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DASHBOARD" sheetId="1" state="visible" r:id="rId1"/>
    <sheet name="DATA DASH" sheetId="2" state="visible" r:id="rId2"/>
    <sheet name="RINGKASAN" sheetId="3" state="visible" r:id="rId3"/>
    <sheet name="Data R1" sheetId="4" state="visible" r:id="rId4"/>
    <sheet name="Data R2" sheetId="5" state="visible" r:id="rId5"/>
    <sheet name="Data R3" sheetId="6" state="visible" r:id="rId6"/>
    <sheet name="Data R4" sheetId="7" state="visible" r:id="rId7"/>
    <sheet name="Data R5" sheetId="8" state="visible" r:id="rId8"/>
    <sheet name="Data R6" sheetId="9" state="visible" r:id="rId9"/>
    <sheet name="Data R7" sheetId="10" state="visible" r:id="rId10"/>
    <sheet name="Data R4P" sheetId="11" state="visible" r:id="rId11"/>
    <sheet name="Data SW" sheetId="12" state="visible" r:id="rId12"/>
    <sheet name="INDEX LAPORAN" sheetId="13" state="visible" r:id="rId13"/>
    <sheet name="EXPORT" sheetId="14" state="visible" r:id="rId14"/>
  </sheets>
  <definedNames/>
  <calcPr calcId="191029" fullCalcOnLoad="1"/>
</workbook>
</file>

<file path=xl/styles.xml><?xml version="1.0" encoding="utf-8"?>
<styleSheet xmlns="http://schemas.openxmlformats.org/spreadsheetml/2006/main">
  <numFmts count="2">
    <numFmt numFmtId="164" formatCode="yyyy\-mm\-dd\ h:mm:ss"/>
    <numFmt numFmtId="165" formatCode="dd\-mm\-yyyy"/>
  </numFmts>
  <fonts count="15">
    <font>
      <name val="Calibri"/>
      <family val="2"/>
      <color theme="1"/>
      <sz val="11"/>
      <scheme val="minor"/>
    </font>
    <font>
      <name val="Calibri"/>
      <b val="1"/>
      <color rgb="FFFFFFFF"/>
      <sz val="14"/>
    </font>
    <font>
      <name val="Calibri"/>
      <b val="1"/>
      <color rgb="FFFFFFFF"/>
      <sz val="11"/>
    </font>
    <font>
      <name val="Calibri"/>
      <b val="1"/>
      <sz val="11"/>
    </font>
    <font>
      <name val="Calibri"/>
      <i val="1"/>
      <sz val="11"/>
    </font>
    <font>
      <name val="Calibri"/>
      <b val="1"/>
      <sz val="14"/>
    </font>
    <font>
      <name val="Calibri"/>
      <b val="1"/>
      <sz val="12"/>
    </font>
    <font>
      <name val="Calibri"/>
      <b val="1"/>
      <color rgb="FFFFFFFF"/>
      <sz val="11"/>
    </font>
    <font>
      <name val="Calibri"/>
      <color rgb="FF0563C1"/>
      <sz val="11"/>
      <u val="single"/>
    </font>
    <font>
      <name val="Calibri"/>
      <b val="1"/>
      <sz val="11"/>
    </font>
    <font>
      <name val="Calibri"/>
      <b val="1"/>
      <color rgb="FFFFFFFF"/>
      <sz val="11"/>
    </font>
    <font>
      <name val="Calibri"/>
      <b val="1"/>
      <sz val="15"/>
    </font>
    <font>
      <name val="Calibri"/>
      <b val="1"/>
      <color rgb="FF305496"/>
      <sz val="16"/>
    </font>
    <font>
      <name val="Calibri"/>
      <b val="1"/>
      <sz val="12"/>
    </font>
    <font>
      <name val="Calibri"/>
      <b val="1"/>
      <sz val="11"/>
    </font>
  </fonts>
  <fills count="14">
    <fill>
      <patternFill/>
    </fill>
    <fill>
      <patternFill patternType="gray125"/>
    </fill>
    <fill>
      <patternFill patternType="solid">
        <fgColor rgb="FF1F4E78"/>
      </patternFill>
    </fill>
    <fill>
      <patternFill patternType="solid">
        <fgColor rgb="FF2E75B6"/>
      </patternFill>
    </fill>
    <fill>
      <patternFill patternType="solid">
        <fgColor rgb="FFF2F2F2"/>
      </patternFill>
    </fill>
    <fill>
      <patternFill patternType="solid">
        <fgColor rgb="FFC6EFCE"/>
      </patternFill>
    </fill>
    <fill>
      <patternFill patternType="solid">
        <fgColor rgb="FFFFEB9C"/>
      </patternFill>
    </fill>
    <fill>
      <patternFill patternType="solid">
        <fgColor rgb="FFD9E1F2"/>
      </patternFill>
    </fill>
    <fill>
      <patternFill patternType="solid">
        <fgColor rgb="FF4472C4"/>
      </patternFill>
    </fill>
    <fill>
      <patternFill patternType="solid">
        <fgColor rgb="FFDDEBF7"/>
      </patternFill>
    </fill>
    <fill>
      <patternFill patternType="solid">
        <fgColor rgb="FFFFC000"/>
        <bgColor indexed="64"/>
      </patternFill>
    </fill>
    <fill>
      <patternFill patternType="solid">
        <fgColor theme="4"/>
        <bgColor indexed="64"/>
      </patternFill>
    </fill>
    <fill>
      <patternFill patternType="solid">
        <fgColor rgb="FF305496"/>
      </patternFill>
    </fill>
    <fill>
      <patternFill patternType="solid">
        <fgColor rgb="FFD9E1F2"/>
      </patternFill>
    </fill>
  </fills>
  <borders count="1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0B0B0"/>
      </left>
      <right style="thin">
        <color rgb="FFB0B0B0"/>
      </right>
      <top style="thin">
        <color rgb="FFB0B0B0"/>
      </top>
      <bottom style="thin">
        <color rgb="FFB0B0B0"/>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style="thin">
        <color rgb="FFBFBFBF"/>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
      <left style="thin">
        <color indexed="64"/>
      </left>
      <right/>
      <top/>
      <bottom/>
      <diagonal/>
    </border>
    <border>
      <left/>
      <right style="thin">
        <color indexed="64"/>
      </right>
      <top/>
      <bottom/>
      <diagonal/>
    </border>
  </borders>
  <cellStyleXfs count="1">
    <xf numFmtId="0" fontId="0" fillId="0" borderId="0"/>
  </cellStyleXfs>
  <cellXfs count="53">
    <xf numFmtId="0" fontId="0" fillId="0" borderId="0" pivotButton="0" quotePrefix="0" xfId="0"/>
    <xf numFmtId="0" fontId="0" fillId="0" borderId="1" pivotButton="0" quotePrefix="0" xfId="0"/>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7" fillId="8" borderId="0" applyAlignment="1" pivotButton="0" quotePrefix="0" xfId="0">
      <alignment horizontal="center" vertical="center"/>
    </xf>
    <xf numFmtId="0" fontId="9" fillId="0" borderId="4" pivotButton="0" quotePrefix="0" xfId="0"/>
    <xf numFmtId="0" fontId="0" fillId="0" borderId="4" pivotButton="0" quotePrefix="0" xfId="0"/>
    <xf numFmtId="0" fontId="7" fillId="8" borderId="0" applyAlignment="1" pivotButton="0" quotePrefix="0" xfId="0">
      <alignment horizontal="center" vertical="center" wrapText="1"/>
    </xf>
    <xf numFmtId="0" fontId="8" fillId="0" borderId="0" pivotButton="0" quotePrefix="0" xfId="0"/>
    <xf numFmtId="165" fontId="0" fillId="0" borderId="0" pivotButton="0" quotePrefix="0" xfId="0"/>
    <xf numFmtId="0" fontId="10" fillId="12" borderId="5" applyAlignment="1" pivotButton="0" quotePrefix="0" xfId="0">
      <alignment horizontal="center" vertical="center" wrapText="1"/>
    </xf>
    <xf numFmtId="0" fontId="0" fillId="0" borderId="5" pivotButton="0" quotePrefix="0" xfId="0"/>
    <xf numFmtId="0" fontId="12" fillId="0" borderId="5" applyAlignment="1" pivotButton="0" quotePrefix="0" xfId="0">
      <alignment horizontal="center"/>
    </xf>
    <xf numFmtId="0" fontId="13" fillId="13" borderId="0" pivotButton="0" quotePrefix="0" xfId="0"/>
    <xf numFmtId="0" fontId="14" fillId="13" borderId="5" applyAlignment="1" pivotButton="0" quotePrefix="0" xfId="0">
      <alignment horizontal="center"/>
    </xf>
    <xf numFmtId="0" fontId="0" fillId="0" borderId="7" applyAlignment="1" pivotButton="0" quotePrefix="0" xfId="0">
      <alignment horizontal="center" vertical="center" wrapText="1"/>
    </xf>
    <xf numFmtId="0" fontId="0" fillId="0" borderId="7" applyAlignment="1" pivotButton="0" quotePrefix="0" xfId="0">
      <alignment horizontal="left" vertical="center" wrapText="1"/>
    </xf>
    <xf numFmtId="0" fontId="3" fillId="0" borderId="7" applyAlignment="1" pivotButton="0" quotePrefix="0" xfId="0">
      <alignment horizontal="center" vertical="center" wrapText="1"/>
    </xf>
    <xf numFmtId="0" fontId="7" fillId="11" borderId="6" applyAlignment="1" pivotButton="0" quotePrefix="0" xfId="0">
      <alignment horizontal="center" vertical="center"/>
    </xf>
    <xf numFmtId="0" fontId="2" fillId="11" borderId="6" applyAlignment="1" pivotButton="0" quotePrefix="0" xfId="0">
      <alignment horizontal="center" vertical="center" wrapText="1"/>
    </xf>
    <xf numFmtId="0" fontId="2" fillId="11" borderId="6" applyAlignment="1" pivotButton="0" quotePrefix="0" xfId="0">
      <alignment horizontal="center" vertical="center"/>
    </xf>
    <xf numFmtId="0" fontId="11" fillId="0" borderId="0" pivotButton="0" quotePrefix="0" xfId="0"/>
    <xf numFmtId="0" fontId="0" fillId="0" borderId="0" pivotButton="0" quotePrefix="0" xfId="0"/>
    <xf numFmtId="0" fontId="4" fillId="0" borderId="0" applyAlignment="1" pivotButton="0" quotePrefix="0" xfId="0">
      <alignment horizontal="center"/>
    </xf>
    <xf numFmtId="0" fontId="2" fillId="3" borderId="5" applyAlignment="1" pivotButton="0" quotePrefix="0" xfId="0">
      <alignment horizontal="center"/>
    </xf>
    <xf numFmtId="0" fontId="0" fillId="0" borderId="2" pivotButton="0" quotePrefix="0" xfId="0"/>
    <xf numFmtId="0" fontId="0" fillId="0" borderId="3" pivotButton="0" quotePrefix="0" xfId="0"/>
    <xf numFmtId="0" fontId="9" fillId="9" borderId="0" pivotButton="0" quotePrefix="0" xfId="0"/>
    <xf numFmtId="0" fontId="1" fillId="2" borderId="0" applyAlignment="1" pivotButton="0" quotePrefix="0" xfId="0">
      <alignment horizontal="center" vertical="center"/>
    </xf>
    <xf numFmtId="0" fontId="7" fillId="11" borderId="6" applyAlignment="1" pivotButton="0" quotePrefix="0" xfId="0">
      <alignment horizontal="center" vertical="center"/>
    </xf>
    <xf numFmtId="0" fontId="0" fillId="0" borderId="13" pivotButton="0" quotePrefix="0" xfId="0"/>
    <xf numFmtId="0" fontId="0" fillId="10" borderId="6" applyAlignment="1" pivotButton="0" quotePrefix="0" xfId="0">
      <alignment horizontal="center" vertical="center"/>
    </xf>
    <xf numFmtId="0" fontId="0" fillId="0" borderId="14" pivotButton="0" quotePrefix="0" xfId="0"/>
    <xf numFmtId="0" fontId="1" fillId="11" borderId="6" applyAlignment="1" pivotButton="0" quotePrefix="0" xfId="0">
      <alignment horizontal="center" vertical="center"/>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11" borderId="6" applyAlignment="1" pivotButton="0" quotePrefix="0" xfId="0">
      <alignment horizontal="center" vertical="center"/>
    </xf>
  </cellXfs>
  <cellStyles count="1">
    <cellStyle name="Normal" xfId="0" builtinId="0"/>
  </cellStyles>
  <dxfs count="21">
    <dxf>
      <fill>
        <patternFill>
          <bgColor rgb="FFFFC000"/>
        </patternFill>
      </fill>
    </dxf>
    <dxf>
      <fill>
        <patternFill>
          <bgColor rgb="FFC6EFCE"/>
        </patternFill>
      </fill>
    </dxf>
    <dxf>
      <fill>
        <patternFill>
          <bgColor rgb="FFFFC000"/>
        </patternFill>
      </fill>
    </dxf>
    <dxf>
      <fill>
        <patternFill>
          <bgColor rgb="FFC6EFCE"/>
        </patternFill>
      </fill>
    </dxf>
    <dxf>
      <fill>
        <patternFill>
          <bgColor rgb="FFFFC000"/>
        </patternFill>
      </fill>
    </dxf>
    <dxf>
      <fill>
        <patternFill>
          <bgColor rgb="FFC6EFCE"/>
        </patternFill>
      </fill>
    </dxf>
    <dxf>
      <fill>
        <patternFill>
          <bgColor rgb="FFFFC000"/>
        </patternFill>
      </fill>
    </dxf>
    <dxf>
      <fill>
        <patternFill>
          <bgColor rgb="FFC6EFCE"/>
        </patternFill>
      </fill>
    </dxf>
    <dxf>
      <fill>
        <patternFill>
          <bgColor rgb="FFFFC000"/>
        </patternFill>
      </fill>
    </dxf>
    <dxf>
      <fill>
        <patternFill>
          <bgColor rgb="FFC6EFCE"/>
        </patternFill>
      </fill>
    </dxf>
    <dxf>
      <fill>
        <patternFill>
          <bgColor rgb="FFFFC000"/>
        </patternFill>
      </fill>
    </dxf>
    <dxf>
      <fill>
        <patternFill>
          <bgColor rgb="FFC6EFCE"/>
        </patternFill>
      </fill>
    </dxf>
    <dxf>
      <fill>
        <patternFill>
          <bgColor rgb="FFFFC000"/>
        </patternFill>
      </fill>
    </dxf>
    <dxf>
      <fill>
        <patternFill>
          <bgColor rgb="FFC6EFCE"/>
        </patternFill>
      </fill>
    </dxf>
    <dxf>
      <fill>
        <patternFill>
          <bgColor rgb="FFFFC000"/>
        </patternFill>
      </fill>
    </dxf>
    <dxf>
      <fill>
        <patternFill>
          <bgColor rgb="FFC6EFCE"/>
        </patternFill>
      </fill>
    </dxf>
    <dxf>
      <fill>
        <patternFill>
          <bgColor rgb="FFFFC000"/>
        </patternFill>
      </fill>
    </dxf>
    <dxf>
      <fill>
        <patternFill>
          <b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lstStyle/>
          <a:p>
            <a:pPr>
              <a:defRPr/>
            </a:pPr>
            <a:r>
              <a:rPr lang="en-ID"/>
              <a:t>Status Laporan per Regional</a:t>
            </a:r>
          </a:p>
        </rich>
      </tx>
      <overlay val="1"/>
    </title>
    <plotArea>
      <layout/>
      <barChart>
        <barDir val="bar"/>
        <grouping val="clustered"/>
        <varyColors val="1"/>
        <ser>
          <idx val="0"/>
          <order val="0"/>
          <tx>
            <strRef>
              <f>DASHBOARD!$B$7</f>
              <strCache>
                <ptCount val="1"/>
                <pt idx="0">
                  <v>Total</v>
                </pt>
              </strCache>
            </strRef>
          </tx>
          <spPr>
            <a:ln>
              <a:prstDash val="solid"/>
            </a:ln>
          </spPr>
          <invertIfNegative val="1"/>
          <cat>
            <strRef>
              <f>DASHBOARD!$A$8:$A$17</f>
              <strCache>
                <ptCount val="10"/>
                <pt idx="0">
                  <v>Regional 1</v>
                </pt>
                <pt idx="1">
                  <v>Regional 2</v>
                </pt>
                <pt idx="2">
                  <v>Regional 3</v>
                </pt>
                <pt idx="3">
                  <v>Regional 4</v>
                </pt>
                <pt idx="4">
                  <v>Regional 5</v>
                </pt>
                <pt idx="5">
                  <v>Regional 6</v>
                </pt>
                <pt idx="6">
                  <v>Regional 7</v>
                </pt>
                <pt idx="7">
                  <v>Regional 4 Palmco</v>
                </pt>
                <pt idx="8">
                  <v>PT Swasta / PPKS</v>
                </pt>
                <pt idx="9">
                  <v>TOTAL</v>
                </pt>
              </strCache>
            </strRef>
          </cat>
          <val>
            <numRef>
              <f>DASHBOARD!$B$8:$B$17</f>
              <numCache>
                <formatCode>General</formatCode>
                <ptCount val="10"/>
                <pt idx="0">
                  <v>33</v>
                </pt>
                <pt idx="1">
                  <v>90</v>
                </pt>
                <pt idx="2">
                  <v>14</v>
                </pt>
                <pt idx="3">
                  <v>14</v>
                </pt>
                <pt idx="4">
                  <v>28</v>
                </pt>
                <pt idx="5">
                  <v>4</v>
                </pt>
                <pt idx="6">
                  <v>15</v>
                </pt>
                <pt idx="7">
                  <v>28</v>
                </pt>
                <pt idx="8">
                  <v>94</v>
                </pt>
                <pt idx="9">
                  <v>320</v>
                </pt>
              </numCache>
            </numRef>
          </val>
        </ser>
        <ser>
          <idx val="1"/>
          <order val="1"/>
          <tx>
            <strRef>
              <f>DASHBOARD!$C$7</f>
              <strCache>
                <ptCount val="1"/>
                <pt idx="0">
                  <v>Selesai</v>
                </pt>
              </strCache>
            </strRef>
          </tx>
          <spPr>
            <a:ln>
              <a:prstDash val="solid"/>
            </a:ln>
          </spPr>
          <invertIfNegative val="1"/>
          <cat>
            <strRef>
              <f>DASHBOARD!$A$8:$A$17</f>
              <strCache>
                <ptCount val="10"/>
                <pt idx="0">
                  <v>Regional 1</v>
                </pt>
                <pt idx="1">
                  <v>Regional 2</v>
                </pt>
                <pt idx="2">
                  <v>Regional 3</v>
                </pt>
                <pt idx="3">
                  <v>Regional 4</v>
                </pt>
                <pt idx="4">
                  <v>Regional 5</v>
                </pt>
                <pt idx="5">
                  <v>Regional 6</v>
                </pt>
                <pt idx="6">
                  <v>Regional 7</v>
                </pt>
                <pt idx="7">
                  <v>Regional 4 Palmco</v>
                </pt>
                <pt idx="8">
                  <v>PT Swasta / PPKS</v>
                </pt>
                <pt idx="9">
                  <v>TOTAL</v>
                </pt>
              </strCache>
            </strRef>
          </cat>
          <val>
            <numRef>
              <f>DASHBOARD!$C$8:$C$17</f>
              <numCache>
                <formatCode>General</formatCode>
                <ptCount val="10"/>
                <pt idx="0">
                  <v>0</v>
                </pt>
                <pt idx="1">
                  <v>1</v>
                </pt>
                <pt idx="2">
                  <v>0</v>
                </pt>
                <pt idx="3">
                  <v>2</v>
                </pt>
                <pt idx="4">
                  <v>0</v>
                </pt>
                <pt idx="5">
                  <v>0</v>
                </pt>
                <pt idx="6">
                  <v>0</v>
                </pt>
                <pt idx="7">
                  <v>0</v>
                </pt>
                <pt idx="8">
                  <v>17</v>
                </pt>
                <pt idx="9">
                  <v>20</v>
                </pt>
              </numCache>
            </numRef>
          </val>
        </ser>
        <ser>
          <idx val="2"/>
          <order val="2"/>
          <tx>
            <strRef>
              <f>DASHBOARD!$D$7</f>
              <strCache>
                <ptCount val="1"/>
                <pt idx="0">
                  <v>Proses</v>
                </pt>
              </strCache>
            </strRef>
          </tx>
          <spPr>
            <a:ln>
              <a:prstDash val="solid"/>
            </a:ln>
          </spPr>
          <invertIfNegative val="1"/>
          <cat>
            <strRef>
              <f>DASHBOARD!$A$8:$A$17</f>
              <strCache>
                <ptCount val="10"/>
                <pt idx="0">
                  <v>Regional 1</v>
                </pt>
                <pt idx="1">
                  <v>Regional 2</v>
                </pt>
                <pt idx="2">
                  <v>Regional 3</v>
                </pt>
                <pt idx="3">
                  <v>Regional 4</v>
                </pt>
                <pt idx="4">
                  <v>Regional 5</v>
                </pt>
                <pt idx="5">
                  <v>Regional 6</v>
                </pt>
                <pt idx="6">
                  <v>Regional 7</v>
                </pt>
                <pt idx="7">
                  <v>Regional 4 Palmco</v>
                </pt>
                <pt idx="8">
                  <v>PT Swasta / PPKS</v>
                </pt>
                <pt idx="9">
                  <v>TOTAL</v>
                </pt>
              </strCache>
            </strRef>
          </cat>
          <val>
            <numRef>
              <f>DASHBOARD!$D$8:$D$17</f>
              <numCache>
                <formatCode>General</formatCode>
                <ptCount val="10"/>
                <pt idx="0">
                  <v>33</v>
                </pt>
                <pt idx="1">
                  <v>89</v>
                </pt>
                <pt idx="2">
                  <v>14</v>
                </pt>
                <pt idx="3">
                  <v>12</v>
                </pt>
                <pt idx="4">
                  <v>28</v>
                </pt>
                <pt idx="5">
                  <v>4</v>
                </pt>
                <pt idx="6">
                  <v>15</v>
                </pt>
                <pt idx="7">
                  <v>28</v>
                </pt>
                <pt idx="8">
                  <v>77</v>
                </pt>
                <pt idx="9">
                  <v>300</v>
                </pt>
              </numCache>
            </numRef>
          </val>
        </ser>
        <dLbls>
          <showLegendKey val="0"/>
          <showVal val="0"/>
          <showCatName val="0"/>
          <showSerName val="0"/>
          <showPercent val="0"/>
          <showBubbleSize val="0"/>
        </dLbls>
        <gapWidth val="150"/>
        <axId val="10"/>
        <axId val="100"/>
      </barChart>
      <catAx>
        <axId val="10"/>
        <scaling>
          <orientation val="minMax"/>
        </scaling>
        <delete val="1"/>
        <axPos val="l"/>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b"/>
        <majorGridlines/>
        <numFmt formatCode="General" sourceLinked="1"/>
        <majorTickMark val="none"/>
        <minorTickMark val="none"/>
        <tickLblPos val="nextTo"/>
        <crossAx val="10"/>
        <crosses val="autoZero"/>
        <crossBetween val="between"/>
      </valAx>
    </plotArea>
    <legend>
      <legendPos val="r"/>
      <layout>
        <manualLayout>
          <xMode val="edge"/>
          <yMode val="edge"/>
          <wMode val="factor"/>
          <hMode val="factor"/>
          <x val="0.8662624999999998"/>
          <y val="0.3135909090909091"/>
          <w val="0.07905694444444444"/>
          <h val="0.1739795454545454"/>
        </manualLayout>
      </layout>
      <overlay val="1"/>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rPr lang="en-ID"/>
              <a:t>Beban per Korektor</a:t>
            </a:r>
          </a:p>
        </rich>
      </tx>
      <overlay val="1"/>
    </title>
    <plotArea>
      <layout/>
      <barChart>
        <barDir val="bar"/>
        <grouping val="clustered"/>
        <varyColors val="1"/>
        <ser>
          <idx val="0"/>
          <order val="0"/>
          <tx>
            <strRef>
              <f>DASHBOARD!$A$59</f>
              <strCache>
                <ptCount val="1"/>
                <pt idx="0">
                  <v>Pak Edi Sigit Sutarta</v>
                </pt>
              </strCache>
            </strRef>
          </tx>
          <spPr>
            <a:ln>
              <a:prstDash val="solid"/>
            </a:ln>
          </spPr>
          <invertIfNegative val="1"/>
          <val>
            <numRef>
              <f>DASHBOARD!$A$60:$A$73</f>
              <numCache>
                <formatCode>General</formatCode>
                <ptCount val="14"/>
                <pt idx="0">
                  <v>0</v>
                </pt>
                <pt idx="1">
                  <v>0</v>
                </pt>
                <pt idx="2">
                  <v>0</v>
                </pt>
                <pt idx="3">
                  <v>0</v>
                </pt>
                <pt idx="4">
                  <v>0</v>
                </pt>
                <pt idx="5">
                  <v>0</v>
                </pt>
                <pt idx="6">
                  <v>0</v>
                </pt>
                <pt idx="7">
                  <v>0</v>
                </pt>
                <pt idx="8">
                  <v>0</v>
                </pt>
                <pt idx="9">
                  <v>0</v>
                </pt>
                <pt idx="10">
                  <v>0</v>
                </pt>
                <pt idx="11">
                  <v>0</v>
                </pt>
                <pt idx="12">
                  <v>0</v>
                </pt>
                <pt idx="13">
                  <v>0</v>
                </pt>
              </numCache>
            </numRef>
          </val>
        </ser>
        <ser>
          <idx val="1"/>
          <order val="1"/>
          <tx>
            <strRef>
              <f>DASHBOARD!$B$59</f>
              <strCache>
                <ptCount val="1"/>
                <pt idx="0">
                  <v>166</v>
                </pt>
              </strCache>
            </strRef>
          </tx>
          <spPr>
            <a:ln>
              <a:prstDash val="solid"/>
            </a:ln>
          </spPr>
          <invertIfNegative val="1"/>
          <val>
            <numRef>
              <f>DASHBOARD!$B$60:$B$73</f>
              <numCache>
                <formatCode>General</formatCode>
                <ptCount val="14"/>
                <pt idx="0">
                  <v>134</v>
                </pt>
                <pt idx="1">
                  <v>74</v>
                </pt>
                <pt idx="2">
                  <v>0</v>
                </pt>
                <pt idx="3">
                  <v>0</v>
                </pt>
                <pt idx="4">
                  <v>0</v>
                </pt>
                <pt idx="5">
                  <v>0</v>
                </pt>
                <pt idx="6">
                  <v>3</v>
                </pt>
                <pt idx="7">
                  <v>0</v>
                </pt>
                <pt idx="8">
                  <v>0</v>
                </pt>
                <pt idx="9">
                  <v>0</v>
                </pt>
                <pt idx="10">
                  <v>1</v>
                </pt>
                <pt idx="11">
                  <v>0</v>
                </pt>
                <pt idx="12">
                  <v>0</v>
                </pt>
                <pt idx="13">
                  <v>378</v>
                </pt>
              </numCache>
            </numRef>
          </val>
        </ser>
        <dLbls>
          <showLegendKey val="0"/>
          <showVal val="0"/>
          <showCatName val="0"/>
          <showSerName val="0"/>
          <showPercent val="0"/>
          <showBubbleSize val="0"/>
        </dLbls>
        <gapWidth val="150"/>
        <axId val="10"/>
        <axId val="100"/>
      </barChart>
      <catAx>
        <axId val="10"/>
        <scaling>
          <orientation val="minMax"/>
        </scaling>
        <delete val="1"/>
        <axPos val="l"/>
        <majorTickMark val="none"/>
        <minorTickMark val="none"/>
        <tickLblPos val="nextTo"/>
        <crossAx val="100"/>
        <crosses val="autoZero"/>
        <auto val="1"/>
        <lblAlgn val="ctr"/>
        <lblOffset val="100"/>
        <noMultiLvlLbl val="1"/>
      </catAx>
      <valAx>
        <axId val="100"/>
        <scaling>
          <orientation val="minMax"/>
        </scaling>
        <delete val="1"/>
        <axPos val="b"/>
        <majorGridlines/>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a:pPr>
            <a:r>
              <a:rPr lang="en-ID"/>
              <a:t>Status Pengerjaan (PROSES vs SELESAI)</a:t>
            </a:r>
          </a:p>
        </rich>
      </tx>
      <overlay val="1"/>
    </title>
    <plotArea>
      <layout/>
      <pieChart>
        <varyColors val="1"/>
        <ser>
          <idx val="0"/>
          <order val="0"/>
          <spPr>
            <a:ln>
              <a:prstDash val="solid"/>
            </a:ln>
          </spPr>
          <dLbls>
            <spPr>
              <a:noFill/>
              <a:ln>
                <a:noFill/>
                <a:prstDash val="solid"/>
              </a:ln>
            </spPr>
            <showLegendKey val="1"/>
            <showVal val="1"/>
            <showCatName val="1"/>
            <showSerName val="1"/>
            <showPercent val="1"/>
            <showBubbleSize val="1"/>
            <showLeaderLines val="1"/>
          </dLbls>
          <cat>
            <strRef>
              <f>RINGKASAN!$B$5:$C$5</f>
              <strCache>
                <ptCount val="2"/>
                <pt idx="0">
                  <v>Sudah Dikirim:</v>
                </pt>
                <pt idx="1">
                  <v>Masih Proses:</v>
                </pt>
              </strCache>
            </strRef>
          </cat>
          <val>
            <numRef>
              <f>RINGKASAN!$B$6</f>
              <numCache>
                <formatCode>General</formatCode>
                <ptCount val="1"/>
                <pt idx="0">
                  <v>20</v>
                </pt>
              </numCache>
            </numRef>
          </val>
        </ser>
        <ser>
          <idx val="1"/>
          <order val="1"/>
          <spPr>
            <a:ln>
              <a:prstDash val="solid"/>
            </a:ln>
          </spPr>
          <dLbls>
            <spPr>
              <a:noFill/>
              <a:ln>
                <a:noFill/>
                <a:prstDash val="solid"/>
              </a:ln>
            </spPr>
            <showLegendKey val="1"/>
            <showVal val="1"/>
            <showCatName val="1"/>
            <showSerName val="1"/>
            <showPercent val="1"/>
            <showBubbleSize val="1"/>
            <showLeaderLines val="1"/>
          </dLbls>
          <cat>
            <strRef>
              <f>RINGKASAN!$B$5:$C$5</f>
              <strCache>
                <ptCount val="2"/>
                <pt idx="0">
                  <v>Sudah Dikirim:</v>
                </pt>
                <pt idx="1">
                  <v>Masih Proses:</v>
                </pt>
              </strCache>
            </strRef>
          </cat>
          <val>
            <numRef>
              <f>RINGKASAN!$C$6</f>
              <numCache>
                <formatCode>General</formatCode>
                <ptCount val="1"/>
                <pt idx="0">
                  <v>300</v>
                </pt>
              </numCache>
            </numRef>
          </val>
        </ser>
        <dLbls>
          <showLegendKey val="1"/>
          <showVal val="1"/>
          <showCatName val="1"/>
          <showSerName val="1"/>
          <showPercent val="1"/>
          <showBubbleSize val="1"/>
          <showLeaderLines val="1"/>
        </dLbls>
        <firstSliceAng val="0"/>
      </pieChart>
    </plotArea>
    <legend>
      <legendPos val="r"/>
      <overlay val="1"/>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146</row>
      <rowOff>0</rowOff>
    </from>
    <ext cx="7200000" cy="3960000"/>
    <graphicFrame>
      <nvGraphicFramePr>
        <cNvPr id="1" name="Chart 1"/>
        <cNvGraphicFramePr/>
      </nvGraphicFramePr>
      <xfrm/>
      <a:graphic>
        <a:graphicData uri="http://schemas.openxmlformats.org/drawingml/2006/chart">
          <c:chart r:id="rId1"/>
        </a:graphicData>
      </a:graphic>
    </graphicFrame>
    <clientData/>
  </oneCellAnchor>
  <oneCellAnchor>
    <from>
      <col>12</col>
      <colOff>127000</colOff>
      <row>145</row>
      <rowOff>139700</rowOff>
    </from>
    <ext cx="7200000" cy="46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R145"/>
  <sheetViews>
    <sheetView showGridLines="0" tabSelected="1" workbookViewId="0">
      <selection activeCell="C131" sqref="C131"/>
    </sheetView>
  </sheetViews>
  <sheetFormatPr baseColWidth="8" defaultRowHeight="14.5"/>
  <cols>
    <col width="67.36328125" bestFit="1" customWidth="1" style="35" min="1" max="1"/>
    <col width="12.26953125" bestFit="1" customWidth="1" style="35" min="2" max="2"/>
    <col width="8.6328125" bestFit="1" customWidth="1" style="35" min="3" max="3"/>
    <col width="8" bestFit="1" customWidth="1" style="35" min="4" max="4"/>
    <col width="8.36328125" bestFit="1" customWidth="1" style="35" min="5" max="5"/>
    <col width="11.81640625" bestFit="1" customWidth="1" style="35" min="6" max="6"/>
    <col width="8.36328125" bestFit="1" customWidth="1" style="35" min="7" max="7"/>
    <col width="8.81640625" customWidth="1" style="35" min="8" max="8"/>
    <col width="8.7265625" bestFit="1" customWidth="1" style="35" min="9" max="9"/>
    <col width="8.81640625" customWidth="1" style="35" min="10" max="10"/>
    <col width="8.1796875" bestFit="1" customWidth="1" style="35" min="11" max="11"/>
    <col width="8.26953125" bestFit="1" customWidth="1" style="35" min="12" max="13"/>
    <col width="8.453125" bestFit="1" customWidth="1" style="35" min="14" max="15"/>
    <col width="7.1796875" bestFit="1" customWidth="1" style="35" min="16" max="16"/>
  </cols>
  <sheetData>
    <row r="1" ht="19.5" customHeight="1" s="35">
      <c r="A1" s="34" t="inlineStr">
        <is>
          <t>MONITORING BANTUAN TEKNIS - ASISTENSI TEKNIS</t>
        </is>
      </c>
    </row>
    <row r="3">
      <c r="B3" s="24" t="inlineStr">
        <is>
          <t>Total Laporan</t>
        </is>
      </c>
      <c r="D3" s="24" t="inlineStr">
        <is>
          <t>Selesai</t>
        </is>
      </c>
      <c r="F3" s="24" t="inlineStr">
        <is>
          <t>Masih Proses</t>
        </is>
      </c>
      <c r="H3" s="24" t="inlineStr">
        <is>
          <t>% Selesai</t>
        </is>
      </c>
    </row>
    <row r="4" ht="21" customHeight="1" s="35">
      <c r="B4" s="25">
        <f>COUNTA('Data R1'!$C$4:$C$1001)+COUNTA('Data R2'!$C$4:$C$1001)+COUNTA('Data R3'!$C$4:$C$1001)+COUNTA('Data R4'!$C$4:$C$1001)+COUNTA('Data R5'!$C$4:$C$1001)+COUNTA('Data R6'!$C$4:$C$1001)+COUNTA('Data R7'!$C$4:$C$1001)+COUNTA('Data R4P'!$C$4:$C$1001)+COUNTA('Data SW'!$C$4:$C$1001)</f>
        <v/>
      </c>
      <c r="D4" s="25">
        <f>COUNTIF('Data R1'!$AC$4:$AC$1001,"SELESAI")+COUNTIF('Data R2'!$AC$4:$AC$1001,"SELESAI")+COUNTIF('Data R3'!$AC$4:$AC$1001,"SELESAI")+COUNTIF('Data R4'!$AC$4:$AC$1001,"SELESAI")+COUNTIF('Data R5'!$AC$4:$AC$1001,"SELESAI")+COUNTIF('Data R6'!$AC$4:$AC$1001,"SELESAI")+COUNTIF('Data R7'!$AC$4:$AC$1001,"SELESAI")+COUNTIF('Data R4P'!$AC$4:$AC$1001,"SELESAI")+COUNTIF('Data SW'!$AC$4:$AC$1001,"SELESAI")</f>
        <v/>
      </c>
      <c r="F4" s="25">
        <f>COUNTIF('Data R1'!$AC$4:$AC$1001,"PROSES")+COUNTIF('Data R2'!$AC$4:$AC$1001,"PROSES")+COUNTIF('Data R3'!$AC$4:$AC$1001,"PROSES")+COUNTIF('Data R4'!$AC$4:$AC$1001,"PROSES")+COUNTIF('Data R5'!$AC$4:$AC$1001,"PROSES")+COUNTIF('Data R6'!$AC$4:$AC$1001,"PROSES")+COUNTIF('Data R7'!$AC$4:$AC$1001,"PROSES")+COUNTIF('Data R4P'!$AC$4:$AC$1001,"PROSES")+COUNTIF('Data SW'!$AC$4:$AC$1001,"PROSES")</f>
        <v/>
      </c>
      <c r="H4" s="25">
        <f>IF(B4=0,0,ROUND(D4/B4*100,1))</f>
        <v/>
      </c>
    </row>
    <row r="6" ht="15.5" customHeight="1" s="35">
      <c r="A6" s="26" t="inlineStr">
        <is>
          <t>RINGKASAN STATUS PER REGIONAL</t>
        </is>
      </c>
    </row>
    <row r="7">
      <c r="A7" s="23" t="inlineStr">
        <is>
          <t>Regional</t>
        </is>
      </c>
      <c r="B7" s="23" t="inlineStr">
        <is>
          <t>Total</t>
        </is>
      </c>
      <c r="C7" s="23" t="inlineStr">
        <is>
          <t>Selesai</t>
        </is>
      </c>
      <c r="D7" s="23" t="inlineStr">
        <is>
          <t>Proses</t>
        </is>
      </c>
      <c r="E7" s="23" t="inlineStr">
        <is>
          <t>% Selesai</t>
        </is>
      </c>
    </row>
    <row r="8">
      <c r="A8" s="24" t="inlineStr">
        <is>
          <t>Regional 1</t>
        </is>
      </c>
      <c r="B8" s="24">
        <f>COUNTA('Data R1'!$C$4:$C$1001)</f>
        <v/>
      </c>
      <c r="C8" s="24">
        <f>COUNTIF('Data R1'!$AC$4:$AC$1001,"SELESAI")</f>
        <v/>
      </c>
      <c r="D8" s="24">
        <f>COUNTIF('Data R1'!$AC$4:$AC$1001,"PROSES")</f>
        <v/>
      </c>
      <c r="E8" s="24">
        <f>IF(B8=0,0,ROUND(C8/B8*100,1))</f>
        <v/>
      </c>
    </row>
    <row r="9">
      <c r="A9" s="24" t="inlineStr">
        <is>
          <t>Regional 2</t>
        </is>
      </c>
      <c r="B9" s="24">
        <f>COUNTA('Data R2'!$C$4:$C$1001)</f>
        <v/>
      </c>
      <c r="C9" s="24">
        <f>COUNTIF('Data R2'!$AC$4:$AC$1001,"SELESAI")</f>
        <v/>
      </c>
      <c r="D9" s="24">
        <f>COUNTIF('Data R2'!$AC$4:$AC$1001,"PROSES")</f>
        <v/>
      </c>
      <c r="E9" s="24">
        <f>IF(B9=0,0,ROUND(C9/B9*100,1))</f>
        <v/>
      </c>
    </row>
    <row r="10">
      <c r="A10" s="24" t="inlineStr">
        <is>
          <t>Regional 3</t>
        </is>
      </c>
      <c r="B10" s="24">
        <f>COUNTA('Data R3'!$C$4:$C$1001)</f>
        <v/>
      </c>
      <c r="C10" s="24">
        <f>COUNTIF('Data R3'!$AC$4:$AC$1001,"SELESAI")</f>
        <v/>
      </c>
      <c r="D10" s="24">
        <f>COUNTIF('Data R3'!$AC$4:$AC$1001,"PROSES")</f>
        <v/>
      </c>
      <c r="E10" s="24">
        <f>IF(B10=0,0,ROUND(C10/B10*100,1))</f>
        <v/>
      </c>
    </row>
    <row r="11">
      <c r="A11" s="24" t="inlineStr">
        <is>
          <t>Regional 4</t>
        </is>
      </c>
      <c r="B11" s="24">
        <f>COUNTA('Data R4'!$C$4:$C$1001)</f>
        <v/>
      </c>
      <c r="C11" s="24">
        <f>COUNTIF('Data R4'!$AC$4:$AC$1001,"SELESAI")</f>
        <v/>
      </c>
      <c r="D11" s="24">
        <f>COUNTIF('Data R4'!$AC$4:$AC$1001,"PROSES")</f>
        <v/>
      </c>
      <c r="E11" s="24">
        <f>IF(B11=0,0,ROUND(C11/B11*100,1))</f>
        <v/>
      </c>
    </row>
    <row r="12">
      <c r="A12" s="24" t="inlineStr">
        <is>
          <t>Regional 5</t>
        </is>
      </c>
      <c r="B12" s="24">
        <f>COUNTA('Data R5'!$C$4:$C$1001)</f>
        <v/>
      </c>
      <c r="C12" s="24">
        <f>COUNTIF('Data R5'!$AC$4:$AC$1001,"SELESAI")</f>
        <v/>
      </c>
      <c r="D12" s="24">
        <f>COUNTIF('Data R5'!$AC$4:$AC$1001,"PROSES")</f>
        <v/>
      </c>
      <c r="E12" s="24">
        <f>IF(B12=0,0,ROUND(C12/B12*100,1))</f>
        <v/>
      </c>
    </row>
    <row r="13">
      <c r="A13" s="24" t="inlineStr">
        <is>
          <t>Regional 6</t>
        </is>
      </c>
      <c r="B13" s="24">
        <f>COUNTA('Data R6'!$C$4:$C$1001)</f>
        <v/>
      </c>
      <c r="C13" s="24">
        <f>COUNTIF('Data R6'!$AC$4:$AC$1001,"SELESAI")</f>
        <v/>
      </c>
      <c r="D13" s="24">
        <f>COUNTIF('Data R6'!$AC$4:$AC$1001,"PROSES")</f>
        <v/>
      </c>
      <c r="E13" s="24">
        <f>IF(B13=0,0,ROUND(C13/B13*100,1))</f>
        <v/>
      </c>
    </row>
    <row r="14">
      <c r="A14" s="24" t="inlineStr">
        <is>
          <t>Regional 7</t>
        </is>
      </c>
      <c r="B14" s="24">
        <f>COUNTA('Data R7'!$C$4:$C$1001)</f>
        <v/>
      </c>
      <c r="C14" s="24">
        <f>COUNTIF('Data R7'!$AC$4:$AC$1001,"SELESAI")</f>
        <v/>
      </c>
      <c r="D14" s="24">
        <f>COUNTIF('Data R7'!$AC$4:$AC$1001,"PROSES")</f>
        <v/>
      </c>
      <c r="E14" s="24">
        <f>IF(B14=0,0,ROUND(C14/B14*100,1))</f>
        <v/>
      </c>
    </row>
    <row r="15">
      <c r="A15" s="24" t="inlineStr">
        <is>
          <t>Regional 4 Palmco</t>
        </is>
      </c>
      <c r="B15" s="24">
        <f>COUNTA('Data R4P'!$C$4:$C$1001)</f>
        <v/>
      </c>
      <c r="C15" s="24">
        <f>COUNTIF('Data R4P'!$AC$4:$AC$1001,"SELESAI")</f>
        <v/>
      </c>
      <c r="D15" s="24">
        <f>COUNTIF('Data R4P'!$AC$4:$AC$1001,"PROSES")</f>
        <v/>
      </c>
      <c r="E15" s="24">
        <f>IF(B15=0,0,ROUND(C15/B15*100,1))</f>
        <v/>
      </c>
    </row>
    <row r="16">
      <c r="A16" s="24" t="inlineStr">
        <is>
          <t>PT Swasta / PPKS</t>
        </is>
      </c>
      <c r="B16" s="24">
        <f>COUNTA('Data SW'!$C$4:$C$1001)</f>
        <v/>
      </c>
      <c r="C16" s="24">
        <f>COUNTIF('Data SW'!$AC$4:$AC$1001,"SELESAI")</f>
        <v/>
      </c>
      <c r="D16" s="24">
        <f>COUNTIF('Data SW'!$AC$4:$AC$1001,"PROSES")</f>
        <v/>
      </c>
      <c r="E16" s="24">
        <f>IF(B16=0,0,ROUND(C16/B16*100,1))</f>
        <v/>
      </c>
    </row>
    <row r="17">
      <c r="A17" s="27" t="inlineStr">
        <is>
          <t>TOTAL</t>
        </is>
      </c>
      <c r="B17" s="24">
        <f>SUM(B8:B16)</f>
        <v/>
      </c>
      <c r="C17" s="24">
        <f>SUM(C8:C16)</f>
        <v/>
      </c>
      <c r="D17" s="24">
        <f>SUM(D8:D16)</f>
        <v/>
      </c>
      <c r="E17" s="24">
        <f>IF(B17=0,0,ROUND(C17/B17*100,1))</f>
        <v/>
      </c>
    </row>
    <row r="19" ht="15.5" customHeight="1" s="35">
      <c r="A19" s="26" t="inlineStr">
        <is>
          <t>MATRIK SELESAI per Regional x Tahun</t>
        </is>
      </c>
    </row>
    <row r="20">
      <c r="A20" s="23" t="inlineStr">
        <is>
          <t>Regional</t>
        </is>
      </c>
      <c r="B20" s="23" t="inlineStr">
        <is>
          <t>2024</t>
        </is>
      </c>
      <c r="C20" s="23" t="inlineStr">
        <is>
          <t>2025</t>
        </is>
      </c>
      <c r="D20" s="23" t="inlineStr">
        <is>
          <t>2026</t>
        </is>
      </c>
      <c r="E20" s="23" t="inlineStr">
        <is>
          <t>TOTAL</t>
        </is>
      </c>
    </row>
    <row r="21">
      <c r="A21" s="24" t="inlineStr">
        <is>
          <t>Regional 1</t>
        </is>
      </c>
      <c r="B21" s="24">
        <f>COUNTIFS('Data R1'!$AD$4:$AD$1001,2024,'Data R1'!$AC$4:$AC$1001,"SELESAI")</f>
        <v/>
      </c>
      <c r="C21" s="24">
        <f>COUNTIFS('Data R1'!$AD$4:$AD$1001,2025,'Data R1'!$AC$4:$AC$1001,"SELESAI")</f>
        <v/>
      </c>
      <c r="D21" s="24">
        <f>COUNTIFS('Data R1'!$AD$4:$AD$1001,2026,'Data R1'!$AC$4:$AC$1001,"SELESAI")</f>
        <v/>
      </c>
      <c r="E21" s="24">
        <f>SUM(B21:D21)</f>
        <v/>
      </c>
    </row>
    <row r="22">
      <c r="A22" s="24" t="inlineStr">
        <is>
          <t>Regional 2</t>
        </is>
      </c>
      <c r="B22" s="24">
        <f>COUNTIFS('Data R2'!$AD$4:$AD$1001,2024,'Data R2'!$AC$4:$AC$1001,"SELESAI")</f>
        <v/>
      </c>
      <c r="C22" s="24">
        <f>COUNTIFS('Data R2'!$AD$4:$AD$1001,2025,'Data R2'!$AC$4:$AC$1001,"SELESAI")</f>
        <v/>
      </c>
      <c r="D22" s="24">
        <f>COUNTIFS('Data R2'!$AD$4:$AD$1001,2026,'Data R2'!$AC$4:$AC$1001,"SELESAI")</f>
        <v/>
      </c>
      <c r="E22" s="24">
        <f>SUM(B22:D22)</f>
        <v/>
      </c>
    </row>
    <row r="23">
      <c r="A23" s="24" t="inlineStr">
        <is>
          <t>Regional 3</t>
        </is>
      </c>
      <c r="B23" s="24">
        <f>COUNTIFS('Data R3'!$AD$4:$AD$1001,2024,'Data R3'!$AC$4:$AC$1001,"SELESAI")</f>
        <v/>
      </c>
      <c r="C23" s="24">
        <f>COUNTIFS('Data R3'!$AD$4:$AD$1001,2025,'Data R3'!$AC$4:$AC$1001,"SELESAI")</f>
        <v/>
      </c>
      <c r="D23" s="24">
        <f>COUNTIFS('Data R3'!$AD$4:$AD$1001,2026,'Data R3'!$AC$4:$AC$1001,"SELESAI")</f>
        <v/>
      </c>
      <c r="E23" s="24">
        <f>SUM(B23:D23)</f>
        <v/>
      </c>
    </row>
    <row r="24">
      <c r="A24" s="24" t="inlineStr">
        <is>
          <t>Regional 4</t>
        </is>
      </c>
      <c r="B24" s="24">
        <f>COUNTIFS('Data R4'!$AD$4:$AD$1001,2024,'Data R4'!$AC$4:$AC$1001,"SELESAI")</f>
        <v/>
      </c>
      <c r="C24" s="24">
        <f>COUNTIFS('Data R4'!$AD$4:$AD$1001,2025,'Data R4'!$AC$4:$AC$1001,"SELESAI")</f>
        <v/>
      </c>
      <c r="D24" s="24">
        <f>COUNTIFS('Data R4'!$AD$4:$AD$1001,2026,'Data R4'!$AC$4:$AC$1001,"SELESAI")</f>
        <v/>
      </c>
      <c r="E24" s="24">
        <f>SUM(B24:D24)</f>
        <v/>
      </c>
    </row>
    <row r="25">
      <c r="A25" s="24" t="inlineStr">
        <is>
          <t>Regional 5</t>
        </is>
      </c>
      <c r="B25" s="24">
        <f>COUNTIFS('Data R5'!$AD$4:$AD$1001,2024,'Data R5'!$AC$4:$AC$1001,"SELESAI")</f>
        <v/>
      </c>
      <c r="C25" s="24">
        <f>COUNTIFS('Data R5'!$AD$4:$AD$1001,2025,'Data R5'!$AC$4:$AC$1001,"SELESAI")</f>
        <v/>
      </c>
      <c r="D25" s="24">
        <f>COUNTIFS('Data R5'!$AD$4:$AD$1001,2026,'Data R5'!$AC$4:$AC$1001,"SELESAI")</f>
        <v/>
      </c>
      <c r="E25" s="24">
        <f>SUM(B25:D25)</f>
        <v/>
      </c>
    </row>
    <row r="26">
      <c r="A26" s="24" t="inlineStr">
        <is>
          <t>Regional 6</t>
        </is>
      </c>
      <c r="B26" s="24">
        <f>COUNTIFS('Data R6'!$AD$4:$AD$1001,2024,'Data R6'!$AC$4:$AC$1001,"SELESAI")</f>
        <v/>
      </c>
      <c r="C26" s="24">
        <f>COUNTIFS('Data R6'!$AD$4:$AD$1001,2025,'Data R6'!$AC$4:$AC$1001,"SELESAI")</f>
        <v/>
      </c>
      <c r="D26" s="24">
        <f>COUNTIFS('Data R6'!$AD$4:$AD$1001,2026,'Data R6'!$AC$4:$AC$1001,"SELESAI")</f>
        <v/>
      </c>
      <c r="E26" s="24">
        <f>SUM(B26:D26)</f>
        <v/>
      </c>
    </row>
    <row r="27">
      <c r="A27" s="24" t="inlineStr">
        <is>
          <t>Regional 7</t>
        </is>
      </c>
      <c r="B27" s="24">
        <f>COUNTIFS('Data R7'!$AD$4:$AD$1001,2024,'Data R7'!$AC$4:$AC$1001,"SELESAI")</f>
        <v/>
      </c>
      <c r="C27" s="24">
        <f>COUNTIFS('Data R7'!$AD$4:$AD$1001,2025,'Data R7'!$AC$4:$AC$1001,"SELESAI")</f>
        <v/>
      </c>
      <c r="D27" s="24">
        <f>COUNTIFS('Data R7'!$AD$4:$AD$1001,2026,'Data R7'!$AC$4:$AC$1001,"SELESAI")</f>
        <v/>
      </c>
      <c r="E27" s="24">
        <f>SUM(B27:D27)</f>
        <v/>
      </c>
    </row>
    <row r="28">
      <c r="A28" s="24" t="inlineStr">
        <is>
          <t>Regional 4 Palmco</t>
        </is>
      </c>
      <c r="B28" s="24">
        <f>COUNTIFS('Data R4P'!$AD$4:$AD$1001,2024,'Data R4P'!$AC$4:$AC$1001,"SELESAI")</f>
        <v/>
      </c>
      <c r="C28" s="24">
        <f>COUNTIFS('Data R4P'!$AD$4:$AD$1001,2025,'Data R4P'!$AC$4:$AC$1001,"SELESAI")</f>
        <v/>
      </c>
      <c r="D28" s="24">
        <f>COUNTIFS('Data R4P'!$AD$4:$AD$1001,2026,'Data R4P'!$AC$4:$AC$1001,"SELESAI")</f>
        <v/>
      </c>
      <c r="E28" s="24">
        <f>SUM(B28:D28)</f>
        <v/>
      </c>
    </row>
    <row r="29">
      <c r="A29" s="24" t="inlineStr">
        <is>
          <t>PT Swasta / PPKS</t>
        </is>
      </c>
      <c r="B29" s="24">
        <f>COUNTIFS('Data SW'!$AD$4:$AD$1001,2024,'Data SW'!$AC$4:$AC$1001,"SELESAI")</f>
        <v/>
      </c>
      <c r="C29" s="24">
        <f>COUNTIFS('Data SW'!$AD$4:$AD$1001,2025,'Data SW'!$AC$4:$AC$1001,"SELESAI")</f>
        <v/>
      </c>
      <c r="D29" s="24">
        <f>COUNTIFS('Data SW'!$AD$4:$AD$1001,2026,'Data SW'!$AC$4:$AC$1001,"SELESAI")</f>
        <v/>
      </c>
      <c r="E29" s="24">
        <f>SUM(B29:D29)</f>
        <v/>
      </c>
    </row>
    <row r="30">
      <c r="A30" s="27" t="inlineStr">
        <is>
          <t>TOTAL</t>
        </is>
      </c>
      <c r="B30" s="24">
        <f>SUM(B21:B29)</f>
        <v/>
      </c>
      <c r="C30" s="24">
        <f>SUM(C21:C29)</f>
        <v/>
      </c>
      <c r="D30" s="24">
        <f>SUM(D21:D29)</f>
        <v/>
      </c>
      <c r="E30" s="24">
        <f>SUM(E21:E29)</f>
        <v/>
      </c>
    </row>
    <row r="32" ht="15.5" customHeight="1" s="35">
      <c r="A32" s="26" t="inlineStr">
        <is>
          <t>MATRIK PROSES per Regional x Tahun</t>
        </is>
      </c>
    </row>
    <row r="33">
      <c r="A33" s="23" t="inlineStr">
        <is>
          <t>Regional</t>
        </is>
      </c>
      <c r="B33" s="23" t="inlineStr">
        <is>
          <t>2024</t>
        </is>
      </c>
      <c r="C33" s="23" t="inlineStr">
        <is>
          <t>2025</t>
        </is>
      </c>
      <c r="D33" s="23" t="inlineStr">
        <is>
          <t>2026</t>
        </is>
      </c>
      <c r="E33" s="23" t="inlineStr">
        <is>
          <t>TOTAL</t>
        </is>
      </c>
    </row>
    <row r="34">
      <c r="A34" s="24" t="inlineStr">
        <is>
          <t>Regional 1</t>
        </is>
      </c>
      <c r="B34" s="24">
        <f>COUNTIFS('Data R1'!$AD$4:$AD$1001,2024,'Data R1'!$AC$4:$AC$1001,"PROSES")</f>
        <v/>
      </c>
      <c r="C34" s="24">
        <f>COUNTIFS('Data R1'!$AD$4:$AD$1001,2025,'Data R1'!$AC$4:$AC$1001,"PROSES")</f>
        <v/>
      </c>
      <c r="D34" s="24">
        <f>COUNTIFS('Data R1'!$AD$4:$AD$1001,2026,'Data R1'!$AC$4:$AC$1001,"PROSES")</f>
        <v/>
      </c>
      <c r="E34" s="24">
        <f>SUM(B34:D34)</f>
        <v/>
      </c>
    </row>
    <row r="35">
      <c r="A35" s="24" t="inlineStr">
        <is>
          <t>Regional 2</t>
        </is>
      </c>
      <c r="B35" s="24">
        <f>COUNTIFS('Data R2'!$AD$4:$AD$1001,2024,'Data R2'!$AC$4:$AC$1001,"PROSES")</f>
        <v/>
      </c>
      <c r="C35" s="24">
        <f>COUNTIFS('Data R2'!$AD$4:$AD$1001,2025,'Data R2'!$AC$4:$AC$1001,"PROSES")</f>
        <v/>
      </c>
      <c r="D35" s="24">
        <f>COUNTIFS('Data R2'!$AD$4:$AD$1001,2026,'Data R2'!$AC$4:$AC$1001,"PROSES")</f>
        <v/>
      </c>
      <c r="E35" s="24">
        <f>SUM(B35:D35)</f>
        <v/>
      </c>
    </row>
    <row r="36">
      <c r="A36" s="24" t="inlineStr">
        <is>
          <t>Regional 3</t>
        </is>
      </c>
      <c r="B36" s="24">
        <f>COUNTIFS('Data R3'!$AD$4:$AD$1001,2024,'Data R3'!$AC$4:$AC$1001,"PROSES")</f>
        <v/>
      </c>
      <c r="C36" s="24">
        <f>COUNTIFS('Data R3'!$AD$4:$AD$1001,2025,'Data R3'!$AC$4:$AC$1001,"PROSES")</f>
        <v/>
      </c>
      <c r="D36" s="24">
        <f>COUNTIFS('Data R3'!$AD$4:$AD$1001,2026,'Data R3'!$AC$4:$AC$1001,"PROSES")</f>
        <v/>
      </c>
      <c r="E36" s="24">
        <f>SUM(B36:D36)</f>
        <v/>
      </c>
    </row>
    <row r="37">
      <c r="A37" s="24" t="inlineStr">
        <is>
          <t>Regional 4</t>
        </is>
      </c>
      <c r="B37" s="24">
        <f>COUNTIFS('Data R4'!$AD$4:$AD$1001,2024,'Data R4'!$AC$4:$AC$1001,"PROSES")</f>
        <v/>
      </c>
      <c r="C37" s="24">
        <f>COUNTIFS('Data R4'!$AD$4:$AD$1001,2025,'Data R4'!$AC$4:$AC$1001,"PROSES")</f>
        <v/>
      </c>
      <c r="D37" s="24">
        <f>COUNTIFS('Data R4'!$AD$4:$AD$1001,2026,'Data R4'!$AC$4:$AC$1001,"PROSES")</f>
        <v/>
      </c>
      <c r="E37" s="24">
        <f>SUM(B37:D37)</f>
        <v/>
      </c>
    </row>
    <row r="38">
      <c r="A38" s="24" t="inlineStr">
        <is>
          <t>Regional 5</t>
        </is>
      </c>
      <c r="B38" s="24">
        <f>COUNTIFS('Data R5'!$AD$4:$AD$1001,2024,'Data R5'!$AC$4:$AC$1001,"PROSES")</f>
        <v/>
      </c>
      <c r="C38" s="24">
        <f>COUNTIFS('Data R5'!$AD$4:$AD$1001,2025,'Data R5'!$AC$4:$AC$1001,"PROSES")</f>
        <v/>
      </c>
      <c r="D38" s="24">
        <f>COUNTIFS('Data R5'!$AD$4:$AD$1001,2026,'Data R5'!$AC$4:$AC$1001,"PROSES")</f>
        <v/>
      </c>
      <c r="E38" s="24">
        <f>SUM(B38:D38)</f>
        <v/>
      </c>
    </row>
    <row r="39">
      <c r="A39" s="24" t="inlineStr">
        <is>
          <t>Regional 6</t>
        </is>
      </c>
      <c r="B39" s="24">
        <f>COUNTIFS('Data R6'!$AD$4:$AD$1001,2024,'Data R6'!$AC$4:$AC$1001,"PROSES")</f>
        <v/>
      </c>
      <c r="C39" s="24">
        <f>COUNTIFS('Data R6'!$AD$4:$AD$1001,2025,'Data R6'!$AC$4:$AC$1001,"PROSES")</f>
        <v/>
      </c>
      <c r="D39" s="24">
        <f>COUNTIFS('Data R6'!$AD$4:$AD$1001,2026,'Data R6'!$AC$4:$AC$1001,"PROSES")</f>
        <v/>
      </c>
      <c r="E39" s="24">
        <f>SUM(B39:D39)</f>
        <v/>
      </c>
    </row>
    <row r="40">
      <c r="A40" s="24" t="inlineStr">
        <is>
          <t>Regional 7</t>
        </is>
      </c>
      <c r="B40" s="24">
        <f>COUNTIFS('Data R7'!$AD$4:$AD$1001,2024,'Data R7'!$AC$4:$AC$1001,"PROSES")</f>
        <v/>
      </c>
      <c r="C40" s="24">
        <f>COUNTIFS('Data R7'!$AD$4:$AD$1001,2025,'Data R7'!$AC$4:$AC$1001,"PROSES")</f>
        <v/>
      </c>
      <c r="D40" s="24">
        <f>COUNTIFS('Data R7'!$AD$4:$AD$1001,2026,'Data R7'!$AC$4:$AC$1001,"PROSES")</f>
        <v/>
      </c>
      <c r="E40" s="24">
        <f>SUM(B40:D40)</f>
        <v/>
      </c>
    </row>
    <row r="41">
      <c r="A41" s="24" t="inlineStr">
        <is>
          <t>Regional 4 Palmco</t>
        </is>
      </c>
      <c r="B41" s="24">
        <f>COUNTIFS('Data R4P'!$AD$4:$AD$1001,2024,'Data R4P'!$AC$4:$AC$1001,"PROSES")</f>
        <v/>
      </c>
      <c r="C41" s="24">
        <f>COUNTIFS('Data R4P'!$AD$4:$AD$1001,2025,'Data R4P'!$AC$4:$AC$1001,"PROSES")</f>
        <v/>
      </c>
      <c r="D41" s="24">
        <f>COUNTIFS('Data R4P'!$AD$4:$AD$1001,2026,'Data R4P'!$AC$4:$AC$1001,"PROSES")</f>
        <v/>
      </c>
      <c r="E41" s="24">
        <f>SUM(B41:D41)</f>
        <v/>
      </c>
    </row>
    <row r="42">
      <c r="A42" s="24" t="inlineStr">
        <is>
          <t>PT Swasta / PPKS</t>
        </is>
      </c>
      <c r="B42" s="24">
        <f>COUNTIFS('Data SW'!$AD$4:$AD$1001,2024,'Data SW'!$AC$4:$AC$1001,"PROSES")</f>
        <v/>
      </c>
      <c r="C42" s="24">
        <f>COUNTIFS('Data SW'!$AD$4:$AD$1001,2025,'Data SW'!$AC$4:$AC$1001,"PROSES")</f>
        <v/>
      </c>
      <c r="D42" s="24">
        <f>COUNTIFS('Data SW'!$AD$4:$AD$1001,2026,'Data SW'!$AC$4:$AC$1001,"PROSES")</f>
        <v/>
      </c>
      <c r="E42" s="24">
        <f>SUM(B42:D42)</f>
        <v/>
      </c>
    </row>
    <row r="43">
      <c r="A43" s="27" t="inlineStr">
        <is>
          <t>TOTAL</t>
        </is>
      </c>
      <c r="B43" s="24">
        <f>SUM(B34:B42)</f>
        <v/>
      </c>
      <c r="C43" s="24">
        <f>SUM(C34:C42)</f>
        <v/>
      </c>
      <c r="D43" s="24">
        <f>SUM(D34:D42)</f>
        <v/>
      </c>
      <c r="E43" s="24">
        <f>SUM(E34:E42)</f>
        <v/>
      </c>
    </row>
    <row r="45" ht="15.5" customHeight="1" s="35">
      <c r="A45" s="26" t="inlineStr">
        <is>
          <t>STATUS PER KATEGORI KEGIATAN</t>
        </is>
      </c>
    </row>
    <row r="46">
      <c r="A46" s="23" t="inlineStr">
        <is>
          <t>Kategori</t>
        </is>
      </c>
      <c r="B46" s="23" t="inlineStr">
        <is>
          <t>Total</t>
        </is>
      </c>
      <c r="C46" s="23" t="inlineStr">
        <is>
          <t>Selesai</t>
        </is>
      </c>
      <c r="D46" s="23" t="inlineStr">
        <is>
          <t>Proses</t>
        </is>
      </c>
      <c r="E46" s="23" t="inlineStr">
        <is>
          <t>% Selesai</t>
        </is>
      </c>
    </row>
    <row r="47">
      <c r="A47" s="24" t="inlineStr">
        <is>
          <t>(Tidak ada kegiatan)</t>
        </is>
      </c>
      <c r="B47" s="24">
        <f>COUNTIF('DATA DASH'!$K$2:$K$8983,$A47)</f>
        <v/>
      </c>
      <c r="C47" s="24">
        <f>COUNTIFS('DATA DASH'!$K$2:$K$8983,$A47,'DATA DASH'!$H$2:$H$8983,"SELESAI")</f>
        <v/>
      </c>
      <c r="D47" s="24">
        <f>B47-C47</f>
        <v/>
      </c>
      <c r="E47" s="24">
        <f>IF(B47=0,0,ROUND(C47/B47*100,1))</f>
        <v/>
      </c>
    </row>
    <row r="48">
      <c r="A48" s="24" t="inlineStr">
        <is>
          <t>Tanam Ulang / Program TU</t>
        </is>
      </c>
      <c r="B48" s="24">
        <f>COUNTIF('DATA DASH'!$K$2:$K$8983,$A48)</f>
        <v/>
      </c>
      <c r="C48" s="24">
        <f>COUNTIFS('DATA DASH'!$K$2:$K$8983,$A48,'DATA DASH'!$H$2:$H$8983,"SELESAI")</f>
        <v/>
      </c>
      <c r="D48" s="24">
        <f>B48-C48</f>
        <v/>
      </c>
      <c r="E48" s="24">
        <f>IF(B48=0,0,ROUND(C48/B48*100,1))</f>
        <v/>
      </c>
    </row>
    <row r="49">
      <c r="A49" s="24" t="inlineStr">
        <is>
          <t>Bibit / Lewat Umur</t>
        </is>
      </c>
      <c r="B49" s="24">
        <f>COUNTIF('DATA DASH'!$K$2:$K$8983,$A49)</f>
        <v/>
      </c>
      <c r="C49" s="24">
        <f>COUNTIFS('DATA DASH'!$K$2:$K$8983,$A49,'DATA DASH'!$H$2:$H$8983,"SELESAI")</f>
        <v/>
      </c>
      <c r="D49" s="24">
        <f>B49-C49</f>
        <v/>
      </c>
      <c r="E49" s="24">
        <f>IF(B49=0,0,ROUND(C49/B49*100,1))</f>
        <v/>
      </c>
    </row>
    <row r="50">
      <c r="A50" s="24" t="inlineStr">
        <is>
          <t>Areal Non Produktif / Puso</t>
        </is>
      </c>
      <c r="B50" s="24">
        <f>COUNTIF('DATA DASH'!$K$2:$K$8983,$A50)</f>
        <v/>
      </c>
      <c r="C50" s="24">
        <f>COUNTIFS('DATA DASH'!$K$2:$K$8983,$A50,'DATA DASH'!$H$2:$H$8983,"SELESAI")</f>
        <v/>
      </c>
      <c r="D50" s="24">
        <f>B50-C50</f>
        <v/>
      </c>
      <c r="E50" s="24">
        <f>IF(B50=0,0,ROUND(C50/B50*100,1))</f>
        <v/>
      </c>
    </row>
    <row r="51">
      <c r="A51" s="24" t="inlineStr">
        <is>
          <t>Produksi / Kultur Teknis</t>
        </is>
      </c>
      <c r="B51" s="24">
        <f>COUNTIF('DATA DASH'!$K$2:$K$8983,$A51)</f>
        <v/>
      </c>
      <c r="C51" s="24">
        <f>COUNTIFS('DATA DASH'!$K$2:$K$8983,$A51,'DATA DASH'!$H$2:$H$8983,"SELESAI")</f>
        <v/>
      </c>
      <c r="D51" s="24">
        <f>B51-C51</f>
        <v/>
      </c>
      <c r="E51" s="24">
        <f>IF(B51=0,0,ROUND(C51/B51*100,1))</f>
        <v/>
      </c>
    </row>
    <row r="52">
      <c r="A52" s="24" t="inlineStr">
        <is>
          <t>BT / FS (Kajian Kelayakan)</t>
        </is>
      </c>
      <c r="B52" s="24">
        <f>COUNTIF('DATA DASH'!$K$2:$K$8983,$A52)</f>
        <v/>
      </c>
      <c r="C52" s="24">
        <f>COUNTIFS('DATA DASH'!$K$2:$K$8983,$A52,'DATA DASH'!$H$2:$H$8983,"SELESAI")</f>
        <v/>
      </c>
      <c r="D52" s="24">
        <f>B52-C52</f>
        <v/>
      </c>
      <c r="E52" s="24">
        <f>IF(B52=0,0,ROUND(C52/B52*100,1))</f>
        <v/>
      </c>
    </row>
    <row r="53">
      <c r="A53" s="24" t="inlineStr">
        <is>
          <t>Evaluasi/Kajian/Pemeriksaan</t>
        </is>
      </c>
      <c r="B53" s="24">
        <f>COUNTIF('DATA DASH'!$K$2:$K$8983,$A53)</f>
        <v/>
      </c>
      <c r="C53" s="24">
        <f>COUNTIFS('DATA DASH'!$K$2:$K$8983,$A53,'DATA DASH'!$H$2:$H$8983,"SELESAI")</f>
        <v/>
      </c>
      <c r="D53" s="24">
        <f>B53-C53</f>
        <v/>
      </c>
      <c r="E53" s="24">
        <f>IF(B53=0,0,ROUND(C53/B53*100,1))</f>
        <v/>
      </c>
    </row>
    <row r="54">
      <c r="A54" s="24" t="inlineStr">
        <is>
          <t>Lainnya</t>
        </is>
      </c>
      <c r="B54" s="24">
        <f>COUNTIF('DATA DASH'!$K$2:$K$8983,$A54)</f>
        <v/>
      </c>
      <c r="C54" s="24">
        <f>COUNTIFS('DATA DASH'!$K$2:$K$8983,$A54,'DATA DASH'!$H$2:$H$8983,"SELESAI")</f>
        <v/>
      </c>
      <c r="D54" s="24">
        <f>B54-C54</f>
        <v/>
      </c>
      <c r="E54" s="24">
        <f>IF(B54=0,0,ROUND(C54/B54*100,1))</f>
        <v/>
      </c>
    </row>
    <row r="55">
      <c r="A55" s="27" t="inlineStr">
        <is>
          <t>TOTAL</t>
        </is>
      </c>
      <c r="B55" s="24">
        <f>SUM(B47:B54)</f>
        <v/>
      </c>
      <c r="C55" s="24">
        <f>SUM(C47:C54)</f>
        <v/>
      </c>
      <c r="D55" s="24">
        <f>SUM(D47:D54)</f>
        <v/>
      </c>
      <c r="E55" s="24">
        <f>IF(B55=0,0,ROUND(C55/B55*100,1))</f>
        <v/>
      </c>
    </row>
    <row r="57" ht="15.5" customHeight="1" s="35">
      <c r="A57" s="26" t="inlineStr">
        <is>
          <t>BEBAN PER KOREKTOR (dari header Data R...)</t>
        </is>
      </c>
    </row>
    <row r="58" ht="29" customHeight="1" s="35">
      <c r="A58" s="23" t="inlineStr">
        <is>
          <t>Korektor</t>
        </is>
      </c>
      <c r="B58" s="23" t="inlineStr">
        <is>
          <t>Total Beban</t>
        </is>
      </c>
      <c r="C58" s="23" t="inlineStr">
        <is>
          <t>Selesai</t>
        </is>
      </c>
      <c r="D58" s="23" t="inlineStr">
        <is>
          <t>Proses</t>
        </is>
      </c>
      <c r="E58" s="23" t="inlineStr">
        <is>
          <t>% Selesai</t>
        </is>
      </c>
    </row>
    <row r="59">
      <c r="A59" s="24" t="inlineStr">
        <is>
          <t>Pak Edi Sigit Sutarta</t>
        </is>
      </c>
      <c r="B59" s="24">
        <f>COUNTIF('Data R1'!$J$4:$J$1001,"&gt;0")+COUNTIF('Data R2'!$J$4:$J$1001,"&gt;0")+COUNTIF('Data R3'!$J$4:$J$1001,"&gt;0")+COUNTIF('Data R4'!$J$4:$J$1001,"&gt;0")+COUNTIF('Data R5'!$J$4:$J$1001,"&gt;0")+COUNTIF('Data R6'!$J$4:$J$1001,"&gt;0")+COUNTIF('Data R7'!$J$4:$J$1001,"&gt;0")+COUNTIF('Data R4P'!$J$4:$J$1001,"&gt;0")+COUNTIF('Data SW'!$J$4:$J$1001,"&gt;0")</f>
        <v/>
      </c>
      <c r="C59" s="24">
        <f>COUNTIFS('Data R1'!$J$4:$J$1001,"&gt;0",'Data R1'!$AC$4:$AC$1001,"SELESAI")+COUNTIFS('Data R2'!$J$4:$J$1001,"&gt;0",'Data R2'!$AC$4:$AC$1001,"SELESAI")+COUNTIFS('Data R3'!$J$4:$J$1001,"&gt;0",'Data R3'!$AC$4:$AC$1001,"SELESAI")+COUNTIFS('Data R4'!$J$4:$J$1001,"&gt;0",'Data R4'!$AC$4:$AC$1001,"SELESAI")+COUNTIFS('Data R5'!$J$4:$J$1001,"&gt;0",'Data R5'!$AC$4:$AC$1001,"SELESAI")+COUNTIFS('Data R6'!$J$4:$J$1001,"&gt;0",'Data R6'!$AC$4:$AC$1001,"SELESAI")+COUNTIFS('Data R7'!$J$4:$J$1001,"&gt;0",'Data R7'!$AC$4:$AC$1001,"SELESAI")+COUNTIFS('Data R4P'!$J$4:$J$1001,"&gt;0",'Data R4P'!$AC$4:$AC$1001,"SELESAI")+COUNTIFS('Data SW'!$J$4:$J$1001,"&gt;0",'Data SW'!$AC$4:$AC$1001,"SELESAI")</f>
        <v/>
      </c>
      <c r="D59" s="24">
        <f>B59-C59</f>
        <v/>
      </c>
      <c r="E59" s="24">
        <f>IF(B59=0,0,ROUND(C59/B59*100,1))</f>
        <v/>
      </c>
    </row>
    <row r="60">
      <c r="A60" s="24" t="inlineStr">
        <is>
          <t>Pak Iput Pradiko</t>
        </is>
      </c>
      <c r="B60" s="24">
        <f>COUNTIF('Data R1'!$L$4:$L$1001,"&gt;0")+COUNTIF('Data R2'!$L$4:$L$1001,"&gt;0")+COUNTIF('Data R3'!$L$4:$L$1001,"&gt;0")+COUNTIF('Data R4'!$L$4:$L$1001,"&gt;0")+COUNTIF('Data R5'!$L$4:$L$1001,"&gt;0")+COUNTIF('Data R6'!$L$4:$L$1001,"&gt;0")+COUNTIF('Data R7'!$L$4:$L$1001,"&gt;0")+COUNTIF('Data R4P'!$L$4:$L$1001,"&gt;0")+COUNTIF('Data SW'!$L$4:$L$1001,"&gt;0")</f>
        <v/>
      </c>
      <c r="C60" s="24">
        <f>COUNTIFS('Data R1'!$L$4:$L$1001,"&gt;0",'Data R1'!$AC$4:$AC$1001,"SELESAI")+COUNTIFS('Data R2'!$L$4:$L$1001,"&gt;0",'Data R2'!$AC$4:$AC$1001,"SELESAI")+COUNTIFS('Data R3'!$L$4:$L$1001,"&gt;0",'Data R3'!$AC$4:$AC$1001,"SELESAI")+COUNTIFS('Data R4'!$L$4:$L$1001,"&gt;0",'Data R4'!$AC$4:$AC$1001,"SELESAI")+COUNTIFS('Data R5'!$L$4:$L$1001,"&gt;0",'Data R5'!$AC$4:$AC$1001,"SELESAI")+COUNTIFS('Data R6'!$L$4:$L$1001,"&gt;0",'Data R6'!$AC$4:$AC$1001,"SELESAI")+COUNTIFS('Data R7'!$L$4:$L$1001,"&gt;0",'Data R7'!$AC$4:$AC$1001,"SELESAI")+COUNTIFS('Data R4P'!$L$4:$L$1001,"&gt;0",'Data R4P'!$AC$4:$AC$1001,"SELESAI")+COUNTIFS('Data SW'!$L$4:$L$1001,"&gt;0",'Data SW'!$AC$4:$AC$1001,"SELESAI")</f>
        <v/>
      </c>
      <c r="D60" s="24">
        <f>B60-C60</f>
        <v/>
      </c>
      <c r="E60" s="24">
        <f>IF(B60=0,0,ROUND(C60/B60*100,1))</f>
        <v/>
      </c>
    </row>
    <row r="61">
      <c r="A61" s="24" t="inlineStr">
        <is>
          <t>Buk Nuzul Hijri</t>
        </is>
      </c>
      <c r="B61" s="24">
        <f>COUNTIF('Data R1'!$N$4:$N$1001,"&gt;0")+COUNTIF('Data R2'!$N$4:$N$1001,"&gt;0")+COUNTIF('Data R3'!$N$4:$N$1001,"&gt;0")+COUNTIF('Data R4'!$N$4:$N$1001,"&gt;0")+COUNTIF('Data R5'!$N$4:$N$1001,"&gt;0")+COUNTIF('Data R6'!$N$4:$N$1001,"&gt;0")+COUNTIF('Data R7'!$N$4:$N$1001,"&gt;0")+COUNTIF('Data R4P'!$N$4:$N$1001,"&gt;0")+COUNTIF('Data SW'!$N$4:$N$1001,"&gt;0")</f>
        <v/>
      </c>
      <c r="C61" s="24">
        <f>COUNTIFS('Data R1'!$N$4:$N$1001,"&gt;0",'Data R1'!$AC$4:$AC$1001,"SELESAI")+COUNTIFS('Data R2'!$N$4:$N$1001,"&gt;0",'Data R2'!$AC$4:$AC$1001,"SELESAI")+COUNTIFS('Data R3'!$N$4:$N$1001,"&gt;0",'Data R3'!$AC$4:$AC$1001,"SELESAI")+COUNTIFS('Data R4'!$N$4:$N$1001,"&gt;0",'Data R4'!$AC$4:$AC$1001,"SELESAI")+COUNTIFS('Data R5'!$N$4:$N$1001,"&gt;0",'Data R5'!$AC$4:$AC$1001,"SELESAI")+COUNTIFS('Data R6'!$N$4:$N$1001,"&gt;0",'Data R6'!$AC$4:$AC$1001,"SELESAI")+COUNTIFS('Data R7'!$N$4:$N$1001,"&gt;0",'Data R7'!$AC$4:$AC$1001,"SELESAI")+COUNTIFS('Data R4P'!$N$4:$N$1001,"&gt;0",'Data R4P'!$AC$4:$AC$1001,"SELESAI")+COUNTIFS('Data SW'!$N$4:$N$1001,"&gt;0",'Data SW'!$AC$4:$AC$1001,"SELESAI")</f>
        <v/>
      </c>
      <c r="D61" s="24">
        <f>B61-C61</f>
        <v/>
      </c>
      <c r="E61" s="24">
        <f>IF(B61=0,0,ROUND(C61/B61*100,1))</f>
        <v/>
      </c>
    </row>
    <row r="62">
      <c r="A62" s="24" t="inlineStr">
        <is>
          <t>Pak Madiyuanto</t>
        </is>
      </c>
      <c r="B62" s="24">
        <f>COUNTIF('Data R1'!$R$4:$R$1001,"&gt;0")+COUNTIF('Data R2'!$T$4:$T$1001,"&gt;0")+COUNTIF('Data R3'!$P$4:$P$1001,"&gt;0")+COUNTIF('Data R4'!$P$4:$P$1001,"&gt;0")+COUNTIF('Data R5'!$P$4:$P$1001,"&gt;0")+COUNTIF('Data R6'!$P$4:$P$1001,"&gt;0")+COUNTIF('Data R7'!$P$4:$P$1001,"&gt;0")+COUNTIF('Data R4P'!$P$4:$P$1001,"&gt;0")+COUNTIF('Data SW'!$R$4:$R$1001,"&gt;0")</f>
        <v/>
      </c>
      <c r="C62" s="24">
        <f>COUNTIFS('Data R1'!$R$4:$R$1001,"&gt;0",'Data R1'!$AC$4:$AC$1001,"SELESAI")+COUNTIFS('Data R2'!$T$4:$T$1001,"&gt;0",'Data R2'!$AC$4:$AC$1001,"SELESAI")+COUNTIFS('Data R3'!$P$4:$P$1001,"&gt;0",'Data R3'!$AC$4:$AC$1001,"SELESAI")+COUNTIFS('Data R4'!$P$4:$P$1001,"&gt;0",'Data R4'!$AC$4:$AC$1001,"SELESAI")+COUNTIFS('Data R5'!$P$4:$P$1001,"&gt;0",'Data R5'!$AC$4:$AC$1001,"SELESAI")+COUNTIFS('Data R6'!$P$4:$P$1001,"&gt;0",'Data R6'!$AC$4:$AC$1001,"SELESAI")+COUNTIFS('Data R7'!$P$4:$P$1001,"&gt;0",'Data R7'!$AC$4:$AC$1001,"SELESAI")+COUNTIFS('Data R4P'!$P$4:$P$1001,"&gt;0",'Data R4P'!$AC$4:$AC$1001,"SELESAI")+COUNTIFS('Data SW'!$R$4:$R$1001,"&gt;0",'Data SW'!$AC$4:$AC$1001,"SELESAI")</f>
        <v/>
      </c>
      <c r="D62" s="24">
        <f>B62-C62</f>
        <v/>
      </c>
      <c r="E62" s="24">
        <f>IF(B62=0,0,ROUND(C62/B62*100,1))</f>
        <v/>
      </c>
    </row>
    <row r="63">
      <c r="A63" s="24" t="inlineStr">
        <is>
          <t>Pak Desra</t>
        </is>
      </c>
      <c r="B63" s="24">
        <f>COUNTIF('Data R1'!$X$4:$X$1001,"&gt;0")+COUNTIF('Data R2'!$X$4:$X$1001,"&gt;0")+COUNTIF('Data R3'!$T$4:$T$1001,"&gt;0")+COUNTIF('Data R4'!$V$4:$V$1001,"&gt;0")+COUNTIF('Data R5'!$T$4:$T$1001,"&gt;0")+COUNTIF('Data R6'!$T$4:$T$1001,"&gt;0")+COUNTIF('Data R7'!$V$4:$V$1001,"&gt;0")+COUNTIF('Data R4P'!$V$4:$V$1001,"&gt;0")+COUNTIF('Data SW'!$X$4:$X$1001,"&gt;0")</f>
        <v/>
      </c>
      <c r="C63" s="24">
        <f>COUNTIFS('Data R1'!$X$4:$X$1001,"&gt;0",'Data R1'!$AC$4:$AC$1001,"SELESAI")+COUNTIFS('Data R2'!$X$4:$X$1001,"&gt;0",'Data R2'!$AC$4:$AC$1001,"SELESAI")+COUNTIFS('Data R3'!$T$4:$T$1001,"&gt;0",'Data R3'!$AC$4:$AC$1001,"SELESAI")+COUNTIFS('Data R4'!$V$4:$V$1001,"&gt;0",'Data R4'!$AC$4:$AC$1001,"SELESAI")+COUNTIFS('Data R5'!$T$4:$T$1001,"&gt;0",'Data R5'!$AC$4:$AC$1001,"SELESAI")+COUNTIFS('Data R6'!$T$4:$T$1001,"&gt;0",'Data R6'!$AC$4:$AC$1001,"SELESAI")+COUNTIFS('Data R7'!$V$4:$V$1001,"&gt;0",'Data R7'!$AC$4:$AC$1001,"SELESAI")+COUNTIFS('Data R4P'!$V$4:$V$1001,"&gt;0",'Data R4P'!$AC$4:$AC$1001,"SELESAI")+COUNTIFS('Data SW'!$X$4:$X$1001,"&gt;0",'Data SW'!$AC$4:$AC$1001,"SELESAI")</f>
        <v/>
      </c>
      <c r="D63" s="24">
        <f>B63-C63</f>
        <v/>
      </c>
      <c r="E63" s="24">
        <f>IF(B63=0,0,ROUND(C63/B63*100,1))</f>
        <v/>
      </c>
    </row>
    <row r="64">
      <c r="A64" s="24" t="inlineStr">
        <is>
          <t>Buk Ratna</t>
        </is>
      </c>
      <c r="B64" s="24">
        <f>COUNTIF('Data R1'!$T$4:$T$1001,"&gt;0")+COUNTIF('Data R2'!$V$4:$V$1001,"&gt;0")+COUNTIF('Data R3'!$R$4:$R$1001,"&gt;0")+COUNTIF('Data R4'!$T$4:$T$1001,"&gt;0")+COUNTIF('Data R5'!$R$4:$R$1001,"&gt;0")+COUNTIF('Data R6'!$R$4:$R$1001,"&gt;0")+COUNTIF('Data R7'!$R$4:$R$1001,"&gt;0")+COUNTIF('Data SW'!$T$4:$T$1001,"&gt;0")</f>
        <v/>
      </c>
      <c r="C64" s="24">
        <f>COUNTIFS('Data R1'!$T$4:$T$1001,"&gt;0",'Data R1'!$AC$4:$AC$1001,"SELESAI")+COUNTIFS('Data R2'!$V$4:$V$1001,"&gt;0",'Data R2'!$AC$4:$AC$1001,"SELESAI")+COUNTIFS('Data R3'!$R$4:$R$1001,"&gt;0",'Data R3'!$AC$4:$AC$1001,"SELESAI")+COUNTIFS('Data R4'!$T$4:$T$1001,"&gt;0",'Data R4'!$AC$4:$AC$1001,"SELESAI")+COUNTIFS('Data R5'!$R$4:$R$1001,"&gt;0",'Data R5'!$AC$4:$AC$1001,"SELESAI")+COUNTIFS('Data R6'!$R$4:$R$1001,"&gt;0",'Data R6'!$AC$4:$AC$1001,"SELESAI")+COUNTIFS('Data R7'!$R$4:$R$1001,"&gt;0",'Data R7'!$AC$4:$AC$1001,"SELESAI")+COUNTIFS('Data SW'!$T$4:$T$1001,"&gt;0",'Data SW'!$AC$4:$AC$1001,"SELESAI")</f>
        <v/>
      </c>
      <c r="D64" s="24">
        <f>B64-C64</f>
        <v/>
      </c>
      <c r="E64" s="24">
        <f>IF(B64=0,0,ROUND(C64/B64*100,1))</f>
        <v/>
      </c>
    </row>
    <row r="65">
      <c r="A65" s="24" t="inlineStr">
        <is>
          <t>Pak M Yusuf M</t>
        </is>
      </c>
      <c r="B65" s="24">
        <f>COUNTIF('Data R3'!$V$4:$V$1001,"&gt;0")+COUNTIF('Data R4'!$X$4:$X$1001,"&gt;0")+COUNTIF('Data R5'!$V$4:$V$1001,"&gt;0")+COUNTIF('Data R6'!$V$4:$V$1001,"&gt;0")+COUNTIF('Data R7'!$X$4:$X$1001,"&gt;0")</f>
        <v/>
      </c>
      <c r="C65" s="24">
        <f>COUNTIFS('Data R3'!$V$4:$V$1001,"&gt;0",'Data R3'!$AC$4:$AC$1001,"SELESAI")+COUNTIFS('Data R4'!$X$4:$X$1001,"&gt;0",'Data R4'!$AC$4:$AC$1001,"SELESAI")+COUNTIFS('Data R5'!$V$4:$V$1001,"&gt;0",'Data R5'!$AC$4:$AC$1001,"SELESAI")+COUNTIFS('Data R6'!$V$4:$V$1001,"&gt;0",'Data R6'!$AC$4:$AC$1001,"SELESAI")+COUNTIFS('Data R7'!$X$4:$X$1001,"&gt;0",'Data R7'!$AC$4:$AC$1001,"SELESAI")</f>
        <v/>
      </c>
      <c r="D65" s="24">
        <f>B65-C65</f>
        <v/>
      </c>
      <c r="E65" s="24">
        <f>IF(B65=0,0,ROUND(C65/B65*100,1))</f>
        <v/>
      </c>
    </row>
    <row r="66">
      <c r="A66" s="24" t="inlineStr">
        <is>
          <t>Pak Eko</t>
        </is>
      </c>
      <c r="B66" s="24">
        <f>COUNTIF('Data R1'!$P$4:$P$1001,"&gt;0")+COUNTIF('Data R2'!$R$4:$R$1001,"&gt;0")+COUNTIF('Data SW'!$P$4:$P$1001,"&gt;0")</f>
        <v/>
      </c>
      <c r="C66" s="24">
        <f>COUNTIFS('Data R1'!$P$4:$P$1001,"&gt;0",'Data R1'!$AC$4:$AC$1001,"SELESAI")+COUNTIFS('Data R2'!$R$4:$R$1001,"&gt;0",'Data R2'!$AC$4:$AC$1001,"SELESAI")+COUNTIFS('Data SW'!$P$4:$P$1001,"&gt;0",'Data SW'!$AC$4:$AC$1001,"SELESAI")</f>
        <v/>
      </c>
      <c r="D66" s="24">
        <f>B66-C66</f>
        <v/>
      </c>
      <c r="E66" s="24">
        <f>IF(B66=0,0,ROUND(C66/B66*100,1))</f>
        <v/>
      </c>
    </row>
    <row r="67">
      <c r="A67" s="24" t="inlineStr">
        <is>
          <t>Pak Josep</t>
        </is>
      </c>
      <c r="B67" s="24">
        <f>COUNTIF('Data R1'!$V$4:$V$1001,"&gt;0")+COUNTIF('Data R7'!$T$4:$T$1001,"&gt;0")+COUNTIF('Data SW'!$V$4:$V$1001,"&gt;0")</f>
        <v/>
      </c>
      <c r="C67" s="24">
        <f>COUNTIFS('Data R1'!$V$4:$V$1001,"&gt;0",'Data R1'!$AC$4:$AC$1001,"SELESAI")+COUNTIFS('Data R7'!$T$4:$T$1001,"&gt;0",'Data R7'!$AC$4:$AC$1001,"SELESAI")+COUNTIFS('Data SW'!$V$4:$V$1001,"&gt;0",'Data SW'!$AC$4:$AC$1001,"SELESAI")</f>
        <v/>
      </c>
      <c r="D67" s="24">
        <f>B67-C67</f>
        <v/>
      </c>
      <c r="E67" s="24">
        <f>IF(B67=0,0,ROUND(C67/B67*100,1))</f>
        <v/>
      </c>
    </row>
    <row r="68">
      <c r="A68" s="24" t="inlineStr">
        <is>
          <t>Verifikator</t>
        </is>
      </c>
      <c r="B68" s="24">
        <f>COUNTIF('Data R3'!$X$4:$X$1001,"&gt;0")+COUNTIF('Data R5'!$X$4:$X$1001,"&gt;0")+COUNTIF('Data R6'!$X$4:$X$1001,"&gt;0")</f>
        <v/>
      </c>
      <c r="C68" s="24">
        <f>COUNTIFS('Data R3'!$X$4:$X$1001,"&gt;0",'Data R3'!$AC$4:$AC$1001,"SELESAI")+COUNTIFS('Data R5'!$X$4:$X$1001,"&gt;0",'Data R5'!$AC$4:$AC$1001,"SELESAI")+COUNTIFS('Data R6'!$X$4:$X$1001,"&gt;0",'Data R6'!$AC$4:$AC$1001,"SELESAI")</f>
        <v/>
      </c>
      <c r="D68" s="24">
        <f>B68-C68</f>
        <v/>
      </c>
      <c r="E68" s="24">
        <f>IF(B68=0,0,ROUND(C68/B68*100,1))</f>
        <v/>
      </c>
    </row>
    <row r="69">
      <c r="A69" s="24" t="inlineStr">
        <is>
          <t>Pak Fandi Hidayat</t>
        </is>
      </c>
      <c r="B69" s="24">
        <f>COUNTIF('Data R4'!$R$4:$R$1001,"&gt;0")+COUNTIF('Data R4P'!$R$4:$R$1001,"&gt;0")</f>
        <v/>
      </c>
      <c r="C69" s="24">
        <f>COUNTIFS('Data R4'!$R$4:$R$1001,"&gt;0",'Data R4'!$AC$4:$AC$1001,"SELESAI")+COUNTIFS('Data R4P'!$R$4:$R$1001,"&gt;0",'Data R4P'!$AC$4:$AC$1001,"SELESAI")</f>
        <v/>
      </c>
      <c r="D69" s="24">
        <f>B69-C69</f>
        <v/>
      </c>
      <c r="E69" s="24">
        <f>IF(B69=0,0,ROUND(C69/B69*100,1))</f>
        <v/>
      </c>
    </row>
    <row r="70">
      <c r="A70" s="24" t="inlineStr">
        <is>
          <t>Pak Prast</t>
        </is>
      </c>
      <c r="B70" s="24">
        <f>COUNTIF('Data R2'!$P$4:$P$1001,"&gt;0")</f>
        <v/>
      </c>
      <c r="C70" s="24">
        <f>COUNTIFS('Data R2'!$P$4:$P$1001,"&gt;0",'Data R2'!$AC$4:$AC$1001,"SELESAI")</f>
        <v/>
      </c>
      <c r="D70" s="24">
        <f>B70-C70</f>
        <v/>
      </c>
      <c r="E70" s="24">
        <f>IF(B70=0,0,ROUND(C70/B70*100,1))</f>
        <v/>
      </c>
    </row>
    <row r="71">
      <c r="A71" s="24" t="inlineStr">
        <is>
          <t>Pak Chandra</t>
        </is>
      </c>
      <c r="B71" s="24">
        <f>COUNTIF('Data R4P'!$T$4:$T$1001,"&gt;0")</f>
        <v/>
      </c>
      <c r="C71" s="24">
        <f>COUNTIFS('Data R4P'!$T$4:$T$1001,"&gt;0",'Data R4P'!$AC$4:$AC$1001,"SELESAI")</f>
        <v/>
      </c>
      <c r="D71" s="24">
        <f>B71-C71</f>
        <v/>
      </c>
      <c r="E71" s="24">
        <f>IF(B71=0,0,ROUND(C71/B71*100,1))</f>
        <v/>
      </c>
    </row>
    <row r="72">
      <c r="A72" s="24" t="inlineStr">
        <is>
          <t>Pak Agus Eko Prasetyo</t>
        </is>
      </c>
      <c r="B72" s="24">
        <f>COUNTIF('Data R4P'!$X$4:$X$1001,"&gt;0")</f>
        <v/>
      </c>
      <c r="C72" s="24">
        <f>COUNTIFS('Data R4P'!$X$4:$X$1001,"&gt;0",'Data R4P'!$AC$4:$AC$1001,"SELESAI")</f>
        <v/>
      </c>
      <c r="D72" s="24">
        <f>B72-C72</f>
        <v/>
      </c>
      <c r="E72" s="24">
        <f>IF(B72=0,0,ROUND(C72/B72*100,1))</f>
        <v/>
      </c>
    </row>
    <row r="73">
      <c r="A73" s="27" t="inlineStr">
        <is>
          <t>TOTAL</t>
        </is>
      </c>
      <c r="B73" s="24">
        <f>SUM(B59:B72)</f>
        <v/>
      </c>
      <c r="C73" s="24">
        <f>SUM(C59:C72)</f>
        <v/>
      </c>
      <c r="D73" s="24">
        <f>SUM(D59:D72)</f>
        <v/>
      </c>
      <c r="E73" s="24">
        <f>IF(B73=0,0,ROUND(C73/B73*100,1))</f>
        <v/>
      </c>
    </row>
    <row r="75" ht="15.5" customHeight="1" s="35">
      <c r="A75" s="26" t="inlineStr">
        <is>
          <t>BEBAN PER KOREKTOR PER REGIONAL</t>
        </is>
      </c>
    </row>
    <row r="76" ht="43.5" customHeight="1" s="35">
      <c r="A76" s="23" t="inlineStr">
        <is>
          <t>Korektor</t>
        </is>
      </c>
      <c r="B76" s="23" t="inlineStr">
        <is>
          <t>Regional 1</t>
        </is>
      </c>
      <c r="C76" s="23" t="inlineStr">
        <is>
          <t>Regional 2</t>
        </is>
      </c>
      <c r="D76" s="23" t="inlineStr">
        <is>
          <t>Regional 3</t>
        </is>
      </c>
      <c r="E76" s="23" t="inlineStr">
        <is>
          <t>Regional 4</t>
        </is>
      </c>
      <c r="F76" s="23" t="inlineStr">
        <is>
          <t>Regional 5</t>
        </is>
      </c>
      <c r="G76" s="23" t="inlineStr">
        <is>
          <t>Regional 6</t>
        </is>
      </c>
      <c r="H76" s="23" t="inlineStr">
        <is>
          <t>Regional 7</t>
        </is>
      </c>
      <c r="I76" s="23" t="inlineStr">
        <is>
          <t>Regional 4 Palmco</t>
        </is>
      </c>
      <c r="J76" s="23" t="inlineStr">
        <is>
          <t>PT Swasta / PPKS</t>
        </is>
      </c>
      <c r="K76" s="23" t="inlineStr">
        <is>
          <t>TOTAL</t>
        </is>
      </c>
    </row>
    <row r="77">
      <c r="A77" s="24" t="inlineStr">
        <is>
          <t>Pak Edi Sigit Sutarta</t>
        </is>
      </c>
      <c r="B77" s="24">
        <f>COUNTIF('Data R1'!$J$4:$J$1001,"&gt;0")</f>
        <v/>
      </c>
      <c r="C77" s="24">
        <f>COUNTIF('Data R2'!$J$4:$J$1001,"&gt;0")</f>
        <v/>
      </c>
      <c r="D77" s="24">
        <f>COUNTIF('Data R3'!$J$4:$J$1001,"&gt;0")</f>
        <v/>
      </c>
      <c r="E77" s="24">
        <f>COUNTIF('Data R4'!$J$4:$J$1001,"&gt;0")</f>
        <v/>
      </c>
      <c r="F77" s="24">
        <f>COUNTIF('Data R5'!$J$4:$J$1001,"&gt;0")</f>
        <v/>
      </c>
      <c r="G77" s="24">
        <f>COUNTIF('Data R6'!$J$4:$J$1001,"&gt;0")</f>
        <v/>
      </c>
      <c r="H77" s="24">
        <f>COUNTIF('Data R7'!$J$4:$J$1001,"&gt;0")</f>
        <v/>
      </c>
      <c r="I77" s="24">
        <f>COUNTIF('Data R4P'!$J$4:$J$1001,"&gt;0")</f>
        <v/>
      </c>
      <c r="J77" s="24">
        <f>COUNTIF('Data SW'!$J$4:$J$1001,"&gt;0")</f>
        <v/>
      </c>
      <c r="K77" s="24">
        <f>SUM(B77:J77)</f>
        <v/>
      </c>
    </row>
    <row r="78">
      <c r="A78" s="24" t="inlineStr">
        <is>
          <t>Pak Iput Pradiko</t>
        </is>
      </c>
      <c r="B78" s="24">
        <f>COUNTIF('Data R1'!$L$4:$L$1001,"&gt;0")</f>
        <v/>
      </c>
      <c r="C78" s="24">
        <f>COUNTIF('Data R2'!$L$4:$L$1001,"&gt;0")</f>
        <v/>
      </c>
      <c r="D78" s="24">
        <f>COUNTIF('Data R3'!$L$4:$L$1001,"&gt;0")</f>
        <v/>
      </c>
      <c r="E78" s="24">
        <f>COUNTIF('Data R4'!$L$4:$L$1001,"&gt;0")</f>
        <v/>
      </c>
      <c r="F78" s="24">
        <f>COUNTIF('Data R5'!$L$4:$L$1001,"&gt;0")</f>
        <v/>
      </c>
      <c r="G78" s="24">
        <f>COUNTIF('Data R6'!$L$4:$L$1001,"&gt;0")</f>
        <v/>
      </c>
      <c r="H78" s="24">
        <f>COUNTIF('Data R7'!$L$4:$L$1001,"&gt;0")</f>
        <v/>
      </c>
      <c r="I78" s="24">
        <f>COUNTIF('Data R4P'!$L$4:$L$1001,"&gt;0")</f>
        <v/>
      </c>
      <c r="J78" s="24">
        <f>COUNTIF('Data SW'!$L$4:$L$1001,"&gt;0")</f>
        <v/>
      </c>
      <c r="K78" s="24">
        <f>SUM(B78:J78)</f>
        <v/>
      </c>
    </row>
    <row r="79">
      <c r="A79" s="24" t="inlineStr">
        <is>
          <t>Buk Nuzul Hijri</t>
        </is>
      </c>
      <c r="B79" s="24">
        <f>COUNTIF('Data R1'!$N$4:$N$1001,"&gt;0")</f>
        <v/>
      </c>
      <c r="C79" s="24">
        <f>COUNTIF('Data R2'!$N$4:$N$1001,"&gt;0")</f>
        <v/>
      </c>
      <c r="D79" s="24">
        <f>COUNTIF('Data R3'!$N$4:$N$1001,"&gt;0")</f>
        <v/>
      </c>
      <c r="E79" s="24">
        <f>COUNTIF('Data R4'!$N$4:$N$1001,"&gt;0")</f>
        <v/>
      </c>
      <c r="F79" s="24">
        <f>COUNTIF('Data R5'!$N$4:$N$1001,"&gt;0")</f>
        <v/>
      </c>
      <c r="G79" s="24">
        <f>COUNTIF('Data R6'!$N$4:$N$1001,"&gt;0")</f>
        <v/>
      </c>
      <c r="H79" s="24">
        <f>COUNTIF('Data R7'!$N$4:$N$1001,"&gt;0")</f>
        <v/>
      </c>
      <c r="I79" s="24">
        <f>COUNTIF('Data R4P'!$N$4:$N$1001,"&gt;0")</f>
        <v/>
      </c>
      <c r="J79" s="24">
        <f>COUNTIF('Data SW'!$N$4:$N$1001,"&gt;0")</f>
        <v/>
      </c>
      <c r="K79" s="24">
        <f>SUM(B79:J79)</f>
        <v/>
      </c>
    </row>
    <row r="80">
      <c r="A80" s="24" t="inlineStr">
        <is>
          <t>Pak Madiyuanto</t>
        </is>
      </c>
      <c r="B80" s="24">
        <f>COUNTIF('Data R1'!$R$4:$R$1001,"&gt;0")</f>
        <v/>
      </c>
      <c r="C80" s="24">
        <f>COUNTIF('Data R2'!$T$4:$T$1001,"&gt;0")</f>
        <v/>
      </c>
      <c r="D80" s="24">
        <f>COUNTIF('Data R3'!$P$4:$P$1001,"&gt;0")</f>
        <v/>
      </c>
      <c r="E80" s="24">
        <f>COUNTIF('Data R4'!$P$4:$P$1001,"&gt;0")</f>
        <v/>
      </c>
      <c r="F80" s="24">
        <f>COUNTIF('Data R5'!$P$4:$P$1001,"&gt;0")</f>
        <v/>
      </c>
      <c r="G80" s="24">
        <f>COUNTIF('Data R6'!$P$4:$P$1001,"&gt;0")</f>
        <v/>
      </c>
      <c r="H80" s="24">
        <f>COUNTIF('Data R7'!$P$4:$P$1001,"&gt;0")</f>
        <v/>
      </c>
      <c r="I80" s="24">
        <f>COUNTIF('Data R4P'!$P$4:$P$1001,"&gt;0")</f>
        <v/>
      </c>
      <c r="J80" s="24">
        <f>COUNTIF('Data SW'!$R$4:$R$1001,"&gt;0")</f>
        <v/>
      </c>
      <c r="K80" s="24">
        <f>SUM(B80:J80)</f>
        <v/>
      </c>
    </row>
    <row r="81">
      <c r="A81" s="24" t="inlineStr">
        <is>
          <t>Pak Desra</t>
        </is>
      </c>
      <c r="B81" s="24">
        <f>COUNTIF('Data R1'!$X$4:$X$1001,"&gt;0")</f>
        <v/>
      </c>
      <c r="C81" s="24">
        <f>COUNTIF('Data R2'!$X$4:$X$1001,"&gt;0")</f>
        <v/>
      </c>
      <c r="D81" s="24">
        <f>COUNTIF('Data R3'!$T$4:$T$1001,"&gt;0")</f>
        <v/>
      </c>
      <c r="E81" s="24">
        <f>COUNTIF('Data R4'!$V$4:$V$1001,"&gt;0")</f>
        <v/>
      </c>
      <c r="F81" s="24">
        <f>COUNTIF('Data R5'!$T$4:$T$1001,"&gt;0")</f>
        <v/>
      </c>
      <c r="G81" s="24">
        <f>COUNTIF('Data R6'!$T$4:$T$1001,"&gt;0")</f>
        <v/>
      </c>
      <c r="H81" s="24">
        <f>COUNTIF('Data R7'!$V$4:$V$1001,"&gt;0")</f>
        <v/>
      </c>
      <c r="I81" s="24">
        <f>COUNTIF('Data R4P'!$V$4:$V$1001,"&gt;0")</f>
        <v/>
      </c>
      <c r="J81" s="24">
        <f>COUNTIF('Data SW'!$X$4:$X$1001,"&gt;0")</f>
        <v/>
      </c>
      <c r="K81" s="24">
        <f>SUM(B81:J81)</f>
        <v/>
      </c>
    </row>
    <row r="82">
      <c r="A82" s="24" t="inlineStr">
        <is>
          <t>Buk Ratna</t>
        </is>
      </c>
      <c r="B82" s="24">
        <f>COUNTIF('Data R1'!$T$4:$T$1001,"&gt;0")</f>
        <v/>
      </c>
      <c r="C82" s="24">
        <f>COUNTIF('Data R2'!$V$4:$V$1001,"&gt;0")</f>
        <v/>
      </c>
      <c r="D82" s="24">
        <f>COUNTIF('Data R3'!$R$4:$R$1001,"&gt;0")</f>
        <v/>
      </c>
      <c r="E82" s="24">
        <f>COUNTIF('Data R4'!$T$4:$T$1001,"&gt;0")</f>
        <v/>
      </c>
      <c r="F82" s="24">
        <f>COUNTIF('Data R5'!$R$4:$R$1001,"&gt;0")</f>
        <v/>
      </c>
      <c r="G82" s="24">
        <f>COUNTIF('Data R6'!$R$4:$R$1001,"&gt;0")</f>
        <v/>
      </c>
      <c r="H82" s="24">
        <f>COUNTIF('Data R7'!$R$4:$R$1001,"&gt;0")</f>
        <v/>
      </c>
      <c r="I82" s="24" t="n">
        <v>0</v>
      </c>
      <c r="J82" s="24">
        <f>COUNTIF('Data SW'!$T$4:$T$1001,"&gt;0")</f>
        <v/>
      </c>
      <c r="K82" s="24">
        <f>SUM(B82:J82)</f>
        <v/>
      </c>
    </row>
    <row r="83">
      <c r="A83" s="24" t="inlineStr">
        <is>
          <t>Pak M Yusuf M</t>
        </is>
      </c>
      <c r="B83" s="24" t="n">
        <v>0</v>
      </c>
      <c r="C83" s="24" t="n">
        <v>0</v>
      </c>
      <c r="D83" s="24">
        <f>COUNTIF('Data R3'!$V$4:$V$1001,"&gt;0")</f>
        <v/>
      </c>
      <c r="E83" s="24">
        <f>COUNTIF('Data R4'!$X$4:$X$1001,"&gt;0")</f>
        <v/>
      </c>
      <c r="F83" s="24">
        <f>COUNTIF('Data R5'!$V$4:$V$1001,"&gt;0")</f>
        <v/>
      </c>
      <c r="G83" s="24">
        <f>COUNTIF('Data R6'!$V$4:$V$1001,"&gt;0")</f>
        <v/>
      </c>
      <c r="H83" s="24">
        <f>COUNTIF('Data R7'!$X$4:$X$1001,"&gt;0")</f>
        <v/>
      </c>
      <c r="I83" s="24" t="n">
        <v>0</v>
      </c>
      <c r="J83" s="24" t="n">
        <v>0</v>
      </c>
      <c r="K83" s="24">
        <f>SUM(B83:J83)</f>
        <v/>
      </c>
    </row>
    <row r="84">
      <c r="A84" s="24" t="inlineStr">
        <is>
          <t>Pak Eko</t>
        </is>
      </c>
      <c r="B84" s="24">
        <f>COUNTIF('Data R1'!$P$4:$P$1001,"&gt;0")</f>
        <v/>
      </c>
      <c r="C84" s="24">
        <f>COUNTIF('Data R2'!$R$4:$R$1001,"&gt;0")</f>
        <v/>
      </c>
      <c r="D84" s="24" t="n">
        <v>0</v>
      </c>
      <c r="E84" s="24" t="n">
        <v>0</v>
      </c>
      <c r="F84" s="24" t="n">
        <v>0</v>
      </c>
      <c r="G84" s="24" t="n">
        <v>0</v>
      </c>
      <c r="H84" s="24" t="n">
        <v>0</v>
      </c>
      <c r="I84" s="24" t="n">
        <v>0</v>
      </c>
      <c r="J84" s="24">
        <f>COUNTIF('Data SW'!$P$4:$P$1001,"&gt;0")</f>
        <v/>
      </c>
      <c r="K84" s="24">
        <f>SUM(B84:J84)</f>
        <v/>
      </c>
    </row>
    <row r="85">
      <c r="A85" s="24" t="inlineStr">
        <is>
          <t>Pak Josep</t>
        </is>
      </c>
      <c r="B85" s="24">
        <f>COUNTIF('Data R1'!$V$4:$V$1001,"&gt;0")</f>
        <v/>
      </c>
      <c r="C85" s="24" t="n">
        <v>0</v>
      </c>
      <c r="D85" s="24" t="n">
        <v>0</v>
      </c>
      <c r="E85" s="24" t="n">
        <v>0</v>
      </c>
      <c r="F85" s="24" t="n">
        <v>0</v>
      </c>
      <c r="G85" s="24" t="n">
        <v>0</v>
      </c>
      <c r="H85" s="24">
        <f>COUNTIF('Data R7'!$T$4:$T$1001,"&gt;0")</f>
        <v/>
      </c>
      <c r="I85" s="24" t="n">
        <v>0</v>
      </c>
      <c r="J85" s="24">
        <f>COUNTIF('Data SW'!$V$4:$V$1001,"&gt;0")</f>
        <v/>
      </c>
      <c r="K85" s="24">
        <f>SUM(B85:J85)</f>
        <v/>
      </c>
    </row>
    <row r="86">
      <c r="A86" s="24" t="inlineStr">
        <is>
          <t>Verifikator</t>
        </is>
      </c>
      <c r="B86" s="24" t="n">
        <v>0</v>
      </c>
      <c r="C86" s="24" t="n">
        <v>0</v>
      </c>
      <c r="D86" s="24">
        <f>COUNTIF('Data R3'!$X$4:$X$1001,"&gt;0")</f>
        <v/>
      </c>
      <c r="E86" s="24" t="n">
        <v>0</v>
      </c>
      <c r="F86" s="24">
        <f>COUNTIF('Data R5'!$X$4:$X$1001,"&gt;0")</f>
        <v/>
      </c>
      <c r="G86" s="24">
        <f>COUNTIF('Data R6'!$X$4:$X$1001,"&gt;0")</f>
        <v/>
      </c>
      <c r="H86" s="24" t="n">
        <v>0</v>
      </c>
      <c r="I86" s="24" t="n">
        <v>0</v>
      </c>
      <c r="J86" s="24" t="n">
        <v>0</v>
      </c>
      <c r="K86" s="24">
        <f>SUM(B86:J86)</f>
        <v/>
      </c>
    </row>
    <row r="87">
      <c r="A87" s="24" t="inlineStr">
        <is>
          <t>Pak Fandi Hidayat</t>
        </is>
      </c>
      <c r="B87" s="24" t="n">
        <v>0</v>
      </c>
      <c r="C87" s="24" t="n">
        <v>0</v>
      </c>
      <c r="D87" s="24" t="n">
        <v>0</v>
      </c>
      <c r="E87" s="24">
        <f>COUNTIF('Data R4'!$R$4:$R$1001,"&gt;0")</f>
        <v/>
      </c>
      <c r="F87" s="24" t="n">
        <v>0</v>
      </c>
      <c r="G87" s="24" t="n">
        <v>0</v>
      </c>
      <c r="H87" s="24" t="n">
        <v>0</v>
      </c>
      <c r="I87" s="24">
        <f>COUNTIF('Data R4P'!$R$4:$R$1001,"&gt;0")</f>
        <v/>
      </c>
      <c r="J87" s="24" t="n">
        <v>0</v>
      </c>
      <c r="K87" s="24">
        <f>SUM(B87:J87)</f>
        <v/>
      </c>
    </row>
    <row r="88">
      <c r="A88" s="24" t="inlineStr">
        <is>
          <t>Pak Prast</t>
        </is>
      </c>
      <c r="B88" s="24" t="n">
        <v>0</v>
      </c>
      <c r="C88" s="24">
        <f>COUNTIF('Data R2'!$P$4:$P$1001,"&gt;0")</f>
        <v/>
      </c>
      <c r="D88" s="24" t="n">
        <v>0</v>
      </c>
      <c r="E88" s="24" t="n">
        <v>0</v>
      </c>
      <c r="F88" s="24" t="n">
        <v>0</v>
      </c>
      <c r="G88" s="24" t="n">
        <v>0</v>
      </c>
      <c r="H88" s="24" t="n">
        <v>0</v>
      </c>
      <c r="I88" s="24" t="n">
        <v>0</v>
      </c>
      <c r="J88" s="24" t="n">
        <v>0</v>
      </c>
      <c r="K88" s="24">
        <f>SUM(B88:J88)</f>
        <v/>
      </c>
    </row>
    <row r="89">
      <c r="A89" s="24" t="inlineStr">
        <is>
          <t>Pak Chandra</t>
        </is>
      </c>
      <c r="B89" s="24" t="n">
        <v>0</v>
      </c>
      <c r="C89" s="24" t="n">
        <v>0</v>
      </c>
      <c r="D89" s="24" t="n">
        <v>0</v>
      </c>
      <c r="E89" s="24" t="n">
        <v>0</v>
      </c>
      <c r="F89" s="24" t="n">
        <v>0</v>
      </c>
      <c r="G89" s="24" t="n">
        <v>0</v>
      </c>
      <c r="H89" s="24" t="n">
        <v>0</v>
      </c>
      <c r="I89" s="24">
        <f>COUNTIF('Data R4P'!$T$4:$T$1001,"&gt;0")</f>
        <v/>
      </c>
      <c r="J89" s="24" t="n">
        <v>0</v>
      </c>
      <c r="K89" s="24">
        <f>SUM(B89:J89)</f>
        <v/>
      </c>
    </row>
    <row r="90">
      <c r="A90" s="24" t="inlineStr">
        <is>
          <t>Pak Agus Eko Prasetyo</t>
        </is>
      </c>
      <c r="B90" s="24" t="n">
        <v>0</v>
      </c>
      <c r="C90" s="24" t="n">
        <v>0</v>
      </c>
      <c r="D90" s="24" t="n">
        <v>0</v>
      </c>
      <c r="E90" s="24" t="n">
        <v>0</v>
      </c>
      <c r="F90" s="24" t="n">
        <v>0</v>
      </c>
      <c r="G90" s="24" t="n">
        <v>0</v>
      </c>
      <c r="H90" s="24" t="n">
        <v>0</v>
      </c>
      <c r="I90" s="24">
        <f>COUNTIF('Data R4P'!$X$4:$X$1001,"&gt;0")</f>
        <v/>
      </c>
      <c r="J90" s="24" t="n">
        <v>0</v>
      </c>
      <c r="K90" s="24">
        <f>SUM(B90:J90)</f>
        <v/>
      </c>
    </row>
    <row r="91">
      <c r="A91" s="27" t="inlineStr">
        <is>
          <t>TOTAL</t>
        </is>
      </c>
      <c r="B91" s="24">
        <f>SUM(B77:B90)</f>
        <v/>
      </c>
      <c r="C91" s="24">
        <f>SUM(C77:C90)</f>
        <v/>
      </c>
      <c r="D91" s="24">
        <f>SUM(D77:D90)</f>
        <v/>
      </c>
      <c r="E91" s="24">
        <f>SUM(E77:E90)</f>
        <v/>
      </c>
      <c r="F91" s="24">
        <f>SUM(F77:F90)</f>
        <v/>
      </c>
      <c r="G91" s="24">
        <f>SUM(G77:G90)</f>
        <v/>
      </c>
      <c r="H91" s="24">
        <f>SUM(H77:H90)</f>
        <v/>
      </c>
      <c r="I91" s="24">
        <f>SUM(I77:I90)</f>
        <v/>
      </c>
      <c r="J91" s="24">
        <f>SUM(J77:J90)</f>
        <v/>
      </c>
      <c r="K91" s="24">
        <f>SUM(B91:J91)</f>
        <v/>
      </c>
    </row>
    <row r="93" ht="15.5" customHeight="1" s="35">
      <c r="A93" s="26" t="inlineStr">
        <is>
          <t>BEBAN PER KOREKTOR PER TAHUN</t>
        </is>
      </c>
    </row>
    <row r="94">
      <c r="A94" s="23" t="inlineStr">
        <is>
          <t>Korektor</t>
        </is>
      </c>
      <c r="B94" s="23" t="inlineStr">
        <is>
          <t>2024</t>
        </is>
      </c>
      <c r="C94" s="23" t="inlineStr">
        <is>
          <t>2025</t>
        </is>
      </c>
      <c r="D94" s="23" t="inlineStr">
        <is>
          <t>2026</t>
        </is>
      </c>
      <c r="E94" s="23" t="inlineStr">
        <is>
          <t>TOTAL</t>
        </is>
      </c>
    </row>
    <row r="95">
      <c r="A95" s="24" t="inlineStr">
        <is>
          <t>Pak Edi Sigit Sutarta</t>
        </is>
      </c>
      <c r="B95" s="24">
        <f>COUNTIFS('Data R1'!$J$4:$J$1001,"&gt;0",'Data R1'!$AD$4:$AD$1001,2024)+COUNTIFS('Data R2'!$J$4:$J$1001,"&gt;0",'Data R2'!$AD$4:$AD$1001,2024)+COUNTIFS('Data R3'!$J$4:$J$1001,"&gt;0",'Data R3'!$AD$4:$AD$1001,2024)+COUNTIFS('Data R4'!$J$4:$J$1001,"&gt;0",'Data R4'!$AD$4:$AD$1001,2024)+COUNTIFS('Data R5'!$J$4:$J$1001,"&gt;0",'Data R5'!$AD$4:$AD$1001,2024)+COUNTIFS('Data R6'!$J$4:$J$1001,"&gt;0",'Data R6'!$AD$4:$AD$1001,2024)+COUNTIFS('Data R7'!$J$4:$J$1001,"&gt;0",'Data R7'!$AD$4:$AD$1001,2024)+COUNTIFS('Data R4P'!$J$4:$J$1001,"&gt;0",'Data R4P'!$AD$4:$AD$1001,2024)+COUNTIFS('Data SW'!$J$4:$J$1001,"&gt;0",'Data SW'!$AD$4:$AD$1001,2024)</f>
        <v/>
      </c>
      <c r="C95" s="24">
        <f>COUNTIFS('Data R1'!$J$4:$J$1001,"&gt;0",'Data R1'!$AD$4:$AD$1001,2025)+COUNTIFS('Data R2'!$J$4:$J$1001,"&gt;0",'Data R2'!$AD$4:$AD$1001,2025)+COUNTIFS('Data R3'!$J$4:$J$1001,"&gt;0",'Data R3'!$AD$4:$AD$1001,2025)+COUNTIFS('Data R4'!$J$4:$J$1001,"&gt;0",'Data R4'!$AD$4:$AD$1001,2025)+COUNTIFS('Data R5'!$J$4:$J$1001,"&gt;0",'Data R5'!$AD$4:$AD$1001,2025)+COUNTIFS('Data R6'!$J$4:$J$1001,"&gt;0",'Data R6'!$AD$4:$AD$1001,2025)+COUNTIFS('Data R7'!$J$4:$J$1001,"&gt;0",'Data R7'!$AD$4:$AD$1001,2025)+COUNTIFS('Data R4P'!$J$4:$J$1001,"&gt;0",'Data R4P'!$AD$4:$AD$1001,2025)+COUNTIFS('Data SW'!$J$4:$J$1001,"&gt;0",'Data SW'!$AD$4:$AD$1001,2025)</f>
        <v/>
      </c>
      <c r="D95" s="24">
        <f>COUNTIFS('Data R1'!$J$4:$J$1001,"&gt;0",'Data R1'!$AD$4:$AD$1001,2026)+COUNTIFS('Data R2'!$J$4:$J$1001,"&gt;0",'Data R2'!$AD$4:$AD$1001,2026)+COUNTIFS('Data R3'!$J$4:$J$1001,"&gt;0",'Data R3'!$AD$4:$AD$1001,2026)+COUNTIFS('Data R4'!$J$4:$J$1001,"&gt;0",'Data R4'!$AD$4:$AD$1001,2026)+COUNTIFS('Data R5'!$J$4:$J$1001,"&gt;0",'Data R5'!$AD$4:$AD$1001,2026)+COUNTIFS('Data R6'!$J$4:$J$1001,"&gt;0",'Data R6'!$AD$4:$AD$1001,2026)+COUNTIFS('Data R7'!$J$4:$J$1001,"&gt;0",'Data R7'!$AD$4:$AD$1001,2026)+COUNTIFS('Data R4P'!$J$4:$J$1001,"&gt;0",'Data R4P'!$AD$4:$AD$1001,2026)+COUNTIFS('Data SW'!$J$4:$J$1001,"&gt;0",'Data SW'!$AD$4:$AD$1001,2026)</f>
        <v/>
      </c>
      <c r="E95" s="24">
        <f>SUM(B95:D95)</f>
        <v/>
      </c>
    </row>
    <row r="96">
      <c r="A96" s="24" t="inlineStr">
        <is>
          <t>Pak Iput Pradiko</t>
        </is>
      </c>
      <c r="B96" s="24">
        <f>COUNTIFS('Data R1'!$L$4:$L$1001,"&gt;0",'Data R1'!$AD$4:$AD$1001,2024)+COUNTIFS('Data R2'!$L$4:$L$1001,"&gt;0",'Data R2'!$AD$4:$AD$1001,2024)+COUNTIFS('Data R3'!$L$4:$L$1001,"&gt;0",'Data R3'!$AD$4:$AD$1001,2024)+COUNTIFS('Data R4'!$L$4:$L$1001,"&gt;0",'Data R4'!$AD$4:$AD$1001,2024)+COUNTIFS('Data R5'!$L$4:$L$1001,"&gt;0",'Data R5'!$AD$4:$AD$1001,2024)+COUNTIFS('Data R6'!$L$4:$L$1001,"&gt;0",'Data R6'!$AD$4:$AD$1001,2024)+COUNTIFS('Data R7'!$L$4:$L$1001,"&gt;0",'Data R7'!$AD$4:$AD$1001,2024)+COUNTIFS('Data R4P'!$L$4:$L$1001,"&gt;0",'Data R4P'!$AD$4:$AD$1001,2024)+COUNTIFS('Data SW'!$L$4:$L$1001,"&gt;0",'Data SW'!$AD$4:$AD$1001,2024)</f>
        <v/>
      </c>
      <c r="C96" s="24">
        <f>COUNTIFS('Data R1'!$L$4:$L$1001,"&gt;0",'Data R1'!$AD$4:$AD$1001,2025)+COUNTIFS('Data R2'!$L$4:$L$1001,"&gt;0",'Data R2'!$AD$4:$AD$1001,2025)+COUNTIFS('Data R3'!$L$4:$L$1001,"&gt;0",'Data R3'!$AD$4:$AD$1001,2025)+COUNTIFS('Data R4'!$L$4:$L$1001,"&gt;0",'Data R4'!$AD$4:$AD$1001,2025)+COUNTIFS('Data R5'!$L$4:$L$1001,"&gt;0",'Data R5'!$AD$4:$AD$1001,2025)+COUNTIFS('Data R6'!$L$4:$L$1001,"&gt;0",'Data R6'!$AD$4:$AD$1001,2025)+COUNTIFS('Data R7'!$L$4:$L$1001,"&gt;0",'Data R7'!$AD$4:$AD$1001,2025)+COUNTIFS('Data R4P'!$L$4:$L$1001,"&gt;0",'Data R4P'!$AD$4:$AD$1001,2025)+COUNTIFS('Data SW'!$L$4:$L$1001,"&gt;0",'Data SW'!$AD$4:$AD$1001,2025)</f>
        <v/>
      </c>
      <c r="D96" s="24">
        <f>COUNTIFS('Data R1'!$L$4:$L$1001,"&gt;0",'Data R1'!$AD$4:$AD$1001,2026)+COUNTIFS('Data R2'!$L$4:$L$1001,"&gt;0",'Data R2'!$AD$4:$AD$1001,2026)+COUNTIFS('Data R3'!$L$4:$L$1001,"&gt;0",'Data R3'!$AD$4:$AD$1001,2026)+COUNTIFS('Data R4'!$L$4:$L$1001,"&gt;0",'Data R4'!$AD$4:$AD$1001,2026)+COUNTIFS('Data R5'!$L$4:$L$1001,"&gt;0",'Data R5'!$AD$4:$AD$1001,2026)+COUNTIFS('Data R6'!$L$4:$L$1001,"&gt;0",'Data R6'!$AD$4:$AD$1001,2026)+COUNTIFS('Data R7'!$L$4:$L$1001,"&gt;0",'Data R7'!$AD$4:$AD$1001,2026)+COUNTIFS('Data R4P'!$L$4:$L$1001,"&gt;0",'Data R4P'!$AD$4:$AD$1001,2026)+COUNTIFS('Data SW'!$L$4:$L$1001,"&gt;0",'Data SW'!$AD$4:$AD$1001,2026)</f>
        <v/>
      </c>
      <c r="E96" s="24">
        <f>SUM(B96:D96)</f>
        <v/>
      </c>
    </row>
    <row r="97">
      <c r="A97" s="24" t="inlineStr">
        <is>
          <t>Buk Nuzul Hijri</t>
        </is>
      </c>
      <c r="B97" s="24">
        <f>COUNTIFS('Data R1'!$N$4:$N$1001,"&gt;0",'Data R1'!$AD$4:$AD$1001,2024)+COUNTIFS('Data R2'!$N$4:$N$1001,"&gt;0",'Data R2'!$AD$4:$AD$1001,2024)+COUNTIFS('Data R3'!$N$4:$N$1001,"&gt;0",'Data R3'!$AD$4:$AD$1001,2024)+COUNTIFS('Data R4'!$N$4:$N$1001,"&gt;0",'Data R4'!$AD$4:$AD$1001,2024)+COUNTIFS('Data R5'!$N$4:$N$1001,"&gt;0",'Data R5'!$AD$4:$AD$1001,2024)+COUNTIFS('Data R6'!$N$4:$N$1001,"&gt;0",'Data R6'!$AD$4:$AD$1001,2024)+COUNTIFS('Data R7'!$N$4:$N$1001,"&gt;0",'Data R7'!$AD$4:$AD$1001,2024)+COUNTIFS('Data R4P'!$N$4:$N$1001,"&gt;0",'Data R4P'!$AD$4:$AD$1001,2024)+COUNTIFS('Data SW'!$N$4:$N$1001,"&gt;0",'Data SW'!$AD$4:$AD$1001,2024)</f>
        <v/>
      </c>
      <c r="C97" s="24">
        <f>COUNTIFS('Data R1'!$N$4:$N$1001,"&gt;0",'Data R1'!$AD$4:$AD$1001,2025)+COUNTIFS('Data R2'!$N$4:$N$1001,"&gt;0",'Data R2'!$AD$4:$AD$1001,2025)+COUNTIFS('Data R3'!$N$4:$N$1001,"&gt;0",'Data R3'!$AD$4:$AD$1001,2025)+COUNTIFS('Data R4'!$N$4:$N$1001,"&gt;0",'Data R4'!$AD$4:$AD$1001,2025)+COUNTIFS('Data R5'!$N$4:$N$1001,"&gt;0",'Data R5'!$AD$4:$AD$1001,2025)+COUNTIFS('Data R6'!$N$4:$N$1001,"&gt;0",'Data R6'!$AD$4:$AD$1001,2025)+COUNTIFS('Data R7'!$N$4:$N$1001,"&gt;0",'Data R7'!$AD$4:$AD$1001,2025)+COUNTIFS('Data R4P'!$N$4:$N$1001,"&gt;0",'Data R4P'!$AD$4:$AD$1001,2025)+COUNTIFS('Data SW'!$N$4:$N$1001,"&gt;0",'Data SW'!$AD$4:$AD$1001,2025)</f>
        <v/>
      </c>
      <c r="D97" s="24">
        <f>COUNTIFS('Data R1'!$N$4:$N$1001,"&gt;0",'Data R1'!$AD$4:$AD$1001,2026)+COUNTIFS('Data R2'!$N$4:$N$1001,"&gt;0",'Data R2'!$AD$4:$AD$1001,2026)+COUNTIFS('Data R3'!$N$4:$N$1001,"&gt;0",'Data R3'!$AD$4:$AD$1001,2026)+COUNTIFS('Data R4'!$N$4:$N$1001,"&gt;0",'Data R4'!$AD$4:$AD$1001,2026)+COUNTIFS('Data R5'!$N$4:$N$1001,"&gt;0",'Data R5'!$AD$4:$AD$1001,2026)+COUNTIFS('Data R6'!$N$4:$N$1001,"&gt;0",'Data R6'!$AD$4:$AD$1001,2026)+COUNTIFS('Data R7'!$N$4:$N$1001,"&gt;0",'Data R7'!$AD$4:$AD$1001,2026)+COUNTIFS('Data R4P'!$N$4:$N$1001,"&gt;0",'Data R4P'!$AD$4:$AD$1001,2026)+COUNTIFS('Data SW'!$N$4:$N$1001,"&gt;0",'Data SW'!$AD$4:$AD$1001,2026)</f>
        <v/>
      </c>
      <c r="E97" s="24">
        <f>SUM(B97:D97)</f>
        <v/>
      </c>
    </row>
    <row r="98">
      <c r="A98" s="24" t="inlineStr">
        <is>
          <t>Pak Madiyuanto</t>
        </is>
      </c>
      <c r="B98" s="24">
        <f>COUNTIFS('Data R1'!$R$4:$R$1001,"&gt;0",'Data R1'!$AD$4:$AD$1001,2024)+COUNTIFS('Data R2'!$T$4:$T$1001,"&gt;0",'Data R2'!$AD$4:$AD$1001,2024)+COUNTIFS('Data R3'!$P$4:$P$1001,"&gt;0",'Data R3'!$AD$4:$AD$1001,2024)+COUNTIFS('Data R4'!$P$4:$P$1001,"&gt;0",'Data R4'!$AD$4:$AD$1001,2024)+COUNTIFS('Data R5'!$P$4:$P$1001,"&gt;0",'Data R5'!$AD$4:$AD$1001,2024)+COUNTIFS('Data R6'!$P$4:$P$1001,"&gt;0",'Data R6'!$AD$4:$AD$1001,2024)+COUNTIFS('Data R7'!$P$4:$P$1001,"&gt;0",'Data R7'!$AD$4:$AD$1001,2024)+COUNTIFS('Data R4P'!$P$4:$P$1001,"&gt;0",'Data R4P'!$AD$4:$AD$1001,2024)+COUNTIFS('Data SW'!$R$4:$R$1001,"&gt;0",'Data SW'!$AD$4:$AD$1001,2024)</f>
        <v/>
      </c>
      <c r="C98" s="24">
        <f>COUNTIFS('Data R1'!$R$4:$R$1001,"&gt;0",'Data R1'!$AD$4:$AD$1001,2025)+COUNTIFS('Data R2'!$T$4:$T$1001,"&gt;0",'Data R2'!$AD$4:$AD$1001,2025)+COUNTIFS('Data R3'!$P$4:$P$1001,"&gt;0",'Data R3'!$AD$4:$AD$1001,2025)+COUNTIFS('Data R4'!$P$4:$P$1001,"&gt;0",'Data R4'!$AD$4:$AD$1001,2025)+COUNTIFS('Data R5'!$P$4:$P$1001,"&gt;0",'Data R5'!$AD$4:$AD$1001,2025)+COUNTIFS('Data R6'!$P$4:$P$1001,"&gt;0",'Data R6'!$AD$4:$AD$1001,2025)+COUNTIFS('Data R7'!$P$4:$P$1001,"&gt;0",'Data R7'!$AD$4:$AD$1001,2025)+COUNTIFS('Data R4P'!$P$4:$P$1001,"&gt;0",'Data R4P'!$AD$4:$AD$1001,2025)+COUNTIFS('Data SW'!$R$4:$R$1001,"&gt;0",'Data SW'!$AD$4:$AD$1001,2025)</f>
        <v/>
      </c>
      <c r="D98" s="24">
        <f>COUNTIFS('Data R1'!$R$4:$R$1001,"&gt;0",'Data R1'!$AD$4:$AD$1001,2026)+COUNTIFS('Data R2'!$T$4:$T$1001,"&gt;0",'Data R2'!$AD$4:$AD$1001,2026)+COUNTIFS('Data R3'!$P$4:$P$1001,"&gt;0",'Data R3'!$AD$4:$AD$1001,2026)+COUNTIFS('Data R4'!$P$4:$P$1001,"&gt;0",'Data R4'!$AD$4:$AD$1001,2026)+COUNTIFS('Data R5'!$P$4:$P$1001,"&gt;0",'Data R5'!$AD$4:$AD$1001,2026)+COUNTIFS('Data R6'!$P$4:$P$1001,"&gt;0",'Data R6'!$AD$4:$AD$1001,2026)+COUNTIFS('Data R7'!$P$4:$P$1001,"&gt;0",'Data R7'!$AD$4:$AD$1001,2026)+COUNTIFS('Data R4P'!$P$4:$P$1001,"&gt;0",'Data R4P'!$AD$4:$AD$1001,2026)+COUNTIFS('Data SW'!$R$4:$R$1001,"&gt;0",'Data SW'!$AD$4:$AD$1001,2026)</f>
        <v/>
      </c>
      <c r="E98" s="24">
        <f>SUM(B98:D98)</f>
        <v/>
      </c>
    </row>
    <row r="99">
      <c r="A99" s="24" t="inlineStr">
        <is>
          <t>Pak Desra</t>
        </is>
      </c>
      <c r="B99" s="24">
        <f>COUNTIFS('Data R1'!$X$4:$X$1001,"&gt;0",'Data R1'!$AD$4:$AD$1001,2024)+COUNTIFS('Data R2'!$X$4:$X$1001,"&gt;0",'Data R2'!$AD$4:$AD$1001,2024)+COUNTIFS('Data R3'!$T$4:$T$1001,"&gt;0",'Data R3'!$AD$4:$AD$1001,2024)+COUNTIFS('Data R4'!$V$4:$V$1001,"&gt;0",'Data R4'!$AD$4:$AD$1001,2024)+COUNTIFS('Data R5'!$T$4:$T$1001,"&gt;0",'Data R5'!$AD$4:$AD$1001,2024)+COUNTIFS('Data R6'!$T$4:$T$1001,"&gt;0",'Data R6'!$AD$4:$AD$1001,2024)+COUNTIFS('Data R7'!$V$4:$V$1001,"&gt;0",'Data R7'!$AD$4:$AD$1001,2024)+COUNTIFS('Data R4P'!$V$4:$V$1001,"&gt;0",'Data R4P'!$AD$4:$AD$1001,2024)+COUNTIFS('Data SW'!$X$4:$X$1001,"&gt;0",'Data SW'!$AD$4:$AD$1001,2024)</f>
        <v/>
      </c>
      <c r="C99" s="24">
        <f>COUNTIFS('Data R1'!$X$4:$X$1001,"&gt;0",'Data R1'!$AD$4:$AD$1001,2025)+COUNTIFS('Data R2'!$X$4:$X$1001,"&gt;0",'Data R2'!$AD$4:$AD$1001,2025)+COUNTIFS('Data R3'!$T$4:$T$1001,"&gt;0",'Data R3'!$AD$4:$AD$1001,2025)+COUNTIFS('Data R4'!$V$4:$V$1001,"&gt;0",'Data R4'!$AD$4:$AD$1001,2025)+COUNTIFS('Data R5'!$T$4:$T$1001,"&gt;0",'Data R5'!$AD$4:$AD$1001,2025)+COUNTIFS('Data R6'!$T$4:$T$1001,"&gt;0",'Data R6'!$AD$4:$AD$1001,2025)+COUNTIFS('Data R7'!$V$4:$V$1001,"&gt;0",'Data R7'!$AD$4:$AD$1001,2025)+COUNTIFS('Data R4P'!$V$4:$V$1001,"&gt;0",'Data R4P'!$AD$4:$AD$1001,2025)+COUNTIFS('Data SW'!$X$4:$X$1001,"&gt;0",'Data SW'!$AD$4:$AD$1001,2025)</f>
        <v/>
      </c>
      <c r="D99" s="24">
        <f>COUNTIFS('Data R1'!$X$4:$X$1001,"&gt;0",'Data R1'!$AD$4:$AD$1001,2026)+COUNTIFS('Data R2'!$X$4:$X$1001,"&gt;0",'Data R2'!$AD$4:$AD$1001,2026)+COUNTIFS('Data R3'!$T$4:$T$1001,"&gt;0",'Data R3'!$AD$4:$AD$1001,2026)+COUNTIFS('Data R4'!$V$4:$V$1001,"&gt;0",'Data R4'!$AD$4:$AD$1001,2026)+COUNTIFS('Data R5'!$T$4:$T$1001,"&gt;0",'Data R5'!$AD$4:$AD$1001,2026)+COUNTIFS('Data R6'!$T$4:$T$1001,"&gt;0",'Data R6'!$AD$4:$AD$1001,2026)+COUNTIFS('Data R7'!$V$4:$V$1001,"&gt;0",'Data R7'!$AD$4:$AD$1001,2026)+COUNTIFS('Data R4P'!$V$4:$V$1001,"&gt;0",'Data R4P'!$AD$4:$AD$1001,2026)+COUNTIFS('Data SW'!$X$4:$X$1001,"&gt;0",'Data SW'!$AD$4:$AD$1001,2026)</f>
        <v/>
      </c>
      <c r="E99" s="24">
        <f>SUM(B99:D99)</f>
        <v/>
      </c>
    </row>
    <row r="100">
      <c r="A100" s="24" t="inlineStr">
        <is>
          <t>Buk Ratna</t>
        </is>
      </c>
      <c r="B100" s="24">
        <f>COUNTIFS('Data R1'!$T$4:$T$1001,"&gt;0",'Data R1'!$AD$4:$AD$1001,2024)+COUNTIFS('Data R2'!$V$4:$V$1001,"&gt;0",'Data R2'!$AD$4:$AD$1001,2024)+COUNTIFS('Data R3'!$R$4:$R$1001,"&gt;0",'Data R3'!$AD$4:$AD$1001,2024)+COUNTIFS('Data R4'!$T$4:$T$1001,"&gt;0",'Data R4'!$AD$4:$AD$1001,2024)+COUNTIFS('Data R5'!$R$4:$R$1001,"&gt;0",'Data R5'!$AD$4:$AD$1001,2024)+COUNTIFS('Data R6'!$R$4:$R$1001,"&gt;0",'Data R6'!$AD$4:$AD$1001,2024)+COUNTIFS('Data R7'!$R$4:$R$1001,"&gt;0",'Data R7'!$AD$4:$AD$1001,2024)+COUNTIFS('Data SW'!$T$4:$T$1001,"&gt;0",'Data SW'!$AD$4:$AD$1001,2024)</f>
        <v/>
      </c>
      <c r="C100" s="24">
        <f>COUNTIFS('Data R1'!$T$4:$T$1001,"&gt;0",'Data R1'!$AD$4:$AD$1001,2025)+COUNTIFS('Data R2'!$V$4:$V$1001,"&gt;0",'Data R2'!$AD$4:$AD$1001,2025)+COUNTIFS('Data R3'!$R$4:$R$1001,"&gt;0",'Data R3'!$AD$4:$AD$1001,2025)+COUNTIFS('Data R4'!$T$4:$T$1001,"&gt;0",'Data R4'!$AD$4:$AD$1001,2025)+COUNTIFS('Data R5'!$R$4:$R$1001,"&gt;0",'Data R5'!$AD$4:$AD$1001,2025)+COUNTIFS('Data R6'!$R$4:$R$1001,"&gt;0",'Data R6'!$AD$4:$AD$1001,2025)+COUNTIFS('Data R7'!$R$4:$R$1001,"&gt;0",'Data R7'!$AD$4:$AD$1001,2025)+COUNTIFS('Data SW'!$T$4:$T$1001,"&gt;0",'Data SW'!$AD$4:$AD$1001,2025)</f>
        <v/>
      </c>
      <c r="D100" s="24">
        <f>COUNTIFS('Data R1'!$T$4:$T$1001,"&gt;0",'Data R1'!$AD$4:$AD$1001,2026)+COUNTIFS('Data R2'!$V$4:$V$1001,"&gt;0",'Data R2'!$AD$4:$AD$1001,2026)+COUNTIFS('Data R3'!$R$4:$R$1001,"&gt;0",'Data R3'!$AD$4:$AD$1001,2026)+COUNTIFS('Data R4'!$T$4:$T$1001,"&gt;0",'Data R4'!$AD$4:$AD$1001,2026)+COUNTIFS('Data R5'!$R$4:$R$1001,"&gt;0",'Data R5'!$AD$4:$AD$1001,2026)+COUNTIFS('Data R6'!$R$4:$R$1001,"&gt;0",'Data R6'!$AD$4:$AD$1001,2026)+COUNTIFS('Data R7'!$R$4:$R$1001,"&gt;0",'Data R7'!$AD$4:$AD$1001,2026)+COUNTIFS('Data SW'!$T$4:$T$1001,"&gt;0",'Data SW'!$AD$4:$AD$1001,2026)</f>
        <v/>
      </c>
      <c r="E100" s="24">
        <f>SUM(B100:D100)</f>
        <v/>
      </c>
    </row>
    <row r="101">
      <c r="A101" s="24" t="inlineStr">
        <is>
          <t>Pak M Yusuf M</t>
        </is>
      </c>
      <c r="B101" s="24">
        <f>COUNTIFS('Data R3'!$V$4:$V$1001,"&gt;0",'Data R3'!$AD$4:$AD$1001,2024)+COUNTIFS('Data R4'!$X$4:$X$1001,"&gt;0",'Data R4'!$AD$4:$AD$1001,2024)+COUNTIFS('Data R5'!$V$4:$V$1001,"&gt;0",'Data R5'!$AD$4:$AD$1001,2024)+COUNTIFS('Data R6'!$V$4:$V$1001,"&gt;0",'Data R6'!$AD$4:$AD$1001,2024)+COUNTIFS('Data R7'!$X$4:$X$1001,"&gt;0",'Data R7'!$AD$4:$AD$1001,2024)</f>
        <v/>
      </c>
      <c r="C101" s="24">
        <f>COUNTIFS('Data R3'!$V$4:$V$1001,"&gt;0",'Data R3'!$AD$4:$AD$1001,2025)+COUNTIFS('Data R4'!$X$4:$X$1001,"&gt;0",'Data R4'!$AD$4:$AD$1001,2025)+COUNTIFS('Data R5'!$V$4:$V$1001,"&gt;0",'Data R5'!$AD$4:$AD$1001,2025)+COUNTIFS('Data R6'!$V$4:$V$1001,"&gt;0",'Data R6'!$AD$4:$AD$1001,2025)+COUNTIFS('Data R7'!$X$4:$X$1001,"&gt;0",'Data R7'!$AD$4:$AD$1001,2025)</f>
        <v/>
      </c>
      <c r="D101" s="24">
        <f>COUNTIFS('Data R3'!$V$4:$V$1001,"&gt;0",'Data R3'!$AD$4:$AD$1001,2026)+COUNTIFS('Data R4'!$X$4:$X$1001,"&gt;0",'Data R4'!$AD$4:$AD$1001,2026)+COUNTIFS('Data R5'!$V$4:$V$1001,"&gt;0",'Data R5'!$AD$4:$AD$1001,2026)+COUNTIFS('Data R6'!$V$4:$V$1001,"&gt;0",'Data R6'!$AD$4:$AD$1001,2026)+COUNTIFS('Data R7'!$X$4:$X$1001,"&gt;0",'Data R7'!$AD$4:$AD$1001,2026)</f>
        <v/>
      </c>
      <c r="E101" s="24">
        <f>SUM(B101:D101)</f>
        <v/>
      </c>
    </row>
    <row r="102">
      <c r="A102" s="24" t="inlineStr">
        <is>
          <t>Pak Eko</t>
        </is>
      </c>
      <c r="B102" s="24">
        <f>COUNTIFS('Data R1'!$P$4:$P$1001,"&gt;0",'Data R1'!$AD$4:$AD$1001,2024)+COUNTIFS('Data R2'!$R$4:$R$1001,"&gt;0",'Data R2'!$AD$4:$AD$1001,2024)+COUNTIFS('Data SW'!$P$4:$P$1001,"&gt;0",'Data SW'!$AD$4:$AD$1001,2024)</f>
        <v/>
      </c>
      <c r="C102" s="24">
        <f>COUNTIFS('Data R1'!$P$4:$P$1001,"&gt;0",'Data R1'!$AD$4:$AD$1001,2025)+COUNTIFS('Data R2'!$R$4:$R$1001,"&gt;0",'Data R2'!$AD$4:$AD$1001,2025)+COUNTIFS('Data SW'!$P$4:$P$1001,"&gt;0",'Data SW'!$AD$4:$AD$1001,2025)</f>
        <v/>
      </c>
      <c r="D102" s="24">
        <f>COUNTIFS('Data R1'!$P$4:$P$1001,"&gt;0",'Data R1'!$AD$4:$AD$1001,2026)+COUNTIFS('Data R2'!$R$4:$R$1001,"&gt;0",'Data R2'!$AD$4:$AD$1001,2026)+COUNTIFS('Data SW'!$P$4:$P$1001,"&gt;0",'Data SW'!$AD$4:$AD$1001,2026)</f>
        <v/>
      </c>
      <c r="E102" s="24">
        <f>SUM(B102:D102)</f>
        <v/>
      </c>
    </row>
    <row r="103">
      <c r="A103" s="24" t="inlineStr">
        <is>
          <t>Pak Josep</t>
        </is>
      </c>
      <c r="B103" s="24">
        <f>COUNTIFS('Data R1'!$V$4:$V$1001,"&gt;0",'Data R1'!$AD$4:$AD$1001,2024)+COUNTIFS('Data R7'!$T$4:$T$1001,"&gt;0",'Data R7'!$AD$4:$AD$1001,2024)+COUNTIFS('Data SW'!$V$4:$V$1001,"&gt;0",'Data SW'!$AD$4:$AD$1001,2024)</f>
        <v/>
      </c>
      <c r="C103" s="24">
        <f>COUNTIFS('Data R1'!$V$4:$V$1001,"&gt;0",'Data R1'!$AD$4:$AD$1001,2025)+COUNTIFS('Data R7'!$T$4:$T$1001,"&gt;0",'Data R7'!$AD$4:$AD$1001,2025)+COUNTIFS('Data SW'!$V$4:$V$1001,"&gt;0",'Data SW'!$AD$4:$AD$1001,2025)</f>
        <v/>
      </c>
      <c r="D103" s="24">
        <f>COUNTIFS('Data R1'!$V$4:$V$1001,"&gt;0",'Data R1'!$AD$4:$AD$1001,2026)+COUNTIFS('Data R7'!$T$4:$T$1001,"&gt;0",'Data R7'!$AD$4:$AD$1001,2026)+COUNTIFS('Data SW'!$V$4:$V$1001,"&gt;0",'Data SW'!$AD$4:$AD$1001,2026)</f>
        <v/>
      </c>
      <c r="E103" s="24">
        <f>SUM(B103:D103)</f>
        <v/>
      </c>
    </row>
    <row r="104">
      <c r="A104" s="24" t="inlineStr">
        <is>
          <t>Verifikator</t>
        </is>
      </c>
      <c r="B104" s="24">
        <f>COUNTIFS('Data R3'!$X$4:$X$1001,"&gt;0",'Data R3'!$AD$4:$AD$1001,2024)+COUNTIFS('Data R5'!$X$4:$X$1001,"&gt;0",'Data R5'!$AD$4:$AD$1001,2024)+COUNTIFS('Data R6'!$X$4:$X$1001,"&gt;0",'Data R6'!$AD$4:$AD$1001,2024)</f>
        <v/>
      </c>
      <c r="C104" s="24">
        <f>COUNTIFS('Data R3'!$X$4:$X$1001,"&gt;0",'Data R3'!$AD$4:$AD$1001,2025)+COUNTIFS('Data R5'!$X$4:$X$1001,"&gt;0",'Data R5'!$AD$4:$AD$1001,2025)+COUNTIFS('Data R6'!$X$4:$X$1001,"&gt;0",'Data R6'!$AD$4:$AD$1001,2025)</f>
        <v/>
      </c>
      <c r="D104" s="24">
        <f>COUNTIFS('Data R3'!$X$4:$X$1001,"&gt;0",'Data R3'!$AD$4:$AD$1001,2026)+COUNTIFS('Data R5'!$X$4:$X$1001,"&gt;0",'Data R5'!$AD$4:$AD$1001,2026)+COUNTIFS('Data R6'!$X$4:$X$1001,"&gt;0",'Data R6'!$AD$4:$AD$1001,2026)</f>
        <v/>
      </c>
      <c r="E104" s="24">
        <f>SUM(B104:D104)</f>
        <v/>
      </c>
    </row>
    <row r="105">
      <c r="A105" s="24" t="inlineStr">
        <is>
          <t>Pak Fandi Hidayat</t>
        </is>
      </c>
      <c r="B105" s="24">
        <f>COUNTIFS('Data R4'!$R$4:$R$1001,"&gt;0",'Data R4'!$AD$4:$AD$1001,2024)+COUNTIFS('Data R4P'!$R$4:$R$1001,"&gt;0",'Data R4P'!$AD$4:$AD$1001,2024)</f>
        <v/>
      </c>
      <c r="C105" s="24">
        <f>COUNTIFS('Data R4'!$R$4:$R$1001,"&gt;0",'Data R4'!$AD$4:$AD$1001,2025)+COUNTIFS('Data R4P'!$R$4:$R$1001,"&gt;0",'Data R4P'!$AD$4:$AD$1001,2025)</f>
        <v/>
      </c>
      <c r="D105" s="24">
        <f>COUNTIFS('Data R4'!$R$4:$R$1001,"&gt;0",'Data R4'!$AD$4:$AD$1001,2026)+COUNTIFS('Data R4P'!$R$4:$R$1001,"&gt;0",'Data R4P'!$AD$4:$AD$1001,2026)</f>
        <v/>
      </c>
      <c r="E105" s="24">
        <f>SUM(B105:D105)</f>
        <v/>
      </c>
    </row>
    <row r="106">
      <c r="A106" s="24" t="inlineStr">
        <is>
          <t>Pak Prast</t>
        </is>
      </c>
      <c r="B106" s="24">
        <f>COUNTIFS('Data R2'!$P$4:$P$1001,"&gt;0",'Data R2'!$AD$4:$AD$1001,2024)</f>
        <v/>
      </c>
      <c r="C106" s="24">
        <f>COUNTIFS('Data R2'!$P$4:$P$1001,"&gt;0",'Data R2'!$AD$4:$AD$1001,2025)</f>
        <v/>
      </c>
      <c r="D106" s="24">
        <f>COUNTIFS('Data R2'!$P$4:$P$1001,"&gt;0",'Data R2'!$AD$4:$AD$1001,2026)</f>
        <v/>
      </c>
      <c r="E106" s="24">
        <f>SUM(B106:D106)</f>
        <v/>
      </c>
    </row>
    <row r="107">
      <c r="A107" s="24" t="inlineStr">
        <is>
          <t>Pak Chandra</t>
        </is>
      </c>
      <c r="B107" s="24">
        <f>COUNTIFS('Data R4P'!$T$4:$T$1001,"&gt;0",'Data R4P'!$AD$4:$AD$1001,2024)</f>
        <v/>
      </c>
      <c r="C107" s="24">
        <f>COUNTIFS('Data R4P'!$T$4:$T$1001,"&gt;0",'Data R4P'!$AD$4:$AD$1001,2025)</f>
        <v/>
      </c>
      <c r="D107" s="24">
        <f>COUNTIFS('Data R4P'!$T$4:$T$1001,"&gt;0",'Data R4P'!$AD$4:$AD$1001,2026)</f>
        <v/>
      </c>
      <c r="E107" s="24">
        <f>SUM(B107:D107)</f>
        <v/>
      </c>
    </row>
    <row r="108">
      <c r="A108" s="24" t="inlineStr">
        <is>
          <t>Pak Agus Eko Prasetyo</t>
        </is>
      </c>
      <c r="B108" s="24">
        <f>COUNTIFS('Data R4P'!$X$4:$X$1001,"&gt;0",'Data R4P'!$AD$4:$AD$1001,2024)</f>
        <v/>
      </c>
      <c r="C108" s="24">
        <f>COUNTIFS('Data R4P'!$X$4:$X$1001,"&gt;0",'Data R4P'!$AD$4:$AD$1001,2025)</f>
        <v/>
      </c>
      <c r="D108" s="24">
        <f>COUNTIFS('Data R4P'!$X$4:$X$1001,"&gt;0",'Data R4P'!$AD$4:$AD$1001,2026)</f>
        <v/>
      </c>
      <c r="E108" s="24">
        <f>SUM(B108:D108)</f>
        <v/>
      </c>
    </row>
    <row r="109">
      <c r="A109" s="27" t="inlineStr">
        <is>
          <t>TOTAL</t>
        </is>
      </c>
      <c r="B109" s="24">
        <f>SUM(B95:B108)</f>
        <v/>
      </c>
      <c r="C109" s="24">
        <f>SUM(C95:C108)</f>
        <v/>
      </c>
      <c r="D109" s="24">
        <f>SUM(D95:D108)</f>
        <v/>
      </c>
      <c r="E109" s="24">
        <f>SUM(E95:E108)</f>
        <v/>
      </c>
    </row>
    <row r="111" ht="15.5" customHeight="1" s="35">
      <c r="A111" s="26" t="inlineStr">
        <is>
          <t>BEBAN KOREKTOR X KATEGORI KEGIATAN (beban = jumlah kolom terisi)</t>
        </is>
      </c>
    </row>
    <row r="112" ht="72.5" customHeight="1" s="35">
      <c r="A112" s="23" t="inlineStr">
        <is>
          <t>Korektor</t>
        </is>
      </c>
      <c r="B112" s="23" t="inlineStr">
        <is>
          <t>(Tidak ada kegiatan) (S)</t>
        </is>
      </c>
      <c r="C112" s="23" t="inlineStr">
        <is>
          <t>(Tidak ada kegiatan) (P)</t>
        </is>
      </c>
      <c r="D112" s="23" t="inlineStr">
        <is>
          <t>Tanam Ulang / Program TU (S)</t>
        </is>
      </c>
      <c r="E112" s="23" t="inlineStr">
        <is>
          <t>Tanam Ulang / Program TU (P)</t>
        </is>
      </c>
      <c r="F112" s="23" t="inlineStr">
        <is>
          <t>Bibit / Lewat Umur (S)</t>
        </is>
      </c>
      <c r="G112" s="23" t="inlineStr">
        <is>
          <t>Bibit / Lewat Umur (P)</t>
        </is>
      </c>
      <c r="H112" s="23" t="inlineStr">
        <is>
          <t>Areal Non Produktif / Puso (S)</t>
        </is>
      </c>
      <c r="I112" s="23" t="inlineStr">
        <is>
          <t>Areal Non Produktif / Puso (P)</t>
        </is>
      </c>
      <c r="J112" s="23" t="inlineStr">
        <is>
          <t>Produksi / Kultur Teknis (S)</t>
        </is>
      </c>
      <c r="K112" s="23" t="inlineStr">
        <is>
          <t>Produksi / Kultur Teknis (P)</t>
        </is>
      </c>
      <c r="L112" s="23" t="inlineStr">
        <is>
          <t>BT / FS (Kajian Kelayakan) (S)</t>
        </is>
      </c>
      <c r="M112" s="23" t="inlineStr">
        <is>
          <t>BT / FS (Kajian Kelayakan) (P)</t>
        </is>
      </c>
      <c r="N112" s="23" t="inlineStr">
        <is>
          <t>Evaluasi/Kajian/Pemeriksaan (S)</t>
        </is>
      </c>
      <c r="O112" s="23" t="inlineStr">
        <is>
          <t>Evaluasi/Kajian/Pemeriksaan (P)</t>
        </is>
      </c>
      <c r="P112" s="23" t="inlineStr">
        <is>
          <t>Lainnya (S)</t>
        </is>
      </c>
      <c r="Q112" s="23" t="inlineStr">
        <is>
          <t>Lainnya (P)</t>
        </is>
      </c>
      <c r="R112" s="23" t="inlineStr">
        <is>
          <t>TOTAL</t>
        </is>
      </c>
    </row>
    <row r="113">
      <c r="A113" s="24" t="inlineStr">
        <is>
          <t>Pak Edi Sigit Sutarta</t>
        </is>
      </c>
      <c r="B113" s="24">
        <f>SUMPRODUCT((LEN('DATA DASH'!$L$2:$L$8983)-LEN(SUBSTITUTE('DATA DASH'!$L$2:$L$8983,"Pak Edi Sigit Sutarta","")))/LEN("Pak Edi Sigit Sutarta")*('DATA DASH'!$K$2:$K$8983="(Tidak ada kegiatan)")*('DATA DASH'!$H$2:$H$8983="SELESAI"))</f>
        <v/>
      </c>
      <c r="C113" s="24">
        <f>SUMPRODUCT((LEN('DATA DASH'!$L$2:$L$8983)-LEN(SUBSTITUTE('DATA DASH'!$L$2:$L$8983,"Pak Edi Sigit Sutarta","")))/LEN("Pak Edi Sigit Sutarta")*('DATA DASH'!$K$2:$K$8983="(Tidak ada kegiatan)")*('DATA DASH'!$H$2:$H$8983="PROSES"))</f>
        <v/>
      </c>
      <c r="D113" s="24">
        <f>SUMPRODUCT((LEN('DATA DASH'!$L$2:$L$8983)-LEN(SUBSTITUTE('DATA DASH'!$L$2:$L$8983,"Pak Edi Sigit Sutarta","")))/LEN("Pak Edi Sigit Sutarta")*('DATA DASH'!$K$2:$K$8983="Tanam Ulang / Program TU")*('DATA DASH'!$H$2:$H$8983="SELESAI"))</f>
        <v/>
      </c>
      <c r="E113" s="24">
        <f>SUMPRODUCT((LEN('DATA DASH'!$L$2:$L$8983)-LEN(SUBSTITUTE('DATA DASH'!$L$2:$L$8983,"Pak Edi Sigit Sutarta","")))/LEN("Pak Edi Sigit Sutarta")*('DATA DASH'!$K$2:$K$8983="Tanam Ulang / Program TU")*('DATA DASH'!$H$2:$H$8983="PROSES"))</f>
        <v/>
      </c>
      <c r="F113" s="24">
        <f>SUMPRODUCT((LEN('DATA DASH'!$L$2:$L$8983)-LEN(SUBSTITUTE('DATA DASH'!$L$2:$L$8983,"Pak Edi Sigit Sutarta","")))/LEN("Pak Edi Sigit Sutarta")*('DATA DASH'!$K$2:$K$8983="Bibit / Lewat Umur")*('DATA DASH'!$H$2:$H$8983="SELESAI"))</f>
        <v/>
      </c>
      <c r="G113" s="24">
        <f>SUMPRODUCT((LEN('DATA DASH'!$L$2:$L$8983)-LEN(SUBSTITUTE('DATA DASH'!$L$2:$L$8983,"Pak Edi Sigit Sutarta","")))/LEN("Pak Edi Sigit Sutarta")*('DATA DASH'!$K$2:$K$8983="Bibit / Lewat Umur")*('DATA DASH'!$H$2:$H$8983="PROSES"))</f>
        <v/>
      </c>
      <c r="H113" s="24">
        <f>SUMPRODUCT((LEN('DATA DASH'!$L$2:$L$8983)-LEN(SUBSTITUTE('DATA DASH'!$L$2:$L$8983,"Pak Edi Sigit Sutarta","")))/LEN("Pak Edi Sigit Sutarta")*('DATA DASH'!$K$2:$K$8983="Areal Non Produktif / Puso")*('DATA DASH'!$H$2:$H$8983="SELESAI"))</f>
        <v/>
      </c>
      <c r="I113" s="24">
        <f>SUMPRODUCT((LEN('DATA DASH'!$L$2:$L$8983)-LEN(SUBSTITUTE('DATA DASH'!$L$2:$L$8983,"Pak Edi Sigit Sutarta","")))/LEN("Pak Edi Sigit Sutarta")*('DATA DASH'!$K$2:$K$8983="Areal Non Produktif / Puso")*('DATA DASH'!$H$2:$H$8983="PROSES"))</f>
        <v/>
      </c>
      <c r="J113" s="24">
        <f>SUMPRODUCT((LEN('DATA DASH'!$L$2:$L$8983)-LEN(SUBSTITUTE('DATA DASH'!$L$2:$L$8983,"Pak Edi Sigit Sutarta","")))/LEN("Pak Edi Sigit Sutarta")*('DATA DASH'!$K$2:$K$8983="Produksi / Kultur Teknis")*('DATA DASH'!$H$2:$H$8983="SELESAI"))</f>
        <v/>
      </c>
      <c r="K113" s="24">
        <f>SUMPRODUCT((LEN('DATA DASH'!$L$2:$L$8983)-LEN(SUBSTITUTE('DATA DASH'!$L$2:$L$8983,"Pak Edi Sigit Sutarta","")))/LEN("Pak Edi Sigit Sutarta")*('DATA DASH'!$K$2:$K$8983="Produksi / Kultur Teknis")*('DATA DASH'!$H$2:$H$8983="PROSES"))</f>
        <v/>
      </c>
      <c r="L113" s="24">
        <f>SUMPRODUCT((LEN('DATA DASH'!$L$2:$L$8983)-LEN(SUBSTITUTE('DATA DASH'!$L$2:$L$8983,"Pak Edi Sigit Sutarta","")))/LEN("Pak Edi Sigit Sutarta")*('DATA DASH'!$K$2:$K$8983="BT / FS (Kajian Kelayakan)")*('DATA DASH'!$H$2:$H$8983="SELESAI"))</f>
        <v/>
      </c>
      <c r="M113" s="24">
        <f>SUMPRODUCT((LEN('DATA DASH'!$L$2:$L$8983)-LEN(SUBSTITUTE('DATA DASH'!$L$2:$L$8983,"Pak Edi Sigit Sutarta","")))/LEN("Pak Edi Sigit Sutarta")*('DATA DASH'!$K$2:$K$8983="BT / FS (Kajian Kelayakan)")*('DATA DASH'!$H$2:$H$8983="PROSES"))</f>
        <v/>
      </c>
      <c r="N113" s="24">
        <f>SUMPRODUCT((LEN('DATA DASH'!$L$2:$L$8983)-LEN(SUBSTITUTE('DATA DASH'!$L$2:$L$8983,"Pak Edi Sigit Sutarta","")))/LEN("Pak Edi Sigit Sutarta")*('DATA DASH'!$K$2:$K$8983="Evaluasi/Kajian/Pemeriksaan")*('DATA DASH'!$H$2:$H$8983="SELESAI"))</f>
        <v/>
      </c>
      <c r="O113" s="24">
        <f>SUMPRODUCT((LEN('DATA DASH'!$L$2:$L$8983)-LEN(SUBSTITUTE('DATA DASH'!$L$2:$L$8983,"Pak Edi Sigit Sutarta","")))/LEN("Pak Edi Sigit Sutarta")*('DATA DASH'!$K$2:$K$8983="Evaluasi/Kajian/Pemeriksaan")*('DATA DASH'!$H$2:$H$8983="PROSES"))</f>
        <v/>
      </c>
      <c r="P113" s="24">
        <f>SUMPRODUCT((LEN('DATA DASH'!$L$2:$L$8983)-LEN(SUBSTITUTE('DATA DASH'!$L$2:$L$8983,"Pak Edi Sigit Sutarta","")))/LEN("Pak Edi Sigit Sutarta")*('DATA DASH'!$K$2:$K$8983="Lainnya")*('DATA DASH'!$H$2:$H$8983="SELESAI"))</f>
        <v/>
      </c>
      <c r="Q113" s="24">
        <f>SUMPRODUCT((LEN('DATA DASH'!$L$2:$L$8983)-LEN(SUBSTITUTE('DATA DASH'!$L$2:$L$8983,"Pak Edi Sigit Sutarta","")))/LEN("Pak Edi Sigit Sutarta")*('DATA DASH'!$K$2:$K$8983="Lainnya")*('DATA DASH'!$H$2:$H$8983="PROSES"))</f>
        <v/>
      </c>
      <c r="R113" s="24">
        <f>SUM(B113:Q113)</f>
        <v/>
      </c>
    </row>
    <row r="114">
      <c r="A114" s="24" t="inlineStr">
        <is>
          <t>Pak Iput Pradiko</t>
        </is>
      </c>
      <c r="B114" s="24">
        <f>SUMPRODUCT((LEN('DATA DASH'!$L$2:$L$8983)-LEN(SUBSTITUTE('DATA DASH'!$L$2:$L$8983,"Pak Iput Pradiko","")))/LEN("Pak Iput Pradiko")*('DATA DASH'!$K$2:$K$8983="(Tidak ada kegiatan)")*('DATA DASH'!$H$2:$H$8983="SELESAI"))</f>
        <v/>
      </c>
      <c r="C114" s="24">
        <f>SUMPRODUCT((LEN('DATA DASH'!$L$2:$L$8983)-LEN(SUBSTITUTE('DATA DASH'!$L$2:$L$8983,"Pak Iput Pradiko","")))/LEN("Pak Iput Pradiko")*('DATA DASH'!$K$2:$K$8983="(Tidak ada kegiatan)")*('DATA DASH'!$H$2:$H$8983="PROSES"))</f>
        <v/>
      </c>
      <c r="D114" s="24">
        <f>SUMPRODUCT((LEN('DATA DASH'!$L$2:$L$8983)-LEN(SUBSTITUTE('DATA DASH'!$L$2:$L$8983,"Pak Iput Pradiko","")))/LEN("Pak Iput Pradiko")*('DATA DASH'!$K$2:$K$8983="Tanam Ulang / Program TU")*('DATA DASH'!$H$2:$H$8983="SELESAI"))</f>
        <v/>
      </c>
      <c r="E114" s="24">
        <f>SUMPRODUCT((LEN('DATA DASH'!$L$2:$L$8983)-LEN(SUBSTITUTE('DATA DASH'!$L$2:$L$8983,"Pak Iput Pradiko","")))/LEN("Pak Iput Pradiko")*('DATA DASH'!$K$2:$K$8983="Tanam Ulang / Program TU")*('DATA DASH'!$H$2:$H$8983="PROSES"))</f>
        <v/>
      </c>
      <c r="F114" s="24">
        <f>SUMPRODUCT((LEN('DATA DASH'!$L$2:$L$8983)-LEN(SUBSTITUTE('DATA DASH'!$L$2:$L$8983,"Pak Iput Pradiko","")))/LEN("Pak Iput Pradiko")*('DATA DASH'!$K$2:$K$8983="Bibit / Lewat Umur")*('DATA DASH'!$H$2:$H$8983="SELESAI"))</f>
        <v/>
      </c>
      <c r="G114" s="24">
        <f>SUMPRODUCT((LEN('DATA DASH'!$L$2:$L$8983)-LEN(SUBSTITUTE('DATA DASH'!$L$2:$L$8983,"Pak Iput Pradiko","")))/LEN("Pak Iput Pradiko")*('DATA DASH'!$K$2:$K$8983="Bibit / Lewat Umur")*('DATA DASH'!$H$2:$H$8983="PROSES"))</f>
        <v/>
      </c>
      <c r="H114" s="24">
        <f>SUMPRODUCT((LEN('DATA DASH'!$L$2:$L$8983)-LEN(SUBSTITUTE('DATA DASH'!$L$2:$L$8983,"Pak Iput Pradiko","")))/LEN("Pak Iput Pradiko")*('DATA DASH'!$K$2:$K$8983="Areal Non Produktif / Puso")*('DATA DASH'!$H$2:$H$8983="SELESAI"))</f>
        <v/>
      </c>
      <c r="I114" s="24">
        <f>SUMPRODUCT((LEN('DATA DASH'!$L$2:$L$8983)-LEN(SUBSTITUTE('DATA DASH'!$L$2:$L$8983,"Pak Iput Pradiko","")))/LEN("Pak Iput Pradiko")*('DATA DASH'!$K$2:$K$8983="Areal Non Produktif / Puso")*('DATA DASH'!$H$2:$H$8983="PROSES"))</f>
        <v/>
      </c>
      <c r="J114" s="24">
        <f>SUMPRODUCT((LEN('DATA DASH'!$L$2:$L$8983)-LEN(SUBSTITUTE('DATA DASH'!$L$2:$L$8983,"Pak Iput Pradiko","")))/LEN("Pak Iput Pradiko")*('DATA DASH'!$K$2:$K$8983="Produksi / Kultur Teknis")*('DATA DASH'!$H$2:$H$8983="SELESAI"))</f>
        <v/>
      </c>
      <c r="K114" s="24">
        <f>SUMPRODUCT((LEN('DATA DASH'!$L$2:$L$8983)-LEN(SUBSTITUTE('DATA DASH'!$L$2:$L$8983,"Pak Iput Pradiko","")))/LEN("Pak Iput Pradiko")*('DATA DASH'!$K$2:$K$8983="Produksi / Kultur Teknis")*('DATA DASH'!$H$2:$H$8983="PROSES"))</f>
        <v/>
      </c>
      <c r="L114" s="24">
        <f>SUMPRODUCT((LEN('DATA DASH'!$L$2:$L$8983)-LEN(SUBSTITUTE('DATA DASH'!$L$2:$L$8983,"Pak Iput Pradiko","")))/LEN("Pak Iput Pradiko")*('DATA DASH'!$K$2:$K$8983="BT / FS (Kajian Kelayakan)")*('DATA DASH'!$H$2:$H$8983="SELESAI"))</f>
        <v/>
      </c>
      <c r="M114" s="24">
        <f>SUMPRODUCT((LEN('DATA DASH'!$L$2:$L$8983)-LEN(SUBSTITUTE('DATA DASH'!$L$2:$L$8983,"Pak Iput Pradiko","")))/LEN("Pak Iput Pradiko")*('DATA DASH'!$K$2:$K$8983="BT / FS (Kajian Kelayakan)")*('DATA DASH'!$H$2:$H$8983="PROSES"))</f>
        <v/>
      </c>
      <c r="N114" s="24">
        <f>SUMPRODUCT((LEN('DATA DASH'!$L$2:$L$8983)-LEN(SUBSTITUTE('DATA DASH'!$L$2:$L$8983,"Pak Iput Pradiko","")))/LEN("Pak Iput Pradiko")*('DATA DASH'!$K$2:$K$8983="Evaluasi/Kajian/Pemeriksaan")*('DATA DASH'!$H$2:$H$8983="SELESAI"))</f>
        <v/>
      </c>
      <c r="O114" s="24">
        <f>SUMPRODUCT((LEN('DATA DASH'!$L$2:$L$8983)-LEN(SUBSTITUTE('DATA DASH'!$L$2:$L$8983,"Pak Iput Pradiko","")))/LEN("Pak Iput Pradiko")*('DATA DASH'!$K$2:$K$8983="Evaluasi/Kajian/Pemeriksaan")*('DATA DASH'!$H$2:$H$8983="PROSES"))</f>
        <v/>
      </c>
      <c r="P114" s="24">
        <f>SUMPRODUCT((LEN('DATA DASH'!$L$2:$L$8983)-LEN(SUBSTITUTE('DATA DASH'!$L$2:$L$8983,"Pak Iput Pradiko","")))/LEN("Pak Iput Pradiko")*('DATA DASH'!$K$2:$K$8983="Lainnya")*('DATA DASH'!$H$2:$H$8983="SELESAI"))</f>
        <v/>
      </c>
      <c r="Q114" s="24">
        <f>SUMPRODUCT((LEN('DATA DASH'!$L$2:$L$8983)-LEN(SUBSTITUTE('DATA DASH'!$L$2:$L$8983,"Pak Iput Pradiko","")))/LEN("Pak Iput Pradiko")*('DATA DASH'!$K$2:$K$8983="Lainnya")*('DATA DASH'!$H$2:$H$8983="PROSES"))</f>
        <v/>
      </c>
      <c r="R114" s="24">
        <f>SUM(B114:Q114)</f>
        <v/>
      </c>
    </row>
    <row r="115">
      <c r="A115" s="24" t="inlineStr">
        <is>
          <t>Buk Nuzul Hijri</t>
        </is>
      </c>
      <c r="B115" s="24">
        <f>SUMPRODUCT((LEN('DATA DASH'!$L$2:$L$8983)-LEN(SUBSTITUTE('DATA DASH'!$L$2:$L$8983,"Buk Nuzul Hijri","")))/LEN("Buk Nuzul Hijri")*('DATA DASH'!$K$2:$K$8983="(Tidak ada kegiatan)")*('DATA DASH'!$H$2:$H$8983="SELESAI"))</f>
        <v/>
      </c>
      <c r="C115" s="24">
        <f>SUMPRODUCT((LEN('DATA DASH'!$L$2:$L$8983)-LEN(SUBSTITUTE('DATA DASH'!$L$2:$L$8983,"Buk Nuzul Hijri","")))/LEN("Buk Nuzul Hijri")*('DATA DASH'!$K$2:$K$8983="(Tidak ada kegiatan)")*('DATA DASH'!$H$2:$H$8983="PROSES"))</f>
        <v/>
      </c>
      <c r="D115" s="24">
        <f>SUMPRODUCT((LEN('DATA DASH'!$L$2:$L$8983)-LEN(SUBSTITUTE('DATA DASH'!$L$2:$L$8983,"Buk Nuzul Hijri","")))/LEN("Buk Nuzul Hijri")*('DATA DASH'!$K$2:$K$8983="Tanam Ulang / Program TU")*('DATA DASH'!$H$2:$H$8983="SELESAI"))</f>
        <v/>
      </c>
      <c r="E115" s="24">
        <f>SUMPRODUCT((LEN('DATA DASH'!$L$2:$L$8983)-LEN(SUBSTITUTE('DATA DASH'!$L$2:$L$8983,"Buk Nuzul Hijri","")))/LEN("Buk Nuzul Hijri")*('DATA DASH'!$K$2:$K$8983="Tanam Ulang / Program TU")*('DATA DASH'!$H$2:$H$8983="PROSES"))</f>
        <v/>
      </c>
      <c r="F115" s="24">
        <f>SUMPRODUCT((LEN('DATA DASH'!$L$2:$L$8983)-LEN(SUBSTITUTE('DATA DASH'!$L$2:$L$8983,"Buk Nuzul Hijri","")))/LEN("Buk Nuzul Hijri")*('DATA DASH'!$K$2:$K$8983="Bibit / Lewat Umur")*('DATA DASH'!$H$2:$H$8983="SELESAI"))</f>
        <v/>
      </c>
      <c r="G115" s="24">
        <f>SUMPRODUCT((LEN('DATA DASH'!$L$2:$L$8983)-LEN(SUBSTITUTE('DATA DASH'!$L$2:$L$8983,"Buk Nuzul Hijri","")))/LEN("Buk Nuzul Hijri")*('DATA DASH'!$K$2:$K$8983="Bibit / Lewat Umur")*('DATA DASH'!$H$2:$H$8983="PROSES"))</f>
        <v/>
      </c>
      <c r="H115" s="24">
        <f>SUMPRODUCT((LEN('DATA DASH'!$L$2:$L$8983)-LEN(SUBSTITUTE('DATA DASH'!$L$2:$L$8983,"Buk Nuzul Hijri","")))/LEN("Buk Nuzul Hijri")*('DATA DASH'!$K$2:$K$8983="Areal Non Produktif / Puso")*('DATA DASH'!$H$2:$H$8983="SELESAI"))</f>
        <v/>
      </c>
      <c r="I115" s="24">
        <f>SUMPRODUCT((LEN('DATA DASH'!$L$2:$L$8983)-LEN(SUBSTITUTE('DATA DASH'!$L$2:$L$8983,"Buk Nuzul Hijri","")))/LEN("Buk Nuzul Hijri")*('DATA DASH'!$K$2:$K$8983="Areal Non Produktif / Puso")*('DATA DASH'!$H$2:$H$8983="PROSES"))</f>
        <v/>
      </c>
      <c r="J115" s="24">
        <f>SUMPRODUCT((LEN('DATA DASH'!$L$2:$L$8983)-LEN(SUBSTITUTE('DATA DASH'!$L$2:$L$8983,"Buk Nuzul Hijri","")))/LEN("Buk Nuzul Hijri")*('DATA DASH'!$K$2:$K$8983="Produksi / Kultur Teknis")*('DATA DASH'!$H$2:$H$8983="SELESAI"))</f>
        <v/>
      </c>
      <c r="K115" s="24">
        <f>SUMPRODUCT((LEN('DATA DASH'!$L$2:$L$8983)-LEN(SUBSTITUTE('DATA DASH'!$L$2:$L$8983,"Buk Nuzul Hijri","")))/LEN("Buk Nuzul Hijri")*('DATA DASH'!$K$2:$K$8983="Produksi / Kultur Teknis")*('DATA DASH'!$H$2:$H$8983="PROSES"))</f>
        <v/>
      </c>
      <c r="L115" s="24">
        <f>SUMPRODUCT((LEN('DATA DASH'!$L$2:$L$8983)-LEN(SUBSTITUTE('DATA DASH'!$L$2:$L$8983,"Buk Nuzul Hijri","")))/LEN("Buk Nuzul Hijri")*('DATA DASH'!$K$2:$K$8983="BT / FS (Kajian Kelayakan)")*('DATA DASH'!$H$2:$H$8983="SELESAI"))</f>
        <v/>
      </c>
      <c r="M115" s="24">
        <f>SUMPRODUCT((LEN('DATA DASH'!$L$2:$L$8983)-LEN(SUBSTITUTE('DATA DASH'!$L$2:$L$8983,"Buk Nuzul Hijri","")))/LEN("Buk Nuzul Hijri")*('DATA DASH'!$K$2:$K$8983="BT / FS (Kajian Kelayakan)")*('DATA DASH'!$H$2:$H$8983="PROSES"))</f>
        <v/>
      </c>
      <c r="N115" s="24">
        <f>SUMPRODUCT((LEN('DATA DASH'!$L$2:$L$8983)-LEN(SUBSTITUTE('DATA DASH'!$L$2:$L$8983,"Buk Nuzul Hijri","")))/LEN("Buk Nuzul Hijri")*('DATA DASH'!$K$2:$K$8983="Evaluasi/Kajian/Pemeriksaan")*('DATA DASH'!$H$2:$H$8983="SELESAI"))</f>
        <v/>
      </c>
      <c r="O115" s="24">
        <f>SUMPRODUCT((LEN('DATA DASH'!$L$2:$L$8983)-LEN(SUBSTITUTE('DATA DASH'!$L$2:$L$8983,"Buk Nuzul Hijri","")))/LEN("Buk Nuzul Hijri")*('DATA DASH'!$K$2:$K$8983="Evaluasi/Kajian/Pemeriksaan")*('DATA DASH'!$H$2:$H$8983="PROSES"))</f>
        <v/>
      </c>
      <c r="P115" s="24">
        <f>SUMPRODUCT((LEN('DATA DASH'!$L$2:$L$8983)-LEN(SUBSTITUTE('DATA DASH'!$L$2:$L$8983,"Buk Nuzul Hijri","")))/LEN("Buk Nuzul Hijri")*('DATA DASH'!$K$2:$K$8983="Lainnya")*('DATA DASH'!$H$2:$H$8983="SELESAI"))</f>
        <v/>
      </c>
      <c r="Q115" s="24">
        <f>SUMPRODUCT((LEN('DATA DASH'!$L$2:$L$8983)-LEN(SUBSTITUTE('DATA DASH'!$L$2:$L$8983,"Buk Nuzul Hijri","")))/LEN("Buk Nuzul Hijri")*('DATA DASH'!$K$2:$K$8983="Lainnya")*('DATA DASH'!$H$2:$H$8983="PROSES"))</f>
        <v/>
      </c>
      <c r="R115" s="24">
        <f>SUM(B115:Q115)</f>
        <v/>
      </c>
    </row>
    <row r="116">
      <c r="A116" s="24" t="inlineStr">
        <is>
          <t>Pak Madiyuanto</t>
        </is>
      </c>
      <c r="B116" s="24">
        <f>SUMPRODUCT((LEN('DATA DASH'!$L$2:$L$8983)-LEN(SUBSTITUTE('DATA DASH'!$L$2:$L$8983,"Pak Madiyuanto","")))/LEN("Pak Madiyuanto")*('DATA DASH'!$K$2:$K$8983="(Tidak ada kegiatan)")*('DATA DASH'!$H$2:$H$8983="SELESAI"))</f>
        <v/>
      </c>
      <c r="C116" s="24">
        <f>SUMPRODUCT((LEN('DATA DASH'!$L$2:$L$8983)-LEN(SUBSTITUTE('DATA DASH'!$L$2:$L$8983,"Pak Madiyuanto","")))/LEN("Pak Madiyuanto")*('DATA DASH'!$K$2:$K$8983="(Tidak ada kegiatan)")*('DATA DASH'!$H$2:$H$8983="PROSES"))</f>
        <v/>
      </c>
      <c r="D116" s="24">
        <f>SUMPRODUCT((LEN('DATA DASH'!$L$2:$L$8983)-LEN(SUBSTITUTE('DATA DASH'!$L$2:$L$8983,"Pak Madiyuanto","")))/LEN("Pak Madiyuanto")*('DATA DASH'!$K$2:$K$8983="Tanam Ulang / Program TU")*('DATA DASH'!$H$2:$H$8983="SELESAI"))</f>
        <v/>
      </c>
      <c r="E116" s="24">
        <f>SUMPRODUCT((LEN('DATA DASH'!$L$2:$L$8983)-LEN(SUBSTITUTE('DATA DASH'!$L$2:$L$8983,"Pak Madiyuanto","")))/LEN("Pak Madiyuanto")*('DATA DASH'!$K$2:$K$8983="Tanam Ulang / Program TU")*('DATA DASH'!$H$2:$H$8983="PROSES"))</f>
        <v/>
      </c>
      <c r="F116" s="24">
        <f>SUMPRODUCT((LEN('DATA DASH'!$L$2:$L$8983)-LEN(SUBSTITUTE('DATA DASH'!$L$2:$L$8983,"Pak Madiyuanto","")))/LEN("Pak Madiyuanto")*('DATA DASH'!$K$2:$K$8983="Bibit / Lewat Umur")*('DATA DASH'!$H$2:$H$8983="SELESAI"))</f>
        <v/>
      </c>
      <c r="G116" s="24">
        <f>SUMPRODUCT((LEN('DATA DASH'!$L$2:$L$8983)-LEN(SUBSTITUTE('DATA DASH'!$L$2:$L$8983,"Pak Madiyuanto","")))/LEN("Pak Madiyuanto")*('DATA DASH'!$K$2:$K$8983="Bibit / Lewat Umur")*('DATA DASH'!$H$2:$H$8983="PROSES"))</f>
        <v/>
      </c>
      <c r="H116" s="24">
        <f>SUMPRODUCT((LEN('DATA DASH'!$L$2:$L$8983)-LEN(SUBSTITUTE('DATA DASH'!$L$2:$L$8983,"Pak Madiyuanto","")))/LEN("Pak Madiyuanto")*('DATA DASH'!$K$2:$K$8983="Areal Non Produktif / Puso")*('DATA DASH'!$H$2:$H$8983="SELESAI"))</f>
        <v/>
      </c>
      <c r="I116" s="24">
        <f>SUMPRODUCT((LEN('DATA DASH'!$L$2:$L$8983)-LEN(SUBSTITUTE('DATA DASH'!$L$2:$L$8983,"Pak Madiyuanto","")))/LEN("Pak Madiyuanto")*('DATA DASH'!$K$2:$K$8983="Areal Non Produktif / Puso")*('DATA DASH'!$H$2:$H$8983="PROSES"))</f>
        <v/>
      </c>
      <c r="J116" s="24">
        <f>SUMPRODUCT((LEN('DATA DASH'!$L$2:$L$8983)-LEN(SUBSTITUTE('DATA DASH'!$L$2:$L$8983,"Pak Madiyuanto","")))/LEN("Pak Madiyuanto")*('DATA DASH'!$K$2:$K$8983="Produksi / Kultur Teknis")*('DATA DASH'!$H$2:$H$8983="SELESAI"))</f>
        <v/>
      </c>
      <c r="K116" s="24">
        <f>SUMPRODUCT((LEN('DATA DASH'!$L$2:$L$8983)-LEN(SUBSTITUTE('DATA DASH'!$L$2:$L$8983,"Pak Madiyuanto","")))/LEN("Pak Madiyuanto")*('DATA DASH'!$K$2:$K$8983="Produksi / Kultur Teknis")*('DATA DASH'!$H$2:$H$8983="PROSES"))</f>
        <v/>
      </c>
      <c r="L116" s="24">
        <f>SUMPRODUCT((LEN('DATA DASH'!$L$2:$L$8983)-LEN(SUBSTITUTE('DATA DASH'!$L$2:$L$8983,"Pak Madiyuanto","")))/LEN("Pak Madiyuanto")*('DATA DASH'!$K$2:$K$8983="BT / FS (Kajian Kelayakan)")*('DATA DASH'!$H$2:$H$8983="SELESAI"))</f>
        <v/>
      </c>
      <c r="M116" s="24">
        <f>SUMPRODUCT((LEN('DATA DASH'!$L$2:$L$8983)-LEN(SUBSTITUTE('DATA DASH'!$L$2:$L$8983,"Pak Madiyuanto","")))/LEN("Pak Madiyuanto")*('DATA DASH'!$K$2:$K$8983="BT / FS (Kajian Kelayakan)")*('DATA DASH'!$H$2:$H$8983="PROSES"))</f>
        <v/>
      </c>
      <c r="N116" s="24">
        <f>SUMPRODUCT((LEN('DATA DASH'!$L$2:$L$8983)-LEN(SUBSTITUTE('DATA DASH'!$L$2:$L$8983,"Pak Madiyuanto","")))/LEN("Pak Madiyuanto")*('DATA DASH'!$K$2:$K$8983="Evaluasi/Kajian/Pemeriksaan")*('DATA DASH'!$H$2:$H$8983="SELESAI"))</f>
        <v/>
      </c>
      <c r="O116" s="24">
        <f>SUMPRODUCT((LEN('DATA DASH'!$L$2:$L$8983)-LEN(SUBSTITUTE('DATA DASH'!$L$2:$L$8983,"Pak Madiyuanto","")))/LEN("Pak Madiyuanto")*('DATA DASH'!$K$2:$K$8983="Evaluasi/Kajian/Pemeriksaan")*('DATA DASH'!$H$2:$H$8983="PROSES"))</f>
        <v/>
      </c>
      <c r="P116" s="24">
        <f>SUMPRODUCT((LEN('DATA DASH'!$L$2:$L$8983)-LEN(SUBSTITUTE('DATA DASH'!$L$2:$L$8983,"Pak Madiyuanto","")))/LEN("Pak Madiyuanto")*('DATA DASH'!$K$2:$K$8983="Lainnya")*('DATA DASH'!$H$2:$H$8983="SELESAI"))</f>
        <v/>
      </c>
      <c r="Q116" s="24">
        <f>SUMPRODUCT((LEN('DATA DASH'!$L$2:$L$8983)-LEN(SUBSTITUTE('DATA DASH'!$L$2:$L$8983,"Pak Madiyuanto","")))/LEN("Pak Madiyuanto")*('DATA DASH'!$K$2:$K$8983="Lainnya")*('DATA DASH'!$H$2:$H$8983="PROSES"))</f>
        <v/>
      </c>
      <c r="R116" s="24">
        <f>SUM(B116:Q116)</f>
        <v/>
      </c>
    </row>
    <row r="117">
      <c r="A117" s="24" t="inlineStr">
        <is>
          <t>Pak Desra</t>
        </is>
      </c>
      <c r="B117" s="24">
        <f>SUMPRODUCT((LEN('DATA DASH'!$L$2:$L$8983)-LEN(SUBSTITUTE('DATA DASH'!$L$2:$L$8983,"Pak Desra","")))/LEN("Pak Desra")*('DATA DASH'!$K$2:$K$8983="(Tidak ada kegiatan)")*('DATA DASH'!$H$2:$H$8983="SELESAI"))</f>
        <v/>
      </c>
      <c r="C117" s="24">
        <f>SUMPRODUCT((LEN('DATA DASH'!$L$2:$L$8983)-LEN(SUBSTITUTE('DATA DASH'!$L$2:$L$8983,"Pak Desra","")))/LEN("Pak Desra")*('DATA DASH'!$K$2:$K$8983="(Tidak ada kegiatan)")*('DATA DASH'!$H$2:$H$8983="PROSES"))</f>
        <v/>
      </c>
      <c r="D117" s="24">
        <f>SUMPRODUCT((LEN('DATA DASH'!$L$2:$L$8983)-LEN(SUBSTITUTE('DATA DASH'!$L$2:$L$8983,"Pak Desra","")))/LEN("Pak Desra")*('DATA DASH'!$K$2:$K$8983="Tanam Ulang / Program TU")*('DATA DASH'!$H$2:$H$8983="SELESAI"))</f>
        <v/>
      </c>
      <c r="E117" s="24">
        <f>SUMPRODUCT((LEN('DATA DASH'!$L$2:$L$8983)-LEN(SUBSTITUTE('DATA DASH'!$L$2:$L$8983,"Pak Desra","")))/LEN("Pak Desra")*('DATA DASH'!$K$2:$K$8983="Tanam Ulang / Program TU")*('DATA DASH'!$H$2:$H$8983="PROSES"))</f>
        <v/>
      </c>
      <c r="F117" s="24">
        <f>SUMPRODUCT((LEN('DATA DASH'!$L$2:$L$8983)-LEN(SUBSTITUTE('DATA DASH'!$L$2:$L$8983,"Pak Desra","")))/LEN("Pak Desra")*('DATA DASH'!$K$2:$K$8983="Bibit / Lewat Umur")*('DATA DASH'!$H$2:$H$8983="SELESAI"))</f>
        <v/>
      </c>
      <c r="G117" s="24">
        <f>SUMPRODUCT((LEN('DATA DASH'!$L$2:$L$8983)-LEN(SUBSTITUTE('DATA DASH'!$L$2:$L$8983,"Pak Desra","")))/LEN("Pak Desra")*('DATA DASH'!$K$2:$K$8983="Bibit / Lewat Umur")*('DATA DASH'!$H$2:$H$8983="PROSES"))</f>
        <v/>
      </c>
      <c r="H117" s="24">
        <f>SUMPRODUCT((LEN('DATA DASH'!$L$2:$L$8983)-LEN(SUBSTITUTE('DATA DASH'!$L$2:$L$8983,"Pak Desra","")))/LEN("Pak Desra")*('DATA DASH'!$K$2:$K$8983="Areal Non Produktif / Puso")*('DATA DASH'!$H$2:$H$8983="SELESAI"))</f>
        <v/>
      </c>
      <c r="I117" s="24">
        <f>SUMPRODUCT((LEN('DATA DASH'!$L$2:$L$8983)-LEN(SUBSTITUTE('DATA DASH'!$L$2:$L$8983,"Pak Desra","")))/LEN("Pak Desra")*('DATA DASH'!$K$2:$K$8983="Areal Non Produktif / Puso")*('DATA DASH'!$H$2:$H$8983="PROSES"))</f>
        <v/>
      </c>
      <c r="J117" s="24">
        <f>SUMPRODUCT((LEN('DATA DASH'!$L$2:$L$8983)-LEN(SUBSTITUTE('DATA DASH'!$L$2:$L$8983,"Pak Desra","")))/LEN("Pak Desra")*('DATA DASH'!$K$2:$K$8983="Produksi / Kultur Teknis")*('DATA DASH'!$H$2:$H$8983="SELESAI"))</f>
        <v/>
      </c>
      <c r="K117" s="24">
        <f>SUMPRODUCT((LEN('DATA DASH'!$L$2:$L$8983)-LEN(SUBSTITUTE('DATA DASH'!$L$2:$L$8983,"Pak Desra","")))/LEN("Pak Desra")*('DATA DASH'!$K$2:$K$8983="Produksi / Kultur Teknis")*('DATA DASH'!$H$2:$H$8983="PROSES"))</f>
        <v/>
      </c>
      <c r="L117" s="24">
        <f>SUMPRODUCT((LEN('DATA DASH'!$L$2:$L$8983)-LEN(SUBSTITUTE('DATA DASH'!$L$2:$L$8983,"Pak Desra","")))/LEN("Pak Desra")*('DATA DASH'!$K$2:$K$8983="BT / FS (Kajian Kelayakan)")*('DATA DASH'!$H$2:$H$8983="SELESAI"))</f>
        <v/>
      </c>
      <c r="M117" s="24">
        <f>SUMPRODUCT((LEN('DATA DASH'!$L$2:$L$8983)-LEN(SUBSTITUTE('DATA DASH'!$L$2:$L$8983,"Pak Desra","")))/LEN("Pak Desra")*('DATA DASH'!$K$2:$K$8983="BT / FS (Kajian Kelayakan)")*('DATA DASH'!$H$2:$H$8983="PROSES"))</f>
        <v/>
      </c>
      <c r="N117" s="24">
        <f>SUMPRODUCT((LEN('DATA DASH'!$L$2:$L$8983)-LEN(SUBSTITUTE('DATA DASH'!$L$2:$L$8983,"Pak Desra","")))/LEN("Pak Desra")*('DATA DASH'!$K$2:$K$8983="Evaluasi/Kajian/Pemeriksaan")*('DATA DASH'!$H$2:$H$8983="SELESAI"))</f>
        <v/>
      </c>
      <c r="O117" s="24">
        <f>SUMPRODUCT((LEN('DATA DASH'!$L$2:$L$8983)-LEN(SUBSTITUTE('DATA DASH'!$L$2:$L$8983,"Pak Desra","")))/LEN("Pak Desra")*('DATA DASH'!$K$2:$K$8983="Evaluasi/Kajian/Pemeriksaan")*('DATA DASH'!$H$2:$H$8983="PROSES"))</f>
        <v/>
      </c>
      <c r="P117" s="24">
        <f>SUMPRODUCT((LEN('DATA DASH'!$L$2:$L$8983)-LEN(SUBSTITUTE('DATA DASH'!$L$2:$L$8983,"Pak Desra","")))/LEN("Pak Desra")*('DATA DASH'!$K$2:$K$8983="Lainnya")*('DATA DASH'!$H$2:$H$8983="SELESAI"))</f>
        <v/>
      </c>
      <c r="Q117" s="24">
        <f>SUMPRODUCT((LEN('DATA DASH'!$L$2:$L$8983)-LEN(SUBSTITUTE('DATA DASH'!$L$2:$L$8983,"Pak Desra","")))/LEN("Pak Desra")*('DATA DASH'!$K$2:$K$8983="Lainnya")*('DATA DASH'!$H$2:$H$8983="PROSES"))</f>
        <v/>
      </c>
      <c r="R117" s="24">
        <f>SUM(B117:Q117)</f>
        <v/>
      </c>
    </row>
    <row r="118">
      <c r="A118" s="24" t="inlineStr">
        <is>
          <t>Buk Ratna</t>
        </is>
      </c>
      <c r="B118" s="24">
        <f>SUMPRODUCT((LEN('DATA DASH'!$L$2:$L$8983)-LEN(SUBSTITUTE('DATA DASH'!$L$2:$L$8983,"Buk Ratna","")))/LEN("Buk Ratna")*('DATA DASH'!$K$2:$K$8983="(Tidak ada kegiatan)")*('DATA DASH'!$H$2:$H$8983="SELESAI"))</f>
        <v/>
      </c>
      <c r="C118" s="24">
        <f>SUMPRODUCT((LEN('DATA DASH'!$L$2:$L$8983)-LEN(SUBSTITUTE('DATA DASH'!$L$2:$L$8983,"Buk Ratna","")))/LEN("Buk Ratna")*('DATA DASH'!$K$2:$K$8983="(Tidak ada kegiatan)")*('DATA DASH'!$H$2:$H$8983="PROSES"))</f>
        <v/>
      </c>
      <c r="D118" s="24">
        <f>SUMPRODUCT((LEN('DATA DASH'!$L$2:$L$8983)-LEN(SUBSTITUTE('DATA DASH'!$L$2:$L$8983,"Buk Ratna","")))/LEN("Buk Ratna")*('DATA DASH'!$K$2:$K$8983="Tanam Ulang / Program TU")*('DATA DASH'!$H$2:$H$8983="SELESAI"))</f>
        <v/>
      </c>
      <c r="E118" s="24">
        <f>SUMPRODUCT((LEN('DATA DASH'!$L$2:$L$8983)-LEN(SUBSTITUTE('DATA DASH'!$L$2:$L$8983,"Buk Ratna","")))/LEN("Buk Ratna")*('DATA DASH'!$K$2:$K$8983="Tanam Ulang / Program TU")*('DATA DASH'!$H$2:$H$8983="PROSES"))</f>
        <v/>
      </c>
      <c r="F118" s="24">
        <f>SUMPRODUCT((LEN('DATA DASH'!$L$2:$L$8983)-LEN(SUBSTITUTE('DATA DASH'!$L$2:$L$8983,"Buk Ratna","")))/LEN("Buk Ratna")*('DATA DASH'!$K$2:$K$8983="Bibit / Lewat Umur")*('DATA DASH'!$H$2:$H$8983="SELESAI"))</f>
        <v/>
      </c>
      <c r="G118" s="24">
        <f>SUMPRODUCT((LEN('DATA DASH'!$L$2:$L$8983)-LEN(SUBSTITUTE('DATA DASH'!$L$2:$L$8983,"Buk Ratna","")))/LEN("Buk Ratna")*('DATA DASH'!$K$2:$K$8983="Bibit / Lewat Umur")*('DATA DASH'!$H$2:$H$8983="PROSES"))</f>
        <v/>
      </c>
      <c r="H118" s="24">
        <f>SUMPRODUCT((LEN('DATA DASH'!$L$2:$L$8983)-LEN(SUBSTITUTE('DATA DASH'!$L$2:$L$8983,"Buk Ratna","")))/LEN("Buk Ratna")*('DATA DASH'!$K$2:$K$8983="Areal Non Produktif / Puso")*('DATA DASH'!$H$2:$H$8983="SELESAI"))</f>
        <v/>
      </c>
      <c r="I118" s="24">
        <f>SUMPRODUCT((LEN('DATA DASH'!$L$2:$L$8983)-LEN(SUBSTITUTE('DATA DASH'!$L$2:$L$8983,"Buk Ratna","")))/LEN("Buk Ratna")*('DATA DASH'!$K$2:$K$8983="Areal Non Produktif / Puso")*('DATA DASH'!$H$2:$H$8983="PROSES"))</f>
        <v/>
      </c>
      <c r="J118" s="24">
        <f>SUMPRODUCT((LEN('DATA DASH'!$L$2:$L$8983)-LEN(SUBSTITUTE('DATA DASH'!$L$2:$L$8983,"Buk Ratna","")))/LEN("Buk Ratna")*('DATA DASH'!$K$2:$K$8983="Produksi / Kultur Teknis")*('DATA DASH'!$H$2:$H$8983="SELESAI"))</f>
        <v/>
      </c>
      <c r="K118" s="24">
        <f>SUMPRODUCT((LEN('DATA DASH'!$L$2:$L$8983)-LEN(SUBSTITUTE('DATA DASH'!$L$2:$L$8983,"Buk Ratna","")))/LEN("Buk Ratna")*('DATA DASH'!$K$2:$K$8983="Produksi / Kultur Teknis")*('DATA DASH'!$H$2:$H$8983="PROSES"))</f>
        <v/>
      </c>
      <c r="L118" s="24">
        <f>SUMPRODUCT((LEN('DATA DASH'!$L$2:$L$8983)-LEN(SUBSTITUTE('DATA DASH'!$L$2:$L$8983,"Buk Ratna","")))/LEN("Buk Ratna")*('DATA DASH'!$K$2:$K$8983="BT / FS (Kajian Kelayakan)")*('DATA DASH'!$H$2:$H$8983="SELESAI"))</f>
        <v/>
      </c>
      <c r="M118" s="24">
        <f>SUMPRODUCT((LEN('DATA DASH'!$L$2:$L$8983)-LEN(SUBSTITUTE('DATA DASH'!$L$2:$L$8983,"Buk Ratna","")))/LEN("Buk Ratna")*('DATA DASH'!$K$2:$K$8983="BT / FS (Kajian Kelayakan)")*('DATA DASH'!$H$2:$H$8983="PROSES"))</f>
        <v/>
      </c>
      <c r="N118" s="24">
        <f>SUMPRODUCT((LEN('DATA DASH'!$L$2:$L$8983)-LEN(SUBSTITUTE('DATA DASH'!$L$2:$L$8983,"Buk Ratna","")))/LEN("Buk Ratna")*('DATA DASH'!$K$2:$K$8983="Evaluasi/Kajian/Pemeriksaan")*('DATA DASH'!$H$2:$H$8983="SELESAI"))</f>
        <v/>
      </c>
      <c r="O118" s="24">
        <f>SUMPRODUCT((LEN('DATA DASH'!$L$2:$L$8983)-LEN(SUBSTITUTE('DATA DASH'!$L$2:$L$8983,"Buk Ratna","")))/LEN("Buk Ratna")*('DATA DASH'!$K$2:$K$8983="Evaluasi/Kajian/Pemeriksaan")*('DATA DASH'!$H$2:$H$8983="PROSES"))</f>
        <v/>
      </c>
      <c r="P118" s="24">
        <f>SUMPRODUCT((LEN('DATA DASH'!$L$2:$L$8983)-LEN(SUBSTITUTE('DATA DASH'!$L$2:$L$8983,"Buk Ratna","")))/LEN("Buk Ratna")*('DATA DASH'!$K$2:$K$8983="Lainnya")*('DATA DASH'!$H$2:$H$8983="SELESAI"))</f>
        <v/>
      </c>
      <c r="Q118" s="24">
        <f>SUMPRODUCT((LEN('DATA DASH'!$L$2:$L$8983)-LEN(SUBSTITUTE('DATA DASH'!$L$2:$L$8983,"Buk Ratna","")))/LEN("Buk Ratna")*('DATA DASH'!$K$2:$K$8983="Lainnya")*('DATA DASH'!$H$2:$H$8983="PROSES"))</f>
        <v/>
      </c>
      <c r="R118" s="24">
        <f>SUM(B118:Q118)</f>
        <v/>
      </c>
    </row>
    <row r="119">
      <c r="A119" s="24" t="inlineStr">
        <is>
          <t>Pak M Yusuf M</t>
        </is>
      </c>
      <c r="B119" s="24">
        <f>SUMPRODUCT((LEN('DATA DASH'!$L$2:$L$8983)-LEN(SUBSTITUTE('DATA DASH'!$L$2:$L$8983,"Pak M Yusuf M","")))/LEN("Pak M Yusuf M")*('DATA DASH'!$K$2:$K$8983="(Tidak ada kegiatan)")*('DATA DASH'!$H$2:$H$8983="SELESAI"))</f>
        <v/>
      </c>
      <c r="C119" s="24">
        <f>SUMPRODUCT((LEN('DATA DASH'!$L$2:$L$8983)-LEN(SUBSTITUTE('DATA DASH'!$L$2:$L$8983,"Pak M Yusuf M","")))/LEN("Pak M Yusuf M")*('DATA DASH'!$K$2:$K$8983="(Tidak ada kegiatan)")*('DATA DASH'!$H$2:$H$8983="PROSES"))</f>
        <v/>
      </c>
      <c r="D119" s="24">
        <f>SUMPRODUCT((LEN('DATA DASH'!$L$2:$L$8983)-LEN(SUBSTITUTE('DATA DASH'!$L$2:$L$8983,"Pak M Yusuf M","")))/LEN("Pak M Yusuf M")*('DATA DASH'!$K$2:$K$8983="Tanam Ulang / Program TU")*('DATA DASH'!$H$2:$H$8983="SELESAI"))</f>
        <v/>
      </c>
      <c r="E119" s="24">
        <f>SUMPRODUCT((LEN('DATA DASH'!$L$2:$L$8983)-LEN(SUBSTITUTE('DATA DASH'!$L$2:$L$8983,"Pak M Yusuf M","")))/LEN("Pak M Yusuf M")*('DATA DASH'!$K$2:$K$8983="Tanam Ulang / Program TU")*('DATA DASH'!$H$2:$H$8983="PROSES"))</f>
        <v/>
      </c>
      <c r="F119" s="24">
        <f>SUMPRODUCT((LEN('DATA DASH'!$L$2:$L$8983)-LEN(SUBSTITUTE('DATA DASH'!$L$2:$L$8983,"Pak M Yusuf M","")))/LEN("Pak M Yusuf M")*('DATA DASH'!$K$2:$K$8983="Bibit / Lewat Umur")*('DATA DASH'!$H$2:$H$8983="SELESAI"))</f>
        <v/>
      </c>
      <c r="G119" s="24">
        <f>SUMPRODUCT((LEN('DATA DASH'!$L$2:$L$8983)-LEN(SUBSTITUTE('DATA DASH'!$L$2:$L$8983,"Pak M Yusuf M","")))/LEN("Pak M Yusuf M")*('DATA DASH'!$K$2:$K$8983="Bibit / Lewat Umur")*('DATA DASH'!$H$2:$H$8983="PROSES"))</f>
        <v/>
      </c>
      <c r="H119" s="24">
        <f>SUMPRODUCT((LEN('DATA DASH'!$L$2:$L$8983)-LEN(SUBSTITUTE('DATA DASH'!$L$2:$L$8983,"Pak M Yusuf M","")))/LEN("Pak M Yusuf M")*('DATA DASH'!$K$2:$K$8983="Areal Non Produktif / Puso")*('DATA DASH'!$H$2:$H$8983="SELESAI"))</f>
        <v/>
      </c>
      <c r="I119" s="24">
        <f>SUMPRODUCT((LEN('DATA DASH'!$L$2:$L$8983)-LEN(SUBSTITUTE('DATA DASH'!$L$2:$L$8983,"Pak M Yusuf M","")))/LEN("Pak M Yusuf M")*('DATA DASH'!$K$2:$K$8983="Areal Non Produktif / Puso")*('DATA DASH'!$H$2:$H$8983="PROSES"))</f>
        <v/>
      </c>
      <c r="J119" s="24">
        <f>SUMPRODUCT((LEN('DATA DASH'!$L$2:$L$8983)-LEN(SUBSTITUTE('DATA DASH'!$L$2:$L$8983,"Pak M Yusuf M","")))/LEN("Pak M Yusuf M")*('DATA DASH'!$K$2:$K$8983="Produksi / Kultur Teknis")*('DATA DASH'!$H$2:$H$8983="SELESAI"))</f>
        <v/>
      </c>
      <c r="K119" s="24">
        <f>SUMPRODUCT((LEN('DATA DASH'!$L$2:$L$8983)-LEN(SUBSTITUTE('DATA DASH'!$L$2:$L$8983,"Pak M Yusuf M","")))/LEN("Pak M Yusuf M")*('DATA DASH'!$K$2:$K$8983="Produksi / Kultur Teknis")*('DATA DASH'!$H$2:$H$8983="PROSES"))</f>
        <v/>
      </c>
      <c r="L119" s="24">
        <f>SUMPRODUCT((LEN('DATA DASH'!$L$2:$L$8983)-LEN(SUBSTITUTE('DATA DASH'!$L$2:$L$8983,"Pak M Yusuf M","")))/LEN("Pak M Yusuf M")*('DATA DASH'!$K$2:$K$8983="BT / FS (Kajian Kelayakan)")*('DATA DASH'!$H$2:$H$8983="SELESAI"))</f>
        <v/>
      </c>
      <c r="M119" s="24">
        <f>SUMPRODUCT((LEN('DATA DASH'!$L$2:$L$8983)-LEN(SUBSTITUTE('DATA DASH'!$L$2:$L$8983,"Pak M Yusuf M","")))/LEN("Pak M Yusuf M")*('DATA DASH'!$K$2:$K$8983="BT / FS (Kajian Kelayakan)")*('DATA DASH'!$H$2:$H$8983="PROSES"))</f>
        <v/>
      </c>
      <c r="N119" s="24">
        <f>SUMPRODUCT((LEN('DATA DASH'!$L$2:$L$8983)-LEN(SUBSTITUTE('DATA DASH'!$L$2:$L$8983,"Pak M Yusuf M","")))/LEN("Pak M Yusuf M")*('DATA DASH'!$K$2:$K$8983="Evaluasi/Kajian/Pemeriksaan")*('DATA DASH'!$H$2:$H$8983="SELESAI"))</f>
        <v/>
      </c>
      <c r="O119" s="24">
        <f>SUMPRODUCT((LEN('DATA DASH'!$L$2:$L$8983)-LEN(SUBSTITUTE('DATA DASH'!$L$2:$L$8983,"Pak M Yusuf M","")))/LEN("Pak M Yusuf M")*('DATA DASH'!$K$2:$K$8983="Evaluasi/Kajian/Pemeriksaan")*('DATA DASH'!$H$2:$H$8983="PROSES"))</f>
        <v/>
      </c>
      <c r="P119" s="24">
        <f>SUMPRODUCT((LEN('DATA DASH'!$L$2:$L$8983)-LEN(SUBSTITUTE('DATA DASH'!$L$2:$L$8983,"Pak M Yusuf M","")))/LEN("Pak M Yusuf M")*('DATA DASH'!$K$2:$K$8983="Lainnya")*('DATA DASH'!$H$2:$H$8983="SELESAI"))</f>
        <v/>
      </c>
      <c r="Q119" s="24">
        <f>SUMPRODUCT((LEN('DATA DASH'!$L$2:$L$8983)-LEN(SUBSTITUTE('DATA DASH'!$L$2:$L$8983,"Pak M Yusuf M","")))/LEN("Pak M Yusuf M")*('DATA DASH'!$K$2:$K$8983="Lainnya")*('DATA DASH'!$H$2:$H$8983="PROSES"))</f>
        <v/>
      </c>
      <c r="R119" s="24">
        <f>SUM(B119:Q119)</f>
        <v/>
      </c>
    </row>
    <row r="120">
      <c r="A120" s="24" t="inlineStr">
        <is>
          <t>Pak Eko</t>
        </is>
      </c>
      <c r="B120" s="24">
        <f>SUMPRODUCT((LEN('DATA DASH'!$L$2:$L$8983)-LEN(SUBSTITUTE('DATA DASH'!$L$2:$L$8983,"Pak Eko","")))/LEN("Pak Eko")*('DATA DASH'!$K$2:$K$8983="(Tidak ada kegiatan)")*('DATA DASH'!$H$2:$H$8983="SELESAI"))</f>
        <v/>
      </c>
      <c r="C120" s="24">
        <f>SUMPRODUCT((LEN('DATA DASH'!$L$2:$L$8983)-LEN(SUBSTITUTE('DATA DASH'!$L$2:$L$8983,"Pak Eko","")))/LEN("Pak Eko")*('DATA DASH'!$K$2:$K$8983="(Tidak ada kegiatan)")*('DATA DASH'!$H$2:$H$8983="PROSES"))</f>
        <v/>
      </c>
      <c r="D120" s="24">
        <f>SUMPRODUCT((LEN('DATA DASH'!$L$2:$L$8983)-LEN(SUBSTITUTE('DATA DASH'!$L$2:$L$8983,"Pak Eko","")))/LEN("Pak Eko")*('DATA DASH'!$K$2:$K$8983="Tanam Ulang / Program TU")*('DATA DASH'!$H$2:$H$8983="SELESAI"))</f>
        <v/>
      </c>
      <c r="E120" s="24">
        <f>SUMPRODUCT((LEN('DATA DASH'!$L$2:$L$8983)-LEN(SUBSTITUTE('DATA DASH'!$L$2:$L$8983,"Pak Eko","")))/LEN("Pak Eko")*('DATA DASH'!$K$2:$K$8983="Tanam Ulang / Program TU")*('DATA DASH'!$H$2:$H$8983="PROSES"))</f>
        <v/>
      </c>
      <c r="F120" s="24">
        <f>SUMPRODUCT((LEN('DATA DASH'!$L$2:$L$8983)-LEN(SUBSTITUTE('DATA DASH'!$L$2:$L$8983,"Pak Eko","")))/LEN("Pak Eko")*('DATA DASH'!$K$2:$K$8983="Bibit / Lewat Umur")*('DATA DASH'!$H$2:$H$8983="SELESAI"))</f>
        <v/>
      </c>
      <c r="G120" s="24">
        <f>SUMPRODUCT((LEN('DATA DASH'!$L$2:$L$8983)-LEN(SUBSTITUTE('DATA DASH'!$L$2:$L$8983,"Pak Eko","")))/LEN("Pak Eko")*('DATA DASH'!$K$2:$K$8983="Bibit / Lewat Umur")*('DATA DASH'!$H$2:$H$8983="PROSES"))</f>
        <v/>
      </c>
      <c r="H120" s="24">
        <f>SUMPRODUCT((LEN('DATA DASH'!$L$2:$L$8983)-LEN(SUBSTITUTE('DATA DASH'!$L$2:$L$8983,"Pak Eko","")))/LEN("Pak Eko")*('DATA DASH'!$K$2:$K$8983="Areal Non Produktif / Puso")*('DATA DASH'!$H$2:$H$8983="SELESAI"))</f>
        <v/>
      </c>
      <c r="I120" s="24">
        <f>SUMPRODUCT((LEN('DATA DASH'!$L$2:$L$8983)-LEN(SUBSTITUTE('DATA DASH'!$L$2:$L$8983,"Pak Eko","")))/LEN("Pak Eko")*('DATA DASH'!$K$2:$K$8983="Areal Non Produktif / Puso")*('DATA DASH'!$H$2:$H$8983="PROSES"))</f>
        <v/>
      </c>
      <c r="J120" s="24">
        <f>SUMPRODUCT((LEN('DATA DASH'!$L$2:$L$8983)-LEN(SUBSTITUTE('DATA DASH'!$L$2:$L$8983,"Pak Eko","")))/LEN("Pak Eko")*('DATA DASH'!$K$2:$K$8983="Produksi / Kultur Teknis")*('DATA DASH'!$H$2:$H$8983="SELESAI"))</f>
        <v/>
      </c>
      <c r="K120" s="24">
        <f>SUMPRODUCT((LEN('DATA DASH'!$L$2:$L$8983)-LEN(SUBSTITUTE('DATA DASH'!$L$2:$L$8983,"Pak Eko","")))/LEN("Pak Eko")*('DATA DASH'!$K$2:$K$8983="Produksi / Kultur Teknis")*('DATA DASH'!$H$2:$H$8983="PROSES"))</f>
        <v/>
      </c>
      <c r="L120" s="24">
        <f>SUMPRODUCT((LEN('DATA DASH'!$L$2:$L$8983)-LEN(SUBSTITUTE('DATA DASH'!$L$2:$L$8983,"Pak Eko","")))/LEN("Pak Eko")*('DATA DASH'!$K$2:$K$8983="BT / FS (Kajian Kelayakan)")*('DATA DASH'!$H$2:$H$8983="SELESAI"))</f>
        <v/>
      </c>
      <c r="M120" s="24">
        <f>SUMPRODUCT((LEN('DATA DASH'!$L$2:$L$8983)-LEN(SUBSTITUTE('DATA DASH'!$L$2:$L$8983,"Pak Eko","")))/LEN("Pak Eko")*('DATA DASH'!$K$2:$K$8983="BT / FS (Kajian Kelayakan)")*('DATA DASH'!$H$2:$H$8983="PROSES"))</f>
        <v/>
      </c>
      <c r="N120" s="24">
        <f>SUMPRODUCT((LEN('DATA DASH'!$L$2:$L$8983)-LEN(SUBSTITUTE('DATA DASH'!$L$2:$L$8983,"Pak Eko","")))/LEN("Pak Eko")*('DATA DASH'!$K$2:$K$8983="Evaluasi/Kajian/Pemeriksaan")*('DATA DASH'!$H$2:$H$8983="SELESAI"))</f>
        <v/>
      </c>
      <c r="O120" s="24">
        <f>SUMPRODUCT((LEN('DATA DASH'!$L$2:$L$8983)-LEN(SUBSTITUTE('DATA DASH'!$L$2:$L$8983,"Pak Eko","")))/LEN("Pak Eko")*('DATA DASH'!$K$2:$K$8983="Evaluasi/Kajian/Pemeriksaan")*('DATA DASH'!$H$2:$H$8983="PROSES"))</f>
        <v/>
      </c>
      <c r="P120" s="24">
        <f>SUMPRODUCT((LEN('DATA DASH'!$L$2:$L$8983)-LEN(SUBSTITUTE('DATA DASH'!$L$2:$L$8983,"Pak Eko","")))/LEN("Pak Eko")*('DATA DASH'!$K$2:$K$8983="Lainnya")*('DATA DASH'!$H$2:$H$8983="SELESAI"))</f>
        <v/>
      </c>
      <c r="Q120" s="24">
        <f>SUMPRODUCT((LEN('DATA DASH'!$L$2:$L$8983)-LEN(SUBSTITUTE('DATA DASH'!$L$2:$L$8983,"Pak Eko","")))/LEN("Pak Eko")*('DATA DASH'!$K$2:$K$8983="Lainnya")*('DATA DASH'!$H$2:$H$8983="PROSES"))</f>
        <v/>
      </c>
      <c r="R120" s="24">
        <f>SUM(B120:Q120)</f>
        <v/>
      </c>
    </row>
    <row r="121">
      <c r="A121" s="24" t="inlineStr">
        <is>
          <t>Pak Josep</t>
        </is>
      </c>
      <c r="B121" s="24">
        <f>SUMPRODUCT((LEN('DATA DASH'!$L$2:$L$8983)-LEN(SUBSTITUTE('DATA DASH'!$L$2:$L$8983,"Pak Josep","")))/LEN("Pak Josep")*('DATA DASH'!$K$2:$K$8983="(Tidak ada kegiatan)")*('DATA DASH'!$H$2:$H$8983="SELESAI"))</f>
        <v/>
      </c>
      <c r="C121" s="24">
        <f>SUMPRODUCT((LEN('DATA DASH'!$L$2:$L$8983)-LEN(SUBSTITUTE('DATA DASH'!$L$2:$L$8983,"Pak Josep","")))/LEN("Pak Josep")*('DATA DASH'!$K$2:$K$8983="(Tidak ada kegiatan)")*('DATA DASH'!$H$2:$H$8983="PROSES"))</f>
        <v/>
      </c>
      <c r="D121" s="24">
        <f>SUMPRODUCT((LEN('DATA DASH'!$L$2:$L$8983)-LEN(SUBSTITUTE('DATA DASH'!$L$2:$L$8983,"Pak Josep","")))/LEN("Pak Josep")*('DATA DASH'!$K$2:$K$8983="Tanam Ulang / Program TU")*('DATA DASH'!$H$2:$H$8983="SELESAI"))</f>
        <v/>
      </c>
      <c r="E121" s="24">
        <f>SUMPRODUCT((LEN('DATA DASH'!$L$2:$L$8983)-LEN(SUBSTITUTE('DATA DASH'!$L$2:$L$8983,"Pak Josep","")))/LEN("Pak Josep")*('DATA DASH'!$K$2:$K$8983="Tanam Ulang / Program TU")*('DATA DASH'!$H$2:$H$8983="PROSES"))</f>
        <v/>
      </c>
      <c r="F121" s="24">
        <f>SUMPRODUCT((LEN('DATA DASH'!$L$2:$L$8983)-LEN(SUBSTITUTE('DATA DASH'!$L$2:$L$8983,"Pak Josep","")))/LEN("Pak Josep")*('DATA DASH'!$K$2:$K$8983="Bibit / Lewat Umur")*('DATA DASH'!$H$2:$H$8983="SELESAI"))</f>
        <v/>
      </c>
      <c r="G121" s="24">
        <f>SUMPRODUCT((LEN('DATA DASH'!$L$2:$L$8983)-LEN(SUBSTITUTE('DATA DASH'!$L$2:$L$8983,"Pak Josep","")))/LEN("Pak Josep")*('DATA DASH'!$K$2:$K$8983="Bibit / Lewat Umur")*('DATA DASH'!$H$2:$H$8983="PROSES"))</f>
        <v/>
      </c>
      <c r="H121" s="24">
        <f>SUMPRODUCT((LEN('DATA DASH'!$L$2:$L$8983)-LEN(SUBSTITUTE('DATA DASH'!$L$2:$L$8983,"Pak Josep","")))/LEN("Pak Josep")*('DATA DASH'!$K$2:$K$8983="Areal Non Produktif / Puso")*('DATA DASH'!$H$2:$H$8983="SELESAI"))</f>
        <v/>
      </c>
      <c r="I121" s="24">
        <f>SUMPRODUCT((LEN('DATA DASH'!$L$2:$L$8983)-LEN(SUBSTITUTE('DATA DASH'!$L$2:$L$8983,"Pak Josep","")))/LEN("Pak Josep")*('DATA DASH'!$K$2:$K$8983="Areal Non Produktif / Puso")*('DATA DASH'!$H$2:$H$8983="PROSES"))</f>
        <v/>
      </c>
      <c r="J121" s="24">
        <f>SUMPRODUCT((LEN('DATA DASH'!$L$2:$L$8983)-LEN(SUBSTITUTE('DATA DASH'!$L$2:$L$8983,"Pak Josep","")))/LEN("Pak Josep")*('DATA DASH'!$K$2:$K$8983="Produksi / Kultur Teknis")*('DATA DASH'!$H$2:$H$8983="SELESAI"))</f>
        <v/>
      </c>
      <c r="K121" s="24">
        <f>SUMPRODUCT((LEN('DATA DASH'!$L$2:$L$8983)-LEN(SUBSTITUTE('DATA DASH'!$L$2:$L$8983,"Pak Josep","")))/LEN("Pak Josep")*('DATA DASH'!$K$2:$K$8983="Produksi / Kultur Teknis")*('DATA DASH'!$H$2:$H$8983="PROSES"))</f>
        <v/>
      </c>
      <c r="L121" s="24">
        <f>SUMPRODUCT((LEN('DATA DASH'!$L$2:$L$8983)-LEN(SUBSTITUTE('DATA DASH'!$L$2:$L$8983,"Pak Josep","")))/LEN("Pak Josep")*('DATA DASH'!$K$2:$K$8983="BT / FS (Kajian Kelayakan)")*('DATA DASH'!$H$2:$H$8983="SELESAI"))</f>
        <v/>
      </c>
      <c r="M121" s="24">
        <f>SUMPRODUCT((LEN('DATA DASH'!$L$2:$L$8983)-LEN(SUBSTITUTE('DATA DASH'!$L$2:$L$8983,"Pak Josep","")))/LEN("Pak Josep")*('DATA DASH'!$K$2:$K$8983="BT / FS (Kajian Kelayakan)")*('DATA DASH'!$H$2:$H$8983="PROSES"))</f>
        <v/>
      </c>
      <c r="N121" s="24">
        <f>SUMPRODUCT((LEN('DATA DASH'!$L$2:$L$8983)-LEN(SUBSTITUTE('DATA DASH'!$L$2:$L$8983,"Pak Josep","")))/LEN("Pak Josep")*('DATA DASH'!$K$2:$K$8983="Evaluasi/Kajian/Pemeriksaan")*('DATA DASH'!$H$2:$H$8983="SELESAI"))</f>
        <v/>
      </c>
      <c r="O121" s="24">
        <f>SUMPRODUCT((LEN('DATA DASH'!$L$2:$L$8983)-LEN(SUBSTITUTE('DATA DASH'!$L$2:$L$8983,"Pak Josep","")))/LEN("Pak Josep")*('DATA DASH'!$K$2:$K$8983="Evaluasi/Kajian/Pemeriksaan")*('DATA DASH'!$H$2:$H$8983="PROSES"))</f>
        <v/>
      </c>
      <c r="P121" s="24">
        <f>SUMPRODUCT((LEN('DATA DASH'!$L$2:$L$8983)-LEN(SUBSTITUTE('DATA DASH'!$L$2:$L$8983,"Pak Josep","")))/LEN("Pak Josep")*('DATA DASH'!$K$2:$K$8983="Lainnya")*('DATA DASH'!$H$2:$H$8983="SELESAI"))</f>
        <v/>
      </c>
      <c r="Q121" s="24">
        <f>SUMPRODUCT((LEN('DATA DASH'!$L$2:$L$8983)-LEN(SUBSTITUTE('DATA DASH'!$L$2:$L$8983,"Pak Josep","")))/LEN("Pak Josep")*('DATA DASH'!$K$2:$K$8983="Lainnya")*('DATA DASH'!$H$2:$H$8983="PROSES"))</f>
        <v/>
      </c>
      <c r="R121" s="24">
        <f>SUM(B121:Q121)</f>
        <v/>
      </c>
    </row>
    <row r="122">
      <c r="A122" s="24" t="inlineStr">
        <is>
          <t>Verifikator</t>
        </is>
      </c>
      <c r="B122" s="24">
        <f>SUMPRODUCT((LEN('DATA DASH'!$L$2:$L$8983)-LEN(SUBSTITUTE('DATA DASH'!$L$2:$L$8983,"Verifikator","")))/LEN("Verifikator")*('DATA DASH'!$K$2:$K$8983="(Tidak ada kegiatan)")*('DATA DASH'!$H$2:$H$8983="SELESAI"))</f>
        <v/>
      </c>
      <c r="C122" s="24">
        <f>SUMPRODUCT((LEN('DATA DASH'!$L$2:$L$8983)-LEN(SUBSTITUTE('DATA DASH'!$L$2:$L$8983,"Verifikator","")))/LEN("Verifikator")*('DATA DASH'!$K$2:$K$8983="(Tidak ada kegiatan)")*('DATA DASH'!$H$2:$H$8983="PROSES"))</f>
        <v/>
      </c>
      <c r="D122" s="24">
        <f>SUMPRODUCT((LEN('DATA DASH'!$L$2:$L$8983)-LEN(SUBSTITUTE('DATA DASH'!$L$2:$L$8983,"Verifikator","")))/LEN("Verifikator")*('DATA DASH'!$K$2:$K$8983="Tanam Ulang / Program TU")*('DATA DASH'!$H$2:$H$8983="SELESAI"))</f>
        <v/>
      </c>
      <c r="E122" s="24">
        <f>SUMPRODUCT((LEN('DATA DASH'!$L$2:$L$8983)-LEN(SUBSTITUTE('DATA DASH'!$L$2:$L$8983,"Verifikator","")))/LEN("Verifikator")*('DATA DASH'!$K$2:$K$8983="Tanam Ulang / Program TU")*('DATA DASH'!$H$2:$H$8983="PROSES"))</f>
        <v/>
      </c>
      <c r="F122" s="24">
        <f>SUMPRODUCT((LEN('DATA DASH'!$L$2:$L$8983)-LEN(SUBSTITUTE('DATA DASH'!$L$2:$L$8983,"Verifikator","")))/LEN("Verifikator")*('DATA DASH'!$K$2:$K$8983="Bibit / Lewat Umur")*('DATA DASH'!$H$2:$H$8983="SELESAI"))</f>
        <v/>
      </c>
      <c r="G122" s="24">
        <f>SUMPRODUCT((LEN('DATA DASH'!$L$2:$L$8983)-LEN(SUBSTITUTE('DATA DASH'!$L$2:$L$8983,"Verifikator","")))/LEN("Verifikator")*('DATA DASH'!$K$2:$K$8983="Bibit / Lewat Umur")*('DATA DASH'!$H$2:$H$8983="PROSES"))</f>
        <v/>
      </c>
      <c r="H122" s="24">
        <f>SUMPRODUCT((LEN('DATA DASH'!$L$2:$L$8983)-LEN(SUBSTITUTE('DATA DASH'!$L$2:$L$8983,"Verifikator","")))/LEN("Verifikator")*('DATA DASH'!$K$2:$K$8983="Areal Non Produktif / Puso")*('DATA DASH'!$H$2:$H$8983="SELESAI"))</f>
        <v/>
      </c>
      <c r="I122" s="24">
        <f>SUMPRODUCT((LEN('DATA DASH'!$L$2:$L$8983)-LEN(SUBSTITUTE('DATA DASH'!$L$2:$L$8983,"Verifikator","")))/LEN("Verifikator")*('DATA DASH'!$K$2:$K$8983="Areal Non Produktif / Puso")*('DATA DASH'!$H$2:$H$8983="PROSES"))</f>
        <v/>
      </c>
      <c r="J122" s="24">
        <f>SUMPRODUCT((LEN('DATA DASH'!$L$2:$L$8983)-LEN(SUBSTITUTE('DATA DASH'!$L$2:$L$8983,"Verifikator","")))/LEN("Verifikator")*('DATA DASH'!$K$2:$K$8983="Produksi / Kultur Teknis")*('DATA DASH'!$H$2:$H$8983="SELESAI"))</f>
        <v/>
      </c>
      <c r="K122" s="24">
        <f>SUMPRODUCT((LEN('DATA DASH'!$L$2:$L$8983)-LEN(SUBSTITUTE('DATA DASH'!$L$2:$L$8983,"Verifikator","")))/LEN("Verifikator")*('DATA DASH'!$K$2:$K$8983="Produksi / Kultur Teknis")*('DATA DASH'!$H$2:$H$8983="PROSES"))</f>
        <v/>
      </c>
      <c r="L122" s="24">
        <f>SUMPRODUCT((LEN('DATA DASH'!$L$2:$L$8983)-LEN(SUBSTITUTE('DATA DASH'!$L$2:$L$8983,"Verifikator","")))/LEN("Verifikator")*('DATA DASH'!$K$2:$K$8983="BT / FS (Kajian Kelayakan)")*('DATA DASH'!$H$2:$H$8983="SELESAI"))</f>
        <v/>
      </c>
      <c r="M122" s="24">
        <f>SUMPRODUCT((LEN('DATA DASH'!$L$2:$L$8983)-LEN(SUBSTITUTE('DATA DASH'!$L$2:$L$8983,"Verifikator","")))/LEN("Verifikator")*('DATA DASH'!$K$2:$K$8983="BT / FS (Kajian Kelayakan)")*('DATA DASH'!$H$2:$H$8983="PROSES"))</f>
        <v/>
      </c>
      <c r="N122" s="24">
        <f>SUMPRODUCT((LEN('DATA DASH'!$L$2:$L$8983)-LEN(SUBSTITUTE('DATA DASH'!$L$2:$L$8983,"Verifikator","")))/LEN("Verifikator")*('DATA DASH'!$K$2:$K$8983="Evaluasi/Kajian/Pemeriksaan")*('DATA DASH'!$H$2:$H$8983="SELESAI"))</f>
        <v/>
      </c>
      <c r="O122" s="24">
        <f>SUMPRODUCT((LEN('DATA DASH'!$L$2:$L$8983)-LEN(SUBSTITUTE('DATA DASH'!$L$2:$L$8983,"Verifikator","")))/LEN("Verifikator")*('DATA DASH'!$K$2:$K$8983="Evaluasi/Kajian/Pemeriksaan")*('DATA DASH'!$H$2:$H$8983="PROSES"))</f>
        <v/>
      </c>
      <c r="P122" s="24">
        <f>SUMPRODUCT((LEN('DATA DASH'!$L$2:$L$8983)-LEN(SUBSTITUTE('DATA DASH'!$L$2:$L$8983,"Verifikator","")))/LEN("Verifikator")*('DATA DASH'!$K$2:$K$8983="Lainnya")*('DATA DASH'!$H$2:$H$8983="SELESAI"))</f>
        <v/>
      </c>
      <c r="Q122" s="24">
        <f>SUMPRODUCT((LEN('DATA DASH'!$L$2:$L$8983)-LEN(SUBSTITUTE('DATA DASH'!$L$2:$L$8983,"Verifikator","")))/LEN("Verifikator")*('DATA DASH'!$K$2:$K$8983="Lainnya")*('DATA DASH'!$H$2:$H$8983="PROSES"))</f>
        <v/>
      </c>
      <c r="R122" s="24">
        <f>SUM(B122:Q122)</f>
        <v/>
      </c>
    </row>
    <row r="123">
      <c r="A123" s="24" t="inlineStr">
        <is>
          <t>Pak Fandi Hidayat</t>
        </is>
      </c>
      <c r="B123" s="24">
        <f>SUMPRODUCT((LEN('DATA DASH'!$L$2:$L$8983)-LEN(SUBSTITUTE('DATA DASH'!$L$2:$L$8983,"Pak Fandi Hidayat","")))/LEN("Pak Fandi Hidayat")*('DATA DASH'!$K$2:$K$8983="(Tidak ada kegiatan)")*('DATA DASH'!$H$2:$H$8983="SELESAI"))</f>
        <v/>
      </c>
      <c r="C123" s="24">
        <f>SUMPRODUCT((LEN('DATA DASH'!$L$2:$L$8983)-LEN(SUBSTITUTE('DATA DASH'!$L$2:$L$8983,"Pak Fandi Hidayat","")))/LEN("Pak Fandi Hidayat")*('DATA DASH'!$K$2:$K$8983="(Tidak ada kegiatan)")*('DATA DASH'!$H$2:$H$8983="PROSES"))</f>
        <v/>
      </c>
      <c r="D123" s="24">
        <f>SUMPRODUCT((LEN('DATA DASH'!$L$2:$L$8983)-LEN(SUBSTITUTE('DATA DASH'!$L$2:$L$8983,"Pak Fandi Hidayat","")))/LEN("Pak Fandi Hidayat")*('DATA DASH'!$K$2:$K$8983="Tanam Ulang / Program TU")*('DATA DASH'!$H$2:$H$8983="SELESAI"))</f>
        <v/>
      </c>
      <c r="E123" s="24">
        <f>SUMPRODUCT((LEN('DATA DASH'!$L$2:$L$8983)-LEN(SUBSTITUTE('DATA DASH'!$L$2:$L$8983,"Pak Fandi Hidayat","")))/LEN("Pak Fandi Hidayat")*('DATA DASH'!$K$2:$K$8983="Tanam Ulang / Program TU")*('DATA DASH'!$H$2:$H$8983="PROSES"))</f>
        <v/>
      </c>
      <c r="F123" s="24">
        <f>SUMPRODUCT((LEN('DATA DASH'!$L$2:$L$8983)-LEN(SUBSTITUTE('DATA DASH'!$L$2:$L$8983,"Pak Fandi Hidayat","")))/LEN("Pak Fandi Hidayat")*('DATA DASH'!$K$2:$K$8983="Bibit / Lewat Umur")*('DATA DASH'!$H$2:$H$8983="SELESAI"))</f>
        <v/>
      </c>
      <c r="G123" s="24">
        <f>SUMPRODUCT((LEN('DATA DASH'!$L$2:$L$8983)-LEN(SUBSTITUTE('DATA DASH'!$L$2:$L$8983,"Pak Fandi Hidayat","")))/LEN("Pak Fandi Hidayat")*('DATA DASH'!$K$2:$K$8983="Bibit / Lewat Umur")*('DATA DASH'!$H$2:$H$8983="PROSES"))</f>
        <v/>
      </c>
      <c r="H123" s="24">
        <f>SUMPRODUCT((LEN('DATA DASH'!$L$2:$L$8983)-LEN(SUBSTITUTE('DATA DASH'!$L$2:$L$8983,"Pak Fandi Hidayat","")))/LEN("Pak Fandi Hidayat")*('DATA DASH'!$K$2:$K$8983="Areal Non Produktif / Puso")*('DATA DASH'!$H$2:$H$8983="SELESAI"))</f>
        <v/>
      </c>
      <c r="I123" s="24">
        <f>SUMPRODUCT((LEN('DATA DASH'!$L$2:$L$8983)-LEN(SUBSTITUTE('DATA DASH'!$L$2:$L$8983,"Pak Fandi Hidayat","")))/LEN("Pak Fandi Hidayat")*('DATA DASH'!$K$2:$K$8983="Areal Non Produktif / Puso")*('DATA DASH'!$H$2:$H$8983="PROSES"))</f>
        <v/>
      </c>
      <c r="J123" s="24">
        <f>SUMPRODUCT((LEN('DATA DASH'!$L$2:$L$8983)-LEN(SUBSTITUTE('DATA DASH'!$L$2:$L$8983,"Pak Fandi Hidayat","")))/LEN("Pak Fandi Hidayat")*('DATA DASH'!$K$2:$K$8983="Produksi / Kultur Teknis")*('DATA DASH'!$H$2:$H$8983="SELESAI"))</f>
        <v/>
      </c>
      <c r="K123" s="24">
        <f>SUMPRODUCT((LEN('DATA DASH'!$L$2:$L$8983)-LEN(SUBSTITUTE('DATA DASH'!$L$2:$L$8983,"Pak Fandi Hidayat","")))/LEN("Pak Fandi Hidayat")*('DATA DASH'!$K$2:$K$8983="Produksi / Kultur Teknis")*('DATA DASH'!$H$2:$H$8983="PROSES"))</f>
        <v/>
      </c>
      <c r="L123" s="24">
        <f>SUMPRODUCT((LEN('DATA DASH'!$L$2:$L$8983)-LEN(SUBSTITUTE('DATA DASH'!$L$2:$L$8983,"Pak Fandi Hidayat","")))/LEN("Pak Fandi Hidayat")*('DATA DASH'!$K$2:$K$8983="BT / FS (Kajian Kelayakan)")*('DATA DASH'!$H$2:$H$8983="SELESAI"))</f>
        <v/>
      </c>
      <c r="M123" s="24">
        <f>SUMPRODUCT((LEN('DATA DASH'!$L$2:$L$8983)-LEN(SUBSTITUTE('DATA DASH'!$L$2:$L$8983,"Pak Fandi Hidayat","")))/LEN("Pak Fandi Hidayat")*('DATA DASH'!$K$2:$K$8983="BT / FS (Kajian Kelayakan)")*('DATA DASH'!$H$2:$H$8983="PROSES"))</f>
        <v/>
      </c>
      <c r="N123" s="24">
        <f>SUMPRODUCT((LEN('DATA DASH'!$L$2:$L$8983)-LEN(SUBSTITUTE('DATA DASH'!$L$2:$L$8983,"Pak Fandi Hidayat","")))/LEN("Pak Fandi Hidayat")*('DATA DASH'!$K$2:$K$8983="Evaluasi/Kajian/Pemeriksaan")*('DATA DASH'!$H$2:$H$8983="SELESAI"))</f>
        <v/>
      </c>
      <c r="O123" s="24">
        <f>SUMPRODUCT((LEN('DATA DASH'!$L$2:$L$8983)-LEN(SUBSTITUTE('DATA DASH'!$L$2:$L$8983,"Pak Fandi Hidayat","")))/LEN("Pak Fandi Hidayat")*('DATA DASH'!$K$2:$K$8983="Evaluasi/Kajian/Pemeriksaan")*('DATA DASH'!$H$2:$H$8983="PROSES"))</f>
        <v/>
      </c>
      <c r="P123" s="24">
        <f>SUMPRODUCT((LEN('DATA DASH'!$L$2:$L$8983)-LEN(SUBSTITUTE('DATA DASH'!$L$2:$L$8983,"Pak Fandi Hidayat","")))/LEN("Pak Fandi Hidayat")*('DATA DASH'!$K$2:$K$8983="Lainnya")*('DATA DASH'!$H$2:$H$8983="SELESAI"))</f>
        <v/>
      </c>
      <c r="Q123" s="24">
        <f>SUMPRODUCT((LEN('DATA DASH'!$L$2:$L$8983)-LEN(SUBSTITUTE('DATA DASH'!$L$2:$L$8983,"Pak Fandi Hidayat","")))/LEN("Pak Fandi Hidayat")*('DATA DASH'!$K$2:$K$8983="Lainnya")*('DATA DASH'!$H$2:$H$8983="PROSES"))</f>
        <v/>
      </c>
      <c r="R123" s="24">
        <f>SUM(B123:Q123)</f>
        <v/>
      </c>
    </row>
    <row r="124">
      <c r="A124" s="24" t="inlineStr">
        <is>
          <t>Pak Prast</t>
        </is>
      </c>
      <c r="B124" s="24">
        <f>SUMPRODUCT((LEN('DATA DASH'!$L$2:$L$8983)-LEN(SUBSTITUTE('DATA DASH'!$L$2:$L$8983,"Pak Prast","")))/LEN("Pak Prast")*('DATA DASH'!$K$2:$K$8983="(Tidak ada kegiatan)")*('DATA DASH'!$H$2:$H$8983="SELESAI"))</f>
        <v/>
      </c>
      <c r="C124" s="24">
        <f>SUMPRODUCT((LEN('DATA DASH'!$L$2:$L$8983)-LEN(SUBSTITUTE('DATA DASH'!$L$2:$L$8983,"Pak Prast","")))/LEN("Pak Prast")*('DATA DASH'!$K$2:$K$8983="(Tidak ada kegiatan)")*('DATA DASH'!$H$2:$H$8983="PROSES"))</f>
        <v/>
      </c>
      <c r="D124" s="24">
        <f>SUMPRODUCT((LEN('DATA DASH'!$L$2:$L$8983)-LEN(SUBSTITUTE('DATA DASH'!$L$2:$L$8983,"Pak Prast","")))/LEN("Pak Prast")*('DATA DASH'!$K$2:$K$8983="Tanam Ulang / Program TU")*('DATA DASH'!$H$2:$H$8983="SELESAI"))</f>
        <v/>
      </c>
      <c r="E124" s="24">
        <f>SUMPRODUCT((LEN('DATA DASH'!$L$2:$L$8983)-LEN(SUBSTITUTE('DATA DASH'!$L$2:$L$8983,"Pak Prast","")))/LEN("Pak Prast")*('DATA DASH'!$K$2:$K$8983="Tanam Ulang / Program TU")*('DATA DASH'!$H$2:$H$8983="PROSES"))</f>
        <v/>
      </c>
      <c r="F124" s="24">
        <f>SUMPRODUCT((LEN('DATA DASH'!$L$2:$L$8983)-LEN(SUBSTITUTE('DATA DASH'!$L$2:$L$8983,"Pak Prast","")))/LEN("Pak Prast")*('DATA DASH'!$K$2:$K$8983="Bibit / Lewat Umur")*('DATA DASH'!$H$2:$H$8983="SELESAI"))</f>
        <v/>
      </c>
      <c r="G124" s="24">
        <f>SUMPRODUCT((LEN('DATA DASH'!$L$2:$L$8983)-LEN(SUBSTITUTE('DATA DASH'!$L$2:$L$8983,"Pak Prast","")))/LEN("Pak Prast")*('DATA DASH'!$K$2:$K$8983="Bibit / Lewat Umur")*('DATA DASH'!$H$2:$H$8983="PROSES"))</f>
        <v/>
      </c>
      <c r="H124" s="24">
        <f>SUMPRODUCT((LEN('DATA DASH'!$L$2:$L$8983)-LEN(SUBSTITUTE('DATA DASH'!$L$2:$L$8983,"Pak Prast","")))/LEN("Pak Prast")*('DATA DASH'!$K$2:$K$8983="Areal Non Produktif / Puso")*('DATA DASH'!$H$2:$H$8983="SELESAI"))</f>
        <v/>
      </c>
      <c r="I124" s="24">
        <f>SUMPRODUCT((LEN('DATA DASH'!$L$2:$L$8983)-LEN(SUBSTITUTE('DATA DASH'!$L$2:$L$8983,"Pak Prast","")))/LEN("Pak Prast")*('DATA DASH'!$K$2:$K$8983="Areal Non Produktif / Puso")*('DATA DASH'!$H$2:$H$8983="PROSES"))</f>
        <v/>
      </c>
      <c r="J124" s="24">
        <f>SUMPRODUCT((LEN('DATA DASH'!$L$2:$L$8983)-LEN(SUBSTITUTE('DATA DASH'!$L$2:$L$8983,"Pak Prast","")))/LEN("Pak Prast")*('DATA DASH'!$K$2:$K$8983="Produksi / Kultur Teknis")*('DATA DASH'!$H$2:$H$8983="SELESAI"))</f>
        <v/>
      </c>
      <c r="K124" s="24">
        <f>SUMPRODUCT((LEN('DATA DASH'!$L$2:$L$8983)-LEN(SUBSTITUTE('DATA DASH'!$L$2:$L$8983,"Pak Prast","")))/LEN("Pak Prast")*('DATA DASH'!$K$2:$K$8983="Produksi / Kultur Teknis")*('DATA DASH'!$H$2:$H$8983="PROSES"))</f>
        <v/>
      </c>
      <c r="L124" s="24">
        <f>SUMPRODUCT((LEN('DATA DASH'!$L$2:$L$8983)-LEN(SUBSTITUTE('DATA DASH'!$L$2:$L$8983,"Pak Prast","")))/LEN("Pak Prast")*('DATA DASH'!$K$2:$K$8983="BT / FS (Kajian Kelayakan)")*('DATA DASH'!$H$2:$H$8983="SELESAI"))</f>
        <v/>
      </c>
      <c r="M124" s="24">
        <f>SUMPRODUCT((LEN('DATA DASH'!$L$2:$L$8983)-LEN(SUBSTITUTE('DATA DASH'!$L$2:$L$8983,"Pak Prast","")))/LEN("Pak Prast")*('DATA DASH'!$K$2:$K$8983="BT / FS (Kajian Kelayakan)")*('DATA DASH'!$H$2:$H$8983="PROSES"))</f>
        <v/>
      </c>
      <c r="N124" s="24">
        <f>SUMPRODUCT((LEN('DATA DASH'!$L$2:$L$8983)-LEN(SUBSTITUTE('DATA DASH'!$L$2:$L$8983,"Pak Prast","")))/LEN("Pak Prast")*('DATA DASH'!$K$2:$K$8983="Evaluasi/Kajian/Pemeriksaan")*('DATA DASH'!$H$2:$H$8983="SELESAI"))</f>
        <v/>
      </c>
      <c r="O124" s="24">
        <f>SUMPRODUCT((LEN('DATA DASH'!$L$2:$L$8983)-LEN(SUBSTITUTE('DATA DASH'!$L$2:$L$8983,"Pak Prast","")))/LEN("Pak Prast")*('DATA DASH'!$K$2:$K$8983="Evaluasi/Kajian/Pemeriksaan")*('DATA DASH'!$H$2:$H$8983="PROSES"))</f>
        <v/>
      </c>
      <c r="P124" s="24">
        <f>SUMPRODUCT((LEN('DATA DASH'!$L$2:$L$8983)-LEN(SUBSTITUTE('DATA DASH'!$L$2:$L$8983,"Pak Prast","")))/LEN("Pak Prast")*('DATA DASH'!$K$2:$K$8983="Lainnya")*('DATA DASH'!$H$2:$H$8983="SELESAI"))</f>
        <v/>
      </c>
      <c r="Q124" s="24">
        <f>SUMPRODUCT((LEN('DATA DASH'!$L$2:$L$8983)-LEN(SUBSTITUTE('DATA DASH'!$L$2:$L$8983,"Pak Prast","")))/LEN("Pak Prast")*('DATA DASH'!$K$2:$K$8983="Lainnya")*('DATA DASH'!$H$2:$H$8983="PROSES"))</f>
        <v/>
      </c>
      <c r="R124" s="24">
        <f>SUM(B124:Q124)</f>
        <v/>
      </c>
    </row>
    <row r="125">
      <c r="A125" s="24" t="inlineStr">
        <is>
          <t>Pak Chandra</t>
        </is>
      </c>
      <c r="B125" s="24">
        <f>SUMPRODUCT((LEN('DATA DASH'!$L$2:$L$8983)-LEN(SUBSTITUTE('DATA DASH'!$L$2:$L$8983,"Pak Chandra","")))/LEN("Pak Chandra")*('DATA DASH'!$K$2:$K$8983="(Tidak ada kegiatan)")*('DATA DASH'!$H$2:$H$8983="SELESAI"))</f>
        <v/>
      </c>
      <c r="C125" s="24">
        <f>SUMPRODUCT((LEN('DATA DASH'!$L$2:$L$8983)-LEN(SUBSTITUTE('DATA DASH'!$L$2:$L$8983,"Pak Chandra","")))/LEN("Pak Chandra")*('DATA DASH'!$K$2:$K$8983="(Tidak ada kegiatan)")*('DATA DASH'!$H$2:$H$8983="PROSES"))</f>
        <v/>
      </c>
      <c r="D125" s="24">
        <f>SUMPRODUCT((LEN('DATA DASH'!$L$2:$L$8983)-LEN(SUBSTITUTE('DATA DASH'!$L$2:$L$8983,"Pak Chandra","")))/LEN("Pak Chandra")*('DATA DASH'!$K$2:$K$8983="Tanam Ulang / Program TU")*('DATA DASH'!$H$2:$H$8983="SELESAI"))</f>
        <v/>
      </c>
      <c r="E125" s="24">
        <f>SUMPRODUCT((LEN('DATA DASH'!$L$2:$L$8983)-LEN(SUBSTITUTE('DATA DASH'!$L$2:$L$8983,"Pak Chandra","")))/LEN("Pak Chandra")*('DATA DASH'!$K$2:$K$8983="Tanam Ulang / Program TU")*('DATA DASH'!$H$2:$H$8983="PROSES"))</f>
        <v/>
      </c>
      <c r="F125" s="24">
        <f>SUMPRODUCT((LEN('DATA DASH'!$L$2:$L$8983)-LEN(SUBSTITUTE('DATA DASH'!$L$2:$L$8983,"Pak Chandra","")))/LEN("Pak Chandra")*('DATA DASH'!$K$2:$K$8983="Bibit / Lewat Umur")*('DATA DASH'!$H$2:$H$8983="SELESAI"))</f>
        <v/>
      </c>
      <c r="G125" s="24">
        <f>SUMPRODUCT((LEN('DATA DASH'!$L$2:$L$8983)-LEN(SUBSTITUTE('DATA DASH'!$L$2:$L$8983,"Pak Chandra","")))/LEN("Pak Chandra")*('DATA DASH'!$K$2:$K$8983="Bibit / Lewat Umur")*('DATA DASH'!$H$2:$H$8983="PROSES"))</f>
        <v/>
      </c>
      <c r="H125" s="24">
        <f>SUMPRODUCT((LEN('DATA DASH'!$L$2:$L$8983)-LEN(SUBSTITUTE('DATA DASH'!$L$2:$L$8983,"Pak Chandra","")))/LEN("Pak Chandra")*('DATA DASH'!$K$2:$K$8983="Areal Non Produktif / Puso")*('DATA DASH'!$H$2:$H$8983="SELESAI"))</f>
        <v/>
      </c>
      <c r="I125" s="24">
        <f>SUMPRODUCT((LEN('DATA DASH'!$L$2:$L$8983)-LEN(SUBSTITUTE('DATA DASH'!$L$2:$L$8983,"Pak Chandra","")))/LEN("Pak Chandra")*('DATA DASH'!$K$2:$K$8983="Areal Non Produktif / Puso")*('DATA DASH'!$H$2:$H$8983="PROSES"))</f>
        <v/>
      </c>
      <c r="J125" s="24">
        <f>SUMPRODUCT((LEN('DATA DASH'!$L$2:$L$8983)-LEN(SUBSTITUTE('DATA DASH'!$L$2:$L$8983,"Pak Chandra","")))/LEN("Pak Chandra")*('DATA DASH'!$K$2:$K$8983="Produksi / Kultur Teknis")*('DATA DASH'!$H$2:$H$8983="SELESAI"))</f>
        <v/>
      </c>
      <c r="K125" s="24">
        <f>SUMPRODUCT((LEN('DATA DASH'!$L$2:$L$8983)-LEN(SUBSTITUTE('DATA DASH'!$L$2:$L$8983,"Pak Chandra","")))/LEN("Pak Chandra")*('DATA DASH'!$K$2:$K$8983="Produksi / Kultur Teknis")*('DATA DASH'!$H$2:$H$8983="PROSES"))</f>
        <v/>
      </c>
      <c r="L125" s="24">
        <f>SUMPRODUCT((LEN('DATA DASH'!$L$2:$L$8983)-LEN(SUBSTITUTE('DATA DASH'!$L$2:$L$8983,"Pak Chandra","")))/LEN("Pak Chandra")*('DATA DASH'!$K$2:$K$8983="BT / FS (Kajian Kelayakan)")*('DATA DASH'!$H$2:$H$8983="SELESAI"))</f>
        <v/>
      </c>
      <c r="M125" s="24">
        <f>SUMPRODUCT((LEN('DATA DASH'!$L$2:$L$8983)-LEN(SUBSTITUTE('DATA DASH'!$L$2:$L$8983,"Pak Chandra","")))/LEN("Pak Chandra")*('DATA DASH'!$K$2:$K$8983="BT / FS (Kajian Kelayakan)")*('DATA DASH'!$H$2:$H$8983="PROSES"))</f>
        <v/>
      </c>
      <c r="N125" s="24">
        <f>SUMPRODUCT((LEN('DATA DASH'!$L$2:$L$8983)-LEN(SUBSTITUTE('DATA DASH'!$L$2:$L$8983,"Pak Chandra","")))/LEN("Pak Chandra")*('DATA DASH'!$K$2:$K$8983="Evaluasi/Kajian/Pemeriksaan")*('DATA DASH'!$H$2:$H$8983="SELESAI"))</f>
        <v/>
      </c>
      <c r="O125" s="24">
        <f>SUMPRODUCT((LEN('DATA DASH'!$L$2:$L$8983)-LEN(SUBSTITUTE('DATA DASH'!$L$2:$L$8983,"Pak Chandra","")))/LEN("Pak Chandra")*('DATA DASH'!$K$2:$K$8983="Evaluasi/Kajian/Pemeriksaan")*('DATA DASH'!$H$2:$H$8983="PROSES"))</f>
        <v/>
      </c>
      <c r="P125" s="24">
        <f>SUMPRODUCT((LEN('DATA DASH'!$L$2:$L$8983)-LEN(SUBSTITUTE('DATA DASH'!$L$2:$L$8983,"Pak Chandra","")))/LEN("Pak Chandra")*('DATA DASH'!$K$2:$K$8983="Lainnya")*('DATA DASH'!$H$2:$H$8983="SELESAI"))</f>
        <v/>
      </c>
      <c r="Q125" s="24">
        <f>SUMPRODUCT((LEN('DATA DASH'!$L$2:$L$8983)-LEN(SUBSTITUTE('DATA DASH'!$L$2:$L$8983,"Pak Chandra","")))/LEN("Pak Chandra")*('DATA DASH'!$K$2:$K$8983="Lainnya")*('DATA DASH'!$H$2:$H$8983="PROSES"))</f>
        <v/>
      </c>
      <c r="R125" s="24">
        <f>SUM(B125:Q125)</f>
        <v/>
      </c>
    </row>
    <row r="126">
      <c r="A126" s="24" t="inlineStr">
        <is>
          <t>Pak Agus Eko Prasetyo</t>
        </is>
      </c>
      <c r="B126" s="24">
        <f>SUMPRODUCT((LEN('DATA DASH'!$L$2:$L$8983)-LEN(SUBSTITUTE('DATA DASH'!$L$2:$L$8983,"Pak Agus Eko Prasetyo","")))/LEN("Pak Agus Eko Prasetyo")*('DATA DASH'!$K$2:$K$8983="(Tidak ada kegiatan)")*('DATA DASH'!$H$2:$H$8983="SELESAI"))</f>
        <v/>
      </c>
      <c r="C126" s="24">
        <f>SUMPRODUCT((LEN('DATA DASH'!$L$2:$L$8983)-LEN(SUBSTITUTE('DATA DASH'!$L$2:$L$8983,"Pak Agus Eko Prasetyo","")))/LEN("Pak Agus Eko Prasetyo")*('DATA DASH'!$K$2:$K$8983="(Tidak ada kegiatan)")*('DATA DASH'!$H$2:$H$8983="PROSES"))</f>
        <v/>
      </c>
      <c r="D126" s="24">
        <f>SUMPRODUCT((LEN('DATA DASH'!$L$2:$L$8983)-LEN(SUBSTITUTE('DATA DASH'!$L$2:$L$8983,"Pak Agus Eko Prasetyo","")))/LEN("Pak Agus Eko Prasetyo")*('DATA DASH'!$K$2:$K$8983="Tanam Ulang / Program TU")*('DATA DASH'!$H$2:$H$8983="SELESAI"))</f>
        <v/>
      </c>
      <c r="E126" s="24">
        <f>SUMPRODUCT((LEN('DATA DASH'!$L$2:$L$8983)-LEN(SUBSTITUTE('DATA DASH'!$L$2:$L$8983,"Pak Agus Eko Prasetyo","")))/LEN("Pak Agus Eko Prasetyo")*('DATA DASH'!$K$2:$K$8983="Tanam Ulang / Program TU")*('DATA DASH'!$H$2:$H$8983="PROSES"))</f>
        <v/>
      </c>
      <c r="F126" s="24">
        <f>SUMPRODUCT((LEN('DATA DASH'!$L$2:$L$8983)-LEN(SUBSTITUTE('DATA DASH'!$L$2:$L$8983,"Pak Agus Eko Prasetyo","")))/LEN("Pak Agus Eko Prasetyo")*('DATA DASH'!$K$2:$K$8983="Bibit / Lewat Umur")*('DATA DASH'!$H$2:$H$8983="SELESAI"))</f>
        <v/>
      </c>
      <c r="G126" s="24">
        <f>SUMPRODUCT((LEN('DATA DASH'!$L$2:$L$8983)-LEN(SUBSTITUTE('DATA DASH'!$L$2:$L$8983,"Pak Agus Eko Prasetyo","")))/LEN("Pak Agus Eko Prasetyo")*('DATA DASH'!$K$2:$K$8983="Bibit / Lewat Umur")*('DATA DASH'!$H$2:$H$8983="PROSES"))</f>
        <v/>
      </c>
      <c r="H126" s="24">
        <f>SUMPRODUCT((LEN('DATA DASH'!$L$2:$L$8983)-LEN(SUBSTITUTE('DATA DASH'!$L$2:$L$8983,"Pak Agus Eko Prasetyo","")))/LEN("Pak Agus Eko Prasetyo")*('DATA DASH'!$K$2:$K$8983="Areal Non Produktif / Puso")*('DATA DASH'!$H$2:$H$8983="SELESAI"))</f>
        <v/>
      </c>
      <c r="I126" s="24">
        <f>SUMPRODUCT((LEN('DATA DASH'!$L$2:$L$8983)-LEN(SUBSTITUTE('DATA DASH'!$L$2:$L$8983,"Pak Agus Eko Prasetyo","")))/LEN("Pak Agus Eko Prasetyo")*('DATA DASH'!$K$2:$K$8983="Areal Non Produktif / Puso")*('DATA DASH'!$H$2:$H$8983="PROSES"))</f>
        <v/>
      </c>
      <c r="J126" s="24">
        <f>SUMPRODUCT((LEN('DATA DASH'!$L$2:$L$8983)-LEN(SUBSTITUTE('DATA DASH'!$L$2:$L$8983,"Pak Agus Eko Prasetyo","")))/LEN("Pak Agus Eko Prasetyo")*('DATA DASH'!$K$2:$K$8983="Produksi / Kultur Teknis")*('DATA DASH'!$H$2:$H$8983="SELESAI"))</f>
        <v/>
      </c>
      <c r="K126" s="24">
        <f>SUMPRODUCT((LEN('DATA DASH'!$L$2:$L$8983)-LEN(SUBSTITUTE('DATA DASH'!$L$2:$L$8983,"Pak Agus Eko Prasetyo","")))/LEN("Pak Agus Eko Prasetyo")*('DATA DASH'!$K$2:$K$8983="Produksi / Kultur Teknis")*('DATA DASH'!$H$2:$H$8983="PROSES"))</f>
        <v/>
      </c>
      <c r="L126" s="24">
        <f>SUMPRODUCT((LEN('DATA DASH'!$L$2:$L$8983)-LEN(SUBSTITUTE('DATA DASH'!$L$2:$L$8983,"Pak Agus Eko Prasetyo","")))/LEN("Pak Agus Eko Prasetyo")*('DATA DASH'!$K$2:$K$8983="BT / FS (Kajian Kelayakan)")*('DATA DASH'!$H$2:$H$8983="SELESAI"))</f>
        <v/>
      </c>
      <c r="M126" s="24">
        <f>SUMPRODUCT((LEN('DATA DASH'!$L$2:$L$8983)-LEN(SUBSTITUTE('DATA DASH'!$L$2:$L$8983,"Pak Agus Eko Prasetyo","")))/LEN("Pak Agus Eko Prasetyo")*('DATA DASH'!$K$2:$K$8983="BT / FS (Kajian Kelayakan)")*('DATA DASH'!$H$2:$H$8983="PROSES"))</f>
        <v/>
      </c>
      <c r="N126" s="24">
        <f>SUMPRODUCT((LEN('DATA DASH'!$L$2:$L$8983)-LEN(SUBSTITUTE('DATA DASH'!$L$2:$L$8983,"Pak Agus Eko Prasetyo","")))/LEN("Pak Agus Eko Prasetyo")*('DATA DASH'!$K$2:$K$8983="Evaluasi/Kajian/Pemeriksaan")*('DATA DASH'!$H$2:$H$8983="SELESAI"))</f>
        <v/>
      </c>
      <c r="O126" s="24">
        <f>SUMPRODUCT((LEN('DATA DASH'!$L$2:$L$8983)-LEN(SUBSTITUTE('DATA DASH'!$L$2:$L$8983,"Pak Agus Eko Prasetyo","")))/LEN("Pak Agus Eko Prasetyo")*('DATA DASH'!$K$2:$K$8983="Evaluasi/Kajian/Pemeriksaan")*('DATA DASH'!$H$2:$H$8983="PROSES"))</f>
        <v/>
      </c>
      <c r="P126" s="24">
        <f>SUMPRODUCT((LEN('DATA DASH'!$L$2:$L$8983)-LEN(SUBSTITUTE('DATA DASH'!$L$2:$L$8983,"Pak Agus Eko Prasetyo","")))/LEN("Pak Agus Eko Prasetyo")*('DATA DASH'!$K$2:$K$8983="Lainnya")*('DATA DASH'!$H$2:$H$8983="SELESAI"))</f>
        <v/>
      </c>
      <c r="Q126" s="24">
        <f>SUMPRODUCT((LEN('DATA DASH'!$L$2:$L$8983)-LEN(SUBSTITUTE('DATA DASH'!$L$2:$L$8983,"Pak Agus Eko Prasetyo","")))/LEN("Pak Agus Eko Prasetyo")*('DATA DASH'!$K$2:$K$8983="Lainnya")*('DATA DASH'!$H$2:$H$8983="PROSES"))</f>
        <v/>
      </c>
      <c r="R126" s="24">
        <f>SUM(B126:Q126)</f>
        <v/>
      </c>
    </row>
    <row r="127">
      <c r="A127" s="27" t="inlineStr">
        <is>
          <t>TOTAL</t>
        </is>
      </c>
      <c r="B127" s="24">
        <f>SUM(B113:B126)</f>
        <v/>
      </c>
      <c r="C127" s="24">
        <f>SUM(C113:C126)</f>
        <v/>
      </c>
      <c r="D127" s="24">
        <f>SUM(D113:D126)</f>
        <v/>
      </c>
      <c r="E127" s="24">
        <f>SUM(E113:E126)</f>
        <v/>
      </c>
      <c r="F127" s="24">
        <f>SUM(F113:F126)</f>
        <v/>
      </c>
      <c r="G127" s="24">
        <f>SUM(G113:G126)</f>
        <v/>
      </c>
      <c r="H127" s="24">
        <f>SUM(H113:H126)</f>
        <v/>
      </c>
      <c r="I127" s="24">
        <f>SUM(I113:I126)</f>
        <v/>
      </c>
      <c r="J127" s="24">
        <f>SUM(J113:J126)</f>
        <v/>
      </c>
      <c r="K127" s="24">
        <f>SUM(K113:K126)</f>
        <v/>
      </c>
      <c r="L127" s="24">
        <f>SUM(L113:L126)</f>
        <v/>
      </c>
      <c r="M127" s="24">
        <f>SUM(M113:M126)</f>
        <v/>
      </c>
      <c r="N127" s="24">
        <f>SUM(N113:N126)</f>
        <v/>
      </c>
      <c r="O127" s="24">
        <f>SUM(O113:O126)</f>
        <v/>
      </c>
      <c r="P127" s="24">
        <f>SUM(P113:P126)</f>
        <v/>
      </c>
      <c r="Q127" s="24">
        <f>SUM(Q113:Q126)</f>
        <v/>
      </c>
      <c r="R127" s="24">
        <f>SUM(R113:R126)</f>
        <v/>
      </c>
    </row>
    <row r="129" ht="15.5" customHeight="1" s="35">
      <c r="A129" s="26" t="inlineStr">
        <is>
          <t>JUMLAH KEBUN KOREKTOR X KATEGORI KEGIATAN (kebun unik)</t>
        </is>
      </c>
    </row>
    <row r="130" ht="72.5" customHeight="1" s="35">
      <c r="A130" s="23" t="inlineStr">
        <is>
          <t>Korektor</t>
        </is>
      </c>
      <c r="B130" s="23" t="inlineStr">
        <is>
          <t>(Tidak ada kegiatan) (S)</t>
        </is>
      </c>
      <c r="C130" s="23" t="inlineStr">
        <is>
          <t>(Tidak ada kegiatan) (P)</t>
        </is>
      </c>
      <c r="D130" s="23" t="inlineStr">
        <is>
          <t>Tanam Ulang / Program TU (S)</t>
        </is>
      </c>
      <c r="E130" s="23" t="inlineStr">
        <is>
          <t>Tanam Ulang / Program TU (P)</t>
        </is>
      </c>
      <c r="F130" s="23" t="inlineStr">
        <is>
          <t>Bibit / Lewat Umur (S)</t>
        </is>
      </c>
      <c r="G130" s="23" t="inlineStr">
        <is>
          <t>Bibit / Lewat Umur (P)</t>
        </is>
      </c>
      <c r="H130" s="23" t="inlineStr">
        <is>
          <t>Areal Non Produktif / Puso (S)</t>
        </is>
      </c>
      <c r="I130" s="23" t="inlineStr">
        <is>
          <t>Areal Non Produktif / Puso (P)</t>
        </is>
      </c>
      <c r="J130" s="23" t="inlineStr">
        <is>
          <t>Produksi / Kultur Teknis (S)</t>
        </is>
      </c>
      <c r="K130" s="23" t="inlineStr">
        <is>
          <t>Produksi / Kultur Teknis (P)</t>
        </is>
      </c>
      <c r="L130" s="23" t="inlineStr">
        <is>
          <t>BT / FS (Kajian Kelayakan) (S)</t>
        </is>
      </c>
      <c r="M130" s="23" t="inlineStr">
        <is>
          <t>BT / FS (Kajian Kelayakan) (P)</t>
        </is>
      </c>
      <c r="N130" s="23" t="inlineStr">
        <is>
          <t>Evaluasi/Kajian/Pemeriksaan (S)</t>
        </is>
      </c>
      <c r="O130" s="23" t="inlineStr">
        <is>
          <t>Evaluasi/Kajian/Pemeriksaan (P)</t>
        </is>
      </c>
      <c r="P130" s="23" t="inlineStr">
        <is>
          <t>Lainnya (S)</t>
        </is>
      </c>
      <c r="Q130" s="23" t="inlineStr">
        <is>
          <t>Lainnya (P)</t>
        </is>
      </c>
      <c r="R130" s="23" t="inlineStr">
        <is>
          <t>TOTAL</t>
        </is>
      </c>
    </row>
    <row r="131">
      <c r="A131" s="24" t="inlineStr">
        <is>
          <t>Pak Edi Sigit Sutarta</t>
        </is>
      </c>
      <c r="B131" s="24">
        <f>SUMPRODUCT((ISNUMBER(SEARCH("Pak Edi Sigit Sutarta",'DATA DASH'!$L$2:$L$8983)))*('DATA DASH'!$K$2:$K$8983="(Tidak ada kegiatan)")*('DATA DASH'!$H$2:$H$8983="SELESAI"))</f>
        <v/>
      </c>
      <c r="C131" s="24">
        <f>SUMPRODUCT((ISNUMBER(SEARCH("Pak Edi Sigit Sutarta",'DATA DASH'!$L$2:$L$8983)))*('DATA DASH'!$K$2:$K$8983="(Tidak ada kegiatan)")*('DATA DASH'!$H$2:$H$8983="PROSES"))</f>
        <v/>
      </c>
      <c r="D131" s="24">
        <f>SUMPRODUCT((ISNUMBER(SEARCH("Pak Edi Sigit Sutarta",'DATA DASH'!$L$2:$L$8983)))*('DATA DASH'!$K$2:$K$8983="Tanam Ulang / Program TU")*('DATA DASH'!$H$2:$H$8983="SELESAI"))</f>
        <v/>
      </c>
      <c r="E131" s="24">
        <f>SUMPRODUCT((ISNUMBER(SEARCH("Pak Edi Sigit Sutarta",'DATA DASH'!$L$2:$L$8983)))*('DATA DASH'!$K$2:$K$8983="Tanam Ulang / Program TU")*('DATA DASH'!$H$2:$H$8983="PROSES"))</f>
        <v/>
      </c>
      <c r="F131" s="24">
        <f>SUMPRODUCT((ISNUMBER(SEARCH("Pak Edi Sigit Sutarta",'DATA DASH'!$L$2:$L$8983)))*('DATA DASH'!$K$2:$K$8983="Bibit / Lewat Umur")*('DATA DASH'!$H$2:$H$8983="SELESAI"))</f>
        <v/>
      </c>
      <c r="G131" s="24">
        <f>SUMPRODUCT((ISNUMBER(SEARCH("Pak Edi Sigit Sutarta",'DATA DASH'!$L$2:$L$8983)))*('DATA DASH'!$K$2:$K$8983="Bibit / Lewat Umur")*('DATA DASH'!$H$2:$H$8983="PROSES"))</f>
        <v/>
      </c>
      <c r="H131" s="24">
        <f>SUMPRODUCT((ISNUMBER(SEARCH("Pak Edi Sigit Sutarta",'DATA DASH'!$L$2:$L$8983)))*('DATA DASH'!$K$2:$K$8983="Areal Non Produktif / Puso")*('DATA DASH'!$H$2:$H$8983="SELESAI"))</f>
        <v/>
      </c>
      <c r="I131" s="24">
        <f>SUMPRODUCT((ISNUMBER(SEARCH("Pak Edi Sigit Sutarta",'DATA DASH'!$L$2:$L$8983)))*('DATA DASH'!$K$2:$K$8983="Areal Non Produktif / Puso")*('DATA DASH'!$H$2:$H$8983="PROSES"))</f>
        <v/>
      </c>
      <c r="J131" s="24">
        <f>SUMPRODUCT((ISNUMBER(SEARCH("Pak Edi Sigit Sutarta",'DATA DASH'!$L$2:$L$8983)))*('DATA DASH'!$K$2:$K$8983="Produksi / Kultur Teknis")*('DATA DASH'!$H$2:$H$8983="SELESAI"))</f>
        <v/>
      </c>
      <c r="K131" s="24">
        <f>SUMPRODUCT((ISNUMBER(SEARCH("Pak Edi Sigit Sutarta",'DATA DASH'!$L$2:$L$8983)))*('DATA DASH'!$K$2:$K$8983="Produksi / Kultur Teknis")*('DATA DASH'!$H$2:$H$8983="PROSES"))</f>
        <v/>
      </c>
      <c r="L131" s="24">
        <f>SUMPRODUCT((ISNUMBER(SEARCH("Pak Edi Sigit Sutarta",'DATA DASH'!$L$2:$L$8983)))*('DATA DASH'!$K$2:$K$8983="BT / FS (Kajian Kelayakan)")*('DATA DASH'!$H$2:$H$8983="SELESAI"))</f>
        <v/>
      </c>
      <c r="M131" s="24">
        <f>SUMPRODUCT((ISNUMBER(SEARCH("Pak Edi Sigit Sutarta",'DATA DASH'!$L$2:$L$8983)))*('DATA DASH'!$K$2:$K$8983="BT / FS (Kajian Kelayakan)")*('DATA DASH'!$H$2:$H$8983="PROSES"))</f>
        <v/>
      </c>
      <c r="N131" s="24">
        <f>SUMPRODUCT((ISNUMBER(SEARCH("Pak Edi Sigit Sutarta",'DATA DASH'!$L$2:$L$8983)))*('DATA DASH'!$K$2:$K$8983="Evaluasi/Kajian/Pemeriksaan")*('DATA DASH'!$H$2:$H$8983="SELESAI"))</f>
        <v/>
      </c>
      <c r="O131" s="24">
        <f>SUMPRODUCT((ISNUMBER(SEARCH("Pak Edi Sigit Sutarta",'DATA DASH'!$L$2:$L$8983)))*('DATA DASH'!$K$2:$K$8983="Evaluasi/Kajian/Pemeriksaan")*('DATA DASH'!$H$2:$H$8983="PROSES"))</f>
        <v/>
      </c>
      <c r="P131" s="24">
        <f>SUMPRODUCT((ISNUMBER(SEARCH("Pak Edi Sigit Sutarta",'DATA DASH'!$L$2:$L$8983)))*('DATA DASH'!$K$2:$K$8983="Lainnya")*('DATA DASH'!$H$2:$H$8983="SELESAI"))</f>
        <v/>
      </c>
      <c r="Q131" s="24">
        <f>SUMPRODUCT((ISNUMBER(SEARCH("Pak Edi Sigit Sutarta",'DATA DASH'!$L$2:$L$8983)))*('DATA DASH'!$K$2:$K$8983="Lainnya")*('DATA DASH'!$H$2:$H$8983="PROSES"))</f>
        <v/>
      </c>
      <c r="R131" s="24">
        <f>SUM(B131:Q131)</f>
        <v/>
      </c>
    </row>
    <row r="132">
      <c r="A132" s="24" t="inlineStr">
        <is>
          <t>Pak Iput Pradiko</t>
        </is>
      </c>
      <c r="B132" s="24">
        <f>SUMPRODUCT((ISNUMBER(SEARCH("Pak Iput Pradiko",'DATA DASH'!$L$2:$L$8983)))*('DATA DASH'!$K$2:$K$8983="(Tidak ada kegiatan)")*('DATA DASH'!$H$2:$H$8983="SELESAI"))</f>
        <v/>
      </c>
      <c r="C132" s="24">
        <f>SUMPRODUCT((ISNUMBER(SEARCH("Pak Iput Pradiko",'DATA DASH'!$L$2:$L$8983)))*('DATA DASH'!$K$2:$K$8983="(Tidak ada kegiatan)")*('DATA DASH'!$H$2:$H$8983="PROSES"))</f>
        <v/>
      </c>
      <c r="D132" s="24">
        <f>SUMPRODUCT((ISNUMBER(SEARCH("Pak Iput Pradiko",'DATA DASH'!$L$2:$L$8983)))*('DATA DASH'!$K$2:$K$8983="Tanam Ulang / Program TU")*('DATA DASH'!$H$2:$H$8983="SELESAI"))</f>
        <v/>
      </c>
      <c r="E132" s="24">
        <f>SUMPRODUCT((ISNUMBER(SEARCH("Pak Iput Pradiko",'DATA DASH'!$L$2:$L$8983)))*('DATA DASH'!$K$2:$K$8983="Tanam Ulang / Program TU")*('DATA DASH'!$H$2:$H$8983="PROSES"))</f>
        <v/>
      </c>
      <c r="F132" s="24">
        <f>SUMPRODUCT((ISNUMBER(SEARCH("Pak Iput Pradiko",'DATA DASH'!$L$2:$L$8983)))*('DATA DASH'!$K$2:$K$8983="Bibit / Lewat Umur")*('DATA DASH'!$H$2:$H$8983="SELESAI"))</f>
        <v/>
      </c>
      <c r="G132" s="24">
        <f>SUMPRODUCT((ISNUMBER(SEARCH("Pak Iput Pradiko",'DATA DASH'!$L$2:$L$8983)))*('DATA DASH'!$K$2:$K$8983="Bibit / Lewat Umur")*('DATA DASH'!$H$2:$H$8983="PROSES"))</f>
        <v/>
      </c>
      <c r="H132" s="24">
        <f>SUMPRODUCT((ISNUMBER(SEARCH("Pak Iput Pradiko",'DATA DASH'!$L$2:$L$8983)))*('DATA DASH'!$K$2:$K$8983="Areal Non Produktif / Puso")*('DATA DASH'!$H$2:$H$8983="SELESAI"))</f>
        <v/>
      </c>
      <c r="I132" s="24">
        <f>SUMPRODUCT((ISNUMBER(SEARCH("Pak Iput Pradiko",'DATA DASH'!$L$2:$L$8983)))*('DATA DASH'!$K$2:$K$8983="Areal Non Produktif / Puso")*('DATA DASH'!$H$2:$H$8983="PROSES"))</f>
        <v/>
      </c>
      <c r="J132" s="24">
        <f>SUMPRODUCT((ISNUMBER(SEARCH("Pak Iput Pradiko",'DATA DASH'!$L$2:$L$8983)))*('DATA DASH'!$K$2:$K$8983="Produksi / Kultur Teknis")*('DATA DASH'!$H$2:$H$8983="SELESAI"))</f>
        <v/>
      </c>
      <c r="K132" s="24">
        <f>SUMPRODUCT((ISNUMBER(SEARCH("Pak Iput Pradiko",'DATA DASH'!$L$2:$L$8983)))*('DATA DASH'!$K$2:$K$8983="Produksi / Kultur Teknis")*('DATA DASH'!$H$2:$H$8983="PROSES"))</f>
        <v/>
      </c>
      <c r="L132" s="24">
        <f>SUMPRODUCT((ISNUMBER(SEARCH("Pak Iput Pradiko",'DATA DASH'!$L$2:$L$8983)))*('DATA DASH'!$K$2:$K$8983="BT / FS (Kajian Kelayakan)")*('DATA DASH'!$H$2:$H$8983="SELESAI"))</f>
        <v/>
      </c>
      <c r="M132" s="24">
        <f>SUMPRODUCT((ISNUMBER(SEARCH("Pak Iput Pradiko",'DATA DASH'!$L$2:$L$8983)))*('DATA DASH'!$K$2:$K$8983="BT / FS (Kajian Kelayakan)")*('DATA DASH'!$H$2:$H$8983="PROSES"))</f>
        <v/>
      </c>
      <c r="N132" s="24">
        <f>SUMPRODUCT((ISNUMBER(SEARCH("Pak Iput Pradiko",'DATA DASH'!$L$2:$L$8983)))*('DATA DASH'!$K$2:$K$8983="Evaluasi/Kajian/Pemeriksaan")*('DATA DASH'!$H$2:$H$8983="SELESAI"))</f>
        <v/>
      </c>
      <c r="O132" s="24">
        <f>SUMPRODUCT((ISNUMBER(SEARCH("Pak Iput Pradiko",'DATA DASH'!$L$2:$L$8983)))*('DATA DASH'!$K$2:$K$8983="Evaluasi/Kajian/Pemeriksaan")*('DATA DASH'!$H$2:$H$8983="PROSES"))</f>
        <v/>
      </c>
      <c r="P132" s="24">
        <f>SUMPRODUCT((ISNUMBER(SEARCH("Pak Iput Pradiko",'DATA DASH'!$L$2:$L$8983)))*('DATA DASH'!$K$2:$K$8983="Lainnya")*('DATA DASH'!$H$2:$H$8983="SELESAI"))</f>
        <v/>
      </c>
      <c r="Q132" s="24">
        <f>SUMPRODUCT((ISNUMBER(SEARCH("Pak Iput Pradiko",'DATA DASH'!$L$2:$L$8983)))*('DATA DASH'!$K$2:$K$8983="Lainnya")*('DATA DASH'!$H$2:$H$8983="PROSES"))</f>
        <v/>
      </c>
      <c r="R132" s="24">
        <f>SUM(B132:Q132)</f>
        <v/>
      </c>
    </row>
    <row r="133">
      <c r="A133" s="24" t="inlineStr">
        <is>
          <t>Buk Nuzul Hijri</t>
        </is>
      </c>
      <c r="B133" s="24">
        <f>SUMPRODUCT((ISNUMBER(SEARCH("Buk Nuzul Hijri",'DATA DASH'!$L$2:$L$8983)))*('DATA DASH'!$K$2:$K$8983="(Tidak ada kegiatan)")*('DATA DASH'!$H$2:$H$8983="SELESAI"))</f>
        <v/>
      </c>
      <c r="C133" s="24">
        <f>SUMPRODUCT((ISNUMBER(SEARCH("Buk Nuzul Hijri",'DATA DASH'!$L$2:$L$8983)))*('DATA DASH'!$K$2:$K$8983="(Tidak ada kegiatan)")*('DATA DASH'!$H$2:$H$8983="PROSES"))</f>
        <v/>
      </c>
      <c r="D133" s="24">
        <f>SUMPRODUCT((ISNUMBER(SEARCH("Buk Nuzul Hijri",'DATA DASH'!$L$2:$L$8983)))*('DATA DASH'!$K$2:$K$8983="Tanam Ulang / Program TU")*('DATA DASH'!$H$2:$H$8983="SELESAI"))</f>
        <v/>
      </c>
      <c r="E133" s="24">
        <f>SUMPRODUCT((ISNUMBER(SEARCH("Buk Nuzul Hijri",'DATA DASH'!$L$2:$L$8983)))*('DATA DASH'!$K$2:$K$8983="Tanam Ulang / Program TU")*('DATA DASH'!$H$2:$H$8983="PROSES"))</f>
        <v/>
      </c>
      <c r="F133" s="24">
        <f>SUMPRODUCT((ISNUMBER(SEARCH("Buk Nuzul Hijri",'DATA DASH'!$L$2:$L$8983)))*('DATA DASH'!$K$2:$K$8983="Bibit / Lewat Umur")*('DATA DASH'!$H$2:$H$8983="SELESAI"))</f>
        <v/>
      </c>
      <c r="G133" s="24">
        <f>SUMPRODUCT((ISNUMBER(SEARCH("Buk Nuzul Hijri",'DATA DASH'!$L$2:$L$8983)))*('DATA DASH'!$K$2:$K$8983="Bibit / Lewat Umur")*('DATA DASH'!$H$2:$H$8983="PROSES"))</f>
        <v/>
      </c>
      <c r="H133" s="24">
        <f>SUMPRODUCT((ISNUMBER(SEARCH("Buk Nuzul Hijri",'DATA DASH'!$L$2:$L$8983)))*('DATA DASH'!$K$2:$K$8983="Areal Non Produktif / Puso")*('DATA DASH'!$H$2:$H$8983="SELESAI"))</f>
        <v/>
      </c>
      <c r="I133" s="24">
        <f>SUMPRODUCT((ISNUMBER(SEARCH("Buk Nuzul Hijri",'DATA DASH'!$L$2:$L$8983)))*('DATA DASH'!$K$2:$K$8983="Areal Non Produktif / Puso")*('DATA DASH'!$H$2:$H$8983="PROSES"))</f>
        <v/>
      </c>
      <c r="J133" s="24">
        <f>SUMPRODUCT((ISNUMBER(SEARCH("Buk Nuzul Hijri",'DATA DASH'!$L$2:$L$8983)))*('DATA DASH'!$K$2:$K$8983="Produksi / Kultur Teknis")*('DATA DASH'!$H$2:$H$8983="SELESAI"))</f>
        <v/>
      </c>
      <c r="K133" s="24">
        <f>SUMPRODUCT((ISNUMBER(SEARCH("Buk Nuzul Hijri",'DATA DASH'!$L$2:$L$8983)))*('DATA DASH'!$K$2:$K$8983="Produksi / Kultur Teknis")*('DATA DASH'!$H$2:$H$8983="PROSES"))</f>
        <v/>
      </c>
      <c r="L133" s="24">
        <f>SUMPRODUCT((ISNUMBER(SEARCH("Buk Nuzul Hijri",'DATA DASH'!$L$2:$L$8983)))*('DATA DASH'!$K$2:$K$8983="BT / FS (Kajian Kelayakan)")*('DATA DASH'!$H$2:$H$8983="SELESAI"))</f>
        <v/>
      </c>
      <c r="M133" s="24">
        <f>SUMPRODUCT((ISNUMBER(SEARCH("Buk Nuzul Hijri",'DATA DASH'!$L$2:$L$8983)))*('DATA DASH'!$K$2:$K$8983="BT / FS (Kajian Kelayakan)")*('DATA DASH'!$H$2:$H$8983="PROSES"))</f>
        <v/>
      </c>
      <c r="N133" s="24">
        <f>SUMPRODUCT((ISNUMBER(SEARCH("Buk Nuzul Hijri",'DATA DASH'!$L$2:$L$8983)))*('DATA DASH'!$K$2:$K$8983="Evaluasi/Kajian/Pemeriksaan")*('DATA DASH'!$H$2:$H$8983="SELESAI"))</f>
        <v/>
      </c>
      <c r="O133" s="24">
        <f>SUMPRODUCT((ISNUMBER(SEARCH("Buk Nuzul Hijri",'DATA DASH'!$L$2:$L$8983)))*('DATA DASH'!$K$2:$K$8983="Evaluasi/Kajian/Pemeriksaan")*('DATA DASH'!$H$2:$H$8983="PROSES"))</f>
        <v/>
      </c>
      <c r="P133" s="24">
        <f>SUMPRODUCT((ISNUMBER(SEARCH("Buk Nuzul Hijri",'DATA DASH'!$L$2:$L$8983)))*('DATA DASH'!$K$2:$K$8983="Lainnya")*('DATA DASH'!$H$2:$H$8983="SELESAI"))</f>
        <v/>
      </c>
      <c r="Q133" s="24">
        <f>SUMPRODUCT((ISNUMBER(SEARCH("Buk Nuzul Hijri",'DATA DASH'!$L$2:$L$8983)))*('DATA DASH'!$K$2:$K$8983="Lainnya")*('DATA DASH'!$H$2:$H$8983="PROSES"))</f>
        <v/>
      </c>
      <c r="R133" s="24">
        <f>SUM(B133:Q133)</f>
        <v/>
      </c>
    </row>
    <row r="134">
      <c r="A134" s="24" t="inlineStr">
        <is>
          <t>Pak Madiyuanto</t>
        </is>
      </c>
      <c r="B134" s="24">
        <f>SUMPRODUCT((ISNUMBER(SEARCH("Pak Madiyuanto",'DATA DASH'!$L$2:$L$8983)))*('DATA DASH'!$K$2:$K$8983="(Tidak ada kegiatan)")*('DATA DASH'!$H$2:$H$8983="SELESAI"))</f>
        <v/>
      </c>
      <c r="C134" s="24">
        <f>SUMPRODUCT((ISNUMBER(SEARCH("Pak Madiyuanto",'DATA DASH'!$L$2:$L$8983)))*('DATA DASH'!$K$2:$K$8983="(Tidak ada kegiatan)")*('DATA DASH'!$H$2:$H$8983="PROSES"))</f>
        <v/>
      </c>
      <c r="D134" s="24">
        <f>SUMPRODUCT((ISNUMBER(SEARCH("Pak Madiyuanto",'DATA DASH'!$L$2:$L$8983)))*('DATA DASH'!$K$2:$K$8983="Tanam Ulang / Program TU")*('DATA DASH'!$H$2:$H$8983="SELESAI"))</f>
        <v/>
      </c>
      <c r="E134" s="24">
        <f>SUMPRODUCT((ISNUMBER(SEARCH("Pak Madiyuanto",'DATA DASH'!$L$2:$L$8983)))*('DATA DASH'!$K$2:$K$8983="Tanam Ulang / Program TU")*('DATA DASH'!$H$2:$H$8983="PROSES"))</f>
        <v/>
      </c>
      <c r="F134" s="24">
        <f>SUMPRODUCT((ISNUMBER(SEARCH("Pak Madiyuanto",'DATA DASH'!$L$2:$L$8983)))*('DATA DASH'!$K$2:$K$8983="Bibit / Lewat Umur")*('DATA DASH'!$H$2:$H$8983="SELESAI"))</f>
        <v/>
      </c>
      <c r="G134" s="24">
        <f>SUMPRODUCT((ISNUMBER(SEARCH("Pak Madiyuanto",'DATA DASH'!$L$2:$L$8983)))*('DATA DASH'!$K$2:$K$8983="Bibit / Lewat Umur")*('DATA DASH'!$H$2:$H$8983="PROSES"))</f>
        <v/>
      </c>
      <c r="H134" s="24">
        <f>SUMPRODUCT((ISNUMBER(SEARCH("Pak Madiyuanto",'DATA DASH'!$L$2:$L$8983)))*('DATA DASH'!$K$2:$K$8983="Areal Non Produktif / Puso")*('DATA DASH'!$H$2:$H$8983="SELESAI"))</f>
        <v/>
      </c>
      <c r="I134" s="24">
        <f>SUMPRODUCT((ISNUMBER(SEARCH("Pak Madiyuanto",'DATA DASH'!$L$2:$L$8983)))*('DATA DASH'!$K$2:$K$8983="Areal Non Produktif / Puso")*('DATA DASH'!$H$2:$H$8983="PROSES"))</f>
        <v/>
      </c>
      <c r="J134" s="24">
        <f>SUMPRODUCT((ISNUMBER(SEARCH("Pak Madiyuanto",'DATA DASH'!$L$2:$L$8983)))*('DATA DASH'!$K$2:$K$8983="Produksi / Kultur Teknis")*('DATA DASH'!$H$2:$H$8983="SELESAI"))</f>
        <v/>
      </c>
      <c r="K134" s="24">
        <f>SUMPRODUCT((ISNUMBER(SEARCH("Pak Madiyuanto",'DATA DASH'!$L$2:$L$8983)))*('DATA DASH'!$K$2:$K$8983="Produksi / Kultur Teknis")*('DATA DASH'!$H$2:$H$8983="PROSES"))</f>
        <v/>
      </c>
      <c r="L134" s="24">
        <f>SUMPRODUCT((ISNUMBER(SEARCH("Pak Madiyuanto",'DATA DASH'!$L$2:$L$8983)))*('DATA DASH'!$K$2:$K$8983="BT / FS (Kajian Kelayakan)")*('DATA DASH'!$H$2:$H$8983="SELESAI"))</f>
        <v/>
      </c>
      <c r="M134" s="24">
        <f>SUMPRODUCT((ISNUMBER(SEARCH("Pak Madiyuanto",'DATA DASH'!$L$2:$L$8983)))*('DATA DASH'!$K$2:$K$8983="BT / FS (Kajian Kelayakan)")*('DATA DASH'!$H$2:$H$8983="PROSES"))</f>
        <v/>
      </c>
      <c r="N134" s="24">
        <f>SUMPRODUCT((ISNUMBER(SEARCH("Pak Madiyuanto",'DATA DASH'!$L$2:$L$8983)))*('DATA DASH'!$K$2:$K$8983="Evaluasi/Kajian/Pemeriksaan")*('DATA DASH'!$H$2:$H$8983="SELESAI"))</f>
        <v/>
      </c>
      <c r="O134" s="24">
        <f>SUMPRODUCT((ISNUMBER(SEARCH("Pak Madiyuanto",'DATA DASH'!$L$2:$L$8983)))*('DATA DASH'!$K$2:$K$8983="Evaluasi/Kajian/Pemeriksaan")*('DATA DASH'!$H$2:$H$8983="PROSES"))</f>
        <v/>
      </c>
      <c r="P134" s="24">
        <f>SUMPRODUCT((ISNUMBER(SEARCH("Pak Madiyuanto",'DATA DASH'!$L$2:$L$8983)))*('DATA DASH'!$K$2:$K$8983="Lainnya")*('DATA DASH'!$H$2:$H$8983="SELESAI"))</f>
        <v/>
      </c>
      <c r="Q134" s="24">
        <f>SUMPRODUCT((ISNUMBER(SEARCH("Pak Madiyuanto",'DATA DASH'!$L$2:$L$8983)))*('DATA DASH'!$K$2:$K$8983="Lainnya")*('DATA DASH'!$H$2:$H$8983="PROSES"))</f>
        <v/>
      </c>
      <c r="R134" s="24">
        <f>SUM(B134:Q134)</f>
        <v/>
      </c>
    </row>
    <row r="135">
      <c r="A135" s="24" t="inlineStr">
        <is>
          <t>Pak Desra</t>
        </is>
      </c>
      <c r="B135" s="24">
        <f>SUMPRODUCT((ISNUMBER(SEARCH("Pak Desra",'DATA DASH'!$L$2:$L$8983)))*('DATA DASH'!$K$2:$K$8983="(Tidak ada kegiatan)")*('DATA DASH'!$H$2:$H$8983="SELESAI"))</f>
        <v/>
      </c>
      <c r="C135" s="24">
        <f>SUMPRODUCT((ISNUMBER(SEARCH("Pak Desra",'DATA DASH'!$L$2:$L$8983)))*('DATA DASH'!$K$2:$K$8983="(Tidak ada kegiatan)")*('DATA DASH'!$H$2:$H$8983="PROSES"))</f>
        <v/>
      </c>
      <c r="D135" s="24">
        <f>SUMPRODUCT((ISNUMBER(SEARCH("Pak Desra",'DATA DASH'!$L$2:$L$8983)))*('DATA DASH'!$K$2:$K$8983="Tanam Ulang / Program TU")*('DATA DASH'!$H$2:$H$8983="SELESAI"))</f>
        <v/>
      </c>
      <c r="E135" s="24">
        <f>SUMPRODUCT((ISNUMBER(SEARCH("Pak Desra",'DATA DASH'!$L$2:$L$8983)))*('DATA DASH'!$K$2:$K$8983="Tanam Ulang / Program TU")*('DATA DASH'!$H$2:$H$8983="PROSES"))</f>
        <v/>
      </c>
      <c r="F135" s="24">
        <f>SUMPRODUCT((ISNUMBER(SEARCH("Pak Desra",'DATA DASH'!$L$2:$L$8983)))*('DATA DASH'!$K$2:$K$8983="Bibit / Lewat Umur")*('DATA DASH'!$H$2:$H$8983="SELESAI"))</f>
        <v/>
      </c>
      <c r="G135" s="24">
        <f>SUMPRODUCT((ISNUMBER(SEARCH("Pak Desra",'DATA DASH'!$L$2:$L$8983)))*('DATA DASH'!$K$2:$K$8983="Bibit / Lewat Umur")*('DATA DASH'!$H$2:$H$8983="PROSES"))</f>
        <v/>
      </c>
      <c r="H135" s="24">
        <f>SUMPRODUCT((ISNUMBER(SEARCH("Pak Desra",'DATA DASH'!$L$2:$L$8983)))*('DATA DASH'!$K$2:$K$8983="Areal Non Produktif / Puso")*('DATA DASH'!$H$2:$H$8983="SELESAI"))</f>
        <v/>
      </c>
      <c r="I135" s="24">
        <f>SUMPRODUCT((ISNUMBER(SEARCH("Pak Desra",'DATA DASH'!$L$2:$L$8983)))*('DATA DASH'!$K$2:$K$8983="Areal Non Produktif / Puso")*('DATA DASH'!$H$2:$H$8983="PROSES"))</f>
        <v/>
      </c>
      <c r="J135" s="24">
        <f>SUMPRODUCT((ISNUMBER(SEARCH("Pak Desra",'DATA DASH'!$L$2:$L$8983)))*('DATA DASH'!$K$2:$K$8983="Produksi / Kultur Teknis")*('DATA DASH'!$H$2:$H$8983="SELESAI"))</f>
        <v/>
      </c>
      <c r="K135" s="24">
        <f>SUMPRODUCT((ISNUMBER(SEARCH("Pak Desra",'DATA DASH'!$L$2:$L$8983)))*('DATA DASH'!$K$2:$K$8983="Produksi / Kultur Teknis")*('DATA DASH'!$H$2:$H$8983="PROSES"))</f>
        <v/>
      </c>
      <c r="L135" s="24">
        <f>SUMPRODUCT((ISNUMBER(SEARCH("Pak Desra",'DATA DASH'!$L$2:$L$8983)))*('DATA DASH'!$K$2:$K$8983="BT / FS (Kajian Kelayakan)")*('DATA DASH'!$H$2:$H$8983="SELESAI"))</f>
        <v/>
      </c>
      <c r="M135" s="24">
        <f>SUMPRODUCT((ISNUMBER(SEARCH("Pak Desra",'DATA DASH'!$L$2:$L$8983)))*('DATA DASH'!$K$2:$K$8983="BT / FS (Kajian Kelayakan)")*('DATA DASH'!$H$2:$H$8983="PROSES"))</f>
        <v/>
      </c>
      <c r="N135" s="24">
        <f>SUMPRODUCT((ISNUMBER(SEARCH("Pak Desra",'DATA DASH'!$L$2:$L$8983)))*('DATA DASH'!$K$2:$K$8983="Evaluasi/Kajian/Pemeriksaan")*('DATA DASH'!$H$2:$H$8983="SELESAI"))</f>
        <v/>
      </c>
      <c r="O135" s="24">
        <f>SUMPRODUCT((ISNUMBER(SEARCH("Pak Desra",'DATA DASH'!$L$2:$L$8983)))*('DATA DASH'!$K$2:$K$8983="Evaluasi/Kajian/Pemeriksaan")*('DATA DASH'!$H$2:$H$8983="PROSES"))</f>
        <v/>
      </c>
      <c r="P135" s="24">
        <f>SUMPRODUCT((ISNUMBER(SEARCH("Pak Desra",'DATA DASH'!$L$2:$L$8983)))*('DATA DASH'!$K$2:$K$8983="Lainnya")*('DATA DASH'!$H$2:$H$8983="SELESAI"))</f>
        <v/>
      </c>
      <c r="Q135" s="24">
        <f>SUMPRODUCT((ISNUMBER(SEARCH("Pak Desra",'DATA DASH'!$L$2:$L$8983)))*('DATA DASH'!$K$2:$K$8983="Lainnya")*('DATA DASH'!$H$2:$H$8983="PROSES"))</f>
        <v/>
      </c>
      <c r="R135" s="24">
        <f>SUM(B135:Q135)</f>
        <v/>
      </c>
    </row>
    <row r="136">
      <c r="A136" s="24" t="inlineStr">
        <is>
          <t>Buk Ratna</t>
        </is>
      </c>
      <c r="B136" s="24">
        <f>SUMPRODUCT((ISNUMBER(SEARCH("Buk Ratna",'DATA DASH'!$L$2:$L$8983)))*('DATA DASH'!$K$2:$K$8983="(Tidak ada kegiatan)")*('DATA DASH'!$H$2:$H$8983="SELESAI"))</f>
        <v/>
      </c>
      <c r="C136" s="24">
        <f>SUMPRODUCT((ISNUMBER(SEARCH("Buk Ratna",'DATA DASH'!$L$2:$L$8983)))*('DATA DASH'!$K$2:$K$8983="(Tidak ada kegiatan)")*('DATA DASH'!$H$2:$H$8983="PROSES"))</f>
        <v/>
      </c>
      <c r="D136" s="24">
        <f>SUMPRODUCT((ISNUMBER(SEARCH("Buk Ratna",'DATA DASH'!$L$2:$L$8983)))*('DATA DASH'!$K$2:$K$8983="Tanam Ulang / Program TU")*('DATA DASH'!$H$2:$H$8983="SELESAI"))</f>
        <v/>
      </c>
      <c r="E136" s="24">
        <f>SUMPRODUCT((ISNUMBER(SEARCH("Buk Ratna",'DATA DASH'!$L$2:$L$8983)))*('DATA DASH'!$K$2:$K$8983="Tanam Ulang / Program TU")*('DATA DASH'!$H$2:$H$8983="PROSES"))</f>
        <v/>
      </c>
      <c r="F136" s="24">
        <f>SUMPRODUCT((ISNUMBER(SEARCH("Buk Ratna",'DATA DASH'!$L$2:$L$8983)))*('DATA DASH'!$K$2:$K$8983="Bibit / Lewat Umur")*('DATA DASH'!$H$2:$H$8983="SELESAI"))</f>
        <v/>
      </c>
      <c r="G136" s="24">
        <f>SUMPRODUCT((ISNUMBER(SEARCH("Buk Ratna",'DATA DASH'!$L$2:$L$8983)))*('DATA DASH'!$K$2:$K$8983="Bibit / Lewat Umur")*('DATA DASH'!$H$2:$H$8983="PROSES"))</f>
        <v/>
      </c>
      <c r="H136" s="24">
        <f>SUMPRODUCT((ISNUMBER(SEARCH("Buk Ratna",'DATA DASH'!$L$2:$L$8983)))*('DATA DASH'!$K$2:$K$8983="Areal Non Produktif / Puso")*('DATA DASH'!$H$2:$H$8983="SELESAI"))</f>
        <v/>
      </c>
      <c r="I136" s="24">
        <f>SUMPRODUCT((ISNUMBER(SEARCH("Buk Ratna",'DATA DASH'!$L$2:$L$8983)))*('DATA DASH'!$K$2:$K$8983="Areal Non Produktif / Puso")*('DATA DASH'!$H$2:$H$8983="PROSES"))</f>
        <v/>
      </c>
      <c r="J136" s="24">
        <f>SUMPRODUCT((ISNUMBER(SEARCH("Buk Ratna",'DATA DASH'!$L$2:$L$8983)))*('DATA DASH'!$K$2:$K$8983="Produksi / Kultur Teknis")*('DATA DASH'!$H$2:$H$8983="SELESAI"))</f>
        <v/>
      </c>
      <c r="K136" s="24">
        <f>SUMPRODUCT((ISNUMBER(SEARCH("Buk Ratna",'DATA DASH'!$L$2:$L$8983)))*('DATA DASH'!$K$2:$K$8983="Produksi / Kultur Teknis")*('DATA DASH'!$H$2:$H$8983="PROSES"))</f>
        <v/>
      </c>
      <c r="L136" s="24">
        <f>SUMPRODUCT((ISNUMBER(SEARCH("Buk Ratna",'DATA DASH'!$L$2:$L$8983)))*('DATA DASH'!$K$2:$K$8983="BT / FS (Kajian Kelayakan)")*('DATA DASH'!$H$2:$H$8983="SELESAI"))</f>
        <v/>
      </c>
      <c r="M136" s="24">
        <f>SUMPRODUCT((ISNUMBER(SEARCH("Buk Ratna",'DATA DASH'!$L$2:$L$8983)))*('DATA DASH'!$K$2:$K$8983="BT / FS (Kajian Kelayakan)")*('DATA DASH'!$H$2:$H$8983="PROSES"))</f>
        <v/>
      </c>
      <c r="N136" s="24">
        <f>SUMPRODUCT((ISNUMBER(SEARCH("Buk Ratna",'DATA DASH'!$L$2:$L$8983)))*('DATA DASH'!$K$2:$K$8983="Evaluasi/Kajian/Pemeriksaan")*('DATA DASH'!$H$2:$H$8983="SELESAI"))</f>
        <v/>
      </c>
      <c r="O136" s="24">
        <f>SUMPRODUCT((ISNUMBER(SEARCH("Buk Ratna",'DATA DASH'!$L$2:$L$8983)))*('DATA DASH'!$K$2:$K$8983="Evaluasi/Kajian/Pemeriksaan")*('DATA DASH'!$H$2:$H$8983="PROSES"))</f>
        <v/>
      </c>
      <c r="P136" s="24">
        <f>SUMPRODUCT((ISNUMBER(SEARCH("Buk Ratna",'DATA DASH'!$L$2:$L$8983)))*('DATA DASH'!$K$2:$K$8983="Lainnya")*('DATA DASH'!$H$2:$H$8983="SELESAI"))</f>
        <v/>
      </c>
      <c r="Q136" s="24">
        <f>SUMPRODUCT((ISNUMBER(SEARCH("Buk Ratna",'DATA DASH'!$L$2:$L$8983)))*('DATA DASH'!$K$2:$K$8983="Lainnya")*('DATA DASH'!$H$2:$H$8983="PROSES"))</f>
        <v/>
      </c>
      <c r="R136" s="24">
        <f>SUM(B136:Q136)</f>
        <v/>
      </c>
    </row>
    <row r="137">
      <c r="A137" s="24" t="inlineStr">
        <is>
          <t>Pak M Yusuf M</t>
        </is>
      </c>
      <c r="B137" s="24">
        <f>SUMPRODUCT((ISNUMBER(SEARCH("Pak M Yusuf M",'DATA DASH'!$L$2:$L$8983)))*('DATA DASH'!$K$2:$K$8983="(Tidak ada kegiatan)")*('DATA DASH'!$H$2:$H$8983="SELESAI"))</f>
        <v/>
      </c>
      <c r="C137" s="24">
        <f>SUMPRODUCT((ISNUMBER(SEARCH("Pak M Yusuf M",'DATA DASH'!$L$2:$L$8983)))*('DATA DASH'!$K$2:$K$8983="(Tidak ada kegiatan)")*('DATA DASH'!$H$2:$H$8983="PROSES"))</f>
        <v/>
      </c>
      <c r="D137" s="24">
        <f>SUMPRODUCT((ISNUMBER(SEARCH("Pak M Yusuf M",'DATA DASH'!$L$2:$L$8983)))*('DATA DASH'!$K$2:$K$8983="Tanam Ulang / Program TU")*('DATA DASH'!$H$2:$H$8983="SELESAI"))</f>
        <v/>
      </c>
      <c r="E137" s="24">
        <f>SUMPRODUCT((ISNUMBER(SEARCH("Pak M Yusuf M",'DATA DASH'!$L$2:$L$8983)))*('DATA DASH'!$K$2:$K$8983="Tanam Ulang / Program TU")*('DATA DASH'!$H$2:$H$8983="PROSES"))</f>
        <v/>
      </c>
      <c r="F137" s="24">
        <f>SUMPRODUCT((ISNUMBER(SEARCH("Pak M Yusuf M",'DATA DASH'!$L$2:$L$8983)))*('DATA DASH'!$K$2:$K$8983="Bibit / Lewat Umur")*('DATA DASH'!$H$2:$H$8983="SELESAI"))</f>
        <v/>
      </c>
      <c r="G137" s="24">
        <f>SUMPRODUCT((ISNUMBER(SEARCH("Pak M Yusuf M",'DATA DASH'!$L$2:$L$8983)))*('DATA DASH'!$K$2:$K$8983="Bibit / Lewat Umur")*('DATA DASH'!$H$2:$H$8983="PROSES"))</f>
        <v/>
      </c>
      <c r="H137" s="24">
        <f>SUMPRODUCT((ISNUMBER(SEARCH("Pak M Yusuf M",'DATA DASH'!$L$2:$L$8983)))*('DATA DASH'!$K$2:$K$8983="Areal Non Produktif / Puso")*('DATA DASH'!$H$2:$H$8983="SELESAI"))</f>
        <v/>
      </c>
      <c r="I137" s="24">
        <f>SUMPRODUCT((ISNUMBER(SEARCH("Pak M Yusuf M",'DATA DASH'!$L$2:$L$8983)))*('DATA DASH'!$K$2:$K$8983="Areal Non Produktif / Puso")*('DATA DASH'!$H$2:$H$8983="PROSES"))</f>
        <v/>
      </c>
      <c r="J137" s="24">
        <f>SUMPRODUCT((ISNUMBER(SEARCH("Pak M Yusuf M",'DATA DASH'!$L$2:$L$8983)))*('DATA DASH'!$K$2:$K$8983="Produksi / Kultur Teknis")*('DATA DASH'!$H$2:$H$8983="SELESAI"))</f>
        <v/>
      </c>
      <c r="K137" s="24">
        <f>SUMPRODUCT((ISNUMBER(SEARCH("Pak M Yusuf M",'DATA DASH'!$L$2:$L$8983)))*('DATA DASH'!$K$2:$K$8983="Produksi / Kultur Teknis")*('DATA DASH'!$H$2:$H$8983="PROSES"))</f>
        <v/>
      </c>
      <c r="L137" s="24">
        <f>SUMPRODUCT((ISNUMBER(SEARCH("Pak M Yusuf M",'DATA DASH'!$L$2:$L$8983)))*('DATA DASH'!$K$2:$K$8983="BT / FS (Kajian Kelayakan)")*('DATA DASH'!$H$2:$H$8983="SELESAI"))</f>
        <v/>
      </c>
      <c r="M137" s="24">
        <f>SUMPRODUCT((ISNUMBER(SEARCH("Pak M Yusuf M",'DATA DASH'!$L$2:$L$8983)))*('DATA DASH'!$K$2:$K$8983="BT / FS (Kajian Kelayakan)")*('DATA DASH'!$H$2:$H$8983="PROSES"))</f>
        <v/>
      </c>
      <c r="N137" s="24">
        <f>SUMPRODUCT((ISNUMBER(SEARCH("Pak M Yusuf M",'DATA DASH'!$L$2:$L$8983)))*('DATA DASH'!$K$2:$K$8983="Evaluasi/Kajian/Pemeriksaan")*('DATA DASH'!$H$2:$H$8983="SELESAI"))</f>
        <v/>
      </c>
      <c r="O137" s="24">
        <f>SUMPRODUCT((ISNUMBER(SEARCH("Pak M Yusuf M",'DATA DASH'!$L$2:$L$8983)))*('DATA DASH'!$K$2:$K$8983="Evaluasi/Kajian/Pemeriksaan")*('DATA DASH'!$H$2:$H$8983="PROSES"))</f>
        <v/>
      </c>
      <c r="P137" s="24">
        <f>SUMPRODUCT((ISNUMBER(SEARCH("Pak M Yusuf M",'DATA DASH'!$L$2:$L$8983)))*('DATA DASH'!$K$2:$K$8983="Lainnya")*('DATA DASH'!$H$2:$H$8983="SELESAI"))</f>
        <v/>
      </c>
      <c r="Q137" s="24">
        <f>SUMPRODUCT((ISNUMBER(SEARCH("Pak M Yusuf M",'DATA DASH'!$L$2:$L$8983)))*('DATA DASH'!$K$2:$K$8983="Lainnya")*('DATA DASH'!$H$2:$H$8983="PROSES"))</f>
        <v/>
      </c>
      <c r="R137" s="24">
        <f>SUM(B137:Q137)</f>
        <v/>
      </c>
    </row>
    <row r="138">
      <c r="A138" s="24" t="inlineStr">
        <is>
          <t>Pak Eko</t>
        </is>
      </c>
      <c r="B138" s="24">
        <f>SUMPRODUCT((ISNUMBER(SEARCH("Pak Eko",'DATA DASH'!$L$2:$L$8983)))*('DATA DASH'!$K$2:$K$8983="(Tidak ada kegiatan)")*('DATA DASH'!$H$2:$H$8983="SELESAI"))</f>
        <v/>
      </c>
      <c r="C138" s="24">
        <f>SUMPRODUCT((ISNUMBER(SEARCH("Pak Eko",'DATA DASH'!$L$2:$L$8983)))*('DATA DASH'!$K$2:$K$8983="(Tidak ada kegiatan)")*('DATA DASH'!$H$2:$H$8983="PROSES"))</f>
        <v/>
      </c>
      <c r="D138" s="24">
        <f>SUMPRODUCT((ISNUMBER(SEARCH("Pak Eko",'DATA DASH'!$L$2:$L$8983)))*('DATA DASH'!$K$2:$K$8983="Tanam Ulang / Program TU")*('DATA DASH'!$H$2:$H$8983="SELESAI"))</f>
        <v/>
      </c>
      <c r="E138" s="24">
        <f>SUMPRODUCT((ISNUMBER(SEARCH("Pak Eko",'DATA DASH'!$L$2:$L$8983)))*('DATA DASH'!$K$2:$K$8983="Tanam Ulang / Program TU")*('DATA DASH'!$H$2:$H$8983="PROSES"))</f>
        <v/>
      </c>
      <c r="F138" s="24">
        <f>SUMPRODUCT((ISNUMBER(SEARCH("Pak Eko",'DATA DASH'!$L$2:$L$8983)))*('DATA DASH'!$K$2:$K$8983="Bibit / Lewat Umur")*('DATA DASH'!$H$2:$H$8983="SELESAI"))</f>
        <v/>
      </c>
      <c r="G138" s="24">
        <f>SUMPRODUCT((ISNUMBER(SEARCH("Pak Eko",'DATA DASH'!$L$2:$L$8983)))*('DATA DASH'!$K$2:$K$8983="Bibit / Lewat Umur")*('DATA DASH'!$H$2:$H$8983="PROSES"))</f>
        <v/>
      </c>
      <c r="H138" s="24">
        <f>SUMPRODUCT((ISNUMBER(SEARCH("Pak Eko",'DATA DASH'!$L$2:$L$8983)))*('DATA DASH'!$K$2:$K$8983="Areal Non Produktif / Puso")*('DATA DASH'!$H$2:$H$8983="SELESAI"))</f>
        <v/>
      </c>
      <c r="I138" s="24">
        <f>SUMPRODUCT((ISNUMBER(SEARCH("Pak Eko",'DATA DASH'!$L$2:$L$8983)))*('DATA DASH'!$K$2:$K$8983="Areal Non Produktif / Puso")*('DATA DASH'!$H$2:$H$8983="PROSES"))</f>
        <v/>
      </c>
      <c r="J138" s="24">
        <f>SUMPRODUCT((ISNUMBER(SEARCH("Pak Eko",'DATA DASH'!$L$2:$L$8983)))*('DATA DASH'!$K$2:$K$8983="Produksi / Kultur Teknis")*('DATA DASH'!$H$2:$H$8983="SELESAI"))</f>
        <v/>
      </c>
      <c r="K138" s="24">
        <f>SUMPRODUCT((ISNUMBER(SEARCH("Pak Eko",'DATA DASH'!$L$2:$L$8983)))*('DATA DASH'!$K$2:$K$8983="Produksi / Kultur Teknis")*('DATA DASH'!$H$2:$H$8983="PROSES"))</f>
        <v/>
      </c>
      <c r="L138" s="24">
        <f>SUMPRODUCT((ISNUMBER(SEARCH("Pak Eko",'DATA DASH'!$L$2:$L$8983)))*('DATA DASH'!$K$2:$K$8983="BT / FS (Kajian Kelayakan)")*('DATA DASH'!$H$2:$H$8983="SELESAI"))</f>
        <v/>
      </c>
      <c r="M138" s="24">
        <f>SUMPRODUCT((ISNUMBER(SEARCH("Pak Eko",'DATA DASH'!$L$2:$L$8983)))*('DATA DASH'!$K$2:$K$8983="BT / FS (Kajian Kelayakan)")*('DATA DASH'!$H$2:$H$8983="PROSES"))</f>
        <v/>
      </c>
      <c r="N138" s="24">
        <f>SUMPRODUCT((ISNUMBER(SEARCH("Pak Eko",'DATA DASH'!$L$2:$L$8983)))*('DATA DASH'!$K$2:$K$8983="Evaluasi/Kajian/Pemeriksaan")*('DATA DASH'!$H$2:$H$8983="SELESAI"))</f>
        <v/>
      </c>
      <c r="O138" s="24">
        <f>SUMPRODUCT((ISNUMBER(SEARCH("Pak Eko",'DATA DASH'!$L$2:$L$8983)))*('DATA DASH'!$K$2:$K$8983="Evaluasi/Kajian/Pemeriksaan")*('DATA DASH'!$H$2:$H$8983="PROSES"))</f>
        <v/>
      </c>
      <c r="P138" s="24">
        <f>SUMPRODUCT((ISNUMBER(SEARCH("Pak Eko",'DATA DASH'!$L$2:$L$8983)))*('DATA DASH'!$K$2:$K$8983="Lainnya")*('DATA DASH'!$H$2:$H$8983="SELESAI"))</f>
        <v/>
      </c>
      <c r="Q138" s="24">
        <f>SUMPRODUCT((ISNUMBER(SEARCH("Pak Eko",'DATA DASH'!$L$2:$L$8983)))*('DATA DASH'!$K$2:$K$8983="Lainnya")*('DATA DASH'!$H$2:$H$8983="PROSES"))</f>
        <v/>
      </c>
      <c r="R138" s="24">
        <f>SUM(B138:Q138)</f>
        <v/>
      </c>
    </row>
    <row r="139">
      <c r="A139" s="24" t="inlineStr">
        <is>
          <t>Pak Josep</t>
        </is>
      </c>
      <c r="B139" s="24">
        <f>SUMPRODUCT((ISNUMBER(SEARCH("Pak Josep",'DATA DASH'!$L$2:$L$8983)))*('DATA DASH'!$K$2:$K$8983="(Tidak ada kegiatan)")*('DATA DASH'!$H$2:$H$8983="SELESAI"))</f>
        <v/>
      </c>
      <c r="C139" s="24">
        <f>SUMPRODUCT((ISNUMBER(SEARCH("Pak Josep",'DATA DASH'!$L$2:$L$8983)))*('DATA DASH'!$K$2:$K$8983="(Tidak ada kegiatan)")*('DATA DASH'!$H$2:$H$8983="PROSES"))</f>
        <v/>
      </c>
      <c r="D139" s="24">
        <f>SUMPRODUCT((ISNUMBER(SEARCH("Pak Josep",'DATA DASH'!$L$2:$L$8983)))*('DATA DASH'!$K$2:$K$8983="Tanam Ulang / Program TU")*('DATA DASH'!$H$2:$H$8983="SELESAI"))</f>
        <v/>
      </c>
      <c r="E139" s="24">
        <f>SUMPRODUCT((ISNUMBER(SEARCH("Pak Josep",'DATA DASH'!$L$2:$L$8983)))*('DATA DASH'!$K$2:$K$8983="Tanam Ulang / Program TU")*('DATA DASH'!$H$2:$H$8983="PROSES"))</f>
        <v/>
      </c>
      <c r="F139" s="24">
        <f>SUMPRODUCT((ISNUMBER(SEARCH("Pak Josep",'DATA DASH'!$L$2:$L$8983)))*('DATA DASH'!$K$2:$K$8983="Bibit / Lewat Umur")*('DATA DASH'!$H$2:$H$8983="SELESAI"))</f>
        <v/>
      </c>
      <c r="G139" s="24">
        <f>SUMPRODUCT((ISNUMBER(SEARCH("Pak Josep",'DATA DASH'!$L$2:$L$8983)))*('DATA DASH'!$K$2:$K$8983="Bibit / Lewat Umur")*('DATA DASH'!$H$2:$H$8983="PROSES"))</f>
        <v/>
      </c>
      <c r="H139" s="24">
        <f>SUMPRODUCT((ISNUMBER(SEARCH("Pak Josep",'DATA DASH'!$L$2:$L$8983)))*('DATA DASH'!$K$2:$K$8983="Areal Non Produktif / Puso")*('DATA DASH'!$H$2:$H$8983="SELESAI"))</f>
        <v/>
      </c>
      <c r="I139" s="24">
        <f>SUMPRODUCT((ISNUMBER(SEARCH("Pak Josep",'DATA DASH'!$L$2:$L$8983)))*('DATA DASH'!$K$2:$K$8983="Areal Non Produktif / Puso")*('DATA DASH'!$H$2:$H$8983="PROSES"))</f>
        <v/>
      </c>
      <c r="J139" s="24">
        <f>SUMPRODUCT((ISNUMBER(SEARCH("Pak Josep",'DATA DASH'!$L$2:$L$8983)))*('DATA DASH'!$K$2:$K$8983="Produksi / Kultur Teknis")*('DATA DASH'!$H$2:$H$8983="SELESAI"))</f>
        <v/>
      </c>
      <c r="K139" s="24">
        <f>SUMPRODUCT((ISNUMBER(SEARCH("Pak Josep",'DATA DASH'!$L$2:$L$8983)))*('DATA DASH'!$K$2:$K$8983="Produksi / Kultur Teknis")*('DATA DASH'!$H$2:$H$8983="PROSES"))</f>
        <v/>
      </c>
      <c r="L139" s="24">
        <f>SUMPRODUCT((ISNUMBER(SEARCH("Pak Josep",'DATA DASH'!$L$2:$L$8983)))*('DATA DASH'!$K$2:$K$8983="BT / FS (Kajian Kelayakan)")*('DATA DASH'!$H$2:$H$8983="SELESAI"))</f>
        <v/>
      </c>
      <c r="M139" s="24">
        <f>SUMPRODUCT((ISNUMBER(SEARCH("Pak Josep",'DATA DASH'!$L$2:$L$8983)))*('DATA DASH'!$K$2:$K$8983="BT / FS (Kajian Kelayakan)")*('DATA DASH'!$H$2:$H$8983="PROSES"))</f>
        <v/>
      </c>
      <c r="N139" s="24">
        <f>SUMPRODUCT((ISNUMBER(SEARCH("Pak Josep",'DATA DASH'!$L$2:$L$8983)))*('DATA DASH'!$K$2:$K$8983="Evaluasi/Kajian/Pemeriksaan")*('DATA DASH'!$H$2:$H$8983="SELESAI"))</f>
        <v/>
      </c>
      <c r="O139" s="24">
        <f>SUMPRODUCT((ISNUMBER(SEARCH("Pak Josep",'DATA DASH'!$L$2:$L$8983)))*('DATA DASH'!$K$2:$K$8983="Evaluasi/Kajian/Pemeriksaan")*('DATA DASH'!$H$2:$H$8983="PROSES"))</f>
        <v/>
      </c>
      <c r="P139" s="24">
        <f>SUMPRODUCT((ISNUMBER(SEARCH("Pak Josep",'DATA DASH'!$L$2:$L$8983)))*('DATA DASH'!$K$2:$K$8983="Lainnya")*('DATA DASH'!$H$2:$H$8983="SELESAI"))</f>
        <v/>
      </c>
      <c r="Q139" s="24">
        <f>SUMPRODUCT((ISNUMBER(SEARCH("Pak Josep",'DATA DASH'!$L$2:$L$8983)))*('DATA DASH'!$K$2:$K$8983="Lainnya")*('DATA DASH'!$H$2:$H$8983="PROSES"))</f>
        <v/>
      </c>
      <c r="R139" s="24">
        <f>SUM(B139:Q139)</f>
        <v/>
      </c>
    </row>
    <row r="140">
      <c r="A140" s="24" t="inlineStr">
        <is>
          <t>Verifikator</t>
        </is>
      </c>
      <c r="B140" s="24">
        <f>SUMPRODUCT((ISNUMBER(SEARCH("Verifikator",'DATA DASH'!$L$2:$L$8983)))*('DATA DASH'!$K$2:$K$8983="(Tidak ada kegiatan)")*('DATA DASH'!$H$2:$H$8983="SELESAI"))</f>
        <v/>
      </c>
      <c r="C140" s="24">
        <f>SUMPRODUCT((ISNUMBER(SEARCH("Verifikator",'DATA DASH'!$L$2:$L$8983)))*('DATA DASH'!$K$2:$K$8983="(Tidak ada kegiatan)")*('DATA DASH'!$H$2:$H$8983="PROSES"))</f>
        <v/>
      </c>
      <c r="D140" s="24">
        <f>SUMPRODUCT((ISNUMBER(SEARCH("Verifikator",'DATA DASH'!$L$2:$L$8983)))*('DATA DASH'!$K$2:$K$8983="Tanam Ulang / Program TU")*('DATA DASH'!$H$2:$H$8983="SELESAI"))</f>
        <v/>
      </c>
      <c r="E140" s="24">
        <f>SUMPRODUCT((ISNUMBER(SEARCH("Verifikator",'DATA DASH'!$L$2:$L$8983)))*('DATA DASH'!$K$2:$K$8983="Tanam Ulang / Program TU")*('DATA DASH'!$H$2:$H$8983="PROSES"))</f>
        <v/>
      </c>
      <c r="F140" s="24">
        <f>SUMPRODUCT((ISNUMBER(SEARCH("Verifikator",'DATA DASH'!$L$2:$L$8983)))*('DATA DASH'!$K$2:$K$8983="Bibit / Lewat Umur")*('DATA DASH'!$H$2:$H$8983="SELESAI"))</f>
        <v/>
      </c>
      <c r="G140" s="24">
        <f>SUMPRODUCT((ISNUMBER(SEARCH("Verifikator",'DATA DASH'!$L$2:$L$8983)))*('DATA DASH'!$K$2:$K$8983="Bibit / Lewat Umur")*('DATA DASH'!$H$2:$H$8983="PROSES"))</f>
        <v/>
      </c>
      <c r="H140" s="24">
        <f>SUMPRODUCT((ISNUMBER(SEARCH("Verifikator",'DATA DASH'!$L$2:$L$8983)))*('DATA DASH'!$K$2:$K$8983="Areal Non Produktif / Puso")*('DATA DASH'!$H$2:$H$8983="SELESAI"))</f>
        <v/>
      </c>
      <c r="I140" s="24">
        <f>SUMPRODUCT((ISNUMBER(SEARCH("Verifikator",'DATA DASH'!$L$2:$L$8983)))*('DATA DASH'!$K$2:$K$8983="Areal Non Produktif / Puso")*('DATA DASH'!$H$2:$H$8983="PROSES"))</f>
        <v/>
      </c>
      <c r="J140" s="24">
        <f>SUMPRODUCT((ISNUMBER(SEARCH("Verifikator",'DATA DASH'!$L$2:$L$8983)))*('DATA DASH'!$K$2:$K$8983="Produksi / Kultur Teknis")*('DATA DASH'!$H$2:$H$8983="SELESAI"))</f>
        <v/>
      </c>
      <c r="K140" s="24">
        <f>SUMPRODUCT((ISNUMBER(SEARCH("Verifikator",'DATA DASH'!$L$2:$L$8983)))*('DATA DASH'!$K$2:$K$8983="Produksi / Kultur Teknis")*('DATA DASH'!$H$2:$H$8983="PROSES"))</f>
        <v/>
      </c>
      <c r="L140" s="24">
        <f>SUMPRODUCT((ISNUMBER(SEARCH("Verifikator",'DATA DASH'!$L$2:$L$8983)))*('DATA DASH'!$K$2:$K$8983="BT / FS (Kajian Kelayakan)")*('DATA DASH'!$H$2:$H$8983="SELESAI"))</f>
        <v/>
      </c>
      <c r="M140" s="24">
        <f>SUMPRODUCT((ISNUMBER(SEARCH("Verifikator",'DATA DASH'!$L$2:$L$8983)))*('DATA DASH'!$K$2:$K$8983="BT / FS (Kajian Kelayakan)")*('DATA DASH'!$H$2:$H$8983="PROSES"))</f>
        <v/>
      </c>
      <c r="N140" s="24">
        <f>SUMPRODUCT((ISNUMBER(SEARCH("Verifikator",'DATA DASH'!$L$2:$L$8983)))*('DATA DASH'!$K$2:$K$8983="Evaluasi/Kajian/Pemeriksaan")*('DATA DASH'!$H$2:$H$8983="SELESAI"))</f>
        <v/>
      </c>
      <c r="O140" s="24">
        <f>SUMPRODUCT((ISNUMBER(SEARCH("Verifikator",'DATA DASH'!$L$2:$L$8983)))*('DATA DASH'!$K$2:$K$8983="Evaluasi/Kajian/Pemeriksaan")*('DATA DASH'!$H$2:$H$8983="PROSES"))</f>
        <v/>
      </c>
      <c r="P140" s="24">
        <f>SUMPRODUCT((ISNUMBER(SEARCH("Verifikator",'DATA DASH'!$L$2:$L$8983)))*('DATA DASH'!$K$2:$K$8983="Lainnya")*('DATA DASH'!$H$2:$H$8983="SELESAI"))</f>
        <v/>
      </c>
      <c r="Q140" s="24">
        <f>SUMPRODUCT((ISNUMBER(SEARCH("Verifikator",'DATA DASH'!$L$2:$L$8983)))*('DATA DASH'!$K$2:$K$8983="Lainnya")*('DATA DASH'!$H$2:$H$8983="PROSES"))</f>
        <v/>
      </c>
      <c r="R140" s="24">
        <f>SUM(B140:Q140)</f>
        <v/>
      </c>
    </row>
    <row r="141">
      <c r="A141" s="24" t="inlineStr">
        <is>
          <t>Pak Fandi Hidayat</t>
        </is>
      </c>
      <c r="B141" s="24">
        <f>SUMPRODUCT((ISNUMBER(SEARCH("Pak Fandi Hidayat",'DATA DASH'!$L$2:$L$8983)))*('DATA DASH'!$K$2:$K$8983="(Tidak ada kegiatan)")*('DATA DASH'!$H$2:$H$8983="SELESAI"))</f>
        <v/>
      </c>
      <c r="C141" s="24">
        <f>SUMPRODUCT((ISNUMBER(SEARCH("Pak Fandi Hidayat",'DATA DASH'!$L$2:$L$8983)))*('DATA DASH'!$K$2:$K$8983="(Tidak ada kegiatan)")*('DATA DASH'!$H$2:$H$8983="PROSES"))</f>
        <v/>
      </c>
      <c r="D141" s="24">
        <f>SUMPRODUCT((ISNUMBER(SEARCH("Pak Fandi Hidayat",'DATA DASH'!$L$2:$L$8983)))*('DATA DASH'!$K$2:$K$8983="Tanam Ulang / Program TU")*('DATA DASH'!$H$2:$H$8983="SELESAI"))</f>
        <v/>
      </c>
      <c r="E141" s="24">
        <f>SUMPRODUCT((ISNUMBER(SEARCH("Pak Fandi Hidayat",'DATA DASH'!$L$2:$L$8983)))*('DATA DASH'!$K$2:$K$8983="Tanam Ulang / Program TU")*('DATA DASH'!$H$2:$H$8983="PROSES"))</f>
        <v/>
      </c>
      <c r="F141" s="24">
        <f>SUMPRODUCT((ISNUMBER(SEARCH("Pak Fandi Hidayat",'DATA DASH'!$L$2:$L$8983)))*('DATA DASH'!$K$2:$K$8983="Bibit / Lewat Umur")*('DATA DASH'!$H$2:$H$8983="SELESAI"))</f>
        <v/>
      </c>
      <c r="G141" s="24">
        <f>SUMPRODUCT((ISNUMBER(SEARCH("Pak Fandi Hidayat",'DATA DASH'!$L$2:$L$8983)))*('DATA DASH'!$K$2:$K$8983="Bibit / Lewat Umur")*('DATA DASH'!$H$2:$H$8983="PROSES"))</f>
        <v/>
      </c>
      <c r="H141" s="24">
        <f>SUMPRODUCT((ISNUMBER(SEARCH("Pak Fandi Hidayat",'DATA DASH'!$L$2:$L$8983)))*('DATA DASH'!$K$2:$K$8983="Areal Non Produktif / Puso")*('DATA DASH'!$H$2:$H$8983="SELESAI"))</f>
        <v/>
      </c>
      <c r="I141" s="24">
        <f>SUMPRODUCT((ISNUMBER(SEARCH("Pak Fandi Hidayat",'DATA DASH'!$L$2:$L$8983)))*('DATA DASH'!$K$2:$K$8983="Areal Non Produktif / Puso")*('DATA DASH'!$H$2:$H$8983="PROSES"))</f>
        <v/>
      </c>
      <c r="J141" s="24">
        <f>SUMPRODUCT((ISNUMBER(SEARCH("Pak Fandi Hidayat",'DATA DASH'!$L$2:$L$8983)))*('DATA DASH'!$K$2:$K$8983="Produksi / Kultur Teknis")*('DATA DASH'!$H$2:$H$8983="SELESAI"))</f>
        <v/>
      </c>
      <c r="K141" s="24">
        <f>SUMPRODUCT((ISNUMBER(SEARCH("Pak Fandi Hidayat",'DATA DASH'!$L$2:$L$8983)))*('DATA DASH'!$K$2:$K$8983="Produksi / Kultur Teknis")*('DATA DASH'!$H$2:$H$8983="PROSES"))</f>
        <v/>
      </c>
      <c r="L141" s="24">
        <f>SUMPRODUCT((ISNUMBER(SEARCH("Pak Fandi Hidayat",'DATA DASH'!$L$2:$L$8983)))*('DATA DASH'!$K$2:$K$8983="BT / FS (Kajian Kelayakan)")*('DATA DASH'!$H$2:$H$8983="SELESAI"))</f>
        <v/>
      </c>
      <c r="M141" s="24">
        <f>SUMPRODUCT((ISNUMBER(SEARCH("Pak Fandi Hidayat",'DATA DASH'!$L$2:$L$8983)))*('DATA DASH'!$K$2:$K$8983="BT / FS (Kajian Kelayakan)")*('DATA DASH'!$H$2:$H$8983="PROSES"))</f>
        <v/>
      </c>
      <c r="N141" s="24">
        <f>SUMPRODUCT((ISNUMBER(SEARCH("Pak Fandi Hidayat",'DATA DASH'!$L$2:$L$8983)))*('DATA DASH'!$K$2:$K$8983="Evaluasi/Kajian/Pemeriksaan")*('DATA DASH'!$H$2:$H$8983="SELESAI"))</f>
        <v/>
      </c>
      <c r="O141" s="24">
        <f>SUMPRODUCT((ISNUMBER(SEARCH("Pak Fandi Hidayat",'DATA DASH'!$L$2:$L$8983)))*('DATA DASH'!$K$2:$K$8983="Evaluasi/Kajian/Pemeriksaan")*('DATA DASH'!$H$2:$H$8983="PROSES"))</f>
        <v/>
      </c>
      <c r="P141" s="24">
        <f>SUMPRODUCT((ISNUMBER(SEARCH("Pak Fandi Hidayat",'DATA DASH'!$L$2:$L$8983)))*('DATA DASH'!$K$2:$K$8983="Lainnya")*('DATA DASH'!$H$2:$H$8983="SELESAI"))</f>
        <v/>
      </c>
      <c r="Q141" s="24">
        <f>SUMPRODUCT((ISNUMBER(SEARCH("Pak Fandi Hidayat",'DATA DASH'!$L$2:$L$8983)))*('DATA DASH'!$K$2:$K$8983="Lainnya")*('DATA DASH'!$H$2:$H$8983="PROSES"))</f>
        <v/>
      </c>
      <c r="R141" s="24">
        <f>SUM(B141:Q141)</f>
        <v/>
      </c>
    </row>
    <row r="142">
      <c r="A142" s="24" t="inlineStr">
        <is>
          <t>Pak Prast</t>
        </is>
      </c>
      <c r="B142" s="24">
        <f>SUMPRODUCT((ISNUMBER(SEARCH("Pak Prast",'DATA DASH'!$L$2:$L$8983)))*('DATA DASH'!$K$2:$K$8983="(Tidak ada kegiatan)")*('DATA DASH'!$H$2:$H$8983="SELESAI"))</f>
        <v/>
      </c>
      <c r="C142" s="24">
        <f>SUMPRODUCT((ISNUMBER(SEARCH("Pak Prast",'DATA DASH'!$L$2:$L$8983)))*('DATA DASH'!$K$2:$K$8983="(Tidak ada kegiatan)")*('DATA DASH'!$H$2:$H$8983="PROSES"))</f>
        <v/>
      </c>
      <c r="D142" s="24">
        <f>SUMPRODUCT((ISNUMBER(SEARCH("Pak Prast",'DATA DASH'!$L$2:$L$8983)))*('DATA DASH'!$K$2:$K$8983="Tanam Ulang / Program TU")*('DATA DASH'!$H$2:$H$8983="SELESAI"))</f>
        <v/>
      </c>
      <c r="E142" s="24">
        <f>SUMPRODUCT((ISNUMBER(SEARCH("Pak Prast",'DATA DASH'!$L$2:$L$8983)))*('DATA DASH'!$K$2:$K$8983="Tanam Ulang / Program TU")*('DATA DASH'!$H$2:$H$8983="PROSES"))</f>
        <v/>
      </c>
      <c r="F142" s="24">
        <f>SUMPRODUCT((ISNUMBER(SEARCH("Pak Prast",'DATA DASH'!$L$2:$L$8983)))*('DATA DASH'!$K$2:$K$8983="Bibit / Lewat Umur")*('DATA DASH'!$H$2:$H$8983="SELESAI"))</f>
        <v/>
      </c>
      <c r="G142" s="24">
        <f>SUMPRODUCT((ISNUMBER(SEARCH("Pak Prast",'DATA DASH'!$L$2:$L$8983)))*('DATA DASH'!$K$2:$K$8983="Bibit / Lewat Umur")*('DATA DASH'!$H$2:$H$8983="PROSES"))</f>
        <v/>
      </c>
      <c r="H142" s="24">
        <f>SUMPRODUCT((ISNUMBER(SEARCH("Pak Prast",'DATA DASH'!$L$2:$L$8983)))*('DATA DASH'!$K$2:$K$8983="Areal Non Produktif / Puso")*('DATA DASH'!$H$2:$H$8983="SELESAI"))</f>
        <v/>
      </c>
      <c r="I142" s="24">
        <f>SUMPRODUCT((ISNUMBER(SEARCH("Pak Prast",'DATA DASH'!$L$2:$L$8983)))*('DATA DASH'!$K$2:$K$8983="Areal Non Produktif / Puso")*('DATA DASH'!$H$2:$H$8983="PROSES"))</f>
        <v/>
      </c>
      <c r="J142" s="24">
        <f>SUMPRODUCT((ISNUMBER(SEARCH("Pak Prast",'DATA DASH'!$L$2:$L$8983)))*('DATA DASH'!$K$2:$K$8983="Produksi / Kultur Teknis")*('DATA DASH'!$H$2:$H$8983="SELESAI"))</f>
        <v/>
      </c>
      <c r="K142" s="24">
        <f>SUMPRODUCT((ISNUMBER(SEARCH("Pak Prast",'DATA DASH'!$L$2:$L$8983)))*('DATA DASH'!$K$2:$K$8983="Produksi / Kultur Teknis")*('DATA DASH'!$H$2:$H$8983="PROSES"))</f>
        <v/>
      </c>
      <c r="L142" s="24">
        <f>SUMPRODUCT((ISNUMBER(SEARCH("Pak Prast",'DATA DASH'!$L$2:$L$8983)))*('DATA DASH'!$K$2:$K$8983="BT / FS (Kajian Kelayakan)")*('DATA DASH'!$H$2:$H$8983="SELESAI"))</f>
        <v/>
      </c>
      <c r="M142" s="24">
        <f>SUMPRODUCT((ISNUMBER(SEARCH("Pak Prast",'DATA DASH'!$L$2:$L$8983)))*('DATA DASH'!$K$2:$K$8983="BT / FS (Kajian Kelayakan)")*('DATA DASH'!$H$2:$H$8983="PROSES"))</f>
        <v/>
      </c>
      <c r="N142" s="24">
        <f>SUMPRODUCT((ISNUMBER(SEARCH("Pak Prast",'DATA DASH'!$L$2:$L$8983)))*('DATA DASH'!$K$2:$K$8983="Evaluasi/Kajian/Pemeriksaan")*('DATA DASH'!$H$2:$H$8983="SELESAI"))</f>
        <v/>
      </c>
      <c r="O142" s="24">
        <f>SUMPRODUCT((ISNUMBER(SEARCH("Pak Prast",'DATA DASH'!$L$2:$L$8983)))*('DATA DASH'!$K$2:$K$8983="Evaluasi/Kajian/Pemeriksaan")*('DATA DASH'!$H$2:$H$8983="PROSES"))</f>
        <v/>
      </c>
      <c r="P142" s="24">
        <f>SUMPRODUCT((ISNUMBER(SEARCH("Pak Prast",'DATA DASH'!$L$2:$L$8983)))*('DATA DASH'!$K$2:$K$8983="Lainnya")*('DATA DASH'!$H$2:$H$8983="SELESAI"))</f>
        <v/>
      </c>
      <c r="Q142" s="24">
        <f>SUMPRODUCT((ISNUMBER(SEARCH("Pak Prast",'DATA DASH'!$L$2:$L$8983)))*('DATA DASH'!$K$2:$K$8983="Lainnya")*('DATA DASH'!$H$2:$H$8983="PROSES"))</f>
        <v/>
      </c>
      <c r="R142" s="24">
        <f>SUM(B142:Q142)</f>
        <v/>
      </c>
    </row>
    <row r="143">
      <c r="A143" s="24" t="inlineStr">
        <is>
          <t>Pak Chandra</t>
        </is>
      </c>
      <c r="B143" s="24">
        <f>SUMPRODUCT((ISNUMBER(SEARCH("Pak Chandra",'DATA DASH'!$L$2:$L$8983)))*('DATA DASH'!$K$2:$K$8983="(Tidak ada kegiatan)")*('DATA DASH'!$H$2:$H$8983="SELESAI"))</f>
        <v/>
      </c>
      <c r="C143" s="24">
        <f>SUMPRODUCT((ISNUMBER(SEARCH("Pak Chandra",'DATA DASH'!$L$2:$L$8983)))*('DATA DASH'!$K$2:$K$8983="(Tidak ada kegiatan)")*('DATA DASH'!$H$2:$H$8983="PROSES"))</f>
        <v/>
      </c>
      <c r="D143" s="24">
        <f>SUMPRODUCT((ISNUMBER(SEARCH("Pak Chandra",'DATA DASH'!$L$2:$L$8983)))*('DATA DASH'!$K$2:$K$8983="Tanam Ulang / Program TU")*('DATA DASH'!$H$2:$H$8983="SELESAI"))</f>
        <v/>
      </c>
      <c r="E143" s="24">
        <f>SUMPRODUCT((ISNUMBER(SEARCH("Pak Chandra",'DATA DASH'!$L$2:$L$8983)))*('DATA DASH'!$K$2:$K$8983="Tanam Ulang / Program TU")*('DATA DASH'!$H$2:$H$8983="PROSES"))</f>
        <v/>
      </c>
      <c r="F143" s="24">
        <f>SUMPRODUCT((ISNUMBER(SEARCH("Pak Chandra",'DATA DASH'!$L$2:$L$8983)))*('DATA DASH'!$K$2:$K$8983="Bibit / Lewat Umur")*('DATA DASH'!$H$2:$H$8983="SELESAI"))</f>
        <v/>
      </c>
      <c r="G143" s="24">
        <f>SUMPRODUCT((ISNUMBER(SEARCH("Pak Chandra",'DATA DASH'!$L$2:$L$8983)))*('DATA DASH'!$K$2:$K$8983="Bibit / Lewat Umur")*('DATA DASH'!$H$2:$H$8983="PROSES"))</f>
        <v/>
      </c>
      <c r="H143" s="24">
        <f>SUMPRODUCT((ISNUMBER(SEARCH("Pak Chandra",'DATA DASH'!$L$2:$L$8983)))*('DATA DASH'!$K$2:$K$8983="Areal Non Produktif / Puso")*('DATA DASH'!$H$2:$H$8983="SELESAI"))</f>
        <v/>
      </c>
      <c r="I143" s="24">
        <f>SUMPRODUCT((ISNUMBER(SEARCH("Pak Chandra",'DATA DASH'!$L$2:$L$8983)))*('DATA DASH'!$K$2:$K$8983="Areal Non Produktif / Puso")*('DATA DASH'!$H$2:$H$8983="PROSES"))</f>
        <v/>
      </c>
      <c r="J143" s="24">
        <f>SUMPRODUCT((ISNUMBER(SEARCH("Pak Chandra",'DATA DASH'!$L$2:$L$8983)))*('DATA DASH'!$K$2:$K$8983="Produksi / Kultur Teknis")*('DATA DASH'!$H$2:$H$8983="SELESAI"))</f>
        <v/>
      </c>
      <c r="K143" s="24">
        <f>SUMPRODUCT((ISNUMBER(SEARCH("Pak Chandra",'DATA DASH'!$L$2:$L$8983)))*('DATA DASH'!$K$2:$K$8983="Produksi / Kultur Teknis")*('DATA DASH'!$H$2:$H$8983="PROSES"))</f>
        <v/>
      </c>
      <c r="L143" s="24">
        <f>SUMPRODUCT((ISNUMBER(SEARCH("Pak Chandra",'DATA DASH'!$L$2:$L$8983)))*('DATA DASH'!$K$2:$K$8983="BT / FS (Kajian Kelayakan)")*('DATA DASH'!$H$2:$H$8983="SELESAI"))</f>
        <v/>
      </c>
      <c r="M143" s="24">
        <f>SUMPRODUCT((ISNUMBER(SEARCH("Pak Chandra",'DATA DASH'!$L$2:$L$8983)))*('DATA DASH'!$K$2:$K$8983="BT / FS (Kajian Kelayakan)")*('DATA DASH'!$H$2:$H$8983="PROSES"))</f>
        <v/>
      </c>
      <c r="N143" s="24">
        <f>SUMPRODUCT((ISNUMBER(SEARCH("Pak Chandra",'DATA DASH'!$L$2:$L$8983)))*('DATA DASH'!$K$2:$K$8983="Evaluasi/Kajian/Pemeriksaan")*('DATA DASH'!$H$2:$H$8983="SELESAI"))</f>
        <v/>
      </c>
      <c r="O143" s="24">
        <f>SUMPRODUCT((ISNUMBER(SEARCH("Pak Chandra",'DATA DASH'!$L$2:$L$8983)))*('DATA DASH'!$K$2:$K$8983="Evaluasi/Kajian/Pemeriksaan")*('DATA DASH'!$H$2:$H$8983="PROSES"))</f>
        <v/>
      </c>
      <c r="P143" s="24">
        <f>SUMPRODUCT((ISNUMBER(SEARCH("Pak Chandra",'DATA DASH'!$L$2:$L$8983)))*('DATA DASH'!$K$2:$K$8983="Lainnya")*('DATA DASH'!$H$2:$H$8983="SELESAI"))</f>
        <v/>
      </c>
      <c r="Q143" s="24">
        <f>SUMPRODUCT((ISNUMBER(SEARCH("Pak Chandra",'DATA DASH'!$L$2:$L$8983)))*('DATA DASH'!$K$2:$K$8983="Lainnya")*('DATA DASH'!$H$2:$H$8983="PROSES"))</f>
        <v/>
      </c>
      <c r="R143" s="24">
        <f>SUM(B143:Q143)</f>
        <v/>
      </c>
    </row>
    <row r="144">
      <c r="A144" s="24" t="inlineStr">
        <is>
          <t>Pak Agus Eko Prasetyo</t>
        </is>
      </c>
      <c r="B144" s="24">
        <f>SUMPRODUCT((ISNUMBER(SEARCH("Pak Agus Eko Prasetyo",'DATA DASH'!$L$2:$L$8983)))*('DATA DASH'!$K$2:$K$8983="(Tidak ada kegiatan)")*('DATA DASH'!$H$2:$H$8983="SELESAI"))</f>
        <v/>
      </c>
      <c r="C144" s="24">
        <f>SUMPRODUCT((ISNUMBER(SEARCH("Pak Agus Eko Prasetyo",'DATA DASH'!$L$2:$L$8983)))*('DATA DASH'!$K$2:$K$8983="(Tidak ada kegiatan)")*('DATA DASH'!$H$2:$H$8983="PROSES"))</f>
        <v/>
      </c>
      <c r="D144" s="24">
        <f>SUMPRODUCT((ISNUMBER(SEARCH("Pak Agus Eko Prasetyo",'DATA DASH'!$L$2:$L$8983)))*('DATA DASH'!$K$2:$K$8983="Tanam Ulang / Program TU")*('DATA DASH'!$H$2:$H$8983="SELESAI"))</f>
        <v/>
      </c>
      <c r="E144" s="24">
        <f>SUMPRODUCT((ISNUMBER(SEARCH("Pak Agus Eko Prasetyo",'DATA DASH'!$L$2:$L$8983)))*('DATA DASH'!$K$2:$K$8983="Tanam Ulang / Program TU")*('DATA DASH'!$H$2:$H$8983="PROSES"))</f>
        <v/>
      </c>
      <c r="F144" s="24">
        <f>SUMPRODUCT((ISNUMBER(SEARCH("Pak Agus Eko Prasetyo",'DATA DASH'!$L$2:$L$8983)))*('DATA DASH'!$K$2:$K$8983="Bibit / Lewat Umur")*('DATA DASH'!$H$2:$H$8983="SELESAI"))</f>
        <v/>
      </c>
      <c r="G144" s="24">
        <f>SUMPRODUCT((ISNUMBER(SEARCH("Pak Agus Eko Prasetyo",'DATA DASH'!$L$2:$L$8983)))*('DATA DASH'!$K$2:$K$8983="Bibit / Lewat Umur")*('DATA DASH'!$H$2:$H$8983="PROSES"))</f>
        <v/>
      </c>
      <c r="H144" s="24">
        <f>SUMPRODUCT((ISNUMBER(SEARCH("Pak Agus Eko Prasetyo",'DATA DASH'!$L$2:$L$8983)))*('DATA DASH'!$K$2:$K$8983="Areal Non Produktif / Puso")*('DATA DASH'!$H$2:$H$8983="SELESAI"))</f>
        <v/>
      </c>
      <c r="I144" s="24">
        <f>SUMPRODUCT((ISNUMBER(SEARCH("Pak Agus Eko Prasetyo",'DATA DASH'!$L$2:$L$8983)))*('DATA DASH'!$K$2:$K$8983="Areal Non Produktif / Puso")*('DATA DASH'!$H$2:$H$8983="PROSES"))</f>
        <v/>
      </c>
      <c r="J144" s="24">
        <f>SUMPRODUCT((ISNUMBER(SEARCH("Pak Agus Eko Prasetyo",'DATA DASH'!$L$2:$L$8983)))*('DATA DASH'!$K$2:$K$8983="Produksi / Kultur Teknis")*('DATA DASH'!$H$2:$H$8983="SELESAI"))</f>
        <v/>
      </c>
      <c r="K144" s="24">
        <f>SUMPRODUCT((ISNUMBER(SEARCH("Pak Agus Eko Prasetyo",'DATA DASH'!$L$2:$L$8983)))*('DATA DASH'!$K$2:$K$8983="Produksi / Kultur Teknis")*('DATA DASH'!$H$2:$H$8983="PROSES"))</f>
        <v/>
      </c>
      <c r="L144" s="24">
        <f>SUMPRODUCT((ISNUMBER(SEARCH("Pak Agus Eko Prasetyo",'DATA DASH'!$L$2:$L$8983)))*('DATA DASH'!$K$2:$K$8983="BT / FS (Kajian Kelayakan)")*('DATA DASH'!$H$2:$H$8983="SELESAI"))</f>
        <v/>
      </c>
      <c r="M144" s="24">
        <f>SUMPRODUCT((ISNUMBER(SEARCH("Pak Agus Eko Prasetyo",'DATA DASH'!$L$2:$L$8983)))*('DATA DASH'!$K$2:$K$8983="BT / FS (Kajian Kelayakan)")*('DATA DASH'!$H$2:$H$8983="PROSES"))</f>
        <v/>
      </c>
      <c r="N144" s="24">
        <f>SUMPRODUCT((ISNUMBER(SEARCH("Pak Agus Eko Prasetyo",'DATA DASH'!$L$2:$L$8983)))*('DATA DASH'!$K$2:$K$8983="Evaluasi/Kajian/Pemeriksaan")*('DATA DASH'!$H$2:$H$8983="SELESAI"))</f>
        <v/>
      </c>
      <c r="O144" s="24">
        <f>SUMPRODUCT((ISNUMBER(SEARCH("Pak Agus Eko Prasetyo",'DATA DASH'!$L$2:$L$8983)))*('DATA DASH'!$K$2:$K$8983="Evaluasi/Kajian/Pemeriksaan")*('DATA DASH'!$H$2:$H$8983="PROSES"))</f>
        <v/>
      </c>
      <c r="P144" s="24">
        <f>SUMPRODUCT((ISNUMBER(SEARCH("Pak Agus Eko Prasetyo",'DATA DASH'!$L$2:$L$8983)))*('DATA DASH'!$K$2:$K$8983="Lainnya")*('DATA DASH'!$H$2:$H$8983="SELESAI"))</f>
        <v/>
      </c>
      <c r="Q144" s="24">
        <f>SUMPRODUCT((ISNUMBER(SEARCH("Pak Agus Eko Prasetyo",'DATA DASH'!$L$2:$L$8983)))*('DATA DASH'!$K$2:$K$8983="Lainnya")*('DATA DASH'!$H$2:$H$8983="PROSES"))</f>
        <v/>
      </c>
      <c r="R144" s="24">
        <f>SUM(B144:Q144)</f>
        <v/>
      </c>
    </row>
    <row r="145">
      <c r="A145" s="27" t="inlineStr">
        <is>
          <t>TOTAL</t>
        </is>
      </c>
      <c r="B145" s="24">
        <f>SUM(B131:B144)</f>
        <v/>
      </c>
      <c r="C145" s="24">
        <f>SUM(C131:C144)</f>
        <v/>
      </c>
      <c r="D145" s="24">
        <f>SUM(D131:D144)</f>
        <v/>
      </c>
      <c r="E145" s="24">
        <f>SUM(E131:E144)</f>
        <v/>
      </c>
      <c r="F145" s="24">
        <f>SUM(F131:F144)</f>
        <v/>
      </c>
      <c r="G145" s="24">
        <f>SUM(G131:G144)</f>
        <v/>
      </c>
      <c r="H145" s="24">
        <f>SUM(H131:H144)</f>
        <v/>
      </c>
      <c r="I145" s="24">
        <f>SUM(I131:I144)</f>
        <v/>
      </c>
      <c r="J145" s="24">
        <f>SUM(J131:J144)</f>
        <v/>
      </c>
      <c r="K145" s="24">
        <f>SUM(K131:K144)</f>
        <v/>
      </c>
      <c r="L145" s="24">
        <f>SUM(L131:L144)</f>
        <v/>
      </c>
      <c r="M145" s="24">
        <f>SUM(M131:M144)</f>
        <v/>
      </c>
      <c r="N145" s="24">
        <f>SUM(N131:N144)</f>
        <v/>
      </c>
      <c r="O145" s="24">
        <f>SUM(O131:O144)</f>
        <v/>
      </c>
      <c r="P145" s="24">
        <f>SUM(P131:P144)</f>
        <v/>
      </c>
      <c r="Q145" s="24">
        <f>SUM(Q131:Q144)</f>
        <v/>
      </c>
      <c r="R145" s="24">
        <f>SUM(R131:R144)</f>
        <v/>
      </c>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8983"/>
  <sheetViews>
    <sheetView zoomScale="70" zoomScaleNormal="70" workbookViewId="0">
      <selection activeCell="L3" sqref="L3"/>
    </sheetView>
  </sheetViews>
  <sheetFormatPr baseColWidth="8" defaultRowHeight="14.5"/>
  <cols>
    <col width="20" customWidth="1" style="35" min="1" max="1"/>
    <col width="26" customWidth="1" style="35" min="2" max="3"/>
    <col width="30" customWidth="1" style="35" min="4" max="4"/>
    <col width="20" customWidth="1" style="35" min="5" max="5"/>
    <col width="40" customWidth="1" style="35" min="6" max="6"/>
    <col width="8" customWidth="1" style="35" min="7" max="7"/>
    <col width="12" customWidth="1" style="35" min="8" max="8"/>
    <col width="10" customWidth="1" style="35" min="9" max="9"/>
    <col width="9" customWidth="1" style="35" min="10" max="10"/>
    <col width="30" customWidth="1" style="35" min="11" max="11"/>
  </cols>
  <sheetData>
    <row r="1" ht="43.5" customHeight="1" s="35">
      <c r="A1" s="23" t="inlineStr">
        <is>
          <t>Regional</t>
        </is>
      </c>
      <c r="B1" s="23" t="inlineStr">
        <is>
          <t>Perusahaan</t>
        </is>
      </c>
      <c r="C1" s="23" t="inlineStr">
        <is>
          <t>Kebun</t>
        </is>
      </c>
      <c r="D1" s="23" t="inlineStr">
        <is>
          <t>Petugas</t>
        </is>
      </c>
      <c r="E1" s="23" t="inlineStr">
        <is>
          <t>TanggalKunjungan</t>
        </is>
      </c>
      <c r="F1" s="23" t="inlineStr">
        <is>
          <t>Kegiatan</t>
        </is>
      </c>
      <c r="G1" s="23" t="inlineStr">
        <is>
          <t>Tahun</t>
        </is>
      </c>
      <c r="H1" s="23" t="inlineStr">
        <is>
          <t>Status</t>
        </is>
      </c>
      <c r="I1" s="23" t="inlineStr">
        <is>
          <t>JumlahKorektor</t>
        </is>
      </c>
      <c r="J1" s="23" t="inlineStr">
        <is>
          <t>AdaKeluar</t>
        </is>
      </c>
      <c r="K1" s="23" t="inlineStr">
        <is>
          <t>KategoriKegiatan</t>
        </is>
      </c>
      <c r="L1" s="23" t="inlineStr">
        <is>
          <t>KorektorPerKebun</t>
        </is>
      </c>
      <c r="M1" s="23" t="inlineStr">
        <is>
          <t>SumberBeban</t>
        </is>
      </c>
    </row>
    <row r="2">
      <c r="A2" t="inlineStr">
        <is>
          <t>Regional 1</t>
        </is>
      </c>
      <c r="B2">
        <f>IF('Data R1'!C4="","",'Data R1'!B4)</f>
        <v/>
      </c>
      <c r="C2">
        <f>IF('Data R1'!C4="","",'Data R1'!C4)</f>
        <v/>
      </c>
      <c r="D2">
        <f>IF('Data R1'!C4="","",'Data R1'!D4)</f>
        <v/>
      </c>
      <c r="E2">
        <f>IF('Data R1'!C4="","",'Data R1'!E4)</f>
        <v/>
      </c>
      <c r="F2">
        <f>IF('Data R1'!C4="","",'Data R1'!F4)</f>
        <v/>
      </c>
      <c r="G2">
        <f>IF('Data R1'!C4="","",'Data R1'!AD4)</f>
        <v/>
      </c>
      <c r="H2">
        <f>IF('Data R1'!C4="","",'Data R1'!AC4)</f>
        <v/>
      </c>
      <c r="I2">
        <f>IF('Data R1'!C4="","",COUNTIF('Data R1'!J4,"&gt;0")+COUNTIF('Data R1'!L4,"&gt;0")+COUNTIF('Data R1'!N4,"&gt;0")+COUNTIF('Data R1'!P4,"&gt;0")+COUNTIF('Data R1'!R4,"&gt;0")+COUNTIF('Data R1'!T4,"&gt;0")+COUNTIF('Data R1'!V4,"&gt;0")+COUNTIF('Data R1'!X4,"&gt;0"))</f>
        <v/>
      </c>
      <c r="J2">
        <f>IF('Data R1'!C4="","",IF((COUNTIF('Data R1'!K4,"&gt;0")+COUNTIF('Data R1'!M4,"&gt;0")+COUNTIF('Data R1'!O4,"&gt;0")+COUNTIF('Data R1'!Q4,"&gt;0")+COUNTIF('Data R1'!S4,"&gt;0")+COUNTIF('Data R1'!U4,"&gt;0")+COUNTIF('Data R1'!W4,"&gt;0")+COUNTIF('Data R1'!Y4,"&gt;0"))&gt;0,1,0))</f>
        <v/>
      </c>
      <c r="K2" t="inlineStr">
        <is>
          <t>Produksi / Kultur Teknis</t>
        </is>
      </c>
      <c r="M2" t="inlineStr">
        <is>
          <t>Data R</t>
        </is>
      </c>
    </row>
    <row r="3">
      <c r="A3" t="inlineStr">
        <is>
          <t>Regional 1</t>
        </is>
      </c>
      <c r="B3">
        <f>IF('Data R1'!C5="","",'Data R1'!B5)</f>
        <v/>
      </c>
      <c r="C3">
        <f>IF('Data R1'!C5="","",'Data R1'!C5)</f>
        <v/>
      </c>
      <c r="D3">
        <f>IF('Data R1'!C5="","",'Data R1'!D5)</f>
        <v/>
      </c>
      <c r="E3">
        <f>IF('Data R1'!C5="","",'Data R1'!E5)</f>
        <v/>
      </c>
      <c r="F3">
        <f>IF('Data R1'!C5="","",'Data R1'!F5)</f>
        <v/>
      </c>
      <c r="G3">
        <f>IF('Data R1'!C5="","",'Data R1'!AD5)</f>
        <v/>
      </c>
      <c r="H3">
        <f>IF('Data R1'!C5="","",'Data R1'!AC5)</f>
        <v/>
      </c>
      <c r="I3">
        <f>IF('Data R1'!C5="","",COUNTIF('Data R1'!J5,"&gt;0")+COUNTIF('Data R1'!L5,"&gt;0")+COUNTIF('Data R1'!N5,"&gt;0")+COUNTIF('Data R1'!P5,"&gt;0")+COUNTIF('Data R1'!R5,"&gt;0")+COUNTIF('Data R1'!T5,"&gt;0")+COUNTIF('Data R1'!V5,"&gt;0")+COUNTIF('Data R1'!X5,"&gt;0"))</f>
        <v/>
      </c>
      <c r="J3">
        <f>IF('Data R1'!C5="","",IF((COUNTIF('Data R1'!K5,"&gt;0")+COUNTIF('Data R1'!M5,"&gt;0")+COUNTIF('Data R1'!O5,"&gt;0")+COUNTIF('Data R1'!Q5,"&gt;0")+COUNTIF('Data R1'!S5,"&gt;0")+COUNTIF('Data R1'!U5,"&gt;0")+COUNTIF('Data R1'!W5,"&gt;0")+COUNTIF('Data R1'!Y5,"&gt;0"))&gt;0,1,0))</f>
        <v/>
      </c>
      <c r="K3" t="inlineStr">
        <is>
          <t>Tanam Ulang / Program TU</t>
        </is>
      </c>
      <c r="L3" t="inlineStr">
        <is>
          <t>Pak Edi Sigit Sutarta; Pak Iput Pradiko; Buk Nuzul Hijri</t>
        </is>
      </c>
      <c r="M3" t="inlineStr">
        <is>
          <t>Data R</t>
        </is>
      </c>
    </row>
    <row r="4">
      <c r="A4" t="inlineStr">
        <is>
          <t>Regional 1</t>
        </is>
      </c>
      <c r="B4">
        <f>IF('Data R1'!C6="","",'Data R1'!B6)</f>
        <v/>
      </c>
      <c r="C4">
        <f>IF('Data R1'!C6="","",'Data R1'!C6)</f>
        <v/>
      </c>
      <c r="D4">
        <f>IF('Data R1'!C6="","",'Data R1'!D6)</f>
        <v/>
      </c>
      <c r="E4">
        <f>IF('Data R1'!C6="","",'Data R1'!E6)</f>
        <v/>
      </c>
      <c r="F4">
        <f>IF('Data R1'!C6="","",'Data R1'!F6)</f>
        <v/>
      </c>
      <c r="G4">
        <f>IF('Data R1'!C6="","",'Data R1'!AD6)</f>
        <v/>
      </c>
      <c r="H4">
        <f>IF('Data R1'!C6="","",'Data R1'!AC6)</f>
        <v/>
      </c>
      <c r="I4">
        <f>IF('Data R1'!C6="","",COUNTIF('Data R1'!J6,"&gt;0")+COUNTIF('Data R1'!L6,"&gt;0")+COUNTIF('Data R1'!N6,"&gt;0")+COUNTIF('Data R1'!P6,"&gt;0")+COUNTIF('Data R1'!R6,"&gt;0")+COUNTIF('Data R1'!T6,"&gt;0")+COUNTIF('Data R1'!V6,"&gt;0")+COUNTIF('Data R1'!X6,"&gt;0"))</f>
        <v/>
      </c>
      <c r="J4">
        <f>IF('Data R1'!C6="","",IF((COUNTIF('Data R1'!K6,"&gt;0")+COUNTIF('Data R1'!M6,"&gt;0")+COUNTIF('Data R1'!O6,"&gt;0")+COUNTIF('Data R1'!Q6,"&gt;0")+COUNTIF('Data R1'!S6,"&gt;0")+COUNTIF('Data R1'!U6,"&gt;0")+COUNTIF('Data R1'!W6,"&gt;0")+COUNTIF('Data R1'!Y6,"&gt;0"))&gt;0,1,0))</f>
        <v/>
      </c>
      <c r="L4" t="inlineStr">
        <is>
          <t>Pak Edi Sigit Sutarta; Pak Iput Pradiko; Buk Nuzul Hijri</t>
        </is>
      </c>
      <c r="M4" t="inlineStr">
        <is>
          <t>Data R</t>
        </is>
      </c>
    </row>
    <row r="5">
      <c r="A5" t="inlineStr">
        <is>
          <t>Regional 1</t>
        </is>
      </c>
      <c r="B5">
        <f>IF('Data R1'!C7="","",'Data R1'!B7)</f>
        <v/>
      </c>
      <c r="C5">
        <f>IF('Data R1'!C7="","",'Data R1'!C7)</f>
        <v/>
      </c>
      <c r="D5">
        <f>IF('Data R1'!C7="","",'Data R1'!D7)</f>
        <v/>
      </c>
      <c r="E5">
        <f>IF('Data R1'!C7="","",'Data R1'!E7)</f>
        <v/>
      </c>
      <c r="F5">
        <f>IF('Data R1'!C7="","",'Data R1'!F7)</f>
        <v/>
      </c>
      <c r="G5">
        <f>IF('Data R1'!C7="","",'Data R1'!AD7)</f>
        <v/>
      </c>
      <c r="H5">
        <f>IF('Data R1'!C7="","",'Data R1'!AC7)</f>
        <v/>
      </c>
      <c r="I5">
        <f>IF('Data R1'!C7="","",COUNTIF('Data R1'!J7,"&gt;0")+COUNTIF('Data R1'!L7,"&gt;0")+COUNTIF('Data R1'!N7,"&gt;0")+COUNTIF('Data R1'!P7,"&gt;0")+COUNTIF('Data R1'!R7,"&gt;0")+COUNTIF('Data R1'!T7,"&gt;0")+COUNTIF('Data R1'!V7,"&gt;0")+COUNTIF('Data R1'!X7,"&gt;0"))</f>
        <v/>
      </c>
      <c r="J5">
        <f>IF('Data R1'!C7="","",IF((COUNTIF('Data R1'!K7,"&gt;0")+COUNTIF('Data R1'!M7,"&gt;0")+COUNTIF('Data R1'!O7,"&gt;0")+COUNTIF('Data R1'!Q7,"&gt;0")+COUNTIF('Data R1'!S7,"&gt;0")+COUNTIF('Data R1'!U7,"&gt;0")+COUNTIF('Data R1'!W7,"&gt;0")+COUNTIF('Data R1'!Y7,"&gt;0"))&gt;0,1,0))</f>
        <v/>
      </c>
      <c r="K5" t="inlineStr">
        <is>
          <t>Tanam Ulang / Program TU</t>
        </is>
      </c>
      <c r="L5" t="inlineStr">
        <is>
          <t>Pak Edi Sigit Sutarta; Pak Iput Pradiko; Buk Nuzul Hijri; Pak Eko</t>
        </is>
      </c>
      <c r="M5" t="inlineStr">
        <is>
          <t>Data R</t>
        </is>
      </c>
    </row>
    <row r="6">
      <c r="A6" t="inlineStr">
        <is>
          <t>Regional 1</t>
        </is>
      </c>
      <c r="B6">
        <f>IF('Data R1'!C8="","",'Data R1'!B8)</f>
        <v/>
      </c>
      <c r="C6">
        <f>IF('Data R1'!C8="","",'Data R1'!C8)</f>
        <v/>
      </c>
      <c r="D6">
        <f>IF('Data R1'!C8="","",'Data R1'!D8)</f>
        <v/>
      </c>
      <c r="E6">
        <f>IF('Data R1'!C8="","",'Data R1'!E8)</f>
        <v/>
      </c>
      <c r="F6">
        <f>IF('Data R1'!C8="","",'Data R1'!F8)</f>
        <v/>
      </c>
      <c r="G6">
        <f>IF('Data R1'!C8="","",'Data R1'!AD8)</f>
        <v/>
      </c>
      <c r="H6">
        <f>IF('Data R1'!C8="","",'Data R1'!AC8)</f>
        <v/>
      </c>
      <c r="I6">
        <f>IF('Data R1'!C8="","",COUNTIF('Data R1'!J8,"&gt;0")+COUNTIF('Data R1'!L8,"&gt;0")+COUNTIF('Data R1'!N8,"&gt;0")+COUNTIF('Data R1'!P8,"&gt;0")+COUNTIF('Data R1'!R8,"&gt;0")+COUNTIF('Data R1'!T8,"&gt;0")+COUNTIF('Data R1'!V8,"&gt;0")+COUNTIF('Data R1'!X8,"&gt;0"))</f>
        <v/>
      </c>
      <c r="J6">
        <f>IF('Data R1'!C8="","",IF((COUNTIF('Data R1'!K8,"&gt;0")+COUNTIF('Data R1'!M8,"&gt;0")+COUNTIF('Data R1'!O8,"&gt;0")+COUNTIF('Data R1'!Q8,"&gt;0")+COUNTIF('Data R1'!S8,"&gt;0")+COUNTIF('Data R1'!U8,"&gt;0")+COUNTIF('Data R1'!W8,"&gt;0")+COUNTIF('Data R1'!Y8,"&gt;0"))&gt;0,1,0))</f>
        <v/>
      </c>
      <c r="L6" t="inlineStr">
        <is>
          <t>Pak Edi Sigit Sutarta; Pak Iput Pradiko; Buk Nuzul Hijri; Pak Eko</t>
        </is>
      </c>
      <c r="M6" t="inlineStr">
        <is>
          <t>Data R</t>
        </is>
      </c>
    </row>
    <row r="7">
      <c r="A7" t="inlineStr">
        <is>
          <t>Regional 1</t>
        </is>
      </c>
      <c r="B7">
        <f>IF('Data R1'!C9="","",'Data R1'!B9)</f>
        <v/>
      </c>
      <c r="C7">
        <f>IF('Data R1'!C9="","",'Data R1'!C9)</f>
        <v/>
      </c>
      <c r="D7">
        <f>IF('Data R1'!C9="","",'Data R1'!D9)</f>
        <v/>
      </c>
      <c r="E7">
        <f>IF('Data R1'!C9="","",'Data R1'!E9)</f>
        <v/>
      </c>
      <c r="F7">
        <f>IF('Data R1'!C9="","",'Data R1'!F9)</f>
        <v/>
      </c>
      <c r="G7">
        <f>IF('Data R1'!C9="","",'Data R1'!AD9)</f>
        <v/>
      </c>
      <c r="H7">
        <f>IF('Data R1'!C9="","",'Data R1'!AC9)</f>
        <v/>
      </c>
      <c r="I7">
        <f>IF('Data R1'!C9="","",COUNTIF('Data R1'!J9,"&gt;0")+COUNTIF('Data R1'!L9,"&gt;0")+COUNTIF('Data R1'!N9,"&gt;0")+COUNTIF('Data R1'!P9,"&gt;0")+COUNTIF('Data R1'!R9,"&gt;0")+COUNTIF('Data R1'!T9,"&gt;0")+COUNTIF('Data R1'!V9,"&gt;0")+COUNTIF('Data R1'!X9,"&gt;0"))</f>
        <v/>
      </c>
      <c r="J7">
        <f>IF('Data R1'!C9="","",IF((COUNTIF('Data R1'!K9,"&gt;0")+COUNTIF('Data R1'!M9,"&gt;0")+COUNTIF('Data R1'!O9,"&gt;0")+COUNTIF('Data R1'!Q9,"&gt;0")+COUNTIF('Data R1'!S9,"&gt;0")+COUNTIF('Data R1'!U9,"&gt;0")+COUNTIF('Data R1'!W9,"&gt;0")+COUNTIF('Data R1'!Y9,"&gt;0"))&gt;0,1,0))</f>
        <v/>
      </c>
      <c r="L7" t="inlineStr">
        <is>
          <t>Pak Edi Sigit Sutarta; Pak Iput Pradiko; Buk Nuzul Hijri; Pak Eko</t>
        </is>
      </c>
      <c r="M7" t="inlineStr">
        <is>
          <t>Data R</t>
        </is>
      </c>
    </row>
    <row r="8">
      <c r="A8" t="inlineStr">
        <is>
          <t>Regional 1</t>
        </is>
      </c>
      <c r="B8">
        <f>IF('Data R1'!C10="","",'Data R1'!B10)</f>
        <v/>
      </c>
      <c r="C8">
        <f>IF('Data R1'!C10="","",'Data R1'!C10)</f>
        <v/>
      </c>
      <c r="D8">
        <f>IF('Data R1'!C10="","",'Data R1'!D10)</f>
        <v/>
      </c>
      <c r="E8">
        <f>IF('Data R1'!C10="","",'Data R1'!E10)</f>
        <v/>
      </c>
      <c r="F8">
        <f>IF('Data R1'!C10="","",'Data R1'!F10)</f>
        <v/>
      </c>
      <c r="G8">
        <f>IF('Data R1'!C10="","",'Data R1'!AD10)</f>
        <v/>
      </c>
      <c r="H8">
        <f>IF('Data R1'!C10="","",'Data R1'!AC10)</f>
        <v/>
      </c>
      <c r="I8">
        <f>IF('Data R1'!C10="","",COUNTIF('Data R1'!J10,"&gt;0")+COUNTIF('Data R1'!L10,"&gt;0")+COUNTIF('Data R1'!N10,"&gt;0")+COUNTIF('Data R1'!P10,"&gt;0")+COUNTIF('Data R1'!R10,"&gt;0")+COUNTIF('Data R1'!T10,"&gt;0")+COUNTIF('Data R1'!V10,"&gt;0")+COUNTIF('Data R1'!X10,"&gt;0"))</f>
        <v/>
      </c>
      <c r="J8">
        <f>IF('Data R1'!C10="","",IF((COUNTIF('Data R1'!K10,"&gt;0")+COUNTIF('Data R1'!M10,"&gt;0")+COUNTIF('Data R1'!O10,"&gt;0")+COUNTIF('Data R1'!Q10,"&gt;0")+COUNTIF('Data R1'!S10,"&gt;0")+COUNTIF('Data R1'!U10,"&gt;0")+COUNTIF('Data R1'!W10,"&gt;0")+COUNTIF('Data R1'!Y10,"&gt;0"))&gt;0,1,0))</f>
        <v/>
      </c>
      <c r="K8" t="inlineStr">
        <is>
          <t>Produksi / Kultur Teknis</t>
        </is>
      </c>
      <c r="L8" t="inlineStr">
        <is>
          <t>Pak Edi Sigit Sutarta; Pak Iput Pradiko; Buk Nuzul Hijri</t>
        </is>
      </c>
      <c r="M8" t="inlineStr">
        <is>
          <t>Data R</t>
        </is>
      </c>
    </row>
    <row r="9">
      <c r="A9" t="inlineStr">
        <is>
          <t>Regional 1</t>
        </is>
      </c>
      <c r="B9">
        <f>IF('Data R1'!C11="","",'Data R1'!B11)</f>
        <v/>
      </c>
      <c r="C9">
        <f>IF('Data R1'!C11="","",'Data R1'!C11)</f>
        <v/>
      </c>
      <c r="D9">
        <f>IF('Data R1'!C11="","",'Data R1'!D11)</f>
        <v/>
      </c>
      <c r="E9">
        <f>IF('Data R1'!C11="","",'Data R1'!E11)</f>
        <v/>
      </c>
      <c r="F9">
        <f>IF('Data R1'!C11="","",'Data R1'!F11)</f>
        <v/>
      </c>
      <c r="G9">
        <f>IF('Data R1'!C11="","",'Data R1'!AD11)</f>
        <v/>
      </c>
      <c r="H9">
        <f>IF('Data R1'!C11="","",'Data R1'!AC11)</f>
        <v/>
      </c>
      <c r="I9">
        <f>IF('Data R1'!C11="","",COUNTIF('Data R1'!J11,"&gt;0")+COUNTIF('Data R1'!L11,"&gt;0")+COUNTIF('Data R1'!N11,"&gt;0")+COUNTIF('Data R1'!P11,"&gt;0")+COUNTIF('Data R1'!R11,"&gt;0")+COUNTIF('Data R1'!T11,"&gt;0")+COUNTIF('Data R1'!V11,"&gt;0")+COUNTIF('Data R1'!X11,"&gt;0"))</f>
        <v/>
      </c>
      <c r="J9">
        <f>IF('Data R1'!C11="","",IF((COUNTIF('Data R1'!K11,"&gt;0")+COUNTIF('Data R1'!M11,"&gt;0")+COUNTIF('Data R1'!O11,"&gt;0")+COUNTIF('Data R1'!Q11,"&gt;0")+COUNTIF('Data R1'!S11,"&gt;0")+COUNTIF('Data R1'!U11,"&gt;0")+COUNTIF('Data R1'!W11,"&gt;0")+COUNTIF('Data R1'!Y11,"&gt;0"))&gt;0,1,0))</f>
        <v/>
      </c>
      <c r="L9" t="inlineStr">
        <is>
          <t>Pak Edi Sigit Sutarta; Pak Iput Pradiko; Buk Nuzul Hijri</t>
        </is>
      </c>
      <c r="M9" t="inlineStr">
        <is>
          <t>Data R</t>
        </is>
      </c>
    </row>
    <row r="10">
      <c r="A10" t="inlineStr">
        <is>
          <t>Regional 1</t>
        </is>
      </c>
      <c r="B10">
        <f>IF('Data R1'!C12="","",'Data R1'!B12)</f>
        <v/>
      </c>
      <c r="C10">
        <f>IF('Data R1'!C12="","",'Data R1'!C12)</f>
        <v/>
      </c>
      <c r="D10">
        <f>IF('Data R1'!C12="","",'Data R1'!D12)</f>
        <v/>
      </c>
      <c r="E10">
        <f>IF('Data R1'!C12="","",'Data R1'!E12)</f>
        <v/>
      </c>
      <c r="F10">
        <f>IF('Data R1'!C12="","",'Data R1'!F12)</f>
        <v/>
      </c>
      <c r="G10">
        <f>IF('Data R1'!C12="","",'Data R1'!AD12)</f>
        <v/>
      </c>
      <c r="H10">
        <f>IF('Data R1'!C12="","",'Data R1'!AC12)</f>
        <v/>
      </c>
      <c r="I10">
        <f>IF('Data R1'!C12="","",COUNTIF('Data R1'!J12,"&gt;0")+COUNTIF('Data R1'!L12,"&gt;0")+COUNTIF('Data R1'!N12,"&gt;0")+COUNTIF('Data R1'!P12,"&gt;0")+COUNTIF('Data R1'!R12,"&gt;0")+COUNTIF('Data R1'!T12,"&gt;0")+COUNTIF('Data R1'!V12,"&gt;0")+COUNTIF('Data R1'!X12,"&gt;0"))</f>
        <v/>
      </c>
      <c r="J10">
        <f>IF('Data R1'!C12="","",IF((COUNTIF('Data R1'!K12,"&gt;0")+COUNTIF('Data R1'!M12,"&gt;0")+COUNTIF('Data R1'!O12,"&gt;0")+COUNTIF('Data R1'!Q12,"&gt;0")+COUNTIF('Data R1'!S12,"&gt;0")+COUNTIF('Data R1'!U12,"&gt;0")+COUNTIF('Data R1'!W12,"&gt;0")+COUNTIF('Data R1'!Y12,"&gt;0"))&gt;0,1,0))</f>
        <v/>
      </c>
      <c r="K10" t="inlineStr">
        <is>
          <t>Tanam Ulang / Program TU</t>
        </is>
      </c>
      <c r="L10" t="inlineStr">
        <is>
          <t>Pak Edi Sigit Sutarta; Pak Iput Pradiko</t>
        </is>
      </c>
      <c r="M10" t="inlineStr">
        <is>
          <t>Data R</t>
        </is>
      </c>
    </row>
    <row r="11">
      <c r="A11" t="inlineStr">
        <is>
          <t>Regional 1</t>
        </is>
      </c>
      <c r="B11">
        <f>IF('Data R1'!C13="","",'Data R1'!B13)</f>
        <v/>
      </c>
      <c r="C11">
        <f>IF('Data R1'!C13="","",'Data R1'!C13)</f>
        <v/>
      </c>
      <c r="D11">
        <f>IF('Data R1'!C13="","",'Data R1'!D13)</f>
        <v/>
      </c>
      <c r="E11">
        <f>IF('Data R1'!C13="","",'Data R1'!E13)</f>
        <v/>
      </c>
      <c r="F11">
        <f>IF('Data R1'!C13="","",'Data R1'!F13)</f>
        <v/>
      </c>
      <c r="G11">
        <f>IF('Data R1'!C13="","",'Data R1'!AD13)</f>
        <v/>
      </c>
      <c r="H11">
        <f>IF('Data R1'!C13="","",'Data R1'!AC13)</f>
        <v/>
      </c>
      <c r="I11">
        <f>IF('Data R1'!C13="","",COUNTIF('Data R1'!J13,"&gt;0")+COUNTIF('Data R1'!L13,"&gt;0")+COUNTIF('Data R1'!N13,"&gt;0")+COUNTIF('Data R1'!P13,"&gt;0")+COUNTIF('Data R1'!R13,"&gt;0")+COUNTIF('Data R1'!T13,"&gt;0")+COUNTIF('Data R1'!V13,"&gt;0")+COUNTIF('Data R1'!X13,"&gt;0"))</f>
        <v/>
      </c>
      <c r="J11">
        <f>IF('Data R1'!C13="","",IF((COUNTIF('Data R1'!K13,"&gt;0")+COUNTIF('Data R1'!M13,"&gt;0")+COUNTIF('Data R1'!O13,"&gt;0")+COUNTIF('Data R1'!Q13,"&gt;0")+COUNTIF('Data R1'!S13,"&gt;0")+COUNTIF('Data R1'!U13,"&gt;0")+COUNTIF('Data R1'!W13,"&gt;0")+COUNTIF('Data R1'!Y13,"&gt;0"))&gt;0,1,0))</f>
        <v/>
      </c>
      <c r="L11" t="inlineStr">
        <is>
          <t>Pak Edi Sigit Sutarta; Pak Iput Pradiko</t>
        </is>
      </c>
      <c r="M11" t="inlineStr">
        <is>
          <t>Data R</t>
        </is>
      </c>
    </row>
    <row r="12">
      <c r="A12" t="inlineStr">
        <is>
          <t>Regional 1</t>
        </is>
      </c>
      <c r="B12">
        <f>IF('Data R1'!C14="","",'Data R1'!B14)</f>
        <v/>
      </c>
      <c r="C12">
        <f>IF('Data R1'!C14="","",'Data R1'!C14)</f>
        <v/>
      </c>
      <c r="D12">
        <f>IF('Data R1'!C14="","",'Data R1'!D14)</f>
        <v/>
      </c>
      <c r="E12">
        <f>IF('Data R1'!C14="","",'Data R1'!E14)</f>
        <v/>
      </c>
      <c r="F12">
        <f>IF('Data R1'!C14="","",'Data R1'!F14)</f>
        <v/>
      </c>
      <c r="G12">
        <f>IF('Data R1'!C14="","",'Data R1'!AD14)</f>
        <v/>
      </c>
      <c r="H12">
        <f>IF('Data R1'!C14="","",'Data R1'!AC14)</f>
        <v/>
      </c>
      <c r="I12">
        <f>IF('Data R1'!C14="","",COUNTIF('Data R1'!J14,"&gt;0")+COUNTIF('Data R1'!L14,"&gt;0")+COUNTIF('Data R1'!N14,"&gt;0")+COUNTIF('Data R1'!P14,"&gt;0")+COUNTIF('Data R1'!R14,"&gt;0")+COUNTIF('Data R1'!T14,"&gt;0")+COUNTIF('Data R1'!V14,"&gt;0")+COUNTIF('Data R1'!X14,"&gt;0"))</f>
        <v/>
      </c>
      <c r="J12">
        <f>IF('Data R1'!C14="","",IF((COUNTIF('Data R1'!K14,"&gt;0")+COUNTIF('Data R1'!M14,"&gt;0")+COUNTIF('Data R1'!O14,"&gt;0")+COUNTIF('Data R1'!Q14,"&gt;0")+COUNTIF('Data R1'!S14,"&gt;0")+COUNTIF('Data R1'!U14,"&gt;0")+COUNTIF('Data R1'!W14,"&gt;0")+COUNTIF('Data R1'!Y14,"&gt;0"))&gt;0,1,0))</f>
        <v/>
      </c>
      <c r="L12" t="inlineStr">
        <is>
          <t>Pak Edi Sigit Sutarta; Pak Iput Pradiko</t>
        </is>
      </c>
      <c r="M12" t="inlineStr">
        <is>
          <t>Data R</t>
        </is>
      </c>
    </row>
    <row r="13">
      <c r="A13" t="inlineStr">
        <is>
          <t>Regional 1</t>
        </is>
      </c>
      <c r="B13">
        <f>IF('Data R1'!C15="","",'Data R1'!B15)</f>
        <v/>
      </c>
      <c r="C13">
        <f>IF('Data R1'!C15="","",'Data R1'!C15)</f>
        <v/>
      </c>
      <c r="D13">
        <f>IF('Data R1'!C15="","",'Data R1'!D15)</f>
        <v/>
      </c>
      <c r="E13">
        <f>IF('Data R1'!C15="","",'Data R1'!E15)</f>
        <v/>
      </c>
      <c r="F13">
        <f>IF('Data R1'!C15="","",'Data R1'!F15)</f>
        <v/>
      </c>
      <c r="G13">
        <f>IF('Data R1'!C15="","",'Data R1'!AD15)</f>
        <v/>
      </c>
      <c r="H13">
        <f>IF('Data R1'!C15="","",'Data R1'!AC15)</f>
        <v/>
      </c>
      <c r="I13">
        <f>IF('Data R1'!C15="","",COUNTIF('Data R1'!J15,"&gt;0")+COUNTIF('Data R1'!L15,"&gt;0")+COUNTIF('Data R1'!N15,"&gt;0")+COUNTIF('Data R1'!P15,"&gt;0")+COUNTIF('Data R1'!R15,"&gt;0")+COUNTIF('Data R1'!T15,"&gt;0")+COUNTIF('Data R1'!V15,"&gt;0")+COUNTIF('Data R1'!X15,"&gt;0"))</f>
        <v/>
      </c>
      <c r="J13">
        <f>IF('Data R1'!C15="","",IF((COUNTIF('Data R1'!K15,"&gt;0")+COUNTIF('Data R1'!M15,"&gt;0")+COUNTIF('Data R1'!O15,"&gt;0")+COUNTIF('Data R1'!Q15,"&gt;0")+COUNTIF('Data R1'!S15,"&gt;0")+COUNTIF('Data R1'!U15,"&gt;0")+COUNTIF('Data R1'!W15,"&gt;0")+COUNTIF('Data R1'!Y15,"&gt;0"))&gt;0,1,0))</f>
        <v/>
      </c>
      <c r="L13" t="inlineStr">
        <is>
          <t>Pak Edi Sigit Sutarta; Pak Iput Pradiko</t>
        </is>
      </c>
      <c r="M13" t="inlineStr">
        <is>
          <t>Data R</t>
        </is>
      </c>
    </row>
    <row r="14">
      <c r="A14" t="inlineStr">
        <is>
          <t>Regional 1</t>
        </is>
      </c>
      <c r="B14">
        <f>IF('Data R1'!C16="","",'Data R1'!B16)</f>
        <v/>
      </c>
      <c r="C14">
        <f>IF('Data R1'!C16="","",'Data R1'!C16)</f>
        <v/>
      </c>
      <c r="D14">
        <f>IF('Data R1'!C16="","",'Data R1'!D16)</f>
        <v/>
      </c>
      <c r="E14">
        <f>IF('Data R1'!C16="","",'Data R1'!E16)</f>
        <v/>
      </c>
      <c r="F14">
        <f>IF('Data R1'!C16="","",'Data R1'!F16)</f>
        <v/>
      </c>
      <c r="G14">
        <f>IF('Data R1'!C16="","",'Data R1'!AD16)</f>
        <v/>
      </c>
      <c r="H14">
        <f>IF('Data R1'!C16="","",'Data R1'!AC16)</f>
        <v/>
      </c>
      <c r="I14">
        <f>IF('Data R1'!C16="","",COUNTIF('Data R1'!J16,"&gt;0")+COUNTIF('Data R1'!L16,"&gt;0")+COUNTIF('Data R1'!N16,"&gt;0")+COUNTIF('Data R1'!P16,"&gt;0")+COUNTIF('Data R1'!R16,"&gt;0")+COUNTIF('Data R1'!T16,"&gt;0")+COUNTIF('Data R1'!V16,"&gt;0")+COUNTIF('Data R1'!X16,"&gt;0"))</f>
        <v/>
      </c>
      <c r="J14">
        <f>IF('Data R1'!C16="","",IF((COUNTIF('Data R1'!K16,"&gt;0")+COUNTIF('Data R1'!M16,"&gt;0")+COUNTIF('Data R1'!O16,"&gt;0")+COUNTIF('Data R1'!Q16,"&gt;0")+COUNTIF('Data R1'!S16,"&gt;0")+COUNTIF('Data R1'!U16,"&gt;0")+COUNTIF('Data R1'!W16,"&gt;0")+COUNTIF('Data R1'!Y16,"&gt;0"))&gt;0,1,0))</f>
        <v/>
      </c>
      <c r="L14" t="inlineStr">
        <is>
          <t>Pak Edi Sigit Sutarta; Pak Iput Pradiko</t>
        </is>
      </c>
      <c r="M14" t="inlineStr">
        <is>
          <t>Data R</t>
        </is>
      </c>
    </row>
    <row r="15">
      <c r="A15" t="inlineStr">
        <is>
          <t>Regional 1</t>
        </is>
      </c>
      <c r="B15">
        <f>IF('Data R1'!C17="","",'Data R1'!B17)</f>
        <v/>
      </c>
      <c r="C15">
        <f>IF('Data R1'!C17="","",'Data R1'!C17)</f>
        <v/>
      </c>
      <c r="D15">
        <f>IF('Data R1'!C17="","",'Data R1'!D17)</f>
        <v/>
      </c>
      <c r="E15">
        <f>IF('Data R1'!C17="","",'Data R1'!E17)</f>
        <v/>
      </c>
      <c r="F15">
        <f>IF('Data R1'!C17="","",'Data R1'!F17)</f>
        <v/>
      </c>
      <c r="G15">
        <f>IF('Data R1'!C17="","",'Data R1'!AD17)</f>
        <v/>
      </c>
      <c r="H15">
        <f>IF('Data R1'!C17="","",'Data R1'!AC17)</f>
        <v/>
      </c>
      <c r="I15">
        <f>IF('Data R1'!C17="","",COUNTIF('Data R1'!J17,"&gt;0")+COUNTIF('Data R1'!L17,"&gt;0")+COUNTIF('Data R1'!N17,"&gt;0")+COUNTIF('Data R1'!P17,"&gt;0")+COUNTIF('Data R1'!R17,"&gt;0")+COUNTIF('Data R1'!T17,"&gt;0")+COUNTIF('Data R1'!V17,"&gt;0")+COUNTIF('Data R1'!X17,"&gt;0"))</f>
        <v/>
      </c>
      <c r="J15">
        <f>IF('Data R1'!C17="","",IF((COUNTIF('Data R1'!K17,"&gt;0")+COUNTIF('Data R1'!M17,"&gt;0")+COUNTIF('Data R1'!O17,"&gt;0")+COUNTIF('Data R1'!Q17,"&gt;0")+COUNTIF('Data R1'!S17,"&gt;0")+COUNTIF('Data R1'!U17,"&gt;0")+COUNTIF('Data R1'!W17,"&gt;0")+COUNTIF('Data R1'!Y17,"&gt;0"))&gt;0,1,0))</f>
        <v/>
      </c>
      <c r="L15" t="inlineStr">
        <is>
          <t>Pak Edi Sigit Sutarta; Pak Iput Pradiko</t>
        </is>
      </c>
      <c r="M15" t="inlineStr">
        <is>
          <t>Data R</t>
        </is>
      </c>
    </row>
    <row r="16">
      <c r="A16" t="inlineStr">
        <is>
          <t>Regional 1</t>
        </is>
      </c>
      <c r="B16">
        <f>IF('Data R1'!C18="","",'Data R1'!B18)</f>
        <v/>
      </c>
      <c r="C16">
        <f>IF('Data R1'!C18="","",'Data R1'!C18)</f>
        <v/>
      </c>
      <c r="D16">
        <f>IF('Data R1'!C18="","",'Data R1'!D18)</f>
        <v/>
      </c>
      <c r="E16">
        <f>IF('Data R1'!C18="","",'Data R1'!E18)</f>
        <v/>
      </c>
      <c r="F16">
        <f>IF('Data R1'!C18="","",'Data R1'!F18)</f>
        <v/>
      </c>
      <c r="G16">
        <f>IF('Data R1'!C18="","",'Data R1'!AD18)</f>
        <v/>
      </c>
      <c r="H16">
        <f>IF('Data R1'!C18="","",'Data R1'!AC18)</f>
        <v/>
      </c>
      <c r="I16">
        <f>IF('Data R1'!C18="","",COUNTIF('Data R1'!J18,"&gt;0")+COUNTIF('Data R1'!L18,"&gt;0")+COUNTIF('Data R1'!N18,"&gt;0")+COUNTIF('Data R1'!P18,"&gt;0")+COUNTIF('Data R1'!R18,"&gt;0")+COUNTIF('Data R1'!T18,"&gt;0")+COUNTIF('Data R1'!V18,"&gt;0")+COUNTIF('Data R1'!X18,"&gt;0"))</f>
        <v/>
      </c>
      <c r="J16">
        <f>IF('Data R1'!C18="","",IF((COUNTIF('Data R1'!K18,"&gt;0")+COUNTIF('Data R1'!M18,"&gt;0")+COUNTIF('Data R1'!O18,"&gt;0")+COUNTIF('Data R1'!Q18,"&gt;0")+COUNTIF('Data R1'!S18,"&gt;0")+COUNTIF('Data R1'!U18,"&gt;0")+COUNTIF('Data R1'!W18,"&gt;0")+COUNTIF('Data R1'!Y18,"&gt;0"))&gt;0,1,0))</f>
        <v/>
      </c>
      <c r="L16" t="inlineStr">
        <is>
          <t>Pak Edi Sigit Sutarta; Pak Iput Pradiko</t>
        </is>
      </c>
      <c r="M16" t="inlineStr">
        <is>
          <t>Data R</t>
        </is>
      </c>
    </row>
    <row r="17">
      <c r="A17" t="inlineStr">
        <is>
          <t>Regional 1</t>
        </is>
      </c>
      <c r="B17">
        <f>IF('Data R1'!C19="","",'Data R1'!B19)</f>
        <v/>
      </c>
      <c r="C17">
        <f>IF('Data R1'!C19="","",'Data R1'!C19)</f>
        <v/>
      </c>
      <c r="D17">
        <f>IF('Data R1'!C19="","",'Data R1'!D19)</f>
        <v/>
      </c>
      <c r="E17">
        <f>IF('Data R1'!C19="","",'Data R1'!E19)</f>
        <v/>
      </c>
      <c r="F17">
        <f>IF('Data R1'!C19="","",'Data R1'!F19)</f>
        <v/>
      </c>
      <c r="G17">
        <f>IF('Data R1'!C19="","",'Data R1'!AD19)</f>
        <v/>
      </c>
      <c r="H17">
        <f>IF('Data R1'!C19="","",'Data R1'!AC19)</f>
        <v/>
      </c>
      <c r="I17">
        <f>IF('Data R1'!C19="","",COUNTIF('Data R1'!J19,"&gt;0")+COUNTIF('Data R1'!L19,"&gt;0")+COUNTIF('Data R1'!N19,"&gt;0")+COUNTIF('Data R1'!P19,"&gt;0")+COUNTIF('Data R1'!R19,"&gt;0")+COUNTIF('Data R1'!T19,"&gt;0")+COUNTIF('Data R1'!V19,"&gt;0")+COUNTIF('Data R1'!X19,"&gt;0"))</f>
        <v/>
      </c>
      <c r="J17">
        <f>IF('Data R1'!C19="","",IF((COUNTIF('Data R1'!K19,"&gt;0")+COUNTIF('Data R1'!M19,"&gt;0")+COUNTIF('Data R1'!O19,"&gt;0")+COUNTIF('Data R1'!Q19,"&gt;0")+COUNTIF('Data R1'!S19,"&gt;0")+COUNTIF('Data R1'!U19,"&gt;0")+COUNTIF('Data R1'!W19,"&gt;0")+COUNTIF('Data R1'!Y19,"&gt;0"))&gt;0,1,0))</f>
        <v/>
      </c>
      <c r="M17" t="inlineStr">
        <is>
          <t>Data R</t>
        </is>
      </c>
    </row>
    <row r="18">
      <c r="A18" t="inlineStr">
        <is>
          <t>Regional 1</t>
        </is>
      </c>
      <c r="B18">
        <f>IF('Data R1'!C20="","",'Data R1'!B20)</f>
        <v/>
      </c>
      <c r="C18">
        <f>IF('Data R1'!C20="","",'Data R1'!C20)</f>
        <v/>
      </c>
      <c r="D18">
        <f>IF('Data R1'!C20="","",'Data R1'!D20)</f>
        <v/>
      </c>
      <c r="E18">
        <f>IF('Data R1'!C20="","",'Data R1'!E20)</f>
        <v/>
      </c>
      <c r="F18">
        <f>IF('Data R1'!C20="","",'Data R1'!F20)</f>
        <v/>
      </c>
      <c r="G18">
        <f>IF('Data R1'!C20="","",'Data R1'!AD20)</f>
        <v/>
      </c>
      <c r="H18">
        <f>IF('Data R1'!C20="","",'Data R1'!AC20)</f>
        <v/>
      </c>
      <c r="I18">
        <f>IF('Data R1'!C20="","",COUNTIF('Data R1'!J20,"&gt;0")+COUNTIF('Data R1'!L20,"&gt;0")+COUNTIF('Data R1'!N20,"&gt;0")+COUNTIF('Data R1'!P20,"&gt;0")+COUNTIF('Data R1'!R20,"&gt;0")+COUNTIF('Data R1'!T20,"&gt;0")+COUNTIF('Data R1'!V20,"&gt;0")+COUNTIF('Data R1'!X20,"&gt;0"))</f>
        <v/>
      </c>
      <c r="J18">
        <f>IF('Data R1'!C20="","",IF((COUNTIF('Data R1'!K20,"&gt;0")+COUNTIF('Data R1'!M20,"&gt;0")+COUNTIF('Data R1'!O20,"&gt;0")+COUNTIF('Data R1'!Q20,"&gt;0")+COUNTIF('Data R1'!S20,"&gt;0")+COUNTIF('Data R1'!U20,"&gt;0")+COUNTIF('Data R1'!W20,"&gt;0")+COUNTIF('Data R1'!Y20,"&gt;0"))&gt;0,1,0))</f>
        <v/>
      </c>
      <c r="K18" t="inlineStr">
        <is>
          <t>Evaluasi/Kajian/Pemeriksaan</t>
        </is>
      </c>
      <c r="L18" t="inlineStr">
        <is>
          <t>Pak Edi Sigit Sutarta</t>
        </is>
      </c>
      <c r="M18" t="inlineStr">
        <is>
          <t>Data R</t>
        </is>
      </c>
    </row>
    <row r="19">
      <c r="A19" t="inlineStr">
        <is>
          <t>Regional 1</t>
        </is>
      </c>
      <c r="B19">
        <f>IF('Data R1'!C21="","",'Data R1'!B21)</f>
        <v/>
      </c>
      <c r="C19">
        <f>IF('Data R1'!C21="","",'Data R1'!C21)</f>
        <v/>
      </c>
      <c r="D19">
        <f>IF('Data R1'!C21="","",'Data R1'!D21)</f>
        <v/>
      </c>
      <c r="E19">
        <f>IF('Data R1'!C21="","",'Data R1'!E21)</f>
        <v/>
      </c>
      <c r="F19">
        <f>IF('Data R1'!C21="","",'Data R1'!F21)</f>
        <v/>
      </c>
      <c r="G19">
        <f>IF('Data R1'!C21="","",'Data R1'!AD21)</f>
        <v/>
      </c>
      <c r="H19">
        <f>IF('Data R1'!C21="","",'Data R1'!AC21)</f>
        <v/>
      </c>
      <c r="I19">
        <f>IF('Data R1'!C21="","",COUNTIF('Data R1'!J21,"&gt;0")+COUNTIF('Data R1'!L21,"&gt;0")+COUNTIF('Data R1'!N21,"&gt;0")+COUNTIF('Data R1'!P21,"&gt;0")+COUNTIF('Data R1'!R21,"&gt;0")+COUNTIF('Data R1'!T21,"&gt;0")+COUNTIF('Data R1'!V21,"&gt;0")+COUNTIF('Data R1'!X21,"&gt;0"))</f>
        <v/>
      </c>
      <c r="J19">
        <f>IF('Data R1'!C21="","",IF((COUNTIF('Data R1'!K21,"&gt;0")+COUNTIF('Data R1'!M21,"&gt;0")+COUNTIF('Data R1'!O21,"&gt;0")+COUNTIF('Data R1'!Q21,"&gt;0")+COUNTIF('Data R1'!S21,"&gt;0")+COUNTIF('Data R1'!U21,"&gt;0")+COUNTIF('Data R1'!W21,"&gt;0")+COUNTIF('Data R1'!Y21,"&gt;0"))&gt;0,1,0))</f>
        <v/>
      </c>
      <c r="L19" t="inlineStr">
        <is>
          <t>Pak Edi Sigit Sutarta</t>
        </is>
      </c>
      <c r="M19" t="inlineStr">
        <is>
          <t>Data R</t>
        </is>
      </c>
    </row>
    <row r="20">
      <c r="A20" t="inlineStr">
        <is>
          <t>Regional 1</t>
        </is>
      </c>
      <c r="B20">
        <f>IF('Data R1'!C22="","",'Data R1'!B22)</f>
        <v/>
      </c>
      <c r="C20">
        <f>IF('Data R1'!C22="","",'Data R1'!C22)</f>
        <v/>
      </c>
      <c r="D20">
        <f>IF('Data R1'!C22="","",'Data R1'!D22)</f>
        <v/>
      </c>
      <c r="E20">
        <f>IF('Data R1'!C22="","",'Data R1'!E22)</f>
        <v/>
      </c>
      <c r="F20">
        <f>IF('Data R1'!C22="","",'Data R1'!F22)</f>
        <v/>
      </c>
      <c r="G20">
        <f>IF('Data R1'!C22="","",'Data R1'!AD22)</f>
        <v/>
      </c>
      <c r="H20">
        <f>IF('Data R1'!C22="","",'Data R1'!AC22)</f>
        <v/>
      </c>
      <c r="I20">
        <f>IF('Data R1'!C22="","",COUNTIF('Data R1'!J22,"&gt;0")+COUNTIF('Data R1'!L22,"&gt;0")+COUNTIF('Data R1'!N22,"&gt;0")+COUNTIF('Data R1'!P22,"&gt;0")+COUNTIF('Data R1'!R22,"&gt;0")+COUNTIF('Data R1'!T22,"&gt;0")+COUNTIF('Data R1'!V22,"&gt;0")+COUNTIF('Data R1'!X22,"&gt;0"))</f>
        <v/>
      </c>
      <c r="J20">
        <f>IF('Data R1'!C22="","",IF((COUNTIF('Data R1'!K22,"&gt;0")+COUNTIF('Data R1'!M22,"&gt;0")+COUNTIF('Data R1'!O22,"&gt;0")+COUNTIF('Data R1'!Q22,"&gt;0")+COUNTIF('Data R1'!S22,"&gt;0")+COUNTIF('Data R1'!U22,"&gt;0")+COUNTIF('Data R1'!W22,"&gt;0")+COUNTIF('Data R1'!Y22,"&gt;0"))&gt;0,1,0))</f>
        <v/>
      </c>
      <c r="L20" t="inlineStr">
        <is>
          <t>Pak Edi Sigit Sutarta</t>
        </is>
      </c>
      <c r="M20" t="inlineStr">
        <is>
          <t>Data R</t>
        </is>
      </c>
    </row>
    <row r="21">
      <c r="A21" t="inlineStr">
        <is>
          <t>Regional 1</t>
        </is>
      </c>
      <c r="B21">
        <f>IF('Data R1'!C23="","",'Data R1'!B23)</f>
        <v/>
      </c>
      <c r="C21">
        <f>IF('Data R1'!C23="","",'Data R1'!C23)</f>
        <v/>
      </c>
      <c r="D21">
        <f>IF('Data R1'!C23="","",'Data R1'!D23)</f>
        <v/>
      </c>
      <c r="E21">
        <f>IF('Data R1'!C23="","",'Data R1'!E23)</f>
        <v/>
      </c>
      <c r="F21">
        <f>IF('Data R1'!C23="","",'Data R1'!F23)</f>
        <v/>
      </c>
      <c r="G21">
        <f>IF('Data R1'!C23="","",'Data R1'!AD23)</f>
        <v/>
      </c>
      <c r="H21">
        <f>IF('Data R1'!C23="","",'Data R1'!AC23)</f>
        <v/>
      </c>
      <c r="I21">
        <f>IF('Data R1'!C23="","",COUNTIF('Data R1'!J23,"&gt;0")+COUNTIF('Data R1'!L23,"&gt;0")+COUNTIF('Data R1'!N23,"&gt;0")+COUNTIF('Data R1'!P23,"&gt;0")+COUNTIF('Data R1'!R23,"&gt;0")+COUNTIF('Data R1'!T23,"&gt;0")+COUNTIF('Data R1'!V23,"&gt;0")+COUNTIF('Data R1'!X23,"&gt;0"))</f>
        <v/>
      </c>
      <c r="J21">
        <f>IF('Data R1'!C23="","",IF((COUNTIF('Data R1'!K23,"&gt;0")+COUNTIF('Data R1'!M23,"&gt;0")+COUNTIF('Data R1'!O23,"&gt;0")+COUNTIF('Data R1'!Q23,"&gt;0")+COUNTIF('Data R1'!S23,"&gt;0")+COUNTIF('Data R1'!U23,"&gt;0")+COUNTIF('Data R1'!W23,"&gt;0")+COUNTIF('Data R1'!Y23,"&gt;0"))&gt;0,1,0))</f>
        <v/>
      </c>
      <c r="K21" t="inlineStr">
        <is>
          <t>Produksi / Kultur Teknis</t>
        </is>
      </c>
      <c r="M21" t="inlineStr">
        <is>
          <t>Data R</t>
        </is>
      </c>
    </row>
    <row r="22">
      <c r="A22" t="inlineStr">
        <is>
          <t>Regional 1</t>
        </is>
      </c>
      <c r="B22">
        <f>IF('Data R1'!C24="","",'Data R1'!B24)</f>
        <v/>
      </c>
      <c r="C22">
        <f>IF('Data R1'!C24="","",'Data R1'!C24)</f>
        <v/>
      </c>
      <c r="D22">
        <f>IF('Data R1'!C24="","",'Data R1'!D24)</f>
        <v/>
      </c>
      <c r="E22">
        <f>IF('Data R1'!C24="","",'Data R1'!E24)</f>
        <v/>
      </c>
      <c r="F22">
        <f>IF('Data R1'!C24="","",'Data R1'!F24)</f>
        <v/>
      </c>
      <c r="G22">
        <f>IF('Data R1'!C24="","",'Data R1'!AD24)</f>
        <v/>
      </c>
      <c r="H22">
        <f>IF('Data R1'!C24="","",'Data R1'!AC24)</f>
        <v/>
      </c>
      <c r="I22">
        <f>IF('Data R1'!C24="","",COUNTIF('Data R1'!J24,"&gt;0")+COUNTIF('Data R1'!L24,"&gt;0")+COUNTIF('Data R1'!N24,"&gt;0")+COUNTIF('Data R1'!P24,"&gt;0")+COUNTIF('Data R1'!R24,"&gt;0")+COUNTIF('Data R1'!T24,"&gt;0")+COUNTIF('Data R1'!V24,"&gt;0")+COUNTIF('Data R1'!X24,"&gt;0"))</f>
        <v/>
      </c>
      <c r="J22">
        <f>IF('Data R1'!C24="","",IF((COUNTIF('Data R1'!K24,"&gt;0")+COUNTIF('Data R1'!M24,"&gt;0")+COUNTIF('Data R1'!O24,"&gt;0")+COUNTIF('Data R1'!Q24,"&gt;0")+COUNTIF('Data R1'!S24,"&gt;0")+COUNTIF('Data R1'!U24,"&gt;0")+COUNTIF('Data R1'!W24,"&gt;0")+COUNTIF('Data R1'!Y24,"&gt;0"))&gt;0,1,0))</f>
        <v/>
      </c>
      <c r="K22" t="inlineStr">
        <is>
          <t>Areal Non Produktif / Puso</t>
        </is>
      </c>
      <c r="L22" t="inlineStr">
        <is>
          <t>Pak Edi Sigit Sutarta; Pak Iput Pradiko</t>
        </is>
      </c>
      <c r="M22" t="inlineStr">
        <is>
          <t>Data R</t>
        </is>
      </c>
    </row>
    <row r="23">
      <c r="A23" t="inlineStr">
        <is>
          <t>Regional 1</t>
        </is>
      </c>
      <c r="B23">
        <f>IF('Data R1'!C25="","",'Data R1'!B25)</f>
        <v/>
      </c>
      <c r="C23">
        <f>IF('Data R1'!C25="","",'Data R1'!C25)</f>
        <v/>
      </c>
      <c r="D23">
        <f>IF('Data R1'!C25="","",'Data R1'!D25)</f>
        <v/>
      </c>
      <c r="E23">
        <f>IF('Data R1'!C25="","",'Data R1'!E25)</f>
        <v/>
      </c>
      <c r="F23">
        <f>IF('Data R1'!C25="","",'Data R1'!F25)</f>
        <v/>
      </c>
      <c r="G23">
        <f>IF('Data R1'!C25="","",'Data R1'!AD25)</f>
        <v/>
      </c>
      <c r="H23">
        <f>IF('Data R1'!C25="","",'Data R1'!AC25)</f>
        <v/>
      </c>
      <c r="I23">
        <f>IF('Data R1'!C25="","",COUNTIF('Data R1'!J25,"&gt;0")+COUNTIF('Data R1'!L25,"&gt;0")+COUNTIF('Data R1'!N25,"&gt;0")+COUNTIF('Data R1'!P25,"&gt;0")+COUNTIF('Data R1'!R25,"&gt;0")+COUNTIF('Data R1'!T25,"&gt;0")+COUNTIF('Data R1'!V25,"&gt;0")+COUNTIF('Data R1'!X25,"&gt;0"))</f>
        <v/>
      </c>
      <c r="J23">
        <f>IF('Data R1'!C25="","",IF((COUNTIF('Data R1'!K25,"&gt;0")+COUNTIF('Data R1'!M25,"&gt;0")+COUNTIF('Data R1'!O25,"&gt;0")+COUNTIF('Data R1'!Q25,"&gt;0")+COUNTIF('Data R1'!S25,"&gt;0")+COUNTIF('Data R1'!U25,"&gt;0")+COUNTIF('Data R1'!W25,"&gt;0")+COUNTIF('Data R1'!Y25,"&gt;0"))&gt;0,1,0))</f>
        <v/>
      </c>
      <c r="K23" t="inlineStr">
        <is>
          <t>Areal Non Produktif / Puso</t>
        </is>
      </c>
      <c r="L23" t="inlineStr">
        <is>
          <t>Pak Edi Sigit Sutarta; Pak Iput Pradiko; Buk Nuzul Hijri</t>
        </is>
      </c>
      <c r="M23" t="inlineStr">
        <is>
          <t>Data R</t>
        </is>
      </c>
    </row>
    <row r="24">
      <c r="A24" t="inlineStr">
        <is>
          <t>Regional 1</t>
        </is>
      </c>
      <c r="B24">
        <f>IF('Data R1'!C26="","",'Data R1'!B26)</f>
        <v/>
      </c>
      <c r="C24">
        <f>IF('Data R1'!C26="","",'Data R1'!C26)</f>
        <v/>
      </c>
      <c r="D24">
        <f>IF('Data R1'!C26="","",'Data R1'!D26)</f>
        <v/>
      </c>
      <c r="E24">
        <f>IF('Data R1'!C26="","",'Data R1'!E26)</f>
        <v/>
      </c>
      <c r="F24">
        <f>IF('Data R1'!C26="","",'Data R1'!F26)</f>
        <v/>
      </c>
      <c r="G24">
        <f>IF('Data R1'!C26="","",'Data R1'!AD26)</f>
        <v/>
      </c>
      <c r="H24">
        <f>IF('Data R1'!C26="","",'Data R1'!AC26)</f>
        <v/>
      </c>
      <c r="I24">
        <f>IF('Data R1'!C26="","",COUNTIF('Data R1'!J26,"&gt;0")+COUNTIF('Data R1'!L26,"&gt;0")+COUNTIF('Data R1'!N26,"&gt;0")+COUNTIF('Data R1'!P26,"&gt;0")+COUNTIF('Data R1'!R26,"&gt;0")+COUNTIF('Data R1'!T26,"&gt;0")+COUNTIF('Data R1'!V26,"&gt;0")+COUNTIF('Data R1'!X26,"&gt;0"))</f>
        <v/>
      </c>
      <c r="J24">
        <f>IF('Data R1'!C26="","",IF((COUNTIF('Data R1'!K26,"&gt;0")+COUNTIF('Data R1'!M26,"&gt;0")+COUNTIF('Data R1'!O26,"&gt;0")+COUNTIF('Data R1'!Q26,"&gt;0")+COUNTIF('Data R1'!S26,"&gt;0")+COUNTIF('Data R1'!U26,"&gt;0")+COUNTIF('Data R1'!W26,"&gt;0")+COUNTIF('Data R1'!Y26,"&gt;0"))&gt;0,1,0))</f>
        <v/>
      </c>
      <c r="L24" t="inlineStr">
        <is>
          <t>Pak Edi Sigit Sutarta; Pak Iput Pradiko; Buk Nuzul Hijri</t>
        </is>
      </c>
      <c r="M24" t="inlineStr">
        <is>
          <t>Data R</t>
        </is>
      </c>
    </row>
    <row r="25">
      <c r="A25" t="inlineStr">
        <is>
          <t>Regional 1</t>
        </is>
      </c>
      <c r="B25">
        <f>IF('Data R1'!C27="","",'Data R1'!B27)</f>
        <v/>
      </c>
      <c r="C25">
        <f>IF('Data R1'!C27="","",'Data R1'!C27)</f>
        <v/>
      </c>
      <c r="D25">
        <f>IF('Data R1'!C27="","",'Data R1'!D27)</f>
        <v/>
      </c>
      <c r="E25">
        <f>IF('Data R1'!C27="","",'Data R1'!E27)</f>
        <v/>
      </c>
      <c r="F25">
        <f>IF('Data R1'!C27="","",'Data R1'!F27)</f>
        <v/>
      </c>
      <c r="G25">
        <f>IF('Data R1'!C27="","",'Data R1'!AD27)</f>
        <v/>
      </c>
      <c r="H25">
        <f>IF('Data R1'!C27="","",'Data R1'!AC27)</f>
        <v/>
      </c>
      <c r="I25">
        <f>IF('Data R1'!C27="","",COUNTIF('Data R1'!J27,"&gt;0")+COUNTIF('Data R1'!L27,"&gt;0")+COUNTIF('Data R1'!N27,"&gt;0")+COUNTIF('Data R1'!P27,"&gt;0")+COUNTIF('Data R1'!R27,"&gt;0")+COUNTIF('Data R1'!T27,"&gt;0")+COUNTIF('Data R1'!V27,"&gt;0")+COUNTIF('Data R1'!X27,"&gt;0"))</f>
        <v/>
      </c>
      <c r="J25">
        <f>IF('Data R1'!C27="","",IF((COUNTIF('Data R1'!K27,"&gt;0")+COUNTIF('Data R1'!M27,"&gt;0")+COUNTIF('Data R1'!O27,"&gt;0")+COUNTIF('Data R1'!Q27,"&gt;0")+COUNTIF('Data R1'!S27,"&gt;0")+COUNTIF('Data R1'!U27,"&gt;0")+COUNTIF('Data R1'!W27,"&gt;0")+COUNTIF('Data R1'!Y27,"&gt;0"))&gt;0,1,0))</f>
        <v/>
      </c>
      <c r="L25" t="inlineStr">
        <is>
          <t>Pak Edi Sigit Sutarta; Pak Iput Pradiko; Buk Nuzul Hijri</t>
        </is>
      </c>
      <c r="M25" t="inlineStr">
        <is>
          <t>Data R</t>
        </is>
      </c>
    </row>
    <row r="26">
      <c r="A26" t="inlineStr">
        <is>
          <t>Regional 1</t>
        </is>
      </c>
      <c r="B26">
        <f>IF('Data R1'!C28="","",'Data R1'!B28)</f>
        <v/>
      </c>
      <c r="C26">
        <f>IF('Data R1'!C28="","",'Data R1'!C28)</f>
        <v/>
      </c>
      <c r="D26">
        <f>IF('Data R1'!C28="","",'Data R1'!D28)</f>
        <v/>
      </c>
      <c r="E26">
        <f>IF('Data R1'!C28="","",'Data R1'!E28)</f>
        <v/>
      </c>
      <c r="F26">
        <f>IF('Data R1'!C28="","",'Data R1'!F28)</f>
        <v/>
      </c>
      <c r="G26">
        <f>IF('Data R1'!C28="","",'Data R1'!AD28)</f>
        <v/>
      </c>
      <c r="H26">
        <f>IF('Data R1'!C28="","",'Data R1'!AC28)</f>
        <v/>
      </c>
      <c r="I26">
        <f>IF('Data R1'!C28="","",COUNTIF('Data R1'!J28,"&gt;0")+COUNTIF('Data R1'!L28,"&gt;0")+COUNTIF('Data R1'!N28,"&gt;0")+COUNTIF('Data R1'!P28,"&gt;0")+COUNTIF('Data R1'!R28,"&gt;0")+COUNTIF('Data R1'!T28,"&gt;0")+COUNTIF('Data R1'!V28,"&gt;0")+COUNTIF('Data R1'!X28,"&gt;0"))</f>
        <v/>
      </c>
      <c r="J26">
        <f>IF('Data R1'!C28="","",IF((COUNTIF('Data R1'!K28,"&gt;0")+COUNTIF('Data R1'!M28,"&gt;0")+COUNTIF('Data R1'!O28,"&gt;0")+COUNTIF('Data R1'!Q28,"&gt;0")+COUNTIF('Data R1'!S28,"&gt;0")+COUNTIF('Data R1'!U28,"&gt;0")+COUNTIF('Data R1'!W28,"&gt;0")+COUNTIF('Data R1'!Y28,"&gt;0"))&gt;0,1,0))</f>
        <v/>
      </c>
      <c r="K26" t="inlineStr">
        <is>
          <t>Tanam Ulang / Program TU</t>
        </is>
      </c>
      <c r="L26" t="inlineStr">
        <is>
          <t>Pak Edi Sigit Sutarta; Pak Iput Pradiko</t>
        </is>
      </c>
      <c r="M26" t="inlineStr">
        <is>
          <t>Data R</t>
        </is>
      </c>
    </row>
    <row r="27">
      <c r="A27" t="inlineStr">
        <is>
          <t>Regional 1</t>
        </is>
      </c>
      <c r="B27">
        <f>IF('Data R1'!C29="","",'Data R1'!B29)</f>
        <v/>
      </c>
      <c r="C27">
        <f>IF('Data R1'!C29="","",'Data R1'!C29)</f>
        <v/>
      </c>
      <c r="D27">
        <f>IF('Data R1'!C29="","",'Data R1'!D29)</f>
        <v/>
      </c>
      <c r="E27">
        <f>IF('Data R1'!C29="","",'Data R1'!E29)</f>
        <v/>
      </c>
      <c r="F27">
        <f>IF('Data R1'!C29="","",'Data R1'!F29)</f>
        <v/>
      </c>
      <c r="G27">
        <f>IF('Data R1'!C29="","",'Data R1'!AD29)</f>
        <v/>
      </c>
      <c r="H27">
        <f>IF('Data R1'!C29="","",'Data R1'!AC29)</f>
        <v/>
      </c>
      <c r="I27">
        <f>IF('Data R1'!C29="","",COUNTIF('Data R1'!J29,"&gt;0")+COUNTIF('Data R1'!L29,"&gt;0")+COUNTIF('Data R1'!N29,"&gt;0")+COUNTIF('Data R1'!P29,"&gt;0")+COUNTIF('Data R1'!R29,"&gt;0")+COUNTIF('Data R1'!T29,"&gt;0")+COUNTIF('Data R1'!V29,"&gt;0")+COUNTIF('Data R1'!X29,"&gt;0"))</f>
        <v/>
      </c>
      <c r="J27">
        <f>IF('Data R1'!C29="","",IF((COUNTIF('Data R1'!K29,"&gt;0")+COUNTIF('Data R1'!M29,"&gt;0")+COUNTIF('Data R1'!O29,"&gt;0")+COUNTIF('Data R1'!Q29,"&gt;0")+COUNTIF('Data R1'!S29,"&gt;0")+COUNTIF('Data R1'!U29,"&gt;0")+COUNTIF('Data R1'!W29,"&gt;0")+COUNTIF('Data R1'!Y29,"&gt;0"))&gt;0,1,0))</f>
        <v/>
      </c>
      <c r="L27" t="inlineStr">
        <is>
          <t>Pak Edi Sigit Sutarta; Pak Iput Pradiko</t>
        </is>
      </c>
      <c r="M27" t="inlineStr">
        <is>
          <t>Data R</t>
        </is>
      </c>
    </row>
    <row r="28">
      <c r="A28" t="inlineStr">
        <is>
          <t>Regional 1</t>
        </is>
      </c>
      <c r="B28">
        <f>IF('Data R1'!C30="","",'Data R1'!B30)</f>
        <v/>
      </c>
      <c r="C28">
        <f>IF('Data R1'!C30="","",'Data R1'!C30)</f>
        <v/>
      </c>
      <c r="D28">
        <f>IF('Data R1'!C30="","",'Data R1'!D30)</f>
        <v/>
      </c>
      <c r="E28">
        <f>IF('Data R1'!C30="","",'Data R1'!E30)</f>
        <v/>
      </c>
      <c r="F28">
        <f>IF('Data R1'!C30="","",'Data R1'!F30)</f>
        <v/>
      </c>
      <c r="G28">
        <f>IF('Data R1'!C30="","",'Data R1'!AD30)</f>
        <v/>
      </c>
      <c r="H28">
        <f>IF('Data R1'!C30="","",'Data R1'!AC30)</f>
        <v/>
      </c>
      <c r="I28">
        <f>IF('Data R1'!C30="","",COUNTIF('Data R1'!J30,"&gt;0")+COUNTIF('Data R1'!L30,"&gt;0")+COUNTIF('Data R1'!N30,"&gt;0")+COUNTIF('Data R1'!P30,"&gt;0")+COUNTIF('Data R1'!R30,"&gt;0")+COUNTIF('Data R1'!T30,"&gt;0")+COUNTIF('Data R1'!V30,"&gt;0")+COUNTIF('Data R1'!X30,"&gt;0"))</f>
        <v/>
      </c>
      <c r="J28">
        <f>IF('Data R1'!C30="","",IF((COUNTIF('Data R1'!K30,"&gt;0")+COUNTIF('Data R1'!M30,"&gt;0")+COUNTIF('Data R1'!O30,"&gt;0")+COUNTIF('Data R1'!Q30,"&gt;0")+COUNTIF('Data R1'!S30,"&gt;0")+COUNTIF('Data R1'!U30,"&gt;0")+COUNTIF('Data R1'!W30,"&gt;0")+COUNTIF('Data R1'!Y30,"&gt;0"))&gt;0,1,0))</f>
        <v/>
      </c>
      <c r="L28" t="inlineStr">
        <is>
          <t>Pak Edi Sigit Sutarta; Pak Iput Pradiko</t>
        </is>
      </c>
      <c r="M28" t="inlineStr">
        <is>
          <t>Data R</t>
        </is>
      </c>
    </row>
    <row r="29">
      <c r="A29" t="inlineStr">
        <is>
          <t>Regional 1</t>
        </is>
      </c>
      <c r="B29">
        <f>IF('Data R1'!C31="","",'Data R1'!B31)</f>
        <v/>
      </c>
      <c r="C29">
        <f>IF('Data R1'!C31="","",'Data R1'!C31)</f>
        <v/>
      </c>
      <c r="D29">
        <f>IF('Data R1'!C31="","",'Data R1'!D31)</f>
        <v/>
      </c>
      <c r="E29">
        <f>IF('Data R1'!C31="","",'Data R1'!E31)</f>
        <v/>
      </c>
      <c r="F29">
        <f>IF('Data R1'!C31="","",'Data R1'!F31)</f>
        <v/>
      </c>
      <c r="G29">
        <f>IF('Data R1'!C31="","",'Data R1'!AD31)</f>
        <v/>
      </c>
      <c r="H29">
        <f>IF('Data R1'!C31="","",'Data R1'!AC31)</f>
        <v/>
      </c>
      <c r="I29">
        <f>IF('Data R1'!C31="","",COUNTIF('Data R1'!J31,"&gt;0")+COUNTIF('Data R1'!L31,"&gt;0")+COUNTIF('Data R1'!N31,"&gt;0")+COUNTIF('Data R1'!P31,"&gt;0")+COUNTIF('Data R1'!R31,"&gt;0")+COUNTIF('Data R1'!T31,"&gt;0")+COUNTIF('Data R1'!V31,"&gt;0")+COUNTIF('Data R1'!X31,"&gt;0"))</f>
        <v/>
      </c>
      <c r="J29">
        <f>IF('Data R1'!C31="","",IF((COUNTIF('Data R1'!K31,"&gt;0")+COUNTIF('Data R1'!M31,"&gt;0")+COUNTIF('Data R1'!O31,"&gt;0")+COUNTIF('Data R1'!Q31,"&gt;0")+COUNTIF('Data R1'!S31,"&gt;0")+COUNTIF('Data R1'!U31,"&gt;0")+COUNTIF('Data R1'!W31,"&gt;0")+COUNTIF('Data R1'!Y31,"&gt;0"))&gt;0,1,0))</f>
        <v/>
      </c>
      <c r="L29" t="inlineStr">
        <is>
          <t>Pak Edi Sigit Sutarta; Pak Iput Pradiko</t>
        </is>
      </c>
      <c r="M29" t="inlineStr">
        <is>
          <t>Data R</t>
        </is>
      </c>
    </row>
    <row r="30">
      <c r="A30" t="inlineStr">
        <is>
          <t>Regional 1</t>
        </is>
      </c>
      <c r="B30">
        <f>IF('Data R1'!C32="","",'Data R1'!B32)</f>
        <v/>
      </c>
      <c r="C30">
        <f>IF('Data R1'!C32="","",'Data R1'!C32)</f>
        <v/>
      </c>
      <c r="D30">
        <f>IF('Data R1'!C32="","",'Data R1'!D32)</f>
        <v/>
      </c>
      <c r="E30">
        <f>IF('Data R1'!C32="","",'Data R1'!E32)</f>
        <v/>
      </c>
      <c r="F30">
        <f>IF('Data R1'!C32="","",'Data R1'!F32)</f>
        <v/>
      </c>
      <c r="G30">
        <f>IF('Data R1'!C32="","",'Data R1'!AD32)</f>
        <v/>
      </c>
      <c r="H30">
        <f>IF('Data R1'!C32="","",'Data R1'!AC32)</f>
        <v/>
      </c>
      <c r="I30">
        <f>IF('Data R1'!C32="","",COUNTIF('Data R1'!J32,"&gt;0")+COUNTIF('Data R1'!L32,"&gt;0")+COUNTIF('Data R1'!N32,"&gt;0")+COUNTIF('Data R1'!P32,"&gt;0")+COUNTIF('Data R1'!R32,"&gt;0")+COUNTIF('Data R1'!T32,"&gt;0")+COUNTIF('Data R1'!V32,"&gt;0")+COUNTIF('Data R1'!X32,"&gt;0"))</f>
        <v/>
      </c>
      <c r="J30">
        <f>IF('Data R1'!C32="","",IF((COUNTIF('Data R1'!K32,"&gt;0")+COUNTIF('Data R1'!M32,"&gt;0")+COUNTIF('Data R1'!O32,"&gt;0")+COUNTIF('Data R1'!Q32,"&gt;0")+COUNTIF('Data R1'!S32,"&gt;0")+COUNTIF('Data R1'!U32,"&gt;0")+COUNTIF('Data R1'!W32,"&gt;0")+COUNTIF('Data R1'!Y32,"&gt;0"))&gt;0,1,0))</f>
        <v/>
      </c>
      <c r="L30" t="inlineStr">
        <is>
          <t>Pak Edi Sigit Sutarta; Pak Iput Pradiko</t>
        </is>
      </c>
      <c r="M30" t="inlineStr">
        <is>
          <t>Data R</t>
        </is>
      </c>
    </row>
    <row r="31">
      <c r="A31" t="inlineStr">
        <is>
          <t>Regional 1</t>
        </is>
      </c>
      <c r="B31">
        <f>IF('Data R1'!C33="","",'Data R1'!B33)</f>
        <v/>
      </c>
      <c r="C31">
        <f>IF('Data R1'!C33="","",'Data R1'!C33)</f>
        <v/>
      </c>
      <c r="D31">
        <f>IF('Data R1'!C33="","",'Data R1'!D33)</f>
        <v/>
      </c>
      <c r="E31">
        <f>IF('Data R1'!C33="","",'Data R1'!E33)</f>
        <v/>
      </c>
      <c r="F31">
        <f>IF('Data R1'!C33="","",'Data R1'!F33)</f>
        <v/>
      </c>
      <c r="G31">
        <f>IF('Data R1'!C33="","",'Data R1'!AD33)</f>
        <v/>
      </c>
      <c r="H31">
        <f>IF('Data R1'!C33="","",'Data R1'!AC33)</f>
        <v/>
      </c>
      <c r="I31">
        <f>IF('Data R1'!C33="","",COUNTIF('Data R1'!J33,"&gt;0")+COUNTIF('Data R1'!L33,"&gt;0")+COUNTIF('Data R1'!N33,"&gt;0")+COUNTIF('Data R1'!P33,"&gt;0")+COUNTIF('Data R1'!R33,"&gt;0")+COUNTIF('Data R1'!T33,"&gt;0")+COUNTIF('Data R1'!V33,"&gt;0")+COUNTIF('Data R1'!X33,"&gt;0"))</f>
        <v/>
      </c>
      <c r="J31">
        <f>IF('Data R1'!C33="","",IF((COUNTIF('Data R1'!K33,"&gt;0")+COUNTIF('Data R1'!M33,"&gt;0")+COUNTIF('Data R1'!O33,"&gt;0")+COUNTIF('Data R1'!Q33,"&gt;0")+COUNTIF('Data R1'!S33,"&gt;0")+COUNTIF('Data R1'!U33,"&gt;0")+COUNTIF('Data R1'!W33,"&gt;0")+COUNTIF('Data R1'!Y33,"&gt;0"))&gt;0,1,0))</f>
        <v/>
      </c>
      <c r="L31" t="inlineStr">
        <is>
          <t>Pak Edi Sigit Sutarta; Pak Iput Pradiko</t>
        </is>
      </c>
      <c r="M31" t="inlineStr">
        <is>
          <t>Data R</t>
        </is>
      </c>
    </row>
    <row r="32">
      <c r="A32" t="inlineStr">
        <is>
          <t>Regional 1</t>
        </is>
      </c>
      <c r="B32">
        <f>IF('Data R1'!C34="","",'Data R1'!B34)</f>
        <v/>
      </c>
      <c r="C32">
        <f>IF('Data R1'!C34="","",'Data R1'!C34)</f>
        <v/>
      </c>
      <c r="D32">
        <f>IF('Data R1'!C34="","",'Data R1'!D34)</f>
        <v/>
      </c>
      <c r="E32">
        <f>IF('Data R1'!C34="","",'Data R1'!E34)</f>
        <v/>
      </c>
      <c r="F32">
        <f>IF('Data R1'!C34="","",'Data R1'!F34)</f>
        <v/>
      </c>
      <c r="G32">
        <f>IF('Data R1'!C34="","",'Data R1'!AD34)</f>
        <v/>
      </c>
      <c r="H32">
        <f>IF('Data R1'!C34="","",'Data R1'!AC34)</f>
        <v/>
      </c>
      <c r="I32">
        <f>IF('Data R1'!C34="","",COUNTIF('Data R1'!J34,"&gt;0")+COUNTIF('Data R1'!L34,"&gt;0")+COUNTIF('Data R1'!N34,"&gt;0")+COUNTIF('Data R1'!P34,"&gt;0")+COUNTIF('Data R1'!R34,"&gt;0")+COUNTIF('Data R1'!T34,"&gt;0")+COUNTIF('Data R1'!V34,"&gt;0")+COUNTIF('Data R1'!X34,"&gt;0"))</f>
        <v/>
      </c>
      <c r="J32">
        <f>IF('Data R1'!C34="","",IF((COUNTIF('Data R1'!K34,"&gt;0")+COUNTIF('Data R1'!M34,"&gt;0")+COUNTIF('Data R1'!O34,"&gt;0")+COUNTIF('Data R1'!Q34,"&gt;0")+COUNTIF('Data R1'!S34,"&gt;0")+COUNTIF('Data R1'!U34,"&gt;0")+COUNTIF('Data R1'!W34,"&gt;0")+COUNTIF('Data R1'!Y34,"&gt;0"))&gt;0,1,0))</f>
        <v/>
      </c>
      <c r="K32" t="inlineStr">
        <is>
          <t>Evaluasi/Kajian/Pemeriksaan</t>
        </is>
      </c>
      <c r="M32" t="inlineStr">
        <is>
          <t>Data R</t>
        </is>
      </c>
    </row>
    <row r="33">
      <c r="A33" t="inlineStr">
        <is>
          <t>Regional 1</t>
        </is>
      </c>
      <c r="B33">
        <f>IF('Data R1'!C35="","",'Data R1'!B35)</f>
        <v/>
      </c>
      <c r="C33">
        <f>IF('Data R1'!C35="","",'Data R1'!C35)</f>
        <v/>
      </c>
      <c r="D33">
        <f>IF('Data R1'!C35="","",'Data R1'!D35)</f>
        <v/>
      </c>
      <c r="E33">
        <f>IF('Data R1'!C35="","",'Data R1'!E35)</f>
        <v/>
      </c>
      <c r="F33">
        <f>IF('Data R1'!C35="","",'Data R1'!F35)</f>
        <v/>
      </c>
      <c r="G33">
        <f>IF('Data R1'!C35="","",'Data R1'!AD35)</f>
        <v/>
      </c>
      <c r="H33">
        <f>IF('Data R1'!C35="","",'Data R1'!AC35)</f>
        <v/>
      </c>
      <c r="I33">
        <f>IF('Data R1'!C35="","",COUNTIF('Data R1'!J35,"&gt;0")+COUNTIF('Data R1'!L35,"&gt;0")+COUNTIF('Data R1'!N35,"&gt;0")+COUNTIF('Data R1'!P35,"&gt;0")+COUNTIF('Data R1'!R35,"&gt;0")+COUNTIF('Data R1'!T35,"&gt;0")+COUNTIF('Data R1'!V35,"&gt;0")+COUNTIF('Data R1'!X35,"&gt;0"))</f>
        <v/>
      </c>
      <c r="J33">
        <f>IF('Data R1'!C35="","",IF((COUNTIF('Data R1'!K35,"&gt;0")+COUNTIF('Data R1'!M35,"&gt;0")+COUNTIF('Data R1'!O35,"&gt;0")+COUNTIF('Data R1'!Q35,"&gt;0")+COUNTIF('Data R1'!S35,"&gt;0")+COUNTIF('Data R1'!U35,"&gt;0")+COUNTIF('Data R1'!W35,"&gt;0")+COUNTIF('Data R1'!Y35,"&gt;0"))&gt;0,1,0))</f>
        <v/>
      </c>
      <c r="K33" t="inlineStr">
        <is>
          <t>Produksi / Kultur Teknis</t>
        </is>
      </c>
      <c r="M33" t="inlineStr">
        <is>
          <t>Data R</t>
        </is>
      </c>
    </row>
    <row r="34">
      <c r="A34" t="inlineStr">
        <is>
          <t>Regional 1</t>
        </is>
      </c>
      <c r="B34">
        <f>IF('Data R1'!C36="","",'Data R1'!B36)</f>
        <v/>
      </c>
      <c r="C34">
        <f>IF('Data R1'!C36="","",'Data R1'!C36)</f>
        <v/>
      </c>
      <c r="D34">
        <f>IF('Data R1'!C36="","",'Data R1'!D36)</f>
        <v/>
      </c>
      <c r="E34">
        <f>IF('Data R1'!C36="","",'Data R1'!E36)</f>
        <v/>
      </c>
      <c r="F34">
        <f>IF('Data R1'!C36="","",'Data R1'!F36)</f>
        <v/>
      </c>
      <c r="G34">
        <f>IF('Data R1'!C36="","",'Data R1'!AD36)</f>
        <v/>
      </c>
      <c r="H34">
        <f>IF('Data R1'!C36="","",'Data R1'!AC36)</f>
        <v/>
      </c>
      <c r="I34">
        <f>IF('Data R1'!C36="","",COUNTIF('Data R1'!J36,"&gt;0")+COUNTIF('Data R1'!L36,"&gt;0")+COUNTIF('Data R1'!N36,"&gt;0")+COUNTIF('Data R1'!P36,"&gt;0")+COUNTIF('Data R1'!R36,"&gt;0")+COUNTIF('Data R1'!T36,"&gt;0")+COUNTIF('Data R1'!V36,"&gt;0")+COUNTIF('Data R1'!X36,"&gt;0"))</f>
        <v/>
      </c>
      <c r="J34">
        <f>IF('Data R1'!C36="","",IF((COUNTIF('Data R1'!K36,"&gt;0")+COUNTIF('Data R1'!M36,"&gt;0")+COUNTIF('Data R1'!O36,"&gt;0")+COUNTIF('Data R1'!Q36,"&gt;0")+COUNTIF('Data R1'!S36,"&gt;0")+COUNTIF('Data R1'!U36,"&gt;0")+COUNTIF('Data R1'!W36,"&gt;0")+COUNTIF('Data R1'!Y36,"&gt;0"))&gt;0,1,0))</f>
        <v/>
      </c>
      <c r="M34" t="inlineStr">
        <is>
          <t>Data R</t>
        </is>
      </c>
    </row>
    <row r="35">
      <c r="A35" t="inlineStr">
        <is>
          <t>Regional 1</t>
        </is>
      </c>
      <c r="B35">
        <f>IF('Data R1'!C37="","",'Data R1'!B37)</f>
        <v/>
      </c>
      <c r="C35">
        <f>IF('Data R1'!C37="","",'Data R1'!C37)</f>
        <v/>
      </c>
      <c r="D35">
        <f>IF('Data R1'!C37="","",'Data R1'!D37)</f>
        <v/>
      </c>
      <c r="E35">
        <f>IF('Data R1'!C37="","",'Data R1'!E37)</f>
        <v/>
      </c>
      <c r="F35">
        <f>IF('Data R1'!C37="","",'Data R1'!F37)</f>
        <v/>
      </c>
      <c r="G35">
        <f>IF('Data R1'!C37="","",'Data R1'!AD37)</f>
        <v/>
      </c>
      <c r="H35">
        <f>IF('Data R1'!C37="","",'Data R1'!AC37)</f>
        <v/>
      </c>
      <c r="I35">
        <f>IF('Data R1'!C37="","",COUNTIF('Data R1'!J37,"&gt;0")+COUNTIF('Data R1'!L37,"&gt;0")+COUNTIF('Data R1'!N37,"&gt;0")+COUNTIF('Data R1'!P37,"&gt;0")+COUNTIF('Data R1'!R37,"&gt;0")+COUNTIF('Data R1'!T37,"&gt;0")+COUNTIF('Data R1'!V37,"&gt;0")+COUNTIF('Data R1'!X37,"&gt;0"))</f>
        <v/>
      </c>
      <c r="J35">
        <f>IF('Data R1'!C37="","",IF((COUNTIF('Data R1'!K37,"&gt;0")+COUNTIF('Data R1'!M37,"&gt;0")+COUNTIF('Data R1'!O37,"&gt;0")+COUNTIF('Data R1'!Q37,"&gt;0")+COUNTIF('Data R1'!S37,"&gt;0")+COUNTIF('Data R1'!U37,"&gt;0")+COUNTIF('Data R1'!W37,"&gt;0")+COUNTIF('Data R1'!Y37,"&gt;0"))&gt;0,1,0))</f>
        <v/>
      </c>
      <c r="M35" t="inlineStr">
        <is>
          <t>Data R</t>
        </is>
      </c>
    </row>
    <row r="36">
      <c r="A36" t="inlineStr">
        <is>
          <t>Regional 1</t>
        </is>
      </c>
      <c r="B36">
        <f>IF('Data R1'!C38="","",'Data R1'!B38)</f>
        <v/>
      </c>
      <c r="C36">
        <f>IF('Data R1'!C38="","",'Data R1'!C38)</f>
        <v/>
      </c>
      <c r="D36">
        <f>IF('Data R1'!C38="","",'Data R1'!D38)</f>
        <v/>
      </c>
      <c r="E36">
        <f>IF('Data R1'!C38="","",'Data R1'!E38)</f>
        <v/>
      </c>
      <c r="F36">
        <f>IF('Data R1'!C38="","",'Data R1'!F38)</f>
        <v/>
      </c>
      <c r="G36">
        <f>IF('Data R1'!C38="","",'Data R1'!AD38)</f>
        <v/>
      </c>
      <c r="H36">
        <f>IF('Data R1'!C38="","",'Data R1'!AC38)</f>
        <v/>
      </c>
      <c r="I36">
        <f>IF('Data R1'!C38="","",COUNTIF('Data R1'!J38,"&gt;0")+COUNTIF('Data R1'!L38,"&gt;0")+COUNTIF('Data R1'!N38,"&gt;0")+COUNTIF('Data R1'!P38,"&gt;0")+COUNTIF('Data R1'!R38,"&gt;0")+COUNTIF('Data R1'!T38,"&gt;0")+COUNTIF('Data R1'!V38,"&gt;0")+COUNTIF('Data R1'!X38,"&gt;0"))</f>
        <v/>
      </c>
      <c r="J36">
        <f>IF('Data R1'!C38="","",IF((COUNTIF('Data R1'!K38,"&gt;0")+COUNTIF('Data R1'!M38,"&gt;0")+COUNTIF('Data R1'!O38,"&gt;0")+COUNTIF('Data R1'!Q38,"&gt;0")+COUNTIF('Data R1'!S38,"&gt;0")+COUNTIF('Data R1'!U38,"&gt;0")+COUNTIF('Data R1'!W38,"&gt;0")+COUNTIF('Data R1'!Y38,"&gt;0"))&gt;0,1,0))</f>
        <v/>
      </c>
      <c r="M36" t="inlineStr">
        <is>
          <t>Data R</t>
        </is>
      </c>
    </row>
    <row r="37">
      <c r="A37" t="inlineStr">
        <is>
          <t>Regional 1</t>
        </is>
      </c>
      <c r="B37">
        <f>IF('Data R1'!C39="","",'Data R1'!B39)</f>
        <v/>
      </c>
      <c r="C37">
        <f>IF('Data R1'!C39="","",'Data R1'!C39)</f>
        <v/>
      </c>
      <c r="D37">
        <f>IF('Data R1'!C39="","",'Data R1'!D39)</f>
        <v/>
      </c>
      <c r="E37">
        <f>IF('Data R1'!C39="","",'Data R1'!E39)</f>
        <v/>
      </c>
      <c r="F37">
        <f>IF('Data R1'!C39="","",'Data R1'!F39)</f>
        <v/>
      </c>
      <c r="G37">
        <f>IF('Data R1'!C39="","",'Data R1'!AD39)</f>
        <v/>
      </c>
      <c r="H37">
        <f>IF('Data R1'!C39="","",'Data R1'!AC39)</f>
        <v/>
      </c>
      <c r="I37">
        <f>IF('Data R1'!C39="","",COUNTIF('Data R1'!J39,"&gt;0")+COUNTIF('Data R1'!L39,"&gt;0")+COUNTIF('Data R1'!N39,"&gt;0")+COUNTIF('Data R1'!P39,"&gt;0")+COUNTIF('Data R1'!R39,"&gt;0")+COUNTIF('Data R1'!T39,"&gt;0")+COUNTIF('Data R1'!V39,"&gt;0")+COUNTIF('Data R1'!X39,"&gt;0"))</f>
        <v/>
      </c>
      <c r="J37">
        <f>IF('Data R1'!C39="","",IF((COUNTIF('Data R1'!K39,"&gt;0")+COUNTIF('Data R1'!M39,"&gt;0")+COUNTIF('Data R1'!O39,"&gt;0")+COUNTIF('Data R1'!Q39,"&gt;0")+COUNTIF('Data R1'!S39,"&gt;0")+COUNTIF('Data R1'!U39,"&gt;0")+COUNTIF('Data R1'!W39,"&gt;0")+COUNTIF('Data R1'!Y39,"&gt;0"))&gt;0,1,0))</f>
        <v/>
      </c>
      <c r="M37" t="inlineStr">
        <is>
          <t>Data R</t>
        </is>
      </c>
    </row>
    <row r="38">
      <c r="A38" t="inlineStr">
        <is>
          <t>Regional 1</t>
        </is>
      </c>
      <c r="B38">
        <f>IF('Data R1'!C40="","",'Data R1'!B40)</f>
        <v/>
      </c>
      <c r="C38">
        <f>IF('Data R1'!C40="","",'Data R1'!C40)</f>
        <v/>
      </c>
      <c r="D38">
        <f>IF('Data R1'!C40="","",'Data R1'!D40)</f>
        <v/>
      </c>
      <c r="E38">
        <f>IF('Data R1'!C40="","",'Data R1'!E40)</f>
        <v/>
      </c>
      <c r="F38">
        <f>IF('Data R1'!C40="","",'Data R1'!F40)</f>
        <v/>
      </c>
      <c r="G38">
        <f>IF('Data R1'!C40="","",'Data R1'!AD40)</f>
        <v/>
      </c>
      <c r="H38">
        <f>IF('Data R1'!C40="","",'Data R1'!AC40)</f>
        <v/>
      </c>
      <c r="I38">
        <f>IF('Data R1'!C40="","",COUNTIF('Data R1'!J40,"&gt;0")+COUNTIF('Data R1'!L40,"&gt;0")+COUNTIF('Data R1'!N40,"&gt;0")+COUNTIF('Data R1'!P40,"&gt;0")+COUNTIF('Data R1'!R40,"&gt;0")+COUNTIF('Data R1'!T40,"&gt;0")+COUNTIF('Data R1'!V40,"&gt;0")+COUNTIF('Data R1'!X40,"&gt;0"))</f>
        <v/>
      </c>
      <c r="J38">
        <f>IF('Data R1'!C40="","",IF((COUNTIF('Data R1'!K40,"&gt;0")+COUNTIF('Data R1'!M40,"&gt;0")+COUNTIF('Data R1'!O40,"&gt;0")+COUNTIF('Data R1'!Q40,"&gt;0")+COUNTIF('Data R1'!S40,"&gt;0")+COUNTIF('Data R1'!U40,"&gt;0")+COUNTIF('Data R1'!W40,"&gt;0")+COUNTIF('Data R1'!Y40,"&gt;0"))&gt;0,1,0))</f>
        <v/>
      </c>
      <c r="M38" t="inlineStr">
        <is>
          <t>Data R</t>
        </is>
      </c>
    </row>
    <row r="39">
      <c r="A39" t="inlineStr">
        <is>
          <t>Regional 1</t>
        </is>
      </c>
      <c r="B39">
        <f>IF('Data R1'!C41="","",'Data R1'!B41)</f>
        <v/>
      </c>
      <c r="C39">
        <f>IF('Data R1'!C41="","",'Data R1'!C41)</f>
        <v/>
      </c>
      <c r="D39">
        <f>IF('Data R1'!C41="","",'Data R1'!D41)</f>
        <v/>
      </c>
      <c r="E39">
        <f>IF('Data R1'!C41="","",'Data R1'!E41)</f>
        <v/>
      </c>
      <c r="F39">
        <f>IF('Data R1'!C41="","",'Data R1'!F41)</f>
        <v/>
      </c>
      <c r="G39">
        <f>IF('Data R1'!C41="","",'Data R1'!AD41)</f>
        <v/>
      </c>
      <c r="H39">
        <f>IF('Data R1'!C41="","",'Data R1'!AC41)</f>
        <v/>
      </c>
      <c r="I39">
        <f>IF('Data R1'!C41="","",COUNTIF('Data R1'!J41,"&gt;0")+COUNTIF('Data R1'!L41,"&gt;0")+COUNTIF('Data R1'!N41,"&gt;0")+COUNTIF('Data R1'!P41,"&gt;0")+COUNTIF('Data R1'!R41,"&gt;0")+COUNTIF('Data R1'!T41,"&gt;0")+COUNTIF('Data R1'!V41,"&gt;0")+COUNTIF('Data R1'!X41,"&gt;0"))</f>
        <v/>
      </c>
      <c r="J39">
        <f>IF('Data R1'!C41="","",IF((COUNTIF('Data R1'!K41,"&gt;0")+COUNTIF('Data R1'!M41,"&gt;0")+COUNTIF('Data R1'!O41,"&gt;0")+COUNTIF('Data R1'!Q41,"&gt;0")+COUNTIF('Data R1'!S41,"&gt;0")+COUNTIF('Data R1'!U41,"&gt;0")+COUNTIF('Data R1'!W41,"&gt;0")+COUNTIF('Data R1'!Y41,"&gt;0"))&gt;0,1,0))</f>
        <v/>
      </c>
      <c r="M39" t="inlineStr">
        <is>
          <t>Data R</t>
        </is>
      </c>
    </row>
    <row r="40">
      <c r="A40" t="inlineStr">
        <is>
          <t>Regional 1</t>
        </is>
      </c>
      <c r="B40">
        <f>IF('Data R1'!C42="","",'Data R1'!B42)</f>
        <v/>
      </c>
      <c r="C40">
        <f>IF('Data R1'!C42="","",'Data R1'!C42)</f>
        <v/>
      </c>
      <c r="D40">
        <f>IF('Data R1'!C42="","",'Data R1'!D42)</f>
        <v/>
      </c>
      <c r="E40">
        <f>IF('Data R1'!C42="","",'Data R1'!E42)</f>
        <v/>
      </c>
      <c r="F40">
        <f>IF('Data R1'!C42="","",'Data R1'!F42)</f>
        <v/>
      </c>
      <c r="G40">
        <f>IF('Data R1'!C42="","",'Data R1'!AD42)</f>
        <v/>
      </c>
      <c r="H40">
        <f>IF('Data R1'!C42="","",'Data R1'!AC42)</f>
        <v/>
      </c>
      <c r="I40">
        <f>IF('Data R1'!C42="","",COUNTIF('Data R1'!J42,"&gt;0")+COUNTIF('Data R1'!L42,"&gt;0")+COUNTIF('Data R1'!N42,"&gt;0")+COUNTIF('Data R1'!P42,"&gt;0")+COUNTIF('Data R1'!R42,"&gt;0")+COUNTIF('Data R1'!T42,"&gt;0")+COUNTIF('Data R1'!V42,"&gt;0")+COUNTIF('Data R1'!X42,"&gt;0"))</f>
        <v/>
      </c>
      <c r="J40">
        <f>IF('Data R1'!C42="","",IF((COUNTIF('Data R1'!K42,"&gt;0")+COUNTIF('Data R1'!M42,"&gt;0")+COUNTIF('Data R1'!O42,"&gt;0")+COUNTIF('Data R1'!Q42,"&gt;0")+COUNTIF('Data R1'!S42,"&gt;0")+COUNTIF('Data R1'!U42,"&gt;0")+COUNTIF('Data R1'!W42,"&gt;0")+COUNTIF('Data R1'!Y42,"&gt;0"))&gt;0,1,0))</f>
        <v/>
      </c>
      <c r="M40" t="inlineStr">
        <is>
          <t>Data R</t>
        </is>
      </c>
    </row>
    <row r="41">
      <c r="A41" t="inlineStr">
        <is>
          <t>Regional 1</t>
        </is>
      </c>
      <c r="B41">
        <f>IF('Data R1'!C43="","",'Data R1'!B43)</f>
        <v/>
      </c>
      <c r="C41">
        <f>IF('Data R1'!C43="","",'Data R1'!C43)</f>
        <v/>
      </c>
      <c r="D41">
        <f>IF('Data R1'!C43="","",'Data R1'!D43)</f>
        <v/>
      </c>
      <c r="E41">
        <f>IF('Data R1'!C43="","",'Data R1'!E43)</f>
        <v/>
      </c>
      <c r="F41">
        <f>IF('Data R1'!C43="","",'Data R1'!F43)</f>
        <v/>
      </c>
      <c r="G41">
        <f>IF('Data R1'!C43="","",'Data R1'!AD43)</f>
        <v/>
      </c>
      <c r="H41">
        <f>IF('Data R1'!C43="","",'Data R1'!AC43)</f>
        <v/>
      </c>
      <c r="I41">
        <f>IF('Data R1'!C43="","",COUNTIF('Data R1'!J43,"&gt;0")+COUNTIF('Data R1'!L43,"&gt;0")+COUNTIF('Data R1'!N43,"&gt;0")+COUNTIF('Data R1'!P43,"&gt;0")+COUNTIF('Data R1'!R43,"&gt;0")+COUNTIF('Data R1'!T43,"&gt;0")+COUNTIF('Data R1'!V43,"&gt;0")+COUNTIF('Data R1'!X43,"&gt;0"))</f>
        <v/>
      </c>
      <c r="J41">
        <f>IF('Data R1'!C43="","",IF((COUNTIF('Data R1'!K43,"&gt;0")+COUNTIF('Data R1'!M43,"&gt;0")+COUNTIF('Data R1'!O43,"&gt;0")+COUNTIF('Data R1'!Q43,"&gt;0")+COUNTIF('Data R1'!S43,"&gt;0")+COUNTIF('Data R1'!U43,"&gt;0")+COUNTIF('Data R1'!W43,"&gt;0")+COUNTIF('Data R1'!Y43,"&gt;0"))&gt;0,1,0))</f>
        <v/>
      </c>
      <c r="M41" t="inlineStr">
        <is>
          <t>Data R</t>
        </is>
      </c>
    </row>
    <row r="42">
      <c r="A42" t="inlineStr">
        <is>
          <t>Regional 1</t>
        </is>
      </c>
      <c r="B42">
        <f>IF('Data R1'!C44="","",'Data R1'!B44)</f>
        <v/>
      </c>
      <c r="C42">
        <f>IF('Data R1'!C44="","",'Data R1'!C44)</f>
        <v/>
      </c>
      <c r="D42">
        <f>IF('Data R1'!C44="","",'Data R1'!D44)</f>
        <v/>
      </c>
      <c r="E42">
        <f>IF('Data R1'!C44="","",'Data R1'!E44)</f>
        <v/>
      </c>
      <c r="F42">
        <f>IF('Data R1'!C44="","",'Data R1'!F44)</f>
        <v/>
      </c>
      <c r="G42">
        <f>IF('Data R1'!C44="","",'Data R1'!AD44)</f>
        <v/>
      </c>
      <c r="H42">
        <f>IF('Data R1'!C44="","",'Data R1'!AC44)</f>
        <v/>
      </c>
      <c r="I42">
        <f>IF('Data R1'!C44="","",COUNTIF('Data R1'!J44,"&gt;0")+COUNTIF('Data R1'!L44,"&gt;0")+COUNTIF('Data R1'!N44,"&gt;0")+COUNTIF('Data R1'!P44,"&gt;0")+COUNTIF('Data R1'!R44,"&gt;0")+COUNTIF('Data R1'!T44,"&gt;0")+COUNTIF('Data R1'!V44,"&gt;0")+COUNTIF('Data R1'!X44,"&gt;0"))</f>
        <v/>
      </c>
      <c r="J42">
        <f>IF('Data R1'!C44="","",IF((COUNTIF('Data R1'!K44,"&gt;0")+COUNTIF('Data R1'!M44,"&gt;0")+COUNTIF('Data R1'!O44,"&gt;0")+COUNTIF('Data R1'!Q44,"&gt;0")+COUNTIF('Data R1'!S44,"&gt;0")+COUNTIF('Data R1'!U44,"&gt;0")+COUNTIF('Data R1'!W44,"&gt;0")+COUNTIF('Data R1'!Y44,"&gt;0"))&gt;0,1,0))</f>
        <v/>
      </c>
      <c r="M42" t="inlineStr">
        <is>
          <t>Data R</t>
        </is>
      </c>
    </row>
    <row r="43">
      <c r="A43" t="inlineStr">
        <is>
          <t>Regional 1</t>
        </is>
      </c>
      <c r="B43">
        <f>IF('Data R1'!C45="","",'Data R1'!B45)</f>
        <v/>
      </c>
      <c r="C43">
        <f>IF('Data R1'!C45="","",'Data R1'!C45)</f>
        <v/>
      </c>
      <c r="D43">
        <f>IF('Data R1'!C45="","",'Data R1'!D45)</f>
        <v/>
      </c>
      <c r="E43">
        <f>IF('Data R1'!C45="","",'Data R1'!E45)</f>
        <v/>
      </c>
      <c r="F43">
        <f>IF('Data R1'!C45="","",'Data R1'!F45)</f>
        <v/>
      </c>
      <c r="G43">
        <f>IF('Data R1'!C45="","",'Data R1'!AD45)</f>
        <v/>
      </c>
      <c r="H43">
        <f>IF('Data R1'!C45="","",'Data R1'!AC45)</f>
        <v/>
      </c>
      <c r="I43">
        <f>IF('Data R1'!C45="","",COUNTIF('Data R1'!J45,"&gt;0")+COUNTIF('Data R1'!L45,"&gt;0")+COUNTIF('Data R1'!N45,"&gt;0")+COUNTIF('Data R1'!P45,"&gt;0")+COUNTIF('Data R1'!R45,"&gt;0")+COUNTIF('Data R1'!T45,"&gt;0")+COUNTIF('Data R1'!V45,"&gt;0")+COUNTIF('Data R1'!X45,"&gt;0"))</f>
        <v/>
      </c>
      <c r="J43">
        <f>IF('Data R1'!C45="","",IF((COUNTIF('Data R1'!K45,"&gt;0")+COUNTIF('Data R1'!M45,"&gt;0")+COUNTIF('Data R1'!O45,"&gt;0")+COUNTIF('Data R1'!Q45,"&gt;0")+COUNTIF('Data R1'!S45,"&gt;0")+COUNTIF('Data R1'!U45,"&gt;0")+COUNTIF('Data R1'!W45,"&gt;0")+COUNTIF('Data R1'!Y45,"&gt;0"))&gt;0,1,0))</f>
        <v/>
      </c>
      <c r="M43" t="inlineStr">
        <is>
          <t>Data R</t>
        </is>
      </c>
    </row>
    <row r="44">
      <c r="A44" t="inlineStr">
        <is>
          <t>Regional 1</t>
        </is>
      </c>
      <c r="B44">
        <f>IF('Data R1'!C46="","",'Data R1'!B46)</f>
        <v/>
      </c>
      <c r="C44">
        <f>IF('Data R1'!C46="","",'Data R1'!C46)</f>
        <v/>
      </c>
      <c r="D44">
        <f>IF('Data R1'!C46="","",'Data R1'!D46)</f>
        <v/>
      </c>
      <c r="E44">
        <f>IF('Data R1'!C46="","",'Data R1'!E46)</f>
        <v/>
      </c>
      <c r="F44">
        <f>IF('Data R1'!C46="","",'Data R1'!F46)</f>
        <v/>
      </c>
      <c r="G44">
        <f>IF('Data R1'!C46="","",'Data R1'!AD46)</f>
        <v/>
      </c>
      <c r="H44">
        <f>IF('Data R1'!C46="","",'Data R1'!AC46)</f>
        <v/>
      </c>
      <c r="I44">
        <f>IF('Data R1'!C46="","",COUNTIF('Data R1'!J46,"&gt;0")+COUNTIF('Data R1'!L46,"&gt;0")+COUNTIF('Data R1'!N46,"&gt;0")+COUNTIF('Data R1'!P46,"&gt;0")+COUNTIF('Data R1'!R46,"&gt;0")+COUNTIF('Data R1'!T46,"&gt;0")+COUNTIF('Data R1'!V46,"&gt;0")+COUNTIF('Data R1'!X46,"&gt;0"))</f>
        <v/>
      </c>
      <c r="J44">
        <f>IF('Data R1'!C46="","",IF((COUNTIF('Data R1'!K46,"&gt;0")+COUNTIF('Data R1'!M46,"&gt;0")+COUNTIF('Data R1'!O46,"&gt;0")+COUNTIF('Data R1'!Q46,"&gt;0")+COUNTIF('Data R1'!S46,"&gt;0")+COUNTIF('Data R1'!U46,"&gt;0")+COUNTIF('Data R1'!W46,"&gt;0")+COUNTIF('Data R1'!Y46,"&gt;0"))&gt;0,1,0))</f>
        <v/>
      </c>
      <c r="M44" t="inlineStr">
        <is>
          <t>Data R</t>
        </is>
      </c>
    </row>
    <row r="45">
      <c r="A45" t="inlineStr">
        <is>
          <t>Regional 1</t>
        </is>
      </c>
      <c r="B45">
        <f>IF('Data R1'!C47="","",'Data R1'!B47)</f>
        <v/>
      </c>
      <c r="C45">
        <f>IF('Data R1'!C47="","",'Data R1'!C47)</f>
        <v/>
      </c>
      <c r="D45">
        <f>IF('Data R1'!C47="","",'Data R1'!D47)</f>
        <v/>
      </c>
      <c r="E45">
        <f>IF('Data R1'!C47="","",'Data R1'!E47)</f>
        <v/>
      </c>
      <c r="F45">
        <f>IF('Data R1'!C47="","",'Data R1'!F47)</f>
        <v/>
      </c>
      <c r="G45">
        <f>IF('Data R1'!C47="","",'Data R1'!AD47)</f>
        <v/>
      </c>
      <c r="H45">
        <f>IF('Data R1'!C47="","",'Data R1'!AC47)</f>
        <v/>
      </c>
      <c r="I45">
        <f>IF('Data R1'!C47="","",COUNTIF('Data R1'!J47,"&gt;0")+COUNTIF('Data R1'!L47,"&gt;0")+COUNTIF('Data R1'!N47,"&gt;0")+COUNTIF('Data R1'!P47,"&gt;0")+COUNTIF('Data R1'!R47,"&gt;0")+COUNTIF('Data R1'!T47,"&gt;0")+COUNTIF('Data R1'!V47,"&gt;0")+COUNTIF('Data R1'!X47,"&gt;0"))</f>
        <v/>
      </c>
      <c r="J45">
        <f>IF('Data R1'!C47="","",IF((COUNTIF('Data R1'!K47,"&gt;0")+COUNTIF('Data R1'!M47,"&gt;0")+COUNTIF('Data R1'!O47,"&gt;0")+COUNTIF('Data R1'!Q47,"&gt;0")+COUNTIF('Data R1'!S47,"&gt;0")+COUNTIF('Data R1'!U47,"&gt;0")+COUNTIF('Data R1'!W47,"&gt;0")+COUNTIF('Data R1'!Y47,"&gt;0"))&gt;0,1,0))</f>
        <v/>
      </c>
      <c r="M45" t="inlineStr">
        <is>
          <t>Data R</t>
        </is>
      </c>
    </row>
    <row r="46">
      <c r="A46" t="inlineStr">
        <is>
          <t>Regional 1</t>
        </is>
      </c>
      <c r="B46">
        <f>IF('Data R1'!C48="","",'Data R1'!B48)</f>
        <v/>
      </c>
      <c r="C46">
        <f>IF('Data R1'!C48="","",'Data R1'!C48)</f>
        <v/>
      </c>
      <c r="D46">
        <f>IF('Data R1'!C48="","",'Data R1'!D48)</f>
        <v/>
      </c>
      <c r="E46">
        <f>IF('Data R1'!C48="","",'Data R1'!E48)</f>
        <v/>
      </c>
      <c r="F46">
        <f>IF('Data R1'!C48="","",'Data R1'!F48)</f>
        <v/>
      </c>
      <c r="G46">
        <f>IF('Data R1'!C48="","",'Data R1'!AD48)</f>
        <v/>
      </c>
      <c r="H46">
        <f>IF('Data R1'!C48="","",'Data R1'!AC48)</f>
        <v/>
      </c>
      <c r="I46">
        <f>IF('Data R1'!C48="","",COUNTIF('Data R1'!J48,"&gt;0")+COUNTIF('Data R1'!L48,"&gt;0")+COUNTIF('Data R1'!N48,"&gt;0")+COUNTIF('Data R1'!P48,"&gt;0")+COUNTIF('Data R1'!R48,"&gt;0")+COUNTIF('Data R1'!T48,"&gt;0")+COUNTIF('Data R1'!V48,"&gt;0")+COUNTIF('Data R1'!X48,"&gt;0"))</f>
        <v/>
      </c>
      <c r="J46">
        <f>IF('Data R1'!C48="","",IF((COUNTIF('Data R1'!K48,"&gt;0")+COUNTIF('Data R1'!M48,"&gt;0")+COUNTIF('Data R1'!O48,"&gt;0")+COUNTIF('Data R1'!Q48,"&gt;0")+COUNTIF('Data R1'!S48,"&gt;0")+COUNTIF('Data R1'!U48,"&gt;0")+COUNTIF('Data R1'!W48,"&gt;0")+COUNTIF('Data R1'!Y48,"&gt;0"))&gt;0,1,0))</f>
        <v/>
      </c>
      <c r="M46" t="inlineStr">
        <is>
          <t>Data R</t>
        </is>
      </c>
    </row>
    <row r="47">
      <c r="A47" t="inlineStr">
        <is>
          <t>Regional 1</t>
        </is>
      </c>
      <c r="B47">
        <f>IF('Data R1'!C49="","",'Data R1'!B49)</f>
        <v/>
      </c>
      <c r="C47">
        <f>IF('Data R1'!C49="","",'Data R1'!C49)</f>
        <v/>
      </c>
      <c r="D47">
        <f>IF('Data R1'!C49="","",'Data R1'!D49)</f>
        <v/>
      </c>
      <c r="E47">
        <f>IF('Data R1'!C49="","",'Data R1'!E49)</f>
        <v/>
      </c>
      <c r="F47">
        <f>IF('Data R1'!C49="","",'Data R1'!F49)</f>
        <v/>
      </c>
      <c r="G47">
        <f>IF('Data R1'!C49="","",'Data R1'!AD49)</f>
        <v/>
      </c>
      <c r="H47">
        <f>IF('Data R1'!C49="","",'Data R1'!AC49)</f>
        <v/>
      </c>
      <c r="I47">
        <f>IF('Data R1'!C49="","",COUNTIF('Data R1'!J49,"&gt;0")+COUNTIF('Data R1'!L49,"&gt;0")+COUNTIF('Data R1'!N49,"&gt;0")+COUNTIF('Data R1'!P49,"&gt;0")+COUNTIF('Data R1'!R49,"&gt;0")+COUNTIF('Data R1'!T49,"&gt;0")+COUNTIF('Data R1'!V49,"&gt;0")+COUNTIF('Data R1'!X49,"&gt;0"))</f>
        <v/>
      </c>
      <c r="J47">
        <f>IF('Data R1'!C49="","",IF((COUNTIF('Data R1'!K49,"&gt;0")+COUNTIF('Data R1'!M49,"&gt;0")+COUNTIF('Data R1'!O49,"&gt;0")+COUNTIF('Data R1'!Q49,"&gt;0")+COUNTIF('Data R1'!S49,"&gt;0")+COUNTIF('Data R1'!U49,"&gt;0")+COUNTIF('Data R1'!W49,"&gt;0")+COUNTIF('Data R1'!Y49,"&gt;0"))&gt;0,1,0))</f>
        <v/>
      </c>
      <c r="M47" t="inlineStr">
        <is>
          <t>Data R</t>
        </is>
      </c>
    </row>
    <row r="48">
      <c r="A48" t="inlineStr">
        <is>
          <t>Regional 1</t>
        </is>
      </c>
      <c r="B48">
        <f>IF('Data R1'!C50="","",'Data R1'!B50)</f>
        <v/>
      </c>
      <c r="C48">
        <f>IF('Data R1'!C50="","",'Data R1'!C50)</f>
        <v/>
      </c>
      <c r="D48">
        <f>IF('Data R1'!C50="","",'Data R1'!D50)</f>
        <v/>
      </c>
      <c r="E48">
        <f>IF('Data R1'!C50="","",'Data R1'!E50)</f>
        <v/>
      </c>
      <c r="F48">
        <f>IF('Data R1'!C50="","",'Data R1'!F50)</f>
        <v/>
      </c>
      <c r="G48">
        <f>IF('Data R1'!C50="","",'Data R1'!AD50)</f>
        <v/>
      </c>
      <c r="H48">
        <f>IF('Data R1'!C50="","",'Data R1'!AC50)</f>
        <v/>
      </c>
      <c r="I48">
        <f>IF('Data R1'!C50="","",COUNTIF('Data R1'!J50,"&gt;0")+COUNTIF('Data R1'!L50,"&gt;0")+COUNTIF('Data R1'!N50,"&gt;0")+COUNTIF('Data R1'!P50,"&gt;0")+COUNTIF('Data R1'!R50,"&gt;0")+COUNTIF('Data R1'!T50,"&gt;0")+COUNTIF('Data R1'!V50,"&gt;0")+COUNTIF('Data R1'!X50,"&gt;0"))</f>
        <v/>
      </c>
      <c r="J48">
        <f>IF('Data R1'!C50="","",IF((COUNTIF('Data R1'!K50,"&gt;0")+COUNTIF('Data R1'!M50,"&gt;0")+COUNTIF('Data R1'!O50,"&gt;0")+COUNTIF('Data R1'!Q50,"&gt;0")+COUNTIF('Data R1'!S50,"&gt;0")+COUNTIF('Data R1'!U50,"&gt;0")+COUNTIF('Data R1'!W50,"&gt;0")+COUNTIF('Data R1'!Y50,"&gt;0"))&gt;0,1,0))</f>
        <v/>
      </c>
      <c r="M48" t="inlineStr">
        <is>
          <t>Data R</t>
        </is>
      </c>
    </row>
    <row r="49">
      <c r="A49" t="inlineStr">
        <is>
          <t>Regional 1</t>
        </is>
      </c>
      <c r="B49">
        <f>IF('Data R1'!C51="","",'Data R1'!B51)</f>
        <v/>
      </c>
      <c r="C49">
        <f>IF('Data R1'!C51="","",'Data R1'!C51)</f>
        <v/>
      </c>
      <c r="D49">
        <f>IF('Data R1'!C51="","",'Data R1'!D51)</f>
        <v/>
      </c>
      <c r="E49">
        <f>IF('Data R1'!C51="","",'Data R1'!E51)</f>
        <v/>
      </c>
      <c r="F49">
        <f>IF('Data R1'!C51="","",'Data R1'!F51)</f>
        <v/>
      </c>
      <c r="G49">
        <f>IF('Data R1'!C51="","",'Data R1'!AD51)</f>
        <v/>
      </c>
      <c r="H49">
        <f>IF('Data R1'!C51="","",'Data R1'!AC51)</f>
        <v/>
      </c>
      <c r="I49">
        <f>IF('Data R1'!C51="","",COUNTIF('Data R1'!J51,"&gt;0")+COUNTIF('Data R1'!L51,"&gt;0")+COUNTIF('Data R1'!N51,"&gt;0")+COUNTIF('Data R1'!P51,"&gt;0")+COUNTIF('Data R1'!R51,"&gt;0")+COUNTIF('Data R1'!T51,"&gt;0")+COUNTIF('Data R1'!V51,"&gt;0")+COUNTIF('Data R1'!X51,"&gt;0"))</f>
        <v/>
      </c>
      <c r="J49">
        <f>IF('Data R1'!C51="","",IF((COUNTIF('Data R1'!K51,"&gt;0")+COUNTIF('Data R1'!M51,"&gt;0")+COUNTIF('Data R1'!O51,"&gt;0")+COUNTIF('Data R1'!Q51,"&gt;0")+COUNTIF('Data R1'!S51,"&gt;0")+COUNTIF('Data R1'!U51,"&gt;0")+COUNTIF('Data R1'!W51,"&gt;0")+COUNTIF('Data R1'!Y51,"&gt;0"))&gt;0,1,0))</f>
        <v/>
      </c>
      <c r="M49" t="inlineStr">
        <is>
          <t>Data R</t>
        </is>
      </c>
    </row>
    <row r="50">
      <c r="A50" t="inlineStr">
        <is>
          <t>Regional 1</t>
        </is>
      </c>
      <c r="B50">
        <f>IF('Data R1'!C52="","",'Data R1'!B52)</f>
        <v/>
      </c>
      <c r="C50">
        <f>IF('Data R1'!C52="","",'Data R1'!C52)</f>
        <v/>
      </c>
      <c r="D50">
        <f>IF('Data R1'!C52="","",'Data R1'!D52)</f>
        <v/>
      </c>
      <c r="E50">
        <f>IF('Data R1'!C52="","",'Data R1'!E52)</f>
        <v/>
      </c>
      <c r="F50">
        <f>IF('Data R1'!C52="","",'Data R1'!F52)</f>
        <v/>
      </c>
      <c r="G50">
        <f>IF('Data R1'!C52="","",'Data R1'!AD52)</f>
        <v/>
      </c>
      <c r="H50">
        <f>IF('Data R1'!C52="","",'Data R1'!AC52)</f>
        <v/>
      </c>
      <c r="I50">
        <f>IF('Data R1'!C52="","",COUNTIF('Data R1'!J52,"&gt;0")+COUNTIF('Data R1'!L52,"&gt;0")+COUNTIF('Data R1'!N52,"&gt;0")+COUNTIF('Data R1'!P52,"&gt;0")+COUNTIF('Data R1'!R52,"&gt;0")+COUNTIF('Data R1'!T52,"&gt;0")+COUNTIF('Data R1'!V52,"&gt;0")+COUNTIF('Data R1'!X52,"&gt;0"))</f>
        <v/>
      </c>
      <c r="J50">
        <f>IF('Data R1'!C52="","",IF((COUNTIF('Data R1'!K52,"&gt;0")+COUNTIF('Data R1'!M52,"&gt;0")+COUNTIF('Data R1'!O52,"&gt;0")+COUNTIF('Data R1'!Q52,"&gt;0")+COUNTIF('Data R1'!S52,"&gt;0")+COUNTIF('Data R1'!U52,"&gt;0")+COUNTIF('Data R1'!W52,"&gt;0")+COUNTIF('Data R1'!Y52,"&gt;0"))&gt;0,1,0))</f>
        <v/>
      </c>
      <c r="M50" t="inlineStr">
        <is>
          <t>Data R</t>
        </is>
      </c>
    </row>
    <row r="51">
      <c r="A51" t="inlineStr">
        <is>
          <t>Regional 1</t>
        </is>
      </c>
      <c r="B51">
        <f>IF('Data R1'!C53="","",'Data R1'!B53)</f>
        <v/>
      </c>
      <c r="C51">
        <f>IF('Data R1'!C53="","",'Data R1'!C53)</f>
        <v/>
      </c>
      <c r="D51">
        <f>IF('Data R1'!C53="","",'Data R1'!D53)</f>
        <v/>
      </c>
      <c r="E51">
        <f>IF('Data R1'!C53="","",'Data R1'!E53)</f>
        <v/>
      </c>
      <c r="F51">
        <f>IF('Data R1'!C53="","",'Data R1'!F53)</f>
        <v/>
      </c>
      <c r="G51">
        <f>IF('Data R1'!C53="","",'Data R1'!AD53)</f>
        <v/>
      </c>
      <c r="H51">
        <f>IF('Data R1'!C53="","",'Data R1'!AC53)</f>
        <v/>
      </c>
      <c r="I51">
        <f>IF('Data R1'!C53="","",COUNTIF('Data R1'!J53,"&gt;0")+COUNTIF('Data R1'!L53,"&gt;0")+COUNTIF('Data R1'!N53,"&gt;0")+COUNTIF('Data R1'!P53,"&gt;0")+COUNTIF('Data R1'!R53,"&gt;0")+COUNTIF('Data R1'!T53,"&gt;0")+COUNTIF('Data R1'!V53,"&gt;0")+COUNTIF('Data R1'!X53,"&gt;0"))</f>
        <v/>
      </c>
      <c r="J51">
        <f>IF('Data R1'!C53="","",IF((COUNTIF('Data R1'!K53,"&gt;0")+COUNTIF('Data R1'!M53,"&gt;0")+COUNTIF('Data R1'!O53,"&gt;0")+COUNTIF('Data R1'!Q53,"&gt;0")+COUNTIF('Data R1'!S53,"&gt;0")+COUNTIF('Data R1'!U53,"&gt;0")+COUNTIF('Data R1'!W53,"&gt;0")+COUNTIF('Data R1'!Y53,"&gt;0"))&gt;0,1,0))</f>
        <v/>
      </c>
      <c r="M51" t="inlineStr">
        <is>
          <t>Data R</t>
        </is>
      </c>
    </row>
    <row r="52">
      <c r="A52" t="inlineStr">
        <is>
          <t>Regional 1</t>
        </is>
      </c>
      <c r="B52">
        <f>IF('Data R1'!C54="","",'Data R1'!B54)</f>
        <v/>
      </c>
      <c r="C52">
        <f>IF('Data R1'!C54="","",'Data R1'!C54)</f>
        <v/>
      </c>
      <c r="D52">
        <f>IF('Data R1'!C54="","",'Data R1'!D54)</f>
        <v/>
      </c>
      <c r="E52">
        <f>IF('Data R1'!C54="","",'Data R1'!E54)</f>
        <v/>
      </c>
      <c r="F52">
        <f>IF('Data R1'!C54="","",'Data R1'!F54)</f>
        <v/>
      </c>
      <c r="G52">
        <f>IF('Data R1'!C54="","",'Data R1'!AD54)</f>
        <v/>
      </c>
      <c r="H52">
        <f>IF('Data R1'!C54="","",'Data R1'!AC54)</f>
        <v/>
      </c>
      <c r="I52">
        <f>IF('Data R1'!C54="","",COUNTIF('Data R1'!J54,"&gt;0")+COUNTIF('Data R1'!L54,"&gt;0")+COUNTIF('Data R1'!N54,"&gt;0")+COUNTIF('Data R1'!P54,"&gt;0")+COUNTIF('Data R1'!R54,"&gt;0")+COUNTIF('Data R1'!T54,"&gt;0")+COUNTIF('Data R1'!V54,"&gt;0")+COUNTIF('Data R1'!X54,"&gt;0"))</f>
        <v/>
      </c>
      <c r="J52">
        <f>IF('Data R1'!C54="","",IF((COUNTIF('Data R1'!K54,"&gt;0")+COUNTIF('Data R1'!M54,"&gt;0")+COUNTIF('Data R1'!O54,"&gt;0")+COUNTIF('Data R1'!Q54,"&gt;0")+COUNTIF('Data R1'!S54,"&gt;0")+COUNTIF('Data R1'!U54,"&gt;0")+COUNTIF('Data R1'!W54,"&gt;0")+COUNTIF('Data R1'!Y54,"&gt;0"))&gt;0,1,0))</f>
        <v/>
      </c>
      <c r="M52" t="inlineStr">
        <is>
          <t>Data R</t>
        </is>
      </c>
    </row>
    <row r="53">
      <c r="A53" t="inlineStr">
        <is>
          <t>Regional 1</t>
        </is>
      </c>
      <c r="B53">
        <f>IF('Data R1'!C55="","",'Data R1'!B55)</f>
        <v/>
      </c>
      <c r="C53">
        <f>IF('Data R1'!C55="","",'Data R1'!C55)</f>
        <v/>
      </c>
      <c r="D53">
        <f>IF('Data R1'!C55="","",'Data R1'!D55)</f>
        <v/>
      </c>
      <c r="E53">
        <f>IF('Data R1'!C55="","",'Data R1'!E55)</f>
        <v/>
      </c>
      <c r="F53">
        <f>IF('Data R1'!C55="","",'Data R1'!F55)</f>
        <v/>
      </c>
      <c r="G53">
        <f>IF('Data R1'!C55="","",'Data R1'!AD55)</f>
        <v/>
      </c>
      <c r="H53">
        <f>IF('Data R1'!C55="","",'Data R1'!AC55)</f>
        <v/>
      </c>
      <c r="I53">
        <f>IF('Data R1'!C55="","",COUNTIF('Data R1'!J55,"&gt;0")+COUNTIF('Data R1'!L55,"&gt;0")+COUNTIF('Data R1'!N55,"&gt;0")+COUNTIF('Data R1'!P55,"&gt;0")+COUNTIF('Data R1'!R55,"&gt;0")+COUNTIF('Data R1'!T55,"&gt;0")+COUNTIF('Data R1'!V55,"&gt;0")+COUNTIF('Data R1'!X55,"&gt;0"))</f>
        <v/>
      </c>
      <c r="J53">
        <f>IF('Data R1'!C55="","",IF((COUNTIF('Data R1'!K55,"&gt;0")+COUNTIF('Data R1'!M55,"&gt;0")+COUNTIF('Data R1'!O55,"&gt;0")+COUNTIF('Data R1'!Q55,"&gt;0")+COUNTIF('Data R1'!S55,"&gt;0")+COUNTIF('Data R1'!U55,"&gt;0")+COUNTIF('Data R1'!W55,"&gt;0")+COUNTIF('Data R1'!Y55,"&gt;0"))&gt;0,1,0))</f>
        <v/>
      </c>
      <c r="M53" t="inlineStr">
        <is>
          <t>Data R</t>
        </is>
      </c>
    </row>
    <row r="54">
      <c r="A54" t="inlineStr">
        <is>
          <t>Regional 1</t>
        </is>
      </c>
      <c r="B54">
        <f>IF('Data R1'!C56="","",'Data R1'!B56)</f>
        <v/>
      </c>
      <c r="C54">
        <f>IF('Data R1'!C56="","",'Data R1'!C56)</f>
        <v/>
      </c>
      <c r="D54">
        <f>IF('Data R1'!C56="","",'Data R1'!D56)</f>
        <v/>
      </c>
      <c r="E54">
        <f>IF('Data R1'!C56="","",'Data R1'!E56)</f>
        <v/>
      </c>
      <c r="F54">
        <f>IF('Data R1'!C56="","",'Data R1'!F56)</f>
        <v/>
      </c>
      <c r="G54">
        <f>IF('Data R1'!C56="","",'Data R1'!AD56)</f>
        <v/>
      </c>
      <c r="H54">
        <f>IF('Data R1'!C56="","",'Data R1'!AC56)</f>
        <v/>
      </c>
      <c r="I54">
        <f>IF('Data R1'!C56="","",COUNTIF('Data R1'!J56,"&gt;0")+COUNTIF('Data R1'!L56,"&gt;0")+COUNTIF('Data R1'!N56,"&gt;0")+COUNTIF('Data R1'!P56,"&gt;0")+COUNTIF('Data R1'!R56,"&gt;0")+COUNTIF('Data R1'!T56,"&gt;0")+COUNTIF('Data R1'!V56,"&gt;0")+COUNTIF('Data R1'!X56,"&gt;0"))</f>
        <v/>
      </c>
      <c r="J54">
        <f>IF('Data R1'!C56="","",IF((COUNTIF('Data R1'!K56,"&gt;0")+COUNTIF('Data R1'!M56,"&gt;0")+COUNTIF('Data R1'!O56,"&gt;0")+COUNTIF('Data R1'!Q56,"&gt;0")+COUNTIF('Data R1'!S56,"&gt;0")+COUNTIF('Data R1'!U56,"&gt;0")+COUNTIF('Data R1'!W56,"&gt;0")+COUNTIF('Data R1'!Y56,"&gt;0"))&gt;0,1,0))</f>
        <v/>
      </c>
      <c r="M54" t="inlineStr">
        <is>
          <t>Data R</t>
        </is>
      </c>
    </row>
    <row r="55">
      <c r="A55" t="inlineStr">
        <is>
          <t>Regional 1</t>
        </is>
      </c>
      <c r="B55">
        <f>IF('Data R1'!C57="","",'Data R1'!B57)</f>
        <v/>
      </c>
      <c r="C55">
        <f>IF('Data R1'!C57="","",'Data R1'!C57)</f>
        <v/>
      </c>
      <c r="D55">
        <f>IF('Data R1'!C57="","",'Data R1'!D57)</f>
        <v/>
      </c>
      <c r="E55">
        <f>IF('Data R1'!C57="","",'Data R1'!E57)</f>
        <v/>
      </c>
      <c r="F55">
        <f>IF('Data R1'!C57="","",'Data R1'!F57)</f>
        <v/>
      </c>
      <c r="G55">
        <f>IF('Data R1'!C57="","",'Data R1'!AD57)</f>
        <v/>
      </c>
      <c r="H55">
        <f>IF('Data R1'!C57="","",'Data R1'!AC57)</f>
        <v/>
      </c>
      <c r="I55">
        <f>IF('Data R1'!C57="","",COUNTIF('Data R1'!J57,"&gt;0")+COUNTIF('Data R1'!L57,"&gt;0")+COUNTIF('Data R1'!N57,"&gt;0")+COUNTIF('Data R1'!P57,"&gt;0")+COUNTIF('Data R1'!R57,"&gt;0")+COUNTIF('Data R1'!T57,"&gt;0")+COUNTIF('Data R1'!V57,"&gt;0")+COUNTIF('Data R1'!X57,"&gt;0"))</f>
        <v/>
      </c>
      <c r="J55">
        <f>IF('Data R1'!C57="","",IF((COUNTIF('Data R1'!K57,"&gt;0")+COUNTIF('Data R1'!M57,"&gt;0")+COUNTIF('Data R1'!O57,"&gt;0")+COUNTIF('Data R1'!Q57,"&gt;0")+COUNTIF('Data R1'!S57,"&gt;0")+COUNTIF('Data R1'!U57,"&gt;0")+COUNTIF('Data R1'!W57,"&gt;0")+COUNTIF('Data R1'!Y57,"&gt;0"))&gt;0,1,0))</f>
        <v/>
      </c>
      <c r="M55" t="inlineStr">
        <is>
          <t>Data R</t>
        </is>
      </c>
    </row>
    <row r="56">
      <c r="A56" t="inlineStr">
        <is>
          <t>Regional 1</t>
        </is>
      </c>
      <c r="B56">
        <f>IF('Data R1'!C58="","",'Data R1'!B58)</f>
        <v/>
      </c>
      <c r="C56">
        <f>IF('Data R1'!C58="","",'Data R1'!C58)</f>
        <v/>
      </c>
      <c r="D56">
        <f>IF('Data R1'!C58="","",'Data R1'!D58)</f>
        <v/>
      </c>
      <c r="E56">
        <f>IF('Data R1'!C58="","",'Data R1'!E58)</f>
        <v/>
      </c>
      <c r="F56">
        <f>IF('Data R1'!C58="","",'Data R1'!F58)</f>
        <v/>
      </c>
      <c r="G56">
        <f>IF('Data R1'!C58="","",'Data R1'!AD58)</f>
        <v/>
      </c>
      <c r="H56">
        <f>IF('Data R1'!C58="","",'Data R1'!AC58)</f>
        <v/>
      </c>
      <c r="I56">
        <f>IF('Data R1'!C58="","",COUNTIF('Data R1'!J58,"&gt;0")+COUNTIF('Data R1'!L58,"&gt;0")+COUNTIF('Data R1'!N58,"&gt;0")+COUNTIF('Data R1'!P58,"&gt;0")+COUNTIF('Data R1'!R58,"&gt;0")+COUNTIF('Data R1'!T58,"&gt;0")+COUNTIF('Data R1'!V58,"&gt;0")+COUNTIF('Data R1'!X58,"&gt;0"))</f>
        <v/>
      </c>
      <c r="J56">
        <f>IF('Data R1'!C58="","",IF((COUNTIF('Data R1'!K58,"&gt;0")+COUNTIF('Data R1'!M58,"&gt;0")+COUNTIF('Data R1'!O58,"&gt;0")+COUNTIF('Data R1'!Q58,"&gt;0")+COUNTIF('Data R1'!S58,"&gt;0")+COUNTIF('Data R1'!U58,"&gt;0")+COUNTIF('Data R1'!W58,"&gt;0")+COUNTIF('Data R1'!Y58,"&gt;0"))&gt;0,1,0))</f>
        <v/>
      </c>
      <c r="M56" t="inlineStr">
        <is>
          <t>Data R</t>
        </is>
      </c>
    </row>
    <row r="57">
      <c r="A57" t="inlineStr">
        <is>
          <t>Regional 1</t>
        </is>
      </c>
      <c r="B57">
        <f>IF('Data R1'!C59="","",'Data R1'!B59)</f>
        <v/>
      </c>
      <c r="C57">
        <f>IF('Data R1'!C59="","",'Data R1'!C59)</f>
        <v/>
      </c>
      <c r="D57">
        <f>IF('Data R1'!C59="","",'Data R1'!D59)</f>
        <v/>
      </c>
      <c r="E57">
        <f>IF('Data R1'!C59="","",'Data R1'!E59)</f>
        <v/>
      </c>
      <c r="F57">
        <f>IF('Data R1'!C59="","",'Data R1'!F59)</f>
        <v/>
      </c>
      <c r="G57">
        <f>IF('Data R1'!C59="","",'Data R1'!AD59)</f>
        <v/>
      </c>
      <c r="H57">
        <f>IF('Data R1'!C59="","",'Data R1'!AC59)</f>
        <v/>
      </c>
      <c r="I57">
        <f>IF('Data R1'!C59="","",COUNTIF('Data R1'!J59,"&gt;0")+COUNTIF('Data R1'!L59,"&gt;0")+COUNTIF('Data R1'!N59,"&gt;0")+COUNTIF('Data R1'!P59,"&gt;0")+COUNTIF('Data R1'!R59,"&gt;0")+COUNTIF('Data R1'!T59,"&gt;0")+COUNTIF('Data R1'!V59,"&gt;0")+COUNTIF('Data R1'!X59,"&gt;0"))</f>
        <v/>
      </c>
      <c r="J57">
        <f>IF('Data R1'!C59="","",IF((COUNTIF('Data R1'!K59,"&gt;0")+COUNTIF('Data R1'!M59,"&gt;0")+COUNTIF('Data R1'!O59,"&gt;0")+COUNTIF('Data R1'!Q59,"&gt;0")+COUNTIF('Data R1'!S59,"&gt;0")+COUNTIF('Data R1'!U59,"&gt;0")+COUNTIF('Data R1'!W59,"&gt;0")+COUNTIF('Data R1'!Y59,"&gt;0"))&gt;0,1,0))</f>
        <v/>
      </c>
      <c r="M57" t="inlineStr">
        <is>
          <t>Data R</t>
        </is>
      </c>
    </row>
    <row r="58">
      <c r="A58" t="inlineStr">
        <is>
          <t>Regional 1</t>
        </is>
      </c>
      <c r="B58">
        <f>IF('Data R1'!C60="","",'Data R1'!B60)</f>
        <v/>
      </c>
      <c r="C58">
        <f>IF('Data R1'!C60="","",'Data R1'!C60)</f>
        <v/>
      </c>
      <c r="D58">
        <f>IF('Data R1'!C60="","",'Data R1'!D60)</f>
        <v/>
      </c>
      <c r="E58">
        <f>IF('Data R1'!C60="","",'Data R1'!E60)</f>
        <v/>
      </c>
      <c r="F58">
        <f>IF('Data R1'!C60="","",'Data R1'!F60)</f>
        <v/>
      </c>
      <c r="G58">
        <f>IF('Data R1'!C60="","",'Data R1'!AD60)</f>
        <v/>
      </c>
      <c r="H58">
        <f>IF('Data R1'!C60="","",'Data R1'!AC60)</f>
        <v/>
      </c>
      <c r="I58">
        <f>IF('Data R1'!C60="","",COUNTIF('Data R1'!J60,"&gt;0")+COUNTIF('Data R1'!L60,"&gt;0")+COUNTIF('Data R1'!N60,"&gt;0")+COUNTIF('Data R1'!P60,"&gt;0")+COUNTIF('Data R1'!R60,"&gt;0")+COUNTIF('Data R1'!T60,"&gt;0")+COUNTIF('Data R1'!V60,"&gt;0")+COUNTIF('Data R1'!X60,"&gt;0"))</f>
        <v/>
      </c>
      <c r="J58">
        <f>IF('Data R1'!C60="","",IF((COUNTIF('Data R1'!K60,"&gt;0")+COUNTIF('Data R1'!M60,"&gt;0")+COUNTIF('Data R1'!O60,"&gt;0")+COUNTIF('Data R1'!Q60,"&gt;0")+COUNTIF('Data R1'!S60,"&gt;0")+COUNTIF('Data R1'!U60,"&gt;0")+COUNTIF('Data R1'!W60,"&gt;0")+COUNTIF('Data R1'!Y60,"&gt;0"))&gt;0,1,0))</f>
        <v/>
      </c>
      <c r="M58" t="inlineStr">
        <is>
          <t>Data R</t>
        </is>
      </c>
    </row>
    <row r="59">
      <c r="A59" t="inlineStr">
        <is>
          <t>Regional 1</t>
        </is>
      </c>
      <c r="B59">
        <f>IF('Data R1'!C61="","",'Data R1'!B61)</f>
        <v/>
      </c>
      <c r="C59">
        <f>IF('Data R1'!C61="","",'Data R1'!C61)</f>
        <v/>
      </c>
      <c r="D59">
        <f>IF('Data R1'!C61="","",'Data R1'!D61)</f>
        <v/>
      </c>
      <c r="E59">
        <f>IF('Data R1'!C61="","",'Data R1'!E61)</f>
        <v/>
      </c>
      <c r="F59">
        <f>IF('Data R1'!C61="","",'Data R1'!F61)</f>
        <v/>
      </c>
      <c r="G59">
        <f>IF('Data R1'!C61="","",'Data R1'!AD61)</f>
        <v/>
      </c>
      <c r="H59">
        <f>IF('Data R1'!C61="","",'Data R1'!AC61)</f>
        <v/>
      </c>
      <c r="I59">
        <f>IF('Data R1'!C61="","",COUNTIF('Data R1'!J61,"&gt;0")+COUNTIF('Data R1'!L61,"&gt;0")+COUNTIF('Data R1'!N61,"&gt;0")+COUNTIF('Data R1'!P61,"&gt;0")+COUNTIF('Data R1'!R61,"&gt;0")+COUNTIF('Data R1'!T61,"&gt;0")+COUNTIF('Data R1'!V61,"&gt;0")+COUNTIF('Data R1'!X61,"&gt;0"))</f>
        <v/>
      </c>
      <c r="J59">
        <f>IF('Data R1'!C61="","",IF((COUNTIF('Data R1'!K61,"&gt;0")+COUNTIF('Data R1'!M61,"&gt;0")+COUNTIF('Data R1'!O61,"&gt;0")+COUNTIF('Data R1'!Q61,"&gt;0")+COUNTIF('Data R1'!S61,"&gt;0")+COUNTIF('Data R1'!U61,"&gt;0")+COUNTIF('Data R1'!W61,"&gt;0")+COUNTIF('Data R1'!Y61,"&gt;0"))&gt;0,1,0))</f>
        <v/>
      </c>
      <c r="M59" t="inlineStr">
        <is>
          <t>Data R</t>
        </is>
      </c>
    </row>
    <row r="60">
      <c r="A60" t="inlineStr">
        <is>
          <t>Regional 1</t>
        </is>
      </c>
      <c r="B60">
        <f>IF('Data R1'!C62="","",'Data R1'!B62)</f>
        <v/>
      </c>
      <c r="C60">
        <f>IF('Data R1'!C62="","",'Data R1'!C62)</f>
        <v/>
      </c>
      <c r="D60">
        <f>IF('Data R1'!C62="","",'Data R1'!D62)</f>
        <v/>
      </c>
      <c r="E60">
        <f>IF('Data R1'!C62="","",'Data R1'!E62)</f>
        <v/>
      </c>
      <c r="F60">
        <f>IF('Data R1'!C62="","",'Data R1'!F62)</f>
        <v/>
      </c>
      <c r="G60">
        <f>IF('Data R1'!C62="","",'Data R1'!AD62)</f>
        <v/>
      </c>
      <c r="H60">
        <f>IF('Data R1'!C62="","",'Data R1'!AC62)</f>
        <v/>
      </c>
      <c r="I60">
        <f>IF('Data R1'!C62="","",COUNTIF('Data R1'!J62,"&gt;0")+COUNTIF('Data R1'!L62,"&gt;0")+COUNTIF('Data R1'!N62,"&gt;0")+COUNTIF('Data R1'!P62,"&gt;0")+COUNTIF('Data R1'!R62,"&gt;0")+COUNTIF('Data R1'!T62,"&gt;0")+COUNTIF('Data R1'!V62,"&gt;0")+COUNTIF('Data R1'!X62,"&gt;0"))</f>
        <v/>
      </c>
      <c r="J60">
        <f>IF('Data R1'!C62="","",IF((COUNTIF('Data R1'!K62,"&gt;0")+COUNTIF('Data R1'!M62,"&gt;0")+COUNTIF('Data R1'!O62,"&gt;0")+COUNTIF('Data R1'!Q62,"&gt;0")+COUNTIF('Data R1'!S62,"&gt;0")+COUNTIF('Data R1'!U62,"&gt;0")+COUNTIF('Data R1'!W62,"&gt;0")+COUNTIF('Data R1'!Y62,"&gt;0"))&gt;0,1,0))</f>
        <v/>
      </c>
      <c r="M60" t="inlineStr">
        <is>
          <t>Data R</t>
        </is>
      </c>
    </row>
    <row r="61">
      <c r="A61" t="inlineStr">
        <is>
          <t>Regional 1</t>
        </is>
      </c>
      <c r="B61">
        <f>IF('Data R1'!C63="","",'Data R1'!B63)</f>
        <v/>
      </c>
      <c r="C61">
        <f>IF('Data R1'!C63="","",'Data R1'!C63)</f>
        <v/>
      </c>
      <c r="D61">
        <f>IF('Data R1'!C63="","",'Data R1'!D63)</f>
        <v/>
      </c>
      <c r="E61">
        <f>IF('Data R1'!C63="","",'Data R1'!E63)</f>
        <v/>
      </c>
      <c r="F61">
        <f>IF('Data R1'!C63="","",'Data R1'!F63)</f>
        <v/>
      </c>
      <c r="G61">
        <f>IF('Data R1'!C63="","",'Data R1'!AD63)</f>
        <v/>
      </c>
      <c r="H61">
        <f>IF('Data R1'!C63="","",'Data R1'!AC63)</f>
        <v/>
      </c>
      <c r="I61">
        <f>IF('Data R1'!C63="","",COUNTIF('Data R1'!J63,"&gt;0")+COUNTIF('Data R1'!L63,"&gt;0")+COUNTIF('Data R1'!N63,"&gt;0")+COUNTIF('Data R1'!P63,"&gt;0")+COUNTIF('Data R1'!R63,"&gt;0")+COUNTIF('Data R1'!T63,"&gt;0")+COUNTIF('Data R1'!V63,"&gt;0")+COUNTIF('Data R1'!X63,"&gt;0"))</f>
        <v/>
      </c>
      <c r="J61">
        <f>IF('Data R1'!C63="","",IF((COUNTIF('Data R1'!K63,"&gt;0")+COUNTIF('Data R1'!M63,"&gt;0")+COUNTIF('Data R1'!O63,"&gt;0")+COUNTIF('Data R1'!Q63,"&gt;0")+COUNTIF('Data R1'!S63,"&gt;0")+COUNTIF('Data R1'!U63,"&gt;0")+COUNTIF('Data R1'!W63,"&gt;0")+COUNTIF('Data R1'!Y63,"&gt;0"))&gt;0,1,0))</f>
        <v/>
      </c>
      <c r="M61" t="inlineStr">
        <is>
          <t>Data R</t>
        </is>
      </c>
    </row>
    <row r="62">
      <c r="A62" t="inlineStr">
        <is>
          <t>Regional 1</t>
        </is>
      </c>
      <c r="B62">
        <f>IF('Data R1'!C64="","",'Data R1'!B64)</f>
        <v/>
      </c>
      <c r="C62">
        <f>IF('Data R1'!C64="","",'Data R1'!C64)</f>
        <v/>
      </c>
      <c r="D62">
        <f>IF('Data R1'!C64="","",'Data R1'!D64)</f>
        <v/>
      </c>
      <c r="E62">
        <f>IF('Data R1'!C64="","",'Data R1'!E64)</f>
        <v/>
      </c>
      <c r="F62">
        <f>IF('Data R1'!C64="","",'Data R1'!F64)</f>
        <v/>
      </c>
      <c r="G62">
        <f>IF('Data R1'!C64="","",'Data R1'!AD64)</f>
        <v/>
      </c>
      <c r="H62">
        <f>IF('Data R1'!C64="","",'Data R1'!AC64)</f>
        <v/>
      </c>
      <c r="I62">
        <f>IF('Data R1'!C64="","",COUNTIF('Data R1'!J64,"&gt;0")+COUNTIF('Data R1'!L64,"&gt;0")+COUNTIF('Data R1'!N64,"&gt;0")+COUNTIF('Data R1'!P64,"&gt;0")+COUNTIF('Data R1'!R64,"&gt;0")+COUNTIF('Data R1'!T64,"&gt;0")+COUNTIF('Data R1'!V64,"&gt;0")+COUNTIF('Data R1'!X64,"&gt;0"))</f>
        <v/>
      </c>
      <c r="J62">
        <f>IF('Data R1'!C64="","",IF((COUNTIF('Data R1'!K64,"&gt;0")+COUNTIF('Data R1'!M64,"&gt;0")+COUNTIF('Data R1'!O64,"&gt;0")+COUNTIF('Data R1'!Q64,"&gt;0")+COUNTIF('Data R1'!S64,"&gt;0")+COUNTIF('Data R1'!U64,"&gt;0")+COUNTIF('Data R1'!W64,"&gt;0")+COUNTIF('Data R1'!Y64,"&gt;0"))&gt;0,1,0))</f>
        <v/>
      </c>
      <c r="M62" t="inlineStr">
        <is>
          <t>Data R</t>
        </is>
      </c>
    </row>
    <row r="63">
      <c r="A63" t="inlineStr">
        <is>
          <t>Regional 1</t>
        </is>
      </c>
      <c r="B63">
        <f>IF('Data R1'!C65="","",'Data R1'!B65)</f>
        <v/>
      </c>
      <c r="C63">
        <f>IF('Data R1'!C65="","",'Data R1'!C65)</f>
        <v/>
      </c>
      <c r="D63">
        <f>IF('Data R1'!C65="","",'Data R1'!D65)</f>
        <v/>
      </c>
      <c r="E63">
        <f>IF('Data R1'!C65="","",'Data R1'!E65)</f>
        <v/>
      </c>
      <c r="F63">
        <f>IF('Data R1'!C65="","",'Data R1'!F65)</f>
        <v/>
      </c>
      <c r="G63">
        <f>IF('Data R1'!C65="","",'Data R1'!AD65)</f>
        <v/>
      </c>
      <c r="H63">
        <f>IF('Data R1'!C65="","",'Data R1'!AC65)</f>
        <v/>
      </c>
      <c r="I63">
        <f>IF('Data R1'!C65="","",COUNTIF('Data R1'!J65,"&gt;0")+COUNTIF('Data R1'!L65,"&gt;0")+COUNTIF('Data R1'!N65,"&gt;0")+COUNTIF('Data R1'!P65,"&gt;0")+COUNTIF('Data R1'!R65,"&gt;0")+COUNTIF('Data R1'!T65,"&gt;0")+COUNTIF('Data R1'!V65,"&gt;0")+COUNTIF('Data R1'!X65,"&gt;0"))</f>
        <v/>
      </c>
      <c r="J63">
        <f>IF('Data R1'!C65="","",IF((COUNTIF('Data R1'!K65,"&gt;0")+COUNTIF('Data R1'!M65,"&gt;0")+COUNTIF('Data R1'!O65,"&gt;0")+COUNTIF('Data R1'!Q65,"&gt;0")+COUNTIF('Data R1'!S65,"&gt;0")+COUNTIF('Data R1'!U65,"&gt;0")+COUNTIF('Data R1'!W65,"&gt;0")+COUNTIF('Data R1'!Y65,"&gt;0"))&gt;0,1,0))</f>
        <v/>
      </c>
      <c r="M63" t="inlineStr">
        <is>
          <t>Data R</t>
        </is>
      </c>
    </row>
    <row r="64">
      <c r="A64" t="inlineStr">
        <is>
          <t>Regional 1</t>
        </is>
      </c>
      <c r="B64">
        <f>IF('Data R1'!C66="","",'Data R1'!B66)</f>
        <v/>
      </c>
      <c r="C64">
        <f>IF('Data R1'!C66="","",'Data R1'!C66)</f>
        <v/>
      </c>
      <c r="D64">
        <f>IF('Data R1'!C66="","",'Data R1'!D66)</f>
        <v/>
      </c>
      <c r="E64">
        <f>IF('Data R1'!C66="","",'Data R1'!E66)</f>
        <v/>
      </c>
      <c r="F64">
        <f>IF('Data R1'!C66="","",'Data R1'!F66)</f>
        <v/>
      </c>
      <c r="G64">
        <f>IF('Data R1'!C66="","",'Data R1'!AD66)</f>
        <v/>
      </c>
      <c r="H64">
        <f>IF('Data R1'!C66="","",'Data R1'!AC66)</f>
        <v/>
      </c>
      <c r="I64">
        <f>IF('Data R1'!C66="","",COUNTIF('Data R1'!J66,"&gt;0")+COUNTIF('Data R1'!L66,"&gt;0")+COUNTIF('Data R1'!N66,"&gt;0")+COUNTIF('Data R1'!P66,"&gt;0")+COUNTIF('Data R1'!R66,"&gt;0")+COUNTIF('Data R1'!T66,"&gt;0")+COUNTIF('Data R1'!V66,"&gt;0")+COUNTIF('Data R1'!X66,"&gt;0"))</f>
        <v/>
      </c>
      <c r="J64">
        <f>IF('Data R1'!C66="","",IF((COUNTIF('Data R1'!K66,"&gt;0")+COUNTIF('Data R1'!M66,"&gt;0")+COUNTIF('Data R1'!O66,"&gt;0")+COUNTIF('Data R1'!Q66,"&gt;0")+COUNTIF('Data R1'!S66,"&gt;0")+COUNTIF('Data R1'!U66,"&gt;0")+COUNTIF('Data R1'!W66,"&gt;0")+COUNTIF('Data R1'!Y66,"&gt;0"))&gt;0,1,0))</f>
        <v/>
      </c>
      <c r="M64" t="inlineStr">
        <is>
          <t>Data R</t>
        </is>
      </c>
    </row>
    <row r="65">
      <c r="A65" t="inlineStr">
        <is>
          <t>Regional 1</t>
        </is>
      </c>
      <c r="B65">
        <f>IF('Data R1'!C67="","",'Data R1'!B67)</f>
        <v/>
      </c>
      <c r="C65">
        <f>IF('Data R1'!C67="","",'Data R1'!C67)</f>
        <v/>
      </c>
      <c r="D65">
        <f>IF('Data R1'!C67="","",'Data R1'!D67)</f>
        <v/>
      </c>
      <c r="E65">
        <f>IF('Data R1'!C67="","",'Data R1'!E67)</f>
        <v/>
      </c>
      <c r="F65">
        <f>IF('Data R1'!C67="","",'Data R1'!F67)</f>
        <v/>
      </c>
      <c r="G65">
        <f>IF('Data R1'!C67="","",'Data R1'!AD67)</f>
        <v/>
      </c>
      <c r="H65">
        <f>IF('Data R1'!C67="","",'Data R1'!AC67)</f>
        <v/>
      </c>
      <c r="I65">
        <f>IF('Data R1'!C67="","",COUNTIF('Data R1'!J67,"&gt;0")+COUNTIF('Data R1'!L67,"&gt;0")+COUNTIF('Data R1'!N67,"&gt;0")+COUNTIF('Data R1'!P67,"&gt;0")+COUNTIF('Data R1'!R67,"&gt;0")+COUNTIF('Data R1'!T67,"&gt;0")+COUNTIF('Data R1'!V67,"&gt;0")+COUNTIF('Data R1'!X67,"&gt;0"))</f>
        <v/>
      </c>
      <c r="J65">
        <f>IF('Data R1'!C67="","",IF((COUNTIF('Data R1'!K67,"&gt;0")+COUNTIF('Data R1'!M67,"&gt;0")+COUNTIF('Data R1'!O67,"&gt;0")+COUNTIF('Data R1'!Q67,"&gt;0")+COUNTIF('Data R1'!S67,"&gt;0")+COUNTIF('Data R1'!U67,"&gt;0")+COUNTIF('Data R1'!W67,"&gt;0")+COUNTIF('Data R1'!Y67,"&gt;0"))&gt;0,1,0))</f>
        <v/>
      </c>
      <c r="M65" t="inlineStr">
        <is>
          <t>Data R</t>
        </is>
      </c>
    </row>
    <row r="66">
      <c r="A66" t="inlineStr">
        <is>
          <t>Regional 1</t>
        </is>
      </c>
      <c r="B66">
        <f>IF('Data R1'!C68="","",'Data R1'!B68)</f>
        <v/>
      </c>
      <c r="C66">
        <f>IF('Data R1'!C68="","",'Data R1'!C68)</f>
        <v/>
      </c>
      <c r="D66">
        <f>IF('Data R1'!C68="","",'Data R1'!D68)</f>
        <v/>
      </c>
      <c r="E66">
        <f>IF('Data R1'!C68="","",'Data R1'!E68)</f>
        <v/>
      </c>
      <c r="F66">
        <f>IF('Data R1'!C68="","",'Data R1'!F68)</f>
        <v/>
      </c>
      <c r="G66">
        <f>IF('Data R1'!C68="","",'Data R1'!AD68)</f>
        <v/>
      </c>
      <c r="H66">
        <f>IF('Data R1'!C68="","",'Data R1'!AC68)</f>
        <v/>
      </c>
      <c r="I66">
        <f>IF('Data R1'!C68="","",COUNTIF('Data R1'!J68,"&gt;0")+COUNTIF('Data R1'!L68,"&gt;0")+COUNTIF('Data R1'!N68,"&gt;0")+COUNTIF('Data R1'!P68,"&gt;0")+COUNTIF('Data R1'!R68,"&gt;0")+COUNTIF('Data R1'!T68,"&gt;0")+COUNTIF('Data R1'!V68,"&gt;0")+COUNTIF('Data R1'!X68,"&gt;0"))</f>
        <v/>
      </c>
      <c r="J66">
        <f>IF('Data R1'!C68="","",IF((COUNTIF('Data R1'!K68,"&gt;0")+COUNTIF('Data R1'!M68,"&gt;0")+COUNTIF('Data R1'!O68,"&gt;0")+COUNTIF('Data R1'!Q68,"&gt;0")+COUNTIF('Data R1'!S68,"&gt;0")+COUNTIF('Data R1'!U68,"&gt;0")+COUNTIF('Data R1'!W68,"&gt;0")+COUNTIF('Data R1'!Y68,"&gt;0"))&gt;0,1,0))</f>
        <v/>
      </c>
      <c r="M66" t="inlineStr">
        <is>
          <t>Data R</t>
        </is>
      </c>
    </row>
    <row r="67">
      <c r="A67" t="inlineStr">
        <is>
          <t>Regional 1</t>
        </is>
      </c>
      <c r="B67">
        <f>IF('Data R1'!C69="","",'Data R1'!B69)</f>
        <v/>
      </c>
      <c r="C67">
        <f>IF('Data R1'!C69="","",'Data R1'!C69)</f>
        <v/>
      </c>
      <c r="D67">
        <f>IF('Data R1'!C69="","",'Data R1'!D69)</f>
        <v/>
      </c>
      <c r="E67">
        <f>IF('Data R1'!C69="","",'Data R1'!E69)</f>
        <v/>
      </c>
      <c r="F67">
        <f>IF('Data R1'!C69="","",'Data R1'!F69)</f>
        <v/>
      </c>
      <c r="G67">
        <f>IF('Data R1'!C69="","",'Data R1'!AD69)</f>
        <v/>
      </c>
      <c r="H67">
        <f>IF('Data R1'!C69="","",'Data R1'!AC69)</f>
        <v/>
      </c>
      <c r="I67">
        <f>IF('Data R1'!C69="","",COUNTIF('Data R1'!J69,"&gt;0")+COUNTIF('Data R1'!L69,"&gt;0")+COUNTIF('Data R1'!N69,"&gt;0")+COUNTIF('Data R1'!P69,"&gt;0")+COUNTIF('Data R1'!R69,"&gt;0")+COUNTIF('Data R1'!T69,"&gt;0")+COUNTIF('Data R1'!V69,"&gt;0")+COUNTIF('Data R1'!X69,"&gt;0"))</f>
        <v/>
      </c>
      <c r="J67">
        <f>IF('Data R1'!C69="","",IF((COUNTIF('Data R1'!K69,"&gt;0")+COUNTIF('Data R1'!M69,"&gt;0")+COUNTIF('Data R1'!O69,"&gt;0")+COUNTIF('Data R1'!Q69,"&gt;0")+COUNTIF('Data R1'!S69,"&gt;0")+COUNTIF('Data R1'!U69,"&gt;0")+COUNTIF('Data R1'!W69,"&gt;0")+COUNTIF('Data R1'!Y69,"&gt;0"))&gt;0,1,0))</f>
        <v/>
      </c>
      <c r="M67" t="inlineStr">
        <is>
          <t>Data R</t>
        </is>
      </c>
    </row>
    <row r="68">
      <c r="A68" t="inlineStr">
        <is>
          <t>Regional 1</t>
        </is>
      </c>
      <c r="B68">
        <f>IF('Data R1'!C70="","",'Data R1'!B70)</f>
        <v/>
      </c>
      <c r="C68">
        <f>IF('Data R1'!C70="","",'Data R1'!C70)</f>
        <v/>
      </c>
      <c r="D68">
        <f>IF('Data R1'!C70="","",'Data R1'!D70)</f>
        <v/>
      </c>
      <c r="E68">
        <f>IF('Data R1'!C70="","",'Data R1'!E70)</f>
        <v/>
      </c>
      <c r="F68">
        <f>IF('Data R1'!C70="","",'Data R1'!F70)</f>
        <v/>
      </c>
      <c r="G68">
        <f>IF('Data R1'!C70="","",'Data R1'!AD70)</f>
        <v/>
      </c>
      <c r="H68">
        <f>IF('Data R1'!C70="","",'Data R1'!AC70)</f>
        <v/>
      </c>
      <c r="I68">
        <f>IF('Data R1'!C70="","",COUNTIF('Data R1'!J70,"&gt;0")+COUNTIF('Data R1'!L70,"&gt;0")+COUNTIF('Data R1'!N70,"&gt;0")+COUNTIF('Data R1'!P70,"&gt;0")+COUNTIF('Data R1'!R70,"&gt;0")+COUNTIF('Data R1'!T70,"&gt;0")+COUNTIF('Data R1'!V70,"&gt;0")+COUNTIF('Data R1'!X70,"&gt;0"))</f>
        <v/>
      </c>
      <c r="J68">
        <f>IF('Data R1'!C70="","",IF((COUNTIF('Data R1'!K70,"&gt;0")+COUNTIF('Data R1'!M70,"&gt;0")+COUNTIF('Data R1'!O70,"&gt;0")+COUNTIF('Data R1'!Q70,"&gt;0")+COUNTIF('Data R1'!S70,"&gt;0")+COUNTIF('Data R1'!U70,"&gt;0")+COUNTIF('Data R1'!W70,"&gt;0")+COUNTIF('Data R1'!Y70,"&gt;0"))&gt;0,1,0))</f>
        <v/>
      </c>
      <c r="M68" t="inlineStr">
        <is>
          <t>Data R</t>
        </is>
      </c>
    </row>
    <row r="69">
      <c r="A69" t="inlineStr">
        <is>
          <t>Regional 1</t>
        </is>
      </c>
      <c r="B69">
        <f>IF('Data R1'!C71="","",'Data R1'!B71)</f>
        <v/>
      </c>
      <c r="C69">
        <f>IF('Data R1'!C71="","",'Data R1'!C71)</f>
        <v/>
      </c>
      <c r="D69">
        <f>IF('Data R1'!C71="","",'Data R1'!D71)</f>
        <v/>
      </c>
      <c r="E69">
        <f>IF('Data R1'!C71="","",'Data R1'!E71)</f>
        <v/>
      </c>
      <c r="F69">
        <f>IF('Data R1'!C71="","",'Data R1'!F71)</f>
        <v/>
      </c>
      <c r="G69">
        <f>IF('Data R1'!C71="","",'Data R1'!AD71)</f>
        <v/>
      </c>
      <c r="H69">
        <f>IF('Data R1'!C71="","",'Data R1'!AC71)</f>
        <v/>
      </c>
      <c r="I69">
        <f>IF('Data R1'!C71="","",COUNTIF('Data R1'!J71,"&gt;0")+COUNTIF('Data R1'!L71,"&gt;0")+COUNTIF('Data R1'!N71,"&gt;0")+COUNTIF('Data R1'!P71,"&gt;0")+COUNTIF('Data R1'!R71,"&gt;0")+COUNTIF('Data R1'!T71,"&gt;0")+COUNTIF('Data R1'!V71,"&gt;0")+COUNTIF('Data R1'!X71,"&gt;0"))</f>
        <v/>
      </c>
      <c r="J69">
        <f>IF('Data R1'!C71="","",IF((COUNTIF('Data R1'!K71,"&gt;0")+COUNTIF('Data R1'!M71,"&gt;0")+COUNTIF('Data R1'!O71,"&gt;0")+COUNTIF('Data R1'!Q71,"&gt;0")+COUNTIF('Data R1'!S71,"&gt;0")+COUNTIF('Data R1'!U71,"&gt;0")+COUNTIF('Data R1'!W71,"&gt;0")+COUNTIF('Data R1'!Y71,"&gt;0"))&gt;0,1,0))</f>
        <v/>
      </c>
      <c r="M69" t="inlineStr">
        <is>
          <t>Data R</t>
        </is>
      </c>
    </row>
    <row r="70">
      <c r="A70" t="inlineStr">
        <is>
          <t>Regional 1</t>
        </is>
      </c>
      <c r="B70">
        <f>IF('Data R1'!C72="","",'Data R1'!B72)</f>
        <v/>
      </c>
      <c r="C70">
        <f>IF('Data R1'!C72="","",'Data R1'!C72)</f>
        <v/>
      </c>
      <c r="D70">
        <f>IF('Data R1'!C72="","",'Data R1'!D72)</f>
        <v/>
      </c>
      <c r="E70">
        <f>IF('Data R1'!C72="","",'Data R1'!E72)</f>
        <v/>
      </c>
      <c r="F70">
        <f>IF('Data R1'!C72="","",'Data R1'!F72)</f>
        <v/>
      </c>
      <c r="G70">
        <f>IF('Data R1'!C72="","",'Data R1'!AD72)</f>
        <v/>
      </c>
      <c r="H70">
        <f>IF('Data R1'!C72="","",'Data R1'!AC72)</f>
        <v/>
      </c>
      <c r="I70">
        <f>IF('Data R1'!C72="","",COUNTIF('Data R1'!J72,"&gt;0")+COUNTIF('Data R1'!L72,"&gt;0")+COUNTIF('Data R1'!N72,"&gt;0")+COUNTIF('Data R1'!P72,"&gt;0")+COUNTIF('Data R1'!R72,"&gt;0")+COUNTIF('Data R1'!T72,"&gt;0")+COUNTIF('Data R1'!V72,"&gt;0")+COUNTIF('Data R1'!X72,"&gt;0"))</f>
        <v/>
      </c>
      <c r="J70">
        <f>IF('Data R1'!C72="","",IF((COUNTIF('Data R1'!K72,"&gt;0")+COUNTIF('Data R1'!M72,"&gt;0")+COUNTIF('Data R1'!O72,"&gt;0")+COUNTIF('Data R1'!Q72,"&gt;0")+COUNTIF('Data R1'!S72,"&gt;0")+COUNTIF('Data R1'!U72,"&gt;0")+COUNTIF('Data R1'!W72,"&gt;0")+COUNTIF('Data R1'!Y72,"&gt;0"))&gt;0,1,0))</f>
        <v/>
      </c>
      <c r="M70" t="inlineStr">
        <is>
          <t>Data R</t>
        </is>
      </c>
    </row>
    <row r="71">
      <c r="A71" t="inlineStr">
        <is>
          <t>Regional 1</t>
        </is>
      </c>
      <c r="B71">
        <f>IF('Data R1'!C73="","",'Data R1'!B73)</f>
        <v/>
      </c>
      <c r="C71">
        <f>IF('Data R1'!C73="","",'Data R1'!C73)</f>
        <v/>
      </c>
      <c r="D71">
        <f>IF('Data R1'!C73="","",'Data R1'!D73)</f>
        <v/>
      </c>
      <c r="E71">
        <f>IF('Data R1'!C73="","",'Data R1'!E73)</f>
        <v/>
      </c>
      <c r="F71">
        <f>IF('Data R1'!C73="","",'Data R1'!F73)</f>
        <v/>
      </c>
      <c r="G71">
        <f>IF('Data R1'!C73="","",'Data R1'!AD73)</f>
        <v/>
      </c>
      <c r="H71">
        <f>IF('Data R1'!C73="","",'Data R1'!AC73)</f>
        <v/>
      </c>
      <c r="I71">
        <f>IF('Data R1'!C73="","",COUNTIF('Data R1'!J73,"&gt;0")+COUNTIF('Data R1'!L73,"&gt;0")+COUNTIF('Data R1'!N73,"&gt;0")+COUNTIF('Data R1'!P73,"&gt;0")+COUNTIF('Data R1'!R73,"&gt;0")+COUNTIF('Data R1'!T73,"&gt;0")+COUNTIF('Data R1'!V73,"&gt;0")+COUNTIF('Data R1'!X73,"&gt;0"))</f>
        <v/>
      </c>
      <c r="J71">
        <f>IF('Data R1'!C73="","",IF((COUNTIF('Data R1'!K73,"&gt;0")+COUNTIF('Data R1'!M73,"&gt;0")+COUNTIF('Data R1'!O73,"&gt;0")+COUNTIF('Data R1'!Q73,"&gt;0")+COUNTIF('Data R1'!S73,"&gt;0")+COUNTIF('Data R1'!U73,"&gt;0")+COUNTIF('Data R1'!W73,"&gt;0")+COUNTIF('Data R1'!Y73,"&gt;0"))&gt;0,1,0))</f>
        <v/>
      </c>
      <c r="M71" t="inlineStr">
        <is>
          <t>Data R</t>
        </is>
      </c>
    </row>
    <row r="72">
      <c r="A72" t="inlineStr">
        <is>
          <t>Regional 1</t>
        </is>
      </c>
      <c r="B72">
        <f>IF('Data R1'!C74="","",'Data R1'!B74)</f>
        <v/>
      </c>
      <c r="C72">
        <f>IF('Data R1'!C74="","",'Data R1'!C74)</f>
        <v/>
      </c>
      <c r="D72">
        <f>IF('Data R1'!C74="","",'Data R1'!D74)</f>
        <v/>
      </c>
      <c r="E72">
        <f>IF('Data R1'!C74="","",'Data R1'!E74)</f>
        <v/>
      </c>
      <c r="F72">
        <f>IF('Data R1'!C74="","",'Data R1'!F74)</f>
        <v/>
      </c>
      <c r="G72">
        <f>IF('Data R1'!C74="","",'Data R1'!AD74)</f>
        <v/>
      </c>
      <c r="H72">
        <f>IF('Data R1'!C74="","",'Data R1'!AC74)</f>
        <v/>
      </c>
      <c r="I72">
        <f>IF('Data R1'!C74="","",COUNTIF('Data R1'!J74,"&gt;0")+COUNTIF('Data R1'!L74,"&gt;0")+COUNTIF('Data R1'!N74,"&gt;0")+COUNTIF('Data R1'!P74,"&gt;0")+COUNTIF('Data R1'!R74,"&gt;0")+COUNTIF('Data R1'!T74,"&gt;0")+COUNTIF('Data R1'!V74,"&gt;0")+COUNTIF('Data R1'!X74,"&gt;0"))</f>
        <v/>
      </c>
      <c r="J72">
        <f>IF('Data R1'!C74="","",IF((COUNTIF('Data R1'!K74,"&gt;0")+COUNTIF('Data R1'!M74,"&gt;0")+COUNTIF('Data R1'!O74,"&gt;0")+COUNTIF('Data R1'!Q74,"&gt;0")+COUNTIF('Data R1'!S74,"&gt;0")+COUNTIF('Data R1'!U74,"&gt;0")+COUNTIF('Data R1'!W74,"&gt;0")+COUNTIF('Data R1'!Y74,"&gt;0"))&gt;0,1,0))</f>
        <v/>
      </c>
      <c r="M72" t="inlineStr">
        <is>
          <t>Data R</t>
        </is>
      </c>
    </row>
    <row r="73">
      <c r="A73" t="inlineStr">
        <is>
          <t>Regional 1</t>
        </is>
      </c>
      <c r="B73">
        <f>IF('Data R1'!C75="","",'Data R1'!B75)</f>
        <v/>
      </c>
      <c r="C73">
        <f>IF('Data R1'!C75="","",'Data R1'!C75)</f>
        <v/>
      </c>
      <c r="D73">
        <f>IF('Data R1'!C75="","",'Data R1'!D75)</f>
        <v/>
      </c>
      <c r="E73">
        <f>IF('Data R1'!C75="","",'Data R1'!E75)</f>
        <v/>
      </c>
      <c r="F73">
        <f>IF('Data R1'!C75="","",'Data R1'!F75)</f>
        <v/>
      </c>
      <c r="G73">
        <f>IF('Data R1'!C75="","",'Data R1'!AD75)</f>
        <v/>
      </c>
      <c r="H73">
        <f>IF('Data R1'!C75="","",'Data R1'!AC75)</f>
        <v/>
      </c>
      <c r="I73">
        <f>IF('Data R1'!C75="","",COUNTIF('Data R1'!J75,"&gt;0")+COUNTIF('Data R1'!L75,"&gt;0")+COUNTIF('Data R1'!N75,"&gt;0")+COUNTIF('Data R1'!P75,"&gt;0")+COUNTIF('Data R1'!R75,"&gt;0")+COUNTIF('Data R1'!T75,"&gt;0")+COUNTIF('Data R1'!V75,"&gt;0")+COUNTIF('Data R1'!X75,"&gt;0"))</f>
        <v/>
      </c>
      <c r="J73">
        <f>IF('Data R1'!C75="","",IF((COUNTIF('Data R1'!K75,"&gt;0")+COUNTIF('Data R1'!M75,"&gt;0")+COUNTIF('Data R1'!O75,"&gt;0")+COUNTIF('Data R1'!Q75,"&gt;0")+COUNTIF('Data R1'!S75,"&gt;0")+COUNTIF('Data R1'!U75,"&gt;0")+COUNTIF('Data R1'!W75,"&gt;0")+COUNTIF('Data R1'!Y75,"&gt;0"))&gt;0,1,0))</f>
        <v/>
      </c>
      <c r="M73" t="inlineStr">
        <is>
          <t>Data R</t>
        </is>
      </c>
    </row>
    <row r="74">
      <c r="A74" t="inlineStr">
        <is>
          <t>Regional 1</t>
        </is>
      </c>
      <c r="B74">
        <f>IF('Data R1'!C76="","",'Data R1'!B76)</f>
        <v/>
      </c>
      <c r="C74">
        <f>IF('Data R1'!C76="","",'Data R1'!C76)</f>
        <v/>
      </c>
      <c r="D74">
        <f>IF('Data R1'!C76="","",'Data R1'!D76)</f>
        <v/>
      </c>
      <c r="E74">
        <f>IF('Data R1'!C76="","",'Data R1'!E76)</f>
        <v/>
      </c>
      <c r="F74">
        <f>IF('Data R1'!C76="","",'Data R1'!F76)</f>
        <v/>
      </c>
      <c r="G74">
        <f>IF('Data R1'!C76="","",'Data R1'!AD76)</f>
        <v/>
      </c>
      <c r="H74">
        <f>IF('Data R1'!C76="","",'Data R1'!AC76)</f>
        <v/>
      </c>
      <c r="I74">
        <f>IF('Data R1'!C76="","",COUNTIF('Data R1'!J76,"&gt;0")+COUNTIF('Data R1'!L76,"&gt;0")+COUNTIF('Data R1'!N76,"&gt;0")+COUNTIF('Data R1'!P76,"&gt;0")+COUNTIF('Data R1'!R76,"&gt;0")+COUNTIF('Data R1'!T76,"&gt;0")+COUNTIF('Data R1'!V76,"&gt;0")+COUNTIF('Data R1'!X76,"&gt;0"))</f>
        <v/>
      </c>
      <c r="J74">
        <f>IF('Data R1'!C76="","",IF((COUNTIF('Data R1'!K76,"&gt;0")+COUNTIF('Data R1'!M76,"&gt;0")+COUNTIF('Data R1'!O76,"&gt;0")+COUNTIF('Data R1'!Q76,"&gt;0")+COUNTIF('Data R1'!S76,"&gt;0")+COUNTIF('Data R1'!U76,"&gt;0")+COUNTIF('Data R1'!W76,"&gt;0")+COUNTIF('Data R1'!Y76,"&gt;0"))&gt;0,1,0))</f>
        <v/>
      </c>
      <c r="M74" t="inlineStr">
        <is>
          <t>Data R</t>
        </is>
      </c>
    </row>
    <row r="75">
      <c r="A75" t="inlineStr">
        <is>
          <t>Regional 1</t>
        </is>
      </c>
      <c r="B75">
        <f>IF('Data R1'!C77="","",'Data R1'!B77)</f>
        <v/>
      </c>
      <c r="C75">
        <f>IF('Data R1'!C77="","",'Data R1'!C77)</f>
        <v/>
      </c>
      <c r="D75">
        <f>IF('Data R1'!C77="","",'Data R1'!D77)</f>
        <v/>
      </c>
      <c r="E75">
        <f>IF('Data R1'!C77="","",'Data R1'!E77)</f>
        <v/>
      </c>
      <c r="F75">
        <f>IF('Data R1'!C77="","",'Data R1'!F77)</f>
        <v/>
      </c>
      <c r="G75">
        <f>IF('Data R1'!C77="","",'Data R1'!AD77)</f>
        <v/>
      </c>
      <c r="H75">
        <f>IF('Data R1'!C77="","",'Data R1'!AC77)</f>
        <v/>
      </c>
      <c r="I75">
        <f>IF('Data R1'!C77="","",COUNTIF('Data R1'!J77,"&gt;0")+COUNTIF('Data R1'!L77,"&gt;0")+COUNTIF('Data R1'!N77,"&gt;0")+COUNTIF('Data R1'!P77,"&gt;0")+COUNTIF('Data R1'!R77,"&gt;0")+COUNTIF('Data R1'!T77,"&gt;0")+COUNTIF('Data R1'!V77,"&gt;0")+COUNTIF('Data R1'!X77,"&gt;0"))</f>
        <v/>
      </c>
      <c r="J75">
        <f>IF('Data R1'!C77="","",IF((COUNTIF('Data R1'!K77,"&gt;0")+COUNTIF('Data R1'!M77,"&gt;0")+COUNTIF('Data R1'!O77,"&gt;0")+COUNTIF('Data R1'!Q77,"&gt;0")+COUNTIF('Data R1'!S77,"&gt;0")+COUNTIF('Data R1'!U77,"&gt;0")+COUNTIF('Data R1'!W77,"&gt;0")+COUNTIF('Data R1'!Y77,"&gt;0"))&gt;0,1,0))</f>
        <v/>
      </c>
      <c r="M75" t="inlineStr">
        <is>
          <t>Data R</t>
        </is>
      </c>
    </row>
    <row r="76">
      <c r="A76" t="inlineStr">
        <is>
          <t>Regional 1</t>
        </is>
      </c>
      <c r="B76">
        <f>IF('Data R1'!C78="","",'Data R1'!B78)</f>
        <v/>
      </c>
      <c r="C76">
        <f>IF('Data R1'!C78="","",'Data R1'!C78)</f>
        <v/>
      </c>
      <c r="D76">
        <f>IF('Data R1'!C78="","",'Data R1'!D78)</f>
        <v/>
      </c>
      <c r="E76">
        <f>IF('Data R1'!C78="","",'Data R1'!E78)</f>
        <v/>
      </c>
      <c r="F76">
        <f>IF('Data R1'!C78="","",'Data R1'!F78)</f>
        <v/>
      </c>
      <c r="G76">
        <f>IF('Data R1'!C78="","",'Data R1'!AD78)</f>
        <v/>
      </c>
      <c r="H76">
        <f>IF('Data R1'!C78="","",'Data R1'!AC78)</f>
        <v/>
      </c>
      <c r="I76">
        <f>IF('Data R1'!C78="","",COUNTIF('Data R1'!J78,"&gt;0")+COUNTIF('Data R1'!L78,"&gt;0")+COUNTIF('Data R1'!N78,"&gt;0")+COUNTIF('Data R1'!P78,"&gt;0")+COUNTIF('Data R1'!R78,"&gt;0")+COUNTIF('Data R1'!T78,"&gt;0")+COUNTIF('Data R1'!V78,"&gt;0")+COUNTIF('Data R1'!X78,"&gt;0"))</f>
        <v/>
      </c>
      <c r="J76">
        <f>IF('Data R1'!C78="","",IF((COUNTIF('Data R1'!K78,"&gt;0")+COUNTIF('Data R1'!M78,"&gt;0")+COUNTIF('Data R1'!O78,"&gt;0")+COUNTIF('Data R1'!Q78,"&gt;0")+COUNTIF('Data R1'!S78,"&gt;0")+COUNTIF('Data R1'!U78,"&gt;0")+COUNTIF('Data R1'!W78,"&gt;0")+COUNTIF('Data R1'!Y78,"&gt;0"))&gt;0,1,0))</f>
        <v/>
      </c>
      <c r="M76" t="inlineStr">
        <is>
          <t>Data R</t>
        </is>
      </c>
    </row>
    <row r="77">
      <c r="A77" t="inlineStr">
        <is>
          <t>Regional 1</t>
        </is>
      </c>
      <c r="B77">
        <f>IF('Data R1'!C79="","",'Data R1'!B79)</f>
        <v/>
      </c>
      <c r="C77">
        <f>IF('Data R1'!C79="","",'Data R1'!C79)</f>
        <v/>
      </c>
      <c r="D77">
        <f>IF('Data R1'!C79="","",'Data R1'!D79)</f>
        <v/>
      </c>
      <c r="E77">
        <f>IF('Data R1'!C79="","",'Data R1'!E79)</f>
        <v/>
      </c>
      <c r="F77">
        <f>IF('Data R1'!C79="","",'Data R1'!F79)</f>
        <v/>
      </c>
      <c r="G77">
        <f>IF('Data R1'!C79="","",'Data R1'!AD79)</f>
        <v/>
      </c>
      <c r="H77">
        <f>IF('Data R1'!C79="","",'Data R1'!AC79)</f>
        <v/>
      </c>
      <c r="I77">
        <f>IF('Data R1'!C79="","",COUNTIF('Data R1'!J79,"&gt;0")+COUNTIF('Data R1'!L79,"&gt;0")+COUNTIF('Data R1'!N79,"&gt;0")+COUNTIF('Data R1'!P79,"&gt;0")+COUNTIF('Data R1'!R79,"&gt;0")+COUNTIF('Data R1'!T79,"&gt;0")+COUNTIF('Data R1'!V79,"&gt;0")+COUNTIF('Data R1'!X79,"&gt;0"))</f>
        <v/>
      </c>
      <c r="J77">
        <f>IF('Data R1'!C79="","",IF((COUNTIF('Data R1'!K79,"&gt;0")+COUNTIF('Data R1'!M79,"&gt;0")+COUNTIF('Data R1'!O79,"&gt;0")+COUNTIF('Data R1'!Q79,"&gt;0")+COUNTIF('Data R1'!S79,"&gt;0")+COUNTIF('Data R1'!U79,"&gt;0")+COUNTIF('Data R1'!W79,"&gt;0")+COUNTIF('Data R1'!Y79,"&gt;0"))&gt;0,1,0))</f>
        <v/>
      </c>
      <c r="M77" t="inlineStr">
        <is>
          <t>Data R</t>
        </is>
      </c>
    </row>
    <row r="78">
      <c r="A78" t="inlineStr">
        <is>
          <t>Regional 1</t>
        </is>
      </c>
      <c r="B78">
        <f>IF('Data R1'!C80="","",'Data R1'!B80)</f>
        <v/>
      </c>
      <c r="C78">
        <f>IF('Data R1'!C80="","",'Data R1'!C80)</f>
        <v/>
      </c>
      <c r="D78">
        <f>IF('Data R1'!C80="","",'Data R1'!D80)</f>
        <v/>
      </c>
      <c r="E78">
        <f>IF('Data R1'!C80="","",'Data R1'!E80)</f>
        <v/>
      </c>
      <c r="F78">
        <f>IF('Data R1'!C80="","",'Data R1'!F80)</f>
        <v/>
      </c>
      <c r="G78">
        <f>IF('Data R1'!C80="","",'Data R1'!AD80)</f>
        <v/>
      </c>
      <c r="H78">
        <f>IF('Data R1'!C80="","",'Data R1'!AC80)</f>
        <v/>
      </c>
      <c r="I78">
        <f>IF('Data R1'!C80="","",COUNTIF('Data R1'!J80,"&gt;0")+COUNTIF('Data R1'!L80,"&gt;0")+COUNTIF('Data R1'!N80,"&gt;0")+COUNTIF('Data R1'!P80,"&gt;0")+COUNTIF('Data R1'!R80,"&gt;0")+COUNTIF('Data R1'!T80,"&gt;0")+COUNTIF('Data R1'!V80,"&gt;0")+COUNTIF('Data R1'!X80,"&gt;0"))</f>
        <v/>
      </c>
      <c r="J78">
        <f>IF('Data R1'!C80="","",IF((COUNTIF('Data R1'!K80,"&gt;0")+COUNTIF('Data R1'!M80,"&gt;0")+COUNTIF('Data R1'!O80,"&gt;0")+COUNTIF('Data R1'!Q80,"&gt;0")+COUNTIF('Data R1'!S80,"&gt;0")+COUNTIF('Data R1'!U80,"&gt;0")+COUNTIF('Data R1'!W80,"&gt;0")+COUNTIF('Data R1'!Y80,"&gt;0"))&gt;0,1,0))</f>
        <v/>
      </c>
      <c r="M78" t="inlineStr">
        <is>
          <t>Data R</t>
        </is>
      </c>
    </row>
    <row r="79">
      <c r="A79" t="inlineStr">
        <is>
          <t>Regional 1</t>
        </is>
      </c>
      <c r="B79">
        <f>IF('Data R1'!C81="","",'Data R1'!B81)</f>
        <v/>
      </c>
      <c r="C79">
        <f>IF('Data R1'!C81="","",'Data R1'!C81)</f>
        <v/>
      </c>
      <c r="D79">
        <f>IF('Data R1'!C81="","",'Data R1'!D81)</f>
        <v/>
      </c>
      <c r="E79">
        <f>IF('Data R1'!C81="","",'Data R1'!E81)</f>
        <v/>
      </c>
      <c r="F79">
        <f>IF('Data R1'!C81="","",'Data R1'!F81)</f>
        <v/>
      </c>
      <c r="G79">
        <f>IF('Data R1'!C81="","",'Data R1'!AD81)</f>
        <v/>
      </c>
      <c r="H79">
        <f>IF('Data R1'!C81="","",'Data R1'!AC81)</f>
        <v/>
      </c>
      <c r="I79">
        <f>IF('Data R1'!C81="","",COUNTIF('Data R1'!J81,"&gt;0")+COUNTIF('Data R1'!L81,"&gt;0")+COUNTIF('Data R1'!N81,"&gt;0")+COUNTIF('Data R1'!P81,"&gt;0")+COUNTIF('Data R1'!R81,"&gt;0")+COUNTIF('Data R1'!T81,"&gt;0")+COUNTIF('Data R1'!V81,"&gt;0")+COUNTIF('Data R1'!X81,"&gt;0"))</f>
        <v/>
      </c>
      <c r="J79">
        <f>IF('Data R1'!C81="","",IF((COUNTIF('Data R1'!K81,"&gt;0")+COUNTIF('Data R1'!M81,"&gt;0")+COUNTIF('Data R1'!O81,"&gt;0")+COUNTIF('Data R1'!Q81,"&gt;0")+COUNTIF('Data R1'!S81,"&gt;0")+COUNTIF('Data R1'!U81,"&gt;0")+COUNTIF('Data R1'!W81,"&gt;0")+COUNTIF('Data R1'!Y81,"&gt;0"))&gt;0,1,0))</f>
        <v/>
      </c>
      <c r="M79" t="inlineStr">
        <is>
          <t>Data R</t>
        </is>
      </c>
    </row>
    <row r="80">
      <c r="A80" t="inlineStr">
        <is>
          <t>Regional 1</t>
        </is>
      </c>
      <c r="B80">
        <f>IF('Data R1'!C82="","",'Data R1'!B82)</f>
        <v/>
      </c>
      <c r="C80">
        <f>IF('Data R1'!C82="","",'Data R1'!C82)</f>
        <v/>
      </c>
      <c r="D80">
        <f>IF('Data R1'!C82="","",'Data R1'!D82)</f>
        <v/>
      </c>
      <c r="E80">
        <f>IF('Data R1'!C82="","",'Data R1'!E82)</f>
        <v/>
      </c>
      <c r="F80">
        <f>IF('Data R1'!C82="","",'Data R1'!F82)</f>
        <v/>
      </c>
      <c r="G80">
        <f>IF('Data R1'!C82="","",'Data R1'!AD82)</f>
        <v/>
      </c>
      <c r="H80">
        <f>IF('Data R1'!C82="","",'Data R1'!AC82)</f>
        <v/>
      </c>
      <c r="I80">
        <f>IF('Data R1'!C82="","",COUNTIF('Data R1'!J82,"&gt;0")+COUNTIF('Data R1'!L82,"&gt;0")+COUNTIF('Data R1'!N82,"&gt;0")+COUNTIF('Data R1'!P82,"&gt;0")+COUNTIF('Data R1'!R82,"&gt;0")+COUNTIF('Data R1'!T82,"&gt;0")+COUNTIF('Data R1'!V82,"&gt;0")+COUNTIF('Data R1'!X82,"&gt;0"))</f>
        <v/>
      </c>
      <c r="J80">
        <f>IF('Data R1'!C82="","",IF((COUNTIF('Data R1'!K82,"&gt;0")+COUNTIF('Data R1'!M82,"&gt;0")+COUNTIF('Data R1'!O82,"&gt;0")+COUNTIF('Data R1'!Q82,"&gt;0")+COUNTIF('Data R1'!S82,"&gt;0")+COUNTIF('Data R1'!U82,"&gt;0")+COUNTIF('Data R1'!W82,"&gt;0")+COUNTIF('Data R1'!Y82,"&gt;0"))&gt;0,1,0))</f>
        <v/>
      </c>
      <c r="M80" t="inlineStr">
        <is>
          <t>Data R</t>
        </is>
      </c>
    </row>
    <row r="81">
      <c r="A81" t="inlineStr">
        <is>
          <t>Regional 1</t>
        </is>
      </c>
      <c r="B81">
        <f>IF('Data R1'!C83="","",'Data R1'!B83)</f>
        <v/>
      </c>
      <c r="C81">
        <f>IF('Data R1'!C83="","",'Data R1'!C83)</f>
        <v/>
      </c>
      <c r="D81">
        <f>IF('Data R1'!C83="","",'Data R1'!D83)</f>
        <v/>
      </c>
      <c r="E81">
        <f>IF('Data R1'!C83="","",'Data R1'!E83)</f>
        <v/>
      </c>
      <c r="F81">
        <f>IF('Data R1'!C83="","",'Data R1'!F83)</f>
        <v/>
      </c>
      <c r="G81">
        <f>IF('Data R1'!C83="","",'Data R1'!AD83)</f>
        <v/>
      </c>
      <c r="H81">
        <f>IF('Data R1'!C83="","",'Data R1'!AC83)</f>
        <v/>
      </c>
      <c r="I81">
        <f>IF('Data R1'!C83="","",COUNTIF('Data R1'!J83,"&gt;0")+COUNTIF('Data R1'!L83,"&gt;0")+COUNTIF('Data R1'!N83,"&gt;0")+COUNTIF('Data R1'!P83,"&gt;0")+COUNTIF('Data R1'!R83,"&gt;0")+COUNTIF('Data R1'!T83,"&gt;0")+COUNTIF('Data R1'!V83,"&gt;0")+COUNTIF('Data R1'!X83,"&gt;0"))</f>
        <v/>
      </c>
      <c r="J81">
        <f>IF('Data R1'!C83="","",IF((COUNTIF('Data R1'!K83,"&gt;0")+COUNTIF('Data R1'!M83,"&gt;0")+COUNTIF('Data R1'!O83,"&gt;0")+COUNTIF('Data R1'!Q83,"&gt;0")+COUNTIF('Data R1'!S83,"&gt;0")+COUNTIF('Data R1'!U83,"&gt;0")+COUNTIF('Data R1'!W83,"&gt;0")+COUNTIF('Data R1'!Y83,"&gt;0"))&gt;0,1,0))</f>
        <v/>
      </c>
      <c r="M81" t="inlineStr">
        <is>
          <t>Data R</t>
        </is>
      </c>
    </row>
    <row r="82">
      <c r="A82" t="inlineStr">
        <is>
          <t>Regional 1</t>
        </is>
      </c>
      <c r="B82">
        <f>IF('Data R1'!C84="","",'Data R1'!B84)</f>
        <v/>
      </c>
      <c r="C82">
        <f>IF('Data R1'!C84="","",'Data R1'!C84)</f>
        <v/>
      </c>
      <c r="D82">
        <f>IF('Data R1'!C84="","",'Data R1'!D84)</f>
        <v/>
      </c>
      <c r="E82">
        <f>IF('Data R1'!C84="","",'Data R1'!E84)</f>
        <v/>
      </c>
      <c r="F82">
        <f>IF('Data R1'!C84="","",'Data R1'!F84)</f>
        <v/>
      </c>
      <c r="G82">
        <f>IF('Data R1'!C84="","",'Data R1'!AD84)</f>
        <v/>
      </c>
      <c r="H82">
        <f>IF('Data R1'!C84="","",'Data R1'!AC84)</f>
        <v/>
      </c>
      <c r="I82">
        <f>IF('Data R1'!C84="","",COUNTIF('Data R1'!J84,"&gt;0")+COUNTIF('Data R1'!L84,"&gt;0")+COUNTIF('Data R1'!N84,"&gt;0")+COUNTIF('Data R1'!P84,"&gt;0")+COUNTIF('Data R1'!R84,"&gt;0")+COUNTIF('Data R1'!T84,"&gt;0")+COUNTIF('Data R1'!V84,"&gt;0")+COUNTIF('Data R1'!X84,"&gt;0"))</f>
        <v/>
      </c>
      <c r="J82">
        <f>IF('Data R1'!C84="","",IF((COUNTIF('Data R1'!K84,"&gt;0")+COUNTIF('Data R1'!M84,"&gt;0")+COUNTIF('Data R1'!O84,"&gt;0")+COUNTIF('Data R1'!Q84,"&gt;0")+COUNTIF('Data R1'!S84,"&gt;0")+COUNTIF('Data R1'!U84,"&gt;0")+COUNTIF('Data R1'!W84,"&gt;0")+COUNTIF('Data R1'!Y84,"&gt;0"))&gt;0,1,0))</f>
        <v/>
      </c>
      <c r="M82" t="inlineStr">
        <is>
          <t>Data R</t>
        </is>
      </c>
    </row>
    <row r="83">
      <c r="A83" t="inlineStr">
        <is>
          <t>Regional 1</t>
        </is>
      </c>
      <c r="B83">
        <f>IF('Data R1'!C85="","",'Data R1'!B85)</f>
        <v/>
      </c>
      <c r="C83">
        <f>IF('Data R1'!C85="","",'Data R1'!C85)</f>
        <v/>
      </c>
      <c r="D83">
        <f>IF('Data R1'!C85="","",'Data R1'!D85)</f>
        <v/>
      </c>
      <c r="E83">
        <f>IF('Data R1'!C85="","",'Data R1'!E85)</f>
        <v/>
      </c>
      <c r="F83">
        <f>IF('Data R1'!C85="","",'Data R1'!F85)</f>
        <v/>
      </c>
      <c r="G83">
        <f>IF('Data R1'!C85="","",'Data R1'!AD85)</f>
        <v/>
      </c>
      <c r="H83">
        <f>IF('Data R1'!C85="","",'Data R1'!AC85)</f>
        <v/>
      </c>
      <c r="I83">
        <f>IF('Data R1'!C85="","",COUNTIF('Data R1'!J85,"&gt;0")+COUNTIF('Data R1'!L85,"&gt;0")+COUNTIF('Data R1'!N85,"&gt;0")+COUNTIF('Data R1'!P85,"&gt;0")+COUNTIF('Data R1'!R85,"&gt;0")+COUNTIF('Data R1'!T85,"&gt;0")+COUNTIF('Data R1'!V85,"&gt;0")+COUNTIF('Data R1'!X85,"&gt;0"))</f>
        <v/>
      </c>
      <c r="J83">
        <f>IF('Data R1'!C85="","",IF((COUNTIF('Data R1'!K85,"&gt;0")+COUNTIF('Data R1'!M85,"&gt;0")+COUNTIF('Data R1'!O85,"&gt;0")+COUNTIF('Data R1'!Q85,"&gt;0")+COUNTIF('Data R1'!S85,"&gt;0")+COUNTIF('Data R1'!U85,"&gt;0")+COUNTIF('Data R1'!W85,"&gt;0")+COUNTIF('Data R1'!Y85,"&gt;0"))&gt;0,1,0))</f>
        <v/>
      </c>
      <c r="M83" t="inlineStr">
        <is>
          <t>Data R</t>
        </is>
      </c>
    </row>
    <row r="84">
      <c r="A84" t="inlineStr">
        <is>
          <t>Regional 1</t>
        </is>
      </c>
      <c r="B84">
        <f>IF('Data R1'!C86="","",'Data R1'!B86)</f>
        <v/>
      </c>
      <c r="C84">
        <f>IF('Data R1'!C86="","",'Data R1'!C86)</f>
        <v/>
      </c>
      <c r="D84">
        <f>IF('Data R1'!C86="","",'Data R1'!D86)</f>
        <v/>
      </c>
      <c r="E84">
        <f>IF('Data R1'!C86="","",'Data R1'!E86)</f>
        <v/>
      </c>
      <c r="F84">
        <f>IF('Data R1'!C86="","",'Data R1'!F86)</f>
        <v/>
      </c>
      <c r="G84">
        <f>IF('Data R1'!C86="","",'Data R1'!AD86)</f>
        <v/>
      </c>
      <c r="H84">
        <f>IF('Data R1'!C86="","",'Data R1'!AC86)</f>
        <v/>
      </c>
      <c r="I84">
        <f>IF('Data R1'!C86="","",COUNTIF('Data R1'!J86,"&gt;0")+COUNTIF('Data R1'!L86,"&gt;0")+COUNTIF('Data R1'!N86,"&gt;0")+COUNTIF('Data R1'!P86,"&gt;0")+COUNTIF('Data R1'!R86,"&gt;0")+COUNTIF('Data R1'!T86,"&gt;0")+COUNTIF('Data R1'!V86,"&gt;0")+COUNTIF('Data R1'!X86,"&gt;0"))</f>
        <v/>
      </c>
      <c r="J84">
        <f>IF('Data R1'!C86="","",IF((COUNTIF('Data R1'!K86,"&gt;0")+COUNTIF('Data R1'!M86,"&gt;0")+COUNTIF('Data R1'!O86,"&gt;0")+COUNTIF('Data R1'!Q86,"&gt;0")+COUNTIF('Data R1'!S86,"&gt;0")+COUNTIF('Data R1'!U86,"&gt;0")+COUNTIF('Data R1'!W86,"&gt;0")+COUNTIF('Data R1'!Y86,"&gt;0"))&gt;0,1,0))</f>
        <v/>
      </c>
      <c r="M84" t="inlineStr">
        <is>
          <t>Data R</t>
        </is>
      </c>
    </row>
    <row r="85">
      <c r="A85" t="inlineStr">
        <is>
          <t>Regional 1</t>
        </is>
      </c>
      <c r="B85">
        <f>IF('Data R1'!C87="","",'Data R1'!B87)</f>
        <v/>
      </c>
      <c r="C85">
        <f>IF('Data R1'!C87="","",'Data R1'!C87)</f>
        <v/>
      </c>
      <c r="D85">
        <f>IF('Data R1'!C87="","",'Data R1'!D87)</f>
        <v/>
      </c>
      <c r="E85">
        <f>IF('Data R1'!C87="","",'Data R1'!E87)</f>
        <v/>
      </c>
      <c r="F85">
        <f>IF('Data R1'!C87="","",'Data R1'!F87)</f>
        <v/>
      </c>
      <c r="G85">
        <f>IF('Data R1'!C87="","",'Data R1'!AD87)</f>
        <v/>
      </c>
      <c r="H85">
        <f>IF('Data R1'!C87="","",'Data R1'!AC87)</f>
        <v/>
      </c>
      <c r="I85">
        <f>IF('Data R1'!C87="","",COUNTIF('Data R1'!J87,"&gt;0")+COUNTIF('Data R1'!L87,"&gt;0")+COUNTIF('Data R1'!N87,"&gt;0")+COUNTIF('Data R1'!P87,"&gt;0")+COUNTIF('Data R1'!R87,"&gt;0")+COUNTIF('Data R1'!T87,"&gt;0")+COUNTIF('Data R1'!V87,"&gt;0")+COUNTIF('Data R1'!X87,"&gt;0"))</f>
        <v/>
      </c>
      <c r="J85">
        <f>IF('Data R1'!C87="","",IF((COUNTIF('Data R1'!K87,"&gt;0")+COUNTIF('Data R1'!M87,"&gt;0")+COUNTIF('Data R1'!O87,"&gt;0")+COUNTIF('Data R1'!Q87,"&gt;0")+COUNTIF('Data R1'!S87,"&gt;0")+COUNTIF('Data R1'!U87,"&gt;0")+COUNTIF('Data R1'!W87,"&gt;0")+COUNTIF('Data R1'!Y87,"&gt;0"))&gt;0,1,0))</f>
        <v/>
      </c>
      <c r="M85" t="inlineStr">
        <is>
          <t>Data R</t>
        </is>
      </c>
    </row>
    <row r="86">
      <c r="A86" t="inlineStr">
        <is>
          <t>Regional 1</t>
        </is>
      </c>
      <c r="B86">
        <f>IF('Data R1'!C88="","",'Data R1'!B88)</f>
        <v/>
      </c>
      <c r="C86">
        <f>IF('Data R1'!C88="","",'Data R1'!C88)</f>
        <v/>
      </c>
      <c r="D86">
        <f>IF('Data R1'!C88="","",'Data R1'!D88)</f>
        <v/>
      </c>
      <c r="E86">
        <f>IF('Data R1'!C88="","",'Data R1'!E88)</f>
        <v/>
      </c>
      <c r="F86">
        <f>IF('Data R1'!C88="","",'Data R1'!F88)</f>
        <v/>
      </c>
      <c r="G86">
        <f>IF('Data R1'!C88="","",'Data R1'!AD88)</f>
        <v/>
      </c>
      <c r="H86">
        <f>IF('Data R1'!C88="","",'Data R1'!AC88)</f>
        <v/>
      </c>
      <c r="I86">
        <f>IF('Data R1'!C88="","",COUNTIF('Data R1'!J88,"&gt;0")+COUNTIF('Data R1'!L88,"&gt;0")+COUNTIF('Data R1'!N88,"&gt;0")+COUNTIF('Data R1'!P88,"&gt;0")+COUNTIF('Data R1'!R88,"&gt;0")+COUNTIF('Data R1'!T88,"&gt;0")+COUNTIF('Data R1'!V88,"&gt;0")+COUNTIF('Data R1'!X88,"&gt;0"))</f>
        <v/>
      </c>
      <c r="J86">
        <f>IF('Data R1'!C88="","",IF((COUNTIF('Data R1'!K88,"&gt;0")+COUNTIF('Data R1'!M88,"&gt;0")+COUNTIF('Data R1'!O88,"&gt;0")+COUNTIF('Data R1'!Q88,"&gt;0")+COUNTIF('Data R1'!S88,"&gt;0")+COUNTIF('Data R1'!U88,"&gt;0")+COUNTIF('Data R1'!W88,"&gt;0")+COUNTIF('Data R1'!Y88,"&gt;0"))&gt;0,1,0))</f>
        <v/>
      </c>
      <c r="M86" t="inlineStr">
        <is>
          <t>Data R</t>
        </is>
      </c>
    </row>
    <row r="87">
      <c r="A87" t="inlineStr">
        <is>
          <t>Regional 1</t>
        </is>
      </c>
      <c r="B87">
        <f>IF('Data R1'!C89="","",'Data R1'!B89)</f>
        <v/>
      </c>
      <c r="C87">
        <f>IF('Data R1'!C89="","",'Data R1'!C89)</f>
        <v/>
      </c>
      <c r="D87">
        <f>IF('Data R1'!C89="","",'Data R1'!D89)</f>
        <v/>
      </c>
      <c r="E87">
        <f>IF('Data R1'!C89="","",'Data R1'!E89)</f>
        <v/>
      </c>
      <c r="F87">
        <f>IF('Data R1'!C89="","",'Data R1'!F89)</f>
        <v/>
      </c>
      <c r="G87">
        <f>IF('Data R1'!C89="","",'Data R1'!AD89)</f>
        <v/>
      </c>
      <c r="H87">
        <f>IF('Data R1'!C89="","",'Data R1'!AC89)</f>
        <v/>
      </c>
      <c r="I87">
        <f>IF('Data R1'!C89="","",COUNTIF('Data R1'!J89,"&gt;0")+COUNTIF('Data R1'!L89,"&gt;0")+COUNTIF('Data R1'!N89,"&gt;0")+COUNTIF('Data R1'!P89,"&gt;0")+COUNTIF('Data R1'!R89,"&gt;0")+COUNTIF('Data R1'!T89,"&gt;0")+COUNTIF('Data R1'!V89,"&gt;0")+COUNTIF('Data R1'!X89,"&gt;0"))</f>
        <v/>
      </c>
      <c r="J87">
        <f>IF('Data R1'!C89="","",IF((COUNTIF('Data R1'!K89,"&gt;0")+COUNTIF('Data R1'!M89,"&gt;0")+COUNTIF('Data R1'!O89,"&gt;0")+COUNTIF('Data R1'!Q89,"&gt;0")+COUNTIF('Data R1'!S89,"&gt;0")+COUNTIF('Data R1'!U89,"&gt;0")+COUNTIF('Data R1'!W89,"&gt;0")+COUNTIF('Data R1'!Y89,"&gt;0"))&gt;0,1,0))</f>
        <v/>
      </c>
      <c r="M87" t="inlineStr">
        <is>
          <t>Data R</t>
        </is>
      </c>
    </row>
    <row r="88">
      <c r="A88" t="inlineStr">
        <is>
          <t>Regional 1</t>
        </is>
      </c>
      <c r="B88">
        <f>IF('Data R1'!C90="","",'Data R1'!B90)</f>
        <v/>
      </c>
      <c r="C88">
        <f>IF('Data R1'!C90="","",'Data R1'!C90)</f>
        <v/>
      </c>
      <c r="D88">
        <f>IF('Data R1'!C90="","",'Data R1'!D90)</f>
        <v/>
      </c>
      <c r="E88">
        <f>IF('Data R1'!C90="","",'Data R1'!E90)</f>
        <v/>
      </c>
      <c r="F88">
        <f>IF('Data R1'!C90="","",'Data R1'!F90)</f>
        <v/>
      </c>
      <c r="G88">
        <f>IF('Data R1'!C90="","",'Data R1'!AD90)</f>
        <v/>
      </c>
      <c r="H88">
        <f>IF('Data R1'!C90="","",'Data R1'!AC90)</f>
        <v/>
      </c>
      <c r="I88">
        <f>IF('Data R1'!C90="","",COUNTIF('Data R1'!J90,"&gt;0")+COUNTIF('Data R1'!L90,"&gt;0")+COUNTIF('Data R1'!N90,"&gt;0")+COUNTIF('Data R1'!P90,"&gt;0")+COUNTIF('Data R1'!R90,"&gt;0")+COUNTIF('Data R1'!T90,"&gt;0")+COUNTIF('Data R1'!V90,"&gt;0")+COUNTIF('Data R1'!X90,"&gt;0"))</f>
        <v/>
      </c>
      <c r="J88">
        <f>IF('Data R1'!C90="","",IF((COUNTIF('Data R1'!K90,"&gt;0")+COUNTIF('Data R1'!M90,"&gt;0")+COUNTIF('Data R1'!O90,"&gt;0")+COUNTIF('Data R1'!Q90,"&gt;0")+COUNTIF('Data R1'!S90,"&gt;0")+COUNTIF('Data R1'!U90,"&gt;0")+COUNTIF('Data R1'!W90,"&gt;0")+COUNTIF('Data R1'!Y90,"&gt;0"))&gt;0,1,0))</f>
        <v/>
      </c>
      <c r="M88" t="inlineStr">
        <is>
          <t>Data R</t>
        </is>
      </c>
    </row>
    <row r="89">
      <c r="A89" t="inlineStr">
        <is>
          <t>Regional 1</t>
        </is>
      </c>
      <c r="B89">
        <f>IF('Data R1'!C91="","",'Data R1'!B91)</f>
        <v/>
      </c>
      <c r="C89">
        <f>IF('Data R1'!C91="","",'Data R1'!C91)</f>
        <v/>
      </c>
      <c r="D89">
        <f>IF('Data R1'!C91="","",'Data R1'!D91)</f>
        <v/>
      </c>
      <c r="E89">
        <f>IF('Data R1'!C91="","",'Data R1'!E91)</f>
        <v/>
      </c>
      <c r="F89">
        <f>IF('Data R1'!C91="","",'Data R1'!F91)</f>
        <v/>
      </c>
      <c r="G89">
        <f>IF('Data R1'!C91="","",'Data R1'!AD91)</f>
        <v/>
      </c>
      <c r="H89">
        <f>IF('Data R1'!C91="","",'Data R1'!AC91)</f>
        <v/>
      </c>
      <c r="I89">
        <f>IF('Data R1'!C91="","",COUNTIF('Data R1'!J91,"&gt;0")+COUNTIF('Data R1'!L91,"&gt;0")+COUNTIF('Data R1'!N91,"&gt;0")+COUNTIF('Data R1'!P91,"&gt;0")+COUNTIF('Data R1'!R91,"&gt;0")+COUNTIF('Data R1'!T91,"&gt;0")+COUNTIF('Data R1'!V91,"&gt;0")+COUNTIF('Data R1'!X91,"&gt;0"))</f>
        <v/>
      </c>
      <c r="J89">
        <f>IF('Data R1'!C91="","",IF((COUNTIF('Data R1'!K91,"&gt;0")+COUNTIF('Data R1'!M91,"&gt;0")+COUNTIF('Data R1'!O91,"&gt;0")+COUNTIF('Data R1'!Q91,"&gt;0")+COUNTIF('Data R1'!S91,"&gt;0")+COUNTIF('Data R1'!U91,"&gt;0")+COUNTIF('Data R1'!W91,"&gt;0")+COUNTIF('Data R1'!Y91,"&gt;0"))&gt;0,1,0))</f>
        <v/>
      </c>
      <c r="M89" t="inlineStr">
        <is>
          <t>Data R</t>
        </is>
      </c>
    </row>
    <row r="90">
      <c r="A90" t="inlineStr">
        <is>
          <t>Regional 1</t>
        </is>
      </c>
      <c r="B90">
        <f>IF('Data R1'!C92="","",'Data R1'!B92)</f>
        <v/>
      </c>
      <c r="C90">
        <f>IF('Data R1'!C92="","",'Data R1'!C92)</f>
        <v/>
      </c>
      <c r="D90">
        <f>IF('Data R1'!C92="","",'Data R1'!D92)</f>
        <v/>
      </c>
      <c r="E90">
        <f>IF('Data R1'!C92="","",'Data R1'!E92)</f>
        <v/>
      </c>
      <c r="F90">
        <f>IF('Data R1'!C92="","",'Data R1'!F92)</f>
        <v/>
      </c>
      <c r="G90">
        <f>IF('Data R1'!C92="","",'Data R1'!AD92)</f>
        <v/>
      </c>
      <c r="H90">
        <f>IF('Data R1'!C92="","",'Data R1'!AC92)</f>
        <v/>
      </c>
      <c r="I90">
        <f>IF('Data R1'!C92="","",COUNTIF('Data R1'!J92,"&gt;0")+COUNTIF('Data R1'!L92,"&gt;0")+COUNTIF('Data R1'!N92,"&gt;0")+COUNTIF('Data R1'!P92,"&gt;0")+COUNTIF('Data R1'!R92,"&gt;0")+COUNTIF('Data R1'!T92,"&gt;0")+COUNTIF('Data R1'!V92,"&gt;0")+COUNTIF('Data R1'!X92,"&gt;0"))</f>
        <v/>
      </c>
      <c r="J90">
        <f>IF('Data R1'!C92="","",IF((COUNTIF('Data R1'!K92,"&gt;0")+COUNTIF('Data R1'!M92,"&gt;0")+COUNTIF('Data R1'!O92,"&gt;0")+COUNTIF('Data R1'!Q92,"&gt;0")+COUNTIF('Data R1'!S92,"&gt;0")+COUNTIF('Data R1'!U92,"&gt;0")+COUNTIF('Data R1'!W92,"&gt;0")+COUNTIF('Data R1'!Y92,"&gt;0"))&gt;0,1,0))</f>
        <v/>
      </c>
      <c r="M90" t="inlineStr">
        <is>
          <t>Data R</t>
        </is>
      </c>
    </row>
    <row r="91">
      <c r="A91" t="inlineStr">
        <is>
          <t>Regional 1</t>
        </is>
      </c>
      <c r="B91">
        <f>IF('Data R1'!C93="","",'Data R1'!B93)</f>
        <v/>
      </c>
      <c r="C91">
        <f>IF('Data R1'!C93="","",'Data R1'!C93)</f>
        <v/>
      </c>
      <c r="D91">
        <f>IF('Data R1'!C93="","",'Data R1'!D93)</f>
        <v/>
      </c>
      <c r="E91">
        <f>IF('Data R1'!C93="","",'Data R1'!E93)</f>
        <v/>
      </c>
      <c r="F91">
        <f>IF('Data R1'!C93="","",'Data R1'!F93)</f>
        <v/>
      </c>
      <c r="G91">
        <f>IF('Data R1'!C93="","",'Data R1'!AD93)</f>
        <v/>
      </c>
      <c r="H91">
        <f>IF('Data R1'!C93="","",'Data R1'!AC93)</f>
        <v/>
      </c>
      <c r="I91">
        <f>IF('Data R1'!C93="","",COUNTIF('Data R1'!J93,"&gt;0")+COUNTIF('Data R1'!L93,"&gt;0")+COUNTIF('Data R1'!N93,"&gt;0")+COUNTIF('Data R1'!P93,"&gt;0")+COUNTIF('Data R1'!R93,"&gt;0")+COUNTIF('Data R1'!T93,"&gt;0")+COUNTIF('Data R1'!V93,"&gt;0")+COUNTIF('Data R1'!X93,"&gt;0"))</f>
        <v/>
      </c>
      <c r="J91">
        <f>IF('Data R1'!C93="","",IF((COUNTIF('Data R1'!K93,"&gt;0")+COUNTIF('Data R1'!M93,"&gt;0")+COUNTIF('Data R1'!O93,"&gt;0")+COUNTIF('Data R1'!Q93,"&gt;0")+COUNTIF('Data R1'!S93,"&gt;0")+COUNTIF('Data R1'!U93,"&gt;0")+COUNTIF('Data R1'!W93,"&gt;0")+COUNTIF('Data R1'!Y93,"&gt;0"))&gt;0,1,0))</f>
        <v/>
      </c>
      <c r="M91" t="inlineStr">
        <is>
          <t>Data R</t>
        </is>
      </c>
    </row>
    <row r="92">
      <c r="A92" t="inlineStr">
        <is>
          <t>Regional 1</t>
        </is>
      </c>
      <c r="B92">
        <f>IF('Data R1'!C94="","",'Data R1'!B94)</f>
        <v/>
      </c>
      <c r="C92">
        <f>IF('Data R1'!C94="","",'Data R1'!C94)</f>
        <v/>
      </c>
      <c r="D92">
        <f>IF('Data R1'!C94="","",'Data R1'!D94)</f>
        <v/>
      </c>
      <c r="E92">
        <f>IF('Data R1'!C94="","",'Data R1'!E94)</f>
        <v/>
      </c>
      <c r="F92">
        <f>IF('Data R1'!C94="","",'Data R1'!F94)</f>
        <v/>
      </c>
      <c r="G92">
        <f>IF('Data R1'!C94="","",'Data R1'!AD94)</f>
        <v/>
      </c>
      <c r="H92">
        <f>IF('Data R1'!C94="","",'Data R1'!AC94)</f>
        <v/>
      </c>
      <c r="I92">
        <f>IF('Data R1'!C94="","",COUNTIF('Data R1'!J94,"&gt;0")+COUNTIF('Data R1'!L94,"&gt;0")+COUNTIF('Data R1'!N94,"&gt;0")+COUNTIF('Data R1'!P94,"&gt;0")+COUNTIF('Data R1'!R94,"&gt;0")+COUNTIF('Data R1'!T94,"&gt;0")+COUNTIF('Data R1'!V94,"&gt;0")+COUNTIF('Data R1'!X94,"&gt;0"))</f>
        <v/>
      </c>
      <c r="J92">
        <f>IF('Data R1'!C94="","",IF((COUNTIF('Data R1'!K94,"&gt;0")+COUNTIF('Data R1'!M94,"&gt;0")+COUNTIF('Data R1'!O94,"&gt;0")+COUNTIF('Data R1'!Q94,"&gt;0")+COUNTIF('Data R1'!S94,"&gt;0")+COUNTIF('Data R1'!U94,"&gt;0")+COUNTIF('Data R1'!W94,"&gt;0")+COUNTIF('Data R1'!Y94,"&gt;0"))&gt;0,1,0))</f>
        <v/>
      </c>
      <c r="M92" t="inlineStr">
        <is>
          <t>Data R</t>
        </is>
      </c>
    </row>
    <row r="93">
      <c r="A93" t="inlineStr">
        <is>
          <t>Regional 1</t>
        </is>
      </c>
      <c r="B93">
        <f>IF('Data R1'!C95="","",'Data R1'!B95)</f>
        <v/>
      </c>
      <c r="C93">
        <f>IF('Data R1'!C95="","",'Data R1'!C95)</f>
        <v/>
      </c>
      <c r="D93">
        <f>IF('Data R1'!C95="","",'Data R1'!D95)</f>
        <v/>
      </c>
      <c r="E93">
        <f>IF('Data R1'!C95="","",'Data R1'!E95)</f>
        <v/>
      </c>
      <c r="F93">
        <f>IF('Data R1'!C95="","",'Data R1'!F95)</f>
        <v/>
      </c>
      <c r="G93">
        <f>IF('Data R1'!C95="","",'Data R1'!AD95)</f>
        <v/>
      </c>
      <c r="H93">
        <f>IF('Data R1'!C95="","",'Data R1'!AC95)</f>
        <v/>
      </c>
      <c r="I93">
        <f>IF('Data R1'!C95="","",COUNTIF('Data R1'!J95,"&gt;0")+COUNTIF('Data R1'!L95,"&gt;0")+COUNTIF('Data R1'!N95,"&gt;0")+COUNTIF('Data R1'!P95,"&gt;0")+COUNTIF('Data R1'!R95,"&gt;0")+COUNTIF('Data R1'!T95,"&gt;0")+COUNTIF('Data R1'!V95,"&gt;0")+COUNTIF('Data R1'!X95,"&gt;0"))</f>
        <v/>
      </c>
      <c r="J93">
        <f>IF('Data R1'!C95="","",IF((COUNTIF('Data R1'!K95,"&gt;0")+COUNTIF('Data R1'!M95,"&gt;0")+COUNTIF('Data R1'!O95,"&gt;0")+COUNTIF('Data R1'!Q95,"&gt;0")+COUNTIF('Data R1'!S95,"&gt;0")+COUNTIF('Data R1'!U95,"&gt;0")+COUNTIF('Data R1'!W95,"&gt;0")+COUNTIF('Data R1'!Y95,"&gt;0"))&gt;0,1,0))</f>
        <v/>
      </c>
      <c r="M93" t="inlineStr">
        <is>
          <t>Data R</t>
        </is>
      </c>
    </row>
    <row r="94">
      <c r="A94" t="inlineStr">
        <is>
          <t>Regional 1</t>
        </is>
      </c>
      <c r="B94">
        <f>IF('Data R1'!C96="","",'Data R1'!B96)</f>
        <v/>
      </c>
      <c r="C94">
        <f>IF('Data R1'!C96="","",'Data R1'!C96)</f>
        <v/>
      </c>
      <c r="D94">
        <f>IF('Data R1'!C96="","",'Data R1'!D96)</f>
        <v/>
      </c>
      <c r="E94">
        <f>IF('Data R1'!C96="","",'Data R1'!E96)</f>
        <v/>
      </c>
      <c r="F94">
        <f>IF('Data R1'!C96="","",'Data R1'!F96)</f>
        <v/>
      </c>
      <c r="G94">
        <f>IF('Data R1'!C96="","",'Data R1'!AD96)</f>
        <v/>
      </c>
      <c r="H94">
        <f>IF('Data R1'!C96="","",'Data R1'!AC96)</f>
        <v/>
      </c>
      <c r="I94">
        <f>IF('Data R1'!C96="","",COUNTIF('Data R1'!J96,"&gt;0")+COUNTIF('Data R1'!L96,"&gt;0")+COUNTIF('Data R1'!N96,"&gt;0")+COUNTIF('Data R1'!P96,"&gt;0")+COUNTIF('Data R1'!R96,"&gt;0")+COUNTIF('Data R1'!T96,"&gt;0")+COUNTIF('Data R1'!V96,"&gt;0")+COUNTIF('Data R1'!X96,"&gt;0"))</f>
        <v/>
      </c>
      <c r="J94">
        <f>IF('Data R1'!C96="","",IF((COUNTIF('Data R1'!K96,"&gt;0")+COUNTIF('Data R1'!M96,"&gt;0")+COUNTIF('Data R1'!O96,"&gt;0")+COUNTIF('Data R1'!Q96,"&gt;0")+COUNTIF('Data R1'!S96,"&gt;0")+COUNTIF('Data R1'!U96,"&gt;0")+COUNTIF('Data R1'!W96,"&gt;0")+COUNTIF('Data R1'!Y96,"&gt;0"))&gt;0,1,0))</f>
        <v/>
      </c>
      <c r="M94" t="inlineStr">
        <is>
          <t>Data R</t>
        </is>
      </c>
    </row>
    <row r="95">
      <c r="A95" t="inlineStr">
        <is>
          <t>Regional 1</t>
        </is>
      </c>
      <c r="B95">
        <f>IF('Data R1'!C97="","",'Data R1'!B97)</f>
        <v/>
      </c>
      <c r="C95">
        <f>IF('Data R1'!C97="","",'Data R1'!C97)</f>
        <v/>
      </c>
      <c r="D95">
        <f>IF('Data R1'!C97="","",'Data R1'!D97)</f>
        <v/>
      </c>
      <c r="E95">
        <f>IF('Data R1'!C97="","",'Data R1'!E97)</f>
        <v/>
      </c>
      <c r="F95">
        <f>IF('Data R1'!C97="","",'Data R1'!F97)</f>
        <v/>
      </c>
      <c r="G95">
        <f>IF('Data R1'!C97="","",'Data R1'!AD97)</f>
        <v/>
      </c>
      <c r="H95">
        <f>IF('Data R1'!C97="","",'Data R1'!AC97)</f>
        <v/>
      </c>
      <c r="I95">
        <f>IF('Data R1'!C97="","",COUNTIF('Data R1'!J97,"&gt;0")+COUNTIF('Data R1'!L97,"&gt;0")+COUNTIF('Data R1'!N97,"&gt;0")+COUNTIF('Data R1'!P97,"&gt;0")+COUNTIF('Data R1'!R97,"&gt;0")+COUNTIF('Data R1'!T97,"&gt;0")+COUNTIF('Data R1'!V97,"&gt;0")+COUNTIF('Data R1'!X97,"&gt;0"))</f>
        <v/>
      </c>
      <c r="J95">
        <f>IF('Data R1'!C97="","",IF((COUNTIF('Data R1'!K97,"&gt;0")+COUNTIF('Data R1'!M97,"&gt;0")+COUNTIF('Data R1'!O97,"&gt;0")+COUNTIF('Data R1'!Q97,"&gt;0")+COUNTIF('Data R1'!S97,"&gt;0")+COUNTIF('Data R1'!U97,"&gt;0")+COUNTIF('Data R1'!W97,"&gt;0")+COUNTIF('Data R1'!Y97,"&gt;0"))&gt;0,1,0))</f>
        <v/>
      </c>
      <c r="M95" t="inlineStr">
        <is>
          <t>Data R</t>
        </is>
      </c>
    </row>
    <row r="96">
      <c r="A96" t="inlineStr">
        <is>
          <t>Regional 1</t>
        </is>
      </c>
      <c r="B96">
        <f>IF('Data R1'!C98="","",'Data R1'!B98)</f>
        <v/>
      </c>
      <c r="C96">
        <f>IF('Data R1'!C98="","",'Data R1'!C98)</f>
        <v/>
      </c>
      <c r="D96">
        <f>IF('Data R1'!C98="","",'Data R1'!D98)</f>
        <v/>
      </c>
      <c r="E96">
        <f>IF('Data R1'!C98="","",'Data R1'!E98)</f>
        <v/>
      </c>
      <c r="F96">
        <f>IF('Data R1'!C98="","",'Data R1'!F98)</f>
        <v/>
      </c>
      <c r="G96">
        <f>IF('Data R1'!C98="","",'Data R1'!AD98)</f>
        <v/>
      </c>
      <c r="H96">
        <f>IF('Data R1'!C98="","",'Data R1'!AC98)</f>
        <v/>
      </c>
      <c r="I96">
        <f>IF('Data R1'!C98="","",COUNTIF('Data R1'!J98,"&gt;0")+COUNTIF('Data R1'!L98,"&gt;0")+COUNTIF('Data R1'!N98,"&gt;0")+COUNTIF('Data R1'!P98,"&gt;0")+COUNTIF('Data R1'!R98,"&gt;0")+COUNTIF('Data R1'!T98,"&gt;0")+COUNTIF('Data R1'!V98,"&gt;0")+COUNTIF('Data R1'!X98,"&gt;0"))</f>
        <v/>
      </c>
      <c r="J96">
        <f>IF('Data R1'!C98="","",IF((COUNTIF('Data R1'!K98,"&gt;0")+COUNTIF('Data R1'!M98,"&gt;0")+COUNTIF('Data R1'!O98,"&gt;0")+COUNTIF('Data R1'!Q98,"&gt;0")+COUNTIF('Data R1'!S98,"&gt;0")+COUNTIF('Data R1'!U98,"&gt;0")+COUNTIF('Data R1'!W98,"&gt;0")+COUNTIF('Data R1'!Y98,"&gt;0"))&gt;0,1,0))</f>
        <v/>
      </c>
      <c r="M96" t="inlineStr">
        <is>
          <t>Data R</t>
        </is>
      </c>
    </row>
    <row r="97">
      <c r="A97" t="inlineStr">
        <is>
          <t>Regional 1</t>
        </is>
      </c>
      <c r="B97">
        <f>IF('Data R1'!C99="","",'Data R1'!B99)</f>
        <v/>
      </c>
      <c r="C97">
        <f>IF('Data R1'!C99="","",'Data R1'!C99)</f>
        <v/>
      </c>
      <c r="D97">
        <f>IF('Data R1'!C99="","",'Data R1'!D99)</f>
        <v/>
      </c>
      <c r="E97">
        <f>IF('Data R1'!C99="","",'Data R1'!E99)</f>
        <v/>
      </c>
      <c r="F97">
        <f>IF('Data R1'!C99="","",'Data R1'!F99)</f>
        <v/>
      </c>
      <c r="G97">
        <f>IF('Data R1'!C99="","",'Data R1'!AD99)</f>
        <v/>
      </c>
      <c r="H97">
        <f>IF('Data R1'!C99="","",'Data R1'!AC99)</f>
        <v/>
      </c>
      <c r="I97">
        <f>IF('Data R1'!C99="","",COUNTIF('Data R1'!J99,"&gt;0")+COUNTIF('Data R1'!L99,"&gt;0")+COUNTIF('Data R1'!N99,"&gt;0")+COUNTIF('Data R1'!P99,"&gt;0")+COUNTIF('Data R1'!R99,"&gt;0")+COUNTIF('Data R1'!T99,"&gt;0")+COUNTIF('Data R1'!V99,"&gt;0")+COUNTIF('Data R1'!X99,"&gt;0"))</f>
        <v/>
      </c>
      <c r="J97">
        <f>IF('Data R1'!C99="","",IF((COUNTIF('Data R1'!K99,"&gt;0")+COUNTIF('Data R1'!M99,"&gt;0")+COUNTIF('Data R1'!O99,"&gt;0")+COUNTIF('Data R1'!Q99,"&gt;0")+COUNTIF('Data R1'!S99,"&gt;0")+COUNTIF('Data R1'!U99,"&gt;0")+COUNTIF('Data R1'!W99,"&gt;0")+COUNTIF('Data R1'!Y99,"&gt;0"))&gt;0,1,0))</f>
        <v/>
      </c>
      <c r="M97" t="inlineStr">
        <is>
          <t>Data R</t>
        </is>
      </c>
    </row>
    <row r="98">
      <c r="A98" t="inlineStr">
        <is>
          <t>Regional 1</t>
        </is>
      </c>
      <c r="B98">
        <f>IF('Data R1'!C100="","",'Data R1'!B100)</f>
        <v/>
      </c>
      <c r="C98">
        <f>IF('Data R1'!C100="","",'Data R1'!C100)</f>
        <v/>
      </c>
      <c r="D98">
        <f>IF('Data R1'!C100="","",'Data R1'!D100)</f>
        <v/>
      </c>
      <c r="E98">
        <f>IF('Data R1'!C100="","",'Data R1'!E100)</f>
        <v/>
      </c>
      <c r="F98">
        <f>IF('Data R1'!C100="","",'Data R1'!F100)</f>
        <v/>
      </c>
      <c r="G98">
        <f>IF('Data R1'!C100="","",'Data R1'!AD100)</f>
        <v/>
      </c>
      <c r="H98">
        <f>IF('Data R1'!C100="","",'Data R1'!AC100)</f>
        <v/>
      </c>
      <c r="I98">
        <f>IF('Data R1'!C100="","",COUNTIF('Data R1'!J100,"&gt;0")+COUNTIF('Data R1'!L100,"&gt;0")+COUNTIF('Data R1'!N100,"&gt;0")+COUNTIF('Data R1'!P100,"&gt;0")+COUNTIF('Data R1'!R100,"&gt;0")+COUNTIF('Data R1'!T100,"&gt;0")+COUNTIF('Data R1'!V100,"&gt;0")+COUNTIF('Data R1'!X100,"&gt;0"))</f>
        <v/>
      </c>
      <c r="J98">
        <f>IF('Data R1'!C100="","",IF((COUNTIF('Data R1'!K100,"&gt;0")+COUNTIF('Data R1'!M100,"&gt;0")+COUNTIF('Data R1'!O100,"&gt;0")+COUNTIF('Data R1'!Q100,"&gt;0")+COUNTIF('Data R1'!S100,"&gt;0")+COUNTIF('Data R1'!U100,"&gt;0")+COUNTIF('Data R1'!W100,"&gt;0")+COUNTIF('Data R1'!Y100,"&gt;0"))&gt;0,1,0))</f>
        <v/>
      </c>
      <c r="M98" t="inlineStr">
        <is>
          <t>Data R</t>
        </is>
      </c>
    </row>
    <row r="99">
      <c r="A99" t="inlineStr">
        <is>
          <t>Regional 1</t>
        </is>
      </c>
      <c r="B99">
        <f>IF('Data R1'!C101="","",'Data R1'!B101)</f>
        <v/>
      </c>
      <c r="C99">
        <f>IF('Data R1'!C101="","",'Data R1'!C101)</f>
        <v/>
      </c>
      <c r="D99">
        <f>IF('Data R1'!C101="","",'Data R1'!D101)</f>
        <v/>
      </c>
      <c r="E99">
        <f>IF('Data R1'!C101="","",'Data R1'!E101)</f>
        <v/>
      </c>
      <c r="F99">
        <f>IF('Data R1'!C101="","",'Data R1'!F101)</f>
        <v/>
      </c>
      <c r="G99">
        <f>IF('Data R1'!C101="","",'Data R1'!AD101)</f>
        <v/>
      </c>
      <c r="H99">
        <f>IF('Data R1'!C101="","",'Data R1'!AC101)</f>
        <v/>
      </c>
      <c r="I99">
        <f>IF('Data R1'!C101="","",COUNTIF('Data R1'!J101,"&gt;0")+COUNTIF('Data R1'!L101,"&gt;0")+COUNTIF('Data R1'!N101,"&gt;0")+COUNTIF('Data R1'!P101,"&gt;0")+COUNTIF('Data R1'!R101,"&gt;0")+COUNTIF('Data R1'!T101,"&gt;0")+COUNTIF('Data R1'!V101,"&gt;0")+COUNTIF('Data R1'!X101,"&gt;0"))</f>
        <v/>
      </c>
      <c r="J99">
        <f>IF('Data R1'!C101="","",IF((COUNTIF('Data R1'!K101,"&gt;0")+COUNTIF('Data R1'!M101,"&gt;0")+COUNTIF('Data R1'!O101,"&gt;0")+COUNTIF('Data R1'!Q101,"&gt;0")+COUNTIF('Data R1'!S101,"&gt;0")+COUNTIF('Data R1'!U101,"&gt;0")+COUNTIF('Data R1'!W101,"&gt;0")+COUNTIF('Data R1'!Y101,"&gt;0"))&gt;0,1,0))</f>
        <v/>
      </c>
      <c r="M99" t="inlineStr">
        <is>
          <t>Data R</t>
        </is>
      </c>
    </row>
    <row r="100">
      <c r="A100" t="inlineStr">
        <is>
          <t>Regional 1</t>
        </is>
      </c>
      <c r="B100">
        <f>IF('Data R1'!C102="","",'Data R1'!B102)</f>
        <v/>
      </c>
      <c r="C100">
        <f>IF('Data R1'!C102="","",'Data R1'!C102)</f>
        <v/>
      </c>
      <c r="D100">
        <f>IF('Data R1'!C102="","",'Data R1'!D102)</f>
        <v/>
      </c>
      <c r="E100">
        <f>IF('Data R1'!C102="","",'Data R1'!E102)</f>
        <v/>
      </c>
      <c r="F100">
        <f>IF('Data R1'!C102="","",'Data R1'!F102)</f>
        <v/>
      </c>
      <c r="G100">
        <f>IF('Data R1'!C102="","",'Data R1'!AD102)</f>
        <v/>
      </c>
      <c r="H100">
        <f>IF('Data R1'!C102="","",'Data R1'!AC102)</f>
        <v/>
      </c>
      <c r="I100">
        <f>IF('Data R1'!C102="","",COUNTIF('Data R1'!J102,"&gt;0")+COUNTIF('Data R1'!L102,"&gt;0")+COUNTIF('Data R1'!N102,"&gt;0")+COUNTIF('Data R1'!P102,"&gt;0")+COUNTIF('Data R1'!R102,"&gt;0")+COUNTIF('Data R1'!T102,"&gt;0")+COUNTIF('Data R1'!V102,"&gt;0")+COUNTIF('Data R1'!X102,"&gt;0"))</f>
        <v/>
      </c>
      <c r="J100">
        <f>IF('Data R1'!C102="","",IF((COUNTIF('Data R1'!K102,"&gt;0")+COUNTIF('Data R1'!M102,"&gt;0")+COUNTIF('Data R1'!O102,"&gt;0")+COUNTIF('Data R1'!Q102,"&gt;0")+COUNTIF('Data R1'!S102,"&gt;0")+COUNTIF('Data R1'!U102,"&gt;0")+COUNTIF('Data R1'!W102,"&gt;0")+COUNTIF('Data R1'!Y102,"&gt;0"))&gt;0,1,0))</f>
        <v/>
      </c>
      <c r="M100" t="inlineStr">
        <is>
          <t>Data R</t>
        </is>
      </c>
    </row>
    <row r="101">
      <c r="A101" t="inlineStr">
        <is>
          <t>Regional 1</t>
        </is>
      </c>
      <c r="B101">
        <f>IF('Data R1'!C103="","",'Data R1'!B103)</f>
        <v/>
      </c>
      <c r="C101">
        <f>IF('Data R1'!C103="","",'Data R1'!C103)</f>
        <v/>
      </c>
      <c r="D101">
        <f>IF('Data R1'!C103="","",'Data R1'!D103)</f>
        <v/>
      </c>
      <c r="E101">
        <f>IF('Data R1'!C103="","",'Data R1'!E103)</f>
        <v/>
      </c>
      <c r="F101">
        <f>IF('Data R1'!C103="","",'Data R1'!F103)</f>
        <v/>
      </c>
      <c r="G101">
        <f>IF('Data R1'!C103="","",'Data R1'!AD103)</f>
        <v/>
      </c>
      <c r="H101">
        <f>IF('Data R1'!C103="","",'Data R1'!AC103)</f>
        <v/>
      </c>
      <c r="I101">
        <f>IF('Data R1'!C103="","",COUNTIF('Data R1'!J103,"&gt;0")+COUNTIF('Data R1'!L103,"&gt;0")+COUNTIF('Data R1'!N103,"&gt;0")+COUNTIF('Data R1'!P103,"&gt;0")+COUNTIF('Data R1'!R103,"&gt;0")+COUNTIF('Data R1'!T103,"&gt;0")+COUNTIF('Data R1'!V103,"&gt;0")+COUNTIF('Data R1'!X103,"&gt;0"))</f>
        <v/>
      </c>
      <c r="J101">
        <f>IF('Data R1'!C103="","",IF((COUNTIF('Data R1'!K103,"&gt;0")+COUNTIF('Data R1'!M103,"&gt;0")+COUNTIF('Data R1'!O103,"&gt;0")+COUNTIF('Data R1'!Q103,"&gt;0")+COUNTIF('Data R1'!S103,"&gt;0")+COUNTIF('Data R1'!U103,"&gt;0")+COUNTIF('Data R1'!W103,"&gt;0")+COUNTIF('Data R1'!Y103,"&gt;0"))&gt;0,1,0))</f>
        <v/>
      </c>
      <c r="M101" t="inlineStr">
        <is>
          <t>Data R</t>
        </is>
      </c>
    </row>
    <row r="102">
      <c r="A102" t="inlineStr">
        <is>
          <t>Regional 1</t>
        </is>
      </c>
      <c r="B102">
        <f>IF('Data R1'!C104="","",'Data R1'!B104)</f>
        <v/>
      </c>
      <c r="C102">
        <f>IF('Data R1'!C104="","",'Data R1'!C104)</f>
        <v/>
      </c>
      <c r="D102">
        <f>IF('Data R1'!C104="","",'Data R1'!D104)</f>
        <v/>
      </c>
      <c r="E102">
        <f>IF('Data R1'!C104="","",'Data R1'!E104)</f>
        <v/>
      </c>
      <c r="F102">
        <f>IF('Data R1'!C104="","",'Data R1'!F104)</f>
        <v/>
      </c>
      <c r="G102">
        <f>IF('Data R1'!C104="","",'Data R1'!AD104)</f>
        <v/>
      </c>
      <c r="H102">
        <f>IF('Data R1'!C104="","",'Data R1'!AC104)</f>
        <v/>
      </c>
      <c r="I102">
        <f>IF('Data R1'!C104="","",COUNTIF('Data R1'!J104,"&gt;0")+COUNTIF('Data R1'!L104,"&gt;0")+COUNTIF('Data R1'!N104,"&gt;0")+COUNTIF('Data R1'!P104,"&gt;0")+COUNTIF('Data R1'!R104,"&gt;0")+COUNTIF('Data R1'!T104,"&gt;0")+COUNTIF('Data R1'!V104,"&gt;0")+COUNTIF('Data R1'!X104,"&gt;0"))</f>
        <v/>
      </c>
      <c r="J102">
        <f>IF('Data R1'!C104="","",IF((COUNTIF('Data R1'!K104,"&gt;0")+COUNTIF('Data R1'!M104,"&gt;0")+COUNTIF('Data R1'!O104,"&gt;0")+COUNTIF('Data R1'!Q104,"&gt;0")+COUNTIF('Data R1'!S104,"&gt;0")+COUNTIF('Data R1'!U104,"&gt;0")+COUNTIF('Data R1'!W104,"&gt;0")+COUNTIF('Data R1'!Y104,"&gt;0"))&gt;0,1,0))</f>
        <v/>
      </c>
      <c r="M102" t="inlineStr">
        <is>
          <t>Data R</t>
        </is>
      </c>
    </row>
    <row r="103">
      <c r="A103" t="inlineStr">
        <is>
          <t>Regional 1</t>
        </is>
      </c>
      <c r="B103">
        <f>IF('Data R1'!C105="","",'Data R1'!B105)</f>
        <v/>
      </c>
      <c r="C103">
        <f>IF('Data R1'!C105="","",'Data R1'!C105)</f>
        <v/>
      </c>
      <c r="D103">
        <f>IF('Data R1'!C105="","",'Data R1'!D105)</f>
        <v/>
      </c>
      <c r="E103">
        <f>IF('Data R1'!C105="","",'Data R1'!E105)</f>
        <v/>
      </c>
      <c r="F103">
        <f>IF('Data R1'!C105="","",'Data R1'!F105)</f>
        <v/>
      </c>
      <c r="G103">
        <f>IF('Data R1'!C105="","",'Data R1'!AD105)</f>
        <v/>
      </c>
      <c r="H103">
        <f>IF('Data R1'!C105="","",'Data R1'!AC105)</f>
        <v/>
      </c>
      <c r="I103">
        <f>IF('Data R1'!C105="","",COUNTIF('Data R1'!J105,"&gt;0")+COUNTIF('Data R1'!L105,"&gt;0")+COUNTIF('Data R1'!N105,"&gt;0")+COUNTIF('Data R1'!P105,"&gt;0")+COUNTIF('Data R1'!R105,"&gt;0")+COUNTIF('Data R1'!T105,"&gt;0")+COUNTIF('Data R1'!V105,"&gt;0")+COUNTIF('Data R1'!X105,"&gt;0"))</f>
        <v/>
      </c>
      <c r="J103">
        <f>IF('Data R1'!C105="","",IF((COUNTIF('Data R1'!K105,"&gt;0")+COUNTIF('Data R1'!M105,"&gt;0")+COUNTIF('Data R1'!O105,"&gt;0")+COUNTIF('Data R1'!Q105,"&gt;0")+COUNTIF('Data R1'!S105,"&gt;0")+COUNTIF('Data R1'!U105,"&gt;0")+COUNTIF('Data R1'!W105,"&gt;0")+COUNTIF('Data R1'!Y105,"&gt;0"))&gt;0,1,0))</f>
        <v/>
      </c>
      <c r="M103" t="inlineStr">
        <is>
          <t>Data R</t>
        </is>
      </c>
    </row>
    <row r="104">
      <c r="A104" t="inlineStr">
        <is>
          <t>Regional 1</t>
        </is>
      </c>
      <c r="B104">
        <f>IF('Data R1'!C106="","",'Data R1'!B106)</f>
        <v/>
      </c>
      <c r="C104">
        <f>IF('Data R1'!C106="","",'Data R1'!C106)</f>
        <v/>
      </c>
      <c r="D104">
        <f>IF('Data R1'!C106="","",'Data R1'!D106)</f>
        <v/>
      </c>
      <c r="E104">
        <f>IF('Data R1'!C106="","",'Data R1'!E106)</f>
        <v/>
      </c>
      <c r="F104">
        <f>IF('Data R1'!C106="","",'Data R1'!F106)</f>
        <v/>
      </c>
      <c r="G104">
        <f>IF('Data R1'!C106="","",'Data R1'!AD106)</f>
        <v/>
      </c>
      <c r="H104">
        <f>IF('Data R1'!C106="","",'Data R1'!AC106)</f>
        <v/>
      </c>
      <c r="I104">
        <f>IF('Data R1'!C106="","",COUNTIF('Data R1'!J106,"&gt;0")+COUNTIF('Data R1'!L106,"&gt;0")+COUNTIF('Data R1'!N106,"&gt;0")+COUNTIF('Data R1'!P106,"&gt;0")+COUNTIF('Data R1'!R106,"&gt;0")+COUNTIF('Data R1'!T106,"&gt;0")+COUNTIF('Data R1'!V106,"&gt;0")+COUNTIF('Data R1'!X106,"&gt;0"))</f>
        <v/>
      </c>
      <c r="J104">
        <f>IF('Data R1'!C106="","",IF((COUNTIF('Data R1'!K106,"&gt;0")+COUNTIF('Data R1'!M106,"&gt;0")+COUNTIF('Data R1'!O106,"&gt;0")+COUNTIF('Data R1'!Q106,"&gt;0")+COUNTIF('Data R1'!S106,"&gt;0")+COUNTIF('Data R1'!U106,"&gt;0")+COUNTIF('Data R1'!W106,"&gt;0")+COUNTIF('Data R1'!Y106,"&gt;0"))&gt;0,1,0))</f>
        <v/>
      </c>
      <c r="M104" t="inlineStr">
        <is>
          <t>Data R</t>
        </is>
      </c>
    </row>
    <row r="105">
      <c r="A105" t="inlineStr">
        <is>
          <t>Regional 1</t>
        </is>
      </c>
      <c r="B105">
        <f>IF('Data R1'!C107="","",'Data R1'!B107)</f>
        <v/>
      </c>
      <c r="C105">
        <f>IF('Data R1'!C107="","",'Data R1'!C107)</f>
        <v/>
      </c>
      <c r="D105">
        <f>IF('Data R1'!C107="","",'Data R1'!D107)</f>
        <v/>
      </c>
      <c r="E105">
        <f>IF('Data R1'!C107="","",'Data R1'!E107)</f>
        <v/>
      </c>
      <c r="F105">
        <f>IF('Data R1'!C107="","",'Data R1'!F107)</f>
        <v/>
      </c>
      <c r="G105">
        <f>IF('Data R1'!C107="","",'Data R1'!AD107)</f>
        <v/>
      </c>
      <c r="H105">
        <f>IF('Data R1'!C107="","",'Data R1'!AC107)</f>
        <v/>
      </c>
      <c r="I105">
        <f>IF('Data R1'!C107="","",COUNTIF('Data R1'!J107,"&gt;0")+COUNTIF('Data R1'!L107,"&gt;0")+COUNTIF('Data R1'!N107,"&gt;0")+COUNTIF('Data R1'!P107,"&gt;0")+COUNTIF('Data R1'!R107,"&gt;0")+COUNTIF('Data R1'!T107,"&gt;0")+COUNTIF('Data R1'!V107,"&gt;0")+COUNTIF('Data R1'!X107,"&gt;0"))</f>
        <v/>
      </c>
      <c r="J105">
        <f>IF('Data R1'!C107="","",IF((COUNTIF('Data R1'!K107,"&gt;0")+COUNTIF('Data R1'!M107,"&gt;0")+COUNTIF('Data R1'!O107,"&gt;0")+COUNTIF('Data R1'!Q107,"&gt;0")+COUNTIF('Data R1'!S107,"&gt;0")+COUNTIF('Data R1'!U107,"&gt;0")+COUNTIF('Data R1'!W107,"&gt;0")+COUNTIF('Data R1'!Y107,"&gt;0"))&gt;0,1,0))</f>
        <v/>
      </c>
      <c r="M105" t="inlineStr">
        <is>
          <t>Data R</t>
        </is>
      </c>
    </row>
    <row r="106">
      <c r="A106" t="inlineStr">
        <is>
          <t>Regional 1</t>
        </is>
      </c>
      <c r="B106">
        <f>IF('Data R1'!C108="","",'Data R1'!B108)</f>
        <v/>
      </c>
      <c r="C106">
        <f>IF('Data R1'!C108="","",'Data R1'!C108)</f>
        <v/>
      </c>
      <c r="D106">
        <f>IF('Data R1'!C108="","",'Data R1'!D108)</f>
        <v/>
      </c>
      <c r="E106">
        <f>IF('Data R1'!C108="","",'Data R1'!E108)</f>
        <v/>
      </c>
      <c r="F106">
        <f>IF('Data R1'!C108="","",'Data R1'!F108)</f>
        <v/>
      </c>
      <c r="G106">
        <f>IF('Data R1'!C108="","",'Data R1'!AD108)</f>
        <v/>
      </c>
      <c r="H106">
        <f>IF('Data R1'!C108="","",'Data R1'!AC108)</f>
        <v/>
      </c>
      <c r="I106">
        <f>IF('Data R1'!C108="","",COUNTIF('Data R1'!J108,"&gt;0")+COUNTIF('Data R1'!L108,"&gt;0")+COUNTIF('Data R1'!N108,"&gt;0")+COUNTIF('Data R1'!P108,"&gt;0")+COUNTIF('Data R1'!R108,"&gt;0")+COUNTIF('Data R1'!T108,"&gt;0")+COUNTIF('Data R1'!V108,"&gt;0")+COUNTIF('Data R1'!X108,"&gt;0"))</f>
        <v/>
      </c>
      <c r="J106">
        <f>IF('Data R1'!C108="","",IF((COUNTIF('Data R1'!K108,"&gt;0")+COUNTIF('Data R1'!M108,"&gt;0")+COUNTIF('Data R1'!O108,"&gt;0")+COUNTIF('Data R1'!Q108,"&gt;0")+COUNTIF('Data R1'!S108,"&gt;0")+COUNTIF('Data R1'!U108,"&gt;0")+COUNTIF('Data R1'!W108,"&gt;0")+COUNTIF('Data R1'!Y108,"&gt;0"))&gt;0,1,0))</f>
        <v/>
      </c>
      <c r="M106" t="inlineStr">
        <is>
          <t>Data R</t>
        </is>
      </c>
    </row>
    <row r="107">
      <c r="A107" t="inlineStr">
        <is>
          <t>Regional 1</t>
        </is>
      </c>
      <c r="B107">
        <f>IF('Data R1'!C109="","",'Data R1'!B109)</f>
        <v/>
      </c>
      <c r="C107">
        <f>IF('Data R1'!C109="","",'Data R1'!C109)</f>
        <v/>
      </c>
      <c r="D107">
        <f>IF('Data R1'!C109="","",'Data R1'!D109)</f>
        <v/>
      </c>
      <c r="E107">
        <f>IF('Data R1'!C109="","",'Data R1'!E109)</f>
        <v/>
      </c>
      <c r="F107">
        <f>IF('Data R1'!C109="","",'Data R1'!F109)</f>
        <v/>
      </c>
      <c r="G107">
        <f>IF('Data R1'!C109="","",'Data R1'!AD109)</f>
        <v/>
      </c>
      <c r="H107">
        <f>IF('Data R1'!C109="","",'Data R1'!AC109)</f>
        <v/>
      </c>
      <c r="I107">
        <f>IF('Data R1'!C109="","",COUNTIF('Data R1'!J109,"&gt;0")+COUNTIF('Data R1'!L109,"&gt;0")+COUNTIF('Data R1'!N109,"&gt;0")+COUNTIF('Data R1'!P109,"&gt;0")+COUNTIF('Data R1'!R109,"&gt;0")+COUNTIF('Data R1'!T109,"&gt;0")+COUNTIF('Data R1'!V109,"&gt;0")+COUNTIF('Data R1'!X109,"&gt;0"))</f>
        <v/>
      </c>
      <c r="J107">
        <f>IF('Data R1'!C109="","",IF((COUNTIF('Data R1'!K109,"&gt;0")+COUNTIF('Data R1'!M109,"&gt;0")+COUNTIF('Data R1'!O109,"&gt;0")+COUNTIF('Data R1'!Q109,"&gt;0")+COUNTIF('Data R1'!S109,"&gt;0")+COUNTIF('Data R1'!U109,"&gt;0")+COUNTIF('Data R1'!W109,"&gt;0")+COUNTIF('Data R1'!Y109,"&gt;0"))&gt;0,1,0))</f>
        <v/>
      </c>
      <c r="M107" t="inlineStr">
        <is>
          <t>Data R</t>
        </is>
      </c>
    </row>
    <row r="108">
      <c r="A108" t="inlineStr">
        <is>
          <t>Regional 1</t>
        </is>
      </c>
      <c r="B108">
        <f>IF('Data R1'!C110="","",'Data R1'!B110)</f>
        <v/>
      </c>
      <c r="C108">
        <f>IF('Data R1'!C110="","",'Data R1'!C110)</f>
        <v/>
      </c>
      <c r="D108">
        <f>IF('Data R1'!C110="","",'Data R1'!D110)</f>
        <v/>
      </c>
      <c r="E108">
        <f>IF('Data R1'!C110="","",'Data R1'!E110)</f>
        <v/>
      </c>
      <c r="F108">
        <f>IF('Data R1'!C110="","",'Data R1'!F110)</f>
        <v/>
      </c>
      <c r="G108">
        <f>IF('Data R1'!C110="","",'Data R1'!AD110)</f>
        <v/>
      </c>
      <c r="H108">
        <f>IF('Data R1'!C110="","",'Data R1'!AC110)</f>
        <v/>
      </c>
      <c r="I108">
        <f>IF('Data R1'!C110="","",COUNTIF('Data R1'!J110,"&gt;0")+COUNTIF('Data R1'!L110,"&gt;0")+COUNTIF('Data R1'!N110,"&gt;0")+COUNTIF('Data R1'!P110,"&gt;0")+COUNTIF('Data R1'!R110,"&gt;0")+COUNTIF('Data R1'!T110,"&gt;0")+COUNTIF('Data R1'!V110,"&gt;0")+COUNTIF('Data R1'!X110,"&gt;0"))</f>
        <v/>
      </c>
      <c r="J108">
        <f>IF('Data R1'!C110="","",IF((COUNTIF('Data R1'!K110,"&gt;0")+COUNTIF('Data R1'!M110,"&gt;0")+COUNTIF('Data R1'!O110,"&gt;0")+COUNTIF('Data R1'!Q110,"&gt;0")+COUNTIF('Data R1'!S110,"&gt;0")+COUNTIF('Data R1'!U110,"&gt;0")+COUNTIF('Data R1'!W110,"&gt;0")+COUNTIF('Data R1'!Y110,"&gt;0"))&gt;0,1,0))</f>
        <v/>
      </c>
      <c r="M108" t="inlineStr">
        <is>
          <t>Data R</t>
        </is>
      </c>
    </row>
    <row r="109">
      <c r="A109" t="inlineStr">
        <is>
          <t>Regional 1</t>
        </is>
      </c>
      <c r="B109">
        <f>IF('Data R1'!C111="","",'Data R1'!B111)</f>
        <v/>
      </c>
      <c r="C109">
        <f>IF('Data R1'!C111="","",'Data R1'!C111)</f>
        <v/>
      </c>
      <c r="D109">
        <f>IF('Data R1'!C111="","",'Data R1'!D111)</f>
        <v/>
      </c>
      <c r="E109">
        <f>IF('Data R1'!C111="","",'Data R1'!E111)</f>
        <v/>
      </c>
      <c r="F109">
        <f>IF('Data R1'!C111="","",'Data R1'!F111)</f>
        <v/>
      </c>
      <c r="G109">
        <f>IF('Data R1'!C111="","",'Data R1'!AD111)</f>
        <v/>
      </c>
      <c r="H109">
        <f>IF('Data R1'!C111="","",'Data R1'!AC111)</f>
        <v/>
      </c>
      <c r="I109">
        <f>IF('Data R1'!C111="","",COUNTIF('Data R1'!J111,"&gt;0")+COUNTIF('Data R1'!L111,"&gt;0")+COUNTIF('Data R1'!N111,"&gt;0")+COUNTIF('Data R1'!P111,"&gt;0")+COUNTIF('Data R1'!R111,"&gt;0")+COUNTIF('Data R1'!T111,"&gt;0")+COUNTIF('Data R1'!V111,"&gt;0")+COUNTIF('Data R1'!X111,"&gt;0"))</f>
        <v/>
      </c>
      <c r="J109">
        <f>IF('Data R1'!C111="","",IF((COUNTIF('Data R1'!K111,"&gt;0")+COUNTIF('Data R1'!M111,"&gt;0")+COUNTIF('Data R1'!O111,"&gt;0")+COUNTIF('Data R1'!Q111,"&gt;0")+COUNTIF('Data R1'!S111,"&gt;0")+COUNTIF('Data R1'!U111,"&gt;0")+COUNTIF('Data R1'!W111,"&gt;0")+COUNTIF('Data R1'!Y111,"&gt;0"))&gt;0,1,0))</f>
        <v/>
      </c>
      <c r="M109" t="inlineStr">
        <is>
          <t>Data R</t>
        </is>
      </c>
    </row>
    <row r="110">
      <c r="A110" t="inlineStr">
        <is>
          <t>Regional 1</t>
        </is>
      </c>
      <c r="B110">
        <f>IF('Data R1'!C112="","",'Data R1'!B112)</f>
        <v/>
      </c>
      <c r="C110">
        <f>IF('Data R1'!C112="","",'Data R1'!C112)</f>
        <v/>
      </c>
      <c r="D110">
        <f>IF('Data R1'!C112="","",'Data R1'!D112)</f>
        <v/>
      </c>
      <c r="E110">
        <f>IF('Data R1'!C112="","",'Data R1'!E112)</f>
        <v/>
      </c>
      <c r="F110">
        <f>IF('Data R1'!C112="","",'Data R1'!F112)</f>
        <v/>
      </c>
      <c r="G110">
        <f>IF('Data R1'!C112="","",'Data R1'!AD112)</f>
        <v/>
      </c>
      <c r="H110">
        <f>IF('Data R1'!C112="","",'Data R1'!AC112)</f>
        <v/>
      </c>
      <c r="I110">
        <f>IF('Data R1'!C112="","",COUNTIF('Data R1'!J112,"&gt;0")+COUNTIF('Data R1'!L112,"&gt;0")+COUNTIF('Data R1'!N112,"&gt;0")+COUNTIF('Data R1'!P112,"&gt;0")+COUNTIF('Data R1'!R112,"&gt;0")+COUNTIF('Data R1'!T112,"&gt;0")+COUNTIF('Data R1'!V112,"&gt;0")+COUNTIF('Data R1'!X112,"&gt;0"))</f>
        <v/>
      </c>
      <c r="J110">
        <f>IF('Data R1'!C112="","",IF((COUNTIF('Data R1'!K112,"&gt;0")+COUNTIF('Data R1'!M112,"&gt;0")+COUNTIF('Data R1'!O112,"&gt;0")+COUNTIF('Data R1'!Q112,"&gt;0")+COUNTIF('Data R1'!S112,"&gt;0")+COUNTIF('Data R1'!U112,"&gt;0")+COUNTIF('Data R1'!W112,"&gt;0")+COUNTIF('Data R1'!Y112,"&gt;0"))&gt;0,1,0))</f>
        <v/>
      </c>
      <c r="M110" t="inlineStr">
        <is>
          <t>Data R</t>
        </is>
      </c>
    </row>
    <row r="111">
      <c r="A111" t="inlineStr">
        <is>
          <t>Regional 1</t>
        </is>
      </c>
      <c r="B111">
        <f>IF('Data R1'!C113="","",'Data R1'!B113)</f>
        <v/>
      </c>
      <c r="C111">
        <f>IF('Data R1'!C113="","",'Data R1'!C113)</f>
        <v/>
      </c>
      <c r="D111">
        <f>IF('Data R1'!C113="","",'Data R1'!D113)</f>
        <v/>
      </c>
      <c r="E111">
        <f>IF('Data R1'!C113="","",'Data R1'!E113)</f>
        <v/>
      </c>
      <c r="F111">
        <f>IF('Data R1'!C113="","",'Data R1'!F113)</f>
        <v/>
      </c>
      <c r="G111">
        <f>IF('Data R1'!C113="","",'Data R1'!AD113)</f>
        <v/>
      </c>
      <c r="H111">
        <f>IF('Data R1'!C113="","",'Data R1'!AC113)</f>
        <v/>
      </c>
      <c r="I111">
        <f>IF('Data R1'!C113="","",COUNTIF('Data R1'!J113,"&gt;0")+COUNTIF('Data R1'!L113,"&gt;0")+COUNTIF('Data R1'!N113,"&gt;0")+COUNTIF('Data R1'!P113,"&gt;0")+COUNTIF('Data R1'!R113,"&gt;0")+COUNTIF('Data R1'!T113,"&gt;0")+COUNTIF('Data R1'!V113,"&gt;0")+COUNTIF('Data R1'!X113,"&gt;0"))</f>
        <v/>
      </c>
      <c r="J111">
        <f>IF('Data R1'!C113="","",IF((COUNTIF('Data R1'!K113,"&gt;0")+COUNTIF('Data R1'!M113,"&gt;0")+COUNTIF('Data R1'!O113,"&gt;0")+COUNTIF('Data R1'!Q113,"&gt;0")+COUNTIF('Data R1'!S113,"&gt;0")+COUNTIF('Data R1'!U113,"&gt;0")+COUNTIF('Data R1'!W113,"&gt;0")+COUNTIF('Data R1'!Y113,"&gt;0"))&gt;0,1,0))</f>
        <v/>
      </c>
      <c r="M111" t="inlineStr">
        <is>
          <t>Data R</t>
        </is>
      </c>
    </row>
    <row r="112">
      <c r="A112" t="inlineStr">
        <is>
          <t>Regional 1</t>
        </is>
      </c>
      <c r="B112">
        <f>IF('Data R1'!C114="","",'Data R1'!B114)</f>
        <v/>
      </c>
      <c r="C112">
        <f>IF('Data R1'!C114="","",'Data R1'!C114)</f>
        <v/>
      </c>
      <c r="D112">
        <f>IF('Data R1'!C114="","",'Data R1'!D114)</f>
        <v/>
      </c>
      <c r="E112">
        <f>IF('Data R1'!C114="","",'Data R1'!E114)</f>
        <v/>
      </c>
      <c r="F112">
        <f>IF('Data R1'!C114="","",'Data R1'!F114)</f>
        <v/>
      </c>
      <c r="G112">
        <f>IF('Data R1'!C114="","",'Data R1'!AD114)</f>
        <v/>
      </c>
      <c r="H112">
        <f>IF('Data R1'!C114="","",'Data R1'!AC114)</f>
        <v/>
      </c>
      <c r="I112">
        <f>IF('Data R1'!C114="","",COUNTIF('Data R1'!J114,"&gt;0")+COUNTIF('Data R1'!L114,"&gt;0")+COUNTIF('Data R1'!N114,"&gt;0")+COUNTIF('Data R1'!P114,"&gt;0")+COUNTIF('Data R1'!R114,"&gt;0")+COUNTIF('Data R1'!T114,"&gt;0")+COUNTIF('Data R1'!V114,"&gt;0")+COUNTIF('Data R1'!X114,"&gt;0"))</f>
        <v/>
      </c>
      <c r="J112">
        <f>IF('Data R1'!C114="","",IF((COUNTIF('Data R1'!K114,"&gt;0")+COUNTIF('Data R1'!M114,"&gt;0")+COUNTIF('Data R1'!O114,"&gt;0")+COUNTIF('Data R1'!Q114,"&gt;0")+COUNTIF('Data R1'!S114,"&gt;0")+COUNTIF('Data R1'!U114,"&gt;0")+COUNTIF('Data R1'!W114,"&gt;0")+COUNTIF('Data R1'!Y114,"&gt;0"))&gt;0,1,0))</f>
        <v/>
      </c>
      <c r="M112" t="inlineStr">
        <is>
          <t>Data R</t>
        </is>
      </c>
    </row>
    <row r="113">
      <c r="A113" t="inlineStr">
        <is>
          <t>Regional 1</t>
        </is>
      </c>
      <c r="B113">
        <f>IF('Data R1'!C115="","",'Data R1'!B115)</f>
        <v/>
      </c>
      <c r="C113">
        <f>IF('Data R1'!C115="","",'Data R1'!C115)</f>
        <v/>
      </c>
      <c r="D113">
        <f>IF('Data R1'!C115="","",'Data R1'!D115)</f>
        <v/>
      </c>
      <c r="E113">
        <f>IF('Data R1'!C115="","",'Data R1'!E115)</f>
        <v/>
      </c>
      <c r="F113">
        <f>IF('Data R1'!C115="","",'Data R1'!F115)</f>
        <v/>
      </c>
      <c r="G113">
        <f>IF('Data R1'!C115="","",'Data R1'!AD115)</f>
        <v/>
      </c>
      <c r="H113">
        <f>IF('Data R1'!C115="","",'Data R1'!AC115)</f>
        <v/>
      </c>
      <c r="I113">
        <f>IF('Data R1'!C115="","",COUNTIF('Data R1'!J115,"&gt;0")+COUNTIF('Data R1'!L115,"&gt;0")+COUNTIF('Data R1'!N115,"&gt;0")+COUNTIF('Data R1'!P115,"&gt;0")+COUNTIF('Data R1'!R115,"&gt;0")+COUNTIF('Data R1'!T115,"&gt;0")+COUNTIF('Data R1'!V115,"&gt;0")+COUNTIF('Data R1'!X115,"&gt;0"))</f>
        <v/>
      </c>
      <c r="J113">
        <f>IF('Data R1'!C115="","",IF((COUNTIF('Data R1'!K115,"&gt;0")+COUNTIF('Data R1'!M115,"&gt;0")+COUNTIF('Data R1'!O115,"&gt;0")+COUNTIF('Data R1'!Q115,"&gt;0")+COUNTIF('Data R1'!S115,"&gt;0")+COUNTIF('Data R1'!U115,"&gt;0")+COUNTIF('Data R1'!W115,"&gt;0")+COUNTIF('Data R1'!Y115,"&gt;0"))&gt;0,1,0))</f>
        <v/>
      </c>
      <c r="M113" t="inlineStr">
        <is>
          <t>Data R</t>
        </is>
      </c>
    </row>
    <row r="114">
      <c r="A114" t="inlineStr">
        <is>
          <t>Regional 1</t>
        </is>
      </c>
      <c r="B114">
        <f>IF('Data R1'!C116="","",'Data R1'!B116)</f>
        <v/>
      </c>
      <c r="C114">
        <f>IF('Data R1'!C116="","",'Data R1'!C116)</f>
        <v/>
      </c>
      <c r="D114">
        <f>IF('Data R1'!C116="","",'Data R1'!D116)</f>
        <v/>
      </c>
      <c r="E114">
        <f>IF('Data R1'!C116="","",'Data R1'!E116)</f>
        <v/>
      </c>
      <c r="F114">
        <f>IF('Data R1'!C116="","",'Data R1'!F116)</f>
        <v/>
      </c>
      <c r="G114">
        <f>IF('Data R1'!C116="","",'Data R1'!AD116)</f>
        <v/>
      </c>
      <c r="H114">
        <f>IF('Data R1'!C116="","",'Data R1'!AC116)</f>
        <v/>
      </c>
      <c r="I114">
        <f>IF('Data R1'!C116="","",COUNTIF('Data R1'!J116,"&gt;0")+COUNTIF('Data R1'!L116,"&gt;0")+COUNTIF('Data R1'!N116,"&gt;0")+COUNTIF('Data R1'!P116,"&gt;0")+COUNTIF('Data R1'!R116,"&gt;0")+COUNTIF('Data R1'!T116,"&gt;0")+COUNTIF('Data R1'!V116,"&gt;0")+COUNTIF('Data R1'!X116,"&gt;0"))</f>
        <v/>
      </c>
      <c r="J114">
        <f>IF('Data R1'!C116="","",IF((COUNTIF('Data R1'!K116,"&gt;0")+COUNTIF('Data R1'!M116,"&gt;0")+COUNTIF('Data R1'!O116,"&gt;0")+COUNTIF('Data R1'!Q116,"&gt;0")+COUNTIF('Data R1'!S116,"&gt;0")+COUNTIF('Data R1'!U116,"&gt;0")+COUNTIF('Data R1'!W116,"&gt;0")+COUNTIF('Data R1'!Y116,"&gt;0"))&gt;0,1,0))</f>
        <v/>
      </c>
      <c r="M114" t="inlineStr">
        <is>
          <t>Data R</t>
        </is>
      </c>
    </row>
    <row r="115">
      <c r="A115" t="inlineStr">
        <is>
          <t>Regional 1</t>
        </is>
      </c>
      <c r="B115">
        <f>IF('Data R1'!C117="","",'Data R1'!B117)</f>
        <v/>
      </c>
      <c r="C115">
        <f>IF('Data R1'!C117="","",'Data R1'!C117)</f>
        <v/>
      </c>
      <c r="D115">
        <f>IF('Data R1'!C117="","",'Data R1'!D117)</f>
        <v/>
      </c>
      <c r="E115">
        <f>IF('Data R1'!C117="","",'Data R1'!E117)</f>
        <v/>
      </c>
      <c r="F115">
        <f>IF('Data R1'!C117="","",'Data R1'!F117)</f>
        <v/>
      </c>
      <c r="G115">
        <f>IF('Data R1'!C117="","",'Data R1'!AD117)</f>
        <v/>
      </c>
      <c r="H115">
        <f>IF('Data R1'!C117="","",'Data R1'!AC117)</f>
        <v/>
      </c>
      <c r="I115">
        <f>IF('Data R1'!C117="","",COUNTIF('Data R1'!J117,"&gt;0")+COUNTIF('Data R1'!L117,"&gt;0")+COUNTIF('Data R1'!N117,"&gt;0")+COUNTIF('Data R1'!P117,"&gt;0")+COUNTIF('Data R1'!R117,"&gt;0")+COUNTIF('Data R1'!T117,"&gt;0")+COUNTIF('Data R1'!V117,"&gt;0")+COUNTIF('Data R1'!X117,"&gt;0"))</f>
        <v/>
      </c>
      <c r="J115">
        <f>IF('Data R1'!C117="","",IF((COUNTIF('Data R1'!K117,"&gt;0")+COUNTIF('Data R1'!M117,"&gt;0")+COUNTIF('Data R1'!O117,"&gt;0")+COUNTIF('Data R1'!Q117,"&gt;0")+COUNTIF('Data R1'!S117,"&gt;0")+COUNTIF('Data R1'!U117,"&gt;0")+COUNTIF('Data R1'!W117,"&gt;0")+COUNTIF('Data R1'!Y117,"&gt;0"))&gt;0,1,0))</f>
        <v/>
      </c>
      <c r="M115" t="inlineStr">
        <is>
          <t>Data R</t>
        </is>
      </c>
    </row>
    <row r="116">
      <c r="A116" t="inlineStr">
        <is>
          <t>Regional 1</t>
        </is>
      </c>
      <c r="B116">
        <f>IF('Data R1'!C118="","",'Data R1'!B118)</f>
        <v/>
      </c>
      <c r="C116">
        <f>IF('Data R1'!C118="","",'Data R1'!C118)</f>
        <v/>
      </c>
      <c r="D116">
        <f>IF('Data R1'!C118="","",'Data R1'!D118)</f>
        <v/>
      </c>
      <c r="E116">
        <f>IF('Data R1'!C118="","",'Data R1'!E118)</f>
        <v/>
      </c>
      <c r="F116">
        <f>IF('Data R1'!C118="","",'Data R1'!F118)</f>
        <v/>
      </c>
      <c r="G116">
        <f>IF('Data R1'!C118="","",'Data R1'!AD118)</f>
        <v/>
      </c>
      <c r="H116">
        <f>IF('Data R1'!C118="","",'Data R1'!AC118)</f>
        <v/>
      </c>
      <c r="I116">
        <f>IF('Data R1'!C118="","",COUNTIF('Data R1'!J118,"&gt;0")+COUNTIF('Data R1'!L118,"&gt;0")+COUNTIF('Data R1'!N118,"&gt;0")+COUNTIF('Data R1'!P118,"&gt;0")+COUNTIF('Data R1'!R118,"&gt;0")+COUNTIF('Data R1'!T118,"&gt;0")+COUNTIF('Data R1'!V118,"&gt;0")+COUNTIF('Data R1'!X118,"&gt;0"))</f>
        <v/>
      </c>
      <c r="J116">
        <f>IF('Data R1'!C118="","",IF((COUNTIF('Data R1'!K118,"&gt;0")+COUNTIF('Data R1'!M118,"&gt;0")+COUNTIF('Data R1'!O118,"&gt;0")+COUNTIF('Data R1'!Q118,"&gt;0")+COUNTIF('Data R1'!S118,"&gt;0")+COUNTIF('Data R1'!U118,"&gt;0")+COUNTIF('Data R1'!W118,"&gt;0")+COUNTIF('Data R1'!Y118,"&gt;0"))&gt;0,1,0))</f>
        <v/>
      </c>
      <c r="M116" t="inlineStr">
        <is>
          <t>Data R</t>
        </is>
      </c>
    </row>
    <row r="117">
      <c r="A117" t="inlineStr">
        <is>
          <t>Regional 1</t>
        </is>
      </c>
      <c r="B117">
        <f>IF('Data R1'!C119="","",'Data R1'!B119)</f>
        <v/>
      </c>
      <c r="C117">
        <f>IF('Data R1'!C119="","",'Data R1'!C119)</f>
        <v/>
      </c>
      <c r="D117">
        <f>IF('Data R1'!C119="","",'Data R1'!D119)</f>
        <v/>
      </c>
      <c r="E117">
        <f>IF('Data R1'!C119="","",'Data R1'!E119)</f>
        <v/>
      </c>
      <c r="F117">
        <f>IF('Data R1'!C119="","",'Data R1'!F119)</f>
        <v/>
      </c>
      <c r="G117">
        <f>IF('Data R1'!C119="","",'Data R1'!AD119)</f>
        <v/>
      </c>
      <c r="H117">
        <f>IF('Data R1'!C119="","",'Data R1'!AC119)</f>
        <v/>
      </c>
      <c r="I117">
        <f>IF('Data R1'!C119="","",COUNTIF('Data R1'!J119,"&gt;0")+COUNTIF('Data R1'!L119,"&gt;0")+COUNTIF('Data R1'!N119,"&gt;0")+COUNTIF('Data R1'!P119,"&gt;0")+COUNTIF('Data R1'!R119,"&gt;0")+COUNTIF('Data R1'!T119,"&gt;0")+COUNTIF('Data R1'!V119,"&gt;0")+COUNTIF('Data R1'!X119,"&gt;0"))</f>
        <v/>
      </c>
      <c r="J117">
        <f>IF('Data R1'!C119="","",IF((COUNTIF('Data R1'!K119,"&gt;0")+COUNTIF('Data R1'!M119,"&gt;0")+COUNTIF('Data R1'!O119,"&gt;0")+COUNTIF('Data R1'!Q119,"&gt;0")+COUNTIF('Data R1'!S119,"&gt;0")+COUNTIF('Data R1'!U119,"&gt;0")+COUNTIF('Data R1'!W119,"&gt;0")+COUNTIF('Data R1'!Y119,"&gt;0"))&gt;0,1,0))</f>
        <v/>
      </c>
      <c r="M117" t="inlineStr">
        <is>
          <t>Data R</t>
        </is>
      </c>
    </row>
    <row r="118">
      <c r="A118" t="inlineStr">
        <is>
          <t>Regional 1</t>
        </is>
      </c>
      <c r="B118">
        <f>IF('Data R1'!C120="","",'Data R1'!B120)</f>
        <v/>
      </c>
      <c r="C118">
        <f>IF('Data R1'!C120="","",'Data R1'!C120)</f>
        <v/>
      </c>
      <c r="D118">
        <f>IF('Data R1'!C120="","",'Data R1'!D120)</f>
        <v/>
      </c>
      <c r="E118">
        <f>IF('Data R1'!C120="","",'Data R1'!E120)</f>
        <v/>
      </c>
      <c r="F118">
        <f>IF('Data R1'!C120="","",'Data R1'!F120)</f>
        <v/>
      </c>
      <c r="G118">
        <f>IF('Data R1'!C120="","",'Data R1'!AD120)</f>
        <v/>
      </c>
      <c r="H118">
        <f>IF('Data R1'!C120="","",'Data R1'!AC120)</f>
        <v/>
      </c>
      <c r="I118">
        <f>IF('Data R1'!C120="","",COUNTIF('Data R1'!J120,"&gt;0")+COUNTIF('Data R1'!L120,"&gt;0")+COUNTIF('Data R1'!N120,"&gt;0")+COUNTIF('Data R1'!P120,"&gt;0")+COUNTIF('Data R1'!R120,"&gt;0")+COUNTIF('Data R1'!T120,"&gt;0")+COUNTIF('Data R1'!V120,"&gt;0")+COUNTIF('Data R1'!X120,"&gt;0"))</f>
        <v/>
      </c>
      <c r="J118">
        <f>IF('Data R1'!C120="","",IF((COUNTIF('Data R1'!K120,"&gt;0")+COUNTIF('Data R1'!M120,"&gt;0")+COUNTIF('Data R1'!O120,"&gt;0")+COUNTIF('Data R1'!Q120,"&gt;0")+COUNTIF('Data R1'!S120,"&gt;0")+COUNTIF('Data R1'!U120,"&gt;0")+COUNTIF('Data R1'!W120,"&gt;0")+COUNTIF('Data R1'!Y120,"&gt;0"))&gt;0,1,0))</f>
        <v/>
      </c>
      <c r="M118" t="inlineStr">
        <is>
          <t>Data R</t>
        </is>
      </c>
    </row>
    <row r="119">
      <c r="A119" t="inlineStr">
        <is>
          <t>Regional 1</t>
        </is>
      </c>
      <c r="B119">
        <f>IF('Data R1'!C121="","",'Data R1'!B121)</f>
        <v/>
      </c>
      <c r="C119">
        <f>IF('Data R1'!C121="","",'Data R1'!C121)</f>
        <v/>
      </c>
      <c r="D119">
        <f>IF('Data R1'!C121="","",'Data R1'!D121)</f>
        <v/>
      </c>
      <c r="E119">
        <f>IF('Data R1'!C121="","",'Data R1'!E121)</f>
        <v/>
      </c>
      <c r="F119">
        <f>IF('Data R1'!C121="","",'Data R1'!F121)</f>
        <v/>
      </c>
      <c r="G119">
        <f>IF('Data R1'!C121="","",'Data R1'!AD121)</f>
        <v/>
      </c>
      <c r="H119">
        <f>IF('Data R1'!C121="","",'Data R1'!AC121)</f>
        <v/>
      </c>
      <c r="I119">
        <f>IF('Data R1'!C121="","",COUNTIF('Data R1'!J121,"&gt;0")+COUNTIF('Data R1'!L121,"&gt;0")+COUNTIF('Data R1'!N121,"&gt;0")+COUNTIF('Data R1'!P121,"&gt;0")+COUNTIF('Data R1'!R121,"&gt;0")+COUNTIF('Data R1'!T121,"&gt;0")+COUNTIF('Data R1'!V121,"&gt;0")+COUNTIF('Data R1'!X121,"&gt;0"))</f>
        <v/>
      </c>
      <c r="J119">
        <f>IF('Data R1'!C121="","",IF((COUNTIF('Data R1'!K121,"&gt;0")+COUNTIF('Data R1'!M121,"&gt;0")+COUNTIF('Data R1'!O121,"&gt;0")+COUNTIF('Data R1'!Q121,"&gt;0")+COUNTIF('Data R1'!S121,"&gt;0")+COUNTIF('Data R1'!U121,"&gt;0")+COUNTIF('Data R1'!W121,"&gt;0")+COUNTIF('Data R1'!Y121,"&gt;0"))&gt;0,1,0))</f>
        <v/>
      </c>
      <c r="M119" t="inlineStr">
        <is>
          <t>Data R</t>
        </is>
      </c>
    </row>
    <row r="120">
      <c r="A120" t="inlineStr">
        <is>
          <t>Regional 1</t>
        </is>
      </c>
      <c r="B120">
        <f>IF('Data R1'!C122="","",'Data R1'!B122)</f>
        <v/>
      </c>
      <c r="C120">
        <f>IF('Data R1'!C122="","",'Data R1'!C122)</f>
        <v/>
      </c>
      <c r="D120">
        <f>IF('Data R1'!C122="","",'Data R1'!D122)</f>
        <v/>
      </c>
      <c r="E120">
        <f>IF('Data R1'!C122="","",'Data R1'!E122)</f>
        <v/>
      </c>
      <c r="F120">
        <f>IF('Data R1'!C122="","",'Data R1'!F122)</f>
        <v/>
      </c>
      <c r="G120">
        <f>IF('Data R1'!C122="","",'Data R1'!AD122)</f>
        <v/>
      </c>
      <c r="H120">
        <f>IF('Data R1'!C122="","",'Data R1'!AC122)</f>
        <v/>
      </c>
      <c r="I120">
        <f>IF('Data R1'!C122="","",COUNTIF('Data R1'!J122,"&gt;0")+COUNTIF('Data R1'!L122,"&gt;0")+COUNTIF('Data R1'!N122,"&gt;0")+COUNTIF('Data R1'!P122,"&gt;0")+COUNTIF('Data R1'!R122,"&gt;0")+COUNTIF('Data R1'!T122,"&gt;0")+COUNTIF('Data R1'!V122,"&gt;0")+COUNTIF('Data R1'!X122,"&gt;0"))</f>
        <v/>
      </c>
      <c r="J120">
        <f>IF('Data R1'!C122="","",IF((COUNTIF('Data R1'!K122,"&gt;0")+COUNTIF('Data R1'!M122,"&gt;0")+COUNTIF('Data R1'!O122,"&gt;0")+COUNTIF('Data R1'!Q122,"&gt;0")+COUNTIF('Data R1'!S122,"&gt;0")+COUNTIF('Data R1'!U122,"&gt;0")+COUNTIF('Data R1'!W122,"&gt;0")+COUNTIF('Data R1'!Y122,"&gt;0"))&gt;0,1,0))</f>
        <v/>
      </c>
      <c r="M120" t="inlineStr">
        <is>
          <t>Data R</t>
        </is>
      </c>
    </row>
    <row r="121">
      <c r="A121" t="inlineStr">
        <is>
          <t>Regional 1</t>
        </is>
      </c>
      <c r="B121">
        <f>IF('Data R1'!C123="","",'Data R1'!B123)</f>
        <v/>
      </c>
      <c r="C121">
        <f>IF('Data R1'!C123="","",'Data R1'!C123)</f>
        <v/>
      </c>
      <c r="D121">
        <f>IF('Data R1'!C123="","",'Data R1'!D123)</f>
        <v/>
      </c>
      <c r="E121">
        <f>IF('Data R1'!C123="","",'Data R1'!E123)</f>
        <v/>
      </c>
      <c r="F121">
        <f>IF('Data R1'!C123="","",'Data R1'!F123)</f>
        <v/>
      </c>
      <c r="G121">
        <f>IF('Data R1'!C123="","",'Data R1'!AD123)</f>
        <v/>
      </c>
      <c r="H121">
        <f>IF('Data R1'!C123="","",'Data R1'!AC123)</f>
        <v/>
      </c>
      <c r="I121">
        <f>IF('Data R1'!C123="","",COUNTIF('Data R1'!J123,"&gt;0")+COUNTIF('Data R1'!L123,"&gt;0")+COUNTIF('Data R1'!N123,"&gt;0")+COUNTIF('Data R1'!P123,"&gt;0")+COUNTIF('Data R1'!R123,"&gt;0")+COUNTIF('Data R1'!T123,"&gt;0")+COUNTIF('Data R1'!V123,"&gt;0")+COUNTIF('Data R1'!X123,"&gt;0"))</f>
        <v/>
      </c>
      <c r="J121">
        <f>IF('Data R1'!C123="","",IF((COUNTIF('Data R1'!K123,"&gt;0")+COUNTIF('Data R1'!M123,"&gt;0")+COUNTIF('Data R1'!O123,"&gt;0")+COUNTIF('Data R1'!Q123,"&gt;0")+COUNTIF('Data R1'!S123,"&gt;0")+COUNTIF('Data R1'!U123,"&gt;0")+COUNTIF('Data R1'!W123,"&gt;0")+COUNTIF('Data R1'!Y123,"&gt;0"))&gt;0,1,0))</f>
        <v/>
      </c>
      <c r="M121" t="inlineStr">
        <is>
          <t>Data R</t>
        </is>
      </c>
    </row>
    <row r="122">
      <c r="A122" t="inlineStr">
        <is>
          <t>Regional 1</t>
        </is>
      </c>
      <c r="B122">
        <f>IF('Data R1'!C124="","",'Data R1'!B124)</f>
        <v/>
      </c>
      <c r="C122">
        <f>IF('Data R1'!C124="","",'Data R1'!C124)</f>
        <v/>
      </c>
      <c r="D122">
        <f>IF('Data R1'!C124="","",'Data R1'!D124)</f>
        <v/>
      </c>
      <c r="E122">
        <f>IF('Data R1'!C124="","",'Data R1'!E124)</f>
        <v/>
      </c>
      <c r="F122">
        <f>IF('Data R1'!C124="","",'Data R1'!F124)</f>
        <v/>
      </c>
      <c r="G122">
        <f>IF('Data R1'!C124="","",'Data R1'!AD124)</f>
        <v/>
      </c>
      <c r="H122">
        <f>IF('Data R1'!C124="","",'Data R1'!AC124)</f>
        <v/>
      </c>
      <c r="I122">
        <f>IF('Data R1'!C124="","",COUNTIF('Data R1'!J124,"&gt;0")+COUNTIF('Data R1'!L124,"&gt;0")+COUNTIF('Data R1'!N124,"&gt;0")+COUNTIF('Data R1'!P124,"&gt;0")+COUNTIF('Data R1'!R124,"&gt;0")+COUNTIF('Data R1'!T124,"&gt;0")+COUNTIF('Data R1'!V124,"&gt;0")+COUNTIF('Data R1'!X124,"&gt;0"))</f>
        <v/>
      </c>
      <c r="J122">
        <f>IF('Data R1'!C124="","",IF((COUNTIF('Data R1'!K124,"&gt;0")+COUNTIF('Data R1'!M124,"&gt;0")+COUNTIF('Data R1'!O124,"&gt;0")+COUNTIF('Data R1'!Q124,"&gt;0")+COUNTIF('Data R1'!S124,"&gt;0")+COUNTIF('Data R1'!U124,"&gt;0")+COUNTIF('Data R1'!W124,"&gt;0")+COUNTIF('Data R1'!Y124,"&gt;0"))&gt;0,1,0))</f>
        <v/>
      </c>
      <c r="M122" t="inlineStr">
        <is>
          <t>Data R</t>
        </is>
      </c>
    </row>
    <row r="123">
      <c r="A123" t="inlineStr">
        <is>
          <t>Regional 1</t>
        </is>
      </c>
      <c r="B123">
        <f>IF('Data R1'!C125="","",'Data R1'!B125)</f>
        <v/>
      </c>
      <c r="C123">
        <f>IF('Data R1'!C125="","",'Data R1'!C125)</f>
        <v/>
      </c>
      <c r="D123">
        <f>IF('Data R1'!C125="","",'Data R1'!D125)</f>
        <v/>
      </c>
      <c r="E123">
        <f>IF('Data R1'!C125="","",'Data R1'!E125)</f>
        <v/>
      </c>
      <c r="F123">
        <f>IF('Data R1'!C125="","",'Data R1'!F125)</f>
        <v/>
      </c>
      <c r="G123">
        <f>IF('Data R1'!C125="","",'Data R1'!AD125)</f>
        <v/>
      </c>
      <c r="H123">
        <f>IF('Data R1'!C125="","",'Data R1'!AC125)</f>
        <v/>
      </c>
      <c r="I123">
        <f>IF('Data R1'!C125="","",COUNTIF('Data R1'!J125,"&gt;0")+COUNTIF('Data R1'!L125,"&gt;0")+COUNTIF('Data R1'!N125,"&gt;0")+COUNTIF('Data R1'!P125,"&gt;0")+COUNTIF('Data R1'!R125,"&gt;0")+COUNTIF('Data R1'!T125,"&gt;0")+COUNTIF('Data R1'!V125,"&gt;0")+COUNTIF('Data R1'!X125,"&gt;0"))</f>
        <v/>
      </c>
      <c r="J123">
        <f>IF('Data R1'!C125="","",IF((COUNTIF('Data R1'!K125,"&gt;0")+COUNTIF('Data R1'!M125,"&gt;0")+COUNTIF('Data R1'!O125,"&gt;0")+COUNTIF('Data R1'!Q125,"&gt;0")+COUNTIF('Data R1'!S125,"&gt;0")+COUNTIF('Data R1'!U125,"&gt;0")+COUNTIF('Data R1'!W125,"&gt;0")+COUNTIF('Data R1'!Y125,"&gt;0"))&gt;0,1,0))</f>
        <v/>
      </c>
      <c r="M123" t="inlineStr">
        <is>
          <t>Data R</t>
        </is>
      </c>
    </row>
    <row r="124">
      <c r="A124" t="inlineStr">
        <is>
          <t>Regional 1</t>
        </is>
      </c>
      <c r="B124">
        <f>IF('Data R1'!C126="","",'Data R1'!B126)</f>
        <v/>
      </c>
      <c r="C124">
        <f>IF('Data R1'!C126="","",'Data R1'!C126)</f>
        <v/>
      </c>
      <c r="D124">
        <f>IF('Data R1'!C126="","",'Data R1'!D126)</f>
        <v/>
      </c>
      <c r="E124">
        <f>IF('Data R1'!C126="","",'Data R1'!E126)</f>
        <v/>
      </c>
      <c r="F124">
        <f>IF('Data R1'!C126="","",'Data R1'!F126)</f>
        <v/>
      </c>
      <c r="G124">
        <f>IF('Data R1'!C126="","",'Data R1'!AD126)</f>
        <v/>
      </c>
      <c r="H124">
        <f>IF('Data R1'!C126="","",'Data R1'!AC126)</f>
        <v/>
      </c>
      <c r="I124">
        <f>IF('Data R1'!C126="","",COUNTIF('Data R1'!J126,"&gt;0")+COUNTIF('Data R1'!L126,"&gt;0")+COUNTIF('Data R1'!N126,"&gt;0")+COUNTIF('Data R1'!P126,"&gt;0")+COUNTIF('Data R1'!R126,"&gt;0")+COUNTIF('Data R1'!T126,"&gt;0")+COUNTIF('Data R1'!V126,"&gt;0")+COUNTIF('Data R1'!X126,"&gt;0"))</f>
        <v/>
      </c>
      <c r="J124">
        <f>IF('Data R1'!C126="","",IF((COUNTIF('Data R1'!K126,"&gt;0")+COUNTIF('Data R1'!M126,"&gt;0")+COUNTIF('Data R1'!O126,"&gt;0")+COUNTIF('Data R1'!Q126,"&gt;0")+COUNTIF('Data R1'!S126,"&gt;0")+COUNTIF('Data R1'!U126,"&gt;0")+COUNTIF('Data R1'!W126,"&gt;0")+COUNTIF('Data R1'!Y126,"&gt;0"))&gt;0,1,0))</f>
        <v/>
      </c>
      <c r="M124" t="inlineStr">
        <is>
          <t>Data R</t>
        </is>
      </c>
    </row>
    <row r="125">
      <c r="A125" t="inlineStr">
        <is>
          <t>Regional 1</t>
        </is>
      </c>
      <c r="B125">
        <f>IF('Data R1'!C127="","",'Data R1'!B127)</f>
        <v/>
      </c>
      <c r="C125">
        <f>IF('Data R1'!C127="","",'Data R1'!C127)</f>
        <v/>
      </c>
      <c r="D125">
        <f>IF('Data R1'!C127="","",'Data R1'!D127)</f>
        <v/>
      </c>
      <c r="E125">
        <f>IF('Data R1'!C127="","",'Data R1'!E127)</f>
        <v/>
      </c>
      <c r="F125">
        <f>IF('Data R1'!C127="","",'Data R1'!F127)</f>
        <v/>
      </c>
      <c r="G125">
        <f>IF('Data R1'!C127="","",'Data R1'!AD127)</f>
        <v/>
      </c>
      <c r="H125">
        <f>IF('Data R1'!C127="","",'Data R1'!AC127)</f>
        <v/>
      </c>
      <c r="I125">
        <f>IF('Data R1'!C127="","",COUNTIF('Data R1'!J127,"&gt;0")+COUNTIF('Data R1'!L127,"&gt;0")+COUNTIF('Data R1'!N127,"&gt;0")+COUNTIF('Data R1'!P127,"&gt;0")+COUNTIF('Data R1'!R127,"&gt;0")+COUNTIF('Data R1'!T127,"&gt;0")+COUNTIF('Data R1'!V127,"&gt;0")+COUNTIF('Data R1'!X127,"&gt;0"))</f>
        <v/>
      </c>
      <c r="J125">
        <f>IF('Data R1'!C127="","",IF((COUNTIF('Data R1'!K127,"&gt;0")+COUNTIF('Data R1'!M127,"&gt;0")+COUNTIF('Data R1'!O127,"&gt;0")+COUNTIF('Data R1'!Q127,"&gt;0")+COUNTIF('Data R1'!S127,"&gt;0")+COUNTIF('Data R1'!U127,"&gt;0")+COUNTIF('Data R1'!W127,"&gt;0")+COUNTIF('Data R1'!Y127,"&gt;0"))&gt;0,1,0))</f>
        <v/>
      </c>
      <c r="M125" t="inlineStr">
        <is>
          <t>Data R</t>
        </is>
      </c>
    </row>
    <row r="126">
      <c r="A126" t="inlineStr">
        <is>
          <t>Regional 1</t>
        </is>
      </c>
      <c r="B126">
        <f>IF('Data R1'!C128="","",'Data R1'!B128)</f>
        <v/>
      </c>
      <c r="C126">
        <f>IF('Data R1'!C128="","",'Data R1'!C128)</f>
        <v/>
      </c>
      <c r="D126">
        <f>IF('Data R1'!C128="","",'Data R1'!D128)</f>
        <v/>
      </c>
      <c r="E126">
        <f>IF('Data R1'!C128="","",'Data R1'!E128)</f>
        <v/>
      </c>
      <c r="F126">
        <f>IF('Data R1'!C128="","",'Data R1'!F128)</f>
        <v/>
      </c>
      <c r="G126">
        <f>IF('Data R1'!C128="","",'Data R1'!AD128)</f>
        <v/>
      </c>
      <c r="H126">
        <f>IF('Data R1'!C128="","",'Data R1'!AC128)</f>
        <v/>
      </c>
      <c r="I126">
        <f>IF('Data R1'!C128="","",COUNTIF('Data R1'!J128,"&gt;0")+COUNTIF('Data R1'!L128,"&gt;0")+COUNTIF('Data R1'!N128,"&gt;0")+COUNTIF('Data R1'!P128,"&gt;0")+COUNTIF('Data R1'!R128,"&gt;0")+COUNTIF('Data R1'!T128,"&gt;0")+COUNTIF('Data R1'!V128,"&gt;0")+COUNTIF('Data R1'!X128,"&gt;0"))</f>
        <v/>
      </c>
      <c r="J126">
        <f>IF('Data R1'!C128="","",IF((COUNTIF('Data R1'!K128,"&gt;0")+COUNTIF('Data R1'!M128,"&gt;0")+COUNTIF('Data R1'!O128,"&gt;0")+COUNTIF('Data R1'!Q128,"&gt;0")+COUNTIF('Data R1'!S128,"&gt;0")+COUNTIF('Data R1'!U128,"&gt;0")+COUNTIF('Data R1'!W128,"&gt;0")+COUNTIF('Data R1'!Y128,"&gt;0"))&gt;0,1,0))</f>
        <v/>
      </c>
      <c r="M126" t="inlineStr">
        <is>
          <t>Data R</t>
        </is>
      </c>
    </row>
    <row r="127">
      <c r="A127" t="inlineStr">
        <is>
          <t>Regional 1</t>
        </is>
      </c>
      <c r="B127">
        <f>IF('Data R1'!C129="","",'Data R1'!B129)</f>
        <v/>
      </c>
      <c r="C127">
        <f>IF('Data R1'!C129="","",'Data R1'!C129)</f>
        <v/>
      </c>
      <c r="D127">
        <f>IF('Data R1'!C129="","",'Data R1'!D129)</f>
        <v/>
      </c>
      <c r="E127">
        <f>IF('Data R1'!C129="","",'Data R1'!E129)</f>
        <v/>
      </c>
      <c r="F127">
        <f>IF('Data R1'!C129="","",'Data R1'!F129)</f>
        <v/>
      </c>
      <c r="G127">
        <f>IF('Data R1'!C129="","",'Data R1'!AD129)</f>
        <v/>
      </c>
      <c r="H127">
        <f>IF('Data R1'!C129="","",'Data R1'!AC129)</f>
        <v/>
      </c>
      <c r="I127">
        <f>IF('Data R1'!C129="","",COUNTIF('Data R1'!J129,"&gt;0")+COUNTIF('Data R1'!L129,"&gt;0")+COUNTIF('Data R1'!N129,"&gt;0")+COUNTIF('Data R1'!P129,"&gt;0")+COUNTIF('Data R1'!R129,"&gt;0")+COUNTIF('Data R1'!T129,"&gt;0")+COUNTIF('Data R1'!V129,"&gt;0")+COUNTIF('Data R1'!X129,"&gt;0"))</f>
        <v/>
      </c>
      <c r="J127">
        <f>IF('Data R1'!C129="","",IF((COUNTIF('Data R1'!K129,"&gt;0")+COUNTIF('Data R1'!M129,"&gt;0")+COUNTIF('Data R1'!O129,"&gt;0")+COUNTIF('Data R1'!Q129,"&gt;0")+COUNTIF('Data R1'!S129,"&gt;0")+COUNTIF('Data R1'!U129,"&gt;0")+COUNTIF('Data R1'!W129,"&gt;0")+COUNTIF('Data R1'!Y129,"&gt;0"))&gt;0,1,0))</f>
        <v/>
      </c>
      <c r="M127" t="inlineStr">
        <is>
          <t>Data R</t>
        </is>
      </c>
    </row>
    <row r="128">
      <c r="A128" t="inlineStr">
        <is>
          <t>Regional 1</t>
        </is>
      </c>
      <c r="B128">
        <f>IF('Data R1'!C130="","",'Data R1'!B130)</f>
        <v/>
      </c>
      <c r="C128">
        <f>IF('Data R1'!C130="","",'Data R1'!C130)</f>
        <v/>
      </c>
      <c r="D128">
        <f>IF('Data R1'!C130="","",'Data R1'!D130)</f>
        <v/>
      </c>
      <c r="E128">
        <f>IF('Data R1'!C130="","",'Data R1'!E130)</f>
        <v/>
      </c>
      <c r="F128">
        <f>IF('Data R1'!C130="","",'Data R1'!F130)</f>
        <v/>
      </c>
      <c r="G128">
        <f>IF('Data R1'!C130="","",'Data R1'!AD130)</f>
        <v/>
      </c>
      <c r="H128">
        <f>IF('Data R1'!C130="","",'Data R1'!AC130)</f>
        <v/>
      </c>
      <c r="I128">
        <f>IF('Data R1'!C130="","",COUNTIF('Data R1'!J130,"&gt;0")+COUNTIF('Data R1'!L130,"&gt;0")+COUNTIF('Data R1'!N130,"&gt;0")+COUNTIF('Data R1'!P130,"&gt;0")+COUNTIF('Data R1'!R130,"&gt;0")+COUNTIF('Data R1'!T130,"&gt;0")+COUNTIF('Data R1'!V130,"&gt;0")+COUNTIF('Data R1'!X130,"&gt;0"))</f>
        <v/>
      </c>
      <c r="J128">
        <f>IF('Data R1'!C130="","",IF((COUNTIF('Data R1'!K130,"&gt;0")+COUNTIF('Data R1'!M130,"&gt;0")+COUNTIF('Data R1'!O130,"&gt;0")+COUNTIF('Data R1'!Q130,"&gt;0")+COUNTIF('Data R1'!S130,"&gt;0")+COUNTIF('Data R1'!U130,"&gt;0")+COUNTIF('Data R1'!W130,"&gt;0")+COUNTIF('Data R1'!Y130,"&gt;0"))&gt;0,1,0))</f>
        <v/>
      </c>
      <c r="M128" t="inlineStr">
        <is>
          <t>Data R</t>
        </is>
      </c>
    </row>
    <row r="129">
      <c r="A129" t="inlineStr">
        <is>
          <t>Regional 1</t>
        </is>
      </c>
      <c r="B129">
        <f>IF('Data R1'!C131="","",'Data R1'!B131)</f>
        <v/>
      </c>
      <c r="C129">
        <f>IF('Data R1'!C131="","",'Data R1'!C131)</f>
        <v/>
      </c>
      <c r="D129">
        <f>IF('Data R1'!C131="","",'Data R1'!D131)</f>
        <v/>
      </c>
      <c r="E129">
        <f>IF('Data R1'!C131="","",'Data R1'!E131)</f>
        <v/>
      </c>
      <c r="F129">
        <f>IF('Data R1'!C131="","",'Data R1'!F131)</f>
        <v/>
      </c>
      <c r="G129">
        <f>IF('Data R1'!C131="","",'Data R1'!AD131)</f>
        <v/>
      </c>
      <c r="H129">
        <f>IF('Data R1'!C131="","",'Data R1'!AC131)</f>
        <v/>
      </c>
      <c r="I129">
        <f>IF('Data R1'!C131="","",COUNTIF('Data R1'!J131,"&gt;0")+COUNTIF('Data R1'!L131,"&gt;0")+COUNTIF('Data R1'!N131,"&gt;0")+COUNTIF('Data R1'!P131,"&gt;0")+COUNTIF('Data R1'!R131,"&gt;0")+COUNTIF('Data R1'!T131,"&gt;0")+COUNTIF('Data R1'!V131,"&gt;0")+COUNTIF('Data R1'!X131,"&gt;0"))</f>
        <v/>
      </c>
      <c r="J129">
        <f>IF('Data R1'!C131="","",IF((COUNTIF('Data R1'!K131,"&gt;0")+COUNTIF('Data R1'!M131,"&gt;0")+COUNTIF('Data R1'!O131,"&gt;0")+COUNTIF('Data R1'!Q131,"&gt;0")+COUNTIF('Data R1'!S131,"&gt;0")+COUNTIF('Data R1'!U131,"&gt;0")+COUNTIF('Data R1'!W131,"&gt;0")+COUNTIF('Data R1'!Y131,"&gt;0"))&gt;0,1,0))</f>
        <v/>
      </c>
      <c r="M129" t="inlineStr">
        <is>
          <t>Data R</t>
        </is>
      </c>
    </row>
    <row r="130">
      <c r="A130" t="inlineStr">
        <is>
          <t>Regional 1</t>
        </is>
      </c>
      <c r="B130">
        <f>IF('Data R1'!C132="","",'Data R1'!B132)</f>
        <v/>
      </c>
      <c r="C130">
        <f>IF('Data R1'!C132="","",'Data R1'!C132)</f>
        <v/>
      </c>
      <c r="D130">
        <f>IF('Data R1'!C132="","",'Data R1'!D132)</f>
        <v/>
      </c>
      <c r="E130">
        <f>IF('Data R1'!C132="","",'Data R1'!E132)</f>
        <v/>
      </c>
      <c r="F130">
        <f>IF('Data R1'!C132="","",'Data R1'!F132)</f>
        <v/>
      </c>
      <c r="G130">
        <f>IF('Data R1'!C132="","",'Data R1'!AD132)</f>
        <v/>
      </c>
      <c r="H130">
        <f>IF('Data R1'!C132="","",'Data R1'!AC132)</f>
        <v/>
      </c>
      <c r="I130">
        <f>IF('Data R1'!C132="","",COUNTIF('Data R1'!J132,"&gt;0")+COUNTIF('Data R1'!L132,"&gt;0")+COUNTIF('Data R1'!N132,"&gt;0")+COUNTIF('Data R1'!P132,"&gt;0")+COUNTIF('Data R1'!R132,"&gt;0")+COUNTIF('Data R1'!T132,"&gt;0")+COUNTIF('Data R1'!V132,"&gt;0")+COUNTIF('Data R1'!X132,"&gt;0"))</f>
        <v/>
      </c>
      <c r="J130">
        <f>IF('Data R1'!C132="","",IF((COUNTIF('Data R1'!K132,"&gt;0")+COUNTIF('Data R1'!M132,"&gt;0")+COUNTIF('Data R1'!O132,"&gt;0")+COUNTIF('Data R1'!Q132,"&gt;0")+COUNTIF('Data R1'!S132,"&gt;0")+COUNTIF('Data R1'!U132,"&gt;0")+COUNTIF('Data R1'!W132,"&gt;0")+COUNTIF('Data R1'!Y132,"&gt;0"))&gt;0,1,0))</f>
        <v/>
      </c>
      <c r="M130" t="inlineStr">
        <is>
          <t>Data R</t>
        </is>
      </c>
    </row>
    <row r="131">
      <c r="A131" t="inlineStr">
        <is>
          <t>Regional 1</t>
        </is>
      </c>
      <c r="B131">
        <f>IF('Data R1'!C133="","",'Data R1'!B133)</f>
        <v/>
      </c>
      <c r="C131">
        <f>IF('Data R1'!C133="","",'Data R1'!C133)</f>
        <v/>
      </c>
      <c r="D131">
        <f>IF('Data R1'!C133="","",'Data R1'!D133)</f>
        <v/>
      </c>
      <c r="E131">
        <f>IF('Data R1'!C133="","",'Data R1'!E133)</f>
        <v/>
      </c>
      <c r="F131">
        <f>IF('Data R1'!C133="","",'Data R1'!F133)</f>
        <v/>
      </c>
      <c r="G131">
        <f>IF('Data R1'!C133="","",'Data R1'!AD133)</f>
        <v/>
      </c>
      <c r="H131">
        <f>IF('Data R1'!C133="","",'Data R1'!AC133)</f>
        <v/>
      </c>
      <c r="I131">
        <f>IF('Data R1'!C133="","",COUNTIF('Data R1'!J133,"&gt;0")+COUNTIF('Data R1'!L133,"&gt;0")+COUNTIF('Data R1'!N133,"&gt;0")+COUNTIF('Data R1'!P133,"&gt;0")+COUNTIF('Data R1'!R133,"&gt;0")+COUNTIF('Data R1'!T133,"&gt;0")+COUNTIF('Data R1'!V133,"&gt;0")+COUNTIF('Data R1'!X133,"&gt;0"))</f>
        <v/>
      </c>
      <c r="J131">
        <f>IF('Data R1'!C133="","",IF((COUNTIF('Data R1'!K133,"&gt;0")+COUNTIF('Data R1'!M133,"&gt;0")+COUNTIF('Data R1'!O133,"&gt;0")+COUNTIF('Data R1'!Q133,"&gt;0")+COUNTIF('Data R1'!S133,"&gt;0")+COUNTIF('Data R1'!U133,"&gt;0")+COUNTIF('Data R1'!W133,"&gt;0")+COUNTIF('Data R1'!Y133,"&gt;0"))&gt;0,1,0))</f>
        <v/>
      </c>
      <c r="M131" t="inlineStr">
        <is>
          <t>Data R</t>
        </is>
      </c>
    </row>
    <row r="132">
      <c r="A132" t="inlineStr">
        <is>
          <t>Regional 1</t>
        </is>
      </c>
      <c r="B132">
        <f>IF('Data R1'!C134="","",'Data R1'!B134)</f>
        <v/>
      </c>
      <c r="C132">
        <f>IF('Data R1'!C134="","",'Data R1'!C134)</f>
        <v/>
      </c>
      <c r="D132">
        <f>IF('Data R1'!C134="","",'Data R1'!D134)</f>
        <v/>
      </c>
      <c r="E132">
        <f>IF('Data R1'!C134="","",'Data R1'!E134)</f>
        <v/>
      </c>
      <c r="F132">
        <f>IF('Data R1'!C134="","",'Data R1'!F134)</f>
        <v/>
      </c>
      <c r="G132">
        <f>IF('Data R1'!C134="","",'Data R1'!AD134)</f>
        <v/>
      </c>
      <c r="H132">
        <f>IF('Data R1'!C134="","",'Data R1'!AC134)</f>
        <v/>
      </c>
      <c r="I132">
        <f>IF('Data R1'!C134="","",COUNTIF('Data R1'!J134,"&gt;0")+COUNTIF('Data R1'!L134,"&gt;0")+COUNTIF('Data R1'!N134,"&gt;0")+COUNTIF('Data R1'!P134,"&gt;0")+COUNTIF('Data R1'!R134,"&gt;0")+COUNTIF('Data R1'!T134,"&gt;0")+COUNTIF('Data R1'!V134,"&gt;0")+COUNTIF('Data R1'!X134,"&gt;0"))</f>
        <v/>
      </c>
      <c r="J132">
        <f>IF('Data R1'!C134="","",IF((COUNTIF('Data R1'!K134,"&gt;0")+COUNTIF('Data R1'!M134,"&gt;0")+COUNTIF('Data R1'!O134,"&gt;0")+COUNTIF('Data R1'!Q134,"&gt;0")+COUNTIF('Data R1'!S134,"&gt;0")+COUNTIF('Data R1'!U134,"&gt;0")+COUNTIF('Data R1'!W134,"&gt;0")+COUNTIF('Data R1'!Y134,"&gt;0"))&gt;0,1,0))</f>
        <v/>
      </c>
      <c r="M132" t="inlineStr">
        <is>
          <t>Data R</t>
        </is>
      </c>
    </row>
    <row r="133">
      <c r="A133" t="inlineStr">
        <is>
          <t>Regional 1</t>
        </is>
      </c>
      <c r="B133">
        <f>IF('Data R1'!C135="","",'Data R1'!B135)</f>
        <v/>
      </c>
      <c r="C133">
        <f>IF('Data R1'!C135="","",'Data R1'!C135)</f>
        <v/>
      </c>
      <c r="D133">
        <f>IF('Data R1'!C135="","",'Data R1'!D135)</f>
        <v/>
      </c>
      <c r="E133">
        <f>IF('Data R1'!C135="","",'Data R1'!E135)</f>
        <v/>
      </c>
      <c r="F133">
        <f>IF('Data R1'!C135="","",'Data R1'!F135)</f>
        <v/>
      </c>
      <c r="G133">
        <f>IF('Data R1'!C135="","",'Data R1'!AD135)</f>
        <v/>
      </c>
      <c r="H133">
        <f>IF('Data R1'!C135="","",'Data R1'!AC135)</f>
        <v/>
      </c>
      <c r="I133">
        <f>IF('Data R1'!C135="","",COUNTIF('Data R1'!J135,"&gt;0")+COUNTIF('Data R1'!L135,"&gt;0")+COUNTIF('Data R1'!N135,"&gt;0")+COUNTIF('Data R1'!P135,"&gt;0")+COUNTIF('Data R1'!R135,"&gt;0")+COUNTIF('Data R1'!T135,"&gt;0")+COUNTIF('Data R1'!V135,"&gt;0")+COUNTIF('Data R1'!X135,"&gt;0"))</f>
        <v/>
      </c>
      <c r="J133">
        <f>IF('Data R1'!C135="","",IF((COUNTIF('Data R1'!K135,"&gt;0")+COUNTIF('Data R1'!M135,"&gt;0")+COUNTIF('Data R1'!O135,"&gt;0")+COUNTIF('Data R1'!Q135,"&gt;0")+COUNTIF('Data R1'!S135,"&gt;0")+COUNTIF('Data R1'!U135,"&gt;0")+COUNTIF('Data R1'!W135,"&gt;0")+COUNTIF('Data R1'!Y135,"&gt;0"))&gt;0,1,0))</f>
        <v/>
      </c>
      <c r="M133" t="inlineStr">
        <is>
          <t>Data R</t>
        </is>
      </c>
    </row>
    <row r="134">
      <c r="A134" t="inlineStr">
        <is>
          <t>Regional 1</t>
        </is>
      </c>
      <c r="B134">
        <f>IF('Data R1'!C136="","",'Data R1'!B136)</f>
        <v/>
      </c>
      <c r="C134">
        <f>IF('Data R1'!C136="","",'Data R1'!C136)</f>
        <v/>
      </c>
      <c r="D134">
        <f>IF('Data R1'!C136="","",'Data R1'!D136)</f>
        <v/>
      </c>
      <c r="E134">
        <f>IF('Data R1'!C136="","",'Data R1'!E136)</f>
        <v/>
      </c>
      <c r="F134">
        <f>IF('Data R1'!C136="","",'Data R1'!F136)</f>
        <v/>
      </c>
      <c r="G134">
        <f>IF('Data R1'!C136="","",'Data R1'!AD136)</f>
        <v/>
      </c>
      <c r="H134">
        <f>IF('Data R1'!C136="","",'Data R1'!AC136)</f>
        <v/>
      </c>
      <c r="I134">
        <f>IF('Data R1'!C136="","",COUNTIF('Data R1'!J136,"&gt;0")+COUNTIF('Data R1'!L136,"&gt;0")+COUNTIF('Data R1'!N136,"&gt;0")+COUNTIF('Data R1'!P136,"&gt;0")+COUNTIF('Data R1'!R136,"&gt;0")+COUNTIF('Data R1'!T136,"&gt;0")+COUNTIF('Data R1'!V136,"&gt;0")+COUNTIF('Data R1'!X136,"&gt;0"))</f>
        <v/>
      </c>
      <c r="J134">
        <f>IF('Data R1'!C136="","",IF((COUNTIF('Data R1'!K136,"&gt;0")+COUNTIF('Data R1'!M136,"&gt;0")+COUNTIF('Data R1'!O136,"&gt;0")+COUNTIF('Data R1'!Q136,"&gt;0")+COUNTIF('Data R1'!S136,"&gt;0")+COUNTIF('Data R1'!U136,"&gt;0")+COUNTIF('Data R1'!W136,"&gt;0")+COUNTIF('Data R1'!Y136,"&gt;0"))&gt;0,1,0))</f>
        <v/>
      </c>
      <c r="M134" t="inlineStr">
        <is>
          <t>Data R</t>
        </is>
      </c>
    </row>
    <row r="135">
      <c r="A135" t="inlineStr">
        <is>
          <t>Regional 1</t>
        </is>
      </c>
      <c r="B135">
        <f>IF('Data R1'!C137="","",'Data R1'!B137)</f>
        <v/>
      </c>
      <c r="C135">
        <f>IF('Data R1'!C137="","",'Data R1'!C137)</f>
        <v/>
      </c>
      <c r="D135">
        <f>IF('Data R1'!C137="","",'Data R1'!D137)</f>
        <v/>
      </c>
      <c r="E135">
        <f>IF('Data R1'!C137="","",'Data R1'!E137)</f>
        <v/>
      </c>
      <c r="F135">
        <f>IF('Data R1'!C137="","",'Data R1'!F137)</f>
        <v/>
      </c>
      <c r="G135">
        <f>IF('Data R1'!C137="","",'Data R1'!AD137)</f>
        <v/>
      </c>
      <c r="H135">
        <f>IF('Data R1'!C137="","",'Data R1'!AC137)</f>
        <v/>
      </c>
      <c r="I135">
        <f>IF('Data R1'!C137="","",COUNTIF('Data R1'!J137,"&gt;0")+COUNTIF('Data R1'!L137,"&gt;0")+COUNTIF('Data R1'!N137,"&gt;0")+COUNTIF('Data R1'!P137,"&gt;0")+COUNTIF('Data R1'!R137,"&gt;0")+COUNTIF('Data R1'!T137,"&gt;0")+COUNTIF('Data R1'!V137,"&gt;0")+COUNTIF('Data R1'!X137,"&gt;0"))</f>
        <v/>
      </c>
      <c r="J135">
        <f>IF('Data R1'!C137="","",IF((COUNTIF('Data R1'!K137,"&gt;0")+COUNTIF('Data R1'!M137,"&gt;0")+COUNTIF('Data R1'!O137,"&gt;0")+COUNTIF('Data R1'!Q137,"&gt;0")+COUNTIF('Data R1'!S137,"&gt;0")+COUNTIF('Data R1'!U137,"&gt;0")+COUNTIF('Data R1'!W137,"&gt;0")+COUNTIF('Data R1'!Y137,"&gt;0"))&gt;0,1,0))</f>
        <v/>
      </c>
      <c r="M135" t="inlineStr">
        <is>
          <t>Data R</t>
        </is>
      </c>
    </row>
    <row r="136">
      <c r="A136" t="inlineStr">
        <is>
          <t>Regional 1</t>
        </is>
      </c>
      <c r="B136">
        <f>IF('Data R1'!C138="","",'Data R1'!B138)</f>
        <v/>
      </c>
      <c r="C136">
        <f>IF('Data R1'!C138="","",'Data R1'!C138)</f>
        <v/>
      </c>
      <c r="D136">
        <f>IF('Data R1'!C138="","",'Data R1'!D138)</f>
        <v/>
      </c>
      <c r="E136">
        <f>IF('Data R1'!C138="","",'Data R1'!E138)</f>
        <v/>
      </c>
      <c r="F136">
        <f>IF('Data R1'!C138="","",'Data R1'!F138)</f>
        <v/>
      </c>
      <c r="G136">
        <f>IF('Data R1'!C138="","",'Data R1'!AD138)</f>
        <v/>
      </c>
      <c r="H136">
        <f>IF('Data R1'!C138="","",'Data R1'!AC138)</f>
        <v/>
      </c>
      <c r="I136">
        <f>IF('Data R1'!C138="","",COUNTIF('Data R1'!J138,"&gt;0")+COUNTIF('Data R1'!L138,"&gt;0")+COUNTIF('Data R1'!N138,"&gt;0")+COUNTIF('Data R1'!P138,"&gt;0")+COUNTIF('Data R1'!R138,"&gt;0")+COUNTIF('Data R1'!T138,"&gt;0")+COUNTIF('Data R1'!V138,"&gt;0")+COUNTIF('Data R1'!X138,"&gt;0"))</f>
        <v/>
      </c>
      <c r="J136">
        <f>IF('Data R1'!C138="","",IF((COUNTIF('Data R1'!K138,"&gt;0")+COUNTIF('Data R1'!M138,"&gt;0")+COUNTIF('Data R1'!O138,"&gt;0")+COUNTIF('Data R1'!Q138,"&gt;0")+COUNTIF('Data R1'!S138,"&gt;0")+COUNTIF('Data R1'!U138,"&gt;0")+COUNTIF('Data R1'!W138,"&gt;0")+COUNTIF('Data R1'!Y138,"&gt;0"))&gt;0,1,0))</f>
        <v/>
      </c>
      <c r="M136" t="inlineStr">
        <is>
          <t>Data R</t>
        </is>
      </c>
    </row>
    <row r="137">
      <c r="A137" t="inlineStr">
        <is>
          <t>Regional 1</t>
        </is>
      </c>
      <c r="B137">
        <f>IF('Data R1'!C139="","",'Data R1'!B139)</f>
        <v/>
      </c>
      <c r="C137">
        <f>IF('Data R1'!C139="","",'Data R1'!C139)</f>
        <v/>
      </c>
      <c r="D137">
        <f>IF('Data R1'!C139="","",'Data R1'!D139)</f>
        <v/>
      </c>
      <c r="E137">
        <f>IF('Data R1'!C139="","",'Data R1'!E139)</f>
        <v/>
      </c>
      <c r="F137">
        <f>IF('Data R1'!C139="","",'Data R1'!F139)</f>
        <v/>
      </c>
      <c r="G137">
        <f>IF('Data R1'!C139="","",'Data R1'!AD139)</f>
        <v/>
      </c>
      <c r="H137">
        <f>IF('Data R1'!C139="","",'Data R1'!AC139)</f>
        <v/>
      </c>
      <c r="I137">
        <f>IF('Data R1'!C139="","",COUNTIF('Data R1'!J139,"&gt;0")+COUNTIF('Data R1'!L139,"&gt;0")+COUNTIF('Data R1'!N139,"&gt;0")+COUNTIF('Data R1'!P139,"&gt;0")+COUNTIF('Data R1'!R139,"&gt;0")+COUNTIF('Data R1'!T139,"&gt;0")+COUNTIF('Data R1'!V139,"&gt;0")+COUNTIF('Data R1'!X139,"&gt;0"))</f>
        <v/>
      </c>
      <c r="J137">
        <f>IF('Data R1'!C139="","",IF((COUNTIF('Data R1'!K139,"&gt;0")+COUNTIF('Data R1'!M139,"&gt;0")+COUNTIF('Data R1'!O139,"&gt;0")+COUNTIF('Data R1'!Q139,"&gt;0")+COUNTIF('Data R1'!S139,"&gt;0")+COUNTIF('Data R1'!U139,"&gt;0")+COUNTIF('Data R1'!W139,"&gt;0")+COUNTIF('Data R1'!Y139,"&gt;0"))&gt;0,1,0))</f>
        <v/>
      </c>
      <c r="M137" t="inlineStr">
        <is>
          <t>Data R</t>
        </is>
      </c>
    </row>
    <row r="138">
      <c r="A138" t="inlineStr">
        <is>
          <t>Regional 1</t>
        </is>
      </c>
      <c r="B138">
        <f>IF('Data R1'!C140="","",'Data R1'!B140)</f>
        <v/>
      </c>
      <c r="C138">
        <f>IF('Data R1'!C140="","",'Data R1'!C140)</f>
        <v/>
      </c>
      <c r="D138">
        <f>IF('Data R1'!C140="","",'Data R1'!D140)</f>
        <v/>
      </c>
      <c r="E138">
        <f>IF('Data R1'!C140="","",'Data R1'!E140)</f>
        <v/>
      </c>
      <c r="F138">
        <f>IF('Data R1'!C140="","",'Data R1'!F140)</f>
        <v/>
      </c>
      <c r="G138">
        <f>IF('Data R1'!C140="","",'Data R1'!AD140)</f>
        <v/>
      </c>
      <c r="H138">
        <f>IF('Data R1'!C140="","",'Data R1'!AC140)</f>
        <v/>
      </c>
      <c r="I138">
        <f>IF('Data R1'!C140="","",COUNTIF('Data R1'!J140,"&gt;0")+COUNTIF('Data R1'!L140,"&gt;0")+COUNTIF('Data R1'!N140,"&gt;0")+COUNTIF('Data R1'!P140,"&gt;0")+COUNTIF('Data R1'!R140,"&gt;0")+COUNTIF('Data R1'!T140,"&gt;0")+COUNTIF('Data R1'!V140,"&gt;0")+COUNTIF('Data R1'!X140,"&gt;0"))</f>
        <v/>
      </c>
      <c r="J138">
        <f>IF('Data R1'!C140="","",IF((COUNTIF('Data R1'!K140,"&gt;0")+COUNTIF('Data R1'!M140,"&gt;0")+COUNTIF('Data R1'!O140,"&gt;0")+COUNTIF('Data R1'!Q140,"&gt;0")+COUNTIF('Data R1'!S140,"&gt;0")+COUNTIF('Data R1'!U140,"&gt;0")+COUNTIF('Data R1'!W140,"&gt;0")+COUNTIF('Data R1'!Y140,"&gt;0"))&gt;0,1,0))</f>
        <v/>
      </c>
      <c r="M138" t="inlineStr">
        <is>
          <t>Data R</t>
        </is>
      </c>
    </row>
    <row r="139">
      <c r="A139" t="inlineStr">
        <is>
          <t>Regional 1</t>
        </is>
      </c>
      <c r="B139">
        <f>IF('Data R1'!C141="","",'Data R1'!B141)</f>
        <v/>
      </c>
      <c r="C139">
        <f>IF('Data R1'!C141="","",'Data R1'!C141)</f>
        <v/>
      </c>
      <c r="D139">
        <f>IF('Data R1'!C141="","",'Data R1'!D141)</f>
        <v/>
      </c>
      <c r="E139">
        <f>IF('Data R1'!C141="","",'Data R1'!E141)</f>
        <v/>
      </c>
      <c r="F139">
        <f>IF('Data R1'!C141="","",'Data R1'!F141)</f>
        <v/>
      </c>
      <c r="G139">
        <f>IF('Data R1'!C141="","",'Data R1'!AD141)</f>
        <v/>
      </c>
      <c r="H139">
        <f>IF('Data R1'!C141="","",'Data R1'!AC141)</f>
        <v/>
      </c>
      <c r="I139">
        <f>IF('Data R1'!C141="","",COUNTIF('Data R1'!J141,"&gt;0")+COUNTIF('Data R1'!L141,"&gt;0")+COUNTIF('Data R1'!N141,"&gt;0")+COUNTIF('Data R1'!P141,"&gt;0")+COUNTIF('Data R1'!R141,"&gt;0")+COUNTIF('Data R1'!T141,"&gt;0")+COUNTIF('Data R1'!V141,"&gt;0")+COUNTIF('Data R1'!X141,"&gt;0"))</f>
        <v/>
      </c>
      <c r="J139">
        <f>IF('Data R1'!C141="","",IF((COUNTIF('Data R1'!K141,"&gt;0")+COUNTIF('Data R1'!M141,"&gt;0")+COUNTIF('Data R1'!O141,"&gt;0")+COUNTIF('Data R1'!Q141,"&gt;0")+COUNTIF('Data R1'!S141,"&gt;0")+COUNTIF('Data R1'!U141,"&gt;0")+COUNTIF('Data R1'!W141,"&gt;0")+COUNTIF('Data R1'!Y141,"&gt;0"))&gt;0,1,0))</f>
        <v/>
      </c>
      <c r="M139" t="inlineStr">
        <is>
          <t>Data R</t>
        </is>
      </c>
    </row>
    <row r="140">
      <c r="A140" t="inlineStr">
        <is>
          <t>Regional 1</t>
        </is>
      </c>
      <c r="B140">
        <f>IF('Data R1'!C142="","",'Data R1'!B142)</f>
        <v/>
      </c>
      <c r="C140">
        <f>IF('Data R1'!C142="","",'Data R1'!C142)</f>
        <v/>
      </c>
      <c r="D140">
        <f>IF('Data R1'!C142="","",'Data R1'!D142)</f>
        <v/>
      </c>
      <c r="E140">
        <f>IF('Data R1'!C142="","",'Data R1'!E142)</f>
        <v/>
      </c>
      <c r="F140">
        <f>IF('Data R1'!C142="","",'Data R1'!F142)</f>
        <v/>
      </c>
      <c r="G140">
        <f>IF('Data R1'!C142="","",'Data R1'!AD142)</f>
        <v/>
      </c>
      <c r="H140">
        <f>IF('Data R1'!C142="","",'Data R1'!AC142)</f>
        <v/>
      </c>
      <c r="I140">
        <f>IF('Data R1'!C142="","",COUNTIF('Data R1'!J142,"&gt;0")+COUNTIF('Data R1'!L142,"&gt;0")+COUNTIF('Data R1'!N142,"&gt;0")+COUNTIF('Data R1'!P142,"&gt;0")+COUNTIF('Data R1'!R142,"&gt;0")+COUNTIF('Data R1'!T142,"&gt;0")+COUNTIF('Data R1'!V142,"&gt;0")+COUNTIF('Data R1'!X142,"&gt;0"))</f>
        <v/>
      </c>
      <c r="J140">
        <f>IF('Data R1'!C142="","",IF((COUNTIF('Data R1'!K142,"&gt;0")+COUNTIF('Data R1'!M142,"&gt;0")+COUNTIF('Data R1'!O142,"&gt;0")+COUNTIF('Data R1'!Q142,"&gt;0")+COUNTIF('Data R1'!S142,"&gt;0")+COUNTIF('Data R1'!U142,"&gt;0")+COUNTIF('Data R1'!W142,"&gt;0")+COUNTIF('Data R1'!Y142,"&gt;0"))&gt;0,1,0))</f>
        <v/>
      </c>
      <c r="M140" t="inlineStr">
        <is>
          <t>Data R</t>
        </is>
      </c>
    </row>
    <row r="141">
      <c r="A141" t="inlineStr">
        <is>
          <t>Regional 1</t>
        </is>
      </c>
      <c r="B141">
        <f>IF('Data R1'!C143="","",'Data R1'!B143)</f>
        <v/>
      </c>
      <c r="C141">
        <f>IF('Data R1'!C143="","",'Data R1'!C143)</f>
        <v/>
      </c>
      <c r="D141">
        <f>IF('Data R1'!C143="","",'Data R1'!D143)</f>
        <v/>
      </c>
      <c r="E141">
        <f>IF('Data R1'!C143="","",'Data R1'!E143)</f>
        <v/>
      </c>
      <c r="F141">
        <f>IF('Data R1'!C143="","",'Data R1'!F143)</f>
        <v/>
      </c>
      <c r="G141">
        <f>IF('Data R1'!C143="","",'Data R1'!AD143)</f>
        <v/>
      </c>
      <c r="H141">
        <f>IF('Data R1'!C143="","",'Data R1'!AC143)</f>
        <v/>
      </c>
      <c r="I141">
        <f>IF('Data R1'!C143="","",COUNTIF('Data R1'!J143,"&gt;0")+COUNTIF('Data R1'!L143,"&gt;0")+COUNTIF('Data R1'!N143,"&gt;0")+COUNTIF('Data R1'!P143,"&gt;0")+COUNTIF('Data R1'!R143,"&gt;0")+COUNTIF('Data R1'!T143,"&gt;0")+COUNTIF('Data R1'!V143,"&gt;0")+COUNTIF('Data R1'!X143,"&gt;0"))</f>
        <v/>
      </c>
      <c r="J141">
        <f>IF('Data R1'!C143="","",IF((COUNTIF('Data R1'!K143,"&gt;0")+COUNTIF('Data R1'!M143,"&gt;0")+COUNTIF('Data R1'!O143,"&gt;0")+COUNTIF('Data R1'!Q143,"&gt;0")+COUNTIF('Data R1'!S143,"&gt;0")+COUNTIF('Data R1'!U143,"&gt;0")+COUNTIF('Data R1'!W143,"&gt;0")+COUNTIF('Data R1'!Y143,"&gt;0"))&gt;0,1,0))</f>
        <v/>
      </c>
      <c r="M141" t="inlineStr">
        <is>
          <t>Data R</t>
        </is>
      </c>
    </row>
    <row r="142">
      <c r="A142" t="inlineStr">
        <is>
          <t>Regional 1</t>
        </is>
      </c>
      <c r="B142">
        <f>IF('Data R1'!C144="","",'Data R1'!B144)</f>
        <v/>
      </c>
      <c r="C142">
        <f>IF('Data R1'!C144="","",'Data R1'!C144)</f>
        <v/>
      </c>
      <c r="D142">
        <f>IF('Data R1'!C144="","",'Data R1'!D144)</f>
        <v/>
      </c>
      <c r="E142">
        <f>IF('Data R1'!C144="","",'Data R1'!E144)</f>
        <v/>
      </c>
      <c r="F142">
        <f>IF('Data R1'!C144="","",'Data R1'!F144)</f>
        <v/>
      </c>
      <c r="G142">
        <f>IF('Data R1'!C144="","",'Data R1'!AD144)</f>
        <v/>
      </c>
      <c r="H142">
        <f>IF('Data R1'!C144="","",'Data R1'!AC144)</f>
        <v/>
      </c>
      <c r="I142">
        <f>IF('Data R1'!C144="","",COUNTIF('Data R1'!J144,"&gt;0")+COUNTIF('Data R1'!L144,"&gt;0")+COUNTIF('Data R1'!N144,"&gt;0")+COUNTIF('Data R1'!P144,"&gt;0")+COUNTIF('Data R1'!R144,"&gt;0")+COUNTIF('Data R1'!T144,"&gt;0")+COUNTIF('Data R1'!V144,"&gt;0")+COUNTIF('Data R1'!X144,"&gt;0"))</f>
        <v/>
      </c>
      <c r="J142">
        <f>IF('Data R1'!C144="","",IF((COUNTIF('Data R1'!K144,"&gt;0")+COUNTIF('Data R1'!M144,"&gt;0")+COUNTIF('Data R1'!O144,"&gt;0")+COUNTIF('Data R1'!Q144,"&gt;0")+COUNTIF('Data R1'!S144,"&gt;0")+COUNTIF('Data R1'!U144,"&gt;0")+COUNTIF('Data R1'!W144,"&gt;0")+COUNTIF('Data R1'!Y144,"&gt;0"))&gt;0,1,0))</f>
        <v/>
      </c>
      <c r="M142" t="inlineStr">
        <is>
          <t>Data R</t>
        </is>
      </c>
    </row>
    <row r="143">
      <c r="A143" t="inlineStr">
        <is>
          <t>Regional 1</t>
        </is>
      </c>
      <c r="B143">
        <f>IF('Data R1'!C145="","",'Data R1'!B145)</f>
        <v/>
      </c>
      <c r="C143">
        <f>IF('Data R1'!C145="","",'Data R1'!C145)</f>
        <v/>
      </c>
      <c r="D143">
        <f>IF('Data R1'!C145="","",'Data R1'!D145)</f>
        <v/>
      </c>
      <c r="E143">
        <f>IF('Data R1'!C145="","",'Data R1'!E145)</f>
        <v/>
      </c>
      <c r="F143">
        <f>IF('Data R1'!C145="","",'Data R1'!F145)</f>
        <v/>
      </c>
      <c r="G143">
        <f>IF('Data R1'!C145="","",'Data R1'!AD145)</f>
        <v/>
      </c>
      <c r="H143">
        <f>IF('Data R1'!C145="","",'Data R1'!AC145)</f>
        <v/>
      </c>
      <c r="I143">
        <f>IF('Data R1'!C145="","",COUNTIF('Data R1'!J145,"&gt;0")+COUNTIF('Data R1'!L145,"&gt;0")+COUNTIF('Data R1'!N145,"&gt;0")+COUNTIF('Data R1'!P145,"&gt;0")+COUNTIF('Data R1'!R145,"&gt;0")+COUNTIF('Data R1'!T145,"&gt;0")+COUNTIF('Data R1'!V145,"&gt;0")+COUNTIF('Data R1'!X145,"&gt;0"))</f>
        <v/>
      </c>
      <c r="J143">
        <f>IF('Data R1'!C145="","",IF((COUNTIF('Data R1'!K145,"&gt;0")+COUNTIF('Data R1'!M145,"&gt;0")+COUNTIF('Data R1'!O145,"&gt;0")+COUNTIF('Data R1'!Q145,"&gt;0")+COUNTIF('Data R1'!S145,"&gt;0")+COUNTIF('Data R1'!U145,"&gt;0")+COUNTIF('Data R1'!W145,"&gt;0")+COUNTIF('Data R1'!Y145,"&gt;0"))&gt;0,1,0))</f>
        <v/>
      </c>
      <c r="M143" t="inlineStr">
        <is>
          <t>Data R</t>
        </is>
      </c>
    </row>
    <row r="144">
      <c r="A144" t="inlineStr">
        <is>
          <t>Regional 1</t>
        </is>
      </c>
      <c r="B144">
        <f>IF('Data R1'!C146="","",'Data R1'!B146)</f>
        <v/>
      </c>
      <c r="C144">
        <f>IF('Data R1'!C146="","",'Data R1'!C146)</f>
        <v/>
      </c>
      <c r="D144">
        <f>IF('Data R1'!C146="","",'Data R1'!D146)</f>
        <v/>
      </c>
      <c r="E144">
        <f>IF('Data R1'!C146="","",'Data R1'!E146)</f>
        <v/>
      </c>
      <c r="F144">
        <f>IF('Data R1'!C146="","",'Data R1'!F146)</f>
        <v/>
      </c>
      <c r="G144">
        <f>IF('Data R1'!C146="","",'Data R1'!AD146)</f>
        <v/>
      </c>
      <c r="H144">
        <f>IF('Data R1'!C146="","",'Data R1'!AC146)</f>
        <v/>
      </c>
      <c r="I144">
        <f>IF('Data R1'!C146="","",COUNTIF('Data R1'!J146,"&gt;0")+COUNTIF('Data R1'!L146,"&gt;0")+COUNTIF('Data R1'!N146,"&gt;0")+COUNTIF('Data R1'!P146,"&gt;0")+COUNTIF('Data R1'!R146,"&gt;0")+COUNTIF('Data R1'!T146,"&gt;0")+COUNTIF('Data R1'!V146,"&gt;0")+COUNTIF('Data R1'!X146,"&gt;0"))</f>
        <v/>
      </c>
      <c r="J144">
        <f>IF('Data R1'!C146="","",IF((COUNTIF('Data R1'!K146,"&gt;0")+COUNTIF('Data R1'!M146,"&gt;0")+COUNTIF('Data R1'!O146,"&gt;0")+COUNTIF('Data R1'!Q146,"&gt;0")+COUNTIF('Data R1'!S146,"&gt;0")+COUNTIF('Data R1'!U146,"&gt;0")+COUNTIF('Data R1'!W146,"&gt;0")+COUNTIF('Data R1'!Y146,"&gt;0"))&gt;0,1,0))</f>
        <v/>
      </c>
      <c r="M144" t="inlineStr">
        <is>
          <t>Data R</t>
        </is>
      </c>
    </row>
    <row r="145">
      <c r="A145" t="inlineStr">
        <is>
          <t>Regional 1</t>
        </is>
      </c>
      <c r="B145">
        <f>IF('Data R1'!C147="","",'Data R1'!B147)</f>
        <v/>
      </c>
      <c r="C145">
        <f>IF('Data R1'!C147="","",'Data R1'!C147)</f>
        <v/>
      </c>
      <c r="D145">
        <f>IF('Data R1'!C147="","",'Data R1'!D147)</f>
        <v/>
      </c>
      <c r="E145">
        <f>IF('Data R1'!C147="","",'Data R1'!E147)</f>
        <v/>
      </c>
      <c r="F145">
        <f>IF('Data R1'!C147="","",'Data R1'!F147)</f>
        <v/>
      </c>
      <c r="G145">
        <f>IF('Data R1'!C147="","",'Data R1'!AD147)</f>
        <v/>
      </c>
      <c r="H145">
        <f>IF('Data R1'!C147="","",'Data R1'!AC147)</f>
        <v/>
      </c>
      <c r="I145">
        <f>IF('Data R1'!C147="","",COUNTIF('Data R1'!J147,"&gt;0")+COUNTIF('Data R1'!L147,"&gt;0")+COUNTIF('Data R1'!N147,"&gt;0")+COUNTIF('Data R1'!P147,"&gt;0")+COUNTIF('Data R1'!R147,"&gt;0")+COUNTIF('Data R1'!T147,"&gt;0")+COUNTIF('Data R1'!V147,"&gt;0")+COUNTIF('Data R1'!X147,"&gt;0"))</f>
        <v/>
      </c>
      <c r="J145">
        <f>IF('Data R1'!C147="","",IF((COUNTIF('Data R1'!K147,"&gt;0")+COUNTIF('Data R1'!M147,"&gt;0")+COUNTIF('Data R1'!O147,"&gt;0")+COUNTIF('Data R1'!Q147,"&gt;0")+COUNTIF('Data R1'!S147,"&gt;0")+COUNTIF('Data R1'!U147,"&gt;0")+COUNTIF('Data R1'!W147,"&gt;0")+COUNTIF('Data R1'!Y147,"&gt;0"))&gt;0,1,0))</f>
        <v/>
      </c>
      <c r="M145" t="inlineStr">
        <is>
          <t>Data R</t>
        </is>
      </c>
    </row>
    <row r="146">
      <c r="A146" t="inlineStr">
        <is>
          <t>Regional 1</t>
        </is>
      </c>
      <c r="B146">
        <f>IF('Data R1'!C148="","",'Data R1'!B148)</f>
        <v/>
      </c>
      <c r="C146">
        <f>IF('Data R1'!C148="","",'Data R1'!C148)</f>
        <v/>
      </c>
      <c r="D146">
        <f>IF('Data R1'!C148="","",'Data R1'!D148)</f>
        <v/>
      </c>
      <c r="E146">
        <f>IF('Data R1'!C148="","",'Data R1'!E148)</f>
        <v/>
      </c>
      <c r="F146">
        <f>IF('Data R1'!C148="","",'Data R1'!F148)</f>
        <v/>
      </c>
      <c r="G146">
        <f>IF('Data R1'!C148="","",'Data R1'!AD148)</f>
        <v/>
      </c>
      <c r="H146">
        <f>IF('Data R1'!C148="","",'Data R1'!AC148)</f>
        <v/>
      </c>
      <c r="I146">
        <f>IF('Data R1'!C148="","",COUNTIF('Data R1'!J148,"&gt;0")+COUNTIF('Data R1'!L148,"&gt;0")+COUNTIF('Data R1'!N148,"&gt;0")+COUNTIF('Data R1'!P148,"&gt;0")+COUNTIF('Data R1'!R148,"&gt;0")+COUNTIF('Data R1'!T148,"&gt;0")+COUNTIF('Data R1'!V148,"&gt;0")+COUNTIF('Data R1'!X148,"&gt;0"))</f>
        <v/>
      </c>
      <c r="J146">
        <f>IF('Data R1'!C148="","",IF((COUNTIF('Data R1'!K148,"&gt;0")+COUNTIF('Data R1'!M148,"&gt;0")+COUNTIF('Data R1'!O148,"&gt;0")+COUNTIF('Data R1'!Q148,"&gt;0")+COUNTIF('Data R1'!S148,"&gt;0")+COUNTIF('Data R1'!U148,"&gt;0")+COUNTIF('Data R1'!W148,"&gt;0")+COUNTIF('Data R1'!Y148,"&gt;0"))&gt;0,1,0))</f>
        <v/>
      </c>
      <c r="M146" t="inlineStr">
        <is>
          <t>Data R</t>
        </is>
      </c>
    </row>
    <row r="147">
      <c r="A147" t="inlineStr">
        <is>
          <t>Regional 1</t>
        </is>
      </c>
      <c r="B147">
        <f>IF('Data R1'!C149="","",'Data R1'!B149)</f>
        <v/>
      </c>
      <c r="C147">
        <f>IF('Data R1'!C149="","",'Data R1'!C149)</f>
        <v/>
      </c>
      <c r="D147">
        <f>IF('Data R1'!C149="","",'Data R1'!D149)</f>
        <v/>
      </c>
      <c r="E147">
        <f>IF('Data R1'!C149="","",'Data R1'!E149)</f>
        <v/>
      </c>
      <c r="F147">
        <f>IF('Data R1'!C149="","",'Data R1'!F149)</f>
        <v/>
      </c>
      <c r="G147">
        <f>IF('Data R1'!C149="","",'Data R1'!AD149)</f>
        <v/>
      </c>
      <c r="H147">
        <f>IF('Data R1'!C149="","",'Data R1'!AC149)</f>
        <v/>
      </c>
      <c r="I147">
        <f>IF('Data R1'!C149="","",COUNTIF('Data R1'!J149,"&gt;0")+COUNTIF('Data R1'!L149,"&gt;0")+COUNTIF('Data R1'!N149,"&gt;0")+COUNTIF('Data R1'!P149,"&gt;0")+COUNTIF('Data R1'!R149,"&gt;0")+COUNTIF('Data R1'!T149,"&gt;0")+COUNTIF('Data R1'!V149,"&gt;0")+COUNTIF('Data R1'!X149,"&gt;0"))</f>
        <v/>
      </c>
      <c r="J147">
        <f>IF('Data R1'!C149="","",IF((COUNTIF('Data R1'!K149,"&gt;0")+COUNTIF('Data R1'!M149,"&gt;0")+COUNTIF('Data R1'!O149,"&gt;0")+COUNTIF('Data R1'!Q149,"&gt;0")+COUNTIF('Data R1'!S149,"&gt;0")+COUNTIF('Data R1'!U149,"&gt;0")+COUNTIF('Data R1'!W149,"&gt;0")+COUNTIF('Data R1'!Y149,"&gt;0"))&gt;0,1,0))</f>
        <v/>
      </c>
      <c r="M147" t="inlineStr">
        <is>
          <t>Data R</t>
        </is>
      </c>
    </row>
    <row r="148">
      <c r="A148" t="inlineStr">
        <is>
          <t>Regional 1</t>
        </is>
      </c>
      <c r="B148">
        <f>IF('Data R1'!C150="","",'Data R1'!B150)</f>
        <v/>
      </c>
      <c r="C148">
        <f>IF('Data R1'!C150="","",'Data R1'!C150)</f>
        <v/>
      </c>
      <c r="D148">
        <f>IF('Data R1'!C150="","",'Data R1'!D150)</f>
        <v/>
      </c>
      <c r="E148">
        <f>IF('Data R1'!C150="","",'Data R1'!E150)</f>
        <v/>
      </c>
      <c r="F148">
        <f>IF('Data R1'!C150="","",'Data R1'!F150)</f>
        <v/>
      </c>
      <c r="G148">
        <f>IF('Data R1'!C150="","",'Data R1'!AD150)</f>
        <v/>
      </c>
      <c r="H148">
        <f>IF('Data R1'!C150="","",'Data R1'!AC150)</f>
        <v/>
      </c>
      <c r="I148">
        <f>IF('Data R1'!C150="","",COUNTIF('Data R1'!J150,"&gt;0")+COUNTIF('Data R1'!L150,"&gt;0")+COUNTIF('Data R1'!N150,"&gt;0")+COUNTIF('Data R1'!P150,"&gt;0")+COUNTIF('Data R1'!R150,"&gt;0")+COUNTIF('Data R1'!T150,"&gt;0")+COUNTIF('Data R1'!V150,"&gt;0")+COUNTIF('Data R1'!X150,"&gt;0"))</f>
        <v/>
      </c>
      <c r="J148">
        <f>IF('Data R1'!C150="","",IF((COUNTIF('Data R1'!K150,"&gt;0")+COUNTIF('Data R1'!M150,"&gt;0")+COUNTIF('Data R1'!O150,"&gt;0")+COUNTIF('Data R1'!Q150,"&gt;0")+COUNTIF('Data R1'!S150,"&gt;0")+COUNTIF('Data R1'!U150,"&gt;0")+COUNTIF('Data R1'!W150,"&gt;0")+COUNTIF('Data R1'!Y150,"&gt;0"))&gt;0,1,0))</f>
        <v/>
      </c>
      <c r="M148" t="inlineStr">
        <is>
          <t>Data R</t>
        </is>
      </c>
    </row>
    <row r="149">
      <c r="A149" t="inlineStr">
        <is>
          <t>Regional 1</t>
        </is>
      </c>
      <c r="B149">
        <f>IF('Data R1'!C151="","",'Data R1'!B151)</f>
        <v/>
      </c>
      <c r="C149">
        <f>IF('Data R1'!C151="","",'Data R1'!C151)</f>
        <v/>
      </c>
      <c r="D149">
        <f>IF('Data R1'!C151="","",'Data R1'!D151)</f>
        <v/>
      </c>
      <c r="E149">
        <f>IF('Data R1'!C151="","",'Data R1'!E151)</f>
        <v/>
      </c>
      <c r="F149">
        <f>IF('Data R1'!C151="","",'Data R1'!F151)</f>
        <v/>
      </c>
      <c r="G149">
        <f>IF('Data R1'!C151="","",'Data R1'!AD151)</f>
        <v/>
      </c>
      <c r="H149">
        <f>IF('Data R1'!C151="","",'Data R1'!AC151)</f>
        <v/>
      </c>
      <c r="I149">
        <f>IF('Data R1'!C151="","",COUNTIF('Data R1'!J151,"&gt;0")+COUNTIF('Data R1'!L151,"&gt;0")+COUNTIF('Data R1'!N151,"&gt;0")+COUNTIF('Data R1'!P151,"&gt;0")+COUNTIF('Data R1'!R151,"&gt;0")+COUNTIF('Data R1'!T151,"&gt;0")+COUNTIF('Data R1'!V151,"&gt;0")+COUNTIF('Data R1'!X151,"&gt;0"))</f>
        <v/>
      </c>
      <c r="J149">
        <f>IF('Data R1'!C151="","",IF((COUNTIF('Data R1'!K151,"&gt;0")+COUNTIF('Data R1'!M151,"&gt;0")+COUNTIF('Data R1'!O151,"&gt;0")+COUNTIF('Data R1'!Q151,"&gt;0")+COUNTIF('Data R1'!S151,"&gt;0")+COUNTIF('Data R1'!U151,"&gt;0")+COUNTIF('Data R1'!W151,"&gt;0")+COUNTIF('Data R1'!Y151,"&gt;0"))&gt;0,1,0))</f>
        <v/>
      </c>
      <c r="M149" t="inlineStr">
        <is>
          <t>Data R</t>
        </is>
      </c>
    </row>
    <row r="150">
      <c r="A150" t="inlineStr">
        <is>
          <t>Regional 1</t>
        </is>
      </c>
      <c r="B150">
        <f>IF('Data R1'!C152="","",'Data R1'!B152)</f>
        <v/>
      </c>
      <c r="C150">
        <f>IF('Data R1'!C152="","",'Data R1'!C152)</f>
        <v/>
      </c>
      <c r="D150">
        <f>IF('Data R1'!C152="","",'Data R1'!D152)</f>
        <v/>
      </c>
      <c r="E150">
        <f>IF('Data R1'!C152="","",'Data R1'!E152)</f>
        <v/>
      </c>
      <c r="F150">
        <f>IF('Data R1'!C152="","",'Data R1'!F152)</f>
        <v/>
      </c>
      <c r="G150">
        <f>IF('Data R1'!C152="","",'Data R1'!AD152)</f>
        <v/>
      </c>
      <c r="H150">
        <f>IF('Data R1'!C152="","",'Data R1'!AC152)</f>
        <v/>
      </c>
      <c r="I150">
        <f>IF('Data R1'!C152="","",COUNTIF('Data R1'!J152,"&gt;0")+COUNTIF('Data R1'!L152,"&gt;0")+COUNTIF('Data R1'!N152,"&gt;0")+COUNTIF('Data R1'!P152,"&gt;0")+COUNTIF('Data R1'!R152,"&gt;0")+COUNTIF('Data R1'!T152,"&gt;0")+COUNTIF('Data R1'!V152,"&gt;0")+COUNTIF('Data R1'!X152,"&gt;0"))</f>
        <v/>
      </c>
      <c r="J150">
        <f>IF('Data R1'!C152="","",IF((COUNTIF('Data R1'!K152,"&gt;0")+COUNTIF('Data R1'!M152,"&gt;0")+COUNTIF('Data R1'!O152,"&gt;0")+COUNTIF('Data R1'!Q152,"&gt;0")+COUNTIF('Data R1'!S152,"&gt;0")+COUNTIF('Data R1'!U152,"&gt;0")+COUNTIF('Data R1'!W152,"&gt;0")+COUNTIF('Data R1'!Y152,"&gt;0"))&gt;0,1,0))</f>
        <v/>
      </c>
      <c r="M150" t="inlineStr">
        <is>
          <t>Data R</t>
        </is>
      </c>
    </row>
    <row r="151">
      <c r="A151" t="inlineStr">
        <is>
          <t>Regional 1</t>
        </is>
      </c>
      <c r="B151">
        <f>IF('Data R1'!C153="","",'Data R1'!B153)</f>
        <v/>
      </c>
      <c r="C151">
        <f>IF('Data R1'!C153="","",'Data R1'!C153)</f>
        <v/>
      </c>
      <c r="D151">
        <f>IF('Data R1'!C153="","",'Data R1'!D153)</f>
        <v/>
      </c>
      <c r="E151">
        <f>IF('Data R1'!C153="","",'Data R1'!E153)</f>
        <v/>
      </c>
      <c r="F151">
        <f>IF('Data R1'!C153="","",'Data R1'!F153)</f>
        <v/>
      </c>
      <c r="G151">
        <f>IF('Data R1'!C153="","",'Data R1'!AD153)</f>
        <v/>
      </c>
      <c r="H151">
        <f>IF('Data R1'!C153="","",'Data R1'!AC153)</f>
        <v/>
      </c>
      <c r="I151">
        <f>IF('Data R1'!C153="","",COUNTIF('Data R1'!J153,"&gt;0")+COUNTIF('Data R1'!L153,"&gt;0")+COUNTIF('Data R1'!N153,"&gt;0")+COUNTIF('Data R1'!P153,"&gt;0")+COUNTIF('Data R1'!R153,"&gt;0")+COUNTIF('Data R1'!T153,"&gt;0")+COUNTIF('Data R1'!V153,"&gt;0")+COUNTIF('Data R1'!X153,"&gt;0"))</f>
        <v/>
      </c>
      <c r="J151">
        <f>IF('Data R1'!C153="","",IF((COUNTIF('Data R1'!K153,"&gt;0")+COUNTIF('Data R1'!M153,"&gt;0")+COUNTIF('Data R1'!O153,"&gt;0")+COUNTIF('Data R1'!Q153,"&gt;0")+COUNTIF('Data R1'!S153,"&gt;0")+COUNTIF('Data R1'!U153,"&gt;0")+COUNTIF('Data R1'!W153,"&gt;0")+COUNTIF('Data R1'!Y153,"&gt;0"))&gt;0,1,0))</f>
        <v/>
      </c>
      <c r="M151" t="inlineStr">
        <is>
          <t>Data R</t>
        </is>
      </c>
    </row>
    <row r="152">
      <c r="A152" t="inlineStr">
        <is>
          <t>Regional 1</t>
        </is>
      </c>
      <c r="B152">
        <f>IF('Data R1'!C154="","",'Data R1'!B154)</f>
        <v/>
      </c>
      <c r="C152">
        <f>IF('Data R1'!C154="","",'Data R1'!C154)</f>
        <v/>
      </c>
      <c r="D152">
        <f>IF('Data R1'!C154="","",'Data R1'!D154)</f>
        <v/>
      </c>
      <c r="E152">
        <f>IF('Data R1'!C154="","",'Data R1'!E154)</f>
        <v/>
      </c>
      <c r="F152">
        <f>IF('Data R1'!C154="","",'Data R1'!F154)</f>
        <v/>
      </c>
      <c r="G152">
        <f>IF('Data R1'!C154="","",'Data R1'!AD154)</f>
        <v/>
      </c>
      <c r="H152">
        <f>IF('Data R1'!C154="","",'Data R1'!AC154)</f>
        <v/>
      </c>
      <c r="I152">
        <f>IF('Data R1'!C154="","",COUNTIF('Data R1'!J154,"&gt;0")+COUNTIF('Data R1'!L154,"&gt;0")+COUNTIF('Data R1'!N154,"&gt;0")+COUNTIF('Data R1'!P154,"&gt;0")+COUNTIF('Data R1'!R154,"&gt;0")+COUNTIF('Data R1'!T154,"&gt;0")+COUNTIF('Data R1'!V154,"&gt;0")+COUNTIF('Data R1'!X154,"&gt;0"))</f>
        <v/>
      </c>
      <c r="J152">
        <f>IF('Data R1'!C154="","",IF((COUNTIF('Data R1'!K154,"&gt;0")+COUNTIF('Data R1'!M154,"&gt;0")+COUNTIF('Data R1'!O154,"&gt;0")+COUNTIF('Data R1'!Q154,"&gt;0")+COUNTIF('Data R1'!S154,"&gt;0")+COUNTIF('Data R1'!U154,"&gt;0")+COUNTIF('Data R1'!W154,"&gt;0")+COUNTIF('Data R1'!Y154,"&gt;0"))&gt;0,1,0))</f>
        <v/>
      </c>
      <c r="M152" t="inlineStr">
        <is>
          <t>Data R</t>
        </is>
      </c>
    </row>
    <row r="153">
      <c r="A153" t="inlineStr">
        <is>
          <t>Regional 1</t>
        </is>
      </c>
      <c r="B153">
        <f>IF('Data R1'!C155="","",'Data R1'!B155)</f>
        <v/>
      </c>
      <c r="C153">
        <f>IF('Data R1'!C155="","",'Data R1'!C155)</f>
        <v/>
      </c>
      <c r="D153">
        <f>IF('Data R1'!C155="","",'Data R1'!D155)</f>
        <v/>
      </c>
      <c r="E153">
        <f>IF('Data R1'!C155="","",'Data R1'!E155)</f>
        <v/>
      </c>
      <c r="F153">
        <f>IF('Data R1'!C155="","",'Data R1'!F155)</f>
        <v/>
      </c>
      <c r="G153">
        <f>IF('Data R1'!C155="","",'Data R1'!AD155)</f>
        <v/>
      </c>
      <c r="H153">
        <f>IF('Data R1'!C155="","",'Data R1'!AC155)</f>
        <v/>
      </c>
      <c r="I153">
        <f>IF('Data R1'!C155="","",COUNTIF('Data R1'!J155,"&gt;0")+COUNTIF('Data R1'!L155,"&gt;0")+COUNTIF('Data R1'!N155,"&gt;0")+COUNTIF('Data R1'!P155,"&gt;0")+COUNTIF('Data R1'!R155,"&gt;0")+COUNTIF('Data R1'!T155,"&gt;0")+COUNTIF('Data R1'!V155,"&gt;0")+COUNTIF('Data R1'!X155,"&gt;0"))</f>
        <v/>
      </c>
      <c r="J153">
        <f>IF('Data R1'!C155="","",IF((COUNTIF('Data R1'!K155,"&gt;0")+COUNTIF('Data R1'!M155,"&gt;0")+COUNTIF('Data R1'!O155,"&gt;0")+COUNTIF('Data R1'!Q155,"&gt;0")+COUNTIF('Data R1'!S155,"&gt;0")+COUNTIF('Data R1'!U155,"&gt;0")+COUNTIF('Data R1'!W155,"&gt;0")+COUNTIF('Data R1'!Y155,"&gt;0"))&gt;0,1,0))</f>
        <v/>
      </c>
      <c r="M153" t="inlineStr">
        <is>
          <t>Data R</t>
        </is>
      </c>
    </row>
    <row r="154">
      <c r="A154" t="inlineStr">
        <is>
          <t>Regional 1</t>
        </is>
      </c>
      <c r="B154">
        <f>IF('Data R1'!C156="","",'Data R1'!B156)</f>
        <v/>
      </c>
      <c r="C154">
        <f>IF('Data R1'!C156="","",'Data R1'!C156)</f>
        <v/>
      </c>
      <c r="D154">
        <f>IF('Data R1'!C156="","",'Data R1'!D156)</f>
        <v/>
      </c>
      <c r="E154">
        <f>IF('Data R1'!C156="","",'Data R1'!E156)</f>
        <v/>
      </c>
      <c r="F154">
        <f>IF('Data R1'!C156="","",'Data R1'!F156)</f>
        <v/>
      </c>
      <c r="G154">
        <f>IF('Data R1'!C156="","",'Data R1'!AD156)</f>
        <v/>
      </c>
      <c r="H154">
        <f>IF('Data R1'!C156="","",'Data R1'!AC156)</f>
        <v/>
      </c>
      <c r="I154">
        <f>IF('Data R1'!C156="","",COUNTIF('Data R1'!J156,"&gt;0")+COUNTIF('Data R1'!L156,"&gt;0")+COUNTIF('Data R1'!N156,"&gt;0")+COUNTIF('Data R1'!P156,"&gt;0")+COUNTIF('Data R1'!R156,"&gt;0")+COUNTIF('Data R1'!T156,"&gt;0")+COUNTIF('Data R1'!V156,"&gt;0")+COUNTIF('Data R1'!X156,"&gt;0"))</f>
        <v/>
      </c>
      <c r="J154">
        <f>IF('Data R1'!C156="","",IF((COUNTIF('Data R1'!K156,"&gt;0")+COUNTIF('Data R1'!M156,"&gt;0")+COUNTIF('Data R1'!O156,"&gt;0")+COUNTIF('Data R1'!Q156,"&gt;0")+COUNTIF('Data R1'!S156,"&gt;0")+COUNTIF('Data R1'!U156,"&gt;0")+COUNTIF('Data R1'!W156,"&gt;0")+COUNTIF('Data R1'!Y156,"&gt;0"))&gt;0,1,0))</f>
        <v/>
      </c>
      <c r="M154" t="inlineStr">
        <is>
          <t>Data R</t>
        </is>
      </c>
    </row>
    <row r="155">
      <c r="A155" t="inlineStr">
        <is>
          <t>Regional 1</t>
        </is>
      </c>
      <c r="B155">
        <f>IF('Data R1'!C157="","",'Data R1'!B157)</f>
        <v/>
      </c>
      <c r="C155">
        <f>IF('Data R1'!C157="","",'Data R1'!C157)</f>
        <v/>
      </c>
      <c r="D155">
        <f>IF('Data R1'!C157="","",'Data R1'!D157)</f>
        <v/>
      </c>
      <c r="E155">
        <f>IF('Data R1'!C157="","",'Data R1'!E157)</f>
        <v/>
      </c>
      <c r="F155">
        <f>IF('Data R1'!C157="","",'Data R1'!F157)</f>
        <v/>
      </c>
      <c r="G155">
        <f>IF('Data R1'!C157="","",'Data R1'!AD157)</f>
        <v/>
      </c>
      <c r="H155">
        <f>IF('Data R1'!C157="","",'Data R1'!AC157)</f>
        <v/>
      </c>
      <c r="I155">
        <f>IF('Data R1'!C157="","",COUNTIF('Data R1'!J157,"&gt;0")+COUNTIF('Data R1'!L157,"&gt;0")+COUNTIF('Data R1'!N157,"&gt;0")+COUNTIF('Data R1'!P157,"&gt;0")+COUNTIF('Data R1'!R157,"&gt;0")+COUNTIF('Data R1'!T157,"&gt;0")+COUNTIF('Data R1'!V157,"&gt;0")+COUNTIF('Data R1'!X157,"&gt;0"))</f>
        <v/>
      </c>
      <c r="J155">
        <f>IF('Data R1'!C157="","",IF((COUNTIF('Data R1'!K157,"&gt;0")+COUNTIF('Data R1'!M157,"&gt;0")+COUNTIF('Data R1'!O157,"&gt;0")+COUNTIF('Data R1'!Q157,"&gt;0")+COUNTIF('Data R1'!S157,"&gt;0")+COUNTIF('Data R1'!U157,"&gt;0")+COUNTIF('Data R1'!W157,"&gt;0")+COUNTIF('Data R1'!Y157,"&gt;0"))&gt;0,1,0))</f>
        <v/>
      </c>
      <c r="M155" t="inlineStr">
        <is>
          <t>Data R</t>
        </is>
      </c>
    </row>
    <row r="156">
      <c r="A156" t="inlineStr">
        <is>
          <t>Regional 1</t>
        </is>
      </c>
      <c r="B156">
        <f>IF('Data R1'!C158="","",'Data R1'!B158)</f>
        <v/>
      </c>
      <c r="C156">
        <f>IF('Data R1'!C158="","",'Data R1'!C158)</f>
        <v/>
      </c>
      <c r="D156">
        <f>IF('Data R1'!C158="","",'Data R1'!D158)</f>
        <v/>
      </c>
      <c r="E156">
        <f>IF('Data R1'!C158="","",'Data R1'!E158)</f>
        <v/>
      </c>
      <c r="F156">
        <f>IF('Data R1'!C158="","",'Data R1'!F158)</f>
        <v/>
      </c>
      <c r="G156">
        <f>IF('Data R1'!C158="","",'Data R1'!AD158)</f>
        <v/>
      </c>
      <c r="H156">
        <f>IF('Data R1'!C158="","",'Data R1'!AC158)</f>
        <v/>
      </c>
      <c r="I156">
        <f>IF('Data R1'!C158="","",COUNTIF('Data R1'!J158,"&gt;0")+COUNTIF('Data R1'!L158,"&gt;0")+COUNTIF('Data R1'!N158,"&gt;0")+COUNTIF('Data R1'!P158,"&gt;0")+COUNTIF('Data R1'!R158,"&gt;0")+COUNTIF('Data R1'!T158,"&gt;0")+COUNTIF('Data R1'!V158,"&gt;0")+COUNTIF('Data R1'!X158,"&gt;0"))</f>
        <v/>
      </c>
      <c r="J156">
        <f>IF('Data R1'!C158="","",IF((COUNTIF('Data R1'!K158,"&gt;0")+COUNTIF('Data R1'!M158,"&gt;0")+COUNTIF('Data R1'!O158,"&gt;0")+COUNTIF('Data R1'!Q158,"&gt;0")+COUNTIF('Data R1'!S158,"&gt;0")+COUNTIF('Data R1'!U158,"&gt;0")+COUNTIF('Data R1'!W158,"&gt;0")+COUNTIF('Data R1'!Y158,"&gt;0"))&gt;0,1,0))</f>
        <v/>
      </c>
      <c r="M156" t="inlineStr">
        <is>
          <t>Data R</t>
        </is>
      </c>
    </row>
    <row r="157">
      <c r="A157" t="inlineStr">
        <is>
          <t>Regional 1</t>
        </is>
      </c>
      <c r="B157">
        <f>IF('Data R1'!C159="","",'Data R1'!B159)</f>
        <v/>
      </c>
      <c r="C157">
        <f>IF('Data R1'!C159="","",'Data R1'!C159)</f>
        <v/>
      </c>
      <c r="D157">
        <f>IF('Data R1'!C159="","",'Data R1'!D159)</f>
        <v/>
      </c>
      <c r="E157">
        <f>IF('Data R1'!C159="","",'Data R1'!E159)</f>
        <v/>
      </c>
      <c r="F157">
        <f>IF('Data R1'!C159="","",'Data R1'!F159)</f>
        <v/>
      </c>
      <c r="G157">
        <f>IF('Data R1'!C159="","",'Data R1'!AD159)</f>
        <v/>
      </c>
      <c r="H157">
        <f>IF('Data R1'!C159="","",'Data R1'!AC159)</f>
        <v/>
      </c>
      <c r="I157">
        <f>IF('Data R1'!C159="","",COUNTIF('Data R1'!J159,"&gt;0")+COUNTIF('Data R1'!L159,"&gt;0")+COUNTIF('Data R1'!N159,"&gt;0")+COUNTIF('Data R1'!P159,"&gt;0")+COUNTIF('Data R1'!R159,"&gt;0")+COUNTIF('Data R1'!T159,"&gt;0")+COUNTIF('Data R1'!V159,"&gt;0")+COUNTIF('Data R1'!X159,"&gt;0"))</f>
        <v/>
      </c>
      <c r="J157">
        <f>IF('Data R1'!C159="","",IF((COUNTIF('Data R1'!K159,"&gt;0")+COUNTIF('Data R1'!M159,"&gt;0")+COUNTIF('Data R1'!O159,"&gt;0")+COUNTIF('Data R1'!Q159,"&gt;0")+COUNTIF('Data R1'!S159,"&gt;0")+COUNTIF('Data R1'!U159,"&gt;0")+COUNTIF('Data R1'!W159,"&gt;0")+COUNTIF('Data R1'!Y159,"&gt;0"))&gt;0,1,0))</f>
        <v/>
      </c>
      <c r="M157" t="inlineStr">
        <is>
          <t>Data R</t>
        </is>
      </c>
    </row>
    <row r="158">
      <c r="A158" t="inlineStr">
        <is>
          <t>Regional 1</t>
        </is>
      </c>
      <c r="B158">
        <f>IF('Data R1'!C160="","",'Data R1'!B160)</f>
        <v/>
      </c>
      <c r="C158">
        <f>IF('Data R1'!C160="","",'Data R1'!C160)</f>
        <v/>
      </c>
      <c r="D158">
        <f>IF('Data R1'!C160="","",'Data R1'!D160)</f>
        <v/>
      </c>
      <c r="E158">
        <f>IF('Data R1'!C160="","",'Data R1'!E160)</f>
        <v/>
      </c>
      <c r="F158">
        <f>IF('Data R1'!C160="","",'Data R1'!F160)</f>
        <v/>
      </c>
      <c r="G158">
        <f>IF('Data R1'!C160="","",'Data R1'!AD160)</f>
        <v/>
      </c>
      <c r="H158">
        <f>IF('Data R1'!C160="","",'Data R1'!AC160)</f>
        <v/>
      </c>
      <c r="I158">
        <f>IF('Data R1'!C160="","",COUNTIF('Data R1'!J160,"&gt;0")+COUNTIF('Data R1'!L160,"&gt;0")+COUNTIF('Data R1'!N160,"&gt;0")+COUNTIF('Data R1'!P160,"&gt;0")+COUNTIF('Data R1'!R160,"&gt;0")+COUNTIF('Data R1'!T160,"&gt;0")+COUNTIF('Data R1'!V160,"&gt;0")+COUNTIF('Data R1'!X160,"&gt;0"))</f>
        <v/>
      </c>
      <c r="J158">
        <f>IF('Data R1'!C160="","",IF((COUNTIF('Data R1'!K160,"&gt;0")+COUNTIF('Data R1'!M160,"&gt;0")+COUNTIF('Data R1'!O160,"&gt;0")+COUNTIF('Data R1'!Q160,"&gt;0")+COUNTIF('Data R1'!S160,"&gt;0")+COUNTIF('Data R1'!U160,"&gt;0")+COUNTIF('Data R1'!W160,"&gt;0")+COUNTIF('Data R1'!Y160,"&gt;0"))&gt;0,1,0))</f>
        <v/>
      </c>
      <c r="M158" t="inlineStr">
        <is>
          <t>Data R</t>
        </is>
      </c>
    </row>
    <row r="159">
      <c r="A159" t="inlineStr">
        <is>
          <t>Regional 1</t>
        </is>
      </c>
      <c r="B159">
        <f>IF('Data R1'!C161="","",'Data R1'!B161)</f>
        <v/>
      </c>
      <c r="C159">
        <f>IF('Data R1'!C161="","",'Data R1'!C161)</f>
        <v/>
      </c>
      <c r="D159">
        <f>IF('Data R1'!C161="","",'Data R1'!D161)</f>
        <v/>
      </c>
      <c r="E159">
        <f>IF('Data R1'!C161="","",'Data R1'!E161)</f>
        <v/>
      </c>
      <c r="F159">
        <f>IF('Data R1'!C161="","",'Data R1'!F161)</f>
        <v/>
      </c>
      <c r="G159">
        <f>IF('Data R1'!C161="","",'Data R1'!AD161)</f>
        <v/>
      </c>
      <c r="H159">
        <f>IF('Data R1'!C161="","",'Data R1'!AC161)</f>
        <v/>
      </c>
      <c r="I159">
        <f>IF('Data R1'!C161="","",COUNTIF('Data R1'!J161,"&gt;0")+COUNTIF('Data R1'!L161,"&gt;0")+COUNTIF('Data R1'!N161,"&gt;0")+COUNTIF('Data R1'!P161,"&gt;0")+COUNTIF('Data R1'!R161,"&gt;0")+COUNTIF('Data R1'!T161,"&gt;0")+COUNTIF('Data R1'!V161,"&gt;0")+COUNTIF('Data R1'!X161,"&gt;0"))</f>
        <v/>
      </c>
      <c r="J159">
        <f>IF('Data R1'!C161="","",IF((COUNTIF('Data R1'!K161,"&gt;0")+COUNTIF('Data R1'!M161,"&gt;0")+COUNTIF('Data R1'!O161,"&gt;0")+COUNTIF('Data R1'!Q161,"&gt;0")+COUNTIF('Data R1'!S161,"&gt;0")+COUNTIF('Data R1'!U161,"&gt;0")+COUNTIF('Data R1'!W161,"&gt;0")+COUNTIF('Data R1'!Y161,"&gt;0"))&gt;0,1,0))</f>
        <v/>
      </c>
      <c r="M159" t="inlineStr">
        <is>
          <t>Data R</t>
        </is>
      </c>
    </row>
    <row r="160">
      <c r="A160" t="inlineStr">
        <is>
          <t>Regional 1</t>
        </is>
      </c>
      <c r="B160">
        <f>IF('Data R1'!C162="","",'Data R1'!B162)</f>
        <v/>
      </c>
      <c r="C160">
        <f>IF('Data R1'!C162="","",'Data R1'!C162)</f>
        <v/>
      </c>
      <c r="D160">
        <f>IF('Data R1'!C162="","",'Data R1'!D162)</f>
        <v/>
      </c>
      <c r="E160">
        <f>IF('Data R1'!C162="","",'Data R1'!E162)</f>
        <v/>
      </c>
      <c r="F160">
        <f>IF('Data R1'!C162="","",'Data R1'!F162)</f>
        <v/>
      </c>
      <c r="G160">
        <f>IF('Data R1'!C162="","",'Data R1'!AD162)</f>
        <v/>
      </c>
      <c r="H160">
        <f>IF('Data R1'!C162="","",'Data R1'!AC162)</f>
        <v/>
      </c>
      <c r="I160">
        <f>IF('Data R1'!C162="","",COUNTIF('Data R1'!J162,"&gt;0")+COUNTIF('Data R1'!L162,"&gt;0")+COUNTIF('Data R1'!N162,"&gt;0")+COUNTIF('Data R1'!P162,"&gt;0")+COUNTIF('Data R1'!R162,"&gt;0")+COUNTIF('Data R1'!T162,"&gt;0")+COUNTIF('Data R1'!V162,"&gt;0")+COUNTIF('Data R1'!X162,"&gt;0"))</f>
        <v/>
      </c>
      <c r="J160">
        <f>IF('Data R1'!C162="","",IF((COUNTIF('Data R1'!K162,"&gt;0")+COUNTIF('Data R1'!M162,"&gt;0")+COUNTIF('Data R1'!O162,"&gt;0")+COUNTIF('Data R1'!Q162,"&gt;0")+COUNTIF('Data R1'!S162,"&gt;0")+COUNTIF('Data R1'!U162,"&gt;0")+COUNTIF('Data R1'!W162,"&gt;0")+COUNTIF('Data R1'!Y162,"&gt;0"))&gt;0,1,0))</f>
        <v/>
      </c>
      <c r="M160" t="inlineStr">
        <is>
          <t>Data R</t>
        </is>
      </c>
    </row>
    <row r="161">
      <c r="A161" t="inlineStr">
        <is>
          <t>Regional 1</t>
        </is>
      </c>
      <c r="B161">
        <f>IF('Data R1'!C163="","",'Data R1'!B163)</f>
        <v/>
      </c>
      <c r="C161">
        <f>IF('Data R1'!C163="","",'Data R1'!C163)</f>
        <v/>
      </c>
      <c r="D161">
        <f>IF('Data R1'!C163="","",'Data R1'!D163)</f>
        <v/>
      </c>
      <c r="E161">
        <f>IF('Data R1'!C163="","",'Data R1'!E163)</f>
        <v/>
      </c>
      <c r="F161">
        <f>IF('Data R1'!C163="","",'Data R1'!F163)</f>
        <v/>
      </c>
      <c r="G161">
        <f>IF('Data R1'!C163="","",'Data R1'!AD163)</f>
        <v/>
      </c>
      <c r="H161">
        <f>IF('Data R1'!C163="","",'Data R1'!AC163)</f>
        <v/>
      </c>
      <c r="I161">
        <f>IF('Data R1'!C163="","",COUNTIF('Data R1'!J163,"&gt;0")+COUNTIF('Data R1'!L163,"&gt;0")+COUNTIF('Data R1'!N163,"&gt;0")+COUNTIF('Data R1'!P163,"&gt;0")+COUNTIF('Data R1'!R163,"&gt;0")+COUNTIF('Data R1'!T163,"&gt;0")+COUNTIF('Data R1'!V163,"&gt;0")+COUNTIF('Data R1'!X163,"&gt;0"))</f>
        <v/>
      </c>
      <c r="J161">
        <f>IF('Data R1'!C163="","",IF((COUNTIF('Data R1'!K163,"&gt;0")+COUNTIF('Data R1'!M163,"&gt;0")+COUNTIF('Data R1'!O163,"&gt;0")+COUNTIF('Data R1'!Q163,"&gt;0")+COUNTIF('Data R1'!S163,"&gt;0")+COUNTIF('Data R1'!U163,"&gt;0")+COUNTIF('Data R1'!W163,"&gt;0")+COUNTIF('Data R1'!Y163,"&gt;0"))&gt;0,1,0))</f>
        <v/>
      </c>
      <c r="M161" t="inlineStr">
        <is>
          <t>Data R</t>
        </is>
      </c>
    </row>
    <row r="162">
      <c r="A162" t="inlineStr">
        <is>
          <t>Regional 1</t>
        </is>
      </c>
      <c r="B162">
        <f>IF('Data R1'!C164="","",'Data R1'!B164)</f>
        <v/>
      </c>
      <c r="C162">
        <f>IF('Data R1'!C164="","",'Data R1'!C164)</f>
        <v/>
      </c>
      <c r="D162">
        <f>IF('Data R1'!C164="","",'Data R1'!D164)</f>
        <v/>
      </c>
      <c r="E162">
        <f>IF('Data R1'!C164="","",'Data R1'!E164)</f>
        <v/>
      </c>
      <c r="F162">
        <f>IF('Data R1'!C164="","",'Data R1'!F164)</f>
        <v/>
      </c>
      <c r="G162">
        <f>IF('Data R1'!C164="","",'Data R1'!AD164)</f>
        <v/>
      </c>
      <c r="H162">
        <f>IF('Data R1'!C164="","",'Data R1'!AC164)</f>
        <v/>
      </c>
      <c r="I162">
        <f>IF('Data R1'!C164="","",COUNTIF('Data R1'!J164,"&gt;0")+COUNTIF('Data R1'!L164,"&gt;0")+COUNTIF('Data R1'!N164,"&gt;0")+COUNTIF('Data R1'!P164,"&gt;0")+COUNTIF('Data R1'!R164,"&gt;0")+COUNTIF('Data R1'!T164,"&gt;0")+COUNTIF('Data R1'!V164,"&gt;0")+COUNTIF('Data R1'!X164,"&gt;0"))</f>
        <v/>
      </c>
      <c r="J162">
        <f>IF('Data R1'!C164="","",IF((COUNTIF('Data R1'!K164,"&gt;0")+COUNTIF('Data R1'!M164,"&gt;0")+COUNTIF('Data R1'!O164,"&gt;0")+COUNTIF('Data R1'!Q164,"&gt;0")+COUNTIF('Data R1'!S164,"&gt;0")+COUNTIF('Data R1'!U164,"&gt;0")+COUNTIF('Data R1'!W164,"&gt;0")+COUNTIF('Data R1'!Y164,"&gt;0"))&gt;0,1,0))</f>
        <v/>
      </c>
      <c r="M162" t="inlineStr">
        <is>
          <t>Data R</t>
        </is>
      </c>
    </row>
    <row r="163">
      <c r="A163" t="inlineStr">
        <is>
          <t>Regional 1</t>
        </is>
      </c>
      <c r="B163">
        <f>IF('Data R1'!C165="","",'Data R1'!B165)</f>
        <v/>
      </c>
      <c r="C163">
        <f>IF('Data R1'!C165="","",'Data R1'!C165)</f>
        <v/>
      </c>
      <c r="D163">
        <f>IF('Data R1'!C165="","",'Data R1'!D165)</f>
        <v/>
      </c>
      <c r="E163">
        <f>IF('Data R1'!C165="","",'Data R1'!E165)</f>
        <v/>
      </c>
      <c r="F163">
        <f>IF('Data R1'!C165="","",'Data R1'!F165)</f>
        <v/>
      </c>
      <c r="G163">
        <f>IF('Data R1'!C165="","",'Data R1'!AD165)</f>
        <v/>
      </c>
      <c r="H163">
        <f>IF('Data R1'!C165="","",'Data R1'!AC165)</f>
        <v/>
      </c>
      <c r="I163">
        <f>IF('Data R1'!C165="","",COUNTIF('Data R1'!J165,"&gt;0")+COUNTIF('Data R1'!L165,"&gt;0")+COUNTIF('Data R1'!N165,"&gt;0")+COUNTIF('Data R1'!P165,"&gt;0")+COUNTIF('Data R1'!R165,"&gt;0")+COUNTIF('Data R1'!T165,"&gt;0")+COUNTIF('Data R1'!V165,"&gt;0")+COUNTIF('Data R1'!X165,"&gt;0"))</f>
        <v/>
      </c>
      <c r="J163">
        <f>IF('Data R1'!C165="","",IF((COUNTIF('Data R1'!K165,"&gt;0")+COUNTIF('Data R1'!M165,"&gt;0")+COUNTIF('Data R1'!O165,"&gt;0")+COUNTIF('Data R1'!Q165,"&gt;0")+COUNTIF('Data R1'!S165,"&gt;0")+COUNTIF('Data R1'!U165,"&gt;0")+COUNTIF('Data R1'!W165,"&gt;0")+COUNTIF('Data R1'!Y165,"&gt;0"))&gt;0,1,0))</f>
        <v/>
      </c>
      <c r="M163" t="inlineStr">
        <is>
          <t>Data R</t>
        </is>
      </c>
    </row>
    <row r="164">
      <c r="A164" t="inlineStr">
        <is>
          <t>Regional 1</t>
        </is>
      </c>
      <c r="B164">
        <f>IF('Data R1'!C166="","",'Data R1'!B166)</f>
        <v/>
      </c>
      <c r="C164">
        <f>IF('Data R1'!C166="","",'Data R1'!C166)</f>
        <v/>
      </c>
      <c r="D164">
        <f>IF('Data R1'!C166="","",'Data R1'!D166)</f>
        <v/>
      </c>
      <c r="E164">
        <f>IF('Data R1'!C166="","",'Data R1'!E166)</f>
        <v/>
      </c>
      <c r="F164">
        <f>IF('Data R1'!C166="","",'Data R1'!F166)</f>
        <v/>
      </c>
      <c r="G164">
        <f>IF('Data R1'!C166="","",'Data R1'!AD166)</f>
        <v/>
      </c>
      <c r="H164">
        <f>IF('Data R1'!C166="","",'Data R1'!AC166)</f>
        <v/>
      </c>
      <c r="I164">
        <f>IF('Data R1'!C166="","",COUNTIF('Data R1'!J166,"&gt;0")+COUNTIF('Data R1'!L166,"&gt;0")+COUNTIF('Data R1'!N166,"&gt;0")+COUNTIF('Data R1'!P166,"&gt;0")+COUNTIF('Data R1'!R166,"&gt;0")+COUNTIF('Data R1'!T166,"&gt;0")+COUNTIF('Data R1'!V166,"&gt;0")+COUNTIF('Data R1'!X166,"&gt;0"))</f>
        <v/>
      </c>
      <c r="J164">
        <f>IF('Data R1'!C166="","",IF((COUNTIF('Data R1'!K166,"&gt;0")+COUNTIF('Data R1'!M166,"&gt;0")+COUNTIF('Data R1'!O166,"&gt;0")+COUNTIF('Data R1'!Q166,"&gt;0")+COUNTIF('Data R1'!S166,"&gt;0")+COUNTIF('Data R1'!U166,"&gt;0")+COUNTIF('Data R1'!W166,"&gt;0")+COUNTIF('Data R1'!Y166,"&gt;0"))&gt;0,1,0))</f>
        <v/>
      </c>
      <c r="M164" t="inlineStr">
        <is>
          <t>Data R</t>
        </is>
      </c>
    </row>
    <row r="165">
      <c r="A165" t="inlineStr">
        <is>
          <t>Regional 1</t>
        </is>
      </c>
      <c r="B165">
        <f>IF('Data R1'!C167="","",'Data R1'!B167)</f>
        <v/>
      </c>
      <c r="C165">
        <f>IF('Data R1'!C167="","",'Data R1'!C167)</f>
        <v/>
      </c>
      <c r="D165">
        <f>IF('Data R1'!C167="","",'Data R1'!D167)</f>
        <v/>
      </c>
      <c r="E165">
        <f>IF('Data R1'!C167="","",'Data R1'!E167)</f>
        <v/>
      </c>
      <c r="F165">
        <f>IF('Data R1'!C167="","",'Data R1'!F167)</f>
        <v/>
      </c>
      <c r="G165">
        <f>IF('Data R1'!C167="","",'Data R1'!AD167)</f>
        <v/>
      </c>
      <c r="H165">
        <f>IF('Data R1'!C167="","",'Data R1'!AC167)</f>
        <v/>
      </c>
      <c r="I165">
        <f>IF('Data R1'!C167="","",COUNTIF('Data R1'!J167,"&gt;0")+COUNTIF('Data R1'!L167,"&gt;0")+COUNTIF('Data R1'!N167,"&gt;0")+COUNTIF('Data R1'!P167,"&gt;0")+COUNTIF('Data R1'!R167,"&gt;0")+COUNTIF('Data R1'!T167,"&gt;0")+COUNTIF('Data R1'!V167,"&gt;0")+COUNTIF('Data R1'!X167,"&gt;0"))</f>
        <v/>
      </c>
      <c r="J165">
        <f>IF('Data R1'!C167="","",IF((COUNTIF('Data R1'!K167,"&gt;0")+COUNTIF('Data R1'!M167,"&gt;0")+COUNTIF('Data R1'!O167,"&gt;0")+COUNTIF('Data R1'!Q167,"&gt;0")+COUNTIF('Data R1'!S167,"&gt;0")+COUNTIF('Data R1'!U167,"&gt;0")+COUNTIF('Data R1'!W167,"&gt;0")+COUNTIF('Data R1'!Y167,"&gt;0"))&gt;0,1,0))</f>
        <v/>
      </c>
      <c r="M165" t="inlineStr">
        <is>
          <t>Data R</t>
        </is>
      </c>
    </row>
    <row r="166">
      <c r="A166" t="inlineStr">
        <is>
          <t>Regional 1</t>
        </is>
      </c>
      <c r="B166">
        <f>IF('Data R1'!C168="","",'Data R1'!B168)</f>
        <v/>
      </c>
      <c r="C166">
        <f>IF('Data R1'!C168="","",'Data R1'!C168)</f>
        <v/>
      </c>
      <c r="D166">
        <f>IF('Data R1'!C168="","",'Data R1'!D168)</f>
        <v/>
      </c>
      <c r="E166">
        <f>IF('Data R1'!C168="","",'Data R1'!E168)</f>
        <v/>
      </c>
      <c r="F166">
        <f>IF('Data R1'!C168="","",'Data R1'!F168)</f>
        <v/>
      </c>
      <c r="G166">
        <f>IF('Data R1'!C168="","",'Data R1'!AD168)</f>
        <v/>
      </c>
      <c r="H166">
        <f>IF('Data R1'!C168="","",'Data R1'!AC168)</f>
        <v/>
      </c>
      <c r="I166">
        <f>IF('Data R1'!C168="","",COUNTIF('Data R1'!J168,"&gt;0")+COUNTIF('Data R1'!L168,"&gt;0")+COUNTIF('Data R1'!N168,"&gt;0")+COUNTIF('Data R1'!P168,"&gt;0")+COUNTIF('Data R1'!R168,"&gt;0")+COUNTIF('Data R1'!T168,"&gt;0")+COUNTIF('Data R1'!V168,"&gt;0")+COUNTIF('Data R1'!X168,"&gt;0"))</f>
        <v/>
      </c>
      <c r="J166">
        <f>IF('Data R1'!C168="","",IF((COUNTIF('Data R1'!K168,"&gt;0")+COUNTIF('Data R1'!M168,"&gt;0")+COUNTIF('Data R1'!O168,"&gt;0")+COUNTIF('Data R1'!Q168,"&gt;0")+COUNTIF('Data R1'!S168,"&gt;0")+COUNTIF('Data R1'!U168,"&gt;0")+COUNTIF('Data R1'!W168,"&gt;0")+COUNTIF('Data R1'!Y168,"&gt;0"))&gt;0,1,0))</f>
        <v/>
      </c>
      <c r="M166" t="inlineStr">
        <is>
          <t>Data R</t>
        </is>
      </c>
    </row>
    <row r="167">
      <c r="A167" t="inlineStr">
        <is>
          <t>Regional 1</t>
        </is>
      </c>
      <c r="B167">
        <f>IF('Data R1'!C169="","",'Data R1'!B169)</f>
        <v/>
      </c>
      <c r="C167">
        <f>IF('Data R1'!C169="","",'Data R1'!C169)</f>
        <v/>
      </c>
      <c r="D167">
        <f>IF('Data R1'!C169="","",'Data R1'!D169)</f>
        <v/>
      </c>
      <c r="E167">
        <f>IF('Data R1'!C169="","",'Data R1'!E169)</f>
        <v/>
      </c>
      <c r="F167">
        <f>IF('Data R1'!C169="","",'Data R1'!F169)</f>
        <v/>
      </c>
      <c r="G167">
        <f>IF('Data R1'!C169="","",'Data R1'!AD169)</f>
        <v/>
      </c>
      <c r="H167">
        <f>IF('Data R1'!C169="","",'Data R1'!AC169)</f>
        <v/>
      </c>
      <c r="I167">
        <f>IF('Data R1'!C169="","",COUNTIF('Data R1'!J169,"&gt;0")+COUNTIF('Data R1'!L169,"&gt;0")+COUNTIF('Data R1'!N169,"&gt;0")+COUNTIF('Data R1'!P169,"&gt;0")+COUNTIF('Data R1'!R169,"&gt;0")+COUNTIF('Data R1'!T169,"&gt;0")+COUNTIF('Data R1'!V169,"&gt;0")+COUNTIF('Data R1'!X169,"&gt;0"))</f>
        <v/>
      </c>
      <c r="J167">
        <f>IF('Data R1'!C169="","",IF((COUNTIF('Data R1'!K169,"&gt;0")+COUNTIF('Data R1'!M169,"&gt;0")+COUNTIF('Data R1'!O169,"&gt;0")+COUNTIF('Data R1'!Q169,"&gt;0")+COUNTIF('Data R1'!S169,"&gt;0")+COUNTIF('Data R1'!U169,"&gt;0")+COUNTIF('Data R1'!W169,"&gt;0")+COUNTIF('Data R1'!Y169,"&gt;0"))&gt;0,1,0))</f>
        <v/>
      </c>
      <c r="M167" t="inlineStr">
        <is>
          <t>Data R</t>
        </is>
      </c>
    </row>
    <row r="168">
      <c r="A168" t="inlineStr">
        <is>
          <t>Regional 1</t>
        </is>
      </c>
      <c r="B168">
        <f>IF('Data R1'!C170="","",'Data R1'!B170)</f>
        <v/>
      </c>
      <c r="C168">
        <f>IF('Data R1'!C170="","",'Data R1'!C170)</f>
        <v/>
      </c>
      <c r="D168">
        <f>IF('Data R1'!C170="","",'Data R1'!D170)</f>
        <v/>
      </c>
      <c r="E168">
        <f>IF('Data R1'!C170="","",'Data R1'!E170)</f>
        <v/>
      </c>
      <c r="F168">
        <f>IF('Data R1'!C170="","",'Data R1'!F170)</f>
        <v/>
      </c>
      <c r="G168">
        <f>IF('Data R1'!C170="","",'Data R1'!AD170)</f>
        <v/>
      </c>
      <c r="H168">
        <f>IF('Data R1'!C170="","",'Data R1'!AC170)</f>
        <v/>
      </c>
      <c r="I168">
        <f>IF('Data R1'!C170="","",COUNTIF('Data R1'!J170,"&gt;0")+COUNTIF('Data R1'!L170,"&gt;0")+COUNTIF('Data R1'!N170,"&gt;0")+COUNTIF('Data R1'!P170,"&gt;0")+COUNTIF('Data R1'!R170,"&gt;0")+COUNTIF('Data R1'!T170,"&gt;0")+COUNTIF('Data R1'!V170,"&gt;0")+COUNTIF('Data R1'!X170,"&gt;0"))</f>
        <v/>
      </c>
      <c r="J168">
        <f>IF('Data R1'!C170="","",IF((COUNTIF('Data R1'!K170,"&gt;0")+COUNTIF('Data R1'!M170,"&gt;0")+COUNTIF('Data R1'!O170,"&gt;0")+COUNTIF('Data R1'!Q170,"&gt;0")+COUNTIF('Data R1'!S170,"&gt;0")+COUNTIF('Data R1'!U170,"&gt;0")+COUNTIF('Data R1'!W170,"&gt;0")+COUNTIF('Data R1'!Y170,"&gt;0"))&gt;0,1,0))</f>
        <v/>
      </c>
      <c r="M168" t="inlineStr">
        <is>
          <t>Data R</t>
        </is>
      </c>
    </row>
    <row r="169">
      <c r="A169" t="inlineStr">
        <is>
          <t>Regional 1</t>
        </is>
      </c>
      <c r="B169">
        <f>IF('Data R1'!C171="","",'Data R1'!B171)</f>
        <v/>
      </c>
      <c r="C169">
        <f>IF('Data R1'!C171="","",'Data R1'!C171)</f>
        <v/>
      </c>
      <c r="D169">
        <f>IF('Data R1'!C171="","",'Data R1'!D171)</f>
        <v/>
      </c>
      <c r="E169">
        <f>IF('Data R1'!C171="","",'Data R1'!E171)</f>
        <v/>
      </c>
      <c r="F169">
        <f>IF('Data R1'!C171="","",'Data R1'!F171)</f>
        <v/>
      </c>
      <c r="G169">
        <f>IF('Data R1'!C171="","",'Data R1'!AD171)</f>
        <v/>
      </c>
      <c r="H169">
        <f>IF('Data R1'!C171="","",'Data R1'!AC171)</f>
        <v/>
      </c>
      <c r="I169">
        <f>IF('Data R1'!C171="","",COUNTIF('Data R1'!J171,"&gt;0")+COUNTIF('Data R1'!L171,"&gt;0")+COUNTIF('Data R1'!N171,"&gt;0")+COUNTIF('Data R1'!P171,"&gt;0")+COUNTIF('Data R1'!R171,"&gt;0")+COUNTIF('Data R1'!T171,"&gt;0")+COUNTIF('Data R1'!V171,"&gt;0")+COUNTIF('Data R1'!X171,"&gt;0"))</f>
        <v/>
      </c>
      <c r="J169">
        <f>IF('Data R1'!C171="","",IF((COUNTIF('Data R1'!K171,"&gt;0")+COUNTIF('Data R1'!M171,"&gt;0")+COUNTIF('Data R1'!O171,"&gt;0")+COUNTIF('Data R1'!Q171,"&gt;0")+COUNTIF('Data R1'!S171,"&gt;0")+COUNTIF('Data R1'!U171,"&gt;0")+COUNTIF('Data R1'!W171,"&gt;0")+COUNTIF('Data R1'!Y171,"&gt;0"))&gt;0,1,0))</f>
        <v/>
      </c>
      <c r="M169" t="inlineStr">
        <is>
          <t>Data R</t>
        </is>
      </c>
    </row>
    <row r="170">
      <c r="A170" t="inlineStr">
        <is>
          <t>Regional 1</t>
        </is>
      </c>
      <c r="B170">
        <f>IF('Data R1'!C172="","",'Data R1'!B172)</f>
        <v/>
      </c>
      <c r="C170">
        <f>IF('Data R1'!C172="","",'Data R1'!C172)</f>
        <v/>
      </c>
      <c r="D170">
        <f>IF('Data R1'!C172="","",'Data R1'!D172)</f>
        <v/>
      </c>
      <c r="E170">
        <f>IF('Data R1'!C172="","",'Data R1'!E172)</f>
        <v/>
      </c>
      <c r="F170">
        <f>IF('Data R1'!C172="","",'Data R1'!F172)</f>
        <v/>
      </c>
      <c r="G170">
        <f>IF('Data R1'!C172="","",'Data R1'!AD172)</f>
        <v/>
      </c>
      <c r="H170">
        <f>IF('Data R1'!C172="","",'Data R1'!AC172)</f>
        <v/>
      </c>
      <c r="I170">
        <f>IF('Data R1'!C172="","",COUNTIF('Data R1'!J172,"&gt;0")+COUNTIF('Data R1'!L172,"&gt;0")+COUNTIF('Data R1'!N172,"&gt;0")+COUNTIF('Data R1'!P172,"&gt;0")+COUNTIF('Data R1'!R172,"&gt;0")+COUNTIF('Data R1'!T172,"&gt;0")+COUNTIF('Data R1'!V172,"&gt;0")+COUNTIF('Data R1'!X172,"&gt;0"))</f>
        <v/>
      </c>
      <c r="J170">
        <f>IF('Data R1'!C172="","",IF((COUNTIF('Data R1'!K172,"&gt;0")+COUNTIF('Data R1'!M172,"&gt;0")+COUNTIF('Data R1'!O172,"&gt;0")+COUNTIF('Data R1'!Q172,"&gt;0")+COUNTIF('Data R1'!S172,"&gt;0")+COUNTIF('Data R1'!U172,"&gt;0")+COUNTIF('Data R1'!W172,"&gt;0")+COUNTIF('Data R1'!Y172,"&gt;0"))&gt;0,1,0))</f>
        <v/>
      </c>
      <c r="M170" t="inlineStr">
        <is>
          <t>Data R</t>
        </is>
      </c>
    </row>
    <row r="171">
      <c r="A171" t="inlineStr">
        <is>
          <t>Regional 1</t>
        </is>
      </c>
      <c r="B171">
        <f>IF('Data R1'!C173="","",'Data R1'!B173)</f>
        <v/>
      </c>
      <c r="C171">
        <f>IF('Data R1'!C173="","",'Data R1'!C173)</f>
        <v/>
      </c>
      <c r="D171">
        <f>IF('Data R1'!C173="","",'Data R1'!D173)</f>
        <v/>
      </c>
      <c r="E171">
        <f>IF('Data R1'!C173="","",'Data R1'!E173)</f>
        <v/>
      </c>
      <c r="F171">
        <f>IF('Data R1'!C173="","",'Data R1'!F173)</f>
        <v/>
      </c>
      <c r="G171">
        <f>IF('Data R1'!C173="","",'Data R1'!AD173)</f>
        <v/>
      </c>
      <c r="H171">
        <f>IF('Data R1'!C173="","",'Data R1'!AC173)</f>
        <v/>
      </c>
      <c r="I171">
        <f>IF('Data R1'!C173="","",COUNTIF('Data R1'!J173,"&gt;0")+COUNTIF('Data R1'!L173,"&gt;0")+COUNTIF('Data R1'!N173,"&gt;0")+COUNTIF('Data R1'!P173,"&gt;0")+COUNTIF('Data R1'!R173,"&gt;0")+COUNTIF('Data R1'!T173,"&gt;0")+COUNTIF('Data R1'!V173,"&gt;0")+COUNTIF('Data R1'!X173,"&gt;0"))</f>
        <v/>
      </c>
      <c r="J171">
        <f>IF('Data R1'!C173="","",IF((COUNTIF('Data R1'!K173,"&gt;0")+COUNTIF('Data R1'!M173,"&gt;0")+COUNTIF('Data R1'!O173,"&gt;0")+COUNTIF('Data R1'!Q173,"&gt;0")+COUNTIF('Data R1'!S173,"&gt;0")+COUNTIF('Data R1'!U173,"&gt;0")+COUNTIF('Data R1'!W173,"&gt;0")+COUNTIF('Data R1'!Y173,"&gt;0"))&gt;0,1,0))</f>
        <v/>
      </c>
      <c r="M171" t="inlineStr">
        <is>
          <t>Data R</t>
        </is>
      </c>
    </row>
    <row r="172">
      <c r="A172" t="inlineStr">
        <is>
          <t>Regional 1</t>
        </is>
      </c>
      <c r="B172">
        <f>IF('Data R1'!C174="","",'Data R1'!B174)</f>
        <v/>
      </c>
      <c r="C172">
        <f>IF('Data R1'!C174="","",'Data R1'!C174)</f>
        <v/>
      </c>
      <c r="D172">
        <f>IF('Data R1'!C174="","",'Data R1'!D174)</f>
        <v/>
      </c>
      <c r="E172">
        <f>IF('Data R1'!C174="","",'Data R1'!E174)</f>
        <v/>
      </c>
      <c r="F172">
        <f>IF('Data R1'!C174="","",'Data R1'!F174)</f>
        <v/>
      </c>
      <c r="G172">
        <f>IF('Data R1'!C174="","",'Data R1'!AD174)</f>
        <v/>
      </c>
      <c r="H172">
        <f>IF('Data R1'!C174="","",'Data R1'!AC174)</f>
        <v/>
      </c>
      <c r="I172">
        <f>IF('Data R1'!C174="","",COUNTIF('Data R1'!J174,"&gt;0")+COUNTIF('Data R1'!L174,"&gt;0")+COUNTIF('Data R1'!N174,"&gt;0")+COUNTIF('Data R1'!P174,"&gt;0")+COUNTIF('Data R1'!R174,"&gt;0")+COUNTIF('Data R1'!T174,"&gt;0")+COUNTIF('Data R1'!V174,"&gt;0")+COUNTIF('Data R1'!X174,"&gt;0"))</f>
        <v/>
      </c>
      <c r="J172">
        <f>IF('Data R1'!C174="","",IF((COUNTIF('Data R1'!K174,"&gt;0")+COUNTIF('Data R1'!M174,"&gt;0")+COUNTIF('Data R1'!O174,"&gt;0")+COUNTIF('Data R1'!Q174,"&gt;0")+COUNTIF('Data R1'!S174,"&gt;0")+COUNTIF('Data R1'!U174,"&gt;0")+COUNTIF('Data R1'!W174,"&gt;0")+COUNTIF('Data R1'!Y174,"&gt;0"))&gt;0,1,0))</f>
        <v/>
      </c>
      <c r="M172" t="inlineStr">
        <is>
          <t>Data R</t>
        </is>
      </c>
    </row>
    <row r="173">
      <c r="A173" t="inlineStr">
        <is>
          <t>Regional 1</t>
        </is>
      </c>
      <c r="B173">
        <f>IF('Data R1'!C175="","",'Data R1'!B175)</f>
        <v/>
      </c>
      <c r="C173">
        <f>IF('Data R1'!C175="","",'Data R1'!C175)</f>
        <v/>
      </c>
      <c r="D173">
        <f>IF('Data R1'!C175="","",'Data R1'!D175)</f>
        <v/>
      </c>
      <c r="E173">
        <f>IF('Data R1'!C175="","",'Data R1'!E175)</f>
        <v/>
      </c>
      <c r="F173">
        <f>IF('Data R1'!C175="","",'Data R1'!F175)</f>
        <v/>
      </c>
      <c r="G173">
        <f>IF('Data R1'!C175="","",'Data R1'!AD175)</f>
        <v/>
      </c>
      <c r="H173">
        <f>IF('Data R1'!C175="","",'Data R1'!AC175)</f>
        <v/>
      </c>
      <c r="I173">
        <f>IF('Data R1'!C175="","",COUNTIF('Data R1'!J175,"&gt;0")+COUNTIF('Data R1'!L175,"&gt;0")+COUNTIF('Data R1'!N175,"&gt;0")+COUNTIF('Data R1'!P175,"&gt;0")+COUNTIF('Data R1'!R175,"&gt;0")+COUNTIF('Data R1'!T175,"&gt;0")+COUNTIF('Data R1'!V175,"&gt;0")+COUNTIF('Data R1'!X175,"&gt;0"))</f>
        <v/>
      </c>
      <c r="J173">
        <f>IF('Data R1'!C175="","",IF((COUNTIF('Data R1'!K175,"&gt;0")+COUNTIF('Data R1'!M175,"&gt;0")+COUNTIF('Data R1'!O175,"&gt;0")+COUNTIF('Data R1'!Q175,"&gt;0")+COUNTIF('Data R1'!S175,"&gt;0")+COUNTIF('Data R1'!U175,"&gt;0")+COUNTIF('Data R1'!W175,"&gt;0")+COUNTIF('Data R1'!Y175,"&gt;0"))&gt;0,1,0))</f>
        <v/>
      </c>
      <c r="M173" t="inlineStr">
        <is>
          <t>Data R</t>
        </is>
      </c>
    </row>
    <row r="174">
      <c r="A174" t="inlineStr">
        <is>
          <t>Regional 1</t>
        </is>
      </c>
      <c r="B174">
        <f>IF('Data R1'!C176="","",'Data R1'!B176)</f>
        <v/>
      </c>
      <c r="C174">
        <f>IF('Data R1'!C176="","",'Data R1'!C176)</f>
        <v/>
      </c>
      <c r="D174">
        <f>IF('Data R1'!C176="","",'Data R1'!D176)</f>
        <v/>
      </c>
      <c r="E174">
        <f>IF('Data R1'!C176="","",'Data R1'!E176)</f>
        <v/>
      </c>
      <c r="F174">
        <f>IF('Data R1'!C176="","",'Data R1'!F176)</f>
        <v/>
      </c>
      <c r="G174">
        <f>IF('Data R1'!C176="","",'Data R1'!AD176)</f>
        <v/>
      </c>
      <c r="H174">
        <f>IF('Data R1'!C176="","",'Data R1'!AC176)</f>
        <v/>
      </c>
      <c r="I174">
        <f>IF('Data R1'!C176="","",COUNTIF('Data R1'!J176,"&gt;0")+COUNTIF('Data R1'!L176,"&gt;0")+COUNTIF('Data R1'!N176,"&gt;0")+COUNTIF('Data R1'!P176,"&gt;0")+COUNTIF('Data R1'!R176,"&gt;0")+COUNTIF('Data R1'!T176,"&gt;0")+COUNTIF('Data R1'!V176,"&gt;0")+COUNTIF('Data R1'!X176,"&gt;0"))</f>
        <v/>
      </c>
      <c r="J174">
        <f>IF('Data R1'!C176="","",IF((COUNTIF('Data R1'!K176,"&gt;0")+COUNTIF('Data R1'!M176,"&gt;0")+COUNTIF('Data R1'!O176,"&gt;0")+COUNTIF('Data R1'!Q176,"&gt;0")+COUNTIF('Data R1'!S176,"&gt;0")+COUNTIF('Data R1'!U176,"&gt;0")+COUNTIF('Data R1'!W176,"&gt;0")+COUNTIF('Data R1'!Y176,"&gt;0"))&gt;0,1,0))</f>
        <v/>
      </c>
      <c r="M174" t="inlineStr">
        <is>
          <t>Data R</t>
        </is>
      </c>
    </row>
    <row r="175">
      <c r="A175" t="inlineStr">
        <is>
          <t>Regional 1</t>
        </is>
      </c>
      <c r="B175">
        <f>IF('Data R1'!C177="","",'Data R1'!B177)</f>
        <v/>
      </c>
      <c r="C175">
        <f>IF('Data R1'!C177="","",'Data R1'!C177)</f>
        <v/>
      </c>
      <c r="D175">
        <f>IF('Data R1'!C177="","",'Data R1'!D177)</f>
        <v/>
      </c>
      <c r="E175">
        <f>IF('Data R1'!C177="","",'Data R1'!E177)</f>
        <v/>
      </c>
      <c r="F175">
        <f>IF('Data R1'!C177="","",'Data R1'!F177)</f>
        <v/>
      </c>
      <c r="G175">
        <f>IF('Data R1'!C177="","",'Data R1'!AD177)</f>
        <v/>
      </c>
      <c r="H175">
        <f>IF('Data R1'!C177="","",'Data R1'!AC177)</f>
        <v/>
      </c>
      <c r="I175">
        <f>IF('Data R1'!C177="","",COUNTIF('Data R1'!J177,"&gt;0")+COUNTIF('Data R1'!L177,"&gt;0")+COUNTIF('Data R1'!N177,"&gt;0")+COUNTIF('Data R1'!P177,"&gt;0")+COUNTIF('Data R1'!R177,"&gt;0")+COUNTIF('Data R1'!T177,"&gt;0")+COUNTIF('Data R1'!V177,"&gt;0")+COUNTIF('Data R1'!X177,"&gt;0"))</f>
        <v/>
      </c>
      <c r="J175">
        <f>IF('Data R1'!C177="","",IF((COUNTIF('Data R1'!K177,"&gt;0")+COUNTIF('Data R1'!M177,"&gt;0")+COUNTIF('Data R1'!O177,"&gt;0")+COUNTIF('Data R1'!Q177,"&gt;0")+COUNTIF('Data R1'!S177,"&gt;0")+COUNTIF('Data R1'!U177,"&gt;0")+COUNTIF('Data R1'!W177,"&gt;0")+COUNTIF('Data R1'!Y177,"&gt;0"))&gt;0,1,0))</f>
        <v/>
      </c>
      <c r="M175" t="inlineStr">
        <is>
          <t>Data R</t>
        </is>
      </c>
    </row>
    <row r="176">
      <c r="A176" t="inlineStr">
        <is>
          <t>Regional 1</t>
        </is>
      </c>
      <c r="B176">
        <f>IF('Data R1'!C178="","",'Data R1'!B178)</f>
        <v/>
      </c>
      <c r="C176">
        <f>IF('Data R1'!C178="","",'Data R1'!C178)</f>
        <v/>
      </c>
      <c r="D176">
        <f>IF('Data R1'!C178="","",'Data R1'!D178)</f>
        <v/>
      </c>
      <c r="E176">
        <f>IF('Data R1'!C178="","",'Data R1'!E178)</f>
        <v/>
      </c>
      <c r="F176">
        <f>IF('Data R1'!C178="","",'Data R1'!F178)</f>
        <v/>
      </c>
      <c r="G176">
        <f>IF('Data R1'!C178="","",'Data R1'!AD178)</f>
        <v/>
      </c>
      <c r="H176">
        <f>IF('Data R1'!C178="","",'Data R1'!AC178)</f>
        <v/>
      </c>
      <c r="I176">
        <f>IF('Data R1'!C178="","",COUNTIF('Data R1'!J178,"&gt;0")+COUNTIF('Data R1'!L178,"&gt;0")+COUNTIF('Data R1'!N178,"&gt;0")+COUNTIF('Data R1'!P178,"&gt;0")+COUNTIF('Data R1'!R178,"&gt;0")+COUNTIF('Data R1'!T178,"&gt;0")+COUNTIF('Data R1'!V178,"&gt;0")+COUNTIF('Data R1'!X178,"&gt;0"))</f>
        <v/>
      </c>
      <c r="J176">
        <f>IF('Data R1'!C178="","",IF((COUNTIF('Data R1'!K178,"&gt;0")+COUNTIF('Data R1'!M178,"&gt;0")+COUNTIF('Data R1'!O178,"&gt;0")+COUNTIF('Data R1'!Q178,"&gt;0")+COUNTIF('Data R1'!S178,"&gt;0")+COUNTIF('Data R1'!U178,"&gt;0")+COUNTIF('Data R1'!W178,"&gt;0")+COUNTIF('Data R1'!Y178,"&gt;0"))&gt;0,1,0))</f>
        <v/>
      </c>
      <c r="M176" t="inlineStr">
        <is>
          <t>Data R</t>
        </is>
      </c>
    </row>
    <row r="177">
      <c r="A177" t="inlineStr">
        <is>
          <t>Regional 1</t>
        </is>
      </c>
      <c r="B177">
        <f>IF('Data R1'!C179="","",'Data R1'!B179)</f>
        <v/>
      </c>
      <c r="C177">
        <f>IF('Data R1'!C179="","",'Data R1'!C179)</f>
        <v/>
      </c>
      <c r="D177">
        <f>IF('Data R1'!C179="","",'Data R1'!D179)</f>
        <v/>
      </c>
      <c r="E177">
        <f>IF('Data R1'!C179="","",'Data R1'!E179)</f>
        <v/>
      </c>
      <c r="F177">
        <f>IF('Data R1'!C179="","",'Data R1'!F179)</f>
        <v/>
      </c>
      <c r="G177">
        <f>IF('Data R1'!C179="","",'Data R1'!AD179)</f>
        <v/>
      </c>
      <c r="H177">
        <f>IF('Data R1'!C179="","",'Data R1'!AC179)</f>
        <v/>
      </c>
      <c r="I177">
        <f>IF('Data R1'!C179="","",COUNTIF('Data R1'!J179,"&gt;0")+COUNTIF('Data R1'!L179,"&gt;0")+COUNTIF('Data R1'!N179,"&gt;0")+COUNTIF('Data R1'!P179,"&gt;0")+COUNTIF('Data R1'!R179,"&gt;0")+COUNTIF('Data R1'!T179,"&gt;0")+COUNTIF('Data R1'!V179,"&gt;0")+COUNTIF('Data R1'!X179,"&gt;0"))</f>
        <v/>
      </c>
      <c r="J177">
        <f>IF('Data R1'!C179="","",IF((COUNTIF('Data R1'!K179,"&gt;0")+COUNTIF('Data R1'!M179,"&gt;0")+COUNTIF('Data R1'!O179,"&gt;0")+COUNTIF('Data R1'!Q179,"&gt;0")+COUNTIF('Data R1'!S179,"&gt;0")+COUNTIF('Data R1'!U179,"&gt;0")+COUNTIF('Data R1'!W179,"&gt;0")+COUNTIF('Data R1'!Y179,"&gt;0"))&gt;0,1,0))</f>
        <v/>
      </c>
      <c r="M177" t="inlineStr">
        <is>
          <t>Data R</t>
        </is>
      </c>
    </row>
    <row r="178">
      <c r="A178" t="inlineStr">
        <is>
          <t>Regional 1</t>
        </is>
      </c>
      <c r="B178">
        <f>IF('Data R1'!C180="","",'Data R1'!B180)</f>
        <v/>
      </c>
      <c r="C178">
        <f>IF('Data R1'!C180="","",'Data R1'!C180)</f>
        <v/>
      </c>
      <c r="D178">
        <f>IF('Data R1'!C180="","",'Data R1'!D180)</f>
        <v/>
      </c>
      <c r="E178">
        <f>IF('Data R1'!C180="","",'Data R1'!E180)</f>
        <v/>
      </c>
      <c r="F178">
        <f>IF('Data R1'!C180="","",'Data R1'!F180)</f>
        <v/>
      </c>
      <c r="G178">
        <f>IF('Data R1'!C180="","",'Data R1'!AD180)</f>
        <v/>
      </c>
      <c r="H178">
        <f>IF('Data R1'!C180="","",'Data R1'!AC180)</f>
        <v/>
      </c>
      <c r="I178">
        <f>IF('Data R1'!C180="","",COUNTIF('Data R1'!J180,"&gt;0")+COUNTIF('Data R1'!L180,"&gt;0")+COUNTIF('Data R1'!N180,"&gt;0")+COUNTIF('Data R1'!P180,"&gt;0")+COUNTIF('Data R1'!R180,"&gt;0")+COUNTIF('Data R1'!T180,"&gt;0")+COUNTIF('Data R1'!V180,"&gt;0")+COUNTIF('Data R1'!X180,"&gt;0"))</f>
        <v/>
      </c>
      <c r="J178">
        <f>IF('Data R1'!C180="","",IF((COUNTIF('Data R1'!K180,"&gt;0")+COUNTIF('Data R1'!M180,"&gt;0")+COUNTIF('Data R1'!O180,"&gt;0")+COUNTIF('Data R1'!Q180,"&gt;0")+COUNTIF('Data R1'!S180,"&gt;0")+COUNTIF('Data R1'!U180,"&gt;0")+COUNTIF('Data R1'!W180,"&gt;0")+COUNTIF('Data R1'!Y180,"&gt;0"))&gt;0,1,0))</f>
        <v/>
      </c>
      <c r="M178" t="inlineStr">
        <is>
          <t>Data R</t>
        </is>
      </c>
    </row>
    <row r="179">
      <c r="A179" t="inlineStr">
        <is>
          <t>Regional 1</t>
        </is>
      </c>
      <c r="B179">
        <f>IF('Data R1'!C181="","",'Data R1'!B181)</f>
        <v/>
      </c>
      <c r="C179">
        <f>IF('Data R1'!C181="","",'Data R1'!C181)</f>
        <v/>
      </c>
      <c r="D179">
        <f>IF('Data R1'!C181="","",'Data R1'!D181)</f>
        <v/>
      </c>
      <c r="E179">
        <f>IF('Data R1'!C181="","",'Data R1'!E181)</f>
        <v/>
      </c>
      <c r="F179">
        <f>IF('Data R1'!C181="","",'Data R1'!F181)</f>
        <v/>
      </c>
      <c r="G179">
        <f>IF('Data R1'!C181="","",'Data R1'!AD181)</f>
        <v/>
      </c>
      <c r="H179">
        <f>IF('Data R1'!C181="","",'Data R1'!AC181)</f>
        <v/>
      </c>
      <c r="I179">
        <f>IF('Data R1'!C181="","",COUNTIF('Data R1'!J181,"&gt;0")+COUNTIF('Data R1'!L181,"&gt;0")+COUNTIF('Data R1'!N181,"&gt;0")+COUNTIF('Data R1'!P181,"&gt;0")+COUNTIF('Data R1'!R181,"&gt;0")+COUNTIF('Data R1'!T181,"&gt;0")+COUNTIF('Data R1'!V181,"&gt;0")+COUNTIF('Data R1'!X181,"&gt;0"))</f>
        <v/>
      </c>
      <c r="J179">
        <f>IF('Data R1'!C181="","",IF((COUNTIF('Data R1'!K181,"&gt;0")+COUNTIF('Data R1'!M181,"&gt;0")+COUNTIF('Data R1'!O181,"&gt;0")+COUNTIF('Data R1'!Q181,"&gt;0")+COUNTIF('Data R1'!S181,"&gt;0")+COUNTIF('Data R1'!U181,"&gt;0")+COUNTIF('Data R1'!W181,"&gt;0")+COUNTIF('Data R1'!Y181,"&gt;0"))&gt;0,1,0))</f>
        <v/>
      </c>
      <c r="M179" t="inlineStr">
        <is>
          <t>Data R</t>
        </is>
      </c>
    </row>
    <row r="180">
      <c r="A180" t="inlineStr">
        <is>
          <t>Regional 1</t>
        </is>
      </c>
      <c r="B180">
        <f>IF('Data R1'!C182="","",'Data R1'!B182)</f>
        <v/>
      </c>
      <c r="C180">
        <f>IF('Data R1'!C182="","",'Data R1'!C182)</f>
        <v/>
      </c>
      <c r="D180">
        <f>IF('Data R1'!C182="","",'Data R1'!D182)</f>
        <v/>
      </c>
      <c r="E180">
        <f>IF('Data R1'!C182="","",'Data R1'!E182)</f>
        <v/>
      </c>
      <c r="F180">
        <f>IF('Data R1'!C182="","",'Data R1'!F182)</f>
        <v/>
      </c>
      <c r="G180">
        <f>IF('Data R1'!C182="","",'Data R1'!AD182)</f>
        <v/>
      </c>
      <c r="H180">
        <f>IF('Data R1'!C182="","",'Data R1'!AC182)</f>
        <v/>
      </c>
      <c r="I180">
        <f>IF('Data R1'!C182="","",COUNTIF('Data R1'!J182,"&gt;0")+COUNTIF('Data R1'!L182,"&gt;0")+COUNTIF('Data R1'!N182,"&gt;0")+COUNTIF('Data R1'!P182,"&gt;0")+COUNTIF('Data R1'!R182,"&gt;0")+COUNTIF('Data R1'!T182,"&gt;0")+COUNTIF('Data R1'!V182,"&gt;0")+COUNTIF('Data R1'!X182,"&gt;0"))</f>
        <v/>
      </c>
      <c r="J180">
        <f>IF('Data R1'!C182="","",IF((COUNTIF('Data R1'!K182,"&gt;0")+COUNTIF('Data R1'!M182,"&gt;0")+COUNTIF('Data R1'!O182,"&gt;0")+COUNTIF('Data R1'!Q182,"&gt;0")+COUNTIF('Data R1'!S182,"&gt;0")+COUNTIF('Data R1'!U182,"&gt;0")+COUNTIF('Data R1'!W182,"&gt;0")+COUNTIF('Data R1'!Y182,"&gt;0"))&gt;0,1,0))</f>
        <v/>
      </c>
      <c r="M180" t="inlineStr">
        <is>
          <t>Data R</t>
        </is>
      </c>
    </row>
    <row r="181">
      <c r="A181" t="inlineStr">
        <is>
          <t>Regional 1</t>
        </is>
      </c>
      <c r="B181">
        <f>IF('Data R1'!C183="","",'Data R1'!B183)</f>
        <v/>
      </c>
      <c r="C181">
        <f>IF('Data R1'!C183="","",'Data R1'!C183)</f>
        <v/>
      </c>
      <c r="D181">
        <f>IF('Data R1'!C183="","",'Data R1'!D183)</f>
        <v/>
      </c>
      <c r="E181">
        <f>IF('Data R1'!C183="","",'Data R1'!E183)</f>
        <v/>
      </c>
      <c r="F181">
        <f>IF('Data R1'!C183="","",'Data R1'!F183)</f>
        <v/>
      </c>
      <c r="G181">
        <f>IF('Data R1'!C183="","",'Data R1'!AD183)</f>
        <v/>
      </c>
      <c r="H181">
        <f>IF('Data R1'!C183="","",'Data R1'!AC183)</f>
        <v/>
      </c>
      <c r="I181">
        <f>IF('Data R1'!C183="","",COUNTIF('Data R1'!J183,"&gt;0")+COUNTIF('Data R1'!L183,"&gt;0")+COUNTIF('Data R1'!N183,"&gt;0")+COUNTIF('Data R1'!P183,"&gt;0")+COUNTIF('Data R1'!R183,"&gt;0")+COUNTIF('Data R1'!T183,"&gt;0")+COUNTIF('Data R1'!V183,"&gt;0")+COUNTIF('Data R1'!X183,"&gt;0"))</f>
        <v/>
      </c>
      <c r="J181">
        <f>IF('Data R1'!C183="","",IF((COUNTIF('Data R1'!K183,"&gt;0")+COUNTIF('Data R1'!M183,"&gt;0")+COUNTIF('Data R1'!O183,"&gt;0")+COUNTIF('Data R1'!Q183,"&gt;0")+COUNTIF('Data R1'!S183,"&gt;0")+COUNTIF('Data R1'!U183,"&gt;0")+COUNTIF('Data R1'!W183,"&gt;0")+COUNTIF('Data R1'!Y183,"&gt;0"))&gt;0,1,0))</f>
        <v/>
      </c>
      <c r="M181" t="inlineStr">
        <is>
          <t>Data R</t>
        </is>
      </c>
    </row>
    <row r="182">
      <c r="A182" t="inlineStr">
        <is>
          <t>Regional 1</t>
        </is>
      </c>
      <c r="B182">
        <f>IF('Data R1'!C184="","",'Data R1'!B184)</f>
        <v/>
      </c>
      <c r="C182">
        <f>IF('Data R1'!C184="","",'Data R1'!C184)</f>
        <v/>
      </c>
      <c r="D182">
        <f>IF('Data R1'!C184="","",'Data R1'!D184)</f>
        <v/>
      </c>
      <c r="E182">
        <f>IF('Data R1'!C184="","",'Data R1'!E184)</f>
        <v/>
      </c>
      <c r="F182">
        <f>IF('Data R1'!C184="","",'Data R1'!F184)</f>
        <v/>
      </c>
      <c r="G182">
        <f>IF('Data R1'!C184="","",'Data R1'!AD184)</f>
        <v/>
      </c>
      <c r="H182">
        <f>IF('Data R1'!C184="","",'Data R1'!AC184)</f>
        <v/>
      </c>
      <c r="I182">
        <f>IF('Data R1'!C184="","",COUNTIF('Data R1'!J184,"&gt;0")+COUNTIF('Data R1'!L184,"&gt;0")+COUNTIF('Data R1'!N184,"&gt;0")+COUNTIF('Data R1'!P184,"&gt;0")+COUNTIF('Data R1'!R184,"&gt;0")+COUNTIF('Data R1'!T184,"&gt;0")+COUNTIF('Data R1'!V184,"&gt;0")+COUNTIF('Data R1'!X184,"&gt;0"))</f>
        <v/>
      </c>
      <c r="J182">
        <f>IF('Data R1'!C184="","",IF((COUNTIF('Data R1'!K184,"&gt;0")+COUNTIF('Data R1'!M184,"&gt;0")+COUNTIF('Data R1'!O184,"&gt;0")+COUNTIF('Data R1'!Q184,"&gt;0")+COUNTIF('Data R1'!S184,"&gt;0")+COUNTIF('Data R1'!U184,"&gt;0")+COUNTIF('Data R1'!W184,"&gt;0")+COUNTIF('Data R1'!Y184,"&gt;0"))&gt;0,1,0))</f>
        <v/>
      </c>
      <c r="M182" t="inlineStr">
        <is>
          <t>Data R</t>
        </is>
      </c>
    </row>
    <row r="183">
      <c r="A183" t="inlineStr">
        <is>
          <t>Regional 1</t>
        </is>
      </c>
      <c r="B183">
        <f>IF('Data R1'!C185="","",'Data R1'!B185)</f>
        <v/>
      </c>
      <c r="C183">
        <f>IF('Data R1'!C185="","",'Data R1'!C185)</f>
        <v/>
      </c>
      <c r="D183">
        <f>IF('Data R1'!C185="","",'Data R1'!D185)</f>
        <v/>
      </c>
      <c r="E183">
        <f>IF('Data R1'!C185="","",'Data R1'!E185)</f>
        <v/>
      </c>
      <c r="F183">
        <f>IF('Data R1'!C185="","",'Data R1'!F185)</f>
        <v/>
      </c>
      <c r="G183">
        <f>IF('Data R1'!C185="","",'Data R1'!AD185)</f>
        <v/>
      </c>
      <c r="H183">
        <f>IF('Data R1'!C185="","",'Data R1'!AC185)</f>
        <v/>
      </c>
      <c r="I183">
        <f>IF('Data R1'!C185="","",COUNTIF('Data R1'!J185,"&gt;0")+COUNTIF('Data R1'!L185,"&gt;0")+COUNTIF('Data R1'!N185,"&gt;0")+COUNTIF('Data R1'!P185,"&gt;0")+COUNTIF('Data R1'!R185,"&gt;0")+COUNTIF('Data R1'!T185,"&gt;0")+COUNTIF('Data R1'!V185,"&gt;0")+COUNTIF('Data R1'!X185,"&gt;0"))</f>
        <v/>
      </c>
      <c r="J183">
        <f>IF('Data R1'!C185="","",IF((COUNTIF('Data R1'!K185,"&gt;0")+COUNTIF('Data R1'!M185,"&gt;0")+COUNTIF('Data R1'!O185,"&gt;0")+COUNTIF('Data R1'!Q185,"&gt;0")+COUNTIF('Data R1'!S185,"&gt;0")+COUNTIF('Data R1'!U185,"&gt;0")+COUNTIF('Data R1'!W185,"&gt;0")+COUNTIF('Data R1'!Y185,"&gt;0"))&gt;0,1,0))</f>
        <v/>
      </c>
      <c r="M183" t="inlineStr">
        <is>
          <t>Data R</t>
        </is>
      </c>
    </row>
    <row r="184">
      <c r="A184" t="inlineStr">
        <is>
          <t>Regional 1</t>
        </is>
      </c>
      <c r="B184">
        <f>IF('Data R1'!C186="","",'Data R1'!B186)</f>
        <v/>
      </c>
      <c r="C184">
        <f>IF('Data R1'!C186="","",'Data R1'!C186)</f>
        <v/>
      </c>
      <c r="D184">
        <f>IF('Data R1'!C186="","",'Data R1'!D186)</f>
        <v/>
      </c>
      <c r="E184">
        <f>IF('Data R1'!C186="","",'Data R1'!E186)</f>
        <v/>
      </c>
      <c r="F184">
        <f>IF('Data R1'!C186="","",'Data R1'!F186)</f>
        <v/>
      </c>
      <c r="G184">
        <f>IF('Data R1'!C186="","",'Data R1'!AD186)</f>
        <v/>
      </c>
      <c r="H184">
        <f>IF('Data R1'!C186="","",'Data R1'!AC186)</f>
        <v/>
      </c>
      <c r="I184">
        <f>IF('Data R1'!C186="","",COUNTIF('Data R1'!J186,"&gt;0")+COUNTIF('Data R1'!L186,"&gt;0")+COUNTIF('Data R1'!N186,"&gt;0")+COUNTIF('Data R1'!P186,"&gt;0")+COUNTIF('Data R1'!R186,"&gt;0")+COUNTIF('Data R1'!T186,"&gt;0")+COUNTIF('Data R1'!V186,"&gt;0")+COUNTIF('Data R1'!X186,"&gt;0"))</f>
        <v/>
      </c>
      <c r="J184">
        <f>IF('Data R1'!C186="","",IF((COUNTIF('Data R1'!K186,"&gt;0")+COUNTIF('Data R1'!M186,"&gt;0")+COUNTIF('Data R1'!O186,"&gt;0")+COUNTIF('Data R1'!Q186,"&gt;0")+COUNTIF('Data R1'!S186,"&gt;0")+COUNTIF('Data R1'!U186,"&gt;0")+COUNTIF('Data R1'!W186,"&gt;0")+COUNTIF('Data R1'!Y186,"&gt;0"))&gt;0,1,0))</f>
        <v/>
      </c>
      <c r="M184" t="inlineStr">
        <is>
          <t>Data R</t>
        </is>
      </c>
    </row>
    <row r="185">
      <c r="A185" t="inlineStr">
        <is>
          <t>Regional 1</t>
        </is>
      </c>
      <c r="B185">
        <f>IF('Data R1'!C187="","",'Data R1'!B187)</f>
        <v/>
      </c>
      <c r="C185">
        <f>IF('Data R1'!C187="","",'Data R1'!C187)</f>
        <v/>
      </c>
      <c r="D185">
        <f>IF('Data R1'!C187="","",'Data R1'!D187)</f>
        <v/>
      </c>
      <c r="E185">
        <f>IF('Data R1'!C187="","",'Data R1'!E187)</f>
        <v/>
      </c>
      <c r="F185">
        <f>IF('Data R1'!C187="","",'Data R1'!F187)</f>
        <v/>
      </c>
      <c r="G185">
        <f>IF('Data R1'!C187="","",'Data R1'!AD187)</f>
        <v/>
      </c>
      <c r="H185">
        <f>IF('Data R1'!C187="","",'Data R1'!AC187)</f>
        <v/>
      </c>
      <c r="I185">
        <f>IF('Data R1'!C187="","",COUNTIF('Data R1'!J187,"&gt;0")+COUNTIF('Data R1'!L187,"&gt;0")+COUNTIF('Data R1'!N187,"&gt;0")+COUNTIF('Data R1'!P187,"&gt;0")+COUNTIF('Data R1'!R187,"&gt;0")+COUNTIF('Data R1'!T187,"&gt;0")+COUNTIF('Data R1'!V187,"&gt;0")+COUNTIF('Data R1'!X187,"&gt;0"))</f>
        <v/>
      </c>
      <c r="J185">
        <f>IF('Data R1'!C187="","",IF((COUNTIF('Data R1'!K187,"&gt;0")+COUNTIF('Data R1'!M187,"&gt;0")+COUNTIF('Data R1'!O187,"&gt;0")+COUNTIF('Data R1'!Q187,"&gt;0")+COUNTIF('Data R1'!S187,"&gt;0")+COUNTIF('Data R1'!U187,"&gt;0")+COUNTIF('Data R1'!W187,"&gt;0")+COUNTIF('Data R1'!Y187,"&gt;0"))&gt;0,1,0))</f>
        <v/>
      </c>
      <c r="M185" t="inlineStr">
        <is>
          <t>Data R</t>
        </is>
      </c>
    </row>
    <row r="186">
      <c r="A186" t="inlineStr">
        <is>
          <t>Regional 1</t>
        </is>
      </c>
      <c r="B186">
        <f>IF('Data R1'!C188="","",'Data R1'!B188)</f>
        <v/>
      </c>
      <c r="C186">
        <f>IF('Data R1'!C188="","",'Data R1'!C188)</f>
        <v/>
      </c>
      <c r="D186">
        <f>IF('Data R1'!C188="","",'Data R1'!D188)</f>
        <v/>
      </c>
      <c r="E186">
        <f>IF('Data R1'!C188="","",'Data R1'!E188)</f>
        <v/>
      </c>
      <c r="F186">
        <f>IF('Data R1'!C188="","",'Data R1'!F188)</f>
        <v/>
      </c>
      <c r="G186">
        <f>IF('Data R1'!C188="","",'Data R1'!AD188)</f>
        <v/>
      </c>
      <c r="H186">
        <f>IF('Data R1'!C188="","",'Data R1'!AC188)</f>
        <v/>
      </c>
      <c r="I186">
        <f>IF('Data R1'!C188="","",COUNTIF('Data R1'!J188,"&gt;0")+COUNTIF('Data R1'!L188,"&gt;0")+COUNTIF('Data R1'!N188,"&gt;0")+COUNTIF('Data R1'!P188,"&gt;0")+COUNTIF('Data R1'!R188,"&gt;0")+COUNTIF('Data R1'!T188,"&gt;0")+COUNTIF('Data R1'!V188,"&gt;0")+COUNTIF('Data R1'!X188,"&gt;0"))</f>
        <v/>
      </c>
      <c r="J186">
        <f>IF('Data R1'!C188="","",IF((COUNTIF('Data R1'!K188,"&gt;0")+COUNTIF('Data R1'!M188,"&gt;0")+COUNTIF('Data R1'!O188,"&gt;0")+COUNTIF('Data R1'!Q188,"&gt;0")+COUNTIF('Data R1'!S188,"&gt;0")+COUNTIF('Data R1'!U188,"&gt;0")+COUNTIF('Data R1'!W188,"&gt;0")+COUNTIF('Data R1'!Y188,"&gt;0"))&gt;0,1,0))</f>
        <v/>
      </c>
      <c r="M186" t="inlineStr">
        <is>
          <t>Data R</t>
        </is>
      </c>
    </row>
    <row r="187">
      <c r="A187" t="inlineStr">
        <is>
          <t>Regional 1</t>
        </is>
      </c>
      <c r="B187">
        <f>IF('Data R1'!C189="","",'Data R1'!B189)</f>
        <v/>
      </c>
      <c r="C187">
        <f>IF('Data R1'!C189="","",'Data R1'!C189)</f>
        <v/>
      </c>
      <c r="D187">
        <f>IF('Data R1'!C189="","",'Data R1'!D189)</f>
        <v/>
      </c>
      <c r="E187">
        <f>IF('Data R1'!C189="","",'Data R1'!E189)</f>
        <v/>
      </c>
      <c r="F187">
        <f>IF('Data R1'!C189="","",'Data R1'!F189)</f>
        <v/>
      </c>
      <c r="G187">
        <f>IF('Data R1'!C189="","",'Data R1'!AD189)</f>
        <v/>
      </c>
      <c r="H187">
        <f>IF('Data R1'!C189="","",'Data R1'!AC189)</f>
        <v/>
      </c>
      <c r="I187">
        <f>IF('Data R1'!C189="","",COUNTIF('Data R1'!J189,"&gt;0")+COUNTIF('Data R1'!L189,"&gt;0")+COUNTIF('Data R1'!N189,"&gt;0")+COUNTIF('Data R1'!P189,"&gt;0")+COUNTIF('Data R1'!R189,"&gt;0")+COUNTIF('Data R1'!T189,"&gt;0")+COUNTIF('Data R1'!V189,"&gt;0")+COUNTIF('Data R1'!X189,"&gt;0"))</f>
        <v/>
      </c>
      <c r="J187">
        <f>IF('Data R1'!C189="","",IF((COUNTIF('Data R1'!K189,"&gt;0")+COUNTIF('Data R1'!M189,"&gt;0")+COUNTIF('Data R1'!O189,"&gt;0")+COUNTIF('Data R1'!Q189,"&gt;0")+COUNTIF('Data R1'!S189,"&gt;0")+COUNTIF('Data R1'!U189,"&gt;0")+COUNTIF('Data R1'!W189,"&gt;0")+COUNTIF('Data R1'!Y189,"&gt;0"))&gt;0,1,0))</f>
        <v/>
      </c>
      <c r="M187" t="inlineStr">
        <is>
          <t>Data R</t>
        </is>
      </c>
    </row>
    <row r="188">
      <c r="A188" t="inlineStr">
        <is>
          <t>Regional 1</t>
        </is>
      </c>
      <c r="B188">
        <f>IF('Data R1'!C190="","",'Data R1'!B190)</f>
        <v/>
      </c>
      <c r="C188">
        <f>IF('Data R1'!C190="","",'Data R1'!C190)</f>
        <v/>
      </c>
      <c r="D188">
        <f>IF('Data R1'!C190="","",'Data R1'!D190)</f>
        <v/>
      </c>
      <c r="E188">
        <f>IF('Data R1'!C190="","",'Data R1'!E190)</f>
        <v/>
      </c>
      <c r="F188">
        <f>IF('Data R1'!C190="","",'Data R1'!F190)</f>
        <v/>
      </c>
      <c r="G188">
        <f>IF('Data R1'!C190="","",'Data R1'!AD190)</f>
        <v/>
      </c>
      <c r="H188">
        <f>IF('Data R1'!C190="","",'Data R1'!AC190)</f>
        <v/>
      </c>
      <c r="I188">
        <f>IF('Data R1'!C190="","",COUNTIF('Data R1'!J190,"&gt;0")+COUNTIF('Data R1'!L190,"&gt;0")+COUNTIF('Data R1'!N190,"&gt;0")+COUNTIF('Data R1'!P190,"&gt;0")+COUNTIF('Data R1'!R190,"&gt;0")+COUNTIF('Data R1'!T190,"&gt;0")+COUNTIF('Data R1'!V190,"&gt;0")+COUNTIF('Data R1'!X190,"&gt;0"))</f>
        <v/>
      </c>
      <c r="J188">
        <f>IF('Data R1'!C190="","",IF((COUNTIF('Data R1'!K190,"&gt;0")+COUNTIF('Data R1'!M190,"&gt;0")+COUNTIF('Data R1'!O190,"&gt;0")+COUNTIF('Data R1'!Q190,"&gt;0")+COUNTIF('Data R1'!S190,"&gt;0")+COUNTIF('Data R1'!U190,"&gt;0")+COUNTIF('Data R1'!W190,"&gt;0")+COUNTIF('Data R1'!Y190,"&gt;0"))&gt;0,1,0))</f>
        <v/>
      </c>
      <c r="M188" t="inlineStr">
        <is>
          <t>Data R</t>
        </is>
      </c>
    </row>
    <row r="189">
      <c r="A189" t="inlineStr">
        <is>
          <t>Regional 1</t>
        </is>
      </c>
      <c r="B189">
        <f>IF('Data R1'!C191="","",'Data R1'!B191)</f>
        <v/>
      </c>
      <c r="C189">
        <f>IF('Data R1'!C191="","",'Data R1'!C191)</f>
        <v/>
      </c>
      <c r="D189">
        <f>IF('Data R1'!C191="","",'Data R1'!D191)</f>
        <v/>
      </c>
      <c r="E189">
        <f>IF('Data R1'!C191="","",'Data R1'!E191)</f>
        <v/>
      </c>
      <c r="F189">
        <f>IF('Data R1'!C191="","",'Data R1'!F191)</f>
        <v/>
      </c>
      <c r="G189">
        <f>IF('Data R1'!C191="","",'Data R1'!AD191)</f>
        <v/>
      </c>
      <c r="H189">
        <f>IF('Data R1'!C191="","",'Data R1'!AC191)</f>
        <v/>
      </c>
      <c r="I189">
        <f>IF('Data R1'!C191="","",COUNTIF('Data R1'!J191,"&gt;0")+COUNTIF('Data R1'!L191,"&gt;0")+COUNTIF('Data R1'!N191,"&gt;0")+COUNTIF('Data R1'!P191,"&gt;0")+COUNTIF('Data R1'!R191,"&gt;0")+COUNTIF('Data R1'!T191,"&gt;0")+COUNTIF('Data R1'!V191,"&gt;0")+COUNTIF('Data R1'!X191,"&gt;0"))</f>
        <v/>
      </c>
      <c r="J189">
        <f>IF('Data R1'!C191="","",IF((COUNTIF('Data R1'!K191,"&gt;0")+COUNTIF('Data R1'!M191,"&gt;0")+COUNTIF('Data R1'!O191,"&gt;0")+COUNTIF('Data R1'!Q191,"&gt;0")+COUNTIF('Data R1'!S191,"&gt;0")+COUNTIF('Data R1'!U191,"&gt;0")+COUNTIF('Data R1'!W191,"&gt;0")+COUNTIF('Data R1'!Y191,"&gt;0"))&gt;0,1,0))</f>
        <v/>
      </c>
      <c r="M189" t="inlineStr">
        <is>
          <t>Data R</t>
        </is>
      </c>
    </row>
    <row r="190">
      <c r="A190" t="inlineStr">
        <is>
          <t>Regional 1</t>
        </is>
      </c>
      <c r="B190">
        <f>IF('Data R1'!C192="","",'Data R1'!B192)</f>
        <v/>
      </c>
      <c r="C190">
        <f>IF('Data R1'!C192="","",'Data R1'!C192)</f>
        <v/>
      </c>
      <c r="D190">
        <f>IF('Data R1'!C192="","",'Data R1'!D192)</f>
        <v/>
      </c>
      <c r="E190">
        <f>IF('Data R1'!C192="","",'Data R1'!E192)</f>
        <v/>
      </c>
      <c r="F190">
        <f>IF('Data R1'!C192="","",'Data R1'!F192)</f>
        <v/>
      </c>
      <c r="G190">
        <f>IF('Data R1'!C192="","",'Data R1'!AD192)</f>
        <v/>
      </c>
      <c r="H190">
        <f>IF('Data R1'!C192="","",'Data R1'!AC192)</f>
        <v/>
      </c>
      <c r="I190">
        <f>IF('Data R1'!C192="","",COUNTIF('Data R1'!J192,"&gt;0")+COUNTIF('Data R1'!L192,"&gt;0")+COUNTIF('Data R1'!N192,"&gt;0")+COUNTIF('Data R1'!P192,"&gt;0")+COUNTIF('Data R1'!R192,"&gt;0")+COUNTIF('Data R1'!T192,"&gt;0")+COUNTIF('Data R1'!V192,"&gt;0")+COUNTIF('Data R1'!X192,"&gt;0"))</f>
        <v/>
      </c>
      <c r="J190">
        <f>IF('Data R1'!C192="","",IF((COUNTIF('Data R1'!K192,"&gt;0")+COUNTIF('Data R1'!M192,"&gt;0")+COUNTIF('Data R1'!O192,"&gt;0")+COUNTIF('Data R1'!Q192,"&gt;0")+COUNTIF('Data R1'!S192,"&gt;0")+COUNTIF('Data R1'!U192,"&gt;0")+COUNTIF('Data R1'!W192,"&gt;0")+COUNTIF('Data R1'!Y192,"&gt;0"))&gt;0,1,0))</f>
        <v/>
      </c>
      <c r="M190" t="inlineStr">
        <is>
          <t>Data R</t>
        </is>
      </c>
    </row>
    <row r="191">
      <c r="A191" t="inlineStr">
        <is>
          <t>Regional 1</t>
        </is>
      </c>
      <c r="B191">
        <f>IF('Data R1'!C193="","",'Data R1'!B193)</f>
        <v/>
      </c>
      <c r="C191">
        <f>IF('Data R1'!C193="","",'Data R1'!C193)</f>
        <v/>
      </c>
      <c r="D191">
        <f>IF('Data R1'!C193="","",'Data R1'!D193)</f>
        <v/>
      </c>
      <c r="E191">
        <f>IF('Data R1'!C193="","",'Data R1'!E193)</f>
        <v/>
      </c>
      <c r="F191">
        <f>IF('Data R1'!C193="","",'Data R1'!F193)</f>
        <v/>
      </c>
      <c r="G191">
        <f>IF('Data R1'!C193="","",'Data R1'!AD193)</f>
        <v/>
      </c>
      <c r="H191">
        <f>IF('Data R1'!C193="","",'Data R1'!AC193)</f>
        <v/>
      </c>
      <c r="I191">
        <f>IF('Data R1'!C193="","",COUNTIF('Data R1'!J193,"&gt;0")+COUNTIF('Data R1'!L193,"&gt;0")+COUNTIF('Data R1'!N193,"&gt;0")+COUNTIF('Data R1'!P193,"&gt;0")+COUNTIF('Data R1'!R193,"&gt;0")+COUNTIF('Data R1'!T193,"&gt;0")+COUNTIF('Data R1'!V193,"&gt;0")+COUNTIF('Data R1'!X193,"&gt;0"))</f>
        <v/>
      </c>
      <c r="J191">
        <f>IF('Data R1'!C193="","",IF((COUNTIF('Data R1'!K193,"&gt;0")+COUNTIF('Data R1'!M193,"&gt;0")+COUNTIF('Data R1'!O193,"&gt;0")+COUNTIF('Data R1'!Q193,"&gt;0")+COUNTIF('Data R1'!S193,"&gt;0")+COUNTIF('Data R1'!U193,"&gt;0")+COUNTIF('Data R1'!W193,"&gt;0")+COUNTIF('Data R1'!Y193,"&gt;0"))&gt;0,1,0))</f>
        <v/>
      </c>
      <c r="M191" t="inlineStr">
        <is>
          <t>Data R</t>
        </is>
      </c>
    </row>
    <row r="192">
      <c r="A192" t="inlineStr">
        <is>
          <t>Regional 1</t>
        </is>
      </c>
      <c r="B192">
        <f>IF('Data R1'!C194="","",'Data R1'!B194)</f>
        <v/>
      </c>
      <c r="C192">
        <f>IF('Data R1'!C194="","",'Data R1'!C194)</f>
        <v/>
      </c>
      <c r="D192">
        <f>IF('Data R1'!C194="","",'Data R1'!D194)</f>
        <v/>
      </c>
      <c r="E192">
        <f>IF('Data R1'!C194="","",'Data R1'!E194)</f>
        <v/>
      </c>
      <c r="F192">
        <f>IF('Data R1'!C194="","",'Data R1'!F194)</f>
        <v/>
      </c>
      <c r="G192">
        <f>IF('Data R1'!C194="","",'Data R1'!AD194)</f>
        <v/>
      </c>
      <c r="H192">
        <f>IF('Data R1'!C194="","",'Data R1'!AC194)</f>
        <v/>
      </c>
      <c r="I192">
        <f>IF('Data R1'!C194="","",COUNTIF('Data R1'!J194,"&gt;0")+COUNTIF('Data R1'!L194,"&gt;0")+COUNTIF('Data R1'!N194,"&gt;0")+COUNTIF('Data R1'!P194,"&gt;0")+COUNTIF('Data R1'!R194,"&gt;0")+COUNTIF('Data R1'!T194,"&gt;0")+COUNTIF('Data R1'!V194,"&gt;0")+COUNTIF('Data R1'!X194,"&gt;0"))</f>
        <v/>
      </c>
      <c r="J192">
        <f>IF('Data R1'!C194="","",IF((COUNTIF('Data R1'!K194,"&gt;0")+COUNTIF('Data R1'!M194,"&gt;0")+COUNTIF('Data R1'!O194,"&gt;0")+COUNTIF('Data R1'!Q194,"&gt;0")+COUNTIF('Data R1'!S194,"&gt;0")+COUNTIF('Data R1'!U194,"&gt;0")+COUNTIF('Data R1'!W194,"&gt;0")+COUNTIF('Data R1'!Y194,"&gt;0"))&gt;0,1,0))</f>
        <v/>
      </c>
      <c r="M192" t="inlineStr">
        <is>
          <t>Data R</t>
        </is>
      </c>
    </row>
    <row r="193">
      <c r="A193" t="inlineStr">
        <is>
          <t>Regional 1</t>
        </is>
      </c>
      <c r="B193">
        <f>IF('Data R1'!C195="","",'Data R1'!B195)</f>
        <v/>
      </c>
      <c r="C193">
        <f>IF('Data R1'!C195="","",'Data R1'!C195)</f>
        <v/>
      </c>
      <c r="D193">
        <f>IF('Data R1'!C195="","",'Data R1'!D195)</f>
        <v/>
      </c>
      <c r="E193">
        <f>IF('Data R1'!C195="","",'Data R1'!E195)</f>
        <v/>
      </c>
      <c r="F193">
        <f>IF('Data R1'!C195="","",'Data R1'!F195)</f>
        <v/>
      </c>
      <c r="G193">
        <f>IF('Data R1'!C195="","",'Data R1'!AD195)</f>
        <v/>
      </c>
      <c r="H193">
        <f>IF('Data R1'!C195="","",'Data R1'!AC195)</f>
        <v/>
      </c>
      <c r="I193">
        <f>IF('Data R1'!C195="","",COUNTIF('Data R1'!J195,"&gt;0")+COUNTIF('Data R1'!L195,"&gt;0")+COUNTIF('Data R1'!N195,"&gt;0")+COUNTIF('Data R1'!P195,"&gt;0")+COUNTIF('Data R1'!R195,"&gt;0")+COUNTIF('Data R1'!T195,"&gt;0")+COUNTIF('Data R1'!V195,"&gt;0")+COUNTIF('Data R1'!X195,"&gt;0"))</f>
        <v/>
      </c>
      <c r="J193">
        <f>IF('Data R1'!C195="","",IF((COUNTIF('Data R1'!K195,"&gt;0")+COUNTIF('Data R1'!M195,"&gt;0")+COUNTIF('Data R1'!O195,"&gt;0")+COUNTIF('Data R1'!Q195,"&gt;0")+COUNTIF('Data R1'!S195,"&gt;0")+COUNTIF('Data R1'!U195,"&gt;0")+COUNTIF('Data R1'!W195,"&gt;0")+COUNTIF('Data R1'!Y195,"&gt;0"))&gt;0,1,0))</f>
        <v/>
      </c>
      <c r="M193" t="inlineStr">
        <is>
          <t>Data R</t>
        </is>
      </c>
    </row>
    <row r="194">
      <c r="A194" t="inlineStr">
        <is>
          <t>Regional 1</t>
        </is>
      </c>
      <c r="B194">
        <f>IF('Data R1'!C196="","",'Data R1'!B196)</f>
        <v/>
      </c>
      <c r="C194">
        <f>IF('Data R1'!C196="","",'Data R1'!C196)</f>
        <v/>
      </c>
      <c r="D194">
        <f>IF('Data R1'!C196="","",'Data R1'!D196)</f>
        <v/>
      </c>
      <c r="E194">
        <f>IF('Data R1'!C196="","",'Data R1'!E196)</f>
        <v/>
      </c>
      <c r="F194">
        <f>IF('Data R1'!C196="","",'Data R1'!F196)</f>
        <v/>
      </c>
      <c r="G194">
        <f>IF('Data R1'!C196="","",'Data R1'!AD196)</f>
        <v/>
      </c>
      <c r="H194">
        <f>IF('Data R1'!C196="","",'Data R1'!AC196)</f>
        <v/>
      </c>
      <c r="I194">
        <f>IF('Data R1'!C196="","",COUNTIF('Data R1'!J196,"&gt;0")+COUNTIF('Data R1'!L196,"&gt;0")+COUNTIF('Data R1'!N196,"&gt;0")+COUNTIF('Data R1'!P196,"&gt;0")+COUNTIF('Data R1'!R196,"&gt;0")+COUNTIF('Data R1'!T196,"&gt;0")+COUNTIF('Data R1'!V196,"&gt;0")+COUNTIF('Data R1'!X196,"&gt;0"))</f>
        <v/>
      </c>
      <c r="J194">
        <f>IF('Data R1'!C196="","",IF((COUNTIF('Data R1'!K196,"&gt;0")+COUNTIF('Data R1'!M196,"&gt;0")+COUNTIF('Data R1'!O196,"&gt;0")+COUNTIF('Data R1'!Q196,"&gt;0")+COUNTIF('Data R1'!S196,"&gt;0")+COUNTIF('Data R1'!U196,"&gt;0")+COUNTIF('Data R1'!W196,"&gt;0")+COUNTIF('Data R1'!Y196,"&gt;0"))&gt;0,1,0))</f>
        <v/>
      </c>
      <c r="M194" t="inlineStr">
        <is>
          <t>Data R</t>
        </is>
      </c>
    </row>
    <row r="195">
      <c r="A195" t="inlineStr">
        <is>
          <t>Regional 1</t>
        </is>
      </c>
      <c r="B195">
        <f>IF('Data R1'!C197="","",'Data R1'!B197)</f>
        <v/>
      </c>
      <c r="C195">
        <f>IF('Data R1'!C197="","",'Data R1'!C197)</f>
        <v/>
      </c>
      <c r="D195">
        <f>IF('Data R1'!C197="","",'Data R1'!D197)</f>
        <v/>
      </c>
      <c r="E195">
        <f>IF('Data R1'!C197="","",'Data R1'!E197)</f>
        <v/>
      </c>
      <c r="F195">
        <f>IF('Data R1'!C197="","",'Data R1'!F197)</f>
        <v/>
      </c>
      <c r="G195">
        <f>IF('Data R1'!C197="","",'Data R1'!AD197)</f>
        <v/>
      </c>
      <c r="H195">
        <f>IF('Data R1'!C197="","",'Data R1'!AC197)</f>
        <v/>
      </c>
      <c r="I195">
        <f>IF('Data R1'!C197="","",COUNTIF('Data R1'!J197,"&gt;0")+COUNTIF('Data R1'!L197,"&gt;0")+COUNTIF('Data R1'!N197,"&gt;0")+COUNTIF('Data R1'!P197,"&gt;0")+COUNTIF('Data R1'!R197,"&gt;0")+COUNTIF('Data R1'!T197,"&gt;0")+COUNTIF('Data R1'!V197,"&gt;0")+COUNTIF('Data R1'!X197,"&gt;0"))</f>
        <v/>
      </c>
      <c r="J195">
        <f>IF('Data R1'!C197="","",IF((COUNTIF('Data R1'!K197,"&gt;0")+COUNTIF('Data R1'!M197,"&gt;0")+COUNTIF('Data R1'!O197,"&gt;0")+COUNTIF('Data R1'!Q197,"&gt;0")+COUNTIF('Data R1'!S197,"&gt;0")+COUNTIF('Data R1'!U197,"&gt;0")+COUNTIF('Data R1'!W197,"&gt;0")+COUNTIF('Data R1'!Y197,"&gt;0"))&gt;0,1,0))</f>
        <v/>
      </c>
      <c r="M195" t="inlineStr">
        <is>
          <t>Data R</t>
        </is>
      </c>
    </row>
    <row r="196">
      <c r="A196" t="inlineStr">
        <is>
          <t>Regional 1</t>
        </is>
      </c>
      <c r="B196">
        <f>IF('Data R1'!C198="","",'Data R1'!B198)</f>
        <v/>
      </c>
      <c r="C196">
        <f>IF('Data R1'!C198="","",'Data R1'!C198)</f>
        <v/>
      </c>
      <c r="D196">
        <f>IF('Data R1'!C198="","",'Data R1'!D198)</f>
        <v/>
      </c>
      <c r="E196">
        <f>IF('Data R1'!C198="","",'Data R1'!E198)</f>
        <v/>
      </c>
      <c r="F196">
        <f>IF('Data R1'!C198="","",'Data R1'!F198)</f>
        <v/>
      </c>
      <c r="G196">
        <f>IF('Data R1'!C198="","",'Data R1'!AD198)</f>
        <v/>
      </c>
      <c r="H196">
        <f>IF('Data R1'!C198="","",'Data R1'!AC198)</f>
        <v/>
      </c>
      <c r="I196">
        <f>IF('Data R1'!C198="","",COUNTIF('Data R1'!J198,"&gt;0")+COUNTIF('Data R1'!L198,"&gt;0")+COUNTIF('Data R1'!N198,"&gt;0")+COUNTIF('Data R1'!P198,"&gt;0")+COUNTIF('Data R1'!R198,"&gt;0")+COUNTIF('Data R1'!T198,"&gt;0")+COUNTIF('Data R1'!V198,"&gt;0")+COUNTIF('Data R1'!X198,"&gt;0"))</f>
        <v/>
      </c>
      <c r="J196">
        <f>IF('Data R1'!C198="","",IF((COUNTIF('Data R1'!K198,"&gt;0")+COUNTIF('Data R1'!M198,"&gt;0")+COUNTIF('Data R1'!O198,"&gt;0")+COUNTIF('Data R1'!Q198,"&gt;0")+COUNTIF('Data R1'!S198,"&gt;0")+COUNTIF('Data R1'!U198,"&gt;0")+COUNTIF('Data R1'!W198,"&gt;0")+COUNTIF('Data R1'!Y198,"&gt;0"))&gt;0,1,0))</f>
        <v/>
      </c>
      <c r="M196" t="inlineStr">
        <is>
          <t>Data R</t>
        </is>
      </c>
    </row>
    <row r="197">
      <c r="A197" t="inlineStr">
        <is>
          <t>Regional 1</t>
        </is>
      </c>
      <c r="B197">
        <f>IF('Data R1'!C199="","",'Data R1'!B199)</f>
        <v/>
      </c>
      <c r="C197">
        <f>IF('Data R1'!C199="","",'Data R1'!C199)</f>
        <v/>
      </c>
      <c r="D197">
        <f>IF('Data R1'!C199="","",'Data R1'!D199)</f>
        <v/>
      </c>
      <c r="E197">
        <f>IF('Data R1'!C199="","",'Data R1'!E199)</f>
        <v/>
      </c>
      <c r="F197">
        <f>IF('Data R1'!C199="","",'Data R1'!F199)</f>
        <v/>
      </c>
      <c r="G197">
        <f>IF('Data R1'!C199="","",'Data R1'!AD199)</f>
        <v/>
      </c>
      <c r="H197">
        <f>IF('Data R1'!C199="","",'Data R1'!AC199)</f>
        <v/>
      </c>
      <c r="I197">
        <f>IF('Data R1'!C199="","",COUNTIF('Data R1'!J199,"&gt;0")+COUNTIF('Data R1'!L199,"&gt;0")+COUNTIF('Data R1'!N199,"&gt;0")+COUNTIF('Data R1'!P199,"&gt;0")+COUNTIF('Data R1'!R199,"&gt;0")+COUNTIF('Data R1'!T199,"&gt;0")+COUNTIF('Data R1'!V199,"&gt;0")+COUNTIF('Data R1'!X199,"&gt;0"))</f>
        <v/>
      </c>
      <c r="J197">
        <f>IF('Data R1'!C199="","",IF((COUNTIF('Data R1'!K199,"&gt;0")+COUNTIF('Data R1'!M199,"&gt;0")+COUNTIF('Data R1'!O199,"&gt;0")+COUNTIF('Data R1'!Q199,"&gt;0")+COUNTIF('Data R1'!S199,"&gt;0")+COUNTIF('Data R1'!U199,"&gt;0")+COUNTIF('Data R1'!W199,"&gt;0")+COUNTIF('Data R1'!Y199,"&gt;0"))&gt;0,1,0))</f>
        <v/>
      </c>
      <c r="M197" t="inlineStr">
        <is>
          <t>Data R</t>
        </is>
      </c>
    </row>
    <row r="198">
      <c r="A198" t="inlineStr">
        <is>
          <t>Regional 1</t>
        </is>
      </c>
      <c r="B198">
        <f>IF('Data R1'!C200="","",'Data R1'!B200)</f>
        <v/>
      </c>
      <c r="C198">
        <f>IF('Data R1'!C200="","",'Data R1'!C200)</f>
        <v/>
      </c>
      <c r="D198">
        <f>IF('Data R1'!C200="","",'Data R1'!D200)</f>
        <v/>
      </c>
      <c r="E198">
        <f>IF('Data R1'!C200="","",'Data R1'!E200)</f>
        <v/>
      </c>
      <c r="F198">
        <f>IF('Data R1'!C200="","",'Data R1'!F200)</f>
        <v/>
      </c>
      <c r="G198">
        <f>IF('Data R1'!C200="","",'Data R1'!AD200)</f>
        <v/>
      </c>
      <c r="H198">
        <f>IF('Data R1'!C200="","",'Data R1'!AC200)</f>
        <v/>
      </c>
      <c r="I198">
        <f>IF('Data R1'!C200="","",COUNTIF('Data R1'!J200,"&gt;0")+COUNTIF('Data R1'!L200,"&gt;0")+COUNTIF('Data R1'!N200,"&gt;0")+COUNTIF('Data R1'!P200,"&gt;0")+COUNTIF('Data R1'!R200,"&gt;0")+COUNTIF('Data R1'!T200,"&gt;0")+COUNTIF('Data R1'!V200,"&gt;0")+COUNTIF('Data R1'!X200,"&gt;0"))</f>
        <v/>
      </c>
      <c r="J198">
        <f>IF('Data R1'!C200="","",IF((COUNTIF('Data R1'!K200,"&gt;0")+COUNTIF('Data R1'!M200,"&gt;0")+COUNTIF('Data R1'!O200,"&gt;0")+COUNTIF('Data R1'!Q200,"&gt;0")+COUNTIF('Data R1'!S200,"&gt;0")+COUNTIF('Data R1'!U200,"&gt;0")+COUNTIF('Data R1'!W200,"&gt;0")+COUNTIF('Data R1'!Y200,"&gt;0"))&gt;0,1,0))</f>
        <v/>
      </c>
      <c r="M198" t="inlineStr">
        <is>
          <t>Data R</t>
        </is>
      </c>
    </row>
    <row r="199">
      <c r="A199" t="inlineStr">
        <is>
          <t>Regional 1</t>
        </is>
      </c>
      <c r="B199">
        <f>IF('Data R1'!C201="","",'Data R1'!B201)</f>
        <v/>
      </c>
      <c r="C199">
        <f>IF('Data R1'!C201="","",'Data R1'!C201)</f>
        <v/>
      </c>
      <c r="D199">
        <f>IF('Data R1'!C201="","",'Data R1'!D201)</f>
        <v/>
      </c>
      <c r="E199">
        <f>IF('Data R1'!C201="","",'Data R1'!E201)</f>
        <v/>
      </c>
      <c r="F199">
        <f>IF('Data R1'!C201="","",'Data R1'!F201)</f>
        <v/>
      </c>
      <c r="G199">
        <f>IF('Data R1'!C201="","",'Data R1'!AD201)</f>
        <v/>
      </c>
      <c r="H199">
        <f>IF('Data R1'!C201="","",'Data R1'!AC201)</f>
        <v/>
      </c>
      <c r="I199">
        <f>IF('Data R1'!C201="","",COUNTIF('Data R1'!J201,"&gt;0")+COUNTIF('Data R1'!L201,"&gt;0")+COUNTIF('Data R1'!N201,"&gt;0")+COUNTIF('Data R1'!P201,"&gt;0")+COUNTIF('Data R1'!R201,"&gt;0")+COUNTIF('Data R1'!T201,"&gt;0")+COUNTIF('Data R1'!V201,"&gt;0")+COUNTIF('Data R1'!X201,"&gt;0"))</f>
        <v/>
      </c>
      <c r="J199">
        <f>IF('Data R1'!C201="","",IF((COUNTIF('Data R1'!K201,"&gt;0")+COUNTIF('Data R1'!M201,"&gt;0")+COUNTIF('Data R1'!O201,"&gt;0")+COUNTIF('Data R1'!Q201,"&gt;0")+COUNTIF('Data R1'!S201,"&gt;0")+COUNTIF('Data R1'!U201,"&gt;0")+COUNTIF('Data R1'!W201,"&gt;0")+COUNTIF('Data R1'!Y201,"&gt;0"))&gt;0,1,0))</f>
        <v/>
      </c>
      <c r="M199" t="inlineStr">
        <is>
          <t>Data R</t>
        </is>
      </c>
    </row>
    <row r="200">
      <c r="A200" t="inlineStr">
        <is>
          <t>Regional 1</t>
        </is>
      </c>
      <c r="B200">
        <f>IF('Data R1'!C202="","",'Data R1'!B202)</f>
        <v/>
      </c>
      <c r="C200">
        <f>IF('Data R1'!C202="","",'Data R1'!C202)</f>
        <v/>
      </c>
      <c r="D200">
        <f>IF('Data R1'!C202="","",'Data R1'!D202)</f>
        <v/>
      </c>
      <c r="E200">
        <f>IF('Data R1'!C202="","",'Data R1'!E202)</f>
        <v/>
      </c>
      <c r="F200">
        <f>IF('Data R1'!C202="","",'Data R1'!F202)</f>
        <v/>
      </c>
      <c r="G200">
        <f>IF('Data R1'!C202="","",'Data R1'!AD202)</f>
        <v/>
      </c>
      <c r="H200">
        <f>IF('Data R1'!C202="","",'Data R1'!AC202)</f>
        <v/>
      </c>
      <c r="I200">
        <f>IF('Data R1'!C202="","",COUNTIF('Data R1'!J202,"&gt;0")+COUNTIF('Data R1'!L202,"&gt;0")+COUNTIF('Data R1'!N202,"&gt;0")+COUNTIF('Data R1'!P202,"&gt;0")+COUNTIF('Data R1'!R202,"&gt;0")+COUNTIF('Data R1'!T202,"&gt;0")+COUNTIF('Data R1'!V202,"&gt;0")+COUNTIF('Data R1'!X202,"&gt;0"))</f>
        <v/>
      </c>
      <c r="J200">
        <f>IF('Data R1'!C202="","",IF((COUNTIF('Data R1'!K202,"&gt;0")+COUNTIF('Data R1'!M202,"&gt;0")+COUNTIF('Data R1'!O202,"&gt;0")+COUNTIF('Data R1'!Q202,"&gt;0")+COUNTIF('Data R1'!S202,"&gt;0")+COUNTIF('Data R1'!U202,"&gt;0")+COUNTIF('Data R1'!W202,"&gt;0")+COUNTIF('Data R1'!Y202,"&gt;0"))&gt;0,1,0))</f>
        <v/>
      </c>
      <c r="M200" t="inlineStr">
        <is>
          <t>Data R</t>
        </is>
      </c>
    </row>
    <row r="201">
      <c r="A201" t="inlineStr">
        <is>
          <t>Regional 1</t>
        </is>
      </c>
      <c r="B201">
        <f>IF('Data R1'!C203="","",'Data R1'!B203)</f>
        <v/>
      </c>
      <c r="C201">
        <f>IF('Data R1'!C203="","",'Data R1'!C203)</f>
        <v/>
      </c>
      <c r="D201">
        <f>IF('Data R1'!C203="","",'Data R1'!D203)</f>
        <v/>
      </c>
      <c r="E201">
        <f>IF('Data R1'!C203="","",'Data R1'!E203)</f>
        <v/>
      </c>
      <c r="F201">
        <f>IF('Data R1'!C203="","",'Data R1'!F203)</f>
        <v/>
      </c>
      <c r="G201">
        <f>IF('Data R1'!C203="","",'Data R1'!AD203)</f>
        <v/>
      </c>
      <c r="H201">
        <f>IF('Data R1'!C203="","",'Data R1'!AC203)</f>
        <v/>
      </c>
      <c r="I201">
        <f>IF('Data R1'!C203="","",COUNTIF('Data R1'!J203,"&gt;0")+COUNTIF('Data R1'!L203,"&gt;0")+COUNTIF('Data R1'!N203,"&gt;0")+COUNTIF('Data R1'!P203,"&gt;0")+COUNTIF('Data R1'!R203,"&gt;0")+COUNTIF('Data R1'!T203,"&gt;0")+COUNTIF('Data R1'!V203,"&gt;0")+COUNTIF('Data R1'!X203,"&gt;0"))</f>
        <v/>
      </c>
      <c r="J201">
        <f>IF('Data R1'!C203="","",IF((COUNTIF('Data R1'!K203,"&gt;0")+COUNTIF('Data R1'!M203,"&gt;0")+COUNTIF('Data R1'!O203,"&gt;0")+COUNTIF('Data R1'!Q203,"&gt;0")+COUNTIF('Data R1'!S203,"&gt;0")+COUNTIF('Data R1'!U203,"&gt;0")+COUNTIF('Data R1'!W203,"&gt;0")+COUNTIF('Data R1'!Y203,"&gt;0"))&gt;0,1,0))</f>
        <v/>
      </c>
      <c r="M201" t="inlineStr">
        <is>
          <t>Data R</t>
        </is>
      </c>
    </row>
    <row r="202">
      <c r="A202" t="inlineStr">
        <is>
          <t>Regional 1</t>
        </is>
      </c>
      <c r="B202">
        <f>IF('Data R1'!C204="","",'Data R1'!B204)</f>
        <v/>
      </c>
      <c r="C202">
        <f>IF('Data R1'!C204="","",'Data R1'!C204)</f>
        <v/>
      </c>
      <c r="D202">
        <f>IF('Data R1'!C204="","",'Data R1'!D204)</f>
        <v/>
      </c>
      <c r="E202">
        <f>IF('Data R1'!C204="","",'Data R1'!E204)</f>
        <v/>
      </c>
      <c r="F202">
        <f>IF('Data R1'!C204="","",'Data R1'!F204)</f>
        <v/>
      </c>
      <c r="G202">
        <f>IF('Data R1'!C204="","",'Data R1'!AD204)</f>
        <v/>
      </c>
      <c r="H202">
        <f>IF('Data R1'!C204="","",'Data R1'!AC204)</f>
        <v/>
      </c>
      <c r="I202">
        <f>IF('Data R1'!C204="","",COUNTIF('Data R1'!J204,"&gt;0")+COUNTIF('Data R1'!L204,"&gt;0")+COUNTIF('Data R1'!N204,"&gt;0")+COUNTIF('Data R1'!P204,"&gt;0")+COUNTIF('Data R1'!R204,"&gt;0")+COUNTIF('Data R1'!T204,"&gt;0")+COUNTIF('Data R1'!V204,"&gt;0")+COUNTIF('Data R1'!X204,"&gt;0"))</f>
        <v/>
      </c>
      <c r="J202">
        <f>IF('Data R1'!C204="","",IF((COUNTIF('Data R1'!K204,"&gt;0")+COUNTIF('Data R1'!M204,"&gt;0")+COUNTIF('Data R1'!O204,"&gt;0")+COUNTIF('Data R1'!Q204,"&gt;0")+COUNTIF('Data R1'!S204,"&gt;0")+COUNTIF('Data R1'!U204,"&gt;0")+COUNTIF('Data R1'!W204,"&gt;0")+COUNTIF('Data R1'!Y204,"&gt;0"))&gt;0,1,0))</f>
        <v/>
      </c>
      <c r="M202" t="inlineStr">
        <is>
          <t>Data R</t>
        </is>
      </c>
    </row>
    <row r="203">
      <c r="A203" t="inlineStr">
        <is>
          <t>Regional 1</t>
        </is>
      </c>
      <c r="B203">
        <f>IF('Data R1'!C205="","",'Data R1'!B205)</f>
        <v/>
      </c>
      <c r="C203">
        <f>IF('Data R1'!C205="","",'Data R1'!C205)</f>
        <v/>
      </c>
      <c r="D203">
        <f>IF('Data R1'!C205="","",'Data R1'!D205)</f>
        <v/>
      </c>
      <c r="E203">
        <f>IF('Data R1'!C205="","",'Data R1'!E205)</f>
        <v/>
      </c>
      <c r="F203">
        <f>IF('Data R1'!C205="","",'Data R1'!F205)</f>
        <v/>
      </c>
      <c r="G203">
        <f>IF('Data R1'!C205="","",'Data R1'!AD205)</f>
        <v/>
      </c>
      <c r="H203">
        <f>IF('Data R1'!C205="","",'Data R1'!AC205)</f>
        <v/>
      </c>
      <c r="I203">
        <f>IF('Data R1'!C205="","",COUNTIF('Data R1'!J205,"&gt;0")+COUNTIF('Data R1'!L205,"&gt;0")+COUNTIF('Data R1'!N205,"&gt;0")+COUNTIF('Data R1'!P205,"&gt;0")+COUNTIF('Data R1'!R205,"&gt;0")+COUNTIF('Data R1'!T205,"&gt;0")+COUNTIF('Data R1'!V205,"&gt;0")+COUNTIF('Data R1'!X205,"&gt;0"))</f>
        <v/>
      </c>
      <c r="J203">
        <f>IF('Data R1'!C205="","",IF((COUNTIF('Data R1'!K205,"&gt;0")+COUNTIF('Data R1'!M205,"&gt;0")+COUNTIF('Data R1'!O205,"&gt;0")+COUNTIF('Data R1'!Q205,"&gt;0")+COUNTIF('Data R1'!S205,"&gt;0")+COUNTIF('Data R1'!U205,"&gt;0")+COUNTIF('Data R1'!W205,"&gt;0")+COUNTIF('Data R1'!Y205,"&gt;0"))&gt;0,1,0))</f>
        <v/>
      </c>
      <c r="M203" t="inlineStr">
        <is>
          <t>Data R</t>
        </is>
      </c>
    </row>
    <row r="204">
      <c r="A204" t="inlineStr">
        <is>
          <t>Regional 1</t>
        </is>
      </c>
      <c r="B204">
        <f>IF('Data R1'!C206="","",'Data R1'!B206)</f>
        <v/>
      </c>
      <c r="C204">
        <f>IF('Data R1'!C206="","",'Data R1'!C206)</f>
        <v/>
      </c>
      <c r="D204">
        <f>IF('Data R1'!C206="","",'Data R1'!D206)</f>
        <v/>
      </c>
      <c r="E204">
        <f>IF('Data R1'!C206="","",'Data R1'!E206)</f>
        <v/>
      </c>
      <c r="F204">
        <f>IF('Data R1'!C206="","",'Data R1'!F206)</f>
        <v/>
      </c>
      <c r="G204">
        <f>IF('Data R1'!C206="","",'Data R1'!AD206)</f>
        <v/>
      </c>
      <c r="H204">
        <f>IF('Data R1'!C206="","",'Data R1'!AC206)</f>
        <v/>
      </c>
      <c r="I204">
        <f>IF('Data R1'!C206="","",COUNTIF('Data R1'!J206,"&gt;0")+COUNTIF('Data R1'!L206,"&gt;0")+COUNTIF('Data R1'!N206,"&gt;0")+COUNTIF('Data R1'!P206,"&gt;0")+COUNTIF('Data R1'!R206,"&gt;0")+COUNTIF('Data R1'!T206,"&gt;0")+COUNTIF('Data R1'!V206,"&gt;0")+COUNTIF('Data R1'!X206,"&gt;0"))</f>
        <v/>
      </c>
      <c r="J204">
        <f>IF('Data R1'!C206="","",IF((COUNTIF('Data R1'!K206,"&gt;0")+COUNTIF('Data R1'!M206,"&gt;0")+COUNTIF('Data R1'!O206,"&gt;0")+COUNTIF('Data R1'!Q206,"&gt;0")+COUNTIF('Data R1'!S206,"&gt;0")+COUNTIF('Data R1'!U206,"&gt;0")+COUNTIF('Data R1'!W206,"&gt;0")+COUNTIF('Data R1'!Y206,"&gt;0"))&gt;0,1,0))</f>
        <v/>
      </c>
      <c r="M204" t="inlineStr">
        <is>
          <t>Data R</t>
        </is>
      </c>
    </row>
    <row r="205">
      <c r="A205" t="inlineStr">
        <is>
          <t>Regional 1</t>
        </is>
      </c>
      <c r="B205">
        <f>IF('Data R1'!C207="","",'Data R1'!B207)</f>
        <v/>
      </c>
      <c r="C205">
        <f>IF('Data R1'!C207="","",'Data R1'!C207)</f>
        <v/>
      </c>
      <c r="D205">
        <f>IF('Data R1'!C207="","",'Data R1'!D207)</f>
        <v/>
      </c>
      <c r="E205">
        <f>IF('Data R1'!C207="","",'Data R1'!E207)</f>
        <v/>
      </c>
      <c r="F205">
        <f>IF('Data R1'!C207="","",'Data R1'!F207)</f>
        <v/>
      </c>
      <c r="G205">
        <f>IF('Data R1'!C207="","",'Data R1'!AD207)</f>
        <v/>
      </c>
      <c r="H205">
        <f>IF('Data R1'!C207="","",'Data R1'!AC207)</f>
        <v/>
      </c>
      <c r="I205">
        <f>IF('Data R1'!C207="","",COUNTIF('Data R1'!J207,"&gt;0")+COUNTIF('Data R1'!L207,"&gt;0")+COUNTIF('Data R1'!N207,"&gt;0")+COUNTIF('Data R1'!P207,"&gt;0")+COUNTIF('Data R1'!R207,"&gt;0")+COUNTIF('Data R1'!T207,"&gt;0")+COUNTIF('Data R1'!V207,"&gt;0")+COUNTIF('Data R1'!X207,"&gt;0"))</f>
        <v/>
      </c>
      <c r="J205">
        <f>IF('Data R1'!C207="","",IF((COUNTIF('Data R1'!K207,"&gt;0")+COUNTIF('Data R1'!M207,"&gt;0")+COUNTIF('Data R1'!O207,"&gt;0")+COUNTIF('Data R1'!Q207,"&gt;0")+COUNTIF('Data R1'!S207,"&gt;0")+COUNTIF('Data R1'!U207,"&gt;0")+COUNTIF('Data R1'!W207,"&gt;0")+COUNTIF('Data R1'!Y207,"&gt;0"))&gt;0,1,0))</f>
        <v/>
      </c>
      <c r="M205" t="inlineStr">
        <is>
          <t>Data R</t>
        </is>
      </c>
    </row>
    <row r="206">
      <c r="A206" t="inlineStr">
        <is>
          <t>Regional 1</t>
        </is>
      </c>
      <c r="B206">
        <f>IF('Data R1'!C208="","",'Data R1'!B208)</f>
        <v/>
      </c>
      <c r="C206">
        <f>IF('Data R1'!C208="","",'Data R1'!C208)</f>
        <v/>
      </c>
      <c r="D206">
        <f>IF('Data R1'!C208="","",'Data R1'!D208)</f>
        <v/>
      </c>
      <c r="E206">
        <f>IF('Data R1'!C208="","",'Data R1'!E208)</f>
        <v/>
      </c>
      <c r="F206">
        <f>IF('Data R1'!C208="","",'Data R1'!F208)</f>
        <v/>
      </c>
      <c r="G206">
        <f>IF('Data R1'!C208="","",'Data R1'!AD208)</f>
        <v/>
      </c>
      <c r="H206">
        <f>IF('Data R1'!C208="","",'Data R1'!AC208)</f>
        <v/>
      </c>
      <c r="I206">
        <f>IF('Data R1'!C208="","",COUNTIF('Data R1'!J208,"&gt;0")+COUNTIF('Data R1'!L208,"&gt;0")+COUNTIF('Data R1'!N208,"&gt;0")+COUNTIF('Data R1'!P208,"&gt;0")+COUNTIF('Data R1'!R208,"&gt;0")+COUNTIF('Data R1'!T208,"&gt;0")+COUNTIF('Data R1'!V208,"&gt;0")+COUNTIF('Data R1'!X208,"&gt;0"))</f>
        <v/>
      </c>
      <c r="J206">
        <f>IF('Data R1'!C208="","",IF((COUNTIF('Data R1'!K208,"&gt;0")+COUNTIF('Data R1'!M208,"&gt;0")+COUNTIF('Data R1'!O208,"&gt;0")+COUNTIF('Data R1'!Q208,"&gt;0")+COUNTIF('Data R1'!S208,"&gt;0")+COUNTIF('Data R1'!U208,"&gt;0")+COUNTIF('Data R1'!W208,"&gt;0")+COUNTIF('Data R1'!Y208,"&gt;0"))&gt;0,1,0))</f>
        <v/>
      </c>
      <c r="M206" t="inlineStr">
        <is>
          <t>Data R</t>
        </is>
      </c>
    </row>
    <row r="207">
      <c r="A207" t="inlineStr">
        <is>
          <t>Regional 1</t>
        </is>
      </c>
      <c r="B207">
        <f>IF('Data R1'!C209="","",'Data R1'!B209)</f>
        <v/>
      </c>
      <c r="C207">
        <f>IF('Data R1'!C209="","",'Data R1'!C209)</f>
        <v/>
      </c>
      <c r="D207">
        <f>IF('Data R1'!C209="","",'Data R1'!D209)</f>
        <v/>
      </c>
      <c r="E207">
        <f>IF('Data R1'!C209="","",'Data R1'!E209)</f>
        <v/>
      </c>
      <c r="F207">
        <f>IF('Data R1'!C209="","",'Data R1'!F209)</f>
        <v/>
      </c>
      <c r="G207">
        <f>IF('Data R1'!C209="","",'Data R1'!AD209)</f>
        <v/>
      </c>
      <c r="H207">
        <f>IF('Data R1'!C209="","",'Data R1'!AC209)</f>
        <v/>
      </c>
      <c r="I207">
        <f>IF('Data R1'!C209="","",COUNTIF('Data R1'!J209,"&gt;0")+COUNTIF('Data R1'!L209,"&gt;0")+COUNTIF('Data R1'!N209,"&gt;0")+COUNTIF('Data R1'!P209,"&gt;0")+COUNTIF('Data R1'!R209,"&gt;0")+COUNTIF('Data R1'!T209,"&gt;0")+COUNTIF('Data R1'!V209,"&gt;0")+COUNTIF('Data R1'!X209,"&gt;0"))</f>
        <v/>
      </c>
      <c r="J207">
        <f>IF('Data R1'!C209="","",IF((COUNTIF('Data R1'!K209,"&gt;0")+COUNTIF('Data R1'!M209,"&gt;0")+COUNTIF('Data R1'!O209,"&gt;0")+COUNTIF('Data R1'!Q209,"&gt;0")+COUNTIF('Data R1'!S209,"&gt;0")+COUNTIF('Data R1'!U209,"&gt;0")+COUNTIF('Data R1'!W209,"&gt;0")+COUNTIF('Data R1'!Y209,"&gt;0"))&gt;0,1,0))</f>
        <v/>
      </c>
      <c r="M207" t="inlineStr">
        <is>
          <t>Data R</t>
        </is>
      </c>
    </row>
    <row r="208">
      <c r="A208" t="inlineStr">
        <is>
          <t>Regional 1</t>
        </is>
      </c>
      <c r="B208">
        <f>IF('Data R1'!C210="","",'Data R1'!B210)</f>
        <v/>
      </c>
      <c r="C208">
        <f>IF('Data R1'!C210="","",'Data R1'!C210)</f>
        <v/>
      </c>
      <c r="D208">
        <f>IF('Data R1'!C210="","",'Data R1'!D210)</f>
        <v/>
      </c>
      <c r="E208">
        <f>IF('Data R1'!C210="","",'Data R1'!E210)</f>
        <v/>
      </c>
      <c r="F208">
        <f>IF('Data R1'!C210="","",'Data R1'!F210)</f>
        <v/>
      </c>
      <c r="G208">
        <f>IF('Data R1'!C210="","",'Data R1'!AD210)</f>
        <v/>
      </c>
      <c r="H208">
        <f>IF('Data R1'!C210="","",'Data R1'!AC210)</f>
        <v/>
      </c>
      <c r="I208">
        <f>IF('Data R1'!C210="","",COUNTIF('Data R1'!J210,"&gt;0")+COUNTIF('Data R1'!L210,"&gt;0")+COUNTIF('Data R1'!N210,"&gt;0")+COUNTIF('Data R1'!P210,"&gt;0")+COUNTIF('Data R1'!R210,"&gt;0")+COUNTIF('Data R1'!T210,"&gt;0")+COUNTIF('Data R1'!V210,"&gt;0")+COUNTIF('Data R1'!X210,"&gt;0"))</f>
        <v/>
      </c>
      <c r="J208">
        <f>IF('Data R1'!C210="","",IF((COUNTIF('Data R1'!K210,"&gt;0")+COUNTIF('Data R1'!M210,"&gt;0")+COUNTIF('Data R1'!O210,"&gt;0")+COUNTIF('Data R1'!Q210,"&gt;0")+COUNTIF('Data R1'!S210,"&gt;0")+COUNTIF('Data R1'!U210,"&gt;0")+COUNTIF('Data R1'!W210,"&gt;0")+COUNTIF('Data R1'!Y210,"&gt;0"))&gt;0,1,0))</f>
        <v/>
      </c>
      <c r="M208" t="inlineStr">
        <is>
          <t>Data R</t>
        </is>
      </c>
    </row>
    <row r="209">
      <c r="A209" t="inlineStr">
        <is>
          <t>Regional 1</t>
        </is>
      </c>
      <c r="B209">
        <f>IF('Data R1'!C211="","",'Data R1'!B211)</f>
        <v/>
      </c>
      <c r="C209">
        <f>IF('Data R1'!C211="","",'Data R1'!C211)</f>
        <v/>
      </c>
      <c r="D209">
        <f>IF('Data R1'!C211="","",'Data R1'!D211)</f>
        <v/>
      </c>
      <c r="E209">
        <f>IF('Data R1'!C211="","",'Data R1'!E211)</f>
        <v/>
      </c>
      <c r="F209">
        <f>IF('Data R1'!C211="","",'Data R1'!F211)</f>
        <v/>
      </c>
      <c r="G209">
        <f>IF('Data R1'!C211="","",'Data R1'!AD211)</f>
        <v/>
      </c>
      <c r="H209">
        <f>IF('Data R1'!C211="","",'Data R1'!AC211)</f>
        <v/>
      </c>
      <c r="I209">
        <f>IF('Data R1'!C211="","",COUNTIF('Data R1'!J211,"&gt;0")+COUNTIF('Data R1'!L211,"&gt;0")+COUNTIF('Data R1'!N211,"&gt;0")+COUNTIF('Data R1'!P211,"&gt;0")+COUNTIF('Data R1'!R211,"&gt;0")+COUNTIF('Data R1'!T211,"&gt;0")+COUNTIF('Data R1'!V211,"&gt;0")+COUNTIF('Data R1'!X211,"&gt;0"))</f>
        <v/>
      </c>
      <c r="J209">
        <f>IF('Data R1'!C211="","",IF((COUNTIF('Data R1'!K211,"&gt;0")+COUNTIF('Data R1'!M211,"&gt;0")+COUNTIF('Data R1'!O211,"&gt;0")+COUNTIF('Data R1'!Q211,"&gt;0")+COUNTIF('Data R1'!S211,"&gt;0")+COUNTIF('Data R1'!U211,"&gt;0")+COUNTIF('Data R1'!W211,"&gt;0")+COUNTIF('Data R1'!Y211,"&gt;0"))&gt;0,1,0))</f>
        <v/>
      </c>
      <c r="M209" t="inlineStr">
        <is>
          <t>Data R</t>
        </is>
      </c>
    </row>
    <row r="210">
      <c r="A210" t="inlineStr">
        <is>
          <t>Regional 1</t>
        </is>
      </c>
      <c r="B210">
        <f>IF('Data R1'!C212="","",'Data R1'!B212)</f>
        <v/>
      </c>
      <c r="C210">
        <f>IF('Data R1'!C212="","",'Data R1'!C212)</f>
        <v/>
      </c>
      <c r="D210">
        <f>IF('Data R1'!C212="","",'Data R1'!D212)</f>
        <v/>
      </c>
      <c r="E210">
        <f>IF('Data R1'!C212="","",'Data R1'!E212)</f>
        <v/>
      </c>
      <c r="F210">
        <f>IF('Data R1'!C212="","",'Data R1'!F212)</f>
        <v/>
      </c>
      <c r="G210">
        <f>IF('Data R1'!C212="","",'Data R1'!AD212)</f>
        <v/>
      </c>
      <c r="H210">
        <f>IF('Data R1'!C212="","",'Data R1'!AC212)</f>
        <v/>
      </c>
      <c r="I210">
        <f>IF('Data R1'!C212="","",COUNTIF('Data R1'!J212,"&gt;0")+COUNTIF('Data R1'!L212,"&gt;0")+COUNTIF('Data R1'!N212,"&gt;0")+COUNTIF('Data R1'!P212,"&gt;0")+COUNTIF('Data R1'!R212,"&gt;0")+COUNTIF('Data R1'!T212,"&gt;0")+COUNTIF('Data R1'!V212,"&gt;0")+COUNTIF('Data R1'!X212,"&gt;0"))</f>
        <v/>
      </c>
      <c r="J210">
        <f>IF('Data R1'!C212="","",IF((COUNTIF('Data R1'!K212,"&gt;0")+COUNTIF('Data R1'!M212,"&gt;0")+COUNTIF('Data R1'!O212,"&gt;0")+COUNTIF('Data R1'!Q212,"&gt;0")+COUNTIF('Data R1'!S212,"&gt;0")+COUNTIF('Data R1'!U212,"&gt;0")+COUNTIF('Data R1'!W212,"&gt;0")+COUNTIF('Data R1'!Y212,"&gt;0"))&gt;0,1,0))</f>
        <v/>
      </c>
      <c r="M210" t="inlineStr">
        <is>
          <t>Data R</t>
        </is>
      </c>
    </row>
    <row r="211">
      <c r="A211" t="inlineStr">
        <is>
          <t>Regional 1</t>
        </is>
      </c>
      <c r="B211">
        <f>IF('Data R1'!C213="","",'Data R1'!B213)</f>
        <v/>
      </c>
      <c r="C211">
        <f>IF('Data R1'!C213="","",'Data R1'!C213)</f>
        <v/>
      </c>
      <c r="D211">
        <f>IF('Data R1'!C213="","",'Data R1'!D213)</f>
        <v/>
      </c>
      <c r="E211">
        <f>IF('Data R1'!C213="","",'Data R1'!E213)</f>
        <v/>
      </c>
      <c r="F211">
        <f>IF('Data R1'!C213="","",'Data R1'!F213)</f>
        <v/>
      </c>
      <c r="G211">
        <f>IF('Data R1'!C213="","",'Data R1'!AD213)</f>
        <v/>
      </c>
      <c r="H211">
        <f>IF('Data R1'!C213="","",'Data R1'!AC213)</f>
        <v/>
      </c>
      <c r="I211">
        <f>IF('Data R1'!C213="","",COUNTIF('Data R1'!J213,"&gt;0")+COUNTIF('Data R1'!L213,"&gt;0")+COUNTIF('Data R1'!N213,"&gt;0")+COUNTIF('Data R1'!P213,"&gt;0")+COUNTIF('Data R1'!R213,"&gt;0")+COUNTIF('Data R1'!T213,"&gt;0")+COUNTIF('Data R1'!V213,"&gt;0")+COUNTIF('Data R1'!X213,"&gt;0"))</f>
        <v/>
      </c>
      <c r="J211">
        <f>IF('Data R1'!C213="","",IF((COUNTIF('Data R1'!K213,"&gt;0")+COUNTIF('Data R1'!M213,"&gt;0")+COUNTIF('Data R1'!O213,"&gt;0")+COUNTIF('Data R1'!Q213,"&gt;0")+COUNTIF('Data R1'!S213,"&gt;0")+COUNTIF('Data R1'!U213,"&gt;0")+COUNTIF('Data R1'!W213,"&gt;0")+COUNTIF('Data R1'!Y213,"&gt;0"))&gt;0,1,0))</f>
        <v/>
      </c>
      <c r="M211" t="inlineStr">
        <is>
          <t>Data R</t>
        </is>
      </c>
    </row>
    <row r="212">
      <c r="A212" t="inlineStr">
        <is>
          <t>Regional 1</t>
        </is>
      </c>
      <c r="B212">
        <f>IF('Data R1'!C214="","",'Data R1'!B214)</f>
        <v/>
      </c>
      <c r="C212">
        <f>IF('Data R1'!C214="","",'Data R1'!C214)</f>
        <v/>
      </c>
      <c r="D212">
        <f>IF('Data R1'!C214="","",'Data R1'!D214)</f>
        <v/>
      </c>
      <c r="E212">
        <f>IF('Data R1'!C214="","",'Data R1'!E214)</f>
        <v/>
      </c>
      <c r="F212">
        <f>IF('Data R1'!C214="","",'Data R1'!F214)</f>
        <v/>
      </c>
      <c r="G212">
        <f>IF('Data R1'!C214="","",'Data R1'!AD214)</f>
        <v/>
      </c>
      <c r="H212">
        <f>IF('Data R1'!C214="","",'Data R1'!AC214)</f>
        <v/>
      </c>
      <c r="I212">
        <f>IF('Data R1'!C214="","",COUNTIF('Data R1'!J214,"&gt;0")+COUNTIF('Data R1'!L214,"&gt;0")+COUNTIF('Data R1'!N214,"&gt;0")+COUNTIF('Data R1'!P214,"&gt;0")+COUNTIF('Data R1'!R214,"&gt;0")+COUNTIF('Data R1'!T214,"&gt;0")+COUNTIF('Data R1'!V214,"&gt;0")+COUNTIF('Data R1'!X214,"&gt;0"))</f>
        <v/>
      </c>
      <c r="J212">
        <f>IF('Data R1'!C214="","",IF((COUNTIF('Data R1'!K214,"&gt;0")+COUNTIF('Data R1'!M214,"&gt;0")+COUNTIF('Data R1'!O214,"&gt;0")+COUNTIF('Data R1'!Q214,"&gt;0")+COUNTIF('Data R1'!S214,"&gt;0")+COUNTIF('Data R1'!U214,"&gt;0")+COUNTIF('Data R1'!W214,"&gt;0")+COUNTIF('Data R1'!Y214,"&gt;0"))&gt;0,1,0))</f>
        <v/>
      </c>
      <c r="M212" t="inlineStr">
        <is>
          <t>Data R</t>
        </is>
      </c>
    </row>
    <row r="213">
      <c r="A213" t="inlineStr">
        <is>
          <t>Regional 1</t>
        </is>
      </c>
      <c r="B213">
        <f>IF('Data R1'!C215="","",'Data R1'!B215)</f>
        <v/>
      </c>
      <c r="C213">
        <f>IF('Data R1'!C215="","",'Data R1'!C215)</f>
        <v/>
      </c>
      <c r="D213">
        <f>IF('Data R1'!C215="","",'Data R1'!D215)</f>
        <v/>
      </c>
      <c r="E213">
        <f>IF('Data R1'!C215="","",'Data R1'!E215)</f>
        <v/>
      </c>
      <c r="F213">
        <f>IF('Data R1'!C215="","",'Data R1'!F215)</f>
        <v/>
      </c>
      <c r="G213">
        <f>IF('Data R1'!C215="","",'Data R1'!AD215)</f>
        <v/>
      </c>
      <c r="H213">
        <f>IF('Data R1'!C215="","",'Data R1'!AC215)</f>
        <v/>
      </c>
      <c r="I213">
        <f>IF('Data R1'!C215="","",COUNTIF('Data R1'!J215,"&gt;0")+COUNTIF('Data R1'!L215,"&gt;0")+COUNTIF('Data R1'!N215,"&gt;0")+COUNTIF('Data R1'!P215,"&gt;0")+COUNTIF('Data R1'!R215,"&gt;0")+COUNTIF('Data R1'!T215,"&gt;0")+COUNTIF('Data R1'!V215,"&gt;0")+COUNTIF('Data R1'!X215,"&gt;0"))</f>
        <v/>
      </c>
      <c r="J213">
        <f>IF('Data R1'!C215="","",IF((COUNTIF('Data R1'!K215,"&gt;0")+COUNTIF('Data R1'!M215,"&gt;0")+COUNTIF('Data R1'!O215,"&gt;0")+COUNTIF('Data R1'!Q215,"&gt;0")+COUNTIF('Data R1'!S215,"&gt;0")+COUNTIF('Data R1'!U215,"&gt;0")+COUNTIF('Data R1'!W215,"&gt;0")+COUNTIF('Data R1'!Y215,"&gt;0"))&gt;0,1,0))</f>
        <v/>
      </c>
      <c r="M213" t="inlineStr">
        <is>
          <t>Data R</t>
        </is>
      </c>
    </row>
    <row r="214">
      <c r="A214" t="inlineStr">
        <is>
          <t>Regional 1</t>
        </is>
      </c>
      <c r="B214">
        <f>IF('Data R1'!C216="","",'Data R1'!B216)</f>
        <v/>
      </c>
      <c r="C214">
        <f>IF('Data R1'!C216="","",'Data R1'!C216)</f>
        <v/>
      </c>
      <c r="D214">
        <f>IF('Data R1'!C216="","",'Data R1'!D216)</f>
        <v/>
      </c>
      <c r="E214">
        <f>IF('Data R1'!C216="","",'Data R1'!E216)</f>
        <v/>
      </c>
      <c r="F214">
        <f>IF('Data R1'!C216="","",'Data R1'!F216)</f>
        <v/>
      </c>
      <c r="G214">
        <f>IF('Data R1'!C216="","",'Data R1'!AD216)</f>
        <v/>
      </c>
      <c r="H214">
        <f>IF('Data R1'!C216="","",'Data R1'!AC216)</f>
        <v/>
      </c>
      <c r="I214">
        <f>IF('Data R1'!C216="","",COUNTIF('Data R1'!J216,"&gt;0")+COUNTIF('Data R1'!L216,"&gt;0")+COUNTIF('Data R1'!N216,"&gt;0")+COUNTIF('Data R1'!P216,"&gt;0")+COUNTIF('Data R1'!R216,"&gt;0")+COUNTIF('Data R1'!T216,"&gt;0")+COUNTIF('Data R1'!V216,"&gt;0")+COUNTIF('Data R1'!X216,"&gt;0"))</f>
        <v/>
      </c>
      <c r="J214">
        <f>IF('Data R1'!C216="","",IF((COUNTIF('Data R1'!K216,"&gt;0")+COUNTIF('Data R1'!M216,"&gt;0")+COUNTIF('Data R1'!O216,"&gt;0")+COUNTIF('Data R1'!Q216,"&gt;0")+COUNTIF('Data R1'!S216,"&gt;0")+COUNTIF('Data R1'!U216,"&gt;0")+COUNTIF('Data R1'!W216,"&gt;0")+COUNTIF('Data R1'!Y216,"&gt;0"))&gt;0,1,0))</f>
        <v/>
      </c>
      <c r="M214" t="inlineStr">
        <is>
          <t>Data R</t>
        </is>
      </c>
    </row>
    <row r="215">
      <c r="A215" t="inlineStr">
        <is>
          <t>Regional 1</t>
        </is>
      </c>
      <c r="B215">
        <f>IF('Data R1'!C217="","",'Data R1'!B217)</f>
        <v/>
      </c>
      <c r="C215">
        <f>IF('Data R1'!C217="","",'Data R1'!C217)</f>
        <v/>
      </c>
      <c r="D215">
        <f>IF('Data R1'!C217="","",'Data R1'!D217)</f>
        <v/>
      </c>
      <c r="E215">
        <f>IF('Data R1'!C217="","",'Data R1'!E217)</f>
        <v/>
      </c>
      <c r="F215">
        <f>IF('Data R1'!C217="","",'Data R1'!F217)</f>
        <v/>
      </c>
      <c r="G215">
        <f>IF('Data R1'!C217="","",'Data R1'!AD217)</f>
        <v/>
      </c>
      <c r="H215">
        <f>IF('Data R1'!C217="","",'Data R1'!AC217)</f>
        <v/>
      </c>
      <c r="I215">
        <f>IF('Data R1'!C217="","",COUNTIF('Data R1'!J217,"&gt;0")+COUNTIF('Data R1'!L217,"&gt;0")+COUNTIF('Data R1'!N217,"&gt;0")+COUNTIF('Data R1'!P217,"&gt;0")+COUNTIF('Data R1'!R217,"&gt;0")+COUNTIF('Data R1'!T217,"&gt;0")+COUNTIF('Data R1'!V217,"&gt;0")+COUNTIF('Data R1'!X217,"&gt;0"))</f>
        <v/>
      </c>
      <c r="J215">
        <f>IF('Data R1'!C217="","",IF((COUNTIF('Data R1'!K217,"&gt;0")+COUNTIF('Data R1'!M217,"&gt;0")+COUNTIF('Data R1'!O217,"&gt;0")+COUNTIF('Data R1'!Q217,"&gt;0")+COUNTIF('Data R1'!S217,"&gt;0")+COUNTIF('Data R1'!U217,"&gt;0")+COUNTIF('Data R1'!W217,"&gt;0")+COUNTIF('Data R1'!Y217,"&gt;0"))&gt;0,1,0))</f>
        <v/>
      </c>
      <c r="M215" t="inlineStr">
        <is>
          <t>Data R</t>
        </is>
      </c>
    </row>
    <row r="216">
      <c r="A216" t="inlineStr">
        <is>
          <t>Regional 1</t>
        </is>
      </c>
      <c r="B216">
        <f>IF('Data R1'!C218="","",'Data R1'!B218)</f>
        <v/>
      </c>
      <c r="C216">
        <f>IF('Data R1'!C218="","",'Data R1'!C218)</f>
        <v/>
      </c>
      <c r="D216">
        <f>IF('Data R1'!C218="","",'Data R1'!D218)</f>
        <v/>
      </c>
      <c r="E216">
        <f>IF('Data R1'!C218="","",'Data R1'!E218)</f>
        <v/>
      </c>
      <c r="F216">
        <f>IF('Data R1'!C218="","",'Data R1'!F218)</f>
        <v/>
      </c>
      <c r="G216">
        <f>IF('Data R1'!C218="","",'Data R1'!AD218)</f>
        <v/>
      </c>
      <c r="H216">
        <f>IF('Data R1'!C218="","",'Data R1'!AC218)</f>
        <v/>
      </c>
      <c r="I216">
        <f>IF('Data R1'!C218="","",COUNTIF('Data R1'!J218,"&gt;0")+COUNTIF('Data R1'!L218,"&gt;0")+COUNTIF('Data R1'!N218,"&gt;0")+COUNTIF('Data R1'!P218,"&gt;0")+COUNTIF('Data R1'!R218,"&gt;0")+COUNTIF('Data R1'!T218,"&gt;0")+COUNTIF('Data R1'!V218,"&gt;0")+COUNTIF('Data R1'!X218,"&gt;0"))</f>
        <v/>
      </c>
      <c r="J216">
        <f>IF('Data R1'!C218="","",IF((COUNTIF('Data R1'!K218,"&gt;0")+COUNTIF('Data R1'!M218,"&gt;0")+COUNTIF('Data R1'!O218,"&gt;0")+COUNTIF('Data R1'!Q218,"&gt;0")+COUNTIF('Data R1'!S218,"&gt;0")+COUNTIF('Data R1'!U218,"&gt;0")+COUNTIF('Data R1'!W218,"&gt;0")+COUNTIF('Data R1'!Y218,"&gt;0"))&gt;0,1,0))</f>
        <v/>
      </c>
      <c r="M216" t="inlineStr">
        <is>
          <t>Data R</t>
        </is>
      </c>
    </row>
    <row r="217">
      <c r="A217" t="inlineStr">
        <is>
          <t>Regional 1</t>
        </is>
      </c>
      <c r="B217">
        <f>IF('Data R1'!C219="","",'Data R1'!B219)</f>
        <v/>
      </c>
      <c r="C217">
        <f>IF('Data R1'!C219="","",'Data R1'!C219)</f>
        <v/>
      </c>
      <c r="D217">
        <f>IF('Data R1'!C219="","",'Data R1'!D219)</f>
        <v/>
      </c>
      <c r="E217">
        <f>IF('Data R1'!C219="","",'Data R1'!E219)</f>
        <v/>
      </c>
      <c r="F217">
        <f>IF('Data R1'!C219="","",'Data R1'!F219)</f>
        <v/>
      </c>
      <c r="G217">
        <f>IF('Data R1'!C219="","",'Data R1'!AD219)</f>
        <v/>
      </c>
      <c r="H217">
        <f>IF('Data R1'!C219="","",'Data R1'!AC219)</f>
        <v/>
      </c>
      <c r="I217">
        <f>IF('Data R1'!C219="","",COUNTIF('Data R1'!J219,"&gt;0")+COUNTIF('Data R1'!L219,"&gt;0")+COUNTIF('Data R1'!N219,"&gt;0")+COUNTIF('Data R1'!P219,"&gt;0")+COUNTIF('Data R1'!R219,"&gt;0")+COUNTIF('Data R1'!T219,"&gt;0")+COUNTIF('Data R1'!V219,"&gt;0")+COUNTIF('Data R1'!X219,"&gt;0"))</f>
        <v/>
      </c>
      <c r="J217">
        <f>IF('Data R1'!C219="","",IF((COUNTIF('Data R1'!K219,"&gt;0")+COUNTIF('Data R1'!M219,"&gt;0")+COUNTIF('Data R1'!O219,"&gt;0")+COUNTIF('Data R1'!Q219,"&gt;0")+COUNTIF('Data R1'!S219,"&gt;0")+COUNTIF('Data R1'!U219,"&gt;0")+COUNTIF('Data R1'!W219,"&gt;0")+COUNTIF('Data R1'!Y219,"&gt;0"))&gt;0,1,0))</f>
        <v/>
      </c>
      <c r="M217" t="inlineStr">
        <is>
          <t>Data R</t>
        </is>
      </c>
    </row>
    <row r="218">
      <c r="A218" t="inlineStr">
        <is>
          <t>Regional 1</t>
        </is>
      </c>
      <c r="B218">
        <f>IF('Data R1'!C220="","",'Data R1'!B220)</f>
        <v/>
      </c>
      <c r="C218">
        <f>IF('Data R1'!C220="","",'Data R1'!C220)</f>
        <v/>
      </c>
      <c r="D218">
        <f>IF('Data R1'!C220="","",'Data R1'!D220)</f>
        <v/>
      </c>
      <c r="E218">
        <f>IF('Data R1'!C220="","",'Data R1'!E220)</f>
        <v/>
      </c>
      <c r="F218">
        <f>IF('Data R1'!C220="","",'Data R1'!F220)</f>
        <v/>
      </c>
      <c r="G218">
        <f>IF('Data R1'!C220="","",'Data R1'!AD220)</f>
        <v/>
      </c>
      <c r="H218">
        <f>IF('Data R1'!C220="","",'Data R1'!AC220)</f>
        <v/>
      </c>
      <c r="I218">
        <f>IF('Data R1'!C220="","",COUNTIF('Data R1'!J220,"&gt;0")+COUNTIF('Data R1'!L220,"&gt;0")+COUNTIF('Data R1'!N220,"&gt;0")+COUNTIF('Data R1'!P220,"&gt;0")+COUNTIF('Data R1'!R220,"&gt;0")+COUNTIF('Data R1'!T220,"&gt;0")+COUNTIF('Data R1'!V220,"&gt;0")+COUNTIF('Data R1'!X220,"&gt;0"))</f>
        <v/>
      </c>
      <c r="J218">
        <f>IF('Data R1'!C220="","",IF((COUNTIF('Data R1'!K220,"&gt;0")+COUNTIF('Data R1'!M220,"&gt;0")+COUNTIF('Data R1'!O220,"&gt;0")+COUNTIF('Data R1'!Q220,"&gt;0")+COUNTIF('Data R1'!S220,"&gt;0")+COUNTIF('Data R1'!U220,"&gt;0")+COUNTIF('Data R1'!W220,"&gt;0")+COUNTIF('Data R1'!Y220,"&gt;0"))&gt;0,1,0))</f>
        <v/>
      </c>
      <c r="M218" t="inlineStr">
        <is>
          <t>Data R</t>
        </is>
      </c>
    </row>
    <row r="219">
      <c r="A219" t="inlineStr">
        <is>
          <t>Regional 1</t>
        </is>
      </c>
      <c r="B219">
        <f>IF('Data R1'!C221="","",'Data R1'!B221)</f>
        <v/>
      </c>
      <c r="C219">
        <f>IF('Data R1'!C221="","",'Data R1'!C221)</f>
        <v/>
      </c>
      <c r="D219">
        <f>IF('Data R1'!C221="","",'Data R1'!D221)</f>
        <v/>
      </c>
      <c r="E219">
        <f>IF('Data R1'!C221="","",'Data R1'!E221)</f>
        <v/>
      </c>
      <c r="F219">
        <f>IF('Data R1'!C221="","",'Data R1'!F221)</f>
        <v/>
      </c>
      <c r="G219">
        <f>IF('Data R1'!C221="","",'Data R1'!AD221)</f>
        <v/>
      </c>
      <c r="H219">
        <f>IF('Data R1'!C221="","",'Data R1'!AC221)</f>
        <v/>
      </c>
      <c r="I219">
        <f>IF('Data R1'!C221="","",COUNTIF('Data R1'!J221,"&gt;0")+COUNTIF('Data R1'!L221,"&gt;0")+COUNTIF('Data R1'!N221,"&gt;0")+COUNTIF('Data R1'!P221,"&gt;0")+COUNTIF('Data R1'!R221,"&gt;0")+COUNTIF('Data R1'!T221,"&gt;0")+COUNTIF('Data R1'!V221,"&gt;0")+COUNTIF('Data R1'!X221,"&gt;0"))</f>
        <v/>
      </c>
      <c r="J219">
        <f>IF('Data R1'!C221="","",IF((COUNTIF('Data R1'!K221,"&gt;0")+COUNTIF('Data R1'!M221,"&gt;0")+COUNTIF('Data R1'!O221,"&gt;0")+COUNTIF('Data R1'!Q221,"&gt;0")+COUNTIF('Data R1'!S221,"&gt;0")+COUNTIF('Data R1'!U221,"&gt;0")+COUNTIF('Data R1'!W221,"&gt;0")+COUNTIF('Data R1'!Y221,"&gt;0"))&gt;0,1,0))</f>
        <v/>
      </c>
      <c r="M219" t="inlineStr">
        <is>
          <t>Data R</t>
        </is>
      </c>
    </row>
    <row r="220">
      <c r="A220" t="inlineStr">
        <is>
          <t>Regional 1</t>
        </is>
      </c>
      <c r="B220">
        <f>IF('Data R1'!C222="","",'Data R1'!B222)</f>
        <v/>
      </c>
      <c r="C220">
        <f>IF('Data R1'!C222="","",'Data R1'!C222)</f>
        <v/>
      </c>
      <c r="D220">
        <f>IF('Data R1'!C222="","",'Data R1'!D222)</f>
        <v/>
      </c>
      <c r="E220">
        <f>IF('Data R1'!C222="","",'Data R1'!E222)</f>
        <v/>
      </c>
      <c r="F220">
        <f>IF('Data R1'!C222="","",'Data R1'!F222)</f>
        <v/>
      </c>
      <c r="G220">
        <f>IF('Data R1'!C222="","",'Data R1'!AD222)</f>
        <v/>
      </c>
      <c r="H220">
        <f>IF('Data R1'!C222="","",'Data R1'!AC222)</f>
        <v/>
      </c>
      <c r="I220">
        <f>IF('Data R1'!C222="","",COUNTIF('Data R1'!J222,"&gt;0")+COUNTIF('Data R1'!L222,"&gt;0")+COUNTIF('Data R1'!N222,"&gt;0")+COUNTIF('Data R1'!P222,"&gt;0")+COUNTIF('Data R1'!R222,"&gt;0")+COUNTIF('Data R1'!T222,"&gt;0")+COUNTIF('Data R1'!V222,"&gt;0")+COUNTIF('Data R1'!X222,"&gt;0"))</f>
        <v/>
      </c>
      <c r="J220">
        <f>IF('Data R1'!C222="","",IF((COUNTIF('Data R1'!K222,"&gt;0")+COUNTIF('Data R1'!M222,"&gt;0")+COUNTIF('Data R1'!O222,"&gt;0")+COUNTIF('Data R1'!Q222,"&gt;0")+COUNTIF('Data R1'!S222,"&gt;0")+COUNTIF('Data R1'!U222,"&gt;0")+COUNTIF('Data R1'!W222,"&gt;0")+COUNTIF('Data R1'!Y222,"&gt;0"))&gt;0,1,0))</f>
        <v/>
      </c>
      <c r="M220" t="inlineStr">
        <is>
          <t>Data R</t>
        </is>
      </c>
    </row>
    <row r="221">
      <c r="A221" t="inlineStr">
        <is>
          <t>Regional 1</t>
        </is>
      </c>
      <c r="B221">
        <f>IF('Data R1'!C223="","",'Data R1'!B223)</f>
        <v/>
      </c>
      <c r="C221">
        <f>IF('Data R1'!C223="","",'Data R1'!C223)</f>
        <v/>
      </c>
      <c r="D221">
        <f>IF('Data R1'!C223="","",'Data R1'!D223)</f>
        <v/>
      </c>
      <c r="E221">
        <f>IF('Data R1'!C223="","",'Data R1'!E223)</f>
        <v/>
      </c>
      <c r="F221">
        <f>IF('Data R1'!C223="","",'Data R1'!F223)</f>
        <v/>
      </c>
      <c r="G221">
        <f>IF('Data R1'!C223="","",'Data R1'!AD223)</f>
        <v/>
      </c>
      <c r="H221">
        <f>IF('Data R1'!C223="","",'Data R1'!AC223)</f>
        <v/>
      </c>
      <c r="I221">
        <f>IF('Data R1'!C223="","",COUNTIF('Data R1'!J223,"&gt;0")+COUNTIF('Data R1'!L223,"&gt;0")+COUNTIF('Data R1'!N223,"&gt;0")+COUNTIF('Data R1'!P223,"&gt;0")+COUNTIF('Data R1'!R223,"&gt;0")+COUNTIF('Data R1'!T223,"&gt;0")+COUNTIF('Data R1'!V223,"&gt;0")+COUNTIF('Data R1'!X223,"&gt;0"))</f>
        <v/>
      </c>
      <c r="J221">
        <f>IF('Data R1'!C223="","",IF((COUNTIF('Data R1'!K223,"&gt;0")+COUNTIF('Data R1'!M223,"&gt;0")+COUNTIF('Data R1'!O223,"&gt;0")+COUNTIF('Data R1'!Q223,"&gt;0")+COUNTIF('Data R1'!S223,"&gt;0")+COUNTIF('Data R1'!U223,"&gt;0")+COUNTIF('Data R1'!W223,"&gt;0")+COUNTIF('Data R1'!Y223,"&gt;0"))&gt;0,1,0))</f>
        <v/>
      </c>
      <c r="M221" t="inlineStr">
        <is>
          <t>Data R</t>
        </is>
      </c>
    </row>
    <row r="222">
      <c r="A222" t="inlineStr">
        <is>
          <t>Regional 1</t>
        </is>
      </c>
      <c r="B222">
        <f>IF('Data R1'!C224="","",'Data R1'!B224)</f>
        <v/>
      </c>
      <c r="C222">
        <f>IF('Data R1'!C224="","",'Data R1'!C224)</f>
        <v/>
      </c>
      <c r="D222">
        <f>IF('Data R1'!C224="","",'Data R1'!D224)</f>
        <v/>
      </c>
      <c r="E222">
        <f>IF('Data R1'!C224="","",'Data R1'!E224)</f>
        <v/>
      </c>
      <c r="F222">
        <f>IF('Data R1'!C224="","",'Data R1'!F224)</f>
        <v/>
      </c>
      <c r="G222">
        <f>IF('Data R1'!C224="","",'Data R1'!AD224)</f>
        <v/>
      </c>
      <c r="H222">
        <f>IF('Data R1'!C224="","",'Data R1'!AC224)</f>
        <v/>
      </c>
      <c r="I222">
        <f>IF('Data R1'!C224="","",COUNTIF('Data R1'!J224,"&gt;0")+COUNTIF('Data R1'!L224,"&gt;0")+COUNTIF('Data R1'!N224,"&gt;0")+COUNTIF('Data R1'!P224,"&gt;0")+COUNTIF('Data R1'!R224,"&gt;0")+COUNTIF('Data R1'!T224,"&gt;0")+COUNTIF('Data R1'!V224,"&gt;0")+COUNTIF('Data R1'!X224,"&gt;0"))</f>
        <v/>
      </c>
      <c r="J222">
        <f>IF('Data R1'!C224="","",IF((COUNTIF('Data R1'!K224,"&gt;0")+COUNTIF('Data R1'!M224,"&gt;0")+COUNTIF('Data R1'!O224,"&gt;0")+COUNTIF('Data R1'!Q224,"&gt;0")+COUNTIF('Data R1'!S224,"&gt;0")+COUNTIF('Data R1'!U224,"&gt;0")+COUNTIF('Data R1'!W224,"&gt;0")+COUNTIF('Data R1'!Y224,"&gt;0"))&gt;0,1,0))</f>
        <v/>
      </c>
      <c r="M222" t="inlineStr">
        <is>
          <t>Data R</t>
        </is>
      </c>
    </row>
    <row r="223">
      <c r="A223" t="inlineStr">
        <is>
          <t>Regional 1</t>
        </is>
      </c>
      <c r="B223">
        <f>IF('Data R1'!C225="","",'Data R1'!B225)</f>
        <v/>
      </c>
      <c r="C223">
        <f>IF('Data R1'!C225="","",'Data R1'!C225)</f>
        <v/>
      </c>
      <c r="D223">
        <f>IF('Data R1'!C225="","",'Data R1'!D225)</f>
        <v/>
      </c>
      <c r="E223">
        <f>IF('Data R1'!C225="","",'Data R1'!E225)</f>
        <v/>
      </c>
      <c r="F223">
        <f>IF('Data R1'!C225="","",'Data R1'!F225)</f>
        <v/>
      </c>
      <c r="G223">
        <f>IF('Data R1'!C225="","",'Data R1'!AD225)</f>
        <v/>
      </c>
      <c r="H223">
        <f>IF('Data R1'!C225="","",'Data R1'!AC225)</f>
        <v/>
      </c>
      <c r="I223">
        <f>IF('Data R1'!C225="","",COUNTIF('Data R1'!J225,"&gt;0")+COUNTIF('Data R1'!L225,"&gt;0")+COUNTIF('Data R1'!N225,"&gt;0")+COUNTIF('Data R1'!P225,"&gt;0")+COUNTIF('Data R1'!R225,"&gt;0")+COUNTIF('Data R1'!T225,"&gt;0")+COUNTIF('Data R1'!V225,"&gt;0")+COUNTIF('Data R1'!X225,"&gt;0"))</f>
        <v/>
      </c>
      <c r="J223">
        <f>IF('Data R1'!C225="","",IF((COUNTIF('Data R1'!K225,"&gt;0")+COUNTIF('Data R1'!M225,"&gt;0")+COUNTIF('Data R1'!O225,"&gt;0")+COUNTIF('Data R1'!Q225,"&gt;0")+COUNTIF('Data R1'!S225,"&gt;0")+COUNTIF('Data R1'!U225,"&gt;0")+COUNTIF('Data R1'!W225,"&gt;0")+COUNTIF('Data R1'!Y225,"&gt;0"))&gt;0,1,0))</f>
        <v/>
      </c>
      <c r="M223" t="inlineStr">
        <is>
          <t>Data R</t>
        </is>
      </c>
    </row>
    <row r="224">
      <c r="A224" t="inlineStr">
        <is>
          <t>Regional 1</t>
        </is>
      </c>
      <c r="B224">
        <f>IF('Data R1'!C226="","",'Data R1'!B226)</f>
        <v/>
      </c>
      <c r="C224">
        <f>IF('Data R1'!C226="","",'Data R1'!C226)</f>
        <v/>
      </c>
      <c r="D224">
        <f>IF('Data R1'!C226="","",'Data R1'!D226)</f>
        <v/>
      </c>
      <c r="E224">
        <f>IF('Data R1'!C226="","",'Data R1'!E226)</f>
        <v/>
      </c>
      <c r="F224">
        <f>IF('Data R1'!C226="","",'Data R1'!F226)</f>
        <v/>
      </c>
      <c r="G224">
        <f>IF('Data R1'!C226="","",'Data R1'!AD226)</f>
        <v/>
      </c>
      <c r="H224">
        <f>IF('Data R1'!C226="","",'Data R1'!AC226)</f>
        <v/>
      </c>
      <c r="I224">
        <f>IF('Data R1'!C226="","",COUNTIF('Data R1'!J226,"&gt;0")+COUNTIF('Data R1'!L226,"&gt;0")+COUNTIF('Data R1'!N226,"&gt;0")+COUNTIF('Data R1'!P226,"&gt;0")+COUNTIF('Data R1'!R226,"&gt;0")+COUNTIF('Data R1'!T226,"&gt;0")+COUNTIF('Data R1'!V226,"&gt;0")+COUNTIF('Data R1'!X226,"&gt;0"))</f>
        <v/>
      </c>
      <c r="J224">
        <f>IF('Data R1'!C226="","",IF((COUNTIF('Data R1'!K226,"&gt;0")+COUNTIF('Data R1'!M226,"&gt;0")+COUNTIF('Data R1'!O226,"&gt;0")+COUNTIF('Data R1'!Q226,"&gt;0")+COUNTIF('Data R1'!S226,"&gt;0")+COUNTIF('Data R1'!U226,"&gt;0")+COUNTIF('Data R1'!W226,"&gt;0")+COUNTIF('Data R1'!Y226,"&gt;0"))&gt;0,1,0))</f>
        <v/>
      </c>
      <c r="M224" t="inlineStr">
        <is>
          <t>Data R</t>
        </is>
      </c>
    </row>
    <row r="225">
      <c r="A225" t="inlineStr">
        <is>
          <t>Regional 1</t>
        </is>
      </c>
      <c r="B225">
        <f>IF('Data R1'!C227="","",'Data R1'!B227)</f>
        <v/>
      </c>
      <c r="C225">
        <f>IF('Data R1'!C227="","",'Data R1'!C227)</f>
        <v/>
      </c>
      <c r="D225">
        <f>IF('Data R1'!C227="","",'Data R1'!D227)</f>
        <v/>
      </c>
      <c r="E225">
        <f>IF('Data R1'!C227="","",'Data R1'!E227)</f>
        <v/>
      </c>
      <c r="F225">
        <f>IF('Data R1'!C227="","",'Data R1'!F227)</f>
        <v/>
      </c>
      <c r="G225">
        <f>IF('Data R1'!C227="","",'Data R1'!AD227)</f>
        <v/>
      </c>
      <c r="H225">
        <f>IF('Data R1'!C227="","",'Data R1'!AC227)</f>
        <v/>
      </c>
      <c r="I225">
        <f>IF('Data R1'!C227="","",COUNTIF('Data R1'!J227,"&gt;0")+COUNTIF('Data R1'!L227,"&gt;0")+COUNTIF('Data R1'!N227,"&gt;0")+COUNTIF('Data R1'!P227,"&gt;0")+COUNTIF('Data R1'!R227,"&gt;0")+COUNTIF('Data R1'!T227,"&gt;0")+COUNTIF('Data R1'!V227,"&gt;0")+COUNTIF('Data R1'!X227,"&gt;0"))</f>
        <v/>
      </c>
      <c r="J225">
        <f>IF('Data R1'!C227="","",IF((COUNTIF('Data R1'!K227,"&gt;0")+COUNTIF('Data R1'!M227,"&gt;0")+COUNTIF('Data R1'!O227,"&gt;0")+COUNTIF('Data R1'!Q227,"&gt;0")+COUNTIF('Data R1'!S227,"&gt;0")+COUNTIF('Data R1'!U227,"&gt;0")+COUNTIF('Data R1'!W227,"&gt;0")+COUNTIF('Data R1'!Y227,"&gt;0"))&gt;0,1,0))</f>
        <v/>
      </c>
      <c r="M225" t="inlineStr">
        <is>
          <t>Data R</t>
        </is>
      </c>
    </row>
    <row r="226">
      <c r="A226" t="inlineStr">
        <is>
          <t>Regional 1</t>
        </is>
      </c>
      <c r="B226">
        <f>IF('Data R1'!C228="","",'Data R1'!B228)</f>
        <v/>
      </c>
      <c r="C226">
        <f>IF('Data R1'!C228="","",'Data R1'!C228)</f>
        <v/>
      </c>
      <c r="D226">
        <f>IF('Data R1'!C228="","",'Data R1'!D228)</f>
        <v/>
      </c>
      <c r="E226">
        <f>IF('Data R1'!C228="","",'Data R1'!E228)</f>
        <v/>
      </c>
      <c r="F226">
        <f>IF('Data R1'!C228="","",'Data R1'!F228)</f>
        <v/>
      </c>
      <c r="G226">
        <f>IF('Data R1'!C228="","",'Data R1'!AD228)</f>
        <v/>
      </c>
      <c r="H226">
        <f>IF('Data R1'!C228="","",'Data R1'!AC228)</f>
        <v/>
      </c>
      <c r="I226">
        <f>IF('Data R1'!C228="","",COUNTIF('Data R1'!J228,"&gt;0")+COUNTIF('Data R1'!L228,"&gt;0")+COUNTIF('Data R1'!N228,"&gt;0")+COUNTIF('Data R1'!P228,"&gt;0")+COUNTIF('Data R1'!R228,"&gt;0")+COUNTIF('Data R1'!T228,"&gt;0")+COUNTIF('Data R1'!V228,"&gt;0")+COUNTIF('Data R1'!X228,"&gt;0"))</f>
        <v/>
      </c>
      <c r="J226">
        <f>IF('Data R1'!C228="","",IF((COUNTIF('Data R1'!K228,"&gt;0")+COUNTIF('Data R1'!M228,"&gt;0")+COUNTIF('Data R1'!O228,"&gt;0")+COUNTIF('Data R1'!Q228,"&gt;0")+COUNTIF('Data R1'!S228,"&gt;0")+COUNTIF('Data R1'!U228,"&gt;0")+COUNTIF('Data R1'!W228,"&gt;0")+COUNTIF('Data R1'!Y228,"&gt;0"))&gt;0,1,0))</f>
        <v/>
      </c>
      <c r="M226" t="inlineStr">
        <is>
          <t>Data R</t>
        </is>
      </c>
    </row>
    <row r="227">
      <c r="A227" t="inlineStr">
        <is>
          <t>Regional 1</t>
        </is>
      </c>
      <c r="B227">
        <f>IF('Data R1'!C229="","",'Data R1'!B229)</f>
        <v/>
      </c>
      <c r="C227">
        <f>IF('Data R1'!C229="","",'Data R1'!C229)</f>
        <v/>
      </c>
      <c r="D227">
        <f>IF('Data R1'!C229="","",'Data R1'!D229)</f>
        <v/>
      </c>
      <c r="E227">
        <f>IF('Data R1'!C229="","",'Data R1'!E229)</f>
        <v/>
      </c>
      <c r="F227">
        <f>IF('Data R1'!C229="","",'Data R1'!F229)</f>
        <v/>
      </c>
      <c r="G227">
        <f>IF('Data R1'!C229="","",'Data R1'!AD229)</f>
        <v/>
      </c>
      <c r="H227">
        <f>IF('Data R1'!C229="","",'Data R1'!AC229)</f>
        <v/>
      </c>
      <c r="I227">
        <f>IF('Data R1'!C229="","",COUNTIF('Data R1'!J229,"&gt;0")+COUNTIF('Data R1'!L229,"&gt;0")+COUNTIF('Data R1'!N229,"&gt;0")+COUNTIF('Data R1'!P229,"&gt;0")+COUNTIF('Data R1'!R229,"&gt;0")+COUNTIF('Data R1'!T229,"&gt;0")+COUNTIF('Data R1'!V229,"&gt;0")+COUNTIF('Data R1'!X229,"&gt;0"))</f>
        <v/>
      </c>
      <c r="J227">
        <f>IF('Data R1'!C229="","",IF((COUNTIF('Data R1'!K229,"&gt;0")+COUNTIF('Data R1'!M229,"&gt;0")+COUNTIF('Data R1'!O229,"&gt;0")+COUNTIF('Data R1'!Q229,"&gt;0")+COUNTIF('Data R1'!S229,"&gt;0")+COUNTIF('Data R1'!U229,"&gt;0")+COUNTIF('Data R1'!W229,"&gt;0")+COUNTIF('Data R1'!Y229,"&gt;0"))&gt;0,1,0))</f>
        <v/>
      </c>
      <c r="M227" t="inlineStr">
        <is>
          <t>Data R</t>
        </is>
      </c>
    </row>
    <row r="228">
      <c r="A228" t="inlineStr">
        <is>
          <t>Regional 1</t>
        </is>
      </c>
      <c r="B228">
        <f>IF('Data R1'!C230="","",'Data R1'!B230)</f>
        <v/>
      </c>
      <c r="C228">
        <f>IF('Data R1'!C230="","",'Data R1'!C230)</f>
        <v/>
      </c>
      <c r="D228">
        <f>IF('Data R1'!C230="","",'Data R1'!D230)</f>
        <v/>
      </c>
      <c r="E228">
        <f>IF('Data R1'!C230="","",'Data R1'!E230)</f>
        <v/>
      </c>
      <c r="F228">
        <f>IF('Data R1'!C230="","",'Data R1'!F230)</f>
        <v/>
      </c>
      <c r="G228">
        <f>IF('Data R1'!C230="","",'Data R1'!AD230)</f>
        <v/>
      </c>
      <c r="H228">
        <f>IF('Data R1'!C230="","",'Data R1'!AC230)</f>
        <v/>
      </c>
      <c r="I228">
        <f>IF('Data R1'!C230="","",COUNTIF('Data R1'!J230,"&gt;0")+COUNTIF('Data R1'!L230,"&gt;0")+COUNTIF('Data R1'!N230,"&gt;0")+COUNTIF('Data R1'!P230,"&gt;0")+COUNTIF('Data R1'!R230,"&gt;0")+COUNTIF('Data R1'!T230,"&gt;0")+COUNTIF('Data R1'!V230,"&gt;0")+COUNTIF('Data R1'!X230,"&gt;0"))</f>
        <v/>
      </c>
      <c r="J228">
        <f>IF('Data R1'!C230="","",IF((COUNTIF('Data R1'!K230,"&gt;0")+COUNTIF('Data R1'!M230,"&gt;0")+COUNTIF('Data R1'!O230,"&gt;0")+COUNTIF('Data R1'!Q230,"&gt;0")+COUNTIF('Data R1'!S230,"&gt;0")+COUNTIF('Data R1'!U230,"&gt;0")+COUNTIF('Data R1'!W230,"&gt;0")+COUNTIF('Data R1'!Y230,"&gt;0"))&gt;0,1,0))</f>
        <v/>
      </c>
      <c r="M228" t="inlineStr">
        <is>
          <t>Data R</t>
        </is>
      </c>
    </row>
    <row r="229">
      <c r="A229" t="inlineStr">
        <is>
          <t>Regional 1</t>
        </is>
      </c>
      <c r="B229">
        <f>IF('Data R1'!C231="","",'Data R1'!B231)</f>
        <v/>
      </c>
      <c r="C229">
        <f>IF('Data R1'!C231="","",'Data R1'!C231)</f>
        <v/>
      </c>
      <c r="D229">
        <f>IF('Data R1'!C231="","",'Data R1'!D231)</f>
        <v/>
      </c>
      <c r="E229">
        <f>IF('Data R1'!C231="","",'Data R1'!E231)</f>
        <v/>
      </c>
      <c r="F229">
        <f>IF('Data R1'!C231="","",'Data R1'!F231)</f>
        <v/>
      </c>
      <c r="G229">
        <f>IF('Data R1'!C231="","",'Data R1'!AD231)</f>
        <v/>
      </c>
      <c r="H229">
        <f>IF('Data R1'!C231="","",'Data R1'!AC231)</f>
        <v/>
      </c>
      <c r="I229">
        <f>IF('Data R1'!C231="","",COUNTIF('Data R1'!J231,"&gt;0")+COUNTIF('Data R1'!L231,"&gt;0")+COUNTIF('Data R1'!N231,"&gt;0")+COUNTIF('Data R1'!P231,"&gt;0")+COUNTIF('Data R1'!R231,"&gt;0")+COUNTIF('Data R1'!T231,"&gt;0")+COUNTIF('Data R1'!V231,"&gt;0")+COUNTIF('Data R1'!X231,"&gt;0"))</f>
        <v/>
      </c>
      <c r="J229">
        <f>IF('Data R1'!C231="","",IF((COUNTIF('Data R1'!K231,"&gt;0")+COUNTIF('Data R1'!M231,"&gt;0")+COUNTIF('Data R1'!O231,"&gt;0")+COUNTIF('Data R1'!Q231,"&gt;0")+COUNTIF('Data R1'!S231,"&gt;0")+COUNTIF('Data R1'!U231,"&gt;0")+COUNTIF('Data R1'!W231,"&gt;0")+COUNTIF('Data R1'!Y231,"&gt;0"))&gt;0,1,0))</f>
        <v/>
      </c>
      <c r="M229" t="inlineStr">
        <is>
          <t>Data R</t>
        </is>
      </c>
    </row>
    <row r="230">
      <c r="A230" t="inlineStr">
        <is>
          <t>Regional 1</t>
        </is>
      </c>
      <c r="B230">
        <f>IF('Data R1'!C232="","",'Data R1'!B232)</f>
        <v/>
      </c>
      <c r="C230">
        <f>IF('Data R1'!C232="","",'Data R1'!C232)</f>
        <v/>
      </c>
      <c r="D230">
        <f>IF('Data R1'!C232="","",'Data R1'!D232)</f>
        <v/>
      </c>
      <c r="E230">
        <f>IF('Data R1'!C232="","",'Data R1'!E232)</f>
        <v/>
      </c>
      <c r="F230">
        <f>IF('Data R1'!C232="","",'Data R1'!F232)</f>
        <v/>
      </c>
      <c r="G230">
        <f>IF('Data R1'!C232="","",'Data R1'!AD232)</f>
        <v/>
      </c>
      <c r="H230">
        <f>IF('Data R1'!C232="","",'Data R1'!AC232)</f>
        <v/>
      </c>
      <c r="I230">
        <f>IF('Data R1'!C232="","",COUNTIF('Data R1'!J232,"&gt;0")+COUNTIF('Data R1'!L232,"&gt;0")+COUNTIF('Data R1'!N232,"&gt;0")+COUNTIF('Data R1'!P232,"&gt;0")+COUNTIF('Data R1'!R232,"&gt;0")+COUNTIF('Data R1'!T232,"&gt;0")+COUNTIF('Data R1'!V232,"&gt;0")+COUNTIF('Data R1'!X232,"&gt;0"))</f>
        <v/>
      </c>
      <c r="J230">
        <f>IF('Data R1'!C232="","",IF((COUNTIF('Data R1'!K232,"&gt;0")+COUNTIF('Data R1'!M232,"&gt;0")+COUNTIF('Data R1'!O232,"&gt;0")+COUNTIF('Data R1'!Q232,"&gt;0")+COUNTIF('Data R1'!S232,"&gt;0")+COUNTIF('Data R1'!U232,"&gt;0")+COUNTIF('Data R1'!W232,"&gt;0")+COUNTIF('Data R1'!Y232,"&gt;0"))&gt;0,1,0))</f>
        <v/>
      </c>
      <c r="M230" t="inlineStr">
        <is>
          <t>Data R</t>
        </is>
      </c>
    </row>
    <row r="231">
      <c r="A231" t="inlineStr">
        <is>
          <t>Regional 1</t>
        </is>
      </c>
      <c r="B231">
        <f>IF('Data R1'!C233="","",'Data R1'!B233)</f>
        <v/>
      </c>
      <c r="C231">
        <f>IF('Data R1'!C233="","",'Data R1'!C233)</f>
        <v/>
      </c>
      <c r="D231">
        <f>IF('Data R1'!C233="","",'Data R1'!D233)</f>
        <v/>
      </c>
      <c r="E231">
        <f>IF('Data R1'!C233="","",'Data R1'!E233)</f>
        <v/>
      </c>
      <c r="F231">
        <f>IF('Data R1'!C233="","",'Data R1'!F233)</f>
        <v/>
      </c>
      <c r="G231">
        <f>IF('Data R1'!C233="","",'Data R1'!AD233)</f>
        <v/>
      </c>
      <c r="H231">
        <f>IF('Data R1'!C233="","",'Data R1'!AC233)</f>
        <v/>
      </c>
      <c r="I231">
        <f>IF('Data R1'!C233="","",COUNTIF('Data R1'!J233,"&gt;0")+COUNTIF('Data R1'!L233,"&gt;0")+COUNTIF('Data R1'!N233,"&gt;0")+COUNTIF('Data R1'!P233,"&gt;0")+COUNTIF('Data R1'!R233,"&gt;0")+COUNTIF('Data R1'!T233,"&gt;0")+COUNTIF('Data R1'!V233,"&gt;0")+COUNTIF('Data R1'!X233,"&gt;0"))</f>
        <v/>
      </c>
      <c r="J231">
        <f>IF('Data R1'!C233="","",IF((COUNTIF('Data R1'!K233,"&gt;0")+COUNTIF('Data R1'!M233,"&gt;0")+COUNTIF('Data R1'!O233,"&gt;0")+COUNTIF('Data R1'!Q233,"&gt;0")+COUNTIF('Data R1'!S233,"&gt;0")+COUNTIF('Data R1'!U233,"&gt;0")+COUNTIF('Data R1'!W233,"&gt;0")+COUNTIF('Data R1'!Y233,"&gt;0"))&gt;0,1,0))</f>
        <v/>
      </c>
      <c r="M231" t="inlineStr">
        <is>
          <t>Data R</t>
        </is>
      </c>
    </row>
    <row r="232">
      <c r="A232" t="inlineStr">
        <is>
          <t>Regional 1</t>
        </is>
      </c>
      <c r="B232">
        <f>IF('Data R1'!C234="","",'Data R1'!B234)</f>
        <v/>
      </c>
      <c r="C232">
        <f>IF('Data R1'!C234="","",'Data R1'!C234)</f>
        <v/>
      </c>
      <c r="D232">
        <f>IF('Data R1'!C234="","",'Data R1'!D234)</f>
        <v/>
      </c>
      <c r="E232">
        <f>IF('Data R1'!C234="","",'Data R1'!E234)</f>
        <v/>
      </c>
      <c r="F232">
        <f>IF('Data R1'!C234="","",'Data R1'!F234)</f>
        <v/>
      </c>
      <c r="G232">
        <f>IF('Data R1'!C234="","",'Data R1'!AD234)</f>
        <v/>
      </c>
      <c r="H232">
        <f>IF('Data R1'!C234="","",'Data R1'!AC234)</f>
        <v/>
      </c>
      <c r="I232">
        <f>IF('Data R1'!C234="","",COUNTIF('Data R1'!J234,"&gt;0")+COUNTIF('Data R1'!L234,"&gt;0")+COUNTIF('Data R1'!N234,"&gt;0")+COUNTIF('Data R1'!P234,"&gt;0")+COUNTIF('Data R1'!R234,"&gt;0")+COUNTIF('Data R1'!T234,"&gt;0")+COUNTIF('Data R1'!V234,"&gt;0")+COUNTIF('Data R1'!X234,"&gt;0"))</f>
        <v/>
      </c>
      <c r="J232">
        <f>IF('Data R1'!C234="","",IF((COUNTIF('Data R1'!K234,"&gt;0")+COUNTIF('Data R1'!M234,"&gt;0")+COUNTIF('Data R1'!O234,"&gt;0")+COUNTIF('Data R1'!Q234,"&gt;0")+COUNTIF('Data R1'!S234,"&gt;0")+COUNTIF('Data R1'!U234,"&gt;0")+COUNTIF('Data R1'!W234,"&gt;0")+COUNTIF('Data R1'!Y234,"&gt;0"))&gt;0,1,0))</f>
        <v/>
      </c>
      <c r="M232" t="inlineStr">
        <is>
          <t>Data R</t>
        </is>
      </c>
    </row>
    <row r="233">
      <c r="A233" t="inlineStr">
        <is>
          <t>Regional 1</t>
        </is>
      </c>
      <c r="B233">
        <f>IF('Data R1'!C235="","",'Data R1'!B235)</f>
        <v/>
      </c>
      <c r="C233">
        <f>IF('Data R1'!C235="","",'Data R1'!C235)</f>
        <v/>
      </c>
      <c r="D233">
        <f>IF('Data R1'!C235="","",'Data R1'!D235)</f>
        <v/>
      </c>
      <c r="E233">
        <f>IF('Data R1'!C235="","",'Data R1'!E235)</f>
        <v/>
      </c>
      <c r="F233">
        <f>IF('Data R1'!C235="","",'Data R1'!F235)</f>
        <v/>
      </c>
      <c r="G233">
        <f>IF('Data R1'!C235="","",'Data R1'!AD235)</f>
        <v/>
      </c>
      <c r="H233">
        <f>IF('Data R1'!C235="","",'Data R1'!AC235)</f>
        <v/>
      </c>
      <c r="I233">
        <f>IF('Data R1'!C235="","",COUNTIF('Data R1'!J235,"&gt;0")+COUNTIF('Data R1'!L235,"&gt;0")+COUNTIF('Data R1'!N235,"&gt;0")+COUNTIF('Data R1'!P235,"&gt;0")+COUNTIF('Data R1'!R235,"&gt;0")+COUNTIF('Data R1'!T235,"&gt;0")+COUNTIF('Data R1'!V235,"&gt;0")+COUNTIF('Data R1'!X235,"&gt;0"))</f>
        <v/>
      </c>
      <c r="J233">
        <f>IF('Data R1'!C235="","",IF((COUNTIF('Data R1'!K235,"&gt;0")+COUNTIF('Data R1'!M235,"&gt;0")+COUNTIF('Data R1'!O235,"&gt;0")+COUNTIF('Data R1'!Q235,"&gt;0")+COUNTIF('Data R1'!S235,"&gt;0")+COUNTIF('Data R1'!U235,"&gt;0")+COUNTIF('Data R1'!W235,"&gt;0")+COUNTIF('Data R1'!Y235,"&gt;0"))&gt;0,1,0))</f>
        <v/>
      </c>
      <c r="M233" t="inlineStr">
        <is>
          <t>Data R</t>
        </is>
      </c>
    </row>
    <row r="234">
      <c r="A234" t="inlineStr">
        <is>
          <t>Regional 1</t>
        </is>
      </c>
      <c r="B234">
        <f>IF('Data R1'!C236="","",'Data R1'!B236)</f>
        <v/>
      </c>
      <c r="C234">
        <f>IF('Data R1'!C236="","",'Data R1'!C236)</f>
        <v/>
      </c>
      <c r="D234">
        <f>IF('Data R1'!C236="","",'Data R1'!D236)</f>
        <v/>
      </c>
      <c r="E234">
        <f>IF('Data R1'!C236="","",'Data R1'!E236)</f>
        <v/>
      </c>
      <c r="F234">
        <f>IF('Data R1'!C236="","",'Data R1'!F236)</f>
        <v/>
      </c>
      <c r="G234">
        <f>IF('Data R1'!C236="","",'Data R1'!AD236)</f>
        <v/>
      </c>
      <c r="H234">
        <f>IF('Data R1'!C236="","",'Data R1'!AC236)</f>
        <v/>
      </c>
      <c r="I234">
        <f>IF('Data R1'!C236="","",COUNTIF('Data R1'!J236,"&gt;0")+COUNTIF('Data R1'!L236,"&gt;0")+COUNTIF('Data R1'!N236,"&gt;0")+COUNTIF('Data R1'!P236,"&gt;0")+COUNTIF('Data R1'!R236,"&gt;0")+COUNTIF('Data R1'!T236,"&gt;0")+COUNTIF('Data R1'!V236,"&gt;0")+COUNTIF('Data R1'!X236,"&gt;0"))</f>
        <v/>
      </c>
      <c r="J234">
        <f>IF('Data R1'!C236="","",IF((COUNTIF('Data R1'!K236,"&gt;0")+COUNTIF('Data R1'!M236,"&gt;0")+COUNTIF('Data R1'!O236,"&gt;0")+COUNTIF('Data R1'!Q236,"&gt;0")+COUNTIF('Data R1'!S236,"&gt;0")+COUNTIF('Data R1'!U236,"&gt;0")+COUNTIF('Data R1'!W236,"&gt;0")+COUNTIF('Data R1'!Y236,"&gt;0"))&gt;0,1,0))</f>
        <v/>
      </c>
      <c r="M234" t="inlineStr">
        <is>
          <t>Data R</t>
        </is>
      </c>
    </row>
    <row r="235">
      <c r="A235" t="inlineStr">
        <is>
          <t>Regional 1</t>
        </is>
      </c>
      <c r="B235">
        <f>IF('Data R1'!C237="","",'Data R1'!B237)</f>
        <v/>
      </c>
      <c r="C235">
        <f>IF('Data R1'!C237="","",'Data R1'!C237)</f>
        <v/>
      </c>
      <c r="D235">
        <f>IF('Data R1'!C237="","",'Data R1'!D237)</f>
        <v/>
      </c>
      <c r="E235">
        <f>IF('Data R1'!C237="","",'Data R1'!E237)</f>
        <v/>
      </c>
      <c r="F235">
        <f>IF('Data R1'!C237="","",'Data R1'!F237)</f>
        <v/>
      </c>
      <c r="G235">
        <f>IF('Data R1'!C237="","",'Data R1'!AD237)</f>
        <v/>
      </c>
      <c r="H235">
        <f>IF('Data R1'!C237="","",'Data R1'!AC237)</f>
        <v/>
      </c>
      <c r="I235">
        <f>IF('Data R1'!C237="","",COUNTIF('Data R1'!J237,"&gt;0")+COUNTIF('Data R1'!L237,"&gt;0")+COUNTIF('Data R1'!N237,"&gt;0")+COUNTIF('Data R1'!P237,"&gt;0")+COUNTIF('Data R1'!R237,"&gt;0")+COUNTIF('Data R1'!T237,"&gt;0")+COUNTIF('Data R1'!V237,"&gt;0")+COUNTIF('Data R1'!X237,"&gt;0"))</f>
        <v/>
      </c>
      <c r="J235">
        <f>IF('Data R1'!C237="","",IF((COUNTIF('Data R1'!K237,"&gt;0")+COUNTIF('Data R1'!M237,"&gt;0")+COUNTIF('Data R1'!O237,"&gt;0")+COUNTIF('Data R1'!Q237,"&gt;0")+COUNTIF('Data R1'!S237,"&gt;0")+COUNTIF('Data R1'!U237,"&gt;0")+COUNTIF('Data R1'!W237,"&gt;0")+COUNTIF('Data R1'!Y237,"&gt;0"))&gt;0,1,0))</f>
        <v/>
      </c>
      <c r="M235" t="inlineStr">
        <is>
          <t>Data R</t>
        </is>
      </c>
    </row>
    <row r="236">
      <c r="A236" t="inlineStr">
        <is>
          <t>Regional 1</t>
        </is>
      </c>
      <c r="B236">
        <f>IF('Data R1'!C238="","",'Data R1'!B238)</f>
        <v/>
      </c>
      <c r="C236">
        <f>IF('Data R1'!C238="","",'Data R1'!C238)</f>
        <v/>
      </c>
      <c r="D236">
        <f>IF('Data R1'!C238="","",'Data R1'!D238)</f>
        <v/>
      </c>
      <c r="E236">
        <f>IF('Data R1'!C238="","",'Data R1'!E238)</f>
        <v/>
      </c>
      <c r="F236">
        <f>IF('Data R1'!C238="","",'Data R1'!F238)</f>
        <v/>
      </c>
      <c r="G236">
        <f>IF('Data R1'!C238="","",'Data R1'!AD238)</f>
        <v/>
      </c>
      <c r="H236">
        <f>IF('Data R1'!C238="","",'Data R1'!AC238)</f>
        <v/>
      </c>
      <c r="I236">
        <f>IF('Data R1'!C238="","",COUNTIF('Data R1'!J238,"&gt;0")+COUNTIF('Data R1'!L238,"&gt;0")+COUNTIF('Data R1'!N238,"&gt;0")+COUNTIF('Data R1'!P238,"&gt;0")+COUNTIF('Data R1'!R238,"&gt;0")+COUNTIF('Data R1'!T238,"&gt;0")+COUNTIF('Data R1'!V238,"&gt;0")+COUNTIF('Data R1'!X238,"&gt;0"))</f>
        <v/>
      </c>
      <c r="J236">
        <f>IF('Data R1'!C238="","",IF((COUNTIF('Data R1'!K238,"&gt;0")+COUNTIF('Data R1'!M238,"&gt;0")+COUNTIF('Data R1'!O238,"&gt;0")+COUNTIF('Data R1'!Q238,"&gt;0")+COUNTIF('Data R1'!S238,"&gt;0")+COUNTIF('Data R1'!U238,"&gt;0")+COUNTIF('Data R1'!W238,"&gt;0")+COUNTIF('Data R1'!Y238,"&gt;0"))&gt;0,1,0))</f>
        <v/>
      </c>
      <c r="M236" t="inlineStr">
        <is>
          <t>Data R</t>
        </is>
      </c>
    </row>
    <row r="237">
      <c r="A237" t="inlineStr">
        <is>
          <t>Regional 1</t>
        </is>
      </c>
      <c r="B237">
        <f>IF('Data R1'!C239="","",'Data R1'!B239)</f>
        <v/>
      </c>
      <c r="C237">
        <f>IF('Data R1'!C239="","",'Data R1'!C239)</f>
        <v/>
      </c>
      <c r="D237">
        <f>IF('Data R1'!C239="","",'Data R1'!D239)</f>
        <v/>
      </c>
      <c r="E237">
        <f>IF('Data R1'!C239="","",'Data R1'!E239)</f>
        <v/>
      </c>
      <c r="F237">
        <f>IF('Data R1'!C239="","",'Data R1'!F239)</f>
        <v/>
      </c>
      <c r="G237">
        <f>IF('Data R1'!C239="","",'Data R1'!AD239)</f>
        <v/>
      </c>
      <c r="H237">
        <f>IF('Data R1'!C239="","",'Data R1'!AC239)</f>
        <v/>
      </c>
      <c r="I237">
        <f>IF('Data R1'!C239="","",COUNTIF('Data R1'!J239,"&gt;0")+COUNTIF('Data R1'!L239,"&gt;0")+COUNTIF('Data R1'!N239,"&gt;0")+COUNTIF('Data R1'!P239,"&gt;0")+COUNTIF('Data R1'!R239,"&gt;0")+COUNTIF('Data R1'!T239,"&gt;0")+COUNTIF('Data R1'!V239,"&gt;0")+COUNTIF('Data R1'!X239,"&gt;0"))</f>
        <v/>
      </c>
      <c r="J237">
        <f>IF('Data R1'!C239="","",IF((COUNTIF('Data R1'!K239,"&gt;0")+COUNTIF('Data R1'!M239,"&gt;0")+COUNTIF('Data R1'!O239,"&gt;0")+COUNTIF('Data R1'!Q239,"&gt;0")+COUNTIF('Data R1'!S239,"&gt;0")+COUNTIF('Data R1'!U239,"&gt;0")+COUNTIF('Data R1'!W239,"&gt;0")+COUNTIF('Data R1'!Y239,"&gt;0"))&gt;0,1,0))</f>
        <v/>
      </c>
      <c r="M237" t="inlineStr">
        <is>
          <t>Data R</t>
        </is>
      </c>
    </row>
    <row r="238">
      <c r="A238" t="inlineStr">
        <is>
          <t>Regional 1</t>
        </is>
      </c>
      <c r="B238">
        <f>IF('Data R1'!C240="","",'Data R1'!B240)</f>
        <v/>
      </c>
      <c r="C238">
        <f>IF('Data R1'!C240="","",'Data R1'!C240)</f>
        <v/>
      </c>
      <c r="D238">
        <f>IF('Data R1'!C240="","",'Data R1'!D240)</f>
        <v/>
      </c>
      <c r="E238">
        <f>IF('Data R1'!C240="","",'Data R1'!E240)</f>
        <v/>
      </c>
      <c r="F238">
        <f>IF('Data R1'!C240="","",'Data R1'!F240)</f>
        <v/>
      </c>
      <c r="G238">
        <f>IF('Data R1'!C240="","",'Data R1'!AD240)</f>
        <v/>
      </c>
      <c r="H238">
        <f>IF('Data R1'!C240="","",'Data R1'!AC240)</f>
        <v/>
      </c>
      <c r="I238">
        <f>IF('Data R1'!C240="","",COUNTIF('Data R1'!J240,"&gt;0")+COUNTIF('Data R1'!L240,"&gt;0")+COUNTIF('Data R1'!N240,"&gt;0")+COUNTIF('Data R1'!P240,"&gt;0")+COUNTIF('Data R1'!R240,"&gt;0")+COUNTIF('Data R1'!T240,"&gt;0")+COUNTIF('Data R1'!V240,"&gt;0")+COUNTIF('Data R1'!X240,"&gt;0"))</f>
        <v/>
      </c>
      <c r="J238">
        <f>IF('Data R1'!C240="","",IF((COUNTIF('Data R1'!K240,"&gt;0")+COUNTIF('Data R1'!M240,"&gt;0")+COUNTIF('Data R1'!O240,"&gt;0")+COUNTIF('Data R1'!Q240,"&gt;0")+COUNTIF('Data R1'!S240,"&gt;0")+COUNTIF('Data R1'!U240,"&gt;0")+COUNTIF('Data R1'!W240,"&gt;0")+COUNTIF('Data R1'!Y240,"&gt;0"))&gt;0,1,0))</f>
        <v/>
      </c>
      <c r="M238" t="inlineStr">
        <is>
          <t>Data R</t>
        </is>
      </c>
    </row>
    <row r="239">
      <c r="A239" t="inlineStr">
        <is>
          <t>Regional 1</t>
        </is>
      </c>
      <c r="B239">
        <f>IF('Data R1'!C241="","",'Data R1'!B241)</f>
        <v/>
      </c>
      <c r="C239">
        <f>IF('Data R1'!C241="","",'Data R1'!C241)</f>
        <v/>
      </c>
      <c r="D239">
        <f>IF('Data R1'!C241="","",'Data R1'!D241)</f>
        <v/>
      </c>
      <c r="E239">
        <f>IF('Data R1'!C241="","",'Data R1'!E241)</f>
        <v/>
      </c>
      <c r="F239">
        <f>IF('Data R1'!C241="","",'Data R1'!F241)</f>
        <v/>
      </c>
      <c r="G239">
        <f>IF('Data R1'!C241="","",'Data R1'!AD241)</f>
        <v/>
      </c>
      <c r="H239">
        <f>IF('Data R1'!C241="","",'Data R1'!AC241)</f>
        <v/>
      </c>
      <c r="I239">
        <f>IF('Data R1'!C241="","",COUNTIF('Data R1'!J241,"&gt;0")+COUNTIF('Data R1'!L241,"&gt;0")+COUNTIF('Data R1'!N241,"&gt;0")+COUNTIF('Data R1'!P241,"&gt;0")+COUNTIF('Data R1'!R241,"&gt;0")+COUNTIF('Data R1'!T241,"&gt;0")+COUNTIF('Data R1'!V241,"&gt;0")+COUNTIF('Data R1'!X241,"&gt;0"))</f>
        <v/>
      </c>
      <c r="J239">
        <f>IF('Data R1'!C241="","",IF((COUNTIF('Data R1'!K241,"&gt;0")+COUNTIF('Data R1'!M241,"&gt;0")+COUNTIF('Data R1'!O241,"&gt;0")+COUNTIF('Data R1'!Q241,"&gt;0")+COUNTIF('Data R1'!S241,"&gt;0")+COUNTIF('Data R1'!U241,"&gt;0")+COUNTIF('Data R1'!W241,"&gt;0")+COUNTIF('Data R1'!Y241,"&gt;0"))&gt;0,1,0))</f>
        <v/>
      </c>
      <c r="M239" t="inlineStr">
        <is>
          <t>Data R</t>
        </is>
      </c>
    </row>
    <row r="240">
      <c r="A240" t="inlineStr">
        <is>
          <t>Regional 1</t>
        </is>
      </c>
      <c r="B240">
        <f>IF('Data R1'!C242="","",'Data R1'!B242)</f>
        <v/>
      </c>
      <c r="C240">
        <f>IF('Data R1'!C242="","",'Data R1'!C242)</f>
        <v/>
      </c>
      <c r="D240">
        <f>IF('Data R1'!C242="","",'Data R1'!D242)</f>
        <v/>
      </c>
      <c r="E240">
        <f>IF('Data R1'!C242="","",'Data R1'!E242)</f>
        <v/>
      </c>
      <c r="F240">
        <f>IF('Data R1'!C242="","",'Data R1'!F242)</f>
        <v/>
      </c>
      <c r="G240">
        <f>IF('Data R1'!C242="","",'Data R1'!AD242)</f>
        <v/>
      </c>
      <c r="H240">
        <f>IF('Data R1'!C242="","",'Data R1'!AC242)</f>
        <v/>
      </c>
      <c r="I240">
        <f>IF('Data R1'!C242="","",COUNTIF('Data R1'!J242,"&gt;0")+COUNTIF('Data R1'!L242,"&gt;0")+COUNTIF('Data R1'!N242,"&gt;0")+COUNTIF('Data R1'!P242,"&gt;0")+COUNTIF('Data R1'!R242,"&gt;0")+COUNTIF('Data R1'!T242,"&gt;0")+COUNTIF('Data R1'!V242,"&gt;0")+COUNTIF('Data R1'!X242,"&gt;0"))</f>
        <v/>
      </c>
      <c r="J240">
        <f>IF('Data R1'!C242="","",IF((COUNTIF('Data R1'!K242,"&gt;0")+COUNTIF('Data R1'!M242,"&gt;0")+COUNTIF('Data R1'!O242,"&gt;0")+COUNTIF('Data R1'!Q242,"&gt;0")+COUNTIF('Data R1'!S242,"&gt;0")+COUNTIF('Data R1'!U242,"&gt;0")+COUNTIF('Data R1'!W242,"&gt;0")+COUNTIF('Data R1'!Y242,"&gt;0"))&gt;0,1,0))</f>
        <v/>
      </c>
      <c r="M240" t="inlineStr">
        <is>
          <t>Data R</t>
        </is>
      </c>
    </row>
    <row r="241">
      <c r="A241" t="inlineStr">
        <is>
          <t>Regional 1</t>
        </is>
      </c>
      <c r="B241">
        <f>IF('Data R1'!C243="","",'Data R1'!B243)</f>
        <v/>
      </c>
      <c r="C241">
        <f>IF('Data R1'!C243="","",'Data R1'!C243)</f>
        <v/>
      </c>
      <c r="D241">
        <f>IF('Data R1'!C243="","",'Data R1'!D243)</f>
        <v/>
      </c>
      <c r="E241">
        <f>IF('Data R1'!C243="","",'Data R1'!E243)</f>
        <v/>
      </c>
      <c r="F241">
        <f>IF('Data R1'!C243="","",'Data R1'!F243)</f>
        <v/>
      </c>
      <c r="G241">
        <f>IF('Data R1'!C243="","",'Data R1'!AD243)</f>
        <v/>
      </c>
      <c r="H241">
        <f>IF('Data R1'!C243="","",'Data R1'!AC243)</f>
        <v/>
      </c>
      <c r="I241">
        <f>IF('Data R1'!C243="","",COUNTIF('Data R1'!J243,"&gt;0")+COUNTIF('Data R1'!L243,"&gt;0")+COUNTIF('Data R1'!N243,"&gt;0")+COUNTIF('Data R1'!P243,"&gt;0")+COUNTIF('Data R1'!R243,"&gt;0")+COUNTIF('Data R1'!T243,"&gt;0")+COUNTIF('Data R1'!V243,"&gt;0")+COUNTIF('Data R1'!X243,"&gt;0"))</f>
        <v/>
      </c>
      <c r="J241">
        <f>IF('Data R1'!C243="","",IF((COUNTIF('Data R1'!K243,"&gt;0")+COUNTIF('Data R1'!M243,"&gt;0")+COUNTIF('Data R1'!O243,"&gt;0")+COUNTIF('Data R1'!Q243,"&gt;0")+COUNTIF('Data R1'!S243,"&gt;0")+COUNTIF('Data R1'!U243,"&gt;0")+COUNTIF('Data R1'!W243,"&gt;0")+COUNTIF('Data R1'!Y243,"&gt;0"))&gt;0,1,0))</f>
        <v/>
      </c>
      <c r="M241" t="inlineStr">
        <is>
          <t>Data R</t>
        </is>
      </c>
    </row>
    <row r="242">
      <c r="A242" t="inlineStr">
        <is>
          <t>Regional 1</t>
        </is>
      </c>
      <c r="B242">
        <f>IF('Data R1'!C244="","",'Data R1'!B244)</f>
        <v/>
      </c>
      <c r="C242">
        <f>IF('Data R1'!C244="","",'Data R1'!C244)</f>
        <v/>
      </c>
      <c r="D242">
        <f>IF('Data R1'!C244="","",'Data R1'!D244)</f>
        <v/>
      </c>
      <c r="E242">
        <f>IF('Data R1'!C244="","",'Data R1'!E244)</f>
        <v/>
      </c>
      <c r="F242">
        <f>IF('Data R1'!C244="","",'Data R1'!F244)</f>
        <v/>
      </c>
      <c r="G242">
        <f>IF('Data R1'!C244="","",'Data R1'!AD244)</f>
        <v/>
      </c>
      <c r="H242">
        <f>IF('Data R1'!C244="","",'Data R1'!AC244)</f>
        <v/>
      </c>
      <c r="I242">
        <f>IF('Data R1'!C244="","",COUNTIF('Data R1'!J244,"&gt;0")+COUNTIF('Data R1'!L244,"&gt;0")+COUNTIF('Data R1'!N244,"&gt;0")+COUNTIF('Data R1'!P244,"&gt;0")+COUNTIF('Data R1'!R244,"&gt;0")+COUNTIF('Data R1'!T244,"&gt;0")+COUNTIF('Data R1'!V244,"&gt;0")+COUNTIF('Data R1'!X244,"&gt;0"))</f>
        <v/>
      </c>
      <c r="J242">
        <f>IF('Data R1'!C244="","",IF((COUNTIF('Data R1'!K244,"&gt;0")+COUNTIF('Data R1'!M244,"&gt;0")+COUNTIF('Data R1'!O244,"&gt;0")+COUNTIF('Data R1'!Q244,"&gt;0")+COUNTIF('Data R1'!S244,"&gt;0")+COUNTIF('Data R1'!U244,"&gt;0")+COUNTIF('Data R1'!W244,"&gt;0")+COUNTIF('Data R1'!Y244,"&gt;0"))&gt;0,1,0))</f>
        <v/>
      </c>
      <c r="M242" t="inlineStr">
        <is>
          <t>Data R</t>
        </is>
      </c>
    </row>
    <row r="243">
      <c r="A243" t="inlineStr">
        <is>
          <t>Regional 1</t>
        </is>
      </c>
      <c r="B243">
        <f>IF('Data R1'!C245="","",'Data R1'!B245)</f>
        <v/>
      </c>
      <c r="C243">
        <f>IF('Data R1'!C245="","",'Data R1'!C245)</f>
        <v/>
      </c>
      <c r="D243">
        <f>IF('Data R1'!C245="","",'Data R1'!D245)</f>
        <v/>
      </c>
      <c r="E243">
        <f>IF('Data R1'!C245="","",'Data R1'!E245)</f>
        <v/>
      </c>
      <c r="F243">
        <f>IF('Data R1'!C245="","",'Data R1'!F245)</f>
        <v/>
      </c>
      <c r="G243">
        <f>IF('Data R1'!C245="","",'Data R1'!AD245)</f>
        <v/>
      </c>
      <c r="H243">
        <f>IF('Data R1'!C245="","",'Data R1'!AC245)</f>
        <v/>
      </c>
      <c r="I243">
        <f>IF('Data R1'!C245="","",COUNTIF('Data R1'!J245,"&gt;0")+COUNTIF('Data R1'!L245,"&gt;0")+COUNTIF('Data R1'!N245,"&gt;0")+COUNTIF('Data R1'!P245,"&gt;0")+COUNTIF('Data R1'!R245,"&gt;0")+COUNTIF('Data R1'!T245,"&gt;0")+COUNTIF('Data R1'!V245,"&gt;0")+COUNTIF('Data R1'!X245,"&gt;0"))</f>
        <v/>
      </c>
      <c r="J243">
        <f>IF('Data R1'!C245="","",IF((COUNTIF('Data R1'!K245,"&gt;0")+COUNTIF('Data R1'!M245,"&gt;0")+COUNTIF('Data R1'!O245,"&gt;0")+COUNTIF('Data R1'!Q245,"&gt;0")+COUNTIF('Data R1'!S245,"&gt;0")+COUNTIF('Data R1'!U245,"&gt;0")+COUNTIF('Data R1'!W245,"&gt;0")+COUNTIF('Data R1'!Y245,"&gt;0"))&gt;0,1,0))</f>
        <v/>
      </c>
      <c r="M243" t="inlineStr">
        <is>
          <t>Data R</t>
        </is>
      </c>
    </row>
    <row r="244">
      <c r="A244" t="inlineStr">
        <is>
          <t>Regional 1</t>
        </is>
      </c>
      <c r="B244">
        <f>IF('Data R1'!C246="","",'Data R1'!B246)</f>
        <v/>
      </c>
      <c r="C244">
        <f>IF('Data R1'!C246="","",'Data R1'!C246)</f>
        <v/>
      </c>
      <c r="D244">
        <f>IF('Data R1'!C246="","",'Data R1'!D246)</f>
        <v/>
      </c>
      <c r="E244">
        <f>IF('Data R1'!C246="","",'Data R1'!E246)</f>
        <v/>
      </c>
      <c r="F244">
        <f>IF('Data R1'!C246="","",'Data R1'!F246)</f>
        <v/>
      </c>
      <c r="G244">
        <f>IF('Data R1'!C246="","",'Data R1'!AD246)</f>
        <v/>
      </c>
      <c r="H244">
        <f>IF('Data R1'!C246="","",'Data R1'!AC246)</f>
        <v/>
      </c>
      <c r="I244">
        <f>IF('Data R1'!C246="","",COUNTIF('Data R1'!J246,"&gt;0")+COUNTIF('Data R1'!L246,"&gt;0")+COUNTIF('Data R1'!N246,"&gt;0")+COUNTIF('Data R1'!P246,"&gt;0")+COUNTIF('Data R1'!R246,"&gt;0")+COUNTIF('Data R1'!T246,"&gt;0")+COUNTIF('Data R1'!V246,"&gt;0")+COUNTIF('Data R1'!X246,"&gt;0"))</f>
        <v/>
      </c>
      <c r="J244">
        <f>IF('Data R1'!C246="","",IF((COUNTIF('Data R1'!K246,"&gt;0")+COUNTIF('Data R1'!M246,"&gt;0")+COUNTIF('Data R1'!O246,"&gt;0")+COUNTIF('Data R1'!Q246,"&gt;0")+COUNTIF('Data R1'!S246,"&gt;0")+COUNTIF('Data R1'!U246,"&gt;0")+COUNTIF('Data R1'!W246,"&gt;0")+COUNTIF('Data R1'!Y246,"&gt;0"))&gt;0,1,0))</f>
        <v/>
      </c>
      <c r="M244" t="inlineStr">
        <is>
          <t>Data R</t>
        </is>
      </c>
    </row>
    <row r="245">
      <c r="A245" t="inlineStr">
        <is>
          <t>Regional 1</t>
        </is>
      </c>
      <c r="B245">
        <f>IF('Data R1'!C247="","",'Data R1'!B247)</f>
        <v/>
      </c>
      <c r="C245">
        <f>IF('Data R1'!C247="","",'Data R1'!C247)</f>
        <v/>
      </c>
      <c r="D245">
        <f>IF('Data R1'!C247="","",'Data R1'!D247)</f>
        <v/>
      </c>
      <c r="E245">
        <f>IF('Data R1'!C247="","",'Data R1'!E247)</f>
        <v/>
      </c>
      <c r="F245">
        <f>IF('Data R1'!C247="","",'Data R1'!F247)</f>
        <v/>
      </c>
      <c r="G245">
        <f>IF('Data R1'!C247="","",'Data R1'!AD247)</f>
        <v/>
      </c>
      <c r="H245">
        <f>IF('Data R1'!C247="","",'Data R1'!AC247)</f>
        <v/>
      </c>
      <c r="I245">
        <f>IF('Data R1'!C247="","",COUNTIF('Data R1'!J247,"&gt;0")+COUNTIF('Data R1'!L247,"&gt;0")+COUNTIF('Data R1'!N247,"&gt;0")+COUNTIF('Data R1'!P247,"&gt;0")+COUNTIF('Data R1'!R247,"&gt;0")+COUNTIF('Data R1'!T247,"&gt;0")+COUNTIF('Data R1'!V247,"&gt;0")+COUNTIF('Data R1'!X247,"&gt;0"))</f>
        <v/>
      </c>
      <c r="J245">
        <f>IF('Data R1'!C247="","",IF((COUNTIF('Data R1'!K247,"&gt;0")+COUNTIF('Data R1'!M247,"&gt;0")+COUNTIF('Data R1'!O247,"&gt;0")+COUNTIF('Data R1'!Q247,"&gt;0")+COUNTIF('Data R1'!S247,"&gt;0")+COUNTIF('Data R1'!U247,"&gt;0")+COUNTIF('Data R1'!W247,"&gt;0")+COUNTIF('Data R1'!Y247,"&gt;0"))&gt;0,1,0))</f>
        <v/>
      </c>
      <c r="M245" t="inlineStr">
        <is>
          <t>Data R</t>
        </is>
      </c>
    </row>
    <row r="246">
      <c r="A246" t="inlineStr">
        <is>
          <t>Regional 1</t>
        </is>
      </c>
      <c r="B246">
        <f>IF('Data R1'!C248="","",'Data R1'!B248)</f>
        <v/>
      </c>
      <c r="C246">
        <f>IF('Data R1'!C248="","",'Data R1'!C248)</f>
        <v/>
      </c>
      <c r="D246">
        <f>IF('Data R1'!C248="","",'Data R1'!D248)</f>
        <v/>
      </c>
      <c r="E246">
        <f>IF('Data R1'!C248="","",'Data R1'!E248)</f>
        <v/>
      </c>
      <c r="F246">
        <f>IF('Data R1'!C248="","",'Data R1'!F248)</f>
        <v/>
      </c>
      <c r="G246">
        <f>IF('Data R1'!C248="","",'Data R1'!AD248)</f>
        <v/>
      </c>
      <c r="H246">
        <f>IF('Data R1'!C248="","",'Data R1'!AC248)</f>
        <v/>
      </c>
      <c r="I246">
        <f>IF('Data R1'!C248="","",COUNTIF('Data R1'!J248,"&gt;0")+COUNTIF('Data R1'!L248,"&gt;0")+COUNTIF('Data R1'!N248,"&gt;0")+COUNTIF('Data R1'!P248,"&gt;0")+COUNTIF('Data R1'!R248,"&gt;0")+COUNTIF('Data R1'!T248,"&gt;0")+COUNTIF('Data R1'!V248,"&gt;0")+COUNTIF('Data R1'!X248,"&gt;0"))</f>
        <v/>
      </c>
      <c r="J246">
        <f>IF('Data R1'!C248="","",IF((COUNTIF('Data R1'!K248,"&gt;0")+COUNTIF('Data R1'!M248,"&gt;0")+COUNTIF('Data R1'!O248,"&gt;0")+COUNTIF('Data R1'!Q248,"&gt;0")+COUNTIF('Data R1'!S248,"&gt;0")+COUNTIF('Data R1'!U248,"&gt;0")+COUNTIF('Data R1'!W248,"&gt;0")+COUNTIF('Data R1'!Y248,"&gt;0"))&gt;0,1,0))</f>
        <v/>
      </c>
      <c r="M246" t="inlineStr">
        <is>
          <t>Data R</t>
        </is>
      </c>
    </row>
    <row r="247">
      <c r="A247" t="inlineStr">
        <is>
          <t>Regional 1</t>
        </is>
      </c>
      <c r="B247">
        <f>IF('Data R1'!C249="","",'Data R1'!B249)</f>
        <v/>
      </c>
      <c r="C247">
        <f>IF('Data R1'!C249="","",'Data R1'!C249)</f>
        <v/>
      </c>
      <c r="D247">
        <f>IF('Data R1'!C249="","",'Data R1'!D249)</f>
        <v/>
      </c>
      <c r="E247">
        <f>IF('Data R1'!C249="","",'Data R1'!E249)</f>
        <v/>
      </c>
      <c r="F247">
        <f>IF('Data R1'!C249="","",'Data R1'!F249)</f>
        <v/>
      </c>
      <c r="G247">
        <f>IF('Data R1'!C249="","",'Data R1'!AD249)</f>
        <v/>
      </c>
      <c r="H247">
        <f>IF('Data R1'!C249="","",'Data R1'!AC249)</f>
        <v/>
      </c>
      <c r="I247">
        <f>IF('Data R1'!C249="","",COUNTIF('Data R1'!J249,"&gt;0")+COUNTIF('Data R1'!L249,"&gt;0")+COUNTIF('Data R1'!N249,"&gt;0")+COUNTIF('Data R1'!P249,"&gt;0")+COUNTIF('Data R1'!R249,"&gt;0")+COUNTIF('Data R1'!T249,"&gt;0")+COUNTIF('Data R1'!V249,"&gt;0")+COUNTIF('Data R1'!X249,"&gt;0"))</f>
        <v/>
      </c>
      <c r="J247">
        <f>IF('Data R1'!C249="","",IF((COUNTIF('Data R1'!K249,"&gt;0")+COUNTIF('Data R1'!M249,"&gt;0")+COUNTIF('Data R1'!O249,"&gt;0")+COUNTIF('Data R1'!Q249,"&gt;0")+COUNTIF('Data R1'!S249,"&gt;0")+COUNTIF('Data R1'!U249,"&gt;0")+COUNTIF('Data R1'!W249,"&gt;0")+COUNTIF('Data R1'!Y249,"&gt;0"))&gt;0,1,0))</f>
        <v/>
      </c>
      <c r="M247" t="inlineStr">
        <is>
          <t>Data R</t>
        </is>
      </c>
    </row>
    <row r="248">
      <c r="A248" t="inlineStr">
        <is>
          <t>Regional 1</t>
        </is>
      </c>
      <c r="B248">
        <f>IF('Data R1'!C250="","",'Data R1'!B250)</f>
        <v/>
      </c>
      <c r="C248">
        <f>IF('Data R1'!C250="","",'Data R1'!C250)</f>
        <v/>
      </c>
      <c r="D248">
        <f>IF('Data R1'!C250="","",'Data R1'!D250)</f>
        <v/>
      </c>
      <c r="E248">
        <f>IF('Data R1'!C250="","",'Data R1'!E250)</f>
        <v/>
      </c>
      <c r="F248">
        <f>IF('Data R1'!C250="","",'Data R1'!F250)</f>
        <v/>
      </c>
      <c r="G248">
        <f>IF('Data R1'!C250="","",'Data R1'!AD250)</f>
        <v/>
      </c>
      <c r="H248">
        <f>IF('Data R1'!C250="","",'Data R1'!AC250)</f>
        <v/>
      </c>
      <c r="I248">
        <f>IF('Data R1'!C250="","",COUNTIF('Data R1'!J250,"&gt;0")+COUNTIF('Data R1'!L250,"&gt;0")+COUNTIF('Data R1'!N250,"&gt;0")+COUNTIF('Data R1'!P250,"&gt;0")+COUNTIF('Data R1'!R250,"&gt;0")+COUNTIF('Data R1'!T250,"&gt;0")+COUNTIF('Data R1'!V250,"&gt;0")+COUNTIF('Data R1'!X250,"&gt;0"))</f>
        <v/>
      </c>
      <c r="J248">
        <f>IF('Data R1'!C250="","",IF((COUNTIF('Data R1'!K250,"&gt;0")+COUNTIF('Data R1'!M250,"&gt;0")+COUNTIF('Data R1'!O250,"&gt;0")+COUNTIF('Data R1'!Q250,"&gt;0")+COUNTIF('Data R1'!S250,"&gt;0")+COUNTIF('Data R1'!U250,"&gt;0")+COUNTIF('Data R1'!W250,"&gt;0")+COUNTIF('Data R1'!Y250,"&gt;0"))&gt;0,1,0))</f>
        <v/>
      </c>
      <c r="M248" t="inlineStr">
        <is>
          <t>Data R</t>
        </is>
      </c>
    </row>
    <row r="249">
      <c r="A249" t="inlineStr">
        <is>
          <t>Regional 1</t>
        </is>
      </c>
      <c r="B249">
        <f>IF('Data R1'!C251="","",'Data R1'!B251)</f>
        <v/>
      </c>
      <c r="C249">
        <f>IF('Data R1'!C251="","",'Data R1'!C251)</f>
        <v/>
      </c>
      <c r="D249">
        <f>IF('Data R1'!C251="","",'Data R1'!D251)</f>
        <v/>
      </c>
      <c r="E249">
        <f>IF('Data R1'!C251="","",'Data R1'!E251)</f>
        <v/>
      </c>
      <c r="F249">
        <f>IF('Data R1'!C251="","",'Data R1'!F251)</f>
        <v/>
      </c>
      <c r="G249">
        <f>IF('Data R1'!C251="","",'Data R1'!AD251)</f>
        <v/>
      </c>
      <c r="H249">
        <f>IF('Data R1'!C251="","",'Data R1'!AC251)</f>
        <v/>
      </c>
      <c r="I249">
        <f>IF('Data R1'!C251="","",COUNTIF('Data R1'!J251,"&gt;0")+COUNTIF('Data R1'!L251,"&gt;0")+COUNTIF('Data R1'!N251,"&gt;0")+COUNTIF('Data R1'!P251,"&gt;0")+COUNTIF('Data R1'!R251,"&gt;0")+COUNTIF('Data R1'!T251,"&gt;0")+COUNTIF('Data R1'!V251,"&gt;0")+COUNTIF('Data R1'!X251,"&gt;0"))</f>
        <v/>
      </c>
      <c r="J249">
        <f>IF('Data R1'!C251="","",IF((COUNTIF('Data R1'!K251,"&gt;0")+COUNTIF('Data R1'!M251,"&gt;0")+COUNTIF('Data R1'!O251,"&gt;0")+COUNTIF('Data R1'!Q251,"&gt;0")+COUNTIF('Data R1'!S251,"&gt;0")+COUNTIF('Data R1'!U251,"&gt;0")+COUNTIF('Data R1'!W251,"&gt;0")+COUNTIF('Data R1'!Y251,"&gt;0"))&gt;0,1,0))</f>
        <v/>
      </c>
      <c r="M249" t="inlineStr">
        <is>
          <t>Data R</t>
        </is>
      </c>
    </row>
    <row r="250">
      <c r="A250" t="inlineStr">
        <is>
          <t>Regional 1</t>
        </is>
      </c>
      <c r="B250">
        <f>IF('Data R1'!C252="","",'Data R1'!B252)</f>
        <v/>
      </c>
      <c r="C250">
        <f>IF('Data R1'!C252="","",'Data R1'!C252)</f>
        <v/>
      </c>
      <c r="D250">
        <f>IF('Data R1'!C252="","",'Data R1'!D252)</f>
        <v/>
      </c>
      <c r="E250">
        <f>IF('Data R1'!C252="","",'Data R1'!E252)</f>
        <v/>
      </c>
      <c r="F250">
        <f>IF('Data R1'!C252="","",'Data R1'!F252)</f>
        <v/>
      </c>
      <c r="G250">
        <f>IF('Data R1'!C252="","",'Data R1'!AD252)</f>
        <v/>
      </c>
      <c r="H250">
        <f>IF('Data R1'!C252="","",'Data R1'!AC252)</f>
        <v/>
      </c>
      <c r="I250">
        <f>IF('Data R1'!C252="","",COUNTIF('Data R1'!J252,"&gt;0")+COUNTIF('Data R1'!L252,"&gt;0")+COUNTIF('Data R1'!N252,"&gt;0")+COUNTIF('Data R1'!P252,"&gt;0")+COUNTIF('Data R1'!R252,"&gt;0")+COUNTIF('Data R1'!T252,"&gt;0")+COUNTIF('Data R1'!V252,"&gt;0")+COUNTIF('Data R1'!X252,"&gt;0"))</f>
        <v/>
      </c>
      <c r="J250">
        <f>IF('Data R1'!C252="","",IF((COUNTIF('Data R1'!K252,"&gt;0")+COUNTIF('Data R1'!M252,"&gt;0")+COUNTIF('Data R1'!O252,"&gt;0")+COUNTIF('Data R1'!Q252,"&gt;0")+COUNTIF('Data R1'!S252,"&gt;0")+COUNTIF('Data R1'!U252,"&gt;0")+COUNTIF('Data R1'!W252,"&gt;0")+COUNTIF('Data R1'!Y252,"&gt;0"))&gt;0,1,0))</f>
        <v/>
      </c>
      <c r="M250" t="inlineStr">
        <is>
          <t>Data R</t>
        </is>
      </c>
    </row>
    <row r="251">
      <c r="A251" t="inlineStr">
        <is>
          <t>Regional 1</t>
        </is>
      </c>
      <c r="B251">
        <f>IF('Data R1'!C253="","",'Data R1'!B253)</f>
        <v/>
      </c>
      <c r="C251">
        <f>IF('Data R1'!C253="","",'Data R1'!C253)</f>
        <v/>
      </c>
      <c r="D251">
        <f>IF('Data R1'!C253="","",'Data R1'!D253)</f>
        <v/>
      </c>
      <c r="E251">
        <f>IF('Data R1'!C253="","",'Data R1'!E253)</f>
        <v/>
      </c>
      <c r="F251">
        <f>IF('Data R1'!C253="","",'Data R1'!F253)</f>
        <v/>
      </c>
      <c r="G251">
        <f>IF('Data R1'!C253="","",'Data R1'!AD253)</f>
        <v/>
      </c>
      <c r="H251">
        <f>IF('Data R1'!C253="","",'Data R1'!AC253)</f>
        <v/>
      </c>
      <c r="I251">
        <f>IF('Data R1'!C253="","",COUNTIF('Data R1'!J253,"&gt;0")+COUNTIF('Data R1'!L253,"&gt;0")+COUNTIF('Data R1'!N253,"&gt;0")+COUNTIF('Data R1'!P253,"&gt;0")+COUNTIF('Data R1'!R253,"&gt;0")+COUNTIF('Data R1'!T253,"&gt;0")+COUNTIF('Data R1'!V253,"&gt;0")+COUNTIF('Data R1'!X253,"&gt;0"))</f>
        <v/>
      </c>
      <c r="J251">
        <f>IF('Data R1'!C253="","",IF((COUNTIF('Data R1'!K253,"&gt;0")+COUNTIF('Data R1'!M253,"&gt;0")+COUNTIF('Data R1'!O253,"&gt;0")+COUNTIF('Data R1'!Q253,"&gt;0")+COUNTIF('Data R1'!S253,"&gt;0")+COUNTIF('Data R1'!U253,"&gt;0")+COUNTIF('Data R1'!W253,"&gt;0")+COUNTIF('Data R1'!Y253,"&gt;0"))&gt;0,1,0))</f>
        <v/>
      </c>
      <c r="M251" t="inlineStr">
        <is>
          <t>Data R</t>
        </is>
      </c>
    </row>
    <row r="252">
      <c r="A252" t="inlineStr">
        <is>
          <t>Regional 1</t>
        </is>
      </c>
      <c r="B252">
        <f>IF('Data R1'!C254="","",'Data R1'!B254)</f>
        <v/>
      </c>
      <c r="C252">
        <f>IF('Data R1'!C254="","",'Data R1'!C254)</f>
        <v/>
      </c>
      <c r="D252">
        <f>IF('Data R1'!C254="","",'Data R1'!D254)</f>
        <v/>
      </c>
      <c r="E252">
        <f>IF('Data R1'!C254="","",'Data R1'!E254)</f>
        <v/>
      </c>
      <c r="F252">
        <f>IF('Data R1'!C254="","",'Data R1'!F254)</f>
        <v/>
      </c>
      <c r="G252">
        <f>IF('Data R1'!C254="","",'Data R1'!AD254)</f>
        <v/>
      </c>
      <c r="H252">
        <f>IF('Data R1'!C254="","",'Data R1'!AC254)</f>
        <v/>
      </c>
      <c r="I252">
        <f>IF('Data R1'!C254="","",COUNTIF('Data R1'!J254,"&gt;0")+COUNTIF('Data R1'!L254,"&gt;0")+COUNTIF('Data R1'!N254,"&gt;0")+COUNTIF('Data R1'!P254,"&gt;0")+COUNTIF('Data R1'!R254,"&gt;0")+COUNTIF('Data R1'!T254,"&gt;0")+COUNTIF('Data R1'!V254,"&gt;0")+COUNTIF('Data R1'!X254,"&gt;0"))</f>
        <v/>
      </c>
      <c r="J252">
        <f>IF('Data R1'!C254="","",IF((COUNTIF('Data R1'!K254,"&gt;0")+COUNTIF('Data R1'!M254,"&gt;0")+COUNTIF('Data R1'!O254,"&gt;0")+COUNTIF('Data R1'!Q254,"&gt;0")+COUNTIF('Data R1'!S254,"&gt;0")+COUNTIF('Data R1'!U254,"&gt;0")+COUNTIF('Data R1'!W254,"&gt;0")+COUNTIF('Data R1'!Y254,"&gt;0"))&gt;0,1,0))</f>
        <v/>
      </c>
      <c r="M252" t="inlineStr">
        <is>
          <t>Data R</t>
        </is>
      </c>
    </row>
    <row r="253">
      <c r="A253" t="inlineStr">
        <is>
          <t>Regional 1</t>
        </is>
      </c>
      <c r="B253">
        <f>IF('Data R1'!C255="","",'Data R1'!B255)</f>
        <v/>
      </c>
      <c r="C253">
        <f>IF('Data R1'!C255="","",'Data R1'!C255)</f>
        <v/>
      </c>
      <c r="D253">
        <f>IF('Data R1'!C255="","",'Data R1'!D255)</f>
        <v/>
      </c>
      <c r="E253">
        <f>IF('Data R1'!C255="","",'Data R1'!E255)</f>
        <v/>
      </c>
      <c r="F253">
        <f>IF('Data R1'!C255="","",'Data R1'!F255)</f>
        <v/>
      </c>
      <c r="G253">
        <f>IF('Data R1'!C255="","",'Data R1'!AD255)</f>
        <v/>
      </c>
      <c r="H253">
        <f>IF('Data R1'!C255="","",'Data R1'!AC255)</f>
        <v/>
      </c>
      <c r="I253">
        <f>IF('Data R1'!C255="","",COUNTIF('Data R1'!J255,"&gt;0")+COUNTIF('Data R1'!L255,"&gt;0")+COUNTIF('Data R1'!N255,"&gt;0")+COUNTIF('Data R1'!P255,"&gt;0")+COUNTIF('Data R1'!R255,"&gt;0")+COUNTIF('Data R1'!T255,"&gt;0")+COUNTIF('Data R1'!V255,"&gt;0")+COUNTIF('Data R1'!X255,"&gt;0"))</f>
        <v/>
      </c>
      <c r="J253">
        <f>IF('Data R1'!C255="","",IF((COUNTIF('Data R1'!K255,"&gt;0")+COUNTIF('Data R1'!M255,"&gt;0")+COUNTIF('Data R1'!O255,"&gt;0")+COUNTIF('Data R1'!Q255,"&gt;0")+COUNTIF('Data R1'!S255,"&gt;0")+COUNTIF('Data R1'!U255,"&gt;0")+COUNTIF('Data R1'!W255,"&gt;0")+COUNTIF('Data R1'!Y255,"&gt;0"))&gt;0,1,0))</f>
        <v/>
      </c>
      <c r="M253" t="inlineStr">
        <is>
          <t>Data R</t>
        </is>
      </c>
    </row>
    <row r="254">
      <c r="A254" t="inlineStr">
        <is>
          <t>Regional 1</t>
        </is>
      </c>
      <c r="B254">
        <f>IF('Data R1'!C256="","",'Data R1'!B256)</f>
        <v/>
      </c>
      <c r="C254">
        <f>IF('Data R1'!C256="","",'Data R1'!C256)</f>
        <v/>
      </c>
      <c r="D254">
        <f>IF('Data R1'!C256="","",'Data R1'!D256)</f>
        <v/>
      </c>
      <c r="E254">
        <f>IF('Data R1'!C256="","",'Data R1'!E256)</f>
        <v/>
      </c>
      <c r="F254">
        <f>IF('Data R1'!C256="","",'Data R1'!F256)</f>
        <v/>
      </c>
      <c r="G254">
        <f>IF('Data R1'!C256="","",'Data R1'!AD256)</f>
        <v/>
      </c>
      <c r="H254">
        <f>IF('Data R1'!C256="","",'Data R1'!AC256)</f>
        <v/>
      </c>
      <c r="I254">
        <f>IF('Data R1'!C256="","",COUNTIF('Data R1'!J256,"&gt;0")+COUNTIF('Data R1'!L256,"&gt;0")+COUNTIF('Data R1'!N256,"&gt;0")+COUNTIF('Data R1'!P256,"&gt;0")+COUNTIF('Data R1'!R256,"&gt;0")+COUNTIF('Data R1'!T256,"&gt;0")+COUNTIF('Data R1'!V256,"&gt;0")+COUNTIF('Data R1'!X256,"&gt;0"))</f>
        <v/>
      </c>
      <c r="J254">
        <f>IF('Data R1'!C256="","",IF((COUNTIF('Data R1'!K256,"&gt;0")+COUNTIF('Data R1'!M256,"&gt;0")+COUNTIF('Data R1'!O256,"&gt;0")+COUNTIF('Data R1'!Q256,"&gt;0")+COUNTIF('Data R1'!S256,"&gt;0")+COUNTIF('Data R1'!U256,"&gt;0")+COUNTIF('Data R1'!W256,"&gt;0")+COUNTIF('Data R1'!Y256,"&gt;0"))&gt;0,1,0))</f>
        <v/>
      </c>
      <c r="M254" t="inlineStr">
        <is>
          <t>Data R</t>
        </is>
      </c>
    </row>
    <row r="255">
      <c r="A255" t="inlineStr">
        <is>
          <t>Regional 1</t>
        </is>
      </c>
      <c r="B255">
        <f>IF('Data R1'!C257="","",'Data R1'!B257)</f>
        <v/>
      </c>
      <c r="C255">
        <f>IF('Data R1'!C257="","",'Data R1'!C257)</f>
        <v/>
      </c>
      <c r="D255">
        <f>IF('Data R1'!C257="","",'Data R1'!D257)</f>
        <v/>
      </c>
      <c r="E255">
        <f>IF('Data R1'!C257="","",'Data R1'!E257)</f>
        <v/>
      </c>
      <c r="F255">
        <f>IF('Data R1'!C257="","",'Data R1'!F257)</f>
        <v/>
      </c>
      <c r="G255">
        <f>IF('Data R1'!C257="","",'Data R1'!AD257)</f>
        <v/>
      </c>
      <c r="H255">
        <f>IF('Data R1'!C257="","",'Data R1'!AC257)</f>
        <v/>
      </c>
      <c r="I255">
        <f>IF('Data R1'!C257="","",COUNTIF('Data R1'!J257,"&gt;0")+COUNTIF('Data R1'!L257,"&gt;0")+COUNTIF('Data R1'!N257,"&gt;0")+COUNTIF('Data R1'!P257,"&gt;0")+COUNTIF('Data R1'!R257,"&gt;0")+COUNTIF('Data R1'!T257,"&gt;0")+COUNTIF('Data R1'!V257,"&gt;0")+COUNTIF('Data R1'!X257,"&gt;0"))</f>
        <v/>
      </c>
      <c r="J255">
        <f>IF('Data R1'!C257="","",IF((COUNTIF('Data R1'!K257,"&gt;0")+COUNTIF('Data R1'!M257,"&gt;0")+COUNTIF('Data R1'!O257,"&gt;0")+COUNTIF('Data R1'!Q257,"&gt;0")+COUNTIF('Data R1'!S257,"&gt;0")+COUNTIF('Data R1'!U257,"&gt;0")+COUNTIF('Data R1'!W257,"&gt;0")+COUNTIF('Data R1'!Y257,"&gt;0"))&gt;0,1,0))</f>
        <v/>
      </c>
      <c r="M255" t="inlineStr">
        <is>
          <t>Data R</t>
        </is>
      </c>
    </row>
    <row r="256">
      <c r="A256" t="inlineStr">
        <is>
          <t>Regional 1</t>
        </is>
      </c>
      <c r="B256">
        <f>IF('Data R1'!C258="","",'Data R1'!B258)</f>
        <v/>
      </c>
      <c r="C256">
        <f>IF('Data R1'!C258="","",'Data R1'!C258)</f>
        <v/>
      </c>
      <c r="D256">
        <f>IF('Data R1'!C258="","",'Data R1'!D258)</f>
        <v/>
      </c>
      <c r="E256">
        <f>IF('Data R1'!C258="","",'Data R1'!E258)</f>
        <v/>
      </c>
      <c r="F256">
        <f>IF('Data R1'!C258="","",'Data R1'!F258)</f>
        <v/>
      </c>
      <c r="G256">
        <f>IF('Data R1'!C258="","",'Data R1'!AD258)</f>
        <v/>
      </c>
      <c r="H256">
        <f>IF('Data R1'!C258="","",'Data R1'!AC258)</f>
        <v/>
      </c>
      <c r="I256">
        <f>IF('Data R1'!C258="","",COUNTIF('Data R1'!J258,"&gt;0")+COUNTIF('Data R1'!L258,"&gt;0")+COUNTIF('Data R1'!N258,"&gt;0")+COUNTIF('Data R1'!P258,"&gt;0")+COUNTIF('Data R1'!R258,"&gt;0")+COUNTIF('Data R1'!T258,"&gt;0")+COUNTIF('Data R1'!V258,"&gt;0")+COUNTIF('Data R1'!X258,"&gt;0"))</f>
        <v/>
      </c>
      <c r="J256">
        <f>IF('Data R1'!C258="","",IF((COUNTIF('Data R1'!K258,"&gt;0")+COUNTIF('Data R1'!M258,"&gt;0")+COUNTIF('Data R1'!O258,"&gt;0")+COUNTIF('Data R1'!Q258,"&gt;0")+COUNTIF('Data R1'!S258,"&gt;0")+COUNTIF('Data R1'!U258,"&gt;0")+COUNTIF('Data R1'!W258,"&gt;0")+COUNTIF('Data R1'!Y258,"&gt;0"))&gt;0,1,0))</f>
        <v/>
      </c>
      <c r="M256" t="inlineStr">
        <is>
          <t>Data R</t>
        </is>
      </c>
    </row>
    <row r="257">
      <c r="A257" t="inlineStr">
        <is>
          <t>Regional 1</t>
        </is>
      </c>
      <c r="B257">
        <f>IF('Data R1'!C259="","",'Data R1'!B259)</f>
        <v/>
      </c>
      <c r="C257">
        <f>IF('Data R1'!C259="","",'Data R1'!C259)</f>
        <v/>
      </c>
      <c r="D257">
        <f>IF('Data R1'!C259="","",'Data R1'!D259)</f>
        <v/>
      </c>
      <c r="E257">
        <f>IF('Data R1'!C259="","",'Data R1'!E259)</f>
        <v/>
      </c>
      <c r="F257">
        <f>IF('Data R1'!C259="","",'Data R1'!F259)</f>
        <v/>
      </c>
      <c r="G257">
        <f>IF('Data R1'!C259="","",'Data R1'!AD259)</f>
        <v/>
      </c>
      <c r="H257">
        <f>IF('Data R1'!C259="","",'Data R1'!AC259)</f>
        <v/>
      </c>
      <c r="I257">
        <f>IF('Data R1'!C259="","",COUNTIF('Data R1'!J259,"&gt;0")+COUNTIF('Data R1'!L259,"&gt;0")+COUNTIF('Data R1'!N259,"&gt;0")+COUNTIF('Data R1'!P259,"&gt;0")+COUNTIF('Data R1'!R259,"&gt;0")+COUNTIF('Data R1'!T259,"&gt;0")+COUNTIF('Data R1'!V259,"&gt;0")+COUNTIF('Data R1'!X259,"&gt;0"))</f>
        <v/>
      </c>
      <c r="J257">
        <f>IF('Data R1'!C259="","",IF((COUNTIF('Data R1'!K259,"&gt;0")+COUNTIF('Data R1'!M259,"&gt;0")+COUNTIF('Data R1'!O259,"&gt;0")+COUNTIF('Data R1'!Q259,"&gt;0")+COUNTIF('Data R1'!S259,"&gt;0")+COUNTIF('Data R1'!U259,"&gt;0")+COUNTIF('Data R1'!W259,"&gt;0")+COUNTIF('Data R1'!Y259,"&gt;0"))&gt;0,1,0))</f>
        <v/>
      </c>
      <c r="M257" t="inlineStr">
        <is>
          <t>Data R</t>
        </is>
      </c>
    </row>
    <row r="258">
      <c r="A258" t="inlineStr">
        <is>
          <t>Regional 1</t>
        </is>
      </c>
      <c r="B258">
        <f>IF('Data R1'!C260="","",'Data R1'!B260)</f>
        <v/>
      </c>
      <c r="C258">
        <f>IF('Data R1'!C260="","",'Data R1'!C260)</f>
        <v/>
      </c>
      <c r="D258">
        <f>IF('Data R1'!C260="","",'Data R1'!D260)</f>
        <v/>
      </c>
      <c r="E258">
        <f>IF('Data R1'!C260="","",'Data R1'!E260)</f>
        <v/>
      </c>
      <c r="F258">
        <f>IF('Data R1'!C260="","",'Data R1'!F260)</f>
        <v/>
      </c>
      <c r="G258">
        <f>IF('Data R1'!C260="","",'Data R1'!AD260)</f>
        <v/>
      </c>
      <c r="H258">
        <f>IF('Data R1'!C260="","",'Data R1'!AC260)</f>
        <v/>
      </c>
      <c r="I258">
        <f>IF('Data R1'!C260="","",COUNTIF('Data R1'!J260,"&gt;0")+COUNTIF('Data R1'!L260,"&gt;0")+COUNTIF('Data R1'!N260,"&gt;0")+COUNTIF('Data R1'!P260,"&gt;0")+COUNTIF('Data R1'!R260,"&gt;0")+COUNTIF('Data R1'!T260,"&gt;0")+COUNTIF('Data R1'!V260,"&gt;0")+COUNTIF('Data R1'!X260,"&gt;0"))</f>
        <v/>
      </c>
      <c r="J258">
        <f>IF('Data R1'!C260="","",IF((COUNTIF('Data R1'!K260,"&gt;0")+COUNTIF('Data R1'!M260,"&gt;0")+COUNTIF('Data R1'!O260,"&gt;0")+COUNTIF('Data R1'!Q260,"&gt;0")+COUNTIF('Data R1'!S260,"&gt;0")+COUNTIF('Data R1'!U260,"&gt;0")+COUNTIF('Data R1'!W260,"&gt;0")+COUNTIF('Data R1'!Y260,"&gt;0"))&gt;0,1,0))</f>
        <v/>
      </c>
      <c r="M258" t="inlineStr">
        <is>
          <t>Data R</t>
        </is>
      </c>
    </row>
    <row r="259">
      <c r="A259" t="inlineStr">
        <is>
          <t>Regional 1</t>
        </is>
      </c>
      <c r="B259">
        <f>IF('Data R1'!C261="","",'Data R1'!B261)</f>
        <v/>
      </c>
      <c r="C259">
        <f>IF('Data R1'!C261="","",'Data R1'!C261)</f>
        <v/>
      </c>
      <c r="D259">
        <f>IF('Data R1'!C261="","",'Data R1'!D261)</f>
        <v/>
      </c>
      <c r="E259">
        <f>IF('Data R1'!C261="","",'Data R1'!E261)</f>
        <v/>
      </c>
      <c r="F259">
        <f>IF('Data R1'!C261="","",'Data R1'!F261)</f>
        <v/>
      </c>
      <c r="G259">
        <f>IF('Data R1'!C261="","",'Data R1'!AD261)</f>
        <v/>
      </c>
      <c r="H259">
        <f>IF('Data R1'!C261="","",'Data R1'!AC261)</f>
        <v/>
      </c>
      <c r="I259">
        <f>IF('Data R1'!C261="","",COUNTIF('Data R1'!J261,"&gt;0")+COUNTIF('Data R1'!L261,"&gt;0")+COUNTIF('Data R1'!N261,"&gt;0")+COUNTIF('Data R1'!P261,"&gt;0")+COUNTIF('Data R1'!R261,"&gt;0")+COUNTIF('Data R1'!T261,"&gt;0")+COUNTIF('Data R1'!V261,"&gt;0")+COUNTIF('Data R1'!X261,"&gt;0"))</f>
        <v/>
      </c>
      <c r="J259">
        <f>IF('Data R1'!C261="","",IF((COUNTIF('Data R1'!K261,"&gt;0")+COUNTIF('Data R1'!M261,"&gt;0")+COUNTIF('Data R1'!O261,"&gt;0")+COUNTIF('Data R1'!Q261,"&gt;0")+COUNTIF('Data R1'!S261,"&gt;0")+COUNTIF('Data R1'!U261,"&gt;0")+COUNTIF('Data R1'!W261,"&gt;0")+COUNTIF('Data R1'!Y261,"&gt;0"))&gt;0,1,0))</f>
        <v/>
      </c>
      <c r="M259" t="inlineStr">
        <is>
          <t>Data R</t>
        </is>
      </c>
    </row>
    <row r="260">
      <c r="A260" t="inlineStr">
        <is>
          <t>Regional 1</t>
        </is>
      </c>
      <c r="B260">
        <f>IF('Data R1'!C262="","",'Data R1'!B262)</f>
        <v/>
      </c>
      <c r="C260">
        <f>IF('Data R1'!C262="","",'Data R1'!C262)</f>
        <v/>
      </c>
      <c r="D260">
        <f>IF('Data R1'!C262="","",'Data R1'!D262)</f>
        <v/>
      </c>
      <c r="E260">
        <f>IF('Data R1'!C262="","",'Data R1'!E262)</f>
        <v/>
      </c>
      <c r="F260">
        <f>IF('Data R1'!C262="","",'Data R1'!F262)</f>
        <v/>
      </c>
      <c r="G260">
        <f>IF('Data R1'!C262="","",'Data R1'!AD262)</f>
        <v/>
      </c>
      <c r="H260">
        <f>IF('Data R1'!C262="","",'Data R1'!AC262)</f>
        <v/>
      </c>
      <c r="I260">
        <f>IF('Data R1'!C262="","",COUNTIF('Data R1'!J262,"&gt;0")+COUNTIF('Data R1'!L262,"&gt;0")+COUNTIF('Data R1'!N262,"&gt;0")+COUNTIF('Data R1'!P262,"&gt;0")+COUNTIF('Data R1'!R262,"&gt;0")+COUNTIF('Data R1'!T262,"&gt;0")+COUNTIF('Data R1'!V262,"&gt;0")+COUNTIF('Data R1'!X262,"&gt;0"))</f>
        <v/>
      </c>
      <c r="J260">
        <f>IF('Data R1'!C262="","",IF((COUNTIF('Data R1'!K262,"&gt;0")+COUNTIF('Data R1'!M262,"&gt;0")+COUNTIF('Data R1'!O262,"&gt;0")+COUNTIF('Data R1'!Q262,"&gt;0")+COUNTIF('Data R1'!S262,"&gt;0")+COUNTIF('Data R1'!U262,"&gt;0")+COUNTIF('Data R1'!W262,"&gt;0")+COUNTIF('Data R1'!Y262,"&gt;0"))&gt;0,1,0))</f>
        <v/>
      </c>
      <c r="M260" t="inlineStr">
        <is>
          <t>Data R</t>
        </is>
      </c>
    </row>
    <row r="261">
      <c r="A261" t="inlineStr">
        <is>
          <t>Regional 1</t>
        </is>
      </c>
      <c r="B261">
        <f>IF('Data R1'!C263="","",'Data R1'!B263)</f>
        <v/>
      </c>
      <c r="C261">
        <f>IF('Data R1'!C263="","",'Data R1'!C263)</f>
        <v/>
      </c>
      <c r="D261">
        <f>IF('Data R1'!C263="","",'Data R1'!D263)</f>
        <v/>
      </c>
      <c r="E261">
        <f>IF('Data R1'!C263="","",'Data R1'!E263)</f>
        <v/>
      </c>
      <c r="F261">
        <f>IF('Data R1'!C263="","",'Data R1'!F263)</f>
        <v/>
      </c>
      <c r="G261">
        <f>IF('Data R1'!C263="","",'Data R1'!AD263)</f>
        <v/>
      </c>
      <c r="H261">
        <f>IF('Data R1'!C263="","",'Data R1'!AC263)</f>
        <v/>
      </c>
      <c r="I261">
        <f>IF('Data R1'!C263="","",COUNTIF('Data R1'!J263,"&gt;0")+COUNTIF('Data R1'!L263,"&gt;0")+COUNTIF('Data R1'!N263,"&gt;0")+COUNTIF('Data R1'!P263,"&gt;0")+COUNTIF('Data R1'!R263,"&gt;0")+COUNTIF('Data R1'!T263,"&gt;0")+COUNTIF('Data R1'!V263,"&gt;0")+COUNTIF('Data R1'!X263,"&gt;0"))</f>
        <v/>
      </c>
      <c r="J261">
        <f>IF('Data R1'!C263="","",IF((COUNTIF('Data R1'!K263,"&gt;0")+COUNTIF('Data R1'!M263,"&gt;0")+COUNTIF('Data R1'!O263,"&gt;0")+COUNTIF('Data R1'!Q263,"&gt;0")+COUNTIF('Data R1'!S263,"&gt;0")+COUNTIF('Data R1'!U263,"&gt;0")+COUNTIF('Data R1'!W263,"&gt;0")+COUNTIF('Data R1'!Y263,"&gt;0"))&gt;0,1,0))</f>
        <v/>
      </c>
      <c r="M261" t="inlineStr">
        <is>
          <t>Data R</t>
        </is>
      </c>
    </row>
    <row r="262">
      <c r="A262" t="inlineStr">
        <is>
          <t>Regional 1</t>
        </is>
      </c>
      <c r="B262">
        <f>IF('Data R1'!C264="","",'Data R1'!B264)</f>
        <v/>
      </c>
      <c r="C262">
        <f>IF('Data R1'!C264="","",'Data R1'!C264)</f>
        <v/>
      </c>
      <c r="D262">
        <f>IF('Data R1'!C264="","",'Data R1'!D264)</f>
        <v/>
      </c>
      <c r="E262">
        <f>IF('Data R1'!C264="","",'Data R1'!E264)</f>
        <v/>
      </c>
      <c r="F262">
        <f>IF('Data R1'!C264="","",'Data R1'!F264)</f>
        <v/>
      </c>
      <c r="G262">
        <f>IF('Data R1'!C264="","",'Data R1'!AD264)</f>
        <v/>
      </c>
      <c r="H262">
        <f>IF('Data R1'!C264="","",'Data R1'!AC264)</f>
        <v/>
      </c>
      <c r="I262">
        <f>IF('Data R1'!C264="","",COUNTIF('Data R1'!J264,"&gt;0")+COUNTIF('Data R1'!L264,"&gt;0")+COUNTIF('Data R1'!N264,"&gt;0")+COUNTIF('Data R1'!P264,"&gt;0")+COUNTIF('Data R1'!R264,"&gt;0")+COUNTIF('Data R1'!T264,"&gt;0")+COUNTIF('Data R1'!V264,"&gt;0")+COUNTIF('Data R1'!X264,"&gt;0"))</f>
        <v/>
      </c>
      <c r="J262">
        <f>IF('Data R1'!C264="","",IF((COUNTIF('Data R1'!K264,"&gt;0")+COUNTIF('Data R1'!M264,"&gt;0")+COUNTIF('Data R1'!O264,"&gt;0")+COUNTIF('Data R1'!Q264,"&gt;0")+COUNTIF('Data R1'!S264,"&gt;0")+COUNTIF('Data R1'!U264,"&gt;0")+COUNTIF('Data R1'!W264,"&gt;0")+COUNTIF('Data R1'!Y264,"&gt;0"))&gt;0,1,0))</f>
        <v/>
      </c>
      <c r="M262" t="inlineStr">
        <is>
          <t>Data R</t>
        </is>
      </c>
    </row>
    <row r="263">
      <c r="A263" t="inlineStr">
        <is>
          <t>Regional 1</t>
        </is>
      </c>
      <c r="B263">
        <f>IF('Data R1'!C265="","",'Data R1'!B265)</f>
        <v/>
      </c>
      <c r="C263">
        <f>IF('Data R1'!C265="","",'Data R1'!C265)</f>
        <v/>
      </c>
      <c r="D263">
        <f>IF('Data R1'!C265="","",'Data R1'!D265)</f>
        <v/>
      </c>
      <c r="E263">
        <f>IF('Data R1'!C265="","",'Data R1'!E265)</f>
        <v/>
      </c>
      <c r="F263">
        <f>IF('Data R1'!C265="","",'Data R1'!F265)</f>
        <v/>
      </c>
      <c r="G263">
        <f>IF('Data R1'!C265="","",'Data R1'!AD265)</f>
        <v/>
      </c>
      <c r="H263">
        <f>IF('Data R1'!C265="","",'Data R1'!AC265)</f>
        <v/>
      </c>
      <c r="I263">
        <f>IF('Data R1'!C265="","",COUNTIF('Data R1'!J265,"&gt;0")+COUNTIF('Data R1'!L265,"&gt;0")+COUNTIF('Data R1'!N265,"&gt;0")+COUNTIF('Data R1'!P265,"&gt;0")+COUNTIF('Data R1'!R265,"&gt;0")+COUNTIF('Data R1'!T265,"&gt;0")+COUNTIF('Data R1'!V265,"&gt;0")+COUNTIF('Data R1'!X265,"&gt;0"))</f>
        <v/>
      </c>
      <c r="J263">
        <f>IF('Data R1'!C265="","",IF((COUNTIF('Data R1'!K265,"&gt;0")+COUNTIF('Data R1'!M265,"&gt;0")+COUNTIF('Data R1'!O265,"&gt;0")+COUNTIF('Data R1'!Q265,"&gt;0")+COUNTIF('Data R1'!S265,"&gt;0")+COUNTIF('Data R1'!U265,"&gt;0")+COUNTIF('Data R1'!W265,"&gt;0")+COUNTIF('Data R1'!Y265,"&gt;0"))&gt;0,1,0))</f>
        <v/>
      </c>
      <c r="M263" t="inlineStr">
        <is>
          <t>Data R</t>
        </is>
      </c>
    </row>
    <row r="264">
      <c r="A264" t="inlineStr">
        <is>
          <t>Regional 1</t>
        </is>
      </c>
      <c r="B264">
        <f>IF('Data R1'!C266="","",'Data R1'!B266)</f>
        <v/>
      </c>
      <c r="C264">
        <f>IF('Data R1'!C266="","",'Data R1'!C266)</f>
        <v/>
      </c>
      <c r="D264">
        <f>IF('Data R1'!C266="","",'Data R1'!D266)</f>
        <v/>
      </c>
      <c r="E264">
        <f>IF('Data R1'!C266="","",'Data R1'!E266)</f>
        <v/>
      </c>
      <c r="F264">
        <f>IF('Data R1'!C266="","",'Data R1'!F266)</f>
        <v/>
      </c>
      <c r="G264">
        <f>IF('Data R1'!C266="","",'Data R1'!AD266)</f>
        <v/>
      </c>
      <c r="H264">
        <f>IF('Data R1'!C266="","",'Data R1'!AC266)</f>
        <v/>
      </c>
      <c r="I264">
        <f>IF('Data R1'!C266="","",COUNTIF('Data R1'!J266,"&gt;0")+COUNTIF('Data R1'!L266,"&gt;0")+COUNTIF('Data R1'!N266,"&gt;0")+COUNTIF('Data R1'!P266,"&gt;0")+COUNTIF('Data R1'!R266,"&gt;0")+COUNTIF('Data R1'!T266,"&gt;0")+COUNTIF('Data R1'!V266,"&gt;0")+COUNTIF('Data R1'!X266,"&gt;0"))</f>
        <v/>
      </c>
      <c r="J264">
        <f>IF('Data R1'!C266="","",IF((COUNTIF('Data R1'!K266,"&gt;0")+COUNTIF('Data R1'!M266,"&gt;0")+COUNTIF('Data R1'!O266,"&gt;0")+COUNTIF('Data R1'!Q266,"&gt;0")+COUNTIF('Data R1'!S266,"&gt;0")+COUNTIF('Data R1'!U266,"&gt;0")+COUNTIF('Data R1'!W266,"&gt;0")+COUNTIF('Data R1'!Y266,"&gt;0"))&gt;0,1,0))</f>
        <v/>
      </c>
      <c r="M264" t="inlineStr">
        <is>
          <t>Data R</t>
        </is>
      </c>
    </row>
    <row r="265">
      <c r="A265" t="inlineStr">
        <is>
          <t>Regional 1</t>
        </is>
      </c>
      <c r="B265">
        <f>IF('Data R1'!C267="","",'Data R1'!B267)</f>
        <v/>
      </c>
      <c r="C265">
        <f>IF('Data R1'!C267="","",'Data R1'!C267)</f>
        <v/>
      </c>
      <c r="D265">
        <f>IF('Data R1'!C267="","",'Data R1'!D267)</f>
        <v/>
      </c>
      <c r="E265">
        <f>IF('Data R1'!C267="","",'Data R1'!E267)</f>
        <v/>
      </c>
      <c r="F265">
        <f>IF('Data R1'!C267="","",'Data R1'!F267)</f>
        <v/>
      </c>
      <c r="G265">
        <f>IF('Data R1'!C267="","",'Data R1'!AD267)</f>
        <v/>
      </c>
      <c r="H265">
        <f>IF('Data R1'!C267="","",'Data R1'!AC267)</f>
        <v/>
      </c>
      <c r="I265">
        <f>IF('Data R1'!C267="","",COUNTIF('Data R1'!J267,"&gt;0")+COUNTIF('Data R1'!L267,"&gt;0")+COUNTIF('Data R1'!N267,"&gt;0")+COUNTIF('Data R1'!P267,"&gt;0")+COUNTIF('Data R1'!R267,"&gt;0")+COUNTIF('Data R1'!T267,"&gt;0")+COUNTIF('Data R1'!V267,"&gt;0")+COUNTIF('Data R1'!X267,"&gt;0"))</f>
        <v/>
      </c>
      <c r="J265">
        <f>IF('Data R1'!C267="","",IF((COUNTIF('Data R1'!K267,"&gt;0")+COUNTIF('Data R1'!M267,"&gt;0")+COUNTIF('Data R1'!O267,"&gt;0")+COUNTIF('Data R1'!Q267,"&gt;0")+COUNTIF('Data R1'!S267,"&gt;0")+COUNTIF('Data R1'!U267,"&gt;0")+COUNTIF('Data R1'!W267,"&gt;0")+COUNTIF('Data R1'!Y267,"&gt;0"))&gt;0,1,0))</f>
        <v/>
      </c>
      <c r="M265" t="inlineStr">
        <is>
          <t>Data R</t>
        </is>
      </c>
    </row>
    <row r="266">
      <c r="A266" t="inlineStr">
        <is>
          <t>Regional 1</t>
        </is>
      </c>
      <c r="B266">
        <f>IF('Data R1'!C268="","",'Data R1'!B268)</f>
        <v/>
      </c>
      <c r="C266">
        <f>IF('Data R1'!C268="","",'Data R1'!C268)</f>
        <v/>
      </c>
      <c r="D266">
        <f>IF('Data R1'!C268="","",'Data R1'!D268)</f>
        <v/>
      </c>
      <c r="E266">
        <f>IF('Data R1'!C268="","",'Data R1'!E268)</f>
        <v/>
      </c>
      <c r="F266">
        <f>IF('Data R1'!C268="","",'Data R1'!F268)</f>
        <v/>
      </c>
      <c r="G266">
        <f>IF('Data R1'!C268="","",'Data R1'!AD268)</f>
        <v/>
      </c>
      <c r="H266">
        <f>IF('Data R1'!C268="","",'Data R1'!AC268)</f>
        <v/>
      </c>
      <c r="I266">
        <f>IF('Data R1'!C268="","",COUNTIF('Data R1'!J268,"&gt;0")+COUNTIF('Data R1'!L268,"&gt;0")+COUNTIF('Data R1'!N268,"&gt;0")+COUNTIF('Data R1'!P268,"&gt;0")+COUNTIF('Data R1'!R268,"&gt;0")+COUNTIF('Data R1'!T268,"&gt;0")+COUNTIF('Data R1'!V268,"&gt;0")+COUNTIF('Data R1'!X268,"&gt;0"))</f>
        <v/>
      </c>
      <c r="J266">
        <f>IF('Data R1'!C268="","",IF((COUNTIF('Data R1'!K268,"&gt;0")+COUNTIF('Data R1'!M268,"&gt;0")+COUNTIF('Data R1'!O268,"&gt;0")+COUNTIF('Data R1'!Q268,"&gt;0")+COUNTIF('Data R1'!S268,"&gt;0")+COUNTIF('Data R1'!U268,"&gt;0")+COUNTIF('Data R1'!W268,"&gt;0")+COUNTIF('Data R1'!Y268,"&gt;0"))&gt;0,1,0))</f>
        <v/>
      </c>
      <c r="M266" t="inlineStr">
        <is>
          <t>Data R</t>
        </is>
      </c>
    </row>
    <row r="267">
      <c r="A267" t="inlineStr">
        <is>
          <t>Regional 1</t>
        </is>
      </c>
      <c r="B267">
        <f>IF('Data R1'!C269="","",'Data R1'!B269)</f>
        <v/>
      </c>
      <c r="C267">
        <f>IF('Data R1'!C269="","",'Data R1'!C269)</f>
        <v/>
      </c>
      <c r="D267">
        <f>IF('Data R1'!C269="","",'Data R1'!D269)</f>
        <v/>
      </c>
      <c r="E267">
        <f>IF('Data R1'!C269="","",'Data R1'!E269)</f>
        <v/>
      </c>
      <c r="F267">
        <f>IF('Data R1'!C269="","",'Data R1'!F269)</f>
        <v/>
      </c>
      <c r="G267">
        <f>IF('Data R1'!C269="","",'Data R1'!AD269)</f>
        <v/>
      </c>
      <c r="H267">
        <f>IF('Data R1'!C269="","",'Data R1'!AC269)</f>
        <v/>
      </c>
      <c r="I267">
        <f>IF('Data R1'!C269="","",COUNTIF('Data R1'!J269,"&gt;0")+COUNTIF('Data R1'!L269,"&gt;0")+COUNTIF('Data R1'!N269,"&gt;0")+COUNTIF('Data R1'!P269,"&gt;0")+COUNTIF('Data R1'!R269,"&gt;0")+COUNTIF('Data R1'!T269,"&gt;0")+COUNTIF('Data R1'!V269,"&gt;0")+COUNTIF('Data R1'!X269,"&gt;0"))</f>
        <v/>
      </c>
      <c r="J267">
        <f>IF('Data R1'!C269="","",IF((COUNTIF('Data R1'!K269,"&gt;0")+COUNTIF('Data R1'!M269,"&gt;0")+COUNTIF('Data R1'!O269,"&gt;0")+COUNTIF('Data R1'!Q269,"&gt;0")+COUNTIF('Data R1'!S269,"&gt;0")+COUNTIF('Data R1'!U269,"&gt;0")+COUNTIF('Data R1'!W269,"&gt;0")+COUNTIF('Data R1'!Y269,"&gt;0"))&gt;0,1,0))</f>
        <v/>
      </c>
      <c r="M267" t="inlineStr">
        <is>
          <t>Data R</t>
        </is>
      </c>
    </row>
    <row r="268">
      <c r="A268" t="inlineStr">
        <is>
          <t>Regional 1</t>
        </is>
      </c>
      <c r="B268">
        <f>IF('Data R1'!C270="","",'Data R1'!B270)</f>
        <v/>
      </c>
      <c r="C268">
        <f>IF('Data R1'!C270="","",'Data R1'!C270)</f>
        <v/>
      </c>
      <c r="D268">
        <f>IF('Data R1'!C270="","",'Data R1'!D270)</f>
        <v/>
      </c>
      <c r="E268">
        <f>IF('Data R1'!C270="","",'Data R1'!E270)</f>
        <v/>
      </c>
      <c r="F268">
        <f>IF('Data R1'!C270="","",'Data R1'!F270)</f>
        <v/>
      </c>
      <c r="G268">
        <f>IF('Data R1'!C270="","",'Data R1'!AD270)</f>
        <v/>
      </c>
      <c r="H268">
        <f>IF('Data R1'!C270="","",'Data R1'!AC270)</f>
        <v/>
      </c>
      <c r="I268">
        <f>IF('Data R1'!C270="","",COUNTIF('Data R1'!J270,"&gt;0")+COUNTIF('Data R1'!L270,"&gt;0")+COUNTIF('Data R1'!N270,"&gt;0")+COUNTIF('Data R1'!P270,"&gt;0")+COUNTIF('Data R1'!R270,"&gt;0")+COUNTIF('Data R1'!T270,"&gt;0")+COUNTIF('Data R1'!V270,"&gt;0")+COUNTIF('Data R1'!X270,"&gt;0"))</f>
        <v/>
      </c>
      <c r="J268">
        <f>IF('Data R1'!C270="","",IF((COUNTIF('Data R1'!K270,"&gt;0")+COUNTIF('Data R1'!M270,"&gt;0")+COUNTIF('Data R1'!O270,"&gt;0")+COUNTIF('Data R1'!Q270,"&gt;0")+COUNTIF('Data R1'!S270,"&gt;0")+COUNTIF('Data R1'!U270,"&gt;0")+COUNTIF('Data R1'!W270,"&gt;0")+COUNTIF('Data R1'!Y270,"&gt;0"))&gt;0,1,0))</f>
        <v/>
      </c>
      <c r="M268" t="inlineStr">
        <is>
          <t>Data R</t>
        </is>
      </c>
    </row>
    <row r="269">
      <c r="A269" t="inlineStr">
        <is>
          <t>Regional 1</t>
        </is>
      </c>
      <c r="B269">
        <f>IF('Data R1'!C271="","",'Data R1'!B271)</f>
        <v/>
      </c>
      <c r="C269">
        <f>IF('Data R1'!C271="","",'Data R1'!C271)</f>
        <v/>
      </c>
      <c r="D269">
        <f>IF('Data R1'!C271="","",'Data R1'!D271)</f>
        <v/>
      </c>
      <c r="E269">
        <f>IF('Data R1'!C271="","",'Data R1'!E271)</f>
        <v/>
      </c>
      <c r="F269">
        <f>IF('Data R1'!C271="","",'Data R1'!F271)</f>
        <v/>
      </c>
      <c r="G269">
        <f>IF('Data R1'!C271="","",'Data R1'!AD271)</f>
        <v/>
      </c>
      <c r="H269">
        <f>IF('Data R1'!C271="","",'Data R1'!AC271)</f>
        <v/>
      </c>
      <c r="I269">
        <f>IF('Data R1'!C271="","",COUNTIF('Data R1'!J271,"&gt;0")+COUNTIF('Data R1'!L271,"&gt;0")+COUNTIF('Data R1'!N271,"&gt;0")+COUNTIF('Data R1'!P271,"&gt;0")+COUNTIF('Data R1'!R271,"&gt;0")+COUNTIF('Data R1'!T271,"&gt;0")+COUNTIF('Data R1'!V271,"&gt;0")+COUNTIF('Data R1'!X271,"&gt;0"))</f>
        <v/>
      </c>
      <c r="J269">
        <f>IF('Data R1'!C271="","",IF((COUNTIF('Data R1'!K271,"&gt;0")+COUNTIF('Data R1'!M271,"&gt;0")+COUNTIF('Data R1'!O271,"&gt;0")+COUNTIF('Data R1'!Q271,"&gt;0")+COUNTIF('Data R1'!S271,"&gt;0")+COUNTIF('Data R1'!U271,"&gt;0")+COUNTIF('Data R1'!W271,"&gt;0")+COUNTIF('Data R1'!Y271,"&gt;0"))&gt;0,1,0))</f>
        <v/>
      </c>
      <c r="M269" t="inlineStr">
        <is>
          <t>Data R</t>
        </is>
      </c>
    </row>
    <row r="270">
      <c r="A270" t="inlineStr">
        <is>
          <t>Regional 1</t>
        </is>
      </c>
      <c r="B270">
        <f>IF('Data R1'!C272="","",'Data R1'!B272)</f>
        <v/>
      </c>
      <c r="C270">
        <f>IF('Data R1'!C272="","",'Data R1'!C272)</f>
        <v/>
      </c>
      <c r="D270">
        <f>IF('Data R1'!C272="","",'Data R1'!D272)</f>
        <v/>
      </c>
      <c r="E270">
        <f>IF('Data R1'!C272="","",'Data R1'!E272)</f>
        <v/>
      </c>
      <c r="F270">
        <f>IF('Data R1'!C272="","",'Data R1'!F272)</f>
        <v/>
      </c>
      <c r="G270">
        <f>IF('Data R1'!C272="","",'Data R1'!AD272)</f>
        <v/>
      </c>
      <c r="H270">
        <f>IF('Data R1'!C272="","",'Data R1'!AC272)</f>
        <v/>
      </c>
      <c r="I270">
        <f>IF('Data R1'!C272="","",COUNTIF('Data R1'!J272,"&gt;0")+COUNTIF('Data R1'!L272,"&gt;0")+COUNTIF('Data R1'!N272,"&gt;0")+COUNTIF('Data R1'!P272,"&gt;0")+COUNTIF('Data R1'!R272,"&gt;0")+COUNTIF('Data R1'!T272,"&gt;0")+COUNTIF('Data R1'!V272,"&gt;0")+COUNTIF('Data R1'!X272,"&gt;0"))</f>
        <v/>
      </c>
      <c r="J270">
        <f>IF('Data R1'!C272="","",IF((COUNTIF('Data R1'!K272,"&gt;0")+COUNTIF('Data R1'!M272,"&gt;0")+COUNTIF('Data R1'!O272,"&gt;0")+COUNTIF('Data R1'!Q272,"&gt;0")+COUNTIF('Data R1'!S272,"&gt;0")+COUNTIF('Data R1'!U272,"&gt;0")+COUNTIF('Data R1'!W272,"&gt;0")+COUNTIF('Data R1'!Y272,"&gt;0"))&gt;0,1,0))</f>
        <v/>
      </c>
      <c r="M270" t="inlineStr">
        <is>
          <t>Data R</t>
        </is>
      </c>
    </row>
    <row r="271">
      <c r="A271" t="inlineStr">
        <is>
          <t>Regional 1</t>
        </is>
      </c>
      <c r="B271">
        <f>IF('Data R1'!C273="","",'Data R1'!B273)</f>
        <v/>
      </c>
      <c r="C271">
        <f>IF('Data R1'!C273="","",'Data R1'!C273)</f>
        <v/>
      </c>
      <c r="D271">
        <f>IF('Data R1'!C273="","",'Data R1'!D273)</f>
        <v/>
      </c>
      <c r="E271">
        <f>IF('Data R1'!C273="","",'Data R1'!E273)</f>
        <v/>
      </c>
      <c r="F271">
        <f>IF('Data R1'!C273="","",'Data R1'!F273)</f>
        <v/>
      </c>
      <c r="G271">
        <f>IF('Data R1'!C273="","",'Data R1'!AD273)</f>
        <v/>
      </c>
      <c r="H271">
        <f>IF('Data R1'!C273="","",'Data R1'!AC273)</f>
        <v/>
      </c>
      <c r="I271">
        <f>IF('Data R1'!C273="","",COUNTIF('Data R1'!J273,"&gt;0")+COUNTIF('Data R1'!L273,"&gt;0")+COUNTIF('Data R1'!N273,"&gt;0")+COUNTIF('Data R1'!P273,"&gt;0")+COUNTIF('Data R1'!R273,"&gt;0")+COUNTIF('Data R1'!T273,"&gt;0")+COUNTIF('Data R1'!V273,"&gt;0")+COUNTIF('Data R1'!X273,"&gt;0"))</f>
        <v/>
      </c>
      <c r="J271">
        <f>IF('Data R1'!C273="","",IF((COUNTIF('Data R1'!K273,"&gt;0")+COUNTIF('Data R1'!M273,"&gt;0")+COUNTIF('Data R1'!O273,"&gt;0")+COUNTIF('Data R1'!Q273,"&gt;0")+COUNTIF('Data R1'!S273,"&gt;0")+COUNTIF('Data R1'!U273,"&gt;0")+COUNTIF('Data R1'!W273,"&gt;0")+COUNTIF('Data R1'!Y273,"&gt;0"))&gt;0,1,0))</f>
        <v/>
      </c>
      <c r="M271" t="inlineStr">
        <is>
          <t>Data R</t>
        </is>
      </c>
    </row>
    <row r="272">
      <c r="A272" t="inlineStr">
        <is>
          <t>Regional 1</t>
        </is>
      </c>
      <c r="B272">
        <f>IF('Data R1'!C274="","",'Data R1'!B274)</f>
        <v/>
      </c>
      <c r="C272">
        <f>IF('Data R1'!C274="","",'Data R1'!C274)</f>
        <v/>
      </c>
      <c r="D272">
        <f>IF('Data R1'!C274="","",'Data R1'!D274)</f>
        <v/>
      </c>
      <c r="E272">
        <f>IF('Data R1'!C274="","",'Data R1'!E274)</f>
        <v/>
      </c>
      <c r="F272">
        <f>IF('Data R1'!C274="","",'Data R1'!F274)</f>
        <v/>
      </c>
      <c r="G272">
        <f>IF('Data R1'!C274="","",'Data R1'!AD274)</f>
        <v/>
      </c>
      <c r="H272">
        <f>IF('Data R1'!C274="","",'Data R1'!AC274)</f>
        <v/>
      </c>
      <c r="I272">
        <f>IF('Data R1'!C274="","",COUNTIF('Data R1'!J274,"&gt;0")+COUNTIF('Data R1'!L274,"&gt;0")+COUNTIF('Data R1'!N274,"&gt;0")+COUNTIF('Data R1'!P274,"&gt;0")+COUNTIF('Data R1'!R274,"&gt;0")+COUNTIF('Data R1'!T274,"&gt;0")+COUNTIF('Data R1'!V274,"&gt;0")+COUNTIF('Data R1'!X274,"&gt;0"))</f>
        <v/>
      </c>
      <c r="J272">
        <f>IF('Data R1'!C274="","",IF((COUNTIF('Data R1'!K274,"&gt;0")+COUNTIF('Data R1'!M274,"&gt;0")+COUNTIF('Data R1'!O274,"&gt;0")+COUNTIF('Data R1'!Q274,"&gt;0")+COUNTIF('Data R1'!S274,"&gt;0")+COUNTIF('Data R1'!U274,"&gt;0")+COUNTIF('Data R1'!W274,"&gt;0")+COUNTIF('Data R1'!Y274,"&gt;0"))&gt;0,1,0))</f>
        <v/>
      </c>
      <c r="M272" t="inlineStr">
        <is>
          <t>Data R</t>
        </is>
      </c>
    </row>
    <row r="273">
      <c r="A273" t="inlineStr">
        <is>
          <t>Regional 1</t>
        </is>
      </c>
      <c r="B273">
        <f>IF('Data R1'!C275="","",'Data R1'!B275)</f>
        <v/>
      </c>
      <c r="C273">
        <f>IF('Data R1'!C275="","",'Data R1'!C275)</f>
        <v/>
      </c>
      <c r="D273">
        <f>IF('Data R1'!C275="","",'Data R1'!D275)</f>
        <v/>
      </c>
      <c r="E273">
        <f>IF('Data R1'!C275="","",'Data R1'!E275)</f>
        <v/>
      </c>
      <c r="F273">
        <f>IF('Data R1'!C275="","",'Data R1'!F275)</f>
        <v/>
      </c>
      <c r="G273">
        <f>IF('Data R1'!C275="","",'Data R1'!AD275)</f>
        <v/>
      </c>
      <c r="H273">
        <f>IF('Data R1'!C275="","",'Data R1'!AC275)</f>
        <v/>
      </c>
      <c r="I273">
        <f>IF('Data R1'!C275="","",COUNTIF('Data R1'!J275,"&gt;0")+COUNTIF('Data R1'!L275,"&gt;0")+COUNTIF('Data R1'!N275,"&gt;0")+COUNTIF('Data R1'!P275,"&gt;0")+COUNTIF('Data R1'!R275,"&gt;0")+COUNTIF('Data R1'!T275,"&gt;0")+COUNTIF('Data R1'!V275,"&gt;0")+COUNTIF('Data R1'!X275,"&gt;0"))</f>
        <v/>
      </c>
      <c r="J273">
        <f>IF('Data R1'!C275="","",IF((COUNTIF('Data R1'!K275,"&gt;0")+COUNTIF('Data R1'!M275,"&gt;0")+COUNTIF('Data R1'!O275,"&gt;0")+COUNTIF('Data R1'!Q275,"&gt;0")+COUNTIF('Data R1'!S275,"&gt;0")+COUNTIF('Data R1'!U275,"&gt;0")+COUNTIF('Data R1'!W275,"&gt;0")+COUNTIF('Data R1'!Y275,"&gt;0"))&gt;0,1,0))</f>
        <v/>
      </c>
      <c r="M273" t="inlineStr">
        <is>
          <t>Data R</t>
        </is>
      </c>
    </row>
    <row r="274">
      <c r="A274" t="inlineStr">
        <is>
          <t>Regional 1</t>
        </is>
      </c>
      <c r="B274">
        <f>IF('Data R1'!C276="","",'Data R1'!B276)</f>
        <v/>
      </c>
      <c r="C274">
        <f>IF('Data R1'!C276="","",'Data R1'!C276)</f>
        <v/>
      </c>
      <c r="D274">
        <f>IF('Data R1'!C276="","",'Data R1'!D276)</f>
        <v/>
      </c>
      <c r="E274">
        <f>IF('Data R1'!C276="","",'Data R1'!E276)</f>
        <v/>
      </c>
      <c r="F274">
        <f>IF('Data R1'!C276="","",'Data R1'!F276)</f>
        <v/>
      </c>
      <c r="G274">
        <f>IF('Data R1'!C276="","",'Data R1'!AD276)</f>
        <v/>
      </c>
      <c r="H274">
        <f>IF('Data R1'!C276="","",'Data R1'!AC276)</f>
        <v/>
      </c>
      <c r="I274">
        <f>IF('Data R1'!C276="","",COUNTIF('Data R1'!J276,"&gt;0")+COUNTIF('Data R1'!L276,"&gt;0")+COUNTIF('Data R1'!N276,"&gt;0")+COUNTIF('Data R1'!P276,"&gt;0")+COUNTIF('Data R1'!R276,"&gt;0")+COUNTIF('Data R1'!T276,"&gt;0")+COUNTIF('Data R1'!V276,"&gt;0")+COUNTIF('Data R1'!X276,"&gt;0"))</f>
        <v/>
      </c>
      <c r="J274">
        <f>IF('Data R1'!C276="","",IF((COUNTIF('Data R1'!K276,"&gt;0")+COUNTIF('Data R1'!M276,"&gt;0")+COUNTIF('Data R1'!O276,"&gt;0")+COUNTIF('Data R1'!Q276,"&gt;0")+COUNTIF('Data R1'!S276,"&gt;0")+COUNTIF('Data R1'!U276,"&gt;0")+COUNTIF('Data R1'!W276,"&gt;0")+COUNTIF('Data R1'!Y276,"&gt;0"))&gt;0,1,0))</f>
        <v/>
      </c>
      <c r="M274" t="inlineStr">
        <is>
          <t>Data R</t>
        </is>
      </c>
    </row>
    <row r="275">
      <c r="A275" t="inlineStr">
        <is>
          <t>Regional 1</t>
        </is>
      </c>
      <c r="B275">
        <f>IF('Data R1'!C277="","",'Data R1'!B277)</f>
        <v/>
      </c>
      <c r="C275">
        <f>IF('Data R1'!C277="","",'Data R1'!C277)</f>
        <v/>
      </c>
      <c r="D275">
        <f>IF('Data R1'!C277="","",'Data R1'!D277)</f>
        <v/>
      </c>
      <c r="E275">
        <f>IF('Data R1'!C277="","",'Data R1'!E277)</f>
        <v/>
      </c>
      <c r="F275">
        <f>IF('Data R1'!C277="","",'Data R1'!F277)</f>
        <v/>
      </c>
      <c r="G275">
        <f>IF('Data R1'!C277="","",'Data R1'!AD277)</f>
        <v/>
      </c>
      <c r="H275">
        <f>IF('Data R1'!C277="","",'Data R1'!AC277)</f>
        <v/>
      </c>
      <c r="I275">
        <f>IF('Data R1'!C277="","",COUNTIF('Data R1'!J277,"&gt;0")+COUNTIF('Data R1'!L277,"&gt;0")+COUNTIF('Data R1'!N277,"&gt;0")+COUNTIF('Data R1'!P277,"&gt;0")+COUNTIF('Data R1'!R277,"&gt;0")+COUNTIF('Data R1'!T277,"&gt;0")+COUNTIF('Data R1'!V277,"&gt;0")+COUNTIF('Data R1'!X277,"&gt;0"))</f>
        <v/>
      </c>
      <c r="J275">
        <f>IF('Data R1'!C277="","",IF((COUNTIF('Data R1'!K277,"&gt;0")+COUNTIF('Data R1'!M277,"&gt;0")+COUNTIF('Data R1'!O277,"&gt;0")+COUNTIF('Data R1'!Q277,"&gt;0")+COUNTIF('Data R1'!S277,"&gt;0")+COUNTIF('Data R1'!U277,"&gt;0")+COUNTIF('Data R1'!W277,"&gt;0")+COUNTIF('Data R1'!Y277,"&gt;0"))&gt;0,1,0))</f>
        <v/>
      </c>
      <c r="M275" t="inlineStr">
        <is>
          <t>Data R</t>
        </is>
      </c>
    </row>
    <row r="276">
      <c r="A276" t="inlineStr">
        <is>
          <t>Regional 1</t>
        </is>
      </c>
      <c r="B276">
        <f>IF('Data R1'!C278="","",'Data R1'!B278)</f>
        <v/>
      </c>
      <c r="C276">
        <f>IF('Data R1'!C278="","",'Data R1'!C278)</f>
        <v/>
      </c>
      <c r="D276">
        <f>IF('Data R1'!C278="","",'Data R1'!D278)</f>
        <v/>
      </c>
      <c r="E276">
        <f>IF('Data R1'!C278="","",'Data R1'!E278)</f>
        <v/>
      </c>
      <c r="F276">
        <f>IF('Data R1'!C278="","",'Data R1'!F278)</f>
        <v/>
      </c>
      <c r="G276">
        <f>IF('Data R1'!C278="","",'Data R1'!AD278)</f>
        <v/>
      </c>
      <c r="H276">
        <f>IF('Data R1'!C278="","",'Data R1'!AC278)</f>
        <v/>
      </c>
      <c r="I276">
        <f>IF('Data R1'!C278="","",COUNTIF('Data R1'!J278,"&gt;0")+COUNTIF('Data R1'!L278,"&gt;0")+COUNTIF('Data R1'!N278,"&gt;0")+COUNTIF('Data R1'!P278,"&gt;0")+COUNTIF('Data R1'!R278,"&gt;0")+COUNTIF('Data R1'!T278,"&gt;0")+COUNTIF('Data R1'!V278,"&gt;0")+COUNTIF('Data R1'!X278,"&gt;0"))</f>
        <v/>
      </c>
      <c r="J276">
        <f>IF('Data R1'!C278="","",IF((COUNTIF('Data R1'!K278,"&gt;0")+COUNTIF('Data R1'!M278,"&gt;0")+COUNTIF('Data R1'!O278,"&gt;0")+COUNTIF('Data R1'!Q278,"&gt;0")+COUNTIF('Data R1'!S278,"&gt;0")+COUNTIF('Data R1'!U278,"&gt;0")+COUNTIF('Data R1'!W278,"&gt;0")+COUNTIF('Data R1'!Y278,"&gt;0"))&gt;0,1,0))</f>
        <v/>
      </c>
      <c r="M276" t="inlineStr">
        <is>
          <t>Data R</t>
        </is>
      </c>
    </row>
    <row r="277">
      <c r="A277" t="inlineStr">
        <is>
          <t>Regional 1</t>
        </is>
      </c>
      <c r="B277">
        <f>IF('Data R1'!C279="","",'Data R1'!B279)</f>
        <v/>
      </c>
      <c r="C277">
        <f>IF('Data R1'!C279="","",'Data R1'!C279)</f>
        <v/>
      </c>
      <c r="D277">
        <f>IF('Data R1'!C279="","",'Data R1'!D279)</f>
        <v/>
      </c>
      <c r="E277">
        <f>IF('Data R1'!C279="","",'Data R1'!E279)</f>
        <v/>
      </c>
      <c r="F277">
        <f>IF('Data R1'!C279="","",'Data R1'!F279)</f>
        <v/>
      </c>
      <c r="G277">
        <f>IF('Data R1'!C279="","",'Data R1'!AD279)</f>
        <v/>
      </c>
      <c r="H277">
        <f>IF('Data R1'!C279="","",'Data R1'!AC279)</f>
        <v/>
      </c>
      <c r="I277">
        <f>IF('Data R1'!C279="","",COUNTIF('Data R1'!J279,"&gt;0")+COUNTIF('Data R1'!L279,"&gt;0")+COUNTIF('Data R1'!N279,"&gt;0")+COUNTIF('Data R1'!P279,"&gt;0")+COUNTIF('Data R1'!R279,"&gt;0")+COUNTIF('Data R1'!T279,"&gt;0")+COUNTIF('Data R1'!V279,"&gt;0")+COUNTIF('Data R1'!X279,"&gt;0"))</f>
        <v/>
      </c>
      <c r="J277">
        <f>IF('Data R1'!C279="","",IF((COUNTIF('Data R1'!K279,"&gt;0")+COUNTIF('Data R1'!M279,"&gt;0")+COUNTIF('Data R1'!O279,"&gt;0")+COUNTIF('Data R1'!Q279,"&gt;0")+COUNTIF('Data R1'!S279,"&gt;0")+COUNTIF('Data R1'!U279,"&gt;0")+COUNTIF('Data R1'!W279,"&gt;0")+COUNTIF('Data R1'!Y279,"&gt;0"))&gt;0,1,0))</f>
        <v/>
      </c>
      <c r="M277" t="inlineStr">
        <is>
          <t>Data R</t>
        </is>
      </c>
    </row>
    <row r="278">
      <c r="A278" t="inlineStr">
        <is>
          <t>Regional 1</t>
        </is>
      </c>
      <c r="B278">
        <f>IF('Data R1'!C280="","",'Data R1'!B280)</f>
        <v/>
      </c>
      <c r="C278">
        <f>IF('Data R1'!C280="","",'Data R1'!C280)</f>
        <v/>
      </c>
      <c r="D278">
        <f>IF('Data R1'!C280="","",'Data R1'!D280)</f>
        <v/>
      </c>
      <c r="E278">
        <f>IF('Data R1'!C280="","",'Data R1'!E280)</f>
        <v/>
      </c>
      <c r="F278">
        <f>IF('Data R1'!C280="","",'Data R1'!F280)</f>
        <v/>
      </c>
      <c r="G278">
        <f>IF('Data R1'!C280="","",'Data R1'!AD280)</f>
        <v/>
      </c>
      <c r="H278">
        <f>IF('Data R1'!C280="","",'Data R1'!AC280)</f>
        <v/>
      </c>
      <c r="I278">
        <f>IF('Data R1'!C280="","",COUNTIF('Data R1'!J280,"&gt;0")+COUNTIF('Data R1'!L280,"&gt;0")+COUNTIF('Data R1'!N280,"&gt;0")+COUNTIF('Data R1'!P280,"&gt;0")+COUNTIF('Data R1'!R280,"&gt;0")+COUNTIF('Data R1'!T280,"&gt;0")+COUNTIF('Data R1'!V280,"&gt;0")+COUNTIF('Data R1'!X280,"&gt;0"))</f>
        <v/>
      </c>
      <c r="J278">
        <f>IF('Data R1'!C280="","",IF((COUNTIF('Data R1'!K280,"&gt;0")+COUNTIF('Data R1'!M280,"&gt;0")+COUNTIF('Data R1'!O280,"&gt;0")+COUNTIF('Data R1'!Q280,"&gt;0")+COUNTIF('Data R1'!S280,"&gt;0")+COUNTIF('Data R1'!U280,"&gt;0")+COUNTIF('Data R1'!W280,"&gt;0")+COUNTIF('Data R1'!Y280,"&gt;0"))&gt;0,1,0))</f>
        <v/>
      </c>
      <c r="M278" t="inlineStr">
        <is>
          <t>Data R</t>
        </is>
      </c>
    </row>
    <row r="279">
      <c r="A279" t="inlineStr">
        <is>
          <t>Regional 1</t>
        </is>
      </c>
      <c r="B279">
        <f>IF('Data R1'!C281="","",'Data R1'!B281)</f>
        <v/>
      </c>
      <c r="C279">
        <f>IF('Data R1'!C281="","",'Data R1'!C281)</f>
        <v/>
      </c>
      <c r="D279">
        <f>IF('Data R1'!C281="","",'Data R1'!D281)</f>
        <v/>
      </c>
      <c r="E279">
        <f>IF('Data R1'!C281="","",'Data R1'!E281)</f>
        <v/>
      </c>
      <c r="F279">
        <f>IF('Data R1'!C281="","",'Data R1'!F281)</f>
        <v/>
      </c>
      <c r="G279">
        <f>IF('Data R1'!C281="","",'Data R1'!AD281)</f>
        <v/>
      </c>
      <c r="H279">
        <f>IF('Data R1'!C281="","",'Data R1'!AC281)</f>
        <v/>
      </c>
      <c r="I279">
        <f>IF('Data R1'!C281="","",COUNTIF('Data R1'!J281,"&gt;0")+COUNTIF('Data R1'!L281,"&gt;0")+COUNTIF('Data R1'!N281,"&gt;0")+COUNTIF('Data R1'!P281,"&gt;0")+COUNTIF('Data R1'!R281,"&gt;0")+COUNTIF('Data R1'!T281,"&gt;0")+COUNTIF('Data R1'!V281,"&gt;0")+COUNTIF('Data R1'!X281,"&gt;0"))</f>
        <v/>
      </c>
      <c r="J279">
        <f>IF('Data R1'!C281="","",IF((COUNTIF('Data R1'!K281,"&gt;0")+COUNTIF('Data R1'!M281,"&gt;0")+COUNTIF('Data R1'!O281,"&gt;0")+COUNTIF('Data R1'!Q281,"&gt;0")+COUNTIF('Data R1'!S281,"&gt;0")+COUNTIF('Data R1'!U281,"&gt;0")+COUNTIF('Data R1'!W281,"&gt;0")+COUNTIF('Data R1'!Y281,"&gt;0"))&gt;0,1,0))</f>
        <v/>
      </c>
      <c r="M279" t="inlineStr">
        <is>
          <t>Data R</t>
        </is>
      </c>
    </row>
    <row r="280">
      <c r="A280" t="inlineStr">
        <is>
          <t>Regional 1</t>
        </is>
      </c>
      <c r="B280">
        <f>IF('Data R1'!C282="","",'Data R1'!B282)</f>
        <v/>
      </c>
      <c r="C280">
        <f>IF('Data R1'!C282="","",'Data R1'!C282)</f>
        <v/>
      </c>
      <c r="D280">
        <f>IF('Data R1'!C282="","",'Data R1'!D282)</f>
        <v/>
      </c>
      <c r="E280">
        <f>IF('Data R1'!C282="","",'Data R1'!E282)</f>
        <v/>
      </c>
      <c r="F280">
        <f>IF('Data R1'!C282="","",'Data R1'!F282)</f>
        <v/>
      </c>
      <c r="G280">
        <f>IF('Data R1'!C282="","",'Data R1'!AD282)</f>
        <v/>
      </c>
      <c r="H280">
        <f>IF('Data R1'!C282="","",'Data R1'!AC282)</f>
        <v/>
      </c>
      <c r="I280">
        <f>IF('Data R1'!C282="","",COUNTIF('Data R1'!J282,"&gt;0")+COUNTIF('Data R1'!L282,"&gt;0")+COUNTIF('Data R1'!N282,"&gt;0")+COUNTIF('Data R1'!P282,"&gt;0")+COUNTIF('Data R1'!R282,"&gt;0")+COUNTIF('Data R1'!T282,"&gt;0")+COUNTIF('Data R1'!V282,"&gt;0")+COUNTIF('Data R1'!X282,"&gt;0"))</f>
        <v/>
      </c>
      <c r="J280">
        <f>IF('Data R1'!C282="","",IF((COUNTIF('Data R1'!K282,"&gt;0")+COUNTIF('Data R1'!M282,"&gt;0")+COUNTIF('Data R1'!O282,"&gt;0")+COUNTIF('Data R1'!Q282,"&gt;0")+COUNTIF('Data R1'!S282,"&gt;0")+COUNTIF('Data R1'!U282,"&gt;0")+COUNTIF('Data R1'!W282,"&gt;0")+COUNTIF('Data R1'!Y282,"&gt;0"))&gt;0,1,0))</f>
        <v/>
      </c>
      <c r="M280" t="inlineStr">
        <is>
          <t>Data R</t>
        </is>
      </c>
    </row>
    <row r="281">
      <c r="A281" t="inlineStr">
        <is>
          <t>Regional 1</t>
        </is>
      </c>
      <c r="B281">
        <f>IF('Data R1'!C283="","",'Data R1'!B283)</f>
        <v/>
      </c>
      <c r="C281">
        <f>IF('Data R1'!C283="","",'Data R1'!C283)</f>
        <v/>
      </c>
      <c r="D281">
        <f>IF('Data R1'!C283="","",'Data R1'!D283)</f>
        <v/>
      </c>
      <c r="E281">
        <f>IF('Data R1'!C283="","",'Data R1'!E283)</f>
        <v/>
      </c>
      <c r="F281">
        <f>IF('Data R1'!C283="","",'Data R1'!F283)</f>
        <v/>
      </c>
      <c r="G281">
        <f>IF('Data R1'!C283="","",'Data R1'!AD283)</f>
        <v/>
      </c>
      <c r="H281">
        <f>IF('Data R1'!C283="","",'Data R1'!AC283)</f>
        <v/>
      </c>
      <c r="I281">
        <f>IF('Data R1'!C283="","",COUNTIF('Data R1'!J283,"&gt;0")+COUNTIF('Data R1'!L283,"&gt;0")+COUNTIF('Data R1'!N283,"&gt;0")+COUNTIF('Data R1'!P283,"&gt;0")+COUNTIF('Data R1'!R283,"&gt;0")+COUNTIF('Data R1'!T283,"&gt;0")+COUNTIF('Data R1'!V283,"&gt;0")+COUNTIF('Data R1'!X283,"&gt;0"))</f>
        <v/>
      </c>
      <c r="J281">
        <f>IF('Data R1'!C283="","",IF((COUNTIF('Data R1'!K283,"&gt;0")+COUNTIF('Data R1'!M283,"&gt;0")+COUNTIF('Data R1'!O283,"&gt;0")+COUNTIF('Data R1'!Q283,"&gt;0")+COUNTIF('Data R1'!S283,"&gt;0")+COUNTIF('Data R1'!U283,"&gt;0")+COUNTIF('Data R1'!W283,"&gt;0")+COUNTIF('Data R1'!Y283,"&gt;0"))&gt;0,1,0))</f>
        <v/>
      </c>
      <c r="M281" t="inlineStr">
        <is>
          <t>Data R</t>
        </is>
      </c>
    </row>
    <row r="282">
      <c r="A282" t="inlineStr">
        <is>
          <t>Regional 1</t>
        </is>
      </c>
      <c r="B282">
        <f>IF('Data R1'!C284="","",'Data R1'!B284)</f>
        <v/>
      </c>
      <c r="C282">
        <f>IF('Data R1'!C284="","",'Data R1'!C284)</f>
        <v/>
      </c>
      <c r="D282">
        <f>IF('Data R1'!C284="","",'Data R1'!D284)</f>
        <v/>
      </c>
      <c r="E282">
        <f>IF('Data R1'!C284="","",'Data R1'!E284)</f>
        <v/>
      </c>
      <c r="F282">
        <f>IF('Data R1'!C284="","",'Data R1'!F284)</f>
        <v/>
      </c>
      <c r="G282">
        <f>IF('Data R1'!C284="","",'Data R1'!AD284)</f>
        <v/>
      </c>
      <c r="H282">
        <f>IF('Data R1'!C284="","",'Data R1'!AC284)</f>
        <v/>
      </c>
      <c r="I282">
        <f>IF('Data R1'!C284="","",COUNTIF('Data R1'!J284,"&gt;0")+COUNTIF('Data R1'!L284,"&gt;0")+COUNTIF('Data R1'!N284,"&gt;0")+COUNTIF('Data R1'!P284,"&gt;0")+COUNTIF('Data R1'!R284,"&gt;0")+COUNTIF('Data R1'!T284,"&gt;0")+COUNTIF('Data R1'!V284,"&gt;0")+COUNTIF('Data R1'!X284,"&gt;0"))</f>
        <v/>
      </c>
      <c r="J282">
        <f>IF('Data R1'!C284="","",IF((COUNTIF('Data R1'!K284,"&gt;0")+COUNTIF('Data R1'!M284,"&gt;0")+COUNTIF('Data R1'!O284,"&gt;0")+COUNTIF('Data R1'!Q284,"&gt;0")+COUNTIF('Data R1'!S284,"&gt;0")+COUNTIF('Data R1'!U284,"&gt;0")+COUNTIF('Data R1'!W284,"&gt;0")+COUNTIF('Data R1'!Y284,"&gt;0"))&gt;0,1,0))</f>
        <v/>
      </c>
      <c r="M282" t="inlineStr">
        <is>
          <t>Data R</t>
        </is>
      </c>
    </row>
    <row r="283">
      <c r="A283" t="inlineStr">
        <is>
          <t>Regional 1</t>
        </is>
      </c>
      <c r="B283">
        <f>IF('Data R1'!C285="","",'Data R1'!B285)</f>
        <v/>
      </c>
      <c r="C283">
        <f>IF('Data R1'!C285="","",'Data R1'!C285)</f>
        <v/>
      </c>
      <c r="D283">
        <f>IF('Data R1'!C285="","",'Data R1'!D285)</f>
        <v/>
      </c>
      <c r="E283">
        <f>IF('Data R1'!C285="","",'Data R1'!E285)</f>
        <v/>
      </c>
      <c r="F283">
        <f>IF('Data R1'!C285="","",'Data R1'!F285)</f>
        <v/>
      </c>
      <c r="G283">
        <f>IF('Data R1'!C285="","",'Data R1'!AD285)</f>
        <v/>
      </c>
      <c r="H283">
        <f>IF('Data R1'!C285="","",'Data R1'!AC285)</f>
        <v/>
      </c>
      <c r="I283">
        <f>IF('Data R1'!C285="","",COUNTIF('Data R1'!J285,"&gt;0")+COUNTIF('Data R1'!L285,"&gt;0")+COUNTIF('Data R1'!N285,"&gt;0")+COUNTIF('Data R1'!P285,"&gt;0")+COUNTIF('Data R1'!R285,"&gt;0")+COUNTIF('Data R1'!T285,"&gt;0")+COUNTIF('Data R1'!V285,"&gt;0")+COUNTIF('Data R1'!X285,"&gt;0"))</f>
        <v/>
      </c>
      <c r="J283">
        <f>IF('Data R1'!C285="","",IF((COUNTIF('Data R1'!K285,"&gt;0")+COUNTIF('Data R1'!M285,"&gt;0")+COUNTIF('Data R1'!O285,"&gt;0")+COUNTIF('Data R1'!Q285,"&gt;0")+COUNTIF('Data R1'!S285,"&gt;0")+COUNTIF('Data R1'!U285,"&gt;0")+COUNTIF('Data R1'!W285,"&gt;0")+COUNTIF('Data R1'!Y285,"&gt;0"))&gt;0,1,0))</f>
        <v/>
      </c>
      <c r="M283" t="inlineStr">
        <is>
          <t>Data R</t>
        </is>
      </c>
    </row>
    <row r="284">
      <c r="A284" t="inlineStr">
        <is>
          <t>Regional 1</t>
        </is>
      </c>
      <c r="B284">
        <f>IF('Data R1'!C286="","",'Data R1'!B286)</f>
        <v/>
      </c>
      <c r="C284">
        <f>IF('Data R1'!C286="","",'Data R1'!C286)</f>
        <v/>
      </c>
      <c r="D284">
        <f>IF('Data R1'!C286="","",'Data R1'!D286)</f>
        <v/>
      </c>
      <c r="E284">
        <f>IF('Data R1'!C286="","",'Data R1'!E286)</f>
        <v/>
      </c>
      <c r="F284">
        <f>IF('Data R1'!C286="","",'Data R1'!F286)</f>
        <v/>
      </c>
      <c r="G284">
        <f>IF('Data R1'!C286="","",'Data R1'!AD286)</f>
        <v/>
      </c>
      <c r="H284">
        <f>IF('Data R1'!C286="","",'Data R1'!AC286)</f>
        <v/>
      </c>
      <c r="I284">
        <f>IF('Data R1'!C286="","",COUNTIF('Data R1'!J286,"&gt;0")+COUNTIF('Data R1'!L286,"&gt;0")+COUNTIF('Data R1'!N286,"&gt;0")+COUNTIF('Data R1'!P286,"&gt;0")+COUNTIF('Data R1'!R286,"&gt;0")+COUNTIF('Data R1'!T286,"&gt;0")+COUNTIF('Data R1'!V286,"&gt;0")+COUNTIF('Data R1'!X286,"&gt;0"))</f>
        <v/>
      </c>
      <c r="J284">
        <f>IF('Data R1'!C286="","",IF((COUNTIF('Data R1'!K286,"&gt;0")+COUNTIF('Data R1'!M286,"&gt;0")+COUNTIF('Data R1'!O286,"&gt;0")+COUNTIF('Data R1'!Q286,"&gt;0")+COUNTIF('Data R1'!S286,"&gt;0")+COUNTIF('Data R1'!U286,"&gt;0")+COUNTIF('Data R1'!W286,"&gt;0")+COUNTIF('Data R1'!Y286,"&gt;0"))&gt;0,1,0))</f>
        <v/>
      </c>
      <c r="M284" t="inlineStr">
        <is>
          <t>Data R</t>
        </is>
      </c>
    </row>
    <row r="285">
      <c r="A285" t="inlineStr">
        <is>
          <t>Regional 1</t>
        </is>
      </c>
      <c r="B285">
        <f>IF('Data R1'!C287="","",'Data R1'!B287)</f>
        <v/>
      </c>
      <c r="C285">
        <f>IF('Data R1'!C287="","",'Data R1'!C287)</f>
        <v/>
      </c>
      <c r="D285">
        <f>IF('Data R1'!C287="","",'Data R1'!D287)</f>
        <v/>
      </c>
      <c r="E285">
        <f>IF('Data R1'!C287="","",'Data R1'!E287)</f>
        <v/>
      </c>
      <c r="F285">
        <f>IF('Data R1'!C287="","",'Data R1'!F287)</f>
        <v/>
      </c>
      <c r="G285">
        <f>IF('Data R1'!C287="","",'Data R1'!AD287)</f>
        <v/>
      </c>
      <c r="H285">
        <f>IF('Data R1'!C287="","",'Data R1'!AC287)</f>
        <v/>
      </c>
      <c r="I285">
        <f>IF('Data R1'!C287="","",COUNTIF('Data R1'!J287,"&gt;0")+COUNTIF('Data R1'!L287,"&gt;0")+COUNTIF('Data R1'!N287,"&gt;0")+COUNTIF('Data R1'!P287,"&gt;0")+COUNTIF('Data R1'!R287,"&gt;0")+COUNTIF('Data R1'!T287,"&gt;0")+COUNTIF('Data R1'!V287,"&gt;0")+COUNTIF('Data R1'!X287,"&gt;0"))</f>
        <v/>
      </c>
      <c r="J285">
        <f>IF('Data R1'!C287="","",IF((COUNTIF('Data R1'!K287,"&gt;0")+COUNTIF('Data R1'!M287,"&gt;0")+COUNTIF('Data R1'!O287,"&gt;0")+COUNTIF('Data R1'!Q287,"&gt;0")+COUNTIF('Data R1'!S287,"&gt;0")+COUNTIF('Data R1'!U287,"&gt;0")+COUNTIF('Data R1'!W287,"&gt;0")+COUNTIF('Data R1'!Y287,"&gt;0"))&gt;0,1,0))</f>
        <v/>
      </c>
      <c r="M285" t="inlineStr">
        <is>
          <t>Data R</t>
        </is>
      </c>
    </row>
    <row r="286">
      <c r="A286" t="inlineStr">
        <is>
          <t>Regional 1</t>
        </is>
      </c>
      <c r="B286">
        <f>IF('Data R1'!C288="","",'Data R1'!B288)</f>
        <v/>
      </c>
      <c r="C286">
        <f>IF('Data R1'!C288="","",'Data R1'!C288)</f>
        <v/>
      </c>
      <c r="D286">
        <f>IF('Data R1'!C288="","",'Data R1'!D288)</f>
        <v/>
      </c>
      <c r="E286">
        <f>IF('Data R1'!C288="","",'Data R1'!E288)</f>
        <v/>
      </c>
      <c r="F286">
        <f>IF('Data R1'!C288="","",'Data R1'!F288)</f>
        <v/>
      </c>
      <c r="G286">
        <f>IF('Data R1'!C288="","",'Data R1'!AD288)</f>
        <v/>
      </c>
      <c r="H286">
        <f>IF('Data R1'!C288="","",'Data R1'!AC288)</f>
        <v/>
      </c>
      <c r="I286">
        <f>IF('Data R1'!C288="","",COUNTIF('Data R1'!J288,"&gt;0")+COUNTIF('Data R1'!L288,"&gt;0")+COUNTIF('Data R1'!N288,"&gt;0")+COUNTIF('Data R1'!P288,"&gt;0")+COUNTIF('Data R1'!R288,"&gt;0")+COUNTIF('Data R1'!T288,"&gt;0")+COUNTIF('Data R1'!V288,"&gt;0")+COUNTIF('Data R1'!X288,"&gt;0"))</f>
        <v/>
      </c>
      <c r="J286">
        <f>IF('Data R1'!C288="","",IF((COUNTIF('Data R1'!K288,"&gt;0")+COUNTIF('Data R1'!M288,"&gt;0")+COUNTIF('Data R1'!O288,"&gt;0")+COUNTIF('Data R1'!Q288,"&gt;0")+COUNTIF('Data R1'!S288,"&gt;0")+COUNTIF('Data R1'!U288,"&gt;0")+COUNTIF('Data R1'!W288,"&gt;0")+COUNTIF('Data R1'!Y288,"&gt;0"))&gt;0,1,0))</f>
        <v/>
      </c>
      <c r="M286" t="inlineStr">
        <is>
          <t>Data R</t>
        </is>
      </c>
    </row>
    <row r="287">
      <c r="A287" t="inlineStr">
        <is>
          <t>Regional 1</t>
        </is>
      </c>
      <c r="B287">
        <f>IF('Data R1'!C289="","",'Data R1'!B289)</f>
        <v/>
      </c>
      <c r="C287">
        <f>IF('Data R1'!C289="","",'Data R1'!C289)</f>
        <v/>
      </c>
      <c r="D287">
        <f>IF('Data R1'!C289="","",'Data R1'!D289)</f>
        <v/>
      </c>
      <c r="E287">
        <f>IF('Data R1'!C289="","",'Data R1'!E289)</f>
        <v/>
      </c>
      <c r="F287">
        <f>IF('Data R1'!C289="","",'Data R1'!F289)</f>
        <v/>
      </c>
      <c r="G287">
        <f>IF('Data R1'!C289="","",'Data R1'!AD289)</f>
        <v/>
      </c>
      <c r="H287">
        <f>IF('Data R1'!C289="","",'Data R1'!AC289)</f>
        <v/>
      </c>
      <c r="I287">
        <f>IF('Data R1'!C289="","",COUNTIF('Data R1'!J289,"&gt;0")+COUNTIF('Data R1'!L289,"&gt;0")+COUNTIF('Data R1'!N289,"&gt;0")+COUNTIF('Data R1'!P289,"&gt;0")+COUNTIF('Data R1'!R289,"&gt;0")+COUNTIF('Data R1'!T289,"&gt;0")+COUNTIF('Data R1'!V289,"&gt;0")+COUNTIF('Data R1'!X289,"&gt;0"))</f>
        <v/>
      </c>
      <c r="J287">
        <f>IF('Data R1'!C289="","",IF((COUNTIF('Data R1'!K289,"&gt;0")+COUNTIF('Data R1'!M289,"&gt;0")+COUNTIF('Data R1'!O289,"&gt;0")+COUNTIF('Data R1'!Q289,"&gt;0")+COUNTIF('Data R1'!S289,"&gt;0")+COUNTIF('Data R1'!U289,"&gt;0")+COUNTIF('Data R1'!W289,"&gt;0")+COUNTIF('Data R1'!Y289,"&gt;0"))&gt;0,1,0))</f>
        <v/>
      </c>
      <c r="M287" t="inlineStr">
        <is>
          <t>Data R</t>
        </is>
      </c>
    </row>
    <row r="288">
      <c r="A288" t="inlineStr">
        <is>
          <t>Regional 1</t>
        </is>
      </c>
      <c r="B288">
        <f>IF('Data R1'!C290="","",'Data R1'!B290)</f>
        <v/>
      </c>
      <c r="C288">
        <f>IF('Data R1'!C290="","",'Data R1'!C290)</f>
        <v/>
      </c>
      <c r="D288">
        <f>IF('Data R1'!C290="","",'Data R1'!D290)</f>
        <v/>
      </c>
      <c r="E288">
        <f>IF('Data R1'!C290="","",'Data R1'!E290)</f>
        <v/>
      </c>
      <c r="F288">
        <f>IF('Data R1'!C290="","",'Data R1'!F290)</f>
        <v/>
      </c>
      <c r="G288">
        <f>IF('Data R1'!C290="","",'Data R1'!AD290)</f>
        <v/>
      </c>
      <c r="H288">
        <f>IF('Data R1'!C290="","",'Data R1'!AC290)</f>
        <v/>
      </c>
      <c r="I288">
        <f>IF('Data R1'!C290="","",COUNTIF('Data R1'!J290,"&gt;0")+COUNTIF('Data R1'!L290,"&gt;0")+COUNTIF('Data R1'!N290,"&gt;0")+COUNTIF('Data R1'!P290,"&gt;0")+COUNTIF('Data R1'!R290,"&gt;0")+COUNTIF('Data R1'!T290,"&gt;0")+COUNTIF('Data R1'!V290,"&gt;0")+COUNTIF('Data R1'!X290,"&gt;0"))</f>
        <v/>
      </c>
      <c r="J288">
        <f>IF('Data R1'!C290="","",IF((COUNTIF('Data R1'!K290,"&gt;0")+COUNTIF('Data R1'!M290,"&gt;0")+COUNTIF('Data R1'!O290,"&gt;0")+COUNTIF('Data R1'!Q290,"&gt;0")+COUNTIF('Data R1'!S290,"&gt;0")+COUNTIF('Data R1'!U290,"&gt;0")+COUNTIF('Data R1'!W290,"&gt;0")+COUNTIF('Data R1'!Y290,"&gt;0"))&gt;0,1,0))</f>
        <v/>
      </c>
      <c r="M288" t="inlineStr">
        <is>
          <t>Data R</t>
        </is>
      </c>
    </row>
    <row r="289">
      <c r="A289" t="inlineStr">
        <is>
          <t>Regional 1</t>
        </is>
      </c>
      <c r="B289">
        <f>IF('Data R1'!C291="","",'Data R1'!B291)</f>
        <v/>
      </c>
      <c r="C289">
        <f>IF('Data R1'!C291="","",'Data R1'!C291)</f>
        <v/>
      </c>
      <c r="D289">
        <f>IF('Data R1'!C291="","",'Data R1'!D291)</f>
        <v/>
      </c>
      <c r="E289">
        <f>IF('Data R1'!C291="","",'Data R1'!E291)</f>
        <v/>
      </c>
      <c r="F289">
        <f>IF('Data R1'!C291="","",'Data R1'!F291)</f>
        <v/>
      </c>
      <c r="G289">
        <f>IF('Data R1'!C291="","",'Data R1'!AD291)</f>
        <v/>
      </c>
      <c r="H289">
        <f>IF('Data R1'!C291="","",'Data R1'!AC291)</f>
        <v/>
      </c>
      <c r="I289">
        <f>IF('Data R1'!C291="","",COUNTIF('Data R1'!J291,"&gt;0")+COUNTIF('Data R1'!L291,"&gt;0")+COUNTIF('Data R1'!N291,"&gt;0")+COUNTIF('Data R1'!P291,"&gt;0")+COUNTIF('Data R1'!R291,"&gt;0")+COUNTIF('Data R1'!T291,"&gt;0")+COUNTIF('Data R1'!V291,"&gt;0")+COUNTIF('Data R1'!X291,"&gt;0"))</f>
        <v/>
      </c>
      <c r="J289">
        <f>IF('Data R1'!C291="","",IF((COUNTIF('Data R1'!K291,"&gt;0")+COUNTIF('Data R1'!M291,"&gt;0")+COUNTIF('Data R1'!O291,"&gt;0")+COUNTIF('Data R1'!Q291,"&gt;0")+COUNTIF('Data R1'!S291,"&gt;0")+COUNTIF('Data R1'!U291,"&gt;0")+COUNTIF('Data R1'!W291,"&gt;0")+COUNTIF('Data R1'!Y291,"&gt;0"))&gt;0,1,0))</f>
        <v/>
      </c>
      <c r="M289" t="inlineStr">
        <is>
          <t>Data R</t>
        </is>
      </c>
    </row>
    <row r="290">
      <c r="A290" t="inlineStr">
        <is>
          <t>Regional 1</t>
        </is>
      </c>
      <c r="B290">
        <f>IF('Data R1'!C292="","",'Data R1'!B292)</f>
        <v/>
      </c>
      <c r="C290">
        <f>IF('Data R1'!C292="","",'Data R1'!C292)</f>
        <v/>
      </c>
      <c r="D290">
        <f>IF('Data R1'!C292="","",'Data R1'!D292)</f>
        <v/>
      </c>
      <c r="E290">
        <f>IF('Data R1'!C292="","",'Data R1'!E292)</f>
        <v/>
      </c>
      <c r="F290">
        <f>IF('Data R1'!C292="","",'Data R1'!F292)</f>
        <v/>
      </c>
      <c r="G290">
        <f>IF('Data R1'!C292="","",'Data R1'!AD292)</f>
        <v/>
      </c>
      <c r="H290">
        <f>IF('Data R1'!C292="","",'Data R1'!AC292)</f>
        <v/>
      </c>
      <c r="I290">
        <f>IF('Data R1'!C292="","",COUNTIF('Data R1'!J292,"&gt;0")+COUNTIF('Data R1'!L292,"&gt;0")+COUNTIF('Data R1'!N292,"&gt;0")+COUNTIF('Data R1'!P292,"&gt;0")+COUNTIF('Data R1'!R292,"&gt;0")+COUNTIF('Data R1'!T292,"&gt;0")+COUNTIF('Data R1'!V292,"&gt;0")+COUNTIF('Data R1'!X292,"&gt;0"))</f>
        <v/>
      </c>
      <c r="J290">
        <f>IF('Data R1'!C292="","",IF((COUNTIF('Data R1'!K292,"&gt;0")+COUNTIF('Data R1'!M292,"&gt;0")+COUNTIF('Data R1'!O292,"&gt;0")+COUNTIF('Data R1'!Q292,"&gt;0")+COUNTIF('Data R1'!S292,"&gt;0")+COUNTIF('Data R1'!U292,"&gt;0")+COUNTIF('Data R1'!W292,"&gt;0")+COUNTIF('Data R1'!Y292,"&gt;0"))&gt;0,1,0))</f>
        <v/>
      </c>
      <c r="M290" t="inlineStr">
        <is>
          <t>Data R</t>
        </is>
      </c>
    </row>
    <row r="291">
      <c r="A291" t="inlineStr">
        <is>
          <t>Regional 1</t>
        </is>
      </c>
      <c r="B291">
        <f>IF('Data R1'!C293="","",'Data R1'!B293)</f>
        <v/>
      </c>
      <c r="C291">
        <f>IF('Data R1'!C293="","",'Data R1'!C293)</f>
        <v/>
      </c>
      <c r="D291">
        <f>IF('Data R1'!C293="","",'Data R1'!D293)</f>
        <v/>
      </c>
      <c r="E291">
        <f>IF('Data R1'!C293="","",'Data R1'!E293)</f>
        <v/>
      </c>
      <c r="F291">
        <f>IF('Data R1'!C293="","",'Data R1'!F293)</f>
        <v/>
      </c>
      <c r="G291">
        <f>IF('Data R1'!C293="","",'Data R1'!AD293)</f>
        <v/>
      </c>
      <c r="H291">
        <f>IF('Data R1'!C293="","",'Data R1'!AC293)</f>
        <v/>
      </c>
      <c r="I291">
        <f>IF('Data R1'!C293="","",COUNTIF('Data R1'!J293,"&gt;0")+COUNTIF('Data R1'!L293,"&gt;0")+COUNTIF('Data R1'!N293,"&gt;0")+COUNTIF('Data R1'!P293,"&gt;0")+COUNTIF('Data R1'!R293,"&gt;0")+COUNTIF('Data R1'!T293,"&gt;0")+COUNTIF('Data R1'!V293,"&gt;0")+COUNTIF('Data R1'!X293,"&gt;0"))</f>
        <v/>
      </c>
      <c r="J291">
        <f>IF('Data R1'!C293="","",IF((COUNTIF('Data R1'!K293,"&gt;0")+COUNTIF('Data R1'!M293,"&gt;0")+COUNTIF('Data R1'!O293,"&gt;0")+COUNTIF('Data R1'!Q293,"&gt;0")+COUNTIF('Data R1'!S293,"&gt;0")+COUNTIF('Data R1'!U293,"&gt;0")+COUNTIF('Data R1'!W293,"&gt;0")+COUNTIF('Data R1'!Y293,"&gt;0"))&gt;0,1,0))</f>
        <v/>
      </c>
      <c r="M291" t="inlineStr">
        <is>
          <t>Data R</t>
        </is>
      </c>
    </row>
    <row r="292">
      <c r="A292" t="inlineStr">
        <is>
          <t>Regional 1</t>
        </is>
      </c>
      <c r="B292">
        <f>IF('Data R1'!C294="","",'Data R1'!B294)</f>
        <v/>
      </c>
      <c r="C292">
        <f>IF('Data R1'!C294="","",'Data R1'!C294)</f>
        <v/>
      </c>
      <c r="D292">
        <f>IF('Data R1'!C294="","",'Data R1'!D294)</f>
        <v/>
      </c>
      <c r="E292">
        <f>IF('Data R1'!C294="","",'Data R1'!E294)</f>
        <v/>
      </c>
      <c r="F292">
        <f>IF('Data R1'!C294="","",'Data R1'!F294)</f>
        <v/>
      </c>
      <c r="G292">
        <f>IF('Data R1'!C294="","",'Data R1'!AD294)</f>
        <v/>
      </c>
      <c r="H292">
        <f>IF('Data R1'!C294="","",'Data R1'!AC294)</f>
        <v/>
      </c>
      <c r="I292">
        <f>IF('Data R1'!C294="","",COUNTIF('Data R1'!J294,"&gt;0")+COUNTIF('Data R1'!L294,"&gt;0")+COUNTIF('Data R1'!N294,"&gt;0")+COUNTIF('Data R1'!P294,"&gt;0")+COUNTIF('Data R1'!R294,"&gt;0")+COUNTIF('Data R1'!T294,"&gt;0")+COUNTIF('Data R1'!V294,"&gt;0")+COUNTIF('Data R1'!X294,"&gt;0"))</f>
        <v/>
      </c>
      <c r="J292">
        <f>IF('Data R1'!C294="","",IF((COUNTIF('Data R1'!K294,"&gt;0")+COUNTIF('Data R1'!M294,"&gt;0")+COUNTIF('Data R1'!O294,"&gt;0")+COUNTIF('Data R1'!Q294,"&gt;0")+COUNTIF('Data R1'!S294,"&gt;0")+COUNTIF('Data R1'!U294,"&gt;0")+COUNTIF('Data R1'!W294,"&gt;0")+COUNTIF('Data R1'!Y294,"&gt;0"))&gt;0,1,0))</f>
        <v/>
      </c>
      <c r="M292" t="inlineStr">
        <is>
          <t>Data R</t>
        </is>
      </c>
    </row>
    <row r="293">
      <c r="A293" t="inlineStr">
        <is>
          <t>Regional 1</t>
        </is>
      </c>
      <c r="B293">
        <f>IF('Data R1'!C295="","",'Data R1'!B295)</f>
        <v/>
      </c>
      <c r="C293">
        <f>IF('Data R1'!C295="","",'Data R1'!C295)</f>
        <v/>
      </c>
      <c r="D293">
        <f>IF('Data R1'!C295="","",'Data R1'!D295)</f>
        <v/>
      </c>
      <c r="E293">
        <f>IF('Data R1'!C295="","",'Data R1'!E295)</f>
        <v/>
      </c>
      <c r="F293">
        <f>IF('Data R1'!C295="","",'Data R1'!F295)</f>
        <v/>
      </c>
      <c r="G293">
        <f>IF('Data R1'!C295="","",'Data R1'!AD295)</f>
        <v/>
      </c>
      <c r="H293">
        <f>IF('Data R1'!C295="","",'Data R1'!AC295)</f>
        <v/>
      </c>
      <c r="I293">
        <f>IF('Data R1'!C295="","",COUNTIF('Data R1'!J295,"&gt;0")+COUNTIF('Data R1'!L295,"&gt;0")+COUNTIF('Data R1'!N295,"&gt;0")+COUNTIF('Data R1'!P295,"&gt;0")+COUNTIF('Data R1'!R295,"&gt;0")+COUNTIF('Data R1'!T295,"&gt;0")+COUNTIF('Data R1'!V295,"&gt;0")+COUNTIF('Data R1'!X295,"&gt;0"))</f>
        <v/>
      </c>
      <c r="J293">
        <f>IF('Data R1'!C295="","",IF((COUNTIF('Data R1'!K295,"&gt;0")+COUNTIF('Data R1'!M295,"&gt;0")+COUNTIF('Data R1'!O295,"&gt;0")+COUNTIF('Data R1'!Q295,"&gt;0")+COUNTIF('Data R1'!S295,"&gt;0")+COUNTIF('Data R1'!U295,"&gt;0")+COUNTIF('Data R1'!W295,"&gt;0")+COUNTIF('Data R1'!Y295,"&gt;0"))&gt;0,1,0))</f>
        <v/>
      </c>
      <c r="M293" t="inlineStr">
        <is>
          <t>Data R</t>
        </is>
      </c>
    </row>
    <row r="294">
      <c r="A294" t="inlineStr">
        <is>
          <t>Regional 1</t>
        </is>
      </c>
      <c r="B294">
        <f>IF('Data R1'!C296="","",'Data R1'!B296)</f>
        <v/>
      </c>
      <c r="C294">
        <f>IF('Data R1'!C296="","",'Data R1'!C296)</f>
        <v/>
      </c>
      <c r="D294">
        <f>IF('Data R1'!C296="","",'Data R1'!D296)</f>
        <v/>
      </c>
      <c r="E294">
        <f>IF('Data R1'!C296="","",'Data R1'!E296)</f>
        <v/>
      </c>
      <c r="F294">
        <f>IF('Data R1'!C296="","",'Data R1'!F296)</f>
        <v/>
      </c>
      <c r="G294">
        <f>IF('Data R1'!C296="","",'Data R1'!AD296)</f>
        <v/>
      </c>
      <c r="H294">
        <f>IF('Data R1'!C296="","",'Data R1'!AC296)</f>
        <v/>
      </c>
      <c r="I294">
        <f>IF('Data R1'!C296="","",COUNTIF('Data R1'!J296,"&gt;0")+COUNTIF('Data R1'!L296,"&gt;0")+COUNTIF('Data R1'!N296,"&gt;0")+COUNTIF('Data R1'!P296,"&gt;0")+COUNTIF('Data R1'!R296,"&gt;0")+COUNTIF('Data R1'!T296,"&gt;0")+COUNTIF('Data R1'!V296,"&gt;0")+COUNTIF('Data R1'!X296,"&gt;0"))</f>
        <v/>
      </c>
      <c r="J294">
        <f>IF('Data R1'!C296="","",IF((COUNTIF('Data R1'!K296,"&gt;0")+COUNTIF('Data R1'!M296,"&gt;0")+COUNTIF('Data R1'!O296,"&gt;0")+COUNTIF('Data R1'!Q296,"&gt;0")+COUNTIF('Data R1'!S296,"&gt;0")+COUNTIF('Data R1'!U296,"&gt;0")+COUNTIF('Data R1'!W296,"&gt;0")+COUNTIF('Data R1'!Y296,"&gt;0"))&gt;0,1,0))</f>
        <v/>
      </c>
      <c r="M294" t="inlineStr">
        <is>
          <t>Data R</t>
        </is>
      </c>
    </row>
    <row r="295">
      <c r="A295" t="inlineStr">
        <is>
          <t>Regional 1</t>
        </is>
      </c>
      <c r="B295">
        <f>IF('Data R1'!C297="","",'Data R1'!B297)</f>
        <v/>
      </c>
      <c r="C295">
        <f>IF('Data R1'!C297="","",'Data R1'!C297)</f>
        <v/>
      </c>
      <c r="D295">
        <f>IF('Data R1'!C297="","",'Data R1'!D297)</f>
        <v/>
      </c>
      <c r="E295">
        <f>IF('Data R1'!C297="","",'Data R1'!E297)</f>
        <v/>
      </c>
      <c r="F295">
        <f>IF('Data R1'!C297="","",'Data R1'!F297)</f>
        <v/>
      </c>
      <c r="G295">
        <f>IF('Data R1'!C297="","",'Data R1'!AD297)</f>
        <v/>
      </c>
      <c r="H295">
        <f>IF('Data R1'!C297="","",'Data R1'!AC297)</f>
        <v/>
      </c>
      <c r="I295">
        <f>IF('Data R1'!C297="","",COUNTIF('Data R1'!J297,"&gt;0")+COUNTIF('Data R1'!L297,"&gt;0")+COUNTIF('Data R1'!N297,"&gt;0")+COUNTIF('Data R1'!P297,"&gt;0")+COUNTIF('Data R1'!R297,"&gt;0")+COUNTIF('Data R1'!T297,"&gt;0")+COUNTIF('Data R1'!V297,"&gt;0")+COUNTIF('Data R1'!X297,"&gt;0"))</f>
        <v/>
      </c>
      <c r="J295">
        <f>IF('Data R1'!C297="","",IF((COUNTIF('Data R1'!K297,"&gt;0")+COUNTIF('Data R1'!M297,"&gt;0")+COUNTIF('Data R1'!O297,"&gt;0")+COUNTIF('Data R1'!Q297,"&gt;0")+COUNTIF('Data R1'!S297,"&gt;0")+COUNTIF('Data R1'!U297,"&gt;0")+COUNTIF('Data R1'!W297,"&gt;0")+COUNTIF('Data R1'!Y297,"&gt;0"))&gt;0,1,0))</f>
        <v/>
      </c>
      <c r="M295" t="inlineStr">
        <is>
          <t>Data R</t>
        </is>
      </c>
    </row>
    <row r="296">
      <c r="A296" t="inlineStr">
        <is>
          <t>Regional 1</t>
        </is>
      </c>
      <c r="B296">
        <f>IF('Data R1'!C298="","",'Data R1'!B298)</f>
        <v/>
      </c>
      <c r="C296">
        <f>IF('Data R1'!C298="","",'Data R1'!C298)</f>
        <v/>
      </c>
      <c r="D296">
        <f>IF('Data R1'!C298="","",'Data R1'!D298)</f>
        <v/>
      </c>
      <c r="E296">
        <f>IF('Data R1'!C298="","",'Data R1'!E298)</f>
        <v/>
      </c>
      <c r="F296">
        <f>IF('Data R1'!C298="","",'Data R1'!F298)</f>
        <v/>
      </c>
      <c r="G296">
        <f>IF('Data R1'!C298="","",'Data R1'!AD298)</f>
        <v/>
      </c>
      <c r="H296">
        <f>IF('Data R1'!C298="","",'Data R1'!AC298)</f>
        <v/>
      </c>
      <c r="I296">
        <f>IF('Data R1'!C298="","",COUNTIF('Data R1'!J298,"&gt;0")+COUNTIF('Data R1'!L298,"&gt;0")+COUNTIF('Data R1'!N298,"&gt;0")+COUNTIF('Data R1'!P298,"&gt;0")+COUNTIF('Data R1'!R298,"&gt;0")+COUNTIF('Data R1'!T298,"&gt;0")+COUNTIF('Data R1'!V298,"&gt;0")+COUNTIF('Data R1'!X298,"&gt;0"))</f>
        <v/>
      </c>
      <c r="J296">
        <f>IF('Data R1'!C298="","",IF((COUNTIF('Data R1'!K298,"&gt;0")+COUNTIF('Data R1'!M298,"&gt;0")+COUNTIF('Data R1'!O298,"&gt;0")+COUNTIF('Data R1'!Q298,"&gt;0")+COUNTIF('Data R1'!S298,"&gt;0")+COUNTIF('Data R1'!U298,"&gt;0")+COUNTIF('Data R1'!W298,"&gt;0")+COUNTIF('Data R1'!Y298,"&gt;0"))&gt;0,1,0))</f>
        <v/>
      </c>
      <c r="M296" t="inlineStr">
        <is>
          <t>Data R</t>
        </is>
      </c>
    </row>
    <row r="297">
      <c r="A297" t="inlineStr">
        <is>
          <t>Regional 1</t>
        </is>
      </c>
      <c r="B297">
        <f>IF('Data R1'!C299="","",'Data R1'!B299)</f>
        <v/>
      </c>
      <c r="C297">
        <f>IF('Data R1'!C299="","",'Data R1'!C299)</f>
        <v/>
      </c>
      <c r="D297">
        <f>IF('Data R1'!C299="","",'Data R1'!D299)</f>
        <v/>
      </c>
      <c r="E297">
        <f>IF('Data R1'!C299="","",'Data R1'!E299)</f>
        <v/>
      </c>
      <c r="F297">
        <f>IF('Data R1'!C299="","",'Data R1'!F299)</f>
        <v/>
      </c>
      <c r="G297">
        <f>IF('Data R1'!C299="","",'Data R1'!AD299)</f>
        <v/>
      </c>
      <c r="H297">
        <f>IF('Data R1'!C299="","",'Data R1'!AC299)</f>
        <v/>
      </c>
      <c r="I297">
        <f>IF('Data R1'!C299="","",COUNTIF('Data R1'!J299,"&gt;0")+COUNTIF('Data R1'!L299,"&gt;0")+COUNTIF('Data R1'!N299,"&gt;0")+COUNTIF('Data R1'!P299,"&gt;0")+COUNTIF('Data R1'!R299,"&gt;0")+COUNTIF('Data R1'!T299,"&gt;0")+COUNTIF('Data R1'!V299,"&gt;0")+COUNTIF('Data R1'!X299,"&gt;0"))</f>
        <v/>
      </c>
      <c r="J297">
        <f>IF('Data R1'!C299="","",IF((COUNTIF('Data R1'!K299,"&gt;0")+COUNTIF('Data R1'!M299,"&gt;0")+COUNTIF('Data R1'!O299,"&gt;0")+COUNTIF('Data R1'!Q299,"&gt;0")+COUNTIF('Data R1'!S299,"&gt;0")+COUNTIF('Data R1'!U299,"&gt;0")+COUNTIF('Data R1'!W299,"&gt;0")+COUNTIF('Data R1'!Y299,"&gt;0"))&gt;0,1,0))</f>
        <v/>
      </c>
      <c r="M297" t="inlineStr">
        <is>
          <t>Data R</t>
        </is>
      </c>
    </row>
    <row r="298">
      <c r="A298" t="inlineStr">
        <is>
          <t>Regional 1</t>
        </is>
      </c>
      <c r="B298">
        <f>IF('Data R1'!C300="","",'Data R1'!B300)</f>
        <v/>
      </c>
      <c r="C298">
        <f>IF('Data R1'!C300="","",'Data R1'!C300)</f>
        <v/>
      </c>
      <c r="D298">
        <f>IF('Data R1'!C300="","",'Data R1'!D300)</f>
        <v/>
      </c>
      <c r="E298">
        <f>IF('Data R1'!C300="","",'Data R1'!E300)</f>
        <v/>
      </c>
      <c r="F298">
        <f>IF('Data R1'!C300="","",'Data R1'!F300)</f>
        <v/>
      </c>
      <c r="G298">
        <f>IF('Data R1'!C300="","",'Data R1'!AD300)</f>
        <v/>
      </c>
      <c r="H298">
        <f>IF('Data R1'!C300="","",'Data R1'!AC300)</f>
        <v/>
      </c>
      <c r="I298">
        <f>IF('Data R1'!C300="","",COUNTIF('Data R1'!J300,"&gt;0")+COUNTIF('Data R1'!L300,"&gt;0")+COUNTIF('Data R1'!N300,"&gt;0")+COUNTIF('Data R1'!P300,"&gt;0")+COUNTIF('Data R1'!R300,"&gt;0")+COUNTIF('Data R1'!T300,"&gt;0")+COUNTIF('Data R1'!V300,"&gt;0")+COUNTIF('Data R1'!X300,"&gt;0"))</f>
        <v/>
      </c>
      <c r="J298">
        <f>IF('Data R1'!C300="","",IF((COUNTIF('Data R1'!K300,"&gt;0")+COUNTIF('Data R1'!M300,"&gt;0")+COUNTIF('Data R1'!O300,"&gt;0")+COUNTIF('Data R1'!Q300,"&gt;0")+COUNTIF('Data R1'!S300,"&gt;0")+COUNTIF('Data R1'!U300,"&gt;0")+COUNTIF('Data R1'!W300,"&gt;0")+COUNTIF('Data R1'!Y300,"&gt;0"))&gt;0,1,0))</f>
        <v/>
      </c>
      <c r="M298" t="inlineStr">
        <is>
          <t>Data R</t>
        </is>
      </c>
    </row>
    <row r="299">
      <c r="A299" t="inlineStr">
        <is>
          <t>Regional 1</t>
        </is>
      </c>
      <c r="B299">
        <f>IF('Data R1'!C301="","",'Data R1'!B301)</f>
        <v/>
      </c>
      <c r="C299">
        <f>IF('Data R1'!C301="","",'Data R1'!C301)</f>
        <v/>
      </c>
      <c r="D299">
        <f>IF('Data R1'!C301="","",'Data R1'!D301)</f>
        <v/>
      </c>
      <c r="E299">
        <f>IF('Data R1'!C301="","",'Data R1'!E301)</f>
        <v/>
      </c>
      <c r="F299">
        <f>IF('Data R1'!C301="","",'Data R1'!F301)</f>
        <v/>
      </c>
      <c r="G299">
        <f>IF('Data R1'!C301="","",'Data R1'!AD301)</f>
        <v/>
      </c>
      <c r="H299">
        <f>IF('Data R1'!C301="","",'Data R1'!AC301)</f>
        <v/>
      </c>
      <c r="I299">
        <f>IF('Data R1'!C301="","",COUNTIF('Data R1'!J301,"&gt;0")+COUNTIF('Data R1'!L301,"&gt;0")+COUNTIF('Data R1'!N301,"&gt;0")+COUNTIF('Data R1'!P301,"&gt;0")+COUNTIF('Data R1'!R301,"&gt;0")+COUNTIF('Data R1'!T301,"&gt;0")+COUNTIF('Data R1'!V301,"&gt;0")+COUNTIF('Data R1'!X301,"&gt;0"))</f>
        <v/>
      </c>
      <c r="J299">
        <f>IF('Data R1'!C301="","",IF((COUNTIF('Data R1'!K301,"&gt;0")+COUNTIF('Data R1'!M301,"&gt;0")+COUNTIF('Data R1'!O301,"&gt;0")+COUNTIF('Data R1'!Q301,"&gt;0")+COUNTIF('Data R1'!S301,"&gt;0")+COUNTIF('Data R1'!U301,"&gt;0")+COUNTIF('Data R1'!W301,"&gt;0")+COUNTIF('Data R1'!Y301,"&gt;0"))&gt;0,1,0))</f>
        <v/>
      </c>
      <c r="M299" t="inlineStr">
        <is>
          <t>Data R</t>
        </is>
      </c>
    </row>
    <row r="300">
      <c r="A300" t="inlineStr">
        <is>
          <t>Regional 1</t>
        </is>
      </c>
      <c r="B300">
        <f>IF('Data R1'!C302="","",'Data R1'!B302)</f>
        <v/>
      </c>
      <c r="C300">
        <f>IF('Data R1'!C302="","",'Data R1'!C302)</f>
        <v/>
      </c>
      <c r="D300">
        <f>IF('Data R1'!C302="","",'Data R1'!D302)</f>
        <v/>
      </c>
      <c r="E300">
        <f>IF('Data R1'!C302="","",'Data R1'!E302)</f>
        <v/>
      </c>
      <c r="F300">
        <f>IF('Data R1'!C302="","",'Data R1'!F302)</f>
        <v/>
      </c>
      <c r="G300">
        <f>IF('Data R1'!C302="","",'Data R1'!AD302)</f>
        <v/>
      </c>
      <c r="H300">
        <f>IF('Data R1'!C302="","",'Data R1'!AC302)</f>
        <v/>
      </c>
      <c r="I300">
        <f>IF('Data R1'!C302="","",COUNTIF('Data R1'!J302,"&gt;0")+COUNTIF('Data R1'!L302,"&gt;0")+COUNTIF('Data R1'!N302,"&gt;0")+COUNTIF('Data R1'!P302,"&gt;0")+COUNTIF('Data R1'!R302,"&gt;0")+COUNTIF('Data R1'!T302,"&gt;0")+COUNTIF('Data R1'!V302,"&gt;0")+COUNTIF('Data R1'!X302,"&gt;0"))</f>
        <v/>
      </c>
      <c r="J300">
        <f>IF('Data R1'!C302="","",IF((COUNTIF('Data R1'!K302,"&gt;0")+COUNTIF('Data R1'!M302,"&gt;0")+COUNTIF('Data R1'!O302,"&gt;0")+COUNTIF('Data R1'!Q302,"&gt;0")+COUNTIF('Data R1'!S302,"&gt;0")+COUNTIF('Data R1'!U302,"&gt;0")+COUNTIF('Data R1'!W302,"&gt;0")+COUNTIF('Data R1'!Y302,"&gt;0"))&gt;0,1,0))</f>
        <v/>
      </c>
      <c r="M300" t="inlineStr">
        <is>
          <t>Data R</t>
        </is>
      </c>
    </row>
    <row r="301">
      <c r="A301" t="inlineStr">
        <is>
          <t>Regional 1</t>
        </is>
      </c>
      <c r="B301">
        <f>IF('Data R1'!C303="","",'Data R1'!B303)</f>
        <v/>
      </c>
      <c r="C301">
        <f>IF('Data R1'!C303="","",'Data R1'!C303)</f>
        <v/>
      </c>
      <c r="D301">
        <f>IF('Data R1'!C303="","",'Data R1'!D303)</f>
        <v/>
      </c>
      <c r="E301">
        <f>IF('Data R1'!C303="","",'Data R1'!E303)</f>
        <v/>
      </c>
      <c r="F301">
        <f>IF('Data R1'!C303="","",'Data R1'!F303)</f>
        <v/>
      </c>
      <c r="G301">
        <f>IF('Data R1'!C303="","",'Data R1'!AD303)</f>
        <v/>
      </c>
      <c r="H301">
        <f>IF('Data R1'!C303="","",'Data R1'!AC303)</f>
        <v/>
      </c>
      <c r="I301">
        <f>IF('Data R1'!C303="","",COUNTIF('Data R1'!J303,"&gt;0")+COUNTIF('Data R1'!L303,"&gt;0")+COUNTIF('Data R1'!N303,"&gt;0")+COUNTIF('Data R1'!P303,"&gt;0")+COUNTIF('Data R1'!R303,"&gt;0")+COUNTIF('Data R1'!T303,"&gt;0")+COUNTIF('Data R1'!V303,"&gt;0")+COUNTIF('Data R1'!X303,"&gt;0"))</f>
        <v/>
      </c>
      <c r="J301">
        <f>IF('Data R1'!C303="","",IF((COUNTIF('Data R1'!K303,"&gt;0")+COUNTIF('Data R1'!M303,"&gt;0")+COUNTIF('Data R1'!O303,"&gt;0")+COUNTIF('Data R1'!Q303,"&gt;0")+COUNTIF('Data R1'!S303,"&gt;0")+COUNTIF('Data R1'!U303,"&gt;0")+COUNTIF('Data R1'!W303,"&gt;0")+COUNTIF('Data R1'!Y303,"&gt;0"))&gt;0,1,0))</f>
        <v/>
      </c>
      <c r="M301" t="inlineStr">
        <is>
          <t>Data R</t>
        </is>
      </c>
    </row>
    <row r="302">
      <c r="A302" t="inlineStr">
        <is>
          <t>Regional 1</t>
        </is>
      </c>
      <c r="B302">
        <f>IF('Data R1'!C304="","",'Data R1'!B304)</f>
        <v/>
      </c>
      <c r="C302">
        <f>IF('Data R1'!C304="","",'Data R1'!C304)</f>
        <v/>
      </c>
      <c r="D302">
        <f>IF('Data R1'!C304="","",'Data R1'!D304)</f>
        <v/>
      </c>
      <c r="E302">
        <f>IF('Data R1'!C304="","",'Data R1'!E304)</f>
        <v/>
      </c>
      <c r="F302">
        <f>IF('Data R1'!C304="","",'Data R1'!F304)</f>
        <v/>
      </c>
      <c r="G302">
        <f>IF('Data R1'!C304="","",'Data R1'!AD304)</f>
        <v/>
      </c>
      <c r="H302">
        <f>IF('Data R1'!C304="","",'Data R1'!AC304)</f>
        <v/>
      </c>
      <c r="I302">
        <f>IF('Data R1'!C304="","",COUNTIF('Data R1'!J304,"&gt;0")+COUNTIF('Data R1'!L304,"&gt;0")+COUNTIF('Data R1'!N304,"&gt;0")+COUNTIF('Data R1'!P304,"&gt;0")+COUNTIF('Data R1'!R304,"&gt;0")+COUNTIF('Data R1'!T304,"&gt;0")+COUNTIF('Data R1'!V304,"&gt;0")+COUNTIF('Data R1'!X304,"&gt;0"))</f>
        <v/>
      </c>
      <c r="J302">
        <f>IF('Data R1'!C304="","",IF((COUNTIF('Data R1'!K304,"&gt;0")+COUNTIF('Data R1'!M304,"&gt;0")+COUNTIF('Data R1'!O304,"&gt;0")+COUNTIF('Data R1'!Q304,"&gt;0")+COUNTIF('Data R1'!S304,"&gt;0")+COUNTIF('Data R1'!U304,"&gt;0")+COUNTIF('Data R1'!W304,"&gt;0")+COUNTIF('Data R1'!Y304,"&gt;0"))&gt;0,1,0))</f>
        <v/>
      </c>
      <c r="M302" t="inlineStr">
        <is>
          <t>Data R</t>
        </is>
      </c>
    </row>
    <row r="303">
      <c r="A303" t="inlineStr">
        <is>
          <t>Regional 1</t>
        </is>
      </c>
      <c r="B303">
        <f>IF('Data R1'!C305="","",'Data R1'!B305)</f>
        <v/>
      </c>
      <c r="C303">
        <f>IF('Data R1'!C305="","",'Data R1'!C305)</f>
        <v/>
      </c>
      <c r="D303">
        <f>IF('Data R1'!C305="","",'Data R1'!D305)</f>
        <v/>
      </c>
      <c r="E303">
        <f>IF('Data R1'!C305="","",'Data R1'!E305)</f>
        <v/>
      </c>
      <c r="F303">
        <f>IF('Data R1'!C305="","",'Data R1'!F305)</f>
        <v/>
      </c>
      <c r="G303">
        <f>IF('Data R1'!C305="","",'Data R1'!AD305)</f>
        <v/>
      </c>
      <c r="H303">
        <f>IF('Data R1'!C305="","",'Data R1'!AC305)</f>
        <v/>
      </c>
      <c r="I303">
        <f>IF('Data R1'!C305="","",COUNTIF('Data R1'!J305,"&gt;0")+COUNTIF('Data R1'!L305,"&gt;0")+COUNTIF('Data R1'!N305,"&gt;0")+COUNTIF('Data R1'!P305,"&gt;0")+COUNTIF('Data R1'!R305,"&gt;0")+COUNTIF('Data R1'!T305,"&gt;0")+COUNTIF('Data R1'!V305,"&gt;0")+COUNTIF('Data R1'!X305,"&gt;0"))</f>
        <v/>
      </c>
      <c r="J303">
        <f>IF('Data R1'!C305="","",IF((COUNTIF('Data R1'!K305,"&gt;0")+COUNTIF('Data R1'!M305,"&gt;0")+COUNTIF('Data R1'!O305,"&gt;0")+COUNTIF('Data R1'!Q305,"&gt;0")+COUNTIF('Data R1'!S305,"&gt;0")+COUNTIF('Data R1'!U305,"&gt;0")+COUNTIF('Data R1'!W305,"&gt;0")+COUNTIF('Data R1'!Y305,"&gt;0"))&gt;0,1,0))</f>
        <v/>
      </c>
      <c r="M303" t="inlineStr">
        <is>
          <t>Data R</t>
        </is>
      </c>
    </row>
    <row r="304">
      <c r="A304" t="inlineStr">
        <is>
          <t>Regional 1</t>
        </is>
      </c>
      <c r="B304">
        <f>IF('Data R1'!C306="","",'Data R1'!B306)</f>
        <v/>
      </c>
      <c r="C304">
        <f>IF('Data R1'!C306="","",'Data R1'!C306)</f>
        <v/>
      </c>
      <c r="D304">
        <f>IF('Data R1'!C306="","",'Data R1'!D306)</f>
        <v/>
      </c>
      <c r="E304">
        <f>IF('Data R1'!C306="","",'Data R1'!E306)</f>
        <v/>
      </c>
      <c r="F304">
        <f>IF('Data R1'!C306="","",'Data R1'!F306)</f>
        <v/>
      </c>
      <c r="G304">
        <f>IF('Data R1'!C306="","",'Data R1'!AD306)</f>
        <v/>
      </c>
      <c r="H304">
        <f>IF('Data R1'!C306="","",'Data R1'!AC306)</f>
        <v/>
      </c>
      <c r="I304">
        <f>IF('Data R1'!C306="","",COUNTIF('Data R1'!J306,"&gt;0")+COUNTIF('Data R1'!L306,"&gt;0")+COUNTIF('Data R1'!N306,"&gt;0")+COUNTIF('Data R1'!P306,"&gt;0")+COUNTIF('Data R1'!R306,"&gt;0")+COUNTIF('Data R1'!T306,"&gt;0")+COUNTIF('Data R1'!V306,"&gt;0")+COUNTIF('Data R1'!X306,"&gt;0"))</f>
        <v/>
      </c>
      <c r="J304">
        <f>IF('Data R1'!C306="","",IF((COUNTIF('Data R1'!K306,"&gt;0")+COUNTIF('Data R1'!M306,"&gt;0")+COUNTIF('Data R1'!O306,"&gt;0")+COUNTIF('Data R1'!Q306,"&gt;0")+COUNTIF('Data R1'!S306,"&gt;0")+COUNTIF('Data R1'!U306,"&gt;0")+COUNTIF('Data R1'!W306,"&gt;0")+COUNTIF('Data R1'!Y306,"&gt;0"))&gt;0,1,0))</f>
        <v/>
      </c>
      <c r="M304" t="inlineStr">
        <is>
          <t>Data R</t>
        </is>
      </c>
    </row>
    <row r="305">
      <c r="A305" t="inlineStr">
        <is>
          <t>Regional 1</t>
        </is>
      </c>
      <c r="B305">
        <f>IF('Data R1'!C307="","",'Data R1'!B307)</f>
        <v/>
      </c>
      <c r="C305">
        <f>IF('Data R1'!C307="","",'Data R1'!C307)</f>
        <v/>
      </c>
      <c r="D305">
        <f>IF('Data R1'!C307="","",'Data R1'!D307)</f>
        <v/>
      </c>
      <c r="E305">
        <f>IF('Data R1'!C307="","",'Data R1'!E307)</f>
        <v/>
      </c>
      <c r="F305">
        <f>IF('Data R1'!C307="","",'Data R1'!F307)</f>
        <v/>
      </c>
      <c r="G305">
        <f>IF('Data R1'!C307="","",'Data R1'!AD307)</f>
        <v/>
      </c>
      <c r="H305">
        <f>IF('Data R1'!C307="","",'Data R1'!AC307)</f>
        <v/>
      </c>
      <c r="I305">
        <f>IF('Data R1'!C307="","",COUNTIF('Data R1'!J307,"&gt;0")+COUNTIF('Data R1'!L307,"&gt;0")+COUNTIF('Data R1'!N307,"&gt;0")+COUNTIF('Data R1'!P307,"&gt;0")+COUNTIF('Data R1'!R307,"&gt;0")+COUNTIF('Data R1'!T307,"&gt;0")+COUNTIF('Data R1'!V307,"&gt;0")+COUNTIF('Data R1'!X307,"&gt;0"))</f>
        <v/>
      </c>
      <c r="J305">
        <f>IF('Data R1'!C307="","",IF((COUNTIF('Data R1'!K307,"&gt;0")+COUNTIF('Data R1'!M307,"&gt;0")+COUNTIF('Data R1'!O307,"&gt;0")+COUNTIF('Data R1'!Q307,"&gt;0")+COUNTIF('Data R1'!S307,"&gt;0")+COUNTIF('Data R1'!U307,"&gt;0")+COUNTIF('Data R1'!W307,"&gt;0")+COUNTIF('Data R1'!Y307,"&gt;0"))&gt;0,1,0))</f>
        <v/>
      </c>
      <c r="M305" t="inlineStr">
        <is>
          <t>Data R</t>
        </is>
      </c>
    </row>
    <row r="306">
      <c r="A306" t="inlineStr">
        <is>
          <t>Regional 1</t>
        </is>
      </c>
      <c r="B306">
        <f>IF('Data R1'!C308="","",'Data R1'!B308)</f>
        <v/>
      </c>
      <c r="C306">
        <f>IF('Data R1'!C308="","",'Data R1'!C308)</f>
        <v/>
      </c>
      <c r="D306">
        <f>IF('Data R1'!C308="","",'Data R1'!D308)</f>
        <v/>
      </c>
      <c r="E306">
        <f>IF('Data R1'!C308="","",'Data R1'!E308)</f>
        <v/>
      </c>
      <c r="F306">
        <f>IF('Data R1'!C308="","",'Data R1'!F308)</f>
        <v/>
      </c>
      <c r="G306">
        <f>IF('Data R1'!C308="","",'Data R1'!AD308)</f>
        <v/>
      </c>
      <c r="H306">
        <f>IF('Data R1'!C308="","",'Data R1'!AC308)</f>
        <v/>
      </c>
      <c r="I306">
        <f>IF('Data R1'!C308="","",COUNTIF('Data R1'!J308,"&gt;0")+COUNTIF('Data R1'!L308,"&gt;0")+COUNTIF('Data R1'!N308,"&gt;0")+COUNTIF('Data R1'!P308,"&gt;0")+COUNTIF('Data R1'!R308,"&gt;0")+COUNTIF('Data R1'!T308,"&gt;0")+COUNTIF('Data R1'!V308,"&gt;0")+COUNTIF('Data R1'!X308,"&gt;0"))</f>
        <v/>
      </c>
      <c r="J306">
        <f>IF('Data R1'!C308="","",IF((COUNTIF('Data R1'!K308,"&gt;0")+COUNTIF('Data R1'!M308,"&gt;0")+COUNTIF('Data R1'!O308,"&gt;0")+COUNTIF('Data R1'!Q308,"&gt;0")+COUNTIF('Data R1'!S308,"&gt;0")+COUNTIF('Data R1'!U308,"&gt;0")+COUNTIF('Data R1'!W308,"&gt;0")+COUNTIF('Data R1'!Y308,"&gt;0"))&gt;0,1,0))</f>
        <v/>
      </c>
      <c r="M306" t="inlineStr">
        <is>
          <t>Data R</t>
        </is>
      </c>
    </row>
    <row r="307">
      <c r="A307" t="inlineStr">
        <is>
          <t>Regional 1</t>
        </is>
      </c>
      <c r="B307">
        <f>IF('Data R1'!C309="","",'Data R1'!B309)</f>
        <v/>
      </c>
      <c r="C307">
        <f>IF('Data R1'!C309="","",'Data R1'!C309)</f>
        <v/>
      </c>
      <c r="D307">
        <f>IF('Data R1'!C309="","",'Data R1'!D309)</f>
        <v/>
      </c>
      <c r="E307">
        <f>IF('Data R1'!C309="","",'Data R1'!E309)</f>
        <v/>
      </c>
      <c r="F307">
        <f>IF('Data R1'!C309="","",'Data R1'!F309)</f>
        <v/>
      </c>
      <c r="G307">
        <f>IF('Data R1'!C309="","",'Data R1'!AD309)</f>
        <v/>
      </c>
      <c r="H307">
        <f>IF('Data R1'!C309="","",'Data R1'!AC309)</f>
        <v/>
      </c>
      <c r="I307">
        <f>IF('Data R1'!C309="","",COUNTIF('Data R1'!J309,"&gt;0")+COUNTIF('Data R1'!L309,"&gt;0")+COUNTIF('Data R1'!N309,"&gt;0")+COUNTIF('Data R1'!P309,"&gt;0")+COUNTIF('Data R1'!R309,"&gt;0")+COUNTIF('Data R1'!T309,"&gt;0")+COUNTIF('Data R1'!V309,"&gt;0")+COUNTIF('Data R1'!X309,"&gt;0"))</f>
        <v/>
      </c>
      <c r="J307">
        <f>IF('Data R1'!C309="","",IF((COUNTIF('Data R1'!K309,"&gt;0")+COUNTIF('Data R1'!M309,"&gt;0")+COUNTIF('Data R1'!O309,"&gt;0")+COUNTIF('Data R1'!Q309,"&gt;0")+COUNTIF('Data R1'!S309,"&gt;0")+COUNTIF('Data R1'!U309,"&gt;0")+COUNTIF('Data R1'!W309,"&gt;0")+COUNTIF('Data R1'!Y309,"&gt;0"))&gt;0,1,0))</f>
        <v/>
      </c>
      <c r="M307" t="inlineStr">
        <is>
          <t>Data R</t>
        </is>
      </c>
    </row>
    <row r="308">
      <c r="A308" t="inlineStr">
        <is>
          <t>Regional 1</t>
        </is>
      </c>
      <c r="B308">
        <f>IF('Data R1'!C310="","",'Data R1'!B310)</f>
        <v/>
      </c>
      <c r="C308">
        <f>IF('Data R1'!C310="","",'Data R1'!C310)</f>
        <v/>
      </c>
      <c r="D308">
        <f>IF('Data R1'!C310="","",'Data R1'!D310)</f>
        <v/>
      </c>
      <c r="E308">
        <f>IF('Data R1'!C310="","",'Data R1'!E310)</f>
        <v/>
      </c>
      <c r="F308">
        <f>IF('Data R1'!C310="","",'Data R1'!F310)</f>
        <v/>
      </c>
      <c r="G308">
        <f>IF('Data R1'!C310="","",'Data R1'!AD310)</f>
        <v/>
      </c>
      <c r="H308">
        <f>IF('Data R1'!C310="","",'Data R1'!AC310)</f>
        <v/>
      </c>
      <c r="I308">
        <f>IF('Data R1'!C310="","",COUNTIF('Data R1'!J310,"&gt;0")+COUNTIF('Data R1'!L310,"&gt;0")+COUNTIF('Data R1'!N310,"&gt;0")+COUNTIF('Data R1'!P310,"&gt;0")+COUNTIF('Data R1'!R310,"&gt;0")+COUNTIF('Data R1'!T310,"&gt;0")+COUNTIF('Data R1'!V310,"&gt;0")+COUNTIF('Data R1'!X310,"&gt;0"))</f>
        <v/>
      </c>
      <c r="J308">
        <f>IF('Data R1'!C310="","",IF((COUNTIF('Data R1'!K310,"&gt;0")+COUNTIF('Data R1'!M310,"&gt;0")+COUNTIF('Data R1'!O310,"&gt;0")+COUNTIF('Data R1'!Q310,"&gt;0")+COUNTIF('Data R1'!S310,"&gt;0")+COUNTIF('Data R1'!U310,"&gt;0")+COUNTIF('Data R1'!W310,"&gt;0")+COUNTIF('Data R1'!Y310,"&gt;0"))&gt;0,1,0))</f>
        <v/>
      </c>
      <c r="M308" t="inlineStr">
        <is>
          <t>Data R</t>
        </is>
      </c>
    </row>
    <row r="309">
      <c r="A309" t="inlineStr">
        <is>
          <t>Regional 1</t>
        </is>
      </c>
      <c r="B309">
        <f>IF('Data R1'!C311="","",'Data R1'!B311)</f>
        <v/>
      </c>
      <c r="C309">
        <f>IF('Data R1'!C311="","",'Data R1'!C311)</f>
        <v/>
      </c>
      <c r="D309">
        <f>IF('Data R1'!C311="","",'Data R1'!D311)</f>
        <v/>
      </c>
      <c r="E309">
        <f>IF('Data R1'!C311="","",'Data R1'!E311)</f>
        <v/>
      </c>
      <c r="F309">
        <f>IF('Data R1'!C311="","",'Data R1'!F311)</f>
        <v/>
      </c>
      <c r="G309">
        <f>IF('Data R1'!C311="","",'Data R1'!AD311)</f>
        <v/>
      </c>
      <c r="H309">
        <f>IF('Data R1'!C311="","",'Data R1'!AC311)</f>
        <v/>
      </c>
      <c r="I309">
        <f>IF('Data R1'!C311="","",COUNTIF('Data R1'!J311,"&gt;0")+COUNTIF('Data R1'!L311,"&gt;0")+COUNTIF('Data R1'!N311,"&gt;0")+COUNTIF('Data R1'!P311,"&gt;0")+COUNTIF('Data R1'!R311,"&gt;0")+COUNTIF('Data R1'!T311,"&gt;0")+COUNTIF('Data R1'!V311,"&gt;0")+COUNTIF('Data R1'!X311,"&gt;0"))</f>
        <v/>
      </c>
      <c r="J309">
        <f>IF('Data R1'!C311="","",IF((COUNTIF('Data R1'!K311,"&gt;0")+COUNTIF('Data R1'!M311,"&gt;0")+COUNTIF('Data R1'!O311,"&gt;0")+COUNTIF('Data R1'!Q311,"&gt;0")+COUNTIF('Data R1'!S311,"&gt;0")+COUNTIF('Data R1'!U311,"&gt;0")+COUNTIF('Data R1'!W311,"&gt;0")+COUNTIF('Data R1'!Y311,"&gt;0"))&gt;0,1,0))</f>
        <v/>
      </c>
      <c r="M309" t="inlineStr">
        <is>
          <t>Data R</t>
        </is>
      </c>
    </row>
    <row r="310">
      <c r="A310" t="inlineStr">
        <is>
          <t>Regional 1</t>
        </is>
      </c>
      <c r="B310">
        <f>IF('Data R1'!C312="","",'Data R1'!B312)</f>
        <v/>
      </c>
      <c r="C310">
        <f>IF('Data R1'!C312="","",'Data R1'!C312)</f>
        <v/>
      </c>
      <c r="D310">
        <f>IF('Data R1'!C312="","",'Data R1'!D312)</f>
        <v/>
      </c>
      <c r="E310">
        <f>IF('Data R1'!C312="","",'Data R1'!E312)</f>
        <v/>
      </c>
      <c r="F310">
        <f>IF('Data R1'!C312="","",'Data R1'!F312)</f>
        <v/>
      </c>
      <c r="G310">
        <f>IF('Data R1'!C312="","",'Data R1'!AD312)</f>
        <v/>
      </c>
      <c r="H310">
        <f>IF('Data R1'!C312="","",'Data R1'!AC312)</f>
        <v/>
      </c>
      <c r="I310">
        <f>IF('Data R1'!C312="","",COUNTIF('Data R1'!J312,"&gt;0")+COUNTIF('Data R1'!L312,"&gt;0")+COUNTIF('Data R1'!N312,"&gt;0")+COUNTIF('Data R1'!P312,"&gt;0")+COUNTIF('Data R1'!R312,"&gt;0")+COUNTIF('Data R1'!T312,"&gt;0")+COUNTIF('Data R1'!V312,"&gt;0")+COUNTIF('Data R1'!X312,"&gt;0"))</f>
        <v/>
      </c>
      <c r="J310">
        <f>IF('Data R1'!C312="","",IF((COUNTIF('Data R1'!K312,"&gt;0")+COUNTIF('Data R1'!M312,"&gt;0")+COUNTIF('Data R1'!O312,"&gt;0")+COUNTIF('Data R1'!Q312,"&gt;0")+COUNTIF('Data R1'!S312,"&gt;0")+COUNTIF('Data R1'!U312,"&gt;0")+COUNTIF('Data R1'!W312,"&gt;0")+COUNTIF('Data R1'!Y312,"&gt;0"))&gt;0,1,0))</f>
        <v/>
      </c>
      <c r="M310" t="inlineStr">
        <is>
          <t>Data R</t>
        </is>
      </c>
    </row>
    <row r="311">
      <c r="A311" t="inlineStr">
        <is>
          <t>Regional 1</t>
        </is>
      </c>
      <c r="B311">
        <f>IF('Data R1'!C313="","",'Data R1'!B313)</f>
        <v/>
      </c>
      <c r="C311">
        <f>IF('Data R1'!C313="","",'Data R1'!C313)</f>
        <v/>
      </c>
      <c r="D311">
        <f>IF('Data R1'!C313="","",'Data R1'!D313)</f>
        <v/>
      </c>
      <c r="E311">
        <f>IF('Data R1'!C313="","",'Data R1'!E313)</f>
        <v/>
      </c>
      <c r="F311">
        <f>IF('Data R1'!C313="","",'Data R1'!F313)</f>
        <v/>
      </c>
      <c r="G311">
        <f>IF('Data R1'!C313="","",'Data R1'!AD313)</f>
        <v/>
      </c>
      <c r="H311">
        <f>IF('Data R1'!C313="","",'Data R1'!AC313)</f>
        <v/>
      </c>
      <c r="I311">
        <f>IF('Data R1'!C313="","",COUNTIF('Data R1'!J313,"&gt;0")+COUNTIF('Data R1'!L313,"&gt;0")+COUNTIF('Data R1'!N313,"&gt;0")+COUNTIF('Data R1'!P313,"&gt;0")+COUNTIF('Data R1'!R313,"&gt;0")+COUNTIF('Data R1'!T313,"&gt;0")+COUNTIF('Data R1'!V313,"&gt;0")+COUNTIF('Data R1'!X313,"&gt;0"))</f>
        <v/>
      </c>
      <c r="J311">
        <f>IF('Data R1'!C313="","",IF((COUNTIF('Data R1'!K313,"&gt;0")+COUNTIF('Data R1'!M313,"&gt;0")+COUNTIF('Data R1'!O313,"&gt;0")+COUNTIF('Data R1'!Q313,"&gt;0")+COUNTIF('Data R1'!S313,"&gt;0")+COUNTIF('Data R1'!U313,"&gt;0")+COUNTIF('Data R1'!W313,"&gt;0")+COUNTIF('Data R1'!Y313,"&gt;0"))&gt;0,1,0))</f>
        <v/>
      </c>
      <c r="M311" t="inlineStr">
        <is>
          <t>Data R</t>
        </is>
      </c>
    </row>
    <row r="312">
      <c r="A312" t="inlineStr">
        <is>
          <t>Regional 1</t>
        </is>
      </c>
      <c r="B312">
        <f>IF('Data R1'!C314="","",'Data R1'!B314)</f>
        <v/>
      </c>
      <c r="C312">
        <f>IF('Data R1'!C314="","",'Data R1'!C314)</f>
        <v/>
      </c>
      <c r="D312">
        <f>IF('Data R1'!C314="","",'Data R1'!D314)</f>
        <v/>
      </c>
      <c r="E312">
        <f>IF('Data R1'!C314="","",'Data R1'!E314)</f>
        <v/>
      </c>
      <c r="F312">
        <f>IF('Data R1'!C314="","",'Data R1'!F314)</f>
        <v/>
      </c>
      <c r="G312">
        <f>IF('Data R1'!C314="","",'Data R1'!AD314)</f>
        <v/>
      </c>
      <c r="H312">
        <f>IF('Data R1'!C314="","",'Data R1'!AC314)</f>
        <v/>
      </c>
      <c r="I312">
        <f>IF('Data R1'!C314="","",COUNTIF('Data R1'!J314,"&gt;0")+COUNTIF('Data R1'!L314,"&gt;0")+COUNTIF('Data R1'!N314,"&gt;0")+COUNTIF('Data R1'!P314,"&gt;0")+COUNTIF('Data R1'!R314,"&gt;0")+COUNTIF('Data R1'!T314,"&gt;0")+COUNTIF('Data R1'!V314,"&gt;0")+COUNTIF('Data R1'!X314,"&gt;0"))</f>
        <v/>
      </c>
      <c r="J312">
        <f>IF('Data R1'!C314="","",IF((COUNTIF('Data R1'!K314,"&gt;0")+COUNTIF('Data R1'!M314,"&gt;0")+COUNTIF('Data R1'!O314,"&gt;0")+COUNTIF('Data R1'!Q314,"&gt;0")+COUNTIF('Data R1'!S314,"&gt;0")+COUNTIF('Data R1'!U314,"&gt;0")+COUNTIF('Data R1'!W314,"&gt;0")+COUNTIF('Data R1'!Y314,"&gt;0"))&gt;0,1,0))</f>
        <v/>
      </c>
      <c r="M312" t="inlineStr">
        <is>
          <t>Data R</t>
        </is>
      </c>
    </row>
    <row r="313">
      <c r="A313" t="inlineStr">
        <is>
          <t>Regional 1</t>
        </is>
      </c>
      <c r="B313">
        <f>IF('Data R1'!C315="","",'Data R1'!B315)</f>
        <v/>
      </c>
      <c r="C313">
        <f>IF('Data R1'!C315="","",'Data R1'!C315)</f>
        <v/>
      </c>
      <c r="D313">
        <f>IF('Data R1'!C315="","",'Data R1'!D315)</f>
        <v/>
      </c>
      <c r="E313">
        <f>IF('Data R1'!C315="","",'Data R1'!E315)</f>
        <v/>
      </c>
      <c r="F313">
        <f>IF('Data R1'!C315="","",'Data R1'!F315)</f>
        <v/>
      </c>
      <c r="G313">
        <f>IF('Data R1'!C315="","",'Data R1'!AD315)</f>
        <v/>
      </c>
      <c r="H313">
        <f>IF('Data R1'!C315="","",'Data R1'!AC315)</f>
        <v/>
      </c>
      <c r="I313">
        <f>IF('Data R1'!C315="","",COUNTIF('Data R1'!J315,"&gt;0")+COUNTIF('Data R1'!L315,"&gt;0")+COUNTIF('Data R1'!N315,"&gt;0")+COUNTIF('Data R1'!P315,"&gt;0")+COUNTIF('Data R1'!R315,"&gt;0")+COUNTIF('Data R1'!T315,"&gt;0")+COUNTIF('Data R1'!V315,"&gt;0")+COUNTIF('Data R1'!X315,"&gt;0"))</f>
        <v/>
      </c>
      <c r="J313">
        <f>IF('Data R1'!C315="","",IF((COUNTIF('Data R1'!K315,"&gt;0")+COUNTIF('Data R1'!M315,"&gt;0")+COUNTIF('Data R1'!O315,"&gt;0")+COUNTIF('Data R1'!Q315,"&gt;0")+COUNTIF('Data R1'!S315,"&gt;0")+COUNTIF('Data R1'!U315,"&gt;0")+COUNTIF('Data R1'!W315,"&gt;0")+COUNTIF('Data R1'!Y315,"&gt;0"))&gt;0,1,0))</f>
        <v/>
      </c>
      <c r="M313" t="inlineStr">
        <is>
          <t>Data R</t>
        </is>
      </c>
    </row>
    <row r="314">
      <c r="A314" t="inlineStr">
        <is>
          <t>Regional 1</t>
        </is>
      </c>
      <c r="B314">
        <f>IF('Data R1'!C316="","",'Data R1'!B316)</f>
        <v/>
      </c>
      <c r="C314">
        <f>IF('Data R1'!C316="","",'Data R1'!C316)</f>
        <v/>
      </c>
      <c r="D314">
        <f>IF('Data R1'!C316="","",'Data R1'!D316)</f>
        <v/>
      </c>
      <c r="E314">
        <f>IF('Data R1'!C316="","",'Data R1'!E316)</f>
        <v/>
      </c>
      <c r="F314">
        <f>IF('Data R1'!C316="","",'Data R1'!F316)</f>
        <v/>
      </c>
      <c r="G314">
        <f>IF('Data R1'!C316="","",'Data R1'!AD316)</f>
        <v/>
      </c>
      <c r="H314">
        <f>IF('Data R1'!C316="","",'Data R1'!AC316)</f>
        <v/>
      </c>
      <c r="I314">
        <f>IF('Data R1'!C316="","",COUNTIF('Data R1'!J316,"&gt;0")+COUNTIF('Data R1'!L316,"&gt;0")+COUNTIF('Data R1'!N316,"&gt;0")+COUNTIF('Data R1'!P316,"&gt;0")+COUNTIF('Data R1'!R316,"&gt;0")+COUNTIF('Data R1'!T316,"&gt;0")+COUNTIF('Data R1'!V316,"&gt;0")+COUNTIF('Data R1'!X316,"&gt;0"))</f>
        <v/>
      </c>
      <c r="J314">
        <f>IF('Data R1'!C316="","",IF((COUNTIF('Data R1'!K316,"&gt;0")+COUNTIF('Data R1'!M316,"&gt;0")+COUNTIF('Data R1'!O316,"&gt;0")+COUNTIF('Data R1'!Q316,"&gt;0")+COUNTIF('Data R1'!S316,"&gt;0")+COUNTIF('Data R1'!U316,"&gt;0")+COUNTIF('Data R1'!W316,"&gt;0")+COUNTIF('Data R1'!Y316,"&gt;0"))&gt;0,1,0))</f>
        <v/>
      </c>
      <c r="M314" t="inlineStr">
        <is>
          <t>Data R</t>
        </is>
      </c>
    </row>
    <row r="315">
      <c r="A315" t="inlineStr">
        <is>
          <t>Regional 1</t>
        </is>
      </c>
      <c r="B315">
        <f>IF('Data R1'!C317="","",'Data R1'!B317)</f>
        <v/>
      </c>
      <c r="C315">
        <f>IF('Data R1'!C317="","",'Data R1'!C317)</f>
        <v/>
      </c>
      <c r="D315">
        <f>IF('Data R1'!C317="","",'Data R1'!D317)</f>
        <v/>
      </c>
      <c r="E315">
        <f>IF('Data R1'!C317="","",'Data R1'!E317)</f>
        <v/>
      </c>
      <c r="F315">
        <f>IF('Data R1'!C317="","",'Data R1'!F317)</f>
        <v/>
      </c>
      <c r="G315">
        <f>IF('Data R1'!C317="","",'Data R1'!AD317)</f>
        <v/>
      </c>
      <c r="H315">
        <f>IF('Data R1'!C317="","",'Data R1'!AC317)</f>
        <v/>
      </c>
      <c r="I315">
        <f>IF('Data R1'!C317="","",COUNTIF('Data R1'!J317,"&gt;0")+COUNTIF('Data R1'!L317,"&gt;0")+COUNTIF('Data R1'!N317,"&gt;0")+COUNTIF('Data R1'!P317,"&gt;0")+COUNTIF('Data R1'!R317,"&gt;0")+COUNTIF('Data R1'!T317,"&gt;0")+COUNTIF('Data R1'!V317,"&gt;0")+COUNTIF('Data R1'!X317,"&gt;0"))</f>
        <v/>
      </c>
      <c r="J315">
        <f>IF('Data R1'!C317="","",IF((COUNTIF('Data R1'!K317,"&gt;0")+COUNTIF('Data R1'!M317,"&gt;0")+COUNTIF('Data R1'!O317,"&gt;0")+COUNTIF('Data R1'!Q317,"&gt;0")+COUNTIF('Data R1'!S317,"&gt;0")+COUNTIF('Data R1'!U317,"&gt;0")+COUNTIF('Data R1'!W317,"&gt;0")+COUNTIF('Data R1'!Y317,"&gt;0"))&gt;0,1,0))</f>
        <v/>
      </c>
      <c r="M315" t="inlineStr">
        <is>
          <t>Data R</t>
        </is>
      </c>
    </row>
    <row r="316">
      <c r="A316" t="inlineStr">
        <is>
          <t>Regional 1</t>
        </is>
      </c>
      <c r="B316">
        <f>IF('Data R1'!C318="","",'Data R1'!B318)</f>
        <v/>
      </c>
      <c r="C316">
        <f>IF('Data R1'!C318="","",'Data R1'!C318)</f>
        <v/>
      </c>
      <c r="D316">
        <f>IF('Data R1'!C318="","",'Data R1'!D318)</f>
        <v/>
      </c>
      <c r="E316">
        <f>IF('Data R1'!C318="","",'Data R1'!E318)</f>
        <v/>
      </c>
      <c r="F316">
        <f>IF('Data R1'!C318="","",'Data R1'!F318)</f>
        <v/>
      </c>
      <c r="G316">
        <f>IF('Data R1'!C318="","",'Data R1'!AD318)</f>
        <v/>
      </c>
      <c r="H316">
        <f>IF('Data R1'!C318="","",'Data R1'!AC318)</f>
        <v/>
      </c>
      <c r="I316">
        <f>IF('Data R1'!C318="","",COUNTIF('Data R1'!J318,"&gt;0")+COUNTIF('Data R1'!L318,"&gt;0")+COUNTIF('Data R1'!N318,"&gt;0")+COUNTIF('Data R1'!P318,"&gt;0")+COUNTIF('Data R1'!R318,"&gt;0")+COUNTIF('Data R1'!T318,"&gt;0")+COUNTIF('Data R1'!V318,"&gt;0")+COUNTIF('Data R1'!X318,"&gt;0"))</f>
        <v/>
      </c>
      <c r="J316">
        <f>IF('Data R1'!C318="","",IF((COUNTIF('Data R1'!K318,"&gt;0")+COUNTIF('Data R1'!M318,"&gt;0")+COUNTIF('Data R1'!O318,"&gt;0")+COUNTIF('Data R1'!Q318,"&gt;0")+COUNTIF('Data R1'!S318,"&gt;0")+COUNTIF('Data R1'!U318,"&gt;0")+COUNTIF('Data R1'!W318,"&gt;0")+COUNTIF('Data R1'!Y318,"&gt;0"))&gt;0,1,0))</f>
        <v/>
      </c>
      <c r="M316" t="inlineStr">
        <is>
          <t>Data R</t>
        </is>
      </c>
    </row>
    <row r="317">
      <c r="A317" t="inlineStr">
        <is>
          <t>Regional 1</t>
        </is>
      </c>
      <c r="B317">
        <f>IF('Data R1'!C319="","",'Data R1'!B319)</f>
        <v/>
      </c>
      <c r="C317">
        <f>IF('Data R1'!C319="","",'Data R1'!C319)</f>
        <v/>
      </c>
      <c r="D317">
        <f>IF('Data R1'!C319="","",'Data R1'!D319)</f>
        <v/>
      </c>
      <c r="E317">
        <f>IF('Data R1'!C319="","",'Data R1'!E319)</f>
        <v/>
      </c>
      <c r="F317">
        <f>IF('Data R1'!C319="","",'Data R1'!F319)</f>
        <v/>
      </c>
      <c r="G317">
        <f>IF('Data R1'!C319="","",'Data R1'!AD319)</f>
        <v/>
      </c>
      <c r="H317">
        <f>IF('Data R1'!C319="","",'Data R1'!AC319)</f>
        <v/>
      </c>
      <c r="I317">
        <f>IF('Data R1'!C319="","",COUNTIF('Data R1'!J319,"&gt;0")+COUNTIF('Data R1'!L319,"&gt;0")+COUNTIF('Data R1'!N319,"&gt;0")+COUNTIF('Data R1'!P319,"&gt;0")+COUNTIF('Data R1'!R319,"&gt;0")+COUNTIF('Data R1'!T319,"&gt;0")+COUNTIF('Data R1'!V319,"&gt;0")+COUNTIF('Data R1'!X319,"&gt;0"))</f>
        <v/>
      </c>
      <c r="J317">
        <f>IF('Data R1'!C319="","",IF((COUNTIF('Data R1'!K319,"&gt;0")+COUNTIF('Data R1'!M319,"&gt;0")+COUNTIF('Data R1'!O319,"&gt;0")+COUNTIF('Data R1'!Q319,"&gt;0")+COUNTIF('Data R1'!S319,"&gt;0")+COUNTIF('Data R1'!U319,"&gt;0")+COUNTIF('Data R1'!W319,"&gt;0")+COUNTIF('Data R1'!Y319,"&gt;0"))&gt;0,1,0))</f>
        <v/>
      </c>
      <c r="M317" t="inlineStr">
        <is>
          <t>Data R</t>
        </is>
      </c>
    </row>
    <row r="318">
      <c r="A318" t="inlineStr">
        <is>
          <t>Regional 1</t>
        </is>
      </c>
      <c r="B318">
        <f>IF('Data R1'!C320="","",'Data R1'!B320)</f>
        <v/>
      </c>
      <c r="C318">
        <f>IF('Data R1'!C320="","",'Data R1'!C320)</f>
        <v/>
      </c>
      <c r="D318">
        <f>IF('Data R1'!C320="","",'Data R1'!D320)</f>
        <v/>
      </c>
      <c r="E318">
        <f>IF('Data R1'!C320="","",'Data R1'!E320)</f>
        <v/>
      </c>
      <c r="F318">
        <f>IF('Data R1'!C320="","",'Data R1'!F320)</f>
        <v/>
      </c>
      <c r="G318">
        <f>IF('Data R1'!C320="","",'Data R1'!AD320)</f>
        <v/>
      </c>
      <c r="H318">
        <f>IF('Data R1'!C320="","",'Data R1'!AC320)</f>
        <v/>
      </c>
      <c r="I318">
        <f>IF('Data R1'!C320="","",COUNTIF('Data R1'!J320,"&gt;0")+COUNTIF('Data R1'!L320,"&gt;0")+COUNTIF('Data R1'!N320,"&gt;0")+COUNTIF('Data R1'!P320,"&gt;0")+COUNTIF('Data R1'!R320,"&gt;0")+COUNTIF('Data R1'!T320,"&gt;0")+COUNTIF('Data R1'!V320,"&gt;0")+COUNTIF('Data R1'!X320,"&gt;0"))</f>
        <v/>
      </c>
      <c r="J318">
        <f>IF('Data R1'!C320="","",IF((COUNTIF('Data R1'!K320,"&gt;0")+COUNTIF('Data R1'!M320,"&gt;0")+COUNTIF('Data R1'!O320,"&gt;0")+COUNTIF('Data R1'!Q320,"&gt;0")+COUNTIF('Data R1'!S320,"&gt;0")+COUNTIF('Data R1'!U320,"&gt;0")+COUNTIF('Data R1'!W320,"&gt;0")+COUNTIF('Data R1'!Y320,"&gt;0"))&gt;0,1,0))</f>
        <v/>
      </c>
      <c r="M318" t="inlineStr">
        <is>
          <t>Data R</t>
        </is>
      </c>
    </row>
    <row r="319">
      <c r="A319" t="inlineStr">
        <is>
          <t>Regional 1</t>
        </is>
      </c>
      <c r="B319">
        <f>IF('Data R1'!C321="","",'Data R1'!B321)</f>
        <v/>
      </c>
      <c r="C319">
        <f>IF('Data R1'!C321="","",'Data R1'!C321)</f>
        <v/>
      </c>
      <c r="D319">
        <f>IF('Data R1'!C321="","",'Data R1'!D321)</f>
        <v/>
      </c>
      <c r="E319">
        <f>IF('Data R1'!C321="","",'Data R1'!E321)</f>
        <v/>
      </c>
      <c r="F319">
        <f>IF('Data R1'!C321="","",'Data R1'!F321)</f>
        <v/>
      </c>
      <c r="G319">
        <f>IF('Data R1'!C321="","",'Data R1'!AD321)</f>
        <v/>
      </c>
      <c r="H319">
        <f>IF('Data R1'!C321="","",'Data R1'!AC321)</f>
        <v/>
      </c>
      <c r="I319">
        <f>IF('Data R1'!C321="","",COUNTIF('Data R1'!J321,"&gt;0")+COUNTIF('Data R1'!L321,"&gt;0")+COUNTIF('Data R1'!N321,"&gt;0")+COUNTIF('Data R1'!P321,"&gt;0")+COUNTIF('Data R1'!R321,"&gt;0")+COUNTIF('Data R1'!T321,"&gt;0")+COUNTIF('Data R1'!V321,"&gt;0")+COUNTIF('Data R1'!X321,"&gt;0"))</f>
        <v/>
      </c>
      <c r="J319">
        <f>IF('Data R1'!C321="","",IF((COUNTIF('Data R1'!K321,"&gt;0")+COUNTIF('Data R1'!M321,"&gt;0")+COUNTIF('Data R1'!O321,"&gt;0")+COUNTIF('Data R1'!Q321,"&gt;0")+COUNTIF('Data R1'!S321,"&gt;0")+COUNTIF('Data R1'!U321,"&gt;0")+COUNTIF('Data R1'!W321,"&gt;0")+COUNTIF('Data R1'!Y321,"&gt;0"))&gt;0,1,0))</f>
        <v/>
      </c>
      <c r="M319" t="inlineStr">
        <is>
          <t>Data R</t>
        </is>
      </c>
    </row>
    <row r="320">
      <c r="A320" t="inlineStr">
        <is>
          <t>Regional 1</t>
        </is>
      </c>
      <c r="B320">
        <f>IF('Data R1'!C322="","",'Data R1'!B322)</f>
        <v/>
      </c>
      <c r="C320">
        <f>IF('Data R1'!C322="","",'Data R1'!C322)</f>
        <v/>
      </c>
      <c r="D320">
        <f>IF('Data R1'!C322="","",'Data R1'!D322)</f>
        <v/>
      </c>
      <c r="E320">
        <f>IF('Data R1'!C322="","",'Data R1'!E322)</f>
        <v/>
      </c>
      <c r="F320">
        <f>IF('Data R1'!C322="","",'Data R1'!F322)</f>
        <v/>
      </c>
      <c r="G320">
        <f>IF('Data R1'!C322="","",'Data R1'!AD322)</f>
        <v/>
      </c>
      <c r="H320">
        <f>IF('Data R1'!C322="","",'Data R1'!AC322)</f>
        <v/>
      </c>
      <c r="I320">
        <f>IF('Data R1'!C322="","",COUNTIF('Data R1'!J322,"&gt;0")+COUNTIF('Data R1'!L322,"&gt;0")+COUNTIF('Data R1'!N322,"&gt;0")+COUNTIF('Data R1'!P322,"&gt;0")+COUNTIF('Data R1'!R322,"&gt;0")+COUNTIF('Data R1'!T322,"&gt;0")+COUNTIF('Data R1'!V322,"&gt;0")+COUNTIF('Data R1'!X322,"&gt;0"))</f>
        <v/>
      </c>
      <c r="J320">
        <f>IF('Data R1'!C322="","",IF((COUNTIF('Data R1'!K322,"&gt;0")+COUNTIF('Data R1'!M322,"&gt;0")+COUNTIF('Data R1'!O322,"&gt;0")+COUNTIF('Data R1'!Q322,"&gt;0")+COUNTIF('Data R1'!S322,"&gt;0")+COUNTIF('Data R1'!U322,"&gt;0")+COUNTIF('Data R1'!W322,"&gt;0")+COUNTIF('Data R1'!Y322,"&gt;0"))&gt;0,1,0))</f>
        <v/>
      </c>
      <c r="M320" t="inlineStr">
        <is>
          <t>Data R</t>
        </is>
      </c>
    </row>
    <row r="321">
      <c r="A321" t="inlineStr">
        <is>
          <t>Regional 1</t>
        </is>
      </c>
      <c r="B321">
        <f>IF('Data R1'!C323="","",'Data R1'!B323)</f>
        <v/>
      </c>
      <c r="C321">
        <f>IF('Data R1'!C323="","",'Data R1'!C323)</f>
        <v/>
      </c>
      <c r="D321">
        <f>IF('Data R1'!C323="","",'Data R1'!D323)</f>
        <v/>
      </c>
      <c r="E321">
        <f>IF('Data R1'!C323="","",'Data R1'!E323)</f>
        <v/>
      </c>
      <c r="F321">
        <f>IF('Data R1'!C323="","",'Data R1'!F323)</f>
        <v/>
      </c>
      <c r="G321">
        <f>IF('Data R1'!C323="","",'Data R1'!AD323)</f>
        <v/>
      </c>
      <c r="H321">
        <f>IF('Data R1'!C323="","",'Data R1'!AC323)</f>
        <v/>
      </c>
      <c r="I321">
        <f>IF('Data R1'!C323="","",COUNTIF('Data R1'!J323,"&gt;0")+COUNTIF('Data R1'!L323,"&gt;0")+COUNTIF('Data R1'!N323,"&gt;0")+COUNTIF('Data R1'!P323,"&gt;0")+COUNTIF('Data R1'!R323,"&gt;0")+COUNTIF('Data R1'!T323,"&gt;0")+COUNTIF('Data R1'!V323,"&gt;0")+COUNTIF('Data R1'!X323,"&gt;0"))</f>
        <v/>
      </c>
      <c r="J321">
        <f>IF('Data R1'!C323="","",IF((COUNTIF('Data R1'!K323,"&gt;0")+COUNTIF('Data R1'!M323,"&gt;0")+COUNTIF('Data R1'!O323,"&gt;0")+COUNTIF('Data R1'!Q323,"&gt;0")+COUNTIF('Data R1'!S323,"&gt;0")+COUNTIF('Data R1'!U323,"&gt;0")+COUNTIF('Data R1'!W323,"&gt;0")+COUNTIF('Data R1'!Y323,"&gt;0"))&gt;0,1,0))</f>
        <v/>
      </c>
      <c r="M321" t="inlineStr">
        <is>
          <t>Data R</t>
        </is>
      </c>
    </row>
    <row r="322">
      <c r="A322" t="inlineStr">
        <is>
          <t>Regional 1</t>
        </is>
      </c>
      <c r="B322">
        <f>IF('Data R1'!C324="","",'Data R1'!B324)</f>
        <v/>
      </c>
      <c r="C322">
        <f>IF('Data R1'!C324="","",'Data R1'!C324)</f>
        <v/>
      </c>
      <c r="D322">
        <f>IF('Data R1'!C324="","",'Data R1'!D324)</f>
        <v/>
      </c>
      <c r="E322">
        <f>IF('Data R1'!C324="","",'Data R1'!E324)</f>
        <v/>
      </c>
      <c r="F322">
        <f>IF('Data R1'!C324="","",'Data R1'!F324)</f>
        <v/>
      </c>
      <c r="G322">
        <f>IF('Data R1'!C324="","",'Data R1'!AD324)</f>
        <v/>
      </c>
      <c r="H322">
        <f>IF('Data R1'!C324="","",'Data R1'!AC324)</f>
        <v/>
      </c>
      <c r="I322">
        <f>IF('Data R1'!C324="","",COUNTIF('Data R1'!J324,"&gt;0")+COUNTIF('Data R1'!L324,"&gt;0")+COUNTIF('Data R1'!N324,"&gt;0")+COUNTIF('Data R1'!P324,"&gt;0")+COUNTIF('Data R1'!R324,"&gt;0")+COUNTIF('Data R1'!T324,"&gt;0")+COUNTIF('Data R1'!V324,"&gt;0")+COUNTIF('Data R1'!X324,"&gt;0"))</f>
        <v/>
      </c>
      <c r="J322">
        <f>IF('Data R1'!C324="","",IF((COUNTIF('Data R1'!K324,"&gt;0")+COUNTIF('Data R1'!M324,"&gt;0")+COUNTIF('Data R1'!O324,"&gt;0")+COUNTIF('Data R1'!Q324,"&gt;0")+COUNTIF('Data R1'!S324,"&gt;0")+COUNTIF('Data R1'!U324,"&gt;0")+COUNTIF('Data R1'!W324,"&gt;0")+COUNTIF('Data R1'!Y324,"&gt;0"))&gt;0,1,0))</f>
        <v/>
      </c>
      <c r="M322" t="inlineStr">
        <is>
          <t>Data R</t>
        </is>
      </c>
    </row>
    <row r="323">
      <c r="A323" t="inlineStr">
        <is>
          <t>Regional 1</t>
        </is>
      </c>
      <c r="B323">
        <f>IF('Data R1'!C325="","",'Data R1'!B325)</f>
        <v/>
      </c>
      <c r="C323">
        <f>IF('Data R1'!C325="","",'Data R1'!C325)</f>
        <v/>
      </c>
      <c r="D323">
        <f>IF('Data R1'!C325="","",'Data R1'!D325)</f>
        <v/>
      </c>
      <c r="E323">
        <f>IF('Data R1'!C325="","",'Data R1'!E325)</f>
        <v/>
      </c>
      <c r="F323">
        <f>IF('Data R1'!C325="","",'Data R1'!F325)</f>
        <v/>
      </c>
      <c r="G323">
        <f>IF('Data R1'!C325="","",'Data R1'!AD325)</f>
        <v/>
      </c>
      <c r="H323">
        <f>IF('Data R1'!C325="","",'Data R1'!AC325)</f>
        <v/>
      </c>
      <c r="I323">
        <f>IF('Data R1'!C325="","",COUNTIF('Data R1'!J325,"&gt;0")+COUNTIF('Data R1'!L325,"&gt;0")+COUNTIF('Data R1'!N325,"&gt;0")+COUNTIF('Data R1'!P325,"&gt;0")+COUNTIF('Data R1'!R325,"&gt;0")+COUNTIF('Data R1'!T325,"&gt;0")+COUNTIF('Data R1'!V325,"&gt;0")+COUNTIF('Data R1'!X325,"&gt;0"))</f>
        <v/>
      </c>
      <c r="J323">
        <f>IF('Data R1'!C325="","",IF((COUNTIF('Data R1'!K325,"&gt;0")+COUNTIF('Data R1'!M325,"&gt;0")+COUNTIF('Data R1'!O325,"&gt;0")+COUNTIF('Data R1'!Q325,"&gt;0")+COUNTIF('Data R1'!S325,"&gt;0")+COUNTIF('Data R1'!U325,"&gt;0")+COUNTIF('Data R1'!W325,"&gt;0")+COUNTIF('Data R1'!Y325,"&gt;0"))&gt;0,1,0))</f>
        <v/>
      </c>
      <c r="M323" t="inlineStr">
        <is>
          <t>Data R</t>
        </is>
      </c>
    </row>
    <row r="324">
      <c r="A324" t="inlineStr">
        <is>
          <t>Regional 1</t>
        </is>
      </c>
      <c r="B324">
        <f>IF('Data R1'!C326="","",'Data R1'!B326)</f>
        <v/>
      </c>
      <c r="C324">
        <f>IF('Data R1'!C326="","",'Data R1'!C326)</f>
        <v/>
      </c>
      <c r="D324">
        <f>IF('Data R1'!C326="","",'Data R1'!D326)</f>
        <v/>
      </c>
      <c r="E324">
        <f>IF('Data R1'!C326="","",'Data R1'!E326)</f>
        <v/>
      </c>
      <c r="F324">
        <f>IF('Data R1'!C326="","",'Data R1'!F326)</f>
        <v/>
      </c>
      <c r="G324">
        <f>IF('Data R1'!C326="","",'Data R1'!AD326)</f>
        <v/>
      </c>
      <c r="H324">
        <f>IF('Data R1'!C326="","",'Data R1'!AC326)</f>
        <v/>
      </c>
      <c r="I324">
        <f>IF('Data R1'!C326="","",COUNTIF('Data R1'!J326,"&gt;0")+COUNTIF('Data R1'!L326,"&gt;0")+COUNTIF('Data R1'!N326,"&gt;0")+COUNTIF('Data R1'!P326,"&gt;0")+COUNTIF('Data R1'!R326,"&gt;0")+COUNTIF('Data R1'!T326,"&gt;0")+COUNTIF('Data R1'!V326,"&gt;0")+COUNTIF('Data R1'!X326,"&gt;0"))</f>
        <v/>
      </c>
      <c r="J324">
        <f>IF('Data R1'!C326="","",IF((COUNTIF('Data R1'!K326,"&gt;0")+COUNTIF('Data R1'!M326,"&gt;0")+COUNTIF('Data R1'!O326,"&gt;0")+COUNTIF('Data R1'!Q326,"&gt;0")+COUNTIF('Data R1'!S326,"&gt;0")+COUNTIF('Data R1'!U326,"&gt;0")+COUNTIF('Data R1'!W326,"&gt;0")+COUNTIF('Data R1'!Y326,"&gt;0"))&gt;0,1,0))</f>
        <v/>
      </c>
      <c r="M324" t="inlineStr">
        <is>
          <t>Data R</t>
        </is>
      </c>
    </row>
    <row r="325">
      <c r="A325" t="inlineStr">
        <is>
          <t>Regional 1</t>
        </is>
      </c>
      <c r="B325">
        <f>IF('Data R1'!C327="","",'Data R1'!B327)</f>
        <v/>
      </c>
      <c r="C325">
        <f>IF('Data R1'!C327="","",'Data R1'!C327)</f>
        <v/>
      </c>
      <c r="D325">
        <f>IF('Data R1'!C327="","",'Data R1'!D327)</f>
        <v/>
      </c>
      <c r="E325">
        <f>IF('Data R1'!C327="","",'Data R1'!E327)</f>
        <v/>
      </c>
      <c r="F325">
        <f>IF('Data R1'!C327="","",'Data R1'!F327)</f>
        <v/>
      </c>
      <c r="G325">
        <f>IF('Data R1'!C327="","",'Data R1'!AD327)</f>
        <v/>
      </c>
      <c r="H325">
        <f>IF('Data R1'!C327="","",'Data R1'!AC327)</f>
        <v/>
      </c>
      <c r="I325">
        <f>IF('Data R1'!C327="","",COUNTIF('Data R1'!J327,"&gt;0")+COUNTIF('Data R1'!L327,"&gt;0")+COUNTIF('Data R1'!N327,"&gt;0")+COUNTIF('Data R1'!P327,"&gt;0")+COUNTIF('Data R1'!R327,"&gt;0")+COUNTIF('Data R1'!T327,"&gt;0")+COUNTIF('Data R1'!V327,"&gt;0")+COUNTIF('Data R1'!X327,"&gt;0"))</f>
        <v/>
      </c>
      <c r="J325">
        <f>IF('Data R1'!C327="","",IF((COUNTIF('Data R1'!K327,"&gt;0")+COUNTIF('Data R1'!M327,"&gt;0")+COUNTIF('Data R1'!O327,"&gt;0")+COUNTIF('Data R1'!Q327,"&gt;0")+COUNTIF('Data R1'!S327,"&gt;0")+COUNTIF('Data R1'!U327,"&gt;0")+COUNTIF('Data R1'!W327,"&gt;0")+COUNTIF('Data R1'!Y327,"&gt;0"))&gt;0,1,0))</f>
        <v/>
      </c>
      <c r="M325" t="inlineStr">
        <is>
          <t>Data R</t>
        </is>
      </c>
    </row>
    <row r="326">
      <c r="A326" t="inlineStr">
        <is>
          <t>Regional 1</t>
        </is>
      </c>
      <c r="B326">
        <f>IF('Data R1'!C328="","",'Data R1'!B328)</f>
        <v/>
      </c>
      <c r="C326">
        <f>IF('Data R1'!C328="","",'Data R1'!C328)</f>
        <v/>
      </c>
      <c r="D326">
        <f>IF('Data R1'!C328="","",'Data R1'!D328)</f>
        <v/>
      </c>
      <c r="E326">
        <f>IF('Data R1'!C328="","",'Data R1'!E328)</f>
        <v/>
      </c>
      <c r="F326">
        <f>IF('Data R1'!C328="","",'Data R1'!F328)</f>
        <v/>
      </c>
      <c r="G326">
        <f>IF('Data R1'!C328="","",'Data R1'!AD328)</f>
        <v/>
      </c>
      <c r="H326">
        <f>IF('Data R1'!C328="","",'Data R1'!AC328)</f>
        <v/>
      </c>
      <c r="I326">
        <f>IF('Data R1'!C328="","",COUNTIF('Data R1'!J328,"&gt;0")+COUNTIF('Data R1'!L328,"&gt;0")+COUNTIF('Data R1'!N328,"&gt;0")+COUNTIF('Data R1'!P328,"&gt;0")+COUNTIF('Data R1'!R328,"&gt;0")+COUNTIF('Data R1'!T328,"&gt;0")+COUNTIF('Data R1'!V328,"&gt;0")+COUNTIF('Data R1'!X328,"&gt;0"))</f>
        <v/>
      </c>
      <c r="J326">
        <f>IF('Data R1'!C328="","",IF((COUNTIF('Data R1'!K328,"&gt;0")+COUNTIF('Data R1'!M328,"&gt;0")+COUNTIF('Data R1'!O328,"&gt;0")+COUNTIF('Data R1'!Q328,"&gt;0")+COUNTIF('Data R1'!S328,"&gt;0")+COUNTIF('Data R1'!U328,"&gt;0")+COUNTIF('Data R1'!W328,"&gt;0")+COUNTIF('Data R1'!Y328,"&gt;0"))&gt;0,1,0))</f>
        <v/>
      </c>
      <c r="M326" t="inlineStr">
        <is>
          <t>Data R</t>
        </is>
      </c>
    </row>
    <row r="327">
      <c r="A327" t="inlineStr">
        <is>
          <t>Regional 1</t>
        </is>
      </c>
      <c r="B327">
        <f>IF('Data R1'!C329="","",'Data R1'!B329)</f>
        <v/>
      </c>
      <c r="C327">
        <f>IF('Data R1'!C329="","",'Data R1'!C329)</f>
        <v/>
      </c>
      <c r="D327">
        <f>IF('Data R1'!C329="","",'Data R1'!D329)</f>
        <v/>
      </c>
      <c r="E327">
        <f>IF('Data R1'!C329="","",'Data R1'!E329)</f>
        <v/>
      </c>
      <c r="F327">
        <f>IF('Data R1'!C329="","",'Data R1'!F329)</f>
        <v/>
      </c>
      <c r="G327">
        <f>IF('Data R1'!C329="","",'Data R1'!AD329)</f>
        <v/>
      </c>
      <c r="H327">
        <f>IF('Data R1'!C329="","",'Data R1'!AC329)</f>
        <v/>
      </c>
      <c r="I327">
        <f>IF('Data R1'!C329="","",COUNTIF('Data R1'!J329,"&gt;0")+COUNTIF('Data R1'!L329,"&gt;0")+COUNTIF('Data R1'!N329,"&gt;0")+COUNTIF('Data R1'!P329,"&gt;0")+COUNTIF('Data R1'!R329,"&gt;0")+COUNTIF('Data R1'!T329,"&gt;0")+COUNTIF('Data R1'!V329,"&gt;0")+COUNTIF('Data R1'!X329,"&gt;0"))</f>
        <v/>
      </c>
      <c r="J327">
        <f>IF('Data R1'!C329="","",IF((COUNTIF('Data R1'!K329,"&gt;0")+COUNTIF('Data R1'!M329,"&gt;0")+COUNTIF('Data R1'!O329,"&gt;0")+COUNTIF('Data R1'!Q329,"&gt;0")+COUNTIF('Data R1'!S329,"&gt;0")+COUNTIF('Data R1'!U329,"&gt;0")+COUNTIF('Data R1'!W329,"&gt;0")+COUNTIF('Data R1'!Y329,"&gt;0"))&gt;0,1,0))</f>
        <v/>
      </c>
      <c r="M327" t="inlineStr">
        <is>
          <t>Data R</t>
        </is>
      </c>
    </row>
    <row r="328">
      <c r="A328" t="inlineStr">
        <is>
          <t>Regional 1</t>
        </is>
      </c>
      <c r="B328">
        <f>IF('Data R1'!C330="","",'Data R1'!B330)</f>
        <v/>
      </c>
      <c r="C328">
        <f>IF('Data R1'!C330="","",'Data R1'!C330)</f>
        <v/>
      </c>
      <c r="D328">
        <f>IF('Data R1'!C330="","",'Data R1'!D330)</f>
        <v/>
      </c>
      <c r="E328">
        <f>IF('Data R1'!C330="","",'Data R1'!E330)</f>
        <v/>
      </c>
      <c r="F328">
        <f>IF('Data R1'!C330="","",'Data R1'!F330)</f>
        <v/>
      </c>
      <c r="G328">
        <f>IF('Data R1'!C330="","",'Data R1'!AD330)</f>
        <v/>
      </c>
      <c r="H328">
        <f>IF('Data R1'!C330="","",'Data R1'!AC330)</f>
        <v/>
      </c>
      <c r="I328">
        <f>IF('Data R1'!C330="","",COUNTIF('Data R1'!J330,"&gt;0")+COUNTIF('Data R1'!L330,"&gt;0")+COUNTIF('Data R1'!N330,"&gt;0")+COUNTIF('Data R1'!P330,"&gt;0")+COUNTIF('Data R1'!R330,"&gt;0")+COUNTIF('Data R1'!T330,"&gt;0")+COUNTIF('Data R1'!V330,"&gt;0")+COUNTIF('Data R1'!X330,"&gt;0"))</f>
        <v/>
      </c>
      <c r="J328">
        <f>IF('Data R1'!C330="","",IF((COUNTIF('Data R1'!K330,"&gt;0")+COUNTIF('Data R1'!M330,"&gt;0")+COUNTIF('Data R1'!O330,"&gt;0")+COUNTIF('Data R1'!Q330,"&gt;0")+COUNTIF('Data R1'!S330,"&gt;0")+COUNTIF('Data R1'!U330,"&gt;0")+COUNTIF('Data R1'!W330,"&gt;0")+COUNTIF('Data R1'!Y330,"&gt;0"))&gt;0,1,0))</f>
        <v/>
      </c>
      <c r="M328" t="inlineStr">
        <is>
          <t>Data R</t>
        </is>
      </c>
    </row>
    <row r="329">
      <c r="A329" t="inlineStr">
        <is>
          <t>Regional 1</t>
        </is>
      </c>
      <c r="B329">
        <f>IF('Data R1'!C331="","",'Data R1'!B331)</f>
        <v/>
      </c>
      <c r="C329">
        <f>IF('Data R1'!C331="","",'Data R1'!C331)</f>
        <v/>
      </c>
      <c r="D329">
        <f>IF('Data R1'!C331="","",'Data R1'!D331)</f>
        <v/>
      </c>
      <c r="E329">
        <f>IF('Data R1'!C331="","",'Data R1'!E331)</f>
        <v/>
      </c>
      <c r="F329">
        <f>IF('Data R1'!C331="","",'Data R1'!F331)</f>
        <v/>
      </c>
      <c r="G329">
        <f>IF('Data R1'!C331="","",'Data R1'!AD331)</f>
        <v/>
      </c>
      <c r="H329">
        <f>IF('Data R1'!C331="","",'Data R1'!AC331)</f>
        <v/>
      </c>
      <c r="I329">
        <f>IF('Data R1'!C331="","",COUNTIF('Data R1'!J331,"&gt;0")+COUNTIF('Data R1'!L331,"&gt;0")+COUNTIF('Data R1'!N331,"&gt;0")+COUNTIF('Data R1'!P331,"&gt;0")+COUNTIF('Data R1'!R331,"&gt;0")+COUNTIF('Data R1'!T331,"&gt;0")+COUNTIF('Data R1'!V331,"&gt;0")+COUNTIF('Data R1'!X331,"&gt;0"))</f>
        <v/>
      </c>
      <c r="J329">
        <f>IF('Data R1'!C331="","",IF((COUNTIF('Data R1'!K331,"&gt;0")+COUNTIF('Data R1'!M331,"&gt;0")+COUNTIF('Data R1'!O331,"&gt;0")+COUNTIF('Data R1'!Q331,"&gt;0")+COUNTIF('Data R1'!S331,"&gt;0")+COUNTIF('Data R1'!U331,"&gt;0")+COUNTIF('Data R1'!W331,"&gt;0")+COUNTIF('Data R1'!Y331,"&gt;0"))&gt;0,1,0))</f>
        <v/>
      </c>
      <c r="M329" t="inlineStr">
        <is>
          <t>Data R</t>
        </is>
      </c>
    </row>
    <row r="330">
      <c r="A330" t="inlineStr">
        <is>
          <t>Regional 1</t>
        </is>
      </c>
      <c r="B330">
        <f>IF('Data R1'!C332="","",'Data R1'!B332)</f>
        <v/>
      </c>
      <c r="C330">
        <f>IF('Data R1'!C332="","",'Data R1'!C332)</f>
        <v/>
      </c>
      <c r="D330">
        <f>IF('Data R1'!C332="","",'Data R1'!D332)</f>
        <v/>
      </c>
      <c r="E330">
        <f>IF('Data R1'!C332="","",'Data R1'!E332)</f>
        <v/>
      </c>
      <c r="F330">
        <f>IF('Data R1'!C332="","",'Data R1'!F332)</f>
        <v/>
      </c>
      <c r="G330">
        <f>IF('Data R1'!C332="","",'Data R1'!AD332)</f>
        <v/>
      </c>
      <c r="H330">
        <f>IF('Data R1'!C332="","",'Data R1'!AC332)</f>
        <v/>
      </c>
      <c r="I330">
        <f>IF('Data R1'!C332="","",COUNTIF('Data R1'!J332,"&gt;0")+COUNTIF('Data R1'!L332,"&gt;0")+COUNTIF('Data R1'!N332,"&gt;0")+COUNTIF('Data R1'!P332,"&gt;0")+COUNTIF('Data R1'!R332,"&gt;0")+COUNTIF('Data R1'!T332,"&gt;0")+COUNTIF('Data R1'!V332,"&gt;0")+COUNTIF('Data R1'!X332,"&gt;0"))</f>
        <v/>
      </c>
      <c r="J330">
        <f>IF('Data R1'!C332="","",IF((COUNTIF('Data R1'!K332,"&gt;0")+COUNTIF('Data R1'!M332,"&gt;0")+COUNTIF('Data R1'!O332,"&gt;0")+COUNTIF('Data R1'!Q332,"&gt;0")+COUNTIF('Data R1'!S332,"&gt;0")+COUNTIF('Data R1'!U332,"&gt;0")+COUNTIF('Data R1'!W332,"&gt;0")+COUNTIF('Data R1'!Y332,"&gt;0"))&gt;0,1,0))</f>
        <v/>
      </c>
      <c r="M330" t="inlineStr">
        <is>
          <t>Data R</t>
        </is>
      </c>
    </row>
    <row r="331">
      <c r="A331" t="inlineStr">
        <is>
          <t>Regional 1</t>
        </is>
      </c>
      <c r="B331">
        <f>IF('Data R1'!C333="","",'Data R1'!B333)</f>
        <v/>
      </c>
      <c r="C331">
        <f>IF('Data R1'!C333="","",'Data R1'!C333)</f>
        <v/>
      </c>
      <c r="D331">
        <f>IF('Data R1'!C333="","",'Data R1'!D333)</f>
        <v/>
      </c>
      <c r="E331">
        <f>IF('Data R1'!C333="","",'Data R1'!E333)</f>
        <v/>
      </c>
      <c r="F331">
        <f>IF('Data R1'!C333="","",'Data R1'!F333)</f>
        <v/>
      </c>
      <c r="G331">
        <f>IF('Data R1'!C333="","",'Data R1'!AD333)</f>
        <v/>
      </c>
      <c r="H331">
        <f>IF('Data R1'!C333="","",'Data R1'!AC333)</f>
        <v/>
      </c>
      <c r="I331">
        <f>IF('Data R1'!C333="","",COUNTIF('Data R1'!J333,"&gt;0")+COUNTIF('Data R1'!L333,"&gt;0")+COUNTIF('Data R1'!N333,"&gt;0")+COUNTIF('Data R1'!P333,"&gt;0")+COUNTIF('Data R1'!R333,"&gt;0")+COUNTIF('Data R1'!T333,"&gt;0")+COUNTIF('Data R1'!V333,"&gt;0")+COUNTIF('Data R1'!X333,"&gt;0"))</f>
        <v/>
      </c>
      <c r="J331">
        <f>IF('Data R1'!C333="","",IF((COUNTIF('Data R1'!K333,"&gt;0")+COUNTIF('Data R1'!M333,"&gt;0")+COUNTIF('Data R1'!O333,"&gt;0")+COUNTIF('Data R1'!Q333,"&gt;0")+COUNTIF('Data R1'!S333,"&gt;0")+COUNTIF('Data R1'!U333,"&gt;0")+COUNTIF('Data R1'!W333,"&gt;0")+COUNTIF('Data R1'!Y333,"&gt;0"))&gt;0,1,0))</f>
        <v/>
      </c>
      <c r="M331" t="inlineStr">
        <is>
          <t>Data R</t>
        </is>
      </c>
    </row>
    <row r="332">
      <c r="A332" t="inlineStr">
        <is>
          <t>Regional 1</t>
        </is>
      </c>
      <c r="B332">
        <f>IF('Data R1'!C334="","",'Data R1'!B334)</f>
        <v/>
      </c>
      <c r="C332">
        <f>IF('Data R1'!C334="","",'Data R1'!C334)</f>
        <v/>
      </c>
      <c r="D332">
        <f>IF('Data R1'!C334="","",'Data R1'!D334)</f>
        <v/>
      </c>
      <c r="E332">
        <f>IF('Data R1'!C334="","",'Data R1'!E334)</f>
        <v/>
      </c>
      <c r="F332">
        <f>IF('Data R1'!C334="","",'Data R1'!F334)</f>
        <v/>
      </c>
      <c r="G332">
        <f>IF('Data R1'!C334="","",'Data R1'!AD334)</f>
        <v/>
      </c>
      <c r="H332">
        <f>IF('Data R1'!C334="","",'Data R1'!AC334)</f>
        <v/>
      </c>
      <c r="I332">
        <f>IF('Data R1'!C334="","",COUNTIF('Data R1'!J334,"&gt;0")+COUNTIF('Data R1'!L334,"&gt;0")+COUNTIF('Data R1'!N334,"&gt;0")+COUNTIF('Data R1'!P334,"&gt;0")+COUNTIF('Data R1'!R334,"&gt;0")+COUNTIF('Data R1'!T334,"&gt;0")+COUNTIF('Data R1'!V334,"&gt;0")+COUNTIF('Data R1'!X334,"&gt;0"))</f>
        <v/>
      </c>
      <c r="J332">
        <f>IF('Data R1'!C334="","",IF((COUNTIF('Data R1'!K334,"&gt;0")+COUNTIF('Data R1'!M334,"&gt;0")+COUNTIF('Data R1'!O334,"&gt;0")+COUNTIF('Data R1'!Q334,"&gt;0")+COUNTIF('Data R1'!S334,"&gt;0")+COUNTIF('Data R1'!U334,"&gt;0")+COUNTIF('Data R1'!W334,"&gt;0")+COUNTIF('Data R1'!Y334,"&gt;0"))&gt;0,1,0))</f>
        <v/>
      </c>
      <c r="M332" t="inlineStr">
        <is>
          <t>Data R</t>
        </is>
      </c>
    </row>
    <row r="333">
      <c r="A333" t="inlineStr">
        <is>
          <t>Regional 1</t>
        </is>
      </c>
      <c r="B333">
        <f>IF('Data R1'!C335="","",'Data R1'!B335)</f>
        <v/>
      </c>
      <c r="C333">
        <f>IF('Data R1'!C335="","",'Data R1'!C335)</f>
        <v/>
      </c>
      <c r="D333">
        <f>IF('Data R1'!C335="","",'Data R1'!D335)</f>
        <v/>
      </c>
      <c r="E333">
        <f>IF('Data R1'!C335="","",'Data R1'!E335)</f>
        <v/>
      </c>
      <c r="F333">
        <f>IF('Data R1'!C335="","",'Data R1'!F335)</f>
        <v/>
      </c>
      <c r="G333">
        <f>IF('Data R1'!C335="","",'Data R1'!AD335)</f>
        <v/>
      </c>
      <c r="H333">
        <f>IF('Data R1'!C335="","",'Data R1'!AC335)</f>
        <v/>
      </c>
      <c r="I333">
        <f>IF('Data R1'!C335="","",COUNTIF('Data R1'!J335,"&gt;0")+COUNTIF('Data R1'!L335,"&gt;0")+COUNTIF('Data R1'!N335,"&gt;0")+COUNTIF('Data R1'!P335,"&gt;0")+COUNTIF('Data R1'!R335,"&gt;0")+COUNTIF('Data R1'!T335,"&gt;0")+COUNTIF('Data R1'!V335,"&gt;0")+COUNTIF('Data R1'!X335,"&gt;0"))</f>
        <v/>
      </c>
      <c r="J333">
        <f>IF('Data R1'!C335="","",IF((COUNTIF('Data R1'!K335,"&gt;0")+COUNTIF('Data R1'!M335,"&gt;0")+COUNTIF('Data R1'!O335,"&gt;0")+COUNTIF('Data R1'!Q335,"&gt;0")+COUNTIF('Data R1'!S335,"&gt;0")+COUNTIF('Data R1'!U335,"&gt;0")+COUNTIF('Data R1'!W335,"&gt;0")+COUNTIF('Data R1'!Y335,"&gt;0"))&gt;0,1,0))</f>
        <v/>
      </c>
      <c r="M333" t="inlineStr">
        <is>
          <t>Data R</t>
        </is>
      </c>
    </row>
    <row r="334">
      <c r="A334" t="inlineStr">
        <is>
          <t>Regional 1</t>
        </is>
      </c>
      <c r="B334">
        <f>IF('Data R1'!C336="","",'Data R1'!B336)</f>
        <v/>
      </c>
      <c r="C334">
        <f>IF('Data R1'!C336="","",'Data R1'!C336)</f>
        <v/>
      </c>
      <c r="D334">
        <f>IF('Data R1'!C336="","",'Data R1'!D336)</f>
        <v/>
      </c>
      <c r="E334">
        <f>IF('Data R1'!C336="","",'Data R1'!E336)</f>
        <v/>
      </c>
      <c r="F334">
        <f>IF('Data R1'!C336="","",'Data R1'!F336)</f>
        <v/>
      </c>
      <c r="G334">
        <f>IF('Data R1'!C336="","",'Data R1'!AD336)</f>
        <v/>
      </c>
      <c r="H334">
        <f>IF('Data R1'!C336="","",'Data R1'!AC336)</f>
        <v/>
      </c>
      <c r="I334">
        <f>IF('Data R1'!C336="","",COUNTIF('Data R1'!J336,"&gt;0")+COUNTIF('Data R1'!L336,"&gt;0")+COUNTIF('Data R1'!N336,"&gt;0")+COUNTIF('Data R1'!P336,"&gt;0")+COUNTIF('Data R1'!R336,"&gt;0")+COUNTIF('Data R1'!T336,"&gt;0")+COUNTIF('Data R1'!V336,"&gt;0")+COUNTIF('Data R1'!X336,"&gt;0"))</f>
        <v/>
      </c>
      <c r="J334">
        <f>IF('Data R1'!C336="","",IF((COUNTIF('Data R1'!K336,"&gt;0")+COUNTIF('Data R1'!M336,"&gt;0")+COUNTIF('Data R1'!O336,"&gt;0")+COUNTIF('Data R1'!Q336,"&gt;0")+COUNTIF('Data R1'!S336,"&gt;0")+COUNTIF('Data R1'!U336,"&gt;0")+COUNTIF('Data R1'!W336,"&gt;0")+COUNTIF('Data R1'!Y336,"&gt;0"))&gt;0,1,0))</f>
        <v/>
      </c>
      <c r="M334" t="inlineStr">
        <is>
          <t>Data R</t>
        </is>
      </c>
    </row>
    <row r="335">
      <c r="A335" t="inlineStr">
        <is>
          <t>Regional 1</t>
        </is>
      </c>
      <c r="B335">
        <f>IF('Data R1'!C337="","",'Data R1'!B337)</f>
        <v/>
      </c>
      <c r="C335">
        <f>IF('Data R1'!C337="","",'Data R1'!C337)</f>
        <v/>
      </c>
      <c r="D335">
        <f>IF('Data R1'!C337="","",'Data R1'!D337)</f>
        <v/>
      </c>
      <c r="E335">
        <f>IF('Data R1'!C337="","",'Data R1'!E337)</f>
        <v/>
      </c>
      <c r="F335">
        <f>IF('Data R1'!C337="","",'Data R1'!F337)</f>
        <v/>
      </c>
      <c r="G335">
        <f>IF('Data R1'!C337="","",'Data R1'!AD337)</f>
        <v/>
      </c>
      <c r="H335">
        <f>IF('Data R1'!C337="","",'Data R1'!AC337)</f>
        <v/>
      </c>
      <c r="I335">
        <f>IF('Data R1'!C337="","",COUNTIF('Data R1'!J337,"&gt;0")+COUNTIF('Data R1'!L337,"&gt;0")+COUNTIF('Data R1'!N337,"&gt;0")+COUNTIF('Data R1'!P337,"&gt;0")+COUNTIF('Data R1'!R337,"&gt;0")+COUNTIF('Data R1'!T337,"&gt;0")+COUNTIF('Data R1'!V337,"&gt;0")+COUNTIF('Data R1'!X337,"&gt;0"))</f>
        <v/>
      </c>
      <c r="J335">
        <f>IF('Data R1'!C337="","",IF((COUNTIF('Data R1'!K337,"&gt;0")+COUNTIF('Data R1'!M337,"&gt;0")+COUNTIF('Data R1'!O337,"&gt;0")+COUNTIF('Data R1'!Q337,"&gt;0")+COUNTIF('Data R1'!S337,"&gt;0")+COUNTIF('Data R1'!U337,"&gt;0")+COUNTIF('Data R1'!W337,"&gt;0")+COUNTIF('Data R1'!Y337,"&gt;0"))&gt;0,1,0))</f>
        <v/>
      </c>
      <c r="M335" t="inlineStr">
        <is>
          <t>Data R</t>
        </is>
      </c>
    </row>
    <row r="336">
      <c r="A336" t="inlineStr">
        <is>
          <t>Regional 1</t>
        </is>
      </c>
      <c r="B336">
        <f>IF('Data R1'!C338="","",'Data R1'!B338)</f>
        <v/>
      </c>
      <c r="C336">
        <f>IF('Data R1'!C338="","",'Data R1'!C338)</f>
        <v/>
      </c>
      <c r="D336">
        <f>IF('Data R1'!C338="","",'Data R1'!D338)</f>
        <v/>
      </c>
      <c r="E336">
        <f>IF('Data R1'!C338="","",'Data R1'!E338)</f>
        <v/>
      </c>
      <c r="F336">
        <f>IF('Data R1'!C338="","",'Data R1'!F338)</f>
        <v/>
      </c>
      <c r="G336">
        <f>IF('Data R1'!C338="","",'Data R1'!AD338)</f>
        <v/>
      </c>
      <c r="H336">
        <f>IF('Data R1'!C338="","",'Data R1'!AC338)</f>
        <v/>
      </c>
      <c r="I336">
        <f>IF('Data R1'!C338="","",COUNTIF('Data R1'!J338,"&gt;0")+COUNTIF('Data R1'!L338,"&gt;0")+COUNTIF('Data R1'!N338,"&gt;0")+COUNTIF('Data R1'!P338,"&gt;0")+COUNTIF('Data R1'!R338,"&gt;0")+COUNTIF('Data R1'!T338,"&gt;0")+COUNTIF('Data R1'!V338,"&gt;0")+COUNTIF('Data R1'!X338,"&gt;0"))</f>
        <v/>
      </c>
      <c r="J336">
        <f>IF('Data R1'!C338="","",IF((COUNTIF('Data R1'!K338,"&gt;0")+COUNTIF('Data R1'!M338,"&gt;0")+COUNTIF('Data R1'!O338,"&gt;0")+COUNTIF('Data R1'!Q338,"&gt;0")+COUNTIF('Data R1'!S338,"&gt;0")+COUNTIF('Data R1'!U338,"&gt;0")+COUNTIF('Data R1'!W338,"&gt;0")+COUNTIF('Data R1'!Y338,"&gt;0"))&gt;0,1,0))</f>
        <v/>
      </c>
      <c r="M336" t="inlineStr">
        <is>
          <t>Data R</t>
        </is>
      </c>
    </row>
    <row r="337">
      <c r="A337" t="inlineStr">
        <is>
          <t>Regional 1</t>
        </is>
      </c>
      <c r="B337">
        <f>IF('Data R1'!C339="","",'Data R1'!B339)</f>
        <v/>
      </c>
      <c r="C337">
        <f>IF('Data R1'!C339="","",'Data R1'!C339)</f>
        <v/>
      </c>
      <c r="D337">
        <f>IF('Data R1'!C339="","",'Data R1'!D339)</f>
        <v/>
      </c>
      <c r="E337">
        <f>IF('Data R1'!C339="","",'Data R1'!E339)</f>
        <v/>
      </c>
      <c r="F337">
        <f>IF('Data R1'!C339="","",'Data R1'!F339)</f>
        <v/>
      </c>
      <c r="G337">
        <f>IF('Data R1'!C339="","",'Data R1'!AD339)</f>
        <v/>
      </c>
      <c r="H337">
        <f>IF('Data R1'!C339="","",'Data R1'!AC339)</f>
        <v/>
      </c>
      <c r="I337">
        <f>IF('Data R1'!C339="","",COUNTIF('Data R1'!J339,"&gt;0")+COUNTIF('Data R1'!L339,"&gt;0")+COUNTIF('Data R1'!N339,"&gt;0")+COUNTIF('Data R1'!P339,"&gt;0")+COUNTIF('Data R1'!R339,"&gt;0")+COUNTIF('Data R1'!T339,"&gt;0")+COUNTIF('Data R1'!V339,"&gt;0")+COUNTIF('Data R1'!X339,"&gt;0"))</f>
        <v/>
      </c>
      <c r="J337">
        <f>IF('Data R1'!C339="","",IF((COUNTIF('Data R1'!K339,"&gt;0")+COUNTIF('Data R1'!M339,"&gt;0")+COUNTIF('Data R1'!O339,"&gt;0")+COUNTIF('Data R1'!Q339,"&gt;0")+COUNTIF('Data R1'!S339,"&gt;0")+COUNTIF('Data R1'!U339,"&gt;0")+COUNTIF('Data R1'!W339,"&gt;0")+COUNTIF('Data R1'!Y339,"&gt;0"))&gt;0,1,0))</f>
        <v/>
      </c>
      <c r="M337" t="inlineStr">
        <is>
          <t>Data R</t>
        </is>
      </c>
    </row>
    <row r="338">
      <c r="A338" t="inlineStr">
        <is>
          <t>Regional 1</t>
        </is>
      </c>
      <c r="B338">
        <f>IF('Data R1'!C340="","",'Data R1'!B340)</f>
        <v/>
      </c>
      <c r="C338">
        <f>IF('Data R1'!C340="","",'Data R1'!C340)</f>
        <v/>
      </c>
      <c r="D338">
        <f>IF('Data R1'!C340="","",'Data R1'!D340)</f>
        <v/>
      </c>
      <c r="E338">
        <f>IF('Data R1'!C340="","",'Data R1'!E340)</f>
        <v/>
      </c>
      <c r="F338">
        <f>IF('Data R1'!C340="","",'Data R1'!F340)</f>
        <v/>
      </c>
      <c r="G338">
        <f>IF('Data R1'!C340="","",'Data R1'!AD340)</f>
        <v/>
      </c>
      <c r="H338">
        <f>IF('Data R1'!C340="","",'Data R1'!AC340)</f>
        <v/>
      </c>
      <c r="I338">
        <f>IF('Data R1'!C340="","",COUNTIF('Data R1'!J340,"&gt;0")+COUNTIF('Data R1'!L340,"&gt;0")+COUNTIF('Data R1'!N340,"&gt;0")+COUNTIF('Data R1'!P340,"&gt;0")+COUNTIF('Data R1'!R340,"&gt;0")+COUNTIF('Data R1'!T340,"&gt;0")+COUNTIF('Data R1'!V340,"&gt;0")+COUNTIF('Data R1'!X340,"&gt;0"))</f>
        <v/>
      </c>
      <c r="J338">
        <f>IF('Data R1'!C340="","",IF((COUNTIF('Data R1'!K340,"&gt;0")+COUNTIF('Data R1'!M340,"&gt;0")+COUNTIF('Data R1'!O340,"&gt;0")+COUNTIF('Data R1'!Q340,"&gt;0")+COUNTIF('Data R1'!S340,"&gt;0")+COUNTIF('Data R1'!U340,"&gt;0")+COUNTIF('Data R1'!W340,"&gt;0")+COUNTIF('Data R1'!Y340,"&gt;0"))&gt;0,1,0))</f>
        <v/>
      </c>
      <c r="M338" t="inlineStr">
        <is>
          <t>Data R</t>
        </is>
      </c>
    </row>
    <row r="339">
      <c r="A339" t="inlineStr">
        <is>
          <t>Regional 1</t>
        </is>
      </c>
      <c r="B339">
        <f>IF('Data R1'!C341="","",'Data R1'!B341)</f>
        <v/>
      </c>
      <c r="C339">
        <f>IF('Data R1'!C341="","",'Data R1'!C341)</f>
        <v/>
      </c>
      <c r="D339">
        <f>IF('Data R1'!C341="","",'Data R1'!D341)</f>
        <v/>
      </c>
      <c r="E339">
        <f>IF('Data R1'!C341="","",'Data R1'!E341)</f>
        <v/>
      </c>
      <c r="F339">
        <f>IF('Data R1'!C341="","",'Data R1'!F341)</f>
        <v/>
      </c>
      <c r="G339">
        <f>IF('Data R1'!C341="","",'Data R1'!AD341)</f>
        <v/>
      </c>
      <c r="H339">
        <f>IF('Data R1'!C341="","",'Data R1'!AC341)</f>
        <v/>
      </c>
      <c r="I339">
        <f>IF('Data R1'!C341="","",COUNTIF('Data R1'!J341,"&gt;0")+COUNTIF('Data R1'!L341,"&gt;0")+COUNTIF('Data R1'!N341,"&gt;0")+COUNTIF('Data R1'!P341,"&gt;0")+COUNTIF('Data R1'!R341,"&gt;0")+COUNTIF('Data R1'!T341,"&gt;0")+COUNTIF('Data R1'!V341,"&gt;0")+COUNTIF('Data R1'!X341,"&gt;0"))</f>
        <v/>
      </c>
      <c r="J339">
        <f>IF('Data R1'!C341="","",IF((COUNTIF('Data R1'!K341,"&gt;0")+COUNTIF('Data R1'!M341,"&gt;0")+COUNTIF('Data R1'!O341,"&gt;0")+COUNTIF('Data R1'!Q341,"&gt;0")+COUNTIF('Data R1'!S341,"&gt;0")+COUNTIF('Data R1'!U341,"&gt;0")+COUNTIF('Data R1'!W341,"&gt;0")+COUNTIF('Data R1'!Y341,"&gt;0"))&gt;0,1,0))</f>
        <v/>
      </c>
      <c r="M339" t="inlineStr">
        <is>
          <t>Data R</t>
        </is>
      </c>
    </row>
    <row r="340">
      <c r="A340" t="inlineStr">
        <is>
          <t>Regional 1</t>
        </is>
      </c>
      <c r="B340">
        <f>IF('Data R1'!C342="","",'Data R1'!B342)</f>
        <v/>
      </c>
      <c r="C340">
        <f>IF('Data R1'!C342="","",'Data R1'!C342)</f>
        <v/>
      </c>
      <c r="D340">
        <f>IF('Data R1'!C342="","",'Data R1'!D342)</f>
        <v/>
      </c>
      <c r="E340">
        <f>IF('Data R1'!C342="","",'Data R1'!E342)</f>
        <v/>
      </c>
      <c r="F340">
        <f>IF('Data R1'!C342="","",'Data R1'!F342)</f>
        <v/>
      </c>
      <c r="G340">
        <f>IF('Data R1'!C342="","",'Data R1'!AD342)</f>
        <v/>
      </c>
      <c r="H340">
        <f>IF('Data R1'!C342="","",'Data R1'!AC342)</f>
        <v/>
      </c>
      <c r="I340">
        <f>IF('Data R1'!C342="","",COUNTIF('Data R1'!J342,"&gt;0")+COUNTIF('Data R1'!L342,"&gt;0")+COUNTIF('Data R1'!N342,"&gt;0")+COUNTIF('Data R1'!P342,"&gt;0")+COUNTIF('Data R1'!R342,"&gt;0")+COUNTIF('Data R1'!T342,"&gt;0")+COUNTIF('Data R1'!V342,"&gt;0")+COUNTIF('Data R1'!X342,"&gt;0"))</f>
        <v/>
      </c>
      <c r="J340">
        <f>IF('Data R1'!C342="","",IF((COUNTIF('Data R1'!K342,"&gt;0")+COUNTIF('Data R1'!M342,"&gt;0")+COUNTIF('Data R1'!O342,"&gt;0")+COUNTIF('Data R1'!Q342,"&gt;0")+COUNTIF('Data R1'!S342,"&gt;0")+COUNTIF('Data R1'!U342,"&gt;0")+COUNTIF('Data R1'!W342,"&gt;0")+COUNTIF('Data R1'!Y342,"&gt;0"))&gt;0,1,0))</f>
        <v/>
      </c>
      <c r="M340" t="inlineStr">
        <is>
          <t>Data R</t>
        </is>
      </c>
    </row>
    <row r="341">
      <c r="A341" t="inlineStr">
        <is>
          <t>Regional 1</t>
        </is>
      </c>
      <c r="B341">
        <f>IF('Data R1'!C343="","",'Data R1'!B343)</f>
        <v/>
      </c>
      <c r="C341">
        <f>IF('Data R1'!C343="","",'Data R1'!C343)</f>
        <v/>
      </c>
      <c r="D341">
        <f>IF('Data R1'!C343="","",'Data R1'!D343)</f>
        <v/>
      </c>
      <c r="E341">
        <f>IF('Data R1'!C343="","",'Data R1'!E343)</f>
        <v/>
      </c>
      <c r="F341">
        <f>IF('Data R1'!C343="","",'Data R1'!F343)</f>
        <v/>
      </c>
      <c r="G341">
        <f>IF('Data R1'!C343="","",'Data R1'!AD343)</f>
        <v/>
      </c>
      <c r="H341">
        <f>IF('Data R1'!C343="","",'Data R1'!AC343)</f>
        <v/>
      </c>
      <c r="I341">
        <f>IF('Data R1'!C343="","",COUNTIF('Data R1'!J343,"&gt;0")+COUNTIF('Data R1'!L343,"&gt;0")+COUNTIF('Data R1'!N343,"&gt;0")+COUNTIF('Data R1'!P343,"&gt;0")+COUNTIF('Data R1'!R343,"&gt;0")+COUNTIF('Data R1'!T343,"&gt;0")+COUNTIF('Data R1'!V343,"&gt;0")+COUNTIF('Data R1'!X343,"&gt;0"))</f>
        <v/>
      </c>
      <c r="J341">
        <f>IF('Data R1'!C343="","",IF((COUNTIF('Data R1'!K343,"&gt;0")+COUNTIF('Data R1'!M343,"&gt;0")+COUNTIF('Data R1'!O343,"&gt;0")+COUNTIF('Data R1'!Q343,"&gt;0")+COUNTIF('Data R1'!S343,"&gt;0")+COUNTIF('Data R1'!U343,"&gt;0")+COUNTIF('Data R1'!W343,"&gt;0")+COUNTIF('Data R1'!Y343,"&gt;0"))&gt;0,1,0))</f>
        <v/>
      </c>
      <c r="M341" t="inlineStr">
        <is>
          <t>Data R</t>
        </is>
      </c>
    </row>
    <row r="342">
      <c r="A342" t="inlineStr">
        <is>
          <t>Regional 1</t>
        </is>
      </c>
      <c r="B342">
        <f>IF('Data R1'!C344="","",'Data R1'!B344)</f>
        <v/>
      </c>
      <c r="C342">
        <f>IF('Data R1'!C344="","",'Data R1'!C344)</f>
        <v/>
      </c>
      <c r="D342">
        <f>IF('Data R1'!C344="","",'Data R1'!D344)</f>
        <v/>
      </c>
      <c r="E342">
        <f>IF('Data R1'!C344="","",'Data R1'!E344)</f>
        <v/>
      </c>
      <c r="F342">
        <f>IF('Data R1'!C344="","",'Data R1'!F344)</f>
        <v/>
      </c>
      <c r="G342">
        <f>IF('Data R1'!C344="","",'Data R1'!AD344)</f>
        <v/>
      </c>
      <c r="H342">
        <f>IF('Data R1'!C344="","",'Data R1'!AC344)</f>
        <v/>
      </c>
      <c r="I342">
        <f>IF('Data R1'!C344="","",COUNTIF('Data R1'!J344,"&gt;0")+COUNTIF('Data R1'!L344,"&gt;0")+COUNTIF('Data R1'!N344,"&gt;0")+COUNTIF('Data R1'!P344,"&gt;0")+COUNTIF('Data R1'!R344,"&gt;0")+COUNTIF('Data R1'!T344,"&gt;0")+COUNTIF('Data R1'!V344,"&gt;0")+COUNTIF('Data R1'!X344,"&gt;0"))</f>
        <v/>
      </c>
      <c r="J342">
        <f>IF('Data R1'!C344="","",IF((COUNTIF('Data R1'!K344,"&gt;0")+COUNTIF('Data R1'!M344,"&gt;0")+COUNTIF('Data R1'!O344,"&gt;0")+COUNTIF('Data R1'!Q344,"&gt;0")+COUNTIF('Data R1'!S344,"&gt;0")+COUNTIF('Data R1'!U344,"&gt;0")+COUNTIF('Data R1'!W344,"&gt;0")+COUNTIF('Data R1'!Y344,"&gt;0"))&gt;0,1,0))</f>
        <v/>
      </c>
      <c r="M342" t="inlineStr">
        <is>
          <t>Data R</t>
        </is>
      </c>
    </row>
    <row r="343">
      <c r="A343" t="inlineStr">
        <is>
          <t>Regional 1</t>
        </is>
      </c>
      <c r="B343">
        <f>IF('Data R1'!C345="","",'Data R1'!B345)</f>
        <v/>
      </c>
      <c r="C343">
        <f>IF('Data R1'!C345="","",'Data R1'!C345)</f>
        <v/>
      </c>
      <c r="D343">
        <f>IF('Data R1'!C345="","",'Data R1'!D345)</f>
        <v/>
      </c>
      <c r="E343">
        <f>IF('Data R1'!C345="","",'Data R1'!E345)</f>
        <v/>
      </c>
      <c r="F343">
        <f>IF('Data R1'!C345="","",'Data R1'!F345)</f>
        <v/>
      </c>
      <c r="G343">
        <f>IF('Data R1'!C345="","",'Data R1'!AD345)</f>
        <v/>
      </c>
      <c r="H343">
        <f>IF('Data R1'!C345="","",'Data R1'!AC345)</f>
        <v/>
      </c>
      <c r="I343">
        <f>IF('Data R1'!C345="","",COUNTIF('Data R1'!J345,"&gt;0")+COUNTIF('Data R1'!L345,"&gt;0")+COUNTIF('Data R1'!N345,"&gt;0")+COUNTIF('Data R1'!P345,"&gt;0")+COUNTIF('Data R1'!R345,"&gt;0")+COUNTIF('Data R1'!T345,"&gt;0")+COUNTIF('Data R1'!V345,"&gt;0")+COUNTIF('Data R1'!X345,"&gt;0"))</f>
        <v/>
      </c>
      <c r="J343">
        <f>IF('Data R1'!C345="","",IF((COUNTIF('Data R1'!K345,"&gt;0")+COUNTIF('Data R1'!M345,"&gt;0")+COUNTIF('Data R1'!O345,"&gt;0")+COUNTIF('Data R1'!Q345,"&gt;0")+COUNTIF('Data R1'!S345,"&gt;0")+COUNTIF('Data R1'!U345,"&gt;0")+COUNTIF('Data R1'!W345,"&gt;0")+COUNTIF('Data R1'!Y345,"&gt;0"))&gt;0,1,0))</f>
        <v/>
      </c>
      <c r="M343" t="inlineStr">
        <is>
          <t>Data R</t>
        </is>
      </c>
    </row>
    <row r="344">
      <c r="A344" t="inlineStr">
        <is>
          <t>Regional 1</t>
        </is>
      </c>
      <c r="B344">
        <f>IF('Data R1'!C346="","",'Data R1'!B346)</f>
        <v/>
      </c>
      <c r="C344">
        <f>IF('Data R1'!C346="","",'Data R1'!C346)</f>
        <v/>
      </c>
      <c r="D344">
        <f>IF('Data R1'!C346="","",'Data R1'!D346)</f>
        <v/>
      </c>
      <c r="E344">
        <f>IF('Data R1'!C346="","",'Data R1'!E346)</f>
        <v/>
      </c>
      <c r="F344">
        <f>IF('Data R1'!C346="","",'Data R1'!F346)</f>
        <v/>
      </c>
      <c r="G344">
        <f>IF('Data R1'!C346="","",'Data R1'!AD346)</f>
        <v/>
      </c>
      <c r="H344">
        <f>IF('Data R1'!C346="","",'Data R1'!AC346)</f>
        <v/>
      </c>
      <c r="I344">
        <f>IF('Data R1'!C346="","",COUNTIF('Data R1'!J346,"&gt;0")+COUNTIF('Data R1'!L346,"&gt;0")+COUNTIF('Data R1'!N346,"&gt;0")+COUNTIF('Data R1'!P346,"&gt;0")+COUNTIF('Data R1'!R346,"&gt;0")+COUNTIF('Data R1'!T346,"&gt;0")+COUNTIF('Data R1'!V346,"&gt;0")+COUNTIF('Data R1'!X346,"&gt;0"))</f>
        <v/>
      </c>
      <c r="J344">
        <f>IF('Data R1'!C346="","",IF((COUNTIF('Data R1'!K346,"&gt;0")+COUNTIF('Data R1'!M346,"&gt;0")+COUNTIF('Data R1'!O346,"&gt;0")+COUNTIF('Data R1'!Q346,"&gt;0")+COUNTIF('Data R1'!S346,"&gt;0")+COUNTIF('Data R1'!U346,"&gt;0")+COUNTIF('Data R1'!W346,"&gt;0")+COUNTIF('Data R1'!Y346,"&gt;0"))&gt;0,1,0))</f>
        <v/>
      </c>
      <c r="M344" t="inlineStr">
        <is>
          <t>Data R</t>
        </is>
      </c>
    </row>
    <row r="345">
      <c r="A345" t="inlineStr">
        <is>
          <t>Regional 1</t>
        </is>
      </c>
      <c r="B345">
        <f>IF('Data R1'!C347="","",'Data R1'!B347)</f>
        <v/>
      </c>
      <c r="C345">
        <f>IF('Data R1'!C347="","",'Data R1'!C347)</f>
        <v/>
      </c>
      <c r="D345">
        <f>IF('Data R1'!C347="","",'Data R1'!D347)</f>
        <v/>
      </c>
      <c r="E345">
        <f>IF('Data R1'!C347="","",'Data R1'!E347)</f>
        <v/>
      </c>
      <c r="F345">
        <f>IF('Data R1'!C347="","",'Data R1'!F347)</f>
        <v/>
      </c>
      <c r="G345">
        <f>IF('Data R1'!C347="","",'Data R1'!AD347)</f>
        <v/>
      </c>
      <c r="H345">
        <f>IF('Data R1'!C347="","",'Data R1'!AC347)</f>
        <v/>
      </c>
      <c r="I345">
        <f>IF('Data R1'!C347="","",COUNTIF('Data R1'!J347,"&gt;0")+COUNTIF('Data R1'!L347,"&gt;0")+COUNTIF('Data R1'!N347,"&gt;0")+COUNTIF('Data R1'!P347,"&gt;0")+COUNTIF('Data R1'!R347,"&gt;0")+COUNTIF('Data R1'!T347,"&gt;0")+COUNTIF('Data R1'!V347,"&gt;0")+COUNTIF('Data R1'!X347,"&gt;0"))</f>
        <v/>
      </c>
      <c r="J345">
        <f>IF('Data R1'!C347="","",IF((COUNTIF('Data R1'!K347,"&gt;0")+COUNTIF('Data R1'!M347,"&gt;0")+COUNTIF('Data R1'!O347,"&gt;0")+COUNTIF('Data R1'!Q347,"&gt;0")+COUNTIF('Data R1'!S347,"&gt;0")+COUNTIF('Data R1'!U347,"&gt;0")+COUNTIF('Data R1'!W347,"&gt;0")+COUNTIF('Data R1'!Y347,"&gt;0"))&gt;0,1,0))</f>
        <v/>
      </c>
      <c r="M345" t="inlineStr">
        <is>
          <t>Data R</t>
        </is>
      </c>
    </row>
    <row r="346">
      <c r="A346" t="inlineStr">
        <is>
          <t>Regional 1</t>
        </is>
      </c>
      <c r="B346">
        <f>IF('Data R1'!C348="","",'Data R1'!B348)</f>
        <v/>
      </c>
      <c r="C346">
        <f>IF('Data R1'!C348="","",'Data R1'!C348)</f>
        <v/>
      </c>
      <c r="D346">
        <f>IF('Data R1'!C348="","",'Data R1'!D348)</f>
        <v/>
      </c>
      <c r="E346">
        <f>IF('Data R1'!C348="","",'Data R1'!E348)</f>
        <v/>
      </c>
      <c r="F346">
        <f>IF('Data R1'!C348="","",'Data R1'!F348)</f>
        <v/>
      </c>
      <c r="G346">
        <f>IF('Data R1'!C348="","",'Data R1'!AD348)</f>
        <v/>
      </c>
      <c r="H346">
        <f>IF('Data R1'!C348="","",'Data R1'!AC348)</f>
        <v/>
      </c>
      <c r="I346">
        <f>IF('Data R1'!C348="","",COUNTIF('Data R1'!J348,"&gt;0")+COUNTIF('Data R1'!L348,"&gt;0")+COUNTIF('Data R1'!N348,"&gt;0")+COUNTIF('Data R1'!P348,"&gt;0")+COUNTIF('Data R1'!R348,"&gt;0")+COUNTIF('Data R1'!T348,"&gt;0")+COUNTIF('Data R1'!V348,"&gt;0")+COUNTIF('Data R1'!X348,"&gt;0"))</f>
        <v/>
      </c>
      <c r="J346">
        <f>IF('Data R1'!C348="","",IF((COUNTIF('Data R1'!K348,"&gt;0")+COUNTIF('Data R1'!M348,"&gt;0")+COUNTIF('Data R1'!O348,"&gt;0")+COUNTIF('Data R1'!Q348,"&gt;0")+COUNTIF('Data R1'!S348,"&gt;0")+COUNTIF('Data R1'!U348,"&gt;0")+COUNTIF('Data R1'!W348,"&gt;0")+COUNTIF('Data R1'!Y348,"&gt;0"))&gt;0,1,0))</f>
        <v/>
      </c>
      <c r="M346" t="inlineStr">
        <is>
          <t>Data R</t>
        </is>
      </c>
    </row>
    <row r="347">
      <c r="A347" t="inlineStr">
        <is>
          <t>Regional 1</t>
        </is>
      </c>
      <c r="B347">
        <f>IF('Data R1'!C349="","",'Data R1'!B349)</f>
        <v/>
      </c>
      <c r="C347">
        <f>IF('Data R1'!C349="","",'Data R1'!C349)</f>
        <v/>
      </c>
      <c r="D347">
        <f>IF('Data R1'!C349="","",'Data R1'!D349)</f>
        <v/>
      </c>
      <c r="E347">
        <f>IF('Data R1'!C349="","",'Data R1'!E349)</f>
        <v/>
      </c>
      <c r="F347">
        <f>IF('Data R1'!C349="","",'Data R1'!F349)</f>
        <v/>
      </c>
      <c r="G347">
        <f>IF('Data R1'!C349="","",'Data R1'!AD349)</f>
        <v/>
      </c>
      <c r="H347">
        <f>IF('Data R1'!C349="","",'Data R1'!AC349)</f>
        <v/>
      </c>
      <c r="I347">
        <f>IF('Data R1'!C349="","",COUNTIF('Data R1'!J349,"&gt;0")+COUNTIF('Data R1'!L349,"&gt;0")+COUNTIF('Data R1'!N349,"&gt;0")+COUNTIF('Data R1'!P349,"&gt;0")+COUNTIF('Data R1'!R349,"&gt;0")+COUNTIF('Data R1'!T349,"&gt;0")+COUNTIF('Data R1'!V349,"&gt;0")+COUNTIF('Data R1'!X349,"&gt;0"))</f>
        <v/>
      </c>
      <c r="J347">
        <f>IF('Data R1'!C349="","",IF((COUNTIF('Data R1'!K349,"&gt;0")+COUNTIF('Data R1'!M349,"&gt;0")+COUNTIF('Data R1'!O349,"&gt;0")+COUNTIF('Data R1'!Q349,"&gt;0")+COUNTIF('Data R1'!S349,"&gt;0")+COUNTIF('Data R1'!U349,"&gt;0")+COUNTIF('Data R1'!W349,"&gt;0")+COUNTIF('Data R1'!Y349,"&gt;0"))&gt;0,1,0))</f>
        <v/>
      </c>
      <c r="M347" t="inlineStr">
        <is>
          <t>Data R</t>
        </is>
      </c>
    </row>
    <row r="348">
      <c r="A348" t="inlineStr">
        <is>
          <t>Regional 1</t>
        </is>
      </c>
      <c r="B348">
        <f>IF('Data R1'!C350="","",'Data R1'!B350)</f>
        <v/>
      </c>
      <c r="C348">
        <f>IF('Data R1'!C350="","",'Data R1'!C350)</f>
        <v/>
      </c>
      <c r="D348">
        <f>IF('Data R1'!C350="","",'Data R1'!D350)</f>
        <v/>
      </c>
      <c r="E348">
        <f>IF('Data R1'!C350="","",'Data R1'!E350)</f>
        <v/>
      </c>
      <c r="F348">
        <f>IF('Data R1'!C350="","",'Data R1'!F350)</f>
        <v/>
      </c>
      <c r="G348">
        <f>IF('Data R1'!C350="","",'Data R1'!AD350)</f>
        <v/>
      </c>
      <c r="H348">
        <f>IF('Data R1'!C350="","",'Data R1'!AC350)</f>
        <v/>
      </c>
      <c r="I348">
        <f>IF('Data R1'!C350="","",COUNTIF('Data R1'!J350,"&gt;0")+COUNTIF('Data R1'!L350,"&gt;0")+COUNTIF('Data R1'!N350,"&gt;0")+COUNTIF('Data R1'!P350,"&gt;0")+COUNTIF('Data R1'!R350,"&gt;0")+COUNTIF('Data R1'!T350,"&gt;0")+COUNTIF('Data R1'!V350,"&gt;0")+COUNTIF('Data R1'!X350,"&gt;0"))</f>
        <v/>
      </c>
      <c r="J348">
        <f>IF('Data R1'!C350="","",IF((COUNTIF('Data R1'!K350,"&gt;0")+COUNTIF('Data R1'!M350,"&gt;0")+COUNTIF('Data R1'!O350,"&gt;0")+COUNTIF('Data R1'!Q350,"&gt;0")+COUNTIF('Data R1'!S350,"&gt;0")+COUNTIF('Data R1'!U350,"&gt;0")+COUNTIF('Data R1'!W350,"&gt;0")+COUNTIF('Data R1'!Y350,"&gt;0"))&gt;0,1,0))</f>
        <v/>
      </c>
      <c r="M348" t="inlineStr">
        <is>
          <t>Data R</t>
        </is>
      </c>
    </row>
    <row r="349">
      <c r="A349" t="inlineStr">
        <is>
          <t>Regional 1</t>
        </is>
      </c>
      <c r="B349">
        <f>IF('Data R1'!C351="","",'Data R1'!B351)</f>
        <v/>
      </c>
      <c r="C349">
        <f>IF('Data R1'!C351="","",'Data R1'!C351)</f>
        <v/>
      </c>
      <c r="D349">
        <f>IF('Data R1'!C351="","",'Data R1'!D351)</f>
        <v/>
      </c>
      <c r="E349">
        <f>IF('Data R1'!C351="","",'Data R1'!E351)</f>
        <v/>
      </c>
      <c r="F349">
        <f>IF('Data R1'!C351="","",'Data R1'!F351)</f>
        <v/>
      </c>
      <c r="G349">
        <f>IF('Data R1'!C351="","",'Data R1'!AD351)</f>
        <v/>
      </c>
      <c r="H349">
        <f>IF('Data R1'!C351="","",'Data R1'!AC351)</f>
        <v/>
      </c>
      <c r="I349">
        <f>IF('Data R1'!C351="","",COUNTIF('Data R1'!J351,"&gt;0")+COUNTIF('Data R1'!L351,"&gt;0")+COUNTIF('Data R1'!N351,"&gt;0")+COUNTIF('Data R1'!P351,"&gt;0")+COUNTIF('Data R1'!R351,"&gt;0")+COUNTIF('Data R1'!T351,"&gt;0")+COUNTIF('Data R1'!V351,"&gt;0")+COUNTIF('Data R1'!X351,"&gt;0"))</f>
        <v/>
      </c>
      <c r="J349">
        <f>IF('Data R1'!C351="","",IF((COUNTIF('Data R1'!K351,"&gt;0")+COUNTIF('Data R1'!M351,"&gt;0")+COUNTIF('Data R1'!O351,"&gt;0")+COUNTIF('Data R1'!Q351,"&gt;0")+COUNTIF('Data R1'!S351,"&gt;0")+COUNTIF('Data R1'!U351,"&gt;0")+COUNTIF('Data R1'!W351,"&gt;0")+COUNTIF('Data R1'!Y351,"&gt;0"))&gt;0,1,0))</f>
        <v/>
      </c>
      <c r="M349" t="inlineStr">
        <is>
          <t>Data R</t>
        </is>
      </c>
    </row>
    <row r="350">
      <c r="A350" t="inlineStr">
        <is>
          <t>Regional 1</t>
        </is>
      </c>
      <c r="B350">
        <f>IF('Data R1'!C352="","",'Data R1'!B352)</f>
        <v/>
      </c>
      <c r="C350">
        <f>IF('Data R1'!C352="","",'Data R1'!C352)</f>
        <v/>
      </c>
      <c r="D350">
        <f>IF('Data R1'!C352="","",'Data R1'!D352)</f>
        <v/>
      </c>
      <c r="E350">
        <f>IF('Data R1'!C352="","",'Data R1'!E352)</f>
        <v/>
      </c>
      <c r="F350">
        <f>IF('Data R1'!C352="","",'Data R1'!F352)</f>
        <v/>
      </c>
      <c r="G350">
        <f>IF('Data R1'!C352="","",'Data R1'!AD352)</f>
        <v/>
      </c>
      <c r="H350">
        <f>IF('Data R1'!C352="","",'Data R1'!AC352)</f>
        <v/>
      </c>
      <c r="I350">
        <f>IF('Data R1'!C352="","",COUNTIF('Data R1'!J352,"&gt;0")+COUNTIF('Data R1'!L352,"&gt;0")+COUNTIF('Data R1'!N352,"&gt;0")+COUNTIF('Data R1'!P352,"&gt;0")+COUNTIF('Data R1'!R352,"&gt;0")+COUNTIF('Data R1'!T352,"&gt;0")+COUNTIF('Data R1'!V352,"&gt;0")+COUNTIF('Data R1'!X352,"&gt;0"))</f>
        <v/>
      </c>
      <c r="J350">
        <f>IF('Data R1'!C352="","",IF((COUNTIF('Data R1'!K352,"&gt;0")+COUNTIF('Data R1'!M352,"&gt;0")+COUNTIF('Data R1'!O352,"&gt;0")+COUNTIF('Data R1'!Q352,"&gt;0")+COUNTIF('Data R1'!S352,"&gt;0")+COUNTIF('Data R1'!U352,"&gt;0")+COUNTIF('Data R1'!W352,"&gt;0")+COUNTIF('Data R1'!Y352,"&gt;0"))&gt;0,1,0))</f>
        <v/>
      </c>
      <c r="M350" t="inlineStr">
        <is>
          <t>Data R</t>
        </is>
      </c>
    </row>
    <row r="351">
      <c r="A351" t="inlineStr">
        <is>
          <t>Regional 1</t>
        </is>
      </c>
      <c r="B351">
        <f>IF('Data R1'!C353="","",'Data R1'!B353)</f>
        <v/>
      </c>
      <c r="C351">
        <f>IF('Data R1'!C353="","",'Data R1'!C353)</f>
        <v/>
      </c>
      <c r="D351">
        <f>IF('Data R1'!C353="","",'Data R1'!D353)</f>
        <v/>
      </c>
      <c r="E351">
        <f>IF('Data R1'!C353="","",'Data R1'!E353)</f>
        <v/>
      </c>
      <c r="F351">
        <f>IF('Data R1'!C353="","",'Data R1'!F353)</f>
        <v/>
      </c>
      <c r="G351">
        <f>IF('Data R1'!C353="","",'Data R1'!AD353)</f>
        <v/>
      </c>
      <c r="H351">
        <f>IF('Data R1'!C353="","",'Data R1'!AC353)</f>
        <v/>
      </c>
      <c r="I351">
        <f>IF('Data R1'!C353="","",COUNTIF('Data R1'!J353,"&gt;0")+COUNTIF('Data R1'!L353,"&gt;0")+COUNTIF('Data R1'!N353,"&gt;0")+COUNTIF('Data R1'!P353,"&gt;0")+COUNTIF('Data R1'!R353,"&gt;0")+COUNTIF('Data R1'!T353,"&gt;0")+COUNTIF('Data R1'!V353,"&gt;0")+COUNTIF('Data R1'!X353,"&gt;0"))</f>
        <v/>
      </c>
      <c r="J351">
        <f>IF('Data R1'!C353="","",IF((COUNTIF('Data R1'!K353,"&gt;0")+COUNTIF('Data R1'!M353,"&gt;0")+COUNTIF('Data R1'!O353,"&gt;0")+COUNTIF('Data R1'!Q353,"&gt;0")+COUNTIF('Data R1'!S353,"&gt;0")+COUNTIF('Data R1'!U353,"&gt;0")+COUNTIF('Data R1'!W353,"&gt;0")+COUNTIF('Data R1'!Y353,"&gt;0"))&gt;0,1,0))</f>
        <v/>
      </c>
      <c r="M351" t="inlineStr">
        <is>
          <t>Data R</t>
        </is>
      </c>
    </row>
    <row r="352">
      <c r="A352" t="inlineStr">
        <is>
          <t>Regional 1</t>
        </is>
      </c>
      <c r="B352">
        <f>IF('Data R1'!C354="","",'Data R1'!B354)</f>
        <v/>
      </c>
      <c r="C352">
        <f>IF('Data R1'!C354="","",'Data R1'!C354)</f>
        <v/>
      </c>
      <c r="D352">
        <f>IF('Data R1'!C354="","",'Data R1'!D354)</f>
        <v/>
      </c>
      <c r="E352">
        <f>IF('Data R1'!C354="","",'Data R1'!E354)</f>
        <v/>
      </c>
      <c r="F352">
        <f>IF('Data R1'!C354="","",'Data R1'!F354)</f>
        <v/>
      </c>
      <c r="G352">
        <f>IF('Data R1'!C354="","",'Data R1'!AD354)</f>
        <v/>
      </c>
      <c r="H352">
        <f>IF('Data R1'!C354="","",'Data R1'!AC354)</f>
        <v/>
      </c>
      <c r="I352">
        <f>IF('Data R1'!C354="","",COUNTIF('Data R1'!J354,"&gt;0")+COUNTIF('Data R1'!L354,"&gt;0")+COUNTIF('Data R1'!N354,"&gt;0")+COUNTIF('Data R1'!P354,"&gt;0")+COUNTIF('Data R1'!R354,"&gt;0")+COUNTIF('Data R1'!T354,"&gt;0")+COUNTIF('Data R1'!V354,"&gt;0")+COUNTIF('Data R1'!X354,"&gt;0"))</f>
        <v/>
      </c>
      <c r="J352">
        <f>IF('Data R1'!C354="","",IF((COUNTIF('Data R1'!K354,"&gt;0")+COUNTIF('Data R1'!M354,"&gt;0")+COUNTIF('Data R1'!O354,"&gt;0")+COUNTIF('Data R1'!Q354,"&gt;0")+COUNTIF('Data R1'!S354,"&gt;0")+COUNTIF('Data R1'!U354,"&gt;0")+COUNTIF('Data R1'!W354,"&gt;0")+COUNTIF('Data R1'!Y354,"&gt;0"))&gt;0,1,0))</f>
        <v/>
      </c>
      <c r="M352" t="inlineStr">
        <is>
          <t>Data R</t>
        </is>
      </c>
    </row>
    <row r="353">
      <c r="A353" t="inlineStr">
        <is>
          <t>Regional 1</t>
        </is>
      </c>
      <c r="B353">
        <f>IF('Data R1'!C355="","",'Data R1'!B355)</f>
        <v/>
      </c>
      <c r="C353">
        <f>IF('Data R1'!C355="","",'Data R1'!C355)</f>
        <v/>
      </c>
      <c r="D353">
        <f>IF('Data R1'!C355="","",'Data R1'!D355)</f>
        <v/>
      </c>
      <c r="E353">
        <f>IF('Data R1'!C355="","",'Data R1'!E355)</f>
        <v/>
      </c>
      <c r="F353">
        <f>IF('Data R1'!C355="","",'Data R1'!F355)</f>
        <v/>
      </c>
      <c r="G353">
        <f>IF('Data R1'!C355="","",'Data R1'!AD355)</f>
        <v/>
      </c>
      <c r="H353">
        <f>IF('Data R1'!C355="","",'Data R1'!AC355)</f>
        <v/>
      </c>
      <c r="I353">
        <f>IF('Data R1'!C355="","",COUNTIF('Data R1'!J355,"&gt;0")+COUNTIF('Data R1'!L355,"&gt;0")+COUNTIF('Data R1'!N355,"&gt;0")+COUNTIF('Data R1'!P355,"&gt;0")+COUNTIF('Data R1'!R355,"&gt;0")+COUNTIF('Data R1'!T355,"&gt;0")+COUNTIF('Data R1'!V355,"&gt;0")+COUNTIF('Data R1'!X355,"&gt;0"))</f>
        <v/>
      </c>
      <c r="J353">
        <f>IF('Data R1'!C355="","",IF((COUNTIF('Data R1'!K355,"&gt;0")+COUNTIF('Data R1'!M355,"&gt;0")+COUNTIF('Data R1'!O355,"&gt;0")+COUNTIF('Data R1'!Q355,"&gt;0")+COUNTIF('Data R1'!S355,"&gt;0")+COUNTIF('Data R1'!U355,"&gt;0")+COUNTIF('Data R1'!W355,"&gt;0")+COUNTIF('Data R1'!Y355,"&gt;0"))&gt;0,1,0))</f>
        <v/>
      </c>
      <c r="M353" t="inlineStr">
        <is>
          <t>Data R</t>
        </is>
      </c>
    </row>
    <row r="354">
      <c r="A354" t="inlineStr">
        <is>
          <t>Regional 1</t>
        </is>
      </c>
      <c r="B354">
        <f>IF('Data R1'!C356="","",'Data R1'!B356)</f>
        <v/>
      </c>
      <c r="C354">
        <f>IF('Data R1'!C356="","",'Data R1'!C356)</f>
        <v/>
      </c>
      <c r="D354">
        <f>IF('Data R1'!C356="","",'Data R1'!D356)</f>
        <v/>
      </c>
      <c r="E354">
        <f>IF('Data R1'!C356="","",'Data R1'!E356)</f>
        <v/>
      </c>
      <c r="F354">
        <f>IF('Data R1'!C356="","",'Data R1'!F356)</f>
        <v/>
      </c>
      <c r="G354">
        <f>IF('Data R1'!C356="","",'Data R1'!AD356)</f>
        <v/>
      </c>
      <c r="H354">
        <f>IF('Data R1'!C356="","",'Data R1'!AC356)</f>
        <v/>
      </c>
      <c r="I354">
        <f>IF('Data R1'!C356="","",COUNTIF('Data R1'!J356,"&gt;0")+COUNTIF('Data R1'!L356,"&gt;0")+COUNTIF('Data R1'!N356,"&gt;0")+COUNTIF('Data R1'!P356,"&gt;0")+COUNTIF('Data R1'!R356,"&gt;0")+COUNTIF('Data R1'!T356,"&gt;0")+COUNTIF('Data R1'!V356,"&gt;0")+COUNTIF('Data R1'!X356,"&gt;0"))</f>
        <v/>
      </c>
      <c r="J354">
        <f>IF('Data R1'!C356="","",IF((COUNTIF('Data R1'!K356,"&gt;0")+COUNTIF('Data R1'!M356,"&gt;0")+COUNTIF('Data R1'!O356,"&gt;0")+COUNTIF('Data R1'!Q356,"&gt;0")+COUNTIF('Data R1'!S356,"&gt;0")+COUNTIF('Data R1'!U356,"&gt;0")+COUNTIF('Data R1'!W356,"&gt;0")+COUNTIF('Data R1'!Y356,"&gt;0"))&gt;0,1,0))</f>
        <v/>
      </c>
      <c r="M354" t="inlineStr">
        <is>
          <t>Data R</t>
        </is>
      </c>
    </row>
    <row r="355">
      <c r="A355" t="inlineStr">
        <is>
          <t>Regional 1</t>
        </is>
      </c>
      <c r="B355">
        <f>IF('Data R1'!C357="","",'Data R1'!B357)</f>
        <v/>
      </c>
      <c r="C355">
        <f>IF('Data R1'!C357="","",'Data R1'!C357)</f>
        <v/>
      </c>
      <c r="D355">
        <f>IF('Data R1'!C357="","",'Data R1'!D357)</f>
        <v/>
      </c>
      <c r="E355">
        <f>IF('Data R1'!C357="","",'Data R1'!E357)</f>
        <v/>
      </c>
      <c r="F355">
        <f>IF('Data R1'!C357="","",'Data R1'!F357)</f>
        <v/>
      </c>
      <c r="G355">
        <f>IF('Data R1'!C357="","",'Data R1'!AD357)</f>
        <v/>
      </c>
      <c r="H355">
        <f>IF('Data R1'!C357="","",'Data R1'!AC357)</f>
        <v/>
      </c>
      <c r="I355">
        <f>IF('Data R1'!C357="","",COUNTIF('Data R1'!J357,"&gt;0")+COUNTIF('Data R1'!L357,"&gt;0")+COUNTIF('Data R1'!N357,"&gt;0")+COUNTIF('Data R1'!P357,"&gt;0")+COUNTIF('Data R1'!R357,"&gt;0")+COUNTIF('Data R1'!T357,"&gt;0")+COUNTIF('Data R1'!V357,"&gt;0")+COUNTIF('Data R1'!X357,"&gt;0"))</f>
        <v/>
      </c>
      <c r="J355">
        <f>IF('Data R1'!C357="","",IF((COUNTIF('Data R1'!K357,"&gt;0")+COUNTIF('Data R1'!M357,"&gt;0")+COUNTIF('Data R1'!O357,"&gt;0")+COUNTIF('Data R1'!Q357,"&gt;0")+COUNTIF('Data R1'!S357,"&gt;0")+COUNTIF('Data R1'!U357,"&gt;0")+COUNTIF('Data R1'!W357,"&gt;0")+COUNTIF('Data R1'!Y357,"&gt;0"))&gt;0,1,0))</f>
        <v/>
      </c>
      <c r="M355" t="inlineStr">
        <is>
          <t>Data R</t>
        </is>
      </c>
    </row>
    <row r="356">
      <c r="A356" t="inlineStr">
        <is>
          <t>Regional 1</t>
        </is>
      </c>
      <c r="B356">
        <f>IF('Data R1'!C358="","",'Data R1'!B358)</f>
        <v/>
      </c>
      <c r="C356">
        <f>IF('Data R1'!C358="","",'Data R1'!C358)</f>
        <v/>
      </c>
      <c r="D356">
        <f>IF('Data R1'!C358="","",'Data R1'!D358)</f>
        <v/>
      </c>
      <c r="E356">
        <f>IF('Data R1'!C358="","",'Data R1'!E358)</f>
        <v/>
      </c>
      <c r="F356">
        <f>IF('Data R1'!C358="","",'Data R1'!F358)</f>
        <v/>
      </c>
      <c r="G356">
        <f>IF('Data R1'!C358="","",'Data R1'!AD358)</f>
        <v/>
      </c>
      <c r="H356">
        <f>IF('Data R1'!C358="","",'Data R1'!AC358)</f>
        <v/>
      </c>
      <c r="I356">
        <f>IF('Data R1'!C358="","",COUNTIF('Data R1'!J358,"&gt;0")+COUNTIF('Data R1'!L358,"&gt;0")+COUNTIF('Data R1'!N358,"&gt;0")+COUNTIF('Data R1'!P358,"&gt;0")+COUNTIF('Data R1'!R358,"&gt;0")+COUNTIF('Data R1'!T358,"&gt;0")+COUNTIF('Data R1'!V358,"&gt;0")+COUNTIF('Data R1'!X358,"&gt;0"))</f>
        <v/>
      </c>
      <c r="J356">
        <f>IF('Data R1'!C358="","",IF((COUNTIF('Data R1'!K358,"&gt;0")+COUNTIF('Data R1'!M358,"&gt;0")+COUNTIF('Data R1'!O358,"&gt;0")+COUNTIF('Data R1'!Q358,"&gt;0")+COUNTIF('Data R1'!S358,"&gt;0")+COUNTIF('Data R1'!U358,"&gt;0")+COUNTIF('Data R1'!W358,"&gt;0")+COUNTIF('Data R1'!Y358,"&gt;0"))&gt;0,1,0))</f>
        <v/>
      </c>
      <c r="M356" t="inlineStr">
        <is>
          <t>Data R</t>
        </is>
      </c>
    </row>
    <row r="357">
      <c r="A357" t="inlineStr">
        <is>
          <t>Regional 1</t>
        </is>
      </c>
      <c r="B357">
        <f>IF('Data R1'!C359="","",'Data R1'!B359)</f>
        <v/>
      </c>
      <c r="C357">
        <f>IF('Data R1'!C359="","",'Data R1'!C359)</f>
        <v/>
      </c>
      <c r="D357">
        <f>IF('Data R1'!C359="","",'Data R1'!D359)</f>
        <v/>
      </c>
      <c r="E357">
        <f>IF('Data R1'!C359="","",'Data R1'!E359)</f>
        <v/>
      </c>
      <c r="F357">
        <f>IF('Data R1'!C359="","",'Data R1'!F359)</f>
        <v/>
      </c>
      <c r="G357">
        <f>IF('Data R1'!C359="","",'Data R1'!AD359)</f>
        <v/>
      </c>
      <c r="H357">
        <f>IF('Data R1'!C359="","",'Data R1'!AC359)</f>
        <v/>
      </c>
      <c r="I357">
        <f>IF('Data R1'!C359="","",COUNTIF('Data R1'!J359,"&gt;0")+COUNTIF('Data R1'!L359,"&gt;0")+COUNTIF('Data R1'!N359,"&gt;0")+COUNTIF('Data R1'!P359,"&gt;0")+COUNTIF('Data R1'!R359,"&gt;0")+COUNTIF('Data R1'!T359,"&gt;0")+COUNTIF('Data R1'!V359,"&gt;0")+COUNTIF('Data R1'!X359,"&gt;0"))</f>
        <v/>
      </c>
      <c r="J357">
        <f>IF('Data R1'!C359="","",IF((COUNTIF('Data R1'!K359,"&gt;0")+COUNTIF('Data R1'!M359,"&gt;0")+COUNTIF('Data R1'!O359,"&gt;0")+COUNTIF('Data R1'!Q359,"&gt;0")+COUNTIF('Data R1'!S359,"&gt;0")+COUNTIF('Data R1'!U359,"&gt;0")+COUNTIF('Data R1'!W359,"&gt;0")+COUNTIF('Data R1'!Y359,"&gt;0"))&gt;0,1,0))</f>
        <v/>
      </c>
      <c r="M357" t="inlineStr">
        <is>
          <t>Data R</t>
        </is>
      </c>
    </row>
    <row r="358">
      <c r="A358" t="inlineStr">
        <is>
          <t>Regional 1</t>
        </is>
      </c>
      <c r="B358">
        <f>IF('Data R1'!C360="","",'Data R1'!B360)</f>
        <v/>
      </c>
      <c r="C358">
        <f>IF('Data R1'!C360="","",'Data R1'!C360)</f>
        <v/>
      </c>
      <c r="D358">
        <f>IF('Data R1'!C360="","",'Data R1'!D360)</f>
        <v/>
      </c>
      <c r="E358">
        <f>IF('Data R1'!C360="","",'Data R1'!E360)</f>
        <v/>
      </c>
      <c r="F358">
        <f>IF('Data R1'!C360="","",'Data R1'!F360)</f>
        <v/>
      </c>
      <c r="G358">
        <f>IF('Data R1'!C360="","",'Data R1'!AD360)</f>
        <v/>
      </c>
      <c r="H358">
        <f>IF('Data R1'!C360="","",'Data R1'!AC360)</f>
        <v/>
      </c>
      <c r="I358">
        <f>IF('Data R1'!C360="","",COUNTIF('Data R1'!J360,"&gt;0")+COUNTIF('Data R1'!L360,"&gt;0")+COUNTIF('Data R1'!N360,"&gt;0")+COUNTIF('Data R1'!P360,"&gt;0")+COUNTIF('Data R1'!R360,"&gt;0")+COUNTIF('Data R1'!T360,"&gt;0")+COUNTIF('Data R1'!V360,"&gt;0")+COUNTIF('Data R1'!X360,"&gt;0"))</f>
        <v/>
      </c>
      <c r="J358">
        <f>IF('Data R1'!C360="","",IF((COUNTIF('Data R1'!K360,"&gt;0")+COUNTIF('Data R1'!M360,"&gt;0")+COUNTIF('Data R1'!O360,"&gt;0")+COUNTIF('Data R1'!Q360,"&gt;0")+COUNTIF('Data R1'!S360,"&gt;0")+COUNTIF('Data R1'!U360,"&gt;0")+COUNTIF('Data R1'!W360,"&gt;0")+COUNTIF('Data R1'!Y360,"&gt;0"))&gt;0,1,0))</f>
        <v/>
      </c>
      <c r="M358" t="inlineStr">
        <is>
          <t>Data R</t>
        </is>
      </c>
    </row>
    <row r="359">
      <c r="A359" t="inlineStr">
        <is>
          <t>Regional 1</t>
        </is>
      </c>
      <c r="B359">
        <f>IF('Data R1'!C361="","",'Data R1'!B361)</f>
        <v/>
      </c>
      <c r="C359">
        <f>IF('Data R1'!C361="","",'Data R1'!C361)</f>
        <v/>
      </c>
      <c r="D359">
        <f>IF('Data R1'!C361="","",'Data R1'!D361)</f>
        <v/>
      </c>
      <c r="E359">
        <f>IF('Data R1'!C361="","",'Data R1'!E361)</f>
        <v/>
      </c>
      <c r="F359">
        <f>IF('Data R1'!C361="","",'Data R1'!F361)</f>
        <v/>
      </c>
      <c r="G359">
        <f>IF('Data R1'!C361="","",'Data R1'!AD361)</f>
        <v/>
      </c>
      <c r="H359">
        <f>IF('Data R1'!C361="","",'Data R1'!AC361)</f>
        <v/>
      </c>
      <c r="I359">
        <f>IF('Data R1'!C361="","",COUNTIF('Data R1'!J361,"&gt;0")+COUNTIF('Data R1'!L361,"&gt;0")+COUNTIF('Data R1'!N361,"&gt;0")+COUNTIF('Data R1'!P361,"&gt;0")+COUNTIF('Data R1'!R361,"&gt;0")+COUNTIF('Data R1'!T361,"&gt;0")+COUNTIF('Data R1'!V361,"&gt;0")+COUNTIF('Data R1'!X361,"&gt;0"))</f>
        <v/>
      </c>
      <c r="J359">
        <f>IF('Data R1'!C361="","",IF((COUNTIF('Data R1'!K361,"&gt;0")+COUNTIF('Data R1'!M361,"&gt;0")+COUNTIF('Data R1'!O361,"&gt;0")+COUNTIF('Data R1'!Q361,"&gt;0")+COUNTIF('Data R1'!S361,"&gt;0")+COUNTIF('Data R1'!U361,"&gt;0")+COUNTIF('Data R1'!W361,"&gt;0")+COUNTIF('Data R1'!Y361,"&gt;0"))&gt;0,1,0))</f>
        <v/>
      </c>
      <c r="M359" t="inlineStr">
        <is>
          <t>Data R</t>
        </is>
      </c>
    </row>
    <row r="360">
      <c r="A360" t="inlineStr">
        <is>
          <t>Regional 1</t>
        </is>
      </c>
      <c r="B360">
        <f>IF('Data R1'!C362="","",'Data R1'!B362)</f>
        <v/>
      </c>
      <c r="C360">
        <f>IF('Data R1'!C362="","",'Data R1'!C362)</f>
        <v/>
      </c>
      <c r="D360">
        <f>IF('Data R1'!C362="","",'Data R1'!D362)</f>
        <v/>
      </c>
      <c r="E360">
        <f>IF('Data R1'!C362="","",'Data R1'!E362)</f>
        <v/>
      </c>
      <c r="F360">
        <f>IF('Data R1'!C362="","",'Data R1'!F362)</f>
        <v/>
      </c>
      <c r="G360">
        <f>IF('Data R1'!C362="","",'Data R1'!AD362)</f>
        <v/>
      </c>
      <c r="H360">
        <f>IF('Data R1'!C362="","",'Data R1'!AC362)</f>
        <v/>
      </c>
      <c r="I360">
        <f>IF('Data R1'!C362="","",COUNTIF('Data R1'!J362,"&gt;0")+COUNTIF('Data R1'!L362,"&gt;0")+COUNTIF('Data R1'!N362,"&gt;0")+COUNTIF('Data R1'!P362,"&gt;0")+COUNTIF('Data R1'!R362,"&gt;0")+COUNTIF('Data R1'!T362,"&gt;0")+COUNTIF('Data R1'!V362,"&gt;0")+COUNTIF('Data R1'!X362,"&gt;0"))</f>
        <v/>
      </c>
      <c r="J360">
        <f>IF('Data R1'!C362="","",IF((COUNTIF('Data R1'!K362,"&gt;0")+COUNTIF('Data R1'!M362,"&gt;0")+COUNTIF('Data R1'!O362,"&gt;0")+COUNTIF('Data R1'!Q362,"&gt;0")+COUNTIF('Data R1'!S362,"&gt;0")+COUNTIF('Data R1'!U362,"&gt;0")+COUNTIF('Data R1'!W362,"&gt;0")+COUNTIF('Data R1'!Y362,"&gt;0"))&gt;0,1,0))</f>
        <v/>
      </c>
      <c r="M360" t="inlineStr">
        <is>
          <t>Data R</t>
        </is>
      </c>
    </row>
    <row r="361">
      <c r="A361" t="inlineStr">
        <is>
          <t>Regional 1</t>
        </is>
      </c>
      <c r="B361">
        <f>IF('Data R1'!C363="","",'Data R1'!B363)</f>
        <v/>
      </c>
      <c r="C361">
        <f>IF('Data R1'!C363="","",'Data R1'!C363)</f>
        <v/>
      </c>
      <c r="D361">
        <f>IF('Data R1'!C363="","",'Data R1'!D363)</f>
        <v/>
      </c>
      <c r="E361">
        <f>IF('Data R1'!C363="","",'Data R1'!E363)</f>
        <v/>
      </c>
      <c r="F361">
        <f>IF('Data R1'!C363="","",'Data R1'!F363)</f>
        <v/>
      </c>
      <c r="G361">
        <f>IF('Data R1'!C363="","",'Data R1'!AD363)</f>
        <v/>
      </c>
      <c r="H361">
        <f>IF('Data R1'!C363="","",'Data R1'!AC363)</f>
        <v/>
      </c>
      <c r="I361">
        <f>IF('Data R1'!C363="","",COUNTIF('Data R1'!J363,"&gt;0")+COUNTIF('Data R1'!L363,"&gt;0")+COUNTIF('Data R1'!N363,"&gt;0")+COUNTIF('Data R1'!P363,"&gt;0")+COUNTIF('Data R1'!R363,"&gt;0")+COUNTIF('Data R1'!T363,"&gt;0")+COUNTIF('Data R1'!V363,"&gt;0")+COUNTIF('Data R1'!X363,"&gt;0"))</f>
        <v/>
      </c>
      <c r="J361">
        <f>IF('Data R1'!C363="","",IF((COUNTIF('Data R1'!K363,"&gt;0")+COUNTIF('Data R1'!M363,"&gt;0")+COUNTIF('Data R1'!O363,"&gt;0")+COUNTIF('Data R1'!Q363,"&gt;0")+COUNTIF('Data R1'!S363,"&gt;0")+COUNTIF('Data R1'!U363,"&gt;0")+COUNTIF('Data R1'!W363,"&gt;0")+COUNTIF('Data R1'!Y363,"&gt;0"))&gt;0,1,0))</f>
        <v/>
      </c>
      <c r="M361" t="inlineStr">
        <is>
          <t>Data R</t>
        </is>
      </c>
    </row>
    <row r="362">
      <c r="A362" t="inlineStr">
        <is>
          <t>Regional 1</t>
        </is>
      </c>
      <c r="B362">
        <f>IF('Data R1'!C364="","",'Data R1'!B364)</f>
        <v/>
      </c>
      <c r="C362">
        <f>IF('Data R1'!C364="","",'Data R1'!C364)</f>
        <v/>
      </c>
      <c r="D362">
        <f>IF('Data R1'!C364="","",'Data R1'!D364)</f>
        <v/>
      </c>
      <c r="E362">
        <f>IF('Data R1'!C364="","",'Data R1'!E364)</f>
        <v/>
      </c>
      <c r="F362">
        <f>IF('Data R1'!C364="","",'Data R1'!F364)</f>
        <v/>
      </c>
      <c r="G362">
        <f>IF('Data R1'!C364="","",'Data R1'!AD364)</f>
        <v/>
      </c>
      <c r="H362">
        <f>IF('Data R1'!C364="","",'Data R1'!AC364)</f>
        <v/>
      </c>
      <c r="I362">
        <f>IF('Data R1'!C364="","",COUNTIF('Data R1'!J364,"&gt;0")+COUNTIF('Data R1'!L364,"&gt;0")+COUNTIF('Data R1'!N364,"&gt;0")+COUNTIF('Data R1'!P364,"&gt;0")+COUNTIF('Data R1'!R364,"&gt;0")+COUNTIF('Data R1'!T364,"&gt;0")+COUNTIF('Data R1'!V364,"&gt;0")+COUNTIF('Data R1'!X364,"&gt;0"))</f>
        <v/>
      </c>
      <c r="J362">
        <f>IF('Data R1'!C364="","",IF((COUNTIF('Data R1'!K364,"&gt;0")+COUNTIF('Data R1'!M364,"&gt;0")+COUNTIF('Data R1'!O364,"&gt;0")+COUNTIF('Data R1'!Q364,"&gt;0")+COUNTIF('Data R1'!S364,"&gt;0")+COUNTIF('Data R1'!U364,"&gt;0")+COUNTIF('Data R1'!W364,"&gt;0")+COUNTIF('Data R1'!Y364,"&gt;0"))&gt;0,1,0))</f>
        <v/>
      </c>
      <c r="M362" t="inlineStr">
        <is>
          <t>Data R</t>
        </is>
      </c>
    </row>
    <row r="363">
      <c r="A363" t="inlineStr">
        <is>
          <t>Regional 1</t>
        </is>
      </c>
      <c r="B363">
        <f>IF('Data R1'!C365="","",'Data R1'!B365)</f>
        <v/>
      </c>
      <c r="C363">
        <f>IF('Data R1'!C365="","",'Data R1'!C365)</f>
        <v/>
      </c>
      <c r="D363">
        <f>IF('Data R1'!C365="","",'Data R1'!D365)</f>
        <v/>
      </c>
      <c r="E363">
        <f>IF('Data R1'!C365="","",'Data R1'!E365)</f>
        <v/>
      </c>
      <c r="F363">
        <f>IF('Data R1'!C365="","",'Data R1'!F365)</f>
        <v/>
      </c>
      <c r="G363">
        <f>IF('Data R1'!C365="","",'Data R1'!AD365)</f>
        <v/>
      </c>
      <c r="H363">
        <f>IF('Data R1'!C365="","",'Data R1'!AC365)</f>
        <v/>
      </c>
      <c r="I363">
        <f>IF('Data R1'!C365="","",COUNTIF('Data R1'!J365,"&gt;0")+COUNTIF('Data R1'!L365,"&gt;0")+COUNTIF('Data R1'!N365,"&gt;0")+COUNTIF('Data R1'!P365,"&gt;0")+COUNTIF('Data R1'!R365,"&gt;0")+COUNTIF('Data R1'!T365,"&gt;0")+COUNTIF('Data R1'!V365,"&gt;0")+COUNTIF('Data R1'!X365,"&gt;0"))</f>
        <v/>
      </c>
      <c r="J363">
        <f>IF('Data R1'!C365="","",IF((COUNTIF('Data R1'!K365,"&gt;0")+COUNTIF('Data R1'!M365,"&gt;0")+COUNTIF('Data R1'!O365,"&gt;0")+COUNTIF('Data R1'!Q365,"&gt;0")+COUNTIF('Data R1'!S365,"&gt;0")+COUNTIF('Data R1'!U365,"&gt;0")+COUNTIF('Data R1'!W365,"&gt;0")+COUNTIF('Data R1'!Y365,"&gt;0"))&gt;0,1,0))</f>
        <v/>
      </c>
      <c r="M363" t="inlineStr">
        <is>
          <t>Data R</t>
        </is>
      </c>
    </row>
    <row r="364">
      <c r="A364" t="inlineStr">
        <is>
          <t>Regional 1</t>
        </is>
      </c>
      <c r="B364">
        <f>IF('Data R1'!C366="","",'Data R1'!B366)</f>
        <v/>
      </c>
      <c r="C364">
        <f>IF('Data R1'!C366="","",'Data R1'!C366)</f>
        <v/>
      </c>
      <c r="D364">
        <f>IF('Data R1'!C366="","",'Data R1'!D366)</f>
        <v/>
      </c>
      <c r="E364">
        <f>IF('Data R1'!C366="","",'Data R1'!E366)</f>
        <v/>
      </c>
      <c r="F364">
        <f>IF('Data R1'!C366="","",'Data R1'!F366)</f>
        <v/>
      </c>
      <c r="G364">
        <f>IF('Data R1'!C366="","",'Data R1'!AD366)</f>
        <v/>
      </c>
      <c r="H364">
        <f>IF('Data R1'!C366="","",'Data R1'!AC366)</f>
        <v/>
      </c>
      <c r="I364">
        <f>IF('Data R1'!C366="","",COUNTIF('Data R1'!J366,"&gt;0")+COUNTIF('Data R1'!L366,"&gt;0")+COUNTIF('Data R1'!N366,"&gt;0")+COUNTIF('Data R1'!P366,"&gt;0")+COUNTIF('Data R1'!R366,"&gt;0")+COUNTIF('Data R1'!T366,"&gt;0")+COUNTIF('Data R1'!V366,"&gt;0")+COUNTIF('Data R1'!X366,"&gt;0"))</f>
        <v/>
      </c>
      <c r="J364">
        <f>IF('Data R1'!C366="","",IF((COUNTIF('Data R1'!K366,"&gt;0")+COUNTIF('Data R1'!M366,"&gt;0")+COUNTIF('Data R1'!O366,"&gt;0")+COUNTIF('Data R1'!Q366,"&gt;0")+COUNTIF('Data R1'!S366,"&gt;0")+COUNTIF('Data R1'!U366,"&gt;0")+COUNTIF('Data R1'!W366,"&gt;0")+COUNTIF('Data R1'!Y366,"&gt;0"))&gt;0,1,0))</f>
        <v/>
      </c>
      <c r="M364" t="inlineStr">
        <is>
          <t>Data R</t>
        </is>
      </c>
    </row>
    <row r="365">
      <c r="A365" t="inlineStr">
        <is>
          <t>Regional 1</t>
        </is>
      </c>
      <c r="B365">
        <f>IF('Data R1'!C367="","",'Data R1'!B367)</f>
        <v/>
      </c>
      <c r="C365">
        <f>IF('Data R1'!C367="","",'Data R1'!C367)</f>
        <v/>
      </c>
      <c r="D365">
        <f>IF('Data R1'!C367="","",'Data R1'!D367)</f>
        <v/>
      </c>
      <c r="E365">
        <f>IF('Data R1'!C367="","",'Data R1'!E367)</f>
        <v/>
      </c>
      <c r="F365">
        <f>IF('Data R1'!C367="","",'Data R1'!F367)</f>
        <v/>
      </c>
      <c r="G365">
        <f>IF('Data R1'!C367="","",'Data R1'!AD367)</f>
        <v/>
      </c>
      <c r="H365">
        <f>IF('Data R1'!C367="","",'Data R1'!AC367)</f>
        <v/>
      </c>
      <c r="I365">
        <f>IF('Data R1'!C367="","",COUNTIF('Data R1'!J367,"&gt;0")+COUNTIF('Data R1'!L367,"&gt;0")+COUNTIF('Data R1'!N367,"&gt;0")+COUNTIF('Data R1'!P367,"&gt;0")+COUNTIF('Data R1'!R367,"&gt;0")+COUNTIF('Data R1'!T367,"&gt;0")+COUNTIF('Data R1'!V367,"&gt;0")+COUNTIF('Data R1'!X367,"&gt;0"))</f>
        <v/>
      </c>
      <c r="J365">
        <f>IF('Data R1'!C367="","",IF((COUNTIF('Data R1'!K367,"&gt;0")+COUNTIF('Data R1'!M367,"&gt;0")+COUNTIF('Data R1'!O367,"&gt;0")+COUNTIF('Data R1'!Q367,"&gt;0")+COUNTIF('Data R1'!S367,"&gt;0")+COUNTIF('Data R1'!U367,"&gt;0")+COUNTIF('Data R1'!W367,"&gt;0")+COUNTIF('Data R1'!Y367,"&gt;0"))&gt;0,1,0))</f>
        <v/>
      </c>
      <c r="M365" t="inlineStr">
        <is>
          <t>Data R</t>
        </is>
      </c>
    </row>
    <row r="366">
      <c r="A366" t="inlineStr">
        <is>
          <t>Regional 1</t>
        </is>
      </c>
      <c r="B366">
        <f>IF('Data R1'!C368="","",'Data R1'!B368)</f>
        <v/>
      </c>
      <c r="C366">
        <f>IF('Data R1'!C368="","",'Data R1'!C368)</f>
        <v/>
      </c>
      <c r="D366">
        <f>IF('Data R1'!C368="","",'Data R1'!D368)</f>
        <v/>
      </c>
      <c r="E366">
        <f>IF('Data R1'!C368="","",'Data R1'!E368)</f>
        <v/>
      </c>
      <c r="F366">
        <f>IF('Data R1'!C368="","",'Data R1'!F368)</f>
        <v/>
      </c>
      <c r="G366">
        <f>IF('Data R1'!C368="","",'Data R1'!AD368)</f>
        <v/>
      </c>
      <c r="H366">
        <f>IF('Data R1'!C368="","",'Data R1'!AC368)</f>
        <v/>
      </c>
      <c r="I366">
        <f>IF('Data R1'!C368="","",COUNTIF('Data R1'!J368,"&gt;0")+COUNTIF('Data R1'!L368,"&gt;0")+COUNTIF('Data R1'!N368,"&gt;0")+COUNTIF('Data R1'!P368,"&gt;0")+COUNTIF('Data R1'!R368,"&gt;0")+COUNTIF('Data R1'!T368,"&gt;0")+COUNTIF('Data R1'!V368,"&gt;0")+COUNTIF('Data R1'!X368,"&gt;0"))</f>
        <v/>
      </c>
      <c r="J366">
        <f>IF('Data R1'!C368="","",IF((COUNTIF('Data R1'!K368,"&gt;0")+COUNTIF('Data R1'!M368,"&gt;0")+COUNTIF('Data R1'!O368,"&gt;0")+COUNTIF('Data R1'!Q368,"&gt;0")+COUNTIF('Data R1'!S368,"&gt;0")+COUNTIF('Data R1'!U368,"&gt;0")+COUNTIF('Data R1'!W368,"&gt;0")+COUNTIF('Data R1'!Y368,"&gt;0"))&gt;0,1,0))</f>
        <v/>
      </c>
      <c r="M366" t="inlineStr">
        <is>
          <t>Data R</t>
        </is>
      </c>
    </row>
    <row r="367">
      <c r="A367" t="inlineStr">
        <is>
          <t>Regional 1</t>
        </is>
      </c>
      <c r="B367">
        <f>IF('Data R1'!C369="","",'Data R1'!B369)</f>
        <v/>
      </c>
      <c r="C367">
        <f>IF('Data R1'!C369="","",'Data R1'!C369)</f>
        <v/>
      </c>
      <c r="D367">
        <f>IF('Data R1'!C369="","",'Data R1'!D369)</f>
        <v/>
      </c>
      <c r="E367">
        <f>IF('Data R1'!C369="","",'Data R1'!E369)</f>
        <v/>
      </c>
      <c r="F367">
        <f>IF('Data R1'!C369="","",'Data R1'!F369)</f>
        <v/>
      </c>
      <c r="G367">
        <f>IF('Data R1'!C369="","",'Data R1'!AD369)</f>
        <v/>
      </c>
      <c r="H367">
        <f>IF('Data R1'!C369="","",'Data R1'!AC369)</f>
        <v/>
      </c>
      <c r="I367">
        <f>IF('Data R1'!C369="","",COUNTIF('Data R1'!J369,"&gt;0")+COUNTIF('Data R1'!L369,"&gt;0")+COUNTIF('Data R1'!N369,"&gt;0")+COUNTIF('Data R1'!P369,"&gt;0")+COUNTIF('Data R1'!R369,"&gt;0")+COUNTIF('Data R1'!T369,"&gt;0")+COUNTIF('Data R1'!V369,"&gt;0")+COUNTIF('Data R1'!X369,"&gt;0"))</f>
        <v/>
      </c>
      <c r="J367">
        <f>IF('Data R1'!C369="","",IF((COUNTIF('Data R1'!K369,"&gt;0")+COUNTIF('Data R1'!M369,"&gt;0")+COUNTIF('Data R1'!O369,"&gt;0")+COUNTIF('Data R1'!Q369,"&gt;0")+COUNTIF('Data R1'!S369,"&gt;0")+COUNTIF('Data R1'!U369,"&gt;0")+COUNTIF('Data R1'!W369,"&gt;0")+COUNTIF('Data R1'!Y369,"&gt;0"))&gt;0,1,0))</f>
        <v/>
      </c>
      <c r="M367" t="inlineStr">
        <is>
          <t>Data R</t>
        </is>
      </c>
    </row>
    <row r="368">
      <c r="A368" t="inlineStr">
        <is>
          <t>Regional 1</t>
        </is>
      </c>
      <c r="B368">
        <f>IF('Data R1'!C370="","",'Data R1'!B370)</f>
        <v/>
      </c>
      <c r="C368">
        <f>IF('Data R1'!C370="","",'Data R1'!C370)</f>
        <v/>
      </c>
      <c r="D368">
        <f>IF('Data R1'!C370="","",'Data R1'!D370)</f>
        <v/>
      </c>
      <c r="E368">
        <f>IF('Data R1'!C370="","",'Data R1'!E370)</f>
        <v/>
      </c>
      <c r="F368">
        <f>IF('Data R1'!C370="","",'Data R1'!F370)</f>
        <v/>
      </c>
      <c r="G368">
        <f>IF('Data R1'!C370="","",'Data R1'!AD370)</f>
        <v/>
      </c>
      <c r="H368">
        <f>IF('Data R1'!C370="","",'Data R1'!AC370)</f>
        <v/>
      </c>
      <c r="I368">
        <f>IF('Data R1'!C370="","",COUNTIF('Data R1'!J370,"&gt;0")+COUNTIF('Data R1'!L370,"&gt;0")+COUNTIF('Data R1'!N370,"&gt;0")+COUNTIF('Data R1'!P370,"&gt;0")+COUNTIF('Data R1'!R370,"&gt;0")+COUNTIF('Data R1'!T370,"&gt;0")+COUNTIF('Data R1'!V370,"&gt;0")+COUNTIF('Data R1'!X370,"&gt;0"))</f>
        <v/>
      </c>
      <c r="J368">
        <f>IF('Data R1'!C370="","",IF((COUNTIF('Data R1'!K370,"&gt;0")+COUNTIF('Data R1'!M370,"&gt;0")+COUNTIF('Data R1'!O370,"&gt;0")+COUNTIF('Data R1'!Q370,"&gt;0")+COUNTIF('Data R1'!S370,"&gt;0")+COUNTIF('Data R1'!U370,"&gt;0")+COUNTIF('Data R1'!W370,"&gt;0")+COUNTIF('Data R1'!Y370,"&gt;0"))&gt;0,1,0))</f>
        <v/>
      </c>
      <c r="M368" t="inlineStr">
        <is>
          <t>Data R</t>
        </is>
      </c>
    </row>
    <row r="369">
      <c r="A369" t="inlineStr">
        <is>
          <t>Regional 1</t>
        </is>
      </c>
      <c r="B369">
        <f>IF('Data R1'!C371="","",'Data R1'!B371)</f>
        <v/>
      </c>
      <c r="C369">
        <f>IF('Data R1'!C371="","",'Data R1'!C371)</f>
        <v/>
      </c>
      <c r="D369">
        <f>IF('Data R1'!C371="","",'Data R1'!D371)</f>
        <v/>
      </c>
      <c r="E369">
        <f>IF('Data R1'!C371="","",'Data R1'!E371)</f>
        <v/>
      </c>
      <c r="F369">
        <f>IF('Data R1'!C371="","",'Data R1'!F371)</f>
        <v/>
      </c>
      <c r="G369">
        <f>IF('Data R1'!C371="","",'Data R1'!AD371)</f>
        <v/>
      </c>
      <c r="H369">
        <f>IF('Data R1'!C371="","",'Data R1'!AC371)</f>
        <v/>
      </c>
      <c r="I369">
        <f>IF('Data R1'!C371="","",COUNTIF('Data R1'!J371,"&gt;0")+COUNTIF('Data R1'!L371,"&gt;0")+COUNTIF('Data R1'!N371,"&gt;0")+COUNTIF('Data R1'!P371,"&gt;0")+COUNTIF('Data R1'!R371,"&gt;0")+COUNTIF('Data R1'!T371,"&gt;0")+COUNTIF('Data R1'!V371,"&gt;0")+COUNTIF('Data R1'!X371,"&gt;0"))</f>
        <v/>
      </c>
      <c r="J369">
        <f>IF('Data R1'!C371="","",IF((COUNTIF('Data R1'!K371,"&gt;0")+COUNTIF('Data R1'!M371,"&gt;0")+COUNTIF('Data R1'!O371,"&gt;0")+COUNTIF('Data R1'!Q371,"&gt;0")+COUNTIF('Data R1'!S371,"&gt;0")+COUNTIF('Data R1'!U371,"&gt;0")+COUNTIF('Data R1'!W371,"&gt;0")+COUNTIF('Data R1'!Y371,"&gt;0"))&gt;0,1,0))</f>
        <v/>
      </c>
      <c r="M369" t="inlineStr">
        <is>
          <t>Data R</t>
        </is>
      </c>
    </row>
    <row r="370">
      <c r="A370" t="inlineStr">
        <is>
          <t>Regional 1</t>
        </is>
      </c>
      <c r="B370">
        <f>IF('Data R1'!C372="","",'Data R1'!B372)</f>
        <v/>
      </c>
      <c r="C370">
        <f>IF('Data R1'!C372="","",'Data R1'!C372)</f>
        <v/>
      </c>
      <c r="D370">
        <f>IF('Data R1'!C372="","",'Data R1'!D372)</f>
        <v/>
      </c>
      <c r="E370">
        <f>IF('Data R1'!C372="","",'Data R1'!E372)</f>
        <v/>
      </c>
      <c r="F370">
        <f>IF('Data R1'!C372="","",'Data R1'!F372)</f>
        <v/>
      </c>
      <c r="G370">
        <f>IF('Data R1'!C372="","",'Data R1'!AD372)</f>
        <v/>
      </c>
      <c r="H370">
        <f>IF('Data R1'!C372="","",'Data R1'!AC372)</f>
        <v/>
      </c>
      <c r="I370">
        <f>IF('Data R1'!C372="","",COUNTIF('Data R1'!J372,"&gt;0")+COUNTIF('Data R1'!L372,"&gt;0")+COUNTIF('Data R1'!N372,"&gt;0")+COUNTIF('Data R1'!P372,"&gt;0")+COUNTIF('Data R1'!R372,"&gt;0")+COUNTIF('Data R1'!T372,"&gt;0")+COUNTIF('Data R1'!V372,"&gt;0")+COUNTIF('Data R1'!X372,"&gt;0"))</f>
        <v/>
      </c>
      <c r="J370">
        <f>IF('Data R1'!C372="","",IF((COUNTIF('Data R1'!K372,"&gt;0")+COUNTIF('Data R1'!M372,"&gt;0")+COUNTIF('Data R1'!O372,"&gt;0")+COUNTIF('Data R1'!Q372,"&gt;0")+COUNTIF('Data R1'!S372,"&gt;0")+COUNTIF('Data R1'!U372,"&gt;0")+COUNTIF('Data R1'!W372,"&gt;0")+COUNTIF('Data R1'!Y372,"&gt;0"))&gt;0,1,0))</f>
        <v/>
      </c>
      <c r="M370" t="inlineStr">
        <is>
          <t>Data R</t>
        </is>
      </c>
    </row>
    <row r="371">
      <c r="A371" t="inlineStr">
        <is>
          <t>Regional 1</t>
        </is>
      </c>
      <c r="B371">
        <f>IF('Data R1'!C373="","",'Data R1'!B373)</f>
        <v/>
      </c>
      <c r="C371">
        <f>IF('Data R1'!C373="","",'Data R1'!C373)</f>
        <v/>
      </c>
      <c r="D371">
        <f>IF('Data R1'!C373="","",'Data R1'!D373)</f>
        <v/>
      </c>
      <c r="E371">
        <f>IF('Data R1'!C373="","",'Data R1'!E373)</f>
        <v/>
      </c>
      <c r="F371">
        <f>IF('Data R1'!C373="","",'Data R1'!F373)</f>
        <v/>
      </c>
      <c r="G371">
        <f>IF('Data R1'!C373="","",'Data R1'!AD373)</f>
        <v/>
      </c>
      <c r="H371">
        <f>IF('Data R1'!C373="","",'Data R1'!AC373)</f>
        <v/>
      </c>
      <c r="I371">
        <f>IF('Data R1'!C373="","",COUNTIF('Data R1'!J373,"&gt;0")+COUNTIF('Data R1'!L373,"&gt;0")+COUNTIF('Data R1'!N373,"&gt;0")+COUNTIF('Data R1'!P373,"&gt;0")+COUNTIF('Data R1'!R373,"&gt;0")+COUNTIF('Data R1'!T373,"&gt;0")+COUNTIF('Data R1'!V373,"&gt;0")+COUNTIF('Data R1'!X373,"&gt;0"))</f>
        <v/>
      </c>
      <c r="J371">
        <f>IF('Data R1'!C373="","",IF((COUNTIF('Data R1'!K373,"&gt;0")+COUNTIF('Data R1'!M373,"&gt;0")+COUNTIF('Data R1'!O373,"&gt;0")+COUNTIF('Data R1'!Q373,"&gt;0")+COUNTIF('Data R1'!S373,"&gt;0")+COUNTIF('Data R1'!U373,"&gt;0")+COUNTIF('Data R1'!W373,"&gt;0")+COUNTIF('Data R1'!Y373,"&gt;0"))&gt;0,1,0))</f>
        <v/>
      </c>
      <c r="M371" t="inlineStr">
        <is>
          <t>Data R</t>
        </is>
      </c>
    </row>
    <row r="372">
      <c r="A372" t="inlineStr">
        <is>
          <t>Regional 1</t>
        </is>
      </c>
      <c r="B372">
        <f>IF('Data R1'!C374="","",'Data R1'!B374)</f>
        <v/>
      </c>
      <c r="C372">
        <f>IF('Data R1'!C374="","",'Data R1'!C374)</f>
        <v/>
      </c>
      <c r="D372">
        <f>IF('Data R1'!C374="","",'Data R1'!D374)</f>
        <v/>
      </c>
      <c r="E372">
        <f>IF('Data R1'!C374="","",'Data R1'!E374)</f>
        <v/>
      </c>
      <c r="F372">
        <f>IF('Data R1'!C374="","",'Data R1'!F374)</f>
        <v/>
      </c>
      <c r="G372">
        <f>IF('Data R1'!C374="","",'Data R1'!AD374)</f>
        <v/>
      </c>
      <c r="H372">
        <f>IF('Data R1'!C374="","",'Data R1'!AC374)</f>
        <v/>
      </c>
      <c r="I372">
        <f>IF('Data R1'!C374="","",COUNTIF('Data R1'!J374,"&gt;0")+COUNTIF('Data R1'!L374,"&gt;0")+COUNTIF('Data R1'!N374,"&gt;0")+COUNTIF('Data R1'!P374,"&gt;0")+COUNTIF('Data R1'!R374,"&gt;0")+COUNTIF('Data R1'!T374,"&gt;0")+COUNTIF('Data R1'!V374,"&gt;0")+COUNTIF('Data R1'!X374,"&gt;0"))</f>
        <v/>
      </c>
      <c r="J372">
        <f>IF('Data R1'!C374="","",IF((COUNTIF('Data R1'!K374,"&gt;0")+COUNTIF('Data R1'!M374,"&gt;0")+COUNTIF('Data R1'!O374,"&gt;0")+COUNTIF('Data R1'!Q374,"&gt;0")+COUNTIF('Data R1'!S374,"&gt;0")+COUNTIF('Data R1'!U374,"&gt;0")+COUNTIF('Data R1'!W374,"&gt;0")+COUNTIF('Data R1'!Y374,"&gt;0"))&gt;0,1,0))</f>
        <v/>
      </c>
      <c r="M372" t="inlineStr">
        <is>
          <t>Data R</t>
        </is>
      </c>
    </row>
    <row r="373">
      <c r="A373" t="inlineStr">
        <is>
          <t>Regional 1</t>
        </is>
      </c>
      <c r="B373">
        <f>IF('Data R1'!C375="","",'Data R1'!B375)</f>
        <v/>
      </c>
      <c r="C373">
        <f>IF('Data R1'!C375="","",'Data R1'!C375)</f>
        <v/>
      </c>
      <c r="D373">
        <f>IF('Data R1'!C375="","",'Data R1'!D375)</f>
        <v/>
      </c>
      <c r="E373">
        <f>IF('Data R1'!C375="","",'Data R1'!E375)</f>
        <v/>
      </c>
      <c r="F373">
        <f>IF('Data R1'!C375="","",'Data R1'!F375)</f>
        <v/>
      </c>
      <c r="G373">
        <f>IF('Data R1'!C375="","",'Data R1'!AD375)</f>
        <v/>
      </c>
      <c r="H373">
        <f>IF('Data R1'!C375="","",'Data R1'!AC375)</f>
        <v/>
      </c>
      <c r="I373">
        <f>IF('Data R1'!C375="","",COUNTIF('Data R1'!J375,"&gt;0")+COUNTIF('Data R1'!L375,"&gt;0")+COUNTIF('Data R1'!N375,"&gt;0")+COUNTIF('Data R1'!P375,"&gt;0")+COUNTIF('Data R1'!R375,"&gt;0")+COUNTIF('Data R1'!T375,"&gt;0")+COUNTIF('Data R1'!V375,"&gt;0")+COUNTIF('Data R1'!X375,"&gt;0"))</f>
        <v/>
      </c>
      <c r="J373">
        <f>IF('Data R1'!C375="","",IF((COUNTIF('Data R1'!K375,"&gt;0")+COUNTIF('Data R1'!M375,"&gt;0")+COUNTIF('Data R1'!O375,"&gt;0")+COUNTIF('Data R1'!Q375,"&gt;0")+COUNTIF('Data R1'!S375,"&gt;0")+COUNTIF('Data R1'!U375,"&gt;0")+COUNTIF('Data R1'!W375,"&gt;0")+COUNTIF('Data R1'!Y375,"&gt;0"))&gt;0,1,0))</f>
        <v/>
      </c>
      <c r="M373" t="inlineStr">
        <is>
          <t>Data R</t>
        </is>
      </c>
    </row>
    <row r="374">
      <c r="A374" t="inlineStr">
        <is>
          <t>Regional 1</t>
        </is>
      </c>
      <c r="B374">
        <f>IF('Data R1'!C376="","",'Data R1'!B376)</f>
        <v/>
      </c>
      <c r="C374">
        <f>IF('Data R1'!C376="","",'Data R1'!C376)</f>
        <v/>
      </c>
      <c r="D374">
        <f>IF('Data R1'!C376="","",'Data R1'!D376)</f>
        <v/>
      </c>
      <c r="E374">
        <f>IF('Data R1'!C376="","",'Data R1'!E376)</f>
        <v/>
      </c>
      <c r="F374">
        <f>IF('Data R1'!C376="","",'Data R1'!F376)</f>
        <v/>
      </c>
      <c r="G374">
        <f>IF('Data R1'!C376="","",'Data R1'!AD376)</f>
        <v/>
      </c>
      <c r="H374">
        <f>IF('Data R1'!C376="","",'Data R1'!AC376)</f>
        <v/>
      </c>
      <c r="I374">
        <f>IF('Data R1'!C376="","",COUNTIF('Data R1'!J376,"&gt;0")+COUNTIF('Data R1'!L376,"&gt;0")+COUNTIF('Data R1'!N376,"&gt;0")+COUNTIF('Data R1'!P376,"&gt;0")+COUNTIF('Data R1'!R376,"&gt;0")+COUNTIF('Data R1'!T376,"&gt;0")+COUNTIF('Data R1'!V376,"&gt;0")+COUNTIF('Data R1'!X376,"&gt;0"))</f>
        <v/>
      </c>
      <c r="J374">
        <f>IF('Data R1'!C376="","",IF((COUNTIF('Data R1'!K376,"&gt;0")+COUNTIF('Data R1'!M376,"&gt;0")+COUNTIF('Data R1'!O376,"&gt;0")+COUNTIF('Data R1'!Q376,"&gt;0")+COUNTIF('Data R1'!S376,"&gt;0")+COUNTIF('Data R1'!U376,"&gt;0")+COUNTIF('Data R1'!W376,"&gt;0")+COUNTIF('Data R1'!Y376,"&gt;0"))&gt;0,1,0))</f>
        <v/>
      </c>
      <c r="M374" t="inlineStr">
        <is>
          <t>Data R</t>
        </is>
      </c>
    </row>
    <row r="375">
      <c r="A375" t="inlineStr">
        <is>
          <t>Regional 1</t>
        </is>
      </c>
      <c r="B375">
        <f>IF('Data R1'!C377="","",'Data R1'!B377)</f>
        <v/>
      </c>
      <c r="C375">
        <f>IF('Data R1'!C377="","",'Data R1'!C377)</f>
        <v/>
      </c>
      <c r="D375">
        <f>IF('Data R1'!C377="","",'Data R1'!D377)</f>
        <v/>
      </c>
      <c r="E375">
        <f>IF('Data R1'!C377="","",'Data R1'!E377)</f>
        <v/>
      </c>
      <c r="F375">
        <f>IF('Data R1'!C377="","",'Data R1'!F377)</f>
        <v/>
      </c>
      <c r="G375">
        <f>IF('Data R1'!C377="","",'Data R1'!AD377)</f>
        <v/>
      </c>
      <c r="H375">
        <f>IF('Data R1'!C377="","",'Data R1'!AC377)</f>
        <v/>
      </c>
      <c r="I375">
        <f>IF('Data R1'!C377="","",COUNTIF('Data R1'!J377,"&gt;0")+COUNTIF('Data R1'!L377,"&gt;0")+COUNTIF('Data R1'!N377,"&gt;0")+COUNTIF('Data R1'!P377,"&gt;0")+COUNTIF('Data R1'!R377,"&gt;0")+COUNTIF('Data R1'!T377,"&gt;0")+COUNTIF('Data R1'!V377,"&gt;0")+COUNTIF('Data R1'!X377,"&gt;0"))</f>
        <v/>
      </c>
      <c r="J375">
        <f>IF('Data R1'!C377="","",IF((COUNTIF('Data R1'!K377,"&gt;0")+COUNTIF('Data R1'!M377,"&gt;0")+COUNTIF('Data R1'!O377,"&gt;0")+COUNTIF('Data R1'!Q377,"&gt;0")+COUNTIF('Data R1'!S377,"&gt;0")+COUNTIF('Data R1'!U377,"&gt;0")+COUNTIF('Data R1'!W377,"&gt;0")+COUNTIF('Data R1'!Y377,"&gt;0"))&gt;0,1,0))</f>
        <v/>
      </c>
      <c r="M375" t="inlineStr">
        <is>
          <t>Data R</t>
        </is>
      </c>
    </row>
    <row r="376">
      <c r="A376" t="inlineStr">
        <is>
          <t>Regional 1</t>
        </is>
      </c>
      <c r="B376">
        <f>IF('Data R1'!C378="","",'Data R1'!B378)</f>
        <v/>
      </c>
      <c r="C376">
        <f>IF('Data R1'!C378="","",'Data R1'!C378)</f>
        <v/>
      </c>
      <c r="D376">
        <f>IF('Data R1'!C378="","",'Data R1'!D378)</f>
        <v/>
      </c>
      <c r="E376">
        <f>IF('Data R1'!C378="","",'Data R1'!E378)</f>
        <v/>
      </c>
      <c r="F376">
        <f>IF('Data R1'!C378="","",'Data R1'!F378)</f>
        <v/>
      </c>
      <c r="G376">
        <f>IF('Data R1'!C378="","",'Data R1'!AD378)</f>
        <v/>
      </c>
      <c r="H376">
        <f>IF('Data R1'!C378="","",'Data R1'!AC378)</f>
        <v/>
      </c>
      <c r="I376">
        <f>IF('Data R1'!C378="","",COUNTIF('Data R1'!J378,"&gt;0")+COUNTIF('Data R1'!L378,"&gt;0")+COUNTIF('Data R1'!N378,"&gt;0")+COUNTIF('Data R1'!P378,"&gt;0")+COUNTIF('Data R1'!R378,"&gt;0")+COUNTIF('Data R1'!T378,"&gt;0")+COUNTIF('Data R1'!V378,"&gt;0")+COUNTIF('Data R1'!X378,"&gt;0"))</f>
        <v/>
      </c>
      <c r="J376">
        <f>IF('Data R1'!C378="","",IF((COUNTIF('Data R1'!K378,"&gt;0")+COUNTIF('Data R1'!M378,"&gt;0")+COUNTIF('Data R1'!O378,"&gt;0")+COUNTIF('Data R1'!Q378,"&gt;0")+COUNTIF('Data R1'!S378,"&gt;0")+COUNTIF('Data R1'!U378,"&gt;0")+COUNTIF('Data R1'!W378,"&gt;0")+COUNTIF('Data R1'!Y378,"&gt;0"))&gt;0,1,0))</f>
        <v/>
      </c>
      <c r="M376" t="inlineStr">
        <is>
          <t>Data R</t>
        </is>
      </c>
    </row>
    <row r="377">
      <c r="A377" t="inlineStr">
        <is>
          <t>Regional 1</t>
        </is>
      </c>
      <c r="B377">
        <f>IF('Data R1'!C379="","",'Data R1'!B379)</f>
        <v/>
      </c>
      <c r="C377">
        <f>IF('Data R1'!C379="","",'Data R1'!C379)</f>
        <v/>
      </c>
      <c r="D377">
        <f>IF('Data R1'!C379="","",'Data R1'!D379)</f>
        <v/>
      </c>
      <c r="E377">
        <f>IF('Data R1'!C379="","",'Data R1'!E379)</f>
        <v/>
      </c>
      <c r="F377">
        <f>IF('Data R1'!C379="","",'Data R1'!F379)</f>
        <v/>
      </c>
      <c r="G377">
        <f>IF('Data R1'!C379="","",'Data R1'!AD379)</f>
        <v/>
      </c>
      <c r="H377">
        <f>IF('Data R1'!C379="","",'Data R1'!AC379)</f>
        <v/>
      </c>
      <c r="I377">
        <f>IF('Data R1'!C379="","",COUNTIF('Data R1'!J379,"&gt;0")+COUNTIF('Data R1'!L379,"&gt;0")+COUNTIF('Data R1'!N379,"&gt;0")+COUNTIF('Data R1'!P379,"&gt;0")+COUNTIF('Data R1'!R379,"&gt;0")+COUNTIF('Data R1'!T379,"&gt;0")+COUNTIF('Data R1'!V379,"&gt;0")+COUNTIF('Data R1'!X379,"&gt;0"))</f>
        <v/>
      </c>
      <c r="J377">
        <f>IF('Data R1'!C379="","",IF((COUNTIF('Data R1'!K379,"&gt;0")+COUNTIF('Data R1'!M379,"&gt;0")+COUNTIF('Data R1'!O379,"&gt;0")+COUNTIF('Data R1'!Q379,"&gt;0")+COUNTIF('Data R1'!S379,"&gt;0")+COUNTIF('Data R1'!U379,"&gt;0")+COUNTIF('Data R1'!W379,"&gt;0")+COUNTIF('Data R1'!Y379,"&gt;0"))&gt;0,1,0))</f>
        <v/>
      </c>
      <c r="M377" t="inlineStr">
        <is>
          <t>Data R</t>
        </is>
      </c>
    </row>
    <row r="378">
      <c r="A378" t="inlineStr">
        <is>
          <t>Regional 1</t>
        </is>
      </c>
      <c r="B378">
        <f>IF('Data R1'!C380="","",'Data R1'!B380)</f>
        <v/>
      </c>
      <c r="C378">
        <f>IF('Data R1'!C380="","",'Data R1'!C380)</f>
        <v/>
      </c>
      <c r="D378">
        <f>IF('Data R1'!C380="","",'Data R1'!D380)</f>
        <v/>
      </c>
      <c r="E378">
        <f>IF('Data R1'!C380="","",'Data R1'!E380)</f>
        <v/>
      </c>
      <c r="F378">
        <f>IF('Data R1'!C380="","",'Data R1'!F380)</f>
        <v/>
      </c>
      <c r="G378">
        <f>IF('Data R1'!C380="","",'Data R1'!AD380)</f>
        <v/>
      </c>
      <c r="H378">
        <f>IF('Data R1'!C380="","",'Data R1'!AC380)</f>
        <v/>
      </c>
      <c r="I378">
        <f>IF('Data R1'!C380="","",COUNTIF('Data R1'!J380,"&gt;0")+COUNTIF('Data R1'!L380,"&gt;0")+COUNTIF('Data R1'!N380,"&gt;0")+COUNTIF('Data R1'!P380,"&gt;0")+COUNTIF('Data R1'!R380,"&gt;0")+COUNTIF('Data R1'!T380,"&gt;0")+COUNTIF('Data R1'!V380,"&gt;0")+COUNTIF('Data R1'!X380,"&gt;0"))</f>
        <v/>
      </c>
      <c r="J378">
        <f>IF('Data R1'!C380="","",IF((COUNTIF('Data R1'!K380,"&gt;0")+COUNTIF('Data R1'!M380,"&gt;0")+COUNTIF('Data R1'!O380,"&gt;0")+COUNTIF('Data R1'!Q380,"&gt;0")+COUNTIF('Data R1'!S380,"&gt;0")+COUNTIF('Data R1'!U380,"&gt;0")+COUNTIF('Data R1'!W380,"&gt;0")+COUNTIF('Data R1'!Y380,"&gt;0"))&gt;0,1,0))</f>
        <v/>
      </c>
      <c r="M378" t="inlineStr">
        <is>
          <t>Data R</t>
        </is>
      </c>
    </row>
    <row r="379">
      <c r="A379" t="inlineStr">
        <is>
          <t>Regional 1</t>
        </is>
      </c>
      <c r="B379">
        <f>IF('Data R1'!C381="","",'Data R1'!B381)</f>
        <v/>
      </c>
      <c r="C379">
        <f>IF('Data R1'!C381="","",'Data R1'!C381)</f>
        <v/>
      </c>
      <c r="D379">
        <f>IF('Data R1'!C381="","",'Data R1'!D381)</f>
        <v/>
      </c>
      <c r="E379">
        <f>IF('Data R1'!C381="","",'Data R1'!E381)</f>
        <v/>
      </c>
      <c r="F379">
        <f>IF('Data R1'!C381="","",'Data R1'!F381)</f>
        <v/>
      </c>
      <c r="G379">
        <f>IF('Data R1'!C381="","",'Data R1'!AD381)</f>
        <v/>
      </c>
      <c r="H379">
        <f>IF('Data R1'!C381="","",'Data R1'!AC381)</f>
        <v/>
      </c>
      <c r="I379">
        <f>IF('Data R1'!C381="","",COUNTIF('Data R1'!J381,"&gt;0")+COUNTIF('Data R1'!L381,"&gt;0")+COUNTIF('Data R1'!N381,"&gt;0")+COUNTIF('Data R1'!P381,"&gt;0")+COUNTIF('Data R1'!R381,"&gt;0")+COUNTIF('Data R1'!T381,"&gt;0")+COUNTIF('Data R1'!V381,"&gt;0")+COUNTIF('Data R1'!X381,"&gt;0"))</f>
        <v/>
      </c>
      <c r="J379">
        <f>IF('Data R1'!C381="","",IF((COUNTIF('Data R1'!K381,"&gt;0")+COUNTIF('Data R1'!M381,"&gt;0")+COUNTIF('Data R1'!O381,"&gt;0")+COUNTIF('Data R1'!Q381,"&gt;0")+COUNTIF('Data R1'!S381,"&gt;0")+COUNTIF('Data R1'!U381,"&gt;0")+COUNTIF('Data R1'!W381,"&gt;0")+COUNTIF('Data R1'!Y381,"&gt;0"))&gt;0,1,0))</f>
        <v/>
      </c>
      <c r="M379" t="inlineStr">
        <is>
          <t>Data R</t>
        </is>
      </c>
    </row>
    <row r="380">
      <c r="A380" t="inlineStr">
        <is>
          <t>Regional 1</t>
        </is>
      </c>
      <c r="B380">
        <f>IF('Data R1'!C382="","",'Data R1'!B382)</f>
        <v/>
      </c>
      <c r="C380">
        <f>IF('Data R1'!C382="","",'Data R1'!C382)</f>
        <v/>
      </c>
      <c r="D380">
        <f>IF('Data R1'!C382="","",'Data R1'!D382)</f>
        <v/>
      </c>
      <c r="E380">
        <f>IF('Data R1'!C382="","",'Data R1'!E382)</f>
        <v/>
      </c>
      <c r="F380">
        <f>IF('Data R1'!C382="","",'Data R1'!F382)</f>
        <v/>
      </c>
      <c r="G380">
        <f>IF('Data R1'!C382="","",'Data R1'!AD382)</f>
        <v/>
      </c>
      <c r="H380">
        <f>IF('Data R1'!C382="","",'Data R1'!AC382)</f>
        <v/>
      </c>
      <c r="I380">
        <f>IF('Data R1'!C382="","",COUNTIF('Data R1'!J382,"&gt;0")+COUNTIF('Data R1'!L382,"&gt;0")+COUNTIF('Data R1'!N382,"&gt;0")+COUNTIF('Data R1'!P382,"&gt;0")+COUNTIF('Data R1'!R382,"&gt;0")+COUNTIF('Data R1'!T382,"&gt;0")+COUNTIF('Data R1'!V382,"&gt;0")+COUNTIF('Data R1'!X382,"&gt;0"))</f>
        <v/>
      </c>
      <c r="J380">
        <f>IF('Data R1'!C382="","",IF((COUNTIF('Data R1'!K382,"&gt;0")+COUNTIF('Data R1'!M382,"&gt;0")+COUNTIF('Data R1'!O382,"&gt;0")+COUNTIF('Data R1'!Q382,"&gt;0")+COUNTIF('Data R1'!S382,"&gt;0")+COUNTIF('Data R1'!U382,"&gt;0")+COUNTIF('Data R1'!W382,"&gt;0")+COUNTIF('Data R1'!Y382,"&gt;0"))&gt;0,1,0))</f>
        <v/>
      </c>
      <c r="M380" t="inlineStr">
        <is>
          <t>Data R</t>
        </is>
      </c>
    </row>
    <row r="381">
      <c r="A381" t="inlineStr">
        <is>
          <t>Regional 1</t>
        </is>
      </c>
      <c r="B381">
        <f>IF('Data R1'!C383="","",'Data R1'!B383)</f>
        <v/>
      </c>
      <c r="C381">
        <f>IF('Data R1'!C383="","",'Data R1'!C383)</f>
        <v/>
      </c>
      <c r="D381">
        <f>IF('Data R1'!C383="","",'Data R1'!D383)</f>
        <v/>
      </c>
      <c r="E381">
        <f>IF('Data R1'!C383="","",'Data R1'!E383)</f>
        <v/>
      </c>
      <c r="F381">
        <f>IF('Data R1'!C383="","",'Data R1'!F383)</f>
        <v/>
      </c>
      <c r="G381">
        <f>IF('Data R1'!C383="","",'Data R1'!AD383)</f>
        <v/>
      </c>
      <c r="H381">
        <f>IF('Data R1'!C383="","",'Data R1'!AC383)</f>
        <v/>
      </c>
      <c r="I381">
        <f>IF('Data R1'!C383="","",COUNTIF('Data R1'!J383,"&gt;0")+COUNTIF('Data R1'!L383,"&gt;0")+COUNTIF('Data R1'!N383,"&gt;0")+COUNTIF('Data R1'!P383,"&gt;0")+COUNTIF('Data R1'!R383,"&gt;0")+COUNTIF('Data R1'!T383,"&gt;0")+COUNTIF('Data R1'!V383,"&gt;0")+COUNTIF('Data R1'!X383,"&gt;0"))</f>
        <v/>
      </c>
      <c r="J381">
        <f>IF('Data R1'!C383="","",IF((COUNTIF('Data R1'!K383,"&gt;0")+COUNTIF('Data R1'!M383,"&gt;0")+COUNTIF('Data R1'!O383,"&gt;0")+COUNTIF('Data R1'!Q383,"&gt;0")+COUNTIF('Data R1'!S383,"&gt;0")+COUNTIF('Data R1'!U383,"&gt;0")+COUNTIF('Data R1'!W383,"&gt;0")+COUNTIF('Data R1'!Y383,"&gt;0"))&gt;0,1,0))</f>
        <v/>
      </c>
      <c r="M381" t="inlineStr">
        <is>
          <t>Data R</t>
        </is>
      </c>
    </row>
    <row r="382">
      <c r="A382" t="inlineStr">
        <is>
          <t>Regional 1</t>
        </is>
      </c>
      <c r="B382">
        <f>IF('Data R1'!C384="","",'Data R1'!B384)</f>
        <v/>
      </c>
      <c r="C382">
        <f>IF('Data R1'!C384="","",'Data R1'!C384)</f>
        <v/>
      </c>
      <c r="D382">
        <f>IF('Data R1'!C384="","",'Data R1'!D384)</f>
        <v/>
      </c>
      <c r="E382">
        <f>IF('Data R1'!C384="","",'Data R1'!E384)</f>
        <v/>
      </c>
      <c r="F382">
        <f>IF('Data R1'!C384="","",'Data R1'!F384)</f>
        <v/>
      </c>
      <c r="G382">
        <f>IF('Data R1'!C384="","",'Data R1'!AD384)</f>
        <v/>
      </c>
      <c r="H382">
        <f>IF('Data R1'!C384="","",'Data R1'!AC384)</f>
        <v/>
      </c>
      <c r="I382">
        <f>IF('Data R1'!C384="","",COUNTIF('Data R1'!J384,"&gt;0")+COUNTIF('Data R1'!L384,"&gt;0")+COUNTIF('Data R1'!N384,"&gt;0")+COUNTIF('Data R1'!P384,"&gt;0")+COUNTIF('Data R1'!R384,"&gt;0")+COUNTIF('Data R1'!T384,"&gt;0")+COUNTIF('Data R1'!V384,"&gt;0")+COUNTIF('Data R1'!X384,"&gt;0"))</f>
        <v/>
      </c>
      <c r="J382">
        <f>IF('Data R1'!C384="","",IF((COUNTIF('Data R1'!K384,"&gt;0")+COUNTIF('Data R1'!M384,"&gt;0")+COUNTIF('Data R1'!O384,"&gt;0")+COUNTIF('Data R1'!Q384,"&gt;0")+COUNTIF('Data R1'!S384,"&gt;0")+COUNTIF('Data R1'!U384,"&gt;0")+COUNTIF('Data R1'!W384,"&gt;0")+COUNTIF('Data R1'!Y384,"&gt;0"))&gt;0,1,0))</f>
        <v/>
      </c>
      <c r="M382" t="inlineStr">
        <is>
          <t>Data R</t>
        </is>
      </c>
    </row>
    <row r="383">
      <c r="A383" t="inlineStr">
        <is>
          <t>Regional 1</t>
        </is>
      </c>
      <c r="B383">
        <f>IF('Data R1'!C385="","",'Data R1'!B385)</f>
        <v/>
      </c>
      <c r="C383">
        <f>IF('Data R1'!C385="","",'Data R1'!C385)</f>
        <v/>
      </c>
      <c r="D383">
        <f>IF('Data R1'!C385="","",'Data R1'!D385)</f>
        <v/>
      </c>
      <c r="E383">
        <f>IF('Data R1'!C385="","",'Data R1'!E385)</f>
        <v/>
      </c>
      <c r="F383">
        <f>IF('Data R1'!C385="","",'Data R1'!F385)</f>
        <v/>
      </c>
      <c r="G383">
        <f>IF('Data R1'!C385="","",'Data R1'!AD385)</f>
        <v/>
      </c>
      <c r="H383">
        <f>IF('Data R1'!C385="","",'Data R1'!AC385)</f>
        <v/>
      </c>
      <c r="I383">
        <f>IF('Data R1'!C385="","",COUNTIF('Data R1'!J385,"&gt;0")+COUNTIF('Data R1'!L385,"&gt;0")+COUNTIF('Data R1'!N385,"&gt;0")+COUNTIF('Data R1'!P385,"&gt;0")+COUNTIF('Data R1'!R385,"&gt;0")+COUNTIF('Data R1'!T385,"&gt;0")+COUNTIF('Data R1'!V385,"&gt;0")+COUNTIF('Data R1'!X385,"&gt;0"))</f>
        <v/>
      </c>
      <c r="J383">
        <f>IF('Data R1'!C385="","",IF((COUNTIF('Data R1'!K385,"&gt;0")+COUNTIF('Data R1'!M385,"&gt;0")+COUNTIF('Data R1'!O385,"&gt;0")+COUNTIF('Data R1'!Q385,"&gt;0")+COUNTIF('Data R1'!S385,"&gt;0")+COUNTIF('Data R1'!U385,"&gt;0")+COUNTIF('Data R1'!W385,"&gt;0")+COUNTIF('Data R1'!Y385,"&gt;0"))&gt;0,1,0))</f>
        <v/>
      </c>
      <c r="M383" t="inlineStr">
        <is>
          <t>Data R</t>
        </is>
      </c>
    </row>
    <row r="384">
      <c r="A384" t="inlineStr">
        <is>
          <t>Regional 1</t>
        </is>
      </c>
      <c r="B384">
        <f>IF('Data R1'!C386="","",'Data R1'!B386)</f>
        <v/>
      </c>
      <c r="C384">
        <f>IF('Data R1'!C386="","",'Data R1'!C386)</f>
        <v/>
      </c>
      <c r="D384">
        <f>IF('Data R1'!C386="","",'Data R1'!D386)</f>
        <v/>
      </c>
      <c r="E384">
        <f>IF('Data R1'!C386="","",'Data R1'!E386)</f>
        <v/>
      </c>
      <c r="F384">
        <f>IF('Data R1'!C386="","",'Data R1'!F386)</f>
        <v/>
      </c>
      <c r="G384">
        <f>IF('Data R1'!C386="","",'Data R1'!AD386)</f>
        <v/>
      </c>
      <c r="H384">
        <f>IF('Data R1'!C386="","",'Data R1'!AC386)</f>
        <v/>
      </c>
      <c r="I384">
        <f>IF('Data R1'!C386="","",COUNTIF('Data R1'!J386,"&gt;0")+COUNTIF('Data R1'!L386,"&gt;0")+COUNTIF('Data R1'!N386,"&gt;0")+COUNTIF('Data R1'!P386,"&gt;0")+COUNTIF('Data R1'!R386,"&gt;0")+COUNTIF('Data R1'!T386,"&gt;0")+COUNTIF('Data R1'!V386,"&gt;0")+COUNTIF('Data R1'!X386,"&gt;0"))</f>
        <v/>
      </c>
      <c r="J384">
        <f>IF('Data R1'!C386="","",IF((COUNTIF('Data R1'!K386,"&gt;0")+COUNTIF('Data R1'!M386,"&gt;0")+COUNTIF('Data R1'!O386,"&gt;0")+COUNTIF('Data R1'!Q386,"&gt;0")+COUNTIF('Data R1'!S386,"&gt;0")+COUNTIF('Data R1'!U386,"&gt;0")+COUNTIF('Data R1'!W386,"&gt;0")+COUNTIF('Data R1'!Y386,"&gt;0"))&gt;0,1,0))</f>
        <v/>
      </c>
      <c r="M384" t="inlineStr">
        <is>
          <t>Data R</t>
        </is>
      </c>
    </row>
    <row r="385">
      <c r="A385" t="inlineStr">
        <is>
          <t>Regional 1</t>
        </is>
      </c>
      <c r="B385">
        <f>IF('Data R1'!C387="","",'Data R1'!B387)</f>
        <v/>
      </c>
      <c r="C385">
        <f>IF('Data R1'!C387="","",'Data R1'!C387)</f>
        <v/>
      </c>
      <c r="D385">
        <f>IF('Data R1'!C387="","",'Data R1'!D387)</f>
        <v/>
      </c>
      <c r="E385">
        <f>IF('Data R1'!C387="","",'Data R1'!E387)</f>
        <v/>
      </c>
      <c r="F385">
        <f>IF('Data R1'!C387="","",'Data R1'!F387)</f>
        <v/>
      </c>
      <c r="G385">
        <f>IF('Data R1'!C387="","",'Data R1'!AD387)</f>
        <v/>
      </c>
      <c r="H385">
        <f>IF('Data R1'!C387="","",'Data R1'!AC387)</f>
        <v/>
      </c>
      <c r="I385">
        <f>IF('Data R1'!C387="","",COUNTIF('Data R1'!J387,"&gt;0")+COUNTIF('Data R1'!L387,"&gt;0")+COUNTIF('Data R1'!N387,"&gt;0")+COUNTIF('Data R1'!P387,"&gt;0")+COUNTIF('Data R1'!R387,"&gt;0")+COUNTIF('Data R1'!T387,"&gt;0")+COUNTIF('Data R1'!V387,"&gt;0")+COUNTIF('Data R1'!X387,"&gt;0"))</f>
        <v/>
      </c>
      <c r="J385">
        <f>IF('Data R1'!C387="","",IF((COUNTIF('Data R1'!K387,"&gt;0")+COUNTIF('Data R1'!M387,"&gt;0")+COUNTIF('Data R1'!O387,"&gt;0")+COUNTIF('Data R1'!Q387,"&gt;0")+COUNTIF('Data R1'!S387,"&gt;0")+COUNTIF('Data R1'!U387,"&gt;0")+COUNTIF('Data R1'!W387,"&gt;0")+COUNTIF('Data R1'!Y387,"&gt;0"))&gt;0,1,0))</f>
        <v/>
      </c>
      <c r="M385" t="inlineStr">
        <is>
          <t>Data R</t>
        </is>
      </c>
    </row>
    <row r="386">
      <c r="A386" t="inlineStr">
        <is>
          <t>Regional 1</t>
        </is>
      </c>
      <c r="B386">
        <f>IF('Data R1'!C388="","",'Data R1'!B388)</f>
        <v/>
      </c>
      <c r="C386">
        <f>IF('Data R1'!C388="","",'Data R1'!C388)</f>
        <v/>
      </c>
      <c r="D386">
        <f>IF('Data R1'!C388="","",'Data R1'!D388)</f>
        <v/>
      </c>
      <c r="E386">
        <f>IF('Data R1'!C388="","",'Data R1'!E388)</f>
        <v/>
      </c>
      <c r="F386">
        <f>IF('Data R1'!C388="","",'Data R1'!F388)</f>
        <v/>
      </c>
      <c r="G386">
        <f>IF('Data R1'!C388="","",'Data R1'!AD388)</f>
        <v/>
      </c>
      <c r="H386">
        <f>IF('Data R1'!C388="","",'Data R1'!AC388)</f>
        <v/>
      </c>
      <c r="I386">
        <f>IF('Data R1'!C388="","",COUNTIF('Data R1'!J388,"&gt;0")+COUNTIF('Data R1'!L388,"&gt;0")+COUNTIF('Data R1'!N388,"&gt;0")+COUNTIF('Data R1'!P388,"&gt;0")+COUNTIF('Data R1'!R388,"&gt;0")+COUNTIF('Data R1'!T388,"&gt;0")+COUNTIF('Data R1'!V388,"&gt;0")+COUNTIF('Data R1'!X388,"&gt;0"))</f>
        <v/>
      </c>
      <c r="J386">
        <f>IF('Data R1'!C388="","",IF((COUNTIF('Data R1'!K388,"&gt;0")+COUNTIF('Data R1'!M388,"&gt;0")+COUNTIF('Data R1'!O388,"&gt;0")+COUNTIF('Data R1'!Q388,"&gt;0")+COUNTIF('Data R1'!S388,"&gt;0")+COUNTIF('Data R1'!U388,"&gt;0")+COUNTIF('Data R1'!W388,"&gt;0")+COUNTIF('Data R1'!Y388,"&gt;0"))&gt;0,1,0))</f>
        <v/>
      </c>
      <c r="M386" t="inlineStr">
        <is>
          <t>Data R</t>
        </is>
      </c>
    </row>
    <row r="387">
      <c r="A387" t="inlineStr">
        <is>
          <t>Regional 1</t>
        </is>
      </c>
      <c r="B387">
        <f>IF('Data R1'!C389="","",'Data R1'!B389)</f>
        <v/>
      </c>
      <c r="C387">
        <f>IF('Data R1'!C389="","",'Data R1'!C389)</f>
        <v/>
      </c>
      <c r="D387">
        <f>IF('Data R1'!C389="","",'Data R1'!D389)</f>
        <v/>
      </c>
      <c r="E387">
        <f>IF('Data R1'!C389="","",'Data R1'!E389)</f>
        <v/>
      </c>
      <c r="F387">
        <f>IF('Data R1'!C389="","",'Data R1'!F389)</f>
        <v/>
      </c>
      <c r="G387">
        <f>IF('Data R1'!C389="","",'Data R1'!AD389)</f>
        <v/>
      </c>
      <c r="H387">
        <f>IF('Data R1'!C389="","",'Data R1'!AC389)</f>
        <v/>
      </c>
      <c r="I387">
        <f>IF('Data R1'!C389="","",COUNTIF('Data R1'!J389,"&gt;0")+COUNTIF('Data R1'!L389,"&gt;0")+COUNTIF('Data R1'!N389,"&gt;0")+COUNTIF('Data R1'!P389,"&gt;0")+COUNTIF('Data R1'!R389,"&gt;0")+COUNTIF('Data R1'!T389,"&gt;0")+COUNTIF('Data R1'!V389,"&gt;0")+COUNTIF('Data R1'!X389,"&gt;0"))</f>
        <v/>
      </c>
      <c r="J387">
        <f>IF('Data R1'!C389="","",IF((COUNTIF('Data R1'!K389,"&gt;0")+COUNTIF('Data R1'!M389,"&gt;0")+COUNTIF('Data R1'!O389,"&gt;0")+COUNTIF('Data R1'!Q389,"&gt;0")+COUNTIF('Data R1'!S389,"&gt;0")+COUNTIF('Data R1'!U389,"&gt;0")+COUNTIF('Data R1'!W389,"&gt;0")+COUNTIF('Data R1'!Y389,"&gt;0"))&gt;0,1,0))</f>
        <v/>
      </c>
      <c r="M387" t="inlineStr">
        <is>
          <t>Data R</t>
        </is>
      </c>
    </row>
    <row r="388">
      <c r="A388" t="inlineStr">
        <is>
          <t>Regional 1</t>
        </is>
      </c>
      <c r="B388">
        <f>IF('Data R1'!C390="","",'Data R1'!B390)</f>
        <v/>
      </c>
      <c r="C388">
        <f>IF('Data R1'!C390="","",'Data R1'!C390)</f>
        <v/>
      </c>
      <c r="D388">
        <f>IF('Data R1'!C390="","",'Data R1'!D390)</f>
        <v/>
      </c>
      <c r="E388">
        <f>IF('Data R1'!C390="","",'Data R1'!E390)</f>
        <v/>
      </c>
      <c r="F388">
        <f>IF('Data R1'!C390="","",'Data R1'!F390)</f>
        <v/>
      </c>
      <c r="G388">
        <f>IF('Data R1'!C390="","",'Data R1'!AD390)</f>
        <v/>
      </c>
      <c r="H388">
        <f>IF('Data R1'!C390="","",'Data R1'!AC390)</f>
        <v/>
      </c>
      <c r="I388">
        <f>IF('Data R1'!C390="","",COUNTIF('Data R1'!J390,"&gt;0")+COUNTIF('Data R1'!L390,"&gt;0")+COUNTIF('Data R1'!N390,"&gt;0")+COUNTIF('Data R1'!P390,"&gt;0")+COUNTIF('Data R1'!R390,"&gt;0")+COUNTIF('Data R1'!T390,"&gt;0")+COUNTIF('Data R1'!V390,"&gt;0")+COUNTIF('Data R1'!X390,"&gt;0"))</f>
        <v/>
      </c>
      <c r="J388">
        <f>IF('Data R1'!C390="","",IF((COUNTIF('Data R1'!K390,"&gt;0")+COUNTIF('Data R1'!M390,"&gt;0")+COUNTIF('Data R1'!O390,"&gt;0")+COUNTIF('Data R1'!Q390,"&gt;0")+COUNTIF('Data R1'!S390,"&gt;0")+COUNTIF('Data R1'!U390,"&gt;0")+COUNTIF('Data R1'!W390,"&gt;0")+COUNTIF('Data R1'!Y390,"&gt;0"))&gt;0,1,0))</f>
        <v/>
      </c>
      <c r="M388" t="inlineStr">
        <is>
          <t>Data R</t>
        </is>
      </c>
    </row>
    <row r="389">
      <c r="A389" t="inlineStr">
        <is>
          <t>Regional 1</t>
        </is>
      </c>
      <c r="B389">
        <f>IF('Data R1'!C391="","",'Data R1'!B391)</f>
        <v/>
      </c>
      <c r="C389">
        <f>IF('Data R1'!C391="","",'Data R1'!C391)</f>
        <v/>
      </c>
      <c r="D389">
        <f>IF('Data R1'!C391="","",'Data R1'!D391)</f>
        <v/>
      </c>
      <c r="E389">
        <f>IF('Data R1'!C391="","",'Data R1'!E391)</f>
        <v/>
      </c>
      <c r="F389">
        <f>IF('Data R1'!C391="","",'Data R1'!F391)</f>
        <v/>
      </c>
      <c r="G389">
        <f>IF('Data R1'!C391="","",'Data R1'!AD391)</f>
        <v/>
      </c>
      <c r="H389">
        <f>IF('Data R1'!C391="","",'Data R1'!AC391)</f>
        <v/>
      </c>
      <c r="I389">
        <f>IF('Data R1'!C391="","",COUNTIF('Data R1'!J391,"&gt;0")+COUNTIF('Data R1'!L391,"&gt;0")+COUNTIF('Data R1'!N391,"&gt;0")+COUNTIF('Data R1'!P391,"&gt;0")+COUNTIF('Data R1'!R391,"&gt;0")+COUNTIF('Data R1'!T391,"&gt;0")+COUNTIF('Data R1'!V391,"&gt;0")+COUNTIF('Data R1'!X391,"&gt;0"))</f>
        <v/>
      </c>
      <c r="J389">
        <f>IF('Data R1'!C391="","",IF((COUNTIF('Data R1'!K391,"&gt;0")+COUNTIF('Data R1'!M391,"&gt;0")+COUNTIF('Data R1'!O391,"&gt;0")+COUNTIF('Data R1'!Q391,"&gt;0")+COUNTIF('Data R1'!S391,"&gt;0")+COUNTIF('Data R1'!U391,"&gt;0")+COUNTIF('Data R1'!W391,"&gt;0")+COUNTIF('Data R1'!Y391,"&gt;0"))&gt;0,1,0))</f>
        <v/>
      </c>
      <c r="M389" t="inlineStr">
        <is>
          <t>Data R</t>
        </is>
      </c>
    </row>
    <row r="390">
      <c r="A390" t="inlineStr">
        <is>
          <t>Regional 1</t>
        </is>
      </c>
      <c r="B390">
        <f>IF('Data R1'!C392="","",'Data R1'!B392)</f>
        <v/>
      </c>
      <c r="C390">
        <f>IF('Data R1'!C392="","",'Data R1'!C392)</f>
        <v/>
      </c>
      <c r="D390">
        <f>IF('Data R1'!C392="","",'Data R1'!D392)</f>
        <v/>
      </c>
      <c r="E390">
        <f>IF('Data R1'!C392="","",'Data R1'!E392)</f>
        <v/>
      </c>
      <c r="F390">
        <f>IF('Data R1'!C392="","",'Data R1'!F392)</f>
        <v/>
      </c>
      <c r="G390">
        <f>IF('Data R1'!C392="","",'Data R1'!AD392)</f>
        <v/>
      </c>
      <c r="H390">
        <f>IF('Data R1'!C392="","",'Data R1'!AC392)</f>
        <v/>
      </c>
      <c r="I390">
        <f>IF('Data R1'!C392="","",COUNTIF('Data R1'!J392,"&gt;0")+COUNTIF('Data R1'!L392,"&gt;0")+COUNTIF('Data R1'!N392,"&gt;0")+COUNTIF('Data R1'!P392,"&gt;0")+COUNTIF('Data R1'!R392,"&gt;0")+COUNTIF('Data R1'!T392,"&gt;0")+COUNTIF('Data R1'!V392,"&gt;0")+COUNTIF('Data R1'!X392,"&gt;0"))</f>
        <v/>
      </c>
      <c r="J390">
        <f>IF('Data R1'!C392="","",IF((COUNTIF('Data R1'!K392,"&gt;0")+COUNTIF('Data R1'!M392,"&gt;0")+COUNTIF('Data R1'!O392,"&gt;0")+COUNTIF('Data R1'!Q392,"&gt;0")+COUNTIF('Data R1'!S392,"&gt;0")+COUNTIF('Data R1'!U392,"&gt;0")+COUNTIF('Data R1'!W392,"&gt;0")+COUNTIF('Data R1'!Y392,"&gt;0"))&gt;0,1,0))</f>
        <v/>
      </c>
      <c r="M390" t="inlineStr">
        <is>
          <t>Data R</t>
        </is>
      </c>
    </row>
    <row r="391">
      <c r="A391" t="inlineStr">
        <is>
          <t>Regional 1</t>
        </is>
      </c>
      <c r="B391">
        <f>IF('Data R1'!C393="","",'Data R1'!B393)</f>
        <v/>
      </c>
      <c r="C391">
        <f>IF('Data R1'!C393="","",'Data R1'!C393)</f>
        <v/>
      </c>
      <c r="D391">
        <f>IF('Data R1'!C393="","",'Data R1'!D393)</f>
        <v/>
      </c>
      <c r="E391">
        <f>IF('Data R1'!C393="","",'Data R1'!E393)</f>
        <v/>
      </c>
      <c r="F391">
        <f>IF('Data R1'!C393="","",'Data R1'!F393)</f>
        <v/>
      </c>
      <c r="G391">
        <f>IF('Data R1'!C393="","",'Data R1'!AD393)</f>
        <v/>
      </c>
      <c r="H391">
        <f>IF('Data R1'!C393="","",'Data R1'!AC393)</f>
        <v/>
      </c>
      <c r="I391">
        <f>IF('Data R1'!C393="","",COUNTIF('Data R1'!J393,"&gt;0")+COUNTIF('Data R1'!L393,"&gt;0")+COUNTIF('Data R1'!N393,"&gt;0")+COUNTIF('Data R1'!P393,"&gt;0")+COUNTIF('Data R1'!R393,"&gt;0")+COUNTIF('Data R1'!T393,"&gt;0")+COUNTIF('Data R1'!V393,"&gt;0")+COUNTIF('Data R1'!X393,"&gt;0"))</f>
        <v/>
      </c>
      <c r="J391">
        <f>IF('Data R1'!C393="","",IF((COUNTIF('Data R1'!K393,"&gt;0")+COUNTIF('Data R1'!M393,"&gt;0")+COUNTIF('Data R1'!O393,"&gt;0")+COUNTIF('Data R1'!Q393,"&gt;0")+COUNTIF('Data R1'!S393,"&gt;0")+COUNTIF('Data R1'!U393,"&gt;0")+COUNTIF('Data R1'!W393,"&gt;0")+COUNTIF('Data R1'!Y393,"&gt;0"))&gt;0,1,0))</f>
        <v/>
      </c>
      <c r="M391" t="inlineStr">
        <is>
          <t>Data R</t>
        </is>
      </c>
    </row>
    <row r="392">
      <c r="A392" t="inlineStr">
        <is>
          <t>Regional 1</t>
        </is>
      </c>
      <c r="B392">
        <f>IF('Data R1'!C394="","",'Data R1'!B394)</f>
        <v/>
      </c>
      <c r="C392">
        <f>IF('Data R1'!C394="","",'Data R1'!C394)</f>
        <v/>
      </c>
      <c r="D392">
        <f>IF('Data R1'!C394="","",'Data R1'!D394)</f>
        <v/>
      </c>
      <c r="E392">
        <f>IF('Data R1'!C394="","",'Data R1'!E394)</f>
        <v/>
      </c>
      <c r="F392">
        <f>IF('Data R1'!C394="","",'Data R1'!F394)</f>
        <v/>
      </c>
      <c r="G392">
        <f>IF('Data R1'!C394="","",'Data R1'!AD394)</f>
        <v/>
      </c>
      <c r="H392">
        <f>IF('Data R1'!C394="","",'Data R1'!AC394)</f>
        <v/>
      </c>
      <c r="I392">
        <f>IF('Data R1'!C394="","",COUNTIF('Data R1'!J394,"&gt;0")+COUNTIF('Data R1'!L394,"&gt;0")+COUNTIF('Data R1'!N394,"&gt;0")+COUNTIF('Data R1'!P394,"&gt;0")+COUNTIF('Data R1'!R394,"&gt;0")+COUNTIF('Data R1'!T394,"&gt;0")+COUNTIF('Data R1'!V394,"&gt;0")+COUNTIF('Data R1'!X394,"&gt;0"))</f>
        <v/>
      </c>
      <c r="J392">
        <f>IF('Data R1'!C394="","",IF((COUNTIF('Data R1'!K394,"&gt;0")+COUNTIF('Data R1'!M394,"&gt;0")+COUNTIF('Data R1'!O394,"&gt;0")+COUNTIF('Data R1'!Q394,"&gt;0")+COUNTIF('Data R1'!S394,"&gt;0")+COUNTIF('Data R1'!U394,"&gt;0")+COUNTIF('Data R1'!W394,"&gt;0")+COUNTIF('Data R1'!Y394,"&gt;0"))&gt;0,1,0))</f>
        <v/>
      </c>
      <c r="M392" t="inlineStr">
        <is>
          <t>Data R</t>
        </is>
      </c>
    </row>
    <row r="393">
      <c r="A393" t="inlineStr">
        <is>
          <t>Regional 1</t>
        </is>
      </c>
      <c r="B393">
        <f>IF('Data R1'!C395="","",'Data R1'!B395)</f>
        <v/>
      </c>
      <c r="C393">
        <f>IF('Data R1'!C395="","",'Data R1'!C395)</f>
        <v/>
      </c>
      <c r="D393">
        <f>IF('Data R1'!C395="","",'Data R1'!D395)</f>
        <v/>
      </c>
      <c r="E393">
        <f>IF('Data R1'!C395="","",'Data R1'!E395)</f>
        <v/>
      </c>
      <c r="F393">
        <f>IF('Data R1'!C395="","",'Data R1'!F395)</f>
        <v/>
      </c>
      <c r="G393">
        <f>IF('Data R1'!C395="","",'Data R1'!AD395)</f>
        <v/>
      </c>
      <c r="H393">
        <f>IF('Data R1'!C395="","",'Data R1'!AC395)</f>
        <v/>
      </c>
      <c r="I393">
        <f>IF('Data R1'!C395="","",COUNTIF('Data R1'!J395,"&gt;0")+COUNTIF('Data R1'!L395,"&gt;0")+COUNTIF('Data R1'!N395,"&gt;0")+COUNTIF('Data R1'!P395,"&gt;0")+COUNTIF('Data R1'!R395,"&gt;0")+COUNTIF('Data R1'!T395,"&gt;0")+COUNTIF('Data R1'!V395,"&gt;0")+COUNTIF('Data R1'!X395,"&gt;0"))</f>
        <v/>
      </c>
      <c r="J393">
        <f>IF('Data R1'!C395="","",IF((COUNTIF('Data R1'!K395,"&gt;0")+COUNTIF('Data R1'!M395,"&gt;0")+COUNTIF('Data R1'!O395,"&gt;0")+COUNTIF('Data R1'!Q395,"&gt;0")+COUNTIF('Data R1'!S395,"&gt;0")+COUNTIF('Data R1'!U395,"&gt;0")+COUNTIF('Data R1'!W395,"&gt;0")+COUNTIF('Data R1'!Y395,"&gt;0"))&gt;0,1,0))</f>
        <v/>
      </c>
      <c r="M393" t="inlineStr">
        <is>
          <t>Data R</t>
        </is>
      </c>
    </row>
    <row r="394">
      <c r="A394" t="inlineStr">
        <is>
          <t>Regional 1</t>
        </is>
      </c>
      <c r="B394">
        <f>IF('Data R1'!C396="","",'Data R1'!B396)</f>
        <v/>
      </c>
      <c r="C394">
        <f>IF('Data R1'!C396="","",'Data R1'!C396)</f>
        <v/>
      </c>
      <c r="D394">
        <f>IF('Data R1'!C396="","",'Data R1'!D396)</f>
        <v/>
      </c>
      <c r="E394">
        <f>IF('Data R1'!C396="","",'Data R1'!E396)</f>
        <v/>
      </c>
      <c r="F394">
        <f>IF('Data R1'!C396="","",'Data R1'!F396)</f>
        <v/>
      </c>
      <c r="G394">
        <f>IF('Data R1'!C396="","",'Data R1'!AD396)</f>
        <v/>
      </c>
      <c r="H394">
        <f>IF('Data R1'!C396="","",'Data R1'!AC396)</f>
        <v/>
      </c>
      <c r="I394">
        <f>IF('Data R1'!C396="","",COUNTIF('Data R1'!J396,"&gt;0")+COUNTIF('Data R1'!L396,"&gt;0")+COUNTIF('Data R1'!N396,"&gt;0")+COUNTIF('Data R1'!P396,"&gt;0")+COUNTIF('Data R1'!R396,"&gt;0")+COUNTIF('Data R1'!T396,"&gt;0")+COUNTIF('Data R1'!V396,"&gt;0")+COUNTIF('Data R1'!X396,"&gt;0"))</f>
        <v/>
      </c>
      <c r="J394">
        <f>IF('Data R1'!C396="","",IF((COUNTIF('Data R1'!K396,"&gt;0")+COUNTIF('Data R1'!M396,"&gt;0")+COUNTIF('Data R1'!O396,"&gt;0")+COUNTIF('Data R1'!Q396,"&gt;0")+COUNTIF('Data R1'!S396,"&gt;0")+COUNTIF('Data R1'!U396,"&gt;0")+COUNTIF('Data R1'!W396,"&gt;0")+COUNTIF('Data R1'!Y396,"&gt;0"))&gt;0,1,0))</f>
        <v/>
      </c>
      <c r="M394" t="inlineStr">
        <is>
          <t>Data R</t>
        </is>
      </c>
    </row>
    <row r="395">
      <c r="A395" t="inlineStr">
        <is>
          <t>Regional 1</t>
        </is>
      </c>
      <c r="B395">
        <f>IF('Data R1'!C397="","",'Data R1'!B397)</f>
        <v/>
      </c>
      <c r="C395">
        <f>IF('Data R1'!C397="","",'Data R1'!C397)</f>
        <v/>
      </c>
      <c r="D395">
        <f>IF('Data R1'!C397="","",'Data R1'!D397)</f>
        <v/>
      </c>
      <c r="E395">
        <f>IF('Data R1'!C397="","",'Data R1'!E397)</f>
        <v/>
      </c>
      <c r="F395">
        <f>IF('Data R1'!C397="","",'Data R1'!F397)</f>
        <v/>
      </c>
      <c r="G395">
        <f>IF('Data R1'!C397="","",'Data R1'!AD397)</f>
        <v/>
      </c>
      <c r="H395">
        <f>IF('Data R1'!C397="","",'Data R1'!AC397)</f>
        <v/>
      </c>
      <c r="I395">
        <f>IF('Data R1'!C397="","",COUNTIF('Data R1'!J397,"&gt;0")+COUNTIF('Data R1'!L397,"&gt;0")+COUNTIF('Data R1'!N397,"&gt;0")+COUNTIF('Data R1'!P397,"&gt;0")+COUNTIF('Data R1'!R397,"&gt;0")+COUNTIF('Data R1'!T397,"&gt;0")+COUNTIF('Data R1'!V397,"&gt;0")+COUNTIF('Data R1'!X397,"&gt;0"))</f>
        <v/>
      </c>
      <c r="J395">
        <f>IF('Data R1'!C397="","",IF((COUNTIF('Data R1'!K397,"&gt;0")+COUNTIF('Data R1'!M397,"&gt;0")+COUNTIF('Data R1'!O397,"&gt;0")+COUNTIF('Data R1'!Q397,"&gt;0")+COUNTIF('Data R1'!S397,"&gt;0")+COUNTIF('Data R1'!U397,"&gt;0")+COUNTIF('Data R1'!W397,"&gt;0")+COUNTIF('Data R1'!Y397,"&gt;0"))&gt;0,1,0))</f>
        <v/>
      </c>
      <c r="M395" t="inlineStr">
        <is>
          <t>Data R</t>
        </is>
      </c>
    </row>
    <row r="396">
      <c r="A396" t="inlineStr">
        <is>
          <t>Regional 1</t>
        </is>
      </c>
      <c r="B396">
        <f>IF('Data R1'!C398="","",'Data R1'!B398)</f>
        <v/>
      </c>
      <c r="C396">
        <f>IF('Data R1'!C398="","",'Data R1'!C398)</f>
        <v/>
      </c>
      <c r="D396">
        <f>IF('Data R1'!C398="","",'Data R1'!D398)</f>
        <v/>
      </c>
      <c r="E396">
        <f>IF('Data R1'!C398="","",'Data R1'!E398)</f>
        <v/>
      </c>
      <c r="F396">
        <f>IF('Data R1'!C398="","",'Data R1'!F398)</f>
        <v/>
      </c>
      <c r="G396">
        <f>IF('Data R1'!C398="","",'Data R1'!AD398)</f>
        <v/>
      </c>
      <c r="H396">
        <f>IF('Data R1'!C398="","",'Data R1'!AC398)</f>
        <v/>
      </c>
      <c r="I396">
        <f>IF('Data R1'!C398="","",COUNTIF('Data R1'!J398,"&gt;0")+COUNTIF('Data R1'!L398,"&gt;0")+COUNTIF('Data R1'!N398,"&gt;0")+COUNTIF('Data R1'!P398,"&gt;0")+COUNTIF('Data R1'!R398,"&gt;0")+COUNTIF('Data R1'!T398,"&gt;0")+COUNTIF('Data R1'!V398,"&gt;0")+COUNTIF('Data R1'!X398,"&gt;0"))</f>
        <v/>
      </c>
      <c r="J396">
        <f>IF('Data R1'!C398="","",IF((COUNTIF('Data R1'!K398,"&gt;0")+COUNTIF('Data R1'!M398,"&gt;0")+COUNTIF('Data R1'!O398,"&gt;0")+COUNTIF('Data R1'!Q398,"&gt;0")+COUNTIF('Data R1'!S398,"&gt;0")+COUNTIF('Data R1'!U398,"&gt;0")+COUNTIF('Data R1'!W398,"&gt;0")+COUNTIF('Data R1'!Y398,"&gt;0"))&gt;0,1,0))</f>
        <v/>
      </c>
      <c r="M396" t="inlineStr">
        <is>
          <t>Data R</t>
        </is>
      </c>
    </row>
    <row r="397">
      <c r="A397" t="inlineStr">
        <is>
          <t>Regional 1</t>
        </is>
      </c>
      <c r="B397">
        <f>IF('Data R1'!C399="","",'Data R1'!B399)</f>
        <v/>
      </c>
      <c r="C397">
        <f>IF('Data R1'!C399="","",'Data R1'!C399)</f>
        <v/>
      </c>
      <c r="D397">
        <f>IF('Data R1'!C399="","",'Data R1'!D399)</f>
        <v/>
      </c>
      <c r="E397">
        <f>IF('Data R1'!C399="","",'Data R1'!E399)</f>
        <v/>
      </c>
      <c r="F397">
        <f>IF('Data R1'!C399="","",'Data R1'!F399)</f>
        <v/>
      </c>
      <c r="G397">
        <f>IF('Data R1'!C399="","",'Data R1'!AD399)</f>
        <v/>
      </c>
      <c r="H397">
        <f>IF('Data R1'!C399="","",'Data R1'!AC399)</f>
        <v/>
      </c>
      <c r="I397">
        <f>IF('Data R1'!C399="","",COUNTIF('Data R1'!J399,"&gt;0")+COUNTIF('Data R1'!L399,"&gt;0")+COUNTIF('Data R1'!N399,"&gt;0")+COUNTIF('Data R1'!P399,"&gt;0")+COUNTIF('Data R1'!R399,"&gt;0")+COUNTIF('Data R1'!T399,"&gt;0")+COUNTIF('Data R1'!V399,"&gt;0")+COUNTIF('Data R1'!X399,"&gt;0"))</f>
        <v/>
      </c>
      <c r="J397">
        <f>IF('Data R1'!C399="","",IF((COUNTIF('Data R1'!K399,"&gt;0")+COUNTIF('Data R1'!M399,"&gt;0")+COUNTIF('Data R1'!O399,"&gt;0")+COUNTIF('Data R1'!Q399,"&gt;0")+COUNTIF('Data R1'!S399,"&gt;0")+COUNTIF('Data R1'!U399,"&gt;0")+COUNTIF('Data R1'!W399,"&gt;0")+COUNTIF('Data R1'!Y399,"&gt;0"))&gt;0,1,0))</f>
        <v/>
      </c>
      <c r="M397" t="inlineStr">
        <is>
          <t>Data R</t>
        </is>
      </c>
    </row>
    <row r="398">
      <c r="A398" t="inlineStr">
        <is>
          <t>Regional 1</t>
        </is>
      </c>
      <c r="B398">
        <f>IF('Data R1'!C400="","",'Data R1'!B400)</f>
        <v/>
      </c>
      <c r="C398">
        <f>IF('Data R1'!C400="","",'Data R1'!C400)</f>
        <v/>
      </c>
      <c r="D398">
        <f>IF('Data R1'!C400="","",'Data R1'!D400)</f>
        <v/>
      </c>
      <c r="E398">
        <f>IF('Data R1'!C400="","",'Data R1'!E400)</f>
        <v/>
      </c>
      <c r="F398">
        <f>IF('Data R1'!C400="","",'Data R1'!F400)</f>
        <v/>
      </c>
      <c r="G398">
        <f>IF('Data R1'!C400="","",'Data R1'!AD400)</f>
        <v/>
      </c>
      <c r="H398">
        <f>IF('Data R1'!C400="","",'Data R1'!AC400)</f>
        <v/>
      </c>
      <c r="I398">
        <f>IF('Data R1'!C400="","",COUNTIF('Data R1'!J400,"&gt;0")+COUNTIF('Data R1'!L400,"&gt;0")+COUNTIF('Data R1'!N400,"&gt;0")+COUNTIF('Data R1'!P400,"&gt;0")+COUNTIF('Data R1'!R400,"&gt;0")+COUNTIF('Data R1'!T400,"&gt;0")+COUNTIF('Data R1'!V400,"&gt;0")+COUNTIF('Data R1'!X400,"&gt;0"))</f>
        <v/>
      </c>
      <c r="J398">
        <f>IF('Data R1'!C400="","",IF((COUNTIF('Data R1'!K400,"&gt;0")+COUNTIF('Data R1'!M400,"&gt;0")+COUNTIF('Data R1'!O400,"&gt;0")+COUNTIF('Data R1'!Q400,"&gt;0")+COUNTIF('Data R1'!S400,"&gt;0")+COUNTIF('Data R1'!U400,"&gt;0")+COUNTIF('Data R1'!W400,"&gt;0")+COUNTIF('Data R1'!Y400,"&gt;0"))&gt;0,1,0))</f>
        <v/>
      </c>
      <c r="M398" t="inlineStr">
        <is>
          <t>Data R</t>
        </is>
      </c>
    </row>
    <row r="399">
      <c r="A399" t="inlineStr">
        <is>
          <t>Regional 1</t>
        </is>
      </c>
      <c r="B399">
        <f>IF('Data R1'!C401="","",'Data R1'!B401)</f>
        <v/>
      </c>
      <c r="C399">
        <f>IF('Data R1'!C401="","",'Data R1'!C401)</f>
        <v/>
      </c>
      <c r="D399">
        <f>IF('Data R1'!C401="","",'Data R1'!D401)</f>
        <v/>
      </c>
      <c r="E399">
        <f>IF('Data R1'!C401="","",'Data R1'!E401)</f>
        <v/>
      </c>
      <c r="F399">
        <f>IF('Data R1'!C401="","",'Data R1'!F401)</f>
        <v/>
      </c>
      <c r="G399">
        <f>IF('Data R1'!C401="","",'Data R1'!AD401)</f>
        <v/>
      </c>
      <c r="H399">
        <f>IF('Data R1'!C401="","",'Data R1'!AC401)</f>
        <v/>
      </c>
      <c r="I399">
        <f>IF('Data R1'!C401="","",COUNTIF('Data R1'!J401,"&gt;0")+COUNTIF('Data R1'!L401,"&gt;0")+COUNTIF('Data R1'!N401,"&gt;0")+COUNTIF('Data R1'!P401,"&gt;0")+COUNTIF('Data R1'!R401,"&gt;0")+COUNTIF('Data R1'!T401,"&gt;0")+COUNTIF('Data R1'!V401,"&gt;0")+COUNTIF('Data R1'!X401,"&gt;0"))</f>
        <v/>
      </c>
      <c r="J399">
        <f>IF('Data R1'!C401="","",IF((COUNTIF('Data R1'!K401,"&gt;0")+COUNTIF('Data R1'!M401,"&gt;0")+COUNTIF('Data R1'!O401,"&gt;0")+COUNTIF('Data R1'!Q401,"&gt;0")+COUNTIF('Data R1'!S401,"&gt;0")+COUNTIF('Data R1'!U401,"&gt;0")+COUNTIF('Data R1'!W401,"&gt;0")+COUNTIF('Data R1'!Y401,"&gt;0"))&gt;0,1,0))</f>
        <v/>
      </c>
      <c r="M399" t="inlineStr">
        <is>
          <t>Data R</t>
        </is>
      </c>
    </row>
    <row r="400">
      <c r="A400" t="inlineStr">
        <is>
          <t>Regional 1</t>
        </is>
      </c>
      <c r="B400">
        <f>IF('Data R1'!C402="","",'Data R1'!B402)</f>
        <v/>
      </c>
      <c r="C400">
        <f>IF('Data R1'!C402="","",'Data R1'!C402)</f>
        <v/>
      </c>
      <c r="D400">
        <f>IF('Data R1'!C402="","",'Data R1'!D402)</f>
        <v/>
      </c>
      <c r="E400">
        <f>IF('Data R1'!C402="","",'Data R1'!E402)</f>
        <v/>
      </c>
      <c r="F400">
        <f>IF('Data R1'!C402="","",'Data R1'!F402)</f>
        <v/>
      </c>
      <c r="G400">
        <f>IF('Data R1'!C402="","",'Data R1'!AD402)</f>
        <v/>
      </c>
      <c r="H400">
        <f>IF('Data R1'!C402="","",'Data R1'!AC402)</f>
        <v/>
      </c>
      <c r="I400">
        <f>IF('Data R1'!C402="","",COUNTIF('Data R1'!J402,"&gt;0")+COUNTIF('Data R1'!L402,"&gt;0")+COUNTIF('Data R1'!N402,"&gt;0")+COUNTIF('Data R1'!P402,"&gt;0")+COUNTIF('Data R1'!R402,"&gt;0")+COUNTIF('Data R1'!T402,"&gt;0")+COUNTIF('Data R1'!V402,"&gt;0")+COUNTIF('Data R1'!X402,"&gt;0"))</f>
        <v/>
      </c>
      <c r="J400">
        <f>IF('Data R1'!C402="","",IF((COUNTIF('Data R1'!K402,"&gt;0")+COUNTIF('Data R1'!M402,"&gt;0")+COUNTIF('Data R1'!O402,"&gt;0")+COUNTIF('Data R1'!Q402,"&gt;0")+COUNTIF('Data R1'!S402,"&gt;0")+COUNTIF('Data R1'!U402,"&gt;0")+COUNTIF('Data R1'!W402,"&gt;0")+COUNTIF('Data R1'!Y402,"&gt;0"))&gt;0,1,0))</f>
        <v/>
      </c>
      <c r="M400" t="inlineStr">
        <is>
          <t>Data R</t>
        </is>
      </c>
    </row>
    <row r="401">
      <c r="A401" t="inlineStr">
        <is>
          <t>Regional 1</t>
        </is>
      </c>
      <c r="B401">
        <f>IF('Data R1'!C403="","",'Data R1'!B403)</f>
        <v/>
      </c>
      <c r="C401">
        <f>IF('Data R1'!C403="","",'Data R1'!C403)</f>
        <v/>
      </c>
      <c r="D401">
        <f>IF('Data R1'!C403="","",'Data R1'!D403)</f>
        <v/>
      </c>
      <c r="E401">
        <f>IF('Data R1'!C403="","",'Data R1'!E403)</f>
        <v/>
      </c>
      <c r="F401">
        <f>IF('Data R1'!C403="","",'Data R1'!F403)</f>
        <v/>
      </c>
      <c r="G401">
        <f>IF('Data R1'!C403="","",'Data R1'!AD403)</f>
        <v/>
      </c>
      <c r="H401">
        <f>IF('Data R1'!C403="","",'Data R1'!AC403)</f>
        <v/>
      </c>
      <c r="I401">
        <f>IF('Data R1'!C403="","",COUNTIF('Data R1'!J403,"&gt;0")+COUNTIF('Data R1'!L403,"&gt;0")+COUNTIF('Data R1'!N403,"&gt;0")+COUNTIF('Data R1'!P403,"&gt;0")+COUNTIF('Data R1'!R403,"&gt;0")+COUNTIF('Data R1'!T403,"&gt;0")+COUNTIF('Data R1'!V403,"&gt;0")+COUNTIF('Data R1'!X403,"&gt;0"))</f>
        <v/>
      </c>
      <c r="J401">
        <f>IF('Data R1'!C403="","",IF((COUNTIF('Data R1'!K403,"&gt;0")+COUNTIF('Data R1'!M403,"&gt;0")+COUNTIF('Data R1'!O403,"&gt;0")+COUNTIF('Data R1'!Q403,"&gt;0")+COUNTIF('Data R1'!S403,"&gt;0")+COUNTIF('Data R1'!U403,"&gt;0")+COUNTIF('Data R1'!W403,"&gt;0")+COUNTIF('Data R1'!Y403,"&gt;0"))&gt;0,1,0))</f>
        <v/>
      </c>
      <c r="M401" t="inlineStr">
        <is>
          <t>Data R</t>
        </is>
      </c>
    </row>
    <row r="402">
      <c r="A402" t="inlineStr">
        <is>
          <t>Regional 1</t>
        </is>
      </c>
      <c r="B402">
        <f>IF('Data R1'!C404="","",'Data R1'!B404)</f>
        <v/>
      </c>
      <c r="C402">
        <f>IF('Data R1'!C404="","",'Data R1'!C404)</f>
        <v/>
      </c>
      <c r="D402">
        <f>IF('Data R1'!C404="","",'Data R1'!D404)</f>
        <v/>
      </c>
      <c r="E402">
        <f>IF('Data R1'!C404="","",'Data R1'!E404)</f>
        <v/>
      </c>
      <c r="F402">
        <f>IF('Data R1'!C404="","",'Data R1'!F404)</f>
        <v/>
      </c>
      <c r="G402">
        <f>IF('Data R1'!C404="","",'Data R1'!AD404)</f>
        <v/>
      </c>
      <c r="H402">
        <f>IF('Data R1'!C404="","",'Data R1'!AC404)</f>
        <v/>
      </c>
      <c r="I402">
        <f>IF('Data R1'!C404="","",COUNTIF('Data R1'!J404,"&gt;0")+COUNTIF('Data R1'!L404,"&gt;0")+COUNTIF('Data R1'!N404,"&gt;0")+COUNTIF('Data R1'!P404,"&gt;0")+COUNTIF('Data R1'!R404,"&gt;0")+COUNTIF('Data R1'!T404,"&gt;0")+COUNTIF('Data R1'!V404,"&gt;0")+COUNTIF('Data R1'!X404,"&gt;0"))</f>
        <v/>
      </c>
      <c r="J402">
        <f>IF('Data R1'!C404="","",IF((COUNTIF('Data R1'!K404,"&gt;0")+COUNTIF('Data R1'!M404,"&gt;0")+COUNTIF('Data R1'!O404,"&gt;0")+COUNTIF('Data R1'!Q404,"&gt;0")+COUNTIF('Data R1'!S404,"&gt;0")+COUNTIF('Data R1'!U404,"&gt;0")+COUNTIF('Data R1'!W404,"&gt;0")+COUNTIF('Data R1'!Y404,"&gt;0"))&gt;0,1,0))</f>
        <v/>
      </c>
      <c r="M402" t="inlineStr">
        <is>
          <t>Data R</t>
        </is>
      </c>
    </row>
    <row r="403">
      <c r="A403" t="inlineStr">
        <is>
          <t>Regional 1</t>
        </is>
      </c>
      <c r="B403">
        <f>IF('Data R1'!C405="","",'Data R1'!B405)</f>
        <v/>
      </c>
      <c r="C403">
        <f>IF('Data R1'!C405="","",'Data R1'!C405)</f>
        <v/>
      </c>
      <c r="D403">
        <f>IF('Data R1'!C405="","",'Data R1'!D405)</f>
        <v/>
      </c>
      <c r="E403">
        <f>IF('Data R1'!C405="","",'Data R1'!E405)</f>
        <v/>
      </c>
      <c r="F403">
        <f>IF('Data R1'!C405="","",'Data R1'!F405)</f>
        <v/>
      </c>
      <c r="G403">
        <f>IF('Data R1'!C405="","",'Data R1'!AD405)</f>
        <v/>
      </c>
      <c r="H403">
        <f>IF('Data R1'!C405="","",'Data R1'!AC405)</f>
        <v/>
      </c>
      <c r="I403">
        <f>IF('Data R1'!C405="","",COUNTIF('Data R1'!J405,"&gt;0")+COUNTIF('Data R1'!L405,"&gt;0")+COUNTIF('Data R1'!N405,"&gt;0")+COUNTIF('Data R1'!P405,"&gt;0")+COUNTIF('Data R1'!R405,"&gt;0")+COUNTIF('Data R1'!T405,"&gt;0")+COUNTIF('Data R1'!V405,"&gt;0")+COUNTIF('Data R1'!X405,"&gt;0"))</f>
        <v/>
      </c>
      <c r="J403">
        <f>IF('Data R1'!C405="","",IF((COUNTIF('Data R1'!K405,"&gt;0")+COUNTIF('Data R1'!M405,"&gt;0")+COUNTIF('Data R1'!O405,"&gt;0")+COUNTIF('Data R1'!Q405,"&gt;0")+COUNTIF('Data R1'!S405,"&gt;0")+COUNTIF('Data R1'!U405,"&gt;0")+COUNTIF('Data R1'!W405,"&gt;0")+COUNTIF('Data R1'!Y405,"&gt;0"))&gt;0,1,0))</f>
        <v/>
      </c>
      <c r="M403" t="inlineStr">
        <is>
          <t>Data R</t>
        </is>
      </c>
    </row>
    <row r="404">
      <c r="A404" t="inlineStr">
        <is>
          <t>Regional 1</t>
        </is>
      </c>
      <c r="B404">
        <f>IF('Data R1'!C406="","",'Data R1'!B406)</f>
        <v/>
      </c>
      <c r="C404">
        <f>IF('Data R1'!C406="","",'Data R1'!C406)</f>
        <v/>
      </c>
      <c r="D404">
        <f>IF('Data R1'!C406="","",'Data R1'!D406)</f>
        <v/>
      </c>
      <c r="E404">
        <f>IF('Data R1'!C406="","",'Data R1'!E406)</f>
        <v/>
      </c>
      <c r="F404">
        <f>IF('Data R1'!C406="","",'Data R1'!F406)</f>
        <v/>
      </c>
      <c r="G404">
        <f>IF('Data R1'!C406="","",'Data R1'!AD406)</f>
        <v/>
      </c>
      <c r="H404">
        <f>IF('Data R1'!C406="","",'Data R1'!AC406)</f>
        <v/>
      </c>
      <c r="I404">
        <f>IF('Data R1'!C406="","",COUNTIF('Data R1'!J406,"&gt;0")+COUNTIF('Data R1'!L406,"&gt;0")+COUNTIF('Data R1'!N406,"&gt;0")+COUNTIF('Data R1'!P406,"&gt;0")+COUNTIF('Data R1'!R406,"&gt;0")+COUNTIF('Data R1'!T406,"&gt;0")+COUNTIF('Data R1'!V406,"&gt;0")+COUNTIF('Data R1'!X406,"&gt;0"))</f>
        <v/>
      </c>
      <c r="J404">
        <f>IF('Data R1'!C406="","",IF((COUNTIF('Data R1'!K406,"&gt;0")+COUNTIF('Data R1'!M406,"&gt;0")+COUNTIF('Data R1'!O406,"&gt;0")+COUNTIF('Data R1'!Q406,"&gt;0")+COUNTIF('Data R1'!S406,"&gt;0")+COUNTIF('Data R1'!U406,"&gt;0")+COUNTIF('Data R1'!W406,"&gt;0")+COUNTIF('Data R1'!Y406,"&gt;0"))&gt;0,1,0))</f>
        <v/>
      </c>
      <c r="M404" t="inlineStr">
        <is>
          <t>Data R</t>
        </is>
      </c>
    </row>
    <row r="405">
      <c r="A405" t="inlineStr">
        <is>
          <t>Regional 1</t>
        </is>
      </c>
      <c r="B405">
        <f>IF('Data R1'!C407="","",'Data R1'!B407)</f>
        <v/>
      </c>
      <c r="C405">
        <f>IF('Data R1'!C407="","",'Data R1'!C407)</f>
        <v/>
      </c>
      <c r="D405">
        <f>IF('Data R1'!C407="","",'Data R1'!D407)</f>
        <v/>
      </c>
      <c r="E405">
        <f>IF('Data R1'!C407="","",'Data R1'!E407)</f>
        <v/>
      </c>
      <c r="F405">
        <f>IF('Data R1'!C407="","",'Data R1'!F407)</f>
        <v/>
      </c>
      <c r="G405">
        <f>IF('Data R1'!C407="","",'Data R1'!AD407)</f>
        <v/>
      </c>
      <c r="H405">
        <f>IF('Data R1'!C407="","",'Data R1'!AC407)</f>
        <v/>
      </c>
      <c r="I405">
        <f>IF('Data R1'!C407="","",COUNTIF('Data R1'!J407,"&gt;0")+COUNTIF('Data R1'!L407,"&gt;0")+COUNTIF('Data R1'!N407,"&gt;0")+COUNTIF('Data R1'!P407,"&gt;0")+COUNTIF('Data R1'!R407,"&gt;0")+COUNTIF('Data R1'!T407,"&gt;0")+COUNTIF('Data R1'!V407,"&gt;0")+COUNTIF('Data R1'!X407,"&gt;0"))</f>
        <v/>
      </c>
      <c r="J405">
        <f>IF('Data R1'!C407="","",IF((COUNTIF('Data R1'!K407,"&gt;0")+COUNTIF('Data R1'!M407,"&gt;0")+COUNTIF('Data R1'!O407,"&gt;0")+COUNTIF('Data R1'!Q407,"&gt;0")+COUNTIF('Data R1'!S407,"&gt;0")+COUNTIF('Data R1'!U407,"&gt;0")+COUNTIF('Data R1'!W407,"&gt;0")+COUNTIF('Data R1'!Y407,"&gt;0"))&gt;0,1,0))</f>
        <v/>
      </c>
      <c r="M405" t="inlineStr">
        <is>
          <t>Data R</t>
        </is>
      </c>
    </row>
    <row r="406">
      <c r="A406" t="inlineStr">
        <is>
          <t>Regional 1</t>
        </is>
      </c>
      <c r="B406">
        <f>IF('Data R1'!C408="","",'Data R1'!B408)</f>
        <v/>
      </c>
      <c r="C406">
        <f>IF('Data R1'!C408="","",'Data R1'!C408)</f>
        <v/>
      </c>
      <c r="D406">
        <f>IF('Data R1'!C408="","",'Data R1'!D408)</f>
        <v/>
      </c>
      <c r="E406">
        <f>IF('Data R1'!C408="","",'Data R1'!E408)</f>
        <v/>
      </c>
      <c r="F406">
        <f>IF('Data R1'!C408="","",'Data R1'!F408)</f>
        <v/>
      </c>
      <c r="G406">
        <f>IF('Data R1'!C408="","",'Data R1'!AD408)</f>
        <v/>
      </c>
      <c r="H406">
        <f>IF('Data R1'!C408="","",'Data R1'!AC408)</f>
        <v/>
      </c>
      <c r="I406">
        <f>IF('Data R1'!C408="","",COUNTIF('Data R1'!J408,"&gt;0")+COUNTIF('Data R1'!L408,"&gt;0")+COUNTIF('Data R1'!N408,"&gt;0")+COUNTIF('Data R1'!P408,"&gt;0")+COUNTIF('Data R1'!R408,"&gt;0")+COUNTIF('Data R1'!T408,"&gt;0")+COUNTIF('Data R1'!V408,"&gt;0")+COUNTIF('Data R1'!X408,"&gt;0"))</f>
        <v/>
      </c>
      <c r="J406">
        <f>IF('Data R1'!C408="","",IF((COUNTIF('Data R1'!K408,"&gt;0")+COUNTIF('Data R1'!M408,"&gt;0")+COUNTIF('Data R1'!O408,"&gt;0")+COUNTIF('Data R1'!Q408,"&gt;0")+COUNTIF('Data R1'!S408,"&gt;0")+COUNTIF('Data R1'!U408,"&gt;0")+COUNTIF('Data R1'!W408,"&gt;0")+COUNTIF('Data R1'!Y408,"&gt;0"))&gt;0,1,0))</f>
        <v/>
      </c>
      <c r="M406" t="inlineStr">
        <is>
          <t>Data R</t>
        </is>
      </c>
    </row>
    <row r="407">
      <c r="A407" t="inlineStr">
        <is>
          <t>Regional 1</t>
        </is>
      </c>
      <c r="B407">
        <f>IF('Data R1'!C409="","",'Data R1'!B409)</f>
        <v/>
      </c>
      <c r="C407">
        <f>IF('Data R1'!C409="","",'Data R1'!C409)</f>
        <v/>
      </c>
      <c r="D407">
        <f>IF('Data R1'!C409="","",'Data R1'!D409)</f>
        <v/>
      </c>
      <c r="E407">
        <f>IF('Data R1'!C409="","",'Data R1'!E409)</f>
        <v/>
      </c>
      <c r="F407">
        <f>IF('Data R1'!C409="","",'Data R1'!F409)</f>
        <v/>
      </c>
      <c r="G407">
        <f>IF('Data R1'!C409="","",'Data R1'!AD409)</f>
        <v/>
      </c>
      <c r="H407">
        <f>IF('Data R1'!C409="","",'Data R1'!AC409)</f>
        <v/>
      </c>
      <c r="I407">
        <f>IF('Data R1'!C409="","",COUNTIF('Data R1'!J409,"&gt;0")+COUNTIF('Data R1'!L409,"&gt;0")+COUNTIF('Data R1'!N409,"&gt;0")+COUNTIF('Data R1'!P409,"&gt;0")+COUNTIF('Data R1'!R409,"&gt;0")+COUNTIF('Data R1'!T409,"&gt;0")+COUNTIF('Data R1'!V409,"&gt;0")+COUNTIF('Data R1'!X409,"&gt;0"))</f>
        <v/>
      </c>
      <c r="J407">
        <f>IF('Data R1'!C409="","",IF((COUNTIF('Data R1'!K409,"&gt;0")+COUNTIF('Data R1'!M409,"&gt;0")+COUNTIF('Data R1'!O409,"&gt;0")+COUNTIF('Data R1'!Q409,"&gt;0")+COUNTIF('Data R1'!S409,"&gt;0")+COUNTIF('Data R1'!U409,"&gt;0")+COUNTIF('Data R1'!W409,"&gt;0")+COUNTIF('Data R1'!Y409,"&gt;0"))&gt;0,1,0))</f>
        <v/>
      </c>
      <c r="M407" t="inlineStr">
        <is>
          <t>Data R</t>
        </is>
      </c>
    </row>
    <row r="408">
      <c r="A408" t="inlineStr">
        <is>
          <t>Regional 1</t>
        </is>
      </c>
      <c r="B408">
        <f>IF('Data R1'!C410="","",'Data R1'!B410)</f>
        <v/>
      </c>
      <c r="C408">
        <f>IF('Data R1'!C410="","",'Data R1'!C410)</f>
        <v/>
      </c>
      <c r="D408">
        <f>IF('Data R1'!C410="","",'Data R1'!D410)</f>
        <v/>
      </c>
      <c r="E408">
        <f>IF('Data R1'!C410="","",'Data R1'!E410)</f>
        <v/>
      </c>
      <c r="F408">
        <f>IF('Data R1'!C410="","",'Data R1'!F410)</f>
        <v/>
      </c>
      <c r="G408">
        <f>IF('Data R1'!C410="","",'Data R1'!AD410)</f>
        <v/>
      </c>
      <c r="H408">
        <f>IF('Data R1'!C410="","",'Data R1'!AC410)</f>
        <v/>
      </c>
      <c r="I408">
        <f>IF('Data R1'!C410="","",COUNTIF('Data R1'!J410,"&gt;0")+COUNTIF('Data R1'!L410,"&gt;0")+COUNTIF('Data R1'!N410,"&gt;0")+COUNTIF('Data R1'!P410,"&gt;0")+COUNTIF('Data R1'!R410,"&gt;0")+COUNTIF('Data R1'!T410,"&gt;0")+COUNTIF('Data R1'!V410,"&gt;0")+COUNTIF('Data R1'!X410,"&gt;0"))</f>
        <v/>
      </c>
      <c r="J408">
        <f>IF('Data R1'!C410="","",IF((COUNTIF('Data R1'!K410,"&gt;0")+COUNTIF('Data R1'!M410,"&gt;0")+COUNTIF('Data R1'!O410,"&gt;0")+COUNTIF('Data R1'!Q410,"&gt;0")+COUNTIF('Data R1'!S410,"&gt;0")+COUNTIF('Data R1'!U410,"&gt;0")+COUNTIF('Data R1'!W410,"&gt;0")+COUNTIF('Data R1'!Y410,"&gt;0"))&gt;0,1,0))</f>
        <v/>
      </c>
      <c r="M408" t="inlineStr">
        <is>
          <t>Data R</t>
        </is>
      </c>
    </row>
    <row r="409">
      <c r="A409" t="inlineStr">
        <is>
          <t>Regional 1</t>
        </is>
      </c>
      <c r="B409">
        <f>IF('Data R1'!C411="","",'Data R1'!B411)</f>
        <v/>
      </c>
      <c r="C409">
        <f>IF('Data R1'!C411="","",'Data R1'!C411)</f>
        <v/>
      </c>
      <c r="D409">
        <f>IF('Data R1'!C411="","",'Data R1'!D411)</f>
        <v/>
      </c>
      <c r="E409">
        <f>IF('Data R1'!C411="","",'Data R1'!E411)</f>
        <v/>
      </c>
      <c r="F409">
        <f>IF('Data R1'!C411="","",'Data R1'!F411)</f>
        <v/>
      </c>
      <c r="G409">
        <f>IF('Data R1'!C411="","",'Data R1'!AD411)</f>
        <v/>
      </c>
      <c r="H409">
        <f>IF('Data R1'!C411="","",'Data R1'!AC411)</f>
        <v/>
      </c>
      <c r="I409">
        <f>IF('Data R1'!C411="","",COUNTIF('Data R1'!J411,"&gt;0")+COUNTIF('Data R1'!L411,"&gt;0")+COUNTIF('Data R1'!N411,"&gt;0")+COUNTIF('Data R1'!P411,"&gt;0")+COUNTIF('Data R1'!R411,"&gt;0")+COUNTIF('Data R1'!T411,"&gt;0")+COUNTIF('Data R1'!V411,"&gt;0")+COUNTIF('Data R1'!X411,"&gt;0"))</f>
        <v/>
      </c>
      <c r="J409">
        <f>IF('Data R1'!C411="","",IF((COUNTIF('Data R1'!K411,"&gt;0")+COUNTIF('Data R1'!M411,"&gt;0")+COUNTIF('Data R1'!O411,"&gt;0")+COUNTIF('Data R1'!Q411,"&gt;0")+COUNTIF('Data R1'!S411,"&gt;0")+COUNTIF('Data R1'!U411,"&gt;0")+COUNTIF('Data R1'!W411,"&gt;0")+COUNTIF('Data R1'!Y411,"&gt;0"))&gt;0,1,0))</f>
        <v/>
      </c>
      <c r="M409" t="inlineStr">
        <is>
          <t>Data R</t>
        </is>
      </c>
    </row>
    <row r="410">
      <c r="A410" t="inlineStr">
        <is>
          <t>Regional 1</t>
        </is>
      </c>
      <c r="B410">
        <f>IF('Data R1'!C412="","",'Data R1'!B412)</f>
        <v/>
      </c>
      <c r="C410">
        <f>IF('Data R1'!C412="","",'Data R1'!C412)</f>
        <v/>
      </c>
      <c r="D410">
        <f>IF('Data R1'!C412="","",'Data R1'!D412)</f>
        <v/>
      </c>
      <c r="E410">
        <f>IF('Data R1'!C412="","",'Data R1'!E412)</f>
        <v/>
      </c>
      <c r="F410">
        <f>IF('Data R1'!C412="","",'Data R1'!F412)</f>
        <v/>
      </c>
      <c r="G410">
        <f>IF('Data R1'!C412="","",'Data R1'!AD412)</f>
        <v/>
      </c>
      <c r="H410">
        <f>IF('Data R1'!C412="","",'Data R1'!AC412)</f>
        <v/>
      </c>
      <c r="I410">
        <f>IF('Data R1'!C412="","",COUNTIF('Data R1'!J412,"&gt;0")+COUNTIF('Data R1'!L412,"&gt;0")+COUNTIF('Data R1'!N412,"&gt;0")+COUNTIF('Data R1'!P412,"&gt;0")+COUNTIF('Data R1'!R412,"&gt;0")+COUNTIF('Data R1'!T412,"&gt;0")+COUNTIF('Data R1'!V412,"&gt;0")+COUNTIF('Data R1'!X412,"&gt;0"))</f>
        <v/>
      </c>
      <c r="J410">
        <f>IF('Data R1'!C412="","",IF((COUNTIF('Data R1'!K412,"&gt;0")+COUNTIF('Data R1'!M412,"&gt;0")+COUNTIF('Data R1'!O412,"&gt;0")+COUNTIF('Data R1'!Q412,"&gt;0")+COUNTIF('Data R1'!S412,"&gt;0")+COUNTIF('Data R1'!U412,"&gt;0")+COUNTIF('Data R1'!W412,"&gt;0")+COUNTIF('Data R1'!Y412,"&gt;0"))&gt;0,1,0))</f>
        <v/>
      </c>
      <c r="M410" t="inlineStr">
        <is>
          <t>Data R</t>
        </is>
      </c>
    </row>
    <row r="411">
      <c r="A411" t="inlineStr">
        <is>
          <t>Regional 1</t>
        </is>
      </c>
      <c r="B411">
        <f>IF('Data R1'!C413="","",'Data R1'!B413)</f>
        <v/>
      </c>
      <c r="C411">
        <f>IF('Data R1'!C413="","",'Data R1'!C413)</f>
        <v/>
      </c>
      <c r="D411">
        <f>IF('Data R1'!C413="","",'Data R1'!D413)</f>
        <v/>
      </c>
      <c r="E411">
        <f>IF('Data R1'!C413="","",'Data R1'!E413)</f>
        <v/>
      </c>
      <c r="F411">
        <f>IF('Data R1'!C413="","",'Data R1'!F413)</f>
        <v/>
      </c>
      <c r="G411">
        <f>IF('Data R1'!C413="","",'Data R1'!AD413)</f>
        <v/>
      </c>
      <c r="H411">
        <f>IF('Data R1'!C413="","",'Data R1'!AC413)</f>
        <v/>
      </c>
      <c r="I411">
        <f>IF('Data R1'!C413="","",COUNTIF('Data R1'!J413,"&gt;0")+COUNTIF('Data R1'!L413,"&gt;0")+COUNTIF('Data R1'!N413,"&gt;0")+COUNTIF('Data R1'!P413,"&gt;0")+COUNTIF('Data R1'!R413,"&gt;0")+COUNTIF('Data R1'!T413,"&gt;0")+COUNTIF('Data R1'!V413,"&gt;0")+COUNTIF('Data R1'!X413,"&gt;0"))</f>
        <v/>
      </c>
      <c r="J411">
        <f>IF('Data R1'!C413="","",IF((COUNTIF('Data R1'!K413,"&gt;0")+COUNTIF('Data R1'!M413,"&gt;0")+COUNTIF('Data R1'!O413,"&gt;0")+COUNTIF('Data R1'!Q413,"&gt;0")+COUNTIF('Data R1'!S413,"&gt;0")+COUNTIF('Data R1'!U413,"&gt;0")+COUNTIF('Data R1'!W413,"&gt;0")+COUNTIF('Data R1'!Y413,"&gt;0"))&gt;0,1,0))</f>
        <v/>
      </c>
      <c r="M411" t="inlineStr">
        <is>
          <t>Data R</t>
        </is>
      </c>
    </row>
    <row r="412">
      <c r="A412" t="inlineStr">
        <is>
          <t>Regional 1</t>
        </is>
      </c>
      <c r="B412">
        <f>IF('Data R1'!C414="","",'Data R1'!B414)</f>
        <v/>
      </c>
      <c r="C412">
        <f>IF('Data R1'!C414="","",'Data R1'!C414)</f>
        <v/>
      </c>
      <c r="D412">
        <f>IF('Data R1'!C414="","",'Data R1'!D414)</f>
        <v/>
      </c>
      <c r="E412">
        <f>IF('Data R1'!C414="","",'Data R1'!E414)</f>
        <v/>
      </c>
      <c r="F412">
        <f>IF('Data R1'!C414="","",'Data R1'!F414)</f>
        <v/>
      </c>
      <c r="G412">
        <f>IF('Data R1'!C414="","",'Data R1'!AD414)</f>
        <v/>
      </c>
      <c r="H412">
        <f>IF('Data R1'!C414="","",'Data R1'!AC414)</f>
        <v/>
      </c>
      <c r="I412">
        <f>IF('Data R1'!C414="","",COUNTIF('Data R1'!J414,"&gt;0")+COUNTIF('Data R1'!L414,"&gt;0")+COUNTIF('Data R1'!N414,"&gt;0")+COUNTIF('Data R1'!P414,"&gt;0")+COUNTIF('Data R1'!R414,"&gt;0")+COUNTIF('Data R1'!T414,"&gt;0")+COUNTIF('Data R1'!V414,"&gt;0")+COUNTIF('Data R1'!X414,"&gt;0"))</f>
        <v/>
      </c>
      <c r="J412">
        <f>IF('Data R1'!C414="","",IF((COUNTIF('Data R1'!K414,"&gt;0")+COUNTIF('Data R1'!M414,"&gt;0")+COUNTIF('Data R1'!O414,"&gt;0")+COUNTIF('Data R1'!Q414,"&gt;0")+COUNTIF('Data R1'!S414,"&gt;0")+COUNTIF('Data R1'!U414,"&gt;0")+COUNTIF('Data R1'!W414,"&gt;0")+COUNTIF('Data R1'!Y414,"&gt;0"))&gt;0,1,0))</f>
        <v/>
      </c>
      <c r="M412" t="inlineStr">
        <is>
          <t>Data R</t>
        </is>
      </c>
    </row>
    <row r="413">
      <c r="A413" t="inlineStr">
        <is>
          <t>Regional 1</t>
        </is>
      </c>
      <c r="B413">
        <f>IF('Data R1'!C415="","",'Data R1'!B415)</f>
        <v/>
      </c>
      <c r="C413">
        <f>IF('Data R1'!C415="","",'Data R1'!C415)</f>
        <v/>
      </c>
      <c r="D413">
        <f>IF('Data R1'!C415="","",'Data R1'!D415)</f>
        <v/>
      </c>
      <c r="E413">
        <f>IF('Data R1'!C415="","",'Data R1'!E415)</f>
        <v/>
      </c>
      <c r="F413">
        <f>IF('Data R1'!C415="","",'Data R1'!F415)</f>
        <v/>
      </c>
      <c r="G413">
        <f>IF('Data R1'!C415="","",'Data R1'!AD415)</f>
        <v/>
      </c>
      <c r="H413">
        <f>IF('Data R1'!C415="","",'Data R1'!AC415)</f>
        <v/>
      </c>
      <c r="I413">
        <f>IF('Data R1'!C415="","",COUNTIF('Data R1'!J415,"&gt;0")+COUNTIF('Data R1'!L415,"&gt;0")+COUNTIF('Data R1'!N415,"&gt;0")+COUNTIF('Data R1'!P415,"&gt;0")+COUNTIF('Data R1'!R415,"&gt;0")+COUNTIF('Data R1'!T415,"&gt;0")+COUNTIF('Data R1'!V415,"&gt;0")+COUNTIF('Data R1'!X415,"&gt;0"))</f>
        <v/>
      </c>
      <c r="J413">
        <f>IF('Data R1'!C415="","",IF((COUNTIF('Data R1'!K415,"&gt;0")+COUNTIF('Data R1'!M415,"&gt;0")+COUNTIF('Data R1'!O415,"&gt;0")+COUNTIF('Data R1'!Q415,"&gt;0")+COUNTIF('Data R1'!S415,"&gt;0")+COUNTIF('Data R1'!U415,"&gt;0")+COUNTIF('Data R1'!W415,"&gt;0")+COUNTIF('Data R1'!Y415,"&gt;0"))&gt;0,1,0))</f>
        <v/>
      </c>
      <c r="M413" t="inlineStr">
        <is>
          <t>Data R</t>
        </is>
      </c>
    </row>
    <row r="414">
      <c r="A414" t="inlineStr">
        <is>
          <t>Regional 1</t>
        </is>
      </c>
      <c r="B414">
        <f>IF('Data R1'!C416="","",'Data R1'!B416)</f>
        <v/>
      </c>
      <c r="C414">
        <f>IF('Data R1'!C416="","",'Data R1'!C416)</f>
        <v/>
      </c>
      <c r="D414">
        <f>IF('Data R1'!C416="","",'Data R1'!D416)</f>
        <v/>
      </c>
      <c r="E414">
        <f>IF('Data R1'!C416="","",'Data R1'!E416)</f>
        <v/>
      </c>
      <c r="F414">
        <f>IF('Data R1'!C416="","",'Data R1'!F416)</f>
        <v/>
      </c>
      <c r="G414">
        <f>IF('Data R1'!C416="","",'Data R1'!AD416)</f>
        <v/>
      </c>
      <c r="H414">
        <f>IF('Data R1'!C416="","",'Data R1'!AC416)</f>
        <v/>
      </c>
      <c r="I414">
        <f>IF('Data R1'!C416="","",COUNTIF('Data R1'!J416,"&gt;0")+COUNTIF('Data R1'!L416,"&gt;0")+COUNTIF('Data R1'!N416,"&gt;0")+COUNTIF('Data R1'!P416,"&gt;0")+COUNTIF('Data R1'!R416,"&gt;0")+COUNTIF('Data R1'!T416,"&gt;0")+COUNTIF('Data R1'!V416,"&gt;0")+COUNTIF('Data R1'!X416,"&gt;0"))</f>
        <v/>
      </c>
      <c r="J414">
        <f>IF('Data R1'!C416="","",IF((COUNTIF('Data R1'!K416,"&gt;0")+COUNTIF('Data R1'!M416,"&gt;0")+COUNTIF('Data R1'!O416,"&gt;0")+COUNTIF('Data R1'!Q416,"&gt;0")+COUNTIF('Data R1'!S416,"&gt;0")+COUNTIF('Data R1'!U416,"&gt;0")+COUNTIF('Data R1'!W416,"&gt;0")+COUNTIF('Data R1'!Y416,"&gt;0"))&gt;0,1,0))</f>
        <v/>
      </c>
      <c r="M414" t="inlineStr">
        <is>
          <t>Data R</t>
        </is>
      </c>
    </row>
    <row r="415">
      <c r="A415" t="inlineStr">
        <is>
          <t>Regional 1</t>
        </is>
      </c>
      <c r="B415">
        <f>IF('Data R1'!C417="","",'Data R1'!B417)</f>
        <v/>
      </c>
      <c r="C415">
        <f>IF('Data R1'!C417="","",'Data R1'!C417)</f>
        <v/>
      </c>
      <c r="D415">
        <f>IF('Data R1'!C417="","",'Data R1'!D417)</f>
        <v/>
      </c>
      <c r="E415">
        <f>IF('Data R1'!C417="","",'Data R1'!E417)</f>
        <v/>
      </c>
      <c r="F415">
        <f>IF('Data R1'!C417="","",'Data R1'!F417)</f>
        <v/>
      </c>
      <c r="G415">
        <f>IF('Data R1'!C417="","",'Data R1'!AD417)</f>
        <v/>
      </c>
      <c r="H415">
        <f>IF('Data R1'!C417="","",'Data R1'!AC417)</f>
        <v/>
      </c>
      <c r="I415">
        <f>IF('Data R1'!C417="","",COUNTIF('Data R1'!J417,"&gt;0")+COUNTIF('Data R1'!L417,"&gt;0")+COUNTIF('Data R1'!N417,"&gt;0")+COUNTIF('Data R1'!P417,"&gt;0")+COUNTIF('Data R1'!R417,"&gt;0")+COUNTIF('Data R1'!T417,"&gt;0")+COUNTIF('Data R1'!V417,"&gt;0")+COUNTIF('Data R1'!X417,"&gt;0"))</f>
        <v/>
      </c>
      <c r="J415">
        <f>IF('Data R1'!C417="","",IF((COUNTIF('Data R1'!K417,"&gt;0")+COUNTIF('Data R1'!M417,"&gt;0")+COUNTIF('Data R1'!O417,"&gt;0")+COUNTIF('Data R1'!Q417,"&gt;0")+COUNTIF('Data R1'!S417,"&gt;0")+COUNTIF('Data R1'!U417,"&gt;0")+COUNTIF('Data R1'!W417,"&gt;0")+COUNTIF('Data R1'!Y417,"&gt;0"))&gt;0,1,0))</f>
        <v/>
      </c>
      <c r="M415" t="inlineStr">
        <is>
          <t>Data R</t>
        </is>
      </c>
    </row>
    <row r="416">
      <c r="A416" t="inlineStr">
        <is>
          <t>Regional 1</t>
        </is>
      </c>
      <c r="B416">
        <f>IF('Data R1'!C418="","",'Data R1'!B418)</f>
        <v/>
      </c>
      <c r="C416">
        <f>IF('Data R1'!C418="","",'Data R1'!C418)</f>
        <v/>
      </c>
      <c r="D416">
        <f>IF('Data R1'!C418="","",'Data R1'!D418)</f>
        <v/>
      </c>
      <c r="E416">
        <f>IF('Data R1'!C418="","",'Data R1'!E418)</f>
        <v/>
      </c>
      <c r="F416">
        <f>IF('Data R1'!C418="","",'Data R1'!F418)</f>
        <v/>
      </c>
      <c r="G416">
        <f>IF('Data R1'!C418="","",'Data R1'!AD418)</f>
        <v/>
      </c>
      <c r="H416">
        <f>IF('Data R1'!C418="","",'Data R1'!AC418)</f>
        <v/>
      </c>
      <c r="I416">
        <f>IF('Data R1'!C418="","",COUNTIF('Data R1'!J418,"&gt;0")+COUNTIF('Data R1'!L418,"&gt;0")+COUNTIF('Data R1'!N418,"&gt;0")+COUNTIF('Data R1'!P418,"&gt;0")+COUNTIF('Data R1'!R418,"&gt;0")+COUNTIF('Data R1'!T418,"&gt;0")+COUNTIF('Data R1'!V418,"&gt;0")+COUNTIF('Data R1'!X418,"&gt;0"))</f>
        <v/>
      </c>
      <c r="J416">
        <f>IF('Data R1'!C418="","",IF((COUNTIF('Data R1'!K418,"&gt;0")+COUNTIF('Data R1'!M418,"&gt;0")+COUNTIF('Data R1'!O418,"&gt;0")+COUNTIF('Data R1'!Q418,"&gt;0")+COUNTIF('Data R1'!S418,"&gt;0")+COUNTIF('Data R1'!U418,"&gt;0")+COUNTIF('Data R1'!W418,"&gt;0")+COUNTIF('Data R1'!Y418,"&gt;0"))&gt;0,1,0))</f>
        <v/>
      </c>
      <c r="M416" t="inlineStr">
        <is>
          <t>Data R</t>
        </is>
      </c>
    </row>
    <row r="417">
      <c r="A417" t="inlineStr">
        <is>
          <t>Regional 1</t>
        </is>
      </c>
      <c r="B417">
        <f>IF('Data R1'!C419="","",'Data R1'!B419)</f>
        <v/>
      </c>
      <c r="C417">
        <f>IF('Data R1'!C419="","",'Data R1'!C419)</f>
        <v/>
      </c>
      <c r="D417">
        <f>IF('Data R1'!C419="","",'Data R1'!D419)</f>
        <v/>
      </c>
      <c r="E417">
        <f>IF('Data R1'!C419="","",'Data R1'!E419)</f>
        <v/>
      </c>
      <c r="F417">
        <f>IF('Data R1'!C419="","",'Data R1'!F419)</f>
        <v/>
      </c>
      <c r="G417">
        <f>IF('Data R1'!C419="","",'Data R1'!AD419)</f>
        <v/>
      </c>
      <c r="H417">
        <f>IF('Data R1'!C419="","",'Data R1'!AC419)</f>
        <v/>
      </c>
      <c r="I417">
        <f>IF('Data R1'!C419="","",COUNTIF('Data R1'!J419,"&gt;0")+COUNTIF('Data R1'!L419,"&gt;0")+COUNTIF('Data R1'!N419,"&gt;0")+COUNTIF('Data R1'!P419,"&gt;0")+COUNTIF('Data R1'!R419,"&gt;0")+COUNTIF('Data R1'!T419,"&gt;0")+COUNTIF('Data R1'!V419,"&gt;0")+COUNTIF('Data R1'!X419,"&gt;0"))</f>
        <v/>
      </c>
      <c r="J417">
        <f>IF('Data R1'!C419="","",IF((COUNTIF('Data R1'!K419,"&gt;0")+COUNTIF('Data R1'!M419,"&gt;0")+COUNTIF('Data R1'!O419,"&gt;0")+COUNTIF('Data R1'!Q419,"&gt;0")+COUNTIF('Data R1'!S419,"&gt;0")+COUNTIF('Data R1'!U419,"&gt;0")+COUNTIF('Data R1'!W419,"&gt;0")+COUNTIF('Data R1'!Y419,"&gt;0"))&gt;0,1,0))</f>
        <v/>
      </c>
      <c r="M417" t="inlineStr">
        <is>
          <t>Data R</t>
        </is>
      </c>
    </row>
    <row r="418">
      <c r="A418" t="inlineStr">
        <is>
          <t>Regional 1</t>
        </is>
      </c>
      <c r="B418">
        <f>IF('Data R1'!C420="","",'Data R1'!B420)</f>
        <v/>
      </c>
      <c r="C418">
        <f>IF('Data R1'!C420="","",'Data R1'!C420)</f>
        <v/>
      </c>
      <c r="D418">
        <f>IF('Data R1'!C420="","",'Data R1'!D420)</f>
        <v/>
      </c>
      <c r="E418">
        <f>IF('Data R1'!C420="","",'Data R1'!E420)</f>
        <v/>
      </c>
      <c r="F418">
        <f>IF('Data R1'!C420="","",'Data R1'!F420)</f>
        <v/>
      </c>
      <c r="G418">
        <f>IF('Data R1'!C420="","",'Data R1'!AD420)</f>
        <v/>
      </c>
      <c r="H418">
        <f>IF('Data R1'!C420="","",'Data R1'!AC420)</f>
        <v/>
      </c>
      <c r="I418">
        <f>IF('Data R1'!C420="","",COUNTIF('Data R1'!J420,"&gt;0")+COUNTIF('Data R1'!L420,"&gt;0")+COUNTIF('Data R1'!N420,"&gt;0")+COUNTIF('Data R1'!P420,"&gt;0")+COUNTIF('Data R1'!R420,"&gt;0")+COUNTIF('Data R1'!T420,"&gt;0")+COUNTIF('Data R1'!V420,"&gt;0")+COUNTIF('Data R1'!X420,"&gt;0"))</f>
        <v/>
      </c>
      <c r="J418">
        <f>IF('Data R1'!C420="","",IF((COUNTIF('Data R1'!K420,"&gt;0")+COUNTIF('Data R1'!M420,"&gt;0")+COUNTIF('Data R1'!O420,"&gt;0")+COUNTIF('Data R1'!Q420,"&gt;0")+COUNTIF('Data R1'!S420,"&gt;0")+COUNTIF('Data R1'!U420,"&gt;0")+COUNTIF('Data R1'!W420,"&gt;0")+COUNTIF('Data R1'!Y420,"&gt;0"))&gt;0,1,0))</f>
        <v/>
      </c>
      <c r="M418" t="inlineStr">
        <is>
          <t>Data R</t>
        </is>
      </c>
    </row>
    <row r="419">
      <c r="A419" t="inlineStr">
        <is>
          <t>Regional 1</t>
        </is>
      </c>
      <c r="B419">
        <f>IF('Data R1'!C421="","",'Data R1'!B421)</f>
        <v/>
      </c>
      <c r="C419">
        <f>IF('Data R1'!C421="","",'Data R1'!C421)</f>
        <v/>
      </c>
      <c r="D419">
        <f>IF('Data R1'!C421="","",'Data R1'!D421)</f>
        <v/>
      </c>
      <c r="E419">
        <f>IF('Data R1'!C421="","",'Data R1'!E421)</f>
        <v/>
      </c>
      <c r="F419">
        <f>IF('Data R1'!C421="","",'Data R1'!F421)</f>
        <v/>
      </c>
      <c r="G419">
        <f>IF('Data R1'!C421="","",'Data R1'!AD421)</f>
        <v/>
      </c>
      <c r="H419">
        <f>IF('Data R1'!C421="","",'Data R1'!AC421)</f>
        <v/>
      </c>
      <c r="I419">
        <f>IF('Data R1'!C421="","",COUNTIF('Data R1'!J421,"&gt;0")+COUNTIF('Data R1'!L421,"&gt;0")+COUNTIF('Data R1'!N421,"&gt;0")+COUNTIF('Data R1'!P421,"&gt;0")+COUNTIF('Data R1'!R421,"&gt;0")+COUNTIF('Data R1'!T421,"&gt;0")+COUNTIF('Data R1'!V421,"&gt;0")+COUNTIF('Data R1'!X421,"&gt;0"))</f>
        <v/>
      </c>
      <c r="J419">
        <f>IF('Data R1'!C421="","",IF((COUNTIF('Data R1'!K421,"&gt;0")+COUNTIF('Data R1'!M421,"&gt;0")+COUNTIF('Data R1'!O421,"&gt;0")+COUNTIF('Data R1'!Q421,"&gt;0")+COUNTIF('Data R1'!S421,"&gt;0")+COUNTIF('Data R1'!U421,"&gt;0")+COUNTIF('Data R1'!W421,"&gt;0")+COUNTIF('Data R1'!Y421,"&gt;0"))&gt;0,1,0))</f>
        <v/>
      </c>
      <c r="M419" t="inlineStr">
        <is>
          <t>Data R</t>
        </is>
      </c>
    </row>
    <row r="420">
      <c r="A420" t="inlineStr">
        <is>
          <t>Regional 1</t>
        </is>
      </c>
      <c r="B420">
        <f>IF('Data R1'!C422="","",'Data R1'!B422)</f>
        <v/>
      </c>
      <c r="C420">
        <f>IF('Data R1'!C422="","",'Data R1'!C422)</f>
        <v/>
      </c>
      <c r="D420">
        <f>IF('Data R1'!C422="","",'Data R1'!D422)</f>
        <v/>
      </c>
      <c r="E420">
        <f>IF('Data R1'!C422="","",'Data R1'!E422)</f>
        <v/>
      </c>
      <c r="F420">
        <f>IF('Data R1'!C422="","",'Data R1'!F422)</f>
        <v/>
      </c>
      <c r="G420">
        <f>IF('Data R1'!C422="","",'Data R1'!AD422)</f>
        <v/>
      </c>
      <c r="H420">
        <f>IF('Data R1'!C422="","",'Data R1'!AC422)</f>
        <v/>
      </c>
      <c r="I420">
        <f>IF('Data R1'!C422="","",COUNTIF('Data R1'!J422,"&gt;0")+COUNTIF('Data R1'!L422,"&gt;0")+COUNTIF('Data R1'!N422,"&gt;0")+COUNTIF('Data R1'!P422,"&gt;0")+COUNTIF('Data R1'!R422,"&gt;0")+COUNTIF('Data R1'!T422,"&gt;0")+COUNTIF('Data R1'!V422,"&gt;0")+COUNTIF('Data R1'!X422,"&gt;0"))</f>
        <v/>
      </c>
      <c r="J420">
        <f>IF('Data R1'!C422="","",IF((COUNTIF('Data R1'!K422,"&gt;0")+COUNTIF('Data R1'!M422,"&gt;0")+COUNTIF('Data R1'!O422,"&gt;0")+COUNTIF('Data R1'!Q422,"&gt;0")+COUNTIF('Data R1'!S422,"&gt;0")+COUNTIF('Data R1'!U422,"&gt;0")+COUNTIF('Data R1'!W422,"&gt;0")+COUNTIF('Data R1'!Y422,"&gt;0"))&gt;0,1,0))</f>
        <v/>
      </c>
      <c r="M420" t="inlineStr">
        <is>
          <t>Data R</t>
        </is>
      </c>
    </row>
    <row r="421">
      <c r="A421" t="inlineStr">
        <is>
          <t>Regional 1</t>
        </is>
      </c>
      <c r="B421">
        <f>IF('Data R1'!C423="","",'Data R1'!B423)</f>
        <v/>
      </c>
      <c r="C421">
        <f>IF('Data R1'!C423="","",'Data R1'!C423)</f>
        <v/>
      </c>
      <c r="D421">
        <f>IF('Data R1'!C423="","",'Data R1'!D423)</f>
        <v/>
      </c>
      <c r="E421">
        <f>IF('Data R1'!C423="","",'Data R1'!E423)</f>
        <v/>
      </c>
      <c r="F421">
        <f>IF('Data R1'!C423="","",'Data R1'!F423)</f>
        <v/>
      </c>
      <c r="G421">
        <f>IF('Data R1'!C423="","",'Data R1'!AD423)</f>
        <v/>
      </c>
      <c r="H421">
        <f>IF('Data R1'!C423="","",'Data R1'!AC423)</f>
        <v/>
      </c>
      <c r="I421">
        <f>IF('Data R1'!C423="","",COUNTIF('Data R1'!J423,"&gt;0")+COUNTIF('Data R1'!L423,"&gt;0")+COUNTIF('Data R1'!N423,"&gt;0")+COUNTIF('Data R1'!P423,"&gt;0")+COUNTIF('Data R1'!R423,"&gt;0")+COUNTIF('Data R1'!T423,"&gt;0")+COUNTIF('Data R1'!V423,"&gt;0")+COUNTIF('Data R1'!X423,"&gt;0"))</f>
        <v/>
      </c>
      <c r="J421">
        <f>IF('Data R1'!C423="","",IF((COUNTIF('Data R1'!K423,"&gt;0")+COUNTIF('Data R1'!M423,"&gt;0")+COUNTIF('Data R1'!O423,"&gt;0")+COUNTIF('Data R1'!Q423,"&gt;0")+COUNTIF('Data R1'!S423,"&gt;0")+COUNTIF('Data R1'!U423,"&gt;0")+COUNTIF('Data R1'!W423,"&gt;0")+COUNTIF('Data R1'!Y423,"&gt;0"))&gt;0,1,0))</f>
        <v/>
      </c>
      <c r="M421" t="inlineStr">
        <is>
          <t>Data R</t>
        </is>
      </c>
    </row>
    <row r="422">
      <c r="A422" t="inlineStr">
        <is>
          <t>Regional 1</t>
        </is>
      </c>
      <c r="B422">
        <f>IF('Data R1'!C424="","",'Data R1'!B424)</f>
        <v/>
      </c>
      <c r="C422">
        <f>IF('Data R1'!C424="","",'Data R1'!C424)</f>
        <v/>
      </c>
      <c r="D422">
        <f>IF('Data R1'!C424="","",'Data R1'!D424)</f>
        <v/>
      </c>
      <c r="E422">
        <f>IF('Data R1'!C424="","",'Data R1'!E424)</f>
        <v/>
      </c>
      <c r="F422">
        <f>IF('Data R1'!C424="","",'Data R1'!F424)</f>
        <v/>
      </c>
      <c r="G422">
        <f>IF('Data R1'!C424="","",'Data R1'!AD424)</f>
        <v/>
      </c>
      <c r="H422">
        <f>IF('Data R1'!C424="","",'Data R1'!AC424)</f>
        <v/>
      </c>
      <c r="I422">
        <f>IF('Data R1'!C424="","",COUNTIF('Data R1'!J424,"&gt;0")+COUNTIF('Data R1'!L424,"&gt;0")+COUNTIF('Data R1'!N424,"&gt;0")+COUNTIF('Data R1'!P424,"&gt;0")+COUNTIF('Data R1'!R424,"&gt;0")+COUNTIF('Data R1'!T424,"&gt;0")+COUNTIF('Data R1'!V424,"&gt;0")+COUNTIF('Data R1'!X424,"&gt;0"))</f>
        <v/>
      </c>
      <c r="J422">
        <f>IF('Data R1'!C424="","",IF((COUNTIF('Data R1'!K424,"&gt;0")+COUNTIF('Data R1'!M424,"&gt;0")+COUNTIF('Data R1'!O424,"&gt;0")+COUNTIF('Data R1'!Q424,"&gt;0")+COUNTIF('Data R1'!S424,"&gt;0")+COUNTIF('Data R1'!U424,"&gt;0")+COUNTIF('Data R1'!W424,"&gt;0")+COUNTIF('Data R1'!Y424,"&gt;0"))&gt;0,1,0))</f>
        <v/>
      </c>
      <c r="M422" t="inlineStr">
        <is>
          <t>Data R</t>
        </is>
      </c>
    </row>
    <row r="423">
      <c r="A423" t="inlineStr">
        <is>
          <t>Regional 1</t>
        </is>
      </c>
      <c r="B423">
        <f>IF('Data R1'!C425="","",'Data R1'!B425)</f>
        <v/>
      </c>
      <c r="C423">
        <f>IF('Data R1'!C425="","",'Data R1'!C425)</f>
        <v/>
      </c>
      <c r="D423">
        <f>IF('Data R1'!C425="","",'Data R1'!D425)</f>
        <v/>
      </c>
      <c r="E423">
        <f>IF('Data R1'!C425="","",'Data R1'!E425)</f>
        <v/>
      </c>
      <c r="F423">
        <f>IF('Data R1'!C425="","",'Data R1'!F425)</f>
        <v/>
      </c>
      <c r="G423">
        <f>IF('Data R1'!C425="","",'Data R1'!AD425)</f>
        <v/>
      </c>
      <c r="H423">
        <f>IF('Data R1'!C425="","",'Data R1'!AC425)</f>
        <v/>
      </c>
      <c r="I423">
        <f>IF('Data R1'!C425="","",COUNTIF('Data R1'!J425,"&gt;0")+COUNTIF('Data R1'!L425,"&gt;0")+COUNTIF('Data R1'!N425,"&gt;0")+COUNTIF('Data R1'!P425,"&gt;0")+COUNTIF('Data R1'!R425,"&gt;0")+COUNTIF('Data R1'!T425,"&gt;0")+COUNTIF('Data R1'!V425,"&gt;0")+COUNTIF('Data R1'!X425,"&gt;0"))</f>
        <v/>
      </c>
      <c r="J423">
        <f>IF('Data R1'!C425="","",IF((COUNTIF('Data R1'!K425,"&gt;0")+COUNTIF('Data R1'!M425,"&gt;0")+COUNTIF('Data R1'!O425,"&gt;0")+COUNTIF('Data R1'!Q425,"&gt;0")+COUNTIF('Data R1'!S425,"&gt;0")+COUNTIF('Data R1'!U425,"&gt;0")+COUNTIF('Data R1'!W425,"&gt;0")+COUNTIF('Data R1'!Y425,"&gt;0"))&gt;0,1,0))</f>
        <v/>
      </c>
      <c r="M423" t="inlineStr">
        <is>
          <t>Data R</t>
        </is>
      </c>
    </row>
    <row r="424">
      <c r="A424" t="inlineStr">
        <is>
          <t>Regional 1</t>
        </is>
      </c>
      <c r="B424">
        <f>IF('Data R1'!C426="","",'Data R1'!B426)</f>
        <v/>
      </c>
      <c r="C424">
        <f>IF('Data R1'!C426="","",'Data R1'!C426)</f>
        <v/>
      </c>
      <c r="D424">
        <f>IF('Data R1'!C426="","",'Data R1'!D426)</f>
        <v/>
      </c>
      <c r="E424">
        <f>IF('Data R1'!C426="","",'Data R1'!E426)</f>
        <v/>
      </c>
      <c r="F424">
        <f>IF('Data R1'!C426="","",'Data R1'!F426)</f>
        <v/>
      </c>
      <c r="G424">
        <f>IF('Data R1'!C426="","",'Data R1'!AD426)</f>
        <v/>
      </c>
      <c r="H424">
        <f>IF('Data R1'!C426="","",'Data R1'!AC426)</f>
        <v/>
      </c>
      <c r="I424">
        <f>IF('Data R1'!C426="","",COUNTIF('Data R1'!J426,"&gt;0")+COUNTIF('Data R1'!L426,"&gt;0")+COUNTIF('Data R1'!N426,"&gt;0")+COUNTIF('Data R1'!P426,"&gt;0")+COUNTIF('Data R1'!R426,"&gt;0")+COUNTIF('Data R1'!T426,"&gt;0")+COUNTIF('Data R1'!V426,"&gt;0")+COUNTIF('Data R1'!X426,"&gt;0"))</f>
        <v/>
      </c>
      <c r="J424">
        <f>IF('Data R1'!C426="","",IF((COUNTIF('Data R1'!K426,"&gt;0")+COUNTIF('Data R1'!M426,"&gt;0")+COUNTIF('Data R1'!O426,"&gt;0")+COUNTIF('Data R1'!Q426,"&gt;0")+COUNTIF('Data R1'!S426,"&gt;0")+COUNTIF('Data R1'!U426,"&gt;0")+COUNTIF('Data R1'!W426,"&gt;0")+COUNTIF('Data R1'!Y426,"&gt;0"))&gt;0,1,0))</f>
        <v/>
      </c>
      <c r="M424" t="inlineStr">
        <is>
          <t>Data R</t>
        </is>
      </c>
    </row>
    <row r="425">
      <c r="A425" t="inlineStr">
        <is>
          <t>Regional 1</t>
        </is>
      </c>
      <c r="B425">
        <f>IF('Data R1'!C427="","",'Data R1'!B427)</f>
        <v/>
      </c>
      <c r="C425">
        <f>IF('Data R1'!C427="","",'Data R1'!C427)</f>
        <v/>
      </c>
      <c r="D425">
        <f>IF('Data R1'!C427="","",'Data R1'!D427)</f>
        <v/>
      </c>
      <c r="E425">
        <f>IF('Data R1'!C427="","",'Data R1'!E427)</f>
        <v/>
      </c>
      <c r="F425">
        <f>IF('Data R1'!C427="","",'Data R1'!F427)</f>
        <v/>
      </c>
      <c r="G425">
        <f>IF('Data R1'!C427="","",'Data R1'!AD427)</f>
        <v/>
      </c>
      <c r="H425">
        <f>IF('Data R1'!C427="","",'Data R1'!AC427)</f>
        <v/>
      </c>
      <c r="I425">
        <f>IF('Data R1'!C427="","",COUNTIF('Data R1'!J427,"&gt;0")+COUNTIF('Data R1'!L427,"&gt;0")+COUNTIF('Data R1'!N427,"&gt;0")+COUNTIF('Data R1'!P427,"&gt;0")+COUNTIF('Data R1'!R427,"&gt;0")+COUNTIF('Data R1'!T427,"&gt;0")+COUNTIF('Data R1'!V427,"&gt;0")+COUNTIF('Data R1'!X427,"&gt;0"))</f>
        <v/>
      </c>
      <c r="J425">
        <f>IF('Data R1'!C427="","",IF((COUNTIF('Data R1'!K427,"&gt;0")+COUNTIF('Data R1'!M427,"&gt;0")+COUNTIF('Data R1'!O427,"&gt;0")+COUNTIF('Data R1'!Q427,"&gt;0")+COUNTIF('Data R1'!S427,"&gt;0")+COUNTIF('Data R1'!U427,"&gt;0")+COUNTIF('Data R1'!W427,"&gt;0")+COUNTIF('Data R1'!Y427,"&gt;0"))&gt;0,1,0))</f>
        <v/>
      </c>
      <c r="M425" t="inlineStr">
        <is>
          <t>Data R</t>
        </is>
      </c>
    </row>
    <row r="426">
      <c r="A426" t="inlineStr">
        <is>
          <t>Regional 1</t>
        </is>
      </c>
      <c r="B426">
        <f>IF('Data R1'!C428="","",'Data R1'!B428)</f>
        <v/>
      </c>
      <c r="C426">
        <f>IF('Data R1'!C428="","",'Data R1'!C428)</f>
        <v/>
      </c>
      <c r="D426">
        <f>IF('Data R1'!C428="","",'Data R1'!D428)</f>
        <v/>
      </c>
      <c r="E426">
        <f>IF('Data R1'!C428="","",'Data R1'!E428)</f>
        <v/>
      </c>
      <c r="F426">
        <f>IF('Data R1'!C428="","",'Data R1'!F428)</f>
        <v/>
      </c>
      <c r="G426">
        <f>IF('Data R1'!C428="","",'Data R1'!AD428)</f>
        <v/>
      </c>
      <c r="H426">
        <f>IF('Data R1'!C428="","",'Data R1'!AC428)</f>
        <v/>
      </c>
      <c r="I426">
        <f>IF('Data R1'!C428="","",COUNTIF('Data R1'!J428,"&gt;0")+COUNTIF('Data R1'!L428,"&gt;0")+COUNTIF('Data R1'!N428,"&gt;0")+COUNTIF('Data R1'!P428,"&gt;0")+COUNTIF('Data R1'!R428,"&gt;0")+COUNTIF('Data R1'!T428,"&gt;0")+COUNTIF('Data R1'!V428,"&gt;0")+COUNTIF('Data R1'!X428,"&gt;0"))</f>
        <v/>
      </c>
      <c r="J426">
        <f>IF('Data R1'!C428="","",IF((COUNTIF('Data R1'!K428,"&gt;0")+COUNTIF('Data R1'!M428,"&gt;0")+COUNTIF('Data R1'!O428,"&gt;0")+COUNTIF('Data R1'!Q428,"&gt;0")+COUNTIF('Data R1'!S428,"&gt;0")+COUNTIF('Data R1'!U428,"&gt;0")+COUNTIF('Data R1'!W428,"&gt;0")+COUNTIF('Data R1'!Y428,"&gt;0"))&gt;0,1,0))</f>
        <v/>
      </c>
      <c r="M426" t="inlineStr">
        <is>
          <t>Data R</t>
        </is>
      </c>
    </row>
    <row r="427">
      <c r="A427" t="inlineStr">
        <is>
          <t>Regional 1</t>
        </is>
      </c>
      <c r="B427">
        <f>IF('Data R1'!C429="","",'Data R1'!B429)</f>
        <v/>
      </c>
      <c r="C427">
        <f>IF('Data R1'!C429="","",'Data R1'!C429)</f>
        <v/>
      </c>
      <c r="D427">
        <f>IF('Data R1'!C429="","",'Data R1'!D429)</f>
        <v/>
      </c>
      <c r="E427">
        <f>IF('Data R1'!C429="","",'Data R1'!E429)</f>
        <v/>
      </c>
      <c r="F427">
        <f>IF('Data R1'!C429="","",'Data R1'!F429)</f>
        <v/>
      </c>
      <c r="G427">
        <f>IF('Data R1'!C429="","",'Data R1'!AD429)</f>
        <v/>
      </c>
      <c r="H427">
        <f>IF('Data R1'!C429="","",'Data R1'!AC429)</f>
        <v/>
      </c>
      <c r="I427">
        <f>IF('Data R1'!C429="","",COUNTIF('Data R1'!J429,"&gt;0")+COUNTIF('Data R1'!L429,"&gt;0")+COUNTIF('Data R1'!N429,"&gt;0")+COUNTIF('Data R1'!P429,"&gt;0")+COUNTIF('Data R1'!R429,"&gt;0")+COUNTIF('Data R1'!T429,"&gt;0")+COUNTIF('Data R1'!V429,"&gt;0")+COUNTIF('Data R1'!X429,"&gt;0"))</f>
        <v/>
      </c>
      <c r="J427">
        <f>IF('Data R1'!C429="","",IF((COUNTIF('Data R1'!K429,"&gt;0")+COUNTIF('Data R1'!M429,"&gt;0")+COUNTIF('Data R1'!O429,"&gt;0")+COUNTIF('Data R1'!Q429,"&gt;0")+COUNTIF('Data R1'!S429,"&gt;0")+COUNTIF('Data R1'!U429,"&gt;0")+COUNTIF('Data R1'!W429,"&gt;0")+COUNTIF('Data R1'!Y429,"&gt;0"))&gt;0,1,0))</f>
        <v/>
      </c>
      <c r="M427" t="inlineStr">
        <is>
          <t>Data R</t>
        </is>
      </c>
    </row>
    <row r="428">
      <c r="A428" t="inlineStr">
        <is>
          <t>Regional 1</t>
        </is>
      </c>
      <c r="B428">
        <f>IF('Data R1'!C430="","",'Data R1'!B430)</f>
        <v/>
      </c>
      <c r="C428">
        <f>IF('Data R1'!C430="","",'Data R1'!C430)</f>
        <v/>
      </c>
      <c r="D428">
        <f>IF('Data R1'!C430="","",'Data R1'!D430)</f>
        <v/>
      </c>
      <c r="E428">
        <f>IF('Data R1'!C430="","",'Data R1'!E430)</f>
        <v/>
      </c>
      <c r="F428">
        <f>IF('Data R1'!C430="","",'Data R1'!F430)</f>
        <v/>
      </c>
      <c r="G428">
        <f>IF('Data R1'!C430="","",'Data R1'!AD430)</f>
        <v/>
      </c>
      <c r="H428">
        <f>IF('Data R1'!C430="","",'Data R1'!AC430)</f>
        <v/>
      </c>
      <c r="I428">
        <f>IF('Data R1'!C430="","",COUNTIF('Data R1'!J430,"&gt;0")+COUNTIF('Data R1'!L430,"&gt;0")+COUNTIF('Data R1'!N430,"&gt;0")+COUNTIF('Data R1'!P430,"&gt;0")+COUNTIF('Data R1'!R430,"&gt;0")+COUNTIF('Data R1'!T430,"&gt;0")+COUNTIF('Data R1'!V430,"&gt;0")+COUNTIF('Data R1'!X430,"&gt;0"))</f>
        <v/>
      </c>
      <c r="J428">
        <f>IF('Data R1'!C430="","",IF((COUNTIF('Data R1'!K430,"&gt;0")+COUNTIF('Data R1'!M430,"&gt;0")+COUNTIF('Data R1'!O430,"&gt;0")+COUNTIF('Data R1'!Q430,"&gt;0")+COUNTIF('Data R1'!S430,"&gt;0")+COUNTIF('Data R1'!U430,"&gt;0")+COUNTIF('Data R1'!W430,"&gt;0")+COUNTIF('Data R1'!Y430,"&gt;0"))&gt;0,1,0))</f>
        <v/>
      </c>
      <c r="M428" t="inlineStr">
        <is>
          <t>Data R</t>
        </is>
      </c>
    </row>
    <row r="429">
      <c r="A429" t="inlineStr">
        <is>
          <t>Regional 1</t>
        </is>
      </c>
      <c r="B429">
        <f>IF('Data R1'!C431="","",'Data R1'!B431)</f>
        <v/>
      </c>
      <c r="C429">
        <f>IF('Data R1'!C431="","",'Data R1'!C431)</f>
        <v/>
      </c>
      <c r="D429">
        <f>IF('Data R1'!C431="","",'Data R1'!D431)</f>
        <v/>
      </c>
      <c r="E429">
        <f>IF('Data R1'!C431="","",'Data R1'!E431)</f>
        <v/>
      </c>
      <c r="F429">
        <f>IF('Data R1'!C431="","",'Data R1'!F431)</f>
        <v/>
      </c>
      <c r="G429">
        <f>IF('Data R1'!C431="","",'Data R1'!AD431)</f>
        <v/>
      </c>
      <c r="H429">
        <f>IF('Data R1'!C431="","",'Data R1'!AC431)</f>
        <v/>
      </c>
      <c r="I429">
        <f>IF('Data R1'!C431="","",COUNTIF('Data R1'!J431,"&gt;0")+COUNTIF('Data R1'!L431,"&gt;0")+COUNTIF('Data R1'!N431,"&gt;0")+COUNTIF('Data R1'!P431,"&gt;0")+COUNTIF('Data R1'!R431,"&gt;0")+COUNTIF('Data R1'!T431,"&gt;0")+COUNTIF('Data R1'!V431,"&gt;0")+COUNTIF('Data R1'!X431,"&gt;0"))</f>
        <v/>
      </c>
      <c r="J429">
        <f>IF('Data R1'!C431="","",IF((COUNTIF('Data R1'!K431,"&gt;0")+COUNTIF('Data R1'!M431,"&gt;0")+COUNTIF('Data R1'!O431,"&gt;0")+COUNTIF('Data R1'!Q431,"&gt;0")+COUNTIF('Data R1'!S431,"&gt;0")+COUNTIF('Data R1'!U431,"&gt;0")+COUNTIF('Data R1'!W431,"&gt;0")+COUNTIF('Data R1'!Y431,"&gt;0"))&gt;0,1,0))</f>
        <v/>
      </c>
      <c r="M429" t="inlineStr">
        <is>
          <t>Data R</t>
        </is>
      </c>
    </row>
    <row r="430">
      <c r="A430" t="inlineStr">
        <is>
          <t>Regional 1</t>
        </is>
      </c>
      <c r="B430">
        <f>IF('Data R1'!C432="","",'Data R1'!B432)</f>
        <v/>
      </c>
      <c r="C430">
        <f>IF('Data R1'!C432="","",'Data R1'!C432)</f>
        <v/>
      </c>
      <c r="D430">
        <f>IF('Data R1'!C432="","",'Data R1'!D432)</f>
        <v/>
      </c>
      <c r="E430">
        <f>IF('Data R1'!C432="","",'Data R1'!E432)</f>
        <v/>
      </c>
      <c r="F430">
        <f>IF('Data R1'!C432="","",'Data R1'!F432)</f>
        <v/>
      </c>
      <c r="G430">
        <f>IF('Data R1'!C432="","",'Data R1'!AD432)</f>
        <v/>
      </c>
      <c r="H430">
        <f>IF('Data R1'!C432="","",'Data R1'!AC432)</f>
        <v/>
      </c>
      <c r="I430">
        <f>IF('Data R1'!C432="","",COUNTIF('Data R1'!J432,"&gt;0")+COUNTIF('Data R1'!L432,"&gt;0")+COUNTIF('Data R1'!N432,"&gt;0")+COUNTIF('Data R1'!P432,"&gt;0")+COUNTIF('Data R1'!R432,"&gt;0")+COUNTIF('Data R1'!T432,"&gt;0")+COUNTIF('Data R1'!V432,"&gt;0")+COUNTIF('Data R1'!X432,"&gt;0"))</f>
        <v/>
      </c>
      <c r="J430">
        <f>IF('Data R1'!C432="","",IF((COUNTIF('Data R1'!K432,"&gt;0")+COUNTIF('Data R1'!M432,"&gt;0")+COUNTIF('Data R1'!O432,"&gt;0")+COUNTIF('Data R1'!Q432,"&gt;0")+COUNTIF('Data R1'!S432,"&gt;0")+COUNTIF('Data R1'!U432,"&gt;0")+COUNTIF('Data R1'!W432,"&gt;0")+COUNTIF('Data R1'!Y432,"&gt;0"))&gt;0,1,0))</f>
        <v/>
      </c>
      <c r="M430" t="inlineStr">
        <is>
          <t>Data R</t>
        </is>
      </c>
    </row>
    <row r="431">
      <c r="A431" t="inlineStr">
        <is>
          <t>Regional 1</t>
        </is>
      </c>
      <c r="B431">
        <f>IF('Data R1'!C433="","",'Data R1'!B433)</f>
        <v/>
      </c>
      <c r="C431">
        <f>IF('Data R1'!C433="","",'Data R1'!C433)</f>
        <v/>
      </c>
      <c r="D431">
        <f>IF('Data R1'!C433="","",'Data R1'!D433)</f>
        <v/>
      </c>
      <c r="E431">
        <f>IF('Data R1'!C433="","",'Data R1'!E433)</f>
        <v/>
      </c>
      <c r="F431">
        <f>IF('Data R1'!C433="","",'Data R1'!F433)</f>
        <v/>
      </c>
      <c r="G431">
        <f>IF('Data R1'!C433="","",'Data R1'!AD433)</f>
        <v/>
      </c>
      <c r="H431">
        <f>IF('Data R1'!C433="","",'Data R1'!AC433)</f>
        <v/>
      </c>
      <c r="I431">
        <f>IF('Data R1'!C433="","",COUNTIF('Data R1'!J433,"&gt;0")+COUNTIF('Data R1'!L433,"&gt;0")+COUNTIF('Data R1'!N433,"&gt;0")+COUNTIF('Data R1'!P433,"&gt;0")+COUNTIF('Data R1'!R433,"&gt;0")+COUNTIF('Data R1'!T433,"&gt;0")+COUNTIF('Data R1'!V433,"&gt;0")+COUNTIF('Data R1'!X433,"&gt;0"))</f>
        <v/>
      </c>
      <c r="J431">
        <f>IF('Data R1'!C433="","",IF((COUNTIF('Data R1'!K433,"&gt;0")+COUNTIF('Data R1'!M433,"&gt;0")+COUNTIF('Data R1'!O433,"&gt;0")+COUNTIF('Data R1'!Q433,"&gt;0")+COUNTIF('Data R1'!S433,"&gt;0")+COUNTIF('Data R1'!U433,"&gt;0")+COUNTIF('Data R1'!W433,"&gt;0")+COUNTIF('Data R1'!Y433,"&gt;0"))&gt;0,1,0))</f>
        <v/>
      </c>
      <c r="M431" t="inlineStr">
        <is>
          <t>Data R</t>
        </is>
      </c>
    </row>
    <row r="432">
      <c r="A432" t="inlineStr">
        <is>
          <t>Regional 1</t>
        </is>
      </c>
      <c r="B432">
        <f>IF('Data R1'!C434="","",'Data R1'!B434)</f>
        <v/>
      </c>
      <c r="C432">
        <f>IF('Data R1'!C434="","",'Data R1'!C434)</f>
        <v/>
      </c>
      <c r="D432">
        <f>IF('Data R1'!C434="","",'Data R1'!D434)</f>
        <v/>
      </c>
      <c r="E432">
        <f>IF('Data R1'!C434="","",'Data R1'!E434)</f>
        <v/>
      </c>
      <c r="F432">
        <f>IF('Data R1'!C434="","",'Data R1'!F434)</f>
        <v/>
      </c>
      <c r="G432">
        <f>IF('Data R1'!C434="","",'Data R1'!AD434)</f>
        <v/>
      </c>
      <c r="H432">
        <f>IF('Data R1'!C434="","",'Data R1'!AC434)</f>
        <v/>
      </c>
      <c r="I432">
        <f>IF('Data R1'!C434="","",COUNTIF('Data R1'!J434,"&gt;0")+COUNTIF('Data R1'!L434,"&gt;0")+COUNTIF('Data R1'!N434,"&gt;0")+COUNTIF('Data R1'!P434,"&gt;0")+COUNTIF('Data R1'!R434,"&gt;0")+COUNTIF('Data R1'!T434,"&gt;0")+COUNTIF('Data R1'!V434,"&gt;0")+COUNTIF('Data R1'!X434,"&gt;0"))</f>
        <v/>
      </c>
      <c r="J432">
        <f>IF('Data R1'!C434="","",IF((COUNTIF('Data R1'!K434,"&gt;0")+COUNTIF('Data R1'!M434,"&gt;0")+COUNTIF('Data R1'!O434,"&gt;0")+COUNTIF('Data R1'!Q434,"&gt;0")+COUNTIF('Data R1'!S434,"&gt;0")+COUNTIF('Data R1'!U434,"&gt;0")+COUNTIF('Data R1'!W434,"&gt;0")+COUNTIF('Data R1'!Y434,"&gt;0"))&gt;0,1,0))</f>
        <v/>
      </c>
      <c r="M432" t="inlineStr">
        <is>
          <t>Data R</t>
        </is>
      </c>
    </row>
    <row r="433">
      <c r="A433" t="inlineStr">
        <is>
          <t>Regional 1</t>
        </is>
      </c>
      <c r="B433">
        <f>IF('Data R1'!C435="","",'Data R1'!B435)</f>
        <v/>
      </c>
      <c r="C433">
        <f>IF('Data R1'!C435="","",'Data R1'!C435)</f>
        <v/>
      </c>
      <c r="D433">
        <f>IF('Data R1'!C435="","",'Data R1'!D435)</f>
        <v/>
      </c>
      <c r="E433">
        <f>IF('Data R1'!C435="","",'Data R1'!E435)</f>
        <v/>
      </c>
      <c r="F433">
        <f>IF('Data R1'!C435="","",'Data R1'!F435)</f>
        <v/>
      </c>
      <c r="G433">
        <f>IF('Data R1'!C435="","",'Data R1'!AD435)</f>
        <v/>
      </c>
      <c r="H433">
        <f>IF('Data R1'!C435="","",'Data R1'!AC435)</f>
        <v/>
      </c>
      <c r="I433">
        <f>IF('Data R1'!C435="","",COUNTIF('Data R1'!J435,"&gt;0")+COUNTIF('Data R1'!L435,"&gt;0")+COUNTIF('Data R1'!N435,"&gt;0")+COUNTIF('Data R1'!P435,"&gt;0")+COUNTIF('Data R1'!R435,"&gt;0")+COUNTIF('Data R1'!T435,"&gt;0")+COUNTIF('Data R1'!V435,"&gt;0")+COUNTIF('Data R1'!X435,"&gt;0"))</f>
        <v/>
      </c>
      <c r="J433">
        <f>IF('Data R1'!C435="","",IF((COUNTIF('Data R1'!K435,"&gt;0")+COUNTIF('Data R1'!M435,"&gt;0")+COUNTIF('Data R1'!O435,"&gt;0")+COUNTIF('Data R1'!Q435,"&gt;0")+COUNTIF('Data R1'!S435,"&gt;0")+COUNTIF('Data R1'!U435,"&gt;0")+COUNTIF('Data R1'!W435,"&gt;0")+COUNTIF('Data R1'!Y435,"&gt;0"))&gt;0,1,0))</f>
        <v/>
      </c>
      <c r="M433" t="inlineStr">
        <is>
          <t>Data R</t>
        </is>
      </c>
    </row>
    <row r="434">
      <c r="A434" t="inlineStr">
        <is>
          <t>Regional 1</t>
        </is>
      </c>
      <c r="B434">
        <f>IF('Data R1'!C436="","",'Data R1'!B436)</f>
        <v/>
      </c>
      <c r="C434">
        <f>IF('Data R1'!C436="","",'Data R1'!C436)</f>
        <v/>
      </c>
      <c r="D434">
        <f>IF('Data R1'!C436="","",'Data R1'!D436)</f>
        <v/>
      </c>
      <c r="E434">
        <f>IF('Data R1'!C436="","",'Data R1'!E436)</f>
        <v/>
      </c>
      <c r="F434">
        <f>IF('Data R1'!C436="","",'Data R1'!F436)</f>
        <v/>
      </c>
      <c r="G434">
        <f>IF('Data R1'!C436="","",'Data R1'!AD436)</f>
        <v/>
      </c>
      <c r="H434">
        <f>IF('Data R1'!C436="","",'Data R1'!AC436)</f>
        <v/>
      </c>
      <c r="I434">
        <f>IF('Data R1'!C436="","",COUNTIF('Data R1'!J436,"&gt;0")+COUNTIF('Data R1'!L436,"&gt;0")+COUNTIF('Data R1'!N436,"&gt;0")+COUNTIF('Data R1'!P436,"&gt;0")+COUNTIF('Data R1'!R436,"&gt;0")+COUNTIF('Data R1'!T436,"&gt;0")+COUNTIF('Data R1'!V436,"&gt;0")+COUNTIF('Data R1'!X436,"&gt;0"))</f>
        <v/>
      </c>
      <c r="J434">
        <f>IF('Data R1'!C436="","",IF((COUNTIF('Data R1'!K436,"&gt;0")+COUNTIF('Data R1'!M436,"&gt;0")+COUNTIF('Data R1'!O436,"&gt;0")+COUNTIF('Data R1'!Q436,"&gt;0")+COUNTIF('Data R1'!S436,"&gt;0")+COUNTIF('Data R1'!U436,"&gt;0")+COUNTIF('Data R1'!W436,"&gt;0")+COUNTIF('Data R1'!Y436,"&gt;0"))&gt;0,1,0))</f>
        <v/>
      </c>
      <c r="M434" t="inlineStr">
        <is>
          <t>Data R</t>
        </is>
      </c>
    </row>
    <row r="435">
      <c r="A435" t="inlineStr">
        <is>
          <t>Regional 1</t>
        </is>
      </c>
      <c r="B435">
        <f>IF('Data R1'!C437="","",'Data R1'!B437)</f>
        <v/>
      </c>
      <c r="C435">
        <f>IF('Data R1'!C437="","",'Data R1'!C437)</f>
        <v/>
      </c>
      <c r="D435">
        <f>IF('Data R1'!C437="","",'Data R1'!D437)</f>
        <v/>
      </c>
      <c r="E435">
        <f>IF('Data R1'!C437="","",'Data R1'!E437)</f>
        <v/>
      </c>
      <c r="F435">
        <f>IF('Data R1'!C437="","",'Data R1'!F437)</f>
        <v/>
      </c>
      <c r="G435">
        <f>IF('Data R1'!C437="","",'Data R1'!AD437)</f>
        <v/>
      </c>
      <c r="H435">
        <f>IF('Data R1'!C437="","",'Data R1'!AC437)</f>
        <v/>
      </c>
      <c r="I435">
        <f>IF('Data R1'!C437="","",COUNTIF('Data R1'!J437,"&gt;0")+COUNTIF('Data R1'!L437,"&gt;0")+COUNTIF('Data R1'!N437,"&gt;0")+COUNTIF('Data R1'!P437,"&gt;0")+COUNTIF('Data R1'!R437,"&gt;0")+COUNTIF('Data R1'!T437,"&gt;0")+COUNTIF('Data R1'!V437,"&gt;0")+COUNTIF('Data R1'!X437,"&gt;0"))</f>
        <v/>
      </c>
      <c r="J435">
        <f>IF('Data R1'!C437="","",IF((COUNTIF('Data R1'!K437,"&gt;0")+COUNTIF('Data R1'!M437,"&gt;0")+COUNTIF('Data R1'!O437,"&gt;0")+COUNTIF('Data R1'!Q437,"&gt;0")+COUNTIF('Data R1'!S437,"&gt;0")+COUNTIF('Data R1'!U437,"&gt;0")+COUNTIF('Data R1'!W437,"&gt;0")+COUNTIF('Data R1'!Y437,"&gt;0"))&gt;0,1,0))</f>
        <v/>
      </c>
      <c r="M435" t="inlineStr">
        <is>
          <t>Data R</t>
        </is>
      </c>
    </row>
    <row r="436">
      <c r="A436" t="inlineStr">
        <is>
          <t>Regional 1</t>
        </is>
      </c>
      <c r="B436">
        <f>IF('Data R1'!C438="","",'Data R1'!B438)</f>
        <v/>
      </c>
      <c r="C436">
        <f>IF('Data R1'!C438="","",'Data R1'!C438)</f>
        <v/>
      </c>
      <c r="D436">
        <f>IF('Data R1'!C438="","",'Data R1'!D438)</f>
        <v/>
      </c>
      <c r="E436">
        <f>IF('Data R1'!C438="","",'Data R1'!E438)</f>
        <v/>
      </c>
      <c r="F436">
        <f>IF('Data R1'!C438="","",'Data R1'!F438)</f>
        <v/>
      </c>
      <c r="G436">
        <f>IF('Data R1'!C438="","",'Data R1'!AD438)</f>
        <v/>
      </c>
      <c r="H436">
        <f>IF('Data R1'!C438="","",'Data R1'!AC438)</f>
        <v/>
      </c>
      <c r="I436">
        <f>IF('Data R1'!C438="","",COUNTIF('Data R1'!J438,"&gt;0")+COUNTIF('Data R1'!L438,"&gt;0")+COUNTIF('Data R1'!N438,"&gt;0")+COUNTIF('Data R1'!P438,"&gt;0")+COUNTIF('Data R1'!R438,"&gt;0")+COUNTIF('Data R1'!T438,"&gt;0")+COUNTIF('Data R1'!V438,"&gt;0")+COUNTIF('Data R1'!X438,"&gt;0"))</f>
        <v/>
      </c>
      <c r="J436">
        <f>IF('Data R1'!C438="","",IF((COUNTIF('Data R1'!K438,"&gt;0")+COUNTIF('Data R1'!M438,"&gt;0")+COUNTIF('Data R1'!O438,"&gt;0")+COUNTIF('Data R1'!Q438,"&gt;0")+COUNTIF('Data R1'!S438,"&gt;0")+COUNTIF('Data R1'!U438,"&gt;0")+COUNTIF('Data R1'!W438,"&gt;0")+COUNTIF('Data R1'!Y438,"&gt;0"))&gt;0,1,0))</f>
        <v/>
      </c>
      <c r="M436" t="inlineStr">
        <is>
          <t>Data R</t>
        </is>
      </c>
    </row>
    <row r="437">
      <c r="A437" t="inlineStr">
        <is>
          <t>Regional 1</t>
        </is>
      </c>
      <c r="B437">
        <f>IF('Data R1'!C439="","",'Data R1'!B439)</f>
        <v/>
      </c>
      <c r="C437">
        <f>IF('Data R1'!C439="","",'Data R1'!C439)</f>
        <v/>
      </c>
      <c r="D437">
        <f>IF('Data R1'!C439="","",'Data R1'!D439)</f>
        <v/>
      </c>
      <c r="E437">
        <f>IF('Data R1'!C439="","",'Data R1'!E439)</f>
        <v/>
      </c>
      <c r="F437">
        <f>IF('Data R1'!C439="","",'Data R1'!F439)</f>
        <v/>
      </c>
      <c r="G437">
        <f>IF('Data R1'!C439="","",'Data R1'!AD439)</f>
        <v/>
      </c>
      <c r="H437">
        <f>IF('Data R1'!C439="","",'Data R1'!AC439)</f>
        <v/>
      </c>
      <c r="I437">
        <f>IF('Data R1'!C439="","",COUNTIF('Data R1'!J439,"&gt;0")+COUNTIF('Data R1'!L439,"&gt;0")+COUNTIF('Data R1'!N439,"&gt;0")+COUNTIF('Data R1'!P439,"&gt;0")+COUNTIF('Data R1'!R439,"&gt;0")+COUNTIF('Data R1'!T439,"&gt;0")+COUNTIF('Data R1'!V439,"&gt;0")+COUNTIF('Data R1'!X439,"&gt;0"))</f>
        <v/>
      </c>
      <c r="J437">
        <f>IF('Data R1'!C439="","",IF((COUNTIF('Data R1'!K439,"&gt;0")+COUNTIF('Data R1'!M439,"&gt;0")+COUNTIF('Data R1'!O439,"&gt;0")+COUNTIF('Data R1'!Q439,"&gt;0")+COUNTIF('Data R1'!S439,"&gt;0")+COUNTIF('Data R1'!U439,"&gt;0")+COUNTIF('Data R1'!W439,"&gt;0")+COUNTIF('Data R1'!Y439,"&gt;0"))&gt;0,1,0))</f>
        <v/>
      </c>
      <c r="M437" t="inlineStr">
        <is>
          <t>Data R</t>
        </is>
      </c>
    </row>
    <row r="438">
      <c r="A438" t="inlineStr">
        <is>
          <t>Regional 1</t>
        </is>
      </c>
      <c r="B438">
        <f>IF('Data R1'!C440="","",'Data R1'!B440)</f>
        <v/>
      </c>
      <c r="C438">
        <f>IF('Data R1'!C440="","",'Data R1'!C440)</f>
        <v/>
      </c>
      <c r="D438">
        <f>IF('Data R1'!C440="","",'Data R1'!D440)</f>
        <v/>
      </c>
      <c r="E438">
        <f>IF('Data R1'!C440="","",'Data R1'!E440)</f>
        <v/>
      </c>
      <c r="F438">
        <f>IF('Data R1'!C440="","",'Data R1'!F440)</f>
        <v/>
      </c>
      <c r="G438">
        <f>IF('Data R1'!C440="","",'Data R1'!AD440)</f>
        <v/>
      </c>
      <c r="H438">
        <f>IF('Data R1'!C440="","",'Data R1'!AC440)</f>
        <v/>
      </c>
      <c r="I438">
        <f>IF('Data R1'!C440="","",COUNTIF('Data R1'!J440,"&gt;0")+COUNTIF('Data R1'!L440,"&gt;0")+COUNTIF('Data R1'!N440,"&gt;0")+COUNTIF('Data R1'!P440,"&gt;0")+COUNTIF('Data R1'!R440,"&gt;0")+COUNTIF('Data R1'!T440,"&gt;0")+COUNTIF('Data R1'!V440,"&gt;0")+COUNTIF('Data R1'!X440,"&gt;0"))</f>
        <v/>
      </c>
      <c r="J438">
        <f>IF('Data R1'!C440="","",IF((COUNTIF('Data R1'!K440,"&gt;0")+COUNTIF('Data R1'!M440,"&gt;0")+COUNTIF('Data R1'!O440,"&gt;0")+COUNTIF('Data R1'!Q440,"&gt;0")+COUNTIF('Data R1'!S440,"&gt;0")+COUNTIF('Data R1'!U440,"&gt;0")+COUNTIF('Data R1'!W440,"&gt;0")+COUNTIF('Data R1'!Y440,"&gt;0"))&gt;0,1,0))</f>
        <v/>
      </c>
      <c r="M438" t="inlineStr">
        <is>
          <t>Data R</t>
        </is>
      </c>
    </row>
    <row r="439">
      <c r="A439" t="inlineStr">
        <is>
          <t>Regional 1</t>
        </is>
      </c>
      <c r="B439">
        <f>IF('Data R1'!C441="","",'Data R1'!B441)</f>
        <v/>
      </c>
      <c r="C439">
        <f>IF('Data R1'!C441="","",'Data R1'!C441)</f>
        <v/>
      </c>
      <c r="D439">
        <f>IF('Data R1'!C441="","",'Data R1'!D441)</f>
        <v/>
      </c>
      <c r="E439">
        <f>IF('Data R1'!C441="","",'Data R1'!E441)</f>
        <v/>
      </c>
      <c r="F439">
        <f>IF('Data R1'!C441="","",'Data R1'!F441)</f>
        <v/>
      </c>
      <c r="G439">
        <f>IF('Data R1'!C441="","",'Data R1'!AD441)</f>
        <v/>
      </c>
      <c r="H439">
        <f>IF('Data R1'!C441="","",'Data R1'!AC441)</f>
        <v/>
      </c>
      <c r="I439">
        <f>IF('Data R1'!C441="","",COUNTIF('Data R1'!J441,"&gt;0")+COUNTIF('Data R1'!L441,"&gt;0")+COUNTIF('Data R1'!N441,"&gt;0")+COUNTIF('Data R1'!P441,"&gt;0")+COUNTIF('Data R1'!R441,"&gt;0")+COUNTIF('Data R1'!T441,"&gt;0")+COUNTIF('Data R1'!V441,"&gt;0")+COUNTIF('Data R1'!X441,"&gt;0"))</f>
        <v/>
      </c>
      <c r="J439">
        <f>IF('Data R1'!C441="","",IF((COUNTIF('Data R1'!K441,"&gt;0")+COUNTIF('Data R1'!M441,"&gt;0")+COUNTIF('Data R1'!O441,"&gt;0")+COUNTIF('Data R1'!Q441,"&gt;0")+COUNTIF('Data R1'!S441,"&gt;0")+COUNTIF('Data R1'!U441,"&gt;0")+COUNTIF('Data R1'!W441,"&gt;0")+COUNTIF('Data R1'!Y441,"&gt;0"))&gt;0,1,0))</f>
        <v/>
      </c>
      <c r="M439" t="inlineStr">
        <is>
          <t>Data R</t>
        </is>
      </c>
    </row>
    <row r="440">
      <c r="A440" t="inlineStr">
        <is>
          <t>Regional 1</t>
        </is>
      </c>
      <c r="B440">
        <f>IF('Data R1'!C442="","",'Data R1'!B442)</f>
        <v/>
      </c>
      <c r="C440">
        <f>IF('Data R1'!C442="","",'Data R1'!C442)</f>
        <v/>
      </c>
      <c r="D440">
        <f>IF('Data R1'!C442="","",'Data R1'!D442)</f>
        <v/>
      </c>
      <c r="E440">
        <f>IF('Data R1'!C442="","",'Data R1'!E442)</f>
        <v/>
      </c>
      <c r="F440">
        <f>IF('Data R1'!C442="","",'Data R1'!F442)</f>
        <v/>
      </c>
      <c r="G440">
        <f>IF('Data R1'!C442="","",'Data R1'!AD442)</f>
        <v/>
      </c>
      <c r="H440">
        <f>IF('Data R1'!C442="","",'Data R1'!AC442)</f>
        <v/>
      </c>
      <c r="I440">
        <f>IF('Data R1'!C442="","",COUNTIF('Data R1'!J442,"&gt;0")+COUNTIF('Data R1'!L442,"&gt;0")+COUNTIF('Data R1'!N442,"&gt;0")+COUNTIF('Data R1'!P442,"&gt;0")+COUNTIF('Data R1'!R442,"&gt;0")+COUNTIF('Data R1'!T442,"&gt;0")+COUNTIF('Data R1'!V442,"&gt;0")+COUNTIF('Data R1'!X442,"&gt;0"))</f>
        <v/>
      </c>
      <c r="J440">
        <f>IF('Data R1'!C442="","",IF((COUNTIF('Data R1'!K442,"&gt;0")+COUNTIF('Data R1'!M442,"&gt;0")+COUNTIF('Data R1'!O442,"&gt;0")+COUNTIF('Data R1'!Q442,"&gt;0")+COUNTIF('Data R1'!S442,"&gt;0")+COUNTIF('Data R1'!U442,"&gt;0")+COUNTIF('Data R1'!W442,"&gt;0")+COUNTIF('Data R1'!Y442,"&gt;0"))&gt;0,1,0))</f>
        <v/>
      </c>
      <c r="M440" t="inlineStr">
        <is>
          <t>Data R</t>
        </is>
      </c>
    </row>
    <row r="441">
      <c r="A441" t="inlineStr">
        <is>
          <t>Regional 1</t>
        </is>
      </c>
      <c r="B441">
        <f>IF('Data R1'!C443="","",'Data R1'!B443)</f>
        <v/>
      </c>
      <c r="C441">
        <f>IF('Data R1'!C443="","",'Data R1'!C443)</f>
        <v/>
      </c>
      <c r="D441">
        <f>IF('Data R1'!C443="","",'Data R1'!D443)</f>
        <v/>
      </c>
      <c r="E441">
        <f>IF('Data R1'!C443="","",'Data R1'!E443)</f>
        <v/>
      </c>
      <c r="F441">
        <f>IF('Data R1'!C443="","",'Data R1'!F443)</f>
        <v/>
      </c>
      <c r="G441">
        <f>IF('Data R1'!C443="","",'Data R1'!AD443)</f>
        <v/>
      </c>
      <c r="H441">
        <f>IF('Data R1'!C443="","",'Data R1'!AC443)</f>
        <v/>
      </c>
      <c r="I441">
        <f>IF('Data R1'!C443="","",COUNTIF('Data R1'!J443,"&gt;0")+COUNTIF('Data R1'!L443,"&gt;0")+COUNTIF('Data R1'!N443,"&gt;0")+COUNTIF('Data R1'!P443,"&gt;0")+COUNTIF('Data R1'!R443,"&gt;0")+COUNTIF('Data R1'!T443,"&gt;0")+COUNTIF('Data R1'!V443,"&gt;0")+COUNTIF('Data R1'!X443,"&gt;0"))</f>
        <v/>
      </c>
      <c r="J441">
        <f>IF('Data R1'!C443="","",IF((COUNTIF('Data R1'!K443,"&gt;0")+COUNTIF('Data R1'!M443,"&gt;0")+COUNTIF('Data R1'!O443,"&gt;0")+COUNTIF('Data R1'!Q443,"&gt;0")+COUNTIF('Data R1'!S443,"&gt;0")+COUNTIF('Data R1'!U443,"&gt;0")+COUNTIF('Data R1'!W443,"&gt;0")+COUNTIF('Data R1'!Y443,"&gt;0"))&gt;0,1,0))</f>
        <v/>
      </c>
      <c r="M441" t="inlineStr">
        <is>
          <t>Data R</t>
        </is>
      </c>
    </row>
    <row r="442">
      <c r="A442" t="inlineStr">
        <is>
          <t>Regional 1</t>
        </is>
      </c>
      <c r="B442">
        <f>IF('Data R1'!C444="","",'Data R1'!B444)</f>
        <v/>
      </c>
      <c r="C442">
        <f>IF('Data R1'!C444="","",'Data R1'!C444)</f>
        <v/>
      </c>
      <c r="D442">
        <f>IF('Data R1'!C444="","",'Data R1'!D444)</f>
        <v/>
      </c>
      <c r="E442">
        <f>IF('Data R1'!C444="","",'Data R1'!E444)</f>
        <v/>
      </c>
      <c r="F442">
        <f>IF('Data R1'!C444="","",'Data R1'!F444)</f>
        <v/>
      </c>
      <c r="G442">
        <f>IF('Data R1'!C444="","",'Data R1'!AD444)</f>
        <v/>
      </c>
      <c r="H442">
        <f>IF('Data R1'!C444="","",'Data R1'!AC444)</f>
        <v/>
      </c>
      <c r="I442">
        <f>IF('Data R1'!C444="","",COUNTIF('Data R1'!J444,"&gt;0")+COUNTIF('Data R1'!L444,"&gt;0")+COUNTIF('Data R1'!N444,"&gt;0")+COUNTIF('Data R1'!P444,"&gt;0")+COUNTIF('Data R1'!R444,"&gt;0")+COUNTIF('Data R1'!T444,"&gt;0")+COUNTIF('Data R1'!V444,"&gt;0")+COUNTIF('Data R1'!X444,"&gt;0"))</f>
        <v/>
      </c>
      <c r="J442">
        <f>IF('Data R1'!C444="","",IF((COUNTIF('Data R1'!K444,"&gt;0")+COUNTIF('Data R1'!M444,"&gt;0")+COUNTIF('Data R1'!O444,"&gt;0")+COUNTIF('Data R1'!Q444,"&gt;0")+COUNTIF('Data R1'!S444,"&gt;0")+COUNTIF('Data R1'!U444,"&gt;0")+COUNTIF('Data R1'!W444,"&gt;0")+COUNTIF('Data R1'!Y444,"&gt;0"))&gt;0,1,0))</f>
        <v/>
      </c>
      <c r="M442" t="inlineStr">
        <is>
          <t>Data R</t>
        </is>
      </c>
    </row>
    <row r="443">
      <c r="A443" t="inlineStr">
        <is>
          <t>Regional 1</t>
        </is>
      </c>
      <c r="B443">
        <f>IF('Data R1'!C445="","",'Data R1'!B445)</f>
        <v/>
      </c>
      <c r="C443">
        <f>IF('Data R1'!C445="","",'Data R1'!C445)</f>
        <v/>
      </c>
      <c r="D443">
        <f>IF('Data R1'!C445="","",'Data R1'!D445)</f>
        <v/>
      </c>
      <c r="E443">
        <f>IF('Data R1'!C445="","",'Data R1'!E445)</f>
        <v/>
      </c>
      <c r="F443">
        <f>IF('Data R1'!C445="","",'Data R1'!F445)</f>
        <v/>
      </c>
      <c r="G443">
        <f>IF('Data R1'!C445="","",'Data R1'!AD445)</f>
        <v/>
      </c>
      <c r="H443">
        <f>IF('Data R1'!C445="","",'Data R1'!AC445)</f>
        <v/>
      </c>
      <c r="I443">
        <f>IF('Data R1'!C445="","",COUNTIF('Data R1'!J445,"&gt;0")+COUNTIF('Data R1'!L445,"&gt;0")+COUNTIF('Data R1'!N445,"&gt;0")+COUNTIF('Data R1'!P445,"&gt;0")+COUNTIF('Data R1'!R445,"&gt;0")+COUNTIF('Data R1'!T445,"&gt;0")+COUNTIF('Data R1'!V445,"&gt;0")+COUNTIF('Data R1'!X445,"&gt;0"))</f>
        <v/>
      </c>
      <c r="J443">
        <f>IF('Data R1'!C445="","",IF((COUNTIF('Data R1'!K445,"&gt;0")+COUNTIF('Data R1'!M445,"&gt;0")+COUNTIF('Data R1'!O445,"&gt;0")+COUNTIF('Data R1'!Q445,"&gt;0")+COUNTIF('Data R1'!S445,"&gt;0")+COUNTIF('Data R1'!U445,"&gt;0")+COUNTIF('Data R1'!W445,"&gt;0")+COUNTIF('Data R1'!Y445,"&gt;0"))&gt;0,1,0))</f>
        <v/>
      </c>
      <c r="M443" t="inlineStr">
        <is>
          <t>Data R</t>
        </is>
      </c>
    </row>
    <row r="444">
      <c r="A444" t="inlineStr">
        <is>
          <t>Regional 1</t>
        </is>
      </c>
      <c r="B444">
        <f>IF('Data R1'!C446="","",'Data R1'!B446)</f>
        <v/>
      </c>
      <c r="C444">
        <f>IF('Data R1'!C446="","",'Data R1'!C446)</f>
        <v/>
      </c>
      <c r="D444">
        <f>IF('Data R1'!C446="","",'Data R1'!D446)</f>
        <v/>
      </c>
      <c r="E444">
        <f>IF('Data R1'!C446="","",'Data R1'!E446)</f>
        <v/>
      </c>
      <c r="F444">
        <f>IF('Data R1'!C446="","",'Data R1'!F446)</f>
        <v/>
      </c>
      <c r="G444">
        <f>IF('Data R1'!C446="","",'Data R1'!AD446)</f>
        <v/>
      </c>
      <c r="H444">
        <f>IF('Data R1'!C446="","",'Data R1'!AC446)</f>
        <v/>
      </c>
      <c r="I444">
        <f>IF('Data R1'!C446="","",COUNTIF('Data R1'!J446,"&gt;0")+COUNTIF('Data R1'!L446,"&gt;0")+COUNTIF('Data R1'!N446,"&gt;0")+COUNTIF('Data R1'!P446,"&gt;0")+COUNTIF('Data R1'!R446,"&gt;0")+COUNTIF('Data R1'!T446,"&gt;0")+COUNTIF('Data R1'!V446,"&gt;0")+COUNTIF('Data R1'!X446,"&gt;0"))</f>
        <v/>
      </c>
      <c r="J444">
        <f>IF('Data R1'!C446="","",IF((COUNTIF('Data R1'!K446,"&gt;0")+COUNTIF('Data R1'!M446,"&gt;0")+COUNTIF('Data R1'!O446,"&gt;0")+COUNTIF('Data R1'!Q446,"&gt;0")+COUNTIF('Data R1'!S446,"&gt;0")+COUNTIF('Data R1'!U446,"&gt;0")+COUNTIF('Data R1'!W446,"&gt;0")+COUNTIF('Data R1'!Y446,"&gt;0"))&gt;0,1,0))</f>
        <v/>
      </c>
      <c r="M444" t="inlineStr">
        <is>
          <t>Data R</t>
        </is>
      </c>
    </row>
    <row r="445">
      <c r="A445" t="inlineStr">
        <is>
          <t>Regional 1</t>
        </is>
      </c>
      <c r="B445">
        <f>IF('Data R1'!C447="","",'Data R1'!B447)</f>
        <v/>
      </c>
      <c r="C445">
        <f>IF('Data R1'!C447="","",'Data R1'!C447)</f>
        <v/>
      </c>
      <c r="D445">
        <f>IF('Data R1'!C447="","",'Data R1'!D447)</f>
        <v/>
      </c>
      <c r="E445">
        <f>IF('Data R1'!C447="","",'Data R1'!E447)</f>
        <v/>
      </c>
      <c r="F445">
        <f>IF('Data R1'!C447="","",'Data R1'!F447)</f>
        <v/>
      </c>
      <c r="G445">
        <f>IF('Data R1'!C447="","",'Data R1'!AD447)</f>
        <v/>
      </c>
      <c r="H445">
        <f>IF('Data R1'!C447="","",'Data R1'!AC447)</f>
        <v/>
      </c>
      <c r="I445">
        <f>IF('Data R1'!C447="","",COUNTIF('Data R1'!J447,"&gt;0")+COUNTIF('Data R1'!L447,"&gt;0")+COUNTIF('Data R1'!N447,"&gt;0")+COUNTIF('Data R1'!P447,"&gt;0")+COUNTIF('Data R1'!R447,"&gt;0")+COUNTIF('Data R1'!T447,"&gt;0")+COUNTIF('Data R1'!V447,"&gt;0")+COUNTIF('Data R1'!X447,"&gt;0"))</f>
        <v/>
      </c>
      <c r="J445">
        <f>IF('Data R1'!C447="","",IF((COUNTIF('Data R1'!K447,"&gt;0")+COUNTIF('Data R1'!M447,"&gt;0")+COUNTIF('Data R1'!O447,"&gt;0")+COUNTIF('Data R1'!Q447,"&gt;0")+COUNTIF('Data R1'!S447,"&gt;0")+COUNTIF('Data R1'!U447,"&gt;0")+COUNTIF('Data R1'!W447,"&gt;0")+COUNTIF('Data R1'!Y447,"&gt;0"))&gt;0,1,0))</f>
        <v/>
      </c>
      <c r="M445" t="inlineStr">
        <is>
          <t>Data R</t>
        </is>
      </c>
    </row>
    <row r="446">
      <c r="A446" t="inlineStr">
        <is>
          <t>Regional 1</t>
        </is>
      </c>
      <c r="B446">
        <f>IF('Data R1'!C448="","",'Data R1'!B448)</f>
        <v/>
      </c>
      <c r="C446">
        <f>IF('Data R1'!C448="","",'Data R1'!C448)</f>
        <v/>
      </c>
      <c r="D446">
        <f>IF('Data R1'!C448="","",'Data R1'!D448)</f>
        <v/>
      </c>
      <c r="E446">
        <f>IF('Data R1'!C448="","",'Data R1'!E448)</f>
        <v/>
      </c>
      <c r="F446">
        <f>IF('Data R1'!C448="","",'Data R1'!F448)</f>
        <v/>
      </c>
      <c r="G446">
        <f>IF('Data R1'!C448="","",'Data R1'!AD448)</f>
        <v/>
      </c>
      <c r="H446">
        <f>IF('Data R1'!C448="","",'Data R1'!AC448)</f>
        <v/>
      </c>
      <c r="I446">
        <f>IF('Data R1'!C448="","",COUNTIF('Data R1'!J448,"&gt;0")+COUNTIF('Data R1'!L448,"&gt;0")+COUNTIF('Data R1'!N448,"&gt;0")+COUNTIF('Data R1'!P448,"&gt;0")+COUNTIF('Data R1'!R448,"&gt;0")+COUNTIF('Data R1'!T448,"&gt;0")+COUNTIF('Data R1'!V448,"&gt;0")+COUNTIF('Data R1'!X448,"&gt;0"))</f>
        <v/>
      </c>
      <c r="J446">
        <f>IF('Data R1'!C448="","",IF((COUNTIF('Data R1'!K448,"&gt;0")+COUNTIF('Data R1'!M448,"&gt;0")+COUNTIF('Data R1'!O448,"&gt;0")+COUNTIF('Data R1'!Q448,"&gt;0")+COUNTIF('Data R1'!S448,"&gt;0")+COUNTIF('Data R1'!U448,"&gt;0")+COUNTIF('Data R1'!W448,"&gt;0")+COUNTIF('Data R1'!Y448,"&gt;0"))&gt;0,1,0))</f>
        <v/>
      </c>
      <c r="M446" t="inlineStr">
        <is>
          <t>Data R</t>
        </is>
      </c>
    </row>
    <row r="447">
      <c r="A447" t="inlineStr">
        <is>
          <t>Regional 1</t>
        </is>
      </c>
      <c r="B447">
        <f>IF('Data R1'!C449="","",'Data R1'!B449)</f>
        <v/>
      </c>
      <c r="C447">
        <f>IF('Data R1'!C449="","",'Data R1'!C449)</f>
        <v/>
      </c>
      <c r="D447">
        <f>IF('Data R1'!C449="","",'Data R1'!D449)</f>
        <v/>
      </c>
      <c r="E447">
        <f>IF('Data R1'!C449="","",'Data R1'!E449)</f>
        <v/>
      </c>
      <c r="F447">
        <f>IF('Data R1'!C449="","",'Data R1'!F449)</f>
        <v/>
      </c>
      <c r="G447">
        <f>IF('Data R1'!C449="","",'Data R1'!AD449)</f>
        <v/>
      </c>
      <c r="H447">
        <f>IF('Data R1'!C449="","",'Data R1'!AC449)</f>
        <v/>
      </c>
      <c r="I447">
        <f>IF('Data R1'!C449="","",COUNTIF('Data R1'!J449,"&gt;0")+COUNTIF('Data R1'!L449,"&gt;0")+COUNTIF('Data R1'!N449,"&gt;0")+COUNTIF('Data R1'!P449,"&gt;0")+COUNTIF('Data R1'!R449,"&gt;0")+COUNTIF('Data R1'!T449,"&gt;0")+COUNTIF('Data R1'!V449,"&gt;0")+COUNTIF('Data R1'!X449,"&gt;0"))</f>
        <v/>
      </c>
      <c r="J447">
        <f>IF('Data R1'!C449="","",IF((COUNTIF('Data R1'!K449,"&gt;0")+COUNTIF('Data R1'!M449,"&gt;0")+COUNTIF('Data R1'!O449,"&gt;0")+COUNTIF('Data R1'!Q449,"&gt;0")+COUNTIF('Data R1'!S449,"&gt;0")+COUNTIF('Data R1'!U449,"&gt;0")+COUNTIF('Data R1'!W449,"&gt;0")+COUNTIF('Data R1'!Y449,"&gt;0"))&gt;0,1,0))</f>
        <v/>
      </c>
      <c r="M447" t="inlineStr">
        <is>
          <t>Data R</t>
        </is>
      </c>
    </row>
    <row r="448">
      <c r="A448" t="inlineStr">
        <is>
          <t>Regional 1</t>
        </is>
      </c>
      <c r="B448">
        <f>IF('Data R1'!C450="","",'Data R1'!B450)</f>
        <v/>
      </c>
      <c r="C448">
        <f>IF('Data R1'!C450="","",'Data R1'!C450)</f>
        <v/>
      </c>
      <c r="D448">
        <f>IF('Data R1'!C450="","",'Data R1'!D450)</f>
        <v/>
      </c>
      <c r="E448">
        <f>IF('Data R1'!C450="","",'Data R1'!E450)</f>
        <v/>
      </c>
      <c r="F448">
        <f>IF('Data R1'!C450="","",'Data R1'!F450)</f>
        <v/>
      </c>
      <c r="G448">
        <f>IF('Data R1'!C450="","",'Data R1'!AD450)</f>
        <v/>
      </c>
      <c r="H448">
        <f>IF('Data R1'!C450="","",'Data R1'!AC450)</f>
        <v/>
      </c>
      <c r="I448">
        <f>IF('Data R1'!C450="","",COUNTIF('Data R1'!J450,"&gt;0")+COUNTIF('Data R1'!L450,"&gt;0")+COUNTIF('Data R1'!N450,"&gt;0")+COUNTIF('Data R1'!P450,"&gt;0")+COUNTIF('Data R1'!R450,"&gt;0")+COUNTIF('Data R1'!T450,"&gt;0")+COUNTIF('Data R1'!V450,"&gt;0")+COUNTIF('Data R1'!X450,"&gt;0"))</f>
        <v/>
      </c>
      <c r="J448">
        <f>IF('Data R1'!C450="","",IF((COUNTIF('Data R1'!K450,"&gt;0")+COUNTIF('Data R1'!M450,"&gt;0")+COUNTIF('Data R1'!O450,"&gt;0")+COUNTIF('Data R1'!Q450,"&gt;0")+COUNTIF('Data R1'!S450,"&gt;0")+COUNTIF('Data R1'!U450,"&gt;0")+COUNTIF('Data R1'!W450,"&gt;0")+COUNTIF('Data R1'!Y450,"&gt;0"))&gt;0,1,0))</f>
        <v/>
      </c>
      <c r="M448" t="inlineStr">
        <is>
          <t>Data R</t>
        </is>
      </c>
    </row>
    <row r="449">
      <c r="A449" t="inlineStr">
        <is>
          <t>Regional 1</t>
        </is>
      </c>
      <c r="B449">
        <f>IF('Data R1'!C451="","",'Data R1'!B451)</f>
        <v/>
      </c>
      <c r="C449">
        <f>IF('Data R1'!C451="","",'Data R1'!C451)</f>
        <v/>
      </c>
      <c r="D449">
        <f>IF('Data R1'!C451="","",'Data R1'!D451)</f>
        <v/>
      </c>
      <c r="E449">
        <f>IF('Data R1'!C451="","",'Data R1'!E451)</f>
        <v/>
      </c>
      <c r="F449">
        <f>IF('Data R1'!C451="","",'Data R1'!F451)</f>
        <v/>
      </c>
      <c r="G449">
        <f>IF('Data R1'!C451="","",'Data R1'!AD451)</f>
        <v/>
      </c>
      <c r="H449">
        <f>IF('Data R1'!C451="","",'Data R1'!AC451)</f>
        <v/>
      </c>
      <c r="I449">
        <f>IF('Data R1'!C451="","",COUNTIF('Data R1'!J451,"&gt;0")+COUNTIF('Data R1'!L451,"&gt;0")+COUNTIF('Data R1'!N451,"&gt;0")+COUNTIF('Data R1'!P451,"&gt;0")+COUNTIF('Data R1'!R451,"&gt;0")+COUNTIF('Data R1'!T451,"&gt;0")+COUNTIF('Data R1'!V451,"&gt;0")+COUNTIF('Data R1'!X451,"&gt;0"))</f>
        <v/>
      </c>
      <c r="J449">
        <f>IF('Data R1'!C451="","",IF((COUNTIF('Data R1'!K451,"&gt;0")+COUNTIF('Data R1'!M451,"&gt;0")+COUNTIF('Data R1'!O451,"&gt;0")+COUNTIF('Data R1'!Q451,"&gt;0")+COUNTIF('Data R1'!S451,"&gt;0")+COUNTIF('Data R1'!U451,"&gt;0")+COUNTIF('Data R1'!W451,"&gt;0")+COUNTIF('Data R1'!Y451,"&gt;0"))&gt;0,1,0))</f>
        <v/>
      </c>
      <c r="M449" t="inlineStr">
        <is>
          <t>Data R</t>
        </is>
      </c>
    </row>
    <row r="450">
      <c r="A450" t="inlineStr">
        <is>
          <t>Regional 1</t>
        </is>
      </c>
      <c r="B450">
        <f>IF('Data R1'!C452="","",'Data R1'!B452)</f>
        <v/>
      </c>
      <c r="C450">
        <f>IF('Data R1'!C452="","",'Data R1'!C452)</f>
        <v/>
      </c>
      <c r="D450">
        <f>IF('Data R1'!C452="","",'Data R1'!D452)</f>
        <v/>
      </c>
      <c r="E450">
        <f>IF('Data R1'!C452="","",'Data R1'!E452)</f>
        <v/>
      </c>
      <c r="F450">
        <f>IF('Data R1'!C452="","",'Data R1'!F452)</f>
        <v/>
      </c>
      <c r="G450">
        <f>IF('Data R1'!C452="","",'Data R1'!AD452)</f>
        <v/>
      </c>
      <c r="H450">
        <f>IF('Data R1'!C452="","",'Data R1'!AC452)</f>
        <v/>
      </c>
      <c r="I450">
        <f>IF('Data R1'!C452="","",COUNTIF('Data R1'!J452,"&gt;0")+COUNTIF('Data R1'!L452,"&gt;0")+COUNTIF('Data R1'!N452,"&gt;0")+COUNTIF('Data R1'!P452,"&gt;0")+COUNTIF('Data R1'!R452,"&gt;0")+COUNTIF('Data R1'!T452,"&gt;0")+COUNTIF('Data R1'!V452,"&gt;0")+COUNTIF('Data R1'!X452,"&gt;0"))</f>
        <v/>
      </c>
      <c r="J450">
        <f>IF('Data R1'!C452="","",IF((COUNTIF('Data R1'!K452,"&gt;0")+COUNTIF('Data R1'!M452,"&gt;0")+COUNTIF('Data R1'!O452,"&gt;0")+COUNTIF('Data R1'!Q452,"&gt;0")+COUNTIF('Data R1'!S452,"&gt;0")+COUNTIF('Data R1'!U452,"&gt;0")+COUNTIF('Data R1'!W452,"&gt;0")+COUNTIF('Data R1'!Y452,"&gt;0"))&gt;0,1,0))</f>
        <v/>
      </c>
      <c r="M450" t="inlineStr">
        <is>
          <t>Data R</t>
        </is>
      </c>
    </row>
    <row r="451">
      <c r="A451" t="inlineStr">
        <is>
          <t>Regional 1</t>
        </is>
      </c>
      <c r="B451">
        <f>IF('Data R1'!C453="","",'Data R1'!B453)</f>
        <v/>
      </c>
      <c r="C451">
        <f>IF('Data R1'!C453="","",'Data R1'!C453)</f>
        <v/>
      </c>
      <c r="D451">
        <f>IF('Data R1'!C453="","",'Data R1'!D453)</f>
        <v/>
      </c>
      <c r="E451">
        <f>IF('Data R1'!C453="","",'Data R1'!E453)</f>
        <v/>
      </c>
      <c r="F451">
        <f>IF('Data R1'!C453="","",'Data R1'!F453)</f>
        <v/>
      </c>
      <c r="G451">
        <f>IF('Data R1'!C453="","",'Data R1'!AD453)</f>
        <v/>
      </c>
      <c r="H451">
        <f>IF('Data R1'!C453="","",'Data R1'!AC453)</f>
        <v/>
      </c>
      <c r="I451">
        <f>IF('Data R1'!C453="","",COUNTIF('Data R1'!J453,"&gt;0")+COUNTIF('Data R1'!L453,"&gt;0")+COUNTIF('Data R1'!N453,"&gt;0")+COUNTIF('Data R1'!P453,"&gt;0")+COUNTIF('Data R1'!R453,"&gt;0")+COUNTIF('Data R1'!T453,"&gt;0")+COUNTIF('Data R1'!V453,"&gt;0")+COUNTIF('Data R1'!X453,"&gt;0"))</f>
        <v/>
      </c>
      <c r="J451">
        <f>IF('Data R1'!C453="","",IF((COUNTIF('Data R1'!K453,"&gt;0")+COUNTIF('Data R1'!M453,"&gt;0")+COUNTIF('Data R1'!O453,"&gt;0")+COUNTIF('Data R1'!Q453,"&gt;0")+COUNTIF('Data R1'!S453,"&gt;0")+COUNTIF('Data R1'!U453,"&gt;0")+COUNTIF('Data R1'!W453,"&gt;0")+COUNTIF('Data R1'!Y453,"&gt;0"))&gt;0,1,0))</f>
        <v/>
      </c>
      <c r="M451" t="inlineStr">
        <is>
          <t>Data R</t>
        </is>
      </c>
    </row>
    <row r="452">
      <c r="A452" t="inlineStr">
        <is>
          <t>Regional 1</t>
        </is>
      </c>
      <c r="B452">
        <f>IF('Data R1'!C454="","",'Data R1'!B454)</f>
        <v/>
      </c>
      <c r="C452">
        <f>IF('Data R1'!C454="","",'Data R1'!C454)</f>
        <v/>
      </c>
      <c r="D452">
        <f>IF('Data R1'!C454="","",'Data R1'!D454)</f>
        <v/>
      </c>
      <c r="E452">
        <f>IF('Data R1'!C454="","",'Data R1'!E454)</f>
        <v/>
      </c>
      <c r="F452">
        <f>IF('Data R1'!C454="","",'Data R1'!F454)</f>
        <v/>
      </c>
      <c r="G452">
        <f>IF('Data R1'!C454="","",'Data R1'!AD454)</f>
        <v/>
      </c>
      <c r="H452">
        <f>IF('Data R1'!C454="","",'Data R1'!AC454)</f>
        <v/>
      </c>
      <c r="I452">
        <f>IF('Data R1'!C454="","",COUNTIF('Data R1'!J454,"&gt;0")+COUNTIF('Data R1'!L454,"&gt;0")+COUNTIF('Data R1'!N454,"&gt;0")+COUNTIF('Data R1'!P454,"&gt;0")+COUNTIF('Data R1'!R454,"&gt;0")+COUNTIF('Data R1'!T454,"&gt;0")+COUNTIF('Data R1'!V454,"&gt;0")+COUNTIF('Data R1'!X454,"&gt;0"))</f>
        <v/>
      </c>
      <c r="J452">
        <f>IF('Data R1'!C454="","",IF((COUNTIF('Data R1'!K454,"&gt;0")+COUNTIF('Data R1'!M454,"&gt;0")+COUNTIF('Data R1'!O454,"&gt;0")+COUNTIF('Data R1'!Q454,"&gt;0")+COUNTIF('Data R1'!S454,"&gt;0")+COUNTIF('Data R1'!U454,"&gt;0")+COUNTIF('Data R1'!W454,"&gt;0")+COUNTIF('Data R1'!Y454,"&gt;0"))&gt;0,1,0))</f>
        <v/>
      </c>
      <c r="M452" t="inlineStr">
        <is>
          <t>Data R</t>
        </is>
      </c>
    </row>
    <row r="453">
      <c r="A453" t="inlineStr">
        <is>
          <t>Regional 1</t>
        </is>
      </c>
      <c r="B453">
        <f>IF('Data R1'!C455="","",'Data R1'!B455)</f>
        <v/>
      </c>
      <c r="C453">
        <f>IF('Data R1'!C455="","",'Data R1'!C455)</f>
        <v/>
      </c>
      <c r="D453">
        <f>IF('Data R1'!C455="","",'Data R1'!D455)</f>
        <v/>
      </c>
      <c r="E453">
        <f>IF('Data R1'!C455="","",'Data R1'!E455)</f>
        <v/>
      </c>
      <c r="F453">
        <f>IF('Data R1'!C455="","",'Data R1'!F455)</f>
        <v/>
      </c>
      <c r="G453">
        <f>IF('Data R1'!C455="","",'Data R1'!AD455)</f>
        <v/>
      </c>
      <c r="H453">
        <f>IF('Data R1'!C455="","",'Data R1'!AC455)</f>
        <v/>
      </c>
      <c r="I453">
        <f>IF('Data R1'!C455="","",COUNTIF('Data R1'!J455,"&gt;0")+COUNTIF('Data R1'!L455,"&gt;0")+COUNTIF('Data R1'!N455,"&gt;0")+COUNTIF('Data R1'!P455,"&gt;0")+COUNTIF('Data R1'!R455,"&gt;0")+COUNTIF('Data R1'!T455,"&gt;0")+COUNTIF('Data R1'!V455,"&gt;0")+COUNTIF('Data R1'!X455,"&gt;0"))</f>
        <v/>
      </c>
      <c r="J453">
        <f>IF('Data R1'!C455="","",IF((COUNTIF('Data R1'!K455,"&gt;0")+COUNTIF('Data R1'!M455,"&gt;0")+COUNTIF('Data R1'!O455,"&gt;0")+COUNTIF('Data R1'!Q455,"&gt;0")+COUNTIF('Data R1'!S455,"&gt;0")+COUNTIF('Data R1'!U455,"&gt;0")+COUNTIF('Data R1'!W455,"&gt;0")+COUNTIF('Data R1'!Y455,"&gt;0"))&gt;0,1,0))</f>
        <v/>
      </c>
      <c r="M453" t="inlineStr">
        <is>
          <t>Data R</t>
        </is>
      </c>
    </row>
    <row r="454">
      <c r="A454" t="inlineStr">
        <is>
          <t>Regional 1</t>
        </is>
      </c>
      <c r="B454">
        <f>IF('Data R1'!C456="","",'Data R1'!B456)</f>
        <v/>
      </c>
      <c r="C454">
        <f>IF('Data R1'!C456="","",'Data R1'!C456)</f>
        <v/>
      </c>
      <c r="D454">
        <f>IF('Data R1'!C456="","",'Data R1'!D456)</f>
        <v/>
      </c>
      <c r="E454">
        <f>IF('Data R1'!C456="","",'Data R1'!E456)</f>
        <v/>
      </c>
      <c r="F454">
        <f>IF('Data R1'!C456="","",'Data R1'!F456)</f>
        <v/>
      </c>
      <c r="G454">
        <f>IF('Data R1'!C456="","",'Data R1'!AD456)</f>
        <v/>
      </c>
      <c r="H454">
        <f>IF('Data R1'!C456="","",'Data R1'!AC456)</f>
        <v/>
      </c>
      <c r="I454">
        <f>IF('Data R1'!C456="","",COUNTIF('Data R1'!J456,"&gt;0")+COUNTIF('Data R1'!L456,"&gt;0")+COUNTIF('Data R1'!N456,"&gt;0")+COUNTIF('Data R1'!P456,"&gt;0")+COUNTIF('Data R1'!R456,"&gt;0")+COUNTIF('Data R1'!T456,"&gt;0")+COUNTIF('Data R1'!V456,"&gt;0")+COUNTIF('Data R1'!X456,"&gt;0"))</f>
        <v/>
      </c>
      <c r="J454">
        <f>IF('Data R1'!C456="","",IF((COUNTIF('Data R1'!K456,"&gt;0")+COUNTIF('Data R1'!M456,"&gt;0")+COUNTIF('Data R1'!O456,"&gt;0")+COUNTIF('Data R1'!Q456,"&gt;0")+COUNTIF('Data R1'!S456,"&gt;0")+COUNTIF('Data R1'!U456,"&gt;0")+COUNTIF('Data R1'!W456,"&gt;0")+COUNTIF('Data R1'!Y456,"&gt;0"))&gt;0,1,0))</f>
        <v/>
      </c>
      <c r="M454" t="inlineStr">
        <is>
          <t>Data R</t>
        </is>
      </c>
    </row>
    <row r="455">
      <c r="A455" t="inlineStr">
        <is>
          <t>Regional 1</t>
        </is>
      </c>
      <c r="B455">
        <f>IF('Data R1'!C457="","",'Data R1'!B457)</f>
        <v/>
      </c>
      <c r="C455">
        <f>IF('Data R1'!C457="","",'Data R1'!C457)</f>
        <v/>
      </c>
      <c r="D455">
        <f>IF('Data R1'!C457="","",'Data R1'!D457)</f>
        <v/>
      </c>
      <c r="E455">
        <f>IF('Data R1'!C457="","",'Data R1'!E457)</f>
        <v/>
      </c>
      <c r="F455">
        <f>IF('Data R1'!C457="","",'Data R1'!F457)</f>
        <v/>
      </c>
      <c r="G455">
        <f>IF('Data R1'!C457="","",'Data R1'!AD457)</f>
        <v/>
      </c>
      <c r="H455">
        <f>IF('Data R1'!C457="","",'Data R1'!AC457)</f>
        <v/>
      </c>
      <c r="I455">
        <f>IF('Data R1'!C457="","",COUNTIF('Data R1'!J457,"&gt;0")+COUNTIF('Data R1'!L457,"&gt;0")+COUNTIF('Data R1'!N457,"&gt;0")+COUNTIF('Data R1'!P457,"&gt;0")+COUNTIF('Data R1'!R457,"&gt;0")+COUNTIF('Data R1'!T457,"&gt;0")+COUNTIF('Data R1'!V457,"&gt;0")+COUNTIF('Data R1'!X457,"&gt;0"))</f>
        <v/>
      </c>
      <c r="J455">
        <f>IF('Data R1'!C457="","",IF((COUNTIF('Data R1'!K457,"&gt;0")+COUNTIF('Data R1'!M457,"&gt;0")+COUNTIF('Data R1'!O457,"&gt;0")+COUNTIF('Data R1'!Q457,"&gt;0")+COUNTIF('Data R1'!S457,"&gt;0")+COUNTIF('Data R1'!U457,"&gt;0")+COUNTIF('Data R1'!W457,"&gt;0")+COUNTIF('Data R1'!Y457,"&gt;0"))&gt;0,1,0))</f>
        <v/>
      </c>
      <c r="M455" t="inlineStr">
        <is>
          <t>Data R</t>
        </is>
      </c>
    </row>
    <row r="456">
      <c r="A456" t="inlineStr">
        <is>
          <t>Regional 1</t>
        </is>
      </c>
      <c r="B456">
        <f>IF('Data R1'!C458="","",'Data R1'!B458)</f>
        <v/>
      </c>
      <c r="C456">
        <f>IF('Data R1'!C458="","",'Data R1'!C458)</f>
        <v/>
      </c>
      <c r="D456">
        <f>IF('Data R1'!C458="","",'Data R1'!D458)</f>
        <v/>
      </c>
      <c r="E456">
        <f>IF('Data R1'!C458="","",'Data R1'!E458)</f>
        <v/>
      </c>
      <c r="F456">
        <f>IF('Data R1'!C458="","",'Data R1'!F458)</f>
        <v/>
      </c>
      <c r="G456">
        <f>IF('Data R1'!C458="","",'Data R1'!AD458)</f>
        <v/>
      </c>
      <c r="H456">
        <f>IF('Data R1'!C458="","",'Data R1'!AC458)</f>
        <v/>
      </c>
      <c r="I456">
        <f>IF('Data R1'!C458="","",COUNTIF('Data R1'!J458,"&gt;0")+COUNTIF('Data R1'!L458,"&gt;0")+COUNTIF('Data R1'!N458,"&gt;0")+COUNTIF('Data R1'!P458,"&gt;0")+COUNTIF('Data R1'!R458,"&gt;0")+COUNTIF('Data R1'!T458,"&gt;0")+COUNTIF('Data R1'!V458,"&gt;0")+COUNTIF('Data R1'!X458,"&gt;0"))</f>
        <v/>
      </c>
      <c r="J456">
        <f>IF('Data R1'!C458="","",IF((COUNTIF('Data R1'!K458,"&gt;0")+COUNTIF('Data R1'!M458,"&gt;0")+COUNTIF('Data R1'!O458,"&gt;0")+COUNTIF('Data R1'!Q458,"&gt;0")+COUNTIF('Data R1'!S458,"&gt;0")+COUNTIF('Data R1'!U458,"&gt;0")+COUNTIF('Data R1'!W458,"&gt;0")+COUNTIF('Data R1'!Y458,"&gt;0"))&gt;0,1,0))</f>
        <v/>
      </c>
      <c r="M456" t="inlineStr">
        <is>
          <t>Data R</t>
        </is>
      </c>
    </row>
    <row r="457">
      <c r="A457" t="inlineStr">
        <is>
          <t>Regional 1</t>
        </is>
      </c>
      <c r="B457">
        <f>IF('Data R1'!C459="","",'Data R1'!B459)</f>
        <v/>
      </c>
      <c r="C457">
        <f>IF('Data R1'!C459="","",'Data R1'!C459)</f>
        <v/>
      </c>
      <c r="D457">
        <f>IF('Data R1'!C459="","",'Data R1'!D459)</f>
        <v/>
      </c>
      <c r="E457">
        <f>IF('Data R1'!C459="","",'Data R1'!E459)</f>
        <v/>
      </c>
      <c r="F457">
        <f>IF('Data R1'!C459="","",'Data R1'!F459)</f>
        <v/>
      </c>
      <c r="G457">
        <f>IF('Data R1'!C459="","",'Data R1'!AD459)</f>
        <v/>
      </c>
      <c r="H457">
        <f>IF('Data R1'!C459="","",'Data R1'!AC459)</f>
        <v/>
      </c>
      <c r="I457">
        <f>IF('Data R1'!C459="","",COUNTIF('Data R1'!J459,"&gt;0")+COUNTIF('Data R1'!L459,"&gt;0")+COUNTIF('Data R1'!N459,"&gt;0")+COUNTIF('Data R1'!P459,"&gt;0")+COUNTIF('Data R1'!R459,"&gt;0")+COUNTIF('Data R1'!T459,"&gt;0")+COUNTIF('Data R1'!V459,"&gt;0")+COUNTIF('Data R1'!X459,"&gt;0"))</f>
        <v/>
      </c>
      <c r="J457">
        <f>IF('Data R1'!C459="","",IF((COUNTIF('Data R1'!K459,"&gt;0")+COUNTIF('Data R1'!M459,"&gt;0")+COUNTIF('Data R1'!O459,"&gt;0")+COUNTIF('Data R1'!Q459,"&gt;0")+COUNTIF('Data R1'!S459,"&gt;0")+COUNTIF('Data R1'!U459,"&gt;0")+COUNTIF('Data R1'!W459,"&gt;0")+COUNTIF('Data R1'!Y459,"&gt;0"))&gt;0,1,0))</f>
        <v/>
      </c>
      <c r="M457" t="inlineStr">
        <is>
          <t>Data R</t>
        </is>
      </c>
    </row>
    <row r="458">
      <c r="A458" t="inlineStr">
        <is>
          <t>Regional 1</t>
        </is>
      </c>
      <c r="B458">
        <f>IF('Data R1'!C460="","",'Data R1'!B460)</f>
        <v/>
      </c>
      <c r="C458">
        <f>IF('Data R1'!C460="","",'Data R1'!C460)</f>
        <v/>
      </c>
      <c r="D458">
        <f>IF('Data R1'!C460="","",'Data R1'!D460)</f>
        <v/>
      </c>
      <c r="E458">
        <f>IF('Data R1'!C460="","",'Data R1'!E460)</f>
        <v/>
      </c>
      <c r="F458">
        <f>IF('Data R1'!C460="","",'Data R1'!F460)</f>
        <v/>
      </c>
      <c r="G458">
        <f>IF('Data R1'!C460="","",'Data R1'!AD460)</f>
        <v/>
      </c>
      <c r="H458">
        <f>IF('Data R1'!C460="","",'Data R1'!AC460)</f>
        <v/>
      </c>
      <c r="I458">
        <f>IF('Data R1'!C460="","",COUNTIF('Data R1'!J460,"&gt;0")+COUNTIF('Data R1'!L460,"&gt;0")+COUNTIF('Data R1'!N460,"&gt;0")+COUNTIF('Data R1'!P460,"&gt;0")+COUNTIF('Data R1'!R460,"&gt;0")+COUNTIF('Data R1'!T460,"&gt;0")+COUNTIF('Data R1'!V460,"&gt;0")+COUNTIF('Data R1'!X460,"&gt;0"))</f>
        <v/>
      </c>
      <c r="J458">
        <f>IF('Data R1'!C460="","",IF((COUNTIF('Data R1'!K460,"&gt;0")+COUNTIF('Data R1'!M460,"&gt;0")+COUNTIF('Data R1'!O460,"&gt;0")+COUNTIF('Data R1'!Q460,"&gt;0")+COUNTIF('Data R1'!S460,"&gt;0")+COUNTIF('Data R1'!U460,"&gt;0")+COUNTIF('Data R1'!W460,"&gt;0")+COUNTIF('Data R1'!Y460,"&gt;0"))&gt;0,1,0))</f>
        <v/>
      </c>
      <c r="M458" t="inlineStr">
        <is>
          <t>Data R</t>
        </is>
      </c>
    </row>
    <row r="459">
      <c r="A459" t="inlineStr">
        <is>
          <t>Regional 1</t>
        </is>
      </c>
      <c r="B459">
        <f>IF('Data R1'!C461="","",'Data R1'!B461)</f>
        <v/>
      </c>
      <c r="C459">
        <f>IF('Data R1'!C461="","",'Data R1'!C461)</f>
        <v/>
      </c>
      <c r="D459">
        <f>IF('Data R1'!C461="","",'Data R1'!D461)</f>
        <v/>
      </c>
      <c r="E459">
        <f>IF('Data R1'!C461="","",'Data R1'!E461)</f>
        <v/>
      </c>
      <c r="F459">
        <f>IF('Data R1'!C461="","",'Data R1'!F461)</f>
        <v/>
      </c>
      <c r="G459">
        <f>IF('Data R1'!C461="","",'Data R1'!AD461)</f>
        <v/>
      </c>
      <c r="H459">
        <f>IF('Data R1'!C461="","",'Data R1'!AC461)</f>
        <v/>
      </c>
      <c r="I459">
        <f>IF('Data R1'!C461="","",COUNTIF('Data R1'!J461,"&gt;0")+COUNTIF('Data R1'!L461,"&gt;0")+COUNTIF('Data R1'!N461,"&gt;0")+COUNTIF('Data R1'!P461,"&gt;0")+COUNTIF('Data R1'!R461,"&gt;0")+COUNTIF('Data R1'!T461,"&gt;0")+COUNTIF('Data R1'!V461,"&gt;0")+COUNTIF('Data R1'!X461,"&gt;0"))</f>
        <v/>
      </c>
      <c r="J459">
        <f>IF('Data R1'!C461="","",IF((COUNTIF('Data R1'!K461,"&gt;0")+COUNTIF('Data R1'!M461,"&gt;0")+COUNTIF('Data R1'!O461,"&gt;0")+COUNTIF('Data R1'!Q461,"&gt;0")+COUNTIF('Data R1'!S461,"&gt;0")+COUNTIF('Data R1'!U461,"&gt;0")+COUNTIF('Data R1'!W461,"&gt;0")+COUNTIF('Data R1'!Y461,"&gt;0"))&gt;0,1,0))</f>
        <v/>
      </c>
      <c r="M459" t="inlineStr">
        <is>
          <t>Data R</t>
        </is>
      </c>
    </row>
    <row r="460">
      <c r="A460" t="inlineStr">
        <is>
          <t>Regional 1</t>
        </is>
      </c>
      <c r="B460">
        <f>IF('Data R1'!C462="","",'Data R1'!B462)</f>
        <v/>
      </c>
      <c r="C460">
        <f>IF('Data R1'!C462="","",'Data R1'!C462)</f>
        <v/>
      </c>
      <c r="D460">
        <f>IF('Data R1'!C462="","",'Data R1'!D462)</f>
        <v/>
      </c>
      <c r="E460">
        <f>IF('Data R1'!C462="","",'Data R1'!E462)</f>
        <v/>
      </c>
      <c r="F460">
        <f>IF('Data R1'!C462="","",'Data R1'!F462)</f>
        <v/>
      </c>
      <c r="G460">
        <f>IF('Data R1'!C462="","",'Data R1'!AD462)</f>
        <v/>
      </c>
      <c r="H460">
        <f>IF('Data R1'!C462="","",'Data R1'!AC462)</f>
        <v/>
      </c>
      <c r="I460">
        <f>IF('Data R1'!C462="","",COUNTIF('Data R1'!J462,"&gt;0")+COUNTIF('Data R1'!L462,"&gt;0")+COUNTIF('Data R1'!N462,"&gt;0")+COUNTIF('Data R1'!P462,"&gt;0")+COUNTIF('Data R1'!R462,"&gt;0")+COUNTIF('Data R1'!T462,"&gt;0")+COUNTIF('Data R1'!V462,"&gt;0")+COUNTIF('Data R1'!X462,"&gt;0"))</f>
        <v/>
      </c>
      <c r="J460">
        <f>IF('Data R1'!C462="","",IF((COUNTIF('Data R1'!K462,"&gt;0")+COUNTIF('Data R1'!M462,"&gt;0")+COUNTIF('Data R1'!O462,"&gt;0")+COUNTIF('Data R1'!Q462,"&gt;0")+COUNTIF('Data R1'!S462,"&gt;0")+COUNTIF('Data R1'!U462,"&gt;0")+COUNTIF('Data R1'!W462,"&gt;0")+COUNTIF('Data R1'!Y462,"&gt;0"))&gt;0,1,0))</f>
        <v/>
      </c>
      <c r="M460" t="inlineStr">
        <is>
          <t>Data R</t>
        </is>
      </c>
    </row>
    <row r="461">
      <c r="A461" t="inlineStr">
        <is>
          <t>Regional 1</t>
        </is>
      </c>
      <c r="B461">
        <f>IF('Data R1'!C463="","",'Data R1'!B463)</f>
        <v/>
      </c>
      <c r="C461">
        <f>IF('Data R1'!C463="","",'Data R1'!C463)</f>
        <v/>
      </c>
      <c r="D461">
        <f>IF('Data R1'!C463="","",'Data R1'!D463)</f>
        <v/>
      </c>
      <c r="E461">
        <f>IF('Data R1'!C463="","",'Data R1'!E463)</f>
        <v/>
      </c>
      <c r="F461">
        <f>IF('Data R1'!C463="","",'Data R1'!F463)</f>
        <v/>
      </c>
      <c r="G461">
        <f>IF('Data R1'!C463="","",'Data R1'!AD463)</f>
        <v/>
      </c>
      <c r="H461">
        <f>IF('Data R1'!C463="","",'Data R1'!AC463)</f>
        <v/>
      </c>
      <c r="I461">
        <f>IF('Data R1'!C463="","",COUNTIF('Data R1'!J463,"&gt;0")+COUNTIF('Data R1'!L463,"&gt;0")+COUNTIF('Data R1'!N463,"&gt;0")+COUNTIF('Data R1'!P463,"&gt;0")+COUNTIF('Data R1'!R463,"&gt;0")+COUNTIF('Data R1'!T463,"&gt;0")+COUNTIF('Data R1'!V463,"&gt;0")+COUNTIF('Data R1'!X463,"&gt;0"))</f>
        <v/>
      </c>
      <c r="J461">
        <f>IF('Data R1'!C463="","",IF((COUNTIF('Data R1'!K463,"&gt;0")+COUNTIF('Data R1'!M463,"&gt;0")+COUNTIF('Data R1'!O463,"&gt;0")+COUNTIF('Data R1'!Q463,"&gt;0")+COUNTIF('Data R1'!S463,"&gt;0")+COUNTIF('Data R1'!U463,"&gt;0")+COUNTIF('Data R1'!W463,"&gt;0")+COUNTIF('Data R1'!Y463,"&gt;0"))&gt;0,1,0))</f>
        <v/>
      </c>
      <c r="M461" t="inlineStr">
        <is>
          <t>Data R</t>
        </is>
      </c>
    </row>
    <row r="462">
      <c r="A462" t="inlineStr">
        <is>
          <t>Regional 1</t>
        </is>
      </c>
      <c r="B462">
        <f>IF('Data R1'!C464="","",'Data R1'!B464)</f>
        <v/>
      </c>
      <c r="C462">
        <f>IF('Data R1'!C464="","",'Data R1'!C464)</f>
        <v/>
      </c>
      <c r="D462">
        <f>IF('Data R1'!C464="","",'Data R1'!D464)</f>
        <v/>
      </c>
      <c r="E462">
        <f>IF('Data R1'!C464="","",'Data R1'!E464)</f>
        <v/>
      </c>
      <c r="F462">
        <f>IF('Data R1'!C464="","",'Data R1'!F464)</f>
        <v/>
      </c>
      <c r="G462">
        <f>IF('Data R1'!C464="","",'Data R1'!AD464)</f>
        <v/>
      </c>
      <c r="H462">
        <f>IF('Data R1'!C464="","",'Data R1'!AC464)</f>
        <v/>
      </c>
      <c r="I462">
        <f>IF('Data R1'!C464="","",COUNTIF('Data R1'!J464,"&gt;0")+COUNTIF('Data R1'!L464,"&gt;0")+COUNTIF('Data R1'!N464,"&gt;0")+COUNTIF('Data R1'!P464,"&gt;0")+COUNTIF('Data R1'!R464,"&gt;0")+COUNTIF('Data R1'!T464,"&gt;0")+COUNTIF('Data R1'!V464,"&gt;0")+COUNTIF('Data R1'!X464,"&gt;0"))</f>
        <v/>
      </c>
      <c r="J462">
        <f>IF('Data R1'!C464="","",IF((COUNTIF('Data R1'!K464,"&gt;0")+COUNTIF('Data R1'!M464,"&gt;0")+COUNTIF('Data R1'!O464,"&gt;0")+COUNTIF('Data R1'!Q464,"&gt;0")+COUNTIF('Data R1'!S464,"&gt;0")+COUNTIF('Data R1'!U464,"&gt;0")+COUNTIF('Data R1'!W464,"&gt;0")+COUNTIF('Data R1'!Y464,"&gt;0"))&gt;0,1,0))</f>
        <v/>
      </c>
      <c r="M462" t="inlineStr">
        <is>
          <t>Data R</t>
        </is>
      </c>
    </row>
    <row r="463">
      <c r="A463" t="inlineStr">
        <is>
          <t>Regional 1</t>
        </is>
      </c>
      <c r="B463">
        <f>IF('Data R1'!C465="","",'Data R1'!B465)</f>
        <v/>
      </c>
      <c r="C463">
        <f>IF('Data R1'!C465="","",'Data R1'!C465)</f>
        <v/>
      </c>
      <c r="D463">
        <f>IF('Data R1'!C465="","",'Data R1'!D465)</f>
        <v/>
      </c>
      <c r="E463">
        <f>IF('Data R1'!C465="","",'Data R1'!E465)</f>
        <v/>
      </c>
      <c r="F463">
        <f>IF('Data R1'!C465="","",'Data R1'!F465)</f>
        <v/>
      </c>
      <c r="G463">
        <f>IF('Data R1'!C465="","",'Data R1'!AD465)</f>
        <v/>
      </c>
      <c r="H463">
        <f>IF('Data R1'!C465="","",'Data R1'!AC465)</f>
        <v/>
      </c>
      <c r="I463">
        <f>IF('Data R1'!C465="","",COUNTIF('Data R1'!J465,"&gt;0")+COUNTIF('Data R1'!L465,"&gt;0")+COUNTIF('Data R1'!N465,"&gt;0")+COUNTIF('Data R1'!P465,"&gt;0")+COUNTIF('Data R1'!R465,"&gt;0")+COUNTIF('Data R1'!T465,"&gt;0")+COUNTIF('Data R1'!V465,"&gt;0")+COUNTIF('Data R1'!X465,"&gt;0"))</f>
        <v/>
      </c>
      <c r="J463">
        <f>IF('Data R1'!C465="","",IF((COUNTIF('Data R1'!K465,"&gt;0")+COUNTIF('Data R1'!M465,"&gt;0")+COUNTIF('Data R1'!O465,"&gt;0")+COUNTIF('Data R1'!Q465,"&gt;0")+COUNTIF('Data R1'!S465,"&gt;0")+COUNTIF('Data R1'!U465,"&gt;0")+COUNTIF('Data R1'!W465,"&gt;0")+COUNTIF('Data R1'!Y465,"&gt;0"))&gt;0,1,0))</f>
        <v/>
      </c>
      <c r="M463" t="inlineStr">
        <is>
          <t>Data R</t>
        </is>
      </c>
    </row>
    <row r="464">
      <c r="A464" t="inlineStr">
        <is>
          <t>Regional 1</t>
        </is>
      </c>
      <c r="B464">
        <f>IF('Data R1'!C466="","",'Data R1'!B466)</f>
        <v/>
      </c>
      <c r="C464">
        <f>IF('Data R1'!C466="","",'Data R1'!C466)</f>
        <v/>
      </c>
      <c r="D464">
        <f>IF('Data R1'!C466="","",'Data R1'!D466)</f>
        <v/>
      </c>
      <c r="E464">
        <f>IF('Data R1'!C466="","",'Data R1'!E466)</f>
        <v/>
      </c>
      <c r="F464">
        <f>IF('Data R1'!C466="","",'Data R1'!F466)</f>
        <v/>
      </c>
      <c r="G464">
        <f>IF('Data R1'!C466="","",'Data R1'!AD466)</f>
        <v/>
      </c>
      <c r="H464">
        <f>IF('Data R1'!C466="","",'Data R1'!AC466)</f>
        <v/>
      </c>
      <c r="I464">
        <f>IF('Data R1'!C466="","",COUNTIF('Data R1'!J466,"&gt;0")+COUNTIF('Data R1'!L466,"&gt;0")+COUNTIF('Data R1'!N466,"&gt;0")+COUNTIF('Data R1'!P466,"&gt;0")+COUNTIF('Data R1'!R466,"&gt;0")+COUNTIF('Data R1'!T466,"&gt;0")+COUNTIF('Data R1'!V466,"&gt;0")+COUNTIF('Data R1'!X466,"&gt;0"))</f>
        <v/>
      </c>
      <c r="J464">
        <f>IF('Data R1'!C466="","",IF((COUNTIF('Data R1'!K466,"&gt;0")+COUNTIF('Data R1'!M466,"&gt;0")+COUNTIF('Data R1'!O466,"&gt;0")+COUNTIF('Data R1'!Q466,"&gt;0")+COUNTIF('Data R1'!S466,"&gt;0")+COUNTIF('Data R1'!U466,"&gt;0")+COUNTIF('Data R1'!W466,"&gt;0")+COUNTIF('Data R1'!Y466,"&gt;0"))&gt;0,1,0))</f>
        <v/>
      </c>
      <c r="M464" t="inlineStr">
        <is>
          <t>Data R</t>
        </is>
      </c>
    </row>
    <row r="465">
      <c r="A465" t="inlineStr">
        <is>
          <t>Regional 1</t>
        </is>
      </c>
      <c r="B465">
        <f>IF('Data R1'!C467="","",'Data R1'!B467)</f>
        <v/>
      </c>
      <c r="C465">
        <f>IF('Data R1'!C467="","",'Data R1'!C467)</f>
        <v/>
      </c>
      <c r="D465">
        <f>IF('Data R1'!C467="","",'Data R1'!D467)</f>
        <v/>
      </c>
      <c r="E465">
        <f>IF('Data R1'!C467="","",'Data R1'!E467)</f>
        <v/>
      </c>
      <c r="F465">
        <f>IF('Data R1'!C467="","",'Data R1'!F467)</f>
        <v/>
      </c>
      <c r="G465">
        <f>IF('Data R1'!C467="","",'Data R1'!AD467)</f>
        <v/>
      </c>
      <c r="H465">
        <f>IF('Data R1'!C467="","",'Data R1'!AC467)</f>
        <v/>
      </c>
      <c r="I465">
        <f>IF('Data R1'!C467="","",COUNTIF('Data R1'!J467,"&gt;0")+COUNTIF('Data R1'!L467,"&gt;0")+COUNTIF('Data R1'!N467,"&gt;0")+COUNTIF('Data R1'!P467,"&gt;0")+COUNTIF('Data R1'!R467,"&gt;0")+COUNTIF('Data R1'!T467,"&gt;0")+COUNTIF('Data R1'!V467,"&gt;0")+COUNTIF('Data R1'!X467,"&gt;0"))</f>
        <v/>
      </c>
      <c r="J465">
        <f>IF('Data R1'!C467="","",IF((COUNTIF('Data R1'!K467,"&gt;0")+COUNTIF('Data R1'!M467,"&gt;0")+COUNTIF('Data R1'!O467,"&gt;0")+COUNTIF('Data R1'!Q467,"&gt;0")+COUNTIF('Data R1'!S467,"&gt;0")+COUNTIF('Data R1'!U467,"&gt;0")+COUNTIF('Data R1'!W467,"&gt;0")+COUNTIF('Data R1'!Y467,"&gt;0"))&gt;0,1,0))</f>
        <v/>
      </c>
      <c r="M465" t="inlineStr">
        <is>
          <t>Data R</t>
        </is>
      </c>
    </row>
    <row r="466">
      <c r="A466" t="inlineStr">
        <is>
          <t>Regional 1</t>
        </is>
      </c>
      <c r="B466">
        <f>IF('Data R1'!C468="","",'Data R1'!B468)</f>
        <v/>
      </c>
      <c r="C466">
        <f>IF('Data R1'!C468="","",'Data R1'!C468)</f>
        <v/>
      </c>
      <c r="D466">
        <f>IF('Data R1'!C468="","",'Data R1'!D468)</f>
        <v/>
      </c>
      <c r="E466">
        <f>IF('Data R1'!C468="","",'Data R1'!E468)</f>
        <v/>
      </c>
      <c r="F466">
        <f>IF('Data R1'!C468="","",'Data R1'!F468)</f>
        <v/>
      </c>
      <c r="G466">
        <f>IF('Data R1'!C468="","",'Data R1'!AD468)</f>
        <v/>
      </c>
      <c r="H466">
        <f>IF('Data R1'!C468="","",'Data R1'!AC468)</f>
        <v/>
      </c>
      <c r="I466">
        <f>IF('Data R1'!C468="","",COUNTIF('Data R1'!J468,"&gt;0")+COUNTIF('Data R1'!L468,"&gt;0")+COUNTIF('Data R1'!N468,"&gt;0")+COUNTIF('Data R1'!P468,"&gt;0")+COUNTIF('Data R1'!R468,"&gt;0")+COUNTIF('Data R1'!T468,"&gt;0")+COUNTIF('Data R1'!V468,"&gt;0")+COUNTIF('Data R1'!X468,"&gt;0"))</f>
        <v/>
      </c>
      <c r="J466">
        <f>IF('Data R1'!C468="","",IF((COUNTIF('Data R1'!K468,"&gt;0")+COUNTIF('Data R1'!M468,"&gt;0")+COUNTIF('Data R1'!O468,"&gt;0")+COUNTIF('Data R1'!Q468,"&gt;0")+COUNTIF('Data R1'!S468,"&gt;0")+COUNTIF('Data R1'!U468,"&gt;0")+COUNTIF('Data R1'!W468,"&gt;0")+COUNTIF('Data R1'!Y468,"&gt;0"))&gt;0,1,0))</f>
        <v/>
      </c>
      <c r="M466" t="inlineStr">
        <is>
          <t>Data R</t>
        </is>
      </c>
    </row>
    <row r="467">
      <c r="A467" t="inlineStr">
        <is>
          <t>Regional 1</t>
        </is>
      </c>
      <c r="B467">
        <f>IF('Data R1'!C469="","",'Data R1'!B469)</f>
        <v/>
      </c>
      <c r="C467">
        <f>IF('Data R1'!C469="","",'Data R1'!C469)</f>
        <v/>
      </c>
      <c r="D467">
        <f>IF('Data R1'!C469="","",'Data R1'!D469)</f>
        <v/>
      </c>
      <c r="E467">
        <f>IF('Data R1'!C469="","",'Data R1'!E469)</f>
        <v/>
      </c>
      <c r="F467">
        <f>IF('Data R1'!C469="","",'Data R1'!F469)</f>
        <v/>
      </c>
      <c r="G467">
        <f>IF('Data R1'!C469="","",'Data R1'!AD469)</f>
        <v/>
      </c>
      <c r="H467">
        <f>IF('Data R1'!C469="","",'Data R1'!AC469)</f>
        <v/>
      </c>
      <c r="I467">
        <f>IF('Data R1'!C469="","",COUNTIF('Data R1'!J469,"&gt;0")+COUNTIF('Data R1'!L469,"&gt;0")+COUNTIF('Data R1'!N469,"&gt;0")+COUNTIF('Data R1'!P469,"&gt;0")+COUNTIF('Data R1'!R469,"&gt;0")+COUNTIF('Data R1'!T469,"&gt;0")+COUNTIF('Data R1'!V469,"&gt;0")+COUNTIF('Data R1'!X469,"&gt;0"))</f>
        <v/>
      </c>
      <c r="J467">
        <f>IF('Data R1'!C469="","",IF((COUNTIF('Data R1'!K469,"&gt;0")+COUNTIF('Data R1'!M469,"&gt;0")+COUNTIF('Data R1'!O469,"&gt;0")+COUNTIF('Data R1'!Q469,"&gt;0")+COUNTIF('Data R1'!S469,"&gt;0")+COUNTIF('Data R1'!U469,"&gt;0")+COUNTIF('Data R1'!W469,"&gt;0")+COUNTIF('Data R1'!Y469,"&gt;0"))&gt;0,1,0))</f>
        <v/>
      </c>
      <c r="M467" t="inlineStr">
        <is>
          <t>Data R</t>
        </is>
      </c>
    </row>
    <row r="468">
      <c r="A468" t="inlineStr">
        <is>
          <t>Regional 1</t>
        </is>
      </c>
      <c r="B468">
        <f>IF('Data R1'!C470="","",'Data R1'!B470)</f>
        <v/>
      </c>
      <c r="C468">
        <f>IF('Data R1'!C470="","",'Data R1'!C470)</f>
        <v/>
      </c>
      <c r="D468">
        <f>IF('Data R1'!C470="","",'Data R1'!D470)</f>
        <v/>
      </c>
      <c r="E468">
        <f>IF('Data R1'!C470="","",'Data R1'!E470)</f>
        <v/>
      </c>
      <c r="F468">
        <f>IF('Data R1'!C470="","",'Data R1'!F470)</f>
        <v/>
      </c>
      <c r="G468">
        <f>IF('Data R1'!C470="","",'Data R1'!AD470)</f>
        <v/>
      </c>
      <c r="H468">
        <f>IF('Data R1'!C470="","",'Data R1'!AC470)</f>
        <v/>
      </c>
      <c r="I468">
        <f>IF('Data R1'!C470="","",COUNTIF('Data R1'!J470,"&gt;0")+COUNTIF('Data R1'!L470,"&gt;0")+COUNTIF('Data R1'!N470,"&gt;0")+COUNTIF('Data R1'!P470,"&gt;0")+COUNTIF('Data R1'!R470,"&gt;0")+COUNTIF('Data R1'!T470,"&gt;0")+COUNTIF('Data R1'!V470,"&gt;0")+COUNTIF('Data R1'!X470,"&gt;0"))</f>
        <v/>
      </c>
      <c r="J468">
        <f>IF('Data R1'!C470="","",IF((COUNTIF('Data R1'!K470,"&gt;0")+COUNTIF('Data R1'!M470,"&gt;0")+COUNTIF('Data R1'!O470,"&gt;0")+COUNTIF('Data R1'!Q470,"&gt;0")+COUNTIF('Data R1'!S470,"&gt;0")+COUNTIF('Data R1'!U470,"&gt;0")+COUNTIF('Data R1'!W470,"&gt;0")+COUNTIF('Data R1'!Y470,"&gt;0"))&gt;0,1,0))</f>
        <v/>
      </c>
      <c r="M468" t="inlineStr">
        <is>
          <t>Data R</t>
        </is>
      </c>
    </row>
    <row r="469">
      <c r="A469" t="inlineStr">
        <is>
          <t>Regional 1</t>
        </is>
      </c>
      <c r="B469">
        <f>IF('Data R1'!C471="","",'Data R1'!B471)</f>
        <v/>
      </c>
      <c r="C469">
        <f>IF('Data R1'!C471="","",'Data R1'!C471)</f>
        <v/>
      </c>
      <c r="D469">
        <f>IF('Data R1'!C471="","",'Data R1'!D471)</f>
        <v/>
      </c>
      <c r="E469">
        <f>IF('Data R1'!C471="","",'Data R1'!E471)</f>
        <v/>
      </c>
      <c r="F469">
        <f>IF('Data R1'!C471="","",'Data R1'!F471)</f>
        <v/>
      </c>
      <c r="G469">
        <f>IF('Data R1'!C471="","",'Data R1'!AD471)</f>
        <v/>
      </c>
      <c r="H469">
        <f>IF('Data R1'!C471="","",'Data R1'!AC471)</f>
        <v/>
      </c>
      <c r="I469">
        <f>IF('Data R1'!C471="","",COUNTIF('Data R1'!J471,"&gt;0")+COUNTIF('Data R1'!L471,"&gt;0")+COUNTIF('Data R1'!N471,"&gt;0")+COUNTIF('Data R1'!P471,"&gt;0")+COUNTIF('Data R1'!R471,"&gt;0")+COUNTIF('Data R1'!T471,"&gt;0")+COUNTIF('Data R1'!V471,"&gt;0")+COUNTIF('Data R1'!X471,"&gt;0"))</f>
        <v/>
      </c>
      <c r="J469">
        <f>IF('Data R1'!C471="","",IF((COUNTIF('Data R1'!K471,"&gt;0")+COUNTIF('Data R1'!M471,"&gt;0")+COUNTIF('Data R1'!O471,"&gt;0")+COUNTIF('Data R1'!Q471,"&gt;0")+COUNTIF('Data R1'!S471,"&gt;0")+COUNTIF('Data R1'!U471,"&gt;0")+COUNTIF('Data R1'!W471,"&gt;0")+COUNTIF('Data R1'!Y471,"&gt;0"))&gt;0,1,0))</f>
        <v/>
      </c>
      <c r="M469" t="inlineStr">
        <is>
          <t>Data R</t>
        </is>
      </c>
    </row>
    <row r="470">
      <c r="A470" t="inlineStr">
        <is>
          <t>Regional 1</t>
        </is>
      </c>
      <c r="B470">
        <f>IF('Data R1'!C472="","",'Data R1'!B472)</f>
        <v/>
      </c>
      <c r="C470">
        <f>IF('Data R1'!C472="","",'Data R1'!C472)</f>
        <v/>
      </c>
      <c r="D470">
        <f>IF('Data R1'!C472="","",'Data R1'!D472)</f>
        <v/>
      </c>
      <c r="E470">
        <f>IF('Data R1'!C472="","",'Data R1'!E472)</f>
        <v/>
      </c>
      <c r="F470">
        <f>IF('Data R1'!C472="","",'Data R1'!F472)</f>
        <v/>
      </c>
      <c r="G470">
        <f>IF('Data R1'!C472="","",'Data R1'!AD472)</f>
        <v/>
      </c>
      <c r="H470">
        <f>IF('Data R1'!C472="","",'Data R1'!AC472)</f>
        <v/>
      </c>
      <c r="I470">
        <f>IF('Data R1'!C472="","",COUNTIF('Data R1'!J472,"&gt;0")+COUNTIF('Data R1'!L472,"&gt;0")+COUNTIF('Data R1'!N472,"&gt;0")+COUNTIF('Data R1'!P472,"&gt;0")+COUNTIF('Data R1'!R472,"&gt;0")+COUNTIF('Data R1'!T472,"&gt;0")+COUNTIF('Data R1'!V472,"&gt;0")+COUNTIF('Data R1'!X472,"&gt;0"))</f>
        <v/>
      </c>
      <c r="J470">
        <f>IF('Data R1'!C472="","",IF((COUNTIF('Data R1'!K472,"&gt;0")+COUNTIF('Data R1'!M472,"&gt;0")+COUNTIF('Data R1'!O472,"&gt;0")+COUNTIF('Data R1'!Q472,"&gt;0")+COUNTIF('Data R1'!S472,"&gt;0")+COUNTIF('Data R1'!U472,"&gt;0")+COUNTIF('Data R1'!W472,"&gt;0")+COUNTIF('Data R1'!Y472,"&gt;0"))&gt;0,1,0))</f>
        <v/>
      </c>
      <c r="M470" t="inlineStr">
        <is>
          <t>Data R</t>
        </is>
      </c>
    </row>
    <row r="471">
      <c r="A471" t="inlineStr">
        <is>
          <t>Regional 1</t>
        </is>
      </c>
      <c r="B471">
        <f>IF('Data R1'!C473="","",'Data R1'!B473)</f>
        <v/>
      </c>
      <c r="C471">
        <f>IF('Data R1'!C473="","",'Data R1'!C473)</f>
        <v/>
      </c>
      <c r="D471">
        <f>IF('Data R1'!C473="","",'Data R1'!D473)</f>
        <v/>
      </c>
      <c r="E471">
        <f>IF('Data R1'!C473="","",'Data R1'!E473)</f>
        <v/>
      </c>
      <c r="F471">
        <f>IF('Data R1'!C473="","",'Data R1'!F473)</f>
        <v/>
      </c>
      <c r="G471">
        <f>IF('Data R1'!C473="","",'Data R1'!AD473)</f>
        <v/>
      </c>
      <c r="H471">
        <f>IF('Data R1'!C473="","",'Data R1'!AC473)</f>
        <v/>
      </c>
      <c r="I471">
        <f>IF('Data R1'!C473="","",COUNTIF('Data R1'!J473,"&gt;0")+COUNTIF('Data R1'!L473,"&gt;0")+COUNTIF('Data R1'!N473,"&gt;0")+COUNTIF('Data R1'!P473,"&gt;0")+COUNTIF('Data R1'!R473,"&gt;0")+COUNTIF('Data R1'!T473,"&gt;0")+COUNTIF('Data R1'!V473,"&gt;0")+COUNTIF('Data R1'!X473,"&gt;0"))</f>
        <v/>
      </c>
      <c r="J471">
        <f>IF('Data R1'!C473="","",IF((COUNTIF('Data R1'!K473,"&gt;0")+COUNTIF('Data R1'!M473,"&gt;0")+COUNTIF('Data R1'!O473,"&gt;0")+COUNTIF('Data R1'!Q473,"&gt;0")+COUNTIF('Data R1'!S473,"&gt;0")+COUNTIF('Data R1'!U473,"&gt;0")+COUNTIF('Data R1'!W473,"&gt;0")+COUNTIF('Data R1'!Y473,"&gt;0"))&gt;0,1,0))</f>
        <v/>
      </c>
      <c r="M471" t="inlineStr">
        <is>
          <t>Data R</t>
        </is>
      </c>
    </row>
    <row r="472">
      <c r="A472" t="inlineStr">
        <is>
          <t>Regional 1</t>
        </is>
      </c>
      <c r="B472">
        <f>IF('Data R1'!C474="","",'Data R1'!B474)</f>
        <v/>
      </c>
      <c r="C472">
        <f>IF('Data R1'!C474="","",'Data R1'!C474)</f>
        <v/>
      </c>
      <c r="D472">
        <f>IF('Data R1'!C474="","",'Data R1'!D474)</f>
        <v/>
      </c>
      <c r="E472">
        <f>IF('Data R1'!C474="","",'Data R1'!E474)</f>
        <v/>
      </c>
      <c r="F472">
        <f>IF('Data R1'!C474="","",'Data R1'!F474)</f>
        <v/>
      </c>
      <c r="G472">
        <f>IF('Data R1'!C474="","",'Data R1'!AD474)</f>
        <v/>
      </c>
      <c r="H472">
        <f>IF('Data R1'!C474="","",'Data R1'!AC474)</f>
        <v/>
      </c>
      <c r="I472">
        <f>IF('Data R1'!C474="","",COUNTIF('Data R1'!J474,"&gt;0")+COUNTIF('Data R1'!L474,"&gt;0")+COUNTIF('Data R1'!N474,"&gt;0")+COUNTIF('Data R1'!P474,"&gt;0")+COUNTIF('Data R1'!R474,"&gt;0")+COUNTIF('Data R1'!T474,"&gt;0")+COUNTIF('Data R1'!V474,"&gt;0")+COUNTIF('Data R1'!X474,"&gt;0"))</f>
        <v/>
      </c>
      <c r="J472">
        <f>IF('Data R1'!C474="","",IF((COUNTIF('Data R1'!K474,"&gt;0")+COUNTIF('Data R1'!M474,"&gt;0")+COUNTIF('Data R1'!O474,"&gt;0")+COUNTIF('Data R1'!Q474,"&gt;0")+COUNTIF('Data R1'!S474,"&gt;0")+COUNTIF('Data R1'!U474,"&gt;0")+COUNTIF('Data R1'!W474,"&gt;0")+COUNTIF('Data R1'!Y474,"&gt;0"))&gt;0,1,0))</f>
        <v/>
      </c>
      <c r="M472" t="inlineStr">
        <is>
          <t>Data R</t>
        </is>
      </c>
    </row>
    <row r="473">
      <c r="A473" t="inlineStr">
        <is>
          <t>Regional 1</t>
        </is>
      </c>
      <c r="B473">
        <f>IF('Data R1'!C475="","",'Data R1'!B475)</f>
        <v/>
      </c>
      <c r="C473">
        <f>IF('Data R1'!C475="","",'Data R1'!C475)</f>
        <v/>
      </c>
      <c r="D473">
        <f>IF('Data R1'!C475="","",'Data R1'!D475)</f>
        <v/>
      </c>
      <c r="E473">
        <f>IF('Data R1'!C475="","",'Data R1'!E475)</f>
        <v/>
      </c>
      <c r="F473">
        <f>IF('Data R1'!C475="","",'Data R1'!F475)</f>
        <v/>
      </c>
      <c r="G473">
        <f>IF('Data R1'!C475="","",'Data R1'!AD475)</f>
        <v/>
      </c>
      <c r="H473">
        <f>IF('Data R1'!C475="","",'Data R1'!AC475)</f>
        <v/>
      </c>
      <c r="I473">
        <f>IF('Data R1'!C475="","",COUNTIF('Data R1'!J475,"&gt;0")+COUNTIF('Data R1'!L475,"&gt;0")+COUNTIF('Data R1'!N475,"&gt;0")+COUNTIF('Data R1'!P475,"&gt;0")+COUNTIF('Data R1'!R475,"&gt;0")+COUNTIF('Data R1'!T475,"&gt;0")+COUNTIF('Data R1'!V475,"&gt;0")+COUNTIF('Data R1'!X475,"&gt;0"))</f>
        <v/>
      </c>
      <c r="J473">
        <f>IF('Data R1'!C475="","",IF((COUNTIF('Data R1'!K475,"&gt;0")+COUNTIF('Data R1'!M475,"&gt;0")+COUNTIF('Data R1'!O475,"&gt;0")+COUNTIF('Data R1'!Q475,"&gt;0")+COUNTIF('Data R1'!S475,"&gt;0")+COUNTIF('Data R1'!U475,"&gt;0")+COUNTIF('Data R1'!W475,"&gt;0")+COUNTIF('Data R1'!Y475,"&gt;0"))&gt;0,1,0))</f>
        <v/>
      </c>
      <c r="M473" t="inlineStr">
        <is>
          <t>Data R</t>
        </is>
      </c>
    </row>
    <row r="474">
      <c r="A474" t="inlineStr">
        <is>
          <t>Regional 1</t>
        </is>
      </c>
      <c r="B474">
        <f>IF('Data R1'!C476="","",'Data R1'!B476)</f>
        <v/>
      </c>
      <c r="C474">
        <f>IF('Data R1'!C476="","",'Data R1'!C476)</f>
        <v/>
      </c>
      <c r="D474">
        <f>IF('Data R1'!C476="","",'Data R1'!D476)</f>
        <v/>
      </c>
      <c r="E474">
        <f>IF('Data R1'!C476="","",'Data R1'!E476)</f>
        <v/>
      </c>
      <c r="F474">
        <f>IF('Data R1'!C476="","",'Data R1'!F476)</f>
        <v/>
      </c>
      <c r="G474">
        <f>IF('Data R1'!C476="","",'Data R1'!AD476)</f>
        <v/>
      </c>
      <c r="H474">
        <f>IF('Data R1'!C476="","",'Data R1'!AC476)</f>
        <v/>
      </c>
      <c r="I474">
        <f>IF('Data R1'!C476="","",COUNTIF('Data R1'!J476,"&gt;0")+COUNTIF('Data R1'!L476,"&gt;0")+COUNTIF('Data R1'!N476,"&gt;0")+COUNTIF('Data R1'!P476,"&gt;0")+COUNTIF('Data R1'!R476,"&gt;0")+COUNTIF('Data R1'!T476,"&gt;0")+COUNTIF('Data R1'!V476,"&gt;0")+COUNTIF('Data R1'!X476,"&gt;0"))</f>
        <v/>
      </c>
      <c r="J474">
        <f>IF('Data R1'!C476="","",IF((COUNTIF('Data R1'!K476,"&gt;0")+COUNTIF('Data R1'!M476,"&gt;0")+COUNTIF('Data R1'!O476,"&gt;0")+COUNTIF('Data R1'!Q476,"&gt;0")+COUNTIF('Data R1'!S476,"&gt;0")+COUNTIF('Data R1'!U476,"&gt;0")+COUNTIF('Data R1'!W476,"&gt;0")+COUNTIF('Data R1'!Y476,"&gt;0"))&gt;0,1,0))</f>
        <v/>
      </c>
      <c r="M474" t="inlineStr">
        <is>
          <t>Data R</t>
        </is>
      </c>
    </row>
    <row r="475">
      <c r="A475" t="inlineStr">
        <is>
          <t>Regional 1</t>
        </is>
      </c>
      <c r="B475">
        <f>IF('Data R1'!C477="","",'Data R1'!B477)</f>
        <v/>
      </c>
      <c r="C475">
        <f>IF('Data R1'!C477="","",'Data R1'!C477)</f>
        <v/>
      </c>
      <c r="D475">
        <f>IF('Data R1'!C477="","",'Data R1'!D477)</f>
        <v/>
      </c>
      <c r="E475">
        <f>IF('Data R1'!C477="","",'Data R1'!E477)</f>
        <v/>
      </c>
      <c r="F475">
        <f>IF('Data R1'!C477="","",'Data R1'!F477)</f>
        <v/>
      </c>
      <c r="G475">
        <f>IF('Data R1'!C477="","",'Data R1'!AD477)</f>
        <v/>
      </c>
      <c r="H475">
        <f>IF('Data R1'!C477="","",'Data R1'!AC477)</f>
        <v/>
      </c>
      <c r="I475">
        <f>IF('Data R1'!C477="","",COUNTIF('Data R1'!J477,"&gt;0")+COUNTIF('Data R1'!L477,"&gt;0")+COUNTIF('Data R1'!N477,"&gt;0")+COUNTIF('Data R1'!P477,"&gt;0")+COUNTIF('Data R1'!R477,"&gt;0")+COUNTIF('Data R1'!T477,"&gt;0")+COUNTIF('Data R1'!V477,"&gt;0")+COUNTIF('Data R1'!X477,"&gt;0"))</f>
        <v/>
      </c>
      <c r="J475">
        <f>IF('Data R1'!C477="","",IF((COUNTIF('Data R1'!K477,"&gt;0")+COUNTIF('Data R1'!M477,"&gt;0")+COUNTIF('Data R1'!O477,"&gt;0")+COUNTIF('Data R1'!Q477,"&gt;0")+COUNTIF('Data R1'!S477,"&gt;0")+COUNTIF('Data R1'!U477,"&gt;0")+COUNTIF('Data R1'!W477,"&gt;0")+COUNTIF('Data R1'!Y477,"&gt;0"))&gt;0,1,0))</f>
        <v/>
      </c>
      <c r="M475" t="inlineStr">
        <is>
          <t>Data R</t>
        </is>
      </c>
    </row>
    <row r="476">
      <c r="A476" t="inlineStr">
        <is>
          <t>Regional 1</t>
        </is>
      </c>
      <c r="B476">
        <f>IF('Data R1'!C478="","",'Data R1'!B478)</f>
        <v/>
      </c>
      <c r="C476">
        <f>IF('Data R1'!C478="","",'Data R1'!C478)</f>
        <v/>
      </c>
      <c r="D476">
        <f>IF('Data R1'!C478="","",'Data R1'!D478)</f>
        <v/>
      </c>
      <c r="E476">
        <f>IF('Data R1'!C478="","",'Data R1'!E478)</f>
        <v/>
      </c>
      <c r="F476">
        <f>IF('Data R1'!C478="","",'Data R1'!F478)</f>
        <v/>
      </c>
      <c r="G476">
        <f>IF('Data R1'!C478="","",'Data R1'!AD478)</f>
        <v/>
      </c>
      <c r="H476">
        <f>IF('Data R1'!C478="","",'Data R1'!AC478)</f>
        <v/>
      </c>
      <c r="I476">
        <f>IF('Data R1'!C478="","",COUNTIF('Data R1'!J478,"&gt;0")+COUNTIF('Data R1'!L478,"&gt;0")+COUNTIF('Data R1'!N478,"&gt;0")+COUNTIF('Data R1'!P478,"&gt;0")+COUNTIF('Data R1'!R478,"&gt;0")+COUNTIF('Data R1'!T478,"&gt;0")+COUNTIF('Data R1'!V478,"&gt;0")+COUNTIF('Data R1'!X478,"&gt;0"))</f>
        <v/>
      </c>
      <c r="J476">
        <f>IF('Data R1'!C478="","",IF((COUNTIF('Data R1'!K478,"&gt;0")+COUNTIF('Data R1'!M478,"&gt;0")+COUNTIF('Data R1'!O478,"&gt;0")+COUNTIF('Data R1'!Q478,"&gt;0")+COUNTIF('Data R1'!S478,"&gt;0")+COUNTIF('Data R1'!U478,"&gt;0")+COUNTIF('Data R1'!W478,"&gt;0")+COUNTIF('Data R1'!Y478,"&gt;0"))&gt;0,1,0))</f>
        <v/>
      </c>
      <c r="M476" t="inlineStr">
        <is>
          <t>Data R</t>
        </is>
      </c>
    </row>
    <row r="477">
      <c r="A477" t="inlineStr">
        <is>
          <t>Regional 1</t>
        </is>
      </c>
      <c r="B477">
        <f>IF('Data R1'!C479="","",'Data R1'!B479)</f>
        <v/>
      </c>
      <c r="C477">
        <f>IF('Data R1'!C479="","",'Data R1'!C479)</f>
        <v/>
      </c>
      <c r="D477">
        <f>IF('Data R1'!C479="","",'Data R1'!D479)</f>
        <v/>
      </c>
      <c r="E477">
        <f>IF('Data R1'!C479="","",'Data R1'!E479)</f>
        <v/>
      </c>
      <c r="F477">
        <f>IF('Data R1'!C479="","",'Data R1'!F479)</f>
        <v/>
      </c>
      <c r="G477">
        <f>IF('Data R1'!C479="","",'Data R1'!AD479)</f>
        <v/>
      </c>
      <c r="H477">
        <f>IF('Data R1'!C479="","",'Data R1'!AC479)</f>
        <v/>
      </c>
      <c r="I477">
        <f>IF('Data R1'!C479="","",COUNTIF('Data R1'!J479,"&gt;0")+COUNTIF('Data R1'!L479,"&gt;0")+COUNTIF('Data R1'!N479,"&gt;0")+COUNTIF('Data R1'!P479,"&gt;0")+COUNTIF('Data R1'!R479,"&gt;0")+COUNTIF('Data R1'!T479,"&gt;0")+COUNTIF('Data R1'!V479,"&gt;0")+COUNTIF('Data R1'!X479,"&gt;0"))</f>
        <v/>
      </c>
      <c r="J477">
        <f>IF('Data R1'!C479="","",IF((COUNTIF('Data R1'!K479,"&gt;0")+COUNTIF('Data R1'!M479,"&gt;0")+COUNTIF('Data R1'!O479,"&gt;0")+COUNTIF('Data R1'!Q479,"&gt;0")+COUNTIF('Data R1'!S479,"&gt;0")+COUNTIF('Data R1'!U479,"&gt;0")+COUNTIF('Data R1'!W479,"&gt;0")+COUNTIF('Data R1'!Y479,"&gt;0"))&gt;0,1,0))</f>
        <v/>
      </c>
      <c r="M477" t="inlineStr">
        <is>
          <t>Data R</t>
        </is>
      </c>
    </row>
    <row r="478">
      <c r="A478" t="inlineStr">
        <is>
          <t>Regional 1</t>
        </is>
      </c>
      <c r="B478">
        <f>IF('Data R1'!C480="","",'Data R1'!B480)</f>
        <v/>
      </c>
      <c r="C478">
        <f>IF('Data R1'!C480="","",'Data R1'!C480)</f>
        <v/>
      </c>
      <c r="D478">
        <f>IF('Data R1'!C480="","",'Data R1'!D480)</f>
        <v/>
      </c>
      <c r="E478">
        <f>IF('Data R1'!C480="","",'Data R1'!E480)</f>
        <v/>
      </c>
      <c r="F478">
        <f>IF('Data R1'!C480="","",'Data R1'!F480)</f>
        <v/>
      </c>
      <c r="G478">
        <f>IF('Data R1'!C480="","",'Data R1'!AD480)</f>
        <v/>
      </c>
      <c r="H478">
        <f>IF('Data R1'!C480="","",'Data R1'!AC480)</f>
        <v/>
      </c>
      <c r="I478">
        <f>IF('Data R1'!C480="","",COUNTIF('Data R1'!J480,"&gt;0")+COUNTIF('Data R1'!L480,"&gt;0")+COUNTIF('Data R1'!N480,"&gt;0")+COUNTIF('Data R1'!P480,"&gt;0")+COUNTIF('Data R1'!R480,"&gt;0")+COUNTIF('Data R1'!T480,"&gt;0")+COUNTIF('Data R1'!V480,"&gt;0")+COUNTIF('Data R1'!X480,"&gt;0"))</f>
        <v/>
      </c>
      <c r="J478">
        <f>IF('Data R1'!C480="","",IF((COUNTIF('Data R1'!K480,"&gt;0")+COUNTIF('Data R1'!M480,"&gt;0")+COUNTIF('Data R1'!O480,"&gt;0")+COUNTIF('Data R1'!Q480,"&gt;0")+COUNTIF('Data R1'!S480,"&gt;0")+COUNTIF('Data R1'!U480,"&gt;0")+COUNTIF('Data R1'!W480,"&gt;0")+COUNTIF('Data R1'!Y480,"&gt;0"))&gt;0,1,0))</f>
        <v/>
      </c>
      <c r="M478" t="inlineStr">
        <is>
          <t>Data R</t>
        </is>
      </c>
    </row>
    <row r="479">
      <c r="A479" t="inlineStr">
        <is>
          <t>Regional 1</t>
        </is>
      </c>
      <c r="B479">
        <f>IF('Data R1'!C481="","",'Data R1'!B481)</f>
        <v/>
      </c>
      <c r="C479">
        <f>IF('Data R1'!C481="","",'Data R1'!C481)</f>
        <v/>
      </c>
      <c r="D479">
        <f>IF('Data R1'!C481="","",'Data R1'!D481)</f>
        <v/>
      </c>
      <c r="E479">
        <f>IF('Data R1'!C481="","",'Data R1'!E481)</f>
        <v/>
      </c>
      <c r="F479">
        <f>IF('Data R1'!C481="","",'Data R1'!F481)</f>
        <v/>
      </c>
      <c r="G479">
        <f>IF('Data R1'!C481="","",'Data R1'!AD481)</f>
        <v/>
      </c>
      <c r="H479">
        <f>IF('Data R1'!C481="","",'Data R1'!AC481)</f>
        <v/>
      </c>
      <c r="I479">
        <f>IF('Data R1'!C481="","",COUNTIF('Data R1'!J481,"&gt;0")+COUNTIF('Data R1'!L481,"&gt;0")+COUNTIF('Data R1'!N481,"&gt;0")+COUNTIF('Data R1'!P481,"&gt;0")+COUNTIF('Data R1'!R481,"&gt;0")+COUNTIF('Data R1'!T481,"&gt;0")+COUNTIF('Data R1'!V481,"&gt;0")+COUNTIF('Data R1'!X481,"&gt;0"))</f>
        <v/>
      </c>
      <c r="J479">
        <f>IF('Data R1'!C481="","",IF((COUNTIF('Data R1'!K481,"&gt;0")+COUNTIF('Data R1'!M481,"&gt;0")+COUNTIF('Data R1'!O481,"&gt;0")+COUNTIF('Data R1'!Q481,"&gt;0")+COUNTIF('Data R1'!S481,"&gt;0")+COUNTIF('Data R1'!U481,"&gt;0")+COUNTIF('Data R1'!W481,"&gt;0")+COUNTIF('Data R1'!Y481,"&gt;0"))&gt;0,1,0))</f>
        <v/>
      </c>
      <c r="M479" t="inlineStr">
        <is>
          <t>Data R</t>
        </is>
      </c>
    </row>
    <row r="480">
      <c r="A480" t="inlineStr">
        <is>
          <t>Regional 1</t>
        </is>
      </c>
      <c r="B480">
        <f>IF('Data R1'!C482="","",'Data R1'!B482)</f>
        <v/>
      </c>
      <c r="C480">
        <f>IF('Data R1'!C482="","",'Data R1'!C482)</f>
        <v/>
      </c>
      <c r="D480">
        <f>IF('Data R1'!C482="","",'Data R1'!D482)</f>
        <v/>
      </c>
      <c r="E480">
        <f>IF('Data R1'!C482="","",'Data R1'!E482)</f>
        <v/>
      </c>
      <c r="F480">
        <f>IF('Data R1'!C482="","",'Data R1'!F482)</f>
        <v/>
      </c>
      <c r="G480">
        <f>IF('Data R1'!C482="","",'Data R1'!AD482)</f>
        <v/>
      </c>
      <c r="H480">
        <f>IF('Data R1'!C482="","",'Data R1'!AC482)</f>
        <v/>
      </c>
      <c r="I480">
        <f>IF('Data R1'!C482="","",COUNTIF('Data R1'!J482,"&gt;0")+COUNTIF('Data R1'!L482,"&gt;0")+COUNTIF('Data R1'!N482,"&gt;0")+COUNTIF('Data R1'!P482,"&gt;0")+COUNTIF('Data R1'!R482,"&gt;0")+COUNTIF('Data R1'!T482,"&gt;0")+COUNTIF('Data R1'!V482,"&gt;0")+COUNTIF('Data R1'!X482,"&gt;0"))</f>
        <v/>
      </c>
      <c r="J480">
        <f>IF('Data R1'!C482="","",IF((COUNTIF('Data R1'!K482,"&gt;0")+COUNTIF('Data R1'!M482,"&gt;0")+COUNTIF('Data R1'!O482,"&gt;0")+COUNTIF('Data R1'!Q482,"&gt;0")+COUNTIF('Data R1'!S482,"&gt;0")+COUNTIF('Data R1'!U482,"&gt;0")+COUNTIF('Data R1'!W482,"&gt;0")+COUNTIF('Data R1'!Y482,"&gt;0"))&gt;0,1,0))</f>
        <v/>
      </c>
      <c r="M480" t="inlineStr">
        <is>
          <t>Data R</t>
        </is>
      </c>
    </row>
    <row r="481">
      <c r="A481" t="inlineStr">
        <is>
          <t>Regional 1</t>
        </is>
      </c>
      <c r="B481">
        <f>IF('Data R1'!C483="","",'Data R1'!B483)</f>
        <v/>
      </c>
      <c r="C481">
        <f>IF('Data R1'!C483="","",'Data R1'!C483)</f>
        <v/>
      </c>
      <c r="D481">
        <f>IF('Data R1'!C483="","",'Data R1'!D483)</f>
        <v/>
      </c>
      <c r="E481">
        <f>IF('Data R1'!C483="","",'Data R1'!E483)</f>
        <v/>
      </c>
      <c r="F481">
        <f>IF('Data R1'!C483="","",'Data R1'!F483)</f>
        <v/>
      </c>
      <c r="G481">
        <f>IF('Data R1'!C483="","",'Data R1'!AD483)</f>
        <v/>
      </c>
      <c r="H481">
        <f>IF('Data R1'!C483="","",'Data R1'!AC483)</f>
        <v/>
      </c>
      <c r="I481">
        <f>IF('Data R1'!C483="","",COUNTIF('Data R1'!J483,"&gt;0")+COUNTIF('Data R1'!L483,"&gt;0")+COUNTIF('Data R1'!N483,"&gt;0")+COUNTIF('Data R1'!P483,"&gt;0")+COUNTIF('Data R1'!R483,"&gt;0")+COUNTIF('Data R1'!T483,"&gt;0")+COUNTIF('Data R1'!V483,"&gt;0")+COUNTIF('Data R1'!X483,"&gt;0"))</f>
        <v/>
      </c>
      <c r="J481">
        <f>IF('Data R1'!C483="","",IF((COUNTIF('Data R1'!K483,"&gt;0")+COUNTIF('Data R1'!M483,"&gt;0")+COUNTIF('Data R1'!O483,"&gt;0")+COUNTIF('Data R1'!Q483,"&gt;0")+COUNTIF('Data R1'!S483,"&gt;0")+COUNTIF('Data R1'!U483,"&gt;0")+COUNTIF('Data R1'!W483,"&gt;0")+COUNTIF('Data R1'!Y483,"&gt;0"))&gt;0,1,0))</f>
        <v/>
      </c>
      <c r="M481" t="inlineStr">
        <is>
          <t>Data R</t>
        </is>
      </c>
    </row>
    <row r="482">
      <c r="A482" t="inlineStr">
        <is>
          <t>Regional 1</t>
        </is>
      </c>
      <c r="B482">
        <f>IF('Data R1'!C484="","",'Data R1'!B484)</f>
        <v/>
      </c>
      <c r="C482">
        <f>IF('Data R1'!C484="","",'Data R1'!C484)</f>
        <v/>
      </c>
      <c r="D482">
        <f>IF('Data R1'!C484="","",'Data R1'!D484)</f>
        <v/>
      </c>
      <c r="E482">
        <f>IF('Data R1'!C484="","",'Data R1'!E484)</f>
        <v/>
      </c>
      <c r="F482">
        <f>IF('Data R1'!C484="","",'Data R1'!F484)</f>
        <v/>
      </c>
      <c r="G482">
        <f>IF('Data R1'!C484="","",'Data R1'!AD484)</f>
        <v/>
      </c>
      <c r="H482">
        <f>IF('Data R1'!C484="","",'Data R1'!AC484)</f>
        <v/>
      </c>
      <c r="I482">
        <f>IF('Data R1'!C484="","",COUNTIF('Data R1'!J484,"&gt;0")+COUNTIF('Data R1'!L484,"&gt;0")+COUNTIF('Data R1'!N484,"&gt;0")+COUNTIF('Data R1'!P484,"&gt;0")+COUNTIF('Data R1'!R484,"&gt;0")+COUNTIF('Data R1'!T484,"&gt;0")+COUNTIF('Data R1'!V484,"&gt;0")+COUNTIF('Data R1'!X484,"&gt;0"))</f>
        <v/>
      </c>
      <c r="J482">
        <f>IF('Data R1'!C484="","",IF((COUNTIF('Data R1'!K484,"&gt;0")+COUNTIF('Data R1'!M484,"&gt;0")+COUNTIF('Data R1'!O484,"&gt;0")+COUNTIF('Data R1'!Q484,"&gt;0")+COUNTIF('Data R1'!S484,"&gt;0")+COUNTIF('Data R1'!U484,"&gt;0")+COUNTIF('Data R1'!W484,"&gt;0")+COUNTIF('Data R1'!Y484,"&gt;0"))&gt;0,1,0))</f>
        <v/>
      </c>
      <c r="M482" t="inlineStr">
        <is>
          <t>Data R</t>
        </is>
      </c>
    </row>
    <row r="483">
      <c r="A483" t="inlineStr">
        <is>
          <t>Regional 1</t>
        </is>
      </c>
      <c r="B483">
        <f>IF('Data R1'!C485="","",'Data R1'!B485)</f>
        <v/>
      </c>
      <c r="C483">
        <f>IF('Data R1'!C485="","",'Data R1'!C485)</f>
        <v/>
      </c>
      <c r="D483">
        <f>IF('Data R1'!C485="","",'Data R1'!D485)</f>
        <v/>
      </c>
      <c r="E483">
        <f>IF('Data R1'!C485="","",'Data R1'!E485)</f>
        <v/>
      </c>
      <c r="F483">
        <f>IF('Data R1'!C485="","",'Data R1'!F485)</f>
        <v/>
      </c>
      <c r="G483">
        <f>IF('Data R1'!C485="","",'Data R1'!AD485)</f>
        <v/>
      </c>
      <c r="H483">
        <f>IF('Data R1'!C485="","",'Data R1'!AC485)</f>
        <v/>
      </c>
      <c r="I483">
        <f>IF('Data R1'!C485="","",COUNTIF('Data R1'!J485,"&gt;0")+COUNTIF('Data R1'!L485,"&gt;0")+COUNTIF('Data R1'!N485,"&gt;0")+COUNTIF('Data R1'!P485,"&gt;0")+COUNTIF('Data R1'!R485,"&gt;0")+COUNTIF('Data R1'!T485,"&gt;0")+COUNTIF('Data R1'!V485,"&gt;0")+COUNTIF('Data R1'!X485,"&gt;0"))</f>
        <v/>
      </c>
      <c r="J483">
        <f>IF('Data R1'!C485="","",IF((COUNTIF('Data R1'!K485,"&gt;0")+COUNTIF('Data R1'!M485,"&gt;0")+COUNTIF('Data R1'!O485,"&gt;0")+COUNTIF('Data R1'!Q485,"&gt;0")+COUNTIF('Data R1'!S485,"&gt;0")+COUNTIF('Data R1'!U485,"&gt;0")+COUNTIF('Data R1'!W485,"&gt;0")+COUNTIF('Data R1'!Y485,"&gt;0"))&gt;0,1,0))</f>
        <v/>
      </c>
      <c r="M483" t="inlineStr">
        <is>
          <t>Data R</t>
        </is>
      </c>
    </row>
    <row r="484">
      <c r="A484" t="inlineStr">
        <is>
          <t>Regional 1</t>
        </is>
      </c>
      <c r="B484">
        <f>IF('Data R1'!C486="","",'Data R1'!B486)</f>
        <v/>
      </c>
      <c r="C484">
        <f>IF('Data R1'!C486="","",'Data R1'!C486)</f>
        <v/>
      </c>
      <c r="D484">
        <f>IF('Data R1'!C486="","",'Data R1'!D486)</f>
        <v/>
      </c>
      <c r="E484">
        <f>IF('Data R1'!C486="","",'Data R1'!E486)</f>
        <v/>
      </c>
      <c r="F484">
        <f>IF('Data R1'!C486="","",'Data R1'!F486)</f>
        <v/>
      </c>
      <c r="G484">
        <f>IF('Data R1'!C486="","",'Data R1'!AD486)</f>
        <v/>
      </c>
      <c r="H484">
        <f>IF('Data R1'!C486="","",'Data R1'!AC486)</f>
        <v/>
      </c>
      <c r="I484">
        <f>IF('Data R1'!C486="","",COUNTIF('Data R1'!J486,"&gt;0")+COUNTIF('Data R1'!L486,"&gt;0")+COUNTIF('Data R1'!N486,"&gt;0")+COUNTIF('Data R1'!P486,"&gt;0")+COUNTIF('Data R1'!R486,"&gt;0")+COUNTIF('Data R1'!T486,"&gt;0")+COUNTIF('Data R1'!V486,"&gt;0")+COUNTIF('Data R1'!X486,"&gt;0"))</f>
        <v/>
      </c>
      <c r="J484">
        <f>IF('Data R1'!C486="","",IF((COUNTIF('Data R1'!K486,"&gt;0")+COUNTIF('Data R1'!M486,"&gt;0")+COUNTIF('Data R1'!O486,"&gt;0")+COUNTIF('Data R1'!Q486,"&gt;0")+COUNTIF('Data R1'!S486,"&gt;0")+COUNTIF('Data R1'!U486,"&gt;0")+COUNTIF('Data R1'!W486,"&gt;0")+COUNTIF('Data R1'!Y486,"&gt;0"))&gt;0,1,0))</f>
        <v/>
      </c>
      <c r="M484" t="inlineStr">
        <is>
          <t>Data R</t>
        </is>
      </c>
    </row>
    <row r="485">
      <c r="A485" t="inlineStr">
        <is>
          <t>Regional 1</t>
        </is>
      </c>
      <c r="B485">
        <f>IF('Data R1'!C487="","",'Data R1'!B487)</f>
        <v/>
      </c>
      <c r="C485">
        <f>IF('Data R1'!C487="","",'Data R1'!C487)</f>
        <v/>
      </c>
      <c r="D485">
        <f>IF('Data R1'!C487="","",'Data R1'!D487)</f>
        <v/>
      </c>
      <c r="E485">
        <f>IF('Data R1'!C487="","",'Data R1'!E487)</f>
        <v/>
      </c>
      <c r="F485">
        <f>IF('Data R1'!C487="","",'Data R1'!F487)</f>
        <v/>
      </c>
      <c r="G485">
        <f>IF('Data R1'!C487="","",'Data R1'!AD487)</f>
        <v/>
      </c>
      <c r="H485">
        <f>IF('Data R1'!C487="","",'Data R1'!AC487)</f>
        <v/>
      </c>
      <c r="I485">
        <f>IF('Data R1'!C487="","",COUNTIF('Data R1'!J487,"&gt;0")+COUNTIF('Data R1'!L487,"&gt;0")+COUNTIF('Data R1'!N487,"&gt;0")+COUNTIF('Data R1'!P487,"&gt;0")+COUNTIF('Data R1'!R487,"&gt;0")+COUNTIF('Data R1'!T487,"&gt;0")+COUNTIF('Data R1'!V487,"&gt;0")+COUNTIF('Data R1'!X487,"&gt;0"))</f>
        <v/>
      </c>
      <c r="J485">
        <f>IF('Data R1'!C487="","",IF((COUNTIF('Data R1'!K487,"&gt;0")+COUNTIF('Data R1'!M487,"&gt;0")+COUNTIF('Data R1'!O487,"&gt;0")+COUNTIF('Data R1'!Q487,"&gt;0")+COUNTIF('Data R1'!S487,"&gt;0")+COUNTIF('Data R1'!U487,"&gt;0")+COUNTIF('Data R1'!W487,"&gt;0")+COUNTIF('Data R1'!Y487,"&gt;0"))&gt;0,1,0))</f>
        <v/>
      </c>
      <c r="M485" t="inlineStr">
        <is>
          <t>Data R</t>
        </is>
      </c>
    </row>
    <row r="486">
      <c r="A486" t="inlineStr">
        <is>
          <t>Regional 1</t>
        </is>
      </c>
      <c r="B486">
        <f>IF('Data R1'!C488="","",'Data R1'!B488)</f>
        <v/>
      </c>
      <c r="C486">
        <f>IF('Data R1'!C488="","",'Data R1'!C488)</f>
        <v/>
      </c>
      <c r="D486">
        <f>IF('Data R1'!C488="","",'Data R1'!D488)</f>
        <v/>
      </c>
      <c r="E486">
        <f>IF('Data R1'!C488="","",'Data R1'!E488)</f>
        <v/>
      </c>
      <c r="F486">
        <f>IF('Data R1'!C488="","",'Data R1'!F488)</f>
        <v/>
      </c>
      <c r="G486">
        <f>IF('Data R1'!C488="","",'Data R1'!AD488)</f>
        <v/>
      </c>
      <c r="H486">
        <f>IF('Data R1'!C488="","",'Data R1'!AC488)</f>
        <v/>
      </c>
      <c r="I486">
        <f>IF('Data R1'!C488="","",COUNTIF('Data R1'!J488,"&gt;0")+COUNTIF('Data R1'!L488,"&gt;0")+COUNTIF('Data R1'!N488,"&gt;0")+COUNTIF('Data R1'!P488,"&gt;0")+COUNTIF('Data R1'!R488,"&gt;0")+COUNTIF('Data R1'!T488,"&gt;0")+COUNTIF('Data R1'!V488,"&gt;0")+COUNTIF('Data R1'!X488,"&gt;0"))</f>
        <v/>
      </c>
      <c r="J486">
        <f>IF('Data R1'!C488="","",IF((COUNTIF('Data R1'!K488,"&gt;0")+COUNTIF('Data R1'!M488,"&gt;0")+COUNTIF('Data R1'!O488,"&gt;0")+COUNTIF('Data R1'!Q488,"&gt;0")+COUNTIF('Data R1'!S488,"&gt;0")+COUNTIF('Data R1'!U488,"&gt;0")+COUNTIF('Data R1'!W488,"&gt;0")+COUNTIF('Data R1'!Y488,"&gt;0"))&gt;0,1,0))</f>
        <v/>
      </c>
      <c r="M486" t="inlineStr">
        <is>
          <t>Data R</t>
        </is>
      </c>
    </row>
    <row r="487">
      <c r="A487" t="inlineStr">
        <is>
          <t>Regional 1</t>
        </is>
      </c>
      <c r="B487">
        <f>IF('Data R1'!C489="","",'Data R1'!B489)</f>
        <v/>
      </c>
      <c r="C487">
        <f>IF('Data R1'!C489="","",'Data R1'!C489)</f>
        <v/>
      </c>
      <c r="D487">
        <f>IF('Data R1'!C489="","",'Data R1'!D489)</f>
        <v/>
      </c>
      <c r="E487">
        <f>IF('Data R1'!C489="","",'Data R1'!E489)</f>
        <v/>
      </c>
      <c r="F487">
        <f>IF('Data R1'!C489="","",'Data R1'!F489)</f>
        <v/>
      </c>
      <c r="G487">
        <f>IF('Data R1'!C489="","",'Data R1'!AD489)</f>
        <v/>
      </c>
      <c r="H487">
        <f>IF('Data R1'!C489="","",'Data R1'!AC489)</f>
        <v/>
      </c>
      <c r="I487">
        <f>IF('Data R1'!C489="","",COUNTIF('Data R1'!J489,"&gt;0")+COUNTIF('Data R1'!L489,"&gt;0")+COUNTIF('Data R1'!N489,"&gt;0")+COUNTIF('Data R1'!P489,"&gt;0")+COUNTIF('Data R1'!R489,"&gt;0")+COUNTIF('Data R1'!T489,"&gt;0")+COUNTIF('Data R1'!V489,"&gt;0")+COUNTIF('Data R1'!X489,"&gt;0"))</f>
        <v/>
      </c>
      <c r="J487">
        <f>IF('Data R1'!C489="","",IF((COUNTIF('Data R1'!K489,"&gt;0")+COUNTIF('Data R1'!M489,"&gt;0")+COUNTIF('Data R1'!O489,"&gt;0")+COUNTIF('Data R1'!Q489,"&gt;0")+COUNTIF('Data R1'!S489,"&gt;0")+COUNTIF('Data R1'!U489,"&gt;0")+COUNTIF('Data R1'!W489,"&gt;0")+COUNTIF('Data R1'!Y489,"&gt;0"))&gt;0,1,0))</f>
        <v/>
      </c>
      <c r="M487" t="inlineStr">
        <is>
          <t>Data R</t>
        </is>
      </c>
    </row>
    <row r="488">
      <c r="A488" t="inlineStr">
        <is>
          <t>Regional 1</t>
        </is>
      </c>
      <c r="B488">
        <f>IF('Data R1'!C490="","",'Data R1'!B490)</f>
        <v/>
      </c>
      <c r="C488">
        <f>IF('Data R1'!C490="","",'Data R1'!C490)</f>
        <v/>
      </c>
      <c r="D488">
        <f>IF('Data R1'!C490="","",'Data R1'!D490)</f>
        <v/>
      </c>
      <c r="E488">
        <f>IF('Data R1'!C490="","",'Data R1'!E490)</f>
        <v/>
      </c>
      <c r="F488">
        <f>IF('Data R1'!C490="","",'Data R1'!F490)</f>
        <v/>
      </c>
      <c r="G488">
        <f>IF('Data R1'!C490="","",'Data R1'!AD490)</f>
        <v/>
      </c>
      <c r="H488">
        <f>IF('Data R1'!C490="","",'Data R1'!AC490)</f>
        <v/>
      </c>
      <c r="I488">
        <f>IF('Data R1'!C490="","",COUNTIF('Data R1'!J490,"&gt;0")+COUNTIF('Data R1'!L490,"&gt;0")+COUNTIF('Data R1'!N490,"&gt;0")+COUNTIF('Data R1'!P490,"&gt;0")+COUNTIF('Data R1'!R490,"&gt;0")+COUNTIF('Data R1'!T490,"&gt;0")+COUNTIF('Data R1'!V490,"&gt;0")+COUNTIF('Data R1'!X490,"&gt;0"))</f>
        <v/>
      </c>
      <c r="J488">
        <f>IF('Data R1'!C490="","",IF((COUNTIF('Data R1'!K490,"&gt;0")+COUNTIF('Data R1'!M490,"&gt;0")+COUNTIF('Data R1'!O490,"&gt;0")+COUNTIF('Data R1'!Q490,"&gt;0")+COUNTIF('Data R1'!S490,"&gt;0")+COUNTIF('Data R1'!U490,"&gt;0")+COUNTIF('Data R1'!W490,"&gt;0")+COUNTIF('Data R1'!Y490,"&gt;0"))&gt;0,1,0))</f>
        <v/>
      </c>
      <c r="M488" t="inlineStr">
        <is>
          <t>Data R</t>
        </is>
      </c>
    </row>
    <row r="489">
      <c r="A489" t="inlineStr">
        <is>
          <t>Regional 1</t>
        </is>
      </c>
      <c r="B489">
        <f>IF('Data R1'!C491="","",'Data R1'!B491)</f>
        <v/>
      </c>
      <c r="C489">
        <f>IF('Data R1'!C491="","",'Data R1'!C491)</f>
        <v/>
      </c>
      <c r="D489">
        <f>IF('Data R1'!C491="","",'Data R1'!D491)</f>
        <v/>
      </c>
      <c r="E489">
        <f>IF('Data R1'!C491="","",'Data R1'!E491)</f>
        <v/>
      </c>
      <c r="F489">
        <f>IF('Data R1'!C491="","",'Data R1'!F491)</f>
        <v/>
      </c>
      <c r="G489">
        <f>IF('Data R1'!C491="","",'Data R1'!AD491)</f>
        <v/>
      </c>
      <c r="H489">
        <f>IF('Data R1'!C491="","",'Data R1'!AC491)</f>
        <v/>
      </c>
      <c r="I489">
        <f>IF('Data R1'!C491="","",COUNTIF('Data R1'!J491,"&gt;0")+COUNTIF('Data R1'!L491,"&gt;0")+COUNTIF('Data R1'!N491,"&gt;0")+COUNTIF('Data R1'!P491,"&gt;0")+COUNTIF('Data R1'!R491,"&gt;0")+COUNTIF('Data R1'!T491,"&gt;0")+COUNTIF('Data R1'!V491,"&gt;0")+COUNTIF('Data R1'!X491,"&gt;0"))</f>
        <v/>
      </c>
      <c r="J489">
        <f>IF('Data R1'!C491="","",IF((COUNTIF('Data R1'!K491,"&gt;0")+COUNTIF('Data R1'!M491,"&gt;0")+COUNTIF('Data R1'!O491,"&gt;0")+COUNTIF('Data R1'!Q491,"&gt;0")+COUNTIF('Data R1'!S491,"&gt;0")+COUNTIF('Data R1'!U491,"&gt;0")+COUNTIF('Data R1'!W491,"&gt;0")+COUNTIF('Data R1'!Y491,"&gt;0"))&gt;0,1,0))</f>
        <v/>
      </c>
      <c r="M489" t="inlineStr">
        <is>
          <t>Data R</t>
        </is>
      </c>
    </row>
    <row r="490">
      <c r="A490" t="inlineStr">
        <is>
          <t>Regional 1</t>
        </is>
      </c>
      <c r="B490">
        <f>IF('Data R1'!C492="","",'Data R1'!B492)</f>
        <v/>
      </c>
      <c r="C490">
        <f>IF('Data R1'!C492="","",'Data R1'!C492)</f>
        <v/>
      </c>
      <c r="D490">
        <f>IF('Data R1'!C492="","",'Data R1'!D492)</f>
        <v/>
      </c>
      <c r="E490">
        <f>IF('Data R1'!C492="","",'Data R1'!E492)</f>
        <v/>
      </c>
      <c r="F490">
        <f>IF('Data R1'!C492="","",'Data R1'!F492)</f>
        <v/>
      </c>
      <c r="G490">
        <f>IF('Data R1'!C492="","",'Data R1'!AD492)</f>
        <v/>
      </c>
      <c r="H490">
        <f>IF('Data R1'!C492="","",'Data R1'!AC492)</f>
        <v/>
      </c>
      <c r="I490">
        <f>IF('Data R1'!C492="","",COUNTIF('Data R1'!J492,"&gt;0")+COUNTIF('Data R1'!L492,"&gt;0")+COUNTIF('Data R1'!N492,"&gt;0")+COUNTIF('Data R1'!P492,"&gt;0")+COUNTIF('Data R1'!R492,"&gt;0")+COUNTIF('Data R1'!T492,"&gt;0")+COUNTIF('Data R1'!V492,"&gt;0")+COUNTIF('Data R1'!X492,"&gt;0"))</f>
        <v/>
      </c>
      <c r="J490">
        <f>IF('Data R1'!C492="","",IF((COUNTIF('Data R1'!K492,"&gt;0")+COUNTIF('Data R1'!M492,"&gt;0")+COUNTIF('Data R1'!O492,"&gt;0")+COUNTIF('Data R1'!Q492,"&gt;0")+COUNTIF('Data R1'!S492,"&gt;0")+COUNTIF('Data R1'!U492,"&gt;0")+COUNTIF('Data R1'!W492,"&gt;0")+COUNTIF('Data R1'!Y492,"&gt;0"))&gt;0,1,0))</f>
        <v/>
      </c>
      <c r="M490" t="inlineStr">
        <is>
          <t>Data R</t>
        </is>
      </c>
    </row>
    <row r="491">
      <c r="A491" t="inlineStr">
        <is>
          <t>Regional 1</t>
        </is>
      </c>
      <c r="B491">
        <f>IF('Data R1'!C493="","",'Data R1'!B493)</f>
        <v/>
      </c>
      <c r="C491">
        <f>IF('Data R1'!C493="","",'Data R1'!C493)</f>
        <v/>
      </c>
      <c r="D491">
        <f>IF('Data R1'!C493="","",'Data R1'!D493)</f>
        <v/>
      </c>
      <c r="E491">
        <f>IF('Data R1'!C493="","",'Data R1'!E493)</f>
        <v/>
      </c>
      <c r="F491">
        <f>IF('Data R1'!C493="","",'Data R1'!F493)</f>
        <v/>
      </c>
      <c r="G491">
        <f>IF('Data R1'!C493="","",'Data R1'!AD493)</f>
        <v/>
      </c>
      <c r="H491">
        <f>IF('Data R1'!C493="","",'Data R1'!AC493)</f>
        <v/>
      </c>
      <c r="I491">
        <f>IF('Data R1'!C493="","",COUNTIF('Data R1'!J493,"&gt;0")+COUNTIF('Data R1'!L493,"&gt;0")+COUNTIF('Data R1'!N493,"&gt;0")+COUNTIF('Data R1'!P493,"&gt;0")+COUNTIF('Data R1'!R493,"&gt;0")+COUNTIF('Data R1'!T493,"&gt;0")+COUNTIF('Data R1'!V493,"&gt;0")+COUNTIF('Data R1'!X493,"&gt;0"))</f>
        <v/>
      </c>
      <c r="J491">
        <f>IF('Data R1'!C493="","",IF((COUNTIF('Data R1'!K493,"&gt;0")+COUNTIF('Data R1'!M493,"&gt;0")+COUNTIF('Data R1'!O493,"&gt;0")+COUNTIF('Data R1'!Q493,"&gt;0")+COUNTIF('Data R1'!S493,"&gt;0")+COUNTIF('Data R1'!U493,"&gt;0")+COUNTIF('Data R1'!W493,"&gt;0")+COUNTIF('Data R1'!Y493,"&gt;0"))&gt;0,1,0))</f>
        <v/>
      </c>
      <c r="M491" t="inlineStr">
        <is>
          <t>Data R</t>
        </is>
      </c>
    </row>
    <row r="492">
      <c r="A492" t="inlineStr">
        <is>
          <t>Regional 1</t>
        </is>
      </c>
      <c r="B492">
        <f>IF('Data R1'!C494="","",'Data R1'!B494)</f>
        <v/>
      </c>
      <c r="C492">
        <f>IF('Data R1'!C494="","",'Data R1'!C494)</f>
        <v/>
      </c>
      <c r="D492">
        <f>IF('Data R1'!C494="","",'Data R1'!D494)</f>
        <v/>
      </c>
      <c r="E492">
        <f>IF('Data R1'!C494="","",'Data R1'!E494)</f>
        <v/>
      </c>
      <c r="F492">
        <f>IF('Data R1'!C494="","",'Data R1'!F494)</f>
        <v/>
      </c>
      <c r="G492">
        <f>IF('Data R1'!C494="","",'Data R1'!AD494)</f>
        <v/>
      </c>
      <c r="H492">
        <f>IF('Data R1'!C494="","",'Data R1'!AC494)</f>
        <v/>
      </c>
      <c r="I492">
        <f>IF('Data R1'!C494="","",COUNTIF('Data R1'!J494,"&gt;0")+COUNTIF('Data R1'!L494,"&gt;0")+COUNTIF('Data R1'!N494,"&gt;0")+COUNTIF('Data R1'!P494,"&gt;0")+COUNTIF('Data R1'!R494,"&gt;0")+COUNTIF('Data R1'!T494,"&gt;0")+COUNTIF('Data R1'!V494,"&gt;0")+COUNTIF('Data R1'!X494,"&gt;0"))</f>
        <v/>
      </c>
      <c r="J492">
        <f>IF('Data R1'!C494="","",IF((COUNTIF('Data R1'!K494,"&gt;0")+COUNTIF('Data R1'!M494,"&gt;0")+COUNTIF('Data R1'!O494,"&gt;0")+COUNTIF('Data R1'!Q494,"&gt;0")+COUNTIF('Data R1'!S494,"&gt;0")+COUNTIF('Data R1'!U494,"&gt;0")+COUNTIF('Data R1'!W494,"&gt;0")+COUNTIF('Data R1'!Y494,"&gt;0"))&gt;0,1,0))</f>
        <v/>
      </c>
      <c r="M492" t="inlineStr">
        <is>
          <t>Data R</t>
        </is>
      </c>
    </row>
    <row r="493">
      <c r="A493" t="inlineStr">
        <is>
          <t>Regional 1</t>
        </is>
      </c>
      <c r="B493">
        <f>IF('Data R1'!C495="","",'Data R1'!B495)</f>
        <v/>
      </c>
      <c r="C493">
        <f>IF('Data R1'!C495="","",'Data R1'!C495)</f>
        <v/>
      </c>
      <c r="D493">
        <f>IF('Data R1'!C495="","",'Data R1'!D495)</f>
        <v/>
      </c>
      <c r="E493">
        <f>IF('Data R1'!C495="","",'Data R1'!E495)</f>
        <v/>
      </c>
      <c r="F493">
        <f>IF('Data R1'!C495="","",'Data R1'!F495)</f>
        <v/>
      </c>
      <c r="G493">
        <f>IF('Data R1'!C495="","",'Data R1'!AD495)</f>
        <v/>
      </c>
      <c r="H493">
        <f>IF('Data R1'!C495="","",'Data R1'!AC495)</f>
        <v/>
      </c>
      <c r="I493">
        <f>IF('Data R1'!C495="","",COUNTIF('Data R1'!J495,"&gt;0")+COUNTIF('Data R1'!L495,"&gt;0")+COUNTIF('Data R1'!N495,"&gt;0")+COUNTIF('Data R1'!P495,"&gt;0")+COUNTIF('Data R1'!R495,"&gt;0")+COUNTIF('Data R1'!T495,"&gt;0")+COUNTIF('Data R1'!V495,"&gt;0")+COUNTIF('Data R1'!X495,"&gt;0"))</f>
        <v/>
      </c>
      <c r="J493">
        <f>IF('Data R1'!C495="","",IF((COUNTIF('Data R1'!K495,"&gt;0")+COUNTIF('Data R1'!M495,"&gt;0")+COUNTIF('Data R1'!O495,"&gt;0")+COUNTIF('Data R1'!Q495,"&gt;0")+COUNTIF('Data R1'!S495,"&gt;0")+COUNTIF('Data R1'!U495,"&gt;0")+COUNTIF('Data R1'!W495,"&gt;0")+COUNTIF('Data R1'!Y495,"&gt;0"))&gt;0,1,0))</f>
        <v/>
      </c>
      <c r="M493" t="inlineStr">
        <is>
          <t>Data R</t>
        </is>
      </c>
    </row>
    <row r="494">
      <c r="A494" t="inlineStr">
        <is>
          <t>Regional 1</t>
        </is>
      </c>
      <c r="B494">
        <f>IF('Data R1'!C496="","",'Data R1'!B496)</f>
        <v/>
      </c>
      <c r="C494">
        <f>IF('Data R1'!C496="","",'Data R1'!C496)</f>
        <v/>
      </c>
      <c r="D494">
        <f>IF('Data R1'!C496="","",'Data R1'!D496)</f>
        <v/>
      </c>
      <c r="E494">
        <f>IF('Data R1'!C496="","",'Data R1'!E496)</f>
        <v/>
      </c>
      <c r="F494">
        <f>IF('Data R1'!C496="","",'Data R1'!F496)</f>
        <v/>
      </c>
      <c r="G494">
        <f>IF('Data R1'!C496="","",'Data R1'!AD496)</f>
        <v/>
      </c>
      <c r="H494">
        <f>IF('Data R1'!C496="","",'Data R1'!AC496)</f>
        <v/>
      </c>
      <c r="I494">
        <f>IF('Data R1'!C496="","",COUNTIF('Data R1'!J496,"&gt;0")+COUNTIF('Data R1'!L496,"&gt;0")+COUNTIF('Data R1'!N496,"&gt;0")+COUNTIF('Data R1'!P496,"&gt;0")+COUNTIF('Data R1'!R496,"&gt;0")+COUNTIF('Data R1'!T496,"&gt;0")+COUNTIF('Data R1'!V496,"&gt;0")+COUNTIF('Data R1'!X496,"&gt;0"))</f>
        <v/>
      </c>
      <c r="J494">
        <f>IF('Data R1'!C496="","",IF((COUNTIF('Data R1'!K496,"&gt;0")+COUNTIF('Data R1'!M496,"&gt;0")+COUNTIF('Data R1'!O496,"&gt;0")+COUNTIF('Data R1'!Q496,"&gt;0")+COUNTIF('Data R1'!S496,"&gt;0")+COUNTIF('Data R1'!U496,"&gt;0")+COUNTIF('Data R1'!W496,"&gt;0")+COUNTIF('Data R1'!Y496,"&gt;0"))&gt;0,1,0))</f>
        <v/>
      </c>
      <c r="M494" t="inlineStr">
        <is>
          <t>Data R</t>
        </is>
      </c>
    </row>
    <row r="495">
      <c r="A495" t="inlineStr">
        <is>
          <t>Regional 1</t>
        </is>
      </c>
      <c r="B495">
        <f>IF('Data R1'!C497="","",'Data R1'!B497)</f>
        <v/>
      </c>
      <c r="C495">
        <f>IF('Data R1'!C497="","",'Data R1'!C497)</f>
        <v/>
      </c>
      <c r="D495">
        <f>IF('Data R1'!C497="","",'Data R1'!D497)</f>
        <v/>
      </c>
      <c r="E495">
        <f>IF('Data R1'!C497="","",'Data R1'!E497)</f>
        <v/>
      </c>
      <c r="F495">
        <f>IF('Data R1'!C497="","",'Data R1'!F497)</f>
        <v/>
      </c>
      <c r="G495">
        <f>IF('Data R1'!C497="","",'Data R1'!AD497)</f>
        <v/>
      </c>
      <c r="H495">
        <f>IF('Data R1'!C497="","",'Data R1'!AC497)</f>
        <v/>
      </c>
      <c r="I495">
        <f>IF('Data R1'!C497="","",COUNTIF('Data R1'!J497,"&gt;0")+COUNTIF('Data R1'!L497,"&gt;0")+COUNTIF('Data R1'!N497,"&gt;0")+COUNTIF('Data R1'!P497,"&gt;0")+COUNTIF('Data R1'!R497,"&gt;0")+COUNTIF('Data R1'!T497,"&gt;0")+COUNTIF('Data R1'!V497,"&gt;0")+COUNTIF('Data R1'!X497,"&gt;0"))</f>
        <v/>
      </c>
      <c r="J495">
        <f>IF('Data R1'!C497="","",IF((COUNTIF('Data R1'!K497,"&gt;0")+COUNTIF('Data R1'!M497,"&gt;0")+COUNTIF('Data R1'!O497,"&gt;0")+COUNTIF('Data R1'!Q497,"&gt;0")+COUNTIF('Data R1'!S497,"&gt;0")+COUNTIF('Data R1'!U497,"&gt;0")+COUNTIF('Data R1'!W497,"&gt;0")+COUNTIF('Data R1'!Y497,"&gt;0"))&gt;0,1,0))</f>
        <v/>
      </c>
      <c r="M495" t="inlineStr">
        <is>
          <t>Data R</t>
        </is>
      </c>
    </row>
    <row r="496">
      <c r="A496" t="inlineStr">
        <is>
          <t>Regional 1</t>
        </is>
      </c>
      <c r="B496">
        <f>IF('Data R1'!C498="","",'Data R1'!B498)</f>
        <v/>
      </c>
      <c r="C496">
        <f>IF('Data R1'!C498="","",'Data R1'!C498)</f>
        <v/>
      </c>
      <c r="D496">
        <f>IF('Data R1'!C498="","",'Data R1'!D498)</f>
        <v/>
      </c>
      <c r="E496">
        <f>IF('Data R1'!C498="","",'Data R1'!E498)</f>
        <v/>
      </c>
      <c r="F496">
        <f>IF('Data R1'!C498="","",'Data R1'!F498)</f>
        <v/>
      </c>
      <c r="G496">
        <f>IF('Data R1'!C498="","",'Data R1'!AD498)</f>
        <v/>
      </c>
      <c r="H496">
        <f>IF('Data R1'!C498="","",'Data R1'!AC498)</f>
        <v/>
      </c>
      <c r="I496">
        <f>IF('Data R1'!C498="","",COUNTIF('Data R1'!J498,"&gt;0")+COUNTIF('Data R1'!L498,"&gt;0")+COUNTIF('Data R1'!N498,"&gt;0")+COUNTIF('Data R1'!P498,"&gt;0")+COUNTIF('Data R1'!R498,"&gt;0")+COUNTIF('Data R1'!T498,"&gt;0")+COUNTIF('Data R1'!V498,"&gt;0")+COUNTIF('Data R1'!X498,"&gt;0"))</f>
        <v/>
      </c>
      <c r="J496">
        <f>IF('Data R1'!C498="","",IF((COUNTIF('Data R1'!K498,"&gt;0")+COUNTIF('Data R1'!M498,"&gt;0")+COUNTIF('Data R1'!O498,"&gt;0")+COUNTIF('Data R1'!Q498,"&gt;0")+COUNTIF('Data R1'!S498,"&gt;0")+COUNTIF('Data R1'!U498,"&gt;0")+COUNTIF('Data R1'!W498,"&gt;0")+COUNTIF('Data R1'!Y498,"&gt;0"))&gt;0,1,0))</f>
        <v/>
      </c>
      <c r="M496" t="inlineStr">
        <is>
          <t>Data R</t>
        </is>
      </c>
    </row>
    <row r="497">
      <c r="A497" t="inlineStr">
        <is>
          <t>Regional 1</t>
        </is>
      </c>
      <c r="B497">
        <f>IF('Data R1'!C499="","",'Data R1'!B499)</f>
        <v/>
      </c>
      <c r="C497">
        <f>IF('Data R1'!C499="","",'Data R1'!C499)</f>
        <v/>
      </c>
      <c r="D497">
        <f>IF('Data R1'!C499="","",'Data R1'!D499)</f>
        <v/>
      </c>
      <c r="E497">
        <f>IF('Data R1'!C499="","",'Data R1'!E499)</f>
        <v/>
      </c>
      <c r="F497">
        <f>IF('Data R1'!C499="","",'Data R1'!F499)</f>
        <v/>
      </c>
      <c r="G497">
        <f>IF('Data R1'!C499="","",'Data R1'!AD499)</f>
        <v/>
      </c>
      <c r="H497">
        <f>IF('Data R1'!C499="","",'Data R1'!AC499)</f>
        <v/>
      </c>
      <c r="I497">
        <f>IF('Data R1'!C499="","",COUNTIF('Data R1'!J499,"&gt;0")+COUNTIF('Data R1'!L499,"&gt;0")+COUNTIF('Data R1'!N499,"&gt;0")+COUNTIF('Data R1'!P499,"&gt;0")+COUNTIF('Data R1'!R499,"&gt;0")+COUNTIF('Data R1'!T499,"&gt;0")+COUNTIF('Data R1'!V499,"&gt;0")+COUNTIF('Data R1'!X499,"&gt;0"))</f>
        <v/>
      </c>
      <c r="J497">
        <f>IF('Data R1'!C499="","",IF((COUNTIF('Data R1'!K499,"&gt;0")+COUNTIF('Data R1'!M499,"&gt;0")+COUNTIF('Data R1'!O499,"&gt;0")+COUNTIF('Data R1'!Q499,"&gt;0")+COUNTIF('Data R1'!S499,"&gt;0")+COUNTIF('Data R1'!U499,"&gt;0")+COUNTIF('Data R1'!W499,"&gt;0")+COUNTIF('Data R1'!Y499,"&gt;0"))&gt;0,1,0))</f>
        <v/>
      </c>
      <c r="M497" t="inlineStr">
        <is>
          <t>Data R</t>
        </is>
      </c>
    </row>
    <row r="498">
      <c r="A498" t="inlineStr">
        <is>
          <t>Regional 1</t>
        </is>
      </c>
      <c r="B498">
        <f>IF('Data R1'!C500="","",'Data R1'!B500)</f>
        <v/>
      </c>
      <c r="C498">
        <f>IF('Data R1'!C500="","",'Data R1'!C500)</f>
        <v/>
      </c>
      <c r="D498">
        <f>IF('Data R1'!C500="","",'Data R1'!D500)</f>
        <v/>
      </c>
      <c r="E498">
        <f>IF('Data R1'!C500="","",'Data R1'!E500)</f>
        <v/>
      </c>
      <c r="F498">
        <f>IF('Data R1'!C500="","",'Data R1'!F500)</f>
        <v/>
      </c>
      <c r="G498">
        <f>IF('Data R1'!C500="","",'Data R1'!AD500)</f>
        <v/>
      </c>
      <c r="H498">
        <f>IF('Data R1'!C500="","",'Data R1'!AC500)</f>
        <v/>
      </c>
      <c r="I498">
        <f>IF('Data R1'!C500="","",COUNTIF('Data R1'!J500,"&gt;0")+COUNTIF('Data R1'!L500,"&gt;0")+COUNTIF('Data R1'!N500,"&gt;0")+COUNTIF('Data R1'!P500,"&gt;0")+COUNTIF('Data R1'!R500,"&gt;0")+COUNTIF('Data R1'!T500,"&gt;0")+COUNTIF('Data R1'!V500,"&gt;0")+COUNTIF('Data R1'!X500,"&gt;0"))</f>
        <v/>
      </c>
      <c r="J498">
        <f>IF('Data R1'!C500="","",IF((COUNTIF('Data R1'!K500,"&gt;0")+COUNTIF('Data R1'!M500,"&gt;0")+COUNTIF('Data R1'!O500,"&gt;0")+COUNTIF('Data R1'!Q500,"&gt;0")+COUNTIF('Data R1'!S500,"&gt;0")+COUNTIF('Data R1'!U500,"&gt;0")+COUNTIF('Data R1'!W500,"&gt;0")+COUNTIF('Data R1'!Y500,"&gt;0"))&gt;0,1,0))</f>
        <v/>
      </c>
      <c r="M498" t="inlineStr">
        <is>
          <t>Data R</t>
        </is>
      </c>
    </row>
    <row r="499">
      <c r="A499" t="inlineStr">
        <is>
          <t>Regional 1</t>
        </is>
      </c>
      <c r="B499">
        <f>IF('Data R1'!C501="","",'Data R1'!B501)</f>
        <v/>
      </c>
      <c r="C499">
        <f>IF('Data R1'!C501="","",'Data R1'!C501)</f>
        <v/>
      </c>
      <c r="D499">
        <f>IF('Data R1'!C501="","",'Data R1'!D501)</f>
        <v/>
      </c>
      <c r="E499">
        <f>IF('Data R1'!C501="","",'Data R1'!E501)</f>
        <v/>
      </c>
      <c r="F499">
        <f>IF('Data R1'!C501="","",'Data R1'!F501)</f>
        <v/>
      </c>
      <c r="G499">
        <f>IF('Data R1'!C501="","",'Data R1'!AD501)</f>
        <v/>
      </c>
      <c r="H499">
        <f>IF('Data R1'!C501="","",'Data R1'!AC501)</f>
        <v/>
      </c>
      <c r="I499">
        <f>IF('Data R1'!C501="","",COUNTIF('Data R1'!J501,"&gt;0")+COUNTIF('Data R1'!L501,"&gt;0")+COUNTIF('Data R1'!N501,"&gt;0")+COUNTIF('Data R1'!P501,"&gt;0")+COUNTIF('Data R1'!R501,"&gt;0")+COUNTIF('Data R1'!T501,"&gt;0")+COUNTIF('Data R1'!V501,"&gt;0")+COUNTIF('Data R1'!X501,"&gt;0"))</f>
        <v/>
      </c>
      <c r="J499">
        <f>IF('Data R1'!C501="","",IF((COUNTIF('Data R1'!K501,"&gt;0")+COUNTIF('Data R1'!M501,"&gt;0")+COUNTIF('Data R1'!O501,"&gt;0")+COUNTIF('Data R1'!Q501,"&gt;0")+COUNTIF('Data R1'!S501,"&gt;0")+COUNTIF('Data R1'!U501,"&gt;0")+COUNTIF('Data R1'!W501,"&gt;0")+COUNTIF('Data R1'!Y501,"&gt;0"))&gt;0,1,0))</f>
        <v/>
      </c>
      <c r="M499" t="inlineStr">
        <is>
          <t>Data R</t>
        </is>
      </c>
    </row>
    <row r="500">
      <c r="A500" t="inlineStr">
        <is>
          <t>Regional 1</t>
        </is>
      </c>
      <c r="B500">
        <f>IF('Data R1'!C502="","",'Data R1'!B502)</f>
        <v/>
      </c>
      <c r="C500">
        <f>IF('Data R1'!C502="","",'Data R1'!C502)</f>
        <v/>
      </c>
      <c r="D500">
        <f>IF('Data R1'!C502="","",'Data R1'!D502)</f>
        <v/>
      </c>
      <c r="E500">
        <f>IF('Data R1'!C502="","",'Data R1'!E502)</f>
        <v/>
      </c>
      <c r="F500">
        <f>IF('Data R1'!C502="","",'Data R1'!F502)</f>
        <v/>
      </c>
      <c r="G500">
        <f>IF('Data R1'!C502="","",'Data R1'!AD502)</f>
        <v/>
      </c>
      <c r="H500">
        <f>IF('Data R1'!C502="","",'Data R1'!AC502)</f>
        <v/>
      </c>
      <c r="I500">
        <f>IF('Data R1'!C502="","",COUNTIF('Data R1'!J502,"&gt;0")+COUNTIF('Data R1'!L502,"&gt;0")+COUNTIF('Data R1'!N502,"&gt;0")+COUNTIF('Data R1'!P502,"&gt;0")+COUNTIF('Data R1'!R502,"&gt;0")+COUNTIF('Data R1'!T502,"&gt;0")+COUNTIF('Data R1'!V502,"&gt;0")+COUNTIF('Data R1'!X502,"&gt;0"))</f>
        <v/>
      </c>
      <c r="J500">
        <f>IF('Data R1'!C502="","",IF((COUNTIF('Data R1'!K502,"&gt;0")+COUNTIF('Data R1'!M502,"&gt;0")+COUNTIF('Data R1'!O502,"&gt;0")+COUNTIF('Data R1'!Q502,"&gt;0")+COUNTIF('Data R1'!S502,"&gt;0")+COUNTIF('Data R1'!U502,"&gt;0")+COUNTIF('Data R1'!W502,"&gt;0")+COUNTIF('Data R1'!Y502,"&gt;0"))&gt;0,1,0))</f>
        <v/>
      </c>
      <c r="M500" t="inlineStr">
        <is>
          <t>Data R</t>
        </is>
      </c>
    </row>
    <row r="501">
      <c r="A501" t="inlineStr">
        <is>
          <t>Regional 1</t>
        </is>
      </c>
      <c r="B501">
        <f>IF('Data R1'!C503="","",'Data R1'!B503)</f>
        <v/>
      </c>
      <c r="C501">
        <f>IF('Data R1'!C503="","",'Data R1'!C503)</f>
        <v/>
      </c>
      <c r="D501">
        <f>IF('Data R1'!C503="","",'Data R1'!D503)</f>
        <v/>
      </c>
      <c r="E501">
        <f>IF('Data R1'!C503="","",'Data R1'!E503)</f>
        <v/>
      </c>
      <c r="F501">
        <f>IF('Data R1'!C503="","",'Data R1'!F503)</f>
        <v/>
      </c>
      <c r="G501">
        <f>IF('Data R1'!C503="","",'Data R1'!AD503)</f>
        <v/>
      </c>
      <c r="H501">
        <f>IF('Data R1'!C503="","",'Data R1'!AC503)</f>
        <v/>
      </c>
      <c r="I501">
        <f>IF('Data R1'!C503="","",COUNTIF('Data R1'!J503,"&gt;0")+COUNTIF('Data R1'!L503,"&gt;0")+COUNTIF('Data R1'!N503,"&gt;0")+COUNTIF('Data R1'!P503,"&gt;0")+COUNTIF('Data R1'!R503,"&gt;0")+COUNTIF('Data R1'!T503,"&gt;0")+COUNTIF('Data R1'!V503,"&gt;0")+COUNTIF('Data R1'!X503,"&gt;0"))</f>
        <v/>
      </c>
      <c r="J501">
        <f>IF('Data R1'!C503="","",IF((COUNTIF('Data R1'!K503,"&gt;0")+COUNTIF('Data R1'!M503,"&gt;0")+COUNTIF('Data R1'!O503,"&gt;0")+COUNTIF('Data R1'!Q503,"&gt;0")+COUNTIF('Data R1'!S503,"&gt;0")+COUNTIF('Data R1'!U503,"&gt;0")+COUNTIF('Data R1'!W503,"&gt;0")+COUNTIF('Data R1'!Y503,"&gt;0"))&gt;0,1,0))</f>
        <v/>
      </c>
      <c r="M501" t="inlineStr">
        <is>
          <t>Data R</t>
        </is>
      </c>
    </row>
    <row r="502">
      <c r="A502" t="inlineStr">
        <is>
          <t>Regional 1</t>
        </is>
      </c>
      <c r="B502">
        <f>IF('Data R1'!C504="","",'Data R1'!B504)</f>
        <v/>
      </c>
      <c r="C502">
        <f>IF('Data R1'!C504="","",'Data R1'!C504)</f>
        <v/>
      </c>
      <c r="D502">
        <f>IF('Data R1'!C504="","",'Data R1'!D504)</f>
        <v/>
      </c>
      <c r="E502">
        <f>IF('Data R1'!C504="","",'Data R1'!E504)</f>
        <v/>
      </c>
      <c r="F502">
        <f>IF('Data R1'!C504="","",'Data R1'!F504)</f>
        <v/>
      </c>
      <c r="G502">
        <f>IF('Data R1'!C504="","",'Data R1'!AD504)</f>
        <v/>
      </c>
      <c r="H502">
        <f>IF('Data R1'!C504="","",'Data R1'!AC504)</f>
        <v/>
      </c>
      <c r="I502">
        <f>IF('Data R1'!C504="","",COUNTIF('Data R1'!J504,"&gt;0")+COUNTIF('Data R1'!L504,"&gt;0")+COUNTIF('Data R1'!N504,"&gt;0")+COUNTIF('Data R1'!P504,"&gt;0")+COUNTIF('Data R1'!R504,"&gt;0")+COUNTIF('Data R1'!T504,"&gt;0")+COUNTIF('Data R1'!V504,"&gt;0")+COUNTIF('Data R1'!X504,"&gt;0"))</f>
        <v/>
      </c>
      <c r="J502">
        <f>IF('Data R1'!C504="","",IF((COUNTIF('Data R1'!K504,"&gt;0")+COUNTIF('Data R1'!M504,"&gt;0")+COUNTIF('Data R1'!O504,"&gt;0")+COUNTIF('Data R1'!Q504,"&gt;0")+COUNTIF('Data R1'!S504,"&gt;0")+COUNTIF('Data R1'!U504,"&gt;0")+COUNTIF('Data R1'!W504,"&gt;0")+COUNTIF('Data R1'!Y504,"&gt;0"))&gt;0,1,0))</f>
        <v/>
      </c>
      <c r="M502" t="inlineStr">
        <is>
          <t>Data R</t>
        </is>
      </c>
    </row>
    <row r="503">
      <c r="A503" t="inlineStr">
        <is>
          <t>Regional 1</t>
        </is>
      </c>
      <c r="B503">
        <f>IF('Data R1'!C505="","",'Data R1'!B505)</f>
        <v/>
      </c>
      <c r="C503">
        <f>IF('Data R1'!C505="","",'Data R1'!C505)</f>
        <v/>
      </c>
      <c r="D503">
        <f>IF('Data R1'!C505="","",'Data R1'!D505)</f>
        <v/>
      </c>
      <c r="E503">
        <f>IF('Data R1'!C505="","",'Data R1'!E505)</f>
        <v/>
      </c>
      <c r="F503">
        <f>IF('Data R1'!C505="","",'Data R1'!F505)</f>
        <v/>
      </c>
      <c r="G503">
        <f>IF('Data R1'!C505="","",'Data R1'!AD505)</f>
        <v/>
      </c>
      <c r="H503">
        <f>IF('Data R1'!C505="","",'Data R1'!AC505)</f>
        <v/>
      </c>
      <c r="I503">
        <f>IF('Data R1'!C505="","",COUNTIF('Data R1'!J505,"&gt;0")+COUNTIF('Data R1'!L505,"&gt;0")+COUNTIF('Data R1'!N505,"&gt;0")+COUNTIF('Data R1'!P505,"&gt;0")+COUNTIF('Data R1'!R505,"&gt;0")+COUNTIF('Data R1'!T505,"&gt;0")+COUNTIF('Data R1'!V505,"&gt;0")+COUNTIF('Data R1'!X505,"&gt;0"))</f>
        <v/>
      </c>
      <c r="J503">
        <f>IF('Data R1'!C505="","",IF((COUNTIF('Data R1'!K505,"&gt;0")+COUNTIF('Data R1'!M505,"&gt;0")+COUNTIF('Data R1'!O505,"&gt;0")+COUNTIF('Data R1'!Q505,"&gt;0")+COUNTIF('Data R1'!S505,"&gt;0")+COUNTIF('Data R1'!U505,"&gt;0")+COUNTIF('Data R1'!W505,"&gt;0")+COUNTIF('Data R1'!Y505,"&gt;0"))&gt;0,1,0))</f>
        <v/>
      </c>
      <c r="M503" t="inlineStr">
        <is>
          <t>Data R</t>
        </is>
      </c>
    </row>
    <row r="504">
      <c r="A504" t="inlineStr">
        <is>
          <t>Regional 1</t>
        </is>
      </c>
      <c r="B504">
        <f>IF('Data R1'!C506="","",'Data R1'!B506)</f>
        <v/>
      </c>
      <c r="C504">
        <f>IF('Data R1'!C506="","",'Data R1'!C506)</f>
        <v/>
      </c>
      <c r="D504">
        <f>IF('Data R1'!C506="","",'Data R1'!D506)</f>
        <v/>
      </c>
      <c r="E504">
        <f>IF('Data R1'!C506="","",'Data R1'!E506)</f>
        <v/>
      </c>
      <c r="F504">
        <f>IF('Data R1'!C506="","",'Data R1'!F506)</f>
        <v/>
      </c>
      <c r="G504">
        <f>IF('Data R1'!C506="","",'Data R1'!AD506)</f>
        <v/>
      </c>
      <c r="H504">
        <f>IF('Data R1'!C506="","",'Data R1'!AC506)</f>
        <v/>
      </c>
      <c r="I504">
        <f>IF('Data R1'!C506="","",COUNTIF('Data R1'!J506,"&gt;0")+COUNTIF('Data R1'!L506,"&gt;0")+COUNTIF('Data R1'!N506,"&gt;0")+COUNTIF('Data R1'!P506,"&gt;0")+COUNTIF('Data R1'!R506,"&gt;0")+COUNTIF('Data R1'!T506,"&gt;0")+COUNTIF('Data R1'!V506,"&gt;0")+COUNTIF('Data R1'!X506,"&gt;0"))</f>
        <v/>
      </c>
      <c r="J504">
        <f>IF('Data R1'!C506="","",IF((COUNTIF('Data R1'!K506,"&gt;0")+COUNTIF('Data R1'!M506,"&gt;0")+COUNTIF('Data R1'!O506,"&gt;0")+COUNTIF('Data R1'!Q506,"&gt;0")+COUNTIF('Data R1'!S506,"&gt;0")+COUNTIF('Data R1'!U506,"&gt;0")+COUNTIF('Data R1'!W506,"&gt;0")+COUNTIF('Data R1'!Y506,"&gt;0"))&gt;0,1,0))</f>
        <v/>
      </c>
      <c r="M504" t="inlineStr">
        <is>
          <t>Data R</t>
        </is>
      </c>
    </row>
    <row r="505">
      <c r="A505" t="inlineStr">
        <is>
          <t>Regional 1</t>
        </is>
      </c>
      <c r="B505">
        <f>IF('Data R1'!C507="","",'Data R1'!B507)</f>
        <v/>
      </c>
      <c r="C505">
        <f>IF('Data R1'!C507="","",'Data R1'!C507)</f>
        <v/>
      </c>
      <c r="D505">
        <f>IF('Data R1'!C507="","",'Data R1'!D507)</f>
        <v/>
      </c>
      <c r="E505">
        <f>IF('Data R1'!C507="","",'Data R1'!E507)</f>
        <v/>
      </c>
      <c r="F505">
        <f>IF('Data R1'!C507="","",'Data R1'!F507)</f>
        <v/>
      </c>
      <c r="G505">
        <f>IF('Data R1'!C507="","",'Data R1'!AD507)</f>
        <v/>
      </c>
      <c r="H505">
        <f>IF('Data R1'!C507="","",'Data R1'!AC507)</f>
        <v/>
      </c>
      <c r="I505">
        <f>IF('Data R1'!C507="","",COUNTIF('Data R1'!J507,"&gt;0")+COUNTIF('Data R1'!L507,"&gt;0")+COUNTIF('Data R1'!N507,"&gt;0")+COUNTIF('Data R1'!P507,"&gt;0")+COUNTIF('Data R1'!R507,"&gt;0")+COUNTIF('Data R1'!T507,"&gt;0")+COUNTIF('Data R1'!V507,"&gt;0")+COUNTIF('Data R1'!X507,"&gt;0"))</f>
        <v/>
      </c>
      <c r="J505">
        <f>IF('Data R1'!C507="","",IF((COUNTIF('Data R1'!K507,"&gt;0")+COUNTIF('Data R1'!M507,"&gt;0")+COUNTIF('Data R1'!O507,"&gt;0")+COUNTIF('Data R1'!Q507,"&gt;0")+COUNTIF('Data R1'!S507,"&gt;0")+COUNTIF('Data R1'!U507,"&gt;0")+COUNTIF('Data R1'!W507,"&gt;0")+COUNTIF('Data R1'!Y507,"&gt;0"))&gt;0,1,0))</f>
        <v/>
      </c>
      <c r="M505" t="inlineStr">
        <is>
          <t>Data R</t>
        </is>
      </c>
    </row>
    <row r="506">
      <c r="A506" t="inlineStr">
        <is>
          <t>Regional 1</t>
        </is>
      </c>
      <c r="B506">
        <f>IF('Data R1'!C508="","",'Data R1'!B508)</f>
        <v/>
      </c>
      <c r="C506">
        <f>IF('Data R1'!C508="","",'Data R1'!C508)</f>
        <v/>
      </c>
      <c r="D506">
        <f>IF('Data R1'!C508="","",'Data R1'!D508)</f>
        <v/>
      </c>
      <c r="E506">
        <f>IF('Data R1'!C508="","",'Data R1'!E508)</f>
        <v/>
      </c>
      <c r="F506">
        <f>IF('Data R1'!C508="","",'Data R1'!F508)</f>
        <v/>
      </c>
      <c r="G506">
        <f>IF('Data R1'!C508="","",'Data R1'!AD508)</f>
        <v/>
      </c>
      <c r="H506">
        <f>IF('Data R1'!C508="","",'Data R1'!AC508)</f>
        <v/>
      </c>
      <c r="I506">
        <f>IF('Data R1'!C508="","",COUNTIF('Data R1'!J508,"&gt;0")+COUNTIF('Data R1'!L508,"&gt;0")+COUNTIF('Data R1'!N508,"&gt;0")+COUNTIF('Data R1'!P508,"&gt;0")+COUNTIF('Data R1'!R508,"&gt;0")+COUNTIF('Data R1'!T508,"&gt;0")+COUNTIF('Data R1'!V508,"&gt;0")+COUNTIF('Data R1'!X508,"&gt;0"))</f>
        <v/>
      </c>
      <c r="J506">
        <f>IF('Data R1'!C508="","",IF((COUNTIF('Data R1'!K508,"&gt;0")+COUNTIF('Data R1'!M508,"&gt;0")+COUNTIF('Data R1'!O508,"&gt;0")+COUNTIF('Data R1'!Q508,"&gt;0")+COUNTIF('Data R1'!S508,"&gt;0")+COUNTIF('Data R1'!U508,"&gt;0")+COUNTIF('Data R1'!W508,"&gt;0")+COUNTIF('Data R1'!Y508,"&gt;0"))&gt;0,1,0))</f>
        <v/>
      </c>
      <c r="M506" t="inlineStr">
        <is>
          <t>Data R</t>
        </is>
      </c>
    </row>
    <row r="507">
      <c r="A507" t="inlineStr">
        <is>
          <t>Regional 1</t>
        </is>
      </c>
      <c r="B507">
        <f>IF('Data R1'!C509="","",'Data R1'!B509)</f>
        <v/>
      </c>
      <c r="C507">
        <f>IF('Data R1'!C509="","",'Data R1'!C509)</f>
        <v/>
      </c>
      <c r="D507">
        <f>IF('Data R1'!C509="","",'Data R1'!D509)</f>
        <v/>
      </c>
      <c r="E507">
        <f>IF('Data R1'!C509="","",'Data R1'!E509)</f>
        <v/>
      </c>
      <c r="F507">
        <f>IF('Data R1'!C509="","",'Data R1'!F509)</f>
        <v/>
      </c>
      <c r="G507">
        <f>IF('Data R1'!C509="","",'Data R1'!AD509)</f>
        <v/>
      </c>
      <c r="H507">
        <f>IF('Data R1'!C509="","",'Data R1'!AC509)</f>
        <v/>
      </c>
      <c r="I507">
        <f>IF('Data R1'!C509="","",COUNTIF('Data R1'!J509,"&gt;0")+COUNTIF('Data R1'!L509,"&gt;0")+COUNTIF('Data R1'!N509,"&gt;0")+COUNTIF('Data R1'!P509,"&gt;0")+COUNTIF('Data R1'!R509,"&gt;0")+COUNTIF('Data R1'!T509,"&gt;0")+COUNTIF('Data R1'!V509,"&gt;0")+COUNTIF('Data R1'!X509,"&gt;0"))</f>
        <v/>
      </c>
      <c r="J507">
        <f>IF('Data R1'!C509="","",IF((COUNTIF('Data R1'!K509,"&gt;0")+COUNTIF('Data R1'!M509,"&gt;0")+COUNTIF('Data R1'!O509,"&gt;0")+COUNTIF('Data R1'!Q509,"&gt;0")+COUNTIF('Data R1'!S509,"&gt;0")+COUNTIF('Data R1'!U509,"&gt;0")+COUNTIF('Data R1'!W509,"&gt;0")+COUNTIF('Data R1'!Y509,"&gt;0"))&gt;0,1,0))</f>
        <v/>
      </c>
      <c r="M507" t="inlineStr">
        <is>
          <t>Data R</t>
        </is>
      </c>
    </row>
    <row r="508">
      <c r="A508" t="inlineStr">
        <is>
          <t>Regional 1</t>
        </is>
      </c>
      <c r="B508">
        <f>IF('Data R1'!C510="","",'Data R1'!B510)</f>
        <v/>
      </c>
      <c r="C508">
        <f>IF('Data R1'!C510="","",'Data R1'!C510)</f>
        <v/>
      </c>
      <c r="D508">
        <f>IF('Data R1'!C510="","",'Data R1'!D510)</f>
        <v/>
      </c>
      <c r="E508">
        <f>IF('Data R1'!C510="","",'Data R1'!E510)</f>
        <v/>
      </c>
      <c r="F508">
        <f>IF('Data R1'!C510="","",'Data R1'!F510)</f>
        <v/>
      </c>
      <c r="G508">
        <f>IF('Data R1'!C510="","",'Data R1'!AD510)</f>
        <v/>
      </c>
      <c r="H508">
        <f>IF('Data R1'!C510="","",'Data R1'!AC510)</f>
        <v/>
      </c>
      <c r="I508">
        <f>IF('Data R1'!C510="","",COUNTIF('Data R1'!J510,"&gt;0")+COUNTIF('Data R1'!L510,"&gt;0")+COUNTIF('Data R1'!N510,"&gt;0")+COUNTIF('Data R1'!P510,"&gt;0")+COUNTIF('Data R1'!R510,"&gt;0")+COUNTIF('Data R1'!T510,"&gt;0")+COUNTIF('Data R1'!V510,"&gt;0")+COUNTIF('Data R1'!X510,"&gt;0"))</f>
        <v/>
      </c>
      <c r="J508">
        <f>IF('Data R1'!C510="","",IF((COUNTIF('Data R1'!K510,"&gt;0")+COUNTIF('Data R1'!M510,"&gt;0")+COUNTIF('Data R1'!O510,"&gt;0")+COUNTIF('Data R1'!Q510,"&gt;0")+COUNTIF('Data R1'!S510,"&gt;0")+COUNTIF('Data R1'!U510,"&gt;0")+COUNTIF('Data R1'!W510,"&gt;0")+COUNTIF('Data R1'!Y510,"&gt;0"))&gt;0,1,0))</f>
        <v/>
      </c>
      <c r="M508" t="inlineStr">
        <is>
          <t>Data R</t>
        </is>
      </c>
    </row>
    <row r="509">
      <c r="A509" t="inlineStr">
        <is>
          <t>Regional 1</t>
        </is>
      </c>
      <c r="B509">
        <f>IF('Data R1'!C511="","",'Data R1'!B511)</f>
        <v/>
      </c>
      <c r="C509">
        <f>IF('Data R1'!C511="","",'Data R1'!C511)</f>
        <v/>
      </c>
      <c r="D509">
        <f>IF('Data R1'!C511="","",'Data R1'!D511)</f>
        <v/>
      </c>
      <c r="E509">
        <f>IF('Data R1'!C511="","",'Data R1'!E511)</f>
        <v/>
      </c>
      <c r="F509">
        <f>IF('Data R1'!C511="","",'Data R1'!F511)</f>
        <v/>
      </c>
      <c r="G509">
        <f>IF('Data R1'!C511="","",'Data R1'!AD511)</f>
        <v/>
      </c>
      <c r="H509">
        <f>IF('Data R1'!C511="","",'Data R1'!AC511)</f>
        <v/>
      </c>
      <c r="I509">
        <f>IF('Data R1'!C511="","",COUNTIF('Data R1'!J511,"&gt;0")+COUNTIF('Data R1'!L511,"&gt;0")+COUNTIF('Data R1'!N511,"&gt;0")+COUNTIF('Data R1'!P511,"&gt;0")+COUNTIF('Data R1'!R511,"&gt;0")+COUNTIF('Data R1'!T511,"&gt;0")+COUNTIF('Data R1'!V511,"&gt;0")+COUNTIF('Data R1'!X511,"&gt;0"))</f>
        <v/>
      </c>
      <c r="J509">
        <f>IF('Data R1'!C511="","",IF((COUNTIF('Data R1'!K511,"&gt;0")+COUNTIF('Data R1'!M511,"&gt;0")+COUNTIF('Data R1'!O511,"&gt;0")+COUNTIF('Data R1'!Q511,"&gt;0")+COUNTIF('Data R1'!S511,"&gt;0")+COUNTIF('Data R1'!U511,"&gt;0")+COUNTIF('Data R1'!W511,"&gt;0")+COUNTIF('Data R1'!Y511,"&gt;0"))&gt;0,1,0))</f>
        <v/>
      </c>
      <c r="M509" t="inlineStr">
        <is>
          <t>Data R</t>
        </is>
      </c>
    </row>
    <row r="510">
      <c r="A510" t="inlineStr">
        <is>
          <t>Regional 1</t>
        </is>
      </c>
      <c r="B510">
        <f>IF('Data R1'!C512="","",'Data R1'!B512)</f>
        <v/>
      </c>
      <c r="C510">
        <f>IF('Data R1'!C512="","",'Data R1'!C512)</f>
        <v/>
      </c>
      <c r="D510">
        <f>IF('Data R1'!C512="","",'Data R1'!D512)</f>
        <v/>
      </c>
      <c r="E510">
        <f>IF('Data R1'!C512="","",'Data R1'!E512)</f>
        <v/>
      </c>
      <c r="F510">
        <f>IF('Data R1'!C512="","",'Data R1'!F512)</f>
        <v/>
      </c>
      <c r="G510">
        <f>IF('Data R1'!C512="","",'Data R1'!AD512)</f>
        <v/>
      </c>
      <c r="H510">
        <f>IF('Data R1'!C512="","",'Data R1'!AC512)</f>
        <v/>
      </c>
      <c r="I510">
        <f>IF('Data R1'!C512="","",COUNTIF('Data R1'!J512,"&gt;0")+COUNTIF('Data R1'!L512,"&gt;0")+COUNTIF('Data R1'!N512,"&gt;0")+COUNTIF('Data R1'!P512,"&gt;0")+COUNTIF('Data R1'!R512,"&gt;0")+COUNTIF('Data R1'!T512,"&gt;0")+COUNTIF('Data R1'!V512,"&gt;0")+COUNTIF('Data R1'!X512,"&gt;0"))</f>
        <v/>
      </c>
      <c r="J510">
        <f>IF('Data R1'!C512="","",IF((COUNTIF('Data R1'!K512,"&gt;0")+COUNTIF('Data R1'!M512,"&gt;0")+COUNTIF('Data R1'!O512,"&gt;0")+COUNTIF('Data R1'!Q512,"&gt;0")+COUNTIF('Data R1'!S512,"&gt;0")+COUNTIF('Data R1'!U512,"&gt;0")+COUNTIF('Data R1'!W512,"&gt;0")+COUNTIF('Data R1'!Y512,"&gt;0"))&gt;0,1,0))</f>
        <v/>
      </c>
      <c r="M510" t="inlineStr">
        <is>
          <t>Data R</t>
        </is>
      </c>
    </row>
    <row r="511">
      <c r="A511" t="inlineStr">
        <is>
          <t>Regional 1</t>
        </is>
      </c>
      <c r="B511">
        <f>IF('Data R1'!C513="","",'Data R1'!B513)</f>
        <v/>
      </c>
      <c r="C511">
        <f>IF('Data R1'!C513="","",'Data R1'!C513)</f>
        <v/>
      </c>
      <c r="D511">
        <f>IF('Data R1'!C513="","",'Data R1'!D513)</f>
        <v/>
      </c>
      <c r="E511">
        <f>IF('Data R1'!C513="","",'Data R1'!E513)</f>
        <v/>
      </c>
      <c r="F511">
        <f>IF('Data R1'!C513="","",'Data R1'!F513)</f>
        <v/>
      </c>
      <c r="G511">
        <f>IF('Data R1'!C513="","",'Data R1'!AD513)</f>
        <v/>
      </c>
      <c r="H511">
        <f>IF('Data R1'!C513="","",'Data R1'!AC513)</f>
        <v/>
      </c>
      <c r="I511">
        <f>IF('Data R1'!C513="","",COUNTIF('Data R1'!J513,"&gt;0")+COUNTIF('Data R1'!L513,"&gt;0")+COUNTIF('Data R1'!N513,"&gt;0")+COUNTIF('Data R1'!P513,"&gt;0")+COUNTIF('Data R1'!R513,"&gt;0")+COUNTIF('Data R1'!T513,"&gt;0")+COUNTIF('Data R1'!V513,"&gt;0")+COUNTIF('Data R1'!X513,"&gt;0"))</f>
        <v/>
      </c>
      <c r="J511">
        <f>IF('Data R1'!C513="","",IF((COUNTIF('Data R1'!K513,"&gt;0")+COUNTIF('Data R1'!M513,"&gt;0")+COUNTIF('Data R1'!O513,"&gt;0")+COUNTIF('Data R1'!Q513,"&gt;0")+COUNTIF('Data R1'!S513,"&gt;0")+COUNTIF('Data R1'!U513,"&gt;0")+COUNTIF('Data R1'!W513,"&gt;0")+COUNTIF('Data R1'!Y513,"&gt;0"))&gt;0,1,0))</f>
        <v/>
      </c>
      <c r="M511" t="inlineStr">
        <is>
          <t>Data R</t>
        </is>
      </c>
    </row>
    <row r="512">
      <c r="A512" t="inlineStr">
        <is>
          <t>Regional 1</t>
        </is>
      </c>
      <c r="B512">
        <f>IF('Data R1'!C514="","",'Data R1'!B514)</f>
        <v/>
      </c>
      <c r="C512">
        <f>IF('Data R1'!C514="","",'Data R1'!C514)</f>
        <v/>
      </c>
      <c r="D512">
        <f>IF('Data R1'!C514="","",'Data R1'!D514)</f>
        <v/>
      </c>
      <c r="E512">
        <f>IF('Data R1'!C514="","",'Data R1'!E514)</f>
        <v/>
      </c>
      <c r="F512">
        <f>IF('Data R1'!C514="","",'Data R1'!F514)</f>
        <v/>
      </c>
      <c r="G512">
        <f>IF('Data R1'!C514="","",'Data R1'!AD514)</f>
        <v/>
      </c>
      <c r="H512">
        <f>IF('Data R1'!C514="","",'Data R1'!AC514)</f>
        <v/>
      </c>
      <c r="I512">
        <f>IF('Data R1'!C514="","",COUNTIF('Data R1'!J514,"&gt;0")+COUNTIF('Data R1'!L514,"&gt;0")+COUNTIF('Data R1'!N514,"&gt;0")+COUNTIF('Data R1'!P514,"&gt;0")+COUNTIF('Data R1'!R514,"&gt;0")+COUNTIF('Data R1'!T514,"&gt;0")+COUNTIF('Data R1'!V514,"&gt;0")+COUNTIF('Data R1'!X514,"&gt;0"))</f>
        <v/>
      </c>
      <c r="J512">
        <f>IF('Data R1'!C514="","",IF((COUNTIF('Data R1'!K514,"&gt;0")+COUNTIF('Data R1'!M514,"&gt;0")+COUNTIF('Data R1'!O514,"&gt;0")+COUNTIF('Data R1'!Q514,"&gt;0")+COUNTIF('Data R1'!S514,"&gt;0")+COUNTIF('Data R1'!U514,"&gt;0")+COUNTIF('Data R1'!W514,"&gt;0")+COUNTIF('Data R1'!Y514,"&gt;0"))&gt;0,1,0))</f>
        <v/>
      </c>
      <c r="M512" t="inlineStr">
        <is>
          <t>Data R</t>
        </is>
      </c>
    </row>
    <row r="513">
      <c r="A513" t="inlineStr">
        <is>
          <t>Regional 1</t>
        </is>
      </c>
      <c r="B513">
        <f>IF('Data R1'!C515="","",'Data R1'!B515)</f>
        <v/>
      </c>
      <c r="C513">
        <f>IF('Data R1'!C515="","",'Data R1'!C515)</f>
        <v/>
      </c>
      <c r="D513">
        <f>IF('Data R1'!C515="","",'Data R1'!D515)</f>
        <v/>
      </c>
      <c r="E513">
        <f>IF('Data R1'!C515="","",'Data R1'!E515)</f>
        <v/>
      </c>
      <c r="F513">
        <f>IF('Data R1'!C515="","",'Data R1'!F515)</f>
        <v/>
      </c>
      <c r="G513">
        <f>IF('Data R1'!C515="","",'Data R1'!AD515)</f>
        <v/>
      </c>
      <c r="H513">
        <f>IF('Data R1'!C515="","",'Data R1'!AC515)</f>
        <v/>
      </c>
      <c r="I513">
        <f>IF('Data R1'!C515="","",COUNTIF('Data R1'!J515,"&gt;0")+COUNTIF('Data R1'!L515,"&gt;0")+COUNTIF('Data R1'!N515,"&gt;0")+COUNTIF('Data R1'!P515,"&gt;0")+COUNTIF('Data R1'!R515,"&gt;0")+COUNTIF('Data R1'!T515,"&gt;0")+COUNTIF('Data R1'!V515,"&gt;0")+COUNTIF('Data R1'!X515,"&gt;0"))</f>
        <v/>
      </c>
      <c r="J513">
        <f>IF('Data R1'!C515="","",IF((COUNTIF('Data R1'!K515,"&gt;0")+COUNTIF('Data R1'!M515,"&gt;0")+COUNTIF('Data R1'!O515,"&gt;0")+COUNTIF('Data R1'!Q515,"&gt;0")+COUNTIF('Data R1'!S515,"&gt;0")+COUNTIF('Data R1'!U515,"&gt;0")+COUNTIF('Data R1'!W515,"&gt;0")+COUNTIF('Data R1'!Y515,"&gt;0"))&gt;0,1,0))</f>
        <v/>
      </c>
      <c r="M513" t="inlineStr">
        <is>
          <t>Data R</t>
        </is>
      </c>
    </row>
    <row r="514">
      <c r="A514" t="inlineStr">
        <is>
          <t>Regional 1</t>
        </is>
      </c>
      <c r="B514">
        <f>IF('Data R1'!C516="","",'Data R1'!B516)</f>
        <v/>
      </c>
      <c r="C514">
        <f>IF('Data R1'!C516="","",'Data R1'!C516)</f>
        <v/>
      </c>
      <c r="D514">
        <f>IF('Data R1'!C516="","",'Data R1'!D516)</f>
        <v/>
      </c>
      <c r="E514">
        <f>IF('Data R1'!C516="","",'Data R1'!E516)</f>
        <v/>
      </c>
      <c r="F514">
        <f>IF('Data R1'!C516="","",'Data R1'!F516)</f>
        <v/>
      </c>
      <c r="G514">
        <f>IF('Data R1'!C516="","",'Data R1'!AD516)</f>
        <v/>
      </c>
      <c r="H514">
        <f>IF('Data R1'!C516="","",'Data R1'!AC516)</f>
        <v/>
      </c>
      <c r="I514">
        <f>IF('Data R1'!C516="","",COUNTIF('Data R1'!J516,"&gt;0")+COUNTIF('Data R1'!L516,"&gt;0")+COUNTIF('Data R1'!N516,"&gt;0")+COUNTIF('Data R1'!P516,"&gt;0")+COUNTIF('Data R1'!R516,"&gt;0")+COUNTIF('Data R1'!T516,"&gt;0")+COUNTIF('Data R1'!V516,"&gt;0")+COUNTIF('Data R1'!X516,"&gt;0"))</f>
        <v/>
      </c>
      <c r="J514">
        <f>IF('Data R1'!C516="","",IF((COUNTIF('Data R1'!K516,"&gt;0")+COUNTIF('Data R1'!M516,"&gt;0")+COUNTIF('Data R1'!O516,"&gt;0")+COUNTIF('Data R1'!Q516,"&gt;0")+COUNTIF('Data R1'!S516,"&gt;0")+COUNTIF('Data R1'!U516,"&gt;0")+COUNTIF('Data R1'!W516,"&gt;0")+COUNTIF('Data R1'!Y516,"&gt;0"))&gt;0,1,0))</f>
        <v/>
      </c>
      <c r="M514" t="inlineStr">
        <is>
          <t>Data R</t>
        </is>
      </c>
    </row>
    <row r="515">
      <c r="A515" t="inlineStr">
        <is>
          <t>Regional 1</t>
        </is>
      </c>
      <c r="B515">
        <f>IF('Data R1'!C517="","",'Data R1'!B517)</f>
        <v/>
      </c>
      <c r="C515">
        <f>IF('Data R1'!C517="","",'Data R1'!C517)</f>
        <v/>
      </c>
      <c r="D515">
        <f>IF('Data R1'!C517="","",'Data R1'!D517)</f>
        <v/>
      </c>
      <c r="E515">
        <f>IF('Data R1'!C517="","",'Data R1'!E517)</f>
        <v/>
      </c>
      <c r="F515">
        <f>IF('Data R1'!C517="","",'Data R1'!F517)</f>
        <v/>
      </c>
      <c r="G515">
        <f>IF('Data R1'!C517="","",'Data R1'!AD517)</f>
        <v/>
      </c>
      <c r="H515">
        <f>IF('Data R1'!C517="","",'Data R1'!AC517)</f>
        <v/>
      </c>
      <c r="I515">
        <f>IF('Data R1'!C517="","",COUNTIF('Data R1'!J517,"&gt;0")+COUNTIF('Data R1'!L517,"&gt;0")+COUNTIF('Data R1'!N517,"&gt;0")+COUNTIF('Data R1'!P517,"&gt;0")+COUNTIF('Data R1'!R517,"&gt;0")+COUNTIF('Data R1'!T517,"&gt;0")+COUNTIF('Data R1'!V517,"&gt;0")+COUNTIF('Data R1'!X517,"&gt;0"))</f>
        <v/>
      </c>
      <c r="J515">
        <f>IF('Data R1'!C517="","",IF((COUNTIF('Data R1'!K517,"&gt;0")+COUNTIF('Data R1'!M517,"&gt;0")+COUNTIF('Data R1'!O517,"&gt;0")+COUNTIF('Data R1'!Q517,"&gt;0")+COUNTIF('Data R1'!S517,"&gt;0")+COUNTIF('Data R1'!U517,"&gt;0")+COUNTIF('Data R1'!W517,"&gt;0")+COUNTIF('Data R1'!Y517,"&gt;0"))&gt;0,1,0))</f>
        <v/>
      </c>
      <c r="M515" t="inlineStr">
        <is>
          <t>Data R</t>
        </is>
      </c>
    </row>
    <row r="516">
      <c r="A516" t="inlineStr">
        <is>
          <t>Regional 1</t>
        </is>
      </c>
      <c r="B516">
        <f>IF('Data R1'!C518="","",'Data R1'!B518)</f>
        <v/>
      </c>
      <c r="C516">
        <f>IF('Data R1'!C518="","",'Data R1'!C518)</f>
        <v/>
      </c>
      <c r="D516">
        <f>IF('Data R1'!C518="","",'Data R1'!D518)</f>
        <v/>
      </c>
      <c r="E516">
        <f>IF('Data R1'!C518="","",'Data R1'!E518)</f>
        <v/>
      </c>
      <c r="F516">
        <f>IF('Data R1'!C518="","",'Data R1'!F518)</f>
        <v/>
      </c>
      <c r="G516">
        <f>IF('Data R1'!C518="","",'Data R1'!AD518)</f>
        <v/>
      </c>
      <c r="H516">
        <f>IF('Data R1'!C518="","",'Data R1'!AC518)</f>
        <v/>
      </c>
      <c r="I516">
        <f>IF('Data R1'!C518="","",COUNTIF('Data R1'!J518,"&gt;0")+COUNTIF('Data R1'!L518,"&gt;0")+COUNTIF('Data R1'!N518,"&gt;0")+COUNTIF('Data R1'!P518,"&gt;0")+COUNTIF('Data R1'!R518,"&gt;0")+COUNTIF('Data R1'!T518,"&gt;0")+COUNTIF('Data R1'!V518,"&gt;0")+COUNTIF('Data R1'!X518,"&gt;0"))</f>
        <v/>
      </c>
      <c r="J516">
        <f>IF('Data R1'!C518="","",IF((COUNTIF('Data R1'!K518,"&gt;0")+COUNTIF('Data R1'!M518,"&gt;0")+COUNTIF('Data R1'!O518,"&gt;0")+COUNTIF('Data R1'!Q518,"&gt;0")+COUNTIF('Data R1'!S518,"&gt;0")+COUNTIF('Data R1'!U518,"&gt;0")+COUNTIF('Data R1'!W518,"&gt;0")+COUNTIF('Data R1'!Y518,"&gt;0"))&gt;0,1,0))</f>
        <v/>
      </c>
      <c r="M516" t="inlineStr">
        <is>
          <t>Data R</t>
        </is>
      </c>
    </row>
    <row r="517">
      <c r="A517" t="inlineStr">
        <is>
          <t>Regional 1</t>
        </is>
      </c>
      <c r="B517">
        <f>IF('Data R1'!C519="","",'Data R1'!B519)</f>
        <v/>
      </c>
      <c r="C517">
        <f>IF('Data R1'!C519="","",'Data R1'!C519)</f>
        <v/>
      </c>
      <c r="D517">
        <f>IF('Data R1'!C519="","",'Data R1'!D519)</f>
        <v/>
      </c>
      <c r="E517">
        <f>IF('Data R1'!C519="","",'Data R1'!E519)</f>
        <v/>
      </c>
      <c r="F517">
        <f>IF('Data R1'!C519="","",'Data R1'!F519)</f>
        <v/>
      </c>
      <c r="G517">
        <f>IF('Data R1'!C519="","",'Data R1'!AD519)</f>
        <v/>
      </c>
      <c r="H517">
        <f>IF('Data R1'!C519="","",'Data R1'!AC519)</f>
        <v/>
      </c>
      <c r="I517">
        <f>IF('Data R1'!C519="","",COUNTIF('Data R1'!J519,"&gt;0")+COUNTIF('Data R1'!L519,"&gt;0")+COUNTIF('Data R1'!N519,"&gt;0")+COUNTIF('Data R1'!P519,"&gt;0")+COUNTIF('Data R1'!R519,"&gt;0")+COUNTIF('Data R1'!T519,"&gt;0")+COUNTIF('Data R1'!V519,"&gt;0")+COUNTIF('Data R1'!X519,"&gt;0"))</f>
        <v/>
      </c>
      <c r="J517">
        <f>IF('Data R1'!C519="","",IF((COUNTIF('Data R1'!K519,"&gt;0")+COUNTIF('Data R1'!M519,"&gt;0")+COUNTIF('Data R1'!O519,"&gt;0")+COUNTIF('Data R1'!Q519,"&gt;0")+COUNTIF('Data R1'!S519,"&gt;0")+COUNTIF('Data R1'!U519,"&gt;0")+COUNTIF('Data R1'!W519,"&gt;0")+COUNTIF('Data R1'!Y519,"&gt;0"))&gt;0,1,0))</f>
        <v/>
      </c>
      <c r="M517" t="inlineStr">
        <is>
          <t>Data R</t>
        </is>
      </c>
    </row>
    <row r="518">
      <c r="A518" t="inlineStr">
        <is>
          <t>Regional 1</t>
        </is>
      </c>
      <c r="B518">
        <f>IF('Data R1'!C520="","",'Data R1'!B520)</f>
        <v/>
      </c>
      <c r="C518">
        <f>IF('Data R1'!C520="","",'Data R1'!C520)</f>
        <v/>
      </c>
      <c r="D518">
        <f>IF('Data R1'!C520="","",'Data R1'!D520)</f>
        <v/>
      </c>
      <c r="E518">
        <f>IF('Data R1'!C520="","",'Data R1'!E520)</f>
        <v/>
      </c>
      <c r="F518">
        <f>IF('Data R1'!C520="","",'Data R1'!F520)</f>
        <v/>
      </c>
      <c r="G518">
        <f>IF('Data R1'!C520="","",'Data R1'!AD520)</f>
        <v/>
      </c>
      <c r="H518">
        <f>IF('Data R1'!C520="","",'Data R1'!AC520)</f>
        <v/>
      </c>
      <c r="I518">
        <f>IF('Data R1'!C520="","",COUNTIF('Data R1'!J520,"&gt;0")+COUNTIF('Data R1'!L520,"&gt;0")+COUNTIF('Data R1'!N520,"&gt;0")+COUNTIF('Data R1'!P520,"&gt;0")+COUNTIF('Data R1'!R520,"&gt;0")+COUNTIF('Data R1'!T520,"&gt;0")+COUNTIF('Data R1'!V520,"&gt;0")+COUNTIF('Data R1'!X520,"&gt;0"))</f>
        <v/>
      </c>
      <c r="J518">
        <f>IF('Data R1'!C520="","",IF((COUNTIF('Data R1'!K520,"&gt;0")+COUNTIF('Data R1'!M520,"&gt;0")+COUNTIF('Data R1'!O520,"&gt;0")+COUNTIF('Data R1'!Q520,"&gt;0")+COUNTIF('Data R1'!S520,"&gt;0")+COUNTIF('Data R1'!U520,"&gt;0")+COUNTIF('Data R1'!W520,"&gt;0")+COUNTIF('Data R1'!Y520,"&gt;0"))&gt;0,1,0))</f>
        <v/>
      </c>
      <c r="M518" t="inlineStr">
        <is>
          <t>Data R</t>
        </is>
      </c>
    </row>
    <row r="519">
      <c r="A519" t="inlineStr">
        <is>
          <t>Regional 1</t>
        </is>
      </c>
      <c r="B519">
        <f>IF('Data R1'!C521="","",'Data R1'!B521)</f>
        <v/>
      </c>
      <c r="C519">
        <f>IF('Data R1'!C521="","",'Data R1'!C521)</f>
        <v/>
      </c>
      <c r="D519">
        <f>IF('Data R1'!C521="","",'Data R1'!D521)</f>
        <v/>
      </c>
      <c r="E519">
        <f>IF('Data R1'!C521="","",'Data R1'!E521)</f>
        <v/>
      </c>
      <c r="F519">
        <f>IF('Data R1'!C521="","",'Data R1'!F521)</f>
        <v/>
      </c>
      <c r="G519">
        <f>IF('Data R1'!C521="","",'Data R1'!AD521)</f>
        <v/>
      </c>
      <c r="H519">
        <f>IF('Data R1'!C521="","",'Data R1'!AC521)</f>
        <v/>
      </c>
      <c r="I519">
        <f>IF('Data R1'!C521="","",COUNTIF('Data R1'!J521,"&gt;0")+COUNTIF('Data R1'!L521,"&gt;0")+COUNTIF('Data R1'!N521,"&gt;0")+COUNTIF('Data R1'!P521,"&gt;0")+COUNTIF('Data R1'!R521,"&gt;0")+COUNTIF('Data R1'!T521,"&gt;0")+COUNTIF('Data R1'!V521,"&gt;0")+COUNTIF('Data R1'!X521,"&gt;0"))</f>
        <v/>
      </c>
      <c r="J519">
        <f>IF('Data R1'!C521="","",IF((COUNTIF('Data R1'!K521,"&gt;0")+COUNTIF('Data R1'!M521,"&gt;0")+COUNTIF('Data R1'!O521,"&gt;0")+COUNTIF('Data R1'!Q521,"&gt;0")+COUNTIF('Data R1'!S521,"&gt;0")+COUNTIF('Data R1'!U521,"&gt;0")+COUNTIF('Data R1'!W521,"&gt;0")+COUNTIF('Data R1'!Y521,"&gt;0"))&gt;0,1,0))</f>
        <v/>
      </c>
      <c r="M519" t="inlineStr">
        <is>
          <t>Data R</t>
        </is>
      </c>
    </row>
    <row r="520">
      <c r="A520" t="inlineStr">
        <is>
          <t>Regional 1</t>
        </is>
      </c>
      <c r="B520">
        <f>IF('Data R1'!C522="","",'Data R1'!B522)</f>
        <v/>
      </c>
      <c r="C520">
        <f>IF('Data R1'!C522="","",'Data R1'!C522)</f>
        <v/>
      </c>
      <c r="D520">
        <f>IF('Data R1'!C522="","",'Data R1'!D522)</f>
        <v/>
      </c>
      <c r="E520">
        <f>IF('Data R1'!C522="","",'Data R1'!E522)</f>
        <v/>
      </c>
      <c r="F520">
        <f>IF('Data R1'!C522="","",'Data R1'!F522)</f>
        <v/>
      </c>
      <c r="G520">
        <f>IF('Data R1'!C522="","",'Data R1'!AD522)</f>
        <v/>
      </c>
      <c r="H520">
        <f>IF('Data R1'!C522="","",'Data R1'!AC522)</f>
        <v/>
      </c>
      <c r="I520">
        <f>IF('Data R1'!C522="","",COUNTIF('Data R1'!J522,"&gt;0")+COUNTIF('Data R1'!L522,"&gt;0")+COUNTIF('Data R1'!N522,"&gt;0")+COUNTIF('Data R1'!P522,"&gt;0")+COUNTIF('Data R1'!R522,"&gt;0")+COUNTIF('Data R1'!T522,"&gt;0")+COUNTIF('Data R1'!V522,"&gt;0")+COUNTIF('Data R1'!X522,"&gt;0"))</f>
        <v/>
      </c>
      <c r="J520">
        <f>IF('Data R1'!C522="","",IF((COUNTIF('Data R1'!K522,"&gt;0")+COUNTIF('Data R1'!M522,"&gt;0")+COUNTIF('Data R1'!O522,"&gt;0")+COUNTIF('Data R1'!Q522,"&gt;0")+COUNTIF('Data R1'!S522,"&gt;0")+COUNTIF('Data R1'!U522,"&gt;0")+COUNTIF('Data R1'!W522,"&gt;0")+COUNTIF('Data R1'!Y522,"&gt;0"))&gt;0,1,0))</f>
        <v/>
      </c>
      <c r="M520" t="inlineStr">
        <is>
          <t>Data R</t>
        </is>
      </c>
    </row>
    <row r="521">
      <c r="A521" t="inlineStr">
        <is>
          <t>Regional 1</t>
        </is>
      </c>
      <c r="B521">
        <f>IF('Data R1'!C523="","",'Data R1'!B523)</f>
        <v/>
      </c>
      <c r="C521">
        <f>IF('Data R1'!C523="","",'Data R1'!C523)</f>
        <v/>
      </c>
      <c r="D521">
        <f>IF('Data R1'!C523="","",'Data R1'!D523)</f>
        <v/>
      </c>
      <c r="E521">
        <f>IF('Data R1'!C523="","",'Data R1'!E523)</f>
        <v/>
      </c>
      <c r="F521">
        <f>IF('Data R1'!C523="","",'Data R1'!F523)</f>
        <v/>
      </c>
      <c r="G521">
        <f>IF('Data R1'!C523="","",'Data R1'!AD523)</f>
        <v/>
      </c>
      <c r="H521">
        <f>IF('Data R1'!C523="","",'Data R1'!AC523)</f>
        <v/>
      </c>
      <c r="I521">
        <f>IF('Data R1'!C523="","",COUNTIF('Data R1'!J523,"&gt;0")+COUNTIF('Data R1'!L523,"&gt;0")+COUNTIF('Data R1'!N523,"&gt;0")+COUNTIF('Data R1'!P523,"&gt;0")+COUNTIF('Data R1'!R523,"&gt;0")+COUNTIF('Data R1'!T523,"&gt;0")+COUNTIF('Data R1'!V523,"&gt;0")+COUNTIF('Data R1'!X523,"&gt;0"))</f>
        <v/>
      </c>
      <c r="J521">
        <f>IF('Data R1'!C523="","",IF((COUNTIF('Data R1'!K523,"&gt;0")+COUNTIF('Data R1'!M523,"&gt;0")+COUNTIF('Data R1'!O523,"&gt;0")+COUNTIF('Data R1'!Q523,"&gt;0")+COUNTIF('Data R1'!S523,"&gt;0")+COUNTIF('Data R1'!U523,"&gt;0")+COUNTIF('Data R1'!W523,"&gt;0")+COUNTIF('Data R1'!Y523,"&gt;0"))&gt;0,1,0))</f>
        <v/>
      </c>
      <c r="M521" t="inlineStr">
        <is>
          <t>Data R</t>
        </is>
      </c>
    </row>
    <row r="522">
      <c r="A522" t="inlineStr">
        <is>
          <t>Regional 1</t>
        </is>
      </c>
      <c r="B522">
        <f>IF('Data R1'!C524="","",'Data R1'!B524)</f>
        <v/>
      </c>
      <c r="C522">
        <f>IF('Data R1'!C524="","",'Data R1'!C524)</f>
        <v/>
      </c>
      <c r="D522">
        <f>IF('Data R1'!C524="","",'Data R1'!D524)</f>
        <v/>
      </c>
      <c r="E522">
        <f>IF('Data R1'!C524="","",'Data R1'!E524)</f>
        <v/>
      </c>
      <c r="F522">
        <f>IF('Data R1'!C524="","",'Data R1'!F524)</f>
        <v/>
      </c>
      <c r="G522">
        <f>IF('Data R1'!C524="","",'Data R1'!AD524)</f>
        <v/>
      </c>
      <c r="H522">
        <f>IF('Data R1'!C524="","",'Data R1'!AC524)</f>
        <v/>
      </c>
      <c r="I522">
        <f>IF('Data R1'!C524="","",COUNTIF('Data R1'!J524,"&gt;0")+COUNTIF('Data R1'!L524,"&gt;0")+COUNTIF('Data R1'!N524,"&gt;0")+COUNTIF('Data R1'!P524,"&gt;0")+COUNTIF('Data R1'!R524,"&gt;0")+COUNTIF('Data R1'!T524,"&gt;0")+COUNTIF('Data R1'!V524,"&gt;0")+COUNTIF('Data R1'!X524,"&gt;0"))</f>
        <v/>
      </c>
      <c r="J522">
        <f>IF('Data R1'!C524="","",IF((COUNTIF('Data R1'!K524,"&gt;0")+COUNTIF('Data R1'!M524,"&gt;0")+COUNTIF('Data R1'!O524,"&gt;0")+COUNTIF('Data R1'!Q524,"&gt;0")+COUNTIF('Data R1'!S524,"&gt;0")+COUNTIF('Data R1'!U524,"&gt;0")+COUNTIF('Data R1'!W524,"&gt;0")+COUNTIF('Data R1'!Y524,"&gt;0"))&gt;0,1,0))</f>
        <v/>
      </c>
      <c r="M522" t="inlineStr">
        <is>
          <t>Data R</t>
        </is>
      </c>
    </row>
    <row r="523">
      <c r="A523" t="inlineStr">
        <is>
          <t>Regional 1</t>
        </is>
      </c>
      <c r="B523">
        <f>IF('Data R1'!C525="","",'Data R1'!B525)</f>
        <v/>
      </c>
      <c r="C523">
        <f>IF('Data R1'!C525="","",'Data R1'!C525)</f>
        <v/>
      </c>
      <c r="D523">
        <f>IF('Data R1'!C525="","",'Data R1'!D525)</f>
        <v/>
      </c>
      <c r="E523">
        <f>IF('Data R1'!C525="","",'Data R1'!E525)</f>
        <v/>
      </c>
      <c r="F523">
        <f>IF('Data R1'!C525="","",'Data R1'!F525)</f>
        <v/>
      </c>
      <c r="G523">
        <f>IF('Data R1'!C525="","",'Data R1'!AD525)</f>
        <v/>
      </c>
      <c r="H523">
        <f>IF('Data R1'!C525="","",'Data R1'!AC525)</f>
        <v/>
      </c>
      <c r="I523">
        <f>IF('Data R1'!C525="","",COUNTIF('Data R1'!J525,"&gt;0")+COUNTIF('Data R1'!L525,"&gt;0")+COUNTIF('Data R1'!N525,"&gt;0")+COUNTIF('Data R1'!P525,"&gt;0")+COUNTIF('Data R1'!R525,"&gt;0")+COUNTIF('Data R1'!T525,"&gt;0")+COUNTIF('Data R1'!V525,"&gt;0")+COUNTIF('Data R1'!X525,"&gt;0"))</f>
        <v/>
      </c>
      <c r="J523">
        <f>IF('Data R1'!C525="","",IF((COUNTIF('Data R1'!K525,"&gt;0")+COUNTIF('Data R1'!M525,"&gt;0")+COUNTIF('Data R1'!O525,"&gt;0")+COUNTIF('Data R1'!Q525,"&gt;0")+COUNTIF('Data R1'!S525,"&gt;0")+COUNTIF('Data R1'!U525,"&gt;0")+COUNTIF('Data R1'!W525,"&gt;0")+COUNTIF('Data R1'!Y525,"&gt;0"))&gt;0,1,0))</f>
        <v/>
      </c>
      <c r="M523" t="inlineStr">
        <is>
          <t>Data R</t>
        </is>
      </c>
    </row>
    <row r="524">
      <c r="A524" t="inlineStr">
        <is>
          <t>Regional 1</t>
        </is>
      </c>
      <c r="B524">
        <f>IF('Data R1'!C526="","",'Data R1'!B526)</f>
        <v/>
      </c>
      <c r="C524">
        <f>IF('Data R1'!C526="","",'Data R1'!C526)</f>
        <v/>
      </c>
      <c r="D524">
        <f>IF('Data R1'!C526="","",'Data R1'!D526)</f>
        <v/>
      </c>
      <c r="E524">
        <f>IF('Data R1'!C526="","",'Data R1'!E526)</f>
        <v/>
      </c>
      <c r="F524">
        <f>IF('Data R1'!C526="","",'Data R1'!F526)</f>
        <v/>
      </c>
      <c r="G524">
        <f>IF('Data R1'!C526="","",'Data R1'!AD526)</f>
        <v/>
      </c>
      <c r="H524">
        <f>IF('Data R1'!C526="","",'Data R1'!AC526)</f>
        <v/>
      </c>
      <c r="I524">
        <f>IF('Data R1'!C526="","",COUNTIF('Data R1'!J526,"&gt;0")+COUNTIF('Data R1'!L526,"&gt;0")+COUNTIF('Data R1'!N526,"&gt;0")+COUNTIF('Data R1'!P526,"&gt;0")+COUNTIF('Data R1'!R526,"&gt;0")+COUNTIF('Data R1'!T526,"&gt;0")+COUNTIF('Data R1'!V526,"&gt;0")+COUNTIF('Data R1'!X526,"&gt;0"))</f>
        <v/>
      </c>
      <c r="J524">
        <f>IF('Data R1'!C526="","",IF((COUNTIF('Data R1'!K526,"&gt;0")+COUNTIF('Data R1'!M526,"&gt;0")+COUNTIF('Data R1'!O526,"&gt;0")+COUNTIF('Data R1'!Q526,"&gt;0")+COUNTIF('Data R1'!S526,"&gt;0")+COUNTIF('Data R1'!U526,"&gt;0")+COUNTIF('Data R1'!W526,"&gt;0")+COUNTIF('Data R1'!Y526,"&gt;0"))&gt;0,1,0))</f>
        <v/>
      </c>
      <c r="M524" t="inlineStr">
        <is>
          <t>Data R</t>
        </is>
      </c>
    </row>
    <row r="525">
      <c r="A525" t="inlineStr">
        <is>
          <t>Regional 1</t>
        </is>
      </c>
      <c r="B525">
        <f>IF('Data R1'!C527="","",'Data R1'!B527)</f>
        <v/>
      </c>
      <c r="C525">
        <f>IF('Data R1'!C527="","",'Data R1'!C527)</f>
        <v/>
      </c>
      <c r="D525">
        <f>IF('Data R1'!C527="","",'Data R1'!D527)</f>
        <v/>
      </c>
      <c r="E525">
        <f>IF('Data R1'!C527="","",'Data R1'!E527)</f>
        <v/>
      </c>
      <c r="F525">
        <f>IF('Data R1'!C527="","",'Data R1'!F527)</f>
        <v/>
      </c>
      <c r="G525">
        <f>IF('Data R1'!C527="","",'Data R1'!AD527)</f>
        <v/>
      </c>
      <c r="H525">
        <f>IF('Data R1'!C527="","",'Data R1'!AC527)</f>
        <v/>
      </c>
      <c r="I525">
        <f>IF('Data R1'!C527="","",COUNTIF('Data R1'!J527,"&gt;0")+COUNTIF('Data R1'!L527,"&gt;0")+COUNTIF('Data R1'!N527,"&gt;0")+COUNTIF('Data R1'!P527,"&gt;0")+COUNTIF('Data R1'!R527,"&gt;0")+COUNTIF('Data R1'!T527,"&gt;0")+COUNTIF('Data R1'!V527,"&gt;0")+COUNTIF('Data R1'!X527,"&gt;0"))</f>
        <v/>
      </c>
      <c r="J525">
        <f>IF('Data R1'!C527="","",IF((COUNTIF('Data R1'!K527,"&gt;0")+COUNTIF('Data R1'!M527,"&gt;0")+COUNTIF('Data R1'!O527,"&gt;0")+COUNTIF('Data R1'!Q527,"&gt;0")+COUNTIF('Data R1'!S527,"&gt;0")+COUNTIF('Data R1'!U527,"&gt;0")+COUNTIF('Data R1'!W527,"&gt;0")+COUNTIF('Data R1'!Y527,"&gt;0"))&gt;0,1,0))</f>
        <v/>
      </c>
      <c r="M525" t="inlineStr">
        <is>
          <t>Data R</t>
        </is>
      </c>
    </row>
    <row r="526">
      <c r="A526" t="inlineStr">
        <is>
          <t>Regional 1</t>
        </is>
      </c>
      <c r="B526">
        <f>IF('Data R1'!C528="","",'Data R1'!B528)</f>
        <v/>
      </c>
      <c r="C526">
        <f>IF('Data R1'!C528="","",'Data R1'!C528)</f>
        <v/>
      </c>
      <c r="D526">
        <f>IF('Data R1'!C528="","",'Data R1'!D528)</f>
        <v/>
      </c>
      <c r="E526">
        <f>IF('Data R1'!C528="","",'Data R1'!E528)</f>
        <v/>
      </c>
      <c r="F526">
        <f>IF('Data R1'!C528="","",'Data R1'!F528)</f>
        <v/>
      </c>
      <c r="G526">
        <f>IF('Data R1'!C528="","",'Data R1'!AD528)</f>
        <v/>
      </c>
      <c r="H526">
        <f>IF('Data R1'!C528="","",'Data R1'!AC528)</f>
        <v/>
      </c>
      <c r="I526">
        <f>IF('Data R1'!C528="","",COUNTIF('Data R1'!J528,"&gt;0")+COUNTIF('Data R1'!L528,"&gt;0")+COUNTIF('Data R1'!N528,"&gt;0")+COUNTIF('Data R1'!P528,"&gt;0")+COUNTIF('Data R1'!R528,"&gt;0")+COUNTIF('Data R1'!T528,"&gt;0")+COUNTIF('Data R1'!V528,"&gt;0")+COUNTIF('Data R1'!X528,"&gt;0"))</f>
        <v/>
      </c>
      <c r="J526">
        <f>IF('Data R1'!C528="","",IF((COUNTIF('Data R1'!K528,"&gt;0")+COUNTIF('Data R1'!M528,"&gt;0")+COUNTIF('Data R1'!O528,"&gt;0")+COUNTIF('Data R1'!Q528,"&gt;0")+COUNTIF('Data R1'!S528,"&gt;0")+COUNTIF('Data R1'!U528,"&gt;0")+COUNTIF('Data R1'!W528,"&gt;0")+COUNTIF('Data R1'!Y528,"&gt;0"))&gt;0,1,0))</f>
        <v/>
      </c>
      <c r="M526" t="inlineStr">
        <is>
          <t>Data R</t>
        </is>
      </c>
    </row>
    <row r="527">
      <c r="A527" t="inlineStr">
        <is>
          <t>Regional 1</t>
        </is>
      </c>
      <c r="B527">
        <f>IF('Data R1'!C529="","",'Data R1'!B529)</f>
        <v/>
      </c>
      <c r="C527">
        <f>IF('Data R1'!C529="","",'Data R1'!C529)</f>
        <v/>
      </c>
      <c r="D527">
        <f>IF('Data R1'!C529="","",'Data R1'!D529)</f>
        <v/>
      </c>
      <c r="E527">
        <f>IF('Data R1'!C529="","",'Data R1'!E529)</f>
        <v/>
      </c>
      <c r="F527">
        <f>IF('Data R1'!C529="","",'Data R1'!F529)</f>
        <v/>
      </c>
      <c r="G527">
        <f>IF('Data R1'!C529="","",'Data R1'!AD529)</f>
        <v/>
      </c>
      <c r="H527">
        <f>IF('Data R1'!C529="","",'Data R1'!AC529)</f>
        <v/>
      </c>
      <c r="I527">
        <f>IF('Data R1'!C529="","",COUNTIF('Data R1'!J529,"&gt;0")+COUNTIF('Data R1'!L529,"&gt;0")+COUNTIF('Data R1'!N529,"&gt;0")+COUNTIF('Data R1'!P529,"&gt;0")+COUNTIF('Data R1'!R529,"&gt;0")+COUNTIF('Data R1'!T529,"&gt;0")+COUNTIF('Data R1'!V529,"&gt;0")+COUNTIF('Data R1'!X529,"&gt;0"))</f>
        <v/>
      </c>
      <c r="J527">
        <f>IF('Data R1'!C529="","",IF((COUNTIF('Data R1'!K529,"&gt;0")+COUNTIF('Data R1'!M529,"&gt;0")+COUNTIF('Data R1'!O529,"&gt;0")+COUNTIF('Data R1'!Q529,"&gt;0")+COUNTIF('Data R1'!S529,"&gt;0")+COUNTIF('Data R1'!U529,"&gt;0")+COUNTIF('Data R1'!W529,"&gt;0")+COUNTIF('Data R1'!Y529,"&gt;0"))&gt;0,1,0))</f>
        <v/>
      </c>
      <c r="M527" t="inlineStr">
        <is>
          <t>Data R</t>
        </is>
      </c>
    </row>
    <row r="528">
      <c r="A528" t="inlineStr">
        <is>
          <t>Regional 1</t>
        </is>
      </c>
      <c r="B528">
        <f>IF('Data R1'!C530="","",'Data R1'!B530)</f>
        <v/>
      </c>
      <c r="C528">
        <f>IF('Data R1'!C530="","",'Data R1'!C530)</f>
        <v/>
      </c>
      <c r="D528">
        <f>IF('Data R1'!C530="","",'Data R1'!D530)</f>
        <v/>
      </c>
      <c r="E528">
        <f>IF('Data R1'!C530="","",'Data R1'!E530)</f>
        <v/>
      </c>
      <c r="F528">
        <f>IF('Data R1'!C530="","",'Data R1'!F530)</f>
        <v/>
      </c>
      <c r="G528">
        <f>IF('Data R1'!C530="","",'Data R1'!AD530)</f>
        <v/>
      </c>
      <c r="H528">
        <f>IF('Data R1'!C530="","",'Data R1'!AC530)</f>
        <v/>
      </c>
      <c r="I528">
        <f>IF('Data R1'!C530="","",COUNTIF('Data R1'!J530,"&gt;0")+COUNTIF('Data R1'!L530,"&gt;0")+COUNTIF('Data R1'!N530,"&gt;0")+COUNTIF('Data R1'!P530,"&gt;0")+COUNTIF('Data R1'!R530,"&gt;0")+COUNTIF('Data R1'!T530,"&gt;0")+COUNTIF('Data R1'!V530,"&gt;0")+COUNTIF('Data R1'!X530,"&gt;0"))</f>
        <v/>
      </c>
      <c r="J528">
        <f>IF('Data R1'!C530="","",IF((COUNTIF('Data R1'!K530,"&gt;0")+COUNTIF('Data R1'!M530,"&gt;0")+COUNTIF('Data R1'!O530,"&gt;0")+COUNTIF('Data R1'!Q530,"&gt;0")+COUNTIF('Data R1'!S530,"&gt;0")+COUNTIF('Data R1'!U530,"&gt;0")+COUNTIF('Data R1'!W530,"&gt;0")+COUNTIF('Data R1'!Y530,"&gt;0"))&gt;0,1,0))</f>
        <v/>
      </c>
      <c r="M528" t="inlineStr">
        <is>
          <t>Data R</t>
        </is>
      </c>
    </row>
    <row r="529">
      <c r="A529" t="inlineStr">
        <is>
          <t>Regional 1</t>
        </is>
      </c>
      <c r="B529">
        <f>IF('Data R1'!C531="","",'Data R1'!B531)</f>
        <v/>
      </c>
      <c r="C529">
        <f>IF('Data R1'!C531="","",'Data R1'!C531)</f>
        <v/>
      </c>
      <c r="D529">
        <f>IF('Data R1'!C531="","",'Data R1'!D531)</f>
        <v/>
      </c>
      <c r="E529">
        <f>IF('Data R1'!C531="","",'Data R1'!E531)</f>
        <v/>
      </c>
      <c r="F529">
        <f>IF('Data R1'!C531="","",'Data R1'!F531)</f>
        <v/>
      </c>
      <c r="G529">
        <f>IF('Data R1'!C531="","",'Data R1'!AD531)</f>
        <v/>
      </c>
      <c r="H529">
        <f>IF('Data R1'!C531="","",'Data R1'!AC531)</f>
        <v/>
      </c>
      <c r="I529">
        <f>IF('Data R1'!C531="","",COUNTIF('Data R1'!J531,"&gt;0")+COUNTIF('Data R1'!L531,"&gt;0")+COUNTIF('Data R1'!N531,"&gt;0")+COUNTIF('Data R1'!P531,"&gt;0")+COUNTIF('Data R1'!R531,"&gt;0")+COUNTIF('Data R1'!T531,"&gt;0")+COUNTIF('Data R1'!V531,"&gt;0")+COUNTIF('Data R1'!X531,"&gt;0"))</f>
        <v/>
      </c>
      <c r="J529">
        <f>IF('Data R1'!C531="","",IF((COUNTIF('Data R1'!K531,"&gt;0")+COUNTIF('Data R1'!M531,"&gt;0")+COUNTIF('Data R1'!O531,"&gt;0")+COUNTIF('Data R1'!Q531,"&gt;0")+COUNTIF('Data R1'!S531,"&gt;0")+COUNTIF('Data R1'!U531,"&gt;0")+COUNTIF('Data R1'!W531,"&gt;0")+COUNTIF('Data R1'!Y531,"&gt;0"))&gt;0,1,0))</f>
        <v/>
      </c>
      <c r="M529" t="inlineStr">
        <is>
          <t>Data R</t>
        </is>
      </c>
    </row>
    <row r="530">
      <c r="A530" t="inlineStr">
        <is>
          <t>Regional 1</t>
        </is>
      </c>
      <c r="B530">
        <f>IF('Data R1'!C532="","",'Data R1'!B532)</f>
        <v/>
      </c>
      <c r="C530">
        <f>IF('Data R1'!C532="","",'Data R1'!C532)</f>
        <v/>
      </c>
      <c r="D530">
        <f>IF('Data R1'!C532="","",'Data R1'!D532)</f>
        <v/>
      </c>
      <c r="E530">
        <f>IF('Data R1'!C532="","",'Data R1'!E532)</f>
        <v/>
      </c>
      <c r="F530">
        <f>IF('Data R1'!C532="","",'Data R1'!F532)</f>
        <v/>
      </c>
      <c r="G530">
        <f>IF('Data R1'!C532="","",'Data R1'!AD532)</f>
        <v/>
      </c>
      <c r="H530">
        <f>IF('Data R1'!C532="","",'Data R1'!AC532)</f>
        <v/>
      </c>
      <c r="I530">
        <f>IF('Data R1'!C532="","",COUNTIF('Data R1'!J532,"&gt;0")+COUNTIF('Data R1'!L532,"&gt;0")+COUNTIF('Data R1'!N532,"&gt;0")+COUNTIF('Data R1'!P532,"&gt;0")+COUNTIF('Data R1'!R532,"&gt;0")+COUNTIF('Data R1'!T532,"&gt;0")+COUNTIF('Data R1'!V532,"&gt;0")+COUNTIF('Data R1'!X532,"&gt;0"))</f>
        <v/>
      </c>
      <c r="J530">
        <f>IF('Data R1'!C532="","",IF((COUNTIF('Data R1'!K532,"&gt;0")+COUNTIF('Data R1'!M532,"&gt;0")+COUNTIF('Data R1'!O532,"&gt;0")+COUNTIF('Data R1'!Q532,"&gt;0")+COUNTIF('Data R1'!S532,"&gt;0")+COUNTIF('Data R1'!U532,"&gt;0")+COUNTIF('Data R1'!W532,"&gt;0")+COUNTIF('Data R1'!Y532,"&gt;0"))&gt;0,1,0))</f>
        <v/>
      </c>
      <c r="M530" t="inlineStr">
        <is>
          <t>Data R</t>
        </is>
      </c>
    </row>
    <row r="531">
      <c r="A531" t="inlineStr">
        <is>
          <t>Regional 1</t>
        </is>
      </c>
      <c r="B531">
        <f>IF('Data R1'!C533="","",'Data R1'!B533)</f>
        <v/>
      </c>
      <c r="C531">
        <f>IF('Data R1'!C533="","",'Data R1'!C533)</f>
        <v/>
      </c>
      <c r="D531">
        <f>IF('Data R1'!C533="","",'Data R1'!D533)</f>
        <v/>
      </c>
      <c r="E531">
        <f>IF('Data R1'!C533="","",'Data R1'!E533)</f>
        <v/>
      </c>
      <c r="F531">
        <f>IF('Data R1'!C533="","",'Data R1'!F533)</f>
        <v/>
      </c>
      <c r="G531">
        <f>IF('Data R1'!C533="","",'Data R1'!AD533)</f>
        <v/>
      </c>
      <c r="H531">
        <f>IF('Data R1'!C533="","",'Data R1'!AC533)</f>
        <v/>
      </c>
      <c r="I531">
        <f>IF('Data R1'!C533="","",COUNTIF('Data R1'!J533,"&gt;0")+COUNTIF('Data R1'!L533,"&gt;0")+COUNTIF('Data R1'!N533,"&gt;0")+COUNTIF('Data R1'!P533,"&gt;0")+COUNTIF('Data R1'!R533,"&gt;0")+COUNTIF('Data R1'!T533,"&gt;0")+COUNTIF('Data R1'!V533,"&gt;0")+COUNTIF('Data R1'!X533,"&gt;0"))</f>
        <v/>
      </c>
      <c r="J531">
        <f>IF('Data R1'!C533="","",IF((COUNTIF('Data R1'!K533,"&gt;0")+COUNTIF('Data R1'!M533,"&gt;0")+COUNTIF('Data R1'!O533,"&gt;0")+COUNTIF('Data R1'!Q533,"&gt;0")+COUNTIF('Data R1'!S533,"&gt;0")+COUNTIF('Data R1'!U533,"&gt;0")+COUNTIF('Data R1'!W533,"&gt;0")+COUNTIF('Data R1'!Y533,"&gt;0"))&gt;0,1,0))</f>
        <v/>
      </c>
      <c r="M531" t="inlineStr">
        <is>
          <t>Data R</t>
        </is>
      </c>
    </row>
    <row r="532">
      <c r="A532" t="inlineStr">
        <is>
          <t>Regional 1</t>
        </is>
      </c>
      <c r="B532">
        <f>IF('Data R1'!C534="","",'Data R1'!B534)</f>
        <v/>
      </c>
      <c r="C532">
        <f>IF('Data R1'!C534="","",'Data R1'!C534)</f>
        <v/>
      </c>
      <c r="D532">
        <f>IF('Data R1'!C534="","",'Data R1'!D534)</f>
        <v/>
      </c>
      <c r="E532">
        <f>IF('Data R1'!C534="","",'Data R1'!E534)</f>
        <v/>
      </c>
      <c r="F532">
        <f>IF('Data R1'!C534="","",'Data R1'!F534)</f>
        <v/>
      </c>
      <c r="G532">
        <f>IF('Data R1'!C534="","",'Data R1'!AD534)</f>
        <v/>
      </c>
      <c r="H532">
        <f>IF('Data R1'!C534="","",'Data R1'!AC534)</f>
        <v/>
      </c>
      <c r="I532">
        <f>IF('Data R1'!C534="","",COUNTIF('Data R1'!J534,"&gt;0")+COUNTIF('Data R1'!L534,"&gt;0")+COUNTIF('Data R1'!N534,"&gt;0")+COUNTIF('Data R1'!P534,"&gt;0")+COUNTIF('Data R1'!R534,"&gt;0")+COUNTIF('Data R1'!T534,"&gt;0")+COUNTIF('Data R1'!V534,"&gt;0")+COUNTIF('Data R1'!X534,"&gt;0"))</f>
        <v/>
      </c>
      <c r="J532">
        <f>IF('Data R1'!C534="","",IF((COUNTIF('Data R1'!K534,"&gt;0")+COUNTIF('Data R1'!M534,"&gt;0")+COUNTIF('Data R1'!O534,"&gt;0")+COUNTIF('Data R1'!Q534,"&gt;0")+COUNTIF('Data R1'!S534,"&gt;0")+COUNTIF('Data R1'!U534,"&gt;0")+COUNTIF('Data R1'!W534,"&gt;0")+COUNTIF('Data R1'!Y534,"&gt;0"))&gt;0,1,0))</f>
        <v/>
      </c>
      <c r="M532" t="inlineStr">
        <is>
          <t>Data R</t>
        </is>
      </c>
    </row>
    <row r="533">
      <c r="A533" t="inlineStr">
        <is>
          <t>Regional 1</t>
        </is>
      </c>
      <c r="B533">
        <f>IF('Data R1'!C535="","",'Data R1'!B535)</f>
        <v/>
      </c>
      <c r="C533">
        <f>IF('Data R1'!C535="","",'Data R1'!C535)</f>
        <v/>
      </c>
      <c r="D533">
        <f>IF('Data R1'!C535="","",'Data R1'!D535)</f>
        <v/>
      </c>
      <c r="E533">
        <f>IF('Data R1'!C535="","",'Data R1'!E535)</f>
        <v/>
      </c>
      <c r="F533">
        <f>IF('Data R1'!C535="","",'Data R1'!F535)</f>
        <v/>
      </c>
      <c r="G533">
        <f>IF('Data R1'!C535="","",'Data R1'!AD535)</f>
        <v/>
      </c>
      <c r="H533">
        <f>IF('Data R1'!C535="","",'Data R1'!AC535)</f>
        <v/>
      </c>
      <c r="I533">
        <f>IF('Data R1'!C535="","",COUNTIF('Data R1'!J535,"&gt;0")+COUNTIF('Data R1'!L535,"&gt;0")+COUNTIF('Data R1'!N535,"&gt;0")+COUNTIF('Data R1'!P535,"&gt;0")+COUNTIF('Data R1'!R535,"&gt;0")+COUNTIF('Data R1'!T535,"&gt;0")+COUNTIF('Data R1'!V535,"&gt;0")+COUNTIF('Data R1'!X535,"&gt;0"))</f>
        <v/>
      </c>
      <c r="J533">
        <f>IF('Data R1'!C535="","",IF((COUNTIF('Data R1'!K535,"&gt;0")+COUNTIF('Data R1'!M535,"&gt;0")+COUNTIF('Data R1'!O535,"&gt;0")+COUNTIF('Data R1'!Q535,"&gt;0")+COUNTIF('Data R1'!S535,"&gt;0")+COUNTIF('Data R1'!U535,"&gt;0")+COUNTIF('Data R1'!W535,"&gt;0")+COUNTIF('Data R1'!Y535,"&gt;0"))&gt;0,1,0))</f>
        <v/>
      </c>
      <c r="M533" t="inlineStr">
        <is>
          <t>Data R</t>
        </is>
      </c>
    </row>
    <row r="534">
      <c r="A534" t="inlineStr">
        <is>
          <t>Regional 1</t>
        </is>
      </c>
      <c r="B534">
        <f>IF('Data R1'!C536="","",'Data R1'!B536)</f>
        <v/>
      </c>
      <c r="C534">
        <f>IF('Data R1'!C536="","",'Data R1'!C536)</f>
        <v/>
      </c>
      <c r="D534">
        <f>IF('Data R1'!C536="","",'Data R1'!D536)</f>
        <v/>
      </c>
      <c r="E534">
        <f>IF('Data R1'!C536="","",'Data R1'!E536)</f>
        <v/>
      </c>
      <c r="F534">
        <f>IF('Data R1'!C536="","",'Data R1'!F536)</f>
        <v/>
      </c>
      <c r="G534">
        <f>IF('Data R1'!C536="","",'Data R1'!AD536)</f>
        <v/>
      </c>
      <c r="H534">
        <f>IF('Data R1'!C536="","",'Data R1'!AC536)</f>
        <v/>
      </c>
      <c r="I534">
        <f>IF('Data R1'!C536="","",COUNTIF('Data R1'!J536,"&gt;0")+COUNTIF('Data R1'!L536,"&gt;0")+COUNTIF('Data R1'!N536,"&gt;0")+COUNTIF('Data R1'!P536,"&gt;0")+COUNTIF('Data R1'!R536,"&gt;0")+COUNTIF('Data R1'!T536,"&gt;0")+COUNTIF('Data R1'!V536,"&gt;0")+COUNTIF('Data R1'!X536,"&gt;0"))</f>
        <v/>
      </c>
      <c r="J534">
        <f>IF('Data R1'!C536="","",IF((COUNTIF('Data R1'!K536,"&gt;0")+COUNTIF('Data R1'!M536,"&gt;0")+COUNTIF('Data R1'!O536,"&gt;0")+COUNTIF('Data R1'!Q536,"&gt;0")+COUNTIF('Data R1'!S536,"&gt;0")+COUNTIF('Data R1'!U536,"&gt;0")+COUNTIF('Data R1'!W536,"&gt;0")+COUNTIF('Data R1'!Y536,"&gt;0"))&gt;0,1,0))</f>
        <v/>
      </c>
      <c r="M534" t="inlineStr">
        <is>
          <t>Data R</t>
        </is>
      </c>
    </row>
    <row r="535">
      <c r="A535" t="inlineStr">
        <is>
          <t>Regional 1</t>
        </is>
      </c>
      <c r="B535">
        <f>IF('Data R1'!C537="","",'Data R1'!B537)</f>
        <v/>
      </c>
      <c r="C535">
        <f>IF('Data R1'!C537="","",'Data R1'!C537)</f>
        <v/>
      </c>
      <c r="D535">
        <f>IF('Data R1'!C537="","",'Data R1'!D537)</f>
        <v/>
      </c>
      <c r="E535">
        <f>IF('Data R1'!C537="","",'Data R1'!E537)</f>
        <v/>
      </c>
      <c r="F535">
        <f>IF('Data R1'!C537="","",'Data R1'!F537)</f>
        <v/>
      </c>
      <c r="G535">
        <f>IF('Data R1'!C537="","",'Data R1'!AD537)</f>
        <v/>
      </c>
      <c r="H535">
        <f>IF('Data R1'!C537="","",'Data R1'!AC537)</f>
        <v/>
      </c>
      <c r="I535">
        <f>IF('Data R1'!C537="","",COUNTIF('Data R1'!J537,"&gt;0")+COUNTIF('Data R1'!L537,"&gt;0")+COUNTIF('Data R1'!N537,"&gt;0")+COUNTIF('Data R1'!P537,"&gt;0")+COUNTIF('Data R1'!R537,"&gt;0")+COUNTIF('Data R1'!T537,"&gt;0")+COUNTIF('Data R1'!V537,"&gt;0")+COUNTIF('Data R1'!X537,"&gt;0"))</f>
        <v/>
      </c>
      <c r="J535">
        <f>IF('Data R1'!C537="","",IF((COUNTIF('Data R1'!K537,"&gt;0")+COUNTIF('Data R1'!M537,"&gt;0")+COUNTIF('Data R1'!O537,"&gt;0")+COUNTIF('Data R1'!Q537,"&gt;0")+COUNTIF('Data R1'!S537,"&gt;0")+COUNTIF('Data R1'!U537,"&gt;0")+COUNTIF('Data R1'!W537,"&gt;0")+COUNTIF('Data R1'!Y537,"&gt;0"))&gt;0,1,0))</f>
        <v/>
      </c>
      <c r="M535" t="inlineStr">
        <is>
          <t>Data R</t>
        </is>
      </c>
    </row>
    <row r="536">
      <c r="A536" t="inlineStr">
        <is>
          <t>Regional 1</t>
        </is>
      </c>
      <c r="B536">
        <f>IF('Data R1'!C538="","",'Data R1'!B538)</f>
        <v/>
      </c>
      <c r="C536">
        <f>IF('Data R1'!C538="","",'Data R1'!C538)</f>
        <v/>
      </c>
      <c r="D536">
        <f>IF('Data R1'!C538="","",'Data R1'!D538)</f>
        <v/>
      </c>
      <c r="E536">
        <f>IF('Data R1'!C538="","",'Data R1'!E538)</f>
        <v/>
      </c>
      <c r="F536">
        <f>IF('Data R1'!C538="","",'Data R1'!F538)</f>
        <v/>
      </c>
      <c r="G536">
        <f>IF('Data R1'!C538="","",'Data R1'!AD538)</f>
        <v/>
      </c>
      <c r="H536">
        <f>IF('Data R1'!C538="","",'Data R1'!AC538)</f>
        <v/>
      </c>
      <c r="I536">
        <f>IF('Data R1'!C538="","",COUNTIF('Data R1'!J538,"&gt;0")+COUNTIF('Data R1'!L538,"&gt;0")+COUNTIF('Data R1'!N538,"&gt;0")+COUNTIF('Data R1'!P538,"&gt;0")+COUNTIF('Data R1'!R538,"&gt;0")+COUNTIF('Data R1'!T538,"&gt;0")+COUNTIF('Data R1'!V538,"&gt;0")+COUNTIF('Data R1'!X538,"&gt;0"))</f>
        <v/>
      </c>
      <c r="J536">
        <f>IF('Data R1'!C538="","",IF((COUNTIF('Data R1'!K538,"&gt;0")+COUNTIF('Data R1'!M538,"&gt;0")+COUNTIF('Data R1'!O538,"&gt;0")+COUNTIF('Data R1'!Q538,"&gt;0")+COUNTIF('Data R1'!S538,"&gt;0")+COUNTIF('Data R1'!U538,"&gt;0")+COUNTIF('Data R1'!W538,"&gt;0")+COUNTIF('Data R1'!Y538,"&gt;0"))&gt;0,1,0))</f>
        <v/>
      </c>
      <c r="M536" t="inlineStr">
        <is>
          <t>Data R</t>
        </is>
      </c>
    </row>
    <row r="537">
      <c r="A537" t="inlineStr">
        <is>
          <t>Regional 1</t>
        </is>
      </c>
      <c r="B537">
        <f>IF('Data R1'!C539="","",'Data R1'!B539)</f>
        <v/>
      </c>
      <c r="C537">
        <f>IF('Data R1'!C539="","",'Data R1'!C539)</f>
        <v/>
      </c>
      <c r="D537">
        <f>IF('Data R1'!C539="","",'Data R1'!D539)</f>
        <v/>
      </c>
      <c r="E537">
        <f>IF('Data R1'!C539="","",'Data R1'!E539)</f>
        <v/>
      </c>
      <c r="F537">
        <f>IF('Data R1'!C539="","",'Data R1'!F539)</f>
        <v/>
      </c>
      <c r="G537">
        <f>IF('Data R1'!C539="","",'Data R1'!AD539)</f>
        <v/>
      </c>
      <c r="H537">
        <f>IF('Data R1'!C539="","",'Data R1'!AC539)</f>
        <v/>
      </c>
      <c r="I537">
        <f>IF('Data R1'!C539="","",COUNTIF('Data R1'!J539,"&gt;0")+COUNTIF('Data R1'!L539,"&gt;0")+COUNTIF('Data R1'!N539,"&gt;0")+COUNTIF('Data R1'!P539,"&gt;0")+COUNTIF('Data R1'!R539,"&gt;0")+COUNTIF('Data R1'!T539,"&gt;0")+COUNTIF('Data R1'!V539,"&gt;0")+COUNTIF('Data R1'!X539,"&gt;0"))</f>
        <v/>
      </c>
      <c r="J537">
        <f>IF('Data R1'!C539="","",IF((COUNTIF('Data R1'!K539,"&gt;0")+COUNTIF('Data R1'!M539,"&gt;0")+COUNTIF('Data R1'!O539,"&gt;0")+COUNTIF('Data R1'!Q539,"&gt;0")+COUNTIF('Data R1'!S539,"&gt;0")+COUNTIF('Data R1'!U539,"&gt;0")+COUNTIF('Data R1'!W539,"&gt;0")+COUNTIF('Data R1'!Y539,"&gt;0"))&gt;0,1,0))</f>
        <v/>
      </c>
      <c r="M537" t="inlineStr">
        <is>
          <t>Data R</t>
        </is>
      </c>
    </row>
    <row r="538">
      <c r="A538" t="inlineStr">
        <is>
          <t>Regional 1</t>
        </is>
      </c>
      <c r="B538">
        <f>IF('Data R1'!C540="","",'Data R1'!B540)</f>
        <v/>
      </c>
      <c r="C538">
        <f>IF('Data R1'!C540="","",'Data R1'!C540)</f>
        <v/>
      </c>
      <c r="D538">
        <f>IF('Data R1'!C540="","",'Data R1'!D540)</f>
        <v/>
      </c>
      <c r="E538">
        <f>IF('Data R1'!C540="","",'Data R1'!E540)</f>
        <v/>
      </c>
      <c r="F538">
        <f>IF('Data R1'!C540="","",'Data R1'!F540)</f>
        <v/>
      </c>
      <c r="G538">
        <f>IF('Data R1'!C540="","",'Data R1'!AD540)</f>
        <v/>
      </c>
      <c r="H538">
        <f>IF('Data R1'!C540="","",'Data R1'!AC540)</f>
        <v/>
      </c>
      <c r="I538">
        <f>IF('Data R1'!C540="","",COUNTIF('Data R1'!J540,"&gt;0")+COUNTIF('Data R1'!L540,"&gt;0")+COUNTIF('Data R1'!N540,"&gt;0")+COUNTIF('Data R1'!P540,"&gt;0")+COUNTIF('Data R1'!R540,"&gt;0")+COUNTIF('Data R1'!T540,"&gt;0")+COUNTIF('Data R1'!V540,"&gt;0")+COUNTIF('Data R1'!X540,"&gt;0"))</f>
        <v/>
      </c>
      <c r="J538">
        <f>IF('Data R1'!C540="","",IF((COUNTIF('Data R1'!K540,"&gt;0")+COUNTIF('Data R1'!M540,"&gt;0")+COUNTIF('Data R1'!O540,"&gt;0")+COUNTIF('Data R1'!Q540,"&gt;0")+COUNTIF('Data R1'!S540,"&gt;0")+COUNTIF('Data R1'!U540,"&gt;0")+COUNTIF('Data R1'!W540,"&gt;0")+COUNTIF('Data R1'!Y540,"&gt;0"))&gt;0,1,0))</f>
        <v/>
      </c>
      <c r="M538" t="inlineStr">
        <is>
          <t>Data R</t>
        </is>
      </c>
    </row>
    <row r="539">
      <c r="A539" t="inlineStr">
        <is>
          <t>Regional 1</t>
        </is>
      </c>
      <c r="B539">
        <f>IF('Data R1'!C541="","",'Data R1'!B541)</f>
        <v/>
      </c>
      <c r="C539">
        <f>IF('Data R1'!C541="","",'Data R1'!C541)</f>
        <v/>
      </c>
      <c r="D539">
        <f>IF('Data R1'!C541="","",'Data R1'!D541)</f>
        <v/>
      </c>
      <c r="E539">
        <f>IF('Data R1'!C541="","",'Data R1'!E541)</f>
        <v/>
      </c>
      <c r="F539">
        <f>IF('Data R1'!C541="","",'Data R1'!F541)</f>
        <v/>
      </c>
      <c r="G539">
        <f>IF('Data R1'!C541="","",'Data R1'!AD541)</f>
        <v/>
      </c>
      <c r="H539">
        <f>IF('Data R1'!C541="","",'Data R1'!AC541)</f>
        <v/>
      </c>
      <c r="I539">
        <f>IF('Data R1'!C541="","",COUNTIF('Data R1'!J541,"&gt;0")+COUNTIF('Data R1'!L541,"&gt;0")+COUNTIF('Data R1'!N541,"&gt;0")+COUNTIF('Data R1'!P541,"&gt;0")+COUNTIF('Data R1'!R541,"&gt;0")+COUNTIF('Data R1'!T541,"&gt;0")+COUNTIF('Data R1'!V541,"&gt;0")+COUNTIF('Data R1'!X541,"&gt;0"))</f>
        <v/>
      </c>
      <c r="J539">
        <f>IF('Data R1'!C541="","",IF((COUNTIF('Data R1'!K541,"&gt;0")+COUNTIF('Data R1'!M541,"&gt;0")+COUNTIF('Data R1'!O541,"&gt;0")+COUNTIF('Data R1'!Q541,"&gt;0")+COUNTIF('Data R1'!S541,"&gt;0")+COUNTIF('Data R1'!U541,"&gt;0")+COUNTIF('Data R1'!W541,"&gt;0")+COUNTIF('Data R1'!Y541,"&gt;0"))&gt;0,1,0))</f>
        <v/>
      </c>
      <c r="M539" t="inlineStr">
        <is>
          <t>Data R</t>
        </is>
      </c>
    </row>
    <row r="540">
      <c r="A540" t="inlineStr">
        <is>
          <t>Regional 1</t>
        </is>
      </c>
      <c r="B540">
        <f>IF('Data R1'!C542="","",'Data R1'!B542)</f>
        <v/>
      </c>
      <c r="C540">
        <f>IF('Data R1'!C542="","",'Data R1'!C542)</f>
        <v/>
      </c>
      <c r="D540">
        <f>IF('Data R1'!C542="","",'Data R1'!D542)</f>
        <v/>
      </c>
      <c r="E540">
        <f>IF('Data R1'!C542="","",'Data R1'!E542)</f>
        <v/>
      </c>
      <c r="F540">
        <f>IF('Data R1'!C542="","",'Data R1'!F542)</f>
        <v/>
      </c>
      <c r="G540">
        <f>IF('Data R1'!C542="","",'Data R1'!AD542)</f>
        <v/>
      </c>
      <c r="H540">
        <f>IF('Data R1'!C542="","",'Data R1'!AC542)</f>
        <v/>
      </c>
      <c r="I540">
        <f>IF('Data R1'!C542="","",COUNTIF('Data R1'!J542,"&gt;0")+COUNTIF('Data R1'!L542,"&gt;0")+COUNTIF('Data R1'!N542,"&gt;0")+COUNTIF('Data R1'!P542,"&gt;0")+COUNTIF('Data R1'!R542,"&gt;0")+COUNTIF('Data R1'!T542,"&gt;0")+COUNTIF('Data R1'!V542,"&gt;0")+COUNTIF('Data R1'!X542,"&gt;0"))</f>
        <v/>
      </c>
      <c r="J540">
        <f>IF('Data R1'!C542="","",IF((COUNTIF('Data R1'!K542,"&gt;0")+COUNTIF('Data R1'!M542,"&gt;0")+COUNTIF('Data R1'!O542,"&gt;0")+COUNTIF('Data R1'!Q542,"&gt;0")+COUNTIF('Data R1'!S542,"&gt;0")+COUNTIF('Data R1'!U542,"&gt;0")+COUNTIF('Data R1'!W542,"&gt;0")+COUNTIF('Data R1'!Y542,"&gt;0"))&gt;0,1,0))</f>
        <v/>
      </c>
      <c r="M540" t="inlineStr">
        <is>
          <t>Data R</t>
        </is>
      </c>
    </row>
    <row r="541">
      <c r="A541" t="inlineStr">
        <is>
          <t>Regional 1</t>
        </is>
      </c>
      <c r="B541">
        <f>IF('Data R1'!C543="","",'Data R1'!B543)</f>
        <v/>
      </c>
      <c r="C541">
        <f>IF('Data R1'!C543="","",'Data R1'!C543)</f>
        <v/>
      </c>
      <c r="D541">
        <f>IF('Data R1'!C543="","",'Data R1'!D543)</f>
        <v/>
      </c>
      <c r="E541">
        <f>IF('Data R1'!C543="","",'Data R1'!E543)</f>
        <v/>
      </c>
      <c r="F541">
        <f>IF('Data R1'!C543="","",'Data R1'!F543)</f>
        <v/>
      </c>
      <c r="G541">
        <f>IF('Data R1'!C543="","",'Data R1'!AD543)</f>
        <v/>
      </c>
      <c r="H541">
        <f>IF('Data R1'!C543="","",'Data R1'!AC543)</f>
        <v/>
      </c>
      <c r="I541">
        <f>IF('Data R1'!C543="","",COUNTIF('Data R1'!J543,"&gt;0")+COUNTIF('Data R1'!L543,"&gt;0")+COUNTIF('Data R1'!N543,"&gt;0")+COUNTIF('Data R1'!P543,"&gt;0")+COUNTIF('Data R1'!R543,"&gt;0")+COUNTIF('Data R1'!T543,"&gt;0")+COUNTIF('Data R1'!V543,"&gt;0")+COUNTIF('Data R1'!X543,"&gt;0"))</f>
        <v/>
      </c>
      <c r="J541">
        <f>IF('Data R1'!C543="","",IF((COUNTIF('Data R1'!K543,"&gt;0")+COUNTIF('Data R1'!M543,"&gt;0")+COUNTIF('Data R1'!O543,"&gt;0")+COUNTIF('Data R1'!Q543,"&gt;0")+COUNTIF('Data R1'!S543,"&gt;0")+COUNTIF('Data R1'!U543,"&gt;0")+COUNTIF('Data R1'!W543,"&gt;0")+COUNTIF('Data R1'!Y543,"&gt;0"))&gt;0,1,0))</f>
        <v/>
      </c>
      <c r="M541" t="inlineStr">
        <is>
          <t>Data R</t>
        </is>
      </c>
    </row>
    <row r="542">
      <c r="A542" t="inlineStr">
        <is>
          <t>Regional 1</t>
        </is>
      </c>
      <c r="B542">
        <f>IF('Data R1'!C544="","",'Data R1'!B544)</f>
        <v/>
      </c>
      <c r="C542">
        <f>IF('Data R1'!C544="","",'Data R1'!C544)</f>
        <v/>
      </c>
      <c r="D542">
        <f>IF('Data R1'!C544="","",'Data R1'!D544)</f>
        <v/>
      </c>
      <c r="E542">
        <f>IF('Data R1'!C544="","",'Data R1'!E544)</f>
        <v/>
      </c>
      <c r="F542">
        <f>IF('Data R1'!C544="","",'Data R1'!F544)</f>
        <v/>
      </c>
      <c r="G542">
        <f>IF('Data R1'!C544="","",'Data R1'!AD544)</f>
        <v/>
      </c>
      <c r="H542">
        <f>IF('Data R1'!C544="","",'Data R1'!AC544)</f>
        <v/>
      </c>
      <c r="I542">
        <f>IF('Data R1'!C544="","",COUNTIF('Data R1'!J544,"&gt;0")+COUNTIF('Data R1'!L544,"&gt;0")+COUNTIF('Data R1'!N544,"&gt;0")+COUNTIF('Data R1'!P544,"&gt;0")+COUNTIF('Data R1'!R544,"&gt;0")+COUNTIF('Data R1'!T544,"&gt;0")+COUNTIF('Data R1'!V544,"&gt;0")+COUNTIF('Data R1'!X544,"&gt;0"))</f>
        <v/>
      </c>
      <c r="J542">
        <f>IF('Data R1'!C544="","",IF((COUNTIF('Data R1'!K544,"&gt;0")+COUNTIF('Data R1'!M544,"&gt;0")+COUNTIF('Data R1'!O544,"&gt;0")+COUNTIF('Data R1'!Q544,"&gt;0")+COUNTIF('Data R1'!S544,"&gt;0")+COUNTIF('Data R1'!U544,"&gt;0")+COUNTIF('Data R1'!W544,"&gt;0")+COUNTIF('Data R1'!Y544,"&gt;0"))&gt;0,1,0))</f>
        <v/>
      </c>
      <c r="M542" t="inlineStr">
        <is>
          <t>Data R</t>
        </is>
      </c>
    </row>
    <row r="543">
      <c r="A543" t="inlineStr">
        <is>
          <t>Regional 1</t>
        </is>
      </c>
      <c r="B543">
        <f>IF('Data R1'!C545="","",'Data R1'!B545)</f>
        <v/>
      </c>
      <c r="C543">
        <f>IF('Data R1'!C545="","",'Data R1'!C545)</f>
        <v/>
      </c>
      <c r="D543">
        <f>IF('Data R1'!C545="","",'Data R1'!D545)</f>
        <v/>
      </c>
      <c r="E543">
        <f>IF('Data R1'!C545="","",'Data R1'!E545)</f>
        <v/>
      </c>
      <c r="F543">
        <f>IF('Data R1'!C545="","",'Data R1'!F545)</f>
        <v/>
      </c>
      <c r="G543">
        <f>IF('Data R1'!C545="","",'Data R1'!AD545)</f>
        <v/>
      </c>
      <c r="H543">
        <f>IF('Data R1'!C545="","",'Data R1'!AC545)</f>
        <v/>
      </c>
      <c r="I543">
        <f>IF('Data R1'!C545="","",COUNTIF('Data R1'!J545,"&gt;0")+COUNTIF('Data R1'!L545,"&gt;0")+COUNTIF('Data R1'!N545,"&gt;0")+COUNTIF('Data R1'!P545,"&gt;0")+COUNTIF('Data R1'!R545,"&gt;0")+COUNTIF('Data R1'!T545,"&gt;0")+COUNTIF('Data R1'!V545,"&gt;0")+COUNTIF('Data R1'!X545,"&gt;0"))</f>
        <v/>
      </c>
      <c r="J543">
        <f>IF('Data R1'!C545="","",IF((COUNTIF('Data R1'!K545,"&gt;0")+COUNTIF('Data R1'!M545,"&gt;0")+COUNTIF('Data R1'!O545,"&gt;0")+COUNTIF('Data R1'!Q545,"&gt;0")+COUNTIF('Data R1'!S545,"&gt;0")+COUNTIF('Data R1'!U545,"&gt;0")+COUNTIF('Data R1'!W545,"&gt;0")+COUNTIF('Data R1'!Y545,"&gt;0"))&gt;0,1,0))</f>
        <v/>
      </c>
      <c r="M543" t="inlineStr">
        <is>
          <t>Data R</t>
        </is>
      </c>
    </row>
    <row r="544">
      <c r="A544" t="inlineStr">
        <is>
          <t>Regional 1</t>
        </is>
      </c>
      <c r="B544">
        <f>IF('Data R1'!C546="","",'Data R1'!B546)</f>
        <v/>
      </c>
      <c r="C544">
        <f>IF('Data R1'!C546="","",'Data R1'!C546)</f>
        <v/>
      </c>
      <c r="D544">
        <f>IF('Data R1'!C546="","",'Data R1'!D546)</f>
        <v/>
      </c>
      <c r="E544">
        <f>IF('Data R1'!C546="","",'Data R1'!E546)</f>
        <v/>
      </c>
      <c r="F544">
        <f>IF('Data R1'!C546="","",'Data R1'!F546)</f>
        <v/>
      </c>
      <c r="G544">
        <f>IF('Data R1'!C546="","",'Data R1'!AD546)</f>
        <v/>
      </c>
      <c r="H544">
        <f>IF('Data R1'!C546="","",'Data R1'!AC546)</f>
        <v/>
      </c>
      <c r="I544">
        <f>IF('Data R1'!C546="","",COUNTIF('Data R1'!J546,"&gt;0")+COUNTIF('Data R1'!L546,"&gt;0")+COUNTIF('Data R1'!N546,"&gt;0")+COUNTIF('Data R1'!P546,"&gt;0")+COUNTIF('Data R1'!R546,"&gt;0")+COUNTIF('Data R1'!T546,"&gt;0")+COUNTIF('Data R1'!V546,"&gt;0")+COUNTIF('Data R1'!X546,"&gt;0"))</f>
        <v/>
      </c>
      <c r="J544">
        <f>IF('Data R1'!C546="","",IF((COUNTIF('Data R1'!K546,"&gt;0")+COUNTIF('Data R1'!M546,"&gt;0")+COUNTIF('Data R1'!O546,"&gt;0")+COUNTIF('Data R1'!Q546,"&gt;0")+COUNTIF('Data R1'!S546,"&gt;0")+COUNTIF('Data R1'!U546,"&gt;0")+COUNTIF('Data R1'!W546,"&gt;0")+COUNTIF('Data R1'!Y546,"&gt;0"))&gt;0,1,0))</f>
        <v/>
      </c>
      <c r="M544" t="inlineStr">
        <is>
          <t>Data R</t>
        </is>
      </c>
    </row>
    <row r="545">
      <c r="A545" t="inlineStr">
        <is>
          <t>Regional 1</t>
        </is>
      </c>
      <c r="B545">
        <f>IF('Data R1'!C547="","",'Data R1'!B547)</f>
        <v/>
      </c>
      <c r="C545">
        <f>IF('Data R1'!C547="","",'Data R1'!C547)</f>
        <v/>
      </c>
      <c r="D545">
        <f>IF('Data R1'!C547="","",'Data R1'!D547)</f>
        <v/>
      </c>
      <c r="E545">
        <f>IF('Data R1'!C547="","",'Data R1'!E547)</f>
        <v/>
      </c>
      <c r="F545">
        <f>IF('Data R1'!C547="","",'Data R1'!F547)</f>
        <v/>
      </c>
      <c r="G545">
        <f>IF('Data R1'!C547="","",'Data R1'!AD547)</f>
        <v/>
      </c>
      <c r="H545">
        <f>IF('Data R1'!C547="","",'Data R1'!AC547)</f>
        <v/>
      </c>
      <c r="I545">
        <f>IF('Data R1'!C547="","",COUNTIF('Data R1'!J547,"&gt;0")+COUNTIF('Data R1'!L547,"&gt;0")+COUNTIF('Data R1'!N547,"&gt;0")+COUNTIF('Data R1'!P547,"&gt;0")+COUNTIF('Data R1'!R547,"&gt;0")+COUNTIF('Data R1'!T547,"&gt;0")+COUNTIF('Data R1'!V547,"&gt;0")+COUNTIF('Data R1'!X547,"&gt;0"))</f>
        <v/>
      </c>
      <c r="J545">
        <f>IF('Data R1'!C547="","",IF((COUNTIF('Data R1'!K547,"&gt;0")+COUNTIF('Data R1'!M547,"&gt;0")+COUNTIF('Data R1'!O547,"&gt;0")+COUNTIF('Data R1'!Q547,"&gt;0")+COUNTIF('Data R1'!S547,"&gt;0")+COUNTIF('Data R1'!U547,"&gt;0")+COUNTIF('Data R1'!W547,"&gt;0")+COUNTIF('Data R1'!Y547,"&gt;0"))&gt;0,1,0))</f>
        <v/>
      </c>
      <c r="M545" t="inlineStr">
        <is>
          <t>Data R</t>
        </is>
      </c>
    </row>
    <row r="546">
      <c r="A546" t="inlineStr">
        <is>
          <t>Regional 1</t>
        </is>
      </c>
      <c r="B546">
        <f>IF('Data R1'!C548="","",'Data R1'!B548)</f>
        <v/>
      </c>
      <c r="C546">
        <f>IF('Data R1'!C548="","",'Data R1'!C548)</f>
        <v/>
      </c>
      <c r="D546">
        <f>IF('Data R1'!C548="","",'Data R1'!D548)</f>
        <v/>
      </c>
      <c r="E546">
        <f>IF('Data R1'!C548="","",'Data R1'!E548)</f>
        <v/>
      </c>
      <c r="F546">
        <f>IF('Data R1'!C548="","",'Data R1'!F548)</f>
        <v/>
      </c>
      <c r="G546">
        <f>IF('Data R1'!C548="","",'Data R1'!AD548)</f>
        <v/>
      </c>
      <c r="H546">
        <f>IF('Data R1'!C548="","",'Data R1'!AC548)</f>
        <v/>
      </c>
      <c r="I546">
        <f>IF('Data R1'!C548="","",COUNTIF('Data R1'!J548,"&gt;0")+COUNTIF('Data R1'!L548,"&gt;0")+COUNTIF('Data R1'!N548,"&gt;0")+COUNTIF('Data R1'!P548,"&gt;0")+COUNTIF('Data R1'!R548,"&gt;0")+COUNTIF('Data R1'!T548,"&gt;0")+COUNTIF('Data R1'!V548,"&gt;0")+COUNTIF('Data R1'!X548,"&gt;0"))</f>
        <v/>
      </c>
      <c r="J546">
        <f>IF('Data R1'!C548="","",IF((COUNTIF('Data R1'!K548,"&gt;0")+COUNTIF('Data R1'!M548,"&gt;0")+COUNTIF('Data R1'!O548,"&gt;0")+COUNTIF('Data R1'!Q548,"&gt;0")+COUNTIF('Data R1'!S548,"&gt;0")+COUNTIF('Data R1'!U548,"&gt;0")+COUNTIF('Data R1'!W548,"&gt;0")+COUNTIF('Data R1'!Y548,"&gt;0"))&gt;0,1,0))</f>
        <v/>
      </c>
      <c r="M546" t="inlineStr">
        <is>
          <t>Data R</t>
        </is>
      </c>
    </row>
    <row r="547">
      <c r="A547" t="inlineStr">
        <is>
          <t>Regional 1</t>
        </is>
      </c>
      <c r="B547">
        <f>IF('Data R1'!C549="","",'Data R1'!B549)</f>
        <v/>
      </c>
      <c r="C547">
        <f>IF('Data R1'!C549="","",'Data R1'!C549)</f>
        <v/>
      </c>
      <c r="D547">
        <f>IF('Data R1'!C549="","",'Data R1'!D549)</f>
        <v/>
      </c>
      <c r="E547">
        <f>IF('Data R1'!C549="","",'Data R1'!E549)</f>
        <v/>
      </c>
      <c r="F547">
        <f>IF('Data R1'!C549="","",'Data R1'!F549)</f>
        <v/>
      </c>
      <c r="G547">
        <f>IF('Data R1'!C549="","",'Data R1'!AD549)</f>
        <v/>
      </c>
      <c r="H547">
        <f>IF('Data R1'!C549="","",'Data R1'!AC549)</f>
        <v/>
      </c>
      <c r="I547">
        <f>IF('Data R1'!C549="","",COUNTIF('Data R1'!J549,"&gt;0")+COUNTIF('Data R1'!L549,"&gt;0")+COUNTIF('Data R1'!N549,"&gt;0")+COUNTIF('Data R1'!P549,"&gt;0")+COUNTIF('Data R1'!R549,"&gt;0")+COUNTIF('Data R1'!T549,"&gt;0")+COUNTIF('Data R1'!V549,"&gt;0")+COUNTIF('Data R1'!X549,"&gt;0"))</f>
        <v/>
      </c>
      <c r="J547">
        <f>IF('Data R1'!C549="","",IF((COUNTIF('Data R1'!K549,"&gt;0")+COUNTIF('Data R1'!M549,"&gt;0")+COUNTIF('Data R1'!O549,"&gt;0")+COUNTIF('Data R1'!Q549,"&gt;0")+COUNTIF('Data R1'!S549,"&gt;0")+COUNTIF('Data R1'!U549,"&gt;0")+COUNTIF('Data R1'!W549,"&gt;0")+COUNTIF('Data R1'!Y549,"&gt;0"))&gt;0,1,0))</f>
        <v/>
      </c>
      <c r="M547" t="inlineStr">
        <is>
          <t>Data R</t>
        </is>
      </c>
    </row>
    <row r="548">
      <c r="A548" t="inlineStr">
        <is>
          <t>Regional 1</t>
        </is>
      </c>
      <c r="B548">
        <f>IF('Data R1'!C550="","",'Data R1'!B550)</f>
        <v/>
      </c>
      <c r="C548">
        <f>IF('Data R1'!C550="","",'Data R1'!C550)</f>
        <v/>
      </c>
      <c r="D548">
        <f>IF('Data R1'!C550="","",'Data R1'!D550)</f>
        <v/>
      </c>
      <c r="E548">
        <f>IF('Data R1'!C550="","",'Data R1'!E550)</f>
        <v/>
      </c>
      <c r="F548">
        <f>IF('Data R1'!C550="","",'Data R1'!F550)</f>
        <v/>
      </c>
      <c r="G548">
        <f>IF('Data R1'!C550="","",'Data R1'!AD550)</f>
        <v/>
      </c>
      <c r="H548">
        <f>IF('Data R1'!C550="","",'Data R1'!AC550)</f>
        <v/>
      </c>
      <c r="I548">
        <f>IF('Data R1'!C550="","",COUNTIF('Data R1'!J550,"&gt;0")+COUNTIF('Data R1'!L550,"&gt;0")+COUNTIF('Data R1'!N550,"&gt;0")+COUNTIF('Data R1'!P550,"&gt;0")+COUNTIF('Data R1'!R550,"&gt;0")+COUNTIF('Data R1'!T550,"&gt;0")+COUNTIF('Data R1'!V550,"&gt;0")+COUNTIF('Data R1'!X550,"&gt;0"))</f>
        <v/>
      </c>
      <c r="J548">
        <f>IF('Data R1'!C550="","",IF((COUNTIF('Data R1'!K550,"&gt;0")+COUNTIF('Data R1'!M550,"&gt;0")+COUNTIF('Data R1'!O550,"&gt;0")+COUNTIF('Data R1'!Q550,"&gt;0")+COUNTIF('Data R1'!S550,"&gt;0")+COUNTIF('Data R1'!U550,"&gt;0")+COUNTIF('Data R1'!W550,"&gt;0")+COUNTIF('Data R1'!Y550,"&gt;0"))&gt;0,1,0))</f>
        <v/>
      </c>
      <c r="M548" t="inlineStr">
        <is>
          <t>Data R</t>
        </is>
      </c>
    </row>
    <row r="549">
      <c r="A549" t="inlineStr">
        <is>
          <t>Regional 1</t>
        </is>
      </c>
      <c r="B549">
        <f>IF('Data R1'!C551="","",'Data R1'!B551)</f>
        <v/>
      </c>
      <c r="C549">
        <f>IF('Data R1'!C551="","",'Data R1'!C551)</f>
        <v/>
      </c>
      <c r="D549">
        <f>IF('Data R1'!C551="","",'Data R1'!D551)</f>
        <v/>
      </c>
      <c r="E549">
        <f>IF('Data R1'!C551="","",'Data R1'!E551)</f>
        <v/>
      </c>
      <c r="F549">
        <f>IF('Data R1'!C551="","",'Data R1'!F551)</f>
        <v/>
      </c>
      <c r="G549">
        <f>IF('Data R1'!C551="","",'Data R1'!AD551)</f>
        <v/>
      </c>
      <c r="H549">
        <f>IF('Data R1'!C551="","",'Data R1'!AC551)</f>
        <v/>
      </c>
      <c r="I549">
        <f>IF('Data R1'!C551="","",COUNTIF('Data R1'!J551,"&gt;0")+COUNTIF('Data R1'!L551,"&gt;0")+COUNTIF('Data R1'!N551,"&gt;0")+COUNTIF('Data R1'!P551,"&gt;0")+COUNTIF('Data R1'!R551,"&gt;0")+COUNTIF('Data R1'!T551,"&gt;0")+COUNTIF('Data R1'!V551,"&gt;0")+COUNTIF('Data R1'!X551,"&gt;0"))</f>
        <v/>
      </c>
      <c r="J549">
        <f>IF('Data R1'!C551="","",IF((COUNTIF('Data R1'!K551,"&gt;0")+COUNTIF('Data R1'!M551,"&gt;0")+COUNTIF('Data R1'!O551,"&gt;0")+COUNTIF('Data R1'!Q551,"&gt;0")+COUNTIF('Data R1'!S551,"&gt;0")+COUNTIF('Data R1'!U551,"&gt;0")+COUNTIF('Data R1'!W551,"&gt;0")+COUNTIF('Data R1'!Y551,"&gt;0"))&gt;0,1,0))</f>
        <v/>
      </c>
      <c r="M549" t="inlineStr">
        <is>
          <t>Data R</t>
        </is>
      </c>
    </row>
    <row r="550">
      <c r="A550" t="inlineStr">
        <is>
          <t>Regional 1</t>
        </is>
      </c>
      <c r="B550">
        <f>IF('Data R1'!C552="","",'Data R1'!B552)</f>
        <v/>
      </c>
      <c r="C550">
        <f>IF('Data R1'!C552="","",'Data R1'!C552)</f>
        <v/>
      </c>
      <c r="D550">
        <f>IF('Data R1'!C552="","",'Data R1'!D552)</f>
        <v/>
      </c>
      <c r="E550">
        <f>IF('Data R1'!C552="","",'Data R1'!E552)</f>
        <v/>
      </c>
      <c r="F550">
        <f>IF('Data R1'!C552="","",'Data R1'!F552)</f>
        <v/>
      </c>
      <c r="G550">
        <f>IF('Data R1'!C552="","",'Data R1'!AD552)</f>
        <v/>
      </c>
      <c r="H550">
        <f>IF('Data R1'!C552="","",'Data R1'!AC552)</f>
        <v/>
      </c>
      <c r="I550">
        <f>IF('Data R1'!C552="","",COUNTIF('Data R1'!J552,"&gt;0")+COUNTIF('Data R1'!L552,"&gt;0")+COUNTIF('Data R1'!N552,"&gt;0")+COUNTIF('Data R1'!P552,"&gt;0")+COUNTIF('Data R1'!R552,"&gt;0")+COUNTIF('Data R1'!T552,"&gt;0")+COUNTIF('Data R1'!V552,"&gt;0")+COUNTIF('Data R1'!X552,"&gt;0"))</f>
        <v/>
      </c>
      <c r="J550">
        <f>IF('Data R1'!C552="","",IF((COUNTIF('Data R1'!K552,"&gt;0")+COUNTIF('Data R1'!M552,"&gt;0")+COUNTIF('Data R1'!O552,"&gt;0")+COUNTIF('Data R1'!Q552,"&gt;0")+COUNTIF('Data R1'!S552,"&gt;0")+COUNTIF('Data R1'!U552,"&gt;0")+COUNTIF('Data R1'!W552,"&gt;0")+COUNTIF('Data R1'!Y552,"&gt;0"))&gt;0,1,0))</f>
        <v/>
      </c>
      <c r="M550" t="inlineStr">
        <is>
          <t>Data R</t>
        </is>
      </c>
    </row>
    <row r="551">
      <c r="A551" t="inlineStr">
        <is>
          <t>Regional 1</t>
        </is>
      </c>
      <c r="B551">
        <f>IF('Data R1'!C553="","",'Data R1'!B553)</f>
        <v/>
      </c>
      <c r="C551">
        <f>IF('Data R1'!C553="","",'Data R1'!C553)</f>
        <v/>
      </c>
      <c r="D551">
        <f>IF('Data R1'!C553="","",'Data R1'!D553)</f>
        <v/>
      </c>
      <c r="E551">
        <f>IF('Data R1'!C553="","",'Data R1'!E553)</f>
        <v/>
      </c>
      <c r="F551">
        <f>IF('Data R1'!C553="","",'Data R1'!F553)</f>
        <v/>
      </c>
      <c r="G551">
        <f>IF('Data R1'!C553="","",'Data R1'!AD553)</f>
        <v/>
      </c>
      <c r="H551">
        <f>IF('Data R1'!C553="","",'Data R1'!AC553)</f>
        <v/>
      </c>
      <c r="I551">
        <f>IF('Data R1'!C553="","",COUNTIF('Data R1'!J553,"&gt;0")+COUNTIF('Data R1'!L553,"&gt;0")+COUNTIF('Data R1'!N553,"&gt;0")+COUNTIF('Data R1'!P553,"&gt;0")+COUNTIF('Data R1'!R553,"&gt;0")+COUNTIF('Data R1'!T553,"&gt;0")+COUNTIF('Data R1'!V553,"&gt;0")+COUNTIF('Data R1'!X553,"&gt;0"))</f>
        <v/>
      </c>
      <c r="J551">
        <f>IF('Data R1'!C553="","",IF((COUNTIF('Data R1'!K553,"&gt;0")+COUNTIF('Data R1'!M553,"&gt;0")+COUNTIF('Data R1'!O553,"&gt;0")+COUNTIF('Data R1'!Q553,"&gt;0")+COUNTIF('Data R1'!S553,"&gt;0")+COUNTIF('Data R1'!U553,"&gt;0")+COUNTIF('Data R1'!W553,"&gt;0")+COUNTIF('Data R1'!Y553,"&gt;0"))&gt;0,1,0))</f>
        <v/>
      </c>
      <c r="M551" t="inlineStr">
        <is>
          <t>Data R</t>
        </is>
      </c>
    </row>
    <row r="552">
      <c r="A552" t="inlineStr">
        <is>
          <t>Regional 1</t>
        </is>
      </c>
      <c r="B552">
        <f>IF('Data R1'!C554="","",'Data R1'!B554)</f>
        <v/>
      </c>
      <c r="C552">
        <f>IF('Data R1'!C554="","",'Data R1'!C554)</f>
        <v/>
      </c>
      <c r="D552">
        <f>IF('Data R1'!C554="","",'Data R1'!D554)</f>
        <v/>
      </c>
      <c r="E552">
        <f>IF('Data R1'!C554="","",'Data R1'!E554)</f>
        <v/>
      </c>
      <c r="F552">
        <f>IF('Data R1'!C554="","",'Data R1'!F554)</f>
        <v/>
      </c>
      <c r="G552">
        <f>IF('Data R1'!C554="","",'Data R1'!AD554)</f>
        <v/>
      </c>
      <c r="H552">
        <f>IF('Data R1'!C554="","",'Data R1'!AC554)</f>
        <v/>
      </c>
      <c r="I552">
        <f>IF('Data R1'!C554="","",COUNTIF('Data R1'!J554,"&gt;0")+COUNTIF('Data R1'!L554,"&gt;0")+COUNTIF('Data R1'!N554,"&gt;0")+COUNTIF('Data R1'!P554,"&gt;0")+COUNTIF('Data R1'!R554,"&gt;0")+COUNTIF('Data R1'!T554,"&gt;0")+COUNTIF('Data R1'!V554,"&gt;0")+COUNTIF('Data R1'!X554,"&gt;0"))</f>
        <v/>
      </c>
      <c r="J552">
        <f>IF('Data R1'!C554="","",IF((COUNTIF('Data R1'!K554,"&gt;0")+COUNTIF('Data R1'!M554,"&gt;0")+COUNTIF('Data R1'!O554,"&gt;0")+COUNTIF('Data R1'!Q554,"&gt;0")+COUNTIF('Data R1'!S554,"&gt;0")+COUNTIF('Data R1'!U554,"&gt;0")+COUNTIF('Data R1'!W554,"&gt;0")+COUNTIF('Data R1'!Y554,"&gt;0"))&gt;0,1,0))</f>
        <v/>
      </c>
      <c r="M552" t="inlineStr">
        <is>
          <t>Data R</t>
        </is>
      </c>
    </row>
    <row r="553">
      <c r="A553" t="inlineStr">
        <is>
          <t>Regional 1</t>
        </is>
      </c>
      <c r="B553">
        <f>IF('Data R1'!C555="","",'Data R1'!B555)</f>
        <v/>
      </c>
      <c r="C553">
        <f>IF('Data R1'!C555="","",'Data R1'!C555)</f>
        <v/>
      </c>
      <c r="D553">
        <f>IF('Data R1'!C555="","",'Data R1'!D555)</f>
        <v/>
      </c>
      <c r="E553">
        <f>IF('Data R1'!C555="","",'Data R1'!E555)</f>
        <v/>
      </c>
      <c r="F553">
        <f>IF('Data R1'!C555="","",'Data R1'!F555)</f>
        <v/>
      </c>
      <c r="G553">
        <f>IF('Data R1'!C555="","",'Data R1'!AD555)</f>
        <v/>
      </c>
      <c r="H553">
        <f>IF('Data R1'!C555="","",'Data R1'!AC555)</f>
        <v/>
      </c>
      <c r="I553">
        <f>IF('Data R1'!C555="","",COUNTIF('Data R1'!J555,"&gt;0")+COUNTIF('Data R1'!L555,"&gt;0")+COUNTIF('Data R1'!N555,"&gt;0")+COUNTIF('Data R1'!P555,"&gt;0")+COUNTIF('Data R1'!R555,"&gt;0")+COUNTIF('Data R1'!T555,"&gt;0")+COUNTIF('Data R1'!V555,"&gt;0")+COUNTIF('Data R1'!X555,"&gt;0"))</f>
        <v/>
      </c>
      <c r="J553">
        <f>IF('Data R1'!C555="","",IF((COUNTIF('Data R1'!K555,"&gt;0")+COUNTIF('Data R1'!M555,"&gt;0")+COUNTIF('Data R1'!O555,"&gt;0")+COUNTIF('Data R1'!Q555,"&gt;0")+COUNTIF('Data R1'!S555,"&gt;0")+COUNTIF('Data R1'!U555,"&gt;0")+COUNTIF('Data R1'!W555,"&gt;0")+COUNTIF('Data R1'!Y555,"&gt;0"))&gt;0,1,0))</f>
        <v/>
      </c>
      <c r="M553" t="inlineStr">
        <is>
          <t>Data R</t>
        </is>
      </c>
    </row>
    <row r="554">
      <c r="A554" t="inlineStr">
        <is>
          <t>Regional 1</t>
        </is>
      </c>
      <c r="B554">
        <f>IF('Data R1'!C556="","",'Data R1'!B556)</f>
        <v/>
      </c>
      <c r="C554">
        <f>IF('Data R1'!C556="","",'Data R1'!C556)</f>
        <v/>
      </c>
      <c r="D554">
        <f>IF('Data R1'!C556="","",'Data R1'!D556)</f>
        <v/>
      </c>
      <c r="E554">
        <f>IF('Data R1'!C556="","",'Data R1'!E556)</f>
        <v/>
      </c>
      <c r="F554">
        <f>IF('Data R1'!C556="","",'Data R1'!F556)</f>
        <v/>
      </c>
      <c r="G554">
        <f>IF('Data R1'!C556="","",'Data R1'!AD556)</f>
        <v/>
      </c>
      <c r="H554">
        <f>IF('Data R1'!C556="","",'Data R1'!AC556)</f>
        <v/>
      </c>
      <c r="I554">
        <f>IF('Data R1'!C556="","",COUNTIF('Data R1'!J556,"&gt;0")+COUNTIF('Data R1'!L556,"&gt;0")+COUNTIF('Data R1'!N556,"&gt;0")+COUNTIF('Data R1'!P556,"&gt;0")+COUNTIF('Data R1'!R556,"&gt;0")+COUNTIF('Data R1'!T556,"&gt;0")+COUNTIF('Data R1'!V556,"&gt;0")+COUNTIF('Data R1'!X556,"&gt;0"))</f>
        <v/>
      </c>
      <c r="J554">
        <f>IF('Data R1'!C556="","",IF((COUNTIF('Data R1'!K556,"&gt;0")+COUNTIF('Data R1'!M556,"&gt;0")+COUNTIF('Data R1'!O556,"&gt;0")+COUNTIF('Data R1'!Q556,"&gt;0")+COUNTIF('Data R1'!S556,"&gt;0")+COUNTIF('Data R1'!U556,"&gt;0")+COUNTIF('Data R1'!W556,"&gt;0")+COUNTIF('Data R1'!Y556,"&gt;0"))&gt;0,1,0))</f>
        <v/>
      </c>
      <c r="M554" t="inlineStr">
        <is>
          <t>Data R</t>
        </is>
      </c>
    </row>
    <row r="555">
      <c r="A555" t="inlineStr">
        <is>
          <t>Regional 1</t>
        </is>
      </c>
      <c r="B555">
        <f>IF('Data R1'!C557="","",'Data R1'!B557)</f>
        <v/>
      </c>
      <c r="C555">
        <f>IF('Data R1'!C557="","",'Data R1'!C557)</f>
        <v/>
      </c>
      <c r="D555">
        <f>IF('Data R1'!C557="","",'Data R1'!D557)</f>
        <v/>
      </c>
      <c r="E555">
        <f>IF('Data R1'!C557="","",'Data R1'!E557)</f>
        <v/>
      </c>
      <c r="F555">
        <f>IF('Data R1'!C557="","",'Data R1'!F557)</f>
        <v/>
      </c>
      <c r="G555">
        <f>IF('Data R1'!C557="","",'Data R1'!AD557)</f>
        <v/>
      </c>
      <c r="H555">
        <f>IF('Data R1'!C557="","",'Data R1'!AC557)</f>
        <v/>
      </c>
      <c r="I555">
        <f>IF('Data R1'!C557="","",COUNTIF('Data R1'!J557,"&gt;0")+COUNTIF('Data R1'!L557,"&gt;0")+COUNTIF('Data R1'!N557,"&gt;0")+COUNTIF('Data R1'!P557,"&gt;0")+COUNTIF('Data R1'!R557,"&gt;0")+COUNTIF('Data R1'!T557,"&gt;0")+COUNTIF('Data R1'!V557,"&gt;0")+COUNTIF('Data R1'!X557,"&gt;0"))</f>
        <v/>
      </c>
      <c r="J555">
        <f>IF('Data R1'!C557="","",IF((COUNTIF('Data R1'!K557,"&gt;0")+COUNTIF('Data R1'!M557,"&gt;0")+COUNTIF('Data R1'!O557,"&gt;0")+COUNTIF('Data R1'!Q557,"&gt;0")+COUNTIF('Data R1'!S557,"&gt;0")+COUNTIF('Data R1'!U557,"&gt;0")+COUNTIF('Data R1'!W557,"&gt;0")+COUNTIF('Data R1'!Y557,"&gt;0"))&gt;0,1,0))</f>
        <v/>
      </c>
      <c r="M555" t="inlineStr">
        <is>
          <t>Data R</t>
        </is>
      </c>
    </row>
    <row r="556">
      <c r="A556" t="inlineStr">
        <is>
          <t>Regional 1</t>
        </is>
      </c>
      <c r="B556">
        <f>IF('Data R1'!C558="","",'Data R1'!B558)</f>
        <v/>
      </c>
      <c r="C556">
        <f>IF('Data R1'!C558="","",'Data R1'!C558)</f>
        <v/>
      </c>
      <c r="D556">
        <f>IF('Data R1'!C558="","",'Data R1'!D558)</f>
        <v/>
      </c>
      <c r="E556">
        <f>IF('Data R1'!C558="","",'Data R1'!E558)</f>
        <v/>
      </c>
      <c r="F556">
        <f>IF('Data R1'!C558="","",'Data R1'!F558)</f>
        <v/>
      </c>
      <c r="G556">
        <f>IF('Data R1'!C558="","",'Data R1'!AD558)</f>
        <v/>
      </c>
      <c r="H556">
        <f>IF('Data R1'!C558="","",'Data R1'!AC558)</f>
        <v/>
      </c>
      <c r="I556">
        <f>IF('Data R1'!C558="","",COUNTIF('Data R1'!J558,"&gt;0")+COUNTIF('Data R1'!L558,"&gt;0")+COUNTIF('Data R1'!N558,"&gt;0")+COUNTIF('Data R1'!P558,"&gt;0")+COUNTIF('Data R1'!R558,"&gt;0")+COUNTIF('Data R1'!T558,"&gt;0")+COUNTIF('Data R1'!V558,"&gt;0")+COUNTIF('Data R1'!X558,"&gt;0"))</f>
        <v/>
      </c>
      <c r="J556">
        <f>IF('Data R1'!C558="","",IF((COUNTIF('Data R1'!K558,"&gt;0")+COUNTIF('Data R1'!M558,"&gt;0")+COUNTIF('Data R1'!O558,"&gt;0")+COUNTIF('Data R1'!Q558,"&gt;0")+COUNTIF('Data R1'!S558,"&gt;0")+COUNTIF('Data R1'!U558,"&gt;0")+COUNTIF('Data R1'!W558,"&gt;0")+COUNTIF('Data R1'!Y558,"&gt;0"))&gt;0,1,0))</f>
        <v/>
      </c>
      <c r="M556" t="inlineStr">
        <is>
          <t>Data R</t>
        </is>
      </c>
    </row>
    <row r="557">
      <c r="A557" t="inlineStr">
        <is>
          <t>Regional 1</t>
        </is>
      </c>
      <c r="B557">
        <f>IF('Data R1'!C559="","",'Data R1'!B559)</f>
        <v/>
      </c>
      <c r="C557">
        <f>IF('Data R1'!C559="","",'Data R1'!C559)</f>
        <v/>
      </c>
      <c r="D557">
        <f>IF('Data R1'!C559="","",'Data R1'!D559)</f>
        <v/>
      </c>
      <c r="E557">
        <f>IF('Data R1'!C559="","",'Data R1'!E559)</f>
        <v/>
      </c>
      <c r="F557">
        <f>IF('Data R1'!C559="","",'Data R1'!F559)</f>
        <v/>
      </c>
      <c r="G557">
        <f>IF('Data R1'!C559="","",'Data R1'!AD559)</f>
        <v/>
      </c>
      <c r="H557">
        <f>IF('Data R1'!C559="","",'Data R1'!AC559)</f>
        <v/>
      </c>
      <c r="I557">
        <f>IF('Data R1'!C559="","",COUNTIF('Data R1'!J559,"&gt;0")+COUNTIF('Data R1'!L559,"&gt;0")+COUNTIF('Data R1'!N559,"&gt;0")+COUNTIF('Data R1'!P559,"&gt;0")+COUNTIF('Data R1'!R559,"&gt;0")+COUNTIF('Data R1'!T559,"&gt;0")+COUNTIF('Data R1'!V559,"&gt;0")+COUNTIF('Data R1'!X559,"&gt;0"))</f>
        <v/>
      </c>
      <c r="J557">
        <f>IF('Data R1'!C559="","",IF((COUNTIF('Data R1'!K559,"&gt;0")+COUNTIF('Data R1'!M559,"&gt;0")+COUNTIF('Data R1'!O559,"&gt;0")+COUNTIF('Data R1'!Q559,"&gt;0")+COUNTIF('Data R1'!S559,"&gt;0")+COUNTIF('Data R1'!U559,"&gt;0")+COUNTIF('Data R1'!W559,"&gt;0")+COUNTIF('Data R1'!Y559,"&gt;0"))&gt;0,1,0))</f>
        <v/>
      </c>
      <c r="M557" t="inlineStr">
        <is>
          <t>Data R</t>
        </is>
      </c>
    </row>
    <row r="558">
      <c r="A558" t="inlineStr">
        <is>
          <t>Regional 1</t>
        </is>
      </c>
      <c r="B558">
        <f>IF('Data R1'!C560="","",'Data R1'!B560)</f>
        <v/>
      </c>
      <c r="C558">
        <f>IF('Data R1'!C560="","",'Data R1'!C560)</f>
        <v/>
      </c>
      <c r="D558">
        <f>IF('Data R1'!C560="","",'Data R1'!D560)</f>
        <v/>
      </c>
      <c r="E558">
        <f>IF('Data R1'!C560="","",'Data R1'!E560)</f>
        <v/>
      </c>
      <c r="F558">
        <f>IF('Data R1'!C560="","",'Data R1'!F560)</f>
        <v/>
      </c>
      <c r="G558">
        <f>IF('Data R1'!C560="","",'Data R1'!AD560)</f>
        <v/>
      </c>
      <c r="H558">
        <f>IF('Data R1'!C560="","",'Data R1'!AC560)</f>
        <v/>
      </c>
      <c r="I558">
        <f>IF('Data R1'!C560="","",COUNTIF('Data R1'!J560,"&gt;0")+COUNTIF('Data R1'!L560,"&gt;0")+COUNTIF('Data R1'!N560,"&gt;0")+COUNTIF('Data R1'!P560,"&gt;0")+COUNTIF('Data R1'!R560,"&gt;0")+COUNTIF('Data R1'!T560,"&gt;0")+COUNTIF('Data R1'!V560,"&gt;0")+COUNTIF('Data R1'!X560,"&gt;0"))</f>
        <v/>
      </c>
      <c r="J558">
        <f>IF('Data R1'!C560="","",IF((COUNTIF('Data R1'!K560,"&gt;0")+COUNTIF('Data R1'!M560,"&gt;0")+COUNTIF('Data R1'!O560,"&gt;0")+COUNTIF('Data R1'!Q560,"&gt;0")+COUNTIF('Data R1'!S560,"&gt;0")+COUNTIF('Data R1'!U560,"&gt;0")+COUNTIF('Data R1'!W560,"&gt;0")+COUNTIF('Data R1'!Y560,"&gt;0"))&gt;0,1,0))</f>
        <v/>
      </c>
      <c r="M558" t="inlineStr">
        <is>
          <t>Data R</t>
        </is>
      </c>
    </row>
    <row r="559">
      <c r="A559" t="inlineStr">
        <is>
          <t>Regional 1</t>
        </is>
      </c>
      <c r="B559">
        <f>IF('Data R1'!C561="","",'Data R1'!B561)</f>
        <v/>
      </c>
      <c r="C559">
        <f>IF('Data R1'!C561="","",'Data R1'!C561)</f>
        <v/>
      </c>
      <c r="D559">
        <f>IF('Data R1'!C561="","",'Data R1'!D561)</f>
        <v/>
      </c>
      <c r="E559">
        <f>IF('Data R1'!C561="","",'Data R1'!E561)</f>
        <v/>
      </c>
      <c r="F559">
        <f>IF('Data R1'!C561="","",'Data R1'!F561)</f>
        <v/>
      </c>
      <c r="G559">
        <f>IF('Data R1'!C561="","",'Data R1'!AD561)</f>
        <v/>
      </c>
      <c r="H559">
        <f>IF('Data R1'!C561="","",'Data R1'!AC561)</f>
        <v/>
      </c>
      <c r="I559">
        <f>IF('Data R1'!C561="","",COUNTIF('Data R1'!J561,"&gt;0")+COUNTIF('Data R1'!L561,"&gt;0")+COUNTIF('Data R1'!N561,"&gt;0")+COUNTIF('Data R1'!P561,"&gt;0")+COUNTIF('Data R1'!R561,"&gt;0")+COUNTIF('Data R1'!T561,"&gt;0")+COUNTIF('Data R1'!V561,"&gt;0")+COUNTIF('Data R1'!X561,"&gt;0"))</f>
        <v/>
      </c>
      <c r="J559">
        <f>IF('Data R1'!C561="","",IF((COUNTIF('Data R1'!K561,"&gt;0")+COUNTIF('Data R1'!M561,"&gt;0")+COUNTIF('Data R1'!O561,"&gt;0")+COUNTIF('Data R1'!Q561,"&gt;0")+COUNTIF('Data R1'!S561,"&gt;0")+COUNTIF('Data R1'!U561,"&gt;0")+COUNTIF('Data R1'!W561,"&gt;0")+COUNTIF('Data R1'!Y561,"&gt;0"))&gt;0,1,0))</f>
        <v/>
      </c>
      <c r="M559" t="inlineStr">
        <is>
          <t>Data R</t>
        </is>
      </c>
    </row>
    <row r="560">
      <c r="A560" t="inlineStr">
        <is>
          <t>Regional 1</t>
        </is>
      </c>
      <c r="B560">
        <f>IF('Data R1'!C562="","",'Data R1'!B562)</f>
        <v/>
      </c>
      <c r="C560">
        <f>IF('Data R1'!C562="","",'Data R1'!C562)</f>
        <v/>
      </c>
      <c r="D560">
        <f>IF('Data R1'!C562="","",'Data R1'!D562)</f>
        <v/>
      </c>
      <c r="E560">
        <f>IF('Data R1'!C562="","",'Data R1'!E562)</f>
        <v/>
      </c>
      <c r="F560">
        <f>IF('Data R1'!C562="","",'Data R1'!F562)</f>
        <v/>
      </c>
      <c r="G560">
        <f>IF('Data R1'!C562="","",'Data R1'!AD562)</f>
        <v/>
      </c>
      <c r="H560">
        <f>IF('Data R1'!C562="","",'Data R1'!AC562)</f>
        <v/>
      </c>
      <c r="I560">
        <f>IF('Data R1'!C562="","",COUNTIF('Data R1'!J562,"&gt;0")+COUNTIF('Data R1'!L562,"&gt;0")+COUNTIF('Data R1'!N562,"&gt;0")+COUNTIF('Data R1'!P562,"&gt;0")+COUNTIF('Data R1'!R562,"&gt;0")+COUNTIF('Data R1'!T562,"&gt;0")+COUNTIF('Data R1'!V562,"&gt;0")+COUNTIF('Data R1'!X562,"&gt;0"))</f>
        <v/>
      </c>
      <c r="J560">
        <f>IF('Data R1'!C562="","",IF((COUNTIF('Data R1'!K562,"&gt;0")+COUNTIF('Data R1'!M562,"&gt;0")+COUNTIF('Data R1'!O562,"&gt;0")+COUNTIF('Data R1'!Q562,"&gt;0")+COUNTIF('Data R1'!S562,"&gt;0")+COUNTIF('Data R1'!U562,"&gt;0")+COUNTIF('Data R1'!W562,"&gt;0")+COUNTIF('Data R1'!Y562,"&gt;0"))&gt;0,1,0))</f>
        <v/>
      </c>
      <c r="M560" t="inlineStr">
        <is>
          <t>Data R</t>
        </is>
      </c>
    </row>
    <row r="561">
      <c r="A561" t="inlineStr">
        <is>
          <t>Regional 1</t>
        </is>
      </c>
      <c r="B561">
        <f>IF('Data R1'!C563="","",'Data R1'!B563)</f>
        <v/>
      </c>
      <c r="C561">
        <f>IF('Data R1'!C563="","",'Data R1'!C563)</f>
        <v/>
      </c>
      <c r="D561">
        <f>IF('Data R1'!C563="","",'Data R1'!D563)</f>
        <v/>
      </c>
      <c r="E561">
        <f>IF('Data R1'!C563="","",'Data R1'!E563)</f>
        <v/>
      </c>
      <c r="F561">
        <f>IF('Data R1'!C563="","",'Data R1'!F563)</f>
        <v/>
      </c>
      <c r="G561">
        <f>IF('Data R1'!C563="","",'Data R1'!AD563)</f>
        <v/>
      </c>
      <c r="H561">
        <f>IF('Data R1'!C563="","",'Data R1'!AC563)</f>
        <v/>
      </c>
      <c r="I561">
        <f>IF('Data R1'!C563="","",COUNTIF('Data R1'!J563,"&gt;0")+COUNTIF('Data R1'!L563,"&gt;0")+COUNTIF('Data R1'!N563,"&gt;0")+COUNTIF('Data R1'!P563,"&gt;0")+COUNTIF('Data R1'!R563,"&gt;0")+COUNTIF('Data R1'!T563,"&gt;0")+COUNTIF('Data R1'!V563,"&gt;0")+COUNTIF('Data R1'!X563,"&gt;0"))</f>
        <v/>
      </c>
      <c r="J561">
        <f>IF('Data R1'!C563="","",IF((COUNTIF('Data R1'!K563,"&gt;0")+COUNTIF('Data R1'!M563,"&gt;0")+COUNTIF('Data R1'!O563,"&gt;0")+COUNTIF('Data R1'!Q563,"&gt;0")+COUNTIF('Data R1'!S563,"&gt;0")+COUNTIF('Data R1'!U563,"&gt;0")+COUNTIF('Data R1'!W563,"&gt;0")+COUNTIF('Data R1'!Y563,"&gt;0"))&gt;0,1,0))</f>
        <v/>
      </c>
      <c r="M561" t="inlineStr">
        <is>
          <t>Data R</t>
        </is>
      </c>
    </row>
    <row r="562">
      <c r="A562" t="inlineStr">
        <is>
          <t>Regional 1</t>
        </is>
      </c>
      <c r="B562">
        <f>IF('Data R1'!C564="","",'Data R1'!B564)</f>
        <v/>
      </c>
      <c r="C562">
        <f>IF('Data R1'!C564="","",'Data R1'!C564)</f>
        <v/>
      </c>
      <c r="D562">
        <f>IF('Data R1'!C564="","",'Data R1'!D564)</f>
        <v/>
      </c>
      <c r="E562">
        <f>IF('Data R1'!C564="","",'Data R1'!E564)</f>
        <v/>
      </c>
      <c r="F562">
        <f>IF('Data R1'!C564="","",'Data R1'!F564)</f>
        <v/>
      </c>
      <c r="G562">
        <f>IF('Data R1'!C564="","",'Data R1'!AD564)</f>
        <v/>
      </c>
      <c r="H562">
        <f>IF('Data R1'!C564="","",'Data R1'!AC564)</f>
        <v/>
      </c>
      <c r="I562">
        <f>IF('Data R1'!C564="","",COUNTIF('Data R1'!J564,"&gt;0")+COUNTIF('Data R1'!L564,"&gt;0")+COUNTIF('Data R1'!N564,"&gt;0")+COUNTIF('Data R1'!P564,"&gt;0")+COUNTIF('Data R1'!R564,"&gt;0")+COUNTIF('Data R1'!T564,"&gt;0")+COUNTIF('Data R1'!V564,"&gt;0")+COUNTIF('Data R1'!X564,"&gt;0"))</f>
        <v/>
      </c>
      <c r="J562">
        <f>IF('Data R1'!C564="","",IF((COUNTIF('Data R1'!K564,"&gt;0")+COUNTIF('Data R1'!M564,"&gt;0")+COUNTIF('Data R1'!O564,"&gt;0")+COUNTIF('Data R1'!Q564,"&gt;0")+COUNTIF('Data R1'!S564,"&gt;0")+COUNTIF('Data R1'!U564,"&gt;0")+COUNTIF('Data R1'!W564,"&gt;0")+COUNTIF('Data R1'!Y564,"&gt;0"))&gt;0,1,0))</f>
        <v/>
      </c>
      <c r="M562" t="inlineStr">
        <is>
          <t>Data R</t>
        </is>
      </c>
    </row>
    <row r="563">
      <c r="A563" t="inlineStr">
        <is>
          <t>Regional 1</t>
        </is>
      </c>
      <c r="B563">
        <f>IF('Data R1'!C565="","",'Data R1'!B565)</f>
        <v/>
      </c>
      <c r="C563">
        <f>IF('Data R1'!C565="","",'Data R1'!C565)</f>
        <v/>
      </c>
      <c r="D563">
        <f>IF('Data R1'!C565="","",'Data R1'!D565)</f>
        <v/>
      </c>
      <c r="E563">
        <f>IF('Data R1'!C565="","",'Data R1'!E565)</f>
        <v/>
      </c>
      <c r="F563">
        <f>IF('Data R1'!C565="","",'Data R1'!F565)</f>
        <v/>
      </c>
      <c r="G563">
        <f>IF('Data R1'!C565="","",'Data R1'!AD565)</f>
        <v/>
      </c>
      <c r="H563">
        <f>IF('Data R1'!C565="","",'Data R1'!AC565)</f>
        <v/>
      </c>
      <c r="I563">
        <f>IF('Data R1'!C565="","",COUNTIF('Data R1'!J565,"&gt;0")+COUNTIF('Data R1'!L565,"&gt;0")+COUNTIF('Data R1'!N565,"&gt;0")+COUNTIF('Data R1'!P565,"&gt;0")+COUNTIF('Data R1'!R565,"&gt;0")+COUNTIF('Data R1'!T565,"&gt;0")+COUNTIF('Data R1'!V565,"&gt;0")+COUNTIF('Data R1'!X565,"&gt;0"))</f>
        <v/>
      </c>
      <c r="J563">
        <f>IF('Data R1'!C565="","",IF((COUNTIF('Data R1'!K565,"&gt;0")+COUNTIF('Data R1'!M565,"&gt;0")+COUNTIF('Data R1'!O565,"&gt;0")+COUNTIF('Data R1'!Q565,"&gt;0")+COUNTIF('Data R1'!S565,"&gt;0")+COUNTIF('Data R1'!U565,"&gt;0")+COUNTIF('Data R1'!W565,"&gt;0")+COUNTIF('Data R1'!Y565,"&gt;0"))&gt;0,1,0))</f>
        <v/>
      </c>
      <c r="M563" t="inlineStr">
        <is>
          <t>Data R</t>
        </is>
      </c>
    </row>
    <row r="564">
      <c r="A564" t="inlineStr">
        <is>
          <t>Regional 1</t>
        </is>
      </c>
      <c r="B564">
        <f>IF('Data R1'!C566="","",'Data R1'!B566)</f>
        <v/>
      </c>
      <c r="C564">
        <f>IF('Data R1'!C566="","",'Data R1'!C566)</f>
        <v/>
      </c>
      <c r="D564">
        <f>IF('Data R1'!C566="","",'Data R1'!D566)</f>
        <v/>
      </c>
      <c r="E564">
        <f>IF('Data R1'!C566="","",'Data R1'!E566)</f>
        <v/>
      </c>
      <c r="F564">
        <f>IF('Data R1'!C566="","",'Data R1'!F566)</f>
        <v/>
      </c>
      <c r="G564">
        <f>IF('Data R1'!C566="","",'Data R1'!AD566)</f>
        <v/>
      </c>
      <c r="H564">
        <f>IF('Data R1'!C566="","",'Data R1'!AC566)</f>
        <v/>
      </c>
      <c r="I564">
        <f>IF('Data R1'!C566="","",COUNTIF('Data R1'!J566,"&gt;0")+COUNTIF('Data R1'!L566,"&gt;0")+COUNTIF('Data R1'!N566,"&gt;0")+COUNTIF('Data R1'!P566,"&gt;0")+COUNTIF('Data R1'!R566,"&gt;0")+COUNTIF('Data R1'!T566,"&gt;0")+COUNTIF('Data R1'!V566,"&gt;0")+COUNTIF('Data R1'!X566,"&gt;0"))</f>
        <v/>
      </c>
      <c r="J564">
        <f>IF('Data R1'!C566="","",IF((COUNTIF('Data R1'!K566,"&gt;0")+COUNTIF('Data R1'!M566,"&gt;0")+COUNTIF('Data R1'!O566,"&gt;0")+COUNTIF('Data R1'!Q566,"&gt;0")+COUNTIF('Data R1'!S566,"&gt;0")+COUNTIF('Data R1'!U566,"&gt;0")+COUNTIF('Data R1'!W566,"&gt;0")+COUNTIF('Data R1'!Y566,"&gt;0"))&gt;0,1,0))</f>
        <v/>
      </c>
      <c r="M564" t="inlineStr">
        <is>
          <t>Data R</t>
        </is>
      </c>
    </row>
    <row r="565">
      <c r="A565" t="inlineStr">
        <is>
          <t>Regional 1</t>
        </is>
      </c>
      <c r="B565">
        <f>IF('Data R1'!C567="","",'Data R1'!B567)</f>
        <v/>
      </c>
      <c r="C565">
        <f>IF('Data R1'!C567="","",'Data R1'!C567)</f>
        <v/>
      </c>
      <c r="D565">
        <f>IF('Data R1'!C567="","",'Data R1'!D567)</f>
        <v/>
      </c>
      <c r="E565">
        <f>IF('Data R1'!C567="","",'Data R1'!E567)</f>
        <v/>
      </c>
      <c r="F565">
        <f>IF('Data R1'!C567="","",'Data R1'!F567)</f>
        <v/>
      </c>
      <c r="G565">
        <f>IF('Data R1'!C567="","",'Data R1'!AD567)</f>
        <v/>
      </c>
      <c r="H565">
        <f>IF('Data R1'!C567="","",'Data R1'!AC567)</f>
        <v/>
      </c>
      <c r="I565">
        <f>IF('Data R1'!C567="","",COUNTIF('Data R1'!J567,"&gt;0")+COUNTIF('Data R1'!L567,"&gt;0")+COUNTIF('Data R1'!N567,"&gt;0")+COUNTIF('Data R1'!P567,"&gt;0")+COUNTIF('Data R1'!R567,"&gt;0")+COUNTIF('Data R1'!T567,"&gt;0")+COUNTIF('Data R1'!V567,"&gt;0")+COUNTIF('Data R1'!X567,"&gt;0"))</f>
        <v/>
      </c>
      <c r="J565">
        <f>IF('Data R1'!C567="","",IF((COUNTIF('Data R1'!K567,"&gt;0")+COUNTIF('Data R1'!M567,"&gt;0")+COUNTIF('Data R1'!O567,"&gt;0")+COUNTIF('Data R1'!Q567,"&gt;0")+COUNTIF('Data R1'!S567,"&gt;0")+COUNTIF('Data R1'!U567,"&gt;0")+COUNTIF('Data R1'!W567,"&gt;0")+COUNTIF('Data R1'!Y567,"&gt;0"))&gt;0,1,0))</f>
        <v/>
      </c>
      <c r="M565" t="inlineStr">
        <is>
          <t>Data R</t>
        </is>
      </c>
    </row>
    <row r="566">
      <c r="A566" t="inlineStr">
        <is>
          <t>Regional 1</t>
        </is>
      </c>
      <c r="B566">
        <f>IF('Data R1'!C568="","",'Data R1'!B568)</f>
        <v/>
      </c>
      <c r="C566">
        <f>IF('Data R1'!C568="","",'Data R1'!C568)</f>
        <v/>
      </c>
      <c r="D566">
        <f>IF('Data R1'!C568="","",'Data R1'!D568)</f>
        <v/>
      </c>
      <c r="E566">
        <f>IF('Data R1'!C568="","",'Data R1'!E568)</f>
        <v/>
      </c>
      <c r="F566">
        <f>IF('Data R1'!C568="","",'Data R1'!F568)</f>
        <v/>
      </c>
      <c r="G566">
        <f>IF('Data R1'!C568="","",'Data R1'!AD568)</f>
        <v/>
      </c>
      <c r="H566">
        <f>IF('Data R1'!C568="","",'Data R1'!AC568)</f>
        <v/>
      </c>
      <c r="I566">
        <f>IF('Data R1'!C568="","",COUNTIF('Data R1'!J568,"&gt;0")+COUNTIF('Data R1'!L568,"&gt;0")+COUNTIF('Data R1'!N568,"&gt;0")+COUNTIF('Data R1'!P568,"&gt;0")+COUNTIF('Data R1'!R568,"&gt;0")+COUNTIF('Data R1'!T568,"&gt;0")+COUNTIF('Data R1'!V568,"&gt;0")+COUNTIF('Data R1'!X568,"&gt;0"))</f>
        <v/>
      </c>
      <c r="J566">
        <f>IF('Data R1'!C568="","",IF((COUNTIF('Data R1'!K568,"&gt;0")+COUNTIF('Data R1'!M568,"&gt;0")+COUNTIF('Data R1'!O568,"&gt;0")+COUNTIF('Data R1'!Q568,"&gt;0")+COUNTIF('Data R1'!S568,"&gt;0")+COUNTIF('Data R1'!U568,"&gt;0")+COUNTIF('Data R1'!W568,"&gt;0")+COUNTIF('Data R1'!Y568,"&gt;0"))&gt;0,1,0))</f>
        <v/>
      </c>
      <c r="M566" t="inlineStr">
        <is>
          <t>Data R</t>
        </is>
      </c>
    </row>
    <row r="567">
      <c r="A567" t="inlineStr">
        <is>
          <t>Regional 1</t>
        </is>
      </c>
      <c r="B567">
        <f>IF('Data R1'!C569="","",'Data R1'!B569)</f>
        <v/>
      </c>
      <c r="C567">
        <f>IF('Data R1'!C569="","",'Data R1'!C569)</f>
        <v/>
      </c>
      <c r="D567">
        <f>IF('Data R1'!C569="","",'Data R1'!D569)</f>
        <v/>
      </c>
      <c r="E567">
        <f>IF('Data R1'!C569="","",'Data R1'!E569)</f>
        <v/>
      </c>
      <c r="F567">
        <f>IF('Data R1'!C569="","",'Data R1'!F569)</f>
        <v/>
      </c>
      <c r="G567">
        <f>IF('Data R1'!C569="","",'Data R1'!AD569)</f>
        <v/>
      </c>
      <c r="H567">
        <f>IF('Data R1'!C569="","",'Data R1'!AC569)</f>
        <v/>
      </c>
      <c r="I567">
        <f>IF('Data R1'!C569="","",COUNTIF('Data R1'!J569,"&gt;0")+COUNTIF('Data R1'!L569,"&gt;0")+COUNTIF('Data R1'!N569,"&gt;0")+COUNTIF('Data R1'!P569,"&gt;0")+COUNTIF('Data R1'!R569,"&gt;0")+COUNTIF('Data R1'!T569,"&gt;0")+COUNTIF('Data R1'!V569,"&gt;0")+COUNTIF('Data R1'!X569,"&gt;0"))</f>
        <v/>
      </c>
      <c r="J567">
        <f>IF('Data R1'!C569="","",IF((COUNTIF('Data R1'!K569,"&gt;0")+COUNTIF('Data R1'!M569,"&gt;0")+COUNTIF('Data R1'!O569,"&gt;0")+COUNTIF('Data R1'!Q569,"&gt;0")+COUNTIF('Data R1'!S569,"&gt;0")+COUNTIF('Data R1'!U569,"&gt;0")+COUNTIF('Data R1'!W569,"&gt;0")+COUNTIF('Data R1'!Y569,"&gt;0"))&gt;0,1,0))</f>
        <v/>
      </c>
      <c r="M567" t="inlineStr">
        <is>
          <t>Data R</t>
        </is>
      </c>
    </row>
    <row r="568">
      <c r="A568" t="inlineStr">
        <is>
          <t>Regional 1</t>
        </is>
      </c>
      <c r="B568">
        <f>IF('Data R1'!C570="","",'Data R1'!B570)</f>
        <v/>
      </c>
      <c r="C568">
        <f>IF('Data R1'!C570="","",'Data R1'!C570)</f>
        <v/>
      </c>
      <c r="D568">
        <f>IF('Data R1'!C570="","",'Data R1'!D570)</f>
        <v/>
      </c>
      <c r="E568">
        <f>IF('Data R1'!C570="","",'Data R1'!E570)</f>
        <v/>
      </c>
      <c r="F568">
        <f>IF('Data R1'!C570="","",'Data R1'!F570)</f>
        <v/>
      </c>
      <c r="G568">
        <f>IF('Data R1'!C570="","",'Data R1'!AD570)</f>
        <v/>
      </c>
      <c r="H568">
        <f>IF('Data R1'!C570="","",'Data R1'!AC570)</f>
        <v/>
      </c>
      <c r="I568">
        <f>IF('Data R1'!C570="","",COUNTIF('Data R1'!J570,"&gt;0")+COUNTIF('Data R1'!L570,"&gt;0")+COUNTIF('Data R1'!N570,"&gt;0")+COUNTIF('Data R1'!P570,"&gt;0")+COUNTIF('Data R1'!R570,"&gt;0")+COUNTIF('Data R1'!T570,"&gt;0")+COUNTIF('Data R1'!V570,"&gt;0")+COUNTIF('Data R1'!X570,"&gt;0"))</f>
        <v/>
      </c>
      <c r="J568">
        <f>IF('Data R1'!C570="","",IF((COUNTIF('Data R1'!K570,"&gt;0")+COUNTIF('Data R1'!M570,"&gt;0")+COUNTIF('Data R1'!O570,"&gt;0")+COUNTIF('Data R1'!Q570,"&gt;0")+COUNTIF('Data R1'!S570,"&gt;0")+COUNTIF('Data R1'!U570,"&gt;0")+COUNTIF('Data R1'!W570,"&gt;0")+COUNTIF('Data R1'!Y570,"&gt;0"))&gt;0,1,0))</f>
        <v/>
      </c>
      <c r="M568" t="inlineStr">
        <is>
          <t>Data R</t>
        </is>
      </c>
    </row>
    <row r="569">
      <c r="A569" t="inlineStr">
        <is>
          <t>Regional 1</t>
        </is>
      </c>
      <c r="B569">
        <f>IF('Data R1'!C571="","",'Data R1'!B571)</f>
        <v/>
      </c>
      <c r="C569">
        <f>IF('Data R1'!C571="","",'Data R1'!C571)</f>
        <v/>
      </c>
      <c r="D569">
        <f>IF('Data R1'!C571="","",'Data R1'!D571)</f>
        <v/>
      </c>
      <c r="E569">
        <f>IF('Data R1'!C571="","",'Data R1'!E571)</f>
        <v/>
      </c>
      <c r="F569">
        <f>IF('Data R1'!C571="","",'Data R1'!F571)</f>
        <v/>
      </c>
      <c r="G569">
        <f>IF('Data R1'!C571="","",'Data R1'!AD571)</f>
        <v/>
      </c>
      <c r="H569">
        <f>IF('Data R1'!C571="","",'Data R1'!AC571)</f>
        <v/>
      </c>
      <c r="I569">
        <f>IF('Data R1'!C571="","",COUNTIF('Data R1'!J571,"&gt;0")+COUNTIF('Data R1'!L571,"&gt;0")+COUNTIF('Data R1'!N571,"&gt;0")+COUNTIF('Data R1'!P571,"&gt;0")+COUNTIF('Data R1'!R571,"&gt;0")+COUNTIF('Data R1'!T571,"&gt;0")+COUNTIF('Data R1'!V571,"&gt;0")+COUNTIF('Data R1'!X571,"&gt;0"))</f>
        <v/>
      </c>
      <c r="J569">
        <f>IF('Data R1'!C571="","",IF((COUNTIF('Data R1'!K571,"&gt;0")+COUNTIF('Data R1'!M571,"&gt;0")+COUNTIF('Data R1'!O571,"&gt;0")+COUNTIF('Data R1'!Q571,"&gt;0")+COUNTIF('Data R1'!S571,"&gt;0")+COUNTIF('Data R1'!U571,"&gt;0")+COUNTIF('Data R1'!W571,"&gt;0")+COUNTIF('Data R1'!Y571,"&gt;0"))&gt;0,1,0))</f>
        <v/>
      </c>
      <c r="M569" t="inlineStr">
        <is>
          <t>Data R</t>
        </is>
      </c>
    </row>
    <row r="570">
      <c r="A570" t="inlineStr">
        <is>
          <t>Regional 1</t>
        </is>
      </c>
      <c r="B570">
        <f>IF('Data R1'!C572="","",'Data R1'!B572)</f>
        <v/>
      </c>
      <c r="C570">
        <f>IF('Data R1'!C572="","",'Data R1'!C572)</f>
        <v/>
      </c>
      <c r="D570">
        <f>IF('Data R1'!C572="","",'Data R1'!D572)</f>
        <v/>
      </c>
      <c r="E570">
        <f>IF('Data R1'!C572="","",'Data R1'!E572)</f>
        <v/>
      </c>
      <c r="F570">
        <f>IF('Data R1'!C572="","",'Data R1'!F572)</f>
        <v/>
      </c>
      <c r="G570">
        <f>IF('Data R1'!C572="","",'Data R1'!AD572)</f>
        <v/>
      </c>
      <c r="H570">
        <f>IF('Data R1'!C572="","",'Data R1'!AC572)</f>
        <v/>
      </c>
      <c r="I570">
        <f>IF('Data R1'!C572="","",COUNTIF('Data R1'!J572,"&gt;0")+COUNTIF('Data R1'!L572,"&gt;0")+COUNTIF('Data R1'!N572,"&gt;0")+COUNTIF('Data R1'!P572,"&gt;0")+COUNTIF('Data R1'!R572,"&gt;0")+COUNTIF('Data R1'!T572,"&gt;0")+COUNTIF('Data R1'!V572,"&gt;0")+COUNTIF('Data R1'!X572,"&gt;0"))</f>
        <v/>
      </c>
      <c r="J570">
        <f>IF('Data R1'!C572="","",IF((COUNTIF('Data R1'!K572,"&gt;0")+COUNTIF('Data R1'!M572,"&gt;0")+COUNTIF('Data R1'!O572,"&gt;0")+COUNTIF('Data R1'!Q572,"&gt;0")+COUNTIF('Data R1'!S572,"&gt;0")+COUNTIF('Data R1'!U572,"&gt;0")+COUNTIF('Data R1'!W572,"&gt;0")+COUNTIF('Data R1'!Y572,"&gt;0"))&gt;0,1,0))</f>
        <v/>
      </c>
      <c r="M570" t="inlineStr">
        <is>
          <t>Data R</t>
        </is>
      </c>
    </row>
    <row r="571">
      <c r="A571" t="inlineStr">
        <is>
          <t>Regional 1</t>
        </is>
      </c>
      <c r="B571">
        <f>IF('Data R1'!C573="","",'Data R1'!B573)</f>
        <v/>
      </c>
      <c r="C571">
        <f>IF('Data R1'!C573="","",'Data R1'!C573)</f>
        <v/>
      </c>
      <c r="D571">
        <f>IF('Data R1'!C573="","",'Data R1'!D573)</f>
        <v/>
      </c>
      <c r="E571">
        <f>IF('Data R1'!C573="","",'Data R1'!E573)</f>
        <v/>
      </c>
      <c r="F571">
        <f>IF('Data R1'!C573="","",'Data R1'!F573)</f>
        <v/>
      </c>
      <c r="G571">
        <f>IF('Data R1'!C573="","",'Data R1'!AD573)</f>
        <v/>
      </c>
      <c r="H571">
        <f>IF('Data R1'!C573="","",'Data R1'!AC573)</f>
        <v/>
      </c>
      <c r="I571">
        <f>IF('Data R1'!C573="","",COUNTIF('Data R1'!J573,"&gt;0")+COUNTIF('Data R1'!L573,"&gt;0")+COUNTIF('Data R1'!N573,"&gt;0")+COUNTIF('Data R1'!P573,"&gt;0")+COUNTIF('Data R1'!R573,"&gt;0")+COUNTIF('Data R1'!T573,"&gt;0")+COUNTIF('Data R1'!V573,"&gt;0")+COUNTIF('Data R1'!X573,"&gt;0"))</f>
        <v/>
      </c>
      <c r="J571">
        <f>IF('Data R1'!C573="","",IF((COUNTIF('Data R1'!K573,"&gt;0")+COUNTIF('Data R1'!M573,"&gt;0")+COUNTIF('Data R1'!O573,"&gt;0")+COUNTIF('Data R1'!Q573,"&gt;0")+COUNTIF('Data R1'!S573,"&gt;0")+COUNTIF('Data R1'!U573,"&gt;0")+COUNTIF('Data R1'!W573,"&gt;0")+COUNTIF('Data R1'!Y573,"&gt;0"))&gt;0,1,0))</f>
        <v/>
      </c>
      <c r="M571" t="inlineStr">
        <is>
          <t>Data R</t>
        </is>
      </c>
    </row>
    <row r="572">
      <c r="A572" t="inlineStr">
        <is>
          <t>Regional 1</t>
        </is>
      </c>
      <c r="B572">
        <f>IF('Data R1'!C574="","",'Data R1'!B574)</f>
        <v/>
      </c>
      <c r="C572">
        <f>IF('Data R1'!C574="","",'Data R1'!C574)</f>
        <v/>
      </c>
      <c r="D572">
        <f>IF('Data R1'!C574="","",'Data R1'!D574)</f>
        <v/>
      </c>
      <c r="E572">
        <f>IF('Data R1'!C574="","",'Data R1'!E574)</f>
        <v/>
      </c>
      <c r="F572">
        <f>IF('Data R1'!C574="","",'Data R1'!F574)</f>
        <v/>
      </c>
      <c r="G572">
        <f>IF('Data R1'!C574="","",'Data R1'!AD574)</f>
        <v/>
      </c>
      <c r="H572">
        <f>IF('Data R1'!C574="","",'Data R1'!AC574)</f>
        <v/>
      </c>
      <c r="I572">
        <f>IF('Data R1'!C574="","",COUNTIF('Data R1'!J574,"&gt;0")+COUNTIF('Data R1'!L574,"&gt;0")+COUNTIF('Data R1'!N574,"&gt;0")+COUNTIF('Data R1'!P574,"&gt;0")+COUNTIF('Data R1'!R574,"&gt;0")+COUNTIF('Data R1'!T574,"&gt;0")+COUNTIF('Data R1'!V574,"&gt;0")+COUNTIF('Data R1'!X574,"&gt;0"))</f>
        <v/>
      </c>
      <c r="J572">
        <f>IF('Data R1'!C574="","",IF((COUNTIF('Data R1'!K574,"&gt;0")+COUNTIF('Data R1'!M574,"&gt;0")+COUNTIF('Data R1'!O574,"&gt;0")+COUNTIF('Data R1'!Q574,"&gt;0")+COUNTIF('Data R1'!S574,"&gt;0")+COUNTIF('Data R1'!U574,"&gt;0")+COUNTIF('Data R1'!W574,"&gt;0")+COUNTIF('Data R1'!Y574,"&gt;0"))&gt;0,1,0))</f>
        <v/>
      </c>
      <c r="M572" t="inlineStr">
        <is>
          <t>Data R</t>
        </is>
      </c>
    </row>
    <row r="573">
      <c r="A573" t="inlineStr">
        <is>
          <t>Regional 1</t>
        </is>
      </c>
      <c r="B573">
        <f>IF('Data R1'!C575="","",'Data R1'!B575)</f>
        <v/>
      </c>
      <c r="C573">
        <f>IF('Data R1'!C575="","",'Data R1'!C575)</f>
        <v/>
      </c>
      <c r="D573">
        <f>IF('Data R1'!C575="","",'Data R1'!D575)</f>
        <v/>
      </c>
      <c r="E573">
        <f>IF('Data R1'!C575="","",'Data R1'!E575)</f>
        <v/>
      </c>
      <c r="F573">
        <f>IF('Data R1'!C575="","",'Data R1'!F575)</f>
        <v/>
      </c>
      <c r="G573">
        <f>IF('Data R1'!C575="","",'Data R1'!AD575)</f>
        <v/>
      </c>
      <c r="H573">
        <f>IF('Data R1'!C575="","",'Data R1'!AC575)</f>
        <v/>
      </c>
      <c r="I573">
        <f>IF('Data R1'!C575="","",COUNTIF('Data R1'!J575,"&gt;0")+COUNTIF('Data R1'!L575,"&gt;0")+COUNTIF('Data R1'!N575,"&gt;0")+COUNTIF('Data R1'!P575,"&gt;0")+COUNTIF('Data R1'!R575,"&gt;0")+COUNTIF('Data R1'!T575,"&gt;0")+COUNTIF('Data R1'!V575,"&gt;0")+COUNTIF('Data R1'!X575,"&gt;0"))</f>
        <v/>
      </c>
      <c r="J573">
        <f>IF('Data R1'!C575="","",IF((COUNTIF('Data R1'!K575,"&gt;0")+COUNTIF('Data R1'!M575,"&gt;0")+COUNTIF('Data R1'!O575,"&gt;0")+COUNTIF('Data R1'!Q575,"&gt;0")+COUNTIF('Data R1'!S575,"&gt;0")+COUNTIF('Data R1'!U575,"&gt;0")+COUNTIF('Data R1'!W575,"&gt;0")+COUNTIF('Data R1'!Y575,"&gt;0"))&gt;0,1,0))</f>
        <v/>
      </c>
      <c r="M573" t="inlineStr">
        <is>
          <t>Data R</t>
        </is>
      </c>
    </row>
    <row r="574">
      <c r="A574" t="inlineStr">
        <is>
          <t>Regional 1</t>
        </is>
      </c>
      <c r="B574">
        <f>IF('Data R1'!C576="","",'Data R1'!B576)</f>
        <v/>
      </c>
      <c r="C574">
        <f>IF('Data R1'!C576="","",'Data R1'!C576)</f>
        <v/>
      </c>
      <c r="D574">
        <f>IF('Data R1'!C576="","",'Data R1'!D576)</f>
        <v/>
      </c>
      <c r="E574">
        <f>IF('Data R1'!C576="","",'Data R1'!E576)</f>
        <v/>
      </c>
      <c r="F574">
        <f>IF('Data R1'!C576="","",'Data R1'!F576)</f>
        <v/>
      </c>
      <c r="G574">
        <f>IF('Data R1'!C576="","",'Data R1'!AD576)</f>
        <v/>
      </c>
      <c r="H574">
        <f>IF('Data R1'!C576="","",'Data R1'!AC576)</f>
        <v/>
      </c>
      <c r="I574">
        <f>IF('Data R1'!C576="","",COUNTIF('Data R1'!J576,"&gt;0")+COUNTIF('Data R1'!L576,"&gt;0")+COUNTIF('Data R1'!N576,"&gt;0")+COUNTIF('Data R1'!P576,"&gt;0")+COUNTIF('Data R1'!R576,"&gt;0")+COUNTIF('Data R1'!T576,"&gt;0")+COUNTIF('Data R1'!V576,"&gt;0")+COUNTIF('Data R1'!X576,"&gt;0"))</f>
        <v/>
      </c>
      <c r="J574">
        <f>IF('Data R1'!C576="","",IF((COUNTIF('Data R1'!K576,"&gt;0")+COUNTIF('Data R1'!M576,"&gt;0")+COUNTIF('Data R1'!O576,"&gt;0")+COUNTIF('Data R1'!Q576,"&gt;0")+COUNTIF('Data R1'!S576,"&gt;0")+COUNTIF('Data R1'!U576,"&gt;0")+COUNTIF('Data R1'!W576,"&gt;0")+COUNTIF('Data R1'!Y576,"&gt;0"))&gt;0,1,0))</f>
        <v/>
      </c>
      <c r="M574" t="inlineStr">
        <is>
          <t>Data R</t>
        </is>
      </c>
    </row>
    <row r="575">
      <c r="A575" t="inlineStr">
        <is>
          <t>Regional 1</t>
        </is>
      </c>
      <c r="B575">
        <f>IF('Data R1'!C577="","",'Data R1'!B577)</f>
        <v/>
      </c>
      <c r="C575">
        <f>IF('Data R1'!C577="","",'Data R1'!C577)</f>
        <v/>
      </c>
      <c r="D575">
        <f>IF('Data R1'!C577="","",'Data R1'!D577)</f>
        <v/>
      </c>
      <c r="E575">
        <f>IF('Data R1'!C577="","",'Data R1'!E577)</f>
        <v/>
      </c>
      <c r="F575">
        <f>IF('Data R1'!C577="","",'Data R1'!F577)</f>
        <v/>
      </c>
      <c r="G575">
        <f>IF('Data R1'!C577="","",'Data R1'!AD577)</f>
        <v/>
      </c>
      <c r="H575">
        <f>IF('Data R1'!C577="","",'Data R1'!AC577)</f>
        <v/>
      </c>
      <c r="I575">
        <f>IF('Data R1'!C577="","",COUNTIF('Data R1'!J577,"&gt;0")+COUNTIF('Data R1'!L577,"&gt;0")+COUNTIF('Data R1'!N577,"&gt;0")+COUNTIF('Data R1'!P577,"&gt;0")+COUNTIF('Data R1'!R577,"&gt;0")+COUNTIF('Data R1'!T577,"&gt;0")+COUNTIF('Data R1'!V577,"&gt;0")+COUNTIF('Data R1'!X577,"&gt;0"))</f>
        <v/>
      </c>
      <c r="J575">
        <f>IF('Data R1'!C577="","",IF((COUNTIF('Data R1'!K577,"&gt;0")+COUNTIF('Data R1'!M577,"&gt;0")+COUNTIF('Data R1'!O577,"&gt;0")+COUNTIF('Data R1'!Q577,"&gt;0")+COUNTIF('Data R1'!S577,"&gt;0")+COUNTIF('Data R1'!U577,"&gt;0")+COUNTIF('Data R1'!W577,"&gt;0")+COUNTIF('Data R1'!Y577,"&gt;0"))&gt;0,1,0))</f>
        <v/>
      </c>
      <c r="M575" t="inlineStr">
        <is>
          <t>Data R</t>
        </is>
      </c>
    </row>
    <row r="576">
      <c r="A576" t="inlineStr">
        <is>
          <t>Regional 1</t>
        </is>
      </c>
      <c r="B576">
        <f>IF('Data R1'!C578="","",'Data R1'!B578)</f>
        <v/>
      </c>
      <c r="C576">
        <f>IF('Data R1'!C578="","",'Data R1'!C578)</f>
        <v/>
      </c>
      <c r="D576">
        <f>IF('Data R1'!C578="","",'Data R1'!D578)</f>
        <v/>
      </c>
      <c r="E576">
        <f>IF('Data R1'!C578="","",'Data R1'!E578)</f>
        <v/>
      </c>
      <c r="F576">
        <f>IF('Data R1'!C578="","",'Data R1'!F578)</f>
        <v/>
      </c>
      <c r="G576">
        <f>IF('Data R1'!C578="","",'Data R1'!AD578)</f>
        <v/>
      </c>
      <c r="H576">
        <f>IF('Data R1'!C578="","",'Data R1'!AC578)</f>
        <v/>
      </c>
      <c r="I576">
        <f>IF('Data R1'!C578="","",COUNTIF('Data R1'!J578,"&gt;0")+COUNTIF('Data R1'!L578,"&gt;0")+COUNTIF('Data R1'!N578,"&gt;0")+COUNTIF('Data R1'!P578,"&gt;0")+COUNTIF('Data R1'!R578,"&gt;0")+COUNTIF('Data R1'!T578,"&gt;0")+COUNTIF('Data R1'!V578,"&gt;0")+COUNTIF('Data R1'!X578,"&gt;0"))</f>
        <v/>
      </c>
      <c r="J576">
        <f>IF('Data R1'!C578="","",IF((COUNTIF('Data R1'!K578,"&gt;0")+COUNTIF('Data R1'!M578,"&gt;0")+COUNTIF('Data R1'!O578,"&gt;0")+COUNTIF('Data R1'!Q578,"&gt;0")+COUNTIF('Data R1'!S578,"&gt;0")+COUNTIF('Data R1'!U578,"&gt;0")+COUNTIF('Data R1'!W578,"&gt;0")+COUNTIF('Data R1'!Y578,"&gt;0"))&gt;0,1,0))</f>
        <v/>
      </c>
      <c r="M576" t="inlineStr">
        <is>
          <t>Data R</t>
        </is>
      </c>
    </row>
    <row r="577">
      <c r="A577" t="inlineStr">
        <is>
          <t>Regional 1</t>
        </is>
      </c>
      <c r="B577">
        <f>IF('Data R1'!C579="","",'Data R1'!B579)</f>
        <v/>
      </c>
      <c r="C577">
        <f>IF('Data R1'!C579="","",'Data R1'!C579)</f>
        <v/>
      </c>
      <c r="D577">
        <f>IF('Data R1'!C579="","",'Data R1'!D579)</f>
        <v/>
      </c>
      <c r="E577">
        <f>IF('Data R1'!C579="","",'Data R1'!E579)</f>
        <v/>
      </c>
      <c r="F577">
        <f>IF('Data R1'!C579="","",'Data R1'!F579)</f>
        <v/>
      </c>
      <c r="G577">
        <f>IF('Data R1'!C579="","",'Data R1'!AD579)</f>
        <v/>
      </c>
      <c r="H577">
        <f>IF('Data R1'!C579="","",'Data R1'!AC579)</f>
        <v/>
      </c>
      <c r="I577">
        <f>IF('Data R1'!C579="","",COUNTIF('Data R1'!J579,"&gt;0")+COUNTIF('Data R1'!L579,"&gt;0")+COUNTIF('Data R1'!N579,"&gt;0")+COUNTIF('Data R1'!P579,"&gt;0")+COUNTIF('Data R1'!R579,"&gt;0")+COUNTIF('Data R1'!T579,"&gt;0")+COUNTIF('Data R1'!V579,"&gt;0")+COUNTIF('Data R1'!X579,"&gt;0"))</f>
        <v/>
      </c>
      <c r="J577">
        <f>IF('Data R1'!C579="","",IF((COUNTIF('Data R1'!K579,"&gt;0")+COUNTIF('Data R1'!M579,"&gt;0")+COUNTIF('Data R1'!O579,"&gt;0")+COUNTIF('Data R1'!Q579,"&gt;0")+COUNTIF('Data R1'!S579,"&gt;0")+COUNTIF('Data R1'!U579,"&gt;0")+COUNTIF('Data R1'!W579,"&gt;0")+COUNTIF('Data R1'!Y579,"&gt;0"))&gt;0,1,0))</f>
        <v/>
      </c>
      <c r="M577" t="inlineStr">
        <is>
          <t>Data R</t>
        </is>
      </c>
    </row>
    <row r="578">
      <c r="A578" t="inlineStr">
        <is>
          <t>Regional 1</t>
        </is>
      </c>
      <c r="B578">
        <f>IF('Data R1'!C580="","",'Data R1'!B580)</f>
        <v/>
      </c>
      <c r="C578">
        <f>IF('Data R1'!C580="","",'Data R1'!C580)</f>
        <v/>
      </c>
      <c r="D578">
        <f>IF('Data R1'!C580="","",'Data R1'!D580)</f>
        <v/>
      </c>
      <c r="E578">
        <f>IF('Data R1'!C580="","",'Data R1'!E580)</f>
        <v/>
      </c>
      <c r="F578">
        <f>IF('Data R1'!C580="","",'Data R1'!F580)</f>
        <v/>
      </c>
      <c r="G578">
        <f>IF('Data R1'!C580="","",'Data R1'!AD580)</f>
        <v/>
      </c>
      <c r="H578">
        <f>IF('Data R1'!C580="","",'Data R1'!AC580)</f>
        <v/>
      </c>
      <c r="I578">
        <f>IF('Data R1'!C580="","",COUNTIF('Data R1'!J580,"&gt;0")+COUNTIF('Data R1'!L580,"&gt;0")+COUNTIF('Data R1'!N580,"&gt;0")+COUNTIF('Data R1'!P580,"&gt;0")+COUNTIF('Data R1'!R580,"&gt;0")+COUNTIF('Data R1'!T580,"&gt;0")+COUNTIF('Data R1'!V580,"&gt;0")+COUNTIF('Data R1'!X580,"&gt;0"))</f>
        <v/>
      </c>
      <c r="J578">
        <f>IF('Data R1'!C580="","",IF((COUNTIF('Data R1'!K580,"&gt;0")+COUNTIF('Data R1'!M580,"&gt;0")+COUNTIF('Data R1'!O580,"&gt;0")+COUNTIF('Data R1'!Q580,"&gt;0")+COUNTIF('Data R1'!S580,"&gt;0")+COUNTIF('Data R1'!U580,"&gt;0")+COUNTIF('Data R1'!W580,"&gt;0")+COUNTIF('Data R1'!Y580,"&gt;0"))&gt;0,1,0))</f>
        <v/>
      </c>
      <c r="M578" t="inlineStr">
        <is>
          <t>Data R</t>
        </is>
      </c>
    </row>
    <row r="579">
      <c r="A579" t="inlineStr">
        <is>
          <t>Regional 1</t>
        </is>
      </c>
      <c r="B579">
        <f>IF('Data R1'!C581="","",'Data R1'!B581)</f>
        <v/>
      </c>
      <c r="C579">
        <f>IF('Data R1'!C581="","",'Data R1'!C581)</f>
        <v/>
      </c>
      <c r="D579">
        <f>IF('Data R1'!C581="","",'Data R1'!D581)</f>
        <v/>
      </c>
      <c r="E579">
        <f>IF('Data R1'!C581="","",'Data R1'!E581)</f>
        <v/>
      </c>
      <c r="F579">
        <f>IF('Data R1'!C581="","",'Data R1'!F581)</f>
        <v/>
      </c>
      <c r="G579">
        <f>IF('Data R1'!C581="","",'Data R1'!AD581)</f>
        <v/>
      </c>
      <c r="H579">
        <f>IF('Data R1'!C581="","",'Data R1'!AC581)</f>
        <v/>
      </c>
      <c r="I579">
        <f>IF('Data R1'!C581="","",COUNTIF('Data R1'!J581,"&gt;0")+COUNTIF('Data R1'!L581,"&gt;0")+COUNTIF('Data R1'!N581,"&gt;0")+COUNTIF('Data R1'!P581,"&gt;0")+COUNTIF('Data R1'!R581,"&gt;0")+COUNTIF('Data R1'!T581,"&gt;0")+COUNTIF('Data R1'!V581,"&gt;0")+COUNTIF('Data R1'!X581,"&gt;0"))</f>
        <v/>
      </c>
      <c r="J579">
        <f>IF('Data R1'!C581="","",IF((COUNTIF('Data R1'!K581,"&gt;0")+COUNTIF('Data R1'!M581,"&gt;0")+COUNTIF('Data R1'!O581,"&gt;0")+COUNTIF('Data R1'!Q581,"&gt;0")+COUNTIF('Data R1'!S581,"&gt;0")+COUNTIF('Data R1'!U581,"&gt;0")+COUNTIF('Data R1'!W581,"&gt;0")+COUNTIF('Data R1'!Y581,"&gt;0"))&gt;0,1,0))</f>
        <v/>
      </c>
      <c r="M579" t="inlineStr">
        <is>
          <t>Data R</t>
        </is>
      </c>
    </row>
    <row r="580">
      <c r="A580" t="inlineStr">
        <is>
          <t>Regional 1</t>
        </is>
      </c>
      <c r="B580">
        <f>IF('Data R1'!C582="","",'Data R1'!B582)</f>
        <v/>
      </c>
      <c r="C580">
        <f>IF('Data R1'!C582="","",'Data R1'!C582)</f>
        <v/>
      </c>
      <c r="D580">
        <f>IF('Data R1'!C582="","",'Data R1'!D582)</f>
        <v/>
      </c>
      <c r="E580">
        <f>IF('Data R1'!C582="","",'Data R1'!E582)</f>
        <v/>
      </c>
      <c r="F580">
        <f>IF('Data R1'!C582="","",'Data R1'!F582)</f>
        <v/>
      </c>
      <c r="G580">
        <f>IF('Data R1'!C582="","",'Data R1'!AD582)</f>
        <v/>
      </c>
      <c r="H580">
        <f>IF('Data R1'!C582="","",'Data R1'!AC582)</f>
        <v/>
      </c>
      <c r="I580">
        <f>IF('Data R1'!C582="","",COUNTIF('Data R1'!J582,"&gt;0")+COUNTIF('Data R1'!L582,"&gt;0")+COUNTIF('Data R1'!N582,"&gt;0")+COUNTIF('Data R1'!P582,"&gt;0")+COUNTIF('Data R1'!R582,"&gt;0")+COUNTIF('Data R1'!T582,"&gt;0")+COUNTIF('Data R1'!V582,"&gt;0")+COUNTIF('Data R1'!X582,"&gt;0"))</f>
        <v/>
      </c>
      <c r="J580">
        <f>IF('Data R1'!C582="","",IF((COUNTIF('Data R1'!K582,"&gt;0")+COUNTIF('Data R1'!M582,"&gt;0")+COUNTIF('Data R1'!O582,"&gt;0")+COUNTIF('Data R1'!Q582,"&gt;0")+COUNTIF('Data R1'!S582,"&gt;0")+COUNTIF('Data R1'!U582,"&gt;0")+COUNTIF('Data R1'!W582,"&gt;0")+COUNTIF('Data R1'!Y582,"&gt;0"))&gt;0,1,0))</f>
        <v/>
      </c>
      <c r="M580" t="inlineStr">
        <is>
          <t>Data R</t>
        </is>
      </c>
    </row>
    <row r="581">
      <c r="A581" t="inlineStr">
        <is>
          <t>Regional 1</t>
        </is>
      </c>
      <c r="B581">
        <f>IF('Data R1'!C583="","",'Data R1'!B583)</f>
        <v/>
      </c>
      <c r="C581">
        <f>IF('Data R1'!C583="","",'Data R1'!C583)</f>
        <v/>
      </c>
      <c r="D581">
        <f>IF('Data R1'!C583="","",'Data R1'!D583)</f>
        <v/>
      </c>
      <c r="E581">
        <f>IF('Data R1'!C583="","",'Data R1'!E583)</f>
        <v/>
      </c>
      <c r="F581">
        <f>IF('Data R1'!C583="","",'Data R1'!F583)</f>
        <v/>
      </c>
      <c r="G581">
        <f>IF('Data R1'!C583="","",'Data R1'!AD583)</f>
        <v/>
      </c>
      <c r="H581">
        <f>IF('Data R1'!C583="","",'Data R1'!AC583)</f>
        <v/>
      </c>
      <c r="I581">
        <f>IF('Data R1'!C583="","",COUNTIF('Data R1'!J583,"&gt;0")+COUNTIF('Data R1'!L583,"&gt;0")+COUNTIF('Data R1'!N583,"&gt;0")+COUNTIF('Data R1'!P583,"&gt;0")+COUNTIF('Data R1'!R583,"&gt;0")+COUNTIF('Data R1'!T583,"&gt;0")+COUNTIF('Data R1'!V583,"&gt;0")+COUNTIF('Data R1'!X583,"&gt;0"))</f>
        <v/>
      </c>
      <c r="J581">
        <f>IF('Data R1'!C583="","",IF((COUNTIF('Data R1'!K583,"&gt;0")+COUNTIF('Data R1'!M583,"&gt;0")+COUNTIF('Data R1'!O583,"&gt;0")+COUNTIF('Data R1'!Q583,"&gt;0")+COUNTIF('Data R1'!S583,"&gt;0")+COUNTIF('Data R1'!U583,"&gt;0")+COUNTIF('Data R1'!W583,"&gt;0")+COUNTIF('Data R1'!Y583,"&gt;0"))&gt;0,1,0))</f>
        <v/>
      </c>
      <c r="M581" t="inlineStr">
        <is>
          <t>Data R</t>
        </is>
      </c>
    </row>
    <row r="582">
      <c r="A582" t="inlineStr">
        <is>
          <t>Regional 1</t>
        </is>
      </c>
      <c r="B582">
        <f>IF('Data R1'!C584="","",'Data R1'!B584)</f>
        <v/>
      </c>
      <c r="C582">
        <f>IF('Data R1'!C584="","",'Data R1'!C584)</f>
        <v/>
      </c>
      <c r="D582">
        <f>IF('Data R1'!C584="","",'Data R1'!D584)</f>
        <v/>
      </c>
      <c r="E582">
        <f>IF('Data R1'!C584="","",'Data R1'!E584)</f>
        <v/>
      </c>
      <c r="F582">
        <f>IF('Data R1'!C584="","",'Data R1'!F584)</f>
        <v/>
      </c>
      <c r="G582">
        <f>IF('Data R1'!C584="","",'Data R1'!AD584)</f>
        <v/>
      </c>
      <c r="H582">
        <f>IF('Data R1'!C584="","",'Data R1'!AC584)</f>
        <v/>
      </c>
      <c r="I582">
        <f>IF('Data R1'!C584="","",COUNTIF('Data R1'!J584,"&gt;0")+COUNTIF('Data R1'!L584,"&gt;0")+COUNTIF('Data R1'!N584,"&gt;0")+COUNTIF('Data R1'!P584,"&gt;0")+COUNTIF('Data R1'!R584,"&gt;0")+COUNTIF('Data R1'!T584,"&gt;0")+COUNTIF('Data R1'!V584,"&gt;0")+COUNTIF('Data R1'!X584,"&gt;0"))</f>
        <v/>
      </c>
      <c r="J582">
        <f>IF('Data R1'!C584="","",IF((COUNTIF('Data R1'!K584,"&gt;0")+COUNTIF('Data R1'!M584,"&gt;0")+COUNTIF('Data R1'!O584,"&gt;0")+COUNTIF('Data R1'!Q584,"&gt;0")+COUNTIF('Data R1'!S584,"&gt;0")+COUNTIF('Data R1'!U584,"&gt;0")+COUNTIF('Data R1'!W584,"&gt;0")+COUNTIF('Data R1'!Y584,"&gt;0"))&gt;0,1,0))</f>
        <v/>
      </c>
      <c r="M582" t="inlineStr">
        <is>
          <t>Data R</t>
        </is>
      </c>
    </row>
    <row r="583">
      <c r="A583" t="inlineStr">
        <is>
          <t>Regional 1</t>
        </is>
      </c>
      <c r="B583">
        <f>IF('Data R1'!C585="","",'Data R1'!B585)</f>
        <v/>
      </c>
      <c r="C583">
        <f>IF('Data R1'!C585="","",'Data R1'!C585)</f>
        <v/>
      </c>
      <c r="D583">
        <f>IF('Data R1'!C585="","",'Data R1'!D585)</f>
        <v/>
      </c>
      <c r="E583">
        <f>IF('Data R1'!C585="","",'Data R1'!E585)</f>
        <v/>
      </c>
      <c r="F583">
        <f>IF('Data R1'!C585="","",'Data R1'!F585)</f>
        <v/>
      </c>
      <c r="G583">
        <f>IF('Data R1'!C585="","",'Data R1'!AD585)</f>
        <v/>
      </c>
      <c r="H583">
        <f>IF('Data R1'!C585="","",'Data R1'!AC585)</f>
        <v/>
      </c>
      <c r="I583">
        <f>IF('Data R1'!C585="","",COUNTIF('Data R1'!J585,"&gt;0")+COUNTIF('Data R1'!L585,"&gt;0")+COUNTIF('Data R1'!N585,"&gt;0")+COUNTIF('Data R1'!P585,"&gt;0")+COUNTIF('Data R1'!R585,"&gt;0")+COUNTIF('Data R1'!T585,"&gt;0")+COUNTIF('Data R1'!V585,"&gt;0")+COUNTIF('Data R1'!X585,"&gt;0"))</f>
        <v/>
      </c>
      <c r="J583">
        <f>IF('Data R1'!C585="","",IF((COUNTIF('Data R1'!K585,"&gt;0")+COUNTIF('Data R1'!M585,"&gt;0")+COUNTIF('Data R1'!O585,"&gt;0")+COUNTIF('Data R1'!Q585,"&gt;0")+COUNTIF('Data R1'!S585,"&gt;0")+COUNTIF('Data R1'!U585,"&gt;0")+COUNTIF('Data R1'!W585,"&gt;0")+COUNTIF('Data R1'!Y585,"&gt;0"))&gt;0,1,0))</f>
        <v/>
      </c>
      <c r="M583" t="inlineStr">
        <is>
          <t>Data R</t>
        </is>
      </c>
    </row>
    <row r="584">
      <c r="A584" t="inlineStr">
        <is>
          <t>Regional 1</t>
        </is>
      </c>
      <c r="B584">
        <f>IF('Data R1'!C586="","",'Data R1'!B586)</f>
        <v/>
      </c>
      <c r="C584">
        <f>IF('Data R1'!C586="","",'Data R1'!C586)</f>
        <v/>
      </c>
      <c r="D584">
        <f>IF('Data R1'!C586="","",'Data R1'!D586)</f>
        <v/>
      </c>
      <c r="E584">
        <f>IF('Data R1'!C586="","",'Data R1'!E586)</f>
        <v/>
      </c>
      <c r="F584">
        <f>IF('Data R1'!C586="","",'Data R1'!F586)</f>
        <v/>
      </c>
      <c r="G584">
        <f>IF('Data R1'!C586="","",'Data R1'!AD586)</f>
        <v/>
      </c>
      <c r="H584">
        <f>IF('Data R1'!C586="","",'Data R1'!AC586)</f>
        <v/>
      </c>
      <c r="I584">
        <f>IF('Data R1'!C586="","",COUNTIF('Data R1'!J586,"&gt;0")+COUNTIF('Data R1'!L586,"&gt;0")+COUNTIF('Data R1'!N586,"&gt;0")+COUNTIF('Data R1'!P586,"&gt;0")+COUNTIF('Data R1'!R586,"&gt;0")+COUNTIF('Data R1'!T586,"&gt;0")+COUNTIF('Data R1'!V586,"&gt;0")+COUNTIF('Data R1'!X586,"&gt;0"))</f>
        <v/>
      </c>
      <c r="J584">
        <f>IF('Data R1'!C586="","",IF((COUNTIF('Data R1'!K586,"&gt;0")+COUNTIF('Data R1'!M586,"&gt;0")+COUNTIF('Data R1'!O586,"&gt;0")+COUNTIF('Data R1'!Q586,"&gt;0")+COUNTIF('Data R1'!S586,"&gt;0")+COUNTIF('Data R1'!U586,"&gt;0")+COUNTIF('Data R1'!W586,"&gt;0")+COUNTIF('Data R1'!Y586,"&gt;0"))&gt;0,1,0))</f>
        <v/>
      </c>
      <c r="M584" t="inlineStr">
        <is>
          <t>Data R</t>
        </is>
      </c>
    </row>
    <row r="585">
      <c r="A585" t="inlineStr">
        <is>
          <t>Regional 1</t>
        </is>
      </c>
      <c r="B585">
        <f>IF('Data R1'!C587="","",'Data R1'!B587)</f>
        <v/>
      </c>
      <c r="C585">
        <f>IF('Data R1'!C587="","",'Data R1'!C587)</f>
        <v/>
      </c>
      <c r="D585">
        <f>IF('Data R1'!C587="","",'Data R1'!D587)</f>
        <v/>
      </c>
      <c r="E585">
        <f>IF('Data R1'!C587="","",'Data R1'!E587)</f>
        <v/>
      </c>
      <c r="F585">
        <f>IF('Data R1'!C587="","",'Data R1'!F587)</f>
        <v/>
      </c>
      <c r="G585">
        <f>IF('Data R1'!C587="","",'Data R1'!AD587)</f>
        <v/>
      </c>
      <c r="H585">
        <f>IF('Data R1'!C587="","",'Data R1'!AC587)</f>
        <v/>
      </c>
      <c r="I585">
        <f>IF('Data R1'!C587="","",COUNTIF('Data R1'!J587,"&gt;0")+COUNTIF('Data R1'!L587,"&gt;0")+COUNTIF('Data R1'!N587,"&gt;0")+COUNTIF('Data R1'!P587,"&gt;0")+COUNTIF('Data R1'!R587,"&gt;0")+COUNTIF('Data R1'!T587,"&gt;0")+COUNTIF('Data R1'!V587,"&gt;0")+COUNTIF('Data R1'!X587,"&gt;0"))</f>
        <v/>
      </c>
      <c r="J585">
        <f>IF('Data R1'!C587="","",IF((COUNTIF('Data R1'!K587,"&gt;0")+COUNTIF('Data R1'!M587,"&gt;0")+COUNTIF('Data R1'!O587,"&gt;0")+COUNTIF('Data R1'!Q587,"&gt;0")+COUNTIF('Data R1'!S587,"&gt;0")+COUNTIF('Data R1'!U587,"&gt;0")+COUNTIF('Data R1'!W587,"&gt;0")+COUNTIF('Data R1'!Y587,"&gt;0"))&gt;0,1,0))</f>
        <v/>
      </c>
      <c r="M585" t="inlineStr">
        <is>
          <t>Data R</t>
        </is>
      </c>
    </row>
    <row r="586">
      <c r="A586" t="inlineStr">
        <is>
          <t>Regional 1</t>
        </is>
      </c>
      <c r="B586">
        <f>IF('Data R1'!C588="","",'Data R1'!B588)</f>
        <v/>
      </c>
      <c r="C586">
        <f>IF('Data R1'!C588="","",'Data R1'!C588)</f>
        <v/>
      </c>
      <c r="D586">
        <f>IF('Data R1'!C588="","",'Data R1'!D588)</f>
        <v/>
      </c>
      <c r="E586">
        <f>IF('Data R1'!C588="","",'Data R1'!E588)</f>
        <v/>
      </c>
      <c r="F586">
        <f>IF('Data R1'!C588="","",'Data R1'!F588)</f>
        <v/>
      </c>
      <c r="G586">
        <f>IF('Data R1'!C588="","",'Data R1'!AD588)</f>
        <v/>
      </c>
      <c r="H586">
        <f>IF('Data R1'!C588="","",'Data R1'!AC588)</f>
        <v/>
      </c>
      <c r="I586">
        <f>IF('Data R1'!C588="","",COUNTIF('Data R1'!J588,"&gt;0")+COUNTIF('Data R1'!L588,"&gt;0")+COUNTIF('Data R1'!N588,"&gt;0")+COUNTIF('Data R1'!P588,"&gt;0")+COUNTIF('Data R1'!R588,"&gt;0")+COUNTIF('Data R1'!T588,"&gt;0")+COUNTIF('Data R1'!V588,"&gt;0")+COUNTIF('Data R1'!X588,"&gt;0"))</f>
        <v/>
      </c>
      <c r="J586">
        <f>IF('Data R1'!C588="","",IF((COUNTIF('Data R1'!K588,"&gt;0")+COUNTIF('Data R1'!M588,"&gt;0")+COUNTIF('Data R1'!O588,"&gt;0")+COUNTIF('Data R1'!Q588,"&gt;0")+COUNTIF('Data R1'!S588,"&gt;0")+COUNTIF('Data R1'!U588,"&gt;0")+COUNTIF('Data R1'!W588,"&gt;0")+COUNTIF('Data R1'!Y588,"&gt;0"))&gt;0,1,0))</f>
        <v/>
      </c>
      <c r="M586" t="inlineStr">
        <is>
          <t>Data R</t>
        </is>
      </c>
    </row>
    <row r="587">
      <c r="A587" t="inlineStr">
        <is>
          <t>Regional 1</t>
        </is>
      </c>
      <c r="B587">
        <f>IF('Data R1'!C589="","",'Data R1'!B589)</f>
        <v/>
      </c>
      <c r="C587">
        <f>IF('Data R1'!C589="","",'Data R1'!C589)</f>
        <v/>
      </c>
      <c r="D587">
        <f>IF('Data R1'!C589="","",'Data R1'!D589)</f>
        <v/>
      </c>
      <c r="E587">
        <f>IF('Data R1'!C589="","",'Data R1'!E589)</f>
        <v/>
      </c>
      <c r="F587">
        <f>IF('Data R1'!C589="","",'Data R1'!F589)</f>
        <v/>
      </c>
      <c r="G587">
        <f>IF('Data R1'!C589="","",'Data R1'!AD589)</f>
        <v/>
      </c>
      <c r="H587">
        <f>IF('Data R1'!C589="","",'Data R1'!AC589)</f>
        <v/>
      </c>
      <c r="I587">
        <f>IF('Data R1'!C589="","",COUNTIF('Data R1'!J589,"&gt;0")+COUNTIF('Data R1'!L589,"&gt;0")+COUNTIF('Data R1'!N589,"&gt;0")+COUNTIF('Data R1'!P589,"&gt;0")+COUNTIF('Data R1'!R589,"&gt;0")+COUNTIF('Data R1'!T589,"&gt;0")+COUNTIF('Data R1'!V589,"&gt;0")+COUNTIF('Data R1'!X589,"&gt;0"))</f>
        <v/>
      </c>
      <c r="J587">
        <f>IF('Data R1'!C589="","",IF((COUNTIF('Data R1'!K589,"&gt;0")+COUNTIF('Data R1'!M589,"&gt;0")+COUNTIF('Data R1'!O589,"&gt;0")+COUNTIF('Data R1'!Q589,"&gt;0")+COUNTIF('Data R1'!S589,"&gt;0")+COUNTIF('Data R1'!U589,"&gt;0")+COUNTIF('Data R1'!W589,"&gt;0")+COUNTIF('Data R1'!Y589,"&gt;0"))&gt;0,1,0))</f>
        <v/>
      </c>
      <c r="M587" t="inlineStr">
        <is>
          <t>Data R</t>
        </is>
      </c>
    </row>
    <row r="588">
      <c r="A588" t="inlineStr">
        <is>
          <t>Regional 1</t>
        </is>
      </c>
      <c r="B588">
        <f>IF('Data R1'!C590="","",'Data R1'!B590)</f>
        <v/>
      </c>
      <c r="C588">
        <f>IF('Data R1'!C590="","",'Data R1'!C590)</f>
        <v/>
      </c>
      <c r="D588">
        <f>IF('Data R1'!C590="","",'Data R1'!D590)</f>
        <v/>
      </c>
      <c r="E588">
        <f>IF('Data R1'!C590="","",'Data R1'!E590)</f>
        <v/>
      </c>
      <c r="F588">
        <f>IF('Data R1'!C590="","",'Data R1'!F590)</f>
        <v/>
      </c>
      <c r="G588">
        <f>IF('Data R1'!C590="","",'Data R1'!AD590)</f>
        <v/>
      </c>
      <c r="H588">
        <f>IF('Data R1'!C590="","",'Data R1'!AC590)</f>
        <v/>
      </c>
      <c r="I588">
        <f>IF('Data R1'!C590="","",COUNTIF('Data R1'!J590,"&gt;0")+COUNTIF('Data R1'!L590,"&gt;0")+COUNTIF('Data R1'!N590,"&gt;0")+COUNTIF('Data R1'!P590,"&gt;0")+COUNTIF('Data R1'!R590,"&gt;0")+COUNTIF('Data R1'!T590,"&gt;0")+COUNTIF('Data R1'!V590,"&gt;0")+COUNTIF('Data R1'!X590,"&gt;0"))</f>
        <v/>
      </c>
      <c r="J588">
        <f>IF('Data R1'!C590="","",IF((COUNTIF('Data R1'!K590,"&gt;0")+COUNTIF('Data R1'!M590,"&gt;0")+COUNTIF('Data R1'!O590,"&gt;0")+COUNTIF('Data R1'!Q590,"&gt;0")+COUNTIF('Data R1'!S590,"&gt;0")+COUNTIF('Data R1'!U590,"&gt;0")+COUNTIF('Data R1'!W590,"&gt;0")+COUNTIF('Data R1'!Y590,"&gt;0"))&gt;0,1,0))</f>
        <v/>
      </c>
      <c r="M588" t="inlineStr">
        <is>
          <t>Data R</t>
        </is>
      </c>
    </row>
    <row r="589">
      <c r="A589" t="inlineStr">
        <is>
          <t>Regional 1</t>
        </is>
      </c>
      <c r="B589">
        <f>IF('Data R1'!C591="","",'Data R1'!B591)</f>
        <v/>
      </c>
      <c r="C589">
        <f>IF('Data R1'!C591="","",'Data R1'!C591)</f>
        <v/>
      </c>
      <c r="D589">
        <f>IF('Data R1'!C591="","",'Data R1'!D591)</f>
        <v/>
      </c>
      <c r="E589">
        <f>IF('Data R1'!C591="","",'Data R1'!E591)</f>
        <v/>
      </c>
      <c r="F589">
        <f>IF('Data R1'!C591="","",'Data R1'!F591)</f>
        <v/>
      </c>
      <c r="G589">
        <f>IF('Data R1'!C591="","",'Data R1'!AD591)</f>
        <v/>
      </c>
      <c r="H589">
        <f>IF('Data R1'!C591="","",'Data R1'!AC591)</f>
        <v/>
      </c>
      <c r="I589">
        <f>IF('Data R1'!C591="","",COUNTIF('Data R1'!J591,"&gt;0")+COUNTIF('Data R1'!L591,"&gt;0")+COUNTIF('Data R1'!N591,"&gt;0")+COUNTIF('Data R1'!P591,"&gt;0")+COUNTIF('Data R1'!R591,"&gt;0")+COUNTIF('Data R1'!T591,"&gt;0")+COUNTIF('Data R1'!V591,"&gt;0")+COUNTIF('Data R1'!X591,"&gt;0"))</f>
        <v/>
      </c>
      <c r="J589">
        <f>IF('Data R1'!C591="","",IF((COUNTIF('Data R1'!K591,"&gt;0")+COUNTIF('Data R1'!M591,"&gt;0")+COUNTIF('Data R1'!O591,"&gt;0")+COUNTIF('Data R1'!Q591,"&gt;0")+COUNTIF('Data R1'!S591,"&gt;0")+COUNTIF('Data R1'!U591,"&gt;0")+COUNTIF('Data R1'!W591,"&gt;0")+COUNTIF('Data R1'!Y591,"&gt;0"))&gt;0,1,0))</f>
        <v/>
      </c>
      <c r="M589" t="inlineStr">
        <is>
          <t>Data R</t>
        </is>
      </c>
    </row>
    <row r="590">
      <c r="A590" t="inlineStr">
        <is>
          <t>Regional 1</t>
        </is>
      </c>
      <c r="B590">
        <f>IF('Data R1'!C592="","",'Data R1'!B592)</f>
        <v/>
      </c>
      <c r="C590">
        <f>IF('Data R1'!C592="","",'Data R1'!C592)</f>
        <v/>
      </c>
      <c r="D590">
        <f>IF('Data R1'!C592="","",'Data R1'!D592)</f>
        <v/>
      </c>
      <c r="E590">
        <f>IF('Data R1'!C592="","",'Data R1'!E592)</f>
        <v/>
      </c>
      <c r="F590">
        <f>IF('Data R1'!C592="","",'Data R1'!F592)</f>
        <v/>
      </c>
      <c r="G590">
        <f>IF('Data R1'!C592="","",'Data R1'!AD592)</f>
        <v/>
      </c>
      <c r="H590">
        <f>IF('Data R1'!C592="","",'Data R1'!AC592)</f>
        <v/>
      </c>
      <c r="I590">
        <f>IF('Data R1'!C592="","",COUNTIF('Data R1'!J592,"&gt;0")+COUNTIF('Data R1'!L592,"&gt;0")+COUNTIF('Data R1'!N592,"&gt;0")+COUNTIF('Data R1'!P592,"&gt;0")+COUNTIF('Data R1'!R592,"&gt;0")+COUNTIF('Data R1'!T592,"&gt;0")+COUNTIF('Data R1'!V592,"&gt;0")+COUNTIF('Data R1'!X592,"&gt;0"))</f>
        <v/>
      </c>
      <c r="J590">
        <f>IF('Data R1'!C592="","",IF((COUNTIF('Data R1'!K592,"&gt;0")+COUNTIF('Data R1'!M592,"&gt;0")+COUNTIF('Data R1'!O592,"&gt;0")+COUNTIF('Data R1'!Q592,"&gt;0")+COUNTIF('Data R1'!S592,"&gt;0")+COUNTIF('Data R1'!U592,"&gt;0")+COUNTIF('Data R1'!W592,"&gt;0")+COUNTIF('Data R1'!Y592,"&gt;0"))&gt;0,1,0))</f>
        <v/>
      </c>
      <c r="M590" t="inlineStr">
        <is>
          <t>Data R</t>
        </is>
      </c>
    </row>
    <row r="591">
      <c r="A591" t="inlineStr">
        <is>
          <t>Regional 1</t>
        </is>
      </c>
      <c r="B591">
        <f>IF('Data R1'!C593="","",'Data R1'!B593)</f>
        <v/>
      </c>
      <c r="C591">
        <f>IF('Data R1'!C593="","",'Data R1'!C593)</f>
        <v/>
      </c>
      <c r="D591">
        <f>IF('Data R1'!C593="","",'Data R1'!D593)</f>
        <v/>
      </c>
      <c r="E591">
        <f>IF('Data R1'!C593="","",'Data R1'!E593)</f>
        <v/>
      </c>
      <c r="F591">
        <f>IF('Data R1'!C593="","",'Data R1'!F593)</f>
        <v/>
      </c>
      <c r="G591">
        <f>IF('Data R1'!C593="","",'Data R1'!AD593)</f>
        <v/>
      </c>
      <c r="H591">
        <f>IF('Data R1'!C593="","",'Data R1'!AC593)</f>
        <v/>
      </c>
      <c r="I591">
        <f>IF('Data R1'!C593="","",COUNTIF('Data R1'!J593,"&gt;0")+COUNTIF('Data R1'!L593,"&gt;0")+COUNTIF('Data R1'!N593,"&gt;0")+COUNTIF('Data R1'!P593,"&gt;0")+COUNTIF('Data R1'!R593,"&gt;0")+COUNTIF('Data R1'!T593,"&gt;0")+COUNTIF('Data R1'!V593,"&gt;0")+COUNTIF('Data R1'!X593,"&gt;0"))</f>
        <v/>
      </c>
      <c r="J591">
        <f>IF('Data R1'!C593="","",IF((COUNTIF('Data R1'!K593,"&gt;0")+COUNTIF('Data R1'!M593,"&gt;0")+COUNTIF('Data R1'!O593,"&gt;0")+COUNTIF('Data R1'!Q593,"&gt;0")+COUNTIF('Data R1'!S593,"&gt;0")+COUNTIF('Data R1'!U593,"&gt;0")+COUNTIF('Data R1'!W593,"&gt;0")+COUNTIF('Data R1'!Y593,"&gt;0"))&gt;0,1,0))</f>
        <v/>
      </c>
      <c r="M591" t="inlineStr">
        <is>
          <t>Data R</t>
        </is>
      </c>
    </row>
    <row r="592">
      <c r="A592" t="inlineStr">
        <is>
          <t>Regional 1</t>
        </is>
      </c>
      <c r="B592">
        <f>IF('Data R1'!C594="","",'Data R1'!B594)</f>
        <v/>
      </c>
      <c r="C592">
        <f>IF('Data R1'!C594="","",'Data R1'!C594)</f>
        <v/>
      </c>
      <c r="D592">
        <f>IF('Data R1'!C594="","",'Data R1'!D594)</f>
        <v/>
      </c>
      <c r="E592">
        <f>IF('Data R1'!C594="","",'Data R1'!E594)</f>
        <v/>
      </c>
      <c r="F592">
        <f>IF('Data R1'!C594="","",'Data R1'!F594)</f>
        <v/>
      </c>
      <c r="G592">
        <f>IF('Data R1'!C594="","",'Data R1'!AD594)</f>
        <v/>
      </c>
      <c r="H592">
        <f>IF('Data R1'!C594="","",'Data R1'!AC594)</f>
        <v/>
      </c>
      <c r="I592">
        <f>IF('Data R1'!C594="","",COUNTIF('Data R1'!J594,"&gt;0")+COUNTIF('Data R1'!L594,"&gt;0")+COUNTIF('Data R1'!N594,"&gt;0")+COUNTIF('Data R1'!P594,"&gt;0")+COUNTIF('Data R1'!R594,"&gt;0")+COUNTIF('Data R1'!T594,"&gt;0")+COUNTIF('Data R1'!V594,"&gt;0")+COUNTIF('Data R1'!X594,"&gt;0"))</f>
        <v/>
      </c>
      <c r="J592">
        <f>IF('Data R1'!C594="","",IF((COUNTIF('Data R1'!K594,"&gt;0")+COUNTIF('Data R1'!M594,"&gt;0")+COUNTIF('Data R1'!O594,"&gt;0")+COUNTIF('Data R1'!Q594,"&gt;0")+COUNTIF('Data R1'!S594,"&gt;0")+COUNTIF('Data R1'!U594,"&gt;0")+COUNTIF('Data R1'!W594,"&gt;0")+COUNTIF('Data R1'!Y594,"&gt;0"))&gt;0,1,0))</f>
        <v/>
      </c>
      <c r="M592" t="inlineStr">
        <is>
          <t>Data R</t>
        </is>
      </c>
    </row>
    <row r="593">
      <c r="A593" t="inlineStr">
        <is>
          <t>Regional 1</t>
        </is>
      </c>
      <c r="B593">
        <f>IF('Data R1'!C595="","",'Data R1'!B595)</f>
        <v/>
      </c>
      <c r="C593">
        <f>IF('Data R1'!C595="","",'Data R1'!C595)</f>
        <v/>
      </c>
      <c r="D593">
        <f>IF('Data R1'!C595="","",'Data R1'!D595)</f>
        <v/>
      </c>
      <c r="E593">
        <f>IF('Data R1'!C595="","",'Data R1'!E595)</f>
        <v/>
      </c>
      <c r="F593">
        <f>IF('Data R1'!C595="","",'Data R1'!F595)</f>
        <v/>
      </c>
      <c r="G593">
        <f>IF('Data R1'!C595="","",'Data R1'!AD595)</f>
        <v/>
      </c>
      <c r="H593">
        <f>IF('Data R1'!C595="","",'Data R1'!AC595)</f>
        <v/>
      </c>
      <c r="I593">
        <f>IF('Data R1'!C595="","",COUNTIF('Data R1'!J595,"&gt;0")+COUNTIF('Data R1'!L595,"&gt;0")+COUNTIF('Data R1'!N595,"&gt;0")+COUNTIF('Data R1'!P595,"&gt;0")+COUNTIF('Data R1'!R595,"&gt;0")+COUNTIF('Data R1'!T595,"&gt;0")+COUNTIF('Data R1'!V595,"&gt;0")+COUNTIF('Data R1'!X595,"&gt;0"))</f>
        <v/>
      </c>
      <c r="J593">
        <f>IF('Data R1'!C595="","",IF((COUNTIF('Data R1'!K595,"&gt;0")+COUNTIF('Data R1'!M595,"&gt;0")+COUNTIF('Data R1'!O595,"&gt;0")+COUNTIF('Data R1'!Q595,"&gt;0")+COUNTIF('Data R1'!S595,"&gt;0")+COUNTIF('Data R1'!U595,"&gt;0")+COUNTIF('Data R1'!W595,"&gt;0")+COUNTIF('Data R1'!Y595,"&gt;0"))&gt;0,1,0))</f>
        <v/>
      </c>
      <c r="M593" t="inlineStr">
        <is>
          <t>Data R</t>
        </is>
      </c>
    </row>
    <row r="594">
      <c r="A594" t="inlineStr">
        <is>
          <t>Regional 1</t>
        </is>
      </c>
      <c r="B594">
        <f>IF('Data R1'!C596="","",'Data R1'!B596)</f>
        <v/>
      </c>
      <c r="C594">
        <f>IF('Data R1'!C596="","",'Data R1'!C596)</f>
        <v/>
      </c>
      <c r="D594">
        <f>IF('Data R1'!C596="","",'Data R1'!D596)</f>
        <v/>
      </c>
      <c r="E594">
        <f>IF('Data R1'!C596="","",'Data R1'!E596)</f>
        <v/>
      </c>
      <c r="F594">
        <f>IF('Data R1'!C596="","",'Data R1'!F596)</f>
        <v/>
      </c>
      <c r="G594">
        <f>IF('Data R1'!C596="","",'Data R1'!AD596)</f>
        <v/>
      </c>
      <c r="H594">
        <f>IF('Data R1'!C596="","",'Data R1'!AC596)</f>
        <v/>
      </c>
      <c r="I594">
        <f>IF('Data R1'!C596="","",COUNTIF('Data R1'!J596,"&gt;0")+COUNTIF('Data R1'!L596,"&gt;0")+COUNTIF('Data R1'!N596,"&gt;0")+COUNTIF('Data R1'!P596,"&gt;0")+COUNTIF('Data R1'!R596,"&gt;0")+COUNTIF('Data R1'!T596,"&gt;0")+COUNTIF('Data R1'!V596,"&gt;0")+COUNTIF('Data R1'!X596,"&gt;0"))</f>
        <v/>
      </c>
      <c r="J594">
        <f>IF('Data R1'!C596="","",IF((COUNTIF('Data R1'!K596,"&gt;0")+COUNTIF('Data R1'!M596,"&gt;0")+COUNTIF('Data R1'!O596,"&gt;0")+COUNTIF('Data R1'!Q596,"&gt;0")+COUNTIF('Data R1'!S596,"&gt;0")+COUNTIF('Data R1'!U596,"&gt;0")+COUNTIF('Data R1'!W596,"&gt;0")+COUNTIF('Data R1'!Y596,"&gt;0"))&gt;0,1,0))</f>
        <v/>
      </c>
      <c r="M594" t="inlineStr">
        <is>
          <t>Data R</t>
        </is>
      </c>
    </row>
    <row r="595">
      <c r="A595" t="inlineStr">
        <is>
          <t>Regional 1</t>
        </is>
      </c>
      <c r="B595">
        <f>IF('Data R1'!C597="","",'Data R1'!B597)</f>
        <v/>
      </c>
      <c r="C595">
        <f>IF('Data R1'!C597="","",'Data R1'!C597)</f>
        <v/>
      </c>
      <c r="D595">
        <f>IF('Data R1'!C597="","",'Data R1'!D597)</f>
        <v/>
      </c>
      <c r="E595">
        <f>IF('Data R1'!C597="","",'Data R1'!E597)</f>
        <v/>
      </c>
      <c r="F595">
        <f>IF('Data R1'!C597="","",'Data R1'!F597)</f>
        <v/>
      </c>
      <c r="G595">
        <f>IF('Data R1'!C597="","",'Data R1'!AD597)</f>
        <v/>
      </c>
      <c r="H595">
        <f>IF('Data R1'!C597="","",'Data R1'!AC597)</f>
        <v/>
      </c>
      <c r="I595">
        <f>IF('Data R1'!C597="","",COUNTIF('Data R1'!J597,"&gt;0")+COUNTIF('Data R1'!L597,"&gt;0")+COUNTIF('Data R1'!N597,"&gt;0")+COUNTIF('Data R1'!P597,"&gt;0")+COUNTIF('Data R1'!R597,"&gt;0")+COUNTIF('Data R1'!T597,"&gt;0")+COUNTIF('Data R1'!V597,"&gt;0")+COUNTIF('Data R1'!X597,"&gt;0"))</f>
        <v/>
      </c>
      <c r="J595">
        <f>IF('Data R1'!C597="","",IF((COUNTIF('Data R1'!K597,"&gt;0")+COUNTIF('Data R1'!M597,"&gt;0")+COUNTIF('Data R1'!O597,"&gt;0")+COUNTIF('Data R1'!Q597,"&gt;0")+COUNTIF('Data R1'!S597,"&gt;0")+COUNTIF('Data R1'!U597,"&gt;0")+COUNTIF('Data R1'!W597,"&gt;0")+COUNTIF('Data R1'!Y597,"&gt;0"))&gt;0,1,0))</f>
        <v/>
      </c>
      <c r="M595" t="inlineStr">
        <is>
          <t>Data R</t>
        </is>
      </c>
    </row>
    <row r="596">
      <c r="A596" t="inlineStr">
        <is>
          <t>Regional 1</t>
        </is>
      </c>
      <c r="B596">
        <f>IF('Data R1'!C598="","",'Data R1'!B598)</f>
        <v/>
      </c>
      <c r="C596">
        <f>IF('Data R1'!C598="","",'Data R1'!C598)</f>
        <v/>
      </c>
      <c r="D596">
        <f>IF('Data R1'!C598="","",'Data R1'!D598)</f>
        <v/>
      </c>
      <c r="E596">
        <f>IF('Data R1'!C598="","",'Data R1'!E598)</f>
        <v/>
      </c>
      <c r="F596">
        <f>IF('Data R1'!C598="","",'Data R1'!F598)</f>
        <v/>
      </c>
      <c r="G596">
        <f>IF('Data R1'!C598="","",'Data R1'!AD598)</f>
        <v/>
      </c>
      <c r="H596">
        <f>IF('Data R1'!C598="","",'Data R1'!AC598)</f>
        <v/>
      </c>
      <c r="I596">
        <f>IF('Data R1'!C598="","",COUNTIF('Data R1'!J598,"&gt;0")+COUNTIF('Data R1'!L598,"&gt;0")+COUNTIF('Data R1'!N598,"&gt;0")+COUNTIF('Data R1'!P598,"&gt;0")+COUNTIF('Data R1'!R598,"&gt;0")+COUNTIF('Data R1'!T598,"&gt;0")+COUNTIF('Data R1'!V598,"&gt;0")+COUNTIF('Data R1'!X598,"&gt;0"))</f>
        <v/>
      </c>
      <c r="J596">
        <f>IF('Data R1'!C598="","",IF((COUNTIF('Data R1'!K598,"&gt;0")+COUNTIF('Data R1'!M598,"&gt;0")+COUNTIF('Data R1'!O598,"&gt;0")+COUNTIF('Data R1'!Q598,"&gt;0")+COUNTIF('Data R1'!S598,"&gt;0")+COUNTIF('Data R1'!U598,"&gt;0")+COUNTIF('Data R1'!W598,"&gt;0")+COUNTIF('Data R1'!Y598,"&gt;0"))&gt;0,1,0))</f>
        <v/>
      </c>
      <c r="M596" t="inlineStr">
        <is>
          <t>Data R</t>
        </is>
      </c>
    </row>
    <row r="597">
      <c r="A597" t="inlineStr">
        <is>
          <t>Regional 1</t>
        </is>
      </c>
      <c r="B597">
        <f>IF('Data R1'!C599="","",'Data R1'!B599)</f>
        <v/>
      </c>
      <c r="C597">
        <f>IF('Data R1'!C599="","",'Data R1'!C599)</f>
        <v/>
      </c>
      <c r="D597">
        <f>IF('Data R1'!C599="","",'Data R1'!D599)</f>
        <v/>
      </c>
      <c r="E597">
        <f>IF('Data R1'!C599="","",'Data R1'!E599)</f>
        <v/>
      </c>
      <c r="F597">
        <f>IF('Data R1'!C599="","",'Data R1'!F599)</f>
        <v/>
      </c>
      <c r="G597">
        <f>IF('Data R1'!C599="","",'Data R1'!AD599)</f>
        <v/>
      </c>
      <c r="H597">
        <f>IF('Data R1'!C599="","",'Data R1'!AC599)</f>
        <v/>
      </c>
      <c r="I597">
        <f>IF('Data R1'!C599="","",COUNTIF('Data R1'!J599,"&gt;0")+COUNTIF('Data R1'!L599,"&gt;0")+COUNTIF('Data R1'!N599,"&gt;0")+COUNTIF('Data R1'!P599,"&gt;0")+COUNTIF('Data R1'!R599,"&gt;0")+COUNTIF('Data R1'!T599,"&gt;0")+COUNTIF('Data R1'!V599,"&gt;0")+COUNTIF('Data R1'!X599,"&gt;0"))</f>
        <v/>
      </c>
      <c r="J597">
        <f>IF('Data R1'!C599="","",IF((COUNTIF('Data R1'!K599,"&gt;0")+COUNTIF('Data R1'!M599,"&gt;0")+COUNTIF('Data R1'!O599,"&gt;0")+COUNTIF('Data R1'!Q599,"&gt;0")+COUNTIF('Data R1'!S599,"&gt;0")+COUNTIF('Data R1'!U599,"&gt;0")+COUNTIF('Data R1'!W599,"&gt;0")+COUNTIF('Data R1'!Y599,"&gt;0"))&gt;0,1,0))</f>
        <v/>
      </c>
      <c r="M597" t="inlineStr">
        <is>
          <t>Data R</t>
        </is>
      </c>
    </row>
    <row r="598">
      <c r="A598" t="inlineStr">
        <is>
          <t>Regional 1</t>
        </is>
      </c>
      <c r="B598">
        <f>IF('Data R1'!C600="","",'Data R1'!B600)</f>
        <v/>
      </c>
      <c r="C598">
        <f>IF('Data R1'!C600="","",'Data R1'!C600)</f>
        <v/>
      </c>
      <c r="D598">
        <f>IF('Data R1'!C600="","",'Data R1'!D600)</f>
        <v/>
      </c>
      <c r="E598">
        <f>IF('Data R1'!C600="","",'Data R1'!E600)</f>
        <v/>
      </c>
      <c r="F598">
        <f>IF('Data R1'!C600="","",'Data R1'!F600)</f>
        <v/>
      </c>
      <c r="G598">
        <f>IF('Data R1'!C600="","",'Data R1'!AD600)</f>
        <v/>
      </c>
      <c r="H598">
        <f>IF('Data R1'!C600="","",'Data R1'!AC600)</f>
        <v/>
      </c>
      <c r="I598">
        <f>IF('Data R1'!C600="","",COUNTIF('Data R1'!J600,"&gt;0")+COUNTIF('Data R1'!L600,"&gt;0")+COUNTIF('Data R1'!N600,"&gt;0")+COUNTIF('Data R1'!P600,"&gt;0")+COUNTIF('Data R1'!R600,"&gt;0")+COUNTIF('Data R1'!T600,"&gt;0")+COUNTIF('Data R1'!V600,"&gt;0")+COUNTIF('Data R1'!X600,"&gt;0"))</f>
        <v/>
      </c>
      <c r="J598">
        <f>IF('Data R1'!C600="","",IF((COUNTIF('Data R1'!K600,"&gt;0")+COUNTIF('Data R1'!M600,"&gt;0")+COUNTIF('Data R1'!O600,"&gt;0")+COUNTIF('Data R1'!Q600,"&gt;0")+COUNTIF('Data R1'!S600,"&gt;0")+COUNTIF('Data R1'!U600,"&gt;0")+COUNTIF('Data R1'!W600,"&gt;0")+COUNTIF('Data R1'!Y600,"&gt;0"))&gt;0,1,0))</f>
        <v/>
      </c>
      <c r="M598" t="inlineStr">
        <is>
          <t>Data R</t>
        </is>
      </c>
    </row>
    <row r="599">
      <c r="A599" t="inlineStr">
        <is>
          <t>Regional 1</t>
        </is>
      </c>
      <c r="B599">
        <f>IF('Data R1'!C601="","",'Data R1'!B601)</f>
        <v/>
      </c>
      <c r="C599">
        <f>IF('Data R1'!C601="","",'Data R1'!C601)</f>
        <v/>
      </c>
      <c r="D599">
        <f>IF('Data R1'!C601="","",'Data R1'!D601)</f>
        <v/>
      </c>
      <c r="E599">
        <f>IF('Data R1'!C601="","",'Data R1'!E601)</f>
        <v/>
      </c>
      <c r="F599">
        <f>IF('Data R1'!C601="","",'Data R1'!F601)</f>
        <v/>
      </c>
      <c r="G599">
        <f>IF('Data R1'!C601="","",'Data R1'!AD601)</f>
        <v/>
      </c>
      <c r="H599">
        <f>IF('Data R1'!C601="","",'Data R1'!AC601)</f>
        <v/>
      </c>
      <c r="I599">
        <f>IF('Data R1'!C601="","",COUNTIF('Data R1'!J601,"&gt;0")+COUNTIF('Data R1'!L601,"&gt;0")+COUNTIF('Data R1'!N601,"&gt;0")+COUNTIF('Data R1'!P601,"&gt;0")+COUNTIF('Data R1'!R601,"&gt;0")+COUNTIF('Data R1'!T601,"&gt;0")+COUNTIF('Data R1'!V601,"&gt;0")+COUNTIF('Data R1'!X601,"&gt;0"))</f>
        <v/>
      </c>
      <c r="J599">
        <f>IF('Data R1'!C601="","",IF((COUNTIF('Data R1'!K601,"&gt;0")+COUNTIF('Data R1'!M601,"&gt;0")+COUNTIF('Data R1'!O601,"&gt;0")+COUNTIF('Data R1'!Q601,"&gt;0")+COUNTIF('Data R1'!S601,"&gt;0")+COUNTIF('Data R1'!U601,"&gt;0")+COUNTIF('Data R1'!W601,"&gt;0")+COUNTIF('Data R1'!Y601,"&gt;0"))&gt;0,1,0))</f>
        <v/>
      </c>
      <c r="M599" t="inlineStr">
        <is>
          <t>Data R</t>
        </is>
      </c>
    </row>
    <row r="600">
      <c r="A600" t="inlineStr">
        <is>
          <t>Regional 1</t>
        </is>
      </c>
      <c r="B600">
        <f>IF('Data R1'!C602="","",'Data R1'!B602)</f>
        <v/>
      </c>
      <c r="C600">
        <f>IF('Data R1'!C602="","",'Data R1'!C602)</f>
        <v/>
      </c>
      <c r="D600">
        <f>IF('Data R1'!C602="","",'Data R1'!D602)</f>
        <v/>
      </c>
      <c r="E600">
        <f>IF('Data R1'!C602="","",'Data R1'!E602)</f>
        <v/>
      </c>
      <c r="F600">
        <f>IF('Data R1'!C602="","",'Data R1'!F602)</f>
        <v/>
      </c>
      <c r="G600">
        <f>IF('Data R1'!C602="","",'Data R1'!AD602)</f>
        <v/>
      </c>
      <c r="H600">
        <f>IF('Data R1'!C602="","",'Data R1'!AC602)</f>
        <v/>
      </c>
      <c r="I600">
        <f>IF('Data R1'!C602="","",COUNTIF('Data R1'!J602,"&gt;0")+COUNTIF('Data R1'!L602,"&gt;0")+COUNTIF('Data R1'!N602,"&gt;0")+COUNTIF('Data R1'!P602,"&gt;0")+COUNTIF('Data R1'!R602,"&gt;0")+COUNTIF('Data R1'!T602,"&gt;0")+COUNTIF('Data R1'!V602,"&gt;0")+COUNTIF('Data R1'!X602,"&gt;0"))</f>
        <v/>
      </c>
      <c r="J600">
        <f>IF('Data R1'!C602="","",IF((COUNTIF('Data R1'!K602,"&gt;0")+COUNTIF('Data R1'!M602,"&gt;0")+COUNTIF('Data R1'!O602,"&gt;0")+COUNTIF('Data R1'!Q602,"&gt;0")+COUNTIF('Data R1'!S602,"&gt;0")+COUNTIF('Data R1'!U602,"&gt;0")+COUNTIF('Data R1'!W602,"&gt;0")+COUNTIF('Data R1'!Y602,"&gt;0"))&gt;0,1,0))</f>
        <v/>
      </c>
      <c r="M600" t="inlineStr">
        <is>
          <t>Data R</t>
        </is>
      </c>
    </row>
    <row r="601">
      <c r="A601" t="inlineStr">
        <is>
          <t>Regional 1</t>
        </is>
      </c>
      <c r="B601">
        <f>IF('Data R1'!C603="","",'Data R1'!B603)</f>
        <v/>
      </c>
      <c r="C601">
        <f>IF('Data R1'!C603="","",'Data R1'!C603)</f>
        <v/>
      </c>
      <c r="D601">
        <f>IF('Data R1'!C603="","",'Data R1'!D603)</f>
        <v/>
      </c>
      <c r="E601">
        <f>IF('Data R1'!C603="","",'Data R1'!E603)</f>
        <v/>
      </c>
      <c r="F601">
        <f>IF('Data R1'!C603="","",'Data R1'!F603)</f>
        <v/>
      </c>
      <c r="G601">
        <f>IF('Data R1'!C603="","",'Data R1'!AD603)</f>
        <v/>
      </c>
      <c r="H601">
        <f>IF('Data R1'!C603="","",'Data R1'!AC603)</f>
        <v/>
      </c>
      <c r="I601">
        <f>IF('Data R1'!C603="","",COUNTIF('Data R1'!J603,"&gt;0")+COUNTIF('Data R1'!L603,"&gt;0")+COUNTIF('Data R1'!N603,"&gt;0")+COUNTIF('Data R1'!P603,"&gt;0")+COUNTIF('Data R1'!R603,"&gt;0")+COUNTIF('Data R1'!T603,"&gt;0")+COUNTIF('Data R1'!V603,"&gt;0")+COUNTIF('Data R1'!X603,"&gt;0"))</f>
        <v/>
      </c>
      <c r="J601">
        <f>IF('Data R1'!C603="","",IF((COUNTIF('Data R1'!K603,"&gt;0")+COUNTIF('Data R1'!M603,"&gt;0")+COUNTIF('Data R1'!O603,"&gt;0")+COUNTIF('Data R1'!Q603,"&gt;0")+COUNTIF('Data R1'!S603,"&gt;0")+COUNTIF('Data R1'!U603,"&gt;0")+COUNTIF('Data R1'!W603,"&gt;0")+COUNTIF('Data R1'!Y603,"&gt;0"))&gt;0,1,0))</f>
        <v/>
      </c>
      <c r="M601" t="inlineStr">
        <is>
          <t>Data R</t>
        </is>
      </c>
    </row>
    <row r="602">
      <c r="A602" t="inlineStr">
        <is>
          <t>Regional 1</t>
        </is>
      </c>
      <c r="B602">
        <f>IF('Data R1'!C604="","",'Data R1'!B604)</f>
        <v/>
      </c>
      <c r="C602">
        <f>IF('Data R1'!C604="","",'Data R1'!C604)</f>
        <v/>
      </c>
      <c r="D602">
        <f>IF('Data R1'!C604="","",'Data R1'!D604)</f>
        <v/>
      </c>
      <c r="E602">
        <f>IF('Data R1'!C604="","",'Data R1'!E604)</f>
        <v/>
      </c>
      <c r="F602">
        <f>IF('Data R1'!C604="","",'Data R1'!F604)</f>
        <v/>
      </c>
      <c r="G602">
        <f>IF('Data R1'!C604="","",'Data R1'!AD604)</f>
        <v/>
      </c>
      <c r="H602">
        <f>IF('Data R1'!C604="","",'Data R1'!AC604)</f>
        <v/>
      </c>
      <c r="I602">
        <f>IF('Data R1'!C604="","",COUNTIF('Data R1'!J604,"&gt;0")+COUNTIF('Data R1'!L604,"&gt;0")+COUNTIF('Data R1'!N604,"&gt;0")+COUNTIF('Data R1'!P604,"&gt;0")+COUNTIF('Data R1'!R604,"&gt;0")+COUNTIF('Data R1'!T604,"&gt;0")+COUNTIF('Data R1'!V604,"&gt;0")+COUNTIF('Data R1'!X604,"&gt;0"))</f>
        <v/>
      </c>
      <c r="J602">
        <f>IF('Data R1'!C604="","",IF((COUNTIF('Data R1'!K604,"&gt;0")+COUNTIF('Data R1'!M604,"&gt;0")+COUNTIF('Data R1'!O604,"&gt;0")+COUNTIF('Data R1'!Q604,"&gt;0")+COUNTIF('Data R1'!S604,"&gt;0")+COUNTIF('Data R1'!U604,"&gt;0")+COUNTIF('Data R1'!W604,"&gt;0")+COUNTIF('Data R1'!Y604,"&gt;0"))&gt;0,1,0))</f>
        <v/>
      </c>
      <c r="M602" t="inlineStr">
        <is>
          <t>Data R</t>
        </is>
      </c>
    </row>
    <row r="603">
      <c r="A603" t="inlineStr">
        <is>
          <t>Regional 1</t>
        </is>
      </c>
      <c r="B603">
        <f>IF('Data R1'!C605="","",'Data R1'!B605)</f>
        <v/>
      </c>
      <c r="C603">
        <f>IF('Data R1'!C605="","",'Data R1'!C605)</f>
        <v/>
      </c>
      <c r="D603">
        <f>IF('Data R1'!C605="","",'Data R1'!D605)</f>
        <v/>
      </c>
      <c r="E603">
        <f>IF('Data R1'!C605="","",'Data R1'!E605)</f>
        <v/>
      </c>
      <c r="F603">
        <f>IF('Data R1'!C605="","",'Data R1'!F605)</f>
        <v/>
      </c>
      <c r="G603">
        <f>IF('Data R1'!C605="","",'Data R1'!AD605)</f>
        <v/>
      </c>
      <c r="H603">
        <f>IF('Data R1'!C605="","",'Data R1'!AC605)</f>
        <v/>
      </c>
      <c r="I603">
        <f>IF('Data R1'!C605="","",COUNTIF('Data R1'!J605,"&gt;0")+COUNTIF('Data R1'!L605,"&gt;0")+COUNTIF('Data R1'!N605,"&gt;0")+COUNTIF('Data R1'!P605,"&gt;0")+COUNTIF('Data R1'!R605,"&gt;0")+COUNTIF('Data R1'!T605,"&gt;0")+COUNTIF('Data R1'!V605,"&gt;0")+COUNTIF('Data R1'!X605,"&gt;0"))</f>
        <v/>
      </c>
      <c r="J603">
        <f>IF('Data R1'!C605="","",IF((COUNTIF('Data R1'!K605,"&gt;0")+COUNTIF('Data R1'!M605,"&gt;0")+COUNTIF('Data R1'!O605,"&gt;0")+COUNTIF('Data R1'!Q605,"&gt;0")+COUNTIF('Data R1'!S605,"&gt;0")+COUNTIF('Data R1'!U605,"&gt;0")+COUNTIF('Data R1'!W605,"&gt;0")+COUNTIF('Data R1'!Y605,"&gt;0"))&gt;0,1,0))</f>
        <v/>
      </c>
      <c r="M603" t="inlineStr">
        <is>
          <t>Data R</t>
        </is>
      </c>
    </row>
    <row r="604">
      <c r="A604" t="inlineStr">
        <is>
          <t>Regional 1</t>
        </is>
      </c>
      <c r="B604">
        <f>IF('Data R1'!C606="","",'Data R1'!B606)</f>
        <v/>
      </c>
      <c r="C604">
        <f>IF('Data R1'!C606="","",'Data R1'!C606)</f>
        <v/>
      </c>
      <c r="D604">
        <f>IF('Data R1'!C606="","",'Data R1'!D606)</f>
        <v/>
      </c>
      <c r="E604">
        <f>IF('Data R1'!C606="","",'Data R1'!E606)</f>
        <v/>
      </c>
      <c r="F604">
        <f>IF('Data R1'!C606="","",'Data R1'!F606)</f>
        <v/>
      </c>
      <c r="G604">
        <f>IF('Data R1'!C606="","",'Data R1'!AD606)</f>
        <v/>
      </c>
      <c r="H604">
        <f>IF('Data R1'!C606="","",'Data R1'!AC606)</f>
        <v/>
      </c>
      <c r="I604">
        <f>IF('Data R1'!C606="","",COUNTIF('Data R1'!J606,"&gt;0")+COUNTIF('Data R1'!L606,"&gt;0")+COUNTIF('Data R1'!N606,"&gt;0")+COUNTIF('Data R1'!P606,"&gt;0")+COUNTIF('Data R1'!R606,"&gt;0")+COUNTIF('Data R1'!T606,"&gt;0")+COUNTIF('Data R1'!V606,"&gt;0")+COUNTIF('Data R1'!X606,"&gt;0"))</f>
        <v/>
      </c>
      <c r="J604">
        <f>IF('Data R1'!C606="","",IF((COUNTIF('Data R1'!K606,"&gt;0")+COUNTIF('Data R1'!M606,"&gt;0")+COUNTIF('Data R1'!O606,"&gt;0")+COUNTIF('Data R1'!Q606,"&gt;0")+COUNTIF('Data R1'!S606,"&gt;0")+COUNTIF('Data R1'!U606,"&gt;0")+COUNTIF('Data R1'!W606,"&gt;0")+COUNTIF('Data R1'!Y606,"&gt;0"))&gt;0,1,0))</f>
        <v/>
      </c>
      <c r="M604" t="inlineStr">
        <is>
          <t>Data R</t>
        </is>
      </c>
    </row>
    <row r="605">
      <c r="A605" t="inlineStr">
        <is>
          <t>Regional 1</t>
        </is>
      </c>
      <c r="B605">
        <f>IF('Data R1'!C607="","",'Data R1'!B607)</f>
        <v/>
      </c>
      <c r="C605">
        <f>IF('Data R1'!C607="","",'Data R1'!C607)</f>
        <v/>
      </c>
      <c r="D605">
        <f>IF('Data R1'!C607="","",'Data R1'!D607)</f>
        <v/>
      </c>
      <c r="E605">
        <f>IF('Data R1'!C607="","",'Data R1'!E607)</f>
        <v/>
      </c>
      <c r="F605">
        <f>IF('Data R1'!C607="","",'Data R1'!F607)</f>
        <v/>
      </c>
      <c r="G605">
        <f>IF('Data R1'!C607="","",'Data R1'!AD607)</f>
        <v/>
      </c>
      <c r="H605">
        <f>IF('Data R1'!C607="","",'Data R1'!AC607)</f>
        <v/>
      </c>
      <c r="I605">
        <f>IF('Data R1'!C607="","",COUNTIF('Data R1'!J607,"&gt;0")+COUNTIF('Data R1'!L607,"&gt;0")+COUNTIF('Data R1'!N607,"&gt;0")+COUNTIF('Data R1'!P607,"&gt;0")+COUNTIF('Data R1'!R607,"&gt;0")+COUNTIF('Data R1'!T607,"&gt;0")+COUNTIF('Data R1'!V607,"&gt;0")+COUNTIF('Data R1'!X607,"&gt;0"))</f>
        <v/>
      </c>
      <c r="J605">
        <f>IF('Data R1'!C607="","",IF((COUNTIF('Data R1'!K607,"&gt;0")+COUNTIF('Data R1'!M607,"&gt;0")+COUNTIF('Data R1'!O607,"&gt;0")+COUNTIF('Data R1'!Q607,"&gt;0")+COUNTIF('Data R1'!S607,"&gt;0")+COUNTIF('Data R1'!U607,"&gt;0")+COUNTIF('Data R1'!W607,"&gt;0")+COUNTIF('Data R1'!Y607,"&gt;0"))&gt;0,1,0))</f>
        <v/>
      </c>
      <c r="M605" t="inlineStr">
        <is>
          <t>Data R</t>
        </is>
      </c>
    </row>
    <row r="606">
      <c r="A606" t="inlineStr">
        <is>
          <t>Regional 1</t>
        </is>
      </c>
      <c r="B606">
        <f>IF('Data R1'!C608="","",'Data R1'!B608)</f>
        <v/>
      </c>
      <c r="C606">
        <f>IF('Data R1'!C608="","",'Data R1'!C608)</f>
        <v/>
      </c>
      <c r="D606">
        <f>IF('Data R1'!C608="","",'Data R1'!D608)</f>
        <v/>
      </c>
      <c r="E606">
        <f>IF('Data R1'!C608="","",'Data R1'!E608)</f>
        <v/>
      </c>
      <c r="F606">
        <f>IF('Data R1'!C608="","",'Data R1'!F608)</f>
        <v/>
      </c>
      <c r="G606">
        <f>IF('Data R1'!C608="","",'Data R1'!AD608)</f>
        <v/>
      </c>
      <c r="H606">
        <f>IF('Data R1'!C608="","",'Data R1'!AC608)</f>
        <v/>
      </c>
      <c r="I606">
        <f>IF('Data R1'!C608="","",COUNTIF('Data R1'!J608,"&gt;0")+COUNTIF('Data R1'!L608,"&gt;0")+COUNTIF('Data R1'!N608,"&gt;0")+COUNTIF('Data R1'!P608,"&gt;0")+COUNTIF('Data R1'!R608,"&gt;0")+COUNTIF('Data R1'!T608,"&gt;0")+COUNTIF('Data R1'!V608,"&gt;0")+COUNTIF('Data R1'!X608,"&gt;0"))</f>
        <v/>
      </c>
      <c r="J606">
        <f>IF('Data R1'!C608="","",IF((COUNTIF('Data R1'!K608,"&gt;0")+COUNTIF('Data R1'!M608,"&gt;0")+COUNTIF('Data R1'!O608,"&gt;0")+COUNTIF('Data R1'!Q608,"&gt;0")+COUNTIF('Data R1'!S608,"&gt;0")+COUNTIF('Data R1'!U608,"&gt;0")+COUNTIF('Data R1'!W608,"&gt;0")+COUNTIF('Data R1'!Y608,"&gt;0"))&gt;0,1,0))</f>
        <v/>
      </c>
      <c r="M606" t="inlineStr">
        <is>
          <t>Data R</t>
        </is>
      </c>
    </row>
    <row r="607">
      <c r="A607" t="inlineStr">
        <is>
          <t>Regional 1</t>
        </is>
      </c>
      <c r="B607">
        <f>IF('Data R1'!C609="","",'Data R1'!B609)</f>
        <v/>
      </c>
      <c r="C607">
        <f>IF('Data R1'!C609="","",'Data R1'!C609)</f>
        <v/>
      </c>
      <c r="D607">
        <f>IF('Data R1'!C609="","",'Data R1'!D609)</f>
        <v/>
      </c>
      <c r="E607">
        <f>IF('Data R1'!C609="","",'Data R1'!E609)</f>
        <v/>
      </c>
      <c r="F607">
        <f>IF('Data R1'!C609="","",'Data R1'!F609)</f>
        <v/>
      </c>
      <c r="G607">
        <f>IF('Data R1'!C609="","",'Data R1'!AD609)</f>
        <v/>
      </c>
      <c r="H607">
        <f>IF('Data R1'!C609="","",'Data R1'!AC609)</f>
        <v/>
      </c>
      <c r="I607">
        <f>IF('Data R1'!C609="","",COUNTIF('Data R1'!J609,"&gt;0")+COUNTIF('Data R1'!L609,"&gt;0")+COUNTIF('Data R1'!N609,"&gt;0")+COUNTIF('Data R1'!P609,"&gt;0")+COUNTIF('Data R1'!R609,"&gt;0")+COUNTIF('Data R1'!T609,"&gt;0")+COUNTIF('Data R1'!V609,"&gt;0")+COUNTIF('Data R1'!X609,"&gt;0"))</f>
        <v/>
      </c>
      <c r="J607">
        <f>IF('Data R1'!C609="","",IF((COUNTIF('Data R1'!K609,"&gt;0")+COUNTIF('Data R1'!M609,"&gt;0")+COUNTIF('Data R1'!O609,"&gt;0")+COUNTIF('Data R1'!Q609,"&gt;0")+COUNTIF('Data R1'!S609,"&gt;0")+COUNTIF('Data R1'!U609,"&gt;0")+COUNTIF('Data R1'!W609,"&gt;0")+COUNTIF('Data R1'!Y609,"&gt;0"))&gt;0,1,0))</f>
        <v/>
      </c>
      <c r="M607" t="inlineStr">
        <is>
          <t>Data R</t>
        </is>
      </c>
    </row>
    <row r="608">
      <c r="A608" t="inlineStr">
        <is>
          <t>Regional 1</t>
        </is>
      </c>
      <c r="B608">
        <f>IF('Data R1'!C610="","",'Data R1'!B610)</f>
        <v/>
      </c>
      <c r="C608">
        <f>IF('Data R1'!C610="","",'Data R1'!C610)</f>
        <v/>
      </c>
      <c r="D608">
        <f>IF('Data R1'!C610="","",'Data R1'!D610)</f>
        <v/>
      </c>
      <c r="E608">
        <f>IF('Data R1'!C610="","",'Data R1'!E610)</f>
        <v/>
      </c>
      <c r="F608">
        <f>IF('Data R1'!C610="","",'Data R1'!F610)</f>
        <v/>
      </c>
      <c r="G608">
        <f>IF('Data R1'!C610="","",'Data R1'!AD610)</f>
        <v/>
      </c>
      <c r="H608">
        <f>IF('Data R1'!C610="","",'Data R1'!AC610)</f>
        <v/>
      </c>
      <c r="I608">
        <f>IF('Data R1'!C610="","",COUNTIF('Data R1'!J610,"&gt;0")+COUNTIF('Data R1'!L610,"&gt;0")+COUNTIF('Data R1'!N610,"&gt;0")+COUNTIF('Data R1'!P610,"&gt;0")+COUNTIF('Data R1'!R610,"&gt;0")+COUNTIF('Data R1'!T610,"&gt;0")+COUNTIF('Data R1'!V610,"&gt;0")+COUNTIF('Data R1'!X610,"&gt;0"))</f>
        <v/>
      </c>
      <c r="J608">
        <f>IF('Data R1'!C610="","",IF((COUNTIF('Data R1'!K610,"&gt;0")+COUNTIF('Data R1'!M610,"&gt;0")+COUNTIF('Data R1'!O610,"&gt;0")+COUNTIF('Data R1'!Q610,"&gt;0")+COUNTIF('Data R1'!S610,"&gt;0")+COUNTIF('Data R1'!U610,"&gt;0")+COUNTIF('Data R1'!W610,"&gt;0")+COUNTIF('Data R1'!Y610,"&gt;0"))&gt;0,1,0))</f>
        <v/>
      </c>
      <c r="M608" t="inlineStr">
        <is>
          <t>Data R</t>
        </is>
      </c>
    </row>
    <row r="609">
      <c r="A609" t="inlineStr">
        <is>
          <t>Regional 1</t>
        </is>
      </c>
      <c r="B609">
        <f>IF('Data R1'!C611="","",'Data R1'!B611)</f>
        <v/>
      </c>
      <c r="C609">
        <f>IF('Data R1'!C611="","",'Data R1'!C611)</f>
        <v/>
      </c>
      <c r="D609">
        <f>IF('Data R1'!C611="","",'Data R1'!D611)</f>
        <v/>
      </c>
      <c r="E609">
        <f>IF('Data R1'!C611="","",'Data R1'!E611)</f>
        <v/>
      </c>
      <c r="F609">
        <f>IF('Data R1'!C611="","",'Data R1'!F611)</f>
        <v/>
      </c>
      <c r="G609">
        <f>IF('Data R1'!C611="","",'Data R1'!AD611)</f>
        <v/>
      </c>
      <c r="H609">
        <f>IF('Data R1'!C611="","",'Data R1'!AC611)</f>
        <v/>
      </c>
      <c r="I609">
        <f>IF('Data R1'!C611="","",COUNTIF('Data R1'!J611,"&gt;0")+COUNTIF('Data R1'!L611,"&gt;0")+COUNTIF('Data R1'!N611,"&gt;0")+COUNTIF('Data R1'!P611,"&gt;0")+COUNTIF('Data R1'!R611,"&gt;0")+COUNTIF('Data R1'!T611,"&gt;0")+COUNTIF('Data R1'!V611,"&gt;0")+COUNTIF('Data R1'!X611,"&gt;0"))</f>
        <v/>
      </c>
      <c r="J609">
        <f>IF('Data R1'!C611="","",IF((COUNTIF('Data R1'!K611,"&gt;0")+COUNTIF('Data R1'!M611,"&gt;0")+COUNTIF('Data R1'!O611,"&gt;0")+COUNTIF('Data R1'!Q611,"&gt;0")+COUNTIF('Data R1'!S611,"&gt;0")+COUNTIF('Data R1'!U611,"&gt;0")+COUNTIF('Data R1'!W611,"&gt;0")+COUNTIF('Data R1'!Y611,"&gt;0"))&gt;0,1,0))</f>
        <v/>
      </c>
      <c r="M609" t="inlineStr">
        <is>
          <t>Data R</t>
        </is>
      </c>
    </row>
    <row r="610">
      <c r="A610" t="inlineStr">
        <is>
          <t>Regional 1</t>
        </is>
      </c>
      <c r="B610">
        <f>IF('Data R1'!C612="","",'Data R1'!B612)</f>
        <v/>
      </c>
      <c r="C610">
        <f>IF('Data R1'!C612="","",'Data R1'!C612)</f>
        <v/>
      </c>
      <c r="D610">
        <f>IF('Data R1'!C612="","",'Data R1'!D612)</f>
        <v/>
      </c>
      <c r="E610">
        <f>IF('Data R1'!C612="","",'Data R1'!E612)</f>
        <v/>
      </c>
      <c r="F610">
        <f>IF('Data R1'!C612="","",'Data R1'!F612)</f>
        <v/>
      </c>
      <c r="G610">
        <f>IF('Data R1'!C612="","",'Data R1'!AD612)</f>
        <v/>
      </c>
      <c r="H610">
        <f>IF('Data R1'!C612="","",'Data R1'!AC612)</f>
        <v/>
      </c>
      <c r="I610">
        <f>IF('Data R1'!C612="","",COUNTIF('Data R1'!J612,"&gt;0")+COUNTIF('Data R1'!L612,"&gt;0")+COUNTIF('Data R1'!N612,"&gt;0")+COUNTIF('Data R1'!P612,"&gt;0")+COUNTIF('Data R1'!R612,"&gt;0")+COUNTIF('Data R1'!T612,"&gt;0")+COUNTIF('Data R1'!V612,"&gt;0")+COUNTIF('Data R1'!X612,"&gt;0"))</f>
        <v/>
      </c>
      <c r="J610">
        <f>IF('Data R1'!C612="","",IF((COUNTIF('Data R1'!K612,"&gt;0")+COUNTIF('Data R1'!M612,"&gt;0")+COUNTIF('Data R1'!O612,"&gt;0")+COUNTIF('Data R1'!Q612,"&gt;0")+COUNTIF('Data R1'!S612,"&gt;0")+COUNTIF('Data R1'!U612,"&gt;0")+COUNTIF('Data R1'!W612,"&gt;0")+COUNTIF('Data R1'!Y612,"&gt;0"))&gt;0,1,0))</f>
        <v/>
      </c>
      <c r="M610" t="inlineStr">
        <is>
          <t>Data R</t>
        </is>
      </c>
    </row>
    <row r="611">
      <c r="A611" t="inlineStr">
        <is>
          <t>Regional 1</t>
        </is>
      </c>
      <c r="B611">
        <f>IF('Data R1'!C613="","",'Data R1'!B613)</f>
        <v/>
      </c>
      <c r="C611">
        <f>IF('Data R1'!C613="","",'Data R1'!C613)</f>
        <v/>
      </c>
      <c r="D611">
        <f>IF('Data R1'!C613="","",'Data R1'!D613)</f>
        <v/>
      </c>
      <c r="E611">
        <f>IF('Data R1'!C613="","",'Data R1'!E613)</f>
        <v/>
      </c>
      <c r="F611">
        <f>IF('Data R1'!C613="","",'Data R1'!F613)</f>
        <v/>
      </c>
      <c r="G611">
        <f>IF('Data R1'!C613="","",'Data R1'!AD613)</f>
        <v/>
      </c>
      <c r="H611">
        <f>IF('Data R1'!C613="","",'Data R1'!AC613)</f>
        <v/>
      </c>
      <c r="I611">
        <f>IF('Data R1'!C613="","",COUNTIF('Data R1'!J613,"&gt;0")+COUNTIF('Data R1'!L613,"&gt;0")+COUNTIF('Data R1'!N613,"&gt;0")+COUNTIF('Data R1'!P613,"&gt;0")+COUNTIF('Data R1'!R613,"&gt;0")+COUNTIF('Data R1'!T613,"&gt;0")+COUNTIF('Data R1'!V613,"&gt;0")+COUNTIF('Data R1'!X613,"&gt;0"))</f>
        <v/>
      </c>
      <c r="J611">
        <f>IF('Data R1'!C613="","",IF((COUNTIF('Data R1'!K613,"&gt;0")+COUNTIF('Data R1'!M613,"&gt;0")+COUNTIF('Data R1'!O613,"&gt;0")+COUNTIF('Data R1'!Q613,"&gt;0")+COUNTIF('Data R1'!S613,"&gt;0")+COUNTIF('Data R1'!U613,"&gt;0")+COUNTIF('Data R1'!W613,"&gt;0")+COUNTIF('Data R1'!Y613,"&gt;0"))&gt;0,1,0))</f>
        <v/>
      </c>
      <c r="M611" t="inlineStr">
        <is>
          <t>Data R</t>
        </is>
      </c>
    </row>
    <row r="612">
      <c r="A612" t="inlineStr">
        <is>
          <t>Regional 1</t>
        </is>
      </c>
      <c r="B612">
        <f>IF('Data R1'!C614="","",'Data R1'!B614)</f>
        <v/>
      </c>
      <c r="C612">
        <f>IF('Data R1'!C614="","",'Data R1'!C614)</f>
        <v/>
      </c>
      <c r="D612">
        <f>IF('Data R1'!C614="","",'Data R1'!D614)</f>
        <v/>
      </c>
      <c r="E612">
        <f>IF('Data R1'!C614="","",'Data R1'!E614)</f>
        <v/>
      </c>
      <c r="F612">
        <f>IF('Data R1'!C614="","",'Data R1'!F614)</f>
        <v/>
      </c>
      <c r="G612">
        <f>IF('Data R1'!C614="","",'Data R1'!AD614)</f>
        <v/>
      </c>
      <c r="H612">
        <f>IF('Data R1'!C614="","",'Data R1'!AC614)</f>
        <v/>
      </c>
      <c r="I612">
        <f>IF('Data R1'!C614="","",COUNTIF('Data R1'!J614,"&gt;0")+COUNTIF('Data R1'!L614,"&gt;0")+COUNTIF('Data R1'!N614,"&gt;0")+COUNTIF('Data R1'!P614,"&gt;0")+COUNTIF('Data R1'!R614,"&gt;0")+COUNTIF('Data R1'!T614,"&gt;0")+COUNTIF('Data R1'!V614,"&gt;0")+COUNTIF('Data R1'!X614,"&gt;0"))</f>
        <v/>
      </c>
      <c r="J612">
        <f>IF('Data R1'!C614="","",IF((COUNTIF('Data R1'!K614,"&gt;0")+COUNTIF('Data R1'!M614,"&gt;0")+COUNTIF('Data R1'!O614,"&gt;0")+COUNTIF('Data R1'!Q614,"&gt;0")+COUNTIF('Data R1'!S614,"&gt;0")+COUNTIF('Data R1'!U614,"&gt;0")+COUNTIF('Data R1'!W614,"&gt;0")+COUNTIF('Data R1'!Y614,"&gt;0"))&gt;0,1,0))</f>
        <v/>
      </c>
      <c r="M612" t="inlineStr">
        <is>
          <t>Data R</t>
        </is>
      </c>
    </row>
    <row r="613">
      <c r="A613" t="inlineStr">
        <is>
          <t>Regional 1</t>
        </is>
      </c>
      <c r="B613">
        <f>IF('Data R1'!C615="","",'Data R1'!B615)</f>
        <v/>
      </c>
      <c r="C613">
        <f>IF('Data R1'!C615="","",'Data R1'!C615)</f>
        <v/>
      </c>
      <c r="D613">
        <f>IF('Data R1'!C615="","",'Data R1'!D615)</f>
        <v/>
      </c>
      <c r="E613">
        <f>IF('Data R1'!C615="","",'Data R1'!E615)</f>
        <v/>
      </c>
      <c r="F613">
        <f>IF('Data R1'!C615="","",'Data R1'!F615)</f>
        <v/>
      </c>
      <c r="G613">
        <f>IF('Data R1'!C615="","",'Data R1'!AD615)</f>
        <v/>
      </c>
      <c r="H613">
        <f>IF('Data R1'!C615="","",'Data R1'!AC615)</f>
        <v/>
      </c>
      <c r="I613">
        <f>IF('Data R1'!C615="","",COUNTIF('Data R1'!J615,"&gt;0")+COUNTIF('Data R1'!L615,"&gt;0")+COUNTIF('Data R1'!N615,"&gt;0")+COUNTIF('Data R1'!P615,"&gt;0")+COUNTIF('Data R1'!R615,"&gt;0")+COUNTIF('Data R1'!T615,"&gt;0")+COUNTIF('Data R1'!V615,"&gt;0")+COUNTIF('Data R1'!X615,"&gt;0"))</f>
        <v/>
      </c>
      <c r="J613">
        <f>IF('Data R1'!C615="","",IF((COUNTIF('Data R1'!K615,"&gt;0")+COUNTIF('Data R1'!M615,"&gt;0")+COUNTIF('Data R1'!O615,"&gt;0")+COUNTIF('Data R1'!Q615,"&gt;0")+COUNTIF('Data R1'!S615,"&gt;0")+COUNTIF('Data R1'!U615,"&gt;0")+COUNTIF('Data R1'!W615,"&gt;0")+COUNTIF('Data R1'!Y615,"&gt;0"))&gt;0,1,0))</f>
        <v/>
      </c>
      <c r="M613" t="inlineStr">
        <is>
          <t>Data R</t>
        </is>
      </c>
    </row>
    <row r="614">
      <c r="A614" t="inlineStr">
        <is>
          <t>Regional 1</t>
        </is>
      </c>
      <c r="B614">
        <f>IF('Data R1'!C616="","",'Data R1'!B616)</f>
        <v/>
      </c>
      <c r="C614">
        <f>IF('Data R1'!C616="","",'Data R1'!C616)</f>
        <v/>
      </c>
      <c r="D614">
        <f>IF('Data R1'!C616="","",'Data R1'!D616)</f>
        <v/>
      </c>
      <c r="E614">
        <f>IF('Data R1'!C616="","",'Data R1'!E616)</f>
        <v/>
      </c>
      <c r="F614">
        <f>IF('Data R1'!C616="","",'Data R1'!F616)</f>
        <v/>
      </c>
      <c r="G614">
        <f>IF('Data R1'!C616="","",'Data R1'!AD616)</f>
        <v/>
      </c>
      <c r="H614">
        <f>IF('Data R1'!C616="","",'Data R1'!AC616)</f>
        <v/>
      </c>
      <c r="I614">
        <f>IF('Data R1'!C616="","",COUNTIF('Data R1'!J616,"&gt;0")+COUNTIF('Data R1'!L616,"&gt;0")+COUNTIF('Data R1'!N616,"&gt;0")+COUNTIF('Data R1'!P616,"&gt;0")+COUNTIF('Data R1'!R616,"&gt;0")+COUNTIF('Data R1'!T616,"&gt;0")+COUNTIF('Data R1'!V616,"&gt;0")+COUNTIF('Data R1'!X616,"&gt;0"))</f>
        <v/>
      </c>
      <c r="J614">
        <f>IF('Data R1'!C616="","",IF((COUNTIF('Data R1'!K616,"&gt;0")+COUNTIF('Data R1'!M616,"&gt;0")+COUNTIF('Data R1'!O616,"&gt;0")+COUNTIF('Data R1'!Q616,"&gt;0")+COUNTIF('Data R1'!S616,"&gt;0")+COUNTIF('Data R1'!U616,"&gt;0")+COUNTIF('Data R1'!W616,"&gt;0")+COUNTIF('Data R1'!Y616,"&gt;0"))&gt;0,1,0))</f>
        <v/>
      </c>
      <c r="M614" t="inlineStr">
        <is>
          <t>Data R</t>
        </is>
      </c>
    </row>
    <row r="615">
      <c r="A615" t="inlineStr">
        <is>
          <t>Regional 1</t>
        </is>
      </c>
      <c r="B615">
        <f>IF('Data R1'!C617="","",'Data R1'!B617)</f>
        <v/>
      </c>
      <c r="C615">
        <f>IF('Data R1'!C617="","",'Data R1'!C617)</f>
        <v/>
      </c>
      <c r="D615">
        <f>IF('Data R1'!C617="","",'Data R1'!D617)</f>
        <v/>
      </c>
      <c r="E615">
        <f>IF('Data R1'!C617="","",'Data R1'!E617)</f>
        <v/>
      </c>
      <c r="F615">
        <f>IF('Data R1'!C617="","",'Data R1'!F617)</f>
        <v/>
      </c>
      <c r="G615">
        <f>IF('Data R1'!C617="","",'Data R1'!AD617)</f>
        <v/>
      </c>
      <c r="H615">
        <f>IF('Data R1'!C617="","",'Data R1'!AC617)</f>
        <v/>
      </c>
      <c r="I615">
        <f>IF('Data R1'!C617="","",COUNTIF('Data R1'!J617,"&gt;0")+COUNTIF('Data R1'!L617,"&gt;0")+COUNTIF('Data R1'!N617,"&gt;0")+COUNTIF('Data R1'!P617,"&gt;0")+COUNTIF('Data R1'!R617,"&gt;0")+COUNTIF('Data R1'!T617,"&gt;0")+COUNTIF('Data R1'!V617,"&gt;0")+COUNTIF('Data R1'!X617,"&gt;0"))</f>
        <v/>
      </c>
      <c r="J615">
        <f>IF('Data R1'!C617="","",IF((COUNTIF('Data R1'!K617,"&gt;0")+COUNTIF('Data R1'!M617,"&gt;0")+COUNTIF('Data R1'!O617,"&gt;0")+COUNTIF('Data R1'!Q617,"&gt;0")+COUNTIF('Data R1'!S617,"&gt;0")+COUNTIF('Data R1'!U617,"&gt;0")+COUNTIF('Data R1'!W617,"&gt;0")+COUNTIF('Data R1'!Y617,"&gt;0"))&gt;0,1,0))</f>
        <v/>
      </c>
      <c r="M615" t="inlineStr">
        <is>
          <t>Data R</t>
        </is>
      </c>
    </row>
    <row r="616">
      <c r="A616" t="inlineStr">
        <is>
          <t>Regional 1</t>
        </is>
      </c>
      <c r="B616">
        <f>IF('Data R1'!C618="","",'Data R1'!B618)</f>
        <v/>
      </c>
      <c r="C616">
        <f>IF('Data R1'!C618="","",'Data R1'!C618)</f>
        <v/>
      </c>
      <c r="D616">
        <f>IF('Data R1'!C618="","",'Data R1'!D618)</f>
        <v/>
      </c>
      <c r="E616">
        <f>IF('Data R1'!C618="","",'Data R1'!E618)</f>
        <v/>
      </c>
      <c r="F616">
        <f>IF('Data R1'!C618="","",'Data R1'!F618)</f>
        <v/>
      </c>
      <c r="G616">
        <f>IF('Data R1'!C618="","",'Data R1'!AD618)</f>
        <v/>
      </c>
      <c r="H616">
        <f>IF('Data R1'!C618="","",'Data R1'!AC618)</f>
        <v/>
      </c>
      <c r="I616">
        <f>IF('Data R1'!C618="","",COUNTIF('Data R1'!J618,"&gt;0")+COUNTIF('Data R1'!L618,"&gt;0")+COUNTIF('Data R1'!N618,"&gt;0")+COUNTIF('Data R1'!P618,"&gt;0")+COUNTIF('Data R1'!R618,"&gt;0")+COUNTIF('Data R1'!T618,"&gt;0")+COUNTIF('Data R1'!V618,"&gt;0")+COUNTIF('Data R1'!X618,"&gt;0"))</f>
        <v/>
      </c>
      <c r="J616">
        <f>IF('Data R1'!C618="","",IF((COUNTIF('Data R1'!K618,"&gt;0")+COUNTIF('Data R1'!M618,"&gt;0")+COUNTIF('Data R1'!O618,"&gt;0")+COUNTIF('Data R1'!Q618,"&gt;0")+COUNTIF('Data R1'!S618,"&gt;0")+COUNTIF('Data R1'!U618,"&gt;0")+COUNTIF('Data R1'!W618,"&gt;0")+COUNTIF('Data R1'!Y618,"&gt;0"))&gt;0,1,0))</f>
        <v/>
      </c>
      <c r="M616" t="inlineStr">
        <is>
          <t>Data R</t>
        </is>
      </c>
    </row>
    <row r="617">
      <c r="A617" t="inlineStr">
        <is>
          <t>Regional 1</t>
        </is>
      </c>
      <c r="B617">
        <f>IF('Data R1'!C619="","",'Data R1'!B619)</f>
        <v/>
      </c>
      <c r="C617">
        <f>IF('Data R1'!C619="","",'Data R1'!C619)</f>
        <v/>
      </c>
      <c r="D617">
        <f>IF('Data R1'!C619="","",'Data R1'!D619)</f>
        <v/>
      </c>
      <c r="E617">
        <f>IF('Data R1'!C619="","",'Data R1'!E619)</f>
        <v/>
      </c>
      <c r="F617">
        <f>IF('Data R1'!C619="","",'Data R1'!F619)</f>
        <v/>
      </c>
      <c r="G617">
        <f>IF('Data R1'!C619="","",'Data R1'!AD619)</f>
        <v/>
      </c>
      <c r="H617">
        <f>IF('Data R1'!C619="","",'Data R1'!AC619)</f>
        <v/>
      </c>
      <c r="I617">
        <f>IF('Data R1'!C619="","",COUNTIF('Data R1'!J619,"&gt;0")+COUNTIF('Data R1'!L619,"&gt;0")+COUNTIF('Data R1'!N619,"&gt;0")+COUNTIF('Data R1'!P619,"&gt;0")+COUNTIF('Data R1'!R619,"&gt;0")+COUNTIF('Data R1'!T619,"&gt;0")+COUNTIF('Data R1'!V619,"&gt;0")+COUNTIF('Data R1'!X619,"&gt;0"))</f>
        <v/>
      </c>
      <c r="J617">
        <f>IF('Data R1'!C619="","",IF((COUNTIF('Data R1'!K619,"&gt;0")+COUNTIF('Data R1'!M619,"&gt;0")+COUNTIF('Data R1'!O619,"&gt;0")+COUNTIF('Data R1'!Q619,"&gt;0")+COUNTIF('Data R1'!S619,"&gt;0")+COUNTIF('Data R1'!U619,"&gt;0")+COUNTIF('Data R1'!W619,"&gt;0")+COUNTIF('Data R1'!Y619,"&gt;0"))&gt;0,1,0))</f>
        <v/>
      </c>
      <c r="M617" t="inlineStr">
        <is>
          <t>Data R</t>
        </is>
      </c>
    </row>
    <row r="618">
      <c r="A618" t="inlineStr">
        <is>
          <t>Regional 1</t>
        </is>
      </c>
      <c r="B618">
        <f>IF('Data R1'!C620="","",'Data R1'!B620)</f>
        <v/>
      </c>
      <c r="C618">
        <f>IF('Data R1'!C620="","",'Data R1'!C620)</f>
        <v/>
      </c>
      <c r="D618">
        <f>IF('Data R1'!C620="","",'Data R1'!D620)</f>
        <v/>
      </c>
      <c r="E618">
        <f>IF('Data R1'!C620="","",'Data R1'!E620)</f>
        <v/>
      </c>
      <c r="F618">
        <f>IF('Data R1'!C620="","",'Data R1'!F620)</f>
        <v/>
      </c>
      <c r="G618">
        <f>IF('Data R1'!C620="","",'Data R1'!AD620)</f>
        <v/>
      </c>
      <c r="H618">
        <f>IF('Data R1'!C620="","",'Data R1'!AC620)</f>
        <v/>
      </c>
      <c r="I618">
        <f>IF('Data R1'!C620="","",COUNTIF('Data R1'!J620,"&gt;0")+COUNTIF('Data R1'!L620,"&gt;0")+COUNTIF('Data R1'!N620,"&gt;0")+COUNTIF('Data R1'!P620,"&gt;0")+COUNTIF('Data R1'!R620,"&gt;0")+COUNTIF('Data R1'!T620,"&gt;0")+COUNTIF('Data R1'!V620,"&gt;0")+COUNTIF('Data R1'!X620,"&gt;0"))</f>
        <v/>
      </c>
      <c r="J618">
        <f>IF('Data R1'!C620="","",IF((COUNTIF('Data R1'!K620,"&gt;0")+COUNTIF('Data R1'!M620,"&gt;0")+COUNTIF('Data R1'!O620,"&gt;0")+COUNTIF('Data R1'!Q620,"&gt;0")+COUNTIF('Data R1'!S620,"&gt;0")+COUNTIF('Data R1'!U620,"&gt;0")+COUNTIF('Data R1'!W620,"&gt;0")+COUNTIF('Data R1'!Y620,"&gt;0"))&gt;0,1,0))</f>
        <v/>
      </c>
      <c r="M618" t="inlineStr">
        <is>
          <t>Data R</t>
        </is>
      </c>
    </row>
    <row r="619">
      <c r="A619" t="inlineStr">
        <is>
          <t>Regional 1</t>
        </is>
      </c>
      <c r="B619">
        <f>IF('Data R1'!C621="","",'Data R1'!B621)</f>
        <v/>
      </c>
      <c r="C619">
        <f>IF('Data R1'!C621="","",'Data R1'!C621)</f>
        <v/>
      </c>
      <c r="D619">
        <f>IF('Data R1'!C621="","",'Data R1'!D621)</f>
        <v/>
      </c>
      <c r="E619">
        <f>IF('Data R1'!C621="","",'Data R1'!E621)</f>
        <v/>
      </c>
      <c r="F619">
        <f>IF('Data R1'!C621="","",'Data R1'!F621)</f>
        <v/>
      </c>
      <c r="G619">
        <f>IF('Data R1'!C621="","",'Data R1'!AD621)</f>
        <v/>
      </c>
      <c r="H619">
        <f>IF('Data R1'!C621="","",'Data R1'!AC621)</f>
        <v/>
      </c>
      <c r="I619">
        <f>IF('Data R1'!C621="","",COUNTIF('Data R1'!J621,"&gt;0")+COUNTIF('Data R1'!L621,"&gt;0")+COUNTIF('Data R1'!N621,"&gt;0")+COUNTIF('Data R1'!P621,"&gt;0")+COUNTIF('Data R1'!R621,"&gt;0")+COUNTIF('Data R1'!T621,"&gt;0")+COUNTIF('Data R1'!V621,"&gt;0")+COUNTIF('Data R1'!X621,"&gt;0"))</f>
        <v/>
      </c>
      <c r="J619">
        <f>IF('Data R1'!C621="","",IF((COUNTIF('Data R1'!K621,"&gt;0")+COUNTIF('Data R1'!M621,"&gt;0")+COUNTIF('Data R1'!O621,"&gt;0")+COUNTIF('Data R1'!Q621,"&gt;0")+COUNTIF('Data R1'!S621,"&gt;0")+COUNTIF('Data R1'!U621,"&gt;0")+COUNTIF('Data R1'!W621,"&gt;0")+COUNTIF('Data R1'!Y621,"&gt;0"))&gt;0,1,0))</f>
        <v/>
      </c>
      <c r="M619" t="inlineStr">
        <is>
          <t>Data R</t>
        </is>
      </c>
    </row>
    <row r="620">
      <c r="A620" t="inlineStr">
        <is>
          <t>Regional 1</t>
        </is>
      </c>
      <c r="B620">
        <f>IF('Data R1'!C622="","",'Data R1'!B622)</f>
        <v/>
      </c>
      <c r="C620">
        <f>IF('Data R1'!C622="","",'Data R1'!C622)</f>
        <v/>
      </c>
      <c r="D620">
        <f>IF('Data R1'!C622="","",'Data R1'!D622)</f>
        <v/>
      </c>
      <c r="E620">
        <f>IF('Data R1'!C622="","",'Data R1'!E622)</f>
        <v/>
      </c>
      <c r="F620">
        <f>IF('Data R1'!C622="","",'Data R1'!F622)</f>
        <v/>
      </c>
      <c r="G620">
        <f>IF('Data R1'!C622="","",'Data R1'!AD622)</f>
        <v/>
      </c>
      <c r="H620">
        <f>IF('Data R1'!C622="","",'Data R1'!AC622)</f>
        <v/>
      </c>
      <c r="I620">
        <f>IF('Data R1'!C622="","",COUNTIF('Data R1'!J622,"&gt;0")+COUNTIF('Data R1'!L622,"&gt;0")+COUNTIF('Data R1'!N622,"&gt;0")+COUNTIF('Data R1'!P622,"&gt;0")+COUNTIF('Data R1'!R622,"&gt;0")+COUNTIF('Data R1'!T622,"&gt;0")+COUNTIF('Data R1'!V622,"&gt;0")+COUNTIF('Data R1'!X622,"&gt;0"))</f>
        <v/>
      </c>
      <c r="J620">
        <f>IF('Data R1'!C622="","",IF((COUNTIF('Data R1'!K622,"&gt;0")+COUNTIF('Data R1'!M622,"&gt;0")+COUNTIF('Data R1'!O622,"&gt;0")+COUNTIF('Data R1'!Q622,"&gt;0")+COUNTIF('Data R1'!S622,"&gt;0")+COUNTIF('Data R1'!U622,"&gt;0")+COUNTIF('Data R1'!W622,"&gt;0")+COUNTIF('Data R1'!Y622,"&gt;0"))&gt;0,1,0))</f>
        <v/>
      </c>
      <c r="M620" t="inlineStr">
        <is>
          <t>Data R</t>
        </is>
      </c>
    </row>
    <row r="621">
      <c r="A621" t="inlineStr">
        <is>
          <t>Regional 1</t>
        </is>
      </c>
      <c r="B621">
        <f>IF('Data R1'!C623="","",'Data R1'!B623)</f>
        <v/>
      </c>
      <c r="C621">
        <f>IF('Data R1'!C623="","",'Data R1'!C623)</f>
        <v/>
      </c>
      <c r="D621">
        <f>IF('Data R1'!C623="","",'Data R1'!D623)</f>
        <v/>
      </c>
      <c r="E621">
        <f>IF('Data R1'!C623="","",'Data R1'!E623)</f>
        <v/>
      </c>
      <c r="F621">
        <f>IF('Data R1'!C623="","",'Data R1'!F623)</f>
        <v/>
      </c>
      <c r="G621">
        <f>IF('Data R1'!C623="","",'Data R1'!AD623)</f>
        <v/>
      </c>
      <c r="H621">
        <f>IF('Data R1'!C623="","",'Data R1'!AC623)</f>
        <v/>
      </c>
      <c r="I621">
        <f>IF('Data R1'!C623="","",COUNTIF('Data R1'!J623,"&gt;0")+COUNTIF('Data R1'!L623,"&gt;0")+COUNTIF('Data R1'!N623,"&gt;0")+COUNTIF('Data R1'!P623,"&gt;0")+COUNTIF('Data R1'!R623,"&gt;0")+COUNTIF('Data R1'!T623,"&gt;0")+COUNTIF('Data R1'!V623,"&gt;0")+COUNTIF('Data R1'!X623,"&gt;0"))</f>
        <v/>
      </c>
      <c r="J621">
        <f>IF('Data R1'!C623="","",IF((COUNTIF('Data R1'!K623,"&gt;0")+COUNTIF('Data R1'!M623,"&gt;0")+COUNTIF('Data R1'!O623,"&gt;0")+COUNTIF('Data R1'!Q623,"&gt;0")+COUNTIF('Data R1'!S623,"&gt;0")+COUNTIF('Data R1'!U623,"&gt;0")+COUNTIF('Data R1'!W623,"&gt;0")+COUNTIF('Data R1'!Y623,"&gt;0"))&gt;0,1,0))</f>
        <v/>
      </c>
      <c r="M621" t="inlineStr">
        <is>
          <t>Data R</t>
        </is>
      </c>
    </row>
    <row r="622">
      <c r="A622" t="inlineStr">
        <is>
          <t>Regional 1</t>
        </is>
      </c>
      <c r="B622">
        <f>IF('Data R1'!C624="","",'Data R1'!B624)</f>
        <v/>
      </c>
      <c r="C622">
        <f>IF('Data R1'!C624="","",'Data R1'!C624)</f>
        <v/>
      </c>
      <c r="D622">
        <f>IF('Data R1'!C624="","",'Data R1'!D624)</f>
        <v/>
      </c>
      <c r="E622">
        <f>IF('Data R1'!C624="","",'Data R1'!E624)</f>
        <v/>
      </c>
      <c r="F622">
        <f>IF('Data R1'!C624="","",'Data R1'!F624)</f>
        <v/>
      </c>
      <c r="G622">
        <f>IF('Data R1'!C624="","",'Data R1'!AD624)</f>
        <v/>
      </c>
      <c r="H622">
        <f>IF('Data R1'!C624="","",'Data R1'!AC624)</f>
        <v/>
      </c>
      <c r="I622">
        <f>IF('Data R1'!C624="","",COUNTIF('Data R1'!J624,"&gt;0")+COUNTIF('Data R1'!L624,"&gt;0")+COUNTIF('Data R1'!N624,"&gt;0")+COUNTIF('Data R1'!P624,"&gt;0")+COUNTIF('Data R1'!R624,"&gt;0")+COUNTIF('Data R1'!T624,"&gt;0")+COUNTIF('Data R1'!V624,"&gt;0")+COUNTIF('Data R1'!X624,"&gt;0"))</f>
        <v/>
      </c>
      <c r="J622">
        <f>IF('Data R1'!C624="","",IF((COUNTIF('Data R1'!K624,"&gt;0")+COUNTIF('Data R1'!M624,"&gt;0")+COUNTIF('Data R1'!O624,"&gt;0")+COUNTIF('Data R1'!Q624,"&gt;0")+COUNTIF('Data R1'!S624,"&gt;0")+COUNTIF('Data R1'!U624,"&gt;0")+COUNTIF('Data R1'!W624,"&gt;0")+COUNTIF('Data R1'!Y624,"&gt;0"))&gt;0,1,0))</f>
        <v/>
      </c>
      <c r="M622" t="inlineStr">
        <is>
          <t>Data R</t>
        </is>
      </c>
    </row>
    <row r="623">
      <c r="A623" t="inlineStr">
        <is>
          <t>Regional 1</t>
        </is>
      </c>
      <c r="B623">
        <f>IF('Data R1'!C625="","",'Data R1'!B625)</f>
        <v/>
      </c>
      <c r="C623">
        <f>IF('Data R1'!C625="","",'Data R1'!C625)</f>
        <v/>
      </c>
      <c r="D623">
        <f>IF('Data R1'!C625="","",'Data R1'!D625)</f>
        <v/>
      </c>
      <c r="E623">
        <f>IF('Data R1'!C625="","",'Data R1'!E625)</f>
        <v/>
      </c>
      <c r="F623">
        <f>IF('Data R1'!C625="","",'Data R1'!F625)</f>
        <v/>
      </c>
      <c r="G623">
        <f>IF('Data R1'!C625="","",'Data R1'!AD625)</f>
        <v/>
      </c>
      <c r="H623">
        <f>IF('Data R1'!C625="","",'Data R1'!AC625)</f>
        <v/>
      </c>
      <c r="I623">
        <f>IF('Data R1'!C625="","",COUNTIF('Data R1'!J625,"&gt;0")+COUNTIF('Data R1'!L625,"&gt;0")+COUNTIF('Data R1'!N625,"&gt;0")+COUNTIF('Data R1'!P625,"&gt;0")+COUNTIF('Data R1'!R625,"&gt;0")+COUNTIF('Data R1'!T625,"&gt;0")+COUNTIF('Data R1'!V625,"&gt;0")+COUNTIF('Data R1'!X625,"&gt;0"))</f>
        <v/>
      </c>
      <c r="J623">
        <f>IF('Data R1'!C625="","",IF((COUNTIF('Data R1'!K625,"&gt;0")+COUNTIF('Data R1'!M625,"&gt;0")+COUNTIF('Data R1'!O625,"&gt;0")+COUNTIF('Data R1'!Q625,"&gt;0")+COUNTIF('Data R1'!S625,"&gt;0")+COUNTIF('Data R1'!U625,"&gt;0")+COUNTIF('Data R1'!W625,"&gt;0")+COUNTIF('Data R1'!Y625,"&gt;0"))&gt;0,1,0))</f>
        <v/>
      </c>
      <c r="M623" t="inlineStr">
        <is>
          <t>Data R</t>
        </is>
      </c>
    </row>
    <row r="624">
      <c r="A624" t="inlineStr">
        <is>
          <t>Regional 1</t>
        </is>
      </c>
      <c r="B624">
        <f>IF('Data R1'!C626="","",'Data R1'!B626)</f>
        <v/>
      </c>
      <c r="C624">
        <f>IF('Data R1'!C626="","",'Data R1'!C626)</f>
        <v/>
      </c>
      <c r="D624">
        <f>IF('Data R1'!C626="","",'Data R1'!D626)</f>
        <v/>
      </c>
      <c r="E624">
        <f>IF('Data R1'!C626="","",'Data R1'!E626)</f>
        <v/>
      </c>
      <c r="F624">
        <f>IF('Data R1'!C626="","",'Data R1'!F626)</f>
        <v/>
      </c>
      <c r="G624">
        <f>IF('Data R1'!C626="","",'Data R1'!AD626)</f>
        <v/>
      </c>
      <c r="H624">
        <f>IF('Data R1'!C626="","",'Data R1'!AC626)</f>
        <v/>
      </c>
      <c r="I624">
        <f>IF('Data R1'!C626="","",COUNTIF('Data R1'!J626,"&gt;0")+COUNTIF('Data R1'!L626,"&gt;0")+COUNTIF('Data R1'!N626,"&gt;0")+COUNTIF('Data R1'!P626,"&gt;0")+COUNTIF('Data R1'!R626,"&gt;0")+COUNTIF('Data R1'!T626,"&gt;0")+COUNTIF('Data R1'!V626,"&gt;0")+COUNTIF('Data R1'!X626,"&gt;0"))</f>
        <v/>
      </c>
      <c r="J624">
        <f>IF('Data R1'!C626="","",IF((COUNTIF('Data R1'!K626,"&gt;0")+COUNTIF('Data R1'!M626,"&gt;0")+COUNTIF('Data R1'!O626,"&gt;0")+COUNTIF('Data R1'!Q626,"&gt;0")+COUNTIF('Data R1'!S626,"&gt;0")+COUNTIF('Data R1'!U626,"&gt;0")+COUNTIF('Data R1'!W626,"&gt;0")+COUNTIF('Data R1'!Y626,"&gt;0"))&gt;0,1,0))</f>
        <v/>
      </c>
      <c r="M624" t="inlineStr">
        <is>
          <t>Data R</t>
        </is>
      </c>
    </row>
    <row r="625">
      <c r="A625" t="inlineStr">
        <is>
          <t>Regional 1</t>
        </is>
      </c>
      <c r="B625">
        <f>IF('Data R1'!C627="","",'Data R1'!B627)</f>
        <v/>
      </c>
      <c r="C625">
        <f>IF('Data R1'!C627="","",'Data R1'!C627)</f>
        <v/>
      </c>
      <c r="D625">
        <f>IF('Data R1'!C627="","",'Data R1'!D627)</f>
        <v/>
      </c>
      <c r="E625">
        <f>IF('Data R1'!C627="","",'Data R1'!E627)</f>
        <v/>
      </c>
      <c r="F625">
        <f>IF('Data R1'!C627="","",'Data R1'!F627)</f>
        <v/>
      </c>
      <c r="G625">
        <f>IF('Data R1'!C627="","",'Data R1'!AD627)</f>
        <v/>
      </c>
      <c r="H625">
        <f>IF('Data R1'!C627="","",'Data R1'!AC627)</f>
        <v/>
      </c>
      <c r="I625">
        <f>IF('Data R1'!C627="","",COUNTIF('Data R1'!J627,"&gt;0")+COUNTIF('Data R1'!L627,"&gt;0")+COUNTIF('Data R1'!N627,"&gt;0")+COUNTIF('Data R1'!P627,"&gt;0")+COUNTIF('Data R1'!R627,"&gt;0")+COUNTIF('Data R1'!T627,"&gt;0")+COUNTIF('Data R1'!V627,"&gt;0")+COUNTIF('Data R1'!X627,"&gt;0"))</f>
        <v/>
      </c>
      <c r="J625">
        <f>IF('Data R1'!C627="","",IF((COUNTIF('Data R1'!K627,"&gt;0")+COUNTIF('Data R1'!M627,"&gt;0")+COUNTIF('Data R1'!O627,"&gt;0")+COUNTIF('Data R1'!Q627,"&gt;0")+COUNTIF('Data R1'!S627,"&gt;0")+COUNTIF('Data R1'!U627,"&gt;0")+COUNTIF('Data R1'!W627,"&gt;0")+COUNTIF('Data R1'!Y627,"&gt;0"))&gt;0,1,0))</f>
        <v/>
      </c>
      <c r="M625" t="inlineStr">
        <is>
          <t>Data R</t>
        </is>
      </c>
    </row>
    <row r="626">
      <c r="A626" t="inlineStr">
        <is>
          <t>Regional 1</t>
        </is>
      </c>
      <c r="B626">
        <f>IF('Data R1'!C628="","",'Data R1'!B628)</f>
        <v/>
      </c>
      <c r="C626">
        <f>IF('Data R1'!C628="","",'Data R1'!C628)</f>
        <v/>
      </c>
      <c r="D626">
        <f>IF('Data R1'!C628="","",'Data R1'!D628)</f>
        <v/>
      </c>
      <c r="E626">
        <f>IF('Data R1'!C628="","",'Data R1'!E628)</f>
        <v/>
      </c>
      <c r="F626">
        <f>IF('Data R1'!C628="","",'Data R1'!F628)</f>
        <v/>
      </c>
      <c r="G626">
        <f>IF('Data R1'!C628="","",'Data R1'!AD628)</f>
        <v/>
      </c>
      <c r="H626">
        <f>IF('Data R1'!C628="","",'Data R1'!AC628)</f>
        <v/>
      </c>
      <c r="I626">
        <f>IF('Data R1'!C628="","",COUNTIF('Data R1'!J628,"&gt;0")+COUNTIF('Data R1'!L628,"&gt;0")+COUNTIF('Data R1'!N628,"&gt;0")+COUNTIF('Data R1'!P628,"&gt;0")+COUNTIF('Data R1'!R628,"&gt;0")+COUNTIF('Data R1'!T628,"&gt;0")+COUNTIF('Data R1'!V628,"&gt;0")+COUNTIF('Data R1'!X628,"&gt;0"))</f>
        <v/>
      </c>
      <c r="J626">
        <f>IF('Data R1'!C628="","",IF((COUNTIF('Data R1'!K628,"&gt;0")+COUNTIF('Data R1'!M628,"&gt;0")+COUNTIF('Data R1'!O628,"&gt;0")+COUNTIF('Data R1'!Q628,"&gt;0")+COUNTIF('Data R1'!S628,"&gt;0")+COUNTIF('Data R1'!U628,"&gt;0")+COUNTIF('Data R1'!W628,"&gt;0")+COUNTIF('Data R1'!Y628,"&gt;0"))&gt;0,1,0))</f>
        <v/>
      </c>
      <c r="M626" t="inlineStr">
        <is>
          <t>Data R</t>
        </is>
      </c>
    </row>
    <row r="627">
      <c r="A627" t="inlineStr">
        <is>
          <t>Regional 1</t>
        </is>
      </c>
      <c r="B627">
        <f>IF('Data R1'!C629="","",'Data R1'!B629)</f>
        <v/>
      </c>
      <c r="C627">
        <f>IF('Data R1'!C629="","",'Data R1'!C629)</f>
        <v/>
      </c>
      <c r="D627">
        <f>IF('Data R1'!C629="","",'Data R1'!D629)</f>
        <v/>
      </c>
      <c r="E627">
        <f>IF('Data R1'!C629="","",'Data R1'!E629)</f>
        <v/>
      </c>
      <c r="F627">
        <f>IF('Data R1'!C629="","",'Data R1'!F629)</f>
        <v/>
      </c>
      <c r="G627">
        <f>IF('Data R1'!C629="","",'Data R1'!AD629)</f>
        <v/>
      </c>
      <c r="H627">
        <f>IF('Data R1'!C629="","",'Data R1'!AC629)</f>
        <v/>
      </c>
      <c r="I627">
        <f>IF('Data R1'!C629="","",COUNTIF('Data R1'!J629,"&gt;0")+COUNTIF('Data R1'!L629,"&gt;0")+COUNTIF('Data R1'!N629,"&gt;0")+COUNTIF('Data R1'!P629,"&gt;0")+COUNTIF('Data R1'!R629,"&gt;0")+COUNTIF('Data R1'!T629,"&gt;0")+COUNTIF('Data R1'!V629,"&gt;0")+COUNTIF('Data R1'!X629,"&gt;0"))</f>
        <v/>
      </c>
      <c r="J627">
        <f>IF('Data R1'!C629="","",IF((COUNTIF('Data R1'!K629,"&gt;0")+COUNTIF('Data R1'!M629,"&gt;0")+COUNTIF('Data R1'!O629,"&gt;0")+COUNTIF('Data R1'!Q629,"&gt;0")+COUNTIF('Data R1'!S629,"&gt;0")+COUNTIF('Data R1'!U629,"&gt;0")+COUNTIF('Data R1'!W629,"&gt;0")+COUNTIF('Data R1'!Y629,"&gt;0"))&gt;0,1,0))</f>
        <v/>
      </c>
      <c r="M627" t="inlineStr">
        <is>
          <t>Data R</t>
        </is>
      </c>
    </row>
    <row r="628">
      <c r="A628" t="inlineStr">
        <is>
          <t>Regional 1</t>
        </is>
      </c>
      <c r="B628">
        <f>IF('Data R1'!C630="","",'Data R1'!B630)</f>
        <v/>
      </c>
      <c r="C628">
        <f>IF('Data R1'!C630="","",'Data R1'!C630)</f>
        <v/>
      </c>
      <c r="D628">
        <f>IF('Data R1'!C630="","",'Data R1'!D630)</f>
        <v/>
      </c>
      <c r="E628">
        <f>IF('Data R1'!C630="","",'Data R1'!E630)</f>
        <v/>
      </c>
      <c r="F628">
        <f>IF('Data R1'!C630="","",'Data R1'!F630)</f>
        <v/>
      </c>
      <c r="G628">
        <f>IF('Data R1'!C630="","",'Data R1'!AD630)</f>
        <v/>
      </c>
      <c r="H628">
        <f>IF('Data R1'!C630="","",'Data R1'!AC630)</f>
        <v/>
      </c>
      <c r="I628">
        <f>IF('Data R1'!C630="","",COUNTIF('Data R1'!J630,"&gt;0")+COUNTIF('Data R1'!L630,"&gt;0")+COUNTIF('Data R1'!N630,"&gt;0")+COUNTIF('Data R1'!P630,"&gt;0")+COUNTIF('Data R1'!R630,"&gt;0")+COUNTIF('Data R1'!T630,"&gt;0")+COUNTIF('Data R1'!V630,"&gt;0")+COUNTIF('Data R1'!X630,"&gt;0"))</f>
        <v/>
      </c>
      <c r="J628">
        <f>IF('Data R1'!C630="","",IF((COUNTIF('Data R1'!K630,"&gt;0")+COUNTIF('Data R1'!M630,"&gt;0")+COUNTIF('Data R1'!O630,"&gt;0")+COUNTIF('Data R1'!Q630,"&gt;0")+COUNTIF('Data R1'!S630,"&gt;0")+COUNTIF('Data R1'!U630,"&gt;0")+COUNTIF('Data R1'!W630,"&gt;0")+COUNTIF('Data R1'!Y630,"&gt;0"))&gt;0,1,0))</f>
        <v/>
      </c>
      <c r="M628" t="inlineStr">
        <is>
          <t>Data R</t>
        </is>
      </c>
    </row>
    <row r="629">
      <c r="A629" t="inlineStr">
        <is>
          <t>Regional 1</t>
        </is>
      </c>
      <c r="B629">
        <f>IF('Data R1'!C631="","",'Data R1'!B631)</f>
        <v/>
      </c>
      <c r="C629">
        <f>IF('Data R1'!C631="","",'Data R1'!C631)</f>
        <v/>
      </c>
      <c r="D629">
        <f>IF('Data R1'!C631="","",'Data R1'!D631)</f>
        <v/>
      </c>
      <c r="E629">
        <f>IF('Data R1'!C631="","",'Data R1'!E631)</f>
        <v/>
      </c>
      <c r="F629">
        <f>IF('Data R1'!C631="","",'Data R1'!F631)</f>
        <v/>
      </c>
      <c r="G629">
        <f>IF('Data R1'!C631="","",'Data R1'!AD631)</f>
        <v/>
      </c>
      <c r="H629">
        <f>IF('Data R1'!C631="","",'Data R1'!AC631)</f>
        <v/>
      </c>
      <c r="I629">
        <f>IF('Data R1'!C631="","",COUNTIF('Data R1'!J631,"&gt;0")+COUNTIF('Data R1'!L631,"&gt;0")+COUNTIF('Data R1'!N631,"&gt;0")+COUNTIF('Data R1'!P631,"&gt;0")+COUNTIF('Data R1'!R631,"&gt;0")+COUNTIF('Data R1'!T631,"&gt;0")+COUNTIF('Data R1'!V631,"&gt;0")+COUNTIF('Data R1'!X631,"&gt;0"))</f>
        <v/>
      </c>
      <c r="J629">
        <f>IF('Data R1'!C631="","",IF((COUNTIF('Data R1'!K631,"&gt;0")+COUNTIF('Data R1'!M631,"&gt;0")+COUNTIF('Data R1'!O631,"&gt;0")+COUNTIF('Data R1'!Q631,"&gt;0")+COUNTIF('Data R1'!S631,"&gt;0")+COUNTIF('Data R1'!U631,"&gt;0")+COUNTIF('Data R1'!W631,"&gt;0")+COUNTIF('Data R1'!Y631,"&gt;0"))&gt;0,1,0))</f>
        <v/>
      </c>
      <c r="M629" t="inlineStr">
        <is>
          <t>Data R</t>
        </is>
      </c>
    </row>
    <row r="630">
      <c r="A630" t="inlineStr">
        <is>
          <t>Regional 1</t>
        </is>
      </c>
      <c r="B630">
        <f>IF('Data R1'!C632="","",'Data R1'!B632)</f>
        <v/>
      </c>
      <c r="C630">
        <f>IF('Data R1'!C632="","",'Data R1'!C632)</f>
        <v/>
      </c>
      <c r="D630">
        <f>IF('Data R1'!C632="","",'Data R1'!D632)</f>
        <v/>
      </c>
      <c r="E630">
        <f>IF('Data R1'!C632="","",'Data R1'!E632)</f>
        <v/>
      </c>
      <c r="F630">
        <f>IF('Data R1'!C632="","",'Data R1'!F632)</f>
        <v/>
      </c>
      <c r="G630">
        <f>IF('Data R1'!C632="","",'Data R1'!AD632)</f>
        <v/>
      </c>
      <c r="H630">
        <f>IF('Data R1'!C632="","",'Data R1'!AC632)</f>
        <v/>
      </c>
      <c r="I630">
        <f>IF('Data R1'!C632="","",COUNTIF('Data R1'!J632,"&gt;0")+COUNTIF('Data R1'!L632,"&gt;0")+COUNTIF('Data R1'!N632,"&gt;0")+COUNTIF('Data R1'!P632,"&gt;0")+COUNTIF('Data R1'!R632,"&gt;0")+COUNTIF('Data R1'!T632,"&gt;0")+COUNTIF('Data R1'!V632,"&gt;0")+COUNTIF('Data R1'!X632,"&gt;0"))</f>
        <v/>
      </c>
      <c r="J630">
        <f>IF('Data R1'!C632="","",IF((COUNTIF('Data R1'!K632,"&gt;0")+COUNTIF('Data R1'!M632,"&gt;0")+COUNTIF('Data R1'!O632,"&gt;0")+COUNTIF('Data R1'!Q632,"&gt;0")+COUNTIF('Data R1'!S632,"&gt;0")+COUNTIF('Data R1'!U632,"&gt;0")+COUNTIF('Data R1'!W632,"&gt;0")+COUNTIF('Data R1'!Y632,"&gt;0"))&gt;0,1,0))</f>
        <v/>
      </c>
      <c r="M630" t="inlineStr">
        <is>
          <t>Data R</t>
        </is>
      </c>
    </row>
    <row r="631">
      <c r="A631" t="inlineStr">
        <is>
          <t>Regional 1</t>
        </is>
      </c>
      <c r="B631">
        <f>IF('Data R1'!C633="","",'Data R1'!B633)</f>
        <v/>
      </c>
      <c r="C631">
        <f>IF('Data R1'!C633="","",'Data R1'!C633)</f>
        <v/>
      </c>
      <c r="D631">
        <f>IF('Data R1'!C633="","",'Data R1'!D633)</f>
        <v/>
      </c>
      <c r="E631">
        <f>IF('Data R1'!C633="","",'Data R1'!E633)</f>
        <v/>
      </c>
      <c r="F631">
        <f>IF('Data R1'!C633="","",'Data R1'!F633)</f>
        <v/>
      </c>
      <c r="G631">
        <f>IF('Data R1'!C633="","",'Data R1'!AD633)</f>
        <v/>
      </c>
      <c r="H631">
        <f>IF('Data R1'!C633="","",'Data R1'!AC633)</f>
        <v/>
      </c>
      <c r="I631">
        <f>IF('Data R1'!C633="","",COUNTIF('Data R1'!J633,"&gt;0")+COUNTIF('Data R1'!L633,"&gt;0")+COUNTIF('Data R1'!N633,"&gt;0")+COUNTIF('Data R1'!P633,"&gt;0")+COUNTIF('Data R1'!R633,"&gt;0")+COUNTIF('Data R1'!T633,"&gt;0")+COUNTIF('Data R1'!V633,"&gt;0")+COUNTIF('Data R1'!X633,"&gt;0"))</f>
        <v/>
      </c>
      <c r="J631">
        <f>IF('Data R1'!C633="","",IF((COUNTIF('Data R1'!K633,"&gt;0")+COUNTIF('Data R1'!M633,"&gt;0")+COUNTIF('Data R1'!O633,"&gt;0")+COUNTIF('Data R1'!Q633,"&gt;0")+COUNTIF('Data R1'!S633,"&gt;0")+COUNTIF('Data R1'!U633,"&gt;0")+COUNTIF('Data R1'!W633,"&gt;0")+COUNTIF('Data R1'!Y633,"&gt;0"))&gt;0,1,0))</f>
        <v/>
      </c>
      <c r="M631" t="inlineStr">
        <is>
          <t>Data R</t>
        </is>
      </c>
    </row>
    <row r="632">
      <c r="A632" t="inlineStr">
        <is>
          <t>Regional 1</t>
        </is>
      </c>
      <c r="B632">
        <f>IF('Data R1'!C634="","",'Data R1'!B634)</f>
        <v/>
      </c>
      <c r="C632">
        <f>IF('Data R1'!C634="","",'Data R1'!C634)</f>
        <v/>
      </c>
      <c r="D632">
        <f>IF('Data R1'!C634="","",'Data R1'!D634)</f>
        <v/>
      </c>
      <c r="E632">
        <f>IF('Data R1'!C634="","",'Data R1'!E634)</f>
        <v/>
      </c>
      <c r="F632">
        <f>IF('Data R1'!C634="","",'Data R1'!F634)</f>
        <v/>
      </c>
      <c r="G632">
        <f>IF('Data R1'!C634="","",'Data R1'!AD634)</f>
        <v/>
      </c>
      <c r="H632">
        <f>IF('Data R1'!C634="","",'Data R1'!AC634)</f>
        <v/>
      </c>
      <c r="I632">
        <f>IF('Data R1'!C634="","",COUNTIF('Data R1'!J634,"&gt;0")+COUNTIF('Data R1'!L634,"&gt;0")+COUNTIF('Data R1'!N634,"&gt;0")+COUNTIF('Data R1'!P634,"&gt;0")+COUNTIF('Data R1'!R634,"&gt;0")+COUNTIF('Data R1'!T634,"&gt;0")+COUNTIF('Data R1'!V634,"&gt;0")+COUNTIF('Data R1'!X634,"&gt;0"))</f>
        <v/>
      </c>
      <c r="J632">
        <f>IF('Data R1'!C634="","",IF((COUNTIF('Data R1'!K634,"&gt;0")+COUNTIF('Data R1'!M634,"&gt;0")+COUNTIF('Data R1'!O634,"&gt;0")+COUNTIF('Data R1'!Q634,"&gt;0")+COUNTIF('Data R1'!S634,"&gt;0")+COUNTIF('Data R1'!U634,"&gt;0")+COUNTIF('Data R1'!W634,"&gt;0")+COUNTIF('Data R1'!Y634,"&gt;0"))&gt;0,1,0))</f>
        <v/>
      </c>
      <c r="M632" t="inlineStr">
        <is>
          <t>Data R</t>
        </is>
      </c>
    </row>
    <row r="633">
      <c r="A633" t="inlineStr">
        <is>
          <t>Regional 1</t>
        </is>
      </c>
      <c r="B633">
        <f>IF('Data R1'!C635="","",'Data R1'!B635)</f>
        <v/>
      </c>
      <c r="C633">
        <f>IF('Data R1'!C635="","",'Data R1'!C635)</f>
        <v/>
      </c>
      <c r="D633">
        <f>IF('Data R1'!C635="","",'Data R1'!D635)</f>
        <v/>
      </c>
      <c r="E633">
        <f>IF('Data R1'!C635="","",'Data R1'!E635)</f>
        <v/>
      </c>
      <c r="F633">
        <f>IF('Data R1'!C635="","",'Data R1'!F635)</f>
        <v/>
      </c>
      <c r="G633">
        <f>IF('Data R1'!C635="","",'Data R1'!AD635)</f>
        <v/>
      </c>
      <c r="H633">
        <f>IF('Data R1'!C635="","",'Data R1'!AC635)</f>
        <v/>
      </c>
      <c r="I633">
        <f>IF('Data R1'!C635="","",COUNTIF('Data R1'!J635,"&gt;0")+COUNTIF('Data R1'!L635,"&gt;0")+COUNTIF('Data R1'!N635,"&gt;0")+COUNTIF('Data R1'!P635,"&gt;0")+COUNTIF('Data R1'!R635,"&gt;0")+COUNTIF('Data R1'!T635,"&gt;0")+COUNTIF('Data R1'!V635,"&gt;0")+COUNTIF('Data R1'!X635,"&gt;0"))</f>
        <v/>
      </c>
      <c r="J633">
        <f>IF('Data R1'!C635="","",IF((COUNTIF('Data R1'!K635,"&gt;0")+COUNTIF('Data R1'!M635,"&gt;0")+COUNTIF('Data R1'!O635,"&gt;0")+COUNTIF('Data R1'!Q635,"&gt;0")+COUNTIF('Data R1'!S635,"&gt;0")+COUNTIF('Data R1'!U635,"&gt;0")+COUNTIF('Data R1'!W635,"&gt;0")+COUNTIF('Data R1'!Y635,"&gt;0"))&gt;0,1,0))</f>
        <v/>
      </c>
      <c r="M633" t="inlineStr">
        <is>
          <t>Data R</t>
        </is>
      </c>
    </row>
    <row r="634">
      <c r="A634" t="inlineStr">
        <is>
          <t>Regional 1</t>
        </is>
      </c>
      <c r="B634">
        <f>IF('Data R1'!C636="","",'Data R1'!B636)</f>
        <v/>
      </c>
      <c r="C634">
        <f>IF('Data R1'!C636="","",'Data R1'!C636)</f>
        <v/>
      </c>
      <c r="D634">
        <f>IF('Data R1'!C636="","",'Data R1'!D636)</f>
        <v/>
      </c>
      <c r="E634">
        <f>IF('Data R1'!C636="","",'Data R1'!E636)</f>
        <v/>
      </c>
      <c r="F634">
        <f>IF('Data R1'!C636="","",'Data R1'!F636)</f>
        <v/>
      </c>
      <c r="G634">
        <f>IF('Data R1'!C636="","",'Data R1'!AD636)</f>
        <v/>
      </c>
      <c r="H634">
        <f>IF('Data R1'!C636="","",'Data R1'!AC636)</f>
        <v/>
      </c>
      <c r="I634">
        <f>IF('Data R1'!C636="","",COUNTIF('Data R1'!J636,"&gt;0")+COUNTIF('Data R1'!L636,"&gt;0")+COUNTIF('Data R1'!N636,"&gt;0")+COUNTIF('Data R1'!P636,"&gt;0")+COUNTIF('Data R1'!R636,"&gt;0")+COUNTIF('Data R1'!T636,"&gt;0")+COUNTIF('Data R1'!V636,"&gt;0")+COUNTIF('Data R1'!X636,"&gt;0"))</f>
        <v/>
      </c>
      <c r="J634">
        <f>IF('Data R1'!C636="","",IF((COUNTIF('Data R1'!K636,"&gt;0")+COUNTIF('Data R1'!M636,"&gt;0")+COUNTIF('Data R1'!O636,"&gt;0")+COUNTIF('Data R1'!Q636,"&gt;0")+COUNTIF('Data R1'!S636,"&gt;0")+COUNTIF('Data R1'!U636,"&gt;0")+COUNTIF('Data R1'!W636,"&gt;0")+COUNTIF('Data R1'!Y636,"&gt;0"))&gt;0,1,0))</f>
        <v/>
      </c>
      <c r="M634" t="inlineStr">
        <is>
          <t>Data R</t>
        </is>
      </c>
    </row>
    <row r="635">
      <c r="A635" t="inlineStr">
        <is>
          <t>Regional 1</t>
        </is>
      </c>
      <c r="B635">
        <f>IF('Data R1'!C637="","",'Data R1'!B637)</f>
        <v/>
      </c>
      <c r="C635">
        <f>IF('Data R1'!C637="","",'Data R1'!C637)</f>
        <v/>
      </c>
      <c r="D635">
        <f>IF('Data R1'!C637="","",'Data R1'!D637)</f>
        <v/>
      </c>
      <c r="E635">
        <f>IF('Data R1'!C637="","",'Data R1'!E637)</f>
        <v/>
      </c>
      <c r="F635">
        <f>IF('Data R1'!C637="","",'Data R1'!F637)</f>
        <v/>
      </c>
      <c r="G635">
        <f>IF('Data R1'!C637="","",'Data R1'!AD637)</f>
        <v/>
      </c>
      <c r="H635">
        <f>IF('Data R1'!C637="","",'Data R1'!AC637)</f>
        <v/>
      </c>
      <c r="I635">
        <f>IF('Data R1'!C637="","",COUNTIF('Data R1'!J637,"&gt;0")+COUNTIF('Data R1'!L637,"&gt;0")+COUNTIF('Data R1'!N637,"&gt;0")+COUNTIF('Data R1'!P637,"&gt;0")+COUNTIF('Data R1'!R637,"&gt;0")+COUNTIF('Data R1'!T637,"&gt;0")+COUNTIF('Data R1'!V637,"&gt;0")+COUNTIF('Data R1'!X637,"&gt;0"))</f>
        <v/>
      </c>
      <c r="J635">
        <f>IF('Data R1'!C637="","",IF((COUNTIF('Data R1'!K637,"&gt;0")+COUNTIF('Data R1'!M637,"&gt;0")+COUNTIF('Data R1'!O637,"&gt;0")+COUNTIF('Data R1'!Q637,"&gt;0")+COUNTIF('Data R1'!S637,"&gt;0")+COUNTIF('Data R1'!U637,"&gt;0")+COUNTIF('Data R1'!W637,"&gt;0")+COUNTIF('Data R1'!Y637,"&gt;0"))&gt;0,1,0))</f>
        <v/>
      </c>
      <c r="M635" t="inlineStr">
        <is>
          <t>Data R</t>
        </is>
      </c>
    </row>
    <row r="636">
      <c r="A636" t="inlineStr">
        <is>
          <t>Regional 1</t>
        </is>
      </c>
      <c r="B636">
        <f>IF('Data R1'!C638="","",'Data R1'!B638)</f>
        <v/>
      </c>
      <c r="C636">
        <f>IF('Data R1'!C638="","",'Data R1'!C638)</f>
        <v/>
      </c>
      <c r="D636">
        <f>IF('Data R1'!C638="","",'Data R1'!D638)</f>
        <v/>
      </c>
      <c r="E636">
        <f>IF('Data R1'!C638="","",'Data R1'!E638)</f>
        <v/>
      </c>
      <c r="F636">
        <f>IF('Data R1'!C638="","",'Data R1'!F638)</f>
        <v/>
      </c>
      <c r="G636">
        <f>IF('Data R1'!C638="","",'Data R1'!AD638)</f>
        <v/>
      </c>
      <c r="H636">
        <f>IF('Data R1'!C638="","",'Data R1'!AC638)</f>
        <v/>
      </c>
      <c r="I636">
        <f>IF('Data R1'!C638="","",COUNTIF('Data R1'!J638,"&gt;0")+COUNTIF('Data R1'!L638,"&gt;0")+COUNTIF('Data R1'!N638,"&gt;0")+COUNTIF('Data R1'!P638,"&gt;0")+COUNTIF('Data R1'!R638,"&gt;0")+COUNTIF('Data R1'!T638,"&gt;0")+COUNTIF('Data R1'!V638,"&gt;0")+COUNTIF('Data R1'!X638,"&gt;0"))</f>
        <v/>
      </c>
      <c r="J636">
        <f>IF('Data R1'!C638="","",IF((COUNTIF('Data R1'!K638,"&gt;0")+COUNTIF('Data R1'!M638,"&gt;0")+COUNTIF('Data R1'!O638,"&gt;0")+COUNTIF('Data R1'!Q638,"&gt;0")+COUNTIF('Data R1'!S638,"&gt;0")+COUNTIF('Data R1'!U638,"&gt;0")+COUNTIF('Data R1'!W638,"&gt;0")+COUNTIF('Data R1'!Y638,"&gt;0"))&gt;0,1,0))</f>
        <v/>
      </c>
      <c r="M636" t="inlineStr">
        <is>
          <t>Data R</t>
        </is>
      </c>
    </row>
    <row r="637">
      <c r="A637" t="inlineStr">
        <is>
          <t>Regional 1</t>
        </is>
      </c>
      <c r="B637">
        <f>IF('Data R1'!C639="","",'Data R1'!B639)</f>
        <v/>
      </c>
      <c r="C637">
        <f>IF('Data R1'!C639="","",'Data R1'!C639)</f>
        <v/>
      </c>
      <c r="D637">
        <f>IF('Data R1'!C639="","",'Data R1'!D639)</f>
        <v/>
      </c>
      <c r="E637">
        <f>IF('Data R1'!C639="","",'Data R1'!E639)</f>
        <v/>
      </c>
      <c r="F637">
        <f>IF('Data R1'!C639="","",'Data R1'!F639)</f>
        <v/>
      </c>
      <c r="G637">
        <f>IF('Data R1'!C639="","",'Data R1'!AD639)</f>
        <v/>
      </c>
      <c r="H637">
        <f>IF('Data R1'!C639="","",'Data R1'!AC639)</f>
        <v/>
      </c>
      <c r="I637">
        <f>IF('Data R1'!C639="","",COUNTIF('Data R1'!J639,"&gt;0")+COUNTIF('Data R1'!L639,"&gt;0")+COUNTIF('Data R1'!N639,"&gt;0")+COUNTIF('Data R1'!P639,"&gt;0")+COUNTIF('Data R1'!R639,"&gt;0")+COUNTIF('Data R1'!T639,"&gt;0")+COUNTIF('Data R1'!V639,"&gt;0")+COUNTIF('Data R1'!X639,"&gt;0"))</f>
        <v/>
      </c>
      <c r="J637">
        <f>IF('Data R1'!C639="","",IF((COUNTIF('Data R1'!K639,"&gt;0")+COUNTIF('Data R1'!M639,"&gt;0")+COUNTIF('Data R1'!O639,"&gt;0")+COUNTIF('Data R1'!Q639,"&gt;0")+COUNTIF('Data R1'!S639,"&gt;0")+COUNTIF('Data R1'!U639,"&gt;0")+COUNTIF('Data R1'!W639,"&gt;0")+COUNTIF('Data R1'!Y639,"&gt;0"))&gt;0,1,0))</f>
        <v/>
      </c>
      <c r="M637" t="inlineStr">
        <is>
          <t>Data R</t>
        </is>
      </c>
    </row>
    <row r="638">
      <c r="A638" t="inlineStr">
        <is>
          <t>Regional 1</t>
        </is>
      </c>
      <c r="B638">
        <f>IF('Data R1'!C640="","",'Data R1'!B640)</f>
        <v/>
      </c>
      <c r="C638">
        <f>IF('Data R1'!C640="","",'Data R1'!C640)</f>
        <v/>
      </c>
      <c r="D638">
        <f>IF('Data R1'!C640="","",'Data R1'!D640)</f>
        <v/>
      </c>
      <c r="E638">
        <f>IF('Data R1'!C640="","",'Data R1'!E640)</f>
        <v/>
      </c>
      <c r="F638">
        <f>IF('Data R1'!C640="","",'Data R1'!F640)</f>
        <v/>
      </c>
      <c r="G638">
        <f>IF('Data R1'!C640="","",'Data R1'!AD640)</f>
        <v/>
      </c>
      <c r="H638">
        <f>IF('Data R1'!C640="","",'Data R1'!AC640)</f>
        <v/>
      </c>
      <c r="I638">
        <f>IF('Data R1'!C640="","",COUNTIF('Data R1'!J640,"&gt;0")+COUNTIF('Data R1'!L640,"&gt;0")+COUNTIF('Data R1'!N640,"&gt;0")+COUNTIF('Data R1'!P640,"&gt;0")+COUNTIF('Data R1'!R640,"&gt;0")+COUNTIF('Data R1'!T640,"&gt;0")+COUNTIF('Data R1'!V640,"&gt;0")+COUNTIF('Data R1'!X640,"&gt;0"))</f>
        <v/>
      </c>
      <c r="J638">
        <f>IF('Data R1'!C640="","",IF((COUNTIF('Data R1'!K640,"&gt;0")+COUNTIF('Data R1'!M640,"&gt;0")+COUNTIF('Data R1'!O640,"&gt;0")+COUNTIF('Data R1'!Q640,"&gt;0")+COUNTIF('Data R1'!S640,"&gt;0")+COUNTIF('Data R1'!U640,"&gt;0")+COUNTIF('Data R1'!W640,"&gt;0")+COUNTIF('Data R1'!Y640,"&gt;0"))&gt;0,1,0))</f>
        <v/>
      </c>
      <c r="M638" t="inlineStr">
        <is>
          <t>Data R</t>
        </is>
      </c>
    </row>
    <row r="639">
      <c r="A639" t="inlineStr">
        <is>
          <t>Regional 1</t>
        </is>
      </c>
      <c r="B639">
        <f>IF('Data R1'!C641="","",'Data R1'!B641)</f>
        <v/>
      </c>
      <c r="C639">
        <f>IF('Data R1'!C641="","",'Data R1'!C641)</f>
        <v/>
      </c>
      <c r="D639">
        <f>IF('Data R1'!C641="","",'Data R1'!D641)</f>
        <v/>
      </c>
      <c r="E639">
        <f>IF('Data R1'!C641="","",'Data R1'!E641)</f>
        <v/>
      </c>
      <c r="F639">
        <f>IF('Data R1'!C641="","",'Data R1'!F641)</f>
        <v/>
      </c>
      <c r="G639">
        <f>IF('Data R1'!C641="","",'Data R1'!AD641)</f>
        <v/>
      </c>
      <c r="H639">
        <f>IF('Data R1'!C641="","",'Data R1'!AC641)</f>
        <v/>
      </c>
      <c r="I639">
        <f>IF('Data R1'!C641="","",COUNTIF('Data R1'!J641,"&gt;0")+COUNTIF('Data R1'!L641,"&gt;0")+COUNTIF('Data R1'!N641,"&gt;0")+COUNTIF('Data R1'!P641,"&gt;0")+COUNTIF('Data R1'!R641,"&gt;0")+COUNTIF('Data R1'!T641,"&gt;0")+COUNTIF('Data R1'!V641,"&gt;0")+COUNTIF('Data R1'!X641,"&gt;0"))</f>
        <v/>
      </c>
      <c r="J639">
        <f>IF('Data R1'!C641="","",IF((COUNTIF('Data R1'!K641,"&gt;0")+COUNTIF('Data R1'!M641,"&gt;0")+COUNTIF('Data R1'!O641,"&gt;0")+COUNTIF('Data R1'!Q641,"&gt;0")+COUNTIF('Data R1'!S641,"&gt;0")+COUNTIF('Data R1'!U641,"&gt;0")+COUNTIF('Data R1'!W641,"&gt;0")+COUNTIF('Data R1'!Y641,"&gt;0"))&gt;0,1,0))</f>
        <v/>
      </c>
      <c r="M639" t="inlineStr">
        <is>
          <t>Data R</t>
        </is>
      </c>
    </row>
    <row r="640">
      <c r="A640" t="inlineStr">
        <is>
          <t>Regional 1</t>
        </is>
      </c>
      <c r="B640">
        <f>IF('Data R1'!C642="","",'Data R1'!B642)</f>
        <v/>
      </c>
      <c r="C640">
        <f>IF('Data R1'!C642="","",'Data R1'!C642)</f>
        <v/>
      </c>
      <c r="D640">
        <f>IF('Data R1'!C642="","",'Data R1'!D642)</f>
        <v/>
      </c>
      <c r="E640">
        <f>IF('Data R1'!C642="","",'Data R1'!E642)</f>
        <v/>
      </c>
      <c r="F640">
        <f>IF('Data R1'!C642="","",'Data R1'!F642)</f>
        <v/>
      </c>
      <c r="G640">
        <f>IF('Data R1'!C642="","",'Data R1'!AD642)</f>
        <v/>
      </c>
      <c r="H640">
        <f>IF('Data R1'!C642="","",'Data R1'!AC642)</f>
        <v/>
      </c>
      <c r="I640">
        <f>IF('Data R1'!C642="","",COUNTIF('Data R1'!J642,"&gt;0")+COUNTIF('Data R1'!L642,"&gt;0")+COUNTIF('Data R1'!N642,"&gt;0")+COUNTIF('Data R1'!P642,"&gt;0")+COUNTIF('Data R1'!R642,"&gt;0")+COUNTIF('Data R1'!T642,"&gt;0")+COUNTIF('Data R1'!V642,"&gt;0")+COUNTIF('Data R1'!X642,"&gt;0"))</f>
        <v/>
      </c>
      <c r="J640">
        <f>IF('Data R1'!C642="","",IF((COUNTIF('Data R1'!K642,"&gt;0")+COUNTIF('Data R1'!M642,"&gt;0")+COUNTIF('Data R1'!O642,"&gt;0")+COUNTIF('Data R1'!Q642,"&gt;0")+COUNTIF('Data R1'!S642,"&gt;0")+COUNTIF('Data R1'!U642,"&gt;0")+COUNTIF('Data R1'!W642,"&gt;0")+COUNTIF('Data R1'!Y642,"&gt;0"))&gt;0,1,0))</f>
        <v/>
      </c>
      <c r="M640" t="inlineStr">
        <is>
          <t>Data R</t>
        </is>
      </c>
    </row>
    <row r="641">
      <c r="A641" t="inlineStr">
        <is>
          <t>Regional 1</t>
        </is>
      </c>
      <c r="B641">
        <f>IF('Data R1'!C643="","",'Data R1'!B643)</f>
        <v/>
      </c>
      <c r="C641">
        <f>IF('Data R1'!C643="","",'Data R1'!C643)</f>
        <v/>
      </c>
      <c r="D641">
        <f>IF('Data R1'!C643="","",'Data R1'!D643)</f>
        <v/>
      </c>
      <c r="E641">
        <f>IF('Data R1'!C643="","",'Data R1'!E643)</f>
        <v/>
      </c>
      <c r="F641">
        <f>IF('Data R1'!C643="","",'Data R1'!F643)</f>
        <v/>
      </c>
      <c r="G641">
        <f>IF('Data R1'!C643="","",'Data R1'!AD643)</f>
        <v/>
      </c>
      <c r="H641">
        <f>IF('Data R1'!C643="","",'Data R1'!AC643)</f>
        <v/>
      </c>
      <c r="I641">
        <f>IF('Data R1'!C643="","",COUNTIF('Data R1'!J643,"&gt;0")+COUNTIF('Data R1'!L643,"&gt;0")+COUNTIF('Data R1'!N643,"&gt;0")+COUNTIF('Data R1'!P643,"&gt;0")+COUNTIF('Data R1'!R643,"&gt;0")+COUNTIF('Data R1'!T643,"&gt;0")+COUNTIF('Data R1'!V643,"&gt;0")+COUNTIF('Data R1'!X643,"&gt;0"))</f>
        <v/>
      </c>
      <c r="J641">
        <f>IF('Data R1'!C643="","",IF((COUNTIF('Data R1'!K643,"&gt;0")+COUNTIF('Data R1'!M643,"&gt;0")+COUNTIF('Data R1'!O643,"&gt;0")+COUNTIF('Data R1'!Q643,"&gt;0")+COUNTIF('Data R1'!S643,"&gt;0")+COUNTIF('Data R1'!U643,"&gt;0")+COUNTIF('Data R1'!W643,"&gt;0")+COUNTIF('Data R1'!Y643,"&gt;0"))&gt;0,1,0))</f>
        <v/>
      </c>
      <c r="M641" t="inlineStr">
        <is>
          <t>Data R</t>
        </is>
      </c>
    </row>
    <row r="642">
      <c r="A642" t="inlineStr">
        <is>
          <t>Regional 1</t>
        </is>
      </c>
      <c r="B642">
        <f>IF('Data R1'!C644="","",'Data R1'!B644)</f>
        <v/>
      </c>
      <c r="C642">
        <f>IF('Data R1'!C644="","",'Data R1'!C644)</f>
        <v/>
      </c>
      <c r="D642">
        <f>IF('Data R1'!C644="","",'Data R1'!D644)</f>
        <v/>
      </c>
      <c r="E642">
        <f>IF('Data R1'!C644="","",'Data R1'!E644)</f>
        <v/>
      </c>
      <c r="F642">
        <f>IF('Data R1'!C644="","",'Data R1'!F644)</f>
        <v/>
      </c>
      <c r="G642">
        <f>IF('Data R1'!C644="","",'Data R1'!AD644)</f>
        <v/>
      </c>
      <c r="H642">
        <f>IF('Data R1'!C644="","",'Data R1'!AC644)</f>
        <v/>
      </c>
      <c r="I642">
        <f>IF('Data R1'!C644="","",COUNTIF('Data R1'!J644,"&gt;0")+COUNTIF('Data R1'!L644,"&gt;0")+COUNTIF('Data R1'!N644,"&gt;0")+COUNTIF('Data R1'!P644,"&gt;0")+COUNTIF('Data R1'!R644,"&gt;0")+COUNTIF('Data R1'!T644,"&gt;0")+COUNTIF('Data R1'!V644,"&gt;0")+COUNTIF('Data R1'!X644,"&gt;0"))</f>
        <v/>
      </c>
      <c r="J642">
        <f>IF('Data R1'!C644="","",IF((COUNTIF('Data R1'!K644,"&gt;0")+COUNTIF('Data R1'!M644,"&gt;0")+COUNTIF('Data R1'!O644,"&gt;0")+COUNTIF('Data R1'!Q644,"&gt;0")+COUNTIF('Data R1'!S644,"&gt;0")+COUNTIF('Data R1'!U644,"&gt;0")+COUNTIF('Data R1'!W644,"&gt;0")+COUNTIF('Data R1'!Y644,"&gt;0"))&gt;0,1,0))</f>
        <v/>
      </c>
      <c r="M642" t="inlineStr">
        <is>
          <t>Data R</t>
        </is>
      </c>
    </row>
    <row r="643">
      <c r="A643" t="inlineStr">
        <is>
          <t>Regional 1</t>
        </is>
      </c>
      <c r="B643">
        <f>IF('Data R1'!C645="","",'Data R1'!B645)</f>
        <v/>
      </c>
      <c r="C643">
        <f>IF('Data R1'!C645="","",'Data R1'!C645)</f>
        <v/>
      </c>
      <c r="D643">
        <f>IF('Data R1'!C645="","",'Data R1'!D645)</f>
        <v/>
      </c>
      <c r="E643">
        <f>IF('Data R1'!C645="","",'Data R1'!E645)</f>
        <v/>
      </c>
      <c r="F643">
        <f>IF('Data R1'!C645="","",'Data R1'!F645)</f>
        <v/>
      </c>
      <c r="G643">
        <f>IF('Data R1'!C645="","",'Data R1'!AD645)</f>
        <v/>
      </c>
      <c r="H643">
        <f>IF('Data R1'!C645="","",'Data R1'!AC645)</f>
        <v/>
      </c>
      <c r="I643">
        <f>IF('Data R1'!C645="","",COUNTIF('Data R1'!J645,"&gt;0")+COUNTIF('Data R1'!L645,"&gt;0")+COUNTIF('Data R1'!N645,"&gt;0")+COUNTIF('Data R1'!P645,"&gt;0")+COUNTIF('Data R1'!R645,"&gt;0")+COUNTIF('Data R1'!T645,"&gt;0")+COUNTIF('Data R1'!V645,"&gt;0")+COUNTIF('Data R1'!X645,"&gt;0"))</f>
        <v/>
      </c>
      <c r="J643">
        <f>IF('Data R1'!C645="","",IF((COUNTIF('Data R1'!K645,"&gt;0")+COUNTIF('Data R1'!M645,"&gt;0")+COUNTIF('Data R1'!O645,"&gt;0")+COUNTIF('Data R1'!Q645,"&gt;0")+COUNTIF('Data R1'!S645,"&gt;0")+COUNTIF('Data R1'!U645,"&gt;0")+COUNTIF('Data R1'!W645,"&gt;0")+COUNTIF('Data R1'!Y645,"&gt;0"))&gt;0,1,0))</f>
        <v/>
      </c>
      <c r="M643" t="inlineStr">
        <is>
          <t>Data R</t>
        </is>
      </c>
    </row>
    <row r="644">
      <c r="A644" t="inlineStr">
        <is>
          <t>Regional 1</t>
        </is>
      </c>
      <c r="B644">
        <f>IF('Data R1'!C646="","",'Data R1'!B646)</f>
        <v/>
      </c>
      <c r="C644">
        <f>IF('Data R1'!C646="","",'Data R1'!C646)</f>
        <v/>
      </c>
      <c r="D644">
        <f>IF('Data R1'!C646="","",'Data R1'!D646)</f>
        <v/>
      </c>
      <c r="E644">
        <f>IF('Data R1'!C646="","",'Data R1'!E646)</f>
        <v/>
      </c>
      <c r="F644">
        <f>IF('Data R1'!C646="","",'Data R1'!F646)</f>
        <v/>
      </c>
      <c r="G644">
        <f>IF('Data R1'!C646="","",'Data R1'!AD646)</f>
        <v/>
      </c>
      <c r="H644">
        <f>IF('Data R1'!C646="","",'Data R1'!AC646)</f>
        <v/>
      </c>
      <c r="I644">
        <f>IF('Data R1'!C646="","",COUNTIF('Data R1'!J646,"&gt;0")+COUNTIF('Data R1'!L646,"&gt;0")+COUNTIF('Data R1'!N646,"&gt;0")+COUNTIF('Data R1'!P646,"&gt;0")+COUNTIF('Data R1'!R646,"&gt;0")+COUNTIF('Data R1'!T646,"&gt;0")+COUNTIF('Data R1'!V646,"&gt;0")+COUNTIF('Data R1'!X646,"&gt;0"))</f>
        <v/>
      </c>
      <c r="J644">
        <f>IF('Data R1'!C646="","",IF((COUNTIF('Data R1'!K646,"&gt;0")+COUNTIF('Data R1'!M646,"&gt;0")+COUNTIF('Data R1'!O646,"&gt;0")+COUNTIF('Data R1'!Q646,"&gt;0")+COUNTIF('Data R1'!S646,"&gt;0")+COUNTIF('Data R1'!U646,"&gt;0")+COUNTIF('Data R1'!W646,"&gt;0")+COUNTIF('Data R1'!Y646,"&gt;0"))&gt;0,1,0))</f>
        <v/>
      </c>
      <c r="M644" t="inlineStr">
        <is>
          <t>Data R</t>
        </is>
      </c>
    </row>
    <row r="645">
      <c r="A645" t="inlineStr">
        <is>
          <t>Regional 1</t>
        </is>
      </c>
      <c r="B645">
        <f>IF('Data R1'!C647="","",'Data R1'!B647)</f>
        <v/>
      </c>
      <c r="C645">
        <f>IF('Data R1'!C647="","",'Data R1'!C647)</f>
        <v/>
      </c>
      <c r="D645">
        <f>IF('Data R1'!C647="","",'Data R1'!D647)</f>
        <v/>
      </c>
      <c r="E645">
        <f>IF('Data R1'!C647="","",'Data R1'!E647)</f>
        <v/>
      </c>
      <c r="F645">
        <f>IF('Data R1'!C647="","",'Data R1'!F647)</f>
        <v/>
      </c>
      <c r="G645">
        <f>IF('Data R1'!C647="","",'Data R1'!AD647)</f>
        <v/>
      </c>
      <c r="H645">
        <f>IF('Data R1'!C647="","",'Data R1'!AC647)</f>
        <v/>
      </c>
      <c r="I645">
        <f>IF('Data R1'!C647="","",COUNTIF('Data R1'!J647,"&gt;0")+COUNTIF('Data R1'!L647,"&gt;0")+COUNTIF('Data R1'!N647,"&gt;0")+COUNTIF('Data R1'!P647,"&gt;0")+COUNTIF('Data R1'!R647,"&gt;0")+COUNTIF('Data R1'!T647,"&gt;0")+COUNTIF('Data R1'!V647,"&gt;0")+COUNTIF('Data R1'!X647,"&gt;0"))</f>
        <v/>
      </c>
      <c r="J645">
        <f>IF('Data R1'!C647="","",IF((COUNTIF('Data R1'!K647,"&gt;0")+COUNTIF('Data R1'!M647,"&gt;0")+COUNTIF('Data R1'!O647,"&gt;0")+COUNTIF('Data R1'!Q647,"&gt;0")+COUNTIF('Data R1'!S647,"&gt;0")+COUNTIF('Data R1'!U647,"&gt;0")+COUNTIF('Data R1'!W647,"&gt;0")+COUNTIF('Data R1'!Y647,"&gt;0"))&gt;0,1,0))</f>
        <v/>
      </c>
      <c r="M645" t="inlineStr">
        <is>
          <t>Data R</t>
        </is>
      </c>
    </row>
    <row r="646">
      <c r="A646" t="inlineStr">
        <is>
          <t>Regional 1</t>
        </is>
      </c>
      <c r="B646">
        <f>IF('Data R1'!C648="","",'Data R1'!B648)</f>
        <v/>
      </c>
      <c r="C646">
        <f>IF('Data R1'!C648="","",'Data R1'!C648)</f>
        <v/>
      </c>
      <c r="D646">
        <f>IF('Data R1'!C648="","",'Data R1'!D648)</f>
        <v/>
      </c>
      <c r="E646">
        <f>IF('Data R1'!C648="","",'Data R1'!E648)</f>
        <v/>
      </c>
      <c r="F646">
        <f>IF('Data R1'!C648="","",'Data R1'!F648)</f>
        <v/>
      </c>
      <c r="G646">
        <f>IF('Data R1'!C648="","",'Data R1'!AD648)</f>
        <v/>
      </c>
      <c r="H646">
        <f>IF('Data R1'!C648="","",'Data R1'!AC648)</f>
        <v/>
      </c>
      <c r="I646">
        <f>IF('Data R1'!C648="","",COUNTIF('Data R1'!J648,"&gt;0")+COUNTIF('Data R1'!L648,"&gt;0")+COUNTIF('Data R1'!N648,"&gt;0")+COUNTIF('Data R1'!P648,"&gt;0")+COUNTIF('Data R1'!R648,"&gt;0")+COUNTIF('Data R1'!T648,"&gt;0")+COUNTIF('Data R1'!V648,"&gt;0")+COUNTIF('Data R1'!X648,"&gt;0"))</f>
        <v/>
      </c>
      <c r="J646">
        <f>IF('Data R1'!C648="","",IF((COUNTIF('Data R1'!K648,"&gt;0")+COUNTIF('Data R1'!M648,"&gt;0")+COUNTIF('Data R1'!O648,"&gt;0")+COUNTIF('Data R1'!Q648,"&gt;0")+COUNTIF('Data R1'!S648,"&gt;0")+COUNTIF('Data R1'!U648,"&gt;0")+COUNTIF('Data R1'!W648,"&gt;0")+COUNTIF('Data R1'!Y648,"&gt;0"))&gt;0,1,0))</f>
        <v/>
      </c>
      <c r="M646" t="inlineStr">
        <is>
          <t>Data R</t>
        </is>
      </c>
    </row>
    <row r="647">
      <c r="A647" t="inlineStr">
        <is>
          <t>Regional 1</t>
        </is>
      </c>
      <c r="B647">
        <f>IF('Data R1'!C649="","",'Data R1'!B649)</f>
        <v/>
      </c>
      <c r="C647">
        <f>IF('Data R1'!C649="","",'Data R1'!C649)</f>
        <v/>
      </c>
      <c r="D647">
        <f>IF('Data R1'!C649="","",'Data R1'!D649)</f>
        <v/>
      </c>
      <c r="E647">
        <f>IF('Data R1'!C649="","",'Data R1'!E649)</f>
        <v/>
      </c>
      <c r="F647">
        <f>IF('Data R1'!C649="","",'Data R1'!F649)</f>
        <v/>
      </c>
      <c r="G647">
        <f>IF('Data R1'!C649="","",'Data R1'!AD649)</f>
        <v/>
      </c>
      <c r="H647">
        <f>IF('Data R1'!C649="","",'Data R1'!AC649)</f>
        <v/>
      </c>
      <c r="I647">
        <f>IF('Data R1'!C649="","",COUNTIF('Data R1'!J649,"&gt;0")+COUNTIF('Data R1'!L649,"&gt;0")+COUNTIF('Data R1'!N649,"&gt;0")+COUNTIF('Data R1'!P649,"&gt;0")+COUNTIF('Data R1'!R649,"&gt;0")+COUNTIF('Data R1'!T649,"&gt;0")+COUNTIF('Data R1'!V649,"&gt;0")+COUNTIF('Data R1'!X649,"&gt;0"))</f>
        <v/>
      </c>
      <c r="J647">
        <f>IF('Data R1'!C649="","",IF((COUNTIF('Data R1'!K649,"&gt;0")+COUNTIF('Data R1'!M649,"&gt;0")+COUNTIF('Data R1'!O649,"&gt;0")+COUNTIF('Data R1'!Q649,"&gt;0")+COUNTIF('Data R1'!S649,"&gt;0")+COUNTIF('Data R1'!U649,"&gt;0")+COUNTIF('Data R1'!W649,"&gt;0")+COUNTIF('Data R1'!Y649,"&gt;0"))&gt;0,1,0))</f>
        <v/>
      </c>
      <c r="M647" t="inlineStr">
        <is>
          <t>Data R</t>
        </is>
      </c>
    </row>
    <row r="648">
      <c r="A648" t="inlineStr">
        <is>
          <t>Regional 1</t>
        </is>
      </c>
      <c r="B648">
        <f>IF('Data R1'!C650="","",'Data R1'!B650)</f>
        <v/>
      </c>
      <c r="C648">
        <f>IF('Data R1'!C650="","",'Data R1'!C650)</f>
        <v/>
      </c>
      <c r="D648">
        <f>IF('Data R1'!C650="","",'Data R1'!D650)</f>
        <v/>
      </c>
      <c r="E648">
        <f>IF('Data R1'!C650="","",'Data R1'!E650)</f>
        <v/>
      </c>
      <c r="F648">
        <f>IF('Data R1'!C650="","",'Data R1'!F650)</f>
        <v/>
      </c>
      <c r="G648">
        <f>IF('Data R1'!C650="","",'Data R1'!AD650)</f>
        <v/>
      </c>
      <c r="H648">
        <f>IF('Data R1'!C650="","",'Data R1'!AC650)</f>
        <v/>
      </c>
      <c r="I648">
        <f>IF('Data R1'!C650="","",COUNTIF('Data R1'!J650,"&gt;0")+COUNTIF('Data R1'!L650,"&gt;0")+COUNTIF('Data R1'!N650,"&gt;0")+COUNTIF('Data R1'!P650,"&gt;0")+COUNTIF('Data R1'!R650,"&gt;0")+COUNTIF('Data R1'!T650,"&gt;0")+COUNTIF('Data R1'!V650,"&gt;0")+COUNTIF('Data R1'!X650,"&gt;0"))</f>
        <v/>
      </c>
      <c r="J648">
        <f>IF('Data R1'!C650="","",IF((COUNTIF('Data R1'!K650,"&gt;0")+COUNTIF('Data R1'!M650,"&gt;0")+COUNTIF('Data R1'!O650,"&gt;0")+COUNTIF('Data R1'!Q650,"&gt;0")+COUNTIF('Data R1'!S650,"&gt;0")+COUNTIF('Data R1'!U650,"&gt;0")+COUNTIF('Data R1'!W650,"&gt;0")+COUNTIF('Data R1'!Y650,"&gt;0"))&gt;0,1,0))</f>
        <v/>
      </c>
      <c r="M648" t="inlineStr">
        <is>
          <t>Data R</t>
        </is>
      </c>
    </row>
    <row r="649">
      <c r="A649" t="inlineStr">
        <is>
          <t>Regional 1</t>
        </is>
      </c>
      <c r="B649">
        <f>IF('Data R1'!C651="","",'Data R1'!B651)</f>
        <v/>
      </c>
      <c r="C649">
        <f>IF('Data R1'!C651="","",'Data R1'!C651)</f>
        <v/>
      </c>
      <c r="D649">
        <f>IF('Data R1'!C651="","",'Data R1'!D651)</f>
        <v/>
      </c>
      <c r="E649">
        <f>IF('Data R1'!C651="","",'Data R1'!E651)</f>
        <v/>
      </c>
      <c r="F649">
        <f>IF('Data R1'!C651="","",'Data R1'!F651)</f>
        <v/>
      </c>
      <c r="G649">
        <f>IF('Data R1'!C651="","",'Data R1'!AD651)</f>
        <v/>
      </c>
      <c r="H649">
        <f>IF('Data R1'!C651="","",'Data R1'!AC651)</f>
        <v/>
      </c>
      <c r="I649">
        <f>IF('Data R1'!C651="","",COUNTIF('Data R1'!J651,"&gt;0")+COUNTIF('Data R1'!L651,"&gt;0")+COUNTIF('Data R1'!N651,"&gt;0")+COUNTIF('Data R1'!P651,"&gt;0")+COUNTIF('Data R1'!R651,"&gt;0")+COUNTIF('Data R1'!T651,"&gt;0")+COUNTIF('Data R1'!V651,"&gt;0")+COUNTIF('Data R1'!X651,"&gt;0"))</f>
        <v/>
      </c>
      <c r="J649">
        <f>IF('Data R1'!C651="","",IF((COUNTIF('Data R1'!K651,"&gt;0")+COUNTIF('Data R1'!M651,"&gt;0")+COUNTIF('Data R1'!O651,"&gt;0")+COUNTIF('Data R1'!Q651,"&gt;0")+COUNTIF('Data R1'!S651,"&gt;0")+COUNTIF('Data R1'!U651,"&gt;0")+COUNTIF('Data R1'!W651,"&gt;0")+COUNTIF('Data R1'!Y651,"&gt;0"))&gt;0,1,0))</f>
        <v/>
      </c>
      <c r="M649" t="inlineStr">
        <is>
          <t>Data R</t>
        </is>
      </c>
    </row>
    <row r="650">
      <c r="A650" t="inlineStr">
        <is>
          <t>Regional 1</t>
        </is>
      </c>
      <c r="B650">
        <f>IF('Data R1'!C652="","",'Data R1'!B652)</f>
        <v/>
      </c>
      <c r="C650">
        <f>IF('Data R1'!C652="","",'Data R1'!C652)</f>
        <v/>
      </c>
      <c r="D650">
        <f>IF('Data R1'!C652="","",'Data R1'!D652)</f>
        <v/>
      </c>
      <c r="E650">
        <f>IF('Data R1'!C652="","",'Data R1'!E652)</f>
        <v/>
      </c>
      <c r="F650">
        <f>IF('Data R1'!C652="","",'Data R1'!F652)</f>
        <v/>
      </c>
      <c r="G650">
        <f>IF('Data R1'!C652="","",'Data R1'!AD652)</f>
        <v/>
      </c>
      <c r="H650">
        <f>IF('Data R1'!C652="","",'Data R1'!AC652)</f>
        <v/>
      </c>
      <c r="I650">
        <f>IF('Data R1'!C652="","",COUNTIF('Data R1'!J652,"&gt;0")+COUNTIF('Data R1'!L652,"&gt;0")+COUNTIF('Data R1'!N652,"&gt;0")+COUNTIF('Data R1'!P652,"&gt;0")+COUNTIF('Data R1'!R652,"&gt;0")+COUNTIF('Data R1'!T652,"&gt;0")+COUNTIF('Data R1'!V652,"&gt;0")+COUNTIF('Data R1'!X652,"&gt;0"))</f>
        <v/>
      </c>
      <c r="J650">
        <f>IF('Data R1'!C652="","",IF((COUNTIF('Data R1'!K652,"&gt;0")+COUNTIF('Data R1'!M652,"&gt;0")+COUNTIF('Data R1'!O652,"&gt;0")+COUNTIF('Data R1'!Q652,"&gt;0")+COUNTIF('Data R1'!S652,"&gt;0")+COUNTIF('Data R1'!U652,"&gt;0")+COUNTIF('Data R1'!W652,"&gt;0")+COUNTIF('Data R1'!Y652,"&gt;0"))&gt;0,1,0))</f>
        <v/>
      </c>
      <c r="M650" t="inlineStr">
        <is>
          <t>Data R</t>
        </is>
      </c>
    </row>
    <row r="651">
      <c r="A651" t="inlineStr">
        <is>
          <t>Regional 1</t>
        </is>
      </c>
      <c r="B651">
        <f>IF('Data R1'!C653="","",'Data R1'!B653)</f>
        <v/>
      </c>
      <c r="C651">
        <f>IF('Data R1'!C653="","",'Data R1'!C653)</f>
        <v/>
      </c>
      <c r="D651">
        <f>IF('Data R1'!C653="","",'Data R1'!D653)</f>
        <v/>
      </c>
      <c r="E651">
        <f>IF('Data R1'!C653="","",'Data R1'!E653)</f>
        <v/>
      </c>
      <c r="F651">
        <f>IF('Data R1'!C653="","",'Data R1'!F653)</f>
        <v/>
      </c>
      <c r="G651">
        <f>IF('Data R1'!C653="","",'Data R1'!AD653)</f>
        <v/>
      </c>
      <c r="H651">
        <f>IF('Data R1'!C653="","",'Data R1'!AC653)</f>
        <v/>
      </c>
      <c r="I651">
        <f>IF('Data R1'!C653="","",COUNTIF('Data R1'!J653,"&gt;0")+COUNTIF('Data R1'!L653,"&gt;0")+COUNTIF('Data R1'!N653,"&gt;0")+COUNTIF('Data R1'!P653,"&gt;0")+COUNTIF('Data R1'!R653,"&gt;0")+COUNTIF('Data R1'!T653,"&gt;0")+COUNTIF('Data R1'!V653,"&gt;0")+COUNTIF('Data R1'!X653,"&gt;0"))</f>
        <v/>
      </c>
      <c r="J651">
        <f>IF('Data R1'!C653="","",IF((COUNTIF('Data R1'!K653,"&gt;0")+COUNTIF('Data R1'!M653,"&gt;0")+COUNTIF('Data R1'!O653,"&gt;0")+COUNTIF('Data R1'!Q653,"&gt;0")+COUNTIF('Data R1'!S653,"&gt;0")+COUNTIF('Data R1'!U653,"&gt;0")+COUNTIF('Data R1'!W653,"&gt;0")+COUNTIF('Data R1'!Y653,"&gt;0"))&gt;0,1,0))</f>
        <v/>
      </c>
      <c r="M651" t="inlineStr">
        <is>
          <t>Data R</t>
        </is>
      </c>
    </row>
    <row r="652">
      <c r="A652" t="inlineStr">
        <is>
          <t>Regional 1</t>
        </is>
      </c>
      <c r="B652">
        <f>IF('Data R1'!C654="","",'Data R1'!B654)</f>
        <v/>
      </c>
      <c r="C652">
        <f>IF('Data R1'!C654="","",'Data R1'!C654)</f>
        <v/>
      </c>
      <c r="D652">
        <f>IF('Data R1'!C654="","",'Data R1'!D654)</f>
        <v/>
      </c>
      <c r="E652">
        <f>IF('Data R1'!C654="","",'Data R1'!E654)</f>
        <v/>
      </c>
      <c r="F652">
        <f>IF('Data R1'!C654="","",'Data R1'!F654)</f>
        <v/>
      </c>
      <c r="G652">
        <f>IF('Data R1'!C654="","",'Data R1'!AD654)</f>
        <v/>
      </c>
      <c r="H652">
        <f>IF('Data R1'!C654="","",'Data R1'!AC654)</f>
        <v/>
      </c>
      <c r="I652">
        <f>IF('Data R1'!C654="","",COUNTIF('Data R1'!J654,"&gt;0")+COUNTIF('Data R1'!L654,"&gt;0")+COUNTIF('Data R1'!N654,"&gt;0")+COUNTIF('Data R1'!P654,"&gt;0")+COUNTIF('Data R1'!R654,"&gt;0")+COUNTIF('Data R1'!T654,"&gt;0")+COUNTIF('Data R1'!V654,"&gt;0")+COUNTIF('Data R1'!X654,"&gt;0"))</f>
        <v/>
      </c>
      <c r="J652">
        <f>IF('Data R1'!C654="","",IF((COUNTIF('Data R1'!K654,"&gt;0")+COUNTIF('Data R1'!M654,"&gt;0")+COUNTIF('Data R1'!O654,"&gt;0")+COUNTIF('Data R1'!Q654,"&gt;0")+COUNTIF('Data R1'!S654,"&gt;0")+COUNTIF('Data R1'!U654,"&gt;0")+COUNTIF('Data R1'!W654,"&gt;0")+COUNTIF('Data R1'!Y654,"&gt;0"))&gt;0,1,0))</f>
        <v/>
      </c>
      <c r="M652" t="inlineStr">
        <is>
          <t>Data R</t>
        </is>
      </c>
    </row>
    <row r="653">
      <c r="A653" t="inlineStr">
        <is>
          <t>Regional 1</t>
        </is>
      </c>
      <c r="B653">
        <f>IF('Data R1'!C655="","",'Data R1'!B655)</f>
        <v/>
      </c>
      <c r="C653">
        <f>IF('Data R1'!C655="","",'Data R1'!C655)</f>
        <v/>
      </c>
      <c r="D653">
        <f>IF('Data R1'!C655="","",'Data R1'!D655)</f>
        <v/>
      </c>
      <c r="E653">
        <f>IF('Data R1'!C655="","",'Data R1'!E655)</f>
        <v/>
      </c>
      <c r="F653">
        <f>IF('Data R1'!C655="","",'Data R1'!F655)</f>
        <v/>
      </c>
      <c r="G653">
        <f>IF('Data R1'!C655="","",'Data R1'!AD655)</f>
        <v/>
      </c>
      <c r="H653">
        <f>IF('Data R1'!C655="","",'Data R1'!AC655)</f>
        <v/>
      </c>
      <c r="I653">
        <f>IF('Data R1'!C655="","",COUNTIF('Data R1'!J655,"&gt;0")+COUNTIF('Data R1'!L655,"&gt;0")+COUNTIF('Data R1'!N655,"&gt;0")+COUNTIF('Data R1'!P655,"&gt;0")+COUNTIF('Data R1'!R655,"&gt;0")+COUNTIF('Data R1'!T655,"&gt;0")+COUNTIF('Data R1'!V655,"&gt;0")+COUNTIF('Data R1'!X655,"&gt;0"))</f>
        <v/>
      </c>
      <c r="J653">
        <f>IF('Data R1'!C655="","",IF((COUNTIF('Data R1'!K655,"&gt;0")+COUNTIF('Data R1'!M655,"&gt;0")+COUNTIF('Data R1'!O655,"&gt;0")+COUNTIF('Data R1'!Q655,"&gt;0")+COUNTIF('Data R1'!S655,"&gt;0")+COUNTIF('Data R1'!U655,"&gt;0")+COUNTIF('Data R1'!W655,"&gt;0")+COUNTIF('Data R1'!Y655,"&gt;0"))&gt;0,1,0))</f>
        <v/>
      </c>
      <c r="M653" t="inlineStr">
        <is>
          <t>Data R</t>
        </is>
      </c>
    </row>
    <row r="654">
      <c r="A654" t="inlineStr">
        <is>
          <t>Regional 1</t>
        </is>
      </c>
      <c r="B654">
        <f>IF('Data R1'!C656="","",'Data R1'!B656)</f>
        <v/>
      </c>
      <c r="C654">
        <f>IF('Data R1'!C656="","",'Data R1'!C656)</f>
        <v/>
      </c>
      <c r="D654">
        <f>IF('Data R1'!C656="","",'Data R1'!D656)</f>
        <v/>
      </c>
      <c r="E654">
        <f>IF('Data R1'!C656="","",'Data R1'!E656)</f>
        <v/>
      </c>
      <c r="F654">
        <f>IF('Data R1'!C656="","",'Data R1'!F656)</f>
        <v/>
      </c>
      <c r="G654">
        <f>IF('Data R1'!C656="","",'Data R1'!AD656)</f>
        <v/>
      </c>
      <c r="H654">
        <f>IF('Data R1'!C656="","",'Data R1'!AC656)</f>
        <v/>
      </c>
      <c r="I654">
        <f>IF('Data R1'!C656="","",COUNTIF('Data R1'!J656,"&gt;0")+COUNTIF('Data R1'!L656,"&gt;0")+COUNTIF('Data R1'!N656,"&gt;0")+COUNTIF('Data R1'!P656,"&gt;0")+COUNTIF('Data R1'!R656,"&gt;0")+COUNTIF('Data R1'!T656,"&gt;0")+COUNTIF('Data R1'!V656,"&gt;0")+COUNTIF('Data R1'!X656,"&gt;0"))</f>
        <v/>
      </c>
      <c r="J654">
        <f>IF('Data R1'!C656="","",IF((COUNTIF('Data R1'!K656,"&gt;0")+COUNTIF('Data R1'!M656,"&gt;0")+COUNTIF('Data R1'!O656,"&gt;0")+COUNTIF('Data R1'!Q656,"&gt;0")+COUNTIF('Data R1'!S656,"&gt;0")+COUNTIF('Data R1'!U656,"&gt;0")+COUNTIF('Data R1'!W656,"&gt;0")+COUNTIF('Data R1'!Y656,"&gt;0"))&gt;0,1,0))</f>
        <v/>
      </c>
      <c r="M654" t="inlineStr">
        <is>
          <t>Data R</t>
        </is>
      </c>
    </row>
    <row r="655">
      <c r="A655" t="inlineStr">
        <is>
          <t>Regional 1</t>
        </is>
      </c>
      <c r="B655">
        <f>IF('Data R1'!C657="","",'Data R1'!B657)</f>
        <v/>
      </c>
      <c r="C655">
        <f>IF('Data R1'!C657="","",'Data R1'!C657)</f>
        <v/>
      </c>
      <c r="D655">
        <f>IF('Data R1'!C657="","",'Data R1'!D657)</f>
        <v/>
      </c>
      <c r="E655">
        <f>IF('Data R1'!C657="","",'Data R1'!E657)</f>
        <v/>
      </c>
      <c r="F655">
        <f>IF('Data R1'!C657="","",'Data R1'!F657)</f>
        <v/>
      </c>
      <c r="G655">
        <f>IF('Data R1'!C657="","",'Data R1'!AD657)</f>
        <v/>
      </c>
      <c r="H655">
        <f>IF('Data R1'!C657="","",'Data R1'!AC657)</f>
        <v/>
      </c>
      <c r="I655">
        <f>IF('Data R1'!C657="","",COUNTIF('Data R1'!J657,"&gt;0")+COUNTIF('Data R1'!L657,"&gt;0")+COUNTIF('Data R1'!N657,"&gt;0")+COUNTIF('Data R1'!P657,"&gt;0")+COUNTIF('Data R1'!R657,"&gt;0")+COUNTIF('Data R1'!T657,"&gt;0")+COUNTIF('Data R1'!V657,"&gt;0")+COUNTIF('Data R1'!X657,"&gt;0"))</f>
        <v/>
      </c>
      <c r="J655">
        <f>IF('Data R1'!C657="","",IF((COUNTIF('Data R1'!K657,"&gt;0")+COUNTIF('Data R1'!M657,"&gt;0")+COUNTIF('Data R1'!O657,"&gt;0")+COUNTIF('Data R1'!Q657,"&gt;0")+COUNTIF('Data R1'!S657,"&gt;0")+COUNTIF('Data R1'!U657,"&gt;0")+COUNTIF('Data R1'!W657,"&gt;0")+COUNTIF('Data R1'!Y657,"&gt;0"))&gt;0,1,0))</f>
        <v/>
      </c>
      <c r="M655" t="inlineStr">
        <is>
          <t>Data R</t>
        </is>
      </c>
    </row>
    <row r="656">
      <c r="A656" t="inlineStr">
        <is>
          <t>Regional 1</t>
        </is>
      </c>
      <c r="B656">
        <f>IF('Data R1'!C658="","",'Data R1'!B658)</f>
        <v/>
      </c>
      <c r="C656">
        <f>IF('Data R1'!C658="","",'Data R1'!C658)</f>
        <v/>
      </c>
      <c r="D656">
        <f>IF('Data R1'!C658="","",'Data R1'!D658)</f>
        <v/>
      </c>
      <c r="E656">
        <f>IF('Data R1'!C658="","",'Data R1'!E658)</f>
        <v/>
      </c>
      <c r="F656">
        <f>IF('Data R1'!C658="","",'Data R1'!F658)</f>
        <v/>
      </c>
      <c r="G656">
        <f>IF('Data R1'!C658="","",'Data R1'!AD658)</f>
        <v/>
      </c>
      <c r="H656">
        <f>IF('Data R1'!C658="","",'Data R1'!AC658)</f>
        <v/>
      </c>
      <c r="I656">
        <f>IF('Data R1'!C658="","",COUNTIF('Data R1'!J658,"&gt;0")+COUNTIF('Data R1'!L658,"&gt;0")+COUNTIF('Data R1'!N658,"&gt;0")+COUNTIF('Data R1'!P658,"&gt;0")+COUNTIF('Data R1'!R658,"&gt;0")+COUNTIF('Data R1'!T658,"&gt;0")+COUNTIF('Data R1'!V658,"&gt;0")+COUNTIF('Data R1'!X658,"&gt;0"))</f>
        <v/>
      </c>
      <c r="J656">
        <f>IF('Data R1'!C658="","",IF((COUNTIF('Data R1'!K658,"&gt;0")+COUNTIF('Data R1'!M658,"&gt;0")+COUNTIF('Data R1'!O658,"&gt;0")+COUNTIF('Data R1'!Q658,"&gt;0")+COUNTIF('Data R1'!S658,"&gt;0")+COUNTIF('Data R1'!U658,"&gt;0")+COUNTIF('Data R1'!W658,"&gt;0")+COUNTIF('Data R1'!Y658,"&gt;0"))&gt;0,1,0))</f>
        <v/>
      </c>
      <c r="M656" t="inlineStr">
        <is>
          <t>Data R</t>
        </is>
      </c>
    </row>
    <row r="657">
      <c r="A657" t="inlineStr">
        <is>
          <t>Regional 1</t>
        </is>
      </c>
      <c r="B657">
        <f>IF('Data R1'!C659="","",'Data R1'!B659)</f>
        <v/>
      </c>
      <c r="C657">
        <f>IF('Data R1'!C659="","",'Data R1'!C659)</f>
        <v/>
      </c>
      <c r="D657">
        <f>IF('Data R1'!C659="","",'Data R1'!D659)</f>
        <v/>
      </c>
      <c r="E657">
        <f>IF('Data R1'!C659="","",'Data R1'!E659)</f>
        <v/>
      </c>
      <c r="F657">
        <f>IF('Data R1'!C659="","",'Data R1'!F659)</f>
        <v/>
      </c>
      <c r="G657">
        <f>IF('Data R1'!C659="","",'Data R1'!AD659)</f>
        <v/>
      </c>
      <c r="H657">
        <f>IF('Data R1'!C659="","",'Data R1'!AC659)</f>
        <v/>
      </c>
      <c r="I657">
        <f>IF('Data R1'!C659="","",COUNTIF('Data R1'!J659,"&gt;0")+COUNTIF('Data R1'!L659,"&gt;0")+COUNTIF('Data R1'!N659,"&gt;0")+COUNTIF('Data R1'!P659,"&gt;0")+COUNTIF('Data R1'!R659,"&gt;0")+COUNTIF('Data R1'!T659,"&gt;0")+COUNTIF('Data R1'!V659,"&gt;0")+COUNTIF('Data R1'!X659,"&gt;0"))</f>
        <v/>
      </c>
      <c r="J657">
        <f>IF('Data R1'!C659="","",IF((COUNTIF('Data R1'!K659,"&gt;0")+COUNTIF('Data R1'!M659,"&gt;0")+COUNTIF('Data R1'!O659,"&gt;0")+COUNTIF('Data R1'!Q659,"&gt;0")+COUNTIF('Data R1'!S659,"&gt;0")+COUNTIF('Data R1'!U659,"&gt;0")+COUNTIF('Data R1'!W659,"&gt;0")+COUNTIF('Data R1'!Y659,"&gt;0"))&gt;0,1,0))</f>
        <v/>
      </c>
      <c r="M657" t="inlineStr">
        <is>
          <t>Data R</t>
        </is>
      </c>
    </row>
    <row r="658">
      <c r="A658" t="inlineStr">
        <is>
          <t>Regional 1</t>
        </is>
      </c>
      <c r="B658">
        <f>IF('Data R1'!C660="","",'Data R1'!B660)</f>
        <v/>
      </c>
      <c r="C658">
        <f>IF('Data R1'!C660="","",'Data R1'!C660)</f>
        <v/>
      </c>
      <c r="D658">
        <f>IF('Data R1'!C660="","",'Data R1'!D660)</f>
        <v/>
      </c>
      <c r="E658">
        <f>IF('Data R1'!C660="","",'Data R1'!E660)</f>
        <v/>
      </c>
      <c r="F658">
        <f>IF('Data R1'!C660="","",'Data R1'!F660)</f>
        <v/>
      </c>
      <c r="G658">
        <f>IF('Data R1'!C660="","",'Data R1'!AD660)</f>
        <v/>
      </c>
      <c r="H658">
        <f>IF('Data R1'!C660="","",'Data R1'!AC660)</f>
        <v/>
      </c>
      <c r="I658">
        <f>IF('Data R1'!C660="","",COUNTIF('Data R1'!J660,"&gt;0")+COUNTIF('Data R1'!L660,"&gt;0")+COUNTIF('Data R1'!N660,"&gt;0")+COUNTIF('Data R1'!P660,"&gt;0")+COUNTIF('Data R1'!R660,"&gt;0")+COUNTIF('Data R1'!T660,"&gt;0")+COUNTIF('Data R1'!V660,"&gt;0")+COUNTIF('Data R1'!X660,"&gt;0"))</f>
        <v/>
      </c>
      <c r="J658">
        <f>IF('Data R1'!C660="","",IF((COUNTIF('Data R1'!K660,"&gt;0")+COUNTIF('Data R1'!M660,"&gt;0")+COUNTIF('Data R1'!O660,"&gt;0")+COUNTIF('Data R1'!Q660,"&gt;0")+COUNTIF('Data R1'!S660,"&gt;0")+COUNTIF('Data R1'!U660,"&gt;0")+COUNTIF('Data R1'!W660,"&gt;0")+COUNTIF('Data R1'!Y660,"&gt;0"))&gt;0,1,0))</f>
        <v/>
      </c>
      <c r="M658" t="inlineStr">
        <is>
          <t>Data R</t>
        </is>
      </c>
    </row>
    <row r="659">
      <c r="A659" t="inlineStr">
        <is>
          <t>Regional 1</t>
        </is>
      </c>
      <c r="B659">
        <f>IF('Data R1'!C661="","",'Data R1'!B661)</f>
        <v/>
      </c>
      <c r="C659">
        <f>IF('Data R1'!C661="","",'Data R1'!C661)</f>
        <v/>
      </c>
      <c r="D659">
        <f>IF('Data R1'!C661="","",'Data R1'!D661)</f>
        <v/>
      </c>
      <c r="E659">
        <f>IF('Data R1'!C661="","",'Data R1'!E661)</f>
        <v/>
      </c>
      <c r="F659">
        <f>IF('Data R1'!C661="","",'Data R1'!F661)</f>
        <v/>
      </c>
      <c r="G659">
        <f>IF('Data R1'!C661="","",'Data R1'!AD661)</f>
        <v/>
      </c>
      <c r="H659">
        <f>IF('Data R1'!C661="","",'Data R1'!AC661)</f>
        <v/>
      </c>
      <c r="I659">
        <f>IF('Data R1'!C661="","",COUNTIF('Data R1'!J661,"&gt;0")+COUNTIF('Data R1'!L661,"&gt;0")+COUNTIF('Data R1'!N661,"&gt;0")+COUNTIF('Data R1'!P661,"&gt;0")+COUNTIF('Data R1'!R661,"&gt;0")+COUNTIF('Data R1'!T661,"&gt;0")+COUNTIF('Data R1'!V661,"&gt;0")+COUNTIF('Data R1'!X661,"&gt;0"))</f>
        <v/>
      </c>
      <c r="J659">
        <f>IF('Data R1'!C661="","",IF((COUNTIF('Data R1'!K661,"&gt;0")+COUNTIF('Data R1'!M661,"&gt;0")+COUNTIF('Data R1'!O661,"&gt;0")+COUNTIF('Data R1'!Q661,"&gt;0")+COUNTIF('Data R1'!S661,"&gt;0")+COUNTIF('Data R1'!U661,"&gt;0")+COUNTIF('Data R1'!W661,"&gt;0")+COUNTIF('Data R1'!Y661,"&gt;0"))&gt;0,1,0))</f>
        <v/>
      </c>
      <c r="M659" t="inlineStr">
        <is>
          <t>Data R</t>
        </is>
      </c>
    </row>
    <row r="660">
      <c r="A660" t="inlineStr">
        <is>
          <t>Regional 1</t>
        </is>
      </c>
      <c r="B660">
        <f>IF('Data R1'!C662="","",'Data R1'!B662)</f>
        <v/>
      </c>
      <c r="C660">
        <f>IF('Data R1'!C662="","",'Data R1'!C662)</f>
        <v/>
      </c>
      <c r="D660">
        <f>IF('Data R1'!C662="","",'Data R1'!D662)</f>
        <v/>
      </c>
      <c r="E660">
        <f>IF('Data R1'!C662="","",'Data R1'!E662)</f>
        <v/>
      </c>
      <c r="F660">
        <f>IF('Data R1'!C662="","",'Data R1'!F662)</f>
        <v/>
      </c>
      <c r="G660">
        <f>IF('Data R1'!C662="","",'Data R1'!AD662)</f>
        <v/>
      </c>
      <c r="H660">
        <f>IF('Data R1'!C662="","",'Data R1'!AC662)</f>
        <v/>
      </c>
      <c r="I660">
        <f>IF('Data R1'!C662="","",COUNTIF('Data R1'!J662,"&gt;0")+COUNTIF('Data R1'!L662,"&gt;0")+COUNTIF('Data R1'!N662,"&gt;0")+COUNTIF('Data R1'!P662,"&gt;0")+COUNTIF('Data R1'!R662,"&gt;0")+COUNTIF('Data R1'!T662,"&gt;0")+COUNTIF('Data R1'!V662,"&gt;0")+COUNTIF('Data R1'!X662,"&gt;0"))</f>
        <v/>
      </c>
      <c r="J660">
        <f>IF('Data R1'!C662="","",IF((COUNTIF('Data R1'!K662,"&gt;0")+COUNTIF('Data R1'!M662,"&gt;0")+COUNTIF('Data R1'!O662,"&gt;0")+COUNTIF('Data R1'!Q662,"&gt;0")+COUNTIF('Data R1'!S662,"&gt;0")+COUNTIF('Data R1'!U662,"&gt;0")+COUNTIF('Data R1'!W662,"&gt;0")+COUNTIF('Data R1'!Y662,"&gt;0"))&gt;0,1,0))</f>
        <v/>
      </c>
      <c r="M660" t="inlineStr">
        <is>
          <t>Data R</t>
        </is>
      </c>
    </row>
    <row r="661">
      <c r="A661" t="inlineStr">
        <is>
          <t>Regional 1</t>
        </is>
      </c>
      <c r="B661">
        <f>IF('Data R1'!C663="","",'Data R1'!B663)</f>
        <v/>
      </c>
      <c r="C661">
        <f>IF('Data R1'!C663="","",'Data R1'!C663)</f>
        <v/>
      </c>
      <c r="D661">
        <f>IF('Data R1'!C663="","",'Data R1'!D663)</f>
        <v/>
      </c>
      <c r="E661">
        <f>IF('Data R1'!C663="","",'Data R1'!E663)</f>
        <v/>
      </c>
      <c r="F661">
        <f>IF('Data R1'!C663="","",'Data R1'!F663)</f>
        <v/>
      </c>
      <c r="G661">
        <f>IF('Data R1'!C663="","",'Data R1'!AD663)</f>
        <v/>
      </c>
      <c r="H661">
        <f>IF('Data R1'!C663="","",'Data R1'!AC663)</f>
        <v/>
      </c>
      <c r="I661">
        <f>IF('Data R1'!C663="","",COUNTIF('Data R1'!J663,"&gt;0")+COUNTIF('Data R1'!L663,"&gt;0")+COUNTIF('Data R1'!N663,"&gt;0")+COUNTIF('Data R1'!P663,"&gt;0")+COUNTIF('Data R1'!R663,"&gt;0")+COUNTIF('Data R1'!T663,"&gt;0")+COUNTIF('Data R1'!V663,"&gt;0")+COUNTIF('Data R1'!X663,"&gt;0"))</f>
        <v/>
      </c>
      <c r="J661">
        <f>IF('Data R1'!C663="","",IF((COUNTIF('Data R1'!K663,"&gt;0")+COUNTIF('Data R1'!M663,"&gt;0")+COUNTIF('Data R1'!O663,"&gt;0")+COUNTIF('Data R1'!Q663,"&gt;0")+COUNTIF('Data R1'!S663,"&gt;0")+COUNTIF('Data R1'!U663,"&gt;0")+COUNTIF('Data R1'!W663,"&gt;0")+COUNTIF('Data R1'!Y663,"&gt;0"))&gt;0,1,0))</f>
        <v/>
      </c>
      <c r="M661" t="inlineStr">
        <is>
          <t>Data R</t>
        </is>
      </c>
    </row>
    <row r="662">
      <c r="A662" t="inlineStr">
        <is>
          <t>Regional 1</t>
        </is>
      </c>
      <c r="B662">
        <f>IF('Data R1'!C664="","",'Data R1'!B664)</f>
        <v/>
      </c>
      <c r="C662">
        <f>IF('Data R1'!C664="","",'Data R1'!C664)</f>
        <v/>
      </c>
      <c r="D662">
        <f>IF('Data R1'!C664="","",'Data R1'!D664)</f>
        <v/>
      </c>
      <c r="E662">
        <f>IF('Data R1'!C664="","",'Data R1'!E664)</f>
        <v/>
      </c>
      <c r="F662">
        <f>IF('Data R1'!C664="","",'Data R1'!F664)</f>
        <v/>
      </c>
      <c r="G662">
        <f>IF('Data R1'!C664="","",'Data R1'!AD664)</f>
        <v/>
      </c>
      <c r="H662">
        <f>IF('Data R1'!C664="","",'Data R1'!AC664)</f>
        <v/>
      </c>
      <c r="I662">
        <f>IF('Data R1'!C664="","",COUNTIF('Data R1'!J664,"&gt;0")+COUNTIF('Data R1'!L664,"&gt;0")+COUNTIF('Data R1'!N664,"&gt;0")+COUNTIF('Data R1'!P664,"&gt;0")+COUNTIF('Data R1'!R664,"&gt;0")+COUNTIF('Data R1'!T664,"&gt;0")+COUNTIF('Data R1'!V664,"&gt;0")+COUNTIF('Data R1'!X664,"&gt;0"))</f>
        <v/>
      </c>
      <c r="J662">
        <f>IF('Data R1'!C664="","",IF((COUNTIF('Data R1'!K664,"&gt;0")+COUNTIF('Data R1'!M664,"&gt;0")+COUNTIF('Data R1'!O664,"&gt;0")+COUNTIF('Data R1'!Q664,"&gt;0")+COUNTIF('Data R1'!S664,"&gt;0")+COUNTIF('Data R1'!U664,"&gt;0")+COUNTIF('Data R1'!W664,"&gt;0")+COUNTIF('Data R1'!Y664,"&gt;0"))&gt;0,1,0))</f>
        <v/>
      </c>
      <c r="M662" t="inlineStr">
        <is>
          <t>Data R</t>
        </is>
      </c>
    </row>
    <row r="663">
      <c r="A663" t="inlineStr">
        <is>
          <t>Regional 1</t>
        </is>
      </c>
      <c r="B663">
        <f>IF('Data R1'!C665="","",'Data R1'!B665)</f>
        <v/>
      </c>
      <c r="C663">
        <f>IF('Data R1'!C665="","",'Data R1'!C665)</f>
        <v/>
      </c>
      <c r="D663">
        <f>IF('Data R1'!C665="","",'Data R1'!D665)</f>
        <v/>
      </c>
      <c r="E663">
        <f>IF('Data R1'!C665="","",'Data R1'!E665)</f>
        <v/>
      </c>
      <c r="F663">
        <f>IF('Data R1'!C665="","",'Data R1'!F665)</f>
        <v/>
      </c>
      <c r="G663">
        <f>IF('Data R1'!C665="","",'Data R1'!AD665)</f>
        <v/>
      </c>
      <c r="H663">
        <f>IF('Data R1'!C665="","",'Data R1'!AC665)</f>
        <v/>
      </c>
      <c r="I663">
        <f>IF('Data R1'!C665="","",COUNTIF('Data R1'!J665,"&gt;0")+COUNTIF('Data R1'!L665,"&gt;0")+COUNTIF('Data R1'!N665,"&gt;0")+COUNTIF('Data R1'!P665,"&gt;0")+COUNTIF('Data R1'!R665,"&gt;0")+COUNTIF('Data R1'!T665,"&gt;0")+COUNTIF('Data R1'!V665,"&gt;0")+COUNTIF('Data R1'!X665,"&gt;0"))</f>
        <v/>
      </c>
      <c r="J663">
        <f>IF('Data R1'!C665="","",IF((COUNTIF('Data R1'!K665,"&gt;0")+COUNTIF('Data R1'!M665,"&gt;0")+COUNTIF('Data R1'!O665,"&gt;0")+COUNTIF('Data R1'!Q665,"&gt;0")+COUNTIF('Data R1'!S665,"&gt;0")+COUNTIF('Data R1'!U665,"&gt;0")+COUNTIF('Data R1'!W665,"&gt;0")+COUNTIF('Data R1'!Y665,"&gt;0"))&gt;0,1,0))</f>
        <v/>
      </c>
      <c r="M663" t="inlineStr">
        <is>
          <t>Data R</t>
        </is>
      </c>
    </row>
    <row r="664">
      <c r="A664" t="inlineStr">
        <is>
          <t>Regional 1</t>
        </is>
      </c>
      <c r="B664">
        <f>IF('Data R1'!C666="","",'Data R1'!B666)</f>
        <v/>
      </c>
      <c r="C664">
        <f>IF('Data R1'!C666="","",'Data R1'!C666)</f>
        <v/>
      </c>
      <c r="D664">
        <f>IF('Data R1'!C666="","",'Data R1'!D666)</f>
        <v/>
      </c>
      <c r="E664">
        <f>IF('Data R1'!C666="","",'Data R1'!E666)</f>
        <v/>
      </c>
      <c r="F664">
        <f>IF('Data R1'!C666="","",'Data R1'!F666)</f>
        <v/>
      </c>
      <c r="G664">
        <f>IF('Data R1'!C666="","",'Data R1'!AD666)</f>
        <v/>
      </c>
      <c r="H664">
        <f>IF('Data R1'!C666="","",'Data R1'!AC666)</f>
        <v/>
      </c>
      <c r="I664">
        <f>IF('Data R1'!C666="","",COUNTIF('Data R1'!J666,"&gt;0")+COUNTIF('Data R1'!L666,"&gt;0")+COUNTIF('Data R1'!N666,"&gt;0")+COUNTIF('Data R1'!P666,"&gt;0")+COUNTIF('Data R1'!R666,"&gt;0")+COUNTIF('Data R1'!T666,"&gt;0")+COUNTIF('Data R1'!V666,"&gt;0")+COUNTIF('Data R1'!X666,"&gt;0"))</f>
        <v/>
      </c>
      <c r="J664">
        <f>IF('Data R1'!C666="","",IF((COUNTIF('Data R1'!K666,"&gt;0")+COUNTIF('Data R1'!M666,"&gt;0")+COUNTIF('Data R1'!O666,"&gt;0")+COUNTIF('Data R1'!Q666,"&gt;0")+COUNTIF('Data R1'!S666,"&gt;0")+COUNTIF('Data R1'!U666,"&gt;0")+COUNTIF('Data R1'!W666,"&gt;0")+COUNTIF('Data R1'!Y666,"&gt;0"))&gt;0,1,0))</f>
        <v/>
      </c>
      <c r="M664" t="inlineStr">
        <is>
          <t>Data R</t>
        </is>
      </c>
    </row>
    <row r="665">
      <c r="A665" t="inlineStr">
        <is>
          <t>Regional 1</t>
        </is>
      </c>
      <c r="B665">
        <f>IF('Data R1'!C667="","",'Data R1'!B667)</f>
        <v/>
      </c>
      <c r="C665">
        <f>IF('Data R1'!C667="","",'Data R1'!C667)</f>
        <v/>
      </c>
      <c r="D665">
        <f>IF('Data R1'!C667="","",'Data R1'!D667)</f>
        <v/>
      </c>
      <c r="E665">
        <f>IF('Data R1'!C667="","",'Data R1'!E667)</f>
        <v/>
      </c>
      <c r="F665">
        <f>IF('Data R1'!C667="","",'Data R1'!F667)</f>
        <v/>
      </c>
      <c r="G665">
        <f>IF('Data R1'!C667="","",'Data R1'!AD667)</f>
        <v/>
      </c>
      <c r="H665">
        <f>IF('Data R1'!C667="","",'Data R1'!AC667)</f>
        <v/>
      </c>
      <c r="I665">
        <f>IF('Data R1'!C667="","",COUNTIF('Data R1'!J667,"&gt;0")+COUNTIF('Data R1'!L667,"&gt;0")+COUNTIF('Data R1'!N667,"&gt;0")+COUNTIF('Data R1'!P667,"&gt;0")+COUNTIF('Data R1'!R667,"&gt;0")+COUNTIF('Data R1'!T667,"&gt;0")+COUNTIF('Data R1'!V667,"&gt;0")+COUNTIF('Data R1'!X667,"&gt;0"))</f>
        <v/>
      </c>
      <c r="J665">
        <f>IF('Data R1'!C667="","",IF((COUNTIF('Data R1'!K667,"&gt;0")+COUNTIF('Data R1'!M667,"&gt;0")+COUNTIF('Data R1'!O667,"&gt;0")+COUNTIF('Data R1'!Q667,"&gt;0")+COUNTIF('Data R1'!S667,"&gt;0")+COUNTIF('Data R1'!U667,"&gt;0")+COUNTIF('Data R1'!W667,"&gt;0")+COUNTIF('Data R1'!Y667,"&gt;0"))&gt;0,1,0))</f>
        <v/>
      </c>
      <c r="M665" t="inlineStr">
        <is>
          <t>Data R</t>
        </is>
      </c>
    </row>
    <row r="666">
      <c r="A666" t="inlineStr">
        <is>
          <t>Regional 1</t>
        </is>
      </c>
      <c r="B666">
        <f>IF('Data R1'!C668="","",'Data R1'!B668)</f>
        <v/>
      </c>
      <c r="C666">
        <f>IF('Data R1'!C668="","",'Data R1'!C668)</f>
        <v/>
      </c>
      <c r="D666">
        <f>IF('Data R1'!C668="","",'Data R1'!D668)</f>
        <v/>
      </c>
      <c r="E666">
        <f>IF('Data R1'!C668="","",'Data R1'!E668)</f>
        <v/>
      </c>
      <c r="F666">
        <f>IF('Data R1'!C668="","",'Data R1'!F668)</f>
        <v/>
      </c>
      <c r="G666">
        <f>IF('Data R1'!C668="","",'Data R1'!AD668)</f>
        <v/>
      </c>
      <c r="H666">
        <f>IF('Data R1'!C668="","",'Data R1'!AC668)</f>
        <v/>
      </c>
      <c r="I666">
        <f>IF('Data R1'!C668="","",COUNTIF('Data R1'!J668,"&gt;0")+COUNTIF('Data R1'!L668,"&gt;0")+COUNTIF('Data R1'!N668,"&gt;0")+COUNTIF('Data R1'!P668,"&gt;0")+COUNTIF('Data R1'!R668,"&gt;0")+COUNTIF('Data R1'!T668,"&gt;0")+COUNTIF('Data R1'!V668,"&gt;0")+COUNTIF('Data R1'!X668,"&gt;0"))</f>
        <v/>
      </c>
      <c r="J666">
        <f>IF('Data R1'!C668="","",IF((COUNTIF('Data R1'!K668,"&gt;0")+COUNTIF('Data R1'!M668,"&gt;0")+COUNTIF('Data R1'!O668,"&gt;0")+COUNTIF('Data R1'!Q668,"&gt;0")+COUNTIF('Data R1'!S668,"&gt;0")+COUNTIF('Data R1'!U668,"&gt;0")+COUNTIF('Data R1'!W668,"&gt;0")+COUNTIF('Data R1'!Y668,"&gt;0"))&gt;0,1,0))</f>
        <v/>
      </c>
      <c r="M666" t="inlineStr">
        <is>
          <t>Data R</t>
        </is>
      </c>
    </row>
    <row r="667">
      <c r="A667" t="inlineStr">
        <is>
          <t>Regional 1</t>
        </is>
      </c>
      <c r="B667">
        <f>IF('Data R1'!C669="","",'Data R1'!B669)</f>
        <v/>
      </c>
      <c r="C667">
        <f>IF('Data R1'!C669="","",'Data R1'!C669)</f>
        <v/>
      </c>
      <c r="D667">
        <f>IF('Data R1'!C669="","",'Data R1'!D669)</f>
        <v/>
      </c>
      <c r="E667">
        <f>IF('Data R1'!C669="","",'Data R1'!E669)</f>
        <v/>
      </c>
      <c r="F667">
        <f>IF('Data R1'!C669="","",'Data R1'!F669)</f>
        <v/>
      </c>
      <c r="G667">
        <f>IF('Data R1'!C669="","",'Data R1'!AD669)</f>
        <v/>
      </c>
      <c r="H667">
        <f>IF('Data R1'!C669="","",'Data R1'!AC669)</f>
        <v/>
      </c>
      <c r="I667">
        <f>IF('Data R1'!C669="","",COUNTIF('Data R1'!J669,"&gt;0")+COUNTIF('Data R1'!L669,"&gt;0")+COUNTIF('Data R1'!N669,"&gt;0")+COUNTIF('Data R1'!P669,"&gt;0")+COUNTIF('Data R1'!R669,"&gt;0")+COUNTIF('Data R1'!T669,"&gt;0")+COUNTIF('Data R1'!V669,"&gt;0")+COUNTIF('Data R1'!X669,"&gt;0"))</f>
        <v/>
      </c>
      <c r="J667">
        <f>IF('Data R1'!C669="","",IF((COUNTIF('Data R1'!K669,"&gt;0")+COUNTIF('Data R1'!M669,"&gt;0")+COUNTIF('Data R1'!O669,"&gt;0")+COUNTIF('Data R1'!Q669,"&gt;0")+COUNTIF('Data R1'!S669,"&gt;0")+COUNTIF('Data R1'!U669,"&gt;0")+COUNTIF('Data R1'!W669,"&gt;0")+COUNTIF('Data R1'!Y669,"&gt;0"))&gt;0,1,0))</f>
        <v/>
      </c>
      <c r="M667" t="inlineStr">
        <is>
          <t>Data R</t>
        </is>
      </c>
    </row>
    <row r="668">
      <c r="A668" t="inlineStr">
        <is>
          <t>Regional 1</t>
        </is>
      </c>
      <c r="B668">
        <f>IF('Data R1'!C670="","",'Data R1'!B670)</f>
        <v/>
      </c>
      <c r="C668">
        <f>IF('Data R1'!C670="","",'Data R1'!C670)</f>
        <v/>
      </c>
      <c r="D668">
        <f>IF('Data R1'!C670="","",'Data R1'!D670)</f>
        <v/>
      </c>
      <c r="E668">
        <f>IF('Data R1'!C670="","",'Data R1'!E670)</f>
        <v/>
      </c>
      <c r="F668">
        <f>IF('Data R1'!C670="","",'Data R1'!F670)</f>
        <v/>
      </c>
      <c r="G668">
        <f>IF('Data R1'!C670="","",'Data R1'!AD670)</f>
        <v/>
      </c>
      <c r="H668">
        <f>IF('Data R1'!C670="","",'Data R1'!AC670)</f>
        <v/>
      </c>
      <c r="I668">
        <f>IF('Data R1'!C670="","",COUNTIF('Data R1'!J670,"&gt;0")+COUNTIF('Data R1'!L670,"&gt;0")+COUNTIF('Data R1'!N670,"&gt;0")+COUNTIF('Data R1'!P670,"&gt;0")+COUNTIF('Data R1'!R670,"&gt;0")+COUNTIF('Data R1'!T670,"&gt;0")+COUNTIF('Data R1'!V670,"&gt;0")+COUNTIF('Data R1'!X670,"&gt;0"))</f>
        <v/>
      </c>
      <c r="J668">
        <f>IF('Data R1'!C670="","",IF((COUNTIF('Data R1'!K670,"&gt;0")+COUNTIF('Data R1'!M670,"&gt;0")+COUNTIF('Data R1'!O670,"&gt;0")+COUNTIF('Data R1'!Q670,"&gt;0")+COUNTIF('Data R1'!S670,"&gt;0")+COUNTIF('Data R1'!U670,"&gt;0")+COUNTIF('Data R1'!W670,"&gt;0")+COUNTIF('Data R1'!Y670,"&gt;0"))&gt;0,1,0))</f>
        <v/>
      </c>
      <c r="M668" t="inlineStr">
        <is>
          <t>Data R</t>
        </is>
      </c>
    </row>
    <row r="669">
      <c r="A669" t="inlineStr">
        <is>
          <t>Regional 1</t>
        </is>
      </c>
      <c r="B669">
        <f>IF('Data R1'!C671="","",'Data R1'!B671)</f>
        <v/>
      </c>
      <c r="C669">
        <f>IF('Data R1'!C671="","",'Data R1'!C671)</f>
        <v/>
      </c>
      <c r="D669">
        <f>IF('Data R1'!C671="","",'Data R1'!D671)</f>
        <v/>
      </c>
      <c r="E669">
        <f>IF('Data R1'!C671="","",'Data R1'!E671)</f>
        <v/>
      </c>
      <c r="F669">
        <f>IF('Data R1'!C671="","",'Data R1'!F671)</f>
        <v/>
      </c>
      <c r="G669">
        <f>IF('Data R1'!C671="","",'Data R1'!AD671)</f>
        <v/>
      </c>
      <c r="H669">
        <f>IF('Data R1'!C671="","",'Data R1'!AC671)</f>
        <v/>
      </c>
      <c r="I669">
        <f>IF('Data R1'!C671="","",COUNTIF('Data R1'!J671,"&gt;0")+COUNTIF('Data R1'!L671,"&gt;0")+COUNTIF('Data R1'!N671,"&gt;0")+COUNTIF('Data R1'!P671,"&gt;0")+COUNTIF('Data R1'!R671,"&gt;0")+COUNTIF('Data R1'!T671,"&gt;0")+COUNTIF('Data R1'!V671,"&gt;0")+COUNTIF('Data R1'!X671,"&gt;0"))</f>
        <v/>
      </c>
      <c r="J669">
        <f>IF('Data R1'!C671="","",IF((COUNTIF('Data R1'!K671,"&gt;0")+COUNTIF('Data R1'!M671,"&gt;0")+COUNTIF('Data R1'!O671,"&gt;0")+COUNTIF('Data R1'!Q671,"&gt;0")+COUNTIF('Data R1'!S671,"&gt;0")+COUNTIF('Data R1'!U671,"&gt;0")+COUNTIF('Data R1'!W671,"&gt;0")+COUNTIF('Data R1'!Y671,"&gt;0"))&gt;0,1,0))</f>
        <v/>
      </c>
      <c r="M669" t="inlineStr">
        <is>
          <t>Data R</t>
        </is>
      </c>
    </row>
    <row r="670">
      <c r="A670" t="inlineStr">
        <is>
          <t>Regional 1</t>
        </is>
      </c>
      <c r="B670">
        <f>IF('Data R1'!C672="","",'Data R1'!B672)</f>
        <v/>
      </c>
      <c r="C670">
        <f>IF('Data R1'!C672="","",'Data R1'!C672)</f>
        <v/>
      </c>
      <c r="D670">
        <f>IF('Data R1'!C672="","",'Data R1'!D672)</f>
        <v/>
      </c>
      <c r="E670">
        <f>IF('Data R1'!C672="","",'Data R1'!E672)</f>
        <v/>
      </c>
      <c r="F670">
        <f>IF('Data R1'!C672="","",'Data R1'!F672)</f>
        <v/>
      </c>
      <c r="G670">
        <f>IF('Data R1'!C672="","",'Data R1'!AD672)</f>
        <v/>
      </c>
      <c r="H670">
        <f>IF('Data R1'!C672="","",'Data R1'!AC672)</f>
        <v/>
      </c>
      <c r="I670">
        <f>IF('Data R1'!C672="","",COUNTIF('Data R1'!J672,"&gt;0")+COUNTIF('Data R1'!L672,"&gt;0")+COUNTIF('Data R1'!N672,"&gt;0")+COUNTIF('Data R1'!P672,"&gt;0")+COUNTIF('Data R1'!R672,"&gt;0")+COUNTIF('Data R1'!T672,"&gt;0")+COUNTIF('Data R1'!V672,"&gt;0")+COUNTIF('Data R1'!X672,"&gt;0"))</f>
        <v/>
      </c>
      <c r="J670">
        <f>IF('Data R1'!C672="","",IF((COUNTIF('Data R1'!K672,"&gt;0")+COUNTIF('Data R1'!M672,"&gt;0")+COUNTIF('Data R1'!O672,"&gt;0")+COUNTIF('Data R1'!Q672,"&gt;0")+COUNTIF('Data R1'!S672,"&gt;0")+COUNTIF('Data R1'!U672,"&gt;0")+COUNTIF('Data R1'!W672,"&gt;0")+COUNTIF('Data R1'!Y672,"&gt;0"))&gt;0,1,0))</f>
        <v/>
      </c>
      <c r="M670" t="inlineStr">
        <is>
          <t>Data R</t>
        </is>
      </c>
    </row>
    <row r="671">
      <c r="A671" t="inlineStr">
        <is>
          <t>Regional 1</t>
        </is>
      </c>
      <c r="B671">
        <f>IF('Data R1'!C673="","",'Data R1'!B673)</f>
        <v/>
      </c>
      <c r="C671">
        <f>IF('Data R1'!C673="","",'Data R1'!C673)</f>
        <v/>
      </c>
      <c r="D671">
        <f>IF('Data R1'!C673="","",'Data R1'!D673)</f>
        <v/>
      </c>
      <c r="E671">
        <f>IF('Data R1'!C673="","",'Data R1'!E673)</f>
        <v/>
      </c>
      <c r="F671">
        <f>IF('Data R1'!C673="","",'Data R1'!F673)</f>
        <v/>
      </c>
      <c r="G671">
        <f>IF('Data R1'!C673="","",'Data R1'!AD673)</f>
        <v/>
      </c>
      <c r="H671">
        <f>IF('Data R1'!C673="","",'Data R1'!AC673)</f>
        <v/>
      </c>
      <c r="I671">
        <f>IF('Data R1'!C673="","",COUNTIF('Data R1'!J673,"&gt;0")+COUNTIF('Data R1'!L673,"&gt;0")+COUNTIF('Data R1'!N673,"&gt;0")+COUNTIF('Data R1'!P673,"&gt;0")+COUNTIF('Data R1'!R673,"&gt;0")+COUNTIF('Data R1'!T673,"&gt;0")+COUNTIF('Data R1'!V673,"&gt;0")+COUNTIF('Data R1'!X673,"&gt;0"))</f>
        <v/>
      </c>
      <c r="J671">
        <f>IF('Data R1'!C673="","",IF((COUNTIF('Data R1'!K673,"&gt;0")+COUNTIF('Data R1'!M673,"&gt;0")+COUNTIF('Data R1'!O673,"&gt;0")+COUNTIF('Data R1'!Q673,"&gt;0")+COUNTIF('Data R1'!S673,"&gt;0")+COUNTIF('Data R1'!U673,"&gt;0")+COUNTIF('Data R1'!W673,"&gt;0")+COUNTIF('Data R1'!Y673,"&gt;0"))&gt;0,1,0))</f>
        <v/>
      </c>
      <c r="M671" t="inlineStr">
        <is>
          <t>Data R</t>
        </is>
      </c>
    </row>
    <row r="672">
      <c r="A672" t="inlineStr">
        <is>
          <t>Regional 1</t>
        </is>
      </c>
      <c r="B672">
        <f>IF('Data R1'!C674="","",'Data R1'!B674)</f>
        <v/>
      </c>
      <c r="C672">
        <f>IF('Data R1'!C674="","",'Data R1'!C674)</f>
        <v/>
      </c>
      <c r="D672">
        <f>IF('Data R1'!C674="","",'Data R1'!D674)</f>
        <v/>
      </c>
      <c r="E672">
        <f>IF('Data R1'!C674="","",'Data R1'!E674)</f>
        <v/>
      </c>
      <c r="F672">
        <f>IF('Data R1'!C674="","",'Data R1'!F674)</f>
        <v/>
      </c>
      <c r="G672">
        <f>IF('Data R1'!C674="","",'Data R1'!AD674)</f>
        <v/>
      </c>
      <c r="H672">
        <f>IF('Data R1'!C674="","",'Data R1'!AC674)</f>
        <v/>
      </c>
      <c r="I672">
        <f>IF('Data R1'!C674="","",COUNTIF('Data R1'!J674,"&gt;0")+COUNTIF('Data R1'!L674,"&gt;0")+COUNTIF('Data R1'!N674,"&gt;0")+COUNTIF('Data R1'!P674,"&gt;0")+COUNTIF('Data R1'!R674,"&gt;0")+COUNTIF('Data R1'!T674,"&gt;0")+COUNTIF('Data R1'!V674,"&gt;0")+COUNTIF('Data R1'!X674,"&gt;0"))</f>
        <v/>
      </c>
      <c r="J672">
        <f>IF('Data R1'!C674="","",IF((COUNTIF('Data R1'!K674,"&gt;0")+COUNTIF('Data R1'!M674,"&gt;0")+COUNTIF('Data R1'!O674,"&gt;0")+COUNTIF('Data R1'!Q674,"&gt;0")+COUNTIF('Data R1'!S674,"&gt;0")+COUNTIF('Data R1'!U674,"&gt;0")+COUNTIF('Data R1'!W674,"&gt;0")+COUNTIF('Data R1'!Y674,"&gt;0"))&gt;0,1,0))</f>
        <v/>
      </c>
      <c r="M672" t="inlineStr">
        <is>
          <t>Data R</t>
        </is>
      </c>
    </row>
    <row r="673">
      <c r="A673" t="inlineStr">
        <is>
          <t>Regional 1</t>
        </is>
      </c>
      <c r="B673">
        <f>IF('Data R1'!C675="","",'Data R1'!B675)</f>
        <v/>
      </c>
      <c r="C673">
        <f>IF('Data R1'!C675="","",'Data R1'!C675)</f>
        <v/>
      </c>
      <c r="D673">
        <f>IF('Data R1'!C675="","",'Data R1'!D675)</f>
        <v/>
      </c>
      <c r="E673">
        <f>IF('Data R1'!C675="","",'Data R1'!E675)</f>
        <v/>
      </c>
      <c r="F673">
        <f>IF('Data R1'!C675="","",'Data R1'!F675)</f>
        <v/>
      </c>
      <c r="G673">
        <f>IF('Data R1'!C675="","",'Data R1'!AD675)</f>
        <v/>
      </c>
      <c r="H673">
        <f>IF('Data R1'!C675="","",'Data R1'!AC675)</f>
        <v/>
      </c>
      <c r="I673">
        <f>IF('Data R1'!C675="","",COUNTIF('Data R1'!J675,"&gt;0")+COUNTIF('Data R1'!L675,"&gt;0")+COUNTIF('Data R1'!N675,"&gt;0")+COUNTIF('Data R1'!P675,"&gt;0")+COUNTIF('Data R1'!R675,"&gt;0")+COUNTIF('Data R1'!T675,"&gt;0")+COUNTIF('Data R1'!V675,"&gt;0")+COUNTIF('Data R1'!X675,"&gt;0"))</f>
        <v/>
      </c>
      <c r="J673">
        <f>IF('Data R1'!C675="","",IF((COUNTIF('Data R1'!K675,"&gt;0")+COUNTIF('Data R1'!M675,"&gt;0")+COUNTIF('Data R1'!O675,"&gt;0")+COUNTIF('Data R1'!Q675,"&gt;0")+COUNTIF('Data R1'!S675,"&gt;0")+COUNTIF('Data R1'!U675,"&gt;0")+COUNTIF('Data R1'!W675,"&gt;0")+COUNTIF('Data R1'!Y675,"&gt;0"))&gt;0,1,0))</f>
        <v/>
      </c>
      <c r="M673" t="inlineStr">
        <is>
          <t>Data R</t>
        </is>
      </c>
    </row>
    <row r="674">
      <c r="A674" t="inlineStr">
        <is>
          <t>Regional 1</t>
        </is>
      </c>
      <c r="B674">
        <f>IF('Data R1'!C676="","",'Data R1'!B676)</f>
        <v/>
      </c>
      <c r="C674">
        <f>IF('Data R1'!C676="","",'Data R1'!C676)</f>
        <v/>
      </c>
      <c r="D674">
        <f>IF('Data R1'!C676="","",'Data R1'!D676)</f>
        <v/>
      </c>
      <c r="E674">
        <f>IF('Data R1'!C676="","",'Data R1'!E676)</f>
        <v/>
      </c>
      <c r="F674">
        <f>IF('Data R1'!C676="","",'Data R1'!F676)</f>
        <v/>
      </c>
      <c r="G674">
        <f>IF('Data R1'!C676="","",'Data R1'!AD676)</f>
        <v/>
      </c>
      <c r="H674">
        <f>IF('Data R1'!C676="","",'Data R1'!AC676)</f>
        <v/>
      </c>
      <c r="I674">
        <f>IF('Data R1'!C676="","",COUNTIF('Data R1'!J676,"&gt;0")+COUNTIF('Data R1'!L676,"&gt;0")+COUNTIF('Data R1'!N676,"&gt;0")+COUNTIF('Data R1'!P676,"&gt;0")+COUNTIF('Data R1'!R676,"&gt;0")+COUNTIF('Data R1'!T676,"&gt;0")+COUNTIF('Data R1'!V676,"&gt;0")+COUNTIF('Data R1'!X676,"&gt;0"))</f>
        <v/>
      </c>
      <c r="J674">
        <f>IF('Data R1'!C676="","",IF((COUNTIF('Data R1'!K676,"&gt;0")+COUNTIF('Data R1'!M676,"&gt;0")+COUNTIF('Data R1'!O676,"&gt;0")+COUNTIF('Data R1'!Q676,"&gt;0")+COUNTIF('Data R1'!S676,"&gt;0")+COUNTIF('Data R1'!U676,"&gt;0")+COUNTIF('Data R1'!W676,"&gt;0")+COUNTIF('Data R1'!Y676,"&gt;0"))&gt;0,1,0))</f>
        <v/>
      </c>
      <c r="M674" t="inlineStr">
        <is>
          <t>Data R</t>
        </is>
      </c>
    </row>
    <row r="675">
      <c r="A675" t="inlineStr">
        <is>
          <t>Regional 1</t>
        </is>
      </c>
      <c r="B675">
        <f>IF('Data R1'!C677="","",'Data R1'!B677)</f>
        <v/>
      </c>
      <c r="C675">
        <f>IF('Data R1'!C677="","",'Data R1'!C677)</f>
        <v/>
      </c>
      <c r="D675">
        <f>IF('Data R1'!C677="","",'Data R1'!D677)</f>
        <v/>
      </c>
      <c r="E675">
        <f>IF('Data R1'!C677="","",'Data R1'!E677)</f>
        <v/>
      </c>
      <c r="F675">
        <f>IF('Data R1'!C677="","",'Data R1'!F677)</f>
        <v/>
      </c>
      <c r="G675">
        <f>IF('Data R1'!C677="","",'Data R1'!AD677)</f>
        <v/>
      </c>
      <c r="H675">
        <f>IF('Data R1'!C677="","",'Data R1'!AC677)</f>
        <v/>
      </c>
      <c r="I675">
        <f>IF('Data R1'!C677="","",COUNTIF('Data R1'!J677,"&gt;0")+COUNTIF('Data R1'!L677,"&gt;0")+COUNTIF('Data R1'!N677,"&gt;0")+COUNTIF('Data R1'!P677,"&gt;0")+COUNTIF('Data R1'!R677,"&gt;0")+COUNTIF('Data R1'!T677,"&gt;0")+COUNTIF('Data R1'!V677,"&gt;0")+COUNTIF('Data R1'!X677,"&gt;0"))</f>
        <v/>
      </c>
      <c r="J675">
        <f>IF('Data R1'!C677="","",IF((COUNTIF('Data R1'!K677,"&gt;0")+COUNTIF('Data R1'!M677,"&gt;0")+COUNTIF('Data R1'!O677,"&gt;0")+COUNTIF('Data R1'!Q677,"&gt;0")+COUNTIF('Data R1'!S677,"&gt;0")+COUNTIF('Data R1'!U677,"&gt;0")+COUNTIF('Data R1'!W677,"&gt;0")+COUNTIF('Data R1'!Y677,"&gt;0"))&gt;0,1,0))</f>
        <v/>
      </c>
      <c r="M675" t="inlineStr">
        <is>
          <t>Data R</t>
        </is>
      </c>
    </row>
    <row r="676">
      <c r="A676" t="inlineStr">
        <is>
          <t>Regional 1</t>
        </is>
      </c>
      <c r="B676">
        <f>IF('Data R1'!C678="","",'Data R1'!B678)</f>
        <v/>
      </c>
      <c r="C676">
        <f>IF('Data R1'!C678="","",'Data R1'!C678)</f>
        <v/>
      </c>
      <c r="D676">
        <f>IF('Data R1'!C678="","",'Data R1'!D678)</f>
        <v/>
      </c>
      <c r="E676">
        <f>IF('Data R1'!C678="","",'Data R1'!E678)</f>
        <v/>
      </c>
      <c r="F676">
        <f>IF('Data R1'!C678="","",'Data R1'!F678)</f>
        <v/>
      </c>
      <c r="G676">
        <f>IF('Data R1'!C678="","",'Data R1'!AD678)</f>
        <v/>
      </c>
      <c r="H676">
        <f>IF('Data R1'!C678="","",'Data R1'!AC678)</f>
        <v/>
      </c>
      <c r="I676">
        <f>IF('Data R1'!C678="","",COUNTIF('Data R1'!J678,"&gt;0")+COUNTIF('Data R1'!L678,"&gt;0")+COUNTIF('Data R1'!N678,"&gt;0")+COUNTIF('Data R1'!P678,"&gt;0")+COUNTIF('Data R1'!R678,"&gt;0")+COUNTIF('Data R1'!T678,"&gt;0")+COUNTIF('Data R1'!V678,"&gt;0")+COUNTIF('Data R1'!X678,"&gt;0"))</f>
        <v/>
      </c>
      <c r="J676">
        <f>IF('Data R1'!C678="","",IF((COUNTIF('Data R1'!K678,"&gt;0")+COUNTIF('Data R1'!M678,"&gt;0")+COUNTIF('Data R1'!O678,"&gt;0")+COUNTIF('Data R1'!Q678,"&gt;0")+COUNTIF('Data R1'!S678,"&gt;0")+COUNTIF('Data R1'!U678,"&gt;0")+COUNTIF('Data R1'!W678,"&gt;0")+COUNTIF('Data R1'!Y678,"&gt;0"))&gt;0,1,0))</f>
        <v/>
      </c>
      <c r="M676" t="inlineStr">
        <is>
          <t>Data R</t>
        </is>
      </c>
    </row>
    <row r="677">
      <c r="A677" t="inlineStr">
        <is>
          <t>Regional 1</t>
        </is>
      </c>
      <c r="B677">
        <f>IF('Data R1'!C679="","",'Data R1'!B679)</f>
        <v/>
      </c>
      <c r="C677">
        <f>IF('Data R1'!C679="","",'Data R1'!C679)</f>
        <v/>
      </c>
      <c r="D677">
        <f>IF('Data R1'!C679="","",'Data R1'!D679)</f>
        <v/>
      </c>
      <c r="E677">
        <f>IF('Data R1'!C679="","",'Data R1'!E679)</f>
        <v/>
      </c>
      <c r="F677">
        <f>IF('Data R1'!C679="","",'Data R1'!F679)</f>
        <v/>
      </c>
      <c r="G677">
        <f>IF('Data R1'!C679="","",'Data R1'!AD679)</f>
        <v/>
      </c>
      <c r="H677">
        <f>IF('Data R1'!C679="","",'Data R1'!AC679)</f>
        <v/>
      </c>
      <c r="I677">
        <f>IF('Data R1'!C679="","",COUNTIF('Data R1'!J679,"&gt;0")+COUNTIF('Data R1'!L679,"&gt;0")+COUNTIF('Data R1'!N679,"&gt;0")+COUNTIF('Data R1'!P679,"&gt;0")+COUNTIF('Data R1'!R679,"&gt;0")+COUNTIF('Data R1'!T679,"&gt;0")+COUNTIF('Data R1'!V679,"&gt;0")+COUNTIF('Data R1'!X679,"&gt;0"))</f>
        <v/>
      </c>
      <c r="J677">
        <f>IF('Data R1'!C679="","",IF((COUNTIF('Data R1'!K679,"&gt;0")+COUNTIF('Data R1'!M679,"&gt;0")+COUNTIF('Data R1'!O679,"&gt;0")+COUNTIF('Data R1'!Q679,"&gt;0")+COUNTIF('Data R1'!S679,"&gt;0")+COUNTIF('Data R1'!U679,"&gt;0")+COUNTIF('Data R1'!W679,"&gt;0")+COUNTIF('Data R1'!Y679,"&gt;0"))&gt;0,1,0))</f>
        <v/>
      </c>
      <c r="M677" t="inlineStr">
        <is>
          <t>Data R</t>
        </is>
      </c>
    </row>
    <row r="678">
      <c r="A678" t="inlineStr">
        <is>
          <t>Regional 1</t>
        </is>
      </c>
      <c r="B678">
        <f>IF('Data R1'!C680="","",'Data R1'!B680)</f>
        <v/>
      </c>
      <c r="C678">
        <f>IF('Data R1'!C680="","",'Data R1'!C680)</f>
        <v/>
      </c>
      <c r="D678">
        <f>IF('Data R1'!C680="","",'Data R1'!D680)</f>
        <v/>
      </c>
      <c r="E678">
        <f>IF('Data R1'!C680="","",'Data R1'!E680)</f>
        <v/>
      </c>
      <c r="F678">
        <f>IF('Data R1'!C680="","",'Data R1'!F680)</f>
        <v/>
      </c>
      <c r="G678">
        <f>IF('Data R1'!C680="","",'Data R1'!AD680)</f>
        <v/>
      </c>
      <c r="H678">
        <f>IF('Data R1'!C680="","",'Data R1'!AC680)</f>
        <v/>
      </c>
      <c r="I678">
        <f>IF('Data R1'!C680="","",COUNTIF('Data R1'!J680,"&gt;0")+COUNTIF('Data R1'!L680,"&gt;0")+COUNTIF('Data R1'!N680,"&gt;0")+COUNTIF('Data R1'!P680,"&gt;0")+COUNTIF('Data R1'!R680,"&gt;0")+COUNTIF('Data R1'!T680,"&gt;0")+COUNTIF('Data R1'!V680,"&gt;0")+COUNTIF('Data R1'!X680,"&gt;0"))</f>
        <v/>
      </c>
      <c r="J678">
        <f>IF('Data R1'!C680="","",IF((COUNTIF('Data R1'!K680,"&gt;0")+COUNTIF('Data R1'!M680,"&gt;0")+COUNTIF('Data R1'!O680,"&gt;0")+COUNTIF('Data R1'!Q680,"&gt;0")+COUNTIF('Data R1'!S680,"&gt;0")+COUNTIF('Data R1'!U680,"&gt;0")+COUNTIF('Data R1'!W680,"&gt;0")+COUNTIF('Data R1'!Y680,"&gt;0"))&gt;0,1,0))</f>
        <v/>
      </c>
      <c r="M678" t="inlineStr">
        <is>
          <t>Data R</t>
        </is>
      </c>
    </row>
    <row r="679">
      <c r="A679" t="inlineStr">
        <is>
          <t>Regional 1</t>
        </is>
      </c>
      <c r="B679">
        <f>IF('Data R1'!C681="","",'Data R1'!B681)</f>
        <v/>
      </c>
      <c r="C679">
        <f>IF('Data R1'!C681="","",'Data R1'!C681)</f>
        <v/>
      </c>
      <c r="D679">
        <f>IF('Data R1'!C681="","",'Data R1'!D681)</f>
        <v/>
      </c>
      <c r="E679">
        <f>IF('Data R1'!C681="","",'Data R1'!E681)</f>
        <v/>
      </c>
      <c r="F679">
        <f>IF('Data R1'!C681="","",'Data R1'!F681)</f>
        <v/>
      </c>
      <c r="G679">
        <f>IF('Data R1'!C681="","",'Data R1'!AD681)</f>
        <v/>
      </c>
      <c r="H679">
        <f>IF('Data R1'!C681="","",'Data R1'!AC681)</f>
        <v/>
      </c>
      <c r="I679">
        <f>IF('Data R1'!C681="","",COUNTIF('Data R1'!J681,"&gt;0")+COUNTIF('Data R1'!L681,"&gt;0")+COUNTIF('Data R1'!N681,"&gt;0")+COUNTIF('Data R1'!P681,"&gt;0")+COUNTIF('Data R1'!R681,"&gt;0")+COUNTIF('Data R1'!T681,"&gt;0")+COUNTIF('Data R1'!V681,"&gt;0")+COUNTIF('Data R1'!X681,"&gt;0"))</f>
        <v/>
      </c>
      <c r="J679">
        <f>IF('Data R1'!C681="","",IF((COUNTIF('Data R1'!K681,"&gt;0")+COUNTIF('Data R1'!M681,"&gt;0")+COUNTIF('Data R1'!O681,"&gt;0")+COUNTIF('Data R1'!Q681,"&gt;0")+COUNTIF('Data R1'!S681,"&gt;0")+COUNTIF('Data R1'!U681,"&gt;0")+COUNTIF('Data R1'!W681,"&gt;0")+COUNTIF('Data R1'!Y681,"&gt;0"))&gt;0,1,0))</f>
        <v/>
      </c>
      <c r="M679" t="inlineStr">
        <is>
          <t>Data R</t>
        </is>
      </c>
    </row>
    <row r="680">
      <c r="A680" t="inlineStr">
        <is>
          <t>Regional 1</t>
        </is>
      </c>
      <c r="B680">
        <f>IF('Data R1'!C682="","",'Data R1'!B682)</f>
        <v/>
      </c>
      <c r="C680">
        <f>IF('Data R1'!C682="","",'Data R1'!C682)</f>
        <v/>
      </c>
      <c r="D680">
        <f>IF('Data R1'!C682="","",'Data R1'!D682)</f>
        <v/>
      </c>
      <c r="E680">
        <f>IF('Data R1'!C682="","",'Data R1'!E682)</f>
        <v/>
      </c>
      <c r="F680">
        <f>IF('Data R1'!C682="","",'Data R1'!F682)</f>
        <v/>
      </c>
      <c r="G680">
        <f>IF('Data R1'!C682="","",'Data R1'!AD682)</f>
        <v/>
      </c>
      <c r="H680">
        <f>IF('Data R1'!C682="","",'Data R1'!AC682)</f>
        <v/>
      </c>
      <c r="I680">
        <f>IF('Data R1'!C682="","",COUNTIF('Data R1'!J682,"&gt;0")+COUNTIF('Data R1'!L682,"&gt;0")+COUNTIF('Data R1'!N682,"&gt;0")+COUNTIF('Data R1'!P682,"&gt;0")+COUNTIF('Data R1'!R682,"&gt;0")+COUNTIF('Data R1'!T682,"&gt;0")+COUNTIF('Data R1'!V682,"&gt;0")+COUNTIF('Data R1'!X682,"&gt;0"))</f>
        <v/>
      </c>
      <c r="J680">
        <f>IF('Data R1'!C682="","",IF((COUNTIF('Data R1'!K682,"&gt;0")+COUNTIF('Data R1'!M682,"&gt;0")+COUNTIF('Data R1'!O682,"&gt;0")+COUNTIF('Data R1'!Q682,"&gt;0")+COUNTIF('Data R1'!S682,"&gt;0")+COUNTIF('Data R1'!U682,"&gt;0")+COUNTIF('Data R1'!W682,"&gt;0")+COUNTIF('Data R1'!Y682,"&gt;0"))&gt;0,1,0))</f>
        <v/>
      </c>
      <c r="M680" t="inlineStr">
        <is>
          <t>Data R</t>
        </is>
      </c>
    </row>
    <row r="681">
      <c r="A681" t="inlineStr">
        <is>
          <t>Regional 1</t>
        </is>
      </c>
      <c r="B681">
        <f>IF('Data R1'!C683="","",'Data R1'!B683)</f>
        <v/>
      </c>
      <c r="C681">
        <f>IF('Data R1'!C683="","",'Data R1'!C683)</f>
        <v/>
      </c>
      <c r="D681">
        <f>IF('Data R1'!C683="","",'Data R1'!D683)</f>
        <v/>
      </c>
      <c r="E681">
        <f>IF('Data R1'!C683="","",'Data R1'!E683)</f>
        <v/>
      </c>
      <c r="F681">
        <f>IF('Data R1'!C683="","",'Data R1'!F683)</f>
        <v/>
      </c>
      <c r="G681">
        <f>IF('Data R1'!C683="","",'Data R1'!AD683)</f>
        <v/>
      </c>
      <c r="H681">
        <f>IF('Data R1'!C683="","",'Data R1'!AC683)</f>
        <v/>
      </c>
      <c r="I681">
        <f>IF('Data R1'!C683="","",COUNTIF('Data R1'!J683,"&gt;0")+COUNTIF('Data R1'!L683,"&gt;0")+COUNTIF('Data R1'!N683,"&gt;0")+COUNTIF('Data R1'!P683,"&gt;0")+COUNTIF('Data R1'!R683,"&gt;0")+COUNTIF('Data R1'!T683,"&gt;0")+COUNTIF('Data R1'!V683,"&gt;0")+COUNTIF('Data R1'!X683,"&gt;0"))</f>
        <v/>
      </c>
      <c r="J681">
        <f>IF('Data R1'!C683="","",IF((COUNTIF('Data R1'!K683,"&gt;0")+COUNTIF('Data R1'!M683,"&gt;0")+COUNTIF('Data R1'!O683,"&gt;0")+COUNTIF('Data R1'!Q683,"&gt;0")+COUNTIF('Data R1'!S683,"&gt;0")+COUNTIF('Data R1'!U683,"&gt;0")+COUNTIF('Data R1'!W683,"&gt;0")+COUNTIF('Data R1'!Y683,"&gt;0"))&gt;0,1,0))</f>
        <v/>
      </c>
      <c r="M681" t="inlineStr">
        <is>
          <t>Data R</t>
        </is>
      </c>
    </row>
    <row r="682">
      <c r="A682" t="inlineStr">
        <is>
          <t>Regional 1</t>
        </is>
      </c>
      <c r="B682">
        <f>IF('Data R1'!C684="","",'Data R1'!B684)</f>
        <v/>
      </c>
      <c r="C682">
        <f>IF('Data R1'!C684="","",'Data R1'!C684)</f>
        <v/>
      </c>
      <c r="D682">
        <f>IF('Data R1'!C684="","",'Data R1'!D684)</f>
        <v/>
      </c>
      <c r="E682">
        <f>IF('Data R1'!C684="","",'Data R1'!E684)</f>
        <v/>
      </c>
      <c r="F682">
        <f>IF('Data R1'!C684="","",'Data R1'!F684)</f>
        <v/>
      </c>
      <c r="G682">
        <f>IF('Data R1'!C684="","",'Data R1'!AD684)</f>
        <v/>
      </c>
      <c r="H682">
        <f>IF('Data R1'!C684="","",'Data R1'!AC684)</f>
        <v/>
      </c>
      <c r="I682">
        <f>IF('Data R1'!C684="","",COUNTIF('Data R1'!J684,"&gt;0")+COUNTIF('Data R1'!L684,"&gt;0")+COUNTIF('Data R1'!N684,"&gt;0")+COUNTIF('Data R1'!P684,"&gt;0")+COUNTIF('Data R1'!R684,"&gt;0")+COUNTIF('Data R1'!T684,"&gt;0")+COUNTIF('Data R1'!V684,"&gt;0")+COUNTIF('Data R1'!X684,"&gt;0"))</f>
        <v/>
      </c>
      <c r="J682">
        <f>IF('Data R1'!C684="","",IF((COUNTIF('Data R1'!K684,"&gt;0")+COUNTIF('Data R1'!M684,"&gt;0")+COUNTIF('Data R1'!O684,"&gt;0")+COUNTIF('Data R1'!Q684,"&gt;0")+COUNTIF('Data R1'!S684,"&gt;0")+COUNTIF('Data R1'!U684,"&gt;0")+COUNTIF('Data R1'!W684,"&gt;0")+COUNTIF('Data R1'!Y684,"&gt;0"))&gt;0,1,0))</f>
        <v/>
      </c>
      <c r="M682" t="inlineStr">
        <is>
          <t>Data R</t>
        </is>
      </c>
    </row>
    <row r="683">
      <c r="A683" t="inlineStr">
        <is>
          <t>Regional 1</t>
        </is>
      </c>
      <c r="B683">
        <f>IF('Data R1'!C685="","",'Data R1'!B685)</f>
        <v/>
      </c>
      <c r="C683">
        <f>IF('Data R1'!C685="","",'Data R1'!C685)</f>
        <v/>
      </c>
      <c r="D683">
        <f>IF('Data R1'!C685="","",'Data R1'!D685)</f>
        <v/>
      </c>
      <c r="E683">
        <f>IF('Data R1'!C685="","",'Data R1'!E685)</f>
        <v/>
      </c>
      <c r="F683">
        <f>IF('Data R1'!C685="","",'Data R1'!F685)</f>
        <v/>
      </c>
      <c r="G683">
        <f>IF('Data R1'!C685="","",'Data R1'!AD685)</f>
        <v/>
      </c>
      <c r="H683">
        <f>IF('Data R1'!C685="","",'Data R1'!AC685)</f>
        <v/>
      </c>
      <c r="I683">
        <f>IF('Data R1'!C685="","",COUNTIF('Data R1'!J685,"&gt;0")+COUNTIF('Data R1'!L685,"&gt;0")+COUNTIF('Data R1'!N685,"&gt;0")+COUNTIF('Data R1'!P685,"&gt;0")+COUNTIF('Data R1'!R685,"&gt;0")+COUNTIF('Data R1'!T685,"&gt;0")+COUNTIF('Data R1'!V685,"&gt;0")+COUNTIF('Data R1'!X685,"&gt;0"))</f>
        <v/>
      </c>
      <c r="J683">
        <f>IF('Data R1'!C685="","",IF((COUNTIF('Data R1'!K685,"&gt;0")+COUNTIF('Data R1'!M685,"&gt;0")+COUNTIF('Data R1'!O685,"&gt;0")+COUNTIF('Data R1'!Q685,"&gt;0")+COUNTIF('Data R1'!S685,"&gt;0")+COUNTIF('Data R1'!U685,"&gt;0")+COUNTIF('Data R1'!W685,"&gt;0")+COUNTIF('Data R1'!Y685,"&gt;0"))&gt;0,1,0))</f>
        <v/>
      </c>
      <c r="M683" t="inlineStr">
        <is>
          <t>Data R</t>
        </is>
      </c>
    </row>
    <row r="684">
      <c r="A684" t="inlineStr">
        <is>
          <t>Regional 1</t>
        </is>
      </c>
      <c r="B684">
        <f>IF('Data R1'!C686="","",'Data R1'!B686)</f>
        <v/>
      </c>
      <c r="C684">
        <f>IF('Data R1'!C686="","",'Data R1'!C686)</f>
        <v/>
      </c>
      <c r="D684">
        <f>IF('Data R1'!C686="","",'Data R1'!D686)</f>
        <v/>
      </c>
      <c r="E684">
        <f>IF('Data R1'!C686="","",'Data R1'!E686)</f>
        <v/>
      </c>
      <c r="F684">
        <f>IF('Data R1'!C686="","",'Data R1'!F686)</f>
        <v/>
      </c>
      <c r="G684">
        <f>IF('Data R1'!C686="","",'Data R1'!AD686)</f>
        <v/>
      </c>
      <c r="H684">
        <f>IF('Data R1'!C686="","",'Data R1'!AC686)</f>
        <v/>
      </c>
      <c r="I684">
        <f>IF('Data R1'!C686="","",COUNTIF('Data R1'!J686,"&gt;0")+COUNTIF('Data R1'!L686,"&gt;0")+COUNTIF('Data R1'!N686,"&gt;0")+COUNTIF('Data R1'!P686,"&gt;0")+COUNTIF('Data R1'!R686,"&gt;0")+COUNTIF('Data R1'!T686,"&gt;0")+COUNTIF('Data R1'!V686,"&gt;0")+COUNTIF('Data R1'!X686,"&gt;0"))</f>
        <v/>
      </c>
      <c r="J684">
        <f>IF('Data R1'!C686="","",IF((COUNTIF('Data R1'!K686,"&gt;0")+COUNTIF('Data R1'!M686,"&gt;0")+COUNTIF('Data R1'!O686,"&gt;0")+COUNTIF('Data R1'!Q686,"&gt;0")+COUNTIF('Data R1'!S686,"&gt;0")+COUNTIF('Data R1'!U686,"&gt;0")+COUNTIF('Data R1'!W686,"&gt;0")+COUNTIF('Data R1'!Y686,"&gt;0"))&gt;0,1,0))</f>
        <v/>
      </c>
      <c r="M684" t="inlineStr">
        <is>
          <t>Data R</t>
        </is>
      </c>
    </row>
    <row r="685">
      <c r="A685" t="inlineStr">
        <is>
          <t>Regional 1</t>
        </is>
      </c>
      <c r="B685">
        <f>IF('Data R1'!C687="","",'Data R1'!B687)</f>
        <v/>
      </c>
      <c r="C685">
        <f>IF('Data R1'!C687="","",'Data R1'!C687)</f>
        <v/>
      </c>
      <c r="D685">
        <f>IF('Data R1'!C687="","",'Data R1'!D687)</f>
        <v/>
      </c>
      <c r="E685">
        <f>IF('Data R1'!C687="","",'Data R1'!E687)</f>
        <v/>
      </c>
      <c r="F685">
        <f>IF('Data R1'!C687="","",'Data R1'!F687)</f>
        <v/>
      </c>
      <c r="G685">
        <f>IF('Data R1'!C687="","",'Data R1'!AD687)</f>
        <v/>
      </c>
      <c r="H685">
        <f>IF('Data R1'!C687="","",'Data R1'!AC687)</f>
        <v/>
      </c>
      <c r="I685">
        <f>IF('Data R1'!C687="","",COUNTIF('Data R1'!J687,"&gt;0")+COUNTIF('Data R1'!L687,"&gt;0")+COUNTIF('Data R1'!N687,"&gt;0")+COUNTIF('Data R1'!P687,"&gt;0")+COUNTIF('Data R1'!R687,"&gt;0")+COUNTIF('Data R1'!T687,"&gt;0")+COUNTIF('Data R1'!V687,"&gt;0")+COUNTIF('Data R1'!X687,"&gt;0"))</f>
        <v/>
      </c>
      <c r="J685">
        <f>IF('Data R1'!C687="","",IF((COUNTIF('Data R1'!K687,"&gt;0")+COUNTIF('Data R1'!M687,"&gt;0")+COUNTIF('Data R1'!O687,"&gt;0")+COUNTIF('Data R1'!Q687,"&gt;0")+COUNTIF('Data R1'!S687,"&gt;0")+COUNTIF('Data R1'!U687,"&gt;0")+COUNTIF('Data R1'!W687,"&gt;0")+COUNTIF('Data R1'!Y687,"&gt;0"))&gt;0,1,0))</f>
        <v/>
      </c>
      <c r="M685" t="inlineStr">
        <is>
          <t>Data R</t>
        </is>
      </c>
    </row>
    <row r="686">
      <c r="A686" t="inlineStr">
        <is>
          <t>Regional 1</t>
        </is>
      </c>
      <c r="B686">
        <f>IF('Data R1'!C688="","",'Data R1'!B688)</f>
        <v/>
      </c>
      <c r="C686">
        <f>IF('Data R1'!C688="","",'Data R1'!C688)</f>
        <v/>
      </c>
      <c r="D686">
        <f>IF('Data R1'!C688="","",'Data R1'!D688)</f>
        <v/>
      </c>
      <c r="E686">
        <f>IF('Data R1'!C688="","",'Data R1'!E688)</f>
        <v/>
      </c>
      <c r="F686">
        <f>IF('Data R1'!C688="","",'Data R1'!F688)</f>
        <v/>
      </c>
      <c r="G686">
        <f>IF('Data R1'!C688="","",'Data R1'!AD688)</f>
        <v/>
      </c>
      <c r="H686">
        <f>IF('Data R1'!C688="","",'Data R1'!AC688)</f>
        <v/>
      </c>
      <c r="I686">
        <f>IF('Data R1'!C688="","",COUNTIF('Data R1'!J688,"&gt;0")+COUNTIF('Data R1'!L688,"&gt;0")+COUNTIF('Data R1'!N688,"&gt;0")+COUNTIF('Data R1'!P688,"&gt;0")+COUNTIF('Data R1'!R688,"&gt;0")+COUNTIF('Data R1'!T688,"&gt;0")+COUNTIF('Data R1'!V688,"&gt;0")+COUNTIF('Data R1'!X688,"&gt;0"))</f>
        <v/>
      </c>
      <c r="J686">
        <f>IF('Data R1'!C688="","",IF((COUNTIF('Data R1'!K688,"&gt;0")+COUNTIF('Data R1'!M688,"&gt;0")+COUNTIF('Data R1'!O688,"&gt;0")+COUNTIF('Data R1'!Q688,"&gt;0")+COUNTIF('Data R1'!S688,"&gt;0")+COUNTIF('Data R1'!U688,"&gt;0")+COUNTIF('Data R1'!W688,"&gt;0")+COUNTIF('Data R1'!Y688,"&gt;0"))&gt;0,1,0))</f>
        <v/>
      </c>
      <c r="M686" t="inlineStr">
        <is>
          <t>Data R</t>
        </is>
      </c>
    </row>
    <row r="687">
      <c r="A687" t="inlineStr">
        <is>
          <t>Regional 1</t>
        </is>
      </c>
      <c r="B687">
        <f>IF('Data R1'!C689="","",'Data R1'!B689)</f>
        <v/>
      </c>
      <c r="C687">
        <f>IF('Data R1'!C689="","",'Data R1'!C689)</f>
        <v/>
      </c>
      <c r="D687">
        <f>IF('Data R1'!C689="","",'Data R1'!D689)</f>
        <v/>
      </c>
      <c r="E687">
        <f>IF('Data R1'!C689="","",'Data R1'!E689)</f>
        <v/>
      </c>
      <c r="F687">
        <f>IF('Data R1'!C689="","",'Data R1'!F689)</f>
        <v/>
      </c>
      <c r="G687">
        <f>IF('Data R1'!C689="","",'Data R1'!AD689)</f>
        <v/>
      </c>
      <c r="H687">
        <f>IF('Data R1'!C689="","",'Data R1'!AC689)</f>
        <v/>
      </c>
      <c r="I687">
        <f>IF('Data R1'!C689="","",COUNTIF('Data R1'!J689,"&gt;0")+COUNTIF('Data R1'!L689,"&gt;0")+COUNTIF('Data R1'!N689,"&gt;0")+COUNTIF('Data R1'!P689,"&gt;0")+COUNTIF('Data R1'!R689,"&gt;0")+COUNTIF('Data R1'!T689,"&gt;0")+COUNTIF('Data R1'!V689,"&gt;0")+COUNTIF('Data R1'!X689,"&gt;0"))</f>
        <v/>
      </c>
      <c r="J687">
        <f>IF('Data R1'!C689="","",IF((COUNTIF('Data R1'!K689,"&gt;0")+COUNTIF('Data R1'!M689,"&gt;0")+COUNTIF('Data R1'!O689,"&gt;0")+COUNTIF('Data R1'!Q689,"&gt;0")+COUNTIF('Data R1'!S689,"&gt;0")+COUNTIF('Data R1'!U689,"&gt;0")+COUNTIF('Data R1'!W689,"&gt;0")+COUNTIF('Data R1'!Y689,"&gt;0"))&gt;0,1,0))</f>
        <v/>
      </c>
      <c r="M687" t="inlineStr">
        <is>
          <t>Data R</t>
        </is>
      </c>
    </row>
    <row r="688">
      <c r="A688" t="inlineStr">
        <is>
          <t>Regional 1</t>
        </is>
      </c>
      <c r="B688">
        <f>IF('Data R1'!C690="","",'Data R1'!B690)</f>
        <v/>
      </c>
      <c r="C688">
        <f>IF('Data R1'!C690="","",'Data R1'!C690)</f>
        <v/>
      </c>
      <c r="D688">
        <f>IF('Data R1'!C690="","",'Data R1'!D690)</f>
        <v/>
      </c>
      <c r="E688">
        <f>IF('Data R1'!C690="","",'Data R1'!E690)</f>
        <v/>
      </c>
      <c r="F688">
        <f>IF('Data R1'!C690="","",'Data R1'!F690)</f>
        <v/>
      </c>
      <c r="G688">
        <f>IF('Data R1'!C690="","",'Data R1'!AD690)</f>
        <v/>
      </c>
      <c r="H688">
        <f>IF('Data R1'!C690="","",'Data R1'!AC690)</f>
        <v/>
      </c>
      <c r="I688">
        <f>IF('Data R1'!C690="","",COUNTIF('Data R1'!J690,"&gt;0")+COUNTIF('Data R1'!L690,"&gt;0")+COUNTIF('Data R1'!N690,"&gt;0")+COUNTIF('Data R1'!P690,"&gt;0")+COUNTIF('Data R1'!R690,"&gt;0")+COUNTIF('Data R1'!T690,"&gt;0")+COUNTIF('Data R1'!V690,"&gt;0")+COUNTIF('Data R1'!X690,"&gt;0"))</f>
        <v/>
      </c>
      <c r="J688">
        <f>IF('Data R1'!C690="","",IF((COUNTIF('Data R1'!K690,"&gt;0")+COUNTIF('Data R1'!M690,"&gt;0")+COUNTIF('Data R1'!O690,"&gt;0")+COUNTIF('Data R1'!Q690,"&gt;0")+COUNTIF('Data R1'!S690,"&gt;0")+COUNTIF('Data R1'!U690,"&gt;0")+COUNTIF('Data R1'!W690,"&gt;0")+COUNTIF('Data R1'!Y690,"&gt;0"))&gt;0,1,0))</f>
        <v/>
      </c>
      <c r="M688" t="inlineStr">
        <is>
          <t>Data R</t>
        </is>
      </c>
    </row>
    <row r="689">
      <c r="A689" t="inlineStr">
        <is>
          <t>Regional 1</t>
        </is>
      </c>
      <c r="B689">
        <f>IF('Data R1'!C691="","",'Data R1'!B691)</f>
        <v/>
      </c>
      <c r="C689">
        <f>IF('Data R1'!C691="","",'Data R1'!C691)</f>
        <v/>
      </c>
      <c r="D689">
        <f>IF('Data R1'!C691="","",'Data R1'!D691)</f>
        <v/>
      </c>
      <c r="E689">
        <f>IF('Data R1'!C691="","",'Data R1'!E691)</f>
        <v/>
      </c>
      <c r="F689">
        <f>IF('Data R1'!C691="","",'Data R1'!F691)</f>
        <v/>
      </c>
      <c r="G689">
        <f>IF('Data R1'!C691="","",'Data R1'!AD691)</f>
        <v/>
      </c>
      <c r="H689">
        <f>IF('Data R1'!C691="","",'Data R1'!AC691)</f>
        <v/>
      </c>
      <c r="I689">
        <f>IF('Data R1'!C691="","",COUNTIF('Data R1'!J691,"&gt;0")+COUNTIF('Data R1'!L691,"&gt;0")+COUNTIF('Data R1'!N691,"&gt;0")+COUNTIF('Data R1'!P691,"&gt;0")+COUNTIF('Data R1'!R691,"&gt;0")+COUNTIF('Data R1'!T691,"&gt;0")+COUNTIF('Data R1'!V691,"&gt;0")+COUNTIF('Data R1'!X691,"&gt;0"))</f>
        <v/>
      </c>
      <c r="J689">
        <f>IF('Data R1'!C691="","",IF((COUNTIF('Data R1'!K691,"&gt;0")+COUNTIF('Data R1'!M691,"&gt;0")+COUNTIF('Data R1'!O691,"&gt;0")+COUNTIF('Data R1'!Q691,"&gt;0")+COUNTIF('Data R1'!S691,"&gt;0")+COUNTIF('Data R1'!U691,"&gt;0")+COUNTIF('Data R1'!W691,"&gt;0")+COUNTIF('Data R1'!Y691,"&gt;0"))&gt;0,1,0))</f>
        <v/>
      </c>
      <c r="M689" t="inlineStr">
        <is>
          <t>Data R</t>
        </is>
      </c>
    </row>
    <row r="690">
      <c r="A690" t="inlineStr">
        <is>
          <t>Regional 1</t>
        </is>
      </c>
      <c r="B690">
        <f>IF('Data R1'!C692="","",'Data R1'!B692)</f>
        <v/>
      </c>
      <c r="C690">
        <f>IF('Data R1'!C692="","",'Data R1'!C692)</f>
        <v/>
      </c>
      <c r="D690">
        <f>IF('Data R1'!C692="","",'Data R1'!D692)</f>
        <v/>
      </c>
      <c r="E690">
        <f>IF('Data R1'!C692="","",'Data R1'!E692)</f>
        <v/>
      </c>
      <c r="F690">
        <f>IF('Data R1'!C692="","",'Data R1'!F692)</f>
        <v/>
      </c>
      <c r="G690">
        <f>IF('Data R1'!C692="","",'Data R1'!AD692)</f>
        <v/>
      </c>
      <c r="H690">
        <f>IF('Data R1'!C692="","",'Data R1'!AC692)</f>
        <v/>
      </c>
      <c r="I690">
        <f>IF('Data R1'!C692="","",COUNTIF('Data R1'!J692,"&gt;0")+COUNTIF('Data R1'!L692,"&gt;0")+COUNTIF('Data R1'!N692,"&gt;0")+COUNTIF('Data R1'!P692,"&gt;0")+COUNTIF('Data R1'!R692,"&gt;0")+COUNTIF('Data R1'!T692,"&gt;0")+COUNTIF('Data R1'!V692,"&gt;0")+COUNTIF('Data R1'!X692,"&gt;0"))</f>
        <v/>
      </c>
      <c r="J690">
        <f>IF('Data R1'!C692="","",IF((COUNTIF('Data R1'!K692,"&gt;0")+COUNTIF('Data R1'!M692,"&gt;0")+COUNTIF('Data R1'!O692,"&gt;0")+COUNTIF('Data R1'!Q692,"&gt;0")+COUNTIF('Data R1'!S692,"&gt;0")+COUNTIF('Data R1'!U692,"&gt;0")+COUNTIF('Data R1'!W692,"&gt;0")+COUNTIF('Data R1'!Y692,"&gt;0"))&gt;0,1,0))</f>
        <v/>
      </c>
      <c r="M690" t="inlineStr">
        <is>
          <t>Data R</t>
        </is>
      </c>
    </row>
    <row r="691">
      <c r="A691" t="inlineStr">
        <is>
          <t>Regional 1</t>
        </is>
      </c>
      <c r="B691">
        <f>IF('Data R1'!C693="","",'Data R1'!B693)</f>
        <v/>
      </c>
      <c r="C691">
        <f>IF('Data R1'!C693="","",'Data R1'!C693)</f>
        <v/>
      </c>
      <c r="D691">
        <f>IF('Data R1'!C693="","",'Data R1'!D693)</f>
        <v/>
      </c>
      <c r="E691">
        <f>IF('Data R1'!C693="","",'Data R1'!E693)</f>
        <v/>
      </c>
      <c r="F691">
        <f>IF('Data R1'!C693="","",'Data R1'!F693)</f>
        <v/>
      </c>
      <c r="G691">
        <f>IF('Data R1'!C693="","",'Data R1'!AD693)</f>
        <v/>
      </c>
      <c r="H691">
        <f>IF('Data R1'!C693="","",'Data R1'!AC693)</f>
        <v/>
      </c>
      <c r="I691">
        <f>IF('Data R1'!C693="","",COUNTIF('Data R1'!J693,"&gt;0")+COUNTIF('Data R1'!L693,"&gt;0")+COUNTIF('Data R1'!N693,"&gt;0")+COUNTIF('Data R1'!P693,"&gt;0")+COUNTIF('Data R1'!R693,"&gt;0")+COUNTIF('Data R1'!T693,"&gt;0")+COUNTIF('Data R1'!V693,"&gt;0")+COUNTIF('Data R1'!X693,"&gt;0"))</f>
        <v/>
      </c>
      <c r="J691">
        <f>IF('Data R1'!C693="","",IF((COUNTIF('Data R1'!K693,"&gt;0")+COUNTIF('Data R1'!M693,"&gt;0")+COUNTIF('Data R1'!O693,"&gt;0")+COUNTIF('Data R1'!Q693,"&gt;0")+COUNTIF('Data R1'!S693,"&gt;0")+COUNTIF('Data R1'!U693,"&gt;0")+COUNTIF('Data R1'!W693,"&gt;0")+COUNTIF('Data R1'!Y693,"&gt;0"))&gt;0,1,0))</f>
        <v/>
      </c>
      <c r="M691" t="inlineStr">
        <is>
          <t>Data R</t>
        </is>
      </c>
    </row>
    <row r="692">
      <c r="A692" t="inlineStr">
        <is>
          <t>Regional 1</t>
        </is>
      </c>
      <c r="B692">
        <f>IF('Data R1'!C694="","",'Data R1'!B694)</f>
        <v/>
      </c>
      <c r="C692">
        <f>IF('Data R1'!C694="","",'Data R1'!C694)</f>
        <v/>
      </c>
      <c r="D692">
        <f>IF('Data R1'!C694="","",'Data R1'!D694)</f>
        <v/>
      </c>
      <c r="E692">
        <f>IF('Data R1'!C694="","",'Data R1'!E694)</f>
        <v/>
      </c>
      <c r="F692">
        <f>IF('Data R1'!C694="","",'Data R1'!F694)</f>
        <v/>
      </c>
      <c r="G692">
        <f>IF('Data R1'!C694="","",'Data R1'!AD694)</f>
        <v/>
      </c>
      <c r="H692">
        <f>IF('Data R1'!C694="","",'Data R1'!AC694)</f>
        <v/>
      </c>
      <c r="I692">
        <f>IF('Data R1'!C694="","",COUNTIF('Data R1'!J694,"&gt;0")+COUNTIF('Data R1'!L694,"&gt;0")+COUNTIF('Data R1'!N694,"&gt;0")+COUNTIF('Data R1'!P694,"&gt;0")+COUNTIF('Data R1'!R694,"&gt;0")+COUNTIF('Data R1'!T694,"&gt;0")+COUNTIF('Data R1'!V694,"&gt;0")+COUNTIF('Data R1'!X694,"&gt;0"))</f>
        <v/>
      </c>
      <c r="J692">
        <f>IF('Data R1'!C694="","",IF((COUNTIF('Data R1'!K694,"&gt;0")+COUNTIF('Data R1'!M694,"&gt;0")+COUNTIF('Data R1'!O694,"&gt;0")+COUNTIF('Data R1'!Q694,"&gt;0")+COUNTIF('Data R1'!S694,"&gt;0")+COUNTIF('Data R1'!U694,"&gt;0")+COUNTIF('Data R1'!W694,"&gt;0")+COUNTIF('Data R1'!Y694,"&gt;0"))&gt;0,1,0))</f>
        <v/>
      </c>
      <c r="M692" t="inlineStr">
        <is>
          <t>Data R</t>
        </is>
      </c>
    </row>
    <row r="693">
      <c r="A693" t="inlineStr">
        <is>
          <t>Regional 1</t>
        </is>
      </c>
      <c r="B693">
        <f>IF('Data R1'!C695="","",'Data R1'!B695)</f>
        <v/>
      </c>
      <c r="C693">
        <f>IF('Data R1'!C695="","",'Data R1'!C695)</f>
        <v/>
      </c>
      <c r="D693">
        <f>IF('Data R1'!C695="","",'Data R1'!D695)</f>
        <v/>
      </c>
      <c r="E693">
        <f>IF('Data R1'!C695="","",'Data R1'!E695)</f>
        <v/>
      </c>
      <c r="F693">
        <f>IF('Data R1'!C695="","",'Data R1'!F695)</f>
        <v/>
      </c>
      <c r="G693">
        <f>IF('Data R1'!C695="","",'Data R1'!AD695)</f>
        <v/>
      </c>
      <c r="H693">
        <f>IF('Data R1'!C695="","",'Data R1'!AC695)</f>
        <v/>
      </c>
      <c r="I693">
        <f>IF('Data R1'!C695="","",COUNTIF('Data R1'!J695,"&gt;0")+COUNTIF('Data R1'!L695,"&gt;0")+COUNTIF('Data R1'!N695,"&gt;0")+COUNTIF('Data R1'!P695,"&gt;0")+COUNTIF('Data R1'!R695,"&gt;0")+COUNTIF('Data R1'!T695,"&gt;0")+COUNTIF('Data R1'!V695,"&gt;0")+COUNTIF('Data R1'!X695,"&gt;0"))</f>
        <v/>
      </c>
      <c r="J693">
        <f>IF('Data R1'!C695="","",IF((COUNTIF('Data R1'!K695,"&gt;0")+COUNTIF('Data R1'!M695,"&gt;0")+COUNTIF('Data R1'!O695,"&gt;0")+COUNTIF('Data R1'!Q695,"&gt;0")+COUNTIF('Data R1'!S695,"&gt;0")+COUNTIF('Data R1'!U695,"&gt;0")+COUNTIF('Data R1'!W695,"&gt;0")+COUNTIF('Data R1'!Y695,"&gt;0"))&gt;0,1,0))</f>
        <v/>
      </c>
      <c r="M693" t="inlineStr">
        <is>
          <t>Data R</t>
        </is>
      </c>
    </row>
    <row r="694">
      <c r="A694" t="inlineStr">
        <is>
          <t>Regional 1</t>
        </is>
      </c>
      <c r="B694">
        <f>IF('Data R1'!C696="","",'Data R1'!B696)</f>
        <v/>
      </c>
      <c r="C694">
        <f>IF('Data R1'!C696="","",'Data R1'!C696)</f>
        <v/>
      </c>
      <c r="D694">
        <f>IF('Data R1'!C696="","",'Data R1'!D696)</f>
        <v/>
      </c>
      <c r="E694">
        <f>IF('Data R1'!C696="","",'Data R1'!E696)</f>
        <v/>
      </c>
      <c r="F694">
        <f>IF('Data R1'!C696="","",'Data R1'!F696)</f>
        <v/>
      </c>
      <c r="G694">
        <f>IF('Data R1'!C696="","",'Data R1'!AD696)</f>
        <v/>
      </c>
      <c r="H694">
        <f>IF('Data R1'!C696="","",'Data R1'!AC696)</f>
        <v/>
      </c>
      <c r="I694">
        <f>IF('Data R1'!C696="","",COUNTIF('Data R1'!J696,"&gt;0")+COUNTIF('Data R1'!L696,"&gt;0")+COUNTIF('Data R1'!N696,"&gt;0")+COUNTIF('Data R1'!P696,"&gt;0")+COUNTIF('Data R1'!R696,"&gt;0")+COUNTIF('Data R1'!T696,"&gt;0")+COUNTIF('Data R1'!V696,"&gt;0")+COUNTIF('Data R1'!X696,"&gt;0"))</f>
        <v/>
      </c>
      <c r="J694">
        <f>IF('Data R1'!C696="","",IF((COUNTIF('Data R1'!K696,"&gt;0")+COUNTIF('Data R1'!M696,"&gt;0")+COUNTIF('Data R1'!O696,"&gt;0")+COUNTIF('Data R1'!Q696,"&gt;0")+COUNTIF('Data R1'!S696,"&gt;0")+COUNTIF('Data R1'!U696,"&gt;0")+COUNTIF('Data R1'!W696,"&gt;0")+COUNTIF('Data R1'!Y696,"&gt;0"))&gt;0,1,0))</f>
        <v/>
      </c>
      <c r="M694" t="inlineStr">
        <is>
          <t>Data R</t>
        </is>
      </c>
    </row>
    <row r="695">
      <c r="A695" t="inlineStr">
        <is>
          <t>Regional 1</t>
        </is>
      </c>
      <c r="B695">
        <f>IF('Data R1'!C697="","",'Data R1'!B697)</f>
        <v/>
      </c>
      <c r="C695">
        <f>IF('Data R1'!C697="","",'Data R1'!C697)</f>
        <v/>
      </c>
      <c r="D695">
        <f>IF('Data R1'!C697="","",'Data R1'!D697)</f>
        <v/>
      </c>
      <c r="E695">
        <f>IF('Data R1'!C697="","",'Data R1'!E697)</f>
        <v/>
      </c>
      <c r="F695">
        <f>IF('Data R1'!C697="","",'Data R1'!F697)</f>
        <v/>
      </c>
      <c r="G695">
        <f>IF('Data R1'!C697="","",'Data R1'!AD697)</f>
        <v/>
      </c>
      <c r="H695">
        <f>IF('Data R1'!C697="","",'Data R1'!AC697)</f>
        <v/>
      </c>
      <c r="I695">
        <f>IF('Data R1'!C697="","",COUNTIF('Data R1'!J697,"&gt;0")+COUNTIF('Data R1'!L697,"&gt;0")+COUNTIF('Data R1'!N697,"&gt;0")+COUNTIF('Data R1'!P697,"&gt;0")+COUNTIF('Data R1'!R697,"&gt;0")+COUNTIF('Data R1'!T697,"&gt;0")+COUNTIF('Data R1'!V697,"&gt;0")+COUNTIF('Data R1'!X697,"&gt;0"))</f>
        <v/>
      </c>
      <c r="J695">
        <f>IF('Data R1'!C697="","",IF((COUNTIF('Data R1'!K697,"&gt;0")+COUNTIF('Data R1'!M697,"&gt;0")+COUNTIF('Data R1'!O697,"&gt;0")+COUNTIF('Data R1'!Q697,"&gt;0")+COUNTIF('Data R1'!S697,"&gt;0")+COUNTIF('Data R1'!U697,"&gt;0")+COUNTIF('Data R1'!W697,"&gt;0")+COUNTIF('Data R1'!Y697,"&gt;0"))&gt;0,1,0))</f>
        <v/>
      </c>
      <c r="M695" t="inlineStr">
        <is>
          <t>Data R</t>
        </is>
      </c>
    </row>
    <row r="696">
      <c r="A696" t="inlineStr">
        <is>
          <t>Regional 1</t>
        </is>
      </c>
      <c r="B696">
        <f>IF('Data R1'!C698="","",'Data R1'!B698)</f>
        <v/>
      </c>
      <c r="C696">
        <f>IF('Data R1'!C698="","",'Data R1'!C698)</f>
        <v/>
      </c>
      <c r="D696">
        <f>IF('Data R1'!C698="","",'Data R1'!D698)</f>
        <v/>
      </c>
      <c r="E696">
        <f>IF('Data R1'!C698="","",'Data R1'!E698)</f>
        <v/>
      </c>
      <c r="F696">
        <f>IF('Data R1'!C698="","",'Data R1'!F698)</f>
        <v/>
      </c>
      <c r="G696">
        <f>IF('Data R1'!C698="","",'Data R1'!AD698)</f>
        <v/>
      </c>
      <c r="H696">
        <f>IF('Data R1'!C698="","",'Data R1'!AC698)</f>
        <v/>
      </c>
      <c r="I696">
        <f>IF('Data R1'!C698="","",COUNTIF('Data R1'!J698,"&gt;0")+COUNTIF('Data R1'!L698,"&gt;0")+COUNTIF('Data R1'!N698,"&gt;0")+COUNTIF('Data R1'!P698,"&gt;0")+COUNTIF('Data R1'!R698,"&gt;0")+COUNTIF('Data R1'!T698,"&gt;0")+COUNTIF('Data R1'!V698,"&gt;0")+COUNTIF('Data R1'!X698,"&gt;0"))</f>
        <v/>
      </c>
      <c r="J696">
        <f>IF('Data R1'!C698="","",IF((COUNTIF('Data R1'!K698,"&gt;0")+COUNTIF('Data R1'!M698,"&gt;0")+COUNTIF('Data R1'!O698,"&gt;0")+COUNTIF('Data R1'!Q698,"&gt;0")+COUNTIF('Data R1'!S698,"&gt;0")+COUNTIF('Data R1'!U698,"&gt;0")+COUNTIF('Data R1'!W698,"&gt;0")+COUNTIF('Data R1'!Y698,"&gt;0"))&gt;0,1,0))</f>
        <v/>
      </c>
      <c r="M696" t="inlineStr">
        <is>
          <t>Data R</t>
        </is>
      </c>
    </row>
    <row r="697">
      <c r="A697" t="inlineStr">
        <is>
          <t>Regional 1</t>
        </is>
      </c>
      <c r="B697">
        <f>IF('Data R1'!C699="","",'Data R1'!B699)</f>
        <v/>
      </c>
      <c r="C697">
        <f>IF('Data R1'!C699="","",'Data R1'!C699)</f>
        <v/>
      </c>
      <c r="D697">
        <f>IF('Data R1'!C699="","",'Data R1'!D699)</f>
        <v/>
      </c>
      <c r="E697">
        <f>IF('Data R1'!C699="","",'Data R1'!E699)</f>
        <v/>
      </c>
      <c r="F697">
        <f>IF('Data R1'!C699="","",'Data R1'!F699)</f>
        <v/>
      </c>
      <c r="G697">
        <f>IF('Data R1'!C699="","",'Data R1'!AD699)</f>
        <v/>
      </c>
      <c r="H697">
        <f>IF('Data R1'!C699="","",'Data R1'!AC699)</f>
        <v/>
      </c>
      <c r="I697">
        <f>IF('Data R1'!C699="","",COUNTIF('Data R1'!J699,"&gt;0")+COUNTIF('Data R1'!L699,"&gt;0")+COUNTIF('Data R1'!N699,"&gt;0")+COUNTIF('Data R1'!P699,"&gt;0")+COUNTIF('Data R1'!R699,"&gt;0")+COUNTIF('Data R1'!T699,"&gt;0")+COUNTIF('Data R1'!V699,"&gt;0")+COUNTIF('Data R1'!X699,"&gt;0"))</f>
        <v/>
      </c>
      <c r="J697">
        <f>IF('Data R1'!C699="","",IF((COUNTIF('Data R1'!K699,"&gt;0")+COUNTIF('Data R1'!M699,"&gt;0")+COUNTIF('Data R1'!O699,"&gt;0")+COUNTIF('Data R1'!Q699,"&gt;0")+COUNTIF('Data R1'!S699,"&gt;0")+COUNTIF('Data R1'!U699,"&gt;0")+COUNTIF('Data R1'!W699,"&gt;0")+COUNTIF('Data R1'!Y699,"&gt;0"))&gt;0,1,0))</f>
        <v/>
      </c>
      <c r="M697" t="inlineStr">
        <is>
          <t>Data R</t>
        </is>
      </c>
    </row>
    <row r="698">
      <c r="A698" t="inlineStr">
        <is>
          <t>Regional 1</t>
        </is>
      </c>
      <c r="B698">
        <f>IF('Data R1'!C700="","",'Data R1'!B700)</f>
        <v/>
      </c>
      <c r="C698">
        <f>IF('Data R1'!C700="","",'Data R1'!C700)</f>
        <v/>
      </c>
      <c r="D698">
        <f>IF('Data R1'!C700="","",'Data R1'!D700)</f>
        <v/>
      </c>
      <c r="E698">
        <f>IF('Data R1'!C700="","",'Data R1'!E700)</f>
        <v/>
      </c>
      <c r="F698">
        <f>IF('Data R1'!C700="","",'Data R1'!F700)</f>
        <v/>
      </c>
      <c r="G698">
        <f>IF('Data R1'!C700="","",'Data R1'!AD700)</f>
        <v/>
      </c>
      <c r="H698">
        <f>IF('Data R1'!C700="","",'Data R1'!AC700)</f>
        <v/>
      </c>
      <c r="I698">
        <f>IF('Data R1'!C700="","",COUNTIF('Data R1'!J700,"&gt;0")+COUNTIF('Data R1'!L700,"&gt;0")+COUNTIF('Data R1'!N700,"&gt;0")+COUNTIF('Data R1'!P700,"&gt;0")+COUNTIF('Data R1'!R700,"&gt;0")+COUNTIF('Data R1'!T700,"&gt;0")+COUNTIF('Data R1'!V700,"&gt;0")+COUNTIF('Data R1'!X700,"&gt;0"))</f>
        <v/>
      </c>
      <c r="J698">
        <f>IF('Data R1'!C700="","",IF((COUNTIF('Data R1'!K700,"&gt;0")+COUNTIF('Data R1'!M700,"&gt;0")+COUNTIF('Data R1'!O700,"&gt;0")+COUNTIF('Data R1'!Q700,"&gt;0")+COUNTIF('Data R1'!S700,"&gt;0")+COUNTIF('Data R1'!U700,"&gt;0")+COUNTIF('Data R1'!W700,"&gt;0")+COUNTIF('Data R1'!Y700,"&gt;0"))&gt;0,1,0))</f>
        <v/>
      </c>
      <c r="M698" t="inlineStr">
        <is>
          <t>Data R</t>
        </is>
      </c>
    </row>
    <row r="699">
      <c r="A699" t="inlineStr">
        <is>
          <t>Regional 1</t>
        </is>
      </c>
      <c r="B699">
        <f>IF('Data R1'!C701="","",'Data R1'!B701)</f>
        <v/>
      </c>
      <c r="C699">
        <f>IF('Data R1'!C701="","",'Data R1'!C701)</f>
        <v/>
      </c>
      <c r="D699">
        <f>IF('Data R1'!C701="","",'Data R1'!D701)</f>
        <v/>
      </c>
      <c r="E699">
        <f>IF('Data R1'!C701="","",'Data R1'!E701)</f>
        <v/>
      </c>
      <c r="F699">
        <f>IF('Data R1'!C701="","",'Data R1'!F701)</f>
        <v/>
      </c>
      <c r="G699">
        <f>IF('Data R1'!C701="","",'Data R1'!AD701)</f>
        <v/>
      </c>
      <c r="H699">
        <f>IF('Data R1'!C701="","",'Data R1'!AC701)</f>
        <v/>
      </c>
      <c r="I699">
        <f>IF('Data R1'!C701="","",COUNTIF('Data R1'!J701,"&gt;0")+COUNTIF('Data R1'!L701,"&gt;0")+COUNTIF('Data R1'!N701,"&gt;0")+COUNTIF('Data R1'!P701,"&gt;0")+COUNTIF('Data R1'!R701,"&gt;0")+COUNTIF('Data R1'!T701,"&gt;0")+COUNTIF('Data R1'!V701,"&gt;0")+COUNTIF('Data R1'!X701,"&gt;0"))</f>
        <v/>
      </c>
      <c r="J699">
        <f>IF('Data R1'!C701="","",IF((COUNTIF('Data R1'!K701,"&gt;0")+COUNTIF('Data R1'!M701,"&gt;0")+COUNTIF('Data R1'!O701,"&gt;0")+COUNTIF('Data R1'!Q701,"&gt;0")+COUNTIF('Data R1'!S701,"&gt;0")+COUNTIF('Data R1'!U701,"&gt;0")+COUNTIF('Data R1'!W701,"&gt;0")+COUNTIF('Data R1'!Y701,"&gt;0"))&gt;0,1,0))</f>
        <v/>
      </c>
      <c r="M699" t="inlineStr">
        <is>
          <t>Data R</t>
        </is>
      </c>
    </row>
    <row r="700">
      <c r="A700" t="inlineStr">
        <is>
          <t>Regional 1</t>
        </is>
      </c>
      <c r="B700">
        <f>IF('Data R1'!C702="","",'Data R1'!B702)</f>
        <v/>
      </c>
      <c r="C700">
        <f>IF('Data R1'!C702="","",'Data R1'!C702)</f>
        <v/>
      </c>
      <c r="D700">
        <f>IF('Data R1'!C702="","",'Data R1'!D702)</f>
        <v/>
      </c>
      <c r="E700">
        <f>IF('Data R1'!C702="","",'Data R1'!E702)</f>
        <v/>
      </c>
      <c r="F700">
        <f>IF('Data R1'!C702="","",'Data R1'!F702)</f>
        <v/>
      </c>
      <c r="G700">
        <f>IF('Data R1'!C702="","",'Data R1'!AD702)</f>
        <v/>
      </c>
      <c r="H700">
        <f>IF('Data R1'!C702="","",'Data R1'!AC702)</f>
        <v/>
      </c>
      <c r="I700">
        <f>IF('Data R1'!C702="","",COUNTIF('Data R1'!J702,"&gt;0")+COUNTIF('Data R1'!L702,"&gt;0")+COUNTIF('Data R1'!N702,"&gt;0")+COUNTIF('Data R1'!P702,"&gt;0")+COUNTIF('Data R1'!R702,"&gt;0")+COUNTIF('Data R1'!T702,"&gt;0")+COUNTIF('Data R1'!V702,"&gt;0")+COUNTIF('Data R1'!X702,"&gt;0"))</f>
        <v/>
      </c>
      <c r="J700">
        <f>IF('Data R1'!C702="","",IF((COUNTIF('Data R1'!K702,"&gt;0")+COUNTIF('Data R1'!M702,"&gt;0")+COUNTIF('Data R1'!O702,"&gt;0")+COUNTIF('Data R1'!Q702,"&gt;0")+COUNTIF('Data R1'!S702,"&gt;0")+COUNTIF('Data R1'!U702,"&gt;0")+COUNTIF('Data R1'!W702,"&gt;0")+COUNTIF('Data R1'!Y702,"&gt;0"))&gt;0,1,0))</f>
        <v/>
      </c>
      <c r="M700" t="inlineStr">
        <is>
          <t>Data R</t>
        </is>
      </c>
    </row>
    <row r="701">
      <c r="A701" t="inlineStr">
        <is>
          <t>Regional 1</t>
        </is>
      </c>
      <c r="B701">
        <f>IF('Data R1'!C703="","",'Data R1'!B703)</f>
        <v/>
      </c>
      <c r="C701">
        <f>IF('Data R1'!C703="","",'Data R1'!C703)</f>
        <v/>
      </c>
      <c r="D701">
        <f>IF('Data R1'!C703="","",'Data R1'!D703)</f>
        <v/>
      </c>
      <c r="E701">
        <f>IF('Data R1'!C703="","",'Data R1'!E703)</f>
        <v/>
      </c>
      <c r="F701">
        <f>IF('Data R1'!C703="","",'Data R1'!F703)</f>
        <v/>
      </c>
      <c r="G701">
        <f>IF('Data R1'!C703="","",'Data R1'!AD703)</f>
        <v/>
      </c>
      <c r="H701">
        <f>IF('Data R1'!C703="","",'Data R1'!AC703)</f>
        <v/>
      </c>
      <c r="I701">
        <f>IF('Data R1'!C703="","",COUNTIF('Data R1'!J703,"&gt;0")+COUNTIF('Data R1'!L703,"&gt;0")+COUNTIF('Data R1'!N703,"&gt;0")+COUNTIF('Data R1'!P703,"&gt;0")+COUNTIF('Data R1'!R703,"&gt;0")+COUNTIF('Data R1'!T703,"&gt;0")+COUNTIF('Data R1'!V703,"&gt;0")+COUNTIF('Data R1'!X703,"&gt;0"))</f>
        <v/>
      </c>
      <c r="J701">
        <f>IF('Data R1'!C703="","",IF((COUNTIF('Data R1'!K703,"&gt;0")+COUNTIF('Data R1'!M703,"&gt;0")+COUNTIF('Data R1'!O703,"&gt;0")+COUNTIF('Data R1'!Q703,"&gt;0")+COUNTIF('Data R1'!S703,"&gt;0")+COUNTIF('Data R1'!U703,"&gt;0")+COUNTIF('Data R1'!W703,"&gt;0")+COUNTIF('Data R1'!Y703,"&gt;0"))&gt;0,1,0))</f>
        <v/>
      </c>
      <c r="M701" t="inlineStr">
        <is>
          <t>Data R</t>
        </is>
      </c>
    </row>
    <row r="702">
      <c r="A702" t="inlineStr">
        <is>
          <t>Regional 1</t>
        </is>
      </c>
      <c r="B702">
        <f>IF('Data R1'!C704="","",'Data R1'!B704)</f>
        <v/>
      </c>
      <c r="C702">
        <f>IF('Data R1'!C704="","",'Data R1'!C704)</f>
        <v/>
      </c>
      <c r="D702">
        <f>IF('Data R1'!C704="","",'Data R1'!D704)</f>
        <v/>
      </c>
      <c r="E702">
        <f>IF('Data R1'!C704="","",'Data R1'!E704)</f>
        <v/>
      </c>
      <c r="F702">
        <f>IF('Data R1'!C704="","",'Data R1'!F704)</f>
        <v/>
      </c>
      <c r="G702">
        <f>IF('Data R1'!C704="","",'Data R1'!AD704)</f>
        <v/>
      </c>
      <c r="H702">
        <f>IF('Data R1'!C704="","",'Data R1'!AC704)</f>
        <v/>
      </c>
      <c r="I702">
        <f>IF('Data R1'!C704="","",COUNTIF('Data R1'!J704,"&gt;0")+COUNTIF('Data R1'!L704,"&gt;0")+COUNTIF('Data R1'!N704,"&gt;0")+COUNTIF('Data R1'!P704,"&gt;0")+COUNTIF('Data R1'!R704,"&gt;0")+COUNTIF('Data R1'!T704,"&gt;0")+COUNTIF('Data R1'!V704,"&gt;0")+COUNTIF('Data R1'!X704,"&gt;0"))</f>
        <v/>
      </c>
      <c r="J702">
        <f>IF('Data R1'!C704="","",IF((COUNTIF('Data R1'!K704,"&gt;0")+COUNTIF('Data R1'!M704,"&gt;0")+COUNTIF('Data R1'!O704,"&gt;0")+COUNTIF('Data R1'!Q704,"&gt;0")+COUNTIF('Data R1'!S704,"&gt;0")+COUNTIF('Data R1'!U704,"&gt;0")+COUNTIF('Data R1'!W704,"&gt;0")+COUNTIF('Data R1'!Y704,"&gt;0"))&gt;0,1,0))</f>
        <v/>
      </c>
      <c r="M702" t="inlineStr">
        <is>
          <t>Data R</t>
        </is>
      </c>
    </row>
    <row r="703">
      <c r="A703" t="inlineStr">
        <is>
          <t>Regional 1</t>
        </is>
      </c>
      <c r="B703">
        <f>IF('Data R1'!C705="","",'Data R1'!B705)</f>
        <v/>
      </c>
      <c r="C703">
        <f>IF('Data R1'!C705="","",'Data R1'!C705)</f>
        <v/>
      </c>
      <c r="D703">
        <f>IF('Data R1'!C705="","",'Data R1'!D705)</f>
        <v/>
      </c>
      <c r="E703">
        <f>IF('Data R1'!C705="","",'Data R1'!E705)</f>
        <v/>
      </c>
      <c r="F703">
        <f>IF('Data R1'!C705="","",'Data R1'!F705)</f>
        <v/>
      </c>
      <c r="G703">
        <f>IF('Data R1'!C705="","",'Data R1'!AD705)</f>
        <v/>
      </c>
      <c r="H703">
        <f>IF('Data R1'!C705="","",'Data R1'!AC705)</f>
        <v/>
      </c>
      <c r="I703">
        <f>IF('Data R1'!C705="","",COUNTIF('Data R1'!J705,"&gt;0")+COUNTIF('Data R1'!L705,"&gt;0")+COUNTIF('Data R1'!N705,"&gt;0")+COUNTIF('Data R1'!P705,"&gt;0")+COUNTIF('Data R1'!R705,"&gt;0")+COUNTIF('Data R1'!T705,"&gt;0")+COUNTIF('Data R1'!V705,"&gt;0")+COUNTIF('Data R1'!X705,"&gt;0"))</f>
        <v/>
      </c>
      <c r="J703">
        <f>IF('Data R1'!C705="","",IF((COUNTIF('Data R1'!K705,"&gt;0")+COUNTIF('Data R1'!M705,"&gt;0")+COUNTIF('Data R1'!O705,"&gt;0")+COUNTIF('Data R1'!Q705,"&gt;0")+COUNTIF('Data R1'!S705,"&gt;0")+COUNTIF('Data R1'!U705,"&gt;0")+COUNTIF('Data R1'!W705,"&gt;0")+COUNTIF('Data R1'!Y705,"&gt;0"))&gt;0,1,0))</f>
        <v/>
      </c>
      <c r="M703" t="inlineStr">
        <is>
          <t>Data R</t>
        </is>
      </c>
    </row>
    <row r="704">
      <c r="A704" t="inlineStr">
        <is>
          <t>Regional 1</t>
        </is>
      </c>
      <c r="B704">
        <f>IF('Data R1'!C706="","",'Data R1'!B706)</f>
        <v/>
      </c>
      <c r="C704">
        <f>IF('Data R1'!C706="","",'Data R1'!C706)</f>
        <v/>
      </c>
      <c r="D704">
        <f>IF('Data R1'!C706="","",'Data R1'!D706)</f>
        <v/>
      </c>
      <c r="E704">
        <f>IF('Data R1'!C706="","",'Data R1'!E706)</f>
        <v/>
      </c>
      <c r="F704">
        <f>IF('Data R1'!C706="","",'Data R1'!F706)</f>
        <v/>
      </c>
      <c r="G704">
        <f>IF('Data R1'!C706="","",'Data R1'!AD706)</f>
        <v/>
      </c>
      <c r="H704">
        <f>IF('Data R1'!C706="","",'Data R1'!AC706)</f>
        <v/>
      </c>
      <c r="I704">
        <f>IF('Data R1'!C706="","",COUNTIF('Data R1'!J706,"&gt;0")+COUNTIF('Data R1'!L706,"&gt;0")+COUNTIF('Data R1'!N706,"&gt;0")+COUNTIF('Data R1'!P706,"&gt;0")+COUNTIF('Data R1'!R706,"&gt;0")+COUNTIF('Data R1'!T706,"&gt;0")+COUNTIF('Data R1'!V706,"&gt;0")+COUNTIF('Data R1'!X706,"&gt;0"))</f>
        <v/>
      </c>
      <c r="J704">
        <f>IF('Data R1'!C706="","",IF((COUNTIF('Data R1'!K706,"&gt;0")+COUNTIF('Data R1'!M706,"&gt;0")+COUNTIF('Data R1'!O706,"&gt;0")+COUNTIF('Data R1'!Q706,"&gt;0")+COUNTIF('Data R1'!S706,"&gt;0")+COUNTIF('Data R1'!U706,"&gt;0")+COUNTIF('Data R1'!W706,"&gt;0")+COUNTIF('Data R1'!Y706,"&gt;0"))&gt;0,1,0))</f>
        <v/>
      </c>
      <c r="M704" t="inlineStr">
        <is>
          <t>Data R</t>
        </is>
      </c>
    </row>
    <row r="705">
      <c r="A705" t="inlineStr">
        <is>
          <t>Regional 1</t>
        </is>
      </c>
      <c r="B705">
        <f>IF('Data R1'!C707="","",'Data R1'!B707)</f>
        <v/>
      </c>
      <c r="C705">
        <f>IF('Data R1'!C707="","",'Data R1'!C707)</f>
        <v/>
      </c>
      <c r="D705">
        <f>IF('Data R1'!C707="","",'Data R1'!D707)</f>
        <v/>
      </c>
      <c r="E705">
        <f>IF('Data R1'!C707="","",'Data R1'!E707)</f>
        <v/>
      </c>
      <c r="F705">
        <f>IF('Data R1'!C707="","",'Data R1'!F707)</f>
        <v/>
      </c>
      <c r="G705">
        <f>IF('Data R1'!C707="","",'Data R1'!AD707)</f>
        <v/>
      </c>
      <c r="H705">
        <f>IF('Data R1'!C707="","",'Data R1'!AC707)</f>
        <v/>
      </c>
      <c r="I705">
        <f>IF('Data R1'!C707="","",COUNTIF('Data R1'!J707,"&gt;0")+COUNTIF('Data R1'!L707,"&gt;0")+COUNTIF('Data R1'!N707,"&gt;0")+COUNTIF('Data R1'!P707,"&gt;0")+COUNTIF('Data R1'!R707,"&gt;0")+COUNTIF('Data R1'!T707,"&gt;0")+COUNTIF('Data R1'!V707,"&gt;0")+COUNTIF('Data R1'!X707,"&gt;0"))</f>
        <v/>
      </c>
      <c r="J705">
        <f>IF('Data R1'!C707="","",IF((COUNTIF('Data R1'!K707,"&gt;0")+COUNTIF('Data R1'!M707,"&gt;0")+COUNTIF('Data R1'!O707,"&gt;0")+COUNTIF('Data R1'!Q707,"&gt;0")+COUNTIF('Data R1'!S707,"&gt;0")+COUNTIF('Data R1'!U707,"&gt;0")+COUNTIF('Data R1'!W707,"&gt;0")+COUNTIF('Data R1'!Y707,"&gt;0"))&gt;0,1,0))</f>
        <v/>
      </c>
      <c r="M705" t="inlineStr">
        <is>
          <t>Data R</t>
        </is>
      </c>
    </row>
    <row r="706">
      <c r="A706" t="inlineStr">
        <is>
          <t>Regional 1</t>
        </is>
      </c>
      <c r="B706">
        <f>IF('Data R1'!C708="","",'Data R1'!B708)</f>
        <v/>
      </c>
      <c r="C706">
        <f>IF('Data R1'!C708="","",'Data R1'!C708)</f>
        <v/>
      </c>
      <c r="D706">
        <f>IF('Data R1'!C708="","",'Data R1'!D708)</f>
        <v/>
      </c>
      <c r="E706">
        <f>IF('Data R1'!C708="","",'Data R1'!E708)</f>
        <v/>
      </c>
      <c r="F706">
        <f>IF('Data R1'!C708="","",'Data R1'!F708)</f>
        <v/>
      </c>
      <c r="G706">
        <f>IF('Data R1'!C708="","",'Data R1'!AD708)</f>
        <v/>
      </c>
      <c r="H706">
        <f>IF('Data R1'!C708="","",'Data R1'!AC708)</f>
        <v/>
      </c>
      <c r="I706">
        <f>IF('Data R1'!C708="","",COUNTIF('Data R1'!J708,"&gt;0")+COUNTIF('Data R1'!L708,"&gt;0")+COUNTIF('Data R1'!N708,"&gt;0")+COUNTIF('Data R1'!P708,"&gt;0")+COUNTIF('Data R1'!R708,"&gt;0")+COUNTIF('Data R1'!T708,"&gt;0")+COUNTIF('Data R1'!V708,"&gt;0")+COUNTIF('Data R1'!X708,"&gt;0"))</f>
        <v/>
      </c>
      <c r="J706">
        <f>IF('Data R1'!C708="","",IF((COUNTIF('Data R1'!K708,"&gt;0")+COUNTIF('Data R1'!M708,"&gt;0")+COUNTIF('Data R1'!O708,"&gt;0")+COUNTIF('Data R1'!Q708,"&gt;0")+COUNTIF('Data R1'!S708,"&gt;0")+COUNTIF('Data R1'!U708,"&gt;0")+COUNTIF('Data R1'!W708,"&gt;0")+COUNTIF('Data R1'!Y708,"&gt;0"))&gt;0,1,0))</f>
        <v/>
      </c>
      <c r="M706" t="inlineStr">
        <is>
          <t>Data R</t>
        </is>
      </c>
    </row>
    <row r="707">
      <c r="A707" t="inlineStr">
        <is>
          <t>Regional 1</t>
        </is>
      </c>
      <c r="B707">
        <f>IF('Data R1'!C709="","",'Data R1'!B709)</f>
        <v/>
      </c>
      <c r="C707">
        <f>IF('Data R1'!C709="","",'Data R1'!C709)</f>
        <v/>
      </c>
      <c r="D707">
        <f>IF('Data R1'!C709="","",'Data R1'!D709)</f>
        <v/>
      </c>
      <c r="E707">
        <f>IF('Data R1'!C709="","",'Data R1'!E709)</f>
        <v/>
      </c>
      <c r="F707">
        <f>IF('Data R1'!C709="","",'Data R1'!F709)</f>
        <v/>
      </c>
      <c r="G707">
        <f>IF('Data R1'!C709="","",'Data R1'!AD709)</f>
        <v/>
      </c>
      <c r="H707">
        <f>IF('Data R1'!C709="","",'Data R1'!AC709)</f>
        <v/>
      </c>
      <c r="I707">
        <f>IF('Data R1'!C709="","",COUNTIF('Data R1'!J709,"&gt;0")+COUNTIF('Data R1'!L709,"&gt;0")+COUNTIF('Data R1'!N709,"&gt;0")+COUNTIF('Data R1'!P709,"&gt;0")+COUNTIF('Data R1'!R709,"&gt;0")+COUNTIF('Data R1'!T709,"&gt;0")+COUNTIF('Data R1'!V709,"&gt;0")+COUNTIF('Data R1'!X709,"&gt;0"))</f>
        <v/>
      </c>
      <c r="J707">
        <f>IF('Data R1'!C709="","",IF((COUNTIF('Data R1'!K709,"&gt;0")+COUNTIF('Data R1'!M709,"&gt;0")+COUNTIF('Data R1'!O709,"&gt;0")+COUNTIF('Data R1'!Q709,"&gt;0")+COUNTIF('Data R1'!S709,"&gt;0")+COUNTIF('Data R1'!U709,"&gt;0")+COUNTIF('Data R1'!W709,"&gt;0")+COUNTIF('Data R1'!Y709,"&gt;0"))&gt;0,1,0))</f>
        <v/>
      </c>
      <c r="M707" t="inlineStr">
        <is>
          <t>Data R</t>
        </is>
      </c>
    </row>
    <row r="708">
      <c r="A708" t="inlineStr">
        <is>
          <t>Regional 1</t>
        </is>
      </c>
      <c r="B708">
        <f>IF('Data R1'!C710="","",'Data R1'!B710)</f>
        <v/>
      </c>
      <c r="C708">
        <f>IF('Data R1'!C710="","",'Data R1'!C710)</f>
        <v/>
      </c>
      <c r="D708">
        <f>IF('Data R1'!C710="","",'Data R1'!D710)</f>
        <v/>
      </c>
      <c r="E708">
        <f>IF('Data R1'!C710="","",'Data R1'!E710)</f>
        <v/>
      </c>
      <c r="F708">
        <f>IF('Data R1'!C710="","",'Data R1'!F710)</f>
        <v/>
      </c>
      <c r="G708">
        <f>IF('Data R1'!C710="","",'Data R1'!AD710)</f>
        <v/>
      </c>
      <c r="H708">
        <f>IF('Data R1'!C710="","",'Data R1'!AC710)</f>
        <v/>
      </c>
      <c r="I708">
        <f>IF('Data R1'!C710="","",COUNTIF('Data R1'!J710,"&gt;0")+COUNTIF('Data R1'!L710,"&gt;0")+COUNTIF('Data R1'!N710,"&gt;0")+COUNTIF('Data R1'!P710,"&gt;0")+COUNTIF('Data R1'!R710,"&gt;0")+COUNTIF('Data R1'!T710,"&gt;0")+COUNTIF('Data R1'!V710,"&gt;0")+COUNTIF('Data R1'!X710,"&gt;0"))</f>
        <v/>
      </c>
      <c r="J708">
        <f>IF('Data R1'!C710="","",IF((COUNTIF('Data R1'!K710,"&gt;0")+COUNTIF('Data R1'!M710,"&gt;0")+COUNTIF('Data R1'!O710,"&gt;0")+COUNTIF('Data R1'!Q710,"&gt;0")+COUNTIF('Data R1'!S710,"&gt;0")+COUNTIF('Data R1'!U710,"&gt;0")+COUNTIF('Data R1'!W710,"&gt;0")+COUNTIF('Data R1'!Y710,"&gt;0"))&gt;0,1,0))</f>
        <v/>
      </c>
      <c r="M708" t="inlineStr">
        <is>
          <t>Data R</t>
        </is>
      </c>
    </row>
    <row r="709">
      <c r="A709" t="inlineStr">
        <is>
          <t>Regional 1</t>
        </is>
      </c>
      <c r="B709">
        <f>IF('Data R1'!C711="","",'Data R1'!B711)</f>
        <v/>
      </c>
      <c r="C709">
        <f>IF('Data R1'!C711="","",'Data R1'!C711)</f>
        <v/>
      </c>
      <c r="D709">
        <f>IF('Data R1'!C711="","",'Data R1'!D711)</f>
        <v/>
      </c>
      <c r="E709">
        <f>IF('Data R1'!C711="","",'Data R1'!E711)</f>
        <v/>
      </c>
      <c r="F709">
        <f>IF('Data R1'!C711="","",'Data R1'!F711)</f>
        <v/>
      </c>
      <c r="G709">
        <f>IF('Data R1'!C711="","",'Data R1'!AD711)</f>
        <v/>
      </c>
      <c r="H709">
        <f>IF('Data R1'!C711="","",'Data R1'!AC711)</f>
        <v/>
      </c>
      <c r="I709">
        <f>IF('Data R1'!C711="","",COUNTIF('Data R1'!J711,"&gt;0")+COUNTIF('Data R1'!L711,"&gt;0")+COUNTIF('Data R1'!N711,"&gt;0")+COUNTIF('Data R1'!P711,"&gt;0")+COUNTIF('Data R1'!R711,"&gt;0")+COUNTIF('Data R1'!T711,"&gt;0")+COUNTIF('Data R1'!V711,"&gt;0")+COUNTIF('Data R1'!X711,"&gt;0"))</f>
        <v/>
      </c>
      <c r="J709">
        <f>IF('Data R1'!C711="","",IF((COUNTIF('Data R1'!K711,"&gt;0")+COUNTIF('Data R1'!M711,"&gt;0")+COUNTIF('Data R1'!O711,"&gt;0")+COUNTIF('Data R1'!Q711,"&gt;0")+COUNTIF('Data R1'!S711,"&gt;0")+COUNTIF('Data R1'!U711,"&gt;0")+COUNTIF('Data R1'!W711,"&gt;0")+COUNTIF('Data R1'!Y711,"&gt;0"))&gt;0,1,0))</f>
        <v/>
      </c>
      <c r="M709" t="inlineStr">
        <is>
          <t>Data R</t>
        </is>
      </c>
    </row>
    <row r="710">
      <c r="A710" t="inlineStr">
        <is>
          <t>Regional 1</t>
        </is>
      </c>
      <c r="B710">
        <f>IF('Data R1'!C712="","",'Data R1'!B712)</f>
        <v/>
      </c>
      <c r="C710">
        <f>IF('Data R1'!C712="","",'Data R1'!C712)</f>
        <v/>
      </c>
      <c r="D710">
        <f>IF('Data R1'!C712="","",'Data R1'!D712)</f>
        <v/>
      </c>
      <c r="E710">
        <f>IF('Data R1'!C712="","",'Data R1'!E712)</f>
        <v/>
      </c>
      <c r="F710">
        <f>IF('Data R1'!C712="","",'Data R1'!F712)</f>
        <v/>
      </c>
      <c r="G710">
        <f>IF('Data R1'!C712="","",'Data R1'!AD712)</f>
        <v/>
      </c>
      <c r="H710">
        <f>IF('Data R1'!C712="","",'Data R1'!AC712)</f>
        <v/>
      </c>
      <c r="I710">
        <f>IF('Data R1'!C712="","",COUNTIF('Data R1'!J712,"&gt;0")+COUNTIF('Data R1'!L712,"&gt;0")+COUNTIF('Data R1'!N712,"&gt;0")+COUNTIF('Data R1'!P712,"&gt;0")+COUNTIF('Data R1'!R712,"&gt;0")+COUNTIF('Data R1'!T712,"&gt;0")+COUNTIF('Data R1'!V712,"&gt;0")+COUNTIF('Data R1'!X712,"&gt;0"))</f>
        <v/>
      </c>
      <c r="J710">
        <f>IF('Data R1'!C712="","",IF((COUNTIF('Data R1'!K712,"&gt;0")+COUNTIF('Data R1'!M712,"&gt;0")+COUNTIF('Data R1'!O712,"&gt;0")+COUNTIF('Data R1'!Q712,"&gt;0")+COUNTIF('Data R1'!S712,"&gt;0")+COUNTIF('Data R1'!U712,"&gt;0")+COUNTIF('Data R1'!W712,"&gt;0")+COUNTIF('Data R1'!Y712,"&gt;0"))&gt;0,1,0))</f>
        <v/>
      </c>
      <c r="M710" t="inlineStr">
        <is>
          <t>Data R</t>
        </is>
      </c>
    </row>
    <row r="711">
      <c r="A711" t="inlineStr">
        <is>
          <t>Regional 1</t>
        </is>
      </c>
      <c r="B711">
        <f>IF('Data R1'!C713="","",'Data R1'!B713)</f>
        <v/>
      </c>
      <c r="C711">
        <f>IF('Data R1'!C713="","",'Data R1'!C713)</f>
        <v/>
      </c>
      <c r="D711">
        <f>IF('Data R1'!C713="","",'Data R1'!D713)</f>
        <v/>
      </c>
      <c r="E711">
        <f>IF('Data R1'!C713="","",'Data R1'!E713)</f>
        <v/>
      </c>
      <c r="F711">
        <f>IF('Data R1'!C713="","",'Data R1'!F713)</f>
        <v/>
      </c>
      <c r="G711">
        <f>IF('Data R1'!C713="","",'Data R1'!AD713)</f>
        <v/>
      </c>
      <c r="H711">
        <f>IF('Data R1'!C713="","",'Data R1'!AC713)</f>
        <v/>
      </c>
      <c r="I711">
        <f>IF('Data R1'!C713="","",COUNTIF('Data R1'!J713,"&gt;0")+COUNTIF('Data R1'!L713,"&gt;0")+COUNTIF('Data R1'!N713,"&gt;0")+COUNTIF('Data R1'!P713,"&gt;0")+COUNTIF('Data R1'!R713,"&gt;0")+COUNTIF('Data R1'!T713,"&gt;0")+COUNTIF('Data R1'!V713,"&gt;0")+COUNTIF('Data R1'!X713,"&gt;0"))</f>
        <v/>
      </c>
      <c r="J711">
        <f>IF('Data R1'!C713="","",IF((COUNTIF('Data R1'!K713,"&gt;0")+COUNTIF('Data R1'!M713,"&gt;0")+COUNTIF('Data R1'!O713,"&gt;0")+COUNTIF('Data R1'!Q713,"&gt;0")+COUNTIF('Data R1'!S713,"&gt;0")+COUNTIF('Data R1'!U713,"&gt;0")+COUNTIF('Data R1'!W713,"&gt;0")+COUNTIF('Data R1'!Y713,"&gt;0"))&gt;0,1,0))</f>
        <v/>
      </c>
      <c r="M711" t="inlineStr">
        <is>
          <t>Data R</t>
        </is>
      </c>
    </row>
    <row r="712">
      <c r="A712" t="inlineStr">
        <is>
          <t>Regional 1</t>
        </is>
      </c>
      <c r="B712">
        <f>IF('Data R1'!C714="","",'Data R1'!B714)</f>
        <v/>
      </c>
      <c r="C712">
        <f>IF('Data R1'!C714="","",'Data R1'!C714)</f>
        <v/>
      </c>
      <c r="D712">
        <f>IF('Data R1'!C714="","",'Data R1'!D714)</f>
        <v/>
      </c>
      <c r="E712">
        <f>IF('Data R1'!C714="","",'Data R1'!E714)</f>
        <v/>
      </c>
      <c r="F712">
        <f>IF('Data R1'!C714="","",'Data R1'!F714)</f>
        <v/>
      </c>
      <c r="G712">
        <f>IF('Data R1'!C714="","",'Data R1'!AD714)</f>
        <v/>
      </c>
      <c r="H712">
        <f>IF('Data R1'!C714="","",'Data R1'!AC714)</f>
        <v/>
      </c>
      <c r="I712">
        <f>IF('Data R1'!C714="","",COUNTIF('Data R1'!J714,"&gt;0")+COUNTIF('Data R1'!L714,"&gt;0")+COUNTIF('Data R1'!N714,"&gt;0")+COUNTIF('Data R1'!P714,"&gt;0")+COUNTIF('Data R1'!R714,"&gt;0")+COUNTIF('Data R1'!T714,"&gt;0")+COUNTIF('Data R1'!V714,"&gt;0")+COUNTIF('Data R1'!X714,"&gt;0"))</f>
        <v/>
      </c>
      <c r="J712">
        <f>IF('Data R1'!C714="","",IF((COUNTIF('Data R1'!K714,"&gt;0")+COUNTIF('Data R1'!M714,"&gt;0")+COUNTIF('Data R1'!O714,"&gt;0")+COUNTIF('Data R1'!Q714,"&gt;0")+COUNTIF('Data R1'!S714,"&gt;0")+COUNTIF('Data R1'!U714,"&gt;0")+COUNTIF('Data R1'!W714,"&gt;0")+COUNTIF('Data R1'!Y714,"&gt;0"))&gt;0,1,0))</f>
        <v/>
      </c>
      <c r="M712" t="inlineStr">
        <is>
          <t>Data R</t>
        </is>
      </c>
    </row>
    <row r="713">
      <c r="A713" t="inlineStr">
        <is>
          <t>Regional 1</t>
        </is>
      </c>
      <c r="B713">
        <f>IF('Data R1'!C715="","",'Data R1'!B715)</f>
        <v/>
      </c>
      <c r="C713">
        <f>IF('Data R1'!C715="","",'Data R1'!C715)</f>
        <v/>
      </c>
      <c r="D713">
        <f>IF('Data R1'!C715="","",'Data R1'!D715)</f>
        <v/>
      </c>
      <c r="E713">
        <f>IF('Data R1'!C715="","",'Data R1'!E715)</f>
        <v/>
      </c>
      <c r="F713">
        <f>IF('Data R1'!C715="","",'Data R1'!F715)</f>
        <v/>
      </c>
      <c r="G713">
        <f>IF('Data R1'!C715="","",'Data R1'!AD715)</f>
        <v/>
      </c>
      <c r="H713">
        <f>IF('Data R1'!C715="","",'Data R1'!AC715)</f>
        <v/>
      </c>
      <c r="I713">
        <f>IF('Data R1'!C715="","",COUNTIF('Data R1'!J715,"&gt;0")+COUNTIF('Data R1'!L715,"&gt;0")+COUNTIF('Data R1'!N715,"&gt;0")+COUNTIF('Data R1'!P715,"&gt;0")+COUNTIF('Data R1'!R715,"&gt;0")+COUNTIF('Data R1'!T715,"&gt;0")+COUNTIF('Data R1'!V715,"&gt;0")+COUNTIF('Data R1'!X715,"&gt;0"))</f>
        <v/>
      </c>
      <c r="J713">
        <f>IF('Data R1'!C715="","",IF((COUNTIF('Data R1'!K715,"&gt;0")+COUNTIF('Data R1'!M715,"&gt;0")+COUNTIF('Data R1'!O715,"&gt;0")+COUNTIF('Data R1'!Q715,"&gt;0")+COUNTIF('Data R1'!S715,"&gt;0")+COUNTIF('Data R1'!U715,"&gt;0")+COUNTIF('Data R1'!W715,"&gt;0")+COUNTIF('Data R1'!Y715,"&gt;0"))&gt;0,1,0))</f>
        <v/>
      </c>
      <c r="M713" t="inlineStr">
        <is>
          <t>Data R</t>
        </is>
      </c>
    </row>
    <row r="714">
      <c r="A714" t="inlineStr">
        <is>
          <t>Regional 1</t>
        </is>
      </c>
      <c r="B714">
        <f>IF('Data R1'!C716="","",'Data R1'!B716)</f>
        <v/>
      </c>
      <c r="C714">
        <f>IF('Data R1'!C716="","",'Data R1'!C716)</f>
        <v/>
      </c>
      <c r="D714">
        <f>IF('Data R1'!C716="","",'Data R1'!D716)</f>
        <v/>
      </c>
      <c r="E714">
        <f>IF('Data R1'!C716="","",'Data R1'!E716)</f>
        <v/>
      </c>
      <c r="F714">
        <f>IF('Data R1'!C716="","",'Data R1'!F716)</f>
        <v/>
      </c>
      <c r="G714">
        <f>IF('Data R1'!C716="","",'Data R1'!AD716)</f>
        <v/>
      </c>
      <c r="H714">
        <f>IF('Data R1'!C716="","",'Data R1'!AC716)</f>
        <v/>
      </c>
      <c r="I714">
        <f>IF('Data R1'!C716="","",COUNTIF('Data R1'!J716,"&gt;0")+COUNTIF('Data R1'!L716,"&gt;0")+COUNTIF('Data R1'!N716,"&gt;0")+COUNTIF('Data R1'!P716,"&gt;0")+COUNTIF('Data R1'!R716,"&gt;0")+COUNTIF('Data R1'!T716,"&gt;0")+COUNTIF('Data R1'!V716,"&gt;0")+COUNTIF('Data R1'!X716,"&gt;0"))</f>
        <v/>
      </c>
      <c r="J714">
        <f>IF('Data R1'!C716="","",IF((COUNTIF('Data R1'!K716,"&gt;0")+COUNTIF('Data R1'!M716,"&gt;0")+COUNTIF('Data R1'!O716,"&gt;0")+COUNTIF('Data R1'!Q716,"&gt;0")+COUNTIF('Data R1'!S716,"&gt;0")+COUNTIF('Data R1'!U716,"&gt;0")+COUNTIF('Data R1'!W716,"&gt;0")+COUNTIF('Data R1'!Y716,"&gt;0"))&gt;0,1,0))</f>
        <v/>
      </c>
      <c r="M714" t="inlineStr">
        <is>
          <t>Data R</t>
        </is>
      </c>
    </row>
    <row r="715">
      <c r="A715" t="inlineStr">
        <is>
          <t>Regional 1</t>
        </is>
      </c>
      <c r="B715">
        <f>IF('Data R1'!C717="","",'Data R1'!B717)</f>
        <v/>
      </c>
      <c r="C715">
        <f>IF('Data R1'!C717="","",'Data R1'!C717)</f>
        <v/>
      </c>
      <c r="D715">
        <f>IF('Data R1'!C717="","",'Data R1'!D717)</f>
        <v/>
      </c>
      <c r="E715">
        <f>IF('Data R1'!C717="","",'Data R1'!E717)</f>
        <v/>
      </c>
      <c r="F715">
        <f>IF('Data R1'!C717="","",'Data R1'!F717)</f>
        <v/>
      </c>
      <c r="G715">
        <f>IF('Data R1'!C717="","",'Data R1'!AD717)</f>
        <v/>
      </c>
      <c r="H715">
        <f>IF('Data R1'!C717="","",'Data R1'!AC717)</f>
        <v/>
      </c>
      <c r="I715">
        <f>IF('Data R1'!C717="","",COUNTIF('Data R1'!J717,"&gt;0")+COUNTIF('Data R1'!L717,"&gt;0")+COUNTIF('Data R1'!N717,"&gt;0")+COUNTIF('Data R1'!P717,"&gt;0")+COUNTIF('Data R1'!R717,"&gt;0")+COUNTIF('Data R1'!T717,"&gt;0")+COUNTIF('Data R1'!V717,"&gt;0")+COUNTIF('Data R1'!X717,"&gt;0"))</f>
        <v/>
      </c>
      <c r="J715">
        <f>IF('Data R1'!C717="","",IF((COUNTIF('Data R1'!K717,"&gt;0")+COUNTIF('Data R1'!M717,"&gt;0")+COUNTIF('Data R1'!O717,"&gt;0")+COUNTIF('Data R1'!Q717,"&gt;0")+COUNTIF('Data R1'!S717,"&gt;0")+COUNTIF('Data R1'!U717,"&gt;0")+COUNTIF('Data R1'!W717,"&gt;0")+COUNTIF('Data R1'!Y717,"&gt;0"))&gt;0,1,0))</f>
        <v/>
      </c>
      <c r="M715" t="inlineStr">
        <is>
          <t>Data R</t>
        </is>
      </c>
    </row>
    <row r="716">
      <c r="A716" t="inlineStr">
        <is>
          <t>Regional 1</t>
        </is>
      </c>
      <c r="B716">
        <f>IF('Data R1'!C718="","",'Data R1'!B718)</f>
        <v/>
      </c>
      <c r="C716">
        <f>IF('Data R1'!C718="","",'Data R1'!C718)</f>
        <v/>
      </c>
      <c r="D716">
        <f>IF('Data R1'!C718="","",'Data R1'!D718)</f>
        <v/>
      </c>
      <c r="E716">
        <f>IF('Data R1'!C718="","",'Data R1'!E718)</f>
        <v/>
      </c>
      <c r="F716">
        <f>IF('Data R1'!C718="","",'Data R1'!F718)</f>
        <v/>
      </c>
      <c r="G716">
        <f>IF('Data R1'!C718="","",'Data R1'!AD718)</f>
        <v/>
      </c>
      <c r="H716">
        <f>IF('Data R1'!C718="","",'Data R1'!AC718)</f>
        <v/>
      </c>
      <c r="I716">
        <f>IF('Data R1'!C718="","",COUNTIF('Data R1'!J718,"&gt;0")+COUNTIF('Data R1'!L718,"&gt;0")+COUNTIF('Data R1'!N718,"&gt;0")+COUNTIF('Data R1'!P718,"&gt;0")+COUNTIF('Data R1'!R718,"&gt;0")+COUNTIF('Data R1'!T718,"&gt;0")+COUNTIF('Data R1'!V718,"&gt;0")+COUNTIF('Data R1'!X718,"&gt;0"))</f>
        <v/>
      </c>
      <c r="J716">
        <f>IF('Data R1'!C718="","",IF((COUNTIF('Data R1'!K718,"&gt;0")+COUNTIF('Data R1'!M718,"&gt;0")+COUNTIF('Data R1'!O718,"&gt;0")+COUNTIF('Data R1'!Q718,"&gt;0")+COUNTIF('Data R1'!S718,"&gt;0")+COUNTIF('Data R1'!U718,"&gt;0")+COUNTIF('Data R1'!W718,"&gt;0")+COUNTIF('Data R1'!Y718,"&gt;0"))&gt;0,1,0))</f>
        <v/>
      </c>
      <c r="M716" t="inlineStr">
        <is>
          <t>Data R</t>
        </is>
      </c>
    </row>
    <row r="717">
      <c r="A717" t="inlineStr">
        <is>
          <t>Regional 1</t>
        </is>
      </c>
      <c r="B717">
        <f>IF('Data R1'!C719="","",'Data R1'!B719)</f>
        <v/>
      </c>
      <c r="C717">
        <f>IF('Data R1'!C719="","",'Data R1'!C719)</f>
        <v/>
      </c>
      <c r="D717">
        <f>IF('Data R1'!C719="","",'Data R1'!D719)</f>
        <v/>
      </c>
      <c r="E717">
        <f>IF('Data R1'!C719="","",'Data R1'!E719)</f>
        <v/>
      </c>
      <c r="F717">
        <f>IF('Data R1'!C719="","",'Data R1'!F719)</f>
        <v/>
      </c>
      <c r="G717">
        <f>IF('Data R1'!C719="","",'Data R1'!AD719)</f>
        <v/>
      </c>
      <c r="H717">
        <f>IF('Data R1'!C719="","",'Data R1'!AC719)</f>
        <v/>
      </c>
      <c r="I717">
        <f>IF('Data R1'!C719="","",COUNTIF('Data R1'!J719,"&gt;0")+COUNTIF('Data R1'!L719,"&gt;0")+COUNTIF('Data R1'!N719,"&gt;0")+COUNTIF('Data R1'!P719,"&gt;0")+COUNTIF('Data R1'!R719,"&gt;0")+COUNTIF('Data R1'!T719,"&gt;0")+COUNTIF('Data R1'!V719,"&gt;0")+COUNTIF('Data R1'!X719,"&gt;0"))</f>
        <v/>
      </c>
      <c r="J717">
        <f>IF('Data R1'!C719="","",IF((COUNTIF('Data R1'!K719,"&gt;0")+COUNTIF('Data R1'!M719,"&gt;0")+COUNTIF('Data R1'!O719,"&gt;0")+COUNTIF('Data R1'!Q719,"&gt;0")+COUNTIF('Data R1'!S719,"&gt;0")+COUNTIF('Data R1'!U719,"&gt;0")+COUNTIF('Data R1'!W719,"&gt;0")+COUNTIF('Data R1'!Y719,"&gt;0"))&gt;0,1,0))</f>
        <v/>
      </c>
      <c r="M717" t="inlineStr">
        <is>
          <t>Data R</t>
        </is>
      </c>
    </row>
    <row r="718">
      <c r="A718" t="inlineStr">
        <is>
          <t>Regional 1</t>
        </is>
      </c>
      <c r="B718">
        <f>IF('Data R1'!C720="","",'Data R1'!B720)</f>
        <v/>
      </c>
      <c r="C718">
        <f>IF('Data R1'!C720="","",'Data R1'!C720)</f>
        <v/>
      </c>
      <c r="D718">
        <f>IF('Data R1'!C720="","",'Data R1'!D720)</f>
        <v/>
      </c>
      <c r="E718">
        <f>IF('Data R1'!C720="","",'Data R1'!E720)</f>
        <v/>
      </c>
      <c r="F718">
        <f>IF('Data R1'!C720="","",'Data R1'!F720)</f>
        <v/>
      </c>
      <c r="G718">
        <f>IF('Data R1'!C720="","",'Data R1'!AD720)</f>
        <v/>
      </c>
      <c r="H718">
        <f>IF('Data R1'!C720="","",'Data R1'!AC720)</f>
        <v/>
      </c>
      <c r="I718">
        <f>IF('Data R1'!C720="","",COUNTIF('Data R1'!J720,"&gt;0")+COUNTIF('Data R1'!L720,"&gt;0")+COUNTIF('Data R1'!N720,"&gt;0")+COUNTIF('Data R1'!P720,"&gt;0")+COUNTIF('Data R1'!R720,"&gt;0")+COUNTIF('Data R1'!T720,"&gt;0")+COUNTIF('Data R1'!V720,"&gt;0")+COUNTIF('Data R1'!X720,"&gt;0"))</f>
        <v/>
      </c>
      <c r="J718">
        <f>IF('Data R1'!C720="","",IF((COUNTIF('Data R1'!K720,"&gt;0")+COUNTIF('Data R1'!M720,"&gt;0")+COUNTIF('Data R1'!O720,"&gt;0")+COUNTIF('Data R1'!Q720,"&gt;0")+COUNTIF('Data R1'!S720,"&gt;0")+COUNTIF('Data R1'!U720,"&gt;0")+COUNTIF('Data R1'!W720,"&gt;0")+COUNTIF('Data R1'!Y720,"&gt;0"))&gt;0,1,0))</f>
        <v/>
      </c>
      <c r="M718" t="inlineStr">
        <is>
          <t>Data R</t>
        </is>
      </c>
    </row>
    <row r="719">
      <c r="A719" t="inlineStr">
        <is>
          <t>Regional 1</t>
        </is>
      </c>
      <c r="B719">
        <f>IF('Data R1'!C721="","",'Data R1'!B721)</f>
        <v/>
      </c>
      <c r="C719">
        <f>IF('Data R1'!C721="","",'Data R1'!C721)</f>
        <v/>
      </c>
      <c r="D719">
        <f>IF('Data R1'!C721="","",'Data R1'!D721)</f>
        <v/>
      </c>
      <c r="E719">
        <f>IF('Data R1'!C721="","",'Data R1'!E721)</f>
        <v/>
      </c>
      <c r="F719">
        <f>IF('Data R1'!C721="","",'Data R1'!F721)</f>
        <v/>
      </c>
      <c r="G719">
        <f>IF('Data R1'!C721="","",'Data R1'!AD721)</f>
        <v/>
      </c>
      <c r="H719">
        <f>IF('Data R1'!C721="","",'Data R1'!AC721)</f>
        <v/>
      </c>
      <c r="I719">
        <f>IF('Data R1'!C721="","",COUNTIF('Data R1'!J721,"&gt;0")+COUNTIF('Data R1'!L721,"&gt;0")+COUNTIF('Data R1'!N721,"&gt;0")+COUNTIF('Data R1'!P721,"&gt;0")+COUNTIF('Data R1'!R721,"&gt;0")+COUNTIF('Data R1'!T721,"&gt;0")+COUNTIF('Data R1'!V721,"&gt;0")+COUNTIF('Data R1'!X721,"&gt;0"))</f>
        <v/>
      </c>
      <c r="J719">
        <f>IF('Data R1'!C721="","",IF((COUNTIF('Data R1'!K721,"&gt;0")+COUNTIF('Data R1'!M721,"&gt;0")+COUNTIF('Data R1'!O721,"&gt;0")+COUNTIF('Data R1'!Q721,"&gt;0")+COUNTIF('Data R1'!S721,"&gt;0")+COUNTIF('Data R1'!U721,"&gt;0")+COUNTIF('Data R1'!W721,"&gt;0")+COUNTIF('Data R1'!Y721,"&gt;0"))&gt;0,1,0))</f>
        <v/>
      </c>
      <c r="M719" t="inlineStr">
        <is>
          <t>Data R</t>
        </is>
      </c>
    </row>
    <row r="720">
      <c r="A720" t="inlineStr">
        <is>
          <t>Regional 1</t>
        </is>
      </c>
      <c r="B720">
        <f>IF('Data R1'!C722="","",'Data R1'!B722)</f>
        <v/>
      </c>
      <c r="C720">
        <f>IF('Data R1'!C722="","",'Data R1'!C722)</f>
        <v/>
      </c>
      <c r="D720">
        <f>IF('Data R1'!C722="","",'Data R1'!D722)</f>
        <v/>
      </c>
      <c r="E720">
        <f>IF('Data R1'!C722="","",'Data R1'!E722)</f>
        <v/>
      </c>
      <c r="F720">
        <f>IF('Data R1'!C722="","",'Data R1'!F722)</f>
        <v/>
      </c>
      <c r="G720">
        <f>IF('Data R1'!C722="","",'Data R1'!AD722)</f>
        <v/>
      </c>
      <c r="H720">
        <f>IF('Data R1'!C722="","",'Data R1'!AC722)</f>
        <v/>
      </c>
      <c r="I720">
        <f>IF('Data R1'!C722="","",COUNTIF('Data R1'!J722,"&gt;0")+COUNTIF('Data R1'!L722,"&gt;0")+COUNTIF('Data R1'!N722,"&gt;0")+COUNTIF('Data R1'!P722,"&gt;0")+COUNTIF('Data R1'!R722,"&gt;0")+COUNTIF('Data R1'!T722,"&gt;0")+COUNTIF('Data R1'!V722,"&gt;0")+COUNTIF('Data R1'!X722,"&gt;0"))</f>
        <v/>
      </c>
      <c r="J720">
        <f>IF('Data R1'!C722="","",IF((COUNTIF('Data R1'!K722,"&gt;0")+COUNTIF('Data R1'!M722,"&gt;0")+COUNTIF('Data R1'!O722,"&gt;0")+COUNTIF('Data R1'!Q722,"&gt;0")+COUNTIF('Data R1'!S722,"&gt;0")+COUNTIF('Data R1'!U722,"&gt;0")+COUNTIF('Data R1'!W722,"&gt;0")+COUNTIF('Data R1'!Y722,"&gt;0"))&gt;0,1,0))</f>
        <v/>
      </c>
      <c r="M720" t="inlineStr">
        <is>
          <t>Data R</t>
        </is>
      </c>
    </row>
    <row r="721">
      <c r="A721" t="inlineStr">
        <is>
          <t>Regional 1</t>
        </is>
      </c>
      <c r="B721">
        <f>IF('Data R1'!C723="","",'Data R1'!B723)</f>
        <v/>
      </c>
      <c r="C721">
        <f>IF('Data R1'!C723="","",'Data R1'!C723)</f>
        <v/>
      </c>
      <c r="D721">
        <f>IF('Data R1'!C723="","",'Data R1'!D723)</f>
        <v/>
      </c>
      <c r="E721">
        <f>IF('Data R1'!C723="","",'Data R1'!E723)</f>
        <v/>
      </c>
      <c r="F721">
        <f>IF('Data R1'!C723="","",'Data R1'!F723)</f>
        <v/>
      </c>
      <c r="G721">
        <f>IF('Data R1'!C723="","",'Data R1'!AD723)</f>
        <v/>
      </c>
      <c r="H721">
        <f>IF('Data R1'!C723="","",'Data R1'!AC723)</f>
        <v/>
      </c>
      <c r="I721">
        <f>IF('Data R1'!C723="","",COUNTIF('Data R1'!J723,"&gt;0")+COUNTIF('Data R1'!L723,"&gt;0")+COUNTIF('Data R1'!N723,"&gt;0")+COUNTIF('Data R1'!P723,"&gt;0")+COUNTIF('Data R1'!R723,"&gt;0")+COUNTIF('Data R1'!T723,"&gt;0")+COUNTIF('Data R1'!V723,"&gt;0")+COUNTIF('Data R1'!X723,"&gt;0"))</f>
        <v/>
      </c>
      <c r="J721">
        <f>IF('Data R1'!C723="","",IF((COUNTIF('Data R1'!K723,"&gt;0")+COUNTIF('Data R1'!M723,"&gt;0")+COUNTIF('Data R1'!O723,"&gt;0")+COUNTIF('Data R1'!Q723,"&gt;0")+COUNTIF('Data R1'!S723,"&gt;0")+COUNTIF('Data R1'!U723,"&gt;0")+COUNTIF('Data R1'!W723,"&gt;0")+COUNTIF('Data R1'!Y723,"&gt;0"))&gt;0,1,0))</f>
        <v/>
      </c>
      <c r="M721" t="inlineStr">
        <is>
          <t>Data R</t>
        </is>
      </c>
    </row>
    <row r="722">
      <c r="A722" t="inlineStr">
        <is>
          <t>Regional 1</t>
        </is>
      </c>
      <c r="B722">
        <f>IF('Data R1'!C724="","",'Data R1'!B724)</f>
        <v/>
      </c>
      <c r="C722">
        <f>IF('Data R1'!C724="","",'Data R1'!C724)</f>
        <v/>
      </c>
      <c r="D722">
        <f>IF('Data R1'!C724="","",'Data R1'!D724)</f>
        <v/>
      </c>
      <c r="E722">
        <f>IF('Data R1'!C724="","",'Data R1'!E724)</f>
        <v/>
      </c>
      <c r="F722">
        <f>IF('Data R1'!C724="","",'Data R1'!F724)</f>
        <v/>
      </c>
      <c r="G722">
        <f>IF('Data R1'!C724="","",'Data R1'!AD724)</f>
        <v/>
      </c>
      <c r="H722">
        <f>IF('Data R1'!C724="","",'Data R1'!AC724)</f>
        <v/>
      </c>
      <c r="I722">
        <f>IF('Data R1'!C724="","",COUNTIF('Data R1'!J724,"&gt;0")+COUNTIF('Data R1'!L724,"&gt;0")+COUNTIF('Data R1'!N724,"&gt;0")+COUNTIF('Data R1'!P724,"&gt;0")+COUNTIF('Data R1'!R724,"&gt;0")+COUNTIF('Data R1'!T724,"&gt;0")+COUNTIF('Data R1'!V724,"&gt;0")+COUNTIF('Data R1'!X724,"&gt;0"))</f>
        <v/>
      </c>
      <c r="J722">
        <f>IF('Data R1'!C724="","",IF((COUNTIF('Data R1'!K724,"&gt;0")+COUNTIF('Data R1'!M724,"&gt;0")+COUNTIF('Data R1'!O724,"&gt;0")+COUNTIF('Data R1'!Q724,"&gt;0")+COUNTIF('Data R1'!S724,"&gt;0")+COUNTIF('Data R1'!U724,"&gt;0")+COUNTIF('Data R1'!W724,"&gt;0")+COUNTIF('Data R1'!Y724,"&gt;0"))&gt;0,1,0))</f>
        <v/>
      </c>
      <c r="M722" t="inlineStr">
        <is>
          <t>Data R</t>
        </is>
      </c>
    </row>
    <row r="723">
      <c r="A723" t="inlineStr">
        <is>
          <t>Regional 1</t>
        </is>
      </c>
      <c r="B723">
        <f>IF('Data R1'!C725="","",'Data R1'!B725)</f>
        <v/>
      </c>
      <c r="C723">
        <f>IF('Data R1'!C725="","",'Data R1'!C725)</f>
        <v/>
      </c>
      <c r="D723">
        <f>IF('Data R1'!C725="","",'Data R1'!D725)</f>
        <v/>
      </c>
      <c r="E723">
        <f>IF('Data R1'!C725="","",'Data R1'!E725)</f>
        <v/>
      </c>
      <c r="F723">
        <f>IF('Data R1'!C725="","",'Data R1'!F725)</f>
        <v/>
      </c>
      <c r="G723">
        <f>IF('Data R1'!C725="","",'Data R1'!AD725)</f>
        <v/>
      </c>
      <c r="H723">
        <f>IF('Data R1'!C725="","",'Data R1'!AC725)</f>
        <v/>
      </c>
      <c r="I723">
        <f>IF('Data R1'!C725="","",COUNTIF('Data R1'!J725,"&gt;0")+COUNTIF('Data R1'!L725,"&gt;0")+COUNTIF('Data R1'!N725,"&gt;0")+COUNTIF('Data R1'!P725,"&gt;0")+COUNTIF('Data R1'!R725,"&gt;0")+COUNTIF('Data R1'!T725,"&gt;0")+COUNTIF('Data R1'!V725,"&gt;0")+COUNTIF('Data R1'!X725,"&gt;0"))</f>
        <v/>
      </c>
      <c r="J723">
        <f>IF('Data R1'!C725="","",IF((COUNTIF('Data R1'!K725,"&gt;0")+COUNTIF('Data R1'!M725,"&gt;0")+COUNTIF('Data R1'!O725,"&gt;0")+COUNTIF('Data R1'!Q725,"&gt;0")+COUNTIF('Data R1'!S725,"&gt;0")+COUNTIF('Data R1'!U725,"&gt;0")+COUNTIF('Data R1'!W725,"&gt;0")+COUNTIF('Data R1'!Y725,"&gt;0"))&gt;0,1,0))</f>
        <v/>
      </c>
      <c r="M723" t="inlineStr">
        <is>
          <t>Data R</t>
        </is>
      </c>
    </row>
    <row r="724">
      <c r="A724" t="inlineStr">
        <is>
          <t>Regional 1</t>
        </is>
      </c>
      <c r="B724">
        <f>IF('Data R1'!C726="","",'Data R1'!B726)</f>
        <v/>
      </c>
      <c r="C724">
        <f>IF('Data R1'!C726="","",'Data R1'!C726)</f>
        <v/>
      </c>
      <c r="D724">
        <f>IF('Data R1'!C726="","",'Data R1'!D726)</f>
        <v/>
      </c>
      <c r="E724">
        <f>IF('Data R1'!C726="","",'Data R1'!E726)</f>
        <v/>
      </c>
      <c r="F724">
        <f>IF('Data R1'!C726="","",'Data R1'!F726)</f>
        <v/>
      </c>
      <c r="G724">
        <f>IF('Data R1'!C726="","",'Data R1'!AD726)</f>
        <v/>
      </c>
      <c r="H724">
        <f>IF('Data R1'!C726="","",'Data R1'!AC726)</f>
        <v/>
      </c>
      <c r="I724">
        <f>IF('Data R1'!C726="","",COUNTIF('Data R1'!J726,"&gt;0")+COUNTIF('Data R1'!L726,"&gt;0")+COUNTIF('Data R1'!N726,"&gt;0")+COUNTIF('Data R1'!P726,"&gt;0")+COUNTIF('Data R1'!R726,"&gt;0")+COUNTIF('Data R1'!T726,"&gt;0")+COUNTIF('Data R1'!V726,"&gt;0")+COUNTIF('Data R1'!X726,"&gt;0"))</f>
        <v/>
      </c>
      <c r="J724">
        <f>IF('Data R1'!C726="","",IF((COUNTIF('Data R1'!K726,"&gt;0")+COUNTIF('Data R1'!M726,"&gt;0")+COUNTIF('Data R1'!O726,"&gt;0")+COUNTIF('Data R1'!Q726,"&gt;0")+COUNTIF('Data R1'!S726,"&gt;0")+COUNTIF('Data R1'!U726,"&gt;0")+COUNTIF('Data R1'!W726,"&gt;0")+COUNTIF('Data R1'!Y726,"&gt;0"))&gt;0,1,0))</f>
        <v/>
      </c>
      <c r="M724" t="inlineStr">
        <is>
          <t>Data R</t>
        </is>
      </c>
    </row>
    <row r="725">
      <c r="A725" t="inlineStr">
        <is>
          <t>Regional 1</t>
        </is>
      </c>
      <c r="B725">
        <f>IF('Data R1'!C727="","",'Data R1'!B727)</f>
        <v/>
      </c>
      <c r="C725">
        <f>IF('Data R1'!C727="","",'Data R1'!C727)</f>
        <v/>
      </c>
      <c r="D725">
        <f>IF('Data R1'!C727="","",'Data R1'!D727)</f>
        <v/>
      </c>
      <c r="E725">
        <f>IF('Data R1'!C727="","",'Data R1'!E727)</f>
        <v/>
      </c>
      <c r="F725">
        <f>IF('Data R1'!C727="","",'Data R1'!F727)</f>
        <v/>
      </c>
      <c r="G725">
        <f>IF('Data R1'!C727="","",'Data R1'!AD727)</f>
        <v/>
      </c>
      <c r="H725">
        <f>IF('Data R1'!C727="","",'Data R1'!AC727)</f>
        <v/>
      </c>
      <c r="I725">
        <f>IF('Data R1'!C727="","",COUNTIF('Data R1'!J727,"&gt;0")+COUNTIF('Data R1'!L727,"&gt;0")+COUNTIF('Data R1'!N727,"&gt;0")+COUNTIF('Data R1'!P727,"&gt;0")+COUNTIF('Data R1'!R727,"&gt;0")+COUNTIF('Data R1'!T727,"&gt;0")+COUNTIF('Data R1'!V727,"&gt;0")+COUNTIF('Data R1'!X727,"&gt;0"))</f>
        <v/>
      </c>
      <c r="J725">
        <f>IF('Data R1'!C727="","",IF((COUNTIF('Data R1'!K727,"&gt;0")+COUNTIF('Data R1'!M727,"&gt;0")+COUNTIF('Data R1'!O727,"&gt;0")+COUNTIF('Data R1'!Q727,"&gt;0")+COUNTIF('Data R1'!S727,"&gt;0")+COUNTIF('Data R1'!U727,"&gt;0")+COUNTIF('Data R1'!W727,"&gt;0")+COUNTIF('Data R1'!Y727,"&gt;0"))&gt;0,1,0))</f>
        <v/>
      </c>
      <c r="M725" t="inlineStr">
        <is>
          <t>Data R</t>
        </is>
      </c>
    </row>
    <row r="726">
      <c r="A726" t="inlineStr">
        <is>
          <t>Regional 1</t>
        </is>
      </c>
      <c r="B726">
        <f>IF('Data R1'!C728="","",'Data R1'!B728)</f>
        <v/>
      </c>
      <c r="C726">
        <f>IF('Data R1'!C728="","",'Data R1'!C728)</f>
        <v/>
      </c>
      <c r="D726">
        <f>IF('Data R1'!C728="","",'Data R1'!D728)</f>
        <v/>
      </c>
      <c r="E726">
        <f>IF('Data R1'!C728="","",'Data R1'!E728)</f>
        <v/>
      </c>
      <c r="F726">
        <f>IF('Data R1'!C728="","",'Data R1'!F728)</f>
        <v/>
      </c>
      <c r="G726">
        <f>IF('Data R1'!C728="","",'Data R1'!AD728)</f>
        <v/>
      </c>
      <c r="H726">
        <f>IF('Data R1'!C728="","",'Data R1'!AC728)</f>
        <v/>
      </c>
      <c r="I726">
        <f>IF('Data R1'!C728="","",COUNTIF('Data R1'!J728,"&gt;0")+COUNTIF('Data R1'!L728,"&gt;0")+COUNTIF('Data R1'!N728,"&gt;0")+COUNTIF('Data R1'!P728,"&gt;0")+COUNTIF('Data R1'!R728,"&gt;0")+COUNTIF('Data R1'!T728,"&gt;0")+COUNTIF('Data R1'!V728,"&gt;0")+COUNTIF('Data R1'!X728,"&gt;0"))</f>
        <v/>
      </c>
      <c r="J726">
        <f>IF('Data R1'!C728="","",IF((COUNTIF('Data R1'!K728,"&gt;0")+COUNTIF('Data R1'!M728,"&gt;0")+COUNTIF('Data R1'!O728,"&gt;0")+COUNTIF('Data R1'!Q728,"&gt;0")+COUNTIF('Data R1'!S728,"&gt;0")+COUNTIF('Data R1'!U728,"&gt;0")+COUNTIF('Data R1'!W728,"&gt;0")+COUNTIF('Data R1'!Y728,"&gt;0"))&gt;0,1,0))</f>
        <v/>
      </c>
      <c r="M726" t="inlineStr">
        <is>
          <t>Data R</t>
        </is>
      </c>
    </row>
    <row r="727">
      <c r="A727" t="inlineStr">
        <is>
          <t>Regional 1</t>
        </is>
      </c>
      <c r="B727">
        <f>IF('Data R1'!C729="","",'Data R1'!B729)</f>
        <v/>
      </c>
      <c r="C727">
        <f>IF('Data R1'!C729="","",'Data R1'!C729)</f>
        <v/>
      </c>
      <c r="D727">
        <f>IF('Data R1'!C729="","",'Data R1'!D729)</f>
        <v/>
      </c>
      <c r="E727">
        <f>IF('Data R1'!C729="","",'Data R1'!E729)</f>
        <v/>
      </c>
      <c r="F727">
        <f>IF('Data R1'!C729="","",'Data R1'!F729)</f>
        <v/>
      </c>
      <c r="G727">
        <f>IF('Data R1'!C729="","",'Data R1'!AD729)</f>
        <v/>
      </c>
      <c r="H727">
        <f>IF('Data R1'!C729="","",'Data R1'!AC729)</f>
        <v/>
      </c>
      <c r="I727">
        <f>IF('Data R1'!C729="","",COUNTIF('Data R1'!J729,"&gt;0")+COUNTIF('Data R1'!L729,"&gt;0")+COUNTIF('Data R1'!N729,"&gt;0")+COUNTIF('Data R1'!P729,"&gt;0")+COUNTIF('Data R1'!R729,"&gt;0")+COUNTIF('Data R1'!T729,"&gt;0")+COUNTIF('Data R1'!V729,"&gt;0")+COUNTIF('Data R1'!X729,"&gt;0"))</f>
        <v/>
      </c>
      <c r="J727">
        <f>IF('Data R1'!C729="","",IF((COUNTIF('Data R1'!K729,"&gt;0")+COUNTIF('Data R1'!M729,"&gt;0")+COUNTIF('Data R1'!O729,"&gt;0")+COUNTIF('Data R1'!Q729,"&gt;0")+COUNTIF('Data R1'!S729,"&gt;0")+COUNTIF('Data R1'!U729,"&gt;0")+COUNTIF('Data R1'!W729,"&gt;0")+COUNTIF('Data R1'!Y729,"&gt;0"))&gt;0,1,0))</f>
        <v/>
      </c>
      <c r="M727" t="inlineStr">
        <is>
          <t>Data R</t>
        </is>
      </c>
    </row>
    <row r="728">
      <c r="A728" t="inlineStr">
        <is>
          <t>Regional 1</t>
        </is>
      </c>
      <c r="B728">
        <f>IF('Data R1'!C730="","",'Data R1'!B730)</f>
        <v/>
      </c>
      <c r="C728">
        <f>IF('Data R1'!C730="","",'Data R1'!C730)</f>
        <v/>
      </c>
      <c r="D728">
        <f>IF('Data R1'!C730="","",'Data R1'!D730)</f>
        <v/>
      </c>
      <c r="E728">
        <f>IF('Data R1'!C730="","",'Data R1'!E730)</f>
        <v/>
      </c>
      <c r="F728">
        <f>IF('Data R1'!C730="","",'Data R1'!F730)</f>
        <v/>
      </c>
      <c r="G728">
        <f>IF('Data R1'!C730="","",'Data R1'!AD730)</f>
        <v/>
      </c>
      <c r="H728">
        <f>IF('Data R1'!C730="","",'Data R1'!AC730)</f>
        <v/>
      </c>
      <c r="I728">
        <f>IF('Data R1'!C730="","",COUNTIF('Data R1'!J730,"&gt;0")+COUNTIF('Data R1'!L730,"&gt;0")+COUNTIF('Data R1'!N730,"&gt;0")+COUNTIF('Data R1'!P730,"&gt;0")+COUNTIF('Data R1'!R730,"&gt;0")+COUNTIF('Data R1'!T730,"&gt;0")+COUNTIF('Data R1'!V730,"&gt;0")+COUNTIF('Data R1'!X730,"&gt;0"))</f>
        <v/>
      </c>
      <c r="J728">
        <f>IF('Data R1'!C730="","",IF((COUNTIF('Data R1'!K730,"&gt;0")+COUNTIF('Data R1'!M730,"&gt;0")+COUNTIF('Data R1'!O730,"&gt;0")+COUNTIF('Data R1'!Q730,"&gt;0")+COUNTIF('Data R1'!S730,"&gt;0")+COUNTIF('Data R1'!U730,"&gt;0")+COUNTIF('Data R1'!W730,"&gt;0")+COUNTIF('Data R1'!Y730,"&gt;0"))&gt;0,1,0))</f>
        <v/>
      </c>
      <c r="M728" t="inlineStr">
        <is>
          <t>Data R</t>
        </is>
      </c>
    </row>
    <row r="729">
      <c r="A729" t="inlineStr">
        <is>
          <t>Regional 1</t>
        </is>
      </c>
      <c r="B729">
        <f>IF('Data R1'!C731="","",'Data R1'!B731)</f>
        <v/>
      </c>
      <c r="C729">
        <f>IF('Data R1'!C731="","",'Data R1'!C731)</f>
        <v/>
      </c>
      <c r="D729">
        <f>IF('Data R1'!C731="","",'Data R1'!D731)</f>
        <v/>
      </c>
      <c r="E729">
        <f>IF('Data R1'!C731="","",'Data R1'!E731)</f>
        <v/>
      </c>
      <c r="F729">
        <f>IF('Data R1'!C731="","",'Data R1'!F731)</f>
        <v/>
      </c>
      <c r="G729">
        <f>IF('Data R1'!C731="","",'Data R1'!AD731)</f>
        <v/>
      </c>
      <c r="H729">
        <f>IF('Data R1'!C731="","",'Data R1'!AC731)</f>
        <v/>
      </c>
      <c r="I729">
        <f>IF('Data R1'!C731="","",COUNTIF('Data R1'!J731,"&gt;0")+COUNTIF('Data R1'!L731,"&gt;0")+COUNTIF('Data R1'!N731,"&gt;0")+COUNTIF('Data R1'!P731,"&gt;0")+COUNTIF('Data R1'!R731,"&gt;0")+COUNTIF('Data R1'!T731,"&gt;0")+COUNTIF('Data R1'!V731,"&gt;0")+COUNTIF('Data R1'!X731,"&gt;0"))</f>
        <v/>
      </c>
      <c r="J729">
        <f>IF('Data R1'!C731="","",IF((COUNTIF('Data R1'!K731,"&gt;0")+COUNTIF('Data R1'!M731,"&gt;0")+COUNTIF('Data R1'!O731,"&gt;0")+COUNTIF('Data R1'!Q731,"&gt;0")+COUNTIF('Data R1'!S731,"&gt;0")+COUNTIF('Data R1'!U731,"&gt;0")+COUNTIF('Data R1'!W731,"&gt;0")+COUNTIF('Data R1'!Y731,"&gt;0"))&gt;0,1,0))</f>
        <v/>
      </c>
      <c r="M729" t="inlineStr">
        <is>
          <t>Data R</t>
        </is>
      </c>
    </row>
    <row r="730">
      <c r="A730" t="inlineStr">
        <is>
          <t>Regional 1</t>
        </is>
      </c>
      <c r="B730">
        <f>IF('Data R1'!C732="","",'Data R1'!B732)</f>
        <v/>
      </c>
      <c r="C730">
        <f>IF('Data R1'!C732="","",'Data R1'!C732)</f>
        <v/>
      </c>
      <c r="D730">
        <f>IF('Data R1'!C732="","",'Data R1'!D732)</f>
        <v/>
      </c>
      <c r="E730">
        <f>IF('Data R1'!C732="","",'Data R1'!E732)</f>
        <v/>
      </c>
      <c r="F730">
        <f>IF('Data R1'!C732="","",'Data R1'!F732)</f>
        <v/>
      </c>
      <c r="G730">
        <f>IF('Data R1'!C732="","",'Data R1'!AD732)</f>
        <v/>
      </c>
      <c r="H730">
        <f>IF('Data R1'!C732="","",'Data R1'!AC732)</f>
        <v/>
      </c>
      <c r="I730">
        <f>IF('Data R1'!C732="","",COUNTIF('Data R1'!J732,"&gt;0")+COUNTIF('Data R1'!L732,"&gt;0")+COUNTIF('Data R1'!N732,"&gt;0")+COUNTIF('Data R1'!P732,"&gt;0")+COUNTIF('Data R1'!R732,"&gt;0")+COUNTIF('Data R1'!T732,"&gt;0")+COUNTIF('Data R1'!V732,"&gt;0")+COUNTIF('Data R1'!X732,"&gt;0"))</f>
        <v/>
      </c>
      <c r="J730">
        <f>IF('Data R1'!C732="","",IF((COUNTIF('Data R1'!K732,"&gt;0")+COUNTIF('Data R1'!M732,"&gt;0")+COUNTIF('Data R1'!O732,"&gt;0")+COUNTIF('Data R1'!Q732,"&gt;0")+COUNTIF('Data R1'!S732,"&gt;0")+COUNTIF('Data R1'!U732,"&gt;0")+COUNTIF('Data R1'!W732,"&gt;0")+COUNTIF('Data R1'!Y732,"&gt;0"))&gt;0,1,0))</f>
        <v/>
      </c>
      <c r="M730" t="inlineStr">
        <is>
          <t>Data R</t>
        </is>
      </c>
    </row>
    <row r="731">
      <c r="A731" t="inlineStr">
        <is>
          <t>Regional 1</t>
        </is>
      </c>
      <c r="B731">
        <f>IF('Data R1'!C733="","",'Data R1'!B733)</f>
        <v/>
      </c>
      <c r="C731">
        <f>IF('Data R1'!C733="","",'Data R1'!C733)</f>
        <v/>
      </c>
      <c r="D731">
        <f>IF('Data R1'!C733="","",'Data R1'!D733)</f>
        <v/>
      </c>
      <c r="E731">
        <f>IF('Data R1'!C733="","",'Data R1'!E733)</f>
        <v/>
      </c>
      <c r="F731">
        <f>IF('Data R1'!C733="","",'Data R1'!F733)</f>
        <v/>
      </c>
      <c r="G731">
        <f>IF('Data R1'!C733="","",'Data R1'!AD733)</f>
        <v/>
      </c>
      <c r="H731">
        <f>IF('Data R1'!C733="","",'Data R1'!AC733)</f>
        <v/>
      </c>
      <c r="I731">
        <f>IF('Data R1'!C733="","",COUNTIF('Data R1'!J733,"&gt;0")+COUNTIF('Data R1'!L733,"&gt;0")+COUNTIF('Data R1'!N733,"&gt;0")+COUNTIF('Data R1'!P733,"&gt;0")+COUNTIF('Data R1'!R733,"&gt;0")+COUNTIF('Data R1'!T733,"&gt;0")+COUNTIF('Data R1'!V733,"&gt;0")+COUNTIF('Data R1'!X733,"&gt;0"))</f>
        <v/>
      </c>
      <c r="J731">
        <f>IF('Data R1'!C733="","",IF((COUNTIF('Data R1'!K733,"&gt;0")+COUNTIF('Data R1'!M733,"&gt;0")+COUNTIF('Data R1'!O733,"&gt;0")+COUNTIF('Data R1'!Q733,"&gt;0")+COUNTIF('Data R1'!S733,"&gt;0")+COUNTIF('Data R1'!U733,"&gt;0")+COUNTIF('Data R1'!W733,"&gt;0")+COUNTIF('Data R1'!Y733,"&gt;0"))&gt;0,1,0))</f>
        <v/>
      </c>
      <c r="M731" t="inlineStr">
        <is>
          <t>Data R</t>
        </is>
      </c>
    </row>
    <row r="732">
      <c r="A732" t="inlineStr">
        <is>
          <t>Regional 1</t>
        </is>
      </c>
      <c r="B732">
        <f>IF('Data R1'!C734="","",'Data R1'!B734)</f>
        <v/>
      </c>
      <c r="C732">
        <f>IF('Data R1'!C734="","",'Data R1'!C734)</f>
        <v/>
      </c>
      <c r="D732">
        <f>IF('Data R1'!C734="","",'Data R1'!D734)</f>
        <v/>
      </c>
      <c r="E732">
        <f>IF('Data R1'!C734="","",'Data R1'!E734)</f>
        <v/>
      </c>
      <c r="F732">
        <f>IF('Data R1'!C734="","",'Data R1'!F734)</f>
        <v/>
      </c>
      <c r="G732">
        <f>IF('Data R1'!C734="","",'Data R1'!AD734)</f>
        <v/>
      </c>
      <c r="H732">
        <f>IF('Data R1'!C734="","",'Data R1'!AC734)</f>
        <v/>
      </c>
      <c r="I732">
        <f>IF('Data R1'!C734="","",COUNTIF('Data R1'!J734,"&gt;0")+COUNTIF('Data R1'!L734,"&gt;0")+COUNTIF('Data R1'!N734,"&gt;0")+COUNTIF('Data R1'!P734,"&gt;0")+COUNTIF('Data R1'!R734,"&gt;0")+COUNTIF('Data R1'!T734,"&gt;0")+COUNTIF('Data R1'!V734,"&gt;0")+COUNTIF('Data R1'!X734,"&gt;0"))</f>
        <v/>
      </c>
      <c r="J732">
        <f>IF('Data R1'!C734="","",IF((COUNTIF('Data R1'!K734,"&gt;0")+COUNTIF('Data R1'!M734,"&gt;0")+COUNTIF('Data R1'!O734,"&gt;0")+COUNTIF('Data R1'!Q734,"&gt;0")+COUNTIF('Data R1'!S734,"&gt;0")+COUNTIF('Data R1'!U734,"&gt;0")+COUNTIF('Data R1'!W734,"&gt;0")+COUNTIF('Data R1'!Y734,"&gt;0"))&gt;0,1,0))</f>
        <v/>
      </c>
      <c r="M732" t="inlineStr">
        <is>
          <t>Data R</t>
        </is>
      </c>
    </row>
    <row r="733">
      <c r="A733" t="inlineStr">
        <is>
          <t>Regional 1</t>
        </is>
      </c>
      <c r="B733">
        <f>IF('Data R1'!C735="","",'Data R1'!B735)</f>
        <v/>
      </c>
      <c r="C733">
        <f>IF('Data R1'!C735="","",'Data R1'!C735)</f>
        <v/>
      </c>
      <c r="D733">
        <f>IF('Data R1'!C735="","",'Data R1'!D735)</f>
        <v/>
      </c>
      <c r="E733">
        <f>IF('Data R1'!C735="","",'Data R1'!E735)</f>
        <v/>
      </c>
      <c r="F733">
        <f>IF('Data R1'!C735="","",'Data R1'!F735)</f>
        <v/>
      </c>
      <c r="G733">
        <f>IF('Data R1'!C735="","",'Data R1'!AD735)</f>
        <v/>
      </c>
      <c r="H733">
        <f>IF('Data R1'!C735="","",'Data R1'!AC735)</f>
        <v/>
      </c>
      <c r="I733">
        <f>IF('Data R1'!C735="","",COUNTIF('Data R1'!J735,"&gt;0")+COUNTIF('Data R1'!L735,"&gt;0")+COUNTIF('Data R1'!N735,"&gt;0")+COUNTIF('Data R1'!P735,"&gt;0")+COUNTIF('Data R1'!R735,"&gt;0")+COUNTIF('Data R1'!T735,"&gt;0")+COUNTIF('Data R1'!V735,"&gt;0")+COUNTIF('Data R1'!X735,"&gt;0"))</f>
        <v/>
      </c>
      <c r="J733">
        <f>IF('Data R1'!C735="","",IF((COUNTIF('Data R1'!K735,"&gt;0")+COUNTIF('Data R1'!M735,"&gt;0")+COUNTIF('Data R1'!O735,"&gt;0")+COUNTIF('Data R1'!Q735,"&gt;0")+COUNTIF('Data R1'!S735,"&gt;0")+COUNTIF('Data R1'!U735,"&gt;0")+COUNTIF('Data R1'!W735,"&gt;0")+COUNTIF('Data R1'!Y735,"&gt;0"))&gt;0,1,0))</f>
        <v/>
      </c>
      <c r="M733" t="inlineStr">
        <is>
          <t>Data R</t>
        </is>
      </c>
    </row>
    <row r="734">
      <c r="A734" t="inlineStr">
        <is>
          <t>Regional 1</t>
        </is>
      </c>
      <c r="B734">
        <f>IF('Data R1'!C736="","",'Data R1'!B736)</f>
        <v/>
      </c>
      <c r="C734">
        <f>IF('Data R1'!C736="","",'Data R1'!C736)</f>
        <v/>
      </c>
      <c r="D734">
        <f>IF('Data R1'!C736="","",'Data R1'!D736)</f>
        <v/>
      </c>
      <c r="E734">
        <f>IF('Data R1'!C736="","",'Data R1'!E736)</f>
        <v/>
      </c>
      <c r="F734">
        <f>IF('Data R1'!C736="","",'Data R1'!F736)</f>
        <v/>
      </c>
      <c r="G734">
        <f>IF('Data R1'!C736="","",'Data R1'!AD736)</f>
        <v/>
      </c>
      <c r="H734">
        <f>IF('Data R1'!C736="","",'Data R1'!AC736)</f>
        <v/>
      </c>
      <c r="I734">
        <f>IF('Data R1'!C736="","",COUNTIF('Data R1'!J736,"&gt;0")+COUNTIF('Data R1'!L736,"&gt;0")+COUNTIF('Data R1'!N736,"&gt;0")+COUNTIF('Data R1'!P736,"&gt;0")+COUNTIF('Data R1'!R736,"&gt;0")+COUNTIF('Data R1'!T736,"&gt;0")+COUNTIF('Data R1'!V736,"&gt;0")+COUNTIF('Data R1'!X736,"&gt;0"))</f>
        <v/>
      </c>
      <c r="J734">
        <f>IF('Data R1'!C736="","",IF((COUNTIF('Data R1'!K736,"&gt;0")+COUNTIF('Data R1'!M736,"&gt;0")+COUNTIF('Data R1'!O736,"&gt;0")+COUNTIF('Data R1'!Q736,"&gt;0")+COUNTIF('Data R1'!S736,"&gt;0")+COUNTIF('Data R1'!U736,"&gt;0")+COUNTIF('Data R1'!W736,"&gt;0")+COUNTIF('Data R1'!Y736,"&gt;0"))&gt;0,1,0))</f>
        <v/>
      </c>
      <c r="M734" t="inlineStr">
        <is>
          <t>Data R</t>
        </is>
      </c>
    </row>
    <row r="735">
      <c r="A735" t="inlineStr">
        <is>
          <t>Regional 1</t>
        </is>
      </c>
      <c r="B735">
        <f>IF('Data R1'!C737="","",'Data R1'!B737)</f>
        <v/>
      </c>
      <c r="C735">
        <f>IF('Data R1'!C737="","",'Data R1'!C737)</f>
        <v/>
      </c>
      <c r="D735">
        <f>IF('Data R1'!C737="","",'Data R1'!D737)</f>
        <v/>
      </c>
      <c r="E735">
        <f>IF('Data R1'!C737="","",'Data R1'!E737)</f>
        <v/>
      </c>
      <c r="F735">
        <f>IF('Data R1'!C737="","",'Data R1'!F737)</f>
        <v/>
      </c>
      <c r="G735">
        <f>IF('Data R1'!C737="","",'Data R1'!AD737)</f>
        <v/>
      </c>
      <c r="H735">
        <f>IF('Data R1'!C737="","",'Data R1'!AC737)</f>
        <v/>
      </c>
      <c r="I735">
        <f>IF('Data R1'!C737="","",COUNTIF('Data R1'!J737,"&gt;0")+COUNTIF('Data R1'!L737,"&gt;0")+COUNTIF('Data R1'!N737,"&gt;0")+COUNTIF('Data R1'!P737,"&gt;0")+COUNTIF('Data R1'!R737,"&gt;0")+COUNTIF('Data R1'!T737,"&gt;0")+COUNTIF('Data R1'!V737,"&gt;0")+COUNTIF('Data R1'!X737,"&gt;0"))</f>
        <v/>
      </c>
      <c r="J735">
        <f>IF('Data R1'!C737="","",IF((COUNTIF('Data R1'!K737,"&gt;0")+COUNTIF('Data R1'!M737,"&gt;0")+COUNTIF('Data R1'!O737,"&gt;0")+COUNTIF('Data R1'!Q737,"&gt;0")+COUNTIF('Data R1'!S737,"&gt;0")+COUNTIF('Data R1'!U737,"&gt;0")+COUNTIF('Data R1'!W737,"&gt;0")+COUNTIF('Data R1'!Y737,"&gt;0"))&gt;0,1,0))</f>
        <v/>
      </c>
      <c r="M735" t="inlineStr">
        <is>
          <t>Data R</t>
        </is>
      </c>
    </row>
    <row r="736">
      <c r="A736" t="inlineStr">
        <is>
          <t>Regional 1</t>
        </is>
      </c>
      <c r="B736">
        <f>IF('Data R1'!C738="","",'Data R1'!B738)</f>
        <v/>
      </c>
      <c r="C736">
        <f>IF('Data R1'!C738="","",'Data R1'!C738)</f>
        <v/>
      </c>
      <c r="D736">
        <f>IF('Data R1'!C738="","",'Data R1'!D738)</f>
        <v/>
      </c>
      <c r="E736">
        <f>IF('Data R1'!C738="","",'Data R1'!E738)</f>
        <v/>
      </c>
      <c r="F736">
        <f>IF('Data R1'!C738="","",'Data R1'!F738)</f>
        <v/>
      </c>
      <c r="G736">
        <f>IF('Data R1'!C738="","",'Data R1'!AD738)</f>
        <v/>
      </c>
      <c r="H736">
        <f>IF('Data R1'!C738="","",'Data R1'!AC738)</f>
        <v/>
      </c>
      <c r="I736">
        <f>IF('Data R1'!C738="","",COUNTIF('Data R1'!J738,"&gt;0")+COUNTIF('Data R1'!L738,"&gt;0")+COUNTIF('Data R1'!N738,"&gt;0")+COUNTIF('Data R1'!P738,"&gt;0")+COUNTIF('Data R1'!R738,"&gt;0")+COUNTIF('Data R1'!T738,"&gt;0")+COUNTIF('Data R1'!V738,"&gt;0")+COUNTIF('Data R1'!X738,"&gt;0"))</f>
        <v/>
      </c>
      <c r="J736">
        <f>IF('Data R1'!C738="","",IF((COUNTIF('Data R1'!K738,"&gt;0")+COUNTIF('Data R1'!M738,"&gt;0")+COUNTIF('Data R1'!O738,"&gt;0")+COUNTIF('Data R1'!Q738,"&gt;0")+COUNTIF('Data R1'!S738,"&gt;0")+COUNTIF('Data R1'!U738,"&gt;0")+COUNTIF('Data R1'!W738,"&gt;0")+COUNTIF('Data R1'!Y738,"&gt;0"))&gt;0,1,0))</f>
        <v/>
      </c>
      <c r="M736" t="inlineStr">
        <is>
          <t>Data R</t>
        </is>
      </c>
    </row>
    <row r="737">
      <c r="A737" t="inlineStr">
        <is>
          <t>Regional 1</t>
        </is>
      </c>
      <c r="B737">
        <f>IF('Data R1'!C739="","",'Data R1'!B739)</f>
        <v/>
      </c>
      <c r="C737">
        <f>IF('Data R1'!C739="","",'Data R1'!C739)</f>
        <v/>
      </c>
      <c r="D737">
        <f>IF('Data R1'!C739="","",'Data R1'!D739)</f>
        <v/>
      </c>
      <c r="E737">
        <f>IF('Data R1'!C739="","",'Data R1'!E739)</f>
        <v/>
      </c>
      <c r="F737">
        <f>IF('Data R1'!C739="","",'Data R1'!F739)</f>
        <v/>
      </c>
      <c r="G737">
        <f>IF('Data R1'!C739="","",'Data R1'!AD739)</f>
        <v/>
      </c>
      <c r="H737">
        <f>IF('Data R1'!C739="","",'Data R1'!AC739)</f>
        <v/>
      </c>
      <c r="I737">
        <f>IF('Data R1'!C739="","",COUNTIF('Data R1'!J739,"&gt;0")+COUNTIF('Data R1'!L739,"&gt;0")+COUNTIF('Data R1'!N739,"&gt;0")+COUNTIF('Data R1'!P739,"&gt;0")+COUNTIF('Data R1'!R739,"&gt;0")+COUNTIF('Data R1'!T739,"&gt;0")+COUNTIF('Data R1'!V739,"&gt;0")+COUNTIF('Data R1'!X739,"&gt;0"))</f>
        <v/>
      </c>
      <c r="J737">
        <f>IF('Data R1'!C739="","",IF((COUNTIF('Data R1'!K739,"&gt;0")+COUNTIF('Data R1'!M739,"&gt;0")+COUNTIF('Data R1'!O739,"&gt;0")+COUNTIF('Data R1'!Q739,"&gt;0")+COUNTIF('Data R1'!S739,"&gt;0")+COUNTIF('Data R1'!U739,"&gt;0")+COUNTIF('Data R1'!W739,"&gt;0")+COUNTIF('Data R1'!Y739,"&gt;0"))&gt;0,1,0))</f>
        <v/>
      </c>
      <c r="M737" t="inlineStr">
        <is>
          <t>Data R</t>
        </is>
      </c>
    </row>
    <row r="738">
      <c r="A738" t="inlineStr">
        <is>
          <t>Regional 1</t>
        </is>
      </c>
      <c r="B738">
        <f>IF('Data R1'!C740="","",'Data R1'!B740)</f>
        <v/>
      </c>
      <c r="C738">
        <f>IF('Data R1'!C740="","",'Data R1'!C740)</f>
        <v/>
      </c>
      <c r="D738">
        <f>IF('Data R1'!C740="","",'Data R1'!D740)</f>
        <v/>
      </c>
      <c r="E738">
        <f>IF('Data R1'!C740="","",'Data R1'!E740)</f>
        <v/>
      </c>
      <c r="F738">
        <f>IF('Data R1'!C740="","",'Data R1'!F740)</f>
        <v/>
      </c>
      <c r="G738">
        <f>IF('Data R1'!C740="","",'Data R1'!AD740)</f>
        <v/>
      </c>
      <c r="H738">
        <f>IF('Data R1'!C740="","",'Data R1'!AC740)</f>
        <v/>
      </c>
      <c r="I738">
        <f>IF('Data R1'!C740="","",COUNTIF('Data R1'!J740,"&gt;0")+COUNTIF('Data R1'!L740,"&gt;0")+COUNTIF('Data R1'!N740,"&gt;0")+COUNTIF('Data R1'!P740,"&gt;0")+COUNTIF('Data R1'!R740,"&gt;0")+COUNTIF('Data R1'!T740,"&gt;0")+COUNTIF('Data R1'!V740,"&gt;0")+COUNTIF('Data R1'!X740,"&gt;0"))</f>
        <v/>
      </c>
      <c r="J738">
        <f>IF('Data R1'!C740="","",IF((COUNTIF('Data R1'!K740,"&gt;0")+COUNTIF('Data R1'!M740,"&gt;0")+COUNTIF('Data R1'!O740,"&gt;0")+COUNTIF('Data R1'!Q740,"&gt;0")+COUNTIF('Data R1'!S740,"&gt;0")+COUNTIF('Data R1'!U740,"&gt;0")+COUNTIF('Data R1'!W740,"&gt;0")+COUNTIF('Data R1'!Y740,"&gt;0"))&gt;0,1,0))</f>
        <v/>
      </c>
      <c r="M738" t="inlineStr">
        <is>
          <t>Data R</t>
        </is>
      </c>
    </row>
    <row r="739">
      <c r="A739" t="inlineStr">
        <is>
          <t>Regional 1</t>
        </is>
      </c>
      <c r="B739">
        <f>IF('Data R1'!C741="","",'Data R1'!B741)</f>
        <v/>
      </c>
      <c r="C739">
        <f>IF('Data R1'!C741="","",'Data R1'!C741)</f>
        <v/>
      </c>
      <c r="D739">
        <f>IF('Data R1'!C741="","",'Data R1'!D741)</f>
        <v/>
      </c>
      <c r="E739">
        <f>IF('Data R1'!C741="","",'Data R1'!E741)</f>
        <v/>
      </c>
      <c r="F739">
        <f>IF('Data R1'!C741="","",'Data R1'!F741)</f>
        <v/>
      </c>
      <c r="G739">
        <f>IF('Data R1'!C741="","",'Data R1'!AD741)</f>
        <v/>
      </c>
      <c r="H739">
        <f>IF('Data R1'!C741="","",'Data R1'!AC741)</f>
        <v/>
      </c>
      <c r="I739">
        <f>IF('Data R1'!C741="","",COUNTIF('Data R1'!J741,"&gt;0")+COUNTIF('Data R1'!L741,"&gt;0")+COUNTIF('Data R1'!N741,"&gt;0")+COUNTIF('Data R1'!P741,"&gt;0")+COUNTIF('Data R1'!R741,"&gt;0")+COUNTIF('Data R1'!T741,"&gt;0")+COUNTIF('Data R1'!V741,"&gt;0")+COUNTIF('Data R1'!X741,"&gt;0"))</f>
        <v/>
      </c>
      <c r="J739">
        <f>IF('Data R1'!C741="","",IF((COUNTIF('Data R1'!K741,"&gt;0")+COUNTIF('Data R1'!M741,"&gt;0")+COUNTIF('Data R1'!O741,"&gt;0")+COUNTIF('Data R1'!Q741,"&gt;0")+COUNTIF('Data R1'!S741,"&gt;0")+COUNTIF('Data R1'!U741,"&gt;0")+COUNTIF('Data R1'!W741,"&gt;0")+COUNTIF('Data R1'!Y741,"&gt;0"))&gt;0,1,0))</f>
        <v/>
      </c>
      <c r="M739" t="inlineStr">
        <is>
          <t>Data R</t>
        </is>
      </c>
    </row>
    <row r="740">
      <c r="A740" t="inlineStr">
        <is>
          <t>Regional 1</t>
        </is>
      </c>
      <c r="B740">
        <f>IF('Data R1'!C742="","",'Data R1'!B742)</f>
        <v/>
      </c>
      <c r="C740">
        <f>IF('Data R1'!C742="","",'Data R1'!C742)</f>
        <v/>
      </c>
      <c r="D740">
        <f>IF('Data R1'!C742="","",'Data R1'!D742)</f>
        <v/>
      </c>
      <c r="E740">
        <f>IF('Data R1'!C742="","",'Data R1'!E742)</f>
        <v/>
      </c>
      <c r="F740">
        <f>IF('Data R1'!C742="","",'Data R1'!F742)</f>
        <v/>
      </c>
      <c r="G740">
        <f>IF('Data R1'!C742="","",'Data R1'!AD742)</f>
        <v/>
      </c>
      <c r="H740">
        <f>IF('Data R1'!C742="","",'Data R1'!AC742)</f>
        <v/>
      </c>
      <c r="I740">
        <f>IF('Data R1'!C742="","",COUNTIF('Data R1'!J742,"&gt;0")+COUNTIF('Data R1'!L742,"&gt;0")+COUNTIF('Data R1'!N742,"&gt;0")+COUNTIF('Data R1'!P742,"&gt;0")+COUNTIF('Data R1'!R742,"&gt;0")+COUNTIF('Data R1'!T742,"&gt;0")+COUNTIF('Data R1'!V742,"&gt;0")+COUNTIF('Data R1'!X742,"&gt;0"))</f>
        <v/>
      </c>
      <c r="J740">
        <f>IF('Data R1'!C742="","",IF((COUNTIF('Data R1'!K742,"&gt;0")+COUNTIF('Data R1'!M742,"&gt;0")+COUNTIF('Data R1'!O742,"&gt;0")+COUNTIF('Data R1'!Q742,"&gt;0")+COUNTIF('Data R1'!S742,"&gt;0")+COUNTIF('Data R1'!U742,"&gt;0")+COUNTIF('Data R1'!W742,"&gt;0")+COUNTIF('Data R1'!Y742,"&gt;0"))&gt;0,1,0))</f>
        <v/>
      </c>
      <c r="M740" t="inlineStr">
        <is>
          <t>Data R</t>
        </is>
      </c>
    </row>
    <row r="741">
      <c r="A741" t="inlineStr">
        <is>
          <t>Regional 1</t>
        </is>
      </c>
      <c r="B741">
        <f>IF('Data R1'!C743="","",'Data R1'!B743)</f>
        <v/>
      </c>
      <c r="C741">
        <f>IF('Data R1'!C743="","",'Data R1'!C743)</f>
        <v/>
      </c>
      <c r="D741">
        <f>IF('Data R1'!C743="","",'Data R1'!D743)</f>
        <v/>
      </c>
      <c r="E741">
        <f>IF('Data R1'!C743="","",'Data R1'!E743)</f>
        <v/>
      </c>
      <c r="F741">
        <f>IF('Data R1'!C743="","",'Data R1'!F743)</f>
        <v/>
      </c>
      <c r="G741">
        <f>IF('Data R1'!C743="","",'Data R1'!AD743)</f>
        <v/>
      </c>
      <c r="H741">
        <f>IF('Data R1'!C743="","",'Data R1'!AC743)</f>
        <v/>
      </c>
      <c r="I741">
        <f>IF('Data R1'!C743="","",COUNTIF('Data R1'!J743,"&gt;0")+COUNTIF('Data R1'!L743,"&gt;0")+COUNTIF('Data R1'!N743,"&gt;0")+COUNTIF('Data R1'!P743,"&gt;0")+COUNTIF('Data R1'!R743,"&gt;0")+COUNTIF('Data R1'!T743,"&gt;0")+COUNTIF('Data R1'!V743,"&gt;0")+COUNTIF('Data R1'!X743,"&gt;0"))</f>
        <v/>
      </c>
      <c r="J741">
        <f>IF('Data R1'!C743="","",IF((COUNTIF('Data R1'!K743,"&gt;0")+COUNTIF('Data R1'!M743,"&gt;0")+COUNTIF('Data R1'!O743,"&gt;0")+COUNTIF('Data R1'!Q743,"&gt;0")+COUNTIF('Data R1'!S743,"&gt;0")+COUNTIF('Data R1'!U743,"&gt;0")+COUNTIF('Data R1'!W743,"&gt;0")+COUNTIF('Data R1'!Y743,"&gt;0"))&gt;0,1,0))</f>
        <v/>
      </c>
      <c r="M741" t="inlineStr">
        <is>
          <t>Data R</t>
        </is>
      </c>
    </row>
    <row r="742">
      <c r="A742" t="inlineStr">
        <is>
          <t>Regional 1</t>
        </is>
      </c>
      <c r="B742">
        <f>IF('Data R1'!C744="","",'Data R1'!B744)</f>
        <v/>
      </c>
      <c r="C742">
        <f>IF('Data R1'!C744="","",'Data R1'!C744)</f>
        <v/>
      </c>
      <c r="D742">
        <f>IF('Data R1'!C744="","",'Data R1'!D744)</f>
        <v/>
      </c>
      <c r="E742">
        <f>IF('Data R1'!C744="","",'Data R1'!E744)</f>
        <v/>
      </c>
      <c r="F742">
        <f>IF('Data R1'!C744="","",'Data R1'!F744)</f>
        <v/>
      </c>
      <c r="G742">
        <f>IF('Data R1'!C744="","",'Data R1'!AD744)</f>
        <v/>
      </c>
      <c r="H742">
        <f>IF('Data R1'!C744="","",'Data R1'!AC744)</f>
        <v/>
      </c>
      <c r="I742">
        <f>IF('Data R1'!C744="","",COUNTIF('Data R1'!J744,"&gt;0")+COUNTIF('Data R1'!L744,"&gt;0")+COUNTIF('Data R1'!N744,"&gt;0")+COUNTIF('Data R1'!P744,"&gt;0")+COUNTIF('Data R1'!R744,"&gt;0")+COUNTIF('Data R1'!T744,"&gt;0")+COUNTIF('Data R1'!V744,"&gt;0")+COUNTIF('Data R1'!X744,"&gt;0"))</f>
        <v/>
      </c>
      <c r="J742">
        <f>IF('Data R1'!C744="","",IF((COUNTIF('Data R1'!K744,"&gt;0")+COUNTIF('Data R1'!M744,"&gt;0")+COUNTIF('Data R1'!O744,"&gt;0")+COUNTIF('Data R1'!Q744,"&gt;0")+COUNTIF('Data R1'!S744,"&gt;0")+COUNTIF('Data R1'!U744,"&gt;0")+COUNTIF('Data R1'!W744,"&gt;0")+COUNTIF('Data R1'!Y744,"&gt;0"))&gt;0,1,0))</f>
        <v/>
      </c>
      <c r="M742" t="inlineStr">
        <is>
          <t>Data R</t>
        </is>
      </c>
    </row>
    <row r="743">
      <c r="A743" t="inlineStr">
        <is>
          <t>Regional 1</t>
        </is>
      </c>
      <c r="B743">
        <f>IF('Data R1'!C745="","",'Data R1'!B745)</f>
        <v/>
      </c>
      <c r="C743">
        <f>IF('Data R1'!C745="","",'Data R1'!C745)</f>
        <v/>
      </c>
      <c r="D743">
        <f>IF('Data R1'!C745="","",'Data R1'!D745)</f>
        <v/>
      </c>
      <c r="E743">
        <f>IF('Data R1'!C745="","",'Data R1'!E745)</f>
        <v/>
      </c>
      <c r="F743">
        <f>IF('Data R1'!C745="","",'Data R1'!F745)</f>
        <v/>
      </c>
      <c r="G743">
        <f>IF('Data R1'!C745="","",'Data R1'!AD745)</f>
        <v/>
      </c>
      <c r="H743">
        <f>IF('Data R1'!C745="","",'Data R1'!AC745)</f>
        <v/>
      </c>
      <c r="I743">
        <f>IF('Data R1'!C745="","",COUNTIF('Data R1'!J745,"&gt;0")+COUNTIF('Data R1'!L745,"&gt;0")+COUNTIF('Data R1'!N745,"&gt;0")+COUNTIF('Data R1'!P745,"&gt;0")+COUNTIF('Data R1'!R745,"&gt;0")+COUNTIF('Data R1'!T745,"&gt;0")+COUNTIF('Data R1'!V745,"&gt;0")+COUNTIF('Data R1'!X745,"&gt;0"))</f>
        <v/>
      </c>
      <c r="J743">
        <f>IF('Data R1'!C745="","",IF((COUNTIF('Data R1'!K745,"&gt;0")+COUNTIF('Data R1'!M745,"&gt;0")+COUNTIF('Data R1'!O745,"&gt;0")+COUNTIF('Data R1'!Q745,"&gt;0")+COUNTIF('Data R1'!S745,"&gt;0")+COUNTIF('Data R1'!U745,"&gt;0")+COUNTIF('Data R1'!W745,"&gt;0")+COUNTIF('Data R1'!Y745,"&gt;0"))&gt;0,1,0))</f>
        <v/>
      </c>
      <c r="M743" t="inlineStr">
        <is>
          <t>Data R</t>
        </is>
      </c>
    </row>
    <row r="744">
      <c r="A744" t="inlineStr">
        <is>
          <t>Regional 1</t>
        </is>
      </c>
      <c r="B744">
        <f>IF('Data R1'!C746="","",'Data R1'!B746)</f>
        <v/>
      </c>
      <c r="C744">
        <f>IF('Data R1'!C746="","",'Data R1'!C746)</f>
        <v/>
      </c>
      <c r="D744">
        <f>IF('Data R1'!C746="","",'Data R1'!D746)</f>
        <v/>
      </c>
      <c r="E744">
        <f>IF('Data R1'!C746="","",'Data R1'!E746)</f>
        <v/>
      </c>
      <c r="F744">
        <f>IF('Data R1'!C746="","",'Data R1'!F746)</f>
        <v/>
      </c>
      <c r="G744">
        <f>IF('Data R1'!C746="","",'Data R1'!AD746)</f>
        <v/>
      </c>
      <c r="H744">
        <f>IF('Data R1'!C746="","",'Data R1'!AC746)</f>
        <v/>
      </c>
      <c r="I744">
        <f>IF('Data R1'!C746="","",COUNTIF('Data R1'!J746,"&gt;0")+COUNTIF('Data R1'!L746,"&gt;0")+COUNTIF('Data R1'!N746,"&gt;0")+COUNTIF('Data R1'!P746,"&gt;0")+COUNTIF('Data R1'!R746,"&gt;0")+COUNTIF('Data R1'!T746,"&gt;0")+COUNTIF('Data R1'!V746,"&gt;0")+COUNTIF('Data R1'!X746,"&gt;0"))</f>
        <v/>
      </c>
      <c r="J744">
        <f>IF('Data R1'!C746="","",IF((COUNTIF('Data R1'!K746,"&gt;0")+COUNTIF('Data R1'!M746,"&gt;0")+COUNTIF('Data R1'!O746,"&gt;0")+COUNTIF('Data R1'!Q746,"&gt;0")+COUNTIF('Data R1'!S746,"&gt;0")+COUNTIF('Data R1'!U746,"&gt;0")+COUNTIF('Data R1'!W746,"&gt;0")+COUNTIF('Data R1'!Y746,"&gt;0"))&gt;0,1,0))</f>
        <v/>
      </c>
      <c r="M744" t="inlineStr">
        <is>
          <t>Data R</t>
        </is>
      </c>
    </row>
    <row r="745">
      <c r="A745" t="inlineStr">
        <is>
          <t>Regional 1</t>
        </is>
      </c>
      <c r="B745">
        <f>IF('Data R1'!C747="","",'Data R1'!B747)</f>
        <v/>
      </c>
      <c r="C745">
        <f>IF('Data R1'!C747="","",'Data R1'!C747)</f>
        <v/>
      </c>
      <c r="D745">
        <f>IF('Data R1'!C747="","",'Data R1'!D747)</f>
        <v/>
      </c>
      <c r="E745">
        <f>IF('Data R1'!C747="","",'Data R1'!E747)</f>
        <v/>
      </c>
      <c r="F745">
        <f>IF('Data R1'!C747="","",'Data R1'!F747)</f>
        <v/>
      </c>
      <c r="G745">
        <f>IF('Data R1'!C747="","",'Data R1'!AD747)</f>
        <v/>
      </c>
      <c r="H745">
        <f>IF('Data R1'!C747="","",'Data R1'!AC747)</f>
        <v/>
      </c>
      <c r="I745">
        <f>IF('Data R1'!C747="","",COUNTIF('Data R1'!J747,"&gt;0")+COUNTIF('Data R1'!L747,"&gt;0")+COUNTIF('Data R1'!N747,"&gt;0")+COUNTIF('Data R1'!P747,"&gt;0")+COUNTIF('Data R1'!R747,"&gt;0")+COUNTIF('Data R1'!T747,"&gt;0")+COUNTIF('Data R1'!V747,"&gt;0")+COUNTIF('Data R1'!X747,"&gt;0"))</f>
        <v/>
      </c>
      <c r="J745">
        <f>IF('Data R1'!C747="","",IF((COUNTIF('Data R1'!K747,"&gt;0")+COUNTIF('Data R1'!M747,"&gt;0")+COUNTIF('Data R1'!O747,"&gt;0")+COUNTIF('Data R1'!Q747,"&gt;0")+COUNTIF('Data R1'!S747,"&gt;0")+COUNTIF('Data R1'!U747,"&gt;0")+COUNTIF('Data R1'!W747,"&gt;0")+COUNTIF('Data R1'!Y747,"&gt;0"))&gt;0,1,0))</f>
        <v/>
      </c>
      <c r="M745" t="inlineStr">
        <is>
          <t>Data R</t>
        </is>
      </c>
    </row>
    <row r="746">
      <c r="A746" t="inlineStr">
        <is>
          <t>Regional 1</t>
        </is>
      </c>
      <c r="B746">
        <f>IF('Data R1'!C748="","",'Data R1'!B748)</f>
        <v/>
      </c>
      <c r="C746">
        <f>IF('Data R1'!C748="","",'Data R1'!C748)</f>
        <v/>
      </c>
      <c r="D746">
        <f>IF('Data R1'!C748="","",'Data R1'!D748)</f>
        <v/>
      </c>
      <c r="E746">
        <f>IF('Data R1'!C748="","",'Data R1'!E748)</f>
        <v/>
      </c>
      <c r="F746">
        <f>IF('Data R1'!C748="","",'Data R1'!F748)</f>
        <v/>
      </c>
      <c r="G746">
        <f>IF('Data R1'!C748="","",'Data R1'!AD748)</f>
        <v/>
      </c>
      <c r="H746">
        <f>IF('Data R1'!C748="","",'Data R1'!AC748)</f>
        <v/>
      </c>
      <c r="I746">
        <f>IF('Data R1'!C748="","",COUNTIF('Data R1'!J748,"&gt;0")+COUNTIF('Data R1'!L748,"&gt;0")+COUNTIF('Data R1'!N748,"&gt;0")+COUNTIF('Data R1'!P748,"&gt;0")+COUNTIF('Data R1'!R748,"&gt;0")+COUNTIF('Data R1'!T748,"&gt;0")+COUNTIF('Data R1'!V748,"&gt;0")+COUNTIF('Data R1'!X748,"&gt;0"))</f>
        <v/>
      </c>
      <c r="J746">
        <f>IF('Data R1'!C748="","",IF((COUNTIF('Data R1'!K748,"&gt;0")+COUNTIF('Data R1'!M748,"&gt;0")+COUNTIF('Data R1'!O748,"&gt;0")+COUNTIF('Data R1'!Q748,"&gt;0")+COUNTIF('Data R1'!S748,"&gt;0")+COUNTIF('Data R1'!U748,"&gt;0")+COUNTIF('Data R1'!W748,"&gt;0")+COUNTIF('Data R1'!Y748,"&gt;0"))&gt;0,1,0))</f>
        <v/>
      </c>
      <c r="M746" t="inlineStr">
        <is>
          <t>Data R</t>
        </is>
      </c>
    </row>
    <row r="747">
      <c r="A747" t="inlineStr">
        <is>
          <t>Regional 1</t>
        </is>
      </c>
      <c r="B747">
        <f>IF('Data R1'!C749="","",'Data R1'!B749)</f>
        <v/>
      </c>
      <c r="C747">
        <f>IF('Data R1'!C749="","",'Data R1'!C749)</f>
        <v/>
      </c>
      <c r="D747">
        <f>IF('Data R1'!C749="","",'Data R1'!D749)</f>
        <v/>
      </c>
      <c r="E747">
        <f>IF('Data R1'!C749="","",'Data R1'!E749)</f>
        <v/>
      </c>
      <c r="F747">
        <f>IF('Data R1'!C749="","",'Data R1'!F749)</f>
        <v/>
      </c>
      <c r="G747">
        <f>IF('Data R1'!C749="","",'Data R1'!AD749)</f>
        <v/>
      </c>
      <c r="H747">
        <f>IF('Data R1'!C749="","",'Data R1'!AC749)</f>
        <v/>
      </c>
      <c r="I747">
        <f>IF('Data R1'!C749="","",COUNTIF('Data R1'!J749,"&gt;0")+COUNTIF('Data R1'!L749,"&gt;0")+COUNTIF('Data R1'!N749,"&gt;0")+COUNTIF('Data R1'!P749,"&gt;0")+COUNTIF('Data R1'!R749,"&gt;0")+COUNTIF('Data R1'!T749,"&gt;0")+COUNTIF('Data R1'!V749,"&gt;0")+COUNTIF('Data R1'!X749,"&gt;0"))</f>
        <v/>
      </c>
      <c r="J747">
        <f>IF('Data R1'!C749="","",IF((COUNTIF('Data R1'!K749,"&gt;0")+COUNTIF('Data R1'!M749,"&gt;0")+COUNTIF('Data R1'!O749,"&gt;0")+COUNTIF('Data R1'!Q749,"&gt;0")+COUNTIF('Data R1'!S749,"&gt;0")+COUNTIF('Data R1'!U749,"&gt;0")+COUNTIF('Data R1'!W749,"&gt;0")+COUNTIF('Data R1'!Y749,"&gt;0"))&gt;0,1,0))</f>
        <v/>
      </c>
      <c r="M747" t="inlineStr">
        <is>
          <t>Data R</t>
        </is>
      </c>
    </row>
    <row r="748">
      <c r="A748" t="inlineStr">
        <is>
          <t>Regional 1</t>
        </is>
      </c>
      <c r="B748">
        <f>IF('Data R1'!C750="","",'Data R1'!B750)</f>
        <v/>
      </c>
      <c r="C748">
        <f>IF('Data R1'!C750="","",'Data R1'!C750)</f>
        <v/>
      </c>
      <c r="D748">
        <f>IF('Data R1'!C750="","",'Data R1'!D750)</f>
        <v/>
      </c>
      <c r="E748">
        <f>IF('Data R1'!C750="","",'Data R1'!E750)</f>
        <v/>
      </c>
      <c r="F748">
        <f>IF('Data R1'!C750="","",'Data R1'!F750)</f>
        <v/>
      </c>
      <c r="G748">
        <f>IF('Data R1'!C750="","",'Data R1'!AD750)</f>
        <v/>
      </c>
      <c r="H748">
        <f>IF('Data R1'!C750="","",'Data R1'!AC750)</f>
        <v/>
      </c>
      <c r="I748">
        <f>IF('Data R1'!C750="","",COUNTIF('Data R1'!J750,"&gt;0")+COUNTIF('Data R1'!L750,"&gt;0")+COUNTIF('Data R1'!N750,"&gt;0")+COUNTIF('Data R1'!P750,"&gt;0")+COUNTIF('Data R1'!R750,"&gt;0")+COUNTIF('Data R1'!T750,"&gt;0")+COUNTIF('Data R1'!V750,"&gt;0")+COUNTIF('Data R1'!X750,"&gt;0"))</f>
        <v/>
      </c>
      <c r="J748">
        <f>IF('Data R1'!C750="","",IF((COUNTIF('Data R1'!K750,"&gt;0")+COUNTIF('Data R1'!M750,"&gt;0")+COUNTIF('Data R1'!O750,"&gt;0")+COUNTIF('Data R1'!Q750,"&gt;0")+COUNTIF('Data R1'!S750,"&gt;0")+COUNTIF('Data R1'!U750,"&gt;0")+COUNTIF('Data R1'!W750,"&gt;0")+COUNTIF('Data R1'!Y750,"&gt;0"))&gt;0,1,0))</f>
        <v/>
      </c>
      <c r="M748" t="inlineStr">
        <is>
          <t>Data R</t>
        </is>
      </c>
    </row>
    <row r="749">
      <c r="A749" t="inlineStr">
        <is>
          <t>Regional 1</t>
        </is>
      </c>
      <c r="B749">
        <f>IF('Data R1'!C751="","",'Data R1'!B751)</f>
        <v/>
      </c>
      <c r="C749">
        <f>IF('Data R1'!C751="","",'Data R1'!C751)</f>
        <v/>
      </c>
      <c r="D749">
        <f>IF('Data R1'!C751="","",'Data R1'!D751)</f>
        <v/>
      </c>
      <c r="E749">
        <f>IF('Data R1'!C751="","",'Data R1'!E751)</f>
        <v/>
      </c>
      <c r="F749">
        <f>IF('Data R1'!C751="","",'Data R1'!F751)</f>
        <v/>
      </c>
      <c r="G749">
        <f>IF('Data R1'!C751="","",'Data R1'!AD751)</f>
        <v/>
      </c>
      <c r="H749">
        <f>IF('Data R1'!C751="","",'Data R1'!AC751)</f>
        <v/>
      </c>
      <c r="I749">
        <f>IF('Data R1'!C751="","",COUNTIF('Data R1'!J751,"&gt;0")+COUNTIF('Data R1'!L751,"&gt;0")+COUNTIF('Data R1'!N751,"&gt;0")+COUNTIF('Data R1'!P751,"&gt;0")+COUNTIF('Data R1'!R751,"&gt;0")+COUNTIF('Data R1'!T751,"&gt;0")+COUNTIF('Data R1'!V751,"&gt;0")+COUNTIF('Data R1'!X751,"&gt;0"))</f>
        <v/>
      </c>
      <c r="J749">
        <f>IF('Data R1'!C751="","",IF((COUNTIF('Data R1'!K751,"&gt;0")+COUNTIF('Data R1'!M751,"&gt;0")+COUNTIF('Data R1'!O751,"&gt;0")+COUNTIF('Data R1'!Q751,"&gt;0")+COUNTIF('Data R1'!S751,"&gt;0")+COUNTIF('Data R1'!U751,"&gt;0")+COUNTIF('Data R1'!W751,"&gt;0")+COUNTIF('Data R1'!Y751,"&gt;0"))&gt;0,1,0))</f>
        <v/>
      </c>
      <c r="M749" t="inlineStr">
        <is>
          <t>Data R</t>
        </is>
      </c>
    </row>
    <row r="750">
      <c r="A750" t="inlineStr">
        <is>
          <t>Regional 1</t>
        </is>
      </c>
      <c r="B750">
        <f>IF('Data R1'!C752="","",'Data R1'!B752)</f>
        <v/>
      </c>
      <c r="C750">
        <f>IF('Data R1'!C752="","",'Data R1'!C752)</f>
        <v/>
      </c>
      <c r="D750">
        <f>IF('Data R1'!C752="","",'Data R1'!D752)</f>
        <v/>
      </c>
      <c r="E750">
        <f>IF('Data R1'!C752="","",'Data R1'!E752)</f>
        <v/>
      </c>
      <c r="F750">
        <f>IF('Data R1'!C752="","",'Data R1'!F752)</f>
        <v/>
      </c>
      <c r="G750">
        <f>IF('Data R1'!C752="","",'Data R1'!AD752)</f>
        <v/>
      </c>
      <c r="H750">
        <f>IF('Data R1'!C752="","",'Data R1'!AC752)</f>
        <v/>
      </c>
      <c r="I750">
        <f>IF('Data R1'!C752="","",COUNTIF('Data R1'!J752,"&gt;0")+COUNTIF('Data R1'!L752,"&gt;0")+COUNTIF('Data R1'!N752,"&gt;0")+COUNTIF('Data R1'!P752,"&gt;0")+COUNTIF('Data R1'!R752,"&gt;0")+COUNTIF('Data R1'!T752,"&gt;0")+COUNTIF('Data R1'!V752,"&gt;0")+COUNTIF('Data R1'!X752,"&gt;0"))</f>
        <v/>
      </c>
      <c r="J750">
        <f>IF('Data R1'!C752="","",IF((COUNTIF('Data R1'!K752,"&gt;0")+COUNTIF('Data R1'!M752,"&gt;0")+COUNTIF('Data R1'!O752,"&gt;0")+COUNTIF('Data R1'!Q752,"&gt;0")+COUNTIF('Data R1'!S752,"&gt;0")+COUNTIF('Data R1'!U752,"&gt;0")+COUNTIF('Data R1'!W752,"&gt;0")+COUNTIF('Data R1'!Y752,"&gt;0"))&gt;0,1,0))</f>
        <v/>
      </c>
      <c r="M750" t="inlineStr">
        <is>
          <t>Data R</t>
        </is>
      </c>
    </row>
    <row r="751">
      <c r="A751" t="inlineStr">
        <is>
          <t>Regional 1</t>
        </is>
      </c>
      <c r="B751">
        <f>IF('Data R1'!C753="","",'Data R1'!B753)</f>
        <v/>
      </c>
      <c r="C751">
        <f>IF('Data R1'!C753="","",'Data R1'!C753)</f>
        <v/>
      </c>
      <c r="D751">
        <f>IF('Data R1'!C753="","",'Data R1'!D753)</f>
        <v/>
      </c>
      <c r="E751">
        <f>IF('Data R1'!C753="","",'Data R1'!E753)</f>
        <v/>
      </c>
      <c r="F751">
        <f>IF('Data R1'!C753="","",'Data R1'!F753)</f>
        <v/>
      </c>
      <c r="G751">
        <f>IF('Data R1'!C753="","",'Data R1'!AD753)</f>
        <v/>
      </c>
      <c r="H751">
        <f>IF('Data R1'!C753="","",'Data R1'!AC753)</f>
        <v/>
      </c>
      <c r="I751">
        <f>IF('Data R1'!C753="","",COUNTIF('Data R1'!J753,"&gt;0")+COUNTIF('Data R1'!L753,"&gt;0")+COUNTIF('Data R1'!N753,"&gt;0")+COUNTIF('Data R1'!P753,"&gt;0")+COUNTIF('Data R1'!R753,"&gt;0")+COUNTIF('Data R1'!T753,"&gt;0")+COUNTIF('Data R1'!V753,"&gt;0")+COUNTIF('Data R1'!X753,"&gt;0"))</f>
        <v/>
      </c>
      <c r="J751">
        <f>IF('Data R1'!C753="","",IF((COUNTIF('Data R1'!K753,"&gt;0")+COUNTIF('Data R1'!M753,"&gt;0")+COUNTIF('Data R1'!O753,"&gt;0")+COUNTIF('Data R1'!Q753,"&gt;0")+COUNTIF('Data R1'!S753,"&gt;0")+COUNTIF('Data R1'!U753,"&gt;0")+COUNTIF('Data R1'!W753,"&gt;0")+COUNTIF('Data R1'!Y753,"&gt;0"))&gt;0,1,0))</f>
        <v/>
      </c>
      <c r="M751" t="inlineStr">
        <is>
          <t>Data R</t>
        </is>
      </c>
    </row>
    <row r="752">
      <c r="A752" t="inlineStr">
        <is>
          <t>Regional 1</t>
        </is>
      </c>
      <c r="B752">
        <f>IF('Data R1'!C754="","",'Data R1'!B754)</f>
        <v/>
      </c>
      <c r="C752">
        <f>IF('Data R1'!C754="","",'Data R1'!C754)</f>
        <v/>
      </c>
      <c r="D752">
        <f>IF('Data R1'!C754="","",'Data R1'!D754)</f>
        <v/>
      </c>
      <c r="E752">
        <f>IF('Data R1'!C754="","",'Data R1'!E754)</f>
        <v/>
      </c>
      <c r="F752">
        <f>IF('Data R1'!C754="","",'Data R1'!F754)</f>
        <v/>
      </c>
      <c r="G752">
        <f>IF('Data R1'!C754="","",'Data R1'!AD754)</f>
        <v/>
      </c>
      <c r="H752">
        <f>IF('Data R1'!C754="","",'Data R1'!AC754)</f>
        <v/>
      </c>
      <c r="I752">
        <f>IF('Data R1'!C754="","",COUNTIF('Data R1'!J754,"&gt;0")+COUNTIF('Data R1'!L754,"&gt;0")+COUNTIF('Data R1'!N754,"&gt;0")+COUNTIF('Data R1'!P754,"&gt;0")+COUNTIF('Data R1'!R754,"&gt;0")+COUNTIF('Data R1'!T754,"&gt;0")+COUNTIF('Data R1'!V754,"&gt;0")+COUNTIF('Data R1'!X754,"&gt;0"))</f>
        <v/>
      </c>
      <c r="J752">
        <f>IF('Data R1'!C754="","",IF((COUNTIF('Data R1'!K754,"&gt;0")+COUNTIF('Data R1'!M754,"&gt;0")+COUNTIF('Data R1'!O754,"&gt;0")+COUNTIF('Data R1'!Q754,"&gt;0")+COUNTIF('Data R1'!S754,"&gt;0")+COUNTIF('Data R1'!U754,"&gt;0")+COUNTIF('Data R1'!W754,"&gt;0")+COUNTIF('Data R1'!Y754,"&gt;0"))&gt;0,1,0))</f>
        <v/>
      </c>
      <c r="M752" t="inlineStr">
        <is>
          <t>Data R</t>
        </is>
      </c>
    </row>
    <row r="753">
      <c r="A753" t="inlineStr">
        <is>
          <t>Regional 1</t>
        </is>
      </c>
      <c r="B753">
        <f>IF('Data R1'!C755="","",'Data R1'!B755)</f>
        <v/>
      </c>
      <c r="C753">
        <f>IF('Data R1'!C755="","",'Data R1'!C755)</f>
        <v/>
      </c>
      <c r="D753">
        <f>IF('Data R1'!C755="","",'Data R1'!D755)</f>
        <v/>
      </c>
      <c r="E753">
        <f>IF('Data R1'!C755="","",'Data R1'!E755)</f>
        <v/>
      </c>
      <c r="F753">
        <f>IF('Data R1'!C755="","",'Data R1'!F755)</f>
        <v/>
      </c>
      <c r="G753">
        <f>IF('Data R1'!C755="","",'Data R1'!AD755)</f>
        <v/>
      </c>
      <c r="H753">
        <f>IF('Data R1'!C755="","",'Data R1'!AC755)</f>
        <v/>
      </c>
      <c r="I753">
        <f>IF('Data R1'!C755="","",COUNTIF('Data R1'!J755,"&gt;0")+COUNTIF('Data R1'!L755,"&gt;0")+COUNTIF('Data R1'!N755,"&gt;0")+COUNTIF('Data R1'!P755,"&gt;0")+COUNTIF('Data R1'!R755,"&gt;0")+COUNTIF('Data R1'!T755,"&gt;0")+COUNTIF('Data R1'!V755,"&gt;0")+COUNTIF('Data R1'!X755,"&gt;0"))</f>
        <v/>
      </c>
      <c r="J753">
        <f>IF('Data R1'!C755="","",IF((COUNTIF('Data R1'!K755,"&gt;0")+COUNTIF('Data R1'!M755,"&gt;0")+COUNTIF('Data R1'!O755,"&gt;0")+COUNTIF('Data R1'!Q755,"&gt;0")+COUNTIF('Data R1'!S755,"&gt;0")+COUNTIF('Data R1'!U755,"&gt;0")+COUNTIF('Data R1'!W755,"&gt;0")+COUNTIF('Data R1'!Y755,"&gt;0"))&gt;0,1,0))</f>
        <v/>
      </c>
      <c r="M753" t="inlineStr">
        <is>
          <t>Data R</t>
        </is>
      </c>
    </row>
    <row r="754">
      <c r="A754" t="inlineStr">
        <is>
          <t>Regional 1</t>
        </is>
      </c>
      <c r="B754">
        <f>IF('Data R1'!C756="","",'Data R1'!B756)</f>
        <v/>
      </c>
      <c r="C754">
        <f>IF('Data R1'!C756="","",'Data R1'!C756)</f>
        <v/>
      </c>
      <c r="D754">
        <f>IF('Data R1'!C756="","",'Data R1'!D756)</f>
        <v/>
      </c>
      <c r="E754">
        <f>IF('Data R1'!C756="","",'Data R1'!E756)</f>
        <v/>
      </c>
      <c r="F754">
        <f>IF('Data R1'!C756="","",'Data R1'!F756)</f>
        <v/>
      </c>
      <c r="G754">
        <f>IF('Data R1'!C756="","",'Data R1'!AD756)</f>
        <v/>
      </c>
      <c r="H754">
        <f>IF('Data R1'!C756="","",'Data R1'!AC756)</f>
        <v/>
      </c>
      <c r="I754">
        <f>IF('Data R1'!C756="","",COUNTIF('Data R1'!J756,"&gt;0")+COUNTIF('Data R1'!L756,"&gt;0")+COUNTIF('Data R1'!N756,"&gt;0")+COUNTIF('Data R1'!P756,"&gt;0")+COUNTIF('Data R1'!R756,"&gt;0")+COUNTIF('Data R1'!T756,"&gt;0")+COUNTIF('Data R1'!V756,"&gt;0")+COUNTIF('Data R1'!X756,"&gt;0"))</f>
        <v/>
      </c>
      <c r="J754">
        <f>IF('Data R1'!C756="","",IF((COUNTIF('Data R1'!K756,"&gt;0")+COUNTIF('Data R1'!M756,"&gt;0")+COUNTIF('Data R1'!O756,"&gt;0")+COUNTIF('Data R1'!Q756,"&gt;0")+COUNTIF('Data R1'!S756,"&gt;0")+COUNTIF('Data R1'!U756,"&gt;0")+COUNTIF('Data R1'!W756,"&gt;0")+COUNTIF('Data R1'!Y756,"&gt;0"))&gt;0,1,0))</f>
        <v/>
      </c>
      <c r="M754" t="inlineStr">
        <is>
          <t>Data R</t>
        </is>
      </c>
    </row>
    <row r="755">
      <c r="A755" t="inlineStr">
        <is>
          <t>Regional 1</t>
        </is>
      </c>
      <c r="B755">
        <f>IF('Data R1'!C757="","",'Data R1'!B757)</f>
        <v/>
      </c>
      <c r="C755">
        <f>IF('Data R1'!C757="","",'Data R1'!C757)</f>
        <v/>
      </c>
      <c r="D755">
        <f>IF('Data R1'!C757="","",'Data R1'!D757)</f>
        <v/>
      </c>
      <c r="E755">
        <f>IF('Data R1'!C757="","",'Data R1'!E757)</f>
        <v/>
      </c>
      <c r="F755">
        <f>IF('Data R1'!C757="","",'Data R1'!F757)</f>
        <v/>
      </c>
      <c r="G755">
        <f>IF('Data R1'!C757="","",'Data R1'!AD757)</f>
        <v/>
      </c>
      <c r="H755">
        <f>IF('Data R1'!C757="","",'Data R1'!AC757)</f>
        <v/>
      </c>
      <c r="I755">
        <f>IF('Data R1'!C757="","",COUNTIF('Data R1'!J757,"&gt;0")+COUNTIF('Data R1'!L757,"&gt;0")+COUNTIF('Data R1'!N757,"&gt;0")+COUNTIF('Data R1'!P757,"&gt;0")+COUNTIF('Data R1'!R757,"&gt;0")+COUNTIF('Data R1'!T757,"&gt;0")+COUNTIF('Data R1'!V757,"&gt;0")+COUNTIF('Data R1'!X757,"&gt;0"))</f>
        <v/>
      </c>
      <c r="J755">
        <f>IF('Data R1'!C757="","",IF((COUNTIF('Data R1'!K757,"&gt;0")+COUNTIF('Data R1'!M757,"&gt;0")+COUNTIF('Data R1'!O757,"&gt;0")+COUNTIF('Data R1'!Q757,"&gt;0")+COUNTIF('Data R1'!S757,"&gt;0")+COUNTIF('Data R1'!U757,"&gt;0")+COUNTIF('Data R1'!W757,"&gt;0")+COUNTIF('Data R1'!Y757,"&gt;0"))&gt;0,1,0))</f>
        <v/>
      </c>
      <c r="M755" t="inlineStr">
        <is>
          <t>Data R</t>
        </is>
      </c>
    </row>
    <row r="756">
      <c r="A756" t="inlineStr">
        <is>
          <t>Regional 1</t>
        </is>
      </c>
      <c r="B756">
        <f>IF('Data R1'!C758="","",'Data R1'!B758)</f>
        <v/>
      </c>
      <c r="C756">
        <f>IF('Data R1'!C758="","",'Data R1'!C758)</f>
        <v/>
      </c>
      <c r="D756">
        <f>IF('Data R1'!C758="","",'Data R1'!D758)</f>
        <v/>
      </c>
      <c r="E756">
        <f>IF('Data R1'!C758="","",'Data R1'!E758)</f>
        <v/>
      </c>
      <c r="F756">
        <f>IF('Data R1'!C758="","",'Data R1'!F758)</f>
        <v/>
      </c>
      <c r="G756">
        <f>IF('Data R1'!C758="","",'Data R1'!AD758)</f>
        <v/>
      </c>
      <c r="H756">
        <f>IF('Data R1'!C758="","",'Data R1'!AC758)</f>
        <v/>
      </c>
      <c r="I756">
        <f>IF('Data R1'!C758="","",COUNTIF('Data R1'!J758,"&gt;0")+COUNTIF('Data R1'!L758,"&gt;0")+COUNTIF('Data R1'!N758,"&gt;0")+COUNTIF('Data R1'!P758,"&gt;0")+COUNTIF('Data R1'!R758,"&gt;0")+COUNTIF('Data R1'!T758,"&gt;0")+COUNTIF('Data R1'!V758,"&gt;0")+COUNTIF('Data R1'!X758,"&gt;0"))</f>
        <v/>
      </c>
      <c r="J756">
        <f>IF('Data R1'!C758="","",IF((COUNTIF('Data R1'!K758,"&gt;0")+COUNTIF('Data R1'!M758,"&gt;0")+COUNTIF('Data R1'!O758,"&gt;0")+COUNTIF('Data R1'!Q758,"&gt;0")+COUNTIF('Data R1'!S758,"&gt;0")+COUNTIF('Data R1'!U758,"&gt;0")+COUNTIF('Data R1'!W758,"&gt;0")+COUNTIF('Data R1'!Y758,"&gt;0"))&gt;0,1,0))</f>
        <v/>
      </c>
      <c r="M756" t="inlineStr">
        <is>
          <t>Data R</t>
        </is>
      </c>
    </row>
    <row r="757">
      <c r="A757" t="inlineStr">
        <is>
          <t>Regional 1</t>
        </is>
      </c>
      <c r="B757">
        <f>IF('Data R1'!C759="","",'Data R1'!B759)</f>
        <v/>
      </c>
      <c r="C757">
        <f>IF('Data R1'!C759="","",'Data R1'!C759)</f>
        <v/>
      </c>
      <c r="D757">
        <f>IF('Data R1'!C759="","",'Data R1'!D759)</f>
        <v/>
      </c>
      <c r="E757">
        <f>IF('Data R1'!C759="","",'Data R1'!E759)</f>
        <v/>
      </c>
      <c r="F757">
        <f>IF('Data R1'!C759="","",'Data R1'!F759)</f>
        <v/>
      </c>
      <c r="G757">
        <f>IF('Data R1'!C759="","",'Data R1'!AD759)</f>
        <v/>
      </c>
      <c r="H757">
        <f>IF('Data R1'!C759="","",'Data R1'!AC759)</f>
        <v/>
      </c>
      <c r="I757">
        <f>IF('Data R1'!C759="","",COUNTIF('Data R1'!J759,"&gt;0")+COUNTIF('Data R1'!L759,"&gt;0")+COUNTIF('Data R1'!N759,"&gt;0")+COUNTIF('Data R1'!P759,"&gt;0")+COUNTIF('Data R1'!R759,"&gt;0")+COUNTIF('Data R1'!T759,"&gt;0")+COUNTIF('Data R1'!V759,"&gt;0")+COUNTIF('Data R1'!X759,"&gt;0"))</f>
        <v/>
      </c>
      <c r="J757">
        <f>IF('Data R1'!C759="","",IF((COUNTIF('Data R1'!K759,"&gt;0")+COUNTIF('Data R1'!M759,"&gt;0")+COUNTIF('Data R1'!O759,"&gt;0")+COUNTIF('Data R1'!Q759,"&gt;0")+COUNTIF('Data R1'!S759,"&gt;0")+COUNTIF('Data R1'!U759,"&gt;0")+COUNTIF('Data R1'!W759,"&gt;0")+COUNTIF('Data R1'!Y759,"&gt;0"))&gt;0,1,0))</f>
        <v/>
      </c>
      <c r="M757" t="inlineStr">
        <is>
          <t>Data R</t>
        </is>
      </c>
    </row>
    <row r="758">
      <c r="A758" t="inlineStr">
        <is>
          <t>Regional 1</t>
        </is>
      </c>
      <c r="B758">
        <f>IF('Data R1'!C760="","",'Data R1'!B760)</f>
        <v/>
      </c>
      <c r="C758">
        <f>IF('Data R1'!C760="","",'Data R1'!C760)</f>
        <v/>
      </c>
      <c r="D758">
        <f>IF('Data R1'!C760="","",'Data R1'!D760)</f>
        <v/>
      </c>
      <c r="E758">
        <f>IF('Data R1'!C760="","",'Data R1'!E760)</f>
        <v/>
      </c>
      <c r="F758">
        <f>IF('Data R1'!C760="","",'Data R1'!F760)</f>
        <v/>
      </c>
      <c r="G758">
        <f>IF('Data R1'!C760="","",'Data R1'!AD760)</f>
        <v/>
      </c>
      <c r="H758">
        <f>IF('Data R1'!C760="","",'Data R1'!AC760)</f>
        <v/>
      </c>
      <c r="I758">
        <f>IF('Data R1'!C760="","",COUNTIF('Data R1'!J760,"&gt;0")+COUNTIF('Data R1'!L760,"&gt;0")+COUNTIF('Data R1'!N760,"&gt;0")+COUNTIF('Data R1'!P760,"&gt;0")+COUNTIF('Data R1'!R760,"&gt;0")+COUNTIF('Data R1'!T760,"&gt;0")+COUNTIF('Data R1'!V760,"&gt;0")+COUNTIF('Data R1'!X760,"&gt;0"))</f>
        <v/>
      </c>
      <c r="J758">
        <f>IF('Data R1'!C760="","",IF((COUNTIF('Data R1'!K760,"&gt;0")+COUNTIF('Data R1'!M760,"&gt;0")+COUNTIF('Data R1'!O760,"&gt;0")+COUNTIF('Data R1'!Q760,"&gt;0")+COUNTIF('Data R1'!S760,"&gt;0")+COUNTIF('Data R1'!U760,"&gt;0")+COUNTIF('Data R1'!W760,"&gt;0")+COUNTIF('Data R1'!Y760,"&gt;0"))&gt;0,1,0))</f>
        <v/>
      </c>
      <c r="M758" t="inlineStr">
        <is>
          <t>Data R</t>
        </is>
      </c>
    </row>
    <row r="759">
      <c r="A759" t="inlineStr">
        <is>
          <t>Regional 1</t>
        </is>
      </c>
      <c r="B759">
        <f>IF('Data R1'!C761="","",'Data R1'!B761)</f>
        <v/>
      </c>
      <c r="C759">
        <f>IF('Data R1'!C761="","",'Data R1'!C761)</f>
        <v/>
      </c>
      <c r="D759">
        <f>IF('Data R1'!C761="","",'Data R1'!D761)</f>
        <v/>
      </c>
      <c r="E759">
        <f>IF('Data R1'!C761="","",'Data R1'!E761)</f>
        <v/>
      </c>
      <c r="F759">
        <f>IF('Data R1'!C761="","",'Data R1'!F761)</f>
        <v/>
      </c>
      <c r="G759">
        <f>IF('Data R1'!C761="","",'Data R1'!AD761)</f>
        <v/>
      </c>
      <c r="H759">
        <f>IF('Data R1'!C761="","",'Data R1'!AC761)</f>
        <v/>
      </c>
      <c r="I759">
        <f>IF('Data R1'!C761="","",COUNTIF('Data R1'!J761,"&gt;0")+COUNTIF('Data R1'!L761,"&gt;0")+COUNTIF('Data R1'!N761,"&gt;0")+COUNTIF('Data R1'!P761,"&gt;0")+COUNTIF('Data R1'!R761,"&gt;0")+COUNTIF('Data R1'!T761,"&gt;0")+COUNTIF('Data R1'!V761,"&gt;0")+COUNTIF('Data R1'!X761,"&gt;0"))</f>
        <v/>
      </c>
      <c r="J759">
        <f>IF('Data R1'!C761="","",IF((COUNTIF('Data R1'!K761,"&gt;0")+COUNTIF('Data R1'!M761,"&gt;0")+COUNTIF('Data R1'!O761,"&gt;0")+COUNTIF('Data R1'!Q761,"&gt;0")+COUNTIF('Data R1'!S761,"&gt;0")+COUNTIF('Data R1'!U761,"&gt;0")+COUNTIF('Data R1'!W761,"&gt;0")+COUNTIF('Data R1'!Y761,"&gt;0"))&gt;0,1,0))</f>
        <v/>
      </c>
      <c r="M759" t="inlineStr">
        <is>
          <t>Data R</t>
        </is>
      </c>
    </row>
    <row r="760">
      <c r="A760" t="inlineStr">
        <is>
          <t>Regional 1</t>
        </is>
      </c>
      <c r="B760">
        <f>IF('Data R1'!C762="","",'Data R1'!B762)</f>
        <v/>
      </c>
      <c r="C760">
        <f>IF('Data R1'!C762="","",'Data R1'!C762)</f>
        <v/>
      </c>
      <c r="D760">
        <f>IF('Data R1'!C762="","",'Data R1'!D762)</f>
        <v/>
      </c>
      <c r="E760">
        <f>IF('Data R1'!C762="","",'Data R1'!E762)</f>
        <v/>
      </c>
      <c r="F760">
        <f>IF('Data R1'!C762="","",'Data R1'!F762)</f>
        <v/>
      </c>
      <c r="G760">
        <f>IF('Data R1'!C762="","",'Data R1'!AD762)</f>
        <v/>
      </c>
      <c r="H760">
        <f>IF('Data R1'!C762="","",'Data R1'!AC762)</f>
        <v/>
      </c>
      <c r="I760">
        <f>IF('Data R1'!C762="","",COUNTIF('Data R1'!J762,"&gt;0")+COUNTIF('Data R1'!L762,"&gt;0")+COUNTIF('Data R1'!N762,"&gt;0")+COUNTIF('Data R1'!P762,"&gt;0")+COUNTIF('Data R1'!R762,"&gt;0")+COUNTIF('Data R1'!T762,"&gt;0")+COUNTIF('Data R1'!V762,"&gt;0")+COUNTIF('Data R1'!X762,"&gt;0"))</f>
        <v/>
      </c>
      <c r="J760">
        <f>IF('Data R1'!C762="","",IF((COUNTIF('Data R1'!K762,"&gt;0")+COUNTIF('Data R1'!M762,"&gt;0")+COUNTIF('Data R1'!O762,"&gt;0")+COUNTIF('Data R1'!Q762,"&gt;0")+COUNTIF('Data R1'!S762,"&gt;0")+COUNTIF('Data R1'!U762,"&gt;0")+COUNTIF('Data R1'!W762,"&gt;0")+COUNTIF('Data R1'!Y762,"&gt;0"))&gt;0,1,0))</f>
        <v/>
      </c>
      <c r="M760" t="inlineStr">
        <is>
          <t>Data R</t>
        </is>
      </c>
    </row>
    <row r="761">
      <c r="A761" t="inlineStr">
        <is>
          <t>Regional 1</t>
        </is>
      </c>
      <c r="B761">
        <f>IF('Data R1'!C763="","",'Data R1'!B763)</f>
        <v/>
      </c>
      <c r="C761">
        <f>IF('Data R1'!C763="","",'Data R1'!C763)</f>
        <v/>
      </c>
      <c r="D761">
        <f>IF('Data R1'!C763="","",'Data R1'!D763)</f>
        <v/>
      </c>
      <c r="E761">
        <f>IF('Data R1'!C763="","",'Data R1'!E763)</f>
        <v/>
      </c>
      <c r="F761">
        <f>IF('Data R1'!C763="","",'Data R1'!F763)</f>
        <v/>
      </c>
      <c r="G761">
        <f>IF('Data R1'!C763="","",'Data R1'!AD763)</f>
        <v/>
      </c>
      <c r="H761">
        <f>IF('Data R1'!C763="","",'Data R1'!AC763)</f>
        <v/>
      </c>
      <c r="I761">
        <f>IF('Data R1'!C763="","",COUNTIF('Data R1'!J763,"&gt;0")+COUNTIF('Data R1'!L763,"&gt;0")+COUNTIF('Data R1'!N763,"&gt;0")+COUNTIF('Data R1'!P763,"&gt;0")+COUNTIF('Data R1'!R763,"&gt;0")+COUNTIF('Data R1'!T763,"&gt;0")+COUNTIF('Data R1'!V763,"&gt;0")+COUNTIF('Data R1'!X763,"&gt;0"))</f>
        <v/>
      </c>
      <c r="J761">
        <f>IF('Data R1'!C763="","",IF((COUNTIF('Data R1'!K763,"&gt;0")+COUNTIF('Data R1'!M763,"&gt;0")+COUNTIF('Data R1'!O763,"&gt;0")+COUNTIF('Data R1'!Q763,"&gt;0")+COUNTIF('Data R1'!S763,"&gt;0")+COUNTIF('Data R1'!U763,"&gt;0")+COUNTIF('Data R1'!W763,"&gt;0")+COUNTIF('Data R1'!Y763,"&gt;0"))&gt;0,1,0))</f>
        <v/>
      </c>
      <c r="M761" t="inlineStr">
        <is>
          <t>Data R</t>
        </is>
      </c>
    </row>
    <row r="762">
      <c r="A762" t="inlineStr">
        <is>
          <t>Regional 1</t>
        </is>
      </c>
      <c r="B762">
        <f>IF('Data R1'!C764="","",'Data R1'!B764)</f>
        <v/>
      </c>
      <c r="C762">
        <f>IF('Data R1'!C764="","",'Data R1'!C764)</f>
        <v/>
      </c>
      <c r="D762">
        <f>IF('Data R1'!C764="","",'Data R1'!D764)</f>
        <v/>
      </c>
      <c r="E762">
        <f>IF('Data R1'!C764="","",'Data R1'!E764)</f>
        <v/>
      </c>
      <c r="F762">
        <f>IF('Data R1'!C764="","",'Data R1'!F764)</f>
        <v/>
      </c>
      <c r="G762">
        <f>IF('Data R1'!C764="","",'Data R1'!AD764)</f>
        <v/>
      </c>
      <c r="H762">
        <f>IF('Data R1'!C764="","",'Data R1'!AC764)</f>
        <v/>
      </c>
      <c r="I762">
        <f>IF('Data R1'!C764="","",COUNTIF('Data R1'!J764,"&gt;0")+COUNTIF('Data R1'!L764,"&gt;0")+COUNTIF('Data R1'!N764,"&gt;0")+COUNTIF('Data R1'!P764,"&gt;0")+COUNTIF('Data R1'!R764,"&gt;0")+COUNTIF('Data R1'!T764,"&gt;0")+COUNTIF('Data R1'!V764,"&gt;0")+COUNTIF('Data R1'!X764,"&gt;0"))</f>
        <v/>
      </c>
      <c r="J762">
        <f>IF('Data R1'!C764="","",IF((COUNTIF('Data R1'!K764,"&gt;0")+COUNTIF('Data R1'!M764,"&gt;0")+COUNTIF('Data R1'!O764,"&gt;0")+COUNTIF('Data R1'!Q764,"&gt;0")+COUNTIF('Data R1'!S764,"&gt;0")+COUNTIF('Data R1'!U764,"&gt;0")+COUNTIF('Data R1'!W764,"&gt;0")+COUNTIF('Data R1'!Y764,"&gt;0"))&gt;0,1,0))</f>
        <v/>
      </c>
      <c r="M762" t="inlineStr">
        <is>
          <t>Data R</t>
        </is>
      </c>
    </row>
    <row r="763">
      <c r="A763" t="inlineStr">
        <is>
          <t>Regional 1</t>
        </is>
      </c>
      <c r="B763">
        <f>IF('Data R1'!C765="","",'Data R1'!B765)</f>
        <v/>
      </c>
      <c r="C763">
        <f>IF('Data R1'!C765="","",'Data R1'!C765)</f>
        <v/>
      </c>
      <c r="D763">
        <f>IF('Data R1'!C765="","",'Data R1'!D765)</f>
        <v/>
      </c>
      <c r="E763">
        <f>IF('Data R1'!C765="","",'Data R1'!E765)</f>
        <v/>
      </c>
      <c r="F763">
        <f>IF('Data R1'!C765="","",'Data R1'!F765)</f>
        <v/>
      </c>
      <c r="G763">
        <f>IF('Data R1'!C765="","",'Data R1'!AD765)</f>
        <v/>
      </c>
      <c r="H763">
        <f>IF('Data R1'!C765="","",'Data R1'!AC765)</f>
        <v/>
      </c>
      <c r="I763">
        <f>IF('Data R1'!C765="","",COUNTIF('Data R1'!J765,"&gt;0")+COUNTIF('Data R1'!L765,"&gt;0")+COUNTIF('Data R1'!N765,"&gt;0")+COUNTIF('Data R1'!P765,"&gt;0")+COUNTIF('Data R1'!R765,"&gt;0")+COUNTIF('Data R1'!T765,"&gt;0")+COUNTIF('Data R1'!V765,"&gt;0")+COUNTIF('Data R1'!X765,"&gt;0"))</f>
        <v/>
      </c>
      <c r="J763">
        <f>IF('Data R1'!C765="","",IF((COUNTIF('Data R1'!K765,"&gt;0")+COUNTIF('Data R1'!M765,"&gt;0")+COUNTIF('Data R1'!O765,"&gt;0")+COUNTIF('Data R1'!Q765,"&gt;0")+COUNTIF('Data R1'!S765,"&gt;0")+COUNTIF('Data R1'!U765,"&gt;0")+COUNTIF('Data R1'!W765,"&gt;0")+COUNTIF('Data R1'!Y765,"&gt;0"))&gt;0,1,0))</f>
        <v/>
      </c>
      <c r="M763" t="inlineStr">
        <is>
          <t>Data R</t>
        </is>
      </c>
    </row>
    <row r="764">
      <c r="A764" t="inlineStr">
        <is>
          <t>Regional 1</t>
        </is>
      </c>
      <c r="B764">
        <f>IF('Data R1'!C766="","",'Data R1'!B766)</f>
        <v/>
      </c>
      <c r="C764">
        <f>IF('Data R1'!C766="","",'Data R1'!C766)</f>
        <v/>
      </c>
      <c r="D764">
        <f>IF('Data R1'!C766="","",'Data R1'!D766)</f>
        <v/>
      </c>
      <c r="E764">
        <f>IF('Data R1'!C766="","",'Data R1'!E766)</f>
        <v/>
      </c>
      <c r="F764">
        <f>IF('Data R1'!C766="","",'Data R1'!F766)</f>
        <v/>
      </c>
      <c r="G764">
        <f>IF('Data R1'!C766="","",'Data R1'!AD766)</f>
        <v/>
      </c>
      <c r="H764">
        <f>IF('Data R1'!C766="","",'Data R1'!AC766)</f>
        <v/>
      </c>
      <c r="I764">
        <f>IF('Data R1'!C766="","",COUNTIF('Data R1'!J766,"&gt;0")+COUNTIF('Data R1'!L766,"&gt;0")+COUNTIF('Data R1'!N766,"&gt;0")+COUNTIF('Data R1'!P766,"&gt;0")+COUNTIF('Data R1'!R766,"&gt;0")+COUNTIF('Data R1'!T766,"&gt;0")+COUNTIF('Data R1'!V766,"&gt;0")+COUNTIF('Data R1'!X766,"&gt;0"))</f>
        <v/>
      </c>
      <c r="J764">
        <f>IF('Data R1'!C766="","",IF((COUNTIF('Data R1'!K766,"&gt;0")+COUNTIF('Data R1'!M766,"&gt;0")+COUNTIF('Data R1'!O766,"&gt;0")+COUNTIF('Data R1'!Q766,"&gt;0")+COUNTIF('Data R1'!S766,"&gt;0")+COUNTIF('Data R1'!U766,"&gt;0")+COUNTIF('Data R1'!W766,"&gt;0")+COUNTIF('Data R1'!Y766,"&gt;0"))&gt;0,1,0))</f>
        <v/>
      </c>
      <c r="M764" t="inlineStr">
        <is>
          <t>Data R</t>
        </is>
      </c>
    </row>
    <row r="765">
      <c r="A765" t="inlineStr">
        <is>
          <t>Regional 1</t>
        </is>
      </c>
      <c r="B765">
        <f>IF('Data R1'!C767="","",'Data R1'!B767)</f>
        <v/>
      </c>
      <c r="C765">
        <f>IF('Data R1'!C767="","",'Data R1'!C767)</f>
        <v/>
      </c>
      <c r="D765">
        <f>IF('Data R1'!C767="","",'Data R1'!D767)</f>
        <v/>
      </c>
      <c r="E765">
        <f>IF('Data R1'!C767="","",'Data R1'!E767)</f>
        <v/>
      </c>
      <c r="F765">
        <f>IF('Data R1'!C767="","",'Data R1'!F767)</f>
        <v/>
      </c>
      <c r="G765">
        <f>IF('Data R1'!C767="","",'Data R1'!AD767)</f>
        <v/>
      </c>
      <c r="H765">
        <f>IF('Data R1'!C767="","",'Data R1'!AC767)</f>
        <v/>
      </c>
      <c r="I765">
        <f>IF('Data R1'!C767="","",COUNTIF('Data R1'!J767,"&gt;0")+COUNTIF('Data R1'!L767,"&gt;0")+COUNTIF('Data R1'!N767,"&gt;0")+COUNTIF('Data R1'!P767,"&gt;0")+COUNTIF('Data R1'!R767,"&gt;0")+COUNTIF('Data R1'!T767,"&gt;0")+COUNTIF('Data R1'!V767,"&gt;0")+COUNTIF('Data R1'!X767,"&gt;0"))</f>
        <v/>
      </c>
      <c r="J765">
        <f>IF('Data R1'!C767="","",IF((COUNTIF('Data R1'!K767,"&gt;0")+COUNTIF('Data R1'!M767,"&gt;0")+COUNTIF('Data R1'!O767,"&gt;0")+COUNTIF('Data R1'!Q767,"&gt;0")+COUNTIF('Data R1'!S767,"&gt;0")+COUNTIF('Data R1'!U767,"&gt;0")+COUNTIF('Data R1'!W767,"&gt;0")+COUNTIF('Data R1'!Y767,"&gt;0"))&gt;0,1,0))</f>
        <v/>
      </c>
      <c r="M765" t="inlineStr">
        <is>
          <t>Data R</t>
        </is>
      </c>
    </row>
    <row r="766">
      <c r="A766" t="inlineStr">
        <is>
          <t>Regional 1</t>
        </is>
      </c>
      <c r="B766">
        <f>IF('Data R1'!C768="","",'Data R1'!B768)</f>
        <v/>
      </c>
      <c r="C766">
        <f>IF('Data R1'!C768="","",'Data R1'!C768)</f>
        <v/>
      </c>
      <c r="D766">
        <f>IF('Data R1'!C768="","",'Data R1'!D768)</f>
        <v/>
      </c>
      <c r="E766">
        <f>IF('Data R1'!C768="","",'Data R1'!E768)</f>
        <v/>
      </c>
      <c r="F766">
        <f>IF('Data R1'!C768="","",'Data R1'!F768)</f>
        <v/>
      </c>
      <c r="G766">
        <f>IF('Data R1'!C768="","",'Data R1'!AD768)</f>
        <v/>
      </c>
      <c r="H766">
        <f>IF('Data R1'!C768="","",'Data R1'!AC768)</f>
        <v/>
      </c>
      <c r="I766">
        <f>IF('Data R1'!C768="","",COUNTIF('Data R1'!J768,"&gt;0")+COUNTIF('Data R1'!L768,"&gt;0")+COUNTIF('Data R1'!N768,"&gt;0")+COUNTIF('Data R1'!P768,"&gt;0")+COUNTIF('Data R1'!R768,"&gt;0")+COUNTIF('Data R1'!T768,"&gt;0")+COUNTIF('Data R1'!V768,"&gt;0")+COUNTIF('Data R1'!X768,"&gt;0"))</f>
        <v/>
      </c>
      <c r="J766">
        <f>IF('Data R1'!C768="","",IF((COUNTIF('Data R1'!K768,"&gt;0")+COUNTIF('Data R1'!M768,"&gt;0")+COUNTIF('Data R1'!O768,"&gt;0")+COUNTIF('Data R1'!Q768,"&gt;0")+COUNTIF('Data R1'!S768,"&gt;0")+COUNTIF('Data R1'!U768,"&gt;0")+COUNTIF('Data R1'!W768,"&gt;0")+COUNTIF('Data R1'!Y768,"&gt;0"))&gt;0,1,0))</f>
        <v/>
      </c>
      <c r="M766" t="inlineStr">
        <is>
          <t>Data R</t>
        </is>
      </c>
    </row>
    <row r="767">
      <c r="A767" t="inlineStr">
        <is>
          <t>Regional 1</t>
        </is>
      </c>
      <c r="B767">
        <f>IF('Data R1'!C769="","",'Data R1'!B769)</f>
        <v/>
      </c>
      <c r="C767">
        <f>IF('Data R1'!C769="","",'Data R1'!C769)</f>
        <v/>
      </c>
      <c r="D767">
        <f>IF('Data R1'!C769="","",'Data R1'!D769)</f>
        <v/>
      </c>
      <c r="E767">
        <f>IF('Data R1'!C769="","",'Data R1'!E769)</f>
        <v/>
      </c>
      <c r="F767">
        <f>IF('Data R1'!C769="","",'Data R1'!F769)</f>
        <v/>
      </c>
      <c r="G767">
        <f>IF('Data R1'!C769="","",'Data R1'!AD769)</f>
        <v/>
      </c>
      <c r="H767">
        <f>IF('Data R1'!C769="","",'Data R1'!AC769)</f>
        <v/>
      </c>
      <c r="I767">
        <f>IF('Data R1'!C769="","",COUNTIF('Data R1'!J769,"&gt;0")+COUNTIF('Data R1'!L769,"&gt;0")+COUNTIF('Data R1'!N769,"&gt;0")+COUNTIF('Data R1'!P769,"&gt;0")+COUNTIF('Data R1'!R769,"&gt;0")+COUNTIF('Data R1'!T769,"&gt;0")+COUNTIF('Data R1'!V769,"&gt;0")+COUNTIF('Data R1'!X769,"&gt;0"))</f>
        <v/>
      </c>
      <c r="J767">
        <f>IF('Data R1'!C769="","",IF((COUNTIF('Data R1'!K769,"&gt;0")+COUNTIF('Data R1'!M769,"&gt;0")+COUNTIF('Data R1'!O769,"&gt;0")+COUNTIF('Data R1'!Q769,"&gt;0")+COUNTIF('Data R1'!S769,"&gt;0")+COUNTIF('Data R1'!U769,"&gt;0")+COUNTIF('Data R1'!W769,"&gt;0")+COUNTIF('Data R1'!Y769,"&gt;0"))&gt;0,1,0))</f>
        <v/>
      </c>
      <c r="M767" t="inlineStr">
        <is>
          <t>Data R</t>
        </is>
      </c>
    </row>
    <row r="768">
      <c r="A768" t="inlineStr">
        <is>
          <t>Regional 1</t>
        </is>
      </c>
      <c r="B768">
        <f>IF('Data R1'!C770="","",'Data R1'!B770)</f>
        <v/>
      </c>
      <c r="C768">
        <f>IF('Data R1'!C770="","",'Data R1'!C770)</f>
        <v/>
      </c>
      <c r="D768">
        <f>IF('Data R1'!C770="","",'Data R1'!D770)</f>
        <v/>
      </c>
      <c r="E768">
        <f>IF('Data R1'!C770="","",'Data R1'!E770)</f>
        <v/>
      </c>
      <c r="F768">
        <f>IF('Data R1'!C770="","",'Data R1'!F770)</f>
        <v/>
      </c>
      <c r="G768">
        <f>IF('Data R1'!C770="","",'Data R1'!AD770)</f>
        <v/>
      </c>
      <c r="H768">
        <f>IF('Data R1'!C770="","",'Data R1'!AC770)</f>
        <v/>
      </c>
      <c r="I768">
        <f>IF('Data R1'!C770="","",COUNTIF('Data R1'!J770,"&gt;0")+COUNTIF('Data R1'!L770,"&gt;0")+COUNTIF('Data R1'!N770,"&gt;0")+COUNTIF('Data R1'!P770,"&gt;0")+COUNTIF('Data R1'!R770,"&gt;0")+COUNTIF('Data R1'!T770,"&gt;0")+COUNTIF('Data R1'!V770,"&gt;0")+COUNTIF('Data R1'!X770,"&gt;0"))</f>
        <v/>
      </c>
      <c r="J768">
        <f>IF('Data R1'!C770="","",IF((COUNTIF('Data R1'!K770,"&gt;0")+COUNTIF('Data R1'!M770,"&gt;0")+COUNTIF('Data R1'!O770,"&gt;0")+COUNTIF('Data R1'!Q770,"&gt;0")+COUNTIF('Data R1'!S770,"&gt;0")+COUNTIF('Data R1'!U770,"&gt;0")+COUNTIF('Data R1'!W770,"&gt;0")+COUNTIF('Data R1'!Y770,"&gt;0"))&gt;0,1,0))</f>
        <v/>
      </c>
      <c r="M768" t="inlineStr">
        <is>
          <t>Data R</t>
        </is>
      </c>
    </row>
    <row r="769">
      <c r="A769" t="inlineStr">
        <is>
          <t>Regional 1</t>
        </is>
      </c>
      <c r="B769">
        <f>IF('Data R1'!C771="","",'Data R1'!B771)</f>
        <v/>
      </c>
      <c r="C769">
        <f>IF('Data R1'!C771="","",'Data R1'!C771)</f>
        <v/>
      </c>
      <c r="D769">
        <f>IF('Data R1'!C771="","",'Data R1'!D771)</f>
        <v/>
      </c>
      <c r="E769">
        <f>IF('Data R1'!C771="","",'Data R1'!E771)</f>
        <v/>
      </c>
      <c r="F769">
        <f>IF('Data R1'!C771="","",'Data R1'!F771)</f>
        <v/>
      </c>
      <c r="G769">
        <f>IF('Data R1'!C771="","",'Data R1'!AD771)</f>
        <v/>
      </c>
      <c r="H769">
        <f>IF('Data R1'!C771="","",'Data R1'!AC771)</f>
        <v/>
      </c>
      <c r="I769">
        <f>IF('Data R1'!C771="","",COUNTIF('Data R1'!J771,"&gt;0")+COUNTIF('Data R1'!L771,"&gt;0")+COUNTIF('Data R1'!N771,"&gt;0")+COUNTIF('Data R1'!P771,"&gt;0")+COUNTIF('Data R1'!R771,"&gt;0")+COUNTIF('Data R1'!T771,"&gt;0")+COUNTIF('Data R1'!V771,"&gt;0")+COUNTIF('Data R1'!X771,"&gt;0"))</f>
        <v/>
      </c>
      <c r="J769">
        <f>IF('Data R1'!C771="","",IF((COUNTIF('Data R1'!K771,"&gt;0")+COUNTIF('Data R1'!M771,"&gt;0")+COUNTIF('Data R1'!O771,"&gt;0")+COUNTIF('Data R1'!Q771,"&gt;0")+COUNTIF('Data R1'!S771,"&gt;0")+COUNTIF('Data R1'!U771,"&gt;0")+COUNTIF('Data R1'!W771,"&gt;0")+COUNTIF('Data R1'!Y771,"&gt;0"))&gt;0,1,0))</f>
        <v/>
      </c>
      <c r="M769" t="inlineStr">
        <is>
          <t>Data R</t>
        </is>
      </c>
    </row>
    <row r="770">
      <c r="A770" t="inlineStr">
        <is>
          <t>Regional 1</t>
        </is>
      </c>
      <c r="B770">
        <f>IF('Data R1'!C772="","",'Data R1'!B772)</f>
        <v/>
      </c>
      <c r="C770">
        <f>IF('Data R1'!C772="","",'Data R1'!C772)</f>
        <v/>
      </c>
      <c r="D770">
        <f>IF('Data R1'!C772="","",'Data R1'!D772)</f>
        <v/>
      </c>
      <c r="E770">
        <f>IF('Data R1'!C772="","",'Data R1'!E772)</f>
        <v/>
      </c>
      <c r="F770">
        <f>IF('Data R1'!C772="","",'Data R1'!F772)</f>
        <v/>
      </c>
      <c r="G770">
        <f>IF('Data R1'!C772="","",'Data R1'!AD772)</f>
        <v/>
      </c>
      <c r="H770">
        <f>IF('Data R1'!C772="","",'Data R1'!AC772)</f>
        <v/>
      </c>
      <c r="I770">
        <f>IF('Data R1'!C772="","",COUNTIF('Data R1'!J772,"&gt;0")+COUNTIF('Data R1'!L772,"&gt;0")+COUNTIF('Data R1'!N772,"&gt;0")+COUNTIF('Data R1'!P772,"&gt;0")+COUNTIF('Data R1'!R772,"&gt;0")+COUNTIF('Data R1'!T772,"&gt;0")+COUNTIF('Data R1'!V772,"&gt;0")+COUNTIF('Data R1'!X772,"&gt;0"))</f>
        <v/>
      </c>
      <c r="J770">
        <f>IF('Data R1'!C772="","",IF((COUNTIF('Data R1'!K772,"&gt;0")+COUNTIF('Data R1'!M772,"&gt;0")+COUNTIF('Data R1'!O772,"&gt;0")+COUNTIF('Data R1'!Q772,"&gt;0")+COUNTIF('Data R1'!S772,"&gt;0")+COUNTIF('Data R1'!U772,"&gt;0")+COUNTIF('Data R1'!W772,"&gt;0")+COUNTIF('Data R1'!Y772,"&gt;0"))&gt;0,1,0))</f>
        <v/>
      </c>
      <c r="M770" t="inlineStr">
        <is>
          <t>Data R</t>
        </is>
      </c>
    </row>
    <row r="771">
      <c r="A771" t="inlineStr">
        <is>
          <t>Regional 1</t>
        </is>
      </c>
      <c r="B771">
        <f>IF('Data R1'!C773="","",'Data R1'!B773)</f>
        <v/>
      </c>
      <c r="C771">
        <f>IF('Data R1'!C773="","",'Data R1'!C773)</f>
        <v/>
      </c>
      <c r="D771">
        <f>IF('Data R1'!C773="","",'Data R1'!D773)</f>
        <v/>
      </c>
      <c r="E771">
        <f>IF('Data R1'!C773="","",'Data R1'!E773)</f>
        <v/>
      </c>
      <c r="F771">
        <f>IF('Data R1'!C773="","",'Data R1'!F773)</f>
        <v/>
      </c>
      <c r="G771">
        <f>IF('Data R1'!C773="","",'Data R1'!AD773)</f>
        <v/>
      </c>
      <c r="H771">
        <f>IF('Data R1'!C773="","",'Data R1'!AC773)</f>
        <v/>
      </c>
      <c r="I771">
        <f>IF('Data R1'!C773="","",COUNTIF('Data R1'!J773,"&gt;0")+COUNTIF('Data R1'!L773,"&gt;0")+COUNTIF('Data R1'!N773,"&gt;0")+COUNTIF('Data R1'!P773,"&gt;0")+COUNTIF('Data R1'!R773,"&gt;0")+COUNTIF('Data R1'!T773,"&gt;0")+COUNTIF('Data R1'!V773,"&gt;0")+COUNTIF('Data R1'!X773,"&gt;0"))</f>
        <v/>
      </c>
      <c r="J771">
        <f>IF('Data R1'!C773="","",IF((COUNTIF('Data R1'!K773,"&gt;0")+COUNTIF('Data R1'!M773,"&gt;0")+COUNTIF('Data R1'!O773,"&gt;0")+COUNTIF('Data R1'!Q773,"&gt;0")+COUNTIF('Data R1'!S773,"&gt;0")+COUNTIF('Data R1'!U773,"&gt;0")+COUNTIF('Data R1'!W773,"&gt;0")+COUNTIF('Data R1'!Y773,"&gt;0"))&gt;0,1,0))</f>
        <v/>
      </c>
      <c r="M771" t="inlineStr">
        <is>
          <t>Data R</t>
        </is>
      </c>
    </row>
    <row r="772">
      <c r="A772" t="inlineStr">
        <is>
          <t>Regional 1</t>
        </is>
      </c>
      <c r="B772">
        <f>IF('Data R1'!C774="","",'Data R1'!B774)</f>
        <v/>
      </c>
      <c r="C772">
        <f>IF('Data R1'!C774="","",'Data R1'!C774)</f>
        <v/>
      </c>
      <c r="D772">
        <f>IF('Data R1'!C774="","",'Data R1'!D774)</f>
        <v/>
      </c>
      <c r="E772">
        <f>IF('Data R1'!C774="","",'Data R1'!E774)</f>
        <v/>
      </c>
      <c r="F772">
        <f>IF('Data R1'!C774="","",'Data R1'!F774)</f>
        <v/>
      </c>
      <c r="G772">
        <f>IF('Data R1'!C774="","",'Data R1'!AD774)</f>
        <v/>
      </c>
      <c r="H772">
        <f>IF('Data R1'!C774="","",'Data R1'!AC774)</f>
        <v/>
      </c>
      <c r="I772">
        <f>IF('Data R1'!C774="","",COUNTIF('Data R1'!J774,"&gt;0")+COUNTIF('Data R1'!L774,"&gt;0")+COUNTIF('Data R1'!N774,"&gt;0")+COUNTIF('Data R1'!P774,"&gt;0")+COUNTIF('Data R1'!R774,"&gt;0")+COUNTIF('Data R1'!T774,"&gt;0")+COUNTIF('Data R1'!V774,"&gt;0")+COUNTIF('Data R1'!X774,"&gt;0"))</f>
        <v/>
      </c>
      <c r="J772">
        <f>IF('Data R1'!C774="","",IF((COUNTIF('Data R1'!K774,"&gt;0")+COUNTIF('Data R1'!M774,"&gt;0")+COUNTIF('Data R1'!O774,"&gt;0")+COUNTIF('Data R1'!Q774,"&gt;0")+COUNTIF('Data R1'!S774,"&gt;0")+COUNTIF('Data R1'!U774,"&gt;0")+COUNTIF('Data R1'!W774,"&gt;0")+COUNTIF('Data R1'!Y774,"&gt;0"))&gt;0,1,0))</f>
        <v/>
      </c>
      <c r="M772" t="inlineStr">
        <is>
          <t>Data R</t>
        </is>
      </c>
    </row>
    <row r="773">
      <c r="A773" t="inlineStr">
        <is>
          <t>Regional 1</t>
        </is>
      </c>
      <c r="B773">
        <f>IF('Data R1'!C775="","",'Data R1'!B775)</f>
        <v/>
      </c>
      <c r="C773">
        <f>IF('Data R1'!C775="","",'Data R1'!C775)</f>
        <v/>
      </c>
      <c r="D773">
        <f>IF('Data R1'!C775="","",'Data R1'!D775)</f>
        <v/>
      </c>
      <c r="E773">
        <f>IF('Data R1'!C775="","",'Data R1'!E775)</f>
        <v/>
      </c>
      <c r="F773">
        <f>IF('Data R1'!C775="","",'Data R1'!F775)</f>
        <v/>
      </c>
      <c r="G773">
        <f>IF('Data R1'!C775="","",'Data R1'!AD775)</f>
        <v/>
      </c>
      <c r="H773">
        <f>IF('Data R1'!C775="","",'Data R1'!AC775)</f>
        <v/>
      </c>
      <c r="I773">
        <f>IF('Data R1'!C775="","",COUNTIF('Data R1'!J775,"&gt;0")+COUNTIF('Data R1'!L775,"&gt;0")+COUNTIF('Data R1'!N775,"&gt;0")+COUNTIF('Data R1'!P775,"&gt;0")+COUNTIF('Data R1'!R775,"&gt;0")+COUNTIF('Data R1'!T775,"&gt;0")+COUNTIF('Data R1'!V775,"&gt;0")+COUNTIF('Data R1'!X775,"&gt;0"))</f>
        <v/>
      </c>
      <c r="J773">
        <f>IF('Data R1'!C775="","",IF((COUNTIF('Data R1'!K775,"&gt;0")+COUNTIF('Data R1'!M775,"&gt;0")+COUNTIF('Data R1'!O775,"&gt;0")+COUNTIF('Data R1'!Q775,"&gt;0")+COUNTIF('Data R1'!S775,"&gt;0")+COUNTIF('Data R1'!U775,"&gt;0")+COUNTIF('Data R1'!W775,"&gt;0")+COUNTIF('Data R1'!Y775,"&gt;0"))&gt;0,1,0))</f>
        <v/>
      </c>
      <c r="M773" t="inlineStr">
        <is>
          <t>Data R</t>
        </is>
      </c>
    </row>
    <row r="774">
      <c r="A774" t="inlineStr">
        <is>
          <t>Regional 1</t>
        </is>
      </c>
      <c r="B774">
        <f>IF('Data R1'!C776="","",'Data R1'!B776)</f>
        <v/>
      </c>
      <c r="C774">
        <f>IF('Data R1'!C776="","",'Data R1'!C776)</f>
        <v/>
      </c>
      <c r="D774">
        <f>IF('Data R1'!C776="","",'Data R1'!D776)</f>
        <v/>
      </c>
      <c r="E774">
        <f>IF('Data R1'!C776="","",'Data R1'!E776)</f>
        <v/>
      </c>
      <c r="F774">
        <f>IF('Data R1'!C776="","",'Data R1'!F776)</f>
        <v/>
      </c>
      <c r="G774">
        <f>IF('Data R1'!C776="","",'Data R1'!AD776)</f>
        <v/>
      </c>
      <c r="H774">
        <f>IF('Data R1'!C776="","",'Data R1'!AC776)</f>
        <v/>
      </c>
      <c r="I774">
        <f>IF('Data R1'!C776="","",COUNTIF('Data R1'!J776,"&gt;0")+COUNTIF('Data R1'!L776,"&gt;0")+COUNTIF('Data R1'!N776,"&gt;0")+COUNTIF('Data R1'!P776,"&gt;0")+COUNTIF('Data R1'!R776,"&gt;0")+COUNTIF('Data R1'!T776,"&gt;0")+COUNTIF('Data R1'!V776,"&gt;0")+COUNTIF('Data R1'!X776,"&gt;0"))</f>
        <v/>
      </c>
      <c r="J774">
        <f>IF('Data R1'!C776="","",IF((COUNTIF('Data R1'!K776,"&gt;0")+COUNTIF('Data R1'!M776,"&gt;0")+COUNTIF('Data R1'!O776,"&gt;0")+COUNTIF('Data R1'!Q776,"&gt;0")+COUNTIF('Data R1'!S776,"&gt;0")+COUNTIF('Data R1'!U776,"&gt;0")+COUNTIF('Data R1'!W776,"&gt;0")+COUNTIF('Data R1'!Y776,"&gt;0"))&gt;0,1,0))</f>
        <v/>
      </c>
      <c r="M774" t="inlineStr">
        <is>
          <t>Data R</t>
        </is>
      </c>
    </row>
    <row r="775">
      <c r="A775" t="inlineStr">
        <is>
          <t>Regional 1</t>
        </is>
      </c>
      <c r="B775">
        <f>IF('Data R1'!C777="","",'Data R1'!B777)</f>
        <v/>
      </c>
      <c r="C775">
        <f>IF('Data R1'!C777="","",'Data R1'!C777)</f>
        <v/>
      </c>
      <c r="D775">
        <f>IF('Data R1'!C777="","",'Data R1'!D777)</f>
        <v/>
      </c>
      <c r="E775">
        <f>IF('Data R1'!C777="","",'Data R1'!E777)</f>
        <v/>
      </c>
      <c r="F775">
        <f>IF('Data R1'!C777="","",'Data R1'!F777)</f>
        <v/>
      </c>
      <c r="G775">
        <f>IF('Data R1'!C777="","",'Data R1'!AD777)</f>
        <v/>
      </c>
      <c r="H775">
        <f>IF('Data R1'!C777="","",'Data R1'!AC777)</f>
        <v/>
      </c>
      <c r="I775">
        <f>IF('Data R1'!C777="","",COUNTIF('Data R1'!J777,"&gt;0")+COUNTIF('Data R1'!L777,"&gt;0")+COUNTIF('Data R1'!N777,"&gt;0")+COUNTIF('Data R1'!P777,"&gt;0")+COUNTIF('Data R1'!R777,"&gt;0")+COUNTIF('Data R1'!T777,"&gt;0")+COUNTIF('Data R1'!V777,"&gt;0")+COUNTIF('Data R1'!X777,"&gt;0"))</f>
        <v/>
      </c>
      <c r="J775">
        <f>IF('Data R1'!C777="","",IF((COUNTIF('Data R1'!K777,"&gt;0")+COUNTIF('Data R1'!M777,"&gt;0")+COUNTIF('Data R1'!O777,"&gt;0")+COUNTIF('Data R1'!Q777,"&gt;0")+COUNTIF('Data R1'!S777,"&gt;0")+COUNTIF('Data R1'!U777,"&gt;0")+COUNTIF('Data R1'!W777,"&gt;0")+COUNTIF('Data R1'!Y777,"&gt;0"))&gt;0,1,0))</f>
        <v/>
      </c>
      <c r="M775" t="inlineStr">
        <is>
          <t>Data R</t>
        </is>
      </c>
    </row>
    <row r="776">
      <c r="A776" t="inlineStr">
        <is>
          <t>Regional 1</t>
        </is>
      </c>
      <c r="B776">
        <f>IF('Data R1'!C778="","",'Data R1'!B778)</f>
        <v/>
      </c>
      <c r="C776">
        <f>IF('Data R1'!C778="","",'Data R1'!C778)</f>
        <v/>
      </c>
      <c r="D776">
        <f>IF('Data R1'!C778="","",'Data R1'!D778)</f>
        <v/>
      </c>
      <c r="E776">
        <f>IF('Data R1'!C778="","",'Data R1'!E778)</f>
        <v/>
      </c>
      <c r="F776">
        <f>IF('Data R1'!C778="","",'Data R1'!F778)</f>
        <v/>
      </c>
      <c r="G776">
        <f>IF('Data R1'!C778="","",'Data R1'!AD778)</f>
        <v/>
      </c>
      <c r="H776">
        <f>IF('Data R1'!C778="","",'Data R1'!AC778)</f>
        <v/>
      </c>
      <c r="I776">
        <f>IF('Data R1'!C778="","",COUNTIF('Data R1'!J778,"&gt;0")+COUNTIF('Data R1'!L778,"&gt;0")+COUNTIF('Data R1'!N778,"&gt;0")+COUNTIF('Data R1'!P778,"&gt;0")+COUNTIF('Data R1'!R778,"&gt;0")+COUNTIF('Data R1'!T778,"&gt;0")+COUNTIF('Data R1'!V778,"&gt;0")+COUNTIF('Data R1'!X778,"&gt;0"))</f>
        <v/>
      </c>
      <c r="J776">
        <f>IF('Data R1'!C778="","",IF((COUNTIF('Data R1'!K778,"&gt;0")+COUNTIF('Data R1'!M778,"&gt;0")+COUNTIF('Data R1'!O778,"&gt;0")+COUNTIF('Data R1'!Q778,"&gt;0")+COUNTIF('Data R1'!S778,"&gt;0")+COUNTIF('Data R1'!U778,"&gt;0")+COUNTIF('Data R1'!W778,"&gt;0")+COUNTIF('Data R1'!Y778,"&gt;0"))&gt;0,1,0))</f>
        <v/>
      </c>
      <c r="M776" t="inlineStr">
        <is>
          <t>Data R</t>
        </is>
      </c>
    </row>
    <row r="777">
      <c r="A777" t="inlineStr">
        <is>
          <t>Regional 1</t>
        </is>
      </c>
      <c r="B777">
        <f>IF('Data R1'!C779="","",'Data R1'!B779)</f>
        <v/>
      </c>
      <c r="C777">
        <f>IF('Data R1'!C779="","",'Data R1'!C779)</f>
        <v/>
      </c>
      <c r="D777">
        <f>IF('Data R1'!C779="","",'Data R1'!D779)</f>
        <v/>
      </c>
      <c r="E777">
        <f>IF('Data R1'!C779="","",'Data R1'!E779)</f>
        <v/>
      </c>
      <c r="F777">
        <f>IF('Data R1'!C779="","",'Data R1'!F779)</f>
        <v/>
      </c>
      <c r="G777">
        <f>IF('Data R1'!C779="","",'Data R1'!AD779)</f>
        <v/>
      </c>
      <c r="H777">
        <f>IF('Data R1'!C779="","",'Data R1'!AC779)</f>
        <v/>
      </c>
      <c r="I777">
        <f>IF('Data R1'!C779="","",COUNTIF('Data R1'!J779,"&gt;0")+COUNTIF('Data R1'!L779,"&gt;0")+COUNTIF('Data R1'!N779,"&gt;0")+COUNTIF('Data R1'!P779,"&gt;0")+COUNTIF('Data R1'!R779,"&gt;0")+COUNTIF('Data R1'!T779,"&gt;0")+COUNTIF('Data R1'!V779,"&gt;0")+COUNTIF('Data R1'!X779,"&gt;0"))</f>
        <v/>
      </c>
      <c r="J777">
        <f>IF('Data R1'!C779="","",IF((COUNTIF('Data R1'!K779,"&gt;0")+COUNTIF('Data R1'!M779,"&gt;0")+COUNTIF('Data R1'!O779,"&gt;0")+COUNTIF('Data R1'!Q779,"&gt;0")+COUNTIF('Data R1'!S779,"&gt;0")+COUNTIF('Data R1'!U779,"&gt;0")+COUNTIF('Data R1'!W779,"&gt;0")+COUNTIF('Data R1'!Y779,"&gt;0"))&gt;0,1,0))</f>
        <v/>
      </c>
      <c r="M777" t="inlineStr">
        <is>
          <t>Data R</t>
        </is>
      </c>
    </row>
    <row r="778">
      <c r="A778" t="inlineStr">
        <is>
          <t>Regional 1</t>
        </is>
      </c>
      <c r="B778">
        <f>IF('Data R1'!C780="","",'Data R1'!B780)</f>
        <v/>
      </c>
      <c r="C778">
        <f>IF('Data R1'!C780="","",'Data R1'!C780)</f>
        <v/>
      </c>
      <c r="D778">
        <f>IF('Data R1'!C780="","",'Data R1'!D780)</f>
        <v/>
      </c>
      <c r="E778">
        <f>IF('Data R1'!C780="","",'Data R1'!E780)</f>
        <v/>
      </c>
      <c r="F778">
        <f>IF('Data R1'!C780="","",'Data R1'!F780)</f>
        <v/>
      </c>
      <c r="G778">
        <f>IF('Data R1'!C780="","",'Data R1'!AD780)</f>
        <v/>
      </c>
      <c r="H778">
        <f>IF('Data R1'!C780="","",'Data R1'!AC780)</f>
        <v/>
      </c>
      <c r="I778">
        <f>IF('Data R1'!C780="","",COUNTIF('Data R1'!J780,"&gt;0")+COUNTIF('Data R1'!L780,"&gt;0")+COUNTIF('Data R1'!N780,"&gt;0")+COUNTIF('Data R1'!P780,"&gt;0")+COUNTIF('Data R1'!R780,"&gt;0")+COUNTIF('Data R1'!T780,"&gt;0")+COUNTIF('Data R1'!V780,"&gt;0")+COUNTIF('Data R1'!X780,"&gt;0"))</f>
        <v/>
      </c>
      <c r="J778">
        <f>IF('Data R1'!C780="","",IF((COUNTIF('Data R1'!K780,"&gt;0")+COUNTIF('Data R1'!M780,"&gt;0")+COUNTIF('Data R1'!O780,"&gt;0")+COUNTIF('Data R1'!Q780,"&gt;0")+COUNTIF('Data R1'!S780,"&gt;0")+COUNTIF('Data R1'!U780,"&gt;0")+COUNTIF('Data R1'!W780,"&gt;0")+COUNTIF('Data R1'!Y780,"&gt;0"))&gt;0,1,0))</f>
        <v/>
      </c>
      <c r="M778" t="inlineStr">
        <is>
          <t>Data R</t>
        </is>
      </c>
    </row>
    <row r="779">
      <c r="A779" t="inlineStr">
        <is>
          <t>Regional 1</t>
        </is>
      </c>
      <c r="B779">
        <f>IF('Data R1'!C781="","",'Data R1'!B781)</f>
        <v/>
      </c>
      <c r="C779">
        <f>IF('Data R1'!C781="","",'Data R1'!C781)</f>
        <v/>
      </c>
      <c r="D779">
        <f>IF('Data R1'!C781="","",'Data R1'!D781)</f>
        <v/>
      </c>
      <c r="E779">
        <f>IF('Data R1'!C781="","",'Data R1'!E781)</f>
        <v/>
      </c>
      <c r="F779">
        <f>IF('Data R1'!C781="","",'Data R1'!F781)</f>
        <v/>
      </c>
      <c r="G779">
        <f>IF('Data R1'!C781="","",'Data R1'!AD781)</f>
        <v/>
      </c>
      <c r="H779">
        <f>IF('Data R1'!C781="","",'Data R1'!AC781)</f>
        <v/>
      </c>
      <c r="I779">
        <f>IF('Data R1'!C781="","",COUNTIF('Data R1'!J781,"&gt;0")+COUNTIF('Data R1'!L781,"&gt;0")+COUNTIF('Data R1'!N781,"&gt;0")+COUNTIF('Data R1'!P781,"&gt;0")+COUNTIF('Data R1'!R781,"&gt;0")+COUNTIF('Data R1'!T781,"&gt;0")+COUNTIF('Data R1'!V781,"&gt;0")+COUNTIF('Data R1'!X781,"&gt;0"))</f>
        <v/>
      </c>
      <c r="J779">
        <f>IF('Data R1'!C781="","",IF((COUNTIF('Data R1'!K781,"&gt;0")+COUNTIF('Data R1'!M781,"&gt;0")+COUNTIF('Data R1'!O781,"&gt;0")+COUNTIF('Data R1'!Q781,"&gt;0")+COUNTIF('Data R1'!S781,"&gt;0")+COUNTIF('Data R1'!U781,"&gt;0")+COUNTIF('Data R1'!W781,"&gt;0")+COUNTIF('Data R1'!Y781,"&gt;0"))&gt;0,1,0))</f>
        <v/>
      </c>
      <c r="M779" t="inlineStr">
        <is>
          <t>Data R</t>
        </is>
      </c>
    </row>
    <row r="780">
      <c r="A780" t="inlineStr">
        <is>
          <t>Regional 1</t>
        </is>
      </c>
      <c r="B780">
        <f>IF('Data R1'!C782="","",'Data R1'!B782)</f>
        <v/>
      </c>
      <c r="C780">
        <f>IF('Data R1'!C782="","",'Data R1'!C782)</f>
        <v/>
      </c>
      <c r="D780">
        <f>IF('Data R1'!C782="","",'Data R1'!D782)</f>
        <v/>
      </c>
      <c r="E780">
        <f>IF('Data R1'!C782="","",'Data R1'!E782)</f>
        <v/>
      </c>
      <c r="F780">
        <f>IF('Data R1'!C782="","",'Data R1'!F782)</f>
        <v/>
      </c>
      <c r="G780">
        <f>IF('Data R1'!C782="","",'Data R1'!AD782)</f>
        <v/>
      </c>
      <c r="H780">
        <f>IF('Data R1'!C782="","",'Data R1'!AC782)</f>
        <v/>
      </c>
      <c r="I780">
        <f>IF('Data R1'!C782="","",COUNTIF('Data R1'!J782,"&gt;0")+COUNTIF('Data R1'!L782,"&gt;0")+COUNTIF('Data R1'!N782,"&gt;0")+COUNTIF('Data R1'!P782,"&gt;0")+COUNTIF('Data R1'!R782,"&gt;0")+COUNTIF('Data R1'!T782,"&gt;0")+COUNTIF('Data R1'!V782,"&gt;0")+COUNTIF('Data R1'!X782,"&gt;0"))</f>
        <v/>
      </c>
      <c r="J780">
        <f>IF('Data R1'!C782="","",IF((COUNTIF('Data R1'!K782,"&gt;0")+COUNTIF('Data R1'!M782,"&gt;0")+COUNTIF('Data R1'!O782,"&gt;0")+COUNTIF('Data R1'!Q782,"&gt;0")+COUNTIF('Data R1'!S782,"&gt;0")+COUNTIF('Data R1'!U782,"&gt;0")+COUNTIF('Data R1'!W782,"&gt;0")+COUNTIF('Data R1'!Y782,"&gt;0"))&gt;0,1,0))</f>
        <v/>
      </c>
      <c r="M780" t="inlineStr">
        <is>
          <t>Data R</t>
        </is>
      </c>
    </row>
    <row r="781">
      <c r="A781" t="inlineStr">
        <is>
          <t>Regional 1</t>
        </is>
      </c>
      <c r="B781">
        <f>IF('Data R1'!C783="","",'Data R1'!B783)</f>
        <v/>
      </c>
      <c r="C781">
        <f>IF('Data R1'!C783="","",'Data R1'!C783)</f>
        <v/>
      </c>
      <c r="D781">
        <f>IF('Data R1'!C783="","",'Data R1'!D783)</f>
        <v/>
      </c>
      <c r="E781">
        <f>IF('Data R1'!C783="","",'Data R1'!E783)</f>
        <v/>
      </c>
      <c r="F781">
        <f>IF('Data R1'!C783="","",'Data R1'!F783)</f>
        <v/>
      </c>
      <c r="G781">
        <f>IF('Data R1'!C783="","",'Data R1'!AD783)</f>
        <v/>
      </c>
      <c r="H781">
        <f>IF('Data R1'!C783="","",'Data R1'!AC783)</f>
        <v/>
      </c>
      <c r="I781">
        <f>IF('Data R1'!C783="","",COUNTIF('Data R1'!J783,"&gt;0")+COUNTIF('Data R1'!L783,"&gt;0")+COUNTIF('Data R1'!N783,"&gt;0")+COUNTIF('Data R1'!P783,"&gt;0")+COUNTIF('Data R1'!R783,"&gt;0")+COUNTIF('Data R1'!T783,"&gt;0")+COUNTIF('Data R1'!V783,"&gt;0")+COUNTIF('Data R1'!X783,"&gt;0"))</f>
        <v/>
      </c>
      <c r="J781">
        <f>IF('Data R1'!C783="","",IF((COUNTIF('Data R1'!K783,"&gt;0")+COUNTIF('Data R1'!M783,"&gt;0")+COUNTIF('Data R1'!O783,"&gt;0")+COUNTIF('Data R1'!Q783,"&gt;0")+COUNTIF('Data R1'!S783,"&gt;0")+COUNTIF('Data R1'!U783,"&gt;0")+COUNTIF('Data R1'!W783,"&gt;0")+COUNTIF('Data R1'!Y783,"&gt;0"))&gt;0,1,0))</f>
        <v/>
      </c>
      <c r="M781" t="inlineStr">
        <is>
          <t>Data R</t>
        </is>
      </c>
    </row>
    <row r="782">
      <c r="A782" t="inlineStr">
        <is>
          <t>Regional 1</t>
        </is>
      </c>
      <c r="B782">
        <f>IF('Data R1'!C784="","",'Data R1'!B784)</f>
        <v/>
      </c>
      <c r="C782">
        <f>IF('Data R1'!C784="","",'Data R1'!C784)</f>
        <v/>
      </c>
      <c r="D782">
        <f>IF('Data R1'!C784="","",'Data R1'!D784)</f>
        <v/>
      </c>
      <c r="E782">
        <f>IF('Data R1'!C784="","",'Data R1'!E784)</f>
        <v/>
      </c>
      <c r="F782">
        <f>IF('Data R1'!C784="","",'Data R1'!F784)</f>
        <v/>
      </c>
      <c r="G782">
        <f>IF('Data R1'!C784="","",'Data R1'!AD784)</f>
        <v/>
      </c>
      <c r="H782">
        <f>IF('Data R1'!C784="","",'Data R1'!AC784)</f>
        <v/>
      </c>
      <c r="I782">
        <f>IF('Data R1'!C784="","",COUNTIF('Data R1'!J784,"&gt;0")+COUNTIF('Data R1'!L784,"&gt;0")+COUNTIF('Data R1'!N784,"&gt;0")+COUNTIF('Data R1'!P784,"&gt;0")+COUNTIF('Data R1'!R784,"&gt;0")+COUNTIF('Data R1'!T784,"&gt;0")+COUNTIF('Data R1'!V784,"&gt;0")+COUNTIF('Data R1'!X784,"&gt;0"))</f>
        <v/>
      </c>
      <c r="J782">
        <f>IF('Data R1'!C784="","",IF((COUNTIF('Data R1'!K784,"&gt;0")+COUNTIF('Data R1'!M784,"&gt;0")+COUNTIF('Data R1'!O784,"&gt;0")+COUNTIF('Data R1'!Q784,"&gt;0")+COUNTIF('Data R1'!S784,"&gt;0")+COUNTIF('Data R1'!U784,"&gt;0")+COUNTIF('Data R1'!W784,"&gt;0")+COUNTIF('Data R1'!Y784,"&gt;0"))&gt;0,1,0))</f>
        <v/>
      </c>
      <c r="M782" t="inlineStr">
        <is>
          <t>Data R</t>
        </is>
      </c>
    </row>
    <row r="783">
      <c r="A783" t="inlineStr">
        <is>
          <t>Regional 1</t>
        </is>
      </c>
      <c r="B783">
        <f>IF('Data R1'!C785="","",'Data R1'!B785)</f>
        <v/>
      </c>
      <c r="C783">
        <f>IF('Data R1'!C785="","",'Data R1'!C785)</f>
        <v/>
      </c>
      <c r="D783">
        <f>IF('Data R1'!C785="","",'Data R1'!D785)</f>
        <v/>
      </c>
      <c r="E783">
        <f>IF('Data R1'!C785="","",'Data R1'!E785)</f>
        <v/>
      </c>
      <c r="F783">
        <f>IF('Data R1'!C785="","",'Data R1'!F785)</f>
        <v/>
      </c>
      <c r="G783">
        <f>IF('Data R1'!C785="","",'Data R1'!AD785)</f>
        <v/>
      </c>
      <c r="H783">
        <f>IF('Data R1'!C785="","",'Data R1'!AC785)</f>
        <v/>
      </c>
      <c r="I783">
        <f>IF('Data R1'!C785="","",COUNTIF('Data R1'!J785,"&gt;0")+COUNTIF('Data R1'!L785,"&gt;0")+COUNTIF('Data R1'!N785,"&gt;0")+COUNTIF('Data R1'!P785,"&gt;0")+COUNTIF('Data R1'!R785,"&gt;0")+COUNTIF('Data R1'!T785,"&gt;0")+COUNTIF('Data R1'!V785,"&gt;0")+COUNTIF('Data R1'!X785,"&gt;0"))</f>
        <v/>
      </c>
      <c r="J783">
        <f>IF('Data R1'!C785="","",IF((COUNTIF('Data R1'!K785,"&gt;0")+COUNTIF('Data R1'!M785,"&gt;0")+COUNTIF('Data R1'!O785,"&gt;0")+COUNTIF('Data R1'!Q785,"&gt;0")+COUNTIF('Data R1'!S785,"&gt;0")+COUNTIF('Data R1'!U785,"&gt;0")+COUNTIF('Data R1'!W785,"&gt;0")+COUNTIF('Data R1'!Y785,"&gt;0"))&gt;0,1,0))</f>
        <v/>
      </c>
      <c r="M783" t="inlineStr">
        <is>
          <t>Data R</t>
        </is>
      </c>
    </row>
    <row r="784">
      <c r="A784" t="inlineStr">
        <is>
          <t>Regional 1</t>
        </is>
      </c>
      <c r="B784">
        <f>IF('Data R1'!C786="","",'Data R1'!B786)</f>
        <v/>
      </c>
      <c r="C784">
        <f>IF('Data R1'!C786="","",'Data R1'!C786)</f>
        <v/>
      </c>
      <c r="D784">
        <f>IF('Data R1'!C786="","",'Data R1'!D786)</f>
        <v/>
      </c>
      <c r="E784">
        <f>IF('Data R1'!C786="","",'Data R1'!E786)</f>
        <v/>
      </c>
      <c r="F784">
        <f>IF('Data R1'!C786="","",'Data R1'!F786)</f>
        <v/>
      </c>
      <c r="G784">
        <f>IF('Data R1'!C786="","",'Data R1'!AD786)</f>
        <v/>
      </c>
      <c r="H784">
        <f>IF('Data R1'!C786="","",'Data R1'!AC786)</f>
        <v/>
      </c>
      <c r="I784">
        <f>IF('Data R1'!C786="","",COUNTIF('Data R1'!J786,"&gt;0")+COUNTIF('Data R1'!L786,"&gt;0")+COUNTIF('Data R1'!N786,"&gt;0")+COUNTIF('Data R1'!P786,"&gt;0")+COUNTIF('Data R1'!R786,"&gt;0")+COUNTIF('Data R1'!T786,"&gt;0")+COUNTIF('Data R1'!V786,"&gt;0")+COUNTIF('Data R1'!X786,"&gt;0"))</f>
        <v/>
      </c>
      <c r="J784">
        <f>IF('Data R1'!C786="","",IF((COUNTIF('Data R1'!K786,"&gt;0")+COUNTIF('Data R1'!M786,"&gt;0")+COUNTIF('Data R1'!O786,"&gt;0")+COUNTIF('Data R1'!Q786,"&gt;0")+COUNTIF('Data R1'!S786,"&gt;0")+COUNTIF('Data R1'!U786,"&gt;0")+COUNTIF('Data R1'!W786,"&gt;0")+COUNTIF('Data R1'!Y786,"&gt;0"))&gt;0,1,0))</f>
        <v/>
      </c>
      <c r="M784" t="inlineStr">
        <is>
          <t>Data R</t>
        </is>
      </c>
    </row>
    <row r="785">
      <c r="A785" t="inlineStr">
        <is>
          <t>Regional 1</t>
        </is>
      </c>
      <c r="B785">
        <f>IF('Data R1'!C787="","",'Data R1'!B787)</f>
        <v/>
      </c>
      <c r="C785">
        <f>IF('Data R1'!C787="","",'Data R1'!C787)</f>
        <v/>
      </c>
      <c r="D785">
        <f>IF('Data R1'!C787="","",'Data R1'!D787)</f>
        <v/>
      </c>
      <c r="E785">
        <f>IF('Data R1'!C787="","",'Data R1'!E787)</f>
        <v/>
      </c>
      <c r="F785">
        <f>IF('Data R1'!C787="","",'Data R1'!F787)</f>
        <v/>
      </c>
      <c r="G785">
        <f>IF('Data R1'!C787="","",'Data R1'!AD787)</f>
        <v/>
      </c>
      <c r="H785">
        <f>IF('Data R1'!C787="","",'Data R1'!AC787)</f>
        <v/>
      </c>
      <c r="I785">
        <f>IF('Data R1'!C787="","",COUNTIF('Data R1'!J787,"&gt;0")+COUNTIF('Data R1'!L787,"&gt;0")+COUNTIF('Data R1'!N787,"&gt;0")+COUNTIF('Data R1'!P787,"&gt;0")+COUNTIF('Data R1'!R787,"&gt;0")+COUNTIF('Data R1'!T787,"&gt;0")+COUNTIF('Data R1'!V787,"&gt;0")+COUNTIF('Data R1'!X787,"&gt;0"))</f>
        <v/>
      </c>
      <c r="J785">
        <f>IF('Data R1'!C787="","",IF((COUNTIF('Data R1'!K787,"&gt;0")+COUNTIF('Data R1'!M787,"&gt;0")+COUNTIF('Data R1'!O787,"&gt;0")+COUNTIF('Data R1'!Q787,"&gt;0")+COUNTIF('Data R1'!S787,"&gt;0")+COUNTIF('Data R1'!U787,"&gt;0")+COUNTIF('Data R1'!W787,"&gt;0")+COUNTIF('Data R1'!Y787,"&gt;0"))&gt;0,1,0))</f>
        <v/>
      </c>
      <c r="M785" t="inlineStr">
        <is>
          <t>Data R</t>
        </is>
      </c>
    </row>
    <row r="786">
      <c r="A786" t="inlineStr">
        <is>
          <t>Regional 1</t>
        </is>
      </c>
      <c r="B786">
        <f>IF('Data R1'!C788="","",'Data R1'!B788)</f>
        <v/>
      </c>
      <c r="C786">
        <f>IF('Data R1'!C788="","",'Data R1'!C788)</f>
        <v/>
      </c>
      <c r="D786">
        <f>IF('Data R1'!C788="","",'Data R1'!D788)</f>
        <v/>
      </c>
      <c r="E786">
        <f>IF('Data R1'!C788="","",'Data R1'!E788)</f>
        <v/>
      </c>
      <c r="F786">
        <f>IF('Data R1'!C788="","",'Data R1'!F788)</f>
        <v/>
      </c>
      <c r="G786">
        <f>IF('Data R1'!C788="","",'Data R1'!AD788)</f>
        <v/>
      </c>
      <c r="H786">
        <f>IF('Data R1'!C788="","",'Data R1'!AC788)</f>
        <v/>
      </c>
      <c r="I786">
        <f>IF('Data R1'!C788="","",COUNTIF('Data R1'!J788,"&gt;0")+COUNTIF('Data R1'!L788,"&gt;0")+COUNTIF('Data R1'!N788,"&gt;0")+COUNTIF('Data R1'!P788,"&gt;0")+COUNTIF('Data R1'!R788,"&gt;0")+COUNTIF('Data R1'!T788,"&gt;0")+COUNTIF('Data R1'!V788,"&gt;0")+COUNTIF('Data R1'!X788,"&gt;0"))</f>
        <v/>
      </c>
      <c r="J786">
        <f>IF('Data R1'!C788="","",IF((COUNTIF('Data R1'!K788,"&gt;0")+COUNTIF('Data R1'!M788,"&gt;0")+COUNTIF('Data R1'!O788,"&gt;0")+COUNTIF('Data R1'!Q788,"&gt;0")+COUNTIF('Data R1'!S788,"&gt;0")+COUNTIF('Data R1'!U788,"&gt;0")+COUNTIF('Data R1'!W788,"&gt;0")+COUNTIF('Data R1'!Y788,"&gt;0"))&gt;0,1,0))</f>
        <v/>
      </c>
      <c r="M786" t="inlineStr">
        <is>
          <t>Data R</t>
        </is>
      </c>
    </row>
    <row r="787">
      <c r="A787" t="inlineStr">
        <is>
          <t>Regional 1</t>
        </is>
      </c>
      <c r="B787">
        <f>IF('Data R1'!C789="","",'Data R1'!B789)</f>
        <v/>
      </c>
      <c r="C787">
        <f>IF('Data R1'!C789="","",'Data R1'!C789)</f>
        <v/>
      </c>
      <c r="D787">
        <f>IF('Data R1'!C789="","",'Data R1'!D789)</f>
        <v/>
      </c>
      <c r="E787">
        <f>IF('Data R1'!C789="","",'Data R1'!E789)</f>
        <v/>
      </c>
      <c r="F787">
        <f>IF('Data R1'!C789="","",'Data R1'!F789)</f>
        <v/>
      </c>
      <c r="G787">
        <f>IF('Data R1'!C789="","",'Data R1'!AD789)</f>
        <v/>
      </c>
      <c r="H787">
        <f>IF('Data R1'!C789="","",'Data R1'!AC789)</f>
        <v/>
      </c>
      <c r="I787">
        <f>IF('Data R1'!C789="","",COUNTIF('Data R1'!J789,"&gt;0")+COUNTIF('Data R1'!L789,"&gt;0")+COUNTIF('Data R1'!N789,"&gt;0")+COUNTIF('Data R1'!P789,"&gt;0")+COUNTIF('Data R1'!R789,"&gt;0")+COUNTIF('Data R1'!T789,"&gt;0")+COUNTIF('Data R1'!V789,"&gt;0")+COUNTIF('Data R1'!X789,"&gt;0"))</f>
        <v/>
      </c>
      <c r="J787">
        <f>IF('Data R1'!C789="","",IF((COUNTIF('Data R1'!K789,"&gt;0")+COUNTIF('Data R1'!M789,"&gt;0")+COUNTIF('Data R1'!O789,"&gt;0")+COUNTIF('Data R1'!Q789,"&gt;0")+COUNTIF('Data R1'!S789,"&gt;0")+COUNTIF('Data R1'!U789,"&gt;0")+COUNTIF('Data R1'!W789,"&gt;0")+COUNTIF('Data R1'!Y789,"&gt;0"))&gt;0,1,0))</f>
        <v/>
      </c>
      <c r="M787" t="inlineStr">
        <is>
          <t>Data R</t>
        </is>
      </c>
    </row>
    <row r="788">
      <c r="A788" t="inlineStr">
        <is>
          <t>Regional 1</t>
        </is>
      </c>
      <c r="B788">
        <f>IF('Data R1'!C790="","",'Data R1'!B790)</f>
        <v/>
      </c>
      <c r="C788">
        <f>IF('Data R1'!C790="","",'Data R1'!C790)</f>
        <v/>
      </c>
      <c r="D788">
        <f>IF('Data R1'!C790="","",'Data R1'!D790)</f>
        <v/>
      </c>
      <c r="E788">
        <f>IF('Data R1'!C790="","",'Data R1'!E790)</f>
        <v/>
      </c>
      <c r="F788">
        <f>IF('Data R1'!C790="","",'Data R1'!F790)</f>
        <v/>
      </c>
      <c r="G788">
        <f>IF('Data R1'!C790="","",'Data R1'!AD790)</f>
        <v/>
      </c>
      <c r="H788">
        <f>IF('Data R1'!C790="","",'Data R1'!AC790)</f>
        <v/>
      </c>
      <c r="I788">
        <f>IF('Data R1'!C790="","",COUNTIF('Data R1'!J790,"&gt;0")+COUNTIF('Data R1'!L790,"&gt;0")+COUNTIF('Data R1'!N790,"&gt;0")+COUNTIF('Data R1'!P790,"&gt;0")+COUNTIF('Data R1'!R790,"&gt;0")+COUNTIF('Data R1'!T790,"&gt;0")+COUNTIF('Data R1'!V790,"&gt;0")+COUNTIF('Data R1'!X790,"&gt;0"))</f>
        <v/>
      </c>
      <c r="J788">
        <f>IF('Data R1'!C790="","",IF((COUNTIF('Data R1'!K790,"&gt;0")+COUNTIF('Data R1'!M790,"&gt;0")+COUNTIF('Data R1'!O790,"&gt;0")+COUNTIF('Data R1'!Q790,"&gt;0")+COUNTIF('Data R1'!S790,"&gt;0")+COUNTIF('Data R1'!U790,"&gt;0")+COUNTIF('Data R1'!W790,"&gt;0")+COUNTIF('Data R1'!Y790,"&gt;0"))&gt;0,1,0))</f>
        <v/>
      </c>
      <c r="M788" t="inlineStr">
        <is>
          <t>Data R</t>
        </is>
      </c>
    </row>
    <row r="789">
      <c r="A789" t="inlineStr">
        <is>
          <t>Regional 1</t>
        </is>
      </c>
      <c r="B789">
        <f>IF('Data R1'!C791="","",'Data R1'!B791)</f>
        <v/>
      </c>
      <c r="C789">
        <f>IF('Data R1'!C791="","",'Data R1'!C791)</f>
        <v/>
      </c>
      <c r="D789">
        <f>IF('Data R1'!C791="","",'Data R1'!D791)</f>
        <v/>
      </c>
      <c r="E789">
        <f>IF('Data R1'!C791="","",'Data R1'!E791)</f>
        <v/>
      </c>
      <c r="F789">
        <f>IF('Data R1'!C791="","",'Data R1'!F791)</f>
        <v/>
      </c>
      <c r="G789">
        <f>IF('Data R1'!C791="","",'Data R1'!AD791)</f>
        <v/>
      </c>
      <c r="H789">
        <f>IF('Data R1'!C791="","",'Data R1'!AC791)</f>
        <v/>
      </c>
      <c r="I789">
        <f>IF('Data R1'!C791="","",COUNTIF('Data R1'!J791,"&gt;0")+COUNTIF('Data R1'!L791,"&gt;0")+COUNTIF('Data R1'!N791,"&gt;0")+COUNTIF('Data R1'!P791,"&gt;0")+COUNTIF('Data R1'!R791,"&gt;0")+COUNTIF('Data R1'!T791,"&gt;0")+COUNTIF('Data R1'!V791,"&gt;0")+COUNTIF('Data R1'!X791,"&gt;0"))</f>
        <v/>
      </c>
      <c r="J789">
        <f>IF('Data R1'!C791="","",IF((COUNTIF('Data R1'!K791,"&gt;0")+COUNTIF('Data R1'!M791,"&gt;0")+COUNTIF('Data R1'!O791,"&gt;0")+COUNTIF('Data R1'!Q791,"&gt;0")+COUNTIF('Data R1'!S791,"&gt;0")+COUNTIF('Data R1'!U791,"&gt;0")+COUNTIF('Data R1'!W791,"&gt;0")+COUNTIF('Data R1'!Y791,"&gt;0"))&gt;0,1,0))</f>
        <v/>
      </c>
      <c r="M789" t="inlineStr">
        <is>
          <t>Data R</t>
        </is>
      </c>
    </row>
    <row r="790">
      <c r="A790" t="inlineStr">
        <is>
          <t>Regional 1</t>
        </is>
      </c>
      <c r="B790">
        <f>IF('Data R1'!C792="","",'Data R1'!B792)</f>
        <v/>
      </c>
      <c r="C790">
        <f>IF('Data R1'!C792="","",'Data R1'!C792)</f>
        <v/>
      </c>
      <c r="D790">
        <f>IF('Data R1'!C792="","",'Data R1'!D792)</f>
        <v/>
      </c>
      <c r="E790">
        <f>IF('Data R1'!C792="","",'Data R1'!E792)</f>
        <v/>
      </c>
      <c r="F790">
        <f>IF('Data R1'!C792="","",'Data R1'!F792)</f>
        <v/>
      </c>
      <c r="G790">
        <f>IF('Data R1'!C792="","",'Data R1'!AD792)</f>
        <v/>
      </c>
      <c r="H790">
        <f>IF('Data R1'!C792="","",'Data R1'!AC792)</f>
        <v/>
      </c>
      <c r="I790">
        <f>IF('Data R1'!C792="","",COUNTIF('Data R1'!J792,"&gt;0")+COUNTIF('Data R1'!L792,"&gt;0")+COUNTIF('Data R1'!N792,"&gt;0")+COUNTIF('Data R1'!P792,"&gt;0")+COUNTIF('Data R1'!R792,"&gt;0")+COUNTIF('Data R1'!T792,"&gt;0")+COUNTIF('Data R1'!V792,"&gt;0")+COUNTIF('Data R1'!X792,"&gt;0"))</f>
        <v/>
      </c>
      <c r="J790">
        <f>IF('Data R1'!C792="","",IF((COUNTIF('Data R1'!K792,"&gt;0")+COUNTIF('Data R1'!M792,"&gt;0")+COUNTIF('Data R1'!O792,"&gt;0")+COUNTIF('Data R1'!Q792,"&gt;0")+COUNTIF('Data R1'!S792,"&gt;0")+COUNTIF('Data R1'!U792,"&gt;0")+COUNTIF('Data R1'!W792,"&gt;0")+COUNTIF('Data R1'!Y792,"&gt;0"))&gt;0,1,0))</f>
        <v/>
      </c>
      <c r="M790" t="inlineStr">
        <is>
          <t>Data R</t>
        </is>
      </c>
    </row>
    <row r="791">
      <c r="A791" t="inlineStr">
        <is>
          <t>Regional 1</t>
        </is>
      </c>
      <c r="B791">
        <f>IF('Data R1'!C793="","",'Data R1'!B793)</f>
        <v/>
      </c>
      <c r="C791">
        <f>IF('Data R1'!C793="","",'Data R1'!C793)</f>
        <v/>
      </c>
      <c r="D791">
        <f>IF('Data R1'!C793="","",'Data R1'!D793)</f>
        <v/>
      </c>
      <c r="E791">
        <f>IF('Data R1'!C793="","",'Data R1'!E793)</f>
        <v/>
      </c>
      <c r="F791">
        <f>IF('Data R1'!C793="","",'Data R1'!F793)</f>
        <v/>
      </c>
      <c r="G791">
        <f>IF('Data R1'!C793="","",'Data R1'!AD793)</f>
        <v/>
      </c>
      <c r="H791">
        <f>IF('Data R1'!C793="","",'Data R1'!AC793)</f>
        <v/>
      </c>
      <c r="I791">
        <f>IF('Data R1'!C793="","",COUNTIF('Data R1'!J793,"&gt;0")+COUNTIF('Data R1'!L793,"&gt;0")+COUNTIF('Data R1'!N793,"&gt;0")+COUNTIF('Data R1'!P793,"&gt;0")+COUNTIF('Data R1'!R793,"&gt;0")+COUNTIF('Data R1'!T793,"&gt;0")+COUNTIF('Data R1'!V793,"&gt;0")+COUNTIF('Data R1'!X793,"&gt;0"))</f>
        <v/>
      </c>
      <c r="J791">
        <f>IF('Data R1'!C793="","",IF((COUNTIF('Data R1'!K793,"&gt;0")+COUNTIF('Data R1'!M793,"&gt;0")+COUNTIF('Data R1'!O793,"&gt;0")+COUNTIF('Data R1'!Q793,"&gt;0")+COUNTIF('Data R1'!S793,"&gt;0")+COUNTIF('Data R1'!U793,"&gt;0")+COUNTIF('Data R1'!W793,"&gt;0")+COUNTIF('Data R1'!Y793,"&gt;0"))&gt;0,1,0))</f>
        <v/>
      </c>
      <c r="M791" t="inlineStr">
        <is>
          <t>Data R</t>
        </is>
      </c>
    </row>
    <row r="792">
      <c r="A792" t="inlineStr">
        <is>
          <t>Regional 1</t>
        </is>
      </c>
      <c r="B792">
        <f>IF('Data R1'!C794="","",'Data R1'!B794)</f>
        <v/>
      </c>
      <c r="C792">
        <f>IF('Data R1'!C794="","",'Data R1'!C794)</f>
        <v/>
      </c>
      <c r="D792">
        <f>IF('Data R1'!C794="","",'Data R1'!D794)</f>
        <v/>
      </c>
      <c r="E792">
        <f>IF('Data R1'!C794="","",'Data R1'!E794)</f>
        <v/>
      </c>
      <c r="F792">
        <f>IF('Data R1'!C794="","",'Data R1'!F794)</f>
        <v/>
      </c>
      <c r="G792">
        <f>IF('Data R1'!C794="","",'Data R1'!AD794)</f>
        <v/>
      </c>
      <c r="H792">
        <f>IF('Data R1'!C794="","",'Data R1'!AC794)</f>
        <v/>
      </c>
      <c r="I792">
        <f>IF('Data R1'!C794="","",COUNTIF('Data R1'!J794,"&gt;0")+COUNTIF('Data R1'!L794,"&gt;0")+COUNTIF('Data R1'!N794,"&gt;0")+COUNTIF('Data R1'!P794,"&gt;0")+COUNTIF('Data R1'!R794,"&gt;0")+COUNTIF('Data R1'!T794,"&gt;0")+COUNTIF('Data R1'!V794,"&gt;0")+COUNTIF('Data R1'!X794,"&gt;0"))</f>
        <v/>
      </c>
      <c r="J792">
        <f>IF('Data R1'!C794="","",IF((COUNTIF('Data R1'!K794,"&gt;0")+COUNTIF('Data R1'!M794,"&gt;0")+COUNTIF('Data R1'!O794,"&gt;0")+COUNTIF('Data R1'!Q794,"&gt;0")+COUNTIF('Data R1'!S794,"&gt;0")+COUNTIF('Data R1'!U794,"&gt;0")+COUNTIF('Data R1'!W794,"&gt;0")+COUNTIF('Data R1'!Y794,"&gt;0"))&gt;0,1,0))</f>
        <v/>
      </c>
      <c r="M792" t="inlineStr">
        <is>
          <t>Data R</t>
        </is>
      </c>
    </row>
    <row r="793">
      <c r="A793" t="inlineStr">
        <is>
          <t>Regional 1</t>
        </is>
      </c>
      <c r="B793">
        <f>IF('Data R1'!C795="","",'Data R1'!B795)</f>
        <v/>
      </c>
      <c r="C793">
        <f>IF('Data R1'!C795="","",'Data R1'!C795)</f>
        <v/>
      </c>
      <c r="D793">
        <f>IF('Data R1'!C795="","",'Data R1'!D795)</f>
        <v/>
      </c>
      <c r="E793">
        <f>IF('Data R1'!C795="","",'Data R1'!E795)</f>
        <v/>
      </c>
      <c r="F793">
        <f>IF('Data R1'!C795="","",'Data R1'!F795)</f>
        <v/>
      </c>
      <c r="G793">
        <f>IF('Data R1'!C795="","",'Data R1'!AD795)</f>
        <v/>
      </c>
      <c r="H793">
        <f>IF('Data R1'!C795="","",'Data R1'!AC795)</f>
        <v/>
      </c>
      <c r="I793">
        <f>IF('Data R1'!C795="","",COUNTIF('Data R1'!J795,"&gt;0")+COUNTIF('Data R1'!L795,"&gt;0")+COUNTIF('Data R1'!N795,"&gt;0")+COUNTIF('Data R1'!P795,"&gt;0")+COUNTIF('Data R1'!R795,"&gt;0")+COUNTIF('Data R1'!T795,"&gt;0")+COUNTIF('Data R1'!V795,"&gt;0")+COUNTIF('Data R1'!X795,"&gt;0"))</f>
        <v/>
      </c>
      <c r="J793">
        <f>IF('Data R1'!C795="","",IF((COUNTIF('Data R1'!K795,"&gt;0")+COUNTIF('Data R1'!M795,"&gt;0")+COUNTIF('Data R1'!O795,"&gt;0")+COUNTIF('Data R1'!Q795,"&gt;0")+COUNTIF('Data R1'!S795,"&gt;0")+COUNTIF('Data R1'!U795,"&gt;0")+COUNTIF('Data R1'!W795,"&gt;0")+COUNTIF('Data R1'!Y795,"&gt;0"))&gt;0,1,0))</f>
        <v/>
      </c>
      <c r="M793" t="inlineStr">
        <is>
          <t>Data R</t>
        </is>
      </c>
    </row>
    <row r="794">
      <c r="A794" t="inlineStr">
        <is>
          <t>Regional 1</t>
        </is>
      </c>
      <c r="B794">
        <f>IF('Data R1'!C796="","",'Data R1'!B796)</f>
        <v/>
      </c>
      <c r="C794">
        <f>IF('Data R1'!C796="","",'Data R1'!C796)</f>
        <v/>
      </c>
      <c r="D794">
        <f>IF('Data R1'!C796="","",'Data R1'!D796)</f>
        <v/>
      </c>
      <c r="E794">
        <f>IF('Data R1'!C796="","",'Data R1'!E796)</f>
        <v/>
      </c>
      <c r="F794">
        <f>IF('Data R1'!C796="","",'Data R1'!F796)</f>
        <v/>
      </c>
      <c r="G794">
        <f>IF('Data R1'!C796="","",'Data R1'!AD796)</f>
        <v/>
      </c>
      <c r="H794">
        <f>IF('Data R1'!C796="","",'Data R1'!AC796)</f>
        <v/>
      </c>
      <c r="I794">
        <f>IF('Data R1'!C796="","",COUNTIF('Data R1'!J796,"&gt;0")+COUNTIF('Data R1'!L796,"&gt;0")+COUNTIF('Data R1'!N796,"&gt;0")+COUNTIF('Data R1'!P796,"&gt;0")+COUNTIF('Data R1'!R796,"&gt;0")+COUNTIF('Data R1'!T796,"&gt;0")+COUNTIF('Data R1'!V796,"&gt;0")+COUNTIF('Data R1'!X796,"&gt;0"))</f>
        <v/>
      </c>
      <c r="J794">
        <f>IF('Data R1'!C796="","",IF((COUNTIF('Data R1'!K796,"&gt;0")+COUNTIF('Data R1'!M796,"&gt;0")+COUNTIF('Data R1'!O796,"&gt;0")+COUNTIF('Data R1'!Q796,"&gt;0")+COUNTIF('Data R1'!S796,"&gt;0")+COUNTIF('Data R1'!U796,"&gt;0")+COUNTIF('Data R1'!W796,"&gt;0")+COUNTIF('Data R1'!Y796,"&gt;0"))&gt;0,1,0))</f>
        <v/>
      </c>
      <c r="M794" t="inlineStr">
        <is>
          <t>Data R</t>
        </is>
      </c>
    </row>
    <row r="795">
      <c r="A795" t="inlineStr">
        <is>
          <t>Regional 1</t>
        </is>
      </c>
      <c r="B795">
        <f>IF('Data R1'!C797="","",'Data R1'!B797)</f>
        <v/>
      </c>
      <c r="C795">
        <f>IF('Data R1'!C797="","",'Data R1'!C797)</f>
        <v/>
      </c>
      <c r="D795">
        <f>IF('Data R1'!C797="","",'Data R1'!D797)</f>
        <v/>
      </c>
      <c r="E795">
        <f>IF('Data R1'!C797="","",'Data R1'!E797)</f>
        <v/>
      </c>
      <c r="F795">
        <f>IF('Data R1'!C797="","",'Data R1'!F797)</f>
        <v/>
      </c>
      <c r="G795">
        <f>IF('Data R1'!C797="","",'Data R1'!AD797)</f>
        <v/>
      </c>
      <c r="H795">
        <f>IF('Data R1'!C797="","",'Data R1'!AC797)</f>
        <v/>
      </c>
      <c r="I795">
        <f>IF('Data R1'!C797="","",COUNTIF('Data R1'!J797,"&gt;0")+COUNTIF('Data R1'!L797,"&gt;0")+COUNTIF('Data R1'!N797,"&gt;0")+COUNTIF('Data R1'!P797,"&gt;0")+COUNTIF('Data R1'!R797,"&gt;0")+COUNTIF('Data R1'!T797,"&gt;0")+COUNTIF('Data R1'!V797,"&gt;0")+COUNTIF('Data R1'!X797,"&gt;0"))</f>
        <v/>
      </c>
      <c r="J795">
        <f>IF('Data R1'!C797="","",IF((COUNTIF('Data R1'!K797,"&gt;0")+COUNTIF('Data R1'!M797,"&gt;0")+COUNTIF('Data R1'!O797,"&gt;0")+COUNTIF('Data R1'!Q797,"&gt;0")+COUNTIF('Data R1'!S797,"&gt;0")+COUNTIF('Data R1'!U797,"&gt;0")+COUNTIF('Data R1'!W797,"&gt;0")+COUNTIF('Data R1'!Y797,"&gt;0"))&gt;0,1,0))</f>
        <v/>
      </c>
      <c r="M795" t="inlineStr">
        <is>
          <t>Data R</t>
        </is>
      </c>
    </row>
    <row r="796">
      <c r="A796" t="inlineStr">
        <is>
          <t>Regional 1</t>
        </is>
      </c>
      <c r="B796">
        <f>IF('Data R1'!C798="","",'Data R1'!B798)</f>
        <v/>
      </c>
      <c r="C796">
        <f>IF('Data R1'!C798="","",'Data R1'!C798)</f>
        <v/>
      </c>
      <c r="D796">
        <f>IF('Data R1'!C798="","",'Data R1'!D798)</f>
        <v/>
      </c>
      <c r="E796">
        <f>IF('Data R1'!C798="","",'Data R1'!E798)</f>
        <v/>
      </c>
      <c r="F796">
        <f>IF('Data R1'!C798="","",'Data R1'!F798)</f>
        <v/>
      </c>
      <c r="G796">
        <f>IF('Data R1'!C798="","",'Data R1'!AD798)</f>
        <v/>
      </c>
      <c r="H796">
        <f>IF('Data R1'!C798="","",'Data R1'!AC798)</f>
        <v/>
      </c>
      <c r="I796">
        <f>IF('Data R1'!C798="","",COUNTIF('Data R1'!J798,"&gt;0")+COUNTIF('Data R1'!L798,"&gt;0")+COUNTIF('Data R1'!N798,"&gt;0")+COUNTIF('Data R1'!P798,"&gt;0")+COUNTIF('Data R1'!R798,"&gt;0")+COUNTIF('Data R1'!T798,"&gt;0")+COUNTIF('Data R1'!V798,"&gt;0")+COUNTIF('Data R1'!X798,"&gt;0"))</f>
        <v/>
      </c>
      <c r="J796">
        <f>IF('Data R1'!C798="","",IF((COUNTIF('Data R1'!K798,"&gt;0")+COUNTIF('Data R1'!M798,"&gt;0")+COUNTIF('Data R1'!O798,"&gt;0")+COUNTIF('Data R1'!Q798,"&gt;0")+COUNTIF('Data R1'!S798,"&gt;0")+COUNTIF('Data R1'!U798,"&gt;0")+COUNTIF('Data R1'!W798,"&gt;0")+COUNTIF('Data R1'!Y798,"&gt;0"))&gt;0,1,0))</f>
        <v/>
      </c>
      <c r="M796" t="inlineStr">
        <is>
          <t>Data R</t>
        </is>
      </c>
    </row>
    <row r="797">
      <c r="A797" t="inlineStr">
        <is>
          <t>Regional 1</t>
        </is>
      </c>
      <c r="B797">
        <f>IF('Data R1'!C799="","",'Data R1'!B799)</f>
        <v/>
      </c>
      <c r="C797">
        <f>IF('Data R1'!C799="","",'Data R1'!C799)</f>
        <v/>
      </c>
      <c r="D797">
        <f>IF('Data R1'!C799="","",'Data R1'!D799)</f>
        <v/>
      </c>
      <c r="E797">
        <f>IF('Data R1'!C799="","",'Data R1'!E799)</f>
        <v/>
      </c>
      <c r="F797">
        <f>IF('Data R1'!C799="","",'Data R1'!F799)</f>
        <v/>
      </c>
      <c r="G797">
        <f>IF('Data R1'!C799="","",'Data R1'!AD799)</f>
        <v/>
      </c>
      <c r="H797">
        <f>IF('Data R1'!C799="","",'Data R1'!AC799)</f>
        <v/>
      </c>
      <c r="I797">
        <f>IF('Data R1'!C799="","",COUNTIF('Data R1'!J799,"&gt;0")+COUNTIF('Data R1'!L799,"&gt;0")+COUNTIF('Data R1'!N799,"&gt;0")+COUNTIF('Data R1'!P799,"&gt;0")+COUNTIF('Data R1'!R799,"&gt;0")+COUNTIF('Data R1'!T799,"&gt;0")+COUNTIF('Data R1'!V799,"&gt;0")+COUNTIF('Data R1'!X799,"&gt;0"))</f>
        <v/>
      </c>
      <c r="J797">
        <f>IF('Data R1'!C799="","",IF((COUNTIF('Data R1'!K799,"&gt;0")+COUNTIF('Data R1'!M799,"&gt;0")+COUNTIF('Data R1'!O799,"&gt;0")+COUNTIF('Data R1'!Q799,"&gt;0")+COUNTIF('Data R1'!S799,"&gt;0")+COUNTIF('Data R1'!U799,"&gt;0")+COUNTIF('Data R1'!W799,"&gt;0")+COUNTIF('Data R1'!Y799,"&gt;0"))&gt;0,1,0))</f>
        <v/>
      </c>
      <c r="M797" t="inlineStr">
        <is>
          <t>Data R</t>
        </is>
      </c>
    </row>
    <row r="798">
      <c r="A798" t="inlineStr">
        <is>
          <t>Regional 1</t>
        </is>
      </c>
      <c r="B798">
        <f>IF('Data R1'!C800="","",'Data R1'!B800)</f>
        <v/>
      </c>
      <c r="C798">
        <f>IF('Data R1'!C800="","",'Data R1'!C800)</f>
        <v/>
      </c>
      <c r="D798">
        <f>IF('Data R1'!C800="","",'Data R1'!D800)</f>
        <v/>
      </c>
      <c r="E798">
        <f>IF('Data R1'!C800="","",'Data R1'!E800)</f>
        <v/>
      </c>
      <c r="F798">
        <f>IF('Data R1'!C800="","",'Data R1'!F800)</f>
        <v/>
      </c>
      <c r="G798">
        <f>IF('Data R1'!C800="","",'Data R1'!AD800)</f>
        <v/>
      </c>
      <c r="H798">
        <f>IF('Data R1'!C800="","",'Data R1'!AC800)</f>
        <v/>
      </c>
      <c r="I798">
        <f>IF('Data R1'!C800="","",COUNTIF('Data R1'!J800,"&gt;0")+COUNTIF('Data R1'!L800,"&gt;0")+COUNTIF('Data R1'!N800,"&gt;0")+COUNTIF('Data R1'!P800,"&gt;0")+COUNTIF('Data R1'!R800,"&gt;0")+COUNTIF('Data R1'!T800,"&gt;0")+COUNTIF('Data R1'!V800,"&gt;0")+COUNTIF('Data R1'!X800,"&gt;0"))</f>
        <v/>
      </c>
      <c r="J798">
        <f>IF('Data R1'!C800="","",IF((COUNTIF('Data R1'!K800,"&gt;0")+COUNTIF('Data R1'!M800,"&gt;0")+COUNTIF('Data R1'!O800,"&gt;0")+COUNTIF('Data R1'!Q800,"&gt;0")+COUNTIF('Data R1'!S800,"&gt;0")+COUNTIF('Data R1'!U800,"&gt;0")+COUNTIF('Data R1'!W800,"&gt;0")+COUNTIF('Data R1'!Y800,"&gt;0"))&gt;0,1,0))</f>
        <v/>
      </c>
      <c r="M798" t="inlineStr">
        <is>
          <t>Data R</t>
        </is>
      </c>
    </row>
    <row r="799">
      <c r="A799" t="inlineStr">
        <is>
          <t>Regional 1</t>
        </is>
      </c>
      <c r="B799">
        <f>IF('Data R1'!C801="","",'Data R1'!B801)</f>
        <v/>
      </c>
      <c r="C799">
        <f>IF('Data R1'!C801="","",'Data R1'!C801)</f>
        <v/>
      </c>
      <c r="D799">
        <f>IF('Data R1'!C801="","",'Data R1'!D801)</f>
        <v/>
      </c>
      <c r="E799">
        <f>IF('Data R1'!C801="","",'Data R1'!E801)</f>
        <v/>
      </c>
      <c r="F799">
        <f>IF('Data R1'!C801="","",'Data R1'!F801)</f>
        <v/>
      </c>
      <c r="G799">
        <f>IF('Data R1'!C801="","",'Data R1'!AD801)</f>
        <v/>
      </c>
      <c r="H799">
        <f>IF('Data R1'!C801="","",'Data R1'!AC801)</f>
        <v/>
      </c>
      <c r="I799">
        <f>IF('Data R1'!C801="","",COUNTIF('Data R1'!J801,"&gt;0")+COUNTIF('Data R1'!L801,"&gt;0")+COUNTIF('Data R1'!N801,"&gt;0")+COUNTIF('Data R1'!P801,"&gt;0")+COUNTIF('Data R1'!R801,"&gt;0")+COUNTIF('Data R1'!T801,"&gt;0")+COUNTIF('Data R1'!V801,"&gt;0")+COUNTIF('Data R1'!X801,"&gt;0"))</f>
        <v/>
      </c>
      <c r="J799">
        <f>IF('Data R1'!C801="","",IF((COUNTIF('Data R1'!K801,"&gt;0")+COUNTIF('Data R1'!M801,"&gt;0")+COUNTIF('Data R1'!O801,"&gt;0")+COUNTIF('Data R1'!Q801,"&gt;0")+COUNTIF('Data R1'!S801,"&gt;0")+COUNTIF('Data R1'!U801,"&gt;0")+COUNTIF('Data R1'!W801,"&gt;0")+COUNTIF('Data R1'!Y801,"&gt;0"))&gt;0,1,0))</f>
        <v/>
      </c>
      <c r="M799" t="inlineStr">
        <is>
          <t>Data R</t>
        </is>
      </c>
    </row>
    <row r="800">
      <c r="A800" t="inlineStr">
        <is>
          <t>Regional 1</t>
        </is>
      </c>
      <c r="B800">
        <f>IF('Data R1'!C802="","",'Data R1'!B802)</f>
        <v/>
      </c>
      <c r="C800">
        <f>IF('Data R1'!C802="","",'Data R1'!C802)</f>
        <v/>
      </c>
      <c r="D800">
        <f>IF('Data R1'!C802="","",'Data R1'!D802)</f>
        <v/>
      </c>
      <c r="E800">
        <f>IF('Data R1'!C802="","",'Data R1'!E802)</f>
        <v/>
      </c>
      <c r="F800">
        <f>IF('Data R1'!C802="","",'Data R1'!F802)</f>
        <v/>
      </c>
      <c r="G800">
        <f>IF('Data R1'!C802="","",'Data R1'!AD802)</f>
        <v/>
      </c>
      <c r="H800">
        <f>IF('Data R1'!C802="","",'Data R1'!AC802)</f>
        <v/>
      </c>
      <c r="I800">
        <f>IF('Data R1'!C802="","",COUNTIF('Data R1'!J802,"&gt;0")+COUNTIF('Data R1'!L802,"&gt;0")+COUNTIF('Data R1'!N802,"&gt;0")+COUNTIF('Data R1'!P802,"&gt;0")+COUNTIF('Data R1'!R802,"&gt;0")+COUNTIF('Data R1'!T802,"&gt;0")+COUNTIF('Data R1'!V802,"&gt;0")+COUNTIF('Data R1'!X802,"&gt;0"))</f>
        <v/>
      </c>
      <c r="J800">
        <f>IF('Data R1'!C802="","",IF((COUNTIF('Data R1'!K802,"&gt;0")+COUNTIF('Data R1'!M802,"&gt;0")+COUNTIF('Data R1'!O802,"&gt;0")+COUNTIF('Data R1'!Q802,"&gt;0")+COUNTIF('Data R1'!S802,"&gt;0")+COUNTIF('Data R1'!U802,"&gt;0")+COUNTIF('Data R1'!W802,"&gt;0")+COUNTIF('Data R1'!Y802,"&gt;0"))&gt;0,1,0))</f>
        <v/>
      </c>
      <c r="M800" t="inlineStr">
        <is>
          <t>Data R</t>
        </is>
      </c>
    </row>
    <row r="801">
      <c r="A801" t="inlineStr">
        <is>
          <t>Regional 1</t>
        </is>
      </c>
      <c r="B801">
        <f>IF('Data R1'!C803="","",'Data R1'!B803)</f>
        <v/>
      </c>
      <c r="C801">
        <f>IF('Data R1'!C803="","",'Data R1'!C803)</f>
        <v/>
      </c>
      <c r="D801">
        <f>IF('Data R1'!C803="","",'Data R1'!D803)</f>
        <v/>
      </c>
      <c r="E801">
        <f>IF('Data R1'!C803="","",'Data R1'!E803)</f>
        <v/>
      </c>
      <c r="F801">
        <f>IF('Data R1'!C803="","",'Data R1'!F803)</f>
        <v/>
      </c>
      <c r="G801">
        <f>IF('Data R1'!C803="","",'Data R1'!AD803)</f>
        <v/>
      </c>
      <c r="H801">
        <f>IF('Data R1'!C803="","",'Data R1'!AC803)</f>
        <v/>
      </c>
      <c r="I801">
        <f>IF('Data R1'!C803="","",COUNTIF('Data R1'!J803,"&gt;0")+COUNTIF('Data R1'!L803,"&gt;0")+COUNTIF('Data R1'!N803,"&gt;0")+COUNTIF('Data R1'!P803,"&gt;0")+COUNTIF('Data R1'!R803,"&gt;0")+COUNTIF('Data R1'!T803,"&gt;0")+COUNTIF('Data R1'!V803,"&gt;0")+COUNTIF('Data R1'!X803,"&gt;0"))</f>
        <v/>
      </c>
      <c r="J801">
        <f>IF('Data R1'!C803="","",IF((COUNTIF('Data R1'!K803,"&gt;0")+COUNTIF('Data R1'!M803,"&gt;0")+COUNTIF('Data R1'!O803,"&gt;0")+COUNTIF('Data R1'!Q803,"&gt;0")+COUNTIF('Data R1'!S803,"&gt;0")+COUNTIF('Data R1'!U803,"&gt;0")+COUNTIF('Data R1'!W803,"&gt;0")+COUNTIF('Data R1'!Y803,"&gt;0"))&gt;0,1,0))</f>
        <v/>
      </c>
      <c r="M801" t="inlineStr">
        <is>
          <t>Data R</t>
        </is>
      </c>
    </row>
    <row r="802">
      <c r="A802" t="inlineStr">
        <is>
          <t>Regional 1</t>
        </is>
      </c>
      <c r="B802">
        <f>IF('Data R1'!C804="","",'Data R1'!B804)</f>
        <v/>
      </c>
      <c r="C802">
        <f>IF('Data R1'!C804="","",'Data R1'!C804)</f>
        <v/>
      </c>
      <c r="D802">
        <f>IF('Data R1'!C804="","",'Data R1'!D804)</f>
        <v/>
      </c>
      <c r="E802">
        <f>IF('Data R1'!C804="","",'Data R1'!E804)</f>
        <v/>
      </c>
      <c r="F802">
        <f>IF('Data R1'!C804="","",'Data R1'!F804)</f>
        <v/>
      </c>
      <c r="G802">
        <f>IF('Data R1'!C804="","",'Data R1'!AD804)</f>
        <v/>
      </c>
      <c r="H802">
        <f>IF('Data R1'!C804="","",'Data R1'!AC804)</f>
        <v/>
      </c>
      <c r="I802">
        <f>IF('Data R1'!C804="","",COUNTIF('Data R1'!J804,"&gt;0")+COUNTIF('Data R1'!L804,"&gt;0")+COUNTIF('Data R1'!N804,"&gt;0")+COUNTIF('Data R1'!P804,"&gt;0")+COUNTIF('Data R1'!R804,"&gt;0")+COUNTIF('Data R1'!T804,"&gt;0")+COUNTIF('Data R1'!V804,"&gt;0")+COUNTIF('Data R1'!X804,"&gt;0"))</f>
        <v/>
      </c>
      <c r="J802">
        <f>IF('Data R1'!C804="","",IF((COUNTIF('Data R1'!K804,"&gt;0")+COUNTIF('Data R1'!M804,"&gt;0")+COUNTIF('Data R1'!O804,"&gt;0")+COUNTIF('Data R1'!Q804,"&gt;0")+COUNTIF('Data R1'!S804,"&gt;0")+COUNTIF('Data R1'!U804,"&gt;0")+COUNTIF('Data R1'!W804,"&gt;0")+COUNTIF('Data R1'!Y804,"&gt;0"))&gt;0,1,0))</f>
        <v/>
      </c>
      <c r="M802" t="inlineStr">
        <is>
          <t>Data R</t>
        </is>
      </c>
    </row>
    <row r="803">
      <c r="A803" t="inlineStr">
        <is>
          <t>Regional 1</t>
        </is>
      </c>
      <c r="B803">
        <f>IF('Data R1'!C805="","",'Data R1'!B805)</f>
        <v/>
      </c>
      <c r="C803">
        <f>IF('Data R1'!C805="","",'Data R1'!C805)</f>
        <v/>
      </c>
      <c r="D803">
        <f>IF('Data R1'!C805="","",'Data R1'!D805)</f>
        <v/>
      </c>
      <c r="E803">
        <f>IF('Data R1'!C805="","",'Data R1'!E805)</f>
        <v/>
      </c>
      <c r="F803">
        <f>IF('Data R1'!C805="","",'Data R1'!F805)</f>
        <v/>
      </c>
      <c r="G803">
        <f>IF('Data R1'!C805="","",'Data R1'!AD805)</f>
        <v/>
      </c>
      <c r="H803">
        <f>IF('Data R1'!C805="","",'Data R1'!AC805)</f>
        <v/>
      </c>
      <c r="I803">
        <f>IF('Data R1'!C805="","",COUNTIF('Data R1'!J805,"&gt;0")+COUNTIF('Data R1'!L805,"&gt;0")+COUNTIF('Data R1'!N805,"&gt;0")+COUNTIF('Data R1'!P805,"&gt;0")+COUNTIF('Data R1'!R805,"&gt;0")+COUNTIF('Data R1'!T805,"&gt;0")+COUNTIF('Data R1'!V805,"&gt;0")+COUNTIF('Data R1'!X805,"&gt;0"))</f>
        <v/>
      </c>
      <c r="J803">
        <f>IF('Data R1'!C805="","",IF((COUNTIF('Data R1'!K805,"&gt;0")+COUNTIF('Data R1'!M805,"&gt;0")+COUNTIF('Data R1'!O805,"&gt;0")+COUNTIF('Data R1'!Q805,"&gt;0")+COUNTIF('Data R1'!S805,"&gt;0")+COUNTIF('Data R1'!U805,"&gt;0")+COUNTIF('Data R1'!W805,"&gt;0")+COUNTIF('Data R1'!Y805,"&gt;0"))&gt;0,1,0))</f>
        <v/>
      </c>
      <c r="M803" t="inlineStr">
        <is>
          <t>Data R</t>
        </is>
      </c>
    </row>
    <row r="804">
      <c r="A804" t="inlineStr">
        <is>
          <t>Regional 1</t>
        </is>
      </c>
      <c r="B804">
        <f>IF('Data R1'!C806="","",'Data R1'!B806)</f>
        <v/>
      </c>
      <c r="C804">
        <f>IF('Data R1'!C806="","",'Data R1'!C806)</f>
        <v/>
      </c>
      <c r="D804">
        <f>IF('Data R1'!C806="","",'Data R1'!D806)</f>
        <v/>
      </c>
      <c r="E804">
        <f>IF('Data R1'!C806="","",'Data R1'!E806)</f>
        <v/>
      </c>
      <c r="F804">
        <f>IF('Data R1'!C806="","",'Data R1'!F806)</f>
        <v/>
      </c>
      <c r="G804">
        <f>IF('Data R1'!C806="","",'Data R1'!AD806)</f>
        <v/>
      </c>
      <c r="H804">
        <f>IF('Data R1'!C806="","",'Data R1'!AC806)</f>
        <v/>
      </c>
      <c r="I804">
        <f>IF('Data R1'!C806="","",COUNTIF('Data R1'!J806,"&gt;0")+COUNTIF('Data R1'!L806,"&gt;0")+COUNTIF('Data R1'!N806,"&gt;0")+COUNTIF('Data R1'!P806,"&gt;0")+COUNTIF('Data R1'!R806,"&gt;0")+COUNTIF('Data R1'!T806,"&gt;0")+COUNTIF('Data R1'!V806,"&gt;0")+COUNTIF('Data R1'!X806,"&gt;0"))</f>
        <v/>
      </c>
      <c r="J804">
        <f>IF('Data R1'!C806="","",IF((COUNTIF('Data R1'!K806,"&gt;0")+COUNTIF('Data R1'!M806,"&gt;0")+COUNTIF('Data R1'!O806,"&gt;0")+COUNTIF('Data R1'!Q806,"&gt;0")+COUNTIF('Data R1'!S806,"&gt;0")+COUNTIF('Data R1'!U806,"&gt;0")+COUNTIF('Data R1'!W806,"&gt;0")+COUNTIF('Data R1'!Y806,"&gt;0"))&gt;0,1,0))</f>
        <v/>
      </c>
      <c r="M804" t="inlineStr">
        <is>
          <t>Data R</t>
        </is>
      </c>
    </row>
    <row r="805">
      <c r="A805" t="inlineStr">
        <is>
          <t>Regional 1</t>
        </is>
      </c>
      <c r="B805">
        <f>IF('Data R1'!C807="","",'Data R1'!B807)</f>
        <v/>
      </c>
      <c r="C805">
        <f>IF('Data R1'!C807="","",'Data R1'!C807)</f>
        <v/>
      </c>
      <c r="D805">
        <f>IF('Data R1'!C807="","",'Data R1'!D807)</f>
        <v/>
      </c>
      <c r="E805">
        <f>IF('Data R1'!C807="","",'Data R1'!E807)</f>
        <v/>
      </c>
      <c r="F805">
        <f>IF('Data R1'!C807="","",'Data R1'!F807)</f>
        <v/>
      </c>
      <c r="G805">
        <f>IF('Data R1'!C807="","",'Data R1'!AD807)</f>
        <v/>
      </c>
      <c r="H805">
        <f>IF('Data R1'!C807="","",'Data R1'!AC807)</f>
        <v/>
      </c>
      <c r="I805">
        <f>IF('Data R1'!C807="","",COUNTIF('Data R1'!J807,"&gt;0")+COUNTIF('Data R1'!L807,"&gt;0")+COUNTIF('Data R1'!N807,"&gt;0")+COUNTIF('Data R1'!P807,"&gt;0")+COUNTIF('Data R1'!R807,"&gt;0")+COUNTIF('Data R1'!T807,"&gt;0")+COUNTIF('Data R1'!V807,"&gt;0")+COUNTIF('Data R1'!X807,"&gt;0"))</f>
        <v/>
      </c>
      <c r="J805">
        <f>IF('Data R1'!C807="","",IF((COUNTIF('Data R1'!K807,"&gt;0")+COUNTIF('Data R1'!M807,"&gt;0")+COUNTIF('Data R1'!O807,"&gt;0")+COUNTIF('Data R1'!Q807,"&gt;0")+COUNTIF('Data R1'!S807,"&gt;0")+COUNTIF('Data R1'!U807,"&gt;0")+COUNTIF('Data R1'!W807,"&gt;0")+COUNTIF('Data R1'!Y807,"&gt;0"))&gt;0,1,0))</f>
        <v/>
      </c>
      <c r="M805" t="inlineStr">
        <is>
          <t>Data R</t>
        </is>
      </c>
    </row>
    <row r="806">
      <c r="A806" t="inlineStr">
        <is>
          <t>Regional 1</t>
        </is>
      </c>
      <c r="B806">
        <f>IF('Data R1'!C808="","",'Data R1'!B808)</f>
        <v/>
      </c>
      <c r="C806">
        <f>IF('Data R1'!C808="","",'Data R1'!C808)</f>
        <v/>
      </c>
      <c r="D806">
        <f>IF('Data R1'!C808="","",'Data R1'!D808)</f>
        <v/>
      </c>
      <c r="E806">
        <f>IF('Data R1'!C808="","",'Data R1'!E808)</f>
        <v/>
      </c>
      <c r="F806">
        <f>IF('Data R1'!C808="","",'Data R1'!F808)</f>
        <v/>
      </c>
      <c r="G806">
        <f>IF('Data R1'!C808="","",'Data R1'!AD808)</f>
        <v/>
      </c>
      <c r="H806">
        <f>IF('Data R1'!C808="","",'Data R1'!AC808)</f>
        <v/>
      </c>
      <c r="I806">
        <f>IF('Data R1'!C808="","",COUNTIF('Data R1'!J808,"&gt;0")+COUNTIF('Data R1'!L808,"&gt;0")+COUNTIF('Data R1'!N808,"&gt;0")+COUNTIF('Data R1'!P808,"&gt;0")+COUNTIF('Data R1'!R808,"&gt;0")+COUNTIF('Data R1'!T808,"&gt;0")+COUNTIF('Data R1'!V808,"&gt;0")+COUNTIF('Data R1'!X808,"&gt;0"))</f>
        <v/>
      </c>
      <c r="J806">
        <f>IF('Data R1'!C808="","",IF((COUNTIF('Data R1'!K808,"&gt;0")+COUNTIF('Data R1'!M808,"&gt;0")+COUNTIF('Data R1'!O808,"&gt;0")+COUNTIF('Data R1'!Q808,"&gt;0")+COUNTIF('Data R1'!S808,"&gt;0")+COUNTIF('Data R1'!U808,"&gt;0")+COUNTIF('Data R1'!W808,"&gt;0")+COUNTIF('Data R1'!Y808,"&gt;0"))&gt;0,1,0))</f>
        <v/>
      </c>
      <c r="M806" t="inlineStr">
        <is>
          <t>Data R</t>
        </is>
      </c>
    </row>
    <row r="807">
      <c r="A807" t="inlineStr">
        <is>
          <t>Regional 1</t>
        </is>
      </c>
      <c r="B807">
        <f>IF('Data R1'!C809="","",'Data R1'!B809)</f>
        <v/>
      </c>
      <c r="C807">
        <f>IF('Data R1'!C809="","",'Data R1'!C809)</f>
        <v/>
      </c>
      <c r="D807">
        <f>IF('Data R1'!C809="","",'Data R1'!D809)</f>
        <v/>
      </c>
      <c r="E807">
        <f>IF('Data R1'!C809="","",'Data R1'!E809)</f>
        <v/>
      </c>
      <c r="F807">
        <f>IF('Data R1'!C809="","",'Data R1'!F809)</f>
        <v/>
      </c>
      <c r="G807">
        <f>IF('Data R1'!C809="","",'Data R1'!AD809)</f>
        <v/>
      </c>
      <c r="H807">
        <f>IF('Data R1'!C809="","",'Data R1'!AC809)</f>
        <v/>
      </c>
      <c r="I807">
        <f>IF('Data R1'!C809="","",COUNTIF('Data R1'!J809,"&gt;0")+COUNTIF('Data R1'!L809,"&gt;0")+COUNTIF('Data R1'!N809,"&gt;0")+COUNTIF('Data R1'!P809,"&gt;0")+COUNTIF('Data R1'!R809,"&gt;0")+COUNTIF('Data R1'!T809,"&gt;0")+COUNTIF('Data R1'!V809,"&gt;0")+COUNTIF('Data R1'!X809,"&gt;0"))</f>
        <v/>
      </c>
      <c r="J807">
        <f>IF('Data R1'!C809="","",IF((COUNTIF('Data R1'!K809,"&gt;0")+COUNTIF('Data R1'!M809,"&gt;0")+COUNTIF('Data R1'!O809,"&gt;0")+COUNTIF('Data R1'!Q809,"&gt;0")+COUNTIF('Data R1'!S809,"&gt;0")+COUNTIF('Data R1'!U809,"&gt;0")+COUNTIF('Data R1'!W809,"&gt;0")+COUNTIF('Data R1'!Y809,"&gt;0"))&gt;0,1,0))</f>
        <v/>
      </c>
      <c r="M807" t="inlineStr">
        <is>
          <t>Data R</t>
        </is>
      </c>
    </row>
    <row r="808">
      <c r="A808" t="inlineStr">
        <is>
          <t>Regional 1</t>
        </is>
      </c>
      <c r="B808">
        <f>IF('Data R1'!C810="","",'Data R1'!B810)</f>
        <v/>
      </c>
      <c r="C808">
        <f>IF('Data R1'!C810="","",'Data R1'!C810)</f>
        <v/>
      </c>
      <c r="D808">
        <f>IF('Data R1'!C810="","",'Data R1'!D810)</f>
        <v/>
      </c>
      <c r="E808">
        <f>IF('Data R1'!C810="","",'Data R1'!E810)</f>
        <v/>
      </c>
      <c r="F808">
        <f>IF('Data R1'!C810="","",'Data R1'!F810)</f>
        <v/>
      </c>
      <c r="G808">
        <f>IF('Data R1'!C810="","",'Data R1'!AD810)</f>
        <v/>
      </c>
      <c r="H808">
        <f>IF('Data R1'!C810="","",'Data R1'!AC810)</f>
        <v/>
      </c>
      <c r="I808">
        <f>IF('Data R1'!C810="","",COUNTIF('Data R1'!J810,"&gt;0")+COUNTIF('Data R1'!L810,"&gt;0")+COUNTIF('Data R1'!N810,"&gt;0")+COUNTIF('Data R1'!P810,"&gt;0")+COUNTIF('Data R1'!R810,"&gt;0")+COUNTIF('Data R1'!T810,"&gt;0")+COUNTIF('Data R1'!V810,"&gt;0")+COUNTIF('Data R1'!X810,"&gt;0"))</f>
        <v/>
      </c>
      <c r="J808">
        <f>IF('Data R1'!C810="","",IF((COUNTIF('Data R1'!K810,"&gt;0")+COUNTIF('Data R1'!M810,"&gt;0")+COUNTIF('Data R1'!O810,"&gt;0")+COUNTIF('Data R1'!Q810,"&gt;0")+COUNTIF('Data R1'!S810,"&gt;0")+COUNTIF('Data R1'!U810,"&gt;0")+COUNTIF('Data R1'!W810,"&gt;0")+COUNTIF('Data R1'!Y810,"&gt;0"))&gt;0,1,0))</f>
        <v/>
      </c>
      <c r="M808" t="inlineStr">
        <is>
          <t>Data R</t>
        </is>
      </c>
    </row>
    <row r="809">
      <c r="A809" t="inlineStr">
        <is>
          <t>Regional 1</t>
        </is>
      </c>
      <c r="B809">
        <f>IF('Data R1'!C811="","",'Data R1'!B811)</f>
        <v/>
      </c>
      <c r="C809">
        <f>IF('Data R1'!C811="","",'Data R1'!C811)</f>
        <v/>
      </c>
      <c r="D809">
        <f>IF('Data R1'!C811="","",'Data R1'!D811)</f>
        <v/>
      </c>
      <c r="E809">
        <f>IF('Data R1'!C811="","",'Data R1'!E811)</f>
        <v/>
      </c>
      <c r="F809">
        <f>IF('Data R1'!C811="","",'Data R1'!F811)</f>
        <v/>
      </c>
      <c r="G809">
        <f>IF('Data R1'!C811="","",'Data R1'!AD811)</f>
        <v/>
      </c>
      <c r="H809">
        <f>IF('Data R1'!C811="","",'Data R1'!AC811)</f>
        <v/>
      </c>
      <c r="I809">
        <f>IF('Data R1'!C811="","",COUNTIF('Data R1'!J811,"&gt;0")+COUNTIF('Data R1'!L811,"&gt;0")+COUNTIF('Data R1'!N811,"&gt;0")+COUNTIF('Data R1'!P811,"&gt;0")+COUNTIF('Data R1'!R811,"&gt;0")+COUNTIF('Data R1'!T811,"&gt;0")+COUNTIF('Data R1'!V811,"&gt;0")+COUNTIF('Data R1'!X811,"&gt;0"))</f>
        <v/>
      </c>
      <c r="J809">
        <f>IF('Data R1'!C811="","",IF((COUNTIF('Data R1'!K811,"&gt;0")+COUNTIF('Data R1'!M811,"&gt;0")+COUNTIF('Data R1'!O811,"&gt;0")+COUNTIF('Data R1'!Q811,"&gt;0")+COUNTIF('Data R1'!S811,"&gt;0")+COUNTIF('Data R1'!U811,"&gt;0")+COUNTIF('Data R1'!W811,"&gt;0")+COUNTIF('Data R1'!Y811,"&gt;0"))&gt;0,1,0))</f>
        <v/>
      </c>
      <c r="M809" t="inlineStr">
        <is>
          <t>Data R</t>
        </is>
      </c>
    </row>
    <row r="810">
      <c r="A810" t="inlineStr">
        <is>
          <t>Regional 1</t>
        </is>
      </c>
      <c r="B810">
        <f>IF('Data R1'!C812="","",'Data R1'!B812)</f>
        <v/>
      </c>
      <c r="C810">
        <f>IF('Data R1'!C812="","",'Data R1'!C812)</f>
        <v/>
      </c>
      <c r="D810">
        <f>IF('Data R1'!C812="","",'Data R1'!D812)</f>
        <v/>
      </c>
      <c r="E810">
        <f>IF('Data R1'!C812="","",'Data R1'!E812)</f>
        <v/>
      </c>
      <c r="F810">
        <f>IF('Data R1'!C812="","",'Data R1'!F812)</f>
        <v/>
      </c>
      <c r="G810">
        <f>IF('Data R1'!C812="","",'Data R1'!AD812)</f>
        <v/>
      </c>
      <c r="H810">
        <f>IF('Data R1'!C812="","",'Data R1'!AC812)</f>
        <v/>
      </c>
      <c r="I810">
        <f>IF('Data R1'!C812="","",COUNTIF('Data R1'!J812,"&gt;0")+COUNTIF('Data R1'!L812,"&gt;0")+COUNTIF('Data R1'!N812,"&gt;0")+COUNTIF('Data R1'!P812,"&gt;0")+COUNTIF('Data R1'!R812,"&gt;0")+COUNTIF('Data R1'!T812,"&gt;0")+COUNTIF('Data R1'!V812,"&gt;0")+COUNTIF('Data R1'!X812,"&gt;0"))</f>
        <v/>
      </c>
      <c r="J810">
        <f>IF('Data R1'!C812="","",IF((COUNTIF('Data R1'!K812,"&gt;0")+COUNTIF('Data R1'!M812,"&gt;0")+COUNTIF('Data R1'!O812,"&gt;0")+COUNTIF('Data R1'!Q812,"&gt;0")+COUNTIF('Data R1'!S812,"&gt;0")+COUNTIF('Data R1'!U812,"&gt;0")+COUNTIF('Data R1'!W812,"&gt;0")+COUNTIF('Data R1'!Y812,"&gt;0"))&gt;0,1,0))</f>
        <v/>
      </c>
      <c r="M810" t="inlineStr">
        <is>
          <t>Data R</t>
        </is>
      </c>
    </row>
    <row r="811">
      <c r="A811" t="inlineStr">
        <is>
          <t>Regional 1</t>
        </is>
      </c>
      <c r="B811">
        <f>IF('Data R1'!C813="","",'Data R1'!B813)</f>
        <v/>
      </c>
      <c r="C811">
        <f>IF('Data R1'!C813="","",'Data R1'!C813)</f>
        <v/>
      </c>
      <c r="D811">
        <f>IF('Data R1'!C813="","",'Data R1'!D813)</f>
        <v/>
      </c>
      <c r="E811">
        <f>IF('Data R1'!C813="","",'Data R1'!E813)</f>
        <v/>
      </c>
      <c r="F811">
        <f>IF('Data R1'!C813="","",'Data R1'!F813)</f>
        <v/>
      </c>
      <c r="G811">
        <f>IF('Data R1'!C813="","",'Data R1'!AD813)</f>
        <v/>
      </c>
      <c r="H811">
        <f>IF('Data R1'!C813="","",'Data R1'!AC813)</f>
        <v/>
      </c>
      <c r="I811">
        <f>IF('Data R1'!C813="","",COUNTIF('Data R1'!J813,"&gt;0")+COUNTIF('Data R1'!L813,"&gt;0")+COUNTIF('Data R1'!N813,"&gt;0")+COUNTIF('Data R1'!P813,"&gt;0")+COUNTIF('Data R1'!R813,"&gt;0")+COUNTIF('Data R1'!T813,"&gt;0")+COUNTIF('Data R1'!V813,"&gt;0")+COUNTIF('Data R1'!X813,"&gt;0"))</f>
        <v/>
      </c>
      <c r="J811">
        <f>IF('Data R1'!C813="","",IF((COUNTIF('Data R1'!K813,"&gt;0")+COUNTIF('Data R1'!M813,"&gt;0")+COUNTIF('Data R1'!O813,"&gt;0")+COUNTIF('Data R1'!Q813,"&gt;0")+COUNTIF('Data R1'!S813,"&gt;0")+COUNTIF('Data R1'!U813,"&gt;0")+COUNTIF('Data R1'!W813,"&gt;0")+COUNTIF('Data R1'!Y813,"&gt;0"))&gt;0,1,0))</f>
        <v/>
      </c>
      <c r="M811" t="inlineStr">
        <is>
          <t>Data R</t>
        </is>
      </c>
    </row>
    <row r="812">
      <c r="A812" t="inlineStr">
        <is>
          <t>Regional 1</t>
        </is>
      </c>
      <c r="B812">
        <f>IF('Data R1'!C814="","",'Data R1'!B814)</f>
        <v/>
      </c>
      <c r="C812">
        <f>IF('Data R1'!C814="","",'Data R1'!C814)</f>
        <v/>
      </c>
      <c r="D812">
        <f>IF('Data R1'!C814="","",'Data R1'!D814)</f>
        <v/>
      </c>
      <c r="E812">
        <f>IF('Data R1'!C814="","",'Data R1'!E814)</f>
        <v/>
      </c>
      <c r="F812">
        <f>IF('Data R1'!C814="","",'Data R1'!F814)</f>
        <v/>
      </c>
      <c r="G812">
        <f>IF('Data R1'!C814="","",'Data R1'!AD814)</f>
        <v/>
      </c>
      <c r="H812">
        <f>IF('Data R1'!C814="","",'Data R1'!AC814)</f>
        <v/>
      </c>
      <c r="I812">
        <f>IF('Data R1'!C814="","",COUNTIF('Data R1'!J814,"&gt;0")+COUNTIF('Data R1'!L814,"&gt;0")+COUNTIF('Data R1'!N814,"&gt;0")+COUNTIF('Data R1'!P814,"&gt;0")+COUNTIF('Data R1'!R814,"&gt;0")+COUNTIF('Data R1'!T814,"&gt;0")+COUNTIF('Data R1'!V814,"&gt;0")+COUNTIF('Data R1'!X814,"&gt;0"))</f>
        <v/>
      </c>
      <c r="J812">
        <f>IF('Data R1'!C814="","",IF((COUNTIF('Data R1'!K814,"&gt;0")+COUNTIF('Data R1'!M814,"&gt;0")+COUNTIF('Data R1'!O814,"&gt;0")+COUNTIF('Data R1'!Q814,"&gt;0")+COUNTIF('Data R1'!S814,"&gt;0")+COUNTIF('Data R1'!U814,"&gt;0")+COUNTIF('Data R1'!W814,"&gt;0")+COUNTIF('Data R1'!Y814,"&gt;0"))&gt;0,1,0))</f>
        <v/>
      </c>
      <c r="M812" t="inlineStr">
        <is>
          <t>Data R</t>
        </is>
      </c>
    </row>
    <row r="813">
      <c r="A813" t="inlineStr">
        <is>
          <t>Regional 1</t>
        </is>
      </c>
      <c r="B813">
        <f>IF('Data R1'!C815="","",'Data R1'!B815)</f>
        <v/>
      </c>
      <c r="C813">
        <f>IF('Data R1'!C815="","",'Data R1'!C815)</f>
        <v/>
      </c>
      <c r="D813">
        <f>IF('Data R1'!C815="","",'Data R1'!D815)</f>
        <v/>
      </c>
      <c r="E813">
        <f>IF('Data R1'!C815="","",'Data R1'!E815)</f>
        <v/>
      </c>
      <c r="F813">
        <f>IF('Data R1'!C815="","",'Data R1'!F815)</f>
        <v/>
      </c>
      <c r="G813">
        <f>IF('Data R1'!C815="","",'Data R1'!AD815)</f>
        <v/>
      </c>
      <c r="H813">
        <f>IF('Data R1'!C815="","",'Data R1'!AC815)</f>
        <v/>
      </c>
      <c r="I813">
        <f>IF('Data R1'!C815="","",COUNTIF('Data R1'!J815,"&gt;0")+COUNTIF('Data R1'!L815,"&gt;0")+COUNTIF('Data R1'!N815,"&gt;0")+COUNTIF('Data R1'!P815,"&gt;0")+COUNTIF('Data R1'!R815,"&gt;0")+COUNTIF('Data R1'!T815,"&gt;0")+COUNTIF('Data R1'!V815,"&gt;0")+COUNTIF('Data R1'!X815,"&gt;0"))</f>
        <v/>
      </c>
      <c r="J813">
        <f>IF('Data R1'!C815="","",IF((COUNTIF('Data R1'!K815,"&gt;0")+COUNTIF('Data R1'!M815,"&gt;0")+COUNTIF('Data R1'!O815,"&gt;0")+COUNTIF('Data R1'!Q815,"&gt;0")+COUNTIF('Data R1'!S815,"&gt;0")+COUNTIF('Data R1'!U815,"&gt;0")+COUNTIF('Data R1'!W815,"&gt;0")+COUNTIF('Data R1'!Y815,"&gt;0"))&gt;0,1,0))</f>
        <v/>
      </c>
      <c r="M813" t="inlineStr">
        <is>
          <t>Data R</t>
        </is>
      </c>
    </row>
    <row r="814">
      <c r="A814" t="inlineStr">
        <is>
          <t>Regional 1</t>
        </is>
      </c>
      <c r="B814">
        <f>IF('Data R1'!C816="","",'Data R1'!B816)</f>
        <v/>
      </c>
      <c r="C814">
        <f>IF('Data R1'!C816="","",'Data R1'!C816)</f>
        <v/>
      </c>
      <c r="D814">
        <f>IF('Data R1'!C816="","",'Data R1'!D816)</f>
        <v/>
      </c>
      <c r="E814">
        <f>IF('Data R1'!C816="","",'Data R1'!E816)</f>
        <v/>
      </c>
      <c r="F814">
        <f>IF('Data R1'!C816="","",'Data R1'!F816)</f>
        <v/>
      </c>
      <c r="G814">
        <f>IF('Data R1'!C816="","",'Data R1'!AD816)</f>
        <v/>
      </c>
      <c r="H814">
        <f>IF('Data R1'!C816="","",'Data R1'!AC816)</f>
        <v/>
      </c>
      <c r="I814">
        <f>IF('Data R1'!C816="","",COUNTIF('Data R1'!J816,"&gt;0")+COUNTIF('Data R1'!L816,"&gt;0")+COUNTIF('Data R1'!N816,"&gt;0")+COUNTIF('Data R1'!P816,"&gt;0")+COUNTIF('Data R1'!R816,"&gt;0")+COUNTIF('Data R1'!T816,"&gt;0")+COUNTIF('Data R1'!V816,"&gt;0")+COUNTIF('Data R1'!X816,"&gt;0"))</f>
        <v/>
      </c>
      <c r="J814">
        <f>IF('Data R1'!C816="","",IF((COUNTIF('Data R1'!K816,"&gt;0")+COUNTIF('Data R1'!M816,"&gt;0")+COUNTIF('Data R1'!O816,"&gt;0")+COUNTIF('Data R1'!Q816,"&gt;0")+COUNTIF('Data R1'!S816,"&gt;0")+COUNTIF('Data R1'!U816,"&gt;0")+COUNTIF('Data R1'!W816,"&gt;0")+COUNTIF('Data R1'!Y816,"&gt;0"))&gt;0,1,0))</f>
        <v/>
      </c>
      <c r="M814" t="inlineStr">
        <is>
          <t>Data R</t>
        </is>
      </c>
    </row>
    <row r="815">
      <c r="A815" t="inlineStr">
        <is>
          <t>Regional 1</t>
        </is>
      </c>
      <c r="B815">
        <f>IF('Data R1'!C817="","",'Data R1'!B817)</f>
        <v/>
      </c>
      <c r="C815">
        <f>IF('Data R1'!C817="","",'Data R1'!C817)</f>
        <v/>
      </c>
      <c r="D815">
        <f>IF('Data R1'!C817="","",'Data R1'!D817)</f>
        <v/>
      </c>
      <c r="E815">
        <f>IF('Data R1'!C817="","",'Data R1'!E817)</f>
        <v/>
      </c>
      <c r="F815">
        <f>IF('Data R1'!C817="","",'Data R1'!F817)</f>
        <v/>
      </c>
      <c r="G815">
        <f>IF('Data R1'!C817="","",'Data R1'!AD817)</f>
        <v/>
      </c>
      <c r="H815">
        <f>IF('Data R1'!C817="","",'Data R1'!AC817)</f>
        <v/>
      </c>
      <c r="I815">
        <f>IF('Data R1'!C817="","",COUNTIF('Data R1'!J817,"&gt;0")+COUNTIF('Data R1'!L817,"&gt;0")+COUNTIF('Data R1'!N817,"&gt;0")+COUNTIF('Data R1'!P817,"&gt;0")+COUNTIF('Data R1'!R817,"&gt;0")+COUNTIF('Data R1'!T817,"&gt;0")+COUNTIF('Data R1'!V817,"&gt;0")+COUNTIF('Data R1'!X817,"&gt;0"))</f>
        <v/>
      </c>
      <c r="J815">
        <f>IF('Data R1'!C817="","",IF((COUNTIF('Data R1'!K817,"&gt;0")+COUNTIF('Data R1'!M817,"&gt;0")+COUNTIF('Data R1'!O817,"&gt;0")+COUNTIF('Data R1'!Q817,"&gt;0")+COUNTIF('Data R1'!S817,"&gt;0")+COUNTIF('Data R1'!U817,"&gt;0")+COUNTIF('Data R1'!W817,"&gt;0")+COUNTIF('Data R1'!Y817,"&gt;0"))&gt;0,1,0))</f>
        <v/>
      </c>
      <c r="M815" t="inlineStr">
        <is>
          <t>Data R</t>
        </is>
      </c>
    </row>
    <row r="816">
      <c r="A816" t="inlineStr">
        <is>
          <t>Regional 1</t>
        </is>
      </c>
      <c r="B816">
        <f>IF('Data R1'!C818="","",'Data R1'!B818)</f>
        <v/>
      </c>
      <c r="C816">
        <f>IF('Data R1'!C818="","",'Data R1'!C818)</f>
        <v/>
      </c>
      <c r="D816">
        <f>IF('Data R1'!C818="","",'Data R1'!D818)</f>
        <v/>
      </c>
      <c r="E816">
        <f>IF('Data R1'!C818="","",'Data R1'!E818)</f>
        <v/>
      </c>
      <c r="F816">
        <f>IF('Data R1'!C818="","",'Data R1'!F818)</f>
        <v/>
      </c>
      <c r="G816">
        <f>IF('Data R1'!C818="","",'Data R1'!AD818)</f>
        <v/>
      </c>
      <c r="H816">
        <f>IF('Data R1'!C818="","",'Data R1'!AC818)</f>
        <v/>
      </c>
      <c r="I816">
        <f>IF('Data R1'!C818="","",COUNTIF('Data R1'!J818,"&gt;0")+COUNTIF('Data R1'!L818,"&gt;0")+COUNTIF('Data R1'!N818,"&gt;0")+COUNTIF('Data R1'!P818,"&gt;0")+COUNTIF('Data R1'!R818,"&gt;0")+COUNTIF('Data R1'!T818,"&gt;0")+COUNTIF('Data R1'!V818,"&gt;0")+COUNTIF('Data R1'!X818,"&gt;0"))</f>
        <v/>
      </c>
      <c r="J816">
        <f>IF('Data R1'!C818="","",IF((COUNTIF('Data R1'!K818,"&gt;0")+COUNTIF('Data R1'!M818,"&gt;0")+COUNTIF('Data R1'!O818,"&gt;0")+COUNTIF('Data R1'!Q818,"&gt;0")+COUNTIF('Data R1'!S818,"&gt;0")+COUNTIF('Data R1'!U818,"&gt;0")+COUNTIF('Data R1'!W818,"&gt;0")+COUNTIF('Data R1'!Y818,"&gt;0"))&gt;0,1,0))</f>
        <v/>
      </c>
      <c r="M816" t="inlineStr">
        <is>
          <t>Data R</t>
        </is>
      </c>
    </row>
    <row r="817">
      <c r="A817" t="inlineStr">
        <is>
          <t>Regional 1</t>
        </is>
      </c>
      <c r="B817">
        <f>IF('Data R1'!C819="","",'Data R1'!B819)</f>
        <v/>
      </c>
      <c r="C817">
        <f>IF('Data R1'!C819="","",'Data R1'!C819)</f>
        <v/>
      </c>
      <c r="D817">
        <f>IF('Data R1'!C819="","",'Data R1'!D819)</f>
        <v/>
      </c>
      <c r="E817">
        <f>IF('Data R1'!C819="","",'Data R1'!E819)</f>
        <v/>
      </c>
      <c r="F817">
        <f>IF('Data R1'!C819="","",'Data R1'!F819)</f>
        <v/>
      </c>
      <c r="G817">
        <f>IF('Data R1'!C819="","",'Data R1'!AD819)</f>
        <v/>
      </c>
      <c r="H817">
        <f>IF('Data R1'!C819="","",'Data R1'!AC819)</f>
        <v/>
      </c>
      <c r="I817">
        <f>IF('Data R1'!C819="","",COUNTIF('Data R1'!J819,"&gt;0")+COUNTIF('Data R1'!L819,"&gt;0")+COUNTIF('Data R1'!N819,"&gt;0")+COUNTIF('Data R1'!P819,"&gt;0")+COUNTIF('Data R1'!R819,"&gt;0")+COUNTIF('Data R1'!T819,"&gt;0")+COUNTIF('Data R1'!V819,"&gt;0")+COUNTIF('Data R1'!X819,"&gt;0"))</f>
        <v/>
      </c>
      <c r="J817">
        <f>IF('Data R1'!C819="","",IF((COUNTIF('Data R1'!K819,"&gt;0")+COUNTIF('Data R1'!M819,"&gt;0")+COUNTIF('Data R1'!O819,"&gt;0")+COUNTIF('Data R1'!Q819,"&gt;0")+COUNTIF('Data R1'!S819,"&gt;0")+COUNTIF('Data R1'!U819,"&gt;0")+COUNTIF('Data R1'!W819,"&gt;0")+COUNTIF('Data R1'!Y819,"&gt;0"))&gt;0,1,0))</f>
        <v/>
      </c>
      <c r="M817" t="inlineStr">
        <is>
          <t>Data R</t>
        </is>
      </c>
    </row>
    <row r="818">
      <c r="A818" t="inlineStr">
        <is>
          <t>Regional 1</t>
        </is>
      </c>
      <c r="B818">
        <f>IF('Data R1'!C820="","",'Data R1'!B820)</f>
        <v/>
      </c>
      <c r="C818">
        <f>IF('Data R1'!C820="","",'Data R1'!C820)</f>
        <v/>
      </c>
      <c r="D818">
        <f>IF('Data R1'!C820="","",'Data R1'!D820)</f>
        <v/>
      </c>
      <c r="E818">
        <f>IF('Data R1'!C820="","",'Data R1'!E820)</f>
        <v/>
      </c>
      <c r="F818">
        <f>IF('Data R1'!C820="","",'Data R1'!F820)</f>
        <v/>
      </c>
      <c r="G818">
        <f>IF('Data R1'!C820="","",'Data R1'!AD820)</f>
        <v/>
      </c>
      <c r="H818">
        <f>IF('Data R1'!C820="","",'Data R1'!AC820)</f>
        <v/>
      </c>
      <c r="I818">
        <f>IF('Data R1'!C820="","",COUNTIF('Data R1'!J820,"&gt;0")+COUNTIF('Data R1'!L820,"&gt;0")+COUNTIF('Data R1'!N820,"&gt;0")+COUNTIF('Data R1'!P820,"&gt;0")+COUNTIF('Data R1'!R820,"&gt;0")+COUNTIF('Data R1'!T820,"&gt;0")+COUNTIF('Data R1'!V820,"&gt;0")+COUNTIF('Data R1'!X820,"&gt;0"))</f>
        <v/>
      </c>
      <c r="J818">
        <f>IF('Data R1'!C820="","",IF((COUNTIF('Data R1'!K820,"&gt;0")+COUNTIF('Data R1'!M820,"&gt;0")+COUNTIF('Data R1'!O820,"&gt;0")+COUNTIF('Data R1'!Q820,"&gt;0")+COUNTIF('Data R1'!S820,"&gt;0")+COUNTIF('Data R1'!U820,"&gt;0")+COUNTIF('Data R1'!W820,"&gt;0")+COUNTIF('Data R1'!Y820,"&gt;0"))&gt;0,1,0))</f>
        <v/>
      </c>
      <c r="M818" t="inlineStr">
        <is>
          <t>Data R</t>
        </is>
      </c>
    </row>
    <row r="819">
      <c r="A819" t="inlineStr">
        <is>
          <t>Regional 1</t>
        </is>
      </c>
      <c r="B819">
        <f>IF('Data R1'!C821="","",'Data R1'!B821)</f>
        <v/>
      </c>
      <c r="C819">
        <f>IF('Data R1'!C821="","",'Data R1'!C821)</f>
        <v/>
      </c>
      <c r="D819">
        <f>IF('Data R1'!C821="","",'Data R1'!D821)</f>
        <v/>
      </c>
      <c r="E819">
        <f>IF('Data R1'!C821="","",'Data R1'!E821)</f>
        <v/>
      </c>
      <c r="F819">
        <f>IF('Data R1'!C821="","",'Data R1'!F821)</f>
        <v/>
      </c>
      <c r="G819">
        <f>IF('Data R1'!C821="","",'Data R1'!AD821)</f>
        <v/>
      </c>
      <c r="H819">
        <f>IF('Data R1'!C821="","",'Data R1'!AC821)</f>
        <v/>
      </c>
      <c r="I819">
        <f>IF('Data R1'!C821="","",COUNTIF('Data R1'!J821,"&gt;0")+COUNTIF('Data R1'!L821,"&gt;0")+COUNTIF('Data R1'!N821,"&gt;0")+COUNTIF('Data R1'!P821,"&gt;0")+COUNTIF('Data R1'!R821,"&gt;0")+COUNTIF('Data R1'!T821,"&gt;0")+COUNTIF('Data R1'!V821,"&gt;0")+COUNTIF('Data R1'!X821,"&gt;0"))</f>
        <v/>
      </c>
      <c r="J819">
        <f>IF('Data R1'!C821="","",IF((COUNTIF('Data R1'!K821,"&gt;0")+COUNTIF('Data R1'!M821,"&gt;0")+COUNTIF('Data R1'!O821,"&gt;0")+COUNTIF('Data R1'!Q821,"&gt;0")+COUNTIF('Data R1'!S821,"&gt;0")+COUNTIF('Data R1'!U821,"&gt;0")+COUNTIF('Data R1'!W821,"&gt;0")+COUNTIF('Data R1'!Y821,"&gt;0"))&gt;0,1,0))</f>
        <v/>
      </c>
      <c r="M819" t="inlineStr">
        <is>
          <t>Data R</t>
        </is>
      </c>
    </row>
    <row r="820">
      <c r="A820" t="inlineStr">
        <is>
          <t>Regional 1</t>
        </is>
      </c>
      <c r="B820">
        <f>IF('Data R1'!C822="","",'Data R1'!B822)</f>
        <v/>
      </c>
      <c r="C820">
        <f>IF('Data R1'!C822="","",'Data R1'!C822)</f>
        <v/>
      </c>
      <c r="D820">
        <f>IF('Data R1'!C822="","",'Data R1'!D822)</f>
        <v/>
      </c>
      <c r="E820">
        <f>IF('Data R1'!C822="","",'Data R1'!E822)</f>
        <v/>
      </c>
      <c r="F820">
        <f>IF('Data R1'!C822="","",'Data R1'!F822)</f>
        <v/>
      </c>
      <c r="G820">
        <f>IF('Data R1'!C822="","",'Data R1'!AD822)</f>
        <v/>
      </c>
      <c r="H820">
        <f>IF('Data R1'!C822="","",'Data R1'!AC822)</f>
        <v/>
      </c>
      <c r="I820">
        <f>IF('Data R1'!C822="","",COUNTIF('Data R1'!J822,"&gt;0")+COUNTIF('Data R1'!L822,"&gt;0")+COUNTIF('Data R1'!N822,"&gt;0")+COUNTIF('Data R1'!P822,"&gt;0")+COUNTIF('Data R1'!R822,"&gt;0")+COUNTIF('Data R1'!T822,"&gt;0")+COUNTIF('Data R1'!V822,"&gt;0")+COUNTIF('Data R1'!X822,"&gt;0"))</f>
        <v/>
      </c>
      <c r="J820">
        <f>IF('Data R1'!C822="","",IF((COUNTIF('Data R1'!K822,"&gt;0")+COUNTIF('Data R1'!M822,"&gt;0")+COUNTIF('Data R1'!O822,"&gt;0")+COUNTIF('Data R1'!Q822,"&gt;0")+COUNTIF('Data R1'!S822,"&gt;0")+COUNTIF('Data R1'!U822,"&gt;0")+COUNTIF('Data R1'!W822,"&gt;0")+COUNTIF('Data R1'!Y822,"&gt;0"))&gt;0,1,0))</f>
        <v/>
      </c>
      <c r="M820" t="inlineStr">
        <is>
          <t>Data R</t>
        </is>
      </c>
    </row>
    <row r="821">
      <c r="A821" t="inlineStr">
        <is>
          <t>Regional 1</t>
        </is>
      </c>
      <c r="B821">
        <f>IF('Data R1'!C823="","",'Data R1'!B823)</f>
        <v/>
      </c>
      <c r="C821">
        <f>IF('Data R1'!C823="","",'Data R1'!C823)</f>
        <v/>
      </c>
      <c r="D821">
        <f>IF('Data R1'!C823="","",'Data R1'!D823)</f>
        <v/>
      </c>
      <c r="E821">
        <f>IF('Data R1'!C823="","",'Data R1'!E823)</f>
        <v/>
      </c>
      <c r="F821">
        <f>IF('Data R1'!C823="","",'Data R1'!F823)</f>
        <v/>
      </c>
      <c r="G821">
        <f>IF('Data R1'!C823="","",'Data R1'!AD823)</f>
        <v/>
      </c>
      <c r="H821">
        <f>IF('Data R1'!C823="","",'Data R1'!AC823)</f>
        <v/>
      </c>
      <c r="I821">
        <f>IF('Data R1'!C823="","",COUNTIF('Data R1'!J823,"&gt;0")+COUNTIF('Data R1'!L823,"&gt;0")+COUNTIF('Data R1'!N823,"&gt;0")+COUNTIF('Data R1'!P823,"&gt;0")+COUNTIF('Data R1'!R823,"&gt;0")+COUNTIF('Data R1'!T823,"&gt;0")+COUNTIF('Data R1'!V823,"&gt;0")+COUNTIF('Data R1'!X823,"&gt;0"))</f>
        <v/>
      </c>
      <c r="J821">
        <f>IF('Data R1'!C823="","",IF((COUNTIF('Data R1'!K823,"&gt;0")+COUNTIF('Data R1'!M823,"&gt;0")+COUNTIF('Data R1'!O823,"&gt;0")+COUNTIF('Data R1'!Q823,"&gt;0")+COUNTIF('Data R1'!S823,"&gt;0")+COUNTIF('Data R1'!U823,"&gt;0")+COUNTIF('Data R1'!W823,"&gt;0")+COUNTIF('Data R1'!Y823,"&gt;0"))&gt;0,1,0))</f>
        <v/>
      </c>
      <c r="M821" t="inlineStr">
        <is>
          <t>Data R</t>
        </is>
      </c>
    </row>
    <row r="822">
      <c r="A822" t="inlineStr">
        <is>
          <t>Regional 1</t>
        </is>
      </c>
      <c r="B822">
        <f>IF('Data R1'!C824="","",'Data R1'!B824)</f>
        <v/>
      </c>
      <c r="C822">
        <f>IF('Data R1'!C824="","",'Data R1'!C824)</f>
        <v/>
      </c>
      <c r="D822">
        <f>IF('Data R1'!C824="","",'Data R1'!D824)</f>
        <v/>
      </c>
      <c r="E822">
        <f>IF('Data R1'!C824="","",'Data R1'!E824)</f>
        <v/>
      </c>
      <c r="F822">
        <f>IF('Data R1'!C824="","",'Data R1'!F824)</f>
        <v/>
      </c>
      <c r="G822">
        <f>IF('Data R1'!C824="","",'Data R1'!AD824)</f>
        <v/>
      </c>
      <c r="H822">
        <f>IF('Data R1'!C824="","",'Data R1'!AC824)</f>
        <v/>
      </c>
      <c r="I822">
        <f>IF('Data R1'!C824="","",COUNTIF('Data R1'!J824,"&gt;0")+COUNTIF('Data R1'!L824,"&gt;0")+COUNTIF('Data R1'!N824,"&gt;0")+COUNTIF('Data R1'!P824,"&gt;0")+COUNTIF('Data R1'!R824,"&gt;0")+COUNTIF('Data R1'!T824,"&gt;0")+COUNTIF('Data R1'!V824,"&gt;0")+COUNTIF('Data R1'!X824,"&gt;0"))</f>
        <v/>
      </c>
      <c r="J822">
        <f>IF('Data R1'!C824="","",IF((COUNTIF('Data R1'!K824,"&gt;0")+COUNTIF('Data R1'!M824,"&gt;0")+COUNTIF('Data R1'!O824,"&gt;0")+COUNTIF('Data R1'!Q824,"&gt;0")+COUNTIF('Data R1'!S824,"&gt;0")+COUNTIF('Data R1'!U824,"&gt;0")+COUNTIF('Data R1'!W824,"&gt;0")+COUNTIF('Data R1'!Y824,"&gt;0"))&gt;0,1,0))</f>
        <v/>
      </c>
      <c r="M822" t="inlineStr">
        <is>
          <t>Data R</t>
        </is>
      </c>
    </row>
    <row r="823">
      <c r="A823" t="inlineStr">
        <is>
          <t>Regional 1</t>
        </is>
      </c>
      <c r="B823">
        <f>IF('Data R1'!C825="","",'Data R1'!B825)</f>
        <v/>
      </c>
      <c r="C823">
        <f>IF('Data R1'!C825="","",'Data R1'!C825)</f>
        <v/>
      </c>
      <c r="D823">
        <f>IF('Data R1'!C825="","",'Data R1'!D825)</f>
        <v/>
      </c>
      <c r="E823">
        <f>IF('Data R1'!C825="","",'Data R1'!E825)</f>
        <v/>
      </c>
      <c r="F823">
        <f>IF('Data R1'!C825="","",'Data R1'!F825)</f>
        <v/>
      </c>
      <c r="G823">
        <f>IF('Data R1'!C825="","",'Data R1'!AD825)</f>
        <v/>
      </c>
      <c r="H823">
        <f>IF('Data R1'!C825="","",'Data R1'!AC825)</f>
        <v/>
      </c>
      <c r="I823">
        <f>IF('Data R1'!C825="","",COUNTIF('Data R1'!J825,"&gt;0")+COUNTIF('Data R1'!L825,"&gt;0")+COUNTIF('Data R1'!N825,"&gt;0")+COUNTIF('Data R1'!P825,"&gt;0")+COUNTIF('Data R1'!R825,"&gt;0")+COUNTIF('Data R1'!T825,"&gt;0")+COUNTIF('Data R1'!V825,"&gt;0")+COUNTIF('Data R1'!X825,"&gt;0"))</f>
        <v/>
      </c>
      <c r="J823">
        <f>IF('Data R1'!C825="","",IF((COUNTIF('Data R1'!K825,"&gt;0")+COUNTIF('Data R1'!M825,"&gt;0")+COUNTIF('Data R1'!O825,"&gt;0")+COUNTIF('Data R1'!Q825,"&gt;0")+COUNTIF('Data R1'!S825,"&gt;0")+COUNTIF('Data R1'!U825,"&gt;0")+COUNTIF('Data R1'!W825,"&gt;0")+COUNTIF('Data R1'!Y825,"&gt;0"))&gt;0,1,0))</f>
        <v/>
      </c>
      <c r="M823" t="inlineStr">
        <is>
          <t>Data R</t>
        </is>
      </c>
    </row>
    <row r="824">
      <c r="A824" t="inlineStr">
        <is>
          <t>Regional 1</t>
        </is>
      </c>
      <c r="B824">
        <f>IF('Data R1'!C826="","",'Data R1'!B826)</f>
        <v/>
      </c>
      <c r="C824">
        <f>IF('Data R1'!C826="","",'Data R1'!C826)</f>
        <v/>
      </c>
      <c r="D824">
        <f>IF('Data R1'!C826="","",'Data R1'!D826)</f>
        <v/>
      </c>
      <c r="E824">
        <f>IF('Data R1'!C826="","",'Data R1'!E826)</f>
        <v/>
      </c>
      <c r="F824">
        <f>IF('Data R1'!C826="","",'Data R1'!F826)</f>
        <v/>
      </c>
      <c r="G824">
        <f>IF('Data R1'!C826="","",'Data R1'!AD826)</f>
        <v/>
      </c>
      <c r="H824">
        <f>IF('Data R1'!C826="","",'Data R1'!AC826)</f>
        <v/>
      </c>
      <c r="I824">
        <f>IF('Data R1'!C826="","",COUNTIF('Data R1'!J826,"&gt;0")+COUNTIF('Data R1'!L826,"&gt;0")+COUNTIF('Data R1'!N826,"&gt;0")+COUNTIF('Data R1'!P826,"&gt;0")+COUNTIF('Data R1'!R826,"&gt;0")+COUNTIF('Data R1'!T826,"&gt;0")+COUNTIF('Data R1'!V826,"&gt;0")+COUNTIF('Data R1'!X826,"&gt;0"))</f>
        <v/>
      </c>
      <c r="J824">
        <f>IF('Data R1'!C826="","",IF((COUNTIF('Data R1'!K826,"&gt;0")+COUNTIF('Data R1'!M826,"&gt;0")+COUNTIF('Data R1'!O826,"&gt;0")+COUNTIF('Data R1'!Q826,"&gt;0")+COUNTIF('Data R1'!S826,"&gt;0")+COUNTIF('Data R1'!U826,"&gt;0")+COUNTIF('Data R1'!W826,"&gt;0")+COUNTIF('Data R1'!Y826,"&gt;0"))&gt;0,1,0))</f>
        <v/>
      </c>
      <c r="M824" t="inlineStr">
        <is>
          <t>Data R</t>
        </is>
      </c>
    </row>
    <row r="825">
      <c r="A825" t="inlineStr">
        <is>
          <t>Regional 1</t>
        </is>
      </c>
      <c r="B825">
        <f>IF('Data R1'!C827="","",'Data R1'!B827)</f>
        <v/>
      </c>
      <c r="C825">
        <f>IF('Data R1'!C827="","",'Data R1'!C827)</f>
        <v/>
      </c>
      <c r="D825">
        <f>IF('Data R1'!C827="","",'Data R1'!D827)</f>
        <v/>
      </c>
      <c r="E825">
        <f>IF('Data R1'!C827="","",'Data R1'!E827)</f>
        <v/>
      </c>
      <c r="F825">
        <f>IF('Data R1'!C827="","",'Data R1'!F827)</f>
        <v/>
      </c>
      <c r="G825">
        <f>IF('Data R1'!C827="","",'Data R1'!AD827)</f>
        <v/>
      </c>
      <c r="H825">
        <f>IF('Data R1'!C827="","",'Data R1'!AC827)</f>
        <v/>
      </c>
      <c r="I825">
        <f>IF('Data R1'!C827="","",COUNTIF('Data R1'!J827,"&gt;0")+COUNTIF('Data R1'!L827,"&gt;0")+COUNTIF('Data R1'!N827,"&gt;0")+COUNTIF('Data R1'!P827,"&gt;0")+COUNTIF('Data R1'!R827,"&gt;0")+COUNTIF('Data R1'!T827,"&gt;0")+COUNTIF('Data R1'!V827,"&gt;0")+COUNTIF('Data R1'!X827,"&gt;0"))</f>
        <v/>
      </c>
      <c r="J825">
        <f>IF('Data R1'!C827="","",IF((COUNTIF('Data R1'!K827,"&gt;0")+COUNTIF('Data R1'!M827,"&gt;0")+COUNTIF('Data R1'!O827,"&gt;0")+COUNTIF('Data R1'!Q827,"&gt;0")+COUNTIF('Data R1'!S827,"&gt;0")+COUNTIF('Data R1'!U827,"&gt;0")+COUNTIF('Data R1'!W827,"&gt;0")+COUNTIF('Data R1'!Y827,"&gt;0"))&gt;0,1,0))</f>
        <v/>
      </c>
      <c r="M825" t="inlineStr">
        <is>
          <t>Data R</t>
        </is>
      </c>
    </row>
    <row r="826">
      <c r="A826" t="inlineStr">
        <is>
          <t>Regional 1</t>
        </is>
      </c>
      <c r="B826">
        <f>IF('Data R1'!C828="","",'Data R1'!B828)</f>
        <v/>
      </c>
      <c r="C826">
        <f>IF('Data R1'!C828="","",'Data R1'!C828)</f>
        <v/>
      </c>
      <c r="D826">
        <f>IF('Data R1'!C828="","",'Data R1'!D828)</f>
        <v/>
      </c>
      <c r="E826">
        <f>IF('Data R1'!C828="","",'Data R1'!E828)</f>
        <v/>
      </c>
      <c r="F826">
        <f>IF('Data R1'!C828="","",'Data R1'!F828)</f>
        <v/>
      </c>
      <c r="G826">
        <f>IF('Data R1'!C828="","",'Data R1'!AD828)</f>
        <v/>
      </c>
      <c r="H826">
        <f>IF('Data R1'!C828="","",'Data R1'!AC828)</f>
        <v/>
      </c>
      <c r="I826">
        <f>IF('Data R1'!C828="","",COUNTIF('Data R1'!J828,"&gt;0")+COUNTIF('Data R1'!L828,"&gt;0")+COUNTIF('Data R1'!N828,"&gt;0")+COUNTIF('Data R1'!P828,"&gt;0")+COUNTIF('Data R1'!R828,"&gt;0")+COUNTIF('Data R1'!T828,"&gt;0")+COUNTIF('Data R1'!V828,"&gt;0")+COUNTIF('Data R1'!X828,"&gt;0"))</f>
        <v/>
      </c>
      <c r="J826">
        <f>IF('Data R1'!C828="","",IF((COUNTIF('Data R1'!K828,"&gt;0")+COUNTIF('Data R1'!M828,"&gt;0")+COUNTIF('Data R1'!O828,"&gt;0")+COUNTIF('Data R1'!Q828,"&gt;0")+COUNTIF('Data R1'!S828,"&gt;0")+COUNTIF('Data R1'!U828,"&gt;0")+COUNTIF('Data R1'!W828,"&gt;0")+COUNTIF('Data R1'!Y828,"&gt;0"))&gt;0,1,0))</f>
        <v/>
      </c>
      <c r="M826" t="inlineStr">
        <is>
          <t>Data R</t>
        </is>
      </c>
    </row>
    <row r="827">
      <c r="A827" t="inlineStr">
        <is>
          <t>Regional 1</t>
        </is>
      </c>
      <c r="B827">
        <f>IF('Data R1'!C829="","",'Data R1'!B829)</f>
        <v/>
      </c>
      <c r="C827">
        <f>IF('Data R1'!C829="","",'Data R1'!C829)</f>
        <v/>
      </c>
      <c r="D827">
        <f>IF('Data R1'!C829="","",'Data R1'!D829)</f>
        <v/>
      </c>
      <c r="E827">
        <f>IF('Data R1'!C829="","",'Data R1'!E829)</f>
        <v/>
      </c>
      <c r="F827">
        <f>IF('Data R1'!C829="","",'Data R1'!F829)</f>
        <v/>
      </c>
      <c r="G827">
        <f>IF('Data R1'!C829="","",'Data R1'!AD829)</f>
        <v/>
      </c>
      <c r="H827">
        <f>IF('Data R1'!C829="","",'Data R1'!AC829)</f>
        <v/>
      </c>
      <c r="I827">
        <f>IF('Data R1'!C829="","",COUNTIF('Data R1'!J829,"&gt;0")+COUNTIF('Data R1'!L829,"&gt;0")+COUNTIF('Data R1'!N829,"&gt;0")+COUNTIF('Data R1'!P829,"&gt;0")+COUNTIF('Data R1'!R829,"&gt;0")+COUNTIF('Data R1'!T829,"&gt;0")+COUNTIF('Data R1'!V829,"&gt;0")+COUNTIF('Data R1'!X829,"&gt;0"))</f>
        <v/>
      </c>
      <c r="J827">
        <f>IF('Data R1'!C829="","",IF((COUNTIF('Data R1'!K829,"&gt;0")+COUNTIF('Data R1'!M829,"&gt;0")+COUNTIF('Data R1'!O829,"&gt;0")+COUNTIF('Data R1'!Q829,"&gt;0")+COUNTIF('Data R1'!S829,"&gt;0")+COUNTIF('Data R1'!U829,"&gt;0")+COUNTIF('Data R1'!W829,"&gt;0")+COUNTIF('Data R1'!Y829,"&gt;0"))&gt;0,1,0))</f>
        <v/>
      </c>
      <c r="M827" t="inlineStr">
        <is>
          <t>Data R</t>
        </is>
      </c>
    </row>
    <row r="828">
      <c r="A828" t="inlineStr">
        <is>
          <t>Regional 1</t>
        </is>
      </c>
      <c r="B828">
        <f>IF('Data R1'!C830="","",'Data R1'!B830)</f>
        <v/>
      </c>
      <c r="C828">
        <f>IF('Data R1'!C830="","",'Data R1'!C830)</f>
        <v/>
      </c>
      <c r="D828">
        <f>IF('Data R1'!C830="","",'Data R1'!D830)</f>
        <v/>
      </c>
      <c r="E828">
        <f>IF('Data R1'!C830="","",'Data R1'!E830)</f>
        <v/>
      </c>
      <c r="F828">
        <f>IF('Data R1'!C830="","",'Data R1'!F830)</f>
        <v/>
      </c>
      <c r="G828">
        <f>IF('Data R1'!C830="","",'Data R1'!AD830)</f>
        <v/>
      </c>
      <c r="H828">
        <f>IF('Data R1'!C830="","",'Data R1'!AC830)</f>
        <v/>
      </c>
      <c r="I828">
        <f>IF('Data R1'!C830="","",COUNTIF('Data R1'!J830,"&gt;0")+COUNTIF('Data R1'!L830,"&gt;0")+COUNTIF('Data R1'!N830,"&gt;0")+COUNTIF('Data R1'!P830,"&gt;0")+COUNTIF('Data R1'!R830,"&gt;0")+COUNTIF('Data R1'!T830,"&gt;0")+COUNTIF('Data R1'!V830,"&gt;0")+COUNTIF('Data R1'!X830,"&gt;0"))</f>
        <v/>
      </c>
      <c r="J828">
        <f>IF('Data R1'!C830="","",IF((COUNTIF('Data R1'!K830,"&gt;0")+COUNTIF('Data R1'!M830,"&gt;0")+COUNTIF('Data R1'!O830,"&gt;0")+COUNTIF('Data R1'!Q830,"&gt;0")+COUNTIF('Data R1'!S830,"&gt;0")+COUNTIF('Data R1'!U830,"&gt;0")+COUNTIF('Data R1'!W830,"&gt;0")+COUNTIF('Data R1'!Y830,"&gt;0"))&gt;0,1,0))</f>
        <v/>
      </c>
      <c r="M828" t="inlineStr">
        <is>
          <t>Data R</t>
        </is>
      </c>
    </row>
    <row r="829">
      <c r="A829" t="inlineStr">
        <is>
          <t>Regional 1</t>
        </is>
      </c>
      <c r="B829">
        <f>IF('Data R1'!C831="","",'Data R1'!B831)</f>
        <v/>
      </c>
      <c r="C829">
        <f>IF('Data R1'!C831="","",'Data R1'!C831)</f>
        <v/>
      </c>
      <c r="D829">
        <f>IF('Data R1'!C831="","",'Data R1'!D831)</f>
        <v/>
      </c>
      <c r="E829">
        <f>IF('Data R1'!C831="","",'Data R1'!E831)</f>
        <v/>
      </c>
      <c r="F829">
        <f>IF('Data R1'!C831="","",'Data R1'!F831)</f>
        <v/>
      </c>
      <c r="G829">
        <f>IF('Data R1'!C831="","",'Data R1'!AD831)</f>
        <v/>
      </c>
      <c r="H829">
        <f>IF('Data R1'!C831="","",'Data R1'!AC831)</f>
        <v/>
      </c>
      <c r="I829">
        <f>IF('Data R1'!C831="","",COUNTIF('Data R1'!J831,"&gt;0")+COUNTIF('Data R1'!L831,"&gt;0")+COUNTIF('Data R1'!N831,"&gt;0")+COUNTIF('Data R1'!P831,"&gt;0")+COUNTIF('Data R1'!R831,"&gt;0")+COUNTIF('Data R1'!T831,"&gt;0")+COUNTIF('Data R1'!V831,"&gt;0")+COUNTIF('Data R1'!X831,"&gt;0"))</f>
        <v/>
      </c>
      <c r="J829">
        <f>IF('Data R1'!C831="","",IF((COUNTIF('Data R1'!K831,"&gt;0")+COUNTIF('Data R1'!M831,"&gt;0")+COUNTIF('Data R1'!O831,"&gt;0")+COUNTIF('Data R1'!Q831,"&gt;0")+COUNTIF('Data R1'!S831,"&gt;0")+COUNTIF('Data R1'!U831,"&gt;0")+COUNTIF('Data R1'!W831,"&gt;0")+COUNTIF('Data R1'!Y831,"&gt;0"))&gt;0,1,0))</f>
        <v/>
      </c>
      <c r="M829" t="inlineStr">
        <is>
          <t>Data R</t>
        </is>
      </c>
    </row>
    <row r="830">
      <c r="A830" t="inlineStr">
        <is>
          <t>Regional 1</t>
        </is>
      </c>
      <c r="B830">
        <f>IF('Data R1'!C832="","",'Data R1'!B832)</f>
        <v/>
      </c>
      <c r="C830">
        <f>IF('Data R1'!C832="","",'Data R1'!C832)</f>
        <v/>
      </c>
      <c r="D830">
        <f>IF('Data R1'!C832="","",'Data R1'!D832)</f>
        <v/>
      </c>
      <c r="E830">
        <f>IF('Data R1'!C832="","",'Data R1'!E832)</f>
        <v/>
      </c>
      <c r="F830">
        <f>IF('Data R1'!C832="","",'Data R1'!F832)</f>
        <v/>
      </c>
      <c r="G830">
        <f>IF('Data R1'!C832="","",'Data R1'!AD832)</f>
        <v/>
      </c>
      <c r="H830">
        <f>IF('Data R1'!C832="","",'Data R1'!AC832)</f>
        <v/>
      </c>
      <c r="I830">
        <f>IF('Data R1'!C832="","",COUNTIF('Data R1'!J832,"&gt;0")+COUNTIF('Data R1'!L832,"&gt;0")+COUNTIF('Data R1'!N832,"&gt;0")+COUNTIF('Data R1'!P832,"&gt;0")+COUNTIF('Data R1'!R832,"&gt;0")+COUNTIF('Data R1'!T832,"&gt;0")+COUNTIF('Data R1'!V832,"&gt;0")+COUNTIF('Data R1'!X832,"&gt;0"))</f>
        <v/>
      </c>
      <c r="J830">
        <f>IF('Data R1'!C832="","",IF((COUNTIF('Data R1'!K832,"&gt;0")+COUNTIF('Data R1'!M832,"&gt;0")+COUNTIF('Data R1'!O832,"&gt;0")+COUNTIF('Data R1'!Q832,"&gt;0")+COUNTIF('Data R1'!S832,"&gt;0")+COUNTIF('Data R1'!U832,"&gt;0")+COUNTIF('Data R1'!W832,"&gt;0")+COUNTIF('Data R1'!Y832,"&gt;0"))&gt;0,1,0))</f>
        <v/>
      </c>
      <c r="M830" t="inlineStr">
        <is>
          <t>Data R</t>
        </is>
      </c>
    </row>
    <row r="831">
      <c r="A831" t="inlineStr">
        <is>
          <t>Regional 1</t>
        </is>
      </c>
      <c r="B831">
        <f>IF('Data R1'!C833="","",'Data R1'!B833)</f>
        <v/>
      </c>
      <c r="C831">
        <f>IF('Data R1'!C833="","",'Data R1'!C833)</f>
        <v/>
      </c>
      <c r="D831">
        <f>IF('Data R1'!C833="","",'Data R1'!D833)</f>
        <v/>
      </c>
      <c r="E831">
        <f>IF('Data R1'!C833="","",'Data R1'!E833)</f>
        <v/>
      </c>
      <c r="F831">
        <f>IF('Data R1'!C833="","",'Data R1'!F833)</f>
        <v/>
      </c>
      <c r="G831">
        <f>IF('Data R1'!C833="","",'Data R1'!AD833)</f>
        <v/>
      </c>
      <c r="H831">
        <f>IF('Data R1'!C833="","",'Data R1'!AC833)</f>
        <v/>
      </c>
      <c r="I831">
        <f>IF('Data R1'!C833="","",COUNTIF('Data R1'!J833,"&gt;0")+COUNTIF('Data R1'!L833,"&gt;0")+COUNTIF('Data R1'!N833,"&gt;0")+COUNTIF('Data R1'!P833,"&gt;0")+COUNTIF('Data R1'!R833,"&gt;0")+COUNTIF('Data R1'!T833,"&gt;0")+COUNTIF('Data R1'!V833,"&gt;0")+COUNTIF('Data R1'!X833,"&gt;0"))</f>
        <v/>
      </c>
      <c r="J831">
        <f>IF('Data R1'!C833="","",IF((COUNTIF('Data R1'!K833,"&gt;0")+COUNTIF('Data R1'!M833,"&gt;0")+COUNTIF('Data R1'!O833,"&gt;0")+COUNTIF('Data R1'!Q833,"&gt;0")+COUNTIF('Data R1'!S833,"&gt;0")+COUNTIF('Data R1'!U833,"&gt;0")+COUNTIF('Data R1'!W833,"&gt;0")+COUNTIF('Data R1'!Y833,"&gt;0"))&gt;0,1,0))</f>
        <v/>
      </c>
      <c r="M831" t="inlineStr">
        <is>
          <t>Data R</t>
        </is>
      </c>
    </row>
    <row r="832">
      <c r="A832" t="inlineStr">
        <is>
          <t>Regional 1</t>
        </is>
      </c>
      <c r="B832">
        <f>IF('Data R1'!C834="","",'Data R1'!B834)</f>
        <v/>
      </c>
      <c r="C832">
        <f>IF('Data R1'!C834="","",'Data R1'!C834)</f>
        <v/>
      </c>
      <c r="D832">
        <f>IF('Data R1'!C834="","",'Data R1'!D834)</f>
        <v/>
      </c>
      <c r="E832">
        <f>IF('Data R1'!C834="","",'Data R1'!E834)</f>
        <v/>
      </c>
      <c r="F832">
        <f>IF('Data R1'!C834="","",'Data R1'!F834)</f>
        <v/>
      </c>
      <c r="G832">
        <f>IF('Data R1'!C834="","",'Data R1'!AD834)</f>
        <v/>
      </c>
      <c r="H832">
        <f>IF('Data R1'!C834="","",'Data R1'!AC834)</f>
        <v/>
      </c>
      <c r="I832">
        <f>IF('Data R1'!C834="","",COUNTIF('Data R1'!J834,"&gt;0")+COUNTIF('Data R1'!L834,"&gt;0")+COUNTIF('Data R1'!N834,"&gt;0")+COUNTIF('Data R1'!P834,"&gt;0")+COUNTIF('Data R1'!R834,"&gt;0")+COUNTIF('Data R1'!T834,"&gt;0")+COUNTIF('Data R1'!V834,"&gt;0")+COUNTIF('Data R1'!X834,"&gt;0"))</f>
        <v/>
      </c>
      <c r="J832">
        <f>IF('Data R1'!C834="","",IF((COUNTIF('Data R1'!K834,"&gt;0")+COUNTIF('Data R1'!M834,"&gt;0")+COUNTIF('Data R1'!O834,"&gt;0")+COUNTIF('Data R1'!Q834,"&gt;0")+COUNTIF('Data R1'!S834,"&gt;0")+COUNTIF('Data R1'!U834,"&gt;0")+COUNTIF('Data R1'!W834,"&gt;0")+COUNTIF('Data R1'!Y834,"&gt;0"))&gt;0,1,0))</f>
        <v/>
      </c>
      <c r="M832" t="inlineStr">
        <is>
          <t>Data R</t>
        </is>
      </c>
    </row>
    <row r="833">
      <c r="A833" t="inlineStr">
        <is>
          <t>Regional 1</t>
        </is>
      </c>
      <c r="B833">
        <f>IF('Data R1'!C835="","",'Data R1'!B835)</f>
        <v/>
      </c>
      <c r="C833">
        <f>IF('Data R1'!C835="","",'Data R1'!C835)</f>
        <v/>
      </c>
      <c r="D833">
        <f>IF('Data R1'!C835="","",'Data R1'!D835)</f>
        <v/>
      </c>
      <c r="E833">
        <f>IF('Data R1'!C835="","",'Data R1'!E835)</f>
        <v/>
      </c>
      <c r="F833">
        <f>IF('Data R1'!C835="","",'Data R1'!F835)</f>
        <v/>
      </c>
      <c r="G833">
        <f>IF('Data R1'!C835="","",'Data R1'!AD835)</f>
        <v/>
      </c>
      <c r="H833">
        <f>IF('Data R1'!C835="","",'Data R1'!AC835)</f>
        <v/>
      </c>
      <c r="I833">
        <f>IF('Data R1'!C835="","",COUNTIF('Data R1'!J835,"&gt;0")+COUNTIF('Data R1'!L835,"&gt;0")+COUNTIF('Data R1'!N835,"&gt;0")+COUNTIF('Data R1'!P835,"&gt;0")+COUNTIF('Data R1'!R835,"&gt;0")+COUNTIF('Data R1'!T835,"&gt;0")+COUNTIF('Data R1'!V835,"&gt;0")+COUNTIF('Data R1'!X835,"&gt;0"))</f>
        <v/>
      </c>
      <c r="J833">
        <f>IF('Data R1'!C835="","",IF((COUNTIF('Data R1'!K835,"&gt;0")+COUNTIF('Data R1'!M835,"&gt;0")+COUNTIF('Data R1'!O835,"&gt;0")+COUNTIF('Data R1'!Q835,"&gt;0")+COUNTIF('Data R1'!S835,"&gt;0")+COUNTIF('Data R1'!U835,"&gt;0")+COUNTIF('Data R1'!W835,"&gt;0")+COUNTIF('Data R1'!Y835,"&gt;0"))&gt;0,1,0))</f>
        <v/>
      </c>
      <c r="M833" t="inlineStr">
        <is>
          <t>Data R</t>
        </is>
      </c>
    </row>
    <row r="834">
      <c r="A834" t="inlineStr">
        <is>
          <t>Regional 1</t>
        </is>
      </c>
      <c r="B834">
        <f>IF('Data R1'!C836="","",'Data R1'!B836)</f>
        <v/>
      </c>
      <c r="C834">
        <f>IF('Data R1'!C836="","",'Data R1'!C836)</f>
        <v/>
      </c>
      <c r="D834">
        <f>IF('Data R1'!C836="","",'Data R1'!D836)</f>
        <v/>
      </c>
      <c r="E834">
        <f>IF('Data R1'!C836="","",'Data R1'!E836)</f>
        <v/>
      </c>
      <c r="F834">
        <f>IF('Data R1'!C836="","",'Data R1'!F836)</f>
        <v/>
      </c>
      <c r="G834">
        <f>IF('Data R1'!C836="","",'Data R1'!AD836)</f>
        <v/>
      </c>
      <c r="H834">
        <f>IF('Data R1'!C836="","",'Data R1'!AC836)</f>
        <v/>
      </c>
      <c r="I834">
        <f>IF('Data R1'!C836="","",COUNTIF('Data R1'!J836,"&gt;0")+COUNTIF('Data R1'!L836,"&gt;0")+COUNTIF('Data R1'!N836,"&gt;0")+COUNTIF('Data R1'!P836,"&gt;0")+COUNTIF('Data R1'!R836,"&gt;0")+COUNTIF('Data R1'!T836,"&gt;0")+COUNTIF('Data R1'!V836,"&gt;0")+COUNTIF('Data R1'!X836,"&gt;0"))</f>
        <v/>
      </c>
      <c r="J834">
        <f>IF('Data R1'!C836="","",IF((COUNTIF('Data R1'!K836,"&gt;0")+COUNTIF('Data R1'!M836,"&gt;0")+COUNTIF('Data R1'!O836,"&gt;0")+COUNTIF('Data R1'!Q836,"&gt;0")+COUNTIF('Data R1'!S836,"&gt;0")+COUNTIF('Data R1'!U836,"&gt;0")+COUNTIF('Data R1'!W836,"&gt;0")+COUNTIF('Data R1'!Y836,"&gt;0"))&gt;0,1,0))</f>
        <v/>
      </c>
      <c r="M834" t="inlineStr">
        <is>
          <t>Data R</t>
        </is>
      </c>
    </row>
    <row r="835">
      <c r="A835" t="inlineStr">
        <is>
          <t>Regional 1</t>
        </is>
      </c>
      <c r="B835">
        <f>IF('Data R1'!C837="","",'Data R1'!B837)</f>
        <v/>
      </c>
      <c r="C835">
        <f>IF('Data R1'!C837="","",'Data R1'!C837)</f>
        <v/>
      </c>
      <c r="D835">
        <f>IF('Data R1'!C837="","",'Data R1'!D837)</f>
        <v/>
      </c>
      <c r="E835">
        <f>IF('Data R1'!C837="","",'Data R1'!E837)</f>
        <v/>
      </c>
      <c r="F835">
        <f>IF('Data R1'!C837="","",'Data R1'!F837)</f>
        <v/>
      </c>
      <c r="G835">
        <f>IF('Data R1'!C837="","",'Data R1'!AD837)</f>
        <v/>
      </c>
      <c r="H835">
        <f>IF('Data R1'!C837="","",'Data R1'!AC837)</f>
        <v/>
      </c>
      <c r="I835">
        <f>IF('Data R1'!C837="","",COUNTIF('Data R1'!J837,"&gt;0")+COUNTIF('Data R1'!L837,"&gt;0")+COUNTIF('Data R1'!N837,"&gt;0")+COUNTIF('Data R1'!P837,"&gt;0")+COUNTIF('Data R1'!R837,"&gt;0")+COUNTIF('Data R1'!T837,"&gt;0")+COUNTIF('Data R1'!V837,"&gt;0")+COUNTIF('Data R1'!X837,"&gt;0"))</f>
        <v/>
      </c>
      <c r="J835">
        <f>IF('Data R1'!C837="","",IF((COUNTIF('Data R1'!K837,"&gt;0")+COUNTIF('Data R1'!M837,"&gt;0")+COUNTIF('Data R1'!O837,"&gt;0")+COUNTIF('Data R1'!Q837,"&gt;0")+COUNTIF('Data R1'!S837,"&gt;0")+COUNTIF('Data R1'!U837,"&gt;0")+COUNTIF('Data R1'!W837,"&gt;0")+COUNTIF('Data R1'!Y837,"&gt;0"))&gt;0,1,0))</f>
        <v/>
      </c>
      <c r="M835" t="inlineStr">
        <is>
          <t>Data R</t>
        </is>
      </c>
    </row>
    <row r="836">
      <c r="A836" t="inlineStr">
        <is>
          <t>Regional 1</t>
        </is>
      </c>
      <c r="B836">
        <f>IF('Data R1'!C838="","",'Data R1'!B838)</f>
        <v/>
      </c>
      <c r="C836">
        <f>IF('Data R1'!C838="","",'Data R1'!C838)</f>
        <v/>
      </c>
      <c r="D836">
        <f>IF('Data R1'!C838="","",'Data R1'!D838)</f>
        <v/>
      </c>
      <c r="E836">
        <f>IF('Data R1'!C838="","",'Data R1'!E838)</f>
        <v/>
      </c>
      <c r="F836">
        <f>IF('Data R1'!C838="","",'Data R1'!F838)</f>
        <v/>
      </c>
      <c r="G836">
        <f>IF('Data R1'!C838="","",'Data R1'!AD838)</f>
        <v/>
      </c>
      <c r="H836">
        <f>IF('Data R1'!C838="","",'Data R1'!AC838)</f>
        <v/>
      </c>
      <c r="I836">
        <f>IF('Data R1'!C838="","",COUNTIF('Data R1'!J838,"&gt;0")+COUNTIF('Data R1'!L838,"&gt;0")+COUNTIF('Data R1'!N838,"&gt;0")+COUNTIF('Data R1'!P838,"&gt;0")+COUNTIF('Data R1'!R838,"&gt;0")+COUNTIF('Data R1'!T838,"&gt;0")+COUNTIF('Data R1'!V838,"&gt;0")+COUNTIF('Data R1'!X838,"&gt;0"))</f>
        <v/>
      </c>
      <c r="J836">
        <f>IF('Data R1'!C838="","",IF((COUNTIF('Data R1'!K838,"&gt;0")+COUNTIF('Data R1'!M838,"&gt;0")+COUNTIF('Data R1'!O838,"&gt;0")+COUNTIF('Data R1'!Q838,"&gt;0")+COUNTIF('Data R1'!S838,"&gt;0")+COUNTIF('Data R1'!U838,"&gt;0")+COUNTIF('Data R1'!W838,"&gt;0")+COUNTIF('Data R1'!Y838,"&gt;0"))&gt;0,1,0))</f>
        <v/>
      </c>
      <c r="M836" t="inlineStr">
        <is>
          <t>Data R</t>
        </is>
      </c>
    </row>
    <row r="837">
      <c r="A837" t="inlineStr">
        <is>
          <t>Regional 1</t>
        </is>
      </c>
      <c r="B837">
        <f>IF('Data R1'!C839="","",'Data R1'!B839)</f>
        <v/>
      </c>
      <c r="C837">
        <f>IF('Data R1'!C839="","",'Data R1'!C839)</f>
        <v/>
      </c>
      <c r="D837">
        <f>IF('Data R1'!C839="","",'Data R1'!D839)</f>
        <v/>
      </c>
      <c r="E837">
        <f>IF('Data R1'!C839="","",'Data R1'!E839)</f>
        <v/>
      </c>
      <c r="F837">
        <f>IF('Data R1'!C839="","",'Data R1'!F839)</f>
        <v/>
      </c>
      <c r="G837">
        <f>IF('Data R1'!C839="","",'Data R1'!AD839)</f>
        <v/>
      </c>
      <c r="H837">
        <f>IF('Data R1'!C839="","",'Data R1'!AC839)</f>
        <v/>
      </c>
      <c r="I837">
        <f>IF('Data R1'!C839="","",COUNTIF('Data R1'!J839,"&gt;0")+COUNTIF('Data R1'!L839,"&gt;0")+COUNTIF('Data R1'!N839,"&gt;0")+COUNTIF('Data R1'!P839,"&gt;0")+COUNTIF('Data R1'!R839,"&gt;0")+COUNTIF('Data R1'!T839,"&gt;0")+COUNTIF('Data R1'!V839,"&gt;0")+COUNTIF('Data R1'!X839,"&gt;0"))</f>
        <v/>
      </c>
      <c r="J837">
        <f>IF('Data R1'!C839="","",IF((COUNTIF('Data R1'!K839,"&gt;0")+COUNTIF('Data R1'!M839,"&gt;0")+COUNTIF('Data R1'!O839,"&gt;0")+COUNTIF('Data R1'!Q839,"&gt;0")+COUNTIF('Data R1'!S839,"&gt;0")+COUNTIF('Data R1'!U839,"&gt;0")+COUNTIF('Data R1'!W839,"&gt;0")+COUNTIF('Data R1'!Y839,"&gt;0"))&gt;0,1,0))</f>
        <v/>
      </c>
      <c r="M837" t="inlineStr">
        <is>
          <t>Data R</t>
        </is>
      </c>
    </row>
    <row r="838">
      <c r="A838" t="inlineStr">
        <is>
          <t>Regional 1</t>
        </is>
      </c>
      <c r="B838">
        <f>IF('Data R1'!C840="","",'Data R1'!B840)</f>
        <v/>
      </c>
      <c r="C838">
        <f>IF('Data R1'!C840="","",'Data R1'!C840)</f>
        <v/>
      </c>
      <c r="D838">
        <f>IF('Data R1'!C840="","",'Data R1'!D840)</f>
        <v/>
      </c>
      <c r="E838">
        <f>IF('Data R1'!C840="","",'Data R1'!E840)</f>
        <v/>
      </c>
      <c r="F838">
        <f>IF('Data R1'!C840="","",'Data R1'!F840)</f>
        <v/>
      </c>
      <c r="G838">
        <f>IF('Data R1'!C840="","",'Data R1'!AD840)</f>
        <v/>
      </c>
      <c r="H838">
        <f>IF('Data R1'!C840="","",'Data R1'!AC840)</f>
        <v/>
      </c>
      <c r="I838">
        <f>IF('Data R1'!C840="","",COUNTIF('Data R1'!J840,"&gt;0")+COUNTIF('Data R1'!L840,"&gt;0")+COUNTIF('Data R1'!N840,"&gt;0")+COUNTIF('Data R1'!P840,"&gt;0")+COUNTIF('Data R1'!R840,"&gt;0")+COUNTIF('Data R1'!T840,"&gt;0")+COUNTIF('Data R1'!V840,"&gt;0")+COUNTIF('Data R1'!X840,"&gt;0"))</f>
        <v/>
      </c>
      <c r="J838">
        <f>IF('Data R1'!C840="","",IF((COUNTIF('Data R1'!K840,"&gt;0")+COUNTIF('Data R1'!M840,"&gt;0")+COUNTIF('Data R1'!O840,"&gt;0")+COUNTIF('Data R1'!Q840,"&gt;0")+COUNTIF('Data R1'!S840,"&gt;0")+COUNTIF('Data R1'!U840,"&gt;0")+COUNTIF('Data R1'!W840,"&gt;0")+COUNTIF('Data R1'!Y840,"&gt;0"))&gt;0,1,0))</f>
        <v/>
      </c>
      <c r="M838" t="inlineStr">
        <is>
          <t>Data R</t>
        </is>
      </c>
    </row>
    <row r="839">
      <c r="A839" t="inlineStr">
        <is>
          <t>Regional 1</t>
        </is>
      </c>
      <c r="B839">
        <f>IF('Data R1'!C841="","",'Data R1'!B841)</f>
        <v/>
      </c>
      <c r="C839">
        <f>IF('Data R1'!C841="","",'Data R1'!C841)</f>
        <v/>
      </c>
      <c r="D839">
        <f>IF('Data R1'!C841="","",'Data R1'!D841)</f>
        <v/>
      </c>
      <c r="E839">
        <f>IF('Data R1'!C841="","",'Data R1'!E841)</f>
        <v/>
      </c>
      <c r="F839">
        <f>IF('Data R1'!C841="","",'Data R1'!F841)</f>
        <v/>
      </c>
      <c r="G839">
        <f>IF('Data R1'!C841="","",'Data R1'!AD841)</f>
        <v/>
      </c>
      <c r="H839">
        <f>IF('Data R1'!C841="","",'Data R1'!AC841)</f>
        <v/>
      </c>
      <c r="I839">
        <f>IF('Data R1'!C841="","",COUNTIF('Data R1'!J841,"&gt;0")+COUNTIF('Data R1'!L841,"&gt;0")+COUNTIF('Data R1'!N841,"&gt;0")+COUNTIF('Data R1'!P841,"&gt;0")+COUNTIF('Data R1'!R841,"&gt;0")+COUNTIF('Data R1'!T841,"&gt;0")+COUNTIF('Data R1'!V841,"&gt;0")+COUNTIF('Data R1'!X841,"&gt;0"))</f>
        <v/>
      </c>
      <c r="J839">
        <f>IF('Data R1'!C841="","",IF((COUNTIF('Data R1'!K841,"&gt;0")+COUNTIF('Data R1'!M841,"&gt;0")+COUNTIF('Data R1'!O841,"&gt;0")+COUNTIF('Data R1'!Q841,"&gt;0")+COUNTIF('Data R1'!S841,"&gt;0")+COUNTIF('Data R1'!U841,"&gt;0")+COUNTIF('Data R1'!W841,"&gt;0")+COUNTIF('Data R1'!Y841,"&gt;0"))&gt;0,1,0))</f>
        <v/>
      </c>
      <c r="M839" t="inlineStr">
        <is>
          <t>Data R</t>
        </is>
      </c>
    </row>
    <row r="840">
      <c r="A840" t="inlineStr">
        <is>
          <t>Regional 1</t>
        </is>
      </c>
      <c r="B840">
        <f>IF('Data R1'!C842="","",'Data R1'!B842)</f>
        <v/>
      </c>
      <c r="C840">
        <f>IF('Data R1'!C842="","",'Data R1'!C842)</f>
        <v/>
      </c>
      <c r="D840">
        <f>IF('Data R1'!C842="","",'Data R1'!D842)</f>
        <v/>
      </c>
      <c r="E840">
        <f>IF('Data R1'!C842="","",'Data R1'!E842)</f>
        <v/>
      </c>
      <c r="F840">
        <f>IF('Data R1'!C842="","",'Data R1'!F842)</f>
        <v/>
      </c>
      <c r="G840">
        <f>IF('Data R1'!C842="","",'Data R1'!AD842)</f>
        <v/>
      </c>
      <c r="H840">
        <f>IF('Data R1'!C842="","",'Data R1'!AC842)</f>
        <v/>
      </c>
      <c r="I840">
        <f>IF('Data R1'!C842="","",COUNTIF('Data R1'!J842,"&gt;0")+COUNTIF('Data R1'!L842,"&gt;0")+COUNTIF('Data R1'!N842,"&gt;0")+COUNTIF('Data R1'!P842,"&gt;0")+COUNTIF('Data R1'!R842,"&gt;0")+COUNTIF('Data R1'!T842,"&gt;0")+COUNTIF('Data R1'!V842,"&gt;0")+COUNTIF('Data R1'!X842,"&gt;0"))</f>
        <v/>
      </c>
      <c r="J840">
        <f>IF('Data R1'!C842="","",IF((COUNTIF('Data R1'!K842,"&gt;0")+COUNTIF('Data R1'!M842,"&gt;0")+COUNTIF('Data R1'!O842,"&gt;0")+COUNTIF('Data R1'!Q842,"&gt;0")+COUNTIF('Data R1'!S842,"&gt;0")+COUNTIF('Data R1'!U842,"&gt;0")+COUNTIF('Data R1'!W842,"&gt;0")+COUNTIF('Data R1'!Y842,"&gt;0"))&gt;0,1,0))</f>
        <v/>
      </c>
      <c r="M840" t="inlineStr">
        <is>
          <t>Data R</t>
        </is>
      </c>
    </row>
    <row r="841">
      <c r="A841" t="inlineStr">
        <is>
          <t>Regional 1</t>
        </is>
      </c>
      <c r="B841">
        <f>IF('Data R1'!C843="","",'Data R1'!B843)</f>
        <v/>
      </c>
      <c r="C841">
        <f>IF('Data R1'!C843="","",'Data R1'!C843)</f>
        <v/>
      </c>
      <c r="D841">
        <f>IF('Data R1'!C843="","",'Data R1'!D843)</f>
        <v/>
      </c>
      <c r="E841">
        <f>IF('Data R1'!C843="","",'Data R1'!E843)</f>
        <v/>
      </c>
      <c r="F841">
        <f>IF('Data R1'!C843="","",'Data R1'!F843)</f>
        <v/>
      </c>
      <c r="G841">
        <f>IF('Data R1'!C843="","",'Data R1'!AD843)</f>
        <v/>
      </c>
      <c r="H841">
        <f>IF('Data R1'!C843="","",'Data R1'!AC843)</f>
        <v/>
      </c>
      <c r="I841">
        <f>IF('Data R1'!C843="","",COUNTIF('Data R1'!J843,"&gt;0")+COUNTIF('Data R1'!L843,"&gt;0")+COUNTIF('Data R1'!N843,"&gt;0")+COUNTIF('Data R1'!P843,"&gt;0")+COUNTIF('Data R1'!R843,"&gt;0")+COUNTIF('Data R1'!T843,"&gt;0")+COUNTIF('Data R1'!V843,"&gt;0")+COUNTIF('Data R1'!X843,"&gt;0"))</f>
        <v/>
      </c>
      <c r="J841">
        <f>IF('Data R1'!C843="","",IF((COUNTIF('Data R1'!K843,"&gt;0")+COUNTIF('Data R1'!M843,"&gt;0")+COUNTIF('Data R1'!O843,"&gt;0")+COUNTIF('Data R1'!Q843,"&gt;0")+COUNTIF('Data R1'!S843,"&gt;0")+COUNTIF('Data R1'!U843,"&gt;0")+COUNTIF('Data R1'!W843,"&gt;0")+COUNTIF('Data R1'!Y843,"&gt;0"))&gt;0,1,0))</f>
        <v/>
      </c>
      <c r="M841" t="inlineStr">
        <is>
          <t>Data R</t>
        </is>
      </c>
    </row>
    <row r="842">
      <c r="A842" t="inlineStr">
        <is>
          <t>Regional 1</t>
        </is>
      </c>
      <c r="B842">
        <f>IF('Data R1'!C844="","",'Data R1'!B844)</f>
        <v/>
      </c>
      <c r="C842">
        <f>IF('Data R1'!C844="","",'Data R1'!C844)</f>
        <v/>
      </c>
      <c r="D842">
        <f>IF('Data R1'!C844="","",'Data R1'!D844)</f>
        <v/>
      </c>
      <c r="E842">
        <f>IF('Data R1'!C844="","",'Data R1'!E844)</f>
        <v/>
      </c>
      <c r="F842">
        <f>IF('Data R1'!C844="","",'Data R1'!F844)</f>
        <v/>
      </c>
      <c r="G842">
        <f>IF('Data R1'!C844="","",'Data R1'!AD844)</f>
        <v/>
      </c>
      <c r="H842">
        <f>IF('Data R1'!C844="","",'Data R1'!AC844)</f>
        <v/>
      </c>
      <c r="I842">
        <f>IF('Data R1'!C844="","",COUNTIF('Data R1'!J844,"&gt;0")+COUNTIF('Data R1'!L844,"&gt;0")+COUNTIF('Data R1'!N844,"&gt;0")+COUNTIF('Data R1'!P844,"&gt;0")+COUNTIF('Data R1'!R844,"&gt;0")+COUNTIF('Data R1'!T844,"&gt;0")+COUNTIF('Data R1'!V844,"&gt;0")+COUNTIF('Data R1'!X844,"&gt;0"))</f>
        <v/>
      </c>
      <c r="J842">
        <f>IF('Data R1'!C844="","",IF((COUNTIF('Data R1'!K844,"&gt;0")+COUNTIF('Data R1'!M844,"&gt;0")+COUNTIF('Data R1'!O844,"&gt;0")+COUNTIF('Data R1'!Q844,"&gt;0")+COUNTIF('Data R1'!S844,"&gt;0")+COUNTIF('Data R1'!U844,"&gt;0")+COUNTIF('Data R1'!W844,"&gt;0")+COUNTIF('Data R1'!Y844,"&gt;0"))&gt;0,1,0))</f>
        <v/>
      </c>
      <c r="M842" t="inlineStr">
        <is>
          <t>Data R</t>
        </is>
      </c>
    </row>
    <row r="843">
      <c r="A843" t="inlineStr">
        <is>
          <t>Regional 1</t>
        </is>
      </c>
      <c r="B843">
        <f>IF('Data R1'!C845="","",'Data R1'!B845)</f>
        <v/>
      </c>
      <c r="C843">
        <f>IF('Data R1'!C845="","",'Data R1'!C845)</f>
        <v/>
      </c>
      <c r="D843">
        <f>IF('Data R1'!C845="","",'Data R1'!D845)</f>
        <v/>
      </c>
      <c r="E843">
        <f>IF('Data R1'!C845="","",'Data R1'!E845)</f>
        <v/>
      </c>
      <c r="F843">
        <f>IF('Data R1'!C845="","",'Data R1'!F845)</f>
        <v/>
      </c>
      <c r="G843">
        <f>IF('Data R1'!C845="","",'Data R1'!AD845)</f>
        <v/>
      </c>
      <c r="H843">
        <f>IF('Data R1'!C845="","",'Data R1'!AC845)</f>
        <v/>
      </c>
      <c r="I843">
        <f>IF('Data R1'!C845="","",COUNTIF('Data R1'!J845,"&gt;0")+COUNTIF('Data R1'!L845,"&gt;0")+COUNTIF('Data R1'!N845,"&gt;0")+COUNTIF('Data R1'!P845,"&gt;0")+COUNTIF('Data R1'!R845,"&gt;0")+COUNTIF('Data R1'!T845,"&gt;0")+COUNTIF('Data R1'!V845,"&gt;0")+COUNTIF('Data R1'!X845,"&gt;0"))</f>
        <v/>
      </c>
      <c r="J843">
        <f>IF('Data R1'!C845="","",IF((COUNTIF('Data R1'!K845,"&gt;0")+COUNTIF('Data R1'!M845,"&gt;0")+COUNTIF('Data R1'!O845,"&gt;0")+COUNTIF('Data R1'!Q845,"&gt;0")+COUNTIF('Data R1'!S845,"&gt;0")+COUNTIF('Data R1'!U845,"&gt;0")+COUNTIF('Data R1'!W845,"&gt;0")+COUNTIF('Data R1'!Y845,"&gt;0"))&gt;0,1,0))</f>
        <v/>
      </c>
      <c r="M843" t="inlineStr">
        <is>
          <t>Data R</t>
        </is>
      </c>
    </row>
    <row r="844">
      <c r="A844" t="inlineStr">
        <is>
          <t>Regional 1</t>
        </is>
      </c>
      <c r="B844">
        <f>IF('Data R1'!C846="","",'Data R1'!B846)</f>
        <v/>
      </c>
      <c r="C844">
        <f>IF('Data R1'!C846="","",'Data R1'!C846)</f>
        <v/>
      </c>
      <c r="D844">
        <f>IF('Data R1'!C846="","",'Data R1'!D846)</f>
        <v/>
      </c>
      <c r="E844">
        <f>IF('Data R1'!C846="","",'Data R1'!E846)</f>
        <v/>
      </c>
      <c r="F844">
        <f>IF('Data R1'!C846="","",'Data R1'!F846)</f>
        <v/>
      </c>
      <c r="G844">
        <f>IF('Data R1'!C846="","",'Data R1'!AD846)</f>
        <v/>
      </c>
      <c r="H844">
        <f>IF('Data R1'!C846="","",'Data R1'!AC846)</f>
        <v/>
      </c>
      <c r="I844">
        <f>IF('Data R1'!C846="","",COUNTIF('Data R1'!J846,"&gt;0")+COUNTIF('Data R1'!L846,"&gt;0")+COUNTIF('Data R1'!N846,"&gt;0")+COUNTIF('Data R1'!P846,"&gt;0")+COUNTIF('Data R1'!R846,"&gt;0")+COUNTIF('Data R1'!T846,"&gt;0")+COUNTIF('Data R1'!V846,"&gt;0")+COUNTIF('Data R1'!X846,"&gt;0"))</f>
        <v/>
      </c>
      <c r="J844">
        <f>IF('Data R1'!C846="","",IF((COUNTIF('Data R1'!K846,"&gt;0")+COUNTIF('Data R1'!M846,"&gt;0")+COUNTIF('Data R1'!O846,"&gt;0")+COUNTIF('Data R1'!Q846,"&gt;0")+COUNTIF('Data R1'!S846,"&gt;0")+COUNTIF('Data R1'!U846,"&gt;0")+COUNTIF('Data R1'!W846,"&gt;0")+COUNTIF('Data R1'!Y846,"&gt;0"))&gt;0,1,0))</f>
        <v/>
      </c>
      <c r="M844" t="inlineStr">
        <is>
          <t>Data R</t>
        </is>
      </c>
    </row>
    <row r="845">
      <c r="A845" t="inlineStr">
        <is>
          <t>Regional 1</t>
        </is>
      </c>
      <c r="B845">
        <f>IF('Data R1'!C847="","",'Data R1'!B847)</f>
        <v/>
      </c>
      <c r="C845">
        <f>IF('Data R1'!C847="","",'Data R1'!C847)</f>
        <v/>
      </c>
      <c r="D845">
        <f>IF('Data R1'!C847="","",'Data R1'!D847)</f>
        <v/>
      </c>
      <c r="E845">
        <f>IF('Data R1'!C847="","",'Data R1'!E847)</f>
        <v/>
      </c>
      <c r="F845">
        <f>IF('Data R1'!C847="","",'Data R1'!F847)</f>
        <v/>
      </c>
      <c r="G845">
        <f>IF('Data R1'!C847="","",'Data R1'!AD847)</f>
        <v/>
      </c>
      <c r="H845">
        <f>IF('Data R1'!C847="","",'Data R1'!AC847)</f>
        <v/>
      </c>
      <c r="I845">
        <f>IF('Data R1'!C847="","",COUNTIF('Data R1'!J847,"&gt;0")+COUNTIF('Data R1'!L847,"&gt;0")+COUNTIF('Data R1'!N847,"&gt;0")+COUNTIF('Data R1'!P847,"&gt;0")+COUNTIF('Data R1'!R847,"&gt;0")+COUNTIF('Data R1'!T847,"&gt;0")+COUNTIF('Data R1'!V847,"&gt;0")+COUNTIF('Data R1'!X847,"&gt;0"))</f>
        <v/>
      </c>
      <c r="J845">
        <f>IF('Data R1'!C847="","",IF((COUNTIF('Data R1'!K847,"&gt;0")+COUNTIF('Data R1'!M847,"&gt;0")+COUNTIF('Data R1'!O847,"&gt;0")+COUNTIF('Data R1'!Q847,"&gt;0")+COUNTIF('Data R1'!S847,"&gt;0")+COUNTIF('Data R1'!U847,"&gt;0")+COUNTIF('Data R1'!W847,"&gt;0")+COUNTIF('Data R1'!Y847,"&gt;0"))&gt;0,1,0))</f>
        <v/>
      </c>
      <c r="M845" t="inlineStr">
        <is>
          <t>Data R</t>
        </is>
      </c>
    </row>
    <row r="846">
      <c r="A846" t="inlineStr">
        <is>
          <t>Regional 1</t>
        </is>
      </c>
      <c r="B846">
        <f>IF('Data R1'!C848="","",'Data R1'!B848)</f>
        <v/>
      </c>
      <c r="C846">
        <f>IF('Data R1'!C848="","",'Data R1'!C848)</f>
        <v/>
      </c>
      <c r="D846">
        <f>IF('Data R1'!C848="","",'Data R1'!D848)</f>
        <v/>
      </c>
      <c r="E846">
        <f>IF('Data R1'!C848="","",'Data R1'!E848)</f>
        <v/>
      </c>
      <c r="F846">
        <f>IF('Data R1'!C848="","",'Data R1'!F848)</f>
        <v/>
      </c>
      <c r="G846">
        <f>IF('Data R1'!C848="","",'Data R1'!AD848)</f>
        <v/>
      </c>
      <c r="H846">
        <f>IF('Data R1'!C848="","",'Data R1'!AC848)</f>
        <v/>
      </c>
      <c r="I846">
        <f>IF('Data R1'!C848="","",COUNTIF('Data R1'!J848,"&gt;0")+COUNTIF('Data R1'!L848,"&gt;0")+COUNTIF('Data R1'!N848,"&gt;0")+COUNTIF('Data R1'!P848,"&gt;0")+COUNTIF('Data R1'!R848,"&gt;0")+COUNTIF('Data R1'!T848,"&gt;0")+COUNTIF('Data R1'!V848,"&gt;0")+COUNTIF('Data R1'!X848,"&gt;0"))</f>
        <v/>
      </c>
      <c r="J846">
        <f>IF('Data R1'!C848="","",IF((COUNTIF('Data R1'!K848,"&gt;0")+COUNTIF('Data R1'!M848,"&gt;0")+COUNTIF('Data R1'!O848,"&gt;0")+COUNTIF('Data R1'!Q848,"&gt;0")+COUNTIF('Data R1'!S848,"&gt;0")+COUNTIF('Data R1'!U848,"&gt;0")+COUNTIF('Data R1'!W848,"&gt;0")+COUNTIF('Data R1'!Y848,"&gt;0"))&gt;0,1,0))</f>
        <v/>
      </c>
      <c r="M846" t="inlineStr">
        <is>
          <t>Data R</t>
        </is>
      </c>
    </row>
    <row r="847">
      <c r="A847" t="inlineStr">
        <is>
          <t>Regional 1</t>
        </is>
      </c>
      <c r="B847">
        <f>IF('Data R1'!C849="","",'Data R1'!B849)</f>
        <v/>
      </c>
      <c r="C847">
        <f>IF('Data R1'!C849="","",'Data R1'!C849)</f>
        <v/>
      </c>
      <c r="D847">
        <f>IF('Data R1'!C849="","",'Data R1'!D849)</f>
        <v/>
      </c>
      <c r="E847">
        <f>IF('Data R1'!C849="","",'Data R1'!E849)</f>
        <v/>
      </c>
      <c r="F847">
        <f>IF('Data R1'!C849="","",'Data R1'!F849)</f>
        <v/>
      </c>
      <c r="G847">
        <f>IF('Data R1'!C849="","",'Data R1'!AD849)</f>
        <v/>
      </c>
      <c r="H847">
        <f>IF('Data R1'!C849="","",'Data R1'!AC849)</f>
        <v/>
      </c>
      <c r="I847">
        <f>IF('Data R1'!C849="","",COUNTIF('Data R1'!J849,"&gt;0")+COUNTIF('Data R1'!L849,"&gt;0")+COUNTIF('Data R1'!N849,"&gt;0")+COUNTIF('Data R1'!P849,"&gt;0")+COUNTIF('Data R1'!R849,"&gt;0")+COUNTIF('Data R1'!T849,"&gt;0")+COUNTIF('Data R1'!V849,"&gt;0")+COUNTIF('Data R1'!X849,"&gt;0"))</f>
        <v/>
      </c>
      <c r="J847">
        <f>IF('Data R1'!C849="","",IF((COUNTIF('Data R1'!K849,"&gt;0")+COUNTIF('Data R1'!M849,"&gt;0")+COUNTIF('Data R1'!O849,"&gt;0")+COUNTIF('Data R1'!Q849,"&gt;0")+COUNTIF('Data R1'!S849,"&gt;0")+COUNTIF('Data R1'!U849,"&gt;0")+COUNTIF('Data R1'!W849,"&gt;0")+COUNTIF('Data R1'!Y849,"&gt;0"))&gt;0,1,0))</f>
        <v/>
      </c>
      <c r="M847" t="inlineStr">
        <is>
          <t>Data R</t>
        </is>
      </c>
    </row>
    <row r="848">
      <c r="A848" t="inlineStr">
        <is>
          <t>Regional 1</t>
        </is>
      </c>
      <c r="B848">
        <f>IF('Data R1'!C850="","",'Data R1'!B850)</f>
        <v/>
      </c>
      <c r="C848">
        <f>IF('Data R1'!C850="","",'Data R1'!C850)</f>
        <v/>
      </c>
      <c r="D848">
        <f>IF('Data R1'!C850="","",'Data R1'!D850)</f>
        <v/>
      </c>
      <c r="E848">
        <f>IF('Data R1'!C850="","",'Data R1'!E850)</f>
        <v/>
      </c>
      <c r="F848">
        <f>IF('Data R1'!C850="","",'Data R1'!F850)</f>
        <v/>
      </c>
      <c r="G848">
        <f>IF('Data R1'!C850="","",'Data R1'!AD850)</f>
        <v/>
      </c>
      <c r="H848">
        <f>IF('Data R1'!C850="","",'Data R1'!AC850)</f>
        <v/>
      </c>
      <c r="I848">
        <f>IF('Data R1'!C850="","",COUNTIF('Data R1'!J850,"&gt;0")+COUNTIF('Data R1'!L850,"&gt;0")+COUNTIF('Data R1'!N850,"&gt;0")+COUNTIF('Data R1'!P850,"&gt;0")+COUNTIF('Data R1'!R850,"&gt;0")+COUNTIF('Data R1'!T850,"&gt;0")+COUNTIF('Data R1'!V850,"&gt;0")+COUNTIF('Data R1'!X850,"&gt;0"))</f>
        <v/>
      </c>
      <c r="J848">
        <f>IF('Data R1'!C850="","",IF((COUNTIF('Data R1'!K850,"&gt;0")+COUNTIF('Data R1'!M850,"&gt;0")+COUNTIF('Data R1'!O850,"&gt;0")+COUNTIF('Data R1'!Q850,"&gt;0")+COUNTIF('Data R1'!S850,"&gt;0")+COUNTIF('Data R1'!U850,"&gt;0")+COUNTIF('Data R1'!W850,"&gt;0")+COUNTIF('Data R1'!Y850,"&gt;0"))&gt;0,1,0))</f>
        <v/>
      </c>
      <c r="M848" t="inlineStr">
        <is>
          <t>Data R</t>
        </is>
      </c>
    </row>
    <row r="849">
      <c r="A849" t="inlineStr">
        <is>
          <t>Regional 1</t>
        </is>
      </c>
      <c r="B849">
        <f>IF('Data R1'!C851="","",'Data R1'!B851)</f>
        <v/>
      </c>
      <c r="C849">
        <f>IF('Data R1'!C851="","",'Data R1'!C851)</f>
        <v/>
      </c>
      <c r="D849">
        <f>IF('Data R1'!C851="","",'Data R1'!D851)</f>
        <v/>
      </c>
      <c r="E849">
        <f>IF('Data R1'!C851="","",'Data R1'!E851)</f>
        <v/>
      </c>
      <c r="F849">
        <f>IF('Data R1'!C851="","",'Data R1'!F851)</f>
        <v/>
      </c>
      <c r="G849">
        <f>IF('Data R1'!C851="","",'Data R1'!AD851)</f>
        <v/>
      </c>
      <c r="H849">
        <f>IF('Data R1'!C851="","",'Data R1'!AC851)</f>
        <v/>
      </c>
      <c r="I849">
        <f>IF('Data R1'!C851="","",COUNTIF('Data R1'!J851,"&gt;0")+COUNTIF('Data R1'!L851,"&gt;0")+COUNTIF('Data R1'!N851,"&gt;0")+COUNTIF('Data R1'!P851,"&gt;0")+COUNTIF('Data R1'!R851,"&gt;0")+COUNTIF('Data R1'!T851,"&gt;0")+COUNTIF('Data R1'!V851,"&gt;0")+COUNTIF('Data R1'!X851,"&gt;0"))</f>
        <v/>
      </c>
      <c r="J849">
        <f>IF('Data R1'!C851="","",IF((COUNTIF('Data R1'!K851,"&gt;0")+COUNTIF('Data R1'!M851,"&gt;0")+COUNTIF('Data R1'!O851,"&gt;0")+COUNTIF('Data R1'!Q851,"&gt;0")+COUNTIF('Data R1'!S851,"&gt;0")+COUNTIF('Data R1'!U851,"&gt;0")+COUNTIF('Data R1'!W851,"&gt;0")+COUNTIF('Data R1'!Y851,"&gt;0"))&gt;0,1,0))</f>
        <v/>
      </c>
      <c r="M849" t="inlineStr">
        <is>
          <t>Data R</t>
        </is>
      </c>
    </row>
    <row r="850">
      <c r="A850" t="inlineStr">
        <is>
          <t>Regional 1</t>
        </is>
      </c>
      <c r="B850">
        <f>IF('Data R1'!C852="","",'Data R1'!B852)</f>
        <v/>
      </c>
      <c r="C850">
        <f>IF('Data R1'!C852="","",'Data R1'!C852)</f>
        <v/>
      </c>
      <c r="D850">
        <f>IF('Data R1'!C852="","",'Data R1'!D852)</f>
        <v/>
      </c>
      <c r="E850">
        <f>IF('Data R1'!C852="","",'Data R1'!E852)</f>
        <v/>
      </c>
      <c r="F850">
        <f>IF('Data R1'!C852="","",'Data R1'!F852)</f>
        <v/>
      </c>
      <c r="G850">
        <f>IF('Data R1'!C852="","",'Data R1'!AD852)</f>
        <v/>
      </c>
      <c r="H850">
        <f>IF('Data R1'!C852="","",'Data R1'!AC852)</f>
        <v/>
      </c>
      <c r="I850">
        <f>IF('Data R1'!C852="","",COUNTIF('Data R1'!J852,"&gt;0")+COUNTIF('Data R1'!L852,"&gt;0")+COUNTIF('Data R1'!N852,"&gt;0")+COUNTIF('Data R1'!P852,"&gt;0")+COUNTIF('Data R1'!R852,"&gt;0")+COUNTIF('Data R1'!T852,"&gt;0")+COUNTIF('Data R1'!V852,"&gt;0")+COUNTIF('Data R1'!X852,"&gt;0"))</f>
        <v/>
      </c>
      <c r="J850">
        <f>IF('Data R1'!C852="","",IF((COUNTIF('Data R1'!K852,"&gt;0")+COUNTIF('Data R1'!M852,"&gt;0")+COUNTIF('Data R1'!O852,"&gt;0")+COUNTIF('Data R1'!Q852,"&gt;0")+COUNTIF('Data R1'!S852,"&gt;0")+COUNTIF('Data R1'!U852,"&gt;0")+COUNTIF('Data R1'!W852,"&gt;0")+COUNTIF('Data R1'!Y852,"&gt;0"))&gt;0,1,0))</f>
        <v/>
      </c>
      <c r="M850" t="inlineStr">
        <is>
          <t>Data R</t>
        </is>
      </c>
    </row>
    <row r="851">
      <c r="A851" t="inlineStr">
        <is>
          <t>Regional 1</t>
        </is>
      </c>
      <c r="B851">
        <f>IF('Data R1'!C853="","",'Data R1'!B853)</f>
        <v/>
      </c>
      <c r="C851">
        <f>IF('Data R1'!C853="","",'Data R1'!C853)</f>
        <v/>
      </c>
      <c r="D851">
        <f>IF('Data R1'!C853="","",'Data R1'!D853)</f>
        <v/>
      </c>
      <c r="E851">
        <f>IF('Data R1'!C853="","",'Data R1'!E853)</f>
        <v/>
      </c>
      <c r="F851">
        <f>IF('Data R1'!C853="","",'Data R1'!F853)</f>
        <v/>
      </c>
      <c r="G851">
        <f>IF('Data R1'!C853="","",'Data R1'!AD853)</f>
        <v/>
      </c>
      <c r="H851">
        <f>IF('Data R1'!C853="","",'Data R1'!AC853)</f>
        <v/>
      </c>
      <c r="I851">
        <f>IF('Data R1'!C853="","",COUNTIF('Data R1'!J853,"&gt;0")+COUNTIF('Data R1'!L853,"&gt;0")+COUNTIF('Data R1'!N853,"&gt;0")+COUNTIF('Data R1'!P853,"&gt;0")+COUNTIF('Data R1'!R853,"&gt;0")+COUNTIF('Data R1'!T853,"&gt;0")+COUNTIF('Data R1'!V853,"&gt;0")+COUNTIF('Data R1'!X853,"&gt;0"))</f>
        <v/>
      </c>
      <c r="J851">
        <f>IF('Data R1'!C853="","",IF((COUNTIF('Data R1'!K853,"&gt;0")+COUNTIF('Data R1'!M853,"&gt;0")+COUNTIF('Data R1'!O853,"&gt;0")+COUNTIF('Data R1'!Q853,"&gt;0")+COUNTIF('Data R1'!S853,"&gt;0")+COUNTIF('Data R1'!U853,"&gt;0")+COUNTIF('Data R1'!W853,"&gt;0")+COUNTIF('Data R1'!Y853,"&gt;0"))&gt;0,1,0))</f>
        <v/>
      </c>
      <c r="M851" t="inlineStr">
        <is>
          <t>Data R</t>
        </is>
      </c>
    </row>
    <row r="852">
      <c r="A852" t="inlineStr">
        <is>
          <t>Regional 1</t>
        </is>
      </c>
      <c r="B852">
        <f>IF('Data R1'!C854="","",'Data R1'!B854)</f>
        <v/>
      </c>
      <c r="C852">
        <f>IF('Data R1'!C854="","",'Data R1'!C854)</f>
        <v/>
      </c>
      <c r="D852">
        <f>IF('Data R1'!C854="","",'Data R1'!D854)</f>
        <v/>
      </c>
      <c r="E852">
        <f>IF('Data R1'!C854="","",'Data R1'!E854)</f>
        <v/>
      </c>
      <c r="F852">
        <f>IF('Data R1'!C854="","",'Data R1'!F854)</f>
        <v/>
      </c>
      <c r="G852">
        <f>IF('Data R1'!C854="","",'Data R1'!AD854)</f>
        <v/>
      </c>
      <c r="H852">
        <f>IF('Data R1'!C854="","",'Data R1'!AC854)</f>
        <v/>
      </c>
      <c r="I852">
        <f>IF('Data R1'!C854="","",COUNTIF('Data R1'!J854,"&gt;0")+COUNTIF('Data R1'!L854,"&gt;0")+COUNTIF('Data R1'!N854,"&gt;0")+COUNTIF('Data R1'!P854,"&gt;0")+COUNTIF('Data R1'!R854,"&gt;0")+COUNTIF('Data R1'!T854,"&gt;0")+COUNTIF('Data R1'!V854,"&gt;0")+COUNTIF('Data R1'!X854,"&gt;0"))</f>
        <v/>
      </c>
      <c r="J852">
        <f>IF('Data R1'!C854="","",IF((COUNTIF('Data R1'!K854,"&gt;0")+COUNTIF('Data R1'!M854,"&gt;0")+COUNTIF('Data R1'!O854,"&gt;0")+COUNTIF('Data R1'!Q854,"&gt;0")+COUNTIF('Data R1'!S854,"&gt;0")+COUNTIF('Data R1'!U854,"&gt;0")+COUNTIF('Data R1'!W854,"&gt;0")+COUNTIF('Data R1'!Y854,"&gt;0"))&gt;0,1,0))</f>
        <v/>
      </c>
      <c r="M852" t="inlineStr">
        <is>
          <t>Data R</t>
        </is>
      </c>
    </row>
    <row r="853">
      <c r="A853" t="inlineStr">
        <is>
          <t>Regional 1</t>
        </is>
      </c>
      <c r="B853">
        <f>IF('Data R1'!C855="","",'Data R1'!B855)</f>
        <v/>
      </c>
      <c r="C853">
        <f>IF('Data R1'!C855="","",'Data R1'!C855)</f>
        <v/>
      </c>
      <c r="D853">
        <f>IF('Data R1'!C855="","",'Data R1'!D855)</f>
        <v/>
      </c>
      <c r="E853">
        <f>IF('Data R1'!C855="","",'Data R1'!E855)</f>
        <v/>
      </c>
      <c r="F853">
        <f>IF('Data R1'!C855="","",'Data R1'!F855)</f>
        <v/>
      </c>
      <c r="G853">
        <f>IF('Data R1'!C855="","",'Data R1'!AD855)</f>
        <v/>
      </c>
      <c r="H853">
        <f>IF('Data R1'!C855="","",'Data R1'!AC855)</f>
        <v/>
      </c>
      <c r="I853">
        <f>IF('Data R1'!C855="","",COUNTIF('Data R1'!J855,"&gt;0")+COUNTIF('Data R1'!L855,"&gt;0")+COUNTIF('Data R1'!N855,"&gt;0")+COUNTIF('Data R1'!P855,"&gt;0")+COUNTIF('Data R1'!R855,"&gt;0")+COUNTIF('Data R1'!T855,"&gt;0")+COUNTIF('Data R1'!V855,"&gt;0")+COUNTIF('Data R1'!X855,"&gt;0"))</f>
        <v/>
      </c>
      <c r="J853">
        <f>IF('Data R1'!C855="","",IF((COUNTIF('Data R1'!K855,"&gt;0")+COUNTIF('Data R1'!M855,"&gt;0")+COUNTIF('Data R1'!O855,"&gt;0")+COUNTIF('Data R1'!Q855,"&gt;0")+COUNTIF('Data R1'!S855,"&gt;0")+COUNTIF('Data R1'!U855,"&gt;0")+COUNTIF('Data R1'!W855,"&gt;0")+COUNTIF('Data R1'!Y855,"&gt;0"))&gt;0,1,0))</f>
        <v/>
      </c>
      <c r="M853" t="inlineStr">
        <is>
          <t>Data R</t>
        </is>
      </c>
    </row>
    <row r="854">
      <c r="A854" t="inlineStr">
        <is>
          <t>Regional 1</t>
        </is>
      </c>
      <c r="B854">
        <f>IF('Data R1'!C856="","",'Data R1'!B856)</f>
        <v/>
      </c>
      <c r="C854">
        <f>IF('Data R1'!C856="","",'Data R1'!C856)</f>
        <v/>
      </c>
      <c r="D854">
        <f>IF('Data R1'!C856="","",'Data R1'!D856)</f>
        <v/>
      </c>
      <c r="E854">
        <f>IF('Data R1'!C856="","",'Data R1'!E856)</f>
        <v/>
      </c>
      <c r="F854">
        <f>IF('Data R1'!C856="","",'Data R1'!F856)</f>
        <v/>
      </c>
      <c r="G854">
        <f>IF('Data R1'!C856="","",'Data R1'!AD856)</f>
        <v/>
      </c>
      <c r="H854">
        <f>IF('Data R1'!C856="","",'Data R1'!AC856)</f>
        <v/>
      </c>
      <c r="I854">
        <f>IF('Data R1'!C856="","",COUNTIF('Data R1'!J856,"&gt;0")+COUNTIF('Data R1'!L856,"&gt;0")+COUNTIF('Data R1'!N856,"&gt;0")+COUNTIF('Data R1'!P856,"&gt;0")+COUNTIF('Data R1'!R856,"&gt;0")+COUNTIF('Data R1'!T856,"&gt;0")+COUNTIF('Data R1'!V856,"&gt;0")+COUNTIF('Data R1'!X856,"&gt;0"))</f>
        <v/>
      </c>
      <c r="J854">
        <f>IF('Data R1'!C856="","",IF((COUNTIF('Data R1'!K856,"&gt;0")+COUNTIF('Data R1'!M856,"&gt;0")+COUNTIF('Data R1'!O856,"&gt;0")+COUNTIF('Data R1'!Q856,"&gt;0")+COUNTIF('Data R1'!S856,"&gt;0")+COUNTIF('Data R1'!U856,"&gt;0")+COUNTIF('Data R1'!W856,"&gt;0")+COUNTIF('Data R1'!Y856,"&gt;0"))&gt;0,1,0))</f>
        <v/>
      </c>
      <c r="M854" t="inlineStr">
        <is>
          <t>Data R</t>
        </is>
      </c>
    </row>
    <row r="855">
      <c r="A855" t="inlineStr">
        <is>
          <t>Regional 1</t>
        </is>
      </c>
      <c r="B855">
        <f>IF('Data R1'!C857="","",'Data R1'!B857)</f>
        <v/>
      </c>
      <c r="C855">
        <f>IF('Data R1'!C857="","",'Data R1'!C857)</f>
        <v/>
      </c>
      <c r="D855">
        <f>IF('Data R1'!C857="","",'Data R1'!D857)</f>
        <v/>
      </c>
      <c r="E855">
        <f>IF('Data R1'!C857="","",'Data R1'!E857)</f>
        <v/>
      </c>
      <c r="F855">
        <f>IF('Data R1'!C857="","",'Data R1'!F857)</f>
        <v/>
      </c>
      <c r="G855">
        <f>IF('Data R1'!C857="","",'Data R1'!AD857)</f>
        <v/>
      </c>
      <c r="H855">
        <f>IF('Data R1'!C857="","",'Data R1'!AC857)</f>
        <v/>
      </c>
      <c r="I855">
        <f>IF('Data R1'!C857="","",COUNTIF('Data R1'!J857,"&gt;0")+COUNTIF('Data R1'!L857,"&gt;0")+COUNTIF('Data R1'!N857,"&gt;0")+COUNTIF('Data R1'!P857,"&gt;0")+COUNTIF('Data R1'!R857,"&gt;0")+COUNTIF('Data R1'!T857,"&gt;0")+COUNTIF('Data R1'!V857,"&gt;0")+COUNTIF('Data R1'!X857,"&gt;0"))</f>
        <v/>
      </c>
      <c r="J855">
        <f>IF('Data R1'!C857="","",IF((COUNTIF('Data R1'!K857,"&gt;0")+COUNTIF('Data R1'!M857,"&gt;0")+COUNTIF('Data R1'!O857,"&gt;0")+COUNTIF('Data R1'!Q857,"&gt;0")+COUNTIF('Data R1'!S857,"&gt;0")+COUNTIF('Data R1'!U857,"&gt;0")+COUNTIF('Data R1'!W857,"&gt;0")+COUNTIF('Data R1'!Y857,"&gt;0"))&gt;0,1,0))</f>
        <v/>
      </c>
      <c r="M855" t="inlineStr">
        <is>
          <t>Data R</t>
        </is>
      </c>
    </row>
    <row r="856">
      <c r="A856" t="inlineStr">
        <is>
          <t>Regional 1</t>
        </is>
      </c>
      <c r="B856">
        <f>IF('Data R1'!C858="","",'Data R1'!B858)</f>
        <v/>
      </c>
      <c r="C856">
        <f>IF('Data R1'!C858="","",'Data R1'!C858)</f>
        <v/>
      </c>
      <c r="D856">
        <f>IF('Data R1'!C858="","",'Data R1'!D858)</f>
        <v/>
      </c>
      <c r="E856">
        <f>IF('Data R1'!C858="","",'Data R1'!E858)</f>
        <v/>
      </c>
      <c r="F856">
        <f>IF('Data R1'!C858="","",'Data R1'!F858)</f>
        <v/>
      </c>
      <c r="G856">
        <f>IF('Data R1'!C858="","",'Data R1'!AD858)</f>
        <v/>
      </c>
      <c r="H856">
        <f>IF('Data R1'!C858="","",'Data R1'!AC858)</f>
        <v/>
      </c>
      <c r="I856">
        <f>IF('Data R1'!C858="","",COUNTIF('Data R1'!J858,"&gt;0")+COUNTIF('Data R1'!L858,"&gt;0")+COUNTIF('Data R1'!N858,"&gt;0")+COUNTIF('Data R1'!P858,"&gt;0")+COUNTIF('Data R1'!R858,"&gt;0")+COUNTIF('Data R1'!T858,"&gt;0")+COUNTIF('Data R1'!V858,"&gt;0")+COUNTIF('Data R1'!X858,"&gt;0"))</f>
        <v/>
      </c>
      <c r="J856">
        <f>IF('Data R1'!C858="","",IF((COUNTIF('Data R1'!K858,"&gt;0")+COUNTIF('Data R1'!M858,"&gt;0")+COUNTIF('Data R1'!O858,"&gt;0")+COUNTIF('Data R1'!Q858,"&gt;0")+COUNTIF('Data R1'!S858,"&gt;0")+COUNTIF('Data R1'!U858,"&gt;0")+COUNTIF('Data R1'!W858,"&gt;0")+COUNTIF('Data R1'!Y858,"&gt;0"))&gt;0,1,0))</f>
        <v/>
      </c>
      <c r="M856" t="inlineStr">
        <is>
          <t>Data R</t>
        </is>
      </c>
    </row>
    <row r="857">
      <c r="A857" t="inlineStr">
        <is>
          <t>Regional 1</t>
        </is>
      </c>
      <c r="B857">
        <f>IF('Data R1'!C859="","",'Data R1'!B859)</f>
        <v/>
      </c>
      <c r="C857">
        <f>IF('Data R1'!C859="","",'Data R1'!C859)</f>
        <v/>
      </c>
      <c r="D857">
        <f>IF('Data R1'!C859="","",'Data R1'!D859)</f>
        <v/>
      </c>
      <c r="E857">
        <f>IF('Data R1'!C859="","",'Data R1'!E859)</f>
        <v/>
      </c>
      <c r="F857">
        <f>IF('Data R1'!C859="","",'Data R1'!F859)</f>
        <v/>
      </c>
      <c r="G857">
        <f>IF('Data R1'!C859="","",'Data R1'!AD859)</f>
        <v/>
      </c>
      <c r="H857">
        <f>IF('Data R1'!C859="","",'Data R1'!AC859)</f>
        <v/>
      </c>
      <c r="I857">
        <f>IF('Data R1'!C859="","",COUNTIF('Data R1'!J859,"&gt;0")+COUNTIF('Data R1'!L859,"&gt;0")+COUNTIF('Data R1'!N859,"&gt;0")+COUNTIF('Data R1'!P859,"&gt;0")+COUNTIF('Data R1'!R859,"&gt;0")+COUNTIF('Data R1'!T859,"&gt;0")+COUNTIF('Data R1'!V859,"&gt;0")+COUNTIF('Data R1'!X859,"&gt;0"))</f>
        <v/>
      </c>
      <c r="J857">
        <f>IF('Data R1'!C859="","",IF((COUNTIF('Data R1'!K859,"&gt;0")+COUNTIF('Data R1'!M859,"&gt;0")+COUNTIF('Data R1'!O859,"&gt;0")+COUNTIF('Data R1'!Q859,"&gt;0")+COUNTIF('Data R1'!S859,"&gt;0")+COUNTIF('Data R1'!U859,"&gt;0")+COUNTIF('Data R1'!W859,"&gt;0")+COUNTIF('Data R1'!Y859,"&gt;0"))&gt;0,1,0))</f>
        <v/>
      </c>
      <c r="M857" t="inlineStr">
        <is>
          <t>Data R</t>
        </is>
      </c>
    </row>
    <row r="858">
      <c r="A858" t="inlineStr">
        <is>
          <t>Regional 1</t>
        </is>
      </c>
      <c r="B858">
        <f>IF('Data R1'!C860="","",'Data R1'!B860)</f>
        <v/>
      </c>
      <c r="C858">
        <f>IF('Data R1'!C860="","",'Data R1'!C860)</f>
        <v/>
      </c>
      <c r="D858">
        <f>IF('Data R1'!C860="","",'Data R1'!D860)</f>
        <v/>
      </c>
      <c r="E858">
        <f>IF('Data R1'!C860="","",'Data R1'!E860)</f>
        <v/>
      </c>
      <c r="F858">
        <f>IF('Data R1'!C860="","",'Data R1'!F860)</f>
        <v/>
      </c>
      <c r="G858">
        <f>IF('Data R1'!C860="","",'Data R1'!AD860)</f>
        <v/>
      </c>
      <c r="H858">
        <f>IF('Data R1'!C860="","",'Data R1'!AC860)</f>
        <v/>
      </c>
      <c r="I858">
        <f>IF('Data R1'!C860="","",COUNTIF('Data R1'!J860,"&gt;0")+COUNTIF('Data R1'!L860,"&gt;0")+COUNTIF('Data R1'!N860,"&gt;0")+COUNTIF('Data R1'!P860,"&gt;0")+COUNTIF('Data R1'!R860,"&gt;0")+COUNTIF('Data R1'!T860,"&gt;0")+COUNTIF('Data R1'!V860,"&gt;0")+COUNTIF('Data R1'!X860,"&gt;0"))</f>
        <v/>
      </c>
      <c r="J858">
        <f>IF('Data R1'!C860="","",IF((COUNTIF('Data R1'!K860,"&gt;0")+COUNTIF('Data R1'!M860,"&gt;0")+COUNTIF('Data R1'!O860,"&gt;0")+COUNTIF('Data R1'!Q860,"&gt;0")+COUNTIF('Data R1'!S860,"&gt;0")+COUNTIF('Data R1'!U860,"&gt;0")+COUNTIF('Data R1'!W860,"&gt;0")+COUNTIF('Data R1'!Y860,"&gt;0"))&gt;0,1,0))</f>
        <v/>
      </c>
      <c r="M858" t="inlineStr">
        <is>
          <t>Data R</t>
        </is>
      </c>
    </row>
    <row r="859">
      <c r="A859" t="inlineStr">
        <is>
          <t>Regional 1</t>
        </is>
      </c>
      <c r="B859">
        <f>IF('Data R1'!C861="","",'Data R1'!B861)</f>
        <v/>
      </c>
      <c r="C859">
        <f>IF('Data R1'!C861="","",'Data R1'!C861)</f>
        <v/>
      </c>
      <c r="D859">
        <f>IF('Data R1'!C861="","",'Data R1'!D861)</f>
        <v/>
      </c>
      <c r="E859">
        <f>IF('Data R1'!C861="","",'Data R1'!E861)</f>
        <v/>
      </c>
      <c r="F859">
        <f>IF('Data R1'!C861="","",'Data R1'!F861)</f>
        <v/>
      </c>
      <c r="G859">
        <f>IF('Data R1'!C861="","",'Data R1'!AD861)</f>
        <v/>
      </c>
      <c r="H859">
        <f>IF('Data R1'!C861="","",'Data R1'!AC861)</f>
        <v/>
      </c>
      <c r="I859">
        <f>IF('Data R1'!C861="","",COUNTIF('Data R1'!J861,"&gt;0")+COUNTIF('Data R1'!L861,"&gt;0")+COUNTIF('Data R1'!N861,"&gt;0")+COUNTIF('Data R1'!P861,"&gt;0")+COUNTIF('Data R1'!R861,"&gt;0")+COUNTIF('Data R1'!T861,"&gt;0")+COUNTIF('Data R1'!V861,"&gt;0")+COUNTIF('Data R1'!X861,"&gt;0"))</f>
        <v/>
      </c>
      <c r="J859">
        <f>IF('Data R1'!C861="","",IF((COUNTIF('Data R1'!K861,"&gt;0")+COUNTIF('Data R1'!M861,"&gt;0")+COUNTIF('Data R1'!O861,"&gt;0")+COUNTIF('Data R1'!Q861,"&gt;0")+COUNTIF('Data R1'!S861,"&gt;0")+COUNTIF('Data R1'!U861,"&gt;0")+COUNTIF('Data R1'!W861,"&gt;0")+COUNTIF('Data R1'!Y861,"&gt;0"))&gt;0,1,0))</f>
        <v/>
      </c>
      <c r="M859" t="inlineStr">
        <is>
          <t>Data R</t>
        </is>
      </c>
    </row>
    <row r="860">
      <c r="A860" t="inlineStr">
        <is>
          <t>Regional 1</t>
        </is>
      </c>
      <c r="B860">
        <f>IF('Data R1'!C862="","",'Data R1'!B862)</f>
        <v/>
      </c>
      <c r="C860">
        <f>IF('Data R1'!C862="","",'Data R1'!C862)</f>
        <v/>
      </c>
      <c r="D860">
        <f>IF('Data R1'!C862="","",'Data R1'!D862)</f>
        <v/>
      </c>
      <c r="E860">
        <f>IF('Data R1'!C862="","",'Data R1'!E862)</f>
        <v/>
      </c>
      <c r="F860">
        <f>IF('Data R1'!C862="","",'Data R1'!F862)</f>
        <v/>
      </c>
      <c r="G860">
        <f>IF('Data R1'!C862="","",'Data R1'!AD862)</f>
        <v/>
      </c>
      <c r="H860">
        <f>IF('Data R1'!C862="","",'Data R1'!AC862)</f>
        <v/>
      </c>
      <c r="I860">
        <f>IF('Data R1'!C862="","",COUNTIF('Data R1'!J862,"&gt;0")+COUNTIF('Data R1'!L862,"&gt;0")+COUNTIF('Data R1'!N862,"&gt;0")+COUNTIF('Data R1'!P862,"&gt;0")+COUNTIF('Data R1'!R862,"&gt;0")+COUNTIF('Data R1'!T862,"&gt;0")+COUNTIF('Data R1'!V862,"&gt;0")+COUNTIF('Data R1'!X862,"&gt;0"))</f>
        <v/>
      </c>
      <c r="J860">
        <f>IF('Data R1'!C862="","",IF((COUNTIF('Data R1'!K862,"&gt;0")+COUNTIF('Data R1'!M862,"&gt;0")+COUNTIF('Data R1'!O862,"&gt;0")+COUNTIF('Data R1'!Q862,"&gt;0")+COUNTIF('Data R1'!S862,"&gt;0")+COUNTIF('Data R1'!U862,"&gt;0")+COUNTIF('Data R1'!W862,"&gt;0")+COUNTIF('Data R1'!Y862,"&gt;0"))&gt;0,1,0))</f>
        <v/>
      </c>
      <c r="M860" t="inlineStr">
        <is>
          <t>Data R</t>
        </is>
      </c>
    </row>
    <row r="861">
      <c r="A861" t="inlineStr">
        <is>
          <t>Regional 1</t>
        </is>
      </c>
      <c r="B861">
        <f>IF('Data R1'!C863="","",'Data R1'!B863)</f>
        <v/>
      </c>
      <c r="C861">
        <f>IF('Data R1'!C863="","",'Data R1'!C863)</f>
        <v/>
      </c>
      <c r="D861">
        <f>IF('Data R1'!C863="","",'Data R1'!D863)</f>
        <v/>
      </c>
      <c r="E861">
        <f>IF('Data R1'!C863="","",'Data R1'!E863)</f>
        <v/>
      </c>
      <c r="F861">
        <f>IF('Data R1'!C863="","",'Data R1'!F863)</f>
        <v/>
      </c>
      <c r="G861">
        <f>IF('Data R1'!C863="","",'Data R1'!AD863)</f>
        <v/>
      </c>
      <c r="H861">
        <f>IF('Data R1'!C863="","",'Data R1'!AC863)</f>
        <v/>
      </c>
      <c r="I861">
        <f>IF('Data R1'!C863="","",COUNTIF('Data R1'!J863,"&gt;0")+COUNTIF('Data R1'!L863,"&gt;0")+COUNTIF('Data R1'!N863,"&gt;0")+COUNTIF('Data R1'!P863,"&gt;0")+COUNTIF('Data R1'!R863,"&gt;0")+COUNTIF('Data R1'!T863,"&gt;0")+COUNTIF('Data R1'!V863,"&gt;0")+COUNTIF('Data R1'!X863,"&gt;0"))</f>
        <v/>
      </c>
      <c r="J861">
        <f>IF('Data R1'!C863="","",IF((COUNTIF('Data R1'!K863,"&gt;0")+COUNTIF('Data R1'!M863,"&gt;0")+COUNTIF('Data R1'!O863,"&gt;0")+COUNTIF('Data R1'!Q863,"&gt;0")+COUNTIF('Data R1'!S863,"&gt;0")+COUNTIF('Data R1'!U863,"&gt;0")+COUNTIF('Data R1'!W863,"&gt;0")+COUNTIF('Data R1'!Y863,"&gt;0"))&gt;0,1,0))</f>
        <v/>
      </c>
      <c r="M861" t="inlineStr">
        <is>
          <t>Data R</t>
        </is>
      </c>
    </row>
    <row r="862">
      <c r="A862" t="inlineStr">
        <is>
          <t>Regional 1</t>
        </is>
      </c>
      <c r="B862">
        <f>IF('Data R1'!C864="","",'Data R1'!B864)</f>
        <v/>
      </c>
      <c r="C862">
        <f>IF('Data R1'!C864="","",'Data R1'!C864)</f>
        <v/>
      </c>
      <c r="D862">
        <f>IF('Data R1'!C864="","",'Data R1'!D864)</f>
        <v/>
      </c>
      <c r="E862">
        <f>IF('Data R1'!C864="","",'Data R1'!E864)</f>
        <v/>
      </c>
      <c r="F862">
        <f>IF('Data R1'!C864="","",'Data R1'!F864)</f>
        <v/>
      </c>
      <c r="G862">
        <f>IF('Data R1'!C864="","",'Data R1'!AD864)</f>
        <v/>
      </c>
      <c r="H862">
        <f>IF('Data R1'!C864="","",'Data R1'!AC864)</f>
        <v/>
      </c>
      <c r="I862">
        <f>IF('Data R1'!C864="","",COUNTIF('Data R1'!J864,"&gt;0")+COUNTIF('Data R1'!L864,"&gt;0")+COUNTIF('Data R1'!N864,"&gt;0")+COUNTIF('Data R1'!P864,"&gt;0")+COUNTIF('Data R1'!R864,"&gt;0")+COUNTIF('Data R1'!T864,"&gt;0")+COUNTIF('Data R1'!V864,"&gt;0")+COUNTIF('Data R1'!X864,"&gt;0"))</f>
        <v/>
      </c>
      <c r="J862">
        <f>IF('Data R1'!C864="","",IF((COUNTIF('Data R1'!K864,"&gt;0")+COUNTIF('Data R1'!M864,"&gt;0")+COUNTIF('Data R1'!O864,"&gt;0")+COUNTIF('Data R1'!Q864,"&gt;0")+COUNTIF('Data R1'!S864,"&gt;0")+COUNTIF('Data R1'!U864,"&gt;0")+COUNTIF('Data R1'!W864,"&gt;0")+COUNTIF('Data R1'!Y864,"&gt;0"))&gt;0,1,0))</f>
        <v/>
      </c>
      <c r="M862" t="inlineStr">
        <is>
          <t>Data R</t>
        </is>
      </c>
    </row>
    <row r="863">
      <c r="A863" t="inlineStr">
        <is>
          <t>Regional 1</t>
        </is>
      </c>
      <c r="B863">
        <f>IF('Data R1'!C865="","",'Data R1'!B865)</f>
        <v/>
      </c>
      <c r="C863">
        <f>IF('Data R1'!C865="","",'Data R1'!C865)</f>
        <v/>
      </c>
      <c r="D863">
        <f>IF('Data R1'!C865="","",'Data R1'!D865)</f>
        <v/>
      </c>
      <c r="E863">
        <f>IF('Data R1'!C865="","",'Data R1'!E865)</f>
        <v/>
      </c>
      <c r="F863">
        <f>IF('Data R1'!C865="","",'Data R1'!F865)</f>
        <v/>
      </c>
      <c r="G863">
        <f>IF('Data R1'!C865="","",'Data R1'!AD865)</f>
        <v/>
      </c>
      <c r="H863">
        <f>IF('Data R1'!C865="","",'Data R1'!AC865)</f>
        <v/>
      </c>
      <c r="I863">
        <f>IF('Data R1'!C865="","",COUNTIF('Data R1'!J865,"&gt;0")+COUNTIF('Data R1'!L865,"&gt;0")+COUNTIF('Data R1'!N865,"&gt;0")+COUNTIF('Data R1'!P865,"&gt;0")+COUNTIF('Data R1'!R865,"&gt;0")+COUNTIF('Data R1'!T865,"&gt;0")+COUNTIF('Data R1'!V865,"&gt;0")+COUNTIF('Data R1'!X865,"&gt;0"))</f>
        <v/>
      </c>
      <c r="J863">
        <f>IF('Data R1'!C865="","",IF((COUNTIF('Data R1'!K865,"&gt;0")+COUNTIF('Data R1'!M865,"&gt;0")+COUNTIF('Data R1'!O865,"&gt;0")+COUNTIF('Data R1'!Q865,"&gt;0")+COUNTIF('Data R1'!S865,"&gt;0")+COUNTIF('Data R1'!U865,"&gt;0")+COUNTIF('Data R1'!W865,"&gt;0")+COUNTIF('Data R1'!Y865,"&gt;0"))&gt;0,1,0))</f>
        <v/>
      </c>
      <c r="M863" t="inlineStr">
        <is>
          <t>Data R</t>
        </is>
      </c>
    </row>
    <row r="864">
      <c r="A864" t="inlineStr">
        <is>
          <t>Regional 1</t>
        </is>
      </c>
      <c r="B864">
        <f>IF('Data R1'!C866="","",'Data R1'!B866)</f>
        <v/>
      </c>
      <c r="C864">
        <f>IF('Data R1'!C866="","",'Data R1'!C866)</f>
        <v/>
      </c>
      <c r="D864">
        <f>IF('Data R1'!C866="","",'Data R1'!D866)</f>
        <v/>
      </c>
      <c r="E864">
        <f>IF('Data R1'!C866="","",'Data R1'!E866)</f>
        <v/>
      </c>
      <c r="F864">
        <f>IF('Data R1'!C866="","",'Data R1'!F866)</f>
        <v/>
      </c>
      <c r="G864">
        <f>IF('Data R1'!C866="","",'Data R1'!AD866)</f>
        <v/>
      </c>
      <c r="H864">
        <f>IF('Data R1'!C866="","",'Data R1'!AC866)</f>
        <v/>
      </c>
      <c r="I864">
        <f>IF('Data R1'!C866="","",COUNTIF('Data R1'!J866,"&gt;0")+COUNTIF('Data R1'!L866,"&gt;0")+COUNTIF('Data R1'!N866,"&gt;0")+COUNTIF('Data R1'!P866,"&gt;0")+COUNTIF('Data R1'!R866,"&gt;0")+COUNTIF('Data R1'!T866,"&gt;0")+COUNTIF('Data R1'!V866,"&gt;0")+COUNTIF('Data R1'!X866,"&gt;0"))</f>
        <v/>
      </c>
      <c r="J864">
        <f>IF('Data R1'!C866="","",IF((COUNTIF('Data R1'!K866,"&gt;0")+COUNTIF('Data R1'!M866,"&gt;0")+COUNTIF('Data R1'!O866,"&gt;0")+COUNTIF('Data R1'!Q866,"&gt;0")+COUNTIF('Data R1'!S866,"&gt;0")+COUNTIF('Data R1'!U866,"&gt;0")+COUNTIF('Data R1'!W866,"&gt;0")+COUNTIF('Data R1'!Y866,"&gt;0"))&gt;0,1,0))</f>
        <v/>
      </c>
      <c r="M864" t="inlineStr">
        <is>
          <t>Data R</t>
        </is>
      </c>
    </row>
    <row r="865">
      <c r="A865" t="inlineStr">
        <is>
          <t>Regional 1</t>
        </is>
      </c>
      <c r="B865">
        <f>IF('Data R1'!C867="","",'Data R1'!B867)</f>
        <v/>
      </c>
      <c r="C865">
        <f>IF('Data R1'!C867="","",'Data R1'!C867)</f>
        <v/>
      </c>
      <c r="D865">
        <f>IF('Data R1'!C867="","",'Data R1'!D867)</f>
        <v/>
      </c>
      <c r="E865">
        <f>IF('Data R1'!C867="","",'Data R1'!E867)</f>
        <v/>
      </c>
      <c r="F865">
        <f>IF('Data R1'!C867="","",'Data R1'!F867)</f>
        <v/>
      </c>
      <c r="G865">
        <f>IF('Data R1'!C867="","",'Data R1'!AD867)</f>
        <v/>
      </c>
      <c r="H865">
        <f>IF('Data R1'!C867="","",'Data R1'!AC867)</f>
        <v/>
      </c>
      <c r="I865">
        <f>IF('Data R1'!C867="","",COUNTIF('Data R1'!J867,"&gt;0")+COUNTIF('Data R1'!L867,"&gt;0")+COUNTIF('Data R1'!N867,"&gt;0")+COUNTIF('Data R1'!P867,"&gt;0")+COUNTIF('Data R1'!R867,"&gt;0")+COUNTIF('Data R1'!T867,"&gt;0")+COUNTIF('Data R1'!V867,"&gt;0")+COUNTIF('Data R1'!X867,"&gt;0"))</f>
        <v/>
      </c>
      <c r="J865">
        <f>IF('Data R1'!C867="","",IF((COUNTIF('Data R1'!K867,"&gt;0")+COUNTIF('Data R1'!M867,"&gt;0")+COUNTIF('Data R1'!O867,"&gt;0")+COUNTIF('Data R1'!Q867,"&gt;0")+COUNTIF('Data R1'!S867,"&gt;0")+COUNTIF('Data R1'!U867,"&gt;0")+COUNTIF('Data R1'!W867,"&gt;0")+COUNTIF('Data R1'!Y867,"&gt;0"))&gt;0,1,0))</f>
        <v/>
      </c>
      <c r="M865" t="inlineStr">
        <is>
          <t>Data R</t>
        </is>
      </c>
    </row>
    <row r="866">
      <c r="A866" t="inlineStr">
        <is>
          <t>Regional 1</t>
        </is>
      </c>
      <c r="B866">
        <f>IF('Data R1'!C868="","",'Data R1'!B868)</f>
        <v/>
      </c>
      <c r="C866">
        <f>IF('Data R1'!C868="","",'Data R1'!C868)</f>
        <v/>
      </c>
      <c r="D866">
        <f>IF('Data R1'!C868="","",'Data R1'!D868)</f>
        <v/>
      </c>
      <c r="E866">
        <f>IF('Data R1'!C868="","",'Data R1'!E868)</f>
        <v/>
      </c>
      <c r="F866">
        <f>IF('Data R1'!C868="","",'Data R1'!F868)</f>
        <v/>
      </c>
      <c r="G866">
        <f>IF('Data R1'!C868="","",'Data R1'!AD868)</f>
        <v/>
      </c>
      <c r="H866">
        <f>IF('Data R1'!C868="","",'Data R1'!AC868)</f>
        <v/>
      </c>
      <c r="I866">
        <f>IF('Data R1'!C868="","",COUNTIF('Data R1'!J868,"&gt;0")+COUNTIF('Data R1'!L868,"&gt;0")+COUNTIF('Data R1'!N868,"&gt;0")+COUNTIF('Data R1'!P868,"&gt;0")+COUNTIF('Data R1'!R868,"&gt;0")+COUNTIF('Data R1'!T868,"&gt;0")+COUNTIF('Data R1'!V868,"&gt;0")+COUNTIF('Data R1'!X868,"&gt;0"))</f>
        <v/>
      </c>
      <c r="J866">
        <f>IF('Data R1'!C868="","",IF((COUNTIF('Data R1'!K868,"&gt;0")+COUNTIF('Data R1'!M868,"&gt;0")+COUNTIF('Data R1'!O868,"&gt;0")+COUNTIF('Data R1'!Q868,"&gt;0")+COUNTIF('Data R1'!S868,"&gt;0")+COUNTIF('Data R1'!U868,"&gt;0")+COUNTIF('Data R1'!W868,"&gt;0")+COUNTIF('Data R1'!Y868,"&gt;0"))&gt;0,1,0))</f>
        <v/>
      </c>
      <c r="M866" t="inlineStr">
        <is>
          <t>Data R</t>
        </is>
      </c>
    </row>
    <row r="867">
      <c r="A867" t="inlineStr">
        <is>
          <t>Regional 1</t>
        </is>
      </c>
      <c r="B867">
        <f>IF('Data R1'!C869="","",'Data R1'!B869)</f>
        <v/>
      </c>
      <c r="C867">
        <f>IF('Data R1'!C869="","",'Data R1'!C869)</f>
        <v/>
      </c>
      <c r="D867">
        <f>IF('Data R1'!C869="","",'Data R1'!D869)</f>
        <v/>
      </c>
      <c r="E867">
        <f>IF('Data R1'!C869="","",'Data R1'!E869)</f>
        <v/>
      </c>
      <c r="F867">
        <f>IF('Data R1'!C869="","",'Data R1'!F869)</f>
        <v/>
      </c>
      <c r="G867">
        <f>IF('Data R1'!C869="","",'Data R1'!AD869)</f>
        <v/>
      </c>
      <c r="H867">
        <f>IF('Data R1'!C869="","",'Data R1'!AC869)</f>
        <v/>
      </c>
      <c r="I867">
        <f>IF('Data R1'!C869="","",COUNTIF('Data R1'!J869,"&gt;0")+COUNTIF('Data R1'!L869,"&gt;0")+COUNTIF('Data R1'!N869,"&gt;0")+COUNTIF('Data R1'!P869,"&gt;0")+COUNTIF('Data R1'!R869,"&gt;0")+COUNTIF('Data R1'!T869,"&gt;0")+COUNTIF('Data R1'!V869,"&gt;0")+COUNTIF('Data R1'!X869,"&gt;0"))</f>
        <v/>
      </c>
      <c r="J867">
        <f>IF('Data R1'!C869="","",IF((COUNTIF('Data R1'!K869,"&gt;0")+COUNTIF('Data R1'!M869,"&gt;0")+COUNTIF('Data R1'!O869,"&gt;0")+COUNTIF('Data R1'!Q869,"&gt;0")+COUNTIF('Data R1'!S869,"&gt;0")+COUNTIF('Data R1'!U869,"&gt;0")+COUNTIF('Data R1'!W869,"&gt;0")+COUNTIF('Data R1'!Y869,"&gt;0"))&gt;0,1,0))</f>
        <v/>
      </c>
      <c r="M867" t="inlineStr">
        <is>
          <t>Data R</t>
        </is>
      </c>
    </row>
    <row r="868">
      <c r="A868" t="inlineStr">
        <is>
          <t>Regional 1</t>
        </is>
      </c>
      <c r="B868">
        <f>IF('Data R1'!C870="","",'Data R1'!B870)</f>
        <v/>
      </c>
      <c r="C868">
        <f>IF('Data R1'!C870="","",'Data R1'!C870)</f>
        <v/>
      </c>
      <c r="D868">
        <f>IF('Data R1'!C870="","",'Data R1'!D870)</f>
        <v/>
      </c>
      <c r="E868">
        <f>IF('Data R1'!C870="","",'Data R1'!E870)</f>
        <v/>
      </c>
      <c r="F868">
        <f>IF('Data R1'!C870="","",'Data R1'!F870)</f>
        <v/>
      </c>
      <c r="G868">
        <f>IF('Data R1'!C870="","",'Data R1'!AD870)</f>
        <v/>
      </c>
      <c r="H868">
        <f>IF('Data R1'!C870="","",'Data R1'!AC870)</f>
        <v/>
      </c>
      <c r="I868">
        <f>IF('Data R1'!C870="","",COUNTIF('Data R1'!J870,"&gt;0")+COUNTIF('Data R1'!L870,"&gt;0")+COUNTIF('Data R1'!N870,"&gt;0")+COUNTIF('Data R1'!P870,"&gt;0")+COUNTIF('Data R1'!R870,"&gt;0")+COUNTIF('Data R1'!T870,"&gt;0")+COUNTIF('Data R1'!V870,"&gt;0")+COUNTIF('Data R1'!X870,"&gt;0"))</f>
        <v/>
      </c>
      <c r="J868">
        <f>IF('Data R1'!C870="","",IF((COUNTIF('Data R1'!K870,"&gt;0")+COUNTIF('Data R1'!M870,"&gt;0")+COUNTIF('Data R1'!O870,"&gt;0")+COUNTIF('Data R1'!Q870,"&gt;0")+COUNTIF('Data R1'!S870,"&gt;0")+COUNTIF('Data R1'!U870,"&gt;0")+COUNTIF('Data R1'!W870,"&gt;0")+COUNTIF('Data R1'!Y870,"&gt;0"))&gt;0,1,0))</f>
        <v/>
      </c>
      <c r="M868" t="inlineStr">
        <is>
          <t>Data R</t>
        </is>
      </c>
    </row>
    <row r="869">
      <c r="A869" t="inlineStr">
        <is>
          <t>Regional 1</t>
        </is>
      </c>
      <c r="B869">
        <f>IF('Data R1'!C871="","",'Data R1'!B871)</f>
        <v/>
      </c>
      <c r="C869">
        <f>IF('Data R1'!C871="","",'Data R1'!C871)</f>
        <v/>
      </c>
      <c r="D869">
        <f>IF('Data R1'!C871="","",'Data R1'!D871)</f>
        <v/>
      </c>
      <c r="E869">
        <f>IF('Data R1'!C871="","",'Data R1'!E871)</f>
        <v/>
      </c>
      <c r="F869">
        <f>IF('Data R1'!C871="","",'Data R1'!F871)</f>
        <v/>
      </c>
      <c r="G869">
        <f>IF('Data R1'!C871="","",'Data R1'!AD871)</f>
        <v/>
      </c>
      <c r="H869">
        <f>IF('Data R1'!C871="","",'Data R1'!AC871)</f>
        <v/>
      </c>
      <c r="I869">
        <f>IF('Data R1'!C871="","",COUNTIF('Data R1'!J871,"&gt;0")+COUNTIF('Data R1'!L871,"&gt;0")+COUNTIF('Data R1'!N871,"&gt;0")+COUNTIF('Data R1'!P871,"&gt;0")+COUNTIF('Data R1'!R871,"&gt;0")+COUNTIF('Data R1'!T871,"&gt;0")+COUNTIF('Data R1'!V871,"&gt;0")+COUNTIF('Data R1'!X871,"&gt;0"))</f>
        <v/>
      </c>
      <c r="J869">
        <f>IF('Data R1'!C871="","",IF((COUNTIF('Data R1'!K871,"&gt;0")+COUNTIF('Data R1'!M871,"&gt;0")+COUNTIF('Data R1'!O871,"&gt;0")+COUNTIF('Data R1'!Q871,"&gt;0")+COUNTIF('Data R1'!S871,"&gt;0")+COUNTIF('Data R1'!U871,"&gt;0")+COUNTIF('Data R1'!W871,"&gt;0")+COUNTIF('Data R1'!Y871,"&gt;0"))&gt;0,1,0))</f>
        <v/>
      </c>
      <c r="M869" t="inlineStr">
        <is>
          <t>Data R</t>
        </is>
      </c>
    </row>
    <row r="870">
      <c r="A870" t="inlineStr">
        <is>
          <t>Regional 1</t>
        </is>
      </c>
      <c r="B870">
        <f>IF('Data R1'!C872="","",'Data R1'!B872)</f>
        <v/>
      </c>
      <c r="C870">
        <f>IF('Data R1'!C872="","",'Data R1'!C872)</f>
        <v/>
      </c>
      <c r="D870">
        <f>IF('Data R1'!C872="","",'Data R1'!D872)</f>
        <v/>
      </c>
      <c r="E870">
        <f>IF('Data R1'!C872="","",'Data R1'!E872)</f>
        <v/>
      </c>
      <c r="F870">
        <f>IF('Data R1'!C872="","",'Data R1'!F872)</f>
        <v/>
      </c>
      <c r="G870">
        <f>IF('Data R1'!C872="","",'Data R1'!AD872)</f>
        <v/>
      </c>
      <c r="H870">
        <f>IF('Data R1'!C872="","",'Data R1'!AC872)</f>
        <v/>
      </c>
      <c r="I870">
        <f>IF('Data R1'!C872="","",COUNTIF('Data R1'!J872,"&gt;0")+COUNTIF('Data R1'!L872,"&gt;0")+COUNTIF('Data R1'!N872,"&gt;0")+COUNTIF('Data R1'!P872,"&gt;0")+COUNTIF('Data R1'!R872,"&gt;0")+COUNTIF('Data R1'!T872,"&gt;0")+COUNTIF('Data R1'!V872,"&gt;0")+COUNTIF('Data R1'!X872,"&gt;0"))</f>
        <v/>
      </c>
      <c r="J870">
        <f>IF('Data R1'!C872="","",IF((COUNTIF('Data R1'!K872,"&gt;0")+COUNTIF('Data R1'!M872,"&gt;0")+COUNTIF('Data R1'!O872,"&gt;0")+COUNTIF('Data R1'!Q872,"&gt;0")+COUNTIF('Data R1'!S872,"&gt;0")+COUNTIF('Data R1'!U872,"&gt;0")+COUNTIF('Data R1'!W872,"&gt;0")+COUNTIF('Data R1'!Y872,"&gt;0"))&gt;0,1,0))</f>
        <v/>
      </c>
      <c r="M870" t="inlineStr">
        <is>
          <t>Data R</t>
        </is>
      </c>
    </row>
    <row r="871">
      <c r="A871" t="inlineStr">
        <is>
          <t>Regional 1</t>
        </is>
      </c>
      <c r="B871">
        <f>IF('Data R1'!C873="","",'Data R1'!B873)</f>
        <v/>
      </c>
      <c r="C871">
        <f>IF('Data R1'!C873="","",'Data R1'!C873)</f>
        <v/>
      </c>
      <c r="D871">
        <f>IF('Data R1'!C873="","",'Data R1'!D873)</f>
        <v/>
      </c>
      <c r="E871">
        <f>IF('Data R1'!C873="","",'Data R1'!E873)</f>
        <v/>
      </c>
      <c r="F871">
        <f>IF('Data R1'!C873="","",'Data R1'!F873)</f>
        <v/>
      </c>
      <c r="G871">
        <f>IF('Data R1'!C873="","",'Data R1'!AD873)</f>
        <v/>
      </c>
      <c r="H871">
        <f>IF('Data R1'!C873="","",'Data R1'!AC873)</f>
        <v/>
      </c>
      <c r="I871">
        <f>IF('Data R1'!C873="","",COUNTIF('Data R1'!J873,"&gt;0")+COUNTIF('Data R1'!L873,"&gt;0")+COUNTIF('Data R1'!N873,"&gt;0")+COUNTIF('Data R1'!P873,"&gt;0")+COUNTIF('Data R1'!R873,"&gt;0")+COUNTIF('Data R1'!T873,"&gt;0")+COUNTIF('Data R1'!V873,"&gt;0")+COUNTIF('Data R1'!X873,"&gt;0"))</f>
        <v/>
      </c>
      <c r="J871">
        <f>IF('Data R1'!C873="","",IF((COUNTIF('Data R1'!K873,"&gt;0")+COUNTIF('Data R1'!M873,"&gt;0")+COUNTIF('Data R1'!O873,"&gt;0")+COUNTIF('Data R1'!Q873,"&gt;0")+COUNTIF('Data R1'!S873,"&gt;0")+COUNTIF('Data R1'!U873,"&gt;0")+COUNTIF('Data R1'!W873,"&gt;0")+COUNTIF('Data R1'!Y873,"&gt;0"))&gt;0,1,0))</f>
        <v/>
      </c>
      <c r="M871" t="inlineStr">
        <is>
          <t>Data R</t>
        </is>
      </c>
    </row>
    <row r="872">
      <c r="A872" t="inlineStr">
        <is>
          <t>Regional 1</t>
        </is>
      </c>
      <c r="B872">
        <f>IF('Data R1'!C874="","",'Data R1'!B874)</f>
        <v/>
      </c>
      <c r="C872">
        <f>IF('Data R1'!C874="","",'Data R1'!C874)</f>
        <v/>
      </c>
      <c r="D872">
        <f>IF('Data R1'!C874="","",'Data R1'!D874)</f>
        <v/>
      </c>
      <c r="E872">
        <f>IF('Data R1'!C874="","",'Data R1'!E874)</f>
        <v/>
      </c>
      <c r="F872">
        <f>IF('Data R1'!C874="","",'Data R1'!F874)</f>
        <v/>
      </c>
      <c r="G872">
        <f>IF('Data R1'!C874="","",'Data R1'!AD874)</f>
        <v/>
      </c>
      <c r="H872">
        <f>IF('Data R1'!C874="","",'Data R1'!AC874)</f>
        <v/>
      </c>
      <c r="I872">
        <f>IF('Data R1'!C874="","",COUNTIF('Data R1'!J874,"&gt;0")+COUNTIF('Data R1'!L874,"&gt;0")+COUNTIF('Data R1'!N874,"&gt;0")+COUNTIF('Data R1'!P874,"&gt;0")+COUNTIF('Data R1'!R874,"&gt;0")+COUNTIF('Data R1'!T874,"&gt;0")+COUNTIF('Data R1'!V874,"&gt;0")+COUNTIF('Data R1'!X874,"&gt;0"))</f>
        <v/>
      </c>
      <c r="J872">
        <f>IF('Data R1'!C874="","",IF((COUNTIF('Data R1'!K874,"&gt;0")+COUNTIF('Data R1'!M874,"&gt;0")+COUNTIF('Data R1'!O874,"&gt;0")+COUNTIF('Data R1'!Q874,"&gt;0")+COUNTIF('Data R1'!S874,"&gt;0")+COUNTIF('Data R1'!U874,"&gt;0")+COUNTIF('Data R1'!W874,"&gt;0")+COUNTIF('Data R1'!Y874,"&gt;0"))&gt;0,1,0))</f>
        <v/>
      </c>
      <c r="M872" t="inlineStr">
        <is>
          <t>Data R</t>
        </is>
      </c>
    </row>
    <row r="873">
      <c r="A873" t="inlineStr">
        <is>
          <t>Regional 1</t>
        </is>
      </c>
      <c r="B873">
        <f>IF('Data R1'!C875="","",'Data R1'!B875)</f>
        <v/>
      </c>
      <c r="C873">
        <f>IF('Data R1'!C875="","",'Data R1'!C875)</f>
        <v/>
      </c>
      <c r="D873">
        <f>IF('Data R1'!C875="","",'Data R1'!D875)</f>
        <v/>
      </c>
      <c r="E873">
        <f>IF('Data R1'!C875="","",'Data R1'!E875)</f>
        <v/>
      </c>
      <c r="F873">
        <f>IF('Data R1'!C875="","",'Data R1'!F875)</f>
        <v/>
      </c>
      <c r="G873">
        <f>IF('Data R1'!C875="","",'Data R1'!AD875)</f>
        <v/>
      </c>
      <c r="H873">
        <f>IF('Data R1'!C875="","",'Data R1'!AC875)</f>
        <v/>
      </c>
      <c r="I873">
        <f>IF('Data R1'!C875="","",COUNTIF('Data R1'!J875,"&gt;0")+COUNTIF('Data R1'!L875,"&gt;0")+COUNTIF('Data R1'!N875,"&gt;0")+COUNTIF('Data R1'!P875,"&gt;0")+COUNTIF('Data R1'!R875,"&gt;0")+COUNTIF('Data R1'!T875,"&gt;0")+COUNTIF('Data R1'!V875,"&gt;0")+COUNTIF('Data R1'!X875,"&gt;0"))</f>
        <v/>
      </c>
      <c r="J873">
        <f>IF('Data R1'!C875="","",IF((COUNTIF('Data R1'!K875,"&gt;0")+COUNTIF('Data R1'!M875,"&gt;0")+COUNTIF('Data R1'!O875,"&gt;0")+COUNTIF('Data R1'!Q875,"&gt;0")+COUNTIF('Data R1'!S875,"&gt;0")+COUNTIF('Data R1'!U875,"&gt;0")+COUNTIF('Data R1'!W875,"&gt;0")+COUNTIF('Data R1'!Y875,"&gt;0"))&gt;0,1,0))</f>
        <v/>
      </c>
      <c r="M873" t="inlineStr">
        <is>
          <t>Data R</t>
        </is>
      </c>
    </row>
    <row r="874">
      <c r="A874" t="inlineStr">
        <is>
          <t>Regional 1</t>
        </is>
      </c>
      <c r="B874">
        <f>IF('Data R1'!C876="","",'Data R1'!B876)</f>
        <v/>
      </c>
      <c r="C874">
        <f>IF('Data R1'!C876="","",'Data R1'!C876)</f>
        <v/>
      </c>
      <c r="D874">
        <f>IF('Data R1'!C876="","",'Data R1'!D876)</f>
        <v/>
      </c>
      <c r="E874">
        <f>IF('Data R1'!C876="","",'Data R1'!E876)</f>
        <v/>
      </c>
      <c r="F874">
        <f>IF('Data R1'!C876="","",'Data R1'!F876)</f>
        <v/>
      </c>
      <c r="G874">
        <f>IF('Data R1'!C876="","",'Data R1'!AD876)</f>
        <v/>
      </c>
      <c r="H874">
        <f>IF('Data R1'!C876="","",'Data R1'!AC876)</f>
        <v/>
      </c>
      <c r="I874">
        <f>IF('Data R1'!C876="","",COUNTIF('Data R1'!J876,"&gt;0")+COUNTIF('Data R1'!L876,"&gt;0")+COUNTIF('Data R1'!N876,"&gt;0")+COUNTIF('Data R1'!P876,"&gt;0")+COUNTIF('Data R1'!R876,"&gt;0")+COUNTIF('Data R1'!T876,"&gt;0")+COUNTIF('Data R1'!V876,"&gt;0")+COUNTIF('Data R1'!X876,"&gt;0"))</f>
        <v/>
      </c>
      <c r="J874">
        <f>IF('Data R1'!C876="","",IF((COUNTIF('Data R1'!K876,"&gt;0")+COUNTIF('Data R1'!M876,"&gt;0")+COUNTIF('Data R1'!O876,"&gt;0")+COUNTIF('Data R1'!Q876,"&gt;0")+COUNTIF('Data R1'!S876,"&gt;0")+COUNTIF('Data R1'!U876,"&gt;0")+COUNTIF('Data R1'!W876,"&gt;0")+COUNTIF('Data R1'!Y876,"&gt;0"))&gt;0,1,0))</f>
        <v/>
      </c>
      <c r="M874" t="inlineStr">
        <is>
          <t>Data R</t>
        </is>
      </c>
    </row>
    <row r="875">
      <c r="A875" t="inlineStr">
        <is>
          <t>Regional 1</t>
        </is>
      </c>
      <c r="B875">
        <f>IF('Data R1'!C877="","",'Data R1'!B877)</f>
        <v/>
      </c>
      <c r="C875">
        <f>IF('Data R1'!C877="","",'Data R1'!C877)</f>
        <v/>
      </c>
      <c r="D875">
        <f>IF('Data R1'!C877="","",'Data R1'!D877)</f>
        <v/>
      </c>
      <c r="E875">
        <f>IF('Data R1'!C877="","",'Data R1'!E877)</f>
        <v/>
      </c>
      <c r="F875">
        <f>IF('Data R1'!C877="","",'Data R1'!F877)</f>
        <v/>
      </c>
      <c r="G875">
        <f>IF('Data R1'!C877="","",'Data R1'!AD877)</f>
        <v/>
      </c>
      <c r="H875">
        <f>IF('Data R1'!C877="","",'Data R1'!AC877)</f>
        <v/>
      </c>
      <c r="I875">
        <f>IF('Data R1'!C877="","",COUNTIF('Data R1'!J877,"&gt;0")+COUNTIF('Data R1'!L877,"&gt;0")+COUNTIF('Data R1'!N877,"&gt;0")+COUNTIF('Data R1'!P877,"&gt;0")+COUNTIF('Data R1'!R877,"&gt;0")+COUNTIF('Data R1'!T877,"&gt;0")+COUNTIF('Data R1'!V877,"&gt;0")+COUNTIF('Data R1'!X877,"&gt;0"))</f>
        <v/>
      </c>
      <c r="J875">
        <f>IF('Data R1'!C877="","",IF((COUNTIF('Data R1'!K877,"&gt;0")+COUNTIF('Data R1'!M877,"&gt;0")+COUNTIF('Data R1'!O877,"&gt;0")+COUNTIF('Data R1'!Q877,"&gt;0")+COUNTIF('Data R1'!S877,"&gt;0")+COUNTIF('Data R1'!U877,"&gt;0")+COUNTIF('Data R1'!W877,"&gt;0")+COUNTIF('Data R1'!Y877,"&gt;0"))&gt;0,1,0))</f>
        <v/>
      </c>
      <c r="M875" t="inlineStr">
        <is>
          <t>Data R</t>
        </is>
      </c>
    </row>
    <row r="876">
      <c r="A876" t="inlineStr">
        <is>
          <t>Regional 1</t>
        </is>
      </c>
      <c r="B876">
        <f>IF('Data R1'!C878="","",'Data R1'!B878)</f>
        <v/>
      </c>
      <c r="C876">
        <f>IF('Data R1'!C878="","",'Data R1'!C878)</f>
        <v/>
      </c>
      <c r="D876">
        <f>IF('Data R1'!C878="","",'Data R1'!D878)</f>
        <v/>
      </c>
      <c r="E876">
        <f>IF('Data R1'!C878="","",'Data R1'!E878)</f>
        <v/>
      </c>
      <c r="F876">
        <f>IF('Data R1'!C878="","",'Data R1'!F878)</f>
        <v/>
      </c>
      <c r="G876">
        <f>IF('Data R1'!C878="","",'Data R1'!AD878)</f>
        <v/>
      </c>
      <c r="H876">
        <f>IF('Data R1'!C878="","",'Data R1'!AC878)</f>
        <v/>
      </c>
      <c r="I876">
        <f>IF('Data R1'!C878="","",COUNTIF('Data R1'!J878,"&gt;0")+COUNTIF('Data R1'!L878,"&gt;0")+COUNTIF('Data R1'!N878,"&gt;0")+COUNTIF('Data R1'!P878,"&gt;0")+COUNTIF('Data R1'!R878,"&gt;0")+COUNTIF('Data R1'!T878,"&gt;0")+COUNTIF('Data R1'!V878,"&gt;0")+COUNTIF('Data R1'!X878,"&gt;0"))</f>
        <v/>
      </c>
      <c r="J876">
        <f>IF('Data R1'!C878="","",IF((COUNTIF('Data R1'!K878,"&gt;0")+COUNTIF('Data R1'!M878,"&gt;0")+COUNTIF('Data R1'!O878,"&gt;0")+COUNTIF('Data R1'!Q878,"&gt;0")+COUNTIF('Data R1'!S878,"&gt;0")+COUNTIF('Data R1'!U878,"&gt;0")+COUNTIF('Data R1'!W878,"&gt;0")+COUNTIF('Data R1'!Y878,"&gt;0"))&gt;0,1,0))</f>
        <v/>
      </c>
      <c r="M876" t="inlineStr">
        <is>
          <t>Data R</t>
        </is>
      </c>
    </row>
    <row r="877">
      <c r="A877" t="inlineStr">
        <is>
          <t>Regional 1</t>
        </is>
      </c>
      <c r="B877">
        <f>IF('Data R1'!C879="","",'Data R1'!B879)</f>
        <v/>
      </c>
      <c r="C877">
        <f>IF('Data R1'!C879="","",'Data R1'!C879)</f>
        <v/>
      </c>
      <c r="D877">
        <f>IF('Data R1'!C879="","",'Data R1'!D879)</f>
        <v/>
      </c>
      <c r="E877">
        <f>IF('Data R1'!C879="","",'Data R1'!E879)</f>
        <v/>
      </c>
      <c r="F877">
        <f>IF('Data R1'!C879="","",'Data R1'!F879)</f>
        <v/>
      </c>
      <c r="G877">
        <f>IF('Data R1'!C879="","",'Data R1'!AD879)</f>
        <v/>
      </c>
      <c r="H877">
        <f>IF('Data R1'!C879="","",'Data R1'!AC879)</f>
        <v/>
      </c>
      <c r="I877">
        <f>IF('Data R1'!C879="","",COUNTIF('Data R1'!J879,"&gt;0")+COUNTIF('Data R1'!L879,"&gt;0")+COUNTIF('Data R1'!N879,"&gt;0")+COUNTIF('Data R1'!P879,"&gt;0")+COUNTIF('Data R1'!R879,"&gt;0")+COUNTIF('Data R1'!T879,"&gt;0")+COUNTIF('Data R1'!V879,"&gt;0")+COUNTIF('Data R1'!X879,"&gt;0"))</f>
        <v/>
      </c>
      <c r="J877">
        <f>IF('Data R1'!C879="","",IF((COUNTIF('Data R1'!K879,"&gt;0")+COUNTIF('Data R1'!M879,"&gt;0")+COUNTIF('Data R1'!O879,"&gt;0")+COUNTIF('Data R1'!Q879,"&gt;0")+COUNTIF('Data R1'!S879,"&gt;0")+COUNTIF('Data R1'!U879,"&gt;0")+COUNTIF('Data R1'!W879,"&gt;0")+COUNTIF('Data R1'!Y879,"&gt;0"))&gt;0,1,0))</f>
        <v/>
      </c>
      <c r="M877" t="inlineStr">
        <is>
          <t>Data R</t>
        </is>
      </c>
    </row>
    <row r="878">
      <c r="A878" t="inlineStr">
        <is>
          <t>Regional 1</t>
        </is>
      </c>
      <c r="B878">
        <f>IF('Data R1'!C880="","",'Data R1'!B880)</f>
        <v/>
      </c>
      <c r="C878">
        <f>IF('Data R1'!C880="","",'Data R1'!C880)</f>
        <v/>
      </c>
      <c r="D878">
        <f>IF('Data R1'!C880="","",'Data R1'!D880)</f>
        <v/>
      </c>
      <c r="E878">
        <f>IF('Data R1'!C880="","",'Data R1'!E880)</f>
        <v/>
      </c>
      <c r="F878">
        <f>IF('Data R1'!C880="","",'Data R1'!F880)</f>
        <v/>
      </c>
      <c r="G878">
        <f>IF('Data R1'!C880="","",'Data R1'!AD880)</f>
        <v/>
      </c>
      <c r="H878">
        <f>IF('Data R1'!C880="","",'Data R1'!AC880)</f>
        <v/>
      </c>
      <c r="I878">
        <f>IF('Data R1'!C880="","",COUNTIF('Data R1'!J880,"&gt;0")+COUNTIF('Data R1'!L880,"&gt;0")+COUNTIF('Data R1'!N880,"&gt;0")+COUNTIF('Data R1'!P880,"&gt;0")+COUNTIF('Data R1'!R880,"&gt;0")+COUNTIF('Data R1'!T880,"&gt;0")+COUNTIF('Data R1'!V880,"&gt;0")+COUNTIF('Data R1'!X880,"&gt;0"))</f>
        <v/>
      </c>
      <c r="J878">
        <f>IF('Data R1'!C880="","",IF((COUNTIF('Data R1'!K880,"&gt;0")+COUNTIF('Data R1'!M880,"&gt;0")+COUNTIF('Data R1'!O880,"&gt;0")+COUNTIF('Data R1'!Q880,"&gt;0")+COUNTIF('Data R1'!S880,"&gt;0")+COUNTIF('Data R1'!U880,"&gt;0")+COUNTIF('Data R1'!W880,"&gt;0")+COUNTIF('Data R1'!Y880,"&gt;0"))&gt;0,1,0))</f>
        <v/>
      </c>
      <c r="M878" t="inlineStr">
        <is>
          <t>Data R</t>
        </is>
      </c>
    </row>
    <row r="879">
      <c r="A879" t="inlineStr">
        <is>
          <t>Regional 1</t>
        </is>
      </c>
      <c r="B879">
        <f>IF('Data R1'!C881="","",'Data R1'!B881)</f>
        <v/>
      </c>
      <c r="C879">
        <f>IF('Data R1'!C881="","",'Data R1'!C881)</f>
        <v/>
      </c>
      <c r="D879">
        <f>IF('Data R1'!C881="","",'Data R1'!D881)</f>
        <v/>
      </c>
      <c r="E879">
        <f>IF('Data R1'!C881="","",'Data R1'!E881)</f>
        <v/>
      </c>
      <c r="F879">
        <f>IF('Data R1'!C881="","",'Data R1'!F881)</f>
        <v/>
      </c>
      <c r="G879">
        <f>IF('Data R1'!C881="","",'Data R1'!AD881)</f>
        <v/>
      </c>
      <c r="H879">
        <f>IF('Data R1'!C881="","",'Data R1'!AC881)</f>
        <v/>
      </c>
      <c r="I879">
        <f>IF('Data R1'!C881="","",COUNTIF('Data R1'!J881,"&gt;0")+COUNTIF('Data R1'!L881,"&gt;0")+COUNTIF('Data R1'!N881,"&gt;0")+COUNTIF('Data R1'!P881,"&gt;0")+COUNTIF('Data R1'!R881,"&gt;0")+COUNTIF('Data R1'!T881,"&gt;0")+COUNTIF('Data R1'!V881,"&gt;0")+COUNTIF('Data R1'!X881,"&gt;0"))</f>
        <v/>
      </c>
      <c r="J879">
        <f>IF('Data R1'!C881="","",IF((COUNTIF('Data R1'!K881,"&gt;0")+COUNTIF('Data R1'!M881,"&gt;0")+COUNTIF('Data R1'!O881,"&gt;0")+COUNTIF('Data R1'!Q881,"&gt;0")+COUNTIF('Data R1'!S881,"&gt;0")+COUNTIF('Data R1'!U881,"&gt;0")+COUNTIF('Data R1'!W881,"&gt;0")+COUNTIF('Data R1'!Y881,"&gt;0"))&gt;0,1,0))</f>
        <v/>
      </c>
      <c r="M879" t="inlineStr">
        <is>
          <t>Data R</t>
        </is>
      </c>
    </row>
    <row r="880">
      <c r="A880" t="inlineStr">
        <is>
          <t>Regional 1</t>
        </is>
      </c>
      <c r="B880">
        <f>IF('Data R1'!C882="","",'Data R1'!B882)</f>
        <v/>
      </c>
      <c r="C880">
        <f>IF('Data R1'!C882="","",'Data R1'!C882)</f>
        <v/>
      </c>
      <c r="D880">
        <f>IF('Data R1'!C882="","",'Data R1'!D882)</f>
        <v/>
      </c>
      <c r="E880">
        <f>IF('Data R1'!C882="","",'Data R1'!E882)</f>
        <v/>
      </c>
      <c r="F880">
        <f>IF('Data R1'!C882="","",'Data R1'!F882)</f>
        <v/>
      </c>
      <c r="G880">
        <f>IF('Data R1'!C882="","",'Data R1'!AD882)</f>
        <v/>
      </c>
      <c r="H880">
        <f>IF('Data R1'!C882="","",'Data R1'!AC882)</f>
        <v/>
      </c>
      <c r="I880">
        <f>IF('Data R1'!C882="","",COUNTIF('Data R1'!J882,"&gt;0")+COUNTIF('Data R1'!L882,"&gt;0")+COUNTIF('Data R1'!N882,"&gt;0")+COUNTIF('Data R1'!P882,"&gt;0")+COUNTIF('Data R1'!R882,"&gt;0")+COUNTIF('Data R1'!T882,"&gt;0")+COUNTIF('Data R1'!V882,"&gt;0")+COUNTIF('Data R1'!X882,"&gt;0"))</f>
        <v/>
      </c>
      <c r="J880">
        <f>IF('Data R1'!C882="","",IF((COUNTIF('Data R1'!K882,"&gt;0")+COUNTIF('Data R1'!M882,"&gt;0")+COUNTIF('Data R1'!O882,"&gt;0")+COUNTIF('Data R1'!Q882,"&gt;0")+COUNTIF('Data R1'!S882,"&gt;0")+COUNTIF('Data R1'!U882,"&gt;0")+COUNTIF('Data R1'!W882,"&gt;0")+COUNTIF('Data R1'!Y882,"&gt;0"))&gt;0,1,0))</f>
        <v/>
      </c>
      <c r="M880" t="inlineStr">
        <is>
          <t>Data R</t>
        </is>
      </c>
    </row>
    <row r="881">
      <c r="A881" t="inlineStr">
        <is>
          <t>Regional 1</t>
        </is>
      </c>
      <c r="B881">
        <f>IF('Data R1'!C883="","",'Data R1'!B883)</f>
        <v/>
      </c>
      <c r="C881">
        <f>IF('Data R1'!C883="","",'Data R1'!C883)</f>
        <v/>
      </c>
      <c r="D881">
        <f>IF('Data R1'!C883="","",'Data R1'!D883)</f>
        <v/>
      </c>
      <c r="E881">
        <f>IF('Data R1'!C883="","",'Data R1'!E883)</f>
        <v/>
      </c>
      <c r="F881">
        <f>IF('Data R1'!C883="","",'Data R1'!F883)</f>
        <v/>
      </c>
      <c r="G881">
        <f>IF('Data R1'!C883="","",'Data R1'!AD883)</f>
        <v/>
      </c>
      <c r="H881">
        <f>IF('Data R1'!C883="","",'Data R1'!AC883)</f>
        <v/>
      </c>
      <c r="I881">
        <f>IF('Data R1'!C883="","",COUNTIF('Data R1'!J883,"&gt;0")+COUNTIF('Data R1'!L883,"&gt;0")+COUNTIF('Data R1'!N883,"&gt;0")+COUNTIF('Data R1'!P883,"&gt;0")+COUNTIF('Data R1'!R883,"&gt;0")+COUNTIF('Data R1'!T883,"&gt;0")+COUNTIF('Data R1'!V883,"&gt;0")+COUNTIF('Data R1'!X883,"&gt;0"))</f>
        <v/>
      </c>
      <c r="J881">
        <f>IF('Data R1'!C883="","",IF((COUNTIF('Data R1'!K883,"&gt;0")+COUNTIF('Data R1'!M883,"&gt;0")+COUNTIF('Data R1'!O883,"&gt;0")+COUNTIF('Data R1'!Q883,"&gt;0")+COUNTIF('Data R1'!S883,"&gt;0")+COUNTIF('Data R1'!U883,"&gt;0")+COUNTIF('Data R1'!W883,"&gt;0")+COUNTIF('Data R1'!Y883,"&gt;0"))&gt;0,1,0))</f>
        <v/>
      </c>
      <c r="M881" t="inlineStr">
        <is>
          <t>Data R</t>
        </is>
      </c>
    </row>
    <row r="882">
      <c r="A882" t="inlineStr">
        <is>
          <t>Regional 1</t>
        </is>
      </c>
      <c r="B882">
        <f>IF('Data R1'!C884="","",'Data R1'!B884)</f>
        <v/>
      </c>
      <c r="C882">
        <f>IF('Data R1'!C884="","",'Data R1'!C884)</f>
        <v/>
      </c>
      <c r="D882">
        <f>IF('Data R1'!C884="","",'Data R1'!D884)</f>
        <v/>
      </c>
      <c r="E882">
        <f>IF('Data R1'!C884="","",'Data R1'!E884)</f>
        <v/>
      </c>
      <c r="F882">
        <f>IF('Data R1'!C884="","",'Data R1'!F884)</f>
        <v/>
      </c>
      <c r="G882">
        <f>IF('Data R1'!C884="","",'Data R1'!AD884)</f>
        <v/>
      </c>
      <c r="H882">
        <f>IF('Data R1'!C884="","",'Data R1'!AC884)</f>
        <v/>
      </c>
      <c r="I882">
        <f>IF('Data R1'!C884="","",COUNTIF('Data R1'!J884,"&gt;0")+COUNTIF('Data R1'!L884,"&gt;0")+COUNTIF('Data R1'!N884,"&gt;0")+COUNTIF('Data R1'!P884,"&gt;0")+COUNTIF('Data R1'!R884,"&gt;0")+COUNTIF('Data R1'!T884,"&gt;0")+COUNTIF('Data R1'!V884,"&gt;0")+COUNTIF('Data R1'!X884,"&gt;0"))</f>
        <v/>
      </c>
      <c r="J882">
        <f>IF('Data R1'!C884="","",IF((COUNTIF('Data R1'!K884,"&gt;0")+COUNTIF('Data R1'!M884,"&gt;0")+COUNTIF('Data R1'!O884,"&gt;0")+COUNTIF('Data R1'!Q884,"&gt;0")+COUNTIF('Data R1'!S884,"&gt;0")+COUNTIF('Data R1'!U884,"&gt;0")+COUNTIF('Data R1'!W884,"&gt;0")+COUNTIF('Data R1'!Y884,"&gt;0"))&gt;0,1,0))</f>
        <v/>
      </c>
      <c r="M882" t="inlineStr">
        <is>
          <t>Data R</t>
        </is>
      </c>
    </row>
    <row r="883">
      <c r="A883" t="inlineStr">
        <is>
          <t>Regional 1</t>
        </is>
      </c>
      <c r="B883">
        <f>IF('Data R1'!C885="","",'Data R1'!B885)</f>
        <v/>
      </c>
      <c r="C883">
        <f>IF('Data R1'!C885="","",'Data R1'!C885)</f>
        <v/>
      </c>
      <c r="D883">
        <f>IF('Data R1'!C885="","",'Data R1'!D885)</f>
        <v/>
      </c>
      <c r="E883">
        <f>IF('Data R1'!C885="","",'Data R1'!E885)</f>
        <v/>
      </c>
      <c r="F883">
        <f>IF('Data R1'!C885="","",'Data R1'!F885)</f>
        <v/>
      </c>
      <c r="G883">
        <f>IF('Data R1'!C885="","",'Data R1'!AD885)</f>
        <v/>
      </c>
      <c r="H883">
        <f>IF('Data R1'!C885="","",'Data R1'!AC885)</f>
        <v/>
      </c>
      <c r="I883">
        <f>IF('Data R1'!C885="","",COUNTIF('Data R1'!J885,"&gt;0")+COUNTIF('Data R1'!L885,"&gt;0")+COUNTIF('Data R1'!N885,"&gt;0")+COUNTIF('Data R1'!P885,"&gt;0")+COUNTIF('Data R1'!R885,"&gt;0")+COUNTIF('Data R1'!T885,"&gt;0")+COUNTIF('Data R1'!V885,"&gt;0")+COUNTIF('Data R1'!X885,"&gt;0"))</f>
        <v/>
      </c>
      <c r="J883">
        <f>IF('Data R1'!C885="","",IF((COUNTIF('Data R1'!K885,"&gt;0")+COUNTIF('Data R1'!M885,"&gt;0")+COUNTIF('Data R1'!O885,"&gt;0")+COUNTIF('Data R1'!Q885,"&gt;0")+COUNTIF('Data R1'!S885,"&gt;0")+COUNTIF('Data R1'!U885,"&gt;0")+COUNTIF('Data R1'!W885,"&gt;0")+COUNTIF('Data R1'!Y885,"&gt;0"))&gt;0,1,0))</f>
        <v/>
      </c>
      <c r="M883" t="inlineStr">
        <is>
          <t>Data R</t>
        </is>
      </c>
    </row>
    <row r="884">
      <c r="A884" t="inlineStr">
        <is>
          <t>Regional 1</t>
        </is>
      </c>
      <c r="B884">
        <f>IF('Data R1'!C886="","",'Data R1'!B886)</f>
        <v/>
      </c>
      <c r="C884">
        <f>IF('Data R1'!C886="","",'Data R1'!C886)</f>
        <v/>
      </c>
      <c r="D884">
        <f>IF('Data R1'!C886="","",'Data R1'!D886)</f>
        <v/>
      </c>
      <c r="E884">
        <f>IF('Data R1'!C886="","",'Data R1'!E886)</f>
        <v/>
      </c>
      <c r="F884">
        <f>IF('Data R1'!C886="","",'Data R1'!F886)</f>
        <v/>
      </c>
      <c r="G884">
        <f>IF('Data R1'!C886="","",'Data R1'!AD886)</f>
        <v/>
      </c>
      <c r="H884">
        <f>IF('Data R1'!C886="","",'Data R1'!AC886)</f>
        <v/>
      </c>
      <c r="I884">
        <f>IF('Data R1'!C886="","",COUNTIF('Data R1'!J886,"&gt;0")+COUNTIF('Data R1'!L886,"&gt;0")+COUNTIF('Data R1'!N886,"&gt;0")+COUNTIF('Data R1'!P886,"&gt;0")+COUNTIF('Data R1'!R886,"&gt;0")+COUNTIF('Data R1'!T886,"&gt;0")+COUNTIF('Data R1'!V886,"&gt;0")+COUNTIF('Data R1'!X886,"&gt;0"))</f>
        <v/>
      </c>
      <c r="J884">
        <f>IF('Data R1'!C886="","",IF((COUNTIF('Data R1'!K886,"&gt;0")+COUNTIF('Data R1'!M886,"&gt;0")+COUNTIF('Data R1'!O886,"&gt;0")+COUNTIF('Data R1'!Q886,"&gt;0")+COUNTIF('Data R1'!S886,"&gt;0")+COUNTIF('Data R1'!U886,"&gt;0")+COUNTIF('Data R1'!W886,"&gt;0")+COUNTIF('Data R1'!Y886,"&gt;0"))&gt;0,1,0))</f>
        <v/>
      </c>
      <c r="M884" t="inlineStr">
        <is>
          <t>Data R</t>
        </is>
      </c>
    </row>
    <row r="885">
      <c r="A885" t="inlineStr">
        <is>
          <t>Regional 1</t>
        </is>
      </c>
      <c r="B885">
        <f>IF('Data R1'!C887="","",'Data R1'!B887)</f>
        <v/>
      </c>
      <c r="C885">
        <f>IF('Data R1'!C887="","",'Data R1'!C887)</f>
        <v/>
      </c>
      <c r="D885">
        <f>IF('Data R1'!C887="","",'Data R1'!D887)</f>
        <v/>
      </c>
      <c r="E885">
        <f>IF('Data R1'!C887="","",'Data R1'!E887)</f>
        <v/>
      </c>
      <c r="F885">
        <f>IF('Data R1'!C887="","",'Data R1'!F887)</f>
        <v/>
      </c>
      <c r="G885">
        <f>IF('Data R1'!C887="","",'Data R1'!AD887)</f>
        <v/>
      </c>
      <c r="H885">
        <f>IF('Data R1'!C887="","",'Data R1'!AC887)</f>
        <v/>
      </c>
      <c r="I885">
        <f>IF('Data R1'!C887="","",COUNTIF('Data R1'!J887,"&gt;0")+COUNTIF('Data R1'!L887,"&gt;0")+COUNTIF('Data R1'!N887,"&gt;0")+COUNTIF('Data R1'!P887,"&gt;0")+COUNTIF('Data R1'!R887,"&gt;0")+COUNTIF('Data R1'!T887,"&gt;0")+COUNTIF('Data R1'!V887,"&gt;0")+COUNTIF('Data R1'!X887,"&gt;0"))</f>
        <v/>
      </c>
      <c r="J885">
        <f>IF('Data R1'!C887="","",IF((COUNTIF('Data R1'!K887,"&gt;0")+COUNTIF('Data R1'!M887,"&gt;0")+COUNTIF('Data R1'!O887,"&gt;0")+COUNTIF('Data R1'!Q887,"&gt;0")+COUNTIF('Data R1'!S887,"&gt;0")+COUNTIF('Data R1'!U887,"&gt;0")+COUNTIF('Data R1'!W887,"&gt;0")+COUNTIF('Data R1'!Y887,"&gt;0"))&gt;0,1,0))</f>
        <v/>
      </c>
      <c r="M885" t="inlineStr">
        <is>
          <t>Data R</t>
        </is>
      </c>
    </row>
    <row r="886">
      <c r="A886" t="inlineStr">
        <is>
          <t>Regional 1</t>
        </is>
      </c>
      <c r="B886">
        <f>IF('Data R1'!C888="","",'Data R1'!B888)</f>
        <v/>
      </c>
      <c r="C886">
        <f>IF('Data R1'!C888="","",'Data R1'!C888)</f>
        <v/>
      </c>
      <c r="D886">
        <f>IF('Data R1'!C888="","",'Data R1'!D888)</f>
        <v/>
      </c>
      <c r="E886">
        <f>IF('Data R1'!C888="","",'Data R1'!E888)</f>
        <v/>
      </c>
      <c r="F886">
        <f>IF('Data R1'!C888="","",'Data R1'!F888)</f>
        <v/>
      </c>
      <c r="G886">
        <f>IF('Data R1'!C888="","",'Data R1'!AD888)</f>
        <v/>
      </c>
      <c r="H886">
        <f>IF('Data R1'!C888="","",'Data R1'!AC888)</f>
        <v/>
      </c>
      <c r="I886">
        <f>IF('Data R1'!C888="","",COUNTIF('Data R1'!J888,"&gt;0")+COUNTIF('Data R1'!L888,"&gt;0")+COUNTIF('Data R1'!N888,"&gt;0")+COUNTIF('Data R1'!P888,"&gt;0")+COUNTIF('Data R1'!R888,"&gt;0")+COUNTIF('Data R1'!T888,"&gt;0")+COUNTIF('Data R1'!V888,"&gt;0")+COUNTIF('Data R1'!X888,"&gt;0"))</f>
        <v/>
      </c>
      <c r="J886">
        <f>IF('Data R1'!C888="","",IF((COUNTIF('Data R1'!K888,"&gt;0")+COUNTIF('Data R1'!M888,"&gt;0")+COUNTIF('Data R1'!O888,"&gt;0")+COUNTIF('Data R1'!Q888,"&gt;0")+COUNTIF('Data R1'!S888,"&gt;0")+COUNTIF('Data R1'!U888,"&gt;0")+COUNTIF('Data R1'!W888,"&gt;0")+COUNTIF('Data R1'!Y888,"&gt;0"))&gt;0,1,0))</f>
        <v/>
      </c>
      <c r="M886" t="inlineStr">
        <is>
          <t>Data R</t>
        </is>
      </c>
    </row>
    <row r="887">
      <c r="A887" t="inlineStr">
        <is>
          <t>Regional 1</t>
        </is>
      </c>
      <c r="B887">
        <f>IF('Data R1'!C889="","",'Data R1'!B889)</f>
        <v/>
      </c>
      <c r="C887">
        <f>IF('Data R1'!C889="","",'Data R1'!C889)</f>
        <v/>
      </c>
      <c r="D887">
        <f>IF('Data R1'!C889="","",'Data R1'!D889)</f>
        <v/>
      </c>
      <c r="E887">
        <f>IF('Data R1'!C889="","",'Data R1'!E889)</f>
        <v/>
      </c>
      <c r="F887">
        <f>IF('Data R1'!C889="","",'Data R1'!F889)</f>
        <v/>
      </c>
      <c r="G887">
        <f>IF('Data R1'!C889="","",'Data R1'!AD889)</f>
        <v/>
      </c>
      <c r="H887">
        <f>IF('Data R1'!C889="","",'Data R1'!AC889)</f>
        <v/>
      </c>
      <c r="I887">
        <f>IF('Data R1'!C889="","",COUNTIF('Data R1'!J889,"&gt;0")+COUNTIF('Data R1'!L889,"&gt;0")+COUNTIF('Data R1'!N889,"&gt;0")+COUNTIF('Data R1'!P889,"&gt;0")+COUNTIF('Data R1'!R889,"&gt;0")+COUNTIF('Data R1'!T889,"&gt;0")+COUNTIF('Data R1'!V889,"&gt;0")+COUNTIF('Data R1'!X889,"&gt;0"))</f>
        <v/>
      </c>
      <c r="J887">
        <f>IF('Data R1'!C889="","",IF((COUNTIF('Data R1'!K889,"&gt;0")+COUNTIF('Data R1'!M889,"&gt;0")+COUNTIF('Data R1'!O889,"&gt;0")+COUNTIF('Data R1'!Q889,"&gt;0")+COUNTIF('Data R1'!S889,"&gt;0")+COUNTIF('Data R1'!U889,"&gt;0")+COUNTIF('Data R1'!W889,"&gt;0")+COUNTIF('Data R1'!Y889,"&gt;0"))&gt;0,1,0))</f>
        <v/>
      </c>
      <c r="M887" t="inlineStr">
        <is>
          <t>Data R</t>
        </is>
      </c>
    </row>
    <row r="888">
      <c r="A888" t="inlineStr">
        <is>
          <t>Regional 1</t>
        </is>
      </c>
      <c r="B888">
        <f>IF('Data R1'!C890="","",'Data R1'!B890)</f>
        <v/>
      </c>
      <c r="C888">
        <f>IF('Data R1'!C890="","",'Data R1'!C890)</f>
        <v/>
      </c>
      <c r="D888">
        <f>IF('Data R1'!C890="","",'Data R1'!D890)</f>
        <v/>
      </c>
      <c r="E888">
        <f>IF('Data R1'!C890="","",'Data R1'!E890)</f>
        <v/>
      </c>
      <c r="F888">
        <f>IF('Data R1'!C890="","",'Data R1'!F890)</f>
        <v/>
      </c>
      <c r="G888">
        <f>IF('Data R1'!C890="","",'Data R1'!AD890)</f>
        <v/>
      </c>
      <c r="H888">
        <f>IF('Data R1'!C890="","",'Data R1'!AC890)</f>
        <v/>
      </c>
      <c r="I888">
        <f>IF('Data R1'!C890="","",COUNTIF('Data R1'!J890,"&gt;0")+COUNTIF('Data R1'!L890,"&gt;0")+COUNTIF('Data R1'!N890,"&gt;0")+COUNTIF('Data R1'!P890,"&gt;0")+COUNTIF('Data R1'!R890,"&gt;0")+COUNTIF('Data R1'!T890,"&gt;0")+COUNTIF('Data R1'!V890,"&gt;0")+COUNTIF('Data R1'!X890,"&gt;0"))</f>
        <v/>
      </c>
      <c r="J888">
        <f>IF('Data R1'!C890="","",IF((COUNTIF('Data R1'!K890,"&gt;0")+COUNTIF('Data R1'!M890,"&gt;0")+COUNTIF('Data R1'!O890,"&gt;0")+COUNTIF('Data R1'!Q890,"&gt;0")+COUNTIF('Data R1'!S890,"&gt;0")+COUNTIF('Data R1'!U890,"&gt;0")+COUNTIF('Data R1'!W890,"&gt;0")+COUNTIF('Data R1'!Y890,"&gt;0"))&gt;0,1,0))</f>
        <v/>
      </c>
      <c r="M888" t="inlineStr">
        <is>
          <t>Data R</t>
        </is>
      </c>
    </row>
    <row r="889">
      <c r="A889" t="inlineStr">
        <is>
          <t>Regional 1</t>
        </is>
      </c>
      <c r="B889">
        <f>IF('Data R1'!C891="","",'Data R1'!B891)</f>
        <v/>
      </c>
      <c r="C889">
        <f>IF('Data R1'!C891="","",'Data R1'!C891)</f>
        <v/>
      </c>
      <c r="D889">
        <f>IF('Data R1'!C891="","",'Data R1'!D891)</f>
        <v/>
      </c>
      <c r="E889">
        <f>IF('Data R1'!C891="","",'Data R1'!E891)</f>
        <v/>
      </c>
      <c r="F889">
        <f>IF('Data R1'!C891="","",'Data R1'!F891)</f>
        <v/>
      </c>
      <c r="G889">
        <f>IF('Data R1'!C891="","",'Data R1'!AD891)</f>
        <v/>
      </c>
      <c r="H889">
        <f>IF('Data R1'!C891="","",'Data R1'!AC891)</f>
        <v/>
      </c>
      <c r="I889">
        <f>IF('Data R1'!C891="","",COUNTIF('Data R1'!J891,"&gt;0")+COUNTIF('Data R1'!L891,"&gt;0")+COUNTIF('Data R1'!N891,"&gt;0")+COUNTIF('Data R1'!P891,"&gt;0")+COUNTIF('Data R1'!R891,"&gt;0")+COUNTIF('Data R1'!T891,"&gt;0")+COUNTIF('Data R1'!V891,"&gt;0")+COUNTIF('Data R1'!X891,"&gt;0"))</f>
        <v/>
      </c>
      <c r="J889">
        <f>IF('Data R1'!C891="","",IF((COUNTIF('Data R1'!K891,"&gt;0")+COUNTIF('Data R1'!M891,"&gt;0")+COUNTIF('Data R1'!O891,"&gt;0")+COUNTIF('Data R1'!Q891,"&gt;0")+COUNTIF('Data R1'!S891,"&gt;0")+COUNTIF('Data R1'!U891,"&gt;0")+COUNTIF('Data R1'!W891,"&gt;0")+COUNTIF('Data R1'!Y891,"&gt;0"))&gt;0,1,0))</f>
        <v/>
      </c>
      <c r="M889" t="inlineStr">
        <is>
          <t>Data R</t>
        </is>
      </c>
    </row>
    <row r="890">
      <c r="A890" t="inlineStr">
        <is>
          <t>Regional 1</t>
        </is>
      </c>
      <c r="B890">
        <f>IF('Data R1'!C892="","",'Data R1'!B892)</f>
        <v/>
      </c>
      <c r="C890">
        <f>IF('Data R1'!C892="","",'Data R1'!C892)</f>
        <v/>
      </c>
      <c r="D890">
        <f>IF('Data R1'!C892="","",'Data R1'!D892)</f>
        <v/>
      </c>
      <c r="E890">
        <f>IF('Data R1'!C892="","",'Data R1'!E892)</f>
        <v/>
      </c>
      <c r="F890">
        <f>IF('Data R1'!C892="","",'Data R1'!F892)</f>
        <v/>
      </c>
      <c r="G890">
        <f>IF('Data R1'!C892="","",'Data R1'!AD892)</f>
        <v/>
      </c>
      <c r="H890">
        <f>IF('Data R1'!C892="","",'Data R1'!AC892)</f>
        <v/>
      </c>
      <c r="I890">
        <f>IF('Data R1'!C892="","",COUNTIF('Data R1'!J892,"&gt;0")+COUNTIF('Data R1'!L892,"&gt;0")+COUNTIF('Data R1'!N892,"&gt;0")+COUNTIF('Data R1'!P892,"&gt;0")+COUNTIF('Data R1'!R892,"&gt;0")+COUNTIF('Data R1'!T892,"&gt;0")+COUNTIF('Data R1'!V892,"&gt;0")+COUNTIF('Data R1'!X892,"&gt;0"))</f>
        <v/>
      </c>
      <c r="J890">
        <f>IF('Data R1'!C892="","",IF((COUNTIF('Data R1'!K892,"&gt;0")+COUNTIF('Data R1'!M892,"&gt;0")+COUNTIF('Data R1'!O892,"&gt;0")+COUNTIF('Data R1'!Q892,"&gt;0")+COUNTIF('Data R1'!S892,"&gt;0")+COUNTIF('Data R1'!U892,"&gt;0")+COUNTIF('Data R1'!W892,"&gt;0")+COUNTIF('Data R1'!Y892,"&gt;0"))&gt;0,1,0))</f>
        <v/>
      </c>
      <c r="M890" t="inlineStr">
        <is>
          <t>Data R</t>
        </is>
      </c>
    </row>
    <row r="891">
      <c r="A891" t="inlineStr">
        <is>
          <t>Regional 1</t>
        </is>
      </c>
      <c r="B891">
        <f>IF('Data R1'!C893="","",'Data R1'!B893)</f>
        <v/>
      </c>
      <c r="C891">
        <f>IF('Data R1'!C893="","",'Data R1'!C893)</f>
        <v/>
      </c>
      <c r="D891">
        <f>IF('Data R1'!C893="","",'Data R1'!D893)</f>
        <v/>
      </c>
      <c r="E891">
        <f>IF('Data R1'!C893="","",'Data R1'!E893)</f>
        <v/>
      </c>
      <c r="F891">
        <f>IF('Data R1'!C893="","",'Data R1'!F893)</f>
        <v/>
      </c>
      <c r="G891">
        <f>IF('Data R1'!C893="","",'Data R1'!AD893)</f>
        <v/>
      </c>
      <c r="H891">
        <f>IF('Data R1'!C893="","",'Data R1'!AC893)</f>
        <v/>
      </c>
      <c r="I891">
        <f>IF('Data R1'!C893="","",COUNTIF('Data R1'!J893,"&gt;0")+COUNTIF('Data R1'!L893,"&gt;0")+COUNTIF('Data R1'!N893,"&gt;0")+COUNTIF('Data R1'!P893,"&gt;0")+COUNTIF('Data R1'!R893,"&gt;0")+COUNTIF('Data R1'!T893,"&gt;0")+COUNTIF('Data R1'!V893,"&gt;0")+COUNTIF('Data R1'!X893,"&gt;0"))</f>
        <v/>
      </c>
      <c r="J891">
        <f>IF('Data R1'!C893="","",IF((COUNTIF('Data R1'!K893,"&gt;0")+COUNTIF('Data R1'!M893,"&gt;0")+COUNTIF('Data R1'!O893,"&gt;0")+COUNTIF('Data R1'!Q893,"&gt;0")+COUNTIF('Data R1'!S893,"&gt;0")+COUNTIF('Data R1'!U893,"&gt;0")+COUNTIF('Data R1'!W893,"&gt;0")+COUNTIF('Data R1'!Y893,"&gt;0"))&gt;0,1,0))</f>
        <v/>
      </c>
      <c r="M891" t="inlineStr">
        <is>
          <t>Data R</t>
        </is>
      </c>
    </row>
    <row r="892">
      <c r="A892" t="inlineStr">
        <is>
          <t>Regional 1</t>
        </is>
      </c>
      <c r="B892">
        <f>IF('Data R1'!C894="","",'Data R1'!B894)</f>
        <v/>
      </c>
      <c r="C892">
        <f>IF('Data R1'!C894="","",'Data R1'!C894)</f>
        <v/>
      </c>
      <c r="D892">
        <f>IF('Data R1'!C894="","",'Data R1'!D894)</f>
        <v/>
      </c>
      <c r="E892">
        <f>IF('Data R1'!C894="","",'Data R1'!E894)</f>
        <v/>
      </c>
      <c r="F892">
        <f>IF('Data R1'!C894="","",'Data R1'!F894)</f>
        <v/>
      </c>
      <c r="G892">
        <f>IF('Data R1'!C894="","",'Data R1'!AD894)</f>
        <v/>
      </c>
      <c r="H892">
        <f>IF('Data R1'!C894="","",'Data R1'!AC894)</f>
        <v/>
      </c>
      <c r="I892">
        <f>IF('Data R1'!C894="","",COUNTIF('Data R1'!J894,"&gt;0")+COUNTIF('Data R1'!L894,"&gt;0")+COUNTIF('Data R1'!N894,"&gt;0")+COUNTIF('Data R1'!P894,"&gt;0")+COUNTIF('Data R1'!R894,"&gt;0")+COUNTIF('Data R1'!T894,"&gt;0")+COUNTIF('Data R1'!V894,"&gt;0")+COUNTIF('Data R1'!X894,"&gt;0"))</f>
        <v/>
      </c>
      <c r="J892">
        <f>IF('Data R1'!C894="","",IF((COUNTIF('Data R1'!K894,"&gt;0")+COUNTIF('Data R1'!M894,"&gt;0")+COUNTIF('Data R1'!O894,"&gt;0")+COUNTIF('Data R1'!Q894,"&gt;0")+COUNTIF('Data R1'!S894,"&gt;0")+COUNTIF('Data R1'!U894,"&gt;0")+COUNTIF('Data R1'!W894,"&gt;0")+COUNTIF('Data R1'!Y894,"&gt;0"))&gt;0,1,0))</f>
        <v/>
      </c>
      <c r="M892" t="inlineStr">
        <is>
          <t>Data R</t>
        </is>
      </c>
    </row>
    <row r="893">
      <c r="A893" t="inlineStr">
        <is>
          <t>Regional 1</t>
        </is>
      </c>
      <c r="B893">
        <f>IF('Data R1'!C895="","",'Data R1'!B895)</f>
        <v/>
      </c>
      <c r="C893">
        <f>IF('Data R1'!C895="","",'Data R1'!C895)</f>
        <v/>
      </c>
      <c r="D893">
        <f>IF('Data R1'!C895="","",'Data R1'!D895)</f>
        <v/>
      </c>
      <c r="E893">
        <f>IF('Data R1'!C895="","",'Data R1'!E895)</f>
        <v/>
      </c>
      <c r="F893">
        <f>IF('Data R1'!C895="","",'Data R1'!F895)</f>
        <v/>
      </c>
      <c r="G893">
        <f>IF('Data R1'!C895="","",'Data R1'!AD895)</f>
        <v/>
      </c>
      <c r="H893">
        <f>IF('Data R1'!C895="","",'Data R1'!AC895)</f>
        <v/>
      </c>
      <c r="I893">
        <f>IF('Data R1'!C895="","",COUNTIF('Data R1'!J895,"&gt;0")+COUNTIF('Data R1'!L895,"&gt;0")+COUNTIF('Data R1'!N895,"&gt;0")+COUNTIF('Data R1'!P895,"&gt;0")+COUNTIF('Data R1'!R895,"&gt;0")+COUNTIF('Data R1'!T895,"&gt;0")+COUNTIF('Data R1'!V895,"&gt;0")+COUNTIF('Data R1'!X895,"&gt;0"))</f>
        <v/>
      </c>
      <c r="J893">
        <f>IF('Data R1'!C895="","",IF((COUNTIF('Data R1'!K895,"&gt;0")+COUNTIF('Data R1'!M895,"&gt;0")+COUNTIF('Data R1'!O895,"&gt;0")+COUNTIF('Data R1'!Q895,"&gt;0")+COUNTIF('Data R1'!S895,"&gt;0")+COUNTIF('Data R1'!U895,"&gt;0")+COUNTIF('Data R1'!W895,"&gt;0")+COUNTIF('Data R1'!Y895,"&gt;0"))&gt;0,1,0))</f>
        <v/>
      </c>
      <c r="M893" t="inlineStr">
        <is>
          <t>Data R</t>
        </is>
      </c>
    </row>
    <row r="894">
      <c r="A894" t="inlineStr">
        <is>
          <t>Regional 1</t>
        </is>
      </c>
      <c r="B894">
        <f>IF('Data R1'!C896="","",'Data R1'!B896)</f>
        <v/>
      </c>
      <c r="C894">
        <f>IF('Data R1'!C896="","",'Data R1'!C896)</f>
        <v/>
      </c>
      <c r="D894">
        <f>IF('Data R1'!C896="","",'Data R1'!D896)</f>
        <v/>
      </c>
      <c r="E894">
        <f>IF('Data R1'!C896="","",'Data R1'!E896)</f>
        <v/>
      </c>
      <c r="F894">
        <f>IF('Data R1'!C896="","",'Data R1'!F896)</f>
        <v/>
      </c>
      <c r="G894">
        <f>IF('Data R1'!C896="","",'Data R1'!AD896)</f>
        <v/>
      </c>
      <c r="H894">
        <f>IF('Data R1'!C896="","",'Data R1'!AC896)</f>
        <v/>
      </c>
      <c r="I894">
        <f>IF('Data R1'!C896="","",COUNTIF('Data R1'!J896,"&gt;0")+COUNTIF('Data R1'!L896,"&gt;0")+COUNTIF('Data R1'!N896,"&gt;0")+COUNTIF('Data R1'!P896,"&gt;0")+COUNTIF('Data R1'!R896,"&gt;0")+COUNTIF('Data R1'!T896,"&gt;0")+COUNTIF('Data R1'!V896,"&gt;0")+COUNTIF('Data R1'!X896,"&gt;0"))</f>
        <v/>
      </c>
      <c r="J894">
        <f>IF('Data R1'!C896="","",IF((COUNTIF('Data R1'!K896,"&gt;0")+COUNTIF('Data R1'!M896,"&gt;0")+COUNTIF('Data R1'!O896,"&gt;0")+COUNTIF('Data R1'!Q896,"&gt;0")+COUNTIF('Data R1'!S896,"&gt;0")+COUNTIF('Data R1'!U896,"&gt;0")+COUNTIF('Data R1'!W896,"&gt;0")+COUNTIF('Data R1'!Y896,"&gt;0"))&gt;0,1,0))</f>
        <v/>
      </c>
      <c r="M894" t="inlineStr">
        <is>
          <t>Data R</t>
        </is>
      </c>
    </row>
    <row r="895">
      <c r="A895" t="inlineStr">
        <is>
          <t>Regional 1</t>
        </is>
      </c>
      <c r="B895">
        <f>IF('Data R1'!C897="","",'Data R1'!B897)</f>
        <v/>
      </c>
      <c r="C895">
        <f>IF('Data R1'!C897="","",'Data R1'!C897)</f>
        <v/>
      </c>
      <c r="D895">
        <f>IF('Data R1'!C897="","",'Data R1'!D897)</f>
        <v/>
      </c>
      <c r="E895">
        <f>IF('Data R1'!C897="","",'Data R1'!E897)</f>
        <v/>
      </c>
      <c r="F895">
        <f>IF('Data R1'!C897="","",'Data R1'!F897)</f>
        <v/>
      </c>
      <c r="G895">
        <f>IF('Data R1'!C897="","",'Data R1'!AD897)</f>
        <v/>
      </c>
      <c r="H895">
        <f>IF('Data R1'!C897="","",'Data R1'!AC897)</f>
        <v/>
      </c>
      <c r="I895">
        <f>IF('Data R1'!C897="","",COUNTIF('Data R1'!J897,"&gt;0")+COUNTIF('Data R1'!L897,"&gt;0")+COUNTIF('Data R1'!N897,"&gt;0")+COUNTIF('Data R1'!P897,"&gt;0")+COUNTIF('Data R1'!R897,"&gt;0")+COUNTIF('Data R1'!T897,"&gt;0")+COUNTIF('Data R1'!V897,"&gt;0")+COUNTIF('Data R1'!X897,"&gt;0"))</f>
        <v/>
      </c>
      <c r="J895">
        <f>IF('Data R1'!C897="","",IF((COUNTIF('Data R1'!K897,"&gt;0")+COUNTIF('Data R1'!M897,"&gt;0")+COUNTIF('Data R1'!O897,"&gt;0")+COUNTIF('Data R1'!Q897,"&gt;0")+COUNTIF('Data R1'!S897,"&gt;0")+COUNTIF('Data R1'!U897,"&gt;0")+COUNTIF('Data R1'!W897,"&gt;0")+COUNTIF('Data R1'!Y897,"&gt;0"))&gt;0,1,0))</f>
        <v/>
      </c>
      <c r="M895" t="inlineStr">
        <is>
          <t>Data R</t>
        </is>
      </c>
    </row>
    <row r="896">
      <c r="A896" t="inlineStr">
        <is>
          <t>Regional 1</t>
        </is>
      </c>
      <c r="B896">
        <f>IF('Data R1'!C898="","",'Data R1'!B898)</f>
        <v/>
      </c>
      <c r="C896">
        <f>IF('Data R1'!C898="","",'Data R1'!C898)</f>
        <v/>
      </c>
      <c r="D896">
        <f>IF('Data R1'!C898="","",'Data R1'!D898)</f>
        <v/>
      </c>
      <c r="E896">
        <f>IF('Data R1'!C898="","",'Data R1'!E898)</f>
        <v/>
      </c>
      <c r="F896">
        <f>IF('Data R1'!C898="","",'Data R1'!F898)</f>
        <v/>
      </c>
      <c r="G896">
        <f>IF('Data R1'!C898="","",'Data R1'!AD898)</f>
        <v/>
      </c>
      <c r="H896">
        <f>IF('Data R1'!C898="","",'Data R1'!AC898)</f>
        <v/>
      </c>
      <c r="I896">
        <f>IF('Data R1'!C898="","",COUNTIF('Data R1'!J898,"&gt;0")+COUNTIF('Data R1'!L898,"&gt;0")+COUNTIF('Data R1'!N898,"&gt;0")+COUNTIF('Data R1'!P898,"&gt;0")+COUNTIF('Data R1'!R898,"&gt;0")+COUNTIF('Data R1'!T898,"&gt;0")+COUNTIF('Data R1'!V898,"&gt;0")+COUNTIF('Data R1'!X898,"&gt;0"))</f>
        <v/>
      </c>
      <c r="J896">
        <f>IF('Data R1'!C898="","",IF((COUNTIF('Data R1'!K898,"&gt;0")+COUNTIF('Data R1'!M898,"&gt;0")+COUNTIF('Data R1'!O898,"&gt;0")+COUNTIF('Data R1'!Q898,"&gt;0")+COUNTIF('Data R1'!S898,"&gt;0")+COUNTIF('Data R1'!U898,"&gt;0")+COUNTIF('Data R1'!W898,"&gt;0")+COUNTIF('Data R1'!Y898,"&gt;0"))&gt;0,1,0))</f>
        <v/>
      </c>
      <c r="M896" t="inlineStr">
        <is>
          <t>Data R</t>
        </is>
      </c>
    </row>
    <row r="897">
      <c r="A897" t="inlineStr">
        <is>
          <t>Regional 1</t>
        </is>
      </c>
      <c r="B897">
        <f>IF('Data R1'!C899="","",'Data R1'!B899)</f>
        <v/>
      </c>
      <c r="C897">
        <f>IF('Data R1'!C899="","",'Data R1'!C899)</f>
        <v/>
      </c>
      <c r="D897">
        <f>IF('Data R1'!C899="","",'Data R1'!D899)</f>
        <v/>
      </c>
      <c r="E897">
        <f>IF('Data R1'!C899="","",'Data R1'!E899)</f>
        <v/>
      </c>
      <c r="F897">
        <f>IF('Data R1'!C899="","",'Data R1'!F899)</f>
        <v/>
      </c>
      <c r="G897">
        <f>IF('Data R1'!C899="","",'Data R1'!AD899)</f>
        <v/>
      </c>
      <c r="H897">
        <f>IF('Data R1'!C899="","",'Data R1'!AC899)</f>
        <v/>
      </c>
      <c r="I897">
        <f>IF('Data R1'!C899="","",COUNTIF('Data R1'!J899,"&gt;0")+COUNTIF('Data R1'!L899,"&gt;0")+COUNTIF('Data R1'!N899,"&gt;0")+COUNTIF('Data R1'!P899,"&gt;0")+COUNTIF('Data R1'!R899,"&gt;0")+COUNTIF('Data R1'!T899,"&gt;0")+COUNTIF('Data R1'!V899,"&gt;0")+COUNTIF('Data R1'!X899,"&gt;0"))</f>
        <v/>
      </c>
      <c r="J897">
        <f>IF('Data R1'!C899="","",IF((COUNTIF('Data R1'!K899,"&gt;0")+COUNTIF('Data R1'!M899,"&gt;0")+COUNTIF('Data R1'!O899,"&gt;0")+COUNTIF('Data R1'!Q899,"&gt;0")+COUNTIF('Data R1'!S899,"&gt;0")+COUNTIF('Data R1'!U899,"&gt;0")+COUNTIF('Data R1'!W899,"&gt;0")+COUNTIF('Data R1'!Y899,"&gt;0"))&gt;0,1,0))</f>
        <v/>
      </c>
      <c r="M897" t="inlineStr">
        <is>
          <t>Data R</t>
        </is>
      </c>
    </row>
    <row r="898">
      <c r="A898" t="inlineStr">
        <is>
          <t>Regional 1</t>
        </is>
      </c>
      <c r="B898">
        <f>IF('Data R1'!C900="","",'Data R1'!B900)</f>
        <v/>
      </c>
      <c r="C898">
        <f>IF('Data R1'!C900="","",'Data R1'!C900)</f>
        <v/>
      </c>
      <c r="D898">
        <f>IF('Data R1'!C900="","",'Data R1'!D900)</f>
        <v/>
      </c>
      <c r="E898">
        <f>IF('Data R1'!C900="","",'Data R1'!E900)</f>
        <v/>
      </c>
      <c r="F898">
        <f>IF('Data R1'!C900="","",'Data R1'!F900)</f>
        <v/>
      </c>
      <c r="G898">
        <f>IF('Data R1'!C900="","",'Data R1'!AD900)</f>
        <v/>
      </c>
      <c r="H898">
        <f>IF('Data R1'!C900="","",'Data R1'!AC900)</f>
        <v/>
      </c>
      <c r="I898">
        <f>IF('Data R1'!C900="","",COUNTIF('Data R1'!J900,"&gt;0")+COUNTIF('Data R1'!L900,"&gt;0")+COUNTIF('Data R1'!N900,"&gt;0")+COUNTIF('Data R1'!P900,"&gt;0")+COUNTIF('Data R1'!R900,"&gt;0")+COUNTIF('Data R1'!T900,"&gt;0")+COUNTIF('Data R1'!V900,"&gt;0")+COUNTIF('Data R1'!X900,"&gt;0"))</f>
        <v/>
      </c>
      <c r="J898">
        <f>IF('Data R1'!C900="","",IF((COUNTIF('Data R1'!K900,"&gt;0")+COUNTIF('Data R1'!M900,"&gt;0")+COUNTIF('Data R1'!O900,"&gt;0")+COUNTIF('Data R1'!Q900,"&gt;0")+COUNTIF('Data R1'!S900,"&gt;0")+COUNTIF('Data R1'!U900,"&gt;0")+COUNTIF('Data R1'!W900,"&gt;0")+COUNTIF('Data R1'!Y900,"&gt;0"))&gt;0,1,0))</f>
        <v/>
      </c>
      <c r="M898" t="inlineStr">
        <is>
          <t>Data R</t>
        </is>
      </c>
    </row>
    <row r="899">
      <c r="A899" t="inlineStr">
        <is>
          <t>Regional 1</t>
        </is>
      </c>
      <c r="B899">
        <f>IF('Data R1'!C901="","",'Data R1'!B901)</f>
        <v/>
      </c>
      <c r="C899">
        <f>IF('Data R1'!C901="","",'Data R1'!C901)</f>
        <v/>
      </c>
      <c r="D899">
        <f>IF('Data R1'!C901="","",'Data R1'!D901)</f>
        <v/>
      </c>
      <c r="E899">
        <f>IF('Data R1'!C901="","",'Data R1'!E901)</f>
        <v/>
      </c>
      <c r="F899">
        <f>IF('Data R1'!C901="","",'Data R1'!F901)</f>
        <v/>
      </c>
      <c r="G899">
        <f>IF('Data R1'!C901="","",'Data R1'!AD901)</f>
        <v/>
      </c>
      <c r="H899">
        <f>IF('Data R1'!C901="","",'Data R1'!AC901)</f>
        <v/>
      </c>
      <c r="I899">
        <f>IF('Data R1'!C901="","",COUNTIF('Data R1'!J901,"&gt;0")+COUNTIF('Data R1'!L901,"&gt;0")+COUNTIF('Data R1'!N901,"&gt;0")+COUNTIF('Data R1'!P901,"&gt;0")+COUNTIF('Data R1'!R901,"&gt;0")+COUNTIF('Data R1'!T901,"&gt;0")+COUNTIF('Data R1'!V901,"&gt;0")+COUNTIF('Data R1'!X901,"&gt;0"))</f>
        <v/>
      </c>
      <c r="J899">
        <f>IF('Data R1'!C901="","",IF((COUNTIF('Data R1'!K901,"&gt;0")+COUNTIF('Data R1'!M901,"&gt;0")+COUNTIF('Data R1'!O901,"&gt;0")+COUNTIF('Data R1'!Q901,"&gt;0")+COUNTIF('Data R1'!S901,"&gt;0")+COUNTIF('Data R1'!U901,"&gt;0")+COUNTIF('Data R1'!W901,"&gt;0")+COUNTIF('Data R1'!Y901,"&gt;0"))&gt;0,1,0))</f>
        <v/>
      </c>
      <c r="M899" t="inlineStr">
        <is>
          <t>Data R</t>
        </is>
      </c>
    </row>
    <row r="900">
      <c r="A900" t="inlineStr">
        <is>
          <t>Regional 1</t>
        </is>
      </c>
      <c r="B900">
        <f>IF('Data R1'!C902="","",'Data R1'!B902)</f>
        <v/>
      </c>
      <c r="C900">
        <f>IF('Data R1'!C902="","",'Data R1'!C902)</f>
        <v/>
      </c>
      <c r="D900">
        <f>IF('Data R1'!C902="","",'Data R1'!D902)</f>
        <v/>
      </c>
      <c r="E900">
        <f>IF('Data R1'!C902="","",'Data R1'!E902)</f>
        <v/>
      </c>
      <c r="F900">
        <f>IF('Data R1'!C902="","",'Data R1'!F902)</f>
        <v/>
      </c>
      <c r="G900">
        <f>IF('Data R1'!C902="","",'Data R1'!AD902)</f>
        <v/>
      </c>
      <c r="H900">
        <f>IF('Data R1'!C902="","",'Data R1'!AC902)</f>
        <v/>
      </c>
      <c r="I900">
        <f>IF('Data R1'!C902="","",COUNTIF('Data R1'!J902,"&gt;0")+COUNTIF('Data R1'!L902,"&gt;0")+COUNTIF('Data R1'!N902,"&gt;0")+COUNTIF('Data R1'!P902,"&gt;0")+COUNTIF('Data R1'!R902,"&gt;0")+COUNTIF('Data R1'!T902,"&gt;0")+COUNTIF('Data R1'!V902,"&gt;0")+COUNTIF('Data R1'!X902,"&gt;0"))</f>
        <v/>
      </c>
      <c r="J900">
        <f>IF('Data R1'!C902="","",IF((COUNTIF('Data R1'!K902,"&gt;0")+COUNTIF('Data R1'!M902,"&gt;0")+COUNTIF('Data R1'!O902,"&gt;0")+COUNTIF('Data R1'!Q902,"&gt;0")+COUNTIF('Data R1'!S902,"&gt;0")+COUNTIF('Data R1'!U902,"&gt;0")+COUNTIF('Data R1'!W902,"&gt;0")+COUNTIF('Data R1'!Y902,"&gt;0"))&gt;0,1,0))</f>
        <v/>
      </c>
      <c r="M900" t="inlineStr">
        <is>
          <t>Data R</t>
        </is>
      </c>
    </row>
    <row r="901">
      <c r="A901" t="inlineStr">
        <is>
          <t>Regional 1</t>
        </is>
      </c>
      <c r="B901">
        <f>IF('Data R1'!C903="","",'Data R1'!B903)</f>
        <v/>
      </c>
      <c r="C901">
        <f>IF('Data R1'!C903="","",'Data R1'!C903)</f>
        <v/>
      </c>
      <c r="D901">
        <f>IF('Data R1'!C903="","",'Data R1'!D903)</f>
        <v/>
      </c>
      <c r="E901">
        <f>IF('Data R1'!C903="","",'Data R1'!E903)</f>
        <v/>
      </c>
      <c r="F901">
        <f>IF('Data R1'!C903="","",'Data R1'!F903)</f>
        <v/>
      </c>
      <c r="G901">
        <f>IF('Data R1'!C903="","",'Data R1'!AD903)</f>
        <v/>
      </c>
      <c r="H901">
        <f>IF('Data R1'!C903="","",'Data R1'!AC903)</f>
        <v/>
      </c>
      <c r="I901">
        <f>IF('Data R1'!C903="","",COUNTIF('Data R1'!J903,"&gt;0")+COUNTIF('Data R1'!L903,"&gt;0")+COUNTIF('Data R1'!N903,"&gt;0")+COUNTIF('Data R1'!P903,"&gt;0")+COUNTIF('Data R1'!R903,"&gt;0")+COUNTIF('Data R1'!T903,"&gt;0")+COUNTIF('Data R1'!V903,"&gt;0")+COUNTIF('Data R1'!X903,"&gt;0"))</f>
        <v/>
      </c>
      <c r="J901">
        <f>IF('Data R1'!C903="","",IF((COUNTIF('Data R1'!K903,"&gt;0")+COUNTIF('Data R1'!M903,"&gt;0")+COUNTIF('Data R1'!O903,"&gt;0")+COUNTIF('Data R1'!Q903,"&gt;0")+COUNTIF('Data R1'!S903,"&gt;0")+COUNTIF('Data R1'!U903,"&gt;0")+COUNTIF('Data R1'!W903,"&gt;0")+COUNTIF('Data R1'!Y903,"&gt;0"))&gt;0,1,0))</f>
        <v/>
      </c>
      <c r="M901" t="inlineStr">
        <is>
          <t>Data R</t>
        </is>
      </c>
    </row>
    <row r="902">
      <c r="A902" t="inlineStr">
        <is>
          <t>Regional 1</t>
        </is>
      </c>
      <c r="B902">
        <f>IF('Data R1'!C904="","",'Data R1'!B904)</f>
        <v/>
      </c>
      <c r="C902">
        <f>IF('Data R1'!C904="","",'Data R1'!C904)</f>
        <v/>
      </c>
      <c r="D902">
        <f>IF('Data R1'!C904="","",'Data R1'!D904)</f>
        <v/>
      </c>
      <c r="E902">
        <f>IF('Data R1'!C904="","",'Data R1'!E904)</f>
        <v/>
      </c>
      <c r="F902">
        <f>IF('Data R1'!C904="","",'Data R1'!F904)</f>
        <v/>
      </c>
      <c r="G902">
        <f>IF('Data R1'!C904="","",'Data R1'!AD904)</f>
        <v/>
      </c>
      <c r="H902">
        <f>IF('Data R1'!C904="","",'Data R1'!AC904)</f>
        <v/>
      </c>
      <c r="I902">
        <f>IF('Data R1'!C904="","",COUNTIF('Data R1'!J904,"&gt;0")+COUNTIF('Data R1'!L904,"&gt;0")+COUNTIF('Data R1'!N904,"&gt;0")+COUNTIF('Data R1'!P904,"&gt;0")+COUNTIF('Data R1'!R904,"&gt;0")+COUNTIF('Data R1'!T904,"&gt;0")+COUNTIF('Data R1'!V904,"&gt;0")+COUNTIF('Data R1'!X904,"&gt;0"))</f>
        <v/>
      </c>
      <c r="J902">
        <f>IF('Data R1'!C904="","",IF((COUNTIF('Data R1'!K904,"&gt;0")+COUNTIF('Data R1'!M904,"&gt;0")+COUNTIF('Data R1'!O904,"&gt;0")+COUNTIF('Data R1'!Q904,"&gt;0")+COUNTIF('Data R1'!S904,"&gt;0")+COUNTIF('Data R1'!U904,"&gt;0")+COUNTIF('Data R1'!W904,"&gt;0")+COUNTIF('Data R1'!Y904,"&gt;0"))&gt;0,1,0))</f>
        <v/>
      </c>
      <c r="M902" t="inlineStr">
        <is>
          <t>Data R</t>
        </is>
      </c>
    </row>
    <row r="903">
      <c r="A903" t="inlineStr">
        <is>
          <t>Regional 1</t>
        </is>
      </c>
      <c r="B903">
        <f>IF('Data R1'!C905="","",'Data R1'!B905)</f>
        <v/>
      </c>
      <c r="C903">
        <f>IF('Data R1'!C905="","",'Data R1'!C905)</f>
        <v/>
      </c>
      <c r="D903">
        <f>IF('Data R1'!C905="","",'Data R1'!D905)</f>
        <v/>
      </c>
      <c r="E903">
        <f>IF('Data R1'!C905="","",'Data R1'!E905)</f>
        <v/>
      </c>
      <c r="F903">
        <f>IF('Data R1'!C905="","",'Data R1'!F905)</f>
        <v/>
      </c>
      <c r="G903">
        <f>IF('Data R1'!C905="","",'Data R1'!AD905)</f>
        <v/>
      </c>
      <c r="H903">
        <f>IF('Data R1'!C905="","",'Data R1'!AC905)</f>
        <v/>
      </c>
      <c r="I903">
        <f>IF('Data R1'!C905="","",COUNTIF('Data R1'!J905,"&gt;0")+COUNTIF('Data R1'!L905,"&gt;0")+COUNTIF('Data R1'!N905,"&gt;0")+COUNTIF('Data R1'!P905,"&gt;0")+COUNTIF('Data R1'!R905,"&gt;0")+COUNTIF('Data R1'!T905,"&gt;0")+COUNTIF('Data R1'!V905,"&gt;0")+COUNTIF('Data R1'!X905,"&gt;0"))</f>
        <v/>
      </c>
      <c r="J903">
        <f>IF('Data R1'!C905="","",IF((COUNTIF('Data R1'!K905,"&gt;0")+COUNTIF('Data R1'!M905,"&gt;0")+COUNTIF('Data R1'!O905,"&gt;0")+COUNTIF('Data R1'!Q905,"&gt;0")+COUNTIF('Data R1'!S905,"&gt;0")+COUNTIF('Data R1'!U905,"&gt;0")+COUNTIF('Data R1'!W905,"&gt;0")+COUNTIF('Data R1'!Y905,"&gt;0"))&gt;0,1,0))</f>
        <v/>
      </c>
      <c r="M903" t="inlineStr">
        <is>
          <t>Data R</t>
        </is>
      </c>
    </row>
    <row r="904">
      <c r="A904" t="inlineStr">
        <is>
          <t>Regional 1</t>
        </is>
      </c>
      <c r="B904">
        <f>IF('Data R1'!C906="","",'Data R1'!B906)</f>
        <v/>
      </c>
      <c r="C904">
        <f>IF('Data R1'!C906="","",'Data R1'!C906)</f>
        <v/>
      </c>
      <c r="D904">
        <f>IF('Data R1'!C906="","",'Data R1'!D906)</f>
        <v/>
      </c>
      <c r="E904">
        <f>IF('Data R1'!C906="","",'Data R1'!E906)</f>
        <v/>
      </c>
      <c r="F904">
        <f>IF('Data R1'!C906="","",'Data R1'!F906)</f>
        <v/>
      </c>
      <c r="G904">
        <f>IF('Data R1'!C906="","",'Data R1'!AD906)</f>
        <v/>
      </c>
      <c r="H904">
        <f>IF('Data R1'!C906="","",'Data R1'!AC906)</f>
        <v/>
      </c>
      <c r="I904">
        <f>IF('Data R1'!C906="","",COUNTIF('Data R1'!J906,"&gt;0")+COUNTIF('Data R1'!L906,"&gt;0")+COUNTIF('Data R1'!N906,"&gt;0")+COUNTIF('Data R1'!P906,"&gt;0")+COUNTIF('Data R1'!R906,"&gt;0")+COUNTIF('Data R1'!T906,"&gt;0")+COUNTIF('Data R1'!V906,"&gt;0")+COUNTIF('Data R1'!X906,"&gt;0"))</f>
        <v/>
      </c>
      <c r="J904">
        <f>IF('Data R1'!C906="","",IF((COUNTIF('Data R1'!K906,"&gt;0")+COUNTIF('Data R1'!M906,"&gt;0")+COUNTIF('Data R1'!O906,"&gt;0")+COUNTIF('Data R1'!Q906,"&gt;0")+COUNTIF('Data R1'!S906,"&gt;0")+COUNTIF('Data R1'!U906,"&gt;0")+COUNTIF('Data R1'!W906,"&gt;0")+COUNTIF('Data R1'!Y906,"&gt;0"))&gt;0,1,0))</f>
        <v/>
      </c>
      <c r="M904" t="inlineStr">
        <is>
          <t>Data R</t>
        </is>
      </c>
    </row>
    <row r="905">
      <c r="A905" t="inlineStr">
        <is>
          <t>Regional 1</t>
        </is>
      </c>
      <c r="B905">
        <f>IF('Data R1'!C907="","",'Data R1'!B907)</f>
        <v/>
      </c>
      <c r="C905">
        <f>IF('Data R1'!C907="","",'Data R1'!C907)</f>
        <v/>
      </c>
      <c r="D905">
        <f>IF('Data R1'!C907="","",'Data R1'!D907)</f>
        <v/>
      </c>
      <c r="E905">
        <f>IF('Data R1'!C907="","",'Data R1'!E907)</f>
        <v/>
      </c>
      <c r="F905">
        <f>IF('Data R1'!C907="","",'Data R1'!F907)</f>
        <v/>
      </c>
      <c r="G905">
        <f>IF('Data R1'!C907="","",'Data R1'!AD907)</f>
        <v/>
      </c>
      <c r="H905">
        <f>IF('Data R1'!C907="","",'Data R1'!AC907)</f>
        <v/>
      </c>
      <c r="I905">
        <f>IF('Data R1'!C907="","",COUNTIF('Data R1'!J907,"&gt;0")+COUNTIF('Data R1'!L907,"&gt;0")+COUNTIF('Data R1'!N907,"&gt;0")+COUNTIF('Data R1'!P907,"&gt;0")+COUNTIF('Data R1'!R907,"&gt;0")+COUNTIF('Data R1'!T907,"&gt;0")+COUNTIF('Data R1'!V907,"&gt;0")+COUNTIF('Data R1'!X907,"&gt;0"))</f>
        <v/>
      </c>
      <c r="J905">
        <f>IF('Data R1'!C907="","",IF((COUNTIF('Data R1'!K907,"&gt;0")+COUNTIF('Data R1'!M907,"&gt;0")+COUNTIF('Data R1'!O907,"&gt;0")+COUNTIF('Data R1'!Q907,"&gt;0")+COUNTIF('Data R1'!S907,"&gt;0")+COUNTIF('Data R1'!U907,"&gt;0")+COUNTIF('Data R1'!W907,"&gt;0")+COUNTIF('Data R1'!Y907,"&gt;0"))&gt;0,1,0))</f>
        <v/>
      </c>
      <c r="M905" t="inlineStr">
        <is>
          <t>Data R</t>
        </is>
      </c>
    </row>
    <row r="906">
      <c r="A906" t="inlineStr">
        <is>
          <t>Regional 1</t>
        </is>
      </c>
      <c r="B906">
        <f>IF('Data R1'!C908="","",'Data R1'!B908)</f>
        <v/>
      </c>
      <c r="C906">
        <f>IF('Data R1'!C908="","",'Data R1'!C908)</f>
        <v/>
      </c>
      <c r="D906">
        <f>IF('Data R1'!C908="","",'Data R1'!D908)</f>
        <v/>
      </c>
      <c r="E906">
        <f>IF('Data R1'!C908="","",'Data R1'!E908)</f>
        <v/>
      </c>
      <c r="F906">
        <f>IF('Data R1'!C908="","",'Data R1'!F908)</f>
        <v/>
      </c>
      <c r="G906">
        <f>IF('Data R1'!C908="","",'Data R1'!AD908)</f>
        <v/>
      </c>
      <c r="H906">
        <f>IF('Data R1'!C908="","",'Data R1'!AC908)</f>
        <v/>
      </c>
      <c r="I906">
        <f>IF('Data R1'!C908="","",COUNTIF('Data R1'!J908,"&gt;0")+COUNTIF('Data R1'!L908,"&gt;0")+COUNTIF('Data R1'!N908,"&gt;0")+COUNTIF('Data R1'!P908,"&gt;0")+COUNTIF('Data R1'!R908,"&gt;0")+COUNTIF('Data R1'!T908,"&gt;0")+COUNTIF('Data R1'!V908,"&gt;0")+COUNTIF('Data R1'!X908,"&gt;0"))</f>
        <v/>
      </c>
      <c r="J906">
        <f>IF('Data R1'!C908="","",IF((COUNTIF('Data R1'!K908,"&gt;0")+COUNTIF('Data R1'!M908,"&gt;0")+COUNTIF('Data R1'!O908,"&gt;0")+COUNTIF('Data R1'!Q908,"&gt;0")+COUNTIF('Data R1'!S908,"&gt;0")+COUNTIF('Data R1'!U908,"&gt;0")+COUNTIF('Data R1'!W908,"&gt;0")+COUNTIF('Data R1'!Y908,"&gt;0"))&gt;0,1,0))</f>
        <v/>
      </c>
      <c r="M906" t="inlineStr">
        <is>
          <t>Data R</t>
        </is>
      </c>
    </row>
    <row r="907">
      <c r="A907" t="inlineStr">
        <is>
          <t>Regional 1</t>
        </is>
      </c>
      <c r="B907">
        <f>IF('Data R1'!C909="","",'Data R1'!B909)</f>
        <v/>
      </c>
      <c r="C907">
        <f>IF('Data R1'!C909="","",'Data R1'!C909)</f>
        <v/>
      </c>
      <c r="D907">
        <f>IF('Data R1'!C909="","",'Data R1'!D909)</f>
        <v/>
      </c>
      <c r="E907">
        <f>IF('Data R1'!C909="","",'Data R1'!E909)</f>
        <v/>
      </c>
      <c r="F907">
        <f>IF('Data R1'!C909="","",'Data R1'!F909)</f>
        <v/>
      </c>
      <c r="G907">
        <f>IF('Data R1'!C909="","",'Data R1'!AD909)</f>
        <v/>
      </c>
      <c r="H907">
        <f>IF('Data R1'!C909="","",'Data R1'!AC909)</f>
        <v/>
      </c>
      <c r="I907">
        <f>IF('Data R1'!C909="","",COUNTIF('Data R1'!J909,"&gt;0")+COUNTIF('Data R1'!L909,"&gt;0")+COUNTIF('Data R1'!N909,"&gt;0")+COUNTIF('Data R1'!P909,"&gt;0")+COUNTIF('Data R1'!R909,"&gt;0")+COUNTIF('Data R1'!T909,"&gt;0")+COUNTIF('Data R1'!V909,"&gt;0")+COUNTIF('Data R1'!X909,"&gt;0"))</f>
        <v/>
      </c>
      <c r="J907">
        <f>IF('Data R1'!C909="","",IF((COUNTIF('Data R1'!K909,"&gt;0")+COUNTIF('Data R1'!M909,"&gt;0")+COUNTIF('Data R1'!O909,"&gt;0")+COUNTIF('Data R1'!Q909,"&gt;0")+COUNTIF('Data R1'!S909,"&gt;0")+COUNTIF('Data R1'!U909,"&gt;0")+COUNTIF('Data R1'!W909,"&gt;0")+COUNTIF('Data R1'!Y909,"&gt;0"))&gt;0,1,0))</f>
        <v/>
      </c>
      <c r="M907" t="inlineStr">
        <is>
          <t>Data R</t>
        </is>
      </c>
    </row>
    <row r="908">
      <c r="A908" t="inlineStr">
        <is>
          <t>Regional 1</t>
        </is>
      </c>
      <c r="B908">
        <f>IF('Data R1'!C910="","",'Data R1'!B910)</f>
        <v/>
      </c>
      <c r="C908">
        <f>IF('Data R1'!C910="","",'Data R1'!C910)</f>
        <v/>
      </c>
      <c r="D908">
        <f>IF('Data R1'!C910="","",'Data R1'!D910)</f>
        <v/>
      </c>
      <c r="E908">
        <f>IF('Data R1'!C910="","",'Data R1'!E910)</f>
        <v/>
      </c>
      <c r="F908">
        <f>IF('Data R1'!C910="","",'Data R1'!F910)</f>
        <v/>
      </c>
      <c r="G908">
        <f>IF('Data R1'!C910="","",'Data R1'!AD910)</f>
        <v/>
      </c>
      <c r="H908">
        <f>IF('Data R1'!C910="","",'Data R1'!AC910)</f>
        <v/>
      </c>
      <c r="I908">
        <f>IF('Data R1'!C910="","",COUNTIF('Data R1'!J910,"&gt;0")+COUNTIF('Data R1'!L910,"&gt;0")+COUNTIF('Data R1'!N910,"&gt;0")+COUNTIF('Data R1'!P910,"&gt;0")+COUNTIF('Data R1'!R910,"&gt;0")+COUNTIF('Data R1'!T910,"&gt;0")+COUNTIF('Data R1'!V910,"&gt;0")+COUNTIF('Data R1'!X910,"&gt;0"))</f>
        <v/>
      </c>
      <c r="J908">
        <f>IF('Data R1'!C910="","",IF((COUNTIF('Data R1'!K910,"&gt;0")+COUNTIF('Data R1'!M910,"&gt;0")+COUNTIF('Data R1'!O910,"&gt;0")+COUNTIF('Data R1'!Q910,"&gt;0")+COUNTIF('Data R1'!S910,"&gt;0")+COUNTIF('Data R1'!U910,"&gt;0")+COUNTIF('Data R1'!W910,"&gt;0")+COUNTIF('Data R1'!Y910,"&gt;0"))&gt;0,1,0))</f>
        <v/>
      </c>
      <c r="M908" t="inlineStr">
        <is>
          <t>Data R</t>
        </is>
      </c>
    </row>
    <row r="909">
      <c r="A909" t="inlineStr">
        <is>
          <t>Regional 1</t>
        </is>
      </c>
      <c r="B909">
        <f>IF('Data R1'!C911="","",'Data R1'!B911)</f>
        <v/>
      </c>
      <c r="C909">
        <f>IF('Data R1'!C911="","",'Data R1'!C911)</f>
        <v/>
      </c>
      <c r="D909">
        <f>IF('Data R1'!C911="","",'Data R1'!D911)</f>
        <v/>
      </c>
      <c r="E909">
        <f>IF('Data R1'!C911="","",'Data R1'!E911)</f>
        <v/>
      </c>
      <c r="F909">
        <f>IF('Data R1'!C911="","",'Data R1'!F911)</f>
        <v/>
      </c>
      <c r="G909">
        <f>IF('Data R1'!C911="","",'Data R1'!AD911)</f>
        <v/>
      </c>
      <c r="H909">
        <f>IF('Data R1'!C911="","",'Data R1'!AC911)</f>
        <v/>
      </c>
      <c r="I909">
        <f>IF('Data R1'!C911="","",COUNTIF('Data R1'!J911,"&gt;0")+COUNTIF('Data R1'!L911,"&gt;0")+COUNTIF('Data R1'!N911,"&gt;0")+COUNTIF('Data R1'!P911,"&gt;0")+COUNTIF('Data R1'!R911,"&gt;0")+COUNTIF('Data R1'!T911,"&gt;0")+COUNTIF('Data R1'!V911,"&gt;0")+COUNTIF('Data R1'!X911,"&gt;0"))</f>
        <v/>
      </c>
      <c r="J909">
        <f>IF('Data R1'!C911="","",IF((COUNTIF('Data R1'!K911,"&gt;0")+COUNTIF('Data R1'!M911,"&gt;0")+COUNTIF('Data R1'!O911,"&gt;0")+COUNTIF('Data R1'!Q911,"&gt;0")+COUNTIF('Data R1'!S911,"&gt;0")+COUNTIF('Data R1'!U911,"&gt;0")+COUNTIF('Data R1'!W911,"&gt;0")+COUNTIF('Data R1'!Y911,"&gt;0"))&gt;0,1,0))</f>
        <v/>
      </c>
      <c r="M909" t="inlineStr">
        <is>
          <t>Data R</t>
        </is>
      </c>
    </row>
    <row r="910">
      <c r="A910" t="inlineStr">
        <is>
          <t>Regional 1</t>
        </is>
      </c>
      <c r="B910">
        <f>IF('Data R1'!C912="","",'Data R1'!B912)</f>
        <v/>
      </c>
      <c r="C910">
        <f>IF('Data R1'!C912="","",'Data R1'!C912)</f>
        <v/>
      </c>
      <c r="D910">
        <f>IF('Data R1'!C912="","",'Data R1'!D912)</f>
        <v/>
      </c>
      <c r="E910">
        <f>IF('Data R1'!C912="","",'Data R1'!E912)</f>
        <v/>
      </c>
      <c r="F910">
        <f>IF('Data R1'!C912="","",'Data R1'!F912)</f>
        <v/>
      </c>
      <c r="G910">
        <f>IF('Data R1'!C912="","",'Data R1'!AD912)</f>
        <v/>
      </c>
      <c r="H910">
        <f>IF('Data R1'!C912="","",'Data R1'!AC912)</f>
        <v/>
      </c>
      <c r="I910">
        <f>IF('Data R1'!C912="","",COUNTIF('Data R1'!J912,"&gt;0")+COUNTIF('Data R1'!L912,"&gt;0")+COUNTIF('Data R1'!N912,"&gt;0")+COUNTIF('Data R1'!P912,"&gt;0")+COUNTIF('Data R1'!R912,"&gt;0")+COUNTIF('Data R1'!T912,"&gt;0")+COUNTIF('Data R1'!V912,"&gt;0")+COUNTIF('Data R1'!X912,"&gt;0"))</f>
        <v/>
      </c>
      <c r="J910">
        <f>IF('Data R1'!C912="","",IF((COUNTIF('Data R1'!K912,"&gt;0")+COUNTIF('Data R1'!M912,"&gt;0")+COUNTIF('Data R1'!O912,"&gt;0")+COUNTIF('Data R1'!Q912,"&gt;0")+COUNTIF('Data R1'!S912,"&gt;0")+COUNTIF('Data R1'!U912,"&gt;0")+COUNTIF('Data R1'!W912,"&gt;0")+COUNTIF('Data R1'!Y912,"&gt;0"))&gt;0,1,0))</f>
        <v/>
      </c>
      <c r="M910" t="inlineStr">
        <is>
          <t>Data R</t>
        </is>
      </c>
    </row>
    <row r="911">
      <c r="A911" t="inlineStr">
        <is>
          <t>Regional 1</t>
        </is>
      </c>
      <c r="B911">
        <f>IF('Data R1'!C913="","",'Data R1'!B913)</f>
        <v/>
      </c>
      <c r="C911">
        <f>IF('Data R1'!C913="","",'Data R1'!C913)</f>
        <v/>
      </c>
      <c r="D911">
        <f>IF('Data R1'!C913="","",'Data R1'!D913)</f>
        <v/>
      </c>
      <c r="E911">
        <f>IF('Data R1'!C913="","",'Data R1'!E913)</f>
        <v/>
      </c>
      <c r="F911">
        <f>IF('Data R1'!C913="","",'Data R1'!F913)</f>
        <v/>
      </c>
      <c r="G911">
        <f>IF('Data R1'!C913="","",'Data R1'!AD913)</f>
        <v/>
      </c>
      <c r="H911">
        <f>IF('Data R1'!C913="","",'Data R1'!AC913)</f>
        <v/>
      </c>
      <c r="I911">
        <f>IF('Data R1'!C913="","",COUNTIF('Data R1'!J913,"&gt;0")+COUNTIF('Data R1'!L913,"&gt;0")+COUNTIF('Data R1'!N913,"&gt;0")+COUNTIF('Data R1'!P913,"&gt;0")+COUNTIF('Data R1'!R913,"&gt;0")+COUNTIF('Data R1'!T913,"&gt;0")+COUNTIF('Data R1'!V913,"&gt;0")+COUNTIF('Data R1'!X913,"&gt;0"))</f>
        <v/>
      </c>
      <c r="J911">
        <f>IF('Data R1'!C913="","",IF((COUNTIF('Data R1'!K913,"&gt;0")+COUNTIF('Data R1'!M913,"&gt;0")+COUNTIF('Data R1'!O913,"&gt;0")+COUNTIF('Data R1'!Q913,"&gt;0")+COUNTIF('Data R1'!S913,"&gt;0")+COUNTIF('Data R1'!U913,"&gt;0")+COUNTIF('Data R1'!W913,"&gt;0")+COUNTIF('Data R1'!Y913,"&gt;0"))&gt;0,1,0))</f>
        <v/>
      </c>
      <c r="M911" t="inlineStr">
        <is>
          <t>Data R</t>
        </is>
      </c>
    </row>
    <row r="912">
      <c r="A912" t="inlineStr">
        <is>
          <t>Regional 1</t>
        </is>
      </c>
      <c r="B912">
        <f>IF('Data R1'!C914="","",'Data R1'!B914)</f>
        <v/>
      </c>
      <c r="C912">
        <f>IF('Data R1'!C914="","",'Data R1'!C914)</f>
        <v/>
      </c>
      <c r="D912">
        <f>IF('Data R1'!C914="","",'Data R1'!D914)</f>
        <v/>
      </c>
      <c r="E912">
        <f>IF('Data R1'!C914="","",'Data R1'!E914)</f>
        <v/>
      </c>
      <c r="F912">
        <f>IF('Data R1'!C914="","",'Data R1'!F914)</f>
        <v/>
      </c>
      <c r="G912">
        <f>IF('Data R1'!C914="","",'Data R1'!AD914)</f>
        <v/>
      </c>
      <c r="H912">
        <f>IF('Data R1'!C914="","",'Data R1'!AC914)</f>
        <v/>
      </c>
      <c r="I912">
        <f>IF('Data R1'!C914="","",COUNTIF('Data R1'!J914,"&gt;0")+COUNTIF('Data R1'!L914,"&gt;0")+COUNTIF('Data R1'!N914,"&gt;0")+COUNTIF('Data R1'!P914,"&gt;0")+COUNTIF('Data R1'!R914,"&gt;0")+COUNTIF('Data R1'!T914,"&gt;0")+COUNTIF('Data R1'!V914,"&gt;0")+COUNTIF('Data R1'!X914,"&gt;0"))</f>
        <v/>
      </c>
      <c r="J912">
        <f>IF('Data R1'!C914="","",IF((COUNTIF('Data R1'!K914,"&gt;0")+COUNTIF('Data R1'!M914,"&gt;0")+COUNTIF('Data R1'!O914,"&gt;0")+COUNTIF('Data R1'!Q914,"&gt;0")+COUNTIF('Data R1'!S914,"&gt;0")+COUNTIF('Data R1'!U914,"&gt;0")+COUNTIF('Data R1'!W914,"&gt;0")+COUNTIF('Data R1'!Y914,"&gt;0"))&gt;0,1,0))</f>
        <v/>
      </c>
      <c r="M912" t="inlineStr">
        <is>
          <t>Data R</t>
        </is>
      </c>
    </row>
    <row r="913">
      <c r="A913" t="inlineStr">
        <is>
          <t>Regional 1</t>
        </is>
      </c>
      <c r="B913">
        <f>IF('Data R1'!C915="","",'Data R1'!B915)</f>
        <v/>
      </c>
      <c r="C913">
        <f>IF('Data R1'!C915="","",'Data R1'!C915)</f>
        <v/>
      </c>
      <c r="D913">
        <f>IF('Data R1'!C915="","",'Data R1'!D915)</f>
        <v/>
      </c>
      <c r="E913">
        <f>IF('Data R1'!C915="","",'Data R1'!E915)</f>
        <v/>
      </c>
      <c r="F913">
        <f>IF('Data R1'!C915="","",'Data R1'!F915)</f>
        <v/>
      </c>
      <c r="G913">
        <f>IF('Data R1'!C915="","",'Data R1'!AD915)</f>
        <v/>
      </c>
      <c r="H913">
        <f>IF('Data R1'!C915="","",'Data R1'!AC915)</f>
        <v/>
      </c>
      <c r="I913">
        <f>IF('Data R1'!C915="","",COUNTIF('Data R1'!J915,"&gt;0")+COUNTIF('Data R1'!L915,"&gt;0")+COUNTIF('Data R1'!N915,"&gt;0")+COUNTIF('Data R1'!P915,"&gt;0")+COUNTIF('Data R1'!R915,"&gt;0")+COUNTIF('Data R1'!T915,"&gt;0")+COUNTIF('Data R1'!V915,"&gt;0")+COUNTIF('Data R1'!X915,"&gt;0"))</f>
        <v/>
      </c>
      <c r="J913">
        <f>IF('Data R1'!C915="","",IF((COUNTIF('Data R1'!K915,"&gt;0")+COUNTIF('Data R1'!M915,"&gt;0")+COUNTIF('Data R1'!O915,"&gt;0")+COUNTIF('Data R1'!Q915,"&gt;0")+COUNTIF('Data R1'!S915,"&gt;0")+COUNTIF('Data R1'!U915,"&gt;0")+COUNTIF('Data R1'!W915,"&gt;0")+COUNTIF('Data R1'!Y915,"&gt;0"))&gt;0,1,0))</f>
        <v/>
      </c>
      <c r="M913" t="inlineStr">
        <is>
          <t>Data R</t>
        </is>
      </c>
    </row>
    <row r="914">
      <c r="A914" t="inlineStr">
        <is>
          <t>Regional 1</t>
        </is>
      </c>
      <c r="B914">
        <f>IF('Data R1'!C916="","",'Data R1'!B916)</f>
        <v/>
      </c>
      <c r="C914">
        <f>IF('Data R1'!C916="","",'Data R1'!C916)</f>
        <v/>
      </c>
      <c r="D914">
        <f>IF('Data R1'!C916="","",'Data R1'!D916)</f>
        <v/>
      </c>
      <c r="E914">
        <f>IF('Data R1'!C916="","",'Data R1'!E916)</f>
        <v/>
      </c>
      <c r="F914">
        <f>IF('Data R1'!C916="","",'Data R1'!F916)</f>
        <v/>
      </c>
      <c r="G914">
        <f>IF('Data R1'!C916="","",'Data R1'!AD916)</f>
        <v/>
      </c>
      <c r="H914">
        <f>IF('Data R1'!C916="","",'Data R1'!AC916)</f>
        <v/>
      </c>
      <c r="I914">
        <f>IF('Data R1'!C916="","",COUNTIF('Data R1'!J916,"&gt;0")+COUNTIF('Data R1'!L916,"&gt;0")+COUNTIF('Data R1'!N916,"&gt;0")+COUNTIF('Data R1'!P916,"&gt;0")+COUNTIF('Data R1'!R916,"&gt;0")+COUNTIF('Data R1'!T916,"&gt;0")+COUNTIF('Data R1'!V916,"&gt;0")+COUNTIF('Data R1'!X916,"&gt;0"))</f>
        <v/>
      </c>
      <c r="J914">
        <f>IF('Data R1'!C916="","",IF((COUNTIF('Data R1'!K916,"&gt;0")+COUNTIF('Data R1'!M916,"&gt;0")+COUNTIF('Data R1'!O916,"&gt;0")+COUNTIF('Data R1'!Q916,"&gt;0")+COUNTIF('Data R1'!S916,"&gt;0")+COUNTIF('Data R1'!U916,"&gt;0")+COUNTIF('Data R1'!W916,"&gt;0")+COUNTIF('Data R1'!Y916,"&gt;0"))&gt;0,1,0))</f>
        <v/>
      </c>
      <c r="M914" t="inlineStr">
        <is>
          <t>Data R</t>
        </is>
      </c>
    </row>
    <row r="915">
      <c r="A915" t="inlineStr">
        <is>
          <t>Regional 1</t>
        </is>
      </c>
      <c r="B915">
        <f>IF('Data R1'!C917="","",'Data R1'!B917)</f>
        <v/>
      </c>
      <c r="C915">
        <f>IF('Data R1'!C917="","",'Data R1'!C917)</f>
        <v/>
      </c>
      <c r="D915">
        <f>IF('Data R1'!C917="","",'Data R1'!D917)</f>
        <v/>
      </c>
      <c r="E915">
        <f>IF('Data R1'!C917="","",'Data R1'!E917)</f>
        <v/>
      </c>
      <c r="F915">
        <f>IF('Data R1'!C917="","",'Data R1'!F917)</f>
        <v/>
      </c>
      <c r="G915">
        <f>IF('Data R1'!C917="","",'Data R1'!AD917)</f>
        <v/>
      </c>
      <c r="H915">
        <f>IF('Data R1'!C917="","",'Data R1'!AC917)</f>
        <v/>
      </c>
      <c r="I915">
        <f>IF('Data R1'!C917="","",COUNTIF('Data R1'!J917,"&gt;0")+COUNTIF('Data R1'!L917,"&gt;0")+COUNTIF('Data R1'!N917,"&gt;0")+COUNTIF('Data R1'!P917,"&gt;0")+COUNTIF('Data R1'!R917,"&gt;0")+COUNTIF('Data R1'!T917,"&gt;0")+COUNTIF('Data R1'!V917,"&gt;0")+COUNTIF('Data R1'!X917,"&gt;0"))</f>
        <v/>
      </c>
      <c r="J915">
        <f>IF('Data R1'!C917="","",IF((COUNTIF('Data R1'!K917,"&gt;0")+COUNTIF('Data R1'!M917,"&gt;0")+COUNTIF('Data R1'!O917,"&gt;0")+COUNTIF('Data R1'!Q917,"&gt;0")+COUNTIF('Data R1'!S917,"&gt;0")+COUNTIF('Data R1'!U917,"&gt;0")+COUNTIF('Data R1'!W917,"&gt;0")+COUNTIF('Data R1'!Y917,"&gt;0"))&gt;0,1,0))</f>
        <v/>
      </c>
      <c r="M915" t="inlineStr">
        <is>
          <t>Data R</t>
        </is>
      </c>
    </row>
    <row r="916">
      <c r="A916" t="inlineStr">
        <is>
          <t>Regional 1</t>
        </is>
      </c>
      <c r="B916">
        <f>IF('Data R1'!C918="","",'Data R1'!B918)</f>
        <v/>
      </c>
      <c r="C916">
        <f>IF('Data R1'!C918="","",'Data R1'!C918)</f>
        <v/>
      </c>
      <c r="D916">
        <f>IF('Data R1'!C918="","",'Data R1'!D918)</f>
        <v/>
      </c>
      <c r="E916">
        <f>IF('Data R1'!C918="","",'Data R1'!E918)</f>
        <v/>
      </c>
      <c r="F916">
        <f>IF('Data R1'!C918="","",'Data R1'!F918)</f>
        <v/>
      </c>
      <c r="G916">
        <f>IF('Data R1'!C918="","",'Data R1'!AD918)</f>
        <v/>
      </c>
      <c r="H916">
        <f>IF('Data R1'!C918="","",'Data R1'!AC918)</f>
        <v/>
      </c>
      <c r="I916">
        <f>IF('Data R1'!C918="","",COUNTIF('Data R1'!J918,"&gt;0")+COUNTIF('Data R1'!L918,"&gt;0")+COUNTIF('Data R1'!N918,"&gt;0")+COUNTIF('Data R1'!P918,"&gt;0")+COUNTIF('Data R1'!R918,"&gt;0")+COUNTIF('Data R1'!T918,"&gt;0")+COUNTIF('Data R1'!V918,"&gt;0")+COUNTIF('Data R1'!X918,"&gt;0"))</f>
        <v/>
      </c>
      <c r="J916">
        <f>IF('Data R1'!C918="","",IF((COUNTIF('Data R1'!K918,"&gt;0")+COUNTIF('Data R1'!M918,"&gt;0")+COUNTIF('Data R1'!O918,"&gt;0")+COUNTIF('Data R1'!Q918,"&gt;0")+COUNTIF('Data R1'!S918,"&gt;0")+COUNTIF('Data R1'!U918,"&gt;0")+COUNTIF('Data R1'!W918,"&gt;0")+COUNTIF('Data R1'!Y918,"&gt;0"))&gt;0,1,0))</f>
        <v/>
      </c>
      <c r="M916" t="inlineStr">
        <is>
          <t>Data R</t>
        </is>
      </c>
    </row>
    <row r="917">
      <c r="A917" t="inlineStr">
        <is>
          <t>Regional 1</t>
        </is>
      </c>
      <c r="B917">
        <f>IF('Data R1'!C919="","",'Data R1'!B919)</f>
        <v/>
      </c>
      <c r="C917">
        <f>IF('Data R1'!C919="","",'Data R1'!C919)</f>
        <v/>
      </c>
      <c r="D917">
        <f>IF('Data R1'!C919="","",'Data R1'!D919)</f>
        <v/>
      </c>
      <c r="E917">
        <f>IF('Data R1'!C919="","",'Data R1'!E919)</f>
        <v/>
      </c>
      <c r="F917">
        <f>IF('Data R1'!C919="","",'Data R1'!F919)</f>
        <v/>
      </c>
      <c r="G917">
        <f>IF('Data R1'!C919="","",'Data R1'!AD919)</f>
        <v/>
      </c>
      <c r="H917">
        <f>IF('Data R1'!C919="","",'Data R1'!AC919)</f>
        <v/>
      </c>
      <c r="I917">
        <f>IF('Data R1'!C919="","",COUNTIF('Data R1'!J919,"&gt;0")+COUNTIF('Data R1'!L919,"&gt;0")+COUNTIF('Data R1'!N919,"&gt;0")+COUNTIF('Data R1'!P919,"&gt;0")+COUNTIF('Data R1'!R919,"&gt;0")+COUNTIF('Data R1'!T919,"&gt;0")+COUNTIF('Data R1'!V919,"&gt;0")+COUNTIF('Data R1'!X919,"&gt;0"))</f>
        <v/>
      </c>
      <c r="J917">
        <f>IF('Data R1'!C919="","",IF((COUNTIF('Data R1'!K919,"&gt;0")+COUNTIF('Data R1'!M919,"&gt;0")+COUNTIF('Data R1'!O919,"&gt;0")+COUNTIF('Data R1'!Q919,"&gt;0")+COUNTIF('Data R1'!S919,"&gt;0")+COUNTIF('Data R1'!U919,"&gt;0")+COUNTIF('Data R1'!W919,"&gt;0")+COUNTIF('Data R1'!Y919,"&gt;0"))&gt;0,1,0))</f>
        <v/>
      </c>
      <c r="M917" t="inlineStr">
        <is>
          <t>Data R</t>
        </is>
      </c>
    </row>
    <row r="918">
      <c r="A918" t="inlineStr">
        <is>
          <t>Regional 1</t>
        </is>
      </c>
      <c r="B918">
        <f>IF('Data R1'!C920="","",'Data R1'!B920)</f>
        <v/>
      </c>
      <c r="C918">
        <f>IF('Data R1'!C920="","",'Data R1'!C920)</f>
        <v/>
      </c>
      <c r="D918">
        <f>IF('Data R1'!C920="","",'Data R1'!D920)</f>
        <v/>
      </c>
      <c r="E918">
        <f>IF('Data R1'!C920="","",'Data R1'!E920)</f>
        <v/>
      </c>
      <c r="F918">
        <f>IF('Data R1'!C920="","",'Data R1'!F920)</f>
        <v/>
      </c>
      <c r="G918">
        <f>IF('Data R1'!C920="","",'Data R1'!AD920)</f>
        <v/>
      </c>
      <c r="H918">
        <f>IF('Data R1'!C920="","",'Data R1'!AC920)</f>
        <v/>
      </c>
      <c r="I918">
        <f>IF('Data R1'!C920="","",COUNTIF('Data R1'!J920,"&gt;0")+COUNTIF('Data R1'!L920,"&gt;0")+COUNTIF('Data R1'!N920,"&gt;0")+COUNTIF('Data R1'!P920,"&gt;0")+COUNTIF('Data R1'!R920,"&gt;0")+COUNTIF('Data R1'!T920,"&gt;0")+COUNTIF('Data R1'!V920,"&gt;0")+COUNTIF('Data R1'!X920,"&gt;0"))</f>
        <v/>
      </c>
      <c r="J918">
        <f>IF('Data R1'!C920="","",IF((COUNTIF('Data R1'!K920,"&gt;0")+COUNTIF('Data R1'!M920,"&gt;0")+COUNTIF('Data R1'!O920,"&gt;0")+COUNTIF('Data R1'!Q920,"&gt;0")+COUNTIF('Data R1'!S920,"&gt;0")+COUNTIF('Data R1'!U920,"&gt;0")+COUNTIF('Data R1'!W920,"&gt;0")+COUNTIF('Data R1'!Y920,"&gt;0"))&gt;0,1,0))</f>
        <v/>
      </c>
      <c r="M918" t="inlineStr">
        <is>
          <t>Data R</t>
        </is>
      </c>
    </row>
    <row r="919">
      <c r="A919" t="inlineStr">
        <is>
          <t>Regional 1</t>
        </is>
      </c>
      <c r="B919">
        <f>IF('Data R1'!C921="","",'Data R1'!B921)</f>
        <v/>
      </c>
      <c r="C919">
        <f>IF('Data R1'!C921="","",'Data R1'!C921)</f>
        <v/>
      </c>
      <c r="D919">
        <f>IF('Data R1'!C921="","",'Data R1'!D921)</f>
        <v/>
      </c>
      <c r="E919">
        <f>IF('Data R1'!C921="","",'Data R1'!E921)</f>
        <v/>
      </c>
      <c r="F919">
        <f>IF('Data R1'!C921="","",'Data R1'!F921)</f>
        <v/>
      </c>
      <c r="G919">
        <f>IF('Data R1'!C921="","",'Data R1'!AD921)</f>
        <v/>
      </c>
      <c r="H919">
        <f>IF('Data R1'!C921="","",'Data R1'!AC921)</f>
        <v/>
      </c>
      <c r="I919">
        <f>IF('Data R1'!C921="","",COUNTIF('Data R1'!J921,"&gt;0")+COUNTIF('Data R1'!L921,"&gt;0")+COUNTIF('Data R1'!N921,"&gt;0")+COUNTIF('Data R1'!P921,"&gt;0")+COUNTIF('Data R1'!R921,"&gt;0")+COUNTIF('Data R1'!T921,"&gt;0")+COUNTIF('Data R1'!V921,"&gt;0")+COUNTIF('Data R1'!X921,"&gt;0"))</f>
        <v/>
      </c>
      <c r="J919">
        <f>IF('Data R1'!C921="","",IF((COUNTIF('Data R1'!K921,"&gt;0")+COUNTIF('Data R1'!M921,"&gt;0")+COUNTIF('Data R1'!O921,"&gt;0")+COUNTIF('Data R1'!Q921,"&gt;0")+COUNTIF('Data R1'!S921,"&gt;0")+COUNTIF('Data R1'!U921,"&gt;0")+COUNTIF('Data R1'!W921,"&gt;0")+COUNTIF('Data R1'!Y921,"&gt;0"))&gt;0,1,0))</f>
        <v/>
      </c>
      <c r="M919" t="inlineStr">
        <is>
          <t>Data R</t>
        </is>
      </c>
    </row>
    <row r="920">
      <c r="A920" t="inlineStr">
        <is>
          <t>Regional 1</t>
        </is>
      </c>
      <c r="B920">
        <f>IF('Data R1'!C922="","",'Data R1'!B922)</f>
        <v/>
      </c>
      <c r="C920">
        <f>IF('Data R1'!C922="","",'Data R1'!C922)</f>
        <v/>
      </c>
      <c r="D920">
        <f>IF('Data R1'!C922="","",'Data R1'!D922)</f>
        <v/>
      </c>
      <c r="E920">
        <f>IF('Data R1'!C922="","",'Data R1'!E922)</f>
        <v/>
      </c>
      <c r="F920">
        <f>IF('Data R1'!C922="","",'Data R1'!F922)</f>
        <v/>
      </c>
      <c r="G920">
        <f>IF('Data R1'!C922="","",'Data R1'!AD922)</f>
        <v/>
      </c>
      <c r="H920">
        <f>IF('Data R1'!C922="","",'Data R1'!AC922)</f>
        <v/>
      </c>
      <c r="I920">
        <f>IF('Data R1'!C922="","",COUNTIF('Data R1'!J922,"&gt;0")+COUNTIF('Data R1'!L922,"&gt;0")+COUNTIF('Data R1'!N922,"&gt;0")+COUNTIF('Data R1'!P922,"&gt;0")+COUNTIF('Data R1'!R922,"&gt;0")+COUNTIF('Data R1'!T922,"&gt;0")+COUNTIF('Data R1'!V922,"&gt;0")+COUNTIF('Data R1'!X922,"&gt;0"))</f>
        <v/>
      </c>
      <c r="J920">
        <f>IF('Data R1'!C922="","",IF((COUNTIF('Data R1'!K922,"&gt;0")+COUNTIF('Data R1'!M922,"&gt;0")+COUNTIF('Data R1'!O922,"&gt;0")+COUNTIF('Data R1'!Q922,"&gt;0")+COUNTIF('Data R1'!S922,"&gt;0")+COUNTIF('Data R1'!U922,"&gt;0")+COUNTIF('Data R1'!W922,"&gt;0")+COUNTIF('Data R1'!Y922,"&gt;0"))&gt;0,1,0))</f>
        <v/>
      </c>
      <c r="M920" t="inlineStr">
        <is>
          <t>Data R</t>
        </is>
      </c>
    </row>
    <row r="921">
      <c r="A921" t="inlineStr">
        <is>
          <t>Regional 1</t>
        </is>
      </c>
      <c r="B921">
        <f>IF('Data R1'!C923="","",'Data R1'!B923)</f>
        <v/>
      </c>
      <c r="C921">
        <f>IF('Data R1'!C923="","",'Data R1'!C923)</f>
        <v/>
      </c>
      <c r="D921">
        <f>IF('Data R1'!C923="","",'Data R1'!D923)</f>
        <v/>
      </c>
      <c r="E921">
        <f>IF('Data R1'!C923="","",'Data R1'!E923)</f>
        <v/>
      </c>
      <c r="F921">
        <f>IF('Data R1'!C923="","",'Data R1'!F923)</f>
        <v/>
      </c>
      <c r="G921">
        <f>IF('Data R1'!C923="","",'Data R1'!AD923)</f>
        <v/>
      </c>
      <c r="H921">
        <f>IF('Data R1'!C923="","",'Data R1'!AC923)</f>
        <v/>
      </c>
      <c r="I921">
        <f>IF('Data R1'!C923="","",COUNTIF('Data R1'!J923,"&gt;0")+COUNTIF('Data R1'!L923,"&gt;0")+COUNTIF('Data R1'!N923,"&gt;0")+COUNTIF('Data R1'!P923,"&gt;0")+COUNTIF('Data R1'!R923,"&gt;0")+COUNTIF('Data R1'!T923,"&gt;0")+COUNTIF('Data R1'!V923,"&gt;0")+COUNTIF('Data R1'!X923,"&gt;0"))</f>
        <v/>
      </c>
      <c r="J921">
        <f>IF('Data R1'!C923="","",IF((COUNTIF('Data R1'!K923,"&gt;0")+COUNTIF('Data R1'!M923,"&gt;0")+COUNTIF('Data R1'!O923,"&gt;0")+COUNTIF('Data R1'!Q923,"&gt;0")+COUNTIF('Data R1'!S923,"&gt;0")+COUNTIF('Data R1'!U923,"&gt;0")+COUNTIF('Data R1'!W923,"&gt;0")+COUNTIF('Data R1'!Y923,"&gt;0"))&gt;0,1,0))</f>
        <v/>
      </c>
      <c r="M921" t="inlineStr">
        <is>
          <t>Data R</t>
        </is>
      </c>
    </row>
    <row r="922">
      <c r="A922" t="inlineStr">
        <is>
          <t>Regional 1</t>
        </is>
      </c>
      <c r="B922">
        <f>IF('Data R1'!C924="","",'Data R1'!B924)</f>
        <v/>
      </c>
      <c r="C922">
        <f>IF('Data R1'!C924="","",'Data R1'!C924)</f>
        <v/>
      </c>
      <c r="D922">
        <f>IF('Data R1'!C924="","",'Data R1'!D924)</f>
        <v/>
      </c>
      <c r="E922">
        <f>IF('Data R1'!C924="","",'Data R1'!E924)</f>
        <v/>
      </c>
      <c r="F922">
        <f>IF('Data R1'!C924="","",'Data R1'!F924)</f>
        <v/>
      </c>
      <c r="G922">
        <f>IF('Data R1'!C924="","",'Data R1'!AD924)</f>
        <v/>
      </c>
      <c r="H922">
        <f>IF('Data R1'!C924="","",'Data R1'!AC924)</f>
        <v/>
      </c>
      <c r="I922">
        <f>IF('Data R1'!C924="","",COUNTIF('Data R1'!J924,"&gt;0")+COUNTIF('Data R1'!L924,"&gt;0")+COUNTIF('Data R1'!N924,"&gt;0")+COUNTIF('Data R1'!P924,"&gt;0")+COUNTIF('Data R1'!R924,"&gt;0")+COUNTIF('Data R1'!T924,"&gt;0")+COUNTIF('Data R1'!V924,"&gt;0")+COUNTIF('Data R1'!X924,"&gt;0"))</f>
        <v/>
      </c>
      <c r="J922">
        <f>IF('Data R1'!C924="","",IF((COUNTIF('Data R1'!K924,"&gt;0")+COUNTIF('Data R1'!M924,"&gt;0")+COUNTIF('Data R1'!O924,"&gt;0")+COUNTIF('Data R1'!Q924,"&gt;0")+COUNTIF('Data R1'!S924,"&gt;0")+COUNTIF('Data R1'!U924,"&gt;0")+COUNTIF('Data R1'!W924,"&gt;0")+COUNTIF('Data R1'!Y924,"&gt;0"))&gt;0,1,0))</f>
        <v/>
      </c>
      <c r="M922" t="inlineStr">
        <is>
          <t>Data R</t>
        </is>
      </c>
    </row>
    <row r="923">
      <c r="A923" t="inlineStr">
        <is>
          <t>Regional 1</t>
        </is>
      </c>
      <c r="B923">
        <f>IF('Data R1'!C925="","",'Data R1'!B925)</f>
        <v/>
      </c>
      <c r="C923">
        <f>IF('Data R1'!C925="","",'Data R1'!C925)</f>
        <v/>
      </c>
      <c r="D923">
        <f>IF('Data R1'!C925="","",'Data R1'!D925)</f>
        <v/>
      </c>
      <c r="E923">
        <f>IF('Data R1'!C925="","",'Data R1'!E925)</f>
        <v/>
      </c>
      <c r="F923">
        <f>IF('Data R1'!C925="","",'Data R1'!F925)</f>
        <v/>
      </c>
      <c r="G923">
        <f>IF('Data R1'!C925="","",'Data R1'!AD925)</f>
        <v/>
      </c>
      <c r="H923">
        <f>IF('Data R1'!C925="","",'Data R1'!AC925)</f>
        <v/>
      </c>
      <c r="I923">
        <f>IF('Data R1'!C925="","",COUNTIF('Data R1'!J925,"&gt;0")+COUNTIF('Data R1'!L925,"&gt;0")+COUNTIF('Data R1'!N925,"&gt;0")+COUNTIF('Data R1'!P925,"&gt;0")+COUNTIF('Data R1'!R925,"&gt;0")+COUNTIF('Data R1'!T925,"&gt;0")+COUNTIF('Data R1'!V925,"&gt;0")+COUNTIF('Data R1'!X925,"&gt;0"))</f>
        <v/>
      </c>
      <c r="J923">
        <f>IF('Data R1'!C925="","",IF((COUNTIF('Data R1'!K925,"&gt;0")+COUNTIF('Data R1'!M925,"&gt;0")+COUNTIF('Data R1'!O925,"&gt;0")+COUNTIF('Data R1'!Q925,"&gt;0")+COUNTIF('Data R1'!S925,"&gt;0")+COUNTIF('Data R1'!U925,"&gt;0")+COUNTIF('Data R1'!W925,"&gt;0")+COUNTIF('Data R1'!Y925,"&gt;0"))&gt;0,1,0))</f>
        <v/>
      </c>
      <c r="M923" t="inlineStr">
        <is>
          <t>Data R</t>
        </is>
      </c>
    </row>
    <row r="924">
      <c r="A924" t="inlineStr">
        <is>
          <t>Regional 1</t>
        </is>
      </c>
      <c r="B924">
        <f>IF('Data R1'!C926="","",'Data R1'!B926)</f>
        <v/>
      </c>
      <c r="C924">
        <f>IF('Data R1'!C926="","",'Data R1'!C926)</f>
        <v/>
      </c>
      <c r="D924">
        <f>IF('Data R1'!C926="","",'Data R1'!D926)</f>
        <v/>
      </c>
      <c r="E924">
        <f>IF('Data R1'!C926="","",'Data R1'!E926)</f>
        <v/>
      </c>
      <c r="F924">
        <f>IF('Data R1'!C926="","",'Data R1'!F926)</f>
        <v/>
      </c>
      <c r="G924">
        <f>IF('Data R1'!C926="","",'Data R1'!AD926)</f>
        <v/>
      </c>
      <c r="H924">
        <f>IF('Data R1'!C926="","",'Data R1'!AC926)</f>
        <v/>
      </c>
      <c r="I924">
        <f>IF('Data R1'!C926="","",COUNTIF('Data R1'!J926,"&gt;0")+COUNTIF('Data R1'!L926,"&gt;0")+COUNTIF('Data R1'!N926,"&gt;0")+COUNTIF('Data R1'!P926,"&gt;0")+COUNTIF('Data R1'!R926,"&gt;0")+COUNTIF('Data R1'!T926,"&gt;0")+COUNTIF('Data R1'!V926,"&gt;0")+COUNTIF('Data R1'!X926,"&gt;0"))</f>
        <v/>
      </c>
      <c r="J924">
        <f>IF('Data R1'!C926="","",IF((COUNTIF('Data R1'!K926,"&gt;0")+COUNTIF('Data R1'!M926,"&gt;0")+COUNTIF('Data R1'!O926,"&gt;0")+COUNTIF('Data R1'!Q926,"&gt;0")+COUNTIF('Data R1'!S926,"&gt;0")+COUNTIF('Data R1'!U926,"&gt;0")+COUNTIF('Data R1'!W926,"&gt;0")+COUNTIF('Data R1'!Y926,"&gt;0"))&gt;0,1,0))</f>
        <v/>
      </c>
      <c r="M924" t="inlineStr">
        <is>
          <t>Data R</t>
        </is>
      </c>
    </row>
    <row r="925">
      <c r="A925" t="inlineStr">
        <is>
          <t>Regional 1</t>
        </is>
      </c>
      <c r="B925">
        <f>IF('Data R1'!C927="","",'Data R1'!B927)</f>
        <v/>
      </c>
      <c r="C925">
        <f>IF('Data R1'!C927="","",'Data R1'!C927)</f>
        <v/>
      </c>
      <c r="D925">
        <f>IF('Data R1'!C927="","",'Data R1'!D927)</f>
        <v/>
      </c>
      <c r="E925">
        <f>IF('Data R1'!C927="","",'Data R1'!E927)</f>
        <v/>
      </c>
      <c r="F925">
        <f>IF('Data R1'!C927="","",'Data R1'!F927)</f>
        <v/>
      </c>
      <c r="G925">
        <f>IF('Data R1'!C927="","",'Data R1'!AD927)</f>
        <v/>
      </c>
      <c r="H925">
        <f>IF('Data R1'!C927="","",'Data R1'!AC927)</f>
        <v/>
      </c>
      <c r="I925">
        <f>IF('Data R1'!C927="","",COUNTIF('Data R1'!J927,"&gt;0")+COUNTIF('Data R1'!L927,"&gt;0")+COUNTIF('Data R1'!N927,"&gt;0")+COUNTIF('Data R1'!P927,"&gt;0")+COUNTIF('Data R1'!R927,"&gt;0")+COUNTIF('Data R1'!T927,"&gt;0")+COUNTIF('Data R1'!V927,"&gt;0")+COUNTIF('Data R1'!X927,"&gt;0"))</f>
        <v/>
      </c>
      <c r="J925">
        <f>IF('Data R1'!C927="","",IF((COUNTIF('Data R1'!K927,"&gt;0")+COUNTIF('Data R1'!M927,"&gt;0")+COUNTIF('Data R1'!O927,"&gt;0")+COUNTIF('Data R1'!Q927,"&gt;0")+COUNTIF('Data R1'!S927,"&gt;0")+COUNTIF('Data R1'!U927,"&gt;0")+COUNTIF('Data R1'!W927,"&gt;0")+COUNTIF('Data R1'!Y927,"&gt;0"))&gt;0,1,0))</f>
        <v/>
      </c>
      <c r="M925" t="inlineStr">
        <is>
          <t>Data R</t>
        </is>
      </c>
    </row>
    <row r="926">
      <c r="A926" t="inlineStr">
        <is>
          <t>Regional 1</t>
        </is>
      </c>
      <c r="B926">
        <f>IF('Data R1'!C928="","",'Data R1'!B928)</f>
        <v/>
      </c>
      <c r="C926">
        <f>IF('Data R1'!C928="","",'Data R1'!C928)</f>
        <v/>
      </c>
      <c r="D926">
        <f>IF('Data R1'!C928="","",'Data R1'!D928)</f>
        <v/>
      </c>
      <c r="E926">
        <f>IF('Data R1'!C928="","",'Data R1'!E928)</f>
        <v/>
      </c>
      <c r="F926">
        <f>IF('Data R1'!C928="","",'Data R1'!F928)</f>
        <v/>
      </c>
      <c r="G926">
        <f>IF('Data R1'!C928="","",'Data R1'!AD928)</f>
        <v/>
      </c>
      <c r="H926">
        <f>IF('Data R1'!C928="","",'Data R1'!AC928)</f>
        <v/>
      </c>
      <c r="I926">
        <f>IF('Data R1'!C928="","",COUNTIF('Data R1'!J928,"&gt;0")+COUNTIF('Data R1'!L928,"&gt;0")+COUNTIF('Data R1'!N928,"&gt;0")+COUNTIF('Data R1'!P928,"&gt;0")+COUNTIF('Data R1'!R928,"&gt;0")+COUNTIF('Data R1'!T928,"&gt;0")+COUNTIF('Data R1'!V928,"&gt;0")+COUNTIF('Data R1'!X928,"&gt;0"))</f>
        <v/>
      </c>
      <c r="J926">
        <f>IF('Data R1'!C928="","",IF((COUNTIF('Data R1'!K928,"&gt;0")+COUNTIF('Data R1'!M928,"&gt;0")+COUNTIF('Data R1'!O928,"&gt;0")+COUNTIF('Data R1'!Q928,"&gt;0")+COUNTIF('Data R1'!S928,"&gt;0")+COUNTIF('Data R1'!U928,"&gt;0")+COUNTIF('Data R1'!W928,"&gt;0")+COUNTIF('Data R1'!Y928,"&gt;0"))&gt;0,1,0))</f>
        <v/>
      </c>
      <c r="M926" t="inlineStr">
        <is>
          <t>Data R</t>
        </is>
      </c>
    </row>
    <row r="927">
      <c r="A927" t="inlineStr">
        <is>
          <t>Regional 1</t>
        </is>
      </c>
      <c r="B927">
        <f>IF('Data R1'!C929="","",'Data R1'!B929)</f>
        <v/>
      </c>
      <c r="C927">
        <f>IF('Data R1'!C929="","",'Data R1'!C929)</f>
        <v/>
      </c>
      <c r="D927">
        <f>IF('Data R1'!C929="","",'Data R1'!D929)</f>
        <v/>
      </c>
      <c r="E927">
        <f>IF('Data R1'!C929="","",'Data R1'!E929)</f>
        <v/>
      </c>
      <c r="F927">
        <f>IF('Data R1'!C929="","",'Data R1'!F929)</f>
        <v/>
      </c>
      <c r="G927">
        <f>IF('Data R1'!C929="","",'Data R1'!AD929)</f>
        <v/>
      </c>
      <c r="H927">
        <f>IF('Data R1'!C929="","",'Data R1'!AC929)</f>
        <v/>
      </c>
      <c r="I927">
        <f>IF('Data R1'!C929="","",COUNTIF('Data R1'!J929,"&gt;0")+COUNTIF('Data R1'!L929,"&gt;0")+COUNTIF('Data R1'!N929,"&gt;0")+COUNTIF('Data R1'!P929,"&gt;0")+COUNTIF('Data R1'!R929,"&gt;0")+COUNTIF('Data R1'!T929,"&gt;0")+COUNTIF('Data R1'!V929,"&gt;0")+COUNTIF('Data R1'!X929,"&gt;0"))</f>
        <v/>
      </c>
      <c r="J927">
        <f>IF('Data R1'!C929="","",IF((COUNTIF('Data R1'!K929,"&gt;0")+COUNTIF('Data R1'!M929,"&gt;0")+COUNTIF('Data R1'!O929,"&gt;0")+COUNTIF('Data R1'!Q929,"&gt;0")+COUNTIF('Data R1'!S929,"&gt;0")+COUNTIF('Data R1'!U929,"&gt;0")+COUNTIF('Data R1'!W929,"&gt;0")+COUNTIF('Data R1'!Y929,"&gt;0"))&gt;0,1,0))</f>
        <v/>
      </c>
      <c r="M927" t="inlineStr">
        <is>
          <t>Data R</t>
        </is>
      </c>
    </row>
    <row r="928">
      <c r="A928" t="inlineStr">
        <is>
          <t>Regional 1</t>
        </is>
      </c>
      <c r="B928">
        <f>IF('Data R1'!C930="","",'Data R1'!B930)</f>
        <v/>
      </c>
      <c r="C928">
        <f>IF('Data R1'!C930="","",'Data R1'!C930)</f>
        <v/>
      </c>
      <c r="D928">
        <f>IF('Data R1'!C930="","",'Data R1'!D930)</f>
        <v/>
      </c>
      <c r="E928">
        <f>IF('Data R1'!C930="","",'Data R1'!E930)</f>
        <v/>
      </c>
      <c r="F928">
        <f>IF('Data R1'!C930="","",'Data R1'!F930)</f>
        <v/>
      </c>
      <c r="G928">
        <f>IF('Data R1'!C930="","",'Data R1'!AD930)</f>
        <v/>
      </c>
      <c r="H928">
        <f>IF('Data R1'!C930="","",'Data R1'!AC930)</f>
        <v/>
      </c>
      <c r="I928">
        <f>IF('Data R1'!C930="","",COUNTIF('Data R1'!J930,"&gt;0")+COUNTIF('Data R1'!L930,"&gt;0")+COUNTIF('Data R1'!N930,"&gt;0")+COUNTIF('Data R1'!P930,"&gt;0")+COUNTIF('Data R1'!R930,"&gt;0")+COUNTIF('Data R1'!T930,"&gt;0")+COUNTIF('Data R1'!V930,"&gt;0")+COUNTIF('Data R1'!X930,"&gt;0"))</f>
        <v/>
      </c>
      <c r="J928">
        <f>IF('Data R1'!C930="","",IF((COUNTIF('Data R1'!K930,"&gt;0")+COUNTIF('Data R1'!M930,"&gt;0")+COUNTIF('Data R1'!O930,"&gt;0")+COUNTIF('Data R1'!Q930,"&gt;0")+COUNTIF('Data R1'!S930,"&gt;0")+COUNTIF('Data R1'!U930,"&gt;0")+COUNTIF('Data R1'!W930,"&gt;0")+COUNTIF('Data R1'!Y930,"&gt;0"))&gt;0,1,0))</f>
        <v/>
      </c>
      <c r="M928" t="inlineStr">
        <is>
          <t>Data R</t>
        </is>
      </c>
    </row>
    <row r="929">
      <c r="A929" t="inlineStr">
        <is>
          <t>Regional 1</t>
        </is>
      </c>
      <c r="B929">
        <f>IF('Data R1'!C931="","",'Data R1'!B931)</f>
        <v/>
      </c>
      <c r="C929">
        <f>IF('Data R1'!C931="","",'Data R1'!C931)</f>
        <v/>
      </c>
      <c r="D929">
        <f>IF('Data R1'!C931="","",'Data R1'!D931)</f>
        <v/>
      </c>
      <c r="E929">
        <f>IF('Data R1'!C931="","",'Data R1'!E931)</f>
        <v/>
      </c>
      <c r="F929">
        <f>IF('Data R1'!C931="","",'Data R1'!F931)</f>
        <v/>
      </c>
      <c r="G929">
        <f>IF('Data R1'!C931="","",'Data R1'!AD931)</f>
        <v/>
      </c>
      <c r="H929">
        <f>IF('Data R1'!C931="","",'Data R1'!AC931)</f>
        <v/>
      </c>
      <c r="I929">
        <f>IF('Data R1'!C931="","",COUNTIF('Data R1'!J931,"&gt;0")+COUNTIF('Data R1'!L931,"&gt;0")+COUNTIF('Data R1'!N931,"&gt;0")+COUNTIF('Data R1'!P931,"&gt;0")+COUNTIF('Data R1'!R931,"&gt;0")+COUNTIF('Data R1'!T931,"&gt;0")+COUNTIF('Data R1'!V931,"&gt;0")+COUNTIF('Data R1'!X931,"&gt;0"))</f>
        <v/>
      </c>
      <c r="J929">
        <f>IF('Data R1'!C931="","",IF((COUNTIF('Data R1'!K931,"&gt;0")+COUNTIF('Data R1'!M931,"&gt;0")+COUNTIF('Data R1'!O931,"&gt;0")+COUNTIF('Data R1'!Q931,"&gt;0")+COUNTIF('Data R1'!S931,"&gt;0")+COUNTIF('Data R1'!U931,"&gt;0")+COUNTIF('Data R1'!W931,"&gt;0")+COUNTIF('Data R1'!Y931,"&gt;0"))&gt;0,1,0))</f>
        <v/>
      </c>
      <c r="M929" t="inlineStr">
        <is>
          <t>Data R</t>
        </is>
      </c>
    </row>
    <row r="930">
      <c r="A930" t="inlineStr">
        <is>
          <t>Regional 1</t>
        </is>
      </c>
      <c r="B930">
        <f>IF('Data R1'!C932="","",'Data R1'!B932)</f>
        <v/>
      </c>
      <c r="C930">
        <f>IF('Data R1'!C932="","",'Data R1'!C932)</f>
        <v/>
      </c>
      <c r="D930">
        <f>IF('Data R1'!C932="","",'Data R1'!D932)</f>
        <v/>
      </c>
      <c r="E930">
        <f>IF('Data R1'!C932="","",'Data R1'!E932)</f>
        <v/>
      </c>
      <c r="F930">
        <f>IF('Data R1'!C932="","",'Data R1'!F932)</f>
        <v/>
      </c>
      <c r="G930">
        <f>IF('Data R1'!C932="","",'Data R1'!AD932)</f>
        <v/>
      </c>
      <c r="H930">
        <f>IF('Data R1'!C932="","",'Data R1'!AC932)</f>
        <v/>
      </c>
      <c r="I930">
        <f>IF('Data R1'!C932="","",COUNTIF('Data R1'!J932,"&gt;0")+COUNTIF('Data R1'!L932,"&gt;0")+COUNTIF('Data R1'!N932,"&gt;0")+COUNTIF('Data R1'!P932,"&gt;0")+COUNTIF('Data R1'!R932,"&gt;0")+COUNTIF('Data R1'!T932,"&gt;0")+COUNTIF('Data R1'!V932,"&gt;0")+COUNTIF('Data R1'!X932,"&gt;0"))</f>
        <v/>
      </c>
      <c r="J930">
        <f>IF('Data R1'!C932="","",IF((COUNTIF('Data R1'!K932,"&gt;0")+COUNTIF('Data R1'!M932,"&gt;0")+COUNTIF('Data R1'!O932,"&gt;0")+COUNTIF('Data R1'!Q932,"&gt;0")+COUNTIF('Data R1'!S932,"&gt;0")+COUNTIF('Data R1'!U932,"&gt;0")+COUNTIF('Data R1'!W932,"&gt;0")+COUNTIF('Data R1'!Y932,"&gt;0"))&gt;0,1,0))</f>
        <v/>
      </c>
      <c r="M930" t="inlineStr">
        <is>
          <t>Data R</t>
        </is>
      </c>
    </row>
    <row r="931">
      <c r="A931" t="inlineStr">
        <is>
          <t>Regional 1</t>
        </is>
      </c>
      <c r="B931">
        <f>IF('Data R1'!C933="","",'Data R1'!B933)</f>
        <v/>
      </c>
      <c r="C931">
        <f>IF('Data R1'!C933="","",'Data R1'!C933)</f>
        <v/>
      </c>
      <c r="D931">
        <f>IF('Data R1'!C933="","",'Data R1'!D933)</f>
        <v/>
      </c>
      <c r="E931">
        <f>IF('Data R1'!C933="","",'Data R1'!E933)</f>
        <v/>
      </c>
      <c r="F931">
        <f>IF('Data R1'!C933="","",'Data R1'!F933)</f>
        <v/>
      </c>
      <c r="G931">
        <f>IF('Data R1'!C933="","",'Data R1'!AD933)</f>
        <v/>
      </c>
      <c r="H931">
        <f>IF('Data R1'!C933="","",'Data R1'!AC933)</f>
        <v/>
      </c>
      <c r="I931">
        <f>IF('Data R1'!C933="","",COUNTIF('Data R1'!J933,"&gt;0")+COUNTIF('Data R1'!L933,"&gt;0")+COUNTIF('Data R1'!N933,"&gt;0")+COUNTIF('Data R1'!P933,"&gt;0")+COUNTIF('Data R1'!R933,"&gt;0")+COUNTIF('Data R1'!T933,"&gt;0")+COUNTIF('Data R1'!V933,"&gt;0")+COUNTIF('Data R1'!X933,"&gt;0"))</f>
        <v/>
      </c>
      <c r="J931">
        <f>IF('Data R1'!C933="","",IF((COUNTIF('Data R1'!K933,"&gt;0")+COUNTIF('Data R1'!M933,"&gt;0")+COUNTIF('Data R1'!O933,"&gt;0")+COUNTIF('Data R1'!Q933,"&gt;0")+COUNTIF('Data R1'!S933,"&gt;0")+COUNTIF('Data R1'!U933,"&gt;0")+COUNTIF('Data R1'!W933,"&gt;0")+COUNTIF('Data R1'!Y933,"&gt;0"))&gt;0,1,0))</f>
        <v/>
      </c>
      <c r="M931" t="inlineStr">
        <is>
          <t>Data R</t>
        </is>
      </c>
    </row>
    <row r="932">
      <c r="A932" t="inlineStr">
        <is>
          <t>Regional 1</t>
        </is>
      </c>
      <c r="B932">
        <f>IF('Data R1'!C934="","",'Data R1'!B934)</f>
        <v/>
      </c>
      <c r="C932">
        <f>IF('Data R1'!C934="","",'Data R1'!C934)</f>
        <v/>
      </c>
      <c r="D932">
        <f>IF('Data R1'!C934="","",'Data R1'!D934)</f>
        <v/>
      </c>
      <c r="E932">
        <f>IF('Data R1'!C934="","",'Data R1'!E934)</f>
        <v/>
      </c>
      <c r="F932">
        <f>IF('Data R1'!C934="","",'Data R1'!F934)</f>
        <v/>
      </c>
      <c r="G932">
        <f>IF('Data R1'!C934="","",'Data R1'!AD934)</f>
        <v/>
      </c>
      <c r="H932">
        <f>IF('Data R1'!C934="","",'Data R1'!AC934)</f>
        <v/>
      </c>
      <c r="I932">
        <f>IF('Data R1'!C934="","",COUNTIF('Data R1'!J934,"&gt;0")+COUNTIF('Data R1'!L934,"&gt;0")+COUNTIF('Data R1'!N934,"&gt;0")+COUNTIF('Data R1'!P934,"&gt;0")+COUNTIF('Data R1'!R934,"&gt;0")+COUNTIF('Data R1'!T934,"&gt;0")+COUNTIF('Data R1'!V934,"&gt;0")+COUNTIF('Data R1'!X934,"&gt;0"))</f>
        <v/>
      </c>
      <c r="J932">
        <f>IF('Data R1'!C934="","",IF((COUNTIF('Data R1'!K934,"&gt;0")+COUNTIF('Data R1'!M934,"&gt;0")+COUNTIF('Data R1'!O934,"&gt;0")+COUNTIF('Data R1'!Q934,"&gt;0")+COUNTIF('Data R1'!S934,"&gt;0")+COUNTIF('Data R1'!U934,"&gt;0")+COUNTIF('Data R1'!W934,"&gt;0")+COUNTIF('Data R1'!Y934,"&gt;0"))&gt;0,1,0))</f>
        <v/>
      </c>
      <c r="M932" t="inlineStr">
        <is>
          <t>Data R</t>
        </is>
      </c>
    </row>
    <row r="933">
      <c r="A933" t="inlineStr">
        <is>
          <t>Regional 1</t>
        </is>
      </c>
      <c r="B933">
        <f>IF('Data R1'!C935="","",'Data R1'!B935)</f>
        <v/>
      </c>
      <c r="C933">
        <f>IF('Data R1'!C935="","",'Data R1'!C935)</f>
        <v/>
      </c>
      <c r="D933">
        <f>IF('Data R1'!C935="","",'Data R1'!D935)</f>
        <v/>
      </c>
      <c r="E933">
        <f>IF('Data R1'!C935="","",'Data R1'!E935)</f>
        <v/>
      </c>
      <c r="F933">
        <f>IF('Data R1'!C935="","",'Data R1'!F935)</f>
        <v/>
      </c>
      <c r="G933">
        <f>IF('Data R1'!C935="","",'Data R1'!AD935)</f>
        <v/>
      </c>
      <c r="H933">
        <f>IF('Data R1'!C935="","",'Data R1'!AC935)</f>
        <v/>
      </c>
      <c r="I933">
        <f>IF('Data R1'!C935="","",COUNTIF('Data R1'!J935,"&gt;0")+COUNTIF('Data R1'!L935,"&gt;0")+COUNTIF('Data R1'!N935,"&gt;0")+COUNTIF('Data R1'!P935,"&gt;0")+COUNTIF('Data R1'!R935,"&gt;0")+COUNTIF('Data R1'!T935,"&gt;0")+COUNTIF('Data R1'!V935,"&gt;0")+COUNTIF('Data R1'!X935,"&gt;0"))</f>
        <v/>
      </c>
      <c r="J933">
        <f>IF('Data R1'!C935="","",IF((COUNTIF('Data R1'!K935,"&gt;0")+COUNTIF('Data R1'!M935,"&gt;0")+COUNTIF('Data R1'!O935,"&gt;0")+COUNTIF('Data R1'!Q935,"&gt;0")+COUNTIF('Data R1'!S935,"&gt;0")+COUNTIF('Data R1'!U935,"&gt;0")+COUNTIF('Data R1'!W935,"&gt;0")+COUNTIF('Data R1'!Y935,"&gt;0"))&gt;0,1,0))</f>
        <v/>
      </c>
      <c r="M933" t="inlineStr">
        <is>
          <t>Data R</t>
        </is>
      </c>
    </row>
    <row r="934">
      <c r="A934" t="inlineStr">
        <is>
          <t>Regional 1</t>
        </is>
      </c>
      <c r="B934">
        <f>IF('Data R1'!C936="","",'Data R1'!B936)</f>
        <v/>
      </c>
      <c r="C934">
        <f>IF('Data R1'!C936="","",'Data R1'!C936)</f>
        <v/>
      </c>
      <c r="D934">
        <f>IF('Data R1'!C936="","",'Data R1'!D936)</f>
        <v/>
      </c>
      <c r="E934">
        <f>IF('Data R1'!C936="","",'Data R1'!E936)</f>
        <v/>
      </c>
      <c r="F934">
        <f>IF('Data R1'!C936="","",'Data R1'!F936)</f>
        <v/>
      </c>
      <c r="G934">
        <f>IF('Data R1'!C936="","",'Data R1'!AD936)</f>
        <v/>
      </c>
      <c r="H934">
        <f>IF('Data R1'!C936="","",'Data R1'!AC936)</f>
        <v/>
      </c>
      <c r="I934">
        <f>IF('Data R1'!C936="","",COUNTIF('Data R1'!J936,"&gt;0")+COUNTIF('Data R1'!L936,"&gt;0")+COUNTIF('Data R1'!N936,"&gt;0")+COUNTIF('Data R1'!P936,"&gt;0")+COUNTIF('Data R1'!R936,"&gt;0")+COUNTIF('Data R1'!T936,"&gt;0")+COUNTIF('Data R1'!V936,"&gt;0")+COUNTIF('Data R1'!X936,"&gt;0"))</f>
        <v/>
      </c>
      <c r="J934">
        <f>IF('Data R1'!C936="","",IF((COUNTIF('Data R1'!K936,"&gt;0")+COUNTIF('Data R1'!M936,"&gt;0")+COUNTIF('Data R1'!O936,"&gt;0")+COUNTIF('Data R1'!Q936,"&gt;0")+COUNTIF('Data R1'!S936,"&gt;0")+COUNTIF('Data R1'!U936,"&gt;0")+COUNTIF('Data R1'!W936,"&gt;0")+COUNTIF('Data R1'!Y936,"&gt;0"))&gt;0,1,0))</f>
        <v/>
      </c>
      <c r="M934" t="inlineStr">
        <is>
          <t>Data R</t>
        </is>
      </c>
    </row>
    <row r="935">
      <c r="A935" t="inlineStr">
        <is>
          <t>Regional 1</t>
        </is>
      </c>
      <c r="B935">
        <f>IF('Data R1'!C937="","",'Data R1'!B937)</f>
        <v/>
      </c>
      <c r="C935">
        <f>IF('Data R1'!C937="","",'Data R1'!C937)</f>
        <v/>
      </c>
      <c r="D935">
        <f>IF('Data R1'!C937="","",'Data R1'!D937)</f>
        <v/>
      </c>
      <c r="E935">
        <f>IF('Data R1'!C937="","",'Data R1'!E937)</f>
        <v/>
      </c>
      <c r="F935">
        <f>IF('Data R1'!C937="","",'Data R1'!F937)</f>
        <v/>
      </c>
      <c r="G935">
        <f>IF('Data R1'!C937="","",'Data R1'!AD937)</f>
        <v/>
      </c>
      <c r="H935">
        <f>IF('Data R1'!C937="","",'Data R1'!AC937)</f>
        <v/>
      </c>
      <c r="I935">
        <f>IF('Data R1'!C937="","",COUNTIF('Data R1'!J937,"&gt;0")+COUNTIF('Data R1'!L937,"&gt;0")+COUNTIF('Data R1'!N937,"&gt;0")+COUNTIF('Data R1'!P937,"&gt;0")+COUNTIF('Data R1'!R937,"&gt;0")+COUNTIF('Data R1'!T937,"&gt;0")+COUNTIF('Data R1'!V937,"&gt;0")+COUNTIF('Data R1'!X937,"&gt;0"))</f>
        <v/>
      </c>
      <c r="J935">
        <f>IF('Data R1'!C937="","",IF((COUNTIF('Data R1'!K937,"&gt;0")+COUNTIF('Data R1'!M937,"&gt;0")+COUNTIF('Data R1'!O937,"&gt;0")+COUNTIF('Data R1'!Q937,"&gt;0")+COUNTIF('Data R1'!S937,"&gt;0")+COUNTIF('Data R1'!U937,"&gt;0")+COUNTIF('Data R1'!W937,"&gt;0")+COUNTIF('Data R1'!Y937,"&gt;0"))&gt;0,1,0))</f>
        <v/>
      </c>
      <c r="M935" t="inlineStr">
        <is>
          <t>Data R</t>
        </is>
      </c>
    </row>
    <row r="936">
      <c r="A936" t="inlineStr">
        <is>
          <t>Regional 1</t>
        </is>
      </c>
      <c r="B936">
        <f>IF('Data R1'!C938="","",'Data R1'!B938)</f>
        <v/>
      </c>
      <c r="C936">
        <f>IF('Data R1'!C938="","",'Data R1'!C938)</f>
        <v/>
      </c>
      <c r="D936">
        <f>IF('Data R1'!C938="","",'Data R1'!D938)</f>
        <v/>
      </c>
      <c r="E936">
        <f>IF('Data R1'!C938="","",'Data R1'!E938)</f>
        <v/>
      </c>
      <c r="F936">
        <f>IF('Data R1'!C938="","",'Data R1'!F938)</f>
        <v/>
      </c>
      <c r="G936">
        <f>IF('Data R1'!C938="","",'Data R1'!AD938)</f>
        <v/>
      </c>
      <c r="H936">
        <f>IF('Data R1'!C938="","",'Data R1'!AC938)</f>
        <v/>
      </c>
      <c r="I936">
        <f>IF('Data R1'!C938="","",COUNTIF('Data R1'!J938,"&gt;0")+COUNTIF('Data R1'!L938,"&gt;0")+COUNTIF('Data R1'!N938,"&gt;0")+COUNTIF('Data R1'!P938,"&gt;0")+COUNTIF('Data R1'!R938,"&gt;0")+COUNTIF('Data R1'!T938,"&gt;0")+COUNTIF('Data R1'!V938,"&gt;0")+COUNTIF('Data R1'!X938,"&gt;0"))</f>
        <v/>
      </c>
      <c r="J936">
        <f>IF('Data R1'!C938="","",IF((COUNTIF('Data R1'!K938,"&gt;0")+COUNTIF('Data R1'!M938,"&gt;0")+COUNTIF('Data R1'!O938,"&gt;0")+COUNTIF('Data R1'!Q938,"&gt;0")+COUNTIF('Data R1'!S938,"&gt;0")+COUNTIF('Data R1'!U938,"&gt;0")+COUNTIF('Data R1'!W938,"&gt;0")+COUNTIF('Data R1'!Y938,"&gt;0"))&gt;0,1,0))</f>
        <v/>
      </c>
      <c r="M936" t="inlineStr">
        <is>
          <t>Data R</t>
        </is>
      </c>
    </row>
    <row r="937">
      <c r="A937" t="inlineStr">
        <is>
          <t>Regional 1</t>
        </is>
      </c>
      <c r="B937">
        <f>IF('Data R1'!C939="","",'Data R1'!B939)</f>
        <v/>
      </c>
      <c r="C937">
        <f>IF('Data R1'!C939="","",'Data R1'!C939)</f>
        <v/>
      </c>
      <c r="D937">
        <f>IF('Data R1'!C939="","",'Data R1'!D939)</f>
        <v/>
      </c>
      <c r="E937">
        <f>IF('Data R1'!C939="","",'Data R1'!E939)</f>
        <v/>
      </c>
      <c r="F937">
        <f>IF('Data R1'!C939="","",'Data R1'!F939)</f>
        <v/>
      </c>
      <c r="G937">
        <f>IF('Data R1'!C939="","",'Data R1'!AD939)</f>
        <v/>
      </c>
      <c r="H937">
        <f>IF('Data R1'!C939="","",'Data R1'!AC939)</f>
        <v/>
      </c>
      <c r="I937">
        <f>IF('Data R1'!C939="","",COUNTIF('Data R1'!J939,"&gt;0")+COUNTIF('Data R1'!L939,"&gt;0")+COUNTIF('Data R1'!N939,"&gt;0")+COUNTIF('Data R1'!P939,"&gt;0")+COUNTIF('Data R1'!R939,"&gt;0")+COUNTIF('Data R1'!T939,"&gt;0")+COUNTIF('Data R1'!V939,"&gt;0")+COUNTIF('Data R1'!X939,"&gt;0"))</f>
        <v/>
      </c>
      <c r="J937">
        <f>IF('Data R1'!C939="","",IF((COUNTIF('Data R1'!K939,"&gt;0")+COUNTIF('Data R1'!M939,"&gt;0")+COUNTIF('Data R1'!O939,"&gt;0")+COUNTIF('Data R1'!Q939,"&gt;0")+COUNTIF('Data R1'!S939,"&gt;0")+COUNTIF('Data R1'!U939,"&gt;0")+COUNTIF('Data R1'!W939,"&gt;0")+COUNTIF('Data R1'!Y939,"&gt;0"))&gt;0,1,0))</f>
        <v/>
      </c>
      <c r="M937" t="inlineStr">
        <is>
          <t>Data R</t>
        </is>
      </c>
    </row>
    <row r="938">
      <c r="A938" t="inlineStr">
        <is>
          <t>Regional 1</t>
        </is>
      </c>
      <c r="B938">
        <f>IF('Data R1'!C940="","",'Data R1'!B940)</f>
        <v/>
      </c>
      <c r="C938">
        <f>IF('Data R1'!C940="","",'Data R1'!C940)</f>
        <v/>
      </c>
      <c r="D938">
        <f>IF('Data R1'!C940="","",'Data R1'!D940)</f>
        <v/>
      </c>
      <c r="E938">
        <f>IF('Data R1'!C940="","",'Data R1'!E940)</f>
        <v/>
      </c>
      <c r="F938">
        <f>IF('Data R1'!C940="","",'Data R1'!F940)</f>
        <v/>
      </c>
      <c r="G938">
        <f>IF('Data R1'!C940="","",'Data R1'!AD940)</f>
        <v/>
      </c>
      <c r="H938">
        <f>IF('Data R1'!C940="","",'Data R1'!AC940)</f>
        <v/>
      </c>
      <c r="I938">
        <f>IF('Data R1'!C940="","",COUNTIF('Data R1'!J940,"&gt;0")+COUNTIF('Data R1'!L940,"&gt;0")+COUNTIF('Data R1'!N940,"&gt;0")+COUNTIF('Data R1'!P940,"&gt;0")+COUNTIF('Data R1'!R940,"&gt;0")+COUNTIF('Data R1'!T940,"&gt;0")+COUNTIF('Data R1'!V940,"&gt;0")+COUNTIF('Data R1'!X940,"&gt;0"))</f>
        <v/>
      </c>
      <c r="J938">
        <f>IF('Data R1'!C940="","",IF((COUNTIF('Data R1'!K940,"&gt;0")+COUNTIF('Data R1'!M940,"&gt;0")+COUNTIF('Data R1'!O940,"&gt;0")+COUNTIF('Data R1'!Q940,"&gt;0")+COUNTIF('Data R1'!S940,"&gt;0")+COUNTIF('Data R1'!U940,"&gt;0")+COUNTIF('Data R1'!W940,"&gt;0")+COUNTIF('Data R1'!Y940,"&gt;0"))&gt;0,1,0))</f>
        <v/>
      </c>
      <c r="M938" t="inlineStr">
        <is>
          <t>Data R</t>
        </is>
      </c>
    </row>
    <row r="939">
      <c r="A939" t="inlineStr">
        <is>
          <t>Regional 1</t>
        </is>
      </c>
      <c r="B939">
        <f>IF('Data R1'!C941="","",'Data R1'!B941)</f>
        <v/>
      </c>
      <c r="C939">
        <f>IF('Data R1'!C941="","",'Data R1'!C941)</f>
        <v/>
      </c>
      <c r="D939">
        <f>IF('Data R1'!C941="","",'Data R1'!D941)</f>
        <v/>
      </c>
      <c r="E939">
        <f>IF('Data R1'!C941="","",'Data R1'!E941)</f>
        <v/>
      </c>
      <c r="F939">
        <f>IF('Data R1'!C941="","",'Data R1'!F941)</f>
        <v/>
      </c>
      <c r="G939">
        <f>IF('Data R1'!C941="","",'Data R1'!AD941)</f>
        <v/>
      </c>
      <c r="H939">
        <f>IF('Data R1'!C941="","",'Data R1'!AC941)</f>
        <v/>
      </c>
      <c r="I939">
        <f>IF('Data R1'!C941="","",COUNTIF('Data R1'!J941,"&gt;0")+COUNTIF('Data R1'!L941,"&gt;0")+COUNTIF('Data R1'!N941,"&gt;0")+COUNTIF('Data R1'!P941,"&gt;0")+COUNTIF('Data R1'!R941,"&gt;0")+COUNTIF('Data R1'!T941,"&gt;0")+COUNTIF('Data R1'!V941,"&gt;0")+COUNTIF('Data R1'!X941,"&gt;0"))</f>
        <v/>
      </c>
      <c r="J939">
        <f>IF('Data R1'!C941="","",IF((COUNTIF('Data R1'!K941,"&gt;0")+COUNTIF('Data R1'!M941,"&gt;0")+COUNTIF('Data R1'!O941,"&gt;0")+COUNTIF('Data R1'!Q941,"&gt;0")+COUNTIF('Data R1'!S941,"&gt;0")+COUNTIF('Data R1'!U941,"&gt;0")+COUNTIF('Data R1'!W941,"&gt;0")+COUNTIF('Data R1'!Y941,"&gt;0"))&gt;0,1,0))</f>
        <v/>
      </c>
      <c r="M939" t="inlineStr">
        <is>
          <t>Data R</t>
        </is>
      </c>
    </row>
    <row r="940">
      <c r="A940" t="inlineStr">
        <is>
          <t>Regional 1</t>
        </is>
      </c>
      <c r="B940">
        <f>IF('Data R1'!C942="","",'Data R1'!B942)</f>
        <v/>
      </c>
      <c r="C940">
        <f>IF('Data R1'!C942="","",'Data R1'!C942)</f>
        <v/>
      </c>
      <c r="D940">
        <f>IF('Data R1'!C942="","",'Data R1'!D942)</f>
        <v/>
      </c>
      <c r="E940">
        <f>IF('Data R1'!C942="","",'Data R1'!E942)</f>
        <v/>
      </c>
      <c r="F940">
        <f>IF('Data R1'!C942="","",'Data R1'!F942)</f>
        <v/>
      </c>
      <c r="G940">
        <f>IF('Data R1'!C942="","",'Data R1'!AD942)</f>
        <v/>
      </c>
      <c r="H940">
        <f>IF('Data R1'!C942="","",'Data R1'!AC942)</f>
        <v/>
      </c>
      <c r="I940">
        <f>IF('Data R1'!C942="","",COUNTIF('Data R1'!J942,"&gt;0")+COUNTIF('Data R1'!L942,"&gt;0")+COUNTIF('Data R1'!N942,"&gt;0")+COUNTIF('Data R1'!P942,"&gt;0")+COUNTIF('Data R1'!R942,"&gt;0")+COUNTIF('Data R1'!T942,"&gt;0")+COUNTIF('Data R1'!V942,"&gt;0")+COUNTIF('Data R1'!X942,"&gt;0"))</f>
        <v/>
      </c>
      <c r="J940">
        <f>IF('Data R1'!C942="","",IF((COUNTIF('Data R1'!K942,"&gt;0")+COUNTIF('Data R1'!M942,"&gt;0")+COUNTIF('Data R1'!O942,"&gt;0")+COUNTIF('Data R1'!Q942,"&gt;0")+COUNTIF('Data R1'!S942,"&gt;0")+COUNTIF('Data R1'!U942,"&gt;0")+COUNTIF('Data R1'!W942,"&gt;0")+COUNTIF('Data R1'!Y942,"&gt;0"))&gt;0,1,0))</f>
        <v/>
      </c>
      <c r="M940" t="inlineStr">
        <is>
          <t>Data R</t>
        </is>
      </c>
    </row>
    <row r="941">
      <c r="A941" t="inlineStr">
        <is>
          <t>Regional 1</t>
        </is>
      </c>
      <c r="B941">
        <f>IF('Data R1'!C943="","",'Data R1'!B943)</f>
        <v/>
      </c>
      <c r="C941">
        <f>IF('Data R1'!C943="","",'Data R1'!C943)</f>
        <v/>
      </c>
      <c r="D941">
        <f>IF('Data R1'!C943="","",'Data R1'!D943)</f>
        <v/>
      </c>
      <c r="E941">
        <f>IF('Data R1'!C943="","",'Data R1'!E943)</f>
        <v/>
      </c>
      <c r="F941">
        <f>IF('Data R1'!C943="","",'Data R1'!F943)</f>
        <v/>
      </c>
      <c r="G941">
        <f>IF('Data R1'!C943="","",'Data R1'!AD943)</f>
        <v/>
      </c>
      <c r="H941">
        <f>IF('Data R1'!C943="","",'Data R1'!AC943)</f>
        <v/>
      </c>
      <c r="I941">
        <f>IF('Data R1'!C943="","",COUNTIF('Data R1'!J943,"&gt;0")+COUNTIF('Data R1'!L943,"&gt;0")+COUNTIF('Data R1'!N943,"&gt;0")+COUNTIF('Data R1'!P943,"&gt;0")+COUNTIF('Data R1'!R943,"&gt;0")+COUNTIF('Data R1'!T943,"&gt;0")+COUNTIF('Data R1'!V943,"&gt;0")+COUNTIF('Data R1'!X943,"&gt;0"))</f>
        <v/>
      </c>
      <c r="J941">
        <f>IF('Data R1'!C943="","",IF((COUNTIF('Data R1'!K943,"&gt;0")+COUNTIF('Data R1'!M943,"&gt;0")+COUNTIF('Data R1'!O943,"&gt;0")+COUNTIF('Data R1'!Q943,"&gt;0")+COUNTIF('Data R1'!S943,"&gt;0")+COUNTIF('Data R1'!U943,"&gt;0")+COUNTIF('Data R1'!W943,"&gt;0")+COUNTIF('Data R1'!Y943,"&gt;0"))&gt;0,1,0))</f>
        <v/>
      </c>
      <c r="M941" t="inlineStr">
        <is>
          <t>Data R</t>
        </is>
      </c>
    </row>
    <row r="942">
      <c r="A942" t="inlineStr">
        <is>
          <t>Regional 1</t>
        </is>
      </c>
      <c r="B942">
        <f>IF('Data R1'!C944="","",'Data R1'!B944)</f>
        <v/>
      </c>
      <c r="C942">
        <f>IF('Data R1'!C944="","",'Data R1'!C944)</f>
        <v/>
      </c>
      <c r="D942">
        <f>IF('Data R1'!C944="","",'Data R1'!D944)</f>
        <v/>
      </c>
      <c r="E942">
        <f>IF('Data R1'!C944="","",'Data R1'!E944)</f>
        <v/>
      </c>
      <c r="F942">
        <f>IF('Data R1'!C944="","",'Data R1'!F944)</f>
        <v/>
      </c>
      <c r="G942">
        <f>IF('Data R1'!C944="","",'Data R1'!AD944)</f>
        <v/>
      </c>
      <c r="H942">
        <f>IF('Data R1'!C944="","",'Data R1'!AC944)</f>
        <v/>
      </c>
      <c r="I942">
        <f>IF('Data R1'!C944="","",COUNTIF('Data R1'!J944,"&gt;0")+COUNTIF('Data R1'!L944,"&gt;0")+COUNTIF('Data R1'!N944,"&gt;0")+COUNTIF('Data R1'!P944,"&gt;0")+COUNTIF('Data R1'!R944,"&gt;0")+COUNTIF('Data R1'!T944,"&gt;0")+COUNTIF('Data R1'!V944,"&gt;0")+COUNTIF('Data R1'!X944,"&gt;0"))</f>
        <v/>
      </c>
      <c r="J942">
        <f>IF('Data R1'!C944="","",IF((COUNTIF('Data R1'!K944,"&gt;0")+COUNTIF('Data R1'!M944,"&gt;0")+COUNTIF('Data R1'!O944,"&gt;0")+COUNTIF('Data R1'!Q944,"&gt;0")+COUNTIF('Data R1'!S944,"&gt;0")+COUNTIF('Data R1'!U944,"&gt;0")+COUNTIF('Data R1'!W944,"&gt;0")+COUNTIF('Data R1'!Y944,"&gt;0"))&gt;0,1,0))</f>
        <v/>
      </c>
      <c r="M942" t="inlineStr">
        <is>
          <t>Data R</t>
        </is>
      </c>
    </row>
    <row r="943">
      <c r="A943" t="inlineStr">
        <is>
          <t>Regional 1</t>
        </is>
      </c>
      <c r="B943">
        <f>IF('Data R1'!C945="","",'Data R1'!B945)</f>
        <v/>
      </c>
      <c r="C943">
        <f>IF('Data R1'!C945="","",'Data R1'!C945)</f>
        <v/>
      </c>
      <c r="D943">
        <f>IF('Data R1'!C945="","",'Data R1'!D945)</f>
        <v/>
      </c>
      <c r="E943">
        <f>IF('Data R1'!C945="","",'Data R1'!E945)</f>
        <v/>
      </c>
      <c r="F943">
        <f>IF('Data R1'!C945="","",'Data R1'!F945)</f>
        <v/>
      </c>
      <c r="G943">
        <f>IF('Data R1'!C945="","",'Data R1'!AD945)</f>
        <v/>
      </c>
      <c r="H943">
        <f>IF('Data R1'!C945="","",'Data R1'!AC945)</f>
        <v/>
      </c>
      <c r="I943">
        <f>IF('Data R1'!C945="","",COUNTIF('Data R1'!J945,"&gt;0")+COUNTIF('Data R1'!L945,"&gt;0")+COUNTIF('Data R1'!N945,"&gt;0")+COUNTIF('Data R1'!P945,"&gt;0")+COUNTIF('Data R1'!R945,"&gt;0")+COUNTIF('Data R1'!T945,"&gt;0")+COUNTIF('Data R1'!V945,"&gt;0")+COUNTIF('Data R1'!X945,"&gt;0"))</f>
        <v/>
      </c>
      <c r="J943">
        <f>IF('Data R1'!C945="","",IF((COUNTIF('Data R1'!K945,"&gt;0")+COUNTIF('Data R1'!M945,"&gt;0")+COUNTIF('Data R1'!O945,"&gt;0")+COUNTIF('Data R1'!Q945,"&gt;0")+COUNTIF('Data R1'!S945,"&gt;0")+COUNTIF('Data R1'!U945,"&gt;0")+COUNTIF('Data R1'!W945,"&gt;0")+COUNTIF('Data R1'!Y945,"&gt;0"))&gt;0,1,0))</f>
        <v/>
      </c>
      <c r="M943" t="inlineStr">
        <is>
          <t>Data R</t>
        </is>
      </c>
    </row>
    <row r="944">
      <c r="A944" t="inlineStr">
        <is>
          <t>Regional 1</t>
        </is>
      </c>
      <c r="B944">
        <f>IF('Data R1'!C946="","",'Data R1'!B946)</f>
        <v/>
      </c>
      <c r="C944">
        <f>IF('Data R1'!C946="","",'Data R1'!C946)</f>
        <v/>
      </c>
      <c r="D944">
        <f>IF('Data R1'!C946="","",'Data R1'!D946)</f>
        <v/>
      </c>
      <c r="E944">
        <f>IF('Data R1'!C946="","",'Data R1'!E946)</f>
        <v/>
      </c>
      <c r="F944">
        <f>IF('Data R1'!C946="","",'Data R1'!F946)</f>
        <v/>
      </c>
      <c r="G944">
        <f>IF('Data R1'!C946="","",'Data R1'!AD946)</f>
        <v/>
      </c>
      <c r="H944">
        <f>IF('Data R1'!C946="","",'Data R1'!AC946)</f>
        <v/>
      </c>
      <c r="I944">
        <f>IF('Data R1'!C946="","",COUNTIF('Data R1'!J946,"&gt;0")+COUNTIF('Data R1'!L946,"&gt;0")+COUNTIF('Data R1'!N946,"&gt;0")+COUNTIF('Data R1'!P946,"&gt;0")+COUNTIF('Data R1'!R946,"&gt;0")+COUNTIF('Data R1'!T946,"&gt;0")+COUNTIF('Data R1'!V946,"&gt;0")+COUNTIF('Data R1'!X946,"&gt;0"))</f>
        <v/>
      </c>
      <c r="J944">
        <f>IF('Data R1'!C946="","",IF((COUNTIF('Data R1'!K946,"&gt;0")+COUNTIF('Data R1'!M946,"&gt;0")+COUNTIF('Data R1'!O946,"&gt;0")+COUNTIF('Data R1'!Q946,"&gt;0")+COUNTIF('Data R1'!S946,"&gt;0")+COUNTIF('Data R1'!U946,"&gt;0")+COUNTIF('Data R1'!W946,"&gt;0")+COUNTIF('Data R1'!Y946,"&gt;0"))&gt;0,1,0))</f>
        <v/>
      </c>
      <c r="M944" t="inlineStr">
        <is>
          <t>Data R</t>
        </is>
      </c>
    </row>
    <row r="945">
      <c r="A945" t="inlineStr">
        <is>
          <t>Regional 1</t>
        </is>
      </c>
      <c r="B945">
        <f>IF('Data R1'!C947="","",'Data R1'!B947)</f>
        <v/>
      </c>
      <c r="C945">
        <f>IF('Data R1'!C947="","",'Data R1'!C947)</f>
        <v/>
      </c>
      <c r="D945">
        <f>IF('Data R1'!C947="","",'Data R1'!D947)</f>
        <v/>
      </c>
      <c r="E945">
        <f>IF('Data R1'!C947="","",'Data R1'!E947)</f>
        <v/>
      </c>
      <c r="F945">
        <f>IF('Data R1'!C947="","",'Data R1'!F947)</f>
        <v/>
      </c>
      <c r="G945">
        <f>IF('Data R1'!C947="","",'Data R1'!AD947)</f>
        <v/>
      </c>
      <c r="H945">
        <f>IF('Data R1'!C947="","",'Data R1'!AC947)</f>
        <v/>
      </c>
      <c r="I945">
        <f>IF('Data R1'!C947="","",COUNTIF('Data R1'!J947,"&gt;0")+COUNTIF('Data R1'!L947,"&gt;0")+COUNTIF('Data R1'!N947,"&gt;0")+COUNTIF('Data R1'!P947,"&gt;0")+COUNTIF('Data R1'!R947,"&gt;0")+COUNTIF('Data R1'!T947,"&gt;0")+COUNTIF('Data R1'!V947,"&gt;0")+COUNTIF('Data R1'!X947,"&gt;0"))</f>
        <v/>
      </c>
      <c r="J945">
        <f>IF('Data R1'!C947="","",IF((COUNTIF('Data R1'!K947,"&gt;0")+COUNTIF('Data R1'!M947,"&gt;0")+COUNTIF('Data R1'!O947,"&gt;0")+COUNTIF('Data R1'!Q947,"&gt;0")+COUNTIF('Data R1'!S947,"&gt;0")+COUNTIF('Data R1'!U947,"&gt;0")+COUNTIF('Data R1'!W947,"&gt;0")+COUNTIF('Data R1'!Y947,"&gt;0"))&gt;0,1,0))</f>
        <v/>
      </c>
      <c r="M945" t="inlineStr">
        <is>
          <t>Data R</t>
        </is>
      </c>
    </row>
    <row r="946">
      <c r="A946" t="inlineStr">
        <is>
          <t>Regional 1</t>
        </is>
      </c>
      <c r="B946">
        <f>IF('Data R1'!C948="","",'Data R1'!B948)</f>
        <v/>
      </c>
      <c r="C946">
        <f>IF('Data R1'!C948="","",'Data R1'!C948)</f>
        <v/>
      </c>
      <c r="D946">
        <f>IF('Data R1'!C948="","",'Data R1'!D948)</f>
        <v/>
      </c>
      <c r="E946">
        <f>IF('Data R1'!C948="","",'Data R1'!E948)</f>
        <v/>
      </c>
      <c r="F946">
        <f>IF('Data R1'!C948="","",'Data R1'!F948)</f>
        <v/>
      </c>
      <c r="G946">
        <f>IF('Data R1'!C948="","",'Data R1'!AD948)</f>
        <v/>
      </c>
      <c r="H946">
        <f>IF('Data R1'!C948="","",'Data R1'!AC948)</f>
        <v/>
      </c>
      <c r="I946">
        <f>IF('Data R1'!C948="","",COUNTIF('Data R1'!J948,"&gt;0")+COUNTIF('Data R1'!L948,"&gt;0")+COUNTIF('Data R1'!N948,"&gt;0")+COUNTIF('Data R1'!P948,"&gt;0")+COUNTIF('Data R1'!R948,"&gt;0")+COUNTIF('Data R1'!T948,"&gt;0")+COUNTIF('Data R1'!V948,"&gt;0")+COUNTIF('Data R1'!X948,"&gt;0"))</f>
        <v/>
      </c>
      <c r="J946">
        <f>IF('Data R1'!C948="","",IF((COUNTIF('Data R1'!K948,"&gt;0")+COUNTIF('Data R1'!M948,"&gt;0")+COUNTIF('Data R1'!O948,"&gt;0")+COUNTIF('Data R1'!Q948,"&gt;0")+COUNTIF('Data R1'!S948,"&gt;0")+COUNTIF('Data R1'!U948,"&gt;0")+COUNTIF('Data R1'!W948,"&gt;0")+COUNTIF('Data R1'!Y948,"&gt;0"))&gt;0,1,0))</f>
        <v/>
      </c>
      <c r="M946" t="inlineStr">
        <is>
          <t>Data R</t>
        </is>
      </c>
    </row>
    <row r="947">
      <c r="A947" t="inlineStr">
        <is>
          <t>Regional 1</t>
        </is>
      </c>
      <c r="B947">
        <f>IF('Data R1'!C949="","",'Data R1'!B949)</f>
        <v/>
      </c>
      <c r="C947">
        <f>IF('Data R1'!C949="","",'Data R1'!C949)</f>
        <v/>
      </c>
      <c r="D947">
        <f>IF('Data R1'!C949="","",'Data R1'!D949)</f>
        <v/>
      </c>
      <c r="E947">
        <f>IF('Data R1'!C949="","",'Data R1'!E949)</f>
        <v/>
      </c>
      <c r="F947">
        <f>IF('Data R1'!C949="","",'Data R1'!F949)</f>
        <v/>
      </c>
      <c r="G947">
        <f>IF('Data R1'!C949="","",'Data R1'!AD949)</f>
        <v/>
      </c>
      <c r="H947">
        <f>IF('Data R1'!C949="","",'Data R1'!AC949)</f>
        <v/>
      </c>
      <c r="I947">
        <f>IF('Data R1'!C949="","",COUNTIF('Data R1'!J949,"&gt;0")+COUNTIF('Data R1'!L949,"&gt;0")+COUNTIF('Data R1'!N949,"&gt;0")+COUNTIF('Data R1'!P949,"&gt;0")+COUNTIF('Data R1'!R949,"&gt;0")+COUNTIF('Data R1'!T949,"&gt;0")+COUNTIF('Data R1'!V949,"&gt;0")+COUNTIF('Data R1'!X949,"&gt;0"))</f>
        <v/>
      </c>
      <c r="J947">
        <f>IF('Data R1'!C949="","",IF((COUNTIF('Data R1'!K949,"&gt;0")+COUNTIF('Data R1'!M949,"&gt;0")+COUNTIF('Data R1'!O949,"&gt;0")+COUNTIF('Data R1'!Q949,"&gt;0")+COUNTIF('Data R1'!S949,"&gt;0")+COUNTIF('Data R1'!U949,"&gt;0")+COUNTIF('Data R1'!W949,"&gt;0")+COUNTIF('Data R1'!Y949,"&gt;0"))&gt;0,1,0))</f>
        <v/>
      </c>
      <c r="M947" t="inlineStr">
        <is>
          <t>Data R</t>
        </is>
      </c>
    </row>
    <row r="948">
      <c r="A948" t="inlineStr">
        <is>
          <t>Regional 1</t>
        </is>
      </c>
      <c r="B948">
        <f>IF('Data R1'!C950="","",'Data R1'!B950)</f>
        <v/>
      </c>
      <c r="C948">
        <f>IF('Data R1'!C950="","",'Data R1'!C950)</f>
        <v/>
      </c>
      <c r="D948">
        <f>IF('Data R1'!C950="","",'Data R1'!D950)</f>
        <v/>
      </c>
      <c r="E948">
        <f>IF('Data R1'!C950="","",'Data R1'!E950)</f>
        <v/>
      </c>
      <c r="F948">
        <f>IF('Data R1'!C950="","",'Data R1'!F950)</f>
        <v/>
      </c>
      <c r="G948">
        <f>IF('Data R1'!C950="","",'Data R1'!AD950)</f>
        <v/>
      </c>
      <c r="H948">
        <f>IF('Data R1'!C950="","",'Data R1'!AC950)</f>
        <v/>
      </c>
      <c r="I948">
        <f>IF('Data R1'!C950="","",COUNTIF('Data R1'!J950,"&gt;0")+COUNTIF('Data R1'!L950,"&gt;0")+COUNTIF('Data R1'!N950,"&gt;0")+COUNTIF('Data R1'!P950,"&gt;0")+COUNTIF('Data R1'!R950,"&gt;0")+COUNTIF('Data R1'!T950,"&gt;0")+COUNTIF('Data R1'!V950,"&gt;0")+COUNTIF('Data R1'!X950,"&gt;0"))</f>
        <v/>
      </c>
      <c r="J948">
        <f>IF('Data R1'!C950="","",IF((COUNTIF('Data R1'!K950,"&gt;0")+COUNTIF('Data R1'!M950,"&gt;0")+COUNTIF('Data R1'!O950,"&gt;0")+COUNTIF('Data R1'!Q950,"&gt;0")+COUNTIF('Data R1'!S950,"&gt;0")+COUNTIF('Data R1'!U950,"&gt;0")+COUNTIF('Data R1'!W950,"&gt;0")+COUNTIF('Data R1'!Y950,"&gt;0"))&gt;0,1,0))</f>
        <v/>
      </c>
      <c r="M948" t="inlineStr">
        <is>
          <t>Data R</t>
        </is>
      </c>
    </row>
    <row r="949">
      <c r="A949" t="inlineStr">
        <is>
          <t>Regional 1</t>
        </is>
      </c>
      <c r="B949">
        <f>IF('Data R1'!C951="","",'Data R1'!B951)</f>
        <v/>
      </c>
      <c r="C949">
        <f>IF('Data R1'!C951="","",'Data R1'!C951)</f>
        <v/>
      </c>
      <c r="D949">
        <f>IF('Data R1'!C951="","",'Data R1'!D951)</f>
        <v/>
      </c>
      <c r="E949">
        <f>IF('Data R1'!C951="","",'Data R1'!E951)</f>
        <v/>
      </c>
      <c r="F949">
        <f>IF('Data R1'!C951="","",'Data R1'!F951)</f>
        <v/>
      </c>
      <c r="G949">
        <f>IF('Data R1'!C951="","",'Data R1'!AD951)</f>
        <v/>
      </c>
      <c r="H949">
        <f>IF('Data R1'!C951="","",'Data R1'!AC951)</f>
        <v/>
      </c>
      <c r="I949">
        <f>IF('Data R1'!C951="","",COUNTIF('Data R1'!J951,"&gt;0")+COUNTIF('Data R1'!L951,"&gt;0")+COUNTIF('Data R1'!N951,"&gt;0")+COUNTIF('Data R1'!P951,"&gt;0")+COUNTIF('Data R1'!R951,"&gt;0")+COUNTIF('Data R1'!T951,"&gt;0")+COUNTIF('Data R1'!V951,"&gt;0")+COUNTIF('Data R1'!X951,"&gt;0"))</f>
        <v/>
      </c>
      <c r="J949">
        <f>IF('Data R1'!C951="","",IF((COUNTIF('Data R1'!K951,"&gt;0")+COUNTIF('Data R1'!M951,"&gt;0")+COUNTIF('Data R1'!O951,"&gt;0")+COUNTIF('Data R1'!Q951,"&gt;0")+COUNTIF('Data R1'!S951,"&gt;0")+COUNTIF('Data R1'!U951,"&gt;0")+COUNTIF('Data R1'!W951,"&gt;0")+COUNTIF('Data R1'!Y951,"&gt;0"))&gt;0,1,0))</f>
        <v/>
      </c>
      <c r="M949" t="inlineStr">
        <is>
          <t>Data R</t>
        </is>
      </c>
    </row>
    <row r="950">
      <c r="A950" t="inlineStr">
        <is>
          <t>Regional 1</t>
        </is>
      </c>
      <c r="B950">
        <f>IF('Data R1'!C952="","",'Data R1'!B952)</f>
        <v/>
      </c>
      <c r="C950">
        <f>IF('Data R1'!C952="","",'Data R1'!C952)</f>
        <v/>
      </c>
      <c r="D950">
        <f>IF('Data R1'!C952="","",'Data R1'!D952)</f>
        <v/>
      </c>
      <c r="E950">
        <f>IF('Data R1'!C952="","",'Data R1'!E952)</f>
        <v/>
      </c>
      <c r="F950">
        <f>IF('Data R1'!C952="","",'Data R1'!F952)</f>
        <v/>
      </c>
      <c r="G950">
        <f>IF('Data R1'!C952="","",'Data R1'!AD952)</f>
        <v/>
      </c>
      <c r="H950">
        <f>IF('Data R1'!C952="","",'Data R1'!AC952)</f>
        <v/>
      </c>
      <c r="I950">
        <f>IF('Data R1'!C952="","",COUNTIF('Data R1'!J952,"&gt;0")+COUNTIF('Data R1'!L952,"&gt;0")+COUNTIF('Data R1'!N952,"&gt;0")+COUNTIF('Data R1'!P952,"&gt;0")+COUNTIF('Data R1'!R952,"&gt;0")+COUNTIF('Data R1'!T952,"&gt;0")+COUNTIF('Data R1'!V952,"&gt;0")+COUNTIF('Data R1'!X952,"&gt;0"))</f>
        <v/>
      </c>
      <c r="J950">
        <f>IF('Data R1'!C952="","",IF((COUNTIF('Data R1'!K952,"&gt;0")+COUNTIF('Data R1'!M952,"&gt;0")+COUNTIF('Data R1'!O952,"&gt;0")+COUNTIF('Data R1'!Q952,"&gt;0")+COUNTIF('Data R1'!S952,"&gt;0")+COUNTIF('Data R1'!U952,"&gt;0")+COUNTIF('Data R1'!W952,"&gt;0")+COUNTIF('Data R1'!Y952,"&gt;0"))&gt;0,1,0))</f>
        <v/>
      </c>
      <c r="M950" t="inlineStr">
        <is>
          <t>Data R</t>
        </is>
      </c>
    </row>
    <row r="951">
      <c r="A951" t="inlineStr">
        <is>
          <t>Regional 1</t>
        </is>
      </c>
      <c r="B951">
        <f>IF('Data R1'!C953="","",'Data R1'!B953)</f>
        <v/>
      </c>
      <c r="C951">
        <f>IF('Data R1'!C953="","",'Data R1'!C953)</f>
        <v/>
      </c>
      <c r="D951">
        <f>IF('Data R1'!C953="","",'Data R1'!D953)</f>
        <v/>
      </c>
      <c r="E951">
        <f>IF('Data R1'!C953="","",'Data R1'!E953)</f>
        <v/>
      </c>
      <c r="F951">
        <f>IF('Data R1'!C953="","",'Data R1'!F953)</f>
        <v/>
      </c>
      <c r="G951">
        <f>IF('Data R1'!C953="","",'Data R1'!AD953)</f>
        <v/>
      </c>
      <c r="H951">
        <f>IF('Data R1'!C953="","",'Data R1'!AC953)</f>
        <v/>
      </c>
      <c r="I951">
        <f>IF('Data R1'!C953="","",COUNTIF('Data R1'!J953,"&gt;0")+COUNTIF('Data R1'!L953,"&gt;0")+COUNTIF('Data R1'!N953,"&gt;0")+COUNTIF('Data R1'!P953,"&gt;0")+COUNTIF('Data R1'!R953,"&gt;0")+COUNTIF('Data R1'!T953,"&gt;0")+COUNTIF('Data R1'!V953,"&gt;0")+COUNTIF('Data R1'!X953,"&gt;0"))</f>
        <v/>
      </c>
      <c r="J951">
        <f>IF('Data R1'!C953="","",IF((COUNTIF('Data R1'!K953,"&gt;0")+COUNTIF('Data R1'!M953,"&gt;0")+COUNTIF('Data R1'!O953,"&gt;0")+COUNTIF('Data R1'!Q953,"&gt;0")+COUNTIF('Data R1'!S953,"&gt;0")+COUNTIF('Data R1'!U953,"&gt;0")+COUNTIF('Data R1'!W953,"&gt;0")+COUNTIF('Data R1'!Y953,"&gt;0"))&gt;0,1,0))</f>
        <v/>
      </c>
      <c r="M951" t="inlineStr">
        <is>
          <t>Data R</t>
        </is>
      </c>
    </row>
    <row r="952">
      <c r="A952" t="inlineStr">
        <is>
          <t>Regional 1</t>
        </is>
      </c>
      <c r="B952">
        <f>IF('Data R1'!C954="","",'Data R1'!B954)</f>
        <v/>
      </c>
      <c r="C952">
        <f>IF('Data R1'!C954="","",'Data R1'!C954)</f>
        <v/>
      </c>
      <c r="D952">
        <f>IF('Data R1'!C954="","",'Data R1'!D954)</f>
        <v/>
      </c>
      <c r="E952">
        <f>IF('Data R1'!C954="","",'Data R1'!E954)</f>
        <v/>
      </c>
      <c r="F952">
        <f>IF('Data R1'!C954="","",'Data R1'!F954)</f>
        <v/>
      </c>
      <c r="G952">
        <f>IF('Data R1'!C954="","",'Data R1'!AD954)</f>
        <v/>
      </c>
      <c r="H952">
        <f>IF('Data R1'!C954="","",'Data R1'!AC954)</f>
        <v/>
      </c>
      <c r="I952">
        <f>IF('Data R1'!C954="","",COUNTIF('Data R1'!J954,"&gt;0")+COUNTIF('Data R1'!L954,"&gt;0")+COUNTIF('Data R1'!N954,"&gt;0")+COUNTIF('Data R1'!P954,"&gt;0")+COUNTIF('Data R1'!R954,"&gt;0")+COUNTIF('Data R1'!T954,"&gt;0")+COUNTIF('Data R1'!V954,"&gt;0")+COUNTIF('Data R1'!X954,"&gt;0"))</f>
        <v/>
      </c>
      <c r="J952">
        <f>IF('Data R1'!C954="","",IF((COUNTIF('Data R1'!K954,"&gt;0")+COUNTIF('Data R1'!M954,"&gt;0")+COUNTIF('Data R1'!O954,"&gt;0")+COUNTIF('Data R1'!Q954,"&gt;0")+COUNTIF('Data R1'!S954,"&gt;0")+COUNTIF('Data R1'!U954,"&gt;0")+COUNTIF('Data R1'!W954,"&gt;0")+COUNTIF('Data R1'!Y954,"&gt;0"))&gt;0,1,0))</f>
        <v/>
      </c>
      <c r="M952" t="inlineStr">
        <is>
          <t>Data R</t>
        </is>
      </c>
    </row>
    <row r="953">
      <c r="A953" t="inlineStr">
        <is>
          <t>Regional 1</t>
        </is>
      </c>
      <c r="B953">
        <f>IF('Data R1'!C955="","",'Data R1'!B955)</f>
        <v/>
      </c>
      <c r="C953">
        <f>IF('Data R1'!C955="","",'Data R1'!C955)</f>
        <v/>
      </c>
      <c r="D953">
        <f>IF('Data R1'!C955="","",'Data R1'!D955)</f>
        <v/>
      </c>
      <c r="E953">
        <f>IF('Data R1'!C955="","",'Data R1'!E955)</f>
        <v/>
      </c>
      <c r="F953">
        <f>IF('Data R1'!C955="","",'Data R1'!F955)</f>
        <v/>
      </c>
      <c r="G953">
        <f>IF('Data R1'!C955="","",'Data R1'!AD955)</f>
        <v/>
      </c>
      <c r="H953">
        <f>IF('Data R1'!C955="","",'Data R1'!AC955)</f>
        <v/>
      </c>
      <c r="I953">
        <f>IF('Data R1'!C955="","",COUNTIF('Data R1'!J955,"&gt;0")+COUNTIF('Data R1'!L955,"&gt;0")+COUNTIF('Data R1'!N955,"&gt;0")+COUNTIF('Data R1'!P955,"&gt;0")+COUNTIF('Data R1'!R955,"&gt;0")+COUNTIF('Data R1'!T955,"&gt;0")+COUNTIF('Data R1'!V955,"&gt;0")+COUNTIF('Data R1'!X955,"&gt;0"))</f>
        <v/>
      </c>
      <c r="J953">
        <f>IF('Data R1'!C955="","",IF((COUNTIF('Data R1'!K955,"&gt;0")+COUNTIF('Data R1'!M955,"&gt;0")+COUNTIF('Data R1'!O955,"&gt;0")+COUNTIF('Data R1'!Q955,"&gt;0")+COUNTIF('Data R1'!S955,"&gt;0")+COUNTIF('Data R1'!U955,"&gt;0")+COUNTIF('Data R1'!W955,"&gt;0")+COUNTIF('Data R1'!Y955,"&gt;0"))&gt;0,1,0))</f>
        <v/>
      </c>
      <c r="M953" t="inlineStr">
        <is>
          <t>Data R</t>
        </is>
      </c>
    </row>
    <row r="954">
      <c r="A954" t="inlineStr">
        <is>
          <t>Regional 1</t>
        </is>
      </c>
      <c r="B954">
        <f>IF('Data R1'!C956="","",'Data R1'!B956)</f>
        <v/>
      </c>
      <c r="C954">
        <f>IF('Data R1'!C956="","",'Data R1'!C956)</f>
        <v/>
      </c>
      <c r="D954">
        <f>IF('Data R1'!C956="","",'Data R1'!D956)</f>
        <v/>
      </c>
      <c r="E954">
        <f>IF('Data R1'!C956="","",'Data R1'!E956)</f>
        <v/>
      </c>
      <c r="F954">
        <f>IF('Data R1'!C956="","",'Data R1'!F956)</f>
        <v/>
      </c>
      <c r="G954">
        <f>IF('Data R1'!C956="","",'Data R1'!AD956)</f>
        <v/>
      </c>
      <c r="H954">
        <f>IF('Data R1'!C956="","",'Data R1'!AC956)</f>
        <v/>
      </c>
      <c r="I954">
        <f>IF('Data R1'!C956="","",COUNTIF('Data R1'!J956,"&gt;0")+COUNTIF('Data R1'!L956,"&gt;0")+COUNTIF('Data R1'!N956,"&gt;0")+COUNTIF('Data R1'!P956,"&gt;0")+COUNTIF('Data R1'!R956,"&gt;0")+COUNTIF('Data R1'!T956,"&gt;0")+COUNTIF('Data R1'!V956,"&gt;0")+COUNTIF('Data R1'!X956,"&gt;0"))</f>
        <v/>
      </c>
      <c r="J954">
        <f>IF('Data R1'!C956="","",IF((COUNTIF('Data R1'!K956,"&gt;0")+COUNTIF('Data R1'!M956,"&gt;0")+COUNTIF('Data R1'!O956,"&gt;0")+COUNTIF('Data R1'!Q956,"&gt;0")+COUNTIF('Data R1'!S956,"&gt;0")+COUNTIF('Data R1'!U956,"&gt;0")+COUNTIF('Data R1'!W956,"&gt;0")+COUNTIF('Data R1'!Y956,"&gt;0"))&gt;0,1,0))</f>
        <v/>
      </c>
      <c r="M954" t="inlineStr">
        <is>
          <t>Data R</t>
        </is>
      </c>
    </row>
    <row r="955">
      <c r="A955" t="inlineStr">
        <is>
          <t>Regional 1</t>
        </is>
      </c>
      <c r="B955">
        <f>IF('Data R1'!C957="","",'Data R1'!B957)</f>
        <v/>
      </c>
      <c r="C955">
        <f>IF('Data R1'!C957="","",'Data R1'!C957)</f>
        <v/>
      </c>
      <c r="D955">
        <f>IF('Data R1'!C957="","",'Data R1'!D957)</f>
        <v/>
      </c>
      <c r="E955">
        <f>IF('Data R1'!C957="","",'Data R1'!E957)</f>
        <v/>
      </c>
      <c r="F955">
        <f>IF('Data R1'!C957="","",'Data R1'!F957)</f>
        <v/>
      </c>
      <c r="G955">
        <f>IF('Data R1'!C957="","",'Data R1'!AD957)</f>
        <v/>
      </c>
      <c r="H955">
        <f>IF('Data R1'!C957="","",'Data R1'!AC957)</f>
        <v/>
      </c>
      <c r="I955">
        <f>IF('Data R1'!C957="","",COUNTIF('Data R1'!J957,"&gt;0")+COUNTIF('Data R1'!L957,"&gt;0")+COUNTIF('Data R1'!N957,"&gt;0")+COUNTIF('Data R1'!P957,"&gt;0")+COUNTIF('Data R1'!R957,"&gt;0")+COUNTIF('Data R1'!T957,"&gt;0")+COUNTIF('Data R1'!V957,"&gt;0")+COUNTIF('Data R1'!X957,"&gt;0"))</f>
        <v/>
      </c>
      <c r="J955">
        <f>IF('Data R1'!C957="","",IF((COUNTIF('Data R1'!K957,"&gt;0")+COUNTIF('Data R1'!M957,"&gt;0")+COUNTIF('Data R1'!O957,"&gt;0")+COUNTIF('Data R1'!Q957,"&gt;0")+COUNTIF('Data R1'!S957,"&gt;0")+COUNTIF('Data R1'!U957,"&gt;0")+COUNTIF('Data R1'!W957,"&gt;0")+COUNTIF('Data R1'!Y957,"&gt;0"))&gt;0,1,0))</f>
        <v/>
      </c>
      <c r="M955" t="inlineStr">
        <is>
          <t>Data R</t>
        </is>
      </c>
    </row>
    <row r="956">
      <c r="A956" t="inlineStr">
        <is>
          <t>Regional 1</t>
        </is>
      </c>
      <c r="B956">
        <f>IF('Data R1'!C958="","",'Data R1'!B958)</f>
        <v/>
      </c>
      <c r="C956">
        <f>IF('Data R1'!C958="","",'Data R1'!C958)</f>
        <v/>
      </c>
      <c r="D956">
        <f>IF('Data R1'!C958="","",'Data R1'!D958)</f>
        <v/>
      </c>
      <c r="E956">
        <f>IF('Data R1'!C958="","",'Data R1'!E958)</f>
        <v/>
      </c>
      <c r="F956">
        <f>IF('Data R1'!C958="","",'Data R1'!F958)</f>
        <v/>
      </c>
      <c r="G956">
        <f>IF('Data R1'!C958="","",'Data R1'!AD958)</f>
        <v/>
      </c>
      <c r="H956">
        <f>IF('Data R1'!C958="","",'Data R1'!AC958)</f>
        <v/>
      </c>
      <c r="I956">
        <f>IF('Data R1'!C958="","",COUNTIF('Data R1'!J958,"&gt;0")+COUNTIF('Data R1'!L958,"&gt;0")+COUNTIF('Data R1'!N958,"&gt;0")+COUNTIF('Data R1'!P958,"&gt;0")+COUNTIF('Data R1'!R958,"&gt;0")+COUNTIF('Data R1'!T958,"&gt;0")+COUNTIF('Data R1'!V958,"&gt;0")+COUNTIF('Data R1'!X958,"&gt;0"))</f>
        <v/>
      </c>
      <c r="J956">
        <f>IF('Data R1'!C958="","",IF((COUNTIF('Data R1'!K958,"&gt;0")+COUNTIF('Data R1'!M958,"&gt;0")+COUNTIF('Data R1'!O958,"&gt;0")+COUNTIF('Data R1'!Q958,"&gt;0")+COUNTIF('Data R1'!S958,"&gt;0")+COUNTIF('Data R1'!U958,"&gt;0")+COUNTIF('Data R1'!W958,"&gt;0")+COUNTIF('Data R1'!Y958,"&gt;0"))&gt;0,1,0))</f>
        <v/>
      </c>
      <c r="M956" t="inlineStr">
        <is>
          <t>Data R</t>
        </is>
      </c>
    </row>
    <row r="957">
      <c r="A957" t="inlineStr">
        <is>
          <t>Regional 1</t>
        </is>
      </c>
      <c r="B957">
        <f>IF('Data R1'!C959="","",'Data R1'!B959)</f>
        <v/>
      </c>
      <c r="C957">
        <f>IF('Data R1'!C959="","",'Data R1'!C959)</f>
        <v/>
      </c>
      <c r="D957">
        <f>IF('Data R1'!C959="","",'Data R1'!D959)</f>
        <v/>
      </c>
      <c r="E957">
        <f>IF('Data R1'!C959="","",'Data R1'!E959)</f>
        <v/>
      </c>
      <c r="F957">
        <f>IF('Data R1'!C959="","",'Data R1'!F959)</f>
        <v/>
      </c>
      <c r="G957">
        <f>IF('Data R1'!C959="","",'Data R1'!AD959)</f>
        <v/>
      </c>
      <c r="H957">
        <f>IF('Data R1'!C959="","",'Data R1'!AC959)</f>
        <v/>
      </c>
      <c r="I957">
        <f>IF('Data R1'!C959="","",COUNTIF('Data R1'!J959,"&gt;0")+COUNTIF('Data R1'!L959,"&gt;0")+COUNTIF('Data R1'!N959,"&gt;0")+COUNTIF('Data R1'!P959,"&gt;0")+COUNTIF('Data R1'!R959,"&gt;0")+COUNTIF('Data R1'!T959,"&gt;0")+COUNTIF('Data R1'!V959,"&gt;0")+COUNTIF('Data R1'!X959,"&gt;0"))</f>
        <v/>
      </c>
      <c r="J957">
        <f>IF('Data R1'!C959="","",IF((COUNTIF('Data R1'!K959,"&gt;0")+COUNTIF('Data R1'!M959,"&gt;0")+COUNTIF('Data R1'!O959,"&gt;0")+COUNTIF('Data R1'!Q959,"&gt;0")+COUNTIF('Data R1'!S959,"&gt;0")+COUNTIF('Data R1'!U959,"&gt;0")+COUNTIF('Data R1'!W959,"&gt;0")+COUNTIF('Data R1'!Y959,"&gt;0"))&gt;0,1,0))</f>
        <v/>
      </c>
      <c r="M957" t="inlineStr">
        <is>
          <t>Data R</t>
        </is>
      </c>
    </row>
    <row r="958">
      <c r="A958" t="inlineStr">
        <is>
          <t>Regional 1</t>
        </is>
      </c>
      <c r="B958">
        <f>IF('Data R1'!C960="","",'Data R1'!B960)</f>
        <v/>
      </c>
      <c r="C958">
        <f>IF('Data R1'!C960="","",'Data R1'!C960)</f>
        <v/>
      </c>
      <c r="D958">
        <f>IF('Data R1'!C960="","",'Data R1'!D960)</f>
        <v/>
      </c>
      <c r="E958">
        <f>IF('Data R1'!C960="","",'Data R1'!E960)</f>
        <v/>
      </c>
      <c r="F958">
        <f>IF('Data R1'!C960="","",'Data R1'!F960)</f>
        <v/>
      </c>
      <c r="G958">
        <f>IF('Data R1'!C960="","",'Data R1'!AD960)</f>
        <v/>
      </c>
      <c r="H958">
        <f>IF('Data R1'!C960="","",'Data R1'!AC960)</f>
        <v/>
      </c>
      <c r="I958">
        <f>IF('Data R1'!C960="","",COUNTIF('Data R1'!J960,"&gt;0")+COUNTIF('Data R1'!L960,"&gt;0")+COUNTIF('Data R1'!N960,"&gt;0")+COUNTIF('Data R1'!P960,"&gt;0")+COUNTIF('Data R1'!R960,"&gt;0")+COUNTIF('Data R1'!T960,"&gt;0")+COUNTIF('Data R1'!V960,"&gt;0")+COUNTIF('Data R1'!X960,"&gt;0"))</f>
        <v/>
      </c>
      <c r="J958">
        <f>IF('Data R1'!C960="","",IF((COUNTIF('Data R1'!K960,"&gt;0")+COUNTIF('Data R1'!M960,"&gt;0")+COUNTIF('Data R1'!O960,"&gt;0")+COUNTIF('Data R1'!Q960,"&gt;0")+COUNTIF('Data R1'!S960,"&gt;0")+COUNTIF('Data R1'!U960,"&gt;0")+COUNTIF('Data R1'!W960,"&gt;0")+COUNTIF('Data R1'!Y960,"&gt;0"))&gt;0,1,0))</f>
        <v/>
      </c>
      <c r="M958" t="inlineStr">
        <is>
          <t>Data R</t>
        </is>
      </c>
    </row>
    <row r="959">
      <c r="A959" t="inlineStr">
        <is>
          <t>Regional 1</t>
        </is>
      </c>
      <c r="B959">
        <f>IF('Data R1'!C961="","",'Data R1'!B961)</f>
        <v/>
      </c>
      <c r="C959">
        <f>IF('Data R1'!C961="","",'Data R1'!C961)</f>
        <v/>
      </c>
      <c r="D959">
        <f>IF('Data R1'!C961="","",'Data R1'!D961)</f>
        <v/>
      </c>
      <c r="E959">
        <f>IF('Data R1'!C961="","",'Data R1'!E961)</f>
        <v/>
      </c>
      <c r="F959">
        <f>IF('Data R1'!C961="","",'Data R1'!F961)</f>
        <v/>
      </c>
      <c r="G959">
        <f>IF('Data R1'!C961="","",'Data R1'!AD961)</f>
        <v/>
      </c>
      <c r="H959">
        <f>IF('Data R1'!C961="","",'Data R1'!AC961)</f>
        <v/>
      </c>
      <c r="I959">
        <f>IF('Data R1'!C961="","",COUNTIF('Data R1'!J961,"&gt;0")+COUNTIF('Data R1'!L961,"&gt;0")+COUNTIF('Data R1'!N961,"&gt;0")+COUNTIF('Data R1'!P961,"&gt;0")+COUNTIF('Data R1'!R961,"&gt;0")+COUNTIF('Data R1'!T961,"&gt;0")+COUNTIF('Data R1'!V961,"&gt;0")+COUNTIF('Data R1'!X961,"&gt;0"))</f>
        <v/>
      </c>
      <c r="J959">
        <f>IF('Data R1'!C961="","",IF((COUNTIF('Data R1'!K961,"&gt;0")+COUNTIF('Data R1'!M961,"&gt;0")+COUNTIF('Data R1'!O961,"&gt;0")+COUNTIF('Data R1'!Q961,"&gt;0")+COUNTIF('Data R1'!S961,"&gt;0")+COUNTIF('Data R1'!U961,"&gt;0")+COUNTIF('Data R1'!W961,"&gt;0")+COUNTIF('Data R1'!Y961,"&gt;0"))&gt;0,1,0))</f>
        <v/>
      </c>
      <c r="M959" t="inlineStr">
        <is>
          <t>Data R</t>
        </is>
      </c>
    </row>
    <row r="960">
      <c r="A960" t="inlineStr">
        <is>
          <t>Regional 1</t>
        </is>
      </c>
      <c r="B960">
        <f>IF('Data R1'!C962="","",'Data R1'!B962)</f>
        <v/>
      </c>
      <c r="C960">
        <f>IF('Data R1'!C962="","",'Data R1'!C962)</f>
        <v/>
      </c>
      <c r="D960">
        <f>IF('Data R1'!C962="","",'Data R1'!D962)</f>
        <v/>
      </c>
      <c r="E960">
        <f>IF('Data R1'!C962="","",'Data R1'!E962)</f>
        <v/>
      </c>
      <c r="F960">
        <f>IF('Data R1'!C962="","",'Data R1'!F962)</f>
        <v/>
      </c>
      <c r="G960">
        <f>IF('Data R1'!C962="","",'Data R1'!AD962)</f>
        <v/>
      </c>
      <c r="H960">
        <f>IF('Data R1'!C962="","",'Data R1'!AC962)</f>
        <v/>
      </c>
      <c r="I960">
        <f>IF('Data R1'!C962="","",COUNTIF('Data R1'!J962,"&gt;0")+COUNTIF('Data R1'!L962,"&gt;0")+COUNTIF('Data R1'!N962,"&gt;0")+COUNTIF('Data R1'!P962,"&gt;0")+COUNTIF('Data R1'!R962,"&gt;0")+COUNTIF('Data R1'!T962,"&gt;0")+COUNTIF('Data R1'!V962,"&gt;0")+COUNTIF('Data R1'!X962,"&gt;0"))</f>
        <v/>
      </c>
      <c r="J960">
        <f>IF('Data R1'!C962="","",IF((COUNTIF('Data R1'!K962,"&gt;0")+COUNTIF('Data R1'!M962,"&gt;0")+COUNTIF('Data R1'!O962,"&gt;0")+COUNTIF('Data R1'!Q962,"&gt;0")+COUNTIF('Data R1'!S962,"&gt;0")+COUNTIF('Data R1'!U962,"&gt;0")+COUNTIF('Data R1'!W962,"&gt;0")+COUNTIF('Data R1'!Y962,"&gt;0"))&gt;0,1,0))</f>
        <v/>
      </c>
      <c r="M960" t="inlineStr">
        <is>
          <t>Data R</t>
        </is>
      </c>
    </row>
    <row r="961">
      <c r="A961" t="inlineStr">
        <is>
          <t>Regional 1</t>
        </is>
      </c>
      <c r="B961">
        <f>IF('Data R1'!C963="","",'Data R1'!B963)</f>
        <v/>
      </c>
      <c r="C961">
        <f>IF('Data R1'!C963="","",'Data R1'!C963)</f>
        <v/>
      </c>
      <c r="D961">
        <f>IF('Data R1'!C963="","",'Data R1'!D963)</f>
        <v/>
      </c>
      <c r="E961">
        <f>IF('Data R1'!C963="","",'Data R1'!E963)</f>
        <v/>
      </c>
      <c r="F961">
        <f>IF('Data R1'!C963="","",'Data R1'!F963)</f>
        <v/>
      </c>
      <c r="G961">
        <f>IF('Data R1'!C963="","",'Data R1'!AD963)</f>
        <v/>
      </c>
      <c r="H961">
        <f>IF('Data R1'!C963="","",'Data R1'!AC963)</f>
        <v/>
      </c>
      <c r="I961">
        <f>IF('Data R1'!C963="","",COUNTIF('Data R1'!J963,"&gt;0")+COUNTIF('Data R1'!L963,"&gt;0")+COUNTIF('Data R1'!N963,"&gt;0")+COUNTIF('Data R1'!P963,"&gt;0")+COUNTIF('Data R1'!R963,"&gt;0")+COUNTIF('Data R1'!T963,"&gt;0")+COUNTIF('Data R1'!V963,"&gt;0")+COUNTIF('Data R1'!X963,"&gt;0"))</f>
        <v/>
      </c>
      <c r="J961">
        <f>IF('Data R1'!C963="","",IF((COUNTIF('Data R1'!K963,"&gt;0")+COUNTIF('Data R1'!M963,"&gt;0")+COUNTIF('Data R1'!O963,"&gt;0")+COUNTIF('Data R1'!Q963,"&gt;0")+COUNTIF('Data R1'!S963,"&gt;0")+COUNTIF('Data R1'!U963,"&gt;0")+COUNTIF('Data R1'!W963,"&gt;0")+COUNTIF('Data R1'!Y963,"&gt;0"))&gt;0,1,0))</f>
        <v/>
      </c>
      <c r="M961" t="inlineStr">
        <is>
          <t>Data R</t>
        </is>
      </c>
    </row>
    <row r="962">
      <c r="A962" t="inlineStr">
        <is>
          <t>Regional 1</t>
        </is>
      </c>
      <c r="B962">
        <f>IF('Data R1'!C964="","",'Data R1'!B964)</f>
        <v/>
      </c>
      <c r="C962">
        <f>IF('Data R1'!C964="","",'Data R1'!C964)</f>
        <v/>
      </c>
      <c r="D962">
        <f>IF('Data R1'!C964="","",'Data R1'!D964)</f>
        <v/>
      </c>
      <c r="E962">
        <f>IF('Data R1'!C964="","",'Data R1'!E964)</f>
        <v/>
      </c>
      <c r="F962">
        <f>IF('Data R1'!C964="","",'Data R1'!F964)</f>
        <v/>
      </c>
      <c r="G962">
        <f>IF('Data R1'!C964="","",'Data R1'!AD964)</f>
        <v/>
      </c>
      <c r="H962">
        <f>IF('Data R1'!C964="","",'Data R1'!AC964)</f>
        <v/>
      </c>
      <c r="I962">
        <f>IF('Data R1'!C964="","",COUNTIF('Data R1'!J964,"&gt;0")+COUNTIF('Data R1'!L964,"&gt;0")+COUNTIF('Data R1'!N964,"&gt;0")+COUNTIF('Data R1'!P964,"&gt;0")+COUNTIF('Data R1'!R964,"&gt;0")+COUNTIF('Data R1'!T964,"&gt;0")+COUNTIF('Data R1'!V964,"&gt;0")+COUNTIF('Data R1'!X964,"&gt;0"))</f>
        <v/>
      </c>
      <c r="J962">
        <f>IF('Data R1'!C964="","",IF((COUNTIF('Data R1'!K964,"&gt;0")+COUNTIF('Data R1'!M964,"&gt;0")+COUNTIF('Data R1'!O964,"&gt;0")+COUNTIF('Data R1'!Q964,"&gt;0")+COUNTIF('Data R1'!S964,"&gt;0")+COUNTIF('Data R1'!U964,"&gt;0")+COUNTIF('Data R1'!W964,"&gt;0")+COUNTIF('Data R1'!Y964,"&gt;0"))&gt;0,1,0))</f>
        <v/>
      </c>
      <c r="M962" t="inlineStr">
        <is>
          <t>Data R</t>
        </is>
      </c>
    </row>
    <row r="963">
      <c r="A963" t="inlineStr">
        <is>
          <t>Regional 1</t>
        </is>
      </c>
      <c r="B963">
        <f>IF('Data R1'!C965="","",'Data R1'!B965)</f>
        <v/>
      </c>
      <c r="C963">
        <f>IF('Data R1'!C965="","",'Data R1'!C965)</f>
        <v/>
      </c>
      <c r="D963">
        <f>IF('Data R1'!C965="","",'Data R1'!D965)</f>
        <v/>
      </c>
      <c r="E963">
        <f>IF('Data R1'!C965="","",'Data R1'!E965)</f>
        <v/>
      </c>
      <c r="F963">
        <f>IF('Data R1'!C965="","",'Data R1'!F965)</f>
        <v/>
      </c>
      <c r="G963">
        <f>IF('Data R1'!C965="","",'Data R1'!AD965)</f>
        <v/>
      </c>
      <c r="H963">
        <f>IF('Data R1'!C965="","",'Data R1'!AC965)</f>
        <v/>
      </c>
      <c r="I963">
        <f>IF('Data R1'!C965="","",COUNTIF('Data R1'!J965,"&gt;0")+COUNTIF('Data R1'!L965,"&gt;0")+COUNTIF('Data R1'!N965,"&gt;0")+COUNTIF('Data R1'!P965,"&gt;0")+COUNTIF('Data R1'!R965,"&gt;0")+COUNTIF('Data R1'!T965,"&gt;0")+COUNTIF('Data R1'!V965,"&gt;0")+COUNTIF('Data R1'!X965,"&gt;0"))</f>
        <v/>
      </c>
      <c r="J963">
        <f>IF('Data R1'!C965="","",IF((COUNTIF('Data R1'!K965,"&gt;0")+COUNTIF('Data R1'!M965,"&gt;0")+COUNTIF('Data R1'!O965,"&gt;0")+COUNTIF('Data R1'!Q965,"&gt;0")+COUNTIF('Data R1'!S965,"&gt;0")+COUNTIF('Data R1'!U965,"&gt;0")+COUNTIF('Data R1'!W965,"&gt;0")+COUNTIF('Data R1'!Y965,"&gt;0"))&gt;0,1,0))</f>
        <v/>
      </c>
      <c r="M963" t="inlineStr">
        <is>
          <t>Data R</t>
        </is>
      </c>
    </row>
    <row r="964">
      <c r="A964" t="inlineStr">
        <is>
          <t>Regional 1</t>
        </is>
      </c>
      <c r="B964">
        <f>IF('Data R1'!C966="","",'Data R1'!B966)</f>
        <v/>
      </c>
      <c r="C964">
        <f>IF('Data R1'!C966="","",'Data R1'!C966)</f>
        <v/>
      </c>
      <c r="D964">
        <f>IF('Data R1'!C966="","",'Data R1'!D966)</f>
        <v/>
      </c>
      <c r="E964">
        <f>IF('Data R1'!C966="","",'Data R1'!E966)</f>
        <v/>
      </c>
      <c r="F964">
        <f>IF('Data R1'!C966="","",'Data R1'!F966)</f>
        <v/>
      </c>
      <c r="G964">
        <f>IF('Data R1'!C966="","",'Data R1'!AD966)</f>
        <v/>
      </c>
      <c r="H964">
        <f>IF('Data R1'!C966="","",'Data R1'!AC966)</f>
        <v/>
      </c>
      <c r="I964">
        <f>IF('Data R1'!C966="","",COUNTIF('Data R1'!J966,"&gt;0")+COUNTIF('Data R1'!L966,"&gt;0")+COUNTIF('Data R1'!N966,"&gt;0")+COUNTIF('Data R1'!P966,"&gt;0")+COUNTIF('Data R1'!R966,"&gt;0")+COUNTIF('Data R1'!T966,"&gt;0")+COUNTIF('Data R1'!V966,"&gt;0")+COUNTIF('Data R1'!X966,"&gt;0"))</f>
        <v/>
      </c>
      <c r="J964">
        <f>IF('Data R1'!C966="","",IF((COUNTIF('Data R1'!K966,"&gt;0")+COUNTIF('Data R1'!M966,"&gt;0")+COUNTIF('Data R1'!O966,"&gt;0")+COUNTIF('Data R1'!Q966,"&gt;0")+COUNTIF('Data R1'!S966,"&gt;0")+COUNTIF('Data R1'!U966,"&gt;0")+COUNTIF('Data R1'!W966,"&gt;0")+COUNTIF('Data R1'!Y966,"&gt;0"))&gt;0,1,0))</f>
        <v/>
      </c>
      <c r="M964" t="inlineStr">
        <is>
          <t>Data R</t>
        </is>
      </c>
    </row>
    <row r="965">
      <c r="A965" t="inlineStr">
        <is>
          <t>Regional 1</t>
        </is>
      </c>
      <c r="B965">
        <f>IF('Data R1'!C967="","",'Data R1'!B967)</f>
        <v/>
      </c>
      <c r="C965">
        <f>IF('Data R1'!C967="","",'Data R1'!C967)</f>
        <v/>
      </c>
      <c r="D965">
        <f>IF('Data R1'!C967="","",'Data R1'!D967)</f>
        <v/>
      </c>
      <c r="E965">
        <f>IF('Data R1'!C967="","",'Data R1'!E967)</f>
        <v/>
      </c>
      <c r="F965">
        <f>IF('Data R1'!C967="","",'Data R1'!F967)</f>
        <v/>
      </c>
      <c r="G965">
        <f>IF('Data R1'!C967="","",'Data R1'!AD967)</f>
        <v/>
      </c>
      <c r="H965">
        <f>IF('Data R1'!C967="","",'Data R1'!AC967)</f>
        <v/>
      </c>
      <c r="I965">
        <f>IF('Data R1'!C967="","",COUNTIF('Data R1'!J967,"&gt;0")+COUNTIF('Data R1'!L967,"&gt;0")+COUNTIF('Data R1'!N967,"&gt;0")+COUNTIF('Data R1'!P967,"&gt;0")+COUNTIF('Data R1'!R967,"&gt;0")+COUNTIF('Data R1'!T967,"&gt;0")+COUNTIF('Data R1'!V967,"&gt;0")+COUNTIF('Data R1'!X967,"&gt;0"))</f>
        <v/>
      </c>
      <c r="J965">
        <f>IF('Data R1'!C967="","",IF((COUNTIF('Data R1'!K967,"&gt;0")+COUNTIF('Data R1'!M967,"&gt;0")+COUNTIF('Data R1'!O967,"&gt;0")+COUNTIF('Data R1'!Q967,"&gt;0")+COUNTIF('Data R1'!S967,"&gt;0")+COUNTIF('Data R1'!U967,"&gt;0")+COUNTIF('Data R1'!W967,"&gt;0")+COUNTIF('Data R1'!Y967,"&gt;0"))&gt;0,1,0))</f>
        <v/>
      </c>
      <c r="M965" t="inlineStr">
        <is>
          <t>Data R</t>
        </is>
      </c>
    </row>
    <row r="966">
      <c r="A966" t="inlineStr">
        <is>
          <t>Regional 1</t>
        </is>
      </c>
      <c r="B966">
        <f>IF('Data R1'!C968="","",'Data R1'!B968)</f>
        <v/>
      </c>
      <c r="C966">
        <f>IF('Data R1'!C968="","",'Data R1'!C968)</f>
        <v/>
      </c>
      <c r="D966">
        <f>IF('Data R1'!C968="","",'Data R1'!D968)</f>
        <v/>
      </c>
      <c r="E966">
        <f>IF('Data R1'!C968="","",'Data R1'!E968)</f>
        <v/>
      </c>
      <c r="F966">
        <f>IF('Data R1'!C968="","",'Data R1'!F968)</f>
        <v/>
      </c>
      <c r="G966">
        <f>IF('Data R1'!C968="","",'Data R1'!AD968)</f>
        <v/>
      </c>
      <c r="H966">
        <f>IF('Data R1'!C968="","",'Data R1'!AC968)</f>
        <v/>
      </c>
      <c r="I966">
        <f>IF('Data R1'!C968="","",COUNTIF('Data R1'!J968,"&gt;0")+COUNTIF('Data R1'!L968,"&gt;0")+COUNTIF('Data R1'!N968,"&gt;0")+COUNTIF('Data R1'!P968,"&gt;0")+COUNTIF('Data R1'!R968,"&gt;0")+COUNTIF('Data R1'!T968,"&gt;0")+COUNTIF('Data R1'!V968,"&gt;0")+COUNTIF('Data R1'!X968,"&gt;0"))</f>
        <v/>
      </c>
      <c r="J966">
        <f>IF('Data R1'!C968="","",IF((COUNTIF('Data R1'!K968,"&gt;0")+COUNTIF('Data R1'!M968,"&gt;0")+COUNTIF('Data R1'!O968,"&gt;0")+COUNTIF('Data R1'!Q968,"&gt;0")+COUNTIF('Data R1'!S968,"&gt;0")+COUNTIF('Data R1'!U968,"&gt;0")+COUNTIF('Data R1'!W968,"&gt;0")+COUNTIF('Data R1'!Y968,"&gt;0"))&gt;0,1,0))</f>
        <v/>
      </c>
      <c r="M966" t="inlineStr">
        <is>
          <t>Data R</t>
        </is>
      </c>
    </row>
    <row r="967">
      <c r="A967" t="inlineStr">
        <is>
          <t>Regional 1</t>
        </is>
      </c>
      <c r="B967">
        <f>IF('Data R1'!C969="","",'Data R1'!B969)</f>
        <v/>
      </c>
      <c r="C967">
        <f>IF('Data R1'!C969="","",'Data R1'!C969)</f>
        <v/>
      </c>
      <c r="D967">
        <f>IF('Data R1'!C969="","",'Data R1'!D969)</f>
        <v/>
      </c>
      <c r="E967">
        <f>IF('Data R1'!C969="","",'Data R1'!E969)</f>
        <v/>
      </c>
      <c r="F967">
        <f>IF('Data R1'!C969="","",'Data R1'!F969)</f>
        <v/>
      </c>
      <c r="G967">
        <f>IF('Data R1'!C969="","",'Data R1'!AD969)</f>
        <v/>
      </c>
      <c r="H967">
        <f>IF('Data R1'!C969="","",'Data R1'!AC969)</f>
        <v/>
      </c>
      <c r="I967">
        <f>IF('Data R1'!C969="","",COUNTIF('Data R1'!J969,"&gt;0")+COUNTIF('Data R1'!L969,"&gt;0")+COUNTIF('Data R1'!N969,"&gt;0")+COUNTIF('Data R1'!P969,"&gt;0")+COUNTIF('Data R1'!R969,"&gt;0")+COUNTIF('Data R1'!T969,"&gt;0")+COUNTIF('Data R1'!V969,"&gt;0")+COUNTIF('Data R1'!X969,"&gt;0"))</f>
        <v/>
      </c>
      <c r="J967">
        <f>IF('Data R1'!C969="","",IF((COUNTIF('Data R1'!K969,"&gt;0")+COUNTIF('Data R1'!M969,"&gt;0")+COUNTIF('Data R1'!O969,"&gt;0")+COUNTIF('Data R1'!Q969,"&gt;0")+COUNTIF('Data R1'!S969,"&gt;0")+COUNTIF('Data R1'!U969,"&gt;0")+COUNTIF('Data R1'!W969,"&gt;0")+COUNTIF('Data R1'!Y969,"&gt;0"))&gt;0,1,0))</f>
        <v/>
      </c>
      <c r="M967" t="inlineStr">
        <is>
          <t>Data R</t>
        </is>
      </c>
    </row>
    <row r="968">
      <c r="A968" t="inlineStr">
        <is>
          <t>Regional 1</t>
        </is>
      </c>
      <c r="B968">
        <f>IF('Data R1'!C970="","",'Data R1'!B970)</f>
        <v/>
      </c>
      <c r="C968">
        <f>IF('Data R1'!C970="","",'Data R1'!C970)</f>
        <v/>
      </c>
      <c r="D968">
        <f>IF('Data R1'!C970="","",'Data R1'!D970)</f>
        <v/>
      </c>
      <c r="E968">
        <f>IF('Data R1'!C970="","",'Data R1'!E970)</f>
        <v/>
      </c>
      <c r="F968">
        <f>IF('Data R1'!C970="","",'Data R1'!F970)</f>
        <v/>
      </c>
      <c r="G968">
        <f>IF('Data R1'!C970="","",'Data R1'!AD970)</f>
        <v/>
      </c>
      <c r="H968">
        <f>IF('Data R1'!C970="","",'Data R1'!AC970)</f>
        <v/>
      </c>
      <c r="I968">
        <f>IF('Data R1'!C970="","",COUNTIF('Data R1'!J970,"&gt;0")+COUNTIF('Data R1'!L970,"&gt;0")+COUNTIF('Data R1'!N970,"&gt;0")+COUNTIF('Data R1'!P970,"&gt;0")+COUNTIF('Data R1'!R970,"&gt;0")+COUNTIF('Data R1'!T970,"&gt;0")+COUNTIF('Data R1'!V970,"&gt;0")+COUNTIF('Data R1'!X970,"&gt;0"))</f>
        <v/>
      </c>
      <c r="J968">
        <f>IF('Data R1'!C970="","",IF((COUNTIF('Data R1'!K970,"&gt;0")+COUNTIF('Data R1'!M970,"&gt;0")+COUNTIF('Data R1'!O970,"&gt;0")+COUNTIF('Data R1'!Q970,"&gt;0")+COUNTIF('Data R1'!S970,"&gt;0")+COUNTIF('Data R1'!U970,"&gt;0")+COUNTIF('Data R1'!W970,"&gt;0")+COUNTIF('Data R1'!Y970,"&gt;0"))&gt;0,1,0))</f>
        <v/>
      </c>
      <c r="M968" t="inlineStr">
        <is>
          <t>Data R</t>
        </is>
      </c>
    </row>
    <row r="969">
      <c r="A969" t="inlineStr">
        <is>
          <t>Regional 1</t>
        </is>
      </c>
      <c r="B969">
        <f>IF('Data R1'!C971="","",'Data R1'!B971)</f>
        <v/>
      </c>
      <c r="C969">
        <f>IF('Data R1'!C971="","",'Data R1'!C971)</f>
        <v/>
      </c>
      <c r="D969">
        <f>IF('Data R1'!C971="","",'Data R1'!D971)</f>
        <v/>
      </c>
      <c r="E969">
        <f>IF('Data R1'!C971="","",'Data R1'!E971)</f>
        <v/>
      </c>
      <c r="F969">
        <f>IF('Data R1'!C971="","",'Data R1'!F971)</f>
        <v/>
      </c>
      <c r="G969">
        <f>IF('Data R1'!C971="","",'Data R1'!AD971)</f>
        <v/>
      </c>
      <c r="H969">
        <f>IF('Data R1'!C971="","",'Data R1'!AC971)</f>
        <v/>
      </c>
      <c r="I969">
        <f>IF('Data R1'!C971="","",COUNTIF('Data R1'!J971,"&gt;0")+COUNTIF('Data R1'!L971,"&gt;0")+COUNTIF('Data R1'!N971,"&gt;0")+COUNTIF('Data R1'!P971,"&gt;0")+COUNTIF('Data R1'!R971,"&gt;0")+COUNTIF('Data R1'!T971,"&gt;0")+COUNTIF('Data R1'!V971,"&gt;0")+COUNTIF('Data R1'!X971,"&gt;0"))</f>
        <v/>
      </c>
      <c r="J969">
        <f>IF('Data R1'!C971="","",IF((COUNTIF('Data R1'!K971,"&gt;0")+COUNTIF('Data R1'!M971,"&gt;0")+COUNTIF('Data R1'!O971,"&gt;0")+COUNTIF('Data R1'!Q971,"&gt;0")+COUNTIF('Data R1'!S971,"&gt;0")+COUNTIF('Data R1'!U971,"&gt;0")+COUNTIF('Data R1'!W971,"&gt;0")+COUNTIF('Data R1'!Y971,"&gt;0"))&gt;0,1,0))</f>
        <v/>
      </c>
      <c r="M969" t="inlineStr">
        <is>
          <t>Data R</t>
        </is>
      </c>
    </row>
    <row r="970">
      <c r="A970" t="inlineStr">
        <is>
          <t>Regional 1</t>
        </is>
      </c>
      <c r="B970">
        <f>IF('Data R1'!C972="","",'Data R1'!B972)</f>
        <v/>
      </c>
      <c r="C970">
        <f>IF('Data R1'!C972="","",'Data R1'!C972)</f>
        <v/>
      </c>
      <c r="D970">
        <f>IF('Data R1'!C972="","",'Data R1'!D972)</f>
        <v/>
      </c>
      <c r="E970">
        <f>IF('Data R1'!C972="","",'Data R1'!E972)</f>
        <v/>
      </c>
      <c r="F970">
        <f>IF('Data R1'!C972="","",'Data R1'!F972)</f>
        <v/>
      </c>
      <c r="G970">
        <f>IF('Data R1'!C972="","",'Data R1'!AD972)</f>
        <v/>
      </c>
      <c r="H970">
        <f>IF('Data R1'!C972="","",'Data R1'!AC972)</f>
        <v/>
      </c>
      <c r="I970">
        <f>IF('Data R1'!C972="","",COUNTIF('Data R1'!J972,"&gt;0")+COUNTIF('Data R1'!L972,"&gt;0")+COUNTIF('Data R1'!N972,"&gt;0")+COUNTIF('Data R1'!P972,"&gt;0")+COUNTIF('Data R1'!R972,"&gt;0")+COUNTIF('Data R1'!T972,"&gt;0")+COUNTIF('Data R1'!V972,"&gt;0")+COUNTIF('Data R1'!X972,"&gt;0"))</f>
        <v/>
      </c>
      <c r="J970">
        <f>IF('Data R1'!C972="","",IF((COUNTIF('Data R1'!K972,"&gt;0")+COUNTIF('Data R1'!M972,"&gt;0")+COUNTIF('Data R1'!O972,"&gt;0")+COUNTIF('Data R1'!Q972,"&gt;0")+COUNTIF('Data R1'!S972,"&gt;0")+COUNTIF('Data R1'!U972,"&gt;0")+COUNTIF('Data R1'!W972,"&gt;0")+COUNTIF('Data R1'!Y972,"&gt;0"))&gt;0,1,0))</f>
        <v/>
      </c>
      <c r="M970" t="inlineStr">
        <is>
          <t>Data R</t>
        </is>
      </c>
    </row>
    <row r="971">
      <c r="A971" t="inlineStr">
        <is>
          <t>Regional 1</t>
        </is>
      </c>
      <c r="B971">
        <f>IF('Data R1'!C973="","",'Data R1'!B973)</f>
        <v/>
      </c>
      <c r="C971">
        <f>IF('Data R1'!C973="","",'Data R1'!C973)</f>
        <v/>
      </c>
      <c r="D971">
        <f>IF('Data R1'!C973="","",'Data R1'!D973)</f>
        <v/>
      </c>
      <c r="E971">
        <f>IF('Data R1'!C973="","",'Data R1'!E973)</f>
        <v/>
      </c>
      <c r="F971">
        <f>IF('Data R1'!C973="","",'Data R1'!F973)</f>
        <v/>
      </c>
      <c r="G971">
        <f>IF('Data R1'!C973="","",'Data R1'!AD973)</f>
        <v/>
      </c>
      <c r="H971">
        <f>IF('Data R1'!C973="","",'Data R1'!AC973)</f>
        <v/>
      </c>
      <c r="I971">
        <f>IF('Data R1'!C973="","",COUNTIF('Data R1'!J973,"&gt;0")+COUNTIF('Data R1'!L973,"&gt;0")+COUNTIF('Data R1'!N973,"&gt;0")+COUNTIF('Data R1'!P973,"&gt;0")+COUNTIF('Data R1'!R973,"&gt;0")+COUNTIF('Data R1'!T973,"&gt;0")+COUNTIF('Data R1'!V973,"&gt;0")+COUNTIF('Data R1'!X973,"&gt;0"))</f>
        <v/>
      </c>
      <c r="J971">
        <f>IF('Data R1'!C973="","",IF((COUNTIF('Data R1'!K973,"&gt;0")+COUNTIF('Data R1'!M973,"&gt;0")+COUNTIF('Data R1'!O973,"&gt;0")+COUNTIF('Data R1'!Q973,"&gt;0")+COUNTIF('Data R1'!S973,"&gt;0")+COUNTIF('Data R1'!U973,"&gt;0")+COUNTIF('Data R1'!W973,"&gt;0")+COUNTIF('Data R1'!Y973,"&gt;0"))&gt;0,1,0))</f>
        <v/>
      </c>
      <c r="M971" t="inlineStr">
        <is>
          <t>Data R</t>
        </is>
      </c>
    </row>
    <row r="972">
      <c r="A972" t="inlineStr">
        <is>
          <t>Regional 1</t>
        </is>
      </c>
      <c r="B972">
        <f>IF('Data R1'!C974="","",'Data R1'!B974)</f>
        <v/>
      </c>
      <c r="C972">
        <f>IF('Data R1'!C974="","",'Data R1'!C974)</f>
        <v/>
      </c>
      <c r="D972">
        <f>IF('Data R1'!C974="","",'Data R1'!D974)</f>
        <v/>
      </c>
      <c r="E972">
        <f>IF('Data R1'!C974="","",'Data R1'!E974)</f>
        <v/>
      </c>
      <c r="F972">
        <f>IF('Data R1'!C974="","",'Data R1'!F974)</f>
        <v/>
      </c>
      <c r="G972">
        <f>IF('Data R1'!C974="","",'Data R1'!AD974)</f>
        <v/>
      </c>
      <c r="H972">
        <f>IF('Data R1'!C974="","",'Data R1'!AC974)</f>
        <v/>
      </c>
      <c r="I972">
        <f>IF('Data R1'!C974="","",COUNTIF('Data R1'!J974,"&gt;0")+COUNTIF('Data R1'!L974,"&gt;0")+COUNTIF('Data R1'!N974,"&gt;0")+COUNTIF('Data R1'!P974,"&gt;0")+COUNTIF('Data R1'!R974,"&gt;0")+COUNTIF('Data R1'!T974,"&gt;0")+COUNTIF('Data R1'!V974,"&gt;0")+COUNTIF('Data R1'!X974,"&gt;0"))</f>
        <v/>
      </c>
      <c r="J972">
        <f>IF('Data R1'!C974="","",IF((COUNTIF('Data R1'!K974,"&gt;0")+COUNTIF('Data R1'!M974,"&gt;0")+COUNTIF('Data R1'!O974,"&gt;0")+COUNTIF('Data R1'!Q974,"&gt;0")+COUNTIF('Data R1'!S974,"&gt;0")+COUNTIF('Data R1'!U974,"&gt;0")+COUNTIF('Data R1'!W974,"&gt;0")+COUNTIF('Data R1'!Y974,"&gt;0"))&gt;0,1,0))</f>
        <v/>
      </c>
      <c r="M972" t="inlineStr">
        <is>
          <t>Data R</t>
        </is>
      </c>
    </row>
    <row r="973">
      <c r="A973" t="inlineStr">
        <is>
          <t>Regional 1</t>
        </is>
      </c>
      <c r="B973">
        <f>IF('Data R1'!C975="","",'Data R1'!B975)</f>
        <v/>
      </c>
      <c r="C973">
        <f>IF('Data R1'!C975="","",'Data R1'!C975)</f>
        <v/>
      </c>
      <c r="D973">
        <f>IF('Data R1'!C975="","",'Data R1'!D975)</f>
        <v/>
      </c>
      <c r="E973">
        <f>IF('Data R1'!C975="","",'Data R1'!E975)</f>
        <v/>
      </c>
      <c r="F973">
        <f>IF('Data R1'!C975="","",'Data R1'!F975)</f>
        <v/>
      </c>
      <c r="G973">
        <f>IF('Data R1'!C975="","",'Data R1'!AD975)</f>
        <v/>
      </c>
      <c r="H973">
        <f>IF('Data R1'!C975="","",'Data R1'!AC975)</f>
        <v/>
      </c>
      <c r="I973">
        <f>IF('Data R1'!C975="","",COUNTIF('Data R1'!J975,"&gt;0")+COUNTIF('Data R1'!L975,"&gt;0")+COUNTIF('Data R1'!N975,"&gt;0")+COUNTIF('Data R1'!P975,"&gt;0")+COUNTIF('Data R1'!R975,"&gt;0")+COUNTIF('Data R1'!T975,"&gt;0")+COUNTIF('Data R1'!V975,"&gt;0")+COUNTIF('Data R1'!X975,"&gt;0"))</f>
        <v/>
      </c>
      <c r="J973">
        <f>IF('Data R1'!C975="","",IF((COUNTIF('Data R1'!K975,"&gt;0")+COUNTIF('Data R1'!M975,"&gt;0")+COUNTIF('Data R1'!O975,"&gt;0")+COUNTIF('Data R1'!Q975,"&gt;0")+COUNTIF('Data R1'!S975,"&gt;0")+COUNTIF('Data R1'!U975,"&gt;0")+COUNTIF('Data R1'!W975,"&gt;0")+COUNTIF('Data R1'!Y975,"&gt;0"))&gt;0,1,0))</f>
        <v/>
      </c>
      <c r="M973" t="inlineStr">
        <is>
          <t>Data R</t>
        </is>
      </c>
    </row>
    <row r="974">
      <c r="A974" t="inlineStr">
        <is>
          <t>Regional 1</t>
        </is>
      </c>
      <c r="B974">
        <f>IF('Data R1'!C976="","",'Data R1'!B976)</f>
        <v/>
      </c>
      <c r="C974">
        <f>IF('Data R1'!C976="","",'Data R1'!C976)</f>
        <v/>
      </c>
      <c r="D974">
        <f>IF('Data R1'!C976="","",'Data R1'!D976)</f>
        <v/>
      </c>
      <c r="E974">
        <f>IF('Data R1'!C976="","",'Data R1'!E976)</f>
        <v/>
      </c>
      <c r="F974">
        <f>IF('Data R1'!C976="","",'Data R1'!F976)</f>
        <v/>
      </c>
      <c r="G974">
        <f>IF('Data R1'!C976="","",'Data R1'!AD976)</f>
        <v/>
      </c>
      <c r="H974">
        <f>IF('Data R1'!C976="","",'Data R1'!AC976)</f>
        <v/>
      </c>
      <c r="I974">
        <f>IF('Data R1'!C976="","",COUNTIF('Data R1'!J976,"&gt;0")+COUNTIF('Data R1'!L976,"&gt;0")+COUNTIF('Data R1'!N976,"&gt;0")+COUNTIF('Data R1'!P976,"&gt;0")+COUNTIF('Data R1'!R976,"&gt;0")+COUNTIF('Data R1'!T976,"&gt;0")+COUNTIF('Data R1'!V976,"&gt;0")+COUNTIF('Data R1'!X976,"&gt;0"))</f>
        <v/>
      </c>
      <c r="J974">
        <f>IF('Data R1'!C976="","",IF((COUNTIF('Data R1'!K976,"&gt;0")+COUNTIF('Data R1'!M976,"&gt;0")+COUNTIF('Data R1'!O976,"&gt;0")+COUNTIF('Data R1'!Q976,"&gt;0")+COUNTIF('Data R1'!S976,"&gt;0")+COUNTIF('Data R1'!U976,"&gt;0")+COUNTIF('Data R1'!W976,"&gt;0")+COUNTIF('Data R1'!Y976,"&gt;0"))&gt;0,1,0))</f>
        <v/>
      </c>
      <c r="M974" t="inlineStr">
        <is>
          <t>Data R</t>
        </is>
      </c>
    </row>
    <row r="975">
      <c r="A975" t="inlineStr">
        <is>
          <t>Regional 1</t>
        </is>
      </c>
      <c r="B975">
        <f>IF('Data R1'!C977="","",'Data R1'!B977)</f>
        <v/>
      </c>
      <c r="C975">
        <f>IF('Data R1'!C977="","",'Data R1'!C977)</f>
        <v/>
      </c>
      <c r="D975">
        <f>IF('Data R1'!C977="","",'Data R1'!D977)</f>
        <v/>
      </c>
      <c r="E975">
        <f>IF('Data R1'!C977="","",'Data R1'!E977)</f>
        <v/>
      </c>
      <c r="F975">
        <f>IF('Data R1'!C977="","",'Data R1'!F977)</f>
        <v/>
      </c>
      <c r="G975">
        <f>IF('Data R1'!C977="","",'Data R1'!AD977)</f>
        <v/>
      </c>
      <c r="H975">
        <f>IF('Data R1'!C977="","",'Data R1'!AC977)</f>
        <v/>
      </c>
      <c r="I975">
        <f>IF('Data R1'!C977="","",COUNTIF('Data R1'!J977,"&gt;0")+COUNTIF('Data R1'!L977,"&gt;0")+COUNTIF('Data R1'!N977,"&gt;0")+COUNTIF('Data R1'!P977,"&gt;0")+COUNTIF('Data R1'!R977,"&gt;0")+COUNTIF('Data R1'!T977,"&gt;0")+COUNTIF('Data R1'!V977,"&gt;0")+COUNTIF('Data R1'!X977,"&gt;0"))</f>
        <v/>
      </c>
      <c r="J975">
        <f>IF('Data R1'!C977="","",IF((COUNTIF('Data R1'!K977,"&gt;0")+COUNTIF('Data R1'!M977,"&gt;0")+COUNTIF('Data R1'!O977,"&gt;0")+COUNTIF('Data R1'!Q977,"&gt;0")+COUNTIF('Data R1'!S977,"&gt;0")+COUNTIF('Data R1'!U977,"&gt;0")+COUNTIF('Data R1'!W977,"&gt;0")+COUNTIF('Data R1'!Y977,"&gt;0"))&gt;0,1,0))</f>
        <v/>
      </c>
      <c r="M975" t="inlineStr">
        <is>
          <t>Data R</t>
        </is>
      </c>
    </row>
    <row r="976">
      <c r="A976" t="inlineStr">
        <is>
          <t>Regional 1</t>
        </is>
      </c>
      <c r="B976">
        <f>IF('Data R1'!C978="","",'Data R1'!B978)</f>
        <v/>
      </c>
      <c r="C976">
        <f>IF('Data R1'!C978="","",'Data R1'!C978)</f>
        <v/>
      </c>
      <c r="D976">
        <f>IF('Data R1'!C978="","",'Data R1'!D978)</f>
        <v/>
      </c>
      <c r="E976">
        <f>IF('Data R1'!C978="","",'Data R1'!E978)</f>
        <v/>
      </c>
      <c r="F976">
        <f>IF('Data R1'!C978="","",'Data R1'!F978)</f>
        <v/>
      </c>
      <c r="G976">
        <f>IF('Data R1'!C978="","",'Data R1'!AD978)</f>
        <v/>
      </c>
      <c r="H976">
        <f>IF('Data R1'!C978="","",'Data R1'!AC978)</f>
        <v/>
      </c>
      <c r="I976">
        <f>IF('Data R1'!C978="","",COUNTIF('Data R1'!J978,"&gt;0")+COUNTIF('Data R1'!L978,"&gt;0")+COUNTIF('Data R1'!N978,"&gt;0")+COUNTIF('Data R1'!P978,"&gt;0")+COUNTIF('Data R1'!R978,"&gt;0")+COUNTIF('Data R1'!T978,"&gt;0")+COUNTIF('Data R1'!V978,"&gt;0")+COUNTIF('Data R1'!X978,"&gt;0"))</f>
        <v/>
      </c>
      <c r="J976">
        <f>IF('Data R1'!C978="","",IF((COUNTIF('Data R1'!K978,"&gt;0")+COUNTIF('Data R1'!M978,"&gt;0")+COUNTIF('Data R1'!O978,"&gt;0")+COUNTIF('Data R1'!Q978,"&gt;0")+COUNTIF('Data R1'!S978,"&gt;0")+COUNTIF('Data R1'!U978,"&gt;0")+COUNTIF('Data R1'!W978,"&gt;0")+COUNTIF('Data R1'!Y978,"&gt;0"))&gt;0,1,0))</f>
        <v/>
      </c>
      <c r="M976" t="inlineStr">
        <is>
          <t>Data R</t>
        </is>
      </c>
    </row>
    <row r="977">
      <c r="A977" t="inlineStr">
        <is>
          <t>Regional 1</t>
        </is>
      </c>
      <c r="B977">
        <f>IF('Data R1'!C979="","",'Data R1'!B979)</f>
        <v/>
      </c>
      <c r="C977">
        <f>IF('Data R1'!C979="","",'Data R1'!C979)</f>
        <v/>
      </c>
      <c r="D977">
        <f>IF('Data R1'!C979="","",'Data R1'!D979)</f>
        <v/>
      </c>
      <c r="E977">
        <f>IF('Data R1'!C979="","",'Data R1'!E979)</f>
        <v/>
      </c>
      <c r="F977">
        <f>IF('Data R1'!C979="","",'Data R1'!F979)</f>
        <v/>
      </c>
      <c r="G977">
        <f>IF('Data R1'!C979="","",'Data R1'!AD979)</f>
        <v/>
      </c>
      <c r="H977">
        <f>IF('Data R1'!C979="","",'Data R1'!AC979)</f>
        <v/>
      </c>
      <c r="I977">
        <f>IF('Data R1'!C979="","",COUNTIF('Data R1'!J979,"&gt;0")+COUNTIF('Data R1'!L979,"&gt;0")+COUNTIF('Data R1'!N979,"&gt;0")+COUNTIF('Data R1'!P979,"&gt;0")+COUNTIF('Data R1'!R979,"&gt;0")+COUNTIF('Data R1'!T979,"&gt;0")+COUNTIF('Data R1'!V979,"&gt;0")+COUNTIF('Data R1'!X979,"&gt;0"))</f>
        <v/>
      </c>
      <c r="J977">
        <f>IF('Data R1'!C979="","",IF((COUNTIF('Data R1'!K979,"&gt;0")+COUNTIF('Data R1'!M979,"&gt;0")+COUNTIF('Data R1'!O979,"&gt;0")+COUNTIF('Data R1'!Q979,"&gt;0")+COUNTIF('Data R1'!S979,"&gt;0")+COUNTIF('Data R1'!U979,"&gt;0")+COUNTIF('Data R1'!W979,"&gt;0")+COUNTIF('Data R1'!Y979,"&gt;0"))&gt;0,1,0))</f>
        <v/>
      </c>
      <c r="M977" t="inlineStr">
        <is>
          <t>Data R</t>
        </is>
      </c>
    </row>
    <row r="978">
      <c r="A978" t="inlineStr">
        <is>
          <t>Regional 1</t>
        </is>
      </c>
      <c r="B978">
        <f>IF('Data R1'!C980="","",'Data R1'!B980)</f>
        <v/>
      </c>
      <c r="C978">
        <f>IF('Data R1'!C980="","",'Data R1'!C980)</f>
        <v/>
      </c>
      <c r="D978">
        <f>IF('Data R1'!C980="","",'Data R1'!D980)</f>
        <v/>
      </c>
      <c r="E978">
        <f>IF('Data R1'!C980="","",'Data R1'!E980)</f>
        <v/>
      </c>
      <c r="F978">
        <f>IF('Data R1'!C980="","",'Data R1'!F980)</f>
        <v/>
      </c>
      <c r="G978">
        <f>IF('Data R1'!C980="","",'Data R1'!AD980)</f>
        <v/>
      </c>
      <c r="H978">
        <f>IF('Data R1'!C980="","",'Data R1'!AC980)</f>
        <v/>
      </c>
      <c r="I978">
        <f>IF('Data R1'!C980="","",COUNTIF('Data R1'!J980,"&gt;0")+COUNTIF('Data R1'!L980,"&gt;0")+COUNTIF('Data R1'!N980,"&gt;0")+COUNTIF('Data R1'!P980,"&gt;0")+COUNTIF('Data R1'!R980,"&gt;0")+COUNTIF('Data R1'!T980,"&gt;0")+COUNTIF('Data R1'!V980,"&gt;0")+COUNTIF('Data R1'!X980,"&gt;0"))</f>
        <v/>
      </c>
      <c r="J978">
        <f>IF('Data R1'!C980="","",IF((COUNTIF('Data R1'!K980,"&gt;0")+COUNTIF('Data R1'!M980,"&gt;0")+COUNTIF('Data R1'!O980,"&gt;0")+COUNTIF('Data R1'!Q980,"&gt;0")+COUNTIF('Data R1'!S980,"&gt;0")+COUNTIF('Data R1'!U980,"&gt;0")+COUNTIF('Data R1'!W980,"&gt;0")+COUNTIF('Data R1'!Y980,"&gt;0"))&gt;0,1,0))</f>
        <v/>
      </c>
      <c r="M978" t="inlineStr">
        <is>
          <t>Data R</t>
        </is>
      </c>
    </row>
    <row r="979">
      <c r="A979" t="inlineStr">
        <is>
          <t>Regional 1</t>
        </is>
      </c>
      <c r="B979">
        <f>IF('Data R1'!C981="","",'Data R1'!B981)</f>
        <v/>
      </c>
      <c r="C979">
        <f>IF('Data R1'!C981="","",'Data R1'!C981)</f>
        <v/>
      </c>
      <c r="D979">
        <f>IF('Data R1'!C981="","",'Data R1'!D981)</f>
        <v/>
      </c>
      <c r="E979">
        <f>IF('Data R1'!C981="","",'Data R1'!E981)</f>
        <v/>
      </c>
      <c r="F979">
        <f>IF('Data R1'!C981="","",'Data R1'!F981)</f>
        <v/>
      </c>
      <c r="G979">
        <f>IF('Data R1'!C981="","",'Data R1'!AD981)</f>
        <v/>
      </c>
      <c r="H979">
        <f>IF('Data R1'!C981="","",'Data R1'!AC981)</f>
        <v/>
      </c>
      <c r="I979">
        <f>IF('Data R1'!C981="","",COUNTIF('Data R1'!J981,"&gt;0")+COUNTIF('Data R1'!L981,"&gt;0")+COUNTIF('Data R1'!N981,"&gt;0")+COUNTIF('Data R1'!P981,"&gt;0")+COUNTIF('Data R1'!R981,"&gt;0")+COUNTIF('Data R1'!T981,"&gt;0")+COUNTIF('Data R1'!V981,"&gt;0")+COUNTIF('Data R1'!X981,"&gt;0"))</f>
        <v/>
      </c>
      <c r="J979">
        <f>IF('Data R1'!C981="","",IF((COUNTIF('Data R1'!K981,"&gt;0")+COUNTIF('Data R1'!M981,"&gt;0")+COUNTIF('Data R1'!O981,"&gt;0")+COUNTIF('Data R1'!Q981,"&gt;0")+COUNTIF('Data R1'!S981,"&gt;0")+COUNTIF('Data R1'!U981,"&gt;0")+COUNTIF('Data R1'!W981,"&gt;0")+COUNTIF('Data R1'!Y981,"&gt;0"))&gt;0,1,0))</f>
        <v/>
      </c>
      <c r="M979" t="inlineStr">
        <is>
          <t>Data R</t>
        </is>
      </c>
    </row>
    <row r="980">
      <c r="A980" t="inlineStr">
        <is>
          <t>Regional 1</t>
        </is>
      </c>
      <c r="B980">
        <f>IF('Data R1'!C982="","",'Data R1'!B982)</f>
        <v/>
      </c>
      <c r="C980">
        <f>IF('Data R1'!C982="","",'Data R1'!C982)</f>
        <v/>
      </c>
      <c r="D980">
        <f>IF('Data R1'!C982="","",'Data R1'!D982)</f>
        <v/>
      </c>
      <c r="E980">
        <f>IF('Data R1'!C982="","",'Data R1'!E982)</f>
        <v/>
      </c>
      <c r="F980">
        <f>IF('Data R1'!C982="","",'Data R1'!F982)</f>
        <v/>
      </c>
      <c r="G980">
        <f>IF('Data R1'!C982="","",'Data R1'!AD982)</f>
        <v/>
      </c>
      <c r="H980">
        <f>IF('Data R1'!C982="","",'Data R1'!AC982)</f>
        <v/>
      </c>
      <c r="I980">
        <f>IF('Data R1'!C982="","",COUNTIF('Data R1'!J982,"&gt;0")+COUNTIF('Data R1'!L982,"&gt;0")+COUNTIF('Data R1'!N982,"&gt;0")+COUNTIF('Data R1'!P982,"&gt;0")+COUNTIF('Data R1'!R982,"&gt;0")+COUNTIF('Data R1'!T982,"&gt;0")+COUNTIF('Data R1'!V982,"&gt;0")+COUNTIF('Data R1'!X982,"&gt;0"))</f>
        <v/>
      </c>
      <c r="J980">
        <f>IF('Data R1'!C982="","",IF((COUNTIF('Data R1'!K982,"&gt;0")+COUNTIF('Data R1'!M982,"&gt;0")+COUNTIF('Data R1'!O982,"&gt;0")+COUNTIF('Data R1'!Q982,"&gt;0")+COUNTIF('Data R1'!S982,"&gt;0")+COUNTIF('Data R1'!U982,"&gt;0")+COUNTIF('Data R1'!W982,"&gt;0")+COUNTIF('Data R1'!Y982,"&gt;0"))&gt;0,1,0))</f>
        <v/>
      </c>
      <c r="M980" t="inlineStr">
        <is>
          <t>Data R</t>
        </is>
      </c>
    </row>
    <row r="981">
      <c r="A981" t="inlineStr">
        <is>
          <t>Regional 1</t>
        </is>
      </c>
      <c r="B981">
        <f>IF('Data R1'!C983="","",'Data R1'!B983)</f>
        <v/>
      </c>
      <c r="C981">
        <f>IF('Data R1'!C983="","",'Data R1'!C983)</f>
        <v/>
      </c>
      <c r="D981">
        <f>IF('Data R1'!C983="","",'Data R1'!D983)</f>
        <v/>
      </c>
      <c r="E981">
        <f>IF('Data R1'!C983="","",'Data R1'!E983)</f>
        <v/>
      </c>
      <c r="F981">
        <f>IF('Data R1'!C983="","",'Data R1'!F983)</f>
        <v/>
      </c>
      <c r="G981">
        <f>IF('Data R1'!C983="","",'Data R1'!AD983)</f>
        <v/>
      </c>
      <c r="H981">
        <f>IF('Data R1'!C983="","",'Data R1'!AC983)</f>
        <v/>
      </c>
      <c r="I981">
        <f>IF('Data R1'!C983="","",COUNTIF('Data R1'!J983,"&gt;0")+COUNTIF('Data R1'!L983,"&gt;0")+COUNTIF('Data R1'!N983,"&gt;0")+COUNTIF('Data R1'!P983,"&gt;0")+COUNTIF('Data R1'!R983,"&gt;0")+COUNTIF('Data R1'!T983,"&gt;0")+COUNTIF('Data R1'!V983,"&gt;0")+COUNTIF('Data R1'!X983,"&gt;0"))</f>
        <v/>
      </c>
      <c r="J981">
        <f>IF('Data R1'!C983="","",IF((COUNTIF('Data R1'!K983,"&gt;0")+COUNTIF('Data R1'!M983,"&gt;0")+COUNTIF('Data R1'!O983,"&gt;0")+COUNTIF('Data R1'!Q983,"&gt;0")+COUNTIF('Data R1'!S983,"&gt;0")+COUNTIF('Data R1'!U983,"&gt;0")+COUNTIF('Data R1'!W983,"&gt;0")+COUNTIF('Data R1'!Y983,"&gt;0"))&gt;0,1,0))</f>
        <v/>
      </c>
      <c r="M981" t="inlineStr">
        <is>
          <t>Data R</t>
        </is>
      </c>
    </row>
    <row r="982">
      <c r="A982" t="inlineStr">
        <is>
          <t>Regional 1</t>
        </is>
      </c>
      <c r="B982">
        <f>IF('Data R1'!C984="","",'Data R1'!B984)</f>
        <v/>
      </c>
      <c r="C982">
        <f>IF('Data R1'!C984="","",'Data R1'!C984)</f>
        <v/>
      </c>
      <c r="D982">
        <f>IF('Data R1'!C984="","",'Data R1'!D984)</f>
        <v/>
      </c>
      <c r="E982">
        <f>IF('Data R1'!C984="","",'Data R1'!E984)</f>
        <v/>
      </c>
      <c r="F982">
        <f>IF('Data R1'!C984="","",'Data R1'!F984)</f>
        <v/>
      </c>
      <c r="G982">
        <f>IF('Data R1'!C984="","",'Data R1'!AD984)</f>
        <v/>
      </c>
      <c r="H982">
        <f>IF('Data R1'!C984="","",'Data R1'!AC984)</f>
        <v/>
      </c>
      <c r="I982">
        <f>IF('Data R1'!C984="","",COUNTIF('Data R1'!J984,"&gt;0")+COUNTIF('Data R1'!L984,"&gt;0")+COUNTIF('Data R1'!N984,"&gt;0")+COUNTIF('Data R1'!P984,"&gt;0")+COUNTIF('Data R1'!R984,"&gt;0")+COUNTIF('Data R1'!T984,"&gt;0")+COUNTIF('Data R1'!V984,"&gt;0")+COUNTIF('Data R1'!X984,"&gt;0"))</f>
        <v/>
      </c>
      <c r="J982">
        <f>IF('Data R1'!C984="","",IF((COUNTIF('Data R1'!K984,"&gt;0")+COUNTIF('Data R1'!M984,"&gt;0")+COUNTIF('Data R1'!O984,"&gt;0")+COUNTIF('Data R1'!Q984,"&gt;0")+COUNTIF('Data R1'!S984,"&gt;0")+COUNTIF('Data R1'!U984,"&gt;0")+COUNTIF('Data R1'!W984,"&gt;0")+COUNTIF('Data R1'!Y984,"&gt;0"))&gt;0,1,0))</f>
        <v/>
      </c>
      <c r="M982" t="inlineStr">
        <is>
          <t>Data R</t>
        </is>
      </c>
    </row>
    <row r="983">
      <c r="A983" t="inlineStr">
        <is>
          <t>Regional 1</t>
        </is>
      </c>
      <c r="B983">
        <f>IF('Data R1'!C985="","",'Data R1'!B985)</f>
        <v/>
      </c>
      <c r="C983">
        <f>IF('Data R1'!C985="","",'Data R1'!C985)</f>
        <v/>
      </c>
      <c r="D983">
        <f>IF('Data R1'!C985="","",'Data R1'!D985)</f>
        <v/>
      </c>
      <c r="E983">
        <f>IF('Data R1'!C985="","",'Data R1'!E985)</f>
        <v/>
      </c>
      <c r="F983">
        <f>IF('Data R1'!C985="","",'Data R1'!F985)</f>
        <v/>
      </c>
      <c r="G983">
        <f>IF('Data R1'!C985="","",'Data R1'!AD985)</f>
        <v/>
      </c>
      <c r="H983">
        <f>IF('Data R1'!C985="","",'Data R1'!AC985)</f>
        <v/>
      </c>
      <c r="I983">
        <f>IF('Data R1'!C985="","",COUNTIF('Data R1'!J985,"&gt;0")+COUNTIF('Data R1'!L985,"&gt;0")+COUNTIF('Data R1'!N985,"&gt;0")+COUNTIF('Data R1'!P985,"&gt;0")+COUNTIF('Data R1'!R985,"&gt;0")+COUNTIF('Data R1'!T985,"&gt;0")+COUNTIF('Data R1'!V985,"&gt;0")+COUNTIF('Data R1'!X985,"&gt;0"))</f>
        <v/>
      </c>
      <c r="J983">
        <f>IF('Data R1'!C985="","",IF((COUNTIF('Data R1'!K985,"&gt;0")+COUNTIF('Data R1'!M985,"&gt;0")+COUNTIF('Data R1'!O985,"&gt;0")+COUNTIF('Data R1'!Q985,"&gt;0")+COUNTIF('Data R1'!S985,"&gt;0")+COUNTIF('Data R1'!U985,"&gt;0")+COUNTIF('Data R1'!W985,"&gt;0")+COUNTIF('Data R1'!Y985,"&gt;0"))&gt;0,1,0))</f>
        <v/>
      </c>
      <c r="M983" t="inlineStr">
        <is>
          <t>Data R</t>
        </is>
      </c>
    </row>
    <row r="984">
      <c r="A984" t="inlineStr">
        <is>
          <t>Regional 1</t>
        </is>
      </c>
      <c r="B984">
        <f>IF('Data R1'!C986="","",'Data R1'!B986)</f>
        <v/>
      </c>
      <c r="C984">
        <f>IF('Data R1'!C986="","",'Data R1'!C986)</f>
        <v/>
      </c>
      <c r="D984">
        <f>IF('Data R1'!C986="","",'Data R1'!D986)</f>
        <v/>
      </c>
      <c r="E984">
        <f>IF('Data R1'!C986="","",'Data R1'!E986)</f>
        <v/>
      </c>
      <c r="F984">
        <f>IF('Data R1'!C986="","",'Data R1'!F986)</f>
        <v/>
      </c>
      <c r="G984">
        <f>IF('Data R1'!C986="","",'Data R1'!AD986)</f>
        <v/>
      </c>
      <c r="H984">
        <f>IF('Data R1'!C986="","",'Data R1'!AC986)</f>
        <v/>
      </c>
      <c r="I984">
        <f>IF('Data R1'!C986="","",COUNTIF('Data R1'!J986,"&gt;0")+COUNTIF('Data R1'!L986,"&gt;0")+COUNTIF('Data R1'!N986,"&gt;0")+COUNTIF('Data R1'!P986,"&gt;0")+COUNTIF('Data R1'!R986,"&gt;0")+COUNTIF('Data R1'!T986,"&gt;0")+COUNTIF('Data R1'!V986,"&gt;0")+COUNTIF('Data R1'!X986,"&gt;0"))</f>
        <v/>
      </c>
      <c r="J984">
        <f>IF('Data R1'!C986="","",IF((COUNTIF('Data R1'!K986,"&gt;0")+COUNTIF('Data R1'!M986,"&gt;0")+COUNTIF('Data R1'!O986,"&gt;0")+COUNTIF('Data R1'!Q986,"&gt;0")+COUNTIF('Data R1'!S986,"&gt;0")+COUNTIF('Data R1'!U986,"&gt;0")+COUNTIF('Data R1'!W986,"&gt;0")+COUNTIF('Data R1'!Y986,"&gt;0"))&gt;0,1,0))</f>
        <v/>
      </c>
      <c r="M984" t="inlineStr">
        <is>
          <t>Data R</t>
        </is>
      </c>
    </row>
    <row r="985">
      <c r="A985" t="inlineStr">
        <is>
          <t>Regional 1</t>
        </is>
      </c>
      <c r="B985">
        <f>IF('Data R1'!C987="","",'Data R1'!B987)</f>
        <v/>
      </c>
      <c r="C985">
        <f>IF('Data R1'!C987="","",'Data R1'!C987)</f>
        <v/>
      </c>
      <c r="D985">
        <f>IF('Data R1'!C987="","",'Data R1'!D987)</f>
        <v/>
      </c>
      <c r="E985">
        <f>IF('Data R1'!C987="","",'Data R1'!E987)</f>
        <v/>
      </c>
      <c r="F985">
        <f>IF('Data R1'!C987="","",'Data R1'!F987)</f>
        <v/>
      </c>
      <c r="G985">
        <f>IF('Data R1'!C987="","",'Data R1'!AD987)</f>
        <v/>
      </c>
      <c r="H985">
        <f>IF('Data R1'!C987="","",'Data R1'!AC987)</f>
        <v/>
      </c>
      <c r="I985">
        <f>IF('Data R1'!C987="","",COUNTIF('Data R1'!J987,"&gt;0")+COUNTIF('Data R1'!L987,"&gt;0")+COUNTIF('Data R1'!N987,"&gt;0")+COUNTIF('Data R1'!P987,"&gt;0")+COUNTIF('Data R1'!R987,"&gt;0")+COUNTIF('Data R1'!T987,"&gt;0")+COUNTIF('Data R1'!V987,"&gt;0")+COUNTIF('Data R1'!X987,"&gt;0"))</f>
        <v/>
      </c>
      <c r="J985">
        <f>IF('Data R1'!C987="","",IF((COUNTIF('Data R1'!K987,"&gt;0")+COUNTIF('Data R1'!M987,"&gt;0")+COUNTIF('Data R1'!O987,"&gt;0")+COUNTIF('Data R1'!Q987,"&gt;0")+COUNTIF('Data R1'!S987,"&gt;0")+COUNTIF('Data R1'!U987,"&gt;0")+COUNTIF('Data R1'!W987,"&gt;0")+COUNTIF('Data R1'!Y987,"&gt;0"))&gt;0,1,0))</f>
        <v/>
      </c>
      <c r="M985" t="inlineStr">
        <is>
          <t>Data R</t>
        </is>
      </c>
    </row>
    <row r="986">
      <c r="A986" t="inlineStr">
        <is>
          <t>Regional 1</t>
        </is>
      </c>
      <c r="B986">
        <f>IF('Data R1'!C988="","",'Data R1'!B988)</f>
        <v/>
      </c>
      <c r="C986">
        <f>IF('Data R1'!C988="","",'Data R1'!C988)</f>
        <v/>
      </c>
      <c r="D986">
        <f>IF('Data R1'!C988="","",'Data R1'!D988)</f>
        <v/>
      </c>
      <c r="E986">
        <f>IF('Data R1'!C988="","",'Data R1'!E988)</f>
        <v/>
      </c>
      <c r="F986">
        <f>IF('Data R1'!C988="","",'Data R1'!F988)</f>
        <v/>
      </c>
      <c r="G986">
        <f>IF('Data R1'!C988="","",'Data R1'!AD988)</f>
        <v/>
      </c>
      <c r="H986">
        <f>IF('Data R1'!C988="","",'Data R1'!AC988)</f>
        <v/>
      </c>
      <c r="I986">
        <f>IF('Data R1'!C988="","",COUNTIF('Data R1'!J988,"&gt;0")+COUNTIF('Data R1'!L988,"&gt;0")+COUNTIF('Data R1'!N988,"&gt;0")+COUNTIF('Data R1'!P988,"&gt;0")+COUNTIF('Data R1'!R988,"&gt;0")+COUNTIF('Data R1'!T988,"&gt;0")+COUNTIF('Data R1'!V988,"&gt;0")+COUNTIF('Data R1'!X988,"&gt;0"))</f>
        <v/>
      </c>
      <c r="J986">
        <f>IF('Data R1'!C988="","",IF((COUNTIF('Data R1'!K988,"&gt;0")+COUNTIF('Data R1'!M988,"&gt;0")+COUNTIF('Data R1'!O988,"&gt;0")+COUNTIF('Data R1'!Q988,"&gt;0")+COUNTIF('Data R1'!S988,"&gt;0")+COUNTIF('Data R1'!U988,"&gt;0")+COUNTIF('Data R1'!W988,"&gt;0")+COUNTIF('Data R1'!Y988,"&gt;0"))&gt;0,1,0))</f>
        <v/>
      </c>
      <c r="M986" t="inlineStr">
        <is>
          <t>Data R</t>
        </is>
      </c>
    </row>
    <row r="987">
      <c r="A987" t="inlineStr">
        <is>
          <t>Regional 1</t>
        </is>
      </c>
      <c r="B987">
        <f>IF('Data R1'!C989="","",'Data R1'!B989)</f>
        <v/>
      </c>
      <c r="C987">
        <f>IF('Data R1'!C989="","",'Data R1'!C989)</f>
        <v/>
      </c>
      <c r="D987">
        <f>IF('Data R1'!C989="","",'Data R1'!D989)</f>
        <v/>
      </c>
      <c r="E987">
        <f>IF('Data R1'!C989="","",'Data R1'!E989)</f>
        <v/>
      </c>
      <c r="F987">
        <f>IF('Data R1'!C989="","",'Data R1'!F989)</f>
        <v/>
      </c>
      <c r="G987">
        <f>IF('Data R1'!C989="","",'Data R1'!AD989)</f>
        <v/>
      </c>
      <c r="H987">
        <f>IF('Data R1'!C989="","",'Data R1'!AC989)</f>
        <v/>
      </c>
      <c r="I987">
        <f>IF('Data R1'!C989="","",COUNTIF('Data R1'!J989,"&gt;0")+COUNTIF('Data R1'!L989,"&gt;0")+COUNTIF('Data R1'!N989,"&gt;0")+COUNTIF('Data R1'!P989,"&gt;0")+COUNTIF('Data R1'!R989,"&gt;0")+COUNTIF('Data R1'!T989,"&gt;0")+COUNTIF('Data R1'!V989,"&gt;0")+COUNTIF('Data R1'!X989,"&gt;0"))</f>
        <v/>
      </c>
      <c r="J987">
        <f>IF('Data R1'!C989="","",IF((COUNTIF('Data R1'!K989,"&gt;0")+COUNTIF('Data R1'!M989,"&gt;0")+COUNTIF('Data R1'!O989,"&gt;0")+COUNTIF('Data R1'!Q989,"&gt;0")+COUNTIF('Data R1'!S989,"&gt;0")+COUNTIF('Data R1'!U989,"&gt;0")+COUNTIF('Data R1'!W989,"&gt;0")+COUNTIF('Data R1'!Y989,"&gt;0"))&gt;0,1,0))</f>
        <v/>
      </c>
      <c r="M987" t="inlineStr">
        <is>
          <t>Data R</t>
        </is>
      </c>
    </row>
    <row r="988">
      <c r="A988" t="inlineStr">
        <is>
          <t>Regional 1</t>
        </is>
      </c>
      <c r="B988">
        <f>IF('Data R1'!C990="","",'Data R1'!B990)</f>
        <v/>
      </c>
      <c r="C988">
        <f>IF('Data R1'!C990="","",'Data R1'!C990)</f>
        <v/>
      </c>
      <c r="D988">
        <f>IF('Data R1'!C990="","",'Data R1'!D990)</f>
        <v/>
      </c>
      <c r="E988">
        <f>IF('Data R1'!C990="","",'Data R1'!E990)</f>
        <v/>
      </c>
      <c r="F988">
        <f>IF('Data R1'!C990="","",'Data R1'!F990)</f>
        <v/>
      </c>
      <c r="G988">
        <f>IF('Data R1'!C990="","",'Data R1'!AD990)</f>
        <v/>
      </c>
      <c r="H988">
        <f>IF('Data R1'!C990="","",'Data R1'!AC990)</f>
        <v/>
      </c>
      <c r="I988">
        <f>IF('Data R1'!C990="","",COUNTIF('Data R1'!J990,"&gt;0")+COUNTIF('Data R1'!L990,"&gt;0")+COUNTIF('Data R1'!N990,"&gt;0")+COUNTIF('Data R1'!P990,"&gt;0")+COUNTIF('Data R1'!R990,"&gt;0")+COUNTIF('Data R1'!T990,"&gt;0")+COUNTIF('Data R1'!V990,"&gt;0")+COUNTIF('Data R1'!X990,"&gt;0"))</f>
        <v/>
      </c>
      <c r="J988">
        <f>IF('Data R1'!C990="","",IF((COUNTIF('Data R1'!K990,"&gt;0")+COUNTIF('Data R1'!M990,"&gt;0")+COUNTIF('Data R1'!O990,"&gt;0")+COUNTIF('Data R1'!Q990,"&gt;0")+COUNTIF('Data R1'!S990,"&gt;0")+COUNTIF('Data R1'!U990,"&gt;0")+COUNTIF('Data R1'!W990,"&gt;0")+COUNTIF('Data R1'!Y990,"&gt;0"))&gt;0,1,0))</f>
        <v/>
      </c>
      <c r="M988" t="inlineStr">
        <is>
          <t>Data R</t>
        </is>
      </c>
    </row>
    <row r="989">
      <c r="A989" t="inlineStr">
        <is>
          <t>Regional 1</t>
        </is>
      </c>
      <c r="B989">
        <f>IF('Data R1'!C991="","",'Data R1'!B991)</f>
        <v/>
      </c>
      <c r="C989">
        <f>IF('Data R1'!C991="","",'Data R1'!C991)</f>
        <v/>
      </c>
      <c r="D989">
        <f>IF('Data R1'!C991="","",'Data R1'!D991)</f>
        <v/>
      </c>
      <c r="E989">
        <f>IF('Data R1'!C991="","",'Data R1'!E991)</f>
        <v/>
      </c>
      <c r="F989">
        <f>IF('Data R1'!C991="","",'Data R1'!F991)</f>
        <v/>
      </c>
      <c r="G989">
        <f>IF('Data R1'!C991="","",'Data R1'!AD991)</f>
        <v/>
      </c>
      <c r="H989">
        <f>IF('Data R1'!C991="","",'Data R1'!AC991)</f>
        <v/>
      </c>
      <c r="I989">
        <f>IF('Data R1'!C991="","",COUNTIF('Data R1'!J991,"&gt;0")+COUNTIF('Data R1'!L991,"&gt;0")+COUNTIF('Data R1'!N991,"&gt;0")+COUNTIF('Data R1'!P991,"&gt;0")+COUNTIF('Data R1'!R991,"&gt;0")+COUNTIF('Data R1'!T991,"&gt;0")+COUNTIF('Data R1'!V991,"&gt;0")+COUNTIF('Data R1'!X991,"&gt;0"))</f>
        <v/>
      </c>
      <c r="J989">
        <f>IF('Data R1'!C991="","",IF((COUNTIF('Data R1'!K991,"&gt;0")+COUNTIF('Data R1'!M991,"&gt;0")+COUNTIF('Data R1'!O991,"&gt;0")+COUNTIF('Data R1'!Q991,"&gt;0")+COUNTIF('Data R1'!S991,"&gt;0")+COUNTIF('Data R1'!U991,"&gt;0")+COUNTIF('Data R1'!W991,"&gt;0")+COUNTIF('Data R1'!Y991,"&gt;0"))&gt;0,1,0))</f>
        <v/>
      </c>
      <c r="M989" t="inlineStr">
        <is>
          <t>Data R</t>
        </is>
      </c>
    </row>
    <row r="990">
      <c r="A990" t="inlineStr">
        <is>
          <t>Regional 1</t>
        </is>
      </c>
      <c r="B990">
        <f>IF('Data R1'!C992="","",'Data R1'!B992)</f>
        <v/>
      </c>
      <c r="C990">
        <f>IF('Data R1'!C992="","",'Data R1'!C992)</f>
        <v/>
      </c>
      <c r="D990">
        <f>IF('Data R1'!C992="","",'Data R1'!D992)</f>
        <v/>
      </c>
      <c r="E990">
        <f>IF('Data R1'!C992="","",'Data R1'!E992)</f>
        <v/>
      </c>
      <c r="F990">
        <f>IF('Data R1'!C992="","",'Data R1'!F992)</f>
        <v/>
      </c>
      <c r="G990">
        <f>IF('Data R1'!C992="","",'Data R1'!AD992)</f>
        <v/>
      </c>
      <c r="H990">
        <f>IF('Data R1'!C992="","",'Data R1'!AC992)</f>
        <v/>
      </c>
      <c r="I990">
        <f>IF('Data R1'!C992="","",COUNTIF('Data R1'!J992,"&gt;0")+COUNTIF('Data R1'!L992,"&gt;0")+COUNTIF('Data R1'!N992,"&gt;0")+COUNTIF('Data R1'!P992,"&gt;0")+COUNTIF('Data R1'!R992,"&gt;0")+COUNTIF('Data R1'!T992,"&gt;0")+COUNTIF('Data R1'!V992,"&gt;0")+COUNTIF('Data R1'!X992,"&gt;0"))</f>
        <v/>
      </c>
      <c r="J990">
        <f>IF('Data R1'!C992="","",IF((COUNTIF('Data R1'!K992,"&gt;0")+COUNTIF('Data R1'!M992,"&gt;0")+COUNTIF('Data R1'!O992,"&gt;0")+COUNTIF('Data R1'!Q992,"&gt;0")+COUNTIF('Data R1'!S992,"&gt;0")+COUNTIF('Data R1'!U992,"&gt;0")+COUNTIF('Data R1'!W992,"&gt;0")+COUNTIF('Data R1'!Y992,"&gt;0"))&gt;0,1,0))</f>
        <v/>
      </c>
      <c r="M990" t="inlineStr">
        <is>
          <t>Data R</t>
        </is>
      </c>
    </row>
    <row r="991">
      <c r="A991" t="inlineStr">
        <is>
          <t>Regional 1</t>
        </is>
      </c>
      <c r="B991">
        <f>IF('Data R1'!C993="","",'Data R1'!B993)</f>
        <v/>
      </c>
      <c r="C991">
        <f>IF('Data R1'!C993="","",'Data R1'!C993)</f>
        <v/>
      </c>
      <c r="D991">
        <f>IF('Data R1'!C993="","",'Data R1'!D993)</f>
        <v/>
      </c>
      <c r="E991">
        <f>IF('Data R1'!C993="","",'Data R1'!E993)</f>
        <v/>
      </c>
      <c r="F991">
        <f>IF('Data R1'!C993="","",'Data R1'!F993)</f>
        <v/>
      </c>
      <c r="G991">
        <f>IF('Data R1'!C993="","",'Data R1'!AD993)</f>
        <v/>
      </c>
      <c r="H991">
        <f>IF('Data R1'!C993="","",'Data R1'!AC993)</f>
        <v/>
      </c>
      <c r="I991">
        <f>IF('Data R1'!C993="","",COUNTIF('Data R1'!J993,"&gt;0")+COUNTIF('Data R1'!L993,"&gt;0")+COUNTIF('Data R1'!N993,"&gt;0")+COUNTIF('Data R1'!P993,"&gt;0")+COUNTIF('Data R1'!R993,"&gt;0")+COUNTIF('Data R1'!T993,"&gt;0")+COUNTIF('Data R1'!V993,"&gt;0")+COUNTIF('Data R1'!X993,"&gt;0"))</f>
        <v/>
      </c>
      <c r="J991">
        <f>IF('Data R1'!C993="","",IF((COUNTIF('Data R1'!K993,"&gt;0")+COUNTIF('Data R1'!M993,"&gt;0")+COUNTIF('Data R1'!O993,"&gt;0")+COUNTIF('Data R1'!Q993,"&gt;0")+COUNTIF('Data R1'!S993,"&gt;0")+COUNTIF('Data R1'!U993,"&gt;0")+COUNTIF('Data R1'!W993,"&gt;0")+COUNTIF('Data R1'!Y993,"&gt;0"))&gt;0,1,0))</f>
        <v/>
      </c>
      <c r="M991" t="inlineStr">
        <is>
          <t>Data R</t>
        </is>
      </c>
    </row>
    <row r="992">
      <c r="A992" t="inlineStr">
        <is>
          <t>Regional 1</t>
        </is>
      </c>
      <c r="B992">
        <f>IF('Data R1'!C994="","",'Data R1'!B994)</f>
        <v/>
      </c>
      <c r="C992">
        <f>IF('Data R1'!C994="","",'Data R1'!C994)</f>
        <v/>
      </c>
      <c r="D992">
        <f>IF('Data R1'!C994="","",'Data R1'!D994)</f>
        <v/>
      </c>
      <c r="E992">
        <f>IF('Data R1'!C994="","",'Data R1'!E994)</f>
        <v/>
      </c>
      <c r="F992">
        <f>IF('Data R1'!C994="","",'Data R1'!F994)</f>
        <v/>
      </c>
      <c r="G992">
        <f>IF('Data R1'!C994="","",'Data R1'!AD994)</f>
        <v/>
      </c>
      <c r="H992">
        <f>IF('Data R1'!C994="","",'Data R1'!AC994)</f>
        <v/>
      </c>
      <c r="I992">
        <f>IF('Data R1'!C994="","",COUNTIF('Data R1'!J994,"&gt;0")+COUNTIF('Data R1'!L994,"&gt;0")+COUNTIF('Data R1'!N994,"&gt;0")+COUNTIF('Data R1'!P994,"&gt;0")+COUNTIF('Data R1'!R994,"&gt;0")+COUNTIF('Data R1'!T994,"&gt;0")+COUNTIF('Data R1'!V994,"&gt;0")+COUNTIF('Data R1'!X994,"&gt;0"))</f>
        <v/>
      </c>
      <c r="J992">
        <f>IF('Data R1'!C994="","",IF((COUNTIF('Data R1'!K994,"&gt;0")+COUNTIF('Data R1'!M994,"&gt;0")+COUNTIF('Data R1'!O994,"&gt;0")+COUNTIF('Data R1'!Q994,"&gt;0")+COUNTIF('Data R1'!S994,"&gt;0")+COUNTIF('Data R1'!U994,"&gt;0")+COUNTIF('Data R1'!W994,"&gt;0")+COUNTIF('Data R1'!Y994,"&gt;0"))&gt;0,1,0))</f>
        <v/>
      </c>
      <c r="M992" t="inlineStr">
        <is>
          <t>Data R</t>
        </is>
      </c>
    </row>
    <row r="993">
      <c r="A993" t="inlineStr">
        <is>
          <t>Regional 1</t>
        </is>
      </c>
      <c r="B993">
        <f>IF('Data R1'!C995="","",'Data R1'!B995)</f>
        <v/>
      </c>
      <c r="C993">
        <f>IF('Data R1'!C995="","",'Data R1'!C995)</f>
        <v/>
      </c>
      <c r="D993">
        <f>IF('Data R1'!C995="","",'Data R1'!D995)</f>
        <v/>
      </c>
      <c r="E993">
        <f>IF('Data R1'!C995="","",'Data R1'!E995)</f>
        <v/>
      </c>
      <c r="F993">
        <f>IF('Data R1'!C995="","",'Data R1'!F995)</f>
        <v/>
      </c>
      <c r="G993">
        <f>IF('Data R1'!C995="","",'Data R1'!AD995)</f>
        <v/>
      </c>
      <c r="H993">
        <f>IF('Data R1'!C995="","",'Data R1'!AC995)</f>
        <v/>
      </c>
      <c r="I993">
        <f>IF('Data R1'!C995="","",COUNTIF('Data R1'!J995,"&gt;0")+COUNTIF('Data R1'!L995,"&gt;0")+COUNTIF('Data R1'!N995,"&gt;0")+COUNTIF('Data R1'!P995,"&gt;0")+COUNTIF('Data R1'!R995,"&gt;0")+COUNTIF('Data R1'!T995,"&gt;0")+COUNTIF('Data R1'!V995,"&gt;0")+COUNTIF('Data R1'!X995,"&gt;0"))</f>
        <v/>
      </c>
      <c r="J993">
        <f>IF('Data R1'!C995="","",IF((COUNTIF('Data R1'!K995,"&gt;0")+COUNTIF('Data R1'!M995,"&gt;0")+COUNTIF('Data R1'!O995,"&gt;0")+COUNTIF('Data R1'!Q995,"&gt;0")+COUNTIF('Data R1'!S995,"&gt;0")+COUNTIF('Data R1'!U995,"&gt;0")+COUNTIF('Data R1'!W995,"&gt;0")+COUNTIF('Data R1'!Y995,"&gt;0"))&gt;0,1,0))</f>
        <v/>
      </c>
      <c r="M993" t="inlineStr">
        <is>
          <t>Data R</t>
        </is>
      </c>
    </row>
    <row r="994">
      <c r="A994" t="inlineStr">
        <is>
          <t>Regional 1</t>
        </is>
      </c>
      <c r="B994">
        <f>IF('Data R1'!C996="","",'Data R1'!B996)</f>
        <v/>
      </c>
      <c r="C994">
        <f>IF('Data R1'!C996="","",'Data R1'!C996)</f>
        <v/>
      </c>
      <c r="D994">
        <f>IF('Data R1'!C996="","",'Data R1'!D996)</f>
        <v/>
      </c>
      <c r="E994">
        <f>IF('Data R1'!C996="","",'Data R1'!E996)</f>
        <v/>
      </c>
      <c r="F994">
        <f>IF('Data R1'!C996="","",'Data R1'!F996)</f>
        <v/>
      </c>
      <c r="G994">
        <f>IF('Data R1'!C996="","",'Data R1'!AD996)</f>
        <v/>
      </c>
      <c r="H994">
        <f>IF('Data R1'!C996="","",'Data R1'!AC996)</f>
        <v/>
      </c>
      <c r="I994">
        <f>IF('Data R1'!C996="","",COUNTIF('Data R1'!J996,"&gt;0")+COUNTIF('Data R1'!L996,"&gt;0")+COUNTIF('Data R1'!N996,"&gt;0")+COUNTIF('Data R1'!P996,"&gt;0")+COUNTIF('Data R1'!R996,"&gt;0")+COUNTIF('Data R1'!T996,"&gt;0")+COUNTIF('Data R1'!V996,"&gt;0")+COUNTIF('Data R1'!X996,"&gt;0"))</f>
        <v/>
      </c>
      <c r="J994">
        <f>IF('Data R1'!C996="","",IF((COUNTIF('Data R1'!K996,"&gt;0")+COUNTIF('Data R1'!M996,"&gt;0")+COUNTIF('Data R1'!O996,"&gt;0")+COUNTIF('Data R1'!Q996,"&gt;0")+COUNTIF('Data R1'!S996,"&gt;0")+COUNTIF('Data R1'!U996,"&gt;0")+COUNTIF('Data R1'!W996,"&gt;0")+COUNTIF('Data R1'!Y996,"&gt;0"))&gt;0,1,0))</f>
        <v/>
      </c>
      <c r="M994" t="inlineStr">
        <is>
          <t>Data R</t>
        </is>
      </c>
    </row>
    <row r="995">
      <c r="A995" t="inlineStr">
        <is>
          <t>Regional 1</t>
        </is>
      </c>
      <c r="B995">
        <f>IF('Data R1'!C997="","",'Data R1'!B997)</f>
        <v/>
      </c>
      <c r="C995">
        <f>IF('Data R1'!C997="","",'Data R1'!C997)</f>
        <v/>
      </c>
      <c r="D995">
        <f>IF('Data R1'!C997="","",'Data R1'!D997)</f>
        <v/>
      </c>
      <c r="E995">
        <f>IF('Data R1'!C997="","",'Data R1'!E997)</f>
        <v/>
      </c>
      <c r="F995">
        <f>IF('Data R1'!C997="","",'Data R1'!F997)</f>
        <v/>
      </c>
      <c r="G995">
        <f>IF('Data R1'!C997="","",'Data R1'!AD997)</f>
        <v/>
      </c>
      <c r="H995">
        <f>IF('Data R1'!C997="","",'Data R1'!AC997)</f>
        <v/>
      </c>
      <c r="I995">
        <f>IF('Data R1'!C997="","",COUNTIF('Data R1'!J997,"&gt;0")+COUNTIF('Data R1'!L997,"&gt;0")+COUNTIF('Data R1'!N997,"&gt;0")+COUNTIF('Data R1'!P997,"&gt;0")+COUNTIF('Data R1'!R997,"&gt;0")+COUNTIF('Data R1'!T997,"&gt;0")+COUNTIF('Data R1'!V997,"&gt;0")+COUNTIF('Data R1'!X997,"&gt;0"))</f>
        <v/>
      </c>
      <c r="J995">
        <f>IF('Data R1'!C997="","",IF((COUNTIF('Data R1'!K997,"&gt;0")+COUNTIF('Data R1'!M997,"&gt;0")+COUNTIF('Data R1'!O997,"&gt;0")+COUNTIF('Data R1'!Q997,"&gt;0")+COUNTIF('Data R1'!S997,"&gt;0")+COUNTIF('Data R1'!U997,"&gt;0")+COUNTIF('Data R1'!W997,"&gt;0")+COUNTIF('Data R1'!Y997,"&gt;0"))&gt;0,1,0))</f>
        <v/>
      </c>
      <c r="M995" t="inlineStr">
        <is>
          <t>Data R</t>
        </is>
      </c>
    </row>
    <row r="996">
      <c r="A996" t="inlineStr">
        <is>
          <t>Regional 1</t>
        </is>
      </c>
      <c r="B996">
        <f>IF('Data R1'!C998="","",'Data R1'!B998)</f>
        <v/>
      </c>
      <c r="C996">
        <f>IF('Data R1'!C998="","",'Data R1'!C998)</f>
        <v/>
      </c>
      <c r="D996">
        <f>IF('Data R1'!C998="","",'Data R1'!D998)</f>
        <v/>
      </c>
      <c r="E996">
        <f>IF('Data R1'!C998="","",'Data R1'!E998)</f>
        <v/>
      </c>
      <c r="F996">
        <f>IF('Data R1'!C998="","",'Data R1'!F998)</f>
        <v/>
      </c>
      <c r="G996">
        <f>IF('Data R1'!C998="","",'Data R1'!AD998)</f>
        <v/>
      </c>
      <c r="H996">
        <f>IF('Data R1'!C998="","",'Data R1'!AC998)</f>
        <v/>
      </c>
      <c r="I996">
        <f>IF('Data R1'!C998="","",COUNTIF('Data R1'!J998,"&gt;0")+COUNTIF('Data R1'!L998,"&gt;0")+COUNTIF('Data R1'!N998,"&gt;0")+COUNTIF('Data R1'!P998,"&gt;0")+COUNTIF('Data R1'!R998,"&gt;0")+COUNTIF('Data R1'!T998,"&gt;0")+COUNTIF('Data R1'!V998,"&gt;0")+COUNTIF('Data R1'!X998,"&gt;0"))</f>
        <v/>
      </c>
      <c r="J996">
        <f>IF('Data R1'!C998="","",IF((COUNTIF('Data R1'!K998,"&gt;0")+COUNTIF('Data R1'!M998,"&gt;0")+COUNTIF('Data R1'!O998,"&gt;0")+COUNTIF('Data R1'!Q998,"&gt;0")+COUNTIF('Data R1'!S998,"&gt;0")+COUNTIF('Data R1'!U998,"&gt;0")+COUNTIF('Data R1'!W998,"&gt;0")+COUNTIF('Data R1'!Y998,"&gt;0"))&gt;0,1,0))</f>
        <v/>
      </c>
      <c r="M996" t="inlineStr">
        <is>
          <t>Data R</t>
        </is>
      </c>
    </row>
    <row r="997">
      <c r="A997" t="inlineStr">
        <is>
          <t>Regional 1</t>
        </is>
      </c>
      <c r="B997">
        <f>IF('Data R1'!C999="","",'Data R1'!B999)</f>
        <v/>
      </c>
      <c r="C997">
        <f>IF('Data R1'!C999="","",'Data R1'!C999)</f>
        <v/>
      </c>
      <c r="D997">
        <f>IF('Data R1'!C999="","",'Data R1'!D999)</f>
        <v/>
      </c>
      <c r="E997">
        <f>IF('Data R1'!C999="","",'Data R1'!E999)</f>
        <v/>
      </c>
      <c r="F997">
        <f>IF('Data R1'!C999="","",'Data R1'!F999)</f>
        <v/>
      </c>
      <c r="G997">
        <f>IF('Data R1'!C999="","",'Data R1'!AD999)</f>
        <v/>
      </c>
      <c r="H997">
        <f>IF('Data R1'!C999="","",'Data R1'!AC999)</f>
        <v/>
      </c>
      <c r="I997">
        <f>IF('Data R1'!C999="","",COUNTIF('Data R1'!J999,"&gt;0")+COUNTIF('Data R1'!L999,"&gt;0")+COUNTIF('Data R1'!N999,"&gt;0")+COUNTIF('Data R1'!P999,"&gt;0")+COUNTIF('Data R1'!R999,"&gt;0")+COUNTIF('Data R1'!T999,"&gt;0")+COUNTIF('Data R1'!V999,"&gt;0")+COUNTIF('Data R1'!X999,"&gt;0"))</f>
        <v/>
      </c>
      <c r="J997">
        <f>IF('Data R1'!C999="","",IF((COUNTIF('Data R1'!K999,"&gt;0")+COUNTIF('Data R1'!M999,"&gt;0")+COUNTIF('Data R1'!O999,"&gt;0")+COUNTIF('Data R1'!Q999,"&gt;0")+COUNTIF('Data R1'!S999,"&gt;0")+COUNTIF('Data R1'!U999,"&gt;0")+COUNTIF('Data R1'!W999,"&gt;0")+COUNTIF('Data R1'!Y999,"&gt;0"))&gt;0,1,0))</f>
        <v/>
      </c>
      <c r="M997" t="inlineStr">
        <is>
          <t>Data R</t>
        </is>
      </c>
    </row>
    <row r="998">
      <c r="A998" t="inlineStr">
        <is>
          <t>Regional 1</t>
        </is>
      </c>
      <c r="B998">
        <f>IF('Data R1'!C1000="","",'Data R1'!B1000)</f>
        <v/>
      </c>
      <c r="C998">
        <f>IF('Data R1'!C1000="","",'Data R1'!C1000)</f>
        <v/>
      </c>
      <c r="D998">
        <f>IF('Data R1'!C1000="","",'Data R1'!D1000)</f>
        <v/>
      </c>
      <c r="E998">
        <f>IF('Data R1'!C1000="","",'Data R1'!E1000)</f>
        <v/>
      </c>
      <c r="F998">
        <f>IF('Data R1'!C1000="","",'Data R1'!F1000)</f>
        <v/>
      </c>
      <c r="G998">
        <f>IF('Data R1'!C1000="","",'Data R1'!AD1000)</f>
        <v/>
      </c>
      <c r="H998">
        <f>IF('Data R1'!C1000="","",'Data R1'!AC1000)</f>
        <v/>
      </c>
      <c r="I998">
        <f>IF('Data R1'!C1000="","",COUNTIF('Data R1'!J1000,"&gt;0")+COUNTIF('Data R1'!L1000,"&gt;0")+COUNTIF('Data R1'!N1000,"&gt;0")+COUNTIF('Data R1'!P1000,"&gt;0")+COUNTIF('Data R1'!R1000,"&gt;0")+COUNTIF('Data R1'!T1000,"&gt;0")+COUNTIF('Data R1'!V1000,"&gt;0")+COUNTIF('Data R1'!X1000,"&gt;0"))</f>
        <v/>
      </c>
      <c r="J998">
        <f>IF('Data R1'!C1000="","",IF((COUNTIF('Data R1'!K1000,"&gt;0")+COUNTIF('Data R1'!M1000,"&gt;0")+COUNTIF('Data R1'!O1000,"&gt;0")+COUNTIF('Data R1'!Q1000,"&gt;0")+COUNTIF('Data R1'!S1000,"&gt;0")+COUNTIF('Data R1'!U1000,"&gt;0")+COUNTIF('Data R1'!W1000,"&gt;0")+COUNTIF('Data R1'!Y1000,"&gt;0"))&gt;0,1,0))</f>
        <v/>
      </c>
      <c r="M998" t="inlineStr">
        <is>
          <t>Data R</t>
        </is>
      </c>
    </row>
    <row r="999">
      <c r="A999" t="inlineStr">
        <is>
          <t>Regional 1</t>
        </is>
      </c>
      <c r="B999">
        <f>IF('Data R1'!C1001="","",'Data R1'!B1001)</f>
        <v/>
      </c>
      <c r="C999">
        <f>IF('Data R1'!C1001="","",'Data R1'!C1001)</f>
        <v/>
      </c>
      <c r="D999">
        <f>IF('Data R1'!C1001="","",'Data R1'!D1001)</f>
        <v/>
      </c>
      <c r="E999">
        <f>IF('Data R1'!C1001="","",'Data R1'!E1001)</f>
        <v/>
      </c>
      <c r="F999">
        <f>IF('Data R1'!C1001="","",'Data R1'!F1001)</f>
        <v/>
      </c>
      <c r="G999">
        <f>IF('Data R1'!C1001="","",'Data R1'!AD1001)</f>
        <v/>
      </c>
      <c r="H999">
        <f>IF('Data R1'!C1001="","",'Data R1'!AC1001)</f>
        <v/>
      </c>
      <c r="I999">
        <f>IF('Data R1'!C1001="","",COUNTIF('Data R1'!J1001,"&gt;0")+COUNTIF('Data R1'!L1001,"&gt;0")+COUNTIF('Data R1'!N1001,"&gt;0")+COUNTIF('Data R1'!P1001,"&gt;0")+COUNTIF('Data R1'!R1001,"&gt;0")+COUNTIF('Data R1'!T1001,"&gt;0")+COUNTIF('Data R1'!V1001,"&gt;0")+COUNTIF('Data R1'!X1001,"&gt;0"))</f>
        <v/>
      </c>
      <c r="J999">
        <f>IF('Data R1'!C1001="","",IF((COUNTIF('Data R1'!K1001,"&gt;0")+COUNTIF('Data R1'!M1001,"&gt;0")+COUNTIF('Data R1'!O1001,"&gt;0")+COUNTIF('Data R1'!Q1001,"&gt;0")+COUNTIF('Data R1'!S1001,"&gt;0")+COUNTIF('Data R1'!U1001,"&gt;0")+COUNTIF('Data R1'!W1001,"&gt;0")+COUNTIF('Data R1'!Y1001,"&gt;0"))&gt;0,1,0))</f>
        <v/>
      </c>
      <c r="M999" t="inlineStr">
        <is>
          <t>Data R</t>
        </is>
      </c>
    </row>
    <row r="1000">
      <c r="A1000" t="inlineStr">
        <is>
          <t>Regional 2</t>
        </is>
      </c>
      <c r="B1000">
        <f>IF('Data R2'!C4="","",'Data R2'!B4)</f>
        <v/>
      </c>
      <c r="C1000">
        <f>IF('Data R2'!C4="","",'Data R2'!C4)</f>
        <v/>
      </c>
      <c r="D1000">
        <f>IF('Data R2'!C4="","",'Data R2'!D4)</f>
        <v/>
      </c>
      <c r="E1000">
        <f>IF('Data R2'!C4="","",'Data R2'!E4)</f>
        <v/>
      </c>
      <c r="F1000">
        <f>IF('Data R2'!C4="","",'Data R2'!F4)</f>
        <v/>
      </c>
      <c r="G1000">
        <f>IF('Data R2'!C4="","",'Data R2'!AD4)</f>
        <v/>
      </c>
      <c r="H1000">
        <f>IF('Data R2'!C4="","",'Data R2'!AC4)</f>
        <v/>
      </c>
      <c r="I1000">
        <f>IF('Data R2'!C4="","",COUNTIF('Data R2'!J4,"&gt;0")+COUNTIF('Data R2'!L4,"&gt;0")+COUNTIF('Data R2'!N4,"&gt;0")+COUNTIF('Data R2'!P4,"&gt;0")+COUNTIF('Data R2'!R4,"&gt;0")+COUNTIF('Data R2'!T4,"&gt;0")+COUNTIF('Data R2'!V4,"&gt;0")+COUNTIF('Data R2'!X4,"&gt;0"))</f>
        <v/>
      </c>
      <c r="J1000">
        <f>IF('Data R2'!C4="","",IF((COUNTIF('Data R2'!K4,"&gt;0")+COUNTIF('Data R2'!M4,"&gt;0")+COUNTIF('Data R2'!O4,"&gt;0")+COUNTIF('Data R2'!Q4,"&gt;0")+COUNTIF('Data R2'!S4,"&gt;0")+COUNTIF('Data R2'!U4,"&gt;0")+COUNTIF('Data R2'!W4,"&gt;0")+COUNTIF('Data R2'!Y4,"&gt;0"))&gt;0,1,0))</f>
        <v/>
      </c>
      <c r="K1000" t="inlineStr">
        <is>
          <t>Tanam Ulang / Program TU</t>
        </is>
      </c>
      <c r="L1000" t="inlineStr">
        <is>
          <t>Pak Edi Sigit Sutarta; Pak Iput Pradiko</t>
        </is>
      </c>
      <c r="M1000" t="inlineStr">
        <is>
          <t>Data R</t>
        </is>
      </c>
    </row>
    <row r="1001">
      <c r="A1001" t="inlineStr">
        <is>
          <t>Regional 2</t>
        </is>
      </c>
      <c r="B1001">
        <f>IF('Data R2'!C5="","",'Data R2'!B5)</f>
        <v/>
      </c>
      <c r="C1001">
        <f>IF('Data R2'!C5="","",'Data R2'!C5)</f>
        <v/>
      </c>
      <c r="D1001">
        <f>IF('Data R2'!C5="","",'Data R2'!D5)</f>
        <v/>
      </c>
      <c r="E1001">
        <f>IF('Data R2'!C5="","",'Data R2'!E5)</f>
        <v/>
      </c>
      <c r="F1001">
        <f>IF('Data R2'!C5="","",'Data R2'!F5)</f>
        <v/>
      </c>
      <c r="G1001">
        <f>IF('Data R2'!C5="","",'Data R2'!AD5)</f>
        <v/>
      </c>
      <c r="H1001">
        <f>IF('Data R2'!C5="","",'Data R2'!AC5)</f>
        <v/>
      </c>
      <c r="I1001">
        <f>IF('Data R2'!C5="","",COUNTIF('Data R2'!J5,"&gt;0")+COUNTIF('Data R2'!L5,"&gt;0")+COUNTIF('Data R2'!N5,"&gt;0")+COUNTIF('Data R2'!P5,"&gt;0")+COUNTIF('Data R2'!R5,"&gt;0")+COUNTIF('Data R2'!T5,"&gt;0")+COUNTIF('Data R2'!V5,"&gt;0")+COUNTIF('Data R2'!X5,"&gt;0"))</f>
        <v/>
      </c>
      <c r="J1001">
        <f>IF('Data R2'!C5="","",IF((COUNTIF('Data R2'!K5,"&gt;0")+COUNTIF('Data R2'!M5,"&gt;0")+COUNTIF('Data R2'!O5,"&gt;0")+COUNTIF('Data R2'!Q5,"&gt;0")+COUNTIF('Data R2'!S5,"&gt;0")+COUNTIF('Data R2'!U5,"&gt;0")+COUNTIF('Data R2'!W5,"&gt;0")+COUNTIF('Data R2'!Y5,"&gt;0"))&gt;0,1,0))</f>
        <v/>
      </c>
      <c r="L1001" t="inlineStr">
        <is>
          <t>Pak Edi Sigit Sutarta; Pak Iput Pradiko</t>
        </is>
      </c>
      <c r="M1001" t="inlineStr">
        <is>
          <t>Data R</t>
        </is>
      </c>
    </row>
    <row r="1002">
      <c r="A1002" t="inlineStr">
        <is>
          <t>Regional 2</t>
        </is>
      </c>
      <c r="B1002">
        <f>IF('Data R2'!C6="","",'Data R2'!B6)</f>
        <v/>
      </c>
      <c r="C1002">
        <f>IF('Data R2'!C6="","",'Data R2'!C6)</f>
        <v/>
      </c>
      <c r="D1002">
        <f>IF('Data R2'!C6="","",'Data R2'!D6)</f>
        <v/>
      </c>
      <c r="E1002">
        <f>IF('Data R2'!C6="","",'Data R2'!E6)</f>
        <v/>
      </c>
      <c r="F1002">
        <f>IF('Data R2'!C6="","",'Data R2'!F6)</f>
        <v/>
      </c>
      <c r="G1002">
        <f>IF('Data R2'!C6="","",'Data R2'!AD6)</f>
        <v/>
      </c>
      <c r="H1002">
        <f>IF('Data R2'!C6="","",'Data R2'!AC6)</f>
        <v/>
      </c>
      <c r="I1002">
        <f>IF('Data R2'!C6="","",COUNTIF('Data R2'!J6,"&gt;0")+COUNTIF('Data R2'!L6,"&gt;0")+COUNTIF('Data R2'!N6,"&gt;0")+COUNTIF('Data R2'!P6,"&gt;0")+COUNTIF('Data R2'!R6,"&gt;0")+COUNTIF('Data R2'!T6,"&gt;0")+COUNTIF('Data R2'!V6,"&gt;0")+COUNTIF('Data R2'!X6,"&gt;0"))</f>
        <v/>
      </c>
      <c r="J1002">
        <f>IF('Data R2'!C6="","",IF((COUNTIF('Data R2'!K6,"&gt;0")+COUNTIF('Data R2'!M6,"&gt;0")+COUNTIF('Data R2'!O6,"&gt;0")+COUNTIF('Data R2'!Q6,"&gt;0")+COUNTIF('Data R2'!S6,"&gt;0")+COUNTIF('Data R2'!U6,"&gt;0")+COUNTIF('Data R2'!W6,"&gt;0")+COUNTIF('Data R2'!Y6,"&gt;0"))&gt;0,1,0))</f>
        <v/>
      </c>
      <c r="L1002" t="inlineStr">
        <is>
          <t>Pak Edi Sigit Sutarta; Pak Iput Pradiko</t>
        </is>
      </c>
      <c r="M1002" t="inlineStr">
        <is>
          <t>Data R</t>
        </is>
      </c>
    </row>
    <row r="1003">
      <c r="A1003" t="inlineStr">
        <is>
          <t>Regional 2</t>
        </is>
      </c>
      <c r="B1003">
        <f>IF('Data R2'!C7="","",'Data R2'!B7)</f>
        <v/>
      </c>
      <c r="C1003">
        <f>IF('Data R2'!C7="","",'Data R2'!C7)</f>
        <v/>
      </c>
      <c r="D1003">
        <f>IF('Data R2'!C7="","",'Data R2'!D7)</f>
        <v/>
      </c>
      <c r="E1003">
        <f>IF('Data R2'!C7="","",'Data R2'!E7)</f>
        <v/>
      </c>
      <c r="F1003">
        <f>IF('Data R2'!C7="","",'Data R2'!F7)</f>
        <v/>
      </c>
      <c r="G1003">
        <f>IF('Data R2'!C7="","",'Data R2'!AD7)</f>
        <v/>
      </c>
      <c r="H1003">
        <f>IF('Data R2'!C7="","",'Data R2'!AC7)</f>
        <v/>
      </c>
      <c r="I1003">
        <f>IF('Data R2'!C7="","",COUNTIF('Data R2'!J7,"&gt;0")+COUNTIF('Data R2'!L7,"&gt;0")+COUNTIF('Data R2'!N7,"&gt;0")+COUNTIF('Data R2'!P7,"&gt;0")+COUNTIF('Data R2'!R7,"&gt;0")+COUNTIF('Data R2'!T7,"&gt;0")+COUNTIF('Data R2'!V7,"&gt;0")+COUNTIF('Data R2'!X7,"&gt;0"))</f>
        <v/>
      </c>
      <c r="J1003">
        <f>IF('Data R2'!C7="","",IF((COUNTIF('Data R2'!K7,"&gt;0")+COUNTIF('Data R2'!M7,"&gt;0")+COUNTIF('Data R2'!O7,"&gt;0")+COUNTIF('Data R2'!Q7,"&gt;0")+COUNTIF('Data R2'!S7,"&gt;0")+COUNTIF('Data R2'!U7,"&gt;0")+COUNTIF('Data R2'!W7,"&gt;0")+COUNTIF('Data R2'!Y7,"&gt;0"))&gt;0,1,0))</f>
        <v/>
      </c>
      <c r="L1003" t="inlineStr">
        <is>
          <t>Pak Edi Sigit Sutarta; Pak Iput Pradiko</t>
        </is>
      </c>
      <c r="M1003" t="inlineStr">
        <is>
          <t>Data R</t>
        </is>
      </c>
    </row>
    <row r="1004">
      <c r="A1004" t="inlineStr">
        <is>
          <t>Regional 2</t>
        </is>
      </c>
      <c r="B1004">
        <f>IF('Data R2'!C8="","",'Data R2'!B8)</f>
        <v/>
      </c>
      <c r="C1004">
        <f>IF('Data R2'!C8="","",'Data R2'!C8)</f>
        <v/>
      </c>
      <c r="D1004">
        <f>IF('Data R2'!C8="","",'Data R2'!D8)</f>
        <v/>
      </c>
      <c r="E1004">
        <f>IF('Data R2'!C8="","",'Data R2'!E8)</f>
        <v/>
      </c>
      <c r="F1004">
        <f>IF('Data R2'!C8="","",'Data R2'!F8)</f>
        <v/>
      </c>
      <c r="G1004">
        <f>IF('Data R2'!C8="","",'Data R2'!AD8)</f>
        <v/>
      </c>
      <c r="H1004">
        <f>IF('Data R2'!C8="","",'Data R2'!AC8)</f>
        <v/>
      </c>
      <c r="I1004">
        <f>IF('Data R2'!C8="","",COUNTIF('Data R2'!J8,"&gt;0")+COUNTIF('Data R2'!L8,"&gt;0")+COUNTIF('Data R2'!N8,"&gt;0")+COUNTIF('Data R2'!P8,"&gt;0")+COUNTIF('Data R2'!R8,"&gt;0")+COUNTIF('Data R2'!T8,"&gt;0")+COUNTIF('Data R2'!V8,"&gt;0")+COUNTIF('Data R2'!X8,"&gt;0"))</f>
        <v/>
      </c>
      <c r="J1004">
        <f>IF('Data R2'!C8="","",IF((COUNTIF('Data R2'!K8,"&gt;0")+COUNTIF('Data R2'!M8,"&gt;0")+COUNTIF('Data R2'!O8,"&gt;0")+COUNTIF('Data R2'!Q8,"&gt;0")+COUNTIF('Data R2'!S8,"&gt;0")+COUNTIF('Data R2'!U8,"&gt;0")+COUNTIF('Data R2'!W8,"&gt;0")+COUNTIF('Data R2'!Y8,"&gt;0"))&gt;0,1,0))</f>
        <v/>
      </c>
      <c r="K1004" t="inlineStr">
        <is>
          <t>Produksi / Kultur Teknis</t>
        </is>
      </c>
      <c r="M1004" t="inlineStr">
        <is>
          <t>Data R</t>
        </is>
      </c>
    </row>
    <row r="1005">
      <c r="A1005" t="inlineStr">
        <is>
          <t>Regional 2</t>
        </is>
      </c>
      <c r="B1005">
        <f>IF('Data R2'!C9="","",'Data R2'!B9)</f>
        <v/>
      </c>
      <c r="C1005">
        <f>IF('Data R2'!C9="","",'Data R2'!C9)</f>
        <v/>
      </c>
      <c r="D1005">
        <f>IF('Data R2'!C9="","",'Data R2'!D9)</f>
        <v/>
      </c>
      <c r="E1005">
        <f>IF('Data R2'!C9="","",'Data R2'!E9)</f>
        <v/>
      </c>
      <c r="F1005">
        <f>IF('Data R2'!C9="","",'Data R2'!F9)</f>
        <v/>
      </c>
      <c r="G1005">
        <f>IF('Data R2'!C9="","",'Data R2'!AD9)</f>
        <v/>
      </c>
      <c r="H1005">
        <f>IF('Data R2'!C9="","",'Data R2'!AC9)</f>
        <v/>
      </c>
      <c r="I1005">
        <f>IF('Data R2'!C9="","",COUNTIF('Data R2'!J9,"&gt;0")+COUNTIF('Data R2'!L9,"&gt;0")+COUNTIF('Data R2'!N9,"&gt;0")+COUNTIF('Data R2'!P9,"&gt;0")+COUNTIF('Data R2'!R9,"&gt;0")+COUNTIF('Data R2'!T9,"&gt;0")+COUNTIF('Data R2'!V9,"&gt;0")+COUNTIF('Data R2'!X9,"&gt;0"))</f>
        <v/>
      </c>
      <c r="J1005">
        <f>IF('Data R2'!C9="","",IF((COUNTIF('Data R2'!K9,"&gt;0")+COUNTIF('Data R2'!M9,"&gt;0")+COUNTIF('Data R2'!O9,"&gt;0")+COUNTIF('Data R2'!Q9,"&gt;0")+COUNTIF('Data R2'!S9,"&gt;0")+COUNTIF('Data R2'!U9,"&gt;0")+COUNTIF('Data R2'!W9,"&gt;0")+COUNTIF('Data R2'!Y9,"&gt;0"))&gt;0,1,0))</f>
        <v/>
      </c>
      <c r="M1005" t="inlineStr">
        <is>
          <t>Data R</t>
        </is>
      </c>
    </row>
    <row r="1006">
      <c r="A1006" t="inlineStr">
        <is>
          <t>Regional 2</t>
        </is>
      </c>
      <c r="B1006">
        <f>IF('Data R2'!C10="","",'Data R2'!B10)</f>
        <v/>
      </c>
      <c r="C1006">
        <f>IF('Data R2'!C10="","",'Data R2'!C10)</f>
        <v/>
      </c>
      <c r="D1006">
        <f>IF('Data R2'!C10="","",'Data R2'!D10)</f>
        <v/>
      </c>
      <c r="E1006">
        <f>IF('Data R2'!C10="","",'Data R2'!E10)</f>
        <v/>
      </c>
      <c r="F1006">
        <f>IF('Data R2'!C10="","",'Data R2'!F10)</f>
        <v/>
      </c>
      <c r="G1006">
        <f>IF('Data R2'!C10="","",'Data R2'!AD10)</f>
        <v/>
      </c>
      <c r="H1006">
        <f>IF('Data R2'!C10="","",'Data R2'!AC10)</f>
        <v/>
      </c>
      <c r="I1006">
        <f>IF('Data R2'!C10="","",COUNTIF('Data R2'!J10,"&gt;0")+COUNTIF('Data R2'!L10,"&gt;0")+COUNTIF('Data R2'!N10,"&gt;0")+COUNTIF('Data R2'!P10,"&gt;0")+COUNTIF('Data R2'!R10,"&gt;0")+COUNTIF('Data R2'!T10,"&gt;0")+COUNTIF('Data R2'!V10,"&gt;0")+COUNTIF('Data R2'!X10,"&gt;0"))</f>
        <v/>
      </c>
      <c r="J1006">
        <f>IF('Data R2'!C10="","",IF((COUNTIF('Data R2'!K10,"&gt;0")+COUNTIF('Data R2'!M10,"&gt;0")+COUNTIF('Data R2'!O10,"&gt;0")+COUNTIF('Data R2'!Q10,"&gt;0")+COUNTIF('Data R2'!S10,"&gt;0")+COUNTIF('Data R2'!U10,"&gt;0")+COUNTIF('Data R2'!W10,"&gt;0")+COUNTIF('Data R2'!Y10,"&gt;0"))&gt;0,1,0))</f>
        <v/>
      </c>
      <c r="M1006" t="inlineStr">
        <is>
          <t>Data R</t>
        </is>
      </c>
    </row>
    <row r="1007">
      <c r="A1007" t="inlineStr">
        <is>
          <t>Regional 2</t>
        </is>
      </c>
      <c r="B1007">
        <f>IF('Data R2'!C11="","",'Data R2'!B11)</f>
        <v/>
      </c>
      <c r="C1007">
        <f>IF('Data R2'!C11="","",'Data R2'!C11)</f>
        <v/>
      </c>
      <c r="D1007">
        <f>IF('Data R2'!C11="","",'Data R2'!D11)</f>
        <v/>
      </c>
      <c r="E1007">
        <f>IF('Data R2'!C11="","",'Data R2'!E11)</f>
        <v/>
      </c>
      <c r="F1007">
        <f>IF('Data R2'!C11="","",'Data R2'!F11)</f>
        <v/>
      </c>
      <c r="G1007">
        <f>IF('Data R2'!C11="","",'Data R2'!AD11)</f>
        <v/>
      </c>
      <c r="H1007">
        <f>IF('Data R2'!C11="","",'Data R2'!AC11)</f>
        <v/>
      </c>
      <c r="I1007">
        <f>IF('Data R2'!C11="","",COUNTIF('Data R2'!J11,"&gt;0")+COUNTIF('Data R2'!L11,"&gt;0")+COUNTIF('Data R2'!N11,"&gt;0")+COUNTIF('Data R2'!P11,"&gt;0")+COUNTIF('Data R2'!R11,"&gt;0")+COUNTIF('Data R2'!T11,"&gt;0")+COUNTIF('Data R2'!V11,"&gt;0")+COUNTIF('Data R2'!X11,"&gt;0"))</f>
        <v/>
      </c>
      <c r="J1007">
        <f>IF('Data R2'!C11="","",IF((COUNTIF('Data R2'!K11,"&gt;0")+COUNTIF('Data R2'!M11,"&gt;0")+COUNTIF('Data R2'!O11,"&gt;0")+COUNTIF('Data R2'!Q11,"&gt;0")+COUNTIF('Data R2'!S11,"&gt;0")+COUNTIF('Data R2'!U11,"&gt;0")+COUNTIF('Data R2'!W11,"&gt;0")+COUNTIF('Data R2'!Y11,"&gt;0"))&gt;0,1,0))</f>
        <v/>
      </c>
      <c r="M1007" t="inlineStr">
        <is>
          <t>Data R</t>
        </is>
      </c>
    </row>
    <row r="1008">
      <c r="A1008" t="inlineStr">
        <is>
          <t>Regional 2</t>
        </is>
      </c>
      <c r="B1008">
        <f>IF('Data R2'!C12="","",'Data R2'!B12)</f>
        <v/>
      </c>
      <c r="C1008">
        <f>IF('Data R2'!C12="","",'Data R2'!C12)</f>
        <v/>
      </c>
      <c r="D1008">
        <f>IF('Data R2'!C12="","",'Data R2'!D12)</f>
        <v/>
      </c>
      <c r="E1008">
        <f>IF('Data R2'!C12="","",'Data R2'!E12)</f>
        <v/>
      </c>
      <c r="F1008">
        <f>IF('Data R2'!C12="","",'Data R2'!F12)</f>
        <v/>
      </c>
      <c r="G1008">
        <f>IF('Data R2'!C12="","",'Data R2'!AD12)</f>
        <v/>
      </c>
      <c r="H1008">
        <f>IF('Data R2'!C12="","",'Data R2'!AC12)</f>
        <v/>
      </c>
      <c r="I1008">
        <f>IF('Data R2'!C12="","",COUNTIF('Data R2'!J12,"&gt;0")+COUNTIF('Data R2'!L12,"&gt;0")+COUNTIF('Data R2'!N12,"&gt;0")+COUNTIF('Data R2'!P12,"&gt;0")+COUNTIF('Data R2'!R12,"&gt;0")+COUNTIF('Data R2'!T12,"&gt;0")+COUNTIF('Data R2'!V12,"&gt;0")+COUNTIF('Data R2'!X12,"&gt;0"))</f>
        <v/>
      </c>
      <c r="J1008">
        <f>IF('Data R2'!C12="","",IF((COUNTIF('Data R2'!K12,"&gt;0")+COUNTIF('Data R2'!M12,"&gt;0")+COUNTIF('Data R2'!O12,"&gt;0")+COUNTIF('Data R2'!Q12,"&gt;0")+COUNTIF('Data R2'!S12,"&gt;0")+COUNTIF('Data R2'!U12,"&gt;0")+COUNTIF('Data R2'!W12,"&gt;0")+COUNTIF('Data R2'!Y12,"&gt;0"))&gt;0,1,0))</f>
        <v/>
      </c>
      <c r="M1008" t="inlineStr">
        <is>
          <t>Data R</t>
        </is>
      </c>
    </row>
    <row r="1009">
      <c r="A1009" t="inlineStr">
        <is>
          <t>Regional 2</t>
        </is>
      </c>
      <c r="B1009">
        <f>IF('Data R2'!C13="","",'Data R2'!B13)</f>
        <v/>
      </c>
      <c r="C1009">
        <f>IF('Data R2'!C13="","",'Data R2'!C13)</f>
        <v/>
      </c>
      <c r="D1009">
        <f>IF('Data R2'!C13="","",'Data R2'!D13)</f>
        <v/>
      </c>
      <c r="E1009">
        <f>IF('Data R2'!C13="","",'Data R2'!E13)</f>
        <v/>
      </c>
      <c r="F1009">
        <f>IF('Data R2'!C13="","",'Data R2'!F13)</f>
        <v/>
      </c>
      <c r="G1009">
        <f>IF('Data R2'!C13="","",'Data R2'!AD13)</f>
        <v/>
      </c>
      <c r="H1009">
        <f>IF('Data R2'!C13="","",'Data R2'!AC13)</f>
        <v/>
      </c>
      <c r="I1009">
        <f>IF('Data R2'!C13="","",COUNTIF('Data R2'!J13,"&gt;0")+COUNTIF('Data R2'!L13,"&gt;0")+COUNTIF('Data R2'!N13,"&gt;0")+COUNTIF('Data R2'!P13,"&gt;0")+COUNTIF('Data R2'!R13,"&gt;0")+COUNTIF('Data R2'!T13,"&gt;0")+COUNTIF('Data R2'!V13,"&gt;0")+COUNTIF('Data R2'!X13,"&gt;0"))</f>
        <v/>
      </c>
      <c r="J1009">
        <f>IF('Data R2'!C13="","",IF((COUNTIF('Data R2'!K13,"&gt;0")+COUNTIF('Data R2'!M13,"&gt;0")+COUNTIF('Data R2'!O13,"&gt;0")+COUNTIF('Data R2'!Q13,"&gt;0")+COUNTIF('Data R2'!S13,"&gt;0")+COUNTIF('Data R2'!U13,"&gt;0")+COUNTIF('Data R2'!W13,"&gt;0")+COUNTIF('Data R2'!Y13,"&gt;0"))&gt;0,1,0))</f>
        <v/>
      </c>
      <c r="M1009" t="inlineStr">
        <is>
          <t>Data R</t>
        </is>
      </c>
    </row>
    <row r="1010">
      <c r="A1010" t="inlineStr">
        <is>
          <t>Regional 2</t>
        </is>
      </c>
      <c r="B1010">
        <f>IF('Data R2'!C14="","",'Data R2'!B14)</f>
        <v/>
      </c>
      <c r="C1010">
        <f>IF('Data R2'!C14="","",'Data R2'!C14)</f>
        <v/>
      </c>
      <c r="D1010">
        <f>IF('Data R2'!C14="","",'Data R2'!D14)</f>
        <v/>
      </c>
      <c r="E1010">
        <f>IF('Data R2'!C14="","",'Data R2'!E14)</f>
        <v/>
      </c>
      <c r="F1010">
        <f>IF('Data R2'!C14="","",'Data R2'!F14)</f>
        <v/>
      </c>
      <c r="G1010">
        <f>IF('Data R2'!C14="","",'Data R2'!AD14)</f>
        <v/>
      </c>
      <c r="H1010">
        <f>IF('Data R2'!C14="","",'Data R2'!AC14)</f>
        <v/>
      </c>
      <c r="I1010">
        <f>IF('Data R2'!C14="","",COUNTIF('Data R2'!J14,"&gt;0")+COUNTIF('Data R2'!L14,"&gt;0")+COUNTIF('Data R2'!N14,"&gt;0")+COUNTIF('Data R2'!P14,"&gt;0")+COUNTIF('Data R2'!R14,"&gt;0")+COUNTIF('Data R2'!T14,"&gt;0")+COUNTIF('Data R2'!V14,"&gt;0")+COUNTIF('Data R2'!X14,"&gt;0"))</f>
        <v/>
      </c>
      <c r="J1010">
        <f>IF('Data R2'!C14="","",IF((COUNTIF('Data R2'!K14,"&gt;0")+COUNTIF('Data R2'!M14,"&gt;0")+COUNTIF('Data R2'!O14,"&gt;0")+COUNTIF('Data R2'!Q14,"&gt;0")+COUNTIF('Data R2'!S14,"&gt;0")+COUNTIF('Data R2'!U14,"&gt;0")+COUNTIF('Data R2'!W14,"&gt;0")+COUNTIF('Data R2'!Y14,"&gt;0"))&gt;0,1,0))</f>
        <v/>
      </c>
      <c r="K1010" t="inlineStr">
        <is>
          <t>Tanam Ulang / Program TU</t>
        </is>
      </c>
      <c r="M1010" t="inlineStr">
        <is>
          <t>Data R</t>
        </is>
      </c>
    </row>
    <row r="1011">
      <c r="A1011" t="inlineStr">
        <is>
          <t>Regional 2</t>
        </is>
      </c>
      <c r="B1011">
        <f>IF('Data R2'!C15="","",'Data R2'!B15)</f>
        <v/>
      </c>
      <c r="C1011">
        <f>IF('Data R2'!C15="","",'Data R2'!C15)</f>
        <v/>
      </c>
      <c r="D1011">
        <f>IF('Data R2'!C15="","",'Data R2'!D15)</f>
        <v/>
      </c>
      <c r="E1011">
        <f>IF('Data R2'!C15="","",'Data R2'!E15)</f>
        <v/>
      </c>
      <c r="F1011">
        <f>IF('Data R2'!C15="","",'Data R2'!F15)</f>
        <v/>
      </c>
      <c r="G1011">
        <f>IF('Data R2'!C15="","",'Data R2'!AD15)</f>
        <v/>
      </c>
      <c r="H1011">
        <f>IF('Data R2'!C15="","",'Data R2'!AC15)</f>
        <v/>
      </c>
      <c r="I1011">
        <f>IF('Data R2'!C15="","",COUNTIF('Data R2'!J15,"&gt;0")+COUNTIF('Data R2'!L15,"&gt;0")+COUNTIF('Data R2'!N15,"&gt;0")+COUNTIF('Data R2'!P15,"&gt;0")+COUNTIF('Data R2'!R15,"&gt;0")+COUNTIF('Data R2'!T15,"&gt;0")+COUNTIF('Data R2'!V15,"&gt;0")+COUNTIF('Data R2'!X15,"&gt;0"))</f>
        <v/>
      </c>
      <c r="J1011">
        <f>IF('Data R2'!C15="","",IF((COUNTIF('Data R2'!K15,"&gt;0")+COUNTIF('Data R2'!M15,"&gt;0")+COUNTIF('Data R2'!O15,"&gt;0")+COUNTIF('Data R2'!Q15,"&gt;0")+COUNTIF('Data R2'!S15,"&gt;0")+COUNTIF('Data R2'!U15,"&gt;0")+COUNTIF('Data R2'!W15,"&gt;0")+COUNTIF('Data R2'!Y15,"&gt;0"))&gt;0,1,0))</f>
        <v/>
      </c>
      <c r="M1011" t="inlineStr">
        <is>
          <t>Data R</t>
        </is>
      </c>
    </row>
    <row r="1012">
      <c r="A1012" t="inlineStr">
        <is>
          <t>Regional 2</t>
        </is>
      </c>
      <c r="B1012">
        <f>IF('Data R2'!C16="","",'Data R2'!B16)</f>
        <v/>
      </c>
      <c r="C1012">
        <f>IF('Data R2'!C16="","",'Data R2'!C16)</f>
        <v/>
      </c>
      <c r="D1012">
        <f>IF('Data R2'!C16="","",'Data R2'!D16)</f>
        <v/>
      </c>
      <c r="E1012">
        <f>IF('Data R2'!C16="","",'Data R2'!E16)</f>
        <v/>
      </c>
      <c r="F1012">
        <f>IF('Data R2'!C16="","",'Data R2'!F16)</f>
        <v/>
      </c>
      <c r="G1012">
        <f>IF('Data R2'!C16="","",'Data R2'!AD16)</f>
        <v/>
      </c>
      <c r="H1012">
        <f>IF('Data R2'!C16="","",'Data R2'!AC16)</f>
        <v/>
      </c>
      <c r="I1012">
        <f>IF('Data R2'!C16="","",COUNTIF('Data R2'!J16,"&gt;0")+COUNTIF('Data R2'!L16,"&gt;0")+COUNTIF('Data R2'!N16,"&gt;0")+COUNTIF('Data R2'!P16,"&gt;0")+COUNTIF('Data R2'!R16,"&gt;0")+COUNTIF('Data R2'!T16,"&gt;0")+COUNTIF('Data R2'!V16,"&gt;0")+COUNTIF('Data R2'!X16,"&gt;0"))</f>
        <v/>
      </c>
      <c r="J1012">
        <f>IF('Data R2'!C16="","",IF((COUNTIF('Data R2'!K16,"&gt;0")+COUNTIF('Data R2'!M16,"&gt;0")+COUNTIF('Data R2'!O16,"&gt;0")+COUNTIF('Data R2'!Q16,"&gt;0")+COUNTIF('Data R2'!S16,"&gt;0")+COUNTIF('Data R2'!U16,"&gt;0")+COUNTIF('Data R2'!W16,"&gt;0")+COUNTIF('Data R2'!Y16,"&gt;0"))&gt;0,1,0))</f>
        <v/>
      </c>
      <c r="M1012" t="inlineStr">
        <is>
          <t>Data R</t>
        </is>
      </c>
    </row>
    <row r="1013">
      <c r="A1013" t="inlineStr">
        <is>
          <t>Regional 2</t>
        </is>
      </c>
      <c r="B1013">
        <f>IF('Data R2'!C17="","",'Data R2'!B17)</f>
        <v/>
      </c>
      <c r="C1013">
        <f>IF('Data R2'!C17="","",'Data R2'!C17)</f>
        <v/>
      </c>
      <c r="D1013">
        <f>IF('Data R2'!C17="","",'Data R2'!D17)</f>
        <v/>
      </c>
      <c r="E1013">
        <f>IF('Data R2'!C17="","",'Data R2'!E17)</f>
        <v/>
      </c>
      <c r="F1013">
        <f>IF('Data R2'!C17="","",'Data R2'!F17)</f>
        <v/>
      </c>
      <c r="G1013">
        <f>IF('Data R2'!C17="","",'Data R2'!AD17)</f>
        <v/>
      </c>
      <c r="H1013">
        <f>IF('Data R2'!C17="","",'Data R2'!AC17)</f>
        <v/>
      </c>
      <c r="I1013">
        <f>IF('Data R2'!C17="","",COUNTIF('Data R2'!J17,"&gt;0")+COUNTIF('Data R2'!L17,"&gt;0")+COUNTIF('Data R2'!N17,"&gt;0")+COUNTIF('Data R2'!P17,"&gt;0")+COUNTIF('Data R2'!R17,"&gt;0")+COUNTIF('Data R2'!T17,"&gt;0")+COUNTIF('Data R2'!V17,"&gt;0")+COUNTIF('Data R2'!X17,"&gt;0"))</f>
        <v/>
      </c>
      <c r="J1013">
        <f>IF('Data R2'!C17="","",IF((COUNTIF('Data R2'!K17,"&gt;0")+COUNTIF('Data R2'!M17,"&gt;0")+COUNTIF('Data R2'!O17,"&gt;0")+COUNTIF('Data R2'!Q17,"&gt;0")+COUNTIF('Data R2'!S17,"&gt;0")+COUNTIF('Data R2'!U17,"&gt;0")+COUNTIF('Data R2'!W17,"&gt;0")+COUNTIF('Data R2'!Y17,"&gt;0"))&gt;0,1,0))</f>
        <v/>
      </c>
      <c r="M1013" t="inlineStr">
        <is>
          <t>Data R</t>
        </is>
      </c>
    </row>
    <row r="1014">
      <c r="A1014" t="inlineStr">
        <is>
          <t>Regional 2</t>
        </is>
      </c>
      <c r="B1014">
        <f>IF('Data R2'!C18="","",'Data R2'!B18)</f>
        <v/>
      </c>
      <c r="C1014">
        <f>IF('Data R2'!C18="","",'Data R2'!C18)</f>
        <v/>
      </c>
      <c r="D1014">
        <f>IF('Data R2'!C18="","",'Data R2'!D18)</f>
        <v/>
      </c>
      <c r="E1014">
        <f>IF('Data R2'!C18="","",'Data R2'!E18)</f>
        <v/>
      </c>
      <c r="F1014">
        <f>IF('Data R2'!C18="","",'Data R2'!F18)</f>
        <v/>
      </c>
      <c r="G1014">
        <f>IF('Data R2'!C18="","",'Data R2'!AD18)</f>
        <v/>
      </c>
      <c r="H1014">
        <f>IF('Data R2'!C18="","",'Data R2'!AC18)</f>
        <v/>
      </c>
      <c r="I1014">
        <f>IF('Data R2'!C18="","",COUNTIF('Data R2'!J18,"&gt;0")+COUNTIF('Data R2'!L18,"&gt;0")+COUNTIF('Data R2'!N18,"&gt;0")+COUNTIF('Data R2'!P18,"&gt;0")+COUNTIF('Data R2'!R18,"&gt;0")+COUNTIF('Data R2'!T18,"&gt;0")+COUNTIF('Data R2'!V18,"&gt;0")+COUNTIF('Data R2'!X18,"&gt;0"))</f>
        <v/>
      </c>
      <c r="J1014">
        <f>IF('Data R2'!C18="","",IF((COUNTIF('Data R2'!K18,"&gt;0")+COUNTIF('Data R2'!M18,"&gt;0")+COUNTIF('Data R2'!O18,"&gt;0")+COUNTIF('Data R2'!Q18,"&gt;0")+COUNTIF('Data R2'!S18,"&gt;0")+COUNTIF('Data R2'!U18,"&gt;0")+COUNTIF('Data R2'!W18,"&gt;0")+COUNTIF('Data R2'!Y18,"&gt;0"))&gt;0,1,0))</f>
        <v/>
      </c>
      <c r="M1014" t="inlineStr">
        <is>
          <t>Data R</t>
        </is>
      </c>
    </row>
    <row r="1015">
      <c r="A1015" t="inlineStr">
        <is>
          <t>Regional 2</t>
        </is>
      </c>
      <c r="B1015">
        <f>IF('Data R2'!C19="","",'Data R2'!B19)</f>
        <v/>
      </c>
      <c r="C1015">
        <f>IF('Data R2'!C19="","",'Data R2'!C19)</f>
        <v/>
      </c>
      <c r="D1015">
        <f>IF('Data R2'!C19="","",'Data R2'!D19)</f>
        <v/>
      </c>
      <c r="E1015">
        <f>IF('Data R2'!C19="","",'Data R2'!E19)</f>
        <v/>
      </c>
      <c r="F1015">
        <f>IF('Data R2'!C19="","",'Data R2'!F19)</f>
        <v/>
      </c>
      <c r="G1015">
        <f>IF('Data R2'!C19="","",'Data R2'!AD19)</f>
        <v/>
      </c>
      <c r="H1015">
        <f>IF('Data R2'!C19="","",'Data R2'!AC19)</f>
        <v/>
      </c>
      <c r="I1015">
        <f>IF('Data R2'!C19="","",COUNTIF('Data R2'!J19,"&gt;0")+COUNTIF('Data R2'!L19,"&gt;0")+COUNTIF('Data R2'!N19,"&gt;0")+COUNTIF('Data R2'!P19,"&gt;0")+COUNTIF('Data R2'!R19,"&gt;0")+COUNTIF('Data R2'!T19,"&gt;0")+COUNTIF('Data R2'!V19,"&gt;0")+COUNTIF('Data R2'!X19,"&gt;0"))</f>
        <v/>
      </c>
      <c r="J1015">
        <f>IF('Data R2'!C19="","",IF((COUNTIF('Data R2'!K19,"&gt;0")+COUNTIF('Data R2'!M19,"&gt;0")+COUNTIF('Data R2'!O19,"&gt;0")+COUNTIF('Data R2'!Q19,"&gt;0")+COUNTIF('Data R2'!S19,"&gt;0")+COUNTIF('Data R2'!U19,"&gt;0")+COUNTIF('Data R2'!W19,"&gt;0")+COUNTIF('Data R2'!Y19,"&gt;0"))&gt;0,1,0))</f>
        <v/>
      </c>
      <c r="M1015" t="inlineStr">
        <is>
          <t>Data R</t>
        </is>
      </c>
    </row>
    <row r="1016">
      <c r="A1016" t="inlineStr">
        <is>
          <t>Regional 2</t>
        </is>
      </c>
      <c r="B1016">
        <f>IF('Data R2'!C20="","",'Data R2'!B20)</f>
        <v/>
      </c>
      <c r="C1016">
        <f>IF('Data R2'!C20="","",'Data R2'!C20)</f>
        <v/>
      </c>
      <c r="D1016">
        <f>IF('Data R2'!C20="","",'Data R2'!D20)</f>
        <v/>
      </c>
      <c r="E1016">
        <f>IF('Data R2'!C20="","",'Data R2'!E20)</f>
        <v/>
      </c>
      <c r="F1016">
        <f>IF('Data R2'!C20="","",'Data R2'!F20)</f>
        <v/>
      </c>
      <c r="G1016">
        <f>IF('Data R2'!C20="","",'Data R2'!AD20)</f>
        <v/>
      </c>
      <c r="H1016">
        <f>IF('Data R2'!C20="","",'Data R2'!AC20)</f>
        <v/>
      </c>
      <c r="I1016">
        <f>IF('Data R2'!C20="","",COUNTIF('Data R2'!J20,"&gt;0")+COUNTIF('Data R2'!L20,"&gt;0")+COUNTIF('Data R2'!N20,"&gt;0")+COUNTIF('Data R2'!P20,"&gt;0")+COUNTIF('Data R2'!R20,"&gt;0")+COUNTIF('Data R2'!T20,"&gt;0")+COUNTIF('Data R2'!V20,"&gt;0")+COUNTIF('Data R2'!X20,"&gt;0"))</f>
        <v/>
      </c>
      <c r="J1016">
        <f>IF('Data R2'!C20="","",IF((COUNTIF('Data R2'!K20,"&gt;0")+COUNTIF('Data R2'!M20,"&gt;0")+COUNTIF('Data R2'!O20,"&gt;0")+COUNTIF('Data R2'!Q20,"&gt;0")+COUNTIF('Data R2'!S20,"&gt;0")+COUNTIF('Data R2'!U20,"&gt;0")+COUNTIF('Data R2'!W20,"&gt;0")+COUNTIF('Data R2'!Y20,"&gt;0"))&gt;0,1,0))</f>
        <v/>
      </c>
      <c r="M1016" t="inlineStr">
        <is>
          <t>Data R</t>
        </is>
      </c>
    </row>
    <row r="1017">
      <c r="A1017" t="inlineStr">
        <is>
          <t>Regional 2</t>
        </is>
      </c>
      <c r="B1017">
        <f>IF('Data R2'!C21="","",'Data R2'!B21)</f>
        <v/>
      </c>
      <c r="C1017">
        <f>IF('Data R2'!C21="","",'Data R2'!C21)</f>
        <v/>
      </c>
      <c r="D1017">
        <f>IF('Data R2'!C21="","",'Data R2'!D21)</f>
        <v/>
      </c>
      <c r="E1017">
        <f>IF('Data R2'!C21="","",'Data R2'!E21)</f>
        <v/>
      </c>
      <c r="F1017">
        <f>IF('Data R2'!C21="","",'Data R2'!F21)</f>
        <v/>
      </c>
      <c r="G1017">
        <f>IF('Data R2'!C21="","",'Data R2'!AD21)</f>
        <v/>
      </c>
      <c r="H1017">
        <f>IF('Data R2'!C21="","",'Data R2'!AC21)</f>
        <v/>
      </c>
      <c r="I1017">
        <f>IF('Data R2'!C21="","",COUNTIF('Data R2'!J21,"&gt;0")+COUNTIF('Data R2'!L21,"&gt;0")+COUNTIF('Data R2'!N21,"&gt;0")+COUNTIF('Data R2'!P21,"&gt;0")+COUNTIF('Data R2'!R21,"&gt;0")+COUNTIF('Data R2'!T21,"&gt;0")+COUNTIF('Data R2'!V21,"&gt;0")+COUNTIF('Data R2'!X21,"&gt;0"))</f>
        <v/>
      </c>
      <c r="J1017">
        <f>IF('Data R2'!C21="","",IF((COUNTIF('Data R2'!K21,"&gt;0")+COUNTIF('Data R2'!M21,"&gt;0")+COUNTIF('Data R2'!O21,"&gt;0")+COUNTIF('Data R2'!Q21,"&gt;0")+COUNTIF('Data R2'!S21,"&gt;0")+COUNTIF('Data R2'!U21,"&gt;0")+COUNTIF('Data R2'!W21,"&gt;0")+COUNTIF('Data R2'!Y21,"&gt;0"))&gt;0,1,0))</f>
        <v/>
      </c>
      <c r="M1017" t="inlineStr">
        <is>
          <t>Data R</t>
        </is>
      </c>
    </row>
    <row r="1018">
      <c r="A1018" t="inlineStr">
        <is>
          <t>Regional 2</t>
        </is>
      </c>
      <c r="B1018">
        <f>IF('Data R2'!C22="","",'Data R2'!B22)</f>
        <v/>
      </c>
      <c r="C1018">
        <f>IF('Data R2'!C22="","",'Data R2'!C22)</f>
        <v/>
      </c>
      <c r="D1018">
        <f>IF('Data R2'!C22="","",'Data R2'!D22)</f>
        <v/>
      </c>
      <c r="E1018">
        <f>IF('Data R2'!C22="","",'Data R2'!E22)</f>
        <v/>
      </c>
      <c r="F1018">
        <f>IF('Data R2'!C22="","",'Data R2'!F22)</f>
        <v/>
      </c>
      <c r="G1018">
        <f>IF('Data R2'!C22="","",'Data R2'!AD22)</f>
        <v/>
      </c>
      <c r="H1018">
        <f>IF('Data R2'!C22="","",'Data R2'!AC22)</f>
        <v/>
      </c>
      <c r="I1018">
        <f>IF('Data R2'!C22="","",COUNTIF('Data R2'!J22,"&gt;0")+COUNTIF('Data R2'!L22,"&gt;0")+COUNTIF('Data R2'!N22,"&gt;0")+COUNTIF('Data R2'!P22,"&gt;0")+COUNTIF('Data R2'!R22,"&gt;0")+COUNTIF('Data R2'!T22,"&gt;0")+COUNTIF('Data R2'!V22,"&gt;0")+COUNTIF('Data R2'!X22,"&gt;0"))</f>
        <v/>
      </c>
      <c r="J1018">
        <f>IF('Data R2'!C22="","",IF((COUNTIF('Data R2'!K22,"&gt;0")+COUNTIF('Data R2'!M22,"&gt;0")+COUNTIF('Data R2'!O22,"&gt;0")+COUNTIF('Data R2'!Q22,"&gt;0")+COUNTIF('Data R2'!S22,"&gt;0")+COUNTIF('Data R2'!U22,"&gt;0")+COUNTIF('Data R2'!W22,"&gt;0")+COUNTIF('Data R2'!Y22,"&gt;0"))&gt;0,1,0))</f>
        <v/>
      </c>
      <c r="M1018" t="inlineStr">
        <is>
          <t>Data R</t>
        </is>
      </c>
    </row>
    <row r="1019">
      <c r="A1019" t="inlineStr">
        <is>
          <t>Regional 2</t>
        </is>
      </c>
      <c r="B1019">
        <f>IF('Data R2'!C23="","",'Data R2'!B23)</f>
        <v/>
      </c>
      <c r="C1019">
        <f>IF('Data R2'!C23="","",'Data R2'!C23)</f>
        <v/>
      </c>
      <c r="D1019">
        <f>IF('Data R2'!C23="","",'Data R2'!D23)</f>
        <v/>
      </c>
      <c r="E1019">
        <f>IF('Data R2'!C23="","",'Data R2'!E23)</f>
        <v/>
      </c>
      <c r="F1019">
        <f>IF('Data R2'!C23="","",'Data R2'!F23)</f>
        <v/>
      </c>
      <c r="G1019">
        <f>IF('Data R2'!C23="","",'Data R2'!AD23)</f>
        <v/>
      </c>
      <c r="H1019">
        <f>IF('Data R2'!C23="","",'Data R2'!AC23)</f>
        <v/>
      </c>
      <c r="I1019">
        <f>IF('Data R2'!C23="","",COUNTIF('Data R2'!J23,"&gt;0")+COUNTIF('Data R2'!L23,"&gt;0")+COUNTIF('Data R2'!N23,"&gt;0")+COUNTIF('Data R2'!P23,"&gt;0")+COUNTIF('Data R2'!R23,"&gt;0")+COUNTIF('Data R2'!T23,"&gt;0")+COUNTIF('Data R2'!V23,"&gt;0")+COUNTIF('Data R2'!X23,"&gt;0"))</f>
        <v/>
      </c>
      <c r="J1019">
        <f>IF('Data R2'!C23="","",IF((COUNTIF('Data R2'!K23,"&gt;0")+COUNTIF('Data R2'!M23,"&gt;0")+COUNTIF('Data R2'!O23,"&gt;0")+COUNTIF('Data R2'!Q23,"&gt;0")+COUNTIF('Data R2'!S23,"&gt;0")+COUNTIF('Data R2'!U23,"&gt;0")+COUNTIF('Data R2'!W23,"&gt;0")+COUNTIF('Data R2'!Y23,"&gt;0"))&gt;0,1,0))</f>
        <v/>
      </c>
      <c r="M1019" t="inlineStr">
        <is>
          <t>Data R</t>
        </is>
      </c>
    </row>
    <row r="1020">
      <c r="A1020" t="inlineStr">
        <is>
          <t>Regional 2</t>
        </is>
      </c>
      <c r="B1020">
        <f>IF('Data R2'!C24="","",'Data R2'!B24)</f>
        <v/>
      </c>
      <c r="C1020">
        <f>IF('Data R2'!C24="","",'Data R2'!C24)</f>
        <v/>
      </c>
      <c r="D1020">
        <f>IF('Data R2'!C24="","",'Data R2'!D24)</f>
        <v/>
      </c>
      <c r="E1020">
        <f>IF('Data R2'!C24="","",'Data R2'!E24)</f>
        <v/>
      </c>
      <c r="F1020">
        <f>IF('Data R2'!C24="","",'Data R2'!F24)</f>
        <v/>
      </c>
      <c r="G1020">
        <f>IF('Data R2'!C24="","",'Data R2'!AD24)</f>
        <v/>
      </c>
      <c r="H1020">
        <f>IF('Data R2'!C24="","",'Data R2'!AC24)</f>
        <v/>
      </c>
      <c r="I1020">
        <f>IF('Data R2'!C24="","",COUNTIF('Data R2'!J24,"&gt;0")+COUNTIF('Data R2'!L24,"&gt;0")+COUNTIF('Data R2'!N24,"&gt;0")+COUNTIF('Data R2'!P24,"&gt;0")+COUNTIF('Data R2'!R24,"&gt;0")+COUNTIF('Data R2'!T24,"&gt;0")+COUNTIF('Data R2'!V24,"&gt;0")+COUNTIF('Data R2'!X24,"&gt;0"))</f>
        <v/>
      </c>
      <c r="J1020">
        <f>IF('Data R2'!C24="","",IF((COUNTIF('Data R2'!K24,"&gt;0")+COUNTIF('Data R2'!M24,"&gt;0")+COUNTIF('Data R2'!O24,"&gt;0")+COUNTIF('Data R2'!Q24,"&gt;0")+COUNTIF('Data R2'!S24,"&gt;0")+COUNTIF('Data R2'!U24,"&gt;0")+COUNTIF('Data R2'!W24,"&gt;0")+COUNTIF('Data R2'!Y24,"&gt;0"))&gt;0,1,0))</f>
        <v/>
      </c>
      <c r="M1020" t="inlineStr">
        <is>
          <t>Data R</t>
        </is>
      </c>
    </row>
    <row r="1021">
      <c r="A1021" t="inlineStr">
        <is>
          <t>Regional 2</t>
        </is>
      </c>
      <c r="B1021">
        <f>IF('Data R2'!C25="","",'Data R2'!B25)</f>
        <v/>
      </c>
      <c r="C1021">
        <f>IF('Data R2'!C25="","",'Data R2'!C25)</f>
        <v/>
      </c>
      <c r="D1021">
        <f>IF('Data R2'!C25="","",'Data R2'!D25)</f>
        <v/>
      </c>
      <c r="E1021">
        <f>IF('Data R2'!C25="","",'Data R2'!E25)</f>
        <v/>
      </c>
      <c r="F1021">
        <f>IF('Data R2'!C25="","",'Data R2'!F25)</f>
        <v/>
      </c>
      <c r="G1021">
        <f>IF('Data R2'!C25="","",'Data R2'!AD25)</f>
        <v/>
      </c>
      <c r="H1021">
        <f>IF('Data R2'!C25="","",'Data R2'!AC25)</f>
        <v/>
      </c>
      <c r="I1021">
        <f>IF('Data R2'!C25="","",COUNTIF('Data R2'!J25,"&gt;0")+COUNTIF('Data R2'!L25,"&gt;0")+COUNTIF('Data R2'!N25,"&gt;0")+COUNTIF('Data R2'!P25,"&gt;0")+COUNTIF('Data R2'!R25,"&gt;0")+COUNTIF('Data R2'!T25,"&gt;0")+COUNTIF('Data R2'!V25,"&gt;0")+COUNTIF('Data R2'!X25,"&gt;0"))</f>
        <v/>
      </c>
      <c r="J1021">
        <f>IF('Data R2'!C25="","",IF((COUNTIF('Data R2'!K25,"&gt;0")+COUNTIF('Data R2'!M25,"&gt;0")+COUNTIF('Data R2'!O25,"&gt;0")+COUNTIF('Data R2'!Q25,"&gt;0")+COUNTIF('Data R2'!S25,"&gt;0")+COUNTIF('Data R2'!U25,"&gt;0")+COUNTIF('Data R2'!W25,"&gt;0")+COUNTIF('Data R2'!Y25,"&gt;0"))&gt;0,1,0))</f>
        <v/>
      </c>
      <c r="M1021" t="inlineStr">
        <is>
          <t>Data R</t>
        </is>
      </c>
    </row>
    <row r="1022">
      <c r="A1022" t="inlineStr">
        <is>
          <t>Regional 2</t>
        </is>
      </c>
      <c r="B1022">
        <f>IF('Data R2'!C26="","",'Data R2'!B26)</f>
        <v/>
      </c>
      <c r="C1022">
        <f>IF('Data R2'!C26="","",'Data R2'!C26)</f>
        <v/>
      </c>
      <c r="D1022">
        <f>IF('Data R2'!C26="","",'Data R2'!D26)</f>
        <v/>
      </c>
      <c r="E1022">
        <f>IF('Data R2'!C26="","",'Data R2'!E26)</f>
        <v/>
      </c>
      <c r="F1022">
        <f>IF('Data R2'!C26="","",'Data R2'!F26)</f>
        <v/>
      </c>
      <c r="G1022">
        <f>IF('Data R2'!C26="","",'Data R2'!AD26)</f>
        <v/>
      </c>
      <c r="H1022">
        <f>IF('Data R2'!C26="","",'Data R2'!AC26)</f>
        <v/>
      </c>
      <c r="I1022">
        <f>IF('Data R2'!C26="","",COUNTIF('Data R2'!J26,"&gt;0")+COUNTIF('Data R2'!L26,"&gt;0")+COUNTIF('Data R2'!N26,"&gt;0")+COUNTIF('Data R2'!P26,"&gt;0")+COUNTIF('Data R2'!R26,"&gt;0")+COUNTIF('Data R2'!T26,"&gt;0")+COUNTIF('Data R2'!V26,"&gt;0")+COUNTIF('Data R2'!X26,"&gt;0"))</f>
        <v/>
      </c>
      <c r="J1022">
        <f>IF('Data R2'!C26="","",IF((COUNTIF('Data R2'!K26,"&gt;0")+COUNTIF('Data R2'!M26,"&gt;0")+COUNTIF('Data R2'!O26,"&gt;0")+COUNTIF('Data R2'!Q26,"&gt;0")+COUNTIF('Data R2'!S26,"&gt;0")+COUNTIF('Data R2'!U26,"&gt;0")+COUNTIF('Data R2'!W26,"&gt;0")+COUNTIF('Data R2'!Y26,"&gt;0"))&gt;0,1,0))</f>
        <v/>
      </c>
      <c r="M1022" t="inlineStr">
        <is>
          <t>Data R</t>
        </is>
      </c>
    </row>
    <row r="1023">
      <c r="A1023" t="inlineStr">
        <is>
          <t>Regional 2</t>
        </is>
      </c>
      <c r="B1023">
        <f>IF('Data R2'!C27="","",'Data R2'!B27)</f>
        <v/>
      </c>
      <c r="C1023">
        <f>IF('Data R2'!C27="","",'Data R2'!C27)</f>
        <v/>
      </c>
      <c r="D1023">
        <f>IF('Data R2'!C27="","",'Data R2'!D27)</f>
        <v/>
      </c>
      <c r="E1023">
        <f>IF('Data R2'!C27="","",'Data R2'!E27)</f>
        <v/>
      </c>
      <c r="F1023">
        <f>IF('Data R2'!C27="","",'Data R2'!F27)</f>
        <v/>
      </c>
      <c r="G1023">
        <f>IF('Data R2'!C27="","",'Data R2'!AD27)</f>
        <v/>
      </c>
      <c r="H1023">
        <f>IF('Data R2'!C27="","",'Data R2'!AC27)</f>
        <v/>
      </c>
      <c r="I1023">
        <f>IF('Data R2'!C27="","",COUNTIF('Data R2'!J27,"&gt;0")+COUNTIF('Data R2'!L27,"&gt;0")+COUNTIF('Data R2'!N27,"&gt;0")+COUNTIF('Data R2'!P27,"&gt;0")+COUNTIF('Data R2'!R27,"&gt;0")+COUNTIF('Data R2'!T27,"&gt;0")+COUNTIF('Data R2'!V27,"&gt;0")+COUNTIF('Data R2'!X27,"&gt;0"))</f>
        <v/>
      </c>
      <c r="J1023">
        <f>IF('Data R2'!C27="","",IF((COUNTIF('Data R2'!K27,"&gt;0")+COUNTIF('Data R2'!M27,"&gt;0")+COUNTIF('Data R2'!O27,"&gt;0")+COUNTIF('Data R2'!Q27,"&gt;0")+COUNTIF('Data R2'!S27,"&gt;0")+COUNTIF('Data R2'!U27,"&gt;0")+COUNTIF('Data R2'!W27,"&gt;0")+COUNTIF('Data R2'!Y27,"&gt;0"))&gt;0,1,0))</f>
        <v/>
      </c>
      <c r="M1023" t="inlineStr">
        <is>
          <t>Data R</t>
        </is>
      </c>
    </row>
    <row r="1024">
      <c r="A1024" t="inlineStr">
        <is>
          <t>Regional 2</t>
        </is>
      </c>
      <c r="B1024">
        <f>IF('Data R2'!C28="","",'Data R2'!B28)</f>
        <v/>
      </c>
      <c r="C1024">
        <f>IF('Data R2'!C28="","",'Data R2'!C28)</f>
        <v/>
      </c>
      <c r="D1024">
        <f>IF('Data R2'!C28="","",'Data R2'!D28)</f>
        <v/>
      </c>
      <c r="E1024">
        <f>IF('Data R2'!C28="","",'Data R2'!E28)</f>
        <v/>
      </c>
      <c r="F1024">
        <f>IF('Data R2'!C28="","",'Data R2'!F28)</f>
        <v/>
      </c>
      <c r="G1024">
        <f>IF('Data R2'!C28="","",'Data R2'!AD28)</f>
        <v/>
      </c>
      <c r="H1024">
        <f>IF('Data R2'!C28="","",'Data R2'!AC28)</f>
        <v/>
      </c>
      <c r="I1024">
        <f>IF('Data R2'!C28="","",COUNTIF('Data R2'!J28,"&gt;0")+COUNTIF('Data R2'!L28,"&gt;0")+COUNTIF('Data R2'!N28,"&gt;0")+COUNTIF('Data R2'!P28,"&gt;0")+COUNTIF('Data R2'!R28,"&gt;0")+COUNTIF('Data R2'!T28,"&gt;0")+COUNTIF('Data R2'!V28,"&gt;0")+COUNTIF('Data R2'!X28,"&gt;0"))</f>
        <v/>
      </c>
      <c r="J1024">
        <f>IF('Data R2'!C28="","",IF((COUNTIF('Data R2'!K28,"&gt;0")+COUNTIF('Data R2'!M28,"&gt;0")+COUNTIF('Data R2'!O28,"&gt;0")+COUNTIF('Data R2'!Q28,"&gt;0")+COUNTIF('Data R2'!S28,"&gt;0")+COUNTIF('Data R2'!U28,"&gt;0")+COUNTIF('Data R2'!W28,"&gt;0")+COUNTIF('Data R2'!Y28,"&gt;0"))&gt;0,1,0))</f>
        <v/>
      </c>
      <c r="M1024" t="inlineStr">
        <is>
          <t>Data R</t>
        </is>
      </c>
    </row>
    <row r="1025">
      <c r="A1025" t="inlineStr">
        <is>
          <t>Regional 2</t>
        </is>
      </c>
      <c r="B1025">
        <f>IF('Data R2'!C29="","",'Data R2'!B29)</f>
        <v/>
      </c>
      <c r="C1025">
        <f>IF('Data R2'!C29="","",'Data R2'!C29)</f>
        <v/>
      </c>
      <c r="D1025">
        <f>IF('Data R2'!C29="","",'Data R2'!D29)</f>
        <v/>
      </c>
      <c r="E1025">
        <f>IF('Data R2'!C29="","",'Data R2'!E29)</f>
        <v/>
      </c>
      <c r="F1025">
        <f>IF('Data R2'!C29="","",'Data R2'!F29)</f>
        <v/>
      </c>
      <c r="G1025">
        <f>IF('Data R2'!C29="","",'Data R2'!AD29)</f>
        <v/>
      </c>
      <c r="H1025">
        <f>IF('Data R2'!C29="","",'Data R2'!AC29)</f>
        <v/>
      </c>
      <c r="I1025">
        <f>IF('Data R2'!C29="","",COUNTIF('Data R2'!J29,"&gt;0")+COUNTIF('Data R2'!L29,"&gt;0")+COUNTIF('Data R2'!N29,"&gt;0")+COUNTIF('Data R2'!P29,"&gt;0")+COUNTIF('Data R2'!R29,"&gt;0")+COUNTIF('Data R2'!T29,"&gt;0")+COUNTIF('Data R2'!V29,"&gt;0")+COUNTIF('Data R2'!X29,"&gt;0"))</f>
        <v/>
      </c>
      <c r="J1025">
        <f>IF('Data R2'!C29="","",IF((COUNTIF('Data R2'!K29,"&gt;0")+COUNTIF('Data R2'!M29,"&gt;0")+COUNTIF('Data R2'!O29,"&gt;0")+COUNTIF('Data R2'!Q29,"&gt;0")+COUNTIF('Data R2'!S29,"&gt;0")+COUNTIF('Data R2'!U29,"&gt;0")+COUNTIF('Data R2'!W29,"&gt;0")+COUNTIF('Data R2'!Y29,"&gt;0"))&gt;0,1,0))</f>
        <v/>
      </c>
      <c r="M1025" t="inlineStr">
        <is>
          <t>Data R</t>
        </is>
      </c>
    </row>
    <row r="1026">
      <c r="A1026" t="inlineStr">
        <is>
          <t>Regional 2</t>
        </is>
      </c>
      <c r="B1026">
        <f>IF('Data R2'!C30="","",'Data R2'!B30)</f>
        <v/>
      </c>
      <c r="C1026">
        <f>IF('Data R2'!C30="","",'Data R2'!C30)</f>
        <v/>
      </c>
      <c r="D1026">
        <f>IF('Data R2'!C30="","",'Data R2'!D30)</f>
        <v/>
      </c>
      <c r="E1026">
        <f>IF('Data R2'!C30="","",'Data R2'!E30)</f>
        <v/>
      </c>
      <c r="F1026">
        <f>IF('Data R2'!C30="","",'Data R2'!F30)</f>
        <v/>
      </c>
      <c r="G1026">
        <f>IF('Data R2'!C30="","",'Data R2'!AD30)</f>
        <v/>
      </c>
      <c r="H1026">
        <f>IF('Data R2'!C30="","",'Data R2'!AC30)</f>
        <v/>
      </c>
      <c r="I1026">
        <f>IF('Data R2'!C30="","",COUNTIF('Data R2'!J30,"&gt;0")+COUNTIF('Data R2'!L30,"&gt;0")+COUNTIF('Data R2'!N30,"&gt;0")+COUNTIF('Data R2'!P30,"&gt;0")+COUNTIF('Data R2'!R30,"&gt;0")+COUNTIF('Data R2'!T30,"&gt;0")+COUNTIF('Data R2'!V30,"&gt;0")+COUNTIF('Data R2'!X30,"&gt;0"))</f>
        <v/>
      </c>
      <c r="J1026">
        <f>IF('Data R2'!C30="","",IF((COUNTIF('Data R2'!K30,"&gt;0")+COUNTIF('Data R2'!M30,"&gt;0")+COUNTIF('Data R2'!O30,"&gt;0")+COUNTIF('Data R2'!Q30,"&gt;0")+COUNTIF('Data R2'!S30,"&gt;0")+COUNTIF('Data R2'!U30,"&gt;0")+COUNTIF('Data R2'!W30,"&gt;0")+COUNTIF('Data R2'!Y30,"&gt;0"))&gt;0,1,0))</f>
        <v/>
      </c>
      <c r="K1026" t="inlineStr">
        <is>
          <t>Tanam Ulang / Program TU</t>
        </is>
      </c>
      <c r="M1026" t="inlineStr">
        <is>
          <t>Data R</t>
        </is>
      </c>
    </row>
    <row r="1027">
      <c r="A1027" t="inlineStr">
        <is>
          <t>Regional 2</t>
        </is>
      </c>
      <c r="B1027">
        <f>IF('Data R2'!C31="","",'Data R2'!B31)</f>
        <v/>
      </c>
      <c r="C1027">
        <f>IF('Data R2'!C31="","",'Data R2'!C31)</f>
        <v/>
      </c>
      <c r="D1027">
        <f>IF('Data R2'!C31="","",'Data R2'!D31)</f>
        <v/>
      </c>
      <c r="E1027">
        <f>IF('Data R2'!C31="","",'Data R2'!E31)</f>
        <v/>
      </c>
      <c r="F1027">
        <f>IF('Data R2'!C31="","",'Data R2'!F31)</f>
        <v/>
      </c>
      <c r="G1027">
        <f>IF('Data R2'!C31="","",'Data R2'!AD31)</f>
        <v/>
      </c>
      <c r="H1027">
        <f>IF('Data R2'!C31="","",'Data R2'!AC31)</f>
        <v/>
      </c>
      <c r="I1027">
        <f>IF('Data R2'!C31="","",COUNTIF('Data R2'!J31,"&gt;0")+COUNTIF('Data R2'!L31,"&gt;0")+COUNTIF('Data R2'!N31,"&gt;0")+COUNTIF('Data R2'!P31,"&gt;0")+COUNTIF('Data R2'!R31,"&gt;0")+COUNTIF('Data R2'!T31,"&gt;0")+COUNTIF('Data R2'!V31,"&gt;0")+COUNTIF('Data R2'!X31,"&gt;0"))</f>
        <v/>
      </c>
      <c r="J1027">
        <f>IF('Data R2'!C31="","",IF((COUNTIF('Data R2'!K31,"&gt;0")+COUNTIF('Data R2'!M31,"&gt;0")+COUNTIF('Data R2'!O31,"&gt;0")+COUNTIF('Data R2'!Q31,"&gt;0")+COUNTIF('Data R2'!S31,"&gt;0")+COUNTIF('Data R2'!U31,"&gt;0")+COUNTIF('Data R2'!W31,"&gt;0")+COUNTIF('Data R2'!Y31,"&gt;0"))&gt;0,1,0))</f>
        <v/>
      </c>
      <c r="M1027" t="inlineStr">
        <is>
          <t>Data R</t>
        </is>
      </c>
    </row>
    <row r="1028">
      <c r="A1028" t="inlineStr">
        <is>
          <t>Regional 2</t>
        </is>
      </c>
      <c r="B1028">
        <f>IF('Data R2'!C32="","",'Data R2'!B32)</f>
        <v/>
      </c>
      <c r="C1028">
        <f>IF('Data R2'!C32="","",'Data R2'!C32)</f>
        <v/>
      </c>
      <c r="D1028">
        <f>IF('Data R2'!C32="","",'Data R2'!D32)</f>
        <v/>
      </c>
      <c r="E1028">
        <f>IF('Data R2'!C32="","",'Data R2'!E32)</f>
        <v/>
      </c>
      <c r="F1028">
        <f>IF('Data R2'!C32="","",'Data R2'!F32)</f>
        <v/>
      </c>
      <c r="G1028">
        <f>IF('Data R2'!C32="","",'Data R2'!AD32)</f>
        <v/>
      </c>
      <c r="H1028">
        <f>IF('Data R2'!C32="","",'Data R2'!AC32)</f>
        <v/>
      </c>
      <c r="I1028">
        <f>IF('Data R2'!C32="","",COUNTIF('Data R2'!J32,"&gt;0")+COUNTIF('Data R2'!L32,"&gt;0")+COUNTIF('Data R2'!N32,"&gt;0")+COUNTIF('Data R2'!P32,"&gt;0")+COUNTIF('Data R2'!R32,"&gt;0")+COUNTIF('Data R2'!T32,"&gt;0")+COUNTIF('Data R2'!V32,"&gt;0")+COUNTIF('Data R2'!X32,"&gt;0"))</f>
        <v/>
      </c>
      <c r="J1028">
        <f>IF('Data R2'!C32="","",IF((COUNTIF('Data R2'!K32,"&gt;0")+COUNTIF('Data R2'!M32,"&gt;0")+COUNTIF('Data R2'!O32,"&gt;0")+COUNTIF('Data R2'!Q32,"&gt;0")+COUNTIF('Data R2'!S32,"&gt;0")+COUNTIF('Data R2'!U32,"&gt;0")+COUNTIF('Data R2'!W32,"&gt;0")+COUNTIF('Data R2'!Y32,"&gt;0"))&gt;0,1,0))</f>
        <v/>
      </c>
      <c r="M1028" t="inlineStr">
        <is>
          <t>Data R</t>
        </is>
      </c>
    </row>
    <row r="1029">
      <c r="A1029" t="inlineStr">
        <is>
          <t>Regional 2</t>
        </is>
      </c>
      <c r="B1029">
        <f>IF('Data R2'!C33="","",'Data R2'!B33)</f>
        <v/>
      </c>
      <c r="C1029">
        <f>IF('Data R2'!C33="","",'Data R2'!C33)</f>
        <v/>
      </c>
      <c r="D1029">
        <f>IF('Data R2'!C33="","",'Data R2'!D33)</f>
        <v/>
      </c>
      <c r="E1029">
        <f>IF('Data R2'!C33="","",'Data R2'!E33)</f>
        <v/>
      </c>
      <c r="F1029">
        <f>IF('Data R2'!C33="","",'Data R2'!F33)</f>
        <v/>
      </c>
      <c r="G1029">
        <f>IF('Data R2'!C33="","",'Data R2'!AD33)</f>
        <v/>
      </c>
      <c r="H1029">
        <f>IF('Data R2'!C33="","",'Data R2'!AC33)</f>
        <v/>
      </c>
      <c r="I1029">
        <f>IF('Data R2'!C33="","",COUNTIF('Data R2'!J33,"&gt;0")+COUNTIF('Data R2'!L33,"&gt;0")+COUNTIF('Data R2'!N33,"&gt;0")+COUNTIF('Data R2'!P33,"&gt;0")+COUNTIF('Data R2'!R33,"&gt;0")+COUNTIF('Data R2'!T33,"&gt;0")+COUNTIF('Data R2'!V33,"&gt;0")+COUNTIF('Data R2'!X33,"&gt;0"))</f>
        <v/>
      </c>
      <c r="J1029">
        <f>IF('Data R2'!C33="","",IF((COUNTIF('Data R2'!K33,"&gt;0")+COUNTIF('Data R2'!M33,"&gt;0")+COUNTIF('Data R2'!O33,"&gt;0")+COUNTIF('Data R2'!Q33,"&gt;0")+COUNTIF('Data R2'!S33,"&gt;0")+COUNTIF('Data R2'!U33,"&gt;0")+COUNTIF('Data R2'!W33,"&gt;0")+COUNTIF('Data R2'!Y33,"&gt;0"))&gt;0,1,0))</f>
        <v/>
      </c>
      <c r="M1029" t="inlineStr">
        <is>
          <t>Data R</t>
        </is>
      </c>
    </row>
    <row r="1030">
      <c r="A1030" t="inlineStr">
        <is>
          <t>Regional 2</t>
        </is>
      </c>
      <c r="B1030">
        <f>IF('Data R2'!C34="","",'Data R2'!B34)</f>
        <v/>
      </c>
      <c r="C1030">
        <f>IF('Data R2'!C34="","",'Data R2'!C34)</f>
        <v/>
      </c>
      <c r="D1030">
        <f>IF('Data R2'!C34="","",'Data R2'!D34)</f>
        <v/>
      </c>
      <c r="E1030">
        <f>IF('Data R2'!C34="","",'Data R2'!E34)</f>
        <v/>
      </c>
      <c r="F1030">
        <f>IF('Data R2'!C34="","",'Data R2'!F34)</f>
        <v/>
      </c>
      <c r="G1030">
        <f>IF('Data R2'!C34="","",'Data R2'!AD34)</f>
        <v/>
      </c>
      <c r="H1030">
        <f>IF('Data R2'!C34="","",'Data R2'!AC34)</f>
        <v/>
      </c>
      <c r="I1030">
        <f>IF('Data R2'!C34="","",COUNTIF('Data R2'!J34,"&gt;0")+COUNTIF('Data R2'!L34,"&gt;0")+COUNTIF('Data R2'!N34,"&gt;0")+COUNTIF('Data R2'!P34,"&gt;0")+COUNTIF('Data R2'!R34,"&gt;0")+COUNTIF('Data R2'!T34,"&gt;0")+COUNTIF('Data R2'!V34,"&gt;0")+COUNTIF('Data R2'!X34,"&gt;0"))</f>
        <v/>
      </c>
      <c r="J1030">
        <f>IF('Data R2'!C34="","",IF((COUNTIF('Data R2'!K34,"&gt;0")+COUNTIF('Data R2'!M34,"&gt;0")+COUNTIF('Data R2'!O34,"&gt;0")+COUNTIF('Data R2'!Q34,"&gt;0")+COUNTIF('Data R2'!S34,"&gt;0")+COUNTIF('Data R2'!U34,"&gt;0")+COUNTIF('Data R2'!W34,"&gt;0")+COUNTIF('Data R2'!Y34,"&gt;0"))&gt;0,1,0))</f>
        <v/>
      </c>
      <c r="K1030" t="inlineStr">
        <is>
          <t>Tanam Ulang / Program TU</t>
        </is>
      </c>
      <c r="L1030" t="inlineStr">
        <is>
          <t>Pak Edi Sigit Sutarta; Pak Iput Pradiko</t>
        </is>
      </c>
      <c r="M1030" t="inlineStr">
        <is>
          <t>Data R</t>
        </is>
      </c>
    </row>
    <row r="1031">
      <c r="A1031" t="inlineStr">
        <is>
          <t>Regional 2</t>
        </is>
      </c>
      <c r="B1031">
        <f>IF('Data R2'!C35="","",'Data R2'!B35)</f>
        <v/>
      </c>
      <c r="C1031">
        <f>IF('Data R2'!C35="","",'Data R2'!C35)</f>
        <v/>
      </c>
      <c r="D1031">
        <f>IF('Data R2'!C35="","",'Data R2'!D35)</f>
        <v/>
      </c>
      <c r="E1031">
        <f>IF('Data R2'!C35="","",'Data R2'!E35)</f>
        <v/>
      </c>
      <c r="F1031">
        <f>IF('Data R2'!C35="","",'Data R2'!F35)</f>
        <v/>
      </c>
      <c r="G1031">
        <f>IF('Data R2'!C35="","",'Data R2'!AD35)</f>
        <v/>
      </c>
      <c r="H1031">
        <f>IF('Data R2'!C35="","",'Data R2'!AC35)</f>
        <v/>
      </c>
      <c r="I1031">
        <f>IF('Data R2'!C35="","",COUNTIF('Data R2'!J35,"&gt;0")+COUNTIF('Data R2'!L35,"&gt;0")+COUNTIF('Data R2'!N35,"&gt;0")+COUNTIF('Data R2'!P35,"&gt;0")+COUNTIF('Data R2'!R35,"&gt;0")+COUNTIF('Data R2'!T35,"&gt;0")+COUNTIF('Data R2'!V35,"&gt;0")+COUNTIF('Data R2'!X35,"&gt;0"))</f>
        <v/>
      </c>
      <c r="J1031">
        <f>IF('Data R2'!C35="","",IF((COUNTIF('Data R2'!K35,"&gt;0")+COUNTIF('Data R2'!M35,"&gt;0")+COUNTIF('Data R2'!O35,"&gt;0")+COUNTIF('Data R2'!Q35,"&gt;0")+COUNTIF('Data R2'!S35,"&gt;0")+COUNTIF('Data R2'!U35,"&gt;0")+COUNTIF('Data R2'!W35,"&gt;0")+COUNTIF('Data R2'!Y35,"&gt;0"))&gt;0,1,0))</f>
        <v/>
      </c>
      <c r="K1031" t="inlineStr">
        <is>
          <t>Bibit / Lewat Umur</t>
        </is>
      </c>
      <c r="L1031" t="inlineStr">
        <is>
          <t>Pak Edi Sigit Sutarta; Pak Iput Pradiko; Buk Nuzul Hijri</t>
        </is>
      </c>
      <c r="M1031" t="inlineStr">
        <is>
          <t>Data R</t>
        </is>
      </c>
    </row>
    <row r="1032">
      <c r="A1032" t="inlineStr">
        <is>
          <t>Regional 2</t>
        </is>
      </c>
      <c r="B1032">
        <f>IF('Data R2'!C36="","",'Data R2'!B36)</f>
        <v/>
      </c>
      <c r="C1032">
        <f>IF('Data R2'!C36="","",'Data R2'!C36)</f>
        <v/>
      </c>
      <c r="D1032">
        <f>IF('Data R2'!C36="","",'Data R2'!D36)</f>
        <v/>
      </c>
      <c r="E1032">
        <f>IF('Data R2'!C36="","",'Data R2'!E36)</f>
        <v/>
      </c>
      <c r="F1032">
        <f>IF('Data R2'!C36="","",'Data R2'!F36)</f>
        <v/>
      </c>
      <c r="G1032">
        <f>IF('Data R2'!C36="","",'Data R2'!AD36)</f>
        <v/>
      </c>
      <c r="H1032">
        <f>IF('Data R2'!C36="","",'Data R2'!AC36)</f>
        <v/>
      </c>
      <c r="I1032">
        <f>IF('Data R2'!C36="","",COUNTIF('Data R2'!J36,"&gt;0")+COUNTIF('Data R2'!L36,"&gt;0")+COUNTIF('Data R2'!N36,"&gt;0")+COUNTIF('Data R2'!P36,"&gt;0")+COUNTIF('Data R2'!R36,"&gt;0")+COUNTIF('Data R2'!T36,"&gt;0")+COUNTIF('Data R2'!V36,"&gt;0")+COUNTIF('Data R2'!X36,"&gt;0"))</f>
        <v/>
      </c>
      <c r="J1032">
        <f>IF('Data R2'!C36="","",IF((COUNTIF('Data R2'!K36,"&gt;0")+COUNTIF('Data R2'!M36,"&gt;0")+COUNTIF('Data R2'!O36,"&gt;0")+COUNTIF('Data R2'!Q36,"&gt;0")+COUNTIF('Data R2'!S36,"&gt;0")+COUNTIF('Data R2'!U36,"&gt;0")+COUNTIF('Data R2'!W36,"&gt;0")+COUNTIF('Data R2'!Y36,"&gt;0"))&gt;0,1,0))</f>
        <v/>
      </c>
      <c r="K1032" t="inlineStr">
        <is>
          <t>Evaluasi/Kajian/Pemeriksaan</t>
        </is>
      </c>
      <c r="M1032" t="inlineStr">
        <is>
          <t>Data R</t>
        </is>
      </c>
    </row>
    <row r="1033">
      <c r="A1033" t="inlineStr">
        <is>
          <t>Regional 2</t>
        </is>
      </c>
      <c r="B1033">
        <f>IF('Data R2'!C37="","",'Data R2'!B37)</f>
        <v/>
      </c>
      <c r="C1033">
        <f>IF('Data R2'!C37="","",'Data R2'!C37)</f>
        <v/>
      </c>
      <c r="D1033">
        <f>IF('Data R2'!C37="","",'Data R2'!D37)</f>
        <v/>
      </c>
      <c r="E1033">
        <f>IF('Data R2'!C37="","",'Data R2'!E37)</f>
        <v/>
      </c>
      <c r="F1033">
        <f>IF('Data R2'!C37="","",'Data R2'!F37)</f>
        <v/>
      </c>
      <c r="G1033">
        <f>IF('Data R2'!C37="","",'Data R2'!AD37)</f>
        <v/>
      </c>
      <c r="H1033">
        <f>IF('Data R2'!C37="","",'Data R2'!AC37)</f>
        <v/>
      </c>
      <c r="I1033">
        <f>IF('Data R2'!C37="","",COUNTIF('Data R2'!J37,"&gt;0")+COUNTIF('Data R2'!L37,"&gt;0")+COUNTIF('Data R2'!N37,"&gt;0")+COUNTIF('Data R2'!P37,"&gt;0")+COUNTIF('Data R2'!R37,"&gt;0")+COUNTIF('Data R2'!T37,"&gt;0")+COUNTIF('Data R2'!V37,"&gt;0")+COUNTIF('Data R2'!X37,"&gt;0"))</f>
        <v/>
      </c>
      <c r="J1033">
        <f>IF('Data R2'!C37="","",IF((COUNTIF('Data R2'!K37,"&gt;0")+COUNTIF('Data R2'!M37,"&gt;0")+COUNTIF('Data R2'!O37,"&gt;0")+COUNTIF('Data R2'!Q37,"&gt;0")+COUNTIF('Data R2'!S37,"&gt;0")+COUNTIF('Data R2'!U37,"&gt;0")+COUNTIF('Data R2'!W37,"&gt;0")+COUNTIF('Data R2'!Y37,"&gt;0"))&gt;0,1,0))</f>
        <v/>
      </c>
      <c r="K1033" t="inlineStr">
        <is>
          <t>Produksi / Kultur Teknis</t>
        </is>
      </c>
      <c r="M1033" t="inlineStr">
        <is>
          <t>Data R</t>
        </is>
      </c>
    </row>
    <row r="1034">
      <c r="A1034" t="inlineStr">
        <is>
          <t>Regional 2</t>
        </is>
      </c>
      <c r="B1034">
        <f>IF('Data R2'!C38="","",'Data R2'!B38)</f>
        <v/>
      </c>
      <c r="C1034">
        <f>IF('Data R2'!C38="","",'Data R2'!C38)</f>
        <v/>
      </c>
      <c r="D1034">
        <f>IF('Data R2'!C38="","",'Data R2'!D38)</f>
        <v/>
      </c>
      <c r="E1034">
        <f>IF('Data R2'!C38="","",'Data R2'!E38)</f>
        <v/>
      </c>
      <c r="F1034">
        <f>IF('Data R2'!C38="","",'Data R2'!F38)</f>
        <v/>
      </c>
      <c r="G1034">
        <f>IF('Data R2'!C38="","",'Data R2'!AD38)</f>
        <v/>
      </c>
      <c r="H1034">
        <f>IF('Data R2'!C38="","",'Data R2'!AC38)</f>
        <v/>
      </c>
      <c r="I1034">
        <f>IF('Data R2'!C38="","",COUNTIF('Data R2'!J38,"&gt;0")+COUNTIF('Data R2'!L38,"&gt;0")+COUNTIF('Data R2'!N38,"&gt;0")+COUNTIF('Data R2'!P38,"&gt;0")+COUNTIF('Data R2'!R38,"&gt;0")+COUNTIF('Data R2'!T38,"&gt;0")+COUNTIF('Data R2'!V38,"&gt;0")+COUNTIF('Data R2'!X38,"&gt;0"))</f>
        <v/>
      </c>
      <c r="J1034">
        <f>IF('Data R2'!C38="","",IF((COUNTIF('Data R2'!K38,"&gt;0")+COUNTIF('Data R2'!M38,"&gt;0")+COUNTIF('Data R2'!O38,"&gt;0")+COUNTIF('Data R2'!Q38,"&gt;0")+COUNTIF('Data R2'!S38,"&gt;0")+COUNTIF('Data R2'!U38,"&gt;0")+COUNTIF('Data R2'!W38,"&gt;0")+COUNTIF('Data R2'!Y38,"&gt;0"))&gt;0,1,0))</f>
        <v/>
      </c>
      <c r="M1034" t="inlineStr">
        <is>
          <t>Data R</t>
        </is>
      </c>
    </row>
    <row r="1035">
      <c r="A1035" t="inlineStr">
        <is>
          <t>Regional 2</t>
        </is>
      </c>
      <c r="B1035">
        <f>IF('Data R2'!C39="","",'Data R2'!B39)</f>
        <v/>
      </c>
      <c r="C1035">
        <f>IF('Data R2'!C39="","",'Data R2'!C39)</f>
        <v/>
      </c>
      <c r="D1035">
        <f>IF('Data R2'!C39="","",'Data R2'!D39)</f>
        <v/>
      </c>
      <c r="E1035">
        <f>IF('Data R2'!C39="","",'Data R2'!E39)</f>
        <v/>
      </c>
      <c r="F1035">
        <f>IF('Data R2'!C39="","",'Data R2'!F39)</f>
        <v/>
      </c>
      <c r="G1035">
        <f>IF('Data R2'!C39="","",'Data R2'!AD39)</f>
        <v/>
      </c>
      <c r="H1035">
        <f>IF('Data R2'!C39="","",'Data R2'!AC39)</f>
        <v/>
      </c>
      <c r="I1035">
        <f>IF('Data R2'!C39="","",COUNTIF('Data R2'!J39,"&gt;0")+COUNTIF('Data R2'!L39,"&gt;0")+COUNTIF('Data R2'!N39,"&gt;0")+COUNTIF('Data R2'!P39,"&gt;0")+COUNTIF('Data R2'!R39,"&gt;0")+COUNTIF('Data R2'!T39,"&gt;0")+COUNTIF('Data R2'!V39,"&gt;0")+COUNTIF('Data R2'!X39,"&gt;0"))</f>
        <v/>
      </c>
      <c r="J1035">
        <f>IF('Data R2'!C39="","",IF((COUNTIF('Data R2'!K39,"&gt;0")+COUNTIF('Data R2'!M39,"&gt;0")+COUNTIF('Data R2'!O39,"&gt;0")+COUNTIF('Data R2'!Q39,"&gt;0")+COUNTIF('Data R2'!S39,"&gt;0")+COUNTIF('Data R2'!U39,"&gt;0")+COUNTIF('Data R2'!W39,"&gt;0")+COUNTIF('Data R2'!Y39,"&gt;0"))&gt;0,1,0))</f>
        <v/>
      </c>
      <c r="M1035" t="inlineStr">
        <is>
          <t>Data R</t>
        </is>
      </c>
    </row>
    <row r="1036">
      <c r="A1036" t="inlineStr">
        <is>
          <t>Regional 2</t>
        </is>
      </c>
      <c r="B1036">
        <f>IF('Data R2'!C40="","",'Data R2'!B40)</f>
        <v/>
      </c>
      <c r="C1036">
        <f>IF('Data R2'!C40="","",'Data R2'!C40)</f>
        <v/>
      </c>
      <c r="D1036">
        <f>IF('Data R2'!C40="","",'Data R2'!D40)</f>
        <v/>
      </c>
      <c r="E1036">
        <f>IF('Data R2'!C40="","",'Data R2'!E40)</f>
        <v/>
      </c>
      <c r="F1036">
        <f>IF('Data R2'!C40="","",'Data R2'!F40)</f>
        <v/>
      </c>
      <c r="G1036">
        <f>IF('Data R2'!C40="","",'Data R2'!AD40)</f>
        <v/>
      </c>
      <c r="H1036">
        <f>IF('Data R2'!C40="","",'Data R2'!AC40)</f>
        <v/>
      </c>
      <c r="I1036">
        <f>IF('Data R2'!C40="","",COUNTIF('Data R2'!J40,"&gt;0")+COUNTIF('Data R2'!L40,"&gt;0")+COUNTIF('Data R2'!N40,"&gt;0")+COUNTIF('Data R2'!P40,"&gt;0")+COUNTIF('Data R2'!R40,"&gt;0")+COUNTIF('Data R2'!T40,"&gt;0")+COUNTIF('Data R2'!V40,"&gt;0")+COUNTIF('Data R2'!X40,"&gt;0"))</f>
        <v/>
      </c>
      <c r="J1036">
        <f>IF('Data R2'!C40="","",IF((COUNTIF('Data R2'!K40,"&gt;0")+COUNTIF('Data R2'!M40,"&gt;0")+COUNTIF('Data R2'!O40,"&gt;0")+COUNTIF('Data R2'!Q40,"&gt;0")+COUNTIF('Data R2'!S40,"&gt;0")+COUNTIF('Data R2'!U40,"&gt;0")+COUNTIF('Data R2'!W40,"&gt;0")+COUNTIF('Data R2'!Y40,"&gt;0"))&gt;0,1,0))</f>
        <v/>
      </c>
      <c r="K1036" t="inlineStr">
        <is>
          <t>Tanam Ulang / Program TU</t>
        </is>
      </c>
      <c r="L1036" t="inlineStr">
        <is>
          <t>Pak Edi Sigit Sutarta; Pak Iput Pradiko</t>
        </is>
      </c>
      <c r="M1036" t="inlineStr">
        <is>
          <t>Data R</t>
        </is>
      </c>
    </row>
    <row r="1037">
      <c r="A1037" t="inlineStr">
        <is>
          <t>Regional 2</t>
        </is>
      </c>
      <c r="B1037">
        <f>IF('Data R2'!C41="","",'Data R2'!B41)</f>
        <v/>
      </c>
      <c r="C1037">
        <f>IF('Data R2'!C41="","",'Data R2'!C41)</f>
        <v/>
      </c>
      <c r="D1037">
        <f>IF('Data R2'!C41="","",'Data R2'!D41)</f>
        <v/>
      </c>
      <c r="E1037">
        <f>IF('Data R2'!C41="","",'Data R2'!E41)</f>
        <v/>
      </c>
      <c r="F1037">
        <f>IF('Data R2'!C41="","",'Data R2'!F41)</f>
        <v/>
      </c>
      <c r="G1037">
        <f>IF('Data R2'!C41="","",'Data R2'!AD41)</f>
        <v/>
      </c>
      <c r="H1037">
        <f>IF('Data R2'!C41="","",'Data R2'!AC41)</f>
        <v/>
      </c>
      <c r="I1037">
        <f>IF('Data R2'!C41="","",COUNTIF('Data R2'!J41,"&gt;0")+COUNTIF('Data R2'!L41,"&gt;0")+COUNTIF('Data R2'!N41,"&gt;0")+COUNTIF('Data R2'!P41,"&gt;0")+COUNTIF('Data R2'!R41,"&gt;0")+COUNTIF('Data R2'!T41,"&gt;0")+COUNTIF('Data R2'!V41,"&gt;0")+COUNTIF('Data R2'!X41,"&gt;0"))</f>
        <v/>
      </c>
      <c r="J1037">
        <f>IF('Data R2'!C41="","",IF((COUNTIF('Data R2'!K41,"&gt;0")+COUNTIF('Data R2'!M41,"&gt;0")+COUNTIF('Data R2'!O41,"&gt;0")+COUNTIF('Data R2'!Q41,"&gt;0")+COUNTIF('Data R2'!S41,"&gt;0")+COUNTIF('Data R2'!U41,"&gt;0")+COUNTIF('Data R2'!W41,"&gt;0")+COUNTIF('Data R2'!Y41,"&gt;0"))&gt;0,1,0))</f>
        <v/>
      </c>
      <c r="L1037" t="inlineStr">
        <is>
          <t>Pak Edi Sigit Sutarta; Pak Iput Pradiko</t>
        </is>
      </c>
      <c r="M1037" t="inlineStr">
        <is>
          <t>Data R</t>
        </is>
      </c>
    </row>
    <row r="1038">
      <c r="A1038" t="inlineStr">
        <is>
          <t>Regional 2</t>
        </is>
      </c>
      <c r="B1038">
        <f>IF('Data R2'!C42="","",'Data R2'!B42)</f>
        <v/>
      </c>
      <c r="C1038">
        <f>IF('Data R2'!C42="","",'Data R2'!C42)</f>
        <v/>
      </c>
      <c r="D1038">
        <f>IF('Data R2'!C42="","",'Data R2'!D42)</f>
        <v/>
      </c>
      <c r="E1038">
        <f>IF('Data R2'!C42="","",'Data R2'!E42)</f>
        <v/>
      </c>
      <c r="F1038">
        <f>IF('Data R2'!C42="","",'Data R2'!F42)</f>
        <v/>
      </c>
      <c r="G1038">
        <f>IF('Data R2'!C42="","",'Data R2'!AD42)</f>
        <v/>
      </c>
      <c r="H1038">
        <f>IF('Data R2'!C42="","",'Data R2'!AC42)</f>
        <v/>
      </c>
      <c r="I1038">
        <f>IF('Data R2'!C42="","",COUNTIF('Data R2'!J42,"&gt;0")+COUNTIF('Data R2'!L42,"&gt;0")+COUNTIF('Data R2'!N42,"&gt;0")+COUNTIF('Data R2'!P42,"&gt;0")+COUNTIF('Data R2'!R42,"&gt;0")+COUNTIF('Data R2'!T42,"&gt;0")+COUNTIF('Data R2'!V42,"&gt;0")+COUNTIF('Data R2'!X42,"&gt;0"))</f>
        <v/>
      </c>
      <c r="J1038">
        <f>IF('Data R2'!C42="","",IF((COUNTIF('Data R2'!K42,"&gt;0")+COUNTIF('Data R2'!M42,"&gt;0")+COUNTIF('Data R2'!O42,"&gt;0")+COUNTIF('Data R2'!Q42,"&gt;0")+COUNTIF('Data R2'!S42,"&gt;0")+COUNTIF('Data R2'!U42,"&gt;0")+COUNTIF('Data R2'!W42,"&gt;0")+COUNTIF('Data R2'!Y42,"&gt;0"))&gt;0,1,0))</f>
        <v/>
      </c>
      <c r="L1038" t="inlineStr">
        <is>
          <t>Pak Edi Sigit Sutarta; Pak Iput Pradiko</t>
        </is>
      </c>
      <c r="M1038" t="inlineStr">
        <is>
          <t>Data R</t>
        </is>
      </c>
    </row>
    <row r="1039">
      <c r="A1039" t="inlineStr">
        <is>
          <t>Regional 2</t>
        </is>
      </c>
      <c r="B1039">
        <f>IF('Data R2'!C43="","",'Data R2'!B43)</f>
        <v/>
      </c>
      <c r="C1039">
        <f>IF('Data R2'!C43="","",'Data R2'!C43)</f>
        <v/>
      </c>
      <c r="D1039">
        <f>IF('Data R2'!C43="","",'Data R2'!D43)</f>
        <v/>
      </c>
      <c r="E1039">
        <f>IF('Data R2'!C43="","",'Data R2'!E43)</f>
        <v/>
      </c>
      <c r="F1039">
        <f>IF('Data R2'!C43="","",'Data R2'!F43)</f>
        <v/>
      </c>
      <c r="G1039">
        <f>IF('Data R2'!C43="","",'Data R2'!AD43)</f>
        <v/>
      </c>
      <c r="H1039">
        <f>IF('Data R2'!C43="","",'Data R2'!AC43)</f>
        <v/>
      </c>
      <c r="I1039">
        <f>IF('Data R2'!C43="","",COUNTIF('Data R2'!J43,"&gt;0")+COUNTIF('Data R2'!L43,"&gt;0")+COUNTIF('Data R2'!N43,"&gt;0")+COUNTIF('Data R2'!P43,"&gt;0")+COUNTIF('Data R2'!R43,"&gt;0")+COUNTIF('Data R2'!T43,"&gt;0")+COUNTIF('Data R2'!V43,"&gt;0")+COUNTIF('Data R2'!X43,"&gt;0"))</f>
        <v/>
      </c>
      <c r="J1039">
        <f>IF('Data R2'!C43="","",IF((COUNTIF('Data R2'!K43,"&gt;0")+COUNTIF('Data R2'!M43,"&gt;0")+COUNTIF('Data R2'!O43,"&gt;0")+COUNTIF('Data R2'!Q43,"&gt;0")+COUNTIF('Data R2'!S43,"&gt;0")+COUNTIF('Data R2'!U43,"&gt;0")+COUNTIF('Data R2'!W43,"&gt;0")+COUNTIF('Data R2'!Y43,"&gt;0"))&gt;0,1,0))</f>
        <v/>
      </c>
      <c r="L1039" t="inlineStr">
        <is>
          <t>Pak Edi Sigit Sutarta; Pak Iput Pradiko</t>
        </is>
      </c>
      <c r="M1039" t="inlineStr">
        <is>
          <t>Data R</t>
        </is>
      </c>
    </row>
    <row r="1040">
      <c r="A1040" t="inlineStr">
        <is>
          <t>Regional 2</t>
        </is>
      </c>
      <c r="B1040">
        <f>IF('Data R2'!C44="","",'Data R2'!B44)</f>
        <v/>
      </c>
      <c r="C1040">
        <f>IF('Data R2'!C44="","",'Data R2'!C44)</f>
        <v/>
      </c>
      <c r="D1040">
        <f>IF('Data R2'!C44="","",'Data R2'!D44)</f>
        <v/>
      </c>
      <c r="E1040">
        <f>IF('Data R2'!C44="","",'Data R2'!E44)</f>
        <v/>
      </c>
      <c r="F1040">
        <f>IF('Data R2'!C44="","",'Data R2'!F44)</f>
        <v/>
      </c>
      <c r="G1040">
        <f>IF('Data R2'!C44="","",'Data R2'!AD44)</f>
        <v/>
      </c>
      <c r="H1040">
        <f>IF('Data R2'!C44="","",'Data R2'!AC44)</f>
        <v/>
      </c>
      <c r="I1040">
        <f>IF('Data R2'!C44="","",COUNTIF('Data R2'!J44,"&gt;0")+COUNTIF('Data R2'!L44,"&gt;0")+COUNTIF('Data R2'!N44,"&gt;0")+COUNTIF('Data R2'!P44,"&gt;0")+COUNTIF('Data R2'!R44,"&gt;0")+COUNTIF('Data R2'!T44,"&gt;0")+COUNTIF('Data R2'!V44,"&gt;0")+COUNTIF('Data R2'!X44,"&gt;0"))</f>
        <v/>
      </c>
      <c r="J1040">
        <f>IF('Data R2'!C44="","",IF((COUNTIF('Data R2'!K44,"&gt;0")+COUNTIF('Data R2'!M44,"&gt;0")+COUNTIF('Data R2'!O44,"&gt;0")+COUNTIF('Data R2'!Q44,"&gt;0")+COUNTIF('Data R2'!S44,"&gt;0")+COUNTIF('Data R2'!U44,"&gt;0")+COUNTIF('Data R2'!W44,"&gt;0")+COUNTIF('Data R2'!Y44,"&gt;0"))&gt;0,1,0))</f>
        <v/>
      </c>
      <c r="L1040" t="inlineStr">
        <is>
          <t>Pak Edi Sigit Sutarta; Pak Iput Pradiko; Buk Nuzul Hijri; Pak Prast</t>
        </is>
      </c>
      <c r="M1040" t="inlineStr">
        <is>
          <t>Data R</t>
        </is>
      </c>
    </row>
    <row r="1041">
      <c r="A1041" t="inlineStr">
        <is>
          <t>Regional 2</t>
        </is>
      </c>
      <c r="B1041">
        <f>IF('Data R2'!C45="","",'Data R2'!B45)</f>
        <v/>
      </c>
      <c r="C1041">
        <f>IF('Data R2'!C45="","",'Data R2'!C45)</f>
        <v/>
      </c>
      <c r="D1041">
        <f>IF('Data R2'!C45="","",'Data R2'!D45)</f>
        <v/>
      </c>
      <c r="E1041">
        <f>IF('Data R2'!C45="","",'Data R2'!E45)</f>
        <v/>
      </c>
      <c r="F1041">
        <f>IF('Data R2'!C45="","",'Data R2'!F45)</f>
        <v/>
      </c>
      <c r="G1041">
        <f>IF('Data R2'!C45="","",'Data R2'!AD45)</f>
        <v/>
      </c>
      <c r="H1041">
        <f>IF('Data R2'!C45="","",'Data R2'!AC45)</f>
        <v/>
      </c>
      <c r="I1041">
        <f>IF('Data R2'!C45="","",COUNTIF('Data R2'!J45,"&gt;0")+COUNTIF('Data R2'!L45,"&gt;0")+COUNTIF('Data R2'!N45,"&gt;0")+COUNTIF('Data R2'!P45,"&gt;0")+COUNTIF('Data R2'!R45,"&gt;0")+COUNTIF('Data R2'!T45,"&gt;0")+COUNTIF('Data R2'!V45,"&gt;0")+COUNTIF('Data R2'!X45,"&gt;0"))</f>
        <v/>
      </c>
      <c r="J1041">
        <f>IF('Data R2'!C45="","",IF((COUNTIF('Data R2'!K45,"&gt;0")+COUNTIF('Data R2'!M45,"&gt;0")+COUNTIF('Data R2'!O45,"&gt;0")+COUNTIF('Data R2'!Q45,"&gt;0")+COUNTIF('Data R2'!S45,"&gt;0")+COUNTIF('Data R2'!U45,"&gt;0")+COUNTIF('Data R2'!W45,"&gt;0")+COUNTIF('Data R2'!Y45,"&gt;0"))&gt;0,1,0))</f>
        <v/>
      </c>
      <c r="L1041" t="inlineStr">
        <is>
          <t>Pak Edi Sigit Sutarta; Pak Iput Pradiko; Buk Nuzul Hijri; Pak Prast</t>
        </is>
      </c>
      <c r="M1041" t="inlineStr">
        <is>
          <t>Data R</t>
        </is>
      </c>
    </row>
    <row r="1042">
      <c r="A1042" t="inlineStr">
        <is>
          <t>Regional 2</t>
        </is>
      </c>
      <c r="B1042">
        <f>IF('Data R2'!C46="","",'Data R2'!B46)</f>
        <v/>
      </c>
      <c r="C1042">
        <f>IF('Data R2'!C46="","",'Data R2'!C46)</f>
        <v/>
      </c>
      <c r="D1042">
        <f>IF('Data R2'!C46="","",'Data R2'!D46)</f>
        <v/>
      </c>
      <c r="E1042">
        <f>IF('Data R2'!C46="","",'Data R2'!E46)</f>
        <v/>
      </c>
      <c r="F1042">
        <f>IF('Data R2'!C46="","",'Data R2'!F46)</f>
        <v/>
      </c>
      <c r="G1042">
        <f>IF('Data R2'!C46="","",'Data R2'!AD46)</f>
        <v/>
      </c>
      <c r="H1042">
        <f>IF('Data R2'!C46="","",'Data R2'!AC46)</f>
        <v/>
      </c>
      <c r="I1042">
        <f>IF('Data R2'!C46="","",COUNTIF('Data R2'!J46,"&gt;0")+COUNTIF('Data R2'!L46,"&gt;0")+COUNTIF('Data R2'!N46,"&gt;0")+COUNTIF('Data R2'!P46,"&gt;0")+COUNTIF('Data R2'!R46,"&gt;0")+COUNTIF('Data R2'!T46,"&gt;0")+COUNTIF('Data R2'!V46,"&gt;0")+COUNTIF('Data R2'!X46,"&gt;0"))</f>
        <v/>
      </c>
      <c r="J1042">
        <f>IF('Data R2'!C46="","",IF((COUNTIF('Data R2'!K46,"&gt;0")+COUNTIF('Data R2'!M46,"&gt;0")+COUNTIF('Data R2'!O46,"&gt;0")+COUNTIF('Data R2'!Q46,"&gt;0")+COUNTIF('Data R2'!S46,"&gt;0")+COUNTIF('Data R2'!U46,"&gt;0")+COUNTIF('Data R2'!W46,"&gt;0")+COUNTIF('Data R2'!Y46,"&gt;0"))&gt;0,1,0))</f>
        <v/>
      </c>
      <c r="L1042" t="inlineStr">
        <is>
          <t>Pak Edi Sigit Sutarta; Pak Iput Pradiko; Buk Nuzul Hijri; Pak Prast</t>
        </is>
      </c>
      <c r="M1042" t="inlineStr">
        <is>
          <t>Data R</t>
        </is>
      </c>
    </row>
    <row r="1043">
      <c r="A1043" t="inlineStr">
        <is>
          <t>Regional 2</t>
        </is>
      </c>
      <c r="B1043">
        <f>IF('Data R2'!C47="","",'Data R2'!B47)</f>
        <v/>
      </c>
      <c r="C1043">
        <f>IF('Data R2'!C47="","",'Data R2'!C47)</f>
        <v/>
      </c>
      <c r="D1043">
        <f>IF('Data R2'!C47="","",'Data R2'!D47)</f>
        <v/>
      </c>
      <c r="E1043">
        <f>IF('Data R2'!C47="","",'Data R2'!E47)</f>
        <v/>
      </c>
      <c r="F1043">
        <f>IF('Data R2'!C47="","",'Data R2'!F47)</f>
        <v/>
      </c>
      <c r="G1043">
        <f>IF('Data R2'!C47="","",'Data R2'!AD47)</f>
        <v/>
      </c>
      <c r="H1043">
        <f>IF('Data R2'!C47="","",'Data R2'!AC47)</f>
        <v/>
      </c>
      <c r="I1043">
        <f>IF('Data R2'!C47="","",COUNTIF('Data R2'!J47,"&gt;0")+COUNTIF('Data R2'!L47,"&gt;0")+COUNTIF('Data R2'!N47,"&gt;0")+COUNTIF('Data R2'!P47,"&gt;0")+COUNTIF('Data R2'!R47,"&gt;0")+COUNTIF('Data R2'!T47,"&gt;0")+COUNTIF('Data R2'!V47,"&gt;0")+COUNTIF('Data R2'!X47,"&gt;0"))</f>
        <v/>
      </c>
      <c r="J1043">
        <f>IF('Data R2'!C47="","",IF((COUNTIF('Data R2'!K47,"&gt;0")+COUNTIF('Data R2'!M47,"&gt;0")+COUNTIF('Data R2'!O47,"&gt;0")+COUNTIF('Data R2'!Q47,"&gt;0")+COUNTIF('Data R2'!S47,"&gt;0")+COUNTIF('Data R2'!U47,"&gt;0")+COUNTIF('Data R2'!W47,"&gt;0")+COUNTIF('Data R2'!Y47,"&gt;0"))&gt;0,1,0))</f>
        <v/>
      </c>
      <c r="L1043" t="inlineStr">
        <is>
          <t>Pak Edi Sigit Sutarta; Pak Iput Pradiko; Buk Nuzul Hijri; Pak Prast</t>
        </is>
      </c>
      <c r="M1043" t="inlineStr">
        <is>
          <t>Data R</t>
        </is>
      </c>
    </row>
    <row r="1044">
      <c r="A1044" t="inlineStr">
        <is>
          <t>Regional 2</t>
        </is>
      </c>
      <c r="B1044">
        <f>IF('Data R2'!C48="","",'Data R2'!B48)</f>
        <v/>
      </c>
      <c r="C1044">
        <f>IF('Data R2'!C48="","",'Data R2'!C48)</f>
        <v/>
      </c>
      <c r="D1044">
        <f>IF('Data R2'!C48="","",'Data R2'!D48)</f>
        <v/>
      </c>
      <c r="E1044">
        <f>IF('Data R2'!C48="","",'Data R2'!E48)</f>
        <v/>
      </c>
      <c r="F1044">
        <f>IF('Data R2'!C48="","",'Data R2'!F48)</f>
        <v/>
      </c>
      <c r="G1044">
        <f>IF('Data R2'!C48="","",'Data R2'!AD48)</f>
        <v/>
      </c>
      <c r="H1044">
        <f>IF('Data R2'!C48="","",'Data R2'!AC48)</f>
        <v/>
      </c>
      <c r="I1044">
        <f>IF('Data R2'!C48="","",COUNTIF('Data R2'!J48,"&gt;0")+COUNTIF('Data R2'!L48,"&gt;0")+COUNTIF('Data R2'!N48,"&gt;0")+COUNTIF('Data R2'!P48,"&gt;0")+COUNTIF('Data R2'!R48,"&gt;0")+COUNTIF('Data R2'!T48,"&gt;0")+COUNTIF('Data R2'!V48,"&gt;0")+COUNTIF('Data R2'!X48,"&gt;0"))</f>
        <v/>
      </c>
      <c r="J1044">
        <f>IF('Data R2'!C48="","",IF((COUNTIF('Data R2'!K48,"&gt;0")+COUNTIF('Data R2'!M48,"&gt;0")+COUNTIF('Data R2'!O48,"&gt;0")+COUNTIF('Data R2'!Q48,"&gt;0")+COUNTIF('Data R2'!S48,"&gt;0")+COUNTIF('Data R2'!U48,"&gt;0")+COUNTIF('Data R2'!W48,"&gt;0")+COUNTIF('Data R2'!Y48,"&gt;0"))&gt;0,1,0))</f>
        <v/>
      </c>
      <c r="L1044" t="inlineStr">
        <is>
          <t>Pak Edi Sigit Sutarta; Pak Iput Pradiko; Buk Nuzul Hijri; Pak Prast</t>
        </is>
      </c>
      <c r="M1044" t="inlineStr">
        <is>
          <t>Data R</t>
        </is>
      </c>
    </row>
    <row r="1045">
      <c r="A1045" t="inlineStr">
        <is>
          <t>Regional 2</t>
        </is>
      </c>
      <c r="B1045">
        <f>IF('Data R2'!C49="","",'Data R2'!B49)</f>
        <v/>
      </c>
      <c r="C1045">
        <f>IF('Data R2'!C49="","",'Data R2'!C49)</f>
        <v/>
      </c>
      <c r="D1045">
        <f>IF('Data R2'!C49="","",'Data R2'!D49)</f>
        <v/>
      </c>
      <c r="E1045">
        <f>IF('Data R2'!C49="","",'Data R2'!E49)</f>
        <v/>
      </c>
      <c r="F1045">
        <f>IF('Data R2'!C49="","",'Data R2'!F49)</f>
        <v/>
      </c>
      <c r="G1045">
        <f>IF('Data R2'!C49="","",'Data R2'!AD49)</f>
        <v/>
      </c>
      <c r="H1045">
        <f>IF('Data R2'!C49="","",'Data R2'!AC49)</f>
        <v/>
      </c>
      <c r="I1045">
        <f>IF('Data R2'!C49="","",COUNTIF('Data R2'!J49,"&gt;0")+COUNTIF('Data R2'!L49,"&gt;0")+COUNTIF('Data R2'!N49,"&gt;0")+COUNTIF('Data R2'!P49,"&gt;0")+COUNTIF('Data R2'!R49,"&gt;0")+COUNTIF('Data R2'!T49,"&gt;0")+COUNTIF('Data R2'!V49,"&gt;0")+COUNTIF('Data R2'!X49,"&gt;0"))</f>
        <v/>
      </c>
      <c r="J1045">
        <f>IF('Data R2'!C49="","",IF((COUNTIF('Data R2'!K49,"&gt;0")+COUNTIF('Data R2'!M49,"&gt;0")+COUNTIF('Data R2'!O49,"&gt;0")+COUNTIF('Data R2'!Q49,"&gt;0")+COUNTIF('Data R2'!S49,"&gt;0")+COUNTIF('Data R2'!U49,"&gt;0")+COUNTIF('Data R2'!W49,"&gt;0")+COUNTIF('Data R2'!Y49,"&gt;0"))&gt;0,1,0))</f>
        <v/>
      </c>
      <c r="L1045" t="inlineStr">
        <is>
          <t>Pak Edi Sigit Sutarta; Pak Iput Pradiko; Buk Nuzul Hijri; Pak Prast</t>
        </is>
      </c>
      <c r="M1045" t="inlineStr">
        <is>
          <t>Data R</t>
        </is>
      </c>
    </row>
    <row r="1046">
      <c r="A1046" t="inlineStr">
        <is>
          <t>Regional 2</t>
        </is>
      </c>
      <c r="B1046">
        <f>IF('Data R2'!C50="","",'Data R2'!B50)</f>
        <v/>
      </c>
      <c r="C1046">
        <f>IF('Data R2'!C50="","",'Data R2'!C50)</f>
        <v/>
      </c>
      <c r="D1046">
        <f>IF('Data R2'!C50="","",'Data R2'!D50)</f>
        <v/>
      </c>
      <c r="E1046">
        <f>IF('Data R2'!C50="","",'Data R2'!E50)</f>
        <v/>
      </c>
      <c r="F1046">
        <f>IF('Data R2'!C50="","",'Data R2'!F50)</f>
        <v/>
      </c>
      <c r="G1046">
        <f>IF('Data R2'!C50="","",'Data R2'!AD50)</f>
        <v/>
      </c>
      <c r="H1046">
        <f>IF('Data R2'!C50="","",'Data R2'!AC50)</f>
        <v/>
      </c>
      <c r="I1046">
        <f>IF('Data R2'!C50="","",COUNTIF('Data R2'!J50,"&gt;0")+COUNTIF('Data R2'!L50,"&gt;0")+COUNTIF('Data R2'!N50,"&gt;0")+COUNTIF('Data R2'!P50,"&gt;0")+COUNTIF('Data R2'!R50,"&gt;0")+COUNTIF('Data R2'!T50,"&gt;0")+COUNTIF('Data R2'!V50,"&gt;0")+COUNTIF('Data R2'!X50,"&gt;0"))</f>
        <v/>
      </c>
      <c r="J1046">
        <f>IF('Data R2'!C50="","",IF((COUNTIF('Data R2'!K50,"&gt;0")+COUNTIF('Data R2'!M50,"&gt;0")+COUNTIF('Data R2'!O50,"&gt;0")+COUNTIF('Data R2'!Q50,"&gt;0")+COUNTIF('Data R2'!S50,"&gt;0")+COUNTIF('Data R2'!U50,"&gt;0")+COUNTIF('Data R2'!W50,"&gt;0")+COUNTIF('Data R2'!Y50,"&gt;0"))&gt;0,1,0))</f>
        <v/>
      </c>
      <c r="K1046" t="inlineStr">
        <is>
          <t>Produksi / Kultur Teknis</t>
        </is>
      </c>
      <c r="L1046" t="inlineStr">
        <is>
          <t>Pak Edi Sigit Sutarta; Pak Iput Pradiko</t>
        </is>
      </c>
      <c r="M1046" t="inlineStr">
        <is>
          <t>Data R</t>
        </is>
      </c>
    </row>
    <row r="1047">
      <c r="A1047" t="inlineStr">
        <is>
          <t>Regional 2</t>
        </is>
      </c>
      <c r="B1047">
        <f>IF('Data R2'!C51="","",'Data R2'!B51)</f>
        <v/>
      </c>
      <c r="C1047">
        <f>IF('Data R2'!C51="","",'Data R2'!C51)</f>
        <v/>
      </c>
      <c r="D1047">
        <f>IF('Data R2'!C51="","",'Data R2'!D51)</f>
        <v/>
      </c>
      <c r="E1047">
        <f>IF('Data R2'!C51="","",'Data R2'!E51)</f>
        <v/>
      </c>
      <c r="F1047">
        <f>IF('Data R2'!C51="","",'Data R2'!F51)</f>
        <v/>
      </c>
      <c r="G1047">
        <f>IF('Data R2'!C51="","",'Data R2'!AD51)</f>
        <v/>
      </c>
      <c r="H1047">
        <f>IF('Data R2'!C51="","",'Data R2'!AC51)</f>
        <v/>
      </c>
      <c r="I1047">
        <f>IF('Data R2'!C51="","",COUNTIF('Data R2'!J51,"&gt;0")+COUNTIF('Data R2'!L51,"&gt;0")+COUNTIF('Data R2'!N51,"&gt;0")+COUNTIF('Data R2'!P51,"&gt;0")+COUNTIF('Data R2'!R51,"&gt;0")+COUNTIF('Data R2'!T51,"&gt;0")+COUNTIF('Data R2'!V51,"&gt;0")+COUNTIF('Data R2'!X51,"&gt;0"))</f>
        <v/>
      </c>
      <c r="J1047">
        <f>IF('Data R2'!C51="","",IF((COUNTIF('Data R2'!K51,"&gt;0")+COUNTIF('Data R2'!M51,"&gt;0")+COUNTIF('Data R2'!O51,"&gt;0")+COUNTIF('Data R2'!Q51,"&gt;0")+COUNTIF('Data R2'!S51,"&gt;0")+COUNTIF('Data R2'!U51,"&gt;0")+COUNTIF('Data R2'!W51,"&gt;0")+COUNTIF('Data R2'!Y51,"&gt;0"))&gt;0,1,0))</f>
        <v/>
      </c>
      <c r="K1047" t="inlineStr">
        <is>
          <t>Produksi / Kultur Teknis</t>
        </is>
      </c>
      <c r="L1047" t="inlineStr">
        <is>
          <t>Pak Edi Sigit Sutarta; Pak Iput Pradiko</t>
        </is>
      </c>
      <c r="M1047" t="inlineStr">
        <is>
          <t>Data R</t>
        </is>
      </c>
    </row>
    <row r="1048">
      <c r="A1048" t="inlineStr">
        <is>
          <t>Regional 2</t>
        </is>
      </c>
      <c r="B1048">
        <f>IF('Data R2'!C52="","",'Data R2'!B52)</f>
        <v/>
      </c>
      <c r="C1048">
        <f>IF('Data R2'!C52="","",'Data R2'!C52)</f>
        <v/>
      </c>
      <c r="D1048">
        <f>IF('Data R2'!C52="","",'Data R2'!D52)</f>
        <v/>
      </c>
      <c r="E1048">
        <f>IF('Data R2'!C52="","",'Data R2'!E52)</f>
        <v/>
      </c>
      <c r="F1048">
        <f>IF('Data R2'!C52="","",'Data R2'!F52)</f>
        <v/>
      </c>
      <c r="G1048">
        <f>IF('Data R2'!C52="","",'Data R2'!AD52)</f>
        <v/>
      </c>
      <c r="H1048">
        <f>IF('Data R2'!C52="","",'Data R2'!AC52)</f>
        <v/>
      </c>
      <c r="I1048">
        <f>IF('Data R2'!C52="","",COUNTIF('Data R2'!J52,"&gt;0")+COUNTIF('Data R2'!L52,"&gt;0")+COUNTIF('Data R2'!N52,"&gt;0")+COUNTIF('Data R2'!P52,"&gt;0")+COUNTIF('Data R2'!R52,"&gt;0")+COUNTIF('Data R2'!T52,"&gt;0")+COUNTIF('Data R2'!V52,"&gt;0")+COUNTIF('Data R2'!X52,"&gt;0"))</f>
        <v/>
      </c>
      <c r="J1048">
        <f>IF('Data R2'!C52="","",IF((COUNTIF('Data R2'!K52,"&gt;0")+COUNTIF('Data R2'!M52,"&gt;0")+COUNTIF('Data R2'!O52,"&gt;0")+COUNTIF('Data R2'!Q52,"&gt;0")+COUNTIF('Data R2'!S52,"&gt;0")+COUNTIF('Data R2'!U52,"&gt;0")+COUNTIF('Data R2'!W52,"&gt;0")+COUNTIF('Data R2'!Y52,"&gt;0"))&gt;0,1,0))</f>
        <v/>
      </c>
      <c r="L1048" t="inlineStr">
        <is>
          <t>Pak Edi Sigit Sutarta; Pak Iput Pradiko</t>
        </is>
      </c>
      <c r="M1048" t="inlineStr">
        <is>
          <t>Data R</t>
        </is>
      </c>
    </row>
    <row r="1049">
      <c r="A1049" t="inlineStr">
        <is>
          <t>Regional 2</t>
        </is>
      </c>
      <c r="B1049">
        <f>IF('Data R2'!C53="","",'Data R2'!B53)</f>
        <v/>
      </c>
      <c r="C1049">
        <f>IF('Data R2'!C53="","",'Data R2'!C53)</f>
        <v/>
      </c>
      <c r="D1049">
        <f>IF('Data R2'!C53="","",'Data R2'!D53)</f>
        <v/>
      </c>
      <c r="E1049">
        <f>IF('Data R2'!C53="","",'Data R2'!E53)</f>
        <v/>
      </c>
      <c r="F1049">
        <f>IF('Data R2'!C53="","",'Data R2'!F53)</f>
        <v/>
      </c>
      <c r="G1049">
        <f>IF('Data R2'!C53="","",'Data R2'!AD53)</f>
        <v/>
      </c>
      <c r="H1049">
        <f>IF('Data R2'!C53="","",'Data R2'!AC53)</f>
        <v/>
      </c>
      <c r="I1049">
        <f>IF('Data R2'!C53="","",COUNTIF('Data R2'!J53,"&gt;0")+COUNTIF('Data R2'!L53,"&gt;0")+COUNTIF('Data R2'!N53,"&gt;0")+COUNTIF('Data R2'!P53,"&gt;0")+COUNTIF('Data R2'!R53,"&gt;0")+COUNTIF('Data R2'!T53,"&gt;0")+COUNTIF('Data R2'!V53,"&gt;0")+COUNTIF('Data R2'!X53,"&gt;0"))</f>
        <v/>
      </c>
      <c r="J1049">
        <f>IF('Data R2'!C53="","",IF((COUNTIF('Data R2'!K53,"&gt;0")+COUNTIF('Data R2'!M53,"&gt;0")+COUNTIF('Data R2'!O53,"&gt;0")+COUNTIF('Data R2'!Q53,"&gt;0")+COUNTIF('Data R2'!S53,"&gt;0")+COUNTIF('Data R2'!U53,"&gt;0")+COUNTIF('Data R2'!W53,"&gt;0")+COUNTIF('Data R2'!Y53,"&gt;0"))&gt;0,1,0))</f>
        <v/>
      </c>
      <c r="L1049" t="inlineStr">
        <is>
          <t>Pak Edi Sigit Sutarta; Pak Iput Pradiko</t>
        </is>
      </c>
      <c r="M1049" t="inlineStr">
        <is>
          <t>Data R</t>
        </is>
      </c>
    </row>
    <row r="1050">
      <c r="A1050" t="inlineStr">
        <is>
          <t>Regional 2</t>
        </is>
      </c>
      <c r="B1050">
        <f>IF('Data R2'!C54="","",'Data R2'!B54)</f>
        <v/>
      </c>
      <c r="C1050">
        <f>IF('Data R2'!C54="","",'Data R2'!C54)</f>
        <v/>
      </c>
      <c r="D1050">
        <f>IF('Data R2'!C54="","",'Data R2'!D54)</f>
        <v/>
      </c>
      <c r="E1050">
        <f>IF('Data R2'!C54="","",'Data R2'!E54)</f>
        <v/>
      </c>
      <c r="F1050">
        <f>IF('Data R2'!C54="","",'Data R2'!F54)</f>
        <v/>
      </c>
      <c r="G1050">
        <f>IF('Data R2'!C54="","",'Data R2'!AD54)</f>
        <v/>
      </c>
      <c r="H1050">
        <f>IF('Data R2'!C54="","",'Data R2'!AC54)</f>
        <v/>
      </c>
      <c r="I1050">
        <f>IF('Data R2'!C54="","",COUNTIF('Data R2'!J54,"&gt;0")+COUNTIF('Data R2'!L54,"&gt;0")+COUNTIF('Data R2'!N54,"&gt;0")+COUNTIF('Data R2'!P54,"&gt;0")+COUNTIF('Data R2'!R54,"&gt;0")+COUNTIF('Data R2'!T54,"&gt;0")+COUNTIF('Data R2'!V54,"&gt;0")+COUNTIF('Data R2'!X54,"&gt;0"))</f>
        <v/>
      </c>
      <c r="J1050">
        <f>IF('Data R2'!C54="","",IF((COUNTIF('Data R2'!K54,"&gt;0")+COUNTIF('Data R2'!M54,"&gt;0")+COUNTIF('Data R2'!O54,"&gt;0")+COUNTIF('Data R2'!Q54,"&gt;0")+COUNTIF('Data R2'!S54,"&gt;0")+COUNTIF('Data R2'!U54,"&gt;0")+COUNTIF('Data R2'!W54,"&gt;0")+COUNTIF('Data R2'!Y54,"&gt;0"))&gt;0,1,0))</f>
        <v/>
      </c>
      <c r="L1050" t="inlineStr">
        <is>
          <t>Pak Edi Sigit Sutarta; Pak Iput Pradiko</t>
        </is>
      </c>
      <c r="M1050" t="inlineStr">
        <is>
          <t>Data R</t>
        </is>
      </c>
    </row>
    <row r="1051">
      <c r="A1051" t="inlineStr">
        <is>
          <t>Regional 2</t>
        </is>
      </c>
      <c r="B1051">
        <f>IF('Data R2'!C55="","",'Data R2'!B55)</f>
        <v/>
      </c>
      <c r="C1051">
        <f>IF('Data R2'!C55="","",'Data R2'!C55)</f>
        <v/>
      </c>
      <c r="D1051">
        <f>IF('Data R2'!C55="","",'Data R2'!D55)</f>
        <v/>
      </c>
      <c r="E1051">
        <f>IF('Data R2'!C55="","",'Data R2'!E55)</f>
        <v/>
      </c>
      <c r="F1051">
        <f>IF('Data R2'!C55="","",'Data R2'!F55)</f>
        <v/>
      </c>
      <c r="G1051">
        <f>IF('Data R2'!C55="","",'Data R2'!AD55)</f>
        <v/>
      </c>
      <c r="H1051">
        <f>IF('Data R2'!C55="","",'Data R2'!AC55)</f>
        <v/>
      </c>
      <c r="I1051">
        <f>IF('Data R2'!C55="","",COUNTIF('Data R2'!J55,"&gt;0")+COUNTIF('Data R2'!L55,"&gt;0")+COUNTIF('Data R2'!N55,"&gt;0")+COUNTIF('Data R2'!P55,"&gt;0")+COUNTIF('Data R2'!R55,"&gt;0")+COUNTIF('Data R2'!T55,"&gt;0")+COUNTIF('Data R2'!V55,"&gt;0")+COUNTIF('Data R2'!X55,"&gt;0"))</f>
        <v/>
      </c>
      <c r="J1051">
        <f>IF('Data R2'!C55="","",IF((COUNTIF('Data R2'!K55,"&gt;0")+COUNTIF('Data R2'!M55,"&gt;0")+COUNTIF('Data R2'!O55,"&gt;0")+COUNTIF('Data R2'!Q55,"&gt;0")+COUNTIF('Data R2'!S55,"&gt;0")+COUNTIF('Data R2'!U55,"&gt;0")+COUNTIF('Data R2'!W55,"&gt;0")+COUNTIF('Data R2'!Y55,"&gt;0"))&gt;0,1,0))</f>
        <v/>
      </c>
      <c r="L1051" t="inlineStr">
        <is>
          <t>Pak Edi Sigit Sutarta; Pak Iput Pradiko</t>
        </is>
      </c>
      <c r="M1051" t="inlineStr">
        <is>
          <t>Data R</t>
        </is>
      </c>
    </row>
    <row r="1052">
      <c r="A1052" t="inlineStr">
        <is>
          <t>Regional 2</t>
        </is>
      </c>
      <c r="B1052">
        <f>IF('Data R2'!C56="","",'Data R2'!B56)</f>
        <v/>
      </c>
      <c r="C1052">
        <f>IF('Data R2'!C56="","",'Data R2'!C56)</f>
        <v/>
      </c>
      <c r="D1052">
        <f>IF('Data R2'!C56="","",'Data R2'!D56)</f>
        <v/>
      </c>
      <c r="E1052">
        <f>IF('Data R2'!C56="","",'Data R2'!E56)</f>
        <v/>
      </c>
      <c r="F1052">
        <f>IF('Data R2'!C56="","",'Data R2'!F56)</f>
        <v/>
      </c>
      <c r="G1052">
        <f>IF('Data R2'!C56="","",'Data R2'!AD56)</f>
        <v/>
      </c>
      <c r="H1052">
        <f>IF('Data R2'!C56="","",'Data R2'!AC56)</f>
        <v/>
      </c>
      <c r="I1052">
        <f>IF('Data R2'!C56="","",COUNTIF('Data R2'!J56,"&gt;0")+COUNTIF('Data R2'!L56,"&gt;0")+COUNTIF('Data R2'!N56,"&gt;0")+COUNTIF('Data R2'!P56,"&gt;0")+COUNTIF('Data R2'!R56,"&gt;0")+COUNTIF('Data R2'!T56,"&gt;0")+COUNTIF('Data R2'!V56,"&gt;0")+COUNTIF('Data R2'!X56,"&gt;0"))</f>
        <v/>
      </c>
      <c r="J1052">
        <f>IF('Data R2'!C56="","",IF((COUNTIF('Data R2'!K56,"&gt;0")+COUNTIF('Data R2'!M56,"&gt;0")+COUNTIF('Data R2'!O56,"&gt;0")+COUNTIF('Data R2'!Q56,"&gt;0")+COUNTIF('Data R2'!S56,"&gt;0")+COUNTIF('Data R2'!U56,"&gt;0")+COUNTIF('Data R2'!W56,"&gt;0")+COUNTIF('Data R2'!Y56,"&gt;0"))&gt;0,1,0))</f>
        <v/>
      </c>
      <c r="L1052" t="inlineStr">
        <is>
          <t>Pak Edi Sigit Sutarta; Pak Iput Pradiko</t>
        </is>
      </c>
      <c r="M1052" t="inlineStr">
        <is>
          <t>Data R</t>
        </is>
      </c>
    </row>
    <row r="1053">
      <c r="A1053" t="inlineStr">
        <is>
          <t>Regional 2</t>
        </is>
      </c>
      <c r="B1053">
        <f>IF('Data R2'!C57="","",'Data R2'!B57)</f>
        <v/>
      </c>
      <c r="C1053">
        <f>IF('Data R2'!C57="","",'Data R2'!C57)</f>
        <v/>
      </c>
      <c r="D1053">
        <f>IF('Data R2'!C57="","",'Data R2'!D57)</f>
        <v/>
      </c>
      <c r="E1053">
        <f>IF('Data R2'!C57="","",'Data R2'!E57)</f>
        <v/>
      </c>
      <c r="F1053">
        <f>IF('Data R2'!C57="","",'Data R2'!F57)</f>
        <v/>
      </c>
      <c r="G1053">
        <f>IF('Data R2'!C57="","",'Data R2'!AD57)</f>
        <v/>
      </c>
      <c r="H1053">
        <f>IF('Data R2'!C57="","",'Data R2'!AC57)</f>
        <v/>
      </c>
      <c r="I1053">
        <f>IF('Data R2'!C57="","",COUNTIF('Data R2'!J57,"&gt;0")+COUNTIF('Data R2'!L57,"&gt;0")+COUNTIF('Data R2'!N57,"&gt;0")+COUNTIF('Data R2'!P57,"&gt;0")+COUNTIF('Data R2'!R57,"&gt;0")+COUNTIF('Data R2'!T57,"&gt;0")+COUNTIF('Data R2'!V57,"&gt;0")+COUNTIF('Data R2'!X57,"&gt;0"))</f>
        <v/>
      </c>
      <c r="J1053">
        <f>IF('Data R2'!C57="","",IF((COUNTIF('Data R2'!K57,"&gt;0")+COUNTIF('Data R2'!M57,"&gt;0")+COUNTIF('Data R2'!O57,"&gt;0")+COUNTIF('Data R2'!Q57,"&gt;0")+COUNTIF('Data R2'!S57,"&gt;0")+COUNTIF('Data R2'!U57,"&gt;0")+COUNTIF('Data R2'!W57,"&gt;0")+COUNTIF('Data R2'!Y57,"&gt;0"))&gt;0,1,0))</f>
        <v/>
      </c>
      <c r="K1053" t="inlineStr">
        <is>
          <t>Produksi / Kultur Teknis</t>
        </is>
      </c>
      <c r="M1053" t="inlineStr">
        <is>
          <t>Data R</t>
        </is>
      </c>
    </row>
    <row r="1054">
      <c r="A1054" t="inlineStr">
        <is>
          <t>Regional 2</t>
        </is>
      </c>
      <c r="B1054">
        <f>IF('Data R2'!C58="","",'Data R2'!B58)</f>
        <v/>
      </c>
      <c r="C1054">
        <f>IF('Data R2'!C58="","",'Data R2'!C58)</f>
        <v/>
      </c>
      <c r="D1054">
        <f>IF('Data R2'!C58="","",'Data R2'!D58)</f>
        <v/>
      </c>
      <c r="E1054">
        <f>IF('Data R2'!C58="","",'Data R2'!E58)</f>
        <v/>
      </c>
      <c r="F1054">
        <f>IF('Data R2'!C58="","",'Data R2'!F58)</f>
        <v/>
      </c>
      <c r="G1054">
        <f>IF('Data R2'!C58="","",'Data R2'!AD58)</f>
        <v/>
      </c>
      <c r="H1054">
        <f>IF('Data R2'!C58="","",'Data R2'!AC58)</f>
        <v/>
      </c>
      <c r="I1054">
        <f>IF('Data R2'!C58="","",COUNTIF('Data R2'!J58,"&gt;0")+COUNTIF('Data R2'!L58,"&gt;0")+COUNTIF('Data R2'!N58,"&gt;0")+COUNTIF('Data R2'!P58,"&gt;0")+COUNTIF('Data R2'!R58,"&gt;0")+COUNTIF('Data R2'!T58,"&gt;0")+COUNTIF('Data R2'!V58,"&gt;0")+COUNTIF('Data R2'!X58,"&gt;0"))</f>
        <v/>
      </c>
      <c r="J1054">
        <f>IF('Data R2'!C58="","",IF((COUNTIF('Data R2'!K58,"&gt;0")+COUNTIF('Data R2'!M58,"&gt;0")+COUNTIF('Data R2'!O58,"&gt;0")+COUNTIF('Data R2'!Q58,"&gt;0")+COUNTIF('Data R2'!S58,"&gt;0")+COUNTIF('Data R2'!U58,"&gt;0")+COUNTIF('Data R2'!W58,"&gt;0")+COUNTIF('Data R2'!Y58,"&gt;0"))&gt;0,1,0))</f>
        <v/>
      </c>
      <c r="K1054" t="inlineStr">
        <is>
          <t>Tanam Ulang / Program TU</t>
        </is>
      </c>
      <c r="M1054" t="inlineStr">
        <is>
          <t>Data R</t>
        </is>
      </c>
    </row>
    <row r="1055">
      <c r="A1055" t="inlineStr">
        <is>
          <t>Regional 2</t>
        </is>
      </c>
      <c r="B1055">
        <f>IF('Data R2'!C59="","",'Data R2'!B59)</f>
        <v/>
      </c>
      <c r="C1055">
        <f>IF('Data R2'!C59="","",'Data R2'!C59)</f>
        <v/>
      </c>
      <c r="D1055">
        <f>IF('Data R2'!C59="","",'Data R2'!D59)</f>
        <v/>
      </c>
      <c r="E1055">
        <f>IF('Data R2'!C59="","",'Data R2'!E59)</f>
        <v/>
      </c>
      <c r="F1055">
        <f>IF('Data R2'!C59="","",'Data R2'!F59)</f>
        <v/>
      </c>
      <c r="G1055">
        <f>IF('Data R2'!C59="","",'Data R2'!AD59)</f>
        <v/>
      </c>
      <c r="H1055">
        <f>IF('Data R2'!C59="","",'Data R2'!AC59)</f>
        <v/>
      </c>
      <c r="I1055">
        <f>IF('Data R2'!C59="","",COUNTIF('Data R2'!J59,"&gt;0")+COUNTIF('Data R2'!L59,"&gt;0")+COUNTIF('Data R2'!N59,"&gt;0")+COUNTIF('Data R2'!P59,"&gt;0")+COUNTIF('Data R2'!R59,"&gt;0")+COUNTIF('Data R2'!T59,"&gt;0")+COUNTIF('Data R2'!V59,"&gt;0")+COUNTIF('Data R2'!X59,"&gt;0"))</f>
        <v/>
      </c>
      <c r="J1055">
        <f>IF('Data R2'!C59="","",IF((COUNTIF('Data R2'!K59,"&gt;0")+COUNTIF('Data R2'!M59,"&gt;0")+COUNTIF('Data R2'!O59,"&gt;0")+COUNTIF('Data R2'!Q59,"&gt;0")+COUNTIF('Data R2'!S59,"&gt;0")+COUNTIF('Data R2'!U59,"&gt;0")+COUNTIF('Data R2'!W59,"&gt;0")+COUNTIF('Data R2'!Y59,"&gt;0"))&gt;0,1,0))</f>
        <v/>
      </c>
      <c r="M1055" t="inlineStr">
        <is>
          <t>Data R</t>
        </is>
      </c>
    </row>
    <row r="1056">
      <c r="A1056" t="inlineStr">
        <is>
          <t>Regional 2</t>
        </is>
      </c>
      <c r="B1056">
        <f>IF('Data R2'!C60="","",'Data R2'!B60)</f>
        <v/>
      </c>
      <c r="C1056">
        <f>IF('Data R2'!C60="","",'Data R2'!C60)</f>
        <v/>
      </c>
      <c r="D1056">
        <f>IF('Data R2'!C60="","",'Data R2'!D60)</f>
        <v/>
      </c>
      <c r="E1056">
        <f>IF('Data R2'!C60="","",'Data R2'!E60)</f>
        <v/>
      </c>
      <c r="F1056">
        <f>IF('Data R2'!C60="","",'Data R2'!F60)</f>
        <v/>
      </c>
      <c r="G1056">
        <f>IF('Data R2'!C60="","",'Data R2'!AD60)</f>
        <v/>
      </c>
      <c r="H1056">
        <f>IF('Data R2'!C60="","",'Data R2'!AC60)</f>
        <v/>
      </c>
      <c r="I1056">
        <f>IF('Data R2'!C60="","",COUNTIF('Data R2'!J60,"&gt;0")+COUNTIF('Data R2'!L60,"&gt;0")+COUNTIF('Data R2'!N60,"&gt;0")+COUNTIF('Data R2'!P60,"&gt;0")+COUNTIF('Data R2'!R60,"&gt;0")+COUNTIF('Data R2'!T60,"&gt;0")+COUNTIF('Data R2'!V60,"&gt;0")+COUNTIF('Data R2'!X60,"&gt;0"))</f>
        <v/>
      </c>
      <c r="J1056">
        <f>IF('Data R2'!C60="","",IF((COUNTIF('Data R2'!K60,"&gt;0")+COUNTIF('Data R2'!M60,"&gt;0")+COUNTIF('Data R2'!O60,"&gt;0")+COUNTIF('Data R2'!Q60,"&gt;0")+COUNTIF('Data R2'!S60,"&gt;0")+COUNTIF('Data R2'!U60,"&gt;0")+COUNTIF('Data R2'!W60,"&gt;0")+COUNTIF('Data R2'!Y60,"&gt;0"))&gt;0,1,0))</f>
        <v/>
      </c>
      <c r="M1056" t="inlineStr">
        <is>
          <t>Data R</t>
        </is>
      </c>
    </row>
    <row r="1057">
      <c r="A1057" t="inlineStr">
        <is>
          <t>Regional 2</t>
        </is>
      </c>
      <c r="B1057">
        <f>IF('Data R2'!C61="","",'Data R2'!B61)</f>
        <v/>
      </c>
      <c r="C1057">
        <f>IF('Data R2'!C61="","",'Data R2'!C61)</f>
        <v/>
      </c>
      <c r="D1057">
        <f>IF('Data R2'!C61="","",'Data R2'!D61)</f>
        <v/>
      </c>
      <c r="E1057">
        <f>IF('Data R2'!C61="","",'Data R2'!E61)</f>
        <v/>
      </c>
      <c r="F1057">
        <f>IF('Data R2'!C61="","",'Data R2'!F61)</f>
        <v/>
      </c>
      <c r="G1057">
        <f>IF('Data R2'!C61="","",'Data R2'!AD61)</f>
        <v/>
      </c>
      <c r="H1057">
        <f>IF('Data R2'!C61="","",'Data R2'!AC61)</f>
        <v/>
      </c>
      <c r="I1057">
        <f>IF('Data R2'!C61="","",COUNTIF('Data R2'!J61,"&gt;0")+COUNTIF('Data R2'!L61,"&gt;0")+COUNTIF('Data R2'!N61,"&gt;0")+COUNTIF('Data R2'!P61,"&gt;0")+COUNTIF('Data R2'!R61,"&gt;0")+COUNTIF('Data R2'!T61,"&gt;0")+COUNTIF('Data R2'!V61,"&gt;0")+COUNTIF('Data R2'!X61,"&gt;0"))</f>
        <v/>
      </c>
      <c r="J1057">
        <f>IF('Data R2'!C61="","",IF((COUNTIF('Data R2'!K61,"&gt;0")+COUNTIF('Data R2'!M61,"&gt;0")+COUNTIF('Data R2'!O61,"&gt;0")+COUNTIF('Data R2'!Q61,"&gt;0")+COUNTIF('Data R2'!S61,"&gt;0")+COUNTIF('Data R2'!U61,"&gt;0")+COUNTIF('Data R2'!W61,"&gt;0")+COUNTIF('Data R2'!Y61,"&gt;0"))&gt;0,1,0))</f>
        <v/>
      </c>
      <c r="M1057" t="inlineStr">
        <is>
          <t>Data R</t>
        </is>
      </c>
    </row>
    <row r="1058">
      <c r="A1058" t="inlineStr">
        <is>
          <t>Regional 2</t>
        </is>
      </c>
      <c r="B1058">
        <f>IF('Data R2'!C62="","",'Data R2'!B62)</f>
        <v/>
      </c>
      <c r="C1058">
        <f>IF('Data R2'!C62="","",'Data R2'!C62)</f>
        <v/>
      </c>
      <c r="D1058">
        <f>IF('Data R2'!C62="","",'Data R2'!D62)</f>
        <v/>
      </c>
      <c r="E1058">
        <f>IF('Data R2'!C62="","",'Data R2'!E62)</f>
        <v/>
      </c>
      <c r="F1058">
        <f>IF('Data R2'!C62="","",'Data R2'!F62)</f>
        <v/>
      </c>
      <c r="G1058">
        <f>IF('Data R2'!C62="","",'Data R2'!AD62)</f>
        <v/>
      </c>
      <c r="H1058">
        <f>IF('Data R2'!C62="","",'Data R2'!AC62)</f>
        <v/>
      </c>
      <c r="I1058">
        <f>IF('Data R2'!C62="","",COUNTIF('Data R2'!J62,"&gt;0")+COUNTIF('Data R2'!L62,"&gt;0")+COUNTIF('Data R2'!N62,"&gt;0")+COUNTIF('Data R2'!P62,"&gt;0")+COUNTIF('Data R2'!R62,"&gt;0")+COUNTIF('Data R2'!T62,"&gt;0")+COUNTIF('Data R2'!V62,"&gt;0")+COUNTIF('Data R2'!X62,"&gt;0"))</f>
        <v/>
      </c>
      <c r="J1058">
        <f>IF('Data R2'!C62="","",IF((COUNTIF('Data R2'!K62,"&gt;0")+COUNTIF('Data R2'!M62,"&gt;0")+COUNTIF('Data R2'!O62,"&gt;0")+COUNTIF('Data R2'!Q62,"&gt;0")+COUNTIF('Data R2'!S62,"&gt;0")+COUNTIF('Data R2'!U62,"&gt;0")+COUNTIF('Data R2'!W62,"&gt;0")+COUNTIF('Data R2'!Y62,"&gt;0"))&gt;0,1,0))</f>
        <v/>
      </c>
      <c r="M1058" t="inlineStr">
        <is>
          <t>Data R</t>
        </is>
      </c>
    </row>
    <row r="1059">
      <c r="A1059" t="inlineStr">
        <is>
          <t>Regional 2</t>
        </is>
      </c>
      <c r="B1059">
        <f>IF('Data R2'!C63="","",'Data R2'!B63)</f>
        <v/>
      </c>
      <c r="C1059">
        <f>IF('Data R2'!C63="","",'Data R2'!C63)</f>
        <v/>
      </c>
      <c r="D1059">
        <f>IF('Data R2'!C63="","",'Data R2'!D63)</f>
        <v/>
      </c>
      <c r="E1059">
        <f>IF('Data R2'!C63="","",'Data R2'!E63)</f>
        <v/>
      </c>
      <c r="F1059">
        <f>IF('Data R2'!C63="","",'Data R2'!F63)</f>
        <v/>
      </c>
      <c r="G1059">
        <f>IF('Data R2'!C63="","",'Data R2'!AD63)</f>
        <v/>
      </c>
      <c r="H1059">
        <f>IF('Data R2'!C63="","",'Data R2'!AC63)</f>
        <v/>
      </c>
      <c r="I1059">
        <f>IF('Data R2'!C63="","",COUNTIF('Data R2'!J63,"&gt;0")+COUNTIF('Data R2'!L63,"&gt;0")+COUNTIF('Data R2'!N63,"&gt;0")+COUNTIF('Data R2'!P63,"&gt;0")+COUNTIF('Data R2'!R63,"&gt;0")+COUNTIF('Data R2'!T63,"&gt;0")+COUNTIF('Data R2'!V63,"&gt;0")+COUNTIF('Data R2'!X63,"&gt;0"))</f>
        <v/>
      </c>
      <c r="J1059">
        <f>IF('Data R2'!C63="","",IF((COUNTIF('Data R2'!K63,"&gt;0")+COUNTIF('Data R2'!M63,"&gt;0")+COUNTIF('Data R2'!O63,"&gt;0")+COUNTIF('Data R2'!Q63,"&gt;0")+COUNTIF('Data R2'!S63,"&gt;0")+COUNTIF('Data R2'!U63,"&gt;0")+COUNTIF('Data R2'!W63,"&gt;0")+COUNTIF('Data R2'!Y63,"&gt;0"))&gt;0,1,0))</f>
        <v/>
      </c>
      <c r="M1059" t="inlineStr">
        <is>
          <t>Data R</t>
        </is>
      </c>
    </row>
    <row r="1060">
      <c r="A1060" t="inlineStr">
        <is>
          <t>Regional 2</t>
        </is>
      </c>
      <c r="B1060">
        <f>IF('Data R2'!C64="","",'Data R2'!B64)</f>
        <v/>
      </c>
      <c r="C1060">
        <f>IF('Data R2'!C64="","",'Data R2'!C64)</f>
        <v/>
      </c>
      <c r="D1060">
        <f>IF('Data R2'!C64="","",'Data R2'!D64)</f>
        <v/>
      </c>
      <c r="E1060">
        <f>IF('Data R2'!C64="","",'Data R2'!E64)</f>
        <v/>
      </c>
      <c r="F1060">
        <f>IF('Data R2'!C64="","",'Data R2'!F64)</f>
        <v/>
      </c>
      <c r="G1060">
        <f>IF('Data R2'!C64="","",'Data R2'!AD64)</f>
        <v/>
      </c>
      <c r="H1060">
        <f>IF('Data R2'!C64="","",'Data R2'!AC64)</f>
        <v/>
      </c>
      <c r="I1060">
        <f>IF('Data R2'!C64="","",COUNTIF('Data R2'!J64,"&gt;0")+COUNTIF('Data R2'!L64,"&gt;0")+COUNTIF('Data R2'!N64,"&gt;0")+COUNTIF('Data R2'!P64,"&gt;0")+COUNTIF('Data R2'!R64,"&gt;0")+COUNTIF('Data R2'!T64,"&gt;0")+COUNTIF('Data R2'!V64,"&gt;0")+COUNTIF('Data R2'!X64,"&gt;0"))</f>
        <v/>
      </c>
      <c r="J1060">
        <f>IF('Data R2'!C64="","",IF((COUNTIF('Data R2'!K64,"&gt;0")+COUNTIF('Data R2'!M64,"&gt;0")+COUNTIF('Data R2'!O64,"&gt;0")+COUNTIF('Data R2'!Q64,"&gt;0")+COUNTIF('Data R2'!S64,"&gt;0")+COUNTIF('Data R2'!U64,"&gt;0")+COUNTIF('Data R2'!W64,"&gt;0")+COUNTIF('Data R2'!Y64,"&gt;0"))&gt;0,1,0))</f>
        <v/>
      </c>
      <c r="M1060" t="inlineStr">
        <is>
          <t>Data R</t>
        </is>
      </c>
    </row>
    <row r="1061">
      <c r="A1061" t="inlineStr">
        <is>
          <t>Regional 2</t>
        </is>
      </c>
      <c r="B1061">
        <f>IF('Data R2'!C65="","",'Data R2'!B65)</f>
        <v/>
      </c>
      <c r="C1061">
        <f>IF('Data R2'!C65="","",'Data R2'!C65)</f>
        <v/>
      </c>
      <c r="D1061">
        <f>IF('Data R2'!C65="","",'Data R2'!D65)</f>
        <v/>
      </c>
      <c r="E1061">
        <f>IF('Data R2'!C65="","",'Data R2'!E65)</f>
        <v/>
      </c>
      <c r="F1061">
        <f>IF('Data R2'!C65="","",'Data R2'!F65)</f>
        <v/>
      </c>
      <c r="G1061">
        <f>IF('Data R2'!C65="","",'Data R2'!AD65)</f>
        <v/>
      </c>
      <c r="H1061">
        <f>IF('Data R2'!C65="","",'Data R2'!AC65)</f>
        <v/>
      </c>
      <c r="I1061">
        <f>IF('Data R2'!C65="","",COUNTIF('Data R2'!J65,"&gt;0")+COUNTIF('Data R2'!L65,"&gt;0")+COUNTIF('Data R2'!N65,"&gt;0")+COUNTIF('Data R2'!P65,"&gt;0")+COUNTIF('Data R2'!R65,"&gt;0")+COUNTIF('Data R2'!T65,"&gt;0")+COUNTIF('Data R2'!V65,"&gt;0")+COUNTIF('Data R2'!X65,"&gt;0"))</f>
        <v/>
      </c>
      <c r="J1061">
        <f>IF('Data R2'!C65="","",IF((COUNTIF('Data R2'!K65,"&gt;0")+COUNTIF('Data R2'!M65,"&gt;0")+COUNTIF('Data R2'!O65,"&gt;0")+COUNTIF('Data R2'!Q65,"&gt;0")+COUNTIF('Data R2'!S65,"&gt;0")+COUNTIF('Data R2'!U65,"&gt;0")+COUNTIF('Data R2'!W65,"&gt;0")+COUNTIF('Data R2'!Y65,"&gt;0"))&gt;0,1,0))</f>
        <v/>
      </c>
      <c r="M1061" t="inlineStr">
        <is>
          <t>Data R</t>
        </is>
      </c>
    </row>
    <row r="1062">
      <c r="A1062" t="inlineStr">
        <is>
          <t>Regional 2</t>
        </is>
      </c>
      <c r="B1062">
        <f>IF('Data R2'!C66="","",'Data R2'!B66)</f>
        <v/>
      </c>
      <c r="C1062">
        <f>IF('Data R2'!C66="","",'Data R2'!C66)</f>
        <v/>
      </c>
      <c r="D1062">
        <f>IF('Data R2'!C66="","",'Data R2'!D66)</f>
        <v/>
      </c>
      <c r="E1062">
        <f>IF('Data R2'!C66="","",'Data R2'!E66)</f>
        <v/>
      </c>
      <c r="F1062">
        <f>IF('Data R2'!C66="","",'Data R2'!F66)</f>
        <v/>
      </c>
      <c r="G1062">
        <f>IF('Data R2'!C66="","",'Data R2'!AD66)</f>
        <v/>
      </c>
      <c r="H1062">
        <f>IF('Data R2'!C66="","",'Data R2'!AC66)</f>
        <v/>
      </c>
      <c r="I1062">
        <f>IF('Data R2'!C66="","",COUNTIF('Data R2'!J66,"&gt;0")+COUNTIF('Data R2'!L66,"&gt;0")+COUNTIF('Data R2'!N66,"&gt;0")+COUNTIF('Data R2'!P66,"&gt;0")+COUNTIF('Data R2'!R66,"&gt;0")+COUNTIF('Data R2'!T66,"&gt;0")+COUNTIF('Data R2'!V66,"&gt;0")+COUNTIF('Data R2'!X66,"&gt;0"))</f>
        <v/>
      </c>
      <c r="J1062">
        <f>IF('Data R2'!C66="","",IF((COUNTIF('Data R2'!K66,"&gt;0")+COUNTIF('Data R2'!M66,"&gt;0")+COUNTIF('Data R2'!O66,"&gt;0")+COUNTIF('Data R2'!Q66,"&gt;0")+COUNTIF('Data R2'!S66,"&gt;0")+COUNTIF('Data R2'!U66,"&gt;0")+COUNTIF('Data R2'!W66,"&gt;0")+COUNTIF('Data R2'!Y66,"&gt;0"))&gt;0,1,0))</f>
        <v/>
      </c>
      <c r="M1062" t="inlineStr">
        <is>
          <t>Data R</t>
        </is>
      </c>
    </row>
    <row r="1063">
      <c r="A1063" t="inlineStr">
        <is>
          <t>Regional 2</t>
        </is>
      </c>
      <c r="B1063">
        <f>IF('Data R2'!C67="","",'Data R2'!B67)</f>
        <v/>
      </c>
      <c r="C1063">
        <f>IF('Data R2'!C67="","",'Data R2'!C67)</f>
        <v/>
      </c>
      <c r="D1063">
        <f>IF('Data R2'!C67="","",'Data R2'!D67)</f>
        <v/>
      </c>
      <c r="E1063">
        <f>IF('Data R2'!C67="","",'Data R2'!E67)</f>
        <v/>
      </c>
      <c r="F1063">
        <f>IF('Data R2'!C67="","",'Data R2'!F67)</f>
        <v/>
      </c>
      <c r="G1063">
        <f>IF('Data R2'!C67="","",'Data R2'!AD67)</f>
        <v/>
      </c>
      <c r="H1063">
        <f>IF('Data R2'!C67="","",'Data R2'!AC67)</f>
        <v/>
      </c>
      <c r="I1063">
        <f>IF('Data R2'!C67="","",COUNTIF('Data R2'!J67,"&gt;0")+COUNTIF('Data R2'!L67,"&gt;0")+COUNTIF('Data R2'!N67,"&gt;0")+COUNTIF('Data R2'!P67,"&gt;0")+COUNTIF('Data R2'!R67,"&gt;0")+COUNTIF('Data R2'!T67,"&gt;0")+COUNTIF('Data R2'!V67,"&gt;0")+COUNTIF('Data R2'!X67,"&gt;0"))</f>
        <v/>
      </c>
      <c r="J1063">
        <f>IF('Data R2'!C67="","",IF((COUNTIF('Data R2'!K67,"&gt;0")+COUNTIF('Data R2'!M67,"&gt;0")+COUNTIF('Data R2'!O67,"&gt;0")+COUNTIF('Data R2'!Q67,"&gt;0")+COUNTIF('Data R2'!S67,"&gt;0")+COUNTIF('Data R2'!U67,"&gt;0")+COUNTIF('Data R2'!W67,"&gt;0")+COUNTIF('Data R2'!Y67,"&gt;0"))&gt;0,1,0))</f>
        <v/>
      </c>
      <c r="M1063" t="inlineStr">
        <is>
          <t>Data R</t>
        </is>
      </c>
    </row>
    <row r="1064">
      <c r="A1064" t="inlineStr">
        <is>
          <t>Regional 2</t>
        </is>
      </c>
      <c r="B1064">
        <f>IF('Data R2'!C68="","",'Data R2'!B68)</f>
        <v/>
      </c>
      <c r="C1064">
        <f>IF('Data R2'!C68="","",'Data R2'!C68)</f>
        <v/>
      </c>
      <c r="D1064">
        <f>IF('Data R2'!C68="","",'Data R2'!D68)</f>
        <v/>
      </c>
      <c r="E1064">
        <f>IF('Data R2'!C68="","",'Data R2'!E68)</f>
        <v/>
      </c>
      <c r="F1064">
        <f>IF('Data R2'!C68="","",'Data R2'!F68)</f>
        <v/>
      </c>
      <c r="G1064">
        <f>IF('Data R2'!C68="","",'Data R2'!AD68)</f>
        <v/>
      </c>
      <c r="H1064">
        <f>IF('Data R2'!C68="","",'Data R2'!AC68)</f>
        <v/>
      </c>
      <c r="I1064">
        <f>IF('Data R2'!C68="","",COUNTIF('Data R2'!J68,"&gt;0")+COUNTIF('Data R2'!L68,"&gt;0")+COUNTIF('Data R2'!N68,"&gt;0")+COUNTIF('Data R2'!P68,"&gt;0")+COUNTIF('Data R2'!R68,"&gt;0")+COUNTIF('Data R2'!T68,"&gt;0")+COUNTIF('Data R2'!V68,"&gt;0")+COUNTIF('Data R2'!X68,"&gt;0"))</f>
        <v/>
      </c>
      <c r="J1064">
        <f>IF('Data R2'!C68="","",IF((COUNTIF('Data R2'!K68,"&gt;0")+COUNTIF('Data R2'!M68,"&gt;0")+COUNTIF('Data R2'!O68,"&gt;0")+COUNTIF('Data R2'!Q68,"&gt;0")+COUNTIF('Data R2'!S68,"&gt;0")+COUNTIF('Data R2'!U68,"&gt;0")+COUNTIF('Data R2'!W68,"&gt;0")+COUNTIF('Data R2'!Y68,"&gt;0"))&gt;0,1,0))</f>
        <v/>
      </c>
      <c r="M1064" t="inlineStr">
        <is>
          <t>Data R</t>
        </is>
      </c>
    </row>
    <row r="1065">
      <c r="A1065" t="inlineStr">
        <is>
          <t>Regional 2</t>
        </is>
      </c>
      <c r="B1065">
        <f>IF('Data R2'!C69="","",'Data R2'!B69)</f>
        <v/>
      </c>
      <c r="C1065">
        <f>IF('Data R2'!C69="","",'Data R2'!C69)</f>
        <v/>
      </c>
      <c r="D1065">
        <f>IF('Data R2'!C69="","",'Data R2'!D69)</f>
        <v/>
      </c>
      <c r="E1065">
        <f>IF('Data R2'!C69="","",'Data R2'!E69)</f>
        <v/>
      </c>
      <c r="F1065">
        <f>IF('Data R2'!C69="","",'Data R2'!F69)</f>
        <v/>
      </c>
      <c r="G1065">
        <f>IF('Data R2'!C69="","",'Data R2'!AD69)</f>
        <v/>
      </c>
      <c r="H1065">
        <f>IF('Data R2'!C69="","",'Data R2'!AC69)</f>
        <v/>
      </c>
      <c r="I1065">
        <f>IF('Data R2'!C69="","",COUNTIF('Data R2'!J69,"&gt;0")+COUNTIF('Data R2'!L69,"&gt;0")+COUNTIF('Data R2'!N69,"&gt;0")+COUNTIF('Data R2'!P69,"&gt;0")+COUNTIF('Data R2'!R69,"&gt;0")+COUNTIF('Data R2'!T69,"&gt;0")+COUNTIF('Data R2'!V69,"&gt;0")+COUNTIF('Data R2'!X69,"&gt;0"))</f>
        <v/>
      </c>
      <c r="J1065">
        <f>IF('Data R2'!C69="","",IF((COUNTIF('Data R2'!K69,"&gt;0")+COUNTIF('Data R2'!M69,"&gt;0")+COUNTIF('Data R2'!O69,"&gt;0")+COUNTIF('Data R2'!Q69,"&gt;0")+COUNTIF('Data R2'!S69,"&gt;0")+COUNTIF('Data R2'!U69,"&gt;0")+COUNTIF('Data R2'!W69,"&gt;0")+COUNTIF('Data R2'!Y69,"&gt;0"))&gt;0,1,0))</f>
        <v/>
      </c>
      <c r="K1065" t="inlineStr">
        <is>
          <t>BT / FS (Kajian Kelayakan)</t>
        </is>
      </c>
      <c r="M1065" t="inlineStr">
        <is>
          <t>Data R</t>
        </is>
      </c>
    </row>
    <row r="1066">
      <c r="A1066" t="inlineStr">
        <is>
          <t>Regional 2</t>
        </is>
      </c>
      <c r="B1066">
        <f>IF('Data R2'!C70="","",'Data R2'!B70)</f>
        <v/>
      </c>
      <c r="C1066">
        <f>IF('Data R2'!C70="","",'Data R2'!C70)</f>
        <v/>
      </c>
      <c r="D1066">
        <f>IF('Data R2'!C70="","",'Data R2'!D70)</f>
        <v/>
      </c>
      <c r="E1066">
        <f>IF('Data R2'!C70="","",'Data R2'!E70)</f>
        <v/>
      </c>
      <c r="F1066">
        <f>IF('Data R2'!C70="","",'Data R2'!F70)</f>
        <v/>
      </c>
      <c r="G1066">
        <f>IF('Data R2'!C70="","",'Data R2'!AD70)</f>
        <v/>
      </c>
      <c r="H1066">
        <f>IF('Data R2'!C70="","",'Data R2'!AC70)</f>
        <v/>
      </c>
      <c r="I1066">
        <f>IF('Data R2'!C70="","",COUNTIF('Data R2'!J70,"&gt;0")+COUNTIF('Data R2'!L70,"&gt;0")+COUNTIF('Data R2'!N70,"&gt;0")+COUNTIF('Data R2'!P70,"&gt;0")+COUNTIF('Data R2'!R70,"&gt;0")+COUNTIF('Data R2'!T70,"&gt;0")+COUNTIF('Data R2'!V70,"&gt;0")+COUNTIF('Data R2'!X70,"&gt;0"))</f>
        <v/>
      </c>
      <c r="J1066">
        <f>IF('Data R2'!C70="","",IF((COUNTIF('Data R2'!K70,"&gt;0")+COUNTIF('Data R2'!M70,"&gt;0")+COUNTIF('Data R2'!O70,"&gt;0")+COUNTIF('Data R2'!Q70,"&gt;0")+COUNTIF('Data R2'!S70,"&gt;0")+COUNTIF('Data R2'!U70,"&gt;0")+COUNTIF('Data R2'!W70,"&gt;0")+COUNTIF('Data R2'!Y70,"&gt;0"))&gt;0,1,0))</f>
        <v/>
      </c>
      <c r="K1066" t="inlineStr">
        <is>
          <t>BT / FS (Kajian Kelayakan)</t>
        </is>
      </c>
      <c r="L1066" t="inlineStr">
        <is>
          <t>Pak Edi Sigit Sutarta; Pak Iput Pradiko</t>
        </is>
      </c>
      <c r="M1066" t="inlineStr">
        <is>
          <t>Data R</t>
        </is>
      </c>
    </row>
    <row r="1067">
      <c r="A1067" t="inlineStr">
        <is>
          <t>Regional 2</t>
        </is>
      </c>
      <c r="B1067">
        <f>IF('Data R2'!C71="","",'Data R2'!B71)</f>
        <v/>
      </c>
      <c r="C1067">
        <f>IF('Data R2'!C71="","",'Data R2'!C71)</f>
        <v/>
      </c>
      <c r="D1067">
        <f>IF('Data R2'!C71="","",'Data R2'!D71)</f>
        <v/>
      </c>
      <c r="E1067">
        <f>IF('Data R2'!C71="","",'Data R2'!E71)</f>
        <v/>
      </c>
      <c r="F1067">
        <f>IF('Data R2'!C71="","",'Data R2'!F71)</f>
        <v/>
      </c>
      <c r="G1067">
        <f>IF('Data R2'!C71="","",'Data R2'!AD71)</f>
        <v/>
      </c>
      <c r="H1067">
        <f>IF('Data R2'!C71="","",'Data R2'!AC71)</f>
        <v/>
      </c>
      <c r="I1067">
        <f>IF('Data R2'!C71="","",COUNTIF('Data R2'!J71,"&gt;0")+COUNTIF('Data R2'!L71,"&gt;0")+COUNTIF('Data R2'!N71,"&gt;0")+COUNTIF('Data R2'!P71,"&gt;0")+COUNTIF('Data R2'!R71,"&gt;0")+COUNTIF('Data R2'!T71,"&gt;0")+COUNTIF('Data R2'!V71,"&gt;0")+COUNTIF('Data R2'!X71,"&gt;0"))</f>
        <v/>
      </c>
      <c r="J1067">
        <f>IF('Data R2'!C71="","",IF((COUNTIF('Data R2'!K71,"&gt;0")+COUNTIF('Data R2'!M71,"&gt;0")+COUNTIF('Data R2'!O71,"&gt;0")+COUNTIF('Data R2'!Q71,"&gt;0")+COUNTIF('Data R2'!S71,"&gt;0")+COUNTIF('Data R2'!U71,"&gt;0")+COUNTIF('Data R2'!W71,"&gt;0")+COUNTIF('Data R2'!Y71,"&gt;0"))&gt;0,1,0))</f>
        <v/>
      </c>
      <c r="L1067" t="inlineStr">
        <is>
          <t>Pak Edi Sigit Sutarta; Pak Iput Pradiko</t>
        </is>
      </c>
      <c r="M1067" t="inlineStr">
        <is>
          <t>Data R</t>
        </is>
      </c>
    </row>
    <row r="1068">
      <c r="A1068" t="inlineStr">
        <is>
          <t>Regional 2</t>
        </is>
      </c>
      <c r="B1068">
        <f>IF('Data R2'!C72="","",'Data R2'!B72)</f>
        <v/>
      </c>
      <c r="C1068">
        <f>IF('Data R2'!C72="","",'Data R2'!C72)</f>
        <v/>
      </c>
      <c r="D1068">
        <f>IF('Data R2'!C72="","",'Data R2'!D72)</f>
        <v/>
      </c>
      <c r="E1068">
        <f>IF('Data R2'!C72="","",'Data R2'!E72)</f>
        <v/>
      </c>
      <c r="F1068">
        <f>IF('Data R2'!C72="","",'Data R2'!F72)</f>
        <v/>
      </c>
      <c r="G1068">
        <f>IF('Data R2'!C72="","",'Data R2'!AD72)</f>
        <v/>
      </c>
      <c r="H1068">
        <f>IF('Data R2'!C72="","",'Data R2'!AC72)</f>
        <v/>
      </c>
      <c r="I1068">
        <f>IF('Data R2'!C72="","",COUNTIF('Data R2'!J72,"&gt;0")+COUNTIF('Data R2'!L72,"&gt;0")+COUNTIF('Data R2'!N72,"&gt;0")+COUNTIF('Data R2'!P72,"&gt;0")+COUNTIF('Data R2'!R72,"&gt;0")+COUNTIF('Data R2'!T72,"&gt;0")+COUNTIF('Data R2'!V72,"&gt;0")+COUNTIF('Data R2'!X72,"&gt;0"))</f>
        <v/>
      </c>
      <c r="J1068">
        <f>IF('Data R2'!C72="","",IF((COUNTIF('Data R2'!K72,"&gt;0")+COUNTIF('Data R2'!M72,"&gt;0")+COUNTIF('Data R2'!O72,"&gt;0")+COUNTIF('Data R2'!Q72,"&gt;0")+COUNTIF('Data R2'!S72,"&gt;0")+COUNTIF('Data R2'!U72,"&gt;0")+COUNTIF('Data R2'!W72,"&gt;0")+COUNTIF('Data R2'!Y72,"&gt;0"))&gt;0,1,0))</f>
        <v/>
      </c>
      <c r="K1068" t="inlineStr">
        <is>
          <t>BT / FS (Kajian Kelayakan)</t>
        </is>
      </c>
      <c r="L1068" t="inlineStr">
        <is>
          <t>Pak Edi Sigit Sutarta; Pak Iput Pradiko</t>
        </is>
      </c>
      <c r="M1068" t="inlineStr">
        <is>
          <t>Data R</t>
        </is>
      </c>
    </row>
    <row r="1069">
      <c r="A1069" t="inlineStr">
        <is>
          <t>Regional 2</t>
        </is>
      </c>
      <c r="B1069">
        <f>IF('Data R2'!C73="","",'Data R2'!B73)</f>
        <v/>
      </c>
      <c r="C1069">
        <f>IF('Data R2'!C73="","",'Data R2'!C73)</f>
        <v/>
      </c>
      <c r="D1069">
        <f>IF('Data R2'!C73="","",'Data R2'!D73)</f>
        <v/>
      </c>
      <c r="E1069">
        <f>IF('Data R2'!C73="","",'Data R2'!E73)</f>
        <v/>
      </c>
      <c r="F1069">
        <f>IF('Data R2'!C73="","",'Data R2'!F73)</f>
        <v/>
      </c>
      <c r="G1069">
        <f>IF('Data R2'!C73="","",'Data R2'!AD73)</f>
        <v/>
      </c>
      <c r="H1069">
        <f>IF('Data R2'!C73="","",'Data R2'!AC73)</f>
        <v/>
      </c>
      <c r="I1069">
        <f>IF('Data R2'!C73="","",COUNTIF('Data R2'!J73,"&gt;0")+COUNTIF('Data R2'!L73,"&gt;0")+COUNTIF('Data R2'!N73,"&gt;0")+COUNTIF('Data R2'!P73,"&gt;0")+COUNTIF('Data R2'!R73,"&gt;0")+COUNTIF('Data R2'!T73,"&gt;0")+COUNTIF('Data R2'!V73,"&gt;0")+COUNTIF('Data R2'!X73,"&gt;0"))</f>
        <v/>
      </c>
      <c r="J1069">
        <f>IF('Data R2'!C73="","",IF((COUNTIF('Data R2'!K73,"&gt;0")+COUNTIF('Data R2'!M73,"&gt;0")+COUNTIF('Data R2'!O73,"&gt;0")+COUNTIF('Data R2'!Q73,"&gt;0")+COUNTIF('Data R2'!S73,"&gt;0")+COUNTIF('Data R2'!U73,"&gt;0")+COUNTIF('Data R2'!W73,"&gt;0")+COUNTIF('Data R2'!Y73,"&gt;0"))&gt;0,1,0))</f>
        <v/>
      </c>
      <c r="L1069" t="inlineStr">
        <is>
          <t>Pak Edi Sigit Sutarta; Pak Iput Pradiko</t>
        </is>
      </c>
      <c r="M1069" t="inlineStr">
        <is>
          <t>Data R</t>
        </is>
      </c>
    </row>
    <row r="1070">
      <c r="A1070" t="inlineStr">
        <is>
          <t>Regional 2</t>
        </is>
      </c>
      <c r="B1070">
        <f>IF('Data R2'!C74="","",'Data R2'!B74)</f>
        <v/>
      </c>
      <c r="C1070">
        <f>IF('Data R2'!C74="","",'Data R2'!C74)</f>
        <v/>
      </c>
      <c r="D1070">
        <f>IF('Data R2'!C74="","",'Data R2'!D74)</f>
        <v/>
      </c>
      <c r="E1070">
        <f>IF('Data R2'!C74="","",'Data R2'!E74)</f>
        <v/>
      </c>
      <c r="F1070">
        <f>IF('Data R2'!C74="","",'Data R2'!F74)</f>
        <v/>
      </c>
      <c r="G1070">
        <f>IF('Data R2'!C74="","",'Data R2'!AD74)</f>
        <v/>
      </c>
      <c r="H1070">
        <f>IF('Data R2'!C74="","",'Data R2'!AC74)</f>
        <v/>
      </c>
      <c r="I1070">
        <f>IF('Data R2'!C74="","",COUNTIF('Data R2'!J74,"&gt;0")+COUNTIF('Data R2'!L74,"&gt;0")+COUNTIF('Data R2'!N74,"&gt;0")+COUNTIF('Data R2'!P74,"&gt;0")+COUNTIF('Data R2'!R74,"&gt;0")+COUNTIF('Data R2'!T74,"&gt;0")+COUNTIF('Data R2'!V74,"&gt;0")+COUNTIF('Data R2'!X74,"&gt;0"))</f>
        <v/>
      </c>
      <c r="J1070">
        <f>IF('Data R2'!C74="","",IF((COUNTIF('Data R2'!K74,"&gt;0")+COUNTIF('Data R2'!M74,"&gt;0")+COUNTIF('Data R2'!O74,"&gt;0")+COUNTIF('Data R2'!Q74,"&gt;0")+COUNTIF('Data R2'!S74,"&gt;0")+COUNTIF('Data R2'!U74,"&gt;0")+COUNTIF('Data R2'!W74,"&gt;0")+COUNTIF('Data R2'!Y74,"&gt;0"))&gt;0,1,0))</f>
        <v/>
      </c>
      <c r="L1070" t="inlineStr">
        <is>
          <t>Pak Edi Sigit Sutarta; Pak Iput Pradiko</t>
        </is>
      </c>
      <c r="M1070" t="inlineStr">
        <is>
          <t>Data R</t>
        </is>
      </c>
    </row>
    <row r="1071">
      <c r="A1071" t="inlineStr">
        <is>
          <t>Regional 2</t>
        </is>
      </c>
      <c r="B1071">
        <f>IF('Data R2'!C75="","",'Data R2'!B75)</f>
        <v/>
      </c>
      <c r="C1071">
        <f>IF('Data R2'!C75="","",'Data R2'!C75)</f>
        <v/>
      </c>
      <c r="D1071">
        <f>IF('Data R2'!C75="","",'Data R2'!D75)</f>
        <v/>
      </c>
      <c r="E1071">
        <f>IF('Data R2'!C75="","",'Data R2'!E75)</f>
        <v/>
      </c>
      <c r="F1071">
        <f>IF('Data R2'!C75="","",'Data R2'!F75)</f>
        <v/>
      </c>
      <c r="G1071">
        <f>IF('Data R2'!C75="","",'Data R2'!AD75)</f>
        <v/>
      </c>
      <c r="H1071">
        <f>IF('Data R2'!C75="","",'Data R2'!AC75)</f>
        <v/>
      </c>
      <c r="I1071">
        <f>IF('Data R2'!C75="","",COUNTIF('Data R2'!J75,"&gt;0")+COUNTIF('Data R2'!L75,"&gt;0")+COUNTIF('Data R2'!N75,"&gt;0")+COUNTIF('Data R2'!P75,"&gt;0")+COUNTIF('Data R2'!R75,"&gt;0")+COUNTIF('Data R2'!T75,"&gt;0")+COUNTIF('Data R2'!V75,"&gt;0")+COUNTIF('Data R2'!X75,"&gt;0"))</f>
        <v/>
      </c>
      <c r="J1071">
        <f>IF('Data R2'!C75="","",IF((COUNTIF('Data R2'!K75,"&gt;0")+COUNTIF('Data R2'!M75,"&gt;0")+COUNTIF('Data R2'!O75,"&gt;0")+COUNTIF('Data R2'!Q75,"&gt;0")+COUNTIF('Data R2'!S75,"&gt;0")+COUNTIF('Data R2'!U75,"&gt;0")+COUNTIF('Data R2'!W75,"&gt;0")+COUNTIF('Data R2'!Y75,"&gt;0"))&gt;0,1,0))</f>
        <v/>
      </c>
      <c r="L1071" t="inlineStr">
        <is>
          <t>Pak Edi Sigit Sutarta; Pak Iput Pradiko</t>
        </is>
      </c>
      <c r="M1071" t="inlineStr">
        <is>
          <t>Data R</t>
        </is>
      </c>
    </row>
    <row r="1072">
      <c r="A1072" t="inlineStr">
        <is>
          <t>Regional 2</t>
        </is>
      </c>
      <c r="B1072">
        <f>IF('Data R2'!C76="","",'Data R2'!B76)</f>
        <v/>
      </c>
      <c r="C1072">
        <f>IF('Data R2'!C76="","",'Data R2'!C76)</f>
        <v/>
      </c>
      <c r="D1072">
        <f>IF('Data R2'!C76="","",'Data R2'!D76)</f>
        <v/>
      </c>
      <c r="E1072">
        <f>IF('Data R2'!C76="","",'Data R2'!E76)</f>
        <v/>
      </c>
      <c r="F1072">
        <f>IF('Data R2'!C76="","",'Data R2'!F76)</f>
        <v/>
      </c>
      <c r="G1072">
        <f>IF('Data R2'!C76="","",'Data R2'!AD76)</f>
        <v/>
      </c>
      <c r="H1072">
        <f>IF('Data R2'!C76="","",'Data R2'!AC76)</f>
        <v/>
      </c>
      <c r="I1072">
        <f>IF('Data R2'!C76="","",COUNTIF('Data R2'!J76,"&gt;0")+COUNTIF('Data R2'!L76,"&gt;0")+COUNTIF('Data R2'!N76,"&gt;0")+COUNTIF('Data R2'!P76,"&gt;0")+COUNTIF('Data R2'!R76,"&gt;0")+COUNTIF('Data R2'!T76,"&gt;0")+COUNTIF('Data R2'!V76,"&gt;0")+COUNTIF('Data R2'!X76,"&gt;0"))</f>
        <v/>
      </c>
      <c r="J1072">
        <f>IF('Data R2'!C76="","",IF((COUNTIF('Data R2'!K76,"&gt;0")+COUNTIF('Data R2'!M76,"&gt;0")+COUNTIF('Data R2'!O76,"&gt;0")+COUNTIF('Data R2'!Q76,"&gt;0")+COUNTIF('Data R2'!S76,"&gt;0")+COUNTIF('Data R2'!U76,"&gt;0")+COUNTIF('Data R2'!W76,"&gt;0")+COUNTIF('Data R2'!Y76,"&gt;0"))&gt;0,1,0))</f>
        <v/>
      </c>
      <c r="L1072" t="inlineStr">
        <is>
          <t>Pak Edi Sigit Sutarta; Pak Iput Pradiko</t>
        </is>
      </c>
      <c r="M1072" t="inlineStr">
        <is>
          <t>Data R</t>
        </is>
      </c>
    </row>
    <row r="1073">
      <c r="A1073" t="inlineStr">
        <is>
          <t>Regional 2</t>
        </is>
      </c>
      <c r="B1073">
        <f>IF('Data R2'!C77="","",'Data R2'!B77)</f>
        <v/>
      </c>
      <c r="C1073">
        <f>IF('Data R2'!C77="","",'Data R2'!C77)</f>
        <v/>
      </c>
      <c r="D1073">
        <f>IF('Data R2'!C77="","",'Data R2'!D77)</f>
        <v/>
      </c>
      <c r="E1073">
        <f>IF('Data R2'!C77="","",'Data R2'!E77)</f>
        <v/>
      </c>
      <c r="F1073">
        <f>IF('Data R2'!C77="","",'Data R2'!F77)</f>
        <v/>
      </c>
      <c r="G1073">
        <f>IF('Data R2'!C77="","",'Data R2'!AD77)</f>
        <v/>
      </c>
      <c r="H1073">
        <f>IF('Data R2'!C77="","",'Data R2'!AC77)</f>
        <v/>
      </c>
      <c r="I1073">
        <f>IF('Data R2'!C77="","",COUNTIF('Data R2'!J77,"&gt;0")+COUNTIF('Data R2'!L77,"&gt;0")+COUNTIF('Data R2'!N77,"&gt;0")+COUNTIF('Data R2'!P77,"&gt;0")+COUNTIF('Data R2'!R77,"&gt;0")+COUNTIF('Data R2'!T77,"&gt;0")+COUNTIF('Data R2'!V77,"&gt;0")+COUNTIF('Data R2'!X77,"&gt;0"))</f>
        <v/>
      </c>
      <c r="J1073">
        <f>IF('Data R2'!C77="","",IF((COUNTIF('Data R2'!K77,"&gt;0")+COUNTIF('Data R2'!M77,"&gt;0")+COUNTIF('Data R2'!O77,"&gt;0")+COUNTIF('Data R2'!Q77,"&gt;0")+COUNTIF('Data R2'!S77,"&gt;0")+COUNTIF('Data R2'!U77,"&gt;0")+COUNTIF('Data R2'!W77,"&gt;0")+COUNTIF('Data R2'!Y77,"&gt;0"))&gt;0,1,0))</f>
        <v/>
      </c>
      <c r="L1073" t="inlineStr">
        <is>
          <t>Pak Edi Sigit Sutarta; Pak Iput Pradiko</t>
        </is>
      </c>
      <c r="M1073" t="inlineStr">
        <is>
          <t>Data R</t>
        </is>
      </c>
    </row>
    <row r="1074">
      <c r="A1074" t="inlineStr">
        <is>
          <t>Regional 2</t>
        </is>
      </c>
      <c r="B1074">
        <f>IF('Data R2'!C78="","",'Data R2'!B78)</f>
        <v/>
      </c>
      <c r="C1074">
        <f>IF('Data R2'!C78="","",'Data R2'!C78)</f>
        <v/>
      </c>
      <c r="D1074">
        <f>IF('Data R2'!C78="","",'Data R2'!D78)</f>
        <v/>
      </c>
      <c r="E1074">
        <f>IF('Data R2'!C78="","",'Data R2'!E78)</f>
        <v/>
      </c>
      <c r="F1074">
        <f>IF('Data R2'!C78="","",'Data R2'!F78)</f>
        <v/>
      </c>
      <c r="G1074">
        <f>IF('Data R2'!C78="","",'Data R2'!AD78)</f>
        <v/>
      </c>
      <c r="H1074">
        <f>IF('Data R2'!C78="","",'Data R2'!AC78)</f>
        <v/>
      </c>
      <c r="I1074">
        <f>IF('Data R2'!C78="","",COUNTIF('Data R2'!J78,"&gt;0")+COUNTIF('Data R2'!L78,"&gt;0")+COUNTIF('Data R2'!N78,"&gt;0")+COUNTIF('Data R2'!P78,"&gt;0")+COUNTIF('Data R2'!R78,"&gt;0")+COUNTIF('Data R2'!T78,"&gt;0")+COUNTIF('Data R2'!V78,"&gt;0")+COUNTIF('Data R2'!X78,"&gt;0"))</f>
        <v/>
      </c>
      <c r="J1074">
        <f>IF('Data R2'!C78="","",IF((COUNTIF('Data R2'!K78,"&gt;0")+COUNTIF('Data R2'!M78,"&gt;0")+COUNTIF('Data R2'!O78,"&gt;0")+COUNTIF('Data R2'!Q78,"&gt;0")+COUNTIF('Data R2'!S78,"&gt;0")+COUNTIF('Data R2'!U78,"&gt;0")+COUNTIF('Data R2'!W78,"&gt;0")+COUNTIF('Data R2'!Y78,"&gt;0"))&gt;0,1,0))</f>
        <v/>
      </c>
      <c r="L1074" t="inlineStr">
        <is>
          <t>Pak Edi Sigit Sutarta; Pak Iput Pradiko; Buk Nuzul Hijri</t>
        </is>
      </c>
      <c r="M1074" t="inlineStr">
        <is>
          <t>Data R</t>
        </is>
      </c>
    </row>
    <row r="1075">
      <c r="A1075" t="inlineStr">
        <is>
          <t>Regional 2</t>
        </is>
      </c>
      <c r="B1075">
        <f>IF('Data R2'!C79="","",'Data R2'!B79)</f>
        <v/>
      </c>
      <c r="C1075">
        <f>IF('Data R2'!C79="","",'Data R2'!C79)</f>
        <v/>
      </c>
      <c r="D1075">
        <f>IF('Data R2'!C79="","",'Data R2'!D79)</f>
        <v/>
      </c>
      <c r="E1075">
        <f>IF('Data R2'!C79="","",'Data R2'!E79)</f>
        <v/>
      </c>
      <c r="F1075">
        <f>IF('Data R2'!C79="","",'Data R2'!F79)</f>
        <v/>
      </c>
      <c r="G1075">
        <f>IF('Data R2'!C79="","",'Data R2'!AD79)</f>
        <v/>
      </c>
      <c r="H1075">
        <f>IF('Data R2'!C79="","",'Data R2'!AC79)</f>
        <v/>
      </c>
      <c r="I1075">
        <f>IF('Data R2'!C79="","",COUNTIF('Data R2'!J79,"&gt;0")+COUNTIF('Data R2'!L79,"&gt;0")+COUNTIF('Data R2'!N79,"&gt;0")+COUNTIF('Data R2'!P79,"&gt;0")+COUNTIF('Data R2'!R79,"&gt;0")+COUNTIF('Data R2'!T79,"&gt;0")+COUNTIF('Data R2'!V79,"&gt;0")+COUNTIF('Data R2'!X79,"&gt;0"))</f>
        <v/>
      </c>
      <c r="J1075">
        <f>IF('Data R2'!C79="","",IF((COUNTIF('Data R2'!K79,"&gt;0")+COUNTIF('Data R2'!M79,"&gt;0")+COUNTIF('Data R2'!O79,"&gt;0")+COUNTIF('Data R2'!Q79,"&gt;0")+COUNTIF('Data R2'!S79,"&gt;0")+COUNTIF('Data R2'!U79,"&gt;0")+COUNTIF('Data R2'!W79,"&gt;0")+COUNTIF('Data R2'!Y79,"&gt;0"))&gt;0,1,0))</f>
        <v/>
      </c>
      <c r="L1075" t="inlineStr">
        <is>
          <t>Pak Edi Sigit Sutarta; Pak Iput Pradiko; Buk Nuzul Hijri; Pak Prast</t>
        </is>
      </c>
      <c r="M1075" t="inlineStr">
        <is>
          <t>Data R</t>
        </is>
      </c>
    </row>
    <row r="1076">
      <c r="A1076" t="inlineStr">
        <is>
          <t>Regional 2</t>
        </is>
      </c>
      <c r="B1076">
        <f>IF('Data R2'!C80="","",'Data R2'!B80)</f>
        <v/>
      </c>
      <c r="C1076">
        <f>IF('Data R2'!C80="","",'Data R2'!C80)</f>
        <v/>
      </c>
      <c r="D1076">
        <f>IF('Data R2'!C80="","",'Data R2'!D80)</f>
        <v/>
      </c>
      <c r="E1076">
        <f>IF('Data R2'!C80="","",'Data R2'!E80)</f>
        <v/>
      </c>
      <c r="F1076">
        <f>IF('Data R2'!C80="","",'Data R2'!F80)</f>
        <v/>
      </c>
      <c r="G1076">
        <f>IF('Data R2'!C80="","",'Data R2'!AD80)</f>
        <v/>
      </c>
      <c r="H1076">
        <f>IF('Data R2'!C80="","",'Data R2'!AC80)</f>
        <v/>
      </c>
      <c r="I1076">
        <f>IF('Data R2'!C80="","",COUNTIF('Data R2'!J80,"&gt;0")+COUNTIF('Data R2'!L80,"&gt;0")+COUNTIF('Data R2'!N80,"&gt;0")+COUNTIF('Data R2'!P80,"&gt;0")+COUNTIF('Data R2'!R80,"&gt;0")+COUNTIF('Data R2'!T80,"&gt;0")+COUNTIF('Data R2'!V80,"&gt;0")+COUNTIF('Data R2'!X80,"&gt;0"))</f>
        <v/>
      </c>
      <c r="J1076">
        <f>IF('Data R2'!C80="","",IF((COUNTIF('Data R2'!K80,"&gt;0")+COUNTIF('Data R2'!M80,"&gt;0")+COUNTIF('Data R2'!O80,"&gt;0")+COUNTIF('Data R2'!Q80,"&gt;0")+COUNTIF('Data R2'!S80,"&gt;0")+COUNTIF('Data R2'!U80,"&gt;0")+COUNTIF('Data R2'!W80,"&gt;0")+COUNTIF('Data R2'!Y80,"&gt;0"))&gt;0,1,0))</f>
        <v/>
      </c>
      <c r="L1076" t="inlineStr">
        <is>
          <t>Pak Edi Sigit Sutarta; Pak Iput Pradiko; Buk Nuzul Hijri</t>
        </is>
      </c>
      <c r="M1076" t="inlineStr">
        <is>
          <t>Data R</t>
        </is>
      </c>
    </row>
    <row r="1077">
      <c r="A1077" t="inlineStr">
        <is>
          <t>Regional 2</t>
        </is>
      </c>
      <c r="B1077">
        <f>IF('Data R2'!C81="","",'Data R2'!B81)</f>
        <v/>
      </c>
      <c r="C1077">
        <f>IF('Data R2'!C81="","",'Data R2'!C81)</f>
        <v/>
      </c>
      <c r="D1077">
        <f>IF('Data R2'!C81="","",'Data R2'!D81)</f>
        <v/>
      </c>
      <c r="E1077">
        <f>IF('Data R2'!C81="","",'Data R2'!E81)</f>
        <v/>
      </c>
      <c r="F1077">
        <f>IF('Data R2'!C81="","",'Data R2'!F81)</f>
        <v/>
      </c>
      <c r="G1077">
        <f>IF('Data R2'!C81="","",'Data R2'!AD81)</f>
        <v/>
      </c>
      <c r="H1077">
        <f>IF('Data R2'!C81="","",'Data R2'!AC81)</f>
        <v/>
      </c>
      <c r="I1077">
        <f>IF('Data R2'!C81="","",COUNTIF('Data R2'!J81,"&gt;0")+COUNTIF('Data R2'!L81,"&gt;0")+COUNTIF('Data R2'!N81,"&gt;0")+COUNTIF('Data R2'!P81,"&gt;0")+COUNTIF('Data R2'!R81,"&gt;0")+COUNTIF('Data R2'!T81,"&gt;0")+COUNTIF('Data R2'!V81,"&gt;0")+COUNTIF('Data R2'!X81,"&gt;0"))</f>
        <v/>
      </c>
      <c r="J1077">
        <f>IF('Data R2'!C81="","",IF((COUNTIF('Data R2'!K81,"&gt;0")+COUNTIF('Data R2'!M81,"&gt;0")+COUNTIF('Data R2'!O81,"&gt;0")+COUNTIF('Data R2'!Q81,"&gt;0")+COUNTIF('Data R2'!S81,"&gt;0")+COUNTIF('Data R2'!U81,"&gt;0")+COUNTIF('Data R2'!W81,"&gt;0")+COUNTIF('Data R2'!Y81,"&gt;0"))&gt;0,1,0))</f>
        <v/>
      </c>
      <c r="L1077" t="inlineStr">
        <is>
          <t>Pak Edi Sigit Sutarta; Pak Iput Pradiko; Buk Nuzul Hijri</t>
        </is>
      </c>
      <c r="M1077" t="inlineStr">
        <is>
          <t>Data R</t>
        </is>
      </c>
    </row>
    <row r="1078">
      <c r="A1078" t="inlineStr">
        <is>
          <t>Regional 2</t>
        </is>
      </c>
      <c r="B1078">
        <f>IF('Data R2'!C82="","",'Data R2'!B82)</f>
        <v/>
      </c>
      <c r="C1078">
        <f>IF('Data R2'!C82="","",'Data R2'!C82)</f>
        <v/>
      </c>
      <c r="D1078">
        <f>IF('Data R2'!C82="","",'Data R2'!D82)</f>
        <v/>
      </c>
      <c r="E1078">
        <f>IF('Data R2'!C82="","",'Data R2'!E82)</f>
        <v/>
      </c>
      <c r="F1078">
        <f>IF('Data R2'!C82="","",'Data R2'!F82)</f>
        <v/>
      </c>
      <c r="G1078">
        <f>IF('Data R2'!C82="","",'Data R2'!AD82)</f>
        <v/>
      </c>
      <c r="H1078">
        <f>IF('Data R2'!C82="","",'Data R2'!AC82)</f>
        <v/>
      </c>
      <c r="I1078">
        <f>IF('Data R2'!C82="","",COUNTIF('Data R2'!J82,"&gt;0")+COUNTIF('Data R2'!L82,"&gt;0")+COUNTIF('Data R2'!N82,"&gt;0")+COUNTIF('Data R2'!P82,"&gt;0")+COUNTIF('Data R2'!R82,"&gt;0")+COUNTIF('Data R2'!T82,"&gt;0")+COUNTIF('Data R2'!V82,"&gt;0")+COUNTIF('Data R2'!X82,"&gt;0"))</f>
        <v/>
      </c>
      <c r="J1078">
        <f>IF('Data R2'!C82="","",IF((COUNTIF('Data R2'!K82,"&gt;0")+COUNTIF('Data R2'!M82,"&gt;0")+COUNTIF('Data R2'!O82,"&gt;0")+COUNTIF('Data R2'!Q82,"&gt;0")+COUNTIF('Data R2'!S82,"&gt;0")+COUNTIF('Data R2'!U82,"&gt;0")+COUNTIF('Data R2'!W82,"&gt;0")+COUNTIF('Data R2'!Y82,"&gt;0"))&gt;0,1,0))</f>
        <v/>
      </c>
      <c r="L1078" t="inlineStr">
        <is>
          <t>Pak Edi Sigit Sutarta; Pak Iput Pradiko; Buk Nuzul Hijri</t>
        </is>
      </c>
      <c r="M1078" t="inlineStr">
        <is>
          <t>Data R</t>
        </is>
      </c>
    </row>
    <row r="1079">
      <c r="A1079" t="inlineStr">
        <is>
          <t>Regional 2</t>
        </is>
      </c>
      <c r="B1079">
        <f>IF('Data R2'!C83="","",'Data R2'!B83)</f>
        <v/>
      </c>
      <c r="C1079">
        <f>IF('Data R2'!C83="","",'Data R2'!C83)</f>
        <v/>
      </c>
      <c r="D1079">
        <f>IF('Data R2'!C83="","",'Data R2'!D83)</f>
        <v/>
      </c>
      <c r="E1079">
        <f>IF('Data R2'!C83="","",'Data R2'!E83)</f>
        <v/>
      </c>
      <c r="F1079">
        <f>IF('Data R2'!C83="","",'Data R2'!F83)</f>
        <v/>
      </c>
      <c r="G1079">
        <f>IF('Data R2'!C83="","",'Data R2'!AD83)</f>
        <v/>
      </c>
      <c r="H1079">
        <f>IF('Data R2'!C83="","",'Data R2'!AC83)</f>
        <v/>
      </c>
      <c r="I1079">
        <f>IF('Data R2'!C83="","",COUNTIF('Data R2'!J83,"&gt;0")+COUNTIF('Data R2'!L83,"&gt;0")+COUNTIF('Data R2'!N83,"&gt;0")+COUNTIF('Data R2'!P83,"&gt;0")+COUNTIF('Data R2'!R83,"&gt;0")+COUNTIF('Data R2'!T83,"&gt;0")+COUNTIF('Data R2'!V83,"&gt;0")+COUNTIF('Data R2'!X83,"&gt;0"))</f>
        <v/>
      </c>
      <c r="J1079">
        <f>IF('Data R2'!C83="","",IF((COUNTIF('Data R2'!K83,"&gt;0")+COUNTIF('Data R2'!M83,"&gt;0")+COUNTIF('Data R2'!O83,"&gt;0")+COUNTIF('Data R2'!Q83,"&gt;0")+COUNTIF('Data R2'!S83,"&gt;0")+COUNTIF('Data R2'!U83,"&gt;0")+COUNTIF('Data R2'!W83,"&gt;0")+COUNTIF('Data R2'!Y83,"&gt;0"))&gt;0,1,0))</f>
        <v/>
      </c>
      <c r="L1079" t="inlineStr">
        <is>
          <t>Pak Edi Sigit Sutarta; Pak Iput Pradiko; Buk Nuzul Hijri</t>
        </is>
      </c>
      <c r="M1079" t="inlineStr">
        <is>
          <t>Data R</t>
        </is>
      </c>
    </row>
    <row r="1080">
      <c r="A1080" t="inlineStr">
        <is>
          <t>Regional 2</t>
        </is>
      </c>
      <c r="B1080">
        <f>IF('Data R2'!C84="","",'Data R2'!B84)</f>
        <v/>
      </c>
      <c r="C1080">
        <f>IF('Data R2'!C84="","",'Data R2'!C84)</f>
        <v/>
      </c>
      <c r="D1080">
        <f>IF('Data R2'!C84="","",'Data R2'!D84)</f>
        <v/>
      </c>
      <c r="E1080">
        <f>IF('Data R2'!C84="","",'Data R2'!E84)</f>
        <v/>
      </c>
      <c r="F1080">
        <f>IF('Data R2'!C84="","",'Data R2'!F84)</f>
        <v/>
      </c>
      <c r="G1080">
        <f>IF('Data R2'!C84="","",'Data R2'!AD84)</f>
        <v/>
      </c>
      <c r="H1080">
        <f>IF('Data R2'!C84="","",'Data R2'!AC84)</f>
        <v/>
      </c>
      <c r="I1080">
        <f>IF('Data R2'!C84="","",COUNTIF('Data R2'!J84,"&gt;0")+COUNTIF('Data R2'!L84,"&gt;0")+COUNTIF('Data R2'!N84,"&gt;0")+COUNTIF('Data R2'!P84,"&gt;0")+COUNTIF('Data R2'!R84,"&gt;0")+COUNTIF('Data R2'!T84,"&gt;0")+COUNTIF('Data R2'!V84,"&gt;0")+COUNTIF('Data R2'!X84,"&gt;0"))</f>
        <v/>
      </c>
      <c r="J1080">
        <f>IF('Data R2'!C84="","",IF((COUNTIF('Data R2'!K84,"&gt;0")+COUNTIF('Data R2'!M84,"&gt;0")+COUNTIF('Data R2'!O84,"&gt;0")+COUNTIF('Data R2'!Q84,"&gt;0")+COUNTIF('Data R2'!S84,"&gt;0")+COUNTIF('Data R2'!U84,"&gt;0")+COUNTIF('Data R2'!W84,"&gt;0")+COUNTIF('Data R2'!Y84,"&gt;0"))&gt;0,1,0))</f>
        <v/>
      </c>
      <c r="M1080" t="inlineStr">
        <is>
          <t>Data R</t>
        </is>
      </c>
    </row>
    <row r="1081">
      <c r="A1081" t="inlineStr">
        <is>
          <t>Regional 2</t>
        </is>
      </c>
      <c r="B1081">
        <f>IF('Data R2'!C85="","",'Data R2'!B85)</f>
        <v/>
      </c>
      <c r="C1081">
        <f>IF('Data R2'!C85="","",'Data R2'!C85)</f>
        <v/>
      </c>
      <c r="D1081">
        <f>IF('Data R2'!C85="","",'Data R2'!D85)</f>
        <v/>
      </c>
      <c r="E1081">
        <f>IF('Data R2'!C85="","",'Data R2'!E85)</f>
        <v/>
      </c>
      <c r="F1081">
        <f>IF('Data R2'!C85="","",'Data R2'!F85)</f>
        <v/>
      </c>
      <c r="G1081">
        <f>IF('Data R2'!C85="","",'Data R2'!AD85)</f>
        <v/>
      </c>
      <c r="H1081">
        <f>IF('Data R2'!C85="","",'Data R2'!AC85)</f>
        <v/>
      </c>
      <c r="I1081">
        <f>IF('Data R2'!C85="","",COUNTIF('Data R2'!J85,"&gt;0")+COUNTIF('Data R2'!L85,"&gt;0")+COUNTIF('Data R2'!N85,"&gt;0")+COUNTIF('Data R2'!P85,"&gt;0")+COUNTIF('Data R2'!R85,"&gt;0")+COUNTIF('Data R2'!T85,"&gt;0")+COUNTIF('Data R2'!V85,"&gt;0")+COUNTIF('Data R2'!X85,"&gt;0"))</f>
        <v/>
      </c>
      <c r="J1081">
        <f>IF('Data R2'!C85="","",IF((COUNTIF('Data R2'!K85,"&gt;0")+COUNTIF('Data R2'!M85,"&gt;0")+COUNTIF('Data R2'!O85,"&gt;0")+COUNTIF('Data R2'!Q85,"&gt;0")+COUNTIF('Data R2'!S85,"&gt;0")+COUNTIF('Data R2'!U85,"&gt;0")+COUNTIF('Data R2'!W85,"&gt;0")+COUNTIF('Data R2'!Y85,"&gt;0"))&gt;0,1,0))</f>
        <v/>
      </c>
      <c r="K1081" t="inlineStr">
        <is>
          <t>BT / FS (Kajian Kelayakan)</t>
        </is>
      </c>
      <c r="L1081" t="inlineStr">
        <is>
          <t>Pak Edi Sigit Sutarta; Pak Iput Pradiko; Buk Nuzul Hijri</t>
        </is>
      </c>
      <c r="M1081" t="inlineStr">
        <is>
          <t>Data R</t>
        </is>
      </c>
    </row>
    <row r="1082">
      <c r="A1082" t="inlineStr">
        <is>
          <t>Regional 2</t>
        </is>
      </c>
      <c r="B1082">
        <f>IF('Data R2'!C86="","",'Data R2'!B86)</f>
        <v/>
      </c>
      <c r="C1082">
        <f>IF('Data R2'!C86="","",'Data R2'!C86)</f>
        <v/>
      </c>
      <c r="D1082">
        <f>IF('Data R2'!C86="","",'Data R2'!D86)</f>
        <v/>
      </c>
      <c r="E1082">
        <f>IF('Data R2'!C86="","",'Data R2'!E86)</f>
        <v/>
      </c>
      <c r="F1082">
        <f>IF('Data R2'!C86="","",'Data R2'!F86)</f>
        <v/>
      </c>
      <c r="G1082">
        <f>IF('Data R2'!C86="","",'Data R2'!AD86)</f>
        <v/>
      </c>
      <c r="H1082">
        <f>IF('Data R2'!C86="","",'Data R2'!AC86)</f>
        <v/>
      </c>
      <c r="I1082">
        <f>IF('Data R2'!C86="","",COUNTIF('Data R2'!J86,"&gt;0")+COUNTIF('Data R2'!L86,"&gt;0")+COUNTIF('Data R2'!N86,"&gt;0")+COUNTIF('Data R2'!P86,"&gt;0")+COUNTIF('Data R2'!R86,"&gt;0")+COUNTIF('Data R2'!T86,"&gt;0")+COUNTIF('Data R2'!V86,"&gt;0")+COUNTIF('Data R2'!X86,"&gt;0"))</f>
        <v/>
      </c>
      <c r="J1082">
        <f>IF('Data R2'!C86="","",IF((COUNTIF('Data R2'!K86,"&gt;0")+COUNTIF('Data R2'!M86,"&gt;0")+COUNTIF('Data R2'!O86,"&gt;0")+COUNTIF('Data R2'!Q86,"&gt;0")+COUNTIF('Data R2'!S86,"&gt;0")+COUNTIF('Data R2'!U86,"&gt;0")+COUNTIF('Data R2'!W86,"&gt;0")+COUNTIF('Data R2'!Y86,"&gt;0"))&gt;0,1,0))</f>
        <v/>
      </c>
      <c r="L1082" t="inlineStr">
        <is>
          <t>Pak Edi Sigit Sutarta; Pak Iput Pradiko; Buk Nuzul Hijri</t>
        </is>
      </c>
      <c r="M1082" t="inlineStr">
        <is>
          <t>Data R</t>
        </is>
      </c>
    </row>
    <row r="1083">
      <c r="A1083" t="inlineStr">
        <is>
          <t>Regional 2</t>
        </is>
      </c>
      <c r="B1083">
        <f>IF('Data R2'!C87="","",'Data R2'!B87)</f>
        <v/>
      </c>
      <c r="C1083">
        <f>IF('Data R2'!C87="","",'Data R2'!C87)</f>
        <v/>
      </c>
      <c r="D1083">
        <f>IF('Data R2'!C87="","",'Data R2'!D87)</f>
        <v/>
      </c>
      <c r="E1083">
        <f>IF('Data R2'!C87="","",'Data R2'!E87)</f>
        <v/>
      </c>
      <c r="F1083">
        <f>IF('Data R2'!C87="","",'Data R2'!F87)</f>
        <v/>
      </c>
      <c r="G1083">
        <f>IF('Data R2'!C87="","",'Data R2'!AD87)</f>
        <v/>
      </c>
      <c r="H1083">
        <f>IF('Data R2'!C87="","",'Data R2'!AC87)</f>
        <v/>
      </c>
      <c r="I1083">
        <f>IF('Data R2'!C87="","",COUNTIF('Data R2'!J87,"&gt;0")+COUNTIF('Data R2'!L87,"&gt;0")+COUNTIF('Data R2'!N87,"&gt;0")+COUNTIF('Data R2'!P87,"&gt;0")+COUNTIF('Data R2'!R87,"&gt;0")+COUNTIF('Data R2'!T87,"&gt;0")+COUNTIF('Data R2'!V87,"&gt;0")+COUNTIF('Data R2'!X87,"&gt;0"))</f>
        <v/>
      </c>
      <c r="J1083">
        <f>IF('Data R2'!C87="","",IF((COUNTIF('Data R2'!K87,"&gt;0")+COUNTIF('Data R2'!M87,"&gt;0")+COUNTIF('Data R2'!O87,"&gt;0")+COUNTIF('Data R2'!Q87,"&gt;0")+COUNTIF('Data R2'!S87,"&gt;0")+COUNTIF('Data R2'!U87,"&gt;0")+COUNTIF('Data R2'!W87,"&gt;0")+COUNTIF('Data R2'!Y87,"&gt;0"))&gt;0,1,0))</f>
        <v/>
      </c>
      <c r="L1083" t="inlineStr">
        <is>
          <t>Pak Edi Sigit Sutarta; Pak Iput Pradiko; Buk Nuzul Hijri</t>
        </is>
      </c>
      <c r="M1083" t="inlineStr">
        <is>
          <t>Data R</t>
        </is>
      </c>
    </row>
    <row r="1084">
      <c r="A1084" t="inlineStr">
        <is>
          <t>Regional 2</t>
        </is>
      </c>
      <c r="B1084">
        <f>IF('Data R2'!C88="","",'Data R2'!B88)</f>
        <v/>
      </c>
      <c r="C1084">
        <f>IF('Data R2'!C88="","",'Data R2'!C88)</f>
        <v/>
      </c>
      <c r="D1084">
        <f>IF('Data R2'!C88="","",'Data R2'!D88)</f>
        <v/>
      </c>
      <c r="E1084">
        <f>IF('Data R2'!C88="","",'Data R2'!E88)</f>
        <v/>
      </c>
      <c r="F1084">
        <f>IF('Data R2'!C88="","",'Data R2'!F88)</f>
        <v/>
      </c>
      <c r="G1084">
        <f>IF('Data R2'!C88="","",'Data R2'!AD88)</f>
        <v/>
      </c>
      <c r="H1084">
        <f>IF('Data R2'!C88="","",'Data R2'!AC88)</f>
        <v/>
      </c>
      <c r="I1084">
        <f>IF('Data R2'!C88="","",COUNTIF('Data R2'!J88,"&gt;0")+COUNTIF('Data R2'!L88,"&gt;0")+COUNTIF('Data R2'!N88,"&gt;0")+COUNTIF('Data R2'!P88,"&gt;0")+COUNTIF('Data R2'!R88,"&gt;0")+COUNTIF('Data R2'!T88,"&gt;0")+COUNTIF('Data R2'!V88,"&gt;0")+COUNTIF('Data R2'!X88,"&gt;0"))</f>
        <v/>
      </c>
      <c r="J1084">
        <f>IF('Data R2'!C88="","",IF((COUNTIF('Data R2'!K88,"&gt;0")+COUNTIF('Data R2'!M88,"&gt;0")+COUNTIF('Data R2'!O88,"&gt;0")+COUNTIF('Data R2'!Q88,"&gt;0")+COUNTIF('Data R2'!S88,"&gt;0")+COUNTIF('Data R2'!U88,"&gt;0")+COUNTIF('Data R2'!W88,"&gt;0")+COUNTIF('Data R2'!Y88,"&gt;0"))&gt;0,1,0))</f>
        <v/>
      </c>
      <c r="L1084" t="inlineStr">
        <is>
          <t>Pak Edi Sigit Sutarta; Pak Iput Pradiko; Buk Nuzul Hijri</t>
        </is>
      </c>
      <c r="M1084" t="inlineStr">
        <is>
          <t>Data R</t>
        </is>
      </c>
    </row>
    <row r="1085">
      <c r="A1085" t="inlineStr">
        <is>
          <t>Regional 2</t>
        </is>
      </c>
      <c r="B1085">
        <f>IF('Data R2'!C89="","",'Data R2'!B89)</f>
        <v/>
      </c>
      <c r="C1085">
        <f>IF('Data R2'!C89="","",'Data R2'!C89)</f>
        <v/>
      </c>
      <c r="D1085">
        <f>IF('Data R2'!C89="","",'Data R2'!D89)</f>
        <v/>
      </c>
      <c r="E1085">
        <f>IF('Data R2'!C89="","",'Data R2'!E89)</f>
        <v/>
      </c>
      <c r="F1085">
        <f>IF('Data R2'!C89="","",'Data R2'!F89)</f>
        <v/>
      </c>
      <c r="G1085">
        <f>IF('Data R2'!C89="","",'Data R2'!AD89)</f>
        <v/>
      </c>
      <c r="H1085">
        <f>IF('Data R2'!C89="","",'Data R2'!AC89)</f>
        <v/>
      </c>
      <c r="I1085">
        <f>IF('Data R2'!C89="","",COUNTIF('Data R2'!J89,"&gt;0")+COUNTIF('Data R2'!L89,"&gt;0")+COUNTIF('Data R2'!N89,"&gt;0")+COUNTIF('Data R2'!P89,"&gt;0")+COUNTIF('Data R2'!R89,"&gt;0")+COUNTIF('Data R2'!T89,"&gt;0")+COUNTIF('Data R2'!V89,"&gt;0")+COUNTIF('Data R2'!X89,"&gt;0"))</f>
        <v/>
      </c>
      <c r="J1085">
        <f>IF('Data R2'!C89="","",IF((COUNTIF('Data R2'!K89,"&gt;0")+COUNTIF('Data R2'!M89,"&gt;0")+COUNTIF('Data R2'!O89,"&gt;0")+COUNTIF('Data R2'!Q89,"&gt;0")+COUNTIF('Data R2'!S89,"&gt;0")+COUNTIF('Data R2'!U89,"&gt;0")+COUNTIF('Data R2'!W89,"&gt;0")+COUNTIF('Data R2'!Y89,"&gt;0"))&gt;0,1,0))</f>
        <v/>
      </c>
      <c r="L1085" t="inlineStr">
        <is>
          <t>Pak Edi Sigit Sutarta; Pak Iput Pradiko; Buk Nuzul Hijri</t>
        </is>
      </c>
      <c r="M1085" t="inlineStr">
        <is>
          <t>Data R</t>
        </is>
      </c>
    </row>
    <row r="1086">
      <c r="A1086" t="inlineStr">
        <is>
          <t>Regional 2</t>
        </is>
      </c>
      <c r="B1086">
        <f>IF('Data R2'!C90="","",'Data R2'!B90)</f>
        <v/>
      </c>
      <c r="C1086">
        <f>IF('Data R2'!C90="","",'Data R2'!C90)</f>
        <v/>
      </c>
      <c r="D1086">
        <f>IF('Data R2'!C90="","",'Data R2'!D90)</f>
        <v/>
      </c>
      <c r="E1086">
        <f>IF('Data R2'!C90="","",'Data R2'!E90)</f>
        <v/>
      </c>
      <c r="F1086">
        <f>IF('Data R2'!C90="","",'Data R2'!F90)</f>
        <v/>
      </c>
      <c r="G1086">
        <f>IF('Data R2'!C90="","",'Data R2'!AD90)</f>
        <v/>
      </c>
      <c r="H1086">
        <f>IF('Data R2'!C90="","",'Data R2'!AC90)</f>
        <v/>
      </c>
      <c r="I1086">
        <f>IF('Data R2'!C90="","",COUNTIF('Data R2'!J90,"&gt;0")+COUNTIF('Data R2'!L90,"&gt;0")+COUNTIF('Data R2'!N90,"&gt;0")+COUNTIF('Data R2'!P90,"&gt;0")+COUNTIF('Data R2'!R90,"&gt;0")+COUNTIF('Data R2'!T90,"&gt;0")+COUNTIF('Data R2'!V90,"&gt;0")+COUNTIF('Data R2'!X90,"&gt;0"))</f>
        <v/>
      </c>
      <c r="J1086">
        <f>IF('Data R2'!C90="","",IF((COUNTIF('Data R2'!K90,"&gt;0")+COUNTIF('Data R2'!M90,"&gt;0")+COUNTIF('Data R2'!O90,"&gt;0")+COUNTIF('Data R2'!Q90,"&gt;0")+COUNTIF('Data R2'!S90,"&gt;0")+COUNTIF('Data R2'!U90,"&gt;0")+COUNTIF('Data R2'!W90,"&gt;0")+COUNTIF('Data R2'!Y90,"&gt;0"))&gt;0,1,0))</f>
        <v/>
      </c>
      <c r="L1086" t="inlineStr">
        <is>
          <t>Pak Edi Sigit Sutarta; Pak Iput Pradiko; Buk Nuzul Hijri</t>
        </is>
      </c>
      <c r="M1086" t="inlineStr">
        <is>
          <t>Data R</t>
        </is>
      </c>
    </row>
    <row r="1087">
      <c r="A1087" t="inlineStr">
        <is>
          <t>Regional 2</t>
        </is>
      </c>
      <c r="B1087">
        <f>IF('Data R2'!C91="","",'Data R2'!B91)</f>
        <v/>
      </c>
      <c r="C1087">
        <f>IF('Data R2'!C91="","",'Data R2'!C91)</f>
        <v/>
      </c>
      <c r="D1087">
        <f>IF('Data R2'!C91="","",'Data R2'!D91)</f>
        <v/>
      </c>
      <c r="E1087">
        <f>IF('Data R2'!C91="","",'Data R2'!E91)</f>
        <v/>
      </c>
      <c r="F1087">
        <f>IF('Data R2'!C91="","",'Data R2'!F91)</f>
        <v/>
      </c>
      <c r="G1087">
        <f>IF('Data R2'!C91="","",'Data R2'!AD91)</f>
        <v/>
      </c>
      <c r="H1087">
        <f>IF('Data R2'!C91="","",'Data R2'!AC91)</f>
        <v/>
      </c>
      <c r="I1087">
        <f>IF('Data R2'!C91="","",COUNTIF('Data R2'!J91,"&gt;0")+COUNTIF('Data R2'!L91,"&gt;0")+COUNTIF('Data R2'!N91,"&gt;0")+COUNTIF('Data R2'!P91,"&gt;0")+COUNTIF('Data R2'!R91,"&gt;0")+COUNTIF('Data R2'!T91,"&gt;0")+COUNTIF('Data R2'!V91,"&gt;0")+COUNTIF('Data R2'!X91,"&gt;0"))</f>
        <v/>
      </c>
      <c r="J1087">
        <f>IF('Data R2'!C91="","",IF((COUNTIF('Data R2'!K91,"&gt;0")+COUNTIF('Data R2'!M91,"&gt;0")+COUNTIF('Data R2'!O91,"&gt;0")+COUNTIF('Data R2'!Q91,"&gt;0")+COUNTIF('Data R2'!S91,"&gt;0")+COUNTIF('Data R2'!U91,"&gt;0")+COUNTIF('Data R2'!W91,"&gt;0")+COUNTIF('Data R2'!Y91,"&gt;0"))&gt;0,1,0))</f>
        <v/>
      </c>
      <c r="L1087" t="inlineStr">
        <is>
          <t>Pak Edi Sigit Sutarta; Pak Iput Pradiko; Buk Nuzul Hijri</t>
        </is>
      </c>
      <c r="M1087" t="inlineStr">
        <is>
          <t>Data R</t>
        </is>
      </c>
    </row>
    <row r="1088">
      <c r="A1088" t="inlineStr">
        <is>
          <t>Regional 2</t>
        </is>
      </c>
      <c r="B1088">
        <f>IF('Data R2'!C92="","",'Data R2'!B92)</f>
        <v/>
      </c>
      <c r="C1088">
        <f>IF('Data R2'!C92="","",'Data R2'!C92)</f>
        <v/>
      </c>
      <c r="D1088">
        <f>IF('Data R2'!C92="","",'Data R2'!D92)</f>
        <v/>
      </c>
      <c r="E1088">
        <f>IF('Data R2'!C92="","",'Data R2'!E92)</f>
        <v/>
      </c>
      <c r="F1088">
        <f>IF('Data R2'!C92="","",'Data R2'!F92)</f>
        <v/>
      </c>
      <c r="G1088">
        <f>IF('Data R2'!C92="","",'Data R2'!AD92)</f>
        <v/>
      </c>
      <c r="H1088">
        <f>IF('Data R2'!C92="","",'Data R2'!AC92)</f>
        <v/>
      </c>
      <c r="I1088">
        <f>IF('Data R2'!C92="","",COUNTIF('Data R2'!J92,"&gt;0")+COUNTIF('Data R2'!L92,"&gt;0")+COUNTIF('Data R2'!N92,"&gt;0")+COUNTIF('Data R2'!P92,"&gt;0")+COUNTIF('Data R2'!R92,"&gt;0")+COUNTIF('Data R2'!T92,"&gt;0")+COUNTIF('Data R2'!V92,"&gt;0")+COUNTIF('Data R2'!X92,"&gt;0"))</f>
        <v/>
      </c>
      <c r="J1088">
        <f>IF('Data R2'!C92="","",IF((COUNTIF('Data R2'!K92,"&gt;0")+COUNTIF('Data R2'!M92,"&gt;0")+COUNTIF('Data R2'!O92,"&gt;0")+COUNTIF('Data R2'!Q92,"&gt;0")+COUNTIF('Data R2'!S92,"&gt;0")+COUNTIF('Data R2'!U92,"&gt;0")+COUNTIF('Data R2'!W92,"&gt;0")+COUNTIF('Data R2'!Y92,"&gt;0"))&gt;0,1,0))</f>
        <v/>
      </c>
      <c r="M1088" t="inlineStr">
        <is>
          <t>Data R</t>
        </is>
      </c>
    </row>
    <row r="1089">
      <c r="A1089" t="inlineStr">
        <is>
          <t>Regional 2</t>
        </is>
      </c>
      <c r="B1089">
        <f>IF('Data R2'!C93="","",'Data R2'!B93)</f>
        <v/>
      </c>
      <c r="C1089">
        <f>IF('Data R2'!C93="","",'Data R2'!C93)</f>
        <v/>
      </c>
      <c r="D1089">
        <f>IF('Data R2'!C93="","",'Data R2'!D93)</f>
        <v/>
      </c>
      <c r="E1089">
        <f>IF('Data R2'!C93="","",'Data R2'!E93)</f>
        <v/>
      </c>
      <c r="F1089">
        <f>IF('Data R2'!C93="","",'Data R2'!F93)</f>
        <v/>
      </c>
      <c r="G1089">
        <f>IF('Data R2'!C93="","",'Data R2'!AD93)</f>
        <v/>
      </c>
      <c r="H1089">
        <f>IF('Data R2'!C93="","",'Data R2'!AC93)</f>
        <v/>
      </c>
      <c r="I1089">
        <f>IF('Data R2'!C93="","",COUNTIF('Data R2'!J93,"&gt;0")+COUNTIF('Data R2'!L93,"&gt;0")+COUNTIF('Data R2'!N93,"&gt;0")+COUNTIF('Data R2'!P93,"&gt;0")+COUNTIF('Data R2'!R93,"&gt;0")+COUNTIF('Data R2'!T93,"&gt;0")+COUNTIF('Data R2'!V93,"&gt;0")+COUNTIF('Data R2'!X93,"&gt;0"))</f>
        <v/>
      </c>
      <c r="J1089">
        <f>IF('Data R2'!C93="","",IF((COUNTIF('Data R2'!K93,"&gt;0")+COUNTIF('Data R2'!M93,"&gt;0")+COUNTIF('Data R2'!O93,"&gt;0")+COUNTIF('Data R2'!Q93,"&gt;0")+COUNTIF('Data R2'!S93,"&gt;0")+COUNTIF('Data R2'!U93,"&gt;0")+COUNTIF('Data R2'!W93,"&gt;0")+COUNTIF('Data R2'!Y93,"&gt;0"))&gt;0,1,0))</f>
        <v/>
      </c>
      <c r="K1089" t="inlineStr">
        <is>
          <t>Evaluasi/Kajian/Pemeriksaan</t>
        </is>
      </c>
      <c r="L1089" t="inlineStr">
        <is>
          <t>Pak Edi Sigit Sutarta; Pak Iput Pradiko</t>
        </is>
      </c>
      <c r="M1089" t="inlineStr">
        <is>
          <t>Data R</t>
        </is>
      </c>
    </row>
    <row r="1090">
      <c r="A1090" t="inlineStr">
        <is>
          <t>Regional 2</t>
        </is>
      </c>
      <c r="B1090">
        <f>IF('Data R2'!C94="","",'Data R2'!B94)</f>
        <v/>
      </c>
      <c r="C1090">
        <f>IF('Data R2'!C94="","",'Data R2'!C94)</f>
        <v/>
      </c>
      <c r="D1090">
        <f>IF('Data R2'!C94="","",'Data R2'!D94)</f>
        <v/>
      </c>
      <c r="E1090">
        <f>IF('Data R2'!C94="","",'Data R2'!E94)</f>
        <v/>
      </c>
      <c r="F1090">
        <f>IF('Data R2'!C94="","",'Data R2'!F94)</f>
        <v/>
      </c>
      <c r="G1090">
        <f>IF('Data R2'!C94="","",'Data R2'!AD94)</f>
        <v/>
      </c>
      <c r="H1090">
        <f>IF('Data R2'!C94="","",'Data R2'!AC94)</f>
        <v/>
      </c>
      <c r="I1090">
        <f>IF('Data R2'!C94="","",COUNTIF('Data R2'!J94,"&gt;0")+COUNTIF('Data R2'!L94,"&gt;0")+COUNTIF('Data R2'!N94,"&gt;0")+COUNTIF('Data R2'!P94,"&gt;0")+COUNTIF('Data R2'!R94,"&gt;0")+COUNTIF('Data R2'!T94,"&gt;0")+COUNTIF('Data R2'!V94,"&gt;0")+COUNTIF('Data R2'!X94,"&gt;0"))</f>
        <v/>
      </c>
      <c r="J1090">
        <f>IF('Data R2'!C94="","",IF((COUNTIF('Data R2'!K94,"&gt;0")+COUNTIF('Data R2'!M94,"&gt;0")+COUNTIF('Data R2'!O94,"&gt;0")+COUNTIF('Data R2'!Q94,"&gt;0")+COUNTIF('Data R2'!S94,"&gt;0")+COUNTIF('Data R2'!U94,"&gt;0")+COUNTIF('Data R2'!W94,"&gt;0")+COUNTIF('Data R2'!Y94,"&gt;0"))&gt;0,1,0))</f>
        <v/>
      </c>
      <c r="M1090" t="inlineStr">
        <is>
          <t>Data R</t>
        </is>
      </c>
    </row>
    <row r="1091">
      <c r="A1091" t="inlineStr">
        <is>
          <t>Regional 2</t>
        </is>
      </c>
      <c r="B1091">
        <f>IF('Data R2'!C95="","",'Data R2'!B95)</f>
        <v/>
      </c>
      <c r="C1091">
        <f>IF('Data R2'!C95="","",'Data R2'!C95)</f>
        <v/>
      </c>
      <c r="D1091">
        <f>IF('Data R2'!C95="","",'Data R2'!D95)</f>
        <v/>
      </c>
      <c r="E1091">
        <f>IF('Data R2'!C95="","",'Data R2'!E95)</f>
        <v/>
      </c>
      <c r="F1091">
        <f>IF('Data R2'!C95="","",'Data R2'!F95)</f>
        <v/>
      </c>
      <c r="G1091">
        <f>IF('Data R2'!C95="","",'Data R2'!AD95)</f>
        <v/>
      </c>
      <c r="H1091">
        <f>IF('Data R2'!C95="","",'Data R2'!AC95)</f>
        <v/>
      </c>
      <c r="I1091">
        <f>IF('Data R2'!C95="","",COUNTIF('Data R2'!J95,"&gt;0")+COUNTIF('Data R2'!L95,"&gt;0")+COUNTIF('Data R2'!N95,"&gt;0")+COUNTIF('Data R2'!P95,"&gt;0")+COUNTIF('Data R2'!R95,"&gt;0")+COUNTIF('Data R2'!T95,"&gt;0")+COUNTIF('Data R2'!V95,"&gt;0")+COUNTIF('Data R2'!X95,"&gt;0"))</f>
        <v/>
      </c>
      <c r="J1091">
        <f>IF('Data R2'!C95="","",IF((COUNTIF('Data R2'!K95,"&gt;0")+COUNTIF('Data R2'!M95,"&gt;0")+COUNTIF('Data R2'!O95,"&gt;0")+COUNTIF('Data R2'!Q95,"&gt;0")+COUNTIF('Data R2'!S95,"&gt;0")+COUNTIF('Data R2'!U95,"&gt;0")+COUNTIF('Data R2'!W95,"&gt;0")+COUNTIF('Data R2'!Y95,"&gt;0"))&gt;0,1,0))</f>
        <v/>
      </c>
      <c r="M1091" t="inlineStr">
        <is>
          <t>Data R</t>
        </is>
      </c>
    </row>
    <row r="1092">
      <c r="A1092" t="inlineStr">
        <is>
          <t>Regional 2</t>
        </is>
      </c>
      <c r="B1092">
        <f>IF('Data R2'!C96="","",'Data R2'!B96)</f>
        <v/>
      </c>
      <c r="C1092">
        <f>IF('Data R2'!C96="","",'Data R2'!C96)</f>
        <v/>
      </c>
      <c r="D1092">
        <f>IF('Data R2'!C96="","",'Data R2'!D96)</f>
        <v/>
      </c>
      <c r="E1092">
        <f>IF('Data R2'!C96="","",'Data R2'!E96)</f>
        <v/>
      </c>
      <c r="F1092">
        <f>IF('Data R2'!C96="","",'Data R2'!F96)</f>
        <v/>
      </c>
      <c r="G1092">
        <f>IF('Data R2'!C96="","",'Data R2'!AD96)</f>
        <v/>
      </c>
      <c r="H1092">
        <f>IF('Data R2'!C96="","",'Data R2'!AC96)</f>
        <v/>
      </c>
      <c r="I1092">
        <f>IF('Data R2'!C96="","",COUNTIF('Data R2'!J96,"&gt;0")+COUNTIF('Data R2'!L96,"&gt;0")+COUNTIF('Data R2'!N96,"&gt;0")+COUNTIF('Data R2'!P96,"&gt;0")+COUNTIF('Data R2'!R96,"&gt;0")+COUNTIF('Data R2'!T96,"&gt;0")+COUNTIF('Data R2'!V96,"&gt;0")+COUNTIF('Data R2'!X96,"&gt;0"))</f>
        <v/>
      </c>
      <c r="J1092">
        <f>IF('Data R2'!C96="","",IF((COUNTIF('Data R2'!K96,"&gt;0")+COUNTIF('Data R2'!M96,"&gt;0")+COUNTIF('Data R2'!O96,"&gt;0")+COUNTIF('Data R2'!Q96,"&gt;0")+COUNTIF('Data R2'!S96,"&gt;0")+COUNTIF('Data R2'!U96,"&gt;0")+COUNTIF('Data R2'!W96,"&gt;0")+COUNTIF('Data R2'!Y96,"&gt;0"))&gt;0,1,0))</f>
        <v/>
      </c>
      <c r="M1092" t="inlineStr">
        <is>
          <t>Data R</t>
        </is>
      </c>
    </row>
    <row r="1093">
      <c r="A1093" t="inlineStr">
        <is>
          <t>Regional 2</t>
        </is>
      </c>
      <c r="B1093">
        <f>IF('Data R2'!C97="","",'Data R2'!B97)</f>
        <v/>
      </c>
      <c r="C1093">
        <f>IF('Data R2'!C97="","",'Data R2'!C97)</f>
        <v/>
      </c>
      <c r="D1093">
        <f>IF('Data R2'!C97="","",'Data R2'!D97)</f>
        <v/>
      </c>
      <c r="E1093">
        <f>IF('Data R2'!C97="","",'Data R2'!E97)</f>
        <v/>
      </c>
      <c r="F1093">
        <f>IF('Data R2'!C97="","",'Data R2'!F97)</f>
        <v/>
      </c>
      <c r="G1093">
        <f>IF('Data R2'!C97="","",'Data R2'!AD97)</f>
        <v/>
      </c>
      <c r="H1093">
        <f>IF('Data R2'!C97="","",'Data R2'!AC97)</f>
        <v/>
      </c>
      <c r="I1093">
        <f>IF('Data R2'!C97="","",COUNTIF('Data R2'!J97,"&gt;0")+COUNTIF('Data R2'!L97,"&gt;0")+COUNTIF('Data R2'!N97,"&gt;0")+COUNTIF('Data R2'!P97,"&gt;0")+COUNTIF('Data R2'!R97,"&gt;0")+COUNTIF('Data R2'!T97,"&gt;0")+COUNTIF('Data R2'!V97,"&gt;0")+COUNTIF('Data R2'!X97,"&gt;0"))</f>
        <v/>
      </c>
      <c r="J1093">
        <f>IF('Data R2'!C97="","",IF((COUNTIF('Data R2'!K97,"&gt;0")+COUNTIF('Data R2'!M97,"&gt;0")+COUNTIF('Data R2'!O97,"&gt;0")+COUNTIF('Data R2'!Q97,"&gt;0")+COUNTIF('Data R2'!S97,"&gt;0")+COUNTIF('Data R2'!U97,"&gt;0")+COUNTIF('Data R2'!W97,"&gt;0")+COUNTIF('Data R2'!Y97,"&gt;0"))&gt;0,1,0))</f>
        <v/>
      </c>
      <c r="M1093" t="inlineStr">
        <is>
          <t>Data R</t>
        </is>
      </c>
    </row>
    <row r="1094">
      <c r="A1094" t="inlineStr">
        <is>
          <t>Regional 2</t>
        </is>
      </c>
      <c r="B1094">
        <f>IF('Data R2'!C98="","",'Data R2'!B98)</f>
        <v/>
      </c>
      <c r="C1094">
        <f>IF('Data R2'!C98="","",'Data R2'!C98)</f>
        <v/>
      </c>
      <c r="D1094">
        <f>IF('Data R2'!C98="","",'Data R2'!D98)</f>
        <v/>
      </c>
      <c r="E1094">
        <f>IF('Data R2'!C98="","",'Data R2'!E98)</f>
        <v/>
      </c>
      <c r="F1094">
        <f>IF('Data R2'!C98="","",'Data R2'!F98)</f>
        <v/>
      </c>
      <c r="G1094">
        <f>IF('Data R2'!C98="","",'Data R2'!AD98)</f>
        <v/>
      </c>
      <c r="H1094">
        <f>IF('Data R2'!C98="","",'Data R2'!AC98)</f>
        <v/>
      </c>
      <c r="I1094">
        <f>IF('Data R2'!C98="","",COUNTIF('Data R2'!J98,"&gt;0")+COUNTIF('Data R2'!L98,"&gt;0")+COUNTIF('Data R2'!N98,"&gt;0")+COUNTIF('Data R2'!P98,"&gt;0")+COUNTIF('Data R2'!R98,"&gt;0")+COUNTIF('Data R2'!T98,"&gt;0")+COUNTIF('Data R2'!V98,"&gt;0")+COUNTIF('Data R2'!X98,"&gt;0"))</f>
        <v/>
      </c>
      <c r="J1094">
        <f>IF('Data R2'!C98="","",IF((COUNTIF('Data R2'!K98,"&gt;0")+COUNTIF('Data R2'!M98,"&gt;0")+COUNTIF('Data R2'!O98,"&gt;0")+COUNTIF('Data R2'!Q98,"&gt;0")+COUNTIF('Data R2'!S98,"&gt;0")+COUNTIF('Data R2'!U98,"&gt;0")+COUNTIF('Data R2'!W98,"&gt;0")+COUNTIF('Data R2'!Y98,"&gt;0"))&gt;0,1,0))</f>
        <v/>
      </c>
      <c r="M1094" t="inlineStr">
        <is>
          <t>Data R</t>
        </is>
      </c>
    </row>
    <row r="1095">
      <c r="A1095" t="inlineStr">
        <is>
          <t>Regional 2</t>
        </is>
      </c>
      <c r="B1095">
        <f>IF('Data R2'!C99="","",'Data R2'!B99)</f>
        <v/>
      </c>
      <c r="C1095">
        <f>IF('Data R2'!C99="","",'Data R2'!C99)</f>
        <v/>
      </c>
      <c r="D1095">
        <f>IF('Data R2'!C99="","",'Data R2'!D99)</f>
        <v/>
      </c>
      <c r="E1095">
        <f>IF('Data R2'!C99="","",'Data R2'!E99)</f>
        <v/>
      </c>
      <c r="F1095">
        <f>IF('Data R2'!C99="","",'Data R2'!F99)</f>
        <v/>
      </c>
      <c r="G1095">
        <f>IF('Data R2'!C99="","",'Data R2'!AD99)</f>
        <v/>
      </c>
      <c r="H1095">
        <f>IF('Data R2'!C99="","",'Data R2'!AC99)</f>
        <v/>
      </c>
      <c r="I1095">
        <f>IF('Data R2'!C99="","",COUNTIF('Data R2'!J99,"&gt;0")+COUNTIF('Data R2'!L99,"&gt;0")+COUNTIF('Data R2'!N99,"&gt;0")+COUNTIF('Data R2'!P99,"&gt;0")+COUNTIF('Data R2'!R99,"&gt;0")+COUNTIF('Data R2'!T99,"&gt;0")+COUNTIF('Data R2'!V99,"&gt;0")+COUNTIF('Data R2'!X99,"&gt;0"))</f>
        <v/>
      </c>
      <c r="J1095">
        <f>IF('Data R2'!C99="","",IF((COUNTIF('Data R2'!K99,"&gt;0")+COUNTIF('Data R2'!M99,"&gt;0")+COUNTIF('Data R2'!O99,"&gt;0")+COUNTIF('Data R2'!Q99,"&gt;0")+COUNTIF('Data R2'!S99,"&gt;0")+COUNTIF('Data R2'!U99,"&gt;0")+COUNTIF('Data R2'!W99,"&gt;0")+COUNTIF('Data R2'!Y99,"&gt;0"))&gt;0,1,0))</f>
        <v/>
      </c>
      <c r="M1095" t="inlineStr">
        <is>
          <t>Data R</t>
        </is>
      </c>
    </row>
    <row r="1096">
      <c r="A1096" t="inlineStr">
        <is>
          <t>Regional 2</t>
        </is>
      </c>
      <c r="B1096">
        <f>IF('Data R2'!C100="","",'Data R2'!B100)</f>
        <v/>
      </c>
      <c r="C1096">
        <f>IF('Data R2'!C100="","",'Data R2'!C100)</f>
        <v/>
      </c>
      <c r="D1096">
        <f>IF('Data R2'!C100="","",'Data R2'!D100)</f>
        <v/>
      </c>
      <c r="E1096">
        <f>IF('Data R2'!C100="","",'Data R2'!E100)</f>
        <v/>
      </c>
      <c r="F1096">
        <f>IF('Data R2'!C100="","",'Data R2'!F100)</f>
        <v/>
      </c>
      <c r="G1096">
        <f>IF('Data R2'!C100="","",'Data R2'!AD100)</f>
        <v/>
      </c>
      <c r="H1096">
        <f>IF('Data R2'!C100="","",'Data R2'!AC100)</f>
        <v/>
      </c>
      <c r="I1096">
        <f>IF('Data R2'!C100="","",COUNTIF('Data R2'!J100,"&gt;0")+COUNTIF('Data R2'!L100,"&gt;0")+COUNTIF('Data R2'!N100,"&gt;0")+COUNTIF('Data R2'!P100,"&gt;0")+COUNTIF('Data R2'!R100,"&gt;0")+COUNTIF('Data R2'!T100,"&gt;0")+COUNTIF('Data R2'!V100,"&gt;0")+COUNTIF('Data R2'!X100,"&gt;0"))</f>
        <v/>
      </c>
      <c r="J1096">
        <f>IF('Data R2'!C100="","",IF((COUNTIF('Data R2'!K100,"&gt;0")+COUNTIF('Data R2'!M100,"&gt;0")+COUNTIF('Data R2'!O100,"&gt;0")+COUNTIF('Data R2'!Q100,"&gt;0")+COUNTIF('Data R2'!S100,"&gt;0")+COUNTIF('Data R2'!U100,"&gt;0")+COUNTIF('Data R2'!W100,"&gt;0")+COUNTIF('Data R2'!Y100,"&gt;0"))&gt;0,1,0))</f>
        <v/>
      </c>
      <c r="M1096" t="inlineStr">
        <is>
          <t>Data R</t>
        </is>
      </c>
    </row>
    <row r="1097">
      <c r="A1097" t="inlineStr">
        <is>
          <t>Regional 2</t>
        </is>
      </c>
      <c r="B1097">
        <f>IF('Data R2'!C101="","",'Data R2'!B101)</f>
        <v/>
      </c>
      <c r="C1097">
        <f>IF('Data R2'!C101="","",'Data R2'!C101)</f>
        <v/>
      </c>
      <c r="D1097">
        <f>IF('Data R2'!C101="","",'Data R2'!D101)</f>
        <v/>
      </c>
      <c r="E1097">
        <f>IF('Data R2'!C101="","",'Data R2'!E101)</f>
        <v/>
      </c>
      <c r="F1097">
        <f>IF('Data R2'!C101="","",'Data R2'!F101)</f>
        <v/>
      </c>
      <c r="G1097">
        <f>IF('Data R2'!C101="","",'Data R2'!AD101)</f>
        <v/>
      </c>
      <c r="H1097">
        <f>IF('Data R2'!C101="","",'Data R2'!AC101)</f>
        <v/>
      </c>
      <c r="I1097">
        <f>IF('Data R2'!C101="","",COUNTIF('Data R2'!J101,"&gt;0")+COUNTIF('Data R2'!L101,"&gt;0")+COUNTIF('Data R2'!N101,"&gt;0")+COUNTIF('Data R2'!P101,"&gt;0")+COUNTIF('Data R2'!R101,"&gt;0")+COUNTIF('Data R2'!T101,"&gt;0")+COUNTIF('Data R2'!V101,"&gt;0")+COUNTIF('Data R2'!X101,"&gt;0"))</f>
        <v/>
      </c>
      <c r="J1097">
        <f>IF('Data R2'!C101="","",IF((COUNTIF('Data R2'!K101,"&gt;0")+COUNTIF('Data R2'!M101,"&gt;0")+COUNTIF('Data R2'!O101,"&gt;0")+COUNTIF('Data R2'!Q101,"&gt;0")+COUNTIF('Data R2'!S101,"&gt;0")+COUNTIF('Data R2'!U101,"&gt;0")+COUNTIF('Data R2'!W101,"&gt;0")+COUNTIF('Data R2'!Y101,"&gt;0"))&gt;0,1,0))</f>
        <v/>
      </c>
      <c r="M1097" t="inlineStr">
        <is>
          <t>Data R</t>
        </is>
      </c>
    </row>
    <row r="1098">
      <c r="A1098" t="inlineStr">
        <is>
          <t>Regional 2</t>
        </is>
      </c>
      <c r="B1098">
        <f>IF('Data R2'!C102="","",'Data R2'!B102)</f>
        <v/>
      </c>
      <c r="C1098">
        <f>IF('Data R2'!C102="","",'Data R2'!C102)</f>
        <v/>
      </c>
      <c r="D1098">
        <f>IF('Data R2'!C102="","",'Data R2'!D102)</f>
        <v/>
      </c>
      <c r="E1098">
        <f>IF('Data R2'!C102="","",'Data R2'!E102)</f>
        <v/>
      </c>
      <c r="F1098">
        <f>IF('Data R2'!C102="","",'Data R2'!F102)</f>
        <v/>
      </c>
      <c r="G1098">
        <f>IF('Data R2'!C102="","",'Data R2'!AD102)</f>
        <v/>
      </c>
      <c r="H1098">
        <f>IF('Data R2'!C102="","",'Data R2'!AC102)</f>
        <v/>
      </c>
      <c r="I1098">
        <f>IF('Data R2'!C102="","",COUNTIF('Data R2'!J102,"&gt;0")+COUNTIF('Data R2'!L102,"&gt;0")+COUNTIF('Data R2'!N102,"&gt;0")+COUNTIF('Data R2'!P102,"&gt;0")+COUNTIF('Data R2'!R102,"&gt;0")+COUNTIF('Data R2'!T102,"&gt;0")+COUNTIF('Data R2'!V102,"&gt;0")+COUNTIF('Data R2'!X102,"&gt;0"))</f>
        <v/>
      </c>
      <c r="J1098">
        <f>IF('Data R2'!C102="","",IF((COUNTIF('Data R2'!K102,"&gt;0")+COUNTIF('Data R2'!M102,"&gt;0")+COUNTIF('Data R2'!O102,"&gt;0")+COUNTIF('Data R2'!Q102,"&gt;0")+COUNTIF('Data R2'!S102,"&gt;0")+COUNTIF('Data R2'!U102,"&gt;0")+COUNTIF('Data R2'!W102,"&gt;0")+COUNTIF('Data R2'!Y102,"&gt;0"))&gt;0,1,0))</f>
        <v/>
      </c>
      <c r="M1098" t="inlineStr">
        <is>
          <t>Data R</t>
        </is>
      </c>
    </row>
    <row r="1099">
      <c r="A1099" t="inlineStr">
        <is>
          <t>Regional 2</t>
        </is>
      </c>
      <c r="B1099">
        <f>IF('Data R2'!C103="","",'Data R2'!B103)</f>
        <v/>
      </c>
      <c r="C1099">
        <f>IF('Data R2'!C103="","",'Data R2'!C103)</f>
        <v/>
      </c>
      <c r="D1099">
        <f>IF('Data R2'!C103="","",'Data R2'!D103)</f>
        <v/>
      </c>
      <c r="E1099">
        <f>IF('Data R2'!C103="","",'Data R2'!E103)</f>
        <v/>
      </c>
      <c r="F1099">
        <f>IF('Data R2'!C103="","",'Data R2'!F103)</f>
        <v/>
      </c>
      <c r="G1099">
        <f>IF('Data R2'!C103="","",'Data R2'!AD103)</f>
        <v/>
      </c>
      <c r="H1099">
        <f>IF('Data R2'!C103="","",'Data R2'!AC103)</f>
        <v/>
      </c>
      <c r="I1099">
        <f>IF('Data R2'!C103="","",COUNTIF('Data R2'!J103,"&gt;0")+COUNTIF('Data R2'!L103,"&gt;0")+COUNTIF('Data R2'!N103,"&gt;0")+COUNTIF('Data R2'!P103,"&gt;0")+COUNTIF('Data R2'!R103,"&gt;0")+COUNTIF('Data R2'!T103,"&gt;0")+COUNTIF('Data R2'!V103,"&gt;0")+COUNTIF('Data R2'!X103,"&gt;0"))</f>
        <v/>
      </c>
      <c r="J1099">
        <f>IF('Data R2'!C103="","",IF((COUNTIF('Data R2'!K103,"&gt;0")+COUNTIF('Data R2'!M103,"&gt;0")+COUNTIF('Data R2'!O103,"&gt;0")+COUNTIF('Data R2'!Q103,"&gt;0")+COUNTIF('Data R2'!S103,"&gt;0")+COUNTIF('Data R2'!U103,"&gt;0")+COUNTIF('Data R2'!W103,"&gt;0")+COUNTIF('Data R2'!Y103,"&gt;0"))&gt;0,1,0))</f>
        <v/>
      </c>
      <c r="M1099" t="inlineStr">
        <is>
          <t>Data R</t>
        </is>
      </c>
    </row>
    <row r="1100">
      <c r="A1100" t="inlineStr">
        <is>
          <t>Regional 2</t>
        </is>
      </c>
      <c r="B1100">
        <f>IF('Data R2'!C104="","",'Data R2'!B104)</f>
        <v/>
      </c>
      <c r="C1100">
        <f>IF('Data R2'!C104="","",'Data R2'!C104)</f>
        <v/>
      </c>
      <c r="D1100">
        <f>IF('Data R2'!C104="","",'Data R2'!D104)</f>
        <v/>
      </c>
      <c r="E1100">
        <f>IF('Data R2'!C104="","",'Data R2'!E104)</f>
        <v/>
      </c>
      <c r="F1100">
        <f>IF('Data R2'!C104="","",'Data R2'!F104)</f>
        <v/>
      </c>
      <c r="G1100">
        <f>IF('Data R2'!C104="","",'Data R2'!AD104)</f>
        <v/>
      </c>
      <c r="H1100">
        <f>IF('Data R2'!C104="","",'Data R2'!AC104)</f>
        <v/>
      </c>
      <c r="I1100">
        <f>IF('Data R2'!C104="","",COUNTIF('Data R2'!J104,"&gt;0")+COUNTIF('Data R2'!L104,"&gt;0")+COUNTIF('Data R2'!N104,"&gt;0")+COUNTIF('Data R2'!P104,"&gt;0")+COUNTIF('Data R2'!R104,"&gt;0")+COUNTIF('Data R2'!T104,"&gt;0")+COUNTIF('Data R2'!V104,"&gt;0")+COUNTIF('Data R2'!X104,"&gt;0"))</f>
        <v/>
      </c>
      <c r="J1100">
        <f>IF('Data R2'!C104="","",IF((COUNTIF('Data R2'!K104,"&gt;0")+COUNTIF('Data R2'!M104,"&gt;0")+COUNTIF('Data R2'!O104,"&gt;0")+COUNTIF('Data R2'!Q104,"&gt;0")+COUNTIF('Data R2'!S104,"&gt;0")+COUNTIF('Data R2'!U104,"&gt;0")+COUNTIF('Data R2'!W104,"&gt;0")+COUNTIF('Data R2'!Y104,"&gt;0"))&gt;0,1,0))</f>
        <v/>
      </c>
      <c r="M1100" t="inlineStr">
        <is>
          <t>Data R</t>
        </is>
      </c>
    </row>
    <row r="1101">
      <c r="A1101" t="inlineStr">
        <is>
          <t>Regional 2</t>
        </is>
      </c>
      <c r="B1101">
        <f>IF('Data R2'!C105="","",'Data R2'!B105)</f>
        <v/>
      </c>
      <c r="C1101">
        <f>IF('Data R2'!C105="","",'Data R2'!C105)</f>
        <v/>
      </c>
      <c r="D1101">
        <f>IF('Data R2'!C105="","",'Data R2'!D105)</f>
        <v/>
      </c>
      <c r="E1101">
        <f>IF('Data R2'!C105="","",'Data R2'!E105)</f>
        <v/>
      </c>
      <c r="F1101">
        <f>IF('Data R2'!C105="","",'Data R2'!F105)</f>
        <v/>
      </c>
      <c r="G1101">
        <f>IF('Data R2'!C105="","",'Data R2'!AD105)</f>
        <v/>
      </c>
      <c r="H1101">
        <f>IF('Data R2'!C105="","",'Data R2'!AC105)</f>
        <v/>
      </c>
      <c r="I1101">
        <f>IF('Data R2'!C105="","",COUNTIF('Data R2'!J105,"&gt;0")+COUNTIF('Data R2'!L105,"&gt;0")+COUNTIF('Data R2'!N105,"&gt;0")+COUNTIF('Data R2'!P105,"&gt;0")+COUNTIF('Data R2'!R105,"&gt;0")+COUNTIF('Data R2'!T105,"&gt;0")+COUNTIF('Data R2'!V105,"&gt;0")+COUNTIF('Data R2'!X105,"&gt;0"))</f>
        <v/>
      </c>
      <c r="J1101">
        <f>IF('Data R2'!C105="","",IF((COUNTIF('Data R2'!K105,"&gt;0")+COUNTIF('Data R2'!M105,"&gt;0")+COUNTIF('Data R2'!O105,"&gt;0")+COUNTIF('Data R2'!Q105,"&gt;0")+COUNTIF('Data R2'!S105,"&gt;0")+COUNTIF('Data R2'!U105,"&gt;0")+COUNTIF('Data R2'!W105,"&gt;0")+COUNTIF('Data R2'!Y105,"&gt;0"))&gt;0,1,0))</f>
        <v/>
      </c>
      <c r="M1101" t="inlineStr">
        <is>
          <t>Data R</t>
        </is>
      </c>
    </row>
    <row r="1102">
      <c r="A1102" t="inlineStr">
        <is>
          <t>Regional 2</t>
        </is>
      </c>
      <c r="B1102">
        <f>IF('Data R2'!C106="","",'Data R2'!B106)</f>
        <v/>
      </c>
      <c r="C1102">
        <f>IF('Data R2'!C106="","",'Data R2'!C106)</f>
        <v/>
      </c>
      <c r="D1102">
        <f>IF('Data R2'!C106="","",'Data R2'!D106)</f>
        <v/>
      </c>
      <c r="E1102">
        <f>IF('Data R2'!C106="","",'Data R2'!E106)</f>
        <v/>
      </c>
      <c r="F1102">
        <f>IF('Data R2'!C106="","",'Data R2'!F106)</f>
        <v/>
      </c>
      <c r="G1102">
        <f>IF('Data R2'!C106="","",'Data R2'!AD106)</f>
        <v/>
      </c>
      <c r="H1102">
        <f>IF('Data R2'!C106="","",'Data R2'!AC106)</f>
        <v/>
      </c>
      <c r="I1102">
        <f>IF('Data R2'!C106="","",COUNTIF('Data R2'!J106,"&gt;0")+COUNTIF('Data R2'!L106,"&gt;0")+COUNTIF('Data R2'!N106,"&gt;0")+COUNTIF('Data R2'!P106,"&gt;0")+COUNTIF('Data R2'!R106,"&gt;0")+COUNTIF('Data R2'!T106,"&gt;0")+COUNTIF('Data R2'!V106,"&gt;0")+COUNTIF('Data R2'!X106,"&gt;0"))</f>
        <v/>
      </c>
      <c r="J1102">
        <f>IF('Data R2'!C106="","",IF((COUNTIF('Data R2'!K106,"&gt;0")+COUNTIF('Data R2'!M106,"&gt;0")+COUNTIF('Data R2'!O106,"&gt;0")+COUNTIF('Data R2'!Q106,"&gt;0")+COUNTIF('Data R2'!S106,"&gt;0")+COUNTIF('Data R2'!U106,"&gt;0")+COUNTIF('Data R2'!W106,"&gt;0")+COUNTIF('Data R2'!Y106,"&gt;0"))&gt;0,1,0))</f>
        <v/>
      </c>
      <c r="M1102" t="inlineStr">
        <is>
          <t>Data R</t>
        </is>
      </c>
    </row>
    <row r="1103">
      <c r="A1103" t="inlineStr">
        <is>
          <t>Regional 2</t>
        </is>
      </c>
      <c r="B1103">
        <f>IF('Data R2'!C107="","",'Data R2'!B107)</f>
        <v/>
      </c>
      <c r="C1103">
        <f>IF('Data R2'!C107="","",'Data R2'!C107)</f>
        <v/>
      </c>
      <c r="D1103">
        <f>IF('Data R2'!C107="","",'Data R2'!D107)</f>
        <v/>
      </c>
      <c r="E1103">
        <f>IF('Data R2'!C107="","",'Data R2'!E107)</f>
        <v/>
      </c>
      <c r="F1103">
        <f>IF('Data R2'!C107="","",'Data R2'!F107)</f>
        <v/>
      </c>
      <c r="G1103">
        <f>IF('Data R2'!C107="","",'Data R2'!AD107)</f>
        <v/>
      </c>
      <c r="H1103">
        <f>IF('Data R2'!C107="","",'Data R2'!AC107)</f>
        <v/>
      </c>
      <c r="I1103">
        <f>IF('Data R2'!C107="","",COUNTIF('Data R2'!J107,"&gt;0")+COUNTIF('Data R2'!L107,"&gt;0")+COUNTIF('Data R2'!N107,"&gt;0")+COUNTIF('Data R2'!P107,"&gt;0")+COUNTIF('Data R2'!R107,"&gt;0")+COUNTIF('Data R2'!T107,"&gt;0")+COUNTIF('Data R2'!V107,"&gt;0")+COUNTIF('Data R2'!X107,"&gt;0"))</f>
        <v/>
      </c>
      <c r="J1103">
        <f>IF('Data R2'!C107="","",IF((COUNTIF('Data R2'!K107,"&gt;0")+COUNTIF('Data R2'!M107,"&gt;0")+COUNTIF('Data R2'!O107,"&gt;0")+COUNTIF('Data R2'!Q107,"&gt;0")+COUNTIF('Data R2'!S107,"&gt;0")+COUNTIF('Data R2'!U107,"&gt;0")+COUNTIF('Data R2'!W107,"&gt;0")+COUNTIF('Data R2'!Y107,"&gt;0"))&gt;0,1,0))</f>
        <v/>
      </c>
      <c r="M1103" t="inlineStr">
        <is>
          <t>Data R</t>
        </is>
      </c>
    </row>
    <row r="1104">
      <c r="A1104" t="inlineStr">
        <is>
          <t>Regional 2</t>
        </is>
      </c>
      <c r="B1104">
        <f>IF('Data R2'!C108="","",'Data R2'!B108)</f>
        <v/>
      </c>
      <c r="C1104">
        <f>IF('Data R2'!C108="","",'Data R2'!C108)</f>
        <v/>
      </c>
      <c r="D1104">
        <f>IF('Data R2'!C108="","",'Data R2'!D108)</f>
        <v/>
      </c>
      <c r="E1104">
        <f>IF('Data R2'!C108="","",'Data R2'!E108)</f>
        <v/>
      </c>
      <c r="F1104">
        <f>IF('Data R2'!C108="","",'Data R2'!F108)</f>
        <v/>
      </c>
      <c r="G1104">
        <f>IF('Data R2'!C108="","",'Data R2'!AD108)</f>
        <v/>
      </c>
      <c r="H1104">
        <f>IF('Data R2'!C108="","",'Data R2'!AC108)</f>
        <v/>
      </c>
      <c r="I1104">
        <f>IF('Data R2'!C108="","",COUNTIF('Data R2'!J108,"&gt;0")+COUNTIF('Data R2'!L108,"&gt;0")+COUNTIF('Data R2'!N108,"&gt;0")+COUNTIF('Data R2'!P108,"&gt;0")+COUNTIF('Data R2'!R108,"&gt;0")+COUNTIF('Data R2'!T108,"&gt;0")+COUNTIF('Data R2'!V108,"&gt;0")+COUNTIF('Data R2'!X108,"&gt;0"))</f>
        <v/>
      </c>
      <c r="J1104">
        <f>IF('Data R2'!C108="","",IF((COUNTIF('Data R2'!K108,"&gt;0")+COUNTIF('Data R2'!M108,"&gt;0")+COUNTIF('Data R2'!O108,"&gt;0")+COUNTIF('Data R2'!Q108,"&gt;0")+COUNTIF('Data R2'!S108,"&gt;0")+COUNTIF('Data R2'!U108,"&gt;0")+COUNTIF('Data R2'!W108,"&gt;0")+COUNTIF('Data R2'!Y108,"&gt;0"))&gt;0,1,0))</f>
        <v/>
      </c>
      <c r="M1104" t="inlineStr">
        <is>
          <t>Data R</t>
        </is>
      </c>
    </row>
    <row r="1105">
      <c r="A1105" t="inlineStr">
        <is>
          <t>Regional 2</t>
        </is>
      </c>
      <c r="B1105">
        <f>IF('Data R2'!C109="","",'Data R2'!B109)</f>
        <v/>
      </c>
      <c r="C1105">
        <f>IF('Data R2'!C109="","",'Data R2'!C109)</f>
        <v/>
      </c>
      <c r="D1105">
        <f>IF('Data R2'!C109="","",'Data R2'!D109)</f>
        <v/>
      </c>
      <c r="E1105">
        <f>IF('Data R2'!C109="","",'Data R2'!E109)</f>
        <v/>
      </c>
      <c r="F1105">
        <f>IF('Data R2'!C109="","",'Data R2'!F109)</f>
        <v/>
      </c>
      <c r="G1105">
        <f>IF('Data R2'!C109="","",'Data R2'!AD109)</f>
        <v/>
      </c>
      <c r="H1105">
        <f>IF('Data R2'!C109="","",'Data R2'!AC109)</f>
        <v/>
      </c>
      <c r="I1105">
        <f>IF('Data R2'!C109="","",COUNTIF('Data R2'!J109,"&gt;0")+COUNTIF('Data R2'!L109,"&gt;0")+COUNTIF('Data R2'!N109,"&gt;0")+COUNTIF('Data R2'!P109,"&gt;0")+COUNTIF('Data R2'!R109,"&gt;0")+COUNTIF('Data R2'!T109,"&gt;0")+COUNTIF('Data R2'!V109,"&gt;0")+COUNTIF('Data R2'!X109,"&gt;0"))</f>
        <v/>
      </c>
      <c r="J1105">
        <f>IF('Data R2'!C109="","",IF((COUNTIF('Data R2'!K109,"&gt;0")+COUNTIF('Data R2'!M109,"&gt;0")+COUNTIF('Data R2'!O109,"&gt;0")+COUNTIF('Data R2'!Q109,"&gt;0")+COUNTIF('Data R2'!S109,"&gt;0")+COUNTIF('Data R2'!U109,"&gt;0")+COUNTIF('Data R2'!W109,"&gt;0")+COUNTIF('Data R2'!Y109,"&gt;0"))&gt;0,1,0))</f>
        <v/>
      </c>
      <c r="M1105" t="inlineStr">
        <is>
          <t>Data R</t>
        </is>
      </c>
    </row>
    <row r="1106">
      <c r="A1106" t="inlineStr">
        <is>
          <t>Regional 2</t>
        </is>
      </c>
      <c r="B1106">
        <f>IF('Data R2'!C110="","",'Data R2'!B110)</f>
        <v/>
      </c>
      <c r="C1106">
        <f>IF('Data R2'!C110="","",'Data R2'!C110)</f>
        <v/>
      </c>
      <c r="D1106">
        <f>IF('Data R2'!C110="","",'Data R2'!D110)</f>
        <v/>
      </c>
      <c r="E1106">
        <f>IF('Data R2'!C110="","",'Data R2'!E110)</f>
        <v/>
      </c>
      <c r="F1106">
        <f>IF('Data R2'!C110="","",'Data R2'!F110)</f>
        <v/>
      </c>
      <c r="G1106">
        <f>IF('Data R2'!C110="","",'Data R2'!AD110)</f>
        <v/>
      </c>
      <c r="H1106">
        <f>IF('Data R2'!C110="","",'Data R2'!AC110)</f>
        <v/>
      </c>
      <c r="I1106">
        <f>IF('Data R2'!C110="","",COUNTIF('Data R2'!J110,"&gt;0")+COUNTIF('Data R2'!L110,"&gt;0")+COUNTIF('Data R2'!N110,"&gt;0")+COUNTIF('Data R2'!P110,"&gt;0")+COUNTIF('Data R2'!R110,"&gt;0")+COUNTIF('Data R2'!T110,"&gt;0")+COUNTIF('Data R2'!V110,"&gt;0")+COUNTIF('Data R2'!X110,"&gt;0"))</f>
        <v/>
      </c>
      <c r="J1106">
        <f>IF('Data R2'!C110="","",IF((COUNTIF('Data R2'!K110,"&gt;0")+COUNTIF('Data R2'!M110,"&gt;0")+COUNTIF('Data R2'!O110,"&gt;0")+COUNTIF('Data R2'!Q110,"&gt;0")+COUNTIF('Data R2'!S110,"&gt;0")+COUNTIF('Data R2'!U110,"&gt;0")+COUNTIF('Data R2'!W110,"&gt;0")+COUNTIF('Data R2'!Y110,"&gt;0"))&gt;0,1,0))</f>
        <v/>
      </c>
      <c r="M1106" t="inlineStr">
        <is>
          <t>Data R</t>
        </is>
      </c>
    </row>
    <row r="1107">
      <c r="A1107" t="inlineStr">
        <is>
          <t>Regional 2</t>
        </is>
      </c>
      <c r="B1107">
        <f>IF('Data R2'!C111="","",'Data R2'!B111)</f>
        <v/>
      </c>
      <c r="C1107">
        <f>IF('Data R2'!C111="","",'Data R2'!C111)</f>
        <v/>
      </c>
      <c r="D1107">
        <f>IF('Data R2'!C111="","",'Data R2'!D111)</f>
        <v/>
      </c>
      <c r="E1107">
        <f>IF('Data R2'!C111="","",'Data R2'!E111)</f>
        <v/>
      </c>
      <c r="F1107">
        <f>IF('Data R2'!C111="","",'Data R2'!F111)</f>
        <v/>
      </c>
      <c r="G1107">
        <f>IF('Data R2'!C111="","",'Data R2'!AD111)</f>
        <v/>
      </c>
      <c r="H1107">
        <f>IF('Data R2'!C111="","",'Data R2'!AC111)</f>
        <v/>
      </c>
      <c r="I1107">
        <f>IF('Data R2'!C111="","",COUNTIF('Data R2'!J111,"&gt;0")+COUNTIF('Data R2'!L111,"&gt;0")+COUNTIF('Data R2'!N111,"&gt;0")+COUNTIF('Data R2'!P111,"&gt;0")+COUNTIF('Data R2'!R111,"&gt;0")+COUNTIF('Data R2'!T111,"&gt;0")+COUNTIF('Data R2'!V111,"&gt;0")+COUNTIF('Data R2'!X111,"&gt;0"))</f>
        <v/>
      </c>
      <c r="J1107">
        <f>IF('Data R2'!C111="","",IF((COUNTIF('Data R2'!K111,"&gt;0")+COUNTIF('Data R2'!M111,"&gt;0")+COUNTIF('Data R2'!O111,"&gt;0")+COUNTIF('Data R2'!Q111,"&gt;0")+COUNTIF('Data R2'!S111,"&gt;0")+COUNTIF('Data R2'!U111,"&gt;0")+COUNTIF('Data R2'!W111,"&gt;0")+COUNTIF('Data R2'!Y111,"&gt;0"))&gt;0,1,0))</f>
        <v/>
      </c>
      <c r="M1107" t="inlineStr">
        <is>
          <t>Data R</t>
        </is>
      </c>
    </row>
    <row r="1108">
      <c r="A1108" t="inlineStr">
        <is>
          <t>Regional 2</t>
        </is>
      </c>
      <c r="B1108">
        <f>IF('Data R2'!C112="","",'Data R2'!B112)</f>
        <v/>
      </c>
      <c r="C1108">
        <f>IF('Data R2'!C112="","",'Data R2'!C112)</f>
        <v/>
      </c>
      <c r="D1108">
        <f>IF('Data R2'!C112="","",'Data R2'!D112)</f>
        <v/>
      </c>
      <c r="E1108">
        <f>IF('Data R2'!C112="","",'Data R2'!E112)</f>
        <v/>
      </c>
      <c r="F1108">
        <f>IF('Data R2'!C112="","",'Data R2'!F112)</f>
        <v/>
      </c>
      <c r="G1108">
        <f>IF('Data R2'!C112="","",'Data R2'!AD112)</f>
        <v/>
      </c>
      <c r="H1108">
        <f>IF('Data R2'!C112="","",'Data R2'!AC112)</f>
        <v/>
      </c>
      <c r="I1108">
        <f>IF('Data R2'!C112="","",COUNTIF('Data R2'!J112,"&gt;0")+COUNTIF('Data R2'!L112,"&gt;0")+COUNTIF('Data R2'!N112,"&gt;0")+COUNTIF('Data R2'!P112,"&gt;0")+COUNTIF('Data R2'!R112,"&gt;0")+COUNTIF('Data R2'!T112,"&gt;0")+COUNTIF('Data R2'!V112,"&gt;0")+COUNTIF('Data R2'!X112,"&gt;0"))</f>
        <v/>
      </c>
      <c r="J1108">
        <f>IF('Data R2'!C112="","",IF((COUNTIF('Data R2'!K112,"&gt;0")+COUNTIF('Data R2'!M112,"&gt;0")+COUNTIF('Data R2'!O112,"&gt;0")+COUNTIF('Data R2'!Q112,"&gt;0")+COUNTIF('Data R2'!S112,"&gt;0")+COUNTIF('Data R2'!U112,"&gt;0")+COUNTIF('Data R2'!W112,"&gt;0")+COUNTIF('Data R2'!Y112,"&gt;0"))&gt;0,1,0))</f>
        <v/>
      </c>
      <c r="M1108" t="inlineStr">
        <is>
          <t>Data R</t>
        </is>
      </c>
    </row>
    <row r="1109">
      <c r="A1109" t="inlineStr">
        <is>
          <t>Regional 2</t>
        </is>
      </c>
      <c r="B1109">
        <f>IF('Data R2'!C113="","",'Data R2'!B113)</f>
        <v/>
      </c>
      <c r="C1109">
        <f>IF('Data R2'!C113="","",'Data R2'!C113)</f>
        <v/>
      </c>
      <c r="D1109">
        <f>IF('Data R2'!C113="","",'Data R2'!D113)</f>
        <v/>
      </c>
      <c r="E1109">
        <f>IF('Data R2'!C113="","",'Data R2'!E113)</f>
        <v/>
      </c>
      <c r="F1109">
        <f>IF('Data R2'!C113="","",'Data R2'!F113)</f>
        <v/>
      </c>
      <c r="G1109">
        <f>IF('Data R2'!C113="","",'Data R2'!AD113)</f>
        <v/>
      </c>
      <c r="H1109">
        <f>IF('Data R2'!C113="","",'Data R2'!AC113)</f>
        <v/>
      </c>
      <c r="I1109">
        <f>IF('Data R2'!C113="","",COUNTIF('Data R2'!J113,"&gt;0")+COUNTIF('Data R2'!L113,"&gt;0")+COUNTIF('Data R2'!N113,"&gt;0")+COUNTIF('Data R2'!P113,"&gt;0")+COUNTIF('Data R2'!R113,"&gt;0")+COUNTIF('Data R2'!T113,"&gt;0")+COUNTIF('Data R2'!V113,"&gt;0")+COUNTIF('Data R2'!X113,"&gt;0"))</f>
        <v/>
      </c>
      <c r="J1109">
        <f>IF('Data R2'!C113="","",IF((COUNTIF('Data R2'!K113,"&gt;0")+COUNTIF('Data R2'!M113,"&gt;0")+COUNTIF('Data R2'!O113,"&gt;0")+COUNTIF('Data R2'!Q113,"&gt;0")+COUNTIF('Data R2'!S113,"&gt;0")+COUNTIF('Data R2'!U113,"&gt;0")+COUNTIF('Data R2'!W113,"&gt;0")+COUNTIF('Data R2'!Y113,"&gt;0"))&gt;0,1,0))</f>
        <v/>
      </c>
      <c r="M1109" t="inlineStr">
        <is>
          <t>Data R</t>
        </is>
      </c>
    </row>
    <row r="1110">
      <c r="A1110" t="inlineStr">
        <is>
          <t>Regional 2</t>
        </is>
      </c>
      <c r="B1110">
        <f>IF('Data R2'!C114="","",'Data R2'!B114)</f>
        <v/>
      </c>
      <c r="C1110">
        <f>IF('Data R2'!C114="","",'Data R2'!C114)</f>
        <v/>
      </c>
      <c r="D1110">
        <f>IF('Data R2'!C114="","",'Data R2'!D114)</f>
        <v/>
      </c>
      <c r="E1110">
        <f>IF('Data R2'!C114="","",'Data R2'!E114)</f>
        <v/>
      </c>
      <c r="F1110">
        <f>IF('Data R2'!C114="","",'Data R2'!F114)</f>
        <v/>
      </c>
      <c r="G1110">
        <f>IF('Data R2'!C114="","",'Data R2'!AD114)</f>
        <v/>
      </c>
      <c r="H1110">
        <f>IF('Data R2'!C114="","",'Data R2'!AC114)</f>
        <v/>
      </c>
      <c r="I1110">
        <f>IF('Data R2'!C114="","",COUNTIF('Data R2'!J114,"&gt;0")+COUNTIF('Data R2'!L114,"&gt;0")+COUNTIF('Data R2'!N114,"&gt;0")+COUNTIF('Data R2'!P114,"&gt;0")+COUNTIF('Data R2'!R114,"&gt;0")+COUNTIF('Data R2'!T114,"&gt;0")+COUNTIF('Data R2'!V114,"&gt;0")+COUNTIF('Data R2'!X114,"&gt;0"))</f>
        <v/>
      </c>
      <c r="J1110">
        <f>IF('Data R2'!C114="","",IF((COUNTIF('Data R2'!K114,"&gt;0")+COUNTIF('Data R2'!M114,"&gt;0")+COUNTIF('Data R2'!O114,"&gt;0")+COUNTIF('Data R2'!Q114,"&gt;0")+COUNTIF('Data R2'!S114,"&gt;0")+COUNTIF('Data R2'!U114,"&gt;0")+COUNTIF('Data R2'!W114,"&gt;0")+COUNTIF('Data R2'!Y114,"&gt;0"))&gt;0,1,0))</f>
        <v/>
      </c>
      <c r="M1110" t="inlineStr">
        <is>
          <t>Data R</t>
        </is>
      </c>
    </row>
    <row r="1111">
      <c r="A1111" t="inlineStr">
        <is>
          <t>Regional 2</t>
        </is>
      </c>
      <c r="B1111">
        <f>IF('Data R2'!C115="","",'Data R2'!B115)</f>
        <v/>
      </c>
      <c r="C1111">
        <f>IF('Data R2'!C115="","",'Data R2'!C115)</f>
        <v/>
      </c>
      <c r="D1111">
        <f>IF('Data R2'!C115="","",'Data R2'!D115)</f>
        <v/>
      </c>
      <c r="E1111">
        <f>IF('Data R2'!C115="","",'Data R2'!E115)</f>
        <v/>
      </c>
      <c r="F1111">
        <f>IF('Data R2'!C115="","",'Data R2'!F115)</f>
        <v/>
      </c>
      <c r="G1111">
        <f>IF('Data R2'!C115="","",'Data R2'!AD115)</f>
        <v/>
      </c>
      <c r="H1111">
        <f>IF('Data R2'!C115="","",'Data R2'!AC115)</f>
        <v/>
      </c>
      <c r="I1111">
        <f>IF('Data R2'!C115="","",COUNTIF('Data R2'!J115,"&gt;0")+COUNTIF('Data R2'!L115,"&gt;0")+COUNTIF('Data R2'!N115,"&gt;0")+COUNTIF('Data R2'!P115,"&gt;0")+COUNTIF('Data R2'!R115,"&gt;0")+COUNTIF('Data R2'!T115,"&gt;0")+COUNTIF('Data R2'!V115,"&gt;0")+COUNTIF('Data R2'!X115,"&gt;0"))</f>
        <v/>
      </c>
      <c r="J1111">
        <f>IF('Data R2'!C115="","",IF((COUNTIF('Data R2'!K115,"&gt;0")+COUNTIF('Data R2'!M115,"&gt;0")+COUNTIF('Data R2'!O115,"&gt;0")+COUNTIF('Data R2'!Q115,"&gt;0")+COUNTIF('Data R2'!S115,"&gt;0")+COUNTIF('Data R2'!U115,"&gt;0")+COUNTIF('Data R2'!W115,"&gt;0")+COUNTIF('Data R2'!Y115,"&gt;0"))&gt;0,1,0))</f>
        <v/>
      </c>
      <c r="M1111" t="inlineStr">
        <is>
          <t>Data R</t>
        </is>
      </c>
    </row>
    <row r="1112">
      <c r="A1112" t="inlineStr">
        <is>
          <t>Regional 2</t>
        </is>
      </c>
      <c r="B1112">
        <f>IF('Data R2'!C116="","",'Data R2'!B116)</f>
        <v/>
      </c>
      <c r="C1112">
        <f>IF('Data R2'!C116="","",'Data R2'!C116)</f>
        <v/>
      </c>
      <c r="D1112">
        <f>IF('Data R2'!C116="","",'Data R2'!D116)</f>
        <v/>
      </c>
      <c r="E1112">
        <f>IF('Data R2'!C116="","",'Data R2'!E116)</f>
        <v/>
      </c>
      <c r="F1112">
        <f>IF('Data R2'!C116="","",'Data R2'!F116)</f>
        <v/>
      </c>
      <c r="G1112">
        <f>IF('Data R2'!C116="","",'Data R2'!AD116)</f>
        <v/>
      </c>
      <c r="H1112">
        <f>IF('Data R2'!C116="","",'Data R2'!AC116)</f>
        <v/>
      </c>
      <c r="I1112">
        <f>IF('Data R2'!C116="","",COUNTIF('Data R2'!J116,"&gt;0")+COUNTIF('Data R2'!L116,"&gt;0")+COUNTIF('Data R2'!N116,"&gt;0")+COUNTIF('Data R2'!P116,"&gt;0")+COUNTIF('Data R2'!R116,"&gt;0")+COUNTIF('Data R2'!T116,"&gt;0")+COUNTIF('Data R2'!V116,"&gt;0")+COUNTIF('Data R2'!X116,"&gt;0"))</f>
        <v/>
      </c>
      <c r="J1112">
        <f>IF('Data R2'!C116="","",IF((COUNTIF('Data R2'!K116,"&gt;0")+COUNTIF('Data R2'!M116,"&gt;0")+COUNTIF('Data R2'!O116,"&gt;0")+COUNTIF('Data R2'!Q116,"&gt;0")+COUNTIF('Data R2'!S116,"&gt;0")+COUNTIF('Data R2'!U116,"&gt;0")+COUNTIF('Data R2'!W116,"&gt;0")+COUNTIF('Data R2'!Y116,"&gt;0"))&gt;0,1,0))</f>
        <v/>
      </c>
      <c r="M1112" t="inlineStr">
        <is>
          <t>Data R</t>
        </is>
      </c>
    </row>
    <row r="1113">
      <c r="A1113" t="inlineStr">
        <is>
          <t>Regional 2</t>
        </is>
      </c>
      <c r="B1113">
        <f>IF('Data R2'!C117="","",'Data R2'!B117)</f>
        <v/>
      </c>
      <c r="C1113">
        <f>IF('Data R2'!C117="","",'Data R2'!C117)</f>
        <v/>
      </c>
      <c r="D1113">
        <f>IF('Data R2'!C117="","",'Data R2'!D117)</f>
        <v/>
      </c>
      <c r="E1113">
        <f>IF('Data R2'!C117="","",'Data R2'!E117)</f>
        <v/>
      </c>
      <c r="F1113">
        <f>IF('Data R2'!C117="","",'Data R2'!F117)</f>
        <v/>
      </c>
      <c r="G1113">
        <f>IF('Data R2'!C117="","",'Data R2'!AD117)</f>
        <v/>
      </c>
      <c r="H1113">
        <f>IF('Data R2'!C117="","",'Data R2'!AC117)</f>
        <v/>
      </c>
      <c r="I1113">
        <f>IF('Data R2'!C117="","",COUNTIF('Data R2'!J117,"&gt;0")+COUNTIF('Data R2'!L117,"&gt;0")+COUNTIF('Data R2'!N117,"&gt;0")+COUNTIF('Data R2'!P117,"&gt;0")+COUNTIF('Data R2'!R117,"&gt;0")+COUNTIF('Data R2'!T117,"&gt;0")+COUNTIF('Data R2'!V117,"&gt;0")+COUNTIF('Data R2'!X117,"&gt;0"))</f>
        <v/>
      </c>
      <c r="J1113">
        <f>IF('Data R2'!C117="","",IF((COUNTIF('Data R2'!K117,"&gt;0")+COUNTIF('Data R2'!M117,"&gt;0")+COUNTIF('Data R2'!O117,"&gt;0")+COUNTIF('Data R2'!Q117,"&gt;0")+COUNTIF('Data R2'!S117,"&gt;0")+COUNTIF('Data R2'!U117,"&gt;0")+COUNTIF('Data R2'!W117,"&gt;0")+COUNTIF('Data R2'!Y117,"&gt;0"))&gt;0,1,0))</f>
        <v/>
      </c>
      <c r="M1113" t="inlineStr">
        <is>
          <t>Data R</t>
        </is>
      </c>
    </row>
    <row r="1114">
      <c r="A1114" t="inlineStr">
        <is>
          <t>Regional 2</t>
        </is>
      </c>
      <c r="B1114">
        <f>IF('Data R2'!C118="","",'Data R2'!B118)</f>
        <v/>
      </c>
      <c r="C1114">
        <f>IF('Data R2'!C118="","",'Data R2'!C118)</f>
        <v/>
      </c>
      <c r="D1114">
        <f>IF('Data R2'!C118="","",'Data R2'!D118)</f>
        <v/>
      </c>
      <c r="E1114">
        <f>IF('Data R2'!C118="","",'Data R2'!E118)</f>
        <v/>
      </c>
      <c r="F1114">
        <f>IF('Data R2'!C118="","",'Data R2'!F118)</f>
        <v/>
      </c>
      <c r="G1114">
        <f>IF('Data R2'!C118="","",'Data R2'!AD118)</f>
        <v/>
      </c>
      <c r="H1114">
        <f>IF('Data R2'!C118="","",'Data R2'!AC118)</f>
        <v/>
      </c>
      <c r="I1114">
        <f>IF('Data R2'!C118="","",COUNTIF('Data R2'!J118,"&gt;0")+COUNTIF('Data R2'!L118,"&gt;0")+COUNTIF('Data R2'!N118,"&gt;0")+COUNTIF('Data R2'!P118,"&gt;0")+COUNTIF('Data R2'!R118,"&gt;0")+COUNTIF('Data R2'!T118,"&gt;0")+COUNTIF('Data R2'!V118,"&gt;0")+COUNTIF('Data R2'!X118,"&gt;0"))</f>
        <v/>
      </c>
      <c r="J1114">
        <f>IF('Data R2'!C118="","",IF((COUNTIF('Data R2'!K118,"&gt;0")+COUNTIF('Data R2'!M118,"&gt;0")+COUNTIF('Data R2'!O118,"&gt;0")+COUNTIF('Data R2'!Q118,"&gt;0")+COUNTIF('Data R2'!S118,"&gt;0")+COUNTIF('Data R2'!U118,"&gt;0")+COUNTIF('Data R2'!W118,"&gt;0")+COUNTIF('Data R2'!Y118,"&gt;0"))&gt;0,1,0))</f>
        <v/>
      </c>
      <c r="M1114" t="inlineStr">
        <is>
          <t>Data R</t>
        </is>
      </c>
    </row>
    <row r="1115">
      <c r="A1115" t="inlineStr">
        <is>
          <t>Regional 2</t>
        </is>
      </c>
      <c r="B1115">
        <f>IF('Data R2'!C119="","",'Data R2'!B119)</f>
        <v/>
      </c>
      <c r="C1115">
        <f>IF('Data R2'!C119="","",'Data R2'!C119)</f>
        <v/>
      </c>
      <c r="D1115">
        <f>IF('Data R2'!C119="","",'Data R2'!D119)</f>
        <v/>
      </c>
      <c r="E1115">
        <f>IF('Data R2'!C119="","",'Data R2'!E119)</f>
        <v/>
      </c>
      <c r="F1115">
        <f>IF('Data R2'!C119="","",'Data R2'!F119)</f>
        <v/>
      </c>
      <c r="G1115">
        <f>IF('Data R2'!C119="","",'Data R2'!AD119)</f>
        <v/>
      </c>
      <c r="H1115">
        <f>IF('Data R2'!C119="","",'Data R2'!AC119)</f>
        <v/>
      </c>
      <c r="I1115">
        <f>IF('Data R2'!C119="","",COUNTIF('Data R2'!J119,"&gt;0")+COUNTIF('Data R2'!L119,"&gt;0")+COUNTIF('Data R2'!N119,"&gt;0")+COUNTIF('Data R2'!P119,"&gt;0")+COUNTIF('Data R2'!R119,"&gt;0")+COUNTIF('Data R2'!T119,"&gt;0")+COUNTIF('Data R2'!V119,"&gt;0")+COUNTIF('Data R2'!X119,"&gt;0"))</f>
        <v/>
      </c>
      <c r="J1115">
        <f>IF('Data R2'!C119="","",IF((COUNTIF('Data R2'!K119,"&gt;0")+COUNTIF('Data R2'!M119,"&gt;0")+COUNTIF('Data R2'!O119,"&gt;0")+COUNTIF('Data R2'!Q119,"&gt;0")+COUNTIF('Data R2'!S119,"&gt;0")+COUNTIF('Data R2'!U119,"&gt;0")+COUNTIF('Data R2'!W119,"&gt;0")+COUNTIF('Data R2'!Y119,"&gt;0"))&gt;0,1,0))</f>
        <v/>
      </c>
      <c r="M1115" t="inlineStr">
        <is>
          <t>Data R</t>
        </is>
      </c>
    </row>
    <row r="1116">
      <c r="A1116" t="inlineStr">
        <is>
          <t>Regional 2</t>
        </is>
      </c>
      <c r="B1116">
        <f>IF('Data R2'!C120="","",'Data R2'!B120)</f>
        <v/>
      </c>
      <c r="C1116">
        <f>IF('Data R2'!C120="","",'Data R2'!C120)</f>
        <v/>
      </c>
      <c r="D1116">
        <f>IF('Data R2'!C120="","",'Data R2'!D120)</f>
        <v/>
      </c>
      <c r="E1116">
        <f>IF('Data R2'!C120="","",'Data R2'!E120)</f>
        <v/>
      </c>
      <c r="F1116">
        <f>IF('Data R2'!C120="","",'Data R2'!F120)</f>
        <v/>
      </c>
      <c r="G1116">
        <f>IF('Data R2'!C120="","",'Data R2'!AD120)</f>
        <v/>
      </c>
      <c r="H1116">
        <f>IF('Data R2'!C120="","",'Data R2'!AC120)</f>
        <v/>
      </c>
      <c r="I1116">
        <f>IF('Data R2'!C120="","",COUNTIF('Data R2'!J120,"&gt;0")+COUNTIF('Data R2'!L120,"&gt;0")+COUNTIF('Data R2'!N120,"&gt;0")+COUNTIF('Data R2'!P120,"&gt;0")+COUNTIF('Data R2'!R120,"&gt;0")+COUNTIF('Data R2'!T120,"&gt;0")+COUNTIF('Data R2'!V120,"&gt;0")+COUNTIF('Data R2'!X120,"&gt;0"))</f>
        <v/>
      </c>
      <c r="J1116">
        <f>IF('Data R2'!C120="","",IF((COUNTIF('Data R2'!K120,"&gt;0")+COUNTIF('Data R2'!M120,"&gt;0")+COUNTIF('Data R2'!O120,"&gt;0")+COUNTIF('Data R2'!Q120,"&gt;0")+COUNTIF('Data R2'!S120,"&gt;0")+COUNTIF('Data R2'!U120,"&gt;0")+COUNTIF('Data R2'!W120,"&gt;0")+COUNTIF('Data R2'!Y120,"&gt;0"))&gt;0,1,0))</f>
        <v/>
      </c>
      <c r="M1116" t="inlineStr">
        <is>
          <t>Data R</t>
        </is>
      </c>
    </row>
    <row r="1117">
      <c r="A1117" t="inlineStr">
        <is>
          <t>Regional 2</t>
        </is>
      </c>
      <c r="B1117">
        <f>IF('Data R2'!C121="","",'Data R2'!B121)</f>
        <v/>
      </c>
      <c r="C1117">
        <f>IF('Data R2'!C121="","",'Data R2'!C121)</f>
        <v/>
      </c>
      <c r="D1117">
        <f>IF('Data R2'!C121="","",'Data R2'!D121)</f>
        <v/>
      </c>
      <c r="E1117">
        <f>IF('Data R2'!C121="","",'Data R2'!E121)</f>
        <v/>
      </c>
      <c r="F1117">
        <f>IF('Data R2'!C121="","",'Data R2'!F121)</f>
        <v/>
      </c>
      <c r="G1117">
        <f>IF('Data R2'!C121="","",'Data R2'!AD121)</f>
        <v/>
      </c>
      <c r="H1117">
        <f>IF('Data R2'!C121="","",'Data R2'!AC121)</f>
        <v/>
      </c>
      <c r="I1117">
        <f>IF('Data R2'!C121="","",COUNTIF('Data R2'!J121,"&gt;0")+COUNTIF('Data R2'!L121,"&gt;0")+COUNTIF('Data R2'!N121,"&gt;0")+COUNTIF('Data R2'!P121,"&gt;0")+COUNTIF('Data R2'!R121,"&gt;0")+COUNTIF('Data R2'!T121,"&gt;0")+COUNTIF('Data R2'!V121,"&gt;0")+COUNTIF('Data R2'!X121,"&gt;0"))</f>
        <v/>
      </c>
      <c r="J1117">
        <f>IF('Data R2'!C121="","",IF((COUNTIF('Data R2'!K121,"&gt;0")+COUNTIF('Data R2'!M121,"&gt;0")+COUNTIF('Data R2'!O121,"&gt;0")+COUNTIF('Data R2'!Q121,"&gt;0")+COUNTIF('Data R2'!S121,"&gt;0")+COUNTIF('Data R2'!U121,"&gt;0")+COUNTIF('Data R2'!W121,"&gt;0")+COUNTIF('Data R2'!Y121,"&gt;0"))&gt;0,1,0))</f>
        <v/>
      </c>
      <c r="M1117" t="inlineStr">
        <is>
          <t>Data R</t>
        </is>
      </c>
    </row>
    <row r="1118">
      <c r="A1118" t="inlineStr">
        <is>
          <t>Regional 2</t>
        </is>
      </c>
      <c r="B1118">
        <f>IF('Data R2'!C122="","",'Data R2'!B122)</f>
        <v/>
      </c>
      <c r="C1118">
        <f>IF('Data R2'!C122="","",'Data R2'!C122)</f>
        <v/>
      </c>
      <c r="D1118">
        <f>IF('Data R2'!C122="","",'Data R2'!D122)</f>
        <v/>
      </c>
      <c r="E1118">
        <f>IF('Data R2'!C122="","",'Data R2'!E122)</f>
        <v/>
      </c>
      <c r="F1118">
        <f>IF('Data R2'!C122="","",'Data R2'!F122)</f>
        <v/>
      </c>
      <c r="G1118">
        <f>IF('Data R2'!C122="","",'Data R2'!AD122)</f>
        <v/>
      </c>
      <c r="H1118">
        <f>IF('Data R2'!C122="","",'Data R2'!AC122)</f>
        <v/>
      </c>
      <c r="I1118">
        <f>IF('Data R2'!C122="","",COUNTIF('Data R2'!J122,"&gt;0")+COUNTIF('Data R2'!L122,"&gt;0")+COUNTIF('Data R2'!N122,"&gt;0")+COUNTIF('Data R2'!P122,"&gt;0")+COUNTIF('Data R2'!R122,"&gt;0")+COUNTIF('Data R2'!T122,"&gt;0")+COUNTIF('Data R2'!V122,"&gt;0")+COUNTIF('Data R2'!X122,"&gt;0"))</f>
        <v/>
      </c>
      <c r="J1118">
        <f>IF('Data R2'!C122="","",IF((COUNTIF('Data R2'!K122,"&gt;0")+COUNTIF('Data R2'!M122,"&gt;0")+COUNTIF('Data R2'!O122,"&gt;0")+COUNTIF('Data R2'!Q122,"&gt;0")+COUNTIF('Data R2'!S122,"&gt;0")+COUNTIF('Data R2'!U122,"&gt;0")+COUNTIF('Data R2'!W122,"&gt;0")+COUNTIF('Data R2'!Y122,"&gt;0"))&gt;0,1,0))</f>
        <v/>
      </c>
      <c r="M1118" t="inlineStr">
        <is>
          <t>Data R</t>
        </is>
      </c>
    </row>
    <row r="1119">
      <c r="A1119" t="inlineStr">
        <is>
          <t>Regional 2</t>
        </is>
      </c>
      <c r="B1119">
        <f>IF('Data R2'!C123="","",'Data R2'!B123)</f>
        <v/>
      </c>
      <c r="C1119">
        <f>IF('Data R2'!C123="","",'Data R2'!C123)</f>
        <v/>
      </c>
      <c r="D1119">
        <f>IF('Data R2'!C123="","",'Data R2'!D123)</f>
        <v/>
      </c>
      <c r="E1119">
        <f>IF('Data R2'!C123="","",'Data R2'!E123)</f>
        <v/>
      </c>
      <c r="F1119">
        <f>IF('Data R2'!C123="","",'Data R2'!F123)</f>
        <v/>
      </c>
      <c r="G1119">
        <f>IF('Data R2'!C123="","",'Data R2'!AD123)</f>
        <v/>
      </c>
      <c r="H1119">
        <f>IF('Data R2'!C123="","",'Data R2'!AC123)</f>
        <v/>
      </c>
      <c r="I1119">
        <f>IF('Data R2'!C123="","",COUNTIF('Data R2'!J123,"&gt;0")+COUNTIF('Data R2'!L123,"&gt;0")+COUNTIF('Data R2'!N123,"&gt;0")+COUNTIF('Data R2'!P123,"&gt;0")+COUNTIF('Data R2'!R123,"&gt;0")+COUNTIF('Data R2'!T123,"&gt;0")+COUNTIF('Data R2'!V123,"&gt;0")+COUNTIF('Data R2'!X123,"&gt;0"))</f>
        <v/>
      </c>
      <c r="J1119">
        <f>IF('Data R2'!C123="","",IF((COUNTIF('Data R2'!K123,"&gt;0")+COUNTIF('Data R2'!M123,"&gt;0")+COUNTIF('Data R2'!O123,"&gt;0")+COUNTIF('Data R2'!Q123,"&gt;0")+COUNTIF('Data R2'!S123,"&gt;0")+COUNTIF('Data R2'!U123,"&gt;0")+COUNTIF('Data R2'!W123,"&gt;0")+COUNTIF('Data R2'!Y123,"&gt;0"))&gt;0,1,0))</f>
        <v/>
      </c>
      <c r="M1119" t="inlineStr">
        <is>
          <t>Data R</t>
        </is>
      </c>
    </row>
    <row r="1120">
      <c r="A1120" t="inlineStr">
        <is>
          <t>Regional 2</t>
        </is>
      </c>
      <c r="B1120">
        <f>IF('Data R2'!C124="","",'Data R2'!B124)</f>
        <v/>
      </c>
      <c r="C1120">
        <f>IF('Data R2'!C124="","",'Data R2'!C124)</f>
        <v/>
      </c>
      <c r="D1120">
        <f>IF('Data R2'!C124="","",'Data R2'!D124)</f>
        <v/>
      </c>
      <c r="E1120">
        <f>IF('Data R2'!C124="","",'Data R2'!E124)</f>
        <v/>
      </c>
      <c r="F1120">
        <f>IF('Data R2'!C124="","",'Data R2'!F124)</f>
        <v/>
      </c>
      <c r="G1120">
        <f>IF('Data R2'!C124="","",'Data R2'!AD124)</f>
        <v/>
      </c>
      <c r="H1120">
        <f>IF('Data R2'!C124="","",'Data R2'!AC124)</f>
        <v/>
      </c>
      <c r="I1120">
        <f>IF('Data R2'!C124="","",COUNTIF('Data R2'!J124,"&gt;0")+COUNTIF('Data R2'!L124,"&gt;0")+COUNTIF('Data R2'!N124,"&gt;0")+COUNTIF('Data R2'!P124,"&gt;0")+COUNTIF('Data R2'!R124,"&gt;0")+COUNTIF('Data R2'!T124,"&gt;0")+COUNTIF('Data R2'!V124,"&gt;0")+COUNTIF('Data R2'!X124,"&gt;0"))</f>
        <v/>
      </c>
      <c r="J1120">
        <f>IF('Data R2'!C124="","",IF((COUNTIF('Data R2'!K124,"&gt;0")+COUNTIF('Data R2'!M124,"&gt;0")+COUNTIF('Data R2'!O124,"&gt;0")+COUNTIF('Data R2'!Q124,"&gt;0")+COUNTIF('Data R2'!S124,"&gt;0")+COUNTIF('Data R2'!U124,"&gt;0")+COUNTIF('Data R2'!W124,"&gt;0")+COUNTIF('Data R2'!Y124,"&gt;0"))&gt;0,1,0))</f>
        <v/>
      </c>
      <c r="M1120" t="inlineStr">
        <is>
          <t>Data R</t>
        </is>
      </c>
    </row>
    <row r="1121">
      <c r="A1121" t="inlineStr">
        <is>
          <t>Regional 2</t>
        </is>
      </c>
      <c r="B1121">
        <f>IF('Data R2'!C125="","",'Data R2'!B125)</f>
        <v/>
      </c>
      <c r="C1121">
        <f>IF('Data R2'!C125="","",'Data R2'!C125)</f>
        <v/>
      </c>
      <c r="D1121">
        <f>IF('Data R2'!C125="","",'Data R2'!D125)</f>
        <v/>
      </c>
      <c r="E1121">
        <f>IF('Data R2'!C125="","",'Data R2'!E125)</f>
        <v/>
      </c>
      <c r="F1121">
        <f>IF('Data R2'!C125="","",'Data R2'!F125)</f>
        <v/>
      </c>
      <c r="G1121">
        <f>IF('Data R2'!C125="","",'Data R2'!AD125)</f>
        <v/>
      </c>
      <c r="H1121">
        <f>IF('Data R2'!C125="","",'Data R2'!AC125)</f>
        <v/>
      </c>
      <c r="I1121">
        <f>IF('Data R2'!C125="","",COUNTIF('Data R2'!J125,"&gt;0")+COUNTIF('Data R2'!L125,"&gt;0")+COUNTIF('Data R2'!N125,"&gt;0")+COUNTIF('Data R2'!P125,"&gt;0")+COUNTIF('Data R2'!R125,"&gt;0")+COUNTIF('Data R2'!T125,"&gt;0")+COUNTIF('Data R2'!V125,"&gt;0")+COUNTIF('Data R2'!X125,"&gt;0"))</f>
        <v/>
      </c>
      <c r="J1121">
        <f>IF('Data R2'!C125="","",IF((COUNTIF('Data R2'!K125,"&gt;0")+COUNTIF('Data R2'!M125,"&gt;0")+COUNTIF('Data R2'!O125,"&gt;0")+COUNTIF('Data R2'!Q125,"&gt;0")+COUNTIF('Data R2'!S125,"&gt;0")+COUNTIF('Data R2'!U125,"&gt;0")+COUNTIF('Data R2'!W125,"&gt;0")+COUNTIF('Data R2'!Y125,"&gt;0"))&gt;0,1,0))</f>
        <v/>
      </c>
      <c r="M1121" t="inlineStr">
        <is>
          <t>Data R</t>
        </is>
      </c>
    </row>
    <row r="1122">
      <c r="A1122" t="inlineStr">
        <is>
          <t>Regional 2</t>
        </is>
      </c>
      <c r="B1122">
        <f>IF('Data R2'!C126="","",'Data R2'!B126)</f>
        <v/>
      </c>
      <c r="C1122">
        <f>IF('Data R2'!C126="","",'Data R2'!C126)</f>
        <v/>
      </c>
      <c r="D1122">
        <f>IF('Data R2'!C126="","",'Data R2'!D126)</f>
        <v/>
      </c>
      <c r="E1122">
        <f>IF('Data R2'!C126="","",'Data R2'!E126)</f>
        <v/>
      </c>
      <c r="F1122">
        <f>IF('Data R2'!C126="","",'Data R2'!F126)</f>
        <v/>
      </c>
      <c r="G1122">
        <f>IF('Data R2'!C126="","",'Data R2'!AD126)</f>
        <v/>
      </c>
      <c r="H1122">
        <f>IF('Data R2'!C126="","",'Data R2'!AC126)</f>
        <v/>
      </c>
      <c r="I1122">
        <f>IF('Data R2'!C126="","",COUNTIF('Data R2'!J126,"&gt;0")+COUNTIF('Data R2'!L126,"&gt;0")+COUNTIF('Data R2'!N126,"&gt;0")+COUNTIF('Data R2'!P126,"&gt;0")+COUNTIF('Data R2'!R126,"&gt;0")+COUNTIF('Data R2'!T126,"&gt;0")+COUNTIF('Data R2'!V126,"&gt;0")+COUNTIF('Data R2'!X126,"&gt;0"))</f>
        <v/>
      </c>
      <c r="J1122">
        <f>IF('Data R2'!C126="","",IF((COUNTIF('Data R2'!K126,"&gt;0")+COUNTIF('Data R2'!M126,"&gt;0")+COUNTIF('Data R2'!O126,"&gt;0")+COUNTIF('Data R2'!Q126,"&gt;0")+COUNTIF('Data R2'!S126,"&gt;0")+COUNTIF('Data R2'!U126,"&gt;0")+COUNTIF('Data R2'!W126,"&gt;0")+COUNTIF('Data R2'!Y126,"&gt;0"))&gt;0,1,0))</f>
        <v/>
      </c>
      <c r="M1122" t="inlineStr">
        <is>
          <t>Data R</t>
        </is>
      </c>
    </row>
    <row r="1123">
      <c r="A1123" t="inlineStr">
        <is>
          <t>Regional 2</t>
        </is>
      </c>
      <c r="B1123">
        <f>IF('Data R2'!C127="","",'Data R2'!B127)</f>
        <v/>
      </c>
      <c r="C1123">
        <f>IF('Data R2'!C127="","",'Data R2'!C127)</f>
        <v/>
      </c>
      <c r="D1123">
        <f>IF('Data R2'!C127="","",'Data R2'!D127)</f>
        <v/>
      </c>
      <c r="E1123">
        <f>IF('Data R2'!C127="","",'Data R2'!E127)</f>
        <v/>
      </c>
      <c r="F1123">
        <f>IF('Data R2'!C127="","",'Data R2'!F127)</f>
        <v/>
      </c>
      <c r="G1123">
        <f>IF('Data R2'!C127="","",'Data R2'!AD127)</f>
        <v/>
      </c>
      <c r="H1123">
        <f>IF('Data R2'!C127="","",'Data R2'!AC127)</f>
        <v/>
      </c>
      <c r="I1123">
        <f>IF('Data R2'!C127="","",COUNTIF('Data R2'!J127,"&gt;0")+COUNTIF('Data R2'!L127,"&gt;0")+COUNTIF('Data R2'!N127,"&gt;0")+COUNTIF('Data R2'!P127,"&gt;0")+COUNTIF('Data R2'!R127,"&gt;0")+COUNTIF('Data R2'!T127,"&gt;0")+COUNTIF('Data R2'!V127,"&gt;0")+COUNTIF('Data R2'!X127,"&gt;0"))</f>
        <v/>
      </c>
      <c r="J1123">
        <f>IF('Data R2'!C127="","",IF((COUNTIF('Data R2'!K127,"&gt;0")+COUNTIF('Data R2'!M127,"&gt;0")+COUNTIF('Data R2'!O127,"&gt;0")+COUNTIF('Data R2'!Q127,"&gt;0")+COUNTIF('Data R2'!S127,"&gt;0")+COUNTIF('Data R2'!U127,"&gt;0")+COUNTIF('Data R2'!W127,"&gt;0")+COUNTIF('Data R2'!Y127,"&gt;0"))&gt;0,1,0))</f>
        <v/>
      </c>
      <c r="M1123" t="inlineStr">
        <is>
          <t>Data R</t>
        </is>
      </c>
    </row>
    <row r="1124">
      <c r="A1124" t="inlineStr">
        <is>
          <t>Regional 2</t>
        </is>
      </c>
      <c r="B1124">
        <f>IF('Data R2'!C128="","",'Data R2'!B128)</f>
        <v/>
      </c>
      <c r="C1124">
        <f>IF('Data R2'!C128="","",'Data R2'!C128)</f>
        <v/>
      </c>
      <c r="D1124">
        <f>IF('Data R2'!C128="","",'Data R2'!D128)</f>
        <v/>
      </c>
      <c r="E1124">
        <f>IF('Data R2'!C128="","",'Data R2'!E128)</f>
        <v/>
      </c>
      <c r="F1124">
        <f>IF('Data R2'!C128="","",'Data R2'!F128)</f>
        <v/>
      </c>
      <c r="G1124">
        <f>IF('Data R2'!C128="","",'Data R2'!AD128)</f>
        <v/>
      </c>
      <c r="H1124">
        <f>IF('Data R2'!C128="","",'Data R2'!AC128)</f>
        <v/>
      </c>
      <c r="I1124">
        <f>IF('Data R2'!C128="","",COUNTIF('Data R2'!J128,"&gt;0")+COUNTIF('Data R2'!L128,"&gt;0")+COUNTIF('Data R2'!N128,"&gt;0")+COUNTIF('Data R2'!P128,"&gt;0")+COUNTIF('Data R2'!R128,"&gt;0")+COUNTIF('Data R2'!T128,"&gt;0")+COUNTIF('Data R2'!V128,"&gt;0")+COUNTIF('Data R2'!X128,"&gt;0"))</f>
        <v/>
      </c>
      <c r="J1124">
        <f>IF('Data R2'!C128="","",IF((COUNTIF('Data R2'!K128,"&gt;0")+COUNTIF('Data R2'!M128,"&gt;0")+COUNTIF('Data R2'!O128,"&gt;0")+COUNTIF('Data R2'!Q128,"&gt;0")+COUNTIF('Data R2'!S128,"&gt;0")+COUNTIF('Data R2'!U128,"&gt;0")+COUNTIF('Data R2'!W128,"&gt;0")+COUNTIF('Data R2'!Y128,"&gt;0"))&gt;0,1,0))</f>
        <v/>
      </c>
      <c r="M1124" t="inlineStr">
        <is>
          <t>Data R</t>
        </is>
      </c>
    </row>
    <row r="1125">
      <c r="A1125" t="inlineStr">
        <is>
          <t>Regional 2</t>
        </is>
      </c>
      <c r="B1125">
        <f>IF('Data R2'!C129="","",'Data R2'!B129)</f>
        <v/>
      </c>
      <c r="C1125">
        <f>IF('Data R2'!C129="","",'Data R2'!C129)</f>
        <v/>
      </c>
      <c r="D1125">
        <f>IF('Data R2'!C129="","",'Data R2'!D129)</f>
        <v/>
      </c>
      <c r="E1125">
        <f>IF('Data R2'!C129="","",'Data R2'!E129)</f>
        <v/>
      </c>
      <c r="F1125">
        <f>IF('Data R2'!C129="","",'Data R2'!F129)</f>
        <v/>
      </c>
      <c r="G1125">
        <f>IF('Data R2'!C129="","",'Data R2'!AD129)</f>
        <v/>
      </c>
      <c r="H1125">
        <f>IF('Data R2'!C129="","",'Data R2'!AC129)</f>
        <v/>
      </c>
      <c r="I1125">
        <f>IF('Data R2'!C129="","",COUNTIF('Data R2'!J129,"&gt;0")+COUNTIF('Data R2'!L129,"&gt;0")+COUNTIF('Data R2'!N129,"&gt;0")+COUNTIF('Data R2'!P129,"&gt;0")+COUNTIF('Data R2'!R129,"&gt;0")+COUNTIF('Data R2'!T129,"&gt;0")+COUNTIF('Data R2'!V129,"&gt;0")+COUNTIF('Data R2'!X129,"&gt;0"))</f>
        <v/>
      </c>
      <c r="J1125">
        <f>IF('Data R2'!C129="","",IF((COUNTIF('Data R2'!K129,"&gt;0")+COUNTIF('Data R2'!M129,"&gt;0")+COUNTIF('Data R2'!O129,"&gt;0")+COUNTIF('Data R2'!Q129,"&gt;0")+COUNTIF('Data R2'!S129,"&gt;0")+COUNTIF('Data R2'!U129,"&gt;0")+COUNTIF('Data R2'!W129,"&gt;0")+COUNTIF('Data R2'!Y129,"&gt;0"))&gt;0,1,0))</f>
        <v/>
      </c>
      <c r="M1125" t="inlineStr">
        <is>
          <t>Data R</t>
        </is>
      </c>
    </row>
    <row r="1126">
      <c r="A1126" t="inlineStr">
        <is>
          <t>Regional 2</t>
        </is>
      </c>
      <c r="B1126">
        <f>IF('Data R2'!C130="","",'Data R2'!B130)</f>
        <v/>
      </c>
      <c r="C1126">
        <f>IF('Data R2'!C130="","",'Data R2'!C130)</f>
        <v/>
      </c>
      <c r="D1126">
        <f>IF('Data R2'!C130="","",'Data R2'!D130)</f>
        <v/>
      </c>
      <c r="E1126">
        <f>IF('Data R2'!C130="","",'Data R2'!E130)</f>
        <v/>
      </c>
      <c r="F1126">
        <f>IF('Data R2'!C130="","",'Data R2'!F130)</f>
        <v/>
      </c>
      <c r="G1126">
        <f>IF('Data R2'!C130="","",'Data R2'!AD130)</f>
        <v/>
      </c>
      <c r="H1126">
        <f>IF('Data R2'!C130="","",'Data R2'!AC130)</f>
        <v/>
      </c>
      <c r="I1126">
        <f>IF('Data R2'!C130="","",COUNTIF('Data R2'!J130,"&gt;0")+COUNTIF('Data R2'!L130,"&gt;0")+COUNTIF('Data R2'!N130,"&gt;0")+COUNTIF('Data R2'!P130,"&gt;0")+COUNTIF('Data R2'!R130,"&gt;0")+COUNTIF('Data R2'!T130,"&gt;0")+COUNTIF('Data R2'!V130,"&gt;0")+COUNTIF('Data R2'!X130,"&gt;0"))</f>
        <v/>
      </c>
      <c r="J1126">
        <f>IF('Data R2'!C130="","",IF((COUNTIF('Data R2'!K130,"&gt;0")+COUNTIF('Data R2'!M130,"&gt;0")+COUNTIF('Data R2'!O130,"&gt;0")+COUNTIF('Data R2'!Q130,"&gt;0")+COUNTIF('Data R2'!S130,"&gt;0")+COUNTIF('Data R2'!U130,"&gt;0")+COUNTIF('Data R2'!W130,"&gt;0")+COUNTIF('Data R2'!Y130,"&gt;0"))&gt;0,1,0))</f>
        <v/>
      </c>
      <c r="M1126" t="inlineStr">
        <is>
          <t>Data R</t>
        </is>
      </c>
    </row>
    <row r="1127">
      <c r="A1127" t="inlineStr">
        <is>
          <t>Regional 2</t>
        </is>
      </c>
      <c r="B1127">
        <f>IF('Data R2'!C131="","",'Data R2'!B131)</f>
        <v/>
      </c>
      <c r="C1127">
        <f>IF('Data R2'!C131="","",'Data R2'!C131)</f>
        <v/>
      </c>
      <c r="D1127">
        <f>IF('Data R2'!C131="","",'Data R2'!D131)</f>
        <v/>
      </c>
      <c r="E1127">
        <f>IF('Data R2'!C131="","",'Data R2'!E131)</f>
        <v/>
      </c>
      <c r="F1127">
        <f>IF('Data R2'!C131="","",'Data R2'!F131)</f>
        <v/>
      </c>
      <c r="G1127">
        <f>IF('Data R2'!C131="","",'Data R2'!AD131)</f>
        <v/>
      </c>
      <c r="H1127">
        <f>IF('Data R2'!C131="","",'Data R2'!AC131)</f>
        <v/>
      </c>
      <c r="I1127">
        <f>IF('Data R2'!C131="","",COUNTIF('Data R2'!J131,"&gt;0")+COUNTIF('Data R2'!L131,"&gt;0")+COUNTIF('Data R2'!N131,"&gt;0")+COUNTIF('Data R2'!P131,"&gt;0")+COUNTIF('Data R2'!R131,"&gt;0")+COUNTIF('Data R2'!T131,"&gt;0")+COUNTIF('Data R2'!V131,"&gt;0")+COUNTIF('Data R2'!X131,"&gt;0"))</f>
        <v/>
      </c>
      <c r="J1127">
        <f>IF('Data R2'!C131="","",IF((COUNTIF('Data R2'!K131,"&gt;0")+COUNTIF('Data R2'!M131,"&gt;0")+COUNTIF('Data R2'!O131,"&gt;0")+COUNTIF('Data R2'!Q131,"&gt;0")+COUNTIF('Data R2'!S131,"&gt;0")+COUNTIF('Data R2'!U131,"&gt;0")+COUNTIF('Data R2'!W131,"&gt;0")+COUNTIF('Data R2'!Y131,"&gt;0"))&gt;0,1,0))</f>
        <v/>
      </c>
      <c r="M1127" t="inlineStr">
        <is>
          <t>Data R</t>
        </is>
      </c>
    </row>
    <row r="1128">
      <c r="A1128" t="inlineStr">
        <is>
          <t>Regional 2</t>
        </is>
      </c>
      <c r="B1128">
        <f>IF('Data R2'!C132="","",'Data R2'!B132)</f>
        <v/>
      </c>
      <c r="C1128">
        <f>IF('Data R2'!C132="","",'Data R2'!C132)</f>
        <v/>
      </c>
      <c r="D1128">
        <f>IF('Data R2'!C132="","",'Data R2'!D132)</f>
        <v/>
      </c>
      <c r="E1128">
        <f>IF('Data R2'!C132="","",'Data R2'!E132)</f>
        <v/>
      </c>
      <c r="F1128">
        <f>IF('Data R2'!C132="","",'Data R2'!F132)</f>
        <v/>
      </c>
      <c r="G1128">
        <f>IF('Data R2'!C132="","",'Data R2'!AD132)</f>
        <v/>
      </c>
      <c r="H1128">
        <f>IF('Data R2'!C132="","",'Data R2'!AC132)</f>
        <v/>
      </c>
      <c r="I1128">
        <f>IF('Data R2'!C132="","",COUNTIF('Data R2'!J132,"&gt;0")+COUNTIF('Data R2'!L132,"&gt;0")+COUNTIF('Data R2'!N132,"&gt;0")+COUNTIF('Data R2'!P132,"&gt;0")+COUNTIF('Data R2'!R132,"&gt;0")+COUNTIF('Data R2'!T132,"&gt;0")+COUNTIF('Data R2'!V132,"&gt;0")+COUNTIF('Data R2'!X132,"&gt;0"))</f>
        <v/>
      </c>
      <c r="J1128">
        <f>IF('Data R2'!C132="","",IF((COUNTIF('Data R2'!K132,"&gt;0")+COUNTIF('Data R2'!M132,"&gt;0")+COUNTIF('Data R2'!O132,"&gt;0")+COUNTIF('Data R2'!Q132,"&gt;0")+COUNTIF('Data R2'!S132,"&gt;0")+COUNTIF('Data R2'!U132,"&gt;0")+COUNTIF('Data R2'!W132,"&gt;0")+COUNTIF('Data R2'!Y132,"&gt;0"))&gt;0,1,0))</f>
        <v/>
      </c>
      <c r="M1128" t="inlineStr">
        <is>
          <t>Data R</t>
        </is>
      </c>
    </row>
    <row r="1129">
      <c r="A1129" t="inlineStr">
        <is>
          <t>Regional 2</t>
        </is>
      </c>
      <c r="B1129">
        <f>IF('Data R2'!C133="","",'Data R2'!B133)</f>
        <v/>
      </c>
      <c r="C1129">
        <f>IF('Data R2'!C133="","",'Data R2'!C133)</f>
        <v/>
      </c>
      <c r="D1129">
        <f>IF('Data R2'!C133="","",'Data R2'!D133)</f>
        <v/>
      </c>
      <c r="E1129">
        <f>IF('Data R2'!C133="","",'Data R2'!E133)</f>
        <v/>
      </c>
      <c r="F1129">
        <f>IF('Data R2'!C133="","",'Data R2'!F133)</f>
        <v/>
      </c>
      <c r="G1129">
        <f>IF('Data R2'!C133="","",'Data R2'!AD133)</f>
        <v/>
      </c>
      <c r="H1129">
        <f>IF('Data R2'!C133="","",'Data R2'!AC133)</f>
        <v/>
      </c>
      <c r="I1129">
        <f>IF('Data R2'!C133="","",COUNTIF('Data R2'!J133,"&gt;0")+COUNTIF('Data R2'!L133,"&gt;0")+COUNTIF('Data R2'!N133,"&gt;0")+COUNTIF('Data R2'!P133,"&gt;0")+COUNTIF('Data R2'!R133,"&gt;0")+COUNTIF('Data R2'!T133,"&gt;0")+COUNTIF('Data R2'!V133,"&gt;0")+COUNTIF('Data R2'!X133,"&gt;0"))</f>
        <v/>
      </c>
      <c r="J1129">
        <f>IF('Data R2'!C133="","",IF((COUNTIF('Data R2'!K133,"&gt;0")+COUNTIF('Data R2'!M133,"&gt;0")+COUNTIF('Data R2'!O133,"&gt;0")+COUNTIF('Data R2'!Q133,"&gt;0")+COUNTIF('Data R2'!S133,"&gt;0")+COUNTIF('Data R2'!U133,"&gt;0")+COUNTIF('Data R2'!W133,"&gt;0")+COUNTIF('Data R2'!Y133,"&gt;0"))&gt;0,1,0))</f>
        <v/>
      </c>
      <c r="M1129" t="inlineStr">
        <is>
          <t>Data R</t>
        </is>
      </c>
    </row>
    <row r="1130">
      <c r="A1130" t="inlineStr">
        <is>
          <t>Regional 2</t>
        </is>
      </c>
      <c r="B1130">
        <f>IF('Data R2'!C134="","",'Data R2'!B134)</f>
        <v/>
      </c>
      <c r="C1130">
        <f>IF('Data R2'!C134="","",'Data R2'!C134)</f>
        <v/>
      </c>
      <c r="D1130">
        <f>IF('Data R2'!C134="","",'Data R2'!D134)</f>
        <v/>
      </c>
      <c r="E1130">
        <f>IF('Data R2'!C134="","",'Data R2'!E134)</f>
        <v/>
      </c>
      <c r="F1130">
        <f>IF('Data R2'!C134="","",'Data R2'!F134)</f>
        <v/>
      </c>
      <c r="G1130">
        <f>IF('Data R2'!C134="","",'Data R2'!AD134)</f>
        <v/>
      </c>
      <c r="H1130">
        <f>IF('Data R2'!C134="","",'Data R2'!AC134)</f>
        <v/>
      </c>
      <c r="I1130">
        <f>IF('Data R2'!C134="","",COUNTIF('Data R2'!J134,"&gt;0")+COUNTIF('Data R2'!L134,"&gt;0")+COUNTIF('Data R2'!N134,"&gt;0")+COUNTIF('Data R2'!P134,"&gt;0")+COUNTIF('Data R2'!R134,"&gt;0")+COUNTIF('Data R2'!T134,"&gt;0")+COUNTIF('Data R2'!V134,"&gt;0")+COUNTIF('Data R2'!X134,"&gt;0"))</f>
        <v/>
      </c>
      <c r="J1130">
        <f>IF('Data R2'!C134="","",IF((COUNTIF('Data R2'!K134,"&gt;0")+COUNTIF('Data R2'!M134,"&gt;0")+COUNTIF('Data R2'!O134,"&gt;0")+COUNTIF('Data R2'!Q134,"&gt;0")+COUNTIF('Data R2'!S134,"&gt;0")+COUNTIF('Data R2'!U134,"&gt;0")+COUNTIF('Data R2'!W134,"&gt;0")+COUNTIF('Data R2'!Y134,"&gt;0"))&gt;0,1,0))</f>
        <v/>
      </c>
      <c r="M1130" t="inlineStr">
        <is>
          <t>Data R</t>
        </is>
      </c>
    </row>
    <row r="1131">
      <c r="A1131" t="inlineStr">
        <is>
          <t>Regional 2</t>
        </is>
      </c>
      <c r="B1131">
        <f>IF('Data R2'!C135="","",'Data R2'!B135)</f>
        <v/>
      </c>
      <c r="C1131">
        <f>IF('Data R2'!C135="","",'Data R2'!C135)</f>
        <v/>
      </c>
      <c r="D1131">
        <f>IF('Data R2'!C135="","",'Data R2'!D135)</f>
        <v/>
      </c>
      <c r="E1131">
        <f>IF('Data R2'!C135="","",'Data R2'!E135)</f>
        <v/>
      </c>
      <c r="F1131">
        <f>IF('Data R2'!C135="","",'Data R2'!F135)</f>
        <v/>
      </c>
      <c r="G1131">
        <f>IF('Data R2'!C135="","",'Data R2'!AD135)</f>
        <v/>
      </c>
      <c r="H1131">
        <f>IF('Data R2'!C135="","",'Data R2'!AC135)</f>
        <v/>
      </c>
      <c r="I1131">
        <f>IF('Data R2'!C135="","",COUNTIF('Data R2'!J135,"&gt;0")+COUNTIF('Data R2'!L135,"&gt;0")+COUNTIF('Data R2'!N135,"&gt;0")+COUNTIF('Data R2'!P135,"&gt;0")+COUNTIF('Data R2'!R135,"&gt;0")+COUNTIF('Data R2'!T135,"&gt;0")+COUNTIF('Data R2'!V135,"&gt;0")+COUNTIF('Data R2'!X135,"&gt;0"))</f>
        <v/>
      </c>
      <c r="J1131">
        <f>IF('Data R2'!C135="","",IF((COUNTIF('Data R2'!K135,"&gt;0")+COUNTIF('Data R2'!M135,"&gt;0")+COUNTIF('Data R2'!O135,"&gt;0")+COUNTIF('Data R2'!Q135,"&gt;0")+COUNTIF('Data R2'!S135,"&gt;0")+COUNTIF('Data R2'!U135,"&gt;0")+COUNTIF('Data R2'!W135,"&gt;0")+COUNTIF('Data R2'!Y135,"&gt;0"))&gt;0,1,0))</f>
        <v/>
      </c>
      <c r="M1131" t="inlineStr">
        <is>
          <t>Data R</t>
        </is>
      </c>
    </row>
    <row r="1132">
      <c r="A1132" t="inlineStr">
        <is>
          <t>Regional 2</t>
        </is>
      </c>
      <c r="B1132">
        <f>IF('Data R2'!C136="","",'Data R2'!B136)</f>
        <v/>
      </c>
      <c r="C1132">
        <f>IF('Data R2'!C136="","",'Data R2'!C136)</f>
        <v/>
      </c>
      <c r="D1132">
        <f>IF('Data R2'!C136="","",'Data R2'!D136)</f>
        <v/>
      </c>
      <c r="E1132">
        <f>IF('Data R2'!C136="","",'Data R2'!E136)</f>
        <v/>
      </c>
      <c r="F1132">
        <f>IF('Data R2'!C136="","",'Data R2'!F136)</f>
        <v/>
      </c>
      <c r="G1132">
        <f>IF('Data R2'!C136="","",'Data R2'!AD136)</f>
        <v/>
      </c>
      <c r="H1132">
        <f>IF('Data R2'!C136="","",'Data R2'!AC136)</f>
        <v/>
      </c>
      <c r="I1132">
        <f>IF('Data R2'!C136="","",COUNTIF('Data R2'!J136,"&gt;0")+COUNTIF('Data R2'!L136,"&gt;0")+COUNTIF('Data R2'!N136,"&gt;0")+COUNTIF('Data R2'!P136,"&gt;0")+COUNTIF('Data R2'!R136,"&gt;0")+COUNTIF('Data R2'!T136,"&gt;0")+COUNTIF('Data R2'!V136,"&gt;0")+COUNTIF('Data R2'!X136,"&gt;0"))</f>
        <v/>
      </c>
      <c r="J1132">
        <f>IF('Data R2'!C136="","",IF((COUNTIF('Data R2'!K136,"&gt;0")+COUNTIF('Data R2'!M136,"&gt;0")+COUNTIF('Data R2'!O136,"&gt;0")+COUNTIF('Data R2'!Q136,"&gt;0")+COUNTIF('Data R2'!S136,"&gt;0")+COUNTIF('Data R2'!U136,"&gt;0")+COUNTIF('Data R2'!W136,"&gt;0")+COUNTIF('Data R2'!Y136,"&gt;0"))&gt;0,1,0))</f>
        <v/>
      </c>
      <c r="M1132" t="inlineStr">
        <is>
          <t>Data R</t>
        </is>
      </c>
    </row>
    <row r="1133">
      <c r="A1133" t="inlineStr">
        <is>
          <t>Regional 2</t>
        </is>
      </c>
      <c r="B1133">
        <f>IF('Data R2'!C137="","",'Data R2'!B137)</f>
        <v/>
      </c>
      <c r="C1133">
        <f>IF('Data R2'!C137="","",'Data R2'!C137)</f>
        <v/>
      </c>
      <c r="D1133">
        <f>IF('Data R2'!C137="","",'Data R2'!D137)</f>
        <v/>
      </c>
      <c r="E1133">
        <f>IF('Data R2'!C137="","",'Data R2'!E137)</f>
        <v/>
      </c>
      <c r="F1133">
        <f>IF('Data R2'!C137="","",'Data R2'!F137)</f>
        <v/>
      </c>
      <c r="G1133">
        <f>IF('Data R2'!C137="","",'Data R2'!AD137)</f>
        <v/>
      </c>
      <c r="H1133">
        <f>IF('Data R2'!C137="","",'Data R2'!AC137)</f>
        <v/>
      </c>
      <c r="I1133">
        <f>IF('Data R2'!C137="","",COUNTIF('Data R2'!J137,"&gt;0")+COUNTIF('Data R2'!L137,"&gt;0")+COUNTIF('Data R2'!N137,"&gt;0")+COUNTIF('Data R2'!P137,"&gt;0")+COUNTIF('Data R2'!R137,"&gt;0")+COUNTIF('Data R2'!T137,"&gt;0")+COUNTIF('Data R2'!V137,"&gt;0")+COUNTIF('Data R2'!X137,"&gt;0"))</f>
        <v/>
      </c>
      <c r="J1133">
        <f>IF('Data R2'!C137="","",IF((COUNTIF('Data R2'!K137,"&gt;0")+COUNTIF('Data R2'!M137,"&gt;0")+COUNTIF('Data R2'!O137,"&gt;0")+COUNTIF('Data R2'!Q137,"&gt;0")+COUNTIF('Data R2'!S137,"&gt;0")+COUNTIF('Data R2'!U137,"&gt;0")+COUNTIF('Data R2'!W137,"&gt;0")+COUNTIF('Data R2'!Y137,"&gt;0"))&gt;0,1,0))</f>
        <v/>
      </c>
      <c r="M1133" t="inlineStr">
        <is>
          <t>Data R</t>
        </is>
      </c>
    </row>
    <row r="1134">
      <c r="A1134" t="inlineStr">
        <is>
          <t>Regional 2</t>
        </is>
      </c>
      <c r="B1134">
        <f>IF('Data R2'!C138="","",'Data R2'!B138)</f>
        <v/>
      </c>
      <c r="C1134">
        <f>IF('Data R2'!C138="","",'Data R2'!C138)</f>
        <v/>
      </c>
      <c r="D1134">
        <f>IF('Data R2'!C138="","",'Data R2'!D138)</f>
        <v/>
      </c>
      <c r="E1134">
        <f>IF('Data R2'!C138="","",'Data R2'!E138)</f>
        <v/>
      </c>
      <c r="F1134">
        <f>IF('Data R2'!C138="","",'Data R2'!F138)</f>
        <v/>
      </c>
      <c r="G1134">
        <f>IF('Data R2'!C138="","",'Data R2'!AD138)</f>
        <v/>
      </c>
      <c r="H1134">
        <f>IF('Data R2'!C138="","",'Data R2'!AC138)</f>
        <v/>
      </c>
      <c r="I1134">
        <f>IF('Data R2'!C138="","",COUNTIF('Data R2'!J138,"&gt;0")+COUNTIF('Data R2'!L138,"&gt;0")+COUNTIF('Data R2'!N138,"&gt;0")+COUNTIF('Data R2'!P138,"&gt;0")+COUNTIF('Data R2'!R138,"&gt;0")+COUNTIF('Data R2'!T138,"&gt;0")+COUNTIF('Data R2'!V138,"&gt;0")+COUNTIF('Data R2'!X138,"&gt;0"))</f>
        <v/>
      </c>
      <c r="J1134">
        <f>IF('Data R2'!C138="","",IF((COUNTIF('Data R2'!K138,"&gt;0")+COUNTIF('Data R2'!M138,"&gt;0")+COUNTIF('Data R2'!O138,"&gt;0")+COUNTIF('Data R2'!Q138,"&gt;0")+COUNTIF('Data R2'!S138,"&gt;0")+COUNTIF('Data R2'!U138,"&gt;0")+COUNTIF('Data R2'!W138,"&gt;0")+COUNTIF('Data R2'!Y138,"&gt;0"))&gt;0,1,0))</f>
        <v/>
      </c>
      <c r="M1134" t="inlineStr">
        <is>
          <t>Data R</t>
        </is>
      </c>
    </row>
    <row r="1135">
      <c r="A1135" t="inlineStr">
        <is>
          <t>Regional 2</t>
        </is>
      </c>
      <c r="B1135">
        <f>IF('Data R2'!C139="","",'Data R2'!B139)</f>
        <v/>
      </c>
      <c r="C1135">
        <f>IF('Data R2'!C139="","",'Data R2'!C139)</f>
        <v/>
      </c>
      <c r="D1135">
        <f>IF('Data R2'!C139="","",'Data R2'!D139)</f>
        <v/>
      </c>
      <c r="E1135">
        <f>IF('Data R2'!C139="","",'Data R2'!E139)</f>
        <v/>
      </c>
      <c r="F1135">
        <f>IF('Data R2'!C139="","",'Data R2'!F139)</f>
        <v/>
      </c>
      <c r="G1135">
        <f>IF('Data R2'!C139="","",'Data R2'!AD139)</f>
        <v/>
      </c>
      <c r="H1135">
        <f>IF('Data R2'!C139="","",'Data R2'!AC139)</f>
        <v/>
      </c>
      <c r="I1135">
        <f>IF('Data R2'!C139="","",COUNTIF('Data R2'!J139,"&gt;0")+COUNTIF('Data R2'!L139,"&gt;0")+COUNTIF('Data R2'!N139,"&gt;0")+COUNTIF('Data R2'!P139,"&gt;0")+COUNTIF('Data R2'!R139,"&gt;0")+COUNTIF('Data R2'!T139,"&gt;0")+COUNTIF('Data R2'!V139,"&gt;0")+COUNTIF('Data R2'!X139,"&gt;0"))</f>
        <v/>
      </c>
      <c r="J1135">
        <f>IF('Data R2'!C139="","",IF((COUNTIF('Data R2'!K139,"&gt;0")+COUNTIF('Data R2'!M139,"&gt;0")+COUNTIF('Data R2'!O139,"&gt;0")+COUNTIF('Data R2'!Q139,"&gt;0")+COUNTIF('Data R2'!S139,"&gt;0")+COUNTIF('Data R2'!U139,"&gt;0")+COUNTIF('Data R2'!W139,"&gt;0")+COUNTIF('Data R2'!Y139,"&gt;0"))&gt;0,1,0))</f>
        <v/>
      </c>
      <c r="M1135" t="inlineStr">
        <is>
          <t>Data R</t>
        </is>
      </c>
    </row>
    <row r="1136">
      <c r="A1136" t="inlineStr">
        <is>
          <t>Regional 2</t>
        </is>
      </c>
      <c r="B1136">
        <f>IF('Data R2'!C140="","",'Data R2'!B140)</f>
        <v/>
      </c>
      <c r="C1136">
        <f>IF('Data R2'!C140="","",'Data R2'!C140)</f>
        <v/>
      </c>
      <c r="D1136">
        <f>IF('Data R2'!C140="","",'Data R2'!D140)</f>
        <v/>
      </c>
      <c r="E1136">
        <f>IF('Data R2'!C140="","",'Data R2'!E140)</f>
        <v/>
      </c>
      <c r="F1136">
        <f>IF('Data R2'!C140="","",'Data R2'!F140)</f>
        <v/>
      </c>
      <c r="G1136">
        <f>IF('Data R2'!C140="","",'Data R2'!AD140)</f>
        <v/>
      </c>
      <c r="H1136">
        <f>IF('Data R2'!C140="","",'Data R2'!AC140)</f>
        <v/>
      </c>
      <c r="I1136">
        <f>IF('Data R2'!C140="","",COUNTIF('Data R2'!J140,"&gt;0")+COUNTIF('Data R2'!L140,"&gt;0")+COUNTIF('Data R2'!N140,"&gt;0")+COUNTIF('Data R2'!P140,"&gt;0")+COUNTIF('Data R2'!R140,"&gt;0")+COUNTIF('Data R2'!T140,"&gt;0")+COUNTIF('Data R2'!V140,"&gt;0")+COUNTIF('Data R2'!X140,"&gt;0"))</f>
        <v/>
      </c>
      <c r="J1136">
        <f>IF('Data R2'!C140="","",IF((COUNTIF('Data R2'!K140,"&gt;0")+COUNTIF('Data R2'!M140,"&gt;0")+COUNTIF('Data R2'!O140,"&gt;0")+COUNTIF('Data R2'!Q140,"&gt;0")+COUNTIF('Data R2'!S140,"&gt;0")+COUNTIF('Data R2'!U140,"&gt;0")+COUNTIF('Data R2'!W140,"&gt;0")+COUNTIF('Data R2'!Y140,"&gt;0"))&gt;0,1,0))</f>
        <v/>
      </c>
      <c r="M1136" t="inlineStr">
        <is>
          <t>Data R</t>
        </is>
      </c>
    </row>
    <row r="1137">
      <c r="A1137" t="inlineStr">
        <is>
          <t>Regional 2</t>
        </is>
      </c>
      <c r="B1137">
        <f>IF('Data R2'!C141="","",'Data R2'!B141)</f>
        <v/>
      </c>
      <c r="C1137">
        <f>IF('Data R2'!C141="","",'Data R2'!C141)</f>
        <v/>
      </c>
      <c r="D1137">
        <f>IF('Data R2'!C141="","",'Data R2'!D141)</f>
        <v/>
      </c>
      <c r="E1137">
        <f>IF('Data R2'!C141="","",'Data R2'!E141)</f>
        <v/>
      </c>
      <c r="F1137">
        <f>IF('Data R2'!C141="","",'Data R2'!F141)</f>
        <v/>
      </c>
      <c r="G1137">
        <f>IF('Data R2'!C141="","",'Data R2'!AD141)</f>
        <v/>
      </c>
      <c r="H1137">
        <f>IF('Data R2'!C141="","",'Data R2'!AC141)</f>
        <v/>
      </c>
      <c r="I1137">
        <f>IF('Data R2'!C141="","",COUNTIF('Data R2'!J141,"&gt;0")+COUNTIF('Data R2'!L141,"&gt;0")+COUNTIF('Data R2'!N141,"&gt;0")+COUNTIF('Data R2'!P141,"&gt;0")+COUNTIF('Data R2'!R141,"&gt;0")+COUNTIF('Data R2'!T141,"&gt;0")+COUNTIF('Data R2'!V141,"&gt;0")+COUNTIF('Data R2'!X141,"&gt;0"))</f>
        <v/>
      </c>
      <c r="J1137">
        <f>IF('Data R2'!C141="","",IF((COUNTIF('Data R2'!K141,"&gt;0")+COUNTIF('Data R2'!M141,"&gt;0")+COUNTIF('Data R2'!O141,"&gt;0")+COUNTIF('Data R2'!Q141,"&gt;0")+COUNTIF('Data R2'!S141,"&gt;0")+COUNTIF('Data R2'!U141,"&gt;0")+COUNTIF('Data R2'!W141,"&gt;0")+COUNTIF('Data R2'!Y141,"&gt;0"))&gt;0,1,0))</f>
        <v/>
      </c>
      <c r="M1137" t="inlineStr">
        <is>
          <t>Data R</t>
        </is>
      </c>
    </row>
    <row r="1138">
      <c r="A1138" t="inlineStr">
        <is>
          <t>Regional 2</t>
        </is>
      </c>
      <c r="B1138">
        <f>IF('Data R2'!C142="","",'Data R2'!B142)</f>
        <v/>
      </c>
      <c r="C1138">
        <f>IF('Data R2'!C142="","",'Data R2'!C142)</f>
        <v/>
      </c>
      <c r="D1138">
        <f>IF('Data R2'!C142="","",'Data R2'!D142)</f>
        <v/>
      </c>
      <c r="E1138">
        <f>IF('Data R2'!C142="","",'Data R2'!E142)</f>
        <v/>
      </c>
      <c r="F1138">
        <f>IF('Data R2'!C142="","",'Data R2'!F142)</f>
        <v/>
      </c>
      <c r="G1138">
        <f>IF('Data R2'!C142="","",'Data R2'!AD142)</f>
        <v/>
      </c>
      <c r="H1138">
        <f>IF('Data R2'!C142="","",'Data R2'!AC142)</f>
        <v/>
      </c>
      <c r="I1138">
        <f>IF('Data R2'!C142="","",COUNTIF('Data R2'!J142,"&gt;0")+COUNTIF('Data R2'!L142,"&gt;0")+COUNTIF('Data R2'!N142,"&gt;0")+COUNTIF('Data R2'!P142,"&gt;0")+COUNTIF('Data R2'!R142,"&gt;0")+COUNTIF('Data R2'!T142,"&gt;0")+COUNTIF('Data R2'!V142,"&gt;0")+COUNTIF('Data R2'!X142,"&gt;0"))</f>
        <v/>
      </c>
      <c r="J1138">
        <f>IF('Data R2'!C142="","",IF((COUNTIF('Data R2'!K142,"&gt;0")+COUNTIF('Data R2'!M142,"&gt;0")+COUNTIF('Data R2'!O142,"&gt;0")+COUNTIF('Data R2'!Q142,"&gt;0")+COUNTIF('Data R2'!S142,"&gt;0")+COUNTIF('Data R2'!U142,"&gt;0")+COUNTIF('Data R2'!W142,"&gt;0")+COUNTIF('Data R2'!Y142,"&gt;0"))&gt;0,1,0))</f>
        <v/>
      </c>
      <c r="M1138" t="inlineStr">
        <is>
          <t>Data R</t>
        </is>
      </c>
    </row>
    <row r="1139">
      <c r="A1139" t="inlineStr">
        <is>
          <t>Regional 2</t>
        </is>
      </c>
      <c r="B1139">
        <f>IF('Data R2'!C143="","",'Data R2'!B143)</f>
        <v/>
      </c>
      <c r="C1139">
        <f>IF('Data R2'!C143="","",'Data R2'!C143)</f>
        <v/>
      </c>
      <c r="D1139">
        <f>IF('Data R2'!C143="","",'Data R2'!D143)</f>
        <v/>
      </c>
      <c r="E1139">
        <f>IF('Data R2'!C143="","",'Data R2'!E143)</f>
        <v/>
      </c>
      <c r="F1139">
        <f>IF('Data R2'!C143="","",'Data R2'!F143)</f>
        <v/>
      </c>
      <c r="G1139">
        <f>IF('Data R2'!C143="","",'Data R2'!AD143)</f>
        <v/>
      </c>
      <c r="H1139">
        <f>IF('Data R2'!C143="","",'Data R2'!AC143)</f>
        <v/>
      </c>
      <c r="I1139">
        <f>IF('Data R2'!C143="","",COUNTIF('Data R2'!J143,"&gt;0")+COUNTIF('Data R2'!L143,"&gt;0")+COUNTIF('Data R2'!N143,"&gt;0")+COUNTIF('Data R2'!P143,"&gt;0")+COUNTIF('Data R2'!R143,"&gt;0")+COUNTIF('Data R2'!T143,"&gt;0")+COUNTIF('Data R2'!V143,"&gt;0")+COUNTIF('Data R2'!X143,"&gt;0"))</f>
        <v/>
      </c>
      <c r="J1139">
        <f>IF('Data R2'!C143="","",IF((COUNTIF('Data R2'!K143,"&gt;0")+COUNTIF('Data R2'!M143,"&gt;0")+COUNTIF('Data R2'!O143,"&gt;0")+COUNTIF('Data R2'!Q143,"&gt;0")+COUNTIF('Data R2'!S143,"&gt;0")+COUNTIF('Data R2'!U143,"&gt;0")+COUNTIF('Data R2'!W143,"&gt;0")+COUNTIF('Data R2'!Y143,"&gt;0"))&gt;0,1,0))</f>
        <v/>
      </c>
      <c r="M1139" t="inlineStr">
        <is>
          <t>Data R</t>
        </is>
      </c>
    </row>
    <row r="1140">
      <c r="A1140" t="inlineStr">
        <is>
          <t>Regional 2</t>
        </is>
      </c>
      <c r="B1140">
        <f>IF('Data R2'!C144="","",'Data R2'!B144)</f>
        <v/>
      </c>
      <c r="C1140">
        <f>IF('Data R2'!C144="","",'Data R2'!C144)</f>
        <v/>
      </c>
      <c r="D1140">
        <f>IF('Data R2'!C144="","",'Data R2'!D144)</f>
        <v/>
      </c>
      <c r="E1140">
        <f>IF('Data R2'!C144="","",'Data R2'!E144)</f>
        <v/>
      </c>
      <c r="F1140">
        <f>IF('Data R2'!C144="","",'Data R2'!F144)</f>
        <v/>
      </c>
      <c r="G1140">
        <f>IF('Data R2'!C144="","",'Data R2'!AD144)</f>
        <v/>
      </c>
      <c r="H1140">
        <f>IF('Data R2'!C144="","",'Data R2'!AC144)</f>
        <v/>
      </c>
      <c r="I1140">
        <f>IF('Data R2'!C144="","",COUNTIF('Data R2'!J144,"&gt;0")+COUNTIF('Data R2'!L144,"&gt;0")+COUNTIF('Data R2'!N144,"&gt;0")+COUNTIF('Data R2'!P144,"&gt;0")+COUNTIF('Data R2'!R144,"&gt;0")+COUNTIF('Data R2'!T144,"&gt;0")+COUNTIF('Data R2'!V144,"&gt;0")+COUNTIF('Data R2'!X144,"&gt;0"))</f>
        <v/>
      </c>
      <c r="J1140">
        <f>IF('Data R2'!C144="","",IF((COUNTIF('Data R2'!K144,"&gt;0")+COUNTIF('Data R2'!M144,"&gt;0")+COUNTIF('Data R2'!O144,"&gt;0")+COUNTIF('Data R2'!Q144,"&gt;0")+COUNTIF('Data R2'!S144,"&gt;0")+COUNTIF('Data R2'!U144,"&gt;0")+COUNTIF('Data R2'!W144,"&gt;0")+COUNTIF('Data R2'!Y144,"&gt;0"))&gt;0,1,0))</f>
        <v/>
      </c>
      <c r="M1140" t="inlineStr">
        <is>
          <t>Data R</t>
        </is>
      </c>
    </row>
    <row r="1141">
      <c r="A1141" t="inlineStr">
        <is>
          <t>Regional 2</t>
        </is>
      </c>
      <c r="B1141">
        <f>IF('Data R2'!C145="","",'Data R2'!B145)</f>
        <v/>
      </c>
      <c r="C1141">
        <f>IF('Data R2'!C145="","",'Data R2'!C145)</f>
        <v/>
      </c>
      <c r="D1141">
        <f>IF('Data R2'!C145="","",'Data R2'!D145)</f>
        <v/>
      </c>
      <c r="E1141">
        <f>IF('Data R2'!C145="","",'Data R2'!E145)</f>
        <v/>
      </c>
      <c r="F1141">
        <f>IF('Data R2'!C145="","",'Data R2'!F145)</f>
        <v/>
      </c>
      <c r="G1141">
        <f>IF('Data R2'!C145="","",'Data R2'!AD145)</f>
        <v/>
      </c>
      <c r="H1141">
        <f>IF('Data R2'!C145="","",'Data R2'!AC145)</f>
        <v/>
      </c>
      <c r="I1141">
        <f>IF('Data R2'!C145="","",COUNTIF('Data R2'!J145,"&gt;0")+COUNTIF('Data R2'!L145,"&gt;0")+COUNTIF('Data R2'!N145,"&gt;0")+COUNTIF('Data R2'!P145,"&gt;0")+COUNTIF('Data R2'!R145,"&gt;0")+COUNTIF('Data R2'!T145,"&gt;0")+COUNTIF('Data R2'!V145,"&gt;0")+COUNTIF('Data R2'!X145,"&gt;0"))</f>
        <v/>
      </c>
      <c r="J1141">
        <f>IF('Data R2'!C145="","",IF((COUNTIF('Data R2'!K145,"&gt;0")+COUNTIF('Data R2'!M145,"&gt;0")+COUNTIF('Data R2'!O145,"&gt;0")+COUNTIF('Data R2'!Q145,"&gt;0")+COUNTIF('Data R2'!S145,"&gt;0")+COUNTIF('Data R2'!U145,"&gt;0")+COUNTIF('Data R2'!W145,"&gt;0")+COUNTIF('Data R2'!Y145,"&gt;0"))&gt;0,1,0))</f>
        <v/>
      </c>
      <c r="M1141" t="inlineStr">
        <is>
          <t>Data R</t>
        </is>
      </c>
    </row>
    <row r="1142">
      <c r="A1142" t="inlineStr">
        <is>
          <t>Regional 2</t>
        </is>
      </c>
      <c r="B1142">
        <f>IF('Data R2'!C146="","",'Data R2'!B146)</f>
        <v/>
      </c>
      <c r="C1142">
        <f>IF('Data R2'!C146="","",'Data R2'!C146)</f>
        <v/>
      </c>
      <c r="D1142">
        <f>IF('Data R2'!C146="","",'Data R2'!D146)</f>
        <v/>
      </c>
      <c r="E1142">
        <f>IF('Data R2'!C146="","",'Data R2'!E146)</f>
        <v/>
      </c>
      <c r="F1142">
        <f>IF('Data R2'!C146="","",'Data R2'!F146)</f>
        <v/>
      </c>
      <c r="G1142">
        <f>IF('Data R2'!C146="","",'Data R2'!AD146)</f>
        <v/>
      </c>
      <c r="H1142">
        <f>IF('Data R2'!C146="","",'Data R2'!AC146)</f>
        <v/>
      </c>
      <c r="I1142">
        <f>IF('Data R2'!C146="","",COUNTIF('Data R2'!J146,"&gt;0")+COUNTIF('Data R2'!L146,"&gt;0")+COUNTIF('Data R2'!N146,"&gt;0")+COUNTIF('Data R2'!P146,"&gt;0")+COUNTIF('Data R2'!R146,"&gt;0")+COUNTIF('Data R2'!T146,"&gt;0")+COUNTIF('Data R2'!V146,"&gt;0")+COUNTIF('Data R2'!X146,"&gt;0"))</f>
        <v/>
      </c>
      <c r="J1142">
        <f>IF('Data R2'!C146="","",IF((COUNTIF('Data R2'!K146,"&gt;0")+COUNTIF('Data R2'!M146,"&gt;0")+COUNTIF('Data R2'!O146,"&gt;0")+COUNTIF('Data R2'!Q146,"&gt;0")+COUNTIF('Data R2'!S146,"&gt;0")+COUNTIF('Data R2'!U146,"&gt;0")+COUNTIF('Data R2'!W146,"&gt;0")+COUNTIF('Data R2'!Y146,"&gt;0"))&gt;0,1,0))</f>
        <v/>
      </c>
      <c r="M1142" t="inlineStr">
        <is>
          <t>Data R</t>
        </is>
      </c>
    </row>
    <row r="1143">
      <c r="A1143" t="inlineStr">
        <is>
          <t>Regional 2</t>
        </is>
      </c>
      <c r="B1143">
        <f>IF('Data R2'!C147="","",'Data R2'!B147)</f>
        <v/>
      </c>
      <c r="C1143">
        <f>IF('Data R2'!C147="","",'Data R2'!C147)</f>
        <v/>
      </c>
      <c r="D1143">
        <f>IF('Data R2'!C147="","",'Data R2'!D147)</f>
        <v/>
      </c>
      <c r="E1143">
        <f>IF('Data R2'!C147="","",'Data R2'!E147)</f>
        <v/>
      </c>
      <c r="F1143">
        <f>IF('Data R2'!C147="","",'Data R2'!F147)</f>
        <v/>
      </c>
      <c r="G1143">
        <f>IF('Data R2'!C147="","",'Data R2'!AD147)</f>
        <v/>
      </c>
      <c r="H1143">
        <f>IF('Data R2'!C147="","",'Data R2'!AC147)</f>
        <v/>
      </c>
      <c r="I1143">
        <f>IF('Data R2'!C147="","",COUNTIF('Data R2'!J147,"&gt;0")+COUNTIF('Data R2'!L147,"&gt;0")+COUNTIF('Data R2'!N147,"&gt;0")+COUNTIF('Data R2'!P147,"&gt;0")+COUNTIF('Data R2'!R147,"&gt;0")+COUNTIF('Data R2'!T147,"&gt;0")+COUNTIF('Data R2'!V147,"&gt;0")+COUNTIF('Data R2'!X147,"&gt;0"))</f>
        <v/>
      </c>
      <c r="J1143">
        <f>IF('Data R2'!C147="","",IF((COUNTIF('Data R2'!K147,"&gt;0")+COUNTIF('Data R2'!M147,"&gt;0")+COUNTIF('Data R2'!O147,"&gt;0")+COUNTIF('Data R2'!Q147,"&gt;0")+COUNTIF('Data R2'!S147,"&gt;0")+COUNTIF('Data R2'!U147,"&gt;0")+COUNTIF('Data R2'!W147,"&gt;0")+COUNTIF('Data R2'!Y147,"&gt;0"))&gt;0,1,0))</f>
        <v/>
      </c>
      <c r="M1143" t="inlineStr">
        <is>
          <t>Data R</t>
        </is>
      </c>
    </row>
    <row r="1144">
      <c r="A1144" t="inlineStr">
        <is>
          <t>Regional 2</t>
        </is>
      </c>
      <c r="B1144">
        <f>IF('Data R2'!C148="","",'Data R2'!B148)</f>
        <v/>
      </c>
      <c r="C1144">
        <f>IF('Data R2'!C148="","",'Data R2'!C148)</f>
        <v/>
      </c>
      <c r="D1144">
        <f>IF('Data R2'!C148="","",'Data R2'!D148)</f>
        <v/>
      </c>
      <c r="E1144">
        <f>IF('Data R2'!C148="","",'Data R2'!E148)</f>
        <v/>
      </c>
      <c r="F1144">
        <f>IF('Data R2'!C148="","",'Data R2'!F148)</f>
        <v/>
      </c>
      <c r="G1144">
        <f>IF('Data R2'!C148="","",'Data R2'!AD148)</f>
        <v/>
      </c>
      <c r="H1144">
        <f>IF('Data R2'!C148="","",'Data R2'!AC148)</f>
        <v/>
      </c>
      <c r="I1144">
        <f>IF('Data R2'!C148="","",COUNTIF('Data R2'!J148,"&gt;0")+COUNTIF('Data R2'!L148,"&gt;0")+COUNTIF('Data R2'!N148,"&gt;0")+COUNTIF('Data R2'!P148,"&gt;0")+COUNTIF('Data R2'!R148,"&gt;0")+COUNTIF('Data R2'!T148,"&gt;0")+COUNTIF('Data R2'!V148,"&gt;0")+COUNTIF('Data R2'!X148,"&gt;0"))</f>
        <v/>
      </c>
      <c r="J1144">
        <f>IF('Data R2'!C148="","",IF((COUNTIF('Data R2'!K148,"&gt;0")+COUNTIF('Data R2'!M148,"&gt;0")+COUNTIF('Data R2'!O148,"&gt;0")+COUNTIF('Data R2'!Q148,"&gt;0")+COUNTIF('Data R2'!S148,"&gt;0")+COUNTIF('Data R2'!U148,"&gt;0")+COUNTIF('Data R2'!W148,"&gt;0")+COUNTIF('Data R2'!Y148,"&gt;0"))&gt;0,1,0))</f>
        <v/>
      </c>
      <c r="M1144" t="inlineStr">
        <is>
          <t>Data R</t>
        </is>
      </c>
    </row>
    <row r="1145">
      <c r="A1145" t="inlineStr">
        <is>
          <t>Regional 2</t>
        </is>
      </c>
      <c r="B1145">
        <f>IF('Data R2'!C149="","",'Data R2'!B149)</f>
        <v/>
      </c>
      <c r="C1145">
        <f>IF('Data R2'!C149="","",'Data R2'!C149)</f>
        <v/>
      </c>
      <c r="D1145">
        <f>IF('Data R2'!C149="","",'Data R2'!D149)</f>
        <v/>
      </c>
      <c r="E1145">
        <f>IF('Data R2'!C149="","",'Data R2'!E149)</f>
        <v/>
      </c>
      <c r="F1145">
        <f>IF('Data R2'!C149="","",'Data R2'!F149)</f>
        <v/>
      </c>
      <c r="G1145">
        <f>IF('Data R2'!C149="","",'Data R2'!AD149)</f>
        <v/>
      </c>
      <c r="H1145">
        <f>IF('Data R2'!C149="","",'Data R2'!AC149)</f>
        <v/>
      </c>
      <c r="I1145">
        <f>IF('Data R2'!C149="","",COUNTIF('Data R2'!J149,"&gt;0")+COUNTIF('Data R2'!L149,"&gt;0")+COUNTIF('Data R2'!N149,"&gt;0")+COUNTIF('Data R2'!P149,"&gt;0")+COUNTIF('Data R2'!R149,"&gt;0")+COUNTIF('Data R2'!T149,"&gt;0")+COUNTIF('Data R2'!V149,"&gt;0")+COUNTIF('Data R2'!X149,"&gt;0"))</f>
        <v/>
      </c>
      <c r="J1145">
        <f>IF('Data R2'!C149="","",IF((COUNTIF('Data R2'!K149,"&gt;0")+COUNTIF('Data R2'!M149,"&gt;0")+COUNTIF('Data R2'!O149,"&gt;0")+COUNTIF('Data R2'!Q149,"&gt;0")+COUNTIF('Data R2'!S149,"&gt;0")+COUNTIF('Data R2'!U149,"&gt;0")+COUNTIF('Data R2'!W149,"&gt;0")+COUNTIF('Data R2'!Y149,"&gt;0"))&gt;0,1,0))</f>
        <v/>
      </c>
      <c r="M1145" t="inlineStr">
        <is>
          <t>Data R</t>
        </is>
      </c>
    </row>
    <row r="1146">
      <c r="A1146" t="inlineStr">
        <is>
          <t>Regional 2</t>
        </is>
      </c>
      <c r="B1146">
        <f>IF('Data R2'!C150="","",'Data R2'!B150)</f>
        <v/>
      </c>
      <c r="C1146">
        <f>IF('Data R2'!C150="","",'Data R2'!C150)</f>
        <v/>
      </c>
      <c r="D1146">
        <f>IF('Data R2'!C150="","",'Data R2'!D150)</f>
        <v/>
      </c>
      <c r="E1146">
        <f>IF('Data R2'!C150="","",'Data R2'!E150)</f>
        <v/>
      </c>
      <c r="F1146">
        <f>IF('Data R2'!C150="","",'Data R2'!F150)</f>
        <v/>
      </c>
      <c r="G1146">
        <f>IF('Data R2'!C150="","",'Data R2'!AD150)</f>
        <v/>
      </c>
      <c r="H1146">
        <f>IF('Data R2'!C150="","",'Data R2'!AC150)</f>
        <v/>
      </c>
      <c r="I1146">
        <f>IF('Data R2'!C150="","",COUNTIF('Data R2'!J150,"&gt;0")+COUNTIF('Data R2'!L150,"&gt;0")+COUNTIF('Data R2'!N150,"&gt;0")+COUNTIF('Data R2'!P150,"&gt;0")+COUNTIF('Data R2'!R150,"&gt;0")+COUNTIF('Data R2'!T150,"&gt;0")+COUNTIF('Data R2'!V150,"&gt;0")+COUNTIF('Data R2'!X150,"&gt;0"))</f>
        <v/>
      </c>
      <c r="J1146">
        <f>IF('Data R2'!C150="","",IF((COUNTIF('Data R2'!K150,"&gt;0")+COUNTIF('Data R2'!M150,"&gt;0")+COUNTIF('Data R2'!O150,"&gt;0")+COUNTIF('Data R2'!Q150,"&gt;0")+COUNTIF('Data R2'!S150,"&gt;0")+COUNTIF('Data R2'!U150,"&gt;0")+COUNTIF('Data R2'!W150,"&gt;0")+COUNTIF('Data R2'!Y150,"&gt;0"))&gt;0,1,0))</f>
        <v/>
      </c>
      <c r="M1146" t="inlineStr">
        <is>
          <t>Data R</t>
        </is>
      </c>
    </row>
    <row r="1147">
      <c r="A1147" t="inlineStr">
        <is>
          <t>Regional 2</t>
        </is>
      </c>
      <c r="B1147">
        <f>IF('Data R2'!C151="","",'Data R2'!B151)</f>
        <v/>
      </c>
      <c r="C1147">
        <f>IF('Data R2'!C151="","",'Data R2'!C151)</f>
        <v/>
      </c>
      <c r="D1147">
        <f>IF('Data R2'!C151="","",'Data R2'!D151)</f>
        <v/>
      </c>
      <c r="E1147">
        <f>IF('Data R2'!C151="","",'Data R2'!E151)</f>
        <v/>
      </c>
      <c r="F1147">
        <f>IF('Data R2'!C151="","",'Data R2'!F151)</f>
        <v/>
      </c>
      <c r="G1147">
        <f>IF('Data R2'!C151="","",'Data R2'!AD151)</f>
        <v/>
      </c>
      <c r="H1147">
        <f>IF('Data R2'!C151="","",'Data R2'!AC151)</f>
        <v/>
      </c>
      <c r="I1147">
        <f>IF('Data R2'!C151="","",COUNTIF('Data R2'!J151,"&gt;0")+COUNTIF('Data R2'!L151,"&gt;0")+COUNTIF('Data R2'!N151,"&gt;0")+COUNTIF('Data R2'!P151,"&gt;0")+COUNTIF('Data R2'!R151,"&gt;0")+COUNTIF('Data R2'!T151,"&gt;0")+COUNTIF('Data R2'!V151,"&gt;0")+COUNTIF('Data R2'!X151,"&gt;0"))</f>
        <v/>
      </c>
      <c r="J1147">
        <f>IF('Data R2'!C151="","",IF((COUNTIF('Data R2'!K151,"&gt;0")+COUNTIF('Data R2'!M151,"&gt;0")+COUNTIF('Data R2'!O151,"&gt;0")+COUNTIF('Data R2'!Q151,"&gt;0")+COUNTIF('Data R2'!S151,"&gt;0")+COUNTIF('Data R2'!U151,"&gt;0")+COUNTIF('Data R2'!W151,"&gt;0")+COUNTIF('Data R2'!Y151,"&gt;0"))&gt;0,1,0))</f>
        <v/>
      </c>
      <c r="M1147" t="inlineStr">
        <is>
          <t>Data R</t>
        </is>
      </c>
    </row>
    <row r="1148">
      <c r="A1148" t="inlineStr">
        <is>
          <t>Regional 2</t>
        </is>
      </c>
      <c r="B1148">
        <f>IF('Data R2'!C152="","",'Data R2'!B152)</f>
        <v/>
      </c>
      <c r="C1148">
        <f>IF('Data R2'!C152="","",'Data R2'!C152)</f>
        <v/>
      </c>
      <c r="D1148">
        <f>IF('Data R2'!C152="","",'Data R2'!D152)</f>
        <v/>
      </c>
      <c r="E1148">
        <f>IF('Data R2'!C152="","",'Data R2'!E152)</f>
        <v/>
      </c>
      <c r="F1148">
        <f>IF('Data R2'!C152="","",'Data R2'!F152)</f>
        <v/>
      </c>
      <c r="G1148">
        <f>IF('Data R2'!C152="","",'Data R2'!AD152)</f>
        <v/>
      </c>
      <c r="H1148">
        <f>IF('Data R2'!C152="","",'Data R2'!AC152)</f>
        <v/>
      </c>
      <c r="I1148">
        <f>IF('Data R2'!C152="","",COUNTIF('Data R2'!J152,"&gt;0")+COUNTIF('Data R2'!L152,"&gt;0")+COUNTIF('Data R2'!N152,"&gt;0")+COUNTIF('Data R2'!P152,"&gt;0")+COUNTIF('Data R2'!R152,"&gt;0")+COUNTIF('Data R2'!T152,"&gt;0")+COUNTIF('Data R2'!V152,"&gt;0")+COUNTIF('Data R2'!X152,"&gt;0"))</f>
        <v/>
      </c>
      <c r="J1148">
        <f>IF('Data R2'!C152="","",IF((COUNTIF('Data R2'!K152,"&gt;0")+COUNTIF('Data R2'!M152,"&gt;0")+COUNTIF('Data R2'!O152,"&gt;0")+COUNTIF('Data R2'!Q152,"&gt;0")+COUNTIF('Data R2'!S152,"&gt;0")+COUNTIF('Data R2'!U152,"&gt;0")+COUNTIF('Data R2'!W152,"&gt;0")+COUNTIF('Data R2'!Y152,"&gt;0"))&gt;0,1,0))</f>
        <v/>
      </c>
      <c r="M1148" t="inlineStr">
        <is>
          <t>Data R</t>
        </is>
      </c>
    </row>
    <row r="1149">
      <c r="A1149" t="inlineStr">
        <is>
          <t>Regional 2</t>
        </is>
      </c>
      <c r="B1149">
        <f>IF('Data R2'!C153="","",'Data R2'!B153)</f>
        <v/>
      </c>
      <c r="C1149">
        <f>IF('Data R2'!C153="","",'Data R2'!C153)</f>
        <v/>
      </c>
      <c r="D1149">
        <f>IF('Data R2'!C153="","",'Data R2'!D153)</f>
        <v/>
      </c>
      <c r="E1149">
        <f>IF('Data R2'!C153="","",'Data R2'!E153)</f>
        <v/>
      </c>
      <c r="F1149">
        <f>IF('Data R2'!C153="","",'Data R2'!F153)</f>
        <v/>
      </c>
      <c r="G1149">
        <f>IF('Data R2'!C153="","",'Data R2'!AD153)</f>
        <v/>
      </c>
      <c r="H1149">
        <f>IF('Data R2'!C153="","",'Data R2'!AC153)</f>
        <v/>
      </c>
      <c r="I1149">
        <f>IF('Data R2'!C153="","",COUNTIF('Data R2'!J153,"&gt;0")+COUNTIF('Data R2'!L153,"&gt;0")+COUNTIF('Data R2'!N153,"&gt;0")+COUNTIF('Data R2'!P153,"&gt;0")+COUNTIF('Data R2'!R153,"&gt;0")+COUNTIF('Data R2'!T153,"&gt;0")+COUNTIF('Data R2'!V153,"&gt;0")+COUNTIF('Data R2'!X153,"&gt;0"))</f>
        <v/>
      </c>
      <c r="J1149">
        <f>IF('Data R2'!C153="","",IF((COUNTIF('Data R2'!K153,"&gt;0")+COUNTIF('Data R2'!M153,"&gt;0")+COUNTIF('Data R2'!O153,"&gt;0")+COUNTIF('Data R2'!Q153,"&gt;0")+COUNTIF('Data R2'!S153,"&gt;0")+COUNTIF('Data R2'!U153,"&gt;0")+COUNTIF('Data R2'!W153,"&gt;0")+COUNTIF('Data R2'!Y153,"&gt;0"))&gt;0,1,0))</f>
        <v/>
      </c>
      <c r="M1149" t="inlineStr">
        <is>
          <t>Data R</t>
        </is>
      </c>
    </row>
    <row r="1150">
      <c r="A1150" t="inlineStr">
        <is>
          <t>Regional 2</t>
        </is>
      </c>
      <c r="B1150">
        <f>IF('Data R2'!C154="","",'Data R2'!B154)</f>
        <v/>
      </c>
      <c r="C1150">
        <f>IF('Data R2'!C154="","",'Data R2'!C154)</f>
        <v/>
      </c>
      <c r="D1150">
        <f>IF('Data R2'!C154="","",'Data R2'!D154)</f>
        <v/>
      </c>
      <c r="E1150">
        <f>IF('Data R2'!C154="","",'Data R2'!E154)</f>
        <v/>
      </c>
      <c r="F1150">
        <f>IF('Data R2'!C154="","",'Data R2'!F154)</f>
        <v/>
      </c>
      <c r="G1150">
        <f>IF('Data R2'!C154="","",'Data R2'!AD154)</f>
        <v/>
      </c>
      <c r="H1150">
        <f>IF('Data R2'!C154="","",'Data R2'!AC154)</f>
        <v/>
      </c>
      <c r="I1150">
        <f>IF('Data R2'!C154="","",COUNTIF('Data R2'!J154,"&gt;0")+COUNTIF('Data R2'!L154,"&gt;0")+COUNTIF('Data R2'!N154,"&gt;0")+COUNTIF('Data R2'!P154,"&gt;0")+COUNTIF('Data R2'!R154,"&gt;0")+COUNTIF('Data R2'!T154,"&gt;0")+COUNTIF('Data R2'!V154,"&gt;0")+COUNTIF('Data R2'!X154,"&gt;0"))</f>
        <v/>
      </c>
      <c r="J1150">
        <f>IF('Data R2'!C154="","",IF((COUNTIF('Data R2'!K154,"&gt;0")+COUNTIF('Data R2'!M154,"&gt;0")+COUNTIF('Data R2'!O154,"&gt;0")+COUNTIF('Data R2'!Q154,"&gt;0")+COUNTIF('Data R2'!S154,"&gt;0")+COUNTIF('Data R2'!U154,"&gt;0")+COUNTIF('Data R2'!W154,"&gt;0")+COUNTIF('Data R2'!Y154,"&gt;0"))&gt;0,1,0))</f>
        <v/>
      </c>
      <c r="M1150" t="inlineStr">
        <is>
          <t>Data R</t>
        </is>
      </c>
    </row>
    <row r="1151">
      <c r="A1151" t="inlineStr">
        <is>
          <t>Regional 2</t>
        </is>
      </c>
      <c r="B1151">
        <f>IF('Data R2'!C155="","",'Data R2'!B155)</f>
        <v/>
      </c>
      <c r="C1151">
        <f>IF('Data R2'!C155="","",'Data R2'!C155)</f>
        <v/>
      </c>
      <c r="D1151">
        <f>IF('Data R2'!C155="","",'Data R2'!D155)</f>
        <v/>
      </c>
      <c r="E1151">
        <f>IF('Data R2'!C155="","",'Data R2'!E155)</f>
        <v/>
      </c>
      <c r="F1151">
        <f>IF('Data R2'!C155="","",'Data R2'!F155)</f>
        <v/>
      </c>
      <c r="G1151">
        <f>IF('Data R2'!C155="","",'Data R2'!AD155)</f>
        <v/>
      </c>
      <c r="H1151">
        <f>IF('Data R2'!C155="","",'Data R2'!AC155)</f>
        <v/>
      </c>
      <c r="I1151">
        <f>IF('Data R2'!C155="","",COUNTIF('Data R2'!J155,"&gt;0")+COUNTIF('Data R2'!L155,"&gt;0")+COUNTIF('Data R2'!N155,"&gt;0")+COUNTIF('Data R2'!P155,"&gt;0")+COUNTIF('Data R2'!R155,"&gt;0")+COUNTIF('Data R2'!T155,"&gt;0")+COUNTIF('Data R2'!V155,"&gt;0")+COUNTIF('Data R2'!X155,"&gt;0"))</f>
        <v/>
      </c>
      <c r="J1151">
        <f>IF('Data R2'!C155="","",IF((COUNTIF('Data R2'!K155,"&gt;0")+COUNTIF('Data R2'!M155,"&gt;0")+COUNTIF('Data R2'!O155,"&gt;0")+COUNTIF('Data R2'!Q155,"&gt;0")+COUNTIF('Data R2'!S155,"&gt;0")+COUNTIF('Data R2'!U155,"&gt;0")+COUNTIF('Data R2'!W155,"&gt;0")+COUNTIF('Data R2'!Y155,"&gt;0"))&gt;0,1,0))</f>
        <v/>
      </c>
      <c r="M1151" t="inlineStr">
        <is>
          <t>Data R</t>
        </is>
      </c>
    </row>
    <row r="1152">
      <c r="A1152" t="inlineStr">
        <is>
          <t>Regional 2</t>
        </is>
      </c>
      <c r="B1152">
        <f>IF('Data R2'!C156="","",'Data R2'!B156)</f>
        <v/>
      </c>
      <c r="C1152">
        <f>IF('Data R2'!C156="","",'Data R2'!C156)</f>
        <v/>
      </c>
      <c r="D1152">
        <f>IF('Data R2'!C156="","",'Data R2'!D156)</f>
        <v/>
      </c>
      <c r="E1152">
        <f>IF('Data R2'!C156="","",'Data R2'!E156)</f>
        <v/>
      </c>
      <c r="F1152">
        <f>IF('Data R2'!C156="","",'Data R2'!F156)</f>
        <v/>
      </c>
      <c r="G1152">
        <f>IF('Data R2'!C156="","",'Data R2'!AD156)</f>
        <v/>
      </c>
      <c r="H1152">
        <f>IF('Data R2'!C156="","",'Data R2'!AC156)</f>
        <v/>
      </c>
      <c r="I1152">
        <f>IF('Data R2'!C156="","",COUNTIF('Data R2'!J156,"&gt;0")+COUNTIF('Data R2'!L156,"&gt;0")+COUNTIF('Data R2'!N156,"&gt;0")+COUNTIF('Data R2'!P156,"&gt;0")+COUNTIF('Data R2'!R156,"&gt;0")+COUNTIF('Data R2'!T156,"&gt;0")+COUNTIF('Data R2'!V156,"&gt;0")+COUNTIF('Data R2'!X156,"&gt;0"))</f>
        <v/>
      </c>
      <c r="J1152">
        <f>IF('Data R2'!C156="","",IF((COUNTIF('Data R2'!K156,"&gt;0")+COUNTIF('Data R2'!M156,"&gt;0")+COUNTIF('Data R2'!O156,"&gt;0")+COUNTIF('Data R2'!Q156,"&gt;0")+COUNTIF('Data R2'!S156,"&gt;0")+COUNTIF('Data R2'!U156,"&gt;0")+COUNTIF('Data R2'!W156,"&gt;0")+COUNTIF('Data R2'!Y156,"&gt;0"))&gt;0,1,0))</f>
        <v/>
      </c>
      <c r="M1152" t="inlineStr">
        <is>
          <t>Data R</t>
        </is>
      </c>
    </row>
    <row r="1153">
      <c r="A1153" t="inlineStr">
        <is>
          <t>Regional 2</t>
        </is>
      </c>
      <c r="B1153">
        <f>IF('Data R2'!C157="","",'Data R2'!B157)</f>
        <v/>
      </c>
      <c r="C1153">
        <f>IF('Data R2'!C157="","",'Data R2'!C157)</f>
        <v/>
      </c>
      <c r="D1153">
        <f>IF('Data R2'!C157="","",'Data R2'!D157)</f>
        <v/>
      </c>
      <c r="E1153">
        <f>IF('Data R2'!C157="","",'Data R2'!E157)</f>
        <v/>
      </c>
      <c r="F1153">
        <f>IF('Data R2'!C157="","",'Data R2'!F157)</f>
        <v/>
      </c>
      <c r="G1153">
        <f>IF('Data R2'!C157="","",'Data R2'!AD157)</f>
        <v/>
      </c>
      <c r="H1153">
        <f>IF('Data R2'!C157="","",'Data R2'!AC157)</f>
        <v/>
      </c>
      <c r="I1153">
        <f>IF('Data R2'!C157="","",COUNTIF('Data R2'!J157,"&gt;0")+COUNTIF('Data R2'!L157,"&gt;0")+COUNTIF('Data R2'!N157,"&gt;0")+COUNTIF('Data R2'!P157,"&gt;0")+COUNTIF('Data R2'!R157,"&gt;0")+COUNTIF('Data R2'!T157,"&gt;0")+COUNTIF('Data R2'!V157,"&gt;0")+COUNTIF('Data R2'!X157,"&gt;0"))</f>
        <v/>
      </c>
      <c r="J1153">
        <f>IF('Data R2'!C157="","",IF((COUNTIF('Data R2'!K157,"&gt;0")+COUNTIF('Data R2'!M157,"&gt;0")+COUNTIF('Data R2'!O157,"&gt;0")+COUNTIF('Data R2'!Q157,"&gt;0")+COUNTIF('Data R2'!S157,"&gt;0")+COUNTIF('Data R2'!U157,"&gt;0")+COUNTIF('Data R2'!W157,"&gt;0")+COUNTIF('Data R2'!Y157,"&gt;0"))&gt;0,1,0))</f>
        <v/>
      </c>
      <c r="M1153" t="inlineStr">
        <is>
          <t>Data R</t>
        </is>
      </c>
    </row>
    <row r="1154">
      <c r="A1154" t="inlineStr">
        <is>
          <t>Regional 2</t>
        </is>
      </c>
      <c r="B1154">
        <f>IF('Data R2'!C158="","",'Data R2'!B158)</f>
        <v/>
      </c>
      <c r="C1154">
        <f>IF('Data R2'!C158="","",'Data R2'!C158)</f>
        <v/>
      </c>
      <c r="D1154">
        <f>IF('Data R2'!C158="","",'Data R2'!D158)</f>
        <v/>
      </c>
      <c r="E1154">
        <f>IF('Data R2'!C158="","",'Data R2'!E158)</f>
        <v/>
      </c>
      <c r="F1154">
        <f>IF('Data R2'!C158="","",'Data R2'!F158)</f>
        <v/>
      </c>
      <c r="G1154">
        <f>IF('Data R2'!C158="","",'Data R2'!AD158)</f>
        <v/>
      </c>
      <c r="H1154">
        <f>IF('Data R2'!C158="","",'Data R2'!AC158)</f>
        <v/>
      </c>
      <c r="I1154">
        <f>IF('Data R2'!C158="","",COUNTIF('Data R2'!J158,"&gt;0")+COUNTIF('Data R2'!L158,"&gt;0")+COUNTIF('Data R2'!N158,"&gt;0")+COUNTIF('Data R2'!P158,"&gt;0")+COUNTIF('Data R2'!R158,"&gt;0")+COUNTIF('Data R2'!T158,"&gt;0")+COUNTIF('Data R2'!V158,"&gt;0")+COUNTIF('Data R2'!X158,"&gt;0"))</f>
        <v/>
      </c>
      <c r="J1154">
        <f>IF('Data R2'!C158="","",IF((COUNTIF('Data R2'!K158,"&gt;0")+COUNTIF('Data R2'!M158,"&gt;0")+COUNTIF('Data R2'!O158,"&gt;0")+COUNTIF('Data R2'!Q158,"&gt;0")+COUNTIF('Data R2'!S158,"&gt;0")+COUNTIF('Data R2'!U158,"&gt;0")+COUNTIF('Data R2'!W158,"&gt;0")+COUNTIF('Data R2'!Y158,"&gt;0"))&gt;0,1,0))</f>
        <v/>
      </c>
      <c r="M1154" t="inlineStr">
        <is>
          <t>Data R</t>
        </is>
      </c>
    </row>
    <row r="1155">
      <c r="A1155" t="inlineStr">
        <is>
          <t>Regional 2</t>
        </is>
      </c>
      <c r="B1155">
        <f>IF('Data R2'!C159="","",'Data R2'!B159)</f>
        <v/>
      </c>
      <c r="C1155">
        <f>IF('Data R2'!C159="","",'Data R2'!C159)</f>
        <v/>
      </c>
      <c r="D1155">
        <f>IF('Data R2'!C159="","",'Data R2'!D159)</f>
        <v/>
      </c>
      <c r="E1155">
        <f>IF('Data R2'!C159="","",'Data R2'!E159)</f>
        <v/>
      </c>
      <c r="F1155">
        <f>IF('Data R2'!C159="","",'Data R2'!F159)</f>
        <v/>
      </c>
      <c r="G1155">
        <f>IF('Data R2'!C159="","",'Data R2'!AD159)</f>
        <v/>
      </c>
      <c r="H1155">
        <f>IF('Data R2'!C159="","",'Data R2'!AC159)</f>
        <v/>
      </c>
      <c r="I1155">
        <f>IF('Data R2'!C159="","",COUNTIF('Data R2'!J159,"&gt;0")+COUNTIF('Data R2'!L159,"&gt;0")+COUNTIF('Data R2'!N159,"&gt;0")+COUNTIF('Data R2'!P159,"&gt;0")+COUNTIF('Data R2'!R159,"&gt;0")+COUNTIF('Data R2'!T159,"&gt;0")+COUNTIF('Data R2'!V159,"&gt;0")+COUNTIF('Data R2'!X159,"&gt;0"))</f>
        <v/>
      </c>
      <c r="J1155">
        <f>IF('Data R2'!C159="","",IF((COUNTIF('Data R2'!K159,"&gt;0")+COUNTIF('Data R2'!M159,"&gt;0")+COUNTIF('Data R2'!O159,"&gt;0")+COUNTIF('Data R2'!Q159,"&gt;0")+COUNTIF('Data R2'!S159,"&gt;0")+COUNTIF('Data R2'!U159,"&gt;0")+COUNTIF('Data R2'!W159,"&gt;0")+COUNTIF('Data R2'!Y159,"&gt;0"))&gt;0,1,0))</f>
        <v/>
      </c>
      <c r="M1155" t="inlineStr">
        <is>
          <t>Data R</t>
        </is>
      </c>
    </row>
    <row r="1156">
      <c r="A1156" t="inlineStr">
        <is>
          <t>Regional 2</t>
        </is>
      </c>
      <c r="B1156">
        <f>IF('Data R2'!C160="","",'Data R2'!B160)</f>
        <v/>
      </c>
      <c r="C1156">
        <f>IF('Data R2'!C160="","",'Data R2'!C160)</f>
        <v/>
      </c>
      <c r="D1156">
        <f>IF('Data R2'!C160="","",'Data R2'!D160)</f>
        <v/>
      </c>
      <c r="E1156">
        <f>IF('Data R2'!C160="","",'Data R2'!E160)</f>
        <v/>
      </c>
      <c r="F1156">
        <f>IF('Data R2'!C160="","",'Data R2'!F160)</f>
        <v/>
      </c>
      <c r="G1156">
        <f>IF('Data R2'!C160="","",'Data R2'!AD160)</f>
        <v/>
      </c>
      <c r="H1156">
        <f>IF('Data R2'!C160="","",'Data R2'!AC160)</f>
        <v/>
      </c>
      <c r="I1156">
        <f>IF('Data R2'!C160="","",COUNTIF('Data R2'!J160,"&gt;0")+COUNTIF('Data R2'!L160,"&gt;0")+COUNTIF('Data R2'!N160,"&gt;0")+COUNTIF('Data R2'!P160,"&gt;0")+COUNTIF('Data R2'!R160,"&gt;0")+COUNTIF('Data R2'!T160,"&gt;0")+COUNTIF('Data R2'!V160,"&gt;0")+COUNTIF('Data R2'!X160,"&gt;0"))</f>
        <v/>
      </c>
      <c r="J1156">
        <f>IF('Data R2'!C160="","",IF((COUNTIF('Data R2'!K160,"&gt;0")+COUNTIF('Data R2'!M160,"&gt;0")+COUNTIF('Data R2'!O160,"&gt;0")+COUNTIF('Data R2'!Q160,"&gt;0")+COUNTIF('Data R2'!S160,"&gt;0")+COUNTIF('Data R2'!U160,"&gt;0")+COUNTIF('Data R2'!W160,"&gt;0")+COUNTIF('Data R2'!Y160,"&gt;0"))&gt;0,1,0))</f>
        <v/>
      </c>
      <c r="M1156" t="inlineStr">
        <is>
          <t>Data R</t>
        </is>
      </c>
    </row>
    <row r="1157">
      <c r="A1157" t="inlineStr">
        <is>
          <t>Regional 2</t>
        </is>
      </c>
      <c r="B1157">
        <f>IF('Data R2'!C161="","",'Data R2'!B161)</f>
        <v/>
      </c>
      <c r="C1157">
        <f>IF('Data R2'!C161="","",'Data R2'!C161)</f>
        <v/>
      </c>
      <c r="D1157">
        <f>IF('Data R2'!C161="","",'Data R2'!D161)</f>
        <v/>
      </c>
      <c r="E1157">
        <f>IF('Data R2'!C161="","",'Data R2'!E161)</f>
        <v/>
      </c>
      <c r="F1157">
        <f>IF('Data R2'!C161="","",'Data R2'!F161)</f>
        <v/>
      </c>
      <c r="G1157">
        <f>IF('Data R2'!C161="","",'Data R2'!AD161)</f>
        <v/>
      </c>
      <c r="H1157">
        <f>IF('Data R2'!C161="","",'Data R2'!AC161)</f>
        <v/>
      </c>
      <c r="I1157">
        <f>IF('Data R2'!C161="","",COUNTIF('Data R2'!J161,"&gt;0")+COUNTIF('Data R2'!L161,"&gt;0")+COUNTIF('Data R2'!N161,"&gt;0")+COUNTIF('Data R2'!P161,"&gt;0")+COUNTIF('Data R2'!R161,"&gt;0")+COUNTIF('Data R2'!T161,"&gt;0")+COUNTIF('Data R2'!V161,"&gt;0")+COUNTIF('Data R2'!X161,"&gt;0"))</f>
        <v/>
      </c>
      <c r="J1157">
        <f>IF('Data R2'!C161="","",IF((COUNTIF('Data R2'!K161,"&gt;0")+COUNTIF('Data R2'!M161,"&gt;0")+COUNTIF('Data R2'!O161,"&gt;0")+COUNTIF('Data R2'!Q161,"&gt;0")+COUNTIF('Data R2'!S161,"&gt;0")+COUNTIF('Data R2'!U161,"&gt;0")+COUNTIF('Data R2'!W161,"&gt;0")+COUNTIF('Data R2'!Y161,"&gt;0"))&gt;0,1,0))</f>
        <v/>
      </c>
      <c r="M1157" t="inlineStr">
        <is>
          <t>Data R</t>
        </is>
      </c>
    </row>
    <row r="1158">
      <c r="A1158" t="inlineStr">
        <is>
          <t>Regional 2</t>
        </is>
      </c>
      <c r="B1158">
        <f>IF('Data R2'!C162="","",'Data R2'!B162)</f>
        <v/>
      </c>
      <c r="C1158">
        <f>IF('Data R2'!C162="","",'Data R2'!C162)</f>
        <v/>
      </c>
      <c r="D1158">
        <f>IF('Data R2'!C162="","",'Data R2'!D162)</f>
        <v/>
      </c>
      <c r="E1158">
        <f>IF('Data R2'!C162="","",'Data R2'!E162)</f>
        <v/>
      </c>
      <c r="F1158">
        <f>IF('Data R2'!C162="","",'Data R2'!F162)</f>
        <v/>
      </c>
      <c r="G1158">
        <f>IF('Data R2'!C162="","",'Data R2'!AD162)</f>
        <v/>
      </c>
      <c r="H1158">
        <f>IF('Data R2'!C162="","",'Data R2'!AC162)</f>
        <v/>
      </c>
      <c r="I1158">
        <f>IF('Data R2'!C162="","",COUNTIF('Data R2'!J162,"&gt;0")+COUNTIF('Data R2'!L162,"&gt;0")+COUNTIF('Data R2'!N162,"&gt;0")+COUNTIF('Data R2'!P162,"&gt;0")+COUNTIF('Data R2'!R162,"&gt;0")+COUNTIF('Data R2'!T162,"&gt;0")+COUNTIF('Data R2'!V162,"&gt;0")+COUNTIF('Data R2'!X162,"&gt;0"))</f>
        <v/>
      </c>
      <c r="J1158">
        <f>IF('Data R2'!C162="","",IF((COUNTIF('Data R2'!K162,"&gt;0")+COUNTIF('Data R2'!M162,"&gt;0")+COUNTIF('Data R2'!O162,"&gt;0")+COUNTIF('Data R2'!Q162,"&gt;0")+COUNTIF('Data R2'!S162,"&gt;0")+COUNTIF('Data R2'!U162,"&gt;0")+COUNTIF('Data R2'!W162,"&gt;0")+COUNTIF('Data R2'!Y162,"&gt;0"))&gt;0,1,0))</f>
        <v/>
      </c>
      <c r="M1158" t="inlineStr">
        <is>
          <t>Data R</t>
        </is>
      </c>
    </row>
    <row r="1159">
      <c r="A1159" t="inlineStr">
        <is>
          <t>Regional 2</t>
        </is>
      </c>
      <c r="B1159">
        <f>IF('Data R2'!C163="","",'Data R2'!B163)</f>
        <v/>
      </c>
      <c r="C1159">
        <f>IF('Data R2'!C163="","",'Data R2'!C163)</f>
        <v/>
      </c>
      <c r="D1159">
        <f>IF('Data R2'!C163="","",'Data R2'!D163)</f>
        <v/>
      </c>
      <c r="E1159">
        <f>IF('Data R2'!C163="","",'Data R2'!E163)</f>
        <v/>
      </c>
      <c r="F1159">
        <f>IF('Data R2'!C163="","",'Data R2'!F163)</f>
        <v/>
      </c>
      <c r="G1159">
        <f>IF('Data R2'!C163="","",'Data R2'!AD163)</f>
        <v/>
      </c>
      <c r="H1159">
        <f>IF('Data R2'!C163="","",'Data R2'!AC163)</f>
        <v/>
      </c>
      <c r="I1159">
        <f>IF('Data R2'!C163="","",COUNTIF('Data R2'!J163,"&gt;0")+COUNTIF('Data R2'!L163,"&gt;0")+COUNTIF('Data R2'!N163,"&gt;0")+COUNTIF('Data R2'!P163,"&gt;0")+COUNTIF('Data R2'!R163,"&gt;0")+COUNTIF('Data R2'!T163,"&gt;0")+COUNTIF('Data R2'!V163,"&gt;0")+COUNTIF('Data R2'!X163,"&gt;0"))</f>
        <v/>
      </c>
      <c r="J1159">
        <f>IF('Data R2'!C163="","",IF((COUNTIF('Data R2'!K163,"&gt;0")+COUNTIF('Data R2'!M163,"&gt;0")+COUNTIF('Data R2'!O163,"&gt;0")+COUNTIF('Data R2'!Q163,"&gt;0")+COUNTIF('Data R2'!S163,"&gt;0")+COUNTIF('Data R2'!U163,"&gt;0")+COUNTIF('Data R2'!W163,"&gt;0")+COUNTIF('Data R2'!Y163,"&gt;0"))&gt;0,1,0))</f>
        <v/>
      </c>
      <c r="M1159" t="inlineStr">
        <is>
          <t>Data R</t>
        </is>
      </c>
    </row>
    <row r="1160">
      <c r="A1160" t="inlineStr">
        <is>
          <t>Regional 2</t>
        </is>
      </c>
      <c r="B1160">
        <f>IF('Data R2'!C164="","",'Data R2'!B164)</f>
        <v/>
      </c>
      <c r="C1160">
        <f>IF('Data R2'!C164="","",'Data R2'!C164)</f>
        <v/>
      </c>
      <c r="D1160">
        <f>IF('Data R2'!C164="","",'Data R2'!D164)</f>
        <v/>
      </c>
      <c r="E1160">
        <f>IF('Data R2'!C164="","",'Data R2'!E164)</f>
        <v/>
      </c>
      <c r="F1160">
        <f>IF('Data R2'!C164="","",'Data R2'!F164)</f>
        <v/>
      </c>
      <c r="G1160">
        <f>IF('Data R2'!C164="","",'Data R2'!AD164)</f>
        <v/>
      </c>
      <c r="H1160">
        <f>IF('Data R2'!C164="","",'Data R2'!AC164)</f>
        <v/>
      </c>
      <c r="I1160">
        <f>IF('Data R2'!C164="","",COUNTIF('Data R2'!J164,"&gt;0")+COUNTIF('Data R2'!L164,"&gt;0")+COUNTIF('Data R2'!N164,"&gt;0")+COUNTIF('Data R2'!P164,"&gt;0")+COUNTIF('Data R2'!R164,"&gt;0")+COUNTIF('Data R2'!T164,"&gt;0")+COUNTIF('Data R2'!V164,"&gt;0")+COUNTIF('Data R2'!X164,"&gt;0"))</f>
        <v/>
      </c>
      <c r="J1160">
        <f>IF('Data R2'!C164="","",IF((COUNTIF('Data R2'!K164,"&gt;0")+COUNTIF('Data R2'!M164,"&gt;0")+COUNTIF('Data R2'!O164,"&gt;0")+COUNTIF('Data R2'!Q164,"&gt;0")+COUNTIF('Data R2'!S164,"&gt;0")+COUNTIF('Data R2'!U164,"&gt;0")+COUNTIF('Data R2'!W164,"&gt;0")+COUNTIF('Data R2'!Y164,"&gt;0"))&gt;0,1,0))</f>
        <v/>
      </c>
      <c r="M1160" t="inlineStr">
        <is>
          <t>Data R</t>
        </is>
      </c>
    </row>
    <row r="1161">
      <c r="A1161" t="inlineStr">
        <is>
          <t>Regional 2</t>
        </is>
      </c>
      <c r="B1161">
        <f>IF('Data R2'!C165="","",'Data R2'!B165)</f>
        <v/>
      </c>
      <c r="C1161">
        <f>IF('Data R2'!C165="","",'Data R2'!C165)</f>
        <v/>
      </c>
      <c r="D1161">
        <f>IF('Data R2'!C165="","",'Data R2'!D165)</f>
        <v/>
      </c>
      <c r="E1161">
        <f>IF('Data R2'!C165="","",'Data R2'!E165)</f>
        <v/>
      </c>
      <c r="F1161">
        <f>IF('Data R2'!C165="","",'Data R2'!F165)</f>
        <v/>
      </c>
      <c r="G1161">
        <f>IF('Data R2'!C165="","",'Data R2'!AD165)</f>
        <v/>
      </c>
      <c r="H1161">
        <f>IF('Data R2'!C165="","",'Data R2'!AC165)</f>
        <v/>
      </c>
      <c r="I1161">
        <f>IF('Data R2'!C165="","",COUNTIF('Data R2'!J165,"&gt;0")+COUNTIF('Data R2'!L165,"&gt;0")+COUNTIF('Data R2'!N165,"&gt;0")+COUNTIF('Data R2'!P165,"&gt;0")+COUNTIF('Data R2'!R165,"&gt;0")+COUNTIF('Data R2'!T165,"&gt;0")+COUNTIF('Data R2'!V165,"&gt;0")+COUNTIF('Data R2'!X165,"&gt;0"))</f>
        <v/>
      </c>
      <c r="J1161">
        <f>IF('Data R2'!C165="","",IF((COUNTIF('Data R2'!K165,"&gt;0")+COUNTIF('Data R2'!M165,"&gt;0")+COUNTIF('Data R2'!O165,"&gt;0")+COUNTIF('Data R2'!Q165,"&gt;0")+COUNTIF('Data R2'!S165,"&gt;0")+COUNTIF('Data R2'!U165,"&gt;0")+COUNTIF('Data R2'!W165,"&gt;0")+COUNTIF('Data R2'!Y165,"&gt;0"))&gt;0,1,0))</f>
        <v/>
      </c>
      <c r="M1161" t="inlineStr">
        <is>
          <t>Data R</t>
        </is>
      </c>
    </row>
    <row r="1162">
      <c r="A1162" t="inlineStr">
        <is>
          <t>Regional 2</t>
        </is>
      </c>
      <c r="B1162">
        <f>IF('Data R2'!C166="","",'Data R2'!B166)</f>
        <v/>
      </c>
      <c r="C1162">
        <f>IF('Data R2'!C166="","",'Data R2'!C166)</f>
        <v/>
      </c>
      <c r="D1162">
        <f>IF('Data R2'!C166="","",'Data R2'!D166)</f>
        <v/>
      </c>
      <c r="E1162">
        <f>IF('Data R2'!C166="","",'Data R2'!E166)</f>
        <v/>
      </c>
      <c r="F1162">
        <f>IF('Data R2'!C166="","",'Data R2'!F166)</f>
        <v/>
      </c>
      <c r="G1162">
        <f>IF('Data R2'!C166="","",'Data R2'!AD166)</f>
        <v/>
      </c>
      <c r="H1162">
        <f>IF('Data R2'!C166="","",'Data R2'!AC166)</f>
        <v/>
      </c>
      <c r="I1162">
        <f>IF('Data R2'!C166="","",COUNTIF('Data R2'!J166,"&gt;0")+COUNTIF('Data R2'!L166,"&gt;0")+COUNTIF('Data R2'!N166,"&gt;0")+COUNTIF('Data R2'!P166,"&gt;0")+COUNTIF('Data R2'!R166,"&gt;0")+COUNTIF('Data R2'!T166,"&gt;0")+COUNTIF('Data R2'!V166,"&gt;0")+COUNTIF('Data R2'!X166,"&gt;0"))</f>
        <v/>
      </c>
      <c r="J1162">
        <f>IF('Data R2'!C166="","",IF((COUNTIF('Data R2'!K166,"&gt;0")+COUNTIF('Data R2'!M166,"&gt;0")+COUNTIF('Data R2'!O166,"&gt;0")+COUNTIF('Data R2'!Q166,"&gt;0")+COUNTIF('Data R2'!S166,"&gt;0")+COUNTIF('Data R2'!U166,"&gt;0")+COUNTIF('Data R2'!W166,"&gt;0")+COUNTIF('Data R2'!Y166,"&gt;0"))&gt;0,1,0))</f>
        <v/>
      </c>
      <c r="M1162" t="inlineStr">
        <is>
          <t>Data R</t>
        </is>
      </c>
    </row>
    <row r="1163">
      <c r="A1163" t="inlineStr">
        <is>
          <t>Regional 2</t>
        </is>
      </c>
      <c r="B1163">
        <f>IF('Data R2'!C167="","",'Data R2'!B167)</f>
        <v/>
      </c>
      <c r="C1163">
        <f>IF('Data R2'!C167="","",'Data R2'!C167)</f>
        <v/>
      </c>
      <c r="D1163">
        <f>IF('Data R2'!C167="","",'Data R2'!D167)</f>
        <v/>
      </c>
      <c r="E1163">
        <f>IF('Data R2'!C167="","",'Data R2'!E167)</f>
        <v/>
      </c>
      <c r="F1163">
        <f>IF('Data R2'!C167="","",'Data R2'!F167)</f>
        <v/>
      </c>
      <c r="G1163">
        <f>IF('Data R2'!C167="","",'Data R2'!AD167)</f>
        <v/>
      </c>
      <c r="H1163">
        <f>IF('Data R2'!C167="","",'Data R2'!AC167)</f>
        <v/>
      </c>
      <c r="I1163">
        <f>IF('Data R2'!C167="","",COUNTIF('Data R2'!J167,"&gt;0")+COUNTIF('Data R2'!L167,"&gt;0")+COUNTIF('Data R2'!N167,"&gt;0")+COUNTIF('Data R2'!P167,"&gt;0")+COUNTIF('Data R2'!R167,"&gt;0")+COUNTIF('Data R2'!T167,"&gt;0")+COUNTIF('Data R2'!V167,"&gt;0")+COUNTIF('Data R2'!X167,"&gt;0"))</f>
        <v/>
      </c>
      <c r="J1163">
        <f>IF('Data R2'!C167="","",IF((COUNTIF('Data R2'!K167,"&gt;0")+COUNTIF('Data R2'!M167,"&gt;0")+COUNTIF('Data R2'!O167,"&gt;0")+COUNTIF('Data R2'!Q167,"&gt;0")+COUNTIF('Data R2'!S167,"&gt;0")+COUNTIF('Data R2'!U167,"&gt;0")+COUNTIF('Data R2'!W167,"&gt;0")+COUNTIF('Data R2'!Y167,"&gt;0"))&gt;0,1,0))</f>
        <v/>
      </c>
      <c r="M1163" t="inlineStr">
        <is>
          <t>Data R</t>
        </is>
      </c>
    </row>
    <row r="1164">
      <c r="A1164" t="inlineStr">
        <is>
          <t>Regional 2</t>
        </is>
      </c>
      <c r="B1164">
        <f>IF('Data R2'!C168="","",'Data R2'!B168)</f>
        <v/>
      </c>
      <c r="C1164">
        <f>IF('Data R2'!C168="","",'Data R2'!C168)</f>
        <v/>
      </c>
      <c r="D1164">
        <f>IF('Data R2'!C168="","",'Data R2'!D168)</f>
        <v/>
      </c>
      <c r="E1164">
        <f>IF('Data R2'!C168="","",'Data R2'!E168)</f>
        <v/>
      </c>
      <c r="F1164">
        <f>IF('Data R2'!C168="","",'Data R2'!F168)</f>
        <v/>
      </c>
      <c r="G1164">
        <f>IF('Data R2'!C168="","",'Data R2'!AD168)</f>
        <v/>
      </c>
      <c r="H1164">
        <f>IF('Data R2'!C168="","",'Data R2'!AC168)</f>
        <v/>
      </c>
      <c r="I1164">
        <f>IF('Data R2'!C168="","",COUNTIF('Data R2'!J168,"&gt;0")+COUNTIF('Data R2'!L168,"&gt;0")+COUNTIF('Data R2'!N168,"&gt;0")+COUNTIF('Data R2'!P168,"&gt;0")+COUNTIF('Data R2'!R168,"&gt;0")+COUNTIF('Data R2'!T168,"&gt;0")+COUNTIF('Data R2'!V168,"&gt;0")+COUNTIF('Data R2'!X168,"&gt;0"))</f>
        <v/>
      </c>
      <c r="J1164">
        <f>IF('Data R2'!C168="","",IF((COUNTIF('Data R2'!K168,"&gt;0")+COUNTIF('Data R2'!M168,"&gt;0")+COUNTIF('Data R2'!O168,"&gt;0")+COUNTIF('Data R2'!Q168,"&gt;0")+COUNTIF('Data R2'!S168,"&gt;0")+COUNTIF('Data R2'!U168,"&gt;0")+COUNTIF('Data R2'!W168,"&gt;0")+COUNTIF('Data R2'!Y168,"&gt;0"))&gt;0,1,0))</f>
        <v/>
      </c>
      <c r="M1164" t="inlineStr">
        <is>
          <t>Data R</t>
        </is>
      </c>
    </row>
    <row r="1165">
      <c r="A1165" t="inlineStr">
        <is>
          <t>Regional 2</t>
        </is>
      </c>
      <c r="B1165">
        <f>IF('Data R2'!C169="","",'Data R2'!B169)</f>
        <v/>
      </c>
      <c r="C1165">
        <f>IF('Data R2'!C169="","",'Data R2'!C169)</f>
        <v/>
      </c>
      <c r="D1165">
        <f>IF('Data R2'!C169="","",'Data R2'!D169)</f>
        <v/>
      </c>
      <c r="E1165">
        <f>IF('Data R2'!C169="","",'Data R2'!E169)</f>
        <v/>
      </c>
      <c r="F1165">
        <f>IF('Data R2'!C169="","",'Data R2'!F169)</f>
        <v/>
      </c>
      <c r="G1165">
        <f>IF('Data R2'!C169="","",'Data R2'!AD169)</f>
        <v/>
      </c>
      <c r="H1165">
        <f>IF('Data R2'!C169="","",'Data R2'!AC169)</f>
        <v/>
      </c>
      <c r="I1165">
        <f>IF('Data R2'!C169="","",COUNTIF('Data R2'!J169,"&gt;0")+COUNTIF('Data R2'!L169,"&gt;0")+COUNTIF('Data R2'!N169,"&gt;0")+COUNTIF('Data R2'!P169,"&gt;0")+COUNTIF('Data R2'!R169,"&gt;0")+COUNTIF('Data R2'!T169,"&gt;0")+COUNTIF('Data R2'!V169,"&gt;0")+COUNTIF('Data R2'!X169,"&gt;0"))</f>
        <v/>
      </c>
      <c r="J1165">
        <f>IF('Data R2'!C169="","",IF((COUNTIF('Data R2'!K169,"&gt;0")+COUNTIF('Data R2'!M169,"&gt;0")+COUNTIF('Data R2'!O169,"&gt;0")+COUNTIF('Data R2'!Q169,"&gt;0")+COUNTIF('Data R2'!S169,"&gt;0")+COUNTIF('Data R2'!U169,"&gt;0")+COUNTIF('Data R2'!W169,"&gt;0")+COUNTIF('Data R2'!Y169,"&gt;0"))&gt;0,1,0))</f>
        <v/>
      </c>
      <c r="M1165" t="inlineStr">
        <is>
          <t>Data R</t>
        </is>
      </c>
    </row>
    <row r="1166">
      <c r="A1166" t="inlineStr">
        <is>
          <t>Regional 2</t>
        </is>
      </c>
      <c r="B1166">
        <f>IF('Data R2'!C170="","",'Data R2'!B170)</f>
        <v/>
      </c>
      <c r="C1166">
        <f>IF('Data R2'!C170="","",'Data R2'!C170)</f>
        <v/>
      </c>
      <c r="D1166">
        <f>IF('Data R2'!C170="","",'Data R2'!D170)</f>
        <v/>
      </c>
      <c r="E1166">
        <f>IF('Data R2'!C170="","",'Data R2'!E170)</f>
        <v/>
      </c>
      <c r="F1166">
        <f>IF('Data R2'!C170="","",'Data R2'!F170)</f>
        <v/>
      </c>
      <c r="G1166">
        <f>IF('Data R2'!C170="","",'Data R2'!AD170)</f>
        <v/>
      </c>
      <c r="H1166">
        <f>IF('Data R2'!C170="","",'Data R2'!AC170)</f>
        <v/>
      </c>
      <c r="I1166">
        <f>IF('Data R2'!C170="","",COUNTIF('Data R2'!J170,"&gt;0")+COUNTIF('Data R2'!L170,"&gt;0")+COUNTIF('Data R2'!N170,"&gt;0")+COUNTIF('Data R2'!P170,"&gt;0")+COUNTIF('Data R2'!R170,"&gt;0")+COUNTIF('Data R2'!T170,"&gt;0")+COUNTIF('Data R2'!V170,"&gt;0")+COUNTIF('Data R2'!X170,"&gt;0"))</f>
        <v/>
      </c>
      <c r="J1166">
        <f>IF('Data R2'!C170="","",IF((COUNTIF('Data R2'!K170,"&gt;0")+COUNTIF('Data R2'!M170,"&gt;0")+COUNTIF('Data R2'!O170,"&gt;0")+COUNTIF('Data R2'!Q170,"&gt;0")+COUNTIF('Data R2'!S170,"&gt;0")+COUNTIF('Data R2'!U170,"&gt;0")+COUNTIF('Data R2'!W170,"&gt;0")+COUNTIF('Data R2'!Y170,"&gt;0"))&gt;0,1,0))</f>
        <v/>
      </c>
      <c r="M1166" t="inlineStr">
        <is>
          <t>Data R</t>
        </is>
      </c>
    </row>
    <row r="1167">
      <c r="A1167" t="inlineStr">
        <is>
          <t>Regional 2</t>
        </is>
      </c>
      <c r="B1167">
        <f>IF('Data R2'!C171="","",'Data R2'!B171)</f>
        <v/>
      </c>
      <c r="C1167">
        <f>IF('Data R2'!C171="","",'Data R2'!C171)</f>
        <v/>
      </c>
      <c r="D1167">
        <f>IF('Data R2'!C171="","",'Data R2'!D171)</f>
        <v/>
      </c>
      <c r="E1167">
        <f>IF('Data R2'!C171="","",'Data R2'!E171)</f>
        <v/>
      </c>
      <c r="F1167">
        <f>IF('Data R2'!C171="","",'Data R2'!F171)</f>
        <v/>
      </c>
      <c r="G1167">
        <f>IF('Data R2'!C171="","",'Data R2'!AD171)</f>
        <v/>
      </c>
      <c r="H1167">
        <f>IF('Data R2'!C171="","",'Data R2'!AC171)</f>
        <v/>
      </c>
      <c r="I1167">
        <f>IF('Data R2'!C171="","",COUNTIF('Data R2'!J171,"&gt;0")+COUNTIF('Data R2'!L171,"&gt;0")+COUNTIF('Data R2'!N171,"&gt;0")+COUNTIF('Data R2'!P171,"&gt;0")+COUNTIF('Data R2'!R171,"&gt;0")+COUNTIF('Data R2'!T171,"&gt;0")+COUNTIF('Data R2'!V171,"&gt;0")+COUNTIF('Data R2'!X171,"&gt;0"))</f>
        <v/>
      </c>
      <c r="J1167">
        <f>IF('Data R2'!C171="","",IF((COUNTIF('Data R2'!K171,"&gt;0")+COUNTIF('Data R2'!M171,"&gt;0")+COUNTIF('Data R2'!O171,"&gt;0")+COUNTIF('Data R2'!Q171,"&gt;0")+COUNTIF('Data R2'!S171,"&gt;0")+COUNTIF('Data R2'!U171,"&gt;0")+COUNTIF('Data R2'!W171,"&gt;0")+COUNTIF('Data R2'!Y171,"&gt;0"))&gt;0,1,0))</f>
        <v/>
      </c>
      <c r="M1167" t="inlineStr">
        <is>
          <t>Data R</t>
        </is>
      </c>
    </row>
    <row r="1168">
      <c r="A1168" t="inlineStr">
        <is>
          <t>Regional 2</t>
        </is>
      </c>
      <c r="B1168">
        <f>IF('Data R2'!C172="","",'Data R2'!B172)</f>
        <v/>
      </c>
      <c r="C1168">
        <f>IF('Data R2'!C172="","",'Data R2'!C172)</f>
        <v/>
      </c>
      <c r="D1168">
        <f>IF('Data R2'!C172="","",'Data R2'!D172)</f>
        <v/>
      </c>
      <c r="E1168">
        <f>IF('Data R2'!C172="","",'Data R2'!E172)</f>
        <v/>
      </c>
      <c r="F1168">
        <f>IF('Data R2'!C172="","",'Data R2'!F172)</f>
        <v/>
      </c>
      <c r="G1168">
        <f>IF('Data R2'!C172="","",'Data R2'!AD172)</f>
        <v/>
      </c>
      <c r="H1168">
        <f>IF('Data R2'!C172="","",'Data R2'!AC172)</f>
        <v/>
      </c>
      <c r="I1168">
        <f>IF('Data R2'!C172="","",COUNTIF('Data R2'!J172,"&gt;0")+COUNTIF('Data R2'!L172,"&gt;0")+COUNTIF('Data R2'!N172,"&gt;0")+COUNTIF('Data R2'!P172,"&gt;0")+COUNTIF('Data R2'!R172,"&gt;0")+COUNTIF('Data R2'!T172,"&gt;0")+COUNTIF('Data R2'!V172,"&gt;0")+COUNTIF('Data R2'!X172,"&gt;0"))</f>
        <v/>
      </c>
      <c r="J1168">
        <f>IF('Data R2'!C172="","",IF((COUNTIF('Data R2'!K172,"&gt;0")+COUNTIF('Data R2'!M172,"&gt;0")+COUNTIF('Data R2'!O172,"&gt;0")+COUNTIF('Data R2'!Q172,"&gt;0")+COUNTIF('Data R2'!S172,"&gt;0")+COUNTIF('Data R2'!U172,"&gt;0")+COUNTIF('Data R2'!W172,"&gt;0")+COUNTIF('Data R2'!Y172,"&gt;0"))&gt;0,1,0))</f>
        <v/>
      </c>
      <c r="M1168" t="inlineStr">
        <is>
          <t>Data R</t>
        </is>
      </c>
    </row>
    <row r="1169">
      <c r="A1169" t="inlineStr">
        <is>
          <t>Regional 2</t>
        </is>
      </c>
      <c r="B1169">
        <f>IF('Data R2'!C173="","",'Data R2'!B173)</f>
        <v/>
      </c>
      <c r="C1169">
        <f>IF('Data R2'!C173="","",'Data R2'!C173)</f>
        <v/>
      </c>
      <c r="D1169">
        <f>IF('Data R2'!C173="","",'Data R2'!D173)</f>
        <v/>
      </c>
      <c r="E1169">
        <f>IF('Data R2'!C173="","",'Data R2'!E173)</f>
        <v/>
      </c>
      <c r="F1169">
        <f>IF('Data R2'!C173="","",'Data R2'!F173)</f>
        <v/>
      </c>
      <c r="G1169">
        <f>IF('Data R2'!C173="","",'Data R2'!AD173)</f>
        <v/>
      </c>
      <c r="H1169">
        <f>IF('Data R2'!C173="","",'Data R2'!AC173)</f>
        <v/>
      </c>
      <c r="I1169">
        <f>IF('Data R2'!C173="","",COUNTIF('Data R2'!J173,"&gt;0")+COUNTIF('Data R2'!L173,"&gt;0")+COUNTIF('Data R2'!N173,"&gt;0")+COUNTIF('Data R2'!P173,"&gt;0")+COUNTIF('Data R2'!R173,"&gt;0")+COUNTIF('Data R2'!T173,"&gt;0")+COUNTIF('Data R2'!V173,"&gt;0")+COUNTIF('Data R2'!X173,"&gt;0"))</f>
        <v/>
      </c>
      <c r="J1169">
        <f>IF('Data R2'!C173="","",IF((COUNTIF('Data R2'!K173,"&gt;0")+COUNTIF('Data R2'!M173,"&gt;0")+COUNTIF('Data R2'!O173,"&gt;0")+COUNTIF('Data R2'!Q173,"&gt;0")+COUNTIF('Data R2'!S173,"&gt;0")+COUNTIF('Data R2'!U173,"&gt;0")+COUNTIF('Data R2'!W173,"&gt;0")+COUNTIF('Data R2'!Y173,"&gt;0"))&gt;0,1,0))</f>
        <v/>
      </c>
      <c r="M1169" t="inlineStr">
        <is>
          <t>Data R</t>
        </is>
      </c>
    </row>
    <row r="1170">
      <c r="A1170" t="inlineStr">
        <is>
          <t>Regional 2</t>
        </is>
      </c>
      <c r="B1170">
        <f>IF('Data R2'!C174="","",'Data R2'!B174)</f>
        <v/>
      </c>
      <c r="C1170">
        <f>IF('Data R2'!C174="","",'Data R2'!C174)</f>
        <v/>
      </c>
      <c r="D1170">
        <f>IF('Data R2'!C174="","",'Data R2'!D174)</f>
        <v/>
      </c>
      <c r="E1170">
        <f>IF('Data R2'!C174="","",'Data R2'!E174)</f>
        <v/>
      </c>
      <c r="F1170">
        <f>IF('Data R2'!C174="","",'Data R2'!F174)</f>
        <v/>
      </c>
      <c r="G1170">
        <f>IF('Data R2'!C174="","",'Data R2'!AD174)</f>
        <v/>
      </c>
      <c r="H1170">
        <f>IF('Data R2'!C174="","",'Data R2'!AC174)</f>
        <v/>
      </c>
      <c r="I1170">
        <f>IF('Data R2'!C174="","",COUNTIF('Data R2'!J174,"&gt;0")+COUNTIF('Data R2'!L174,"&gt;0")+COUNTIF('Data R2'!N174,"&gt;0")+COUNTIF('Data R2'!P174,"&gt;0")+COUNTIF('Data R2'!R174,"&gt;0")+COUNTIF('Data R2'!T174,"&gt;0")+COUNTIF('Data R2'!V174,"&gt;0")+COUNTIF('Data R2'!X174,"&gt;0"))</f>
        <v/>
      </c>
      <c r="J1170">
        <f>IF('Data R2'!C174="","",IF((COUNTIF('Data R2'!K174,"&gt;0")+COUNTIF('Data R2'!M174,"&gt;0")+COUNTIF('Data R2'!O174,"&gt;0")+COUNTIF('Data R2'!Q174,"&gt;0")+COUNTIF('Data R2'!S174,"&gt;0")+COUNTIF('Data R2'!U174,"&gt;0")+COUNTIF('Data R2'!W174,"&gt;0")+COUNTIF('Data R2'!Y174,"&gt;0"))&gt;0,1,0))</f>
        <v/>
      </c>
      <c r="M1170" t="inlineStr">
        <is>
          <t>Data R</t>
        </is>
      </c>
    </row>
    <row r="1171">
      <c r="A1171" t="inlineStr">
        <is>
          <t>Regional 2</t>
        </is>
      </c>
      <c r="B1171">
        <f>IF('Data R2'!C175="","",'Data R2'!B175)</f>
        <v/>
      </c>
      <c r="C1171">
        <f>IF('Data R2'!C175="","",'Data R2'!C175)</f>
        <v/>
      </c>
      <c r="D1171">
        <f>IF('Data R2'!C175="","",'Data R2'!D175)</f>
        <v/>
      </c>
      <c r="E1171">
        <f>IF('Data R2'!C175="","",'Data R2'!E175)</f>
        <v/>
      </c>
      <c r="F1171">
        <f>IF('Data R2'!C175="","",'Data R2'!F175)</f>
        <v/>
      </c>
      <c r="G1171">
        <f>IF('Data R2'!C175="","",'Data R2'!AD175)</f>
        <v/>
      </c>
      <c r="H1171">
        <f>IF('Data R2'!C175="","",'Data R2'!AC175)</f>
        <v/>
      </c>
      <c r="I1171">
        <f>IF('Data R2'!C175="","",COUNTIF('Data R2'!J175,"&gt;0")+COUNTIF('Data R2'!L175,"&gt;0")+COUNTIF('Data R2'!N175,"&gt;0")+COUNTIF('Data R2'!P175,"&gt;0")+COUNTIF('Data R2'!R175,"&gt;0")+COUNTIF('Data R2'!T175,"&gt;0")+COUNTIF('Data R2'!V175,"&gt;0")+COUNTIF('Data R2'!X175,"&gt;0"))</f>
        <v/>
      </c>
      <c r="J1171">
        <f>IF('Data R2'!C175="","",IF((COUNTIF('Data R2'!K175,"&gt;0")+COUNTIF('Data R2'!M175,"&gt;0")+COUNTIF('Data R2'!O175,"&gt;0")+COUNTIF('Data R2'!Q175,"&gt;0")+COUNTIF('Data R2'!S175,"&gt;0")+COUNTIF('Data R2'!U175,"&gt;0")+COUNTIF('Data R2'!W175,"&gt;0")+COUNTIF('Data R2'!Y175,"&gt;0"))&gt;0,1,0))</f>
        <v/>
      </c>
      <c r="M1171" t="inlineStr">
        <is>
          <t>Data R</t>
        </is>
      </c>
    </row>
    <row r="1172">
      <c r="A1172" t="inlineStr">
        <is>
          <t>Regional 2</t>
        </is>
      </c>
      <c r="B1172">
        <f>IF('Data R2'!C176="","",'Data R2'!B176)</f>
        <v/>
      </c>
      <c r="C1172">
        <f>IF('Data R2'!C176="","",'Data R2'!C176)</f>
        <v/>
      </c>
      <c r="D1172">
        <f>IF('Data R2'!C176="","",'Data R2'!D176)</f>
        <v/>
      </c>
      <c r="E1172">
        <f>IF('Data R2'!C176="","",'Data R2'!E176)</f>
        <v/>
      </c>
      <c r="F1172">
        <f>IF('Data R2'!C176="","",'Data R2'!F176)</f>
        <v/>
      </c>
      <c r="G1172">
        <f>IF('Data R2'!C176="","",'Data R2'!AD176)</f>
        <v/>
      </c>
      <c r="H1172">
        <f>IF('Data R2'!C176="","",'Data R2'!AC176)</f>
        <v/>
      </c>
      <c r="I1172">
        <f>IF('Data R2'!C176="","",COUNTIF('Data R2'!J176,"&gt;0")+COUNTIF('Data R2'!L176,"&gt;0")+COUNTIF('Data R2'!N176,"&gt;0")+COUNTIF('Data R2'!P176,"&gt;0")+COUNTIF('Data R2'!R176,"&gt;0")+COUNTIF('Data R2'!T176,"&gt;0")+COUNTIF('Data R2'!V176,"&gt;0")+COUNTIF('Data R2'!X176,"&gt;0"))</f>
        <v/>
      </c>
      <c r="J1172">
        <f>IF('Data R2'!C176="","",IF((COUNTIF('Data R2'!K176,"&gt;0")+COUNTIF('Data R2'!M176,"&gt;0")+COUNTIF('Data R2'!O176,"&gt;0")+COUNTIF('Data R2'!Q176,"&gt;0")+COUNTIF('Data R2'!S176,"&gt;0")+COUNTIF('Data R2'!U176,"&gt;0")+COUNTIF('Data R2'!W176,"&gt;0")+COUNTIF('Data R2'!Y176,"&gt;0"))&gt;0,1,0))</f>
        <v/>
      </c>
      <c r="M1172" t="inlineStr">
        <is>
          <t>Data R</t>
        </is>
      </c>
    </row>
    <row r="1173">
      <c r="A1173" t="inlineStr">
        <is>
          <t>Regional 2</t>
        </is>
      </c>
      <c r="B1173">
        <f>IF('Data R2'!C177="","",'Data R2'!B177)</f>
        <v/>
      </c>
      <c r="C1173">
        <f>IF('Data R2'!C177="","",'Data R2'!C177)</f>
        <v/>
      </c>
      <c r="D1173">
        <f>IF('Data R2'!C177="","",'Data R2'!D177)</f>
        <v/>
      </c>
      <c r="E1173">
        <f>IF('Data R2'!C177="","",'Data R2'!E177)</f>
        <v/>
      </c>
      <c r="F1173">
        <f>IF('Data R2'!C177="","",'Data R2'!F177)</f>
        <v/>
      </c>
      <c r="G1173">
        <f>IF('Data R2'!C177="","",'Data R2'!AD177)</f>
        <v/>
      </c>
      <c r="H1173">
        <f>IF('Data R2'!C177="","",'Data R2'!AC177)</f>
        <v/>
      </c>
      <c r="I1173">
        <f>IF('Data R2'!C177="","",COUNTIF('Data R2'!J177,"&gt;0")+COUNTIF('Data R2'!L177,"&gt;0")+COUNTIF('Data R2'!N177,"&gt;0")+COUNTIF('Data R2'!P177,"&gt;0")+COUNTIF('Data R2'!R177,"&gt;0")+COUNTIF('Data R2'!T177,"&gt;0")+COUNTIF('Data R2'!V177,"&gt;0")+COUNTIF('Data R2'!X177,"&gt;0"))</f>
        <v/>
      </c>
      <c r="J1173">
        <f>IF('Data R2'!C177="","",IF((COUNTIF('Data R2'!K177,"&gt;0")+COUNTIF('Data R2'!M177,"&gt;0")+COUNTIF('Data R2'!O177,"&gt;0")+COUNTIF('Data R2'!Q177,"&gt;0")+COUNTIF('Data R2'!S177,"&gt;0")+COUNTIF('Data R2'!U177,"&gt;0")+COUNTIF('Data R2'!W177,"&gt;0")+COUNTIF('Data R2'!Y177,"&gt;0"))&gt;0,1,0))</f>
        <v/>
      </c>
      <c r="M1173" t="inlineStr">
        <is>
          <t>Data R</t>
        </is>
      </c>
    </row>
    <row r="1174">
      <c r="A1174" t="inlineStr">
        <is>
          <t>Regional 2</t>
        </is>
      </c>
      <c r="B1174">
        <f>IF('Data R2'!C178="","",'Data R2'!B178)</f>
        <v/>
      </c>
      <c r="C1174">
        <f>IF('Data R2'!C178="","",'Data R2'!C178)</f>
        <v/>
      </c>
      <c r="D1174">
        <f>IF('Data R2'!C178="","",'Data R2'!D178)</f>
        <v/>
      </c>
      <c r="E1174">
        <f>IF('Data R2'!C178="","",'Data R2'!E178)</f>
        <v/>
      </c>
      <c r="F1174">
        <f>IF('Data R2'!C178="","",'Data R2'!F178)</f>
        <v/>
      </c>
      <c r="G1174">
        <f>IF('Data R2'!C178="","",'Data R2'!AD178)</f>
        <v/>
      </c>
      <c r="H1174">
        <f>IF('Data R2'!C178="","",'Data R2'!AC178)</f>
        <v/>
      </c>
      <c r="I1174">
        <f>IF('Data R2'!C178="","",COUNTIF('Data R2'!J178,"&gt;0")+COUNTIF('Data R2'!L178,"&gt;0")+COUNTIF('Data R2'!N178,"&gt;0")+COUNTIF('Data R2'!P178,"&gt;0")+COUNTIF('Data R2'!R178,"&gt;0")+COUNTIF('Data R2'!T178,"&gt;0")+COUNTIF('Data R2'!V178,"&gt;0")+COUNTIF('Data R2'!X178,"&gt;0"))</f>
        <v/>
      </c>
      <c r="J1174">
        <f>IF('Data R2'!C178="","",IF((COUNTIF('Data R2'!K178,"&gt;0")+COUNTIF('Data R2'!M178,"&gt;0")+COUNTIF('Data R2'!O178,"&gt;0")+COUNTIF('Data R2'!Q178,"&gt;0")+COUNTIF('Data R2'!S178,"&gt;0")+COUNTIF('Data R2'!U178,"&gt;0")+COUNTIF('Data R2'!W178,"&gt;0")+COUNTIF('Data R2'!Y178,"&gt;0"))&gt;0,1,0))</f>
        <v/>
      </c>
      <c r="M1174" t="inlineStr">
        <is>
          <t>Data R</t>
        </is>
      </c>
    </row>
    <row r="1175">
      <c r="A1175" t="inlineStr">
        <is>
          <t>Regional 2</t>
        </is>
      </c>
      <c r="B1175">
        <f>IF('Data R2'!C179="","",'Data R2'!B179)</f>
        <v/>
      </c>
      <c r="C1175">
        <f>IF('Data R2'!C179="","",'Data R2'!C179)</f>
        <v/>
      </c>
      <c r="D1175">
        <f>IF('Data R2'!C179="","",'Data R2'!D179)</f>
        <v/>
      </c>
      <c r="E1175">
        <f>IF('Data R2'!C179="","",'Data R2'!E179)</f>
        <v/>
      </c>
      <c r="F1175">
        <f>IF('Data R2'!C179="","",'Data R2'!F179)</f>
        <v/>
      </c>
      <c r="G1175">
        <f>IF('Data R2'!C179="","",'Data R2'!AD179)</f>
        <v/>
      </c>
      <c r="H1175">
        <f>IF('Data R2'!C179="","",'Data R2'!AC179)</f>
        <v/>
      </c>
      <c r="I1175">
        <f>IF('Data R2'!C179="","",COUNTIF('Data R2'!J179,"&gt;0")+COUNTIF('Data R2'!L179,"&gt;0")+COUNTIF('Data R2'!N179,"&gt;0")+COUNTIF('Data R2'!P179,"&gt;0")+COUNTIF('Data R2'!R179,"&gt;0")+COUNTIF('Data R2'!T179,"&gt;0")+COUNTIF('Data R2'!V179,"&gt;0")+COUNTIF('Data R2'!X179,"&gt;0"))</f>
        <v/>
      </c>
      <c r="J1175">
        <f>IF('Data R2'!C179="","",IF((COUNTIF('Data R2'!K179,"&gt;0")+COUNTIF('Data R2'!M179,"&gt;0")+COUNTIF('Data R2'!O179,"&gt;0")+COUNTIF('Data R2'!Q179,"&gt;0")+COUNTIF('Data R2'!S179,"&gt;0")+COUNTIF('Data R2'!U179,"&gt;0")+COUNTIF('Data R2'!W179,"&gt;0")+COUNTIF('Data R2'!Y179,"&gt;0"))&gt;0,1,0))</f>
        <v/>
      </c>
      <c r="M1175" t="inlineStr">
        <is>
          <t>Data R</t>
        </is>
      </c>
    </row>
    <row r="1176">
      <c r="A1176" t="inlineStr">
        <is>
          <t>Regional 2</t>
        </is>
      </c>
      <c r="B1176">
        <f>IF('Data R2'!C180="","",'Data R2'!B180)</f>
        <v/>
      </c>
      <c r="C1176">
        <f>IF('Data R2'!C180="","",'Data R2'!C180)</f>
        <v/>
      </c>
      <c r="D1176">
        <f>IF('Data R2'!C180="","",'Data R2'!D180)</f>
        <v/>
      </c>
      <c r="E1176">
        <f>IF('Data R2'!C180="","",'Data R2'!E180)</f>
        <v/>
      </c>
      <c r="F1176">
        <f>IF('Data R2'!C180="","",'Data R2'!F180)</f>
        <v/>
      </c>
      <c r="G1176">
        <f>IF('Data R2'!C180="","",'Data R2'!AD180)</f>
        <v/>
      </c>
      <c r="H1176">
        <f>IF('Data R2'!C180="","",'Data R2'!AC180)</f>
        <v/>
      </c>
      <c r="I1176">
        <f>IF('Data R2'!C180="","",COUNTIF('Data R2'!J180,"&gt;0")+COUNTIF('Data R2'!L180,"&gt;0")+COUNTIF('Data R2'!N180,"&gt;0")+COUNTIF('Data R2'!P180,"&gt;0")+COUNTIF('Data R2'!R180,"&gt;0")+COUNTIF('Data R2'!T180,"&gt;0")+COUNTIF('Data R2'!V180,"&gt;0")+COUNTIF('Data R2'!X180,"&gt;0"))</f>
        <v/>
      </c>
      <c r="J1176">
        <f>IF('Data R2'!C180="","",IF((COUNTIF('Data R2'!K180,"&gt;0")+COUNTIF('Data R2'!M180,"&gt;0")+COUNTIF('Data R2'!O180,"&gt;0")+COUNTIF('Data R2'!Q180,"&gt;0")+COUNTIF('Data R2'!S180,"&gt;0")+COUNTIF('Data R2'!U180,"&gt;0")+COUNTIF('Data R2'!W180,"&gt;0")+COUNTIF('Data R2'!Y180,"&gt;0"))&gt;0,1,0))</f>
        <v/>
      </c>
      <c r="M1176" t="inlineStr">
        <is>
          <t>Data R</t>
        </is>
      </c>
    </row>
    <row r="1177">
      <c r="A1177" t="inlineStr">
        <is>
          <t>Regional 2</t>
        </is>
      </c>
      <c r="B1177">
        <f>IF('Data R2'!C181="","",'Data R2'!B181)</f>
        <v/>
      </c>
      <c r="C1177">
        <f>IF('Data R2'!C181="","",'Data R2'!C181)</f>
        <v/>
      </c>
      <c r="D1177">
        <f>IF('Data R2'!C181="","",'Data R2'!D181)</f>
        <v/>
      </c>
      <c r="E1177">
        <f>IF('Data R2'!C181="","",'Data R2'!E181)</f>
        <v/>
      </c>
      <c r="F1177">
        <f>IF('Data R2'!C181="","",'Data R2'!F181)</f>
        <v/>
      </c>
      <c r="G1177">
        <f>IF('Data R2'!C181="","",'Data R2'!AD181)</f>
        <v/>
      </c>
      <c r="H1177">
        <f>IF('Data R2'!C181="","",'Data R2'!AC181)</f>
        <v/>
      </c>
      <c r="I1177">
        <f>IF('Data R2'!C181="","",COUNTIF('Data R2'!J181,"&gt;0")+COUNTIF('Data R2'!L181,"&gt;0")+COUNTIF('Data R2'!N181,"&gt;0")+COUNTIF('Data R2'!P181,"&gt;0")+COUNTIF('Data R2'!R181,"&gt;0")+COUNTIF('Data R2'!T181,"&gt;0")+COUNTIF('Data R2'!V181,"&gt;0")+COUNTIF('Data R2'!X181,"&gt;0"))</f>
        <v/>
      </c>
      <c r="J1177">
        <f>IF('Data R2'!C181="","",IF((COUNTIF('Data R2'!K181,"&gt;0")+COUNTIF('Data R2'!M181,"&gt;0")+COUNTIF('Data R2'!O181,"&gt;0")+COUNTIF('Data R2'!Q181,"&gt;0")+COUNTIF('Data R2'!S181,"&gt;0")+COUNTIF('Data R2'!U181,"&gt;0")+COUNTIF('Data R2'!W181,"&gt;0")+COUNTIF('Data R2'!Y181,"&gt;0"))&gt;0,1,0))</f>
        <v/>
      </c>
      <c r="M1177" t="inlineStr">
        <is>
          <t>Data R</t>
        </is>
      </c>
    </row>
    <row r="1178">
      <c r="A1178" t="inlineStr">
        <is>
          <t>Regional 2</t>
        </is>
      </c>
      <c r="B1178">
        <f>IF('Data R2'!C182="","",'Data R2'!B182)</f>
        <v/>
      </c>
      <c r="C1178">
        <f>IF('Data R2'!C182="","",'Data R2'!C182)</f>
        <v/>
      </c>
      <c r="D1178">
        <f>IF('Data R2'!C182="","",'Data R2'!D182)</f>
        <v/>
      </c>
      <c r="E1178">
        <f>IF('Data R2'!C182="","",'Data R2'!E182)</f>
        <v/>
      </c>
      <c r="F1178">
        <f>IF('Data R2'!C182="","",'Data R2'!F182)</f>
        <v/>
      </c>
      <c r="G1178">
        <f>IF('Data R2'!C182="","",'Data R2'!AD182)</f>
        <v/>
      </c>
      <c r="H1178">
        <f>IF('Data R2'!C182="","",'Data R2'!AC182)</f>
        <v/>
      </c>
      <c r="I1178">
        <f>IF('Data R2'!C182="","",COUNTIF('Data R2'!J182,"&gt;0")+COUNTIF('Data R2'!L182,"&gt;0")+COUNTIF('Data R2'!N182,"&gt;0")+COUNTIF('Data R2'!P182,"&gt;0")+COUNTIF('Data R2'!R182,"&gt;0")+COUNTIF('Data R2'!T182,"&gt;0")+COUNTIF('Data R2'!V182,"&gt;0")+COUNTIF('Data R2'!X182,"&gt;0"))</f>
        <v/>
      </c>
      <c r="J1178">
        <f>IF('Data R2'!C182="","",IF((COUNTIF('Data R2'!K182,"&gt;0")+COUNTIF('Data R2'!M182,"&gt;0")+COUNTIF('Data R2'!O182,"&gt;0")+COUNTIF('Data R2'!Q182,"&gt;0")+COUNTIF('Data R2'!S182,"&gt;0")+COUNTIF('Data R2'!U182,"&gt;0")+COUNTIF('Data R2'!W182,"&gt;0")+COUNTIF('Data R2'!Y182,"&gt;0"))&gt;0,1,0))</f>
        <v/>
      </c>
      <c r="M1178" t="inlineStr">
        <is>
          <t>Data R</t>
        </is>
      </c>
    </row>
    <row r="1179">
      <c r="A1179" t="inlineStr">
        <is>
          <t>Regional 2</t>
        </is>
      </c>
      <c r="B1179">
        <f>IF('Data R2'!C183="","",'Data R2'!B183)</f>
        <v/>
      </c>
      <c r="C1179">
        <f>IF('Data R2'!C183="","",'Data R2'!C183)</f>
        <v/>
      </c>
      <c r="D1179">
        <f>IF('Data R2'!C183="","",'Data R2'!D183)</f>
        <v/>
      </c>
      <c r="E1179">
        <f>IF('Data R2'!C183="","",'Data R2'!E183)</f>
        <v/>
      </c>
      <c r="F1179">
        <f>IF('Data R2'!C183="","",'Data R2'!F183)</f>
        <v/>
      </c>
      <c r="G1179">
        <f>IF('Data R2'!C183="","",'Data R2'!AD183)</f>
        <v/>
      </c>
      <c r="H1179">
        <f>IF('Data R2'!C183="","",'Data R2'!AC183)</f>
        <v/>
      </c>
      <c r="I1179">
        <f>IF('Data R2'!C183="","",COUNTIF('Data R2'!J183,"&gt;0")+COUNTIF('Data R2'!L183,"&gt;0")+COUNTIF('Data R2'!N183,"&gt;0")+COUNTIF('Data R2'!P183,"&gt;0")+COUNTIF('Data R2'!R183,"&gt;0")+COUNTIF('Data R2'!T183,"&gt;0")+COUNTIF('Data R2'!V183,"&gt;0")+COUNTIF('Data R2'!X183,"&gt;0"))</f>
        <v/>
      </c>
      <c r="J1179">
        <f>IF('Data R2'!C183="","",IF((COUNTIF('Data R2'!K183,"&gt;0")+COUNTIF('Data R2'!M183,"&gt;0")+COUNTIF('Data R2'!O183,"&gt;0")+COUNTIF('Data R2'!Q183,"&gt;0")+COUNTIF('Data R2'!S183,"&gt;0")+COUNTIF('Data R2'!U183,"&gt;0")+COUNTIF('Data R2'!W183,"&gt;0")+COUNTIF('Data R2'!Y183,"&gt;0"))&gt;0,1,0))</f>
        <v/>
      </c>
      <c r="M1179" t="inlineStr">
        <is>
          <t>Data R</t>
        </is>
      </c>
    </row>
    <row r="1180">
      <c r="A1180" t="inlineStr">
        <is>
          <t>Regional 2</t>
        </is>
      </c>
      <c r="B1180">
        <f>IF('Data R2'!C184="","",'Data R2'!B184)</f>
        <v/>
      </c>
      <c r="C1180">
        <f>IF('Data R2'!C184="","",'Data R2'!C184)</f>
        <v/>
      </c>
      <c r="D1180">
        <f>IF('Data R2'!C184="","",'Data R2'!D184)</f>
        <v/>
      </c>
      <c r="E1180">
        <f>IF('Data R2'!C184="","",'Data R2'!E184)</f>
        <v/>
      </c>
      <c r="F1180">
        <f>IF('Data R2'!C184="","",'Data R2'!F184)</f>
        <v/>
      </c>
      <c r="G1180">
        <f>IF('Data R2'!C184="","",'Data R2'!AD184)</f>
        <v/>
      </c>
      <c r="H1180">
        <f>IF('Data R2'!C184="","",'Data R2'!AC184)</f>
        <v/>
      </c>
      <c r="I1180">
        <f>IF('Data R2'!C184="","",COUNTIF('Data R2'!J184,"&gt;0")+COUNTIF('Data R2'!L184,"&gt;0")+COUNTIF('Data R2'!N184,"&gt;0")+COUNTIF('Data R2'!P184,"&gt;0")+COUNTIF('Data R2'!R184,"&gt;0")+COUNTIF('Data R2'!T184,"&gt;0")+COUNTIF('Data R2'!V184,"&gt;0")+COUNTIF('Data R2'!X184,"&gt;0"))</f>
        <v/>
      </c>
      <c r="J1180">
        <f>IF('Data R2'!C184="","",IF((COUNTIF('Data R2'!K184,"&gt;0")+COUNTIF('Data R2'!M184,"&gt;0")+COUNTIF('Data R2'!O184,"&gt;0")+COUNTIF('Data R2'!Q184,"&gt;0")+COUNTIF('Data R2'!S184,"&gt;0")+COUNTIF('Data R2'!U184,"&gt;0")+COUNTIF('Data R2'!W184,"&gt;0")+COUNTIF('Data R2'!Y184,"&gt;0"))&gt;0,1,0))</f>
        <v/>
      </c>
      <c r="M1180" t="inlineStr">
        <is>
          <t>Data R</t>
        </is>
      </c>
    </row>
    <row r="1181">
      <c r="A1181" t="inlineStr">
        <is>
          <t>Regional 2</t>
        </is>
      </c>
      <c r="B1181">
        <f>IF('Data R2'!C185="","",'Data R2'!B185)</f>
        <v/>
      </c>
      <c r="C1181">
        <f>IF('Data R2'!C185="","",'Data R2'!C185)</f>
        <v/>
      </c>
      <c r="D1181">
        <f>IF('Data R2'!C185="","",'Data R2'!D185)</f>
        <v/>
      </c>
      <c r="E1181">
        <f>IF('Data R2'!C185="","",'Data R2'!E185)</f>
        <v/>
      </c>
      <c r="F1181">
        <f>IF('Data R2'!C185="","",'Data R2'!F185)</f>
        <v/>
      </c>
      <c r="G1181">
        <f>IF('Data R2'!C185="","",'Data R2'!AD185)</f>
        <v/>
      </c>
      <c r="H1181">
        <f>IF('Data R2'!C185="","",'Data R2'!AC185)</f>
        <v/>
      </c>
      <c r="I1181">
        <f>IF('Data R2'!C185="","",COUNTIF('Data R2'!J185,"&gt;0")+COUNTIF('Data R2'!L185,"&gt;0")+COUNTIF('Data R2'!N185,"&gt;0")+COUNTIF('Data R2'!P185,"&gt;0")+COUNTIF('Data R2'!R185,"&gt;0")+COUNTIF('Data R2'!T185,"&gt;0")+COUNTIF('Data R2'!V185,"&gt;0")+COUNTIF('Data R2'!X185,"&gt;0"))</f>
        <v/>
      </c>
      <c r="J1181">
        <f>IF('Data R2'!C185="","",IF((COUNTIF('Data R2'!K185,"&gt;0")+COUNTIF('Data R2'!M185,"&gt;0")+COUNTIF('Data R2'!O185,"&gt;0")+COUNTIF('Data R2'!Q185,"&gt;0")+COUNTIF('Data R2'!S185,"&gt;0")+COUNTIF('Data R2'!U185,"&gt;0")+COUNTIF('Data R2'!W185,"&gt;0")+COUNTIF('Data R2'!Y185,"&gt;0"))&gt;0,1,0))</f>
        <v/>
      </c>
      <c r="M1181" t="inlineStr">
        <is>
          <t>Data R</t>
        </is>
      </c>
    </row>
    <row r="1182">
      <c r="A1182" t="inlineStr">
        <is>
          <t>Regional 2</t>
        </is>
      </c>
      <c r="B1182">
        <f>IF('Data R2'!C186="","",'Data R2'!B186)</f>
        <v/>
      </c>
      <c r="C1182">
        <f>IF('Data R2'!C186="","",'Data R2'!C186)</f>
        <v/>
      </c>
      <c r="D1182">
        <f>IF('Data R2'!C186="","",'Data R2'!D186)</f>
        <v/>
      </c>
      <c r="E1182">
        <f>IF('Data R2'!C186="","",'Data R2'!E186)</f>
        <v/>
      </c>
      <c r="F1182">
        <f>IF('Data R2'!C186="","",'Data R2'!F186)</f>
        <v/>
      </c>
      <c r="G1182">
        <f>IF('Data R2'!C186="","",'Data R2'!AD186)</f>
        <v/>
      </c>
      <c r="H1182">
        <f>IF('Data R2'!C186="","",'Data R2'!AC186)</f>
        <v/>
      </c>
      <c r="I1182">
        <f>IF('Data R2'!C186="","",COUNTIF('Data R2'!J186,"&gt;0")+COUNTIF('Data R2'!L186,"&gt;0")+COUNTIF('Data R2'!N186,"&gt;0")+COUNTIF('Data R2'!P186,"&gt;0")+COUNTIF('Data R2'!R186,"&gt;0")+COUNTIF('Data R2'!T186,"&gt;0")+COUNTIF('Data R2'!V186,"&gt;0")+COUNTIF('Data R2'!X186,"&gt;0"))</f>
        <v/>
      </c>
      <c r="J1182">
        <f>IF('Data R2'!C186="","",IF((COUNTIF('Data R2'!K186,"&gt;0")+COUNTIF('Data R2'!M186,"&gt;0")+COUNTIF('Data R2'!O186,"&gt;0")+COUNTIF('Data R2'!Q186,"&gt;0")+COUNTIF('Data R2'!S186,"&gt;0")+COUNTIF('Data R2'!U186,"&gt;0")+COUNTIF('Data R2'!W186,"&gt;0")+COUNTIF('Data R2'!Y186,"&gt;0"))&gt;0,1,0))</f>
        <v/>
      </c>
      <c r="M1182" t="inlineStr">
        <is>
          <t>Data R</t>
        </is>
      </c>
    </row>
    <row r="1183">
      <c r="A1183" t="inlineStr">
        <is>
          <t>Regional 2</t>
        </is>
      </c>
      <c r="B1183">
        <f>IF('Data R2'!C187="","",'Data R2'!B187)</f>
        <v/>
      </c>
      <c r="C1183">
        <f>IF('Data R2'!C187="","",'Data R2'!C187)</f>
        <v/>
      </c>
      <c r="D1183">
        <f>IF('Data R2'!C187="","",'Data R2'!D187)</f>
        <v/>
      </c>
      <c r="E1183">
        <f>IF('Data R2'!C187="","",'Data R2'!E187)</f>
        <v/>
      </c>
      <c r="F1183">
        <f>IF('Data R2'!C187="","",'Data R2'!F187)</f>
        <v/>
      </c>
      <c r="G1183">
        <f>IF('Data R2'!C187="","",'Data R2'!AD187)</f>
        <v/>
      </c>
      <c r="H1183">
        <f>IF('Data R2'!C187="","",'Data R2'!AC187)</f>
        <v/>
      </c>
      <c r="I1183">
        <f>IF('Data R2'!C187="","",COUNTIF('Data R2'!J187,"&gt;0")+COUNTIF('Data R2'!L187,"&gt;0")+COUNTIF('Data R2'!N187,"&gt;0")+COUNTIF('Data R2'!P187,"&gt;0")+COUNTIF('Data R2'!R187,"&gt;0")+COUNTIF('Data R2'!T187,"&gt;0")+COUNTIF('Data R2'!V187,"&gt;0")+COUNTIF('Data R2'!X187,"&gt;0"))</f>
        <v/>
      </c>
      <c r="J1183">
        <f>IF('Data R2'!C187="","",IF((COUNTIF('Data R2'!K187,"&gt;0")+COUNTIF('Data R2'!M187,"&gt;0")+COUNTIF('Data R2'!O187,"&gt;0")+COUNTIF('Data R2'!Q187,"&gt;0")+COUNTIF('Data R2'!S187,"&gt;0")+COUNTIF('Data R2'!U187,"&gt;0")+COUNTIF('Data R2'!W187,"&gt;0")+COUNTIF('Data R2'!Y187,"&gt;0"))&gt;0,1,0))</f>
        <v/>
      </c>
      <c r="M1183" t="inlineStr">
        <is>
          <t>Data R</t>
        </is>
      </c>
    </row>
    <row r="1184">
      <c r="A1184" t="inlineStr">
        <is>
          <t>Regional 2</t>
        </is>
      </c>
      <c r="B1184">
        <f>IF('Data R2'!C188="","",'Data R2'!B188)</f>
        <v/>
      </c>
      <c r="C1184">
        <f>IF('Data R2'!C188="","",'Data R2'!C188)</f>
        <v/>
      </c>
      <c r="D1184">
        <f>IF('Data R2'!C188="","",'Data R2'!D188)</f>
        <v/>
      </c>
      <c r="E1184">
        <f>IF('Data R2'!C188="","",'Data R2'!E188)</f>
        <v/>
      </c>
      <c r="F1184">
        <f>IF('Data R2'!C188="","",'Data R2'!F188)</f>
        <v/>
      </c>
      <c r="G1184">
        <f>IF('Data R2'!C188="","",'Data R2'!AD188)</f>
        <v/>
      </c>
      <c r="H1184">
        <f>IF('Data R2'!C188="","",'Data R2'!AC188)</f>
        <v/>
      </c>
      <c r="I1184">
        <f>IF('Data R2'!C188="","",COUNTIF('Data R2'!J188,"&gt;0")+COUNTIF('Data R2'!L188,"&gt;0")+COUNTIF('Data R2'!N188,"&gt;0")+COUNTIF('Data R2'!P188,"&gt;0")+COUNTIF('Data R2'!R188,"&gt;0")+COUNTIF('Data R2'!T188,"&gt;0")+COUNTIF('Data R2'!V188,"&gt;0")+COUNTIF('Data R2'!X188,"&gt;0"))</f>
        <v/>
      </c>
      <c r="J1184">
        <f>IF('Data R2'!C188="","",IF((COUNTIF('Data R2'!K188,"&gt;0")+COUNTIF('Data R2'!M188,"&gt;0")+COUNTIF('Data R2'!O188,"&gt;0")+COUNTIF('Data R2'!Q188,"&gt;0")+COUNTIF('Data R2'!S188,"&gt;0")+COUNTIF('Data R2'!U188,"&gt;0")+COUNTIF('Data R2'!W188,"&gt;0")+COUNTIF('Data R2'!Y188,"&gt;0"))&gt;0,1,0))</f>
        <v/>
      </c>
      <c r="M1184" t="inlineStr">
        <is>
          <t>Data R</t>
        </is>
      </c>
    </row>
    <row r="1185">
      <c r="A1185" t="inlineStr">
        <is>
          <t>Regional 2</t>
        </is>
      </c>
      <c r="B1185">
        <f>IF('Data R2'!C189="","",'Data R2'!B189)</f>
        <v/>
      </c>
      <c r="C1185">
        <f>IF('Data R2'!C189="","",'Data R2'!C189)</f>
        <v/>
      </c>
      <c r="D1185">
        <f>IF('Data R2'!C189="","",'Data R2'!D189)</f>
        <v/>
      </c>
      <c r="E1185">
        <f>IF('Data R2'!C189="","",'Data R2'!E189)</f>
        <v/>
      </c>
      <c r="F1185">
        <f>IF('Data R2'!C189="","",'Data R2'!F189)</f>
        <v/>
      </c>
      <c r="G1185">
        <f>IF('Data R2'!C189="","",'Data R2'!AD189)</f>
        <v/>
      </c>
      <c r="H1185">
        <f>IF('Data R2'!C189="","",'Data R2'!AC189)</f>
        <v/>
      </c>
      <c r="I1185">
        <f>IF('Data R2'!C189="","",COUNTIF('Data R2'!J189,"&gt;0")+COUNTIF('Data R2'!L189,"&gt;0")+COUNTIF('Data R2'!N189,"&gt;0")+COUNTIF('Data R2'!P189,"&gt;0")+COUNTIF('Data R2'!R189,"&gt;0")+COUNTIF('Data R2'!T189,"&gt;0")+COUNTIF('Data R2'!V189,"&gt;0")+COUNTIF('Data R2'!X189,"&gt;0"))</f>
        <v/>
      </c>
      <c r="J1185">
        <f>IF('Data R2'!C189="","",IF((COUNTIF('Data R2'!K189,"&gt;0")+COUNTIF('Data R2'!M189,"&gt;0")+COUNTIF('Data R2'!O189,"&gt;0")+COUNTIF('Data R2'!Q189,"&gt;0")+COUNTIF('Data R2'!S189,"&gt;0")+COUNTIF('Data R2'!U189,"&gt;0")+COUNTIF('Data R2'!W189,"&gt;0")+COUNTIF('Data R2'!Y189,"&gt;0"))&gt;0,1,0))</f>
        <v/>
      </c>
      <c r="M1185" t="inlineStr">
        <is>
          <t>Data R</t>
        </is>
      </c>
    </row>
    <row r="1186">
      <c r="A1186" t="inlineStr">
        <is>
          <t>Regional 2</t>
        </is>
      </c>
      <c r="B1186">
        <f>IF('Data R2'!C190="","",'Data R2'!B190)</f>
        <v/>
      </c>
      <c r="C1186">
        <f>IF('Data R2'!C190="","",'Data R2'!C190)</f>
        <v/>
      </c>
      <c r="D1186">
        <f>IF('Data R2'!C190="","",'Data R2'!D190)</f>
        <v/>
      </c>
      <c r="E1186">
        <f>IF('Data R2'!C190="","",'Data R2'!E190)</f>
        <v/>
      </c>
      <c r="F1186">
        <f>IF('Data R2'!C190="","",'Data R2'!F190)</f>
        <v/>
      </c>
      <c r="G1186">
        <f>IF('Data R2'!C190="","",'Data R2'!AD190)</f>
        <v/>
      </c>
      <c r="H1186">
        <f>IF('Data R2'!C190="","",'Data R2'!AC190)</f>
        <v/>
      </c>
      <c r="I1186">
        <f>IF('Data R2'!C190="","",COUNTIF('Data R2'!J190,"&gt;0")+COUNTIF('Data R2'!L190,"&gt;0")+COUNTIF('Data R2'!N190,"&gt;0")+COUNTIF('Data R2'!P190,"&gt;0")+COUNTIF('Data R2'!R190,"&gt;0")+COUNTIF('Data R2'!T190,"&gt;0")+COUNTIF('Data R2'!V190,"&gt;0")+COUNTIF('Data R2'!X190,"&gt;0"))</f>
        <v/>
      </c>
      <c r="J1186">
        <f>IF('Data R2'!C190="","",IF((COUNTIF('Data R2'!K190,"&gt;0")+COUNTIF('Data R2'!M190,"&gt;0")+COUNTIF('Data R2'!O190,"&gt;0")+COUNTIF('Data R2'!Q190,"&gt;0")+COUNTIF('Data R2'!S190,"&gt;0")+COUNTIF('Data R2'!U190,"&gt;0")+COUNTIF('Data R2'!W190,"&gt;0")+COUNTIF('Data R2'!Y190,"&gt;0"))&gt;0,1,0))</f>
        <v/>
      </c>
      <c r="M1186" t="inlineStr">
        <is>
          <t>Data R</t>
        </is>
      </c>
    </row>
    <row r="1187">
      <c r="A1187" t="inlineStr">
        <is>
          <t>Regional 2</t>
        </is>
      </c>
      <c r="B1187">
        <f>IF('Data R2'!C191="","",'Data R2'!B191)</f>
        <v/>
      </c>
      <c r="C1187">
        <f>IF('Data R2'!C191="","",'Data R2'!C191)</f>
        <v/>
      </c>
      <c r="D1187">
        <f>IF('Data R2'!C191="","",'Data R2'!D191)</f>
        <v/>
      </c>
      <c r="E1187">
        <f>IF('Data R2'!C191="","",'Data R2'!E191)</f>
        <v/>
      </c>
      <c r="F1187">
        <f>IF('Data R2'!C191="","",'Data R2'!F191)</f>
        <v/>
      </c>
      <c r="G1187">
        <f>IF('Data R2'!C191="","",'Data R2'!AD191)</f>
        <v/>
      </c>
      <c r="H1187">
        <f>IF('Data R2'!C191="","",'Data R2'!AC191)</f>
        <v/>
      </c>
      <c r="I1187">
        <f>IF('Data R2'!C191="","",COUNTIF('Data R2'!J191,"&gt;0")+COUNTIF('Data R2'!L191,"&gt;0")+COUNTIF('Data R2'!N191,"&gt;0")+COUNTIF('Data R2'!P191,"&gt;0")+COUNTIF('Data R2'!R191,"&gt;0")+COUNTIF('Data R2'!T191,"&gt;0")+COUNTIF('Data R2'!V191,"&gt;0")+COUNTIF('Data R2'!X191,"&gt;0"))</f>
        <v/>
      </c>
      <c r="J1187">
        <f>IF('Data R2'!C191="","",IF((COUNTIF('Data R2'!K191,"&gt;0")+COUNTIF('Data R2'!M191,"&gt;0")+COUNTIF('Data R2'!O191,"&gt;0")+COUNTIF('Data R2'!Q191,"&gt;0")+COUNTIF('Data R2'!S191,"&gt;0")+COUNTIF('Data R2'!U191,"&gt;0")+COUNTIF('Data R2'!W191,"&gt;0")+COUNTIF('Data R2'!Y191,"&gt;0"))&gt;0,1,0))</f>
        <v/>
      </c>
      <c r="M1187" t="inlineStr">
        <is>
          <t>Data R</t>
        </is>
      </c>
    </row>
    <row r="1188">
      <c r="A1188" t="inlineStr">
        <is>
          <t>Regional 2</t>
        </is>
      </c>
      <c r="B1188">
        <f>IF('Data R2'!C192="","",'Data R2'!B192)</f>
        <v/>
      </c>
      <c r="C1188">
        <f>IF('Data R2'!C192="","",'Data R2'!C192)</f>
        <v/>
      </c>
      <c r="D1188">
        <f>IF('Data R2'!C192="","",'Data R2'!D192)</f>
        <v/>
      </c>
      <c r="E1188">
        <f>IF('Data R2'!C192="","",'Data R2'!E192)</f>
        <v/>
      </c>
      <c r="F1188">
        <f>IF('Data R2'!C192="","",'Data R2'!F192)</f>
        <v/>
      </c>
      <c r="G1188">
        <f>IF('Data R2'!C192="","",'Data R2'!AD192)</f>
        <v/>
      </c>
      <c r="H1188">
        <f>IF('Data R2'!C192="","",'Data R2'!AC192)</f>
        <v/>
      </c>
      <c r="I1188">
        <f>IF('Data R2'!C192="","",COUNTIF('Data R2'!J192,"&gt;0")+COUNTIF('Data R2'!L192,"&gt;0")+COUNTIF('Data R2'!N192,"&gt;0")+COUNTIF('Data R2'!P192,"&gt;0")+COUNTIF('Data R2'!R192,"&gt;0")+COUNTIF('Data R2'!T192,"&gt;0")+COUNTIF('Data R2'!V192,"&gt;0")+COUNTIF('Data R2'!X192,"&gt;0"))</f>
        <v/>
      </c>
      <c r="J1188">
        <f>IF('Data R2'!C192="","",IF((COUNTIF('Data R2'!K192,"&gt;0")+COUNTIF('Data R2'!M192,"&gt;0")+COUNTIF('Data R2'!O192,"&gt;0")+COUNTIF('Data R2'!Q192,"&gt;0")+COUNTIF('Data R2'!S192,"&gt;0")+COUNTIF('Data R2'!U192,"&gt;0")+COUNTIF('Data R2'!W192,"&gt;0")+COUNTIF('Data R2'!Y192,"&gt;0"))&gt;0,1,0))</f>
        <v/>
      </c>
      <c r="M1188" t="inlineStr">
        <is>
          <t>Data R</t>
        </is>
      </c>
    </row>
    <row r="1189">
      <c r="A1189" t="inlineStr">
        <is>
          <t>Regional 2</t>
        </is>
      </c>
      <c r="B1189">
        <f>IF('Data R2'!C193="","",'Data R2'!B193)</f>
        <v/>
      </c>
      <c r="C1189">
        <f>IF('Data R2'!C193="","",'Data R2'!C193)</f>
        <v/>
      </c>
      <c r="D1189">
        <f>IF('Data R2'!C193="","",'Data R2'!D193)</f>
        <v/>
      </c>
      <c r="E1189">
        <f>IF('Data R2'!C193="","",'Data R2'!E193)</f>
        <v/>
      </c>
      <c r="F1189">
        <f>IF('Data R2'!C193="","",'Data R2'!F193)</f>
        <v/>
      </c>
      <c r="G1189">
        <f>IF('Data R2'!C193="","",'Data R2'!AD193)</f>
        <v/>
      </c>
      <c r="H1189">
        <f>IF('Data R2'!C193="","",'Data R2'!AC193)</f>
        <v/>
      </c>
      <c r="I1189">
        <f>IF('Data R2'!C193="","",COUNTIF('Data R2'!J193,"&gt;0")+COUNTIF('Data R2'!L193,"&gt;0")+COUNTIF('Data R2'!N193,"&gt;0")+COUNTIF('Data R2'!P193,"&gt;0")+COUNTIF('Data R2'!R193,"&gt;0")+COUNTIF('Data R2'!T193,"&gt;0")+COUNTIF('Data R2'!V193,"&gt;0")+COUNTIF('Data R2'!X193,"&gt;0"))</f>
        <v/>
      </c>
      <c r="J1189">
        <f>IF('Data R2'!C193="","",IF((COUNTIF('Data R2'!K193,"&gt;0")+COUNTIF('Data R2'!M193,"&gt;0")+COUNTIF('Data R2'!O193,"&gt;0")+COUNTIF('Data R2'!Q193,"&gt;0")+COUNTIF('Data R2'!S193,"&gt;0")+COUNTIF('Data R2'!U193,"&gt;0")+COUNTIF('Data R2'!W193,"&gt;0")+COUNTIF('Data R2'!Y193,"&gt;0"))&gt;0,1,0))</f>
        <v/>
      </c>
      <c r="M1189" t="inlineStr">
        <is>
          <t>Data R</t>
        </is>
      </c>
    </row>
    <row r="1190">
      <c r="A1190" t="inlineStr">
        <is>
          <t>Regional 2</t>
        </is>
      </c>
      <c r="B1190">
        <f>IF('Data R2'!C194="","",'Data R2'!B194)</f>
        <v/>
      </c>
      <c r="C1190">
        <f>IF('Data R2'!C194="","",'Data R2'!C194)</f>
        <v/>
      </c>
      <c r="D1190">
        <f>IF('Data R2'!C194="","",'Data R2'!D194)</f>
        <v/>
      </c>
      <c r="E1190">
        <f>IF('Data R2'!C194="","",'Data R2'!E194)</f>
        <v/>
      </c>
      <c r="F1190">
        <f>IF('Data R2'!C194="","",'Data R2'!F194)</f>
        <v/>
      </c>
      <c r="G1190">
        <f>IF('Data R2'!C194="","",'Data R2'!AD194)</f>
        <v/>
      </c>
      <c r="H1190">
        <f>IF('Data R2'!C194="","",'Data R2'!AC194)</f>
        <v/>
      </c>
      <c r="I1190">
        <f>IF('Data R2'!C194="","",COUNTIF('Data R2'!J194,"&gt;0")+COUNTIF('Data R2'!L194,"&gt;0")+COUNTIF('Data R2'!N194,"&gt;0")+COUNTIF('Data R2'!P194,"&gt;0")+COUNTIF('Data R2'!R194,"&gt;0")+COUNTIF('Data R2'!T194,"&gt;0")+COUNTIF('Data R2'!V194,"&gt;0")+COUNTIF('Data R2'!X194,"&gt;0"))</f>
        <v/>
      </c>
      <c r="J1190">
        <f>IF('Data R2'!C194="","",IF((COUNTIF('Data R2'!K194,"&gt;0")+COUNTIF('Data R2'!M194,"&gt;0")+COUNTIF('Data R2'!O194,"&gt;0")+COUNTIF('Data R2'!Q194,"&gt;0")+COUNTIF('Data R2'!S194,"&gt;0")+COUNTIF('Data R2'!U194,"&gt;0")+COUNTIF('Data R2'!W194,"&gt;0")+COUNTIF('Data R2'!Y194,"&gt;0"))&gt;0,1,0))</f>
        <v/>
      </c>
      <c r="M1190" t="inlineStr">
        <is>
          <t>Data R</t>
        </is>
      </c>
    </row>
    <row r="1191">
      <c r="A1191" t="inlineStr">
        <is>
          <t>Regional 2</t>
        </is>
      </c>
      <c r="B1191">
        <f>IF('Data R2'!C195="","",'Data R2'!B195)</f>
        <v/>
      </c>
      <c r="C1191">
        <f>IF('Data R2'!C195="","",'Data R2'!C195)</f>
        <v/>
      </c>
      <c r="D1191">
        <f>IF('Data R2'!C195="","",'Data R2'!D195)</f>
        <v/>
      </c>
      <c r="E1191">
        <f>IF('Data R2'!C195="","",'Data R2'!E195)</f>
        <v/>
      </c>
      <c r="F1191">
        <f>IF('Data R2'!C195="","",'Data R2'!F195)</f>
        <v/>
      </c>
      <c r="G1191">
        <f>IF('Data R2'!C195="","",'Data R2'!AD195)</f>
        <v/>
      </c>
      <c r="H1191">
        <f>IF('Data R2'!C195="","",'Data R2'!AC195)</f>
        <v/>
      </c>
      <c r="I1191">
        <f>IF('Data R2'!C195="","",COUNTIF('Data R2'!J195,"&gt;0")+COUNTIF('Data R2'!L195,"&gt;0")+COUNTIF('Data R2'!N195,"&gt;0")+COUNTIF('Data R2'!P195,"&gt;0")+COUNTIF('Data R2'!R195,"&gt;0")+COUNTIF('Data R2'!T195,"&gt;0")+COUNTIF('Data R2'!V195,"&gt;0")+COUNTIF('Data R2'!X195,"&gt;0"))</f>
        <v/>
      </c>
      <c r="J1191">
        <f>IF('Data R2'!C195="","",IF((COUNTIF('Data R2'!K195,"&gt;0")+COUNTIF('Data R2'!M195,"&gt;0")+COUNTIF('Data R2'!O195,"&gt;0")+COUNTIF('Data R2'!Q195,"&gt;0")+COUNTIF('Data R2'!S195,"&gt;0")+COUNTIF('Data R2'!U195,"&gt;0")+COUNTIF('Data R2'!W195,"&gt;0")+COUNTIF('Data R2'!Y195,"&gt;0"))&gt;0,1,0))</f>
        <v/>
      </c>
      <c r="M1191" t="inlineStr">
        <is>
          <t>Data R</t>
        </is>
      </c>
    </row>
    <row r="1192">
      <c r="A1192" t="inlineStr">
        <is>
          <t>Regional 2</t>
        </is>
      </c>
      <c r="B1192">
        <f>IF('Data R2'!C196="","",'Data R2'!B196)</f>
        <v/>
      </c>
      <c r="C1192">
        <f>IF('Data R2'!C196="","",'Data R2'!C196)</f>
        <v/>
      </c>
      <c r="D1192">
        <f>IF('Data R2'!C196="","",'Data R2'!D196)</f>
        <v/>
      </c>
      <c r="E1192">
        <f>IF('Data R2'!C196="","",'Data R2'!E196)</f>
        <v/>
      </c>
      <c r="F1192">
        <f>IF('Data R2'!C196="","",'Data R2'!F196)</f>
        <v/>
      </c>
      <c r="G1192">
        <f>IF('Data R2'!C196="","",'Data R2'!AD196)</f>
        <v/>
      </c>
      <c r="H1192">
        <f>IF('Data R2'!C196="","",'Data R2'!AC196)</f>
        <v/>
      </c>
      <c r="I1192">
        <f>IF('Data R2'!C196="","",COUNTIF('Data R2'!J196,"&gt;0")+COUNTIF('Data R2'!L196,"&gt;0")+COUNTIF('Data R2'!N196,"&gt;0")+COUNTIF('Data R2'!P196,"&gt;0")+COUNTIF('Data R2'!R196,"&gt;0")+COUNTIF('Data R2'!T196,"&gt;0")+COUNTIF('Data R2'!V196,"&gt;0")+COUNTIF('Data R2'!X196,"&gt;0"))</f>
        <v/>
      </c>
      <c r="J1192">
        <f>IF('Data R2'!C196="","",IF((COUNTIF('Data R2'!K196,"&gt;0")+COUNTIF('Data R2'!M196,"&gt;0")+COUNTIF('Data R2'!O196,"&gt;0")+COUNTIF('Data R2'!Q196,"&gt;0")+COUNTIF('Data R2'!S196,"&gt;0")+COUNTIF('Data R2'!U196,"&gt;0")+COUNTIF('Data R2'!W196,"&gt;0")+COUNTIF('Data R2'!Y196,"&gt;0"))&gt;0,1,0))</f>
        <v/>
      </c>
      <c r="M1192" t="inlineStr">
        <is>
          <t>Data R</t>
        </is>
      </c>
    </row>
    <row r="1193">
      <c r="A1193" t="inlineStr">
        <is>
          <t>Regional 2</t>
        </is>
      </c>
      <c r="B1193">
        <f>IF('Data R2'!C197="","",'Data R2'!B197)</f>
        <v/>
      </c>
      <c r="C1193">
        <f>IF('Data R2'!C197="","",'Data R2'!C197)</f>
        <v/>
      </c>
      <c r="D1193">
        <f>IF('Data R2'!C197="","",'Data R2'!D197)</f>
        <v/>
      </c>
      <c r="E1193">
        <f>IF('Data R2'!C197="","",'Data R2'!E197)</f>
        <v/>
      </c>
      <c r="F1193">
        <f>IF('Data R2'!C197="","",'Data R2'!F197)</f>
        <v/>
      </c>
      <c r="G1193">
        <f>IF('Data R2'!C197="","",'Data R2'!AD197)</f>
        <v/>
      </c>
      <c r="H1193">
        <f>IF('Data R2'!C197="","",'Data R2'!AC197)</f>
        <v/>
      </c>
      <c r="I1193">
        <f>IF('Data R2'!C197="","",COUNTIF('Data R2'!J197,"&gt;0")+COUNTIF('Data R2'!L197,"&gt;0")+COUNTIF('Data R2'!N197,"&gt;0")+COUNTIF('Data R2'!P197,"&gt;0")+COUNTIF('Data R2'!R197,"&gt;0")+COUNTIF('Data R2'!T197,"&gt;0")+COUNTIF('Data R2'!V197,"&gt;0")+COUNTIF('Data R2'!X197,"&gt;0"))</f>
        <v/>
      </c>
      <c r="J1193">
        <f>IF('Data R2'!C197="","",IF((COUNTIF('Data R2'!K197,"&gt;0")+COUNTIF('Data R2'!M197,"&gt;0")+COUNTIF('Data R2'!O197,"&gt;0")+COUNTIF('Data R2'!Q197,"&gt;0")+COUNTIF('Data R2'!S197,"&gt;0")+COUNTIF('Data R2'!U197,"&gt;0")+COUNTIF('Data R2'!W197,"&gt;0")+COUNTIF('Data R2'!Y197,"&gt;0"))&gt;0,1,0))</f>
        <v/>
      </c>
      <c r="M1193" t="inlineStr">
        <is>
          <t>Data R</t>
        </is>
      </c>
    </row>
    <row r="1194">
      <c r="A1194" t="inlineStr">
        <is>
          <t>Regional 2</t>
        </is>
      </c>
      <c r="B1194">
        <f>IF('Data R2'!C198="","",'Data R2'!B198)</f>
        <v/>
      </c>
      <c r="C1194">
        <f>IF('Data R2'!C198="","",'Data R2'!C198)</f>
        <v/>
      </c>
      <c r="D1194">
        <f>IF('Data R2'!C198="","",'Data R2'!D198)</f>
        <v/>
      </c>
      <c r="E1194">
        <f>IF('Data R2'!C198="","",'Data R2'!E198)</f>
        <v/>
      </c>
      <c r="F1194">
        <f>IF('Data R2'!C198="","",'Data R2'!F198)</f>
        <v/>
      </c>
      <c r="G1194">
        <f>IF('Data R2'!C198="","",'Data R2'!AD198)</f>
        <v/>
      </c>
      <c r="H1194">
        <f>IF('Data R2'!C198="","",'Data R2'!AC198)</f>
        <v/>
      </c>
      <c r="I1194">
        <f>IF('Data R2'!C198="","",COUNTIF('Data R2'!J198,"&gt;0")+COUNTIF('Data R2'!L198,"&gt;0")+COUNTIF('Data R2'!N198,"&gt;0")+COUNTIF('Data R2'!P198,"&gt;0")+COUNTIF('Data R2'!R198,"&gt;0")+COUNTIF('Data R2'!T198,"&gt;0")+COUNTIF('Data R2'!V198,"&gt;0")+COUNTIF('Data R2'!X198,"&gt;0"))</f>
        <v/>
      </c>
      <c r="J1194">
        <f>IF('Data R2'!C198="","",IF((COUNTIF('Data R2'!K198,"&gt;0")+COUNTIF('Data R2'!M198,"&gt;0")+COUNTIF('Data R2'!O198,"&gt;0")+COUNTIF('Data R2'!Q198,"&gt;0")+COUNTIF('Data R2'!S198,"&gt;0")+COUNTIF('Data R2'!U198,"&gt;0")+COUNTIF('Data R2'!W198,"&gt;0")+COUNTIF('Data R2'!Y198,"&gt;0"))&gt;0,1,0))</f>
        <v/>
      </c>
      <c r="M1194" t="inlineStr">
        <is>
          <t>Data R</t>
        </is>
      </c>
    </row>
    <row r="1195">
      <c r="A1195" t="inlineStr">
        <is>
          <t>Regional 2</t>
        </is>
      </c>
      <c r="B1195">
        <f>IF('Data R2'!C199="","",'Data R2'!B199)</f>
        <v/>
      </c>
      <c r="C1195">
        <f>IF('Data R2'!C199="","",'Data R2'!C199)</f>
        <v/>
      </c>
      <c r="D1195">
        <f>IF('Data R2'!C199="","",'Data R2'!D199)</f>
        <v/>
      </c>
      <c r="E1195">
        <f>IF('Data R2'!C199="","",'Data R2'!E199)</f>
        <v/>
      </c>
      <c r="F1195">
        <f>IF('Data R2'!C199="","",'Data R2'!F199)</f>
        <v/>
      </c>
      <c r="G1195">
        <f>IF('Data R2'!C199="","",'Data R2'!AD199)</f>
        <v/>
      </c>
      <c r="H1195">
        <f>IF('Data R2'!C199="","",'Data R2'!AC199)</f>
        <v/>
      </c>
      <c r="I1195">
        <f>IF('Data R2'!C199="","",COUNTIF('Data R2'!J199,"&gt;0")+COUNTIF('Data R2'!L199,"&gt;0")+COUNTIF('Data R2'!N199,"&gt;0")+COUNTIF('Data R2'!P199,"&gt;0")+COUNTIF('Data R2'!R199,"&gt;0")+COUNTIF('Data R2'!T199,"&gt;0")+COUNTIF('Data R2'!V199,"&gt;0")+COUNTIF('Data R2'!X199,"&gt;0"))</f>
        <v/>
      </c>
      <c r="J1195">
        <f>IF('Data R2'!C199="","",IF((COUNTIF('Data R2'!K199,"&gt;0")+COUNTIF('Data R2'!M199,"&gt;0")+COUNTIF('Data R2'!O199,"&gt;0")+COUNTIF('Data R2'!Q199,"&gt;0")+COUNTIF('Data R2'!S199,"&gt;0")+COUNTIF('Data R2'!U199,"&gt;0")+COUNTIF('Data R2'!W199,"&gt;0")+COUNTIF('Data R2'!Y199,"&gt;0"))&gt;0,1,0))</f>
        <v/>
      </c>
      <c r="M1195" t="inlineStr">
        <is>
          <t>Data R</t>
        </is>
      </c>
    </row>
    <row r="1196">
      <c r="A1196" t="inlineStr">
        <is>
          <t>Regional 2</t>
        </is>
      </c>
      <c r="B1196">
        <f>IF('Data R2'!C200="","",'Data R2'!B200)</f>
        <v/>
      </c>
      <c r="C1196">
        <f>IF('Data R2'!C200="","",'Data R2'!C200)</f>
        <v/>
      </c>
      <c r="D1196">
        <f>IF('Data R2'!C200="","",'Data R2'!D200)</f>
        <v/>
      </c>
      <c r="E1196">
        <f>IF('Data R2'!C200="","",'Data R2'!E200)</f>
        <v/>
      </c>
      <c r="F1196">
        <f>IF('Data R2'!C200="","",'Data R2'!F200)</f>
        <v/>
      </c>
      <c r="G1196">
        <f>IF('Data R2'!C200="","",'Data R2'!AD200)</f>
        <v/>
      </c>
      <c r="H1196">
        <f>IF('Data R2'!C200="","",'Data R2'!AC200)</f>
        <v/>
      </c>
      <c r="I1196">
        <f>IF('Data R2'!C200="","",COUNTIF('Data R2'!J200,"&gt;0")+COUNTIF('Data R2'!L200,"&gt;0")+COUNTIF('Data R2'!N200,"&gt;0")+COUNTIF('Data R2'!P200,"&gt;0")+COUNTIF('Data R2'!R200,"&gt;0")+COUNTIF('Data R2'!T200,"&gt;0")+COUNTIF('Data R2'!V200,"&gt;0")+COUNTIF('Data R2'!X200,"&gt;0"))</f>
        <v/>
      </c>
      <c r="J1196">
        <f>IF('Data R2'!C200="","",IF((COUNTIF('Data R2'!K200,"&gt;0")+COUNTIF('Data R2'!M200,"&gt;0")+COUNTIF('Data R2'!O200,"&gt;0")+COUNTIF('Data R2'!Q200,"&gt;0")+COUNTIF('Data R2'!S200,"&gt;0")+COUNTIF('Data R2'!U200,"&gt;0")+COUNTIF('Data R2'!W200,"&gt;0")+COUNTIF('Data R2'!Y200,"&gt;0"))&gt;0,1,0))</f>
        <v/>
      </c>
      <c r="M1196" t="inlineStr">
        <is>
          <t>Data R</t>
        </is>
      </c>
    </row>
    <row r="1197">
      <c r="A1197" t="inlineStr">
        <is>
          <t>Regional 2</t>
        </is>
      </c>
      <c r="B1197">
        <f>IF('Data R2'!C201="","",'Data R2'!B201)</f>
        <v/>
      </c>
      <c r="C1197">
        <f>IF('Data R2'!C201="","",'Data R2'!C201)</f>
        <v/>
      </c>
      <c r="D1197">
        <f>IF('Data R2'!C201="","",'Data R2'!D201)</f>
        <v/>
      </c>
      <c r="E1197">
        <f>IF('Data R2'!C201="","",'Data R2'!E201)</f>
        <v/>
      </c>
      <c r="F1197">
        <f>IF('Data R2'!C201="","",'Data R2'!F201)</f>
        <v/>
      </c>
      <c r="G1197">
        <f>IF('Data R2'!C201="","",'Data R2'!AD201)</f>
        <v/>
      </c>
      <c r="H1197">
        <f>IF('Data R2'!C201="","",'Data R2'!AC201)</f>
        <v/>
      </c>
      <c r="I1197">
        <f>IF('Data R2'!C201="","",COUNTIF('Data R2'!J201,"&gt;0")+COUNTIF('Data R2'!L201,"&gt;0")+COUNTIF('Data R2'!N201,"&gt;0")+COUNTIF('Data R2'!P201,"&gt;0")+COUNTIF('Data R2'!R201,"&gt;0")+COUNTIF('Data R2'!T201,"&gt;0")+COUNTIF('Data R2'!V201,"&gt;0")+COUNTIF('Data R2'!X201,"&gt;0"))</f>
        <v/>
      </c>
      <c r="J1197">
        <f>IF('Data R2'!C201="","",IF((COUNTIF('Data R2'!K201,"&gt;0")+COUNTIF('Data R2'!M201,"&gt;0")+COUNTIF('Data R2'!O201,"&gt;0")+COUNTIF('Data R2'!Q201,"&gt;0")+COUNTIF('Data R2'!S201,"&gt;0")+COUNTIF('Data R2'!U201,"&gt;0")+COUNTIF('Data R2'!W201,"&gt;0")+COUNTIF('Data R2'!Y201,"&gt;0"))&gt;0,1,0))</f>
        <v/>
      </c>
      <c r="M1197" t="inlineStr">
        <is>
          <t>Data R</t>
        </is>
      </c>
    </row>
    <row r="1198">
      <c r="A1198" t="inlineStr">
        <is>
          <t>Regional 2</t>
        </is>
      </c>
      <c r="B1198">
        <f>IF('Data R2'!C202="","",'Data R2'!B202)</f>
        <v/>
      </c>
      <c r="C1198">
        <f>IF('Data R2'!C202="","",'Data R2'!C202)</f>
        <v/>
      </c>
      <c r="D1198">
        <f>IF('Data R2'!C202="","",'Data R2'!D202)</f>
        <v/>
      </c>
      <c r="E1198">
        <f>IF('Data R2'!C202="","",'Data R2'!E202)</f>
        <v/>
      </c>
      <c r="F1198">
        <f>IF('Data R2'!C202="","",'Data R2'!F202)</f>
        <v/>
      </c>
      <c r="G1198">
        <f>IF('Data R2'!C202="","",'Data R2'!AD202)</f>
        <v/>
      </c>
      <c r="H1198">
        <f>IF('Data R2'!C202="","",'Data R2'!AC202)</f>
        <v/>
      </c>
      <c r="I1198">
        <f>IF('Data R2'!C202="","",COUNTIF('Data R2'!J202,"&gt;0")+COUNTIF('Data R2'!L202,"&gt;0")+COUNTIF('Data R2'!N202,"&gt;0")+COUNTIF('Data R2'!P202,"&gt;0")+COUNTIF('Data R2'!R202,"&gt;0")+COUNTIF('Data R2'!T202,"&gt;0")+COUNTIF('Data R2'!V202,"&gt;0")+COUNTIF('Data R2'!X202,"&gt;0"))</f>
        <v/>
      </c>
      <c r="J1198">
        <f>IF('Data R2'!C202="","",IF((COUNTIF('Data R2'!K202,"&gt;0")+COUNTIF('Data R2'!M202,"&gt;0")+COUNTIF('Data R2'!O202,"&gt;0")+COUNTIF('Data R2'!Q202,"&gt;0")+COUNTIF('Data R2'!S202,"&gt;0")+COUNTIF('Data R2'!U202,"&gt;0")+COUNTIF('Data R2'!W202,"&gt;0")+COUNTIF('Data R2'!Y202,"&gt;0"))&gt;0,1,0))</f>
        <v/>
      </c>
      <c r="M1198" t="inlineStr">
        <is>
          <t>Data R</t>
        </is>
      </c>
    </row>
    <row r="1199">
      <c r="A1199" t="inlineStr">
        <is>
          <t>Regional 2</t>
        </is>
      </c>
      <c r="B1199">
        <f>IF('Data R2'!C203="","",'Data R2'!B203)</f>
        <v/>
      </c>
      <c r="C1199">
        <f>IF('Data R2'!C203="","",'Data R2'!C203)</f>
        <v/>
      </c>
      <c r="D1199">
        <f>IF('Data R2'!C203="","",'Data R2'!D203)</f>
        <v/>
      </c>
      <c r="E1199">
        <f>IF('Data R2'!C203="","",'Data R2'!E203)</f>
        <v/>
      </c>
      <c r="F1199">
        <f>IF('Data R2'!C203="","",'Data R2'!F203)</f>
        <v/>
      </c>
      <c r="G1199">
        <f>IF('Data R2'!C203="","",'Data R2'!AD203)</f>
        <v/>
      </c>
      <c r="H1199">
        <f>IF('Data R2'!C203="","",'Data R2'!AC203)</f>
        <v/>
      </c>
      <c r="I1199">
        <f>IF('Data R2'!C203="","",COUNTIF('Data R2'!J203,"&gt;0")+COUNTIF('Data R2'!L203,"&gt;0")+COUNTIF('Data R2'!N203,"&gt;0")+COUNTIF('Data R2'!P203,"&gt;0")+COUNTIF('Data R2'!R203,"&gt;0")+COUNTIF('Data R2'!T203,"&gt;0")+COUNTIF('Data R2'!V203,"&gt;0")+COUNTIF('Data R2'!X203,"&gt;0"))</f>
        <v/>
      </c>
      <c r="J1199">
        <f>IF('Data R2'!C203="","",IF((COUNTIF('Data R2'!K203,"&gt;0")+COUNTIF('Data R2'!M203,"&gt;0")+COUNTIF('Data R2'!O203,"&gt;0")+COUNTIF('Data R2'!Q203,"&gt;0")+COUNTIF('Data R2'!S203,"&gt;0")+COUNTIF('Data R2'!U203,"&gt;0")+COUNTIF('Data R2'!W203,"&gt;0")+COUNTIF('Data R2'!Y203,"&gt;0"))&gt;0,1,0))</f>
        <v/>
      </c>
      <c r="M1199" t="inlineStr">
        <is>
          <t>Data R</t>
        </is>
      </c>
    </row>
    <row r="1200">
      <c r="A1200" t="inlineStr">
        <is>
          <t>Regional 2</t>
        </is>
      </c>
      <c r="B1200">
        <f>IF('Data R2'!C204="","",'Data R2'!B204)</f>
        <v/>
      </c>
      <c r="C1200">
        <f>IF('Data R2'!C204="","",'Data R2'!C204)</f>
        <v/>
      </c>
      <c r="D1200">
        <f>IF('Data R2'!C204="","",'Data R2'!D204)</f>
        <v/>
      </c>
      <c r="E1200">
        <f>IF('Data R2'!C204="","",'Data R2'!E204)</f>
        <v/>
      </c>
      <c r="F1200">
        <f>IF('Data R2'!C204="","",'Data R2'!F204)</f>
        <v/>
      </c>
      <c r="G1200">
        <f>IF('Data R2'!C204="","",'Data R2'!AD204)</f>
        <v/>
      </c>
      <c r="H1200">
        <f>IF('Data R2'!C204="","",'Data R2'!AC204)</f>
        <v/>
      </c>
      <c r="I1200">
        <f>IF('Data R2'!C204="","",COUNTIF('Data R2'!J204,"&gt;0")+COUNTIF('Data R2'!L204,"&gt;0")+COUNTIF('Data R2'!N204,"&gt;0")+COUNTIF('Data R2'!P204,"&gt;0")+COUNTIF('Data R2'!R204,"&gt;0")+COUNTIF('Data R2'!T204,"&gt;0")+COUNTIF('Data R2'!V204,"&gt;0")+COUNTIF('Data R2'!X204,"&gt;0"))</f>
        <v/>
      </c>
      <c r="J1200">
        <f>IF('Data R2'!C204="","",IF((COUNTIF('Data R2'!K204,"&gt;0")+COUNTIF('Data R2'!M204,"&gt;0")+COUNTIF('Data R2'!O204,"&gt;0")+COUNTIF('Data R2'!Q204,"&gt;0")+COUNTIF('Data R2'!S204,"&gt;0")+COUNTIF('Data R2'!U204,"&gt;0")+COUNTIF('Data R2'!W204,"&gt;0")+COUNTIF('Data R2'!Y204,"&gt;0"))&gt;0,1,0))</f>
        <v/>
      </c>
      <c r="M1200" t="inlineStr">
        <is>
          <t>Data R</t>
        </is>
      </c>
    </row>
    <row r="1201">
      <c r="A1201" t="inlineStr">
        <is>
          <t>Regional 2</t>
        </is>
      </c>
      <c r="B1201">
        <f>IF('Data R2'!C205="","",'Data R2'!B205)</f>
        <v/>
      </c>
      <c r="C1201">
        <f>IF('Data R2'!C205="","",'Data R2'!C205)</f>
        <v/>
      </c>
      <c r="D1201">
        <f>IF('Data R2'!C205="","",'Data R2'!D205)</f>
        <v/>
      </c>
      <c r="E1201">
        <f>IF('Data R2'!C205="","",'Data R2'!E205)</f>
        <v/>
      </c>
      <c r="F1201">
        <f>IF('Data R2'!C205="","",'Data R2'!F205)</f>
        <v/>
      </c>
      <c r="G1201">
        <f>IF('Data R2'!C205="","",'Data R2'!AD205)</f>
        <v/>
      </c>
      <c r="H1201">
        <f>IF('Data R2'!C205="","",'Data R2'!AC205)</f>
        <v/>
      </c>
      <c r="I1201">
        <f>IF('Data R2'!C205="","",COUNTIF('Data R2'!J205,"&gt;0")+COUNTIF('Data R2'!L205,"&gt;0")+COUNTIF('Data R2'!N205,"&gt;0")+COUNTIF('Data R2'!P205,"&gt;0")+COUNTIF('Data R2'!R205,"&gt;0")+COUNTIF('Data R2'!T205,"&gt;0")+COUNTIF('Data R2'!V205,"&gt;0")+COUNTIF('Data R2'!X205,"&gt;0"))</f>
        <v/>
      </c>
      <c r="J1201">
        <f>IF('Data R2'!C205="","",IF((COUNTIF('Data R2'!K205,"&gt;0")+COUNTIF('Data R2'!M205,"&gt;0")+COUNTIF('Data R2'!O205,"&gt;0")+COUNTIF('Data R2'!Q205,"&gt;0")+COUNTIF('Data R2'!S205,"&gt;0")+COUNTIF('Data R2'!U205,"&gt;0")+COUNTIF('Data R2'!W205,"&gt;0")+COUNTIF('Data R2'!Y205,"&gt;0"))&gt;0,1,0))</f>
        <v/>
      </c>
      <c r="M1201" t="inlineStr">
        <is>
          <t>Data R</t>
        </is>
      </c>
    </row>
    <row r="1202">
      <c r="A1202" t="inlineStr">
        <is>
          <t>Regional 2</t>
        </is>
      </c>
      <c r="B1202">
        <f>IF('Data R2'!C206="","",'Data R2'!B206)</f>
        <v/>
      </c>
      <c r="C1202">
        <f>IF('Data R2'!C206="","",'Data R2'!C206)</f>
        <v/>
      </c>
      <c r="D1202">
        <f>IF('Data R2'!C206="","",'Data R2'!D206)</f>
        <v/>
      </c>
      <c r="E1202">
        <f>IF('Data R2'!C206="","",'Data R2'!E206)</f>
        <v/>
      </c>
      <c r="F1202">
        <f>IF('Data R2'!C206="","",'Data R2'!F206)</f>
        <v/>
      </c>
      <c r="G1202">
        <f>IF('Data R2'!C206="","",'Data R2'!AD206)</f>
        <v/>
      </c>
      <c r="H1202">
        <f>IF('Data R2'!C206="","",'Data R2'!AC206)</f>
        <v/>
      </c>
      <c r="I1202">
        <f>IF('Data R2'!C206="","",COUNTIF('Data R2'!J206,"&gt;0")+COUNTIF('Data R2'!L206,"&gt;0")+COUNTIF('Data R2'!N206,"&gt;0")+COUNTIF('Data R2'!P206,"&gt;0")+COUNTIF('Data R2'!R206,"&gt;0")+COUNTIF('Data R2'!T206,"&gt;0")+COUNTIF('Data R2'!V206,"&gt;0")+COUNTIF('Data R2'!X206,"&gt;0"))</f>
        <v/>
      </c>
      <c r="J1202">
        <f>IF('Data R2'!C206="","",IF((COUNTIF('Data R2'!K206,"&gt;0")+COUNTIF('Data R2'!M206,"&gt;0")+COUNTIF('Data R2'!O206,"&gt;0")+COUNTIF('Data R2'!Q206,"&gt;0")+COUNTIF('Data R2'!S206,"&gt;0")+COUNTIF('Data R2'!U206,"&gt;0")+COUNTIF('Data R2'!W206,"&gt;0")+COUNTIF('Data R2'!Y206,"&gt;0"))&gt;0,1,0))</f>
        <v/>
      </c>
      <c r="M1202" t="inlineStr">
        <is>
          <t>Data R</t>
        </is>
      </c>
    </row>
    <row r="1203">
      <c r="A1203" t="inlineStr">
        <is>
          <t>Regional 2</t>
        </is>
      </c>
      <c r="B1203">
        <f>IF('Data R2'!C207="","",'Data R2'!B207)</f>
        <v/>
      </c>
      <c r="C1203">
        <f>IF('Data R2'!C207="","",'Data R2'!C207)</f>
        <v/>
      </c>
      <c r="D1203">
        <f>IF('Data R2'!C207="","",'Data R2'!D207)</f>
        <v/>
      </c>
      <c r="E1203">
        <f>IF('Data R2'!C207="","",'Data R2'!E207)</f>
        <v/>
      </c>
      <c r="F1203">
        <f>IF('Data R2'!C207="","",'Data R2'!F207)</f>
        <v/>
      </c>
      <c r="G1203">
        <f>IF('Data R2'!C207="","",'Data R2'!AD207)</f>
        <v/>
      </c>
      <c r="H1203">
        <f>IF('Data R2'!C207="","",'Data R2'!AC207)</f>
        <v/>
      </c>
      <c r="I1203">
        <f>IF('Data R2'!C207="","",COUNTIF('Data R2'!J207,"&gt;0")+COUNTIF('Data R2'!L207,"&gt;0")+COUNTIF('Data R2'!N207,"&gt;0")+COUNTIF('Data R2'!P207,"&gt;0")+COUNTIF('Data R2'!R207,"&gt;0")+COUNTIF('Data R2'!T207,"&gt;0")+COUNTIF('Data R2'!V207,"&gt;0")+COUNTIF('Data R2'!X207,"&gt;0"))</f>
        <v/>
      </c>
      <c r="J1203">
        <f>IF('Data R2'!C207="","",IF((COUNTIF('Data R2'!K207,"&gt;0")+COUNTIF('Data R2'!M207,"&gt;0")+COUNTIF('Data R2'!O207,"&gt;0")+COUNTIF('Data R2'!Q207,"&gt;0")+COUNTIF('Data R2'!S207,"&gt;0")+COUNTIF('Data R2'!U207,"&gt;0")+COUNTIF('Data R2'!W207,"&gt;0")+COUNTIF('Data R2'!Y207,"&gt;0"))&gt;0,1,0))</f>
        <v/>
      </c>
      <c r="M1203" t="inlineStr">
        <is>
          <t>Data R</t>
        </is>
      </c>
    </row>
    <row r="1204">
      <c r="A1204" t="inlineStr">
        <is>
          <t>Regional 2</t>
        </is>
      </c>
      <c r="B1204">
        <f>IF('Data R2'!C208="","",'Data R2'!B208)</f>
        <v/>
      </c>
      <c r="C1204">
        <f>IF('Data R2'!C208="","",'Data R2'!C208)</f>
        <v/>
      </c>
      <c r="D1204">
        <f>IF('Data R2'!C208="","",'Data R2'!D208)</f>
        <v/>
      </c>
      <c r="E1204">
        <f>IF('Data R2'!C208="","",'Data R2'!E208)</f>
        <v/>
      </c>
      <c r="F1204">
        <f>IF('Data R2'!C208="","",'Data R2'!F208)</f>
        <v/>
      </c>
      <c r="G1204">
        <f>IF('Data R2'!C208="","",'Data R2'!AD208)</f>
        <v/>
      </c>
      <c r="H1204">
        <f>IF('Data R2'!C208="","",'Data R2'!AC208)</f>
        <v/>
      </c>
      <c r="I1204">
        <f>IF('Data R2'!C208="","",COUNTIF('Data R2'!J208,"&gt;0")+COUNTIF('Data R2'!L208,"&gt;0")+COUNTIF('Data R2'!N208,"&gt;0")+COUNTIF('Data R2'!P208,"&gt;0")+COUNTIF('Data R2'!R208,"&gt;0")+COUNTIF('Data R2'!T208,"&gt;0")+COUNTIF('Data R2'!V208,"&gt;0")+COUNTIF('Data R2'!X208,"&gt;0"))</f>
        <v/>
      </c>
      <c r="J1204">
        <f>IF('Data R2'!C208="","",IF((COUNTIF('Data R2'!K208,"&gt;0")+COUNTIF('Data R2'!M208,"&gt;0")+COUNTIF('Data R2'!O208,"&gt;0")+COUNTIF('Data R2'!Q208,"&gt;0")+COUNTIF('Data R2'!S208,"&gt;0")+COUNTIF('Data R2'!U208,"&gt;0")+COUNTIF('Data R2'!W208,"&gt;0")+COUNTIF('Data R2'!Y208,"&gt;0"))&gt;0,1,0))</f>
        <v/>
      </c>
      <c r="M1204" t="inlineStr">
        <is>
          <t>Data R</t>
        </is>
      </c>
    </row>
    <row r="1205">
      <c r="A1205" t="inlineStr">
        <is>
          <t>Regional 2</t>
        </is>
      </c>
      <c r="B1205">
        <f>IF('Data R2'!C209="","",'Data R2'!B209)</f>
        <v/>
      </c>
      <c r="C1205">
        <f>IF('Data R2'!C209="","",'Data R2'!C209)</f>
        <v/>
      </c>
      <c r="D1205">
        <f>IF('Data R2'!C209="","",'Data R2'!D209)</f>
        <v/>
      </c>
      <c r="E1205">
        <f>IF('Data R2'!C209="","",'Data R2'!E209)</f>
        <v/>
      </c>
      <c r="F1205">
        <f>IF('Data R2'!C209="","",'Data R2'!F209)</f>
        <v/>
      </c>
      <c r="G1205">
        <f>IF('Data R2'!C209="","",'Data R2'!AD209)</f>
        <v/>
      </c>
      <c r="H1205">
        <f>IF('Data R2'!C209="","",'Data R2'!AC209)</f>
        <v/>
      </c>
      <c r="I1205">
        <f>IF('Data R2'!C209="","",COUNTIF('Data R2'!J209,"&gt;0")+COUNTIF('Data R2'!L209,"&gt;0")+COUNTIF('Data R2'!N209,"&gt;0")+COUNTIF('Data R2'!P209,"&gt;0")+COUNTIF('Data R2'!R209,"&gt;0")+COUNTIF('Data R2'!T209,"&gt;0")+COUNTIF('Data R2'!V209,"&gt;0")+COUNTIF('Data R2'!X209,"&gt;0"))</f>
        <v/>
      </c>
      <c r="J1205">
        <f>IF('Data R2'!C209="","",IF((COUNTIF('Data R2'!K209,"&gt;0")+COUNTIF('Data R2'!M209,"&gt;0")+COUNTIF('Data R2'!O209,"&gt;0")+COUNTIF('Data R2'!Q209,"&gt;0")+COUNTIF('Data R2'!S209,"&gt;0")+COUNTIF('Data R2'!U209,"&gt;0")+COUNTIF('Data R2'!W209,"&gt;0")+COUNTIF('Data R2'!Y209,"&gt;0"))&gt;0,1,0))</f>
        <v/>
      </c>
      <c r="M1205" t="inlineStr">
        <is>
          <t>Data R</t>
        </is>
      </c>
    </row>
    <row r="1206">
      <c r="A1206" t="inlineStr">
        <is>
          <t>Regional 2</t>
        </is>
      </c>
      <c r="B1206">
        <f>IF('Data R2'!C210="","",'Data R2'!B210)</f>
        <v/>
      </c>
      <c r="C1206">
        <f>IF('Data R2'!C210="","",'Data R2'!C210)</f>
        <v/>
      </c>
      <c r="D1206">
        <f>IF('Data R2'!C210="","",'Data R2'!D210)</f>
        <v/>
      </c>
      <c r="E1206">
        <f>IF('Data R2'!C210="","",'Data R2'!E210)</f>
        <v/>
      </c>
      <c r="F1206">
        <f>IF('Data R2'!C210="","",'Data R2'!F210)</f>
        <v/>
      </c>
      <c r="G1206">
        <f>IF('Data R2'!C210="","",'Data R2'!AD210)</f>
        <v/>
      </c>
      <c r="H1206">
        <f>IF('Data R2'!C210="","",'Data R2'!AC210)</f>
        <v/>
      </c>
      <c r="I1206">
        <f>IF('Data R2'!C210="","",COUNTIF('Data R2'!J210,"&gt;0")+COUNTIF('Data R2'!L210,"&gt;0")+COUNTIF('Data R2'!N210,"&gt;0")+COUNTIF('Data R2'!P210,"&gt;0")+COUNTIF('Data R2'!R210,"&gt;0")+COUNTIF('Data R2'!T210,"&gt;0")+COUNTIF('Data R2'!V210,"&gt;0")+COUNTIF('Data R2'!X210,"&gt;0"))</f>
        <v/>
      </c>
      <c r="J1206">
        <f>IF('Data R2'!C210="","",IF((COUNTIF('Data R2'!K210,"&gt;0")+COUNTIF('Data R2'!M210,"&gt;0")+COUNTIF('Data R2'!O210,"&gt;0")+COUNTIF('Data R2'!Q210,"&gt;0")+COUNTIF('Data R2'!S210,"&gt;0")+COUNTIF('Data R2'!U210,"&gt;0")+COUNTIF('Data R2'!W210,"&gt;0")+COUNTIF('Data R2'!Y210,"&gt;0"))&gt;0,1,0))</f>
        <v/>
      </c>
      <c r="M1206" t="inlineStr">
        <is>
          <t>Data R</t>
        </is>
      </c>
    </row>
    <row r="1207">
      <c r="A1207" t="inlineStr">
        <is>
          <t>Regional 2</t>
        </is>
      </c>
      <c r="B1207">
        <f>IF('Data R2'!C211="","",'Data R2'!B211)</f>
        <v/>
      </c>
      <c r="C1207">
        <f>IF('Data R2'!C211="","",'Data R2'!C211)</f>
        <v/>
      </c>
      <c r="D1207">
        <f>IF('Data R2'!C211="","",'Data R2'!D211)</f>
        <v/>
      </c>
      <c r="E1207">
        <f>IF('Data R2'!C211="","",'Data R2'!E211)</f>
        <v/>
      </c>
      <c r="F1207">
        <f>IF('Data R2'!C211="","",'Data R2'!F211)</f>
        <v/>
      </c>
      <c r="G1207">
        <f>IF('Data R2'!C211="","",'Data R2'!AD211)</f>
        <v/>
      </c>
      <c r="H1207">
        <f>IF('Data R2'!C211="","",'Data R2'!AC211)</f>
        <v/>
      </c>
      <c r="I1207">
        <f>IF('Data R2'!C211="","",COUNTIF('Data R2'!J211,"&gt;0")+COUNTIF('Data R2'!L211,"&gt;0")+COUNTIF('Data R2'!N211,"&gt;0")+COUNTIF('Data R2'!P211,"&gt;0")+COUNTIF('Data R2'!R211,"&gt;0")+COUNTIF('Data R2'!T211,"&gt;0")+COUNTIF('Data R2'!V211,"&gt;0")+COUNTIF('Data R2'!X211,"&gt;0"))</f>
        <v/>
      </c>
      <c r="J1207">
        <f>IF('Data R2'!C211="","",IF((COUNTIF('Data R2'!K211,"&gt;0")+COUNTIF('Data R2'!M211,"&gt;0")+COUNTIF('Data R2'!O211,"&gt;0")+COUNTIF('Data R2'!Q211,"&gt;0")+COUNTIF('Data R2'!S211,"&gt;0")+COUNTIF('Data R2'!U211,"&gt;0")+COUNTIF('Data R2'!W211,"&gt;0")+COUNTIF('Data R2'!Y211,"&gt;0"))&gt;0,1,0))</f>
        <v/>
      </c>
      <c r="M1207" t="inlineStr">
        <is>
          <t>Data R</t>
        </is>
      </c>
    </row>
    <row r="1208">
      <c r="A1208" t="inlineStr">
        <is>
          <t>Regional 2</t>
        </is>
      </c>
      <c r="B1208">
        <f>IF('Data R2'!C212="","",'Data R2'!B212)</f>
        <v/>
      </c>
      <c r="C1208">
        <f>IF('Data R2'!C212="","",'Data R2'!C212)</f>
        <v/>
      </c>
      <c r="D1208">
        <f>IF('Data R2'!C212="","",'Data R2'!D212)</f>
        <v/>
      </c>
      <c r="E1208">
        <f>IF('Data R2'!C212="","",'Data R2'!E212)</f>
        <v/>
      </c>
      <c r="F1208">
        <f>IF('Data R2'!C212="","",'Data R2'!F212)</f>
        <v/>
      </c>
      <c r="G1208">
        <f>IF('Data R2'!C212="","",'Data R2'!AD212)</f>
        <v/>
      </c>
      <c r="H1208">
        <f>IF('Data R2'!C212="","",'Data R2'!AC212)</f>
        <v/>
      </c>
      <c r="I1208">
        <f>IF('Data R2'!C212="","",COUNTIF('Data R2'!J212,"&gt;0")+COUNTIF('Data R2'!L212,"&gt;0")+COUNTIF('Data R2'!N212,"&gt;0")+COUNTIF('Data R2'!P212,"&gt;0")+COUNTIF('Data R2'!R212,"&gt;0")+COUNTIF('Data R2'!T212,"&gt;0")+COUNTIF('Data R2'!V212,"&gt;0")+COUNTIF('Data R2'!X212,"&gt;0"))</f>
        <v/>
      </c>
      <c r="J1208">
        <f>IF('Data R2'!C212="","",IF((COUNTIF('Data R2'!K212,"&gt;0")+COUNTIF('Data R2'!M212,"&gt;0")+COUNTIF('Data R2'!O212,"&gt;0")+COUNTIF('Data R2'!Q212,"&gt;0")+COUNTIF('Data R2'!S212,"&gt;0")+COUNTIF('Data R2'!U212,"&gt;0")+COUNTIF('Data R2'!W212,"&gt;0")+COUNTIF('Data R2'!Y212,"&gt;0"))&gt;0,1,0))</f>
        <v/>
      </c>
      <c r="M1208" t="inlineStr">
        <is>
          <t>Data R</t>
        </is>
      </c>
    </row>
    <row r="1209">
      <c r="A1209" t="inlineStr">
        <is>
          <t>Regional 2</t>
        </is>
      </c>
      <c r="B1209">
        <f>IF('Data R2'!C213="","",'Data R2'!B213)</f>
        <v/>
      </c>
      <c r="C1209">
        <f>IF('Data R2'!C213="","",'Data R2'!C213)</f>
        <v/>
      </c>
      <c r="D1209">
        <f>IF('Data R2'!C213="","",'Data R2'!D213)</f>
        <v/>
      </c>
      <c r="E1209">
        <f>IF('Data R2'!C213="","",'Data R2'!E213)</f>
        <v/>
      </c>
      <c r="F1209">
        <f>IF('Data R2'!C213="","",'Data R2'!F213)</f>
        <v/>
      </c>
      <c r="G1209">
        <f>IF('Data R2'!C213="","",'Data R2'!AD213)</f>
        <v/>
      </c>
      <c r="H1209">
        <f>IF('Data R2'!C213="","",'Data R2'!AC213)</f>
        <v/>
      </c>
      <c r="I1209">
        <f>IF('Data R2'!C213="","",COUNTIF('Data R2'!J213,"&gt;0")+COUNTIF('Data R2'!L213,"&gt;0")+COUNTIF('Data R2'!N213,"&gt;0")+COUNTIF('Data R2'!P213,"&gt;0")+COUNTIF('Data R2'!R213,"&gt;0")+COUNTIF('Data R2'!T213,"&gt;0")+COUNTIF('Data R2'!V213,"&gt;0")+COUNTIF('Data R2'!X213,"&gt;0"))</f>
        <v/>
      </c>
      <c r="J1209">
        <f>IF('Data R2'!C213="","",IF((COUNTIF('Data R2'!K213,"&gt;0")+COUNTIF('Data R2'!M213,"&gt;0")+COUNTIF('Data R2'!O213,"&gt;0")+COUNTIF('Data R2'!Q213,"&gt;0")+COUNTIF('Data R2'!S213,"&gt;0")+COUNTIF('Data R2'!U213,"&gt;0")+COUNTIF('Data R2'!W213,"&gt;0")+COUNTIF('Data R2'!Y213,"&gt;0"))&gt;0,1,0))</f>
        <v/>
      </c>
      <c r="M1209" t="inlineStr">
        <is>
          <t>Data R</t>
        </is>
      </c>
    </row>
    <row r="1210">
      <c r="A1210" t="inlineStr">
        <is>
          <t>Regional 2</t>
        </is>
      </c>
      <c r="B1210">
        <f>IF('Data R2'!C214="","",'Data R2'!B214)</f>
        <v/>
      </c>
      <c r="C1210">
        <f>IF('Data R2'!C214="","",'Data R2'!C214)</f>
        <v/>
      </c>
      <c r="D1210">
        <f>IF('Data R2'!C214="","",'Data R2'!D214)</f>
        <v/>
      </c>
      <c r="E1210">
        <f>IF('Data R2'!C214="","",'Data R2'!E214)</f>
        <v/>
      </c>
      <c r="F1210">
        <f>IF('Data R2'!C214="","",'Data R2'!F214)</f>
        <v/>
      </c>
      <c r="G1210">
        <f>IF('Data R2'!C214="","",'Data R2'!AD214)</f>
        <v/>
      </c>
      <c r="H1210">
        <f>IF('Data R2'!C214="","",'Data R2'!AC214)</f>
        <v/>
      </c>
      <c r="I1210">
        <f>IF('Data R2'!C214="","",COUNTIF('Data R2'!J214,"&gt;0")+COUNTIF('Data R2'!L214,"&gt;0")+COUNTIF('Data R2'!N214,"&gt;0")+COUNTIF('Data R2'!P214,"&gt;0")+COUNTIF('Data R2'!R214,"&gt;0")+COUNTIF('Data R2'!T214,"&gt;0")+COUNTIF('Data R2'!V214,"&gt;0")+COUNTIF('Data R2'!X214,"&gt;0"))</f>
        <v/>
      </c>
      <c r="J1210">
        <f>IF('Data R2'!C214="","",IF((COUNTIF('Data R2'!K214,"&gt;0")+COUNTIF('Data R2'!M214,"&gt;0")+COUNTIF('Data R2'!O214,"&gt;0")+COUNTIF('Data R2'!Q214,"&gt;0")+COUNTIF('Data R2'!S214,"&gt;0")+COUNTIF('Data R2'!U214,"&gt;0")+COUNTIF('Data R2'!W214,"&gt;0")+COUNTIF('Data R2'!Y214,"&gt;0"))&gt;0,1,0))</f>
        <v/>
      </c>
      <c r="M1210" t="inlineStr">
        <is>
          <t>Data R</t>
        </is>
      </c>
    </row>
    <row r="1211">
      <c r="A1211" t="inlineStr">
        <is>
          <t>Regional 2</t>
        </is>
      </c>
      <c r="B1211">
        <f>IF('Data R2'!C215="","",'Data R2'!B215)</f>
        <v/>
      </c>
      <c r="C1211">
        <f>IF('Data R2'!C215="","",'Data R2'!C215)</f>
        <v/>
      </c>
      <c r="D1211">
        <f>IF('Data R2'!C215="","",'Data R2'!D215)</f>
        <v/>
      </c>
      <c r="E1211">
        <f>IF('Data R2'!C215="","",'Data R2'!E215)</f>
        <v/>
      </c>
      <c r="F1211">
        <f>IF('Data R2'!C215="","",'Data R2'!F215)</f>
        <v/>
      </c>
      <c r="G1211">
        <f>IF('Data R2'!C215="","",'Data R2'!AD215)</f>
        <v/>
      </c>
      <c r="H1211">
        <f>IF('Data R2'!C215="","",'Data R2'!AC215)</f>
        <v/>
      </c>
      <c r="I1211">
        <f>IF('Data R2'!C215="","",COUNTIF('Data R2'!J215,"&gt;0")+COUNTIF('Data R2'!L215,"&gt;0")+COUNTIF('Data R2'!N215,"&gt;0")+COUNTIF('Data R2'!P215,"&gt;0")+COUNTIF('Data R2'!R215,"&gt;0")+COUNTIF('Data R2'!T215,"&gt;0")+COUNTIF('Data R2'!V215,"&gt;0")+COUNTIF('Data R2'!X215,"&gt;0"))</f>
        <v/>
      </c>
      <c r="J1211">
        <f>IF('Data R2'!C215="","",IF((COUNTIF('Data R2'!K215,"&gt;0")+COUNTIF('Data R2'!M215,"&gt;0")+COUNTIF('Data R2'!O215,"&gt;0")+COUNTIF('Data R2'!Q215,"&gt;0")+COUNTIF('Data R2'!S215,"&gt;0")+COUNTIF('Data R2'!U215,"&gt;0")+COUNTIF('Data R2'!W215,"&gt;0")+COUNTIF('Data R2'!Y215,"&gt;0"))&gt;0,1,0))</f>
        <v/>
      </c>
      <c r="M1211" t="inlineStr">
        <is>
          <t>Data R</t>
        </is>
      </c>
    </row>
    <row r="1212">
      <c r="A1212" t="inlineStr">
        <is>
          <t>Regional 2</t>
        </is>
      </c>
      <c r="B1212">
        <f>IF('Data R2'!C216="","",'Data R2'!B216)</f>
        <v/>
      </c>
      <c r="C1212">
        <f>IF('Data R2'!C216="","",'Data R2'!C216)</f>
        <v/>
      </c>
      <c r="D1212">
        <f>IF('Data R2'!C216="","",'Data R2'!D216)</f>
        <v/>
      </c>
      <c r="E1212">
        <f>IF('Data R2'!C216="","",'Data R2'!E216)</f>
        <v/>
      </c>
      <c r="F1212">
        <f>IF('Data R2'!C216="","",'Data R2'!F216)</f>
        <v/>
      </c>
      <c r="G1212">
        <f>IF('Data R2'!C216="","",'Data R2'!AD216)</f>
        <v/>
      </c>
      <c r="H1212">
        <f>IF('Data R2'!C216="","",'Data R2'!AC216)</f>
        <v/>
      </c>
      <c r="I1212">
        <f>IF('Data R2'!C216="","",COUNTIF('Data R2'!J216,"&gt;0")+COUNTIF('Data R2'!L216,"&gt;0")+COUNTIF('Data R2'!N216,"&gt;0")+COUNTIF('Data R2'!P216,"&gt;0")+COUNTIF('Data R2'!R216,"&gt;0")+COUNTIF('Data R2'!T216,"&gt;0")+COUNTIF('Data R2'!V216,"&gt;0")+COUNTIF('Data R2'!X216,"&gt;0"))</f>
        <v/>
      </c>
      <c r="J1212">
        <f>IF('Data R2'!C216="","",IF((COUNTIF('Data R2'!K216,"&gt;0")+COUNTIF('Data R2'!M216,"&gt;0")+COUNTIF('Data R2'!O216,"&gt;0")+COUNTIF('Data R2'!Q216,"&gt;0")+COUNTIF('Data R2'!S216,"&gt;0")+COUNTIF('Data R2'!U216,"&gt;0")+COUNTIF('Data R2'!W216,"&gt;0")+COUNTIF('Data R2'!Y216,"&gt;0"))&gt;0,1,0))</f>
        <v/>
      </c>
      <c r="M1212" t="inlineStr">
        <is>
          <t>Data R</t>
        </is>
      </c>
    </row>
    <row r="1213">
      <c r="A1213" t="inlineStr">
        <is>
          <t>Regional 2</t>
        </is>
      </c>
      <c r="B1213">
        <f>IF('Data R2'!C217="","",'Data R2'!B217)</f>
        <v/>
      </c>
      <c r="C1213">
        <f>IF('Data R2'!C217="","",'Data R2'!C217)</f>
        <v/>
      </c>
      <c r="D1213">
        <f>IF('Data R2'!C217="","",'Data R2'!D217)</f>
        <v/>
      </c>
      <c r="E1213">
        <f>IF('Data R2'!C217="","",'Data R2'!E217)</f>
        <v/>
      </c>
      <c r="F1213">
        <f>IF('Data R2'!C217="","",'Data R2'!F217)</f>
        <v/>
      </c>
      <c r="G1213">
        <f>IF('Data R2'!C217="","",'Data R2'!AD217)</f>
        <v/>
      </c>
      <c r="H1213">
        <f>IF('Data R2'!C217="","",'Data R2'!AC217)</f>
        <v/>
      </c>
      <c r="I1213">
        <f>IF('Data R2'!C217="","",COUNTIF('Data R2'!J217,"&gt;0")+COUNTIF('Data R2'!L217,"&gt;0")+COUNTIF('Data R2'!N217,"&gt;0")+COUNTIF('Data R2'!P217,"&gt;0")+COUNTIF('Data R2'!R217,"&gt;0")+COUNTIF('Data R2'!T217,"&gt;0")+COUNTIF('Data R2'!V217,"&gt;0")+COUNTIF('Data R2'!X217,"&gt;0"))</f>
        <v/>
      </c>
      <c r="J1213">
        <f>IF('Data R2'!C217="","",IF((COUNTIF('Data R2'!K217,"&gt;0")+COUNTIF('Data R2'!M217,"&gt;0")+COUNTIF('Data R2'!O217,"&gt;0")+COUNTIF('Data R2'!Q217,"&gt;0")+COUNTIF('Data R2'!S217,"&gt;0")+COUNTIF('Data R2'!U217,"&gt;0")+COUNTIF('Data R2'!W217,"&gt;0")+COUNTIF('Data R2'!Y217,"&gt;0"))&gt;0,1,0))</f>
        <v/>
      </c>
      <c r="M1213" t="inlineStr">
        <is>
          <t>Data R</t>
        </is>
      </c>
    </row>
    <row r="1214">
      <c r="A1214" t="inlineStr">
        <is>
          <t>Regional 2</t>
        </is>
      </c>
      <c r="B1214">
        <f>IF('Data R2'!C218="","",'Data R2'!B218)</f>
        <v/>
      </c>
      <c r="C1214">
        <f>IF('Data R2'!C218="","",'Data R2'!C218)</f>
        <v/>
      </c>
      <c r="D1214">
        <f>IF('Data R2'!C218="","",'Data R2'!D218)</f>
        <v/>
      </c>
      <c r="E1214">
        <f>IF('Data R2'!C218="","",'Data R2'!E218)</f>
        <v/>
      </c>
      <c r="F1214">
        <f>IF('Data R2'!C218="","",'Data R2'!F218)</f>
        <v/>
      </c>
      <c r="G1214">
        <f>IF('Data R2'!C218="","",'Data R2'!AD218)</f>
        <v/>
      </c>
      <c r="H1214">
        <f>IF('Data R2'!C218="","",'Data R2'!AC218)</f>
        <v/>
      </c>
      <c r="I1214">
        <f>IF('Data R2'!C218="","",COUNTIF('Data R2'!J218,"&gt;0")+COUNTIF('Data R2'!L218,"&gt;0")+COUNTIF('Data R2'!N218,"&gt;0")+COUNTIF('Data R2'!P218,"&gt;0")+COUNTIF('Data R2'!R218,"&gt;0")+COUNTIF('Data R2'!T218,"&gt;0")+COUNTIF('Data R2'!V218,"&gt;0")+COUNTIF('Data R2'!X218,"&gt;0"))</f>
        <v/>
      </c>
      <c r="J1214">
        <f>IF('Data R2'!C218="","",IF((COUNTIF('Data R2'!K218,"&gt;0")+COUNTIF('Data R2'!M218,"&gt;0")+COUNTIF('Data R2'!O218,"&gt;0")+COUNTIF('Data R2'!Q218,"&gt;0")+COUNTIF('Data R2'!S218,"&gt;0")+COUNTIF('Data R2'!U218,"&gt;0")+COUNTIF('Data R2'!W218,"&gt;0")+COUNTIF('Data R2'!Y218,"&gt;0"))&gt;0,1,0))</f>
        <v/>
      </c>
      <c r="M1214" t="inlineStr">
        <is>
          <t>Data R</t>
        </is>
      </c>
    </row>
    <row r="1215">
      <c r="A1215" t="inlineStr">
        <is>
          <t>Regional 2</t>
        </is>
      </c>
      <c r="B1215">
        <f>IF('Data R2'!C219="","",'Data R2'!B219)</f>
        <v/>
      </c>
      <c r="C1215">
        <f>IF('Data R2'!C219="","",'Data R2'!C219)</f>
        <v/>
      </c>
      <c r="D1215">
        <f>IF('Data R2'!C219="","",'Data R2'!D219)</f>
        <v/>
      </c>
      <c r="E1215">
        <f>IF('Data R2'!C219="","",'Data R2'!E219)</f>
        <v/>
      </c>
      <c r="F1215">
        <f>IF('Data R2'!C219="","",'Data R2'!F219)</f>
        <v/>
      </c>
      <c r="G1215">
        <f>IF('Data R2'!C219="","",'Data R2'!AD219)</f>
        <v/>
      </c>
      <c r="H1215">
        <f>IF('Data R2'!C219="","",'Data R2'!AC219)</f>
        <v/>
      </c>
      <c r="I1215">
        <f>IF('Data R2'!C219="","",COUNTIF('Data R2'!J219,"&gt;0")+COUNTIF('Data R2'!L219,"&gt;0")+COUNTIF('Data R2'!N219,"&gt;0")+COUNTIF('Data R2'!P219,"&gt;0")+COUNTIF('Data R2'!R219,"&gt;0")+COUNTIF('Data R2'!T219,"&gt;0")+COUNTIF('Data R2'!V219,"&gt;0")+COUNTIF('Data R2'!X219,"&gt;0"))</f>
        <v/>
      </c>
      <c r="J1215">
        <f>IF('Data R2'!C219="","",IF((COUNTIF('Data R2'!K219,"&gt;0")+COUNTIF('Data R2'!M219,"&gt;0")+COUNTIF('Data R2'!O219,"&gt;0")+COUNTIF('Data R2'!Q219,"&gt;0")+COUNTIF('Data R2'!S219,"&gt;0")+COUNTIF('Data R2'!U219,"&gt;0")+COUNTIF('Data R2'!W219,"&gt;0")+COUNTIF('Data R2'!Y219,"&gt;0"))&gt;0,1,0))</f>
        <v/>
      </c>
      <c r="M1215" t="inlineStr">
        <is>
          <t>Data R</t>
        </is>
      </c>
    </row>
    <row r="1216">
      <c r="A1216" t="inlineStr">
        <is>
          <t>Regional 2</t>
        </is>
      </c>
      <c r="B1216">
        <f>IF('Data R2'!C220="","",'Data R2'!B220)</f>
        <v/>
      </c>
      <c r="C1216">
        <f>IF('Data R2'!C220="","",'Data R2'!C220)</f>
        <v/>
      </c>
      <c r="D1216">
        <f>IF('Data R2'!C220="","",'Data R2'!D220)</f>
        <v/>
      </c>
      <c r="E1216">
        <f>IF('Data R2'!C220="","",'Data R2'!E220)</f>
        <v/>
      </c>
      <c r="F1216">
        <f>IF('Data R2'!C220="","",'Data R2'!F220)</f>
        <v/>
      </c>
      <c r="G1216">
        <f>IF('Data R2'!C220="","",'Data R2'!AD220)</f>
        <v/>
      </c>
      <c r="H1216">
        <f>IF('Data R2'!C220="","",'Data R2'!AC220)</f>
        <v/>
      </c>
      <c r="I1216">
        <f>IF('Data R2'!C220="","",COUNTIF('Data R2'!J220,"&gt;0")+COUNTIF('Data R2'!L220,"&gt;0")+COUNTIF('Data R2'!N220,"&gt;0")+COUNTIF('Data R2'!P220,"&gt;0")+COUNTIF('Data R2'!R220,"&gt;0")+COUNTIF('Data R2'!T220,"&gt;0")+COUNTIF('Data R2'!V220,"&gt;0")+COUNTIF('Data R2'!X220,"&gt;0"))</f>
        <v/>
      </c>
      <c r="J1216">
        <f>IF('Data R2'!C220="","",IF((COUNTIF('Data R2'!K220,"&gt;0")+COUNTIF('Data R2'!M220,"&gt;0")+COUNTIF('Data R2'!O220,"&gt;0")+COUNTIF('Data R2'!Q220,"&gt;0")+COUNTIF('Data R2'!S220,"&gt;0")+COUNTIF('Data R2'!U220,"&gt;0")+COUNTIF('Data R2'!W220,"&gt;0")+COUNTIF('Data R2'!Y220,"&gt;0"))&gt;0,1,0))</f>
        <v/>
      </c>
      <c r="M1216" t="inlineStr">
        <is>
          <t>Data R</t>
        </is>
      </c>
    </row>
    <row r="1217">
      <c r="A1217" t="inlineStr">
        <is>
          <t>Regional 2</t>
        </is>
      </c>
      <c r="B1217">
        <f>IF('Data R2'!C221="","",'Data R2'!B221)</f>
        <v/>
      </c>
      <c r="C1217">
        <f>IF('Data R2'!C221="","",'Data R2'!C221)</f>
        <v/>
      </c>
      <c r="D1217">
        <f>IF('Data R2'!C221="","",'Data R2'!D221)</f>
        <v/>
      </c>
      <c r="E1217">
        <f>IF('Data R2'!C221="","",'Data R2'!E221)</f>
        <v/>
      </c>
      <c r="F1217">
        <f>IF('Data R2'!C221="","",'Data R2'!F221)</f>
        <v/>
      </c>
      <c r="G1217">
        <f>IF('Data R2'!C221="","",'Data R2'!AD221)</f>
        <v/>
      </c>
      <c r="H1217">
        <f>IF('Data R2'!C221="","",'Data R2'!AC221)</f>
        <v/>
      </c>
      <c r="I1217">
        <f>IF('Data R2'!C221="","",COUNTIF('Data R2'!J221,"&gt;0")+COUNTIF('Data R2'!L221,"&gt;0")+COUNTIF('Data R2'!N221,"&gt;0")+COUNTIF('Data R2'!P221,"&gt;0")+COUNTIF('Data R2'!R221,"&gt;0")+COUNTIF('Data R2'!T221,"&gt;0")+COUNTIF('Data R2'!V221,"&gt;0")+COUNTIF('Data R2'!X221,"&gt;0"))</f>
        <v/>
      </c>
      <c r="J1217">
        <f>IF('Data R2'!C221="","",IF((COUNTIF('Data R2'!K221,"&gt;0")+COUNTIF('Data R2'!M221,"&gt;0")+COUNTIF('Data R2'!O221,"&gt;0")+COUNTIF('Data R2'!Q221,"&gt;0")+COUNTIF('Data R2'!S221,"&gt;0")+COUNTIF('Data R2'!U221,"&gt;0")+COUNTIF('Data R2'!W221,"&gt;0")+COUNTIF('Data R2'!Y221,"&gt;0"))&gt;0,1,0))</f>
        <v/>
      </c>
      <c r="M1217" t="inlineStr">
        <is>
          <t>Data R</t>
        </is>
      </c>
    </row>
    <row r="1218">
      <c r="A1218" t="inlineStr">
        <is>
          <t>Regional 2</t>
        </is>
      </c>
      <c r="B1218">
        <f>IF('Data R2'!C222="","",'Data R2'!B222)</f>
        <v/>
      </c>
      <c r="C1218">
        <f>IF('Data R2'!C222="","",'Data R2'!C222)</f>
        <v/>
      </c>
      <c r="D1218">
        <f>IF('Data R2'!C222="","",'Data R2'!D222)</f>
        <v/>
      </c>
      <c r="E1218">
        <f>IF('Data R2'!C222="","",'Data R2'!E222)</f>
        <v/>
      </c>
      <c r="F1218">
        <f>IF('Data R2'!C222="","",'Data R2'!F222)</f>
        <v/>
      </c>
      <c r="G1218">
        <f>IF('Data R2'!C222="","",'Data R2'!AD222)</f>
        <v/>
      </c>
      <c r="H1218">
        <f>IF('Data R2'!C222="","",'Data R2'!AC222)</f>
        <v/>
      </c>
      <c r="I1218">
        <f>IF('Data R2'!C222="","",COUNTIF('Data R2'!J222,"&gt;0")+COUNTIF('Data R2'!L222,"&gt;0")+COUNTIF('Data R2'!N222,"&gt;0")+COUNTIF('Data R2'!P222,"&gt;0")+COUNTIF('Data R2'!R222,"&gt;0")+COUNTIF('Data R2'!T222,"&gt;0")+COUNTIF('Data R2'!V222,"&gt;0")+COUNTIF('Data R2'!X222,"&gt;0"))</f>
        <v/>
      </c>
      <c r="J1218">
        <f>IF('Data R2'!C222="","",IF((COUNTIF('Data R2'!K222,"&gt;0")+COUNTIF('Data R2'!M222,"&gt;0")+COUNTIF('Data R2'!O222,"&gt;0")+COUNTIF('Data R2'!Q222,"&gt;0")+COUNTIF('Data R2'!S222,"&gt;0")+COUNTIF('Data R2'!U222,"&gt;0")+COUNTIF('Data R2'!W222,"&gt;0")+COUNTIF('Data R2'!Y222,"&gt;0"))&gt;0,1,0))</f>
        <v/>
      </c>
      <c r="M1218" t="inlineStr">
        <is>
          <t>Data R</t>
        </is>
      </c>
    </row>
    <row r="1219">
      <c r="A1219" t="inlineStr">
        <is>
          <t>Regional 2</t>
        </is>
      </c>
      <c r="B1219">
        <f>IF('Data R2'!C223="","",'Data R2'!B223)</f>
        <v/>
      </c>
      <c r="C1219">
        <f>IF('Data R2'!C223="","",'Data R2'!C223)</f>
        <v/>
      </c>
      <c r="D1219">
        <f>IF('Data R2'!C223="","",'Data R2'!D223)</f>
        <v/>
      </c>
      <c r="E1219">
        <f>IF('Data R2'!C223="","",'Data R2'!E223)</f>
        <v/>
      </c>
      <c r="F1219">
        <f>IF('Data R2'!C223="","",'Data R2'!F223)</f>
        <v/>
      </c>
      <c r="G1219">
        <f>IF('Data R2'!C223="","",'Data R2'!AD223)</f>
        <v/>
      </c>
      <c r="H1219">
        <f>IF('Data R2'!C223="","",'Data R2'!AC223)</f>
        <v/>
      </c>
      <c r="I1219">
        <f>IF('Data R2'!C223="","",COUNTIF('Data R2'!J223,"&gt;0")+COUNTIF('Data R2'!L223,"&gt;0")+COUNTIF('Data R2'!N223,"&gt;0")+COUNTIF('Data R2'!P223,"&gt;0")+COUNTIF('Data R2'!R223,"&gt;0")+COUNTIF('Data R2'!T223,"&gt;0")+COUNTIF('Data R2'!V223,"&gt;0")+COUNTIF('Data R2'!X223,"&gt;0"))</f>
        <v/>
      </c>
      <c r="J1219">
        <f>IF('Data R2'!C223="","",IF((COUNTIF('Data R2'!K223,"&gt;0")+COUNTIF('Data R2'!M223,"&gt;0")+COUNTIF('Data R2'!O223,"&gt;0")+COUNTIF('Data R2'!Q223,"&gt;0")+COUNTIF('Data R2'!S223,"&gt;0")+COUNTIF('Data R2'!U223,"&gt;0")+COUNTIF('Data R2'!W223,"&gt;0")+COUNTIF('Data R2'!Y223,"&gt;0"))&gt;0,1,0))</f>
        <v/>
      </c>
      <c r="M1219" t="inlineStr">
        <is>
          <t>Data R</t>
        </is>
      </c>
    </row>
    <row r="1220">
      <c r="A1220" t="inlineStr">
        <is>
          <t>Regional 2</t>
        </is>
      </c>
      <c r="B1220">
        <f>IF('Data R2'!C224="","",'Data R2'!B224)</f>
        <v/>
      </c>
      <c r="C1220">
        <f>IF('Data R2'!C224="","",'Data R2'!C224)</f>
        <v/>
      </c>
      <c r="D1220">
        <f>IF('Data R2'!C224="","",'Data R2'!D224)</f>
        <v/>
      </c>
      <c r="E1220">
        <f>IF('Data R2'!C224="","",'Data R2'!E224)</f>
        <v/>
      </c>
      <c r="F1220">
        <f>IF('Data R2'!C224="","",'Data R2'!F224)</f>
        <v/>
      </c>
      <c r="G1220">
        <f>IF('Data R2'!C224="","",'Data R2'!AD224)</f>
        <v/>
      </c>
      <c r="H1220">
        <f>IF('Data R2'!C224="","",'Data R2'!AC224)</f>
        <v/>
      </c>
      <c r="I1220">
        <f>IF('Data R2'!C224="","",COUNTIF('Data R2'!J224,"&gt;0")+COUNTIF('Data R2'!L224,"&gt;0")+COUNTIF('Data R2'!N224,"&gt;0")+COUNTIF('Data R2'!P224,"&gt;0")+COUNTIF('Data R2'!R224,"&gt;0")+COUNTIF('Data R2'!T224,"&gt;0")+COUNTIF('Data R2'!V224,"&gt;0")+COUNTIF('Data R2'!X224,"&gt;0"))</f>
        <v/>
      </c>
      <c r="J1220">
        <f>IF('Data R2'!C224="","",IF((COUNTIF('Data R2'!K224,"&gt;0")+COUNTIF('Data R2'!M224,"&gt;0")+COUNTIF('Data R2'!O224,"&gt;0")+COUNTIF('Data R2'!Q224,"&gt;0")+COUNTIF('Data R2'!S224,"&gt;0")+COUNTIF('Data R2'!U224,"&gt;0")+COUNTIF('Data R2'!W224,"&gt;0")+COUNTIF('Data R2'!Y224,"&gt;0"))&gt;0,1,0))</f>
        <v/>
      </c>
      <c r="M1220" t="inlineStr">
        <is>
          <t>Data R</t>
        </is>
      </c>
    </row>
    <row r="1221">
      <c r="A1221" t="inlineStr">
        <is>
          <t>Regional 2</t>
        </is>
      </c>
      <c r="B1221">
        <f>IF('Data R2'!C225="","",'Data R2'!B225)</f>
        <v/>
      </c>
      <c r="C1221">
        <f>IF('Data R2'!C225="","",'Data R2'!C225)</f>
        <v/>
      </c>
      <c r="D1221">
        <f>IF('Data R2'!C225="","",'Data R2'!D225)</f>
        <v/>
      </c>
      <c r="E1221">
        <f>IF('Data R2'!C225="","",'Data R2'!E225)</f>
        <v/>
      </c>
      <c r="F1221">
        <f>IF('Data R2'!C225="","",'Data R2'!F225)</f>
        <v/>
      </c>
      <c r="G1221">
        <f>IF('Data R2'!C225="","",'Data R2'!AD225)</f>
        <v/>
      </c>
      <c r="H1221">
        <f>IF('Data R2'!C225="","",'Data R2'!AC225)</f>
        <v/>
      </c>
      <c r="I1221">
        <f>IF('Data R2'!C225="","",COUNTIF('Data R2'!J225,"&gt;0")+COUNTIF('Data R2'!L225,"&gt;0")+COUNTIF('Data R2'!N225,"&gt;0")+COUNTIF('Data R2'!P225,"&gt;0")+COUNTIF('Data R2'!R225,"&gt;0")+COUNTIF('Data R2'!T225,"&gt;0")+COUNTIF('Data R2'!V225,"&gt;0")+COUNTIF('Data R2'!X225,"&gt;0"))</f>
        <v/>
      </c>
      <c r="J1221">
        <f>IF('Data R2'!C225="","",IF((COUNTIF('Data R2'!K225,"&gt;0")+COUNTIF('Data R2'!M225,"&gt;0")+COUNTIF('Data R2'!O225,"&gt;0")+COUNTIF('Data R2'!Q225,"&gt;0")+COUNTIF('Data R2'!S225,"&gt;0")+COUNTIF('Data R2'!U225,"&gt;0")+COUNTIF('Data R2'!W225,"&gt;0")+COUNTIF('Data R2'!Y225,"&gt;0"))&gt;0,1,0))</f>
        <v/>
      </c>
      <c r="M1221" t="inlineStr">
        <is>
          <t>Data R</t>
        </is>
      </c>
    </row>
    <row r="1222">
      <c r="A1222" t="inlineStr">
        <is>
          <t>Regional 2</t>
        </is>
      </c>
      <c r="B1222">
        <f>IF('Data R2'!C226="","",'Data R2'!B226)</f>
        <v/>
      </c>
      <c r="C1222">
        <f>IF('Data R2'!C226="","",'Data R2'!C226)</f>
        <v/>
      </c>
      <c r="D1222">
        <f>IF('Data R2'!C226="","",'Data R2'!D226)</f>
        <v/>
      </c>
      <c r="E1222">
        <f>IF('Data R2'!C226="","",'Data R2'!E226)</f>
        <v/>
      </c>
      <c r="F1222">
        <f>IF('Data R2'!C226="","",'Data R2'!F226)</f>
        <v/>
      </c>
      <c r="G1222">
        <f>IF('Data R2'!C226="","",'Data R2'!AD226)</f>
        <v/>
      </c>
      <c r="H1222">
        <f>IF('Data R2'!C226="","",'Data R2'!AC226)</f>
        <v/>
      </c>
      <c r="I1222">
        <f>IF('Data R2'!C226="","",COUNTIF('Data R2'!J226,"&gt;0")+COUNTIF('Data R2'!L226,"&gt;0")+COUNTIF('Data R2'!N226,"&gt;0")+COUNTIF('Data R2'!P226,"&gt;0")+COUNTIF('Data R2'!R226,"&gt;0")+COUNTIF('Data R2'!T226,"&gt;0")+COUNTIF('Data R2'!V226,"&gt;0")+COUNTIF('Data R2'!X226,"&gt;0"))</f>
        <v/>
      </c>
      <c r="J1222">
        <f>IF('Data R2'!C226="","",IF((COUNTIF('Data R2'!K226,"&gt;0")+COUNTIF('Data R2'!M226,"&gt;0")+COUNTIF('Data R2'!O226,"&gt;0")+COUNTIF('Data R2'!Q226,"&gt;0")+COUNTIF('Data R2'!S226,"&gt;0")+COUNTIF('Data R2'!U226,"&gt;0")+COUNTIF('Data R2'!W226,"&gt;0")+COUNTIF('Data R2'!Y226,"&gt;0"))&gt;0,1,0))</f>
        <v/>
      </c>
      <c r="M1222" t="inlineStr">
        <is>
          <t>Data R</t>
        </is>
      </c>
    </row>
    <row r="1223">
      <c r="A1223" t="inlineStr">
        <is>
          <t>Regional 2</t>
        </is>
      </c>
      <c r="B1223">
        <f>IF('Data R2'!C227="","",'Data R2'!B227)</f>
        <v/>
      </c>
      <c r="C1223">
        <f>IF('Data R2'!C227="","",'Data R2'!C227)</f>
        <v/>
      </c>
      <c r="D1223">
        <f>IF('Data R2'!C227="","",'Data R2'!D227)</f>
        <v/>
      </c>
      <c r="E1223">
        <f>IF('Data R2'!C227="","",'Data R2'!E227)</f>
        <v/>
      </c>
      <c r="F1223">
        <f>IF('Data R2'!C227="","",'Data R2'!F227)</f>
        <v/>
      </c>
      <c r="G1223">
        <f>IF('Data R2'!C227="","",'Data R2'!AD227)</f>
        <v/>
      </c>
      <c r="H1223">
        <f>IF('Data R2'!C227="","",'Data R2'!AC227)</f>
        <v/>
      </c>
      <c r="I1223">
        <f>IF('Data R2'!C227="","",COUNTIF('Data R2'!J227,"&gt;0")+COUNTIF('Data R2'!L227,"&gt;0")+COUNTIF('Data R2'!N227,"&gt;0")+COUNTIF('Data R2'!P227,"&gt;0")+COUNTIF('Data R2'!R227,"&gt;0")+COUNTIF('Data R2'!T227,"&gt;0")+COUNTIF('Data R2'!V227,"&gt;0")+COUNTIF('Data R2'!X227,"&gt;0"))</f>
        <v/>
      </c>
      <c r="J1223">
        <f>IF('Data R2'!C227="","",IF((COUNTIF('Data R2'!K227,"&gt;0")+COUNTIF('Data R2'!M227,"&gt;0")+COUNTIF('Data R2'!O227,"&gt;0")+COUNTIF('Data R2'!Q227,"&gt;0")+COUNTIF('Data R2'!S227,"&gt;0")+COUNTIF('Data R2'!U227,"&gt;0")+COUNTIF('Data R2'!W227,"&gt;0")+COUNTIF('Data R2'!Y227,"&gt;0"))&gt;0,1,0))</f>
        <v/>
      </c>
      <c r="M1223" t="inlineStr">
        <is>
          <t>Data R</t>
        </is>
      </c>
    </row>
    <row r="1224">
      <c r="A1224" t="inlineStr">
        <is>
          <t>Regional 2</t>
        </is>
      </c>
      <c r="B1224">
        <f>IF('Data R2'!C228="","",'Data R2'!B228)</f>
        <v/>
      </c>
      <c r="C1224">
        <f>IF('Data R2'!C228="","",'Data R2'!C228)</f>
        <v/>
      </c>
      <c r="D1224">
        <f>IF('Data R2'!C228="","",'Data R2'!D228)</f>
        <v/>
      </c>
      <c r="E1224">
        <f>IF('Data R2'!C228="","",'Data R2'!E228)</f>
        <v/>
      </c>
      <c r="F1224">
        <f>IF('Data R2'!C228="","",'Data R2'!F228)</f>
        <v/>
      </c>
      <c r="G1224">
        <f>IF('Data R2'!C228="","",'Data R2'!AD228)</f>
        <v/>
      </c>
      <c r="H1224">
        <f>IF('Data R2'!C228="","",'Data R2'!AC228)</f>
        <v/>
      </c>
      <c r="I1224">
        <f>IF('Data R2'!C228="","",COUNTIF('Data R2'!J228,"&gt;0")+COUNTIF('Data R2'!L228,"&gt;0")+COUNTIF('Data R2'!N228,"&gt;0")+COUNTIF('Data R2'!P228,"&gt;0")+COUNTIF('Data R2'!R228,"&gt;0")+COUNTIF('Data R2'!T228,"&gt;0")+COUNTIF('Data R2'!V228,"&gt;0")+COUNTIF('Data R2'!X228,"&gt;0"))</f>
        <v/>
      </c>
      <c r="J1224">
        <f>IF('Data R2'!C228="","",IF((COUNTIF('Data R2'!K228,"&gt;0")+COUNTIF('Data R2'!M228,"&gt;0")+COUNTIF('Data R2'!O228,"&gt;0")+COUNTIF('Data R2'!Q228,"&gt;0")+COUNTIF('Data R2'!S228,"&gt;0")+COUNTIF('Data R2'!U228,"&gt;0")+COUNTIF('Data R2'!W228,"&gt;0")+COUNTIF('Data R2'!Y228,"&gt;0"))&gt;0,1,0))</f>
        <v/>
      </c>
      <c r="M1224" t="inlineStr">
        <is>
          <t>Data R</t>
        </is>
      </c>
    </row>
    <row r="1225">
      <c r="A1225" t="inlineStr">
        <is>
          <t>Regional 2</t>
        </is>
      </c>
      <c r="B1225">
        <f>IF('Data R2'!C229="","",'Data R2'!B229)</f>
        <v/>
      </c>
      <c r="C1225">
        <f>IF('Data R2'!C229="","",'Data R2'!C229)</f>
        <v/>
      </c>
      <c r="D1225">
        <f>IF('Data R2'!C229="","",'Data R2'!D229)</f>
        <v/>
      </c>
      <c r="E1225">
        <f>IF('Data R2'!C229="","",'Data R2'!E229)</f>
        <v/>
      </c>
      <c r="F1225">
        <f>IF('Data R2'!C229="","",'Data R2'!F229)</f>
        <v/>
      </c>
      <c r="G1225">
        <f>IF('Data R2'!C229="","",'Data R2'!AD229)</f>
        <v/>
      </c>
      <c r="H1225">
        <f>IF('Data R2'!C229="","",'Data R2'!AC229)</f>
        <v/>
      </c>
      <c r="I1225">
        <f>IF('Data R2'!C229="","",COUNTIF('Data R2'!J229,"&gt;0")+COUNTIF('Data R2'!L229,"&gt;0")+COUNTIF('Data R2'!N229,"&gt;0")+COUNTIF('Data R2'!P229,"&gt;0")+COUNTIF('Data R2'!R229,"&gt;0")+COUNTIF('Data R2'!T229,"&gt;0")+COUNTIF('Data R2'!V229,"&gt;0")+COUNTIF('Data R2'!X229,"&gt;0"))</f>
        <v/>
      </c>
      <c r="J1225">
        <f>IF('Data R2'!C229="","",IF((COUNTIF('Data R2'!K229,"&gt;0")+COUNTIF('Data R2'!M229,"&gt;0")+COUNTIF('Data R2'!O229,"&gt;0")+COUNTIF('Data R2'!Q229,"&gt;0")+COUNTIF('Data R2'!S229,"&gt;0")+COUNTIF('Data R2'!U229,"&gt;0")+COUNTIF('Data R2'!W229,"&gt;0")+COUNTIF('Data R2'!Y229,"&gt;0"))&gt;0,1,0))</f>
        <v/>
      </c>
      <c r="M1225" t="inlineStr">
        <is>
          <t>Data R</t>
        </is>
      </c>
    </row>
    <row r="1226">
      <c r="A1226" t="inlineStr">
        <is>
          <t>Regional 2</t>
        </is>
      </c>
      <c r="B1226">
        <f>IF('Data R2'!C230="","",'Data R2'!B230)</f>
        <v/>
      </c>
      <c r="C1226">
        <f>IF('Data R2'!C230="","",'Data R2'!C230)</f>
        <v/>
      </c>
      <c r="D1226">
        <f>IF('Data R2'!C230="","",'Data R2'!D230)</f>
        <v/>
      </c>
      <c r="E1226">
        <f>IF('Data R2'!C230="","",'Data R2'!E230)</f>
        <v/>
      </c>
      <c r="F1226">
        <f>IF('Data R2'!C230="","",'Data R2'!F230)</f>
        <v/>
      </c>
      <c r="G1226">
        <f>IF('Data R2'!C230="","",'Data R2'!AD230)</f>
        <v/>
      </c>
      <c r="H1226">
        <f>IF('Data R2'!C230="","",'Data R2'!AC230)</f>
        <v/>
      </c>
      <c r="I1226">
        <f>IF('Data R2'!C230="","",COUNTIF('Data R2'!J230,"&gt;0")+COUNTIF('Data R2'!L230,"&gt;0")+COUNTIF('Data R2'!N230,"&gt;0")+COUNTIF('Data R2'!P230,"&gt;0")+COUNTIF('Data R2'!R230,"&gt;0")+COUNTIF('Data R2'!T230,"&gt;0")+COUNTIF('Data R2'!V230,"&gt;0")+COUNTIF('Data R2'!X230,"&gt;0"))</f>
        <v/>
      </c>
      <c r="J1226">
        <f>IF('Data R2'!C230="","",IF((COUNTIF('Data R2'!K230,"&gt;0")+COUNTIF('Data R2'!M230,"&gt;0")+COUNTIF('Data R2'!O230,"&gt;0")+COUNTIF('Data R2'!Q230,"&gt;0")+COUNTIF('Data R2'!S230,"&gt;0")+COUNTIF('Data R2'!U230,"&gt;0")+COUNTIF('Data R2'!W230,"&gt;0")+COUNTIF('Data R2'!Y230,"&gt;0"))&gt;0,1,0))</f>
        <v/>
      </c>
      <c r="M1226" t="inlineStr">
        <is>
          <t>Data R</t>
        </is>
      </c>
    </row>
    <row r="1227">
      <c r="A1227" t="inlineStr">
        <is>
          <t>Regional 2</t>
        </is>
      </c>
      <c r="B1227">
        <f>IF('Data R2'!C231="","",'Data R2'!B231)</f>
        <v/>
      </c>
      <c r="C1227">
        <f>IF('Data R2'!C231="","",'Data R2'!C231)</f>
        <v/>
      </c>
      <c r="D1227">
        <f>IF('Data R2'!C231="","",'Data R2'!D231)</f>
        <v/>
      </c>
      <c r="E1227">
        <f>IF('Data R2'!C231="","",'Data R2'!E231)</f>
        <v/>
      </c>
      <c r="F1227">
        <f>IF('Data R2'!C231="","",'Data R2'!F231)</f>
        <v/>
      </c>
      <c r="G1227">
        <f>IF('Data R2'!C231="","",'Data R2'!AD231)</f>
        <v/>
      </c>
      <c r="H1227">
        <f>IF('Data R2'!C231="","",'Data R2'!AC231)</f>
        <v/>
      </c>
      <c r="I1227">
        <f>IF('Data R2'!C231="","",COUNTIF('Data R2'!J231,"&gt;0")+COUNTIF('Data R2'!L231,"&gt;0")+COUNTIF('Data R2'!N231,"&gt;0")+COUNTIF('Data R2'!P231,"&gt;0")+COUNTIF('Data R2'!R231,"&gt;0")+COUNTIF('Data R2'!T231,"&gt;0")+COUNTIF('Data R2'!V231,"&gt;0")+COUNTIF('Data R2'!X231,"&gt;0"))</f>
        <v/>
      </c>
      <c r="J1227">
        <f>IF('Data R2'!C231="","",IF((COUNTIF('Data R2'!K231,"&gt;0")+COUNTIF('Data R2'!M231,"&gt;0")+COUNTIF('Data R2'!O231,"&gt;0")+COUNTIF('Data R2'!Q231,"&gt;0")+COUNTIF('Data R2'!S231,"&gt;0")+COUNTIF('Data R2'!U231,"&gt;0")+COUNTIF('Data R2'!W231,"&gt;0")+COUNTIF('Data R2'!Y231,"&gt;0"))&gt;0,1,0))</f>
        <v/>
      </c>
      <c r="M1227" t="inlineStr">
        <is>
          <t>Data R</t>
        </is>
      </c>
    </row>
    <row r="1228">
      <c r="A1228" t="inlineStr">
        <is>
          <t>Regional 2</t>
        </is>
      </c>
      <c r="B1228">
        <f>IF('Data R2'!C232="","",'Data R2'!B232)</f>
        <v/>
      </c>
      <c r="C1228">
        <f>IF('Data R2'!C232="","",'Data R2'!C232)</f>
        <v/>
      </c>
      <c r="D1228">
        <f>IF('Data R2'!C232="","",'Data R2'!D232)</f>
        <v/>
      </c>
      <c r="E1228">
        <f>IF('Data R2'!C232="","",'Data R2'!E232)</f>
        <v/>
      </c>
      <c r="F1228">
        <f>IF('Data R2'!C232="","",'Data R2'!F232)</f>
        <v/>
      </c>
      <c r="G1228">
        <f>IF('Data R2'!C232="","",'Data R2'!AD232)</f>
        <v/>
      </c>
      <c r="H1228">
        <f>IF('Data R2'!C232="","",'Data R2'!AC232)</f>
        <v/>
      </c>
      <c r="I1228">
        <f>IF('Data R2'!C232="","",COUNTIF('Data R2'!J232,"&gt;0")+COUNTIF('Data R2'!L232,"&gt;0")+COUNTIF('Data R2'!N232,"&gt;0")+COUNTIF('Data R2'!P232,"&gt;0")+COUNTIF('Data R2'!R232,"&gt;0")+COUNTIF('Data R2'!T232,"&gt;0")+COUNTIF('Data R2'!V232,"&gt;0")+COUNTIF('Data R2'!X232,"&gt;0"))</f>
        <v/>
      </c>
      <c r="J1228">
        <f>IF('Data R2'!C232="","",IF((COUNTIF('Data R2'!K232,"&gt;0")+COUNTIF('Data R2'!M232,"&gt;0")+COUNTIF('Data R2'!O232,"&gt;0")+COUNTIF('Data R2'!Q232,"&gt;0")+COUNTIF('Data R2'!S232,"&gt;0")+COUNTIF('Data R2'!U232,"&gt;0")+COUNTIF('Data R2'!W232,"&gt;0")+COUNTIF('Data R2'!Y232,"&gt;0"))&gt;0,1,0))</f>
        <v/>
      </c>
      <c r="M1228" t="inlineStr">
        <is>
          <t>Data R</t>
        </is>
      </c>
    </row>
    <row r="1229">
      <c r="A1229" t="inlineStr">
        <is>
          <t>Regional 2</t>
        </is>
      </c>
      <c r="B1229">
        <f>IF('Data R2'!C233="","",'Data R2'!B233)</f>
        <v/>
      </c>
      <c r="C1229">
        <f>IF('Data R2'!C233="","",'Data R2'!C233)</f>
        <v/>
      </c>
      <c r="D1229">
        <f>IF('Data R2'!C233="","",'Data R2'!D233)</f>
        <v/>
      </c>
      <c r="E1229">
        <f>IF('Data R2'!C233="","",'Data R2'!E233)</f>
        <v/>
      </c>
      <c r="F1229">
        <f>IF('Data R2'!C233="","",'Data R2'!F233)</f>
        <v/>
      </c>
      <c r="G1229">
        <f>IF('Data R2'!C233="","",'Data R2'!AD233)</f>
        <v/>
      </c>
      <c r="H1229">
        <f>IF('Data R2'!C233="","",'Data R2'!AC233)</f>
        <v/>
      </c>
      <c r="I1229">
        <f>IF('Data R2'!C233="","",COUNTIF('Data R2'!J233,"&gt;0")+COUNTIF('Data R2'!L233,"&gt;0")+COUNTIF('Data R2'!N233,"&gt;0")+COUNTIF('Data R2'!P233,"&gt;0")+COUNTIF('Data R2'!R233,"&gt;0")+COUNTIF('Data R2'!T233,"&gt;0")+COUNTIF('Data R2'!V233,"&gt;0")+COUNTIF('Data R2'!X233,"&gt;0"))</f>
        <v/>
      </c>
      <c r="J1229">
        <f>IF('Data R2'!C233="","",IF((COUNTIF('Data R2'!K233,"&gt;0")+COUNTIF('Data R2'!M233,"&gt;0")+COUNTIF('Data R2'!O233,"&gt;0")+COUNTIF('Data R2'!Q233,"&gt;0")+COUNTIF('Data R2'!S233,"&gt;0")+COUNTIF('Data R2'!U233,"&gt;0")+COUNTIF('Data R2'!W233,"&gt;0")+COUNTIF('Data R2'!Y233,"&gt;0"))&gt;0,1,0))</f>
        <v/>
      </c>
      <c r="M1229" t="inlineStr">
        <is>
          <t>Data R</t>
        </is>
      </c>
    </row>
    <row r="1230">
      <c r="A1230" t="inlineStr">
        <is>
          <t>Regional 2</t>
        </is>
      </c>
      <c r="B1230">
        <f>IF('Data R2'!C234="","",'Data R2'!B234)</f>
        <v/>
      </c>
      <c r="C1230">
        <f>IF('Data R2'!C234="","",'Data R2'!C234)</f>
        <v/>
      </c>
      <c r="D1230">
        <f>IF('Data R2'!C234="","",'Data R2'!D234)</f>
        <v/>
      </c>
      <c r="E1230">
        <f>IF('Data R2'!C234="","",'Data R2'!E234)</f>
        <v/>
      </c>
      <c r="F1230">
        <f>IF('Data R2'!C234="","",'Data R2'!F234)</f>
        <v/>
      </c>
      <c r="G1230">
        <f>IF('Data R2'!C234="","",'Data R2'!AD234)</f>
        <v/>
      </c>
      <c r="H1230">
        <f>IF('Data R2'!C234="","",'Data R2'!AC234)</f>
        <v/>
      </c>
      <c r="I1230">
        <f>IF('Data R2'!C234="","",COUNTIF('Data R2'!J234,"&gt;0")+COUNTIF('Data R2'!L234,"&gt;0")+COUNTIF('Data R2'!N234,"&gt;0")+COUNTIF('Data R2'!P234,"&gt;0")+COUNTIF('Data R2'!R234,"&gt;0")+COUNTIF('Data R2'!T234,"&gt;0")+COUNTIF('Data R2'!V234,"&gt;0")+COUNTIF('Data R2'!X234,"&gt;0"))</f>
        <v/>
      </c>
      <c r="J1230">
        <f>IF('Data R2'!C234="","",IF((COUNTIF('Data R2'!K234,"&gt;0")+COUNTIF('Data R2'!M234,"&gt;0")+COUNTIF('Data R2'!O234,"&gt;0")+COUNTIF('Data R2'!Q234,"&gt;0")+COUNTIF('Data R2'!S234,"&gt;0")+COUNTIF('Data R2'!U234,"&gt;0")+COUNTIF('Data R2'!W234,"&gt;0")+COUNTIF('Data R2'!Y234,"&gt;0"))&gt;0,1,0))</f>
        <v/>
      </c>
      <c r="M1230" t="inlineStr">
        <is>
          <t>Data R</t>
        </is>
      </c>
    </row>
    <row r="1231">
      <c r="A1231" t="inlineStr">
        <is>
          <t>Regional 2</t>
        </is>
      </c>
      <c r="B1231">
        <f>IF('Data R2'!C235="","",'Data R2'!B235)</f>
        <v/>
      </c>
      <c r="C1231">
        <f>IF('Data R2'!C235="","",'Data R2'!C235)</f>
        <v/>
      </c>
      <c r="D1231">
        <f>IF('Data R2'!C235="","",'Data R2'!D235)</f>
        <v/>
      </c>
      <c r="E1231">
        <f>IF('Data R2'!C235="","",'Data R2'!E235)</f>
        <v/>
      </c>
      <c r="F1231">
        <f>IF('Data R2'!C235="","",'Data R2'!F235)</f>
        <v/>
      </c>
      <c r="G1231">
        <f>IF('Data R2'!C235="","",'Data R2'!AD235)</f>
        <v/>
      </c>
      <c r="H1231">
        <f>IF('Data R2'!C235="","",'Data R2'!AC235)</f>
        <v/>
      </c>
      <c r="I1231">
        <f>IF('Data R2'!C235="","",COUNTIF('Data R2'!J235,"&gt;0")+COUNTIF('Data R2'!L235,"&gt;0")+COUNTIF('Data R2'!N235,"&gt;0")+COUNTIF('Data R2'!P235,"&gt;0")+COUNTIF('Data R2'!R235,"&gt;0")+COUNTIF('Data R2'!T235,"&gt;0")+COUNTIF('Data R2'!V235,"&gt;0")+COUNTIF('Data R2'!X235,"&gt;0"))</f>
        <v/>
      </c>
      <c r="J1231">
        <f>IF('Data R2'!C235="","",IF((COUNTIF('Data R2'!K235,"&gt;0")+COUNTIF('Data R2'!M235,"&gt;0")+COUNTIF('Data R2'!O235,"&gt;0")+COUNTIF('Data R2'!Q235,"&gt;0")+COUNTIF('Data R2'!S235,"&gt;0")+COUNTIF('Data R2'!U235,"&gt;0")+COUNTIF('Data R2'!W235,"&gt;0")+COUNTIF('Data R2'!Y235,"&gt;0"))&gt;0,1,0))</f>
        <v/>
      </c>
      <c r="M1231" t="inlineStr">
        <is>
          <t>Data R</t>
        </is>
      </c>
    </row>
    <row r="1232">
      <c r="A1232" t="inlineStr">
        <is>
          <t>Regional 2</t>
        </is>
      </c>
      <c r="B1232">
        <f>IF('Data R2'!C236="","",'Data R2'!B236)</f>
        <v/>
      </c>
      <c r="C1232">
        <f>IF('Data R2'!C236="","",'Data R2'!C236)</f>
        <v/>
      </c>
      <c r="D1232">
        <f>IF('Data R2'!C236="","",'Data R2'!D236)</f>
        <v/>
      </c>
      <c r="E1232">
        <f>IF('Data R2'!C236="","",'Data R2'!E236)</f>
        <v/>
      </c>
      <c r="F1232">
        <f>IF('Data R2'!C236="","",'Data R2'!F236)</f>
        <v/>
      </c>
      <c r="G1232">
        <f>IF('Data R2'!C236="","",'Data R2'!AD236)</f>
        <v/>
      </c>
      <c r="H1232">
        <f>IF('Data R2'!C236="","",'Data R2'!AC236)</f>
        <v/>
      </c>
      <c r="I1232">
        <f>IF('Data R2'!C236="","",COUNTIF('Data R2'!J236,"&gt;0")+COUNTIF('Data R2'!L236,"&gt;0")+COUNTIF('Data R2'!N236,"&gt;0")+COUNTIF('Data R2'!P236,"&gt;0")+COUNTIF('Data R2'!R236,"&gt;0")+COUNTIF('Data R2'!T236,"&gt;0")+COUNTIF('Data R2'!V236,"&gt;0")+COUNTIF('Data R2'!X236,"&gt;0"))</f>
        <v/>
      </c>
      <c r="J1232">
        <f>IF('Data R2'!C236="","",IF((COUNTIF('Data R2'!K236,"&gt;0")+COUNTIF('Data R2'!M236,"&gt;0")+COUNTIF('Data R2'!O236,"&gt;0")+COUNTIF('Data R2'!Q236,"&gt;0")+COUNTIF('Data R2'!S236,"&gt;0")+COUNTIF('Data R2'!U236,"&gt;0")+COUNTIF('Data R2'!W236,"&gt;0")+COUNTIF('Data R2'!Y236,"&gt;0"))&gt;0,1,0))</f>
        <v/>
      </c>
      <c r="M1232" t="inlineStr">
        <is>
          <t>Data R</t>
        </is>
      </c>
    </row>
    <row r="1233">
      <c r="A1233" t="inlineStr">
        <is>
          <t>Regional 2</t>
        </is>
      </c>
      <c r="B1233">
        <f>IF('Data R2'!C237="","",'Data R2'!B237)</f>
        <v/>
      </c>
      <c r="C1233">
        <f>IF('Data R2'!C237="","",'Data R2'!C237)</f>
        <v/>
      </c>
      <c r="D1233">
        <f>IF('Data R2'!C237="","",'Data R2'!D237)</f>
        <v/>
      </c>
      <c r="E1233">
        <f>IF('Data R2'!C237="","",'Data R2'!E237)</f>
        <v/>
      </c>
      <c r="F1233">
        <f>IF('Data R2'!C237="","",'Data R2'!F237)</f>
        <v/>
      </c>
      <c r="G1233">
        <f>IF('Data R2'!C237="","",'Data R2'!AD237)</f>
        <v/>
      </c>
      <c r="H1233">
        <f>IF('Data R2'!C237="","",'Data R2'!AC237)</f>
        <v/>
      </c>
      <c r="I1233">
        <f>IF('Data R2'!C237="","",COUNTIF('Data R2'!J237,"&gt;0")+COUNTIF('Data R2'!L237,"&gt;0")+COUNTIF('Data R2'!N237,"&gt;0")+COUNTIF('Data R2'!P237,"&gt;0")+COUNTIF('Data R2'!R237,"&gt;0")+COUNTIF('Data R2'!T237,"&gt;0")+COUNTIF('Data R2'!V237,"&gt;0")+COUNTIF('Data R2'!X237,"&gt;0"))</f>
        <v/>
      </c>
      <c r="J1233">
        <f>IF('Data R2'!C237="","",IF((COUNTIF('Data R2'!K237,"&gt;0")+COUNTIF('Data R2'!M237,"&gt;0")+COUNTIF('Data R2'!O237,"&gt;0")+COUNTIF('Data R2'!Q237,"&gt;0")+COUNTIF('Data R2'!S237,"&gt;0")+COUNTIF('Data R2'!U237,"&gt;0")+COUNTIF('Data R2'!W237,"&gt;0")+COUNTIF('Data R2'!Y237,"&gt;0"))&gt;0,1,0))</f>
        <v/>
      </c>
      <c r="M1233" t="inlineStr">
        <is>
          <t>Data R</t>
        </is>
      </c>
    </row>
    <row r="1234">
      <c r="A1234" t="inlineStr">
        <is>
          <t>Regional 2</t>
        </is>
      </c>
      <c r="B1234">
        <f>IF('Data R2'!C238="","",'Data R2'!B238)</f>
        <v/>
      </c>
      <c r="C1234">
        <f>IF('Data R2'!C238="","",'Data R2'!C238)</f>
        <v/>
      </c>
      <c r="D1234">
        <f>IF('Data R2'!C238="","",'Data R2'!D238)</f>
        <v/>
      </c>
      <c r="E1234">
        <f>IF('Data R2'!C238="","",'Data R2'!E238)</f>
        <v/>
      </c>
      <c r="F1234">
        <f>IF('Data R2'!C238="","",'Data R2'!F238)</f>
        <v/>
      </c>
      <c r="G1234">
        <f>IF('Data R2'!C238="","",'Data R2'!AD238)</f>
        <v/>
      </c>
      <c r="H1234">
        <f>IF('Data R2'!C238="","",'Data R2'!AC238)</f>
        <v/>
      </c>
      <c r="I1234">
        <f>IF('Data R2'!C238="","",COUNTIF('Data R2'!J238,"&gt;0")+COUNTIF('Data R2'!L238,"&gt;0")+COUNTIF('Data R2'!N238,"&gt;0")+COUNTIF('Data R2'!P238,"&gt;0")+COUNTIF('Data R2'!R238,"&gt;0")+COUNTIF('Data R2'!T238,"&gt;0")+COUNTIF('Data R2'!V238,"&gt;0")+COUNTIF('Data R2'!X238,"&gt;0"))</f>
        <v/>
      </c>
      <c r="J1234">
        <f>IF('Data R2'!C238="","",IF((COUNTIF('Data R2'!K238,"&gt;0")+COUNTIF('Data R2'!M238,"&gt;0")+COUNTIF('Data R2'!O238,"&gt;0")+COUNTIF('Data R2'!Q238,"&gt;0")+COUNTIF('Data R2'!S238,"&gt;0")+COUNTIF('Data R2'!U238,"&gt;0")+COUNTIF('Data R2'!W238,"&gt;0")+COUNTIF('Data R2'!Y238,"&gt;0"))&gt;0,1,0))</f>
        <v/>
      </c>
      <c r="M1234" t="inlineStr">
        <is>
          <t>Data R</t>
        </is>
      </c>
    </row>
    <row r="1235">
      <c r="A1235" t="inlineStr">
        <is>
          <t>Regional 2</t>
        </is>
      </c>
      <c r="B1235">
        <f>IF('Data R2'!C239="","",'Data R2'!B239)</f>
        <v/>
      </c>
      <c r="C1235">
        <f>IF('Data R2'!C239="","",'Data R2'!C239)</f>
        <v/>
      </c>
      <c r="D1235">
        <f>IF('Data R2'!C239="","",'Data R2'!D239)</f>
        <v/>
      </c>
      <c r="E1235">
        <f>IF('Data R2'!C239="","",'Data R2'!E239)</f>
        <v/>
      </c>
      <c r="F1235">
        <f>IF('Data R2'!C239="","",'Data R2'!F239)</f>
        <v/>
      </c>
      <c r="G1235">
        <f>IF('Data R2'!C239="","",'Data R2'!AD239)</f>
        <v/>
      </c>
      <c r="H1235">
        <f>IF('Data R2'!C239="","",'Data R2'!AC239)</f>
        <v/>
      </c>
      <c r="I1235">
        <f>IF('Data R2'!C239="","",COUNTIF('Data R2'!J239,"&gt;0")+COUNTIF('Data R2'!L239,"&gt;0")+COUNTIF('Data R2'!N239,"&gt;0")+COUNTIF('Data R2'!P239,"&gt;0")+COUNTIF('Data R2'!R239,"&gt;0")+COUNTIF('Data R2'!T239,"&gt;0")+COUNTIF('Data R2'!V239,"&gt;0")+COUNTIF('Data R2'!X239,"&gt;0"))</f>
        <v/>
      </c>
      <c r="J1235">
        <f>IF('Data R2'!C239="","",IF((COUNTIF('Data R2'!K239,"&gt;0")+COUNTIF('Data R2'!M239,"&gt;0")+COUNTIF('Data R2'!O239,"&gt;0")+COUNTIF('Data R2'!Q239,"&gt;0")+COUNTIF('Data R2'!S239,"&gt;0")+COUNTIF('Data R2'!U239,"&gt;0")+COUNTIF('Data R2'!W239,"&gt;0")+COUNTIF('Data R2'!Y239,"&gt;0"))&gt;0,1,0))</f>
        <v/>
      </c>
      <c r="M1235" t="inlineStr">
        <is>
          <t>Data R</t>
        </is>
      </c>
    </row>
    <row r="1236">
      <c r="A1236" t="inlineStr">
        <is>
          <t>Regional 2</t>
        </is>
      </c>
      <c r="B1236">
        <f>IF('Data R2'!C240="","",'Data R2'!B240)</f>
        <v/>
      </c>
      <c r="C1236">
        <f>IF('Data R2'!C240="","",'Data R2'!C240)</f>
        <v/>
      </c>
      <c r="D1236">
        <f>IF('Data R2'!C240="","",'Data R2'!D240)</f>
        <v/>
      </c>
      <c r="E1236">
        <f>IF('Data R2'!C240="","",'Data R2'!E240)</f>
        <v/>
      </c>
      <c r="F1236">
        <f>IF('Data R2'!C240="","",'Data R2'!F240)</f>
        <v/>
      </c>
      <c r="G1236">
        <f>IF('Data R2'!C240="","",'Data R2'!AD240)</f>
        <v/>
      </c>
      <c r="H1236">
        <f>IF('Data R2'!C240="","",'Data R2'!AC240)</f>
        <v/>
      </c>
      <c r="I1236">
        <f>IF('Data R2'!C240="","",COUNTIF('Data R2'!J240,"&gt;0")+COUNTIF('Data R2'!L240,"&gt;0")+COUNTIF('Data R2'!N240,"&gt;0")+COUNTIF('Data R2'!P240,"&gt;0")+COUNTIF('Data R2'!R240,"&gt;0")+COUNTIF('Data R2'!T240,"&gt;0")+COUNTIF('Data R2'!V240,"&gt;0")+COUNTIF('Data R2'!X240,"&gt;0"))</f>
        <v/>
      </c>
      <c r="J1236">
        <f>IF('Data R2'!C240="","",IF((COUNTIF('Data R2'!K240,"&gt;0")+COUNTIF('Data R2'!M240,"&gt;0")+COUNTIF('Data R2'!O240,"&gt;0")+COUNTIF('Data R2'!Q240,"&gt;0")+COUNTIF('Data R2'!S240,"&gt;0")+COUNTIF('Data R2'!U240,"&gt;0")+COUNTIF('Data R2'!W240,"&gt;0")+COUNTIF('Data R2'!Y240,"&gt;0"))&gt;0,1,0))</f>
        <v/>
      </c>
      <c r="M1236" t="inlineStr">
        <is>
          <t>Data R</t>
        </is>
      </c>
    </row>
    <row r="1237">
      <c r="A1237" t="inlineStr">
        <is>
          <t>Regional 2</t>
        </is>
      </c>
      <c r="B1237">
        <f>IF('Data R2'!C241="","",'Data R2'!B241)</f>
        <v/>
      </c>
      <c r="C1237">
        <f>IF('Data R2'!C241="","",'Data R2'!C241)</f>
        <v/>
      </c>
      <c r="D1237">
        <f>IF('Data R2'!C241="","",'Data R2'!D241)</f>
        <v/>
      </c>
      <c r="E1237">
        <f>IF('Data R2'!C241="","",'Data R2'!E241)</f>
        <v/>
      </c>
      <c r="F1237">
        <f>IF('Data R2'!C241="","",'Data R2'!F241)</f>
        <v/>
      </c>
      <c r="G1237">
        <f>IF('Data R2'!C241="","",'Data R2'!AD241)</f>
        <v/>
      </c>
      <c r="H1237">
        <f>IF('Data R2'!C241="","",'Data R2'!AC241)</f>
        <v/>
      </c>
      <c r="I1237">
        <f>IF('Data R2'!C241="","",COUNTIF('Data R2'!J241,"&gt;0")+COUNTIF('Data R2'!L241,"&gt;0")+COUNTIF('Data R2'!N241,"&gt;0")+COUNTIF('Data R2'!P241,"&gt;0")+COUNTIF('Data R2'!R241,"&gt;0")+COUNTIF('Data R2'!T241,"&gt;0")+COUNTIF('Data R2'!V241,"&gt;0")+COUNTIF('Data R2'!X241,"&gt;0"))</f>
        <v/>
      </c>
      <c r="J1237">
        <f>IF('Data R2'!C241="","",IF((COUNTIF('Data R2'!K241,"&gt;0")+COUNTIF('Data R2'!M241,"&gt;0")+COUNTIF('Data R2'!O241,"&gt;0")+COUNTIF('Data R2'!Q241,"&gt;0")+COUNTIF('Data R2'!S241,"&gt;0")+COUNTIF('Data R2'!U241,"&gt;0")+COUNTIF('Data R2'!W241,"&gt;0")+COUNTIF('Data R2'!Y241,"&gt;0"))&gt;0,1,0))</f>
        <v/>
      </c>
      <c r="M1237" t="inlineStr">
        <is>
          <t>Data R</t>
        </is>
      </c>
    </row>
    <row r="1238">
      <c r="A1238" t="inlineStr">
        <is>
          <t>Regional 2</t>
        </is>
      </c>
      <c r="B1238">
        <f>IF('Data R2'!C242="","",'Data R2'!B242)</f>
        <v/>
      </c>
      <c r="C1238">
        <f>IF('Data R2'!C242="","",'Data R2'!C242)</f>
        <v/>
      </c>
      <c r="D1238">
        <f>IF('Data R2'!C242="","",'Data R2'!D242)</f>
        <v/>
      </c>
      <c r="E1238">
        <f>IF('Data R2'!C242="","",'Data R2'!E242)</f>
        <v/>
      </c>
      <c r="F1238">
        <f>IF('Data R2'!C242="","",'Data R2'!F242)</f>
        <v/>
      </c>
      <c r="G1238">
        <f>IF('Data R2'!C242="","",'Data R2'!AD242)</f>
        <v/>
      </c>
      <c r="H1238">
        <f>IF('Data R2'!C242="","",'Data R2'!AC242)</f>
        <v/>
      </c>
      <c r="I1238">
        <f>IF('Data R2'!C242="","",COUNTIF('Data R2'!J242,"&gt;0")+COUNTIF('Data R2'!L242,"&gt;0")+COUNTIF('Data R2'!N242,"&gt;0")+COUNTIF('Data R2'!P242,"&gt;0")+COUNTIF('Data R2'!R242,"&gt;0")+COUNTIF('Data R2'!T242,"&gt;0")+COUNTIF('Data R2'!V242,"&gt;0")+COUNTIF('Data R2'!X242,"&gt;0"))</f>
        <v/>
      </c>
      <c r="J1238">
        <f>IF('Data R2'!C242="","",IF((COUNTIF('Data R2'!K242,"&gt;0")+COUNTIF('Data R2'!M242,"&gt;0")+COUNTIF('Data R2'!O242,"&gt;0")+COUNTIF('Data R2'!Q242,"&gt;0")+COUNTIF('Data R2'!S242,"&gt;0")+COUNTIF('Data R2'!U242,"&gt;0")+COUNTIF('Data R2'!W242,"&gt;0")+COUNTIF('Data R2'!Y242,"&gt;0"))&gt;0,1,0))</f>
        <v/>
      </c>
      <c r="M1238" t="inlineStr">
        <is>
          <t>Data R</t>
        </is>
      </c>
    </row>
    <row r="1239">
      <c r="A1239" t="inlineStr">
        <is>
          <t>Regional 2</t>
        </is>
      </c>
      <c r="B1239">
        <f>IF('Data R2'!C243="","",'Data R2'!B243)</f>
        <v/>
      </c>
      <c r="C1239">
        <f>IF('Data R2'!C243="","",'Data R2'!C243)</f>
        <v/>
      </c>
      <c r="D1239">
        <f>IF('Data R2'!C243="","",'Data R2'!D243)</f>
        <v/>
      </c>
      <c r="E1239">
        <f>IF('Data R2'!C243="","",'Data R2'!E243)</f>
        <v/>
      </c>
      <c r="F1239">
        <f>IF('Data R2'!C243="","",'Data R2'!F243)</f>
        <v/>
      </c>
      <c r="G1239">
        <f>IF('Data R2'!C243="","",'Data R2'!AD243)</f>
        <v/>
      </c>
      <c r="H1239">
        <f>IF('Data R2'!C243="","",'Data R2'!AC243)</f>
        <v/>
      </c>
      <c r="I1239">
        <f>IF('Data R2'!C243="","",COUNTIF('Data R2'!J243,"&gt;0")+COUNTIF('Data R2'!L243,"&gt;0")+COUNTIF('Data R2'!N243,"&gt;0")+COUNTIF('Data R2'!P243,"&gt;0")+COUNTIF('Data R2'!R243,"&gt;0")+COUNTIF('Data R2'!T243,"&gt;0")+COUNTIF('Data R2'!V243,"&gt;0")+COUNTIF('Data R2'!X243,"&gt;0"))</f>
        <v/>
      </c>
      <c r="J1239">
        <f>IF('Data R2'!C243="","",IF((COUNTIF('Data R2'!K243,"&gt;0")+COUNTIF('Data R2'!M243,"&gt;0")+COUNTIF('Data R2'!O243,"&gt;0")+COUNTIF('Data R2'!Q243,"&gt;0")+COUNTIF('Data R2'!S243,"&gt;0")+COUNTIF('Data R2'!U243,"&gt;0")+COUNTIF('Data R2'!W243,"&gt;0")+COUNTIF('Data R2'!Y243,"&gt;0"))&gt;0,1,0))</f>
        <v/>
      </c>
      <c r="M1239" t="inlineStr">
        <is>
          <t>Data R</t>
        </is>
      </c>
    </row>
    <row r="1240">
      <c r="A1240" t="inlineStr">
        <is>
          <t>Regional 2</t>
        </is>
      </c>
      <c r="B1240">
        <f>IF('Data R2'!C244="","",'Data R2'!B244)</f>
        <v/>
      </c>
      <c r="C1240">
        <f>IF('Data R2'!C244="","",'Data R2'!C244)</f>
        <v/>
      </c>
      <c r="D1240">
        <f>IF('Data R2'!C244="","",'Data R2'!D244)</f>
        <v/>
      </c>
      <c r="E1240">
        <f>IF('Data R2'!C244="","",'Data R2'!E244)</f>
        <v/>
      </c>
      <c r="F1240">
        <f>IF('Data R2'!C244="","",'Data R2'!F244)</f>
        <v/>
      </c>
      <c r="G1240">
        <f>IF('Data R2'!C244="","",'Data R2'!AD244)</f>
        <v/>
      </c>
      <c r="H1240">
        <f>IF('Data R2'!C244="","",'Data R2'!AC244)</f>
        <v/>
      </c>
      <c r="I1240">
        <f>IF('Data R2'!C244="","",COUNTIF('Data R2'!J244,"&gt;0")+COUNTIF('Data R2'!L244,"&gt;0")+COUNTIF('Data R2'!N244,"&gt;0")+COUNTIF('Data R2'!P244,"&gt;0")+COUNTIF('Data R2'!R244,"&gt;0")+COUNTIF('Data R2'!T244,"&gt;0")+COUNTIF('Data R2'!V244,"&gt;0")+COUNTIF('Data R2'!X244,"&gt;0"))</f>
        <v/>
      </c>
      <c r="J1240">
        <f>IF('Data R2'!C244="","",IF((COUNTIF('Data R2'!K244,"&gt;0")+COUNTIF('Data R2'!M244,"&gt;0")+COUNTIF('Data R2'!O244,"&gt;0")+COUNTIF('Data R2'!Q244,"&gt;0")+COUNTIF('Data R2'!S244,"&gt;0")+COUNTIF('Data R2'!U244,"&gt;0")+COUNTIF('Data R2'!W244,"&gt;0")+COUNTIF('Data R2'!Y244,"&gt;0"))&gt;0,1,0))</f>
        <v/>
      </c>
      <c r="M1240" t="inlineStr">
        <is>
          <t>Data R</t>
        </is>
      </c>
    </row>
    <row r="1241">
      <c r="A1241" t="inlineStr">
        <is>
          <t>Regional 2</t>
        </is>
      </c>
      <c r="B1241">
        <f>IF('Data R2'!C245="","",'Data R2'!B245)</f>
        <v/>
      </c>
      <c r="C1241">
        <f>IF('Data R2'!C245="","",'Data R2'!C245)</f>
        <v/>
      </c>
      <c r="D1241">
        <f>IF('Data R2'!C245="","",'Data R2'!D245)</f>
        <v/>
      </c>
      <c r="E1241">
        <f>IF('Data R2'!C245="","",'Data R2'!E245)</f>
        <v/>
      </c>
      <c r="F1241">
        <f>IF('Data R2'!C245="","",'Data R2'!F245)</f>
        <v/>
      </c>
      <c r="G1241">
        <f>IF('Data R2'!C245="","",'Data R2'!AD245)</f>
        <v/>
      </c>
      <c r="H1241">
        <f>IF('Data R2'!C245="","",'Data R2'!AC245)</f>
        <v/>
      </c>
      <c r="I1241">
        <f>IF('Data R2'!C245="","",COUNTIF('Data R2'!J245,"&gt;0")+COUNTIF('Data R2'!L245,"&gt;0")+COUNTIF('Data R2'!N245,"&gt;0")+COUNTIF('Data R2'!P245,"&gt;0")+COUNTIF('Data R2'!R245,"&gt;0")+COUNTIF('Data R2'!T245,"&gt;0")+COUNTIF('Data R2'!V245,"&gt;0")+COUNTIF('Data R2'!X245,"&gt;0"))</f>
        <v/>
      </c>
      <c r="J1241">
        <f>IF('Data R2'!C245="","",IF((COUNTIF('Data R2'!K245,"&gt;0")+COUNTIF('Data R2'!M245,"&gt;0")+COUNTIF('Data R2'!O245,"&gt;0")+COUNTIF('Data R2'!Q245,"&gt;0")+COUNTIF('Data R2'!S245,"&gt;0")+COUNTIF('Data R2'!U245,"&gt;0")+COUNTIF('Data R2'!W245,"&gt;0")+COUNTIF('Data R2'!Y245,"&gt;0"))&gt;0,1,0))</f>
        <v/>
      </c>
      <c r="M1241" t="inlineStr">
        <is>
          <t>Data R</t>
        </is>
      </c>
    </row>
    <row r="1242">
      <c r="A1242" t="inlineStr">
        <is>
          <t>Regional 2</t>
        </is>
      </c>
      <c r="B1242">
        <f>IF('Data R2'!C246="","",'Data R2'!B246)</f>
        <v/>
      </c>
      <c r="C1242">
        <f>IF('Data R2'!C246="","",'Data R2'!C246)</f>
        <v/>
      </c>
      <c r="D1242">
        <f>IF('Data R2'!C246="","",'Data R2'!D246)</f>
        <v/>
      </c>
      <c r="E1242">
        <f>IF('Data R2'!C246="","",'Data R2'!E246)</f>
        <v/>
      </c>
      <c r="F1242">
        <f>IF('Data R2'!C246="","",'Data R2'!F246)</f>
        <v/>
      </c>
      <c r="G1242">
        <f>IF('Data R2'!C246="","",'Data R2'!AD246)</f>
        <v/>
      </c>
      <c r="H1242">
        <f>IF('Data R2'!C246="","",'Data R2'!AC246)</f>
        <v/>
      </c>
      <c r="I1242">
        <f>IF('Data R2'!C246="","",COUNTIF('Data R2'!J246,"&gt;0")+COUNTIF('Data R2'!L246,"&gt;0")+COUNTIF('Data R2'!N246,"&gt;0")+COUNTIF('Data R2'!P246,"&gt;0")+COUNTIF('Data R2'!R246,"&gt;0")+COUNTIF('Data R2'!T246,"&gt;0")+COUNTIF('Data R2'!V246,"&gt;0")+COUNTIF('Data R2'!X246,"&gt;0"))</f>
        <v/>
      </c>
      <c r="J1242">
        <f>IF('Data R2'!C246="","",IF((COUNTIF('Data R2'!K246,"&gt;0")+COUNTIF('Data R2'!M246,"&gt;0")+COUNTIF('Data R2'!O246,"&gt;0")+COUNTIF('Data R2'!Q246,"&gt;0")+COUNTIF('Data R2'!S246,"&gt;0")+COUNTIF('Data R2'!U246,"&gt;0")+COUNTIF('Data R2'!W246,"&gt;0")+COUNTIF('Data R2'!Y246,"&gt;0"))&gt;0,1,0))</f>
        <v/>
      </c>
      <c r="M1242" t="inlineStr">
        <is>
          <t>Data R</t>
        </is>
      </c>
    </row>
    <row r="1243">
      <c r="A1243" t="inlineStr">
        <is>
          <t>Regional 2</t>
        </is>
      </c>
      <c r="B1243">
        <f>IF('Data R2'!C247="","",'Data R2'!B247)</f>
        <v/>
      </c>
      <c r="C1243">
        <f>IF('Data R2'!C247="","",'Data R2'!C247)</f>
        <v/>
      </c>
      <c r="D1243">
        <f>IF('Data R2'!C247="","",'Data R2'!D247)</f>
        <v/>
      </c>
      <c r="E1243">
        <f>IF('Data R2'!C247="","",'Data R2'!E247)</f>
        <v/>
      </c>
      <c r="F1243">
        <f>IF('Data R2'!C247="","",'Data R2'!F247)</f>
        <v/>
      </c>
      <c r="G1243">
        <f>IF('Data R2'!C247="","",'Data R2'!AD247)</f>
        <v/>
      </c>
      <c r="H1243">
        <f>IF('Data R2'!C247="","",'Data R2'!AC247)</f>
        <v/>
      </c>
      <c r="I1243">
        <f>IF('Data R2'!C247="","",COUNTIF('Data R2'!J247,"&gt;0")+COUNTIF('Data R2'!L247,"&gt;0")+COUNTIF('Data R2'!N247,"&gt;0")+COUNTIF('Data R2'!P247,"&gt;0")+COUNTIF('Data R2'!R247,"&gt;0")+COUNTIF('Data R2'!T247,"&gt;0")+COUNTIF('Data R2'!V247,"&gt;0")+COUNTIF('Data R2'!X247,"&gt;0"))</f>
        <v/>
      </c>
      <c r="J1243">
        <f>IF('Data R2'!C247="","",IF((COUNTIF('Data R2'!K247,"&gt;0")+COUNTIF('Data R2'!M247,"&gt;0")+COUNTIF('Data R2'!O247,"&gt;0")+COUNTIF('Data R2'!Q247,"&gt;0")+COUNTIF('Data R2'!S247,"&gt;0")+COUNTIF('Data R2'!U247,"&gt;0")+COUNTIF('Data R2'!W247,"&gt;0")+COUNTIF('Data R2'!Y247,"&gt;0"))&gt;0,1,0))</f>
        <v/>
      </c>
      <c r="M1243" t="inlineStr">
        <is>
          <t>Data R</t>
        </is>
      </c>
    </row>
    <row r="1244">
      <c r="A1244" t="inlineStr">
        <is>
          <t>Regional 2</t>
        </is>
      </c>
      <c r="B1244">
        <f>IF('Data R2'!C248="","",'Data R2'!B248)</f>
        <v/>
      </c>
      <c r="C1244">
        <f>IF('Data R2'!C248="","",'Data R2'!C248)</f>
        <v/>
      </c>
      <c r="D1244">
        <f>IF('Data R2'!C248="","",'Data R2'!D248)</f>
        <v/>
      </c>
      <c r="E1244">
        <f>IF('Data R2'!C248="","",'Data R2'!E248)</f>
        <v/>
      </c>
      <c r="F1244">
        <f>IF('Data R2'!C248="","",'Data R2'!F248)</f>
        <v/>
      </c>
      <c r="G1244">
        <f>IF('Data R2'!C248="","",'Data R2'!AD248)</f>
        <v/>
      </c>
      <c r="H1244">
        <f>IF('Data R2'!C248="","",'Data R2'!AC248)</f>
        <v/>
      </c>
      <c r="I1244">
        <f>IF('Data R2'!C248="","",COUNTIF('Data R2'!J248,"&gt;0")+COUNTIF('Data R2'!L248,"&gt;0")+COUNTIF('Data R2'!N248,"&gt;0")+COUNTIF('Data R2'!P248,"&gt;0")+COUNTIF('Data R2'!R248,"&gt;0")+COUNTIF('Data R2'!T248,"&gt;0")+COUNTIF('Data R2'!V248,"&gt;0")+COUNTIF('Data R2'!X248,"&gt;0"))</f>
        <v/>
      </c>
      <c r="J1244">
        <f>IF('Data R2'!C248="","",IF((COUNTIF('Data R2'!K248,"&gt;0")+COUNTIF('Data R2'!M248,"&gt;0")+COUNTIF('Data R2'!O248,"&gt;0")+COUNTIF('Data R2'!Q248,"&gt;0")+COUNTIF('Data R2'!S248,"&gt;0")+COUNTIF('Data R2'!U248,"&gt;0")+COUNTIF('Data R2'!W248,"&gt;0")+COUNTIF('Data R2'!Y248,"&gt;0"))&gt;0,1,0))</f>
        <v/>
      </c>
      <c r="M1244" t="inlineStr">
        <is>
          <t>Data R</t>
        </is>
      </c>
    </row>
    <row r="1245">
      <c r="A1245" t="inlineStr">
        <is>
          <t>Regional 2</t>
        </is>
      </c>
      <c r="B1245">
        <f>IF('Data R2'!C249="","",'Data R2'!B249)</f>
        <v/>
      </c>
      <c r="C1245">
        <f>IF('Data R2'!C249="","",'Data R2'!C249)</f>
        <v/>
      </c>
      <c r="D1245">
        <f>IF('Data R2'!C249="","",'Data R2'!D249)</f>
        <v/>
      </c>
      <c r="E1245">
        <f>IF('Data R2'!C249="","",'Data R2'!E249)</f>
        <v/>
      </c>
      <c r="F1245">
        <f>IF('Data R2'!C249="","",'Data R2'!F249)</f>
        <v/>
      </c>
      <c r="G1245">
        <f>IF('Data R2'!C249="","",'Data R2'!AD249)</f>
        <v/>
      </c>
      <c r="H1245">
        <f>IF('Data R2'!C249="","",'Data R2'!AC249)</f>
        <v/>
      </c>
      <c r="I1245">
        <f>IF('Data R2'!C249="","",COUNTIF('Data R2'!J249,"&gt;0")+COUNTIF('Data R2'!L249,"&gt;0")+COUNTIF('Data R2'!N249,"&gt;0")+COUNTIF('Data R2'!P249,"&gt;0")+COUNTIF('Data R2'!R249,"&gt;0")+COUNTIF('Data R2'!T249,"&gt;0")+COUNTIF('Data R2'!V249,"&gt;0")+COUNTIF('Data R2'!X249,"&gt;0"))</f>
        <v/>
      </c>
      <c r="J1245">
        <f>IF('Data R2'!C249="","",IF((COUNTIF('Data R2'!K249,"&gt;0")+COUNTIF('Data R2'!M249,"&gt;0")+COUNTIF('Data R2'!O249,"&gt;0")+COUNTIF('Data R2'!Q249,"&gt;0")+COUNTIF('Data R2'!S249,"&gt;0")+COUNTIF('Data R2'!U249,"&gt;0")+COUNTIF('Data R2'!W249,"&gt;0")+COUNTIF('Data R2'!Y249,"&gt;0"))&gt;0,1,0))</f>
        <v/>
      </c>
      <c r="M1245" t="inlineStr">
        <is>
          <t>Data R</t>
        </is>
      </c>
    </row>
    <row r="1246">
      <c r="A1246" t="inlineStr">
        <is>
          <t>Regional 2</t>
        </is>
      </c>
      <c r="B1246">
        <f>IF('Data R2'!C250="","",'Data R2'!B250)</f>
        <v/>
      </c>
      <c r="C1246">
        <f>IF('Data R2'!C250="","",'Data R2'!C250)</f>
        <v/>
      </c>
      <c r="D1246">
        <f>IF('Data R2'!C250="","",'Data R2'!D250)</f>
        <v/>
      </c>
      <c r="E1246">
        <f>IF('Data R2'!C250="","",'Data R2'!E250)</f>
        <v/>
      </c>
      <c r="F1246">
        <f>IF('Data R2'!C250="","",'Data R2'!F250)</f>
        <v/>
      </c>
      <c r="G1246">
        <f>IF('Data R2'!C250="","",'Data R2'!AD250)</f>
        <v/>
      </c>
      <c r="H1246">
        <f>IF('Data R2'!C250="","",'Data R2'!AC250)</f>
        <v/>
      </c>
      <c r="I1246">
        <f>IF('Data R2'!C250="","",COUNTIF('Data R2'!J250,"&gt;0")+COUNTIF('Data R2'!L250,"&gt;0")+COUNTIF('Data R2'!N250,"&gt;0")+COUNTIF('Data R2'!P250,"&gt;0")+COUNTIF('Data R2'!R250,"&gt;0")+COUNTIF('Data R2'!T250,"&gt;0")+COUNTIF('Data R2'!V250,"&gt;0")+COUNTIF('Data R2'!X250,"&gt;0"))</f>
        <v/>
      </c>
      <c r="J1246">
        <f>IF('Data R2'!C250="","",IF((COUNTIF('Data R2'!K250,"&gt;0")+COUNTIF('Data R2'!M250,"&gt;0")+COUNTIF('Data R2'!O250,"&gt;0")+COUNTIF('Data R2'!Q250,"&gt;0")+COUNTIF('Data R2'!S250,"&gt;0")+COUNTIF('Data R2'!U250,"&gt;0")+COUNTIF('Data R2'!W250,"&gt;0")+COUNTIF('Data R2'!Y250,"&gt;0"))&gt;0,1,0))</f>
        <v/>
      </c>
      <c r="M1246" t="inlineStr">
        <is>
          <t>Data R</t>
        </is>
      </c>
    </row>
    <row r="1247">
      <c r="A1247" t="inlineStr">
        <is>
          <t>Regional 2</t>
        </is>
      </c>
      <c r="B1247">
        <f>IF('Data R2'!C251="","",'Data R2'!B251)</f>
        <v/>
      </c>
      <c r="C1247">
        <f>IF('Data R2'!C251="","",'Data R2'!C251)</f>
        <v/>
      </c>
      <c r="D1247">
        <f>IF('Data R2'!C251="","",'Data R2'!D251)</f>
        <v/>
      </c>
      <c r="E1247">
        <f>IF('Data R2'!C251="","",'Data R2'!E251)</f>
        <v/>
      </c>
      <c r="F1247">
        <f>IF('Data R2'!C251="","",'Data R2'!F251)</f>
        <v/>
      </c>
      <c r="G1247">
        <f>IF('Data R2'!C251="","",'Data R2'!AD251)</f>
        <v/>
      </c>
      <c r="H1247">
        <f>IF('Data R2'!C251="","",'Data R2'!AC251)</f>
        <v/>
      </c>
      <c r="I1247">
        <f>IF('Data R2'!C251="","",COUNTIF('Data R2'!J251,"&gt;0")+COUNTIF('Data R2'!L251,"&gt;0")+COUNTIF('Data R2'!N251,"&gt;0")+COUNTIF('Data R2'!P251,"&gt;0")+COUNTIF('Data R2'!R251,"&gt;0")+COUNTIF('Data R2'!T251,"&gt;0")+COUNTIF('Data R2'!V251,"&gt;0")+COUNTIF('Data R2'!X251,"&gt;0"))</f>
        <v/>
      </c>
      <c r="J1247">
        <f>IF('Data R2'!C251="","",IF((COUNTIF('Data R2'!K251,"&gt;0")+COUNTIF('Data R2'!M251,"&gt;0")+COUNTIF('Data R2'!O251,"&gt;0")+COUNTIF('Data R2'!Q251,"&gt;0")+COUNTIF('Data R2'!S251,"&gt;0")+COUNTIF('Data R2'!U251,"&gt;0")+COUNTIF('Data R2'!W251,"&gt;0")+COUNTIF('Data R2'!Y251,"&gt;0"))&gt;0,1,0))</f>
        <v/>
      </c>
      <c r="M1247" t="inlineStr">
        <is>
          <t>Data R</t>
        </is>
      </c>
    </row>
    <row r="1248">
      <c r="A1248" t="inlineStr">
        <is>
          <t>Regional 2</t>
        </is>
      </c>
      <c r="B1248">
        <f>IF('Data R2'!C252="","",'Data R2'!B252)</f>
        <v/>
      </c>
      <c r="C1248">
        <f>IF('Data R2'!C252="","",'Data R2'!C252)</f>
        <v/>
      </c>
      <c r="D1248">
        <f>IF('Data R2'!C252="","",'Data R2'!D252)</f>
        <v/>
      </c>
      <c r="E1248">
        <f>IF('Data R2'!C252="","",'Data R2'!E252)</f>
        <v/>
      </c>
      <c r="F1248">
        <f>IF('Data R2'!C252="","",'Data R2'!F252)</f>
        <v/>
      </c>
      <c r="G1248">
        <f>IF('Data R2'!C252="","",'Data R2'!AD252)</f>
        <v/>
      </c>
      <c r="H1248">
        <f>IF('Data R2'!C252="","",'Data R2'!AC252)</f>
        <v/>
      </c>
      <c r="I1248">
        <f>IF('Data R2'!C252="","",COUNTIF('Data R2'!J252,"&gt;0")+COUNTIF('Data R2'!L252,"&gt;0")+COUNTIF('Data R2'!N252,"&gt;0")+COUNTIF('Data R2'!P252,"&gt;0")+COUNTIF('Data R2'!R252,"&gt;0")+COUNTIF('Data R2'!T252,"&gt;0")+COUNTIF('Data R2'!V252,"&gt;0")+COUNTIF('Data R2'!X252,"&gt;0"))</f>
        <v/>
      </c>
      <c r="J1248">
        <f>IF('Data R2'!C252="","",IF((COUNTIF('Data R2'!K252,"&gt;0")+COUNTIF('Data R2'!M252,"&gt;0")+COUNTIF('Data R2'!O252,"&gt;0")+COUNTIF('Data R2'!Q252,"&gt;0")+COUNTIF('Data R2'!S252,"&gt;0")+COUNTIF('Data R2'!U252,"&gt;0")+COUNTIF('Data R2'!W252,"&gt;0")+COUNTIF('Data R2'!Y252,"&gt;0"))&gt;0,1,0))</f>
        <v/>
      </c>
      <c r="M1248" t="inlineStr">
        <is>
          <t>Data R</t>
        </is>
      </c>
    </row>
    <row r="1249">
      <c r="A1249" t="inlineStr">
        <is>
          <t>Regional 2</t>
        </is>
      </c>
      <c r="B1249">
        <f>IF('Data R2'!C253="","",'Data R2'!B253)</f>
        <v/>
      </c>
      <c r="C1249">
        <f>IF('Data R2'!C253="","",'Data R2'!C253)</f>
        <v/>
      </c>
      <c r="D1249">
        <f>IF('Data R2'!C253="","",'Data R2'!D253)</f>
        <v/>
      </c>
      <c r="E1249">
        <f>IF('Data R2'!C253="","",'Data R2'!E253)</f>
        <v/>
      </c>
      <c r="F1249">
        <f>IF('Data R2'!C253="","",'Data R2'!F253)</f>
        <v/>
      </c>
      <c r="G1249">
        <f>IF('Data R2'!C253="","",'Data R2'!AD253)</f>
        <v/>
      </c>
      <c r="H1249">
        <f>IF('Data R2'!C253="","",'Data R2'!AC253)</f>
        <v/>
      </c>
      <c r="I1249">
        <f>IF('Data R2'!C253="","",COUNTIF('Data R2'!J253,"&gt;0")+COUNTIF('Data R2'!L253,"&gt;0")+COUNTIF('Data R2'!N253,"&gt;0")+COUNTIF('Data R2'!P253,"&gt;0")+COUNTIF('Data R2'!R253,"&gt;0")+COUNTIF('Data R2'!T253,"&gt;0")+COUNTIF('Data R2'!V253,"&gt;0")+COUNTIF('Data R2'!X253,"&gt;0"))</f>
        <v/>
      </c>
      <c r="J1249">
        <f>IF('Data R2'!C253="","",IF((COUNTIF('Data R2'!K253,"&gt;0")+COUNTIF('Data R2'!M253,"&gt;0")+COUNTIF('Data R2'!O253,"&gt;0")+COUNTIF('Data R2'!Q253,"&gt;0")+COUNTIF('Data R2'!S253,"&gt;0")+COUNTIF('Data R2'!U253,"&gt;0")+COUNTIF('Data R2'!W253,"&gt;0")+COUNTIF('Data R2'!Y253,"&gt;0"))&gt;0,1,0))</f>
        <v/>
      </c>
      <c r="M1249" t="inlineStr">
        <is>
          <t>Data R</t>
        </is>
      </c>
    </row>
    <row r="1250">
      <c r="A1250" t="inlineStr">
        <is>
          <t>Regional 2</t>
        </is>
      </c>
      <c r="B1250">
        <f>IF('Data R2'!C254="","",'Data R2'!B254)</f>
        <v/>
      </c>
      <c r="C1250">
        <f>IF('Data R2'!C254="","",'Data R2'!C254)</f>
        <v/>
      </c>
      <c r="D1250">
        <f>IF('Data R2'!C254="","",'Data R2'!D254)</f>
        <v/>
      </c>
      <c r="E1250">
        <f>IF('Data R2'!C254="","",'Data R2'!E254)</f>
        <v/>
      </c>
      <c r="F1250">
        <f>IF('Data R2'!C254="","",'Data R2'!F254)</f>
        <v/>
      </c>
      <c r="G1250">
        <f>IF('Data R2'!C254="","",'Data R2'!AD254)</f>
        <v/>
      </c>
      <c r="H1250">
        <f>IF('Data R2'!C254="","",'Data R2'!AC254)</f>
        <v/>
      </c>
      <c r="I1250">
        <f>IF('Data R2'!C254="","",COUNTIF('Data R2'!J254,"&gt;0")+COUNTIF('Data R2'!L254,"&gt;0")+COUNTIF('Data R2'!N254,"&gt;0")+COUNTIF('Data R2'!P254,"&gt;0")+COUNTIF('Data R2'!R254,"&gt;0")+COUNTIF('Data R2'!T254,"&gt;0")+COUNTIF('Data R2'!V254,"&gt;0")+COUNTIF('Data R2'!X254,"&gt;0"))</f>
        <v/>
      </c>
      <c r="J1250">
        <f>IF('Data R2'!C254="","",IF((COUNTIF('Data R2'!K254,"&gt;0")+COUNTIF('Data R2'!M254,"&gt;0")+COUNTIF('Data R2'!O254,"&gt;0")+COUNTIF('Data R2'!Q254,"&gt;0")+COUNTIF('Data R2'!S254,"&gt;0")+COUNTIF('Data R2'!U254,"&gt;0")+COUNTIF('Data R2'!W254,"&gt;0")+COUNTIF('Data R2'!Y254,"&gt;0"))&gt;0,1,0))</f>
        <v/>
      </c>
      <c r="M1250" t="inlineStr">
        <is>
          <t>Data R</t>
        </is>
      </c>
    </row>
    <row r="1251">
      <c r="A1251" t="inlineStr">
        <is>
          <t>Regional 2</t>
        </is>
      </c>
      <c r="B1251">
        <f>IF('Data R2'!C255="","",'Data R2'!B255)</f>
        <v/>
      </c>
      <c r="C1251">
        <f>IF('Data R2'!C255="","",'Data R2'!C255)</f>
        <v/>
      </c>
      <c r="D1251">
        <f>IF('Data R2'!C255="","",'Data R2'!D255)</f>
        <v/>
      </c>
      <c r="E1251">
        <f>IF('Data R2'!C255="","",'Data R2'!E255)</f>
        <v/>
      </c>
      <c r="F1251">
        <f>IF('Data R2'!C255="","",'Data R2'!F255)</f>
        <v/>
      </c>
      <c r="G1251">
        <f>IF('Data R2'!C255="","",'Data R2'!AD255)</f>
        <v/>
      </c>
      <c r="H1251">
        <f>IF('Data R2'!C255="","",'Data R2'!AC255)</f>
        <v/>
      </c>
      <c r="I1251">
        <f>IF('Data R2'!C255="","",COUNTIF('Data R2'!J255,"&gt;0")+COUNTIF('Data R2'!L255,"&gt;0")+COUNTIF('Data R2'!N255,"&gt;0")+COUNTIF('Data R2'!P255,"&gt;0")+COUNTIF('Data R2'!R255,"&gt;0")+COUNTIF('Data R2'!T255,"&gt;0")+COUNTIF('Data R2'!V255,"&gt;0")+COUNTIF('Data R2'!X255,"&gt;0"))</f>
        <v/>
      </c>
      <c r="J1251">
        <f>IF('Data R2'!C255="","",IF((COUNTIF('Data R2'!K255,"&gt;0")+COUNTIF('Data R2'!M255,"&gt;0")+COUNTIF('Data R2'!O255,"&gt;0")+COUNTIF('Data R2'!Q255,"&gt;0")+COUNTIF('Data R2'!S255,"&gt;0")+COUNTIF('Data R2'!U255,"&gt;0")+COUNTIF('Data R2'!W255,"&gt;0")+COUNTIF('Data R2'!Y255,"&gt;0"))&gt;0,1,0))</f>
        <v/>
      </c>
      <c r="M1251" t="inlineStr">
        <is>
          <t>Data R</t>
        </is>
      </c>
    </row>
    <row r="1252">
      <c r="A1252" t="inlineStr">
        <is>
          <t>Regional 2</t>
        </is>
      </c>
      <c r="B1252">
        <f>IF('Data R2'!C256="","",'Data R2'!B256)</f>
        <v/>
      </c>
      <c r="C1252">
        <f>IF('Data R2'!C256="","",'Data R2'!C256)</f>
        <v/>
      </c>
      <c r="D1252">
        <f>IF('Data R2'!C256="","",'Data R2'!D256)</f>
        <v/>
      </c>
      <c r="E1252">
        <f>IF('Data R2'!C256="","",'Data R2'!E256)</f>
        <v/>
      </c>
      <c r="F1252">
        <f>IF('Data R2'!C256="","",'Data R2'!F256)</f>
        <v/>
      </c>
      <c r="G1252">
        <f>IF('Data R2'!C256="","",'Data R2'!AD256)</f>
        <v/>
      </c>
      <c r="H1252">
        <f>IF('Data R2'!C256="","",'Data R2'!AC256)</f>
        <v/>
      </c>
      <c r="I1252">
        <f>IF('Data R2'!C256="","",COUNTIF('Data R2'!J256,"&gt;0")+COUNTIF('Data R2'!L256,"&gt;0")+COUNTIF('Data R2'!N256,"&gt;0")+COUNTIF('Data R2'!P256,"&gt;0")+COUNTIF('Data R2'!R256,"&gt;0")+COUNTIF('Data R2'!T256,"&gt;0")+COUNTIF('Data R2'!V256,"&gt;0")+COUNTIF('Data R2'!X256,"&gt;0"))</f>
        <v/>
      </c>
      <c r="J1252">
        <f>IF('Data R2'!C256="","",IF((COUNTIF('Data R2'!K256,"&gt;0")+COUNTIF('Data R2'!M256,"&gt;0")+COUNTIF('Data R2'!O256,"&gt;0")+COUNTIF('Data R2'!Q256,"&gt;0")+COUNTIF('Data R2'!S256,"&gt;0")+COUNTIF('Data R2'!U256,"&gt;0")+COUNTIF('Data R2'!W256,"&gt;0")+COUNTIF('Data R2'!Y256,"&gt;0"))&gt;0,1,0))</f>
        <v/>
      </c>
      <c r="M1252" t="inlineStr">
        <is>
          <t>Data R</t>
        </is>
      </c>
    </row>
    <row r="1253">
      <c r="A1253" t="inlineStr">
        <is>
          <t>Regional 2</t>
        </is>
      </c>
      <c r="B1253">
        <f>IF('Data R2'!C257="","",'Data R2'!B257)</f>
        <v/>
      </c>
      <c r="C1253">
        <f>IF('Data R2'!C257="","",'Data R2'!C257)</f>
        <v/>
      </c>
      <c r="D1253">
        <f>IF('Data R2'!C257="","",'Data R2'!D257)</f>
        <v/>
      </c>
      <c r="E1253">
        <f>IF('Data R2'!C257="","",'Data R2'!E257)</f>
        <v/>
      </c>
      <c r="F1253">
        <f>IF('Data R2'!C257="","",'Data R2'!F257)</f>
        <v/>
      </c>
      <c r="G1253">
        <f>IF('Data R2'!C257="","",'Data R2'!AD257)</f>
        <v/>
      </c>
      <c r="H1253">
        <f>IF('Data R2'!C257="","",'Data R2'!AC257)</f>
        <v/>
      </c>
      <c r="I1253">
        <f>IF('Data R2'!C257="","",COUNTIF('Data R2'!J257,"&gt;0")+COUNTIF('Data R2'!L257,"&gt;0")+COUNTIF('Data R2'!N257,"&gt;0")+COUNTIF('Data R2'!P257,"&gt;0")+COUNTIF('Data R2'!R257,"&gt;0")+COUNTIF('Data R2'!T257,"&gt;0")+COUNTIF('Data R2'!V257,"&gt;0")+COUNTIF('Data R2'!X257,"&gt;0"))</f>
        <v/>
      </c>
      <c r="J1253">
        <f>IF('Data R2'!C257="","",IF((COUNTIF('Data R2'!K257,"&gt;0")+COUNTIF('Data R2'!M257,"&gt;0")+COUNTIF('Data R2'!O257,"&gt;0")+COUNTIF('Data R2'!Q257,"&gt;0")+COUNTIF('Data R2'!S257,"&gt;0")+COUNTIF('Data R2'!U257,"&gt;0")+COUNTIF('Data R2'!W257,"&gt;0")+COUNTIF('Data R2'!Y257,"&gt;0"))&gt;0,1,0))</f>
        <v/>
      </c>
      <c r="M1253" t="inlineStr">
        <is>
          <t>Data R</t>
        </is>
      </c>
    </row>
    <row r="1254">
      <c r="A1254" t="inlineStr">
        <is>
          <t>Regional 2</t>
        </is>
      </c>
      <c r="B1254">
        <f>IF('Data R2'!C258="","",'Data R2'!B258)</f>
        <v/>
      </c>
      <c r="C1254">
        <f>IF('Data R2'!C258="","",'Data R2'!C258)</f>
        <v/>
      </c>
      <c r="D1254">
        <f>IF('Data R2'!C258="","",'Data R2'!D258)</f>
        <v/>
      </c>
      <c r="E1254">
        <f>IF('Data R2'!C258="","",'Data R2'!E258)</f>
        <v/>
      </c>
      <c r="F1254">
        <f>IF('Data R2'!C258="","",'Data R2'!F258)</f>
        <v/>
      </c>
      <c r="G1254">
        <f>IF('Data R2'!C258="","",'Data R2'!AD258)</f>
        <v/>
      </c>
      <c r="H1254">
        <f>IF('Data R2'!C258="","",'Data R2'!AC258)</f>
        <v/>
      </c>
      <c r="I1254">
        <f>IF('Data R2'!C258="","",COUNTIF('Data R2'!J258,"&gt;0")+COUNTIF('Data R2'!L258,"&gt;0")+COUNTIF('Data R2'!N258,"&gt;0")+COUNTIF('Data R2'!P258,"&gt;0")+COUNTIF('Data R2'!R258,"&gt;0")+COUNTIF('Data R2'!T258,"&gt;0")+COUNTIF('Data R2'!V258,"&gt;0")+COUNTIF('Data R2'!X258,"&gt;0"))</f>
        <v/>
      </c>
      <c r="J1254">
        <f>IF('Data R2'!C258="","",IF((COUNTIF('Data R2'!K258,"&gt;0")+COUNTIF('Data R2'!M258,"&gt;0")+COUNTIF('Data R2'!O258,"&gt;0")+COUNTIF('Data R2'!Q258,"&gt;0")+COUNTIF('Data R2'!S258,"&gt;0")+COUNTIF('Data R2'!U258,"&gt;0")+COUNTIF('Data R2'!W258,"&gt;0")+COUNTIF('Data R2'!Y258,"&gt;0"))&gt;0,1,0))</f>
        <v/>
      </c>
      <c r="M1254" t="inlineStr">
        <is>
          <t>Data R</t>
        </is>
      </c>
    </row>
    <row r="1255">
      <c r="A1255" t="inlineStr">
        <is>
          <t>Regional 2</t>
        </is>
      </c>
      <c r="B1255">
        <f>IF('Data R2'!C259="","",'Data R2'!B259)</f>
        <v/>
      </c>
      <c r="C1255">
        <f>IF('Data R2'!C259="","",'Data R2'!C259)</f>
        <v/>
      </c>
      <c r="D1255">
        <f>IF('Data R2'!C259="","",'Data R2'!D259)</f>
        <v/>
      </c>
      <c r="E1255">
        <f>IF('Data R2'!C259="","",'Data R2'!E259)</f>
        <v/>
      </c>
      <c r="F1255">
        <f>IF('Data R2'!C259="","",'Data R2'!F259)</f>
        <v/>
      </c>
      <c r="G1255">
        <f>IF('Data R2'!C259="","",'Data R2'!AD259)</f>
        <v/>
      </c>
      <c r="H1255">
        <f>IF('Data R2'!C259="","",'Data R2'!AC259)</f>
        <v/>
      </c>
      <c r="I1255">
        <f>IF('Data R2'!C259="","",COUNTIF('Data R2'!J259,"&gt;0")+COUNTIF('Data R2'!L259,"&gt;0")+COUNTIF('Data R2'!N259,"&gt;0")+COUNTIF('Data R2'!P259,"&gt;0")+COUNTIF('Data R2'!R259,"&gt;0")+COUNTIF('Data R2'!T259,"&gt;0")+COUNTIF('Data R2'!V259,"&gt;0")+COUNTIF('Data R2'!X259,"&gt;0"))</f>
        <v/>
      </c>
      <c r="J1255">
        <f>IF('Data R2'!C259="","",IF((COUNTIF('Data R2'!K259,"&gt;0")+COUNTIF('Data R2'!M259,"&gt;0")+COUNTIF('Data R2'!O259,"&gt;0")+COUNTIF('Data R2'!Q259,"&gt;0")+COUNTIF('Data R2'!S259,"&gt;0")+COUNTIF('Data R2'!U259,"&gt;0")+COUNTIF('Data R2'!W259,"&gt;0")+COUNTIF('Data R2'!Y259,"&gt;0"))&gt;0,1,0))</f>
        <v/>
      </c>
      <c r="M1255" t="inlineStr">
        <is>
          <t>Data R</t>
        </is>
      </c>
    </row>
    <row r="1256">
      <c r="A1256" t="inlineStr">
        <is>
          <t>Regional 2</t>
        </is>
      </c>
      <c r="B1256">
        <f>IF('Data R2'!C260="","",'Data R2'!B260)</f>
        <v/>
      </c>
      <c r="C1256">
        <f>IF('Data R2'!C260="","",'Data R2'!C260)</f>
        <v/>
      </c>
      <c r="D1256">
        <f>IF('Data R2'!C260="","",'Data R2'!D260)</f>
        <v/>
      </c>
      <c r="E1256">
        <f>IF('Data R2'!C260="","",'Data R2'!E260)</f>
        <v/>
      </c>
      <c r="F1256">
        <f>IF('Data R2'!C260="","",'Data R2'!F260)</f>
        <v/>
      </c>
      <c r="G1256">
        <f>IF('Data R2'!C260="","",'Data R2'!AD260)</f>
        <v/>
      </c>
      <c r="H1256">
        <f>IF('Data R2'!C260="","",'Data R2'!AC260)</f>
        <v/>
      </c>
      <c r="I1256">
        <f>IF('Data R2'!C260="","",COUNTIF('Data R2'!J260,"&gt;0")+COUNTIF('Data R2'!L260,"&gt;0")+COUNTIF('Data R2'!N260,"&gt;0")+COUNTIF('Data R2'!P260,"&gt;0")+COUNTIF('Data R2'!R260,"&gt;0")+COUNTIF('Data R2'!T260,"&gt;0")+COUNTIF('Data R2'!V260,"&gt;0")+COUNTIF('Data R2'!X260,"&gt;0"))</f>
        <v/>
      </c>
      <c r="J1256">
        <f>IF('Data R2'!C260="","",IF((COUNTIF('Data R2'!K260,"&gt;0")+COUNTIF('Data R2'!M260,"&gt;0")+COUNTIF('Data R2'!O260,"&gt;0")+COUNTIF('Data R2'!Q260,"&gt;0")+COUNTIF('Data R2'!S260,"&gt;0")+COUNTIF('Data R2'!U260,"&gt;0")+COUNTIF('Data R2'!W260,"&gt;0")+COUNTIF('Data R2'!Y260,"&gt;0"))&gt;0,1,0))</f>
        <v/>
      </c>
      <c r="M1256" t="inlineStr">
        <is>
          <t>Data R</t>
        </is>
      </c>
    </row>
    <row r="1257">
      <c r="A1257" t="inlineStr">
        <is>
          <t>Regional 2</t>
        </is>
      </c>
      <c r="B1257">
        <f>IF('Data R2'!C261="","",'Data R2'!B261)</f>
        <v/>
      </c>
      <c r="C1257">
        <f>IF('Data R2'!C261="","",'Data R2'!C261)</f>
        <v/>
      </c>
      <c r="D1257">
        <f>IF('Data R2'!C261="","",'Data R2'!D261)</f>
        <v/>
      </c>
      <c r="E1257">
        <f>IF('Data R2'!C261="","",'Data R2'!E261)</f>
        <v/>
      </c>
      <c r="F1257">
        <f>IF('Data R2'!C261="","",'Data R2'!F261)</f>
        <v/>
      </c>
      <c r="G1257">
        <f>IF('Data R2'!C261="","",'Data R2'!AD261)</f>
        <v/>
      </c>
      <c r="H1257">
        <f>IF('Data R2'!C261="","",'Data R2'!AC261)</f>
        <v/>
      </c>
      <c r="I1257">
        <f>IF('Data R2'!C261="","",COUNTIF('Data R2'!J261,"&gt;0")+COUNTIF('Data R2'!L261,"&gt;0")+COUNTIF('Data R2'!N261,"&gt;0")+COUNTIF('Data R2'!P261,"&gt;0")+COUNTIF('Data R2'!R261,"&gt;0")+COUNTIF('Data R2'!T261,"&gt;0")+COUNTIF('Data R2'!V261,"&gt;0")+COUNTIF('Data R2'!X261,"&gt;0"))</f>
        <v/>
      </c>
      <c r="J1257">
        <f>IF('Data R2'!C261="","",IF((COUNTIF('Data R2'!K261,"&gt;0")+COUNTIF('Data R2'!M261,"&gt;0")+COUNTIF('Data R2'!O261,"&gt;0")+COUNTIF('Data R2'!Q261,"&gt;0")+COUNTIF('Data R2'!S261,"&gt;0")+COUNTIF('Data R2'!U261,"&gt;0")+COUNTIF('Data R2'!W261,"&gt;0")+COUNTIF('Data R2'!Y261,"&gt;0"))&gt;0,1,0))</f>
        <v/>
      </c>
      <c r="M1257" t="inlineStr">
        <is>
          <t>Data R</t>
        </is>
      </c>
    </row>
    <row r="1258">
      <c r="A1258" t="inlineStr">
        <is>
          <t>Regional 2</t>
        </is>
      </c>
      <c r="B1258">
        <f>IF('Data R2'!C262="","",'Data R2'!B262)</f>
        <v/>
      </c>
      <c r="C1258">
        <f>IF('Data R2'!C262="","",'Data R2'!C262)</f>
        <v/>
      </c>
      <c r="D1258">
        <f>IF('Data R2'!C262="","",'Data R2'!D262)</f>
        <v/>
      </c>
      <c r="E1258">
        <f>IF('Data R2'!C262="","",'Data R2'!E262)</f>
        <v/>
      </c>
      <c r="F1258">
        <f>IF('Data R2'!C262="","",'Data R2'!F262)</f>
        <v/>
      </c>
      <c r="G1258">
        <f>IF('Data R2'!C262="","",'Data R2'!AD262)</f>
        <v/>
      </c>
      <c r="H1258">
        <f>IF('Data R2'!C262="","",'Data R2'!AC262)</f>
        <v/>
      </c>
      <c r="I1258">
        <f>IF('Data R2'!C262="","",COUNTIF('Data R2'!J262,"&gt;0")+COUNTIF('Data R2'!L262,"&gt;0")+COUNTIF('Data R2'!N262,"&gt;0")+COUNTIF('Data R2'!P262,"&gt;0")+COUNTIF('Data R2'!R262,"&gt;0")+COUNTIF('Data R2'!T262,"&gt;0")+COUNTIF('Data R2'!V262,"&gt;0")+COUNTIF('Data R2'!X262,"&gt;0"))</f>
        <v/>
      </c>
      <c r="J1258">
        <f>IF('Data R2'!C262="","",IF((COUNTIF('Data R2'!K262,"&gt;0")+COUNTIF('Data R2'!M262,"&gt;0")+COUNTIF('Data R2'!O262,"&gt;0")+COUNTIF('Data R2'!Q262,"&gt;0")+COUNTIF('Data R2'!S262,"&gt;0")+COUNTIF('Data R2'!U262,"&gt;0")+COUNTIF('Data R2'!W262,"&gt;0")+COUNTIF('Data R2'!Y262,"&gt;0"))&gt;0,1,0))</f>
        <v/>
      </c>
      <c r="M1258" t="inlineStr">
        <is>
          <t>Data R</t>
        </is>
      </c>
    </row>
    <row r="1259">
      <c r="A1259" t="inlineStr">
        <is>
          <t>Regional 2</t>
        </is>
      </c>
      <c r="B1259">
        <f>IF('Data R2'!C263="","",'Data R2'!B263)</f>
        <v/>
      </c>
      <c r="C1259">
        <f>IF('Data R2'!C263="","",'Data R2'!C263)</f>
        <v/>
      </c>
      <c r="D1259">
        <f>IF('Data R2'!C263="","",'Data R2'!D263)</f>
        <v/>
      </c>
      <c r="E1259">
        <f>IF('Data R2'!C263="","",'Data R2'!E263)</f>
        <v/>
      </c>
      <c r="F1259">
        <f>IF('Data R2'!C263="","",'Data R2'!F263)</f>
        <v/>
      </c>
      <c r="G1259">
        <f>IF('Data R2'!C263="","",'Data R2'!AD263)</f>
        <v/>
      </c>
      <c r="H1259">
        <f>IF('Data R2'!C263="","",'Data R2'!AC263)</f>
        <v/>
      </c>
      <c r="I1259">
        <f>IF('Data R2'!C263="","",COUNTIF('Data R2'!J263,"&gt;0")+COUNTIF('Data R2'!L263,"&gt;0")+COUNTIF('Data R2'!N263,"&gt;0")+COUNTIF('Data R2'!P263,"&gt;0")+COUNTIF('Data R2'!R263,"&gt;0")+COUNTIF('Data R2'!T263,"&gt;0")+COUNTIF('Data R2'!V263,"&gt;0")+COUNTIF('Data R2'!X263,"&gt;0"))</f>
        <v/>
      </c>
      <c r="J1259">
        <f>IF('Data R2'!C263="","",IF((COUNTIF('Data R2'!K263,"&gt;0")+COUNTIF('Data R2'!M263,"&gt;0")+COUNTIF('Data R2'!O263,"&gt;0")+COUNTIF('Data R2'!Q263,"&gt;0")+COUNTIF('Data R2'!S263,"&gt;0")+COUNTIF('Data R2'!U263,"&gt;0")+COUNTIF('Data R2'!W263,"&gt;0")+COUNTIF('Data R2'!Y263,"&gt;0"))&gt;0,1,0))</f>
        <v/>
      </c>
      <c r="M1259" t="inlineStr">
        <is>
          <t>Data R</t>
        </is>
      </c>
    </row>
    <row r="1260">
      <c r="A1260" t="inlineStr">
        <is>
          <t>Regional 2</t>
        </is>
      </c>
      <c r="B1260">
        <f>IF('Data R2'!C264="","",'Data R2'!B264)</f>
        <v/>
      </c>
      <c r="C1260">
        <f>IF('Data R2'!C264="","",'Data R2'!C264)</f>
        <v/>
      </c>
      <c r="D1260">
        <f>IF('Data R2'!C264="","",'Data R2'!D264)</f>
        <v/>
      </c>
      <c r="E1260">
        <f>IF('Data R2'!C264="","",'Data R2'!E264)</f>
        <v/>
      </c>
      <c r="F1260">
        <f>IF('Data R2'!C264="","",'Data R2'!F264)</f>
        <v/>
      </c>
      <c r="G1260">
        <f>IF('Data R2'!C264="","",'Data R2'!AD264)</f>
        <v/>
      </c>
      <c r="H1260">
        <f>IF('Data R2'!C264="","",'Data R2'!AC264)</f>
        <v/>
      </c>
      <c r="I1260">
        <f>IF('Data R2'!C264="","",COUNTIF('Data R2'!J264,"&gt;0")+COUNTIF('Data R2'!L264,"&gt;0")+COUNTIF('Data R2'!N264,"&gt;0")+COUNTIF('Data R2'!P264,"&gt;0")+COUNTIF('Data R2'!R264,"&gt;0")+COUNTIF('Data R2'!T264,"&gt;0")+COUNTIF('Data R2'!V264,"&gt;0")+COUNTIF('Data R2'!X264,"&gt;0"))</f>
        <v/>
      </c>
      <c r="J1260">
        <f>IF('Data R2'!C264="","",IF((COUNTIF('Data R2'!K264,"&gt;0")+COUNTIF('Data R2'!M264,"&gt;0")+COUNTIF('Data R2'!O264,"&gt;0")+COUNTIF('Data R2'!Q264,"&gt;0")+COUNTIF('Data R2'!S264,"&gt;0")+COUNTIF('Data R2'!U264,"&gt;0")+COUNTIF('Data R2'!W264,"&gt;0")+COUNTIF('Data R2'!Y264,"&gt;0"))&gt;0,1,0))</f>
        <v/>
      </c>
      <c r="M1260" t="inlineStr">
        <is>
          <t>Data R</t>
        </is>
      </c>
    </row>
    <row r="1261">
      <c r="A1261" t="inlineStr">
        <is>
          <t>Regional 2</t>
        </is>
      </c>
      <c r="B1261">
        <f>IF('Data R2'!C265="","",'Data R2'!B265)</f>
        <v/>
      </c>
      <c r="C1261">
        <f>IF('Data R2'!C265="","",'Data R2'!C265)</f>
        <v/>
      </c>
      <c r="D1261">
        <f>IF('Data R2'!C265="","",'Data R2'!D265)</f>
        <v/>
      </c>
      <c r="E1261">
        <f>IF('Data R2'!C265="","",'Data R2'!E265)</f>
        <v/>
      </c>
      <c r="F1261">
        <f>IF('Data R2'!C265="","",'Data R2'!F265)</f>
        <v/>
      </c>
      <c r="G1261">
        <f>IF('Data R2'!C265="","",'Data R2'!AD265)</f>
        <v/>
      </c>
      <c r="H1261">
        <f>IF('Data R2'!C265="","",'Data R2'!AC265)</f>
        <v/>
      </c>
      <c r="I1261">
        <f>IF('Data R2'!C265="","",COUNTIF('Data R2'!J265,"&gt;0")+COUNTIF('Data R2'!L265,"&gt;0")+COUNTIF('Data R2'!N265,"&gt;0")+COUNTIF('Data R2'!P265,"&gt;0")+COUNTIF('Data R2'!R265,"&gt;0")+COUNTIF('Data R2'!T265,"&gt;0")+COUNTIF('Data R2'!V265,"&gt;0")+COUNTIF('Data R2'!X265,"&gt;0"))</f>
        <v/>
      </c>
      <c r="J1261">
        <f>IF('Data R2'!C265="","",IF((COUNTIF('Data R2'!K265,"&gt;0")+COUNTIF('Data R2'!M265,"&gt;0")+COUNTIF('Data R2'!O265,"&gt;0")+COUNTIF('Data R2'!Q265,"&gt;0")+COUNTIF('Data R2'!S265,"&gt;0")+COUNTIF('Data R2'!U265,"&gt;0")+COUNTIF('Data R2'!W265,"&gt;0")+COUNTIF('Data R2'!Y265,"&gt;0"))&gt;0,1,0))</f>
        <v/>
      </c>
      <c r="M1261" t="inlineStr">
        <is>
          <t>Data R</t>
        </is>
      </c>
    </row>
    <row r="1262">
      <c r="A1262" t="inlineStr">
        <is>
          <t>Regional 2</t>
        </is>
      </c>
      <c r="B1262">
        <f>IF('Data R2'!C266="","",'Data R2'!B266)</f>
        <v/>
      </c>
      <c r="C1262">
        <f>IF('Data R2'!C266="","",'Data R2'!C266)</f>
        <v/>
      </c>
      <c r="D1262">
        <f>IF('Data R2'!C266="","",'Data R2'!D266)</f>
        <v/>
      </c>
      <c r="E1262">
        <f>IF('Data R2'!C266="","",'Data R2'!E266)</f>
        <v/>
      </c>
      <c r="F1262">
        <f>IF('Data R2'!C266="","",'Data R2'!F266)</f>
        <v/>
      </c>
      <c r="G1262">
        <f>IF('Data R2'!C266="","",'Data R2'!AD266)</f>
        <v/>
      </c>
      <c r="H1262">
        <f>IF('Data R2'!C266="","",'Data R2'!AC266)</f>
        <v/>
      </c>
      <c r="I1262">
        <f>IF('Data R2'!C266="","",COUNTIF('Data R2'!J266,"&gt;0")+COUNTIF('Data R2'!L266,"&gt;0")+COUNTIF('Data R2'!N266,"&gt;0")+COUNTIF('Data R2'!P266,"&gt;0")+COUNTIF('Data R2'!R266,"&gt;0")+COUNTIF('Data R2'!T266,"&gt;0")+COUNTIF('Data R2'!V266,"&gt;0")+COUNTIF('Data R2'!X266,"&gt;0"))</f>
        <v/>
      </c>
      <c r="J1262">
        <f>IF('Data R2'!C266="","",IF((COUNTIF('Data R2'!K266,"&gt;0")+COUNTIF('Data R2'!M266,"&gt;0")+COUNTIF('Data R2'!O266,"&gt;0")+COUNTIF('Data R2'!Q266,"&gt;0")+COUNTIF('Data R2'!S266,"&gt;0")+COUNTIF('Data R2'!U266,"&gt;0")+COUNTIF('Data R2'!W266,"&gt;0")+COUNTIF('Data R2'!Y266,"&gt;0"))&gt;0,1,0))</f>
        <v/>
      </c>
      <c r="M1262" t="inlineStr">
        <is>
          <t>Data R</t>
        </is>
      </c>
    </row>
    <row r="1263">
      <c r="A1263" t="inlineStr">
        <is>
          <t>Regional 2</t>
        </is>
      </c>
      <c r="B1263">
        <f>IF('Data R2'!C267="","",'Data R2'!B267)</f>
        <v/>
      </c>
      <c r="C1263">
        <f>IF('Data R2'!C267="","",'Data R2'!C267)</f>
        <v/>
      </c>
      <c r="D1263">
        <f>IF('Data R2'!C267="","",'Data R2'!D267)</f>
        <v/>
      </c>
      <c r="E1263">
        <f>IF('Data R2'!C267="","",'Data R2'!E267)</f>
        <v/>
      </c>
      <c r="F1263">
        <f>IF('Data R2'!C267="","",'Data R2'!F267)</f>
        <v/>
      </c>
      <c r="G1263">
        <f>IF('Data R2'!C267="","",'Data R2'!AD267)</f>
        <v/>
      </c>
      <c r="H1263">
        <f>IF('Data R2'!C267="","",'Data R2'!AC267)</f>
        <v/>
      </c>
      <c r="I1263">
        <f>IF('Data R2'!C267="","",COUNTIF('Data R2'!J267,"&gt;0")+COUNTIF('Data R2'!L267,"&gt;0")+COUNTIF('Data R2'!N267,"&gt;0")+COUNTIF('Data R2'!P267,"&gt;0")+COUNTIF('Data R2'!R267,"&gt;0")+COUNTIF('Data R2'!T267,"&gt;0")+COUNTIF('Data R2'!V267,"&gt;0")+COUNTIF('Data R2'!X267,"&gt;0"))</f>
        <v/>
      </c>
      <c r="J1263">
        <f>IF('Data R2'!C267="","",IF((COUNTIF('Data R2'!K267,"&gt;0")+COUNTIF('Data R2'!M267,"&gt;0")+COUNTIF('Data R2'!O267,"&gt;0")+COUNTIF('Data R2'!Q267,"&gt;0")+COUNTIF('Data R2'!S267,"&gt;0")+COUNTIF('Data R2'!U267,"&gt;0")+COUNTIF('Data R2'!W267,"&gt;0")+COUNTIF('Data R2'!Y267,"&gt;0"))&gt;0,1,0))</f>
        <v/>
      </c>
      <c r="M1263" t="inlineStr">
        <is>
          <t>Data R</t>
        </is>
      </c>
    </row>
    <row r="1264">
      <c r="A1264" t="inlineStr">
        <is>
          <t>Regional 2</t>
        </is>
      </c>
      <c r="B1264">
        <f>IF('Data R2'!C268="","",'Data R2'!B268)</f>
        <v/>
      </c>
      <c r="C1264">
        <f>IF('Data R2'!C268="","",'Data R2'!C268)</f>
        <v/>
      </c>
      <c r="D1264">
        <f>IF('Data R2'!C268="","",'Data R2'!D268)</f>
        <v/>
      </c>
      <c r="E1264">
        <f>IF('Data R2'!C268="","",'Data R2'!E268)</f>
        <v/>
      </c>
      <c r="F1264">
        <f>IF('Data R2'!C268="","",'Data R2'!F268)</f>
        <v/>
      </c>
      <c r="G1264">
        <f>IF('Data R2'!C268="","",'Data R2'!AD268)</f>
        <v/>
      </c>
      <c r="H1264">
        <f>IF('Data R2'!C268="","",'Data R2'!AC268)</f>
        <v/>
      </c>
      <c r="I1264">
        <f>IF('Data R2'!C268="","",COUNTIF('Data R2'!J268,"&gt;0")+COUNTIF('Data R2'!L268,"&gt;0")+COUNTIF('Data R2'!N268,"&gt;0")+COUNTIF('Data R2'!P268,"&gt;0")+COUNTIF('Data R2'!R268,"&gt;0")+COUNTIF('Data R2'!T268,"&gt;0")+COUNTIF('Data R2'!V268,"&gt;0")+COUNTIF('Data R2'!X268,"&gt;0"))</f>
        <v/>
      </c>
      <c r="J1264">
        <f>IF('Data R2'!C268="","",IF((COUNTIF('Data R2'!K268,"&gt;0")+COUNTIF('Data R2'!M268,"&gt;0")+COUNTIF('Data R2'!O268,"&gt;0")+COUNTIF('Data R2'!Q268,"&gt;0")+COUNTIF('Data R2'!S268,"&gt;0")+COUNTIF('Data R2'!U268,"&gt;0")+COUNTIF('Data R2'!W268,"&gt;0")+COUNTIF('Data R2'!Y268,"&gt;0"))&gt;0,1,0))</f>
        <v/>
      </c>
      <c r="M1264" t="inlineStr">
        <is>
          <t>Data R</t>
        </is>
      </c>
    </row>
    <row r="1265">
      <c r="A1265" t="inlineStr">
        <is>
          <t>Regional 2</t>
        </is>
      </c>
      <c r="B1265">
        <f>IF('Data R2'!C269="","",'Data R2'!B269)</f>
        <v/>
      </c>
      <c r="C1265">
        <f>IF('Data R2'!C269="","",'Data R2'!C269)</f>
        <v/>
      </c>
      <c r="D1265">
        <f>IF('Data R2'!C269="","",'Data R2'!D269)</f>
        <v/>
      </c>
      <c r="E1265">
        <f>IF('Data R2'!C269="","",'Data R2'!E269)</f>
        <v/>
      </c>
      <c r="F1265">
        <f>IF('Data R2'!C269="","",'Data R2'!F269)</f>
        <v/>
      </c>
      <c r="G1265">
        <f>IF('Data R2'!C269="","",'Data R2'!AD269)</f>
        <v/>
      </c>
      <c r="H1265">
        <f>IF('Data R2'!C269="","",'Data R2'!AC269)</f>
        <v/>
      </c>
      <c r="I1265">
        <f>IF('Data R2'!C269="","",COUNTIF('Data R2'!J269,"&gt;0")+COUNTIF('Data R2'!L269,"&gt;0")+COUNTIF('Data R2'!N269,"&gt;0")+COUNTIF('Data R2'!P269,"&gt;0")+COUNTIF('Data R2'!R269,"&gt;0")+COUNTIF('Data R2'!T269,"&gt;0")+COUNTIF('Data R2'!V269,"&gt;0")+COUNTIF('Data R2'!X269,"&gt;0"))</f>
        <v/>
      </c>
      <c r="J1265">
        <f>IF('Data R2'!C269="","",IF((COUNTIF('Data R2'!K269,"&gt;0")+COUNTIF('Data R2'!M269,"&gt;0")+COUNTIF('Data R2'!O269,"&gt;0")+COUNTIF('Data R2'!Q269,"&gt;0")+COUNTIF('Data R2'!S269,"&gt;0")+COUNTIF('Data R2'!U269,"&gt;0")+COUNTIF('Data R2'!W269,"&gt;0")+COUNTIF('Data R2'!Y269,"&gt;0"))&gt;0,1,0))</f>
        <v/>
      </c>
      <c r="M1265" t="inlineStr">
        <is>
          <t>Data R</t>
        </is>
      </c>
    </row>
    <row r="1266">
      <c r="A1266" t="inlineStr">
        <is>
          <t>Regional 2</t>
        </is>
      </c>
      <c r="B1266">
        <f>IF('Data R2'!C270="","",'Data R2'!B270)</f>
        <v/>
      </c>
      <c r="C1266">
        <f>IF('Data R2'!C270="","",'Data R2'!C270)</f>
        <v/>
      </c>
      <c r="D1266">
        <f>IF('Data R2'!C270="","",'Data R2'!D270)</f>
        <v/>
      </c>
      <c r="E1266">
        <f>IF('Data R2'!C270="","",'Data R2'!E270)</f>
        <v/>
      </c>
      <c r="F1266">
        <f>IF('Data R2'!C270="","",'Data R2'!F270)</f>
        <v/>
      </c>
      <c r="G1266">
        <f>IF('Data R2'!C270="","",'Data R2'!AD270)</f>
        <v/>
      </c>
      <c r="H1266">
        <f>IF('Data R2'!C270="","",'Data R2'!AC270)</f>
        <v/>
      </c>
      <c r="I1266">
        <f>IF('Data R2'!C270="","",COUNTIF('Data R2'!J270,"&gt;0")+COUNTIF('Data R2'!L270,"&gt;0")+COUNTIF('Data R2'!N270,"&gt;0")+COUNTIF('Data R2'!P270,"&gt;0")+COUNTIF('Data R2'!R270,"&gt;0")+COUNTIF('Data R2'!T270,"&gt;0")+COUNTIF('Data R2'!V270,"&gt;0")+COUNTIF('Data R2'!X270,"&gt;0"))</f>
        <v/>
      </c>
      <c r="J1266">
        <f>IF('Data R2'!C270="","",IF((COUNTIF('Data R2'!K270,"&gt;0")+COUNTIF('Data R2'!M270,"&gt;0")+COUNTIF('Data R2'!O270,"&gt;0")+COUNTIF('Data R2'!Q270,"&gt;0")+COUNTIF('Data R2'!S270,"&gt;0")+COUNTIF('Data R2'!U270,"&gt;0")+COUNTIF('Data R2'!W270,"&gt;0")+COUNTIF('Data R2'!Y270,"&gt;0"))&gt;0,1,0))</f>
        <v/>
      </c>
      <c r="M1266" t="inlineStr">
        <is>
          <t>Data R</t>
        </is>
      </c>
    </row>
    <row r="1267">
      <c r="A1267" t="inlineStr">
        <is>
          <t>Regional 2</t>
        </is>
      </c>
      <c r="B1267">
        <f>IF('Data R2'!C271="","",'Data R2'!B271)</f>
        <v/>
      </c>
      <c r="C1267">
        <f>IF('Data R2'!C271="","",'Data R2'!C271)</f>
        <v/>
      </c>
      <c r="D1267">
        <f>IF('Data R2'!C271="","",'Data R2'!D271)</f>
        <v/>
      </c>
      <c r="E1267">
        <f>IF('Data R2'!C271="","",'Data R2'!E271)</f>
        <v/>
      </c>
      <c r="F1267">
        <f>IF('Data R2'!C271="","",'Data R2'!F271)</f>
        <v/>
      </c>
      <c r="G1267">
        <f>IF('Data R2'!C271="","",'Data R2'!AD271)</f>
        <v/>
      </c>
      <c r="H1267">
        <f>IF('Data R2'!C271="","",'Data R2'!AC271)</f>
        <v/>
      </c>
      <c r="I1267">
        <f>IF('Data R2'!C271="","",COUNTIF('Data R2'!J271,"&gt;0")+COUNTIF('Data R2'!L271,"&gt;0")+COUNTIF('Data R2'!N271,"&gt;0")+COUNTIF('Data R2'!P271,"&gt;0")+COUNTIF('Data R2'!R271,"&gt;0")+COUNTIF('Data R2'!T271,"&gt;0")+COUNTIF('Data R2'!V271,"&gt;0")+COUNTIF('Data R2'!X271,"&gt;0"))</f>
        <v/>
      </c>
      <c r="J1267">
        <f>IF('Data R2'!C271="","",IF((COUNTIF('Data R2'!K271,"&gt;0")+COUNTIF('Data R2'!M271,"&gt;0")+COUNTIF('Data R2'!O271,"&gt;0")+COUNTIF('Data R2'!Q271,"&gt;0")+COUNTIF('Data R2'!S271,"&gt;0")+COUNTIF('Data R2'!U271,"&gt;0")+COUNTIF('Data R2'!W271,"&gt;0")+COUNTIF('Data R2'!Y271,"&gt;0"))&gt;0,1,0))</f>
        <v/>
      </c>
      <c r="M1267" t="inlineStr">
        <is>
          <t>Data R</t>
        </is>
      </c>
    </row>
    <row r="1268">
      <c r="A1268" t="inlineStr">
        <is>
          <t>Regional 2</t>
        </is>
      </c>
      <c r="B1268">
        <f>IF('Data R2'!C272="","",'Data R2'!B272)</f>
        <v/>
      </c>
      <c r="C1268">
        <f>IF('Data R2'!C272="","",'Data R2'!C272)</f>
        <v/>
      </c>
      <c r="D1268">
        <f>IF('Data R2'!C272="","",'Data R2'!D272)</f>
        <v/>
      </c>
      <c r="E1268">
        <f>IF('Data R2'!C272="","",'Data R2'!E272)</f>
        <v/>
      </c>
      <c r="F1268">
        <f>IF('Data R2'!C272="","",'Data R2'!F272)</f>
        <v/>
      </c>
      <c r="G1268">
        <f>IF('Data R2'!C272="","",'Data R2'!AD272)</f>
        <v/>
      </c>
      <c r="H1268">
        <f>IF('Data R2'!C272="","",'Data R2'!AC272)</f>
        <v/>
      </c>
      <c r="I1268">
        <f>IF('Data R2'!C272="","",COUNTIF('Data R2'!J272,"&gt;0")+COUNTIF('Data R2'!L272,"&gt;0")+COUNTIF('Data R2'!N272,"&gt;0")+COUNTIF('Data R2'!P272,"&gt;0")+COUNTIF('Data R2'!R272,"&gt;0")+COUNTIF('Data R2'!T272,"&gt;0")+COUNTIF('Data R2'!V272,"&gt;0")+COUNTIF('Data R2'!X272,"&gt;0"))</f>
        <v/>
      </c>
      <c r="J1268">
        <f>IF('Data R2'!C272="","",IF((COUNTIF('Data R2'!K272,"&gt;0")+COUNTIF('Data R2'!M272,"&gt;0")+COUNTIF('Data R2'!O272,"&gt;0")+COUNTIF('Data R2'!Q272,"&gt;0")+COUNTIF('Data R2'!S272,"&gt;0")+COUNTIF('Data R2'!U272,"&gt;0")+COUNTIF('Data R2'!W272,"&gt;0")+COUNTIF('Data R2'!Y272,"&gt;0"))&gt;0,1,0))</f>
        <v/>
      </c>
      <c r="M1268" t="inlineStr">
        <is>
          <t>Data R</t>
        </is>
      </c>
    </row>
    <row r="1269">
      <c r="A1269" t="inlineStr">
        <is>
          <t>Regional 2</t>
        </is>
      </c>
      <c r="B1269">
        <f>IF('Data R2'!C273="","",'Data R2'!B273)</f>
        <v/>
      </c>
      <c r="C1269">
        <f>IF('Data R2'!C273="","",'Data R2'!C273)</f>
        <v/>
      </c>
      <c r="D1269">
        <f>IF('Data R2'!C273="","",'Data R2'!D273)</f>
        <v/>
      </c>
      <c r="E1269">
        <f>IF('Data R2'!C273="","",'Data R2'!E273)</f>
        <v/>
      </c>
      <c r="F1269">
        <f>IF('Data R2'!C273="","",'Data R2'!F273)</f>
        <v/>
      </c>
      <c r="G1269">
        <f>IF('Data R2'!C273="","",'Data R2'!AD273)</f>
        <v/>
      </c>
      <c r="H1269">
        <f>IF('Data R2'!C273="","",'Data R2'!AC273)</f>
        <v/>
      </c>
      <c r="I1269">
        <f>IF('Data R2'!C273="","",COUNTIF('Data R2'!J273,"&gt;0")+COUNTIF('Data R2'!L273,"&gt;0")+COUNTIF('Data R2'!N273,"&gt;0")+COUNTIF('Data R2'!P273,"&gt;0")+COUNTIF('Data R2'!R273,"&gt;0")+COUNTIF('Data R2'!T273,"&gt;0")+COUNTIF('Data R2'!V273,"&gt;0")+COUNTIF('Data R2'!X273,"&gt;0"))</f>
        <v/>
      </c>
      <c r="J1269">
        <f>IF('Data R2'!C273="","",IF((COUNTIF('Data R2'!K273,"&gt;0")+COUNTIF('Data R2'!M273,"&gt;0")+COUNTIF('Data R2'!O273,"&gt;0")+COUNTIF('Data R2'!Q273,"&gt;0")+COUNTIF('Data R2'!S273,"&gt;0")+COUNTIF('Data R2'!U273,"&gt;0")+COUNTIF('Data R2'!W273,"&gt;0")+COUNTIF('Data R2'!Y273,"&gt;0"))&gt;0,1,0))</f>
        <v/>
      </c>
      <c r="M1269" t="inlineStr">
        <is>
          <t>Data R</t>
        </is>
      </c>
    </row>
    <row r="1270">
      <c r="A1270" t="inlineStr">
        <is>
          <t>Regional 2</t>
        </is>
      </c>
      <c r="B1270">
        <f>IF('Data R2'!C274="","",'Data R2'!B274)</f>
        <v/>
      </c>
      <c r="C1270">
        <f>IF('Data R2'!C274="","",'Data R2'!C274)</f>
        <v/>
      </c>
      <c r="D1270">
        <f>IF('Data R2'!C274="","",'Data R2'!D274)</f>
        <v/>
      </c>
      <c r="E1270">
        <f>IF('Data R2'!C274="","",'Data R2'!E274)</f>
        <v/>
      </c>
      <c r="F1270">
        <f>IF('Data R2'!C274="","",'Data R2'!F274)</f>
        <v/>
      </c>
      <c r="G1270">
        <f>IF('Data R2'!C274="","",'Data R2'!AD274)</f>
        <v/>
      </c>
      <c r="H1270">
        <f>IF('Data R2'!C274="","",'Data R2'!AC274)</f>
        <v/>
      </c>
      <c r="I1270">
        <f>IF('Data R2'!C274="","",COUNTIF('Data R2'!J274,"&gt;0")+COUNTIF('Data R2'!L274,"&gt;0")+COUNTIF('Data R2'!N274,"&gt;0")+COUNTIF('Data R2'!P274,"&gt;0")+COUNTIF('Data R2'!R274,"&gt;0")+COUNTIF('Data R2'!T274,"&gt;0")+COUNTIF('Data R2'!V274,"&gt;0")+COUNTIF('Data R2'!X274,"&gt;0"))</f>
        <v/>
      </c>
      <c r="J1270">
        <f>IF('Data R2'!C274="","",IF((COUNTIF('Data R2'!K274,"&gt;0")+COUNTIF('Data R2'!M274,"&gt;0")+COUNTIF('Data R2'!O274,"&gt;0")+COUNTIF('Data R2'!Q274,"&gt;0")+COUNTIF('Data R2'!S274,"&gt;0")+COUNTIF('Data R2'!U274,"&gt;0")+COUNTIF('Data R2'!W274,"&gt;0")+COUNTIF('Data R2'!Y274,"&gt;0"))&gt;0,1,0))</f>
        <v/>
      </c>
      <c r="M1270" t="inlineStr">
        <is>
          <t>Data R</t>
        </is>
      </c>
    </row>
    <row r="1271">
      <c r="A1271" t="inlineStr">
        <is>
          <t>Regional 2</t>
        </is>
      </c>
      <c r="B1271">
        <f>IF('Data R2'!C275="","",'Data R2'!B275)</f>
        <v/>
      </c>
      <c r="C1271">
        <f>IF('Data R2'!C275="","",'Data R2'!C275)</f>
        <v/>
      </c>
      <c r="D1271">
        <f>IF('Data R2'!C275="","",'Data R2'!D275)</f>
        <v/>
      </c>
      <c r="E1271">
        <f>IF('Data R2'!C275="","",'Data R2'!E275)</f>
        <v/>
      </c>
      <c r="F1271">
        <f>IF('Data R2'!C275="","",'Data R2'!F275)</f>
        <v/>
      </c>
      <c r="G1271">
        <f>IF('Data R2'!C275="","",'Data R2'!AD275)</f>
        <v/>
      </c>
      <c r="H1271">
        <f>IF('Data R2'!C275="","",'Data R2'!AC275)</f>
        <v/>
      </c>
      <c r="I1271">
        <f>IF('Data R2'!C275="","",COUNTIF('Data R2'!J275,"&gt;0")+COUNTIF('Data R2'!L275,"&gt;0")+COUNTIF('Data R2'!N275,"&gt;0")+COUNTIF('Data R2'!P275,"&gt;0")+COUNTIF('Data R2'!R275,"&gt;0")+COUNTIF('Data R2'!T275,"&gt;0")+COUNTIF('Data R2'!V275,"&gt;0")+COUNTIF('Data R2'!X275,"&gt;0"))</f>
        <v/>
      </c>
      <c r="J1271">
        <f>IF('Data R2'!C275="","",IF((COUNTIF('Data R2'!K275,"&gt;0")+COUNTIF('Data R2'!M275,"&gt;0")+COUNTIF('Data R2'!O275,"&gt;0")+COUNTIF('Data R2'!Q275,"&gt;0")+COUNTIF('Data R2'!S275,"&gt;0")+COUNTIF('Data R2'!U275,"&gt;0")+COUNTIF('Data R2'!W275,"&gt;0")+COUNTIF('Data R2'!Y275,"&gt;0"))&gt;0,1,0))</f>
        <v/>
      </c>
      <c r="M1271" t="inlineStr">
        <is>
          <t>Data R</t>
        </is>
      </c>
    </row>
    <row r="1272">
      <c r="A1272" t="inlineStr">
        <is>
          <t>Regional 2</t>
        </is>
      </c>
      <c r="B1272">
        <f>IF('Data R2'!C276="","",'Data R2'!B276)</f>
        <v/>
      </c>
      <c r="C1272">
        <f>IF('Data R2'!C276="","",'Data R2'!C276)</f>
        <v/>
      </c>
      <c r="D1272">
        <f>IF('Data R2'!C276="","",'Data R2'!D276)</f>
        <v/>
      </c>
      <c r="E1272">
        <f>IF('Data R2'!C276="","",'Data R2'!E276)</f>
        <v/>
      </c>
      <c r="F1272">
        <f>IF('Data R2'!C276="","",'Data R2'!F276)</f>
        <v/>
      </c>
      <c r="G1272">
        <f>IF('Data R2'!C276="","",'Data R2'!AD276)</f>
        <v/>
      </c>
      <c r="H1272">
        <f>IF('Data R2'!C276="","",'Data R2'!AC276)</f>
        <v/>
      </c>
      <c r="I1272">
        <f>IF('Data R2'!C276="","",COUNTIF('Data R2'!J276,"&gt;0")+COUNTIF('Data R2'!L276,"&gt;0")+COUNTIF('Data R2'!N276,"&gt;0")+COUNTIF('Data R2'!P276,"&gt;0")+COUNTIF('Data R2'!R276,"&gt;0")+COUNTIF('Data R2'!T276,"&gt;0")+COUNTIF('Data R2'!V276,"&gt;0")+COUNTIF('Data R2'!X276,"&gt;0"))</f>
        <v/>
      </c>
      <c r="J1272">
        <f>IF('Data R2'!C276="","",IF((COUNTIF('Data R2'!K276,"&gt;0")+COUNTIF('Data R2'!M276,"&gt;0")+COUNTIF('Data R2'!O276,"&gt;0")+COUNTIF('Data R2'!Q276,"&gt;0")+COUNTIF('Data R2'!S276,"&gt;0")+COUNTIF('Data R2'!U276,"&gt;0")+COUNTIF('Data R2'!W276,"&gt;0")+COUNTIF('Data R2'!Y276,"&gt;0"))&gt;0,1,0))</f>
        <v/>
      </c>
      <c r="M1272" t="inlineStr">
        <is>
          <t>Data R</t>
        </is>
      </c>
    </row>
    <row r="1273">
      <c r="A1273" t="inlineStr">
        <is>
          <t>Regional 2</t>
        </is>
      </c>
      <c r="B1273">
        <f>IF('Data R2'!C277="","",'Data R2'!B277)</f>
        <v/>
      </c>
      <c r="C1273">
        <f>IF('Data R2'!C277="","",'Data R2'!C277)</f>
        <v/>
      </c>
      <c r="D1273">
        <f>IF('Data R2'!C277="","",'Data R2'!D277)</f>
        <v/>
      </c>
      <c r="E1273">
        <f>IF('Data R2'!C277="","",'Data R2'!E277)</f>
        <v/>
      </c>
      <c r="F1273">
        <f>IF('Data R2'!C277="","",'Data R2'!F277)</f>
        <v/>
      </c>
      <c r="G1273">
        <f>IF('Data R2'!C277="","",'Data R2'!AD277)</f>
        <v/>
      </c>
      <c r="H1273">
        <f>IF('Data R2'!C277="","",'Data R2'!AC277)</f>
        <v/>
      </c>
      <c r="I1273">
        <f>IF('Data R2'!C277="","",COUNTIF('Data R2'!J277,"&gt;0")+COUNTIF('Data R2'!L277,"&gt;0")+COUNTIF('Data R2'!N277,"&gt;0")+COUNTIF('Data R2'!P277,"&gt;0")+COUNTIF('Data R2'!R277,"&gt;0")+COUNTIF('Data R2'!T277,"&gt;0")+COUNTIF('Data R2'!V277,"&gt;0")+COUNTIF('Data R2'!X277,"&gt;0"))</f>
        <v/>
      </c>
      <c r="J1273">
        <f>IF('Data R2'!C277="","",IF((COUNTIF('Data R2'!K277,"&gt;0")+COUNTIF('Data R2'!M277,"&gt;0")+COUNTIF('Data R2'!O277,"&gt;0")+COUNTIF('Data R2'!Q277,"&gt;0")+COUNTIF('Data R2'!S277,"&gt;0")+COUNTIF('Data R2'!U277,"&gt;0")+COUNTIF('Data R2'!W277,"&gt;0")+COUNTIF('Data R2'!Y277,"&gt;0"))&gt;0,1,0))</f>
        <v/>
      </c>
      <c r="M1273" t="inlineStr">
        <is>
          <t>Data R</t>
        </is>
      </c>
    </row>
    <row r="1274">
      <c r="A1274" t="inlineStr">
        <is>
          <t>Regional 2</t>
        </is>
      </c>
      <c r="B1274">
        <f>IF('Data R2'!C278="","",'Data R2'!B278)</f>
        <v/>
      </c>
      <c r="C1274">
        <f>IF('Data R2'!C278="","",'Data R2'!C278)</f>
        <v/>
      </c>
      <c r="D1274">
        <f>IF('Data R2'!C278="","",'Data R2'!D278)</f>
        <v/>
      </c>
      <c r="E1274">
        <f>IF('Data R2'!C278="","",'Data R2'!E278)</f>
        <v/>
      </c>
      <c r="F1274">
        <f>IF('Data R2'!C278="","",'Data R2'!F278)</f>
        <v/>
      </c>
      <c r="G1274">
        <f>IF('Data R2'!C278="","",'Data R2'!AD278)</f>
        <v/>
      </c>
      <c r="H1274">
        <f>IF('Data R2'!C278="","",'Data R2'!AC278)</f>
        <v/>
      </c>
      <c r="I1274">
        <f>IF('Data R2'!C278="","",COUNTIF('Data R2'!J278,"&gt;0")+COUNTIF('Data R2'!L278,"&gt;0")+COUNTIF('Data R2'!N278,"&gt;0")+COUNTIF('Data R2'!P278,"&gt;0")+COUNTIF('Data R2'!R278,"&gt;0")+COUNTIF('Data R2'!T278,"&gt;0")+COUNTIF('Data R2'!V278,"&gt;0")+COUNTIF('Data R2'!X278,"&gt;0"))</f>
        <v/>
      </c>
      <c r="J1274">
        <f>IF('Data R2'!C278="","",IF((COUNTIF('Data R2'!K278,"&gt;0")+COUNTIF('Data R2'!M278,"&gt;0")+COUNTIF('Data R2'!O278,"&gt;0")+COUNTIF('Data R2'!Q278,"&gt;0")+COUNTIF('Data R2'!S278,"&gt;0")+COUNTIF('Data R2'!U278,"&gt;0")+COUNTIF('Data R2'!W278,"&gt;0")+COUNTIF('Data R2'!Y278,"&gt;0"))&gt;0,1,0))</f>
        <v/>
      </c>
      <c r="M1274" t="inlineStr">
        <is>
          <t>Data R</t>
        </is>
      </c>
    </row>
    <row r="1275">
      <c r="A1275" t="inlineStr">
        <is>
          <t>Regional 2</t>
        </is>
      </c>
      <c r="B1275">
        <f>IF('Data R2'!C279="","",'Data R2'!B279)</f>
        <v/>
      </c>
      <c r="C1275">
        <f>IF('Data R2'!C279="","",'Data R2'!C279)</f>
        <v/>
      </c>
      <c r="D1275">
        <f>IF('Data R2'!C279="","",'Data R2'!D279)</f>
        <v/>
      </c>
      <c r="E1275">
        <f>IF('Data R2'!C279="","",'Data R2'!E279)</f>
        <v/>
      </c>
      <c r="F1275">
        <f>IF('Data R2'!C279="","",'Data R2'!F279)</f>
        <v/>
      </c>
      <c r="G1275">
        <f>IF('Data R2'!C279="","",'Data R2'!AD279)</f>
        <v/>
      </c>
      <c r="H1275">
        <f>IF('Data R2'!C279="","",'Data R2'!AC279)</f>
        <v/>
      </c>
      <c r="I1275">
        <f>IF('Data R2'!C279="","",COUNTIF('Data R2'!J279,"&gt;0")+COUNTIF('Data R2'!L279,"&gt;0")+COUNTIF('Data R2'!N279,"&gt;0")+COUNTIF('Data R2'!P279,"&gt;0")+COUNTIF('Data R2'!R279,"&gt;0")+COUNTIF('Data R2'!T279,"&gt;0")+COUNTIF('Data R2'!V279,"&gt;0")+COUNTIF('Data R2'!X279,"&gt;0"))</f>
        <v/>
      </c>
      <c r="J1275">
        <f>IF('Data R2'!C279="","",IF((COUNTIF('Data R2'!K279,"&gt;0")+COUNTIF('Data R2'!M279,"&gt;0")+COUNTIF('Data R2'!O279,"&gt;0")+COUNTIF('Data R2'!Q279,"&gt;0")+COUNTIF('Data R2'!S279,"&gt;0")+COUNTIF('Data R2'!U279,"&gt;0")+COUNTIF('Data R2'!W279,"&gt;0")+COUNTIF('Data R2'!Y279,"&gt;0"))&gt;0,1,0))</f>
        <v/>
      </c>
      <c r="M1275" t="inlineStr">
        <is>
          <t>Data R</t>
        </is>
      </c>
    </row>
    <row r="1276">
      <c r="A1276" t="inlineStr">
        <is>
          <t>Regional 2</t>
        </is>
      </c>
      <c r="B1276">
        <f>IF('Data R2'!C280="","",'Data R2'!B280)</f>
        <v/>
      </c>
      <c r="C1276">
        <f>IF('Data R2'!C280="","",'Data R2'!C280)</f>
        <v/>
      </c>
      <c r="D1276">
        <f>IF('Data R2'!C280="","",'Data R2'!D280)</f>
        <v/>
      </c>
      <c r="E1276">
        <f>IF('Data R2'!C280="","",'Data R2'!E280)</f>
        <v/>
      </c>
      <c r="F1276">
        <f>IF('Data R2'!C280="","",'Data R2'!F280)</f>
        <v/>
      </c>
      <c r="G1276">
        <f>IF('Data R2'!C280="","",'Data R2'!AD280)</f>
        <v/>
      </c>
      <c r="H1276">
        <f>IF('Data R2'!C280="","",'Data R2'!AC280)</f>
        <v/>
      </c>
      <c r="I1276">
        <f>IF('Data R2'!C280="","",COUNTIF('Data R2'!J280,"&gt;0")+COUNTIF('Data R2'!L280,"&gt;0")+COUNTIF('Data R2'!N280,"&gt;0")+COUNTIF('Data R2'!P280,"&gt;0")+COUNTIF('Data R2'!R280,"&gt;0")+COUNTIF('Data R2'!T280,"&gt;0")+COUNTIF('Data R2'!V280,"&gt;0")+COUNTIF('Data R2'!X280,"&gt;0"))</f>
        <v/>
      </c>
      <c r="J1276">
        <f>IF('Data R2'!C280="","",IF((COUNTIF('Data R2'!K280,"&gt;0")+COUNTIF('Data R2'!M280,"&gt;0")+COUNTIF('Data R2'!O280,"&gt;0")+COUNTIF('Data R2'!Q280,"&gt;0")+COUNTIF('Data R2'!S280,"&gt;0")+COUNTIF('Data R2'!U280,"&gt;0")+COUNTIF('Data R2'!W280,"&gt;0")+COUNTIF('Data R2'!Y280,"&gt;0"))&gt;0,1,0))</f>
        <v/>
      </c>
      <c r="M1276" t="inlineStr">
        <is>
          <t>Data R</t>
        </is>
      </c>
    </row>
    <row r="1277">
      <c r="A1277" t="inlineStr">
        <is>
          <t>Regional 2</t>
        </is>
      </c>
      <c r="B1277">
        <f>IF('Data R2'!C281="","",'Data R2'!B281)</f>
        <v/>
      </c>
      <c r="C1277">
        <f>IF('Data R2'!C281="","",'Data R2'!C281)</f>
        <v/>
      </c>
      <c r="D1277">
        <f>IF('Data R2'!C281="","",'Data R2'!D281)</f>
        <v/>
      </c>
      <c r="E1277">
        <f>IF('Data R2'!C281="","",'Data R2'!E281)</f>
        <v/>
      </c>
      <c r="F1277">
        <f>IF('Data R2'!C281="","",'Data R2'!F281)</f>
        <v/>
      </c>
      <c r="G1277">
        <f>IF('Data R2'!C281="","",'Data R2'!AD281)</f>
        <v/>
      </c>
      <c r="H1277">
        <f>IF('Data R2'!C281="","",'Data R2'!AC281)</f>
        <v/>
      </c>
      <c r="I1277">
        <f>IF('Data R2'!C281="","",COUNTIF('Data R2'!J281,"&gt;0")+COUNTIF('Data R2'!L281,"&gt;0")+COUNTIF('Data R2'!N281,"&gt;0")+COUNTIF('Data R2'!P281,"&gt;0")+COUNTIF('Data R2'!R281,"&gt;0")+COUNTIF('Data R2'!T281,"&gt;0")+COUNTIF('Data R2'!V281,"&gt;0")+COUNTIF('Data R2'!X281,"&gt;0"))</f>
        <v/>
      </c>
      <c r="J1277">
        <f>IF('Data R2'!C281="","",IF((COUNTIF('Data R2'!K281,"&gt;0")+COUNTIF('Data R2'!M281,"&gt;0")+COUNTIF('Data R2'!O281,"&gt;0")+COUNTIF('Data R2'!Q281,"&gt;0")+COUNTIF('Data R2'!S281,"&gt;0")+COUNTIF('Data R2'!U281,"&gt;0")+COUNTIF('Data R2'!W281,"&gt;0")+COUNTIF('Data R2'!Y281,"&gt;0"))&gt;0,1,0))</f>
        <v/>
      </c>
      <c r="M1277" t="inlineStr">
        <is>
          <t>Data R</t>
        </is>
      </c>
    </row>
    <row r="1278">
      <c r="A1278" t="inlineStr">
        <is>
          <t>Regional 2</t>
        </is>
      </c>
      <c r="B1278">
        <f>IF('Data R2'!C282="","",'Data R2'!B282)</f>
        <v/>
      </c>
      <c r="C1278">
        <f>IF('Data R2'!C282="","",'Data R2'!C282)</f>
        <v/>
      </c>
      <c r="D1278">
        <f>IF('Data R2'!C282="","",'Data R2'!D282)</f>
        <v/>
      </c>
      <c r="E1278">
        <f>IF('Data R2'!C282="","",'Data R2'!E282)</f>
        <v/>
      </c>
      <c r="F1278">
        <f>IF('Data R2'!C282="","",'Data R2'!F282)</f>
        <v/>
      </c>
      <c r="G1278">
        <f>IF('Data R2'!C282="","",'Data R2'!AD282)</f>
        <v/>
      </c>
      <c r="H1278">
        <f>IF('Data R2'!C282="","",'Data R2'!AC282)</f>
        <v/>
      </c>
      <c r="I1278">
        <f>IF('Data R2'!C282="","",COUNTIF('Data R2'!J282,"&gt;0")+COUNTIF('Data R2'!L282,"&gt;0")+COUNTIF('Data R2'!N282,"&gt;0")+COUNTIF('Data R2'!P282,"&gt;0")+COUNTIF('Data R2'!R282,"&gt;0")+COUNTIF('Data R2'!T282,"&gt;0")+COUNTIF('Data R2'!V282,"&gt;0")+COUNTIF('Data R2'!X282,"&gt;0"))</f>
        <v/>
      </c>
      <c r="J1278">
        <f>IF('Data R2'!C282="","",IF((COUNTIF('Data R2'!K282,"&gt;0")+COUNTIF('Data R2'!M282,"&gt;0")+COUNTIF('Data R2'!O282,"&gt;0")+COUNTIF('Data R2'!Q282,"&gt;0")+COUNTIF('Data R2'!S282,"&gt;0")+COUNTIF('Data R2'!U282,"&gt;0")+COUNTIF('Data R2'!W282,"&gt;0")+COUNTIF('Data R2'!Y282,"&gt;0"))&gt;0,1,0))</f>
        <v/>
      </c>
      <c r="M1278" t="inlineStr">
        <is>
          <t>Data R</t>
        </is>
      </c>
    </row>
    <row r="1279">
      <c r="A1279" t="inlineStr">
        <is>
          <t>Regional 2</t>
        </is>
      </c>
      <c r="B1279">
        <f>IF('Data R2'!C283="","",'Data R2'!B283)</f>
        <v/>
      </c>
      <c r="C1279">
        <f>IF('Data R2'!C283="","",'Data R2'!C283)</f>
        <v/>
      </c>
      <c r="D1279">
        <f>IF('Data R2'!C283="","",'Data R2'!D283)</f>
        <v/>
      </c>
      <c r="E1279">
        <f>IF('Data R2'!C283="","",'Data R2'!E283)</f>
        <v/>
      </c>
      <c r="F1279">
        <f>IF('Data R2'!C283="","",'Data R2'!F283)</f>
        <v/>
      </c>
      <c r="G1279">
        <f>IF('Data R2'!C283="","",'Data R2'!AD283)</f>
        <v/>
      </c>
      <c r="H1279">
        <f>IF('Data R2'!C283="","",'Data R2'!AC283)</f>
        <v/>
      </c>
      <c r="I1279">
        <f>IF('Data R2'!C283="","",COUNTIF('Data R2'!J283,"&gt;0")+COUNTIF('Data R2'!L283,"&gt;0")+COUNTIF('Data R2'!N283,"&gt;0")+COUNTIF('Data R2'!P283,"&gt;0")+COUNTIF('Data R2'!R283,"&gt;0")+COUNTIF('Data R2'!T283,"&gt;0")+COUNTIF('Data R2'!V283,"&gt;0")+COUNTIF('Data R2'!X283,"&gt;0"))</f>
        <v/>
      </c>
      <c r="J1279">
        <f>IF('Data R2'!C283="","",IF((COUNTIF('Data R2'!K283,"&gt;0")+COUNTIF('Data R2'!M283,"&gt;0")+COUNTIF('Data R2'!O283,"&gt;0")+COUNTIF('Data R2'!Q283,"&gt;0")+COUNTIF('Data R2'!S283,"&gt;0")+COUNTIF('Data R2'!U283,"&gt;0")+COUNTIF('Data R2'!W283,"&gt;0")+COUNTIF('Data R2'!Y283,"&gt;0"))&gt;0,1,0))</f>
        <v/>
      </c>
      <c r="M1279" t="inlineStr">
        <is>
          <t>Data R</t>
        </is>
      </c>
    </row>
    <row r="1280">
      <c r="A1280" t="inlineStr">
        <is>
          <t>Regional 2</t>
        </is>
      </c>
      <c r="B1280">
        <f>IF('Data R2'!C284="","",'Data R2'!B284)</f>
        <v/>
      </c>
      <c r="C1280">
        <f>IF('Data R2'!C284="","",'Data R2'!C284)</f>
        <v/>
      </c>
      <c r="D1280">
        <f>IF('Data R2'!C284="","",'Data R2'!D284)</f>
        <v/>
      </c>
      <c r="E1280">
        <f>IF('Data R2'!C284="","",'Data R2'!E284)</f>
        <v/>
      </c>
      <c r="F1280">
        <f>IF('Data R2'!C284="","",'Data R2'!F284)</f>
        <v/>
      </c>
      <c r="G1280">
        <f>IF('Data R2'!C284="","",'Data R2'!AD284)</f>
        <v/>
      </c>
      <c r="H1280">
        <f>IF('Data R2'!C284="","",'Data R2'!AC284)</f>
        <v/>
      </c>
      <c r="I1280">
        <f>IF('Data R2'!C284="","",COUNTIF('Data R2'!J284,"&gt;0")+COUNTIF('Data R2'!L284,"&gt;0")+COUNTIF('Data R2'!N284,"&gt;0")+COUNTIF('Data R2'!P284,"&gt;0")+COUNTIF('Data R2'!R284,"&gt;0")+COUNTIF('Data R2'!T284,"&gt;0")+COUNTIF('Data R2'!V284,"&gt;0")+COUNTIF('Data R2'!X284,"&gt;0"))</f>
        <v/>
      </c>
      <c r="J1280">
        <f>IF('Data R2'!C284="","",IF((COUNTIF('Data R2'!K284,"&gt;0")+COUNTIF('Data R2'!M284,"&gt;0")+COUNTIF('Data R2'!O284,"&gt;0")+COUNTIF('Data R2'!Q284,"&gt;0")+COUNTIF('Data R2'!S284,"&gt;0")+COUNTIF('Data R2'!U284,"&gt;0")+COUNTIF('Data R2'!W284,"&gt;0")+COUNTIF('Data R2'!Y284,"&gt;0"))&gt;0,1,0))</f>
        <v/>
      </c>
      <c r="M1280" t="inlineStr">
        <is>
          <t>Data R</t>
        </is>
      </c>
    </row>
    <row r="1281">
      <c r="A1281" t="inlineStr">
        <is>
          <t>Regional 2</t>
        </is>
      </c>
      <c r="B1281">
        <f>IF('Data R2'!C285="","",'Data R2'!B285)</f>
        <v/>
      </c>
      <c r="C1281">
        <f>IF('Data R2'!C285="","",'Data R2'!C285)</f>
        <v/>
      </c>
      <c r="D1281">
        <f>IF('Data R2'!C285="","",'Data R2'!D285)</f>
        <v/>
      </c>
      <c r="E1281">
        <f>IF('Data R2'!C285="","",'Data R2'!E285)</f>
        <v/>
      </c>
      <c r="F1281">
        <f>IF('Data R2'!C285="","",'Data R2'!F285)</f>
        <v/>
      </c>
      <c r="G1281">
        <f>IF('Data R2'!C285="","",'Data R2'!AD285)</f>
        <v/>
      </c>
      <c r="H1281">
        <f>IF('Data R2'!C285="","",'Data R2'!AC285)</f>
        <v/>
      </c>
      <c r="I1281">
        <f>IF('Data R2'!C285="","",COUNTIF('Data R2'!J285,"&gt;0")+COUNTIF('Data R2'!L285,"&gt;0")+COUNTIF('Data R2'!N285,"&gt;0")+COUNTIF('Data R2'!P285,"&gt;0")+COUNTIF('Data R2'!R285,"&gt;0")+COUNTIF('Data R2'!T285,"&gt;0")+COUNTIF('Data R2'!V285,"&gt;0")+COUNTIF('Data R2'!X285,"&gt;0"))</f>
        <v/>
      </c>
      <c r="J1281">
        <f>IF('Data R2'!C285="","",IF((COUNTIF('Data R2'!K285,"&gt;0")+COUNTIF('Data R2'!M285,"&gt;0")+COUNTIF('Data R2'!O285,"&gt;0")+COUNTIF('Data R2'!Q285,"&gt;0")+COUNTIF('Data R2'!S285,"&gt;0")+COUNTIF('Data R2'!U285,"&gt;0")+COUNTIF('Data R2'!W285,"&gt;0")+COUNTIF('Data R2'!Y285,"&gt;0"))&gt;0,1,0))</f>
        <v/>
      </c>
      <c r="M1281" t="inlineStr">
        <is>
          <t>Data R</t>
        </is>
      </c>
    </row>
    <row r="1282">
      <c r="A1282" t="inlineStr">
        <is>
          <t>Regional 2</t>
        </is>
      </c>
      <c r="B1282">
        <f>IF('Data R2'!C286="","",'Data R2'!B286)</f>
        <v/>
      </c>
      <c r="C1282">
        <f>IF('Data R2'!C286="","",'Data R2'!C286)</f>
        <v/>
      </c>
      <c r="D1282">
        <f>IF('Data R2'!C286="","",'Data R2'!D286)</f>
        <v/>
      </c>
      <c r="E1282">
        <f>IF('Data R2'!C286="","",'Data R2'!E286)</f>
        <v/>
      </c>
      <c r="F1282">
        <f>IF('Data R2'!C286="","",'Data R2'!F286)</f>
        <v/>
      </c>
      <c r="G1282">
        <f>IF('Data R2'!C286="","",'Data R2'!AD286)</f>
        <v/>
      </c>
      <c r="H1282">
        <f>IF('Data R2'!C286="","",'Data R2'!AC286)</f>
        <v/>
      </c>
      <c r="I1282">
        <f>IF('Data R2'!C286="","",COUNTIF('Data R2'!J286,"&gt;0")+COUNTIF('Data R2'!L286,"&gt;0")+COUNTIF('Data R2'!N286,"&gt;0")+COUNTIF('Data R2'!P286,"&gt;0")+COUNTIF('Data R2'!R286,"&gt;0")+COUNTIF('Data R2'!T286,"&gt;0")+COUNTIF('Data R2'!V286,"&gt;0")+COUNTIF('Data R2'!X286,"&gt;0"))</f>
        <v/>
      </c>
      <c r="J1282">
        <f>IF('Data R2'!C286="","",IF((COUNTIF('Data R2'!K286,"&gt;0")+COUNTIF('Data R2'!M286,"&gt;0")+COUNTIF('Data R2'!O286,"&gt;0")+COUNTIF('Data R2'!Q286,"&gt;0")+COUNTIF('Data R2'!S286,"&gt;0")+COUNTIF('Data R2'!U286,"&gt;0")+COUNTIF('Data R2'!W286,"&gt;0")+COUNTIF('Data R2'!Y286,"&gt;0"))&gt;0,1,0))</f>
        <v/>
      </c>
      <c r="M1282" t="inlineStr">
        <is>
          <t>Data R</t>
        </is>
      </c>
    </row>
    <row r="1283">
      <c r="A1283" t="inlineStr">
        <is>
          <t>Regional 2</t>
        </is>
      </c>
      <c r="B1283">
        <f>IF('Data R2'!C287="","",'Data R2'!B287)</f>
        <v/>
      </c>
      <c r="C1283">
        <f>IF('Data R2'!C287="","",'Data R2'!C287)</f>
        <v/>
      </c>
      <c r="D1283">
        <f>IF('Data R2'!C287="","",'Data R2'!D287)</f>
        <v/>
      </c>
      <c r="E1283">
        <f>IF('Data R2'!C287="","",'Data R2'!E287)</f>
        <v/>
      </c>
      <c r="F1283">
        <f>IF('Data R2'!C287="","",'Data R2'!F287)</f>
        <v/>
      </c>
      <c r="G1283">
        <f>IF('Data R2'!C287="","",'Data R2'!AD287)</f>
        <v/>
      </c>
      <c r="H1283">
        <f>IF('Data R2'!C287="","",'Data R2'!AC287)</f>
        <v/>
      </c>
      <c r="I1283">
        <f>IF('Data R2'!C287="","",COUNTIF('Data R2'!J287,"&gt;0")+COUNTIF('Data R2'!L287,"&gt;0")+COUNTIF('Data R2'!N287,"&gt;0")+COUNTIF('Data R2'!P287,"&gt;0")+COUNTIF('Data R2'!R287,"&gt;0")+COUNTIF('Data R2'!T287,"&gt;0")+COUNTIF('Data R2'!V287,"&gt;0")+COUNTIF('Data R2'!X287,"&gt;0"))</f>
        <v/>
      </c>
      <c r="J1283">
        <f>IF('Data R2'!C287="","",IF((COUNTIF('Data R2'!K287,"&gt;0")+COUNTIF('Data R2'!M287,"&gt;0")+COUNTIF('Data R2'!O287,"&gt;0")+COUNTIF('Data R2'!Q287,"&gt;0")+COUNTIF('Data R2'!S287,"&gt;0")+COUNTIF('Data R2'!U287,"&gt;0")+COUNTIF('Data R2'!W287,"&gt;0")+COUNTIF('Data R2'!Y287,"&gt;0"))&gt;0,1,0))</f>
        <v/>
      </c>
      <c r="M1283" t="inlineStr">
        <is>
          <t>Data R</t>
        </is>
      </c>
    </row>
    <row r="1284">
      <c r="A1284" t="inlineStr">
        <is>
          <t>Regional 2</t>
        </is>
      </c>
      <c r="B1284">
        <f>IF('Data R2'!C288="","",'Data R2'!B288)</f>
        <v/>
      </c>
      <c r="C1284">
        <f>IF('Data R2'!C288="","",'Data R2'!C288)</f>
        <v/>
      </c>
      <c r="D1284">
        <f>IF('Data R2'!C288="","",'Data R2'!D288)</f>
        <v/>
      </c>
      <c r="E1284">
        <f>IF('Data R2'!C288="","",'Data R2'!E288)</f>
        <v/>
      </c>
      <c r="F1284">
        <f>IF('Data R2'!C288="","",'Data R2'!F288)</f>
        <v/>
      </c>
      <c r="G1284">
        <f>IF('Data R2'!C288="","",'Data R2'!AD288)</f>
        <v/>
      </c>
      <c r="H1284">
        <f>IF('Data R2'!C288="","",'Data R2'!AC288)</f>
        <v/>
      </c>
      <c r="I1284">
        <f>IF('Data R2'!C288="","",COUNTIF('Data R2'!J288,"&gt;0")+COUNTIF('Data R2'!L288,"&gt;0")+COUNTIF('Data R2'!N288,"&gt;0")+COUNTIF('Data R2'!P288,"&gt;0")+COUNTIF('Data R2'!R288,"&gt;0")+COUNTIF('Data R2'!T288,"&gt;0")+COUNTIF('Data R2'!V288,"&gt;0")+COUNTIF('Data R2'!X288,"&gt;0"))</f>
        <v/>
      </c>
      <c r="J1284">
        <f>IF('Data R2'!C288="","",IF((COUNTIF('Data R2'!K288,"&gt;0")+COUNTIF('Data R2'!M288,"&gt;0")+COUNTIF('Data R2'!O288,"&gt;0")+COUNTIF('Data R2'!Q288,"&gt;0")+COUNTIF('Data R2'!S288,"&gt;0")+COUNTIF('Data R2'!U288,"&gt;0")+COUNTIF('Data R2'!W288,"&gt;0")+COUNTIF('Data R2'!Y288,"&gt;0"))&gt;0,1,0))</f>
        <v/>
      </c>
      <c r="M1284" t="inlineStr">
        <is>
          <t>Data R</t>
        </is>
      </c>
    </row>
    <row r="1285">
      <c r="A1285" t="inlineStr">
        <is>
          <t>Regional 2</t>
        </is>
      </c>
      <c r="B1285">
        <f>IF('Data R2'!C289="","",'Data R2'!B289)</f>
        <v/>
      </c>
      <c r="C1285">
        <f>IF('Data R2'!C289="","",'Data R2'!C289)</f>
        <v/>
      </c>
      <c r="D1285">
        <f>IF('Data R2'!C289="","",'Data R2'!D289)</f>
        <v/>
      </c>
      <c r="E1285">
        <f>IF('Data R2'!C289="","",'Data R2'!E289)</f>
        <v/>
      </c>
      <c r="F1285">
        <f>IF('Data R2'!C289="","",'Data R2'!F289)</f>
        <v/>
      </c>
      <c r="G1285">
        <f>IF('Data R2'!C289="","",'Data R2'!AD289)</f>
        <v/>
      </c>
      <c r="H1285">
        <f>IF('Data R2'!C289="","",'Data R2'!AC289)</f>
        <v/>
      </c>
      <c r="I1285">
        <f>IF('Data R2'!C289="","",COUNTIF('Data R2'!J289,"&gt;0")+COUNTIF('Data R2'!L289,"&gt;0")+COUNTIF('Data R2'!N289,"&gt;0")+COUNTIF('Data R2'!P289,"&gt;0")+COUNTIF('Data R2'!R289,"&gt;0")+COUNTIF('Data R2'!T289,"&gt;0")+COUNTIF('Data R2'!V289,"&gt;0")+COUNTIF('Data R2'!X289,"&gt;0"))</f>
        <v/>
      </c>
      <c r="J1285">
        <f>IF('Data R2'!C289="","",IF((COUNTIF('Data R2'!K289,"&gt;0")+COUNTIF('Data R2'!M289,"&gt;0")+COUNTIF('Data R2'!O289,"&gt;0")+COUNTIF('Data R2'!Q289,"&gt;0")+COUNTIF('Data R2'!S289,"&gt;0")+COUNTIF('Data R2'!U289,"&gt;0")+COUNTIF('Data R2'!W289,"&gt;0")+COUNTIF('Data R2'!Y289,"&gt;0"))&gt;0,1,0))</f>
        <v/>
      </c>
      <c r="M1285" t="inlineStr">
        <is>
          <t>Data R</t>
        </is>
      </c>
    </row>
    <row r="1286">
      <c r="A1286" t="inlineStr">
        <is>
          <t>Regional 2</t>
        </is>
      </c>
      <c r="B1286">
        <f>IF('Data R2'!C290="","",'Data R2'!B290)</f>
        <v/>
      </c>
      <c r="C1286">
        <f>IF('Data R2'!C290="","",'Data R2'!C290)</f>
        <v/>
      </c>
      <c r="D1286">
        <f>IF('Data R2'!C290="","",'Data R2'!D290)</f>
        <v/>
      </c>
      <c r="E1286">
        <f>IF('Data R2'!C290="","",'Data R2'!E290)</f>
        <v/>
      </c>
      <c r="F1286">
        <f>IF('Data R2'!C290="","",'Data R2'!F290)</f>
        <v/>
      </c>
      <c r="G1286">
        <f>IF('Data R2'!C290="","",'Data R2'!AD290)</f>
        <v/>
      </c>
      <c r="H1286">
        <f>IF('Data R2'!C290="","",'Data R2'!AC290)</f>
        <v/>
      </c>
      <c r="I1286">
        <f>IF('Data R2'!C290="","",COUNTIF('Data R2'!J290,"&gt;0")+COUNTIF('Data R2'!L290,"&gt;0")+COUNTIF('Data R2'!N290,"&gt;0")+COUNTIF('Data R2'!P290,"&gt;0")+COUNTIF('Data R2'!R290,"&gt;0")+COUNTIF('Data R2'!T290,"&gt;0")+COUNTIF('Data R2'!V290,"&gt;0")+COUNTIF('Data R2'!X290,"&gt;0"))</f>
        <v/>
      </c>
      <c r="J1286">
        <f>IF('Data R2'!C290="","",IF((COUNTIF('Data R2'!K290,"&gt;0")+COUNTIF('Data R2'!M290,"&gt;0")+COUNTIF('Data R2'!O290,"&gt;0")+COUNTIF('Data R2'!Q290,"&gt;0")+COUNTIF('Data R2'!S290,"&gt;0")+COUNTIF('Data R2'!U290,"&gt;0")+COUNTIF('Data R2'!W290,"&gt;0")+COUNTIF('Data R2'!Y290,"&gt;0"))&gt;0,1,0))</f>
        <v/>
      </c>
      <c r="M1286" t="inlineStr">
        <is>
          <t>Data R</t>
        </is>
      </c>
    </row>
    <row r="1287">
      <c r="A1287" t="inlineStr">
        <is>
          <t>Regional 2</t>
        </is>
      </c>
      <c r="B1287">
        <f>IF('Data R2'!C291="","",'Data R2'!B291)</f>
        <v/>
      </c>
      <c r="C1287">
        <f>IF('Data R2'!C291="","",'Data R2'!C291)</f>
        <v/>
      </c>
      <c r="D1287">
        <f>IF('Data R2'!C291="","",'Data R2'!D291)</f>
        <v/>
      </c>
      <c r="E1287">
        <f>IF('Data R2'!C291="","",'Data R2'!E291)</f>
        <v/>
      </c>
      <c r="F1287">
        <f>IF('Data R2'!C291="","",'Data R2'!F291)</f>
        <v/>
      </c>
      <c r="G1287">
        <f>IF('Data R2'!C291="","",'Data R2'!AD291)</f>
        <v/>
      </c>
      <c r="H1287">
        <f>IF('Data R2'!C291="","",'Data R2'!AC291)</f>
        <v/>
      </c>
      <c r="I1287">
        <f>IF('Data R2'!C291="","",COUNTIF('Data R2'!J291,"&gt;0")+COUNTIF('Data R2'!L291,"&gt;0")+COUNTIF('Data R2'!N291,"&gt;0")+COUNTIF('Data R2'!P291,"&gt;0")+COUNTIF('Data R2'!R291,"&gt;0")+COUNTIF('Data R2'!T291,"&gt;0")+COUNTIF('Data R2'!V291,"&gt;0")+COUNTIF('Data R2'!X291,"&gt;0"))</f>
        <v/>
      </c>
      <c r="J1287">
        <f>IF('Data R2'!C291="","",IF((COUNTIF('Data R2'!K291,"&gt;0")+COUNTIF('Data R2'!M291,"&gt;0")+COUNTIF('Data R2'!O291,"&gt;0")+COUNTIF('Data R2'!Q291,"&gt;0")+COUNTIF('Data R2'!S291,"&gt;0")+COUNTIF('Data R2'!U291,"&gt;0")+COUNTIF('Data R2'!W291,"&gt;0")+COUNTIF('Data R2'!Y291,"&gt;0"))&gt;0,1,0))</f>
        <v/>
      </c>
      <c r="M1287" t="inlineStr">
        <is>
          <t>Data R</t>
        </is>
      </c>
    </row>
    <row r="1288">
      <c r="A1288" t="inlineStr">
        <is>
          <t>Regional 2</t>
        </is>
      </c>
      <c r="B1288">
        <f>IF('Data R2'!C292="","",'Data R2'!B292)</f>
        <v/>
      </c>
      <c r="C1288">
        <f>IF('Data R2'!C292="","",'Data R2'!C292)</f>
        <v/>
      </c>
      <c r="D1288">
        <f>IF('Data R2'!C292="","",'Data R2'!D292)</f>
        <v/>
      </c>
      <c r="E1288">
        <f>IF('Data R2'!C292="","",'Data R2'!E292)</f>
        <v/>
      </c>
      <c r="F1288">
        <f>IF('Data R2'!C292="","",'Data R2'!F292)</f>
        <v/>
      </c>
      <c r="G1288">
        <f>IF('Data R2'!C292="","",'Data R2'!AD292)</f>
        <v/>
      </c>
      <c r="H1288">
        <f>IF('Data R2'!C292="","",'Data R2'!AC292)</f>
        <v/>
      </c>
      <c r="I1288">
        <f>IF('Data R2'!C292="","",COUNTIF('Data R2'!J292,"&gt;0")+COUNTIF('Data R2'!L292,"&gt;0")+COUNTIF('Data R2'!N292,"&gt;0")+COUNTIF('Data R2'!P292,"&gt;0")+COUNTIF('Data R2'!R292,"&gt;0")+COUNTIF('Data R2'!T292,"&gt;0")+COUNTIF('Data R2'!V292,"&gt;0")+COUNTIF('Data R2'!X292,"&gt;0"))</f>
        <v/>
      </c>
      <c r="J1288">
        <f>IF('Data R2'!C292="","",IF((COUNTIF('Data R2'!K292,"&gt;0")+COUNTIF('Data R2'!M292,"&gt;0")+COUNTIF('Data R2'!O292,"&gt;0")+COUNTIF('Data R2'!Q292,"&gt;0")+COUNTIF('Data R2'!S292,"&gt;0")+COUNTIF('Data R2'!U292,"&gt;0")+COUNTIF('Data R2'!W292,"&gt;0")+COUNTIF('Data R2'!Y292,"&gt;0"))&gt;0,1,0))</f>
        <v/>
      </c>
      <c r="M1288" t="inlineStr">
        <is>
          <t>Data R</t>
        </is>
      </c>
    </row>
    <row r="1289">
      <c r="A1289" t="inlineStr">
        <is>
          <t>Regional 2</t>
        </is>
      </c>
      <c r="B1289">
        <f>IF('Data R2'!C293="","",'Data R2'!B293)</f>
        <v/>
      </c>
      <c r="C1289">
        <f>IF('Data R2'!C293="","",'Data R2'!C293)</f>
        <v/>
      </c>
      <c r="D1289">
        <f>IF('Data R2'!C293="","",'Data R2'!D293)</f>
        <v/>
      </c>
      <c r="E1289">
        <f>IF('Data R2'!C293="","",'Data R2'!E293)</f>
        <v/>
      </c>
      <c r="F1289">
        <f>IF('Data R2'!C293="","",'Data R2'!F293)</f>
        <v/>
      </c>
      <c r="G1289">
        <f>IF('Data R2'!C293="","",'Data R2'!AD293)</f>
        <v/>
      </c>
      <c r="H1289">
        <f>IF('Data R2'!C293="","",'Data R2'!AC293)</f>
        <v/>
      </c>
      <c r="I1289">
        <f>IF('Data R2'!C293="","",COUNTIF('Data R2'!J293,"&gt;0")+COUNTIF('Data R2'!L293,"&gt;0")+COUNTIF('Data R2'!N293,"&gt;0")+COUNTIF('Data R2'!P293,"&gt;0")+COUNTIF('Data R2'!R293,"&gt;0")+COUNTIF('Data R2'!T293,"&gt;0")+COUNTIF('Data R2'!V293,"&gt;0")+COUNTIF('Data R2'!X293,"&gt;0"))</f>
        <v/>
      </c>
      <c r="J1289">
        <f>IF('Data R2'!C293="","",IF((COUNTIF('Data R2'!K293,"&gt;0")+COUNTIF('Data R2'!M293,"&gt;0")+COUNTIF('Data R2'!O293,"&gt;0")+COUNTIF('Data R2'!Q293,"&gt;0")+COUNTIF('Data R2'!S293,"&gt;0")+COUNTIF('Data R2'!U293,"&gt;0")+COUNTIF('Data R2'!W293,"&gt;0")+COUNTIF('Data R2'!Y293,"&gt;0"))&gt;0,1,0))</f>
        <v/>
      </c>
      <c r="M1289" t="inlineStr">
        <is>
          <t>Data R</t>
        </is>
      </c>
    </row>
    <row r="1290">
      <c r="A1290" t="inlineStr">
        <is>
          <t>Regional 2</t>
        </is>
      </c>
      <c r="B1290">
        <f>IF('Data R2'!C294="","",'Data R2'!B294)</f>
        <v/>
      </c>
      <c r="C1290">
        <f>IF('Data R2'!C294="","",'Data R2'!C294)</f>
        <v/>
      </c>
      <c r="D1290">
        <f>IF('Data R2'!C294="","",'Data R2'!D294)</f>
        <v/>
      </c>
      <c r="E1290">
        <f>IF('Data R2'!C294="","",'Data R2'!E294)</f>
        <v/>
      </c>
      <c r="F1290">
        <f>IF('Data R2'!C294="","",'Data R2'!F294)</f>
        <v/>
      </c>
      <c r="G1290">
        <f>IF('Data R2'!C294="","",'Data R2'!AD294)</f>
        <v/>
      </c>
      <c r="H1290">
        <f>IF('Data R2'!C294="","",'Data R2'!AC294)</f>
        <v/>
      </c>
      <c r="I1290">
        <f>IF('Data R2'!C294="","",COUNTIF('Data R2'!J294,"&gt;0")+COUNTIF('Data R2'!L294,"&gt;0")+COUNTIF('Data R2'!N294,"&gt;0")+COUNTIF('Data R2'!P294,"&gt;0")+COUNTIF('Data R2'!R294,"&gt;0")+COUNTIF('Data R2'!T294,"&gt;0")+COUNTIF('Data R2'!V294,"&gt;0")+COUNTIF('Data R2'!X294,"&gt;0"))</f>
        <v/>
      </c>
      <c r="J1290">
        <f>IF('Data R2'!C294="","",IF((COUNTIF('Data R2'!K294,"&gt;0")+COUNTIF('Data R2'!M294,"&gt;0")+COUNTIF('Data R2'!O294,"&gt;0")+COUNTIF('Data R2'!Q294,"&gt;0")+COUNTIF('Data R2'!S294,"&gt;0")+COUNTIF('Data R2'!U294,"&gt;0")+COUNTIF('Data R2'!W294,"&gt;0")+COUNTIF('Data R2'!Y294,"&gt;0"))&gt;0,1,0))</f>
        <v/>
      </c>
      <c r="M1290" t="inlineStr">
        <is>
          <t>Data R</t>
        </is>
      </c>
    </row>
    <row r="1291">
      <c r="A1291" t="inlineStr">
        <is>
          <t>Regional 2</t>
        </is>
      </c>
      <c r="B1291">
        <f>IF('Data R2'!C295="","",'Data R2'!B295)</f>
        <v/>
      </c>
      <c r="C1291">
        <f>IF('Data R2'!C295="","",'Data R2'!C295)</f>
        <v/>
      </c>
      <c r="D1291">
        <f>IF('Data R2'!C295="","",'Data R2'!D295)</f>
        <v/>
      </c>
      <c r="E1291">
        <f>IF('Data R2'!C295="","",'Data R2'!E295)</f>
        <v/>
      </c>
      <c r="F1291">
        <f>IF('Data R2'!C295="","",'Data R2'!F295)</f>
        <v/>
      </c>
      <c r="G1291">
        <f>IF('Data R2'!C295="","",'Data R2'!AD295)</f>
        <v/>
      </c>
      <c r="H1291">
        <f>IF('Data R2'!C295="","",'Data R2'!AC295)</f>
        <v/>
      </c>
      <c r="I1291">
        <f>IF('Data R2'!C295="","",COUNTIF('Data R2'!J295,"&gt;0")+COUNTIF('Data R2'!L295,"&gt;0")+COUNTIF('Data R2'!N295,"&gt;0")+COUNTIF('Data R2'!P295,"&gt;0")+COUNTIF('Data R2'!R295,"&gt;0")+COUNTIF('Data R2'!T295,"&gt;0")+COUNTIF('Data R2'!V295,"&gt;0")+COUNTIF('Data R2'!X295,"&gt;0"))</f>
        <v/>
      </c>
      <c r="J1291">
        <f>IF('Data R2'!C295="","",IF((COUNTIF('Data R2'!K295,"&gt;0")+COUNTIF('Data R2'!M295,"&gt;0")+COUNTIF('Data R2'!O295,"&gt;0")+COUNTIF('Data R2'!Q295,"&gt;0")+COUNTIF('Data R2'!S295,"&gt;0")+COUNTIF('Data R2'!U295,"&gt;0")+COUNTIF('Data R2'!W295,"&gt;0")+COUNTIF('Data R2'!Y295,"&gt;0"))&gt;0,1,0))</f>
        <v/>
      </c>
      <c r="M1291" t="inlineStr">
        <is>
          <t>Data R</t>
        </is>
      </c>
    </row>
    <row r="1292">
      <c r="A1292" t="inlineStr">
        <is>
          <t>Regional 2</t>
        </is>
      </c>
      <c r="B1292">
        <f>IF('Data R2'!C296="","",'Data R2'!B296)</f>
        <v/>
      </c>
      <c r="C1292">
        <f>IF('Data R2'!C296="","",'Data R2'!C296)</f>
        <v/>
      </c>
      <c r="D1292">
        <f>IF('Data R2'!C296="","",'Data R2'!D296)</f>
        <v/>
      </c>
      <c r="E1292">
        <f>IF('Data R2'!C296="","",'Data R2'!E296)</f>
        <v/>
      </c>
      <c r="F1292">
        <f>IF('Data R2'!C296="","",'Data R2'!F296)</f>
        <v/>
      </c>
      <c r="G1292">
        <f>IF('Data R2'!C296="","",'Data R2'!AD296)</f>
        <v/>
      </c>
      <c r="H1292">
        <f>IF('Data R2'!C296="","",'Data R2'!AC296)</f>
        <v/>
      </c>
      <c r="I1292">
        <f>IF('Data R2'!C296="","",COUNTIF('Data R2'!J296,"&gt;0")+COUNTIF('Data R2'!L296,"&gt;0")+COUNTIF('Data R2'!N296,"&gt;0")+COUNTIF('Data R2'!P296,"&gt;0")+COUNTIF('Data R2'!R296,"&gt;0")+COUNTIF('Data R2'!T296,"&gt;0")+COUNTIF('Data R2'!V296,"&gt;0")+COUNTIF('Data R2'!X296,"&gt;0"))</f>
        <v/>
      </c>
      <c r="J1292">
        <f>IF('Data R2'!C296="","",IF((COUNTIF('Data R2'!K296,"&gt;0")+COUNTIF('Data R2'!M296,"&gt;0")+COUNTIF('Data R2'!O296,"&gt;0")+COUNTIF('Data R2'!Q296,"&gt;0")+COUNTIF('Data R2'!S296,"&gt;0")+COUNTIF('Data R2'!U296,"&gt;0")+COUNTIF('Data R2'!W296,"&gt;0")+COUNTIF('Data R2'!Y296,"&gt;0"))&gt;0,1,0))</f>
        <v/>
      </c>
      <c r="M1292" t="inlineStr">
        <is>
          <t>Data R</t>
        </is>
      </c>
    </row>
    <row r="1293">
      <c r="A1293" t="inlineStr">
        <is>
          <t>Regional 2</t>
        </is>
      </c>
      <c r="B1293">
        <f>IF('Data R2'!C297="","",'Data R2'!B297)</f>
        <v/>
      </c>
      <c r="C1293">
        <f>IF('Data R2'!C297="","",'Data R2'!C297)</f>
        <v/>
      </c>
      <c r="D1293">
        <f>IF('Data R2'!C297="","",'Data R2'!D297)</f>
        <v/>
      </c>
      <c r="E1293">
        <f>IF('Data R2'!C297="","",'Data R2'!E297)</f>
        <v/>
      </c>
      <c r="F1293">
        <f>IF('Data R2'!C297="","",'Data R2'!F297)</f>
        <v/>
      </c>
      <c r="G1293">
        <f>IF('Data R2'!C297="","",'Data R2'!AD297)</f>
        <v/>
      </c>
      <c r="H1293">
        <f>IF('Data R2'!C297="","",'Data R2'!AC297)</f>
        <v/>
      </c>
      <c r="I1293">
        <f>IF('Data R2'!C297="","",COUNTIF('Data R2'!J297,"&gt;0")+COUNTIF('Data R2'!L297,"&gt;0")+COUNTIF('Data R2'!N297,"&gt;0")+COUNTIF('Data R2'!P297,"&gt;0")+COUNTIF('Data R2'!R297,"&gt;0")+COUNTIF('Data R2'!T297,"&gt;0")+COUNTIF('Data R2'!V297,"&gt;0")+COUNTIF('Data R2'!X297,"&gt;0"))</f>
        <v/>
      </c>
      <c r="J1293">
        <f>IF('Data R2'!C297="","",IF((COUNTIF('Data R2'!K297,"&gt;0")+COUNTIF('Data R2'!M297,"&gt;0")+COUNTIF('Data R2'!O297,"&gt;0")+COUNTIF('Data R2'!Q297,"&gt;0")+COUNTIF('Data R2'!S297,"&gt;0")+COUNTIF('Data R2'!U297,"&gt;0")+COUNTIF('Data R2'!W297,"&gt;0")+COUNTIF('Data R2'!Y297,"&gt;0"))&gt;0,1,0))</f>
        <v/>
      </c>
      <c r="M1293" t="inlineStr">
        <is>
          <t>Data R</t>
        </is>
      </c>
    </row>
    <row r="1294">
      <c r="A1294" t="inlineStr">
        <is>
          <t>Regional 2</t>
        </is>
      </c>
      <c r="B1294">
        <f>IF('Data R2'!C298="","",'Data R2'!B298)</f>
        <v/>
      </c>
      <c r="C1294">
        <f>IF('Data R2'!C298="","",'Data R2'!C298)</f>
        <v/>
      </c>
      <c r="D1294">
        <f>IF('Data R2'!C298="","",'Data R2'!D298)</f>
        <v/>
      </c>
      <c r="E1294">
        <f>IF('Data R2'!C298="","",'Data R2'!E298)</f>
        <v/>
      </c>
      <c r="F1294">
        <f>IF('Data R2'!C298="","",'Data R2'!F298)</f>
        <v/>
      </c>
      <c r="G1294">
        <f>IF('Data R2'!C298="","",'Data R2'!AD298)</f>
        <v/>
      </c>
      <c r="H1294">
        <f>IF('Data R2'!C298="","",'Data R2'!AC298)</f>
        <v/>
      </c>
      <c r="I1294">
        <f>IF('Data R2'!C298="","",COUNTIF('Data R2'!J298,"&gt;0")+COUNTIF('Data R2'!L298,"&gt;0")+COUNTIF('Data R2'!N298,"&gt;0")+COUNTIF('Data R2'!P298,"&gt;0")+COUNTIF('Data R2'!R298,"&gt;0")+COUNTIF('Data R2'!T298,"&gt;0")+COUNTIF('Data R2'!V298,"&gt;0")+COUNTIF('Data R2'!X298,"&gt;0"))</f>
        <v/>
      </c>
      <c r="J1294">
        <f>IF('Data R2'!C298="","",IF((COUNTIF('Data R2'!K298,"&gt;0")+COUNTIF('Data R2'!M298,"&gt;0")+COUNTIF('Data R2'!O298,"&gt;0")+COUNTIF('Data R2'!Q298,"&gt;0")+COUNTIF('Data R2'!S298,"&gt;0")+COUNTIF('Data R2'!U298,"&gt;0")+COUNTIF('Data R2'!W298,"&gt;0")+COUNTIF('Data R2'!Y298,"&gt;0"))&gt;0,1,0))</f>
        <v/>
      </c>
      <c r="M1294" t="inlineStr">
        <is>
          <t>Data R</t>
        </is>
      </c>
    </row>
    <row r="1295">
      <c r="A1295" t="inlineStr">
        <is>
          <t>Regional 2</t>
        </is>
      </c>
      <c r="B1295">
        <f>IF('Data R2'!C299="","",'Data R2'!B299)</f>
        <v/>
      </c>
      <c r="C1295">
        <f>IF('Data R2'!C299="","",'Data R2'!C299)</f>
        <v/>
      </c>
      <c r="D1295">
        <f>IF('Data R2'!C299="","",'Data R2'!D299)</f>
        <v/>
      </c>
      <c r="E1295">
        <f>IF('Data R2'!C299="","",'Data R2'!E299)</f>
        <v/>
      </c>
      <c r="F1295">
        <f>IF('Data R2'!C299="","",'Data R2'!F299)</f>
        <v/>
      </c>
      <c r="G1295">
        <f>IF('Data R2'!C299="","",'Data R2'!AD299)</f>
        <v/>
      </c>
      <c r="H1295">
        <f>IF('Data R2'!C299="","",'Data R2'!AC299)</f>
        <v/>
      </c>
      <c r="I1295">
        <f>IF('Data R2'!C299="","",COUNTIF('Data R2'!J299,"&gt;0")+COUNTIF('Data R2'!L299,"&gt;0")+COUNTIF('Data R2'!N299,"&gt;0")+COUNTIF('Data R2'!P299,"&gt;0")+COUNTIF('Data R2'!R299,"&gt;0")+COUNTIF('Data R2'!T299,"&gt;0")+COUNTIF('Data R2'!V299,"&gt;0")+COUNTIF('Data R2'!X299,"&gt;0"))</f>
        <v/>
      </c>
      <c r="J1295">
        <f>IF('Data R2'!C299="","",IF((COUNTIF('Data R2'!K299,"&gt;0")+COUNTIF('Data R2'!M299,"&gt;0")+COUNTIF('Data R2'!O299,"&gt;0")+COUNTIF('Data R2'!Q299,"&gt;0")+COUNTIF('Data R2'!S299,"&gt;0")+COUNTIF('Data R2'!U299,"&gt;0")+COUNTIF('Data R2'!W299,"&gt;0")+COUNTIF('Data R2'!Y299,"&gt;0"))&gt;0,1,0))</f>
        <v/>
      </c>
      <c r="M1295" t="inlineStr">
        <is>
          <t>Data R</t>
        </is>
      </c>
    </row>
    <row r="1296">
      <c r="A1296" t="inlineStr">
        <is>
          <t>Regional 2</t>
        </is>
      </c>
      <c r="B1296">
        <f>IF('Data R2'!C300="","",'Data R2'!B300)</f>
        <v/>
      </c>
      <c r="C1296">
        <f>IF('Data R2'!C300="","",'Data R2'!C300)</f>
        <v/>
      </c>
      <c r="D1296">
        <f>IF('Data R2'!C300="","",'Data R2'!D300)</f>
        <v/>
      </c>
      <c r="E1296">
        <f>IF('Data R2'!C300="","",'Data R2'!E300)</f>
        <v/>
      </c>
      <c r="F1296">
        <f>IF('Data R2'!C300="","",'Data R2'!F300)</f>
        <v/>
      </c>
      <c r="G1296">
        <f>IF('Data R2'!C300="","",'Data R2'!AD300)</f>
        <v/>
      </c>
      <c r="H1296">
        <f>IF('Data R2'!C300="","",'Data R2'!AC300)</f>
        <v/>
      </c>
      <c r="I1296">
        <f>IF('Data R2'!C300="","",COUNTIF('Data R2'!J300,"&gt;0")+COUNTIF('Data R2'!L300,"&gt;0")+COUNTIF('Data R2'!N300,"&gt;0")+COUNTIF('Data R2'!P300,"&gt;0")+COUNTIF('Data R2'!R300,"&gt;0")+COUNTIF('Data R2'!T300,"&gt;0")+COUNTIF('Data R2'!V300,"&gt;0")+COUNTIF('Data R2'!X300,"&gt;0"))</f>
        <v/>
      </c>
      <c r="J1296">
        <f>IF('Data R2'!C300="","",IF((COUNTIF('Data R2'!K300,"&gt;0")+COUNTIF('Data R2'!M300,"&gt;0")+COUNTIF('Data R2'!O300,"&gt;0")+COUNTIF('Data R2'!Q300,"&gt;0")+COUNTIF('Data R2'!S300,"&gt;0")+COUNTIF('Data R2'!U300,"&gt;0")+COUNTIF('Data R2'!W300,"&gt;0")+COUNTIF('Data R2'!Y300,"&gt;0"))&gt;0,1,0))</f>
        <v/>
      </c>
      <c r="M1296" t="inlineStr">
        <is>
          <t>Data R</t>
        </is>
      </c>
    </row>
    <row r="1297">
      <c r="A1297" t="inlineStr">
        <is>
          <t>Regional 2</t>
        </is>
      </c>
      <c r="B1297">
        <f>IF('Data R2'!C301="","",'Data R2'!B301)</f>
        <v/>
      </c>
      <c r="C1297">
        <f>IF('Data R2'!C301="","",'Data R2'!C301)</f>
        <v/>
      </c>
      <c r="D1297">
        <f>IF('Data R2'!C301="","",'Data R2'!D301)</f>
        <v/>
      </c>
      <c r="E1297">
        <f>IF('Data R2'!C301="","",'Data R2'!E301)</f>
        <v/>
      </c>
      <c r="F1297">
        <f>IF('Data R2'!C301="","",'Data R2'!F301)</f>
        <v/>
      </c>
      <c r="G1297">
        <f>IF('Data R2'!C301="","",'Data R2'!AD301)</f>
        <v/>
      </c>
      <c r="H1297">
        <f>IF('Data R2'!C301="","",'Data R2'!AC301)</f>
        <v/>
      </c>
      <c r="I1297">
        <f>IF('Data R2'!C301="","",COUNTIF('Data R2'!J301,"&gt;0")+COUNTIF('Data R2'!L301,"&gt;0")+COUNTIF('Data R2'!N301,"&gt;0")+COUNTIF('Data R2'!P301,"&gt;0")+COUNTIF('Data R2'!R301,"&gt;0")+COUNTIF('Data R2'!T301,"&gt;0")+COUNTIF('Data R2'!V301,"&gt;0")+COUNTIF('Data R2'!X301,"&gt;0"))</f>
        <v/>
      </c>
      <c r="J1297">
        <f>IF('Data R2'!C301="","",IF((COUNTIF('Data R2'!K301,"&gt;0")+COUNTIF('Data R2'!M301,"&gt;0")+COUNTIF('Data R2'!O301,"&gt;0")+COUNTIF('Data R2'!Q301,"&gt;0")+COUNTIF('Data R2'!S301,"&gt;0")+COUNTIF('Data R2'!U301,"&gt;0")+COUNTIF('Data R2'!W301,"&gt;0")+COUNTIF('Data R2'!Y301,"&gt;0"))&gt;0,1,0))</f>
        <v/>
      </c>
      <c r="M1297" t="inlineStr">
        <is>
          <t>Data R</t>
        </is>
      </c>
    </row>
    <row r="1298">
      <c r="A1298" t="inlineStr">
        <is>
          <t>Regional 2</t>
        </is>
      </c>
      <c r="B1298">
        <f>IF('Data R2'!C302="","",'Data R2'!B302)</f>
        <v/>
      </c>
      <c r="C1298">
        <f>IF('Data R2'!C302="","",'Data R2'!C302)</f>
        <v/>
      </c>
      <c r="D1298">
        <f>IF('Data R2'!C302="","",'Data R2'!D302)</f>
        <v/>
      </c>
      <c r="E1298">
        <f>IF('Data R2'!C302="","",'Data R2'!E302)</f>
        <v/>
      </c>
      <c r="F1298">
        <f>IF('Data R2'!C302="","",'Data R2'!F302)</f>
        <v/>
      </c>
      <c r="G1298">
        <f>IF('Data R2'!C302="","",'Data R2'!AD302)</f>
        <v/>
      </c>
      <c r="H1298">
        <f>IF('Data R2'!C302="","",'Data R2'!AC302)</f>
        <v/>
      </c>
      <c r="I1298">
        <f>IF('Data R2'!C302="","",COUNTIF('Data R2'!J302,"&gt;0")+COUNTIF('Data R2'!L302,"&gt;0")+COUNTIF('Data R2'!N302,"&gt;0")+COUNTIF('Data R2'!P302,"&gt;0")+COUNTIF('Data R2'!R302,"&gt;0")+COUNTIF('Data R2'!T302,"&gt;0")+COUNTIF('Data R2'!V302,"&gt;0")+COUNTIF('Data R2'!X302,"&gt;0"))</f>
        <v/>
      </c>
      <c r="J1298">
        <f>IF('Data R2'!C302="","",IF((COUNTIF('Data R2'!K302,"&gt;0")+COUNTIF('Data R2'!M302,"&gt;0")+COUNTIF('Data R2'!O302,"&gt;0")+COUNTIF('Data R2'!Q302,"&gt;0")+COUNTIF('Data R2'!S302,"&gt;0")+COUNTIF('Data R2'!U302,"&gt;0")+COUNTIF('Data R2'!W302,"&gt;0")+COUNTIF('Data R2'!Y302,"&gt;0"))&gt;0,1,0))</f>
        <v/>
      </c>
      <c r="M1298" t="inlineStr">
        <is>
          <t>Data R</t>
        </is>
      </c>
    </row>
    <row r="1299">
      <c r="A1299" t="inlineStr">
        <is>
          <t>Regional 2</t>
        </is>
      </c>
      <c r="B1299">
        <f>IF('Data R2'!C303="","",'Data R2'!B303)</f>
        <v/>
      </c>
      <c r="C1299">
        <f>IF('Data R2'!C303="","",'Data R2'!C303)</f>
        <v/>
      </c>
      <c r="D1299">
        <f>IF('Data R2'!C303="","",'Data R2'!D303)</f>
        <v/>
      </c>
      <c r="E1299">
        <f>IF('Data R2'!C303="","",'Data R2'!E303)</f>
        <v/>
      </c>
      <c r="F1299">
        <f>IF('Data R2'!C303="","",'Data R2'!F303)</f>
        <v/>
      </c>
      <c r="G1299">
        <f>IF('Data R2'!C303="","",'Data R2'!AD303)</f>
        <v/>
      </c>
      <c r="H1299">
        <f>IF('Data R2'!C303="","",'Data R2'!AC303)</f>
        <v/>
      </c>
      <c r="I1299">
        <f>IF('Data R2'!C303="","",COUNTIF('Data R2'!J303,"&gt;0")+COUNTIF('Data R2'!L303,"&gt;0")+COUNTIF('Data R2'!N303,"&gt;0")+COUNTIF('Data R2'!P303,"&gt;0")+COUNTIF('Data R2'!R303,"&gt;0")+COUNTIF('Data R2'!T303,"&gt;0")+COUNTIF('Data R2'!V303,"&gt;0")+COUNTIF('Data R2'!X303,"&gt;0"))</f>
        <v/>
      </c>
      <c r="J1299">
        <f>IF('Data R2'!C303="","",IF((COUNTIF('Data R2'!K303,"&gt;0")+COUNTIF('Data R2'!M303,"&gt;0")+COUNTIF('Data R2'!O303,"&gt;0")+COUNTIF('Data R2'!Q303,"&gt;0")+COUNTIF('Data R2'!S303,"&gt;0")+COUNTIF('Data R2'!U303,"&gt;0")+COUNTIF('Data R2'!W303,"&gt;0")+COUNTIF('Data R2'!Y303,"&gt;0"))&gt;0,1,0))</f>
        <v/>
      </c>
      <c r="M1299" t="inlineStr">
        <is>
          <t>Data R</t>
        </is>
      </c>
    </row>
    <row r="1300">
      <c r="A1300" t="inlineStr">
        <is>
          <t>Regional 2</t>
        </is>
      </c>
      <c r="B1300">
        <f>IF('Data R2'!C304="","",'Data R2'!B304)</f>
        <v/>
      </c>
      <c r="C1300">
        <f>IF('Data R2'!C304="","",'Data R2'!C304)</f>
        <v/>
      </c>
      <c r="D1300">
        <f>IF('Data R2'!C304="","",'Data R2'!D304)</f>
        <v/>
      </c>
      <c r="E1300">
        <f>IF('Data R2'!C304="","",'Data R2'!E304)</f>
        <v/>
      </c>
      <c r="F1300">
        <f>IF('Data R2'!C304="","",'Data R2'!F304)</f>
        <v/>
      </c>
      <c r="G1300">
        <f>IF('Data R2'!C304="","",'Data R2'!AD304)</f>
        <v/>
      </c>
      <c r="H1300">
        <f>IF('Data R2'!C304="","",'Data R2'!AC304)</f>
        <v/>
      </c>
      <c r="I1300">
        <f>IF('Data R2'!C304="","",COUNTIF('Data R2'!J304,"&gt;0")+COUNTIF('Data R2'!L304,"&gt;0")+COUNTIF('Data R2'!N304,"&gt;0")+COUNTIF('Data R2'!P304,"&gt;0")+COUNTIF('Data R2'!R304,"&gt;0")+COUNTIF('Data R2'!T304,"&gt;0")+COUNTIF('Data R2'!V304,"&gt;0")+COUNTIF('Data R2'!X304,"&gt;0"))</f>
        <v/>
      </c>
      <c r="J1300">
        <f>IF('Data R2'!C304="","",IF((COUNTIF('Data R2'!K304,"&gt;0")+COUNTIF('Data R2'!M304,"&gt;0")+COUNTIF('Data R2'!O304,"&gt;0")+COUNTIF('Data R2'!Q304,"&gt;0")+COUNTIF('Data R2'!S304,"&gt;0")+COUNTIF('Data R2'!U304,"&gt;0")+COUNTIF('Data R2'!W304,"&gt;0")+COUNTIF('Data R2'!Y304,"&gt;0"))&gt;0,1,0))</f>
        <v/>
      </c>
      <c r="M1300" t="inlineStr">
        <is>
          <t>Data R</t>
        </is>
      </c>
    </row>
    <row r="1301">
      <c r="A1301" t="inlineStr">
        <is>
          <t>Regional 2</t>
        </is>
      </c>
      <c r="B1301">
        <f>IF('Data R2'!C305="","",'Data R2'!B305)</f>
        <v/>
      </c>
      <c r="C1301">
        <f>IF('Data R2'!C305="","",'Data R2'!C305)</f>
        <v/>
      </c>
      <c r="D1301">
        <f>IF('Data R2'!C305="","",'Data R2'!D305)</f>
        <v/>
      </c>
      <c r="E1301">
        <f>IF('Data R2'!C305="","",'Data R2'!E305)</f>
        <v/>
      </c>
      <c r="F1301">
        <f>IF('Data R2'!C305="","",'Data R2'!F305)</f>
        <v/>
      </c>
      <c r="G1301">
        <f>IF('Data R2'!C305="","",'Data R2'!AD305)</f>
        <v/>
      </c>
      <c r="H1301">
        <f>IF('Data R2'!C305="","",'Data R2'!AC305)</f>
        <v/>
      </c>
      <c r="I1301">
        <f>IF('Data R2'!C305="","",COUNTIF('Data R2'!J305,"&gt;0")+COUNTIF('Data R2'!L305,"&gt;0")+COUNTIF('Data R2'!N305,"&gt;0")+COUNTIF('Data R2'!P305,"&gt;0")+COUNTIF('Data R2'!R305,"&gt;0")+COUNTIF('Data R2'!T305,"&gt;0")+COUNTIF('Data R2'!V305,"&gt;0")+COUNTIF('Data R2'!X305,"&gt;0"))</f>
        <v/>
      </c>
      <c r="J1301">
        <f>IF('Data R2'!C305="","",IF((COUNTIF('Data R2'!K305,"&gt;0")+COUNTIF('Data R2'!M305,"&gt;0")+COUNTIF('Data R2'!O305,"&gt;0")+COUNTIF('Data R2'!Q305,"&gt;0")+COUNTIF('Data R2'!S305,"&gt;0")+COUNTIF('Data R2'!U305,"&gt;0")+COUNTIF('Data R2'!W305,"&gt;0")+COUNTIF('Data R2'!Y305,"&gt;0"))&gt;0,1,0))</f>
        <v/>
      </c>
      <c r="M1301" t="inlineStr">
        <is>
          <t>Data R</t>
        </is>
      </c>
    </row>
    <row r="1302">
      <c r="A1302" t="inlineStr">
        <is>
          <t>Regional 2</t>
        </is>
      </c>
      <c r="B1302">
        <f>IF('Data R2'!C306="","",'Data R2'!B306)</f>
        <v/>
      </c>
      <c r="C1302">
        <f>IF('Data R2'!C306="","",'Data R2'!C306)</f>
        <v/>
      </c>
      <c r="D1302">
        <f>IF('Data R2'!C306="","",'Data R2'!D306)</f>
        <v/>
      </c>
      <c r="E1302">
        <f>IF('Data R2'!C306="","",'Data R2'!E306)</f>
        <v/>
      </c>
      <c r="F1302">
        <f>IF('Data R2'!C306="","",'Data R2'!F306)</f>
        <v/>
      </c>
      <c r="G1302">
        <f>IF('Data R2'!C306="","",'Data R2'!AD306)</f>
        <v/>
      </c>
      <c r="H1302">
        <f>IF('Data R2'!C306="","",'Data R2'!AC306)</f>
        <v/>
      </c>
      <c r="I1302">
        <f>IF('Data R2'!C306="","",COUNTIF('Data R2'!J306,"&gt;0")+COUNTIF('Data R2'!L306,"&gt;0")+COUNTIF('Data R2'!N306,"&gt;0")+COUNTIF('Data R2'!P306,"&gt;0")+COUNTIF('Data R2'!R306,"&gt;0")+COUNTIF('Data R2'!T306,"&gt;0")+COUNTIF('Data R2'!V306,"&gt;0")+COUNTIF('Data R2'!X306,"&gt;0"))</f>
        <v/>
      </c>
      <c r="J1302">
        <f>IF('Data R2'!C306="","",IF((COUNTIF('Data R2'!K306,"&gt;0")+COUNTIF('Data R2'!M306,"&gt;0")+COUNTIF('Data R2'!O306,"&gt;0")+COUNTIF('Data R2'!Q306,"&gt;0")+COUNTIF('Data R2'!S306,"&gt;0")+COUNTIF('Data R2'!U306,"&gt;0")+COUNTIF('Data R2'!W306,"&gt;0")+COUNTIF('Data R2'!Y306,"&gt;0"))&gt;0,1,0))</f>
        <v/>
      </c>
      <c r="M1302" t="inlineStr">
        <is>
          <t>Data R</t>
        </is>
      </c>
    </row>
    <row r="1303">
      <c r="A1303" t="inlineStr">
        <is>
          <t>Regional 2</t>
        </is>
      </c>
      <c r="B1303">
        <f>IF('Data R2'!C307="","",'Data R2'!B307)</f>
        <v/>
      </c>
      <c r="C1303">
        <f>IF('Data R2'!C307="","",'Data R2'!C307)</f>
        <v/>
      </c>
      <c r="D1303">
        <f>IF('Data R2'!C307="","",'Data R2'!D307)</f>
        <v/>
      </c>
      <c r="E1303">
        <f>IF('Data R2'!C307="","",'Data R2'!E307)</f>
        <v/>
      </c>
      <c r="F1303">
        <f>IF('Data R2'!C307="","",'Data R2'!F307)</f>
        <v/>
      </c>
      <c r="G1303">
        <f>IF('Data R2'!C307="","",'Data R2'!AD307)</f>
        <v/>
      </c>
      <c r="H1303">
        <f>IF('Data R2'!C307="","",'Data R2'!AC307)</f>
        <v/>
      </c>
      <c r="I1303">
        <f>IF('Data R2'!C307="","",COUNTIF('Data R2'!J307,"&gt;0")+COUNTIF('Data R2'!L307,"&gt;0")+COUNTIF('Data R2'!N307,"&gt;0")+COUNTIF('Data R2'!P307,"&gt;0")+COUNTIF('Data R2'!R307,"&gt;0")+COUNTIF('Data R2'!T307,"&gt;0")+COUNTIF('Data R2'!V307,"&gt;0")+COUNTIF('Data R2'!X307,"&gt;0"))</f>
        <v/>
      </c>
      <c r="J1303">
        <f>IF('Data R2'!C307="","",IF((COUNTIF('Data R2'!K307,"&gt;0")+COUNTIF('Data R2'!M307,"&gt;0")+COUNTIF('Data R2'!O307,"&gt;0")+COUNTIF('Data R2'!Q307,"&gt;0")+COUNTIF('Data R2'!S307,"&gt;0")+COUNTIF('Data R2'!U307,"&gt;0")+COUNTIF('Data R2'!W307,"&gt;0")+COUNTIF('Data R2'!Y307,"&gt;0"))&gt;0,1,0))</f>
        <v/>
      </c>
      <c r="M1303" t="inlineStr">
        <is>
          <t>Data R</t>
        </is>
      </c>
    </row>
    <row r="1304">
      <c r="A1304" t="inlineStr">
        <is>
          <t>Regional 2</t>
        </is>
      </c>
      <c r="B1304">
        <f>IF('Data R2'!C308="","",'Data R2'!B308)</f>
        <v/>
      </c>
      <c r="C1304">
        <f>IF('Data R2'!C308="","",'Data R2'!C308)</f>
        <v/>
      </c>
      <c r="D1304">
        <f>IF('Data R2'!C308="","",'Data R2'!D308)</f>
        <v/>
      </c>
      <c r="E1304">
        <f>IF('Data R2'!C308="","",'Data R2'!E308)</f>
        <v/>
      </c>
      <c r="F1304">
        <f>IF('Data R2'!C308="","",'Data R2'!F308)</f>
        <v/>
      </c>
      <c r="G1304">
        <f>IF('Data R2'!C308="","",'Data R2'!AD308)</f>
        <v/>
      </c>
      <c r="H1304">
        <f>IF('Data R2'!C308="","",'Data R2'!AC308)</f>
        <v/>
      </c>
      <c r="I1304">
        <f>IF('Data R2'!C308="","",COUNTIF('Data R2'!J308,"&gt;0")+COUNTIF('Data R2'!L308,"&gt;0")+COUNTIF('Data R2'!N308,"&gt;0")+COUNTIF('Data R2'!P308,"&gt;0")+COUNTIF('Data R2'!R308,"&gt;0")+COUNTIF('Data R2'!T308,"&gt;0")+COUNTIF('Data R2'!V308,"&gt;0")+COUNTIF('Data R2'!X308,"&gt;0"))</f>
        <v/>
      </c>
      <c r="J1304">
        <f>IF('Data R2'!C308="","",IF((COUNTIF('Data R2'!K308,"&gt;0")+COUNTIF('Data R2'!M308,"&gt;0")+COUNTIF('Data R2'!O308,"&gt;0")+COUNTIF('Data R2'!Q308,"&gt;0")+COUNTIF('Data R2'!S308,"&gt;0")+COUNTIF('Data R2'!U308,"&gt;0")+COUNTIF('Data R2'!W308,"&gt;0")+COUNTIF('Data R2'!Y308,"&gt;0"))&gt;0,1,0))</f>
        <v/>
      </c>
      <c r="M1304" t="inlineStr">
        <is>
          <t>Data R</t>
        </is>
      </c>
    </row>
    <row r="1305">
      <c r="A1305" t="inlineStr">
        <is>
          <t>Regional 2</t>
        </is>
      </c>
      <c r="B1305">
        <f>IF('Data R2'!C309="","",'Data R2'!B309)</f>
        <v/>
      </c>
      <c r="C1305">
        <f>IF('Data R2'!C309="","",'Data R2'!C309)</f>
        <v/>
      </c>
      <c r="D1305">
        <f>IF('Data R2'!C309="","",'Data R2'!D309)</f>
        <v/>
      </c>
      <c r="E1305">
        <f>IF('Data R2'!C309="","",'Data R2'!E309)</f>
        <v/>
      </c>
      <c r="F1305">
        <f>IF('Data R2'!C309="","",'Data R2'!F309)</f>
        <v/>
      </c>
      <c r="G1305">
        <f>IF('Data R2'!C309="","",'Data R2'!AD309)</f>
        <v/>
      </c>
      <c r="H1305">
        <f>IF('Data R2'!C309="","",'Data R2'!AC309)</f>
        <v/>
      </c>
      <c r="I1305">
        <f>IF('Data R2'!C309="","",COUNTIF('Data R2'!J309,"&gt;0")+COUNTIF('Data R2'!L309,"&gt;0")+COUNTIF('Data R2'!N309,"&gt;0")+COUNTIF('Data R2'!P309,"&gt;0")+COUNTIF('Data R2'!R309,"&gt;0")+COUNTIF('Data R2'!T309,"&gt;0")+COUNTIF('Data R2'!V309,"&gt;0")+COUNTIF('Data R2'!X309,"&gt;0"))</f>
        <v/>
      </c>
      <c r="J1305">
        <f>IF('Data R2'!C309="","",IF((COUNTIF('Data R2'!K309,"&gt;0")+COUNTIF('Data R2'!M309,"&gt;0")+COUNTIF('Data R2'!O309,"&gt;0")+COUNTIF('Data R2'!Q309,"&gt;0")+COUNTIF('Data R2'!S309,"&gt;0")+COUNTIF('Data R2'!U309,"&gt;0")+COUNTIF('Data R2'!W309,"&gt;0")+COUNTIF('Data R2'!Y309,"&gt;0"))&gt;0,1,0))</f>
        <v/>
      </c>
      <c r="M1305" t="inlineStr">
        <is>
          <t>Data R</t>
        </is>
      </c>
    </row>
    <row r="1306">
      <c r="A1306" t="inlineStr">
        <is>
          <t>Regional 2</t>
        </is>
      </c>
      <c r="B1306">
        <f>IF('Data R2'!C310="","",'Data R2'!B310)</f>
        <v/>
      </c>
      <c r="C1306">
        <f>IF('Data R2'!C310="","",'Data R2'!C310)</f>
        <v/>
      </c>
      <c r="D1306">
        <f>IF('Data R2'!C310="","",'Data R2'!D310)</f>
        <v/>
      </c>
      <c r="E1306">
        <f>IF('Data R2'!C310="","",'Data R2'!E310)</f>
        <v/>
      </c>
      <c r="F1306">
        <f>IF('Data R2'!C310="","",'Data R2'!F310)</f>
        <v/>
      </c>
      <c r="G1306">
        <f>IF('Data R2'!C310="","",'Data R2'!AD310)</f>
        <v/>
      </c>
      <c r="H1306">
        <f>IF('Data R2'!C310="","",'Data R2'!AC310)</f>
        <v/>
      </c>
      <c r="I1306">
        <f>IF('Data R2'!C310="","",COUNTIF('Data R2'!J310,"&gt;0")+COUNTIF('Data R2'!L310,"&gt;0")+COUNTIF('Data R2'!N310,"&gt;0")+COUNTIF('Data R2'!P310,"&gt;0")+COUNTIF('Data R2'!R310,"&gt;0")+COUNTIF('Data R2'!T310,"&gt;0")+COUNTIF('Data R2'!V310,"&gt;0")+COUNTIF('Data R2'!X310,"&gt;0"))</f>
        <v/>
      </c>
      <c r="J1306">
        <f>IF('Data R2'!C310="","",IF((COUNTIF('Data R2'!K310,"&gt;0")+COUNTIF('Data R2'!M310,"&gt;0")+COUNTIF('Data R2'!O310,"&gt;0")+COUNTIF('Data R2'!Q310,"&gt;0")+COUNTIF('Data R2'!S310,"&gt;0")+COUNTIF('Data R2'!U310,"&gt;0")+COUNTIF('Data R2'!W310,"&gt;0")+COUNTIF('Data R2'!Y310,"&gt;0"))&gt;0,1,0))</f>
        <v/>
      </c>
      <c r="M1306" t="inlineStr">
        <is>
          <t>Data R</t>
        </is>
      </c>
    </row>
    <row r="1307">
      <c r="A1307" t="inlineStr">
        <is>
          <t>Regional 2</t>
        </is>
      </c>
      <c r="B1307">
        <f>IF('Data R2'!C311="","",'Data R2'!B311)</f>
        <v/>
      </c>
      <c r="C1307">
        <f>IF('Data R2'!C311="","",'Data R2'!C311)</f>
        <v/>
      </c>
      <c r="D1307">
        <f>IF('Data R2'!C311="","",'Data R2'!D311)</f>
        <v/>
      </c>
      <c r="E1307">
        <f>IF('Data R2'!C311="","",'Data R2'!E311)</f>
        <v/>
      </c>
      <c r="F1307">
        <f>IF('Data R2'!C311="","",'Data R2'!F311)</f>
        <v/>
      </c>
      <c r="G1307">
        <f>IF('Data R2'!C311="","",'Data R2'!AD311)</f>
        <v/>
      </c>
      <c r="H1307">
        <f>IF('Data R2'!C311="","",'Data R2'!AC311)</f>
        <v/>
      </c>
      <c r="I1307">
        <f>IF('Data R2'!C311="","",COUNTIF('Data R2'!J311,"&gt;0")+COUNTIF('Data R2'!L311,"&gt;0")+COUNTIF('Data R2'!N311,"&gt;0")+COUNTIF('Data R2'!P311,"&gt;0")+COUNTIF('Data R2'!R311,"&gt;0")+COUNTIF('Data R2'!T311,"&gt;0")+COUNTIF('Data R2'!V311,"&gt;0")+COUNTIF('Data R2'!X311,"&gt;0"))</f>
        <v/>
      </c>
      <c r="J1307">
        <f>IF('Data R2'!C311="","",IF((COUNTIF('Data R2'!K311,"&gt;0")+COUNTIF('Data R2'!M311,"&gt;0")+COUNTIF('Data R2'!O311,"&gt;0")+COUNTIF('Data R2'!Q311,"&gt;0")+COUNTIF('Data R2'!S311,"&gt;0")+COUNTIF('Data R2'!U311,"&gt;0")+COUNTIF('Data R2'!W311,"&gt;0")+COUNTIF('Data R2'!Y311,"&gt;0"))&gt;0,1,0))</f>
        <v/>
      </c>
      <c r="M1307" t="inlineStr">
        <is>
          <t>Data R</t>
        </is>
      </c>
    </row>
    <row r="1308">
      <c r="A1308" t="inlineStr">
        <is>
          <t>Regional 2</t>
        </is>
      </c>
      <c r="B1308">
        <f>IF('Data R2'!C312="","",'Data R2'!B312)</f>
        <v/>
      </c>
      <c r="C1308">
        <f>IF('Data R2'!C312="","",'Data R2'!C312)</f>
        <v/>
      </c>
      <c r="D1308">
        <f>IF('Data R2'!C312="","",'Data R2'!D312)</f>
        <v/>
      </c>
      <c r="E1308">
        <f>IF('Data R2'!C312="","",'Data R2'!E312)</f>
        <v/>
      </c>
      <c r="F1308">
        <f>IF('Data R2'!C312="","",'Data R2'!F312)</f>
        <v/>
      </c>
      <c r="G1308">
        <f>IF('Data R2'!C312="","",'Data R2'!AD312)</f>
        <v/>
      </c>
      <c r="H1308">
        <f>IF('Data R2'!C312="","",'Data R2'!AC312)</f>
        <v/>
      </c>
      <c r="I1308">
        <f>IF('Data R2'!C312="","",COUNTIF('Data R2'!J312,"&gt;0")+COUNTIF('Data R2'!L312,"&gt;0")+COUNTIF('Data R2'!N312,"&gt;0")+COUNTIF('Data R2'!P312,"&gt;0")+COUNTIF('Data R2'!R312,"&gt;0")+COUNTIF('Data R2'!T312,"&gt;0")+COUNTIF('Data R2'!V312,"&gt;0")+COUNTIF('Data R2'!X312,"&gt;0"))</f>
        <v/>
      </c>
      <c r="J1308">
        <f>IF('Data R2'!C312="","",IF((COUNTIF('Data R2'!K312,"&gt;0")+COUNTIF('Data R2'!M312,"&gt;0")+COUNTIF('Data R2'!O312,"&gt;0")+COUNTIF('Data R2'!Q312,"&gt;0")+COUNTIF('Data R2'!S312,"&gt;0")+COUNTIF('Data R2'!U312,"&gt;0")+COUNTIF('Data R2'!W312,"&gt;0")+COUNTIF('Data R2'!Y312,"&gt;0"))&gt;0,1,0))</f>
        <v/>
      </c>
      <c r="M1308" t="inlineStr">
        <is>
          <t>Data R</t>
        </is>
      </c>
    </row>
    <row r="1309">
      <c r="A1309" t="inlineStr">
        <is>
          <t>Regional 2</t>
        </is>
      </c>
      <c r="B1309">
        <f>IF('Data R2'!C313="","",'Data R2'!B313)</f>
        <v/>
      </c>
      <c r="C1309">
        <f>IF('Data R2'!C313="","",'Data R2'!C313)</f>
        <v/>
      </c>
      <c r="D1309">
        <f>IF('Data R2'!C313="","",'Data R2'!D313)</f>
        <v/>
      </c>
      <c r="E1309">
        <f>IF('Data R2'!C313="","",'Data R2'!E313)</f>
        <v/>
      </c>
      <c r="F1309">
        <f>IF('Data R2'!C313="","",'Data R2'!F313)</f>
        <v/>
      </c>
      <c r="G1309">
        <f>IF('Data R2'!C313="","",'Data R2'!AD313)</f>
        <v/>
      </c>
      <c r="H1309">
        <f>IF('Data R2'!C313="","",'Data R2'!AC313)</f>
        <v/>
      </c>
      <c r="I1309">
        <f>IF('Data R2'!C313="","",COUNTIF('Data R2'!J313,"&gt;0")+COUNTIF('Data R2'!L313,"&gt;0")+COUNTIF('Data R2'!N313,"&gt;0")+COUNTIF('Data R2'!P313,"&gt;0")+COUNTIF('Data R2'!R313,"&gt;0")+COUNTIF('Data R2'!T313,"&gt;0")+COUNTIF('Data R2'!V313,"&gt;0")+COUNTIF('Data R2'!X313,"&gt;0"))</f>
        <v/>
      </c>
      <c r="J1309">
        <f>IF('Data R2'!C313="","",IF((COUNTIF('Data R2'!K313,"&gt;0")+COUNTIF('Data R2'!M313,"&gt;0")+COUNTIF('Data R2'!O313,"&gt;0")+COUNTIF('Data R2'!Q313,"&gt;0")+COUNTIF('Data R2'!S313,"&gt;0")+COUNTIF('Data R2'!U313,"&gt;0")+COUNTIF('Data R2'!W313,"&gt;0")+COUNTIF('Data R2'!Y313,"&gt;0"))&gt;0,1,0))</f>
        <v/>
      </c>
      <c r="M1309" t="inlineStr">
        <is>
          <t>Data R</t>
        </is>
      </c>
    </row>
    <row r="1310">
      <c r="A1310" t="inlineStr">
        <is>
          <t>Regional 2</t>
        </is>
      </c>
      <c r="B1310">
        <f>IF('Data R2'!C314="","",'Data R2'!B314)</f>
        <v/>
      </c>
      <c r="C1310">
        <f>IF('Data R2'!C314="","",'Data R2'!C314)</f>
        <v/>
      </c>
      <c r="D1310">
        <f>IF('Data R2'!C314="","",'Data R2'!D314)</f>
        <v/>
      </c>
      <c r="E1310">
        <f>IF('Data R2'!C314="","",'Data R2'!E314)</f>
        <v/>
      </c>
      <c r="F1310">
        <f>IF('Data R2'!C314="","",'Data R2'!F314)</f>
        <v/>
      </c>
      <c r="G1310">
        <f>IF('Data R2'!C314="","",'Data R2'!AD314)</f>
        <v/>
      </c>
      <c r="H1310">
        <f>IF('Data R2'!C314="","",'Data R2'!AC314)</f>
        <v/>
      </c>
      <c r="I1310">
        <f>IF('Data R2'!C314="","",COUNTIF('Data R2'!J314,"&gt;0")+COUNTIF('Data R2'!L314,"&gt;0")+COUNTIF('Data R2'!N314,"&gt;0")+COUNTIF('Data R2'!P314,"&gt;0")+COUNTIF('Data R2'!R314,"&gt;0")+COUNTIF('Data R2'!T314,"&gt;0")+COUNTIF('Data R2'!V314,"&gt;0")+COUNTIF('Data R2'!X314,"&gt;0"))</f>
        <v/>
      </c>
      <c r="J1310">
        <f>IF('Data R2'!C314="","",IF((COUNTIF('Data R2'!K314,"&gt;0")+COUNTIF('Data R2'!M314,"&gt;0")+COUNTIF('Data R2'!O314,"&gt;0")+COUNTIF('Data R2'!Q314,"&gt;0")+COUNTIF('Data R2'!S314,"&gt;0")+COUNTIF('Data R2'!U314,"&gt;0")+COUNTIF('Data R2'!W314,"&gt;0")+COUNTIF('Data R2'!Y314,"&gt;0"))&gt;0,1,0))</f>
        <v/>
      </c>
      <c r="M1310" t="inlineStr">
        <is>
          <t>Data R</t>
        </is>
      </c>
    </row>
    <row r="1311">
      <c r="A1311" t="inlineStr">
        <is>
          <t>Regional 2</t>
        </is>
      </c>
      <c r="B1311">
        <f>IF('Data R2'!C315="","",'Data R2'!B315)</f>
        <v/>
      </c>
      <c r="C1311">
        <f>IF('Data R2'!C315="","",'Data R2'!C315)</f>
        <v/>
      </c>
      <c r="D1311">
        <f>IF('Data R2'!C315="","",'Data R2'!D315)</f>
        <v/>
      </c>
      <c r="E1311">
        <f>IF('Data R2'!C315="","",'Data R2'!E315)</f>
        <v/>
      </c>
      <c r="F1311">
        <f>IF('Data R2'!C315="","",'Data R2'!F315)</f>
        <v/>
      </c>
      <c r="G1311">
        <f>IF('Data R2'!C315="","",'Data R2'!AD315)</f>
        <v/>
      </c>
      <c r="H1311">
        <f>IF('Data R2'!C315="","",'Data R2'!AC315)</f>
        <v/>
      </c>
      <c r="I1311">
        <f>IF('Data R2'!C315="","",COUNTIF('Data R2'!J315,"&gt;0")+COUNTIF('Data R2'!L315,"&gt;0")+COUNTIF('Data R2'!N315,"&gt;0")+COUNTIF('Data R2'!P315,"&gt;0")+COUNTIF('Data R2'!R315,"&gt;0")+COUNTIF('Data R2'!T315,"&gt;0")+COUNTIF('Data R2'!V315,"&gt;0")+COUNTIF('Data R2'!X315,"&gt;0"))</f>
        <v/>
      </c>
      <c r="J1311">
        <f>IF('Data R2'!C315="","",IF((COUNTIF('Data R2'!K315,"&gt;0")+COUNTIF('Data R2'!M315,"&gt;0")+COUNTIF('Data R2'!O315,"&gt;0")+COUNTIF('Data R2'!Q315,"&gt;0")+COUNTIF('Data R2'!S315,"&gt;0")+COUNTIF('Data R2'!U315,"&gt;0")+COUNTIF('Data R2'!W315,"&gt;0")+COUNTIF('Data R2'!Y315,"&gt;0"))&gt;0,1,0))</f>
        <v/>
      </c>
      <c r="M1311" t="inlineStr">
        <is>
          <t>Data R</t>
        </is>
      </c>
    </row>
    <row r="1312">
      <c r="A1312" t="inlineStr">
        <is>
          <t>Regional 2</t>
        </is>
      </c>
      <c r="B1312">
        <f>IF('Data R2'!C316="","",'Data R2'!B316)</f>
        <v/>
      </c>
      <c r="C1312">
        <f>IF('Data R2'!C316="","",'Data R2'!C316)</f>
        <v/>
      </c>
      <c r="D1312">
        <f>IF('Data R2'!C316="","",'Data R2'!D316)</f>
        <v/>
      </c>
      <c r="E1312">
        <f>IF('Data R2'!C316="","",'Data R2'!E316)</f>
        <v/>
      </c>
      <c r="F1312">
        <f>IF('Data R2'!C316="","",'Data R2'!F316)</f>
        <v/>
      </c>
      <c r="G1312">
        <f>IF('Data R2'!C316="","",'Data R2'!AD316)</f>
        <v/>
      </c>
      <c r="H1312">
        <f>IF('Data R2'!C316="","",'Data R2'!AC316)</f>
        <v/>
      </c>
      <c r="I1312">
        <f>IF('Data R2'!C316="","",COUNTIF('Data R2'!J316,"&gt;0")+COUNTIF('Data R2'!L316,"&gt;0")+COUNTIF('Data R2'!N316,"&gt;0")+COUNTIF('Data R2'!P316,"&gt;0")+COUNTIF('Data R2'!R316,"&gt;0")+COUNTIF('Data R2'!T316,"&gt;0")+COUNTIF('Data R2'!V316,"&gt;0")+COUNTIF('Data R2'!X316,"&gt;0"))</f>
        <v/>
      </c>
      <c r="J1312">
        <f>IF('Data R2'!C316="","",IF((COUNTIF('Data R2'!K316,"&gt;0")+COUNTIF('Data R2'!M316,"&gt;0")+COUNTIF('Data R2'!O316,"&gt;0")+COUNTIF('Data R2'!Q316,"&gt;0")+COUNTIF('Data R2'!S316,"&gt;0")+COUNTIF('Data R2'!U316,"&gt;0")+COUNTIF('Data R2'!W316,"&gt;0")+COUNTIF('Data R2'!Y316,"&gt;0"))&gt;0,1,0))</f>
        <v/>
      </c>
      <c r="M1312" t="inlineStr">
        <is>
          <t>Data R</t>
        </is>
      </c>
    </row>
    <row r="1313">
      <c r="A1313" t="inlineStr">
        <is>
          <t>Regional 2</t>
        </is>
      </c>
      <c r="B1313">
        <f>IF('Data R2'!C317="","",'Data R2'!B317)</f>
        <v/>
      </c>
      <c r="C1313">
        <f>IF('Data R2'!C317="","",'Data R2'!C317)</f>
        <v/>
      </c>
      <c r="D1313">
        <f>IF('Data R2'!C317="","",'Data R2'!D317)</f>
        <v/>
      </c>
      <c r="E1313">
        <f>IF('Data R2'!C317="","",'Data R2'!E317)</f>
        <v/>
      </c>
      <c r="F1313">
        <f>IF('Data R2'!C317="","",'Data R2'!F317)</f>
        <v/>
      </c>
      <c r="G1313">
        <f>IF('Data R2'!C317="","",'Data R2'!AD317)</f>
        <v/>
      </c>
      <c r="H1313">
        <f>IF('Data R2'!C317="","",'Data R2'!AC317)</f>
        <v/>
      </c>
      <c r="I1313">
        <f>IF('Data R2'!C317="","",COUNTIF('Data R2'!J317,"&gt;0")+COUNTIF('Data R2'!L317,"&gt;0")+COUNTIF('Data R2'!N317,"&gt;0")+COUNTIF('Data R2'!P317,"&gt;0")+COUNTIF('Data R2'!R317,"&gt;0")+COUNTIF('Data R2'!T317,"&gt;0")+COUNTIF('Data R2'!V317,"&gt;0")+COUNTIF('Data R2'!X317,"&gt;0"))</f>
        <v/>
      </c>
      <c r="J1313">
        <f>IF('Data R2'!C317="","",IF((COUNTIF('Data R2'!K317,"&gt;0")+COUNTIF('Data R2'!M317,"&gt;0")+COUNTIF('Data R2'!O317,"&gt;0")+COUNTIF('Data R2'!Q317,"&gt;0")+COUNTIF('Data R2'!S317,"&gt;0")+COUNTIF('Data R2'!U317,"&gt;0")+COUNTIF('Data R2'!W317,"&gt;0")+COUNTIF('Data R2'!Y317,"&gt;0"))&gt;0,1,0))</f>
        <v/>
      </c>
      <c r="M1313" t="inlineStr">
        <is>
          <t>Data R</t>
        </is>
      </c>
    </row>
    <row r="1314">
      <c r="A1314" t="inlineStr">
        <is>
          <t>Regional 2</t>
        </is>
      </c>
      <c r="B1314">
        <f>IF('Data R2'!C318="","",'Data R2'!B318)</f>
        <v/>
      </c>
      <c r="C1314">
        <f>IF('Data R2'!C318="","",'Data R2'!C318)</f>
        <v/>
      </c>
      <c r="D1314">
        <f>IF('Data R2'!C318="","",'Data R2'!D318)</f>
        <v/>
      </c>
      <c r="E1314">
        <f>IF('Data R2'!C318="","",'Data R2'!E318)</f>
        <v/>
      </c>
      <c r="F1314">
        <f>IF('Data R2'!C318="","",'Data R2'!F318)</f>
        <v/>
      </c>
      <c r="G1314">
        <f>IF('Data R2'!C318="","",'Data R2'!AD318)</f>
        <v/>
      </c>
      <c r="H1314">
        <f>IF('Data R2'!C318="","",'Data R2'!AC318)</f>
        <v/>
      </c>
      <c r="I1314">
        <f>IF('Data R2'!C318="","",COUNTIF('Data R2'!J318,"&gt;0")+COUNTIF('Data R2'!L318,"&gt;0")+COUNTIF('Data R2'!N318,"&gt;0")+COUNTIF('Data R2'!P318,"&gt;0")+COUNTIF('Data R2'!R318,"&gt;0")+COUNTIF('Data R2'!T318,"&gt;0")+COUNTIF('Data R2'!V318,"&gt;0")+COUNTIF('Data R2'!X318,"&gt;0"))</f>
        <v/>
      </c>
      <c r="J1314">
        <f>IF('Data R2'!C318="","",IF((COUNTIF('Data R2'!K318,"&gt;0")+COUNTIF('Data R2'!M318,"&gt;0")+COUNTIF('Data R2'!O318,"&gt;0")+COUNTIF('Data R2'!Q318,"&gt;0")+COUNTIF('Data R2'!S318,"&gt;0")+COUNTIF('Data R2'!U318,"&gt;0")+COUNTIF('Data R2'!W318,"&gt;0")+COUNTIF('Data R2'!Y318,"&gt;0"))&gt;0,1,0))</f>
        <v/>
      </c>
      <c r="M1314" t="inlineStr">
        <is>
          <t>Data R</t>
        </is>
      </c>
    </row>
    <row r="1315">
      <c r="A1315" t="inlineStr">
        <is>
          <t>Regional 2</t>
        </is>
      </c>
      <c r="B1315">
        <f>IF('Data R2'!C319="","",'Data R2'!B319)</f>
        <v/>
      </c>
      <c r="C1315">
        <f>IF('Data R2'!C319="","",'Data R2'!C319)</f>
        <v/>
      </c>
      <c r="D1315">
        <f>IF('Data R2'!C319="","",'Data R2'!D319)</f>
        <v/>
      </c>
      <c r="E1315">
        <f>IF('Data R2'!C319="","",'Data R2'!E319)</f>
        <v/>
      </c>
      <c r="F1315">
        <f>IF('Data R2'!C319="","",'Data R2'!F319)</f>
        <v/>
      </c>
      <c r="G1315">
        <f>IF('Data R2'!C319="","",'Data R2'!AD319)</f>
        <v/>
      </c>
      <c r="H1315">
        <f>IF('Data R2'!C319="","",'Data R2'!AC319)</f>
        <v/>
      </c>
      <c r="I1315">
        <f>IF('Data R2'!C319="","",COUNTIF('Data R2'!J319,"&gt;0")+COUNTIF('Data R2'!L319,"&gt;0")+COUNTIF('Data R2'!N319,"&gt;0")+COUNTIF('Data R2'!P319,"&gt;0")+COUNTIF('Data R2'!R319,"&gt;0")+COUNTIF('Data R2'!T319,"&gt;0")+COUNTIF('Data R2'!V319,"&gt;0")+COUNTIF('Data R2'!X319,"&gt;0"))</f>
        <v/>
      </c>
      <c r="J1315">
        <f>IF('Data R2'!C319="","",IF((COUNTIF('Data R2'!K319,"&gt;0")+COUNTIF('Data R2'!M319,"&gt;0")+COUNTIF('Data R2'!O319,"&gt;0")+COUNTIF('Data R2'!Q319,"&gt;0")+COUNTIF('Data R2'!S319,"&gt;0")+COUNTIF('Data R2'!U319,"&gt;0")+COUNTIF('Data R2'!W319,"&gt;0")+COUNTIF('Data R2'!Y319,"&gt;0"))&gt;0,1,0))</f>
        <v/>
      </c>
      <c r="M1315" t="inlineStr">
        <is>
          <t>Data R</t>
        </is>
      </c>
    </row>
    <row r="1316">
      <c r="A1316" t="inlineStr">
        <is>
          <t>Regional 2</t>
        </is>
      </c>
      <c r="B1316">
        <f>IF('Data R2'!C320="","",'Data R2'!B320)</f>
        <v/>
      </c>
      <c r="C1316">
        <f>IF('Data R2'!C320="","",'Data R2'!C320)</f>
        <v/>
      </c>
      <c r="D1316">
        <f>IF('Data R2'!C320="","",'Data R2'!D320)</f>
        <v/>
      </c>
      <c r="E1316">
        <f>IF('Data R2'!C320="","",'Data R2'!E320)</f>
        <v/>
      </c>
      <c r="F1316">
        <f>IF('Data R2'!C320="","",'Data R2'!F320)</f>
        <v/>
      </c>
      <c r="G1316">
        <f>IF('Data R2'!C320="","",'Data R2'!AD320)</f>
        <v/>
      </c>
      <c r="H1316">
        <f>IF('Data R2'!C320="","",'Data R2'!AC320)</f>
        <v/>
      </c>
      <c r="I1316">
        <f>IF('Data R2'!C320="","",COUNTIF('Data R2'!J320,"&gt;0")+COUNTIF('Data R2'!L320,"&gt;0")+COUNTIF('Data R2'!N320,"&gt;0")+COUNTIF('Data R2'!P320,"&gt;0")+COUNTIF('Data R2'!R320,"&gt;0")+COUNTIF('Data R2'!T320,"&gt;0")+COUNTIF('Data R2'!V320,"&gt;0")+COUNTIF('Data R2'!X320,"&gt;0"))</f>
        <v/>
      </c>
      <c r="J1316">
        <f>IF('Data R2'!C320="","",IF((COUNTIF('Data R2'!K320,"&gt;0")+COUNTIF('Data R2'!M320,"&gt;0")+COUNTIF('Data R2'!O320,"&gt;0")+COUNTIF('Data R2'!Q320,"&gt;0")+COUNTIF('Data R2'!S320,"&gt;0")+COUNTIF('Data R2'!U320,"&gt;0")+COUNTIF('Data R2'!W320,"&gt;0")+COUNTIF('Data R2'!Y320,"&gt;0"))&gt;0,1,0))</f>
        <v/>
      </c>
      <c r="M1316" t="inlineStr">
        <is>
          <t>Data R</t>
        </is>
      </c>
    </row>
    <row r="1317">
      <c r="A1317" t="inlineStr">
        <is>
          <t>Regional 2</t>
        </is>
      </c>
      <c r="B1317">
        <f>IF('Data R2'!C321="","",'Data R2'!B321)</f>
        <v/>
      </c>
      <c r="C1317">
        <f>IF('Data R2'!C321="","",'Data R2'!C321)</f>
        <v/>
      </c>
      <c r="D1317">
        <f>IF('Data R2'!C321="","",'Data R2'!D321)</f>
        <v/>
      </c>
      <c r="E1317">
        <f>IF('Data R2'!C321="","",'Data R2'!E321)</f>
        <v/>
      </c>
      <c r="F1317">
        <f>IF('Data R2'!C321="","",'Data R2'!F321)</f>
        <v/>
      </c>
      <c r="G1317">
        <f>IF('Data R2'!C321="","",'Data R2'!AD321)</f>
        <v/>
      </c>
      <c r="H1317">
        <f>IF('Data R2'!C321="","",'Data R2'!AC321)</f>
        <v/>
      </c>
      <c r="I1317">
        <f>IF('Data R2'!C321="","",COUNTIF('Data R2'!J321,"&gt;0")+COUNTIF('Data R2'!L321,"&gt;0")+COUNTIF('Data R2'!N321,"&gt;0")+COUNTIF('Data R2'!P321,"&gt;0")+COUNTIF('Data R2'!R321,"&gt;0")+COUNTIF('Data R2'!T321,"&gt;0")+COUNTIF('Data R2'!V321,"&gt;0")+COUNTIF('Data R2'!X321,"&gt;0"))</f>
        <v/>
      </c>
      <c r="J1317">
        <f>IF('Data R2'!C321="","",IF((COUNTIF('Data R2'!K321,"&gt;0")+COUNTIF('Data R2'!M321,"&gt;0")+COUNTIF('Data R2'!O321,"&gt;0")+COUNTIF('Data R2'!Q321,"&gt;0")+COUNTIF('Data R2'!S321,"&gt;0")+COUNTIF('Data R2'!U321,"&gt;0")+COUNTIF('Data R2'!W321,"&gt;0")+COUNTIF('Data R2'!Y321,"&gt;0"))&gt;0,1,0))</f>
        <v/>
      </c>
      <c r="M1317" t="inlineStr">
        <is>
          <t>Data R</t>
        </is>
      </c>
    </row>
    <row r="1318">
      <c r="A1318" t="inlineStr">
        <is>
          <t>Regional 2</t>
        </is>
      </c>
      <c r="B1318">
        <f>IF('Data R2'!C322="","",'Data R2'!B322)</f>
        <v/>
      </c>
      <c r="C1318">
        <f>IF('Data R2'!C322="","",'Data R2'!C322)</f>
        <v/>
      </c>
      <c r="D1318">
        <f>IF('Data R2'!C322="","",'Data R2'!D322)</f>
        <v/>
      </c>
      <c r="E1318">
        <f>IF('Data R2'!C322="","",'Data R2'!E322)</f>
        <v/>
      </c>
      <c r="F1318">
        <f>IF('Data R2'!C322="","",'Data R2'!F322)</f>
        <v/>
      </c>
      <c r="G1318">
        <f>IF('Data R2'!C322="","",'Data R2'!AD322)</f>
        <v/>
      </c>
      <c r="H1318">
        <f>IF('Data R2'!C322="","",'Data R2'!AC322)</f>
        <v/>
      </c>
      <c r="I1318">
        <f>IF('Data R2'!C322="","",COUNTIF('Data R2'!J322,"&gt;0")+COUNTIF('Data R2'!L322,"&gt;0")+COUNTIF('Data R2'!N322,"&gt;0")+COUNTIF('Data R2'!P322,"&gt;0")+COUNTIF('Data R2'!R322,"&gt;0")+COUNTIF('Data R2'!T322,"&gt;0")+COUNTIF('Data R2'!V322,"&gt;0")+COUNTIF('Data R2'!X322,"&gt;0"))</f>
        <v/>
      </c>
      <c r="J1318">
        <f>IF('Data R2'!C322="","",IF((COUNTIF('Data R2'!K322,"&gt;0")+COUNTIF('Data R2'!M322,"&gt;0")+COUNTIF('Data R2'!O322,"&gt;0")+COUNTIF('Data R2'!Q322,"&gt;0")+COUNTIF('Data R2'!S322,"&gt;0")+COUNTIF('Data R2'!U322,"&gt;0")+COUNTIF('Data R2'!W322,"&gt;0")+COUNTIF('Data R2'!Y322,"&gt;0"))&gt;0,1,0))</f>
        <v/>
      </c>
      <c r="M1318" t="inlineStr">
        <is>
          <t>Data R</t>
        </is>
      </c>
    </row>
    <row r="1319">
      <c r="A1319" t="inlineStr">
        <is>
          <t>Regional 2</t>
        </is>
      </c>
      <c r="B1319">
        <f>IF('Data R2'!C323="","",'Data R2'!B323)</f>
        <v/>
      </c>
      <c r="C1319">
        <f>IF('Data R2'!C323="","",'Data R2'!C323)</f>
        <v/>
      </c>
      <c r="D1319">
        <f>IF('Data R2'!C323="","",'Data R2'!D323)</f>
        <v/>
      </c>
      <c r="E1319">
        <f>IF('Data R2'!C323="","",'Data R2'!E323)</f>
        <v/>
      </c>
      <c r="F1319">
        <f>IF('Data R2'!C323="","",'Data R2'!F323)</f>
        <v/>
      </c>
      <c r="G1319">
        <f>IF('Data R2'!C323="","",'Data R2'!AD323)</f>
        <v/>
      </c>
      <c r="H1319">
        <f>IF('Data R2'!C323="","",'Data R2'!AC323)</f>
        <v/>
      </c>
      <c r="I1319">
        <f>IF('Data R2'!C323="","",COUNTIF('Data R2'!J323,"&gt;0")+COUNTIF('Data R2'!L323,"&gt;0")+COUNTIF('Data R2'!N323,"&gt;0")+COUNTIF('Data R2'!P323,"&gt;0")+COUNTIF('Data R2'!R323,"&gt;0")+COUNTIF('Data R2'!T323,"&gt;0")+COUNTIF('Data R2'!V323,"&gt;0")+COUNTIF('Data R2'!X323,"&gt;0"))</f>
        <v/>
      </c>
      <c r="J1319">
        <f>IF('Data R2'!C323="","",IF((COUNTIF('Data R2'!K323,"&gt;0")+COUNTIF('Data R2'!M323,"&gt;0")+COUNTIF('Data R2'!O323,"&gt;0")+COUNTIF('Data R2'!Q323,"&gt;0")+COUNTIF('Data R2'!S323,"&gt;0")+COUNTIF('Data R2'!U323,"&gt;0")+COUNTIF('Data R2'!W323,"&gt;0")+COUNTIF('Data R2'!Y323,"&gt;0"))&gt;0,1,0))</f>
        <v/>
      </c>
      <c r="M1319" t="inlineStr">
        <is>
          <t>Data R</t>
        </is>
      </c>
    </row>
    <row r="1320">
      <c r="A1320" t="inlineStr">
        <is>
          <t>Regional 2</t>
        </is>
      </c>
      <c r="B1320">
        <f>IF('Data R2'!C324="","",'Data R2'!B324)</f>
        <v/>
      </c>
      <c r="C1320">
        <f>IF('Data R2'!C324="","",'Data R2'!C324)</f>
        <v/>
      </c>
      <c r="D1320">
        <f>IF('Data R2'!C324="","",'Data R2'!D324)</f>
        <v/>
      </c>
      <c r="E1320">
        <f>IF('Data R2'!C324="","",'Data R2'!E324)</f>
        <v/>
      </c>
      <c r="F1320">
        <f>IF('Data R2'!C324="","",'Data R2'!F324)</f>
        <v/>
      </c>
      <c r="G1320">
        <f>IF('Data R2'!C324="","",'Data R2'!AD324)</f>
        <v/>
      </c>
      <c r="H1320">
        <f>IF('Data R2'!C324="","",'Data R2'!AC324)</f>
        <v/>
      </c>
      <c r="I1320">
        <f>IF('Data R2'!C324="","",COUNTIF('Data R2'!J324,"&gt;0")+COUNTIF('Data R2'!L324,"&gt;0")+COUNTIF('Data R2'!N324,"&gt;0")+COUNTIF('Data R2'!P324,"&gt;0")+COUNTIF('Data R2'!R324,"&gt;0")+COUNTIF('Data R2'!T324,"&gt;0")+COUNTIF('Data R2'!V324,"&gt;0")+COUNTIF('Data R2'!X324,"&gt;0"))</f>
        <v/>
      </c>
      <c r="J1320">
        <f>IF('Data R2'!C324="","",IF((COUNTIF('Data R2'!K324,"&gt;0")+COUNTIF('Data R2'!M324,"&gt;0")+COUNTIF('Data R2'!O324,"&gt;0")+COUNTIF('Data R2'!Q324,"&gt;0")+COUNTIF('Data R2'!S324,"&gt;0")+COUNTIF('Data R2'!U324,"&gt;0")+COUNTIF('Data R2'!W324,"&gt;0")+COUNTIF('Data R2'!Y324,"&gt;0"))&gt;0,1,0))</f>
        <v/>
      </c>
      <c r="M1320" t="inlineStr">
        <is>
          <t>Data R</t>
        </is>
      </c>
    </row>
    <row r="1321">
      <c r="A1321" t="inlineStr">
        <is>
          <t>Regional 2</t>
        </is>
      </c>
      <c r="B1321">
        <f>IF('Data R2'!C325="","",'Data R2'!B325)</f>
        <v/>
      </c>
      <c r="C1321">
        <f>IF('Data R2'!C325="","",'Data R2'!C325)</f>
        <v/>
      </c>
      <c r="D1321">
        <f>IF('Data R2'!C325="","",'Data R2'!D325)</f>
        <v/>
      </c>
      <c r="E1321">
        <f>IF('Data R2'!C325="","",'Data R2'!E325)</f>
        <v/>
      </c>
      <c r="F1321">
        <f>IF('Data R2'!C325="","",'Data R2'!F325)</f>
        <v/>
      </c>
      <c r="G1321">
        <f>IF('Data R2'!C325="","",'Data R2'!AD325)</f>
        <v/>
      </c>
      <c r="H1321">
        <f>IF('Data R2'!C325="","",'Data R2'!AC325)</f>
        <v/>
      </c>
      <c r="I1321">
        <f>IF('Data R2'!C325="","",COUNTIF('Data R2'!J325,"&gt;0")+COUNTIF('Data R2'!L325,"&gt;0")+COUNTIF('Data R2'!N325,"&gt;0")+COUNTIF('Data R2'!P325,"&gt;0")+COUNTIF('Data R2'!R325,"&gt;0")+COUNTIF('Data R2'!T325,"&gt;0")+COUNTIF('Data R2'!V325,"&gt;0")+COUNTIF('Data R2'!X325,"&gt;0"))</f>
        <v/>
      </c>
      <c r="J1321">
        <f>IF('Data R2'!C325="","",IF((COUNTIF('Data R2'!K325,"&gt;0")+COUNTIF('Data R2'!M325,"&gt;0")+COUNTIF('Data R2'!O325,"&gt;0")+COUNTIF('Data R2'!Q325,"&gt;0")+COUNTIF('Data R2'!S325,"&gt;0")+COUNTIF('Data R2'!U325,"&gt;0")+COUNTIF('Data R2'!W325,"&gt;0")+COUNTIF('Data R2'!Y325,"&gt;0"))&gt;0,1,0))</f>
        <v/>
      </c>
      <c r="M1321" t="inlineStr">
        <is>
          <t>Data R</t>
        </is>
      </c>
    </row>
    <row r="1322">
      <c r="A1322" t="inlineStr">
        <is>
          <t>Regional 2</t>
        </is>
      </c>
      <c r="B1322">
        <f>IF('Data R2'!C326="","",'Data R2'!B326)</f>
        <v/>
      </c>
      <c r="C1322">
        <f>IF('Data R2'!C326="","",'Data R2'!C326)</f>
        <v/>
      </c>
      <c r="D1322">
        <f>IF('Data R2'!C326="","",'Data R2'!D326)</f>
        <v/>
      </c>
      <c r="E1322">
        <f>IF('Data R2'!C326="","",'Data R2'!E326)</f>
        <v/>
      </c>
      <c r="F1322">
        <f>IF('Data R2'!C326="","",'Data R2'!F326)</f>
        <v/>
      </c>
      <c r="G1322">
        <f>IF('Data R2'!C326="","",'Data R2'!AD326)</f>
        <v/>
      </c>
      <c r="H1322">
        <f>IF('Data R2'!C326="","",'Data R2'!AC326)</f>
        <v/>
      </c>
      <c r="I1322">
        <f>IF('Data R2'!C326="","",COUNTIF('Data R2'!J326,"&gt;0")+COUNTIF('Data R2'!L326,"&gt;0")+COUNTIF('Data R2'!N326,"&gt;0")+COUNTIF('Data R2'!P326,"&gt;0")+COUNTIF('Data R2'!R326,"&gt;0")+COUNTIF('Data R2'!T326,"&gt;0")+COUNTIF('Data R2'!V326,"&gt;0")+COUNTIF('Data R2'!X326,"&gt;0"))</f>
        <v/>
      </c>
      <c r="J1322">
        <f>IF('Data R2'!C326="","",IF((COUNTIF('Data R2'!K326,"&gt;0")+COUNTIF('Data R2'!M326,"&gt;0")+COUNTIF('Data R2'!O326,"&gt;0")+COUNTIF('Data R2'!Q326,"&gt;0")+COUNTIF('Data R2'!S326,"&gt;0")+COUNTIF('Data R2'!U326,"&gt;0")+COUNTIF('Data R2'!W326,"&gt;0")+COUNTIF('Data R2'!Y326,"&gt;0"))&gt;0,1,0))</f>
        <v/>
      </c>
      <c r="M1322" t="inlineStr">
        <is>
          <t>Data R</t>
        </is>
      </c>
    </row>
    <row r="1323">
      <c r="A1323" t="inlineStr">
        <is>
          <t>Regional 2</t>
        </is>
      </c>
      <c r="B1323">
        <f>IF('Data R2'!C327="","",'Data R2'!B327)</f>
        <v/>
      </c>
      <c r="C1323">
        <f>IF('Data R2'!C327="","",'Data R2'!C327)</f>
        <v/>
      </c>
      <c r="D1323">
        <f>IF('Data R2'!C327="","",'Data R2'!D327)</f>
        <v/>
      </c>
      <c r="E1323">
        <f>IF('Data R2'!C327="","",'Data R2'!E327)</f>
        <v/>
      </c>
      <c r="F1323">
        <f>IF('Data R2'!C327="","",'Data R2'!F327)</f>
        <v/>
      </c>
      <c r="G1323">
        <f>IF('Data R2'!C327="","",'Data R2'!AD327)</f>
        <v/>
      </c>
      <c r="H1323">
        <f>IF('Data R2'!C327="","",'Data R2'!AC327)</f>
        <v/>
      </c>
      <c r="I1323">
        <f>IF('Data R2'!C327="","",COUNTIF('Data R2'!J327,"&gt;0")+COUNTIF('Data R2'!L327,"&gt;0")+COUNTIF('Data R2'!N327,"&gt;0")+COUNTIF('Data R2'!P327,"&gt;0")+COUNTIF('Data R2'!R327,"&gt;0")+COUNTIF('Data R2'!T327,"&gt;0")+COUNTIF('Data R2'!V327,"&gt;0")+COUNTIF('Data R2'!X327,"&gt;0"))</f>
        <v/>
      </c>
      <c r="J1323">
        <f>IF('Data R2'!C327="","",IF((COUNTIF('Data R2'!K327,"&gt;0")+COUNTIF('Data R2'!M327,"&gt;0")+COUNTIF('Data R2'!O327,"&gt;0")+COUNTIF('Data R2'!Q327,"&gt;0")+COUNTIF('Data R2'!S327,"&gt;0")+COUNTIF('Data R2'!U327,"&gt;0")+COUNTIF('Data R2'!W327,"&gt;0")+COUNTIF('Data R2'!Y327,"&gt;0"))&gt;0,1,0))</f>
        <v/>
      </c>
      <c r="M1323" t="inlineStr">
        <is>
          <t>Data R</t>
        </is>
      </c>
    </row>
    <row r="1324">
      <c r="A1324" t="inlineStr">
        <is>
          <t>Regional 2</t>
        </is>
      </c>
      <c r="B1324">
        <f>IF('Data R2'!C328="","",'Data R2'!B328)</f>
        <v/>
      </c>
      <c r="C1324">
        <f>IF('Data R2'!C328="","",'Data R2'!C328)</f>
        <v/>
      </c>
      <c r="D1324">
        <f>IF('Data R2'!C328="","",'Data R2'!D328)</f>
        <v/>
      </c>
      <c r="E1324">
        <f>IF('Data R2'!C328="","",'Data R2'!E328)</f>
        <v/>
      </c>
      <c r="F1324">
        <f>IF('Data R2'!C328="","",'Data R2'!F328)</f>
        <v/>
      </c>
      <c r="G1324">
        <f>IF('Data R2'!C328="","",'Data R2'!AD328)</f>
        <v/>
      </c>
      <c r="H1324">
        <f>IF('Data R2'!C328="","",'Data R2'!AC328)</f>
        <v/>
      </c>
      <c r="I1324">
        <f>IF('Data R2'!C328="","",COUNTIF('Data R2'!J328,"&gt;0")+COUNTIF('Data R2'!L328,"&gt;0")+COUNTIF('Data R2'!N328,"&gt;0")+COUNTIF('Data R2'!P328,"&gt;0")+COUNTIF('Data R2'!R328,"&gt;0")+COUNTIF('Data R2'!T328,"&gt;0")+COUNTIF('Data R2'!V328,"&gt;0")+COUNTIF('Data R2'!X328,"&gt;0"))</f>
        <v/>
      </c>
      <c r="J1324">
        <f>IF('Data R2'!C328="","",IF((COUNTIF('Data R2'!K328,"&gt;0")+COUNTIF('Data R2'!M328,"&gt;0")+COUNTIF('Data R2'!O328,"&gt;0")+COUNTIF('Data R2'!Q328,"&gt;0")+COUNTIF('Data R2'!S328,"&gt;0")+COUNTIF('Data R2'!U328,"&gt;0")+COUNTIF('Data R2'!W328,"&gt;0")+COUNTIF('Data R2'!Y328,"&gt;0"))&gt;0,1,0))</f>
        <v/>
      </c>
      <c r="M1324" t="inlineStr">
        <is>
          <t>Data R</t>
        </is>
      </c>
    </row>
    <row r="1325">
      <c r="A1325" t="inlineStr">
        <is>
          <t>Regional 2</t>
        </is>
      </c>
      <c r="B1325">
        <f>IF('Data R2'!C329="","",'Data R2'!B329)</f>
        <v/>
      </c>
      <c r="C1325">
        <f>IF('Data R2'!C329="","",'Data R2'!C329)</f>
        <v/>
      </c>
      <c r="D1325">
        <f>IF('Data R2'!C329="","",'Data R2'!D329)</f>
        <v/>
      </c>
      <c r="E1325">
        <f>IF('Data R2'!C329="","",'Data R2'!E329)</f>
        <v/>
      </c>
      <c r="F1325">
        <f>IF('Data R2'!C329="","",'Data R2'!F329)</f>
        <v/>
      </c>
      <c r="G1325">
        <f>IF('Data R2'!C329="","",'Data R2'!AD329)</f>
        <v/>
      </c>
      <c r="H1325">
        <f>IF('Data R2'!C329="","",'Data R2'!AC329)</f>
        <v/>
      </c>
      <c r="I1325">
        <f>IF('Data R2'!C329="","",COUNTIF('Data R2'!J329,"&gt;0")+COUNTIF('Data R2'!L329,"&gt;0")+COUNTIF('Data R2'!N329,"&gt;0")+COUNTIF('Data R2'!P329,"&gt;0")+COUNTIF('Data R2'!R329,"&gt;0")+COUNTIF('Data R2'!T329,"&gt;0")+COUNTIF('Data R2'!V329,"&gt;0")+COUNTIF('Data R2'!X329,"&gt;0"))</f>
        <v/>
      </c>
      <c r="J1325">
        <f>IF('Data R2'!C329="","",IF((COUNTIF('Data R2'!K329,"&gt;0")+COUNTIF('Data R2'!M329,"&gt;0")+COUNTIF('Data R2'!O329,"&gt;0")+COUNTIF('Data R2'!Q329,"&gt;0")+COUNTIF('Data R2'!S329,"&gt;0")+COUNTIF('Data R2'!U329,"&gt;0")+COUNTIF('Data R2'!W329,"&gt;0")+COUNTIF('Data R2'!Y329,"&gt;0"))&gt;0,1,0))</f>
        <v/>
      </c>
      <c r="M1325" t="inlineStr">
        <is>
          <t>Data R</t>
        </is>
      </c>
    </row>
    <row r="1326">
      <c r="A1326" t="inlineStr">
        <is>
          <t>Regional 2</t>
        </is>
      </c>
      <c r="B1326">
        <f>IF('Data R2'!C330="","",'Data R2'!B330)</f>
        <v/>
      </c>
      <c r="C1326">
        <f>IF('Data R2'!C330="","",'Data R2'!C330)</f>
        <v/>
      </c>
      <c r="D1326">
        <f>IF('Data R2'!C330="","",'Data R2'!D330)</f>
        <v/>
      </c>
      <c r="E1326">
        <f>IF('Data R2'!C330="","",'Data R2'!E330)</f>
        <v/>
      </c>
      <c r="F1326">
        <f>IF('Data R2'!C330="","",'Data R2'!F330)</f>
        <v/>
      </c>
      <c r="G1326">
        <f>IF('Data R2'!C330="","",'Data R2'!AD330)</f>
        <v/>
      </c>
      <c r="H1326">
        <f>IF('Data R2'!C330="","",'Data R2'!AC330)</f>
        <v/>
      </c>
      <c r="I1326">
        <f>IF('Data R2'!C330="","",COUNTIF('Data R2'!J330,"&gt;0")+COUNTIF('Data R2'!L330,"&gt;0")+COUNTIF('Data R2'!N330,"&gt;0")+COUNTIF('Data R2'!P330,"&gt;0")+COUNTIF('Data R2'!R330,"&gt;0")+COUNTIF('Data R2'!T330,"&gt;0")+COUNTIF('Data R2'!V330,"&gt;0")+COUNTIF('Data R2'!X330,"&gt;0"))</f>
        <v/>
      </c>
      <c r="J1326">
        <f>IF('Data R2'!C330="","",IF((COUNTIF('Data R2'!K330,"&gt;0")+COUNTIF('Data R2'!M330,"&gt;0")+COUNTIF('Data R2'!O330,"&gt;0")+COUNTIF('Data R2'!Q330,"&gt;0")+COUNTIF('Data R2'!S330,"&gt;0")+COUNTIF('Data R2'!U330,"&gt;0")+COUNTIF('Data R2'!W330,"&gt;0")+COUNTIF('Data R2'!Y330,"&gt;0"))&gt;0,1,0))</f>
        <v/>
      </c>
      <c r="M1326" t="inlineStr">
        <is>
          <t>Data R</t>
        </is>
      </c>
    </row>
    <row r="1327">
      <c r="A1327" t="inlineStr">
        <is>
          <t>Regional 2</t>
        </is>
      </c>
      <c r="B1327">
        <f>IF('Data R2'!C331="","",'Data R2'!B331)</f>
        <v/>
      </c>
      <c r="C1327">
        <f>IF('Data R2'!C331="","",'Data R2'!C331)</f>
        <v/>
      </c>
      <c r="D1327">
        <f>IF('Data R2'!C331="","",'Data R2'!D331)</f>
        <v/>
      </c>
      <c r="E1327">
        <f>IF('Data R2'!C331="","",'Data R2'!E331)</f>
        <v/>
      </c>
      <c r="F1327">
        <f>IF('Data R2'!C331="","",'Data R2'!F331)</f>
        <v/>
      </c>
      <c r="G1327">
        <f>IF('Data R2'!C331="","",'Data R2'!AD331)</f>
        <v/>
      </c>
      <c r="H1327">
        <f>IF('Data R2'!C331="","",'Data R2'!AC331)</f>
        <v/>
      </c>
      <c r="I1327">
        <f>IF('Data R2'!C331="","",COUNTIF('Data R2'!J331,"&gt;0")+COUNTIF('Data R2'!L331,"&gt;0")+COUNTIF('Data R2'!N331,"&gt;0")+COUNTIF('Data R2'!P331,"&gt;0")+COUNTIF('Data R2'!R331,"&gt;0")+COUNTIF('Data R2'!T331,"&gt;0")+COUNTIF('Data R2'!V331,"&gt;0")+COUNTIF('Data R2'!X331,"&gt;0"))</f>
        <v/>
      </c>
      <c r="J1327">
        <f>IF('Data R2'!C331="","",IF((COUNTIF('Data R2'!K331,"&gt;0")+COUNTIF('Data R2'!M331,"&gt;0")+COUNTIF('Data R2'!O331,"&gt;0")+COUNTIF('Data R2'!Q331,"&gt;0")+COUNTIF('Data R2'!S331,"&gt;0")+COUNTIF('Data R2'!U331,"&gt;0")+COUNTIF('Data R2'!W331,"&gt;0")+COUNTIF('Data R2'!Y331,"&gt;0"))&gt;0,1,0))</f>
        <v/>
      </c>
      <c r="M1327" t="inlineStr">
        <is>
          <t>Data R</t>
        </is>
      </c>
    </row>
    <row r="1328">
      <c r="A1328" t="inlineStr">
        <is>
          <t>Regional 2</t>
        </is>
      </c>
      <c r="B1328">
        <f>IF('Data R2'!C332="","",'Data R2'!B332)</f>
        <v/>
      </c>
      <c r="C1328">
        <f>IF('Data R2'!C332="","",'Data R2'!C332)</f>
        <v/>
      </c>
      <c r="D1328">
        <f>IF('Data R2'!C332="","",'Data R2'!D332)</f>
        <v/>
      </c>
      <c r="E1328">
        <f>IF('Data R2'!C332="","",'Data R2'!E332)</f>
        <v/>
      </c>
      <c r="F1328">
        <f>IF('Data R2'!C332="","",'Data R2'!F332)</f>
        <v/>
      </c>
      <c r="G1328">
        <f>IF('Data R2'!C332="","",'Data R2'!AD332)</f>
        <v/>
      </c>
      <c r="H1328">
        <f>IF('Data R2'!C332="","",'Data R2'!AC332)</f>
        <v/>
      </c>
      <c r="I1328">
        <f>IF('Data R2'!C332="","",COUNTIF('Data R2'!J332,"&gt;0")+COUNTIF('Data R2'!L332,"&gt;0")+COUNTIF('Data R2'!N332,"&gt;0")+COUNTIF('Data R2'!P332,"&gt;0")+COUNTIF('Data R2'!R332,"&gt;0")+COUNTIF('Data R2'!T332,"&gt;0")+COUNTIF('Data R2'!V332,"&gt;0")+COUNTIF('Data R2'!X332,"&gt;0"))</f>
        <v/>
      </c>
      <c r="J1328">
        <f>IF('Data R2'!C332="","",IF((COUNTIF('Data R2'!K332,"&gt;0")+COUNTIF('Data R2'!M332,"&gt;0")+COUNTIF('Data R2'!O332,"&gt;0")+COUNTIF('Data R2'!Q332,"&gt;0")+COUNTIF('Data R2'!S332,"&gt;0")+COUNTIF('Data R2'!U332,"&gt;0")+COUNTIF('Data R2'!W332,"&gt;0")+COUNTIF('Data R2'!Y332,"&gt;0"))&gt;0,1,0))</f>
        <v/>
      </c>
      <c r="M1328" t="inlineStr">
        <is>
          <t>Data R</t>
        </is>
      </c>
    </row>
    <row r="1329">
      <c r="A1329" t="inlineStr">
        <is>
          <t>Regional 2</t>
        </is>
      </c>
      <c r="B1329">
        <f>IF('Data R2'!C333="","",'Data R2'!B333)</f>
        <v/>
      </c>
      <c r="C1329">
        <f>IF('Data R2'!C333="","",'Data R2'!C333)</f>
        <v/>
      </c>
      <c r="D1329">
        <f>IF('Data R2'!C333="","",'Data R2'!D333)</f>
        <v/>
      </c>
      <c r="E1329">
        <f>IF('Data R2'!C333="","",'Data R2'!E333)</f>
        <v/>
      </c>
      <c r="F1329">
        <f>IF('Data R2'!C333="","",'Data R2'!F333)</f>
        <v/>
      </c>
      <c r="G1329">
        <f>IF('Data R2'!C333="","",'Data R2'!AD333)</f>
        <v/>
      </c>
      <c r="H1329">
        <f>IF('Data R2'!C333="","",'Data R2'!AC333)</f>
        <v/>
      </c>
      <c r="I1329">
        <f>IF('Data R2'!C333="","",COUNTIF('Data R2'!J333,"&gt;0")+COUNTIF('Data R2'!L333,"&gt;0")+COUNTIF('Data R2'!N333,"&gt;0")+COUNTIF('Data R2'!P333,"&gt;0")+COUNTIF('Data R2'!R333,"&gt;0")+COUNTIF('Data R2'!T333,"&gt;0")+COUNTIF('Data R2'!V333,"&gt;0")+COUNTIF('Data R2'!X333,"&gt;0"))</f>
        <v/>
      </c>
      <c r="J1329">
        <f>IF('Data R2'!C333="","",IF((COUNTIF('Data R2'!K333,"&gt;0")+COUNTIF('Data R2'!M333,"&gt;0")+COUNTIF('Data R2'!O333,"&gt;0")+COUNTIF('Data R2'!Q333,"&gt;0")+COUNTIF('Data R2'!S333,"&gt;0")+COUNTIF('Data R2'!U333,"&gt;0")+COUNTIF('Data R2'!W333,"&gt;0")+COUNTIF('Data R2'!Y333,"&gt;0"))&gt;0,1,0))</f>
        <v/>
      </c>
      <c r="M1329" t="inlineStr">
        <is>
          <t>Data R</t>
        </is>
      </c>
    </row>
    <row r="1330">
      <c r="A1330" t="inlineStr">
        <is>
          <t>Regional 2</t>
        </is>
      </c>
      <c r="B1330">
        <f>IF('Data R2'!C334="","",'Data R2'!B334)</f>
        <v/>
      </c>
      <c r="C1330">
        <f>IF('Data R2'!C334="","",'Data R2'!C334)</f>
        <v/>
      </c>
      <c r="D1330">
        <f>IF('Data R2'!C334="","",'Data R2'!D334)</f>
        <v/>
      </c>
      <c r="E1330">
        <f>IF('Data R2'!C334="","",'Data R2'!E334)</f>
        <v/>
      </c>
      <c r="F1330">
        <f>IF('Data R2'!C334="","",'Data R2'!F334)</f>
        <v/>
      </c>
      <c r="G1330">
        <f>IF('Data R2'!C334="","",'Data R2'!AD334)</f>
        <v/>
      </c>
      <c r="H1330">
        <f>IF('Data R2'!C334="","",'Data R2'!AC334)</f>
        <v/>
      </c>
      <c r="I1330">
        <f>IF('Data R2'!C334="","",COUNTIF('Data R2'!J334,"&gt;0")+COUNTIF('Data R2'!L334,"&gt;0")+COUNTIF('Data R2'!N334,"&gt;0")+COUNTIF('Data R2'!P334,"&gt;0")+COUNTIF('Data R2'!R334,"&gt;0")+COUNTIF('Data R2'!T334,"&gt;0")+COUNTIF('Data R2'!V334,"&gt;0")+COUNTIF('Data R2'!X334,"&gt;0"))</f>
        <v/>
      </c>
      <c r="J1330">
        <f>IF('Data R2'!C334="","",IF((COUNTIF('Data R2'!K334,"&gt;0")+COUNTIF('Data R2'!M334,"&gt;0")+COUNTIF('Data R2'!O334,"&gt;0")+COUNTIF('Data R2'!Q334,"&gt;0")+COUNTIF('Data R2'!S334,"&gt;0")+COUNTIF('Data R2'!U334,"&gt;0")+COUNTIF('Data R2'!W334,"&gt;0")+COUNTIF('Data R2'!Y334,"&gt;0"))&gt;0,1,0))</f>
        <v/>
      </c>
      <c r="M1330" t="inlineStr">
        <is>
          <t>Data R</t>
        </is>
      </c>
    </row>
    <row r="1331">
      <c r="A1331" t="inlineStr">
        <is>
          <t>Regional 2</t>
        </is>
      </c>
      <c r="B1331">
        <f>IF('Data R2'!C335="","",'Data R2'!B335)</f>
        <v/>
      </c>
      <c r="C1331">
        <f>IF('Data R2'!C335="","",'Data R2'!C335)</f>
        <v/>
      </c>
      <c r="D1331">
        <f>IF('Data R2'!C335="","",'Data R2'!D335)</f>
        <v/>
      </c>
      <c r="E1331">
        <f>IF('Data R2'!C335="","",'Data R2'!E335)</f>
        <v/>
      </c>
      <c r="F1331">
        <f>IF('Data R2'!C335="","",'Data R2'!F335)</f>
        <v/>
      </c>
      <c r="G1331">
        <f>IF('Data R2'!C335="","",'Data R2'!AD335)</f>
        <v/>
      </c>
      <c r="H1331">
        <f>IF('Data R2'!C335="","",'Data R2'!AC335)</f>
        <v/>
      </c>
      <c r="I1331">
        <f>IF('Data R2'!C335="","",COUNTIF('Data R2'!J335,"&gt;0")+COUNTIF('Data R2'!L335,"&gt;0")+COUNTIF('Data R2'!N335,"&gt;0")+COUNTIF('Data R2'!P335,"&gt;0")+COUNTIF('Data R2'!R335,"&gt;0")+COUNTIF('Data R2'!T335,"&gt;0")+COUNTIF('Data R2'!V335,"&gt;0")+COUNTIF('Data R2'!X335,"&gt;0"))</f>
        <v/>
      </c>
      <c r="J1331">
        <f>IF('Data R2'!C335="","",IF((COUNTIF('Data R2'!K335,"&gt;0")+COUNTIF('Data R2'!M335,"&gt;0")+COUNTIF('Data R2'!O335,"&gt;0")+COUNTIF('Data R2'!Q335,"&gt;0")+COUNTIF('Data R2'!S335,"&gt;0")+COUNTIF('Data R2'!U335,"&gt;0")+COUNTIF('Data R2'!W335,"&gt;0")+COUNTIF('Data R2'!Y335,"&gt;0"))&gt;0,1,0))</f>
        <v/>
      </c>
      <c r="M1331" t="inlineStr">
        <is>
          <t>Data R</t>
        </is>
      </c>
    </row>
    <row r="1332">
      <c r="A1332" t="inlineStr">
        <is>
          <t>Regional 2</t>
        </is>
      </c>
      <c r="B1332">
        <f>IF('Data R2'!C336="","",'Data R2'!B336)</f>
        <v/>
      </c>
      <c r="C1332">
        <f>IF('Data R2'!C336="","",'Data R2'!C336)</f>
        <v/>
      </c>
      <c r="D1332">
        <f>IF('Data R2'!C336="","",'Data R2'!D336)</f>
        <v/>
      </c>
      <c r="E1332">
        <f>IF('Data R2'!C336="","",'Data R2'!E336)</f>
        <v/>
      </c>
      <c r="F1332">
        <f>IF('Data R2'!C336="","",'Data R2'!F336)</f>
        <v/>
      </c>
      <c r="G1332">
        <f>IF('Data R2'!C336="","",'Data R2'!AD336)</f>
        <v/>
      </c>
      <c r="H1332">
        <f>IF('Data R2'!C336="","",'Data R2'!AC336)</f>
        <v/>
      </c>
      <c r="I1332">
        <f>IF('Data R2'!C336="","",COUNTIF('Data R2'!J336,"&gt;0")+COUNTIF('Data R2'!L336,"&gt;0")+COUNTIF('Data R2'!N336,"&gt;0")+COUNTIF('Data R2'!P336,"&gt;0")+COUNTIF('Data R2'!R336,"&gt;0")+COUNTIF('Data R2'!T336,"&gt;0")+COUNTIF('Data R2'!V336,"&gt;0")+COUNTIF('Data R2'!X336,"&gt;0"))</f>
        <v/>
      </c>
      <c r="J1332">
        <f>IF('Data R2'!C336="","",IF((COUNTIF('Data R2'!K336,"&gt;0")+COUNTIF('Data R2'!M336,"&gt;0")+COUNTIF('Data R2'!O336,"&gt;0")+COUNTIF('Data R2'!Q336,"&gt;0")+COUNTIF('Data R2'!S336,"&gt;0")+COUNTIF('Data R2'!U336,"&gt;0")+COUNTIF('Data R2'!W336,"&gt;0")+COUNTIF('Data R2'!Y336,"&gt;0"))&gt;0,1,0))</f>
        <v/>
      </c>
      <c r="M1332" t="inlineStr">
        <is>
          <t>Data R</t>
        </is>
      </c>
    </row>
    <row r="1333">
      <c r="A1333" t="inlineStr">
        <is>
          <t>Regional 2</t>
        </is>
      </c>
      <c r="B1333">
        <f>IF('Data R2'!C337="","",'Data R2'!B337)</f>
        <v/>
      </c>
      <c r="C1333">
        <f>IF('Data R2'!C337="","",'Data R2'!C337)</f>
        <v/>
      </c>
      <c r="D1333">
        <f>IF('Data R2'!C337="","",'Data R2'!D337)</f>
        <v/>
      </c>
      <c r="E1333">
        <f>IF('Data R2'!C337="","",'Data R2'!E337)</f>
        <v/>
      </c>
      <c r="F1333">
        <f>IF('Data R2'!C337="","",'Data R2'!F337)</f>
        <v/>
      </c>
      <c r="G1333">
        <f>IF('Data R2'!C337="","",'Data R2'!AD337)</f>
        <v/>
      </c>
      <c r="H1333">
        <f>IF('Data R2'!C337="","",'Data R2'!AC337)</f>
        <v/>
      </c>
      <c r="I1333">
        <f>IF('Data R2'!C337="","",COUNTIF('Data R2'!J337,"&gt;0")+COUNTIF('Data R2'!L337,"&gt;0")+COUNTIF('Data R2'!N337,"&gt;0")+COUNTIF('Data R2'!P337,"&gt;0")+COUNTIF('Data R2'!R337,"&gt;0")+COUNTIF('Data R2'!T337,"&gt;0")+COUNTIF('Data R2'!V337,"&gt;0")+COUNTIF('Data R2'!X337,"&gt;0"))</f>
        <v/>
      </c>
      <c r="J1333">
        <f>IF('Data R2'!C337="","",IF((COUNTIF('Data R2'!K337,"&gt;0")+COUNTIF('Data R2'!M337,"&gt;0")+COUNTIF('Data R2'!O337,"&gt;0")+COUNTIF('Data R2'!Q337,"&gt;0")+COUNTIF('Data R2'!S337,"&gt;0")+COUNTIF('Data R2'!U337,"&gt;0")+COUNTIF('Data R2'!W337,"&gt;0")+COUNTIF('Data R2'!Y337,"&gt;0"))&gt;0,1,0))</f>
        <v/>
      </c>
      <c r="M1333" t="inlineStr">
        <is>
          <t>Data R</t>
        </is>
      </c>
    </row>
    <row r="1334">
      <c r="A1334" t="inlineStr">
        <is>
          <t>Regional 2</t>
        </is>
      </c>
      <c r="B1334">
        <f>IF('Data R2'!C338="","",'Data R2'!B338)</f>
        <v/>
      </c>
      <c r="C1334">
        <f>IF('Data R2'!C338="","",'Data R2'!C338)</f>
        <v/>
      </c>
      <c r="D1334">
        <f>IF('Data R2'!C338="","",'Data R2'!D338)</f>
        <v/>
      </c>
      <c r="E1334">
        <f>IF('Data R2'!C338="","",'Data R2'!E338)</f>
        <v/>
      </c>
      <c r="F1334">
        <f>IF('Data R2'!C338="","",'Data R2'!F338)</f>
        <v/>
      </c>
      <c r="G1334">
        <f>IF('Data R2'!C338="","",'Data R2'!AD338)</f>
        <v/>
      </c>
      <c r="H1334">
        <f>IF('Data R2'!C338="","",'Data R2'!AC338)</f>
        <v/>
      </c>
      <c r="I1334">
        <f>IF('Data R2'!C338="","",COUNTIF('Data R2'!J338,"&gt;0")+COUNTIF('Data R2'!L338,"&gt;0")+COUNTIF('Data R2'!N338,"&gt;0")+COUNTIF('Data R2'!P338,"&gt;0")+COUNTIF('Data R2'!R338,"&gt;0")+COUNTIF('Data R2'!T338,"&gt;0")+COUNTIF('Data R2'!V338,"&gt;0")+COUNTIF('Data R2'!X338,"&gt;0"))</f>
        <v/>
      </c>
      <c r="J1334">
        <f>IF('Data R2'!C338="","",IF((COUNTIF('Data R2'!K338,"&gt;0")+COUNTIF('Data R2'!M338,"&gt;0")+COUNTIF('Data R2'!O338,"&gt;0")+COUNTIF('Data R2'!Q338,"&gt;0")+COUNTIF('Data R2'!S338,"&gt;0")+COUNTIF('Data R2'!U338,"&gt;0")+COUNTIF('Data R2'!W338,"&gt;0")+COUNTIF('Data R2'!Y338,"&gt;0"))&gt;0,1,0))</f>
        <v/>
      </c>
      <c r="M1334" t="inlineStr">
        <is>
          <t>Data R</t>
        </is>
      </c>
    </row>
    <row r="1335">
      <c r="A1335" t="inlineStr">
        <is>
          <t>Regional 2</t>
        </is>
      </c>
      <c r="B1335">
        <f>IF('Data R2'!C339="","",'Data R2'!B339)</f>
        <v/>
      </c>
      <c r="C1335">
        <f>IF('Data R2'!C339="","",'Data R2'!C339)</f>
        <v/>
      </c>
      <c r="D1335">
        <f>IF('Data R2'!C339="","",'Data R2'!D339)</f>
        <v/>
      </c>
      <c r="E1335">
        <f>IF('Data R2'!C339="","",'Data R2'!E339)</f>
        <v/>
      </c>
      <c r="F1335">
        <f>IF('Data R2'!C339="","",'Data R2'!F339)</f>
        <v/>
      </c>
      <c r="G1335">
        <f>IF('Data R2'!C339="","",'Data R2'!AD339)</f>
        <v/>
      </c>
      <c r="H1335">
        <f>IF('Data R2'!C339="","",'Data R2'!AC339)</f>
        <v/>
      </c>
      <c r="I1335">
        <f>IF('Data R2'!C339="","",COUNTIF('Data R2'!J339,"&gt;0")+COUNTIF('Data R2'!L339,"&gt;0")+COUNTIF('Data R2'!N339,"&gt;0")+COUNTIF('Data R2'!P339,"&gt;0")+COUNTIF('Data R2'!R339,"&gt;0")+COUNTIF('Data R2'!T339,"&gt;0")+COUNTIF('Data R2'!V339,"&gt;0")+COUNTIF('Data R2'!X339,"&gt;0"))</f>
        <v/>
      </c>
      <c r="J1335">
        <f>IF('Data R2'!C339="","",IF((COUNTIF('Data R2'!K339,"&gt;0")+COUNTIF('Data R2'!M339,"&gt;0")+COUNTIF('Data R2'!O339,"&gt;0")+COUNTIF('Data R2'!Q339,"&gt;0")+COUNTIF('Data R2'!S339,"&gt;0")+COUNTIF('Data R2'!U339,"&gt;0")+COUNTIF('Data R2'!W339,"&gt;0")+COUNTIF('Data R2'!Y339,"&gt;0"))&gt;0,1,0))</f>
        <v/>
      </c>
      <c r="M1335" t="inlineStr">
        <is>
          <t>Data R</t>
        </is>
      </c>
    </row>
    <row r="1336">
      <c r="A1336" t="inlineStr">
        <is>
          <t>Regional 2</t>
        </is>
      </c>
      <c r="B1336">
        <f>IF('Data R2'!C340="","",'Data R2'!B340)</f>
        <v/>
      </c>
      <c r="C1336">
        <f>IF('Data R2'!C340="","",'Data R2'!C340)</f>
        <v/>
      </c>
      <c r="D1336">
        <f>IF('Data R2'!C340="","",'Data R2'!D340)</f>
        <v/>
      </c>
      <c r="E1336">
        <f>IF('Data R2'!C340="","",'Data R2'!E340)</f>
        <v/>
      </c>
      <c r="F1336">
        <f>IF('Data R2'!C340="","",'Data R2'!F340)</f>
        <v/>
      </c>
      <c r="G1336">
        <f>IF('Data R2'!C340="","",'Data R2'!AD340)</f>
        <v/>
      </c>
      <c r="H1336">
        <f>IF('Data R2'!C340="","",'Data R2'!AC340)</f>
        <v/>
      </c>
      <c r="I1336">
        <f>IF('Data R2'!C340="","",COUNTIF('Data R2'!J340,"&gt;0")+COUNTIF('Data R2'!L340,"&gt;0")+COUNTIF('Data R2'!N340,"&gt;0")+COUNTIF('Data R2'!P340,"&gt;0")+COUNTIF('Data R2'!R340,"&gt;0")+COUNTIF('Data R2'!T340,"&gt;0")+COUNTIF('Data R2'!V340,"&gt;0")+COUNTIF('Data R2'!X340,"&gt;0"))</f>
        <v/>
      </c>
      <c r="J1336">
        <f>IF('Data R2'!C340="","",IF((COUNTIF('Data R2'!K340,"&gt;0")+COUNTIF('Data R2'!M340,"&gt;0")+COUNTIF('Data R2'!O340,"&gt;0")+COUNTIF('Data R2'!Q340,"&gt;0")+COUNTIF('Data R2'!S340,"&gt;0")+COUNTIF('Data R2'!U340,"&gt;0")+COUNTIF('Data R2'!W340,"&gt;0")+COUNTIF('Data R2'!Y340,"&gt;0"))&gt;0,1,0))</f>
        <v/>
      </c>
      <c r="M1336" t="inlineStr">
        <is>
          <t>Data R</t>
        </is>
      </c>
    </row>
    <row r="1337">
      <c r="A1337" t="inlineStr">
        <is>
          <t>Regional 2</t>
        </is>
      </c>
      <c r="B1337">
        <f>IF('Data R2'!C341="","",'Data R2'!B341)</f>
        <v/>
      </c>
      <c r="C1337">
        <f>IF('Data R2'!C341="","",'Data R2'!C341)</f>
        <v/>
      </c>
      <c r="D1337">
        <f>IF('Data R2'!C341="","",'Data R2'!D341)</f>
        <v/>
      </c>
      <c r="E1337">
        <f>IF('Data R2'!C341="","",'Data R2'!E341)</f>
        <v/>
      </c>
      <c r="F1337">
        <f>IF('Data R2'!C341="","",'Data R2'!F341)</f>
        <v/>
      </c>
      <c r="G1337">
        <f>IF('Data R2'!C341="","",'Data R2'!AD341)</f>
        <v/>
      </c>
      <c r="H1337">
        <f>IF('Data R2'!C341="","",'Data R2'!AC341)</f>
        <v/>
      </c>
      <c r="I1337">
        <f>IF('Data R2'!C341="","",COUNTIF('Data R2'!J341,"&gt;0")+COUNTIF('Data R2'!L341,"&gt;0")+COUNTIF('Data R2'!N341,"&gt;0")+COUNTIF('Data R2'!P341,"&gt;0")+COUNTIF('Data R2'!R341,"&gt;0")+COUNTIF('Data R2'!T341,"&gt;0")+COUNTIF('Data R2'!V341,"&gt;0")+COUNTIF('Data R2'!X341,"&gt;0"))</f>
        <v/>
      </c>
      <c r="J1337">
        <f>IF('Data R2'!C341="","",IF((COUNTIF('Data R2'!K341,"&gt;0")+COUNTIF('Data R2'!M341,"&gt;0")+COUNTIF('Data R2'!O341,"&gt;0")+COUNTIF('Data R2'!Q341,"&gt;0")+COUNTIF('Data R2'!S341,"&gt;0")+COUNTIF('Data R2'!U341,"&gt;0")+COUNTIF('Data R2'!W341,"&gt;0")+COUNTIF('Data R2'!Y341,"&gt;0"))&gt;0,1,0))</f>
        <v/>
      </c>
      <c r="M1337" t="inlineStr">
        <is>
          <t>Data R</t>
        </is>
      </c>
    </row>
    <row r="1338">
      <c r="A1338" t="inlineStr">
        <is>
          <t>Regional 2</t>
        </is>
      </c>
      <c r="B1338">
        <f>IF('Data R2'!C342="","",'Data R2'!B342)</f>
        <v/>
      </c>
      <c r="C1338">
        <f>IF('Data R2'!C342="","",'Data R2'!C342)</f>
        <v/>
      </c>
      <c r="D1338">
        <f>IF('Data R2'!C342="","",'Data R2'!D342)</f>
        <v/>
      </c>
      <c r="E1338">
        <f>IF('Data R2'!C342="","",'Data R2'!E342)</f>
        <v/>
      </c>
      <c r="F1338">
        <f>IF('Data R2'!C342="","",'Data R2'!F342)</f>
        <v/>
      </c>
      <c r="G1338">
        <f>IF('Data R2'!C342="","",'Data R2'!AD342)</f>
        <v/>
      </c>
      <c r="H1338">
        <f>IF('Data R2'!C342="","",'Data R2'!AC342)</f>
        <v/>
      </c>
      <c r="I1338">
        <f>IF('Data R2'!C342="","",COUNTIF('Data R2'!J342,"&gt;0")+COUNTIF('Data R2'!L342,"&gt;0")+COUNTIF('Data R2'!N342,"&gt;0")+COUNTIF('Data R2'!P342,"&gt;0")+COUNTIF('Data R2'!R342,"&gt;0")+COUNTIF('Data R2'!T342,"&gt;0")+COUNTIF('Data R2'!V342,"&gt;0")+COUNTIF('Data R2'!X342,"&gt;0"))</f>
        <v/>
      </c>
      <c r="J1338">
        <f>IF('Data R2'!C342="","",IF((COUNTIF('Data R2'!K342,"&gt;0")+COUNTIF('Data R2'!M342,"&gt;0")+COUNTIF('Data R2'!O342,"&gt;0")+COUNTIF('Data R2'!Q342,"&gt;0")+COUNTIF('Data R2'!S342,"&gt;0")+COUNTIF('Data R2'!U342,"&gt;0")+COUNTIF('Data R2'!W342,"&gt;0")+COUNTIF('Data R2'!Y342,"&gt;0"))&gt;0,1,0))</f>
        <v/>
      </c>
      <c r="M1338" t="inlineStr">
        <is>
          <t>Data R</t>
        </is>
      </c>
    </row>
    <row r="1339">
      <c r="A1339" t="inlineStr">
        <is>
          <t>Regional 2</t>
        </is>
      </c>
      <c r="B1339">
        <f>IF('Data R2'!C343="","",'Data R2'!B343)</f>
        <v/>
      </c>
      <c r="C1339">
        <f>IF('Data R2'!C343="","",'Data R2'!C343)</f>
        <v/>
      </c>
      <c r="D1339">
        <f>IF('Data R2'!C343="","",'Data R2'!D343)</f>
        <v/>
      </c>
      <c r="E1339">
        <f>IF('Data R2'!C343="","",'Data R2'!E343)</f>
        <v/>
      </c>
      <c r="F1339">
        <f>IF('Data R2'!C343="","",'Data R2'!F343)</f>
        <v/>
      </c>
      <c r="G1339">
        <f>IF('Data R2'!C343="","",'Data R2'!AD343)</f>
        <v/>
      </c>
      <c r="H1339">
        <f>IF('Data R2'!C343="","",'Data R2'!AC343)</f>
        <v/>
      </c>
      <c r="I1339">
        <f>IF('Data R2'!C343="","",COUNTIF('Data R2'!J343,"&gt;0")+COUNTIF('Data R2'!L343,"&gt;0")+COUNTIF('Data R2'!N343,"&gt;0")+COUNTIF('Data R2'!P343,"&gt;0")+COUNTIF('Data R2'!R343,"&gt;0")+COUNTIF('Data R2'!T343,"&gt;0")+COUNTIF('Data R2'!V343,"&gt;0")+COUNTIF('Data R2'!X343,"&gt;0"))</f>
        <v/>
      </c>
      <c r="J1339">
        <f>IF('Data R2'!C343="","",IF((COUNTIF('Data R2'!K343,"&gt;0")+COUNTIF('Data R2'!M343,"&gt;0")+COUNTIF('Data R2'!O343,"&gt;0")+COUNTIF('Data R2'!Q343,"&gt;0")+COUNTIF('Data R2'!S343,"&gt;0")+COUNTIF('Data R2'!U343,"&gt;0")+COUNTIF('Data R2'!W343,"&gt;0")+COUNTIF('Data R2'!Y343,"&gt;0"))&gt;0,1,0))</f>
        <v/>
      </c>
      <c r="M1339" t="inlineStr">
        <is>
          <t>Data R</t>
        </is>
      </c>
    </row>
    <row r="1340">
      <c r="A1340" t="inlineStr">
        <is>
          <t>Regional 2</t>
        </is>
      </c>
      <c r="B1340">
        <f>IF('Data R2'!C344="","",'Data R2'!B344)</f>
        <v/>
      </c>
      <c r="C1340">
        <f>IF('Data R2'!C344="","",'Data R2'!C344)</f>
        <v/>
      </c>
      <c r="D1340">
        <f>IF('Data R2'!C344="","",'Data R2'!D344)</f>
        <v/>
      </c>
      <c r="E1340">
        <f>IF('Data R2'!C344="","",'Data R2'!E344)</f>
        <v/>
      </c>
      <c r="F1340">
        <f>IF('Data R2'!C344="","",'Data R2'!F344)</f>
        <v/>
      </c>
      <c r="G1340">
        <f>IF('Data R2'!C344="","",'Data R2'!AD344)</f>
        <v/>
      </c>
      <c r="H1340">
        <f>IF('Data R2'!C344="","",'Data R2'!AC344)</f>
        <v/>
      </c>
      <c r="I1340">
        <f>IF('Data R2'!C344="","",COUNTIF('Data R2'!J344,"&gt;0")+COUNTIF('Data R2'!L344,"&gt;0")+COUNTIF('Data R2'!N344,"&gt;0")+COUNTIF('Data R2'!P344,"&gt;0")+COUNTIF('Data R2'!R344,"&gt;0")+COUNTIF('Data R2'!T344,"&gt;0")+COUNTIF('Data R2'!V344,"&gt;0")+COUNTIF('Data R2'!X344,"&gt;0"))</f>
        <v/>
      </c>
      <c r="J1340">
        <f>IF('Data R2'!C344="","",IF((COUNTIF('Data R2'!K344,"&gt;0")+COUNTIF('Data R2'!M344,"&gt;0")+COUNTIF('Data R2'!O344,"&gt;0")+COUNTIF('Data R2'!Q344,"&gt;0")+COUNTIF('Data R2'!S344,"&gt;0")+COUNTIF('Data R2'!U344,"&gt;0")+COUNTIF('Data R2'!W344,"&gt;0")+COUNTIF('Data R2'!Y344,"&gt;0"))&gt;0,1,0))</f>
        <v/>
      </c>
      <c r="M1340" t="inlineStr">
        <is>
          <t>Data R</t>
        </is>
      </c>
    </row>
    <row r="1341">
      <c r="A1341" t="inlineStr">
        <is>
          <t>Regional 2</t>
        </is>
      </c>
      <c r="B1341">
        <f>IF('Data R2'!C345="","",'Data R2'!B345)</f>
        <v/>
      </c>
      <c r="C1341">
        <f>IF('Data R2'!C345="","",'Data R2'!C345)</f>
        <v/>
      </c>
      <c r="D1341">
        <f>IF('Data R2'!C345="","",'Data R2'!D345)</f>
        <v/>
      </c>
      <c r="E1341">
        <f>IF('Data R2'!C345="","",'Data R2'!E345)</f>
        <v/>
      </c>
      <c r="F1341">
        <f>IF('Data R2'!C345="","",'Data R2'!F345)</f>
        <v/>
      </c>
      <c r="G1341">
        <f>IF('Data R2'!C345="","",'Data R2'!AD345)</f>
        <v/>
      </c>
      <c r="H1341">
        <f>IF('Data R2'!C345="","",'Data R2'!AC345)</f>
        <v/>
      </c>
      <c r="I1341">
        <f>IF('Data R2'!C345="","",COUNTIF('Data R2'!J345,"&gt;0")+COUNTIF('Data R2'!L345,"&gt;0")+COUNTIF('Data R2'!N345,"&gt;0")+COUNTIF('Data R2'!P345,"&gt;0")+COUNTIF('Data R2'!R345,"&gt;0")+COUNTIF('Data R2'!T345,"&gt;0")+COUNTIF('Data R2'!V345,"&gt;0")+COUNTIF('Data R2'!X345,"&gt;0"))</f>
        <v/>
      </c>
      <c r="J1341">
        <f>IF('Data R2'!C345="","",IF((COUNTIF('Data R2'!K345,"&gt;0")+COUNTIF('Data R2'!M345,"&gt;0")+COUNTIF('Data R2'!O345,"&gt;0")+COUNTIF('Data R2'!Q345,"&gt;0")+COUNTIF('Data R2'!S345,"&gt;0")+COUNTIF('Data R2'!U345,"&gt;0")+COUNTIF('Data R2'!W345,"&gt;0")+COUNTIF('Data R2'!Y345,"&gt;0"))&gt;0,1,0))</f>
        <v/>
      </c>
      <c r="M1341" t="inlineStr">
        <is>
          <t>Data R</t>
        </is>
      </c>
    </row>
    <row r="1342">
      <c r="A1342" t="inlineStr">
        <is>
          <t>Regional 2</t>
        </is>
      </c>
      <c r="B1342">
        <f>IF('Data R2'!C346="","",'Data R2'!B346)</f>
        <v/>
      </c>
      <c r="C1342">
        <f>IF('Data R2'!C346="","",'Data R2'!C346)</f>
        <v/>
      </c>
      <c r="D1342">
        <f>IF('Data R2'!C346="","",'Data R2'!D346)</f>
        <v/>
      </c>
      <c r="E1342">
        <f>IF('Data R2'!C346="","",'Data R2'!E346)</f>
        <v/>
      </c>
      <c r="F1342">
        <f>IF('Data R2'!C346="","",'Data R2'!F346)</f>
        <v/>
      </c>
      <c r="G1342">
        <f>IF('Data R2'!C346="","",'Data R2'!AD346)</f>
        <v/>
      </c>
      <c r="H1342">
        <f>IF('Data R2'!C346="","",'Data R2'!AC346)</f>
        <v/>
      </c>
      <c r="I1342">
        <f>IF('Data R2'!C346="","",COUNTIF('Data R2'!J346,"&gt;0")+COUNTIF('Data R2'!L346,"&gt;0")+COUNTIF('Data R2'!N346,"&gt;0")+COUNTIF('Data R2'!P346,"&gt;0")+COUNTIF('Data R2'!R346,"&gt;0")+COUNTIF('Data R2'!T346,"&gt;0")+COUNTIF('Data R2'!V346,"&gt;0")+COUNTIF('Data R2'!X346,"&gt;0"))</f>
        <v/>
      </c>
      <c r="J1342">
        <f>IF('Data R2'!C346="","",IF((COUNTIF('Data R2'!K346,"&gt;0")+COUNTIF('Data R2'!M346,"&gt;0")+COUNTIF('Data R2'!O346,"&gt;0")+COUNTIF('Data R2'!Q346,"&gt;0")+COUNTIF('Data R2'!S346,"&gt;0")+COUNTIF('Data R2'!U346,"&gt;0")+COUNTIF('Data R2'!W346,"&gt;0")+COUNTIF('Data R2'!Y346,"&gt;0"))&gt;0,1,0))</f>
        <v/>
      </c>
      <c r="M1342" t="inlineStr">
        <is>
          <t>Data R</t>
        </is>
      </c>
    </row>
    <row r="1343">
      <c r="A1343" t="inlineStr">
        <is>
          <t>Regional 2</t>
        </is>
      </c>
      <c r="B1343">
        <f>IF('Data R2'!C347="","",'Data R2'!B347)</f>
        <v/>
      </c>
      <c r="C1343">
        <f>IF('Data R2'!C347="","",'Data R2'!C347)</f>
        <v/>
      </c>
      <c r="D1343">
        <f>IF('Data R2'!C347="","",'Data R2'!D347)</f>
        <v/>
      </c>
      <c r="E1343">
        <f>IF('Data R2'!C347="","",'Data R2'!E347)</f>
        <v/>
      </c>
      <c r="F1343">
        <f>IF('Data R2'!C347="","",'Data R2'!F347)</f>
        <v/>
      </c>
      <c r="G1343">
        <f>IF('Data R2'!C347="","",'Data R2'!AD347)</f>
        <v/>
      </c>
      <c r="H1343">
        <f>IF('Data R2'!C347="","",'Data R2'!AC347)</f>
        <v/>
      </c>
      <c r="I1343">
        <f>IF('Data R2'!C347="","",COUNTIF('Data R2'!J347,"&gt;0")+COUNTIF('Data R2'!L347,"&gt;0")+COUNTIF('Data R2'!N347,"&gt;0")+COUNTIF('Data R2'!P347,"&gt;0")+COUNTIF('Data R2'!R347,"&gt;0")+COUNTIF('Data R2'!T347,"&gt;0")+COUNTIF('Data R2'!V347,"&gt;0")+COUNTIF('Data R2'!X347,"&gt;0"))</f>
        <v/>
      </c>
      <c r="J1343">
        <f>IF('Data R2'!C347="","",IF((COUNTIF('Data R2'!K347,"&gt;0")+COUNTIF('Data R2'!M347,"&gt;0")+COUNTIF('Data R2'!O347,"&gt;0")+COUNTIF('Data R2'!Q347,"&gt;0")+COUNTIF('Data R2'!S347,"&gt;0")+COUNTIF('Data R2'!U347,"&gt;0")+COUNTIF('Data R2'!W347,"&gt;0")+COUNTIF('Data R2'!Y347,"&gt;0"))&gt;0,1,0))</f>
        <v/>
      </c>
      <c r="M1343" t="inlineStr">
        <is>
          <t>Data R</t>
        </is>
      </c>
    </row>
    <row r="1344">
      <c r="A1344" t="inlineStr">
        <is>
          <t>Regional 2</t>
        </is>
      </c>
      <c r="B1344">
        <f>IF('Data R2'!C348="","",'Data R2'!B348)</f>
        <v/>
      </c>
      <c r="C1344">
        <f>IF('Data R2'!C348="","",'Data R2'!C348)</f>
        <v/>
      </c>
      <c r="D1344">
        <f>IF('Data R2'!C348="","",'Data R2'!D348)</f>
        <v/>
      </c>
      <c r="E1344">
        <f>IF('Data R2'!C348="","",'Data R2'!E348)</f>
        <v/>
      </c>
      <c r="F1344">
        <f>IF('Data R2'!C348="","",'Data R2'!F348)</f>
        <v/>
      </c>
      <c r="G1344">
        <f>IF('Data R2'!C348="","",'Data R2'!AD348)</f>
        <v/>
      </c>
      <c r="H1344">
        <f>IF('Data R2'!C348="","",'Data R2'!AC348)</f>
        <v/>
      </c>
      <c r="I1344">
        <f>IF('Data R2'!C348="","",COUNTIF('Data R2'!J348,"&gt;0")+COUNTIF('Data R2'!L348,"&gt;0")+COUNTIF('Data R2'!N348,"&gt;0")+COUNTIF('Data R2'!P348,"&gt;0")+COUNTIF('Data R2'!R348,"&gt;0")+COUNTIF('Data R2'!T348,"&gt;0")+COUNTIF('Data R2'!V348,"&gt;0")+COUNTIF('Data R2'!X348,"&gt;0"))</f>
        <v/>
      </c>
      <c r="J1344">
        <f>IF('Data R2'!C348="","",IF((COUNTIF('Data R2'!K348,"&gt;0")+COUNTIF('Data R2'!M348,"&gt;0")+COUNTIF('Data R2'!O348,"&gt;0")+COUNTIF('Data R2'!Q348,"&gt;0")+COUNTIF('Data R2'!S348,"&gt;0")+COUNTIF('Data R2'!U348,"&gt;0")+COUNTIF('Data R2'!W348,"&gt;0")+COUNTIF('Data R2'!Y348,"&gt;0"))&gt;0,1,0))</f>
        <v/>
      </c>
      <c r="M1344" t="inlineStr">
        <is>
          <t>Data R</t>
        </is>
      </c>
    </row>
    <row r="1345">
      <c r="A1345" t="inlineStr">
        <is>
          <t>Regional 2</t>
        </is>
      </c>
      <c r="B1345">
        <f>IF('Data R2'!C349="","",'Data R2'!B349)</f>
        <v/>
      </c>
      <c r="C1345">
        <f>IF('Data R2'!C349="","",'Data R2'!C349)</f>
        <v/>
      </c>
      <c r="D1345">
        <f>IF('Data R2'!C349="","",'Data R2'!D349)</f>
        <v/>
      </c>
      <c r="E1345">
        <f>IF('Data R2'!C349="","",'Data R2'!E349)</f>
        <v/>
      </c>
      <c r="F1345">
        <f>IF('Data R2'!C349="","",'Data R2'!F349)</f>
        <v/>
      </c>
      <c r="G1345">
        <f>IF('Data R2'!C349="","",'Data R2'!AD349)</f>
        <v/>
      </c>
      <c r="H1345">
        <f>IF('Data R2'!C349="","",'Data R2'!AC349)</f>
        <v/>
      </c>
      <c r="I1345">
        <f>IF('Data R2'!C349="","",COUNTIF('Data R2'!J349,"&gt;0")+COUNTIF('Data R2'!L349,"&gt;0")+COUNTIF('Data R2'!N349,"&gt;0")+COUNTIF('Data R2'!P349,"&gt;0")+COUNTIF('Data R2'!R349,"&gt;0")+COUNTIF('Data R2'!T349,"&gt;0")+COUNTIF('Data R2'!V349,"&gt;0")+COUNTIF('Data R2'!X349,"&gt;0"))</f>
        <v/>
      </c>
      <c r="J1345">
        <f>IF('Data R2'!C349="","",IF((COUNTIF('Data R2'!K349,"&gt;0")+COUNTIF('Data R2'!M349,"&gt;0")+COUNTIF('Data R2'!O349,"&gt;0")+COUNTIF('Data R2'!Q349,"&gt;0")+COUNTIF('Data R2'!S349,"&gt;0")+COUNTIF('Data R2'!U349,"&gt;0")+COUNTIF('Data R2'!W349,"&gt;0")+COUNTIF('Data R2'!Y349,"&gt;0"))&gt;0,1,0))</f>
        <v/>
      </c>
      <c r="M1345" t="inlineStr">
        <is>
          <t>Data R</t>
        </is>
      </c>
    </row>
    <row r="1346">
      <c r="A1346" t="inlineStr">
        <is>
          <t>Regional 2</t>
        </is>
      </c>
      <c r="B1346">
        <f>IF('Data R2'!C350="","",'Data R2'!B350)</f>
        <v/>
      </c>
      <c r="C1346">
        <f>IF('Data R2'!C350="","",'Data R2'!C350)</f>
        <v/>
      </c>
      <c r="D1346">
        <f>IF('Data R2'!C350="","",'Data R2'!D350)</f>
        <v/>
      </c>
      <c r="E1346">
        <f>IF('Data R2'!C350="","",'Data R2'!E350)</f>
        <v/>
      </c>
      <c r="F1346">
        <f>IF('Data R2'!C350="","",'Data R2'!F350)</f>
        <v/>
      </c>
      <c r="G1346">
        <f>IF('Data R2'!C350="","",'Data R2'!AD350)</f>
        <v/>
      </c>
      <c r="H1346">
        <f>IF('Data R2'!C350="","",'Data R2'!AC350)</f>
        <v/>
      </c>
      <c r="I1346">
        <f>IF('Data R2'!C350="","",COUNTIF('Data R2'!J350,"&gt;0")+COUNTIF('Data R2'!L350,"&gt;0")+COUNTIF('Data R2'!N350,"&gt;0")+COUNTIF('Data R2'!P350,"&gt;0")+COUNTIF('Data R2'!R350,"&gt;0")+COUNTIF('Data R2'!T350,"&gt;0")+COUNTIF('Data R2'!V350,"&gt;0")+COUNTIF('Data R2'!X350,"&gt;0"))</f>
        <v/>
      </c>
      <c r="J1346">
        <f>IF('Data R2'!C350="","",IF((COUNTIF('Data R2'!K350,"&gt;0")+COUNTIF('Data R2'!M350,"&gt;0")+COUNTIF('Data R2'!O350,"&gt;0")+COUNTIF('Data R2'!Q350,"&gt;0")+COUNTIF('Data R2'!S350,"&gt;0")+COUNTIF('Data R2'!U350,"&gt;0")+COUNTIF('Data R2'!W350,"&gt;0")+COUNTIF('Data R2'!Y350,"&gt;0"))&gt;0,1,0))</f>
        <v/>
      </c>
      <c r="M1346" t="inlineStr">
        <is>
          <t>Data R</t>
        </is>
      </c>
    </row>
    <row r="1347">
      <c r="A1347" t="inlineStr">
        <is>
          <t>Regional 2</t>
        </is>
      </c>
      <c r="B1347">
        <f>IF('Data R2'!C351="","",'Data R2'!B351)</f>
        <v/>
      </c>
      <c r="C1347">
        <f>IF('Data R2'!C351="","",'Data R2'!C351)</f>
        <v/>
      </c>
      <c r="D1347">
        <f>IF('Data R2'!C351="","",'Data R2'!D351)</f>
        <v/>
      </c>
      <c r="E1347">
        <f>IF('Data R2'!C351="","",'Data R2'!E351)</f>
        <v/>
      </c>
      <c r="F1347">
        <f>IF('Data R2'!C351="","",'Data R2'!F351)</f>
        <v/>
      </c>
      <c r="G1347">
        <f>IF('Data R2'!C351="","",'Data R2'!AD351)</f>
        <v/>
      </c>
      <c r="H1347">
        <f>IF('Data R2'!C351="","",'Data R2'!AC351)</f>
        <v/>
      </c>
      <c r="I1347">
        <f>IF('Data R2'!C351="","",COUNTIF('Data R2'!J351,"&gt;0")+COUNTIF('Data R2'!L351,"&gt;0")+COUNTIF('Data R2'!N351,"&gt;0")+COUNTIF('Data R2'!P351,"&gt;0")+COUNTIF('Data R2'!R351,"&gt;0")+COUNTIF('Data R2'!T351,"&gt;0")+COUNTIF('Data R2'!V351,"&gt;0")+COUNTIF('Data R2'!X351,"&gt;0"))</f>
        <v/>
      </c>
      <c r="J1347">
        <f>IF('Data R2'!C351="","",IF((COUNTIF('Data R2'!K351,"&gt;0")+COUNTIF('Data R2'!M351,"&gt;0")+COUNTIF('Data R2'!O351,"&gt;0")+COUNTIF('Data R2'!Q351,"&gt;0")+COUNTIF('Data R2'!S351,"&gt;0")+COUNTIF('Data R2'!U351,"&gt;0")+COUNTIF('Data R2'!W351,"&gt;0")+COUNTIF('Data R2'!Y351,"&gt;0"))&gt;0,1,0))</f>
        <v/>
      </c>
      <c r="M1347" t="inlineStr">
        <is>
          <t>Data R</t>
        </is>
      </c>
    </row>
    <row r="1348">
      <c r="A1348" t="inlineStr">
        <is>
          <t>Regional 2</t>
        </is>
      </c>
      <c r="B1348">
        <f>IF('Data R2'!C352="","",'Data R2'!B352)</f>
        <v/>
      </c>
      <c r="C1348">
        <f>IF('Data R2'!C352="","",'Data R2'!C352)</f>
        <v/>
      </c>
      <c r="D1348">
        <f>IF('Data R2'!C352="","",'Data R2'!D352)</f>
        <v/>
      </c>
      <c r="E1348">
        <f>IF('Data R2'!C352="","",'Data R2'!E352)</f>
        <v/>
      </c>
      <c r="F1348">
        <f>IF('Data R2'!C352="","",'Data R2'!F352)</f>
        <v/>
      </c>
      <c r="G1348">
        <f>IF('Data R2'!C352="","",'Data R2'!AD352)</f>
        <v/>
      </c>
      <c r="H1348">
        <f>IF('Data R2'!C352="","",'Data R2'!AC352)</f>
        <v/>
      </c>
      <c r="I1348">
        <f>IF('Data R2'!C352="","",COUNTIF('Data R2'!J352,"&gt;0")+COUNTIF('Data R2'!L352,"&gt;0")+COUNTIF('Data R2'!N352,"&gt;0")+COUNTIF('Data R2'!P352,"&gt;0")+COUNTIF('Data R2'!R352,"&gt;0")+COUNTIF('Data R2'!T352,"&gt;0")+COUNTIF('Data R2'!V352,"&gt;0")+COUNTIF('Data R2'!X352,"&gt;0"))</f>
        <v/>
      </c>
      <c r="J1348">
        <f>IF('Data R2'!C352="","",IF((COUNTIF('Data R2'!K352,"&gt;0")+COUNTIF('Data R2'!M352,"&gt;0")+COUNTIF('Data R2'!O352,"&gt;0")+COUNTIF('Data R2'!Q352,"&gt;0")+COUNTIF('Data R2'!S352,"&gt;0")+COUNTIF('Data R2'!U352,"&gt;0")+COUNTIF('Data R2'!W352,"&gt;0")+COUNTIF('Data R2'!Y352,"&gt;0"))&gt;0,1,0))</f>
        <v/>
      </c>
      <c r="M1348" t="inlineStr">
        <is>
          <t>Data R</t>
        </is>
      </c>
    </row>
    <row r="1349">
      <c r="A1349" t="inlineStr">
        <is>
          <t>Regional 2</t>
        </is>
      </c>
      <c r="B1349">
        <f>IF('Data R2'!C353="","",'Data R2'!B353)</f>
        <v/>
      </c>
      <c r="C1349">
        <f>IF('Data R2'!C353="","",'Data R2'!C353)</f>
        <v/>
      </c>
      <c r="D1349">
        <f>IF('Data R2'!C353="","",'Data R2'!D353)</f>
        <v/>
      </c>
      <c r="E1349">
        <f>IF('Data R2'!C353="","",'Data R2'!E353)</f>
        <v/>
      </c>
      <c r="F1349">
        <f>IF('Data R2'!C353="","",'Data R2'!F353)</f>
        <v/>
      </c>
      <c r="G1349">
        <f>IF('Data R2'!C353="","",'Data R2'!AD353)</f>
        <v/>
      </c>
      <c r="H1349">
        <f>IF('Data R2'!C353="","",'Data R2'!AC353)</f>
        <v/>
      </c>
      <c r="I1349">
        <f>IF('Data R2'!C353="","",COUNTIF('Data R2'!J353,"&gt;0")+COUNTIF('Data R2'!L353,"&gt;0")+COUNTIF('Data R2'!N353,"&gt;0")+COUNTIF('Data R2'!P353,"&gt;0")+COUNTIF('Data R2'!R353,"&gt;0")+COUNTIF('Data R2'!T353,"&gt;0")+COUNTIF('Data R2'!V353,"&gt;0")+COUNTIF('Data R2'!X353,"&gt;0"))</f>
        <v/>
      </c>
      <c r="J1349">
        <f>IF('Data R2'!C353="","",IF((COUNTIF('Data R2'!K353,"&gt;0")+COUNTIF('Data R2'!M353,"&gt;0")+COUNTIF('Data R2'!O353,"&gt;0")+COUNTIF('Data R2'!Q353,"&gt;0")+COUNTIF('Data R2'!S353,"&gt;0")+COUNTIF('Data R2'!U353,"&gt;0")+COUNTIF('Data R2'!W353,"&gt;0")+COUNTIF('Data R2'!Y353,"&gt;0"))&gt;0,1,0))</f>
        <v/>
      </c>
      <c r="M1349" t="inlineStr">
        <is>
          <t>Data R</t>
        </is>
      </c>
    </row>
    <row r="1350">
      <c r="A1350" t="inlineStr">
        <is>
          <t>Regional 2</t>
        </is>
      </c>
      <c r="B1350">
        <f>IF('Data R2'!C354="","",'Data R2'!B354)</f>
        <v/>
      </c>
      <c r="C1350">
        <f>IF('Data R2'!C354="","",'Data R2'!C354)</f>
        <v/>
      </c>
      <c r="D1350">
        <f>IF('Data R2'!C354="","",'Data R2'!D354)</f>
        <v/>
      </c>
      <c r="E1350">
        <f>IF('Data R2'!C354="","",'Data R2'!E354)</f>
        <v/>
      </c>
      <c r="F1350">
        <f>IF('Data R2'!C354="","",'Data R2'!F354)</f>
        <v/>
      </c>
      <c r="G1350">
        <f>IF('Data R2'!C354="","",'Data R2'!AD354)</f>
        <v/>
      </c>
      <c r="H1350">
        <f>IF('Data R2'!C354="","",'Data R2'!AC354)</f>
        <v/>
      </c>
      <c r="I1350">
        <f>IF('Data R2'!C354="","",COUNTIF('Data R2'!J354,"&gt;0")+COUNTIF('Data R2'!L354,"&gt;0")+COUNTIF('Data R2'!N354,"&gt;0")+COUNTIF('Data R2'!P354,"&gt;0")+COUNTIF('Data R2'!R354,"&gt;0")+COUNTIF('Data R2'!T354,"&gt;0")+COUNTIF('Data R2'!V354,"&gt;0")+COUNTIF('Data R2'!X354,"&gt;0"))</f>
        <v/>
      </c>
      <c r="J1350">
        <f>IF('Data R2'!C354="","",IF((COUNTIF('Data R2'!K354,"&gt;0")+COUNTIF('Data R2'!M354,"&gt;0")+COUNTIF('Data R2'!O354,"&gt;0")+COUNTIF('Data R2'!Q354,"&gt;0")+COUNTIF('Data R2'!S354,"&gt;0")+COUNTIF('Data R2'!U354,"&gt;0")+COUNTIF('Data R2'!W354,"&gt;0")+COUNTIF('Data R2'!Y354,"&gt;0"))&gt;0,1,0))</f>
        <v/>
      </c>
      <c r="M1350" t="inlineStr">
        <is>
          <t>Data R</t>
        </is>
      </c>
    </row>
    <row r="1351">
      <c r="A1351" t="inlineStr">
        <is>
          <t>Regional 2</t>
        </is>
      </c>
      <c r="B1351">
        <f>IF('Data R2'!C355="","",'Data R2'!B355)</f>
        <v/>
      </c>
      <c r="C1351">
        <f>IF('Data R2'!C355="","",'Data R2'!C355)</f>
        <v/>
      </c>
      <c r="D1351">
        <f>IF('Data R2'!C355="","",'Data R2'!D355)</f>
        <v/>
      </c>
      <c r="E1351">
        <f>IF('Data R2'!C355="","",'Data R2'!E355)</f>
        <v/>
      </c>
      <c r="F1351">
        <f>IF('Data R2'!C355="","",'Data R2'!F355)</f>
        <v/>
      </c>
      <c r="G1351">
        <f>IF('Data R2'!C355="","",'Data R2'!AD355)</f>
        <v/>
      </c>
      <c r="H1351">
        <f>IF('Data R2'!C355="","",'Data R2'!AC355)</f>
        <v/>
      </c>
      <c r="I1351">
        <f>IF('Data R2'!C355="","",COUNTIF('Data R2'!J355,"&gt;0")+COUNTIF('Data R2'!L355,"&gt;0")+COUNTIF('Data R2'!N355,"&gt;0")+COUNTIF('Data R2'!P355,"&gt;0")+COUNTIF('Data R2'!R355,"&gt;0")+COUNTIF('Data R2'!T355,"&gt;0")+COUNTIF('Data R2'!V355,"&gt;0")+COUNTIF('Data R2'!X355,"&gt;0"))</f>
        <v/>
      </c>
      <c r="J1351">
        <f>IF('Data R2'!C355="","",IF((COUNTIF('Data R2'!K355,"&gt;0")+COUNTIF('Data R2'!M355,"&gt;0")+COUNTIF('Data R2'!O355,"&gt;0")+COUNTIF('Data R2'!Q355,"&gt;0")+COUNTIF('Data R2'!S355,"&gt;0")+COUNTIF('Data R2'!U355,"&gt;0")+COUNTIF('Data R2'!W355,"&gt;0")+COUNTIF('Data R2'!Y355,"&gt;0"))&gt;0,1,0))</f>
        <v/>
      </c>
      <c r="M1351" t="inlineStr">
        <is>
          <t>Data R</t>
        </is>
      </c>
    </row>
    <row r="1352">
      <c r="A1352" t="inlineStr">
        <is>
          <t>Regional 2</t>
        </is>
      </c>
      <c r="B1352">
        <f>IF('Data R2'!C356="","",'Data R2'!B356)</f>
        <v/>
      </c>
      <c r="C1352">
        <f>IF('Data R2'!C356="","",'Data R2'!C356)</f>
        <v/>
      </c>
      <c r="D1352">
        <f>IF('Data R2'!C356="","",'Data R2'!D356)</f>
        <v/>
      </c>
      <c r="E1352">
        <f>IF('Data R2'!C356="","",'Data R2'!E356)</f>
        <v/>
      </c>
      <c r="F1352">
        <f>IF('Data R2'!C356="","",'Data R2'!F356)</f>
        <v/>
      </c>
      <c r="G1352">
        <f>IF('Data R2'!C356="","",'Data R2'!AD356)</f>
        <v/>
      </c>
      <c r="H1352">
        <f>IF('Data R2'!C356="","",'Data R2'!AC356)</f>
        <v/>
      </c>
      <c r="I1352">
        <f>IF('Data R2'!C356="","",COUNTIF('Data R2'!J356,"&gt;0")+COUNTIF('Data R2'!L356,"&gt;0")+COUNTIF('Data R2'!N356,"&gt;0")+COUNTIF('Data R2'!P356,"&gt;0")+COUNTIF('Data R2'!R356,"&gt;0")+COUNTIF('Data R2'!T356,"&gt;0")+COUNTIF('Data R2'!V356,"&gt;0")+COUNTIF('Data R2'!X356,"&gt;0"))</f>
        <v/>
      </c>
      <c r="J1352">
        <f>IF('Data R2'!C356="","",IF((COUNTIF('Data R2'!K356,"&gt;0")+COUNTIF('Data R2'!M356,"&gt;0")+COUNTIF('Data R2'!O356,"&gt;0")+COUNTIF('Data R2'!Q356,"&gt;0")+COUNTIF('Data R2'!S356,"&gt;0")+COUNTIF('Data R2'!U356,"&gt;0")+COUNTIF('Data R2'!W356,"&gt;0")+COUNTIF('Data R2'!Y356,"&gt;0"))&gt;0,1,0))</f>
        <v/>
      </c>
      <c r="M1352" t="inlineStr">
        <is>
          <t>Data R</t>
        </is>
      </c>
    </row>
    <row r="1353">
      <c r="A1353" t="inlineStr">
        <is>
          <t>Regional 2</t>
        </is>
      </c>
      <c r="B1353">
        <f>IF('Data R2'!C357="","",'Data R2'!B357)</f>
        <v/>
      </c>
      <c r="C1353">
        <f>IF('Data R2'!C357="","",'Data R2'!C357)</f>
        <v/>
      </c>
      <c r="D1353">
        <f>IF('Data R2'!C357="","",'Data R2'!D357)</f>
        <v/>
      </c>
      <c r="E1353">
        <f>IF('Data R2'!C357="","",'Data R2'!E357)</f>
        <v/>
      </c>
      <c r="F1353">
        <f>IF('Data R2'!C357="","",'Data R2'!F357)</f>
        <v/>
      </c>
      <c r="G1353">
        <f>IF('Data R2'!C357="","",'Data R2'!AD357)</f>
        <v/>
      </c>
      <c r="H1353">
        <f>IF('Data R2'!C357="","",'Data R2'!AC357)</f>
        <v/>
      </c>
      <c r="I1353">
        <f>IF('Data R2'!C357="","",COUNTIF('Data R2'!J357,"&gt;0")+COUNTIF('Data R2'!L357,"&gt;0")+COUNTIF('Data R2'!N357,"&gt;0")+COUNTIF('Data R2'!P357,"&gt;0")+COUNTIF('Data R2'!R357,"&gt;0")+COUNTIF('Data R2'!T357,"&gt;0")+COUNTIF('Data R2'!V357,"&gt;0")+COUNTIF('Data R2'!X357,"&gt;0"))</f>
        <v/>
      </c>
      <c r="J1353">
        <f>IF('Data R2'!C357="","",IF((COUNTIF('Data R2'!K357,"&gt;0")+COUNTIF('Data R2'!M357,"&gt;0")+COUNTIF('Data R2'!O357,"&gt;0")+COUNTIF('Data R2'!Q357,"&gt;0")+COUNTIF('Data R2'!S357,"&gt;0")+COUNTIF('Data R2'!U357,"&gt;0")+COUNTIF('Data R2'!W357,"&gt;0")+COUNTIF('Data R2'!Y357,"&gt;0"))&gt;0,1,0))</f>
        <v/>
      </c>
      <c r="M1353" t="inlineStr">
        <is>
          <t>Data R</t>
        </is>
      </c>
    </row>
    <row r="1354">
      <c r="A1354" t="inlineStr">
        <is>
          <t>Regional 2</t>
        </is>
      </c>
      <c r="B1354">
        <f>IF('Data R2'!C358="","",'Data R2'!B358)</f>
        <v/>
      </c>
      <c r="C1354">
        <f>IF('Data R2'!C358="","",'Data R2'!C358)</f>
        <v/>
      </c>
      <c r="D1354">
        <f>IF('Data R2'!C358="","",'Data R2'!D358)</f>
        <v/>
      </c>
      <c r="E1354">
        <f>IF('Data R2'!C358="","",'Data R2'!E358)</f>
        <v/>
      </c>
      <c r="F1354">
        <f>IF('Data R2'!C358="","",'Data R2'!F358)</f>
        <v/>
      </c>
      <c r="G1354">
        <f>IF('Data R2'!C358="","",'Data R2'!AD358)</f>
        <v/>
      </c>
      <c r="H1354">
        <f>IF('Data R2'!C358="","",'Data R2'!AC358)</f>
        <v/>
      </c>
      <c r="I1354">
        <f>IF('Data R2'!C358="","",COUNTIF('Data R2'!J358,"&gt;0")+COUNTIF('Data R2'!L358,"&gt;0")+COUNTIF('Data R2'!N358,"&gt;0")+COUNTIF('Data R2'!P358,"&gt;0")+COUNTIF('Data R2'!R358,"&gt;0")+COUNTIF('Data R2'!T358,"&gt;0")+COUNTIF('Data R2'!V358,"&gt;0")+COUNTIF('Data R2'!X358,"&gt;0"))</f>
        <v/>
      </c>
      <c r="J1354">
        <f>IF('Data R2'!C358="","",IF((COUNTIF('Data R2'!K358,"&gt;0")+COUNTIF('Data R2'!M358,"&gt;0")+COUNTIF('Data R2'!O358,"&gt;0")+COUNTIF('Data R2'!Q358,"&gt;0")+COUNTIF('Data R2'!S358,"&gt;0")+COUNTIF('Data R2'!U358,"&gt;0")+COUNTIF('Data R2'!W358,"&gt;0")+COUNTIF('Data R2'!Y358,"&gt;0"))&gt;0,1,0))</f>
        <v/>
      </c>
      <c r="M1354" t="inlineStr">
        <is>
          <t>Data R</t>
        </is>
      </c>
    </row>
    <row r="1355">
      <c r="A1355" t="inlineStr">
        <is>
          <t>Regional 2</t>
        </is>
      </c>
      <c r="B1355">
        <f>IF('Data R2'!C359="","",'Data R2'!B359)</f>
        <v/>
      </c>
      <c r="C1355">
        <f>IF('Data R2'!C359="","",'Data R2'!C359)</f>
        <v/>
      </c>
      <c r="D1355">
        <f>IF('Data R2'!C359="","",'Data R2'!D359)</f>
        <v/>
      </c>
      <c r="E1355">
        <f>IF('Data R2'!C359="","",'Data R2'!E359)</f>
        <v/>
      </c>
      <c r="F1355">
        <f>IF('Data R2'!C359="","",'Data R2'!F359)</f>
        <v/>
      </c>
      <c r="G1355">
        <f>IF('Data R2'!C359="","",'Data R2'!AD359)</f>
        <v/>
      </c>
      <c r="H1355">
        <f>IF('Data R2'!C359="","",'Data R2'!AC359)</f>
        <v/>
      </c>
      <c r="I1355">
        <f>IF('Data R2'!C359="","",COUNTIF('Data R2'!J359,"&gt;0")+COUNTIF('Data R2'!L359,"&gt;0")+COUNTIF('Data R2'!N359,"&gt;0")+COUNTIF('Data R2'!P359,"&gt;0")+COUNTIF('Data R2'!R359,"&gt;0")+COUNTIF('Data R2'!T359,"&gt;0")+COUNTIF('Data R2'!V359,"&gt;0")+COUNTIF('Data R2'!X359,"&gt;0"))</f>
        <v/>
      </c>
      <c r="J1355">
        <f>IF('Data R2'!C359="","",IF((COUNTIF('Data R2'!K359,"&gt;0")+COUNTIF('Data R2'!M359,"&gt;0")+COUNTIF('Data R2'!O359,"&gt;0")+COUNTIF('Data R2'!Q359,"&gt;0")+COUNTIF('Data R2'!S359,"&gt;0")+COUNTIF('Data R2'!U359,"&gt;0")+COUNTIF('Data R2'!W359,"&gt;0")+COUNTIF('Data R2'!Y359,"&gt;0"))&gt;0,1,0))</f>
        <v/>
      </c>
      <c r="M1355" t="inlineStr">
        <is>
          <t>Data R</t>
        </is>
      </c>
    </row>
    <row r="1356">
      <c r="A1356" t="inlineStr">
        <is>
          <t>Regional 2</t>
        </is>
      </c>
      <c r="B1356">
        <f>IF('Data R2'!C360="","",'Data R2'!B360)</f>
        <v/>
      </c>
      <c r="C1356">
        <f>IF('Data R2'!C360="","",'Data R2'!C360)</f>
        <v/>
      </c>
      <c r="D1356">
        <f>IF('Data R2'!C360="","",'Data R2'!D360)</f>
        <v/>
      </c>
      <c r="E1356">
        <f>IF('Data R2'!C360="","",'Data R2'!E360)</f>
        <v/>
      </c>
      <c r="F1356">
        <f>IF('Data R2'!C360="","",'Data R2'!F360)</f>
        <v/>
      </c>
      <c r="G1356">
        <f>IF('Data R2'!C360="","",'Data R2'!AD360)</f>
        <v/>
      </c>
      <c r="H1356">
        <f>IF('Data R2'!C360="","",'Data R2'!AC360)</f>
        <v/>
      </c>
      <c r="I1356">
        <f>IF('Data R2'!C360="","",COUNTIF('Data R2'!J360,"&gt;0")+COUNTIF('Data R2'!L360,"&gt;0")+COUNTIF('Data R2'!N360,"&gt;0")+COUNTIF('Data R2'!P360,"&gt;0")+COUNTIF('Data R2'!R360,"&gt;0")+COUNTIF('Data R2'!T360,"&gt;0")+COUNTIF('Data R2'!V360,"&gt;0")+COUNTIF('Data R2'!X360,"&gt;0"))</f>
        <v/>
      </c>
      <c r="J1356">
        <f>IF('Data R2'!C360="","",IF((COUNTIF('Data R2'!K360,"&gt;0")+COUNTIF('Data R2'!M360,"&gt;0")+COUNTIF('Data R2'!O360,"&gt;0")+COUNTIF('Data R2'!Q360,"&gt;0")+COUNTIF('Data R2'!S360,"&gt;0")+COUNTIF('Data R2'!U360,"&gt;0")+COUNTIF('Data R2'!W360,"&gt;0")+COUNTIF('Data R2'!Y360,"&gt;0"))&gt;0,1,0))</f>
        <v/>
      </c>
      <c r="M1356" t="inlineStr">
        <is>
          <t>Data R</t>
        </is>
      </c>
    </row>
    <row r="1357">
      <c r="A1357" t="inlineStr">
        <is>
          <t>Regional 2</t>
        </is>
      </c>
      <c r="B1357">
        <f>IF('Data R2'!C361="","",'Data R2'!B361)</f>
        <v/>
      </c>
      <c r="C1357">
        <f>IF('Data R2'!C361="","",'Data R2'!C361)</f>
        <v/>
      </c>
      <c r="D1357">
        <f>IF('Data R2'!C361="","",'Data R2'!D361)</f>
        <v/>
      </c>
      <c r="E1357">
        <f>IF('Data R2'!C361="","",'Data R2'!E361)</f>
        <v/>
      </c>
      <c r="F1357">
        <f>IF('Data R2'!C361="","",'Data R2'!F361)</f>
        <v/>
      </c>
      <c r="G1357">
        <f>IF('Data R2'!C361="","",'Data R2'!AD361)</f>
        <v/>
      </c>
      <c r="H1357">
        <f>IF('Data R2'!C361="","",'Data R2'!AC361)</f>
        <v/>
      </c>
      <c r="I1357">
        <f>IF('Data R2'!C361="","",COUNTIF('Data R2'!J361,"&gt;0")+COUNTIF('Data R2'!L361,"&gt;0")+COUNTIF('Data R2'!N361,"&gt;0")+COUNTIF('Data R2'!P361,"&gt;0")+COUNTIF('Data R2'!R361,"&gt;0")+COUNTIF('Data R2'!T361,"&gt;0")+COUNTIF('Data R2'!V361,"&gt;0")+COUNTIF('Data R2'!X361,"&gt;0"))</f>
        <v/>
      </c>
      <c r="J1357">
        <f>IF('Data R2'!C361="","",IF((COUNTIF('Data R2'!K361,"&gt;0")+COUNTIF('Data R2'!M361,"&gt;0")+COUNTIF('Data R2'!O361,"&gt;0")+COUNTIF('Data R2'!Q361,"&gt;0")+COUNTIF('Data R2'!S361,"&gt;0")+COUNTIF('Data R2'!U361,"&gt;0")+COUNTIF('Data R2'!W361,"&gt;0")+COUNTIF('Data R2'!Y361,"&gt;0"))&gt;0,1,0))</f>
        <v/>
      </c>
      <c r="M1357" t="inlineStr">
        <is>
          <t>Data R</t>
        </is>
      </c>
    </row>
    <row r="1358">
      <c r="A1358" t="inlineStr">
        <is>
          <t>Regional 2</t>
        </is>
      </c>
      <c r="B1358">
        <f>IF('Data R2'!C362="","",'Data R2'!B362)</f>
        <v/>
      </c>
      <c r="C1358">
        <f>IF('Data R2'!C362="","",'Data R2'!C362)</f>
        <v/>
      </c>
      <c r="D1358">
        <f>IF('Data R2'!C362="","",'Data R2'!D362)</f>
        <v/>
      </c>
      <c r="E1358">
        <f>IF('Data R2'!C362="","",'Data R2'!E362)</f>
        <v/>
      </c>
      <c r="F1358">
        <f>IF('Data R2'!C362="","",'Data R2'!F362)</f>
        <v/>
      </c>
      <c r="G1358">
        <f>IF('Data R2'!C362="","",'Data R2'!AD362)</f>
        <v/>
      </c>
      <c r="H1358">
        <f>IF('Data R2'!C362="","",'Data R2'!AC362)</f>
        <v/>
      </c>
      <c r="I1358">
        <f>IF('Data R2'!C362="","",COUNTIF('Data R2'!J362,"&gt;0")+COUNTIF('Data R2'!L362,"&gt;0")+COUNTIF('Data R2'!N362,"&gt;0")+COUNTIF('Data R2'!P362,"&gt;0")+COUNTIF('Data R2'!R362,"&gt;0")+COUNTIF('Data R2'!T362,"&gt;0")+COUNTIF('Data R2'!V362,"&gt;0")+COUNTIF('Data R2'!X362,"&gt;0"))</f>
        <v/>
      </c>
      <c r="J1358">
        <f>IF('Data R2'!C362="","",IF((COUNTIF('Data R2'!K362,"&gt;0")+COUNTIF('Data R2'!M362,"&gt;0")+COUNTIF('Data R2'!O362,"&gt;0")+COUNTIF('Data R2'!Q362,"&gt;0")+COUNTIF('Data R2'!S362,"&gt;0")+COUNTIF('Data R2'!U362,"&gt;0")+COUNTIF('Data R2'!W362,"&gt;0")+COUNTIF('Data R2'!Y362,"&gt;0"))&gt;0,1,0))</f>
        <v/>
      </c>
      <c r="M1358" t="inlineStr">
        <is>
          <t>Data R</t>
        </is>
      </c>
    </row>
    <row r="1359">
      <c r="A1359" t="inlineStr">
        <is>
          <t>Regional 2</t>
        </is>
      </c>
      <c r="B1359">
        <f>IF('Data R2'!C363="","",'Data R2'!B363)</f>
        <v/>
      </c>
      <c r="C1359">
        <f>IF('Data R2'!C363="","",'Data R2'!C363)</f>
        <v/>
      </c>
      <c r="D1359">
        <f>IF('Data R2'!C363="","",'Data R2'!D363)</f>
        <v/>
      </c>
      <c r="E1359">
        <f>IF('Data R2'!C363="","",'Data R2'!E363)</f>
        <v/>
      </c>
      <c r="F1359">
        <f>IF('Data R2'!C363="","",'Data R2'!F363)</f>
        <v/>
      </c>
      <c r="G1359">
        <f>IF('Data R2'!C363="","",'Data R2'!AD363)</f>
        <v/>
      </c>
      <c r="H1359">
        <f>IF('Data R2'!C363="","",'Data R2'!AC363)</f>
        <v/>
      </c>
      <c r="I1359">
        <f>IF('Data R2'!C363="","",COUNTIF('Data R2'!J363,"&gt;0")+COUNTIF('Data R2'!L363,"&gt;0")+COUNTIF('Data R2'!N363,"&gt;0")+COUNTIF('Data R2'!P363,"&gt;0")+COUNTIF('Data R2'!R363,"&gt;0")+COUNTIF('Data R2'!T363,"&gt;0")+COUNTIF('Data R2'!V363,"&gt;0")+COUNTIF('Data R2'!X363,"&gt;0"))</f>
        <v/>
      </c>
      <c r="J1359">
        <f>IF('Data R2'!C363="","",IF((COUNTIF('Data R2'!K363,"&gt;0")+COUNTIF('Data R2'!M363,"&gt;0")+COUNTIF('Data R2'!O363,"&gt;0")+COUNTIF('Data R2'!Q363,"&gt;0")+COUNTIF('Data R2'!S363,"&gt;0")+COUNTIF('Data R2'!U363,"&gt;0")+COUNTIF('Data R2'!W363,"&gt;0")+COUNTIF('Data R2'!Y363,"&gt;0"))&gt;0,1,0))</f>
        <v/>
      </c>
      <c r="M1359" t="inlineStr">
        <is>
          <t>Data R</t>
        </is>
      </c>
    </row>
    <row r="1360">
      <c r="A1360" t="inlineStr">
        <is>
          <t>Regional 2</t>
        </is>
      </c>
      <c r="B1360">
        <f>IF('Data R2'!C364="","",'Data R2'!B364)</f>
        <v/>
      </c>
      <c r="C1360">
        <f>IF('Data R2'!C364="","",'Data R2'!C364)</f>
        <v/>
      </c>
      <c r="D1360">
        <f>IF('Data R2'!C364="","",'Data R2'!D364)</f>
        <v/>
      </c>
      <c r="E1360">
        <f>IF('Data R2'!C364="","",'Data R2'!E364)</f>
        <v/>
      </c>
      <c r="F1360">
        <f>IF('Data R2'!C364="","",'Data R2'!F364)</f>
        <v/>
      </c>
      <c r="G1360">
        <f>IF('Data R2'!C364="","",'Data R2'!AD364)</f>
        <v/>
      </c>
      <c r="H1360">
        <f>IF('Data R2'!C364="","",'Data R2'!AC364)</f>
        <v/>
      </c>
      <c r="I1360">
        <f>IF('Data R2'!C364="","",COUNTIF('Data R2'!J364,"&gt;0")+COUNTIF('Data R2'!L364,"&gt;0")+COUNTIF('Data R2'!N364,"&gt;0")+COUNTIF('Data R2'!P364,"&gt;0")+COUNTIF('Data R2'!R364,"&gt;0")+COUNTIF('Data R2'!T364,"&gt;0")+COUNTIF('Data R2'!V364,"&gt;0")+COUNTIF('Data R2'!X364,"&gt;0"))</f>
        <v/>
      </c>
      <c r="J1360">
        <f>IF('Data R2'!C364="","",IF((COUNTIF('Data R2'!K364,"&gt;0")+COUNTIF('Data R2'!M364,"&gt;0")+COUNTIF('Data R2'!O364,"&gt;0")+COUNTIF('Data R2'!Q364,"&gt;0")+COUNTIF('Data R2'!S364,"&gt;0")+COUNTIF('Data R2'!U364,"&gt;0")+COUNTIF('Data R2'!W364,"&gt;0")+COUNTIF('Data R2'!Y364,"&gt;0"))&gt;0,1,0))</f>
        <v/>
      </c>
      <c r="M1360" t="inlineStr">
        <is>
          <t>Data R</t>
        </is>
      </c>
    </row>
    <row r="1361">
      <c r="A1361" t="inlineStr">
        <is>
          <t>Regional 2</t>
        </is>
      </c>
      <c r="B1361">
        <f>IF('Data R2'!C365="","",'Data R2'!B365)</f>
        <v/>
      </c>
      <c r="C1361">
        <f>IF('Data R2'!C365="","",'Data R2'!C365)</f>
        <v/>
      </c>
      <c r="D1361">
        <f>IF('Data R2'!C365="","",'Data R2'!D365)</f>
        <v/>
      </c>
      <c r="E1361">
        <f>IF('Data R2'!C365="","",'Data R2'!E365)</f>
        <v/>
      </c>
      <c r="F1361">
        <f>IF('Data R2'!C365="","",'Data R2'!F365)</f>
        <v/>
      </c>
      <c r="G1361">
        <f>IF('Data R2'!C365="","",'Data R2'!AD365)</f>
        <v/>
      </c>
      <c r="H1361">
        <f>IF('Data R2'!C365="","",'Data R2'!AC365)</f>
        <v/>
      </c>
      <c r="I1361">
        <f>IF('Data R2'!C365="","",COUNTIF('Data R2'!J365,"&gt;0")+COUNTIF('Data R2'!L365,"&gt;0")+COUNTIF('Data R2'!N365,"&gt;0")+COUNTIF('Data R2'!P365,"&gt;0")+COUNTIF('Data R2'!R365,"&gt;0")+COUNTIF('Data R2'!T365,"&gt;0")+COUNTIF('Data R2'!V365,"&gt;0")+COUNTIF('Data R2'!X365,"&gt;0"))</f>
        <v/>
      </c>
      <c r="J1361">
        <f>IF('Data R2'!C365="","",IF((COUNTIF('Data R2'!K365,"&gt;0")+COUNTIF('Data R2'!M365,"&gt;0")+COUNTIF('Data R2'!O365,"&gt;0")+COUNTIF('Data R2'!Q365,"&gt;0")+COUNTIF('Data R2'!S365,"&gt;0")+COUNTIF('Data R2'!U365,"&gt;0")+COUNTIF('Data R2'!W365,"&gt;0")+COUNTIF('Data R2'!Y365,"&gt;0"))&gt;0,1,0))</f>
        <v/>
      </c>
      <c r="M1361" t="inlineStr">
        <is>
          <t>Data R</t>
        </is>
      </c>
    </row>
    <row r="1362">
      <c r="A1362" t="inlineStr">
        <is>
          <t>Regional 2</t>
        </is>
      </c>
      <c r="B1362">
        <f>IF('Data R2'!C366="","",'Data R2'!B366)</f>
        <v/>
      </c>
      <c r="C1362">
        <f>IF('Data R2'!C366="","",'Data R2'!C366)</f>
        <v/>
      </c>
      <c r="D1362">
        <f>IF('Data R2'!C366="","",'Data R2'!D366)</f>
        <v/>
      </c>
      <c r="E1362">
        <f>IF('Data R2'!C366="","",'Data R2'!E366)</f>
        <v/>
      </c>
      <c r="F1362">
        <f>IF('Data R2'!C366="","",'Data R2'!F366)</f>
        <v/>
      </c>
      <c r="G1362">
        <f>IF('Data R2'!C366="","",'Data R2'!AD366)</f>
        <v/>
      </c>
      <c r="H1362">
        <f>IF('Data R2'!C366="","",'Data R2'!AC366)</f>
        <v/>
      </c>
      <c r="I1362">
        <f>IF('Data R2'!C366="","",COUNTIF('Data R2'!J366,"&gt;0")+COUNTIF('Data R2'!L366,"&gt;0")+COUNTIF('Data R2'!N366,"&gt;0")+COUNTIF('Data R2'!P366,"&gt;0")+COUNTIF('Data R2'!R366,"&gt;0")+COUNTIF('Data R2'!T366,"&gt;0")+COUNTIF('Data R2'!V366,"&gt;0")+COUNTIF('Data R2'!X366,"&gt;0"))</f>
        <v/>
      </c>
      <c r="J1362">
        <f>IF('Data R2'!C366="","",IF((COUNTIF('Data R2'!K366,"&gt;0")+COUNTIF('Data R2'!M366,"&gt;0")+COUNTIF('Data R2'!O366,"&gt;0")+COUNTIF('Data R2'!Q366,"&gt;0")+COUNTIF('Data R2'!S366,"&gt;0")+COUNTIF('Data R2'!U366,"&gt;0")+COUNTIF('Data R2'!W366,"&gt;0")+COUNTIF('Data R2'!Y366,"&gt;0"))&gt;0,1,0))</f>
        <v/>
      </c>
      <c r="M1362" t="inlineStr">
        <is>
          <t>Data R</t>
        </is>
      </c>
    </row>
    <row r="1363">
      <c r="A1363" t="inlineStr">
        <is>
          <t>Regional 2</t>
        </is>
      </c>
      <c r="B1363">
        <f>IF('Data R2'!C367="","",'Data R2'!B367)</f>
        <v/>
      </c>
      <c r="C1363">
        <f>IF('Data R2'!C367="","",'Data R2'!C367)</f>
        <v/>
      </c>
      <c r="D1363">
        <f>IF('Data R2'!C367="","",'Data R2'!D367)</f>
        <v/>
      </c>
      <c r="E1363">
        <f>IF('Data R2'!C367="","",'Data R2'!E367)</f>
        <v/>
      </c>
      <c r="F1363">
        <f>IF('Data R2'!C367="","",'Data R2'!F367)</f>
        <v/>
      </c>
      <c r="G1363">
        <f>IF('Data R2'!C367="","",'Data R2'!AD367)</f>
        <v/>
      </c>
      <c r="H1363">
        <f>IF('Data R2'!C367="","",'Data R2'!AC367)</f>
        <v/>
      </c>
      <c r="I1363">
        <f>IF('Data R2'!C367="","",COUNTIF('Data R2'!J367,"&gt;0")+COUNTIF('Data R2'!L367,"&gt;0")+COUNTIF('Data R2'!N367,"&gt;0")+COUNTIF('Data R2'!P367,"&gt;0")+COUNTIF('Data R2'!R367,"&gt;0")+COUNTIF('Data R2'!T367,"&gt;0")+COUNTIF('Data R2'!V367,"&gt;0")+COUNTIF('Data R2'!X367,"&gt;0"))</f>
        <v/>
      </c>
      <c r="J1363">
        <f>IF('Data R2'!C367="","",IF((COUNTIF('Data R2'!K367,"&gt;0")+COUNTIF('Data R2'!M367,"&gt;0")+COUNTIF('Data R2'!O367,"&gt;0")+COUNTIF('Data R2'!Q367,"&gt;0")+COUNTIF('Data R2'!S367,"&gt;0")+COUNTIF('Data R2'!U367,"&gt;0")+COUNTIF('Data R2'!W367,"&gt;0")+COUNTIF('Data R2'!Y367,"&gt;0"))&gt;0,1,0))</f>
        <v/>
      </c>
      <c r="M1363" t="inlineStr">
        <is>
          <t>Data R</t>
        </is>
      </c>
    </row>
    <row r="1364">
      <c r="A1364" t="inlineStr">
        <is>
          <t>Regional 2</t>
        </is>
      </c>
      <c r="B1364">
        <f>IF('Data R2'!C368="","",'Data R2'!B368)</f>
        <v/>
      </c>
      <c r="C1364">
        <f>IF('Data R2'!C368="","",'Data R2'!C368)</f>
        <v/>
      </c>
      <c r="D1364">
        <f>IF('Data R2'!C368="","",'Data R2'!D368)</f>
        <v/>
      </c>
      <c r="E1364">
        <f>IF('Data R2'!C368="","",'Data R2'!E368)</f>
        <v/>
      </c>
      <c r="F1364">
        <f>IF('Data R2'!C368="","",'Data R2'!F368)</f>
        <v/>
      </c>
      <c r="G1364">
        <f>IF('Data R2'!C368="","",'Data R2'!AD368)</f>
        <v/>
      </c>
      <c r="H1364">
        <f>IF('Data R2'!C368="","",'Data R2'!AC368)</f>
        <v/>
      </c>
      <c r="I1364">
        <f>IF('Data R2'!C368="","",COUNTIF('Data R2'!J368,"&gt;0")+COUNTIF('Data R2'!L368,"&gt;0")+COUNTIF('Data R2'!N368,"&gt;0")+COUNTIF('Data R2'!P368,"&gt;0")+COUNTIF('Data R2'!R368,"&gt;0")+COUNTIF('Data R2'!T368,"&gt;0")+COUNTIF('Data R2'!V368,"&gt;0")+COUNTIF('Data R2'!X368,"&gt;0"))</f>
        <v/>
      </c>
      <c r="J1364">
        <f>IF('Data R2'!C368="","",IF((COUNTIF('Data R2'!K368,"&gt;0")+COUNTIF('Data R2'!M368,"&gt;0")+COUNTIF('Data R2'!O368,"&gt;0")+COUNTIF('Data R2'!Q368,"&gt;0")+COUNTIF('Data R2'!S368,"&gt;0")+COUNTIF('Data R2'!U368,"&gt;0")+COUNTIF('Data R2'!W368,"&gt;0")+COUNTIF('Data R2'!Y368,"&gt;0"))&gt;0,1,0))</f>
        <v/>
      </c>
      <c r="M1364" t="inlineStr">
        <is>
          <t>Data R</t>
        </is>
      </c>
    </row>
    <row r="1365">
      <c r="A1365" t="inlineStr">
        <is>
          <t>Regional 2</t>
        </is>
      </c>
      <c r="B1365">
        <f>IF('Data R2'!C369="","",'Data R2'!B369)</f>
        <v/>
      </c>
      <c r="C1365">
        <f>IF('Data R2'!C369="","",'Data R2'!C369)</f>
        <v/>
      </c>
      <c r="D1365">
        <f>IF('Data R2'!C369="","",'Data R2'!D369)</f>
        <v/>
      </c>
      <c r="E1365">
        <f>IF('Data R2'!C369="","",'Data R2'!E369)</f>
        <v/>
      </c>
      <c r="F1365">
        <f>IF('Data R2'!C369="","",'Data R2'!F369)</f>
        <v/>
      </c>
      <c r="G1365">
        <f>IF('Data R2'!C369="","",'Data R2'!AD369)</f>
        <v/>
      </c>
      <c r="H1365">
        <f>IF('Data R2'!C369="","",'Data R2'!AC369)</f>
        <v/>
      </c>
      <c r="I1365">
        <f>IF('Data R2'!C369="","",COUNTIF('Data R2'!J369,"&gt;0")+COUNTIF('Data R2'!L369,"&gt;0")+COUNTIF('Data R2'!N369,"&gt;0")+COUNTIF('Data R2'!P369,"&gt;0")+COUNTIF('Data R2'!R369,"&gt;0")+COUNTIF('Data R2'!T369,"&gt;0")+COUNTIF('Data R2'!V369,"&gt;0")+COUNTIF('Data R2'!X369,"&gt;0"))</f>
        <v/>
      </c>
      <c r="J1365">
        <f>IF('Data R2'!C369="","",IF((COUNTIF('Data R2'!K369,"&gt;0")+COUNTIF('Data R2'!M369,"&gt;0")+COUNTIF('Data R2'!O369,"&gt;0")+COUNTIF('Data R2'!Q369,"&gt;0")+COUNTIF('Data R2'!S369,"&gt;0")+COUNTIF('Data R2'!U369,"&gt;0")+COUNTIF('Data R2'!W369,"&gt;0")+COUNTIF('Data R2'!Y369,"&gt;0"))&gt;0,1,0))</f>
        <v/>
      </c>
      <c r="M1365" t="inlineStr">
        <is>
          <t>Data R</t>
        </is>
      </c>
    </row>
    <row r="1366">
      <c r="A1366" t="inlineStr">
        <is>
          <t>Regional 2</t>
        </is>
      </c>
      <c r="B1366">
        <f>IF('Data R2'!C370="","",'Data R2'!B370)</f>
        <v/>
      </c>
      <c r="C1366">
        <f>IF('Data R2'!C370="","",'Data R2'!C370)</f>
        <v/>
      </c>
      <c r="D1366">
        <f>IF('Data R2'!C370="","",'Data R2'!D370)</f>
        <v/>
      </c>
      <c r="E1366">
        <f>IF('Data R2'!C370="","",'Data R2'!E370)</f>
        <v/>
      </c>
      <c r="F1366">
        <f>IF('Data R2'!C370="","",'Data R2'!F370)</f>
        <v/>
      </c>
      <c r="G1366">
        <f>IF('Data R2'!C370="","",'Data R2'!AD370)</f>
        <v/>
      </c>
      <c r="H1366">
        <f>IF('Data R2'!C370="","",'Data R2'!AC370)</f>
        <v/>
      </c>
      <c r="I1366">
        <f>IF('Data R2'!C370="","",COUNTIF('Data R2'!J370,"&gt;0")+COUNTIF('Data R2'!L370,"&gt;0")+COUNTIF('Data R2'!N370,"&gt;0")+COUNTIF('Data R2'!P370,"&gt;0")+COUNTIF('Data R2'!R370,"&gt;0")+COUNTIF('Data R2'!T370,"&gt;0")+COUNTIF('Data R2'!V370,"&gt;0")+COUNTIF('Data R2'!X370,"&gt;0"))</f>
        <v/>
      </c>
      <c r="J1366">
        <f>IF('Data R2'!C370="","",IF((COUNTIF('Data R2'!K370,"&gt;0")+COUNTIF('Data R2'!M370,"&gt;0")+COUNTIF('Data R2'!O370,"&gt;0")+COUNTIF('Data R2'!Q370,"&gt;0")+COUNTIF('Data R2'!S370,"&gt;0")+COUNTIF('Data R2'!U370,"&gt;0")+COUNTIF('Data R2'!W370,"&gt;0")+COUNTIF('Data R2'!Y370,"&gt;0"))&gt;0,1,0))</f>
        <v/>
      </c>
      <c r="M1366" t="inlineStr">
        <is>
          <t>Data R</t>
        </is>
      </c>
    </row>
    <row r="1367">
      <c r="A1367" t="inlineStr">
        <is>
          <t>Regional 2</t>
        </is>
      </c>
      <c r="B1367">
        <f>IF('Data R2'!C371="","",'Data R2'!B371)</f>
        <v/>
      </c>
      <c r="C1367">
        <f>IF('Data R2'!C371="","",'Data R2'!C371)</f>
        <v/>
      </c>
      <c r="D1367">
        <f>IF('Data R2'!C371="","",'Data R2'!D371)</f>
        <v/>
      </c>
      <c r="E1367">
        <f>IF('Data R2'!C371="","",'Data R2'!E371)</f>
        <v/>
      </c>
      <c r="F1367">
        <f>IF('Data R2'!C371="","",'Data R2'!F371)</f>
        <v/>
      </c>
      <c r="G1367">
        <f>IF('Data R2'!C371="","",'Data R2'!AD371)</f>
        <v/>
      </c>
      <c r="H1367">
        <f>IF('Data R2'!C371="","",'Data R2'!AC371)</f>
        <v/>
      </c>
      <c r="I1367">
        <f>IF('Data R2'!C371="","",COUNTIF('Data R2'!J371,"&gt;0")+COUNTIF('Data R2'!L371,"&gt;0")+COUNTIF('Data R2'!N371,"&gt;0")+COUNTIF('Data R2'!P371,"&gt;0")+COUNTIF('Data R2'!R371,"&gt;0")+COUNTIF('Data R2'!T371,"&gt;0")+COUNTIF('Data R2'!V371,"&gt;0")+COUNTIF('Data R2'!X371,"&gt;0"))</f>
        <v/>
      </c>
      <c r="J1367">
        <f>IF('Data R2'!C371="","",IF((COUNTIF('Data R2'!K371,"&gt;0")+COUNTIF('Data R2'!M371,"&gt;0")+COUNTIF('Data R2'!O371,"&gt;0")+COUNTIF('Data R2'!Q371,"&gt;0")+COUNTIF('Data R2'!S371,"&gt;0")+COUNTIF('Data R2'!U371,"&gt;0")+COUNTIF('Data R2'!W371,"&gt;0")+COUNTIF('Data R2'!Y371,"&gt;0"))&gt;0,1,0))</f>
        <v/>
      </c>
      <c r="M1367" t="inlineStr">
        <is>
          <t>Data R</t>
        </is>
      </c>
    </row>
    <row r="1368">
      <c r="A1368" t="inlineStr">
        <is>
          <t>Regional 2</t>
        </is>
      </c>
      <c r="B1368">
        <f>IF('Data R2'!C372="","",'Data R2'!B372)</f>
        <v/>
      </c>
      <c r="C1368">
        <f>IF('Data R2'!C372="","",'Data R2'!C372)</f>
        <v/>
      </c>
      <c r="D1368">
        <f>IF('Data R2'!C372="","",'Data R2'!D372)</f>
        <v/>
      </c>
      <c r="E1368">
        <f>IF('Data R2'!C372="","",'Data R2'!E372)</f>
        <v/>
      </c>
      <c r="F1368">
        <f>IF('Data R2'!C372="","",'Data R2'!F372)</f>
        <v/>
      </c>
      <c r="G1368">
        <f>IF('Data R2'!C372="","",'Data R2'!AD372)</f>
        <v/>
      </c>
      <c r="H1368">
        <f>IF('Data R2'!C372="","",'Data R2'!AC372)</f>
        <v/>
      </c>
      <c r="I1368">
        <f>IF('Data R2'!C372="","",COUNTIF('Data R2'!J372,"&gt;0")+COUNTIF('Data R2'!L372,"&gt;0")+COUNTIF('Data R2'!N372,"&gt;0")+COUNTIF('Data R2'!P372,"&gt;0")+COUNTIF('Data R2'!R372,"&gt;0")+COUNTIF('Data R2'!T372,"&gt;0")+COUNTIF('Data R2'!V372,"&gt;0")+COUNTIF('Data R2'!X372,"&gt;0"))</f>
        <v/>
      </c>
      <c r="J1368">
        <f>IF('Data R2'!C372="","",IF((COUNTIF('Data R2'!K372,"&gt;0")+COUNTIF('Data R2'!M372,"&gt;0")+COUNTIF('Data R2'!O372,"&gt;0")+COUNTIF('Data R2'!Q372,"&gt;0")+COUNTIF('Data R2'!S372,"&gt;0")+COUNTIF('Data R2'!U372,"&gt;0")+COUNTIF('Data R2'!W372,"&gt;0")+COUNTIF('Data R2'!Y372,"&gt;0"))&gt;0,1,0))</f>
        <v/>
      </c>
      <c r="M1368" t="inlineStr">
        <is>
          <t>Data R</t>
        </is>
      </c>
    </row>
    <row r="1369">
      <c r="A1369" t="inlineStr">
        <is>
          <t>Regional 2</t>
        </is>
      </c>
      <c r="B1369">
        <f>IF('Data R2'!C373="","",'Data R2'!B373)</f>
        <v/>
      </c>
      <c r="C1369">
        <f>IF('Data R2'!C373="","",'Data R2'!C373)</f>
        <v/>
      </c>
      <c r="D1369">
        <f>IF('Data R2'!C373="","",'Data R2'!D373)</f>
        <v/>
      </c>
      <c r="E1369">
        <f>IF('Data R2'!C373="","",'Data R2'!E373)</f>
        <v/>
      </c>
      <c r="F1369">
        <f>IF('Data R2'!C373="","",'Data R2'!F373)</f>
        <v/>
      </c>
      <c r="G1369">
        <f>IF('Data R2'!C373="","",'Data R2'!AD373)</f>
        <v/>
      </c>
      <c r="H1369">
        <f>IF('Data R2'!C373="","",'Data R2'!AC373)</f>
        <v/>
      </c>
      <c r="I1369">
        <f>IF('Data R2'!C373="","",COUNTIF('Data R2'!J373,"&gt;0")+COUNTIF('Data R2'!L373,"&gt;0")+COUNTIF('Data R2'!N373,"&gt;0")+COUNTIF('Data R2'!P373,"&gt;0")+COUNTIF('Data R2'!R373,"&gt;0")+COUNTIF('Data R2'!T373,"&gt;0")+COUNTIF('Data R2'!V373,"&gt;0")+COUNTIF('Data R2'!X373,"&gt;0"))</f>
        <v/>
      </c>
      <c r="J1369">
        <f>IF('Data R2'!C373="","",IF((COUNTIF('Data R2'!K373,"&gt;0")+COUNTIF('Data R2'!M373,"&gt;0")+COUNTIF('Data R2'!O373,"&gt;0")+COUNTIF('Data R2'!Q373,"&gt;0")+COUNTIF('Data R2'!S373,"&gt;0")+COUNTIF('Data R2'!U373,"&gt;0")+COUNTIF('Data R2'!W373,"&gt;0")+COUNTIF('Data R2'!Y373,"&gt;0"))&gt;0,1,0))</f>
        <v/>
      </c>
      <c r="M1369" t="inlineStr">
        <is>
          <t>Data R</t>
        </is>
      </c>
    </row>
    <row r="1370">
      <c r="A1370" t="inlineStr">
        <is>
          <t>Regional 2</t>
        </is>
      </c>
      <c r="B1370">
        <f>IF('Data R2'!C374="","",'Data R2'!B374)</f>
        <v/>
      </c>
      <c r="C1370">
        <f>IF('Data R2'!C374="","",'Data R2'!C374)</f>
        <v/>
      </c>
      <c r="D1370">
        <f>IF('Data R2'!C374="","",'Data R2'!D374)</f>
        <v/>
      </c>
      <c r="E1370">
        <f>IF('Data R2'!C374="","",'Data R2'!E374)</f>
        <v/>
      </c>
      <c r="F1370">
        <f>IF('Data R2'!C374="","",'Data R2'!F374)</f>
        <v/>
      </c>
      <c r="G1370">
        <f>IF('Data R2'!C374="","",'Data R2'!AD374)</f>
        <v/>
      </c>
      <c r="H1370">
        <f>IF('Data R2'!C374="","",'Data R2'!AC374)</f>
        <v/>
      </c>
      <c r="I1370">
        <f>IF('Data R2'!C374="","",COUNTIF('Data R2'!J374,"&gt;0")+COUNTIF('Data R2'!L374,"&gt;0")+COUNTIF('Data R2'!N374,"&gt;0")+COUNTIF('Data R2'!P374,"&gt;0")+COUNTIF('Data R2'!R374,"&gt;0")+COUNTIF('Data R2'!T374,"&gt;0")+COUNTIF('Data R2'!V374,"&gt;0")+COUNTIF('Data R2'!X374,"&gt;0"))</f>
        <v/>
      </c>
      <c r="J1370">
        <f>IF('Data R2'!C374="","",IF((COUNTIF('Data R2'!K374,"&gt;0")+COUNTIF('Data R2'!M374,"&gt;0")+COUNTIF('Data R2'!O374,"&gt;0")+COUNTIF('Data R2'!Q374,"&gt;0")+COUNTIF('Data R2'!S374,"&gt;0")+COUNTIF('Data R2'!U374,"&gt;0")+COUNTIF('Data R2'!W374,"&gt;0")+COUNTIF('Data R2'!Y374,"&gt;0"))&gt;0,1,0))</f>
        <v/>
      </c>
      <c r="M1370" t="inlineStr">
        <is>
          <t>Data R</t>
        </is>
      </c>
    </row>
    <row r="1371">
      <c r="A1371" t="inlineStr">
        <is>
          <t>Regional 2</t>
        </is>
      </c>
      <c r="B1371">
        <f>IF('Data R2'!C375="","",'Data R2'!B375)</f>
        <v/>
      </c>
      <c r="C1371">
        <f>IF('Data R2'!C375="","",'Data R2'!C375)</f>
        <v/>
      </c>
      <c r="D1371">
        <f>IF('Data R2'!C375="","",'Data R2'!D375)</f>
        <v/>
      </c>
      <c r="E1371">
        <f>IF('Data R2'!C375="","",'Data R2'!E375)</f>
        <v/>
      </c>
      <c r="F1371">
        <f>IF('Data R2'!C375="","",'Data R2'!F375)</f>
        <v/>
      </c>
      <c r="G1371">
        <f>IF('Data R2'!C375="","",'Data R2'!AD375)</f>
        <v/>
      </c>
      <c r="H1371">
        <f>IF('Data R2'!C375="","",'Data R2'!AC375)</f>
        <v/>
      </c>
      <c r="I1371">
        <f>IF('Data R2'!C375="","",COUNTIF('Data R2'!J375,"&gt;0")+COUNTIF('Data R2'!L375,"&gt;0")+COUNTIF('Data R2'!N375,"&gt;0")+COUNTIF('Data R2'!P375,"&gt;0")+COUNTIF('Data R2'!R375,"&gt;0")+COUNTIF('Data R2'!T375,"&gt;0")+COUNTIF('Data R2'!V375,"&gt;0")+COUNTIF('Data R2'!X375,"&gt;0"))</f>
        <v/>
      </c>
      <c r="J1371">
        <f>IF('Data R2'!C375="","",IF((COUNTIF('Data R2'!K375,"&gt;0")+COUNTIF('Data R2'!M375,"&gt;0")+COUNTIF('Data R2'!O375,"&gt;0")+COUNTIF('Data R2'!Q375,"&gt;0")+COUNTIF('Data R2'!S375,"&gt;0")+COUNTIF('Data R2'!U375,"&gt;0")+COUNTIF('Data R2'!W375,"&gt;0")+COUNTIF('Data R2'!Y375,"&gt;0"))&gt;0,1,0))</f>
        <v/>
      </c>
      <c r="M1371" t="inlineStr">
        <is>
          <t>Data R</t>
        </is>
      </c>
    </row>
    <row r="1372">
      <c r="A1372" t="inlineStr">
        <is>
          <t>Regional 2</t>
        </is>
      </c>
      <c r="B1372">
        <f>IF('Data R2'!C376="","",'Data R2'!B376)</f>
        <v/>
      </c>
      <c r="C1372">
        <f>IF('Data R2'!C376="","",'Data R2'!C376)</f>
        <v/>
      </c>
      <c r="D1372">
        <f>IF('Data R2'!C376="","",'Data R2'!D376)</f>
        <v/>
      </c>
      <c r="E1372">
        <f>IF('Data R2'!C376="","",'Data R2'!E376)</f>
        <v/>
      </c>
      <c r="F1372">
        <f>IF('Data R2'!C376="","",'Data R2'!F376)</f>
        <v/>
      </c>
      <c r="G1372">
        <f>IF('Data R2'!C376="","",'Data R2'!AD376)</f>
        <v/>
      </c>
      <c r="H1372">
        <f>IF('Data R2'!C376="","",'Data R2'!AC376)</f>
        <v/>
      </c>
      <c r="I1372">
        <f>IF('Data R2'!C376="","",COUNTIF('Data R2'!J376,"&gt;0")+COUNTIF('Data R2'!L376,"&gt;0")+COUNTIF('Data R2'!N376,"&gt;0")+COUNTIF('Data R2'!P376,"&gt;0")+COUNTIF('Data R2'!R376,"&gt;0")+COUNTIF('Data R2'!T376,"&gt;0")+COUNTIF('Data R2'!V376,"&gt;0")+COUNTIF('Data R2'!X376,"&gt;0"))</f>
        <v/>
      </c>
      <c r="J1372">
        <f>IF('Data R2'!C376="","",IF((COUNTIF('Data R2'!K376,"&gt;0")+COUNTIF('Data R2'!M376,"&gt;0")+COUNTIF('Data R2'!O376,"&gt;0")+COUNTIF('Data R2'!Q376,"&gt;0")+COUNTIF('Data R2'!S376,"&gt;0")+COUNTIF('Data R2'!U376,"&gt;0")+COUNTIF('Data R2'!W376,"&gt;0")+COUNTIF('Data R2'!Y376,"&gt;0"))&gt;0,1,0))</f>
        <v/>
      </c>
      <c r="M1372" t="inlineStr">
        <is>
          <t>Data R</t>
        </is>
      </c>
    </row>
    <row r="1373">
      <c r="A1373" t="inlineStr">
        <is>
          <t>Regional 2</t>
        </is>
      </c>
      <c r="B1373">
        <f>IF('Data R2'!C377="","",'Data R2'!B377)</f>
        <v/>
      </c>
      <c r="C1373">
        <f>IF('Data R2'!C377="","",'Data R2'!C377)</f>
        <v/>
      </c>
      <c r="D1373">
        <f>IF('Data R2'!C377="","",'Data R2'!D377)</f>
        <v/>
      </c>
      <c r="E1373">
        <f>IF('Data R2'!C377="","",'Data R2'!E377)</f>
        <v/>
      </c>
      <c r="F1373">
        <f>IF('Data R2'!C377="","",'Data R2'!F377)</f>
        <v/>
      </c>
      <c r="G1373">
        <f>IF('Data R2'!C377="","",'Data R2'!AD377)</f>
        <v/>
      </c>
      <c r="H1373">
        <f>IF('Data R2'!C377="","",'Data R2'!AC377)</f>
        <v/>
      </c>
      <c r="I1373">
        <f>IF('Data R2'!C377="","",COUNTIF('Data R2'!J377,"&gt;0")+COUNTIF('Data R2'!L377,"&gt;0")+COUNTIF('Data R2'!N377,"&gt;0")+COUNTIF('Data R2'!P377,"&gt;0")+COUNTIF('Data R2'!R377,"&gt;0")+COUNTIF('Data R2'!T377,"&gt;0")+COUNTIF('Data R2'!V377,"&gt;0")+COUNTIF('Data R2'!X377,"&gt;0"))</f>
        <v/>
      </c>
      <c r="J1373">
        <f>IF('Data R2'!C377="","",IF((COUNTIF('Data R2'!K377,"&gt;0")+COUNTIF('Data R2'!M377,"&gt;0")+COUNTIF('Data R2'!O377,"&gt;0")+COUNTIF('Data R2'!Q377,"&gt;0")+COUNTIF('Data R2'!S377,"&gt;0")+COUNTIF('Data R2'!U377,"&gt;0")+COUNTIF('Data R2'!W377,"&gt;0")+COUNTIF('Data R2'!Y377,"&gt;0"))&gt;0,1,0))</f>
        <v/>
      </c>
      <c r="M1373" t="inlineStr">
        <is>
          <t>Data R</t>
        </is>
      </c>
    </row>
    <row r="1374">
      <c r="A1374" t="inlineStr">
        <is>
          <t>Regional 2</t>
        </is>
      </c>
      <c r="B1374">
        <f>IF('Data R2'!C378="","",'Data R2'!B378)</f>
        <v/>
      </c>
      <c r="C1374">
        <f>IF('Data R2'!C378="","",'Data R2'!C378)</f>
        <v/>
      </c>
      <c r="D1374">
        <f>IF('Data R2'!C378="","",'Data R2'!D378)</f>
        <v/>
      </c>
      <c r="E1374">
        <f>IF('Data R2'!C378="","",'Data R2'!E378)</f>
        <v/>
      </c>
      <c r="F1374">
        <f>IF('Data R2'!C378="","",'Data R2'!F378)</f>
        <v/>
      </c>
      <c r="G1374">
        <f>IF('Data R2'!C378="","",'Data R2'!AD378)</f>
        <v/>
      </c>
      <c r="H1374">
        <f>IF('Data R2'!C378="","",'Data R2'!AC378)</f>
        <v/>
      </c>
      <c r="I1374">
        <f>IF('Data R2'!C378="","",COUNTIF('Data R2'!J378,"&gt;0")+COUNTIF('Data R2'!L378,"&gt;0")+COUNTIF('Data R2'!N378,"&gt;0")+COUNTIF('Data R2'!P378,"&gt;0")+COUNTIF('Data R2'!R378,"&gt;0")+COUNTIF('Data R2'!T378,"&gt;0")+COUNTIF('Data R2'!V378,"&gt;0")+COUNTIF('Data R2'!X378,"&gt;0"))</f>
        <v/>
      </c>
      <c r="J1374">
        <f>IF('Data R2'!C378="","",IF((COUNTIF('Data R2'!K378,"&gt;0")+COUNTIF('Data R2'!M378,"&gt;0")+COUNTIF('Data R2'!O378,"&gt;0")+COUNTIF('Data R2'!Q378,"&gt;0")+COUNTIF('Data R2'!S378,"&gt;0")+COUNTIF('Data R2'!U378,"&gt;0")+COUNTIF('Data R2'!W378,"&gt;0")+COUNTIF('Data R2'!Y378,"&gt;0"))&gt;0,1,0))</f>
        <v/>
      </c>
      <c r="M1374" t="inlineStr">
        <is>
          <t>Data R</t>
        </is>
      </c>
    </row>
    <row r="1375">
      <c r="A1375" t="inlineStr">
        <is>
          <t>Regional 2</t>
        </is>
      </c>
      <c r="B1375">
        <f>IF('Data R2'!C379="","",'Data R2'!B379)</f>
        <v/>
      </c>
      <c r="C1375">
        <f>IF('Data R2'!C379="","",'Data R2'!C379)</f>
        <v/>
      </c>
      <c r="D1375">
        <f>IF('Data R2'!C379="","",'Data R2'!D379)</f>
        <v/>
      </c>
      <c r="E1375">
        <f>IF('Data R2'!C379="","",'Data R2'!E379)</f>
        <v/>
      </c>
      <c r="F1375">
        <f>IF('Data R2'!C379="","",'Data R2'!F379)</f>
        <v/>
      </c>
      <c r="G1375">
        <f>IF('Data R2'!C379="","",'Data R2'!AD379)</f>
        <v/>
      </c>
      <c r="H1375">
        <f>IF('Data R2'!C379="","",'Data R2'!AC379)</f>
        <v/>
      </c>
      <c r="I1375">
        <f>IF('Data R2'!C379="","",COUNTIF('Data R2'!J379,"&gt;0")+COUNTIF('Data R2'!L379,"&gt;0")+COUNTIF('Data R2'!N379,"&gt;0")+COUNTIF('Data R2'!P379,"&gt;0")+COUNTIF('Data R2'!R379,"&gt;0")+COUNTIF('Data R2'!T379,"&gt;0")+COUNTIF('Data R2'!V379,"&gt;0")+COUNTIF('Data R2'!X379,"&gt;0"))</f>
        <v/>
      </c>
      <c r="J1375">
        <f>IF('Data R2'!C379="","",IF((COUNTIF('Data R2'!K379,"&gt;0")+COUNTIF('Data R2'!M379,"&gt;0")+COUNTIF('Data R2'!O379,"&gt;0")+COUNTIF('Data R2'!Q379,"&gt;0")+COUNTIF('Data R2'!S379,"&gt;0")+COUNTIF('Data R2'!U379,"&gt;0")+COUNTIF('Data R2'!W379,"&gt;0")+COUNTIF('Data R2'!Y379,"&gt;0"))&gt;0,1,0))</f>
        <v/>
      </c>
      <c r="M1375" t="inlineStr">
        <is>
          <t>Data R</t>
        </is>
      </c>
    </row>
    <row r="1376">
      <c r="A1376" t="inlineStr">
        <is>
          <t>Regional 2</t>
        </is>
      </c>
      <c r="B1376">
        <f>IF('Data R2'!C380="","",'Data R2'!B380)</f>
        <v/>
      </c>
      <c r="C1376">
        <f>IF('Data R2'!C380="","",'Data R2'!C380)</f>
        <v/>
      </c>
      <c r="D1376">
        <f>IF('Data R2'!C380="","",'Data R2'!D380)</f>
        <v/>
      </c>
      <c r="E1376">
        <f>IF('Data R2'!C380="","",'Data R2'!E380)</f>
        <v/>
      </c>
      <c r="F1376">
        <f>IF('Data R2'!C380="","",'Data R2'!F380)</f>
        <v/>
      </c>
      <c r="G1376">
        <f>IF('Data R2'!C380="","",'Data R2'!AD380)</f>
        <v/>
      </c>
      <c r="H1376">
        <f>IF('Data R2'!C380="","",'Data R2'!AC380)</f>
        <v/>
      </c>
      <c r="I1376">
        <f>IF('Data R2'!C380="","",COUNTIF('Data R2'!J380,"&gt;0")+COUNTIF('Data R2'!L380,"&gt;0")+COUNTIF('Data R2'!N380,"&gt;0")+COUNTIF('Data R2'!P380,"&gt;0")+COUNTIF('Data R2'!R380,"&gt;0")+COUNTIF('Data R2'!T380,"&gt;0")+COUNTIF('Data R2'!V380,"&gt;0")+COUNTIF('Data R2'!X380,"&gt;0"))</f>
        <v/>
      </c>
      <c r="J1376">
        <f>IF('Data R2'!C380="","",IF((COUNTIF('Data R2'!K380,"&gt;0")+COUNTIF('Data R2'!M380,"&gt;0")+COUNTIF('Data R2'!O380,"&gt;0")+COUNTIF('Data R2'!Q380,"&gt;0")+COUNTIF('Data R2'!S380,"&gt;0")+COUNTIF('Data R2'!U380,"&gt;0")+COUNTIF('Data R2'!W380,"&gt;0")+COUNTIF('Data R2'!Y380,"&gt;0"))&gt;0,1,0))</f>
        <v/>
      </c>
      <c r="M1376" t="inlineStr">
        <is>
          <t>Data R</t>
        </is>
      </c>
    </row>
    <row r="1377">
      <c r="A1377" t="inlineStr">
        <is>
          <t>Regional 2</t>
        </is>
      </c>
      <c r="B1377">
        <f>IF('Data R2'!C381="","",'Data R2'!B381)</f>
        <v/>
      </c>
      <c r="C1377">
        <f>IF('Data R2'!C381="","",'Data R2'!C381)</f>
        <v/>
      </c>
      <c r="D1377">
        <f>IF('Data R2'!C381="","",'Data R2'!D381)</f>
        <v/>
      </c>
      <c r="E1377">
        <f>IF('Data R2'!C381="","",'Data R2'!E381)</f>
        <v/>
      </c>
      <c r="F1377">
        <f>IF('Data R2'!C381="","",'Data R2'!F381)</f>
        <v/>
      </c>
      <c r="G1377">
        <f>IF('Data R2'!C381="","",'Data R2'!AD381)</f>
        <v/>
      </c>
      <c r="H1377">
        <f>IF('Data R2'!C381="","",'Data R2'!AC381)</f>
        <v/>
      </c>
      <c r="I1377">
        <f>IF('Data R2'!C381="","",COUNTIF('Data R2'!J381,"&gt;0")+COUNTIF('Data R2'!L381,"&gt;0")+COUNTIF('Data R2'!N381,"&gt;0")+COUNTIF('Data R2'!P381,"&gt;0")+COUNTIF('Data R2'!R381,"&gt;0")+COUNTIF('Data R2'!T381,"&gt;0")+COUNTIF('Data R2'!V381,"&gt;0")+COUNTIF('Data R2'!X381,"&gt;0"))</f>
        <v/>
      </c>
      <c r="J1377">
        <f>IF('Data R2'!C381="","",IF((COUNTIF('Data R2'!K381,"&gt;0")+COUNTIF('Data R2'!M381,"&gt;0")+COUNTIF('Data R2'!O381,"&gt;0")+COUNTIF('Data R2'!Q381,"&gt;0")+COUNTIF('Data R2'!S381,"&gt;0")+COUNTIF('Data R2'!U381,"&gt;0")+COUNTIF('Data R2'!W381,"&gt;0")+COUNTIF('Data R2'!Y381,"&gt;0"))&gt;0,1,0))</f>
        <v/>
      </c>
      <c r="M1377" t="inlineStr">
        <is>
          <t>Data R</t>
        </is>
      </c>
    </row>
    <row r="1378">
      <c r="A1378" t="inlineStr">
        <is>
          <t>Regional 2</t>
        </is>
      </c>
      <c r="B1378">
        <f>IF('Data R2'!C382="","",'Data R2'!B382)</f>
        <v/>
      </c>
      <c r="C1378">
        <f>IF('Data R2'!C382="","",'Data R2'!C382)</f>
        <v/>
      </c>
      <c r="D1378">
        <f>IF('Data R2'!C382="","",'Data R2'!D382)</f>
        <v/>
      </c>
      <c r="E1378">
        <f>IF('Data R2'!C382="","",'Data R2'!E382)</f>
        <v/>
      </c>
      <c r="F1378">
        <f>IF('Data R2'!C382="","",'Data R2'!F382)</f>
        <v/>
      </c>
      <c r="G1378">
        <f>IF('Data R2'!C382="","",'Data R2'!AD382)</f>
        <v/>
      </c>
      <c r="H1378">
        <f>IF('Data R2'!C382="","",'Data R2'!AC382)</f>
        <v/>
      </c>
      <c r="I1378">
        <f>IF('Data R2'!C382="","",COUNTIF('Data R2'!J382,"&gt;0")+COUNTIF('Data R2'!L382,"&gt;0")+COUNTIF('Data R2'!N382,"&gt;0")+COUNTIF('Data R2'!P382,"&gt;0")+COUNTIF('Data R2'!R382,"&gt;0")+COUNTIF('Data R2'!T382,"&gt;0")+COUNTIF('Data R2'!V382,"&gt;0")+COUNTIF('Data R2'!X382,"&gt;0"))</f>
        <v/>
      </c>
      <c r="J1378">
        <f>IF('Data R2'!C382="","",IF((COUNTIF('Data R2'!K382,"&gt;0")+COUNTIF('Data R2'!M382,"&gt;0")+COUNTIF('Data R2'!O382,"&gt;0")+COUNTIF('Data R2'!Q382,"&gt;0")+COUNTIF('Data R2'!S382,"&gt;0")+COUNTIF('Data R2'!U382,"&gt;0")+COUNTIF('Data R2'!W382,"&gt;0")+COUNTIF('Data R2'!Y382,"&gt;0"))&gt;0,1,0))</f>
        <v/>
      </c>
      <c r="M1378" t="inlineStr">
        <is>
          <t>Data R</t>
        </is>
      </c>
    </row>
    <row r="1379">
      <c r="A1379" t="inlineStr">
        <is>
          <t>Regional 2</t>
        </is>
      </c>
      <c r="B1379">
        <f>IF('Data R2'!C383="","",'Data R2'!B383)</f>
        <v/>
      </c>
      <c r="C1379">
        <f>IF('Data R2'!C383="","",'Data R2'!C383)</f>
        <v/>
      </c>
      <c r="D1379">
        <f>IF('Data R2'!C383="","",'Data R2'!D383)</f>
        <v/>
      </c>
      <c r="E1379">
        <f>IF('Data R2'!C383="","",'Data R2'!E383)</f>
        <v/>
      </c>
      <c r="F1379">
        <f>IF('Data R2'!C383="","",'Data R2'!F383)</f>
        <v/>
      </c>
      <c r="G1379">
        <f>IF('Data R2'!C383="","",'Data R2'!AD383)</f>
        <v/>
      </c>
      <c r="H1379">
        <f>IF('Data R2'!C383="","",'Data R2'!AC383)</f>
        <v/>
      </c>
      <c r="I1379">
        <f>IF('Data R2'!C383="","",COUNTIF('Data R2'!J383,"&gt;0")+COUNTIF('Data R2'!L383,"&gt;0")+COUNTIF('Data R2'!N383,"&gt;0")+COUNTIF('Data R2'!P383,"&gt;0")+COUNTIF('Data R2'!R383,"&gt;0")+COUNTIF('Data R2'!T383,"&gt;0")+COUNTIF('Data R2'!V383,"&gt;0")+COUNTIF('Data R2'!X383,"&gt;0"))</f>
        <v/>
      </c>
      <c r="J1379">
        <f>IF('Data R2'!C383="","",IF((COUNTIF('Data R2'!K383,"&gt;0")+COUNTIF('Data R2'!M383,"&gt;0")+COUNTIF('Data R2'!O383,"&gt;0")+COUNTIF('Data R2'!Q383,"&gt;0")+COUNTIF('Data R2'!S383,"&gt;0")+COUNTIF('Data R2'!U383,"&gt;0")+COUNTIF('Data R2'!W383,"&gt;0")+COUNTIF('Data R2'!Y383,"&gt;0"))&gt;0,1,0))</f>
        <v/>
      </c>
      <c r="M1379" t="inlineStr">
        <is>
          <t>Data R</t>
        </is>
      </c>
    </row>
    <row r="1380">
      <c r="A1380" t="inlineStr">
        <is>
          <t>Regional 2</t>
        </is>
      </c>
      <c r="B1380">
        <f>IF('Data R2'!C384="","",'Data R2'!B384)</f>
        <v/>
      </c>
      <c r="C1380">
        <f>IF('Data R2'!C384="","",'Data R2'!C384)</f>
        <v/>
      </c>
      <c r="D1380">
        <f>IF('Data R2'!C384="","",'Data R2'!D384)</f>
        <v/>
      </c>
      <c r="E1380">
        <f>IF('Data R2'!C384="","",'Data R2'!E384)</f>
        <v/>
      </c>
      <c r="F1380">
        <f>IF('Data R2'!C384="","",'Data R2'!F384)</f>
        <v/>
      </c>
      <c r="G1380">
        <f>IF('Data R2'!C384="","",'Data R2'!AD384)</f>
        <v/>
      </c>
      <c r="H1380">
        <f>IF('Data R2'!C384="","",'Data R2'!AC384)</f>
        <v/>
      </c>
      <c r="I1380">
        <f>IF('Data R2'!C384="","",COUNTIF('Data R2'!J384,"&gt;0")+COUNTIF('Data R2'!L384,"&gt;0")+COUNTIF('Data R2'!N384,"&gt;0")+COUNTIF('Data R2'!P384,"&gt;0")+COUNTIF('Data R2'!R384,"&gt;0")+COUNTIF('Data R2'!T384,"&gt;0")+COUNTIF('Data R2'!V384,"&gt;0")+COUNTIF('Data R2'!X384,"&gt;0"))</f>
        <v/>
      </c>
      <c r="J1380">
        <f>IF('Data R2'!C384="","",IF((COUNTIF('Data R2'!K384,"&gt;0")+COUNTIF('Data R2'!M384,"&gt;0")+COUNTIF('Data R2'!O384,"&gt;0")+COUNTIF('Data R2'!Q384,"&gt;0")+COUNTIF('Data R2'!S384,"&gt;0")+COUNTIF('Data R2'!U384,"&gt;0")+COUNTIF('Data R2'!W384,"&gt;0")+COUNTIF('Data R2'!Y384,"&gt;0"))&gt;0,1,0))</f>
        <v/>
      </c>
      <c r="M1380" t="inlineStr">
        <is>
          <t>Data R</t>
        </is>
      </c>
    </row>
    <row r="1381">
      <c r="A1381" t="inlineStr">
        <is>
          <t>Regional 2</t>
        </is>
      </c>
      <c r="B1381">
        <f>IF('Data R2'!C385="","",'Data R2'!B385)</f>
        <v/>
      </c>
      <c r="C1381">
        <f>IF('Data R2'!C385="","",'Data R2'!C385)</f>
        <v/>
      </c>
      <c r="D1381">
        <f>IF('Data R2'!C385="","",'Data R2'!D385)</f>
        <v/>
      </c>
      <c r="E1381">
        <f>IF('Data R2'!C385="","",'Data R2'!E385)</f>
        <v/>
      </c>
      <c r="F1381">
        <f>IF('Data R2'!C385="","",'Data R2'!F385)</f>
        <v/>
      </c>
      <c r="G1381">
        <f>IF('Data R2'!C385="","",'Data R2'!AD385)</f>
        <v/>
      </c>
      <c r="H1381">
        <f>IF('Data R2'!C385="","",'Data R2'!AC385)</f>
        <v/>
      </c>
      <c r="I1381">
        <f>IF('Data R2'!C385="","",COUNTIF('Data R2'!J385,"&gt;0")+COUNTIF('Data R2'!L385,"&gt;0")+COUNTIF('Data R2'!N385,"&gt;0")+COUNTIF('Data R2'!P385,"&gt;0")+COUNTIF('Data R2'!R385,"&gt;0")+COUNTIF('Data R2'!T385,"&gt;0")+COUNTIF('Data R2'!V385,"&gt;0")+COUNTIF('Data R2'!X385,"&gt;0"))</f>
        <v/>
      </c>
      <c r="J1381">
        <f>IF('Data R2'!C385="","",IF((COUNTIF('Data R2'!K385,"&gt;0")+COUNTIF('Data R2'!M385,"&gt;0")+COUNTIF('Data R2'!O385,"&gt;0")+COUNTIF('Data R2'!Q385,"&gt;0")+COUNTIF('Data R2'!S385,"&gt;0")+COUNTIF('Data R2'!U385,"&gt;0")+COUNTIF('Data R2'!W385,"&gt;0")+COUNTIF('Data R2'!Y385,"&gt;0"))&gt;0,1,0))</f>
        <v/>
      </c>
      <c r="M1381" t="inlineStr">
        <is>
          <t>Data R</t>
        </is>
      </c>
    </row>
    <row r="1382">
      <c r="A1382" t="inlineStr">
        <is>
          <t>Regional 2</t>
        </is>
      </c>
      <c r="B1382">
        <f>IF('Data R2'!C386="","",'Data R2'!B386)</f>
        <v/>
      </c>
      <c r="C1382">
        <f>IF('Data R2'!C386="","",'Data R2'!C386)</f>
        <v/>
      </c>
      <c r="D1382">
        <f>IF('Data R2'!C386="","",'Data R2'!D386)</f>
        <v/>
      </c>
      <c r="E1382">
        <f>IF('Data R2'!C386="","",'Data R2'!E386)</f>
        <v/>
      </c>
      <c r="F1382">
        <f>IF('Data R2'!C386="","",'Data R2'!F386)</f>
        <v/>
      </c>
      <c r="G1382">
        <f>IF('Data R2'!C386="","",'Data R2'!AD386)</f>
        <v/>
      </c>
      <c r="H1382">
        <f>IF('Data R2'!C386="","",'Data R2'!AC386)</f>
        <v/>
      </c>
      <c r="I1382">
        <f>IF('Data R2'!C386="","",COUNTIF('Data R2'!J386,"&gt;0")+COUNTIF('Data R2'!L386,"&gt;0")+COUNTIF('Data R2'!N386,"&gt;0")+COUNTIF('Data R2'!P386,"&gt;0")+COUNTIF('Data R2'!R386,"&gt;0")+COUNTIF('Data R2'!T386,"&gt;0")+COUNTIF('Data R2'!V386,"&gt;0")+COUNTIF('Data R2'!X386,"&gt;0"))</f>
        <v/>
      </c>
      <c r="J1382">
        <f>IF('Data R2'!C386="","",IF((COUNTIF('Data R2'!K386,"&gt;0")+COUNTIF('Data R2'!M386,"&gt;0")+COUNTIF('Data R2'!O386,"&gt;0")+COUNTIF('Data R2'!Q386,"&gt;0")+COUNTIF('Data R2'!S386,"&gt;0")+COUNTIF('Data R2'!U386,"&gt;0")+COUNTIF('Data R2'!W386,"&gt;0")+COUNTIF('Data R2'!Y386,"&gt;0"))&gt;0,1,0))</f>
        <v/>
      </c>
      <c r="M1382" t="inlineStr">
        <is>
          <t>Data R</t>
        </is>
      </c>
    </row>
    <row r="1383">
      <c r="A1383" t="inlineStr">
        <is>
          <t>Regional 2</t>
        </is>
      </c>
      <c r="B1383">
        <f>IF('Data R2'!C387="","",'Data R2'!B387)</f>
        <v/>
      </c>
      <c r="C1383">
        <f>IF('Data R2'!C387="","",'Data R2'!C387)</f>
        <v/>
      </c>
      <c r="D1383">
        <f>IF('Data R2'!C387="","",'Data R2'!D387)</f>
        <v/>
      </c>
      <c r="E1383">
        <f>IF('Data R2'!C387="","",'Data R2'!E387)</f>
        <v/>
      </c>
      <c r="F1383">
        <f>IF('Data R2'!C387="","",'Data R2'!F387)</f>
        <v/>
      </c>
      <c r="G1383">
        <f>IF('Data R2'!C387="","",'Data R2'!AD387)</f>
        <v/>
      </c>
      <c r="H1383">
        <f>IF('Data R2'!C387="","",'Data R2'!AC387)</f>
        <v/>
      </c>
      <c r="I1383">
        <f>IF('Data R2'!C387="","",COUNTIF('Data R2'!J387,"&gt;0")+COUNTIF('Data R2'!L387,"&gt;0")+COUNTIF('Data R2'!N387,"&gt;0")+COUNTIF('Data R2'!P387,"&gt;0")+COUNTIF('Data R2'!R387,"&gt;0")+COUNTIF('Data R2'!T387,"&gt;0")+COUNTIF('Data R2'!V387,"&gt;0")+COUNTIF('Data R2'!X387,"&gt;0"))</f>
        <v/>
      </c>
      <c r="J1383">
        <f>IF('Data R2'!C387="","",IF((COUNTIF('Data R2'!K387,"&gt;0")+COUNTIF('Data R2'!M387,"&gt;0")+COUNTIF('Data R2'!O387,"&gt;0")+COUNTIF('Data R2'!Q387,"&gt;0")+COUNTIF('Data R2'!S387,"&gt;0")+COUNTIF('Data R2'!U387,"&gt;0")+COUNTIF('Data R2'!W387,"&gt;0")+COUNTIF('Data R2'!Y387,"&gt;0"))&gt;0,1,0))</f>
        <v/>
      </c>
      <c r="M1383" t="inlineStr">
        <is>
          <t>Data R</t>
        </is>
      </c>
    </row>
    <row r="1384">
      <c r="A1384" t="inlineStr">
        <is>
          <t>Regional 2</t>
        </is>
      </c>
      <c r="B1384">
        <f>IF('Data R2'!C388="","",'Data R2'!B388)</f>
        <v/>
      </c>
      <c r="C1384">
        <f>IF('Data R2'!C388="","",'Data R2'!C388)</f>
        <v/>
      </c>
      <c r="D1384">
        <f>IF('Data R2'!C388="","",'Data R2'!D388)</f>
        <v/>
      </c>
      <c r="E1384">
        <f>IF('Data R2'!C388="","",'Data R2'!E388)</f>
        <v/>
      </c>
      <c r="F1384">
        <f>IF('Data R2'!C388="","",'Data R2'!F388)</f>
        <v/>
      </c>
      <c r="G1384">
        <f>IF('Data R2'!C388="","",'Data R2'!AD388)</f>
        <v/>
      </c>
      <c r="H1384">
        <f>IF('Data R2'!C388="","",'Data R2'!AC388)</f>
        <v/>
      </c>
      <c r="I1384">
        <f>IF('Data R2'!C388="","",COUNTIF('Data R2'!J388,"&gt;0")+COUNTIF('Data R2'!L388,"&gt;0")+COUNTIF('Data R2'!N388,"&gt;0")+COUNTIF('Data R2'!P388,"&gt;0")+COUNTIF('Data R2'!R388,"&gt;0")+COUNTIF('Data R2'!T388,"&gt;0")+COUNTIF('Data R2'!V388,"&gt;0")+COUNTIF('Data R2'!X388,"&gt;0"))</f>
        <v/>
      </c>
      <c r="J1384">
        <f>IF('Data R2'!C388="","",IF((COUNTIF('Data R2'!K388,"&gt;0")+COUNTIF('Data R2'!M388,"&gt;0")+COUNTIF('Data R2'!O388,"&gt;0")+COUNTIF('Data R2'!Q388,"&gt;0")+COUNTIF('Data R2'!S388,"&gt;0")+COUNTIF('Data R2'!U388,"&gt;0")+COUNTIF('Data R2'!W388,"&gt;0")+COUNTIF('Data R2'!Y388,"&gt;0"))&gt;0,1,0))</f>
        <v/>
      </c>
      <c r="M1384" t="inlineStr">
        <is>
          <t>Data R</t>
        </is>
      </c>
    </row>
    <row r="1385">
      <c r="A1385" t="inlineStr">
        <is>
          <t>Regional 2</t>
        </is>
      </c>
      <c r="B1385">
        <f>IF('Data R2'!C389="","",'Data R2'!B389)</f>
        <v/>
      </c>
      <c r="C1385">
        <f>IF('Data R2'!C389="","",'Data R2'!C389)</f>
        <v/>
      </c>
      <c r="D1385">
        <f>IF('Data R2'!C389="","",'Data R2'!D389)</f>
        <v/>
      </c>
      <c r="E1385">
        <f>IF('Data R2'!C389="","",'Data R2'!E389)</f>
        <v/>
      </c>
      <c r="F1385">
        <f>IF('Data R2'!C389="","",'Data R2'!F389)</f>
        <v/>
      </c>
      <c r="G1385">
        <f>IF('Data R2'!C389="","",'Data R2'!AD389)</f>
        <v/>
      </c>
      <c r="H1385">
        <f>IF('Data R2'!C389="","",'Data R2'!AC389)</f>
        <v/>
      </c>
      <c r="I1385">
        <f>IF('Data R2'!C389="","",COUNTIF('Data R2'!J389,"&gt;0")+COUNTIF('Data R2'!L389,"&gt;0")+COUNTIF('Data R2'!N389,"&gt;0")+COUNTIF('Data R2'!P389,"&gt;0")+COUNTIF('Data R2'!R389,"&gt;0")+COUNTIF('Data R2'!T389,"&gt;0")+COUNTIF('Data R2'!V389,"&gt;0")+COUNTIF('Data R2'!X389,"&gt;0"))</f>
        <v/>
      </c>
      <c r="J1385">
        <f>IF('Data R2'!C389="","",IF((COUNTIF('Data R2'!K389,"&gt;0")+COUNTIF('Data R2'!M389,"&gt;0")+COUNTIF('Data R2'!O389,"&gt;0")+COUNTIF('Data R2'!Q389,"&gt;0")+COUNTIF('Data R2'!S389,"&gt;0")+COUNTIF('Data R2'!U389,"&gt;0")+COUNTIF('Data R2'!W389,"&gt;0")+COUNTIF('Data R2'!Y389,"&gt;0"))&gt;0,1,0))</f>
        <v/>
      </c>
      <c r="M1385" t="inlineStr">
        <is>
          <t>Data R</t>
        </is>
      </c>
    </row>
    <row r="1386">
      <c r="A1386" t="inlineStr">
        <is>
          <t>Regional 2</t>
        </is>
      </c>
      <c r="B1386">
        <f>IF('Data R2'!C390="","",'Data R2'!B390)</f>
        <v/>
      </c>
      <c r="C1386">
        <f>IF('Data R2'!C390="","",'Data R2'!C390)</f>
        <v/>
      </c>
      <c r="D1386">
        <f>IF('Data R2'!C390="","",'Data R2'!D390)</f>
        <v/>
      </c>
      <c r="E1386">
        <f>IF('Data R2'!C390="","",'Data R2'!E390)</f>
        <v/>
      </c>
      <c r="F1386">
        <f>IF('Data R2'!C390="","",'Data R2'!F390)</f>
        <v/>
      </c>
      <c r="G1386">
        <f>IF('Data R2'!C390="","",'Data R2'!AD390)</f>
        <v/>
      </c>
      <c r="H1386">
        <f>IF('Data R2'!C390="","",'Data R2'!AC390)</f>
        <v/>
      </c>
      <c r="I1386">
        <f>IF('Data R2'!C390="","",COUNTIF('Data R2'!J390,"&gt;0")+COUNTIF('Data R2'!L390,"&gt;0")+COUNTIF('Data R2'!N390,"&gt;0")+COUNTIF('Data R2'!P390,"&gt;0")+COUNTIF('Data R2'!R390,"&gt;0")+COUNTIF('Data R2'!T390,"&gt;0")+COUNTIF('Data R2'!V390,"&gt;0")+COUNTIF('Data R2'!X390,"&gt;0"))</f>
        <v/>
      </c>
      <c r="J1386">
        <f>IF('Data R2'!C390="","",IF((COUNTIF('Data R2'!K390,"&gt;0")+COUNTIF('Data R2'!M390,"&gt;0")+COUNTIF('Data R2'!O390,"&gt;0")+COUNTIF('Data R2'!Q390,"&gt;0")+COUNTIF('Data R2'!S390,"&gt;0")+COUNTIF('Data R2'!U390,"&gt;0")+COUNTIF('Data R2'!W390,"&gt;0")+COUNTIF('Data R2'!Y390,"&gt;0"))&gt;0,1,0))</f>
        <v/>
      </c>
      <c r="M1386" t="inlineStr">
        <is>
          <t>Data R</t>
        </is>
      </c>
    </row>
    <row r="1387">
      <c r="A1387" t="inlineStr">
        <is>
          <t>Regional 2</t>
        </is>
      </c>
      <c r="B1387">
        <f>IF('Data R2'!C391="","",'Data R2'!B391)</f>
        <v/>
      </c>
      <c r="C1387">
        <f>IF('Data R2'!C391="","",'Data R2'!C391)</f>
        <v/>
      </c>
      <c r="D1387">
        <f>IF('Data R2'!C391="","",'Data R2'!D391)</f>
        <v/>
      </c>
      <c r="E1387">
        <f>IF('Data R2'!C391="","",'Data R2'!E391)</f>
        <v/>
      </c>
      <c r="F1387">
        <f>IF('Data R2'!C391="","",'Data R2'!F391)</f>
        <v/>
      </c>
      <c r="G1387">
        <f>IF('Data R2'!C391="","",'Data R2'!AD391)</f>
        <v/>
      </c>
      <c r="H1387">
        <f>IF('Data R2'!C391="","",'Data R2'!AC391)</f>
        <v/>
      </c>
      <c r="I1387">
        <f>IF('Data R2'!C391="","",COUNTIF('Data R2'!J391,"&gt;0")+COUNTIF('Data R2'!L391,"&gt;0")+COUNTIF('Data R2'!N391,"&gt;0")+COUNTIF('Data R2'!P391,"&gt;0")+COUNTIF('Data R2'!R391,"&gt;0")+COUNTIF('Data R2'!T391,"&gt;0")+COUNTIF('Data R2'!V391,"&gt;0")+COUNTIF('Data R2'!X391,"&gt;0"))</f>
        <v/>
      </c>
      <c r="J1387">
        <f>IF('Data R2'!C391="","",IF((COUNTIF('Data R2'!K391,"&gt;0")+COUNTIF('Data R2'!M391,"&gt;0")+COUNTIF('Data R2'!O391,"&gt;0")+COUNTIF('Data R2'!Q391,"&gt;0")+COUNTIF('Data R2'!S391,"&gt;0")+COUNTIF('Data R2'!U391,"&gt;0")+COUNTIF('Data R2'!W391,"&gt;0")+COUNTIF('Data R2'!Y391,"&gt;0"))&gt;0,1,0))</f>
        <v/>
      </c>
      <c r="M1387" t="inlineStr">
        <is>
          <t>Data R</t>
        </is>
      </c>
    </row>
    <row r="1388">
      <c r="A1388" t="inlineStr">
        <is>
          <t>Regional 2</t>
        </is>
      </c>
      <c r="B1388">
        <f>IF('Data R2'!C392="","",'Data R2'!B392)</f>
        <v/>
      </c>
      <c r="C1388">
        <f>IF('Data R2'!C392="","",'Data R2'!C392)</f>
        <v/>
      </c>
      <c r="D1388">
        <f>IF('Data R2'!C392="","",'Data R2'!D392)</f>
        <v/>
      </c>
      <c r="E1388">
        <f>IF('Data R2'!C392="","",'Data R2'!E392)</f>
        <v/>
      </c>
      <c r="F1388">
        <f>IF('Data R2'!C392="","",'Data R2'!F392)</f>
        <v/>
      </c>
      <c r="G1388">
        <f>IF('Data R2'!C392="","",'Data R2'!AD392)</f>
        <v/>
      </c>
      <c r="H1388">
        <f>IF('Data R2'!C392="","",'Data R2'!AC392)</f>
        <v/>
      </c>
      <c r="I1388">
        <f>IF('Data R2'!C392="","",COUNTIF('Data R2'!J392,"&gt;0")+COUNTIF('Data R2'!L392,"&gt;0")+COUNTIF('Data R2'!N392,"&gt;0")+COUNTIF('Data R2'!P392,"&gt;0")+COUNTIF('Data R2'!R392,"&gt;0")+COUNTIF('Data R2'!T392,"&gt;0")+COUNTIF('Data R2'!V392,"&gt;0")+COUNTIF('Data R2'!X392,"&gt;0"))</f>
        <v/>
      </c>
      <c r="J1388">
        <f>IF('Data R2'!C392="","",IF((COUNTIF('Data R2'!K392,"&gt;0")+COUNTIF('Data R2'!M392,"&gt;0")+COUNTIF('Data R2'!O392,"&gt;0")+COUNTIF('Data R2'!Q392,"&gt;0")+COUNTIF('Data R2'!S392,"&gt;0")+COUNTIF('Data R2'!U392,"&gt;0")+COUNTIF('Data R2'!W392,"&gt;0")+COUNTIF('Data R2'!Y392,"&gt;0"))&gt;0,1,0))</f>
        <v/>
      </c>
      <c r="M1388" t="inlineStr">
        <is>
          <t>Data R</t>
        </is>
      </c>
    </row>
    <row r="1389">
      <c r="A1389" t="inlineStr">
        <is>
          <t>Regional 2</t>
        </is>
      </c>
      <c r="B1389">
        <f>IF('Data R2'!C393="","",'Data R2'!B393)</f>
        <v/>
      </c>
      <c r="C1389">
        <f>IF('Data R2'!C393="","",'Data R2'!C393)</f>
        <v/>
      </c>
      <c r="D1389">
        <f>IF('Data R2'!C393="","",'Data R2'!D393)</f>
        <v/>
      </c>
      <c r="E1389">
        <f>IF('Data R2'!C393="","",'Data R2'!E393)</f>
        <v/>
      </c>
      <c r="F1389">
        <f>IF('Data R2'!C393="","",'Data R2'!F393)</f>
        <v/>
      </c>
      <c r="G1389">
        <f>IF('Data R2'!C393="","",'Data R2'!AD393)</f>
        <v/>
      </c>
      <c r="H1389">
        <f>IF('Data R2'!C393="","",'Data R2'!AC393)</f>
        <v/>
      </c>
      <c r="I1389">
        <f>IF('Data R2'!C393="","",COUNTIF('Data R2'!J393,"&gt;0")+COUNTIF('Data R2'!L393,"&gt;0")+COUNTIF('Data R2'!N393,"&gt;0")+COUNTIF('Data R2'!P393,"&gt;0")+COUNTIF('Data R2'!R393,"&gt;0")+COUNTIF('Data R2'!T393,"&gt;0")+COUNTIF('Data R2'!V393,"&gt;0")+COUNTIF('Data R2'!X393,"&gt;0"))</f>
        <v/>
      </c>
      <c r="J1389">
        <f>IF('Data R2'!C393="","",IF((COUNTIF('Data R2'!K393,"&gt;0")+COUNTIF('Data R2'!M393,"&gt;0")+COUNTIF('Data R2'!O393,"&gt;0")+COUNTIF('Data R2'!Q393,"&gt;0")+COUNTIF('Data R2'!S393,"&gt;0")+COUNTIF('Data R2'!U393,"&gt;0")+COUNTIF('Data R2'!W393,"&gt;0")+COUNTIF('Data R2'!Y393,"&gt;0"))&gt;0,1,0))</f>
        <v/>
      </c>
      <c r="M1389" t="inlineStr">
        <is>
          <t>Data R</t>
        </is>
      </c>
    </row>
    <row r="1390">
      <c r="A1390" t="inlineStr">
        <is>
          <t>Regional 2</t>
        </is>
      </c>
      <c r="B1390">
        <f>IF('Data R2'!C394="","",'Data R2'!B394)</f>
        <v/>
      </c>
      <c r="C1390">
        <f>IF('Data R2'!C394="","",'Data R2'!C394)</f>
        <v/>
      </c>
      <c r="D1390">
        <f>IF('Data R2'!C394="","",'Data R2'!D394)</f>
        <v/>
      </c>
      <c r="E1390">
        <f>IF('Data R2'!C394="","",'Data R2'!E394)</f>
        <v/>
      </c>
      <c r="F1390">
        <f>IF('Data R2'!C394="","",'Data R2'!F394)</f>
        <v/>
      </c>
      <c r="G1390">
        <f>IF('Data R2'!C394="","",'Data R2'!AD394)</f>
        <v/>
      </c>
      <c r="H1390">
        <f>IF('Data R2'!C394="","",'Data R2'!AC394)</f>
        <v/>
      </c>
      <c r="I1390">
        <f>IF('Data R2'!C394="","",COUNTIF('Data R2'!J394,"&gt;0")+COUNTIF('Data R2'!L394,"&gt;0")+COUNTIF('Data R2'!N394,"&gt;0")+COUNTIF('Data R2'!P394,"&gt;0")+COUNTIF('Data R2'!R394,"&gt;0")+COUNTIF('Data R2'!T394,"&gt;0")+COUNTIF('Data R2'!V394,"&gt;0")+COUNTIF('Data R2'!X394,"&gt;0"))</f>
        <v/>
      </c>
      <c r="J1390">
        <f>IF('Data R2'!C394="","",IF((COUNTIF('Data R2'!K394,"&gt;0")+COUNTIF('Data R2'!M394,"&gt;0")+COUNTIF('Data R2'!O394,"&gt;0")+COUNTIF('Data R2'!Q394,"&gt;0")+COUNTIF('Data R2'!S394,"&gt;0")+COUNTIF('Data R2'!U394,"&gt;0")+COUNTIF('Data R2'!W394,"&gt;0")+COUNTIF('Data R2'!Y394,"&gt;0"))&gt;0,1,0))</f>
        <v/>
      </c>
      <c r="M1390" t="inlineStr">
        <is>
          <t>Data R</t>
        </is>
      </c>
    </row>
    <row r="1391">
      <c r="A1391" t="inlineStr">
        <is>
          <t>Regional 2</t>
        </is>
      </c>
      <c r="B1391">
        <f>IF('Data R2'!C395="","",'Data R2'!B395)</f>
        <v/>
      </c>
      <c r="C1391">
        <f>IF('Data R2'!C395="","",'Data R2'!C395)</f>
        <v/>
      </c>
      <c r="D1391">
        <f>IF('Data R2'!C395="","",'Data R2'!D395)</f>
        <v/>
      </c>
      <c r="E1391">
        <f>IF('Data R2'!C395="","",'Data R2'!E395)</f>
        <v/>
      </c>
      <c r="F1391">
        <f>IF('Data R2'!C395="","",'Data R2'!F395)</f>
        <v/>
      </c>
      <c r="G1391">
        <f>IF('Data R2'!C395="","",'Data R2'!AD395)</f>
        <v/>
      </c>
      <c r="H1391">
        <f>IF('Data R2'!C395="","",'Data R2'!AC395)</f>
        <v/>
      </c>
      <c r="I1391">
        <f>IF('Data R2'!C395="","",COUNTIF('Data R2'!J395,"&gt;0")+COUNTIF('Data R2'!L395,"&gt;0")+COUNTIF('Data R2'!N395,"&gt;0")+COUNTIF('Data R2'!P395,"&gt;0")+COUNTIF('Data R2'!R395,"&gt;0")+COUNTIF('Data R2'!T395,"&gt;0")+COUNTIF('Data R2'!V395,"&gt;0")+COUNTIF('Data R2'!X395,"&gt;0"))</f>
        <v/>
      </c>
      <c r="J1391">
        <f>IF('Data R2'!C395="","",IF((COUNTIF('Data R2'!K395,"&gt;0")+COUNTIF('Data R2'!M395,"&gt;0")+COUNTIF('Data R2'!O395,"&gt;0")+COUNTIF('Data R2'!Q395,"&gt;0")+COUNTIF('Data R2'!S395,"&gt;0")+COUNTIF('Data R2'!U395,"&gt;0")+COUNTIF('Data R2'!W395,"&gt;0")+COUNTIF('Data R2'!Y395,"&gt;0"))&gt;0,1,0))</f>
        <v/>
      </c>
      <c r="M1391" t="inlineStr">
        <is>
          <t>Data R</t>
        </is>
      </c>
    </row>
    <row r="1392">
      <c r="A1392" t="inlineStr">
        <is>
          <t>Regional 2</t>
        </is>
      </c>
      <c r="B1392">
        <f>IF('Data R2'!C396="","",'Data R2'!B396)</f>
        <v/>
      </c>
      <c r="C1392">
        <f>IF('Data R2'!C396="","",'Data R2'!C396)</f>
        <v/>
      </c>
      <c r="D1392">
        <f>IF('Data R2'!C396="","",'Data R2'!D396)</f>
        <v/>
      </c>
      <c r="E1392">
        <f>IF('Data R2'!C396="","",'Data R2'!E396)</f>
        <v/>
      </c>
      <c r="F1392">
        <f>IF('Data R2'!C396="","",'Data R2'!F396)</f>
        <v/>
      </c>
      <c r="G1392">
        <f>IF('Data R2'!C396="","",'Data R2'!AD396)</f>
        <v/>
      </c>
      <c r="H1392">
        <f>IF('Data R2'!C396="","",'Data R2'!AC396)</f>
        <v/>
      </c>
      <c r="I1392">
        <f>IF('Data R2'!C396="","",COUNTIF('Data R2'!J396,"&gt;0")+COUNTIF('Data R2'!L396,"&gt;0")+COUNTIF('Data R2'!N396,"&gt;0")+COUNTIF('Data R2'!P396,"&gt;0")+COUNTIF('Data R2'!R396,"&gt;0")+COUNTIF('Data R2'!T396,"&gt;0")+COUNTIF('Data R2'!V396,"&gt;0")+COUNTIF('Data R2'!X396,"&gt;0"))</f>
        <v/>
      </c>
      <c r="J1392">
        <f>IF('Data R2'!C396="","",IF((COUNTIF('Data R2'!K396,"&gt;0")+COUNTIF('Data R2'!M396,"&gt;0")+COUNTIF('Data R2'!O396,"&gt;0")+COUNTIF('Data R2'!Q396,"&gt;0")+COUNTIF('Data R2'!S396,"&gt;0")+COUNTIF('Data R2'!U396,"&gt;0")+COUNTIF('Data R2'!W396,"&gt;0")+COUNTIF('Data R2'!Y396,"&gt;0"))&gt;0,1,0))</f>
        <v/>
      </c>
      <c r="M1392" t="inlineStr">
        <is>
          <t>Data R</t>
        </is>
      </c>
    </row>
    <row r="1393">
      <c r="A1393" t="inlineStr">
        <is>
          <t>Regional 2</t>
        </is>
      </c>
      <c r="B1393">
        <f>IF('Data R2'!C397="","",'Data R2'!B397)</f>
        <v/>
      </c>
      <c r="C1393">
        <f>IF('Data R2'!C397="","",'Data R2'!C397)</f>
        <v/>
      </c>
      <c r="D1393">
        <f>IF('Data R2'!C397="","",'Data R2'!D397)</f>
        <v/>
      </c>
      <c r="E1393">
        <f>IF('Data R2'!C397="","",'Data R2'!E397)</f>
        <v/>
      </c>
      <c r="F1393">
        <f>IF('Data R2'!C397="","",'Data R2'!F397)</f>
        <v/>
      </c>
      <c r="G1393">
        <f>IF('Data R2'!C397="","",'Data R2'!AD397)</f>
        <v/>
      </c>
      <c r="H1393">
        <f>IF('Data R2'!C397="","",'Data R2'!AC397)</f>
        <v/>
      </c>
      <c r="I1393">
        <f>IF('Data R2'!C397="","",COUNTIF('Data R2'!J397,"&gt;0")+COUNTIF('Data R2'!L397,"&gt;0")+COUNTIF('Data R2'!N397,"&gt;0")+COUNTIF('Data R2'!P397,"&gt;0")+COUNTIF('Data R2'!R397,"&gt;0")+COUNTIF('Data R2'!T397,"&gt;0")+COUNTIF('Data R2'!V397,"&gt;0")+COUNTIF('Data R2'!X397,"&gt;0"))</f>
        <v/>
      </c>
      <c r="J1393">
        <f>IF('Data R2'!C397="","",IF((COUNTIF('Data R2'!K397,"&gt;0")+COUNTIF('Data R2'!M397,"&gt;0")+COUNTIF('Data R2'!O397,"&gt;0")+COUNTIF('Data R2'!Q397,"&gt;0")+COUNTIF('Data R2'!S397,"&gt;0")+COUNTIF('Data R2'!U397,"&gt;0")+COUNTIF('Data R2'!W397,"&gt;0")+COUNTIF('Data R2'!Y397,"&gt;0"))&gt;0,1,0))</f>
        <v/>
      </c>
      <c r="M1393" t="inlineStr">
        <is>
          <t>Data R</t>
        </is>
      </c>
    </row>
    <row r="1394">
      <c r="A1394" t="inlineStr">
        <is>
          <t>Regional 2</t>
        </is>
      </c>
      <c r="B1394">
        <f>IF('Data R2'!C398="","",'Data R2'!B398)</f>
        <v/>
      </c>
      <c r="C1394">
        <f>IF('Data R2'!C398="","",'Data R2'!C398)</f>
        <v/>
      </c>
      <c r="D1394">
        <f>IF('Data R2'!C398="","",'Data R2'!D398)</f>
        <v/>
      </c>
      <c r="E1394">
        <f>IF('Data R2'!C398="","",'Data R2'!E398)</f>
        <v/>
      </c>
      <c r="F1394">
        <f>IF('Data R2'!C398="","",'Data R2'!F398)</f>
        <v/>
      </c>
      <c r="G1394">
        <f>IF('Data R2'!C398="","",'Data R2'!AD398)</f>
        <v/>
      </c>
      <c r="H1394">
        <f>IF('Data R2'!C398="","",'Data R2'!AC398)</f>
        <v/>
      </c>
      <c r="I1394">
        <f>IF('Data R2'!C398="","",COUNTIF('Data R2'!J398,"&gt;0")+COUNTIF('Data R2'!L398,"&gt;0")+COUNTIF('Data R2'!N398,"&gt;0")+COUNTIF('Data R2'!P398,"&gt;0")+COUNTIF('Data R2'!R398,"&gt;0")+COUNTIF('Data R2'!T398,"&gt;0")+COUNTIF('Data R2'!V398,"&gt;0")+COUNTIF('Data R2'!X398,"&gt;0"))</f>
        <v/>
      </c>
      <c r="J1394">
        <f>IF('Data R2'!C398="","",IF((COUNTIF('Data R2'!K398,"&gt;0")+COUNTIF('Data R2'!M398,"&gt;0")+COUNTIF('Data R2'!O398,"&gt;0")+COUNTIF('Data R2'!Q398,"&gt;0")+COUNTIF('Data R2'!S398,"&gt;0")+COUNTIF('Data R2'!U398,"&gt;0")+COUNTIF('Data R2'!W398,"&gt;0")+COUNTIF('Data R2'!Y398,"&gt;0"))&gt;0,1,0))</f>
        <v/>
      </c>
      <c r="M1394" t="inlineStr">
        <is>
          <t>Data R</t>
        </is>
      </c>
    </row>
    <row r="1395">
      <c r="A1395" t="inlineStr">
        <is>
          <t>Regional 2</t>
        </is>
      </c>
      <c r="B1395">
        <f>IF('Data R2'!C399="","",'Data R2'!B399)</f>
        <v/>
      </c>
      <c r="C1395">
        <f>IF('Data R2'!C399="","",'Data R2'!C399)</f>
        <v/>
      </c>
      <c r="D1395">
        <f>IF('Data R2'!C399="","",'Data R2'!D399)</f>
        <v/>
      </c>
      <c r="E1395">
        <f>IF('Data R2'!C399="","",'Data R2'!E399)</f>
        <v/>
      </c>
      <c r="F1395">
        <f>IF('Data R2'!C399="","",'Data R2'!F399)</f>
        <v/>
      </c>
      <c r="G1395">
        <f>IF('Data R2'!C399="","",'Data R2'!AD399)</f>
        <v/>
      </c>
      <c r="H1395">
        <f>IF('Data R2'!C399="","",'Data R2'!AC399)</f>
        <v/>
      </c>
      <c r="I1395">
        <f>IF('Data R2'!C399="","",COUNTIF('Data R2'!J399,"&gt;0")+COUNTIF('Data R2'!L399,"&gt;0")+COUNTIF('Data R2'!N399,"&gt;0")+COUNTIF('Data R2'!P399,"&gt;0")+COUNTIF('Data R2'!R399,"&gt;0")+COUNTIF('Data R2'!T399,"&gt;0")+COUNTIF('Data R2'!V399,"&gt;0")+COUNTIF('Data R2'!X399,"&gt;0"))</f>
        <v/>
      </c>
      <c r="J1395">
        <f>IF('Data R2'!C399="","",IF((COUNTIF('Data R2'!K399,"&gt;0")+COUNTIF('Data R2'!M399,"&gt;0")+COUNTIF('Data R2'!O399,"&gt;0")+COUNTIF('Data R2'!Q399,"&gt;0")+COUNTIF('Data R2'!S399,"&gt;0")+COUNTIF('Data R2'!U399,"&gt;0")+COUNTIF('Data R2'!W399,"&gt;0")+COUNTIF('Data R2'!Y399,"&gt;0"))&gt;0,1,0))</f>
        <v/>
      </c>
      <c r="M1395" t="inlineStr">
        <is>
          <t>Data R</t>
        </is>
      </c>
    </row>
    <row r="1396">
      <c r="A1396" t="inlineStr">
        <is>
          <t>Regional 2</t>
        </is>
      </c>
      <c r="B1396">
        <f>IF('Data R2'!C400="","",'Data R2'!B400)</f>
        <v/>
      </c>
      <c r="C1396">
        <f>IF('Data R2'!C400="","",'Data R2'!C400)</f>
        <v/>
      </c>
      <c r="D1396">
        <f>IF('Data R2'!C400="","",'Data R2'!D400)</f>
        <v/>
      </c>
      <c r="E1396">
        <f>IF('Data R2'!C400="","",'Data R2'!E400)</f>
        <v/>
      </c>
      <c r="F1396">
        <f>IF('Data R2'!C400="","",'Data R2'!F400)</f>
        <v/>
      </c>
      <c r="G1396">
        <f>IF('Data R2'!C400="","",'Data R2'!AD400)</f>
        <v/>
      </c>
      <c r="H1396">
        <f>IF('Data R2'!C400="","",'Data R2'!AC400)</f>
        <v/>
      </c>
      <c r="I1396">
        <f>IF('Data R2'!C400="","",COUNTIF('Data R2'!J400,"&gt;0")+COUNTIF('Data R2'!L400,"&gt;0")+COUNTIF('Data R2'!N400,"&gt;0")+COUNTIF('Data R2'!P400,"&gt;0")+COUNTIF('Data R2'!R400,"&gt;0")+COUNTIF('Data R2'!T400,"&gt;0")+COUNTIF('Data R2'!V400,"&gt;0")+COUNTIF('Data R2'!X400,"&gt;0"))</f>
        <v/>
      </c>
      <c r="J1396">
        <f>IF('Data R2'!C400="","",IF((COUNTIF('Data R2'!K400,"&gt;0")+COUNTIF('Data R2'!M400,"&gt;0")+COUNTIF('Data R2'!O400,"&gt;0")+COUNTIF('Data R2'!Q400,"&gt;0")+COUNTIF('Data R2'!S400,"&gt;0")+COUNTIF('Data R2'!U400,"&gt;0")+COUNTIF('Data R2'!W400,"&gt;0")+COUNTIF('Data R2'!Y400,"&gt;0"))&gt;0,1,0))</f>
        <v/>
      </c>
      <c r="M1396" t="inlineStr">
        <is>
          <t>Data R</t>
        </is>
      </c>
    </row>
    <row r="1397">
      <c r="A1397" t="inlineStr">
        <is>
          <t>Regional 2</t>
        </is>
      </c>
      <c r="B1397">
        <f>IF('Data R2'!C401="","",'Data R2'!B401)</f>
        <v/>
      </c>
      <c r="C1397">
        <f>IF('Data R2'!C401="","",'Data R2'!C401)</f>
        <v/>
      </c>
      <c r="D1397">
        <f>IF('Data R2'!C401="","",'Data R2'!D401)</f>
        <v/>
      </c>
      <c r="E1397">
        <f>IF('Data R2'!C401="","",'Data R2'!E401)</f>
        <v/>
      </c>
      <c r="F1397">
        <f>IF('Data R2'!C401="","",'Data R2'!F401)</f>
        <v/>
      </c>
      <c r="G1397">
        <f>IF('Data R2'!C401="","",'Data R2'!AD401)</f>
        <v/>
      </c>
      <c r="H1397">
        <f>IF('Data R2'!C401="","",'Data R2'!AC401)</f>
        <v/>
      </c>
      <c r="I1397">
        <f>IF('Data R2'!C401="","",COUNTIF('Data R2'!J401,"&gt;0")+COUNTIF('Data R2'!L401,"&gt;0")+COUNTIF('Data R2'!N401,"&gt;0")+COUNTIF('Data R2'!P401,"&gt;0")+COUNTIF('Data R2'!R401,"&gt;0")+COUNTIF('Data R2'!T401,"&gt;0")+COUNTIF('Data R2'!V401,"&gt;0")+COUNTIF('Data R2'!X401,"&gt;0"))</f>
        <v/>
      </c>
      <c r="J1397">
        <f>IF('Data R2'!C401="","",IF((COUNTIF('Data R2'!K401,"&gt;0")+COUNTIF('Data R2'!M401,"&gt;0")+COUNTIF('Data R2'!O401,"&gt;0")+COUNTIF('Data R2'!Q401,"&gt;0")+COUNTIF('Data R2'!S401,"&gt;0")+COUNTIF('Data R2'!U401,"&gt;0")+COUNTIF('Data R2'!W401,"&gt;0")+COUNTIF('Data R2'!Y401,"&gt;0"))&gt;0,1,0))</f>
        <v/>
      </c>
      <c r="M1397" t="inlineStr">
        <is>
          <t>Data R</t>
        </is>
      </c>
    </row>
    <row r="1398">
      <c r="A1398" t="inlineStr">
        <is>
          <t>Regional 2</t>
        </is>
      </c>
      <c r="B1398">
        <f>IF('Data R2'!C402="","",'Data R2'!B402)</f>
        <v/>
      </c>
      <c r="C1398">
        <f>IF('Data R2'!C402="","",'Data R2'!C402)</f>
        <v/>
      </c>
      <c r="D1398">
        <f>IF('Data R2'!C402="","",'Data R2'!D402)</f>
        <v/>
      </c>
      <c r="E1398">
        <f>IF('Data R2'!C402="","",'Data R2'!E402)</f>
        <v/>
      </c>
      <c r="F1398">
        <f>IF('Data R2'!C402="","",'Data R2'!F402)</f>
        <v/>
      </c>
      <c r="G1398">
        <f>IF('Data R2'!C402="","",'Data R2'!AD402)</f>
        <v/>
      </c>
      <c r="H1398">
        <f>IF('Data R2'!C402="","",'Data R2'!AC402)</f>
        <v/>
      </c>
      <c r="I1398">
        <f>IF('Data R2'!C402="","",COUNTIF('Data R2'!J402,"&gt;0")+COUNTIF('Data R2'!L402,"&gt;0")+COUNTIF('Data R2'!N402,"&gt;0")+COUNTIF('Data R2'!P402,"&gt;0")+COUNTIF('Data R2'!R402,"&gt;0")+COUNTIF('Data R2'!T402,"&gt;0")+COUNTIF('Data R2'!V402,"&gt;0")+COUNTIF('Data R2'!X402,"&gt;0"))</f>
        <v/>
      </c>
      <c r="J1398">
        <f>IF('Data R2'!C402="","",IF((COUNTIF('Data R2'!K402,"&gt;0")+COUNTIF('Data R2'!M402,"&gt;0")+COUNTIF('Data R2'!O402,"&gt;0")+COUNTIF('Data R2'!Q402,"&gt;0")+COUNTIF('Data R2'!S402,"&gt;0")+COUNTIF('Data R2'!U402,"&gt;0")+COUNTIF('Data R2'!W402,"&gt;0")+COUNTIF('Data R2'!Y402,"&gt;0"))&gt;0,1,0))</f>
        <v/>
      </c>
      <c r="M1398" t="inlineStr">
        <is>
          <t>Data R</t>
        </is>
      </c>
    </row>
    <row r="1399">
      <c r="A1399" t="inlineStr">
        <is>
          <t>Regional 2</t>
        </is>
      </c>
      <c r="B1399">
        <f>IF('Data R2'!C403="","",'Data R2'!B403)</f>
        <v/>
      </c>
      <c r="C1399">
        <f>IF('Data R2'!C403="","",'Data R2'!C403)</f>
        <v/>
      </c>
      <c r="D1399">
        <f>IF('Data R2'!C403="","",'Data R2'!D403)</f>
        <v/>
      </c>
      <c r="E1399">
        <f>IF('Data R2'!C403="","",'Data R2'!E403)</f>
        <v/>
      </c>
      <c r="F1399">
        <f>IF('Data R2'!C403="","",'Data R2'!F403)</f>
        <v/>
      </c>
      <c r="G1399">
        <f>IF('Data R2'!C403="","",'Data R2'!AD403)</f>
        <v/>
      </c>
      <c r="H1399">
        <f>IF('Data R2'!C403="","",'Data R2'!AC403)</f>
        <v/>
      </c>
      <c r="I1399">
        <f>IF('Data R2'!C403="","",COUNTIF('Data R2'!J403,"&gt;0")+COUNTIF('Data R2'!L403,"&gt;0")+COUNTIF('Data R2'!N403,"&gt;0")+COUNTIF('Data R2'!P403,"&gt;0")+COUNTIF('Data R2'!R403,"&gt;0")+COUNTIF('Data R2'!T403,"&gt;0")+COUNTIF('Data R2'!V403,"&gt;0")+COUNTIF('Data R2'!X403,"&gt;0"))</f>
        <v/>
      </c>
      <c r="J1399">
        <f>IF('Data R2'!C403="","",IF((COUNTIF('Data R2'!K403,"&gt;0")+COUNTIF('Data R2'!M403,"&gt;0")+COUNTIF('Data R2'!O403,"&gt;0")+COUNTIF('Data R2'!Q403,"&gt;0")+COUNTIF('Data R2'!S403,"&gt;0")+COUNTIF('Data R2'!U403,"&gt;0")+COUNTIF('Data R2'!W403,"&gt;0")+COUNTIF('Data R2'!Y403,"&gt;0"))&gt;0,1,0))</f>
        <v/>
      </c>
      <c r="M1399" t="inlineStr">
        <is>
          <t>Data R</t>
        </is>
      </c>
    </row>
    <row r="1400">
      <c r="A1400" t="inlineStr">
        <is>
          <t>Regional 2</t>
        </is>
      </c>
      <c r="B1400">
        <f>IF('Data R2'!C404="","",'Data R2'!B404)</f>
        <v/>
      </c>
      <c r="C1400">
        <f>IF('Data R2'!C404="","",'Data R2'!C404)</f>
        <v/>
      </c>
      <c r="D1400">
        <f>IF('Data R2'!C404="","",'Data R2'!D404)</f>
        <v/>
      </c>
      <c r="E1400">
        <f>IF('Data R2'!C404="","",'Data R2'!E404)</f>
        <v/>
      </c>
      <c r="F1400">
        <f>IF('Data R2'!C404="","",'Data R2'!F404)</f>
        <v/>
      </c>
      <c r="G1400">
        <f>IF('Data R2'!C404="","",'Data R2'!AD404)</f>
        <v/>
      </c>
      <c r="H1400">
        <f>IF('Data R2'!C404="","",'Data R2'!AC404)</f>
        <v/>
      </c>
      <c r="I1400">
        <f>IF('Data R2'!C404="","",COUNTIF('Data R2'!J404,"&gt;0")+COUNTIF('Data R2'!L404,"&gt;0")+COUNTIF('Data R2'!N404,"&gt;0")+COUNTIF('Data R2'!P404,"&gt;0")+COUNTIF('Data R2'!R404,"&gt;0")+COUNTIF('Data R2'!T404,"&gt;0")+COUNTIF('Data R2'!V404,"&gt;0")+COUNTIF('Data R2'!X404,"&gt;0"))</f>
        <v/>
      </c>
      <c r="J1400">
        <f>IF('Data R2'!C404="","",IF((COUNTIF('Data R2'!K404,"&gt;0")+COUNTIF('Data R2'!M404,"&gt;0")+COUNTIF('Data R2'!O404,"&gt;0")+COUNTIF('Data R2'!Q404,"&gt;0")+COUNTIF('Data R2'!S404,"&gt;0")+COUNTIF('Data R2'!U404,"&gt;0")+COUNTIF('Data R2'!W404,"&gt;0")+COUNTIF('Data R2'!Y404,"&gt;0"))&gt;0,1,0))</f>
        <v/>
      </c>
      <c r="M1400" t="inlineStr">
        <is>
          <t>Data R</t>
        </is>
      </c>
    </row>
    <row r="1401">
      <c r="A1401" t="inlineStr">
        <is>
          <t>Regional 2</t>
        </is>
      </c>
      <c r="B1401">
        <f>IF('Data R2'!C405="","",'Data R2'!B405)</f>
        <v/>
      </c>
      <c r="C1401">
        <f>IF('Data R2'!C405="","",'Data R2'!C405)</f>
        <v/>
      </c>
      <c r="D1401">
        <f>IF('Data R2'!C405="","",'Data R2'!D405)</f>
        <v/>
      </c>
      <c r="E1401">
        <f>IF('Data R2'!C405="","",'Data R2'!E405)</f>
        <v/>
      </c>
      <c r="F1401">
        <f>IF('Data R2'!C405="","",'Data R2'!F405)</f>
        <v/>
      </c>
      <c r="G1401">
        <f>IF('Data R2'!C405="","",'Data R2'!AD405)</f>
        <v/>
      </c>
      <c r="H1401">
        <f>IF('Data R2'!C405="","",'Data R2'!AC405)</f>
        <v/>
      </c>
      <c r="I1401">
        <f>IF('Data R2'!C405="","",COUNTIF('Data R2'!J405,"&gt;0")+COUNTIF('Data R2'!L405,"&gt;0")+COUNTIF('Data R2'!N405,"&gt;0")+COUNTIF('Data R2'!P405,"&gt;0")+COUNTIF('Data R2'!R405,"&gt;0")+COUNTIF('Data R2'!T405,"&gt;0")+COUNTIF('Data R2'!V405,"&gt;0")+COUNTIF('Data R2'!X405,"&gt;0"))</f>
        <v/>
      </c>
      <c r="J1401">
        <f>IF('Data R2'!C405="","",IF((COUNTIF('Data R2'!K405,"&gt;0")+COUNTIF('Data R2'!M405,"&gt;0")+COUNTIF('Data R2'!O405,"&gt;0")+COUNTIF('Data R2'!Q405,"&gt;0")+COUNTIF('Data R2'!S405,"&gt;0")+COUNTIF('Data R2'!U405,"&gt;0")+COUNTIF('Data R2'!W405,"&gt;0")+COUNTIF('Data R2'!Y405,"&gt;0"))&gt;0,1,0))</f>
        <v/>
      </c>
      <c r="M1401" t="inlineStr">
        <is>
          <t>Data R</t>
        </is>
      </c>
    </row>
    <row r="1402">
      <c r="A1402" t="inlineStr">
        <is>
          <t>Regional 2</t>
        </is>
      </c>
      <c r="B1402">
        <f>IF('Data R2'!C406="","",'Data R2'!B406)</f>
        <v/>
      </c>
      <c r="C1402">
        <f>IF('Data R2'!C406="","",'Data R2'!C406)</f>
        <v/>
      </c>
      <c r="D1402">
        <f>IF('Data R2'!C406="","",'Data R2'!D406)</f>
        <v/>
      </c>
      <c r="E1402">
        <f>IF('Data R2'!C406="","",'Data R2'!E406)</f>
        <v/>
      </c>
      <c r="F1402">
        <f>IF('Data R2'!C406="","",'Data R2'!F406)</f>
        <v/>
      </c>
      <c r="G1402">
        <f>IF('Data R2'!C406="","",'Data R2'!AD406)</f>
        <v/>
      </c>
      <c r="H1402">
        <f>IF('Data R2'!C406="","",'Data R2'!AC406)</f>
        <v/>
      </c>
      <c r="I1402">
        <f>IF('Data R2'!C406="","",COUNTIF('Data R2'!J406,"&gt;0")+COUNTIF('Data R2'!L406,"&gt;0")+COUNTIF('Data R2'!N406,"&gt;0")+COUNTIF('Data R2'!P406,"&gt;0")+COUNTIF('Data R2'!R406,"&gt;0")+COUNTIF('Data R2'!T406,"&gt;0")+COUNTIF('Data R2'!V406,"&gt;0")+COUNTIF('Data R2'!X406,"&gt;0"))</f>
        <v/>
      </c>
      <c r="J1402">
        <f>IF('Data R2'!C406="","",IF((COUNTIF('Data R2'!K406,"&gt;0")+COUNTIF('Data R2'!M406,"&gt;0")+COUNTIF('Data R2'!O406,"&gt;0")+COUNTIF('Data R2'!Q406,"&gt;0")+COUNTIF('Data R2'!S406,"&gt;0")+COUNTIF('Data R2'!U406,"&gt;0")+COUNTIF('Data R2'!W406,"&gt;0")+COUNTIF('Data R2'!Y406,"&gt;0"))&gt;0,1,0))</f>
        <v/>
      </c>
      <c r="M1402" t="inlineStr">
        <is>
          <t>Data R</t>
        </is>
      </c>
    </row>
    <row r="1403">
      <c r="A1403" t="inlineStr">
        <is>
          <t>Regional 2</t>
        </is>
      </c>
      <c r="B1403">
        <f>IF('Data R2'!C407="","",'Data R2'!B407)</f>
        <v/>
      </c>
      <c r="C1403">
        <f>IF('Data R2'!C407="","",'Data R2'!C407)</f>
        <v/>
      </c>
      <c r="D1403">
        <f>IF('Data R2'!C407="","",'Data R2'!D407)</f>
        <v/>
      </c>
      <c r="E1403">
        <f>IF('Data R2'!C407="","",'Data R2'!E407)</f>
        <v/>
      </c>
      <c r="F1403">
        <f>IF('Data R2'!C407="","",'Data R2'!F407)</f>
        <v/>
      </c>
      <c r="G1403">
        <f>IF('Data R2'!C407="","",'Data R2'!AD407)</f>
        <v/>
      </c>
      <c r="H1403">
        <f>IF('Data R2'!C407="","",'Data R2'!AC407)</f>
        <v/>
      </c>
      <c r="I1403">
        <f>IF('Data R2'!C407="","",COUNTIF('Data R2'!J407,"&gt;0")+COUNTIF('Data R2'!L407,"&gt;0")+COUNTIF('Data R2'!N407,"&gt;0")+COUNTIF('Data R2'!P407,"&gt;0")+COUNTIF('Data R2'!R407,"&gt;0")+COUNTIF('Data R2'!T407,"&gt;0")+COUNTIF('Data R2'!V407,"&gt;0")+COUNTIF('Data R2'!X407,"&gt;0"))</f>
        <v/>
      </c>
      <c r="J1403">
        <f>IF('Data R2'!C407="","",IF((COUNTIF('Data R2'!K407,"&gt;0")+COUNTIF('Data R2'!M407,"&gt;0")+COUNTIF('Data R2'!O407,"&gt;0")+COUNTIF('Data R2'!Q407,"&gt;0")+COUNTIF('Data R2'!S407,"&gt;0")+COUNTIF('Data R2'!U407,"&gt;0")+COUNTIF('Data R2'!W407,"&gt;0")+COUNTIF('Data R2'!Y407,"&gt;0"))&gt;0,1,0))</f>
        <v/>
      </c>
      <c r="M1403" t="inlineStr">
        <is>
          <t>Data R</t>
        </is>
      </c>
    </row>
    <row r="1404">
      <c r="A1404" t="inlineStr">
        <is>
          <t>Regional 2</t>
        </is>
      </c>
      <c r="B1404">
        <f>IF('Data R2'!C408="","",'Data R2'!B408)</f>
        <v/>
      </c>
      <c r="C1404">
        <f>IF('Data R2'!C408="","",'Data R2'!C408)</f>
        <v/>
      </c>
      <c r="D1404">
        <f>IF('Data R2'!C408="","",'Data R2'!D408)</f>
        <v/>
      </c>
      <c r="E1404">
        <f>IF('Data R2'!C408="","",'Data R2'!E408)</f>
        <v/>
      </c>
      <c r="F1404">
        <f>IF('Data R2'!C408="","",'Data R2'!F408)</f>
        <v/>
      </c>
      <c r="G1404">
        <f>IF('Data R2'!C408="","",'Data R2'!AD408)</f>
        <v/>
      </c>
      <c r="H1404">
        <f>IF('Data R2'!C408="","",'Data R2'!AC408)</f>
        <v/>
      </c>
      <c r="I1404">
        <f>IF('Data R2'!C408="","",COUNTIF('Data R2'!J408,"&gt;0")+COUNTIF('Data R2'!L408,"&gt;0")+COUNTIF('Data R2'!N408,"&gt;0")+COUNTIF('Data R2'!P408,"&gt;0")+COUNTIF('Data R2'!R408,"&gt;0")+COUNTIF('Data R2'!T408,"&gt;0")+COUNTIF('Data R2'!V408,"&gt;0")+COUNTIF('Data R2'!X408,"&gt;0"))</f>
        <v/>
      </c>
      <c r="J1404">
        <f>IF('Data R2'!C408="","",IF((COUNTIF('Data R2'!K408,"&gt;0")+COUNTIF('Data R2'!M408,"&gt;0")+COUNTIF('Data R2'!O408,"&gt;0")+COUNTIF('Data R2'!Q408,"&gt;0")+COUNTIF('Data R2'!S408,"&gt;0")+COUNTIF('Data R2'!U408,"&gt;0")+COUNTIF('Data R2'!W408,"&gt;0")+COUNTIF('Data R2'!Y408,"&gt;0"))&gt;0,1,0))</f>
        <v/>
      </c>
      <c r="M1404" t="inlineStr">
        <is>
          <t>Data R</t>
        </is>
      </c>
    </row>
    <row r="1405">
      <c r="A1405" t="inlineStr">
        <is>
          <t>Regional 2</t>
        </is>
      </c>
      <c r="B1405">
        <f>IF('Data R2'!C409="","",'Data R2'!B409)</f>
        <v/>
      </c>
      <c r="C1405">
        <f>IF('Data R2'!C409="","",'Data R2'!C409)</f>
        <v/>
      </c>
      <c r="D1405">
        <f>IF('Data R2'!C409="","",'Data R2'!D409)</f>
        <v/>
      </c>
      <c r="E1405">
        <f>IF('Data R2'!C409="","",'Data R2'!E409)</f>
        <v/>
      </c>
      <c r="F1405">
        <f>IF('Data R2'!C409="","",'Data R2'!F409)</f>
        <v/>
      </c>
      <c r="G1405">
        <f>IF('Data R2'!C409="","",'Data R2'!AD409)</f>
        <v/>
      </c>
      <c r="H1405">
        <f>IF('Data R2'!C409="","",'Data R2'!AC409)</f>
        <v/>
      </c>
      <c r="I1405">
        <f>IF('Data R2'!C409="","",COUNTIF('Data R2'!J409,"&gt;0")+COUNTIF('Data R2'!L409,"&gt;0")+COUNTIF('Data R2'!N409,"&gt;0")+COUNTIF('Data R2'!P409,"&gt;0")+COUNTIF('Data R2'!R409,"&gt;0")+COUNTIF('Data R2'!T409,"&gt;0")+COUNTIF('Data R2'!V409,"&gt;0")+COUNTIF('Data R2'!X409,"&gt;0"))</f>
        <v/>
      </c>
      <c r="J1405">
        <f>IF('Data R2'!C409="","",IF((COUNTIF('Data R2'!K409,"&gt;0")+COUNTIF('Data R2'!M409,"&gt;0")+COUNTIF('Data R2'!O409,"&gt;0")+COUNTIF('Data R2'!Q409,"&gt;0")+COUNTIF('Data R2'!S409,"&gt;0")+COUNTIF('Data R2'!U409,"&gt;0")+COUNTIF('Data R2'!W409,"&gt;0")+COUNTIF('Data R2'!Y409,"&gt;0"))&gt;0,1,0))</f>
        <v/>
      </c>
      <c r="M1405" t="inlineStr">
        <is>
          <t>Data R</t>
        </is>
      </c>
    </row>
    <row r="1406">
      <c r="A1406" t="inlineStr">
        <is>
          <t>Regional 2</t>
        </is>
      </c>
      <c r="B1406">
        <f>IF('Data R2'!C410="","",'Data R2'!B410)</f>
        <v/>
      </c>
      <c r="C1406">
        <f>IF('Data R2'!C410="","",'Data R2'!C410)</f>
        <v/>
      </c>
      <c r="D1406">
        <f>IF('Data R2'!C410="","",'Data R2'!D410)</f>
        <v/>
      </c>
      <c r="E1406">
        <f>IF('Data R2'!C410="","",'Data R2'!E410)</f>
        <v/>
      </c>
      <c r="F1406">
        <f>IF('Data R2'!C410="","",'Data R2'!F410)</f>
        <v/>
      </c>
      <c r="G1406">
        <f>IF('Data R2'!C410="","",'Data R2'!AD410)</f>
        <v/>
      </c>
      <c r="H1406">
        <f>IF('Data R2'!C410="","",'Data R2'!AC410)</f>
        <v/>
      </c>
      <c r="I1406">
        <f>IF('Data R2'!C410="","",COUNTIF('Data R2'!J410,"&gt;0")+COUNTIF('Data R2'!L410,"&gt;0")+COUNTIF('Data R2'!N410,"&gt;0")+COUNTIF('Data R2'!P410,"&gt;0")+COUNTIF('Data R2'!R410,"&gt;0")+COUNTIF('Data R2'!T410,"&gt;0")+COUNTIF('Data R2'!V410,"&gt;0")+COUNTIF('Data R2'!X410,"&gt;0"))</f>
        <v/>
      </c>
      <c r="J1406">
        <f>IF('Data R2'!C410="","",IF((COUNTIF('Data R2'!K410,"&gt;0")+COUNTIF('Data R2'!M410,"&gt;0")+COUNTIF('Data R2'!O410,"&gt;0")+COUNTIF('Data R2'!Q410,"&gt;0")+COUNTIF('Data R2'!S410,"&gt;0")+COUNTIF('Data R2'!U410,"&gt;0")+COUNTIF('Data R2'!W410,"&gt;0")+COUNTIF('Data R2'!Y410,"&gt;0"))&gt;0,1,0))</f>
        <v/>
      </c>
      <c r="M1406" t="inlineStr">
        <is>
          <t>Data R</t>
        </is>
      </c>
    </row>
    <row r="1407">
      <c r="A1407" t="inlineStr">
        <is>
          <t>Regional 2</t>
        </is>
      </c>
      <c r="B1407">
        <f>IF('Data R2'!C411="","",'Data R2'!B411)</f>
        <v/>
      </c>
      <c r="C1407">
        <f>IF('Data R2'!C411="","",'Data R2'!C411)</f>
        <v/>
      </c>
      <c r="D1407">
        <f>IF('Data R2'!C411="","",'Data R2'!D411)</f>
        <v/>
      </c>
      <c r="E1407">
        <f>IF('Data R2'!C411="","",'Data R2'!E411)</f>
        <v/>
      </c>
      <c r="F1407">
        <f>IF('Data R2'!C411="","",'Data R2'!F411)</f>
        <v/>
      </c>
      <c r="G1407">
        <f>IF('Data R2'!C411="","",'Data R2'!AD411)</f>
        <v/>
      </c>
      <c r="H1407">
        <f>IF('Data R2'!C411="","",'Data R2'!AC411)</f>
        <v/>
      </c>
      <c r="I1407">
        <f>IF('Data R2'!C411="","",COUNTIF('Data R2'!J411,"&gt;0")+COUNTIF('Data R2'!L411,"&gt;0")+COUNTIF('Data R2'!N411,"&gt;0")+COUNTIF('Data R2'!P411,"&gt;0")+COUNTIF('Data R2'!R411,"&gt;0")+COUNTIF('Data R2'!T411,"&gt;0")+COUNTIF('Data R2'!V411,"&gt;0")+COUNTIF('Data R2'!X411,"&gt;0"))</f>
        <v/>
      </c>
      <c r="J1407">
        <f>IF('Data R2'!C411="","",IF((COUNTIF('Data R2'!K411,"&gt;0")+COUNTIF('Data R2'!M411,"&gt;0")+COUNTIF('Data R2'!O411,"&gt;0")+COUNTIF('Data R2'!Q411,"&gt;0")+COUNTIF('Data R2'!S411,"&gt;0")+COUNTIF('Data R2'!U411,"&gt;0")+COUNTIF('Data R2'!W411,"&gt;0")+COUNTIF('Data R2'!Y411,"&gt;0"))&gt;0,1,0))</f>
        <v/>
      </c>
      <c r="M1407" t="inlineStr">
        <is>
          <t>Data R</t>
        </is>
      </c>
    </row>
    <row r="1408">
      <c r="A1408" t="inlineStr">
        <is>
          <t>Regional 2</t>
        </is>
      </c>
      <c r="B1408">
        <f>IF('Data R2'!C412="","",'Data R2'!B412)</f>
        <v/>
      </c>
      <c r="C1408">
        <f>IF('Data R2'!C412="","",'Data R2'!C412)</f>
        <v/>
      </c>
      <c r="D1408">
        <f>IF('Data R2'!C412="","",'Data R2'!D412)</f>
        <v/>
      </c>
      <c r="E1408">
        <f>IF('Data R2'!C412="","",'Data R2'!E412)</f>
        <v/>
      </c>
      <c r="F1408">
        <f>IF('Data R2'!C412="","",'Data R2'!F412)</f>
        <v/>
      </c>
      <c r="G1408">
        <f>IF('Data R2'!C412="","",'Data R2'!AD412)</f>
        <v/>
      </c>
      <c r="H1408">
        <f>IF('Data R2'!C412="","",'Data R2'!AC412)</f>
        <v/>
      </c>
      <c r="I1408">
        <f>IF('Data R2'!C412="","",COUNTIF('Data R2'!J412,"&gt;0")+COUNTIF('Data R2'!L412,"&gt;0")+COUNTIF('Data R2'!N412,"&gt;0")+COUNTIF('Data R2'!P412,"&gt;0")+COUNTIF('Data R2'!R412,"&gt;0")+COUNTIF('Data R2'!T412,"&gt;0")+COUNTIF('Data R2'!V412,"&gt;0")+COUNTIF('Data R2'!X412,"&gt;0"))</f>
        <v/>
      </c>
      <c r="J1408">
        <f>IF('Data R2'!C412="","",IF((COUNTIF('Data R2'!K412,"&gt;0")+COUNTIF('Data R2'!M412,"&gt;0")+COUNTIF('Data R2'!O412,"&gt;0")+COUNTIF('Data R2'!Q412,"&gt;0")+COUNTIF('Data R2'!S412,"&gt;0")+COUNTIF('Data R2'!U412,"&gt;0")+COUNTIF('Data R2'!W412,"&gt;0")+COUNTIF('Data R2'!Y412,"&gt;0"))&gt;0,1,0))</f>
        <v/>
      </c>
      <c r="M1408" t="inlineStr">
        <is>
          <t>Data R</t>
        </is>
      </c>
    </row>
    <row r="1409">
      <c r="A1409" t="inlineStr">
        <is>
          <t>Regional 2</t>
        </is>
      </c>
      <c r="B1409">
        <f>IF('Data R2'!C413="","",'Data R2'!B413)</f>
        <v/>
      </c>
      <c r="C1409">
        <f>IF('Data R2'!C413="","",'Data R2'!C413)</f>
        <v/>
      </c>
      <c r="D1409">
        <f>IF('Data R2'!C413="","",'Data R2'!D413)</f>
        <v/>
      </c>
      <c r="E1409">
        <f>IF('Data R2'!C413="","",'Data R2'!E413)</f>
        <v/>
      </c>
      <c r="F1409">
        <f>IF('Data R2'!C413="","",'Data R2'!F413)</f>
        <v/>
      </c>
      <c r="G1409">
        <f>IF('Data R2'!C413="","",'Data R2'!AD413)</f>
        <v/>
      </c>
      <c r="H1409">
        <f>IF('Data R2'!C413="","",'Data R2'!AC413)</f>
        <v/>
      </c>
      <c r="I1409">
        <f>IF('Data R2'!C413="","",COUNTIF('Data R2'!J413,"&gt;0")+COUNTIF('Data R2'!L413,"&gt;0")+COUNTIF('Data R2'!N413,"&gt;0")+COUNTIF('Data R2'!P413,"&gt;0")+COUNTIF('Data R2'!R413,"&gt;0")+COUNTIF('Data R2'!T413,"&gt;0")+COUNTIF('Data R2'!V413,"&gt;0")+COUNTIF('Data R2'!X413,"&gt;0"))</f>
        <v/>
      </c>
      <c r="J1409">
        <f>IF('Data R2'!C413="","",IF((COUNTIF('Data R2'!K413,"&gt;0")+COUNTIF('Data R2'!M413,"&gt;0")+COUNTIF('Data R2'!O413,"&gt;0")+COUNTIF('Data R2'!Q413,"&gt;0")+COUNTIF('Data R2'!S413,"&gt;0")+COUNTIF('Data R2'!U413,"&gt;0")+COUNTIF('Data R2'!W413,"&gt;0")+COUNTIF('Data R2'!Y413,"&gt;0"))&gt;0,1,0))</f>
        <v/>
      </c>
      <c r="M1409" t="inlineStr">
        <is>
          <t>Data R</t>
        </is>
      </c>
    </row>
    <row r="1410">
      <c r="A1410" t="inlineStr">
        <is>
          <t>Regional 2</t>
        </is>
      </c>
      <c r="B1410">
        <f>IF('Data R2'!C414="","",'Data R2'!B414)</f>
        <v/>
      </c>
      <c r="C1410">
        <f>IF('Data R2'!C414="","",'Data R2'!C414)</f>
        <v/>
      </c>
      <c r="D1410">
        <f>IF('Data R2'!C414="","",'Data R2'!D414)</f>
        <v/>
      </c>
      <c r="E1410">
        <f>IF('Data R2'!C414="","",'Data R2'!E414)</f>
        <v/>
      </c>
      <c r="F1410">
        <f>IF('Data R2'!C414="","",'Data R2'!F414)</f>
        <v/>
      </c>
      <c r="G1410">
        <f>IF('Data R2'!C414="","",'Data R2'!AD414)</f>
        <v/>
      </c>
      <c r="H1410">
        <f>IF('Data R2'!C414="","",'Data R2'!AC414)</f>
        <v/>
      </c>
      <c r="I1410">
        <f>IF('Data R2'!C414="","",COUNTIF('Data R2'!J414,"&gt;0")+COUNTIF('Data R2'!L414,"&gt;0")+COUNTIF('Data R2'!N414,"&gt;0")+COUNTIF('Data R2'!P414,"&gt;0")+COUNTIF('Data R2'!R414,"&gt;0")+COUNTIF('Data R2'!T414,"&gt;0")+COUNTIF('Data R2'!V414,"&gt;0")+COUNTIF('Data R2'!X414,"&gt;0"))</f>
        <v/>
      </c>
      <c r="J1410">
        <f>IF('Data R2'!C414="","",IF((COUNTIF('Data R2'!K414,"&gt;0")+COUNTIF('Data R2'!M414,"&gt;0")+COUNTIF('Data R2'!O414,"&gt;0")+COUNTIF('Data R2'!Q414,"&gt;0")+COUNTIF('Data R2'!S414,"&gt;0")+COUNTIF('Data R2'!U414,"&gt;0")+COUNTIF('Data R2'!W414,"&gt;0")+COUNTIF('Data R2'!Y414,"&gt;0"))&gt;0,1,0))</f>
        <v/>
      </c>
      <c r="M1410" t="inlineStr">
        <is>
          <t>Data R</t>
        </is>
      </c>
    </row>
    <row r="1411">
      <c r="A1411" t="inlineStr">
        <is>
          <t>Regional 2</t>
        </is>
      </c>
      <c r="B1411">
        <f>IF('Data R2'!C415="","",'Data R2'!B415)</f>
        <v/>
      </c>
      <c r="C1411">
        <f>IF('Data R2'!C415="","",'Data R2'!C415)</f>
        <v/>
      </c>
      <c r="D1411">
        <f>IF('Data R2'!C415="","",'Data R2'!D415)</f>
        <v/>
      </c>
      <c r="E1411">
        <f>IF('Data R2'!C415="","",'Data R2'!E415)</f>
        <v/>
      </c>
      <c r="F1411">
        <f>IF('Data R2'!C415="","",'Data R2'!F415)</f>
        <v/>
      </c>
      <c r="G1411">
        <f>IF('Data R2'!C415="","",'Data R2'!AD415)</f>
        <v/>
      </c>
      <c r="H1411">
        <f>IF('Data R2'!C415="","",'Data R2'!AC415)</f>
        <v/>
      </c>
      <c r="I1411">
        <f>IF('Data R2'!C415="","",COUNTIF('Data R2'!J415,"&gt;0")+COUNTIF('Data R2'!L415,"&gt;0")+COUNTIF('Data R2'!N415,"&gt;0")+COUNTIF('Data R2'!P415,"&gt;0")+COUNTIF('Data R2'!R415,"&gt;0")+COUNTIF('Data R2'!T415,"&gt;0")+COUNTIF('Data R2'!V415,"&gt;0")+COUNTIF('Data R2'!X415,"&gt;0"))</f>
        <v/>
      </c>
      <c r="J1411">
        <f>IF('Data R2'!C415="","",IF((COUNTIF('Data R2'!K415,"&gt;0")+COUNTIF('Data R2'!M415,"&gt;0")+COUNTIF('Data R2'!O415,"&gt;0")+COUNTIF('Data R2'!Q415,"&gt;0")+COUNTIF('Data R2'!S415,"&gt;0")+COUNTIF('Data R2'!U415,"&gt;0")+COUNTIF('Data R2'!W415,"&gt;0")+COUNTIF('Data R2'!Y415,"&gt;0"))&gt;0,1,0))</f>
        <v/>
      </c>
      <c r="M1411" t="inlineStr">
        <is>
          <t>Data R</t>
        </is>
      </c>
    </row>
    <row r="1412">
      <c r="A1412" t="inlineStr">
        <is>
          <t>Regional 2</t>
        </is>
      </c>
      <c r="B1412">
        <f>IF('Data R2'!C416="","",'Data R2'!B416)</f>
        <v/>
      </c>
      <c r="C1412">
        <f>IF('Data R2'!C416="","",'Data R2'!C416)</f>
        <v/>
      </c>
      <c r="D1412">
        <f>IF('Data R2'!C416="","",'Data R2'!D416)</f>
        <v/>
      </c>
      <c r="E1412">
        <f>IF('Data R2'!C416="","",'Data R2'!E416)</f>
        <v/>
      </c>
      <c r="F1412">
        <f>IF('Data R2'!C416="","",'Data R2'!F416)</f>
        <v/>
      </c>
      <c r="G1412">
        <f>IF('Data R2'!C416="","",'Data R2'!AD416)</f>
        <v/>
      </c>
      <c r="H1412">
        <f>IF('Data R2'!C416="","",'Data R2'!AC416)</f>
        <v/>
      </c>
      <c r="I1412">
        <f>IF('Data R2'!C416="","",COUNTIF('Data R2'!J416,"&gt;0")+COUNTIF('Data R2'!L416,"&gt;0")+COUNTIF('Data R2'!N416,"&gt;0")+COUNTIF('Data R2'!P416,"&gt;0")+COUNTIF('Data R2'!R416,"&gt;0")+COUNTIF('Data R2'!T416,"&gt;0")+COUNTIF('Data R2'!V416,"&gt;0")+COUNTIF('Data R2'!X416,"&gt;0"))</f>
        <v/>
      </c>
      <c r="J1412">
        <f>IF('Data R2'!C416="","",IF((COUNTIF('Data R2'!K416,"&gt;0")+COUNTIF('Data R2'!M416,"&gt;0")+COUNTIF('Data R2'!O416,"&gt;0")+COUNTIF('Data R2'!Q416,"&gt;0")+COUNTIF('Data R2'!S416,"&gt;0")+COUNTIF('Data R2'!U416,"&gt;0")+COUNTIF('Data R2'!W416,"&gt;0")+COUNTIF('Data R2'!Y416,"&gt;0"))&gt;0,1,0))</f>
        <v/>
      </c>
      <c r="M1412" t="inlineStr">
        <is>
          <t>Data R</t>
        </is>
      </c>
    </row>
    <row r="1413">
      <c r="A1413" t="inlineStr">
        <is>
          <t>Regional 2</t>
        </is>
      </c>
      <c r="B1413">
        <f>IF('Data R2'!C417="","",'Data R2'!B417)</f>
        <v/>
      </c>
      <c r="C1413">
        <f>IF('Data R2'!C417="","",'Data R2'!C417)</f>
        <v/>
      </c>
      <c r="D1413">
        <f>IF('Data R2'!C417="","",'Data R2'!D417)</f>
        <v/>
      </c>
      <c r="E1413">
        <f>IF('Data R2'!C417="","",'Data R2'!E417)</f>
        <v/>
      </c>
      <c r="F1413">
        <f>IF('Data R2'!C417="","",'Data R2'!F417)</f>
        <v/>
      </c>
      <c r="G1413">
        <f>IF('Data R2'!C417="","",'Data R2'!AD417)</f>
        <v/>
      </c>
      <c r="H1413">
        <f>IF('Data R2'!C417="","",'Data R2'!AC417)</f>
        <v/>
      </c>
      <c r="I1413">
        <f>IF('Data R2'!C417="","",COUNTIF('Data R2'!J417,"&gt;0")+COUNTIF('Data R2'!L417,"&gt;0")+COUNTIF('Data R2'!N417,"&gt;0")+COUNTIF('Data R2'!P417,"&gt;0")+COUNTIF('Data R2'!R417,"&gt;0")+COUNTIF('Data R2'!T417,"&gt;0")+COUNTIF('Data R2'!V417,"&gt;0")+COUNTIF('Data R2'!X417,"&gt;0"))</f>
        <v/>
      </c>
      <c r="J1413">
        <f>IF('Data R2'!C417="","",IF((COUNTIF('Data R2'!K417,"&gt;0")+COUNTIF('Data R2'!M417,"&gt;0")+COUNTIF('Data R2'!O417,"&gt;0")+COUNTIF('Data R2'!Q417,"&gt;0")+COUNTIF('Data R2'!S417,"&gt;0")+COUNTIF('Data R2'!U417,"&gt;0")+COUNTIF('Data R2'!W417,"&gt;0")+COUNTIF('Data R2'!Y417,"&gt;0"))&gt;0,1,0))</f>
        <v/>
      </c>
      <c r="M1413" t="inlineStr">
        <is>
          <t>Data R</t>
        </is>
      </c>
    </row>
    <row r="1414">
      <c r="A1414" t="inlineStr">
        <is>
          <t>Regional 2</t>
        </is>
      </c>
      <c r="B1414">
        <f>IF('Data R2'!C418="","",'Data R2'!B418)</f>
        <v/>
      </c>
      <c r="C1414">
        <f>IF('Data R2'!C418="","",'Data R2'!C418)</f>
        <v/>
      </c>
      <c r="D1414">
        <f>IF('Data R2'!C418="","",'Data R2'!D418)</f>
        <v/>
      </c>
      <c r="E1414">
        <f>IF('Data R2'!C418="","",'Data R2'!E418)</f>
        <v/>
      </c>
      <c r="F1414">
        <f>IF('Data R2'!C418="","",'Data R2'!F418)</f>
        <v/>
      </c>
      <c r="G1414">
        <f>IF('Data R2'!C418="","",'Data R2'!AD418)</f>
        <v/>
      </c>
      <c r="H1414">
        <f>IF('Data R2'!C418="","",'Data R2'!AC418)</f>
        <v/>
      </c>
      <c r="I1414">
        <f>IF('Data R2'!C418="","",COUNTIF('Data R2'!J418,"&gt;0")+COUNTIF('Data R2'!L418,"&gt;0")+COUNTIF('Data R2'!N418,"&gt;0")+COUNTIF('Data R2'!P418,"&gt;0")+COUNTIF('Data R2'!R418,"&gt;0")+COUNTIF('Data R2'!T418,"&gt;0")+COUNTIF('Data R2'!V418,"&gt;0")+COUNTIF('Data R2'!X418,"&gt;0"))</f>
        <v/>
      </c>
      <c r="J1414">
        <f>IF('Data R2'!C418="","",IF((COUNTIF('Data R2'!K418,"&gt;0")+COUNTIF('Data R2'!M418,"&gt;0")+COUNTIF('Data R2'!O418,"&gt;0")+COUNTIF('Data R2'!Q418,"&gt;0")+COUNTIF('Data R2'!S418,"&gt;0")+COUNTIF('Data R2'!U418,"&gt;0")+COUNTIF('Data R2'!W418,"&gt;0")+COUNTIF('Data R2'!Y418,"&gt;0"))&gt;0,1,0))</f>
        <v/>
      </c>
      <c r="M1414" t="inlineStr">
        <is>
          <t>Data R</t>
        </is>
      </c>
    </row>
    <row r="1415">
      <c r="A1415" t="inlineStr">
        <is>
          <t>Regional 2</t>
        </is>
      </c>
      <c r="B1415">
        <f>IF('Data R2'!C419="","",'Data R2'!B419)</f>
        <v/>
      </c>
      <c r="C1415">
        <f>IF('Data R2'!C419="","",'Data R2'!C419)</f>
        <v/>
      </c>
      <c r="D1415">
        <f>IF('Data R2'!C419="","",'Data R2'!D419)</f>
        <v/>
      </c>
      <c r="E1415">
        <f>IF('Data R2'!C419="","",'Data R2'!E419)</f>
        <v/>
      </c>
      <c r="F1415">
        <f>IF('Data R2'!C419="","",'Data R2'!F419)</f>
        <v/>
      </c>
      <c r="G1415">
        <f>IF('Data R2'!C419="","",'Data R2'!AD419)</f>
        <v/>
      </c>
      <c r="H1415">
        <f>IF('Data R2'!C419="","",'Data R2'!AC419)</f>
        <v/>
      </c>
      <c r="I1415">
        <f>IF('Data R2'!C419="","",COUNTIF('Data R2'!J419,"&gt;0")+COUNTIF('Data R2'!L419,"&gt;0")+COUNTIF('Data R2'!N419,"&gt;0")+COUNTIF('Data R2'!P419,"&gt;0")+COUNTIF('Data R2'!R419,"&gt;0")+COUNTIF('Data R2'!T419,"&gt;0")+COUNTIF('Data R2'!V419,"&gt;0")+COUNTIF('Data R2'!X419,"&gt;0"))</f>
        <v/>
      </c>
      <c r="J1415">
        <f>IF('Data R2'!C419="","",IF((COUNTIF('Data R2'!K419,"&gt;0")+COUNTIF('Data R2'!M419,"&gt;0")+COUNTIF('Data R2'!O419,"&gt;0")+COUNTIF('Data R2'!Q419,"&gt;0")+COUNTIF('Data R2'!S419,"&gt;0")+COUNTIF('Data R2'!U419,"&gt;0")+COUNTIF('Data R2'!W419,"&gt;0")+COUNTIF('Data R2'!Y419,"&gt;0"))&gt;0,1,0))</f>
        <v/>
      </c>
      <c r="M1415" t="inlineStr">
        <is>
          <t>Data R</t>
        </is>
      </c>
    </row>
    <row r="1416">
      <c r="A1416" t="inlineStr">
        <is>
          <t>Regional 2</t>
        </is>
      </c>
      <c r="B1416">
        <f>IF('Data R2'!C420="","",'Data R2'!B420)</f>
        <v/>
      </c>
      <c r="C1416">
        <f>IF('Data R2'!C420="","",'Data R2'!C420)</f>
        <v/>
      </c>
      <c r="D1416">
        <f>IF('Data R2'!C420="","",'Data R2'!D420)</f>
        <v/>
      </c>
      <c r="E1416">
        <f>IF('Data R2'!C420="","",'Data R2'!E420)</f>
        <v/>
      </c>
      <c r="F1416">
        <f>IF('Data R2'!C420="","",'Data R2'!F420)</f>
        <v/>
      </c>
      <c r="G1416">
        <f>IF('Data R2'!C420="","",'Data R2'!AD420)</f>
        <v/>
      </c>
      <c r="H1416">
        <f>IF('Data R2'!C420="","",'Data R2'!AC420)</f>
        <v/>
      </c>
      <c r="I1416">
        <f>IF('Data R2'!C420="","",COUNTIF('Data R2'!J420,"&gt;0")+COUNTIF('Data R2'!L420,"&gt;0")+COUNTIF('Data R2'!N420,"&gt;0")+COUNTIF('Data R2'!P420,"&gt;0")+COUNTIF('Data R2'!R420,"&gt;0")+COUNTIF('Data R2'!T420,"&gt;0")+COUNTIF('Data R2'!V420,"&gt;0")+COUNTIF('Data R2'!X420,"&gt;0"))</f>
        <v/>
      </c>
      <c r="J1416">
        <f>IF('Data R2'!C420="","",IF((COUNTIF('Data R2'!K420,"&gt;0")+COUNTIF('Data R2'!M420,"&gt;0")+COUNTIF('Data R2'!O420,"&gt;0")+COUNTIF('Data R2'!Q420,"&gt;0")+COUNTIF('Data R2'!S420,"&gt;0")+COUNTIF('Data R2'!U420,"&gt;0")+COUNTIF('Data R2'!W420,"&gt;0")+COUNTIF('Data R2'!Y420,"&gt;0"))&gt;0,1,0))</f>
        <v/>
      </c>
      <c r="M1416" t="inlineStr">
        <is>
          <t>Data R</t>
        </is>
      </c>
    </row>
    <row r="1417">
      <c r="A1417" t="inlineStr">
        <is>
          <t>Regional 2</t>
        </is>
      </c>
      <c r="B1417">
        <f>IF('Data R2'!C421="","",'Data R2'!B421)</f>
        <v/>
      </c>
      <c r="C1417">
        <f>IF('Data R2'!C421="","",'Data R2'!C421)</f>
        <v/>
      </c>
      <c r="D1417">
        <f>IF('Data R2'!C421="","",'Data R2'!D421)</f>
        <v/>
      </c>
      <c r="E1417">
        <f>IF('Data R2'!C421="","",'Data R2'!E421)</f>
        <v/>
      </c>
      <c r="F1417">
        <f>IF('Data R2'!C421="","",'Data R2'!F421)</f>
        <v/>
      </c>
      <c r="G1417">
        <f>IF('Data R2'!C421="","",'Data R2'!AD421)</f>
        <v/>
      </c>
      <c r="H1417">
        <f>IF('Data R2'!C421="","",'Data R2'!AC421)</f>
        <v/>
      </c>
      <c r="I1417">
        <f>IF('Data R2'!C421="","",COUNTIF('Data R2'!J421,"&gt;0")+COUNTIF('Data R2'!L421,"&gt;0")+COUNTIF('Data R2'!N421,"&gt;0")+COUNTIF('Data R2'!P421,"&gt;0")+COUNTIF('Data R2'!R421,"&gt;0")+COUNTIF('Data R2'!T421,"&gt;0")+COUNTIF('Data R2'!V421,"&gt;0")+COUNTIF('Data R2'!X421,"&gt;0"))</f>
        <v/>
      </c>
      <c r="J1417">
        <f>IF('Data R2'!C421="","",IF((COUNTIF('Data R2'!K421,"&gt;0")+COUNTIF('Data R2'!M421,"&gt;0")+COUNTIF('Data R2'!O421,"&gt;0")+COUNTIF('Data R2'!Q421,"&gt;0")+COUNTIF('Data R2'!S421,"&gt;0")+COUNTIF('Data R2'!U421,"&gt;0")+COUNTIF('Data R2'!W421,"&gt;0")+COUNTIF('Data R2'!Y421,"&gt;0"))&gt;0,1,0))</f>
        <v/>
      </c>
      <c r="M1417" t="inlineStr">
        <is>
          <t>Data R</t>
        </is>
      </c>
    </row>
    <row r="1418">
      <c r="A1418" t="inlineStr">
        <is>
          <t>Regional 2</t>
        </is>
      </c>
      <c r="B1418">
        <f>IF('Data R2'!C422="","",'Data R2'!B422)</f>
        <v/>
      </c>
      <c r="C1418">
        <f>IF('Data R2'!C422="","",'Data R2'!C422)</f>
        <v/>
      </c>
      <c r="D1418">
        <f>IF('Data R2'!C422="","",'Data R2'!D422)</f>
        <v/>
      </c>
      <c r="E1418">
        <f>IF('Data R2'!C422="","",'Data R2'!E422)</f>
        <v/>
      </c>
      <c r="F1418">
        <f>IF('Data R2'!C422="","",'Data R2'!F422)</f>
        <v/>
      </c>
      <c r="G1418">
        <f>IF('Data R2'!C422="","",'Data R2'!AD422)</f>
        <v/>
      </c>
      <c r="H1418">
        <f>IF('Data R2'!C422="","",'Data R2'!AC422)</f>
        <v/>
      </c>
      <c r="I1418">
        <f>IF('Data R2'!C422="","",COUNTIF('Data R2'!J422,"&gt;0")+COUNTIF('Data R2'!L422,"&gt;0")+COUNTIF('Data R2'!N422,"&gt;0")+COUNTIF('Data R2'!P422,"&gt;0")+COUNTIF('Data R2'!R422,"&gt;0")+COUNTIF('Data R2'!T422,"&gt;0")+COUNTIF('Data R2'!V422,"&gt;0")+COUNTIF('Data R2'!X422,"&gt;0"))</f>
        <v/>
      </c>
      <c r="J1418">
        <f>IF('Data R2'!C422="","",IF((COUNTIF('Data R2'!K422,"&gt;0")+COUNTIF('Data R2'!M422,"&gt;0")+COUNTIF('Data R2'!O422,"&gt;0")+COUNTIF('Data R2'!Q422,"&gt;0")+COUNTIF('Data R2'!S422,"&gt;0")+COUNTIF('Data R2'!U422,"&gt;0")+COUNTIF('Data R2'!W422,"&gt;0")+COUNTIF('Data R2'!Y422,"&gt;0"))&gt;0,1,0))</f>
        <v/>
      </c>
      <c r="M1418" t="inlineStr">
        <is>
          <t>Data R</t>
        </is>
      </c>
    </row>
    <row r="1419">
      <c r="A1419" t="inlineStr">
        <is>
          <t>Regional 2</t>
        </is>
      </c>
      <c r="B1419">
        <f>IF('Data R2'!C423="","",'Data R2'!B423)</f>
        <v/>
      </c>
      <c r="C1419">
        <f>IF('Data R2'!C423="","",'Data R2'!C423)</f>
        <v/>
      </c>
      <c r="D1419">
        <f>IF('Data R2'!C423="","",'Data R2'!D423)</f>
        <v/>
      </c>
      <c r="E1419">
        <f>IF('Data R2'!C423="","",'Data R2'!E423)</f>
        <v/>
      </c>
      <c r="F1419">
        <f>IF('Data R2'!C423="","",'Data R2'!F423)</f>
        <v/>
      </c>
      <c r="G1419">
        <f>IF('Data R2'!C423="","",'Data R2'!AD423)</f>
        <v/>
      </c>
      <c r="H1419">
        <f>IF('Data R2'!C423="","",'Data R2'!AC423)</f>
        <v/>
      </c>
      <c r="I1419">
        <f>IF('Data R2'!C423="","",COUNTIF('Data R2'!J423,"&gt;0")+COUNTIF('Data R2'!L423,"&gt;0")+COUNTIF('Data R2'!N423,"&gt;0")+COUNTIF('Data R2'!P423,"&gt;0")+COUNTIF('Data R2'!R423,"&gt;0")+COUNTIF('Data R2'!T423,"&gt;0")+COUNTIF('Data R2'!V423,"&gt;0")+COUNTIF('Data R2'!X423,"&gt;0"))</f>
        <v/>
      </c>
      <c r="J1419">
        <f>IF('Data R2'!C423="","",IF((COUNTIF('Data R2'!K423,"&gt;0")+COUNTIF('Data R2'!M423,"&gt;0")+COUNTIF('Data R2'!O423,"&gt;0")+COUNTIF('Data R2'!Q423,"&gt;0")+COUNTIF('Data R2'!S423,"&gt;0")+COUNTIF('Data R2'!U423,"&gt;0")+COUNTIF('Data R2'!W423,"&gt;0")+COUNTIF('Data R2'!Y423,"&gt;0"))&gt;0,1,0))</f>
        <v/>
      </c>
      <c r="M1419" t="inlineStr">
        <is>
          <t>Data R</t>
        </is>
      </c>
    </row>
    <row r="1420">
      <c r="A1420" t="inlineStr">
        <is>
          <t>Regional 2</t>
        </is>
      </c>
      <c r="B1420">
        <f>IF('Data R2'!C424="","",'Data R2'!B424)</f>
        <v/>
      </c>
      <c r="C1420">
        <f>IF('Data R2'!C424="","",'Data R2'!C424)</f>
        <v/>
      </c>
      <c r="D1420">
        <f>IF('Data R2'!C424="","",'Data R2'!D424)</f>
        <v/>
      </c>
      <c r="E1420">
        <f>IF('Data R2'!C424="","",'Data R2'!E424)</f>
        <v/>
      </c>
      <c r="F1420">
        <f>IF('Data R2'!C424="","",'Data R2'!F424)</f>
        <v/>
      </c>
      <c r="G1420">
        <f>IF('Data R2'!C424="","",'Data R2'!AD424)</f>
        <v/>
      </c>
      <c r="H1420">
        <f>IF('Data R2'!C424="","",'Data R2'!AC424)</f>
        <v/>
      </c>
      <c r="I1420">
        <f>IF('Data R2'!C424="","",COUNTIF('Data R2'!J424,"&gt;0")+COUNTIF('Data R2'!L424,"&gt;0")+COUNTIF('Data R2'!N424,"&gt;0")+COUNTIF('Data R2'!P424,"&gt;0")+COUNTIF('Data R2'!R424,"&gt;0")+COUNTIF('Data R2'!T424,"&gt;0")+COUNTIF('Data R2'!V424,"&gt;0")+COUNTIF('Data R2'!X424,"&gt;0"))</f>
        <v/>
      </c>
      <c r="J1420">
        <f>IF('Data R2'!C424="","",IF((COUNTIF('Data R2'!K424,"&gt;0")+COUNTIF('Data R2'!M424,"&gt;0")+COUNTIF('Data R2'!O424,"&gt;0")+COUNTIF('Data R2'!Q424,"&gt;0")+COUNTIF('Data R2'!S424,"&gt;0")+COUNTIF('Data R2'!U424,"&gt;0")+COUNTIF('Data R2'!W424,"&gt;0")+COUNTIF('Data R2'!Y424,"&gt;0"))&gt;0,1,0))</f>
        <v/>
      </c>
      <c r="M1420" t="inlineStr">
        <is>
          <t>Data R</t>
        </is>
      </c>
    </row>
    <row r="1421">
      <c r="A1421" t="inlineStr">
        <is>
          <t>Regional 2</t>
        </is>
      </c>
      <c r="B1421">
        <f>IF('Data R2'!C425="","",'Data R2'!B425)</f>
        <v/>
      </c>
      <c r="C1421">
        <f>IF('Data R2'!C425="","",'Data R2'!C425)</f>
        <v/>
      </c>
      <c r="D1421">
        <f>IF('Data R2'!C425="","",'Data R2'!D425)</f>
        <v/>
      </c>
      <c r="E1421">
        <f>IF('Data R2'!C425="","",'Data R2'!E425)</f>
        <v/>
      </c>
      <c r="F1421">
        <f>IF('Data R2'!C425="","",'Data R2'!F425)</f>
        <v/>
      </c>
      <c r="G1421">
        <f>IF('Data R2'!C425="","",'Data R2'!AD425)</f>
        <v/>
      </c>
      <c r="H1421">
        <f>IF('Data R2'!C425="","",'Data R2'!AC425)</f>
        <v/>
      </c>
      <c r="I1421">
        <f>IF('Data R2'!C425="","",COUNTIF('Data R2'!J425,"&gt;0")+COUNTIF('Data R2'!L425,"&gt;0")+COUNTIF('Data R2'!N425,"&gt;0")+COUNTIF('Data R2'!P425,"&gt;0")+COUNTIF('Data R2'!R425,"&gt;0")+COUNTIF('Data R2'!T425,"&gt;0")+COUNTIF('Data R2'!V425,"&gt;0")+COUNTIF('Data R2'!X425,"&gt;0"))</f>
        <v/>
      </c>
      <c r="J1421">
        <f>IF('Data R2'!C425="","",IF((COUNTIF('Data R2'!K425,"&gt;0")+COUNTIF('Data R2'!M425,"&gt;0")+COUNTIF('Data R2'!O425,"&gt;0")+COUNTIF('Data R2'!Q425,"&gt;0")+COUNTIF('Data R2'!S425,"&gt;0")+COUNTIF('Data R2'!U425,"&gt;0")+COUNTIF('Data R2'!W425,"&gt;0")+COUNTIF('Data R2'!Y425,"&gt;0"))&gt;0,1,0))</f>
        <v/>
      </c>
      <c r="M1421" t="inlineStr">
        <is>
          <t>Data R</t>
        </is>
      </c>
    </row>
    <row r="1422">
      <c r="A1422" t="inlineStr">
        <is>
          <t>Regional 2</t>
        </is>
      </c>
      <c r="B1422">
        <f>IF('Data R2'!C426="","",'Data R2'!B426)</f>
        <v/>
      </c>
      <c r="C1422">
        <f>IF('Data R2'!C426="","",'Data R2'!C426)</f>
        <v/>
      </c>
      <c r="D1422">
        <f>IF('Data R2'!C426="","",'Data R2'!D426)</f>
        <v/>
      </c>
      <c r="E1422">
        <f>IF('Data R2'!C426="","",'Data R2'!E426)</f>
        <v/>
      </c>
      <c r="F1422">
        <f>IF('Data R2'!C426="","",'Data R2'!F426)</f>
        <v/>
      </c>
      <c r="G1422">
        <f>IF('Data R2'!C426="","",'Data R2'!AD426)</f>
        <v/>
      </c>
      <c r="H1422">
        <f>IF('Data R2'!C426="","",'Data R2'!AC426)</f>
        <v/>
      </c>
      <c r="I1422">
        <f>IF('Data R2'!C426="","",COUNTIF('Data R2'!J426,"&gt;0")+COUNTIF('Data R2'!L426,"&gt;0")+COUNTIF('Data R2'!N426,"&gt;0")+COUNTIF('Data R2'!P426,"&gt;0")+COUNTIF('Data R2'!R426,"&gt;0")+COUNTIF('Data R2'!T426,"&gt;0")+COUNTIF('Data R2'!V426,"&gt;0")+COUNTIF('Data R2'!X426,"&gt;0"))</f>
        <v/>
      </c>
      <c r="J1422">
        <f>IF('Data R2'!C426="","",IF((COUNTIF('Data R2'!K426,"&gt;0")+COUNTIF('Data R2'!M426,"&gt;0")+COUNTIF('Data R2'!O426,"&gt;0")+COUNTIF('Data R2'!Q426,"&gt;0")+COUNTIF('Data R2'!S426,"&gt;0")+COUNTIF('Data R2'!U426,"&gt;0")+COUNTIF('Data R2'!W426,"&gt;0")+COUNTIF('Data R2'!Y426,"&gt;0"))&gt;0,1,0))</f>
        <v/>
      </c>
      <c r="M1422" t="inlineStr">
        <is>
          <t>Data R</t>
        </is>
      </c>
    </row>
    <row r="1423">
      <c r="A1423" t="inlineStr">
        <is>
          <t>Regional 2</t>
        </is>
      </c>
      <c r="B1423">
        <f>IF('Data R2'!C427="","",'Data R2'!B427)</f>
        <v/>
      </c>
      <c r="C1423">
        <f>IF('Data R2'!C427="","",'Data R2'!C427)</f>
        <v/>
      </c>
      <c r="D1423">
        <f>IF('Data R2'!C427="","",'Data R2'!D427)</f>
        <v/>
      </c>
      <c r="E1423">
        <f>IF('Data R2'!C427="","",'Data R2'!E427)</f>
        <v/>
      </c>
      <c r="F1423">
        <f>IF('Data R2'!C427="","",'Data R2'!F427)</f>
        <v/>
      </c>
      <c r="G1423">
        <f>IF('Data R2'!C427="","",'Data R2'!AD427)</f>
        <v/>
      </c>
      <c r="H1423">
        <f>IF('Data R2'!C427="","",'Data R2'!AC427)</f>
        <v/>
      </c>
      <c r="I1423">
        <f>IF('Data R2'!C427="","",COUNTIF('Data R2'!J427,"&gt;0")+COUNTIF('Data R2'!L427,"&gt;0")+COUNTIF('Data R2'!N427,"&gt;0")+COUNTIF('Data R2'!P427,"&gt;0")+COUNTIF('Data R2'!R427,"&gt;0")+COUNTIF('Data R2'!T427,"&gt;0")+COUNTIF('Data R2'!V427,"&gt;0")+COUNTIF('Data R2'!X427,"&gt;0"))</f>
        <v/>
      </c>
      <c r="J1423">
        <f>IF('Data R2'!C427="","",IF((COUNTIF('Data R2'!K427,"&gt;0")+COUNTIF('Data R2'!M427,"&gt;0")+COUNTIF('Data R2'!O427,"&gt;0")+COUNTIF('Data R2'!Q427,"&gt;0")+COUNTIF('Data R2'!S427,"&gt;0")+COUNTIF('Data R2'!U427,"&gt;0")+COUNTIF('Data R2'!W427,"&gt;0")+COUNTIF('Data R2'!Y427,"&gt;0"))&gt;0,1,0))</f>
        <v/>
      </c>
      <c r="M1423" t="inlineStr">
        <is>
          <t>Data R</t>
        </is>
      </c>
    </row>
    <row r="1424">
      <c r="A1424" t="inlineStr">
        <is>
          <t>Regional 2</t>
        </is>
      </c>
      <c r="B1424">
        <f>IF('Data R2'!C428="","",'Data R2'!B428)</f>
        <v/>
      </c>
      <c r="C1424">
        <f>IF('Data R2'!C428="","",'Data R2'!C428)</f>
        <v/>
      </c>
      <c r="D1424">
        <f>IF('Data R2'!C428="","",'Data R2'!D428)</f>
        <v/>
      </c>
      <c r="E1424">
        <f>IF('Data R2'!C428="","",'Data R2'!E428)</f>
        <v/>
      </c>
      <c r="F1424">
        <f>IF('Data R2'!C428="","",'Data R2'!F428)</f>
        <v/>
      </c>
      <c r="G1424">
        <f>IF('Data R2'!C428="","",'Data R2'!AD428)</f>
        <v/>
      </c>
      <c r="H1424">
        <f>IF('Data R2'!C428="","",'Data R2'!AC428)</f>
        <v/>
      </c>
      <c r="I1424">
        <f>IF('Data R2'!C428="","",COUNTIF('Data R2'!J428,"&gt;0")+COUNTIF('Data R2'!L428,"&gt;0")+COUNTIF('Data R2'!N428,"&gt;0")+COUNTIF('Data R2'!P428,"&gt;0")+COUNTIF('Data R2'!R428,"&gt;0")+COUNTIF('Data R2'!T428,"&gt;0")+COUNTIF('Data R2'!V428,"&gt;0")+COUNTIF('Data R2'!X428,"&gt;0"))</f>
        <v/>
      </c>
      <c r="J1424">
        <f>IF('Data R2'!C428="","",IF((COUNTIF('Data R2'!K428,"&gt;0")+COUNTIF('Data R2'!M428,"&gt;0")+COUNTIF('Data R2'!O428,"&gt;0")+COUNTIF('Data R2'!Q428,"&gt;0")+COUNTIF('Data R2'!S428,"&gt;0")+COUNTIF('Data R2'!U428,"&gt;0")+COUNTIF('Data R2'!W428,"&gt;0")+COUNTIF('Data R2'!Y428,"&gt;0"))&gt;0,1,0))</f>
        <v/>
      </c>
      <c r="M1424" t="inlineStr">
        <is>
          <t>Data R</t>
        </is>
      </c>
    </row>
    <row r="1425">
      <c r="A1425" t="inlineStr">
        <is>
          <t>Regional 2</t>
        </is>
      </c>
      <c r="B1425">
        <f>IF('Data R2'!C429="","",'Data R2'!B429)</f>
        <v/>
      </c>
      <c r="C1425">
        <f>IF('Data R2'!C429="","",'Data R2'!C429)</f>
        <v/>
      </c>
      <c r="D1425">
        <f>IF('Data R2'!C429="","",'Data R2'!D429)</f>
        <v/>
      </c>
      <c r="E1425">
        <f>IF('Data R2'!C429="","",'Data R2'!E429)</f>
        <v/>
      </c>
      <c r="F1425">
        <f>IF('Data R2'!C429="","",'Data R2'!F429)</f>
        <v/>
      </c>
      <c r="G1425">
        <f>IF('Data R2'!C429="","",'Data R2'!AD429)</f>
        <v/>
      </c>
      <c r="H1425">
        <f>IF('Data R2'!C429="","",'Data R2'!AC429)</f>
        <v/>
      </c>
      <c r="I1425">
        <f>IF('Data R2'!C429="","",COUNTIF('Data R2'!J429,"&gt;0")+COUNTIF('Data R2'!L429,"&gt;0")+COUNTIF('Data R2'!N429,"&gt;0")+COUNTIF('Data R2'!P429,"&gt;0")+COUNTIF('Data R2'!R429,"&gt;0")+COUNTIF('Data R2'!T429,"&gt;0")+COUNTIF('Data R2'!V429,"&gt;0")+COUNTIF('Data R2'!X429,"&gt;0"))</f>
        <v/>
      </c>
      <c r="J1425">
        <f>IF('Data R2'!C429="","",IF((COUNTIF('Data R2'!K429,"&gt;0")+COUNTIF('Data R2'!M429,"&gt;0")+COUNTIF('Data R2'!O429,"&gt;0")+COUNTIF('Data R2'!Q429,"&gt;0")+COUNTIF('Data R2'!S429,"&gt;0")+COUNTIF('Data R2'!U429,"&gt;0")+COUNTIF('Data R2'!W429,"&gt;0")+COUNTIF('Data R2'!Y429,"&gt;0"))&gt;0,1,0))</f>
        <v/>
      </c>
      <c r="M1425" t="inlineStr">
        <is>
          <t>Data R</t>
        </is>
      </c>
    </row>
    <row r="1426">
      <c r="A1426" t="inlineStr">
        <is>
          <t>Regional 2</t>
        </is>
      </c>
      <c r="B1426">
        <f>IF('Data R2'!C430="","",'Data R2'!B430)</f>
        <v/>
      </c>
      <c r="C1426">
        <f>IF('Data R2'!C430="","",'Data R2'!C430)</f>
        <v/>
      </c>
      <c r="D1426">
        <f>IF('Data R2'!C430="","",'Data R2'!D430)</f>
        <v/>
      </c>
      <c r="E1426">
        <f>IF('Data R2'!C430="","",'Data R2'!E430)</f>
        <v/>
      </c>
      <c r="F1426">
        <f>IF('Data R2'!C430="","",'Data R2'!F430)</f>
        <v/>
      </c>
      <c r="G1426">
        <f>IF('Data R2'!C430="","",'Data R2'!AD430)</f>
        <v/>
      </c>
      <c r="H1426">
        <f>IF('Data R2'!C430="","",'Data R2'!AC430)</f>
        <v/>
      </c>
      <c r="I1426">
        <f>IF('Data R2'!C430="","",COUNTIF('Data R2'!J430,"&gt;0")+COUNTIF('Data R2'!L430,"&gt;0")+COUNTIF('Data R2'!N430,"&gt;0")+COUNTIF('Data R2'!P430,"&gt;0")+COUNTIF('Data R2'!R430,"&gt;0")+COUNTIF('Data R2'!T430,"&gt;0")+COUNTIF('Data R2'!V430,"&gt;0")+COUNTIF('Data R2'!X430,"&gt;0"))</f>
        <v/>
      </c>
      <c r="J1426">
        <f>IF('Data R2'!C430="","",IF((COUNTIF('Data R2'!K430,"&gt;0")+COUNTIF('Data R2'!M430,"&gt;0")+COUNTIF('Data R2'!O430,"&gt;0")+COUNTIF('Data R2'!Q430,"&gt;0")+COUNTIF('Data R2'!S430,"&gt;0")+COUNTIF('Data R2'!U430,"&gt;0")+COUNTIF('Data R2'!W430,"&gt;0")+COUNTIF('Data R2'!Y430,"&gt;0"))&gt;0,1,0))</f>
        <v/>
      </c>
      <c r="M1426" t="inlineStr">
        <is>
          <t>Data R</t>
        </is>
      </c>
    </row>
    <row r="1427">
      <c r="A1427" t="inlineStr">
        <is>
          <t>Regional 2</t>
        </is>
      </c>
      <c r="B1427">
        <f>IF('Data R2'!C431="","",'Data R2'!B431)</f>
        <v/>
      </c>
      <c r="C1427">
        <f>IF('Data R2'!C431="","",'Data R2'!C431)</f>
        <v/>
      </c>
      <c r="D1427">
        <f>IF('Data R2'!C431="","",'Data R2'!D431)</f>
        <v/>
      </c>
      <c r="E1427">
        <f>IF('Data R2'!C431="","",'Data R2'!E431)</f>
        <v/>
      </c>
      <c r="F1427">
        <f>IF('Data R2'!C431="","",'Data R2'!F431)</f>
        <v/>
      </c>
      <c r="G1427">
        <f>IF('Data R2'!C431="","",'Data R2'!AD431)</f>
        <v/>
      </c>
      <c r="H1427">
        <f>IF('Data R2'!C431="","",'Data R2'!AC431)</f>
        <v/>
      </c>
      <c r="I1427">
        <f>IF('Data R2'!C431="","",COUNTIF('Data R2'!J431,"&gt;0")+COUNTIF('Data R2'!L431,"&gt;0")+COUNTIF('Data R2'!N431,"&gt;0")+COUNTIF('Data R2'!P431,"&gt;0")+COUNTIF('Data R2'!R431,"&gt;0")+COUNTIF('Data R2'!T431,"&gt;0")+COUNTIF('Data R2'!V431,"&gt;0")+COUNTIF('Data R2'!X431,"&gt;0"))</f>
        <v/>
      </c>
      <c r="J1427">
        <f>IF('Data R2'!C431="","",IF((COUNTIF('Data R2'!K431,"&gt;0")+COUNTIF('Data R2'!M431,"&gt;0")+COUNTIF('Data R2'!O431,"&gt;0")+COUNTIF('Data R2'!Q431,"&gt;0")+COUNTIF('Data R2'!S431,"&gt;0")+COUNTIF('Data R2'!U431,"&gt;0")+COUNTIF('Data R2'!W431,"&gt;0")+COUNTIF('Data R2'!Y431,"&gt;0"))&gt;0,1,0))</f>
        <v/>
      </c>
      <c r="M1427" t="inlineStr">
        <is>
          <t>Data R</t>
        </is>
      </c>
    </row>
    <row r="1428">
      <c r="A1428" t="inlineStr">
        <is>
          <t>Regional 2</t>
        </is>
      </c>
      <c r="B1428">
        <f>IF('Data R2'!C432="","",'Data R2'!B432)</f>
        <v/>
      </c>
      <c r="C1428">
        <f>IF('Data R2'!C432="","",'Data R2'!C432)</f>
        <v/>
      </c>
      <c r="D1428">
        <f>IF('Data R2'!C432="","",'Data R2'!D432)</f>
        <v/>
      </c>
      <c r="E1428">
        <f>IF('Data R2'!C432="","",'Data R2'!E432)</f>
        <v/>
      </c>
      <c r="F1428">
        <f>IF('Data R2'!C432="","",'Data R2'!F432)</f>
        <v/>
      </c>
      <c r="G1428">
        <f>IF('Data R2'!C432="","",'Data R2'!AD432)</f>
        <v/>
      </c>
      <c r="H1428">
        <f>IF('Data R2'!C432="","",'Data R2'!AC432)</f>
        <v/>
      </c>
      <c r="I1428">
        <f>IF('Data R2'!C432="","",COUNTIF('Data R2'!J432,"&gt;0")+COUNTIF('Data R2'!L432,"&gt;0")+COUNTIF('Data R2'!N432,"&gt;0")+COUNTIF('Data R2'!P432,"&gt;0")+COUNTIF('Data R2'!R432,"&gt;0")+COUNTIF('Data R2'!T432,"&gt;0")+COUNTIF('Data R2'!V432,"&gt;0")+COUNTIF('Data R2'!X432,"&gt;0"))</f>
        <v/>
      </c>
      <c r="J1428">
        <f>IF('Data R2'!C432="","",IF((COUNTIF('Data R2'!K432,"&gt;0")+COUNTIF('Data R2'!M432,"&gt;0")+COUNTIF('Data R2'!O432,"&gt;0")+COUNTIF('Data R2'!Q432,"&gt;0")+COUNTIF('Data R2'!S432,"&gt;0")+COUNTIF('Data R2'!U432,"&gt;0")+COUNTIF('Data R2'!W432,"&gt;0")+COUNTIF('Data R2'!Y432,"&gt;0"))&gt;0,1,0))</f>
        <v/>
      </c>
      <c r="M1428" t="inlineStr">
        <is>
          <t>Data R</t>
        </is>
      </c>
    </row>
    <row r="1429">
      <c r="A1429" t="inlineStr">
        <is>
          <t>Regional 2</t>
        </is>
      </c>
      <c r="B1429">
        <f>IF('Data R2'!C433="","",'Data R2'!B433)</f>
        <v/>
      </c>
      <c r="C1429">
        <f>IF('Data R2'!C433="","",'Data R2'!C433)</f>
        <v/>
      </c>
      <c r="D1429">
        <f>IF('Data R2'!C433="","",'Data R2'!D433)</f>
        <v/>
      </c>
      <c r="E1429">
        <f>IF('Data R2'!C433="","",'Data R2'!E433)</f>
        <v/>
      </c>
      <c r="F1429">
        <f>IF('Data R2'!C433="","",'Data R2'!F433)</f>
        <v/>
      </c>
      <c r="G1429">
        <f>IF('Data R2'!C433="","",'Data R2'!AD433)</f>
        <v/>
      </c>
      <c r="H1429">
        <f>IF('Data R2'!C433="","",'Data R2'!AC433)</f>
        <v/>
      </c>
      <c r="I1429">
        <f>IF('Data R2'!C433="","",COUNTIF('Data R2'!J433,"&gt;0")+COUNTIF('Data R2'!L433,"&gt;0")+COUNTIF('Data R2'!N433,"&gt;0")+COUNTIF('Data R2'!P433,"&gt;0")+COUNTIF('Data R2'!R433,"&gt;0")+COUNTIF('Data R2'!T433,"&gt;0")+COUNTIF('Data R2'!V433,"&gt;0")+COUNTIF('Data R2'!X433,"&gt;0"))</f>
        <v/>
      </c>
      <c r="J1429">
        <f>IF('Data R2'!C433="","",IF((COUNTIF('Data R2'!K433,"&gt;0")+COUNTIF('Data R2'!M433,"&gt;0")+COUNTIF('Data R2'!O433,"&gt;0")+COUNTIF('Data R2'!Q433,"&gt;0")+COUNTIF('Data R2'!S433,"&gt;0")+COUNTIF('Data R2'!U433,"&gt;0")+COUNTIF('Data R2'!W433,"&gt;0")+COUNTIF('Data R2'!Y433,"&gt;0"))&gt;0,1,0))</f>
        <v/>
      </c>
      <c r="M1429" t="inlineStr">
        <is>
          <t>Data R</t>
        </is>
      </c>
    </row>
    <row r="1430">
      <c r="A1430" t="inlineStr">
        <is>
          <t>Regional 2</t>
        </is>
      </c>
      <c r="B1430">
        <f>IF('Data R2'!C434="","",'Data R2'!B434)</f>
        <v/>
      </c>
      <c r="C1430">
        <f>IF('Data R2'!C434="","",'Data R2'!C434)</f>
        <v/>
      </c>
      <c r="D1430">
        <f>IF('Data R2'!C434="","",'Data R2'!D434)</f>
        <v/>
      </c>
      <c r="E1430">
        <f>IF('Data R2'!C434="","",'Data R2'!E434)</f>
        <v/>
      </c>
      <c r="F1430">
        <f>IF('Data R2'!C434="","",'Data R2'!F434)</f>
        <v/>
      </c>
      <c r="G1430">
        <f>IF('Data R2'!C434="","",'Data R2'!AD434)</f>
        <v/>
      </c>
      <c r="H1430">
        <f>IF('Data R2'!C434="","",'Data R2'!AC434)</f>
        <v/>
      </c>
      <c r="I1430">
        <f>IF('Data R2'!C434="","",COUNTIF('Data R2'!J434,"&gt;0")+COUNTIF('Data R2'!L434,"&gt;0")+COUNTIF('Data R2'!N434,"&gt;0")+COUNTIF('Data R2'!P434,"&gt;0")+COUNTIF('Data R2'!R434,"&gt;0")+COUNTIF('Data R2'!T434,"&gt;0")+COUNTIF('Data R2'!V434,"&gt;0")+COUNTIF('Data R2'!X434,"&gt;0"))</f>
        <v/>
      </c>
      <c r="J1430">
        <f>IF('Data R2'!C434="","",IF((COUNTIF('Data R2'!K434,"&gt;0")+COUNTIF('Data R2'!M434,"&gt;0")+COUNTIF('Data R2'!O434,"&gt;0")+COUNTIF('Data R2'!Q434,"&gt;0")+COUNTIF('Data R2'!S434,"&gt;0")+COUNTIF('Data R2'!U434,"&gt;0")+COUNTIF('Data R2'!W434,"&gt;0")+COUNTIF('Data R2'!Y434,"&gt;0"))&gt;0,1,0))</f>
        <v/>
      </c>
      <c r="M1430" t="inlineStr">
        <is>
          <t>Data R</t>
        </is>
      </c>
    </row>
    <row r="1431">
      <c r="A1431" t="inlineStr">
        <is>
          <t>Regional 2</t>
        </is>
      </c>
      <c r="B1431">
        <f>IF('Data R2'!C435="","",'Data R2'!B435)</f>
        <v/>
      </c>
      <c r="C1431">
        <f>IF('Data R2'!C435="","",'Data R2'!C435)</f>
        <v/>
      </c>
      <c r="D1431">
        <f>IF('Data R2'!C435="","",'Data R2'!D435)</f>
        <v/>
      </c>
      <c r="E1431">
        <f>IF('Data R2'!C435="","",'Data R2'!E435)</f>
        <v/>
      </c>
      <c r="F1431">
        <f>IF('Data R2'!C435="","",'Data R2'!F435)</f>
        <v/>
      </c>
      <c r="G1431">
        <f>IF('Data R2'!C435="","",'Data R2'!AD435)</f>
        <v/>
      </c>
      <c r="H1431">
        <f>IF('Data R2'!C435="","",'Data R2'!AC435)</f>
        <v/>
      </c>
      <c r="I1431">
        <f>IF('Data R2'!C435="","",COUNTIF('Data R2'!J435,"&gt;0")+COUNTIF('Data R2'!L435,"&gt;0")+COUNTIF('Data R2'!N435,"&gt;0")+COUNTIF('Data R2'!P435,"&gt;0")+COUNTIF('Data R2'!R435,"&gt;0")+COUNTIF('Data R2'!T435,"&gt;0")+COUNTIF('Data R2'!V435,"&gt;0")+COUNTIF('Data R2'!X435,"&gt;0"))</f>
        <v/>
      </c>
      <c r="J1431">
        <f>IF('Data R2'!C435="","",IF((COUNTIF('Data R2'!K435,"&gt;0")+COUNTIF('Data R2'!M435,"&gt;0")+COUNTIF('Data R2'!O435,"&gt;0")+COUNTIF('Data R2'!Q435,"&gt;0")+COUNTIF('Data R2'!S435,"&gt;0")+COUNTIF('Data R2'!U435,"&gt;0")+COUNTIF('Data R2'!W435,"&gt;0")+COUNTIF('Data R2'!Y435,"&gt;0"))&gt;0,1,0))</f>
        <v/>
      </c>
      <c r="M1431" t="inlineStr">
        <is>
          <t>Data R</t>
        </is>
      </c>
    </row>
    <row r="1432">
      <c r="A1432" t="inlineStr">
        <is>
          <t>Regional 2</t>
        </is>
      </c>
      <c r="B1432">
        <f>IF('Data R2'!C436="","",'Data R2'!B436)</f>
        <v/>
      </c>
      <c r="C1432">
        <f>IF('Data R2'!C436="","",'Data R2'!C436)</f>
        <v/>
      </c>
      <c r="D1432">
        <f>IF('Data R2'!C436="","",'Data R2'!D436)</f>
        <v/>
      </c>
      <c r="E1432">
        <f>IF('Data R2'!C436="","",'Data R2'!E436)</f>
        <v/>
      </c>
      <c r="F1432">
        <f>IF('Data R2'!C436="","",'Data R2'!F436)</f>
        <v/>
      </c>
      <c r="G1432">
        <f>IF('Data R2'!C436="","",'Data R2'!AD436)</f>
        <v/>
      </c>
      <c r="H1432">
        <f>IF('Data R2'!C436="","",'Data R2'!AC436)</f>
        <v/>
      </c>
      <c r="I1432">
        <f>IF('Data R2'!C436="","",COUNTIF('Data R2'!J436,"&gt;0")+COUNTIF('Data R2'!L436,"&gt;0")+COUNTIF('Data R2'!N436,"&gt;0")+COUNTIF('Data R2'!P436,"&gt;0")+COUNTIF('Data R2'!R436,"&gt;0")+COUNTIF('Data R2'!T436,"&gt;0")+COUNTIF('Data R2'!V436,"&gt;0")+COUNTIF('Data R2'!X436,"&gt;0"))</f>
        <v/>
      </c>
      <c r="J1432">
        <f>IF('Data R2'!C436="","",IF((COUNTIF('Data R2'!K436,"&gt;0")+COUNTIF('Data R2'!M436,"&gt;0")+COUNTIF('Data R2'!O436,"&gt;0")+COUNTIF('Data R2'!Q436,"&gt;0")+COUNTIF('Data R2'!S436,"&gt;0")+COUNTIF('Data R2'!U436,"&gt;0")+COUNTIF('Data R2'!W436,"&gt;0")+COUNTIF('Data R2'!Y436,"&gt;0"))&gt;0,1,0))</f>
        <v/>
      </c>
      <c r="M1432" t="inlineStr">
        <is>
          <t>Data R</t>
        </is>
      </c>
    </row>
    <row r="1433">
      <c r="A1433" t="inlineStr">
        <is>
          <t>Regional 2</t>
        </is>
      </c>
      <c r="B1433">
        <f>IF('Data R2'!C437="","",'Data R2'!B437)</f>
        <v/>
      </c>
      <c r="C1433">
        <f>IF('Data R2'!C437="","",'Data R2'!C437)</f>
        <v/>
      </c>
      <c r="D1433">
        <f>IF('Data R2'!C437="","",'Data R2'!D437)</f>
        <v/>
      </c>
      <c r="E1433">
        <f>IF('Data R2'!C437="","",'Data R2'!E437)</f>
        <v/>
      </c>
      <c r="F1433">
        <f>IF('Data R2'!C437="","",'Data R2'!F437)</f>
        <v/>
      </c>
      <c r="G1433">
        <f>IF('Data R2'!C437="","",'Data R2'!AD437)</f>
        <v/>
      </c>
      <c r="H1433">
        <f>IF('Data R2'!C437="","",'Data R2'!AC437)</f>
        <v/>
      </c>
      <c r="I1433">
        <f>IF('Data R2'!C437="","",COUNTIF('Data R2'!J437,"&gt;0")+COUNTIF('Data R2'!L437,"&gt;0")+COUNTIF('Data R2'!N437,"&gt;0")+COUNTIF('Data R2'!P437,"&gt;0")+COUNTIF('Data R2'!R437,"&gt;0")+COUNTIF('Data R2'!T437,"&gt;0")+COUNTIF('Data R2'!V437,"&gt;0")+COUNTIF('Data R2'!X437,"&gt;0"))</f>
        <v/>
      </c>
      <c r="J1433">
        <f>IF('Data R2'!C437="","",IF((COUNTIF('Data R2'!K437,"&gt;0")+COUNTIF('Data R2'!M437,"&gt;0")+COUNTIF('Data R2'!O437,"&gt;0")+COUNTIF('Data R2'!Q437,"&gt;0")+COUNTIF('Data R2'!S437,"&gt;0")+COUNTIF('Data R2'!U437,"&gt;0")+COUNTIF('Data R2'!W437,"&gt;0")+COUNTIF('Data R2'!Y437,"&gt;0"))&gt;0,1,0))</f>
        <v/>
      </c>
      <c r="M1433" t="inlineStr">
        <is>
          <t>Data R</t>
        </is>
      </c>
    </row>
    <row r="1434">
      <c r="A1434" t="inlineStr">
        <is>
          <t>Regional 2</t>
        </is>
      </c>
      <c r="B1434">
        <f>IF('Data R2'!C438="","",'Data R2'!B438)</f>
        <v/>
      </c>
      <c r="C1434">
        <f>IF('Data R2'!C438="","",'Data R2'!C438)</f>
        <v/>
      </c>
      <c r="D1434">
        <f>IF('Data R2'!C438="","",'Data R2'!D438)</f>
        <v/>
      </c>
      <c r="E1434">
        <f>IF('Data R2'!C438="","",'Data R2'!E438)</f>
        <v/>
      </c>
      <c r="F1434">
        <f>IF('Data R2'!C438="","",'Data R2'!F438)</f>
        <v/>
      </c>
      <c r="G1434">
        <f>IF('Data R2'!C438="","",'Data R2'!AD438)</f>
        <v/>
      </c>
      <c r="H1434">
        <f>IF('Data R2'!C438="","",'Data R2'!AC438)</f>
        <v/>
      </c>
      <c r="I1434">
        <f>IF('Data R2'!C438="","",COUNTIF('Data R2'!J438,"&gt;0")+COUNTIF('Data R2'!L438,"&gt;0")+COUNTIF('Data R2'!N438,"&gt;0")+COUNTIF('Data R2'!P438,"&gt;0")+COUNTIF('Data R2'!R438,"&gt;0")+COUNTIF('Data R2'!T438,"&gt;0")+COUNTIF('Data R2'!V438,"&gt;0")+COUNTIF('Data R2'!X438,"&gt;0"))</f>
        <v/>
      </c>
      <c r="J1434">
        <f>IF('Data R2'!C438="","",IF((COUNTIF('Data R2'!K438,"&gt;0")+COUNTIF('Data R2'!M438,"&gt;0")+COUNTIF('Data R2'!O438,"&gt;0")+COUNTIF('Data R2'!Q438,"&gt;0")+COUNTIF('Data R2'!S438,"&gt;0")+COUNTIF('Data R2'!U438,"&gt;0")+COUNTIF('Data R2'!W438,"&gt;0")+COUNTIF('Data R2'!Y438,"&gt;0"))&gt;0,1,0))</f>
        <v/>
      </c>
      <c r="M1434" t="inlineStr">
        <is>
          <t>Data R</t>
        </is>
      </c>
    </row>
    <row r="1435">
      <c r="A1435" t="inlineStr">
        <is>
          <t>Regional 2</t>
        </is>
      </c>
      <c r="B1435">
        <f>IF('Data R2'!C439="","",'Data R2'!B439)</f>
        <v/>
      </c>
      <c r="C1435">
        <f>IF('Data R2'!C439="","",'Data R2'!C439)</f>
        <v/>
      </c>
      <c r="D1435">
        <f>IF('Data R2'!C439="","",'Data R2'!D439)</f>
        <v/>
      </c>
      <c r="E1435">
        <f>IF('Data R2'!C439="","",'Data R2'!E439)</f>
        <v/>
      </c>
      <c r="F1435">
        <f>IF('Data R2'!C439="","",'Data R2'!F439)</f>
        <v/>
      </c>
      <c r="G1435">
        <f>IF('Data R2'!C439="","",'Data R2'!AD439)</f>
        <v/>
      </c>
      <c r="H1435">
        <f>IF('Data R2'!C439="","",'Data R2'!AC439)</f>
        <v/>
      </c>
      <c r="I1435">
        <f>IF('Data R2'!C439="","",COUNTIF('Data R2'!J439,"&gt;0")+COUNTIF('Data R2'!L439,"&gt;0")+COUNTIF('Data R2'!N439,"&gt;0")+COUNTIF('Data R2'!P439,"&gt;0")+COUNTIF('Data R2'!R439,"&gt;0")+COUNTIF('Data R2'!T439,"&gt;0")+COUNTIF('Data R2'!V439,"&gt;0")+COUNTIF('Data R2'!X439,"&gt;0"))</f>
        <v/>
      </c>
      <c r="J1435">
        <f>IF('Data R2'!C439="","",IF((COUNTIF('Data R2'!K439,"&gt;0")+COUNTIF('Data R2'!M439,"&gt;0")+COUNTIF('Data R2'!O439,"&gt;0")+COUNTIF('Data R2'!Q439,"&gt;0")+COUNTIF('Data R2'!S439,"&gt;0")+COUNTIF('Data R2'!U439,"&gt;0")+COUNTIF('Data R2'!W439,"&gt;0")+COUNTIF('Data R2'!Y439,"&gt;0"))&gt;0,1,0))</f>
        <v/>
      </c>
      <c r="M1435" t="inlineStr">
        <is>
          <t>Data R</t>
        </is>
      </c>
    </row>
    <row r="1436">
      <c r="A1436" t="inlineStr">
        <is>
          <t>Regional 2</t>
        </is>
      </c>
      <c r="B1436">
        <f>IF('Data R2'!C440="","",'Data R2'!B440)</f>
        <v/>
      </c>
      <c r="C1436">
        <f>IF('Data R2'!C440="","",'Data R2'!C440)</f>
        <v/>
      </c>
      <c r="D1436">
        <f>IF('Data R2'!C440="","",'Data R2'!D440)</f>
        <v/>
      </c>
      <c r="E1436">
        <f>IF('Data R2'!C440="","",'Data R2'!E440)</f>
        <v/>
      </c>
      <c r="F1436">
        <f>IF('Data R2'!C440="","",'Data R2'!F440)</f>
        <v/>
      </c>
      <c r="G1436">
        <f>IF('Data R2'!C440="","",'Data R2'!AD440)</f>
        <v/>
      </c>
      <c r="H1436">
        <f>IF('Data R2'!C440="","",'Data R2'!AC440)</f>
        <v/>
      </c>
      <c r="I1436">
        <f>IF('Data R2'!C440="","",COUNTIF('Data R2'!J440,"&gt;0")+COUNTIF('Data R2'!L440,"&gt;0")+COUNTIF('Data R2'!N440,"&gt;0")+COUNTIF('Data R2'!P440,"&gt;0")+COUNTIF('Data R2'!R440,"&gt;0")+COUNTIF('Data R2'!T440,"&gt;0")+COUNTIF('Data R2'!V440,"&gt;0")+COUNTIF('Data R2'!X440,"&gt;0"))</f>
        <v/>
      </c>
      <c r="J1436">
        <f>IF('Data R2'!C440="","",IF((COUNTIF('Data R2'!K440,"&gt;0")+COUNTIF('Data R2'!M440,"&gt;0")+COUNTIF('Data R2'!O440,"&gt;0")+COUNTIF('Data R2'!Q440,"&gt;0")+COUNTIF('Data R2'!S440,"&gt;0")+COUNTIF('Data R2'!U440,"&gt;0")+COUNTIF('Data R2'!W440,"&gt;0")+COUNTIF('Data R2'!Y440,"&gt;0"))&gt;0,1,0))</f>
        <v/>
      </c>
      <c r="M1436" t="inlineStr">
        <is>
          <t>Data R</t>
        </is>
      </c>
    </row>
    <row r="1437">
      <c r="A1437" t="inlineStr">
        <is>
          <t>Regional 2</t>
        </is>
      </c>
      <c r="B1437">
        <f>IF('Data R2'!C441="","",'Data R2'!B441)</f>
        <v/>
      </c>
      <c r="C1437">
        <f>IF('Data R2'!C441="","",'Data R2'!C441)</f>
        <v/>
      </c>
      <c r="D1437">
        <f>IF('Data R2'!C441="","",'Data R2'!D441)</f>
        <v/>
      </c>
      <c r="E1437">
        <f>IF('Data R2'!C441="","",'Data R2'!E441)</f>
        <v/>
      </c>
      <c r="F1437">
        <f>IF('Data R2'!C441="","",'Data R2'!F441)</f>
        <v/>
      </c>
      <c r="G1437">
        <f>IF('Data R2'!C441="","",'Data R2'!AD441)</f>
        <v/>
      </c>
      <c r="H1437">
        <f>IF('Data R2'!C441="","",'Data R2'!AC441)</f>
        <v/>
      </c>
      <c r="I1437">
        <f>IF('Data R2'!C441="","",COUNTIF('Data R2'!J441,"&gt;0")+COUNTIF('Data R2'!L441,"&gt;0")+COUNTIF('Data R2'!N441,"&gt;0")+COUNTIF('Data R2'!P441,"&gt;0")+COUNTIF('Data R2'!R441,"&gt;0")+COUNTIF('Data R2'!T441,"&gt;0")+COUNTIF('Data R2'!V441,"&gt;0")+COUNTIF('Data R2'!X441,"&gt;0"))</f>
        <v/>
      </c>
      <c r="J1437">
        <f>IF('Data R2'!C441="","",IF((COUNTIF('Data R2'!K441,"&gt;0")+COUNTIF('Data R2'!M441,"&gt;0")+COUNTIF('Data R2'!O441,"&gt;0")+COUNTIF('Data R2'!Q441,"&gt;0")+COUNTIF('Data R2'!S441,"&gt;0")+COUNTIF('Data R2'!U441,"&gt;0")+COUNTIF('Data R2'!W441,"&gt;0")+COUNTIF('Data R2'!Y441,"&gt;0"))&gt;0,1,0))</f>
        <v/>
      </c>
      <c r="M1437" t="inlineStr">
        <is>
          <t>Data R</t>
        </is>
      </c>
    </row>
    <row r="1438">
      <c r="A1438" t="inlineStr">
        <is>
          <t>Regional 2</t>
        </is>
      </c>
      <c r="B1438">
        <f>IF('Data R2'!C442="","",'Data R2'!B442)</f>
        <v/>
      </c>
      <c r="C1438">
        <f>IF('Data R2'!C442="","",'Data R2'!C442)</f>
        <v/>
      </c>
      <c r="D1438">
        <f>IF('Data R2'!C442="","",'Data R2'!D442)</f>
        <v/>
      </c>
      <c r="E1438">
        <f>IF('Data R2'!C442="","",'Data R2'!E442)</f>
        <v/>
      </c>
      <c r="F1438">
        <f>IF('Data R2'!C442="","",'Data R2'!F442)</f>
        <v/>
      </c>
      <c r="G1438">
        <f>IF('Data R2'!C442="","",'Data R2'!AD442)</f>
        <v/>
      </c>
      <c r="H1438">
        <f>IF('Data R2'!C442="","",'Data R2'!AC442)</f>
        <v/>
      </c>
      <c r="I1438">
        <f>IF('Data R2'!C442="","",COUNTIF('Data R2'!J442,"&gt;0")+COUNTIF('Data R2'!L442,"&gt;0")+COUNTIF('Data R2'!N442,"&gt;0")+COUNTIF('Data R2'!P442,"&gt;0")+COUNTIF('Data R2'!R442,"&gt;0")+COUNTIF('Data R2'!T442,"&gt;0")+COUNTIF('Data R2'!V442,"&gt;0")+COUNTIF('Data R2'!X442,"&gt;0"))</f>
        <v/>
      </c>
      <c r="J1438">
        <f>IF('Data R2'!C442="","",IF((COUNTIF('Data R2'!K442,"&gt;0")+COUNTIF('Data R2'!M442,"&gt;0")+COUNTIF('Data R2'!O442,"&gt;0")+COUNTIF('Data R2'!Q442,"&gt;0")+COUNTIF('Data R2'!S442,"&gt;0")+COUNTIF('Data R2'!U442,"&gt;0")+COUNTIF('Data R2'!W442,"&gt;0")+COUNTIF('Data R2'!Y442,"&gt;0"))&gt;0,1,0))</f>
        <v/>
      </c>
      <c r="M1438" t="inlineStr">
        <is>
          <t>Data R</t>
        </is>
      </c>
    </row>
    <row r="1439">
      <c r="A1439" t="inlineStr">
        <is>
          <t>Regional 2</t>
        </is>
      </c>
      <c r="B1439">
        <f>IF('Data R2'!C443="","",'Data R2'!B443)</f>
        <v/>
      </c>
      <c r="C1439">
        <f>IF('Data R2'!C443="","",'Data R2'!C443)</f>
        <v/>
      </c>
      <c r="D1439">
        <f>IF('Data R2'!C443="","",'Data R2'!D443)</f>
        <v/>
      </c>
      <c r="E1439">
        <f>IF('Data R2'!C443="","",'Data R2'!E443)</f>
        <v/>
      </c>
      <c r="F1439">
        <f>IF('Data R2'!C443="","",'Data R2'!F443)</f>
        <v/>
      </c>
      <c r="G1439">
        <f>IF('Data R2'!C443="","",'Data R2'!AD443)</f>
        <v/>
      </c>
      <c r="H1439">
        <f>IF('Data R2'!C443="","",'Data R2'!AC443)</f>
        <v/>
      </c>
      <c r="I1439">
        <f>IF('Data R2'!C443="","",COUNTIF('Data R2'!J443,"&gt;0")+COUNTIF('Data R2'!L443,"&gt;0")+COUNTIF('Data R2'!N443,"&gt;0")+COUNTIF('Data R2'!P443,"&gt;0")+COUNTIF('Data R2'!R443,"&gt;0")+COUNTIF('Data R2'!T443,"&gt;0")+COUNTIF('Data R2'!V443,"&gt;0")+COUNTIF('Data R2'!X443,"&gt;0"))</f>
        <v/>
      </c>
      <c r="J1439">
        <f>IF('Data R2'!C443="","",IF((COUNTIF('Data R2'!K443,"&gt;0")+COUNTIF('Data R2'!M443,"&gt;0")+COUNTIF('Data R2'!O443,"&gt;0")+COUNTIF('Data R2'!Q443,"&gt;0")+COUNTIF('Data R2'!S443,"&gt;0")+COUNTIF('Data R2'!U443,"&gt;0")+COUNTIF('Data R2'!W443,"&gt;0")+COUNTIF('Data R2'!Y443,"&gt;0"))&gt;0,1,0))</f>
        <v/>
      </c>
      <c r="M1439" t="inlineStr">
        <is>
          <t>Data R</t>
        </is>
      </c>
    </row>
    <row r="1440">
      <c r="A1440" t="inlineStr">
        <is>
          <t>Regional 2</t>
        </is>
      </c>
      <c r="B1440">
        <f>IF('Data R2'!C444="","",'Data R2'!B444)</f>
        <v/>
      </c>
      <c r="C1440">
        <f>IF('Data R2'!C444="","",'Data R2'!C444)</f>
        <v/>
      </c>
      <c r="D1440">
        <f>IF('Data R2'!C444="","",'Data R2'!D444)</f>
        <v/>
      </c>
      <c r="E1440">
        <f>IF('Data R2'!C444="","",'Data R2'!E444)</f>
        <v/>
      </c>
      <c r="F1440">
        <f>IF('Data R2'!C444="","",'Data R2'!F444)</f>
        <v/>
      </c>
      <c r="G1440">
        <f>IF('Data R2'!C444="","",'Data R2'!AD444)</f>
        <v/>
      </c>
      <c r="H1440">
        <f>IF('Data R2'!C444="","",'Data R2'!AC444)</f>
        <v/>
      </c>
      <c r="I1440">
        <f>IF('Data R2'!C444="","",COUNTIF('Data R2'!J444,"&gt;0")+COUNTIF('Data R2'!L444,"&gt;0")+COUNTIF('Data R2'!N444,"&gt;0")+COUNTIF('Data R2'!P444,"&gt;0")+COUNTIF('Data R2'!R444,"&gt;0")+COUNTIF('Data R2'!T444,"&gt;0")+COUNTIF('Data R2'!V444,"&gt;0")+COUNTIF('Data R2'!X444,"&gt;0"))</f>
        <v/>
      </c>
      <c r="J1440">
        <f>IF('Data R2'!C444="","",IF((COUNTIF('Data R2'!K444,"&gt;0")+COUNTIF('Data R2'!M444,"&gt;0")+COUNTIF('Data R2'!O444,"&gt;0")+COUNTIF('Data R2'!Q444,"&gt;0")+COUNTIF('Data R2'!S444,"&gt;0")+COUNTIF('Data R2'!U444,"&gt;0")+COUNTIF('Data R2'!W444,"&gt;0")+COUNTIF('Data R2'!Y444,"&gt;0"))&gt;0,1,0))</f>
        <v/>
      </c>
      <c r="M1440" t="inlineStr">
        <is>
          <t>Data R</t>
        </is>
      </c>
    </row>
    <row r="1441">
      <c r="A1441" t="inlineStr">
        <is>
          <t>Regional 2</t>
        </is>
      </c>
      <c r="B1441">
        <f>IF('Data R2'!C445="","",'Data R2'!B445)</f>
        <v/>
      </c>
      <c r="C1441">
        <f>IF('Data R2'!C445="","",'Data R2'!C445)</f>
        <v/>
      </c>
      <c r="D1441">
        <f>IF('Data R2'!C445="","",'Data R2'!D445)</f>
        <v/>
      </c>
      <c r="E1441">
        <f>IF('Data R2'!C445="","",'Data R2'!E445)</f>
        <v/>
      </c>
      <c r="F1441">
        <f>IF('Data R2'!C445="","",'Data R2'!F445)</f>
        <v/>
      </c>
      <c r="G1441">
        <f>IF('Data R2'!C445="","",'Data R2'!AD445)</f>
        <v/>
      </c>
      <c r="H1441">
        <f>IF('Data R2'!C445="","",'Data R2'!AC445)</f>
        <v/>
      </c>
      <c r="I1441">
        <f>IF('Data R2'!C445="","",COUNTIF('Data R2'!J445,"&gt;0")+COUNTIF('Data R2'!L445,"&gt;0")+COUNTIF('Data R2'!N445,"&gt;0")+COUNTIF('Data R2'!P445,"&gt;0")+COUNTIF('Data R2'!R445,"&gt;0")+COUNTIF('Data R2'!T445,"&gt;0")+COUNTIF('Data R2'!V445,"&gt;0")+COUNTIF('Data R2'!X445,"&gt;0"))</f>
        <v/>
      </c>
      <c r="J1441">
        <f>IF('Data R2'!C445="","",IF((COUNTIF('Data R2'!K445,"&gt;0")+COUNTIF('Data R2'!M445,"&gt;0")+COUNTIF('Data R2'!O445,"&gt;0")+COUNTIF('Data R2'!Q445,"&gt;0")+COUNTIF('Data R2'!S445,"&gt;0")+COUNTIF('Data R2'!U445,"&gt;0")+COUNTIF('Data R2'!W445,"&gt;0")+COUNTIF('Data R2'!Y445,"&gt;0"))&gt;0,1,0))</f>
        <v/>
      </c>
      <c r="M1441" t="inlineStr">
        <is>
          <t>Data R</t>
        </is>
      </c>
    </row>
    <row r="1442">
      <c r="A1442" t="inlineStr">
        <is>
          <t>Regional 2</t>
        </is>
      </c>
      <c r="B1442">
        <f>IF('Data R2'!C446="","",'Data R2'!B446)</f>
        <v/>
      </c>
      <c r="C1442">
        <f>IF('Data R2'!C446="","",'Data R2'!C446)</f>
        <v/>
      </c>
      <c r="D1442">
        <f>IF('Data R2'!C446="","",'Data R2'!D446)</f>
        <v/>
      </c>
      <c r="E1442">
        <f>IF('Data R2'!C446="","",'Data R2'!E446)</f>
        <v/>
      </c>
      <c r="F1442">
        <f>IF('Data R2'!C446="","",'Data R2'!F446)</f>
        <v/>
      </c>
      <c r="G1442">
        <f>IF('Data R2'!C446="","",'Data R2'!AD446)</f>
        <v/>
      </c>
      <c r="H1442">
        <f>IF('Data R2'!C446="","",'Data R2'!AC446)</f>
        <v/>
      </c>
      <c r="I1442">
        <f>IF('Data R2'!C446="","",COUNTIF('Data R2'!J446,"&gt;0")+COUNTIF('Data R2'!L446,"&gt;0")+COUNTIF('Data R2'!N446,"&gt;0")+COUNTIF('Data R2'!P446,"&gt;0")+COUNTIF('Data R2'!R446,"&gt;0")+COUNTIF('Data R2'!T446,"&gt;0")+COUNTIF('Data R2'!V446,"&gt;0")+COUNTIF('Data R2'!X446,"&gt;0"))</f>
        <v/>
      </c>
      <c r="J1442">
        <f>IF('Data R2'!C446="","",IF((COUNTIF('Data R2'!K446,"&gt;0")+COUNTIF('Data R2'!M446,"&gt;0")+COUNTIF('Data R2'!O446,"&gt;0")+COUNTIF('Data R2'!Q446,"&gt;0")+COUNTIF('Data R2'!S446,"&gt;0")+COUNTIF('Data R2'!U446,"&gt;0")+COUNTIF('Data R2'!W446,"&gt;0")+COUNTIF('Data R2'!Y446,"&gt;0"))&gt;0,1,0))</f>
        <v/>
      </c>
      <c r="M1442" t="inlineStr">
        <is>
          <t>Data R</t>
        </is>
      </c>
    </row>
    <row r="1443">
      <c r="A1443" t="inlineStr">
        <is>
          <t>Regional 2</t>
        </is>
      </c>
      <c r="B1443">
        <f>IF('Data R2'!C447="","",'Data R2'!B447)</f>
        <v/>
      </c>
      <c r="C1443">
        <f>IF('Data R2'!C447="","",'Data R2'!C447)</f>
        <v/>
      </c>
      <c r="D1443">
        <f>IF('Data R2'!C447="","",'Data R2'!D447)</f>
        <v/>
      </c>
      <c r="E1443">
        <f>IF('Data R2'!C447="","",'Data R2'!E447)</f>
        <v/>
      </c>
      <c r="F1443">
        <f>IF('Data R2'!C447="","",'Data R2'!F447)</f>
        <v/>
      </c>
      <c r="G1443">
        <f>IF('Data R2'!C447="","",'Data R2'!AD447)</f>
        <v/>
      </c>
      <c r="H1443">
        <f>IF('Data R2'!C447="","",'Data R2'!AC447)</f>
        <v/>
      </c>
      <c r="I1443">
        <f>IF('Data R2'!C447="","",COUNTIF('Data R2'!J447,"&gt;0")+COUNTIF('Data R2'!L447,"&gt;0")+COUNTIF('Data R2'!N447,"&gt;0")+COUNTIF('Data R2'!P447,"&gt;0")+COUNTIF('Data R2'!R447,"&gt;0")+COUNTIF('Data R2'!T447,"&gt;0")+COUNTIF('Data R2'!V447,"&gt;0")+COUNTIF('Data R2'!X447,"&gt;0"))</f>
        <v/>
      </c>
      <c r="J1443">
        <f>IF('Data R2'!C447="","",IF((COUNTIF('Data R2'!K447,"&gt;0")+COUNTIF('Data R2'!M447,"&gt;0")+COUNTIF('Data R2'!O447,"&gt;0")+COUNTIF('Data R2'!Q447,"&gt;0")+COUNTIF('Data R2'!S447,"&gt;0")+COUNTIF('Data R2'!U447,"&gt;0")+COUNTIF('Data R2'!W447,"&gt;0")+COUNTIF('Data R2'!Y447,"&gt;0"))&gt;0,1,0))</f>
        <v/>
      </c>
      <c r="M1443" t="inlineStr">
        <is>
          <t>Data R</t>
        </is>
      </c>
    </row>
    <row r="1444">
      <c r="A1444" t="inlineStr">
        <is>
          <t>Regional 2</t>
        </is>
      </c>
      <c r="B1444">
        <f>IF('Data R2'!C448="","",'Data R2'!B448)</f>
        <v/>
      </c>
      <c r="C1444">
        <f>IF('Data R2'!C448="","",'Data R2'!C448)</f>
        <v/>
      </c>
      <c r="D1444">
        <f>IF('Data R2'!C448="","",'Data R2'!D448)</f>
        <v/>
      </c>
      <c r="E1444">
        <f>IF('Data R2'!C448="","",'Data R2'!E448)</f>
        <v/>
      </c>
      <c r="F1444">
        <f>IF('Data R2'!C448="","",'Data R2'!F448)</f>
        <v/>
      </c>
      <c r="G1444">
        <f>IF('Data R2'!C448="","",'Data R2'!AD448)</f>
        <v/>
      </c>
      <c r="H1444">
        <f>IF('Data R2'!C448="","",'Data R2'!AC448)</f>
        <v/>
      </c>
      <c r="I1444">
        <f>IF('Data R2'!C448="","",COUNTIF('Data R2'!J448,"&gt;0")+COUNTIF('Data R2'!L448,"&gt;0")+COUNTIF('Data R2'!N448,"&gt;0")+COUNTIF('Data R2'!P448,"&gt;0")+COUNTIF('Data R2'!R448,"&gt;0")+COUNTIF('Data R2'!T448,"&gt;0")+COUNTIF('Data R2'!V448,"&gt;0")+COUNTIF('Data R2'!X448,"&gt;0"))</f>
        <v/>
      </c>
      <c r="J1444">
        <f>IF('Data R2'!C448="","",IF((COUNTIF('Data R2'!K448,"&gt;0")+COUNTIF('Data R2'!M448,"&gt;0")+COUNTIF('Data R2'!O448,"&gt;0")+COUNTIF('Data R2'!Q448,"&gt;0")+COUNTIF('Data R2'!S448,"&gt;0")+COUNTIF('Data R2'!U448,"&gt;0")+COUNTIF('Data R2'!W448,"&gt;0")+COUNTIF('Data R2'!Y448,"&gt;0"))&gt;0,1,0))</f>
        <v/>
      </c>
      <c r="M1444" t="inlineStr">
        <is>
          <t>Data R</t>
        </is>
      </c>
    </row>
    <row r="1445">
      <c r="A1445" t="inlineStr">
        <is>
          <t>Regional 2</t>
        </is>
      </c>
      <c r="B1445">
        <f>IF('Data R2'!C449="","",'Data R2'!B449)</f>
        <v/>
      </c>
      <c r="C1445">
        <f>IF('Data R2'!C449="","",'Data R2'!C449)</f>
        <v/>
      </c>
      <c r="D1445">
        <f>IF('Data R2'!C449="","",'Data R2'!D449)</f>
        <v/>
      </c>
      <c r="E1445">
        <f>IF('Data R2'!C449="","",'Data R2'!E449)</f>
        <v/>
      </c>
      <c r="F1445">
        <f>IF('Data R2'!C449="","",'Data R2'!F449)</f>
        <v/>
      </c>
      <c r="G1445">
        <f>IF('Data R2'!C449="","",'Data R2'!AD449)</f>
        <v/>
      </c>
      <c r="H1445">
        <f>IF('Data R2'!C449="","",'Data R2'!AC449)</f>
        <v/>
      </c>
      <c r="I1445">
        <f>IF('Data R2'!C449="","",COUNTIF('Data R2'!J449,"&gt;0")+COUNTIF('Data R2'!L449,"&gt;0")+COUNTIF('Data R2'!N449,"&gt;0")+COUNTIF('Data R2'!P449,"&gt;0")+COUNTIF('Data R2'!R449,"&gt;0")+COUNTIF('Data R2'!T449,"&gt;0")+COUNTIF('Data R2'!V449,"&gt;0")+COUNTIF('Data R2'!X449,"&gt;0"))</f>
        <v/>
      </c>
      <c r="J1445">
        <f>IF('Data R2'!C449="","",IF((COUNTIF('Data R2'!K449,"&gt;0")+COUNTIF('Data R2'!M449,"&gt;0")+COUNTIF('Data R2'!O449,"&gt;0")+COUNTIF('Data R2'!Q449,"&gt;0")+COUNTIF('Data R2'!S449,"&gt;0")+COUNTIF('Data R2'!U449,"&gt;0")+COUNTIF('Data R2'!W449,"&gt;0")+COUNTIF('Data R2'!Y449,"&gt;0"))&gt;0,1,0))</f>
        <v/>
      </c>
      <c r="M1445" t="inlineStr">
        <is>
          <t>Data R</t>
        </is>
      </c>
    </row>
    <row r="1446">
      <c r="A1446" t="inlineStr">
        <is>
          <t>Regional 2</t>
        </is>
      </c>
      <c r="B1446">
        <f>IF('Data R2'!C450="","",'Data R2'!B450)</f>
        <v/>
      </c>
      <c r="C1446">
        <f>IF('Data R2'!C450="","",'Data R2'!C450)</f>
        <v/>
      </c>
      <c r="D1446">
        <f>IF('Data R2'!C450="","",'Data R2'!D450)</f>
        <v/>
      </c>
      <c r="E1446">
        <f>IF('Data R2'!C450="","",'Data R2'!E450)</f>
        <v/>
      </c>
      <c r="F1446">
        <f>IF('Data R2'!C450="","",'Data R2'!F450)</f>
        <v/>
      </c>
      <c r="G1446">
        <f>IF('Data R2'!C450="","",'Data R2'!AD450)</f>
        <v/>
      </c>
      <c r="H1446">
        <f>IF('Data R2'!C450="","",'Data R2'!AC450)</f>
        <v/>
      </c>
      <c r="I1446">
        <f>IF('Data R2'!C450="","",COUNTIF('Data R2'!J450,"&gt;0")+COUNTIF('Data R2'!L450,"&gt;0")+COUNTIF('Data R2'!N450,"&gt;0")+COUNTIF('Data R2'!P450,"&gt;0")+COUNTIF('Data R2'!R450,"&gt;0")+COUNTIF('Data R2'!T450,"&gt;0")+COUNTIF('Data R2'!V450,"&gt;0")+COUNTIF('Data R2'!X450,"&gt;0"))</f>
        <v/>
      </c>
      <c r="J1446">
        <f>IF('Data R2'!C450="","",IF((COUNTIF('Data R2'!K450,"&gt;0")+COUNTIF('Data R2'!M450,"&gt;0")+COUNTIF('Data R2'!O450,"&gt;0")+COUNTIF('Data R2'!Q450,"&gt;0")+COUNTIF('Data R2'!S450,"&gt;0")+COUNTIF('Data R2'!U450,"&gt;0")+COUNTIF('Data R2'!W450,"&gt;0")+COUNTIF('Data R2'!Y450,"&gt;0"))&gt;0,1,0))</f>
        <v/>
      </c>
      <c r="M1446" t="inlineStr">
        <is>
          <t>Data R</t>
        </is>
      </c>
    </row>
    <row r="1447">
      <c r="A1447" t="inlineStr">
        <is>
          <t>Regional 2</t>
        </is>
      </c>
      <c r="B1447">
        <f>IF('Data R2'!C451="","",'Data R2'!B451)</f>
        <v/>
      </c>
      <c r="C1447">
        <f>IF('Data R2'!C451="","",'Data R2'!C451)</f>
        <v/>
      </c>
      <c r="D1447">
        <f>IF('Data R2'!C451="","",'Data R2'!D451)</f>
        <v/>
      </c>
      <c r="E1447">
        <f>IF('Data R2'!C451="","",'Data R2'!E451)</f>
        <v/>
      </c>
      <c r="F1447">
        <f>IF('Data R2'!C451="","",'Data R2'!F451)</f>
        <v/>
      </c>
      <c r="G1447">
        <f>IF('Data R2'!C451="","",'Data R2'!AD451)</f>
        <v/>
      </c>
      <c r="H1447">
        <f>IF('Data R2'!C451="","",'Data R2'!AC451)</f>
        <v/>
      </c>
      <c r="I1447">
        <f>IF('Data R2'!C451="","",COUNTIF('Data R2'!J451,"&gt;0")+COUNTIF('Data R2'!L451,"&gt;0")+COUNTIF('Data R2'!N451,"&gt;0")+COUNTIF('Data R2'!P451,"&gt;0")+COUNTIF('Data R2'!R451,"&gt;0")+COUNTIF('Data R2'!T451,"&gt;0")+COUNTIF('Data R2'!V451,"&gt;0")+COUNTIF('Data R2'!X451,"&gt;0"))</f>
        <v/>
      </c>
      <c r="J1447">
        <f>IF('Data R2'!C451="","",IF((COUNTIF('Data R2'!K451,"&gt;0")+COUNTIF('Data R2'!M451,"&gt;0")+COUNTIF('Data R2'!O451,"&gt;0")+COUNTIF('Data R2'!Q451,"&gt;0")+COUNTIF('Data R2'!S451,"&gt;0")+COUNTIF('Data R2'!U451,"&gt;0")+COUNTIF('Data R2'!W451,"&gt;0")+COUNTIF('Data R2'!Y451,"&gt;0"))&gt;0,1,0))</f>
        <v/>
      </c>
      <c r="M1447" t="inlineStr">
        <is>
          <t>Data R</t>
        </is>
      </c>
    </row>
    <row r="1448">
      <c r="A1448" t="inlineStr">
        <is>
          <t>Regional 2</t>
        </is>
      </c>
      <c r="B1448">
        <f>IF('Data R2'!C452="","",'Data R2'!B452)</f>
        <v/>
      </c>
      <c r="C1448">
        <f>IF('Data R2'!C452="","",'Data R2'!C452)</f>
        <v/>
      </c>
      <c r="D1448">
        <f>IF('Data R2'!C452="","",'Data R2'!D452)</f>
        <v/>
      </c>
      <c r="E1448">
        <f>IF('Data R2'!C452="","",'Data R2'!E452)</f>
        <v/>
      </c>
      <c r="F1448">
        <f>IF('Data R2'!C452="","",'Data R2'!F452)</f>
        <v/>
      </c>
      <c r="G1448">
        <f>IF('Data R2'!C452="","",'Data R2'!AD452)</f>
        <v/>
      </c>
      <c r="H1448">
        <f>IF('Data R2'!C452="","",'Data R2'!AC452)</f>
        <v/>
      </c>
      <c r="I1448">
        <f>IF('Data R2'!C452="","",COUNTIF('Data R2'!J452,"&gt;0")+COUNTIF('Data R2'!L452,"&gt;0")+COUNTIF('Data R2'!N452,"&gt;0")+COUNTIF('Data R2'!P452,"&gt;0")+COUNTIF('Data R2'!R452,"&gt;0")+COUNTIF('Data R2'!T452,"&gt;0")+COUNTIF('Data R2'!V452,"&gt;0")+COUNTIF('Data R2'!X452,"&gt;0"))</f>
        <v/>
      </c>
      <c r="J1448">
        <f>IF('Data R2'!C452="","",IF((COUNTIF('Data R2'!K452,"&gt;0")+COUNTIF('Data R2'!M452,"&gt;0")+COUNTIF('Data R2'!O452,"&gt;0")+COUNTIF('Data R2'!Q452,"&gt;0")+COUNTIF('Data R2'!S452,"&gt;0")+COUNTIF('Data R2'!U452,"&gt;0")+COUNTIF('Data R2'!W452,"&gt;0")+COUNTIF('Data R2'!Y452,"&gt;0"))&gt;0,1,0))</f>
        <v/>
      </c>
      <c r="M1448" t="inlineStr">
        <is>
          <t>Data R</t>
        </is>
      </c>
    </row>
    <row r="1449">
      <c r="A1449" t="inlineStr">
        <is>
          <t>Regional 2</t>
        </is>
      </c>
      <c r="B1449">
        <f>IF('Data R2'!C453="","",'Data R2'!B453)</f>
        <v/>
      </c>
      <c r="C1449">
        <f>IF('Data R2'!C453="","",'Data R2'!C453)</f>
        <v/>
      </c>
      <c r="D1449">
        <f>IF('Data R2'!C453="","",'Data R2'!D453)</f>
        <v/>
      </c>
      <c r="E1449">
        <f>IF('Data R2'!C453="","",'Data R2'!E453)</f>
        <v/>
      </c>
      <c r="F1449">
        <f>IF('Data R2'!C453="","",'Data R2'!F453)</f>
        <v/>
      </c>
      <c r="G1449">
        <f>IF('Data R2'!C453="","",'Data R2'!AD453)</f>
        <v/>
      </c>
      <c r="H1449">
        <f>IF('Data R2'!C453="","",'Data R2'!AC453)</f>
        <v/>
      </c>
      <c r="I1449">
        <f>IF('Data R2'!C453="","",COUNTIF('Data R2'!J453,"&gt;0")+COUNTIF('Data R2'!L453,"&gt;0")+COUNTIF('Data R2'!N453,"&gt;0")+COUNTIF('Data R2'!P453,"&gt;0")+COUNTIF('Data R2'!R453,"&gt;0")+COUNTIF('Data R2'!T453,"&gt;0")+COUNTIF('Data R2'!V453,"&gt;0")+COUNTIF('Data R2'!X453,"&gt;0"))</f>
        <v/>
      </c>
      <c r="J1449">
        <f>IF('Data R2'!C453="","",IF((COUNTIF('Data R2'!K453,"&gt;0")+COUNTIF('Data R2'!M453,"&gt;0")+COUNTIF('Data R2'!O453,"&gt;0")+COUNTIF('Data R2'!Q453,"&gt;0")+COUNTIF('Data R2'!S453,"&gt;0")+COUNTIF('Data R2'!U453,"&gt;0")+COUNTIF('Data R2'!W453,"&gt;0")+COUNTIF('Data R2'!Y453,"&gt;0"))&gt;0,1,0))</f>
        <v/>
      </c>
      <c r="M1449" t="inlineStr">
        <is>
          <t>Data R</t>
        </is>
      </c>
    </row>
    <row r="1450">
      <c r="A1450" t="inlineStr">
        <is>
          <t>Regional 2</t>
        </is>
      </c>
      <c r="B1450">
        <f>IF('Data R2'!C454="","",'Data R2'!B454)</f>
        <v/>
      </c>
      <c r="C1450">
        <f>IF('Data R2'!C454="","",'Data R2'!C454)</f>
        <v/>
      </c>
      <c r="D1450">
        <f>IF('Data R2'!C454="","",'Data R2'!D454)</f>
        <v/>
      </c>
      <c r="E1450">
        <f>IF('Data R2'!C454="","",'Data R2'!E454)</f>
        <v/>
      </c>
      <c r="F1450">
        <f>IF('Data R2'!C454="","",'Data R2'!F454)</f>
        <v/>
      </c>
      <c r="G1450">
        <f>IF('Data R2'!C454="","",'Data R2'!AD454)</f>
        <v/>
      </c>
      <c r="H1450">
        <f>IF('Data R2'!C454="","",'Data R2'!AC454)</f>
        <v/>
      </c>
      <c r="I1450">
        <f>IF('Data R2'!C454="","",COUNTIF('Data R2'!J454,"&gt;0")+COUNTIF('Data R2'!L454,"&gt;0")+COUNTIF('Data R2'!N454,"&gt;0")+COUNTIF('Data R2'!P454,"&gt;0")+COUNTIF('Data R2'!R454,"&gt;0")+COUNTIF('Data R2'!T454,"&gt;0")+COUNTIF('Data R2'!V454,"&gt;0")+COUNTIF('Data R2'!X454,"&gt;0"))</f>
        <v/>
      </c>
      <c r="J1450">
        <f>IF('Data R2'!C454="","",IF((COUNTIF('Data R2'!K454,"&gt;0")+COUNTIF('Data R2'!M454,"&gt;0")+COUNTIF('Data R2'!O454,"&gt;0")+COUNTIF('Data R2'!Q454,"&gt;0")+COUNTIF('Data R2'!S454,"&gt;0")+COUNTIF('Data R2'!U454,"&gt;0")+COUNTIF('Data R2'!W454,"&gt;0")+COUNTIF('Data R2'!Y454,"&gt;0"))&gt;0,1,0))</f>
        <v/>
      </c>
      <c r="M1450" t="inlineStr">
        <is>
          <t>Data R</t>
        </is>
      </c>
    </row>
    <row r="1451">
      <c r="A1451" t="inlineStr">
        <is>
          <t>Regional 2</t>
        </is>
      </c>
      <c r="B1451">
        <f>IF('Data R2'!C455="","",'Data R2'!B455)</f>
        <v/>
      </c>
      <c r="C1451">
        <f>IF('Data R2'!C455="","",'Data R2'!C455)</f>
        <v/>
      </c>
      <c r="D1451">
        <f>IF('Data R2'!C455="","",'Data R2'!D455)</f>
        <v/>
      </c>
      <c r="E1451">
        <f>IF('Data R2'!C455="","",'Data R2'!E455)</f>
        <v/>
      </c>
      <c r="F1451">
        <f>IF('Data R2'!C455="","",'Data R2'!F455)</f>
        <v/>
      </c>
      <c r="G1451">
        <f>IF('Data R2'!C455="","",'Data R2'!AD455)</f>
        <v/>
      </c>
      <c r="H1451">
        <f>IF('Data R2'!C455="","",'Data R2'!AC455)</f>
        <v/>
      </c>
      <c r="I1451">
        <f>IF('Data R2'!C455="","",COUNTIF('Data R2'!J455,"&gt;0")+COUNTIF('Data R2'!L455,"&gt;0")+COUNTIF('Data R2'!N455,"&gt;0")+COUNTIF('Data R2'!P455,"&gt;0")+COUNTIF('Data R2'!R455,"&gt;0")+COUNTIF('Data R2'!T455,"&gt;0")+COUNTIF('Data R2'!V455,"&gt;0")+COUNTIF('Data R2'!X455,"&gt;0"))</f>
        <v/>
      </c>
      <c r="J1451">
        <f>IF('Data R2'!C455="","",IF((COUNTIF('Data R2'!K455,"&gt;0")+COUNTIF('Data R2'!M455,"&gt;0")+COUNTIF('Data R2'!O455,"&gt;0")+COUNTIF('Data R2'!Q455,"&gt;0")+COUNTIF('Data R2'!S455,"&gt;0")+COUNTIF('Data R2'!U455,"&gt;0")+COUNTIF('Data R2'!W455,"&gt;0")+COUNTIF('Data R2'!Y455,"&gt;0"))&gt;0,1,0))</f>
        <v/>
      </c>
      <c r="M1451" t="inlineStr">
        <is>
          <t>Data R</t>
        </is>
      </c>
    </row>
    <row r="1452">
      <c r="A1452" t="inlineStr">
        <is>
          <t>Regional 2</t>
        </is>
      </c>
      <c r="B1452">
        <f>IF('Data R2'!C456="","",'Data R2'!B456)</f>
        <v/>
      </c>
      <c r="C1452">
        <f>IF('Data R2'!C456="","",'Data R2'!C456)</f>
        <v/>
      </c>
      <c r="D1452">
        <f>IF('Data R2'!C456="","",'Data R2'!D456)</f>
        <v/>
      </c>
      <c r="E1452">
        <f>IF('Data R2'!C456="","",'Data R2'!E456)</f>
        <v/>
      </c>
      <c r="F1452">
        <f>IF('Data R2'!C456="","",'Data R2'!F456)</f>
        <v/>
      </c>
      <c r="G1452">
        <f>IF('Data R2'!C456="","",'Data R2'!AD456)</f>
        <v/>
      </c>
      <c r="H1452">
        <f>IF('Data R2'!C456="","",'Data R2'!AC456)</f>
        <v/>
      </c>
      <c r="I1452">
        <f>IF('Data R2'!C456="","",COUNTIF('Data R2'!J456,"&gt;0")+COUNTIF('Data R2'!L456,"&gt;0")+COUNTIF('Data R2'!N456,"&gt;0")+COUNTIF('Data R2'!P456,"&gt;0")+COUNTIF('Data R2'!R456,"&gt;0")+COUNTIF('Data R2'!T456,"&gt;0")+COUNTIF('Data R2'!V456,"&gt;0")+COUNTIF('Data R2'!X456,"&gt;0"))</f>
        <v/>
      </c>
      <c r="J1452">
        <f>IF('Data R2'!C456="","",IF((COUNTIF('Data R2'!K456,"&gt;0")+COUNTIF('Data R2'!M456,"&gt;0")+COUNTIF('Data R2'!O456,"&gt;0")+COUNTIF('Data R2'!Q456,"&gt;0")+COUNTIF('Data R2'!S456,"&gt;0")+COUNTIF('Data R2'!U456,"&gt;0")+COUNTIF('Data R2'!W456,"&gt;0")+COUNTIF('Data R2'!Y456,"&gt;0"))&gt;0,1,0))</f>
        <v/>
      </c>
      <c r="M1452" t="inlineStr">
        <is>
          <t>Data R</t>
        </is>
      </c>
    </row>
    <row r="1453">
      <c r="A1453" t="inlineStr">
        <is>
          <t>Regional 2</t>
        </is>
      </c>
      <c r="B1453">
        <f>IF('Data R2'!C457="","",'Data R2'!B457)</f>
        <v/>
      </c>
      <c r="C1453">
        <f>IF('Data R2'!C457="","",'Data R2'!C457)</f>
        <v/>
      </c>
      <c r="D1453">
        <f>IF('Data R2'!C457="","",'Data R2'!D457)</f>
        <v/>
      </c>
      <c r="E1453">
        <f>IF('Data R2'!C457="","",'Data R2'!E457)</f>
        <v/>
      </c>
      <c r="F1453">
        <f>IF('Data R2'!C457="","",'Data R2'!F457)</f>
        <v/>
      </c>
      <c r="G1453">
        <f>IF('Data R2'!C457="","",'Data R2'!AD457)</f>
        <v/>
      </c>
      <c r="H1453">
        <f>IF('Data R2'!C457="","",'Data R2'!AC457)</f>
        <v/>
      </c>
      <c r="I1453">
        <f>IF('Data R2'!C457="","",COUNTIF('Data R2'!J457,"&gt;0")+COUNTIF('Data R2'!L457,"&gt;0")+COUNTIF('Data R2'!N457,"&gt;0")+COUNTIF('Data R2'!P457,"&gt;0")+COUNTIF('Data R2'!R457,"&gt;0")+COUNTIF('Data R2'!T457,"&gt;0")+COUNTIF('Data R2'!V457,"&gt;0")+COUNTIF('Data R2'!X457,"&gt;0"))</f>
        <v/>
      </c>
      <c r="J1453">
        <f>IF('Data R2'!C457="","",IF((COUNTIF('Data R2'!K457,"&gt;0")+COUNTIF('Data R2'!M457,"&gt;0")+COUNTIF('Data R2'!O457,"&gt;0")+COUNTIF('Data R2'!Q457,"&gt;0")+COUNTIF('Data R2'!S457,"&gt;0")+COUNTIF('Data R2'!U457,"&gt;0")+COUNTIF('Data R2'!W457,"&gt;0")+COUNTIF('Data R2'!Y457,"&gt;0"))&gt;0,1,0))</f>
        <v/>
      </c>
      <c r="M1453" t="inlineStr">
        <is>
          <t>Data R</t>
        </is>
      </c>
    </row>
    <row r="1454">
      <c r="A1454" t="inlineStr">
        <is>
          <t>Regional 2</t>
        </is>
      </c>
      <c r="B1454">
        <f>IF('Data R2'!C458="","",'Data R2'!B458)</f>
        <v/>
      </c>
      <c r="C1454">
        <f>IF('Data R2'!C458="","",'Data R2'!C458)</f>
        <v/>
      </c>
      <c r="D1454">
        <f>IF('Data R2'!C458="","",'Data R2'!D458)</f>
        <v/>
      </c>
      <c r="E1454">
        <f>IF('Data R2'!C458="","",'Data R2'!E458)</f>
        <v/>
      </c>
      <c r="F1454">
        <f>IF('Data R2'!C458="","",'Data R2'!F458)</f>
        <v/>
      </c>
      <c r="G1454">
        <f>IF('Data R2'!C458="","",'Data R2'!AD458)</f>
        <v/>
      </c>
      <c r="H1454">
        <f>IF('Data R2'!C458="","",'Data R2'!AC458)</f>
        <v/>
      </c>
      <c r="I1454">
        <f>IF('Data R2'!C458="","",COUNTIF('Data R2'!J458,"&gt;0")+COUNTIF('Data R2'!L458,"&gt;0")+COUNTIF('Data R2'!N458,"&gt;0")+COUNTIF('Data R2'!P458,"&gt;0")+COUNTIF('Data R2'!R458,"&gt;0")+COUNTIF('Data R2'!T458,"&gt;0")+COUNTIF('Data R2'!V458,"&gt;0")+COUNTIF('Data R2'!X458,"&gt;0"))</f>
        <v/>
      </c>
      <c r="J1454">
        <f>IF('Data R2'!C458="","",IF((COUNTIF('Data R2'!K458,"&gt;0")+COUNTIF('Data R2'!M458,"&gt;0")+COUNTIF('Data R2'!O458,"&gt;0")+COUNTIF('Data R2'!Q458,"&gt;0")+COUNTIF('Data R2'!S458,"&gt;0")+COUNTIF('Data R2'!U458,"&gt;0")+COUNTIF('Data R2'!W458,"&gt;0")+COUNTIF('Data R2'!Y458,"&gt;0"))&gt;0,1,0))</f>
        <v/>
      </c>
      <c r="M1454" t="inlineStr">
        <is>
          <t>Data R</t>
        </is>
      </c>
    </row>
    <row r="1455">
      <c r="A1455" t="inlineStr">
        <is>
          <t>Regional 2</t>
        </is>
      </c>
      <c r="B1455">
        <f>IF('Data R2'!C459="","",'Data R2'!B459)</f>
        <v/>
      </c>
      <c r="C1455">
        <f>IF('Data R2'!C459="","",'Data R2'!C459)</f>
        <v/>
      </c>
      <c r="D1455">
        <f>IF('Data R2'!C459="","",'Data R2'!D459)</f>
        <v/>
      </c>
      <c r="E1455">
        <f>IF('Data R2'!C459="","",'Data R2'!E459)</f>
        <v/>
      </c>
      <c r="F1455">
        <f>IF('Data R2'!C459="","",'Data R2'!F459)</f>
        <v/>
      </c>
      <c r="G1455">
        <f>IF('Data R2'!C459="","",'Data R2'!AD459)</f>
        <v/>
      </c>
      <c r="H1455">
        <f>IF('Data R2'!C459="","",'Data R2'!AC459)</f>
        <v/>
      </c>
      <c r="I1455">
        <f>IF('Data R2'!C459="","",COUNTIF('Data R2'!J459,"&gt;0")+COUNTIF('Data R2'!L459,"&gt;0")+COUNTIF('Data R2'!N459,"&gt;0")+COUNTIF('Data R2'!P459,"&gt;0")+COUNTIF('Data R2'!R459,"&gt;0")+COUNTIF('Data R2'!T459,"&gt;0")+COUNTIF('Data R2'!V459,"&gt;0")+COUNTIF('Data R2'!X459,"&gt;0"))</f>
        <v/>
      </c>
      <c r="J1455">
        <f>IF('Data R2'!C459="","",IF((COUNTIF('Data R2'!K459,"&gt;0")+COUNTIF('Data R2'!M459,"&gt;0")+COUNTIF('Data R2'!O459,"&gt;0")+COUNTIF('Data R2'!Q459,"&gt;0")+COUNTIF('Data R2'!S459,"&gt;0")+COUNTIF('Data R2'!U459,"&gt;0")+COUNTIF('Data R2'!W459,"&gt;0")+COUNTIF('Data R2'!Y459,"&gt;0"))&gt;0,1,0))</f>
        <v/>
      </c>
      <c r="M1455" t="inlineStr">
        <is>
          <t>Data R</t>
        </is>
      </c>
    </row>
    <row r="1456">
      <c r="A1456" t="inlineStr">
        <is>
          <t>Regional 2</t>
        </is>
      </c>
      <c r="B1456">
        <f>IF('Data R2'!C460="","",'Data R2'!B460)</f>
        <v/>
      </c>
      <c r="C1456">
        <f>IF('Data R2'!C460="","",'Data R2'!C460)</f>
        <v/>
      </c>
      <c r="D1456">
        <f>IF('Data R2'!C460="","",'Data R2'!D460)</f>
        <v/>
      </c>
      <c r="E1456">
        <f>IF('Data R2'!C460="","",'Data R2'!E460)</f>
        <v/>
      </c>
      <c r="F1456">
        <f>IF('Data R2'!C460="","",'Data R2'!F460)</f>
        <v/>
      </c>
      <c r="G1456">
        <f>IF('Data R2'!C460="","",'Data R2'!AD460)</f>
        <v/>
      </c>
      <c r="H1456">
        <f>IF('Data R2'!C460="","",'Data R2'!AC460)</f>
        <v/>
      </c>
      <c r="I1456">
        <f>IF('Data R2'!C460="","",COUNTIF('Data R2'!J460,"&gt;0")+COUNTIF('Data R2'!L460,"&gt;0")+COUNTIF('Data R2'!N460,"&gt;0")+COUNTIF('Data R2'!P460,"&gt;0")+COUNTIF('Data R2'!R460,"&gt;0")+COUNTIF('Data R2'!T460,"&gt;0")+COUNTIF('Data R2'!V460,"&gt;0")+COUNTIF('Data R2'!X460,"&gt;0"))</f>
        <v/>
      </c>
      <c r="J1456">
        <f>IF('Data R2'!C460="","",IF((COUNTIF('Data R2'!K460,"&gt;0")+COUNTIF('Data R2'!M460,"&gt;0")+COUNTIF('Data R2'!O460,"&gt;0")+COUNTIF('Data R2'!Q460,"&gt;0")+COUNTIF('Data R2'!S460,"&gt;0")+COUNTIF('Data R2'!U460,"&gt;0")+COUNTIF('Data R2'!W460,"&gt;0")+COUNTIF('Data R2'!Y460,"&gt;0"))&gt;0,1,0))</f>
        <v/>
      </c>
      <c r="M1456" t="inlineStr">
        <is>
          <t>Data R</t>
        </is>
      </c>
    </row>
    <row r="1457">
      <c r="A1457" t="inlineStr">
        <is>
          <t>Regional 2</t>
        </is>
      </c>
      <c r="B1457">
        <f>IF('Data R2'!C461="","",'Data R2'!B461)</f>
        <v/>
      </c>
      <c r="C1457">
        <f>IF('Data R2'!C461="","",'Data R2'!C461)</f>
        <v/>
      </c>
      <c r="D1457">
        <f>IF('Data R2'!C461="","",'Data R2'!D461)</f>
        <v/>
      </c>
      <c r="E1457">
        <f>IF('Data R2'!C461="","",'Data R2'!E461)</f>
        <v/>
      </c>
      <c r="F1457">
        <f>IF('Data R2'!C461="","",'Data R2'!F461)</f>
        <v/>
      </c>
      <c r="G1457">
        <f>IF('Data R2'!C461="","",'Data R2'!AD461)</f>
        <v/>
      </c>
      <c r="H1457">
        <f>IF('Data R2'!C461="","",'Data R2'!AC461)</f>
        <v/>
      </c>
      <c r="I1457">
        <f>IF('Data R2'!C461="","",COUNTIF('Data R2'!J461,"&gt;0")+COUNTIF('Data R2'!L461,"&gt;0")+COUNTIF('Data R2'!N461,"&gt;0")+COUNTIF('Data R2'!P461,"&gt;0")+COUNTIF('Data R2'!R461,"&gt;0")+COUNTIF('Data R2'!T461,"&gt;0")+COUNTIF('Data R2'!V461,"&gt;0")+COUNTIF('Data R2'!X461,"&gt;0"))</f>
        <v/>
      </c>
      <c r="J1457">
        <f>IF('Data R2'!C461="","",IF((COUNTIF('Data R2'!K461,"&gt;0")+COUNTIF('Data R2'!M461,"&gt;0")+COUNTIF('Data R2'!O461,"&gt;0")+COUNTIF('Data R2'!Q461,"&gt;0")+COUNTIF('Data R2'!S461,"&gt;0")+COUNTIF('Data R2'!U461,"&gt;0")+COUNTIF('Data R2'!W461,"&gt;0")+COUNTIF('Data R2'!Y461,"&gt;0"))&gt;0,1,0))</f>
        <v/>
      </c>
      <c r="M1457" t="inlineStr">
        <is>
          <t>Data R</t>
        </is>
      </c>
    </row>
    <row r="1458">
      <c r="A1458" t="inlineStr">
        <is>
          <t>Regional 2</t>
        </is>
      </c>
      <c r="B1458">
        <f>IF('Data R2'!C462="","",'Data R2'!B462)</f>
        <v/>
      </c>
      <c r="C1458">
        <f>IF('Data R2'!C462="","",'Data R2'!C462)</f>
        <v/>
      </c>
      <c r="D1458">
        <f>IF('Data R2'!C462="","",'Data R2'!D462)</f>
        <v/>
      </c>
      <c r="E1458">
        <f>IF('Data R2'!C462="","",'Data R2'!E462)</f>
        <v/>
      </c>
      <c r="F1458">
        <f>IF('Data R2'!C462="","",'Data R2'!F462)</f>
        <v/>
      </c>
      <c r="G1458">
        <f>IF('Data R2'!C462="","",'Data R2'!AD462)</f>
        <v/>
      </c>
      <c r="H1458">
        <f>IF('Data R2'!C462="","",'Data R2'!AC462)</f>
        <v/>
      </c>
      <c r="I1458">
        <f>IF('Data R2'!C462="","",COUNTIF('Data R2'!J462,"&gt;0")+COUNTIF('Data R2'!L462,"&gt;0")+COUNTIF('Data R2'!N462,"&gt;0")+COUNTIF('Data R2'!P462,"&gt;0")+COUNTIF('Data R2'!R462,"&gt;0")+COUNTIF('Data R2'!T462,"&gt;0")+COUNTIF('Data R2'!V462,"&gt;0")+COUNTIF('Data R2'!X462,"&gt;0"))</f>
        <v/>
      </c>
      <c r="J1458">
        <f>IF('Data R2'!C462="","",IF((COUNTIF('Data R2'!K462,"&gt;0")+COUNTIF('Data R2'!M462,"&gt;0")+COUNTIF('Data R2'!O462,"&gt;0")+COUNTIF('Data R2'!Q462,"&gt;0")+COUNTIF('Data R2'!S462,"&gt;0")+COUNTIF('Data R2'!U462,"&gt;0")+COUNTIF('Data R2'!W462,"&gt;0")+COUNTIF('Data R2'!Y462,"&gt;0"))&gt;0,1,0))</f>
        <v/>
      </c>
      <c r="M1458" t="inlineStr">
        <is>
          <t>Data R</t>
        </is>
      </c>
    </row>
    <row r="1459">
      <c r="A1459" t="inlineStr">
        <is>
          <t>Regional 2</t>
        </is>
      </c>
      <c r="B1459">
        <f>IF('Data R2'!C463="","",'Data R2'!B463)</f>
        <v/>
      </c>
      <c r="C1459">
        <f>IF('Data R2'!C463="","",'Data R2'!C463)</f>
        <v/>
      </c>
      <c r="D1459">
        <f>IF('Data R2'!C463="","",'Data R2'!D463)</f>
        <v/>
      </c>
      <c r="E1459">
        <f>IF('Data R2'!C463="","",'Data R2'!E463)</f>
        <v/>
      </c>
      <c r="F1459">
        <f>IF('Data R2'!C463="","",'Data R2'!F463)</f>
        <v/>
      </c>
      <c r="G1459">
        <f>IF('Data R2'!C463="","",'Data R2'!AD463)</f>
        <v/>
      </c>
      <c r="H1459">
        <f>IF('Data R2'!C463="","",'Data R2'!AC463)</f>
        <v/>
      </c>
      <c r="I1459">
        <f>IF('Data R2'!C463="","",COUNTIF('Data R2'!J463,"&gt;0")+COUNTIF('Data R2'!L463,"&gt;0")+COUNTIF('Data R2'!N463,"&gt;0")+COUNTIF('Data R2'!P463,"&gt;0")+COUNTIF('Data R2'!R463,"&gt;0")+COUNTIF('Data R2'!T463,"&gt;0")+COUNTIF('Data R2'!V463,"&gt;0")+COUNTIF('Data R2'!X463,"&gt;0"))</f>
        <v/>
      </c>
      <c r="J1459">
        <f>IF('Data R2'!C463="","",IF((COUNTIF('Data R2'!K463,"&gt;0")+COUNTIF('Data R2'!M463,"&gt;0")+COUNTIF('Data R2'!O463,"&gt;0")+COUNTIF('Data R2'!Q463,"&gt;0")+COUNTIF('Data R2'!S463,"&gt;0")+COUNTIF('Data R2'!U463,"&gt;0")+COUNTIF('Data R2'!W463,"&gt;0")+COUNTIF('Data R2'!Y463,"&gt;0"))&gt;0,1,0))</f>
        <v/>
      </c>
      <c r="M1459" t="inlineStr">
        <is>
          <t>Data R</t>
        </is>
      </c>
    </row>
    <row r="1460">
      <c r="A1460" t="inlineStr">
        <is>
          <t>Regional 2</t>
        </is>
      </c>
      <c r="B1460">
        <f>IF('Data R2'!C464="","",'Data R2'!B464)</f>
        <v/>
      </c>
      <c r="C1460">
        <f>IF('Data R2'!C464="","",'Data R2'!C464)</f>
        <v/>
      </c>
      <c r="D1460">
        <f>IF('Data R2'!C464="","",'Data R2'!D464)</f>
        <v/>
      </c>
      <c r="E1460">
        <f>IF('Data R2'!C464="","",'Data R2'!E464)</f>
        <v/>
      </c>
      <c r="F1460">
        <f>IF('Data R2'!C464="","",'Data R2'!F464)</f>
        <v/>
      </c>
      <c r="G1460">
        <f>IF('Data R2'!C464="","",'Data R2'!AD464)</f>
        <v/>
      </c>
      <c r="H1460">
        <f>IF('Data R2'!C464="","",'Data R2'!AC464)</f>
        <v/>
      </c>
      <c r="I1460">
        <f>IF('Data R2'!C464="","",COUNTIF('Data R2'!J464,"&gt;0")+COUNTIF('Data R2'!L464,"&gt;0")+COUNTIF('Data R2'!N464,"&gt;0")+COUNTIF('Data R2'!P464,"&gt;0")+COUNTIF('Data R2'!R464,"&gt;0")+COUNTIF('Data R2'!T464,"&gt;0")+COUNTIF('Data R2'!V464,"&gt;0")+COUNTIF('Data R2'!X464,"&gt;0"))</f>
        <v/>
      </c>
      <c r="J1460">
        <f>IF('Data R2'!C464="","",IF((COUNTIF('Data R2'!K464,"&gt;0")+COUNTIF('Data R2'!M464,"&gt;0")+COUNTIF('Data R2'!O464,"&gt;0")+COUNTIF('Data R2'!Q464,"&gt;0")+COUNTIF('Data R2'!S464,"&gt;0")+COUNTIF('Data R2'!U464,"&gt;0")+COUNTIF('Data R2'!W464,"&gt;0")+COUNTIF('Data R2'!Y464,"&gt;0"))&gt;0,1,0))</f>
        <v/>
      </c>
      <c r="M1460" t="inlineStr">
        <is>
          <t>Data R</t>
        </is>
      </c>
    </row>
    <row r="1461">
      <c r="A1461" t="inlineStr">
        <is>
          <t>Regional 2</t>
        </is>
      </c>
      <c r="B1461">
        <f>IF('Data R2'!C465="","",'Data R2'!B465)</f>
        <v/>
      </c>
      <c r="C1461">
        <f>IF('Data R2'!C465="","",'Data R2'!C465)</f>
        <v/>
      </c>
      <c r="D1461">
        <f>IF('Data R2'!C465="","",'Data R2'!D465)</f>
        <v/>
      </c>
      <c r="E1461">
        <f>IF('Data R2'!C465="","",'Data R2'!E465)</f>
        <v/>
      </c>
      <c r="F1461">
        <f>IF('Data R2'!C465="","",'Data R2'!F465)</f>
        <v/>
      </c>
      <c r="G1461">
        <f>IF('Data R2'!C465="","",'Data R2'!AD465)</f>
        <v/>
      </c>
      <c r="H1461">
        <f>IF('Data R2'!C465="","",'Data R2'!AC465)</f>
        <v/>
      </c>
      <c r="I1461">
        <f>IF('Data R2'!C465="","",COUNTIF('Data R2'!J465,"&gt;0")+COUNTIF('Data R2'!L465,"&gt;0")+COUNTIF('Data R2'!N465,"&gt;0")+COUNTIF('Data R2'!P465,"&gt;0")+COUNTIF('Data R2'!R465,"&gt;0")+COUNTIF('Data R2'!T465,"&gt;0")+COUNTIF('Data R2'!V465,"&gt;0")+COUNTIF('Data R2'!X465,"&gt;0"))</f>
        <v/>
      </c>
      <c r="J1461">
        <f>IF('Data R2'!C465="","",IF((COUNTIF('Data R2'!K465,"&gt;0")+COUNTIF('Data R2'!M465,"&gt;0")+COUNTIF('Data R2'!O465,"&gt;0")+COUNTIF('Data R2'!Q465,"&gt;0")+COUNTIF('Data R2'!S465,"&gt;0")+COUNTIF('Data R2'!U465,"&gt;0")+COUNTIF('Data R2'!W465,"&gt;0")+COUNTIF('Data R2'!Y465,"&gt;0"))&gt;0,1,0))</f>
        <v/>
      </c>
      <c r="M1461" t="inlineStr">
        <is>
          <t>Data R</t>
        </is>
      </c>
    </row>
    <row r="1462">
      <c r="A1462" t="inlineStr">
        <is>
          <t>Regional 2</t>
        </is>
      </c>
      <c r="B1462">
        <f>IF('Data R2'!C466="","",'Data R2'!B466)</f>
        <v/>
      </c>
      <c r="C1462">
        <f>IF('Data R2'!C466="","",'Data R2'!C466)</f>
        <v/>
      </c>
      <c r="D1462">
        <f>IF('Data R2'!C466="","",'Data R2'!D466)</f>
        <v/>
      </c>
      <c r="E1462">
        <f>IF('Data R2'!C466="","",'Data R2'!E466)</f>
        <v/>
      </c>
      <c r="F1462">
        <f>IF('Data R2'!C466="","",'Data R2'!F466)</f>
        <v/>
      </c>
      <c r="G1462">
        <f>IF('Data R2'!C466="","",'Data R2'!AD466)</f>
        <v/>
      </c>
      <c r="H1462">
        <f>IF('Data R2'!C466="","",'Data R2'!AC466)</f>
        <v/>
      </c>
      <c r="I1462">
        <f>IF('Data R2'!C466="","",COUNTIF('Data R2'!J466,"&gt;0")+COUNTIF('Data R2'!L466,"&gt;0")+COUNTIF('Data R2'!N466,"&gt;0")+COUNTIF('Data R2'!P466,"&gt;0")+COUNTIF('Data R2'!R466,"&gt;0")+COUNTIF('Data R2'!T466,"&gt;0")+COUNTIF('Data R2'!V466,"&gt;0")+COUNTIF('Data R2'!X466,"&gt;0"))</f>
        <v/>
      </c>
      <c r="J1462">
        <f>IF('Data R2'!C466="","",IF((COUNTIF('Data R2'!K466,"&gt;0")+COUNTIF('Data R2'!M466,"&gt;0")+COUNTIF('Data R2'!O466,"&gt;0")+COUNTIF('Data R2'!Q466,"&gt;0")+COUNTIF('Data R2'!S466,"&gt;0")+COUNTIF('Data R2'!U466,"&gt;0")+COUNTIF('Data R2'!W466,"&gt;0")+COUNTIF('Data R2'!Y466,"&gt;0"))&gt;0,1,0))</f>
        <v/>
      </c>
      <c r="M1462" t="inlineStr">
        <is>
          <t>Data R</t>
        </is>
      </c>
    </row>
    <row r="1463">
      <c r="A1463" t="inlineStr">
        <is>
          <t>Regional 2</t>
        </is>
      </c>
      <c r="B1463">
        <f>IF('Data R2'!C467="","",'Data R2'!B467)</f>
        <v/>
      </c>
      <c r="C1463">
        <f>IF('Data R2'!C467="","",'Data R2'!C467)</f>
        <v/>
      </c>
      <c r="D1463">
        <f>IF('Data R2'!C467="","",'Data R2'!D467)</f>
        <v/>
      </c>
      <c r="E1463">
        <f>IF('Data R2'!C467="","",'Data R2'!E467)</f>
        <v/>
      </c>
      <c r="F1463">
        <f>IF('Data R2'!C467="","",'Data R2'!F467)</f>
        <v/>
      </c>
      <c r="G1463">
        <f>IF('Data R2'!C467="","",'Data R2'!AD467)</f>
        <v/>
      </c>
      <c r="H1463">
        <f>IF('Data R2'!C467="","",'Data R2'!AC467)</f>
        <v/>
      </c>
      <c r="I1463">
        <f>IF('Data R2'!C467="","",COUNTIF('Data R2'!J467,"&gt;0")+COUNTIF('Data R2'!L467,"&gt;0")+COUNTIF('Data R2'!N467,"&gt;0")+COUNTIF('Data R2'!P467,"&gt;0")+COUNTIF('Data R2'!R467,"&gt;0")+COUNTIF('Data R2'!T467,"&gt;0")+COUNTIF('Data R2'!V467,"&gt;0")+COUNTIF('Data R2'!X467,"&gt;0"))</f>
        <v/>
      </c>
      <c r="J1463">
        <f>IF('Data R2'!C467="","",IF((COUNTIF('Data R2'!K467,"&gt;0")+COUNTIF('Data R2'!M467,"&gt;0")+COUNTIF('Data R2'!O467,"&gt;0")+COUNTIF('Data R2'!Q467,"&gt;0")+COUNTIF('Data R2'!S467,"&gt;0")+COUNTIF('Data R2'!U467,"&gt;0")+COUNTIF('Data R2'!W467,"&gt;0")+COUNTIF('Data R2'!Y467,"&gt;0"))&gt;0,1,0))</f>
        <v/>
      </c>
      <c r="M1463" t="inlineStr">
        <is>
          <t>Data R</t>
        </is>
      </c>
    </row>
    <row r="1464">
      <c r="A1464" t="inlineStr">
        <is>
          <t>Regional 2</t>
        </is>
      </c>
      <c r="B1464">
        <f>IF('Data R2'!C468="","",'Data R2'!B468)</f>
        <v/>
      </c>
      <c r="C1464">
        <f>IF('Data R2'!C468="","",'Data R2'!C468)</f>
        <v/>
      </c>
      <c r="D1464">
        <f>IF('Data R2'!C468="","",'Data R2'!D468)</f>
        <v/>
      </c>
      <c r="E1464">
        <f>IF('Data R2'!C468="","",'Data R2'!E468)</f>
        <v/>
      </c>
      <c r="F1464">
        <f>IF('Data R2'!C468="","",'Data R2'!F468)</f>
        <v/>
      </c>
      <c r="G1464">
        <f>IF('Data R2'!C468="","",'Data R2'!AD468)</f>
        <v/>
      </c>
      <c r="H1464">
        <f>IF('Data R2'!C468="","",'Data R2'!AC468)</f>
        <v/>
      </c>
      <c r="I1464">
        <f>IF('Data R2'!C468="","",COUNTIF('Data R2'!J468,"&gt;0")+COUNTIF('Data R2'!L468,"&gt;0")+COUNTIF('Data R2'!N468,"&gt;0")+COUNTIF('Data R2'!P468,"&gt;0")+COUNTIF('Data R2'!R468,"&gt;0")+COUNTIF('Data R2'!T468,"&gt;0")+COUNTIF('Data R2'!V468,"&gt;0")+COUNTIF('Data R2'!X468,"&gt;0"))</f>
        <v/>
      </c>
      <c r="J1464">
        <f>IF('Data R2'!C468="","",IF((COUNTIF('Data R2'!K468,"&gt;0")+COUNTIF('Data R2'!M468,"&gt;0")+COUNTIF('Data R2'!O468,"&gt;0")+COUNTIF('Data R2'!Q468,"&gt;0")+COUNTIF('Data R2'!S468,"&gt;0")+COUNTIF('Data R2'!U468,"&gt;0")+COUNTIF('Data R2'!W468,"&gt;0")+COUNTIF('Data R2'!Y468,"&gt;0"))&gt;0,1,0))</f>
        <v/>
      </c>
      <c r="M1464" t="inlineStr">
        <is>
          <t>Data R</t>
        </is>
      </c>
    </row>
    <row r="1465">
      <c r="A1465" t="inlineStr">
        <is>
          <t>Regional 2</t>
        </is>
      </c>
      <c r="B1465">
        <f>IF('Data R2'!C469="","",'Data R2'!B469)</f>
        <v/>
      </c>
      <c r="C1465">
        <f>IF('Data R2'!C469="","",'Data R2'!C469)</f>
        <v/>
      </c>
      <c r="D1465">
        <f>IF('Data R2'!C469="","",'Data R2'!D469)</f>
        <v/>
      </c>
      <c r="E1465">
        <f>IF('Data R2'!C469="","",'Data R2'!E469)</f>
        <v/>
      </c>
      <c r="F1465">
        <f>IF('Data R2'!C469="","",'Data R2'!F469)</f>
        <v/>
      </c>
      <c r="G1465">
        <f>IF('Data R2'!C469="","",'Data R2'!AD469)</f>
        <v/>
      </c>
      <c r="H1465">
        <f>IF('Data R2'!C469="","",'Data R2'!AC469)</f>
        <v/>
      </c>
      <c r="I1465">
        <f>IF('Data R2'!C469="","",COUNTIF('Data R2'!J469,"&gt;0")+COUNTIF('Data R2'!L469,"&gt;0")+COUNTIF('Data R2'!N469,"&gt;0")+COUNTIF('Data R2'!P469,"&gt;0")+COUNTIF('Data R2'!R469,"&gt;0")+COUNTIF('Data R2'!T469,"&gt;0")+COUNTIF('Data R2'!V469,"&gt;0")+COUNTIF('Data R2'!X469,"&gt;0"))</f>
        <v/>
      </c>
      <c r="J1465">
        <f>IF('Data R2'!C469="","",IF((COUNTIF('Data R2'!K469,"&gt;0")+COUNTIF('Data R2'!M469,"&gt;0")+COUNTIF('Data R2'!O469,"&gt;0")+COUNTIF('Data R2'!Q469,"&gt;0")+COUNTIF('Data R2'!S469,"&gt;0")+COUNTIF('Data R2'!U469,"&gt;0")+COUNTIF('Data R2'!W469,"&gt;0")+COUNTIF('Data R2'!Y469,"&gt;0"))&gt;0,1,0))</f>
        <v/>
      </c>
      <c r="M1465" t="inlineStr">
        <is>
          <t>Data R</t>
        </is>
      </c>
    </row>
    <row r="1466">
      <c r="A1466" t="inlineStr">
        <is>
          <t>Regional 2</t>
        </is>
      </c>
      <c r="B1466">
        <f>IF('Data R2'!C470="","",'Data R2'!B470)</f>
        <v/>
      </c>
      <c r="C1466">
        <f>IF('Data R2'!C470="","",'Data R2'!C470)</f>
        <v/>
      </c>
      <c r="D1466">
        <f>IF('Data R2'!C470="","",'Data R2'!D470)</f>
        <v/>
      </c>
      <c r="E1466">
        <f>IF('Data R2'!C470="","",'Data R2'!E470)</f>
        <v/>
      </c>
      <c r="F1466">
        <f>IF('Data R2'!C470="","",'Data R2'!F470)</f>
        <v/>
      </c>
      <c r="G1466">
        <f>IF('Data R2'!C470="","",'Data R2'!AD470)</f>
        <v/>
      </c>
      <c r="H1466">
        <f>IF('Data R2'!C470="","",'Data R2'!AC470)</f>
        <v/>
      </c>
      <c r="I1466">
        <f>IF('Data R2'!C470="","",COUNTIF('Data R2'!J470,"&gt;0")+COUNTIF('Data R2'!L470,"&gt;0")+COUNTIF('Data R2'!N470,"&gt;0")+COUNTIF('Data R2'!P470,"&gt;0")+COUNTIF('Data R2'!R470,"&gt;0")+COUNTIF('Data R2'!T470,"&gt;0")+COUNTIF('Data R2'!V470,"&gt;0")+COUNTIF('Data R2'!X470,"&gt;0"))</f>
        <v/>
      </c>
      <c r="J1466">
        <f>IF('Data R2'!C470="","",IF((COUNTIF('Data R2'!K470,"&gt;0")+COUNTIF('Data R2'!M470,"&gt;0")+COUNTIF('Data R2'!O470,"&gt;0")+COUNTIF('Data R2'!Q470,"&gt;0")+COUNTIF('Data R2'!S470,"&gt;0")+COUNTIF('Data R2'!U470,"&gt;0")+COUNTIF('Data R2'!W470,"&gt;0")+COUNTIF('Data R2'!Y470,"&gt;0"))&gt;0,1,0))</f>
        <v/>
      </c>
      <c r="M1466" t="inlineStr">
        <is>
          <t>Data R</t>
        </is>
      </c>
    </row>
    <row r="1467">
      <c r="A1467" t="inlineStr">
        <is>
          <t>Regional 2</t>
        </is>
      </c>
      <c r="B1467">
        <f>IF('Data R2'!C471="","",'Data R2'!B471)</f>
        <v/>
      </c>
      <c r="C1467">
        <f>IF('Data R2'!C471="","",'Data R2'!C471)</f>
        <v/>
      </c>
      <c r="D1467">
        <f>IF('Data R2'!C471="","",'Data R2'!D471)</f>
        <v/>
      </c>
      <c r="E1467">
        <f>IF('Data R2'!C471="","",'Data R2'!E471)</f>
        <v/>
      </c>
      <c r="F1467">
        <f>IF('Data R2'!C471="","",'Data R2'!F471)</f>
        <v/>
      </c>
      <c r="G1467">
        <f>IF('Data R2'!C471="","",'Data R2'!AD471)</f>
        <v/>
      </c>
      <c r="H1467">
        <f>IF('Data R2'!C471="","",'Data R2'!AC471)</f>
        <v/>
      </c>
      <c r="I1467">
        <f>IF('Data R2'!C471="","",COUNTIF('Data R2'!J471,"&gt;0")+COUNTIF('Data R2'!L471,"&gt;0")+COUNTIF('Data R2'!N471,"&gt;0")+COUNTIF('Data R2'!P471,"&gt;0")+COUNTIF('Data R2'!R471,"&gt;0")+COUNTIF('Data R2'!T471,"&gt;0")+COUNTIF('Data R2'!V471,"&gt;0")+COUNTIF('Data R2'!X471,"&gt;0"))</f>
        <v/>
      </c>
      <c r="J1467">
        <f>IF('Data R2'!C471="","",IF((COUNTIF('Data R2'!K471,"&gt;0")+COUNTIF('Data R2'!M471,"&gt;0")+COUNTIF('Data R2'!O471,"&gt;0")+COUNTIF('Data R2'!Q471,"&gt;0")+COUNTIF('Data R2'!S471,"&gt;0")+COUNTIF('Data R2'!U471,"&gt;0")+COUNTIF('Data R2'!W471,"&gt;0")+COUNTIF('Data R2'!Y471,"&gt;0"))&gt;0,1,0))</f>
        <v/>
      </c>
      <c r="M1467" t="inlineStr">
        <is>
          <t>Data R</t>
        </is>
      </c>
    </row>
    <row r="1468">
      <c r="A1468" t="inlineStr">
        <is>
          <t>Regional 2</t>
        </is>
      </c>
      <c r="B1468">
        <f>IF('Data R2'!C472="","",'Data R2'!B472)</f>
        <v/>
      </c>
      <c r="C1468">
        <f>IF('Data R2'!C472="","",'Data R2'!C472)</f>
        <v/>
      </c>
      <c r="D1468">
        <f>IF('Data R2'!C472="","",'Data R2'!D472)</f>
        <v/>
      </c>
      <c r="E1468">
        <f>IF('Data R2'!C472="","",'Data R2'!E472)</f>
        <v/>
      </c>
      <c r="F1468">
        <f>IF('Data R2'!C472="","",'Data R2'!F472)</f>
        <v/>
      </c>
      <c r="G1468">
        <f>IF('Data R2'!C472="","",'Data R2'!AD472)</f>
        <v/>
      </c>
      <c r="H1468">
        <f>IF('Data R2'!C472="","",'Data R2'!AC472)</f>
        <v/>
      </c>
      <c r="I1468">
        <f>IF('Data R2'!C472="","",COUNTIF('Data R2'!J472,"&gt;0")+COUNTIF('Data R2'!L472,"&gt;0")+COUNTIF('Data R2'!N472,"&gt;0")+COUNTIF('Data R2'!P472,"&gt;0")+COUNTIF('Data R2'!R472,"&gt;0")+COUNTIF('Data R2'!T472,"&gt;0")+COUNTIF('Data R2'!V472,"&gt;0")+COUNTIF('Data R2'!X472,"&gt;0"))</f>
        <v/>
      </c>
      <c r="J1468">
        <f>IF('Data R2'!C472="","",IF((COUNTIF('Data R2'!K472,"&gt;0")+COUNTIF('Data R2'!M472,"&gt;0")+COUNTIF('Data R2'!O472,"&gt;0")+COUNTIF('Data R2'!Q472,"&gt;0")+COUNTIF('Data R2'!S472,"&gt;0")+COUNTIF('Data R2'!U472,"&gt;0")+COUNTIF('Data R2'!W472,"&gt;0")+COUNTIF('Data R2'!Y472,"&gt;0"))&gt;0,1,0))</f>
        <v/>
      </c>
      <c r="M1468" t="inlineStr">
        <is>
          <t>Data R</t>
        </is>
      </c>
    </row>
    <row r="1469">
      <c r="A1469" t="inlineStr">
        <is>
          <t>Regional 2</t>
        </is>
      </c>
      <c r="B1469">
        <f>IF('Data R2'!C473="","",'Data R2'!B473)</f>
        <v/>
      </c>
      <c r="C1469">
        <f>IF('Data R2'!C473="","",'Data R2'!C473)</f>
        <v/>
      </c>
      <c r="D1469">
        <f>IF('Data R2'!C473="","",'Data R2'!D473)</f>
        <v/>
      </c>
      <c r="E1469">
        <f>IF('Data R2'!C473="","",'Data R2'!E473)</f>
        <v/>
      </c>
      <c r="F1469">
        <f>IF('Data R2'!C473="","",'Data R2'!F473)</f>
        <v/>
      </c>
      <c r="G1469">
        <f>IF('Data R2'!C473="","",'Data R2'!AD473)</f>
        <v/>
      </c>
      <c r="H1469">
        <f>IF('Data R2'!C473="","",'Data R2'!AC473)</f>
        <v/>
      </c>
      <c r="I1469">
        <f>IF('Data R2'!C473="","",COUNTIF('Data R2'!J473,"&gt;0")+COUNTIF('Data R2'!L473,"&gt;0")+COUNTIF('Data R2'!N473,"&gt;0")+COUNTIF('Data R2'!P473,"&gt;0")+COUNTIF('Data R2'!R473,"&gt;0")+COUNTIF('Data R2'!T473,"&gt;0")+COUNTIF('Data R2'!V473,"&gt;0")+COUNTIF('Data R2'!X473,"&gt;0"))</f>
        <v/>
      </c>
      <c r="J1469">
        <f>IF('Data R2'!C473="","",IF((COUNTIF('Data R2'!K473,"&gt;0")+COUNTIF('Data R2'!M473,"&gt;0")+COUNTIF('Data R2'!O473,"&gt;0")+COUNTIF('Data R2'!Q473,"&gt;0")+COUNTIF('Data R2'!S473,"&gt;0")+COUNTIF('Data R2'!U473,"&gt;0")+COUNTIF('Data R2'!W473,"&gt;0")+COUNTIF('Data R2'!Y473,"&gt;0"))&gt;0,1,0))</f>
        <v/>
      </c>
      <c r="M1469" t="inlineStr">
        <is>
          <t>Data R</t>
        </is>
      </c>
    </row>
    <row r="1470">
      <c r="A1470" t="inlineStr">
        <is>
          <t>Regional 2</t>
        </is>
      </c>
      <c r="B1470">
        <f>IF('Data R2'!C474="","",'Data R2'!B474)</f>
        <v/>
      </c>
      <c r="C1470">
        <f>IF('Data R2'!C474="","",'Data R2'!C474)</f>
        <v/>
      </c>
      <c r="D1470">
        <f>IF('Data R2'!C474="","",'Data R2'!D474)</f>
        <v/>
      </c>
      <c r="E1470">
        <f>IF('Data R2'!C474="","",'Data R2'!E474)</f>
        <v/>
      </c>
      <c r="F1470">
        <f>IF('Data R2'!C474="","",'Data R2'!F474)</f>
        <v/>
      </c>
      <c r="G1470">
        <f>IF('Data R2'!C474="","",'Data R2'!AD474)</f>
        <v/>
      </c>
      <c r="H1470">
        <f>IF('Data R2'!C474="","",'Data R2'!AC474)</f>
        <v/>
      </c>
      <c r="I1470">
        <f>IF('Data R2'!C474="","",COUNTIF('Data R2'!J474,"&gt;0")+COUNTIF('Data R2'!L474,"&gt;0")+COUNTIF('Data R2'!N474,"&gt;0")+COUNTIF('Data R2'!P474,"&gt;0")+COUNTIF('Data R2'!R474,"&gt;0")+COUNTIF('Data R2'!T474,"&gt;0")+COUNTIF('Data R2'!V474,"&gt;0")+COUNTIF('Data R2'!X474,"&gt;0"))</f>
        <v/>
      </c>
      <c r="J1470">
        <f>IF('Data R2'!C474="","",IF((COUNTIF('Data R2'!K474,"&gt;0")+COUNTIF('Data R2'!M474,"&gt;0")+COUNTIF('Data R2'!O474,"&gt;0")+COUNTIF('Data R2'!Q474,"&gt;0")+COUNTIF('Data R2'!S474,"&gt;0")+COUNTIF('Data R2'!U474,"&gt;0")+COUNTIF('Data R2'!W474,"&gt;0")+COUNTIF('Data R2'!Y474,"&gt;0"))&gt;0,1,0))</f>
        <v/>
      </c>
      <c r="M1470" t="inlineStr">
        <is>
          <t>Data R</t>
        </is>
      </c>
    </row>
    <row r="1471">
      <c r="A1471" t="inlineStr">
        <is>
          <t>Regional 2</t>
        </is>
      </c>
      <c r="B1471">
        <f>IF('Data R2'!C475="","",'Data R2'!B475)</f>
        <v/>
      </c>
      <c r="C1471">
        <f>IF('Data R2'!C475="","",'Data R2'!C475)</f>
        <v/>
      </c>
      <c r="D1471">
        <f>IF('Data R2'!C475="","",'Data R2'!D475)</f>
        <v/>
      </c>
      <c r="E1471">
        <f>IF('Data R2'!C475="","",'Data R2'!E475)</f>
        <v/>
      </c>
      <c r="F1471">
        <f>IF('Data R2'!C475="","",'Data R2'!F475)</f>
        <v/>
      </c>
      <c r="G1471">
        <f>IF('Data R2'!C475="","",'Data R2'!AD475)</f>
        <v/>
      </c>
      <c r="H1471">
        <f>IF('Data R2'!C475="","",'Data R2'!AC475)</f>
        <v/>
      </c>
      <c r="I1471">
        <f>IF('Data R2'!C475="","",COUNTIF('Data R2'!J475,"&gt;0")+COUNTIF('Data R2'!L475,"&gt;0")+COUNTIF('Data R2'!N475,"&gt;0")+COUNTIF('Data R2'!P475,"&gt;0")+COUNTIF('Data R2'!R475,"&gt;0")+COUNTIF('Data R2'!T475,"&gt;0")+COUNTIF('Data R2'!V475,"&gt;0")+COUNTIF('Data R2'!X475,"&gt;0"))</f>
        <v/>
      </c>
      <c r="J1471">
        <f>IF('Data R2'!C475="","",IF((COUNTIF('Data R2'!K475,"&gt;0")+COUNTIF('Data R2'!M475,"&gt;0")+COUNTIF('Data R2'!O475,"&gt;0")+COUNTIF('Data R2'!Q475,"&gt;0")+COUNTIF('Data R2'!S475,"&gt;0")+COUNTIF('Data R2'!U475,"&gt;0")+COUNTIF('Data R2'!W475,"&gt;0")+COUNTIF('Data R2'!Y475,"&gt;0"))&gt;0,1,0))</f>
        <v/>
      </c>
      <c r="M1471" t="inlineStr">
        <is>
          <t>Data R</t>
        </is>
      </c>
    </row>
    <row r="1472">
      <c r="A1472" t="inlineStr">
        <is>
          <t>Regional 2</t>
        </is>
      </c>
      <c r="B1472">
        <f>IF('Data R2'!C476="","",'Data R2'!B476)</f>
        <v/>
      </c>
      <c r="C1472">
        <f>IF('Data R2'!C476="","",'Data R2'!C476)</f>
        <v/>
      </c>
      <c r="D1472">
        <f>IF('Data R2'!C476="","",'Data R2'!D476)</f>
        <v/>
      </c>
      <c r="E1472">
        <f>IF('Data R2'!C476="","",'Data R2'!E476)</f>
        <v/>
      </c>
      <c r="F1472">
        <f>IF('Data R2'!C476="","",'Data R2'!F476)</f>
        <v/>
      </c>
      <c r="G1472">
        <f>IF('Data R2'!C476="","",'Data R2'!AD476)</f>
        <v/>
      </c>
      <c r="H1472">
        <f>IF('Data R2'!C476="","",'Data R2'!AC476)</f>
        <v/>
      </c>
      <c r="I1472">
        <f>IF('Data R2'!C476="","",COUNTIF('Data R2'!J476,"&gt;0")+COUNTIF('Data R2'!L476,"&gt;0")+COUNTIF('Data R2'!N476,"&gt;0")+COUNTIF('Data R2'!P476,"&gt;0")+COUNTIF('Data R2'!R476,"&gt;0")+COUNTIF('Data R2'!T476,"&gt;0")+COUNTIF('Data R2'!V476,"&gt;0")+COUNTIF('Data R2'!X476,"&gt;0"))</f>
        <v/>
      </c>
      <c r="J1472">
        <f>IF('Data R2'!C476="","",IF((COUNTIF('Data R2'!K476,"&gt;0")+COUNTIF('Data R2'!M476,"&gt;0")+COUNTIF('Data R2'!O476,"&gt;0")+COUNTIF('Data R2'!Q476,"&gt;0")+COUNTIF('Data R2'!S476,"&gt;0")+COUNTIF('Data R2'!U476,"&gt;0")+COUNTIF('Data R2'!W476,"&gt;0")+COUNTIF('Data R2'!Y476,"&gt;0"))&gt;0,1,0))</f>
        <v/>
      </c>
      <c r="M1472" t="inlineStr">
        <is>
          <t>Data R</t>
        </is>
      </c>
    </row>
    <row r="1473">
      <c r="A1473" t="inlineStr">
        <is>
          <t>Regional 2</t>
        </is>
      </c>
      <c r="B1473">
        <f>IF('Data R2'!C477="","",'Data R2'!B477)</f>
        <v/>
      </c>
      <c r="C1473">
        <f>IF('Data R2'!C477="","",'Data R2'!C477)</f>
        <v/>
      </c>
      <c r="D1473">
        <f>IF('Data R2'!C477="","",'Data R2'!D477)</f>
        <v/>
      </c>
      <c r="E1473">
        <f>IF('Data R2'!C477="","",'Data R2'!E477)</f>
        <v/>
      </c>
      <c r="F1473">
        <f>IF('Data R2'!C477="","",'Data R2'!F477)</f>
        <v/>
      </c>
      <c r="G1473">
        <f>IF('Data R2'!C477="","",'Data R2'!AD477)</f>
        <v/>
      </c>
      <c r="H1473">
        <f>IF('Data R2'!C477="","",'Data R2'!AC477)</f>
        <v/>
      </c>
      <c r="I1473">
        <f>IF('Data R2'!C477="","",COUNTIF('Data R2'!J477,"&gt;0")+COUNTIF('Data R2'!L477,"&gt;0")+COUNTIF('Data R2'!N477,"&gt;0")+COUNTIF('Data R2'!P477,"&gt;0")+COUNTIF('Data R2'!R477,"&gt;0")+COUNTIF('Data R2'!T477,"&gt;0")+COUNTIF('Data R2'!V477,"&gt;0")+COUNTIF('Data R2'!X477,"&gt;0"))</f>
        <v/>
      </c>
      <c r="J1473">
        <f>IF('Data R2'!C477="","",IF((COUNTIF('Data R2'!K477,"&gt;0")+COUNTIF('Data R2'!M477,"&gt;0")+COUNTIF('Data R2'!O477,"&gt;0")+COUNTIF('Data R2'!Q477,"&gt;0")+COUNTIF('Data R2'!S477,"&gt;0")+COUNTIF('Data R2'!U477,"&gt;0")+COUNTIF('Data R2'!W477,"&gt;0")+COUNTIF('Data R2'!Y477,"&gt;0"))&gt;0,1,0))</f>
        <v/>
      </c>
      <c r="M1473" t="inlineStr">
        <is>
          <t>Data R</t>
        </is>
      </c>
    </row>
    <row r="1474">
      <c r="A1474" t="inlineStr">
        <is>
          <t>Regional 2</t>
        </is>
      </c>
      <c r="B1474">
        <f>IF('Data R2'!C478="","",'Data R2'!B478)</f>
        <v/>
      </c>
      <c r="C1474">
        <f>IF('Data R2'!C478="","",'Data R2'!C478)</f>
        <v/>
      </c>
      <c r="D1474">
        <f>IF('Data R2'!C478="","",'Data R2'!D478)</f>
        <v/>
      </c>
      <c r="E1474">
        <f>IF('Data R2'!C478="","",'Data R2'!E478)</f>
        <v/>
      </c>
      <c r="F1474">
        <f>IF('Data R2'!C478="","",'Data R2'!F478)</f>
        <v/>
      </c>
      <c r="G1474">
        <f>IF('Data R2'!C478="","",'Data R2'!AD478)</f>
        <v/>
      </c>
      <c r="H1474">
        <f>IF('Data R2'!C478="","",'Data R2'!AC478)</f>
        <v/>
      </c>
      <c r="I1474">
        <f>IF('Data R2'!C478="","",COUNTIF('Data R2'!J478,"&gt;0")+COUNTIF('Data R2'!L478,"&gt;0")+COUNTIF('Data R2'!N478,"&gt;0")+COUNTIF('Data R2'!P478,"&gt;0")+COUNTIF('Data R2'!R478,"&gt;0")+COUNTIF('Data R2'!T478,"&gt;0")+COUNTIF('Data R2'!V478,"&gt;0")+COUNTIF('Data R2'!X478,"&gt;0"))</f>
        <v/>
      </c>
      <c r="J1474">
        <f>IF('Data R2'!C478="","",IF((COUNTIF('Data R2'!K478,"&gt;0")+COUNTIF('Data R2'!M478,"&gt;0")+COUNTIF('Data R2'!O478,"&gt;0")+COUNTIF('Data R2'!Q478,"&gt;0")+COUNTIF('Data R2'!S478,"&gt;0")+COUNTIF('Data R2'!U478,"&gt;0")+COUNTIF('Data R2'!W478,"&gt;0")+COUNTIF('Data R2'!Y478,"&gt;0"))&gt;0,1,0))</f>
        <v/>
      </c>
      <c r="M1474" t="inlineStr">
        <is>
          <t>Data R</t>
        </is>
      </c>
    </row>
    <row r="1475">
      <c r="A1475" t="inlineStr">
        <is>
          <t>Regional 2</t>
        </is>
      </c>
      <c r="B1475">
        <f>IF('Data R2'!C479="","",'Data R2'!B479)</f>
        <v/>
      </c>
      <c r="C1475">
        <f>IF('Data R2'!C479="","",'Data R2'!C479)</f>
        <v/>
      </c>
      <c r="D1475">
        <f>IF('Data R2'!C479="","",'Data R2'!D479)</f>
        <v/>
      </c>
      <c r="E1475">
        <f>IF('Data R2'!C479="","",'Data R2'!E479)</f>
        <v/>
      </c>
      <c r="F1475">
        <f>IF('Data R2'!C479="","",'Data R2'!F479)</f>
        <v/>
      </c>
      <c r="G1475">
        <f>IF('Data R2'!C479="","",'Data R2'!AD479)</f>
        <v/>
      </c>
      <c r="H1475">
        <f>IF('Data R2'!C479="","",'Data R2'!AC479)</f>
        <v/>
      </c>
      <c r="I1475">
        <f>IF('Data R2'!C479="","",COUNTIF('Data R2'!J479,"&gt;0")+COUNTIF('Data R2'!L479,"&gt;0")+COUNTIF('Data R2'!N479,"&gt;0")+COUNTIF('Data R2'!P479,"&gt;0")+COUNTIF('Data R2'!R479,"&gt;0")+COUNTIF('Data R2'!T479,"&gt;0")+COUNTIF('Data R2'!V479,"&gt;0")+COUNTIF('Data R2'!X479,"&gt;0"))</f>
        <v/>
      </c>
      <c r="J1475">
        <f>IF('Data R2'!C479="","",IF((COUNTIF('Data R2'!K479,"&gt;0")+COUNTIF('Data R2'!M479,"&gt;0")+COUNTIF('Data R2'!O479,"&gt;0")+COUNTIF('Data R2'!Q479,"&gt;0")+COUNTIF('Data R2'!S479,"&gt;0")+COUNTIF('Data R2'!U479,"&gt;0")+COUNTIF('Data R2'!W479,"&gt;0")+COUNTIF('Data R2'!Y479,"&gt;0"))&gt;0,1,0))</f>
        <v/>
      </c>
      <c r="M1475" t="inlineStr">
        <is>
          <t>Data R</t>
        </is>
      </c>
    </row>
    <row r="1476">
      <c r="A1476" t="inlineStr">
        <is>
          <t>Regional 2</t>
        </is>
      </c>
      <c r="B1476">
        <f>IF('Data R2'!C480="","",'Data R2'!B480)</f>
        <v/>
      </c>
      <c r="C1476">
        <f>IF('Data R2'!C480="","",'Data R2'!C480)</f>
        <v/>
      </c>
      <c r="D1476">
        <f>IF('Data R2'!C480="","",'Data R2'!D480)</f>
        <v/>
      </c>
      <c r="E1476">
        <f>IF('Data R2'!C480="","",'Data R2'!E480)</f>
        <v/>
      </c>
      <c r="F1476">
        <f>IF('Data R2'!C480="","",'Data R2'!F480)</f>
        <v/>
      </c>
      <c r="G1476">
        <f>IF('Data R2'!C480="","",'Data R2'!AD480)</f>
        <v/>
      </c>
      <c r="H1476">
        <f>IF('Data R2'!C480="","",'Data R2'!AC480)</f>
        <v/>
      </c>
      <c r="I1476">
        <f>IF('Data R2'!C480="","",COUNTIF('Data R2'!J480,"&gt;0")+COUNTIF('Data R2'!L480,"&gt;0")+COUNTIF('Data R2'!N480,"&gt;0")+COUNTIF('Data R2'!P480,"&gt;0")+COUNTIF('Data R2'!R480,"&gt;0")+COUNTIF('Data R2'!T480,"&gt;0")+COUNTIF('Data R2'!V480,"&gt;0")+COUNTIF('Data R2'!X480,"&gt;0"))</f>
        <v/>
      </c>
      <c r="J1476">
        <f>IF('Data R2'!C480="","",IF((COUNTIF('Data R2'!K480,"&gt;0")+COUNTIF('Data R2'!M480,"&gt;0")+COUNTIF('Data R2'!O480,"&gt;0")+COUNTIF('Data R2'!Q480,"&gt;0")+COUNTIF('Data R2'!S480,"&gt;0")+COUNTIF('Data R2'!U480,"&gt;0")+COUNTIF('Data R2'!W480,"&gt;0")+COUNTIF('Data R2'!Y480,"&gt;0"))&gt;0,1,0))</f>
        <v/>
      </c>
      <c r="M1476" t="inlineStr">
        <is>
          <t>Data R</t>
        </is>
      </c>
    </row>
    <row r="1477">
      <c r="A1477" t="inlineStr">
        <is>
          <t>Regional 2</t>
        </is>
      </c>
      <c r="B1477">
        <f>IF('Data R2'!C481="","",'Data R2'!B481)</f>
        <v/>
      </c>
      <c r="C1477">
        <f>IF('Data R2'!C481="","",'Data R2'!C481)</f>
        <v/>
      </c>
      <c r="D1477">
        <f>IF('Data R2'!C481="","",'Data R2'!D481)</f>
        <v/>
      </c>
      <c r="E1477">
        <f>IF('Data R2'!C481="","",'Data R2'!E481)</f>
        <v/>
      </c>
      <c r="F1477">
        <f>IF('Data R2'!C481="","",'Data R2'!F481)</f>
        <v/>
      </c>
      <c r="G1477">
        <f>IF('Data R2'!C481="","",'Data R2'!AD481)</f>
        <v/>
      </c>
      <c r="H1477">
        <f>IF('Data R2'!C481="","",'Data R2'!AC481)</f>
        <v/>
      </c>
      <c r="I1477">
        <f>IF('Data R2'!C481="","",COUNTIF('Data R2'!J481,"&gt;0")+COUNTIF('Data R2'!L481,"&gt;0")+COUNTIF('Data R2'!N481,"&gt;0")+COUNTIF('Data R2'!P481,"&gt;0")+COUNTIF('Data R2'!R481,"&gt;0")+COUNTIF('Data R2'!T481,"&gt;0")+COUNTIF('Data R2'!V481,"&gt;0")+COUNTIF('Data R2'!X481,"&gt;0"))</f>
        <v/>
      </c>
      <c r="J1477">
        <f>IF('Data R2'!C481="","",IF((COUNTIF('Data R2'!K481,"&gt;0")+COUNTIF('Data R2'!M481,"&gt;0")+COUNTIF('Data R2'!O481,"&gt;0")+COUNTIF('Data R2'!Q481,"&gt;0")+COUNTIF('Data R2'!S481,"&gt;0")+COUNTIF('Data R2'!U481,"&gt;0")+COUNTIF('Data R2'!W481,"&gt;0")+COUNTIF('Data R2'!Y481,"&gt;0"))&gt;0,1,0))</f>
        <v/>
      </c>
      <c r="M1477" t="inlineStr">
        <is>
          <t>Data R</t>
        </is>
      </c>
    </row>
    <row r="1478">
      <c r="A1478" t="inlineStr">
        <is>
          <t>Regional 2</t>
        </is>
      </c>
      <c r="B1478">
        <f>IF('Data R2'!C482="","",'Data R2'!B482)</f>
        <v/>
      </c>
      <c r="C1478">
        <f>IF('Data R2'!C482="","",'Data R2'!C482)</f>
        <v/>
      </c>
      <c r="D1478">
        <f>IF('Data R2'!C482="","",'Data R2'!D482)</f>
        <v/>
      </c>
      <c r="E1478">
        <f>IF('Data R2'!C482="","",'Data R2'!E482)</f>
        <v/>
      </c>
      <c r="F1478">
        <f>IF('Data R2'!C482="","",'Data R2'!F482)</f>
        <v/>
      </c>
      <c r="G1478">
        <f>IF('Data R2'!C482="","",'Data R2'!AD482)</f>
        <v/>
      </c>
      <c r="H1478">
        <f>IF('Data R2'!C482="","",'Data R2'!AC482)</f>
        <v/>
      </c>
      <c r="I1478">
        <f>IF('Data R2'!C482="","",COUNTIF('Data R2'!J482,"&gt;0")+COUNTIF('Data R2'!L482,"&gt;0")+COUNTIF('Data R2'!N482,"&gt;0")+COUNTIF('Data R2'!P482,"&gt;0")+COUNTIF('Data R2'!R482,"&gt;0")+COUNTIF('Data R2'!T482,"&gt;0")+COUNTIF('Data R2'!V482,"&gt;0")+COUNTIF('Data R2'!X482,"&gt;0"))</f>
        <v/>
      </c>
      <c r="J1478">
        <f>IF('Data R2'!C482="","",IF((COUNTIF('Data R2'!K482,"&gt;0")+COUNTIF('Data R2'!M482,"&gt;0")+COUNTIF('Data R2'!O482,"&gt;0")+COUNTIF('Data R2'!Q482,"&gt;0")+COUNTIF('Data R2'!S482,"&gt;0")+COUNTIF('Data R2'!U482,"&gt;0")+COUNTIF('Data R2'!W482,"&gt;0")+COUNTIF('Data R2'!Y482,"&gt;0"))&gt;0,1,0))</f>
        <v/>
      </c>
      <c r="M1478" t="inlineStr">
        <is>
          <t>Data R</t>
        </is>
      </c>
    </row>
    <row r="1479">
      <c r="A1479" t="inlineStr">
        <is>
          <t>Regional 2</t>
        </is>
      </c>
      <c r="B1479">
        <f>IF('Data R2'!C483="","",'Data R2'!B483)</f>
        <v/>
      </c>
      <c r="C1479">
        <f>IF('Data R2'!C483="","",'Data R2'!C483)</f>
        <v/>
      </c>
      <c r="D1479">
        <f>IF('Data R2'!C483="","",'Data R2'!D483)</f>
        <v/>
      </c>
      <c r="E1479">
        <f>IF('Data R2'!C483="","",'Data R2'!E483)</f>
        <v/>
      </c>
      <c r="F1479">
        <f>IF('Data R2'!C483="","",'Data R2'!F483)</f>
        <v/>
      </c>
      <c r="G1479">
        <f>IF('Data R2'!C483="","",'Data R2'!AD483)</f>
        <v/>
      </c>
      <c r="H1479">
        <f>IF('Data R2'!C483="","",'Data R2'!AC483)</f>
        <v/>
      </c>
      <c r="I1479">
        <f>IF('Data R2'!C483="","",COUNTIF('Data R2'!J483,"&gt;0")+COUNTIF('Data R2'!L483,"&gt;0")+COUNTIF('Data R2'!N483,"&gt;0")+COUNTIF('Data R2'!P483,"&gt;0")+COUNTIF('Data R2'!R483,"&gt;0")+COUNTIF('Data R2'!T483,"&gt;0")+COUNTIF('Data R2'!V483,"&gt;0")+COUNTIF('Data R2'!X483,"&gt;0"))</f>
        <v/>
      </c>
      <c r="J1479">
        <f>IF('Data R2'!C483="","",IF((COUNTIF('Data R2'!K483,"&gt;0")+COUNTIF('Data R2'!M483,"&gt;0")+COUNTIF('Data R2'!O483,"&gt;0")+COUNTIF('Data R2'!Q483,"&gt;0")+COUNTIF('Data R2'!S483,"&gt;0")+COUNTIF('Data R2'!U483,"&gt;0")+COUNTIF('Data R2'!W483,"&gt;0")+COUNTIF('Data R2'!Y483,"&gt;0"))&gt;0,1,0))</f>
        <v/>
      </c>
      <c r="M1479" t="inlineStr">
        <is>
          <t>Data R</t>
        </is>
      </c>
    </row>
    <row r="1480">
      <c r="A1480" t="inlineStr">
        <is>
          <t>Regional 2</t>
        </is>
      </c>
      <c r="B1480">
        <f>IF('Data R2'!C484="","",'Data R2'!B484)</f>
        <v/>
      </c>
      <c r="C1480">
        <f>IF('Data R2'!C484="","",'Data R2'!C484)</f>
        <v/>
      </c>
      <c r="D1480">
        <f>IF('Data R2'!C484="","",'Data R2'!D484)</f>
        <v/>
      </c>
      <c r="E1480">
        <f>IF('Data R2'!C484="","",'Data R2'!E484)</f>
        <v/>
      </c>
      <c r="F1480">
        <f>IF('Data R2'!C484="","",'Data R2'!F484)</f>
        <v/>
      </c>
      <c r="G1480">
        <f>IF('Data R2'!C484="","",'Data R2'!AD484)</f>
        <v/>
      </c>
      <c r="H1480">
        <f>IF('Data R2'!C484="","",'Data R2'!AC484)</f>
        <v/>
      </c>
      <c r="I1480">
        <f>IF('Data R2'!C484="","",COUNTIF('Data R2'!J484,"&gt;0")+COUNTIF('Data R2'!L484,"&gt;0")+COUNTIF('Data R2'!N484,"&gt;0")+COUNTIF('Data R2'!P484,"&gt;0")+COUNTIF('Data R2'!R484,"&gt;0")+COUNTIF('Data R2'!T484,"&gt;0")+COUNTIF('Data R2'!V484,"&gt;0")+COUNTIF('Data R2'!X484,"&gt;0"))</f>
        <v/>
      </c>
      <c r="J1480">
        <f>IF('Data R2'!C484="","",IF((COUNTIF('Data R2'!K484,"&gt;0")+COUNTIF('Data R2'!M484,"&gt;0")+COUNTIF('Data R2'!O484,"&gt;0")+COUNTIF('Data R2'!Q484,"&gt;0")+COUNTIF('Data R2'!S484,"&gt;0")+COUNTIF('Data R2'!U484,"&gt;0")+COUNTIF('Data R2'!W484,"&gt;0")+COUNTIF('Data R2'!Y484,"&gt;0"))&gt;0,1,0))</f>
        <v/>
      </c>
      <c r="M1480" t="inlineStr">
        <is>
          <t>Data R</t>
        </is>
      </c>
    </row>
    <row r="1481">
      <c r="A1481" t="inlineStr">
        <is>
          <t>Regional 2</t>
        </is>
      </c>
      <c r="B1481">
        <f>IF('Data R2'!C485="","",'Data R2'!B485)</f>
        <v/>
      </c>
      <c r="C1481">
        <f>IF('Data R2'!C485="","",'Data R2'!C485)</f>
        <v/>
      </c>
      <c r="D1481">
        <f>IF('Data R2'!C485="","",'Data R2'!D485)</f>
        <v/>
      </c>
      <c r="E1481">
        <f>IF('Data R2'!C485="","",'Data R2'!E485)</f>
        <v/>
      </c>
      <c r="F1481">
        <f>IF('Data R2'!C485="","",'Data R2'!F485)</f>
        <v/>
      </c>
      <c r="G1481">
        <f>IF('Data R2'!C485="","",'Data R2'!AD485)</f>
        <v/>
      </c>
      <c r="H1481">
        <f>IF('Data R2'!C485="","",'Data R2'!AC485)</f>
        <v/>
      </c>
      <c r="I1481">
        <f>IF('Data R2'!C485="","",COUNTIF('Data R2'!J485,"&gt;0")+COUNTIF('Data R2'!L485,"&gt;0")+COUNTIF('Data R2'!N485,"&gt;0")+COUNTIF('Data R2'!P485,"&gt;0")+COUNTIF('Data R2'!R485,"&gt;0")+COUNTIF('Data R2'!T485,"&gt;0")+COUNTIF('Data R2'!V485,"&gt;0")+COUNTIF('Data R2'!X485,"&gt;0"))</f>
        <v/>
      </c>
      <c r="J1481">
        <f>IF('Data R2'!C485="","",IF((COUNTIF('Data R2'!K485,"&gt;0")+COUNTIF('Data R2'!M485,"&gt;0")+COUNTIF('Data R2'!O485,"&gt;0")+COUNTIF('Data R2'!Q485,"&gt;0")+COUNTIF('Data R2'!S485,"&gt;0")+COUNTIF('Data R2'!U485,"&gt;0")+COUNTIF('Data R2'!W485,"&gt;0")+COUNTIF('Data R2'!Y485,"&gt;0"))&gt;0,1,0))</f>
        <v/>
      </c>
      <c r="M1481" t="inlineStr">
        <is>
          <t>Data R</t>
        </is>
      </c>
    </row>
    <row r="1482">
      <c r="A1482" t="inlineStr">
        <is>
          <t>Regional 2</t>
        </is>
      </c>
      <c r="B1482">
        <f>IF('Data R2'!C486="","",'Data R2'!B486)</f>
        <v/>
      </c>
      <c r="C1482">
        <f>IF('Data R2'!C486="","",'Data R2'!C486)</f>
        <v/>
      </c>
      <c r="D1482">
        <f>IF('Data R2'!C486="","",'Data R2'!D486)</f>
        <v/>
      </c>
      <c r="E1482">
        <f>IF('Data R2'!C486="","",'Data R2'!E486)</f>
        <v/>
      </c>
      <c r="F1482">
        <f>IF('Data R2'!C486="","",'Data R2'!F486)</f>
        <v/>
      </c>
      <c r="G1482">
        <f>IF('Data R2'!C486="","",'Data R2'!AD486)</f>
        <v/>
      </c>
      <c r="H1482">
        <f>IF('Data R2'!C486="","",'Data R2'!AC486)</f>
        <v/>
      </c>
      <c r="I1482">
        <f>IF('Data R2'!C486="","",COUNTIF('Data R2'!J486,"&gt;0")+COUNTIF('Data R2'!L486,"&gt;0")+COUNTIF('Data R2'!N486,"&gt;0")+COUNTIF('Data R2'!P486,"&gt;0")+COUNTIF('Data R2'!R486,"&gt;0")+COUNTIF('Data R2'!T486,"&gt;0")+COUNTIF('Data R2'!V486,"&gt;0")+COUNTIF('Data R2'!X486,"&gt;0"))</f>
        <v/>
      </c>
      <c r="J1482">
        <f>IF('Data R2'!C486="","",IF((COUNTIF('Data R2'!K486,"&gt;0")+COUNTIF('Data R2'!M486,"&gt;0")+COUNTIF('Data R2'!O486,"&gt;0")+COUNTIF('Data R2'!Q486,"&gt;0")+COUNTIF('Data R2'!S486,"&gt;0")+COUNTIF('Data R2'!U486,"&gt;0")+COUNTIF('Data R2'!W486,"&gt;0")+COUNTIF('Data R2'!Y486,"&gt;0"))&gt;0,1,0))</f>
        <v/>
      </c>
      <c r="M1482" t="inlineStr">
        <is>
          <t>Data R</t>
        </is>
      </c>
    </row>
    <row r="1483">
      <c r="A1483" t="inlineStr">
        <is>
          <t>Regional 2</t>
        </is>
      </c>
      <c r="B1483">
        <f>IF('Data R2'!C487="","",'Data R2'!B487)</f>
        <v/>
      </c>
      <c r="C1483">
        <f>IF('Data R2'!C487="","",'Data R2'!C487)</f>
        <v/>
      </c>
      <c r="D1483">
        <f>IF('Data R2'!C487="","",'Data R2'!D487)</f>
        <v/>
      </c>
      <c r="E1483">
        <f>IF('Data R2'!C487="","",'Data R2'!E487)</f>
        <v/>
      </c>
      <c r="F1483">
        <f>IF('Data R2'!C487="","",'Data R2'!F487)</f>
        <v/>
      </c>
      <c r="G1483">
        <f>IF('Data R2'!C487="","",'Data R2'!AD487)</f>
        <v/>
      </c>
      <c r="H1483">
        <f>IF('Data R2'!C487="","",'Data R2'!AC487)</f>
        <v/>
      </c>
      <c r="I1483">
        <f>IF('Data R2'!C487="","",COUNTIF('Data R2'!J487,"&gt;0")+COUNTIF('Data R2'!L487,"&gt;0")+COUNTIF('Data R2'!N487,"&gt;0")+COUNTIF('Data R2'!P487,"&gt;0")+COUNTIF('Data R2'!R487,"&gt;0")+COUNTIF('Data R2'!T487,"&gt;0")+COUNTIF('Data R2'!V487,"&gt;0")+COUNTIF('Data R2'!X487,"&gt;0"))</f>
        <v/>
      </c>
      <c r="J1483">
        <f>IF('Data R2'!C487="","",IF((COUNTIF('Data R2'!K487,"&gt;0")+COUNTIF('Data R2'!M487,"&gt;0")+COUNTIF('Data R2'!O487,"&gt;0")+COUNTIF('Data R2'!Q487,"&gt;0")+COUNTIF('Data R2'!S487,"&gt;0")+COUNTIF('Data R2'!U487,"&gt;0")+COUNTIF('Data R2'!W487,"&gt;0")+COUNTIF('Data R2'!Y487,"&gt;0"))&gt;0,1,0))</f>
        <v/>
      </c>
      <c r="M1483" t="inlineStr">
        <is>
          <t>Data R</t>
        </is>
      </c>
    </row>
    <row r="1484">
      <c r="A1484" t="inlineStr">
        <is>
          <t>Regional 2</t>
        </is>
      </c>
      <c r="B1484">
        <f>IF('Data R2'!C488="","",'Data R2'!B488)</f>
        <v/>
      </c>
      <c r="C1484">
        <f>IF('Data R2'!C488="","",'Data R2'!C488)</f>
        <v/>
      </c>
      <c r="D1484">
        <f>IF('Data R2'!C488="","",'Data R2'!D488)</f>
        <v/>
      </c>
      <c r="E1484">
        <f>IF('Data R2'!C488="","",'Data R2'!E488)</f>
        <v/>
      </c>
      <c r="F1484">
        <f>IF('Data R2'!C488="","",'Data R2'!F488)</f>
        <v/>
      </c>
      <c r="G1484">
        <f>IF('Data R2'!C488="","",'Data R2'!AD488)</f>
        <v/>
      </c>
      <c r="H1484">
        <f>IF('Data R2'!C488="","",'Data R2'!AC488)</f>
        <v/>
      </c>
      <c r="I1484">
        <f>IF('Data R2'!C488="","",COUNTIF('Data R2'!J488,"&gt;0")+COUNTIF('Data R2'!L488,"&gt;0")+COUNTIF('Data R2'!N488,"&gt;0")+COUNTIF('Data R2'!P488,"&gt;0")+COUNTIF('Data R2'!R488,"&gt;0")+COUNTIF('Data R2'!T488,"&gt;0")+COUNTIF('Data R2'!V488,"&gt;0")+COUNTIF('Data R2'!X488,"&gt;0"))</f>
        <v/>
      </c>
      <c r="J1484">
        <f>IF('Data R2'!C488="","",IF((COUNTIF('Data R2'!K488,"&gt;0")+COUNTIF('Data R2'!M488,"&gt;0")+COUNTIF('Data R2'!O488,"&gt;0")+COUNTIF('Data R2'!Q488,"&gt;0")+COUNTIF('Data R2'!S488,"&gt;0")+COUNTIF('Data R2'!U488,"&gt;0")+COUNTIF('Data R2'!W488,"&gt;0")+COUNTIF('Data R2'!Y488,"&gt;0"))&gt;0,1,0))</f>
        <v/>
      </c>
      <c r="M1484" t="inlineStr">
        <is>
          <t>Data R</t>
        </is>
      </c>
    </row>
    <row r="1485">
      <c r="A1485" t="inlineStr">
        <is>
          <t>Regional 2</t>
        </is>
      </c>
      <c r="B1485">
        <f>IF('Data R2'!C489="","",'Data R2'!B489)</f>
        <v/>
      </c>
      <c r="C1485">
        <f>IF('Data R2'!C489="","",'Data R2'!C489)</f>
        <v/>
      </c>
      <c r="D1485">
        <f>IF('Data R2'!C489="","",'Data R2'!D489)</f>
        <v/>
      </c>
      <c r="E1485">
        <f>IF('Data R2'!C489="","",'Data R2'!E489)</f>
        <v/>
      </c>
      <c r="F1485">
        <f>IF('Data R2'!C489="","",'Data R2'!F489)</f>
        <v/>
      </c>
      <c r="G1485">
        <f>IF('Data R2'!C489="","",'Data R2'!AD489)</f>
        <v/>
      </c>
      <c r="H1485">
        <f>IF('Data R2'!C489="","",'Data R2'!AC489)</f>
        <v/>
      </c>
      <c r="I1485">
        <f>IF('Data R2'!C489="","",COUNTIF('Data R2'!J489,"&gt;0")+COUNTIF('Data R2'!L489,"&gt;0")+COUNTIF('Data R2'!N489,"&gt;0")+COUNTIF('Data R2'!P489,"&gt;0")+COUNTIF('Data R2'!R489,"&gt;0")+COUNTIF('Data R2'!T489,"&gt;0")+COUNTIF('Data R2'!V489,"&gt;0")+COUNTIF('Data R2'!X489,"&gt;0"))</f>
        <v/>
      </c>
      <c r="J1485">
        <f>IF('Data R2'!C489="","",IF((COUNTIF('Data R2'!K489,"&gt;0")+COUNTIF('Data R2'!M489,"&gt;0")+COUNTIF('Data R2'!O489,"&gt;0")+COUNTIF('Data R2'!Q489,"&gt;0")+COUNTIF('Data R2'!S489,"&gt;0")+COUNTIF('Data R2'!U489,"&gt;0")+COUNTIF('Data R2'!W489,"&gt;0")+COUNTIF('Data R2'!Y489,"&gt;0"))&gt;0,1,0))</f>
        <v/>
      </c>
      <c r="M1485" t="inlineStr">
        <is>
          <t>Data R</t>
        </is>
      </c>
    </row>
    <row r="1486">
      <c r="A1486" t="inlineStr">
        <is>
          <t>Regional 2</t>
        </is>
      </c>
      <c r="B1486">
        <f>IF('Data R2'!C490="","",'Data R2'!B490)</f>
        <v/>
      </c>
      <c r="C1486">
        <f>IF('Data R2'!C490="","",'Data R2'!C490)</f>
        <v/>
      </c>
      <c r="D1486">
        <f>IF('Data R2'!C490="","",'Data R2'!D490)</f>
        <v/>
      </c>
      <c r="E1486">
        <f>IF('Data R2'!C490="","",'Data R2'!E490)</f>
        <v/>
      </c>
      <c r="F1486">
        <f>IF('Data R2'!C490="","",'Data R2'!F490)</f>
        <v/>
      </c>
      <c r="G1486">
        <f>IF('Data R2'!C490="","",'Data R2'!AD490)</f>
        <v/>
      </c>
      <c r="H1486">
        <f>IF('Data R2'!C490="","",'Data R2'!AC490)</f>
        <v/>
      </c>
      <c r="I1486">
        <f>IF('Data R2'!C490="","",COUNTIF('Data R2'!J490,"&gt;0")+COUNTIF('Data R2'!L490,"&gt;0")+COUNTIF('Data R2'!N490,"&gt;0")+COUNTIF('Data R2'!P490,"&gt;0")+COUNTIF('Data R2'!R490,"&gt;0")+COUNTIF('Data R2'!T490,"&gt;0")+COUNTIF('Data R2'!V490,"&gt;0")+COUNTIF('Data R2'!X490,"&gt;0"))</f>
        <v/>
      </c>
      <c r="J1486">
        <f>IF('Data R2'!C490="","",IF((COUNTIF('Data R2'!K490,"&gt;0")+COUNTIF('Data R2'!M490,"&gt;0")+COUNTIF('Data R2'!O490,"&gt;0")+COUNTIF('Data R2'!Q490,"&gt;0")+COUNTIF('Data R2'!S490,"&gt;0")+COUNTIF('Data R2'!U490,"&gt;0")+COUNTIF('Data R2'!W490,"&gt;0")+COUNTIF('Data R2'!Y490,"&gt;0"))&gt;0,1,0))</f>
        <v/>
      </c>
      <c r="M1486" t="inlineStr">
        <is>
          <t>Data R</t>
        </is>
      </c>
    </row>
    <row r="1487">
      <c r="A1487" t="inlineStr">
        <is>
          <t>Regional 2</t>
        </is>
      </c>
      <c r="B1487">
        <f>IF('Data R2'!C491="","",'Data R2'!B491)</f>
        <v/>
      </c>
      <c r="C1487">
        <f>IF('Data R2'!C491="","",'Data R2'!C491)</f>
        <v/>
      </c>
      <c r="D1487">
        <f>IF('Data R2'!C491="","",'Data R2'!D491)</f>
        <v/>
      </c>
      <c r="E1487">
        <f>IF('Data R2'!C491="","",'Data R2'!E491)</f>
        <v/>
      </c>
      <c r="F1487">
        <f>IF('Data R2'!C491="","",'Data R2'!F491)</f>
        <v/>
      </c>
      <c r="G1487">
        <f>IF('Data R2'!C491="","",'Data R2'!AD491)</f>
        <v/>
      </c>
      <c r="H1487">
        <f>IF('Data R2'!C491="","",'Data R2'!AC491)</f>
        <v/>
      </c>
      <c r="I1487">
        <f>IF('Data R2'!C491="","",COUNTIF('Data R2'!J491,"&gt;0")+COUNTIF('Data R2'!L491,"&gt;0")+COUNTIF('Data R2'!N491,"&gt;0")+COUNTIF('Data R2'!P491,"&gt;0")+COUNTIF('Data R2'!R491,"&gt;0")+COUNTIF('Data R2'!T491,"&gt;0")+COUNTIF('Data R2'!V491,"&gt;0")+COUNTIF('Data R2'!X491,"&gt;0"))</f>
        <v/>
      </c>
      <c r="J1487">
        <f>IF('Data R2'!C491="","",IF((COUNTIF('Data R2'!K491,"&gt;0")+COUNTIF('Data R2'!M491,"&gt;0")+COUNTIF('Data R2'!O491,"&gt;0")+COUNTIF('Data R2'!Q491,"&gt;0")+COUNTIF('Data R2'!S491,"&gt;0")+COUNTIF('Data R2'!U491,"&gt;0")+COUNTIF('Data R2'!W491,"&gt;0")+COUNTIF('Data R2'!Y491,"&gt;0"))&gt;0,1,0))</f>
        <v/>
      </c>
      <c r="M1487" t="inlineStr">
        <is>
          <t>Data R</t>
        </is>
      </c>
    </row>
    <row r="1488">
      <c r="A1488" t="inlineStr">
        <is>
          <t>Regional 2</t>
        </is>
      </c>
      <c r="B1488">
        <f>IF('Data R2'!C492="","",'Data R2'!B492)</f>
        <v/>
      </c>
      <c r="C1488">
        <f>IF('Data R2'!C492="","",'Data R2'!C492)</f>
        <v/>
      </c>
      <c r="D1488">
        <f>IF('Data R2'!C492="","",'Data R2'!D492)</f>
        <v/>
      </c>
      <c r="E1488">
        <f>IF('Data R2'!C492="","",'Data R2'!E492)</f>
        <v/>
      </c>
      <c r="F1488">
        <f>IF('Data R2'!C492="","",'Data R2'!F492)</f>
        <v/>
      </c>
      <c r="G1488">
        <f>IF('Data R2'!C492="","",'Data R2'!AD492)</f>
        <v/>
      </c>
      <c r="H1488">
        <f>IF('Data R2'!C492="","",'Data R2'!AC492)</f>
        <v/>
      </c>
      <c r="I1488">
        <f>IF('Data R2'!C492="","",COUNTIF('Data R2'!J492,"&gt;0")+COUNTIF('Data R2'!L492,"&gt;0")+COUNTIF('Data R2'!N492,"&gt;0")+COUNTIF('Data R2'!P492,"&gt;0")+COUNTIF('Data R2'!R492,"&gt;0")+COUNTIF('Data R2'!T492,"&gt;0")+COUNTIF('Data R2'!V492,"&gt;0")+COUNTIF('Data R2'!X492,"&gt;0"))</f>
        <v/>
      </c>
      <c r="J1488">
        <f>IF('Data R2'!C492="","",IF((COUNTIF('Data R2'!K492,"&gt;0")+COUNTIF('Data R2'!M492,"&gt;0")+COUNTIF('Data R2'!O492,"&gt;0")+COUNTIF('Data R2'!Q492,"&gt;0")+COUNTIF('Data R2'!S492,"&gt;0")+COUNTIF('Data R2'!U492,"&gt;0")+COUNTIF('Data R2'!W492,"&gt;0")+COUNTIF('Data R2'!Y492,"&gt;0"))&gt;0,1,0))</f>
        <v/>
      </c>
      <c r="M1488" t="inlineStr">
        <is>
          <t>Data R</t>
        </is>
      </c>
    </row>
    <row r="1489">
      <c r="A1489" t="inlineStr">
        <is>
          <t>Regional 2</t>
        </is>
      </c>
      <c r="B1489">
        <f>IF('Data R2'!C493="","",'Data R2'!B493)</f>
        <v/>
      </c>
      <c r="C1489">
        <f>IF('Data R2'!C493="","",'Data R2'!C493)</f>
        <v/>
      </c>
      <c r="D1489">
        <f>IF('Data R2'!C493="","",'Data R2'!D493)</f>
        <v/>
      </c>
      <c r="E1489">
        <f>IF('Data R2'!C493="","",'Data R2'!E493)</f>
        <v/>
      </c>
      <c r="F1489">
        <f>IF('Data R2'!C493="","",'Data R2'!F493)</f>
        <v/>
      </c>
      <c r="G1489">
        <f>IF('Data R2'!C493="","",'Data R2'!AD493)</f>
        <v/>
      </c>
      <c r="H1489">
        <f>IF('Data R2'!C493="","",'Data R2'!AC493)</f>
        <v/>
      </c>
      <c r="I1489">
        <f>IF('Data R2'!C493="","",COUNTIF('Data R2'!J493,"&gt;0")+COUNTIF('Data R2'!L493,"&gt;0")+COUNTIF('Data R2'!N493,"&gt;0")+COUNTIF('Data R2'!P493,"&gt;0")+COUNTIF('Data R2'!R493,"&gt;0")+COUNTIF('Data R2'!T493,"&gt;0")+COUNTIF('Data R2'!V493,"&gt;0")+COUNTIF('Data R2'!X493,"&gt;0"))</f>
        <v/>
      </c>
      <c r="J1489">
        <f>IF('Data R2'!C493="","",IF((COUNTIF('Data R2'!K493,"&gt;0")+COUNTIF('Data R2'!M493,"&gt;0")+COUNTIF('Data R2'!O493,"&gt;0")+COUNTIF('Data R2'!Q493,"&gt;0")+COUNTIF('Data R2'!S493,"&gt;0")+COUNTIF('Data R2'!U493,"&gt;0")+COUNTIF('Data R2'!W493,"&gt;0")+COUNTIF('Data R2'!Y493,"&gt;0"))&gt;0,1,0))</f>
        <v/>
      </c>
      <c r="M1489" t="inlineStr">
        <is>
          <t>Data R</t>
        </is>
      </c>
    </row>
    <row r="1490">
      <c r="A1490" t="inlineStr">
        <is>
          <t>Regional 2</t>
        </is>
      </c>
      <c r="B1490">
        <f>IF('Data R2'!C494="","",'Data R2'!B494)</f>
        <v/>
      </c>
      <c r="C1490">
        <f>IF('Data R2'!C494="","",'Data R2'!C494)</f>
        <v/>
      </c>
      <c r="D1490">
        <f>IF('Data R2'!C494="","",'Data R2'!D494)</f>
        <v/>
      </c>
      <c r="E1490">
        <f>IF('Data R2'!C494="","",'Data R2'!E494)</f>
        <v/>
      </c>
      <c r="F1490">
        <f>IF('Data R2'!C494="","",'Data R2'!F494)</f>
        <v/>
      </c>
      <c r="G1490">
        <f>IF('Data R2'!C494="","",'Data R2'!AD494)</f>
        <v/>
      </c>
      <c r="H1490">
        <f>IF('Data R2'!C494="","",'Data R2'!AC494)</f>
        <v/>
      </c>
      <c r="I1490">
        <f>IF('Data R2'!C494="","",COUNTIF('Data R2'!J494,"&gt;0")+COUNTIF('Data R2'!L494,"&gt;0")+COUNTIF('Data R2'!N494,"&gt;0")+COUNTIF('Data R2'!P494,"&gt;0")+COUNTIF('Data R2'!R494,"&gt;0")+COUNTIF('Data R2'!T494,"&gt;0")+COUNTIF('Data R2'!V494,"&gt;0")+COUNTIF('Data R2'!X494,"&gt;0"))</f>
        <v/>
      </c>
      <c r="J1490">
        <f>IF('Data R2'!C494="","",IF((COUNTIF('Data R2'!K494,"&gt;0")+COUNTIF('Data R2'!M494,"&gt;0")+COUNTIF('Data R2'!O494,"&gt;0")+COUNTIF('Data R2'!Q494,"&gt;0")+COUNTIF('Data R2'!S494,"&gt;0")+COUNTIF('Data R2'!U494,"&gt;0")+COUNTIF('Data R2'!W494,"&gt;0")+COUNTIF('Data R2'!Y494,"&gt;0"))&gt;0,1,0))</f>
        <v/>
      </c>
      <c r="M1490" t="inlineStr">
        <is>
          <t>Data R</t>
        </is>
      </c>
    </row>
    <row r="1491">
      <c r="A1491" t="inlineStr">
        <is>
          <t>Regional 2</t>
        </is>
      </c>
      <c r="B1491">
        <f>IF('Data R2'!C495="","",'Data R2'!B495)</f>
        <v/>
      </c>
      <c r="C1491">
        <f>IF('Data R2'!C495="","",'Data R2'!C495)</f>
        <v/>
      </c>
      <c r="D1491">
        <f>IF('Data R2'!C495="","",'Data R2'!D495)</f>
        <v/>
      </c>
      <c r="E1491">
        <f>IF('Data R2'!C495="","",'Data R2'!E495)</f>
        <v/>
      </c>
      <c r="F1491">
        <f>IF('Data R2'!C495="","",'Data R2'!F495)</f>
        <v/>
      </c>
      <c r="G1491">
        <f>IF('Data R2'!C495="","",'Data R2'!AD495)</f>
        <v/>
      </c>
      <c r="H1491">
        <f>IF('Data R2'!C495="","",'Data R2'!AC495)</f>
        <v/>
      </c>
      <c r="I1491">
        <f>IF('Data R2'!C495="","",COUNTIF('Data R2'!J495,"&gt;0")+COUNTIF('Data R2'!L495,"&gt;0")+COUNTIF('Data R2'!N495,"&gt;0")+COUNTIF('Data R2'!P495,"&gt;0")+COUNTIF('Data R2'!R495,"&gt;0")+COUNTIF('Data R2'!T495,"&gt;0")+COUNTIF('Data R2'!V495,"&gt;0")+COUNTIF('Data R2'!X495,"&gt;0"))</f>
        <v/>
      </c>
      <c r="J1491">
        <f>IF('Data R2'!C495="","",IF((COUNTIF('Data R2'!K495,"&gt;0")+COUNTIF('Data R2'!M495,"&gt;0")+COUNTIF('Data R2'!O495,"&gt;0")+COUNTIF('Data R2'!Q495,"&gt;0")+COUNTIF('Data R2'!S495,"&gt;0")+COUNTIF('Data R2'!U495,"&gt;0")+COUNTIF('Data R2'!W495,"&gt;0")+COUNTIF('Data R2'!Y495,"&gt;0"))&gt;0,1,0))</f>
        <v/>
      </c>
      <c r="M1491" t="inlineStr">
        <is>
          <t>Data R</t>
        </is>
      </c>
    </row>
    <row r="1492">
      <c r="A1492" t="inlineStr">
        <is>
          <t>Regional 2</t>
        </is>
      </c>
      <c r="B1492">
        <f>IF('Data R2'!C496="","",'Data R2'!B496)</f>
        <v/>
      </c>
      <c r="C1492">
        <f>IF('Data R2'!C496="","",'Data R2'!C496)</f>
        <v/>
      </c>
      <c r="D1492">
        <f>IF('Data R2'!C496="","",'Data R2'!D496)</f>
        <v/>
      </c>
      <c r="E1492">
        <f>IF('Data R2'!C496="","",'Data R2'!E496)</f>
        <v/>
      </c>
      <c r="F1492">
        <f>IF('Data R2'!C496="","",'Data R2'!F496)</f>
        <v/>
      </c>
      <c r="G1492">
        <f>IF('Data R2'!C496="","",'Data R2'!AD496)</f>
        <v/>
      </c>
      <c r="H1492">
        <f>IF('Data R2'!C496="","",'Data R2'!AC496)</f>
        <v/>
      </c>
      <c r="I1492">
        <f>IF('Data R2'!C496="","",COUNTIF('Data R2'!J496,"&gt;0")+COUNTIF('Data R2'!L496,"&gt;0")+COUNTIF('Data R2'!N496,"&gt;0")+COUNTIF('Data R2'!P496,"&gt;0")+COUNTIF('Data R2'!R496,"&gt;0")+COUNTIF('Data R2'!T496,"&gt;0")+COUNTIF('Data R2'!V496,"&gt;0")+COUNTIF('Data R2'!X496,"&gt;0"))</f>
        <v/>
      </c>
      <c r="J1492">
        <f>IF('Data R2'!C496="","",IF((COUNTIF('Data R2'!K496,"&gt;0")+COUNTIF('Data R2'!M496,"&gt;0")+COUNTIF('Data R2'!O496,"&gt;0")+COUNTIF('Data R2'!Q496,"&gt;0")+COUNTIF('Data R2'!S496,"&gt;0")+COUNTIF('Data R2'!U496,"&gt;0")+COUNTIF('Data R2'!W496,"&gt;0")+COUNTIF('Data R2'!Y496,"&gt;0"))&gt;0,1,0))</f>
        <v/>
      </c>
      <c r="M1492" t="inlineStr">
        <is>
          <t>Data R</t>
        </is>
      </c>
    </row>
    <row r="1493">
      <c r="A1493" t="inlineStr">
        <is>
          <t>Regional 2</t>
        </is>
      </c>
      <c r="B1493">
        <f>IF('Data R2'!C497="","",'Data R2'!B497)</f>
        <v/>
      </c>
      <c r="C1493">
        <f>IF('Data R2'!C497="","",'Data R2'!C497)</f>
        <v/>
      </c>
      <c r="D1493">
        <f>IF('Data R2'!C497="","",'Data R2'!D497)</f>
        <v/>
      </c>
      <c r="E1493">
        <f>IF('Data R2'!C497="","",'Data R2'!E497)</f>
        <v/>
      </c>
      <c r="F1493">
        <f>IF('Data R2'!C497="","",'Data R2'!F497)</f>
        <v/>
      </c>
      <c r="G1493">
        <f>IF('Data R2'!C497="","",'Data R2'!AD497)</f>
        <v/>
      </c>
      <c r="H1493">
        <f>IF('Data R2'!C497="","",'Data R2'!AC497)</f>
        <v/>
      </c>
      <c r="I1493">
        <f>IF('Data R2'!C497="","",COUNTIF('Data R2'!J497,"&gt;0")+COUNTIF('Data R2'!L497,"&gt;0")+COUNTIF('Data R2'!N497,"&gt;0")+COUNTIF('Data R2'!P497,"&gt;0")+COUNTIF('Data R2'!R497,"&gt;0")+COUNTIF('Data R2'!T497,"&gt;0")+COUNTIF('Data R2'!V497,"&gt;0")+COUNTIF('Data R2'!X497,"&gt;0"))</f>
        <v/>
      </c>
      <c r="J1493">
        <f>IF('Data R2'!C497="","",IF((COUNTIF('Data R2'!K497,"&gt;0")+COUNTIF('Data R2'!M497,"&gt;0")+COUNTIF('Data R2'!O497,"&gt;0")+COUNTIF('Data R2'!Q497,"&gt;0")+COUNTIF('Data R2'!S497,"&gt;0")+COUNTIF('Data R2'!U497,"&gt;0")+COUNTIF('Data R2'!W497,"&gt;0")+COUNTIF('Data R2'!Y497,"&gt;0"))&gt;0,1,0))</f>
        <v/>
      </c>
      <c r="M1493" t="inlineStr">
        <is>
          <t>Data R</t>
        </is>
      </c>
    </row>
    <row r="1494">
      <c r="A1494" t="inlineStr">
        <is>
          <t>Regional 2</t>
        </is>
      </c>
      <c r="B1494">
        <f>IF('Data R2'!C498="","",'Data R2'!B498)</f>
        <v/>
      </c>
      <c r="C1494">
        <f>IF('Data R2'!C498="","",'Data R2'!C498)</f>
        <v/>
      </c>
      <c r="D1494">
        <f>IF('Data R2'!C498="","",'Data R2'!D498)</f>
        <v/>
      </c>
      <c r="E1494">
        <f>IF('Data R2'!C498="","",'Data R2'!E498)</f>
        <v/>
      </c>
      <c r="F1494">
        <f>IF('Data R2'!C498="","",'Data R2'!F498)</f>
        <v/>
      </c>
      <c r="G1494">
        <f>IF('Data R2'!C498="","",'Data R2'!AD498)</f>
        <v/>
      </c>
      <c r="H1494">
        <f>IF('Data R2'!C498="","",'Data R2'!AC498)</f>
        <v/>
      </c>
      <c r="I1494">
        <f>IF('Data R2'!C498="","",COUNTIF('Data R2'!J498,"&gt;0")+COUNTIF('Data R2'!L498,"&gt;0")+COUNTIF('Data R2'!N498,"&gt;0")+COUNTIF('Data R2'!P498,"&gt;0")+COUNTIF('Data R2'!R498,"&gt;0")+COUNTIF('Data R2'!T498,"&gt;0")+COUNTIF('Data R2'!V498,"&gt;0")+COUNTIF('Data R2'!X498,"&gt;0"))</f>
        <v/>
      </c>
      <c r="J1494">
        <f>IF('Data R2'!C498="","",IF((COUNTIF('Data R2'!K498,"&gt;0")+COUNTIF('Data R2'!M498,"&gt;0")+COUNTIF('Data R2'!O498,"&gt;0")+COUNTIF('Data R2'!Q498,"&gt;0")+COUNTIF('Data R2'!S498,"&gt;0")+COUNTIF('Data R2'!U498,"&gt;0")+COUNTIF('Data R2'!W498,"&gt;0")+COUNTIF('Data R2'!Y498,"&gt;0"))&gt;0,1,0))</f>
        <v/>
      </c>
      <c r="M1494" t="inlineStr">
        <is>
          <t>Data R</t>
        </is>
      </c>
    </row>
    <row r="1495">
      <c r="A1495" t="inlineStr">
        <is>
          <t>Regional 2</t>
        </is>
      </c>
      <c r="B1495">
        <f>IF('Data R2'!C499="","",'Data R2'!B499)</f>
        <v/>
      </c>
      <c r="C1495">
        <f>IF('Data R2'!C499="","",'Data R2'!C499)</f>
        <v/>
      </c>
      <c r="D1495">
        <f>IF('Data R2'!C499="","",'Data R2'!D499)</f>
        <v/>
      </c>
      <c r="E1495">
        <f>IF('Data R2'!C499="","",'Data R2'!E499)</f>
        <v/>
      </c>
      <c r="F1495">
        <f>IF('Data R2'!C499="","",'Data R2'!F499)</f>
        <v/>
      </c>
      <c r="G1495">
        <f>IF('Data R2'!C499="","",'Data R2'!AD499)</f>
        <v/>
      </c>
      <c r="H1495">
        <f>IF('Data R2'!C499="","",'Data R2'!AC499)</f>
        <v/>
      </c>
      <c r="I1495">
        <f>IF('Data R2'!C499="","",COUNTIF('Data R2'!J499,"&gt;0")+COUNTIF('Data R2'!L499,"&gt;0")+COUNTIF('Data R2'!N499,"&gt;0")+COUNTIF('Data R2'!P499,"&gt;0")+COUNTIF('Data R2'!R499,"&gt;0")+COUNTIF('Data R2'!T499,"&gt;0")+COUNTIF('Data R2'!V499,"&gt;0")+COUNTIF('Data R2'!X499,"&gt;0"))</f>
        <v/>
      </c>
      <c r="J1495">
        <f>IF('Data R2'!C499="","",IF((COUNTIF('Data R2'!K499,"&gt;0")+COUNTIF('Data R2'!M499,"&gt;0")+COUNTIF('Data R2'!O499,"&gt;0")+COUNTIF('Data R2'!Q499,"&gt;0")+COUNTIF('Data R2'!S499,"&gt;0")+COUNTIF('Data R2'!U499,"&gt;0")+COUNTIF('Data R2'!W499,"&gt;0")+COUNTIF('Data R2'!Y499,"&gt;0"))&gt;0,1,0))</f>
        <v/>
      </c>
      <c r="M1495" t="inlineStr">
        <is>
          <t>Data R</t>
        </is>
      </c>
    </row>
    <row r="1496">
      <c r="A1496" t="inlineStr">
        <is>
          <t>Regional 2</t>
        </is>
      </c>
      <c r="B1496">
        <f>IF('Data R2'!C500="","",'Data R2'!B500)</f>
        <v/>
      </c>
      <c r="C1496">
        <f>IF('Data R2'!C500="","",'Data R2'!C500)</f>
        <v/>
      </c>
      <c r="D1496">
        <f>IF('Data R2'!C500="","",'Data R2'!D500)</f>
        <v/>
      </c>
      <c r="E1496">
        <f>IF('Data R2'!C500="","",'Data R2'!E500)</f>
        <v/>
      </c>
      <c r="F1496">
        <f>IF('Data R2'!C500="","",'Data R2'!F500)</f>
        <v/>
      </c>
      <c r="G1496">
        <f>IF('Data R2'!C500="","",'Data R2'!AD500)</f>
        <v/>
      </c>
      <c r="H1496">
        <f>IF('Data R2'!C500="","",'Data R2'!AC500)</f>
        <v/>
      </c>
      <c r="I1496">
        <f>IF('Data R2'!C500="","",COUNTIF('Data R2'!J500,"&gt;0")+COUNTIF('Data R2'!L500,"&gt;0")+COUNTIF('Data R2'!N500,"&gt;0")+COUNTIF('Data R2'!P500,"&gt;0")+COUNTIF('Data R2'!R500,"&gt;0")+COUNTIF('Data R2'!T500,"&gt;0")+COUNTIF('Data R2'!V500,"&gt;0")+COUNTIF('Data R2'!X500,"&gt;0"))</f>
        <v/>
      </c>
      <c r="J1496">
        <f>IF('Data R2'!C500="","",IF((COUNTIF('Data R2'!K500,"&gt;0")+COUNTIF('Data R2'!M500,"&gt;0")+COUNTIF('Data R2'!O500,"&gt;0")+COUNTIF('Data R2'!Q500,"&gt;0")+COUNTIF('Data R2'!S500,"&gt;0")+COUNTIF('Data R2'!U500,"&gt;0")+COUNTIF('Data R2'!W500,"&gt;0")+COUNTIF('Data R2'!Y500,"&gt;0"))&gt;0,1,0))</f>
        <v/>
      </c>
      <c r="M1496" t="inlineStr">
        <is>
          <t>Data R</t>
        </is>
      </c>
    </row>
    <row r="1497">
      <c r="A1497" t="inlineStr">
        <is>
          <t>Regional 2</t>
        </is>
      </c>
      <c r="B1497">
        <f>IF('Data R2'!C501="","",'Data R2'!B501)</f>
        <v/>
      </c>
      <c r="C1497">
        <f>IF('Data R2'!C501="","",'Data R2'!C501)</f>
        <v/>
      </c>
      <c r="D1497">
        <f>IF('Data R2'!C501="","",'Data R2'!D501)</f>
        <v/>
      </c>
      <c r="E1497">
        <f>IF('Data R2'!C501="","",'Data R2'!E501)</f>
        <v/>
      </c>
      <c r="F1497">
        <f>IF('Data R2'!C501="","",'Data R2'!F501)</f>
        <v/>
      </c>
      <c r="G1497">
        <f>IF('Data R2'!C501="","",'Data R2'!AD501)</f>
        <v/>
      </c>
      <c r="H1497">
        <f>IF('Data R2'!C501="","",'Data R2'!AC501)</f>
        <v/>
      </c>
      <c r="I1497">
        <f>IF('Data R2'!C501="","",COUNTIF('Data R2'!J501,"&gt;0")+COUNTIF('Data R2'!L501,"&gt;0")+COUNTIF('Data R2'!N501,"&gt;0")+COUNTIF('Data R2'!P501,"&gt;0")+COUNTIF('Data R2'!R501,"&gt;0")+COUNTIF('Data R2'!T501,"&gt;0")+COUNTIF('Data R2'!V501,"&gt;0")+COUNTIF('Data R2'!X501,"&gt;0"))</f>
        <v/>
      </c>
      <c r="J1497">
        <f>IF('Data R2'!C501="","",IF((COUNTIF('Data R2'!K501,"&gt;0")+COUNTIF('Data R2'!M501,"&gt;0")+COUNTIF('Data R2'!O501,"&gt;0")+COUNTIF('Data R2'!Q501,"&gt;0")+COUNTIF('Data R2'!S501,"&gt;0")+COUNTIF('Data R2'!U501,"&gt;0")+COUNTIF('Data R2'!W501,"&gt;0")+COUNTIF('Data R2'!Y501,"&gt;0"))&gt;0,1,0))</f>
        <v/>
      </c>
      <c r="M1497" t="inlineStr">
        <is>
          <t>Data R</t>
        </is>
      </c>
    </row>
    <row r="1498">
      <c r="A1498" t="inlineStr">
        <is>
          <t>Regional 2</t>
        </is>
      </c>
      <c r="B1498">
        <f>IF('Data R2'!C502="","",'Data R2'!B502)</f>
        <v/>
      </c>
      <c r="C1498">
        <f>IF('Data R2'!C502="","",'Data R2'!C502)</f>
        <v/>
      </c>
      <c r="D1498">
        <f>IF('Data R2'!C502="","",'Data R2'!D502)</f>
        <v/>
      </c>
      <c r="E1498">
        <f>IF('Data R2'!C502="","",'Data R2'!E502)</f>
        <v/>
      </c>
      <c r="F1498">
        <f>IF('Data R2'!C502="","",'Data R2'!F502)</f>
        <v/>
      </c>
      <c r="G1498">
        <f>IF('Data R2'!C502="","",'Data R2'!AD502)</f>
        <v/>
      </c>
      <c r="H1498">
        <f>IF('Data R2'!C502="","",'Data R2'!AC502)</f>
        <v/>
      </c>
      <c r="I1498">
        <f>IF('Data R2'!C502="","",COUNTIF('Data R2'!J502,"&gt;0")+COUNTIF('Data R2'!L502,"&gt;0")+COUNTIF('Data R2'!N502,"&gt;0")+COUNTIF('Data R2'!P502,"&gt;0")+COUNTIF('Data R2'!R502,"&gt;0")+COUNTIF('Data R2'!T502,"&gt;0")+COUNTIF('Data R2'!V502,"&gt;0")+COUNTIF('Data R2'!X502,"&gt;0"))</f>
        <v/>
      </c>
      <c r="J1498">
        <f>IF('Data R2'!C502="","",IF((COUNTIF('Data R2'!K502,"&gt;0")+COUNTIF('Data R2'!M502,"&gt;0")+COUNTIF('Data R2'!O502,"&gt;0")+COUNTIF('Data R2'!Q502,"&gt;0")+COUNTIF('Data R2'!S502,"&gt;0")+COUNTIF('Data R2'!U502,"&gt;0")+COUNTIF('Data R2'!W502,"&gt;0")+COUNTIF('Data R2'!Y502,"&gt;0"))&gt;0,1,0))</f>
        <v/>
      </c>
      <c r="M1498" t="inlineStr">
        <is>
          <t>Data R</t>
        </is>
      </c>
    </row>
    <row r="1499">
      <c r="A1499" t="inlineStr">
        <is>
          <t>Regional 2</t>
        </is>
      </c>
      <c r="B1499">
        <f>IF('Data R2'!C503="","",'Data R2'!B503)</f>
        <v/>
      </c>
      <c r="C1499">
        <f>IF('Data R2'!C503="","",'Data R2'!C503)</f>
        <v/>
      </c>
      <c r="D1499">
        <f>IF('Data R2'!C503="","",'Data R2'!D503)</f>
        <v/>
      </c>
      <c r="E1499">
        <f>IF('Data R2'!C503="","",'Data R2'!E503)</f>
        <v/>
      </c>
      <c r="F1499">
        <f>IF('Data R2'!C503="","",'Data R2'!F503)</f>
        <v/>
      </c>
      <c r="G1499">
        <f>IF('Data R2'!C503="","",'Data R2'!AD503)</f>
        <v/>
      </c>
      <c r="H1499">
        <f>IF('Data R2'!C503="","",'Data R2'!AC503)</f>
        <v/>
      </c>
      <c r="I1499">
        <f>IF('Data R2'!C503="","",COUNTIF('Data R2'!J503,"&gt;0")+COUNTIF('Data R2'!L503,"&gt;0")+COUNTIF('Data R2'!N503,"&gt;0")+COUNTIF('Data R2'!P503,"&gt;0")+COUNTIF('Data R2'!R503,"&gt;0")+COUNTIF('Data R2'!T503,"&gt;0")+COUNTIF('Data R2'!V503,"&gt;0")+COUNTIF('Data R2'!X503,"&gt;0"))</f>
        <v/>
      </c>
      <c r="J1499">
        <f>IF('Data R2'!C503="","",IF((COUNTIF('Data R2'!K503,"&gt;0")+COUNTIF('Data R2'!M503,"&gt;0")+COUNTIF('Data R2'!O503,"&gt;0")+COUNTIF('Data R2'!Q503,"&gt;0")+COUNTIF('Data R2'!S503,"&gt;0")+COUNTIF('Data R2'!U503,"&gt;0")+COUNTIF('Data R2'!W503,"&gt;0")+COUNTIF('Data R2'!Y503,"&gt;0"))&gt;0,1,0))</f>
        <v/>
      </c>
      <c r="M1499" t="inlineStr">
        <is>
          <t>Data R</t>
        </is>
      </c>
    </row>
    <row r="1500">
      <c r="A1500" t="inlineStr">
        <is>
          <t>Regional 2</t>
        </is>
      </c>
      <c r="B1500">
        <f>IF('Data R2'!C504="","",'Data R2'!B504)</f>
        <v/>
      </c>
      <c r="C1500">
        <f>IF('Data R2'!C504="","",'Data R2'!C504)</f>
        <v/>
      </c>
      <c r="D1500">
        <f>IF('Data R2'!C504="","",'Data R2'!D504)</f>
        <v/>
      </c>
      <c r="E1500">
        <f>IF('Data R2'!C504="","",'Data R2'!E504)</f>
        <v/>
      </c>
      <c r="F1500">
        <f>IF('Data R2'!C504="","",'Data R2'!F504)</f>
        <v/>
      </c>
      <c r="G1500">
        <f>IF('Data R2'!C504="","",'Data R2'!AD504)</f>
        <v/>
      </c>
      <c r="H1500">
        <f>IF('Data R2'!C504="","",'Data R2'!AC504)</f>
        <v/>
      </c>
      <c r="I1500">
        <f>IF('Data R2'!C504="","",COUNTIF('Data R2'!J504,"&gt;0")+COUNTIF('Data R2'!L504,"&gt;0")+COUNTIF('Data R2'!N504,"&gt;0")+COUNTIF('Data R2'!P504,"&gt;0")+COUNTIF('Data R2'!R504,"&gt;0")+COUNTIF('Data R2'!T504,"&gt;0")+COUNTIF('Data R2'!V504,"&gt;0")+COUNTIF('Data R2'!X504,"&gt;0"))</f>
        <v/>
      </c>
      <c r="J1500">
        <f>IF('Data R2'!C504="","",IF((COUNTIF('Data R2'!K504,"&gt;0")+COUNTIF('Data R2'!M504,"&gt;0")+COUNTIF('Data R2'!O504,"&gt;0")+COUNTIF('Data R2'!Q504,"&gt;0")+COUNTIF('Data R2'!S504,"&gt;0")+COUNTIF('Data R2'!U504,"&gt;0")+COUNTIF('Data R2'!W504,"&gt;0")+COUNTIF('Data R2'!Y504,"&gt;0"))&gt;0,1,0))</f>
        <v/>
      </c>
      <c r="M1500" t="inlineStr">
        <is>
          <t>Data R</t>
        </is>
      </c>
    </row>
    <row r="1501">
      <c r="A1501" t="inlineStr">
        <is>
          <t>Regional 2</t>
        </is>
      </c>
      <c r="B1501">
        <f>IF('Data R2'!C505="","",'Data R2'!B505)</f>
        <v/>
      </c>
      <c r="C1501">
        <f>IF('Data R2'!C505="","",'Data R2'!C505)</f>
        <v/>
      </c>
      <c r="D1501">
        <f>IF('Data R2'!C505="","",'Data R2'!D505)</f>
        <v/>
      </c>
      <c r="E1501">
        <f>IF('Data R2'!C505="","",'Data R2'!E505)</f>
        <v/>
      </c>
      <c r="F1501">
        <f>IF('Data R2'!C505="","",'Data R2'!F505)</f>
        <v/>
      </c>
      <c r="G1501">
        <f>IF('Data R2'!C505="","",'Data R2'!AD505)</f>
        <v/>
      </c>
      <c r="H1501">
        <f>IF('Data R2'!C505="","",'Data R2'!AC505)</f>
        <v/>
      </c>
      <c r="I1501">
        <f>IF('Data R2'!C505="","",COUNTIF('Data R2'!J505,"&gt;0")+COUNTIF('Data R2'!L505,"&gt;0")+COUNTIF('Data R2'!N505,"&gt;0")+COUNTIF('Data R2'!P505,"&gt;0")+COUNTIF('Data R2'!R505,"&gt;0")+COUNTIF('Data R2'!T505,"&gt;0")+COUNTIF('Data R2'!V505,"&gt;0")+COUNTIF('Data R2'!X505,"&gt;0"))</f>
        <v/>
      </c>
      <c r="J1501">
        <f>IF('Data R2'!C505="","",IF((COUNTIF('Data R2'!K505,"&gt;0")+COUNTIF('Data R2'!M505,"&gt;0")+COUNTIF('Data R2'!O505,"&gt;0")+COUNTIF('Data R2'!Q505,"&gt;0")+COUNTIF('Data R2'!S505,"&gt;0")+COUNTIF('Data R2'!U505,"&gt;0")+COUNTIF('Data R2'!W505,"&gt;0")+COUNTIF('Data R2'!Y505,"&gt;0"))&gt;0,1,0))</f>
        <v/>
      </c>
      <c r="M1501" t="inlineStr">
        <is>
          <t>Data R</t>
        </is>
      </c>
    </row>
    <row r="1502">
      <c r="A1502" t="inlineStr">
        <is>
          <t>Regional 2</t>
        </is>
      </c>
      <c r="B1502">
        <f>IF('Data R2'!C506="","",'Data R2'!B506)</f>
        <v/>
      </c>
      <c r="C1502">
        <f>IF('Data R2'!C506="","",'Data R2'!C506)</f>
        <v/>
      </c>
      <c r="D1502">
        <f>IF('Data R2'!C506="","",'Data R2'!D506)</f>
        <v/>
      </c>
      <c r="E1502">
        <f>IF('Data R2'!C506="","",'Data R2'!E506)</f>
        <v/>
      </c>
      <c r="F1502">
        <f>IF('Data R2'!C506="","",'Data R2'!F506)</f>
        <v/>
      </c>
      <c r="G1502">
        <f>IF('Data R2'!C506="","",'Data R2'!AD506)</f>
        <v/>
      </c>
      <c r="H1502">
        <f>IF('Data R2'!C506="","",'Data R2'!AC506)</f>
        <v/>
      </c>
      <c r="I1502">
        <f>IF('Data R2'!C506="","",COUNTIF('Data R2'!J506,"&gt;0")+COUNTIF('Data R2'!L506,"&gt;0")+COUNTIF('Data R2'!N506,"&gt;0")+COUNTIF('Data R2'!P506,"&gt;0")+COUNTIF('Data R2'!R506,"&gt;0")+COUNTIF('Data R2'!T506,"&gt;0")+COUNTIF('Data R2'!V506,"&gt;0")+COUNTIF('Data R2'!X506,"&gt;0"))</f>
        <v/>
      </c>
      <c r="J1502">
        <f>IF('Data R2'!C506="","",IF((COUNTIF('Data R2'!K506,"&gt;0")+COUNTIF('Data R2'!M506,"&gt;0")+COUNTIF('Data R2'!O506,"&gt;0")+COUNTIF('Data R2'!Q506,"&gt;0")+COUNTIF('Data R2'!S506,"&gt;0")+COUNTIF('Data R2'!U506,"&gt;0")+COUNTIF('Data R2'!W506,"&gt;0")+COUNTIF('Data R2'!Y506,"&gt;0"))&gt;0,1,0))</f>
        <v/>
      </c>
      <c r="M1502" t="inlineStr">
        <is>
          <t>Data R</t>
        </is>
      </c>
    </row>
    <row r="1503">
      <c r="A1503" t="inlineStr">
        <is>
          <t>Regional 2</t>
        </is>
      </c>
      <c r="B1503">
        <f>IF('Data R2'!C507="","",'Data R2'!B507)</f>
        <v/>
      </c>
      <c r="C1503">
        <f>IF('Data R2'!C507="","",'Data R2'!C507)</f>
        <v/>
      </c>
      <c r="D1503">
        <f>IF('Data R2'!C507="","",'Data R2'!D507)</f>
        <v/>
      </c>
      <c r="E1503">
        <f>IF('Data R2'!C507="","",'Data R2'!E507)</f>
        <v/>
      </c>
      <c r="F1503">
        <f>IF('Data R2'!C507="","",'Data R2'!F507)</f>
        <v/>
      </c>
      <c r="G1503">
        <f>IF('Data R2'!C507="","",'Data R2'!AD507)</f>
        <v/>
      </c>
      <c r="H1503">
        <f>IF('Data R2'!C507="","",'Data R2'!AC507)</f>
        <v/>
      </c>
      <c r="I1503">
        <f>IF('Data R2'!C507="","",COUNTIF('Data R2'!J507,"&gt;0")+COUNTIF('Data R2'!L507,"&gt;0")+COUNTIF('Data R2'!N507,"&gt;0")+COUNTIF('Data R2'!P507,"&gt;0")+COUNTIF('Data R2'!R507,"&gt;0")+COUNTIF('Data R2'!T507,"&gt;0")+COUNTIF('Data R2'!V507,"&gt;0")+COUNTIF('Data R2'!X507,"&gt;0"))</f>
        <v/>
      </c>
      <c r="J1503">
        <f>IF('Data R2'!C507="","",IF((COUNTIF('Data R2'!K507,"&gt;0")+COUNTIF('Data R2'!M507,"&gt;0")+COUNTIF('Data R2'!O507,"&gt;0")+COUNTIF('Data R2'!Q507,"&gt;0")+COUNTIF('Data R2'!S507,"&gt;0")+COUNTIF('Data R2'!U507,"&gt;0")+COUNTIF('Data R2'!W507,"&gt;0")+COUNTIF('Data R2'!Y507,"&gt;0"))&gt;0,1,0))</f>
        <v/>
      </c>
      <c r="M1503" t="inlineStr">
        <is>
          <t>Data R</t>
        </is>
      </c>
    </row>
    <row r="1504">
      <c r="A1504" t="inlineStr">
        <is>
          <t>Regional 2</t>
        </is>
      </c>
      <c r="B1504">
        <f>IF('Data R2'!C508="","",'Data R2'!B508)</f>
        <v/>
      </c>
      <c r="C1504">
        <f>IF('Data R2'!C508="","",'Data R2'!C508)</f>
        <v/>
      </c>
      <c r="D1504">
        <f>IF('Data R2'!C508="","",'Data R2'!D508)</f>
        <v/>
      </c>
      <c r="E1504">
        <f>IF('Data R2'!C508="","",'Data R2'!E508)</f>
        <v/>
      </c>
      <c r="F1504">
        <f>IF('Data R2'!C508="","",'Data R2'!F508)</f>
        <v/>
      </c>
      <c r="G1504">
        <f>IF('Data R2'!C508="","",'Data R2'!AD508)</f>
        <v/>
      </c>
      <c r="H1504">
        <f>IF('Data R2'!C508="","",'Data R2'!AC508)</f>
        <v/>
      </c>
      <c r="I1504">
        <f>IF('Data R2'!C508="","",COUNTIF('Data R2'!J508,"&gt;0")+COUNTIF('Data R2'!L508,"&gt;0")+COUNTIF('Data R2'!N508,"&gt;0")+COUNTIF('Data R2'!P508,"&gt;0")+COUNTIF('Data R2'!R508,"&gt;0")+COUNTIF('Data R2'!T508,"&gt;0")+COUNTIF('Data R2'!V508,"&gt;0")+COUNTIF('Data R2'!X508,"&gt;0"))</f>
        <v/>
      </c>
      <c r="J1504">
        <f>IF('Data R2'!C508="","",IF((COUNTIF('Data R2'!K508,"&gt;0")+COUNTIF('Data R2'!M508,"&gt;0")+COUNTIF('Data R2'!O508,"&gt;0")+COUNTIF('Data R2'!Q508,"&gt;0")+COUNTIF('Data R2'!S508,"&gt;0")+COUNTIF('Data R2'!U508,"&gt;0")+COUNTIF('Data R2'!W508,"&gt;0")+COUNTIF('Data R2'!Y508,"&gt;0"))&gt;0,1,0))</f>
        <v/>
      </c>
      <c r="M1504" t="inlineStr">
        <is>
          <t>Data R</t>
        </is>
      </c>
    </row>
    <row r="1505">
      <c r="A1505" t="inlineStr">
        <is>
          <t>Regional 2</t>
        </is>
      </c>
      <c r="B1505">
        <f>IF('Data R2'!C509="","",'Data R2'!B509)</f>
        <v/>
      </c>
      <c r="C1505">
        <f>IF('Data R2'!C509="","",'Data R2'!C509)</f>
        <v/>
      </c>
      <c r="D1505">
        <f>IF('Data R2'!C509="","",'Data R2'!D509)</f>
        <v/>
      </c>
      <c r="E1505">
        <f>IF('Data R2'!C509="","",'Data R2'!E509)</f>
        <v/>
      </c>
      <c r="F1505">
        <f>IF('Data R2'!C509="","",'Data R2'!F509)</f>
        <v/>
      </c>
      <c r="G1505">
        <f>IF('Data R2'!C509="","",'Data R2'!AD509)</f>
        <v/>
      </c>
      <c r="H1505">
        <f>IF('Data R2'!C509="","",'Data R2'!AC509)</f>
        <v/>
      </c>
      <c r="I1505">
        <f>IF('Data R2'!C509="","",COUNTIF('Data R2'!J509,"&gt;0")+COUNTIF('Data R2'!L509,"&gt;0")+COUNTIF('Data R2'!N509,"&gt;0")+COUNTIF('Data R2'!P509,"&gt;0")+COUNTIF('Data R2'!R509,"&gt;0")+COUNTIF('Data R2'!T509,"&gt;0")+COUNTIF('Data R2'!V509,"&gt;0")+COUNTIF('Data R2'!X509,"&gt;0"))</f>
        <v/>
      </c>
      <c r="J1505">
        <f>IF('Data R2'!C509="","",IF((COUNTIF('Data R2'!K509,"&gt;0")+COUNTIF('Data R2'!M509,"&gt;0")+COUNTIF('Data R2'!O509,"&gt;0")+COUNTIF('Data R2'!Q509,"&gt;0")+COUNTIF('Data R2'!S509,"&gt;0")+COUNTIF('Data R2'!U509,"&gt;0")+COUNTIF('Data R2'!W509,"&gt;0")+COUNTIF('Data R2'!Y509,"&gt;0"))&gt;0,1,0))</f>
        <v/>
      </c>
      <c r="M1505" t="inlineStr">
        <is>
          <t>Data R</t>
        </is>
      </c>
    </row>
    <row r="1506">
      <c r="A1506" t="inlineStr">
        <is>
          <t>Regional 2</t>
        </is>
      </c>
      <c r="B1506">
        <f>IF('Data R2'!C510="","",'Data R2'!B510)</f>
        <v/>
      </c>
      <c r="C1506">
        <f>IF('Data R2'!C510="","",'Data R2'!C510)</f>
        <v/>
      </c>
      <c r="D1506">
        <f>IF('Data R2'!C510="","",'Data R2'!D510)</f>
        <v/>
      </c>
      <c r="E1506">
        <f>IF('Data R2'!C510="","",'Data R2'!E510)</f>
        <v/>
      </c>
      <c r="F1506">
        <f>IF('Data R2'!C510="","",'Data R2'!F510)</f>
        <v/>
      </c>
      <c r="G1506">
        <f>IF('Data R2'!C510="","",'Data R2'!AD510)</f>
        <v/>
      </c>
      <c r="H1506">
        <f>IF('Data R2'!C510="","",'Data R2'!AC510)</f>
        <v/>
      </c>
      <c r="I1506">
        <f>IF('Data R2'!C510="","",COUNTIF('Data R2'!J510,"&gt;0")+COUNTIF('Data R2'!L510,"&gt;0")+COUNTIF('Data R2'!N510,"&gt;0")+COUNTIF('Data R2'!P510,"&gt;0")+COUNTIF('Data R2'!R510,"&gt;0")+COUNTIF('Data R2'!T510,"&gt;0")+COUNTIF('Data R2'!V510,"&gt;0")+COUNTIF('Data R2'!X510,"&gt;0"))</f>
        <v/>
      </c>
      <c r="J1506">
        <f>IF('Data R2'!C510="","",IF((COUNTIF('Data R2'!K510,"&gt;0")+COUNTIF('Data R2'!M510,"&gt;0")+COUNTIF('Data R2'!O510,"&gt;0")+COUNTIF('Data R2'!Q510,"&gt;0")+COUNTIF('Data R2'!S510,"&gt;0")+COUNTIF('Data R2'!U510,"&gt;0")+COUNTIF('Data R2'!W510,"&gt;0")+COUNTIF('Data R2'!Y510,"&gt;0"))&gt;0,1,0))</f>
        <v/>
      </c>
      <c r="M1506" t="inlineStr">
        <is>
          <t>Data R</t>
        </is>
      </c>
    </row>
    <row r="1507">
      <c r="A1507" t="inlineStr">
        <is>
          <t>Regional 2</t>
        </is>
      </c>
      <c r="B1507">
        <f>IF('Data R2'!C511="","",'Data R2'!B511)</f>
        <v/>
      </c>
      <c r="C1507">
        <f>IF('Data R2'!C511="","",'Data R2'!C511)</f>
        <v/>
      </c>
      <c r="D1507">
        <f>IF('Data R2'!C511="","",'Data R2'!D511)</f>
        <v/>
      </c>
      <c r="E1507">
        <f>IF('Data R2'!C511="","",'Data R2'!E511)</f>
        <v/>
      </c>
      <c r="F1507">
        <f>IF('Data R2'!C511="","",'Data R2'!F511)</f>
        <v/>
      </c>
      <c r="G1507">
        <f>IF('Data R2'!C511="","",'Data R2'!AD511)</f>
        <v/>
      </c>
      <c r="H1507">
        <f>IF('Data R2'!C511="","",'Data R2'!AC511)</f>
        <v/>
      </c>
      <c r="I1507">
        <f>IF('Data R2'!C511="","",COUNTIF('Data R2'!J511,"&gt;0")+COUNTIF('Data R2'!L511,"&gt;0")+COUNTIF('Data R2'!N511,"&gt;0")+COUNTIF('Data R2'!P511,"&gt;0")+COUNTIF('Data R2'!R511,"&gt;0")+COUNTIF('Data R2'!T511,"&gt;0")+COUNTIF('Data R2'!V511,"&gt;0")+COUNTIF('Data R2'!X511,"&gt;0"))</f>
        <v/>
      </c>
      <c r="J1507">
        <f>IF('Data R2'!C511="","",IF((COUNTIF('Data R2'!K511,"&gt;0")+COUNTIF('Data R2'!M511,"&gt;0")+COUNTIF('Data R2'!O511,"&gt;0")+COUNTIF('Data R2'!Q511,"&gt;0")+COUNTIF('Data R2'!S511,"&gt;0")+COUNTIF('Data R2'!U511,"&gt;0")+COUNTIF('Data R2'!W511,"&gt;0")+COUNTIF('Data R2'!Y511,"&gt;0"))&gt;0,1,0))</f>
        <v/>
      </c>
      <c r="M1507" t="inlineStr">
        <is>
          <t>Data R</t>
        </is>
      </c>
    </row>
    <row r="1508">
      <c r="A1508" t="inlineStr">
        <is>
          <t>Regional 2</t>
        </is>
      </c>
      <c r="B1508">
        <f>IF('Data R2'!C512="","",'Data R2'!B512)</f>
        <v/>
      </c>
      <c r="C1508">
        <f>IF('Data R2'!C512="","",'Data R2'!C512)</f>
        <v/>
      </c>
      <c r="D1508">
        <f>IF('Data R2'!C512="","",'Data R2'!D512)</f>
        <v/>
      </c>
      <c r="E1508">
        <f>IF('Data R2'!C512="","",'Data R2'!E512)</f>
        <v/>
      </c>
      <c r="F1508">
        <f>IF('Data R2'!C512="","",'Data R2'!F512)</f>
        <v/>
      </c>
      <c r="G1508">
        <f>IF('Data R2'!C512="","",'Data R2'!AD512)</f>
        <v/>
      </c>
      <c r="H1508">
        <f>IF('Data R2'!C512="","",'Data R2'!AC512)</f>
        <v/>
      </c>
      <c r="I1508">
        <f>IF('Data R2'!C512="","",COUNTIF('Data R2'!J512,"&gt;0")+COUNTIF('Data R2'!L512,"&gt;0")+COUNTIF('Data R2'!N512,"&gt;0")+COUNTIF('Data R2'!P512,"&gt;0")+COUNTIF('Data R2'!R512,"&gt;0")+COUNTIF('Data R2'!T512,"&gt;0")+COUNTIF('Data R2'!V512,"&gt;0")+COUNTIF('Data R2'!X512,"&gt;0"))</f>
        <v/>
      </c>
      <c r="J1508">
        <f>IF('Data R2'!C512="","",IF((COUNTIF('Data R2'!K512,"&gt;0")+COUNTIF('Data R2'!M512,"&gt;0")+COUNTIF('Data R2'!O512,"&gt;0")+COUNTIF('Data R2'!Q512,"&gt;0")+COUNTIF('Data R2'!S512,"&gt;0")+COUNTIF('Data R2'!U512,"&gt;0")+COUNTIF('Data R2'!W512,"&gt;0")+COUNTIF('Data R2'!Y512,"&gt;0"))&gt;0,1,0))</f>
        <v/>
      </c>
      <c r="M1508" t="inlineStr">
        <is>
          <t>Data R</t>
        </is>
      </c>
    </row>
    <row r="1509">
      <c r="A1509" t="inlineStr">
        <is>
          <t>Regional 2</t>
        </is>
      </c>
      <c r="B1509">
        <f>IF('Data R2'!C513="","",'Data R2'!B513)</f>
        <v/>
      </c>
      <c r="C1509">
        <f>IF('Data R2'!C513="","",'Data R2'!C513)</f>
        <v/>
      </c>
      <c r="D1509">
        <f>IF('Data R2'!C513="","",'Data R2'!D513)</f>
        <v/>
      </c>
      <c r="E1509">
        <f>IF('Data R2'!C513="","",'Data R2'!E513)</f>
        <v/>
      </c>
      <c r="F1509">
        <f>IF('Data R2'!C513="","",'Data R2'!F513)</f>
        <v/>
      </c>
      <c r="G1509">
        <f>IF('Data R2'!C513="","",'Data R2'!AD513)</f>
        <v/>
      </c>
      <c r="H1509">
        <f>IF('Data R2'!C513="","",'Data R2'!AC513)</f>
        <v/>
      </c>
      <c r="I1509">
        <f>IF('Data R2'!C513="","",COUNTIF('Data R2'!J513,"&gt;0")+COUNTIF('Data R2'!L513,"&gt;0")+COUNTIF('Data R2'!N513,"&gt;0")+COUNTIF('Data R2'!P513,"&gt;0")+COUNTIF('Data R2'!R513,"&gt;0")+COUNTIF('Data R2'!T513,"&gt;0")+COUNTIF('Data R2'!V513,"&gt;0")+COUNTIF('Data R2'!X513,"&gt;0"))</f>
        <v/>
      </c>
      <c r="J1509">
        <f>IF('Data R2'!C513="","",IF((COUNTIF('Data R2'!K513,"&gt;0")+COUNTIF('Data R2'!M513,"&gt;0")+COUNTIF('Data R2'!O513,"&gt;0")+COUNTIF('Data R2'!Q513,"&gt;0")+COUNTIF('Data R2'!S513,"&gt;0")+COUNTIF('Data R2'!U513,"&gt;0")+COUNTIF('Data R2'!W513,"&gt;0")+COUNTIF('Data R2'!Y513,"&gt;0"))&gt;0,1,0))</f>
        <v/>
      </c>
      <c r="M1509" t="inlineStr">
        <is>
          <t>Data R</t>
        </is>
      </c>
    </row>
    <row r="1510">
      <c r="A1510" t="inlineStr">
        <is>
          <t>Regional 2</t>
        </is>
      </c>
      <c r="B1510">
        <f>IF('Data R2'!C514="","",'Data R2'!B514)</f>
        <v/>
      </c>
      <c r="C1510">
        <f>IF('Data R2'!C514="","",'Data R2'!C514)</f>
        <v/>
      </c>
      <c r="D1510">
        <f>IF('Data R2'!C514="","",'Data R2'!D514)</f>
        <v/>
      </c>
      <c r="E1510">
        <f>IF('Data R2'!C514="","",'Data R2'!E514)</f>
        <v/>
      </c>
      <c r="F1510">
        <f>IF('Data R2'!C514="","",'Data R2'!F514)</f>
        <v/>
      </c>
      <c r="G1510">
        <f>IF('Data R2'!C514="","",'Data R2'!AD514)</f>
        <v/>
      </c>
      <c r="H1510">
        <f>IF('Data R2'!C514="","",'Data R2'!AC514)</f>
        <v/>
      </c>
      <c r="I1510">
        <f>IF('Data R2'!C514="","",COUNTIF('Data R2'!J514,"&gt;0")+COUNTIF('Data R2'!L514,"&gt;0")+COUNTIF('Data R2'!N514,"&gt;0")+COUNTIF('Data R2'!P514,"&gt;0")+COUNTIF('Data R2'!R514,"&gt;0")+COUNTIF('Data R2'!T514,"&gt;0")+COUNTIF('Data R2'!V514,"&gt;0")+COUNTIF('Data R2'!X514,"&gt;0"))</f>
        <v/>
      </c>
      <c r="J1510">
        <f>IF('Data R2'!C514="","",IF((COUNTIF('Data R2'!K514,"&gt;0")+COUNTIF('Data R2'!M514,"&gt;0")+COUNTIF('Data R2'!O514,"&gt;0")+COUNTIF('Data R2'!Q514,"&gt;0")+COUNTIF('Data R2'!S514,"&gt;0")+COUNTIF('Data R2'!U514,"&gt;0")+COUNTIF('Data R2'!W514,"&gt;0")+COUNTIF('Data R2'!Y514,"&gt;0"))&gt;0,1,0))</f>
        <v/>
      </c>
      <c r="M1510" t="inlineStr">
        <is>
          <t>Data R</t>
        </is>
      </c>
    </row>
    <row r="1511">
      <c r="A1511" t="inlineStr">
        <is>
          <t>Regional 2</t>
        </is>
      </c>
      <c r="B1511">
        <f>IF('Data R2'!C515="","",'Data R2'!B515)</f>
        <v/>
      </c>
      <c r="C1511">
        <f>IF('Data R2'!C515="","",'Data R2'!C515)</f>
        <v/>
      </c>
      <c r="D1511">
        <f>IF('Data R2'!C515="","",'Data R2'!D515)</f>
        <v/>
      </c>
      <c r="E1511">
        <f>IF('Data R2'!C515="","",'Data R2'!E515)</f>
        <v/>
      </c>
      <c r="F1511">
        <f>IF('Data R2'!C515="","",'Data R2'!F515)</f>
        <v/>
      </c>
      <c r="G1511">
        <f>IF('Data R2'!C515="","",'Data R2'!AD515)</f>
        <v/>
      </c>
      <c r="H1511">
        <f>IF('Data R2'!C515="","",'Data R2'!AC515)</f>
        <v/>
      </c>
      <c r="I1511">
        <f>IF('Data R2'!C515="","",COUNTIF('Data R2'!J515,"&gt;0")+COUNTIF('Data R2'!L515,"&gt;0")+COUNTIF('Data R2'!N515,"&gt;0")+COUNTIF('Data R2'!P515,"&gt;0")+COUNTIF('Data R2'!R515,"&gt;0")+COUNTIF('Data R2'!T515,"&gt;0")+COUNTIF('Data R2'!V515,"&gt;0")+COUNTIF('Data R2'!X515,"&gt;0"))</f>
        <v/>
      </c>
      <c r="J1511">
        <f>IF('Data R2'!C515="","",IF((COUNTIF('Data R2'!K515,"&gt;0")+COUNTIF('Data R2'!M515,"&gt;0")+COUNTIF('Data R2'!O515,"&gt;0")+COUNTIF('Data R2'!Q515,"&gt;0")+COUNTIF('Data R2'!S515,"&gt;0")+COUNTIF('Data R2'!U515,"&gt;0")+COUNTIF('Data R2'!W515,"&gt;0")+COUNTIF('Data R2'!Y515,"&gt;0"))&gt;0,1,0))</f>
        <v/>
      </c>
      <c r="M1511" t="inlineStr">
        <is>
          <t>Data R</t>
        </is>
      </c>
    </row>
    <row r="1512">
      <c r="A1512" t="inlineStr">
        <is>
          <t>Regional 2</t>
        </is>
      </c>
      <c r="B1512">
        <f>IF('Data R2'!C516="","",'Data R2'!B516)</f>
        <v/>
      </c>
      <c r="C1512">
        <f>IF('Data R2'!C516="","",'Data R2'!C516)</f>
        <v/>
      </c>
      <c r="D1512">
        <f>IF('Data R2'!C516="","",'Data R2'!D516)</f>
        <v/>
      </c>
      <c r="E1512">
        <f>IF('Data R2'!C516="","",'Data R2'!E516)</f>
        <v/>
      </c>
      <c r="F1512">
        <f>IF('Data R2'!C516="","",'Data R2'!F516)</f>
        <v/>
      </c>
      <c r="G1512">
        <f>IF('Data R2'!C516="","",'Data R2'!AD516)</f>
        <v/>
      </c>
      <c r="H1512">
        <f>IF('Data R2'!C516="","",'Data R2'!AC516)</f>
        <v/>
      </c>
      <c r="I1512">
        <f>IF('Data R2'!C516="","",COUNTIF('Data R2'!J516,"&gt;0")+COUNTIF('Data R2'!L516,"&gt;0")+COUNTIF('Data R2'!N516,"&gt;0")+COUNTIF('Data R2'!P516,"&gt;0")+COUNTIF('Data R2'!R516,"&gt;0")+COUNTIF('Data R2'!T516,"&gt;0")+COUNTIF('Data R2'!V516,"&gt;0")+COUNTIF('Data R2'!X516,"&gt;0"))</f>
        <v/>
      </c>
      <c r="J1512">
        <f>IF('Data R2'!C516="","",IF((COUNTIF('Data R2'!K516,"&gt;0")+COUNTIF('Data R2'!M516,"&gt;0")+COUNTIF('Data R2'!O516,"&gt;0")+COUNTIF('Data R2'!Q516,"&gt;0")+COUNTIF('Data R2'!S516,"&gt;0")+COUNTIF('Data R2'!U516,"&gt;0")+COUNTIF('Data R2'!W516,"&gt;0")+COUNTIF('Data R2'!Y516,"&gt;0"))&gt;0,1,0))</f>
        <v/>
      </c>
      <c r="M1512" t="inlineStr">
        <is>
          <t>Data R</t>
        </is>
      </c>
    </row>
    <row r="1513">
      <c r="A1513" t="inlineStr">
        <is>
          <t>Regional 2</t>
        </is>
      </c>
      <c r="B1513">
        <f>IF('Data R2'!C517="","",'Data R2'!B517)</f>
        <v/>
      </c>
      <c r="C1513">
        <f>IF('Data R2'!C517="","",'Data R2'!C517)</f>
        <v/>
      </c>
      <c r="D1513">
        <f>IF('Data R2'!C517="","",'Data R2'!D517)</f>
        <v/>
      </c>
      <c r="E1513">
        <f>IF('Data R2'!C517="","",'Data R2'!E517)</f>
        <v/>
      </c>
      <c r="F1513">
        <f>IF('Data R2'!C517="","",'Data R2'!F517)</f>
        <v/>
      </c>
      <c r="G1513">
        <f>IF('Data R2'!C517="","",'Data R2'!AD517)</f>
        <v/>
      </c>
      <c r="H1513">
        <f>IF('Data R2'!C517="","",'Data R2'!AC517)</f>
        <v/>
      </c>
      <c r="I1513">
        <f>IF('Data R2'!C517="","",COUNTIF('Data R2'!J517,"&gt;0")+COUNTIF('Data R2'!L517,"&gt;0")+COUNTIF('Data R2'!N517,"&gt;0")+COUNTIF('Data R2'!P517,"&gt;0")+COUNTIF('Data R2'!R517,"&gt;0")+COUNTIF('Data R2'!T517,"&gt;0")+COUNTIF('Data R2'!V517,"&gt;0")+COUNTIF('Data R2'!X517,"&gt;0"))</f>
        <v/>
      </c>
      <c r="J1513">
        <f>IF('Data R2'!C517="","",IF((COUNTIF('Data R2'!K517,"&gt;0")+COUNTIF('Data R2'!M517,"&gt;0")+COUNTIF('Data R2'!O517,"&gt;0")+COUNTIF('Data R2'!Q517,"&gt;0")+COUNTIF('Data R2'!S517,"&gt;0")+COUNTIF('Data R2'!U517,"&gt;0")+COUNTIF('Data R2'!W517,"&gt;0")+COUNTIF('Data R2'!Y517,"&gt;0"))&gt;0,1,0))</f>
        <v/>
      </c>
      <c r="M1513" t="inlineStr">
        <is>
          <t>Data R</t>
        </is>
      </c>
    </row>
    <row r="1514">
      <c r="A1514" t="inlineStr">
        <is>
          <t>Regional 2</t>
        </is>
      </c>
      <c r="B1514">
        <f>IF('Data R2'!C518="","",'Data R2'!B518)</f>
        <v/>
      </c>
      <c r="C1514">
        <f>IF('Data R2'!C518="","",'Data R2'!C518)</f>
        <v/>
      </c>
      <c r="D1514">
        <f>IF('Data R2'!C518="","",'Data R2'!D518)</f>
        <v/>
      </c>
      <c r="E1514">
        <f>IF('Data R2'!C518="","",'Data R2'!E518)</f>
        <v/>
      </c>
      <c r="F1514">
        <f>IF('Data R2'!C518="","",'Data R2'!F518)</f>
        <v/>
      </c>
      <c r="G1514">
        <f>IF('Data R2'!C518="","",'Data R2'!AD518)</f>
        <v/>
      </c>
      <c r="H1514">
        <f>IF('Data R2'!C518="","",'Data R2'!AC518)</f>
        <v/>
      </c>
      <c r="I1514">
        <f>IF('Data R2'!C518="","",COUNTIF('Data R2'!J518,"&gt;0")+COUNTIF('Data R2'!L518,"&gt;0")+COUNTIF('Data R2'!N518,"&gt;0")+COUNTIF('Data R2'!P518,"&gt;0")+COUNTIF('Data R2'!R518,"&gt;0")+COUNTIF('Data R2'!T518,"&gt;0")+COUNTIF('Data R2'!V518,"&gt;0")+COUNTIF('Data R2'!X518,"&gt;0"))</f>
        <v/>
      </c>
      <c r="J1514">
        <f>IF('Data R2'!C518="","",IF((COUNTIF('Data R2'!K518,"&gt;0")+COUNTIF('Data R2'!M518,"&gt;0")+COUNTIF('Data R2'!O518,"&gt;0")+COUNTIF('Data R2'!Q518,"&gt;0")+COUNTIF('Data R2'!S518,"&gt;0")+COUNTIF('Data R2'!U518,"&gt;0")+COUNTIF('Data R2'!W518,"&gt;0")+COUNTIF('Data R2'!Y518,"&gt;0"))&gt;0,1,0))</f>
        <v/>
      </c>
      <c r="M1514" t="inlineStr">
        <is>
          <t>Data R</t>
        </is>
      </c>
    </row>
    <row r="1515">
      <c r="A1515" t="inlineStr">
        <is>
          <t>Regional 2</t>
        </is>
      </c>
      <c r="B1515">
        <f>IF('Data R2'!C519="","",'Data R2'!B519)</f>
        <v/>
      </c>
      <c r="C1515">
        <f>IF('Data R2'!C519="","",'Data R2'!C519)</f>
        <v/>
      </c>
      <c r="D1515">
        <f>IF('Data R2'!C519="","",'Data R2'!D519)</f>
        <v/>
      </c>
      <c r="E1515">
        <f>IF('Data R2'!C519="","",'Data R2'!E519)</f>
        <v/>
      </c>
      <c r="F1515">
        <f>IF('Data R2'!C519="","",'Data R2'!F519)</f>
        <v/>
      </c>
      <c r="G1515">
        <f>IF('Data R2'!C519="","",'Data R2'!AD519)</f>
        <v/>
      </c>
      <c r="H1515">
        <f>IF('Data R2'!C519="","",'Data R2'!AC519)</f>
        <v/>
      </c>
      <c r="I1515">
        <f>IF('Data R2'!C519="","",COUNTIF('Data R2'!J519,"&gt;0")+COUNTIF('Data R2'!L519,"&gt;0")+COUNTIF('Data R2'!N519,"&gt;0")+COUNTIF('Data R2'!P519,"&gt;0")+COUNTIF('Data R2'!R519,"&gt;0")+COUNTIF('Data R2'!T519,"&gt;0")+COUNTIF('Data R2'!V519,"&gt;0")+COUNTIF('Data R2'!X519,"&gt;0"))</f>
        <v/>
      </c>
      <c r="J1515">
        <f>IF('Data R2'!C519="","",IF((COUNTIF('Data R2'!K519,"&gt;0")+COUNTIF('Data R2'!M519,"&gt;0")+COUNTIF('Data R2'!O519,"&gt;0")+COUNTIF('Data R2'!Q519,"&gt;0")+COUNTIF('Data R2'!S519,"&gt;0")+COUNTIF('Data R2'!U519,"&gt;0")+COUNTIF('Data R2'!W519,"&gt;0")+COUNTIF('Data R2'!Y519,"&gt;0"))&gt;0,1,0))</f>
        <v/>
      </c>
      <c r="M1515" t="inlineStr">
        <is>
          <t>Data R</t>
        </is>
      </c>
    </row>
    <row r="1516">
      <c r="A1516" t="inlineStr">
        <is>
          <t>Regional 2</t>
        </is>
      </c>
      <c r="B1516">
        <f>IF('Data R2'!C520="","",'Data R2'!B520)</f>
        <v/>
      </c>
      <c r="C1516">
        <f>IF('Data R2'!C520="","",'Data R2'!C520)</f>
        <v/>
      </c>
      <c r="D1516">
        <f>IF('Data R2'!C520="","",'Data R2'!D520)</f>
        <v/>
      </c>
      <c r="E1516">
        <f>IF('Data R2'!C520="","",'Data R2'!E520)</f>
        <v/>
      </c>
      <c r="F1516">
        <f>IF('Data R2'!C520="","",'Data R2'!F520)</f>
        <v/>
      </c>
      <c r="G1516">
        <f>IF('Data R2'!C520="","",'Data R2'!AD520)</f>
        <v/>
      </c>
      <c r="H1516">
        <f>IF('Data R2'!C520="","",'Data R2'!AC520)</f>
        <v/>
      </c>
      <c r="I1516">
        <f>IF('Data R2'!C520="","",COUNTIF('Data R2'!J520,"&gt;0")+COUNTIF('Data R2'!L520,"&gt;0")+COUNTIF('Data R2'!N520,"&gt;0")+COUNTIF('Data R2'!P520,"&gt;0")+COUNTIF('Data R2'!R520,"&gt;0")+COUNTIF('Data R2'!T520,"&gt;0")+COUNTIF('Data R2'!V520,"&gt;0")+COUNTIF('Data R2'!X520,"&gt;0"))</f>
        <v/>
      </c>
      <c r="J1516">
        <f>IF('Data R2'!C520="","",IF((COUNTIF('Data R2'!K520,"&gt;0")+COUNTIF('Data R2'!M520,"&gt;0")+COUNTIF('Data R2'!O520,"&gt;0")+COUNTIF('Data R2'!Q520,"&gt;0")+COUNTIF('Data R2'!S520,"&gt;0")+COUNTIF('Data R2'!U520,"&gt;0")+COUNTIF('Data R2'!W520,"&gt;0")+COUNTIF('Data R2'!Y520,"&gt;0"))&gt;0,1,0))</f>
        <v/>
      </c>
      <c r="M1516" t="inlineStr">
        <is>
          <t>Data R</t>
        </is>
      </c>
    </row>
    <row r="1517">
      <c r="A1517" t="inlineStr">
        <is>
          <t>Regional 2</t>
        </is>
      </c>
      <c r="B1517">
        <f>IF('Data R2'!C521="","",'Data R2'!B521)</f>
        <v/>
      </c>
      <c r="C1517">
        <f>IF('Data R2'!C521="","",'Data R2'!C521)</f>
        <v/>
      </c>
      <c r="D1517">
        <f>IF('Data R2'!C521="","",'Data R2'!D521)</f>
        <v/>
      </c>
      <c r="E1517">
        <f>IF('Data R2'!C521="","",'Data R2'!E521)</f>
        <v/>
      </c>
      <c r="F1517">
        <f>IF('Data R2'!C521="","",'Data R2'!F521)</f>
        <v/>
      </c>
      <c r="G1517">
        <f>IF('Data R2'!C521="","",'Data R2'!AD521)</f>
        <v/>
      </c>
      <c r="H1517">
        <f>IF('Data R2'!C521="","",'Data R2'!AC521)</f>
        <v/>
      </c>
      <c r="I1517">
        <f>IF('Data R2'!C521="","",COUNTIF('Data R2'!J521,"&gt;0")+COUNTIF('Data R2'!L521,"&gt;0")+COUNTIF('Data R2'!N521,"&gt;0")+COUNTIF('Data R2'!P521,"&gt;0")+COUNTIF('Data R2'!R521,"&gt;0")+COUNTIF('Data R2'!T521,"&gt;0")+COUNTIF('Data R2'!V521,"&gt;0")+COUNTIF('Data R2'!X521,"&gt;0"))</f>
        <v/>
      </c>
      <c r="J1517">
        <f>IF('Data R2'!C521="","",IF((COUNTIF('Data R2'!K521,"&gt;0")+COUNTIF('Data R2'!M521,"&gt;0")+COUNTIF('Data R2'!O521,"&gt;0")+COUNTIF('Data R2'!Q521,"&gt;0")+COUNTIF('Data R2'!S521,"&gt;0")+COUNTIF('Data R2'!U521,"&gt;0")+COUNTIF('Data R2'!W521,"&gt;0")+COUNTIF('Data R2'!Y521,"&gt;0"))&gt;0,1,0))</f>
        <v/>
      </c>
      <c r="M1517" t="inlineStr">
        <is>
          <t>Data R</t>
        </is>
      </c>
    </row>
    <row r="1518">
      <c r="A1518" t="inlineStr">
        <is>
          <t>Regional 2</t>
        </is>
      </c>
      <c r="B1518">
        <f>IF('Data R2'!C522="","",'Data R2'!B522)</f>
        <v/>
      </c>
      <c r="C1518">
        <f>IF('Data R2'!C522="","",'Data R2'!C522)</f>
        <v/>
      </c>
      <c r="D1518">
        <f>IF('Data R2'!C522="","",'Data R2'!D522)</f>
        <v/>
      </c>
      <c r="E1518">
        <f>IF('Data R2'!C522="","",'Data R2'!E522)</f>
        <v/>
      </c>
      <c r="F1518">
        <f>IF('Data R2'!C522="","",'Data R2'!F522)</f>
        <v/>
      </c>
      <c r="G1518">
        <f>IF('Data R2'!C522="","",'Data R2'!AD522)</f>
        <v/>
      </c>
      <c r="H1518">
        <f>IF('Data R2'!C522="","",'Data R2'!AC522)</f>
        <v/>
      </c>
      <c r="I1518">
        <f>IF('Data R2'!C522="","",COUNTIF('Data R2'!J522,"&gt;0")+COUNTIF('Data R2'!L522,"&gt;0")+COUNTIF('Data R2'!N522,"&gt;0")+COUNTIF('Data R2'!P522,"&gt;0")+COUNTIF('Data R2'!R522,"&gt;0")+COUNTIF('Data R2'!T522,"&gt;0")+COUNTIF('Data R2'!V522,"&gt;0")+COUNTIF('Data R2'!X522,"&gt;0"))</f>
        <v/>
      </c>
      <c r="J1518">
        <f>IF('Data R2'!C522="","",IF((COUNTIF('Data R2'!K522,"&gt;0")+COUNTIF('Data R2'!M522,"&gt;0")+COUNTIF('Data R2'!O522,"&gt;0")+COUNTIF('Data R2'!Q522,"&gt;0")+COUNTIF('Data R2'!S522,"&gt;0")+COUNTIF('Data R2'!U522,"&gt;0")+COUNTIF('Data R2'!W522,"&gt;0")+COUNTIF('Data R2'!Y522,"&gt;0"))&gt;0,1,0))</f>
        <v/>
      </c>
      <c r="M1518" t="inlineStr">
        <is>
          <t>Data R</t>
        </is>
      </c>
    </row>
    <row r="1519">
      <c r="A1519" t="inlineStr">
        <is>
          <t>Regional 2</t>
        </is>
      </c>
      <c r="B1519">
        <f>IF('Data R2'!C523="","",'Data R2'!B523)</f>
        <v/>
      </c>
      <c r="C1519">
        <f>IF('Data R2'!C523="","",'Data R2'!C523)</f>
        <v/>
      </c>
      <c r="D1519">
        <f>IF('Data R2'!C523="","",'Data R2'!D523)</f>
        <v/>
      </c>
      <c r="E1519">
        <f>IF('Data R2'!C523="","",'Data R2'!E523)</f>
        <v/>
      </c>
      <c r="F1519">
        <f>IF('Data R2'!C523="","",'Data R2'!F523)</f>
        <v/>
      </c>
      <c r="G1519">
        <f>IF('Data R2'!C523="","",'Data R2'!AD523)</f>
        <v/>
      </c>
      <c r="H1519">
        <f>IF('Data R2'!C523="","",'Data R2'!AC523)</f>
        <v/>
      </c>
      <c r="I1519">
        <f>IF('Data R2'!C523="","",COUNTIF('Data R2'!J523,"&gt;0")+COUNTIF('Data R2'!L523,"&gt;0")+COUNTIF('Data R2'!N523,"&gt;0")+COUNTIF('Data R2'!P523,"&gt;0")+COUNTIF('Data R2'!R523,"&gt;0")+COUNTIF('Data R2'!T523,"&gt;0")+COUNTIF('Data R2'!V523,"&gt;0")+COUNTIF('Data R2'!X523,"&gt;0"))</f>
        <v/>
      </c>
      <c r="J1519">
        <f>IF('Data R2'!C523="","",IF((COUNTIF('Data R2'!K523,"&gt;0")+COUNTIF('Data R2'!M523,"&gt;0")+COUNTIF('Data R2'!O523,"&gt;0")+COUNTIF('Data R2'!Q523,"&gt;0")+COUNTIF('Data R2'!S523,"&gt;0")+COUNTIF('Data R2'!U523,"&gt;0")+COUNTIF('Data R2'!W523,"&gt;0")+COUNTIF('Data R2'!Y523,"&gt;0"))&gt;0,1,0))</f>
        <v/>
      </c>
      <c r="M1519" t="inlineStr">
        <is>
          <t>Data R</t>
        </is>
      </c>
    </row>
    <row r="1520">
      <c r="A1520" t="inlineStr">
        <is>
          <t>Regional 2</t>
        </is>
      </c>
      <c r="B1520">
        <f>IF('Data R2'!C524="","",'Data R2'!B524)</f>
        <v/>
      </c>
      <c r="C1520">
        <f>IF('Data R2'!C524="","",'Data R2'!C524)</f>
        <v/>
      </c>
      <c r="D1520">
        <f>IF('Data R2'!C524="","",'Data R2'!D524)</f>
        <v/>
      </c>
      <c r="E1520">
        <f>IF('Data R2'!C524="","",'Data R2'!E524)</f>
        <v/>
      </c>
      <c r="F1520">
        <f>IF('Data R2'!C524="","",'Data R2'!F524)</f>
        <v/>
      </c>
      <c r="G1520">
        <f>IF('Data R2'!C524="","",'Data R2'!AD524)</f>
        <v/>
      </c>
      <c r="H1520">
        <f>IF('Data R2'!C524="","",'Data R2'!AC524)</f>
        <v/>
      </c>
      <c r="I1520">
        <f>IF('Data R2'!C524="","",COUNTIF('Data R2'!J524,"&gt;0")+COUNTIF('Data R2'!L524,"&gt;0")+COUNTIF('Data R2'!N524,"&gt;0")+COUNTIF('Data R2'!P524,"&gt;0")+COUNTIF('Data R2'!R524,"&gt;0")+COUNTIF('Data R2'!T524,"&gt;0")+COUNTIF('Data R2'!V524,"&gt;0")+COUNTIF('Data R2'!X524,"&gt;0"))</f>
        <v/>
      </c>
      <c r="J1520">
        <f>IF('Data R2'!C524="","",IF((COUNTIF('Data R2'!K524,"&gt;0")+COUNTIF('Data R2'!M524,"&gt;0")+COUNTIF('Data R2'!O524,"&gt;0")+COUNTIF('Data R2'!Q524,"&gt;0")+COUNTIF('Data R2'!S524,"&gt;0")+COUNTIF('Data R2'!U524,"&gt;0")+COUNTIF('Data R2'!W524,"&gt;0")+COUNTIF('Data R2'!Y524,"&gt;0"))&gt;0,1,0))</f>
        <v/>
      </c>
      <c r="M1520" t="inlineStr">
        <is>
          <t>Data R</t>
        </is>
      </c>
    </row>
    <row r="1521">
      <c r="A1521" t="inlineStr">
        <is>
          <t>Regional 2</t>
        </is>
      </c>
      <c r="B1521">
        <f>IF('Data R2'!C525="","",'Data R2'!B525)</f>
        <v/>
      </c>
      <c r="C1521">
        <f>IF('Data R2'!C525="","",'Data R2'!C525)</f>
        <v/>
      </c>
      <c r="D1521">
        <f>IF('Data R2'!C525="","",'Data R2'!D525)</f>
        <v/>
      </c>
      <c r="E1521">
        <f>IF('Data R2'!C525="","",'Data R2'!E525)</f>
        <v/>
      </c>
      <c r="F1521">
        <f>IF('Data R2'!C525="","",'Data R2'!F525)</f>
        <v/>
      </c>
      <c r="G1521">
        <f>IF('Data R2'!C525="","",'Data R2'!AD525)</f>
        <v/>
      </c>
      <c r="H1521">
        <f>IF('Data R2'!C525="","",'Data R2'!AC525)</f>
        <v/>
      </c>
      <c r="I1521">
        <f>IF('Data R2'!C525="","",COUNTIF('Data R2'!J525,"&gt;0")+COUNTIF('Data R2'!L525,"&gt;0")+COUNTIF('Data R2'!N525,"&gt;0")+COUNTIF('Data R2'!P525,"&gt;0")+COUNTIF('Data R2'!R525,"&gt;0")+COUNTIF('Data R2'!T525,"&gt;0")+COUNTIF('Data R2'!V525,"&gt;0")+COUNTIF('Data R2'!X525,"&gt;0"))</f>
        <v/>
      </c>
      <c r="J1521">
        <f>IF('Data R2'!C525="","",IF((COUNTIF('Data R2'!K525,"&gt;0")+COUNTIF('Data R2'!M525,"&gt;0")+COUNTIF('Data R2'!O525,"&gt;0")+COUNTIF('Data R2'!Q525,"&gt;0")+COUNTIF('Data R2'!S525,"&gt;0")+COUNTIF('Data R2'!U525,"&gt;0")+COUNTIF('Data R2'!W525,"&gt;0")+COUNTIF('Data R2'!Y525,"&gt;0"))&gt;0,1,0))</f>
        <v/>
      </c>
      <c r="M1521" t="inlineStr">
        <is>
          <t>Data R</t>
        </is>
      </c>
    </row>
    <row r="1522">
      <c r="A1522" t="inlineStr">
        <is>
          <t>Regional 2</t>
        </is>
      </c>
      <c r="B1522">
        <f>IF('Data R2'!C526="","",'Data R2'!B526)</f>
        <v/>
      </c>
      <c r="C1522">
        <f>IF('Data R2'!C526="","",'Data R2'!C526)</f>
        <v/>
      </c>
      <c r="D1522">
        <f>IF('Data R2'!C526="","",'Data R2'!D526)</f>
        <v/>
      </c>
      <c r="E1522">
        <f>IF('Data R2'!C526="","",'Data R2'!E526)</f>
        <v/>
      </c>
      <c r="F1522">
        <f>IF('Data R2'!C526="","",'Data R2'!F526)</f>
        <v/>
      </c>
      <c r="G1522">
        <f>IF('Data R2'!C526="","",'Data R2'!AD526)</f>
        <v/>
      </c>
      <c r="H1522">
        <f>IF('Data R2'!C526="","",'Data R2'!AC526)</f>
        <v/>
      </c>
      <c r="I1522">
        <f>IF('Data R2'!C526="","",COUNTIF('Data R2'!J526,"&gt;0")+COUNTIF('Data R2'!L526,"&gt;0")+COUNTIF('Data R2'!N526,"&gt;0")+COUNTIF('Data R2'!P526,"&gt;0")+COUNTIF('Data R2'!R526,"&gt;0")+COUNTIF('Data R2'!T526,"&gt;0")+COUNTIF('Data R2'!V526,"&gt;0")+COUNTIF('Data R2'!X526,"&gt;0"))</f>
        <v/>
      </c>
      <c r="J1522">
        <f>IF('Data R2'!C526="","",IF((COUNTIF('Data R2'!K526,"&gt;0")+COUNTIF('Data R2'!M526,"&gt;0")+COUNTIF('Data R2'!O526,"&gt;0")+COUNTIF('Data R2'!Q526,"&gt;0")+COUNTIF('Data R2'!S526,"&gt;0")+COUNTIF('Data R2'!U526,"&gt;0")+COUNTIF('Data R2'!W526,"&gt;0")+COUNTIF('Data R2'!Y526,"&gt;0"))&gt;0,1,0))</f>
        <v/>
      </c>
      <c r="M1522" t="inlineStr">
        <is>
          <t>Data R</t>
        </is>
      </c>
    </row>
    <row r="1523">
      <c r="A1523" t="inlineStr">
        <is>
          <t>Regional 2</t>
        </is>
      </c>
      <c r="B1523">
        <f>IF('Data R2'!C527="","",'Data R2'!B527)</f>
        <v/>
      </c>
      <c r="C1523">
        <f>IF('Data R2'!C527="","",'Data R2'!C527)</f>
        <v/>
      </c>
      <c r="D1523">
        <f>IF('Data R2'!C527="","",'Data R2'!D527)</f>
        <v/>
      </c>
      <c r="E1523">
        <f>IF('Data R2'!C527="","",'Data R2'!E527)</f>
        <v/>
      </c>
      <c r="F1523">
        <f>IF('Data R2'!C527="","",'Data R2'!F527)</f>
        <v/>
      </c>
      <c r="G1523">
        <f>IF('Data R2'!C527="","",'Data R2'!AD527)</f>
        <v/>
      </c>
      <c r="H1523">
        <f>IF('Data R2'!C527="","",'Data R2'!AC527)</f>
        <v/>
      </c>
      <c r="I1523">
        <f>IF('Data R2'!C527="","",COUNTIF('Data R2'!J527,"&gt;0")+COUNTIF('Data R2'!L527,"&gt;0")+COUNTIF('Data R2'!N527,"&gt;0")+COUNTIF('Data R2'!P527,"&gt;0")+COUNTIF('Data R2'!R527,"&gt;0")+COUNTIF('Data R2'!T527,"&gt;0")+COUNTIF('Data R2'!V527,"&gt;0")+COUNTIF('Data R2'!X527,"&gt;0"))</f>
        <v/>
      </c>
      <c r="J1523">
        <f>IF('Data R2'!C527="","",IF((COUNTIF('Data R2'!K527,"&gt;0")+COUNTIF('Data R2'!M527,"&gt;0")+COUNTIF('Data R2'!O527,"&gt;0")+COUNTIF('Data R2'!Q527,"&gt;0")+COUNTIF('Data R2'!S527,"&gt;0")+COUNTIF('Data R2'!U527,"&gt;0")+COUNTIF('Data R2'!W527,"&gt;0")+COUNTIF('Data R2'!Y527,"&gt;0"))&gt;0,1,0))</f>
        <v/>
      </c>
      <c r="M1523" t="inlineStr">
        <is>
          <t>Data R</t>
        </is>
      </c>
    </row>
    <row r="1524">
      <c r="A1524" t="inlineStr">
        <is>
          <t>Regional 2</t>
        </is>
      </c>
      <c r="B1524">
        <f>IF('Data R2'!C528="","",'Data R2'!B528)</f>
        <v/>
      </c>
      <c r="C1524">
        <f>IF('Data R2'!C528="","",'Data R2'!C528)</f>
        <v/>
      </c>
      <c r="D1524">
        <f>IF('Data R2'!C528="","",'Data R2'!D528)</f>
        <v/>
      </c>
      <c r="E1524">
        <f>IF('Data R2'!C528="","",'Data R2'!E528)</f>
        <v/>
      </c>
      <c r="F1524">
        <f>IF('Data R2'!C528="","",'Data R2'!F528)</f>
        <v/>
      </c>
      <c r="G1524">
        <f>IF('Data R2'!C528="","",'Data R2'!AD528)</f>
        <v/>
      </c>
      <c r="H1524">
        <f>IF('Data R2'!C528="","",'Data R2'!AC528)</f>
        <v/>
      </c>
      <c r="I1524">
        <f>IF('Data R2'!C528="","",COUNTIF('Data R2'!J528,"&gt;0")+COUNTIF('Data R2'!L528,"&gt;0")+COUNTIF('Data R2'!N528,"&gt;0")+COUNTIF('Data R2'!P528,"&gt;0")+COUNTIF('Data R2'!R528,"&gt;0")+COUNTIF('Data R2'!T528,"&gt;0")+COUNTIF('Data R2'!V528,"&gt;0")+COUNTIF('Data R2'!X528,"&gt;0"))</f>
        <v/>
      </c>
      <c r="J1524">
        <f>IF('Data R2'!C528="","",IF((COUNTIF('Data R2'!K528,"&gt;0")+COUNTIF('Data R2'!M528,"&gt;0")+COUNTIF('Data R2'!O528,"&gt;0")+COUNTIF('Data R2'!Q528,"&gt;0")+COUNTIF('Data R2'!S528,"&gt;0")+COUNTIF('Data R2'!U528,"&gt;0")+COUNTIF('Data R2'!W528,"&gt;0")+COUNTIF('Data R2'!Y528,"&gt;0"))&gt;0,1,0))</f>
        <v/>
      </c>
      <c r="M1524" t="inlineStr">
        <is>
          <t>Data R</t>
        </is>
      </c>
    </row>
    <row r="1525">
      <c r="A1525" t="inlineStr">
        <is>
          <t>Regional 2</t>
        </is>
      </c>
      <c r="B1525">
        <f>IF('Data R2'!C529="","",'Data R2'!B529)</f>
        <v/>
      </c>
      <c r="C1525">
        <f>IF('Data R2'!C529="","",'Data R2'!C529)</f>
        <v/>
      </c>
      <c r="D1525">
        <f>IF('Data R2'!C529="","",'Data R2'!D529)</f>
        <v/>
      </c>
      <c r="E1525">
        <f>IF('Data R2'!C529="","",'Data R2'!E529)</f>
        <v/>
      </c>
      <c r="F1525">
        <f>IF('Data R2'!C529="","",'Data R2'!F529)</f>
        <v/>
      </c>
      <c r="G1525">
        <f>IF('Data R2'!C529="","",'Data R2'!AD529)</f>
        <v/>
      </c>
      <c r="H1525">
        <f>IF('Data R2'!C529="","",'Data R2'!AC529)</f>
        <v/>
      </c>
      <c r="I1525">
        <f>IF('Data R2'!C529="","",COUNTIF('Data R2'!J529,"&gt;0")+COUNTIF('Data R2'!L529,"&gt;0")+COUNTIF('Data R2'!N529,"&gt;0")+COUNTIF('Data R2'!P529,"&gt;0")+COUNTIF('Data R2'!R529,"&gt;0")+COUNTIF('Data R2'!T529,"&gt;0")+COUNTIF('Data R2'!V529,"&gt;0")+COUNTIF('Data R2'!X529,"&gt;0"))</f>
        <v/>
      </c>
      <c r="J1525">
        <f>IF('Data R2'!C529="","",IF((COUNTIF('Data R2'!K529,"&gt;0")+COUNTIF('Data R2'!M529,"&gt;0")+COUNTIF('Data R2'!O529,"&gt;0")+COUNTIF('Data R2'!Q529,"&gt;0")+COUNTIF('Data R2'!S529,"&gt;0")+COUNTIF('Data R2'!U529,"&gt;0")+COUNTIF('Data R2'!W529,"&gt;0")+COUNTIF('Data R2'!Y529,"&gt;0"))&gt;0,1,0))</f>
        <v/>
      </c>
      <c r="M1525" t="inlineStr">
        <is>
          <t>Data R</t>
        </is>
      </c>
    </row>
    <row r="1526">
      <c r="A1526" t="inlineStr">
        <is>
          <t>Regional 2</t>
        </is>
      </c>
      <c r="B1526">
        <f>IF('Data R2'!C530="","",'Data R2'!B530)</f>
        <v/>
      </c>
      <c r="C1526">
        <f>IF('Data R2'!C530="","",'Data R2'!C530)</f>
        <v/>
      </c>
      <c r="D1526">
        <f>IF('Data R2'!C530="","",'Data R2'!D530)</f>
        <v/>
      </c>
      <c r="E1526">
        <f>IF('Data R2'!C530="","",'Data R2'!E530)</f>
        <v/>
      </c>
      <c r="F1526">
        <f>IF('Data R2'!C530="","",'Data R2'!F530)</f>
        <v/>
      </c>
      <c r="G1526">
        <f>IF('Data R2'!C530="","",'Data R2'!AD530)</f>
        <v/>
      </c>
      <c r="H1526">
        <f>IF('Data R2'!C530="","",'Data R2'!AC530)</f>
        <v/>
      </c>
      <c r="I1526">
        <f>IF('Data R2'!C530="","",COUNTIF('Data R2'!J530,"&gt;0")+COUNTIF('Data R2'!L530,"&gt;0")+COUNTIF('Data R2'!N530,"&gt;0")+COUNTIF('Data R2'!P530,"&gt;0")+COUNTIF('Data R2'!R530,"&gt;0")+COUNTIF('Data R2'!T530,"&gt;0")+COUNTIF('Data R2'!V530,"&gt;0")+COUNTIF('Data R2'!X530,"&gt;0"))</f>
        <v/>
      </c>
      <c r="J1526">
        <f>IF('Data R2'!C530="","",IF((COUNTIF('Data R2'!K530,"&gt;0")+COUNTIF('Data R2'!M530,"&gt;0")+COUNTIF('Data R2'!O530,"&gt;0")+COUNTIF('Data R2'!Q530,"&gt;0")+COUNTIF('Data R2'!S530,"&gt;0")+COUNTIF('Data R2'!U530,"&gt;0")+COUNTIF('Data R2'!W530,"&gt;0")+COUNTIF('Data R2'!Y530,"&gt;0"))&gt;0,1,0))</f>
        <v/>
      </c>
      <c r="M1526" t="inlineStr">
        <is>
          <t>Data R</t>
        </is>
      </c>
    </row>
    <row r="1527">
      <c r="A1527" t="inlineStr">
        <is>
          <t>Regional 2</t>
        </is>
      </c>
      <c r="B1527">
        <f>IF('Data R2'!C531="","",'Data R2'!B531)</f>
        <v/>
      </c>
      <c r="C1527">
        <f>IF('Data R2'!C531="","",'Data R2'!C531)</f>
        <v/>
      </c>
      <c r="D1527">
        <f>IF('Data R2'!C531="","",'Data R2'!D531)</f>
        <v/>
      </c>
      <c r="E1527">
        <f>IF('Data R2'!C531="","",'Data R2'!E531)</f>
        <v/>
      </c>
      <c r="F1527">
        <f>IF('Data R2'!C531="","",'Data R2'!F531)</f>
        <v/>
      </c>
      <c r="G1527">
        <f>IF('Data R2'!C531="","",'Data R2'!AD531)</f>
        <v/>
      </c>
      <c r="H1527">
        <f>IF('Data R2'!C531="","",'Data R2'!AC531)</f>
        <v/>
      </c>
      <c r="I1527">
        <f>IF('Data R2'!C531="","",COUNTIF('Data R2'!J531,"&gt;0")+COUNTIF('Data R2'!L531,"&gt;0")+COUNTIF('Data R2'!N531,"&gt;0")+COUNTIF('Data R2'!P531,"&gt;0")+COUNTIF('Data R2'!R531,"&gt;0")+COUNTIF('Data R2'!T531,"&gt;0")+COUNTIF('Data R2'!V531,"&gt;0")+COUNTIF('Data R2'!X531,"&gt;0"))</f>
        <v/>
      </c>
      <c r="J1527">
        <f>IF('Data R2'!C531="","",IF((COUNTIF('Data R2'!K531,"&gt;0")+COUNTIF('Data R2'!M531,"&gt;0")+COUNTIF('Data R2'!O531,"&gt;0")+COUNTIF('Data R2'!Q531,"&gt;0")+COUNTIF('Data R2'!S531,"&gt;0")+COUNTIF('Data R2'!U531,"&gt;0")+COUNTIF('Data R2'!W531,"&gt;0")+COUNTIF('Data R2'!Y531,"&gt;0"))&gt;0,1,0))</f>
        <v/>
      </c>
      <c r="M1527" t="inlineStr">
        <is>
          <t>Data R</t>
        </is>
      </c>
    </row>
    <row r="1528">
      <c r="A1528" t="inlineStr">
        <is>
          <t>Regional 2</t>
        </is>
      </c>
      <c r="B1528">
        <f>IF('Data R2'!C532="","",'Data R2'!B532)</f>
        <v/>
      </c>
      <c r="C1528">
        <f>IF('Data R2'!C532="","",'Data R2'!C532)</f>
        <v/>
      </c>
      <c r="D1528">
        <f>IF('Data R2'!C532="","",'Data R2'!D532)</f>
        <v/>
      </c>
      <c r="E1528">
        <f>IF('Data R2'!C532="","",'Data R2'!E532)</f>
        <v/>
      </c>
      <c r="F1528">
        <f>IF('Data R2'!C532="","",'Data R2'!F532)</f>
        <v/>
      </c>
      <c r="G1528">
        <f>IF('Data R2'!C532="","",'Data R2'!AD532)</f>
        <v/>
      </c>
      <c r="H1528">
        <f>IF('Data R2'!C532="","",'Data R2'!AC532)</f>
        <v/>
      </c>
      <c r="I1528">
        <f>IF('Data R2'!C532="","",COUNTIF('Data R2'!J532,"&gt;0")+COUNTIF('Data R2'!L532,"&gt;0")+COUNTIF('Data R2'!N532,"&gt;0")+COUNTIF('Data R2'!P532,"&gt;0")+COUNTIF('Data R2'!R532,"&gt;0")+COUNTIF('Data R2'!T532,"&gt;0")+COUNTIF('Data R2'!V532,"&gt;0")+COUNTIF('Data R2'!X532,"&gt;0"))</f>
        <v/>
      </c>
      <c r="J1528">
        <f>IF('Data R2'!C532="","",IF((COUNTIF('Data R2'!K532,"&gt;0")+COUNTIF('Data R2'!M532,"&gt;0")+COUNTIF('Data R2'!O532,"&gt;0")+COUNTIF('Data R2'!Q532,"&gt;0")+COUNTIF('Data R2'!S532,"&gt;0")+COUNTIF('Data R2'!U532,"&gt;0")+COUNTIF('Data R2'!W532,"&gt;0")+COUNTIF('Data R2'!Y532,"&gt;0"))&gt;0,1,0))</f>
        <v/>
      </c>
      <c r="M1528" t="inlineStr">
        <is>
          <t>Data R</t>
        </is>
      </c>
    </row>
    <row r="1529">
      <c r="A1529" t="inlineStr">
        <is>
          <t>Regional 2</t>
        </is>
      </c>
      <c r="B1529">
        <f>IF('Data R2'!C533="","",'Data R2'!B533)</f>
        <v/>
      </c>
      <c r="C1529">
        <f>IF('Data R2'!C533="","",'Data R2'!C533)</f>
        <v/>
      </c>
      <c r="D1529">
        <f>IF('Data R2'!C533="","",'Data R2'!D533)</f>
        <v/>
      </c>
      <c r="E1529">
        <f>IF('Data R2'!C533="","",'Data R2'!E533)</f>
        <v/>
      </c>
      <c r="F1529">
        <f>IF('Data R2'!C533="","",'Data R2'!F533)</f>
        <v/>
      </c>
      <c r="G1529">
        <f>IF('Data R2'!C533="","",'Data R2'!AD533)</f>
        <v/>
      </c>
      <c r="H1529">
        <f>IF('Data R2'!C533="","",'Data R2'!AC533)</f>
        <v/>
      </c>
      <c r="I1529">
        <f>IF('Data R2'!C533="","",COUNTIF('Data R2'!J533,"&gt;0")+COUNTIF('Data R2'!L533,"&gt;0")+COUNTIF('Data R2'!N533,"&gt;0")+COUNTIF('Data R2'!P533,"&gt;0")+COUNTIF('Data R2'!R533,"&gt;0")+COUNTIF('Data R2'!T533,"&gt;0")+COUNTIF('Data R2'!V533,"&gt;0")+COUNTIF('Data R2'!X533,"&gt;0"))</f>
        <v/>
      </c>
      <c r="J1529">
        <f>IF('Data R2'!C533="","",IF((COUNTIF('Data R2'!K533,"&gt;0")+COUNTIF('Data R2'!M533,"&gt;0")+COUNTIF('Data R2'!O533,"&gt;0")+COUNTIF('Data R2'!Q533,"&gt;0")+COUNTIF('Data R2'!S533,"&gt;0")+COUNTIF('Data R2'!U533,"&gt;0")+COUNTIF('Data R2'!W533,"&gt;0")+COUNTIF('Data R2'!Y533,"&gt;0"))&gt;0,1,0))</f>
        <v/>
      </c>
      <c r="M1529" t="inlineStr">
        <is>
          <t>Data R</t>
        </is>
      </c>
    </row>
    <row r="1530">
      <c r="A1530" t="inlineStr">
        <is>
          <t>Regional 2</t>
        </is>
      </c>
      <c r="B1530">
        <f>IF('Data R2'!C534="","",'Data R2'!B534)</f>
        <v/>
      </c>
      <c r="C1530">
        <f>IF('Data R2'!C534="","",'Data R2'!C534)</f>
        <v/>
      </c>
      <c r="D1530">
        <f>IF('Data R2'!C534="","",'Data R2'!D534)</f>
        <v/>
      </c>
      <c r="E1530">
        <f>IF('Data R2'!C534="","",'Data R2'!E534)</f>
        <v/>
      </c>
      <c r="F1530">
        <f>IF('Data R2'!C534="","",'Data R2'!F534)</f>
        <v/>
      </c>
      <c r="G1530">
        <f>IF('Data R2'!C534="","",'Data R2'!AD534)</f>
        <v/>
      </c>
      <c r="H1530">
        <f>IF('Data R2'!C534="","",'Data R2'!AC534)</f>
        <v/>
      </c>
      <c r="I1530">
        <f>IF('Data R2'!C534="","",COUNTIF('Data R2'!J534,"&gt;0")+COUNTIF('Data R2'!L534,"&gt;0")+COUNTIF('Data R2'!N534,"&gt;0")+COUNTIF('Data R2'!P534,"&gt;0")+COUNTIF('Data R2'!R534,"&gt;0")+COUNTIF('Data R2'!T534,"&gt;0")+COUNTIF('Data R2'!V534,"&gt;0")+COUNTIF('Data R2'!X534,"&gt;0"))</f>
        <v/>
      </c>
      <c r="J1530">
        <f>IF('Data R2'!C534="","",IF((COUNTIF('Data R2'!K534,"&gt;0")+COUNTIF('Data R2'!M534,"&gt;0")+COUNTIF('Data R2'!O534,"&gt;0")+COUNTIF('Data R2'!Q534,"&gt;0")+COUNTIF('Data R2'!S534,"&gt;0")+COUNTIF('Data R2'!U534,"&gt;0")+COUNTIF('Data R2'!W534,"&gt;0")+COUNTIF('Data R2'!Y534,"&gt;0"))&gt;0,1,0))</f>
        <v/>
      </c>
      <c r="M1530" t="inlineStr">
        <is>
          <t>Data R</t>
        </is>
      </c>
    </row>
    <row r="1531">
      <c r="A1531" t="inlineStr">
        <is>
          <t>Regional 2</t>
        </is>
      </c>
      <c r="B1531">
        <f>IF('Data R2'!C535="","",'Data R2'!B535)</f>
        <v/>
      </c>
      <c r="C1531">
        <f>IF('Data R2'!C535="","",'Data R2'!C535)</f>
        <v/>
      </c>
      <c r="D1531">
        <f>IF('Data R2'!C535="","",'Data R2'!D535)</f>
        <v/>
      </c>
      <c r="E1531">
        <f>IF('Data R2'!C535="","",'Data R2'!E535)</f>
        <v/>
      </c>
      <c r="F1531">
        <f>IF('Data R2'!C535="","",'Data R2'!F535)</f>
        <v/>
      </c>
      <c r="G1531">
        <f>IF('Data R2'!C535="","",'Data R2'!AD535)</f>
        <v/>
      </c>
      <c r="H1531">
        <f>IF('Data R2'!C535="","",'Data R2'!AC535)</f>
        <v/>
      </c>
      <c r="I1531">
        <f>IF('Data R2'!C535="","",COUNTIF('Data R2'!J535,"&gt;0")+COUNTIF('Data R2'!L535,"&gt;0")+COUNTIF('Data R2'!N535,"&gt;0")+COUNTIF('Data R2'!P535,"&gt;0")+COUNTIF('Data R2'!R535,"&gt;0")+COUNTIF('Data R2'!T535,"&gt;0")+COUNTIF('Data R2'!V535,"&gt;0")+COUNTIF('Data R2'!X535,"&gt;0"))</f>
        <v/>
      </c>
      <c r="J1531">
        <f>IF('Data R2'!C535="","",IF((COUNTIF('Data R2'!K535,"&gt;0")+COUNTIF('Data R2'!M535,"&gt;0")+COUNTIF('Data R2'!O535,"&gt;0")+COUNTIF('Data R2'!Q535,"&gt;0")+COUNTIF('Data R2'!S535,"&gt;0")+COUNTIF('Data R2'!U535,"&gt;0")+COUNTIF('Data R2'!W535,"&gt;0")+COUNTIF('Data R2'!Y535,"&gt;0"))&gt;0,1,0))</f>
        <v/>
      </c>
      <c r="M1531" t="inlineStr">
        <is>
          <t>Data R</t>
        </is>
      </c>
    </row>
    <row r="1532">
      <c r="A1532" t="inlineStr">
        <is>
          <t>Regional 2</t>
        </is>
      </c>
      <c r="B1532">
        <f>IF('Data R2'!C536="","",'Data R2'!B536)</f>
        <v/>
      </c>
      <c r="C1532">
        <f>IF('Data R2'!C536="","",'Data R2'!C536)</f>
        <v/>
      </c>
      <c r="D1532">
        <f>IF('Data R2'!C536="","",'Data R2'!D536)</f>
        <v/>
      </c>
      <c r="E1532">
        <f>IF('Data R2'!C536="","",'Data R2'!E536)</f>
        <v/>
      </c>
      <c r="F1532">
        <f>IF('Data R2'!C536="","",'Data R2'!F536)</f>
        <v/>
      </c>
      <c r="G1532">
        <f>IF('Data R2'!C536="","",'Data R2'!AD536)</f>
        <v/>
      </c>
      <c r="H1532">
        <f>IF('Data R2'!C536="","",'Data R2'!AC536)</f>
        <v/>
      </c>
      <c r="I1532">
        <f>IF('Data R2'!C536="","",COUNTIF('Data R2'!J536,"&gt;0")+COUNTIF('Data R2'!L536,"&gt;0")+COUNTIF('Data R2'!N536,"&gt;0")+COUNTIF('Data R2'!P536,"&gt;0")+COUNTIF('Data R2'!R536,"&gt;0")+COUNTIF('Data R2'!T536,"&gt;0")+COUNTIF('Data R2'!V536,"&gt;0")+COUNTIF('Data R2'!X536,"&gt;0"))</f>
        <v/>
      </c>
      <c r="J1532">
        <f>IF('Data R2'!C536="","",IF((COUNTIF('Data R2'!K536,"&gt;0")+COUNTIF('Data R2'!M536,"&gt;0")+COUNTIF('Data R2'!O536,"&gt;0")+COUNTIF('Data R2'!Q536,"&gt;0")+COUNTIF('Data R2'!S536,"&gt;0")+COUNTIF('Data R2'!U536,"&gt;0")+COUNTIF('Data R2'!W536,"&gt;0")+COUNTIF('Data R2'!Y536,"&gt;0"))&gt;0,1,0))</f>
        <v/>
      </c>
      <c r="M1532" t="inlineStr">
        <is>
          <t>Data R</t>
        </is>
      </c>
    </row>
    <row r="1533">
      <c r="A1533" t="inlineStr">
        <is>
          <t>Regional 2</t>
        </is>
      </c>
      <c r="B1533">
        <f>IF('Data R2'!C537="","",'Data R2'!B537)</f>
        <v/>
      </c>
      <c r="C1533">
        <f>IF('Data R2'!C537="","",'Data R2'!C537)</f>
        <v/>
      </c>
      <c r="D1533">
        <f>IF('Data R2'!C537="","",'Data R2'!D537)</f>
        <v/>
      </c>
      <c r="E1533">
        <f>IF('Data R2'!C537="","",'Data R2'!E537)</f>
        <v/>
      </c>
      <c r="F1533">
        <f>IF('Data R2'!C537="","",'Data R2'!F537)</f>
        <v/>
      </c>
      <c r="G1533">
        <f>IF('Data R2'!C537="","",'Data R2'!AD537)</f>
        <v/>
      </c>
      <c r="H1533">
        <f>IF('Data R2'!C537="","",'Data R2'!AC537)</f>
        <v/>
      </c>
      <c r="I1533">
        <f>IF('Data R2'!C537="","",COUNTIF('Data R2'!J537,"&gt;0")+COUNTIF('Data R2'!L537,"&gt;0")+COUNTIF('Data R2'!N537,"&gt;0")+COUNTIF('Data R2'!P537,"&gt;0")+COUNTIF('Data R2'!R537,"&gt;0")+COUNTIF('Data R2'!T537,"&gt;0")+COUNTIF('Data R2'!V537,"&gt;0")+COUNTIF('Data R2'!X537,"&gt;0"))</f>
        <v/>
      </c>
      <c r="J1533">
        <f>IF('Data R2'!C537="","",IF((COUNTIF('Data R2'!K537,"&gt;0")+COUNTIF('Data R2'!M537,"&gt;0")+COUNTIF('Data R2'!O537,"&gt;0")+COUNTIF('Data R2'!Q537,"&gt;0")+COUNTIF('Data R2'!S537,"&gt;0")+COUNTIF('Data R2'!U537,"&gt;0")+COUNTIF('Data R2'!W537,"&gt;0")+COUNTIF('Data R2'!Y537,"&gt;0"))&gt;0,1,0))</f>
        <v/>
      </c>
      <c r="M1533" t="inlineStr">
        <is>
          <t>Data R</t>
        </is>
      </c>
    </row>
    <row r="1534">
      <c r="A1534" t="inlineStr">
        <is>
          <t>Regional 2</t>
        </is>
      </c>
      <c r="B1534">
        <f>IF('Data R2'!C538="","",'Data R2'!B538)</f>
        <v/>
      </c>
      <c r="C1534">
        <f>IF('Data R2'!C538="","",'Data R2'!C538)</f>
        <v/>
      </c>
      <c r="D1534">
        <f>IF('Data R2'!C538="","",'Data R2'!D538)</f>
        <v/>
      </c>
      <c r="E1534">
        <f>IF('Data R2'!C538="","",'Data R2'!E538)</f>
        <v/>
      </c>
      <c r="F1534">
        <f>IF('Data R2'!C538="","",'Data R2'!F538)</f>
        <v/>
      </c>
      <c r="G1534">
        <f>IF('Data R2'!C538="","",'Data R2'!AD538)</f>
        <v/>
      </c>
      <c r="H1534">
        <f>IF('Data R2'!C538="","",'Data R2'!AC538)</f>
        <v/>
      </c>
      <c r="I1534">
        <f>IF('Data R2'!C538="","",COUNTIF('Data R2'!J538,"&gt;0")+COUNTIF('Data R2'!L538,"&gt;0")+COUNTIF('Data R2'!N538,"&gt;0")+COUNTIF('Data R2'!P538,"&gt;0")+COUNTIF('Data R2'!R538,"&gt;0")+COUNTIF('Data R2'!T538,"&gt;0")+COUNTIF('Data R2'!V538,"&gt;0")+COUNTIF('Data R2'!X538,"&gt;0"))</f>
        <v/>
      </c>
      <c r="J1534">
        <f>IF('Data R2'!C538="","",IF((COUNTIF('Data R2'!K538,"&gt;0")+COUNTIF('Data R2'!M538,"&gt;0")+COUNTIF('Data R2'!O538,"&gt;0")+COUNTIF('Data R2'!Q538,"&gt;0")+COUNTIF('Data R2'!S538,"&gt;0")+COUNTIF('Data R2'!U538,"&gt;0")+COUNTIF('Data R2'!W538,"&gt;0")+COUNTIF('Data R2'!Y538,"&gt;0"))&gt;0,1,0))</f>
        <v/>
      </c>
      <c r="M1534" t="inlineStr">
        <is>
          <t>Data R</t>
        </is>
      </c>
    </row>
    <row r="1535">
      <c r="A1535" t="inlineStr">
        <is>
          <t>Regional 2</t>
        </is>
      </c>
      <c r="B1535">
        <f>IF('Data R2'!C539="","",'Data R2'!B539)</f>
        <v/>
      </c>
      <c r="C1535">
        <f>IF('Data R2'!C539="","",'Data R2'!C539)</f>
        <v/>
      </c>
      <c r="D1535">
        <f>IF('Data R2'!C539="","",'Data R2'!D539)</f>
        <v/>
      </c>
      <c r="E1535">
        <f>IF('Data R2'!C539="","",'Data R2'!E539)</f>
        <v/>
      </c>
      <c r="F1535">
        <f>IF('Data R2'!C539="","",'Data R2'!F539)</f>
        <v/>
      </c>
      <c r="G1535">
        <f>IF('Data R2'!C539="","",'Data R2'!AD539)</f>
        <v/>
      </c>
      <c r="H1535">
        <f>IF('Data R2'!C539="","",'Data R2'!AC539)</f>
        <v/>
      </c>
      <c r="I1535">
        <f>IF('Data R2'!C539="","",COUNTIF('Data R2'!J539,"&gt;0")+COUNTIF('Data R2'!L539,"&gt;0")+COUNTIF('Data R2'!N539,"&gt;0")+COUNTIF('Data R2'!P539,"&gt;0")+COUNTIF('Data R2'!R539,"&gt;0")+COUNTIF('Data R2'!T539,"&gt;0")+COUNTIF('Data R2'!V539,"&gt;0")+COUNTIF('Data R2'!X539,"&gt;0"))</f>
        <v/>
      </c>
      <c r="J1535">
        <f>IF('Data R2'!C539="","",IF((COUNTIF('Data R2'!K539,"&gt;0")+COUNTIF('Data R2'!M539,"&gt;0")+COUNTIF('Data R2'!O539,"&gt;0")+COUNTIF('Data R2'!Q539,"&gt;0")+COUNTIF('Data R2'!S539,"&gt;0")+COUNTIF('Data R2'!U539,"&gt;0")+COUNTIF('Data R2'!W539,"&gt;0")+COUNTIF('Data R2'!Y539,"&gt;0"))&gt;0,1,0))</f>
        <v/>
      </c>
      <c r="M1535" t="inlineStr">
        <is>
          <t>Data R</t>
        </is>
      </c>
    </row>
    <row r="1536">
      <c r="A1536" t="inlineStr">
        <is>
          <t>Regional 2</t>
        </is>
      </c>
      <c r="B1536">
        <f>IF('Data R2'!C540="","",'Data R2'!B540)</f>
        <v/>
      </c>
      <c r="C1536">
        <f>IF('Data R2'!C540="","",'Data R2'!C540)</f>
        <v/>
      </c>
      <c r="D1536">
        <f>IF('Data R2'!C540="","",'Data R2'!D540)</f>
        <v/>
      </c>
      <c r="E1536">
        <f>IF('Data R2'!C540="","",'Data R2'!E540)</f>
        <v/>
      </c>
      <c r="F1536">
        <f>IF('Data R2'!C540="","",'Data R2'!F540)</f>
        <v/>
      </c>
      <c r="G1536">
        <f>IF('Data R2'!C540="","",'Data R2'!AD540)</f>
        <v/>
      </c>
      <c r="H1536">
        <f>IF('Data R2'!C540="","",'Data R2'!AC540)</f>
        <v/>
      </c>
      <c r="I1536">
        <f>IF('Data R2'!C540="","",COUNTIF('Data R2'!J540,"&gt;0")+COUNTIF('Data R2'!L540,"&gt;0")+COUNTIF('Data R2'!N540,"&gt;0")+COUNTIF('Data R2'!P540,"&gt;0")+COUNTIF('Data R2'!R540,"&gt;0")+COUNTIF('Data R2'!T540,"&gt;0")+COUNTIF('Data R2'!V540,"&gt;0")+COUNTIF('Data R2'!X540,"&gt;0"))</f>
        <v/>
      </c>
      <c r="J1536">
        <f>IF('Data R2'!C540="","",IF((COUNTIF('Data R2'!K540,"&gt;0")+COUNTIF('Data R2'!M540,"&gt;0")+COUNTIF('Data R2'!O540,"&gt;0")+COUNTIF('Data R2'!Q540,"&gt;0")+COUNTIF('Data R2'!S540,"&gt;0")+COUNTIF('Data R2'!U540,"&gt;0")+COUNTIF('Data R2'!W540,"&gt;0")+COUNTIF('Data R2'!Y540,"&gt;0"))&gt;0,1,0))</f>
        <v/>
      </c>
      <c r="M1536" t="inlineStr">
        <is>
          <t>Data R</t>
        </is>
      </c>
    </row>
    <row r="1537">
      <c r="A1537" t="inlineStr">
        <is>
          <t>Regional 2</t>
        </is>
      </c>
      <c r="B1537">
        <f>IF('Data R2'!C541="","",'Data R2'!B541)</f>
        <v/>
      </c>
      <c r="C1537">
        <f>IF('Data R2'!C541="","",'Data R2'!C541)</f>
        <v/>
      </c>
      <c r="D1537">
        <f>IF('Data R2'!C541="","",'Data R2'!D541)</f>
        <v/>
      </c>
      <c r="E1537">
        <f>IF('Data R2'!C541="","",'Data R2'!E541)</f>
        <v/>
      </c>
      <c r="F1537">
        <f>IF('Data R2'!C541="","",'Data R2'!F541)</f>
        <v/>
      </c>
      <c r="G1537">
        <f>IF('Data R2'!C541="","",'Data R2'!AD541)</f>
        <v/>
      </c>
      <c r="H1537">
        <f>IF('Data R2'!C541="","",'Data R2'!AC541)</f>
        <v/>
      </c>
      <c r="I1537">
        <f>IF('Data R2'!C541="","",COUNTIF('Data R2'!J541,"&gt;0")+COUNTIF('Data R2'!L541,"&gt;0")+COUNTIF('Data R2'!N541,"&gt;0")+COUNTIF('Data R2'!P541,"&gt;0")+COUNTIF('Data R2'!R541,"&gt;0")+COUNTIF('Data R2'!T541,"&gt;0")+COUNTIF('Data R2'!V541,"&gt;0")+COUNTIF('Data R2'!X541,"&gt;0"))</f>
        <v/>
      </c>
      <c r="J1537">
        <f>IF('Data R2'!C541="","",IF((COUNTIF('Data R2'!K541,"&gt;0")+COUNTIF('Data R2'!M541,"&gt;0")+COUNTIF('Data R2'!O541,"&gt;0")+COUNTIF('Data R2'!Q541,"&gt;0")+COUNTIF('Data R2'!S541,"&gt;0")+COUNTIF('Data R2'!U541,"&gt;0")+COUNTIF('Data R2'!W541,"&gt;0")+COUNTIF('Data R2'!Y541,"&gt;0"))&gt;0,1,0))</f>
        <v/>
      </c>
      <c r="M1537" t="inlineStr">
        <is>
          <t>Data R</t>
        </is>
      </c>
    </row>
    <row r="1538">
      <c r="A1538" t="inlineStr">
        <is>
          <t>Regional 2</t>
        </is>
      </c>
      <c r="B1538">
        <f>IF('Data R2'!C542="","",'Data R2'!B542)</f>
        <v/>
      </c>
      <c r="C1538">
        <f>IF('Data R2'!C542="","",'Data R2'!C542)</f>
        <v/>
      </c>
      <c r="D1538">
        <f>IF('Data R2'!C542="","",'Data R2'!D542)</f>
        <v/>
      </c>
      <c r="E1538">
        <f>IF('Data R2'!C542="","",'Data R2'!E542)</f>
        <v/>
      </c>
      <c r="F1538">
        <f>IF('Data R2'!C542="","",'Data R2'!F542)</f>
        <v/>
      </c>
      <c r="G1538">
        <f>IF('Data R2'!C542="","",'Data R2'!AD542)</f>
        <v/>
      </c>
      <c r="H1538">
        <f>IF('Data R2'!C542="","",'Data R2'!AC542)</f>
        <v/>
      </c>
      <c r="I1538">
        <f>IF('Data R2'!C542="","",COUNTIF('Data R2'!J542,"&gt;0")+COUNTIF('Data R2'!L542,"&gt;0")+COUNTIF('Data R2'!N542,"&gt;0")+COUNTIF('Data R2'!P542,"&gt;0")+COUNTIF('Data R2'!R542,"&gt;0")+COUNTIF('Data R2'!T542,"&gt;0")+COUNTIF('Data R2'!V542,"&gt;0")+COUNTIF('Data R2'!X542,"&gt;0"))</f>
        <v/>
      </c>
      <c r="J1538">
        <f>IF('Data R2'!C542="","",IF((COUNTIF('Data R2'!K542,"&gt;0")+COUNTIF('Data R2'!M542,"&gt;0")+COUNTIF('Data R2'!O542,"&gt;0")+COUNTIF('Data R2'!Q542,"&gt;0")+COUNTIF('Data R2'!S542,"&gt;0")+COUNTIF('Data R2'!U542,"&gt;0")+COUNTIF('Data R2'!W542,"&gt;0")+COUNTIF('Data R2'!Y542,"&gt;0"))&gt;0,1,0))</f>
        <v/>
      </c>
      <c r="M1538" t="inlineStr">
        <is>
          <t>Data R</t>
        </is>
      </c>
    </row>
    <row r="1539">
      <c r="A1539" t="inlineStr">
        <is>
          <t>Regional 2</t>
        </is>
      </c>
      <c r="B1539">
        <f>IF('Data R2'!C543="","",'Data R2'!B543)</f>
        <v/>
      </c>
      <c r="C1539">
        <f>IF('Data R2'!C543="","",'Data R2'!C543)</f>
        <v/>
      </c>
      <c r="D1539">
        <f>IF('Data R2'!C543="","",'Data R2'!D543)</f>
        <v/>
      </c>
      <c r="E1539">
        <f>IF('Data R2'!C543="","",'Data R2'!E543)</f>
        <v/>
      </c>
      <c r="F1539">
        <f>IF('Data R2'!C543="","",'Data R2'!F543)</f>
        <v/>
      </c>
      <c r="G1539">
        <f>IF('Data R2'!C543="","",'Data R2'!AD543)</f>
        <v/>
      </c>
      <c r="H1539">
        <f>IF('Data R2'!C543="","",'Data R2'!AC543)</f>
        <v/>
      </c>
      <c r="I1539">
        <f>IF('Data R2'!C543="","",COUNTIF('Data R2'!J543,"&gt;0")+COUNTIF('Data R2'!L543,"&gt;0")+COUNTIF('Data R2'!N543,"&gt;0")+COUNTIF('Data R2'!P543,"&gt;0")+COUNTIF('Data R2'!R543,"&gt;0")+COUNTIF('Data R2'!T543,"&gt;0")+COUNTIF('Data R2'!V543,"&gt;0")+COUNTIF('Data R2'!X543,"&gt;0"))</f>
        <v/>
      </c>
      <c r="J1539">
        <f>IF('Data R2'!C543="","",IF((COUNTIF('Data R2'!K543,"&gt;0")+COUNTIF('Data R2'!M543,"&gt;0")+COUNTIF('Data R2'!O543,"&gt;0")+COUNTIF('Data R2'!Q543,"&gt;0")+COUNTIF('Data R2'!S543,"&gt;0")+COUNTIF('Data R2'!U543,"&gt;0")+COUNTIF('Data R2'!W543,"&gt;0")+COUNTIF('Data R2'!Y543,"&gt;0"))&gt;0,1,0))</f>
        <v/>
      </c>
      <c r="M1539" t="inlineStr">
        <is>
          <t>Data R</t>
        </is>
      </c>
    </row>
    <row r="1540">
      <c r="A1540" t="inlineStr">
        <is>
          <t>Regional 2</t>
        </is>
      </c>
      <c r="B1540">
        <f>IF('Data R2'!C544="","",'Data R2'!B544)</f>
        <v/>
      </c>
      <c r="C1540">
        <f>IF('Data R2'!C544="","",'Data R2'!C544)</f>
        <v/>
      </c>
      <c r="D1540">
        <f>IF('Data R2'!C544="","",'Data R2'!D544)</f>
        <v/>
      </c>
      <c r="E1540">
        <f>IF('Data R2'!C544="","",'Data R2'!E544)</f>
        <v/>
      </c>
      <c r="F1540">
        <f>IF('Data R2'!C544="","",'Data R2'!F544)</f>
        <v/>
      </c>
      <c r="G1540">
        <f>IF('Data R2'!C544="","",'Data R2'!AD544)</f>
        <v/>
      </c>
      <c r="H1540">
        <f>IF('Data R2'!C544="","",'Data R2'!AC544)</f>
        <v/>
      </c>
      <c r="I1540">
        <f>IF('Data R2'!C544="","",COUNTIF('Data R2'!J544,"&gt;0")+COUNTIF('Data R2'!L544,"&gt;0")+COUNTIF('Data R2'!N544,"&gt;0")+COUNTIF('Data R2'!P544,"&gt;0")+COUNTIF('Data R2'!R544,"&gt;0")+COUNTIF('Data R2'!T544,"&gt;0")+COUNTIF('Data R2'!V544,"&gt;0")+COUNTIF('Data R2'!X544,"&gt;0"))</f>
        <v/>
      </c>
      <c r="J1540">
        <f>IF('Data R2'!C544="","",IF((COUNTIF('Data R2'!K544,"&gt;0")+COUNTIF('Data R2'!M544,"&gt;0")+COUNTIF('Data R2'!O544,"&gt;0")+COUNTIF('Data R2'!Q544,"&gt;0")+COUNTIF('Data R2'!S544,"&gt;0")+COUNTIF('Data R2'!U544,"&gt;0")+COUNTIF('Data R2'!W544,"&gt;0")+COUNTIF('Data R2'!Y544,"&gt;0"))&gt;0,1,0))</f>
        <v/>
      </c>
      <c r="M1540" t="inlineStr">
        <is>
          <t>Data R</t>
        </is>
      </c>
    </row>
    <row r="1541">
      <c r="A1541" t="inlineStr">
        <is>
          <t>Regional 2</t>
        </is>
      </c>
      <c r="B1541">
        <f>IF('Data R2'!C545="","",'Data R2'!B545)</f>
        <v/>
      </c>
      <c r="C1541">
        <f>IF('Data R2'!C545="","",'Data R2'!C545)</f>
        <v/>
      </c>
      <c r="D1541">
        <f>IF('Data R2'!C545="","",'Data R2'!D545)</f>
        <v/>
      </c>
      <c r="E1541">
        <f>IF('Data R2'!C545="","",'Data R2'!E545)</f>
        <v/>
      </c>
      <c r="F1541">
        <f>IF('Data R2'!C545="","",'Data R2'!F545)</f>
        <v/>
      </c>
      <c r="G1541">
        <f>IF('Data R2'!C545="","",'Data R2'!AD545)</f>
        <v/>
      </c>
      <c r="H1541">
        <f>IF('Data R2'!C545="","",'Data R2'!AC545)</f>
        <v/>
      </c>
      <c r="I1541">
        <f>IF('Data R2'!C545="","",COUNTIF('Data R2'!J545,"&gt;0")+COUNTIF('Data R2'!L545,"&gt;0")+COUNTIF('Data R2'!N545,"&gt;0")+COUNTIF('Data R2'!P545,"&gt;0")+COUNTIF('Data R2'!R545,"&gt;0")+COUNTIF('Data R2'!T545,"&gt;0")+COUNTIF('Data R2'!V545,"&gt;0")+COUNTIF('Data R2'!X545,"&gt;0"))</f>
        <v/>
      </c>
      <c r="J1541">
        <f>IF('Data R2'!C545="","",IF((COUNTIF('Data R2'!K545,"&gt;0")+COUNTIF('Data R2'!M545,"&gt;0")+COUNTIF('Data R2'!O545,"&gt;0")+COUNTIF('Data R2'!Q545,"&gt;0")+COUNTIF('Data R2'!S545,"&gt;0")+COUNTIF('Data R2'!U545,"&gt;0")+COUNTIF('Data R2'!W545,"&gt;0")+COUNTIF('Data R2'!Y545,"&gt;0"))&gt;0,1,0))</f>
        <v/>
      </c>
      <c r="M1541" t="inlineStr">
        <is>
          <t>Data R</t>
        </is>
      </c>
    </row>
    <row r="1542">
      <c r="A1542" t="inlineStr">
        <is>
          <t>Regional 2</t>
        </is>
      </c>
      <c r="B1542">
        <f>IF('Data R2'!C546="","",'Data R2'!B546)</f>
        <v/>
      </c>
      <c r="C1542">
        <f>IF('Data R2'!C546="","",'Data R2'!C546)</f>
        <v/>
      </c>
      <c r="D1542">
        <f>IF('Data R2'!C546="","",'Data R2'!D546)</f>
        <v/>
      </c>
      <c r="E1542">
        <f>IF('Data R2'!C546="","",'Data R2'!E546)</f>
        <v/>
      </c>
      <c r="F1542">
        <f>IF('Data R2'!C546="","",'Data R2'!F546)</f>
        <v/>
      </c>
      <c r="G1542">
        <f>IF('Data R2'!C546="","",'Data R2'!AD546)</f>
        <v/>
      </c>
      <c r="H1542">
        <f>IF('Data R2'!C546="","",'Data R2'!AC546)</f>
        <v/>
      </c>
      <c r="I1542">
        <f>IF('Data R2'!C546="","",COUNTIF('Data R2'!J546,"&gt;0")+COUNTIF('Data R2'!L546,"&gt;0")+COUNTIF('Data R2'!N546,"&gt;0")+COUNTIF('Data R2'!P546,"&gt;0")+COUNTIF('Data R2'!R546,"&gt;0")+COUNTIF('Data R2'!T546,"&gt;0")+COUNTIF('Data R2'!V546,"&gt;0")+COUNTIF('Data R2'!X546,"&gt;0"))</f>
        <v/>
      </c>
      <c r="J1542">
        <f>IF('Data R2'!C546="","",IF((COUNTIF('Data R2'!K546,"&gt;0")+COUNTIF('Data R2'!M546,"&gt;0")+COUNTIF('Data R2'!O546,"&gt;0")+COUNTIF('Data R2'!Q546,"&gt;0")+COUNTIF('Data R2'!S546,"&gt;0")+COUNTIF('Data R2'!U546,"&gt;0")+COUNTIF('Data R2'!W546,"&gt;0")+COUNTIF('Data R2'!Y546,"&gt;0"))&gt;0,1,0))</f>
        <v/>
      </c>
      <c r="M1542" t="inlineStr">
        <is>
          <t>Data R</t>
        </is>
      </c>
    </row>
    <row r="1543">
      <c r="A1543" t="inlineStr">
        <is>
          <t>Regional 2</t>
        </is>
      </c>
      <c r="B1543">
        <f>IF('Data R2'!C547="","",'Data R2'!B547)</f>
        <v/>
      </c>
      <c r="C1543">
        <f>IF('Data R2'!C547="","",'Data R2'!C547)</f>
        <v/>
      </c>
      <c r="D1543">
        <f>IF('Data R2'!C547="","",'Data R2'!D547)</f>
        <v/>
      </c>
      <c r="E1543">
        <f>IF('Data R2'!C547="","",'Data R2'!E547)</f>
        <v/>
      </c>
      <c r="F1543">
        <f>IF('Data R2'!C547="","",'Data R2'!F547)</f>
        <v/>
      </c>
      <c r="G1543">
        <f>IF('Data R2'!C547="","",'Data R2'!AD547)</f>
        <v/>
      </c>
      <c r="H1543">
        <f>IF('Data R2'!C547="","",'Data R2'!AC547)</f>
        <v/>
      </c>
      <c r="I1543">
        <f>IF('Data R2'!C547="","",COUNTIF('Data R2'!J547,"&gt;0")+COUNTIF('Data R2'!L547,"&gt;0")+COUNTIF('Data R2'!N547,"&gt;0")+COUNTIF('Data R2'!P547,"&gt;0")+COUNTIF('Data R2'!R547,"&gt;0")+COUNTIF('Data R2'!T547,"&gt;0")+COUNTIF('Data R2'!V547,"&gt;0")+COUNTIF('Data R2'!X547,"&gt;0"))</f>
        <v/>
      </c>
      <c r="J1543">
        <f>IF('Data R2'!C547="","",IF((COUNTIF('Data R2'!K547,"&gt;0")+COUNTIF('Data R2'!M547,"&gt;0")+COUNTIF('Data R2'!O547,"&gt;0")+COUNTIF('Data R2'!Q547,"&gt;0")+COUNTIF('Data R2'!S547,"&gt;0")+COUNTIF('Data R2'!U547,"&gt;0")+COUNTIF('Data R2'!W547,"&gt;0")+COUNTIF('Data R2'!Y547,"&gt;0"))&gt;0,1,0))</f>
        <v/>
      </c>
      <c r="M1543" t="inlineStr">
        <is>
          <t>Data R</t>
        </is>
      </c>
    </row>
    <row r="1544">
      <c r="A1544" t="inlineStr">
        <is>
          <t>Regional 2</t>
        </is>
      </c>
      <c r="B1544">
        <f>IF('Data R2'!C548="","",'Data R2'!B548)</f>
        <v/>
      </c>
      <c r="C1544">
        <f>IF('Data R2'!C548="","",'Data R2'!C548)</f>
        <v/>
      </c>
      <c r="D1544">
        <f>IF('Data R2'!C548="","",'Data R2'!D548)</f>
        <v/>
      </c>
      <c r="E1544">
        <f>IF('Data R2'!C548="","",'Data R2'!E548)</f>
        <v/>
      </c>
      <c r="F1544">
        <f>IF('Data R2'!C548="","",'Data R2'!F548)</f>
        <v/>
      </c>
      <c r="G1544">
        <f>IF('Data R2'!C548="","",'Data R2'!AD548)</f>
        <v/>
      </c>
      <c r="H1544">
        <f>IF('Data R2'!C548="","",'Data R2'!AC548)</f>
        <v/>
      </c>
      <c r="I1544">
        <f>IF('Data R2'!C548="","",COUNTIF('Data R2'!J548,"&gt;0")+COUNTIF('Data R2'!L548,"&gt;0")+COUNTIF('Data R2'!N548,"&gt;0")+COUNTIF('Data R2'!P548,"&gt;0")+COUNTIF('Data R2'!R548,"&gt;0")+COUNTIF('Data R2'!T548,"&gt;0")+COUNTIF('Data R2'!V548,"&gt;0")+COUNTIF('Data R2'!X548,"&gt;0"))</f>
        <v/>
      </c>
      <c r="J1544">
        <f>IF('Data R2'!C548="","",IF((COUNTIF('Data R2'!K548,"&gt;0")+COUNTIF('Data R2'!M548,"&gt;0")+COUNTIF('Data R2'!O548,"&gt;0")+COUNTIF('Data R2'!Q548,"&gt;0")+COUNTIF('Data R2'!S548,"&gt;0")+COUNTIF('Data R2'!U548,"&gt;0")+COUNTIF('Data R2'!W548,"&gt;0")+COUNTIF('Data R2'!Y548,"&gt;0"))&gt;0,1,0))</f>
        <v/>
      </c>
      <c r="M1544" t="inlineStr">
        <is>
          <t>Data R</t>
        </is>
      </c>
    </row>
    <row r="1545">
      <c r="A1545" t="inlineStr">
        <is>
          <t>Regional 2</t>
        </is>
      </c>
      <c r="B1545">
        <f>IF('Data R2'!C549="","",'Data R2'!B549)</f>
        <v/>
      </c>
      <c r="C1545">
        <f>IF('Data R2'!C549="","",'Data R2'!C549)</f>
        <v/>
      </c>
      <c r="D1545">
        <f>IF('Data R2'!C549="","",'Data R2'!D549)</f>
        <v/>
      </c>
      <c r="E1545">
        <f>IF('Data R2'!C549="","",'Data R2'!E549)</f>
        <v/>
      </c>
      <c r="F1545">
        <f>IF('Data R2'!C549="","",'Data R2'!F549)</f>
        <v/>
      </c>
      <c r="G1545">
        <f>IF('Data R2'!C549="","",'Data R2'!AD549)</f>
        <v/>
      </c>
      <c r="H1545">
        <f>IF('Data R2'!C549="","",'Data R2'!AC549)</f>
        <v/>
      </c>
      <c r="I1545">
        <f>IF('Data R2'!C549="","",COUNTIF('Data R2'!J549,"&gt;0")+COUNTIF('Data R2'!L549,"&gt;0")+COUNTIF('Data R2'!N549,"&gt;0")+COUNTIF('Data R2'!P549,"&gt;0")+COUNTIF('Data R2'!R549,"&gt;0")+COUNTIF('Data R2'!T549,"&gt;0")+COUNTIF('Data R2'!V549,"&gt;0")+COUNTIF('Data R2'!X549,"&gt;0"))</f>
        <v/>
      </c>
      <c r="J1545">
        <f>IF('Data R2'!C549="","",IF((COUNTIF('Data R2'!K549,"&gt;0")+COUNTIF('Data R2'!M549,"&gt;0")+COUNTIF('Data R2'!O549,"&gt;0")+COUNTIF('Data R2'!Q549,"&gt;0")+COUNTIF('Data R2'!S549,"&gt;0")+COUNTIF('Data R2'!U549,"&gt;0")+COUNTIF('Data R2'!W549,"&gt;0")+COUNTIF('Data R2'!Y549,"&gt;0"))&gt;0,1,0))</f>
        <v/>
      </c>
      <c r="M1545" t="inlineStr">
        <is>
          <t>Data R</t>
        </is>
      </c>
    </row>
    <row r="1546">
      <c r="A1546" t="inlineStr">
        <is>
          <t>Regional 2</t>
        </is>
      </c>
      <c r="B1546">
        <f>IF('Data R2'!C550="","",'Data R2'!B550)</f>
        <v/>
      </c>
      <c r="C1546">
        <f>IF('Data R2'!C550="","",'Data R2'!C550)</f>
        <v/>
      </c>
      <c r="D1546">
        <f>IF('Data R2'!C550="","",'Data R2'!D550)</f>
        <v/>
      </c>
      <c r="E1546">
        <f>IF('Data R2'!C550="","",'Data R2'!E550)</f>
        <v/>
      </c>
      <c r="F1546">
        <f>IF('Data R2'!C550="","",'Data R2'!F550)</f>
        <v/>
      </c>
      <c r="G1546">
        <f>IF('Data R2'!C550="","",'Data R2'!AD550)</f>
        <v/>
      </c>
      <c r="H1546">
        <f>IF('Data R2'!C550="","",'Data R2'!AC550)</f>
        <v/>
      </c>
      <c r="I1546">
        <f>IF('Data R2'!C550="","",COUNTIF('Data R2'!J550,"&gt;0")+COUNTIF('Data R2'!L550,"&gt;0")+COUNTIF('Data R2'!N550,"&gt;0")+COUNTIF('Data R2'!P550,"&gt;0")+COUNTIF('Data R2'!R550,"&gt;0")+COUNTIF('Data R2'!T550,"&gt;0")+COUNTIF('Data R2'!V550,"&gt;0")+COUNTIF('Data R2'!X550,"&gt;0"))</f>
        <v/>
      </c>
      <c r="J1546">
        <f>IF('Data R2'!C550="","",IF((COUNTIF('Data R2'!K550,"&gt;0")+COUNTIF('Data R2'!M550,"&gt;0")+COUNTIF('Data R2'!O550,"&gt;0")+COUNTIF('Data R2'!Q550,"&gt;0")+COUNTIF('Data R2'!S550,"&gt;0")+COUNTIF('Data R2'!U550,"&gt;0")+COUNTIF('Data R2'!W550,"&gt;0")+COUNTIF('Data R2'!Y550,"&gt;0"))&gt;0,1,0))</f>
        <v/>
      </c>
      <c r="M1546" t="inlineStr">
        <is>
          <t>Data R</t>
        </is>
      </c>
    </row>
    <row r="1547">
      <c r="A1547" t="inlineStr">
        <is>
          <t>Regional 2</t>
        </is>
      </c>
      <c r="B1547">
        <f>IF('Data R2'!C551="","",'Data R2'!B551)</f>
        <v/>
      </c>
      <c r="C1547">
        <f>IF('Data R2'!C551="","",'Data R2'!C551)</f>
        <v/>
      </c>
      <c r="D1547">
        <f>IF('Data R2'!C551="","",'Data R2'!D551)</f>
        <v/>
      </c>
      <c r="E1547">
        <f>IF('Data R2'!C551="","",'Data R2'!E551)</f>
        <v/>
      </c>
      <c r="F1547">
        <f>IF('Data R2'!C551="","",'Data R2'!F551)</f>
        <v/>
      </c>
      <c r="G1547">
        <f>IF('Data R2'!C551="","",'Data R2'!AD551)</f>
        <v/>
      </c>
      <c r="H1547">
        <f>IF('Data R2'!C551="","",'Data R2'!AC551)</f>
        <v/>
      </c>
      <c r="I1547">
        <f>IF('Data R2'!C551="","",COUNTIF('Data R2'!J551,"&gt;0")+COUNTIF('Data R2'!L551,"&gt;0")+COUNTIF('Data R2'!N551,"&gt;0")+COUNTIF('Data R2'!P551,"&gt;0")+COUNTIF('Data R2'!R551,"&gt;0")+COUNTIF('Data R2'!T551,"&gt;0")+COUNTIF('Data R2'!V551,"&gt;0")+COUNTIF('Data R2'!X551,"&gt;0"))</f>
        <v/>
      </c>
      <c r="J1547">
        <f>IF('Data R2'!C551="","",IF((COUNTIF('Data R2'!K551,"&gt;0")+COUNTIF('Data R2'!M551,"&gt;0")+COUNTIF('Data R2'!O551,"&gt;0")+COUNTIF('Data R2'!Q551,"&gt;0")+COUNTIF('Data R2'!S551,"&gt;0")+COUNTIF('Data R2'!U551,"&gt;0")+COUNTIF('Data R2'!W551,"&gt;0")+COUNTIF('Data R2'!Y551,"&gt;0"))&gt;0,1,0))</f>
        <v/>
      </c>
      <c r="M1547" t="inlineStr">
        <is>
          <t>Data R</t>
        </is>
      </c>
    </row>
    <row r="1548">
      <c r="A1548" t="inlineStr">
        <is>
          <t>Regional 2</t>
        </is>
      </c>
      <c r="B1548">
        <f>IF('Data R2'!C552="","",'Data R2'!B552)</f>
        <v/>
      </c>
      <c r="C1548">
        <f>IF('Data R2'!C552="","",'Data R2'!C552)</f>
        <v/>
      </c>
      <c r="D1548">
        <f>IF('Data R2'!C552="","",'Data R2'!D552)</f>
        <v/>
      </c>
      <c r="E1548">
        <f>IF('Data R2'!C552="","",'Data R2'!E552)</f>
        <v/>
      </c>
      <c r="F1548">
        <f>IF('Data R2'!C552="","",'Data R2'!F552)</f>
        <v/>
      </c>
      <c r="G1548">
        <f>IF('Data R2'!C552="","",'Data R2'!AD552)</f>
        <v/>
      </c>
      <c r="H1548">
        <f>IF('Data R2'!C552="","",'Data R2'!AC552)</f>
        <v/>
      </c>
      <c r="I1548">
        <f>IF('Data R2'!C552="","",COUNTIF('Data R2'!J552,"&gt;0")+COUNTIF('Data R2'!L552,"&gt;0")+COUNTIF('Data R2'!N552,"&gt;0")+COUNTIF('Data R2'!P552,"&gt;0")+COUNTIF('Data R2'!R552,"&gt;0")+COUNTIF('Data R2'!T552,"&gt;0")+COUNTIF('Data R2'!V552,"&gt;0")+COUNTIF('Data R2'!X552,"&gt;0"))</f>
        <v/>
      </c>
      <c r="J1548">
        <f>IF('Data R2'!C552="","",IF((COUNTIF('Data R2'!K552,"&gt;0")+COUNTIF('Data R2'!M552,"&gt;0")+COUNTIF('Data R2'!O552,"&gt;0")+COUNTIF('Data R2'!Q552,"&gt;0")+COUNTIF('Data R2'!S552,"&gt;0")+COUNTIF('Data R2'!U552,"&gt;0")+COUNTIF('Data R2'!W552,"&gt;0")+COUNTIF('Data R2'!Y552,"&gt;0"))&gt;0,1,0))</f>
        <v/>
      </c>
      <c r="M1548" t="inlineStr">
        <is>
          <t>Data R</t>
        </is>
      </c>
    </row>
    <row r="1549">
      <c r="A1549" t="inlineStr">
        <is>
          <t>Regional 2</t>
        </is>
      </c>
      <c r="B1549">
        <f>IF('Data R2'!C553="","",'Data R2'!B553)</f>
        <v/>
      </c>
      <c r="C1549">
        <f>IF('Data R2'!C553="","",'Data R2'!C553)</f>
        <v/>
      </c>
      <c r="D1549">
        <f>IF('Data R2'!C553="","",'Data R2'!D553)</f>
        <v/>
      </c>
      <c r="E1549">
        <f>IF('Data R2'!C553="","",'Data R2'!E553)</f>
        <v/>
      </c>
      <c r="F1549">
        <f>IF('Data R2'!C553="","",'Data R2'!F553)</f>
        <v/>
      </c>
      <c r="G1549">
        <f>IF('Data R2'!C553="","",'Data R2'!AD553)</f>
        <v/>
      </c>
      <c r="H1549">
        <f>IF('Data R2'!C553="","",'Data R2'!AC553)</f>
        <v/>
      </c>
      <c r="I1549">
        <f>IF('Data R2'!C553="","",COUNTIF('Data R2'!J553,"&gt;0")+COUNTIF('Data R2'!L553,"&gt;0")+COUNTIF('Data R2'!N553,"&gt;0")+COUNTIF('Data R2'!P553,"&gt;0")+COUNTIF('Data R2'!R553,"&gt;0")+COUNTIF('Data R2'!T553,"&gt;0")+COUNTIF('Data R2'!V553,"&gt;0")+COUNTIF('Data R2'!X553,"&gt;0"))</f>
        <v/>
      </c>
      <c r="J1549">
        <f>IF('Data R2'!C553="","",IF((COUNTIF('Data R2'!K553,"&gt;0")+COUNTIF('Data R2'!M553,"&gt;0")+COUNTIF('Data R2'!O553,"&gt;0")+COUNTIF('Data R2'!Q553,"&gt;0")+COUNTIF('Data R2'!S553,"&gt;0")+COUNTIF('Data R2'!U553,"&gt;0")+COUNTIF('Data R2'!W553,"&gt;0")+COUNTIF('Data R2'!Y553,"&gt;0"))&gt;0,1,0))</f>
        <v/>
      </c>
      <c r="M1549" t="inlineStr">
        <is>
          <t>Data R</t>
        </is>
      </c>
    </row>
    <row r="1550">
      <c r="A1550" t="inlineStr">
        <is>
          <t>Regional 2</t>
        </is>
      </c>
      <c r="B1550">
        <f>IF('Data R2'!C554="","",'Data R2'!B554)</f>
        <v/>
      </c>
      <c r="C1550">
        <f>IF('Data R2'!C554="","",'Data R2'!C554)</f>
        <v/>
      </c>
      <c r="D1550">
        <f>IF('Data R2'!C554="","",'Data R2'!D554)</f>
        <v/>
      </c>
      <c r="E1550">
        <f>IF('Data R2'!C554="","",'Data R2'!E554)</f>
        <v/>
      </c>
      <c r="F1550">
        <f>IF('Data R2'!C554="","",'Data R2'!F554)</f>
        <v/>
      </c>
      <c r="G1550">
        <f>IF('Data R2'!C554="","",'Data R2'!AD554)</f>
        <v/>
      </c>
      <c r="H1550">
        <f>IF('Data R2'!C554="","",'Data R2'!AC554)</f>
        <v/>
      </c>
      <c r="I1550">
        <f>IF('Data R2'!C554="","",COUNTIF('Data R2'!J554,"&gt;0")+COUNTIF('Data R2'!L554,"&gt;0")+COUNTIF('Data R2'!N554,"&gt;0")+COUNTIF('Data R2'!P554,"&gt;0")+COUNTIF('Data R2'!R554,"&gt;0")+COUNTIF('Data R2'!T554,"&gt;0")+COUNTIF('Data R2'!V554,"&gt;0")+COUNTIF('Data R2'!X554,"&gt;0"))</f>
        <v/>
      </c>
      <c r="J1550">
        <f>IF('Data R2'!C554="","",IF((COUNTIF('Data R2'!K554,"&gt;0")+COUNTIF('Data R2'!M554,"&gt;0")+COUNTIF('Data R2'!O554,"&gt;0")+COUNTIF('Data R2'!Q554,"&gt;0")+COUNTIF('Data R2'!S554,"&gt;0")+COUNTIF('Data R2'!U554,"&gt;0")+COUNTIF('Data R2'!W554,"&gt;0")+COUNTIF('Data R2'!Y554,"&gt;0"))&gt;0,1,0))</f>
        <v/>
      </c>
      <c r="M1550" t="inlineStr">
        <is>
          <t>Data R</t>
        </is>
      </c>
    </row>
    <row r="1551">
      <c r="A1551" t="inlineStr">
        <is>
          <t>Regional 2</t>
        </is>
      </c>
      <c r="B1551">
        <f>IF('Data R2'!C555="","",'Data R2'!B555)</f>
        <v/>
      </c>
      <c r="C1551">
        <f>IF('Data R2'!C555="","",'Data R2'!C555)</f>
        <v/>
      </c>
      <c r="D1551">
        <f>IF('Data R2'!C555="","",'Data R2'!D555)</f>
        <v/>
      </c>
      <c r="E1551">
        <f>IF('Data R2'!C555="","",'Data R2'!E555)</f>
        <v/>
      </c>
      <c r="F1551">
        <f>IF('Data R2'!C555="","",'Data R2'!F555)</f>
        <v/>
      </c>
      <c r="G1551">
        <f>IF('Data R2'!C555="","",'Data R2'!AD555)</f>
        <v/>
      </c>
      <c r="H1551">
        <f>IF('Data R2'!C555="","",'Data R2'!AC555)</f>
        <v/>
      </c>
      <c r="I1551">
        <f>IF('Data R2'!C555="","",COUNTIF('Data R2'!J555,"&gt;0")+COUNTIF('Data R2'!L555,"&gt;0")+COUNTIF('Data R2'!N555,"&gt;0")+COUNTIF('Data R2'!P555,"&gt;0")+COUNTIF('Data R2'!R555,"&gt;0")+COUNTIF('Data R2'!T555,"&gt;0")+COUNTIF('Data R2'!V555,"&gt;0")+COUNTIF('Data R2'!X555,"&gt;0"))</f>
        <v/>
      </c>
      <c r="J1551">
        <f>IF('Data R2'!C555="","",IF((COUNTIF('Data R2'!K555,"&gt;0")+COUNTIF('Data R2'!M555,"&gt;0")+COUNTIF('Data R2'!O555,"&gt;0")+COUNTIF('Data R2'!Q555,"&gt;0")+COUNTIF('Data R2'!S555,"&gt;0")+COUNTIF('Data R2'!U555,"&gt;0")+COUNTIF('Data R2'!W555,"&gt;0")+COUNTIF('Data R2'!Y555,"&gt;0"))&gt;0,1,0))</f>
        <v/>
      </c>
      <c r="M1551" t="inlineStr">
        <is>
          <t>Data R</t>
        </is>
      </c>
    </row>
    <row r="1552">
      <c r="A1552" t="inlineStr">
        <is>
          <t>Regional 2</t>
        </is>
      </c>
      <c r="B1552">
        <f>IF('Data R2'!C556="","",'Data R2'!B556)</f>
        <v/>
      </c>
      <c r="C1552">
        <f>IF('Data R2'!C556="","",'Data R2'!C556)</f>
        <v/>
      </c>
      <c r="D1552">
        <f>IF('Data R2'!C556="","",'Data R2'!D556)</f>
        <v/>
      </c>
      <c r="E1552">
        <f>IF('Data R2'!C556="","",'Data R2'!E556)</f>
        <v/>
      </c>
      <c r="F1552">
        <f>IF('Data R2'!C556="","",'Data R2'!F556)</f>
        <v/>
      </c>
      <c r="G1552">
        <f>IF('Data R2'!C556="","",'Data R2'!AD556)</f>
        <v/>
      </c>
      <c r="H1552">
        <f>IF('Data R2'!C556="","",'Data R2'!AC556)</f>
        <v/>
      </c>
      <c r="I1552">
        <f>IF('Data R2'!C556="","",COUNTIF('Data R2'!J556,"&gt;0")+COUNTIF('Data R2'!L556,"&gt;0")+COUNTIF('Data R2'!N556,"&gt;0")+COUNTIF('Data R2'!P556,"&gt;0")+COUNTIF('Data R2'!R556,"&gt;0")+COUNTIF('Data R2'!T556,"&gt;0")+COUNTIF('Data R2'!V556,"&gt;0")+COUNTIF('Data R2'!X556,"&gt;0"))</f>
        <v/>
      </c>
      <c r="J1552">
        <f>IF('Data R2'!C556="","",IF((COUNTIF('Data R2'!K556,"&gt;0")+COUNTIF('Data R2'!M556,"&gt;0")+COUNTIF('Data R2'!O556,"&gt;0")+COUNTIF('Data R2'!Q556,"&gt;0")+COUNTIF('Data R2'!S556,"&gt;0")+COUNTIF('Data R2'!U556,"&gt;0")+COUNTIF('Data R2'!W556,"&gt;0")+COUNTIF('Data R2'!Y556,"&gt;0"))&gt;0,1,0))</f>
        <v/>
      </c>
      <c r="M1552" t="inlineStr">
        <is>
          <t>Data R</t>
        </is>
      </c>
    </row>
    <row r="1553">
      <c r="A1553" t="inlineStr">
        <is>
          <t>Regional 2</t>
        </is>
      </c>
      <c r="B1553">
        <f>IF('Data R2'!C557="","",'Data R2'!B557)</f>
        <v/>
      </c>
      <c r="C1553">
        <f>IF('Data R2'!C557="","",'Data R2'!C557)</f>
        <v/>
      </c>
      <c r="D1553">
        <f>IF('Data R2'!C557="","",'Data R2'!D557)</f>
        <v/>
      </c>
      <c r="E1553">
        <f>IF('Data R2'!C557="","",'Data R2'!E557)</f>
        <v/>
      </c>
      <c r="F1553">
        <f>IF('Data R2'!C557="","",'Data R2'!F557)</f>
        <v/>
      </c>
      <c r="G1553">
        <f>IF('Data R2'!C557="","",'Data R2'!AD557)</f>
        <v/>
      </c>
      <c r="H1553">
        <f>IF('Data R2'!C557="","",'Data R2'!AC557)</f>
        <v/>
      </c>
      <c r="I1553">
        <f>IF('Data R2'!C557="","",COUNTIF('Data R2'!J557,"&gt;0")+COUNTIF('Data R2'!L557,"&gt;0")+COUNTIF('Data R2'!N557,"&gt;0")+COUNTIF('Data R2'!P557,"&gt;0")+COUNTIF('Data R2'!R557,"&gt;0")+COUNTIF('Data R2'!T557,"&gt;0")+COUNTIF('Data R2'!V557,"&gt;0")+COUNTIF('Data R2'!X557,"&gt;0"))</f>
        <v/>
      </c>
      <c r="J1553">
        <f>IF('Data R2'!C557="","",IF((COUNTIF('Data R2'!K557,"&gt;0")+COUNTIF('Data R2'!M557,"&gt;0")+COUNTIF('Data R2'!O557,"&gt;0")+COUNTIF('Data R2'!Q557,"&gt;0")+COUNTIF('Data R2'!S557,"&gt;0")+COUNTIF('Data R2'!U557,"&gt;0")+COUNTIF('Data R2'!W557,"&gt;0")+COUNTIF('Data R2'!Y557,"&gt;0"))&gt;0,1,0))</f>
        <v/>
      </c>
      <c r="M1553" t="inlineStr">
        <is>
          <t>Data R</t>
        </is>
      </c>
    </row>
    <row r="1554">
      <c r="A1554" t="inlineStr">
        <is>
          <t>Regional 2</t>
        </is>
      </c>
      <c r="B1554">
        <f>IF('Data R2'!C558="","",'Data R2'!B558)</f>
        <v/>
      </c>
      <c r="C1554">
        <f>IF('Data R2'!C558="","",'Data R2'!C558)</f>
        <v/>
      </c>
      <c r="D1554">
        <f>IF('Data R2'!C558="","",'Data R2'!D558)</f>
        <v/>
      </c>
      <c r="E1554">
        <f>IF('Data R2'!C558="","",'Data R2'!E558)</f>
        <v/>
      </c>
      <c r="F1554">
        <f>IF('Data R2'!C558="","",'Data R2'!F558)</f>
        <v/>
      </c>
      <c r="G1554">
        <f>IF('Data R2'!C558="","",'Data R2'!AD558)</f>
        <v/>
      </c>
      <c r="H1554">
        <f>IF('Data R2'!C558="","",'Data R2'!AC558)</f>
        <v/>
      </c>
      <c r="I1554">
        <f>IF('Data R2'!C558="","",COUNTIF('Data R2'!J558,"&gt;0")+COUNTIF('Data R2'!L558,"&gt;0")+COUNTIF('Data R2'!N558,"&gt;0")+COUNTIF('Data R2'!P558,"&gt;0")+COUNTIF('Data R2'!R558,"&gt;0")+COUNTIF('Data R2'!T558,"&gt;0")+COUNTIF('Data R2'!V558,"&gt;0")+COUNTIF('Data R2'!X558,"&gt;0"))</f>
        <v/>
      </c>
      <c r="J1554">
        <f>IF('Data R2'!C558="","",IF((COUNTIF('Data R2'!K558,"&gt;0")+COUNTIF('Data R2'!M558,"&gt;0")+COUNTIF('Data R2'!O558,"&gt;0")+COUNTIF('Data R2'!Q558,"&gt;0")+COUNTIF('Data R2'!S558,"&gt;0")+COUNTIF('Data R2'!U558,"&gt;0")+COUNTIF('Data R2'!W558,"&gt;0")+COUNTIF('Data R2'!Y558,"&gt;0"))&gt;0,1,0))</f>
        <v/>
      </c>
      <c r="M1554" t="inlineStr">
        <is>
          <t>Data R</t>
        </is>
      </c>
    </row>
    <row r="1555">
      <c r="A1555" t="inlineStr">
        <is>
          <t>Regional 2</t>
        </is>
      </c>
      <c r="B1555">
        <f>IF('Data R2'!C559="","",'Data R2'!B559)</f>
        <v/>
      </c>
      <c r="C1555">
        <f>IF('Data R2'!C559="","",'Data R2'!C559)</f>
        <v/>
      </c>
      <c r="D1555">
        <f>IF('Data R2'!C559="","",'Data R2'!D559)</f>
        <v/>
      </c>
      <c r="E1555">
        <f>IF('Data R2'!C559="","",'Data R2'!E559)</f>
        <v/>
      </c>
      <c r="F1555">
        <f>IF('Data R2'!C559="","",'Data R2'!F559)</f>
        <v/>
      </c>
      <c r="G1555">
        <f>IF('Data R2'!C559="","",'Data R2'!AD559)</f>
        <v/>
      </c>
      <c r="H1555">
        <f>IF('Data R2'!C559="","",'Data R2'!AC559)</f>
        <v/>
      </c>
      <c r="I1555">
        <f>IF('Data R2'!C559="","",COUNTIF('Data R2'!J559,"&gt;0")+COUNTIF('Data R2'!L559,"&gt;0")+COUNTIF('Data R2'!N559,"&gt;0")+COUNTIF('Data R2'!P559,"&gt;0")+COUNTIF('Data R2'!R559,"&gt;0")+COUNTIF('Data R2'!T559,"&gt;0")+COUNTIF('Data R2'!V559,"&gt;0")+COUNTIF('Data R2'!X559,"&gt;0"))</f>
        <v/>
      </c>
      <c r="J1555">
        <f>IF('Data R2'!C559="","",IF((COUNTIF('Data R2'!K559,"&gt;0")+COUNTIF('Data R2'!M559,"&gt;0")+COUNTIF('Data R2'!O559,"&gt;0")+COUNTIF('Data R2'!Q559,"&gt;0")+COUNTIF('Data R2'!S559,"&gt;0")+COUNTIF('Data R2'!U559,"&gt;0")+COUNTIF('Data R2'!W559,"&gt;0")+COUNTIF('Data R2'!Y559,"&gt;0"))&gt;0,1,0))</f>
        <v/>
      </c>
      <c r="M1555" t="inlineStr">
        <is>
          <t>Data R</t>
        </is>
      </c>
    </row>
    <row r="1556">
      <c r="A1556" t="inlineStr">
        <is>
          <t>Regional 2</t>
        </is>
      </c>
      <c r="B1556">
        <f>IF('Data R2'!C560="","",'Data R2'!B560)</f>
        <v/>
      </c>
      <c r="C1556">
        <f>IF('Data R2'!C560="","",'Data R2'!C560)</f>
        <v/>
      </c>
      <c r="D1556">
        <f>IF('Data R2'!C560="","",'Data R2'!D560)</f>
        <v/>
      </c>
      <c r="E1556">
        <f>IF('Data R2'!C560="","",'Data R2'!E560)</f>
        <v/>
      </c>
      <c r="F1556">
        <f>IF('Data R2'!C560="","",'Data R2'!F560)</f>
        <v/>
      </c>
      <c r="G1556">
        <f>IF('Data R2'!C560="","",'Data R2'!AD560)</f>
        <v/>
      </c>
      <c r="H1556">
        <f>IF('Data R2'!C560="","",'Data R2'!AC560)</f>
        <v/>
      </c>
      <c r="I1556">
        <f>IF('Data R2'!C560="","",COUNTIF('Data R2'!J560,"&gt;0")+COUNTIF('Data R2'!L560,"&gt;0")+COUNTIF('Data R2'!N560,"&gt;0")+COUNTIF('Data R2'!P560,"&gt;0")+COUNTIF('Data R2'!R560,"&gt;0")+COUNTIF('Data R2'!T560,"&gt;0")+COUNTIF('Data R2'!V560,"&gt;0")+COUNTIF('Data R2'!X560,"&gt;0"))</f>
        <v/>
      </c>
      <c r="J1556">
        <f>IF('Data R2'!C560="","",IF((COUNTIF('Data R2'!K560,"&gt;0")+COUNTIF('Data R2'!M560,"&gt;0")+COUNTIF('Data R2'!O560,"&gt;0")+COUNTIF('Data R2'!Q560,"&gt;0")+COUNTIF('Data R2'!S560,"&gt;0")+COUNTIF('Data R2'!U560,"&gt;0")+COUNTIF('Data R2'!W560,"&gt;0")+COUNTIF('Data R2'!Y560,"&gt;0"))&gt;0,1,0))</f>
        <v/>
      </c>
      <c r="M1556" t="inlineStr">
        <is>
          <t>Data R</t>
        </is>
      </c>
    </row>
    <row r="1557">
      <c r="A1557" t="inlineStr">
        <is>
          <t>Regional 2</t>
        </is>
      </c>
      <c r="B1557">
        <f>IF('Data R2'!C561="","",'Data R2'!B561)</f>
        <v/>
      </c>
      <c r="C1557">
        <f>IF('Data R2'!C561="","",'Data R2'!C561)</f>
        <v/>
      </c>
      <c r="D1557">
        <f>IF('Data R2'!C561="","",'Data R2'!D561)</f>
        <v/>
      </c>
      <c r="E1557">
        <f>IF('Data R2'!C561="","",'Data R2'!E561)</f>
        <v/>
      </c>
      <c r="F1557">
        <f>IF('Data R2'!C561="","",'Data R2'!F561)</f>
        <v/>
      </c>
      <c r="G1557">
        <f>IF('Data R2'!C561="","",'Data R2'!AD561)</f>
        <v/>
      </c>
      <c r="H1557">
        <f>IF('Data R2'!C561="","",'Data R2'!AC561)</f>
        <v/>
      </c>
      <c r="I1557">
        <f>IF('Data R2'!C561="","",COUNTIF('Data R2'!J561,"&gt;0")+COUNTIF('Data R2'!L561,"&gt;0")+COUNTIF('Data R2'!N561,"&gt;0")+COUNTIF('Data R2'!P561,"&gt;0")+COUNTIF('Data R2'!R561,"&gt;0")+COUNTIF('Data R2'!T561,"&gt;0")+COUNTIF('Data R2'!V561,"&gt;0")+COUNTIF('Data R2'!X561,"&gt;0"))</f>
        <v/>
      </c>
      <c r="J1557">
        <f>IF('Data R2'!C561="","",IF((COUNTIF('Data R2'!K561,"&gt;0")+COUNTIF('Data R2'!M561,"&gt;0")+COUNTIF('Data R2'!O561,"&gt;0")+COUNTIF('Data R2'!Q561,"&gt;0")+COUNTIF('Data R2'!S561,"&gt;0")+COUNTIF('Data R2'!U561,"&gt;0")+COUNTIF('Data R2'!W561,"&gt;0")+COUNTIF('Data R2'!Y561,"&gt;0"))&gt;0,1,0))</f>
        <v/>
      </c>
      <c r="M1557" t="inlineStr">
        <is>
          <t>Data R</t>
        </is>
      </c>
    </row>
    <row r="1558">
      <c r="A1558" t="inlineStr">
        <is>
          <t>Regional 2</t>
        </is>
      </c>
      <c r="B1558">
        <f>IF('Data R2'!C562="","",'Data R2'!B562)</f>
        <v/>
      </c>
      <c r="C1558">
        <f>IF('Data R2'!C562="","",'Data R2'!C562)</f>
        <v/>
      </c>
      <c r="D1558">
        <f>IF('Data R2'!C562="","",'Data R2'!D562)</f>
        <v/>
      </c>
      <c r="E1558">
        <f>IF('Data R2'!C562="","",'Data R2'!E562)</f>
        <v/>
      </c>
      <c r="F1558">
        <f>IF('Data R2'!C562="","",'Data R2'!F562)</f>
        <v/>
      </c>
      <c r="G1558">
        <f>IF('Data R2'!C562="","",'Data R2'!AD562)</f>
        <v/>
      </c>
      <c r="H1558">
        <f>IF('Data R2'!C562="","",'Data R2'!AC562)</f>
        <v/>
      </c>
      <c r="I1558">
        <f>IF('Data R2'!C562="","",COUNTIF('Data R2'!J562,"&gt;0")+COUNTIF('Data R2'!L562,"&gt;0")+COUNTIF('Data R2'!N562,"&gt;0")+COUNTIF('Data R2'!P562,"&gt;0")+COUNTIF('Data R2'!R562,"&gt;0")+COUNTIF('Data R2'!T562,"&gt;0")+COUNTIF('Data R2'!V562,"&gt;0")+COUNTIF('Data R2'!X562,"&gt;0"))</f>
        <v/>
      </c>
      <c r="J1558">
        <f>IF('Data R2'!C562="","",IF((COUNTIF('Data R2'!K562,"&gt;0")+COUNTIF('Data R2'!M562,"&gt;0")+COUNTIF('Data R2'!O562,"&gt;0")+COUNTIF('Data R2'!Q562,"&gt;0")+COUNTIF('Data R2'!S562,"&gt;0")+COUNTIF('Data R2'!U562,"&gt;0")+COUNTIF('Data R2'!W562,"&gt;0")+COUNTIF('Data R2'!Y562,"&gt;0"))&gt;0,1,0))</f>
        <v/>
      </c>
      <c r="M1558" t="inlineStr">
        <is>
          <t>Data R</t>
        </is>
      </c>
    </row>
    <row r="1559">
      <c r="A1559" t="inlineStr">
        <is>
          <t>Regional 2</t>
        </is>
      </c>
      <c r="B1559">
        <f>IF('Data R2'!C563="","",'Data R2'!B563)</f>
        <v/>
      </c>
      <c r="C1559">
        <f>IF('Data R2'!C563="","",'Data R2'!C563)</f>
        <v/>
      </c>
      <c r="D1559">
        <f>IF('Data R2'!C563="","",'Data R2'!D563)</f>
        <v/>
      </c>
      <c r="E1559">
        <f>IF('Data R2'!C563="","",'Data R2'!E563)</f>
        <v/>
      </c>
      <c r="F1559">
        <f>IF('Data R2'!C563="","",'Data R2'!F563)</f>
        <v/>
      </c>
      <c r="G1559">
        <f>IF('Data R2'!C563="","",'Data R2'!AD563)</f>
        <v/>
      </c>
      <c r="H1559">
        <f>IF('Data R2'!C563="","",'Data R2'!AC563)</f>
        <v/>
      </c>
      <c r="I1559">
        <f>IF('Data R2'!C563="","",COUNTIF('Data R2'!J563,"&gt;0")+COUNTIF('Data R2'!L563,"&gt;0")+COUNTIF('Data R2'!N563,"&gt;0")+COUNTIF('Data R2'!P563,"&gt;0")+COUNTIF('Data R2'!R563,"&gt;0")+COUNTIF('Data R2'!T563,"&gt;0")+COUNTIF('Data R2'!V563,"&gt;0")+COUNTIF('Data R2'!X563,"&gt;0"))</f>
        <v/>
      </c>
      <c r="J1559">
        <f>IF('Data R2'!C563="","",IF((COUNTIF('Data R2'!K563,"&gt;0")+COUNTIF('Data R2'!M563,"&gt;0")+COUNTIF('Data R2'!O563,"&gt;0")+COUNTIF('Data R2'!Q563,"&gt;0")+COUNTIF('Data R2'!S563,"&gt;0")+COUNTIF('Data R2'!U563,"&gt;0")+COUNTIF('Data R2'!W563,"&gt;0")+COUNTIF('Data R2'!Y563,"&gt;0"))&gt;0,1,0))</f>
        <v/>
      </c>
      <c r="M1559" t="inlineStr">
        <is>
          <t>Data R</t>
        </is>
      </c>
    </row>
    <row r="1560">
      <c r="A1560" t="inlineStr">
        <is>
          <t>Regional 2</t>
        </is>
      </c>
      <c r="B1560">
        <f>IF('Data R2'!C564="","",'Data R2'!B564)</f>
        <v/>
      </c>
      <c r="C1560">
        <f>IF('Data R2'!C564="","",'Data R2'!C564)</f>
        <v/>
      </c>
      <c r="D1560">
        <f>IF('Data R2'!C564="","",'Data R2'!D564)</f>
        <v/>
      </c>
      <c r="E1560">
        <f>IF('Data R2'!C564="","",'Data R2'!E564)</f>
        <v/>
      </c>
      <c r="F1560">
        <f>IF('Data R2'!C564="","",'Data R2'!F564)</f>
        <v/>
      </c>
      <c r="G1560">
        <f>IF('Data R2'!C564="","",'Data R2'!AD564)</f>
        <v/>
      </c>
      <c r="H1560">
        <f>IF('Data R2'!C564="","",'Data R2'!AC564)</f>
        <v/>
      </c>
      <c r="I1560">
        <f>IF('Data R2'!C564="","",COUNTIF('Data R2'!J564,"&gt;0")+COUNTIF('Data R2'!L564,"&gt;0")+COUNTIF('Data R2'!N564,"&gt;0")+COUNTIF('Data R2'!P564,"&gt;0")+COUNTIF('Data R2'!R564,"&gt;0")+COUNTIF('Data R2'!T564,"&gt;0")+COUNTIF('Data R2'!V564,"&gt;0")+COUNTIF('Data R2'!X564,"&gt;0"))</f>
        <v/>
      </c>
      <c r="J1560">
        <f>IF('Data R2'!C564="","",IF((COUNTIF('Data R2'!K564,"&gt;0")+COUNTIF('Data R2'!M564,"&gt;0")+COUNTIF('Data R2'!O564,"&gt;0")+COUNTIF('Data R2'!Q564,"&gt;0")+COUNTIF('Data R2'!S564,"&gt;0")+COUNTIF('Data R2'!U564,"&gt;0")+COUNTIF('Data R2'!W564,"&gt;0")+COUNTIF('Data R2'!Y564,"&gt;0"))&gt;0,1,0))</f>
        <v/>
      </c>
      <c r="M1560" t="inlineStr">
        <is>
          <t>Data R</t>
        </is>
      </c>
    </row>
    <row r="1561">
      <c r="A1561" t="inlineStr">
        <is>
          <t>Regional 2</t>
        </is>
      </c>
      <c r="B1561">
        <f>IF('Data R2'!C565="","",'Data R2'!B565)</f>
        <v/>
      </c>
      <c r="C1561">
        <f>IF('Data R2'!C565="","",'Data R2'!C565)</f>
        <v/>
      </c>
      <c r="D1561">
        <f>IF('Data R2'!C565="","",'Data R2'!D565)</f>
        <v/>
      </c>
      <c r="E1561">
        <f>IF('Data R2'!C565="","",'Data R2'!E565)</f>
        <v/>
      </c>
      <c r="F1561">
        <f>IF('Data R2'!C565="","",'Data R2'!F565)</f>
        <v/>
      </c>
      <c r="G1561">
        <f>IF('Data R2'!C565="","",'Data R2'!AD565)</f>
        <v/>
      </c>
      <c r="H1561">
        <f>IF('Data R2'!C565="","",'Data R2'!AC565)</f>
        <v/>
      </c>
      <c r="I1561">
        <f>IF('Data R2'!C565="","",COUNTIF('Data R2'!J565,"&gt;0")+COUNTIF('Data R2'!L565,"&gt;0")+COUNTIF('Data R2'!N565,"&gt;0")+COUNTIF('Data R2'!P565,"&gt;0")+COUNTIF('Data R2'!R565,"&gt;0")+COUNTIF('Data R2'!T565,"&gt;0")+COUNTIF('Data R2'!V565,"&gt;0")+COUNTIF('Data R2'!X565,"&gt;0"))</f>
        <v/>
      </c>
      <c r="J1561">
        <f>IF('Data R2'!C565="","",IF((COUNTIF('Data R2'!K565,"&gt;0")+COUNTIF('Data R2'!M565,"&gt;0")+COUNTIF('Data R2'!O565,"&gt;0")+COUNTIF('Data R2'!Q565,"&gt;0")+COUNTIF('Data R2'!S565,"&gt;0")+COUNTIF('Data R2'!U565,"&gt;0")+COUNTIF('Data R2'!W565,"&gt;0")+COUNTIF('Data R2'!Y565,"&gt;0"))&gt;0,1,0))</f>
        <v/>
      </c>
      <c r="M1561" t="inlineStr">
        <is>
          <t>Data R</t>
        </is>
      </c>
    </row>
    <row r="1562">
      <c r="A1562" t="inlineStr">
        <is>
          <t>Regional 2</t>
        </is>
      </c>
      <c r="B1562">
        <f>IF('Data R2'!C566="","",'Data R2'!B566)</f>
        <v/>
      </c>
      <c r="C1562">
        <f>IF('Data R2'!C566="","",'Data R2'!C566)</f>
        <v/>
      </c>
      <c r="D1562">
        <f>IF('Data R2'!C566="","",'Data R2'!D566)</f>
        <v/>
      </c>
      <c r="E1562">
        <f>IF('Data R2'!C566="","",'Data R2'!E566)</f>
        <v/>
      </c>
      <c r="F1562">
        <f>IF('Data R2'!C566="","",'Data R2'!F566)</f>
        <v/>
      </c>
      <c r="G1562">
        <f>IF('Data R2'!C566="","",'Data R2'!AD566)</f>
        <v/>
      </c>
      <c r="H1562">
        <f>IF('Data R2'!C566="","",'Data R2'!AC566)</f>
        <v/>
      </c>
      <c r="I1562">
        <f>IF('Data R2'!C566="","",COUNTIF('Data R2'!J566,"&gt;0")+COUNTIF('Data R2'!L566,"&gt;0")+COUNTIF('Data R2'!N566,"&gt;0")+COUNTIF('Data R2'!P566,"&gt;0")+COUNTIF('Data R2'!R566,"&gt;0")+COUNTIF('Data R2'!T566,"&gt;0")+COUNTIF('Data R2'!V566,"&gt;0")+COUNTIF('Data R2'!X566,"&gt;0"))</f>
        <v/>
      </c>
      <c r="J1562">
        <f>IF('Data R2'!C566="","",IF((COUNTIF('Data R2'!K566,"&gt;0")+COUNTIF('Data R2'!M566,"&gt;0")+COUNTIF('Data R2'!O566,"&gt;0")+COUNTIF('Data R2'!Q566,"&gt;0")+COUNTIF('Data R2'!S566,"&gt;0")+COUNTIF('Data R2'!U566,"&gt;0")+COUNTIF('Data R2'!W566,"&gt;0")+COUNTIF('Data R2'!Y566,"&gt;0"))&gt;0,1,0))</f>
        <v/>
      </c>
      <c r="M1562" t="inlineStr">
        <is>
          <t>Data R</t>
        </is>
      </c>
    </row>
    <row r="1563">
      <c r="A1563" t="inlineStr">
        <is>
          <t>Regional 2</t>
        </is>
      </c>
      <c r="B1563">
        <f>IF('Data R2'!C567="","",'Data R2'!B567)</f>
        <v/>
      </c>
      <c r="C1563">
        <f>IF('Data R2'!C567="","",'Data R2'!C567)</f>
        <v/>
      </c>
      <c r="D1563">
        <f>IF('Data R2'!C567="","",'Data R2'!D567)</f>
        <v/>
      </c>
      <c r="E1563">
        <f>IF('Data R2'!C567="","",'Data R2'!E567)</f>
        <v/>
      </c>
      <c r="F1563">
        <f>IF('Data R2'!C567="","",'Data R2'!F567)</f>
        <v/>
      </c>
      <c r="G1563">
        <f>IF('Data R2'!C567="","",'Data R2'!AD567)</f>
        <v/>
      </c>
      <c r="H1563">
        <f>IF('Data R2'!C567="","",'Data R2'!AC567)</f>
        <v/>
      </c>
      <c r="I1563">
        <f>IF('Data R2'!C567="","",COUNTIF('Data R2'!J567,"&gt;0")+COUNTIF('Data R2'!L567,"&gt;0")+COUNTIF('Data R2'!N567,"&gt;0")+COUNTIF('Data R2'!P567,"&gt;0")+COUNTIF('Data R2'!R567,"&gt;0")+COUNTIF('Data R2'!T567,"&gt;0")+COUNTIF('Data R2'!V567,"&gt;0")+COUNTIF('Data R2'!X567,"&gt;0"))</f>
        <v/>
      </c>
      <c r="J1563">
        <f>IF('Data R2'!C567="","",IF((COUNTIF('Data R2'!K567,"&gt;0")+COUNTIF('Data R2'!M567,"&gt;0")+COUNTIF('Data R2'!O567,"&gt;0")+COUNTIF('Data R2'!Q567,"&gt;0")+COUNTIF('Data R2'!S567,"&gt;0")+COUNTIF('Data R2'!U567,"&gt;0")+COUNTIF('Data R2'!W567,"&gt;0")+COUNTIF('Data R2'!Y567,"&gt;0"))&gt;0,1,0))</f>
        <v/>
      </c>
      <c r="M1563" t="inlineStr">
        <is>
          <t>Data R</t>
        </is>
      </c>
    </row>
    <row r="1564">
      <c r="A1564" t="inlineStr">
        <is>
          <t>Regional 2</t>
        </is>
      </c>
      <c r="B1564">
        <f>IF('Data R2'!C568="","",'Data R2'!B568)</f>
        <v/>
      </c>
      <c r="C1564">
        <f>IF('Data R2'!C568="","",'Data R2'!C568)</f>
        <v/>
      </c>
      <c r="D1564">
        <f>IF('Data R2'!C568="","",'Data R2'!D568)</f>
        <v/>
      </c>
      <c r="E1564">
        <f>IF('Data R2'!C568="","",'Data R2'!E568)</f>
        <v/>
      </c>
      <c r="F1564">
        <f>IF('Data R2'!C568="","",'Data R2'!F568)</f>
        <v/>
      </c>
      <c r="G1564">
        <f>IF('Data R2'!C568="","",'Data R2'!AD568)</f>
        <v/>
      </c>
      <c r="H1564">
        <f>IF('Data R2'!C568="","",'Data R2'!AC568)</f>
        <v/>
      </c>
      <c r="I1564">
        <f>IF('Data R2'!C568="","",COUNTIF('Data R2'!J568,"&gt;0")+COUNTIF('Data R2'!L568,"&gt;0")+COUNTIF('Data R2'!N568,"&gt;0")+COUNTIF('Data R2'!P568,"&gt;0")+COUNTIF('Data R2'!R568,"&gt;0")+COUNTIF('Data R2'!T568,"&gt;0")+COUNTIF('Data R2'!V568,"&gt;0")+COUNTIF('Data R2'!X568,"&gt;0"))</f>
        <v/>
      </c>
      <c r="J1564">
        <f>IF('Data R2'!C568="","",IF((COUNTIF('Data R2'!K568,"&gt;0")+COUNTIF('Data R2'!M568,"&gt;0")+COUNTIF('Data R2'!O568,"&gt;0")+COUNTIF('Data R2'!Q568,"&gt;0")+COUNTIF('Data R2'!S568,"&gt;0")+COUNTIF('Data R2'!U568,"&gt;0")+COUNTIF('Data R2'!W568,"&gt;0")+COUNTIF('Data R2'!Y568,"&gt;0"))&gt;0,1,0))</f>
        <v/>
      </c>
      <c r="M1564" t="inlineStr">
        <is>
          <t>Data R</t>
        </is>
      </c>
    </row>
    <row r="1565">
      <c r="A1565" t="inlineStr">
        <is>
          <t>Regional 2</t>
        </is>
      </c>
      <c r="B1565">
        <f>IF('Data R2'!C569="","",'Data R2'!B569)</f>
        <v/>
      </c>
      <c r="C1565">
        <f>IF('Data R2'!C569="","",'Data R2'!C569)</f>
        <v/>
      </c>
      <c r="D1565">
        <f>IF('Data R2'!C569="","",'Data R2'!D569)</f>
        <v/>
      </c>
      <c r="E1565">
        <f>IF('Data R2'!C569="","",'Data R2'!E569)</f>
        <v/>
      </c>
      <c r="F1565">
        <f>IF('Data R2'!C569="","",'Data R2'!F569)</f>
        <v/>
      </c>
      <c r="G1565">
        <f>IF('Data R2'!C569="","",'Data R2'!AD569)</f>
        <v/>
      </c>
      <c r="H1565">
        <f>IF('Data R2'!C569="","",'Data R2'!AC569)</f>
        <v/>
      </c>
      <c r="I1565">
        <f>IF('Data R2'!C569="","",COUNTIF('Data R2'!J569,"&gt;0")+COUNTIF('Data R2'!L569,"&gt;0")+COUNTIF('Data R2'!N569,"&gt;0")+COUNTIF('Data R2'!P569,"&gt;0")+COUNTIF('Data R2'!R569,"&gt;0")+COUNTIF('Data R2'!T569,"&gt;0")+COUNTIF('Data R2'!V569,"&gt;0")+COUNTIF('Data R2'!X569,"&gt;0"))</f>
        <v/>
      </c>
      <c r="J1565">
        <f>IF('Data R2'!C569="","",IF((COUNTIF('Data R2'!K569,"&gt;0")+COUNTIF('Data R2'!M569,"&gt;0")+COUNTIF('Data R2'!O569,"&gt;0")+COUNTIF('Data R2'!Q569,"&gt;0")+COUNTIF('Data R2'!S569,"&gt;0")+COUNTIF('Data R2'!U569,"&gt;0")+COUNTIF('Data R2'!W569,"&gt;0")+COUNTIF('Data R2'!Y569,"&gt;0"))&gt;0,1,0))</f>
        <v/>
      </c>
      <c r="M1565" t="inlineStr">
        <is>
          <t>Data R</t>
        </is>
      </c>
    </row>
    <row r="1566">
      <c r="A1566" t="inlineStr">
        <is>
          <t>Regional 2</t>
        </is>
      </c>
      <c r="B1566">
        <f>IF('Data R2'!C570="","",'Data R2'!B570)</f>
        <v/>
      </c>
      <c r="C1566">
        <f>IF('Data R2'!C570="","",'Data R2'!C570)</f>
        <v/>
      </c>
      <c r="D1566">
        <f>IF('Data R2'!C570="","",'Data R2'!D570)</f>
        <v/>
      </c>
      <c r="E1566">
        <f>IF('Data R2'!C570="","",'Data R2'!E570)</f>
        <v/>
      </c>
      <c r="F1566">
        <f>IF('Data R2'!C570="","",'Data R2'!F570)</f>
        <v/>
      </c>
      <c r="G1566">
        <f>IF('Data R2'!C570="","",'Data R2'!AD570)</f>
        <v/>
      </c>
      <c r="H1566">
        <f>IF('Data R2'!C570="","",'Data R2'!AC570)</f>
        <v/>
      </c>
      <c r="I1566">
        <f>IF('Data R2'!C570="","",COUNTIF('Data R2'!J570,"&gt;0")+COUNTIF('Data R2'!L570,"&gt;0")+COUNTIF('Data R2'!N570,"&gt;0")+COUNTIF('Data R2'!P570,"&gt;0")+COUNTIF('Data R2'!R570,"&gt;0")+COUNTIF('Data R2'!T570,"&gt;0")+COUNTIF('Data R2'!V570,"&gt;0")+COUNTIF('Data R2'!X570,"&gt;0"))</f>
        <v/>
      </c>
      <c r="J1566">
        <f>IF('Data R2'!C570="","",IF((COUNTIF('Data R2'!K570,"&gt;0")+COUNTIF('Data R2'!M570,"&gt;0")+COUNTIF('Data R2'!O570,"&gt;0")+COUNTIF('Data R2'!Q570,"&gt;0")+COUNTIF('Data R2'!S570,"&gt;0")+COUNTIF('Data R2'!U570,"&gt;0")+COUNTIF('Data R2'!W570,"&gt;0")+COUNTIF('Data R2'!Y570,"&gt;0"))&gt;0,1,0))</f>
        <v/>
      </c>
      <c r="M1566" t="inlineStr">
        <is>
          <t>Data R</t>
        </is>
      </c>
    </row>
    <row r="1567">
      <c r="A1567" t="inlineStr">
        <is>
          <t>Regional 2</t>
        </is>
      </c>
      <c r="B1567">
        <f>IF('Data R2'!C571="","",'Data R2'!B571)</f>
        <v/>
      </c>
      <c r="C1567">
        <f>IF('Data R2'!C571="","",'Data R2'!C571)</f>
        <v/>
      </c>
      <c r="D1567">
        <f>IF('Data R2'!C571="","",'Data R2'!D571)</f>
        <v/>
      </c>
      <c r="E1567">
        <f>IF('Data R2'!C571="","",'Data R2'!E571)</f>
        <v/>
      </c>
      <c r="F1567">
        <f>IF('Data R2'!C571="","",'Data R2'!F571)</f>
        <v/>
      </c>
      <c r="G1567">
        <f>IF('Data R2'!C571="","",'Data R2'!AD571)</f>
        <v/>
      </c>
      <c r="H1567">
        <f>IF('Data R2'!C571="","",'Data R2'!AC571)</f>
        <v/>
      </c>
      <c r="I1567">
        <f>IF('Data R2'!C571="","",COUNTIF('Data R2'!J571,"&gt;0")+COUNTIF('Data R2'!L571,"&gt;0")+COUNTIF('Data R2'!N571,"&gt;0")+COUNTIF('Data R2'!P571,"&gt;0")+COUNTIF('Data R2'!R571,"&gt;0")+COUNTIF('Data R2'!T571,"&gt;0")+COUNTIF('Data R2'!V571,"&gt;0")+COUNTIF('Data R2'!X571,"&gt;0"))</f>
        <v/>
      </c>
      <c r="J1567">
        <f>IF('Data R2'!C571="","",IF((COUNTIF('Data R2'!K571,"&gt;0")+COUNTIF('Data R2'!M571,"&gt;0")+COUNTIF('Data R2'!O571,"&gt;0")+COUNTIF('Data R2'!Q571,"&gt;0")+COUNTIF('Data R2'!S571,"&gt;0")+COUNTIF('Data R2'!U571,"&gt;0")+COUNTIF('Data R2'!W571,"&gt;0")+COUNTIF('Data R2'!Y571,"&gt;0"))&gt;0,1,0))</f>
        <v/>
      </c>
      <c r="M1567" t="inlineStr">
        <is>
          <t>Data R</t>
        </is>
      </c>
    </row>
    <row r="1568">
      <c r="A1568" t="inlineStr">
        <is>
          <t>Regional 2</t>
        </is>
      </c>
      <c r="B1568">
        <f>IF('Data R2'!C572="","",'Data R2'!B572)</f>
        <v/>
      </c>
      <c r="C1568">
        <f>IF('Data R2'!C572="","",'Data R2'!C572)</f>
        <v/>
      </c>
      <c r="D1568">
        <f>IF('Data R2'!C572="","",'Data R2'!D572)</f>
        <v/>
      </c>
      <c r="E1568">
        <f>IF('Data R2'!C572="","",'Data R2'!E572)</f>
        <v/>
      </c>
      <c r="F1568">
        <f>IF('Data R2'!C572="","",'Data R2'!F572)</f>
        <v/>
      </c>
      <c r="G1568">
        <f>IF('Data R2'!C572="","",'Data R2'!AD572)</f>
        <v/>
      </c>
      <c r="H1568">
        <f>IF('Data R2'!C572="","",'Data R2'!AC572)</f>
        <v/>
      </c>
      <c r="I1568">
        <f>IF('Data R2'!C572="","",COUNTIF('Data R2'!J572,"&gt;0")+COUNTIF('Data R2'!L572,"&gt;0")+COUNTIF('Data R2'!N572,"&gt;0")+COUNTIF('Data R2'!P572,"&gt;0")+COUNTIF('Data R2'!R572,"&gt;0")+COUNTIF('Data R2'!T572,"&gt;0")+COUNTIF('Data R2'!V572,"&gt;0")+COUNTIF('Data R2'!X572,"&gt;0"))</f>
        <v/>
      </c>
      <c r="J1568">
        <f>IF('Data R2'!C572="","",IF((COUNTIF('Data R2'!K572,"&gt;0")+COUNTIF('Data R2'!M572,"&gt;0")+COUNTIF('Data R2'!O572,"&gt;0")+COUNTIF('Data R2'!Q572,"&gt;0")+COUNTIF('Data R2'!S572,"&gt;0")+COUNTIF('Data R2'!U572,"&gt;0")+COUNTIF('Data R2'!W572,"&gt;0")+COUNTIF('Data R2'!Y572,"&gt;0"))&gt;0,1,0))</f>
        <v/>
      </c>
      <c r="M1568" t="inlineStr">
        <is>
          <t>Data R</t>
        </is>
      </c>
    </row>
    <row r="1569">
      <c r="A1569" t="inlineStr">
        <is>
          <t>Regional 2</t>
        </is>
      </c>
      <c r="B1569">
        <f>IF('Data R2'!C573="","",'Data R2'!B573)</f>
        <v/>
      </c>
      <c r="C1569">
        <f>IF('Data R2'!C573="","",'Data R2'!C573)</f>
        <v/>
      </c>
      <c r="D1569">
        <f>IF('Data R2'!C573="","",'Data R2'!D573)</f>
        <v/>
      </c>
      <c r="E1569">
        <f>IF('Data R2'!C573="","",'Data R2'!E573)</f>
        <v/>
      </c>
      <c r="F1569">
        <f>IF('Data R2'!C573="","",'Data R2'!F573)</f>
        <v/>
      </c>
      <c r="G1569">
        <f>IF('Data R2'!C573="","",'Data R2'!AD573)</f>
        <v/>
      </c>
      <c r="H1569">
        <f>IF('Data R2'!C573="","",'Data R2'!AC573)</f>
        <v/>
      </c>
      <c r="I1569">
        <f>IF('Data R2'!C573="","",COUNTIF('Data R2'!J573,"&gt;0")+COUNTIF('Data R2'!L573,"&gt;0")+COUNTIF('Data R2'!N573,"&gt;0")+COUNTIF('Data R2'!P573,"&gt;0")+COUNTIF('Data R2'!R573,"&gt;0")+COUNTIF('Data R2'!T573,"&gt;0")+COUNTIF('Data R2'!V573,"&gt;0")+COUNTIF('Data R2'!X573,"&gt;0"))</f>
        <v/>
      </c>
      <c r="J1569">
        <f>IF('Data R2'!C573="","",IF((COUNTIF('Data R2'!K573,"&gt;0")+COUNTIF('Data R2'!M573,"&gt;0")+COUNTIF('Data R2'!O573,"&gt;0")+COUNTIF('Data R2'!Q573,"&gt;0")+COUNTIF('Data R2'!S573,"&gt;0")+COUNTIF('Data R2'!U573,"&gt;0")+COUNTIF('Data R2'!W573,"&gt;0")+COUNTIF('Data R2'!Y573,"&gt;0"))&gt;0,1,0))</f>
        <v/>
      </c>
      <c r="M1569" t="inlineStr">
        <is>
          <t>Data R</t>
        </is>
      </c>
    </row>
    <row r="1570">
      <c r="A1570" t="inlineStr">
        <is>
          <t>Regional 2</t>
        </is>
      </c>
      <c r="B1570">
        <f>IF('Data R2'!C574="","",'Data R2'!B574)</f>
        <v/>
      </c>
      <c r="C1570">
        <f>IF('Data R2'!C574="","",'Data R2'!C574)</f>
        <v/>
      </c>
      <c r="D1570">
        <f>IF('Data R2'!C574="","",'Data R2'!D574)</f>
        <v/>
      </c>
      <c r="E1570">
        <f>IF('Data R2'!C574="","",'Data R2'!E574)</f>
        <v/>
      </c>
      <c r="F1570">
        <f>IF('Data R2'!C574="","",'Data R2'!F574)</f>
        <v/>
      </c>
      <c r="G1570">
        <f>IF('Data R2'!C574="","",'Data R2'!AD574)</f>
        <v/>
      </c>
      <c r="H1570">
        <f>IF('Data R2'!C574="","",'Data R2'!AC574)</f>
        <v/>
      </c>
      <c r="I1570">
        <f>IF('Data R2'!C574="","",COUNTIF('Data R2'!J574,"&gt;0")+COUNTIF('Data R2'!L574,"&gt;0")+COUNTIF('Data R2'!N574,"&gt;0")+COUNTIF('Data R2'!P574,"&gt;0")+COUNTIF('Data R2'!R574,"&gt;0")+COUNTIF('Data R2'!T574,"&gt;0")+COUNTIF('Data R2'!V574,"&gt;0")+COUNTIF('Data R2'!X574,"&gt;0"))</f>
        <v/>
      </c>
      <c r="J1570">
        <f>IF('Data R2'!C574="","",IF((COUNTIF('Data R2'!K574,"&gt;0")+COUNTIF('Data R2'!M574,"&gt;0")+COUNTIF('Data R2'!O574,"&gt;0")+COUNTIF('Data R2'!Q574,"&gt;0")+COUNTIF('Data R2'!S574,"&gt;0")+COUNTIF('Data R2'!U574,"&gt;0")+COUNTIF('Data R2'!W574,"&gt;0")+COUNTIF('Data R2'!Y574,"&gt;0"))&gt;0,1,0))</f>
        <v/>
      </c>
      <c r="M1570" t="inlineStr">
        <is>
          <t>Data R</t>
        </is>
      </c>
    </row>
    <row r="1571">
      <c r="A1571" t="inlineStr">
        <is>
          <t>Regional 2</t>
        </is>
      </c>
      <c r="B1571">
        <f>IF('Data R2'!C575="","",'Data R2'!B575)</f>
        <v/>
      </c>
      <c r="C1571">
        <f>IF('Data R2'!C575="","",'Data R2'!C575)</f>
        <v/>
      </c>
      <c r="D1571">
        <f>IF('Data R2'!C575="","",'Data R2'!D575)</f>
        <v/>
      </c>
      <c r="E1571">
        <f>IF('Data R2'!C575="","",'Data R2'!E575)</f>
        <v/>
      </c>
      <c r="F1571">
        <f>IF('Data R2'!C575="","",'Data R2'!F575)</f>
        <v/>
      </c>
      <c r="G1571">
        <f>IF('Data R2'!C575="","",'Data R2'!AD575)</f>
        <v/>
      </c>
      <c r="H1571">
        <f>IF('Data R2'!C575="","",'Data R2'!AC575)</f>
        <v/>
      </c>
      <c r="I1571">
        <f>IF('Data R2'!C575="","",COUNTIF('Data R2'!J575,"&gt;0")+COUNTIF('Data R2'!L575,"&gt;0")+COUNTIF('Data R2'!N575,"&gt;0")+COUNTIF('Data R2'!P575,"&gt;0")+COUNTIF('Data R2'!R575,"&gt;0")+COUNTIF('Data R2'!T575,"&gt;0")+COUNTIF('Data R2'!V575,"&gt;0")+COUNTIF('Data R2'!X575,"&gt;0"))</f>
        <v/>
      </c>
      <c r="J1571">
        <f>IF('Data R2'!C575="","",IF((COUNTIF('Data R2'!K575,"&gt;0")+COUNTIF('Data R2'!M575,"&gt;0")+COUNTIF('Data R2'!O575,"&gt;0")+COUNTIF('Data R2'!Q575,"&gt;0")+COUNTIF('Data R2'!S575,"&gt;0")+COUNTIF('Data R2'!U575,"&gt;0")+COUNTIF('Data R2'!W575,"&gt;0")+COUNTIF('Data R2'!Y575,"&gt;0"))&gt;0,1,0))</f>
        <v/>
      </c>
      <c r="M1571" t="inlineStr">
        <is>
          <t>Data R</t>
        </is>
      </c>
    </row>
    <row r="1572">
      <c r="A1572" t="inlineStr">
        <is>
          <t>Regional 2</t>
        </is>
      </c>
      <c r="B1572">
        <f>IF('Data R2'!C576="","",'Data R2'!B576)</f>
        <v/>
      </c>
      <c r="C1572">
        <f>IF('Data R2'!C576="","",'Data R2'!C576)</f>
        <v/>
      </c>
      <c r="D1572">
        <f>IF('Data R2'!C576="","",'Data R2'!D576)</f>
        <v/>
      </c>
      <c r="E1572">
        <f>IF('Data R2'!C576="","",'Data R2'!E576)</f>
        <v/>
      </c>
      <c r="F1572">
        <f>IF('Data R2'!C576="","",'Data R2'!F576)</f>
        <v/>
      </c>
      <c r="G1572">
        <f>IF('Data R2'!C576="","",'Data R2'!AD576)</f>
        <v/>
      </c>
      <c r="H1572">
        <f>IF('Data R2'!C576="","",'Data R2'!AC576)</f>
        <v/>
      </c>
      <c r="I1572">
        <f>IF('Data R2'!C576="","",COUNTIF('Data R2'!J576,"&gt;0")+COUNTIF('Data R2'!L576,"&gt;0")+COUNTIF('Data R2'!N576,"&gt;0")+COUNTIF('Data R2'!P576,"&gt;0")+COUNTIF('Data R2'!R576,"&gt;0")+COUNTIF('Data R2'!T576,"&gt;0")+COUNTIF('Data R2'!V576,"&gt;0")+COUNTIF('Data R2'!X576,"&gt;0"))</f>
        <v/>
      </c>
      <c r="J1572">
        <f>IF('Data R2'!C576="","",IF((COUNTIF('Data R2'!K576,"&gt;0")+COUNTIF('Data R2'!M576,"&gt;0")+COUNTIF('Data R2'!O576,"&gt;0")+COUNTIF('Data R2'!Q576,"&gt;0")+COUNTIF('Data R2'!S576,"&gt;0")+COUNTIF('Data R2'!U576,"&gt;0")+COUNTIF('Data R2'!W576,"&gt;0")+COUNTIF('Data R2'!Y576,"&gt;0"))&gt;0,1,0))</f>
        <v/>
      </c>
      <c r="M1572" t="inlineStr">
        <is>
          <t>Data R</t>
        </is>
      </c>
    </row>
    <row r="1573">
      <c r="A1573" t="inlineStr">
        <is>
          <t>Regional 2</t>
        </is>
      </c>
      <c r="B1573">
        <f>IF('Data R2'!C577="","",'Data R2'!B577)</f>
        <v/>
      </c>
      <c r="C1573">
        <f>IF('Data R2'!C577="","",'Data R2'!C577)</f>
        <v/>
      </c>
      <c r="D1573">
        <f>IF('Data R2'!C577="","",'Data R2'!D577)</f>
        <v/>
      </c>
      <c r="E1573">
        <f>IF('Data R2'!C577="","",'Data R2'!E577)</f>
        <v/>
      </c>
      <c r="F1573">
        <f>IF('Data R2'!C577="","",'Data R2'!F577)</f>
        <v/>
      </c>
      <c r="G1573">
        <f>IF('Data R2'!C577="","",'Data R2'!AD577)</f>
        <v/>
      </c>
      <c r="H1573">
        <f>IF('Data R2'!C577="","",'Data R2'!AC577)</f>
        <v/>
      </c>
      <c r="I1573">
        <f>IF('Data R2'!C577="","",COUNTIF('Data R2'!J577,"&gt;0")+COUNTIF('Data R2'!L577,"&gt;0")+COUNTIF('Data R2'!N577,"&gt;0")+COUNTIF('Data R2'!P577,"&gt;0")+COUNTIF('Data R2'!R577,"&gt;0")+COUNTIF('Data R2'!T577,"&gt;0")+COUNTIF('Data R2'!V577,"&gt;0")+COUNTIF('Data R2'!X577,"&gt;0"))</f>
        <v/>
      </c>
      <c r="J1573">
        <f>IF('Data R2'!C577="","",IF((COUNTIF('Data R2'!K577,"&gt;0")+COUNTIF('Data R2'!M577,"&gt;0")+COUNTIF('Data R2'!O577,"&gt;0")+COUNTIF('Data R2'!Q577,"&gt;0")+COUNTIF('Data R2'!S577,"&gt;0")+COUNTIF('Data R2'!U577,"&gt;0")+COUNTIF('Data R2'!W577,"&gt;0")+COUNTIF('Data R2'!Y577,"&gt;0"))&gt;0,1,0))</f>
        <v/>
      </c>
      <c r="M1573" t="inlineStr">
        <is>
          <t>Data R</t>
        </is>
      </c>
    </row>
    <row r="1574">
      <c r="A1574" t="inlineStr">
        <is>
          <t>Regional 2</t>
        </is>
      </c>
      <c r="B1574">
        <f>IF('Data R2'!C578="","",'Data R2'!B578)</f>
        <v/>
      </c>
      <c r="C1574">
        <f>IF('Data R2'!C578="","",'Data R2'!C578)</f>
        <v/>
      </c>
      <c r="D1574">
        <f>IF('Data R2'!C578="","",'Data R2'!D578)</f>
        <v/>
      </c>
      <c r="E1574">
        <f>IF('Data R2'!C578="","",'Data R2'!E578)</f>
        <v/>
      </c>
      <c r="F1574">
        <f>IF('Data R2'!C578="","",'Data R2'!F578)</f>
        <v/>
      </c>
      <c r="G1574">
        <f>IF('Data R2'!C578="","",'Data R2'!AD578)</f>
        <v/>
      </c>
      <c r="H1574">
        <f>IF('Data R2'!C578="","",'Data R2'!AC578)</f>
        <v/>
      </c>
      <c r="I1574">
        <f>IF('Data R2'!C578="","",COUNTIF('Data R2'!J578,"&gt;0")+COUNTIF('Data R2'!L578,"&gt;0")+COUNTIF('Data R2'!N578,"&gt;0")+COUNTIF('Data R2'!P578,"&gt;0")+COUNTIF('Data R2'!R578,"&gt;0")+COUNTIF('Data R2'!T578,"&gt;0")+COUNTIF('Data R2'!V578,"&gt;0")+COUNTIF('Data R2'!X578,"&gt;0"))</f>
        <v/>
      </c>
      <c r="J1574">
        <f>IF('Data R2'!C578="","",IF((COUNTIF('Data R2'!K578,"&gt;0")+COUNTIF('Data R2'!M578,"&gt;0")+COUNTIF('Data R2'!O578,"&gt;0")+COUNTIF('Data R2'!Q578,"&gt;0")+COUNTIF('Data R2'!S578,"&gt;0")+COUNTIF('Data R2'!U578,"&gt;0")+COUNTIF('Data R2'!W578,"&gt;0")+COUNTIF('Data R2'!Y578,"&gt;0"))&gt;0,1,0))</f>
        <v/>
      </c>
      <c r="M1574" t="inlineStr">
        <is>
          <t>Data R</t>
        </is>
      </c>
    </row>
    <row r="1575">
      <c r="A1575" t="inlineStr">
        <is>
          <t>Regional 2</t>
        </is>
      </c>
      <c r="B1575">
        <f>IF('Data R2'!C579="","",'Data R2'!B579)</f>
        <v/>
      </c>
      <c r="C1575">
        <f>IF('Data R2'!C579="","",'Data R2'!C579)</f>
        <v/>
      </c>
      <c r="D1575">
        <f>IF('Data R2'!C579="","",'Data R2'!D579)</f>
        <v/>
      </c>
      <c r="E1575">
        <f>IF('Data R2'!C579="","",'Data R2'!E579)</f>
        <v/>
      </c>
      <c r="F1575">
        <f>IF('Data R2'!C579="","",'Data R2'!F579)</f>
        <v/>
      </c>
      <c r="G1575">
        <f>IF('Data R2'!C579="","",'Data R2'!AD579)</f>
        <v/>
      </c>
      <c r="H1575">
        <f>IF('Data R2'!C579="","",'Data R2'!AC579)</f>
        <v/>
      </c>
      <c r="I1575">
        <f>IF('Data R2'!C579="","",COUNTIF('Data R2'!J579,"&gt;0")+COUNTIF('Data R2'!L579,"&gt;0")+COUNTIF('Data R2'!N579,"&gt;0")+COUNTIF('Data R2'!P579,"&gt;0")+COUNTIF('Data R2'!R579,"&gt;0")+COUNTIF('Data R2'!T579,"&gt;0")+COUNTIF('Data R2'!V579,"&gt;0")+COUNTIF('Data R2'!X579,"&gt;0"))</f>
        <v/>
      </c>
      <c r="J1575">
        <f>IF('Data R2'!C579="","",IF((COUNTIF('Data R2'!K579,"&gt;0")+COUNTIF('Data R2'!M579,"&gt;0")+COUNTIF('Data R2'!O579,"&gt;0")+COUNTIF('Data R2'!Q579,"&gt;0")+COUNTIF('Data R2'!S579,"&gt;0")+COUNTIF('Data R2'!U579,"&gt;0")+COUNTIF('Data R2'!W579,"&gt;0")+COUNTIF('Data R2'!Y579,"&gt;0"))&gt;0,1,0))</f>
        <v/>
      </c>
      <c r="M1575" t="inlineStr">
        <is>
          <t>Data R</t>
        </is>
      </c>
    </row>
    <row r="1576">
      <c r="A1576" t="inlineStr">
        <is>
          <t>Regional 2</t>
        </is>
      </c>
      <c r="B1576">
        <f>IF('Data R2'!C580="","",'Data R2'!B580)</f>
        <v/>
      </c>
      <c r="C1576">
        <f>IF('Data R2'!C580="","",'Data R2'!C580)</f>
        <v/>
      </c>
      <c r="D1576">
        <f>IF('Data R2'!C580="","",'Data R2'!D580)</f>
        <v/>
      </c>
      <c r="E1576">
        <f>IF('Data R2'!C580="","",'Data R2'!E580)</f>
        <v/>
      </c>
      <c r="F1576">
        <f>IF('Data R2'!C580="","",'Data R2'!F580)</f>
        <v/>
      </c>
      <c r="G1576">
        <f>IF('Data R2'!C580="","",'Data R2'!AD580)</f>
        <v/>
      </c>
      <c r="H1576">
        <f>IF('Data R2'!C580="","",'Data R2'!AC580)</f>
        <v/>
      </c>
      <c r="I1576">
        <f>IF('Data R2'!C580="","",COUNTIF('Data R2'!J580,"&gt;0")+COUNTIF('Data R2'!L580,"&gt;0")+COUNTIF('Data R2'!N580,"&gt;0")+COUNTIF('Data R2'!P580,"&gt;0")+COUNTIF('Data R2'!R580,"&gt;0")+COUNTIF('Data R2'!T580,"&gt;0")+COUNTIF('Data R2'!V580,"&gt;0")+COUNTIF('Data R2'!X580,"&gt;0"))</f>
        <v/>
      </c>
      <c r="J1576">
        <f>IF('Data R2'!C580="","",IF((COUNTIF('Data R2'!K580,"&gt;0")+COUNTIF('Data R2'!M580,"&gt;0")+COUNTIF('Data R2'!O580,"&gt;0")+COUNTIF('Data R2'!Q580,"&gt;0")+COUNTIF('Data R2'!S580,"&gt;0")+COUNTIF('Data R2'!U580,"&gt;0")+COUNTIF('Data R2'!W580,"&gt;0")+COUNTIF('Data R2'!Y580,"&gt;0"))&gt;0,1,0))</f>
        <v/>
      </c>
      <c r="M1576" t="inlineStr">
        <is>
          <t>Data R</t>
        </is>
      </c>
    </row>
    <row r="1577">
      <c r="A1577" t="inlineStr">
        <is>
          <t>Regional 2</t>
        </is>
      </c>
      <c r="B1577">
        <f>IF('Data R2'!C581="","",'Data R2'!B581)</f>
        <v/>
      </c>
      <c r="C1577">
        <f>IF('Data R2'!C581="","",'Data R2'!C581)</f>
        <v/>
      </c>
      <c r="D1577">
        <f>IF('Data R2'!C581="","",'Data R2'!D581)</f>
        <v/>
      </c>
      <c r="E1577">
        <f>IF('Data R2'!C581="","",'Data R2'!E581)</f>
        <v/>
      </c>
      <c r="F1577">
        <f>IF('Data R2'!C581="","",'Data R2'!F581)</f>
        <v/>
      </c>
      <c r="G1577">
        <f>IF('Data R2'!C581="","",'Data R2'!AD581)</f>
        <v/>
      </c>
      <c r="H1577">
        <f>IF('Data R2'!C581="","",'Data R2'!AC581)</f>
        <v/>
      </c>
      <c r="I1577">
        <f>IF('Data R2'!C581="","",COUNTIF('Data R2'!J581,"&gt;0")+COUNTIF('Data R2'!L581,"&gt;0")+COUNTIF('Data R2'!N581,"&gt;0")+COUNTIF('Data R2'!P581,"&gt;0")+COUNTIF('Data R2'!R581,"&gt;0")+COUNTIF('Data R2'!T581,"&gt;0")+COUNTIF('Data R2'!V581,"&gt;0")+COUNTIF('Data R2'!X581,"&gt;0"))</f>
        <v/>
      </c>
      <c r="J1577">
        <f>IF('Data R2'!C581="","",IF((COUNTIF('Data R2'!K581,"&gt;0")+COUNTIF('Data R2'!M581,"&gt;0")+COUNTIF('Data R2'!O581,"&gt;0")+COUNTIF('Data R2'!Q581,"&gt;0")+COUNTIF('Data R2'!S581,"&gt;0")+COUNTIF('Data R2'!U581,"&gt;0")+COUNTIF('Data R2'!W581,"&gt;0")+COUNTIF('Data R2'!Y581,"&gt;0"))&gt;0,1,0))</f>
        <v/>
      </c>
      <c r="M1577" t="inlineStr">
        <is>
          <t>Data R</t>
        </is>
      </c>
    </row>
    <row r="1578">
      <c r="A1578" t="inlineStr">
        <is>
          <t>Regional 2</t>
        </is>
      </c>
      <c r="B1578">
        <f>IF('Data R2'!C582="","",'Data R2'!B582)</f>
        <v/>
      </c>
      <c r="C1578">
        <f>IF('Data R2'!C582="","",'Data R2'!C582)</f>
        <v/>
      </c>
      <c r="D1578">
        <f>IF('Data R2'!C582="","",'Data R2'!D582)</f>
        <v/>
      </c>
      <c r="E1578">
        <f>IF('Data R2'!C582="","",'Data R2'!E582)</f>
        <v/>
      </c>
      <c r="F1578">
        <f>IF('Data R2'!C582="","",'Data R2'!F582)</f>
        <v/>
      </c>
      <c r="G1578">
        <f>IF('Data R2'!C582="","",'Data R2'!AD582)</f>
        <v/>
      </c>
      <c r="H1578">
        <f>IF('Data R2'!C582="","",'Data R2'!AC582)</f>
        <v/>
      </c>
      <c r="I1578">
        <f>IF('Data R2'!C582="","",COUNTIF('Data R2'!J582,"&gt;0")+COUNTIF('Data R2'!L582,"&gt;0")+COUNTIF('Data R2'!N582,"&gt;0")+COUNTIF('Data R2'!P582,"&gt;0")+COUNTIF('Data R2'!R582,"&gt;0")+COUNTIF('Data R2'!T582,"&gt;0")+COUNTIF('Data R2'!V582,"&gt;0")+COUNTIF('Data R2'!X582,"&gt;0"))</f>
        <v/>
      </c>
      <c r="J1578">
        <f>IF('Data R2'!C582="","",IF((COUNTIF('Data R2'!K582,"&gt;0")+COUNTIF('Data R2'!M582,"&gt;0")+COUNTIF('Data R2'!O582,"&gt;0")+COUNTIF('Data R2'!Q582,"&gt;0")+COUNTIF('Data R2'!S582,"&gt;0")+COUNTIF('Data R2'!U582,"&gt;0")+COUNTIF('Data R2'!W582,"&gt;0")+COUNTIF('Data R2'!Y582,"&gt;0"))&gt;0,1,0))</f>
        <v/>
      </c>
      <c r="M1578" t="inlineStr">
        <is>
          <t>Data R</t>
        </is>
      </c>
    </row>
    <row r="1579">
      <c r="A1579" t="inlineStr">
        <is>
          <t>Regional 2</t>
        </is>
      </c>
      <c r="B1579">
        <f>IF('Data R2'!C583="","",'Data R2'!B583)</f>
        <v/>
      </c>
      <c r="C1579">
        <f>IF('Data R2'!C583="","",'Data R2'!C583)</f>
        <v/>
      </c>
      <c r="D1579">
        <f>IF('Data R2'!C583="","",'Data R2'!D583)</f>
        <v/>
      </c>
      <c r="E1579">
        <f>IF('Data R2'!C583="","",'Data R2'!E583)</f>
        <v/>
      </c>
      <c r="F1579">
        <f>IF('Data R2'!C583="","",'Data R2'!F583)</f>
        <v/>
      </c>
      <c r="G1579">
        <f>IF('Data R2'!C583="","",'Data R2'!AD583)</f>
        <v/>
      </c>
      <c r="H1579">
        <f>IF('Data R2'!C583="","",'Data R2'!AC583)</f>
        <v/>
      </c>
      <c r="I1579">
        <f>IF('Data R2'!C583="","",COUNTIF('Data R2'!J583,"&gt;0")+COUNTIF('Data R2'!L583,"&gt;0")+COUNTIF('Data R2'!N583,"&gt;0")+COUNTIF('Data R2'!P583,"&gt;0")+COUNTIF('Data R2'!R583,"&gt;0")+COUNTIF('Data R2'!T583,"&gt;0")+COUNTIF('Data R2'!V583,"&gt;0")+COUNTIF('Data R2'!X583,"&gt;0"))</f>
        <v/>
      </c>
      <c r="J1579">
        <f>IF('Data R2'!C583="","",IF((COUNTIF('Data R2'!K583,"&gt;0")+COUNTIF('Data R2'!M583,"&gt;0")+COUNTIF('Data R2'!O583,"&gt;0")+COUNTIF('Data R2'!Q583,"&gt;0")+COUNTIF('Data R2'!S583,"&gt;0")+COUNTIF('Data R2'!U583,"&gt;0")+COUNTIF('Data R2'!W583,"&gt;0")+COUNTIF('Data R2'!Y583,"&gt;0"))&gt;0,1,0))</f>
        <v/>
      </c>
      <c r="M1579" t="inlineStr">
        <is>
          <t>Data R</t>
        </is>
      </c>
    </row>
    <row r="1580">
      <c r="A1580" t="inlineStr">
        <is>
          <t>Regional 2</t>
        </is>
      </c>
      <c r="B1580">
        <f>IF('Data R2'!C584="","",'Data R2'!B584)</f>
        <v/>
      </c>
      <c r="C1580">
        <f>IF('Data R2'!C584="","",'Data R2'!C584)</f>
        <v/>
      </c>
      <c r="D1580">
        <f>IF('Data R2'!C584="","",'Data R2'!D584)</f>
        <v/>
      </c>
      <c r="E1580">
        <f>IF('Data R2'!C584="","",'Data R2'!E584)</f>
        <v/>
      </c>
      <c r="F1580">
        <f>IF('Data R2'!C584="","",'Data R2'!F584)</f>
        <v/>
      </c>
      <c r="G1580">
        <f>IF('Data R2'!C584="","",'Data R2'!AD584)</f>
        <v/>
      </c>
      <c r="H1580">
        <f>IF('Data R2'!C584="","",'Data R2'!AC584)</f>
        <v/>
      </c>
      <c r="I1580">
        <f>IF('Data R2'!C584="","",COUNTIF('Data R2'!J584,"&gt;0")+COUNTIF('Data R2'!L584,"&gt;0")+COUNTIF('Data R2'!N584,"&gt;0")+COUNTIF('Data R2'!P584,"&gt;0")+COUNTIF('Data R2'!R584,"&gt;0")+COUNTIF('Data R2'!T584,"&gt;0")+COUNTIF('Data R2'!V584,"&gt;0")+COUNTIF('Data R2'!X584,"&gt;0"))</f>
        <v/>
      </c>
      <c r="J1580">
        <f>IF('Data R2'!C584="","",IF((COUNTIF('Data R2'!K584,"&gt;0")+COUNTIF('Data R2'!M584,"&gt;0")+COUNTIF('Data R2'!O584,"&gt;0")+COUNTIF('Data R2'!Q584,"&gt;0")+COUNTIF('Data R2'!S584,"&gt;0")+COUNTIF('Data R2'!U584,"&gt;0")+COUNTIF('Data R2'!W584,"&gt;0")+COUNTIF('Data R2'!Y584,"&gt;0"))&gt;0,1,0))</f>
        <v/>
      </c>
      <c r="M1580" t="inlineStr">
        <is>
          <t>Data R</t>
        </is>
      </c>
    </row>
    <row r="1581">
      <c r="A1581" t="inlineStr">
        <is>
          <t>Regional 2</t>
        </is>
      </c>
      <c r="B1581">
        <f>IF('Data R2'!C585="","",'Data R2'!B585)</f>
        <v/>
      </c>
      <c r="C1581">
        <f>IF('Data R2'!C585="","",'Data R2'!C585)</f>
        <v/>
      </c>
      <c r="D1581">
        <f>IF('Data R2'!C585="","",'Data R2'!D585)</f>
        <v/>
      </c>
      <c r="E1581">
        <f>IF('Data R2'!C585="","",'Data R2'!E585)</f>
        <v/>
      </c>
      <c r="F1581">
        <f>IF('Data R2'!C585="","",'Data R2'!F585)</f>
        <v/>
      </c>
      <c r="G1581">
        <f>IF('Data R2'!C585="","",'Data R2'!AD585)</f>
        <v/>
      </c>
      <c r="H1581">
        <f>IF('Data R2'!C585="","",'Data R2'!AC585)</f>
        <v/>
      </c>
      <c r="I1581">
        <f>IF('Data R2'!C585="","",COUNTIF('Data R2'!J585,"&gt;0")+COUNTIF('Data R2'!L585,"&gt;0")+COUNTIF('Data R2'!N585,"&gt;0")+COUNTIF('Data R2'!P585,"&gt;0")+COUNTIF('Data R2'!R585,"&gt;0")+COUNTIF('Data R2'!T585,"&gt;0")+COUNTIF('Data R2'!V585,"&gt;0")+COUNTIF('Data R2'!X585,"&gt;0"))</f>
        <v/>
      </c>
      <c r="J1581">
        <f>IF('Data R2'!C585="","",IF((COUNTIF('Data R2'!K585,"&gt;0")+COUNTIF('Data R2'!M585,"&gt;0")+COUNTIF('Data R2'!O585,"&gt;0")+COUNTIF('Data R2'!Q585,"&gt;0")+COUNTIF('Data R2'!S585,"&gt;0")+COUNTIF('Data R2'!U585,"&gt;0")+COUNTIF('Data R2'!W585,"&gt;0")+COUNTIF('Data R2'!Y585,"&gt;0"))&gt;0,1,0))</f>
        <v/>
      </c>
      <c r="M1581" t="inlineStr">
        <is>
          <t>Data R</t>
        </is>
      </c>
    </row>
    <row r="1582">
      <c r="A1582" t="inlineStr">
        <is>
          <t>Regional 2</t>
        </is>
      </c>
      <c r="B1582">
        <f>IF('Data R2'!C586="","",'Data R2'!B586)</f>
        <v/>
      </c>
      <c r="C1582">
        <f>IF('Data R2'!C586="","",'Data R2'!C586)</f>
        <v/>
      </c>
      <c r="D1582">
        <f>IF('Data R2'!C586="","",'Data R2'!D586)</f>
        <v/>
      </c>
      <c r="E1582">
        <f>IF('Data R2'!C586="","",'Data R2'!E586)</f>
        <v/>
      </c>
      <c r="F1582">
        <f>IF('Data R2'!C586="","",'Data R2'!F586)</f>
        <v/>
      </c>
      <c r="G1582">
        <f>IF('Data R2'!C586="","",'Data R2'!AD586)</f>
        <v/>
      </c>
      <c r="H1582">
        <f>IF('Data R2'!C586="","",'Data R2'!AC586)</f>
        <v/>
      </c>
      <c r="I1582">
        <f>IF('Data R2'!C586="","",COUNTIF('Data R2'!J586,"&gt;0")+COUNTIF('Data R2'!L586,"&gt;0")+COUNTIF('Data R2'!N586,"&gt;0")+COUNTIF('Data R2'!P586,"&gt;0")+COUNTIF('Data R2'!R586,"&gt;0")+COUNTIF('Data R2'!T586,"&gt;0")+COUNTIF('Data R2'!V586,"&gt;0")+COUNTIF('Data R2'!X586,"&gt;0"))</f>
        <v/>
      </c>
      <c r="J1582">
        <f>IF('Data R2'!C586="","",IF((COUNTIF('Data R2'!K586,"&gt;0")+COUNTIF('Data R2'!M586,"&gt;0")+COUNTIF('Data R2'!O586,"&gt;0")+COUNTIF('Data R2'!Q586,"&gt;0")+COUNTIF('Data R2'!S586,"&gt;0")+COUNTIF('Data R2'!U586,"&gt;0")+COUNTIF('Data R2'!W586,"&gt;0")+COUNTIF('Data R2'!Y586,"&gt;0"))&gt;0,1,0))</f>
        <v/>
      </c>
      <c r="M1582" t="inlineStr">
        <is>
          <t>Data R</t>
        </is>
      </c>
    </row>
    <row r="1583">
      <c r="A1583" t="inlineStr">
        <is>
          <t>Regional 2</t>
        </is>
      </c>
      <c r="B1583">
        <f>IF('Data R2'!C587="","",'Data R2'!B587)</f>
        <v/>
      </c>
      <c r="C1583">
        <f>IF('Data R2'!C587="","",'Data R2'!C587)</f>
        <v/>
      </c>
      <c r="D1583">
        <f>IF('Data R2'!C587="","",'Data R2'!D587)</f>
        <v/>
      </c>
      <c r="E1583">
        <f>IF('Data R2'!C587="","",'Data R2'!E587)</f>
        <v/>
      </c>
      <c r="F1583">
        <f>IF('Data R2'!C587="","",'Data R2'!F587)</f>
        <v/>
      </c>
      <c r="G1583">
        <f>IF('Data R2'!C587="","",'Data R2'!AD587)</f>
        <v/>
      </c>
      <c r="H1583">
        <f>IF('Data R2'!C587="","",'Data R2'!AC587)</f>
        <v/>
      </c>
      <c r="I1583">
        <f>IF('Data R2'!C587="","",COUNTIF('Data R2'!J587,"&gt;0")+COUNTIF('Data R2'!L587,"&gt;0")+COUNTIF('Data R2'!N587,"&gt;0")+COUNTIF('Data R2'!P587,"&gt;0")+COUNTIF('Data R2'!R587,"&gt;0")+COUNTIF('Data R2'!T587,"&gt;0")+COUNTIF('Data R2'!V587,"&gt;0")+COUNTIF('Data R2'!X587,"&gt;0"))</f>
        <v/>
      </c>
      <c r="J1583">
        <f>IF('Data R2'!C587="","",IF((COUNTIF('Data R2'!K587,"&gt;0")+COUNTIF('Data R2'!M587,"&gt;0")+COUNTIF('Data R2'!O587,"&gt;0")+COUNTIF('Data R2'!Q587,"&gt;0")+COUNTIF('Data R2'!S587,"&gt;0")+COUNTIF('Data R2'!U587,"&gt;0")+COUNTIF('Data R2'!W587,"&gt;0")+COUNTIF('Data R2'!Y587,"&gt;0"))&gt;0,1,0))</f>
        <v/>
      </c>
      <c r="M1583" t="inlineStr">
        <is>
          <t>Data R</t>
        </is>
      </c>
    </row>
    <row r="1584">
      <c r="A1584" t="inlineStr">
        <is>
          <t>Regional 2</t>
        </is>
      </c>
      <c r="B1584">
        <f>IF('Data R2'!C588="","",'Data R2'!B588)</f>
        <v/>
      </c>
      <c r="C1584">
        <f>IF('Data R2'!C588="","",'Data R2'!C588)</f>
        <v/>
      </c>
      <c r="D1584">
        <f>IF('Data R2'!C588="","",'Data R2'!D588)</f>
        <v/>
      </c>
      <c r="E1584">
        <f>IF('Data R2'!C588="","",'Data R2'!E588)</f>
        <v/>
      </c>
      <c r="F1584">
        <f>IF('Data R2'!C588="","",'Data R2'!F588)</f>
        <v/>
      </c>
      <c r="G1584">
        <f>IF('Data R2'!C588="","",'Data R2'!AD588)</f>
        <v/>
      </c>
      <c r="H1584">
        <f>IF('Data R2'!C588="","",'Data R2'!AC588)</f>
        <v/>
      </c>
      <c r="I1584">
        <f>IF('Data R2'!C588="","",COUNTIF('Data R2'!J588,"&gt;0")+COUNTIF('Data R2'!L588,"&gt;0")+COUNTIF('Data R2'!N588,"&gt;0")+COUNTIF('Data R2'!P588,"&gt;0")+COUNTIF('Data R2'!R588,"&gt;0")+COUNTIF('Data R2'!T588,"&gt;0")+COUNTIF('Data R2'!V588,"&gt;0")+COUNTIF('Data R2'!X588,"&gt;0"))</f>
        <v/>
      </c>
      <c r="J1584">
        <f>IF('Data R2'!C588="","",IF((COUNTIF('Data R2'!K588,"&gt;0")+COUNTIF('Data R2'!M588,"&gt;0")+COUNTIF('Data R2'!O588,"&gt;0")+COUNTIF('Data R2'!Q588,"&gt;0")+COUNTIF('Data R2'!S588,"&gt;0")+COUNTIF('Data R2'!U588,"&gt;0")+COUNTIF('Data R2'!W588,"&gt;0")+COUNTIF('Data R2'!Y588,"&gt;0"))&gt;0,1,0))</f>
        <v/>
      </c>
      <c r="M1584" t="inlineStr">
        <is>
          <t>Data R</t>
        </is>
      </c>
    </row>
    <row r="1585">
      <c r="A1585" t="inlineStr">
        <is>
          <t>Regional 2</t>
        </is>
      </c>
      <c r="B1585">
        <f>IF('Data R2'!C589="","",'Data R2'!B589)</f>
        <v/>
      </c>
      <c r="C1585">
        <f>IF('Data R2'!C589="","",'Data R2'!C589)</f>
        <v/>
      </c>
      <c r="D1585">
        <f>IF('Data R2'!C589="","",'Data R2'!D589)</f>
        <v/>
      </c>
      <c r="E1585">
        <f>IF('Data R2'!C589="","",'Data R2'!E589)</f>
        <v/>
      </c>
      <c r="F1585">
        <f>IF('Data R2'!C589="","",'Data R2'!F589)</f>
        <v/>
      </c>
      <c r="G1585">
        <f>IF('Data R2'!C589="","",'Data R2'!AD589)</f>
        <v/>
      </c>
      <c r="H1585">
        <f>IF('Data R2'!C589="","",'Data R2'!AC589)</f>
        <v/>
      </c>
      <c r="I1585">
        <f>IF('Data R2'!C589="","",COUNTIF('Data R2'!J589,"&gt;0")+COUNTIF('Data R2'!L589,"&gt;0")+COUNTIF('Data R2'!N589,"&gt;0")+COUNTIF('Data R2'!P589,"&gt;0")+COUNTIF('Data R2'!R589,"&gt;0")+COUNTIF('Data R2'!T589,"&gt;0")+COUNTIF('Data R2'!V589,"&gt;0")+COUNTIF('Data R2'!X589,"&gt;0"))</f>
        <v/>
      </c>
      <c r="J1585">
        <f>IF('Data R2'!C589="","",IF((COUNTIF('Data R2'!K589,"&gt;0")+COUNTIF('Data R2'!M589,"&gt;0")+COUNTIF('Data R2'!O589,"&gt;0")+COUNTIF('Data R2'!Q589,"&gt;0")+COUNTIF('Data R2'!S589,"&gt;0")+COUNTIF('Data R2'!U589,"&gt;0")+COUNTIF('Data R2'!W589,"&gt;0")+COUNTIF('Data R2'!Y589,"&gt;0"))&gt;0,1,0))</f>
        <v/>
      </c>
      <c r="M1585" t="inlineStr">
        <is>
          <t>Data R</t>
        </is>
      </c>
    </row>
    <row r="1586">
      <c r="A1586" t="inlineStr">
        <is>
          <t>Regional 2</t>
        </is>
      </c>
      <c r="B1586">
        <f>IF('Data R2'!C590="","",'Data R2'!B590)</f>
        <v/>
      </c>
      <c r="C1586">
        <f>IF('Data R2'!C590="","",'Data R2'!C590)</f>
        <v/>
      </c>
      <c r="D1586">
        <f>IF('Data R2'!C590="","",'Data R2'!D590)</f>
        <v/>
      </c>
      <c r="E1586">
        <f>IF('Data R2'!C590="","",'Data R2'!E590)</f>
        <v/>
      </c>
      <c r="F1586">
        <f>IF('Data R2'!C590="","",'Data R2'!F590)</f>
        <v/>
      </c>
      <c r="G1586">
        <f>IF('Data R2'!C590="","",'Data R2'!AD590)</f>
        <v/>
      </c>
      <c r="H1586">
        <f>IF('Data R2'!C590="","",'Data R2'!AC590)</f>
        <v/>
      </c>
      <c r="I1586">
        <f>IF('Data R2'!C590="","",COUNTIF('Data R2'!J590,"&gt;0")+COUNTIF('Data R2'!L590,"&gt;0")+COUNTIF('Data R2'!N590,"&gt;0")+COUNTIF('Data R2'!P590,"&gt;0")+COUNTIF('Data R2'!R590,"&gt;0")+COUNTIF('Data R2'!T590,"&gt;0")+COUNTIF('Data R2'!V590,"&gt;0")+COUNTIF('Data R2'!X590,"&gt;0"))</f>
        <v/>
      </c>
      <c r="J1586">
        <f>IF('Data R2'!C590="","",IF((COUNTIF('Data R2'!K590,"&gt;0")+COUNTIF('Data R2'!M590,"&gt;0")+COUNTIF('Data R2'!O590,"&gt;0")+COUNTIF('Data R2'!Q590,"&gt;0")+COUNTIF('Data R2'!S590,"&gt;0")+COUNTIF('Data R2'!U590,"&gt;0")+COUNTIF('Data R2'!W590,"&gt;0")+COUNTIF('Data R2'!Y590,"&gt;0"))&gt;0,1,0))</f>
        <v/>
      </c>
      <c r="M1586" t="inlineStr">
        <is>
          <t>Data R</t>
        </is>
      </c>
    </row>
    <row r="1587">
      <c r="A1587" t="inlineStr">
        <is>
          <t>Regional 2</t>
        </is>
      </c>
      <c r="B1587">
        <f>IF('Data R2'!C591="","",'Data R2'!B591)</f>
        <v/>
      </c>
      <c r="C1587">
        <f>IF('Data R2'!C591="","",'Data R2'!C591)</f>
        <v/>
      </c>
      <c r="D1587">
        <f>IF('Data R2'!C591="","",'Data R2'!D591)</f>
        <v/>
      </c>
      <c r="E1587">
        <f>IF('Data R2'!C591="","",'Data R2'!E591)</f>
        <v/>
      </c>
      <c r="F1587">
        <f>IF('Data R2'!C591="","",'Data R2'!F591)</f>
        <v/>
      </c>
      <c r="G1587">
        <f>IF('Data R2'!C591="","",'Data R2'!AD591)</f>
        <v/>
      </c>
      <c r="H1587">
        <f>IF('Data R2'!C591="","",'Data R2'!AC591)</f>
        <v/>
      </c>
      <c r="I1587">
        <f>IF('Data R2'!C591="","",COUNTIF('Data R2'!J591,"&gt;0")+COUNTIF('Data R2'!L591,"&gt;0")+COUNTIF('Data R2'!N591,"&gt;0")+COUNTIF('Data R2'!P591,"&gt;0")+COUNTIF('Data R2'!R591,"&gt;0")+COUNTIF('Data R2'!T591,"&gt;0")+COUNTIF('Data R2'!V591,"&gt;0")+COUNTIF('Data R2'!X591,"&gt;0"))</f>
        <v/>
      </c>
      <c r="J1587">
        <f>IF('Data R2'!C591="","",IF((COUNTIF('Data R2'!K591,"&gt;0")+COUNTIF('Data R2'!M591,"&gt;0")+COUNTIF('Data R2'!O591,"&gt;0")+COUNTIF('Data R2'!Q591,"&gt;0")+COUNTIF('Data R2'!S591,"&gt;0")+COUNTIF('Data R2'!U591,"&gt;0")+COUNTIF('Data R2'!W591,"&gt;0")+COUNTIF('Data R2'!Y591,"&gt;0"))&gt;0,1,0))</f>
        <v/>
      </c>
      <c r="M1587" t="inlineStr">
        <is>
          <t>Data R</t>
        </is>
      </c>
    </row>
    <row r="1588">
      <c r="A1588" t="inlineStr">
        <is>
          <t>Regional 2</t>
        </is>
      </c>
      <c r="B1588">
        <f>IF('Data R2'!C592="","",'Data R2'!B592)</f>
        <v/>
      </c>
      <c r="C1588">
        <f>IF('Data R2'!C592="","",'Data R2'!C592)</f>
        <v/>
      </c>
      <c r="D1588">
        <f>IF('Data R2'!C592="","",'Data R2'!D592)</f>
        <v/>
      </c>
      <c r="E1588">
        <f>IF('Data R2'!C592="","",'Data R2'!E592)</f>
        <v/>
      </c>
      <c r="F1588">
        <f>IF('Data R2'!C592="","",'Data R2'!F592)</f>
        <v/>
      </c>
      <c r="G1588">
        <f>IF('Data R2'!C592="","",'Data R2'!AD592)</f>
        <v/>
      </c>
      <c r="H1588">
        <f>IF('Data R2'!C592="","",'Data R2'!AC592)</f>
        <v/>
      </c>
      <c r="I1588">
        <f>IF('Data R2'!C592="","",COUNTIF('Data R2'!J592,"&gt;0")+COUNTIF('Data R2'!L592,"&gt;0")+COUNTIF('Data R2'!N592,"&gt;0")+COUNTIF('Data R2'!P592,"&gt;0")+COUNTIF('Data R2'!R592,"&gt;0")+COUNTIF('Data R2'!T592,"&gt;0")+COUNTIF('Data R2'!V592,"&gt;0")+COUNTIF('Data R2'!X592,"&gt;0"))</f>
        <v/>
      </c>
      <c r="J1588">
        <f>IF('Data R2'!C592="","",IF((COUNTIF('Data R2'!K592,"&gt;0")+COUNTIF('Data R2'!M592,"&gt;0")+COUNTIF('Data R2'!O592,"&gt;0")+COUNTIF('Data R2'!Q592,"&gt;0")+COUNTIF('Data R2'!S592,"&gt;0")+COUNTIF('Data R2'!U592,"&gt;0")+COUNTIF('Data R2'!W592,"&gt;0")+COUNTIF('Data R2'!Y592,"&gt;0"))&gt;0,1,0))</f>
        <v/>
      </c>
      <c r="M1588" t="inlineStr">
        <is>
          <t>Data R</t>
        </is>
      </c>
    </row>
    <row r="1589">
      <c r="A1589" t="inlineStr">
        <is>
          <t>Regional 2</t>
        </is>
      </c>
      <c r="B1589">
        <f>IF('Data R2'!C593="","",'Data R2'!B593)</f>
        <v/>
      </c>
      <c r="C1589">
        <f>IF('Data R2'!C593="","",'Data R2'!C593)</f>
        <v/>
      </c>
      <c r="D1589">
        <f>IF('Data R2'!C593="","",'Data R2'!D593)</f>
        <v/>
      </c>
      <c r="E1589">
        <f>IF('Data R2'!C593="","",'Data R2'!E593)</f>
        <v/>
      </c>
      <c r="F1589">
        <f>IF('Data R2'!C593="","",'Data R2'!F593)</f>
        <v/>
      </c>
      <c r="G1589">
        <f>IF('Data R2'!C593="","",'Data R2'!AD593)</f>
        <v/>
      </c>
      <c r="H1589">
        <f>IF('Data R2'!C593="","",'Data R2'!AC593)</f>
        <v/>
      </c>
      <c r="I1589">
        <f>IF('Data R2'!C593="","",COUNTIF('Data R2'!J593,"&gt;0")+COUNTIF('Data R2'!L593,"&gt;0")+COUNTIF('Data R2'!N593,"&gt;0")+COUNTIF('Data R2'!P593,"&gt;0")+COUNTIF('Data R2'!R593,"&gt;0")+COUNTIF('Data R2'!T593,"&gt;0")+COUNTIF('Data R2'!V593,"&gt;0")+COUNTIF('Data R2'!X593,"&gt;0"))</f>
        <v/>
      </c>
      <c r="J1589">
        <f>IF('Data R2'!C593="","",IF((COUNTIF('Data R2'!K593,"&gt;0")+COUNTIF('Data R2'!M593,"&gt;0")+COUNTIF('Data R2'!O593,"&gt;0")+COUNTIF('Data R2'!Q593,"&gt;0")+COUNTIF('Data R2'!S593,"&gt;0")+COUNTIF('Data R2'!U593,"&gt;0")+COUNTIF('Data R2'!W593,"&gt;0")+COUNTIF('Data R2'!Y593,"&gt;0"))&gt;0,1,0))</f>
        <v/>
      </c>
      <c r="M1589" t="inlineStr">
        <is>
          <t>Data R</t>
        </is>
      </c>
    </row>
    <row r="1590">
      <c r="A1590" t="inlineStr">
        <is>
          <t>Regional 2</t>
        </is>
      </c>
      <c r="B1590">
        <f>IF('Data R2'!C594="","",'Data R2'!B594)</f>
        <v/>
      </c>
      <c r="C1590">
        <f>IF('Data R2'!C594="","",'Data R2'!C594)</f>
        <v/>
      </c>
      <c r="D1590">
        <f>IF('Data R2'!C594="","",'Data R2'!D594)</f>
        <v/>
      </c>
      <c r="E1590">
        <f>IF('Data R2'!C594="","",'Data R2'!E594)</f>
        <v/>
      </c>
      <c r="F1590">
        <f>IF('Data R2'!C594="","",'Data R2'!F594)</f>
        <v/>
      </c>
      <c r="G1590">
        <f>IF('Data R2'!C594="","",'Data R2'!AD594)</f>
        <v/>
      </c>
      <c r="H1590">
        <f>IF('Data R2'!C594="","",'Data R2'!AC594)</f>
        <v/>
      </c>
      <c r="I1590">
        <f>IF('Data R2'!C594="","",COUNTIF('Data R2'!J594,"&gt;0")+COUNTIF('Data R2'!L594,"&gt;0")+COUNTIF('Data R2'!N594,"&gt;0")+COUNTIF('Data R2'!P594,"&gt;0")+COUNTIF('Data R2'!R594,"&gt;0")+COUNTIF('Data R2'!T594,"&gt;0")+COUNTIF('Data R2'!V594,"&gt;0")+COUNTIF('Data R2'!X594,"&gt;0"))</f>
        <v/>
      </c>
      <c r="J1590">
        <f>IF('Data R2'!C594="","",IF((COUNTIF('Data R2'!K594,"&gt;0")+COUNTIF('Data R2'!M594,"&gt;0")+COUNTIF('Data R2'!O594,"&gt;0")+COUNTIF('Data R2'!Q594,"&gt;0")+COUNTIF('Data R2'!S594,"&gt;0")+COUNTIF('Data R2'!U594,"&gt;0")+COUNTIF('Data R2'!W594,"&gt;0")+COUNTIF('Data R2'!Y594,"&gt;0"))&gt;0,1,0))</f>
        <v/>
      </c>
      <c r="M1590" t="inlineStr">
        <is>
          <t>Data R</t>
        </is>
      </c>
    </row>
    <row r="1591">
      <c r="A1591" t="inlineStr">
        <is>
          <t>Regional 2</t>
        </is>
      </c>
      <c r="B1591">
        <f>IF('Data R2'!C595="","",'Data R2'!B595)</f>
        <v/>
      </c>
      <c r="C1591">
        <f>IF('Data R2'!C595="","",'Data R2'!C595)</f>
        <v/>
      </c>
      <c r="D1591">
        <f>IF('Data R2'!C595="","",'Data R2'!D595)</f>
        <v/>
      </c>
      <c r="E1591">
        <f>IF('Data R2'!C595="","",'Data R2'!E595)</f>
        <v/>
      </c>
      <c r="F1591">
        <f>IF('Data R2'!C595="","",'Data R2'!F595)</f>
        <v/>
      </c>
      <c r="G1591">
        <f>IF('Data R2'!C595="","",'Data R2'!AD595)</f>
        <v/>
      </c>
      <c r="H1591">
        <f>IF('Data R2'!C595="","",'Data R2'!AC595)</f>
        <v/>
      </c>
      <c r="I1591">
        <f>IF('Data R2'!C595="","",COUNTIF('Data R2'!J595,"&gt;0")+COUNTIF('Data R2'!L595,"&gt;0")+COUNTIF('Data R2'!N595,"&gt;0")+COUNTIF('Data R2'!P595,"&gt;0")+COUNTIF('Data R2'!R595,"&gt;0")+COUNTIF('Data R2'!T595,"&gt;0")+COUNTIF('Data R2'!V595,"&gt;0")+COUNTIF('Data R2'!X595,"&gt;0"))</f>
        <v/>
      </c>
      <c r="J1591">
        <f>IF('Data R2'!C595="","",IF((COUNTIF('Data R2'!K595,"&gt;0")+COUNTIF('Data R2'!M595,"&gt;0")+COUNTIF('Data R2'!O595,"&gt;0")+COUNTIF('Data R2'!Q595,"&gt;0")+COUNTIF('Data R2'!S595,"&gt;0")+COUNTIF('Data R2'!U595,"&gt;0")+COUNTIF('Data R2'!W595,"&gt;0")+COUNTIF('Data R2'!Y595,"&gt;0"))&gt;0,1,0))</f>
        <v/>
      </c>
      <c r="M1591" t="inlineStr">
        <is>
          <t>Data R</t>
        </is>
      </c>
    </row>
    <row r="1592">
      <c r="A1592" t="inlineStr">
        <is>
          <t>Regional 2</t>
        </is>
      </c>
      <c r="B1592">
        <f>IF('Data R2'!C596="","",'Data R2'!B596)</f>
        <v/>
      </c>
      <c r="C1592">
        <f>IF('Data R2'!C596="","",'Data R2'!C596)</f>
        <v/>
      </c>
      <c r="D1592">
        <f>IF('Data R2'!C596="","",'Data R2'!D596)</f>
        <v/>
      </c>
      <c r="E1592">
        <f>IF('Data R2'!C596="","",'Data R2'!E596)</f>
        <v/>
      </c>
      <c r="F1592">
        <f>IF('Data R2'!C596="","",'Data R2'!F596)</f>
        <v/>
      </c>
      <c r="G1592">
        <f>IF('Data R2'!C596="","",'Data R2'!AD596)</f>
        <v/>
      </c>
      <c r="H1592">
        <f>IF('Data R2'!C596="","",'Data R2'!AC596)</f>
        <v/>
      </c>
      <c r="I1592">
        <f>IF('Data R2'!C596="","",COUNTIF('Data R2'!J596,"&gt;0")+COUNTIF('Data R2'!L596,"&gt;0")+COUNTIF('Data R2'!N596,"&gt;0")+COUNTIF('Data R2'!P596,"&gt;0")+COUNTIF('Data R2'!R596,"&gt;0")+COUNTIF('Data R2'!T596,"&gt;0")+COUNTIF('Data R2'!V596,"&gt;0")+COUNTIF('Data R2'!X596,"&gt;0"))</f>
        <v/>
      </c>
      <c r="J1592">
        <f>IF('Data R2'!C596="","",IF((COUNTIF('Data R2'!K596,"&gt;0")+COUNTIF('Data R2'!M596,"&gt;0")+COUNTIF('Data R2'!O596,"&gt;0")+COUNTIF('Data R2'!Q596,"&gt;0")+COUNTIF('Data R2'!S596,"&gt;0")+COUNTIF('Data R2'!U596,"&gt;0")+COUNTIF('Data R2'!W596,"&gt;0")+COUNTIF('Data R2'!Y596,"&gt;0"))&gt;0,1,0))</f>
        <v/>
      </c>
      <c r="M1592" t="inlineStr">
        <is>
          <t>Data R</t>
        </is>
      </c>
    </row>
    <row r="1593">
      <c r="A1593" t="inlineStr">
        <is>
          <t>Regional 2</t>
        </is>
      </c>
      <c r="B1593">
        <f>IF('Data R2'!C597="","",'Data R2'!B597)</f>
        <v/>
      </c>
      <c r="C1593">
        <f>IF('Data R2'!C597="","",'Data R2'!C597)</f>
        <v/>
      </c>
      <c r="D1593">
        <f>IF('Data R2'!C597="","",'Data R2'!D597)</f>
        <v/>
      </c>
      <c r="E1593">
        <f>IF('Data R2'!C597="","",'Data R2'!E597)</f>
        <v/>
      </c>
      <c r="F1593">
        <f>IF('Data R2'!C597="","",'Data R2'!F597)</f>
        <v/>
      </c>
      <c r="G1593">
        <f>IF('Data R2'!C597="","",'Data R2'!AD597)</f>
        <v/>
      </c>
      <c r="H1593">
        <f>IF('Data R2'!C597="","",'Data R2'!AC597)</f>
        <v/>
      </c>
      <c r="I1593">
        <f>IF('Data R2'!C597="","",COUNTIF('Data R2'!J597,"&gt;0")+COUNTIF('Data R2'!L597,"&gt;0")+COUNTIF('Data R2'!N597,"&gt;0")+COUNTIF('Data R2'!P597,"&gt;0")+COUNTIF('Data R2'!R597,"&gt;0")+COUNTIF('Data R2'!T597,"&gt;0")+COUNTIF('Data R2'!V597,"&gt;0")+COUNTIF('Data R2'!X597,"&gt;0"))</f>
        <v/>
      </c>
      <c r="J1593">
        <f>IF('Data R2'!C597="","",IF((COUNTIF('Data R2'!K597,"&gt;0")+COUNTIF('Data R2'!M597,"&gt;0")+COUNTIF('Data R2'!O597,"&gt;0")+COUNTIF('Data R2'!Q597,"&gt;0")+COUNTIF('Data R2'!S597,"&gt;0")+COUNTIF('Data R2'!U597,"&gt;0")+COUNTIF('Data R2'!W597,"&gt;0")+COUNTIF('Data R2'!Y597,"&gt;0"))&gt;0,1,0))</f>
        <v/>
      </c>
      <c r="M1593" t="inlineStr">
        <is>
          <t>Data R</t>
        </is>
      </c>
    </row>
    <row r="1594">
      <c r="A1594" t="inlineStr">
        <is>
          <t>Regional 2</t>
        </is>
      </c>
      <c r="B1594">
        <f>IF('Data R2'!C598="","",'Data R2'!B598)</f>
        <v/>
      </c>
      <c r="C1594">
        <f>IF('Data R2'!C598="","",'Data R2'!C598)</f>
        <v/>
      </c>
      <c r="D1594">
        <f>IF('Data R2'!C598="","",'Data R2'!D598)</f>
        <v/>
      </c>
      <c r="E1594">
        <f>IF('Data R2'!C598="","",'Data R2'!E598)</f>
        <v/>
      </c>
      <c r="F1594">
        <f>IF('Data R2'!C598="","",'Data R2'!F598)</f>
        <v/>
      </c>
      <c r="G1594">
        <f>IF('Data R2'!C598="","",'Data R2'!AD598)</f>
        <v/>
      </c>
      <c r="H1594">
        <f>IF('Data R2'!C598="","",'Data R2'!AC598)</f>
        <v/>
      </c>
      <c r="I1594">
        <f>IF('Data R2'!C598="","",COUNTIF('Data R2'!J598,"&gt;0")+COUNTIF('Data R2'!L598,"&gt;0")+COUNTIF('Data R2'!N598,"&gt;0")+COUNTIF('Data R2'!P598,"&gt;0")+COUNTIF('Data R2'!R598,"&gt;0")+COUNTIF('Data R2'!T598,"&gt;0")+COUNTIF('Data R2'!V598,"&gt;0")+COUNTIF('Data R2'!X598,"&gt;0"))</f>
        <v/>
      </c>
      <c r="J1594">
        <f>IF('Data R2'!C598="","",IF((COUNTIF('Data R2'!K598,"&gt;0")+COUNTIF('Data R2'!M598,"&gt;0")+COUNTIF('Data R2'!O598,"&gt;0")+COUNTIF('Data R2'!Q598,"&gt;0")+COUNTIF('Data R2'!S598,"&gt;0")+COUNTIF('Data R2'!U598,"&gt;0")+COUNTIF('Data R2'!W598,"&gt;0")+COUNTIF('Data R2'!Y598,"&gt;0"))&gt;0,1,0))</f>
        <v/>
      </c>
      <c r="M1594" t="inlineStr">
        <is>
          <t>Data R</t>
        </is>
      </c>
    </row>
    <row r="1595">
      <c r="A1595" t="inlineStr">
        <is>
          <t>Regional 2</t>
        </is>
      </c>
      <c r="B1595">
        <f>IF('Data R2'!C599="","",'Data R2'!B599)</f>
        <v/>
      </c>
      <c r="C1595">
        <f>IF('Data R2'!C599="","",'Data R2'!C599)</f>
        <v/>
      </c>
      <c r="D1595">
        <f>IF('Data R2'!C599="","",'Data R2'!D599)</f>
        <v/>
      </c>
      <c r="E1595">
        <f>IF('Data R2'!C599="","",'Data R2'!E599)</f>
        <v/>
      </c>
      <c r="F1595">
        <f>IF('Data R2'!C599="","",'Data R2'!F599)</f>
        <v/>
      </c>
      <c r="G1595">
        <f>IF('Data R2'!C599="","",'Data R2'!AD599)</f>
        <v/>
      </c>
      <c r="H1595">
        <f>IF('Data R2'!C599="","",'Data R2'!AC599)</f>
        <v/>
      </c>
      <c r="I1595">
        <f>IF('Data R2'!C599="","",COUNTIF('Data R2'!J599,"&gt;0")+COUNTIF('Data R2'!L599,"&gt;0")+COUNTIF('Data R2'!N599,"&gt;0")+COUNTIF('Data R2'!P599,"&gt;0")+COUNTIF('Data R2'!R599,"&gt;0")+COUNTIF('Data R2'!T599,"&gt;0")+COUNTIF('Data R2'!V599,"&gt;0")+COUNTIF('Data R2'!X599,"&gt;0"))</f>
        <v/>
      </c>
      <c r="J1595">
        <f>IF('Data R2'!C599="","",IF((COUNTIF('Data R2'!K599,"&gt;0")+COUNTIF('Data R2'!M599,"&gt;0")+COUNTIF('Data R2'!O599,"&gt;0")+COUNTIF('Data R2'!Q599,"&gt;0")+COUNTIF('Data R2'!S599,"&gt;0")+COUNTIF('Data R2'!U599,"&gt;0")+COUNTIF('Data R2'!W599,"&gt;0")+COUNTIF('Data R2'!Y599,"&gt;0"))&gt;0,1,0))</f>
        <v/>
      </c>
      <c r="M1595" t="inlineStr">
        <is>
          <t>Data R</t>
        </is>
      </c>
    </row>
    <row r="1596">
      <c r="A1596" t="inlineStr">
        <is>
          <t>Regional 2</t>
        </is>
      </c>
      <c r="B1596">
        <f>IF('Data R2'!C600="","",'Data R2'!B600)</f>
        <v/>
      </c>
      <c r="C1596">
        <f>IF('Data R2'!C600="","",'Data R2'!C600)</f>
        <v/>
      </c>
      <c r="D1596">
        <f>IF('Data R2'!C600="","",'Data R2'!D600)</f>
        <v/>
      </c>
      <c r="E1596">
        <f>IF('Data R2'!C600="","",'Data R2'!E600)</f>
        <v/>
      </c>
      <c r="F1596">
        <f>IF('Data R2'!C600="","",'Data R2'!F600)</f>
        <v/>
      </c>
      <c r="G1596">
        <f>IF('Data R2'!C600="","",'Data R2'!AD600)</f>
        <v/>
      </c>
      <c r="H1596">
        <f>IF('Data R2'!C600="","",'Data R2'!AC600)</f>
        <v/>
      </c>
      <c r="I1596">
        <f>IF('Data R2'!C600="","",COUNTIF('Data R2'!J600,"&gt;0")+COUNTIF('Data R2'!L600,"&gt;0")+COUNTIF('Data R2'!N600,"&gt;0")+COUNTIF('Data R2'!P600,"&gt;0")+COUNTIF('Data R2'!R600,"&gt;0")+COUNTIF('Data R2'!T600,"&gt;0")+COUNTIF('Data R2'!V600,"&gt;0")+COUNTIF('Data R2'!X600,"&gt;0"))</f>
        <v/>
      </c>
      <c r="J1596">
        <f>IF('Data R2'!C600="","",IF((COUNTIF('Data R2'!K600,"&gt;0")+COUNTIF('Data R2'!M600,"&gt;0")+COUNTIF('Data R2'!O600,"&gt;0")+COUNTIF('Data R2'!Q600,"&gt;0")+COUNTIF('Data R2'!S600,"&gt;0")+COUNTIF('Data R2'!U600,"&gt;0")+COUNTIF('Data R2'!W600,"&gt;0")+COUNTIF('Data R2'!Y600,"&gt;0"))&gt;0,1,0))</f>
        <v/>
      </c>
      <c r="M1596" t="inlineStr">
        <is>
          <t>Data R</t>
        </is>
      </c>
    </row>
    <row r="1597">
      <c r="A1597" t="inlineStr">
        <is>
          <t>Regional 2</t>
        </is>
      </c>
      <c r="B1597">
        <f>IF('Data R2'!C601="","",'Data R2'!B601)</f>
        <v/>
      </c>
      <c r="C1597">
        <f>IF('Data R2'!C601="","",'Data R2'!C601)</f>
        <v/>
      </c>
      <c r="D1597">
        <f>IF('Data R2'!C601="","",'Data R2'!D601)</f>
        <v/>
      </c>
      <c r="E1597">
        <f>IF('Data R2'!C601="","",'Data R2'!E601)</f>
        <v/>
      </c>
      <c r="F1597">
        <f>IF('Data R2'!C601="","",'Data R2'!F601)</f>
        <v/>
      </c>
      <c r="G1597">
        <f>IF('Data R2'!C601="","",'Data R2'!AD601)</f>
        <v/>
      </c>
      <c r="H1597">
        <f>IF('Data R2'!C601="","",'Data R2'!AC601)</f>
        <v/>
      </c>
      <c r="I1597">
        <f>IF('Data R2'!C601="","",COUNTIF('Data R2'!J601,"&gt;0")+COUNTIF('Data R2'!L601,"&gt;0")+COUNTIF('Data R2'!N601,"&gt;0")+COUNTIF('Data R2'!P601,"&gt;0")+COUNTIF('Data R2'!R601,"&gt;0")+COUNTIF('Data R2'!T601,"&gt;0")+COUNTIF('Data R2'!V601,"&gt;0")+COUNTIF('Data R2'!X601,"&gt;0"))</f>
        <v/>
      </c>
      <c r="J1597">
        <f>IF('Data R2'!C601="","",IF((COUNTIF('Data R2'!K601,"&gt;0")+COUNTIF('Data R2'!M601,"&gt;0")+COUNTIF('Data R2'!O601,"&gt;0")+COUNTIF('Data R2'!Q601,"&gt;0")+COUNTIF('Data R2'!S601,"&gt;0")+COUNTIF('Data R2'!U601,"&gt;0")+COUNTIF('Data R2'!W601,"&gt;0")+COUNTIF('Data R2'!Y601,"&gt;0"))&gt;0,1,0))</f>
        <v/>
      </c>
      <c r="M1597" t="inlineStr">
        <is>
          <t>Data R</t>
        </is>
      </c>
    </row>
    <row r="1598">
      <c r="A1598" t="inlineStr">
        <is>
          <t>Regional 2</t>
        </is>
      </c>
      <c r="B1598">
        <f>IF('Data R2'!C602="","",'Data R2'!B602)</f>
        <v/>
      </c>
      <c r="C1598">
        <f>IF('Data R2'!C602="","",'Data R2'!C602)</f>
        <v/>
      </c>
      <c r="D1598">
        <f>IF('Data R2'!C602="","",'Data R2'!D602)</f>
        <v/>
      </c>
      <c r="E1598">
        <f>IF('Data R2'!C602="","",'Data R2'!E602)</f>
        <v/>
      </c>
      <c r="F1598">
        <f>IF('Data R2'!C602="","",'Data R2'!F602)</f>
        <v/>
      </c>
      <c r="G1598">
        <f>IF('Data R2'!C602="","",'Data R2'!AD602)</f>
        <v/>
      </c>
      <c r="H1598">
        <f>IF('Data R2'!C602="","",'Data R2'!AC602)</f>
        <v/>
      </c>
      <c r="I1598">
        <f>IF('Data R2'!C602="","",COUNTIF('Data R2'!J602,"&gt;0")+COUNTIF('Data R2'!L602,"&gt;0")+COUNTIF('Data R2'!N602,"&gt;0")+COUNTIF('Data R2'!P602,"&gt;0")+COUNTIF('Data R2'!R602,"&gt;0")+COUNTIF('Data R2'!T602,"&gt;0")+COUNTIF('Data R2'!V602,"&gt;0")+COUNTIF('Data R2'!X602,"&gt;0"))</f>
        <v/>
      </c>
      <c r="J1598">
        <f>IF('Data R2'!C602="","",IF((COUNTIF('Data R2'!K602,"&gt;0")+COUNTIF('Data R2'!M602,"&gt;0")+COUNTIF('Data R2'!O602,"&gt;0")+COUNTIF('Data R2'!Q602,"&gt;0")+COUNTIF('Data R2'!S602,"&gt;0")+COUNTIF('Data R2'!U602,"&gt;0")+COUNTIF('Data R2'!W602,"&gt;0")+COUNTIF('Data R2'!Y602,"&gt;0"))&gt;0,1,0))</f>
        <v/>
      </c>
      <c r="M1598" t="inlineStr">
        <is>
          <t>Data R</t>
        </is>
      </c>
    </row>
    <row r="1599">
      <c r="A1599" t="inlineStr">
        <is>
          <t>Regional 2</t>
        </is>
      </c>
      <c r="B1599">
        <f>IF('Data R2'!C603="","",'Data R2'!B603)</f>
        <v/>
      </c>
      <c r="C1599">
        <f>IF('Data R2'!C603="","",'Data R2'!C603)</f>
        <v/>
      </c>
      <c r="D1599">
        <f>IF('Data R2'!C603="","",'Data R2'!D603)</f>
        <v/>
      </c>
      <c r="E1599">
        <f>IF('Data R2'!C603="","",'Data R2'!E603)</f>
        <v/>
      </c>
      <c r="F1599">
        <f>IF('Data R2'!C603="","",'Data R2'!F603)</f>
        <v/>
      </c>
      <c r="G1599">
        <f>IF('Data R2'!C603="","",'Data R2'!AD603)</f>
        <v/>
      </c>
      <c r="H1599">
        <f>IF('Data R2'!C603="","",'Data R2'!AC603)</f>
        <v/>
      </c>
      <c r="I1599">
        <f>IF('Data R2'!C603="","",COUNTIF('Data R2'!J603,"&gt;0")+COUNTIF('Data R2'!L603,"&gt;0")+COUNTIF('Data R2'!N603,"&gt;0")+COUNTIF('Data R2'!P603,"&gt;0")+COUNTIF('Data R2'!R603,"&gt;0")+COUNTIF('Data R2'!T603,"&gt;0")+COUNTIF('Data R2'!V603,"&gt;0")+COUNTIF('Data R2'!X603,"&gt;0"))</f>
        <v/>
      </c>
      <c r="J1599">
        <f>IF('Data R2'!C603="","",IF((COUNTIF('Data R2'!K603,"&gt;0")+COUNTIF('Data R2'!M603,"&gt;0")+COUNTIF('Data R2'!O603,"&gt;0")+COUNTIF('Data R2'!Q603,"&gt;0")+COUNTIF('Data R2'!S603,"&gt;0")+COUNTIF('Data R2'!U603,"&gt;0")+COUNTIF('Data R2'!W603,"&gt;0")+COUNTIF('Data R2'!Y603,"&gt;0"))&gt;0,1,0))</f>
        <v/>
      </c>
      <c r="M1599" t="inlineStr">
        <is>
          <t>Data R</t>
        </is>
      </c>
    </row>
    <row r="1600">
      <c r="A1600" t="inlineStr">
        <is>
          <t>Regional 2</t>
        </is>
      </c>
      <c r="B1600">
        <f>IF('Data R2'!C604="","",'Data R2'!B604)</f>
        <v/>
      </c>
      <c r="C1600">
        <f>IF('Data R2'!C604="","",'Data R2'!C604)</f>
        <v/>
      </c>
      <c r="D1600">
        <f>IF('Data R2'!C604="","",'Data R2'!D604)</f>
        <v/>
      </c>
      <c r="E1600">
        <f>IF('Data R2'!C604="","",'Data R2'!E604)</f>
        <v/>
      </c>
      <c r="F1600">
        <f>IF('Data R2'!C604="","",'Data R2'!F604)</f>
        <v/>
      </c>
      <c r="G1600">
        <f>IF('Data R2'!C604="","",'Data R2'!AD604)</f>
        <v/>
      </c>
      <c r="H1600">
        <f>IF('Data R2'!C604="","",'Data R2'!AC604)</f>
        <v/>
      </c>
      <c r="I1600">
        <f>IF('Data R2'!C604="","",COUNTIF('Data R2'!J604,"&gt;0")+COUNTIF('Data R2'!L604,"&gt;0")+COUNTIF('Data R2'!N604,"&gt;0")+COUNTIF('Data R2'!P604,"&gt;0")+COUNTIF('Data R2'!R604,"&gt;0")+COUNTIF('Data R2'!T604,"&gt;0")+COUNTIF('Data R2'!V604,"&gt;0")+COUNTIF('Data R2'!X604,"&gt;0"))</f>
        <v/>
      </c>
      <c r="J1600">
        <f>IF('Data R2'!C604="","",IF((COUNTIF('Data R2'!K604,"&gt;0")+COUNTIF('Data R2'!M604,"&gt;0")+COUNTIF('Data R2'!O604,"&gt;0")+COUNTIF('Data R2'!Q604,"&gt;0")+COUNTIF('Data R2'!S604,"&gt;0")+COUNTIF('Data R2'!U604,"&gt;0")+COUNTIF('Data R2'!W604,"&gt;0")+COUNTIF('Data R2'!Y604,"&gt;0"))&gt;0,1,0))</f>
        <v/>
      </c>
      <c r="M1600" t="inlineStr">
        <is>
          <t>Data R</t>
        </is>
      </c>
    </row>
    <row r="1601">
      <c r="A1601" t="inlineStr">
        <is>
          <t>Regional 2</t>
        </is>
      </c>
      <c r="B1601">
        <f>IF('Data R2'!C605="","",'Data R2'!B605)</f>
        <v/>
      </c>
      <c r="C1601">
        <f>IF('Data R2'!C605="","",'Data R2'!C605)</f>
        <v/>
      </c>
      <c r="D1601">
        <f>IF('Data R2'!C605="","",'Data R2'!D605)</f>
        <v/>
      </c>
      <c r="E1601">
        <f>IF('Data R2'!C605="","",'Data R2'!E605)</f>
        <v/>
      </c>
      <c r="F1601">
        <f>IF('Data R2'!C605="","",'Data R2'!F605)</f>
        <v/>
      </c>
      <c r="G1601">
        <f>IF('Data R2'!C605="","",'Data R2'!AD605)</f>
        <v/>
      </c>
      <c r="H1601">
        <f>IF('Data R2'!C605="","",'Data R2'!AC605)</f>
        <v/>
      </c>
      <c r="I1601">
        <f>IF('Data R2'!C605="","",COUNTIF('Data R2'!J605,"&gt;0")+COUNTIF('Data R2'!L605,"&gt;0")+COUNTIF('Data R2'!N605,"&gt;0")+COUNTIF('Data R2'!P605,"&gt;0")+COUNTIF('Data R2'!R605,"&gt;0")+COUNTIF('Data R2'!T605,"&gt;0")+COUNTIF('Data R2'!V605,"&gt;0")+COUNTIF('Data R2'!X605,"&gt;0"))</f>
        <v/>
      </c>
      <c r="J1601">
        <f>IF('Data R2'!C605="","",IF((COUNTIF('Data R2'!K605,"&gt;0")+COUNTIF('Data R2'!M605,"&gt;0")+COUNTIF('Data R2'!O605,"&gt;0")+COUNTIF('Data R2'!Q605,"&gt;0")+COUNTIF('Data R2'!S605,"&gt;0")+COUNTIF('Data R2'!U605,"&gt;0")+COUNTIF('Data R2'!W605,"&gt;0")+COUNTIF('Data R2'!Y605,"&gt;0"))&gt;0,1,0))</f>
        <v/>
      </c>
      <c r="M1601" t="inlineStr">
        <is>
          <t>Data R</t>
        </is>
      </c>
    </row>
    <row r="1602">
      <c r="A1602" t="inlineStr">
        <is>
          <t>Regional 2</t>
        </is>
      </c>
      <c r="B1602">
        <f>IF('Data R2'!C606="","",'Data R2'!B606)</f>
        <v/>
      </c>
      <c r="C1602">
        <f>IF('Data R2'!C606="","",'Data R2'!C606)</f>
        <v/>
      </c>
      <c r="D1602">
        <f>IF('Data R2'!C606="","",'Data R2'!D606)</f>
        <v/>
      </c>
      <c r="E1602">
        <f>IF('Data R2'!C606="","",'Data R2'!E606)</f>
        <v/>
      </c>
      <c r="F1602">
        <f>IF('Data R2'!C606="","",'Data R2'!F606)</f>
        <v/>
      </c>
      <c r="G1602">
        <f>IF('Data R2'!C606="","",'Data R2'!AD606)</f>
        <v/>
      </c>
      <c r="H1602">
        <f>IF('Data R2'!C606="","",'Data R2'!AC606)</f>
        <v/>
      </c>
      <c r="I1602">
        <f>IF('Data R2'!C606="","",COUNTIF('Data R2'!J606,"&gt;0")+COUNTIF('Data R2'!L606,"&gt;0")+COUNTIF('Data R2'!N606,"&gt;0")+COUNTIF('Data R2'!P606,"&gt;0")+COUNTIF('Data R2'!R606,"&gt;0")+COUNTIF('Data R2'!T606,"&gt;0")+COUNTIF('Data R2'!V606,"&gt;0")+COUNTIF('Data R2'!X606,"&gt;0"))</f>
        <v/>
      </c>
      <c r="J1602">
        <f>IF('Data R2'!C606="","",IF((COUNTIF('Data R2'!K606,"&gt;0")+COUNTIF('Data R2'!M606,"&gt;0")+COUNTIF('Data R2'!O606,"&gt;0")+COUNTIF('Data R2'!Q606,"&gt;0")+COUNTIF('Data R2'!S606,"&gt;0")+COUNTIF('Data R2'!U606,"&gt;0")+COUNTIF('Data R2'!W606,"&gt;0")+COUNTIF('Data R2'!Y606,"&gt;0"))&gt;0,1,0))</f>
        <v/>
      </c>
      <c r="M1602" t="inlineStr">
        <is>
          <t>Data R</t>
        </is>
      </c>
    </row>
    <row r="1603">
      <c r="A1603" t="inlineStr">
        <is>
          <t>Regional 2</t>
        </is>
      </c>
      <c r="B1603">
        <f>IF('Data R2'!C607="","",'Data R2'!B607)</f>
        <v/>
      </c>
      <c r="C1603">
        <f>IF('Data R2'!C607="","",'Data R2'!C607)</f>
        <v/>
      </c>
      <c r="D1603">
        <f>IF('Data R2'!C607="","",'Data R2'!D607)</f>
        <v/>
      </c>
      <c r="E1603">
        <f>IF('Data R2'!C607="","",'Data R2'!E607)</f>
        <v/>
      </c>
      <c r="F1603">
        <f>IF('Data R2'!C607="","",'Data R2'!F607)</f>
        <v/>
      </c>
      <c r="G1603">
        <f>IF('Data R2'!C607="","",'Data R2'!AD607)</f>
        <v/>
      </c>
      <c r="H1603">
        <f>IF('Data R2'!C607="","",'Data R2'!AC607)</f>
        <v/>
      </c>
      <c r="I1603">
        <f>IF('Data R2'!C607="","",COUNTIF('Data R2'!J607,"&gt;0")+COUNTIF('Data R2'!L607,"&gt;0")+COUNTIF('Data R2'!N607,"&gt;0")+COUNTIF('Data R2'!P607,"&gt;0")+COUNTIF('Data R2'!R607,"&gt;0")+COUNTIF('Data R2'!T607,"&gt;0")+COUNTIF('Data R2'!V607,"&gt;0")+COUNTIF('Data R2'!X607,"&gt;0"))</f>
        <v/>
      </c>
      <c r="J1603">
        <f>IF('Data R2'!C607="","",IF((COUNTIF('Data R2'!K607,"&gt;0")+COUNTIF('Data R2'!M607,"&gt;0")+COUNTIF('Data R2'!O607,"&gt;0")+COUNTIF('Data R2'!Q607,"&gt;0")+COUNTIF('Data R2'!S607,"&gt;0")+COUNTIF('Data R2'!U607,"&gt;0")+COUNTIF('Data R2'!W607,"&gt;0")+COUNTIF('Data R2'!Y607,"&gt;0"))&gt;0,1,0))</f>
        <v/>
      </c>
      <c r="M1603" t="inlineStr">
        <is>
          <t>Data R</t>
        </is>
      </c>
    </row>
    <row r="1604">
      <c r="A1604" t="inlineStr">
        <is>
          <t>Regional 2</t>
        </is>
      </c>
      <c r="B1604">
        <f>IF('Data R2'!C608="","",'Data R2'!B608)</f>
        <v/>
      </c>
      <c r="C1604">
        <f>IF('Data R2'!C608="","",'Data R2'!C608)</f>
        <v/>
      </c>
      <c r="D1604">
        <f>IF('Data R2'!C608="","",'Data R2'!D608)</f>
        <v/>
      </c>
      <c r="E1604">
        <f>IF('Data R2'!C608="","",'Data R2'!E608)</f>
        <v/>
      </c>
      <c r="F1604">
        <f>IF('Data R2'!C608="","",'Data R2'!F608)</f>
        <v/>
      </c>
      <c r="G1604">
        <f>IF('Data R2'!C608="","",'Data R2'!AD608)</f>
        <v/>
      </c>
      <c r="H1604">
        <f>IF('Data R2'!C608="","",'Data R2'!AC608)</f>
        <v/>
      </c>
      <c r="I1604">
        <f>IF('Data R2'!C608="","",COUNTIF('Data R2'!J608,"&gt;0")+COUNTIF('Data R2'!L608,"&gt;0")+COUNTIF('Data R2'!N608,"&gt;0")+COUNTIF('Data R2'!P608,"&gt;0")+COUNTIF('Data R2'!R608,"&gt;0")+COUNTIF('Data R2'!T608,"&gt;0")+COUNTIF('Data R2'!V608,"&gt;0")+COUNTIF('Data R2'!X608,"&gt;0"))</f>
        <v/>
      </c>
      <c r="J1604">
        <f>IF('Data R2'!C608="","",IF((COUNTIF('Data R2'!K608,"&gt;0")+COUNTIF('Data R2'!M608,"&gt;0")+COUNTIF('Data R2'!O608,"&gt;0")+COUNTIF('Data R2'!Q608,"&gt;0")+COUNTIF('Data R2'!S608,"&gt;0")+COUNTIF('Data R2'!U608,"&gt;0")+COUNTIF('Data R2'!W608,"&gt;0")+COUNTIF('Data R2'!Y608,"&gt;0"))&gt;0,1,0))</f>
        <v/>
      </c>
      <c r="M1604" t="inlineStr">
        <is>
          <t>Data R</t>
        </is>
      </c>
    </row>
    <row r="1605">
      <c r="A1605" t="inlineStr">
        <is>
          <t>Regional 2</t>
        </is>
      </c>
      <c r="B1605">
        <f>IF('Data R2'!C609="","",'Data R2'!B609)</f>
        <v/>
      </c>
      <c r="C1605">
        <f>IF('Data R2'!C609="","",'Data R2'!C609)</f>
        <v/>
      </c>
      <c r="D1605">
        <f>IF('Data R2'!C609="","",'Data R2'!D609)</f>
        <v/>
      </c>
      <c r="E1605">
        <f>IF('Data R2'!C609="","",'Data R2'!E609)</f>
        <v/>
      </c>
      <c r="F1605">
        <f>IF('Data R2'!C609="","",'Data R2'!F609)</f>
        <v/>
      </c>
      <c r="G1605">
        <f>IF('Data R2'!C609="","",'Data R2'!AD609)</f>
        <v/>
      </c>
      <c r="H1605">
        <f>IF('Data R2'!C609="","",'Data R2'!AC609)</f>
        <v/>
      </c>
      <c r="I1605">
        <f>IF('Data R2'!C609="","",COUNTIF('Data R2'!J609,"&gt;0")+COUNTIF('Data R2'!L609,"&gt;0")+COUNTIF('Data R2'!N609,"&gt;0")+COUNTIF('Data R2'!P609,"&gt;0")+COUNTIF('Data R2'!R609,"&gt;0")+COUNTIF('Data R2'!T609,"&gt;0")+COUNTIF('Data R2'!V609,"&gt;0")+COUNTIF('Data R2'!X609,"&gt;0"))</f>
        <v/>
      </c>
      <c r="J1605">
        <f>IF('Data R2'!C609="","",IF((COUNTIF('Data R2'!K609,"&gt;0")+COUNTIF('Data R2'!M609,"&gt;0")+COUNTIF('Data R2'!O609,"&gt;0")+COUNTIF('Data R2'!Q609,"&gt;0")+COUNTIF('Data R2'!S609,"&gt;0")+COUNTIF('Data R2'!U609,"&gt;0")+COUNTIF('Data R2'!W609,"&gt;0")+COUNTIF('Data R2'!Y609,"&gt;0"))&gt;0,1,0))</f>
        <v/>
      </c>
      <c r="M1605" t="inlineStr">
        <is>
          <t>Data R</t>
        </is>
      </c>
    </row>
    <row r="1606">
      <c r="A1606" t="inlineStr">
        <is>
          <t>Regional 2</t>
        </is>
      </c>
      <c r="B1606">
        <f>IF('Data R2'!C610="","",'Data R2'!B610)</f>
        <v/>
      </c>
      <c r="C1606">
        <f>IF('Data R2'!C610="","",'Data R2'!C610)</f>
        <v/>
      </c>
      <c r="D1606">
        <f>IF('Data R2'!C610="","",'Data R2'!D610)</f>
        <v/>
      </c>
      <c r="E1606">
        <f>IF('Data R2'!C610="","",'Data R2'!E610)</f>
        <v/>
      </c>
      <c r="F1606">
        <f>IF('Data R2'!C610="","",'Data R2'!F610)</f>
        <v/>
      </c>
      <c r="G1606">
        <f>IF('Data R2'!C610="","",'Data R2'!AD610)</f>
        <v/>
      </c>
      <c r="H1606">
        <f>IF('Data R2'!C610="","",'Data R2'!AC610)</f>
        <v/>
      </c>
      <c r="I1606">
        <f>IF('Data R2'!C610="","",COUNTIF('Data R2'!J610,"&gt;0")+COUNTIF('Data R2'!L610,"&gt;0")+COUNTIF('Data R2'!N610,"&gt;0")+COUNTIF('Data R2'!P610,"&gt;0")+COUNTIF('Data R2'!R610,"&gt;0")+COUNTIF('Data R2'!T610,"&gt;0")+COUNTIF('Data R2'!V610,"&gt;0")+COUNTIF('Data R2'!X610,"&gt;0"))</f>
        <v/>
      </c>
      <c r="J1606">
        <f>IF('Data R2'!C610="","",IF((COUNTIF('Data R2'!K610,"&gt;0")+COUNTIF('Data R2'!M610,"&gt;0")+COUNTIF('Data R2'!O610,"&gt;0")+COUNTIF('Data R2'!Q610,"&gt;0")+COUNTIF('Data R2'!S610,"&gt;0")+COUNTIF('Data R2'!U610,"&gt;0")+COUNTIF('Data R2'!W610,"&gt;0")+COUNTIF('Data R2'!Y610,"&gt;0"))&gt;0,1,0))</f>
        <v/>
      </c>
      <c r="M1606" t="inlineStr">
        <is>
          <t>Data R</t>
        </is>
      </c>
    </row>
    <row r="1607">
      <c r="A1607" t="inlineStr">
        <is>
          <t>Regional 2</t>
        </is>
      </c>
      <c r="B1607">
        <f>IF('Data R2'!C611="","",'Data R2'!B611)</f>
        <v/>
      </c>
      <c r="C1607">
        <f>IF('Data R2'!C611="","",'Data R2'!C611)</f>
        <v/>
      </c>
      <c r="D1607">
        <f>IF('Data R2'!C611="","",'Data R2'!D611)</f>
        <v/>
      </c>
      <c r="E1607">
        <f>IF('Data R2'!C611="","",'Data R2'!E611)</f>
        <v/>
      </c>
      <c r="F1607">
        <f>IF('Data R2'!C611="","",'Data R2'!F611)</f>
        <v/>
      </c>
      <c r="G1607">
        <f>IF('Data R2'!C611="","",'Data R2'!AD611)</f>
        <v/>
      </c>
      <c r="H1607">
        <f>IF('Data R2'!C611="","",'Data R2'!AC611)</f>
        <v/>
      </c>
      <c r="I1607">
        <f>IF('Data R2'!C611="","",COUNTIF('Data R2'!J611,"&gt;0")+COUNTIF('Data R2'!L611,"&gt;0")+COUNTIF('Data R2'!N611,"&gt;0")+COUNTIF('Data R2'!P611,"&gt;0")+COUNTIF('Data R2'!R611,"&gt;0")+COUNTIF('Data R2'!T611,"&gt;0")+COUNTIF('Data R2'!V611,"&gt;0")+COUNTIF('Data R2'!X611,"&gt;0"))</f>
        <v/>
      </c>
      <c r="J1607">
        <f>IF('Data R2'!C611="","",IF((COUNTIF('Data R2'!K611,"&gt;0")+COUNTIF('Data R2'!M611,"&gt;0")+COUNTIF('Data R2'!O611,"&gt;0")+COUNTIF('Data R2'!Q611,"&gt;0")+COUNTIF('Data R2'!S611,"&gt;0")+COUNTIF('Data R2'!U611,"&gt;0")+COUNTIF('Data R2'!W611,"&gt;0")+COUNTIF('Data R2'!Y611,"&gt;0"))&gt;0,1,0))</f>
        <v/>
      </c>
      <c r="M1607" t="inlineStr">
        <is>
          <t>Data R</t>
        </is>
      </c>
    </row>
    <row r="1608">
      <c r="A1608" t="inlineStr">
        <is>
          <t>Regional 2</t>
        </is>
      </c>
      <c r="B1608">
        <f>IF('Data R2'!C612="","",'Data R2'!B612)</f>
        <v/>
      </c>
      <c r="C1608">
        <f>IF('Data R2'!C612="","",'Data R2'!C612)</f>
        <v/>
      </c>
      <c r="D1608">
        <f>IF('Data R2'!C612="","",'Data R2'!D612)</f>
        <v/>
      </c>
      <c r="E1608">
        <f>IF('Data R2'!C612="","",'Data R2'!E612)</f>
        <v/>
      </c>
      <c r="F1608">
        <f>IF('Data R2'!C612="","",'Data R2'!F612)</f>
        <v/>
      </c>
      <c r="G1608">
        <f>IF('Data R2'!C612="","",'Data R2'!AD612)</f>
        <v/>
      </c>
      <c r="H1608">
        <f>IF('Data R2'!C612="","",'Data R2'!AC612)</f>
        <v/>
      </c>
      <c r="I1608">
        <f>IF('Data R2'!C612="","",COUNTIF('Data R2'!J612,"&gt;0")+COUNTIF('Data R2'!L612,"&gt;0")+COUNTIF('Data R2'!N612,"&gt;0")+COUNTIF('Data R2'!P612,"&gt;0")+COUNTIF('Data R2'!R612,"&gt;0")+COUNTIF('Data R2'!T612,"&gt;0")+COUNTIF('Data R2'!V612,"&gt;0")+COUNTIF('Data R2'!X612,"&gt;0"))</f>
        <v/>
      </c>
      <c r="J1608">
        <f>IF('Data R2'!C612="","",IF((COUNTIF('Data R2'!K612,"&gt;0")+COUNTIF('Data R2'!M612,"&gt;0")+COUNTIF('Data R2'!O612,"&gt;0")+COUNTIF('Data R2'!Q612,"&gt;0")+COUNTIF('Data R2'!S612,"&gt;0")+COUNTIF('Data R2'!U612,"&gt;0")+COUNTIF('Data R2'!W612,"&gt;0")+COUNTIF('Data R2'!Y612,"&gt;0"))&gt;0,1,0))</f>
        <v/>
      </c>
      <c r="M1608" t="inlineStr">
        <is>
          <t>Data R</t>
        </is>
      </c>
    </row>
    <row r="1609">
      <c r="A1609" t="inlineStr">
        <is>
          <t>Regional 2</t>
        </is>
      </c>
      <c r="B1609">
        <f>IF('Data R2'!C613="","",'Data R2'!B613)</f>
        <v/>
      </c>
      <c r="C1609">
        <f>IF('Data R2'!C613="","",'Data R2'!C613)</f>
        <v/>
      </c>
      <c r="D1609">
        <f>IF('Data R2'!C613="","",'Data R2'!D613)</f>
        <v/>
      </c>
      <c r="E1609">
        <f>IF('Data R2'!C613="","",'Data R2'!E613)</f>
        <v/>
      </c>
      <c r="F1609">
        <f>IF('Data R2'!C613="","",'Data R2'!F613)</f>
        <v/>
      </c>
      <c r="G1609">
        <f>IF('Data R2'!C613="","",'Data R2'!AD613)</f>
        <v/>
      </c>
      <c r="H1609">
        <f>IF('Data R2'!C613="","",'Data R2'!AC613)</f>
        <v/>
      </c>
      <c r="I1609">
        <f>IF('Data R2'!C613="","",COUNTIF('Data R2'!J613,"&gt;0")+COUNTIF('Data R2'!L613,"&gt;0")+COUNTIF('Data R2'!N613,"&gt;0")+COUNTIF('Data R2'!P613,"&gt;0")+COUNTIF('Data R2'!R613,"&gt;0")+COUNTIF('Data R2'!T613,"&gt;0")+COUNTIF('Data R2'!V613,"&gt;0")+COUNTIF('Data R2'!X613,"&gt;0"))</f>
        <v/>
      </c>
      <c r="J1609">
        <f>IF('Data R2'!C613="","",IF((COUNTIF('Data R2'!K613,"&gt;0")+COUNTIF('Data R2'!M613,"&gt;0")+COUNTIF('Data R2'!O613,"&gt;0")+COUNTIF('Data R2'!Q613,"&gt;0")+COUNTIF('Data R2'!S613,"&gt;0")+COUNTIF('Data R2'!U613,"&gt;0")+COUNTIF('Data R2'!W613,"&gt;0")+COUNTIF('Data R2'!Y613,"&gt;0"))&gt;0,1,0))</f>
        <v/>
      </c>
      <c r="M1609" t="inlineStr">
        <is>
          <t>Data R</t>
        </is>
      </c>
    </row>
    <row r="1610">
      <c r="A1610" t="inlineStr">
        <is>
          <t>Regional 2</t>
        </is>
      </c>
      <c r="B1610">
        <f>IF('Data R2'!C614="","",'Data R2'!B614)</f>
        <v/>
      </c>
      <c r="C1610">
        <f>IF('Data R2'!C614="","",'Data R2'!C614)</f>
        <v/>
      </c>
      <c r="D1610">
        <f>IF('Data R2'!C614="","",'Data R2'!D614)</f>
        <v/>
      </c>
      <c r="E1610">
        <f>IF('Data R2'!C614="","",'Data R2'!E614)</f>
        <v/>
      </c>
      <c r="F1610">
        <f>IF('Data R2'!C614="","",'Data R2'!F614)</f>
        <v/>
      </c>
      <c r="G1610">
        <f>IF('Data R2'!C614="","",'Data R2'!AD614)</f>
        <v/>
      </c>
      <c r="H1610">
        <f>IF('Data R2'!C614="","",'Data R2'!AC614)</f>
        <v/>
      </c>
      <c r="I1610">
        <f>IF('Data R2'!C614="","",COUNTIF('Data R2'!J614,"&gt;0")+COUNTIF('Data R2'!L614,"&gt;0")+COUNTIF('Data R2'!N614,"&gt;0")+COUNTIF('Data R2'!P614,"&gt;0")+COUNTIF('Data R2'!R614,"&gt;0")+COUNTIF('Data R2'!T614,"&gt;0")+COUNTIF('Data R2'!V614,"&gt;0")+COUNTIF('Data R2'!X614,"&gt;0"))</f>
        <v/>
      </c>
      <c r="J1610">
        <f>IF('Data R2'!C614="","",IF((COUNTIF('Data R2'!K614,"&gt;0")+COUNTIF('Data R2'!M614,"&gt;0")+COUNTIF('Data R2'!O614,"&gt;0")+COUNTIF('Data R2'!Q614,"&gt;0")+COUNTIF('Data R2'!S614,"&gt;0")+COUNTIF('Data R2'!U614,"&gt;0")+COUNTIF('Data R2'!W614,"&gt;0")+COUNTIF('Data R2'!Y614,"&gt;0"))&gt;0,1,0))</f>
        <v/>
      </c>
      <c r="M1610" t="inlineStr">
        <is>
          <t>Data R</t>
        </is>
      </c>
    </row>
    <row r="1611">
      <c r="A1611" t="inlineStr">
        <is>
          <t>Regional 2</t>
        </is>
      </c>
      <c r="B1611">
        <f>IF('Data R2'!C615="","",'Data R2'!B615)</f>
        <v/>
      </c>
      <c r="C1611">
        <f>IF('Data R2'!C615="","",'Data R2'!C615)</f>
        <v/>
      </c>
      <c r="D1611">
        <f>IF('Data R2'!C615="","",'Data R2'!D615)</f>
        <v/>
      </c>
      <c r="E1611">
        <f>IF('Data R2'!C615="","",'Data R2'!E615)</f>
        <v/>
      </c>
      <c r="F1611">
        <f>IF('Data R2'!C615="","",'Data R2'!F615)</f>
        <v/>
      </c>
      <c r="G1611">
        <f>IF('Data R2'!C615="","",'Data R2'!AD615)</f>
        <v/>
      </c>
      <c r="H1611">
        <f>IF('Data R2'!C615="","",'Data R2'!AC615)</f>
        <v/>
      </c>
      <c r="I1611">
        <f>IF('Data R2'!C615="","",COUNTIF('Data R2'!J615,"&gt;0")+COUNTIF('Data R2'!L615,"&gt;0")+COUNTIF('Data R2'!N615,"&gt;0")+COUNTIF('Data R2'!P615,"&gt;0")+COUNTIF('Data R2'!R615,"&gt;0")+COUNTIF('Data R2'!T615,"&gt;0")+COUNTIF('Data R2'!V615,"&gt;0")+COUNTIF('Data R2'!X615,"&gt;0"))</f>
        <v/>
      </c>
      <c r="J1611">
        <f>IF('Data R2'!C615="","",IF((COUNTIF('Data R2'!K615,"&gt;0")+COUNTIF('Data R2'!M615,"&gt;0")+COUNTIF('Data R2'!O615,"&gt;0")+COUNTIF('Data R2'!Q615,"&gt;0")+COUNTIF('Data R2'!S615,"&gt;0")+COUNTIF('Data R2'!U615,"&gt;0")+COUNTIF('Data R2'!W615,"&gt;0")+COUNTIF('Data R2'!Y615,"&gt;0"))&gt;0,1,0))</f>
        <v/>
      </c>
      <c r="M1611" t="inlineStr">
        <is>
          <t>Data R</t>
        </is>
      </c>
    </row>
    <row r="1612">
      <c r="A1612" t="inlineStr">
        <is>
          <t>Regional 2</t>
        </is>
      </c>
      <c r="B1612">
        <f>IF('Data R2'!C616="","",'Data R2'!B616)</f>
        <v/>
      </c>
      <c r="C1612">
        <f>IF('Data R2'!C616="","",'Data R2'!C616)</f>
        <v/>
      </c>
      <c r="D1612">
        <f>IF('Data R2'!C616="","",'Data R2'!D616)</f>
        <v/>
      </c>
      <c r="E1612">
        <f>IF('Data R2'!C616="","",'Data R2'!E616)</f>
        <v/>
      </c>
      <c r="F1612">
        <f>IF('Data R2'!C616="","",'Data R2'!F616)</f>
        <v/>
      </c>
      <c r="G1612">
        <f>IF('Data R2'!C616="","",'Data R2'!AD616)</f>
        <v/>
      </c>
      <c r="H1612">
        <f>IF('Data R2'!C616="","",'Data R2'!AC616)</f>
        <v/>
      </c>
      <c r="I1612">
        <f>IF('Data R2'!C616="","",COUNTIF('Data R2'!J616,"&gt;0")+COUNTIF('Data R2'!L616,"&gt;0")+COUNTIF('Data R2'!N616,"&gt;0")+COUNTIF('Data R2'!P616,"&gt;0")+COUNTIF('Data R2'!R616,"&gt;0")+COUNTIF('Data R2'!T616,"&gt;0")+COUNTIF('Data R2'!V616,"&gt;0")+COUNTIF('Data R2'!X616,"&gt;0"))</f>
        <v/>
      </c>
      <c r="J1612">
        <f>IF('Data R2'!C616="","",IF((COUNTIF('Data R2'!K616,"&gt;0")+COUNTIF('Data R2'!M616,"&gt;0")+COUNTIF('Data R2'!O616,"&gt;0")+COUNTIF('Data R2'!Q616,"&gt;0")+COUNTIF('Data R2'!S616,"&gt;0")+COUNTIF('Data R2'!U616,"&gt;0")+COUNTIF('Data R2'!W616,"&gt;0")+COUNTIF('Data R2'!Y616,"&gt;0"))&gt;0,1,0))</f>
        <v/>
      </c>
      <c r="M1612" t="inlineStr">
        <is>
          <t>Data R</t>
        </is>
      </c>
    </row>
    <row r="1613">
      <c r="A1613" t="inlineStr">
        <is>
          <t>Regional 2</t>
        </is>
      </c>
      <c r="B1613">
        <f>IF('Data R2'!C617="","",'Data R2'!B617)</f>
        <v/>
      </c>
      <c r="C1613">
        <f>IF('Data R2'!C617="","",'Data R2'!C617)</f>
        <v/>
      </c>
      <c r="D1613">
        <f>IF('Data R2'!C617="","",'Data R2'!D617)</f>
        <v/>
      </c>
      <c r="E1613">
        <f>IF('Data R2'!C617="","",'Data R2'!E617)</f>
        <v/>
      </c>
      <c r="F1613">
        <f>IF('Data R2'!C617="","",'Data R2'!F617)</f>
        <v/>
      </c>
      <c r="G1613">
        <f>IF('Data R2'!C617="","",'Data R2'!AD617)</f>
        <v/>
      </c>
      <c r="H1613">
        <f>IF('Data R2'!C617="","",'Data R2'!AC617)</f>
        <v/>
      </c>
      <c r="I1613">
        <f>IF('Data R2'!C617="","",COUNTIF('Data R2'!J617,"&gt;0")+COUNTIF('Data R2'!L617,"&gt;0")+COUNTIF('Data R2'!N617,"&gt;0")+COUNTIF('Data R2'!P617,"&gt;0")+COUNTIF('Data R2'!R617,"&gt;0")+COUNTIF('Data R2'!T617,"&gt;0")+COUNTIF('Data R2'!V617,"&gt;0")+COUNTIF('Data R2'!X617,"&gt;0"))</f>
        <v/>
      </c>
      <c r="J1613">
        <f>IF('Data R2'!C617="","",IF((COUNTIF('Data R2'!K617,"&gt;0")+COUNTIF('Data R2'!M617,"&gt;0")+COUNTIF('Data R2'!O617,"&gt;0")+COUNTIF('Data R2'!Q617,"&gt;0")+COUNTIF('Data R2'!S617,"&gt;0")+COUNTIF('Data R2'!U617,"&gt;0")+COUNTIF('Data R2'!W617,"&gt;0")+COUNTIF('Data R2'!Y617,"&gt;0"))&gt;0,1,0))</f>
        <v/>
      </c>
      <c r="M1613" t="inlineStr">
        <is>
          <t>Data R</t>
        </is>
      </c>
    </row>
    <row r="1614">
      <c r="A1614" t="inlineStr">
        <is>
          <t>Regional 2</t>
        </is>
      </c>
      <c r="B1614">
        <f>IF('Data R2'!C618="","",'Data R2'!B618)</f>
        <v/>
      </c>
      <c r="C1614">
        <f>IF('Data R2'!C618="","",'Data R2'!C618)</f>
        <v/>
      </c>
      <c r="D1614">
        <f>IF('Data R2'!C618="","",'Data R2'!D618)</f>
        <v/>
      </c>
      <c r="E1614">
        <f>IF('Data R2'!C618="","",'Data R2'!E618)</f>
        <v/>
      </c>
      <c r="F1614">
        <f>IF('Data R2'!C618="","",'Data R2'!F618)</f>
        <v/>
      </c>
      <c r="G1614">
        <f>IF('Data R2'!C618="","",'Data R2'!AD618)</f>
        <v/>
      </c>
      <c r="H1614">
        <f>IF('Data R2'!C618="","",'Data R2'!AC618)</f>
        <v/>
      </c>
      <c r="I1614">
        <f>IF('Data R2'!C618="","",COUNTIF('Data R2'!J618,"&gt;0")+COUNTIF('Data R2'!L618,"&gt;0")+COUNTIF('Data R2'!N618,"&gt;0")+COUNTIF('Data R2'!P618,"&gt;0")+COUNTIF('Data R2'!R618,"&gt;0")+COUNTIF('Data R2'!T618,"&gt;0")+COUNTIF('Data R2'!V618,"&gt;0")+COUNTIF('Data R2'!X618,"&gt;0"))</f>
        <v/>
      </c>
      <c r="J1614">
        <f>IF('Data R2'!C618="","",IF((COUNTIF('Data R2'!K618,"&gt;0")+COUNTIF('Data R2'!M618,"&gt;0")+COUNTIF('Data R2'!O618,"&gt;0")+COUNTIF('Data R2'!Q618,"&gt;0")+COUNTIF('Data R2'!S618,"&gt;0")+COUNTIF('Data R2'!U618,"&gt;0")+COUNTIF('Data R2'!W618,"&gt;0")+COUNTIF('Data R2'!Y618,"&gt;0"))&gt;0,1,0))</f>
        <v/>
      </c>
      <c r="M1614" t="inlineStr">
        <is>
          <t>Data R</t>
        </is>
      </c>
    </row>
    <row r="1615">
      <c r="A1615" t="inlineStr">
        <is>
          <t>Regional 2</t>
        </is>
      </c>
      <c r="B1615">
        <f>IF('Data R2'!C619="","",'Data R2'!B619)</f>
        <v/>
      </c>
      <c r="C1615">
        <f>IF('Data R2'!C619="","",'Data R2'!C619)</f>
        <v/>
      </c>
      <c r="D1615">
        <f>IF('Data R2'!C619="","",'Data R2'!D619)</f>
        <v/>
      </c>
      <c r="E1615">
        <f>IF('Data R2'!C619="","",'Data R2'!E619)</f>
        <v/>
      </c>
      <c r="F1615">
        <f>IF('Data R2'!C619="","",'Data R2'!F619)</f>
        <v/>
      </c>
      <c r="G1615">
        <f>IF('Data R2'!C619="","",'Data R2'!AD619)</f>
        <v/>
      </c>
      <c r="H1615">
        <f>IF('Data R2'!C619="","",'Data R2'!AC619)</f>
        <v/>
      </c>
      <c r="I1615">
        <f>IF('Data R2'!C619="","",COUNTIF('Data R2'!J619,"&gt;0")+COUNTIF('Data R2'!L619,"&gt;0")+COUNTIF('Data R2'!N619,"&gt;0")+COUNTIF('Data R2'!P619,"&gt;0")+COUNTIF('Data R2'!R619,"&gt;0")+COUNTIF('Data R2'!T619,"&gt;0")+COUNTIF('Data R2'!V619,"&gt;0")+COUNTIF('Data R2'!X619,"&gt;0"))</f>
        <v/>
      </c>
      <c r="J1615">
        <f>IF('Data R2'!C619="","",IF((COUNTIF('Data R2'!K619,"&gt;0")+COUNTIF('Data R2'!M619,"&gt;0")+COUNTIF('Data R2'!O619,"&gt;0")+COUNTIF('Data R2'!Q619,"&gt;0")+COUNTIF('Data R2'!S619,"&gt;0")+COUNTIF('Data R2'!U619,"&gt;0")+COUNTIF('Data R2'!W619,"&gt;0")+COUNTIF('Data R2'!Y619,"&gt;0"))&gt;0,1,0))</f>
        <v/>
      </c>
      <c r="M1615" t="inlineStr">
        <is>
          <t>Data R</t>
        </is>
      </c>
    </row>
    <row r="1616">
      <c r="A1616" t="inlineStr">
        <is>
          <t>Regional 2</t>
        </is>
      </c>
      <c r="B1616">
        <f>IF('Data R2'!C620="","",'Data R2'!B620)</f>
        <v/>
      </c>
      <c r="C1616">
        <f>IF('Data R2'!C620="","",'Data R2'!C620)</f>
        <v/>
      </c>
      <c r="D1616">
        <f>IF('Data R2'!C620="","",'Data R2'!D620)</f>
        <v/>
      </c>
      <c r="E1616">
        <f>IF('Data R2'!C620="","",'Data R2'!E620)</f>
        <v/>
      </c>
      <c r="F1616">
        <f>IF('Data R2'!C620="","",'Data R2'!F620)</f>
        <v/>
      </c>
      <c r="G1616">
        <f>IF('Data R2'!C620="","",'Data R2'!AD620)</f>
        <v/>
      </c>
      <c r="H1616">
        <f>IF('Data R2'!C620="","",'Data R2'!AC620)</f>
        <v/>
      </c>
      <c r="I1616">
        <f>IF('Data R2'!C620="","",COUNTIF('Data R2'!J620,"&gt;0")+COUNTIF('Data R2'!L620,"&gt;0")+COUNTIF('Data R2'!N620,"&gt;0")+COUNTIF('Data R2'!P620,"&gt;0")+COUNTIF('Data R2'!R620,"&gt;0")+COUNTIF('Data R2'!T620,"&gt;0")+COUNTIF('Data R2'!V620,"&gt;0")+COUNTIF('Data R2'!X620,"&gt;0"))</f>
        <v/>
      </c>
      <c r="J1616">
        <f>IF('Data R2'!C620="","",IF((COUNTIF('Data R2'!K620,"&gt;0")+COUNTIF('Data R2'!M620,"&gt;0")+COUNTIF('Data R2'!O620,"&gt;0")+COUNTIF('Data R2'!Q620,"&gt;0")+COUNTIF('Data R2'!S620,"&gt;0")+COUNTIF('Data R2'!U620,"&gt;0")+COUNTIF('Data R2'!W620,"&gt;0")+COUNTIF('Data R2'!Y620,"&gt;0"))&gt;0,1,0))</f>
        <v/>
      </c>
      <c r="M1616" t="inlineStr">
        <is>
          <t>Data R</t>
        </is>
      </c>
    </row>
    <row r="1617">
      <c r="A1617" t="inlineStr">
        <is>
          <t>Regional 2</t>
        </is>
      </c>
      <c r="B1617">
        <f>IF('Data R2'!C621="","",'Data R2'!B621)</f>
        <v/>
      </c>
      <c r="C1617">
        <f>IF('Data R2'!C621="","",'Data R2'!C621)</f>
        <v/>
      </c>
      <c r="D1617">
        <f>IF('Data R2'!C621="","",'Data R2'!D621)</f>
        <v/>
      </c>
      <c r="E1617">
        <f>IF('Data R2'!C621="","",'Data R2'!E621)</f>
        <v/>
      </c>
      <c r="F1617">
        <f>IF('Data R2'!C621="","",'Data R2'!F621)</f>
        <v/>
      </c>
      <c r="G1617">
        <f>IF('Data R2'!C621="","",'Data R2'!AD621)</f>
        <v/>
      </c>
      <c r="H1617">
        <f>IF('Data R2'!C621="","",'Data R2'!AC621)</f>
        <v/>
      </c>
      <c r="I1617">
        <f>IF('Data R2'!C621="","",COUNTIF('Data R2'!J621,"&gt;0")+COUNTIF('Data R2'!L621,"&gt;0")+COUNTIF('Data R2'!N621,"&gt;0")+COUNTIF('Data R2'!P621,"&gt;0")+COUNTIF('Data R2'!R621,"&gt;0")+COUNTIF('Data R2'!T621,"&gt;0")+COUNTIF('Data R2'!V621,"&gt;0")+COUNTIF('Data R2'!X621,"&gt;0"))</f>
        <v/>
      </c>
      <c r="J1617">
        <f>IF('Data R2'!C621="","",IF((COUNTIF('Data R2'!K621,"&gt;0")+COUNTIF('Data R2'!M621,"&gt;0")+COUNTIF('Data R2'!O621,"&gt;0")+COUNTIF('Data R2'!Q621,"&gt;0")+COUNTIF('Data R2'!S621,"&gt;0")+COUNTIF('Data R2'!U621,"&gt;0")+COUNTIF('Data R2'!W621,"&gt;0")+COUNTIF('Data R2'!Y621,"&gt;0"))&gt;0,1,0))</f>
        <v/>
      </c>
      <c r="M1617" t="inlineStr">
        <is>
          <t>Data R</t>
        </is>
      </c>
    </row>
    <row r="1618">
      <c r="A1618" t="inlineStr">
        <is>
          <t>Regional 2</t>
        </is>
      </c>
      <c r="B1618">
        <f>IF('Data R2'!C622="","",'Data R2'!B622)</f>
        <v/>
      </c>
      <c r="C1618">
        <f>IF('Data R2'!C622="","",'Data R2'!C622)</f>
        <v/>
      </c>
      <c r="D1618">
        <f>IF('Data R2'!C622="","",'Data R2'!D622)</f>
        <v/>
      </c>
      <c r="E1618">
        <f>IF('Data R2'!C622="","",'Data R2'!E622)</f>
        <v/>
      </c>
      <c r="F1618">
        <f>IF('Data R2'!C622="","",'Data R2'!F622)</f>
        <v/>
      </c>
      <c r="G1618">
        <f>IF('Data R2'!C622="","",'Data R2'!AD622)</f>
        <v/>
      </c>
      <c r="H1618">
        <f>IF('Data R2'!C622="","",'Data R2'!AC622)</f>
        <v/>
      </c>
      <c r="I1618">
        <f>IF('Data R2'!C622="","",COUNTIF('Data R2'!J622,"&gt;0")+COUNTIF('Data R2'!L622,"&gt;0")+COUNTIF('Data R2'!N622,"&gt;0")+COUNTIF('Data R2'!P622,"&gt;0")+COUNTIF('Data R2'!R622,"&gt;0")+COUNTIF('Data R2'!T622,"&gt;0")+COUNTIF('Data R2'!V622,"&gt;0")+COUNTIF('Data R2'!X622,"&gt;0"))</f>
        <v/>
      </c>
      <c r="J1618">
        <f>IF('Data R2'!C622="","",IF((COUNTIF('Data R2'!K622,"&gt;0")+COUNTIF('Data R2'!M622,"&gt;0")+COUNTIF('Data R2'!O622,"&gt;0")+COUNTIF('Data R2'!Q622,"&gt;0")+COUNTIF('Data R2'!S622,"&gt;0")+COUNTIF('Data R2'!U622,"&gt;0")+COUNTIF('Data R2'!W622,"&gt;0")+COUNTIF('Data R2'!Y622,"&gt;0"))&gt;0,1,0))</f>
        <v/>
      </c>
      <c r="M1618" t="inlineStr">
        <is>
          <t>Data R</t>
        </is>
      </c>
    </row>
    <row r="1619">
      <c r="A1619" t="inlineStr">
        <is>
          <t>Regional 2</t>
        </is>
      </c>
      <c r="B1619">
        <f>IF('Data R2'!C623="","",'Data R2'!B623)</f>
        <v/>
      </c>
      <c r="C1619">
        <f>IF('Data R2'!C623="","",'Data R2'!C623)</f>
        <v/>
      </c>
      <c r="D1619">
        <f>IF('Data R2'!C623="","",'Data R2'!D623)</f>
        <v/>
      </c>
      <c r="E1619">
        <f>IF('Data R2'!C623="","",'Data R2'!E623)</f>
        <v/>
      </c>
      <c r="F1619">
        <f>IF('Data R2'!C623="","",'Data R2'!F623)</f>
        <v/>
      </c>
      <c r="G1619">
        <f>IF('Data R2'!C623="","",'Data R2'!AD623)</f>
        <v/>
      </c>
      <c r="H1619">
        <f>IF('Data R2'!C623="","",'Data R2'!AC623)</f>
        <v/>
      </c>
      <c r="I1619">
        <f>IF('Data R2'!C623="","",COUNTIF('Data R2'!J623,"&gt;0")+COUNTIF('Data R2'!L623,"&gt;0")+COUNTIF('Data R2'!N623,"&gt;0")+COUNTIF('Data R2'!P623,"&gt;0")+COUNTIF('Data R2'!R623,"&gt;0")+COUNTIF('Data R2'!T623,"&gt;0")+COUNTIF('Data R2'!V623,"&gt;0")+COUNTIF('Data R2'!X623,"&gt;0"))</f>
        <v/>
      </c>
      <c r="J1619">
        <f>IF('Data R2'!C623="","",IF((COUNTIF('Data R2'!K623,"&gt;0")+COUNTIF('Data R2'!M623,"&gt;0")+COUNTIF('Data R2'!O623,"&gt;0")+COUNTIF('Data R2'!Q623,"&gt;0")+COUNTIF('Data R2'!S623,"&gt;0")+COUNTIF('Data R2'!U623,"&gt;0")+COUNTIF('Data R2'!W623,"&gt;0")+COUNTIF('Data R2'!Y623,"&gt;0"))&gt;0,1,0))</f>
        <v/>
      </c>
      <c r="M1619" t="inlineStr">
        <is>
          <t>Data R</t>
        </is>
      </c>
    </row>
    <row r="1620">
      <c r="A1620" t="inlineStr">
        <is>
          <t>Regional 2</t>
        </is>
      </c>
      <c r="B1620">
        <f>IF('Data R2'!C624="","",'Data R2'!B624)</f>
        <v/>
      </c>
      <c r="C1620">
        <f>IF('Data R2'!C624="","",'Data R2'!C624)</f>
        <v/>
      </c>
      <c r="D1620">
        <f>IF('Data R2'!C624="","",'Data R2'!D624)</f>
        <v/>
      </c>
      <c r="E1620">
        <f>IF('Data R2'!C624="","",'Data R2'!E624)</f>
        <v/>
      </c>
      <c r="F1620">
        <f>IF('Data R2'!C624="","",'Data R2'!F624)</f>
        <v/>
      </c>
      <c r="G1620">
        <f>IF('Data R2'!C624="","",'Data R2'!AD624)</f>
        <v/>
      </c>
      <c r="H1620">
        <f>IF('Data R2'!C624="","",'Data R2'!AC624)</f>
        <v/>
      </c>
      <c r="I1620">
        <f>IF('Data R2'!C624="","",COUNTIF('Data R2'!J624,"&gt;0")+COUNTIF('Data R2'!L624,"&gt;0")+COUNTIF('Data R2'!N624,"&gt;0")+COUNTIF('Data R2'!P624,"&gt;0")+COUNTIF('Data R2'!R624,"&gt;0")+COUNTIF('Data R2'!T624,"&gt;0")+COUNTIF('Data R2'!V624,"&gt;0")+COUNTIF('Data R2'!X624,"&gt;0"))</f>
        <v/>
      </c>
      <c r="J1620">
        <f>IF('Data R2'!C624="","",IF((COUNTIF('Data R2'!K624,"&gt;0")+COUNTIF('Data R2'!M624,"&gt;0")+COUNTIF('Data R2'!O624,"&gt;0")+COUNTIF('Data R2'!Q624,"&gt;0")+COUNTIF('Data R2'!S624,"&gt;0")+COUNTIF('Data R2'!U624,"&gt;0")+COUNTIF('Data R2'!W624,"&gt;0")+COUNTIF('Data R2'!Y624,"&gt;0"))&gt;0,1,0))</f>
        <v/>
      </c>
      <c r="M1620" t="inlineStr">
        <is>
          <t>Data R</t>
        </is>
      </c>
    </row>
    <row r="1621">
      <c r="A1621" t="inlineStr">
        <is>
          <t>Regional 2</t>
        </is>
      </c>
      <c r="B1621">
        <f>IF('Data R2'!C625="","",'Data R2'!B625)</f>
        <v/>
      </c>
      <c r="C1621">
        <f>IF('Data R2'!C625="","",'Data R2'!C625)</f>
        <v/>
      </c>
      <c r="D1621">
        <f>IF('Data R2'!C625="","",'Data R2'!D625)</f>
        <v/>
      </c>
      <c r="E1621">
        <f>IF('Data R2'!C625="","",'Data R2'!E625)</f>
        <v/>
      </c>
      <c r="F1621">
        <f>IF('Data R2'!C625="","",'Data R2'!F625)</f>
        <v/>
      </c>
      <c r="G1621">
        <f>IF('Data R2'!C625="","",'Data R2'!AD625)</f>
        <v/>
      </c>
      <c r="H1621">
        <f>IF('Data R2'!C625="","",'Data R2'!AC625)</f>
        <v/>
      </c>
      <c r="I1621">
        <f>IF('Data R2'!C625="","",COUNTIF('Data R2'!J625,"&gt;0")+COUNTIF('Data R2'!L625,"&gt;0")+COUNTIF('Data R2'!N625,"&gt;0")+COUNTIF('Data R2'!P625,"&gt;0")+COUNTIF('Data R2'!R625,"&gt;0")+COUNTIF('Data R2'!T625,"&gt;0")+COUNTIF('Data R2'!V625,"&gt;0")+COUNTIF('Data R2'!X625,"&gt;0"))</f>
        <v/>
      </c>
      <c r="J1621">
        <f>IF('Data R2'!C625="","",IF((COUNTIF('Data R2'!K625,"&gt;0")+COUNTIF('Data R2'!M625,"&gt;0")+COUNTIF('Data R2'!O625,"&gt;0")+COUNTIF('Data R2'!Q625,"&gt;0")+COUNTIF('Data R2'!S625,"&gt;0")+COUNTIF('Data R2'!U625,"&gt;0")+COUNTIF('Data R2'!W625,"&gt;0")+COUNTIF('Data R2'!Y625,"&gt;0"))&gt;0,1,0))</f>
        <v/>
      </c>
      <c r="M1621" t="inlineStr">
        <is>
          <t>Data R</t>
        </is>
      </c>
    </row>
    <row r="1622">
      <c r="A1622" t="inlineStr">
        <is>
          <t>Regional 2</t>
        </is>
      </c>
      <c r="B1622">
        <f>IF('Data R2'!C626="","",'Data R2'!B626)</f>
        <v/>
      </c>
      <c r="C1622">
        <f>IF('Data R2'!C626="","",'Data R2'!C626)</f>
        <v/>
      </c>
      <c r="D1622">
        <f>IF('Data R2'!C626="","",'Data R2'!D626)</f>
        <v/>
      </c>
      <c r="E1622">
        <f>IF('Data R2'!C626="","",'Data R2'!E626)</f>
        <v/>
      </c>
      <c r="F1622">
        <f>IF('Data R2'!C626="","",'Data R2'!F626)</f>
        <v/>
      </c>
      <c r="G1622">
        <f>IF('Data R2'!C626="","",'Data R2'!AD626)</f>
        <v/>
      </c>
      <c r="H1622">
        <f>IF('Data R2'!C626="","",'Data R2'!AC626)</f>
        <v/>
      </c>
      <c r="I1622">
        <f>IF('Data R2'!C626="","",COUNTIF('Data R2'!J626,"&gt;0")+COUNTIF('Data R2'!L626,"&gt;0")+COUNTIF('Data R2'!N626,"&gt;0")+COUNTIF('Data R2'!P626,"&gt;0")+COUNTIF('Data R2'!R626,"&gt;0")+COUNTIF('Data R2'!T626,"&gt;0")+COUNTIF('Data R2'!V626,"&gt;0")+COUNTIF('Data R2'!X626,"&gt;0"))</f>
        <v/>
      </c>
      <c r="J1622">
        <f>IF('Data R2'!C626="","",IF((COUNTIF('Data R2'!K626,"&gt;0")+COUNTIF('Data R2'!M626,"&gt;0")+COUNTIF('Data R2'!O626,"&gt;0")+COUNTIF('Data R2'!Q626,"&gt;0")+COUNTIF('Data R2'!S626,"&gt;0")+COUNTIF('Data R2'!U626,"&gt;0")+COUNTIF('Data R2'!W626,"&gt;0")+COUNTIF('Data R2'!Y626,"&gt;0"))&gt;0,1,0))</f>
        <v/>
      </c>
      <c r="M1622" t="inlineStr">
        <is>
          <t>Data R</t>
        </is>
      </c>
    </row>
    <row r="1623">
      <c r="A1623" t="inlineStr">
        <is>
          <t>Regional 2</t>
        </is>
      </c>
      <c r="B1623">
        <f>IF('Data R2'!C627="","",'Data R2'!B627)</f>
        <v/>
      </c>
      <c r="C1623">
        <f>IF('Data R2'!C627="","",'Data R2'!C627)</f>
        <v/>
      </c>
      <c r="D1623">
        <f>IF('Data R2'!C627="","",'Data R2'!D627)</f>
        <v/>
      </c>
      <c r="E1623">
        <f>IF('Data R2'!C627="","",'Data R2'!E627)</f>
        <v/>
      </c>
      <c r="F1623">
        <f>IF('Data R2'!C627="","",'Data R2'!F627)</f>
        <v/>
      </c>
      <c r="G1623">
        <f>IF('Data R2'!C627="","",'Data R2'!AD627)</f>
        <v/>
      </c>
      <c r="H1623">
        <f>IF('Data R2'!C627="","",'Data R2'!AC627)</f>
        <v/>
      </c>
      <c r="I1623">
        <f>IF('Data R2'!C627="","",COUNTIF('Data R2'!J627,"&gt;0")+COUNTIF('Data R2'!L627,"&gt;0")+COUNTIF('Data R2'!N627,"&gt;0")+COUNTIF('Data R2'!P627,"&gt;0")+COUNTIF('Data R2'!R627,"&gt;0")+COUNTIF('Data R2'!T627,"&gt;0")+COUNTIF('Data R2'!V627,"&gt;0")+COUNTIF('Data R2'!X627,"&gt;0"))</f>
        <v/>
      </c>
      <c r="J1623">
        <f>IF('Data R2'!C627="","",IF((COUNTIF('Data R2'!K627,"&gt;0")+COUNTIF('Data R2'!M627,"&gt;0")+COUNTIF('Data R2'!O627,"&gt;0")+COUNTIF('Data R2'!Q627,"&gt;0")+COUNTIF('Data R2'!S627,"&gt;0")+COUNTIF('Data R2'!U627,"&gt;0")+COUNTIF('Data R2'!W627,"&gt;0")+COUNTIF('Data R2'!Y627,"&gt;0"))&gt;0,1,0))</f>
        <v/>
      </c>
      <c r="M1623" t="inlineStr">
        <is>
          <t>Data R</t>
        </is>
      </c>
    </row>
    <row r="1624">
      <c r="A1624" t="inlineStr">
        <is>
          <t>Regional 2</t>
        </is>
      </c>
      <c r="B1624">
        <f>IF('Data R2'!C628="","",'Data R2'!B628)</f>
        <v/>
      </c>
      <c r="C1624">
        <f>IF('Data R2'!C628="","",'Data R2'!C628)</f>
        <v/>
      </c>
      <c r="D1624">
        <f>IF('Data R2'!C628="","",'Data R2'!D628)</f>
        <v/>
      </c>
      <c r="E1624">
        <f>IF('Data R2'!C628="","",'Data R2'!E628)</f>
        <v/>
      </c>
      <c r="F1624">
        <f>IF('Data R2'!C628="","",'Data R2'!F628)</f>
        <v/>
      </c>
      <c r="G1624">
        <f>IF('Data R2'!C628="","",'Data R2'!AD628)</f>
        <v/>
      </c>
      <c r="H1624">
        <f>IF('Data R2'!C628="","",'Data R2'!AC628)</f>
        <v/>
      </c>
      <c r="I1624">
        <f>IF('Data R2'!C628="","",COUNTIF('Data R2'!J628,"&gt;0")+COUNTIF('Data R2'!L628,"&gt;0")+COUNTIF('Data R2'!N628,"&gt;0")+COUNTIF('Data R2'!P628,"&gt;0")+COUNTIF('Data R2'!R628,"&gt;0")+COUNTIF('Data R2'!T628,"&gt;0")+COUNTIF('Data R2'!V628,"&gt;0")+COUNTIF('Data R2'!X628,"&gt;0"))</f>
        <v/>
      </c>
      <c r="J1624">
        <f>IF('Data R2'!C628="","",IF((COUNTIF('Data R2'!K628,"&gt;0")+COUNTIF('Data R2'!M628,"&gt;0")+COUNTIF('Data R2'!O628,"&gt;0")+COUNTIF('Data R2'!Q628,"&gt;0")+COUNTIF('Data R2'!S628,"&gt;0")+COUNTIF('Data R2'!U628,"&gt;0")+COUNTIF('Data R2'!W628,"&gt;0")+COUNTIF('Data R2'!Y628,"&gt;0"))&gt;0,1,0))</f>
        <v/>
      </c>
      <c r="M1624" t="inlineStr">
        <is>
          <t>Data R</t>
        </is>
      </c>
    </row>
    <row r="1625">
      <c r="A1625" t="inlineStr">
        <is>
          <t>Regional 2</t>
        </is>
      </c>
      <c r="B1625">
        <f>IF('Data R2'!C629="","",'Data R2'!B629)</f>
        <v/>
      </c>
      <c r="C1625">
        <f>IF('Data R2'!C629="","",'Data R2'!C629)</f>
        <v/>
      </c>
      <c r="D1625">
        <f>IF('Data R2'!C629="","",'Data R2'!D629)</f>
        <v/>
      </c>
      <c r="E1625">
        <f>IF('Data R2'!C629="","",'Data R2'!E629)</f>
        <v/>
      </c>
      <c r="F1625">
        <f>IF('Data R2'!C629="","",'Data R2'!F629)</f>
        <v/>
      </c>
      <c r="G1625">
        <f>IF('Data R2'!C629="","",'Data R2'!AD629)</f>
        <v/>
      </c>
      <c r="H1625">
        <f>IF('Data R2'!C629="","",'Data R2'!AC629)</f>
        <v/>
      </c>
      <c r="I1625">
        <f>IF('Data R2'!C629="","",COUNTIF('Data R2'!J629,"&gt;0")+COUNTIF('Data R2'!L629,"&gt;0")+COUNTIF('Data R2'!N629,"&gt;0")+COUNTIF('Data R2'!P629,"&gt;0")+COUNTIF('Data R2'!R629,"&gt;0")+COUNTIF('Data R2'!T629,"&gt;0")+COUNTIF('Data R2'!V629,"&gt;0")+COUNTIF('Data R2'!X629,"&gt;0"))</f>
        <v/>
      </c>
      <c r="J1625">
        <f>IF('Data R2'!C629="","",IF((COUNTIF('Data R2'!K629,"&gt;0")+COUNTIF('Data R2'!M629,"&gt;0")+COUNTIF('Data R2'!O629,"&gt;0")+COUNTIF('Data R2'!Q629,"&gt;0")+COUNTIF('Data R2'!S629,"&gt;0")+COUNTIF('Data R2'!U629,"&gt;0")+COUNTIF('Data R2'!W629,"&gt;0")+COUNTIF('Data R2'!Y629,"&gt;0"))&gt;0,1,0))</f>
        <v/>
      </c>
      <c r="M1625" t="inlineStr">
        <is>
          <t>Data R</t>
        </is>
      </c>
    </row>
    <row r="1626">
      <c r="A1626" t="inlineStr">
        <is>
          <t>Regional 2</t>
        </is>
      </c>
      <c r="B1626">
        <f>IF('Data R2'!C630="","",'Data R2'!B630)</f>
        <v/>
      </c>
      <c r="C1626">
        <f>IF('Data R2'!C630="","",'Data R2'!C630)</f>
        <v/>
      </c>
      <c r="D1626">
        <f>IF('Data R2'!C630="","",'Data R2'!D630)</f>
        <v/>
      </c>
      <c r="E1626">
        <f>IF('Data R2'!C630="","",'Data R2'!E630)</f>
        <v/>
      </c>
      <c r="F1626">
        <f>IF('Data R2'!C630="","",'Data R2'!F630)</f>
        <v/>
      </c>
      <c r="G1626">
        <f>IF('Data R2'!C630="","",'Data R2'!AD630)</f>
        <v/>
      </c>
      <c r="H1626">
        <f>IF('Data R2'!C630="","",'Data R2'!AC630)</f>
        <v/>
      </c>
      <c r="I1626">
        <f>IF('Data R2'!C630="","",COUNTIF('Data R2'!J630,"&gt;0")+COUNTIF('Data R2'!L630,"&gt;0")+COUNTIF('Data R2'!N630,"&gt;0")+COUNTIF('Data R2'!P630,"&gt;0")+COUNTIF('Data R2'!R630,"&gt;0")+COUNTIF('Data R2'!T630,"&gt;0")+COUNTIF('Data R2'!V630,"&gt;0")+COUNTIF('Data R2'!X630,"&gt;0"))</f>
        <v/>
      </c>
      <c r="J1626">
        <f>IF('Data R2'!C630="","",IF((COUNTIF('Data R2'!K630,"&gt;0")+COUNTIF('Data R2'!M630,"&gt;0")+COUNTIF('Data R2'!O630,"&gt;0")+COUNTIF('Data R2'!Q630,"&gt;0")+COUNTIF('Data R2'!S630,"&gt;0")+COUNTIF('Data R2'!U630,"&gt;0")+COUNTIF('Data R2'!W630,"&gt;0")+COUNTIF('Data R2'!Y630,"&gt;0"))&gt;0,1,0))</f>
        <v/>
      </c>
      <c r="M1626" t="inlineStr">
        <is>
          <t>Data R</t>
        </is>
      </c>
    </row>
    <row r="1627">
      <c r="A1627" t="inlineStr">
        <is>
          <t>Regional 2</t>
        </is>
      </c>
      <c r="B1627">
        <f>IF('Data R2'!C631="","",'Data R2'!B631)</f>
        <v/>
      </c>
      <c r="C1627">
        <f>IF('Data R2'!C631="","",'Data R2'!C631)</f>
        <v/>
      </c>
      <c r="D1627">
        <f>IF('Data R2'!C631="","",'Data R2'!D631)</f>
        <v/>
      </c>
      <c r="E1627">
        <f>IF('Data R2'!C631="","",'Data R2'!E631)</f>
        <v/>
      </c>
      <c r="F1627">
        <f>IF('Data R2'!C631="","",'Data R2'!F631)</f>
        <v/>
      </c>
      <c r="G1627">
        <f>IF('Data R2'!C631="","",'Data R2'!AD631)</f>
        <v/>
      </c>
      <c r="H1627">
        <f>IF('Data R2'!C631="","",'Data R2'!AC631)</f>
        <v/>
      </c>
      <c r="I1627">
        <f>IF('Data R2'!C631="","",COUNTIF('Data R2'!J631,"&gt;0")+COUNTIF('Data R2'!L631,"&gt;0")+COUNTIF('Data R2'!N631,"&gt;0")+COUNTIF('Data R2'!P631,"&gt;0")+COUNTIF('Data R2'!R631,"&gt;0")+COUNTIF('Data R2'!T631,"&gt;0")+COUNTIF('Data R2'!V631,"&gt;0")+COUNTIF('Data R2'!X631,"&gt;0"))</f>
        <v/>
      </c>
      <c r="J1627">
        <f>IF('Data R2'!C631="","",IF((COUNTIF('Data R2'!K631,"&gt;0")+COUNTIF('Data R2'!M631,"&gt;0")+COUNTIF('Data R2'!O631,"&gt;0")+COUNTIF('Data R2'!Q631,"&gt;0")+COUNTIF('Data R2'!S631,"&gt;0")+COUNTIF('Data R2'!U631,"&gt;0")+COUNTIF('Data R2'!W631,"&gt;0")+COUNTIF('Data R2'!Y631,"&gt;0"))&gt;0,1,0))</f>
        <v/>
      </c>
      <c r="M1627" t="inlineStr">
        <is>
          <t>Data R</t>
        </is>
      </c>
    </row>
    <row r="1628">
      <c r="A1628" t="inlineStr">
        <is>
          <t>Regional 2</t>
        </is>
      </c>
      <c r="B1628">
        <f>IF('Data R2'!C632="","",'Data R2'!B632)</f>
        <v/>
      </c>
      <c r="C1628">
        <f>IF('Data R2'!C632="","",'Data R2'!C632)</f>
        <v/>
      </c>
      <c r="D1628">
        <f>IF('Data R2'!C632="","",'Data R2'!D632)</f>
        <v/>
      </c>
      <c r="E1628">
        <f>IF('Data R2'!C632="","",'Data R2'!E632)</f>
        <v/>
      </c>
      <c r="F1628">
        <f>IF('Data R2'!C632="","",'Data R2'!F632)</f>
        <v/>
      </c>
      <c r="G1628">
        <f>IF('Data R2'!C632="","",'Data R2'!AD632)</f>
        <v/>
      </c>
      <c r="H1628">
        <f>IF('Data R2'!C632="","",'Data R2'!AC632)</f>
        <v/>
      </c>
      <c r="I1628">
        <f>IF('Data R2'!C632="","",COUNTIF('Data R2'!J632,"&gt;0")+COUNTIF('Data R2'!L632,"&gt;0")+COUNTIF('Data R2'!N632,"&gt;0")+COUNTIF('Data R2'!P632,"&gt;0")+COUNTIF('Data R2'!R632,"&gt;0")+COUNTIF('Data R2'!T632,"&gt;0")+COUNTIF('Data R2'!V632,"&gt;0")+COUNTIF('Data R2'!X632,"&gt;0"))</f>
        <v/>
      </c>
      <c r="J1628">
        <f>IF('Data R2'!C632="","",IF((COUNTIF('Data R2'!K632,"&gt;0")+COUNTIF('Data R2'!M632,"&gt;0")+COUNTIF('Data R2'!O632,"&gt;0")+COUNTIF('Data R2'!Q632,"&gt;0")+COUNTIF('Data R2'!S632,"&gt;0")+COUNTIF('Data R2'!U632,"&gt;0")+COUNTIF('Data R2'!W632,"&gt;0")+COUNTIF('Data R2'!Y632,"&gt;0"))&gt;0,1,0))</f>
        <v/>
      </c>
      <c r="M1628" t="inlineStr">
        <is>
          <t>Data R</t>
        </is>
      </c>
    </row>
    <row r="1629">
      <c r="A1629" t="inlineStr">
        <is>
          <t>Regional 2</t>
        </is>
      </c>
      <c r="B1629">
        <f>IF('Data R2'!C633="","",'Data R2'!B633)</f>
        <v/>
      </c>
      <c r="C1629">
        <f>IF('Data R2'!C633="","",'Data R2'!C633)</f>
        <v/>
      </c>
      <c r="D1629">
        <f>IF('Data R2'!C633="","",'Data R2'!D633)</f>
        <v/>
      </c>
      <c r="E1629">
        <f>IF('Data R2'!C633="","",'Data R2'!E633)</f>
        <v/>
      </c>
      <c r="F1629">
        <f>IF('Data R2'!C633="","",'Data R2'!F633)</f>
        <v/>
      </c>
      <c r="G1629">
        <f>IF('Data R2'!C633="","",'Data R2'!AD633)</f>
        <v/>
      </c>
      <c r="H1629">
        <f>IF('Data R2'!C633="","",'Data R2'!AC633)</f>
        <v/>
      </c>
      <c r="I1629">
        <f>IF('Data R2'!C633="","",COUNTIF('Data R2'!J633,"&gt;0")+COUNTIF('Data R2'!L633,"&gt;0")+COUNTIF('Data R2'!N633,"&gt;0")+COUNTIF('Data R2'!P633,"&gt;0")+COUNTIF('Data R2'!R633,"&gt;0")+COUNTIF('Data R2'!T633,"&gt;0")+COUNTIF('Data R2'!V633,"&gt;0")+COUNTIF('Data R2'!X633,"&gt;0"))</f>
        <v/>
      </c>
      <c r="J1629">
        <f>IF('Data R2'!C633="","",IF((COUNTIF('Data R2'!K633,"&gt;0")+COUNTIF('Data R2'!M633,"&gt;0")+COUNTIF('Data R2'!O633,"&gt;0")+COUNTIF('Data R2'!Q633,"&gt;0")+COUNTIF('Data R2'!S633,"&gt;0")+COUNTIF('Data R2'!U633,"&gt;0")+COUNTIF('Data R2'!W633,"&gt;0")+COUNTIF('Data R2'!Y633,"&gt;0"))&gt;0,1,0))</f>
        <v/>
      </c>
      <c r="M1629" t="inlineStr">
        <is>
          <t>Data R</t>
        </is>
      </c>
    </row>
    <row r="1630">
      <c r="A1630" t="inlineStr">
        <is>
          <t>Regional 2</t>
        </is>
      </c>
      <c r="B1630">
        <f>IF('Data R2'!C634="","",'Data R2'!B634)</f>
        <v/>
      </c>
      <c r="C1630">
        <f>IF('Data R2'!C634="","",'Data R2'!C634)</f>
        <v/>
      </c>
      <c r="D1630">
        <f>IF('Data R2'!C634="","",'Data R2'!D634)</f>
        <v/>
      </c>
      <c r="E1630">
        <f>IF('Data R2'!C634="","",'Data R2'!E634)</f>
        <v/>
      </c>
      <c r="F1630">
        <f>IF('Data R2'!C634="","",'Data R2'!F634)</f>
        <v/>
      </c>
      <c r="G1630">
        <f>IF('Data R2'!C634="","",'Data R2'!AD634)</f>
        <v/>
      </c>
      <c r="H1630">
        <f>IF('Data R2'!C634="","",'Data R2'!AC634)</f>
        <v/>
      </c>
      <c r="I1630">
        <f>IF('Data R2'!C634="","",COUNTIF('Data R2'!J634,"&gt;0")+COUNTIF('Data R2'!L634,"&gt;0")+COUNTIF('Data R2'!N634,"&gt;0")+COUNTIF('Data R2'!P634,"&gt;0")+COUNTIF('Data R2'!R634,"&gt;0")+COUNTIF('Data R2'!T634,"&gt;0")+COUNTIF('Data R2'!V634,"&gt;0")+COUNTIF('Data R2'!X634,"&gt;0"))</f>
        <v/>
      </c>
      <c r="J1630">
        <f>IF('Data R2'!C634="","",IF((COUNTIF('Data R2'!K634,"&gt;0")+COUNTIF('Data R2'!M634,"&gt;0")+COUNTIF('Data R2'!O634,"&gt;0")+COUNTIF('Data R2'!Q634,"&gt;0")+COUNTIF('Data R2'!S634,"&gt;0")+COUNTIF('Data R2'!U634,"&gt;0")+COUNTIF('Data R2'!W634,"&gt;0")+COUNTIF('Data R2'!Y634,"&gt;0"))&gt;0,1,0))</f>
        <v/>
      </c>
      <c r="M1630" t="inlineStr">
        <is>
          <t>Data R</t>
        </is>
      </c>
    </row>
    <row r="1631">
      <c r="A1631" t="inlineStr">
        <is>
          <t>Regional 2</t>
        </is>
      </c>
      <c r="B1631">
        <f>IF('Data R2'!C635="","",'Data R2'!B635)</f>
        <v/>
      </c>
      <c r="C1631">
        <f>IF('Data R2'!C635="","",'Data R2'!C635)</f>
        <v/>
      </c>
      <c r="D1631">
        <f>IF('Data R2'!C635="","",'Data R2'!D635)</f>
        <v/>
      </c>
      <c r="E1631">
        <f>IF('Data R2'!C635="","",'Data R2'!E635)</f>
        <v/>
      </c>
      <c r="F1631">
        <f>IF('Data R2'!C635="","",'Data R2'!F635)</f>
        <v/>
      </c>
      <c r="G1631">
        <f>IF('Data R2'!C635="","",'Data R2'!AD635)</f>
        <v/>
      </c>
      <c r="H1631">
        <f>IF('Data R2'!C635="","",'Data R2'!AC635)</f>
        <v/>
      </c>
      <c r="I1631">
        <f>IF('Data R2'!C635="","",COUNTIF('Data R2'!J635,"&gt;0")+COUNTIF('Data R2'!L635,"&gt;0")+COUNTIF('Data R2'!N635,"&gt;0")+COUNTIF('Data R2'!P635,"&gt;0")+COUNTIF('Data R2'!R635,"&gt;0")+COUNTIF('Data R2'!T635,"&gt;0")+COUNTIF('Data R2'!V635,"&gt;0")+COUNTIF('Data R2'!X635,"&gt;0"))</f>
        <v/>
      </c>
      <c r="J1631">
        <f>IF('Data R2'!C635="","",IF((COUNTIF('Data R2'!K635,"&gt;0")+COUNTIF('Data R2'!M635,"&gt;0")+COUNTIF('Data R2'!O635,"&gt;0")+COUNTIF('Data R2'!Q635,"&gt;0")+COUNTIF('Data R2'!S635,"&gt;0")+COUNTIF('Data R2'!U635,"&gt;0")+COUNTIF('Data R2'!W635,"&gt;0")+COUNTIF('Data R2'!Y635,"&gt;0"))&gt;0,1,0))</f>
        <v/>
      </c>
      <c r="M1631" t="inlineStr">
        <is>
          <t>Data R</t>
        </is>
      </c>
    </row>
    <row r="1632">
      <c r="A1632" t="inlineStr">
        <is>
          <t>Regional 2</t>
        </is>
      </c>
      <c r="B1632">
        <f>IF('Data R2'!C636="","",'Data R2'!B636)</f>
        <v/>
      </c>
      <c r="C1632">
        <f>IF('Data R2'!C636="","",'Data R2'!C636)</f>
        <v/>
      </c>
      <c r="D1632">
        <f>IF('Data R2'!C636="","",'Data R2'!D636)</f>
        <v/>
      </c>
      <c r="E1632">
        <f>IF('Data R2'!C636="","",'Data R2'!E636)</f>
        <v/>
      </c>
      <c r="F1632">
        <f>IF('Data R2'!C636="","",'Data R2'!F636)</f>
        <v/>
      </c>
      <c r="G1632">
        <f>IF('Data R2'!C636="","",'Data R2'!AD636)</f>
        <v/>
      </c>
      <c r="H1632">
        <f>IF('Data R2'!C636="","",'Data R2'!AC636)</f>
        <v/>
      </c>
      <c r="I1632">
        <f>IF('Data R2'!C636="","",COUNTIF('Data R2'!J636,"&gt;0")+COUNTIF('Data R2'!L636,"&gt;0")+COUNTIF('Data R2'!N636,"&gt;0")+COUNTIF('Data R2'!P636,"&gt;0")+COUNTIF('Data R2'!R636,"&gt;0")+COUNTIF('Data R2'!T636,"&gt;0")+COUNTIF('Data R2'!V636,"&gt;0")+COUNTIF('Data R2'!X636,"&gt;0"))</f>
        <v/>
      </c>
      <c r="J1632">
        <f>IF('Data R2'!C636="","",IF((COUNTIF('Data R2'!K636,"&gt;0")+COUNTIF('Data R2'!M636,"&gt;0")+COUNTIF('Data R2'!O636,"&gt;0")+COUNTIF('Data R2'!Q636,"&gt;0")+COUNTIF('Data R2'!S636,"&gt;0")+COUNTIF('Data R2'!U636,"&gt;0")+COUNTIF('Data R2'!W636,"&gt;0")+COUNTIF('Data R2'!Y636,"&gt;0"))&gt;0,1,0))</f>
        <v/>
      </c>
      <c r="M1632" t="inlineStr">
        <is>
          <t>Data R</t>
        </is>
      </c>
    </row>
    <row r="1633">
      <c r="A1633" t="inlineStr">
        <is>
          <t>Regional 2</t>
        </is>
      </c>
      <c r="B1633">
        <f>IF('Data R2'!C637="","",'Data R2'!B637)</f>
        <v/>
      </c>
      <c r="C1633">
        <f>IF('Data R2'!C637="","",'Data R2'!C637)</f>
        <v/>
      </c>
      <c r="D1633">
        <f>IF('Data R2'!C637="","",'Data R2'!D637)</f>
        <v/>
      </c>
      <c r="E1633">
        <f>IF('Data R2'!C637="","",'Data R2'!E637)</f>
        <v/>
      </c>
      <c r="F1633">
        <f>IF('Data R2'!C637="","",'Data R2'!F637)</f>
        <v/>
      </c>
      <c r="G1633">
        <f>IF('Data R2'!C637="","",'Data R2'!AD637)</f>
        <v/>
      </c>
      <c r="H1633">
        <f>IF('Data R2'!C637="","",'Data R2'!AC637)</f>
        <v/>
      </c>
      <c r="I1633">
        <f>IF('Data R2'!C637="","",COUNTIF('Data R2'!J637,"&gt;0")+COUNTIF('Data R2'!L637,"&gt;0")+COUNTIF('Data R2'!N637,"&gt;0")+COUNTIF('Data R2'!P637,"&gt;0")+COUNTIF('Data R2'!R637,"&gt;0")+COUNTIF('Data R2'!T637,"&gt;0")+COUNTIF('Data R2'!V637,"&gt;0")+COUNTIF('Data R2'!X637,"&gt;0"))</f>
        <v/>
      </c>
      <c r="J1633">
        <f>IF('Data R2'!C637="","",IF((COUNTIF('Data R2'!K637,"&gt;0")+COUNTIF('Data R2'!M637,"&gt;0")+COUNTIF('Data R2'!O637,"&gt;0")+COUNTIF('Data R2'!Q637,"&gt;0")+COUNTIF('Data R2'!S637,"&gt;0")+COUNTIF('Data R2'!U637,"&gt;0")+COUNTIF('Data R2'!W637,"&gt;0")+COUNTIF('Data R2'!Y637,"&gt;0"))&gt;0,1,0))</f>
        <v/>
      </c>
      <c r="M1633" t="inlineStr">
        <is>
          <t>Data R</t>
        </is>
      </c>
    </row>
    <row r="1634">
      <c r="A1634" t="inlineStr">
        <is>
          <t>Regional 2</t>
        </is>
      </c>
      <c r="B1634">
        <f>IF('Data R2'!C638="","",'Data R2'!B638)</f>
        <v/>
      </c>
      <c r="C1634">
        <f>IF('Data R2'!C638="","",'Data R2'!C638)</f>
        <v/>
      </c>
      <c r="D1634">
        <f>IF('Data R2'!C638="","",'Data R2'!D638)</f>
        <v/>
      </c>
      <c r="E1634">
        <f>IF('Data R2'!C638="","",'Data R2'!E638)</f>
        <v/>
      </c>
      <c r="F1634">
        <f>IF('Data R2'!C638="","",'Data R2'!F638)</f>
        <v/>
      </c>
      <c r="G1634">
        <f>IF('Data R2'!C638="","",'Data R2'!AD638)</f>
        <v/>
      </c>
      <c r="H1634">
        <f>IF('Data R2'!C638="","",'Data R2'!AC638)</f>
        <v/>
      </c>
      <c r="I1634">
        <f>IF('Data R2'!C638="","",COUNTIF('Data R2'!J638,"&gt;0")+COUNTIF('Data R2'!L638,"&gt;0")+COUNTIF('Data R2'!N638,"&gt;0")+COUNTIF('Data R2'!P638,"&gt;0")+COUNTIF('Data R2'!R638,"&gt;0")+COUNTIF('Data R2'!T638,"&gt;0")+COUNTIF('Data R2'!V638,"&gt;0")+COUNTIF('Data R2'!X638,"&gt;0"))</f>
        <v/>
      </c>
      <c r="J1634">
        <f>IF('Data R2'!C638="","",IF((COUNTIF('Data R2'!K638,"&gt;0")+COUNTIF('Data R2'!M638,"&gt;0")+COUNTIF('Data R2'!O638,"&gt;0")+COUNTIF('Data R2'!Q638,"&gt;0")+COUNTIF('Data R2'!S638,"&gt;0")+COUNTIF('Data R2'!U638,"&gt;0")+COUNTIF('Data R2'!W638,"&gt;0")+COUNTIF('Data R2'!Y638,"&gt;0"))&gt;0,1,0))</f>
        <v/>
      </c>
      <c r="M1634" t="inlineStr">
        <is>
          <t>Data R</t>
        </is>
      </c>
    </row>
    <row r="1635">
      <c r="A1635" t="inlineStr">
        <is>
          <t>Regional 2</t>
        </is>
      </c>
      <c r="B1635">
        <f>IF('Data R2'!C639="","",'Data R2'!B639)</f>
        <v/>
      </c>
      <c r="C1635">
        <f>IF('Data R2'!C639="","",'Data R2'!C639)</f>
        <v/>
      </c>
      <c r="D1635">
        <f>IF('Data R2'!C639="","",'Data R2'!D639)</f>
        <v/>
      </c>
      <c r="E1635">
        <f>IF('Data R2'!C639="","",'Data R2'!E639)</f>
        <v/>
      </c>
      <c r="F1635">
        <f>IF('Data R2'!C639="","",'Data R2'!F639)</f>
        <v/>
      </c>
      <c r="G1635">
        <f>IF('Data R2'!C639="","",'Data R2'!AD639)</f>
        <v/>
      </c>
      <c r="H1635">
        <f>IF('Data R2'!C639="","",'Data R2'!AC639)</f>
        <v/>
      </c>
      <c r="I1635">
        <f>IF('Data R2'!C639="","",COUNTIF('Data R2'!J639,"&gt;0")+COUNTIF('Data R2'!L639,"&gt;0")+COUNTIF('Data R2'!N639,"&gt;0")+COUNTIF('Data R2'!P639,"&gt;0")+COUNTIF('Data R2'!R639,"&gt;0")+COUNTIF('Data R2'!T639,"&gt;0")+COUNTIF('Data R2'!V639,"&gt;0")+COUNTIF('Data R2'!X639,"&gt;0"))</f>
        <v/>
      </c>
      <c r="J1635">
        <f>IF('Data R2'!C639="","",IF((COUNTIF('Data R2'!K639,"&gt;0")+COUNTIF('Data R2'!M639,"&gt;0")+COUNTIF('Data R2'!O639,"&gt;0")+COUNTIF('Data R2'!Q639,"&gt;0")+COUNTIF('Data R2'!S639,"&gt;0")+COUNTIF('Data R2'!U639,"&gt;0")+COUNTIF('Data R2'!W639,"&gt;0")+COUNTIF('Data R2'!Y639,"&gt;0"))&gt;0,1,0))</f>
        <v/>
      </c>
      <c r="M1635" t="inlineStr">
        <is>
          <t>Data R</t>
        </is>
      </c>
    </row>
    <row r="1636">
      <c r="A1636" t="inlineStr">
        <is>
          <t>Regional 2</t>
        </is>
      </c>
      <c r="B1636">
        <f>IF('Data R2'!C640="","",'Data R2'!B640)</f>
        <v/>
      </c>
      <c r="C1636">
        <f>IF('Data R2'!C640="","",'Data R2'!C640)</f>
        <v/>
      </c>
      <c r="D1636">
        <f>IF('Data R2'!C640="","",'Data R2'!D640)</f>
        <v/>
      </c>
      <c r="E1636">
        <f>IF('Data R2'!C640="","",'Data R2'!E640)</f>
        <v/>
      </c>
      <c r="F1636">
        <f>IF('Data R2'!C640="","",'Data R2'!F640)</f>
        <v/>
      </c>
      <c r="G1636">
        <f>IF('Data R2'!C640="","",'Data R2'!AD640)</f>
        <v/>
      </c>
      <c r="H1636">
        <f>IF('Data R2'!C640="","",'Data R2'!AC640)</f>
        <v/>
      </c>
      <c r="I1636">
        <f>IF('Data R2'!C640="","",COUNTIF('Data R2'!J640,"&gt;0")+COUNTIF('Data R2'!L640,"&gt;0")+COUNTIF('Data R2'!N640,"&gt;0")+COUNTIF('Data R2'!P640,"&gt;0")+COUNTIF('Data R2'!R640,"&gt;0")+COUNTIF('Data R2'!T640,"&gt;0")+COUNTIF('Data R2'!V640,"&gt;0")+COUNTIF('Data R2'!X640,"&gt;0"))</f>
        <v/>
      </c>
      <c r="J1636">
        <f>IF('Data R2'!C640="","",IF((COUNTIF('Data R2'!K640,"&gt;0")+COUNTIF('Data R2'!M640,"&gt;0")+COUNTIF('Data R2'!O640,"&gt;0")+COUNTIF('Data R2'!Q640,"&gt;0")+COUNTIF('Data R2'!S640,"&gt;0")+COUNTIF('Data R2'!U640,"&gt;0")+COUNTIF('Data R2'!W640,"&gt;0")+COUNTIF('Data R2'!Y640,"&gt;0"))&gt;0,1,0))</f>
        <v/>
      </c>
      <c r="M1636" t="inlineStr">
        <is>
          <t>Data R</t>
        </is>
      </c>
    </row>
    <row r="1637">
      <c r="A1637" t="inlineStr">
        <is>
          <t>Regional 2</t>
        </is>
      </c>
      <c r="B1637">
        <f>IF('Data R2'!C641="","",'Data R2'!B641)</f>
        <v/>
      </c>
      <c r="C1637">
        <f>IF('Data R2'!C641="","",'Data R2'!C641)</f>
        <v/>
      </c>
      <c r="D1637">
        <f>IF('Data R2'!C641="","",'Data R2'!D641)</f>
        <v/>
      </c>
      <c r="E1637">
        <f>IF('Data R2'!C641="","",'Data R2'!E641)</f>
        <v/>
      </c>
      <c r="F1637">
        <f>IF('Data R2'!C641="","",'Data R2'!F641)</f>
        <v/>
      </c>
      <c r="G1637">
        <f>IF('Data R2'!C641="","",'Data R2'!AD641)</f>
        <v/>
      </c>
      <c r="H1637">
        <f>IF('Data R2'!C641="","",'Data R2'!AC641)</f>
        <v/>
      </c>
      <c r="I1637">
        <f>IF('Data R2'!C641="","",COUNTIF('Data R2'!J641,"&gt;0")+COUNTIF('Data R2'!L641,"&gt;0")+COUNTIF('Data R2'!N641,"&gt;0")+COUNTIF('Data R2'!P641,"&gt;0")+COUNTIF('Data R2'!R641,"&gt;0")+COUNTIF('Data R2'!T641,"&gt;0")+COUNTIF('Data R2'!V641,"&gt;0")+COUNTIF('Data R2'!X641,"&gt;0"))</f>
        <v/>
      </c>
      <c r="J1637">
        <f>IF('Data R2'!C641="","",IF((COUNTIF('Data R2'!K641,"&gt;0")+COUNTIF('Data R2'!M641,"&gt;0")+COUNTIF('Data R2'!O641,"&gt;0")+COUNTIF('Data R2'!Q641,"&gt;0")+COUNTIF('Data R2'!S641,"&gt;0")+COUNTIF('Data R2'!U641,"&gt;0")+COUNTIF('Data R2'!W641,"&gt;0")+COUNTIF('Data R2'!Y641,"&gt;0"))&gt;0,1,0))</f>
        <v/>
      </c>
      <c r="M1637" t="inlineStr">
        <is>
          <t>Data R</t>
        </is>
      </c>
    </row>
    <row r="1638">
      <c r="A1638" t="inlineStr">
        <is>
          <t>Regional 2</t>
        </is>
      </c>
      <c r="B1638">
        <f>IF('Data R2'!C642="","",'Data R2'!B642)</f>
        <v/>
      </c>
      <c r="C1638">
        <f>IF('Data R2'!C642="","",'Data R2'!C642)</f>
        <v/>
      </c>
      <c r="D1638">
        <f>IF('Data R2'!C642="","",'Data R2'!D642)</f>
        <v/>
      </c>
      <c r="E1638">
        <f>IF('Data R2'!C642="","",'Data R2'!E642)</f>
        <v/>
      </c>
      <c r="F1638">
        <f>IF('Data R2'!C642="","",'Data R2'!F642)</f>
        <v/>
      </c>
      <c r="G1638">
        <f>IF('Data R2'!C642="","",'Data R2'!AD642)</f>
        <v/>
      </c>
      <c r="H1638">
        <f>IF('Data R2'!C642="","",'Data R2'!AC642)</f>
        <v/>
      </c>
      <c r="I1638">
        <f>IF('Data R2'!C642="","",COUNTIF('Data R2'!J642,"&gt;0")+COUNTIF('Data R2'!L642,"&gt;0")+COUNTIF('Data R2'!N642,"&gt;0")+COUNTIF('Data R2'!P642,"&gt;0")+COUNTIF('Data R2'!R642,"&gt;0")+COUNTIF('Data R2'!T642,"&gt;0")+COUNTIF('Data R2'!V642,"&gt;0")+COUNTIF('Data R2'!X642,"&gt;0"))</f>
        <v/>
      </c>
      <c r="J1638">
        <f>IF('Data R2'!C642="","",IF((COUNTIF('Data R2'!K642,"&gt;0")+COUNTIF('Data R2'!M642,"&gt;0")+COUNTIF('Data R2'!O642,"&gt;0")+COUNTIF('Data R2'!Q642,"&gt;0")+COUNTIF('Data R2'!S642,"&gt;0")+COUNTIF('Data R2'!U642,"&gt;0")+COUNTIF('Data R2'!W642,"&gt;0")+COUNTIF('Data R2'!Y642,"&gt;0"))&gt;0,1,0))</f>
        <v/>
      </c>
      <c r="M1638" t="inlineStr">
        <is>
          <t>Data R</t>
        </is>
      </c>
    </row>
    <row r="1639">
      <c r="A1639" t="inlineStr">
        <is>
          <t>Regional 2</t>
        </is>
      </c>
      <c r="B1639">
        <f>IF('Data R2'!C643="","",'Data R2'!B643)</f>
        <v/>
      </c>
      <c r="C1639">
        <f>IF('Data R2'!C643="","",'Data R2'!C643)</f>
        <v/>
      </c>
      <c r="D1639">
        <f>IF('Data R2'!C643="","",'Data R2'!D643)</f>
        <v/>
      </c>
      <c r="E1639">
        <f>IF('Data R2'!C643="","",'Data R2'!E643)</f>
        <v/>
      </c>
      <c r="F1639">
        <f>IF('Data R2'!C643="","",'Data R2'!F643)</f>
        <v/>
      </c>
      <c r="G1639">
        <f>IF('Data R2'!C643="","",'Data R2'!AD643)</f>
        <v/>
      </c>
      <c r="H1639">
        <f>IF('Data R2'!C643="","",'Data R2'!AC643)</f>
        <v/>
      </c>
      <c r="I1639">
        <f>IF('Data R2'!C643="","",COUNTIF('Data R2'!J643,"&gt;0")+COUNTIF('Data R2'!L643,"&gt;0")+COUNTIF('Data R2'!N643,"&gt;0")+COUNTIF('Data R2'!P643,"&gt;0")+COUNTIF('Data R2'!R643,"&gt;0")+COUNTIF('Data R2'!T643,"&gt;0")+COUNTIF('Data R2'!V643,"&gt;0")+COUNTIF('Data R2'!X643,"&gt;0"))</f>
        <v/>
      </c>
      <c r="J1639">
        <f>IF('Data R2'!C643="","",IF((COUNTIF('Data R2'!K643,"&gt;0")+COUNTIF('Data R2'!M643,"&gt;0")+COUNTIF('Data R2'!O643,"&gt;0")+COUNTIF('Data R2'!Q643,"&gt;0")+COUNTIF('Data R2'!S643,"&gt;0")+COUNTIF('Data R2'!U643,"&gt;0")+COUNTIF('Data R2'!W643,"&gt;0")+COUNTIF('Data R2'!Y643,"&gt;0"))&gt;0,1,0))</f>
        <v/>
      </c>
      <c r="M1639" t="inlineStr">
        <is>
          <t>Data R</t>
        </is>
      </c>
    </row>
    <row r="1640">
      <c r="A1640" t="inlineStr">
        <is>
          <t>Regional 2</t>
        </is>
      </c>
      <c r="B1640">
        <f>IF('Data R2'!C644="","",'Data R2'!B644)</f>
        <v/>
      </c>
      <c r="C1640">
        <f>IF('Data R2'!C644="","",'Data R2'!C644)</f>
        <v/>
      </c>
      <c r="D1640">
        <f>IF('Data R2'!C644="","",'Data R2'!D644)</f>
        <v/>
      </c>
      <c r="E1640">
        <f>IF('Data R2'!C644="","",'Data R2'!E644)</f>
        <v/>
      </c>
      <c r="F1640">
        <f>IF('Data R2'!C644="","",'Data R2'!F644)</f>
        <v/>
      </c>
      <c r="G1640">
        <f>IF('Data R2'!C644="","",'Data R2'!AD644)</f>
        <v/>
      </c>
      <c r="H1640">
        <f>IF('Data R2'!C644="","",'Data R2'!AC644)</f>
        <v/>
      </c>
      <c r="I1640">
        <f>IF('Data R2'!C644="","",COUNTIF('Data R2'!J644,"&gt;0")+COUNTIF('Data R2'!L644,"&gt;0")+COUNTIF('Data R2'!N644,"&gt;0")+COUNTIF('Data R2'!P644,"&gt;0")+COUNTIF('Data R2'!R644,"&gt;0")+COUNTIF('Data R2'!T644,"&gt;0")+COUNTIF('Data R2'!V644,"&gt;0")+COUNTIF('Data R2'!X644,"&gt;0"))</f>
        <v/>
      </c>
      <c r="J1640">
        <f>IF('Data R2'!C644="","",IF((COUNTIF('Data R2'!K644,"&gt;0")+COUNTIF('Data R2'!M644,"&gt;0")+COUNTIF('Data R2'!O644,"&gt;0")+COUNTIF('Data R2'!Q644,"&gt;0")+COUNTIF('Data R2'!S644,"&gt;0")+COUNTIF('Data R2'!U644,"&gt;0")+COUNTIF('Data R2'!W644,"&gt;0")+COUNTIF('Data R2'!Y644,"&gt;0"))&gt;0,1,0))</f>
        <v/>
      </c>
      <c r="M1640" t="inlineStr">
        <is>
          <t>Data R</t>
        </is>
      </c>
    </row>
    <row r="1641">
      <c r="A1641" t="inlineStr">
        <is>
          <t>Regional 2</t>
        </is>
      </c>
      <c r="B1641">
        <f>IF('Data R2'!C645="","",'Data R2'!B645)</f>
        <v/>
      </c>
      <c r="C1641">
        <f>IF('Data R2'!C645="","",'Data R2'!C645)</f>
        <v/>
      </c>
      <c r="D1641">
        <f>IF('Data R2'!C645="","",'Data R2'!D645)</f>
        <v/>
      </c>
      <c r="E1641">
        <f>IF('Data R2'!C645="","",'Data R2'!E645)</f>
        <v/>
      </c>
      <c r="F1641">
        <f>IF('Data R2'!C645="","",'Data R2'!F645)</f>
        <v/>
      </c>
      <c r="G1641">
        <f>IF('Data R2'!C645="","",'Data R2'!AD645)</f>
        <v/>
      </c>
      <c r="H1641">
        <f>IF('Data R2'!C645="","",'Data R2'!AC645)</f>
        <v/>
      </c>
      <c r="I1641">
        <f>IF('Data R2'!C645="","",COUNTIF('Data R2'!J645,"&gt;0")+COUNTIF('Data R2'!L645,"&gt;0")+COUNTIF('Data R2'!N645,"&gt;0")+COUNTIF('Data R2'!P645,"&gt;0")+COUNTIF('Data R2'!R645,"&gt;0")+COUNTIF('Data R2'!T645,"&gt;0")+COUNTIF('Data R2'!V645,"&gt;0")+COUNTIF('Data R2'!X645,"&gt;0"))</f>
        <v/>
      </c>
      <c r="J1641">
        <f>IF('Data R2'!C645="","",IF((COUNTIF('Data R2'!K645,"&gt;0")+COUNTIF('Data R2'!M645,"&gt;0")+COUNTIF('Data R2'!O645,"&gt;0")+COUNTIF('Data R2'!Q645,"&gt;0")+COUNTIF('Data R2'!S645,"&gt;0")+COUNTIF('Data R2'!U645,"&gt;0")+COUNTIF('Data R2'!W645,"&gt;0")+COUNTIF('Data R2'!Y645,"&gt;0"))&gt;0,1,0))</f>
        <v/>
      </c>
      <c r="M1641" t="inlineStr">
        <is>
          <t>Data R</t>
        </is>
      </c>
    </row>
    <row r="1642">
      <c r="A1642" t="inlineStr">
        <is>
          <t>Regional 2</t>
        </is>
      </c>
      <c r="B1642">
        <f>IF('Data R2'!C646="","",'Data R2'!B646)</f>
        <v/>
      </c>
      <c r="C1642">
        <f>IF('Data R2'!C646="","",'Data R2'!C646)</f>
        <v/>
      </c>
      <c r="D1642">
        <f>IF('Data R2'!C646="","",'Data R2'!D646)</f>
        <v/>
      </c>
      <c r="E1642">
        <f>IF('Data R2'!C646="","",'Data R2'!E646)</f>
        <v/>
      </c>
      <c r="F1642">
        <f>IF('Data R2'!C646="","",'Data R2'!F646)</f>
        <v/>
      </c>
      <c r="G1642">
        <f>IF('Data R2'!C646="","",'Data R2'!AD646)</f>
        <v/>
      </c>
      <c r="H1642">
        <f>IF('Data R2'!C646="","",'Data R2'!AC646)</f>
        <v/>
      </c>
      <c r="I1642">
        <f>IF('Data R2'!C646="","",COUNTIF('Data R2'!J646,"&gt;0")+COUNTIF('Data R2'!L646,"&gt;0")+COUNTIF('Data R2'!N646,"&gt;0")+COUNTIF('Data R2'!P646,"&gt;0")+COUNTIF('Data R2'!R646,"&gt;0")+COUNTIF('Data R2'!T646,"&gt;0")+COUNTIF('Data R2'!V646,"&gt;0")+COUNTIF('Data R2'!X646,"&gt;0"))</f>
        <v/>
      </c>
      <c r="J1642">
        <f>IF('Data R2'!C646="","",IF((COUNTIF('Data R2'!K646,"&gt;0")+COUNTIF('Data R2'!M646,"&gt;0")+COUNTIF('Data R2'!O646,"&gt;0")+COUNTIF('Data R2'!Q646,"&gt;0")+COUNTIF('Data R2'!S646,"&gt;0")+COUNTIF('Data R2'!U646,"&gt;0")+COUNTIF('Data R2'!W646,"&gt;0")+COUNTIF('Data R2'!Y646,"&gt;0"))&gt;0,1,0))</f>
        <v/>
      </c>
      <c r="M1642" t="inlineStr">
        <is>
          <t>Data R</t>
        </is>
      </c>
    </row>
    <row r="1643">
      <c r="A1643" t="inlineStr">
        <is>
          <t>Regional 2</t>
        </is>
      </c>
      <c r="B1643">
        <f>IF('Data R2'!C647="","",'Data R2'!B647)</f>
        <v/>
      </c>
      <c r="C1643">
        <f>IF('Data R2'!C647="","",'Data R2'!C647)</f>
        <v/>
      </c>
      <c r="D1643">
        <f>IF('Data R2'!C647="","",'Data R2'!D647)</f>
        <v/>
      </c>
      <c r="E1643">
        <f>IF('Data R2'!C647="","",'Data R2'!E647)</f>
        <v/>
      </c>
      <c r="F1643">
        <f>IF('Data R2'!C647="","",'Data R2'!F647)</f>
        <v/>
      </c>
      <c r="G1643">
        <f>IF('Data R2'!C647="","",'Data R2'!AD647)</f>
        <v/>
      </c>
      <c r="H1643">
        <f>IF('Data R2'!C647="","",'Data R2'!AC647)</f>
        <v/>
      </c>
      <c r="I1643">
        <f>IF('Data R2'!C647="","",COUNTIF('Data R2'!J647,"&gt;0")+COUNTIF('Data R2'!L647,"&gt;0")+COUNTIF('Data R2'!N647,"&gt;0")+COUNTIF('Data R2'!P647,"&gt;0")+COUNTIF('Data R2'!R647,"&gt;0")+COUNTIF('Data R2'!T647,"&gt;0")+COUNTIF('Data R2'!V647,"&gt;0")+COUNTIF('Data R2'!X647,"&gt;0"))</f>
        <v/>
      </c>
      <c r="J1643">
        <f>IF('Data R2'!C647="","",IF((COUNTIF('Data R2'!K647,"&gt;0")+COUNTIF('Data R2'!M647,"&gt;0")+COUNTIF('Data R2'!O647,"&gt;0")+COUNTIF('Data R2'!Q647,"&gt;0")+COUNTIF('Data R2'!S647,"&gt;0")+COUNTIF('Data R2'!U647,"&gt;0")+COUNTIF('Data R2'!W647,"&gt;0")+COUNTIF('Data R2'!Y647,"&gt;0"))&gt;0,1,0))</f>
        <v/>
      </c>
      <c r="M1643" t="inlineStr">
        <is>
          <t>Data R</t>
        </is>
      </c>
    </row>
    <row r="1644">
      <c r="A1644" t="inlineStr">
        <is>
          <t>Regional 2</t>
        </is>
      </c>
      <c r="B1644">
        <f>IF('Data R2'!C648="","",'Data R2'!B648)</f>
        <v/>
      </c>
      <c r="C1644">
        <f>IF('Data R2'!C648="","",'Data R2'!C648)</f>
        <v/>
      </c>
      <c r="D1644">
        <f>IF('Data R2'!C648="","",'Data R2'!D648)</f>
        <v/>
      </c>
      <c r="E1644">
        <f>IF('Data R2'!C648="","",'Data R2'!E648)</f>
        <v/>
      </c>
      <c r="F1644">
        <f>IF('Data R2'!C648="","",'Data R2'!F648)</f>
        <v/>
      </c>
      <c r="G1644">
        <f>IF('Data R2'!C648="","",'Data R2'!AD648)</f>
        <v/>
      </c>
      <c r="H1644">
        <f>IF('Data R2'!C648="","",'Data R2'!AC648)</f>
        <v/>
      </c>
      <c r="I1644">
        <f>IF('Data R2'!C648="","",COUNTIF('Data R2'!J648,"&gt;0")+COUNTIF('Data R2'!L648,"&gt;0")+COUNTIF('Data R2'!N648,"&gt;0")+COUNTIF('Data R2'!P648,"&gt;0")+COUNTIF('Data R2'!R648,"&gt;0")+COUNTIF('Data R2'!T648,"&gt;0")+COUNTIF('Data R2'!V648,"&gt;0")+COUNTIF('Data R2'!X648,"&gt;0"))</f>
        <v/>
      </c>
      <c r="J1644">
        <f>IF('Data R2'!C648="","",IF((COUNTIF('Data R2'!K648,"&gt;0")+COUNTIF('Data R2'!M648,"&gt;0")+COUNTIF('Data R2'!O648,"&gt;0")+COUNTIF('Data R2'!Q648,"&gt;0")+COUNTIF('Data R2'!S648,"&gt;0")+COUNTIF('Data R2'!U648,"&gt;0")+COUNTIF('Data R2'!W648,"&gt;0")+COUNTIF('Data R2'!Y648,"&gt;0"))&gt;0,1,0))</f>
        <v/>
      </c>
      <c r="M1644" t="inlineStr">
        <is>
          <t>Data R</t>
        </is>
      </c>
    </row>
    <row r="1645">
      <c r="A1645" t="inlineStr">
        <is>
          <t>Regional 2</t>
        </is>
      </c>
      <c r="B1645">
        <f>IF('Data R2'!C649="","",'Data R2'!B649)</f>
        <v/>
      </c>
      <c r="C1645">
        <f>IF('Data R2'!C649="","",'Data R2'!C649)</f>
        <v/>
      </c>
      <c r="D1645">
        <f>IF('Data R2'!C649="","",'Data R2'!D649)</f>
        <v/>
      </c>
      <c r="E1645">
        <f>IF('Data R2'!C649="","",'Data R2'!E649)</f>
        <v/>
      </c>
      <c r="F1645">
        <f>IF('Data R2'!C649="","",'Data R2'!F649)</f>
        <v/>
      </c>
      <c r="G1645">
        <f>IF('Data R2'!C649="","",'Data R2'!AD649)</f>
        <v/>
      </c>
      <c r="H1645">
        <f>IF('Data R2'!C649="","",'Data R2'!AC649)</f>
        <v/>
      </c>
      <c r="I1645">
        <f>IF('Data R2'!C649="","",COUNTIF('Data R2'!J649,"&gt;0")+COUNTIF('Data R2'!L649,"&gt;0")+COUNTIF('Data R2'!N649,"&gt;0")+COUNTIF('Data R2'!P649,"&gt;0")+COUNTIF('Data R2'!R649,"&gt;0")+COUNTIF('Data R2'!T649,"&gt;0")+COUNTIF('Data R2'!V649,"&gt;0")+COUNTIF('Data R2'!X649,"&gt;0"))</f>
        <v/>
      </c>
      <c r="J1645">
        <f>IF('Data R2'!C649="","",IF((COUNTIF('Data R2'!K649,"&gt;0")+COUNTIF('Data R2'!M649,"&gt;0")+COUNTIF('Data R2'!O649,"&gt;0")+COUNTIF('Data R2'!Q649,"&gt;0")+COUNTIF('Data R2'!S649,"&gt;0")+COUNTIF('Data R2'!U649,"&gt;0")+COUNTIF('Data R2'!W649,"&gt;0")+COUNTIF('Data R2'!Y649,"&gt;0"))&gt;0,1,0))</f>
        <v/>
      </c>
      <c r="M1645" t="inlineStr">
        <is>
          <t>Data R</t>
        </is>
      </c>
    </row>
    <row r="1646">
      <c r="A1646" t="inlineStr">
        <is>
          <t>Regional 2</t>
        </is>
      </c>
      <c r="B1646">
        <f>IF('Data R2'!C650="","",'Data R2'!B650)</f>
        <v/>
      </c>
      <c r="C1646">
        <f>IF('Data R2'!C650="","",'Data R2'!C650)</f>
        <v/>
      </c>
      <c r="D1646">
        <f>IF('Data R2'!C650="","",'Data R2'!D650)</f>
        <v/>
      </c>
      <c r="E1646">
        <f>IF('Data R2'!C650="","",'Data R2'!E650)</f>
        <v/>
      </c>
      <c r="F1646">
        <f>IF('Data R2'!C650="","",'Data R2'!F650)</f>
        <v/>
      </c>
      <c r="G1646">
        <f>IF('Data R2'!C650="","",'Data R2'!AD650)</f>
        <v/>
      </c>
      <c r="H1646">
        <f>IF('Data R2'!C650="","",'Data R2'!AC650)</f>
        <v/>
      </c>
      <c r="I1646">
        <f>IF('Data R2'!C650="","",COUNTIF('Data R2'!J650,"&gt;0")+COUNTIF('Data R2'!L650,"&gt;0")+COUNTIF('Data R2'!N650,"&gt;0")+COUNTIF('Data R2'!P650,"&gt;0")+COUNTIF('Data R2'!R650,"&gt;0")+COUNTIF('Data R2'!T650,"&gt;0")+COUNTIF('Data R2'!V650,"&gt;0")+COUNTIF('Data R2'!X650,"&gt;0"))</f>
        <v/>
      </c>
      <c r="J1646">
        <f>IF('Data R2'!C650="","",IF((COUNTIF('Data R2'!K650,"&gt;0")+COUNTIF('Data R2'!M650,"&gt;0")+COUNTIF('Data R2'!O650,"&gt;0")+COUNTIF('Data R2'!Q650,"&gt;0")+COUNTIF('Data R2'!S650,"&gt;0")+COUNTIF('Data R2'!U650,"&gt;0")+COUNTIF('Data R2'!W650,"&gt;0")+COUNTIF('Data R2'!Y650,"&gt;0"))&gt;0,1,0))</f>
        <v/>
      </c>
      <c r="M1646" t="inlineStr">
        <is>
          <t>Data R</t>
        </is>
      </c>
    </row>
    <row r="1647">
      <c r="A1647" t="inlineStr">
        <is>
          <t>Regional 2</t>
        </is>
      </c>
      <c r="B1647">
        <f>IF('Data R2'!C651="","",'Data R2'!B651)</f>
        <v/>
      </c>
      <c r="C1647">
        <f>IF('Data R2'!C651="","",'Data R2'!C651)</f>
        <v/>
      </c>
      <c r="D1647">
        <f>IF('Data R2'!C651="","",'Data R2'!D651)</f>
        <v/>
      </c>
      <c r="E1647">
        <f>IF('Data R2'!C651="","",'Data R2'!E651)</f>
        <v/>
      </c>
      <c r="F1647">
        <f>IF('Data R2'!C651="","",'Data R2'!F651)</f>
        <v/>
      </c>
      <c r="G1647">
        <f>IF('Data R2'!C651="","",'Data R2'!AD651)</f>
        <v/>
      </c>
      <c r="H1647">
        <f>IF('Data R2'!C651="","",'Data R2'!AC651)</f>
        <v/>
      </c>
      <c r="I1647">
        <f>IF('Data R2'!C651="","",COUNTIF('Data R2'!J651,"&gt;0")+COUNTIF('Data R2'!L651,"&gt;0")+COUNTIF('Data R2'!N651,"&gt;0")+COUNTIF('Data R2'!P651,"&gt;0")+COUNTIF('Data R2'!R651,"&gt;0")+COUNTIF('Data R2'!T651,"&gt;0")+COUNTIF('Data R2'!V651,"&gt;0")+COUNTIF('Data R2'!X651,"&gt;0"))</f>
        <v/>
      </c>
      <c r="J1647">
        <f>IF('Data R2'!C651="","",IF((COUNTIF('Data R2'!K651,"&gt;0")+COUNTIF('Data R2'!M651,"&gt;0")+COUNTIF('Data R2'!O651,"&gt;0")+COUNTIF('Data R2'!Q651,"&gt;0")+COUNTIF('Data R2'!S651,"&gt;0")+COUNTIF('Data R2'!U651,"&gt;0")+COUNTIF('Data R2'!W651,"&gt;0")+COUNTIF('Data R2'!Y651,"&gt;0"))&gt;0,1,0))</f>
        <v/>
      </c>
      <c r="M1647" t="inlineStr">
        <is>
          <t>Data R</t>
        </is>
      </c>
    </row>
    <row r="1648">
      <c r="A1648" t="inlineStr">
        <is>
          <t>Regional 2</t>
        </is>
      </c>
      <c r="B1648">
        <f>IF('Data R2'!C652="","",'Data R2'!B652)</f>
        <v/>
      </c>
      <c r="C1648">
        <f>IF('Data R2'!C652="","",'Data R2'!C652)</f>
        <v/>
      </c>
      <c r="D1648">
        <f>IF('Data R2'!C652="","",'Data R2'!D652)</f>
        <v/>
      </c>
      <c r="E1648">
        <f>IF('Data R2'!C652="","",'Data R2'!E652)</f>
        <v/>
      </c>
      <c r="F1648">
        <f>IF('Data R2'!C652="","",'Data R2'!F652)</f>
        <v/>
      </c>
      <c r="G1648">
        <f>IF('Data R2'!C652="","",'Data R2'!AD652)</f>
        <v/>
      </c>
      <c r="H1648">
        <f>IF('Data R2'!C652="","",'Data R2'!AC652)</f>
        <v/>
      </c>
      <c r="I1648">
        <f>IF('Data R2'!C652="","",COUNTIF('Data R2'!J652,"&gt;0")+COUNTIF('Data R2'!L652,"&gt;0")+COUNTIF('Data R2'!N652,"&gt;0")+COUNTIF('Data R2'!P652,"&gt;0")+COUNTIF('Data R2'!R652,"&gt;0")+COUNTIF('Data R2'!T652,"&gt;0")+COUNTIF('Data R2'!V652,"&gt;0")+COUNTIF('Data R2'!X652,"&gt;0"))</f>
        <v/>
      </c>
      <c r="J1648">
        <f>IF('Data R2'!C652="","",IF((COUNTIF('Data R2'!K652,"&gt;0")+COUNTIF('Data R2'!M652,"&gt;0")+COUNTIF('Data R2'!O652,"&gt;0")+COUNTIF('Data R2'!Q652,"&gt;0")+COUNTIF('Data R2'!S652,"&gt;0")+COUNTIF('Data R2'!U652,"&gt;0")+COUNTIF('Data R2'!W652,"&gt;0")+COUNTIF('Data R2'!Y652,"&gt;0"))&gt;0,1,0))</f>
        <v/>
      </c>
      <c r="M1648" t="inlineStr">
        <is>
          <t>Data R</t>
        </is>
      </c>
    </row>
    <row r="1649">
      <c r="A1649" t="inlineStr">
        <is>
          <t>Regional 2</t>
        </is>
      </c>
      <c r="B1649">
        <f>IF('Data R2'!C653="","",'Data R2'!B653)</f>
        <v/>
      </c>
      <c r="C1649">
        <f>IF('Data R2'!C653="","",'Data R2'!C653)</f>
        <v/>
      </c>
      <c r="D1649">
        <f>IF('Data R2'!C653="","",'Data R2'!D653)</f>
        <v/>
      </c>
      <c r="E1649">
        <f>IF('Data R2'!C653="","",'Data R2'!E653)</f>
        <v/>
      </c>
      <c r="F1649">
        <f>IF('Data R2'!C653="","",'Data R2'!F653)</f>
        <v/>
      </c>
      <c r="G1649">
        <f>IF('Data R2'!C653="","",'Data R2'!AD653)</f>
        <v/>
      </c>
      <c r="H1649">
        <f>IF('Data R2'!C653="","",'Data R2'!AC653)</f>
        <v/>
      </c>
      <c r="I1649">
        <f>IF('Data R2'!C653="","",COUNTIF('Data R2'!J653,"&gt;0")+COUNTIF('Data R2'!L653,"&gt;0")+COUNTIF('Data R2'!N653,"&gt;0")+COUNTIF('Data R2'!P653,"&gt;0")+COUNTIF('Data R2'!R653,"&gt;0")+COUNTIF('Data R2'!T653,"&gt;0")+COUNTIF('Data R2'!V653,"&gt;0")+COUNTIF('Data R2'!X653,"&gt;0"))</f>
        <v/>
      </c>
      <c r="J1649">
        <f>IF('Data R2'!C653="","",IF((COUNTIF('Data R2'!K653,"&gt;0")+COUNTIF('Data R2'!M653,"&gt;0")+COUNTIF('Data R2'!O653,"&gt;0")+COUNTIF('Data R2'!Q653,"&gt;0")+COUNTIF('Data R2'!S653,"&gt;0")+COUNTIF('Data R2'!U653,"&gt;0")+COUNTIF('Data R2'!W653,"&gt;0")+COUNTIF('Data R2'!Y653,"&gt;0"))&gt;0,1,0))</f>
        <v/>
      </c>
      <c r="M1649" t="inlineStr">
        <is>
          <t>Data R</t>
        </is>
      </c>
    </row>
    <row r="1650">
      <c r="A1650" t="inlineStr">
        <is>
          <t>Regional 2</t>
        </is>
      </c>
      <c r="B1650">
        <f>IF('Data R2'!C654="","",'Data R2'!B654)</f>
        <v/>
      </c>
      <c r="C1650">
        <f>IF('Data R2'!C654="","",'Data R2'!C654)</f>
        <v/>
      </c>
      <c r="D1650">
        <f>IF('Data R2'!C654="","",'Data R2'!D654)</f>
        <v/>
      </c>
      <c r="E1650">
        <f>IF('Data R2'!C654="","",'Data R2'!E654)</f>
        <v/>
      </c>
      <c r="F1650">
        <f>IF('Data R2'!C654="","",'Data R2'!F654)</f>
        <v/>
      </c>
      <c r="G1650">
        <f>IF('Data R2'!C654="","",'Data R2'!AD654)</f>
        <v/>
      </c>
      <c r="H1650">
        <f>IF('Data R2'!C654="","",'Data R2'!AC654)</f>
        <v/>
      </c>
      <c r="I1650">
        <f>IF('Data R2'!C654="","",COUNTIF('Data R2'!J654,"&gt;0")+COUNTIF('Data R2'!L654,"&gt;0")+COUNTIF('Data R2'!N654,"&gt;0")+COUNTIF('Data R2'!P654,"&gt;0")+COUNTIF('Data R2'!R654,"&gt;0")+COUNTIF('Data R2'!T654,"&gt;0")+COUNTIF('Data R2'!V654,"&gt;0")+COUNTIF('Data R2'!X654,"&gt;0"))</f>
        <v/>
      </c>
      <c r="J1650">
        <f>IF('Data R2'!C654="","",IF((COUNTIF('Data R2'!K654,"&gt;0")+COUNTIF('Data R2'!M654,"&gt;0")+COUNTIF('Data R2'!O654,"&gt;0")+COUNTIF('Data R2'!Q654,"&gt;0")+COUNTIF('Data R2'!S654,"&gt;0")+COUNTIF('Data R2'!U654,"&gt;0")+COUNTIF('Data R2'!W654,"&gt;0")+COUNTIF('Data R2'!Y654,"&gt;0"))&gt;0,1,0))</f>
        <v/>
      </c>
      <c r="M1650" t="inlineStr">
        <is>
          <t>Data R</t>
        </is>
      </c>
    </row>
    <row r="1651">
      <c r="A1651" t="inlineStr">
        <is>
          <t>Regional 2</t>
        </is>
      </c>
      <c r="B1651">
        <f>IF('Data R2'!C655="","",'Data R2'!B655)</f>
        <v/>
      </c>
      <c r="C1651">
        <f>IF('Data R2'!C655="","",'Data R2'!C655)</f>
        <v/>
      </c>
      <c r="D1651">
        <f>IF('Data R2'!C655="","",'Data R2'!D655)</f>
        <v/>
      </c>
      <c r="E1651">
        <f>IF('Data R2'!C655="","",'Data R2'!E655)</f>
        <v/>
      </c>
      <c r="F1651">
        <f>IF('Data R2'!C655="","",'Data R2'!F655)</f>
        <v/>
      </c>
      <c r="G1651">
        <f>IF('Data R2'!C655="","",'Data R2'!AD655)</f>
        <v/>
      </c>
      <c r="H1651">
        <f>IF('Data R2'!C655="","",'Data R2'!AC655)</f>
        <v/>
      </c>
      <c r="I1651">
        <f>IF('Data R2'!C655="","",COUNTIF('Data R2'!J655,"&gt;0")+COUNTIF('Data R2'!L655,"&gt;0")+COUNTIF('Data R2'!N655,"&gt;0")+COUNTIF('Data R2'!P655,"&gt;0")+COUNTIF('Data R2'!R655,"&gt;0")+COUNTIF('Data R2'!T655,"&gt;0")+COUNTIF('Data R2'!V655,"&gt;0")+COUNTIF('Data R2'!X655,"&gt;0"))</f>
        <v/>
      </c>
      <c r="J1651">
        <f>IF('Data R2'!C655="","",IF((COUNTIF('Data R2'!K655,"&gt;0")+COUNTIF('Data R2'!M655,"&gt;0")+COUNTIF('Data R2'!O655,"&gt;0")+COUNTIF('Data R2'!Q655,"&gt;0")+COUNTIF('Data R2'!S655,"&gt;0")+COUNTIF('Data R2'!U655,"&gt;0")+COUNTIF('Data R2'!W655,"&gt;0")+COUNTIF('Data R2'!Y655,"&gt;0"))&gt;0,1,0))</f>
        <v/>
      </c>
      <c r="M1651" t="inlineStr">
        <is>
          <t>Data R</t>
        </is>
      </c>
    </row>
    <row r="1652">
      <c r="A1652" t="inlineStr">
        <is>
          <t>Regional 2</t>
        </is>
      </c>
      <c r="B1652">
        <f>IF('Data R2'!C656="","",'Data R2'!B656)</f>
        <v/>
      </c>
      <c r="C1652">
        <f>IF('Data R2'!C656="","",'Data R2'!C656)</f>
        <v/>
      </c>
      <c r="D1652">
        <f>IF('Data R2'!C656="","",'Data R2'!D656)</f>
        <v/>
      </c>
      <c r="E1652">
        <f>IF('Data R2'!C656="","",'Data R2'!E656)</f>
        <v/>
      </c>
      <c r="F1652">
        <f>IF('Data R2'!C656="","",'Data R2'!F656)</f>
        <v/>
      </c>
      <c r="G1652">
        <f>IF('Data R2'!C656="","",'Data R2'!AD656)</f>
        <v/>
      </c>
      <c r="H1652">
        <f>IF('Data R2'!C656="","",'Data R2'!AC656)</f>
        <v/>
      </c>
      <c r="I1652">
        <f>IF('Data R2'!C656="","",COUNTIF('Data R2'!J656,"&gt;0")+COUNTIF('Data R2'!L656,"&gt;0")+COUNTIF('Data R2'!N656,"&gt;0")+COUNTIF('Data R2'!P656,"&gt;0")+COUNTIF('Data R2'!R656,"&gt;0")+COUNTIF('Data R2'!T656,"&gt;0")+COUNTIF('Data R2'!V656,"&gt;0")+COUNTIF('Data R2'!X656,"&gt;0"))</f>
        <v/>
      </c>
      <c r="J1652">
        <f>IF('Data R2'!C656="","",IF((COUNTIF('Data R2'!K656,"&gt;0")+COUNTIF('Data R2'!M656,"&gt;0")+COUNTIF('Data R2'!O656,"&gt;0")+COUNTIF('Data R2'!Q656,"&gt;0")+COUNTIF('Data R2'!S656,"&gt;0")+COUNTIF('Data R2'!U656,"&gt;0")+COUNTIF('Data R2'!W656,"&gt;0")+COUNTIF('Data R2'!Y656,"&gt;0"))&gt;0,1,0))</f>
        <v/>
      </c>
      <c r="M1652" t="inlineStr">
        <is>
          <t>Data R</t>
        </is>
      </c>
    </row>
    <row r="1653">
      <c r="A1653" t="inlineStr">
        <is>
          <t>Regional 2</t>
        </is>
      </c>
      <c r="B1653">
        <f>IF('Data R2'!C657="","",'Data R2'!B657)</f>
        <v/>
      </c>
      <c r="C1653">
        <f>IF('Data R2'!C657="","",'Data R2'!C657)</f>
        <v/>
      </c>
      <c r="D1653">
        <f>IF('Data R2'!C657="","",'Data R2'!D657)</f>
        <v/>
      </c>
      <c r="E1653">
        <f>IF('Data R2'!C657="","",'Data R2'!E657)</f>
        <v/>
      </c>
      <c r="F1653">
        <f>IF('Data R2'!C657="","",'Data R2'!F657)</f>
        <v/>
      </c>
      <c r="G1653">
        <f>IF('Data R2'!C657="","",'Data R2'!AD657)</f>
        <v/>
      </c>
      <c r="H1653">
        <f>IF('Data R2'!C657="","",'Data R2'!AC657)</f>
        <v/>
      </c>
      <c r="I1653">
        <f>IF('Data R2'!C657="","",COUNTIF('Data R2'!J657,"&gt;0")+COUNTIF('Data R2'!L657,"&gt;0")+COUNTIF('Data R2'!N657,"&gt;0")+COUNTIF('Data R2'!P657,"&gt;0")+COUNTIF('Data R2'!R657,"&gt;0")+COUNTIF('Data R2'!T657,"&gt;0")+COUNTIF('Data R2'!V657,"&gt;0")+COUNTIF('Data R2'!X657,"&gt;0"))</f>
        <v/>
      </c>
      <c r="J1653">
        <f>IF('Data R2'!C657="","",IF((COUNTIF('Data R2'!K657,"&gt;0")+COUNTIF('Data R2'!M657,"&gt;0")+COUNTIF('Data R2'!O657,"&gt;0")+COUNTIF('Data R2'!Q657,"&gt;0")+COUNTIF('Data R2'!S657,"&gt;0")+COUNTIF('Data R2'!U657,"&gt;0")+COUNTIF('Data R2'!W657,"&gt;0")+COUNTIF('Data R2'!Y657,"&gt;0"))&gt;0,1,0))</f>
        <v/>
      </c>
      <c r="M1653" t="inlineStr">
        <is>
          <t>Data R</t>
        </is>
      </c>
    </row>
    <row r="1654">
      <c r="A1654" t="inlineStr">
        <is>
          <t>Regional 2</t>
        </is>
      </c>
      <c r="B1654">
        <f>IF('Data R2'!C658="","",'Data R2'!B658)</f>
        <v/>
      </c>
      <c r="C1654">
        <f>IF('Data R2'!C658="","",'Data R2'!C658)</f>
        <v/>
      </c>
      <c r="D1654">
        <f>IF('Data R2'!C658="","",'Data R2'!D658)</f>
        <v/>
      </c>
      <c r="E1654">
        <f>IF('Data R2'!C658="","",'Data R2'!E658)</f>
        <v/>
      </c>
      <c r="F1654">
        <f>IF('Data R2'!C658="","",'Data R2'!F658)</f>
        <v/>
      </c>
      <c r="G1654">
        <f>IF('Data R2'!C658="","",'Data R2'!AD658)</f>
        <v/>
      </c>
      <c r="H1654">
        <f>IF('Data R2'!C658="","",'Data R2'!AC658)</f>
        <v/>
      </c>
      <c r="I1654">
        <f>IF('Data R2'!C658="","",COUNTIF('Data R2'!J658,"&gt;0")+COUNTIF('Data R2'!L658,"&gt;0")+COUNTIF('Data R2'!N658,"&gt;0")+COUNTIF('Data R2'!P658,"&gt;0")+COUNTIF('Data R2'!R658,"&gt;0")+COUNTIF('Data R2'!T658,"&gt;0")+COUNTIF('Data R2'!V658,"&gt;0")+COUNTIF('Data R2'!X658,"&gt;0"))</f>
        <v/>
      </c>
      <c r="J1654">
        <f>IF('Data R2'!C658="","",IF((COUNTIF('Data R2'!K658,"&gt;0")+COUNTIF('Data R2'!M658,"&gt;0")+COUNTIF('Data R2'!O658,"&gt;0")+COUNTIF('Data R2'!Q658,"&gt;0")+COUNTIF('Data R2'!S658,"&gt;0")+COUNTIF('Data R2'!U658,"&gt;0")+COUNTIF('Data R2'!W658,"&gt;0")+COUNTIF('Data R2'!Y658,"&gt;0"))&gt;0,1,0))</f>
        <v/>
      </c>
      <c r="M1654" t="inlineStr">
        <is>
          <t>Data R</t>
        </is>
      </c>
    </row>
    <row r="1655">
      <c r="A1655" t="inlineStr">
        <is>
          <t>Regional 2</t>
        </is>
      </c>
      <c r="B1655">
        <f>IF('Data R2'!C659="","",'Data R2'!B659)</f>
        <v/>
      </c>
      <c r="C1655">
        <f>IF('Data R2'!C659="","",'Data R2'!C659)</f>
        <v/>
      </c>
      <c r="D1655">
        <f>IF('Data R2'!C659="","",'Data R2'!D659)</f>
        <v/>
      </c>
      <c r="E1655">
        <f>IF('Data R2'!C659="","",'Data R2'!E659)</f>
        <v/>
      </c>
      <c r="F1655">
        <f>IF('Data R2'!C659="","",'Data R2'!F659)</f>
        <v/>
      </c>
      <c r="G1655">
        <f>IF('Data R2'!C659="","",'Data R2'!AD659)</f>
        <v/>
      </c>
      <c r="H1655">
        <f>IF('Data R2'!C659="","",'Data R2'!AC659)</f>
        <v/>
      </c>
      <c r="I1655">
        <f>IF('Data R2'!C659="","",COUNTIF('Data R2'!J659,"&gt;0")+COUNTIF('Data R2'!L659,"&gt;0")+COUNTIF('Data R2'!N659,"&gt;0")+COUNTIF('Data R2'!P659,"&gt;0")+COUNTIF('Data R2'!R659,"&gt;0")+COUNTIF('Data R2'!T659,"&gt;0")+COUNTIF('Data R2'!V659,"&gt;0")+COUNTIF('Data R2'!X659,"&gt;0"))</f>
        <v/>
      </c>
      <c r="J1655">
        <f>IF('Data R2'!C659="","",IF((COUNTIF('Data R2'!K659,"&gt;0")+COUNTIF('Data R2'!M659,"&gt;0")+COUNTIF('Data R2'!O659,"&gt;0")+COUNTIF('Data R2'!Q659,"&gt;0")+COUNTIF('Data R2'!S659,"&gt;0")+COUNTIF('Data R2'!U659,"&gt;0")+COUNTIF('Data R2'!W659,"&gt;0")+COUNTIF('Data R2'!Y659,"&gt;0"))&gt;0,1,0))</f>
        <v/>
      </c>
      <c r="M1655" t="inlineStr">
        <is>
          <t>Data R</t>
        </is>
      </c>
    </row>
    <row r="1656">
      <c r="A1656" t="inlineStr">
        <is>
          <t>Regional 2</t>
        </is>
      </c>
      <c r="B1656">
        <f>IF('Data R2'!C660="","",'Data R2'!B660)</f>
        <v/>
      </c>
      <c r="C1656">
        <f>IF('Data R2'!C660="","",'Data R2'!C660)</f>
        <v/>
      </c>
      <c r="D1656">
        <f>IF('Data R2'!C660="","",'Data R2'!D660)</f>
        <v/>
      </c>
      <c r="E1656">
        <f>IF('Data R2'!C660="","",'Data R2'!E660)</f>
        <v/>
      </c>
      <c r="F1656">
        <f>IF('Data R2'!C660="","",'Data R2'!F660)</f>
        <v/>
      </c>
      <c r="G1656">
        <f>IF('Data R2'!C660="","",'Data R2'!AD660)</f>
        <v/>
      </c>
      <c r="H1656">
        <f>IF('Data R2'!C660="","",'Data R2'!AC660)</f>
        <v/>
      </c>
      <c r="I1656">
        <f>IF('Data R2'!C660="","",COUNTIF('Data R2'!J660,"&gt;0")+COUNTIF('Data R2'!L660,"&gt;0")+COUNTIF('Data R2'!N660,"&gt;0")+COUNTIF('Data R2'!P660,"&gt;0")+COUNTIF('Data R2'!R660,"&gt;0")+COUNTIF('Data R2'!T660,"&gt;0")+COUNTIF('Data R2'!V660,"&gt;0")+COUNTIF('Data R2'!X660,"&gt;0"))</f>
        <v/>
      </c>
      <c r="J1656">
        <f>IF('Data R2'!C660="","",IF((COUNTIF('Data R2'!K660,"&gt;0")+COUNTIF('Data R2'!M660,"&gt;0")+COUNTIF('Data R2'!O660,"&gt;0")+COUNTIF('Data R2'!Q660,"&gt;0")+COUNTIF('Data R2'!S660,"&gt;0")+COUNTIF('Data R2'!U660,"&gt;0")+COUNTIF('Data R2'!W660,"&gt;0")+COUNTIF('Data R2'!Y660,"&gt;0"))&gt;0,1,0))</f>
        <v/>
      </c>
      <c r="M1656" t="inlineStr">
        <is>
          <t>Data R</t>
        </is>
      </c>
    </row>
    <row r="1657">
      <c r="A1657" t="inlineStr">
        <is>
          <t>Regional 2</t>
        </is>
      </c>
      <c r="B1657">
        <f>IF('Data R2'!C661="","",'Data R2'!B661)</f>
        <v/>
      </c>
      <c r="C1657">
        <f>IF('Data R2'!C661="","",'Data R2'!C661)</f>
        <v/>
      </c>
      <c r="D1657">
        <f>IF('Data R2'!C661="","",'Data R2'!D661)</f>
        <v/>
      </c>
      <c r="E1657">
        <f>IF('Data R2'!C661="","",'Data R2'!E661)</f>
        <v/>
      </c>
      <c r="F1657">
        <f>IF('Data R2'!C661="","",'Data R2'!F661)</f>
        <v/>
      </c>
      <c r="G1657">
        <f>IF('Data R2'!C661="","",'Data R2'!AD661)</f>
        <v/>
      </c>
      <c r="H1657">
        <f>IF('Data R2'!C661="","",'Data R2'!AC661)</f>
        <v/>
      </c>
      <c r="I1657">
        <f>IF('Data R2'!C661="","",COUNTIF('Data R2'!J661,"&gt;0")+COUNTIF('Data R2'!L661,"&gt;0")+COUNTIF('Data R2'!N661,"&gt;0")+COUNTIF('Data R2'!P661,"&gt;0")+COUNTIF('Data R2'!R661,"&gt;0")+COUNTIF('Data R2'!T661,"&gt;0")+COUNTIF('Data R2'!V661,"&gt;0")+COUNTIF('Data R2'!X661,"&gt;0"))</f>
        <v/>
      </c>
      <c r="J1657">
        <f>IF('Data R2'!C661="","",IF((COUNTIF('Data R2'!K661,"&gt;0")+COUNTIF('Data R2'!M661,"&gt;0")+COUNTIF('Data R2'!O661,"&gt;0")+COUNTIF('Data R2'!Q661,"&gt;0")+COUNTIF('Data R2'!S661,"&gt;0")+COUNTIF('Data R2'!U661,"&gt;0")+COUNTIF('Data R2'!W661,"&gt;0")+COUNTIF('Data R2'!Y661,"&gt;0"))&gt;0,1,0))</f>
        <v/>
      </c>
      <c r="M1657" t="inlineStr">
        <is>
          <t>Data R</t>
        </is>
      </c>
    </row>
    <row r="1658">
      <c r="A1658" t="inlineStr">
        <is>
          <t>Regional 2</t>
        </is>
      </c>
      <c r="B1658">
        <f>IF('Data R2'!C662="","",'Data R2'!B662)</f>
        <v/>
      </c>
      <c r="C1658">
        <f>IF('Data R2'!C662="","",'Data R2'!C662)</f>
        <v/>
      </c>
      <c r="D1658">
        <f>IF('Data R2'!C662="","",'Data R2'!D662)</f>
        <v/>
      </c>
      <c r="E1658">
        <f>IF('Data R2'!C662="","",'Data R2'!E662)</f>
        <v/>
      </c>
      <c r="F1658">
        <f>IF('Data R2'!C662="","",'Data R2'!F662)</f>
        <v/>
      </c>
      <c r="G1658">
        <f>IF('Data R2'!C662="","",'Data R2'!AD662)</f>
        <v/>
      </c>
      <c r="H1658">
        <f>IF('Data R2'!C662="","",'Data R2'!AC662)</f>
        <v/>
      </c>
      <c r="I1658">
        <f>IF('Data R2'!C662="","",COUNTIF('Data R2'!J662,"&gt;0")+COUNTIF('Data R2'!L662,"&gt;0")+COUNTIF('Data R2'!N662,"&gt;0")+COUNTIF('Data R2'!P662,"&gt;0")+COUNTIF('Data R2'!R662,"&gt;0")+COUNTIF('Data R2'!T662,"&gt;0")+COUNTIF('Data R2'!V662,"&gt;0")+COUNTIF('Data R2'!X662,"&gt;0"))</f>
        <v/>
      </c>
      <c r="J1658">
        <f>IF('Data R2'!C662="","",IF((COUNTIF('Data R2'!K662,"&gt;0")+COUNTIF('Data R2'!M662,"&gt;0")+COUNTIF('Data R2'!O662,"&gt;0")+COUNTIF('Data R2'!Q662,"&gt;0")+COUNTIF('Data R2'!S662,"&gt;0")+COUNTIF('Data R2'!U662,"&gt;0")+COUNTIF('Data R2'!W662,"&gt;0")+COUNTIF('Data R2'!Y662,"&gt;0"))&gt;0,1,0))</f>
        <v/>
      </c>
      <c r="M1658" t="inlineStr">
        <is>
          <t>Data R</t>
        </is>
      </c>
    </row>
    <row r="1659">
      <c r="A1659" t="inlineStr">
        <is>
          <t>Regional 2</t>
        </is>
      </c>
      <c r="B1659">
        <f>IF('Data R2'!C663="","",'Data R2'!B663)</f>
        <v/>
      </c>
      <c r="C1659">
        <f>IF('Data R2'!C663="","",'Data R2'!C663)</f>
        <v/>
      </c>
      <c r="D1659">
        <f>IF('Data R2'!C663="","",'Data R2'!D663)</f>
        <v/>
      </c>
      <c r="E1659">
        <f>IF('Data R2'!C663="","",'Data R2'!E663)</f>
        <v/>
      </c>
      <c r="F1659">
        <f>IF('Data R2'!C663="","",'Data R2'!F663)</f>
        <v/>
      </c>
      <c r="G1659">
        <f>IF('Data R2'!C663="","",'Data R2'!AD663)</f>
        <v/>
      </c>
      <c r="H1659">
        <f>IF('Data R2'!C663="","",'Data R2'!AC663)</f>
        <v/>
      </c>
      <c r="I1659">
        <f>IF('Data R2'!C663="","",COUNTIF('Data R2'!J663,"&gt;0")+COUNTIF('Data R2'!L663,"&gt;0")+COUNTIF('Data R2'!N663,"&gt;0")+COUNTIF('Data R2'!P663,"&gt;0")+COUNTIF('Data R2'!R663,"&gt;0")+COUNTIF('Data R2'!T663,"&gt;0")+COUNTIF('Data R2'!V663,"&gt;0")+COUNTIF('Data R2'!X663,"&gt;0"))</f>
        <v/>
      </c>
      <c r="J1659">
        <f>IF('Data R2'!C663="","",IF((COUNTIF('Data R2'!K663,"&gt;0")+COUNTIF('Data R2'!M663,"&gt;0")+COUNTIF('Data R2'!O663,"&gt;0")+COUNTIF('Data R2'!Q663,"&gt;0")+COUNTIF('Data R2'!S663,"&gt;0")+COUNTIF('Data R2'!U663,"&gt;0")+COUNTIF('Data R2'!W663,"&gt;0")+COUNTIF('Data R2'!Y663,"&gt;0"))&gt;0,1,0))</f>
        <v/>
      </c>
      <c r="M1659" t="inlineStr">
        <is>
          <t>Data R</t>
        </is>
      </c>
    </row>
    <row r="1660">
      <c r="A1660" t="inlineStr">
        <is>
          <t>Regional 2</t>
        </is>
      </c>
      <c r="B1660">
        <f>IF('Data R2'!C664="","",'Data R2'!B664)</f>
        <v/>
      </c>
      <c r="C1660">
        <f>IF('Data R2'!C664="","",'Data R2'!C664)</f>
        <v/>
      </c>
      <c r="D1660">
        <f>IF('Data R2'!C664="","",'Data R2'!D664)</f>
        <v/>
      </c>
      <c r="E1660">
        <f>IF('Data R2'!C664="","",'Data R2'!E664)</f>
        <v/>
      </c>
      <c r="F1660">
        <f>IF('Data R2'!C664="","",'Data R2'!F664)</f>
        <v/>
      </c>
      <c r="G1660">
        <f>IF('Data R2'!C664="","",'Data R2'!AD664)</f>
        <v/>
      </c>
      <c r="H1660">
        <f>IF('Data R2'!C664="","",'Data R2'!AC664)</f>
        <v/>
      </c>
      <c r="I1660">
        <f>IF('Data R2'!C664="","",COUNTIF('Data R2'!J664,"&gt;0")+COUNTIF('Data R2'!L664,"&gt;0")+COUNTIF('Data R2'!N664,"&gt;0")+COUNTIF('Data R2'!P664,"&gt;0")+COUNTIF('Data R2'!R664,"&gt;0")+COUNTIF('Data R2'!T664,"&gt;0")+COUNTIF('Data R2'!V664,"&gt;0")+COUNTIF('Data R2'!X664,"&gt;0"))</f>
        <v/>
      </c>
      <c r="J1660">
        <f>IF('Data R2'!C664="","",IF((COUNTIF('Data R2'!K664,"&gt;0")+COUNTIF('Data R2'!M664,"&gt;0")+COUNTIF('Data R2'!O664,"&gt;0")+COUNTIF('Data R2'!Q664,"&gt;0")+COUNTIF('Data R2'!S664,"&gt;0")+COUNTIF('Data R2'!U664,"&gt;0")+COUNTIF('Data R2'!W664,"&gt;0")+COUNTIF('Data R2'!Y664,"&gt;0"))&gt;0,1,0))</f>
        <v/>
      </c>
      <c r="M1660" t="inlineStr">
        <is>
          <t>Data R</t>
        </is>
      </c>
    </row>
    <row r="1661">
      <c r="A1661" t="inlineStr">
        <is>
          <t>Regional 2</t>
        </is>
      </c>
      <c r="B1661">
        <f>IF('Data R2'!C665="","",'Data R2'!B665)</f>
        <v/>
      </c>
      <c r="C1661">
        <f>IF('Data R2'!C665="","",'Data R2'!C665)</f>
        <v/>
      </c>
      <c r="D1661">
        <f>IF('Data R2'!C665="","",'Data R2'!D665)</f>
        <v/>
      </c>
      <c r="E1661">
        <f>IF('Data R2'!C665="","",'Data R2'!E665)</f>
        <v/>
      </c>
      <c r="F1661">
        <f>IF('Data R2'!C665="","",'Data R2'!F665)</f>
        <v/>
      </c>
      <c r="G1661">
        <f>IF('Data R2'!C665="","",'Data R2'!AD665)</f>
        <v/>
      </c>
      <c r="H1661">
        <f>IF('Data R2'!C665="","",'Data R2'!AC665)</f>
        <v/>
      </c>
      <c r="I1661">
        <f>IF('Data R2'!C665="","",COUNTIF('Data R2'!J665,"&gt;0")+COUNTIF('Data R2'!L665,"&gt;0")+COUNTIF('Data R2'!N665,"&gt;0")+COUNTIF('Data R2'!P665,"&gt;0")+COUNTIF('Data R2'!R665,"&gt;0")+COUNTIF('Data R2'!T665,"&gt;0")+COUNTIF('Data R2'!V665,"&gt;0")+COUNTIF('Data R2'!X665,"&gt;0"))</f>
        <v/>
      </c>
      <c r="J1661">
        <f>IF('Data R2'!C665="","",IF((COUNTIF('Data R2'!K665,"&gt;0")+COUNTIF('Data R2'!M665,"&gt;0")+COUNTIF('Data R2'!O665,"&gt;0")+COUNTIF('Data R2'!Q665,"&gt;0")+COUNTIF('Data R2'!S665,"&gt;0")+COUNTIF('Data R2'!U665,"&gt;0")+COUNTIF('Data R2'!W665,"&gt;0")+COUNTIF('Data R2'!Y665,"&gt;0"))&gt;0,1,0))</f>
        <v/>
      </c>
      <c r="M1661" t="inlineStr">
        <is>
          <t>Data R</t>
        </is>
      </c>
    </row>
    <row r="1662">
      <c r="A1662" t="inlineStr">
        <is>
          <t>Regional 2</t>
        </is>
      </c>
      <c r="B1662">
        <f>IF('Data R2'!C666="","",'Data R2'!B666)</f>
        <v/>
      </c>
      <c r="C1662">
        <f>IF('Data R2'!C666="","",'Data R2'!C666)</f>
        <v/>
      </c>
      <c r="D1662">
        <f>IF('Data R2'!C666="","",'Data R2'!D666)</f>
        <v/>
      </c>
      <c r="E1662">
        <f>IF('Data R2'!C666="","",'Data R2'!E666)</f>
        <v/>
      </c>
      <c r="F1662">
        <f>IF('Data R2'!C666="","",'Data R2'!F666)</f>
        <v/>
      </c>
      <c r="G1662">
        <f>IF('Data R2'!C666="","",'Data R2'!AD666)</f>
        <v/>
      </c>
      <c r="H1662">
        <f>IF('Data R2'!C666="","",'Data R2'!AC666)</f>
        <v/>
      </c>
      <c r="I1662">
        <f>IF('Data R2'!C666="","",COUNTIF('Data R2'!J666,"&gt;0")+COUNTIF('Data R2'!L666,"&gt;0")+COUNTIF('Data R2'!N666,"&gt;0")+COUNTIF('Data R2'!P666,"&gt;0")+COUNTIF('Data R2'!R666,"&gt;0")+COUNTIF('Data R2'!T666,"&gt;0")+COUNTIF('Data R2'!V666,"&gt;0")+COUNTIF('Data R2'!X666,"&gt;0"))</f>
        <v/>
      </c>
      <c r="J1662">
        <f>IF('Data R2'!C666="","",IF((COUNTIF('Data R2'!K666,"&gt;0")+COUNTIF('Data R2'!M666,"&gt;0")+COUNTIF('Data R2'!O666,"&gt;0")+COUNTIF('Data R2'!Q666,"&gt;0")+COUNTIF('Data R2'!S666,"&gt;0")+COUNTIF('Data R2'!U666,"&gt;0")+COUNTIF('Data R2'!W666,"&gt;0")+COUNTIF('Data R2'!Y666,"&gt;0"))&gt;0,1,0))</f>
        <v/>
      </c>
      <c r="M1662" t="inlineStr">
        <is>
          <t>Data R</t>
        </is>
      </c>
    </row>
    <row r="1663">
      <c r="A1663" t="inlineStr">
        <is>
          <t>Regional 2</t>
        </is>
      </c>
      <c r="B1663">
        <f>IF('Data R2'!C667="","",'Data R2'!B667)</f>
        <v/>
      </c>
      <c r="C1663">
        <f>IF('Data R2'!C667="","",'Data R2'!C667)</f>
        <v/>
      </c>
      <c r="D1663">
        <f>IF('Data R2'!C667="","",'Data R2'!D667)</f>
        <v/>
      </c>
      <c r="E1663">
        <f>IF('Data R2'!C667="","",'Data R2'!E667)</f>
        <v/>
      </c>
      <c r="F1663">
        <f>IF('Data R2'!C667="","",'Data R2'!F667)</f>
        <v/>
      </c>
      <c r="G1663">
        <f>IF('Data R2'!C667="","",'Data R2'!AD667)</f>
        <v/>
      </c>
      <c r="H1663">
        <f>IF('Data R2'!C667="","",'Data R2'!AC667)</f>
        <v/>
      </c>
      <c r="I1663">
        <f>IF('Data R2'!C667="","",COUNTIF('Data R2'!J667,"&gt;0")+COUNTIF('Data R2'!L667,"&gt;0")+COUNTIF('Data R2'!N667,"&gt;0")+COUNTIF('Data R2'!P667,"&gt;0")+COUNTIF('Data R2'!R667,"&gt;0")+COUNTIF('Data R2'!T667,"&gt;0")+COUNTIF('Data R2'!V667,"&gt;0")+COUNTIF('Data R2'!X667,"&gt;0"))</f>
        <v/>
      </c>
      <c r="J1663">
        <f>IF('Data R2'!C667="","",IF((COUNTIF('Data R2'!K667,"&gt;0")+COUNTIF('Data R2'!M667,"&gt;0")+COUNTIF('Data R2'!O667,"&gt;0")+COUNTIF('Data R2'!Q667,"&gt;0")+COUNTIF('Data R2'!S667,"&gt;0")+COUNTIF('Data R2'!U667,"&gt;0")+COUNTIF('Data R2'!W667,"&gt;0")+COUNTIF('Data R2'!Y667,"&gt;0"))&gt;0,1,0))</f>
        <v/>
      </c>
      <c r="M1663" t="inlineStr">
        <is>
          <t>Data R</t>
        </is>
      </c>
    </row>
    <row r="1664">
      <c r="A1664" t="inlineStr">
        <is>
          <t>Regional 2</t>
        </is>
      </c>
      <c r="B1664">
        <f>IF('Data R2'!C668="","",'Data R2'!B668)</f>
        <v/>
      </c>
      <c r="C1664">
        <f>IF('Data R2'!C668="","",'Data R2'!C668)</f>
        <v/>
      </c>
      <c r="D1664">
        <f>IF('Data R2'!C668="","",'Data R2'!D668)</f>
        <v/>
      </c>
      <c r="E1664">
        <f>IF('Data R2'!C668="","",'Data R2'!E668)</f>
        <v/>
      </c>
      <c r="F1664">
        <f>IF('Data R2'!C668="","",'Data R2'!F668)</f>
        <v/>
      </c>
      <c r="G1664">
        <f>IF('Data R2'!C668="","",'Data R2'!AD668)</f>
        <v/>
      </c>
      <c r="H1664">
        <f>IF('Data R2'!C668="","",'Data R2'!AC668)</f>
        <v/>
      </c>
      <c r="I1664">
        <f>IF('Data R2'!C668="","",COUNTIF('Data R2'!J668,"&gt;0")+COUNTIF('Data R2'!L668,"&gt;0")+COUNTIF('Data R2'!N668,"&gt;0")+COUNTIF('Data R2'!P668,"&gt;0")+COUNTIF('Data R2'!R668,"&gt;0")+COUNTIF('Data R2'!T668,"&gt;0")+COUNTIF('Data R2'!V668,"&gt;0")+COUNTIF('Data R2'!X668,"&gt;0"))</f>
        <v/>
      </c>
      <c r="J1664">
        <f>IF('Data R2'!C668="","",IF((COUNTIF('Data R2'!K668,"&gt;0")+COUNTIF('Data R2'!M668,"&gt;0")+COUNTIF('Data R2'!O668,"&gt;0")+COUNTIF('Data R2'!Q668,"&gt;0")+COUNTIF('Data R2'!S668,"&gt;0")+COUNTIF('Data R2'!U668,"&gt;0")+COUNTIF('Data R2'!W668,"&gt;0")+COUNTIF('Data R2'!Y668,"&gt;0"))&gt;0,1,0))</f>
        <v/>
      </c>
      <c r="M1664" t="inlineStr">
        <is>
          <t>Data R</t>
        </is>
      </c>
    </row>
    <row r="1665">
      <c r="A1665" t="inlineStr">
        <is>
          <t>Regional 2</t>
        </is>
      </c>
      <c r="B1665">
        <f>IF('Data R2'!C669="","",'Data R2'!B669)</f>
        <v/>
      </c>
      <c r="C1665">
        <f>IF('Data R2'!C669="","",'Data R2'!C669)</f>
        <v/>
      </c>
      <c r="D1665">
        <f>IF('Data R2'!C669="","",'Data R2'!D669)</f>
        <v/>
      </c>
      <c r="E1665">
        <f>IF('Data R2'!C669="","",'Data R2'!E669)</f>
        <v/>
      </c>
      <c r="F1665">
        <f>IF('Data R2'!C669="","",'Data R2'!F669)</f>
        <v/>
      </c>
      <c r="G1665">
        <f>IF('Data R2'!C669="","",'Data R2'!AD669)</f>
        <v/>
      </c>
      <c r="H1665">
        <f>IF('Data R2'!C669="","",'Data R2'!AC669)</f>
        <v/>
      </c>
      <c r="I1665">
        <f>IF('Data R2'!C669="","",COUNTIF('Data R2'!J669,"&gt;0")+COUNTIF('Data R2'!L669,"&gt;0")+COUNTIF('Data R2'!N669,"&gt;0")+COUNTIF('Data R2'!P669,"&gt;0")+COUNTIF('Data R2'!R669,"&gt;0")+COUNTIF('Data R2'!T669,"&gt;0")+COUNTIF('Data R2'!V669,"&gt;0")+COUNTIF('Data R2'!X669,"&gt;0"))</f>
        <v/>
      </c>
      <c r="J1665">
        <f>IF('Data R2'!C669="","",IF((COUNTIF('Data R2'!K669,"&gt;0")+COUNTIF('Data R2'!M669,"&gt;0")+COUNTIF('Data R2'!O669,"&gt;0")+COUNTIF('Data R2'!Q669,"&gt;0")+COUNTIF('Data R2'!S669,"&gt;0")+COUNTIF('Data R2'!U669,"&gt;0")+COUNTIF('Data R2'!W669,"&gt;0")+COUNTIF('Data R2'!Y669,"&gt;0"))&gt;0,1,0))</f>
        <v/>
      </c>
      <c r="M1665" t="inlineStr">
        <is>
          <t>Data R</t>
        </is>
      </c>
    </row>
    <row r="1666">
      <c r="A1666" t="inlineStr">
        <is>
          <t>Regional 2</t>
        </is>
      </c>
      <c r="B1666">
        <f>IF('Data R2'!C670="","",'Data R2'!B670)</f>
        <v/>
      </c>
      <c r="C1666">
        <f>IF('Data R2'!C670="","",'Data R2'!C670)</f>
        <v/>
      </c>
      <c r="D1666">
        <f>IF('Data R2'!C670="","",'Data R2'!D670)</f>
        <v/>
      </c>
      <c r="E1666">
        <f>IF('Data R2'!C670="","",'Data R2'!E670)</f>
        <v/>
      </c>
      <c r="F1666">
        <f>IF('Data R2'!C670="","",'Data R2'!F670)</f>
        <v/>
      </c>
      <c r="G1666">
        <f>IF('Data R2'!C670="","",'Data R2'!AD670)</f>
        <v/>
      </c>
      <c r="H1666">
        <f>IF('Data R2'!C670="","",'Data R2'!AC670)</f>
        <v/>
      </c>
      <c r="I1666">
        <f>IF('Data R2'!C670="","",COUNTIF('Data R2'!J670,"&gt;0")+COUNTIF('Data R2'!L670,"&gt;0")+COUNTIF('Data R2'!N670,"&gt;0")+COUNTIF('Data R2'!P670,"&gt;0")+COUNTIF('Data R2'!R670,"&gt;0")+COUNTIF('Data R2'!T670,"&gt;0")+COUNTIF('Data R2'!V670,"&gt;0")+COUNTIF('Data R2'!X670,"&gt;0"))</f>
        <v/>
      </c>
      <c r="J1666">
        <f>IF('Data R2'!C670="","",IF((COUNTIF('Data R2'!K670,"&gt;0")+COUNTIF('Data R2'!M670,"&gt;0")+COUNTIF('Data R2'!O670,"&gt;0")+COUNTIF('Data R2'!Q670,"&gt;0")+COUNTIF('Data R2'!S670,"&gt;0")+COUNTIF('Data R2'!U670,"&gt;0")+COUNTIF('Data R2'!W670,"&gt;0")+COUNTIF('Data R2'!Y670,"&gt;0"))&gt;0,1,0))</f>
        <v/>
      </c>
      <c r="M1666" t="inlineStr">
        <is>
          <t>Data R</t>
        </is>
      </c>
    </row>
    <row r="1667">
      <c r="A1667" t="inlineStr">
        <is>
          <t>Regional 2</t>
        </is>
      </c>
      <c r="B1667">
        <f>IF('Data R2'!C671="","",'Data R2'!B671)</f>
        <v/>
      </c>
      <c r="C1667">
        <f>IF('Data R2'!C671="","",'Data R2'!C671)</f>
        <v/>
      </c>
      <c r="D1667">
        <f>IF('Data R2'!C671="","",'Data R2'!D671)</f>
        <v/>
      </c>
      <c r="E1667">
        <f>IF('Data R2'!C671="","",'Data R2'!E671)</f>
        <v/>
      </c>
      <c r="F1667">
        <f>IF('Data R2'!C671="","",'Data R2'!F671)</f>
        <v/>
      </c>
      <c r="G1667">
        <f>IF('Data R2'!C671="","",'Data R2'!AD671)</f>
        <v/>
      </c>
      <c r="H1667">
        <f>IF('Data R2'!C671="","",'Data R2'!AC671)</f>
        <v/>
      </c>
      <c r="I1667">
        <f>IF('Data R2'!C671="","",COUNTIF('Data R2'!J671,"&gt;0")+COUNTIF('Data R2'!L671,"&gt;0")+COUNTIF('Data R2'!N671,"&gt;0")+COUNTIF('Data R2'!P671,"&gt;0")+COUNTIF('Data R2'!R671,"&gt;0")+COUNTIF('Data R2'!T671,"&gt;0")+COUNTIF('Data R2'!V671,"&gt;0")+COUNTIF('Data R2'!X671,"&gt;0"))</f>
        <v/>
      </c>
      <c r="J1667">
        <f>IF('Data R2'!C671="","",IF((COUNTIF('Data R2'!K671,"&gt;0")+COUNTIF('Data R2'!M671,"&gt;0")+COUNTIF('Data R2'!O671,"&gt;0")+COUNTIF('Data R2'!Q671,"&gt;0")+COUNTIF('Data R2'!S671,"&gt;0")+COUNTIF('Data R2'!U671,"&gt;0")+COUNTIF('Data R2'!W671,"&gt;0")+COUNTIF('Data R2'!Y671,"&gt;0"))&gt;0,1,0))</f>
        <v/>
      </c>
      <c r="M1667" t="inlineStr">
        <is>
          <t>Data R</t>
        </is>
      </c>
    </row>
    <row r="1668">
      <c r="A1668" t="inlineStr">
        <is>
          <t>Regional 2</t>
        </is>
      </c>
      <c r="B1668">
        <f>IF('Data R2'!C672="","",'Data R2'!B672)</f>
        <v/>
      </c>
      <c r="C1668">
        <f>IF('Data R2'!C672="","",'Data R2'!C672)</f>
        <v/>
      </c>
      <c r="D1668">
        <f>IF('Data R2'!C672="","",'Data R2'!D672)</f>
        <v/>
      </c>
      <c r="E1668">
        <f>IF('Data R2'!C672="","",'Data R2'!E672)</f>
        <v/>
      </c>
      <c r="F1668">
        <f>IF('Data R2'!C672="","",'Data R2'!F672)</f>
        <v/>
      </c>
      <c r="G1668">
        <f>IF('Data R2'!C672="","",'Data R2'!AD672)</f>
        <v/>
      </c>
      <c r="H1668">
        <f>IF('Data R2'!C672="","",'Data R2'!AC672)</f>
        <v/>
      </c>
      <c r="I1668">
        <f>IF('Data R2'!C672="","",COUNTIF('Data R2'!J672,"&gt;0")+COUNTIF('Data R2'!L672,"&gt;0")+COUNTIF('Data R2'!N672,"&gt;0")+COUNTIF('Data R2'!P672,"&gt;0")+COUNTIF('Data R2'!R672,"&gt;0")+COUNTIF('Data R2'!T672,"&gt;0")+COUNTIF('Data R2'!V672,"&gt;0")+COUNTIF('Data R2'!X672,"&gt;0"))</f>
        <v/>
      </c>
      <c r="J1668">
        <f>IF('Data R2'!C672="","",IF((COUNTIF('Data R2'!K672,"&gt;0")+COUNTIF('Data R2'!M672,"&gt;0")+COUNTIF('Data R2'!O672,"&gt;0")+COUNTIF('Data R2'!Q672,"&gt;0")+COUNTIF('Data R2'!S672,"&gt;0")+COUNTIF('Data R2'!U672,"&gt;0")+COUNTIF('Data R2'!W672,"&gt;0")+COUNTIF('Data R2'!Y672,"&gt;0"))&gt;0,1,0))</f>
        <v/>
      </c>
      <c r="M1668" t="inlineStr">
        <is>
          <t>Data R</t>
        </is>
      </c>
    </row>
    <row r="1669">
      <c r="A1669" t="inlineStr">
        <is>
          <t>Regional 2</t>
        </is>
      </c>
      <c r="B1669">
        <f>IF('Data R2'!C673="","",'Data R2'!B673)</f>
        <v/>
      </c>
      <c r="C1669">
        <f>IF('Data R2'!C673="","",'Data R2'!C673)</f>
        <v/>
      </c>
      <c r="D1669">
        <f>IF('Data R2'!C673="","",'Data R2'!D673)</f>
        <v/>
      </c>
      <c r="E1669">
        <f>IF('Data R2'!C673="","",'Data R2'!E673)</f>
        <v/>
      </c>
      <c r="F1669">
        <f>IF('Data R2'!C673="","",'Data R2'!F673)</f>
        <v/>
      </c>
      <c r="G1669">
        <f>IF('Data R2'!C673="","",'Data R2'!AD673)</f>
        <v/>
      </c>
      <c r="H1669">
        <f>IF('Data R2'!C673="","",'Data R2'!AC673)</f>
        <v/>
      </c>
      <c r="I1669">
        <f>IF('Data R2'!C673="","",COUNTIF('Data R2'!J673,"&gt;0")+COUNTIF('Data R2'!L673,"&gt;0")+COUNTIF('Data R2'!N673,"&gt;0")+COUNTIF('Data R2'!P673,"&gt;0")+COUNTIF('Data R2'!R673,"&gt;0")+COUNTIF('Data R2'!T673,"&gt;0")+COUNTIF('Data R2'!V673,"&gt;0")+COUNTIF('Data R2'!X673,"&gt;0"))</f>
        <v/>
      </c>
      <c r="J1669">
        <f>IF('Data R2'!C673="","",IF((COUNTIF('Data R2'!K673,"&gt;0")+COUNTIF('Data R2'!M673,"&gt;0")+COUNTIF('Data R2'!O673,"&gt;0")+COUNTIF('Data R2'!Q673,"&gt;0")+COUNTIF('Data R2'!S673,"&gt;0")+COUNTIF('Data R2'!U673,"&gt;0")+COUNTIF('Data R2'!W673,"&gt;0")+COUNTIF('Data R2'!Y673,"&gt;0"))&gt;0,1,0))</f>
        <v/>
      </c>
      <c r="M1669" t="inlineStr">
        <is>
          <t>Data R</t>
        </is>
      </c>
    </row>
    <row r="1670">
      <c r="A1670" t="inlineStr">
        <is>
          <t>Regional 2</t>
        </is>
      </c>
      <c r="B1670">
        <f>IF('Data R2'!C674="","",'Data R2'!B674)</f>
        <v/>
      </c>
      <c r="C1670">
        <f>IF('Data R2'!C674="","",'Data R2'!C674)</f>
        <v/>
      </c>
      <c r="D1670">
        <f>IF('Data R2'!C674="","",'Data R2'!D674)</f>
        <v/>
      </c>
      <c r="E1670">
        <f>IF('Data R2'!C674="","",'Data R2'!E674)</f>
        <v/>
      </c>
      <c r="F1670">
        <f>IF('Data R2'!C674="","",'Data R2'!F674)</f>
        <v/>
      </c>
      <c r="G1670">
        <f>IF('Data R2'!C674="","",'Data R2'!AD674)</f>
        <v/>
      </c>
      <c r="H1670">
        <f>IF('Data R2'!C674="","",'Data R2'!AC674)</f>
        <v/>
      </c>
      <c r="I1670">
        <f>IF('Data R2'!C674="","",COUNTIF('Data R2'!J674,"&gt;0")+COUNTIF('Data R2'!L674,"&gt;0")+COUNTIF('Data R2'!N674,"&gt;0")+COUNTIF('Data R2'!P674,"&gt;0")+COUNTIF('Data R2'!R674,"&gt;0")+COUNTIF('Data R2'!T674,"&gt;0")+COUNTIF('Data R2'!V674,"&gt;0")+COUNTIF('Data R2'!X674,"&gt;0"))</f>
        <v/>
      </c>
      <c r="J1670">
        <f>IF('Data R2'!C674="","",IF((COUNTIF('Data R2'!K674,"&gt;0")+COUNTIF('Data R2'!M674,"&gt;0")+COUNTIF('Data R2'!O674,"&gt;0")+COUNTIF('Data R2'!Q674,"&gt;0")+COUNTIF('Data R2'!S674,"&gt;0")+COUNTIF('Data R2'!U674,"&gt;0")+COUNTIF('Data R2'!W674,"&gt;0")+COUNTIF('Data R2'!Y674,"&gt;0"))&gt;0,1,0))</f>
        <v/>
      </c>
      <c r="M1670" t="inlineStr">
        <is>
          <t>Data R</t>
        </is>
      </c>
    </row>
    <row r="1671">
      <c r="A1671" t="inlineStr">
        <is>
          <t>Regional 2</t>
        </is>
      </c>
      <c r="B1671">
        <f>IF('Data R2'!C675="","",'Data R2'!B675)</f>
        <v/>
      </c>
      <c r="C1671">
        <f>IF('Data R2'!C675="","",'Data R2'!C675)</f>
        <v/>
      </c>
      <c r="D1671">
        <f>IF('Data R2'!C675="","",'Data R2'!D675)</f>
        <v/>
      </c>
      <c r="E1671">
        <f>IF('Data R2'!C675="","",'Data R2'!E675)</f>
        <v/>
      </c>
      <c r="F1671">
        <f>IF('Data R2'!C675="","",'Data R2'!F675)</f>
        <v/>
      </c>
      <c r="G1671">
        <f>IF('Data R2'!C675="","",'Data R2'!AD675)</f>
        <v/>
      </c>
      <c r="H1671">
        <f>IF('Data R2'!C675="","",'Data R2'!AC675)</f>
        <v/>
      </c>
      <c r="I1671">
        <f>IF('Data R2'!C675="","",COUNTIF('Data R2'!J675,"&gt;0")+COUNTIF('Data R2'!L675,"&gt;0")+COUNTIF('Data R2'!N675,"&gt;0")+COUNTIF('Data R2'!P675,"&gt;0")+COUNTIF('Data R2'!R675,"&gt;0")+COUNTIF('Data R2'!T675,"&gt;0")+COUNTIF('Data R2'!V675,"&gt;0")+COUNTIF('Data R2'!X675,"&gt;0"))</f>
        <v/>
      </c>
      <c r="J1671">
        <f>IF('Data R2'!C675="","",IF((COUNTIF('Data R2'!K675,"&gt;0")+COUNTIF('Data R2'!M675,"&gt;0")+COUNTIF('Data R2'!O675,"&gt;0")+COUNTIF('Data R2'!Q675,"&gt;0")+COUNTIF('Data R2'!S675,"&gt;0")+COUNTIF('Data R2'!U675,"&gt;0")+COUNTIF('Data R2'!W675,"&gt;0")+COUNTIF('Data R2'!Y675,"&gt;0"))&gt;0,1,0))</f>
        <v/>
      </c>
      <c r="M1671" t="inlineStr">
        <is>
          <t>Data R</t>
        </is>
      </c>
    </row>
    <row r="1672">
      <c r="A1672" t="inlineStr">
        <is>
          <t>Regional 2</t>
        </is>
      </c>
      <c r="B1672">
        <f>IF('Data R2'!C676="","",'Data R2'!B676)</f>
        <v/>
      </c>
      <c r="C1672">
        <f>IF('Data R2'!C676="","",'Data R2'!C676)</f>
        <v/>
      </c>
      <c r="D1672">
        <f>IF('Data R2'!C676="","",'Data R2'!D676)</f>
        <v/>
      </c>
      <c r="E1672">
        <f>IF('Data R2'!C676="","",'Data R2'!E676)</f>
        <v/>
      </c>
      <c r="F1672">
        <f>IF('Data R2'!C676="","",'Data R2'!F676)</f>
        <v/>
      </c>
      <c r="G1672">
        <f>IF('Data R2'!C676="","",'Data R2'!AD676)</f>
        <v/>
      </c>
      <c r="H1672">
        <f>IF('Data R2'!C676="","",'Data R2'!AC676)</f>
        <v/>
      </c>
      <c r="I1672">
        <f>IF('Data R2'!C676="","",COUNTIF('Data R2'!J676,"&gt;0")+COUNTIF('Data R2'!L676,"&gt;0")+COUNTIF('Data R2'!N676,"&gt;0")+COUNTIF('Data R2'!P676,"&gt;0")+COUNTIF('Data R2'!R676,"&gt;0")+COUNTIF('Data R2'!T676,"&gt;0")+COUNTIF('Data R2'!V676,"&gt;0")+COUNTIF('Data R2'!X676,"&gt;0"))</f>
        <v/>
      </c>
      <c r="J1672">
        <f>IF('Data R2'!C676="","",IF((COUNTIF('Data R2'!K676,"&gt;0")+COUNTIF('Data R2'!M676,"&gt;0")+COUNTIF('Data R2'!O676,"&gt;0")+COUNTIF('Data R2'!Q676,"&gt;0")+COUNTIF('Data R2'!S676,"&gt;0")+COUNTIF('Data R2'!U676,"&gt;0")+COUNTIF('Data R2'!W676,"&gt;0")+COUNTIF('Data R2'!Y676,"&gt;0"))&gt;0,1,0))</f>
        <v/>
      </c>
      <c r="M1672" t="inlineStr">
        <is>
          <t>Data R</t>
        </is>
      </c>
    </row>
    <row r="1673">
      <c r="A1673" t="inlineStr">
        <is>
          <t>Regional 2</t>
        </is>
      </c>
      <c r="B1673">
        <f>IF('Data R2'!C677="","",'Data R2'!B677)</f>
        <v/>
      </c>
      <c r="C1673">
        <f>IF('Data R2'!C677="","",'Data R2'!C677)</f>
        <v/>
      </c>
      <c r="D1673">
        <f>IF('Data R2'!C677="","",'Data R2'!D677)</f>
        <v/>
      </c>
      <c r="E1673">
        <f>IF('Data R2'!C677="","",'Data R2'!E677)</f>
        <v/>
      </c>
      <c r="F1673">
        <f>IF('Data R2'!C677="","",'Data R2'!F677)</f>
        <v/>
      </c>
      <c r="G1673">
        <f>IF('Data R2'!C677="","",'Data R2'!AD677)</f>
        <v/>
      </c>
      <c r="H1673">
        <f>IF('Data R2'!C677="","",'Data R2'!AC677)</f>
        <v/>
      </c>
      <c r="I1673">
        <f>IF('Data R2'!C677="","",COUNTIF('Data R2'!J677,"&gt;0")+COUNTIF('Data R2'!L677,"&gt;0")+COUNTIF('Data R2'!N677,"&gt;0")+COUNTIF('Data R2'!P677,"&gt;0")+COUNTIF('Data R2'!R677,"&gt;0")+COUNTIF('Data R2'!T677,"&gt;0")+COUNTIF('Data R2'!V677,"&gt;0")+COUNTIF('Data R2'!X677,"&gt;0"))</f>
        <v/>
      </c>
      <c r="J1673">
        <f>IF('Data R2'!C677="","",IF((COUNTIF('Data R2'!K677,"&gt;0")+COUNTIF('Data R2'!M677,"&gt;0")+COUNTIF('Data R2'!O677,"&gt;0")+COUNTIF('Data R2'!Q677,"&gt;0")+COUNTIF('Data R2'!S677,"&gt;0")+COUNTIF('Data R2'!U677,"&gt;0")+COUNTIF('Data R2'!W677,"&gt;0")+COUNTIF('Data R2'!Y677,"&gt;0"))&gt;0,1,0))</f>
        <v/>
      </c>
      <c r="M1673" t="inlineStr">
        <is>
          <t>Data R</t>
        </is>
      </c>
    </row>
    <row r="1674">
      <c r="A1674" t="inlineStr">
        <is>
          <t>Regional 2</t>
        </is>
      </c>
      <c r="B1674">
        <f>IF('Data R2'!C678="","",'Data R2'!B678)</f>
        <v/>
      </c>
      <c r="C1674">
        <f>IF('Data R2'!C678="","",'Data R2'!C678)</f>
        <v/>
      </c>
      <c r="D1674">
        <f>IF('Data R2'!C678="","",'Data R2'!D678)</f>
        <v/>
      </c>
      <c r="E1674">
        <f>IF('Data R2'!C678="","",'Data R2'!E678)</f>
        <v/>
      </c>
      <c r="F1674">
        <f>IF('Data R2'!C678="","",'Data R2'!F678)</f>
        <v/>
      </c>
      <c r="G1674">
        <f>IF('Data R2'!C678="","",'Data R2'!AD678)</f>
        <v/>
      </c>
      <c r="H1674">
        <f>IF('Data R2'!C678="","",'Data R2'!AC678)</f>
        <v/>
      </c>
      <c r="I1674">
        <f>IF('Data R2'!C678="","",COUNTIF('Data R2'!J678,"&gt;0")+COUNTIF('Data R2'!L678,"&gt;0")+COUNTIF('Data R2'!N678,"&gt;0")+COUNTIF('Data R2'!P678,"&gt;0")+COUNTIF('Data R2'!R678,"&gt;0")+COUNTIF('Data R2'!T678,"&gt;0")+COUNTIF('Data R2'!V678,"&gt;0")+COUNTIF('Data R2'!X678,"&gt;0"))</f>
        <v/>
      </c>
      <c r="J1674">
        <f>IF('Data R2'!C678="","",IF((COUNTIF('Data R2'!K678,"&gt;0")+COUNTIF('Data R2'!M678,"&gt;0")+COUNTIF('Data R2'!O678,"&gt;0")+COUNTIF('Data R2'!Q678,"&gt;0")+COUNTIF('Data R2'!S678,"&gt;0")+COUNTIF('Data R2'!U678,"&gt;0")+COUNTIF('Data R2'!W678,"&gt;0")+COUNTIF('Data R2'!Y678,"&gt;0"))&gt;0,1,0))</f>
        <v/>
      </c>
      <c r="M1674" t="inlineStr">
        <is>
          <t>Data R</t>
        </is>
      </c>
    </row>
    <row r="1675">
      <c r="A1675" t="inlineStr">
        <is>
          <t>Regional 2</t>
        </is>
      </c>
      <c r="B1675">
        <f>IF('Data R2'!C679="","",'Data R2'!B679)</f>
        <v/>
      </c>
      <c r="C1675">
        <f>IF('Data R2'!C679="","",'Data R2'!C679)</f>
        <v/>
      </c>
      <c r="D1675">
        <f>IF('Data R2'!C679="","",'Data R2'!D679)</f>
        <v/>
      </c>
      <c r="E1675">
        <f>IF('Data R2'!C679="","",'Data R2'!E679)</f>
        <v/>
      </c>
      <c r="F1675">
        <f>IF('Data R2'!C679="","",'Data R2'!F679)</f>
        <v/>
      </c>
      <c r="G1675">
        <f>IF('Data R2'!C679="","",'Data R2'!AD679)</f>
        <v/>
      </c>
      <c r="H1675">
        <f>IF('Data R2'!C679="","",'Data R2'!AC679)</f>
        <v/>
      </c>
      <c r="I1675">
        <f>IF('Data R2'!C679="","",COUNTIF('Data R2'!J679,"&gt;0")+COUNTIF('Data R2'!L679,"&gt;0")+COUNTIF('Data R2'!N679,"&gt;0")+COUNTIF('Data R2'!P679,"&gt;0")+COUNTIF('Data R2'!R679,"&gt;0")+COUNTIF('Data R2'!T679,"&gt;0")+COUNTIF('Data R2'!V679,"&gt;0")+COUNTIF('Data R2'!X679,"&gt;0"))</f>
        <v/>
      </c>
      <c r="J1675">
        <f>IF('Data R2'!C679="","",IF((COUNTIF('Data R2'!K679,"&gt;0")+COUNTIF('Data R2'!M679,"&gt;0")+COUNTIF('Data R2'!O679,"&gt;0")+COUNTIF('Data R2'!Q679,"&gt;0")+COUNTIF('Data R2'!S679,"&gt;0")+COUNTIF('Data R2'!U679,"&gt;0")+COUNTIF('Data R2'!W679,"&gt;0")+COUNTIF('Data R2'!Y679,"&gt;0"))&gt;0,1,0))</f>
        <v/>
      </c>
      <c r="M1675" t="inlineStr">
        <is>
          <t>Data R</t>
        </is>
      </c>
    </row>
    <row r="1676">
      <c r="A1676" t="inlineStr">
        <is>
          <t>Regional 2</t>
        </is>
      </c>
      <c r="B1676">
        <f>IF('Data R2'!C680="","",'Data R2'!B680)</f>
        <v/>
      </c>
      <c r="C1676">
        <f>IF('Data R2'!C680="","",'Data R2'!C680)</f>
        <v/>
      </c>
      <c r="D1676">
        <f>IF('Data R2'!C680="","",'Data R2'!D680)</f>
        <v/>
      </c>
      <c r="E1676">
        <f>IF('Data R2'!C680="","",'Data R2'!E680)</f>
        <v/>
      </c>
      <c r="F1676">
        <f>IF('Data R2'!C680="","",'Data R2'!F680)</f>
        <v/>
      </c>
      <c r="G1676">
        <f>IF('Data R2'!C680="","",'Data R2'!AD680)</f>
        <v/>
      </c>
      <c r="H1676">
        <f>IF('Data R2'!C680="","",'Data R2'!AC680)</f>
        <v/>
      </c>
      <c r="I1676">
        <f>IF('Data R2'!C680="","",COUNTIF('Data R2'!J680,"&gt;0")+COUNTIF('Data R2'!L680,"&gt;0")+COUNTIF('Data R2'!N680,"&gt;0")+COUNTIF('Data R2'!P680,"&gt;0")+COUNTIF('Data R2'!R680,"&gt;0")+COUNTIF('Data R2'!T680,"&gt;0")+COUNTIF('Data R2'!V680,"&gt;0")+COUNTIF('Data R2'!X680,"&gt;0"))</f>
        <v/>
      </c>
      <c r="J1676">
        <f>IF('Data R2'!C680="","",IF((COUNTIF('Data R2'!K680,"&gt;0")+COUNTIF('Data R2'!M680,"&gt;0")+COUNTIF('Data R2'!O680,"&gt;0")+COUNTIF('Data R2'!Q680,"&gt;0")+COUNTIF('Data R2'!S680,"&gt;0")+COUNTIF('Data R2'!U680,"&gt;0")+COUNTIF('Data R2'!W680,"&gt;0")+COUNTIF('Data R2'!Y680,"&gt;0"))&gt;0,1,0))</f>
        <v/>
      </c>
      <c r="M1676" t="inlineStr">
        <is>
          <t>Data R</t>
        </is>
      </c>
    </row>
    <row r="1677">
      <c r="A1677" t="inlineStr">
        <is>
          <t>Regional 2</t>
        </is>
      </c>
      <c r="B1677">
        <f>IF('Data R2'!C681="","",'Data R2'!B681)</f>
        <v/>
      </c>
      <c r="C1677">
        <f>IF('Data R2'!C681="","",'Data R2'!C681)</f>
        <v/>
      </c>
      <c r="D1677">
        <f>IF('Data R2'!C681="","",'Data R2'!D681)</f>
        <v/>
      </c>
      <c r="E1677">
        <f>IF('Data R2'!C681="","",'Data R2'!E681)</f>
        <v/>
      </c>
      <c r="F1677">
        <f>IF('Data R2'!C681="","",'Data R2'!F681)</f>
        <v/>
      </c>
      <c r="G1677">
        <f>IF('Data R2'!C681="","",'Data R2'!AD681)</f>
        <v/>
      </c>
      <c r="H1677">
        <f>IF('Data R2'!C681="","",'Data R2'!AC681)</f>
        <v/>
      </c>
      <c r="I1677">
        <f>IF('Data R2'!C681="","",COUNTIF('Data R2'!J681,"&gt;0")+COUNTIF('Data R2'!L681,"&gt;0")+COUNTIF('Data R2'!N681,"&gt;0")+COUNTIF('Data R2'!P681,"&gt;0")+COUNTIF('Data R2'!R681,"&gt;0")+COUNTIF('Data R2'!T681,"&gt;0")+COUNTIF('Data R2'!V681,"&gt;0")+COUNTIF('Data R2'!X681,"&gt;0"))</f>
        <v/>
      </c>
      <c r="J1677">
        <f>IF('Data R2'!C681="","",IF((COUNTIF('Data R2'!K681,"&gt;0")+COUNTIF('Data R2'!M681,"&gt;0")+COUNTIF('Data R2'!O681,"&gt;0")+COUNTIF('Data R2'!Q681,"&gt;0")+COUNTIF('Data R2'!S681,"&gt;0")+COUNTIF('Data R2'!U681,"&gt;0")+COUNTIF('Data R2'!W681,"&gt;0")+COUNTIF('Data R2'!Y681,"&gt;0"))&gt;0,1,0))</f>
        <v/>
      </c>
      <c r="M1677" t="inlineStr">
        <is>
          <t>Data R</t>
        </is>
      </c>
    </row>
    <row r="1678">
      <c r="A1678" t="inlineStr">
        <is>
          <t>Regional 2</t>
        </is>
      </c>
      <c r="B1678">
        <f>IF('Data R2'!C682="","",'Data R2'!B682)</f>
        <v/>
      </c>
      <c r="C1678">
        <f>IF('Data R2'!C682="","",'Data R2'!C682)</f>
        <v/>
      </c>
      <c r="D1678">
        <f>IF('Data R2'!C682="","",'Data R2'!D682)</f>
        <v/>
      </c>
      <c r="E1678">
        <f>IF('Data R2'!C682="","",'Data R2'!E682)</f>
        <v/>
      </c>
      <c r="F1678">
        <f>IF('Data R2'!C682="","",'Data R2'!F682)</f>
        <v/>
      </c>
      <c r="G1678">
        <f>IF('Data R2'!C682="","",'Data R2'!AD682)</f>
        <v/>
      </c>
      <c r="H1678">
        <f>IF('Data R2'!C682="","",'Data R2'!AC682)</f>
        <v/>
      </c>
      <c r="I1678">
        <f>IF('Data R2'!C682="","",COUNTIF('Data R2'!J682,"&gt;0")+COUNTIF('Data R2'!L682,"&gt;0")+COUNTIF('Data R2'!N682,"&gt;0")+COUNTIF('Data R2'!P682,"&gt;0")+COUNTIF('Data R2'!R682,"&gt;0")+COUNTIF('Data R2'!T682,"&gt;0")+COUNTIF('Data R2'!V682,"&gt;0")+COUNTIF('Data R2'!X682,"&gt;0"))</f>
        <v/>
      </c>
      <c r="J1678">
        <f>IF('Data R2'!C682="","",IF((COUNTIF('Data R2'!K682,"&gt;0")+COUNTIF('Data R2'!M682,"&gt;0")+COUNTIF('Data R2'!O682,"&gt;0")+COUNTIF('Data R2'!Q682,"&gt;0")+COUNTIF('Data R2'!S682,"&gt;0")+COUNTIF('Data R2'!U682,"&gt;0")+COUNTIF('Data R2'!W682,"&gt;0")+COUNTIF('Data R2'!Y682,"&gt;0"))&gt;0,1,0))</f>
        <v/>
      </c>
      <c r="M1678" t="inlineStr">
        <is>
          <t>Data R</t>
        </is>
      </c>
    </row>
    <row r="1679">
      <c r="A1679" t="inlineStr">
        <is>
          <t>Regional 2</t>
        </is>
      </c>
      <c r="B1679">
        <f>IF('Data R2'!C683="","",'Data R2'!B683)</f>
        <v/>
      </c>
      <c r="C1679">
        <f>IF('Data R2'!C683="","",'Data R2'!C683)</f>
        <v/>
      </c>
      <c r="D1679">
        <f>IF('Data R2'!C683="","",'Data R2'!D683)</f>
        <v/>
      </c>
      <c r="E1679">
        <f>IF('Data R2'!C683="","",'Data R2'!E683)</f>
        <v/>
      </c>
      <c r="F1679">
        <f>IF('Data R2'!C683="","",'Data R2'!F683)</f>
        <v/>
      </c>
      <c r="G1679">
        <f>IF('Data R2'!C683="","",'Data R2'!AD683)</f>
        <v/>
      </c>
      <c r="H1679">
        <f>IF('Data R2'!C683="","",'Data R2'!AC683)</f>
        <v/>
      </c>
      <c r="I1679">
        <f>IF('Data R2'!C683="","",COUNTIF('Data R2'!J683,"&gt;0")+COUNTIF('Data R2'!L683,"&gt;0")+COUNTIF('Data R2'!N683,"&gt;0")+COUNTIF('Data R2'!P683,"&gt;0")+COUNTIF('Data R2'!R683,"&gt;0")+COUNTIF('Data R2'!T683,"&gt;0")+COUNTIF('Data R2'!V683,"&gt;0")+COUNTIF('Data R2'!X683,"&gt;0"))</f>
        <v/>
      </c>
      <c r="J1679">
        <f>IF('Data R2'!C683="","",IF((COUNTIF('Data R2'!K683,"&gt;0")+COUNTIF('Data R2'!M683,"&gt;0")+COUNTIF('Data R2'!O683,"&gt;0")+COUNTIF('Data R2'!Q683,"&gt;0")+COUNTIF('Data R2'!S683,"&gt;0")+COUNTIF('Data R2'!U683,"&gt;0")+COUNTIF('Data R2'!W683,"&gt;0")+COUNTIF('Data R2'!Y683,"&gt;0"))&gt;0,1,0))</f>
        <v/>
      </c>
      <c r="M1679" t="inlineStr">
        <is>
          <t>Data R</t>
        </is>
      </c>
    </row>
    <row r="1680">
      <c r="A1680" t="inlineStr">
        <is>
          <t>Regional 2</t>
        </is>
      </c>
      <c r="B1680">
        <f>IF('Data R2'!C684="","",'Data R2'!B684)</f>
        <v/>
      </c>
      <c r="C1680">
        <f>IF('Data R2'!C684="","",'Data R2'!C684)</f>
        <v/>
      </c>
      <c r="D1680">
        <f>IF('Data R2'!C684="","",'Data R2'!D684)</f>
        <v/>
      </c>
      <c r="E1680">
        <f>IF('Data R2'!C684="","",'Data R2'!E684)</f>
        <v/>
      </c>
      <c r="F1680">
        <f>IF('Data R2'!C684="","",'Data R2'!F684)</f>
        <v/>
      </c>
      <c r="G1680">
        <f>IF('Data R2'!C684="","",'Data R2'!AD684)</f>
        <v/>
      </c>
      <c r="H1680">
        <f>IF('Data R2'!C684="","",'Data R2'!AC684)</f>
        <v/>
      </c>
      <c r="I1680">
        <f>IF('Data R2'!C684="","",COUNTIF('Data R2'!J684,"&gt;0")+COUNTIF('Data R2'!L684,"&gt;0")+COUNTIF('Data R2'!N684,"&gt;0")+COUNTIF('Data R2'!P684,"&gt;0")+COUNTIF('Data R2'!R684,"&gt;0")+COUNTIF('Data R2'!T684,"&gt;0")+COUNTIF('Data R2'!V684,"&gt;0")+COUNTIF('Data R2'!X684,"&gt;0"))</f>
        <v/>
      </c>
      <c r="J1680">
        <f>IF('Data R2'!C684="","",IF((COUNTIF('Data R2'!K684,"&gt;0")+COUNTIF('Data R2'!M684,"&gt;0")+COUNTIF('Data R2'!O684,"&gt;0")+COUNTIF('Data R2'!Q684,"&gt;0")+COUNTIF('Data R2'!S684,"&gt;0")+COUNTIF('Data R2'!U684,"&gt;0")+COUNTIF('Data R2'!W684,"&gt;0")+COUNTIF('Data R2'!Y684,"&gt;0"))&gt;0,1,0))</f>
        <v/>
      </c>
      <c r="M1680" t="inlineStr">
        <is>
          <t>Data R</t>
        </is>
      </c>
    </row>
    <row r="1681">
      <c r="A1681" t="inlineStr">
        <is>
          <t>Regional 2</t>
        </is>
      </c>
      <c r="B1681">
        <f>IF('Data R2'!C685="","",'Data R2'!B685)</f>
        <v/>
      </c>
      <c r="C1681">
        <f>IF('Data R2'!C685="","",'Data R2'!C685)</f>
        <v/>
      </c>
      <c r="D1681">
        <f>IF('Data R2'!C685="","",'Data R2'!D685)</f>
        <v/>
      </c>
      <c r="E1681">
        <f>IF('Data R2'!C685="","",'Data R2'!E685)</f>
        <v/>
      </c>
      <c r="F1681">
        <f>IF('Data R2'!C685="","",'Data R2'!F685)</f>
        <v/>
      </c>
      <c r="G1681">
        <f>IF('Data R2'!C685="","",'Data R2'!AD685)</f>
        <v/>
      </c>
      <c r="H1681">
        <f>IF('Data R2'!C685="","",'Data R2'!AC685)</f>
        <v/>
      </c>
      <c r="I1681">
        <f>IF('Data R2'!C685="","",COUNTIF('Data R2'!J685,"&gt;0")+COUNTIF('Data R2'!L685,"&gt;0")+COUNTIF('Data R2'!N685,"&gt;0")+COUNTIF('Data R2'!P685,"&gt;0")+COUNTIF('Data R2'!R685,"&gt;0")+COUNTIF('Data R2'!T685,"&gt;0")+COUNTIF('Data R2'!V685,"&gt;0")+COUNTIF('Data R2'!X685,"&gt;0"))</f>
        <v/>
      </c>
      <c r="J1681">
        <f>IF('Data R2'!C685="","",IF((COUNTIF('Data R2'!K685,"&gt;0")+COUNTIF('Data R2'!M685,"&gt;0")+COUNTIF('Data R2'!O685,"&gt;0")+COUNTIF('Data R2'!Q685,"&gt;0")+COUNTIF('Data R2'!S685,"&gt;0")+COUNTIF('Data R2'!U685,"&gt;0")+COUNTIF('Data R2'!W685,"&gt;0")+COUNTIF('Data R2'!Y685,"&gt;0"))&gt;0,1,0))</f>
        <v/>
      </c>
      <c r="M1681" t="inlineStr">
        <is>
          <t>Data R</t>
        </is>
      </c>
    </row>
    <row r="1682">
      <c r="A1682" t="inlineStr">
        <is>
          <t>Regional 2</t>
        </is>
      </c>
      <c r="B1682">
        <f>IF('Data R2'!C686="","",'Data R2'!B686)</f>
        <v/>
      </c>
      <c r="C1682">
        <f>IF('Data R2'!C686="","",'Data R2'!C686)</f>
        <v/>
      </c>
      <c r="D1682">
        <f>IF('Data R2'!C686="","",'Data R2'!D686)</f>
        <v/>
      </c>
      <c r="E1682">
        <f>IF('Data R2'!C686="","",'Data R2'!E686)</f>
        <v/>
      </c>
      <c r="F1682">
        <f>IF('Data R2'!C686="","",'Data R2'!F686)</f>
        <v/>
      </c>
      <c r="G1682">
        <f>IF('Data R2'!C686="","",'Data R2'!AD686)</f>
        <v/>
      </c>
      <c r="H1682">
        <f>IF('Data R2'!C686="","",'Data R2'!AC686)</f>
        <v/>
      </c>
      <c r="I1682">
        <f>IF('Data R2'!C686="","",COUNTIF('Data R2'!J686,"&gt;0")+COUNTIF('Data R2'!L686,"&gt;0")+COUNTIF('Data R2'!N686,"&gt;0")+COUNTIF('Data R2'!P686,"&gt;0")+COUNTIF('Data R2'!R686,"&gt;0")+COUNTIF('Data R2'!T686,"&gt;0")+COUNTIF('Data R2'!V686,"&gt;0")+COUNTIF('Data R2'!X686,"&gt;0"))</f>
        <v/>
      </c>
      <c r="J1682">
        <f>IF('Data R2'!C686="","",IF((COUNTIF('Data R2'!K686,"&gt;0")+COUNTIF('Data R2'!M686,"&gt;0")+COUNTIF('Data R2'!O686,"&gt;0")+COUNTIF('Data R2'!Q686,"&gt;0")+COUNTIF('Data R2'!S686,"&gt;0")+COUNTIF('Data R2'!U686,"&gt;0")+COUNTIF('Data R2'!W686,"&gt;0")+COUNTIF('Data R2'!Y686,"&gt;0"))&gt;0,1,0))</f>
        <v/>
      </c>
      <c r="M1682" t="inlineStr">
        <is>
          <t>Data R</t>
        </is>
      </c>
    </row>
    <row r="1683">
      <c r="A1683" t="inlineStr">
        <is>
          <t>Regional 2</t>
        </is>
      </c>
      <c r="B1683">
        <f>IF('Data R2'!C687="","",'Data R2'!B687)</f>
        <v/>
      </c>
      <c r="C1683">
        <f>IF('Data R2'!C687="","",'Data R2'!C687)</f>
        <v/>
      </c>
      <c r="D1683">
        <f>IF('Data R2'!C687="","",'Data R2'!D687)</f>
        <v/>
      </c>
      <c r="E1683">
        <f>IF('Data R2'!C687="","",'Data R2'!E687)</f>
        <v/>
      </c>
      <c r="F1683">
        <f>IF('Data R2'!C687="","",'Data R2'!F687)</f>
        <v/>
      </c>
      <c r="G1683">
        <f>IF('Data R2'!C687="","",'Data R2'!AD687)</f>
        <v/>
      </c>
      <c r="H1683">
        <f>IF('Data R2'!C687="","",'Data R2'!AC687)</f>
        <v/>
      </c>
      <c r="I1683">
        <f>IF('Data R2'!C687="","",COUNTIF('Data R2'!J687,"&gt;0")+COUNTIF('Data R2'!L687,"&gt;0")+COUNTIF('Data R2'!N687,"&gt;0")+COUNTIF('Data R2'!P687,"&gt;0")+COUNTIF('Data R2'!R687,"&gt;0")+COUNTIF('Data R2'!T687,"&gt;0")+COUNTIF('Data R2'!V687,"&gt;0")+COUNTIF('Data R2'!X687,"&gt;0"))</f>
        <v/>
      </c>
      <c r="J1683">
        <f>IF('Data R2'!C687="","",IF((COUNTIF('Data R2'!K687,"&gt;0")+COUNTIF('Data R2'!M687,"&gt;0")+COUNTIF('Data R2'!O687,"&gt;0")+COUNTIF('Data R2'!Q687,"&gt;0")+COUNTIF('Data R2'!S687,"&gt;0")+COUNTIF('Data R2'!U687,"&gt;0")+COUNTIF('Data R2'!W687,"&gt;0")+COUNTIF('Data R2'!Y687,"&gt;0"))&gt;0,1,0))</f>
        <v/>
      </c>
      <c r="M1683" t="inlineStr">
        <is>
          <t>Data R</t>
        </is>
      </c>
    </row>
    <row r="1684">
      <c r="A1684" t="inlineStr">
        <is>
          <t>Regional 2</t>
        </is>
      </c>
      <c r="B1684">
        <f>IF('Data R2'!C688="","",'Data R2'!B688)</f>
        <v/>
      </c>
      <c r="C1684">
        <f>IF('Data R2'!C688="","",'Data R2'!C688)</f>
        <v/>
      </c>
      <c r="D1684">
        <f>IF('Data R2'!C688="","",'Data R2'!D688)</f>
        <v/>
      </c>
      <c r="E1684">
        <f>IF('Data R2'!C688="","",'Data R2'!E688)</f>
        <v/>
      </c>
      <c r="F1684">
        <f>IF('Data R2'!C688="","",'Data R2'!F688)</f>
        <v/>
      </c>
      <c r="G1684">
        <f>IF('Data R2'!C688="","",'Data R2'!AD688)</f>
        <v/>
      </c>
      <c r="H1684">
        <f>IF('Data R2'!C688="","",'Data R2'!AC688)</f>
        <v/>
      </c>
      <c r="I1684">
        <f>IF('Data R2'!C688="","",COUNTIF('Data R2'!J688,"&gt;0")+COUNTIF('Data R2'!L688,"&gt;0")+COUNTIF('Data R2'!N688,"&gt;0")+COUNTIF('Data R2'!P688,"&gt;0")+COUNTIF('Data R2'!R688,"&gt;0")+COUNTIF('Data R2'!T688,"&gt;0")+COUNTIF('Data R2'!V688,"&gt;0")+COUNTIF('Data R2'!X688,"&gt;0"))</f>
        <v/>
      </c>
      <c r="J1684">
        <f>IF('Data R2'!C688="","",IF((COUNTIF('Data R2'!K688,"&gt;0")+COUNTIF('Data R2'!M688,"&gt;0")+COUNTIF('Data R2'!O688,"&gt;0")+COUNTIF('Data R2'!Q688,"&gt;0")+COUNTIF('Data R2'!S688,"&gt;0")+COUNTIF('Data R2'!U688,"&gt;0")+COUNTIF('Data R2'!W688,"&gt;0")+COUNTIF('Data R2'!Y688,"&gt;0"))&gt;0,1,0))</f>
        <v/>
      </c>
      <c r="M1684" t="inlineStr">
        <is>
          <t>Data R</t>
        </is>
      </c>
    </row>
    <row r="1685">
      <c r="A1685" t="inlineStr">
        <is>
          <t>Regional 2</t>
        </is>
      </c>
      <c r="B1685">
        <f>IF('Data R2'!C689="","",'Data R2'!B689)</f>
        <v/>
      </c>
      <c r="C1685">
        <f>IF('Data R2'!C689="","",'Data R2'!C689)</f>
        <v/>
      </c>
      <c r="D1685">
        <f>IF('Data R2'!C689="","",'Data R2'!D689)</f>
        <v/>
      </c>
      <c r="E1685">
        <f>IF('Data R2'!C689="","",'Data R2'!E689)</f>
        <v/>
      </c>
      <c r="F1685">
        <f>IF('Data R2'!C689="","",'Data R2'!F689)</f>
        <v/>
      </c>
      <c r="G1685">
        <f>IF('Data R2'!C689="","",'Data R2'!AD689)</f>
        <v/>
      </c>
      <c r="H1685">
        <f>IF('Data R2'!C689="","",'Data R2'!AC689)</f>
        <v/>
      </c>
      <c r="I1685">
        <f>IF('Data R2'!C689="","",COUNTIF('Data R2'!J689,"&gt;0")+COUNTIF('Data R2'!L689,"&gt;0")+COUNTIF('Data R2'!N689,"&gt;0")+COUNTIF('Data R2'!P689,"&gt;0")+COUNTIF('Data R2'!R689,"&gt;0")+COUNTIF('Data R2'!T689,"&gt;0")+COUNTIF('Data R2'!V689,"&gt;0")+COUNTIF('Data R2'!X689,"&gt;0"))</f>
        <v/>
      </c>
      <c r="J1685">
        <f>IF('Data R2'!C689="","",IF((COUNTIF('Data R2'!K689,"&gt;0")+COUNTIF('Data R2'!M689,"&gt;0")+COUNTIF('Data R2'!O689,"&gt;0")+COUNTIF('Data R2'!Q689,"&gt;0")+COUNTIF('Data R2'!S689,"&gt;0")+COUNTIF('Data R2'!U689,"&gt;0")+COUNTIF('Data R2'!W689,"&gt;0")+COUNTIF('Data R2'!Y689,"&gt;0"))&gt;0,1,0))</f>
        <v/>
      </c>
      <c r="M1685" t="inlineStr">
        <is>
          <t>Data R</t>
        </is>
      </c>
    </row>
    <row r="1686">
      <c r="A1686" t="inlineStr">
        <is>
          <t>Regional 2</t>
        </is>
      </c>
      <c r="B1686">
        <f>IF('Data R2'!C690="","",'Data R2'!B690)</f>
        <v/>
      </c>
      <c r="C1686">
        <f>IF('Data R2'!C690="","",'Data R2'!C690)</f>
        <v/>
      </c>
      <c r="D1686">
        <f>IF('Data R2'!C690="","",'Data R2'!D690)</f>
        <v/>
      </c>
      <c r="E1686">
        <f>IF('Data R2'!C690="","",'Data R2'!E690)</f>
        <v/>
      </c>
      <c r="F1686">
        <f>IF('Data R2'!C690="","",'Data R2'!F690)</f>
        <v/>
      </c>
      <c r="G1686">
        <f>IF('Data R2'!C690="","",'Data R2'!AD690)</f>
        <v/>
      </c>
      <c r="H1686">
        <f>IF('Data R2'!C690="","",'Data R2'!AC690)</f>
        <v/>
      </c>
      <c r="I1686">
        <f>IF('Data R2'!C690="","",COUNTIF('Data R2'!J690,"&gt;0")+COUNTIF('Data R2'!L690,"&gt;0")+COUNTIF('Data R2'!N690,"&gt;0")+COUNTIF('Data R2'!P690,"&gt;0")+COUNTIF('Data R2'!R690,"&gt;0")+COUNTIF('Data R2'!T690,"&gt;0")+COUNTIF('Data R2'!V690,"&gt;0")+COUNTIF('Data R2'!X690,"&gt;0"))</f>
        <v/>
      </c>
      <c r="J1686">
        <f>IF('Data R2'!C690="","",IF((COUNTIF('Data R2'!K690,"&gt;0")+COUNTIF('Data R2'!M690,"&gt;0")+COUNTIF('Data R2'!O690,"&gt;0")+COUNTIF('Data R2'!Q690,"&gt;0")+COUNTIF('Data R2'!S690,"&gt;0")+COUNTIF('Data R2'!U690,"&gt;0")+COUNTIF('Data R2'!W690,"&gt;0")+COUNTIF('Data R2'!Y690,"&gt;0"))&gt;0,1,0))</f>
        <v/>
      </c>
      <c r="M1686" t="inlineStr">
        <is>
          <t>Data R</t>
        </is>
      </c>
    </row>
    <row r="1687">
      <c r="A1687" t="inlineStr">
        <is>
          <t>Regional 2</t>
        </is>
      </c>
      <c r="B1687">
        <f>IF('Data R2'!C691="","",'Data R2'!B691)</f>
        <v/>
      </c>
      <c r="C1687">
        <f>IF('Data R2'!C691="","",'Data R2'!C691)</f>
        <v/>
      </c>
      <c r="D1687">
        <f>IF('Data R2'!C691="","",'Data R2'!D691)</f>
        <v/>
      </c>
      <c r="E1687">
        <f>IF('Data R2'!C691="","",'Data R2'!E691)</f>
        <v/>
      </c>
      <c r="F1687">
        <f>IF('Data R2'!C691="","",'Data R2'!F691)</f>
        <v/>
      </c>
      <c r="G1687">
        <f>IF('Data R2'!C691="","",'Data R2'!AD691)</f>
        <v/>
      </c>
      <c r="H1687">
        <f>IF('Data R2'!C691="","",'Data R2'!AC691)</f>
        <v/>
      </c>
      <c r="I1687">
        <f>IF('Data R2'!C691="","",COUNTIF('Data R2'!J691,"&gt;0")+COUNTIF('Data R2'!L691,"&gt;0")+COUNTIF('Data R2'!N691,"&gt;0")+COUNTIF('Data R2'!P691,"&gt;0")+COUNTIF('Data R2'!R691,"&gt;0")+COUNTIF('Data R2'!T691,"&gt;0")+COUNTIF('Data R2'!V691,"&gt;0")+COUNTIF('Data R2'!X691,"&gt;0"))</f>
        <v/>
      </c>
      <c r="J1687">
        <f>IF('Data R2'!C691="","",IF((COUNTIF('Data R2'!K691,"&gt;0")+COUNTIF('Data R2'!M691,"&gt;0")+COUNTIF('Data R2'!O691,"&gt;0")+COUNTIF('Data R2'!Q691,"&gt;0")+COUNTIF('Data R2'!S691,"&gt;0")+COUNTIF('Data R2'!U691,"&gt;0")+COUNTIF('Data R2'!W691,"&gt;0")+COUNTIF('Data R2'!Y691,"&gt;0"))&gt;0,1,0))</f>
        <v/>
      </c>
      <c r="M1687" t="inlineStr">
        <is>
          <t>Data R</t>
        </is>
      </c>
    </row>
    <row r="1688">
      <c r="A1688" t="inlineStr">
        <is>
          <t>Regional 2</t>
        </is>
      </c>
      <c r="B1688">
        <f>IF('Data R2'!C692="","",'Data R2'!B692)</f>
        <v/>
      </c>
      <c r="C1688">
        <f>IF('Data R2'!C692="","",'Data R2'!C692)</f>
        <v/>
      </c>
      <c r="D1688">
        <f>IF('Data R2'!C692="","",'Data R2'!D692)</f>
        <v/>
      </c>
      <c r="E1688">
        <f>IF('Data R2'!C692="","",'Data R2'!E692)</f>
        <v/>
      </c>
      <c r="F1688">
        <f>IF('Data R2'!C692="","",'Data R2'!F692)</f>
        <v/>
      </c>
      <c r="G1688">
        <f>IF('Data R2'!C692="","",'Data R2'!AD692)</f>
        <v/>
      </c>
      <c r="H1688">
        <f>IF('Data R2'!C692="","",'Data R2'!AC692)</f>
        <v/>
      </c>
      <c r="I1688">
        <f>IF('Data R2'!C692="","",COUNTIF('Data R2'!J692,"&gt;0")+COUNTIF('Data R2'!L692,"&gt;0")+COUNTIF('Data R2'!N692,"&gt;0")+COUNTIF('Data R2'!P692,"&gt;0")+COUNTIF('Data R2'!R692,"&gt;0")+COUNTIF('Data R2'!T692,"&gt;0")+COUNTIF('Data R2'!V692,"&gt;0")+COUNTIF('Data R2'!X692,"&gt;0"))</f>
        <v/>
      </c>
      <c r="J1688">
        <f>IF('Data R2'!C692="","",IF((COUNTIF('Data R2'!K692,"&gt;0")+COUNTIF('Data R2'!M692,"&gt;0")+COUNTIF('Data R2'!O692,"&gt;0")+COUNTIF('Data R2'!Q692,"&gt;0")+COUNTIF('Data R2'!S692,"&gt;0")+COUNTIF('Data R2'!U692,"&gt;0")+COUNTIF('Data R2'!W692,"&gt;0")+COUNTIF('Data R2'!Y692,"&gt;0"))&gt;0,1,0))</f>
        <v/>
      </c>
      <c r="M1688" t="inlineStr">
        <is>
          <t>Data R</t>
        </is>
      </c>
    </row>
    <row r="1689">
      <c r="A1689" t="inlineStr">
        <is>
          <t>Regional 2</t>
        </is>
      </c>
      <c r="B1689">
        <f>IF('Data R2'!C693="","",'Data R2'!B693)</f>
        <v/>
      </c>
      <c r="C1689">
        <f>IF('Data R2'!C693="","",'Data R2'!C693)</f>
        <v/>
      </c>
      <c r="D1689">
        <f>IF('Data R2'!C693="","",'Data R2'!D693)</f>
        <v/>
      </c>
      <c r="E1689">
        <f>IF('Data R2'!C693="","",'Data R2'!E693)</f>
        <v/>
      </c>
      <c r="F1689">
        <f>IF('Data R2'!C693="","",'Data R2'!F693)</f>
        <v/>
      </c>
      <c r="G1689">
        <f>IF('Data R2'!C693="","",'Data R2'!AD693)</f>
        <v/>
      </c>
      <c r="H1689">
        <f>IF('Data R2'!C693="","",'Data R2'!AC693)</f>
        <v/>
      </c>
      <c r="I1689">
        <f>IF('Data R2'!C693="","",COUNTIF('Data R2'!J693,"&gt;0")+COUNTIF('Data R2'!L693,"&gt;0")+COUNTIF('Data R2'!N693,"&gt;0")+COUNTIF('Data R2'!P693,"&gt;0")+COUNTIF('Data R2'!R693,"&gt;0")+COUNTIF('Data R2'!T693,"&gt;0")+COUNTIF('Data R2'!V693,"&gt;0")+COUNTIF('Data R2'!X693,"&gt;0"))</f>
        <v/>
      </c>
      <c r="J1689">
        <f>IF('Data R2'!C693="","",IF((COUNTIF('Data R2'!K693,"&gt;0")+COUNTIF('Data R2'!M693,"&gt;0")+COUNTIF('Data R2'!O693,"&gt;0")+COUNTIF('Data R2'!Q693,"&gt;0")+COUNTIF('Data R2'!S693,"&gt;0")+COUNTIF('Data R2'!U693,"&gt;0")+COUNTIF('Data R2'!W693,"&gt;0")+COUNTIF('Data R2'!Y693,"&gt;0"))&gt;0,1,0))</f>
        <v/>
      </c>
      <c r="M1689" t="inlineStr">
        <is>
          <t>Data R</t>
        </is>
      </c>
    </row>
    <row r="1690">
      <c r="A1690" t="inlineStr">
        <is>
          <t>Regional 2</t>
        </is>
      </c>
      <c r="B1690">
        <f>IF('Data R2'!C694="","",'Data R2'!B694)</f>
        <v/>
      </c>
      <c r="C1690">
        <f>IF('Data R2'!C694="","",'Data R2'!C694)</f>
        <v/>
      </c>
      <c r="D1690">
        <f>IF('Data R2'!C694="","",'Data R2'!D694)</f>
        <v/>
      </c>
      <c r="E1690">
        <f>IF('Data R2'!C694="","",'Data R2'!E694)</f>
        <v/>
      </c>
      <c r="F1690">
        <f>IF('Data R2'!C694="","",'Data R2'!F694)</f>
        <v/>
      </c>
      <c r="G1690">
        <f>IF('Data R2'!C694="","",'Data R2'!AD694)</f>
        <v/>
      </c>
      <c r="H1690">
        <f>IF('Data R2'!C694="","",'Data R2'!AC694)</f>
        <v/>
      </c>
      <c r="I1690">
        <f>IF('Data R2'!C694="","",COUNTIF('Data R2'!J694,"&gt;0")+COUNTIF('Data R2'!L694,"&gt;0")+COUNTIF('Data R2'!N694,"&gt;0")+COUNTIF('Data R2'!P694,"&gt;0")+COUNTIF('Data R2'!R694,"&gt;0")+COUNTIF('Data R2'!T694,"&gt;0")+COUNTIF('Data R2'!V694,"&gt;0")+COUNTIF('Data R2'!X694,"&gt;0"))</f>
        <v/>
      </c>
      <c r="J1690">
        <f>IF('Data R2'!C694="","",IF((COUNTIF('Data R2'!K694,"&gt;0")+COUNTIF('Data R2'!M694,"&gt;0")+COUNTIF('Data R2'!O694,"&gt;0")+COUNTIF('Data R2'!Q694,"&gt;0")+COUNTIF('Data R2'!S694,"&gt;0")+COUNTIF('Data R2'!U694,"&gt;0")+COUNTIF('Data R2'!W694,"&gt;0")+COUNTIF('Data R2'!Y694,"&gt;0"))&gt;0,1,0))</f>
        <v/>
      </c>
      <c r="M1690" t="inlineStr">
        <is>
          <t>Data R</t>
        </is>
      </c>
    </row>
    <row r="1691">
      <c r="A1691" t="inlineStr">
        <is>
          <t>Regional 2</t>
        </is>
      </c>
      <c r="B1691">
        <f>IF('Data R2'!C695="","",'Data R2'!B695)</f>
        <v/>
      </c>
      <c r="C1691">
        <f>IF('Data R2'!C695="","",'Data R2'!C695)</f>
        <v/>
      </c>
      <c r="D1691">
        <f>IF('Data R2'!C695="","",'Data R2'!D695)</f>
        <v/>
      </c>
      <c r="E1691">
        <f>IF('Data R2'!C695="","",'Data R2'!E695)</f>
        <v/>
      </c>
      <c r="F1691">
        <f>IF('Data R2'!C695="","",'Data R2'!F695)</f>
        <v/>
      </c>
      <c r="G1691">
        <f>IF('Data R2'!C695="","",'Data R2'!AD695)</f>
        <v/>
      </c>
      <c r="H1691">
        <f>IF('Data R2'!C695="","",'Data R2'!AC695)</f>
        <v/>
      </c>
      <c r="I1691">
        <f>IF('Data R2'!C695="","",COUNTIF('Data R2'!J695,"&gt;0")+COUNTIF('Data R2'!L695,"&gt;0")+COUNTIF('Data R2'!N695,"&gt;0")+COUNTIF('Data R2'!P695,"&gt;0")+COUNTIF('Data R2'!R695,"&gt;0")+COUNTIF('Data R2'!T695,"&gt;0")+COUNTIF('Data R2'!V695,"&gt;0")+COUNTIF('Data R2'!X695,"&gt;0"))</f>
        <v/>
      </c>
      <c r="J1691">
        <f>IF('Data R2'!C695="","",IF((COUNTIF('Data R2'!K695,"&gt;0")+COUNTIF('Data R2'!M695,"&gt;0")+COUNTIF('Data R2'!O695,"&gt;0")+COUNTIF('Data R2'!Q695,"&gt;0")+COUNTIF('Data R2'!S695,"&gt;0")+COUNTIF('Data R2'!U695,"&gt;0")+COUNTIF('Data R2'!W695,"&gt;0")+COUNTIF('Data R2'!Y695,"&gt;0"))&gt;0,1,0))</f>
        <v/>
      </c>
      <c r="M1691" t="inlineStr">
        <is>
          <t>Data R</t>
        </is>
      </c>
    </row>
    <row r="1692">
      <c r="A1692" t="inlineStr">
        <is>
          <t>Regional 2</t>
        </is>
      </c>
      <c r="B1692">
        <f>IF('Data R2'!C696="","",'Data R2'!B696)</f>
        <v/>
      </c>
      <c r="C1692">
        <f>IF('Data R2'!C696="","",'Data R2'!C696)</f>
        <v/>
      </c>
      <c r="D1692">
        <f>IF('Data R2'!C696="","",'Data R2'!D696)</f>
        <v/>
      </c>
      <c r="E1692">
        <f>IF('Data R2'!C696="","",'Data R2'!E696)</f>
        <v/>
      </c>
      <c r="F1692">
        <f>IF('Data R2'!C696="","",'Data R2'!F696)</f>
        <v/>
      </c>
      <c r="G1692">
        <f>IF('Data R2'!C696="","",'Data R2'!AD696)</f>
        <v/>
      </c>
      <c r="H1692">
        <f>IF('Data R2'!C696="","",'Data R2'!AC696)</f>
        <v/>
      </c>
      <c r="I1692">
        <f>IF('Data R2'!C696="","",COUNTIF('Data R2'!J696,"&gt;0")+COUNTIF('Data R2'!L696,"&gt;0")+COUNTIF('Data R2'!N696,"&gt;0")+COUNTIF('Data R2'!P696,"&gt;0")+COUNTIF('Data R2'!R696,"&gt;0")+COUNTIF('Data R2'!T696,"&gt;0")+COUNTIF('Data R2'!V696,"&gt;0")+COUNTIF('Data R2'!X696,"&gt;0"))</f>
        <v/>
      </c>
      <c r="J1692">
        <f>IF('Data R2'!C696="","",IF((COUNTIF('Data R2'!K696,"&gt;0")+COUNTIF('Data R2'!M696,"&gt;0")+COUNTIF('Data R2'!O696,"&gt;0")+COUNTIF('Data R2'!Q696,"&gt;0")+COUNTIF('Data R2'!S696,"&gt;0")+COUNTIF('Data R2'!U696,"&gt;0")+COUNTIF('Data R2'!W696,"&gt;0")+COUNTIF('Data R2'!Y696,"&gt;0"))&gt;0,1,0))</f>
        <v/>
      </c>
      <c r="M1692" t="inlineStr">
        <is>
          <t>Data R</t>
        </is>
      </c>
    </row>
    <row r="1693">
      <c r="A1693" t="inlineStr">
        <is>
          <t>Regional 2</t>
        </is>
      </c>
      <c r="B1693">
        <f>IF('Data R2'!C697="","",'Data R2'!B697)</f>
        <v/>
      </c>
      <c r="C1693">
        <f>IF('Data R2'!C697="","",'Data R2'!C697)</f>
        <v/>
      </c>
      <c r="D1693">
        <f>IF('Data R2'!C697="","",'Data R2'!D697)</f>
        <v/>
      </c>
      <c r="E1693">
        <f>IF('Data R2'!C697="","",'Data R2'!E697)</f>
        <v/>
      </c>
      <c r="F1693">
        <f>IF('Data R2'!C697="","",'Data R2'!F697)</f>
        <v/>
      </c>
      <c r="G1693">
        <f>IF('Data R2'!C697="","",'Data R2'!AD697)</f>
        <v/>
      </c>
      <c r="H1693">
        <f>IF('Data R2'!C697="","",'Data R2'!AC697)</f>
        <v/>
      </c>
      <c r="I1693">
        <f>IF('Data R2'!C697="","",COUNTIF('Data R2'!J697,"&gt;0")+COUNTIF('Data R2'!L697,"&gt;0")+COUNTIF('Data R2'!N697,"&gt;0")+COUNTIF('Data R2'!P697,"&gt;0")+COUNTIF('Data R2'!R697,"&gt;0")+COUNTIF('Data R2'!T697,"&gt;0")+COUNTIF('Data R2'!V697,"&gt;0")+COUNTIF('Data R2'!X697,"&gt;0"))</f>
        <v/>
      </c>
      <c r="J1693">
        <f>IF('Data R2'!C697="","",IF((COUNTIF('Data R2'!K697,"&gt;0")+COUNTIF('Data R2'!M697,"&gt;0")+COUNTIF('Data R2'!O697,"&gt;0")+COUNTIF('Data R2'!Q697,"&gt;0")+COUNTIF('Data R2'!S697,"&gt;0")+COUNTIF('Data R2'!U697,"&gt;0")+COUNTIF('Data R2'!W697,"&gt;0")+COUNTIF('Data R2'!Y697,"&gt;0"))&gt;0,1,0))</f>
        <v/>
      </c>
      <c r="M1693" t="inlineStr">
        <is>
          <t>Data R</t>
        </is>
      </c>
    </row>
    <row r="1694">
      <c r="A1694" t="inlineStr">
        <is>
          <t>Regional 2</t>
        </is>
      </c>
      <c r="B1694">
        <f>IF('Data R2'!C698="","",'Data R2'!B698)</f>
        <v/>
      </c>
      <c r="C1694">
        <f>IF('Data R2'!C698="","",'Data R2'!C698)</f>
        <v/>
      </c>
      <c r="D1694">
        <f>IF('Data R2'!C698="","",'Data R2'!D698)</f>
        <v/>
      </c>
      <c r="E1694">
        <f>IF('Data R2'!C698="","",'Data R2'!E698)</f>
        <v/>
      </c>
      <c r="F1694">
        <f>IF('Data R2'!C698="","",'Data R2'!F698)</f>
        <v/>
      </c>
      <c r="G1694">
        <f>IF('Data R2'!C698="","",'Data R2'!AD698)</f>
        <v/>
      </c>
      <c r="H1694">
        <f>IF('Data R2'!C698="","",'Data R2'!AC698)</f>
        <v/>
      </c>
      <c r="I1694">
        <f>IF('Data R2'!C698="","",COUNTIF('Data R2'!J698,"&gt;0")+COUNTIF('Data R2'!L698,"&gt;0")+COUNTIF('Data R2'!N698,"&gt;0")+COUNTIF('Data R2'!P698,"&gt;0")+COUNTIF('Data R2'!R698,"&gt;0")+COUNTIF('Data R2'!T698,"&gt;0")+COUNTIF('Data R2'!V698,"&gt;0")+COUNTIF('Data R2'!X698,"&gt;0"))</f>
        <v/>
      </c>
      <c r="J1694">
        <f>IF('Data R2'!C698="","",IF((COUNTIF('Data R2'!K698,"&gt;0")+COUNTIF('Data R2'!M698,"&gt;0")+COUNTIF('Data R2'!O698,"&gt;0")+COUNTIF('Data R2'!Q698,"&gt;0")+COUNTIF('Data R2'!S698,"&gt;0")+COUNTIF('Data R2'!U698,"&gt;0")+COUNTIF('Data R2'!W698,"&gt;0")+COUNTIF('Data R2'!Y698,"&gt;0"))&gt;0,1,0))</f>
        <v/>
      </c>
      <c r="M1694" t="inlineStr">
        <is>
          <t>Data R</t>
        </is>
      </c>
    </row>
    <row r="1695">
      <c r="A1695" t="inlineStr">
        <is>
          <t>Regional 2</t>
        </is>
      </c>
      <c r="B1695">
        <f>IF('Data R2'!C699="","",'Data R2'!B699)</f>
        <v/>
      </c>
      <c r="C1695">
        <f>IF('Data R2'!C699="","",'Data R2'!C699)</f>
        <v/>
      </c>
      <c r="D1695">
        <f>IF('Data R2'!C699="","",'Data R2'!D699)</f>
        <v/>
      </c>
      <c r="E1695">
        <f>IF('Data R2'!C699="","",'Data R2'!E699)</f>
        <v/>
      </c>
      <c r="F1695">
        <f>IF('Data R2'!C699="","",'Data R2'!F699)</f>
        <v/>
      </c>
      <c r="G1695">
        <f>IF('Data R2'!C699="","",'Data R2'!AD699)</f>
        <v/>
      </c>
      <c r="H1695">
        <f>IF('Data R2'!C699="","",'Data R2'!AC699)</f>
        <v/>
      </c>
      <c r="I1695">
        <f>IF('Data R2'!C699="","",COUNTIF('Data R2'!J699,"&gt;0")+COUNTIF('Data R2'!L699,"&gt;0")+COUNTIF('Data R2'!N699,"&gt;0")+COUNTIF('Data R2'!P699,"&gt;0")+COUNTIF('Data R2'!R699,"&gt;0")+COUNTIF('Data R2'!T699,"&gt;0")+COUNTIF('Data R2'!V699,"&gt;0")+COUNTIF('Data R2'!X699,"&gt;0"))</f>
        <v/>
      </c>
      <c r="J1695">
        <f>IF('Data R2'!C699="","",IF((COUNTIF('Data R2'!K699,"&gt;0")+COUNTIF('Data R2'!M699,"&gt;0")+COUNTIF('Data R2'!O699,"&gt;0")+COUNTIF('Data R2'!Q699,"&gt;0")+COUNTIF('Data R2'!S699,"&gt;0")+COUNTIF('Data R2'!U699,"&gt;0")+COUNTIF('Data R2'!W699,"&gt;0")+COUNTIF('Data R2'!Y699,"&gt;0"))&gt;0,1,0))</f>
        <v/>
      </c>
      <c r="M1695" t="inlineStr">
        <is>
          <t>Data R</t>
        </is>
      </c>
    </row>
    <row r="1696">
      <c r="A1696" t="inlineStr">
        <is>
          <t>Regional 2</t>
        </is>
      </c>
      <c r="B1696">
        <f>IF('Data R2'!C700="","",'Data R2'!B700)</f>
        <v/>
      </c>
      <c r="C1696">
        <f>IF('Data R2'!C700="","",'Data R2'!C700)</f>
        <v/>
      </c>
      <c r="D1696">
        <f>IF('Data R2'!C700="","",'Data R2'!D700)</f>
        <v/>
      </c>
      <c r="E1696">
        <f>IF('Data R2'!C700="","",'Data R2'!E700)</f>
        <v/>
      </c>
      <c r="F1696">
        <f>IF('Data R2'!C700="","",'Data R2'!F700)</f>
        <v/>
      </c>
      <c r="G1696">
        <f>IF('Data R2'!C700="","",'Data R2'!AD700)</f>
        <v/>
      </c>
      <c r="H1696">
        <f>IF('Data R2'!C700="","",'Data R2'!AC700)</f>
        <v/>
      </c>
      <c r="I1696">
        <f>IF('Data R2'!C700="","",COUNTIF('Data R2'!J700,"&gt;0")+COUNTIF('Data R2'!L700,"&gt;0")+COUNTIF('Data R2'!N700,"&gt;0")+COUNTIF('Data R2'!P700,"&gt;0")+COUNTIF('Data R2'!R700,"&gt;0")+COUNTIF('Data R2'!T700,"&gt;0")+COUNTIF('Data R2'!V700,"&gt;0")+COUNTIF('Data R2'!X700,"&gt;0"))</f>
        <v/>
      </c>
      <c r="J1696">
        <f>IF('Data R2'!C700="","",IF((COUNTIF('Data R2'!K700,"&gt;0")+COUNTIF('Data R2'!M700,"&gt;0")+COUNTIF('Data R2'!O700,"&gt;0")+COUNTIF('Data R2'!Q700,"&gt;0")+COUNTIF('Data R2'!S700,"&gt;0")+COUNTIF('Data R2'!U700,"&gt;0")+COUNTIF('Data R2'!W700,"&gt;0")+COUNTIF('Data R2'!Y700,"&gt;0"))&gt;0,1,0))</f>
        <v/>
      </c>
      <c r="M1696" t="inlineStr">
        <is>
          <t>Data R</t>
        </is>
      </c>
    </row>
    <row r="1697">
      <c r="A1697" t="inlineStr">
        <is>
          <t>Regional 2</t>
        </is>
      </c>
      <c r="B1697">
        <f>IF('Data R2'!C701="","",'Data R2'!B701)</f>
        <v/>
      </c>
      <c r="C1697">
        <f>IF('Data R2'!C701="","",'Data R2'!C701)</f>
        <v/>
      </c>
      <c r="D1697">
        <f>IF('Data R2'!C701="","",'Data R2'!D701)</f>
        <v/>
      </c>
      <c r="E1697">
        <f>IF('Data R2'!C701="","",'Data R2'!E701)</f>
        <v/>
      </c>
      <c r="F1697">
        <f>IF('Data R2'!C701="","",'Data R2'!F701)</f>
        <v/>
      </c>
      <c r="G1697">
        <f>IF('Data R2'!C701="","",'Data R2'!AD701)</f>
        <v/>
      </c>
      <c r="H1697">
        <f>IF('Data R2'!C701="","",'Data R2'!AC701)</f>
        <v/>
      </c>
      <c r="I1697">
        <f>IF('Data R2'!C701="","",COUNTIF('Data R2'!J701,"&gt;0")+COUNTIF('Data R2'!L701,"&gt;0")+COUNTIF('Data R2'!N701,"&gt;0")+COUNTIF('Data R2'!P701,"&gt;0")+COUNTIF('Data R2'!R701,"&gt;0")+COUNTIF('Data R2'!T701,"&gt;0")+COUNTIF('Data R2'!V701,"&gt;0")+COUNTIF('Data R2'!X701,"&gt;0"))</f>
        <v/>
      </c>
      <c r="J1697">
        <f>IF('Data R2'!C701="","",IF((COUNTIF('Data R2'!K701,"&gt;0")+COUNTIF('Data R2'!M701,"&gt;0")+COUNTIF('Data R2'!O701,"&gt;0")+COUNTIF('Data R2'!Q701,"&gt;0")+COUNTIF('Data R2'!S701,"&gt;0")+COUNTIF('Data R2'!U701,"&gt;0")+COUNTIF('Data R2'!W701,"&gt;0")+COUNTIF('Data R2'!Y701,"&gt;0"))&gt;0,1,0))</f>
        <v/>
      </c>
      <c r="M1697" t="inlineStr">
        <is>
          <t>Data R</t>
        </is>
      </c>
    </row>
    <row r="1698">
      <c r="A1698" t="inlineStr">
        <is>
          <t>Regional 2</t>
        </is>
      </c>
      <c r="B1698">
        <f>IF('Data R2'!C702="","",'Data R2'!B702)</f>
        <v/>
      </c>
      <c r="C1698">
        <f>IF('Data R2'!C702="","",'Data R2'!C702)</f>
        <v/>
      </c>
      <c r="D1698">
        <f>IF('Data R2'!C702="","",'Data R2'!D702)</f>
        <v/>
      </c>
      <c r="E1698">
        <f>IF('Data R2'!C702="","",'Data R2'!E702)</f>
        <v/>
      </c>
      <c r="F1698">
        <f>IF('Data R2'!C702="","",'Data R2'!F702)</f>
        <v/>
      </c>
      <c r="G1698">
        <f>IF('Data R2'!C702="","",'Data R2'!AD702)</f>
        <v/>
      </c>
      <c r="H1698">
        <f>IF('Data R2'!C702="","",'Data R2'!AC702)</f>
        <v/>
      </c>
      <c r="I1698">
        <f>IF('Data R2'!C702="","",COUNTIF('Data R2'!J702,"&gt;0")+COUNTIF('Data R2'!L702,"&gt;0")+COUNTIF('Data R2'!N702,"&gt;0")+COUNTIF('Data R2'!P702,"&gt;0")+COUNTIF('Data R2'!R702,"&gt;0")+COUNTIF('Data R2'!T702,"&gt;0")+COUNTIF('Data R2'!V702,"&gt;0")+COUNTIF('Data R2'!X702,"&gt;0"))</f>
        <v/>
      </c>
      <c r="J1698">
        <f>IF('Data R2'!C702="","",IF((COUNTIF('Data R2'!K702,"&gt;0")+COUNTIF('Data R2'!M702,"&gt;0")+COUNTIF('Data R2'!O702,"&gt;0")+COUNTIF('Data R2'!Q702,"&gt;0")+COUNTIF('Data R2'!S702,"&gt;0")+COUNTIF('Data R2'!U702,"&gt;0")+COUNTIF('Data R2'!W702,"&gt;0")+COUNTIF('Data R2'!Y702,"&gt;0"))&gt;0,1,0))</f>
        <v/>
      </c>
      <c r="M1698" t="inlineStr">
        <is>
          <t>Data R</t>
        </is>
      </c>
    </row>
    <row r="1699">
      <c r="A1699" t="inlineStr">
        <is>
          <t>Regional 2</t>
        </is>
      </c>
      <c r="B1699">
        <f>IF('Data R2'!C703="","",'Data R2'!B703)</f>
        <v/>
      </c>
      <c r="C1699">
        <f>IF('Data R2'!C703="","",'Data R2'!C703)</f>
        <v/>
      </c>
      <c r="D1699">
        <f>IF('Data R2'!C703="","",'Data R2'!D703)</f>
        <v/>
      </c>
      <c r="E1699">
        <f>IF('Data R2'!C703="","",'Data R2'!E703)</f>
        <v/>
      </c>
      <c r="F1699">
        <f>IF('Data R2'!C703="","",'Data R2'!F703)</f>
        <v/>
      </c>
      <c r="G1699">
        <f>IF('Data R2'!C703="","",'Data R2'!AD703)</f>
        <v/>
      </c>
      <c r="H1699">
        <f>IF('Data R2'!C703="","",'Data R2'!AC703)</f>
        <v/>
      </c>
      <c r="I1699">
        <f>IF('Data R2'!C703="","",COUNTIF('Data R2'!J703,"&gt;0")+COUNTIF('Data R2'!L703,"&gt;0")+COUNTIF('Data R2'!N703,"&gt;0")+COUNTIF('Data R2'!P703,"&gt;0")+COUNTIF('Data R2'!R703,"&gt;0")+COUNTIF('Data R2'!T703,"&gt;0")+COUNTIF('Data R2'!V703,"&gt;0")+COUNTIF('Data R2'!X703,"&gt;0"))</f>
        <v/>
      </c>
      <c r="J1699">
        <f>IF('Data R2'!C703="","",IF((COUNTIF('Data R2'!K703,"&gt;0")+COUNTIF('Data R2'!M703,"&gt;0")+COUNTIF('Data R2'!O703,"&gt;0")+COUNTIF('Data R2'!Q703,"&gt;0")+COUNTIF('Data R2'!S703,"&gt;0")+COUNTIF('Data R2'!U703,"&gt;0")+COUNTIF('Data R2'!W703,"&gt;0")+COUNTIF('Data R2'!Y703,"&gt;0"))&gt;0,1,0))</f>
        <v/>
      </c>
      <c r="M1699" t="inlineStr">
        <is>
          <t>Data R</t>
        </is>
      </c>
    </row>
    <row r="1700">
      <c r="A1700" t="inlineStr">
        <is>
          <t>Regional 2</t>
        </is>
      </c>
      <c r="B1700">
        <f>IF('Data R2'!C704="","",'Data R2'!B704)</f>
        <v/>
      </c>
      <c r="C1700">
        <f>IF('Data R2'!C704="","",'Data R2'!C704)</f>
        <v/>
      </c>
      <c r="D1700">
        <f>IF('Data R2'!C704="","",'Data R2'!D704)</f>
        <v/>
      </c>
      <c r="E1700">
        <f>IF('Data R2'!C704="","",'Data R2'!E704)</f>
        <v/>
      </c>
      <c r="F1700">
        <f>IF('Data R2'!C704="","",'Data R2'!F704)</f>
        <v/>
      </c>
      <c r="G1700">
        <f>IF('Data R2'!C704="","",'Data R2'!AD704)</f>
        <v/>
      </c>
      <c r="H1700">
        <f>IF('Data R2'!C704="","",'Data R2'!AC704)</f>
        <v/>
      </c>
      <c r="I1700">
        <f>IF('Data R2'!C704="","",COUNTIF('Data R2'!J704,"&gt;0")+COUNTIF('Data R2'!L704,"&gt;0")+COUNTIF('Data R2'!N704,"&gt;0")+COUNTIF('Data R2'!P704,"&gt;0")+COUNTIF('Data R2'!R704,"&gt;0")+COUNTIF('Data R2'!T704,"&gt;0")+COUNTIF('Data R2'!V704,"&gt;0")+COUNTIF('Data R2'!X704,"&gt;0"))</f>
        <v/>
      </c>
      <c r="J1700">
        <f>IF('Data R2'!C704="","",IF((COUNTIF('Data R2'!K704,"&gt;0")+COUNTIF('Data R2'!M704,"&gt;0")+COUNTIF('Data R2'!O704,"&gt;0")+COUNTIF('Data R2'!Q704,"&gt;0")+COUNTIF('Data R2'!S704,"&gt;0")+COUNTIF('Data R2'!U704,"&gt;0")+COUNTIF('Data R2'!W704,"&gt;0")+COUNTIF('Data R2'!Y704,"&gt;0"))&gt;0,1,0))</f>
        <v/>
      </c>
      <c r="M1700" t="inlineStr">
        <is>
          <t>Data R</t>
        </is>
      </c>
    </row>
    <row r="1701">
      <c r="A1701" t="inlineStr">
        <is>
          <t>Regional 2</t>
        </is>
      </c>
      <c r="B1701">
        <f>IF('Data R2'!C705="","",'Data R2'!B705)</f>
        <v/>
      </c>
      <c r="C1701">
        <f>IF('Data R2'!C705="","",'Data R2'!C705)</f>
        <v/>
      </c>
      <c r="D1701">
        <f>IF('Data R2'!C705="","",'Data R2'!D705)</f>
        <v/>
      </c>
      <c r="E1701">
        <f>IF('Data R2'!C705="","",'Data R2'!E705)</f>
        <v/>
      </c>
      <c r="F1701">
        <f>IF('Data R2'!C705="","",'Data R2'!F705)</f>
        <v/>
      </c>
      <c r="G1701">
        <f>IF('Data R2'!C705="","",'Data R2'!AD705)</f>
        <v/>
      </c>
      <c r="H1701">
        <f>IF('Data R2'!C705="","",'Data R2'!AC705)</f>
        <v/>
      </c>
      <c r="I1701">
        <f>IF('Data R2'!C705="","",COUNTIF('Data R2'!J705,"&gt;0")+COUNTIF('Data R2'!L705,"&gt;0")+COUNTIF('Data R2'!N705,"&gt;0")+COUNTIF('Data R2'!P705,"&gt;0")+COUNTIF('Data R2'!R705,"&gt;0")+COUNTIF('Data R2'!T705,"&gt;0")+COUNTIF('Data R2'!V705,"&gt;0")+COUNTIF('Data R2'!X705,"&gt;0"))</f>
        <v/>
      </c>
      <c r="J1701">
        <f>IF('Data R2'!C705="","",IF((COUNTIF('Data R2'!K705,"&gt;0")+COUNTIF('Data R2'!M705,"&gt;0")+COUNTIF('Data R2'!O705,"&gt;0")+COUNTIF('Data R2'!Q705,"&gt;0")+COUNTIF('Data R2'!S705,"&gt;0")+COUNTIF('Data R2'!U705,"&gt;0")+COUNTIF('Data R2'!W705,"&gt;0")+COUNTIF('Data R2'!Y705,"&gt;0"))&gt;0,1,0))</f>
        <v/>
      </c>
      <c r="M1701" t="inlineStr">
        <is>
          <t>Data R</t>
        </is>
      </c>
    </row>
    <row r="1702">
      <c r="A1702" t="inlineStr">
        <is>
          <t>Regional 2</t>
        </is>
      </c>
      <c r="B1702">
        <f>IF('Data R2'!C706="","",'Data R2'!B706)</f>
        <v/>
      </c>
      <c r="C1702">
        <f>IF('Data R2'!C706="","",'Data R2'!C706)</f>
        <v/>
      </c>
      <c r="D1702">
        <f>IF('Data R2'!C706="","",'Data R2'!D706)</f>
        <v/>
      </c>
      <c r="E1702">
        <f>IF('Data R2'!C706="","",'Data R2'!E706)</f>
        <v/>
      </c>
      <c r="F1702">
        <f>IF('Data R2'!C706="","",'Data R2'!F706)</f>
        <v/>
      </c>
      <c r="G1702">
        <f>IF('Data R2'!C706="","",'Data R2'!AD706)</f>
        <v/>
      </c>
      <c r="H1702">
        <f>IF('Data R2'!C706="","",'Data R2'!AC706)</f>
        <v/>
      </c>
      <c r="I1702">
        <f>IF('Data R2'!C706="","",COUNTIF('Data R2'!J706,"&gt;0")+COUNTIF('Data R2'!L706,"&gt;0")+COUNTIF('Data R2'!N706,"&gt;0")+COUNTIF('Data R2'!P706,"&gt;0")+COUNTIF('Data R2'!R706,"&gt;0")+COUNTIF('Data R2'!T706,"&gt;0")+COUNTIF('Data R2'!V706,"&gt;0")+COUNTIF('Data R2'!X706,"&gt;0"))</f>
        <v/>
      </c>
      <c r="J1702">
        <f>IF('Data R2'!C706="","",IF((COUNTIF('Data R2'!K706,"&gt;0")+COUNTIF('Data R2'!M706,"&gt;0")+COUNTIF('Data R2'!O706,"&gt;0")+COUNTIF('Data R2'!Q706,"&gt;0")+COUNTIF('Data R2'!S706,"&gt;0")+COUNTIF('Data R2'!U706,"&gt;0")+COUNTIF('Data R2'!W706,"&gt;0")+COUNTIF('Data R2'!Y706,"&gt;0"))&gt;0,1,0))</f>
        <v/>
      </c>
      <c r="M1702" t="inlineStr">
        <is>
          <t>Data R</t>
        </is>
      </c>
    </row>
    <row r="1703">
      <c r="A1703" t="inlineStr">
        <is>
          <t>Regional 2</t>
        </is>
      </c>
      <c r="B1703">
        <f>IF('Data R2'!C707="","",'Data R2'!B707)</f>
        <v/>
      </c>
      <c r="C1703">
        <f>IF('Data R2'!C707="","",'Data R2'!C707)</f>
        <v/>
      </c>
      <c r="D1703">
        <f>IF('Data R2'!C707="","",'Data R2'!D707)</f>
        <v/>
      </c>
      <c r="E1703">
        <f>IF('Data R2'!C707="","",'Data R2'!E707)</f>
        <v/>
      </c>
      <c r="F1703">
        <f>IF('Data R2'!C707="","",'Data R2'!F707)</f>
        <v/>
      </c>
      <c r="G1703">
        <f>IF('Data R2'!C707="","",'Data R2'!AD707)</f>
        <v/>
      </c>
      <c r="H1703">
        <f>IF('Data R2'!C707="","",'Data R2'!AC707)</f>
        <v/>
      </c>
      <c r="I1703">
        <f>IF('Data R2'!C707="","",COUNTIF('Data R2'!J707,"&gt;0")+COUNTIF('Data R2'!L707,"&gt;0")+COUNTIF('Data R2'!N707,"&gt;0")+COUNTIF('Data R2'!P707,"&gt;0")+COUNTIF('Data R2'!R707,"&gt;0")+COUNTIF('Data R2'!T707,"&gt;0")+COUNTIF('Data R2'!V707,"&gt;0")+COUNTIF('Data R2'!X707,"&gt;0"))</f>
        <v/>
      </c>
      <c r="J1703">
        <f>IF('Data R2'!C707="","",IF((COUNTIF('Data R2'!K707,"&gt;0")+COUNTIF('Data R2'!M707,"&gt;0")+COUNTIF('Data R2'!O707,"&gt;0")+COUNTIF('Data R2'!Q707,"&gt;0")+COUNTIF('Data R2'!S707,"&gt;0")+COUNTIF('Data R2'!U707,"&gt;0")+COUNTIF('Data R2'!W707,"&gt;0")+COUNTIF('Data R2'!Y707,"&gt;0"))&gt;0,1,0))</f>
        <v/>
      </c>
      <c r="M1703" t="inlineStr">
        <is>
          <t>Data R</t>
        </is>
      </c>
    </row>
    <row r="1704">
      <c r="A1704" t="inlineStr">
        <is>
          <t>Regional 2</t>
        </is>
      </c>
      <c r="B1704">
        <f>IF('Data R2'!C708="","",'Data R2'!B708)</f>
        <v/>
      </c>
      <c r="C1704">
        <f>IF('Data R2'!C708="","",'Data R2'!C708)</f>
        <v/>
      </c>
      <c r="D1704">
        <f>IF('Data R2'!C708="","",'Data R2'!D708)</f>
        <v/>
      </c>
      <c r="E1704">
        <f>IF('Data R2'!C708="","",'Data R2'!E708)</f>
        <v/>
      </c>
      <c r="F1704">
        <f>IF('Data R2'!C708="","",'Data R2'!F708)</f>
        <v/>
      </c>
      <c r="G1704">
        <f>IF('Data R2'!C708="","",'Data R2'!AD708)</f>
        <v/>
      </c>
      <c r="H1704">
        <f>IF('Data R2'!C708="","",'Data R2'!AC708)</f>
        <v/>
      </c>
      <c r="I1704">
        <f>IF('Data R2'!C708="","",COUNTIF('Data R2'!J708,"&gt;0")+COUNTIF('Data R2'!L708,"&gt;0")+COUNTIF('Data R2'!N708,"&gt;0")+COUNTIF('Data R2'!P708,"&gt;0")+COUNTIF('Data R2'!R708,"&gt;0")+COUNTIF('Data R2'!T708,"&gt;0")+COUNTIF('Data R2'!V708,"&gt;0")+COUNTIF('Data R2'!X708,"&gt;0"))</f>
        <v/>
      </c>
      <c r="J1704">
        <f>IF('Data R2'!C708="","",IF((COUNTIF('Data R2'!K708,"&gt;0")+COUNTIF('Data R2'!M708,"&gt;0")+COUNTIF('Data R2'!O708,"&gt;0")+COUNTIF('Data R2'!Q708,"&gt;0")+COUNTIF('Data R2'!S708,"&gt;0")+COUNTIF('Data R2'!U708,"&gt;0")+COUNTIF('Data R2'!W708,"&gt;0")+COUNTIF('Data R2'!Y708,"&gt;0"))&gt;0,1,0))</f>
        <v/>
      </c>
      <c r="M1704" t="inlineStr">
        <is>
          <t>Data R</t>
        </is>
      </c>
    </row>
    <row r="1705">
      <c r="A1705" t="inlineStr">
        <is>
          <t>Regional 2</t>
        </is>
      </c>
      <c r="B1705">
        <f>IF('Data R2'!C709="","",'Data R2'!B709)</f>
        <v/>
      </c>
      <c r="C1705">
        <f>IF('Data R2'!C709="","",'Data R2'!C709)</f>
        <v/>
      </c>
      <c r="D1705">
        <f>IF('Data R2'!C709="","",'Data R2'!D709)</f>
        <v/>
      </c>
      <c r="E1705">
        <f>IF('Data R2'!C709="","",'Data R2'!E709)</f>
        <v/>
      </c>
      <c r="F1705">
        <f>IF('Data R2'!C709="","",'Data R2'!F709)</f>
        <v/>
      </c>
      <c r="G1705">
        <f>IF('Data R2'!C709="","",'Data R2'!AD709)</f>
        <v/>
      </c>
      <c r="H1705">
        <f>IF('Data R2'!C709="","",'Data R2'!AC709)</f>
        <v/>
      </c>
      <c r="I1705">
        <f>IF('Data R2'!C709="","",COUNTIF('Data R2'!J709,"&gt;0")+COUNTIF('Data R2'!L709,"&gt;0")+COUNTIF('Data R2'!N709,"&gt;0")+COUNTIF('Data R2'!P709,"&gt;0")+COUNTIF('Data R2'!R709,"&gt;0")+COUNTIF('Data R2'!T709,"&gt;0")+COUNTIF('Data R2'!V709,"&gt;0")+COUNTIF('Data R2'!X709,"&gt;0"))</f>
        <v/>
      </c>
      <c r="J1705">
        <f>IF('Data R2'!C709="","",IF((COUNTIF('Data R2'!K709,"&gt;0")+COUNTIF('Data R2'!M709,"&gt;0")+COUNTIF('Data R2'!O709,"&gt;0")+COUNTIF('Data R2'!Q709,"&gt;0")+COUNTIF('Data R2'!S709,"&gt;0")+COUNTIF('Data R2'!U709,"&gt;0")+COUNTIF('Data R2'!W709,"&gt;0")+COUNTIF('Data R2'!Y709,"&gt;0"))&gt;0,1,0))</f>
        <v/>
      </c>
      <c r="M1705" t="inlineStr">
        <is>
          <t>Data R</t>
        </is>
      </c>
    </row>
    <row r="1706">
      <c r="A1706" t="inlineStr">
        <is>
          <t>Regional 2</t>
        </is>
      </c>
      <c r="B1706">
        <f>IF('Data R2'!C710="","",'Data R2'!B710)</f>
        <v/>
      </c>
      <c r="C1706">
        <f>IF('Data R2'!C710="","",'Data R2'!C710)</f>
        <v/>
      </c>
      <c r="D1706">
        <f>IF('Data R2'!C710="","",'Data R2'!D710)</f>
        <v/>
      </c>
      <c r="E1706">
        <f>IF('Data R2'!C710="","",'Data R2'!E710)</f>
        <v/>
      </c>
      <c r="F1706">
        <f>IF('Data R2'!C710="","",'Data R2'!F710)</f>
        <v/>
      </c>
      <c r="G1706">
        <f>IF('Data R2'!C710="","",'Data R2'!AD710)</f>
        <v/>
      </c>
      <c r="H1706">
        <f>IF('Data R2'!C710="","",'Data R2'!AC710)</f>
        <v/>
      </c>
      <c r="I1706">
        <f>IF('Data R2'!C710="","",COUNTIF('Data R2'!J710,"&gt;0")+COUNTIF('Data R2'!L710,"&gt;0")+COUNTIF('Data R2'!N710,"&gt;0")+COUNTIF('Data R2'!P710,"&gt;0")+COUNTIF('Data R2'!R710,"&gt;0")+COUNTIF('Data R2'!T710,"&gt;0")+COUNTIF('Data R2'!V710,"&gt;0")+COUNTIF('Data R2'!X710,"&gt;0"))</f>
        <v/>
      </c>
      <c r="J1706">
        <f>IF('Data R2'!C710="","",IF((COUNTIF('Data R2'!K710,"&gt;0")+COUNTIF('Data R2'!M710,"&gt;0")+COUNTIF('Data R2'!O710,"&gt;0")+COUNTIF('Data R2'!Q710,"&gt;0")+COUNTIF('Data R2'!S710,"&gt;0")+COUNTIF('Data R2'!U710,"&gt;0")+COUNTIF('Data R2'!W710,"&gt;0")+COUNTIF('Data R2'!Y710,"&gt;0"))&gt;0,1,0))</f>
        <v/>
      </c>
      <c r="M1706" t="inlineStr">
        <is>
          <t>Data R</t>
        </is>
      </c>
    </row>
    <row r="1707">
      <c r="A1707" t="inlineStr">
        <is>
          <t>Regional 2</t>
        </is>
      </c>
      <c r="B1707">
        <f>IF('Data R2'!C711="","",'Data R2'!B711)</f>
        <v/>
      </c>
      <c r="C1707">
        <f>IF('Data R2'!C711="","",'Data R2'!C711)</f>
        <v/>
      </c>
      <c r="D1707">
        <f>IF('Data R2'!C711="","",'Data R2'!D711)</f>
        <v/>
      </c>
      <c r="E1707">
        <f>IF('Data R2'!C711="","",'Data R2'!E711)</f>
        <v/>
      </c>
      <c r="F1707">
        <f>IF('Data R2'!C711="","",'Data R2'!F711)</f>
        <v/>
      </c>
      <c r="G1707">
        <f>IF('Data R2'!C711="","",'Data R2'!AD711)</f>
        <v/>
      </c>
      <c r="H1707">
        <f>IF('Data R2'!C711="","",'Data R2'!AC711)</f>
        <v/>
      </c>
      <c r="I1707">
        <f>IF('Data R2'!C711="","",COUNTIF('Data R2'!J711,"&gt;0")+COUNTIF('Data R2'!L711,"&gt;0")+COUNTIF('Data R2'!N711,"&gt;0")+COUNTIF('Data R2'!P711,"&gt;0")+COUNTIF('Data R2'!R711,"&gt;0")+COUNTIF('Data R2'!T711,"&gt;0")+COUNTIF('Data R2'!V711,"&gt;0")+COUNTIF('Data R2'!X711,"&gt;0"))</f>
        <v/>
      </c>
      <c r="J1707">
        <f>IF('Data R2'!C711="","",IF((COUNTIF('Data R2'!K711,"&gt;0")+COUNTIF('Data R2'!M711,"&gt;0")+COUNTIF('Data R2'!O711,"&gt;0")+COUNTIF('Data R2'!Q711,"&gt;0")+COUNTIF('Data R2'!S711,"&gt;0")+COUNTIF('Data R2'!U711,"&gt;0")+COUNTIF('Data R2'!W711,"&gt;0")+COUNTIF('Data R2'!Y711,"&gt;0"))&gt;0,1,0))</f>
        <v/>
      </c>
      <c r="M1707" t="inlineStr">
        <is>
          <t>Data R</t>
        </is>
      </c>
    </row>
    <row r="1708">
      <c r="A1708" t="inlineStr">
        <is>
          <t>Regional 2</t>
        </is>
      </c>
      <c r="B1708">
        <f>IF('Data R2'!C712="","",'Data R2'!B712)</f>
        <v/>
      </c>
      <c r="C1708">
        <f>IF('Data R2'!C712="","",'Data R2'!C712)</f>
        <v/>
      </c>
      <c r="D1708">
        <f>IF('Data R2'!C712="","",'Data R2'!D712)</f>
        <v/>
      </c>
      <c r="E1708">
        <f>IF('Data R2'!C712="","",'Data R2'!E712)</f>
        <v/>
      </c>
      <c r="F1708">
        <f>IF('Data R2'!C712="","",'Data R2'!F712)</f>
        <v/>
      </c>
      <c r="G1708">
        <f>IF('Data R2'!C712="","",'Data R2'!AD712)</f>
        <v/>
      </c>
      <c r="H1708">
        <f>IF('Data R2'!C712="","",'Data R2'!AC712)</f>
        <v/>
      </c>
      <c r="I1708">
        <f>IF('Data R2'!C712="","",COUNTIF('Data R2'!J712,"&gt;0")+COUNTIF('Data R2'!L712,"&gt;0")+COUNTIF('Data R2'!N712,"&gt;0")+COUNTIF('Data R2'!P712,"&gt;0")+COUNTIF('Data R2'!R712,"&gt;0")+COUNTIF('Data R2'!T712,"&gt;0")+COUNTIF('Data R2'!V712,"&gt;0")+COUNTIF('Data R2'!X712,"&gt;0"))</f>
        <v/>
      </c>
      <c r="J1708">
        <f>IF('Data R2'!C712="","",IF((COUNTIF('Data R2'!K712,"&gt;0")+COUNTIF('Data R2'!M712,"&gt;0")+COUNTIF('Data R2'!O712,"&gt;0")+COUNTIF('Data R2'!Q712,"&gt;0")+COUNTIF('Data R2'!S712,"&gt;0")+COUNTIF('Data R2'!U712,"&gt;0")+COUNTIF('Data R2'!W712,"&gt;0")+COUNTIF('Data R2'!Y712,"&gt;0"))&gt;0,1,0))</f>
        <v/>
      </c>
      <c r="M1708" t="inlineStr">
        <is>
          <t>Data R</t>
        </is>
      </c>
    </row>
    <row r="1709">
      <c r="A1709" t="inlineStr">
        <is>
          <t>Regional 2</t>
        </is>
      </c>
      <c r="B1709">
        <f>IF('Data R2'!C713="","",'Data R2'!B713)</f>
        <v/>
      </c>
      <c r="C1709">
        <f>IF('Data R2'!C713="","",'Data R2'!C713)</f>
        <v/>
      </c>
      <c r="D1709">
        <f>IF('Data R2'!C713="","",'Data R2'!D713)</f>
        <v/>
      </c>
      <c r="E1709">
        <f>IF('Data R2'!C713="","",'Data R2'!E713)</f>
        <v/>
      </c>
      <c r="F1709">
        <f>IF('Data R2'!C713="","",'Data R2'!F713)</f>
        <v/>
      </c>
      <c r="G1709">
        <f>IF('Data R2'!C713="","",'Data R2'!AD713)</f>
        <v/>
      </c>
      <c r="H1709">
        <f>IF('Data R2'!C713="","",'Data R2'!AC713)</f>
        <v/>
      </c>
      <c r="I1709">
        <f>IF('Data R2'!C713="","",COUNTIF('Data R2'!J713,"&gt;0")+COUNTIF('Data R2'!L713,"&gt;0")+COUNTIF('Data R2'!N713,"&gt;0")+COUNTIF('Data R2'!P713,"&gt;0")+COUNTIF('Data R2'!R713,"&gt;0")+COUNTIF('Data R2'!T713,"&gt;0")+COUNTIF('Data R2'!V713,"&gt;0")+COUNTIF('Data R2'!X713,"&gt;0"))</f>
        <v/>
      </c>
      <c r="J1709">
        <f>IF('Data R2'!C713="","",IF((COUNTIF('Data R2'!K713,"&gt;0")+COUNTIF('Data R2'!M713,"&gt;0")+COUNTIF('Data R2'!O713,"&gt;0")+COUNTIF('Data R2'!Q713,"&gt;0")+COUNTIF('Data R2'!S713,"&gt;0")+COUNTIF('Data R2'!U713,"&gt;0")+COUNTIF('Data R2'!W713,"&gt;0")+COUNTIF('Data R2'!Y713,"&gt;0"))&gt;0,1,0))</f>
        <v/>
      </c>
      <c r="M1709" t="inlineStr">
        <is>
          <t>Data R</t>
        </is>
      </c>
    </row>
    <row r="1710">
      <c r="A1710" t="inlineStr">
        <is>
          <t>Regional 2</t>
        </is>
      </c>
      <c r="B1710">
        <f>IF('Data R2'!C714="","",'Data R2'!B714)</f>
        <v/>
      </c>
      <c r="C1710">
        <f>IF('Data R2'!C714="","",'Data R2'!C714)</f>
        <v/>
      </c>
      <c r="D1710">
        <f>IF('Data R2'!C714="","",'Data R2'!D714)</f>
        <v/>
      </c>
      <c r="E1710">
        <f>IF('Data R2'!C714="","",'Data R2'!E714)</f>
        <v/>
      </c>
      <c r="F1710">
        <f>IF('Data R2'!C714="","",'Data R2'!F714)</f>
        <v/>
      </c>
      <c r="G1710">
        <f>IF('Data R2'!C714="","",'Data R2'!AD714)</f>
        <v/>
      </c>
      <c r="H1710">
        <f>IF('Data R2'!C714="","",'Data R2'!AC714)</f>
        <v/>
      </c>
      <c r="I1710">
        <f>IF('Data R2'!C714="","",COUNTIF('Data R2'!J714,"&gt;0")+COUNTIF('Data R2'!L714,"&gt;0")+COUNTIF('Data R2'!N714,"&gt;0")+COUNTIF('Data R2'!P714,"&gt;0")+COUNTIF('Data R2'!R714,"&gt;0")+COUNTIF('Data R2'!T714,"&gt;0")+COUNTIF('Data R2'!V714,"&gt;0")+COUNTIF('Data R2'!X714,"&gt;0"))</f>
        <v/>
      </c>
      <c r="J1710">
        <f>IF('Data R2'!C714="","",IF((COUNTIF('Data R2'!K714,"&gt;0")+COUNTIF('Data R2'!M714,"&gt;0")+COUNTIF('Data R2'!O714,"&gt;0")+COUNTIF('Data R2'!Q714,"&gt;0")+COUNTIF('Data R2'!S714,"&gt;0")+COUNTIF('Data R2'!U714,"&gt;0")+COUNTIF('Data R2'!W714,"&gt;0")+COUNTIF('Data R2'!Y714,"&gt;0"))&gt;0,1,0))</f>
        <v/>
      </c>
      <c r="M1710" t="inlineStr">
        <is>
          <t>Data R</t>
        </is>
      </c>
    </row>
    <row r="1711">
      <c r="A1711" t="inlineStr">
        <is>
          <t>Regional 2</t>
        </is>
      </c>
      <c r="B1711">
        <f>IF('Data R2'!C715="","",'Data R2'!B715)</f>
        <v/>
      </c>
      <c r="C1711">
        <f>IF('Data R2'!C715="","",'Data R2'!C715)</f>
        <v/>
      </c>
      <c r="D1711">
        <f>IF('Data R2'!C715="","",'Data R2'!D715)</f>
        <v/>
      </c>
      <c r="E1711">
        <f>IF('Data R2'!C715="","",'Data R2'!E715)</f>
        <v/>
      </c>
      <c r="F1711">
        <f>IF('Data R2'!C715="","",'Data R2'!F715)</f>
        <v/>
      </c>
      <c r="G1711">
        <f>IF('Data R2'!C715="","",'Data R2'!AD715)</f>
        <v/>
      </c>
      <c r="H1711">
        <f>IF('Data R2'!C715="","",'Data R2'!AC715)</f>
        <v/>
      </c>
      <c r="I1711">
        <f>IF('Data R2'!C715="","",COUNTIF('Data R2'!J715,"&gt;0")+COUNTIF('Data R2'!L715,"&gt;0")+COUNTIF('Data R2'!N715,"&gt;0")+COUNTIF('Data R2'!P715,"&gt;0")+COUNTIF('Data R2'!R715,"&gt;0")+COUNTIF('Data R2'!T715,"&gt;0")+COUNTIF('Data R2'!V715,"&gt;0")+COUNTIF('Data R2'!X715,"&gt;0"))</f>
        <v/>
      </c>
      <c r="J1711">
        <f>IF('Data R2'!C715="","",IF((COUNTIF('Data R2'!K715,"&gt;0")+COUNTIF('Data R2'!M715,"&gt;0")+COUNTIF('Data R2'!O715,"&gt;0")+COUNTIF('Data R2'!Q715,"&gt;0")+COUNTIF('Data R2'!S715,"&gt;0")+COUNTIF('Data R2'!U715,"&gt;0")+COUNTIF('Data R2'!W715,"&gt;0")+COUNTIF('Data R2'!Y715,"&gt;0"))&gt;0,1,0))</f>
        <v/>
      </c>
      <c r="M1711" t="inlineStr">
        <is>
          <t>Data R</t>
        </is>
      </c>
    </row>
    <row r="1712">
      <c r="A1712" t="inlineStr">
        <is>
          <t>Regional 2</t>
        </is>
      </c>
      <c r="B1712">
        <f>IF('Data R2'!C716="","",'Data R2'!B716)</f>
        <v/>
      </c>
      <c r="C1712">
        <f>IF('Data R2'!C716="","",'Data R2'!C716)</f>
        <v/>
      </c>
      <c r="D1712">
        <f>IF('Data R2'!C716="","",'Data R2'!D716)</f>
        <v/>
      </c>
      <c r="E1712">
        <f>IF('Data R2'!C716="","",'Data R2'!E716)</f>
        <v/>
      </c>
      <c r="F1712">
        <f>IF('Data R2'!C716="","",'Data R2'!F716)</f>
        <v/>
      </c>
      <c r="G1712">
        <f>IF('Data R2'!C716="","",'Data R2'!AD716)</f>
        <v/>
      </c>
      <c r="H1712">
        <f>IF('Data R2'!C716="","",'Data R2'!AC716)</f>
        <v/>
      </c>
      <c r="I1712">
        <f>IF('Data R2'!C716="","",COUNTIF('Data R2'!J716,"&gt;0")+COUNTIF('Data R2'!L716,"&gt;0")+COUNTIF('Data R2'!N716,"&gt;0")+COUNTIF('Data R2'!P716,"&gt;0")+COUNTIF('Data R2'!R716,"&gt;0")+COUNTIF('Data R2'!T716,"&gt;0")+COUNTIF('Data R2'!V716,"&gt;0")+COUNTIF('Data R2'!X716,"&gt;0"))</f>
        <v/>
      </c>
      <c r="J1712">
        <f>IF('Data R2'!C716="","",IF((COUNTIF('Data R2'!K716,"&gt;0")+COUNTIF('Data R2'!M716,"&gt;0")+COUNTIF('Data R2'!O716,"&gt;0")+COUNTIF('Data R2'!Q716,"&gt;0")+COUNTIF('Data R2'!S716,"&gt;0")+COUNTIF('Data R2'!U716,"&gt;0")+COUNTIF('Data R2'!W716,"&gt;0")+COUNTIF('Data R2'!Y716,"&gt;0"))&gt;0,1,0))</f>
        <v/>
      </c>
      <c r="M1712" t="inlineStr">
        <is>
          <t>Data R</t>
        </is>
      </c>
    </row>
    <row r="1713">
      <c r="A1713" t="inlineStr">
        <is>
          <t>Regional 2</t>
        </is>
      </c>
      <c r="B1713">
        <f>IF('Data R2'!C717="","",'Data R2'!B717)</f>
        <v/>
      </c>
      <c r="C1713">
        <f>IF('Data R2'!C717="","",'Data R2'!C717)</f>
        <v/>
      </c>
      <c r="D1713">
        <f>IF('Data R2'!C717="","",'Data R2'!D717)</f>
        <v/>
      </c>
      <c r="E1713">
        <f>IF('Data R2'!C717="","",'Data R2'!E717)</f>
        <v/>
      </c>
      <c r="F1713">
        <f>IF('Data R2'!C717="","",'Data R2'!F717)</f>
        <v/>
      </c>
      <c r="G1713">
        <f>IF('Data R2'!C717="","",'Data R2'!AD717)</f>
        <v/>
      </c>
      <c r="H1713">
        <f>IF('Data R2'!C717="","",'Data R2'!AC717)</f>
        <v/>
      </c>
      <c r="I1713">
        <f>IF('Data R2'!C717="","",COUNTIF('Data R2'!J717,"&gt;0")+COUNTIF('Data R2'!L717,"&gt;0")+COUNTIF('Data R2'!N717,"&gt;0")+COUNTIF('Data R2'!P717,"&gt;0")+COUNTIF('Data R2'!R717,"&gt;0")+COUNTIF('Data R2'!T717,"&gt;0")+COUNTIF('Data R2'!V717,"&gt;0")+COUNTIF('Data R2'!X717,"&gt;0"))</f>
        <v/>
      </c>
      <c r="J1713">
        <f>IF('Data R2'!C717="","",IF((COUNTIF('Data R2'!K717,"&gt;0")+COUNTIF('Data R2'!M717,"&gt;0")+COUNTIF('Data R2'!O717,"&gt;0")+COUNTIF('Data R2'!Q717,"&gt;0")+COUNTIF('Data R2'!S717,"&gt;0")+COUNTIF('Data R2'!U717,"&gt;0")+COUNTIF('Data R2'!W717,"&gt;0")+COUNTIF('Data R2'!Y717,"&gt;0"))&gt;0,1,0))</f>
        <v/>
      </c>
      <c r="M1713" t="inlineStr">
        <is>
          <t>Data R</t>
        </is>
      </c>
    </row>
    <row r="1714">
      <c r="A1714" t="inlineStr">
        <is>
          <t>Regional 2</t>
        </is>
      </c>
      <c r="B1714">
        <f>IF('Data R2'!C718="","",'Data R2'!B718)</f>
        <v/>
      </c>
      <c r="C1714">
        <f>IF('Data R2'!C718="","",'Data R2'!C718)</f>
        <v/>
      </c>
      <c r="D1714">
        <f>IF('Data R2'!C718="","",'Data R2'!D718)</f>
        <v/>
      </c>
      <c r="E1714">
        <f>IF('Data R2'!C718="","",'Data R2'!E718)</f>
        <v/>
      </c>
      <c r="F1714">
        <f>IF('Data R2'!C718="","",'Data R2'!F718)</f>
        <v/>
      </c>
      <c r="G1714">
        <f>IF('Data R2'!C718="","",'Data R2'!AD718)</f>
        <v/>
      </c>
      <c r="H1714">
        <f>IF('Data R2'!C718="","",'Data R2'!AC718)</f>
        <v/>
      </c>
      <c r="I1714">
        <f>IF('Data R2'!C718="","",COUNTIF('Data R2'!J718,"&gt;0")+COUNTIF('Data R2'!L718,"&gt;0")+COUNTIF('Data R2'!N718,"&gt;0")+COUNTIF('Data R2'!P718,"&gt;0")+COUNTIF('Data R2'!R718,"&gt;0")+COUNTIF('Data R2'!T718,"&gt;0")+COUNTIF('Data R2'!V718,"&gt;0")+COUNTIF('Data R2'!X718,"&gt;0"))</f>
        <v/>
      </c>
      <c r="J1714">
        <f>IF('Data R2'!C718="","",IF((COUNTIF('Data R2'!K718,"&gt;0")+COUNTIF('Data R2'!M718,"&gt;0")+COUNTIF('Data R2'!O718,"&gt;0")+COUNTIF('Data R2'!Q718,"&gt;0")+COUNTIF('Data R2'!S718,"&gt;0")+COUNTIF('Data R2'!U718,"&gt;0")+COUNTIF('Data R2'!W718,"&gt;0")+COUNTIF('Data R2'!Y718,"&gt;0"))&gt;0,1,0))</f>
        <v/>
      </c>
      <c r="M1714" t="inlineStr">
        <is>
          <t>Data R</t>
        </is>
      </c>
    </row>
    <row r="1715">
      <c r="A1715" t="inlineStr">
        <is>
          <t>Regional 2</t>
        </is>
      </c>
      <c r="B1715">
        <f>IF('Data R2'!C719="","",'Data R2'!B719)</f>
        <v/>
      </c>
      <c r="C1715">
        <f>IF('Data R2'!C719="","",'Data R2'!C719)</f>
        <v/>
      </c>
      <c r="D1715">
        <f>IF('Data R2'!C719="","",'Data R2'!D719)</f>
        <v/>
      </c>
      <c r="E1715">
        <f>IF('Data R2'!C719="","",'Data R2'!E719)</f>
        <v/>
      </c>
      <c r="F1715">
        <f>IF('Data R2'!C719="","",'Data R2'!F719)</f>
        <v/>
      </c>
      <c r="G1715">
        <f>IF('Data R2'!C719="","",'Data R2'!AD719)</f>
        <v/>
      </c>
      <c r="H1715">
        <f>IF('Data R2'!C719="","",'Data R2'!AC719)</f>
        <v/>
      </c>
      <c r="I1715">
        <f>IF('Data R2'!C719="","",COUNTIF('Data R2'!J719,"&gt;0")+COUNTIF('Data R2'!L719,"&gt;0")+COUNTIF('Data R2'!N719,"&gt;0")+COUNTIF('Data R2'!P719,"&gt;0")+COUNTIF('Data R2'!R719,"&gt;0")+COUNTIF('Data R2'!T719,"&gt;0")+COUNTIF('Data R2'!V719,"&gt;0")+COUNTIF('Data R2'!X719,"&gt;0"))</f>
        <v/>
      </c>
      <c r="J1715">
        <f>IF('Data R2'!C719="","",IF((COUNTIF('Data R2'!K719,"&gt;0")+COUNTIF('Data R2'!M719,"&gt;0")+COUNTIF('Data R2'!O719,"&gt;0")+COUNTIF('Data R2'!Q719,"&gt;0")+COUNTIF('Data R2'!S719,"&gt;0")+COUNTIF('Data R2'!U719,"&gt;0")+COUNTIF('Data R2'!W719,"&gt;0")+COUNTIF('Data R2'!Y719,"&gt;0"))&gt;0,1,0))</f>
        <v/>
      </c>
      <c r="M1715" t="inlineStr">
        <is>
          <t>Data R</t>
        </is>
      </c>
    </row>
    <row r="1716">
      <c r="A1716" t="inlineStr">
        <is>
          <t>Regional 2</t>
        </is>
      </c>
      <c r="B1716">
        <f>IF('Data R2'!C720="","",'Data R2'!B720)</f>
        <v/>
      </c>
      <c r="C1716">
        <f>IF('Data R2'!C720="","",'Data R2'!C720)</f>
        <v/>
      </c>
      <c r="D1716">
        <f>IF('Data R2'!C720="","",'Data R2'!D720)</f>
        <v/>
      </c>
      <c r="E1716">
        <f>IF('Data R2'!C720="","",'Data R2'!E720)</f>
        <v/>
      </c>
      <c r="F1716">
        <f>IF('Data R2'!C720="","",'Data R2'!F720)</f>
        <v/>
      </c>
      <c r="G1716">
        <f>IF('Data R2'!C720="","",'Data R2'!AD720)</f>
        <v/>
      </c>
      <c r="H1716">
        <f>IF('Data R2'!C720="","",'Data R2'!AC720)</f>
        <v/>
      </c>
      <c r="I1716">
        <f>IF('Data R2'!C720="","",COUNTIF('Data R2'!J720,"&gt;0")+COUNTIF('Data R2'!L720,"&gt;0")+COUNTIF('Data R2'!N720,"&gt;0")+COUNTIF('Data R2'!P720,"&gt;0")+COUNTIF('Data R2'!R720,"&gt;0")+COUNTIF('Data R2'!T720,"&gt;0")+COUNTIF('Data R2'!V720,"&gt;0")+COUNTIF('Data R2'!X720,"&gt;0"))</f>
        <v/>
      </c>
      <c r="J1716">
        <f>IF('Data R2'!C720="","",IF((COUNTIF('Data R2'!K720,"&gt;0")+COUNTIF('Data R2'!M720,"&gt;0")+COUNTIF('Data R2'!O720,"&gt;0")+COUNTIF('Data R2'!Q720,"&gt;0")+COUNTIF('Data R2'!S720,"&gt;0")+COUNTIF('Data R2'!U720,"&gt;0")+COUNTIF('Data R2'!W720,"&gt;0")+COUNTIF('Data R2'!Y720,"&gt;0"))&gt;0,1,0))</f>
        <v/>
      </c>
      <c r="M1716" t="inlineStr">
        <is>
          <t>Data R</t>
        </is>
      </c>
    </row>
    <row r="1717">
      <c r="A1717" t="inlineStr">
        <is>
          <t>Regional 2</t>
        </is>
      </c>
      <c r="B1717">
        <f>IF('Data R2'!C721="","",'Data R2'!B721)</f>
        <v/>
      </c>
      <c r="C1717">
        <f>IF('Data R2'!C721="","",'Data R2'!C721)</f>
        <v/>
      </c>
      <c r="D1717">
        <f>IF('Data R2'!C721="","",'Data R2'!D721)</f>
        <v/>
      </c>
      <c r="E1717">
        <f>IF('Data R2'!C721="","",'Data R2'!E721)</f>
        <v/>
      </c>
      <c r="F1717">
        <f>IF('Data R2'!C721="","",'Data R2'!F721)</f>
        <v/>
      </c>
      <c r="G1717">
        <f>IF('Data R2'!C721="","",'Data R2'!AD721)</f>
        <v/>
      </c>
      <c r="H1717">
        <f>IF('Data R2'!C721="","",'Data R2'!AC721)</f>
        <v/>
      </c>
      <c r="I1717">
        <f>IF('Data R2'!C721="","",COUNTIF('Data R2'!J721,"&gt;0")+COUNTIF('Data R2'!L721,"&gt;0")+COUNTIF('Data R2'!N721,"&gt;0")+COUNTIF('Data R2'!P721,"&gt;0")+COUNTIF('Data R2'!R721,"&gt;0")+COUNTIF('Data R2'!T721,"&gt;0")+COUNTIF('Data R2'!V721,"&gt;0")+COUNTIF('Data R2'!X721,"&gt;0"))</f>
        <v/>
      </c>
      <c r="J1717">
        <f>IF('Data R2'!C721="","",IF((COUNTIF('Data R2'!K721,"&gt;0")+COUNTIF('Data R2'!M721,"&gt;0")+COUNTIF('Data R2'!O721,"&gt;0")+COUNTIF('Data R2'!Q721,"&gt;0")+COUNTIF('Data R2'!S721,"&gt;0")+COUNTIF('Data R2'!U721,"&gt;0")+COUNTIF('Data R2'!W721,"&gt;0")+COUNTIF('Data R2'!Y721,"&gt;0"))&gt;0,1,0))</f>
        <v/>
      </c>
      <c r="M1717" t="inlineStr">
        <is>
          <t>Data R</t>
        </is>
      </c>
    </row>
    <row r="1718">
      <c r="A1718" t="inlineStr">
        <is>
          <t>Regional 2</t>
        </is>
      </c>
      <c r="B1718">
        <f>IF('Data R2'!C722="","",'Data R2'!B722)</f>
        <v/>
      </c>
      <c r="C1718">
        <f>IF('Data R2'!C722="","",'Data R2'!C722)</f>
        <v/>
      </c>
      <c r="D1718">
        <f>IF('Data R2'!C722="","",'Data R2'!D722)</f>
        <v/>
      </c>
      <c r="E1718">
        <f>IF('Data R2'!C722="","",'Data R2'!E722)</f>
        <v/>
      </c>
      <c r="F1718">
        <f>IF('Data R2'!C722="","",'Data R2'!F722)</f>
        <v/>
      </c>
      <c r="G1718">
        <f>IF('Data R2'!C722="","",'Data R2'!AD722)</f>
        <v/>
      </c>
      <c r="H1718">
        <f>IF('Data R2'!C722="","",'Data R2'!AC722)</f>
        <v/>
      </c>
      <c r="I1718">
        <f>IF('Data R2'!C722="","",COUNTIF('Data R2'!J722,"&gt;0")+COUNTIF('Data R2'!L722,"&gt;0")+COUNTIF('Data R2'!N722,"&gt;0")+COUNTIF('Data R2'!P722,"&gt;0")+COUNTIF('Data R2'!R722,"&gt;0")+COUNTIF('Data R2'!T722,"&gt;0")+COUNTIF('Data R2'!V722,"&gt;0")+COUNTIF('Data R2'!X722,"&gt;0"))</f>
        <v/>
      </c>
      <c r="J1718">
        <f>IF('Data R2'!C722="","",IF((COUNTIF('Data R2'!K722,"&gt;0")+COUNTIF('Data R2'!M722,"&gt;0")+COUNTIF('Data R2'!O722,"&gt;0")+COUNTIF('Data R2'!Q722,"&gt;0")+COUNTIF('Data R2'!S722,"&gt;0")+COUNTIF('Data R2'!U722,"&gt;0")+COUNTIF('Data R2'!W722,"&gt;0")+COUNTIF('Data R2'!Y722,"&gt;0"))&gt;0,1,0))</f>
        <v/>
      </c>
      <c r="M1718" t="inlineStr">
        <is>
          <t>Data R</t>
        </is>
      </c>
    </row>
    <row r="1719">
      <c r="A1719" t="inlineStr">
        <is>
          <t>Regional 2</t>
        </is>
      </c>
      <c r="B1719">
        <f>IF('Data R2'!C723="","",'Data R2'!B723)</f>
        <v/>
      </c>
      <c r="C1719">
        <f>IF('Data R2'!C723="","",'Data R2'!C723)</f>
        <v/>
      </c>
      <c r="D1719">
        <f>IF('Data R2'!C723="","",'Data R2'!D723)</f>
        <v/>
      </c>
      <c r="E1719">
        <f>IF('Data R2'!C723="","",'Data R2'!E723)</f>
        <v/>
      </c>
      <c r="F1719">
        <f>IF('Data R2'!C723="","",'Data R2'!F723)</f>
        <v/>
      </c>
      <c r="G1719">
        <f>IF('Data R2'!C723="","",'Data R2'!AD723)</f>
        <v/>
      </c>
      <c r="H1719">
        <f>IF('Data R2'!C723="","",'Data R2'!AC723)</f>
        <v/>
      </c>
      <c r="I1719">
        <f>IF('Data R2'!C723="","",COUNTIF('Data R2'!J723,"&gt;0")+COUNTIF('Data R2'!L723,"&gt;0")+COUNTIF('Data R2'!N723,"&gt;0")+COUNTIF('Data R2'!P723,"&gt;0")+COUNTIF('Data R2'!R723,"&gt;0")+COUNTIF('Data R2'!T723,"&gt;0")+COUNTIF('Data R2'!V723,"&gt;0")+COUNTIF('Data R2'!X723,"&gt;0"))</f>
        <v/>
      </c>
      <c r="J1719">
        <f>IF('Data R2'!C723="","",IF((COUNTIF('Data R2'!K723,"&gt;0")+COUNTIF('Data R2'!M723,"&gt;0")+COUNTIF('Data R2'!O723,"&gt;0")+COUNTIF('Data R2'!Q723,"&gt;0")+COUNTIF('Data R2'!S723,"&gt;0")+COUNTIF('Data R2'!U723,"&gt;0")+COUNTIF('Data R2'!W723,"&gt;0")+COUNTIF('Data R2'!Y723,"&gt;0"))&gt;0,1,0))</f>
        <v/>
      </c>
      <c r="M1719" t="inlineStr">
        <is>
          <t>Data R</t>
        </is>
      </c>
    </row>
    <row r="1720">
      <c r="A1720" t="inlineStr">
        <is>
          <t>Regional 2</t>
        </is>
      </c>
      <c r="B1720">
        <f>IF('Data R2'!C724="","",'Data R2'!B724)</f>
        <v/>
      </c>
      <c r="C1720">
        <f>IF('Data R2'!C724="","",'Data R2'!C724)</f>
        <v/>
      </c>
      <c r="D1720">
        <f>IF('Data R2'!C724="","",'Data R2'!D724)</f>
        <v/>
      </c>
      <c r="E1720">
        <f>IF('Data R2'!C724="","",'Data R2'!E724)</f>
        <v/>
      </c>
      <c r="F1720">
        <f>IF('Data R2'!C724="","",'Data R2'!F724)</f>
        <v/>
      </c>
      <c r="G1720">
        <f>IF('Data R2'!C724="","",'Data R2'!AD724)</f>
        <v/>
      </c>
      <c r="H1720">
        <f>IF('Data R2'!C724="","",'Data R2'!AC724)</f>
        <v/>
      </c>
      <c r="I1720">
        <f>IF('Data R2'!C724="","",COUNTIF('Data R2'!J724,"&gt;0")+COUNTIF('Data R2'!L724,"&gt;0")+COUNTIF('Data R2'!N724,"&gt;0")+COUNTIF('Data R2'!P724,"&gt;0")+COUNTIF('Data R2'!R724,"&gt;0")+COUNTIF('Data R2'!T724,"&gt;0")+COUNTIF('Data R2'!V724,"&gt;0")+COUNTIF('Data R2'!X724,"&gt;0"))</f>
        <v/>
      </c>
      <c r="J1720">
        <f>IF('Data R2'!C724="","",IF((COUNTIF('Data R2'!K724,"&gt;0")+COUNTIF('Data R2'!M724,"&gt;0")+COUNTIF('Data R2'!O724,"&gt;0")+COUNTIF('Data R2'!Q724,"&gt;0")+COUNTIF('Data R2'!S724,"&gt;0")+COUNTIF('Data R2'!U724,"&gt;0")+COUNTIF('Data R2'!W724,"&gt;0")+COUNTIF('Data R2'!Y724,"&gt;0"))&gt;0,1,0))</f>
        <v/>
      </c>
      <c r="M1720" t="inlineStr">
        <is>
          <t>Data R</t>
        </is>
      </c>
    </row>
    <row r="1721">
      <c r="A1721" t="inlineStr">
        <is>
          <t>Regional 2</t>
        </is>
      </c>
      <c r="B1721">
        <f>IF('Data R2'!C725="","",'Data R2'!B725)</f>
        <v/>
      </c>
      <c r="C1721">
        <f>IF('Data R2'!C725="","",'Data R2'!C725)</f>
        <v/>
      </c>
      <c r="D1721">
        <f>IF('Data R2'!C725="","",'Data R2'!D725)</f>
        <v/>
      </c>
      <c r="E1721">
        <f>IF('Data R2'!C725="","",'Data R2'!E725)</f>
        <v/>
      </c>
      <c r="F1721">
        <f>IF('Data R2'!C725="","",'Data R2'!F725)</f>
        <v/>
      </c>
      <c r="G1721">
        <f>IF('Data R2'!C725="","",'Data R2'!AD725)</f>
        <v/>
      </c>
      <c r="H1721">
        <f>IF('Data R2'!C725="","",'Data R2'!AC725)</f>
        <v/>
      </c>
      <c r="I1721">
        <f>IF('Data R2'!C725="","",COUNTIF('Data R2'!J725,"&gt;0")+COUNTIF('Data R2'!L725,"&gt;0")+COUNTIF('Data R2'!N725,"&gt;0")+COUNTIF('Data R2'!P725,"&gt;0")+COUNTIF('Data R2'!R725,"&gt;0")+COUNTIF('Data R2'!T725,"&gt;0")+COUNTIF('Data R2'!V725,"&gt;0")+COUNTIF('Data R2'!X725,"&gt;0"))</f>
        <v/>
      </c>
      <c r="J1721">
        <f>IF('Data R2'!C725="","",IF((COUNTIF('Data R2'!K725,"&gt;0")+COUNTIF('Data R2'!M725,"&gt;0")+COUNTIF('Data R2'!O725,"&gt;0")+COUNTIF('Data R2'!Q725,"&gt;0")+COUNTIF('Data R2'!S725,"&gt;0")+COUNTIF('Data R2'!U725,"&gt;0")+COUNTIF('Data R2'!W725,"&gt;0")+COUNTIF('Data R2'!Y725,"&gt;0"))&gt;0,1,0))</f>
        <v/>
      </c>
      <c r="M1721" t="inlineStr">
        <is>
          <t>Data R</t>
        </is>
      </c>
    </row>
    <row r="1722">
      <c r="A1722" t="inlineStr">
        <is>
          <t>Regional 2</t>
        </is>
      </c>
      <c r="B1722">
        <f>IF('Data R2'!C726="","",'Data R2'!B726)</f>
        <v/>
      </c>
      <c r="C1722">
        <f>IF('Data R2'!C726="","",'Data R2'!C726)</f>
        <v/>
      </c>
      <c r="D1722">
        <f>IF('Data R2'!C726="","",'Data R2'!D726)</f>
        <v/>
      </c>
      <c r="E1722">
        <f>IF('Data R2'!C726="","",'Data R2'!E726)</f>
        <v/>
      </c>
      <c r="F1722">
        <f>IF('Data R2'!C726="","",'Data R2'!F726)</f>
        <v/>
      </c>
      <c r="G1722">
        <f>IF('Data R2'!C726="","",'Data R2'!AD726)</f>
        <v/>
      </c>
      <c r="H1722">
        <f>IF('Data R2'!C726="","",'Data R2'!AC726)</f>
        <v/>
      </c>
      <c r="I1722">
        <f>IF('Data R2'!C726="","",COUNTIF('Data R2'!J726,"&gt;0")+COUNTIF('Data R2'!L726,"&gt;0")+COUNTIF('Data R2'!N726,"&gt;0")+COUNTIF('Data R2'!P726,"&gt;0")+COUNTIF('Data R2'!R726,"&gt;0")+COUNTIF('Data R2'!T726,"&gt;0")+COUNTIF('Data R2'!V726,"&gt;0")+COUNTIF('Data R2'!X726,"&gt;0"))</f>
        <v/>
      </c>
      <c r="J1722">
        <f>IF('Data R2'!C726="","",IF((COUNTIF('Data R2'!K726,"&gt;0")+COUNTIF('Data R2'!M726,"&gt;0")+COUNTIF('Data R2'!O726,"&gt;0")+COUNTIF('Data R2'!Q726,"&gt;0")+COUNTIF('Data R2'!S726,"&gt;0")+COUNTIF('Data R2'!U726,"&gt;0")+COUNTIF('Data R2'!W726,"&gt;0")+COUNTIF('Data R2'!Y726,"&gt;0"))&gt;0,1,0))</f>
        <v/>
      </c>
      <c r="M1722" t="inlineStr">
        <is>
          <t>Data R</t>
        </is>
      </c>
    </row>
    <row r="1723">
      <c r="A1723" t="inlineStr">
        <is>
          <t>Regional 2</t>
        </is>
      </c>
      <c r="B1723">
        <f>IF('Data R2'!C727="","",'Data R2'!B727)</f>
        <v/>
      </c>
      <c r="C1723">
        <f>IF('Data R2'!C727="","",'Data R2'!C727)</f>
        <v/>
      </c>
      <c r="D1723">
        <f>IF('Data R2'!C727="","",'Data R2'!D727)</f>
        <v/>
      </c>
      <c r="E1723">
        <f>IF('Data R2'!C727="","",'Data R2'!E727)</f>
        <v/>
      </c>
      <c r="F1723">
        <f>IF('Data R2'!C727="","",'Data R2'!F727)</f>
        <v/>
      </c>
      <c r="G1723">
        <f>IF('Data R2'!C727="","",'Data R2'!AD727)</f>
        <v/>
      </c>
      <c r="H1723">
        <f>IF('Data R2'!C727="","",'Data R2'!AC727)</f>
        <v/>
      </c>
      <c r="I1723">
        <f>IF('Data R2'!C727="","",COUNTIF('Data R2'!J727,"&gt;0")+COUNTIF('Data R2'!L727,"&gt;0")+COUNTIF('Data R2'!N727,"&gt;0")+COUNTIF('Data R2'!P727,"&gt;0")+COUNTIF('Data R2'!R727,"&gt;0")+COUNTIF('Data R2'!T727,"&gt;0")+COUNTIF('Data R2'!V727,"&gt;0")+COUNTIF('Data R2'!X727,"&gt;0"))</f>
        <v/>
      </c>
      <c r="J1723">
        <f>IF('Data R2'!C727="","",IF((COUNTIF('Data R2'!K727,"&gt;0")+COUNTIF('Data R2'!M727,"&gt;0")+COUNTIF('Data R2'!O727,"&gt;0")+COUNTIF('Data R2'!Q727,"&gt;0")+COUNTIF('Data R2'!S727,"&gt;0")+COUNTIF('Data R2'!U727,"&gt;0")+COUNTIF('Data R2'!W727,"&gt;0")+COUNTIF('Data R2'!Y727,"&gt;0"))&gt;0,1,0))</f>
        <v/>
      </c>
      <c r="M1723" t="inlineStr">
        <is>
          <t>Data R</t>
        </is>
      </c>
    </row>
    <row r="1724">
      <c r="A1724" t="inlineStr">
        <is>
          <t>Regional 2</t>
        </is>
      </c>
      <c r="B1724">
        <f>IF('Data R2'!C728="","",'Data R2'!B728)</f>
        <v/>
      </c>
      <c r="C1724">
        <f>IF('Data R2'!C728="","",'Data R2'!C728)</f>
        <v/>
      </c>
      <c r="D1724">
        <f>IF('Data R2'!C728="","",'Data R2'!D728)</f>
        <v/>
      </c>
      <c r="E1724">
        <f>IF('Data R2'!C728="","",'Data R2'!E728)</f>
        <v/>
      </c>
      <c r="F1724">
        <f>IF('Data R2'!C728="","",'Data R2'!F728)</f>
        <v/>
      </c>
      <c r="G1724">
        <f>IF('Data R2'!C728="","",'Data R2'!AD728)</f>
        <v/>
      </c>
      <c r="H1724">
        <f>IF('Data R2'!C728="","",'Data R2'!AC728)</f>
        <v/>
      </c>
      <c r="I1724">
        <f>IF('Data R2'!C728="","",COUNTIF('Data R2'!J728,"&gt;0")+COUNTIF('Data R2'!L728,"&gt;0")+COUNTIF('Data R2'!N728,"&gt;0")+COUNTIF('Data R2'!P728,"&gt;0")+COUNTIF('Data R2'!R728,"&gt;0")+COUNTIF('Data R2'!T728,"&gt;0")+COUNTIF('Data R2'!V728,"&gt;0")+COUNTIF('Data R2'!X728,"&gt;0"))</f>
        <v/>
      </c>
      <c r="J1724">
        <f>IF('Data R2'!C728="","",IF((COUNTIF('Data R2'!K728,"&gt;0")+COUNTIF('Data R2'!M728,"&gt;0")+COUNTIF('Data R2'!O728,"&gt;0")+COUNTIF('Data R2'!Q728,"&gt;0")+COUNTIF('Data R2'!S728,"&gt;0")+COUNTIF('Data R2'!U728,"&gt;0")+COUNTIF('Data R2'!W728,"&gt;0")+COUNTIF('Data R2'!Y728,"&gt;0"))&gt;0,1,0))</f>
        <v/>
      </c>
      <c r="M1724" t="inlineStr">
        <is>
          <t>Data R</t>
        </is>
      </c>
    </row>
    <row r="1725">
      <c r="A1725" t="inlineStr">
        <is>
          <t>Regional 2</t>
        </is>
      </c>
      <c r="B1725">
        <f>IF('Data R2'!C729="","",'Data R2'!B729)</f>
        <v/>
      </c>
      <c r="C1725">
        <f>IF('Data R2'!C729="","",'Data R2'!C729)</f>
        <v/>
      </c>
      <c r="D1725">
        <f>IF('Data R2'!C729="","",'Data R2'!D729)</f>
        <v/>
      </c>
      <c r="E1725">
        <f>IF('Data R2'!C729="","",'Data R2'!E729)</f>
        <v/>
      </c>
      <c r="F1725">
        <f>IF('Data R2'!C729="","",'Data R2'!F729)</f>
        <v/>
      </c>
      <c r="G1725">
        <f>IF('Data R2'!C729="","",'Data R2'!AD729)</f>
        <v/>
      </c>
      <c r="H1725">
        <f>IF('Data R2'!C729="","",'Data R2'!AC729)</f>
        <v/>
      </c>
      <c r="I1725">
        <f>IF('Data R2'!C729="","",COUNTIF('Data R2'!J729,"&gt;0")+COUNTIF('Data R2'!L729,"&gt;0")+COUNTIF('Data R2'!N729,"&gt;0")+COUNTIF('Data R2'!P729,"&gt;0")+COUNTIF('Data R2'!R729,"&gt;0")+COUNTIF('Data R2'!T729,"&gt;0")+COUNTIF('Data R2'!V729,"&gt;0")+COUNTIF('Data R2'!X729,"&gt;0"))</f>
        <v/>
      </c>
      <c r="J1725">
        <f>IF('Data R2'!C729="","",IF((COUNTIF('Data R2'!K729,"&gt;0")+COUNTIF('Data R2'!M729,"&gt;0")+COUNTIF('Data R2'!O729,"&gt;0")+COUNTIF('Data R2'!Q729,"&gt;0")+COUNTIF('Data R2'!S729,"&gt;0")+COUNTIF('Data R2'!U729,"&gt;0")+COUNTIF('Data R2'!W729,"&gt;0")+COUNTIF('Data R2'!Y729,"&gt;0"))&gt;0,1,0))</f>
        <v/>
      </c>
      <c r="M1725" t="inlineStr">
        <is>
          <t>Data R</t>
        </is>
      </c>
    </row>
    <row r="1726">
      <c r="A1726" t="inlineStr">
        <is>
          <t>Regional 2</t>
        </is>
      </c>
      <c r="B1726">
        <f>IF('Data R2'!C730="","",'Data R2'!B730)</f>
        <v/>
      </c>
      <c r="C1726">
        <f>IF('Data R2'!C730="","",'Data R2'!C730)</f>
        <v/>
      </c>
      <c r="D1726">
        <f>IF('Data R2'!C730="","",'Data R2'!D730)</f>
        <v/>
      </c>
      <c r="E1726">
        <f>IF('Data R2'!C730="","",'Data R2'!E730)</f>
        <v/>
      </c>
      <c r="F1726">
        <f>IF('Data R2'!C730="","",'Data R2'!F730)</f>
        <v/>
      </c>
      <c r="G1726">
        <f>IF('Data R2'!C730="","",'Data R2'!AD730)</f>
        <v/>
      </c>
      <c r="H1726">
        <f>IF('Data R2'!C730="","",'Data R2'!AC730)</f>
        <v/>
      </c>
      <c r="I1726">
        <f>IF('Data R2'!C730="","",COUNTIF('Data R2'!J730,"&gt;0")+COUNTIF('Data R2'!L730,"&gt;0")+COUNTIF('Data R2'!N730,"&gt;0")+COUNTIF('Data R2'!P730,"&gt;0")+COUNTIF('Data R2'!R730,"&gt;0")+COUNTIF('Data R2'!T730,"&gt;0")+COUNTIF('Data R2'!V730,"&gt;0")+COUNTIF('Data R2'!X730,"&gt;0"))</f>
        <v/>
      </c>
      <c r="J1726">
        <f>IF('Data R2'!C730="","",IF((COUNTIF('Data R2'!K730,"&gt;0")+COUNTIF('Data R2'!M730,"&gt;0")+COUNTIF('Data R2'!O730,"&gt;0")+COUNTIF('Data R2'!Q730,"&gt;0")+COUNTIF('Data R2'!S730,"&gt;0")+COUNTIF('Data R2'!U730,"&gt;0")+COUNTIF('Data R2'!W730,"&gt;0")+COUNTIF('Data R2'!Y730,"&gt;0"))&gt;0,1,0))</f>
        <v/>
      </c>
      <c r="M1726" t="inlineStr">
        <is>
          <t>Data R</t>
        </is>
      </c>
    </row>
    <row r="1727">
      <c r="A1727" t="inlineStr">
        <is>
          <t>Regional 2</t>
        </is>
      </c>
      <c r="B1727">
        <f>IF('Data R2'!C731="","",'Data R2'!B731)</f>
        <v/>
      </c>
      <c r="C1727">
        <f>IF('Data R2'!C731="","",'Data R2'!C731)</f>
        <v/>
      </c>
      <c r="D1727">
        <f>IF('Data R2'!C731="","",'Data R2'!D731)</f>
        <v/>
      </c>
      <c r="E1727">
        <f>IF('Data R2'!C731="","",'Data R2'!E731)</f>
        <v/>
      </c>
      <c r="F1727">
        <f>IF('Data R2'!C731="","",'Data R2'!F731)</f>
        <v/>
      </c>
      <c r="G1727">
        <f>IF('Data R2'!C731="","",'Data R2'!AD731)</f>
        <v/>
      </c>
      <c r="H1727">
        <f>IF('Data R2'!C731="","",'Data R2'!AC731)</f>
        <v/>
      </c>
      <c r="I1727">
        <f>IF('Data R2'!C731="","",COUNTIF('Data R2'!J731,"&gt;0")+COUNTIF('Data R2'!L731,"&gt;0")+COUNTIF('Data R2'!N731,"&gt;0")+COUNTIF('Data R2'!P731,"&gt;0")+COUNTIF('Data R2'!R731,"&gt;0")+COUNTIF('Data R2'!T731,"&gt;0")+COUNTIF('Data R2'!V731,"&gt;0")+COUNTIF('Data R2'!X731,"&gt;0"))</f>
        <v/>
      </c>
      <c r="J1727">
        <f>IF('Data R2'!C731="","",IF((COUNTIF('Data R2'!K731,"&gt;0")+COUNTIF('Data R2'!M731,"&gt;0")+COUNTIF('Data R2'!O731,"&gt;0")+COUNTIF('Data R2'!Q731,"&gt;0")+COUNTIF('Data R2'!S731,"&gt;0")+COUNTIF('Data R2'!U731,"&gt;0")+COUNTIF('Data R2'!W731,"&gt;0")+COUNTIF('Data R2'!Y731,"&gt;0"))&gt;0,1,0))</f>
        <v/>
      </c>
      <c r="M1727" t="inlineStr">
        <is>
          <t>Data R</t>
        </is>
      </c>
    </row>
    <row r="1728">
      <c r="A1728" t="inlineStr">
        <is>
          <t>Regional 2</t>
        </is>
      </c>
      <c r="B1728">
        <f>IF('Data R2'!C732="","",'Data R2'!B732)</f>
        <v/>
      </c>
      <c r="C1728">
        <f>IF('Data R2'!C732="","",'Data R2'!C732)</f>
        <v/>
      </c>
      <c r="D1728">
        <f>IF('Data R2'!C732="","",'Data R2'!D732)</f>
        <v/>
      </c>
      <c r="E1728">
        <f>IF('Data R2'!C732="","",'Data R2'!E732)</f>
        <v/>
      </c>
      <c r="F1728">
        <f>IF('Data R2'!C732="","",'Data R2'!F732)</f>
        <v/>
      </c>
      <c r="G1728">
        <f>IF('Data R2'!C732="","",'Data R2'!AD732)</f>
        <v/>
      </c>
      <c r="H1728">
        <f>IF('Data R2'!C732="","",'Data R2'!AC732)</f>
        <v/>
      </c>
      <c r="I1728">
        <f>IF('Data R2'!C732="","",COUNTIF('Data R2'!J732,"&gt;0")+COUNTIF('Data R2'!L732,"&gt;0")+COUNTIF('Data R2'!N732,"&gt;0")+COUNTIF('Data R2'!P732,"&gt;0")+COUNTIF('Data R2'!R732,"&gt;0")+COUNTIF('Data R2'!T732,"&gt;0")+COUNTIF('Data R2'!V732,"&gt;0")+COUNTIF('Data R2'!X732,"&gt;0"))</f>
        <v/>
      </c>
      <c r="J1728">
        <f>IF('Data R2'!C732="","",IF((COUNTIF('Data R2'!K732,"&gt;0")+COUNTIF('Data R2'!M732,"&gt;0")+COUNTIF('Data R2'!O732,"&gt;0")+COUNTIF('Data R2'!Q732,"&gt;0")+COUNTIF('Data R2'!S732,"&gt;0")+COUNTIF('Data R2'!U732,"&gt;0")+COUNTIF('Data R2'!W732,"&gt;0")+COUNTIF('Data R2'!Y732,"&gt;0"))&gt;0,1,0))</f>
        <v/>
      </c>
      <c r="M1728" t="inlineStr">
        <is>
          <t>Data R</t>
        </is>
      </c>
    </row>
    <row r="1729">
      <c r="A1729" t="inlineStr">
        <is>
          <t>Regional 2</t>
        </is>
      </c>
      <c r="B1729">
        <f>IF('Data R2'!C733="","",'Data R2'!B733)</f>
        <v/>
      </c>
      <c r="C1729">
        <f>IF('Data R2'!C733="","",'Data R2'!C733)</f>
        <v/>
      </c>
      <c r="D1729">
        <f>IF('Data R2'!C733="","",'Data R2'!D733)</f>
        <v/>
      </c>
      <c r="E1729">
        <f>IF('Data R2'!C733="","",'Data R2'!E733)</f>
        <v/>
      </c>
      <c r="F1729">
        <f>IF('Data R2'!C733="","",'Data R2'!F733)</f>
        <v/>
      </c>
      <c r="G1729">
        <f>IF('Data R2'!C733="","",'Data R2'!AD733)</f>
        <v/>
      </c>
      <c r="H1729">
        <f>IF('Data R2'!C733="","",'Data R2'!AC733)</f>
        <v/>
      </c>
      <c r="I1729">
        <f>IF('Data R2'!C733="","",COUNTIF('Data R2'!J733,"&gt;0")+COUNTIF('Data R2'!L733,"&gt;0")+COUNTIF('Data R2'!N733,"&gt;0")+COUNTIF('Data R2'!P733,"&gt;0")+COUNTIF('Data R2'!R733,"&gt;0")+COUNTIF('Data R2'!T733,"&gt;0")+COUNTIF('Data R2'!V733,"&gt;0")+COUNTIF('Data R2'!X733,"&gt;0"))</f>
        <v/>
      </c>
      <c r="J1729">
        <f>IF('Data R2'!C733="","",IF((COUNTIF('Data R2'!K733,"&gt;0")+COUNTIF('Data R2'!M733,"&gt;0")+COUNTIF('Data R2'!O733,"&gt;0")+COUNTIF('Data R2'!Q733,"&gt;0")+COUNTIF('Data R2'!S733,"&gt;0")+COUNTIF('Data R2'!U733,"&gt;0")+COUNTIF('Data R2'!W733,"&gt;0")+COUNTIF('Data R2'!Y733,"&gt;0"))&gt;0,1,0))</f>
        <v/>
      </c>
      <c r="M1729" t="inlineStr">
        <is>
          <t>Data R</t>
        </is>
      </c>
    </row>
    <row r="1730">
      <c r="A1730" t="inlineStr">
        <is>
          <t>Regional 2</t>
        </is>
      </c>
      <c r="B1730">
        <f>IF('Data R2'!C734="","",'Data R2'!B734)</f>
        <v/>
      </c>
      <c r="C1730">
        <f>IF('Data R2'!C734="","",'Data R2'!C734)</f>
        <v/>
      </c>
      <c r="D1730">
        <f>IF('Data R2'!C734="","",'Data R2'!D734)</f>
        <v/>
      </c>
      <c r="E1730">
        <f>IF('Data R2'!C734="","",'Data R2'!E734)</f>
        <v/>
      </c>
      <c r="F1730">
        <f>IF('Data R2'!C734="","",'Data R2'!F734)</f>
        <v/>
      </c>
      <c r="G1730">
        <f>IF('Data R2'!C734="","",'Data R2'!AD734)</f>
        <v/>
      </c>
      <c r="H1730">
        <f>IF('Data R2'!C734="","",'Data R2'!AC734)</f>
        <v/>
      </c>
      <c r="I1730">
        <f>IF('Data R2'!C734="","",COUNTIF('Data R2'!J734,"&gt;0")+COUNTIF('Data R2'!L734,"&gt;0")+COUNTIF('Data R2'!N734,"&gt;0")+COUNTIF('Data R2'!P734,"&gt;0")+COUNTIF('Data R2'!R734,"&gt;0")+COUNTIF('Data R2'!T734,"&gt;0")+COUNTIF('Data R2'!V734,"&gt;0")+COUNTIF('Data R2'!X734,"&gt;0"))</f>
        <v/>
      </c>
      <c r="J1730">
        <f>IF('Data R2'!C734="","",IF((COUNTIF('Data R2'!K734,"&gt;0")+COUNTIF('Data R2'!M734,"&gt;0")+COUNTIF('Data R2'!O734,"&gt;0")+COUNTIF('Data R2'!Q734,"&gt;0")+COUNTIF('Data R2'!S734,"&gt;0")+COUNTIF('Data R2'!U734,"&gt;0")+COUNTIF('Data R2'!W734,"&gt;0")+COUNTIF('Data R2'!Y734,"&gt;0"))&gt;0,1,0))</f>
        <v/>
      </c>
      <c r="M1730" t="inlineStr">
        <is>
          <t>Data R</t>
        </is>
      </c>
    </row>
    <row r="1731">
      <c r="A1731" t="inlineStr">
        <is>
          <t>Regional 2</t>
        </is>
      </c>
      <c r="B1731">
        <f>IF('Data R2'!C735="","",'Data R2'!B735)</f>
        <v/>
      </c>
      <c r="C1731">
        <f>IF('Data R2'!C735="","",'Data R2'!C735)</f>
        <v/>
      </c>
      <c r="D1731">
        <f>IF('Data R2'!C735="","",'Data R2'!D735)</f>
        <v/>
      </c>
      <c r="E1731">
        <f>IF('Data R2'!C735="","",'Data R2'!E735)</f>
        <v/>
      </c>
      <c r="F1731">
        <f>IF('Data R2'!C735="","",'Data R2'!F735)</f>
        <v/>
      </c>
      <c r="G1731">
        <f>IF('Data R2'!C735="","",'Data R2'!AD735)</f>
        <v/>
      </c>
      <c r="H1731">
        <f>IF('Data R2'!C735="","",'Data R2'!AC735)</f>
        <v/>
      </c>
      <c r="I1731">
        <f>IF('Data R2'!C735="","",COUNTIF('Data R2'!J735,"&gt;0")+COUNTIF('Data R2'!L735,"&gt;0")+COUNTIF('Data R2'!N735,"&gt;0")+COUNTIF('Data R2'!P735,"&gt;0")+COUNTIF('Data R2'!R735,"&gt;0")+COUNTIF('Data R2'!T735,"&gt;0")+COUNTIF('Data R2'!V735,"&gt;0")+COUNTIF('Data R2'!X735,"&gt;0"))</f>
        <v/>
      </c>
      <c r="J1731">
        <f>IF('Data R2'!C735="","",IF((COUNTIF('Data R2'!K735,"&gt;0")+COUNTIF('Data R2'!M735,"&gt;0")+COUNTIF('Data R2'!O735,"&gt;0")+COUNTIF('Data R2'!Q735,"&gt;0")+COUNTIF('Data R2'!S735,"&gt;0")+COUNTIF('Data R2'!U735,"&gt;0")+COUNTIF('Data R2'!W735,"&gt;0")+COUNTIF('Data R2'!Y735,"&gt;0"))&gt;0,1,0))</f>
        <v/>
      </c>
      <c r="M1731" t="inlineStr">
        <is>
          <t>Data R</t>
        </is>
      </c>
    </row>
    <row r="1732">
      <c r="A1732" t="inlineStr">
        <is>
          <t>Regional 2</t>
        </is>
      </c>
      <c r="B1732">
        <f>IF('Data R2'!C736="","",'Data R2'!B736)</f>
        <v/>
      </c>
      <c r="C1732">
        <f>IF('Data R2'!C736="","",'Data R2'!C736)</f>
        <v/>
      </c>
      <c r="D1732">
        <f>IF('Data R2'!C736="","",'Data R2'!D736)</f>
        <v/>
      </c>
      <c r="E1732">
        <f>IF('Data R2'!C736="","",'Data R2'!E736)</f>
        <v/>
      </c>
      <c r="F1732">
        <f>IF('Data R2'!C736="","",'Data R2'!F736)</f>
        <v/>
      </c>
      <c r="G1732">
        <f>IF('Data R2'!C736="","",'Data R2'!AD736)</f>
        <v/>
      </c>
      <c r="H1732">
        <f>IF('Data R2'!C736="","",'Data R2'!AC736)</f>
        <v/>
      </c>
      <c r="I1732">
        <f>IF('Data R2'!C736="","",COUNTIF('Data R2'!J736,"&gt;0")+COUNTIF('Data R2'!L736,"&gt;0")+COUNTIF('Data R2'!N736,"&gt;0")+COUNTIF('Data R2'!P736,"&gt;0")+COUNTIF('Data R2'!R736,"&gt;0")+COUNTIF('Data R2'!T736,"&gt;0")+COUNTIF('Data R2'!V736,"&gt;0")+COUNTIF('Data R2'!X736,"&gt;0"))</f>
        <v/>
      </c>
      <c r="J1732">
        <f>IF('Data R2'!C736="","",IF((COUNTIF('Data R2'!K736,"&gt;0")+COUNTIF('Data R2'!M736,"&gt;0")+COUNTIF('Data R2'!O736,"&gt;0")+COUNTIF('Data R2'!Q736,"&gt;0")+COUNTIF('Data R2'!S736,"&gt;0")+COUNTIF('Data R2'!U736,"&gt;0")+COUNTIF('Data R2'!W736,"&gt;0")+COUNTIF('Data R2'!Y736,"&gt;0"))&gt;0,1,0))</f>
        <v/>
      </c>
      <c r="M1732" t="inlineStr">
        <is>
          <t>Data R</t>
        </is>
      </c>
    </row>
    <row r="1733">
      <c r="A1733" t="inlineStr">
        <is>
          <t>Regional 2</t>
        </is>
      </c>
      <c r="B1733">
        <f>IF('Data R2'!C737="","",'Data R2'!B737)</f>
        <v/>
      </c>
      <c r="C1733">
        <f>IF('Data R2'!C737="","",'Data R2'!C737)</f>
        <v/>
      </c>
      <c r="D1733">
        <f>IF('Data R2'!C737="","",'Data R2'!D737)</f>
        <v/>
      </c>
      <c r="E1733">
        <f>IF('Data R2'!C737="","",'Data R2'!E737)</f>
        <v/>
      </c>
      <c r="F1733">
        <f>IF('Data R2'!C737="","",'Data R2'!F737)</f>
        <v/>
      </c>
      <c r="G1733">
        <f>IF('Data R2'!C737="","",'Data R2'!AD737)</f>
        <v/>
      </c>
      <c r="H1733">
        <f>IF('Data R2'!C737="","",'Data R2'!AC737)</f>
        <v/>
      </c>
      <c r="I1733">
        <f>IF('Data R2'!C737="","",COUNTIF('Data R2'!J737,"&gt;0")+COUNTIF('Data R2'!L737,"&gt;0")+COUNTIF('Data R2'!N737,"&gt;0")+COUNTIF('Data R2'!P737,"&gt;0")+COUNTIF('Data R2'!R737,"&gt;0")+COUNTIF('Data R2'!T737,"&gt;0")+COUNTIF('Data R2'!V737,"&gt;0")+COUNTIF('Data R2'!X737,"&gt;0"))</f>
        <v/>
      </c>
      <c r="J1733">
        <f>IF('Data R2'!C737="","",IF((COUNTIF('Data R2'!K737,"&gt;0")+COUNTIF('Data R2'!M737,"&gt;0")+COUNTIF('Data R2'!O737,"&gt;0")+COUNTIF('Data R2'!Q737,"&gt;0")+COUNTIF('Data R2'!S737,"&gt;0")+COUNTIF('Data R2'!U737,"&gt;0")+COUNTIF('Data R2'!W737,"&gt;0")+COUNTIF('Data R2'!Y737,"&gt;0"))&gt;0,1,0))</f>
        <v/>
      </c>
      <c r="M1733" t="inlineStr">
        <is>
          <t>Data R</t>
        </is>
      </c>
    </row>
    <row r="1734">
      <c r="A1734" t="inlineStr">
        <is>
          <t>Regional 2</t>
        </is>
      </c>
      <c r="B1734">
        <f>IF('Data R2'!C738="","",'Data R2'!B738)</f>
        <v/>
      </c>
      <c r="C1734">
        <f>IF('Data R2'!C738="","",'Data R2'!C738)</f>
        <v/>
      </c>
      <c r="D1734">
        <f>IF('Data R2'!C738="","",'Data R2'!D738)</f>
        <v/>
      </c>
      <c r="E1734">
        <f>IF('Data R2'!C738="","",'Data R2'!E738)</f>
        <v/>
      </c>
      <c r="F1734">
        <f>IF('Data R2'!C738="","",'Data R2'!F738)</f>
        <v/>
      </c>
      <c r="G1734">
        <f>IF('Data R2'!C738="","",'Data R2'!AD738)</f>
        <v/>
      </c>
      <c r="H1734">
        <f>IF('Data R2'!C738="","",'Data R2'!AC738)</f>
        <v/>
      </c>
      <c r="I1734">
        <f>IF('Data R2'!C738="","",COUNTIF('Data R2'!J738,"&gt;0")+COUNTIF('Data R2'!L738,"&gt;0")+COUNTIF('Data R2'!N738,"&gt;0")+COUNTIF('Data R2'!P738,"&gt;0")+COUNTIF('Data R2'!R738,"&gt;0")+COUNTIF('Data R2'!T738,"&gt;0")+COUNTIF('Data R2'!V738,"&gt;0")+COUNTIF('Data R2'!X738,"&gt;0"))</f>
        <v/>
      </c>
      <c r="J1734">
        <f>IF('Data R2'!C738="","",IF((COUNTIF('Data R2'!K738,"&gt;0")+COUNTIF('Data R2'!M738,"&gt;0")+COUNTIF('Data R2'!O738,"&gt;0")+COUNTIF('Data R2'!Q738,"&gt;0")+COUNTIF('Data R2'!S738,"&gt;0")+COUNTIF('Data R2'!U738,"&gt;0")+COUNTIF('Data R2'!W738,"&gt;0")+COUNTIF('Data R2'!Y738,"&gt;0"))&gt;0,1,0))</f>
        <v/>
      </c>
      <c r="M1734" t="inlineStr">
        <is>
          <t>Data R</t>
        </is>
      </c>
    </row>
    <row r="1735">
      <c r="A1735" t="inlineStr">
        <is>
          <t>Regional 2</t>
        </is>
      </c>
      <c r="B1735">
        <f>IF('Data R2'!C739="","",'Data R2'!B739)</f>
        <v/>
      </c>
      <c r="C1735">
        <f>IF('Data R2'!C739="","",'Data R2'!C739)</f>
        <v/>
      </c>
      <c r="D1735">
        <f>IF('Data R2'!C739="","",'Data R2'!D739)</f>
        <v/>
      </c>
      <c r="E1735">
        <f>IF('Data R2'!C739="","",'Data R2'!E739)</f>
        <v/>
      </c>
      <c r="F1735">
        <f>IF('Data R2'!C739="","",'Data R2'!F739)</f>
        <v/>
      </c>
      <c r="G1735">
        <f>IF('Data R2'!C739="","",'Data R2'!AD739)</f>
        <v/>
      </c>
      <c r="H1735">
        <f>IF('Data R2'!C739="","",'Data R2'!AC739)</f>
        <v/>
      </c>
      <c r="I1735">
        <f>IF('Data R2'!C739="","",COUNTIF('Data R2'!J739,"&gt;0")+COUNTIF('Data R2'!L739,"&gt;0")+COUNTIF('Data R2'!N739,"&gt;0")+COUNTIF('Data R2'!P739,"&gt;0")+COUNTIF('Data R2'!R739,"&gt;0")+COUNTIF('Data R2'!T739,"&gt;0")+COUNTIF('Data R2'!V739,"&gt;0")+COUNTIF('Data R2'!X739,"&gt;0"))</f>
        <v/>
      </c>
      <c r="J1735">
        <f>IF('Data R2'!C739="","",IF((COUNTIF('Data R2'!K739,"&gt;0")+COUNTIF('Data R2'!M739,"&gt;0")+COUNTIF('Data R2'!O739,"&gt;0")+COUNTIF('Data R2'!Q739,"&gt;0")+COUNTIF('Data R2'!S739,"&gt;0")+COUNTIF('Data R2'!U739,"&gt;0")+COUNTIF('Data R2'!W739,"&gt;0")+COUNTIF('Data R2'!Y739,"&gt;0"))&gt;0,1,0))</f>
        <v/>
      </c>
      <c r="M1735" t="inlineStr">
        <is>
          <t>Data R</t>
        </is>
      </c>
    </row>
    <row r="1736">
      <c r="A1736" t="inlineStr">
        <is>
          <t>Regional 2</t>
        </is>
      </c>
      <c r="B1736">
        <f>IF('Data R2'!C740="","",'Data R2'!B740)</f>
        <v/>
      </c>
      <c r="C1736">
        <f>IF('Data R2'!C740="","",'Data R2'!C740)</f>
        <v/>
      </c>
      <c r="D1736">
        <f>IF('Data R2'!C740="","",'Data R2'!D740)</f>
        <v/>
      </c>
      <c r="E1736">
        <f>IF('Data R2'!C740="","",'Data R2'!E740)</f>
        <v/>
      </c>
      <c r="F1736">
        <f>IF('Data R2'!C740="","",'Data R2'!F740)</f>
        <v/>
      </c>
      <c r="G1736">
        <f>IF('Data R2'!C740="","",'Data R2'!AD740)</f>
        <v/>
      </c>
      <c r="H1736">
        <f>IF('Data R2'!C740="","",'Data R2'!AC740)</f>
        <v/>
      </c>
      <c r="I1736">
        <f>IF('Data R2'!C740="","",COUNTIF('Data R2'!J740,"&gt;0")+COUNTIF('Data R2'!L740,"&gt;0")+COUNTIF('Data R2'!N740,"&gt;0")+COUNTIF('Data R2'!P740,"&gt;0")+COUNTIF('Data R2'!R740,"&gt;0")+COUNTIF('Data R2'!T740,"&gt;0")+COUNTIF('Data R2'!V740,"&gt;0")+COUNTIF('Data R2'!X740,"&gt;0"))</f>
        <v/>
      </c>
      <c r="J1736">
        <f>IF('Data R2'!C740="","",IF((COUNTIF('Data R2'!K740,"&gt;0")+COUNTIF('Data R2'!M740,"&gt;0")+COUNTIF('Data R2'!O740,"&gt;0")+COUNTIF('Data R2'!Q740,"&gt;0")+COUNTIF('Data R2'!S740,"&gt;0")+COUNTIF('Data R2'!U740,"&gt;0")+COUNTIF('Data R2'!W740,"&gt;0")+COUNTIF('Data R2'!Y740,"&gt;0"))&gt;0,1,0))</f>
        <v/>
      </c>
      <c r="M1736" t="inlineStr">
        <is>
          <t>Data R</t>
        </is>
      </c>
    </row>
    <row r="1737">
      <c r="A1737" t="inlineStr">
        <is>
          <t>Regional 2</t>
        </is>
      </c>
      <c r="B1737">
        <f>IF('Data R2'!C741="","",'Data R2'!B741)</f>
        <v/>
      </c>
      <c r="C1737">
        <f>IF('Data R2'!C741="","",'Data R2'!C741)</f>
        <v/>
      </c>
      <c r="D1737">
        <f>IF('Data R2'!C741="","",'Data R2'!D741)</f>
        <v/>
      </c>
      <c r="E1737">
        <f>IF('Data R2'!C741="","",'Data R2'!E741)</f>
        <v/>
      </c>
      <c r="F1737">
        <f>IF('Data R2'!C741="","",'Data R2'!F741)</f>
        <v/>
      </c>
      <c r="G1737">
        <f>IF('Data R2'!C741="","",'Data R2'!AD741)</f>
        <v/>
      </c>
      <c r="H1737">
        <f>IF('Data R2'!C741="","",'Data R2'!AC741)</f>
        <v/>
      </c>
      <c r="I1737">
        <f>IF('Data R2'!C741="","",COUNTIF('Data R2'!J741,"&gt;0")+COUNTIF('Data R2'!L741,"&gt;0")+COUNTIF('Data R2'!N741,"&gt;0")+COUNTIF('Data R2'!P741,"&gt;0")+COUNTIF('Data R2'!R741,"&gt;0")+COUNTIF('Data R2'!T741,"&gt;0")+COUNTIF('Data R2'!V741,"&gt;0")+COUNTIF('Data R2'!X741,"&gt;0"))</f>
        <v/>
      </c>
      <c r="J1737">
        <f>IF('Data R2'!C741="","",IF((COUNTIF('Data R2'!K741,"&gt;0")+COUNTIF('Data R2'!M741,"&gt;0")+COUNTIF('Data R2'!O741,"&gt;0")+COUNTIF('Data R2'!Q741,"&gt;0")+COUNTIF('Data R2'!S741,"&gt;0")+COUNTIF('Data R2'!U741,"&gt;0")+COUNTIF('Data R2'!W741,"&gt;0")+COUNTIF('Data R2'!Y741,"&gt;0"))&gt;0,1,0))</f>
        <v/>
      </c>
      <c r="M1737" t="inlineStr">
        <is>
          <t>Data R</t>
        </is>
      </c>
    </row>
    <row r="1738">
      <c r="A1738" t="inlineStr">
        <is>
          <t>Regional 2</t>
        </is>
      </c>
      <c r="B1738">
        <f>IF('Data R2'!C742="","",'Data R2'!B742)</f>
        <v/>
      </c>
      <c r="C1738">
        <f>IF('Data R2'!C742="","",'Data R2'!C742)</f>
        <v/>
      </c>
      <c r="D1738">
        <f>IF('Data R2'!C742="","",'Data R2'!D742)</f>
        <v/>
      </c>
      <c r="E1738">
        <f>IF('Data R2'!C742="","",'Data R2'!E742)</f>
        <v/>
      </c>
      <c r="F1738">
        <f>IF('Data R2'!C742="","",'Data R2'!F742)</f>
        <v/>
      </c>
      <c r="G1738">
        <f>IF('Data R2'!C742="","",'Data R2'!AD742)</f>
        <v/>
      </c>
      <c r="H1738">
        <f>IF('Data R2'!C742="","",'Data R2'!AC742)</f>
        <v/>
      </c>
      <c r="I1738">
        <f>IF('Data R2'!C742="","",COUNTIF('Data R2'!J742,"&gt;0")+COUNTIF('Data R2'!L742,"&gt;0")+COUNTIF('Data R2'!N742,"&gt;0")+COUNTIF('Data R2'!P742,"&gt;0")+COUNTIF('Data R2'!R742,"&gt;0")+COUNTIF('Data R2'!T742,"&gt;0")+COUNTIF('Data R2'!V742,"&gt;0")+COUNTIF('Data R2'!X742,"&gt;0"))</f>
        <v/>
      </c>
      <c r="J1738">
        <f>IF('Data R2'!C742="","",IF((COUNTIF('Data R2'!K742,"&gt;0")+COUNTIF('Data R2'!M742,"&gt;0")+COUNTIF('Data R2'!O742,"&gt;0")+COUNTIF('Data R2'!Q742,"&gt;0")+COUNTIF('Data R2'!S742,"&gt;0")+COUNTIF('Data R2'!U742,"&gt;0")+COUNTIF('Data R2'!W742,"&gt;0")+COUNTIF('Data R2'!Y742,"&gt;0"))&gt;0,1,0))</f>
        <v/>
      </c>
      <c r="M1738" t="inlineStr">
        <is>
          <t>Data R</t>
        </is>
      </c>
    </row>
    <row r="1739">
      <c r="A1739" t="inlineStr">
        <is>
          <t>Regional 2</t>
        </is>
      </c>
      <c r="B1739">
        <f>IF('Data R2'!C743="","",'Data R2'!B743)</f>
        <v/>
      </c>
      <c r="C1739">
        <f>IF('Data R2'!C743="","",'Data R2'!C743)</f>
        <v/>
      </c>
      <c r="D1739">
        <f>IF('Data R2'!C743="","",'Data R2'!D743)</f>
        <v/>
      </c>
      <c r="E1739">
        <f>IF('Data R2'!C743="","",'Data R2'!E743)</f>
        <v/>
      </c>
      <c r="F1739">
        <f>IF('Data R2'!C743="","",'Data R2'!F743)</f>
        <v/>
      </c>
      <c r="G1739">
        <f>IF('Data R2'!C743="","",'Data R2'!AD743)</f>
        <v/>
      </c>
      <c r="H1739">
        <f>IF('Data R2'!C743="","",'Data R2'!AC743)</f>
        <v/>
      </c>
      <c r="I1739">
        <f>IF('Data R2'!C743="","",COUNTIF('Data R2'!J743,"&gt;0")+COUNTIF('Data R2'!L743,"&gt;0")+COUNTIF('Data R2'!N743,"&gt;0")+COUNTIF('Data R2'!P743,"&gt;0")+COUNTIF('Data R2'!R743,"&gt;0")+COUNTIF('Data R2'!T743,"&gt;0")+COUNTIF('Data R2'!V743,"&gt;0")+COUNTIF('Data R2'!X743,"&gt;0"))</f>
        <v/>
      </c>
      <c r="J1739">
        <f>IF('Data R2'!C743="","",IF((COUNTIF('Data R2'!K743,"&gt;0")+COUNTIF('Data R2'!M743,"&gt;0")+COUNTIF('Data R2'!O743,"&gt;0")+COUNTIF('Data R2'!Q743,"&gt;0")+COUNTIF('Data R2'!S743,"&gt;0")+COUNTIF('Data R2'!U743,"&gt;0")+COUNTIF('Data R2'!W743,"&gt;0")+COUNTIF('Data R2'!Y743,"&gt;0"))&gt;0,1,0))</f>
        <v/>
      </c>
      <c r="M1739" t="inlineStr">
        <is>
          <t>Data R</t>
        </is>
      </c>
    </row>
    <row r="1740">
      <c r="A1740" t="inlineStr">
        <is>
          <t>Regional 2</t>
        </is>
      </c>
      <c r="B1740">
        <f>IF('Data R2'!C744="","",'Data R2'!B744)</f>
        <v/>
      </c>
      <c r="C1740">
        <f>IF('Data R2'!C744="","",'Data R2'!C744)</f>
        <v/>
      </c>
      <c r="D1740">
        <f>IF('Data R2'!C744="","",'Data R2'!D744)</f>
        <v/>
      </c>
      <c r="E1740">
        <f>IF('Data R2'!C744="","",'Data R2'!E744)</f>
        <v/>
      </c>
      <c r="F1740">
        <f>IF('Data R2'!C744="","",'Data R2'!F744)</f>
        <v/>
      </c>
      <c r="G1740">
        <f>IF('Data R2'!C744="","",'Data R2'!AD744)</f>
        <v/>
      </c>
      <c r="H1740">
        <f>IF('Data R2'!C744="","",'Data R2'!AC744)</f>
        <v/>
      </c>
      <c r="I1740">
        <f>IF('Data R2'!C744="","",COUNTIF('Data R2'!J744,"&gt;0")+COUNTIF('Data R2'!L744,"&gt;0")+COUNTIF('Data R2'!N744,"&gt;0")+COUNTIF('Data R2'!P744,"&gt;0")+COUNTIF('Data R2'!R744,"&gt;0")+COUNTIF('Data R2'!T744,"&gt;0")+COUNTIF('Data R2'!V744,"&gt;0")+COUNTIF('Data R2'!X744,"&gt;0"))</f>
        <v/>
      </c>
      <c r="J1740">
        <f>IF('Data R2'!C744="","",IF((COUNTIF('Data R2'!K744,"&gt;0")+COUNTIF('Data R2'!M744,"&gt;0")+COUNTIF('Data R2'!O744,"&gt;0")+COUNTIF('Data R2'!Q744,"&gt;0")+COUNTIF('Data R2'!S744,"&gt;0")+COUNTIF('Data R2'!U744,"&gt;0")+COUNTIF('Data R2'!W744,"&gt;0")+COUNTIF('Data R2'!Y744,"&gt;0"))&gt;0,1,0))</f>
        <v/>
      </c>
      <c r="M1740" t="inlineStr">
        <is>
          <t>Data R</t>
        </is>
      </c>
    </row>
    <row r="1741">
      <c r="A1741" t="inlineStr">
        <is>
          <t>Regional 2</t>
        </is>
      </c>
      <c r="B1741">
        <f>IF('Data R2'!C745="","",'Data R2'!B745)</f>
        <v/>
      </c>
      <c r="C1741">
        <f>IF('Data R2'!C745="","",'Data R2'!C745)</f>
        <v/>
      </c>
      <c r="D1741">
        <f>IF('Data R2'!C745="","",'Data R2'!D745)</f>
        <v/>
      </c>
      <c r="E1741">
        <f>IF('Data R2'!C745="","",'Data R2'!E745)</f>
        <v/>
      </c>
      <c r="F1741">
        <f>IF('Data R2'!C745="","",'Data R2'!F745)</f>
        <v/>
      </c>
      <c r="G1741">
        <f>IF('Data R2'!C745="","",'Data R2'!AD745)</f>
        <v/>
      </c>
      <c r="H1741">
        <f>IF('Data R2'!C745="","",'Data R2'!AC745)</f>
        <v/>
      </c>
      <c r="I1741">
        <f>IF('Data R2'!C745="","",COUNTIF('Data R2'!J745,"&gt;0")+COUNTIF('Data R2'!L745,"&gt;0")+COUNTIF('Data R2'!N745,"&gt;0")+COUNTIF('Data R2'!P745,"&gt;0")+COUNTIF('Data R2'!R745,"&gt;0")+COUNTIF('Data R2'!T745,"&gt;0")+COUNTIF('Data R2'!V745,"&gt;0")+COUNTIF('Data R2'!X745,"&gt;0"))</f>
        <v/>
      </c>
      <c r="J1741">
        <f>IF('Data R2'!C745="","",IF((COUNTIF('Data R2'!K745,"&gt;0")+COUNTIF('Data R2'!M745,"&gt;0")+COUNTIF('Data R2'!O745,"&gt;0")+COUNTIF('Data R2'!Q745,"&gt;0")+COUNTIF('Data R2'!S745,"&gt;0")+COUNTIF('Data R2'!U745,"&gt;0")+COUNTIF('Data R2'!W745,"&gt;0")+COUNTIF('Data R2'!Y745,"&gt;0"))&gt;0,1,0))</f>
        <v/>
      </c>
      <c r="M1741" t="inlineStr">
        <is>
          <t>Data R</t>
        </is>
      </c>
    </row>
    <row r="1742">
      <c r="A1742" t="inlineStr">
        <is>
          <t>Regional 2</t>
        </is>
      </c>
      <c r="B1742">
        <f>IF('Data R2'!C746="","",'Data R2'!B746)</f>
        <v/>
      </c>
      <c r="C1742">
        <f>IF('Data R2'!C746="","",'Data R2'!C746)</f>
        <v/>
      </c>
      <c r="D1742">
        <f>IF('Data R2'!C746="","",'Data R2'!D746)</f>
        <v/>
      </c>
      <c r="E1742">
        <f>IF('Data R2'!C746="","",'Data R2'!E746)</f>
        <v/>
      </c>
      <c r="F1742">
        <f>IF('Data R2'!C746="","",'Data R2'!F746)</f>
        <v/>
      </c>
      <c r="G1742">
        <f>IF('Data R2'!C746="","",'Data R2'!AD746)</f>
        <v/>
      </c>
      <c r="H1742">
        <f>IF('Data R2'!C746="","",'Data R2'!AC746)</f>
        <v/>
      </c>
      <c r="I1742">
        <f>IF('Data R2'!C746="","",COUNTIF('Data R2'!J746,"&gt;0")+COUNTIF('Data R2'!L746,"&gt;0")+COUNTIF('Data R2'!N746,"&gt;0")+COUNTIF('Data R2'!P746,"&gt;0")+COUNTIF('Data R2'!R746,"&gt;0")+COUNTIF('Data R2'!T746,"&gt;0")+COUNTIF('Data R2'!V746,"&gt;0")+COUNTIF('Data R2'!X746,"&gt;0"))</f>
        <v/>
      </c>
      <c r="J1742">
        <f>IF('Data R2'!C746="","",IF((COUNTIF('Data R2'!K746,"&gt;0")+COUNTIF('Data R2'!M746,"&gt;0")+COUNTIF('Data R2'!O746,"&gt;0")+COUNTIF('Data R2'!Q746,"&gt;0")+COUNTIF('Data R2'!S746,"&gt;0")+COUNTIF('Data R2'!U746,"&gt;0")+COUNTIF('Data R2'!W746,"&gt;0")+COUNTIF('Data R2'!Y746,"&gt;0"))&gt;0,1,0))</f>
        <v/>
      </c>
      <c r="M1742" t="inlineStr">
        <is>
          <t>Data R</t>
        </is>
      </c>
    </row>
    <row r="1743">
      <c r="A1743" t="inlineStr">
        <is>
          <t>Regional 2</t>
        </is>
      </c>
      <c r="B1743">
        <f>IF('Data R2'!C747="","",'Data R2'!B747)</f>
        <v/>
      </c>
      <c r="C1743">
        <f>IF('Data R2'!C747="","",'Data R2'!C747)</f>
        <v/>
      </c>
      <c r="D1743">
        <f>IF('Data R2'!C747="","",'Data R2'!D747)</f>
        <v/>
      </c>
      <c r="E1743">
        <f>IF('Data R2'!C747="","",'Data R2'!E747)</f>
        <v/>
      </c>
      <c r="F1743">
        <f>IF('Data R2'!C747="","",'Data R2'!F747)</f>
        <v/>
      </c>
      <c r="G1743">
        <f>IF('Data R2'!C747="","",'Data R2'!AD747)</f>
        <v/>
      </c>
      <c r="H1743">
        <f>IF('Data R2'!C747="","",'Data R2'!AC747)</f>
        <v/>
      </c>
      <c r="I1743">
        <f>IF('Data R2'!C747="","",COUNTIF('Data R2'!J747,"&gt;0")+COUNTIF('Data R2'!L747,"&gt;0")+COUNTIF('Data R2'!N747,"&gt;0")+COUNTIF('Data R2'!P747,"&gt;0")+COUNTIF('Data R2'!R747,"&gt;0")+COUNTIF('Data R2'!T747,"&gt;0")+COUNTIF('Data R2'!V747,"&gt;0")+COUNTIF('Data R2'!X747,"&gt;0"))</f>
        <v/>
      </c>
      <c r="J1743">
        <f>IF('Data R2'!C747="","",IF((COUNTIF('Data R2'!K747,"&gt;0")+COUNTIF('Data R2'!M747,"&gt;0")+COUNTIF('Data R2'!O747,"&gt;0")+COUNTIF('Data R2'!Q747,"&gt;0")+COUNTIF('Data R2'!S747,"&gt;0")+COUNTIF('Data R2'!U747,"&gt;0")+COUNTIF('Data R2'!W747,"&gt;0")+COUNTIF('Data R2'!Y747,"&gt;0"))&gt;0,1,0))</f>
        <v/>
      </c>
      <c r="M1743" t="inlineStr">
        <is>
          <t>Data R</t>
        </is>
      </c>
    </row>
    <row r="1744">
      <c r="A1744" t="inlineStr">
        <is>
          <t>Regional 2</t>
        </is>
      </c>
      <c r="B1744">
        <f>IF('Data R2'!C748="","",'Data R2'!B748)</f>
        <v/>
      </c>
      <c r="C1744">
        <f>IF('Data R2'!C748="","",'Data R2'!C748)</f>
        <v/>
      </c>
      <c r="D1744">
        <f>IF('Data R2'!C748="","",'Data R2'!D748)</f>
        <v/>
      </c>
      <c r="E1744">
        <f>IF('Data R2'!C748="","",'Data R2'!E748)</f>
        <v/>
      </c>
      <c r="F1744">
        <f>IF('Data R2'!C748="","",'Data R2'!F748)</f>
        <v/>
      </c>
      <c r="G1744">
        <f>IF('Data R2'!C748="","",'Data R2'!AD748)</f>
        <v/>
      </c>
      <c r="H1744">
        <f>IF('Data R2'!C748="","",'Data R2'!AC748)</f>
        <v/>
      </c>
      <c r="I1744">
        <f>IF('Data R2'!C748="","",COUNTIF('Data R2'!J748,"&gt;0")+COUNTIF('Data R2'!L748,"&gt;0")+COUNTIF('Data R2'!N748,"&gt;0")+COUNTIF('Data R2'!P748,"&gt;0")+COUNTIF('Data R2'!R748,"&gt;0")+COUNTIF('Data R2'!T748,"&gt;0")+COUNTIF('Data R2'!V748,"&gt;0")+COUNTIF('Data R2'!X748,"&gt;0"))</f>
        <v/>
      </c>
      <c r="J1744">
        <f>IF('Data R2'!C748="","",IF((COUNTIF('Data R2'!K748,"&gt;0")+COUNTIF('Data R2'!M748,"&gt;0")+COUNTIF('Data R2'!O748,"&gt;0")+COUNTIF('Data R2'!Q748,"&gt;0")+COUNTIF('Data R2'!S748,"&gt;0")+COUNTIF('Data R2'!U748,"&gt;0")+COUNTIF('Data R2'!W748,"&gt;0")+COUNTIF('Data R2'!Y748,"&gt;0"))&gt;0,1,0))</f>
        <v/>
      </c>
      <c r="M1744" t="inlineStr">
        <is>
          <t>Data R</t>
        </is>
      </c>
    </row>
    <row r="1745">
      <c r="A1745" t="inlineStr">
        <is>
          <t>Regional 2</t>
        </is>
      </c>
      <c r="B1745">
        <f>IF('Data R2'!C749="","",'Data R2'!B749)</f>
        <v/>
      </c>
      <c r="C1745">
        <f>IF('Data R2'!C749="","",'Data R2'!C749)</f>
        <v/>
      </c>
      <c r="D1745">
        <f>IF('Data R2'!C749="","",'Data R2'!D749)</f>
        <v/>
      </c>
      <c r="E1745">
        <f>IF('Data R2'!C749="","",'Data R2'!E749)</f>
        <v/>
      </c>
      <c r="F1745">
        <f>IF('Data R2'!C749="","",'Data R2'!F749)</f>
        <v/>
      </c>
      <c r="G1745">
        <f>IF('Data R2'!C749="","",'Data R2'!AD749)</f>
        <v/>
      </c>
      <c r="H1745">
        <f>IF('Data R2'!C749="","",'Data R2'!AC749)</f>
        <v/>
      </c>
      <c r="I1745">
        <f>IF('Data R2'!C749="","",COUNTIF('Data R2'!J749,"&gt;0")+COUNTIF('Data R2'!L749,"&gt;0")+COUNTIF('Data R2'!N749,"&gt;0")+COUNTIF('Data R2'!P749,"&gt;0")+COUNTIF('Data R2'!R749,"&gt;0")+COUNTIF('Data R2'!T749,"&gt;0")+COUNTIF('Data R2'!V749,"&gt;0")+COUNTIF('Data R2'!X749,"&gt;0"))</f>
        <v/>
      </c>
      <c r="J1745">
        <f>IF('Data R2'!C749="","",IF((COUNTIF('Data R2'!K749,"&gt;0")+COUNTIF('Data R2'!M749,"&gt;0")+COUNTIF('Data R2'!O749,"&gt;0")+COUNTIF('Data R2'!Q749,"&gt;0")+COUNTIF('Data R2'!S749,"&gt;0")+COUNTIF('Data R2'!U749,"&gt;0")+COUNTIF('Data R2'!W749,"&gt;0")+COUNTIF('Data R2'!Y749,"&gt;0"))&gt;0,1,0))</f>
        <v/>
      </c>
      <c r="M1745" t="inlineStr">
        <is>
          <t>Data R</t>
        </is>
      </c>
    </row>
    <row r="1746">
      <c r="A1746" t="inlineStr">
        <is>
          <t>Regional 2</t>
        </is>
      </c>
      <c r="B1746">
        <f>IF('Data R2'!C750="","",'Data R2'!B750)</f>
        <v/>
      </c>
      <c r="C1746">
        <f>IF('Data R2'!C750="","",'Data R2'!C750)</f>
        <v/>
      </c>
      <c r="D1746">
        <f>IF('Data R2'!C750="","",'Data R2'!D750)</f>
        <v/>
      </c>
      <c r="E1746">
        <f>IF('Data R2'!C750="","",'Data R2'!E750)</f>
        <v/>
      </c>
      <c r="F1746">
        <f>IF('Data R2'!C750="","",'Data R2'!F750)</f>
        <v/>
      </c>
      <c r="G1746">
        <f>IF('Data R2'!C750="","",'Data R2'!AD750)</f>
        <v/>
      </c>
      <c r="H1746">
        <f>IF('Data R2'!C750="","",'Data R2'!AC750)</f>
        <v/>
      </c>
      <c r="I1746">
        <f>IF('Data R2'!C750="","",COUNTIF('Data R2'!J750,"&gt;0")+COUNTIF('Data R2'!L750,"&gt;0")+COUNTIF('Data R2'!N750,"&gt;0")+COUNTIF('Data R2'!P750,"&gt;0")+COUNTIF('Data R2'!R750,"&gt;0")+COUNTIF('Data R2'!T750,"&gt;0")+COUNTIF('Data R2'!V750,"&gt;0")+COUNTIF('Data R2'!X750,"&gt;0"))</f>
        <v/>
      </c>
      <c r="J1746">
        <f>IF('Data R2'!C750="","",IF((COUNTIF('Data R2'!K750,"&gt;0")+COUNTIF('Data R2'!M750,"&gt;0")+COUNTIF('Data R2'!O750,"&gt;0")+COUNTIF('Data R2'!Q750,"&gt;0")+COUNTIF('Data R2'!S750,"&gt;0")+COUNTIF('Data R2'!U750,"&gt;0")+COUNTIF('Data R2'!W750,"&gt;0")+COUNTIF('Data R2'!Y750,"&gt;0"))&gt;0,1,0))</f>
        <v/>
      </c>
      <c r="M1746" t="inlineStr">
        <is>
          <t>Data R</t>
        </is>
      </c>
    </row>
    <row r="1747">
      <c r="A1747" t="inlineStr">
        <is>
          <t>Regional 2</t>
        </is>
      </c>
      <c r="B1747">
        <f>IF('Data R2'!C751="","",'Data R2'!B751)</f>
        <v/>
      </c>
      <c r="C1747">
        <f>IF('Data R2'!C751="","",'Data R2'!C751)</f>
        <v/>
      </c>
      <c r="D1747">
        <f>IF('Data R2'!C751="","",'Data R2'!D751)</f>
        <v/>
      </c>
      <c r="E1747">
        <f>IF('Data R2'!C751="","",'Data R2'!E751)</f>
        <v/>
      </c>
      <c r="F1747">
        <f>IF('Data R2'!C751="","",'Data R2'!F751)</f>
        <v/>
      </c>
      <c r="G1747">
        <f>IF('Data R2'!C751="","",'Data R2'!AD751)</f>
        <v/>
      </c>
      <c r="H1747">
        <f>IF('Data R2'!C751="","",'Data R2'!AC751)</f>
        <v/>
      </c>
      <c r="I1747">
        <f>IF('Data R2'!C751="","",COUNTIF('Data R2'!J751,"&gt;0")+COUNTIF('Data R2'!L751,"&gt;0")+COUNTIF('Data R2'!N751,"&gt;0")+COUNTIF('Data R2'!P751,"&gt;0")+COUNTIF('Data R2'!R751,"&gt;0")+COUNTIF('Data R2'!T751,"&gt;0")+COUNTIF('Data R2'!V751,"&gt;0")+COUNTIF('Data R2'!X751,"&gt;0"))</f>
        <v/>
      </c>
      <c r="J1747">
        <f>IF('Data R2'!C751="","",IF((COUNTIF('Data R2'!K751,"&gt;0")+COUNTIF('Data R2'!M751,"&gt;0")+COUNTIF('Data R2'!O751,"&gt;0")+COUNTIF('Data R2'!Q751,"&gt;0")+COUNTIF('Data R2'!S751,"&gt;0")+COUNTIF('Data R2'!U751,"&gt;0")+COUNTIF('Data R2'!W751,"&gt;0")+COUNTIF('Data R2'!Y751,"&gt;0"))&gt;0,1,0))</f>
        <v/>
      </c>
      <c r="M1747" t="inlineStr">
        <is>
          <t>Data R</t>
        </is>
      </c>
    </row>
    <row r="1748">
      <c r="A1748" t="inlineStr">
        <is>
          <t>Regional 2</t>
        </is>
      </c>
      <c r="B1748">
        <f>IF('Data R2'!C752="","",'Data R2'!B752)</f>
        <v/>
      </c>
      <c r="C1748">
        <f>IF('Data R2'!C752="","",'Data R2'!C752)</f>
        <v/>
      </c>
      <c r="D1748">
        <f>IF('Data R2'!C752="","",'Data R2'!D752)</f>
        <v/>
      </c>
      <c r="E1748">
        <f>IF('Data R2'!C752="","",'Data R2'!E752)</f>
        <v/>
      </c>
      <c r="F1748">
        <f>IF('Data R2'!C752="","",'Data R2'!F752)</f>
        <v/>
      </c>
      <c r="G1748">
        <f>IF('Data R2'!C752="","",'Data R2'!AD752)</f>
        <v/>
      </c>
      <c r="H1748">
        <f>IF('Data R2'!C752="","",'Data R2'!AC752)</f>
        <v/>
      </c>
      <c r="I1748">
        <f>IF('Data R2'!C752="","",COUNTIF('Data R2'!J752,"&gt;0")+COUNTIF('Data R2'!L752,"&gt;0")+COUNTIF('Data R2'!N752,"&gt;0")+COUNTIF('Data R2'!P752,"&gt;0")+COUNTIF('Data R2'!R752,"&gt;0")+COUNTIF('Data R2'!T752,"&gt;0")+COUNTIF('Data R2'!V752,"&gt;0")+COUNTIF('Data R2'!X752,"&gt;0"))</f>
        <v/>
      </c>
      <c r="J1748">
        <f>IF('Data R2'!C752="","",IF((COUNTIF('Data R2'!K752,"&gt;0")+COUNTIF('Data R2'!M752,"&gt;0")+COUNTIF('Data R2'!O752,"&gt;0")+COUNTIF('Data R2'!Q752,"&gt;0")+COUNTIF('Data R2'!S752,"&gt;0")+COUNTIF('Data R2'!U752,"&gt;0")+COUNTIF('Data R2'!W752,"&gt;0")+COUNTIF('Data R2'!Y752,"&gt;0"))&gt;0,1,0))</f>
        <v/>
      </c>
      <c r="M1748" t="inlineStr">
        <is>
          <t>Data R</t>
        </is>
      </c>
    </row>
    <row r="1749">
      <c r="A1749" t="inlineStr">
        <is>
          <t>Regional 2</t>
        </is>
      </c>
      <c r="B1749">
        <f>IF('Data R2'!C753="","",'Data R2'!B753)</f>
        <v/>
      </c>
      <c r="C1749">
        <f>IF('Data R2'!C753="","",'Data R2'!C753)</f>
        <v/>
      </c>
      <c r="D1749">
        <f>IF('Data R2'!C753="","",'Data R2'!D753)</f>
        <v/>
      </c>
      <c r="E1749">
        <f>IF('Data R2'!C753="","",'Data R2'!E753)</f>
        <v/>
      </c>
      <c r="F1749">
        <f>IF('Data R2'!C753="","",'Data R2'!F753)</f>
        <v/>
      </c>
      <c r="G1749">
        <f>IF('Data R2'!C753="","",'Data R2'!AD753)</f>
        <v/>
      </c>
      <c r="H1749">
        <f>IF('Data R2'!C753="","",'Data R2'!AC753)</f>
        <v/>
      </c>
      <c r="I1749">
        <f>IF('Data R2'!C753="","",COUNTIF('Data R2'!J753,"&gt;0")+COUNTIF('Data R2'!L753,"&gt;0")+COUNTIF('Data R2'!N753,"&gt;0")+COUNTIF('Data R2'!P753,"&gt;0")+COUNTIF('Data R2'!R753,"&gt;0")+COUNTIF('Data R2'!T753,"&gt;0")+COUNTIF('Data R2'!V753,"&gt;0")+COUNTIF('Data R2'!X753,"&gt;0"))</f>
        <v/>
      </c>
      <c r="J1749">
        <f>IF('Data R2'!C753="","",IF((COUNTIF('Data R2'!K753,"&gt;0")+COUNTIF('Data R2'!M753,"&gt;0")+COUNTIF('Data R2'!O753,"&gt;0")+COUNTIF('Data R2'!Q753,"&gt;0")+COUNTIF('Data R2'!S753,"&gt;0")+COUNTIF('Data R2'!U753,"&gt;0")+COUNTIF('Data R2'!W753,"&gt;0")+COUNTIF('Data R2'!Y753,"&gt;0"))&gt;0,1,0))</f>
        <v/>
      </c>
      <c r="M1749" t="inlineStr">
        <is>
          <t>Data R</t>
        </is>
      </c>
    </row>
    <row r="1750">
      <c r="A1750" t="inlineStr">
        <is>
          <t>Regional 2</t>
        </is>
      </c>
      <c r="B1750">
        <f>IF('Data R2'!C754="","",'Data R2'!B754)</f>
        <v/>
      </c>
      <c r="C1750">
        <f>IF('Data R2'!C754="","",'Data R2'!C754)</f>
        <v/>
      </c>
      <c r="D1750">
        <f>IF('Data R2'!C754="","",'Data R2'!D754)</f>
        <v/>
      </c>
      <c r="E1750">
        <f>IF('Data R2'!C754="","",'Data R2'!E754)</f>
        <v/>
      </c>
      <c r="F1750">
        <f>IF('Data R2'!C754="","",'Data R2'!F754)</f>
        <v/>
      </c>
      <c r="G1750">
        <f>IF('Data R2'!C754="","",'Data R2'!AD754)</f>
        <v/>
      </c>
      <c r="H1750">
        <f>IF('Data R2'!C754="","",'Data R2'!AC754)</f>
        <v/>
      </c>
      <c r="I1750">
        <f>IF('Data R2'!C754="","",COUNTIF('Data R2'!J754,"&gt;0")+COUNTIF('Data R2'!L754,"&gt;0")+COUNTIF('Data R2'!N754,"&gt;0")+COUNTIF('Data R2'!P754,"&gt;0")+COUNTIF('Data R2'!R754,"&gt;0")+COUNTIF('Data R2'!T754,"&gt;0")+COUNTIF('Data R2'!V754,"&gt;0")+COUNTIF('Data R2'!X754,"&gt;0"))</f>
        <v/>
      </c>
      <c r="J1750">
        <f>IF('Data R2'!C754="","",IF((COUNTIF('Data R2'!K754,"&gt;0")+COUNTIF('Data R2'!M754,"&gt;0")+COUNTIF('Data R2'!O754,"&gt;0")+COUNTIF('Data R2'!Q754,"&gt;0")+COUNTIF('Data R2'!S754,"&gt;0")+COUNTIF('Data R2'!U754,"&gt;0")+COUNTIF('Data R2'!W754,"&gt;0")+COUNTIF('Data R2'!Y754,"&gt;0"))&gt;0,1,0))</f>
        <v/>
      </c>
      <c r="M1750" t="inlineStr">
        <is>
          <t>Data R</t>
        </is>
      </c>
    </row>
    <row r="1751">
      <c r="A1751" t="inlineStr">
        <is>
          <t>Regional 2</t>
        </is>
      </c>
      <c r="B1751">
        <f>IF('Data R2'!C755="","",'Data R2'!B755)</f>
        <v/>
      </c>
      <c r="C1751">
        <f>IF('Data R2'!C755="","",'Data R2'!C755)</f>
        <v/>
      </c>
      <c r="D1751">
        <f>IF('Data R2'!C755="","",'Data R2'!D755)</f>
        <v/>
      </c>
      <c r="E1751">
        <f>IF('Data R2'!C755="","",'Data R2'!E755)</f>
        <v/>
      </c>
      <c r="F1751">
        <f>IF('Data R2'!C755="","",'Data R2'!F755)</f>
        <v/>
      </c>
      <c r="G1751">
        <f>IF('Data R2'!C755="","",'Data R2'!AD755)</f>
        <v/>
      </c>
      <c r="H1751">
        <f>IF('Data R2'!C755="","",'Data R2'!AC755)</f>
        <v/>
      </c>
      <c r="I1751">
        <f>IF('Data R2'!C755="","",COUNTIF('Data R2'!J755,"&gt;0")+COUNTIF('Data R2'!L755,"&gt;0")+COUNTIF('Data R2'!N755,"&gt;0")+COUNTIF('Data R2'!P755,"&gt;0")+COUNTIF('Data R2'!R755,"&gt;0")+COUNTIF('Data R2'!T755,"&gt;0")+COUNTIF('Data R2'!V755,"&gt;0")+COUNTIF('Data R2'!X755,"&gt;0"))</f>
        <v/>
      </c>
      <c r="J1751">
        <f>IF('Data R2'!C755="","",IF((COUNTIF('Data R2'!K755,"&gt;0")+COUNTIF('Data R2'!M755,"&gt;0")+COUNTIF('Data R2'!O755,"&gt;0")+COUNTIF('Data R2'!Q755,"&gt;0")+COUNTIF('Data R2'!S755,"&gt;0")+COUNTIF('Data R2'!U755,"&gt;0")+COUNTIF('Data R2'!W755,"&gt;0")+COUNTIF('Data R2'!Y755,"&gt;0"))&gt;0,1,0))</f>
        <v/>
      </c>
      <c r="M1751" t="inlineStr">
        <is>
          <t>Data R</t>
        </is>
      </c>
    </row>
    <row r="1752">
      <c r="A1752" t="inlineStr">
        <is>
          <t>Regional 2</t>
        </is>
      </c>
      <c r="B1752">
        <f>IF('Data R2'!C756="","",'Data R2'!B756)</f>
        <v/>
      </c>
      <c r="C1752">
        <f>IF('Data R2'!C756="","",'Data R2'!C756)</f>
        <v/>
      </c>
      <c r="D1752">
        <f>IF('Data R2'!C756="","",'Data R2'!D756)</f>
        <v/>
      </c>
      <c r="E1752">
        <f>IF('Data R2'!C756="","",'Data R2'!E756)</f>
        <v/>
      </c>
      <c r="F1752">
        <f>IF('Data R2'!C756="","",'Data R2'!F756)</f>
        <v/>
      </c>
      <c r="G1752">
        <f>IF('Data R2'!C756="","",'Data R2'!AD756)</f>
        <v/>
      </c>
      <c r="H1752">
        <f>IF('Data R2'!C756="","",'Data R2'!AC756)</f>
        <v/>
      </c>
      <c r="I1752">
        <f>IF('Data R2'!C756="","",COUNTIF('Data R2'!J756,"&gt;0")+COUNTIF('Data R2'!L756,"&gt;0")+COUNTIF('Data R2'!N756,"&gt;0")+COUNTIF('Data R2'!P756,"&gt;0")+COUNTIF('Data R2'!R756,"&gt;0")+COUNTIF('Data R2'!T756,"&gt;0")+COUNTIF('Data R2'!V756,"&gt;0")+COUNTIF('Data R2'!X756,"&gt;0"))</f>
        <v/>
      </c>
      <c r="J1752">
        <f>IF('Data R2'!C756="","",IF((COUNTIF('Data R2'!K756,"&gt;0")+COUNTIF('Data R2'!M756,"&gt;0")+COUNTIF('Data R2'!O756,"&gt;0")+COUNTIF('Data R2'!Q756,"&gt;0")+COUNTIF('Data R2'!S756,"&gt;0")+COUNTIF('Data R2'!U756,"&gt;0")+COUNTIF('Data R2'!W756,"&gt;0")+COUNTIF('Data R2'!Y756,"&gt;0"))&gt;0,1,0))</f>
        <v/>
      </c>
      <c r="M1752" t="inlineStr">
        <is>
          <t>Data R</t>
        </is>
      </c>
    </row>
    <row r="1753">
      <c r="A1753" t="inlineStr">
        <is>
          <t>Regional 2</t>
        </is>
      </c>
      <c r="B1753">
        <f>IF('Data R2'!C757="","",'Data R2'!B757)</f>
        <v/>
      </c>
      <c r="C1753">
        <f>IF('Data R2'!C757="","",'Data R2'!C757)</f>
        <v/>
      </c>
      <c r="D1753">
        <f>IF('Data R2'!C757="","",'Data R2'!D757)</f>
        <v/>
      </c>
      <c r="E1753">
        <f>IF('Data R2'!C757="","",'Data R2'!E757)</f>
        <v/>
      </c>
      <c r="F1753">
        <f>IF('Data R2'!C757="","",'Data R2'!F757)</f>
        <v/>
      </c>
      <c r="G1753">
        <f>IF('Data R2'!C757="","",'Data R2'!AD757)</f>
        <v/>
      </c>
      <c r="H1753">
        <f>IF('Data R2'!C757="","",'Data R2'!AC757)</f>
        <v/>
      </c>
      <c r="I1753">
        <f>IF('Data R2'!C757="","",COUNTIF('Data R2'!J757,"&gt;0")+COUNTIF('Data R2'!L757,"&gt;0")+COUNTIF('Data R2'!N757,"&gt;0")+COUNTIF('Data R2'!P757,"&gt;0")+COUNTIF('Data R2'!R757,"&gt;0")+COUNTIF('Data R2'!T757,"&gt;0")+COUNTIF('Data R2'!V757,"&gt;0")+COUNTIF('Data R2'!X757,"&gt;0"))</f>
        <v/>
      </c>
      <c r="J1753">
        <f>IF('Data R2'!C757="","",IF((COUNTIF('Data R2'!K757,"&gt;0")+COUNTIF('Data R2'!M757,"&gt;0")+COUNTIF('Data R2'!O757,"&gt;0")+COUNTIF('Data R2'!Q757,"&gt;0")+COUNTIF('Data R2'!S757,"&gt;0")+COUNTIF('Data R2'!U757,"&gt;0")+COUNTIF('Data R2'!W757,"&gt;0")+COUNTIF('Data R2'!Y757,"&gt;0"))&gt;0,1,0))</f>
        <v/>
      </c>
      <c r="M1753" t="inlineStr">
        <is>
          <t>Data R</t>
        </is>
      </c>
    </row>
    <row r="1754">
      <c r="A1754" t="inlineStr">
        <is>
          <t>Regional 2</t>
        </is>
      </c>
      <c r="B1754">
        <f>IF('Data R2'!C758="","",'Data R2'!B758)</f>
        <v/>
      </c>
      <c r="C1754">
        <f>IF('Data R2'!C758="","",'Data R2'!C758)</f>
        <v/>
      </c>
      <c r="D1754">
        <f>IF('Data R2'!C758="","",'Data R2'!D758)</f>
        <v/>
      </c>
      <c r="E1754">
        <f>IF('Data R2'!C758="","",'Data R2'!E758)</f>
        <v/>
      </c>
      <c r="F1754">
        <f>IF('Data R2'!C758="","",'Data R2'!F758)</f>
        <v/>
      </c>
      <c r="G1754">
        <f>IF('Data R2'!C758="","",'Data R2'!AD758)</f>
        <v/>
      </c>
      <c r="H1754">
        <f>IF('Data R2'!C758="","",'Data R2'!AC758)</f>
        <v/>
      </c>
      <c r="I1754">
        <f>IF('Data R2'!C758="","",COUNTIF('Data R2'!J758,"&gt;0")+COUNTIF('Data R2'!L758,"&gt;0")+COUNTIF('Data R2'!N758,"&gt;0")+COUNTIF('Data R2'!P758,"&gt;0")+COUNTIF('Data R2'!R758,"&gt;0")+COUNTIF('Data R2'!T758,"&gt;0")+COUNTIF('Data R2'!V758,"&gt;0")+COUNTIF('Data R2'!X758,"&gt;0"))</f>
        <v/>
      </c>
      <c r="J1754">
        <f>IF('Data R2'!C758="","",IF((COUNTIF('Data R2'!K758,"&gt;0")+COUNTIF('Data R2'!M758,"&gt;0")+COUNTIF('Data R2'!O758,"&gt;0")+COUNTIF('Data R2'!Q758,"&gt;0")+COUNTIF('Data R2'!S758,"&gt;0")+COUNTIF('Data R2'!U758,"&gt;0")+COUNTIF('Data R2'!W758,"&gt;0")+COUNTIF('Data R2'!Y758,"&gt;0"))&gt;0,1,0))</f>
        <v/>
      </c>
      <c r="M1754" t="inlineStr">
        <is>
          <t>Data R</t>
        </is>
      </c>
    </row>
    <row r="1755">
      <c r="A1755" t="inlineStr">
        <is>
          <t>Regional 2</t>
        </is>
      </c>
      <c r="B1755">
        <f>IF('Data R2'!C759="","",'Data R2'!B759)</f>
        <v/>
      </c>
      <c r="C1755">
        <f>IF('Data R2'!C759="","",'Data R2'!C759)</f>
        <v/>
      </c>
      <c r="D1755">
        <f>IF('Data R2'!C759="","",'Data R2'!D759)</f>
        <v/>
      </c>
      <c r="E1755">
        <f>IF('Data R2'!C759="","",'Data R2'!E759)</f>
        <v/>
      </c>
      <c r="F1755">
        <f>IF('Data R2'!C759="","",'Data R2'!F759)</f>
        <v/>
      </c>
      <c r="G1755">
        <f>IF('Data R2'!C759="","",'Data R2'!AD759)</f>
        <v/>
      </c>
      <c r="H1755">
        <f>IF('Data R2'!C759="","",'Data R2'!AC759)</f>
        <v/>
      </c>
      <c r="I1755">
        <f>IF('Data R2'!C759="","",COUNTIF('Data R2'!J759,"&gt;0")+COUNTIF('Data R2'!L759,"&gt;0")+COUNTIF('Data R2'!N759,"&gt;0")+COUNTIF('Data R2'!P759,"&gt;0")+COUNTIF('Data R2'!R759,"&gt;0")+COUNTIF('Data R2'!T759,"&gt;0")+COUNTIF('Data R2'!V759,"&gt;0")+COUNTIF('Data R2'!X759,"&gt;0"))</f>
        <v/>
      </c>
      <c r="J1755">
        <f>IF('Data R2'!C759="","",IF((COUNTIF('Data R2'!K759,"&gt;0")+COUNTIF('Data R2'!M759,"&gt;0")+COUNTIF('Data R2'!O759,"&gt;0")+COUNTIF('Data R2'!Q759,"&gt;0")+COUNTIF('Data R2'!S759,"&gt;0")+COUNTIF('Data R2'!U759,"&gt;0")+COUNTIF('Data R2'!W759,"&gt;0")+COUNTIF('Data R2'!Y759,"&gt;0"))&gt;0,1,0))</f>
        <v/>
      </c>
      <c r="M1755" t="inlineStr">
        <is>
          <t>Data R</t>
        </is>
      </c>
    </row>
    <row r="1756">
      <c r="A1756" t="inlineStr">
        <is>
          <t>Regional 2</t>
        </is>
      </c>
      <c r="B1756">
        <f>IF('Data R2'!C760="","",'Data R2'!B760)</f>
        <v/>
      </c>
      <c r="C1756">
        <f>IF('Data R2'!C760="","",'Data R2'!C760)</f>
        <v/>
      </c>
      <c r="D1756">
        <f>IF('Data R2'!C760="","",'Data R2'!D760)</f>
        <v/>
      </c>
      <c r="E1756">
        <f>IF('Data R2'!C760="","",'Data R2'!E760)</f>
        <v/>
      </c>
      <c r="F1756">
        <f>IF('Data R2'!C760="","",'Data R2'!F760)</f>
        <v/>
      </c>
      <c r="G1756">
        <f>IF('Data R2'!C760="","",'Data R2'!AD760)</f>
        <v/>
      </c>
      <c r="H1756">
        <f>IF('Data R2'!C760="","",'Data R2'!AC760)</f>
        <v/>
      </c>
      <c r="I1756">
        <f>IF('Data R2'!C760="","",COUNTIF('Data R2'!J760,"&gt;0")+COUNTIF('Data R2'!L760,"&gt;0")+COUNTIF('Data R2'!N760,"&gt;0")+COUNTIF('Data R2'!P760,"&gt;0")+COUNTIF('Data R2'!R760,"&gt;0")+COUNTIF('Data R2'!T760,"&gt;0")+COUNTIF('Data R2'!V760,"&gt;0")+COUNTIF('Data R2'!X760,"&gt;0"))</f>
        <v/>
      </c>
      <c r="J1756">
        <f>IF('Data R2'!C760="","",IF((COUNTIF('Data R2'!K760,"&gt;0")+COUNTIF('Data R2'!M760,"&gt;0")+COUNTIF('Data R2'!O760,"&gt;0")+COUNTIF('Data R2'!Q760,"&gt;0")+COUNTIF('Data R2'!S760,"&gt;0")+COUNTIF('Data R2'!U760,"&gt;0")+COUNTIF('Data R2'!W760,"&gt;0")+COUNTIF('Data R2'!Y760,"&gt;0"))&gt;0,1,0))</f>
        <v/>
      </c>
      <c r="M1756" t="inlineStr">
        <is>
          <t>Data R</t>
        </is>
      </c>
    </row>
    <row r="1757">
      <c r="A1757" t="inlineStr">
        <is>
          <t>Regional 2</t>
        </is>
      </c>
      <c r="B1757">
        <f>IF('Data R2'!C761="","",'Data R2'!B761)</f>
        <v/>
      </c>
      <c r="C1757">
        <f>IF('Data R2'!C761="","",'Data R2'!C761)</f>
        <v/>
      </c>
      <c r="D1757">
        <f>IF('Data R2'!C761="","",'Data R2'!D761)</f>
        <v/>
      </c>
      <c r="E1757">
        <f>IF('Data R2'!C761="","",'Data R2'!E761)</f>
        <v/>
      </c>
      <c r="F1757">
        <f>IF('Data R2'!C761="","",'Data R2'!F761)</f>
        <v/>
      </c>
      <c r="G1757">
        <f>IF('Data R2'!C761="","",'Data R2'!AD761)</f>
        <v/>
      </c>
      <c r="H1757">
        <f>IF('Data R2'!C761="","",'Data R2'!AC761)</f>
        <v/>
      </c>
      <c r="I1757">
        <f>IF('Data R2'!C761="","",COUNTIF('Data R2'!J761,"&gt;0")+COUNTIF('Data R2'!L761,"&gt;0")+COUNTIF('Data R2'!N761,"&gt;0")+COUNTIF('Data R2'!P761,"&gt;0")+COUNTIF('Data R2'!R761,"&gt;0")+COUNTIF('Data R2'!T761,"&gt;0")+COUNTIF('Data R2'!V761,"&gt;0")+COUNTIF('Data R2'!X761,"&gt;0"))</f>
        <v/>
      </c>
      <c r="J1757">
        <f>IF('Data R2'!C761="","",IF((COUNTIF('Data R2'!K761,"&gt;0")+COUNTIF('Data R2'!M761,"&gt;0")+COUNTIF('Data R2'!O761,"&gt;0")+COUNTIF('Data R2'!Q761,"&gt;0")+COUNTIF('Data R2'!S761,"&gt;0")+COUNTIF('Data R2'!U761,"&gt;0")+COUNTIF('Data R2'!W761,"&gt;0")+COUNTIF('Data R2'!Y761,"&gt;0"))&gt;0,1,0))</f>
        <v/>
      </c>
      <c r="M1757" t="inlineStr">
        <is>
          <t>Data R</t>
        </is>
      </c>
    </row>
    <row r="1758">
      <c r="A1758" t="inlineStr">
        <is>
          <t>Regional 2</t>
        </is>
      </c>
      <c r="B1758">
        <f>IF('Data R2'!C762="","",'Data R2'!B762)</f>
        <v/>
      </c>
      <c r="C1758">
        <f>IF('Data R2'!C762="","",'Data R2'!C762)</f>
        <v/>
      </c>
      <c r="D1758">
        <f>IF('Data R2'!C762="","",'Data R2'!D762)</f>
        <v/>
      </c>
      <c r="E1758">
        <f>IF('Data R2'!C762="","",'Data R2'!E762)</f>
        <v/>
      </c>
      <c r="F1758">
        <f>IF('Data R2'!C762="","",'Data R2'!F762)</f>
        <v/>
      </c>
      <c r="G1758">
        <f>IF('Data R2'!C762="","",'Data R2'!AD762)</f>
        <v/>
      </c>
      <c r="H1758">
        <f>IF('Data R2'!C762="","",'Data R2'!AC762)</f>
        <v/>
      </c>
      <c r="I1758">
        <f>IF('Data R2'!C762="","",COUNTIF('Data R2'!J762,"&gt;0")+COUNTIF('Data R2'!L762,"&gt;0")+COUNTIF('Data R2'!N762,"&gt;0")+COUNTIF('Data R2'!P762,"&gt;0")+COUNTIF('Data R2'!R762,"&gt;0")+COUNTIF('Data R2'!T762,"&gt;0")+COUNTIF('Data R2'!V762,"&gt;0")+COUNTIF('Data R2'!X762,"&gt;0"))</f>
        <v/>
      </c>
      <c r="J1758">
        <f>IF('Data R2'!C762="","",IF((COUNTIF('Data R2'!K762,"&gt;0")+COUNTIF('Data R2'!M762,"&gt;0")+COUNTIF('Data R2'!O762,"&gt;0")+COUNTIF('Data R2'!Q762,"&gt;0")+COUNTIF('Data R2'!S762,"&gt;0")+COUNTIF('Data R2'!U762,"&gt;0")+COUNTIF('Data R2'!W762,"&gt;0")+COUNTIF('Data R2'!Y762,"&gt;0"))&gt;0,1,0))</f>
        <v/>
      </c>
      <c r="M1758" t="inlineStr">
        <is>
          <t>Data R</t>
        </is>
      </c>
    </row>
    <row r="1759">
      <c r="A1759" t="inlineStr">
        <is>
          <t>Regional 2</t>
        </is>
      </c>
      <c r="B1759">
        <f>IF('Data R2'!C763="","",'Data R2'!B763)</f>
        <v/>
      </c>
      <c r="C1759">
        <f>IF('Data R2'!C763="","",'Data R2'!C763)</f>
        <v/>
      </c>
      <c r="D1759">
        <f>IF('Data R2'!C763="","",'Data R2'!D763)</f>
        <v/>
      </c>
      <c r="E1759">
        <f>IF('Data R2'!C763="","",'Data R2'!E763)</f>
        <v/>
      </c>
      <c r="F1759">
        <f>IF('Data R2'!C763="","",'Data R2'!F763)</f>
        <v/>
      </c>
      <c r="G1759">
        <f>IF('Data R2'!C763="","",'Data R2'!AD763)</f>
        <v/>
      </c>
      <c r="H1759">
        <f>IF('Data R2'!C763="","",'Data R2'!AC763)</f>
        <v/>
      </c>
      <c r="I1759">
        <f>IF('Data R2'!C763="","",COUNTIF('Data R2'!J763,"&gt;0")+COUNTIF('Data R2'!L763,"&gt;0")+COUNTIF('Data R2'!N763,"&gt;0")+COUNTIF('Data R2'!P763,"&gt;0")+COUNTIF('Data R2'!R763,"&gt;0")+COUNTIF('Data R2'!T763,"&gt;0")+COUNTIF('Data R2'!V763,"&gt;0")+COUNTIF('Data R2'!X763,"&gt;0"))</f>
        <v/>
      </c>
      <c r="J1759">
        <f>IF('Data R2'!C763="","",IF((COUNTIF('Data R2'!K763,"&gt;0")+COUNTIF('Data R2'!M763,"&gt;0")+COUNTIF('Data R2'!O763,"&gt;0")+COUNTIF('Data R2'!Q763,"&gt;0")+COUNTIF('Data R2'!S763,"&gt;0")+COUNTIF('Data R2'!U763,"&gt;0")+COUNTIF('Data R2'!W763,"&gt;0")+COUNTIF('Data R2'!Y763,"&gt;0"))&gt;0,1,0))</f>
        <v/>
      </c>
      <c r="M1759" t="inlineStr">
        <is>
          <t>Data R</t>
        </is>
      </c>
    </row>
    <row r="1760">
      <c r="A1760" t="inlineStr">
        <is>
          <t>Regional 2</t>
        </is>
      </c>
      <c r="B1760">
        <f>IF('Data R2'!C764="","",'Data R2'!B764)</f>
        <v/>
      </c>
      <c r="C1760">
        <f>IF('Data R2'!C764="","",'Data R2'!C764)</f>
        <v/>
      </c>
      <c r="D1760">
        <f>IF('Data R2'!C764="","",'Data R2'!D764)</f>
        <v/>
      </c>
      <c r="E1760">
        <f>IF('Data R2'!C764="","",'Data R2'!E764)</f>
        <v/>
      </c>
      <c r="F1760">
        <f>IF('Data R2'!C764="","",'Data R2'!F764)</f>
        <v/>
      </c>
      <c r="G1760">
        <f>IF('Data R2'!C764="","",'Data R2'!AD764)</f>
        <v/>
      </c>
      <c r="H1760">
        <f>IF('Data R2'!C764="","",'Data R2'!AC764)</f>
        <v/>
      </c>
      <c r="I1760">
        <f>IF('Data R2'!C764="","",COUNTIF('Data R2'!J764,"&gt;0")+COUNTIF('Data R2'!L764,"&gt;0")+COUNTIF('Data R2'!N764,"&gt;0")+COUNTIF('Data R2'!P764,"&gt;0")+COUNTIF('Data R2'!R764,"&gt;0")+COUNTIF('Data R2'!T764,"&gt;0")+COUNTIF('Data R2'!V764,"&gt;0")+COUNTIF('Data R2'!X764,"&gt;0"))</f>
        <v/>
      </c>
      <c r="J1760">
        <f>IF('Data R2'!C764="","",IF((COUNTIF('Data R2'!K764,"&gt;0")+COUNTIF('Data R2'!M764,"&gt;0")+COUNTIF('Data R2'!O764,"&gt;0")+COUNTIF('Data R2'!Q764,"&gt;0")+COUNTIF('Data R2'!S764,"&gt;0")+COUNTIF('Data R2'!U764,"&gt;0")+COUNTIF('Data R2'!W764,"&gt;0")+COUNTIF('Data R2'!Y764,"&gt;0"))&gt;0,1,0))</f>
        <v/>
      </c>
      <c r="M1760" t="inlineStr">
        <is>
          <t>Data R</t>
        </is>
      </c>
    </row>
    <row r="1761">
      <c r="A1761" t="inlineStr">
        <is>
          <t>Regional 2</t>
        </is>
      </c>
      <c r="B1761">
        <f>IF('Data R2'!C765="","",'Data R2'!B765)</f>
        <v/>
      </c>
      <c r="C1761">
        <f>IF('Data R2'!C765="","",'Data R2'!C765)</f>
        <v/>
      </c>
      <c r="D1761">
        <f>IF('Data R2'!C765="","",'Data R2'!D765)</f>
        <v/>
      </c>
      <c r="E1761">
        <f>IF('Data R2'!C765="","",'Data R2'!E765)</f>
        <v/>
      </c>
      <c r="F1761">
        <f>IF('Data R2'!C765="","",'Data R2'!F765)</f>
        <v/>
      </c>
      <c r="G1761">
        <f>IF('Data R2'!C765="","",'Data R2'!AD765)</f>
        <v/>
      </c>
      <c r="H1761">
        <f>IF('Data R2'!C765="","",'Data R2'!AC765)</f>
        <v/>
      </c>
      <c r="I1761">
        <f>IF('Data R2'!C765="","",COUNTIF('Data R2'!J765,"&gt;0")+COUNTIF('Data R2'!L765,"&gt;0")+COUNTIF('Data R2'!N765,"&gt;0")+COUNTIF('Data R2'!P765,"&gt;0")+COUNTIF('Data R2'!R765,"&gt;0")+COUNTIF('Data R2'!T765,"&gt;0")+COUNTIF('Data R2'!V765,"&gt;0")+COUNTIF('Data R2'!X765,"&gt;0"))</f>
        <v/>
      </c>
      <c r="J1761">
        <f>IF('Data R2'!C765="","",IF((COUNTIF('Data R2'!K765,"&gt;0")+COUNTIF('Data R2'!M765,"&gt;0")+COUNTIF('Data R2'!O765,"&gt;0")+COUNTIF('Data R2'!Q765,"&gt;0")+COUNTIF('Data R2'!S765,"&gt;0")+COUNTIF('Data R2'!U765,"&gt;0")+COUNTIF('Data R2'!W765,"&gt;0")+COUNTIF('Data R2'!Y765,"&gt;0"))&gt;0,1,0))</f>
        <v/>
      </c>
      <c r="M1761" t="inlineStr">
        <is>
          <t>Data R</t>
        </is>
      </c>
    </row>
    <row r="1762">
      <c r="A1762" t="inlineStr">
        <is>
          <t>Regional 2</t>
        </is>
      </c>
      <c r="B1762">
        <f>IF('Data R2'!C766="","",'Data R2'!B766)</f>
        <v/>
      </c>
      <c r="C1762">
        <f>IF('Data R2'!C766="","",'Data R2'!C766)</f>
        <v/>
      </c>
      <c r="D1762">
        <f>IF('Data R2'!C766="","",'Data R2'!D766)</f>
        <v/>
      </c>
      <c r="E1762">
        <f>IF('Data R2'!C766="","",'Data R2'!E766)</f>
        <v/>
      </c>
      <c r="F1762">
        <f>IF('Data R2'!C766="","",'Data R2'!F766)</f>
        <v/>
      </c>
      <c r="G1762">
        <f>IF('Data R2'!C766="","",'Data R2'!AD766)</f>
        <v/>
      </c>
      <c r="H1762">
        <f>IF('Data R2'!C766="","",'Data R2'!AC766)</f>
        <v/>
      </c>
      <c r="I1762">
        <f>IF('Data R2'!C766="","",COUNTIF('Data R2'!J766,"&gt;0")+COUNTIF('Data R2'!L766,"&gt;0")+COUNTIF('Data R2'!N766,"&gt;0")+COUNTIF('Data R2'!P766,"&gt;0")+COUNTIF('Data R2'!R766,"&gt;0")+COUNTIF('Data R2'!T766,"&gt;0")+COUNTIF('Data R2'!V766,"&gt;0")+COUNTIF('Data R2'!X766,"&gt;0"))</f>
        <v/>
      </c>
      <c r="J1762">
        <f>IF('Data R2'!C766="","",IF((COUNTIF('Data R2'!K766,"&gt;0")+COUNTIF('Data R2'!M766,"&gt;0")+COUNTIF('Data R2'!O766,"&gt;0")+COUNTIF('Data R2'!Q766,"&gt;0")+COUNTIF('Data R2'!S766,"&gt;0")+COUNTIF('Data R2'!U766,"&gt;0")+COUNTIF('Data R2'!W766,"&gt;0")+COUNTIF('Data R2'!Y766,"&gt;0"))&gt;0,1,0))</f>
        <v/>
      </c>
      <c r="M1762" t="inlineStr">
        <is>
          <t>Data R</t>
        </is>
      </c>
    </row>
    <row r="1763">
      <c r="A1763" t="inlineStr">
        <is>
          <t>Regional 2</t>
        </is>
      </c>
      <c r="B1763">
        <f>IF('Data R2'!C767="","",'Data R2'!B767)</f>
        <v/>
      </c>
      <c r="C1763">
        <f>IF('Data R2'!C767="","",'Data R2'!C767)</f>
        <v/>
      </c>
      <c r="D1763">
        <f>IF('Data R2'!C767="","",'Data R2'!D767)</f>
        <v/>
      </c>
      <c r="E1763">
        <f>IF('Data R2'!C767="","",'Data R2'!E767)</f>
        <v/>
      </c>
      <c r="F1763">
        <f>IF('Data R2'!C767="","",'Data R2'!F767)</f>
        <v/>
      </c>
      <c r="G1763">
        <f>IF('Data R2'!C767="","",'Data R2'!AD767)</f>
        <v/>
      </c>
      <c r="H1763">
        <f>IF('Data R2'!C767="","",'Data R2'!AC767)</f>
        <v/>
      </c>
      <c r="I1763">
        <f>IF('Data R2'!C767="","",COUNTIF('Data R2'!J767,"&gt;0")+COUNTIF('Data R2'!L767,"&gt;0")+COUNTIF('Data R2'!N767,"&gt;0")+COUNTIF('Data R2'!P767,"&gt;0")+COUNTIF('Data R2'!R767,"&gt;0")+COUNTIF('Data R2'!T767,"&gt;0")+COUNTIF('Data R2'!V767,"&gt;0")+COUNTIF('Data R2'!X767,"&gt;0"))</f>
        <v/>
      </c>
      <c r="J1763">
        <f>IF('Data R2'!C767="","",IF((COUNTIF('Data R2'!K767,"&gt;0")+COUNTIF('Data R2'!M767,"&gt;0")+COUNTIF('Data R2'!O767,"&gt;0")+COUNTIF('Data R2'!Q767,"&gt;0")+COUNTIF('Data R2'!S767,"&gt;0")+COUNTIF('Data R2'!U767,"&gt;0")+COUNTIF('Data R2'!W767,"&gt;0")+COUNTIF('Data R2'!Y767,"&gt;0"))&gt;0,1,0))</f>
        <v/>
      </c>
      <c r="M1763" t="inlineStr">
        <is>
          <t>Data R</t>
        </is>
      </c>
    </row>
    <row r="1764">
      <c r="A1764" t="inlineStr">
        <is>
          <t>Regional 2</t>
        </is>
      </c>
      <c r="B1764">
        <f>IF('Data R2'!C768="","",'Data R2'!B768)</f>
        <v/>
      </c>
      <c r="C1764">
        <f>IF('Data R2'!C768="","",'Data R2'!C768)</f>
        <v/>
      </c>
      <c r="D1764">
        <f>IF('Data R2'!C768="","",'Data R2'!D768)</f>
        <v/>
      </c>
      <c r="E1764">
        <f>IF('Data R2'!C768="","",'Data R2'!E768)</f>
        <v/>
      </c>
      <c r="F1764">
        <f>IF('Data R2'!C768="","",'Data R2'!F768)</f>
        <v/>
      </c>
      <c r="G1764">
        <f>IF('Data R2'!C768="","",'Data R2'!AD768)</f>
        <v/>
      </c>
      <c r="H1764">
        <f>IF('Data R2'!C768="","",'Data R2'!AC768)</f>
        <v/>
      </c>
      <c r="I1764">
        <f>IF('Data R2'!C768="","",COUNTIF('Data R2'!J768,"&gt;0")+COUNTIF('Data R2'!L768,"&gt;0")+COUNTIF('Data R2'!N768,"&gt;0")+COUNTIF('Data R2'!P768,"&gt;0")+COUNTIF('Data R2'!R768,"&gt;0")+COUNTIF('Data R2'!T768,"&gt;0")+COUNTIF('Data R2'!V768,"&gt;0")+COUNTIF('Data R2'!X768,"&gt;0"))</f>
        <v/>
      </c>
      <c r="J1764">
        <f>IF('Data R2'!C768="","",IF((COUNTIF('Data R2'!K768,"&gt;0")+COUNTIF('Data R2'!M768,"&gt;0")+COUNTIF('Data R2'!O768,"&gt;0")+COUNTIF('Data R2'!Q768,"&gt;0")+COUNTIF('Data R2'!S768,"&gt;0")+COUNTIF('Data R2'!U768,"&gt;0")+COUNTIF('Data R2'!W768,"&gt;0")+COUNTIF('Data R2'!Y768,"&gt;0"))&gt;0,1,0))</f>
        <v/>
      </c>
      <c r="M1764" t="inlineStr">
        <is>
          <t>Data R</t>
        </is>
      </c>
    </row>
    <row r="1765">
      <c r="A1765" t="inlineStr">
        <is>
          <t>Regional 2</t>
        </is>
      </c>
      <c r="B1765">
        <f>IF('Data R2'!C769="","",'Data R2'!B769)</f>
        <v/>
      </c>
      <c r="C1765">
        <f>IF('Data R2'!C769="","",'Data R2'!C769)</f>
        <v/>
      </c>
      <c r="D1765">
        <f>IF('Data R2'!C769="","",'Data R2'!D769)</f>
        <v/>
      </c>
      <c r="E1765">
        <f>IF('Data R2'!C769="","",'Data R2'!E769)</f>
        <v/>
      </c>
      <c r="F1765">
        <f>IF('Data R2'!C769="","",'Data R2'!F769)</f>
        <v/>
      </c>
      <c r="G1765">
        <f>IF('Data R2'!C769="","",'Data R2'!AD769)</f>
        <v/>
      </c>
      <c r="H1765">
        <f>IF('Data R2'!C769="","",'Data R2'!AC769)</f>
        <v/>
      </c>
      <c r="I1765">
        <f>IF('Data R2'!C769="","",COUNTIF('Data R2'!J769,"&gt;0")+COUNTIF('Data R2'!L769,"&gt;0")+COUNTIF('Data R2'!N769,"&gt;0")+COUNTIF('Data R2'!P769,"&gt;0")+COUNTIF('Data R2'!R769,"&gt;0")+COUNTIF('Data R2'!T769,"&gt;0")+COUNTIF('Data R2'!V769,"&gt;0")+COUNTIF('Data R2'!X769,"&gt;0"))</f>
        <v/>
      </c>
      <c r="J1765">
        <f>IF('Data R2'!C769="","",IF((COUNTIF('Data R2'!K769,"&gt;0")+COUNTIF('Data R2'!M769,"&gt;0")+COUNTIF('Data R2'!O769,"&gt;0")+COUNTIF('Data R2'!Q769,"&gt;0")+COUNTIF('Data R2'!S769,"&gt;0")+COUNTIF('Data R2'!U769,"&gt;0")+COUNTIF('Data R2'!W769,"&gt;0")+COUNTIF('Data R2'!Y769,"&gt;0"))&gt;0,1,0))</f>
        <v/>
      </c>
      <c r="M1765" t="inlineStr">
        <is>
          <t>Data R</t>
        </is>
      </c>
    </row>
    <row r="1766">
      <c r="A1766" t="inlineStr">
        <is>
          <t>Regional 2</t>
        </is>
      </c>
      <c r="B1766">
        <f>IF('Data R2'!C770="","",'Data R2'!B770)</f>
        <v/>
      </c>
      <c r="C1766">
        <f>IF('Data R2'!C770="","",'Data R2'!C770)</f>
        <v/>
      </c>
      <c r="D1766">
        <f>IF('Data R2'!C770="","",'Data R2'!D770)</f>
        <v/>
      </c>
      <c r="E1766">
        <f>IF('Data R2'!C770="","",'Data R2'!E770)</f>
        <v/>
      </c>
      <c r="F1766">
        <f>IF('Data R2'!C770="","",'Data R2'!F770)</f>
        <v/>
      </c>
      <c r="G1766">
        <f>IF('Data R2'!C770="","",'Data R2'!AD770)</f>
        <v/>
      </c>
      <c r="H1766">
        <f>IF('Data R2'!C770="","",'Data R2'!AC770)</f>
        <v/>
      </c>
      <c r="I1766">
        <f>IF('Data R2'!C770="","",COUNTIF('Data R2'!J770,"&gt;0")+COUNTIF('Data R2'!L770,"&gt;0")+COUNTIF('Data R2'!N770,"&gt;0")+COUNTIF('Data R2'!P770,"&gt;0")+COUNTIF('Data R2'!R770,"&gt;0")+COUNTIF('Data R2'!T770,"&gt;0")+COUNTIF('Data R2'!V770,"&gt;0")+COUNTIF('Data R2'!X770,"&gt;0"))</f>
        <v/>
      </c>
      <c r="J1766">
        <f>IF('Data R2'!C770="","",IF((COUNTIF('Data R2'!K770,"&gt;0")+COUNTIF('Data R2'!M770,"&gt;0")+COUNTIF('Data R2'!O770,"&gt;0")+COUNTIF('Data R2'!Q770,"&gt;0")+COUNTIF('Data R2'!S770,"&gt;0")+COUNTIF('Data R2'!U770,"&gt;0")+COUNTIF('Data R2'!W770,"&gt;0")+COUNTIF('Data R2'!Y770,"&gt;0"))&gt;0,1,0))</f>
        <v/>
      </c>
      <c r="M1766" t="inlineStr">
        <is>
          <t>Data R</t>
        </is>
      </c>
    </row>
    <row r="1767">
      <c r="A1767" t="inlineStr">
        <is>
          <t>Regional 2</t>
        </is>
      </c>
      <c r="B1767">
        <f>IF('Data R2'!C771="","",'Data R2'!B771)</f>
        <v/>
      </c>
      <c r="C1767">
        <f>IF('Data R2'!C771="","",'Data R2'!C771)</f>
        <v/>
      </c>
      <c r="D1767">
        <f>IF('Data R2'!C771="","",'Data R2'!D771)</f>
        <v/>
      </c>
      <c r="E1767">
        <f>IF('Data R2'!C771="","",'Data R2'!E771)</f>
        <v/>
      </c>
      <c r="F1767">
        <f>IF('Data R2'!C771="","",'Data R2'!F771)</f>
        <v/>
      </c>
      <c r="G1767">
        <f>IF('Data R2'!C771="","",'Data R2'!AD771)</f>
        <v/>
      </c>
      <c r="H1767">
        <f>IF('Data R2'!C771="","",'Data R2'!AC771)</f>
        <v/>
      </c>
      <c r="I1767">
        <f>IF('Data R2'!C771="","",COUNTIF('Data R2'!J771,"&gt;0")+COUNTIF('Data R2'!L771,"&gt;0")+COUNTIF('Data R2'!N771,"&gt;0")+COUNTIF('Data R2'!P771,"&gt;0")+COUNTIF('Data R2'!R771,"&gt;0")+COUNTIF('Data R2'!T771,"&gt;0")+COUNTIF('Data R2'!V771,"&gt;0")+COUNTIF('Data R2'!X771,"&gt;0"))</f>
        <v/>
      </c>
      <c r="J1767">
        <f>IF('Data R2'!C771="","",IF((COUNTIF('Data R2'!K771,"&gt;0")+COUNTIF('Data R2'!M771,"&gt;0")+COUNTIF('Data R2'!O771,"&gt;0")+COUNTIF('Data R2'!Q771,"&gt;0")+COUNTIF('Data R2'!S771,"&gt;0")+COUNTIF('Data R2'!U771,"&gt;0")+COUNTIF('Data R2'!W771,"&gt;0")+COUNTIF('Data R2'!Y771,"&gt;0"))&gt;0,1,0))</f>
        <v/>
      </c>
      <c r="M1767" t="inlineStr">
        <is>
          <t>Data R</t>
        </is>
      </c>
    </row>
    <row r="1768">
      <c r="A1768" t="inlineStr">
        <is>
          <t>Regional 2</t>
        </is>
      </c>
      <c r="B1768">
        <f>IF('Data R2'!C772="","",'Data R2'!B772)</f>
        <v/>
      </c>
      <c r="C1768">
        <f>IF('Data R2'!C772="","",'Data R2'!C772)</f>
        <v/>
      </c>
      <c r="D1768">
        <f>IF('Data R2'!C772="","",'Data R2'!D772)</f>
        <v/>
      </c>
      <c r="E1768">
        <f>IF('Data R2'!C772="","",'Data R2'!E772)</f>
        <v/>
      </c>
      <c r="F1768">
        <f>IF('Data R2'!C772="","",'Data R2'!F772)</f>
        <v/>
      </c>
      <c r="G1768">
        <f>IF('Data R2'!C772="","",'Data R2'!AD772)</f>
        <v/>
      </c>
      <c r="H1768">
        <f>IF('Data R2'!C772="","",'Data R2'!AC772)</f>
        <v/>
      </c>
      <c r="I1768">
        <f>IF('Data R2'!C772="","",COUNTIF('Data R2'!J772,"&gt;0")+COUNTIF('Data R2'!L772,"&gt;0")+COUNTIF('Data R2'!N772,"&gt;0")+COUNTIF('Data R2'!P772,"&gt;0")+COUNTIF('Data R2'!R772,"&gt;0")+COUNTIF('Data R2'!T772,"&gt;0")+COUNTIF('Data R2'!V772,"&gt;0")+COUNTIF('Data R2'!X772,"&gt;0"))</f>
        <v/>
      </c>
      <c r="J1768">
        <f>IF('Data R2'!C772="","",IF((COUNTIF('Data R2'!K772,"&gt;0")+COUNTIF('Data R2'!M772,"&gt;0")+COUNTIF('Data R2'!O772,"&gt;0")+COUNTIF('Data R2'!Q772,"&gt;0")+COUNTIF('Data R2'!S772,"&gt;0")+COUNTIF('Data R2'!U772,"&gt;0")+COUNTIF('Data R2'!W772,"&gt;0")+COUNTIF('Data R2'!Y772,"&gt;0"))&gt;0,1,0))</f>
        <v/>
      </c>
      <c r="M1768" t="inlineStr">
        <is>
          <t>Data R</t>
        </is>
      </c>
    </row>
    <row r="1769">
      <c r="A1769" t="inlineStr">
        <is>
          <t>Regional 2</t>
        </is>
      </c>
      <c r="B1769">
        <f>IF('Data R2'!C773="","",'Data R2'!B773)</f>
        <v/>
      </c>
      <c r="C1769">
        <f>IF('Data R2'!C773="","",'Data R2'!C773)</f>
        <v/>
      </c>
      <c r="D1769">
        <f>IF('Data R2'!C773="","",'Data R2'!D773)</f>
        <v/>
      </c>
      <c r="E1769">
        <f>IF('Data R2'!C773="","",'Data R2'!E773)</f>
        <v/>
      </c>
      <c r="F1769">
        <f>IF('Data R2'!C773="","",'Data R2'!F773)</f>
        <v/>
      </c>
      <c r="G1769">
        <f>IF('Data R2'!C773="","",'Data R2'!AD773)</f>
        <v/>
      </c>
      <c r="H1769">
        <f>IF('Data R2'!C773="","",'Data R2'!AC773)</f>
        <v/>
      </c>
      <c r="I1769">
        <f>IF('Data R2'!C773="","",COUNTIF('Data R2'!J773,"&gt;0")+COUNTIF('Data R2'!L773,"&gt;0")+COUNTIF('Data R2'!N773,"&gt;0")+COUNTIF('Data R2'!P773,"&gt;0")+COUNTIF('Data R2'!R773,"&gt;0")+COUNTIF('Data R2'!T773,"&gt;0")+COUNTIF('Data R2'!V773,"&gt;0")+COUNTIF('Data R2'!X773,"&gt;0"))</f>
        <v/>
      </c>
      <c r="J1769">
        <f>IF('Data R2'!C773="","",IF((COUNTIF('Data R2'!K773,"&gt;0")+COUNTIF('Data R2'!M773,"&gt;0")+COUNTIF('Data R2'!O773,"&gt;0")+COUNTIF('Data R2'!Q773,"&gt;0")+COUNTIF('Data R2'!S773,"&gt;0")+COUNTIF('Data R2'!U773,"&gt;0")+COUNTIF('Data R2'!W773,"&gt;0")+COUNTIF('Data R2'!Y773,"&gt;0"))&gt;0,1,0))</f>
        <v/>
      </c>
      <c r="M1769" t="inlineStr">
        <is>
          <t>Data R</t>
        </is>
      </c>
    </row>
    <row r="1770">
      <c r="A1770" t="inlineStr">
        <is>
          <t>Regional 2</t>
        </is>
      </c>
      <c r="B1770">
        <f>IF('Data R2'!C774="","",'Data R2'!B774)</f>
        <v/>
      </c>
      <c r="C1770">
        <f>IF('Data R2'!C774="","",'Data R2'!C774)</f>
        <v/>
      </c>
      <c r="D1770">
        <f>IF('Data R2'!C774="","",'Data R2'!D774)</f>
        <v/>
      </c>
      <c r="E1770">
        <f>IF('Data R2'!C774="","",'Data R2'!E774)</f>
        <v/>
      </c>
      <c r="F1770">
        <f>IF('Data R2'!C774="","",'Data R2'!F774)</f>
        <v/>
      </c>
      <c r="G1770">
        <f>IF('Data R2'!C774="","",'Data R2'!AD774)</f>
        <v/>
      </c>
      <c r="H1770">
        <f>IF('Data R2'!C774="","",'Data R2'!AC774)</f>
        <v/>
      </c>
      <c r="I1770">
        <f>IF('Data R2'!C774="","",COUNTIF('Data R2'!J774,"&gt;0")+COUNTIF('Data R2'!L774,"&gt;0")+COUNTIF('Data R2'!N774,"&gt;0")+COUNTIF('Data R2'!P774,"&gt;0")+COUNTIF('Data R2'!R774,"&gt;0")+COUNTIF('Data R2'!T774,"&gt;0")+COUNTIF('Data R2'!V774,"&gt;0")+COUNTIF('Data R2'!X774,"&gt;0"))</f>
        <v/>
      </c>
      <c r="J1770">
        <f>IF('Data R2'!C774="","",IF((COUNTIF('Data R2'!K774,"&gt;0")+COUNTIF('Data R2'!M774,"&gt;0")+COUNTIF('Data R2'!O774,"&gt;0")+COUNTIF('Data R2'!Q774,"&gt;0")+COUNTIF('Data R2'!S774,"&gt;0")+COUNTIF('Data R2'!U774,"&gt;0")+COUNTIF('Data R2'!W774,"&gt;0")+COUNTIF('Data R2'!Y774,"&gt;0"))&gt;0,1,0))</f>
        <v/>
      </c>
      <c r="M1770" t="inlineStr">
        <is>
          <t>Data R</t>
        </is>
      </c>
    </row>
    <row r="1771">
      <c r="A1771" t="inlineStr">
        <is>
          <t>Regional 2</t>
        </is>
      </c>
      <c r="B1771">
        <f>IF('Data R2'!C775="","",'Data R2'!B775)</f>
        <v/>
      </c>
      <c r="C1771">
        <f>IF('Data R2'!C775="","",'Data R2'!C775)</f>
        <v/>
      </c>
      <c r="D1771">
        <f>IF('Data R2'!C775="","",'Data R2'!D775)</f>
        <v/>
      </c>
      <c r="E1771">
        <f>IF('Data R2'!C775="","",'Data R2'!E775)</f>
        <v/>
      </c>
      <c r="F1771">
        <f>IF('Data R2'!C775="","",'Data R2'!F775)</f>
        <v/>
      </c>
      <c r="G1771">
        <f>IF('Data R2'!C775="","",'Data R2'!AD775)</f>
        <v/>
      </c>
      <c r="H1771">
        <f>IF('Data R2'!C775="","",'Data R2'!AC775)</f>
        <v/>
      </c>
      <c r="I1771">
        <f>IF('Data R2'!C775="","",COUNTIF('Data R2'!J775,"&gt;0")+COUNTIF('Data R2'!L775,"&gt;0")+COUNTIF('Data R2'!N775,"&gt;0")+COUNTIF('Data R2'!P775,"&gt;0")+COUNTIF('Data R2'!R775,"&gt;0")+COUNTIF('Data R2'!T775,"&gt;0")+COUNTIF('Data R2'!V775,"&gt;0")+COUNTIF('Data R2'!X775,"&gt;0"))</f>
        <v/>
      </c>
      <c r="J1771">
        <f>IF('Data R2'!C775="","",IF((COUNTIF('Data R2'!K775,"&gt;0")+COUNTIF('Data R2'!M775,"&gt;0")+COUNTIF('Data R2'!O775,"&gt;0")+COUNTIF('Data R2'!Q775,"&gt;0")+COUNTIF('Data R2'!S775,"&gt;0")+COUNTIF('Data R2'!U775,"&gt;0")+COUNTIF('Data R2'!W775,"&gt;0")+COUNTIF('Data R2'!Y775,"&gt;0"))&gt;0,1,0))</f>
        <v/>
      </c>
      <c r="M1771" t="inlineStr">
        <is>
          <t>Data R</t>
        </is>
      </c>
    </row>
    <row r="1772">
      <c r="A1772" t="inlineStr">
        <is>
          <t>Regional 2</t>
        </is>
      </c>
      <c r="B1772">
        <f>IF('Data R2'!C776="","",'Data R2'!B776)</f>
        <v/>
      </c>
      <c r="C1772">
        <f>IF('Data R2'!C776="","",'Data R2'!C776)</f>
        <v/>
      </c>
      <c r="D1772">
        <f>IF('Data R2'!C776="","",'Data R2'!D776)</f>
        <v/>
      </c>
      <c r="E1772">
        <f>IF('Data R2'!C776="","",'Data R2'!E776)</f>
        <v/>
      </c>
      <c r="F1772">
        <f>IF('Data R2'!C776="","",'Data R2'!F776)</f>
        <v/>
      </c>
      <c r="G1772">
        <f>IF('Data R2'!C776="","",'Data R2'!AD776)</f>
        <v/>
      </c>
      <c r="H1772">
        <f>IF('Data R2'!C776="","",'Data R2'!AC776)</f>
        <v/>
      </c>
      <c r="I1772">
        <f>IF('Data R2'!C776="","",COUNTIF('Data R2'!J776,"&gt;0")+COUNTIF('Data R2'!L776,"&gt;0")+COUNTIF('Data R2'!N776,"&gt;0")+COUNTIF('Data R2'!P776,"&gt;0")+COUNTIF('Data R2'!R776,"&gt;0")+COUNTIF('Data R2'!T776,"&gt;0")+COUNTIF('Data R2'!V776,"&gt;0")+COUNTIF('Data R2'!X776,"&gt;0"))</f>
        <v/>
      </c>
      <c r="J1772">
        <f>IF('Data R2'!C776="","",IF((COUNTIF('Data R2'!K776,"&gt;0")+COUNTIF('Data R2'!M776,"&gt;0")+COUNTIF('Data R2'!O776,"&gt;0")+COUNTIF('Data R2'!Q776,"&gt;0")+COUNTIF('Data R2'!S776,"&gt;0")+COUNTIF('Data R2'!U776,"&gt;0")+COUNTIF('Data R2'!W776,"&gt;0")+COUNTIF('Data R2'!Y776,"&gt;0"))&gt;0,1,0))</f>
        <v/>
      </c>
      <c r="M1772" t="inlineStr">
        <is>
          <t>Data R</t>
        </is>
      </c>
    </row>
    <row r="1773">
      <c r="A1773" t="inlineStr">
        <is>
          <t>Regional 2</t>
        </is>
      </c>
      <c r="B1773">
        <f>IF('Data R2'!C777="","",'Data R2'!B777)</f>
        <v/>
      </c>
      <c r="C1773">
        <f>IF('Data R2'!C777="","",'Data R2'!C777)</f>
        <v/>
      </c>
      <c r="D1773">
        <f>IF('Data R2'!C777="","",'Data R2'!D777)</f>
        <v/>
      </c>
      <c r="E1773">
        <f>IF('Data R2'!C777="","",'Data R2'!E777)</f>
        <v/>
      </c>
      <c r="F1773">
        <f>IF('Data R2'!C777="","",'Data R2'!F777)</f>
        <v/>
      </c>
      <c r="G1773">
        <f>IF('Data R2'!C777="","",'Data R2'!AD777)</f>
        <v/>
      </c>
      <c r="H1773">
        <f>IF('Data R2'!C777="","",'Data R2'!AC777)</f>
        <v/>
      </c>
      <c r="I1773">
        <f>IF('Data R2'!C777="","",COUNTIF('Data R2'!J777,"&gt;0")+COUNTIF('Data R2'!L777,"&gt;0")+COUNTIF('Data R2'!N777,"&gt;0")+COUNTIF('Data R2'!P777,"&gt;0")+COUNTIF('Data R2'!R777,"&gt;0")+COUNTIF('Data R2'!T777,"&gt;0")+COUNTIF('Data R2'!V777,"&gt;0")+COUNTIF('Data R2'!X777,"&gt;0"))</f>
        <v/>
      </c>
      <c r="J1773">
        <f>IF('Data R2'!C777="","",IF((COUNTIF('Data R2'!K777,"&gt;0")+COUNTIF('Data R2'!M777,"&gt;0")+COUNTIF('Data R2'!O777,"&gt;0")+COUNTIF('Data R2'!Q777,"&gt;0")+COUNTIF('Data R2'!S777,"&gt;0")+COUNTIF('Data R2'!U777,"&gt;0")+COUNTIF('Data R2'!W777,"&gt;0")+COUNTIF('Data R2'!Y777,"&gt;0"))&gt;0,1,0))</f>
        <v/>
      </c>
      <c r="M1773" t="inlineStr">
        <is>
          <t>Data R</t>
        </is>
      </c>
    </row>
    <row r="1774">
      <c r="A1774" t="inlineStr">
        <is>
          <t>Regional 2</t>
        </is>
      </c>
      <c r="B1774">
        <f>IF('Data R2'!C778="","",'Data R2'!B778)</f>
        <v/>
      </c>
      <c r="C1774">
        <f>IF('Data R2'!C778="","",'Data R2'!C778)</f>
        <v/>
      </c>
      <c r="D1774">
        <f>IF('Data R2'!C778="","",'Data R2'!D778)</f>
        <v/>
      </c>
      <c r="E1774">
        <f>IF('Data R2'!C778="","",'Data R2'!E778)</f>
        <v/>
      </c>
      <c r="F1774">
        <f>IF('Data R2'!C778="","",'Data R2'!F778)</f>
        <v/>
      </c>
      <c r="G1774">
        <f>IF('Data R2'!C778="","",'Data R2'!AD778)</f>
        <v/>
      </c>
      <c r="H1774">
        <f>IF('Data R2'!C778="","",'Data R2'!AC778)</f>
        <v/>
      </c>
      <c r="I1774">
        <f>IF('Data R2'!C778="","",COUNTIF('Data R2'!J778,"&gt;0")+COUNTIF('Data R2'!L778,"&gt;0")+COUNTIF('Data R2'!N778,"&gt;0")+COUNTIF('Data R2'!P778,"&gt;0")+COUNTIF('Data R2'!R778,"&gt;0")+COUNTIF('Data R2'!T778,"&gt;0")+COUNTIF('Data R2'!V778,"&gt;0")+COUNTIF('Data R2'!X778,"&gt;0"))</f>
        <v/>
      </c>
      <c r="J1774">
        <f>IF('Data R2'!C778="","",IF((COUNTIF('Data R2'!K778,"&gt;0")+COUNTIF('Data R2'!M778,"&gt;0")+COUNTIF('Data R2'!O778,"&gt;0")+COUNTIF('Data R2'!Q778,"&gt;0")+COUNTIF('Data R2'!S778,"&gt;0")+COUNTIF('Data R2'!U778,"&gt;0")+COUNTIF('Data R2'!W778,"&gt;0")+COUNTIF('Data R2'!Y778,"&gt;0"))&gt;0,1,0))</f>
        <v/>
      </c>
      <c r="M1774" t="inlineStr">
        <is>
          <t>Data R</t>
        </is>
      </c>
    </row>
    <row r="1775">
      <c r="A1775" t="inlineStr">
        <is>
          <t>Regional 2</t>
        </is>
      </c>
      <c r="B1775">
        <f>IF('Data R2'!C779="","",'Data R2'!B779)</f>
        <v/>
      </c>
      <c r="C1775">
        <f>IF('Data R2'!C779="","",'Data R2'!C779)</f>
        <v/>
      </c>
      <c r="D1775">
        <f>IF('Data R2'!C779="","",'Data R2'!D779)</f>
        <v/>
      </c>
      <c r="E1775">
        <f>IF('Data R2'!C779="","",'Data R2'!E779)</f>
        <v/>
      </c>
      <c r="F1775">
        <f>IF('Data R2'!C779="","",'Data R2'!F779)</f>
        <v/>
      </c>
      <c r="G1775">
        <f>IF('Data R2'!C779="","",'Data R2'!AD779)</f>
        <v/>
      </c>
      <c r="H1775">
        <f>IF('Data R2'!C779="","",'Data R2'!AC779)</f>
        <v/>
      </c>
      <c r="I1775">
        <f>IF('Data R2'!C779="","",COUNTIF('Data R2'!J779,"&gt;0")+COUNTIF('Data R2'!L779,"&gt;0")+COUNTIF('Data R2'!N779,"&gt;0")+COUNTIF('Data R2'!P779,"&gt;0")+COUNTIF('Data R2'!R779,"&gt;0")+COUNTIF('Data R2'!T779,"&gt;0")+COUNTIF('Data R2'!V779,"&gt;0")+COUNTIF('Data R2'!X779,"&gt;0"))</f>
        <v/>
      </c>
      <c r="J1775">
        <f>IF('Data R2'!C779="","",IF((COUNTIF('Data R2'!K779,"&gt;0")+COUNTIF('Data R2'!M779,"&gt;0")+COUNTIF('Data R2'!O779,"&gt;0")+COUNTIF('Data R2'!Q779,"&gt;0")+COUNTIF('Data R2'!S779,"&gt;0")+COUNTIF('Data R2'!U779,"&gt;0")+COUNTIF('Data R2'!W779,"&gt;0")+COUNTIF('Data R2'!Y779,"&gt;0"))&gt;0,1,0))</f>
        <v/>
      </c>
      <c r="M1775" t="inlineStr">
        <is>
          <t>Data R</t>
        </is>
      </c>
    </row>
    <row r="1776">
      <c r="A1776" t="inlineStr">
        <is>
          <t>Regional 2</t>
        </is>
      </c>
      <c r="B1776">
        <f>IF('Data R2'!C780="","",'Data R2'!B780)</f>
        <v/>
      </c>
      <c r="C1776">
        <f>IF('Data R2'!C780="","",'Data R2'!C780)</f>
        <v/>
      </c>
      <c r="D1776">
        <f>IF('Data R2'!C780="","",'Data R2'!D780)</f>
        <v/>
      </c>
      <c r="E1776">
        <f>IF('Data R2'!C780="","",'Data R2'!E780)</f>
        <v/>
      </c>
      <c r="F1776">
        <f>IF('Data R2'!C780="","",'Data R2'!F780)</f>
        <v/>
      </c>
      <c r="G1776">
        <f>IF('Data R2'!C780="","",'Data R2'!AD780)</f>
        <v/>
      </c>
      <c r="H1776">
        <f>IF('Data R2'!C780="","",'Data R2'!AC780)</f>
        <v/>
      </c>
      <c r="I1776">
        <f>IF('Data R2'!C780="","",COUNTIF('Data R2'!J780,"&gt;0")+COUNTIF('Data R2'!L780,"&gt;0")+COUNTIF('Data R2'!N780,"&gt;0")+COUNTIF('Data R2'!P780,"&gt;0")+COUNTIF('Data R2'!R780,"&gt;0")+COUNTIF('Data R2'!T780,"&gt;0")+COUNTIF('Data R2'!V780,"&gt;0")+COUNTIF('Data R2'!X780,"&gt;0"))</f>
        <v/>
      </c>
      <c r="J1776">
        <f>IF('Data R2'!C780="","",IF((COUNTIF('Data R2'!K780,"&gt;0")+COUNTIF('Data R2'!M780,"&gt;0")+COUNTIF('Data R2'!O780,"&gt;0")+COUNTIF('Data R2'!Q780,"&gt;0")+COUNTIF('Data R2'!S780,"&gt;0")+COUNTIF('Data R2'!U780,"&gt;0")+COUNTIF('Data R2'!W780,"&gt;0")+COUNTIF('Data R2'!Y780,"&gt;0"))&gt;0,1,0))</f>
        <v/>
      </c>
      <c r="M1776" t="inlineStr">
        <is>
          <t>Data R</t>
        </is>
      </c>
    </row>
    <row r="1777">
      <c r="A1777" t="inlineStr">
        <is>
          <t>Regional 2</t>
        </is>
      </c>
      <c r="B1777">
        <f>IF('Data R2'!C781="","",'Data R2'!B781)</f>
        <v/>
      </c>
      <c r="C1777">
        <f>IF('Data R2'!C781="","",'Data R2'!C781)</f>
        <v/>
      </c>
      <c r="D1777">
        <f>IF('Data R2'!C781="","",'Data R2'!D781)</f>
        <v/>
      </c>
      <c r="E1777">
        <f>IF('Data R2'!C781="","",'Data R2'!E781)</f>
        <v/>
      </c>
      <c r="F1777">
        <f>IF('Data R2'!C781="","",'Data R2'!F781)</f>
        <v/>
      </c>
      <c r="G1777">
        <f>IF('Data R2'!C781="","",'Data R2'!AD781)</f>
        <v/>
      </c>
      <c r="H1777">
        <f>IF('Data R2'!C781="","",'Data R2'!AC781)</f>
        <v/>
      </c>
      <c r="I1777">
        <f>IF('Data R2'!C781="","",COUNTIF('Data R2'!J781,"&gt;0")+COUNTIF('Data R2'!L781,"&gt;0")+COUNTIF('Data R2'!N781,"&gt;0")+COUNTIF('Data R2'!P781,"&gt;0")+COUNTIF('Data R2'!R781,"&gt;0")+COUNTIF('Data R2'!T781,"&gt;0")+COUNTIF('Data R2'!V781,"&gt;0")+COUNTIF('Data R2'!X781,"&gt;0"))</f>
        <v/>
      </c>
      <c r="J1777">
        <f>IF('Data R2'!C781="","",IF((COUNTIF('Data R2'!K781,"&gt;0")+COUNTIF('Data R2'!M781,"&gt;0")+COUNTIF('Data R2'!O781,"&gt;0")+COUNTIF('Data R2'!Q781,"&gt;0")+COUNTIF('Data R2'!S781,"&gt;0")+COUNTIF('Data R2'!U781,"&gt;0")+COUNTIF('Data R2'!W781,"&gt;0")+COUNTIF('Data R2'!Y781,"&gt;0"))&gt;0,1,0))</f>
        <v/>
      </c>
      <c r="M1777" t="inlineStr">
        <is>
          <t>Data R</t>
        </is>
      </c>
    </row>
    <row r="1778">
      <c r="A1778" t="inlineStr">
        <is>
          <t>Regional 2</t>
        </is>
      </c>
      <c r="B1778">
        <f>IF('Data R2'!C782="","",'Data R2'!B782)</f>
        <v/>
      </c>
      <c r="C1778">
        <f>IF('Data R2'!C782="","",'Data R2'!C782)</f>
        <v/>
      </c>
      <c r="D1778">
        <f>IF('Data R2'!C782="","",'Data R2'!D782)</f>
        <v/>
      </c>
      <c r="E1778">
        <f>IF('Data R2'!C782="","",'Data R2'!E782)</f>
        <v/>
      </c>
      <c r="F1778">
        <f>IF('Data R2'!C782="","",'Data R2'!F782)</f>
        <v/>
      </c>
      <c r="G1778">
        <f>IF('Data R2'!C782="","",'Data R2'!AD782)</f>
        <v/>
      </c>
      <c r="H1778">
        <f>IF('Data R2'!C782="","",'Data R2'!AC782)</f>
        <v/>
      </c>
      <c r="I1778">
        <f>IF('Data R2'!C782="","",COUNTIF('Data R2'!J782,"&gt;0")+COUNTIF('Data R2'!L782,"&gt;0")+COUNTIF('Data R2'!N782,"&gt;0")+COUNTIF('Data R2'!P782,"&gt;0")+COUNTIF('Data R2'!R782,"&gt;0")+COUNTIF('Data R2'!T782,"&gt;0")+COUNTIF('Data R2'!V782,"&gt;0")+COUNTIF('Data R2'!X782,"&gt;0"))</f>
        <v/>
      </c>
      <c r="J1778">
        <f>IF('Data R2'!C782="","",IF((COUNTIF('Data R2'!K782,"&gt;0")+COUNTIF('Data R2'!M782,"&gt;0")+COUNTIF('Data R2'!O782,"&gt;0")+COUNTIF('Data R2'!Q782,"&gt;0")+COUNTIF('Data R2'!S782,"&gt;0")+COUNTIF('Data R2'!U782,"&gt;0")+COUNTIF('Data R2'!W782,"&gt;0")+COUNTIF('Data R2'!Y782,"&gt;0"))&gt;0,1,0))</f>
        <v/>
      </c>
      <c r="M1778" t="inlineStr">
        <is>
          <t>Data R</t>
        </is>
      </c>
    </row>
    <row r="1779">
      <c r="A1779" t="inlineStr">
        <is>
          <t>Regional 2</t>
        </is>
      </c>
      <c r="B1779">
        <f>IF('Data R2'!C783="","",'Data R2'!B783)</f>
        <v/>
      </c>
      <c r="C1779">
        <f>IF('Data R2'!C783="","",'Data R2'!C783)</f>
        <v/>
      </c>
      <c r="D1779">
        <f>IF('Data R2'!C783="","",'Data R2'!D783)</f>
        <v/>
      </c>
      <c r="E1779">
        <f>IF('Data R2'!C783="","",'Data R2'!E783)</f>
        <v/>
      </c>
      <c r="F1779">
        <f>IF('Data R2'!C783="","",'Data R2'!F783)</f>
        <v/>
      </c>
      <c r="G1779">
        <f>IF('Data R2'!C783="","",'Data R2'!AD783)</f>
        <v/>
      </c>
      <c r="H1779">
        <f>IF('Data R2'!C783="","",'Data R2'!AC783)</f>
        <v/>
      </c>
      <c r="I1779">
        <f>IF('Data R2'!C783="","",COUNTIF('Data R2'!J783,"&gt;0")+COUNTIF('Data R2'!L783,"&gt;0")+COUNTIF('Data R2'!N783,"&gt;0")+COUNTIF('Data R2'!P783,"&gt;0")+COUNTIF('Data R2'!R783,"&gt;0")+COUNTIF('Data R2'!T783,"&gt;0")+COUNTIF('Data R2'!V783,"&gt;0")+COUNTIF('Data R2'!X783,"&gt;0"))</f>
        <v/>
      </c>
      <c r="J1779">
        <f>IF('Data R2'!C783="","",IF((COUNTIF('Data R2'!K783,"&gt;0")+COUNTIF('Data R2'!M783,"&gt;0")+COUNTIF('Data R2'!O783,"&gt;0")+COUNTIF('Data R2'!Q783,"&gt;0")+COUNTIF('Data R2'!S783,"&gt;0")+COUNTIF('Data R2'!U783,"&gt;0")+COUNTIF('Data R2'!W783,"&gt;0")+COUNTIF('Data R2'!Y783,"&gt;0"))&gt;0,1,0))</f>
        <v/>
      </c>
      <c r="M1779" t="inlineStr">
        <is>
          <t>Data R</t>
        </is>
      </c>
    </row>
    <row r="1780">
      <c r="A1780" t="inlineStr">
        <is>
          <t>Regional 2</t>
        </is>
      </c>
      <c r="B1780">
        <f>IF('Data R2'!C784="","",'Data R2'!B784)</f>
        <v/>
      </c>
      <c r="C1780">
        <f>IF('Data R2'!C784="","",'Data R2'!C784)</f>
        <v/>
      </c>
      <c r="D1780">
        <f>IF('Data R2'!C784="","",'Data R2'!D784)</f>
        <v/>
      </c>
      <c r="E1780">
        <f>IF('Data R2'!C784="","",'Data R2'!E784)</f>
        <v/>
      </c>
      <c r="F1780">
        <f>IF('Data R2'!C784="","",'Data R2'!F784)</f>
        <v/>
      </c>
      <c r="G1780">
        <f>IF('Data R2'!C784="","",'Data R2'!AD784)</f>
        <v/>
      </c>
      <c r="H1780">
        <f>IF('Data R2'!C784="","",'Data R2'!AC784)</f>
        <v/>
      </c>
      <c r="I1780">
        <f>IF('Data R2'!C784="","",COUNTIF('Data R2'!J784,"&gt;0")+COUNTIF('Data R2'!L784,"&gt;0")+COUNTIF('Data R2'!N784,"&gt;0")+COUNTIF('Data R2'!P784,"&gt;0")+COUNTIF('Data R2'!R784,"&gt;0")+COUNTIF('Data R2'!T784,"&gt;0")+COUNTIF('Data R2'!V784,"&gt;0")+COUNTIF('Data R2'!X784,"&gt;0"))</f>
        <v/>
      </c>
      <c r="J1780">
        <f>IF('Data R2'!C784="","",IF((COUNTIF('Data R2'!K784,"&gt;0")+COUNTIF('Data R2'!M784,"&gt;0")+COUNTIF('Data R2'!O784,"&gt;0")+COUNTIF('Data R2'!Q784,"&gt;0")+COUNTIF('Data R2'!S784,"&gt;0")+COUNTIF('Data R2'!U784,"&gt;0")+COUNTIF('Data R2'!W784,"&gt;0")+COUNTIF('Data R2'!Y784,"&gt;0"))&gt;0,1,0))</f>
        <v/>
      </c>
      <c r="M1780" t="inlineStr">
        <is>
          <t>Data R</t>
        </is>
      </c>
    </row>
    <row r="1781">
      <c r="A1781" t="inlineStr">
        <is>
          <t>Regional 2</t>
        </is>
      </c>
      <c r="B1781">
        <f>IF('Data R2'!C785="","",'Data R2'!B785)</f>
        <v/>
      </c>
      <c r="C1781">
        <f>IF('Data R2'!C785="","",'Data R2'!C785)</f>
        <v/>
      </c>
      <c r="D1781">
        <f>IF('Data R2'!C785="","",'Data R2'!D785)</f>
        <v/>
      </c>
      <c r="E1781">
        <f>IF('Data R2'!C785="","",'Data R2'!E785)</f>
        <v/>
      </c>
      <c r="F1781">
        <f>IF('Data R2'!C785="","",'Data R2'!F785)</f>
        <v/>
      </c>
      <c r="G1781">
        <f>IF('Data R2'!C785="","",'Data R2'!AD785)</f>
        <v/>
      </c>
      <c r="H1781">
        <f>IF('Data R2'!C785="","",'Data R2'!AC785)</f>
        <v/>
      </c>
      <c r="I1781">
        <f>IF('Data R2'!C785="","",COUNTIF('Data R2'!J785,"&gt;0")+COUNTIF('Data R2'!L785,"&gt;0")+COUNTIF('Data R2'!N785,"&gt;0")+COUNTIF('Data R2'!P785,"&gt;0")+COUNTIF('Data R2'!R785,"&gt;0")+COUNTIF('Data R2'!T785,"&gt;0")+COUNTIF('Data R2'!V785,"&gt;0")+COUNTIF('Data R2'!X785,"&gt;0"))</f>
        <v/>
      </c>
      <c r="J1781">
        <f>IF('Data R2'!C785="","",IF((COUNTIF('Data R2'!K785,"&gt;0")+COUNTIF('Data R2'!M785,"&gt;0")+COUNTIF('Data R2'!O785,"&gt;0")+COUNTIF('Data R2'!Q785,"&gt;0")+COUNTIF('Data R2'!S785,"&gt;0")+COUNTIF('Data R2'!U785,"&gt;0")+COUNTIF('Data R2'!W785,"&gt;0")+COUNTIF('Data R2'!Y785,"&gt;0"))&gt;0,1,0))</f>
        <v/>
      </c>
      <c r="M1781" t="inlineStr">
        <is>
          <t>Data R</t>
        </is>
      </c>
    </row>
    <row r="1782">
      <c r="A1782" t="inlineStr">
        <is>
          <t>Regional 2</t>
        </is>
      </c>
      <c r="B1782">
        <f>IF('Data R2'!C786="","",'Data R2'!B786)</f>
        <v/>
      </c>
      <c r="C1782">
        <f>IF('Data R2'!C786="","",'Data R2'!C786)</f>
        <v/>
      </c>
      <c r="D1782">
        <f>IF('Data R2'!C786="","",'Data R2'!D786)</f>
        <v/>
      </c>
      <c r="E1782">
        <f>IF('Data R2'!C786="","",'Data R2'!E786)</f>
        <v/>
      </c>
      <c r="F1782">
        <f>IF('Data R2'!C786="","",'Data R2'!F786)</f>
        <v/>
      </c>
      <c r="G1782">
        <f>IF('Data R2'!C786="","",'Data R2'!AD786)</f>
        <v/>
      </c>
      <c r="H1782">
        <f>IF('Data R2'!C786="","",'Data R2'!AC786)</f>
        <v/>
      </c>
      <c r="I1782">
        <f>IF('Data R2'!C786="","",COUNTIF('Data R2'!J786,"&gt;0")+COUNTIF('Data R2'!L786,"&gt;0")+COUNTIF('Data R2'!N786,"&gt;0")+COUNTIF('Data R2'!P786,"&gt;0")+COUNTIF('Data R2'!R786,"&gt;0")+COUNTIF('Data R2'!T786,"&gt;0")+COUNTIF('Data R2'!V786,"&gt;0")+COUNTIF('Data R2'!X786,"&gt;0"))</f>
        <v/>
      </c>
      <c r="J1782">
        <f>IF('Data R2'!C786="","",IF((COUNTIF('Data R2'!K786,"&gt;0")+COUNTIF('Data R2'!M786,"&gt;0")+COUNTIF('Data R2'!O786,"&gt;0")+COUNTIF('Data R2'!Q786,"&gt;0")+COUNTIF('Data R2'!S786,"&gt;0")+COUNTIF('Data R2'!U786,"&gt;0")+COUNTIF('Data R2'!W786,"&gt;0")+COUNTIF('Data R2'!Y786,"&gt;0"))&gt;0,1,0))</f>
        <v/>
      </c>
      <c r="M1782" t="inlineStr">
        <is>
          <t>Data R</t>
        </is>
      </c>
    </row>
    <row r="1783">
      <c r="A1783" t="inlineStr">
        <is>
          <t>Regional 2</t>
        </is>
      </c>
      <c r="B1783">
        <f>IF('Data R2'!C787="","",'Data R2'!B787)</f>
        <v/>
      </c>
      <c r="C1783">
        <f>IF('Data R2'!C787="","",'Data R2'!C787)</f>
        <v/>
      </c>
      <c r="D1783">
        <f>IF('Data R2'!C787="","",'Data R2'!D787)</f>
        <v/>
      </c>
      <c r="E1783">
        <f>IF('Data R2'!C787="","",'Data R2'!E787)</f>
        <v/>
      </c>
      <c r="F1783">
        <f>IF('Data R2'!C787="","",'Data R2'!F787)</f>
        <v/>
      </c>
      <c r="G1783">
        <f>IF('Data R2'!C787="","",'Data R2'!AD787)</f>
        <v/>
      </c>
      <c r="H1783">
        <f>IF('Data R2'!C787="","",'Data R2'!AC787)</f>
        <v/>
      </c>
      <c r="I1783">
        <f>IF('Data R2'!C787="","",COUNTIF('Data R2'!J787,"&gt;0")+COUNTIF('Data R2'!L787,"&gt;0")+COUNTIF('Data R2'!N787,"&gt;0")+COUNTIF('Data R2'!P787,"&gt;0")+COUNTIF('Data R2'!R787,"&gt;0")+COUNTIF('Data R2'!T787,"&gt;0")+COUNTIF('Data R2'!V787,"&gt;0")+COUNTIF('Data R2'!X787,"&gt;0"))</f>
        <v/>
      </c>
      <c r="J1783">
        <f>IF('Data R2'!C787="","",IF((COUNTIF('Data R2'!K787,"&gt;0")+COUNTIF('Data R2'!M787,"&gt;0")+COUNTIF('Data R2'!O787,"&gt;0")+COUNTIF('Data R2'!Q787,"&gt;0")+COUNTIF('Data R2'!S787,"&gt;0")+COUNTIF('Data R2'!U787,"&gt;0")+COUNTIF('Data R2'!W787,"&gt;0")+COUNTIF('Data R2'!Y787,"&gt;0"))&gt;0,1,0))</f>
        <v/>
      </c>
      <c r="M1783" t="inlineStr">
        <is>
          <t>Data R</t>
        </is>
      </c>
    </row>
    <row r="1784">
      <c r="A1784" t="inlineStr">
        <is>
          <t>Regional 2</t>
        </is>
      </c>
      <c r="B1784">
        <f>IF('Data R2'!C788="","",'Data R2'!B788)</f>
        <v/>
      </c>
      <c r="C1784">
        <f>IF('Data R2'!C788="","",'Data R2'!C788)</f>
        <v/>
      </c>
      <c r="D1784">
        <f>IF('Data R2'!C788="","",'Data R2'!D788)</f>
        <v/>
      </c>
      <c r="E1784">
        <f>IF('Data R2'!C788="","",'Data R2'!E788)</f>
        <v/>
      </c>
      <c r="F1784">
        <f>IF('Data R2'!C788="","",'Data R2'!F788)</f>
        <v/>
      </c>
      <c r="G1784">
        <f>IF('Data R2'!C788="","",'Data R2'!AD788)</f>
        <v/>
      </c>
      <c r="H1784">
        <f>IF('Data R2'!C788="","",'Data R2'!AC788)</f>
        <v/>
      </c>
      <c r="I1784">
        <f>IF('Data R2'!C788="","",COUNTIF('Data R2'!J788,"&gt;0")+COUNTIF('Data R2'!L788,"&gt;0")+COUNTIF('Data R2'!N788,"&gt;0")+COUNTIF('Data R2'!P788,"&gt;0")+COUNTIF('Data R2'!R788,"&gt;0")+COUNTIF('Data R2'!T788,"&gt;0")+COUNTIF('Data R2'!V788,"&gt;0")+COUNTIF('Data R2'!X788,"&gt;0"))</f>
        <v/>
      </c>
      <c r="J1784">
        <f>IF('Data R2'!C788="","",IF((COUNTIF('Data R2'!K788,"&gt;0")+COUNTIF('Data R2'!M788,"&gt;0")+COUNTIF('Data R2'!O788,"&gt;0")+COUNTIF('Data R2'!Q788,"&gt;0")+COUNTIF('Data R2'!S788,"&gt;0")+COUNTIF('Data R2'!U788,"&gt;0")+COUNTIF('Data R2'!W788,"&gt;0")+COUNTIF('Data R2'!Y788,"&gt;0"))&gt;0,1,0))</f>
        <v/>
      </c>
      <c r="M1784" t="inlineStr">
        <is>
          <t>Data R</t>
        </is>
      </c>
    </row>
    <row r="1785">
      <c r="A1785" t="inlineStr">
        <is>
          <t>Regional 2</t>
        </is>
      </c>
      <c r="B1785">
        <f>IF('Data R2'!C789="","",'Data R2'!B789)</f>
        <v/>
      </c>
      <c r="C1785">
        <f>IF('Data R2'!C789="","",'Data R2'!C789)</f>
        <v/>
      </c>
      <c r="D1785">
        <f>IF('Data R2'!C789="","",'Data R2'!D789)</f>
        <v/>
      </c>
      <c r="E1785">
        <f>IF('Data R2'!C789="","",'Data R2'!E789)</f>
        <v/>
      </c>
      <c r="F1785">
        <f>IF('Data R2'!C789="","",'Data R2'!F789)</f>
        <v/>
      </c>
      <c r="G1785">
        <f>IF('Data R2'!C789="","",'Data R2'!AD789)</f>
        <v/>
      </c>
      <c r="H1785">
        <f>IF('Data R2'!C789="","",'Data R2'!AC789)</f>
        <v/>
      </c>
      <c r="I1785">
        <f>IF('Data R2'!C789="","",COUNTIF('Data R2'!J789,"&gt;0")+COUNTIF('Data R2'!L789,"&gt;0")+COUNTIF('Data R2'!N789,"&gt;0")+COUNTIF('Data R2'!P789,"&gt;0")+COUNTIF('Data R2'!R789,"&gt;0")+COUNTIF('Data R2'!T789,"&gt;0")+COUNTIF('Data R2'!V789,"&gt;0")+COUNTIF('Data R2'!X789,"&gt;0"))</f>
        <v/>
      </c>
      <c r="J1785">
        <f>IF('Data R2'!C789="","",IF((COUNTIF('Data R2'!K789,"&gt;0")+COUNTIF('Data R2'!M789,"&gt;0")+COUNTIF('Data R2'!O789,"&gt;0")+COUNTIF('Data R2'!Q789,"&gt;0")+COUNTIF('Data R2'!S789,"&gt;0")+COUNTIF('Data R2'!U789,"&gt;0")+COUNTIF('Data R2'!W789,"&gt;0")+COUNTIF('Data R2'!Y789,"&gt;0"))&gt;0,1,0))</f>
        <v/>
      </c>
      <c r="M1785" t="inlineStr">
        <is>
          <t>Data R</t>
        </is>
      </c>
    </row>
    <row r="1786">
      <c r="A1786" t="inlineStr">
        <is>
          <t>Regional 2</t>
        </is>
      </c>
      <c r="B1786">
        <f>IF('Data R2'!C790="","",'Data R2'!B790)</f>
        <v/>
      </c>
      <c r="C1786">
        <f>IF('Data R2'!C790="","",'Data R2'!C790)</f>
        <v/>
      </c>
      <c r="D1786">
        <f>IF('Data R2'!C790="","",'Data R2'!D790)</f>
        <v/>
      </c>
      <c r="E1786">
        <f>IF('Data R2'!C790="","",'Data R2'!E790)</f>
        <v/>
      </c>
      <c r="F1786">
        <f>IF('Data R2'!C790="","",'Data R2'!F790)</f>
        <v/>
      </c>
      <c r="G1786">
        <f>IF('Data R2'!C790="","",'Data R2'!AD790)</f>
        <v/>
      </c>
      <c r="H1786">
        <f>IF('Data R2'!C790="","",'Data R2'!AC790)</f>
        <v/>
      </c>
      <c r="I1786">
        <f>IF('Data R2'!C790="","",COUNTIF('Data R2'!J790,"&gt;0")+COUNTIF('Data R2'!L790,"&gt;0")+COUNTIF('Data R2'!N790,"&gt;0")+COUNTIF('Data R2'!P790,"&gt;0")+COUNTIF('Data R2'!R790,"&gt;0")+COUNTIF('Data R2'!T790,"&gt;0")+COUNTIF('Data R2'!V790,"&gt;0")+COUNTIF('Data R2'!X790,"&gt;0"))</f>
        <v/>
      </c>
      <c r="J1786">
        <f>IF('Data R2'!C790="","",IF((COUNTIF('Data R2'!K790,"&gt;0")+COUNTIF('Data R2'!M790,"&gt;0")+COUNTIF('Data R2'!O790,"&gt;0")+COUNTIF('Data R2'!Q790,"&gt;0")+COUNTIF('Data R2'!S790,"&gt;0")+COUNTIF('Data R2'!U790,"&gt;0")+COUNTIF('Data R2'!W790,"&gt;0")+COUNTIF('Data R2'!Y790,"&gt;0"))&gt;0,1,0))</f>
        <v/>
      </c>
      <c r="M1786" t="inlineStr">
        <is>
          <t>Data R</t>
        </is>
      </c>
    </row>
    <row r="1787">
      <c r="A1787" t="inlineStr">
        <is>
          <t>Regional 2</t>
        </is>
      </c>
      <c r="B1787">
        <f>IF('Data R2'!C791="","",'Data R2'!B791)</f>
        <v/>
      </c>
      <c r="C1787">
        <f>IF('Data R2'!C791="","",'Data R2'!C791)</f>
        <v/>
      </c>
      <c r="D1787">
        <f>IF('Data R2'!C791="","",'Data R2'!D791)</f>
        <v/>
      </c>
      <c r="E1787">
        <f>IF('Data R2'!C791="","",'Data R2'!E791)</f>
        <v/>
      </c>
      <c r="F1787">
        <f>IF('Data R2'!C791="","",'Data R2'!F791)</f>
        <v/>
      </c>
      <c r="G1787">
        <f>IF('Data R2'!C791="","",'Data R2'!AD791)</f>
        <v/>
      </c>
      <c r="H1787">
        <f>IF('Data R2'!C791="","",'Data R2'!AC791)</f>
        <v/>
      </c>
      <c r="I1787">
        <f>IF('Data R2'!C791="","",COUNTIF('Data R2'!J791,"&gt;0")+COUNTIF('Data R2'!L791,"&gt;0")+COUNTIF('Data R2'!N791,"&gt;0")+COUNTIF('Data R2'!P791,"&gt;0")+COUNTIF('Data R2'!R791,"&gt;0")+COUNTIF('Data R2'!T791,"&gt;0")+COUNTIF('Data R2'!V791,"&gt;0")+COUNTIF('Data R2'!X791,"&gt;0"))</f>
        <v/>
      </c>
      <c r="J1787">
        <f>IF('Data R2'!C791="","",IF((COUNTIF('Data R2'!K791,"&gt;0")+COUNTIF('Data R2'!M791,"&gt;0")+COUNTIF('Data R2'!O791,"&gt;0")+COUNTIF('Data R2'!Q791,"&gt;0")+COUNTIF('Data R2'!S791,"&gt;0")+COUNTIF('Data R2'!U791,"&gt;0")+COUNTIF('Data R2'!W791,"&gt;0")+COUNTIF('Data R2'!Y791,"&gt;0"))&gt;0,1,0))</f>
        <v/>
      </c>
      <c r="M1787" t="inlineStr">
        <is>
          <t>Data R</t>
        </is>
      </c>
    </row>
    <row r="1788">
      <c r="A1788" t="inlineStr">
        <is>
          <t>Regional 2</t>
        </is>
      </c>
      <c r="B1788">
        <f>IF('Data R2'!C792="","",'Data R2'!B792)</f>
        <v/>
      </c>
      <c r="C1788">
        <f>IF('Data R2'!C792="","",'Data R2'!C792)</f>
        <v/>
      </c>
      <c r="D1788">
        <f>IF('Data R2'!C792="","",'Data R2'!D792)</f>
        <v/>
      </c>
      <c r="E1788">
        <f>IF('Data R2'!C792="","",'Data R2'!E792)</f>
        <v/>
      </c>
      <c r="F1788">
        <f>IF('Data R2'!C792="","",'Data R2'!F792)</f>
        <v/>
      </c>
      <c r="G1788">
        <f>IF('Data R2'!C792="","",'Data R2'!AD792)</f>
        <v/>
      </c>
      <c r="H1788">
        <f>IF('Data R2'!C792="","",'Data R2'!AC792)</f>
        <v/>
      </c>
      <c r="I1788">
        <f>IF('Data R2'!C792="","",COUNTIF('Data R2'!J792,"&gt;0")+COUNTIF('Data R2'!L792,"&gt;0")+COUNTIF('Data R2'!N792,"&gt;0")+COUNTIF('Data R2'!P792,"&gt;0")+COUNTIF('Data R2'!R792,"&gt;0")+COUNTIF('Data R2'!T792,"&gt;0")+COUNTIF('Data R2'!V792,"&gt;0")+COUNTIF('Data R2'!X792,"&gt;0"))</f>
        <v/>
      </c>
      <c r="J1788">
        <f>IF('Data R2'!C792="","",IF((COUNTIF('Data R2'!K792,"&gt;0")+COUNTIF('Data R2'!M792,"&gt;0")+COUNTIF('Data R2'!O792,"&gt;0")+COUNTIF('Data R2'!Q792,"&gt;0")+COUNTIF('Data R2'!S792,"&gt;0")+COUNTIF('Data R2'!U792,"&gt;0")+COUNTIF('Data R2'!W792,"&gt;0")+COUNTIF('Data R2'!Y792,"&gt;0"))&gt;0,1,0))</f>
        <v/>
      </c>
      <c r="M1788" t="inlineStr">
        <is>
          <t>Data R</t>
        </is>
      </c>
    </row>
    <row r="1789">
      <c r="A1789" t="inlineStr">
        <is>
          <t>Regional 2</t>
        </is>
      </c>
      <c r="B1789">
        <f>IF('Data R2'!C793="","",'Data R2'!B793)</f>
        <v/>
      </c>
      <c r="C1789">
        <f>IF('Data R2'!C793="","",'Data R2'!C793)</f>
        <v/>
      </c>
      <c r="D1789">
        <f>IF('Data R2'!C793="","",'Data R2'!D793)</f>
        <v/>
      </c>
      <c r="E1789">
        <f>IF('Data R2'!C793="","",'Data R2'!E793)</f>
        <v/>
      </c>
      <c r="F1789">
        <f>IF('Data R2'!C793="","",'Data R2'!F793)</f>
        <v/>
      </c>
      <c r="G1789">
        <f>IF('Data R2'!C793="","",'Data R2'!AD793)</f>
        <v/>
      </c>
      <c r="H1789">
        <f>IF('Data R2'!C793="","",'Data R2'!AC793)</f>
        <v/>
      </c>
      <c r="I1789">
        <f>IF('Data R2'!C793="","",COUNTIF('Data R2'!J793,"&gt;0")+COUNTIF('Data R2'!L793,"&gt;0")+COUNTIF('Data R2'!N793,"&gt;0")+COUNTIF('Data R2'!P793,"&gt;0")+COUNTIF('Data R2'!R793,"&gt;0")+COUNTIF('Data R2'!T793,"&gt;0")+COUNTIF('Data R2'!V793,"&gt;0")+COUNTIF('Data R2'!X793,"&gt;0"))</f>
        <v/>
      </c>
      <c r="J1789">
        <f>IF('Data R2'!C793="","",IF((COUNTIF('Data R2'!K793,"&gt;0")+COUNTIF('Data R2'!M793,"&gt;0")+COUNTIF('Data R2'!O793,"&gt;0")+COUNTIF('Data R2'!Q793,"&gt;0")+COUNTIF('Data R2'!S793,"&gt;0")+COUNTIF('Data R2'!U793,"&gt;0")+COUNTIF('Data R2'!W793,"&gt;0")+COUNTIF('Data R2'!Y793,"&gt;0"))&gt;0,1,0))</f>
        <v/>
      </c>
      <c r="M1789" t="inlineStr">
        <is>
          <t>Data R</t>
        </is>
      </c>
    </row>
    <row r="1790">
      <c r="A1790" t="inlineStr">
        <is>
          <t>Regional 2</t>
        </is>
      </c>
      <c r="B1790">
        <f>IF('Data R2'!C794="","",'Data R2'!B794)</f>
        <v/>
      </c>
      <c r="C1790">
        <f>IF('Data R2'!C794="","",'Data R2'!C794)</f>
        <v/>
      </c>
      <c r="D1790">
        <f>IF('Data R2'!C794="","",'Data R2'!D794)</f>
        <v/>
      </c>
      <c r="E1790">
        <f>IF('Data R2'!C794="","",'Data R2'!E794)</f>
        <v/>
      </c>
      <c r="F1790">
        <f>IF('Data R2'!C794="","",'Data R2'!F794)</f>
        <v/>
      </c>
      <c r="G1790">
        <f>IF('Data R2'!C794="","",'Data R2'!AD794)</f>
        <v/>
      </c>
      <c r="H1790">
        <f>IF('Data R2'!C794="","",'Data R2'!AC794)</f>
        <v/>
      </c>
      <c r="I1790">
        <f>IF('Data R2'!C794="","",COUNTIF('Data R2'!J794,"&gt;0")+COUNTIF('Data R2'!L794,"&gt;0")+COUNTIF('Data R2'!N794,"&gt;0")+COUNTIF('Data R2'!P794,"&gt;0")+COUNTIF('Data R2'!R794,"&gt;0")+COUNTIF('Data R2'!T794,"&gt;0")+COUNTIF('Data R2'!V794,"&gt;0")+COUNTIF('Data R2'!X794,"&gt;0"))</f>
        <v/>
      </c>
      <c r="J1790">
        <f>IF('Data R2'!C794="","",IF((COUNTIF('Data R2'!K794,"&gt;0")+COUNTIF('Data R2'!M794,"&gt;0")+COUNTIF('Data R2'!O794,"&gt;0")+COUNTIF('Data R2'!Q794,"&gt;0")+COUNTIF('Data R2'!S794,"&gt;0")+COUNTIF('Data R2'!U794,"&gt;0")+COUNTIF('Data R2'!W794,"&gt;0")+COUNTIF('Data R2'!Y794,"&gt;0"))&gt;0,1,0))</f>
        <v/>
      </c>
      <c r="M1790" t="inlineStr">
        <is>
          <t>Data R</t>
        </is>
      </c>
    </row>
    <row r="1791">
      <c r="A1791" t="inlineStr">
        <is>
          <t>Regional 2</t>
        </is>
      </c>
      <c r="B1791">
        <f>IF('Data R2'!C795="","",'Data R2'!B795)</f>
        <v/>
      </c>
      <c r="C1791">
        <f>IF('Data R2'!C795="","",'Data R2'!C795)</f>
        <v/>
      </c>
      <c r="D1791">
        <f>IF('Data R2'!C795="","",'Data R2'!D795)</f>
        <v/>
      </c>
      <c r="E1791">
        <f>IF('Data R2'!C795="","",'Data R2'!E795)</f>
        <v/>
      </c>
      <c r="F1791">
        <f>IF('Data R2'!C795="","",'Data R2'!F795)</f>
        <v/>
      </c>
      <c r="G1791">
        <f>IF('Data R2'!C795="","",'Data R2'!AD795)</f>
        <v/>
      </c>
      <c r="H1791">
        <f>IF('Data R2'!C795="","",'Data R2'!AC795)</f>
        <v/>
      </c>
      <c r="I1791">
        <f>IF('Data R2'!C795="","",COUNTIF('Data R2'!J795,"&gt;0")+COUNTIF('Data R2'!L795,"&gt;0")+COUNTIF('Data R2'!N795,"&gt;0")+COUNTIF('Data R2'!P795,"&gt;0")+COUNTIF('Data R2'!R795,"&gt;0")+COUNTIF('Data R2'!T795,"&gt;0")+COUNTIF('Data R2'!V795,"&gt;0")+COUNTIF('Data R2'!X795,"&gt;0"))</f>
        <v/>
      </c>
      <c r="J1791">
        <f>IF('Data R2'!C795="","",IF((COUNTIF('Data R2'!K795,"&gt;0")+COUNTIF('Data R2'!M795,"&gt;0")+COUNTIF('Data R2'!O795,"&gt;0")+COUNTIF('Data R2'!Q795,"&gt;0")+COUNTIF('Data R2'!S795,"&gt;0")+COUNTIF('Data R2'!U795,"&gt;0")+COUNTIF('Data R2'!W795,"&gt;0")+COUNTIF('Data R2'!Y795,"&gt;0"))&gt;0,1,0))</f>
        <v/>
      </c>
      <c r="M1791" t="inlineStr">
        <is>
          <t>Data R</t>
        </is>
      </c>
    </row>
    <row r="1792">
      <c r="A1792" t="inlineStr">
        <is>
          <t>Regional 2</t>
        </is>
      </c>
      <c r="B1792">
        <f>IF('Data R2'!C796="","",'Data R2'!B796)</f>
        <v/>
      </c>
      <c r="C1792">
        <f>IF('Data R2'!C796="","",'Data R2'!C796)</f>
        <v/>
      </c>
      <c r="D1792">
        <f>IF('Data R2'!C796="","",'Data R2'!D796)</f>
        <v/>
      </c>
      <c r="E1792">
        <f>IF('Data R2'!C796="","",'Data R2'!E796)</f>
        <v/>
      </c>
      <c r="F1792">
        <f>IF('Data R2'!C796="","",'Data R2'!F796)</f>
        <v/>
      </c>
      <c r="G1792">
        <f>IF('Data R2'!C796="","",'Data R2'!AD796)</f>
        <v/>
      </c>
      <c r="H1792">
        <f>IF('Data R2'!C796="","",'Data R2'!AC796)</f>
        <v/>
      </c>
      <c r="I1792">
        <f>IF('Data R2'!C796="","",COUNTIF('Data R2'!J796,"&gt;0")+COUNTIF('Data R2'!L796,"&gt;0")+COUNTIF('Data R2'!N796,"&gt;0")+COUNTIF('Data R2'!P796,"&gt;0")+COUNTIF('Data R2'!R796,"&gt;0")+COUNTIF('Data R2'!T796,"&gt;0")+COUNTIF('Data R2'!V796,"&gt;0")+COUNTIF('Data R2'!X796,"&gt;0"))</f>
        <v/>
      </c>
      <c r="J1792">
        <f>IF('Data R2'!C796="","",IF((COUNTIF('Data R2'!K796,"&gt;0")+COUNTIF('Data R2'!M796,"&gt;0")+COUNTIF('Data R2'!O796,"&gt;0")+COUNTIF('Data R2'!Q796,"&gt;0")+COUNTIF('Data R2'!S796,"&gt;0")+COUNTIF('Data R2'!U796,"&gt;0")+COUNTIF('Data R2'!W796,"&gt;0")+COUNTIF('Data R2'!Y796,"&gt;0"))&gt;0,1,0))</f>
        <v/>
      </c>
      <c r="M1792" t="inlineStr">
        <is>
          <t>Data R</t>
        </is>
      </c>
    </row>
    <row r="1793">
      <c r="A1793" t="inlineStr">
        <is>
          <t>Regional 2</t>
        </is>
      </c>
      <c r="B1793">
        <f>IF('Data R2'!C797="","",'Data R2'!B797)</f>
        <v/>
      </c>
      <c r="C1793">
        <f>IF('Data R2'!C797="","",'Data R2'!C797)</f>
        <v/>
      </c>
      <c r="D1793">
        <f>IF('Data R2'!C797="","",'Data R2'!D797)</f>
        <v/>
      </c>
      <c r="E1793">
        <f>IF('Data R2'!C797="","",'Data R2'!E797)</f>
        <v/>
      </c>
      <c r="F1793">
        <f>IF('Data R2'!C797="","",'Data R2'!F797)</f>
        <v/>
      </c>
      <c r="G1793">
        <f>IF('Data R2'!C797="","",'Data R2'!AD797)</f>
        <v/>
      </c>
      <c r="H1793">
        <f>IF('Data R2'!C797="","",'Data R2'!AC797)</f>
        <v/>
      </c>
      <c r="I1793">
        <f>IF('Data R2'!C797="","",COUNTIF('Data R2'!J797,"&gt;0")+COUNTIF('Data R2'!L797,"&gt;0")+COUNTIF('Data R2'!N797,"&gt;0")+COUNTIF('Data R2'!P797,"&gt;0")+COUNTIF('Data R2'!R797,"&gt;0")+COUNTIF('Data R2'!T797,"&gt;0")+COUNTIF('Data R2'!V797,"&gt;0")+COUNTIF('Data R2'!X797,"&gt;0"))</f>
        <v/>
      </c>
      <c r="J1793">
        <f>IF('Data R2'!C797="","",IF((COUNTIF('Data R2'!K797,"&gt;0")+COUNTIF('Data R2'!M797,"&gt;0")+COUNTIF('Data R2'!O797,"&gt;0")+COUNTIF('Data R2'!Q797,"&gt;0")+COUNTIF('Data R2'!S797,"&gt;0")+COUNTIF('Data R2'!U797,"&gt;0")+COUNTIF('Data R2'!W797,"&gt;0")+COUNTIF('Data R2'!Y797,"&gt;0"))&gt;0,1,0))</f>
        <v/>
      </c>
      <c r="M1793" t="inlineStr">
        <is>
          <t>Data R</t>
        </is>
      </c>
    </row>
    <row r="1794">
      <c r="A1794" t="inlineStr">
        <is>
          <t>Regional 2</t>
        </is>
      </c>
      <c r="B1794">
        <f>IF('Data R2'!C798="","",'Data R2'!B798)</f>
        <v/>
      </c>
      <c r="C1794">
        <f>IF('Data R2'!C798="","",'Data R2'!C798)</f>
        <v/>
      </c>
      <c r="D1794">
        <f>IF('Data R2'!C798="","",'Data R2'!D798)</f>
        <v/>
      </c>
      <c r="E1794">
        <f>IF('Data R2'!C798="","",'Data R2'!E798)</f>
        <v/>
      </c>
      <c r="F1794">
        <f>IF('Data R2'!C798="","",'Data R2'!F798)</f>
        <v/>
      </c>
      <c r="G1794">
        <f>IF('Data R2'!C798="","",'Data R2'!AD798)</f>
        <v/>
      </c>
      <c r="H1794">
        <f>IF('Data R2'!C798="","",'Data R2'!AC798)</f>
        <v/>
      </c>
      <c r="I1794">
        <f>IF('Data R2'!C798="","",COUNTIF('Data R2'!J798,"&gt;0")+COUNTIF('Data R2'!L798,"&gt;0")+COUNTIF('Data R2'!N798,"&gt;0")+COUNTIF('Data R2'!P798,"&gt;0")+COUNTIF('Data R2'!R798,"&gt;0")+COUNTIF('Data R2'!T798,"&gt;0")+COUNTIF('Data R2'!V798,"&gt;0")+COUNTIF('Data R2'!X798,"&gt;0"))</f>
        <v/>
      </c>
      <c r="J1794">
        <f>IF('Data R2'!C798="","",IF((COUNTIF('Data R2'!K798,"&gt;0")+COUNTIF('Data R2'!M798,"&gt;0")+COUNTIF('Data R2'!O798,"&gt;0")+COUNTIF('Data R2'!Q798,"&gt;0")+COUNTIF('Data R2'!S798,"&gt;0")+COUNTIF('Data R2'!U798,"&gt;0")+COUNTIF('Data R2'!W798,"&gt;0")+COUNTIF('Data R2'!Y798,"&gt;0"))&gt;0,1,0))</f>
        <v/>
      </c>
      <c r="M1794" t="inlineStr">
        <is>
          <t>Data R</t>
        </is>
      </c>
    </row>
    <row r="1795">
      <c r="A1795" t="inlineStr">
        <is>
          <t>Regional 2</t>
        </is>
      </c>
      <c r="B1795">
        <f>IF('Data R2'!C799="","",'Data R2'!B799)</f>
        <v/>
      </c>
      <c r="C1795">
        <f>IF('Data R2'!C799="","",'Data R2'!C799)</f>
        <v/>
      </c>
      <c r="D1795">
        <f>IF('Data R2'!C799="","",'Data R2'!D799)</f>
        <v/>
      </c>
      <c r="E1795">
        <f>IF('Data R2'!C799="","",'Data R2'!E799)</f>
        <v/>
      </c>
      <c r="F1795">
        <f>IF('Data R2'!C799="","",'Data R2'!F799)</f>
        <v/>
      </c>
      <c r="G1795">
        <f>IF('Data R2'!C799="","",'Data R2'!AD799)</f>
        <v/>
      </c>
      <c r="H1795">
        <f>IF('Data R2'!C799="","",'Data R2'!AC799)</f>
        <v/>
      </c>
      <c r="I1795">
        <f>IF('Data R2'!C799="","",COUNTIF('Data R2'!J799,"&gt;0")+COUNTIF('Data R2'!L799,"&gt;0")+COUNTIF('Data R2'!N799,"&gt;0")+COUNTIF('Data R2'!P799,"&gt;0")+COUNTIF('Data R2'!R799,"&gt;0")+COUNTIF('Data R2'!T799,"&gt;0")+COUNTIF('Data R2'!V799,"&gt;0")+COUNTIF('Data R2'!X799,"&gt;0"))</f>
        <v/>
      </c>
      <c r="J1795">
        <f>IF('Data R2'!C799="","",IF((COUNTIF('Data R2'!K799,"&gt;0")+COUNTIF('Data R2'!M799,"&gt;0")+COUNTIF('Data R2'!O799,"&gt;0")+COUNTIF('Data R2'!Q799,"&gt;0")+COUNTIF('Data R2'!S799,"&gt;0")+COUNTIF('Data R2'!U799,"&gt;0")+COUNTIF('Data R2'!W799,"&gt;0")+COUNTIF('Data R2'!Y799,"&gt;0"))&gt;0,1,0))</f>
        <v/>
      </c>
      <c r="M1795" t="inlineStr">
        <is>
          <t>Data R</t>
        </is>
      </c>
    </row>
    <row r="1796">
      <c r="A1796" t="inlineStr">
        <is>
          <t>Regional 2</t>
        </is>
      </c>
      <c r="B1796">
        <f>IF('Data R2'!C800="","",'Data R2'!B800)</f>
        <v/>
      </c>
      <c r="C1796">
        <f>IF('Data R2'!C800="","",'Data R2'!C800)</f>
        <v/>
      </c>
      <c r="D1796">
        <f>IF('Data R2'!C800="","",'Data R2'!D800)</f>
        <v/>
      </c>
      <c r="E1796">
        <f>IF('Data R2'!C800="","",'Data R2'!E800)</f>
        <v/>
      </c>
      <c r="F1796">
        <f>IF('Data R2'!C800="","",'Data R2'!F800)</f>
        <v/>
      </c>
      <c r="G1796">
        <f>IF('Data R2'!C800="","",'Data R2'!AD800)</f>
        <v/>
      </c>
      <c r="H1796">
        <f>IF('Data R2'!C800="","",'Data R2'!AC800)</f>
        <v/>
      </c>
      <c r="I1796">
        <f>IF('Data R2'!C800="","",COUNTIF('Data R2'!J800,"&gt;0")+COUNTIF('Data R2'!L800,"&gt;0")+COUNTIF('Data R2'!N800,"&gt;0")+COUNTIF('Data R2'!P800,"&gt;0")+COUNTIF('Data R2'!R800,"&gt;0")+COUNTIF('Data R2'!T800,"&gt;0")+COUNTIF('Data R2'!V800,"&gt;0")+COUNTIF('Data R2'!X800,"&gt;0"))</f>
        <v/>
      </c>
      <c r="J1796">
        <f>IF('Data R2'!C800="","",IF((COUNTIF('Data R2'!K800,"&gt;0")+COUNTIF('Data R2'!M800,"&gt;0")+COUNTIF('Data R2'!O800,"&gt;0")+COUNTIF('Data R2'!Q800,"&gt;0")+COUNTIF('Data R2'!S800,"&gt;0")+COUNTIF('Data R2'!U800,"&gt;0")+COUNTIF('Data R2'!W800,"&gt;0")+COUNTIF('Data R2'!Y800,"&gt;0"))&gt;0,1,0))</f>
        <v/>
      </c>
      <c r="M1796" t="inlineStr">
        <is>
          <t>Data R</t>
        </is>
      </c>
    </row>
    <row r="1797">
      <c r="A1797" t="inlineStr">
        <is>
          <t>Regional 2</t>
        </is>
      </c>
      <c r="B1797">
        <f>IF('Data R2'!C801="","",'Data R2'!B801)</f>
        <v/>
      </c>
      <c r="C1797">
        <f>IF('Data R2'!C801="","",'Data R2'!C801)</f>
        <v/>
      </c>
      <c r="D1797">
        <f>IF('Data R2'!C801="","",'Data R2'!D801)</f>
        <v/>
      </c>
      <c r="E1797">
        <f>IF('Data R2'!C801="","",'Data R2'!E801)</f>
        <v/>
      </c>
      <c r="F1797">
        <f>IF('Data R2'!C801="","",'Data R2'!F801)</f>
        <v/>
      </c>
      <c r="G1797">
        <f>IF('Data R2'!C801="","",'Data R2'!AD801)</f>
        <v/>
      </c>
      <c r="H1797">
        <f>IF('Data R2'!C801="","",'Data R2'!AC801)</f>
        <v/>
      </c>
      <c r="I1797">
        <f>IF('Data R2'!C801="","",COUNTIF('Data R2'!J801,"&gt;0")+COUNTIF('Data R2'!L801,"&gt;0")+COUNTIF('Data R2'!N801,"&gt;0")+COUNTIF('Data R2'!P801,"&gt;0")+COUNTIF('Data R2'!R801,"&gt;0")+COUNTIF('Data R2'!T801,"&gt;0")+COUNTIF('Data R2'!V801,"&gt;0")+COUNTIF('Data R2'!X801,"&gt;0"))</f>
        <v/>
      </c>
      <c r="J1797">
        <f>IF('Data R2'!C801="","",IF((COUNTIF('Data R2'!K801,"&gt;0")+COUNTIF('Data R2'!M801,"&gt;0")+COUNTIF('Data R2'!O801,"&gt;0")+COUNTIF('Data R2'!Q801,"&gt;0")+COUNTIF('Data R2'!S801,"&gt;0")+COUNTIF('Data R2'!U801,"&gt;0")+COUNTIF('Data R2'!W801,"&gt;0")+COUNTIF('Data R2'!Y801,"&gt;0"))&gt;0,1,0))</f>
        <v/>
      </c>
      <c r="M1797" t="inlineStr">
        <is>
          <t>Data R</t>
        </is>
      </c>
    </row>
    <row r="1798">
      <c r="A1798" t="inlineStr">
        <is>
          <t>Regional 2</t>
        </is>
      </c>
      <c r="B1798">
        <f>IF('Data R2'!C802="","",'Data R2'!B802)</f>
        <v/>
      </c>
      <c r="C1798">
        <f>IF('Data R2'!C802="","",'Data R2'!C802)</f>
        <v/>
      </c>
      <c r="D1798">
        <f>IF('Data R2'!C802="","",'Data R2'!D802)</f>
        <v/>
      </c>
      <c r="E1798">
        <f>IF('Data R2'!C802="","",'Data R2'!E802)</f>
        <v/>
      </c>
      <c r="F1798">
        <f>IF('Data R2'!C802="","",'Data R2'!F802)</f>
        <v/>
      </c>
      <c r="G1798">
        <f>IF('Data R2'!C802="","",'Data R2'!AD802)</f>
        <v/>
      </c>
      <c r="H1798">
        <f>IF('Data R2'!C802="","",'Data R2'!AC802)</f>
        <v/>
      </c>
      <c r="I1798">
        <f>IF('Data R2'!C802="","",COUNTIF('Data R2'!J802,"&gt;0")+COUNTIF('Data R2'!L802,"&gt;0")+COUNTIF('Data R2'!N802,"&gt;0")+COUNTIF('Data R2'!P802,"&gt;0")+COUNTIF('Data R2'!R802,"&gt;0")+COUNTIF('Data R2'!T802,"&gt;0")+COUNTIF('Data R2'!V802,"&gt;0")+COUNTIF('Data R2'!X802,"&gt;0"))</f>
        <v/>
      </c>
      <c r="J1798">
        <f>IF('Data R2'!C802="","",IF((COUNTIF('Data R2'!K802,"&gt;0")+COUNTIF('Data R2'!M802,"&gt;0")+COUNTIF('Data R2'!O802,"&gt;0")+COUNTIF('Data R2'!Q802,"&gt;0")+COUNTIF('Data R2'!S802,"&gt;0")+COUNTIF('Data R2'!U802,"&gt;0")+COUNTIF('Data R2'!W802,"&gt;0")+COUNTIF('Data R2'!Y802,"&gt;0"))&gt;0,1,0))</f>
        <v/>
      </c>
      <c r="M1798" t="inlineStr">
        <is>
          <t>Data R</t>
        </is>
      </c>
    </row>
    <row r="1799">
      <c r="A1799" t="inlineStr">
        <is>
          <t>Regional 2</t>
        </is>
      </c>
      <c r="B1799">
        <f>IF('Data R2'!C803="","",'Data R2'!B803)</f>
        <v/>
      </c>
      <c r="C1799">
        <f>IF('Data R2'!C803="","",'Data R2'!C803)</f>
        <v/>
      </c>
      <c r="D1799">
        <f>IF('Data R2'!C803="","",'Data R2'!D803)</f>
        <v/>
      </c>
      <c r="E1799">
        <f>IF('Data R2'!C803="","",'Data R2'!E803)</f>
        <v/>
      </c>
      <c r="F1799">
        <f>IF('Data R2'!C803="","",'Data R2'!F803)</f>
        <v/>
      </c>
      <c r="G1799">
        <f>IF('Data R2'!C803="","",'Data R2'!AD803)</f>
        <v/>
      </c>
      <c r="H1799">
        <f>IF('Data R2'!C803="","",'Data R2'!AC803)</f>
        <v/>
      </c>
      <c r="I1799">
        <f>IF('Data R2'!C803="","",COUNTIF('Data R2'!J803,"&gt;0")+COUNTIF('Data R2'!L803,"&gt;0")+COUNTIF('Data R2'!N803,"&gt;0")+COUNTIF('Data R2'!P803,"&gt;0")+COUNTIF('Data R2'!R803,"&gt;0")+COUNTIF('Data R2'!T803,"&gt;0")+COUNTIF('Data R2'!V803,"&gt;0")+COUNTIF('Data R2'!X803,"&gt;0"))</f>
        <v/>
      </c>
      <c r="J1799">
        <f>IF('Data R2'!C803="","",IF((COUNTIF('Data R2'!K803,"&gt;0")+COUNTIF('Data R2'!M803,"&gt;0")+COUNTIF('Data R2'!O803,"&gt;0")+COUNTIF('Data R2'!Q803,"&gt;0")+COUNTIF('Data R2'!S803,"&gt;0")+COUNTIF('Data R2'!U803,"&gt;0")+COUNTIF('Data R2'!W803,"&gt;0")+COUNTIF('Data R2'!Y803,"&gt;0"))&gt;0,1,0))</f>
        <v/>
      </c>
      <c r="M1799" t="inlineStr">
        <is>
          <t>Data R</t>
        </is>
      </c>
    </row>
    <row r="1800">
      <c r="A1800" t="inlineStr">
        <is>
          <t>Regional 2</t>
        </is>
      </c>
      <c r="B1800">
        <f>IF('Data R2'!C804="","",'Data R2'!B804)</f>
        <v/>
      </c>
      <c r="C1800">
        <f>IF('Data R2'!C804="","",'Data R2'!C804)</f>
        <v/>
      </c>
      <c r="D1800">
        <f>IF('Data R2'!C804="","",'Data R2'!D804)</f>
        <v/>
      </c>
      <c r="E1800">
        <f>IF('Data R2'!C804="","",'Data R2'!E804)</f>
        <v/>
      </c>
      <c r="F1800">
        <f>IF('Data R2'!C804="","",'Data R2'!F804)</f>
        <v/>
      </c>
      <c r="G1800">
        <f>IF('Data R2'!C804="","",'Data R2'!AD804)</f>
        <v/>
      </c>
      <c r="H1800">
        <f>IF('Data R2'!C804="","",'Data R2'!AC804)</f>
        <v/>
      </c>
      <c r="I1800">
        <f>IF('Data R2'!C804="","",COUNTIF('Data R2'!J804,"&gt;0")+COUNTIF('Data R2'!L804,"&gt;0")+COUNTIF('Data R2'!N804,"&gt;0")+COUNTIF('Data R2'!P804,"&gt;0")+COUNTIF('Data R2'!R804,"&gt;0")+COUNTIF('Data R2'!T804,"&gt;0")+COUNTIF('Data R2'!V804,"&gt;0")+COUNTIF('Data R2'!X804,"&gt;0"))</f>
        <v/>
      </c>
      <c r="J1800">
        <f>IF('Data R2'!C804="","",IF((COUNTIF('Data R2'!K804,"&gt;0")+COUNTIF('Data R2'!M804,"&gt;0")+COUNTIF('Data R2'!O804,"&gt;0")+COUNTIF('Data R2'!Q804,"&gt;0")+COUNTIF('Data R2'!S804,"&gt;0")+COUNTIF('Data R2'!U804,"&gt;0")+COUNTIF('Data R2'!W804,"&gt;0")+COUNTIF('Data R2'!Y804,"&gt;0"))&gt;0,1,0))</f>
        <v/>
      </c>
      <c r="M1800" t="inlineStr">
        <is>
          <t>Data R</t>
        </is>
      </c>
    </row>
    <row r="1801">
      <c r="A1801" t="inlineStr">
        <is>
          <t>Regional 2</t>
        </is>
      </c>
      <c r="B1801">
        <f>IF('Data R2'!C805="","",'Data R2'!B805)</f>
        <v/>
      </c>
      <c r="C1801">
        <f>IF('Data R2'!C805="","",'Data R2'!C805)</f>
        <v/>
      </c>
      <c r="D1801">
        <f>IF('Data R2'!C805="","",'Data R2'!D805)</f>
        <v/>
      </c>
      <c r="E1801">
        <f>IF('Data R2'!C805="","",'Data R2'!E805)</f>
        <v/>
      </c>
      <c r="F1801">
        <f>IF('Data R2'!C805="","",'Data R2'!F805)</f>
        <v/>
      </c>
      <c r="G1801">
        <f>IF('Data R2'!C805="","",'Data R2'!AD805)</f>
        <v/>
      </c>
      <c r="H1801">
        <f>IF('Data R2'!C805="","",'Data R2'!AC805)</f>
        <v/>
      </c>
      <c r="I1801">
        <f>IF('Data R2'!C805="","",COUNTIF('Data R2'!J805,"&gt;0")+COUNTIF('Data R2'!L805,"&gt;0")+COUNTIF('Data R2'!N805,"&gt;0")+COUNTIF('Data R2'!P805,"&gt;0")+COUNTIF('Data R2'!R805,"&gt;0")+COUNTIF('Data R2'!T805,"&gt;0")+COUNTIF('Data R2'!V805,"&gt;0")+COUNTIF('Data R2'!X805,"&gt;0"))</f>
        <v/>
      </c>
      <c r="J1801">
        <f>IF('Data R2'!C805="","",IF((COUNTIF('Data R2'!K805,"&gt;0")+COUNTIF('Data R2'!M805,"&gt;0")+COUNTIF('Data R2'!O805,"&gt;0")+COUNTIF('Data R2'!Q805,"&gt;0")+COUNTIF('Data R2'!S805,"&gt;0")+COUNTIF('Data R2'!U805,"&gt;0")+COUNTIF('Data R2'!W805,"&gt;0")+COUNTIF('Data R2'!Y805,"&gt;0"))&gt;0,1,0))</f>
        <v/>
      </c>
      <c r="M1801" t="inlineStr">
        <is>
          <t>Data R</t>
        </is>
      </c>
    </row>
    <row r="1802">
      <c r="A1802" t="inlineStr">
        <is>
          <t>Regional 2</t>
        </is>
      </c>
      <c r="B1802">
        <f>IF('Data R2'!C806="","",'Data R2'!B806)</f>
        <v/>
      </c>
      <c r="C1802">
        <f>IF('Data R2'!C806="","",'Data R2'!C806)</f>
        <v/>
      </c>
      <c r="D1802">
        <f>IF('Data R2'!C806="","",'Data R2'!D806)</f>
        <v/>
      </c>
      <c r="E1802">
        <f>IF('Data R2'!C806="","",'Data R2'!E806)</f>
        <v/>
      </c>
      <c r="F1802">
        <f>IF('Data R2'!C806="","",'Data R2'!F806)</f>
        <v/>
      </c>
      <c r="G1802">
        <f>IF('Data R2'!C806="","",'Data R2'!AD806)</f>
        <v/>
      </c>
      <c r="H1802">
        <f>IF('Data R2'!C806="","",'Data R2'!AC806)</f>
        <v/>
      </c>
      <c r="I1802">
        <f>IF('Data R2'!C806="","",COUNTIF('Data R2'!J806,"&gt;0")+COUNTIF('Data R2'!L806,"&gt;0")+COUNTIF('Data R2'!N806,"&gt;0")+COUNTIF('Data R2'!P806,"&gt;0")+COUNTIF('Data R2'!R806,"&gt;0")+COUNTIF('Data R2'!T806,"&gt;0")+COUNTIF('Data R2'!V806,"&gt;0")+COUNTIF('Data R2'!X806,"&gt;0"))</f>
        <v/>
      </c>
      <c r="J1802">
        <f>IF('Data R2'!C806="","",IF((COUNTIF('Data R2'!K806,"&gt;0")+COUNTIF('Data R2'!M806,"&gt;0")+COUNTIF('Data R2'!O806,"&gt;0")+COUNTIF('Data R2'!Q806,"&gt;0")+COUNTIF('Data R2'!S806,"&gt;0")+COUNTIF('Data R2'!U806,"&gt;0")+COUNTIF('Data R2'!W806,"&gt;0")+COUNTIF('Data R2'!Y806,"&gt;0"))&gt;0,1,0))</f>
        <v/>
      </c>
      <c r="M1802" t="inlineStr">
        <is>
          <t>Data R</t>
        </is>
      </c>
    </row>
    <row r="1803">
      <c r="A1803" t="inlineStr">
        <is>
          <t>Regional 2</t>
        </is>
      </c>
      <c r="B1803">
        <f>IF('Data R2'!C807="","",'Data R2'!B807)</f>
        <v/>
      </c>
      <c r="C1803">
        <f>IF('Data R2'!C807="","",'Data R2'!C807)</f>
        <v/>
      </c>
      <c r="D1803">
        <f>IF('Data R2'!C807="","",'Data R2'!D807)</f>
        <v/>
      </c>
      <c r="E1803">
        <f>IF('Data R2'!C807="","",'Data R2'!E807)</f>
        <v/>
      </c>
      <c r="F1803">
        <f>IF('Data R2'!C807="","",'Data R2'!F807)</f>
        <v/>
      </c>
      <c r="G1803">
        <f>IF('Data R2'!C807="","",'Data R2'!AD807)</f>
        <v/>
      </c>
      <c r="H1803">
        <f>IF('Data R2'!C807="","",'Data R2'!AC807)</f>
        <v/>
      </c>
      <c r="I1803">
        <f>IF('Data R2'!C807="","",COUNTIF('Data R2'!J807,"&gt;0")+COUNTIF('Data R2'!L807,"&gt;0")+COUNTIF('Data R2'!N807,"&gt;0")+COUNTIF('Data R2'!P807,"&gt;0")+COUNTIF('Data R2'!R807,"&gt;0")+COUNTIF('Data R2'!T807,"&gt;0")+COUNTIF('Data R2'!V807,"&gt;0")+COUNTIF('Data R2'!X807,"&gt;0"))</f>
        <v/>
      </c>
      <c r="J1803">
        <f>IF('Data R2'!C807="","",IF((COUNTIF('Data R2'!K807,"&gt;0")+COUNTIF('Data R2'!M807,"&gt;0")+COUNTIF('Data R2'!O807,"&gt;0")+COUNTIF('Data R2'!Q807,"&gt;0")+COUNTIF('Data R2'!S807,"&gt;0")+COUNTIF('Data R2'!U807,"&gt;0")+COUNTIF('Data R2'!W807,"&gt;0")+COUNTIF('Data R2'!Y807,"&gt;0"))&gt;0,1,0))</f>
        <v/>
      </c>
      <c r="M1803" t="inlineStr">
        <is>
          <t>Data R</t>
        </is>
      </c>
    </row>
    <row r="1804">
      <c r="A1804" t="inlineStr">
        <is>
          <t>Regional 2</t>
        </is>
      </c>
      <c r="B1804">
        <f>IF('Data R2'!C808="","",'Data R2'!B808)</f>
        <v/>
      </c>
      <c r="C1804">
        <f>IF('Data R2'!C808="","",'Data R2'!C808)</f>
        <v/>
      </c>
      <c r="D1804">
        <f>IF('Data R2'!C808="","",'Data R2'!D808)</f>
        <v/>
      </c>
      <c r="E1804">
        <f>IF('Data R2'!C808="","",'Data R2'!E808)</f>
        <v/>
      </c>
      <c r="F1804">
        <f>IF('Data R2'!C808="","",'Data R2'!F808)</f>
        <v/>
      </c>
      <c r="G1804">
        <f>IF('Data R2'!C808="","",'Data R2'!AD808)</f>
        <v/>
      </c>
      <c r="H1804">
        <f>IF('Data R2'!C808="","",'Data R2'!AC808)</f>
        <v/>
      </c>
      <c r="I1804">
        <f>IF('Data R2'!C808="","",COUNTIF('Data R2'!J808,"&gt;0")+COUNTIF('Data R2'!L808,"&gt;0")+COUNTIF('Data R2'!N808,"&gt;0")+COUNTIF('Data R2'!P808,"&gt;0")+COUNTIF('Data R2'!R808,"&gt;0")+COUNTIF('Data R2'!T808,"&gt;0")+COUNTIF('Data R2'!V808,"&gt;0")+COUNTIF('Data R2'!X808,"&gt;0"))</f>
        <v/>
      </c>
      <c r="J1804">
        <f>IF('Data R2'!C808="","",IF((COUNTIF('Data R2'!K808,"&gt;0")+COUNTIF('Data R2'!M808,"&gt;0")+COUNTIF('Data R2'!O808,"&gt;0")+COUNTIF('Data R2'!Q808,"&gt;0")+COUNTIF('Data R2'!S808,"&gt;0")+COUNTIF('Data R2'!U808,"&gt;0")+COUNTIF('Data R2'!W808,"&gt;0")+COUNTIF('Data R2'!Y808,"&gt;0"))&gt;0,1,0))</f>
        <v/>
      </c>
      <c r="M1804" t="inlineStr">
        <is>
          <t>Data R</t>
        </is>
      </c>
    </row>
    <row r="1805">
      <c r="A1805" t="inlineStr">
        <is>
          <t>Regional 2</t>
        </is>
      </c>
      <c r="B1805">
        <f>IF('Data R2'!C809="","",'Data R2'!B809)</f>
        <v/>
      </c>
      <c r="C1805">
        <f>IF('Data R2'!C809="","",'Data R2'!C809)</f>
        <v/>
      </c>
      <c r="D1805">
        <f>IF('Data R2'!C809="","",'Data R2'!D809)</f>
        <v/>
      </c>
      <c r="E1805">
        <f>IF('Data R2'!C809="","",'Data R2'!E809)</f>
        <v/>
      </c>
      <c r="F1805">
        <f>IF('Data R2'!C809="","",'Data R2'!F809)</f>
        <v/>
      </c>
      <c r="G1805">
        <f>IF('Data R2'!C809="","",'Data R2'!AD809)</f>
        <v/>
      </c>
      <c r="H1805">
        <f>IF('Data R2'!C809="","",'Data R2'!AC809)</f>
        <v/>
      </c>
      <c r="I1805">
        <f>IF('Data R2'!C809="","",COUNTIF('Data R2'!J809,"&gt;0")+COUNTIF('Data R2'!L809,"&gt;0")+COUNTIF('Data R2'!N809,"&gt;0")+COUNTIF('Data R2'!P809,"&gt;0")+COUNTIF('Data R2'!R809,"&gt;0")+COUNTIF('Data R2'!T809,"&gt;0")+COUNTIF('Data R2'!V809,"&gt;0")+COUNTIF('Data R2'!X809,"&gt;0"))</f>
        <v/>
      </c>
      <c r="J1805">
        <f>IF('Data R2'!C809="","",IF((COUNTIF('Data R2'!K809,"&gt;0")+COUNTIF('Data R2'!M809,"&gt;0")+COUNTIF('Data R2'!O809,"&gt;0")+COUNTIF('Data R2'!Q809,"&gt;0")+COUNTIF('Data R2'!S809,"&gt;0")+COUNTIF('Data R2'!U809,"&gt;0")+COUNTIF('Data R2'!W809,"&gt;0")+COUNTIF('Data R2'!Y809,"&gt;0"))&gt;0,1,0))</f>
        <v/>
      </c>
      <c r="M1805" t="inlineStr">
        <is>
          <t>Data R</t>
        </is>
      </c>
    </row>
    <row r="1806">
      <c r="A1806" t="inlineStr">
        <is>
          <t>Regional 2</t>
        </is>
      </c>
      <c r="B1806">
        <f>IF('Data R2'!C810="","",'Data R2'!B810)</f>
        <v/>
      </c>
      <c r="C1806">
        <f>IF('Data R2'!C810="","",'Data R2'!C810)</f>
        <v/>
      </c>
      <c r="D1806">
        <f>IF('Data R2'!C810="","",'Data R2'!D810)</f>
        <v/>
      </c>
      <c r="E1806">
        <f>IF('Data R2'!C810="","",'Data R2'!E810)</f>
        <v/>
      </c>
      <c r="F1806">
        <f>IF('Data R2'!C810="","",'Data R2'!F810)</f>
        <v/>
      </c>
      <c r="G1806">
        <f>IF('Data R2'!C810="","",'Data R2'!AD810)</f>
        <v/>
      </c>
      <c r="H1806">
        <f>IF('Data R2'!C810="","",'Data R2'!AC810)</f>
        <v/>
      </c>
      <c r="I1806">
        <f>IF('Data R2'!C810="","",COUNTIF('Data R2'!J810,"&gt;0")+COUNTIF('Data R2'!L810,"&gt;0")+COUNTIF('Data R2'!N810,"&gt;0")+COUNTIF('Data R2'!P810,"&gt;0")+COUNTIF('Data R2'!R810,"&gt;0")+COUNTIF('Data R2'!T810,"&gt;0")+COUNTIF('Data R2'!V810,"&gt;0")+COUNTIF('Data R2'!X810,"&gt;0"))</f>
        <v/>
      </c>
      <c r="J1806">
        <f>IF('Data R2'!C810="","",IF((COUNTIF('Data R2'!K810,"&gt;0")+COUNTIF('Data R2'!M810,"&gt;0")+COUNTIF('Data R2'!O810,"&gt;0")+COUNTIF('Data R2'!Q810,"&gt;0")+COUNTIF('Data R2'!S810,"&gt;0")+COUNTIF('Data R2'!U810,"&gt;0")+COUNTIF('Data R2'!W810,"&gt;0")+COUNTIF('Data R2'!Y810,"&gt;0"))&gt;0,1,0))</f>
        <v/>
      </c>
      <c r="M1806" t="inlineStr">
        <is>
          <t>Data R</t>
        </is>
      </c>
    </row>
    <row r="1807">
      <c r="A1807" t="inlineStr">
        <is>
          <t>Regional 2</t>
        </is>
      </c>
      <c r="B1807">
        <f>IF('Data R2'!C811="","",'Data R2'!B811)</f>
        <v/>
      </c>
      <c r="C1807">
        <f>IF('Data R2'!C811="","",'Data R2'!C811)</f>
        <v/>
      </c>
      <c r="D1807">
        <f>IF('Data R2'!C811="","",'Data R2'!D811)</f>
        <v/>
      </c>
      <c r="E1807">
        <f>IF('Data R2'!C811="","",'Data R2'!E811)</f>
        <v/>
      </c>
      <c r="F1807">
        <f>IF('Data R2'!C811="","",'Data R2'!F811)</f>
        <v/>
      </c>
      <c r="G1807">
        <f>IF('Data R2'!C811="","",'Data R2'!AD811)</f>
        <v/>
      </c>
      <c r="H1807">
        <f>IF('Data R2'!C811="","",'Data R2'!AC811)</f>
        <v/>
      </c>
      <c r="I1807">
        <f>IF('Data R2'!C811="","",COUNTIF('Data R2'!J811,"&gt;0")+COUNTIF('Data R2'!L811,"&gt;0")+COUNTIF('Data R2'!N811,"&gt;0")+COUNTIF('Data R2'!P811,"&gt;0")+COUNTIF('Data R2'!R811,"&gt;0")+COUNTIF('Data R2'!T811,"&gt;0")+COUNTIF('Data R2'!V811,"&gt;0")+COUNTIF('Data R2'!X811,"&gt;0"))</f>
        <v/>
      </c>
      <c r="J1807">
        <f>IF('Data R2'!C811="","",IF((COUNTIF('Data R2'!K811,"&gt;0")+COUNTIF('Data R2'!M811,"&gt;0")+COUNTIF('Data R2'!O811,"&gt;0")+COUNTIF('Data R2'!Q811,"&gt;0")+COUNTIF('Data R2'!S811,"&gt;0")+COUNTIF('Data R2'!U811,"&gt;0")+COUNTIF('Data R2'!W811,"&gt;0")+COUNTIF('Data R2'!Y811,"&gt;0"))&gt;0,1,0))</f>
        <v/>
      </c>
      <c r="M1807" t="inlineStr">
        <is>
          <t>Data R</t>
        </is>
      </c>
    </row>
    <row r="1808">
      <c r="A1808" t="inlineStr">
        <is>
          <t>Regional 2</t>
        </is>
      </c>
      <c r="B1808">
        <f>IF('Data R2'!C812="","",'Data R2'!B812)</f>
        <v/>
      </c>
      <c r="C1808">
        <f>IF('Data R2'!C812="","",'Data R2'!C812)</f>
        <v/>
      </c>
      <c r="D1808">
        <f>IF('Data R2'!C812="","",'Data R2'!D812)</f>
        <v/>
      </c>
      <c r="E1808">
        <f>IF('Data R2'!C812="","",'Data R2'!E812)</f>
        <v/>
      </c>
      <c r="F1808">
        <f>IF('Data R2'!C812="","",'Data R2'!F812)</f>
        <v/>
      </c>
      <c r="G1808">
        <f>IF('Data R2'!C812="","",'Data R2'!AD812)</f>
        <v/>
      </c>
      <c r="H1808">
        <f>IF('Data R2'!C812="","",'Data R2'!AC812)</f>
        <v/>
      </c>
      <c r="I1808">
        <f>IF('Data R2'!C812="","",COUNTIF('Data R2'!J812,"&gt;0")+COUNTIF('Data R2'!L812,"&gt;0")+COUNTIF('Data R2'!N812,"&gt;0")+COUNTIF('Data R2'!P812,"&gt;0")+COUNTIF('Data R2'!R812,"&gt;0")+COUNTIF('Data R2'!T812,"&gt;0")+COUNTIF('Data R2'!V812,"&gt;0")+COUNTIF('Data R2'!X812,"&gt;0"))</f>
        <v/>
      </c>
      <c r="J1808">
        <f>IF('Data R2'!C812="","",IF((COUNTIF('Data R2'!K812,"&gt;0")+COUNTIF('Data R2'!M812,"&gt;0")+COUNTIF('Data R2'!O812,"&gt;0")+COUNTIF('Data R2'!Q812,"&gt;0")+COUNTIF('Data R2'!S812,"&gt;0")+COUNTIF('Data R2'!U812,"&gt;0")+COUNTIF('Data R2'!W812,"&gt;0")+COUNTIF('Data R2'!Y812,"&gt;0"))&gt;0,1,0))</f>
        <v/>
      </c>
      <c r="M1808" t="inlineStr">
        <is>
          <t>Data R</t>
        </is>
      </c>
    </row>
    <row r="1809">
      <c r="A1809" t="inlineStr">
        <is>
          <t>Regional 2</t>
        </is>
      </c>
      <c r="B1809">
        <f>IF('Data R2'!C813="","",'Data R2'!B813)</f>
        <v/>
      </c>
      <c r="C1809">
        <f>IF('Data R2'!C813="","",'Data R2'!C813)</f>
        <v/>
      </c>
      <c r="D1809">
        <f>IF('Data R2'!C813="","",'Data R2'!D813)</f>
        <v/>
      </c>
      <c r="E1809">
        <f>IF('Data R2'!C813="","",'Data R2'!E813)</f>
        <v/>
      </c>
      <c r="F1809">
        <f>IF('Data R2'!C813="","",'Data R2'!F813)</f>
        <v/>
      </c>
      <c r="G1809">
        <f>IF('Data R2'!C813="","",'Data R2'!AD813)</f>
        <v/>
      </c>
      <c r="H1809">
        <f>IF('Data R2'!C813="","",'Data R2'!AC813)</f>
        <v/>
      </c>
      <c r="I1809">
        <f>IF('Data R2'!C813="","",COUNTIF('Data R2'!J813,"&gt;0")+COUNTIF('Data R2'!L813,"&gt;0")+COUNTIF('Data R2'!N813,"&gt;0")+COUNTIF('Data R2'!P813,"&gt;0")+COUNTIF('Data R2'!R813,"&gt;0")+COUNTIF('Data R2'!T813,"&gt;0")+COUNTIF('Data R2'!V813,"&gt;0")+COUNTIF('Data R2'!X813,"&gt;0"))</f>
        <v/>
      </c>
      <c r="J1809">
        <f>IF('Data R2'!C813="","",IF((COUNTIF('Data R2'!K813,"&gt;0")+COUNTIF('Data R2'!M813,"&gt;0")+COUNTIF('Data R2'!O813,"&gt;0")+COUNTIF('Data R2'!Q813,"&gt;0")+COUNTIF('Data R2'!S813,"&gt;0")+COUNTIF('Data R2'!U813,"&gt;0")+COUNTIF('Data R2'!W813,"&gt;0")+COUNTIF('Data R2'!Y813,"&gt;0"))&gt;0,1,0))</f>
        <v/>
      </c>
      <c r="M1809" t="inlineStr">
        <is>
          <t>Data R</t>
        </is>
      </c>
    </row>
    <row r="1810">
      <c r="A1810" t="inlineStr">
        <is>
          <t>Regional 2</t>
        </is>
      </c>
      <c r="B1810">
        <f>IF('Data R2'!C814="","",'Data R2'!B814)</f>
        <v/>
      </c>
      <c r="C1810">
        <f>IF('Data R2'!C814="","",'Data R2'!C814)</f>
        <v/>
      </c>
      <c r="D1810">
        <f>IF('Data R2'!C814="","",'Data R2'!D814)</f>
        <v/>
      </c>
      <c r="E1810">
        <f>IF('Data R2'!C814="","",'Data R2'!E814)</f>
        <v/>
      </c>
      <c r="F1810">
        <f>IF('Data R2'!C814="","",'Data R2'!F814)</f>
        <v/>
      </c>
      <c r="G1810">
        <f>IF('Data R2'!C814="","",'Data R2'!AD814)</f>
        <v/>
      </c>
      <c r="H1810">
        <f>IF('Data R2'!C814="","",'Data R2'!AC814)</f>
        <v/>
      </c>
      <c r="I1810">
        <f>IF('Data R2'!C814="","",COUNTIF('Data R2'!J814,"&gt;0")+COUNTIF('Data R2'!L814,"&gt;0")+COUNTIF('Data R2'!N814,"&gt;0")+COUNTIF('Data R2'!P814,"&gt;0")+COUNTIF('Data R2'!R814,"&gt;0")+COUNTIF('Data R2'!T814,"&gt;0")+COUNTIF('Data R2'!V814,"&gt;0")+COUNTIF('Data R2'!X814,"&gt;0"))</f>
        <v/>
      </c>
      <c r="J1810">
        <f>IF('Data R2'!C814="","",IF((COUNTIF('Data R2'!K814,"&gt;0")+COUNTIF('Data R2'!M814,"&gt;0")+COUNTIF('Data R2'!O814,"&gt;0")+COUNTIF('Data R2'!Q814,"&gt;0")+COUNTIF('Data R2'!S814,"&gt;0")+COUNTIF('Data R2'!U814,"&gt;0")+COUNTIF('Data R2'!W814,"&gt;0")+COUNTIF('Data R2'!Y814,"&gt;0"))&gt;0,1,0))</f>
        <v/>
      </c>
      <c r="M1810" t="inlineStr">
        <is>
          <t>Data R</t>
        </is>
      </c>
    </row>
    <row r="1811">
      <c r="A1811" t="inlineStr">
        <is>
          <t>Regional 2</t>
        </is>
      </c>
      <c r="B1811">
        <f>IF('Data R2'!C815="","",'Data R2'!B815)</f>
        <v/>
      </c>
      <c r="C1811">
        <f>IF('Data R2'!C815="","",'Data R2'!C815)</f>
        <v/>
      </c>
      <c r="D1811">
        <f>IF('Data R2'!C815="","",'Data R2'!D815)</f>
        <v/>
      </c>
      <c r="E1811">
        <f>IF('Data R2'!C815="","",'Data R2'!E815)</f>
        <v/>
      </c>
      <c r="F1811">
        <f>IF('Data R2'!C815="","",'Data R2'!F815)</f>
        <v/>
      </c>
      <c r="G1811">
        <f>IF('Data R2'!C815="","",'Data R2'!AD815)</f>
        <v/>
      </c>
      <c r="H1811">
        <f>IF('Data R2'!C815="","",'Data R2'!AC815)</f>
        <v/>
      </c>
      <c r="I1811">
        <f>IF('Data R2'!C815="","",COUNTIF('Data R2'!J815,"&gt;0")+COUNTIF('Data R2'!L815,"&gt;0")+COUNTIF('Data R2'!N815,"&gt;0")+COUNTIF('Data R2'!P815,"&gt;0")+COUNTIF('Data R2'!R815,"&gt;0")+COUNTIF('Data R2'!T815,"&gt;0")+COUNTIF('Data R2'!V815,"&gt;0")+COUNTIF('Data R2'!X815,"&gt;0"))</f>
        <v/>
      </c>
      <c r="J1811">
        <f>IF('Data R2'!C815="","",IF((COUNTIF('Data R2'!K815,"&gt;0")+COUNTIF('Data R2'!M815,"&gt;0")+COUNTIF('Data R2'!O815,"&gt;0")+COUNTIF('Data R2'!Q815,"&gt;0")+COUNTIF('Data R2'!S815,"&gt;0")+COUNTIF('Data R2'!U815,"&gt;0")+COUNTIF('Data R2'!W815,"&gt;0")+COUNTIF('Data R2'!Y815,"&gt;0"))&gt;0,1,0))</f>
        <v/>
      </c>
      <c r="M1811" t="inlineStr">
        <is>
          <t>Data R</t>
        </is>
      </c>
    </row>
    <row r="1812">
      <c r="A1812" t="inlineStr">
        <is>
          <t>Regional 2</t>
        </is>
      </c>
      <c r="B1812">
        <f>IF('Data R2'!C816="","",'Data R2'!B816)</f>
        <v/>
      </c>
      <c r="C1812">
        <f>IF('Data R2'!C816="","",'Data R2'!C816)</f>
        <v/>
      </c>
      <c r="D1812">
        <f>IF('Data R2'!C816="","",'Data R2'!D816)</f>
        <v/>
      </c>
      <c r="E1812">
        <f>IF('Data R2'!C816="","",'Data R2'!E816)</f>
        <v/>
      </c>
      <c r="F1812">
        <f>IF('Data R2'!C816="","",'Data R2'!F816)</f>
        <v/>
      </c>
      <c r="G1812">
        <f>IF('Data R2'!C816="","",'Data R2'!AD816)</f>
        <v/>
      </c>
      <c r="H1812">
        <f>IF('Data R2'!C816="","",'Data R2'!AC816)</f>
        <v/>
      </c>
      <c r="I1812">
        <f>IF('Data R2'!C816="","",COUNTIF('Data R2'!J816,"&gt;0")+COUNTIF('Data R2'!L816,"&gt;0")+COUNTIF('Data R2'!N816,"&gt;0")+COUNTIF('Data R2'!P816,"&gt;0")+COUNTIF('Data R2'!R816,"&gt;0")+COUNTIF('Data R2'!T816,"&gt;0")+COUNTIF('Data R2'!V816,"&gt;0")+COUNTIF('Data R2'!X816,"&gt;0"))</f>
        <v/>
      </c>
      <c r="J1812">
        <f>IF('Data R2'!C816="","",IF((COUNTIF('Data R2'!K816,"&gt;0")+COUNTIF('Data R2'!M816,"&gt;0")+COUNTIF('Data R2'!O816,"&gt;0")+COUNTIF('Data R2'!Q816,"&gt;0")+COUNTIF('Data R2'!S816,"&gt;0")+COUNTIF('Data R2'!U816,"&gt;0")+COUNTIF('Data R2'!W816,"&gt;0")+COUNTIF('Data R2'!Y816,"&gt;0"))&gt;0,1,0))</f>
        <v/>
      </c>
      <c r="M1812" t="inlineStr">
        <is>
          <t>Data R</t>
        </is>
      </c>
    </row>
    <row r="1813">
      <c r="A1813" t="inlineStr">
        <is>
          <t>Regional 2</t>
        </is>
      </c>
      <c r="B1813">
        <f>IF('Data R2'!C817="","",'Data R2'!B817)</f>
        <v/>
      </c>
      <c r="C1813">
        <f>IF('Data R2'!C817="","",'Data R2'!C817)</f>
        <v/>
      </c>
      <c r="D1813">
        <f>IF('Data R2'!C817="","",'Data R2'!D817)</f>
        <v/>
      </c>
      <c r="E1813">
        <f>IF('Data R2'!C817="","",'Data R2'!E817)</f>
        <v/>
      </c>
      <c r="F1813">
        <f>IF('Data R2'!C817="","",'Data R2'!F817)</f>
        <v/>
      </c>
      <c r="G1813">
        <f>IF('Data R2'!C817="","",'Data R2'!AD817)</f>
        <v/>
      </c>
      <c r="H1813">
        <f>IF('Data R2'!C817="","",'Data R2'!AC817)</f>
        <v/>
      </c>
      <c r="I1813">
        <f>IF('Data R2'!C817="","",COUNTIF('Data R2'!J817,"&gt;0")+COUNTIF('Data R2'!L817,"&gt;0")+COUNTIF('Data R2'!N817,"&gt;0")+COUNTIF('Data R2'!P817,"&gt;0")+COUNTIF('Data R2'!R817,"&gt;0")+COUNTIF('Data R2'!T817,"&gt;0")+COUNTIF('Data R2'!V817,"&gt;0")+COUNTIF('Data R2'!X817,"&gt;0"))</f>
        <v/>
      </c>
      <c r="J1813">
        <f>IF('Data R2'!C817="","",IF((COUNTIF('Data R2'!K817,"&gt;0")+COUNTIF('Data R2'!M817,"&gt;0")+COUNTIF('Data R2'!O817,"&gt;0")+COUNTIF('Data R2'!Q817,"&gt;0")+COUNTIF('Data R2'!S817,"&gt;0")+COUNTIF('Data R2'!U817,"&gt;0")+COUNTIF('Data R2'!W817,"&gt;0")+COUNTIF('Data R2'!Y817,"&gt;0"))&gt;0,1,0))</f>
        <v/>
      </c>
      <c r="M1813" t="inlineStr">
        <is>
          <t>Data R</t>
        </is>
      </c>
    </row>
    <row r="1814">
      <c r="A1814" t="inlineStr">
        <is>
          <t>Regional 2</t>
        </is>
      </c>
      <c r="B1814">
        <f>IF('Data R2'!C818="","",'Data R2'!B818)</f>
        <v/>
      </c>
      <c r="C1814">
        <f>IF('Data R2'!C818="","",'Data R2'!C818)</f>
        <v/>
      </c>
      <c r="D1814">
        <f>IF('Data R2'!C818="","",'Data R2'!D818)</f>
        <v/>
      </c>
      <c r="E1814">
        <f>IF('Data R2'!C818="","",'Data R2'!E818)</f>
        <v/>
      </c>
      <c r="F1814">
        <f>IF('Data R2'!C818="","",'Data R2'!F818)</f>
        <v/>
      </c>
      <c r="G1814">
        <f>IF('Data R2'!C818="","",'Data R2'!AD818)</f>
        <v/>
      </c>
      <c r="H1814">
        <f>IF('Data R2'!C818="","",'Data R2'!AC818)</f>
        <v/>
      </c>
      <c r="I1814">
        <f>IF('Data R2'!C818="","",COUNTIF('Data R2'!J818,"&gt;0")+COUNTIF('Data R2'!L818,"&gt;0")+COUNTIF('Data R2'!N818,"&gt;0")+COUNTIF('Data R2'!P818,"&gt;0")+COUNTIF('Data R2'!R818,"&gt;0")+COUNTIF('Data R2'!T818,"&gt;0")+COUNTIF('Data R2'!V818,"&gt;0")+COUNTIF('Data R2'!X818,"&gt;0"))</f>
        <v/>
      </c>
      <c r="J1814">
        <f>IF('Data R2'!C818="","",IF((COUNTIF('Data R2'!K818,"&gt;0")+COUNTIF('Data R2'!M818,"&gt;0")+COUNTIF('Data R2'!O818,"&gt;0")+COUNTIF('Data R2'!Q818,"&gt;0")+COUNTIF('Data R2'!S818,"&gt;0")+COUNTIF('Data R2'!U818,"&gt;0")+COUNTIF('Data R2'!W818,"&gt;0")+COUNTIF('Data R2'!Y818,"&gt;0"))&gt;0,1,0))</f>
        <v/>
      </c>
      <c r="M1814" t="inlineStr">
        <is>
          <t>Data R</t>
        </is>
      </c>
    </row>
    <row r="1815">
      <c r="A1815" t="inlineStr">
        <is>
          <t>Regional 2</t>
        </is>
      </c>
      <c r="B1815">
        <f>IF('Data R2'!C819="","",'Data R2'!B819)</f>
        <v/>
      </c>
      <c r="C1815">
        <f>IF('Data R2'!C819="","",'Data R2'!C819)</f>
        <v/>
      </c>
      <c r="D1815">
        <f>IF('Data R2'!C819="","",'Data R2'!D819)</f>
        <v/>
      </c>
      <c r="E1815">
        <f>IF('Data R2'!C819="","",'Data R2'!E819)</f>
        <v/>
      </c>
      <c r="F1815">
        <f>IF('Data R2'!C819="","",'Data R2'!F819)</f>
        <v/>
      </c>
      <c r="G1815">
        <f>IF('Data R2'!C819="","",'Data R2'!AD819)</f>
        <v/>
      </c>
      <c r="H1815">
        <f>IF('Data R2'!C819="","",'Data R2'!AC819)</f>
        <v/>
      </c>
      <c r="I1815">
        <f>IF('Data R2'!C819="","",COUNTIF('Data R2'!J819,"&gt;0")+COUNTIF('Data R2'!L819,"&gt;0")+COUNTIF('Data R2'!N819,"&gt;0")+COUNTIF('Data R2'!P819,"&gt;0")+COUNTIF('Data R2'!R819,"&gt;0")+COUNTIF('Data R2'!T819,"&gt;0")+COUNTIF('Data R2'!V819,"&gt;0")+COUNTIF('Data R2'!X819,"&gt;0"))</f>
        <v/>
      </c>
      <c r="J1815">
        <f>IF('Data R2'!C819="","",IF((COUNTIF('Data R2'!K819,"&gt;0")+COUNTIF('Data R2'!M819,"&gt;0")+COUNTIF('Data R2'!O819,"&gt;0")+COUNTIF('Data R2'!Q819,"&gt;0")+COUNTIF('Data R2'!S819,"&gt;0")+COUNTIF('Data R2'!U819,"&gt;0")+COUNTIF('Data R2'!W819,"&gt;0")+COUNTIF('Data R2'!Y819,"&gt;0"))&gt;0,1,0))</f>
        <v/>
      </c>
      <c r="M1815" t="inlineStr">
        <is>
          <t>Data R</t>
        </is>
      </c>
    </row>
    <row r="1816">
      <c r="A1816" t="inlineStr">
        <is>
          <t>Regional 2</t>
        </is>
      </c>
      <c r="B1816">
        <f>IF('Data R2'!C820="","",'Data R2'!B820)</f>
        <v/>
      </c>
      <c r="C1816">
        <f>IF('Data R2'!C820="","",'Data R2'!C820)</f>
        <v/>
      </c>
      <c r="D1816">
        <f>IF('Data R2'!C820="","",'Data R2'!D820)</f>
        <v/>
      </c>
      <c r="E1816">
        <f>IF('Data R2'!C820="","",'Data R2'!E820)</f>
        <v/>
      </c>
      <c r="F1816">
        <f>IF('Data R2'!C820="","",'Data R2'!F820)</f>
        <v/>
      </c>
      <c r="G1816">
        <f>IF('Data R2'!C820="","",'Data R2'!AD820)</f>
        <v/>
      </c>
      <c r="H1816">
        <f>IF('Data R2'!C820="","",'Data R2'!AC820)</f>
        <v/>
      </c>
      <c r="I1816">
        <f>IF('Data R2'!C820="","",COUNTIF('Data R2'!J820,"&gt;0")+COUNTIF('Data R2'!L820,"&gt;0")+COUNTIF('Data R2'!N820,"&gt;0")+COUNTIF('Data R2'!P820,"&gt;0")+COUNTIF('Data R2'!R820,"&gt;0")+COUNTIF('Data R2'!T820,"&gt;0")+COUNTIF('Data R2'!V820,"&gt;0")+COUNTIF('Data R2'!X820,"&gt;0"))</f>
        <v/>
      </c>
      <c r="J1816">
        <f>IF('Data R2'!C820="","",IF((COUNTIF('Data R2'!K820,"&gt;0")+COUNTIF('Data R2'!M820,"&gt;0")+COUNTIF('Data R2'!O820,"&gt;0")+COUNTIF('Data R2'!Q820,"&gt;0")+COUNTIF('Data R2'!S820,"&gt;0")+COUNTIF('Data R2'!U820,"&gt;0")+COUNTIF('Data R2'!W820,"&gt;0")+COUNTIF('Data R2'!Y820,"&gt;0"))&gt;0,1,0))</f>
        <v/>
      </c>
      <c r="M1816" t="inlineStr">
        <is>
          <t>Data R</t>
        </is>
      </c>
    </row>
    <row r="1817">
      <c r="A1817" t="inlineStr">
        <is>
          <t>Regional 2</t>
        </is>
      </c>
      <c r="B1817">
        <f>IF('Data R2'!C821="","",'Data R2'!B821)</f>
        <v/>
      </c>
      <c r="C1817">
        <f>IF('Data R2'!C821="","",'Data R2'!C821)</f>
        <v/>
      </c>
      <c r="D1817">
        <f>IF('Data R2'!C821="","",'Data R2'!D821)</f>
        <v/>
      </c>
      <c r="E1817">
        <f>IF('Data R2'!C821="","",'Data R2'!E821)</f>
        <v/>
      </c>
      <c r="F1817">
        <f>IF('Data R2'!C821="","",'Data R2'!F821)</f>
        <v/>
      </c>
      <c r="G1817">
        <f>IF('Data R2'!C821="","",'Data R2'!AD821)</f>
        <v/>
      </c>
      <c r="H1817">
        <f>IF('Data R2'!C821="","",'Data R2'!AC821)</f>
        <v/>
      </c>
      <c r="I1817">
        <f>IF('Data R2'!C821="","",COUNTIF('Data R2'!J821,"&gt;0")+COUNTIF('Data R2'!L821,"&gt;0")+COUNTIF('Data R2'!N821,"&gt;0")+COUNTIF('Data R2'!P821,"&gt;0")+COUNTIF('Data R2'!R821,"&gt;0")+COUNTIF('Data R2'!T821,"&gt;0")+COUNTIF('Data R2'!V821,"&gt;0")+COUNTIF('Data R2'!X821,"&gt;0"))</f>
        <v/>
      </c>
      <c r="J1817">
        <f>IF('Data R2'!C821="","",IF((COUNTIF('Data R2'!K821,"&gt;0")+COUNTIF('Data R2'!M821,"&gt;0")+COUNTIF('Data R2'!O821,"&gt;0")+COUNTIF('Data R2'!Q821,"&gt;0")+COUNTIF('Data R2'!S821,"&gt;0")+COUNTIF('Data R2'!U821,"&gt;0")+COUNTIF('Data R2'!W821,"&gt;0")+COUNTIF('Data R2'!Y821,"&gt;0"))&gt;0,1,0))</f>
        <v/>
      </c>
      <c r="M1817" t="inlineStr">
        <is>
          <t>Data R</t>
        </is>
      </c>
    </row>
    <row r="1818">
      <c r="A1818" t="inlineStr">
        <is>
          <t>Regional 2</t>
        </is>
      </c>
      <c r="B1818">
        <f>IF('Data R2'!C822="","",'Data R2'!B822)</f>
        <v/>
      </c>
      <c r="C1818">
        <f>IF('Data R2'!C822="","",'Data R2'!C822)</f>
        <v/>
      </c>
      <c r="D1818">
        <f>IF('Data R2'!C822="","",'Data R2'!D822)</f>
        <v/>
      </c>
      <c r="E1818">
        <f>IF('Data R2'!C822="","",'Data R2'!E822)</f>
        <v/>
      </c>
      <c r="F1818">
        <f>IF('Data R2'!C822="","",'Data R2'!F822)</f>
        <v/>
      </c>
      <c r="G1818">
        <f>IF('Data R2'!C822="","",'Data R2'!AD822)</f>
        <v/>
      </c>
      <c r="H1818">
        <f>IF('Data R2'!C822="","",'Data R2'!AC822)</f>
        <v/>
      </c>
      <c r="I1818">
        <f>IF('Data R2'!C822="","",COUNTIF('Data R2'!J822,"&gt;0")+COUNTIF('Data R2'!L822,"&gt;0")+COUNTIF('Data R2'!N822,"&gt;0")+COUNTIF('Data R2'!P822,"&gt;0")+COUNTIF('Data R2'!R822,"&gt;0")+COUNTIF('Data R2'!T822,"&gt;0")+COUNTIF('Data R2'!V822,"&gt;0")+COUNTIF('Data R2'!X822,"&gt;0"))</f>
        <v/>
      </c>
      <c r="J1818">
        <f>IF('Data R2'!C822="","",IF((COUNTIF('Data R2'!K822,"&gt;0")+COUNTIF('Data R2'!M822,"&gt;0")+COUNTIF('Data R2'!O822,"&gt;0")+COUNTIF('Data R2'!Q822,"&gt;0")+COUNTIF('Data R2'!S822,"&gt;0")+COUNTIF('Data R2'!U822,"&gt;0")+COUNTIF('Data R2'!W822,"&gt;0")+COUNTIF('Data R2'!Y822,"&gt;0"))&gt;0,1,0))</f>
        <v/>
      </c>
      <c r="M1818" t="inlineStr">
        <is>
          <t>Data R</t>
        </is>
      </c>
    </row>
    <row r="1819">
      <c r="A1819" t="inlineStr">
        <is>
          <t>Regional 2</t>
        </is>
      </c>
      <c r="B1819">
        <f>IF('Data R2'!C823="","",'Data R2'!B823)</f>
        <v/>
      </c>
      <c r="C1819">
        <f>IF('Data R2'!C823="","",'Data R2'!C823)</f>
        <v/>
      </c>
      <c r="D1819">
        <f>IF('Data R2'!C823="","",'Data R2'!D823)</f>
        <v/>
      </c>
      <c r="E1819">
        <f>IF('Data R2'!C823="","",'Data R2'!E823)</f>
        <v/>
      </c>
      <c r="F1819">
        <f>IF('Data R2'!C823="","",'Data R2'!F823)</f>
        <v/>
      </c>
      <c r="G1819">
        <f>IF('Data R2'!C823="","",'Data R2'!AD823)</f>
        <v/>
      </c>
      <c r="H1819">
        <f>IF('Data R2'!C823="","",'Data R2'!AC823)</f>
        <v/>
      </c>
      <c r="I1819">
        <f>IF('Data R2'!C823="","",COUNTIF('Data R2'!J823,"&gt;0")+COUNTIF('Data R2'!L823,"&gt;0")+COUNTIF('Data R2'!N823,"&gt;0")+COUNTIF('Data R2'!P823,"&gt;0")+COUNTIF('Data R2'!R823,"&gt;0")+COUNTIF('Data R2'!T823,"&gt;0")+COUNTIF('Data R2'!V823,"&gt;0")+COUNTIF('Data R2'!X823,"&gt;0"))</f>
        <v/>
      </c>
      <c r="J1819">
        <f>IF('Data R2'!C823="","",IF((COUNTIF('Data R2'!K823,"&gt;0")+COUNTIF('Data R2'!M823,"&gt;0")+COUNTIF('Data R2'!O823,"&gt;0")+COUNTIF('Data R2'!Q823,"&gt;0")+COUNTIF('Data R2'!S823,"&gt;0")+COUNTIF('Data R2'!U823,"&gt;0")+COUNTIF('Data R2'!W823,"&gt;0")+COUNTIF('Data R2'!Y823,"&gt;0"))&gt;0,1,0))</f>
        <v/>
      </c>
      <c r="M1819" t="inlineStr">
        <is>
          <t>Data R</t>
        </is>
      </c>
    </row>
    <row r="1820">
      <c r="A1820" t="inlineStr">
        <is>
          <t>Regional 2</t>
        </is>
      </c>
      <c r="B1820">
        <f>IF('Data R2'!C824="","",'Data R2'!B824)</f>
        <v/>
      </c>
      <c r="C1820">
        <f>IF('Data R2'!C824="","",'Data R2'!C824)</f>
        <v/>
      </c>
      <c r="D1820">
        <f>IF('Data R2'!C824="","",'Data R2'!D824)</f>
        <v/>
      </c>
      <c r="E1820">
        <f>IF('Data R2'!C824="","",'Data R2'!E824)</f>
        <v/>
      </c>
      <c r="F1820">
        <f>IF('Data R2'!C824="","",'Data R2'!F824)</f>
        <v/>
      </c>
      <c r="G1820">
        <f>IF('Data R2'!C824="","",'Data R2'!AD824)</f>
        <v/>
      </c>
      <c r="H1820">
        <f>IF('Data R2'!C824="","",'Data R2'!AC824)</f>
        <v/>
      </c>
      <c r="I1820">
        <f>IF('Data R2'!C824="","",COUNTIF('Data R2'!J824,"&gt;0")+COUNTIF('Data R2'!L824,"&gt;0")+COUNTIF('Data R2'!N824,"&gt;0")+COUNTIF('Data R2'!P824,"&gt;0")+COUNTIF('Data R2'!R824,"&gt;0")+COUNTIF('Data R2'!T824,"&gt;0")+COUNTIF('Data R2'!V824,"&gt;0")+COUNTIF('Data R2'!X824,"&gt;0"))</f>
        <v/>
      </c>
      <c r="J1820">
        <f>IF('Data R2'!C824="","",IF((COUNTIF('Data R2'!K824,"&gt;0")+COUNTIF('Data R2'!M824,"&gt;0")+COUNTIF('Data R2'!O824,"&gt;0")+COUNTIF('Data R2'!Q824,"&gt;0")+COUNTIF('Data R2'!S824,"&gt;0")+COUNTIF('Data R2'!U824,"&gt;0")+COUNTIF('Data R2'!W824,"&gt;0")+COUNTIF('Data R2'!Y824,"&gt;0"))&gt;0,1,0))</f>
        <v/>
      </c>
      <c r="M1820" t="inlineStr">
        <is>
          <t>Data R</t>
        </is>
      </c>
    </row>
    <row r="1821">
      <c r="A1821" t="inlineStr">
        <is>
          <t>Regional 2</t>
        </is>
      </c>
      <c r="B1821">
        <f>IF('Data R2'!C825="","",'Data R2'!B825)</f>
        <v/>
      </c>
      <c r="C1821">
        <f>IF('Data R2'!C825="","",'Data R2'!C825)</f>
        <v/>
      </c>
      <c r="D1821">
        <f>IF('Data R2'!C825="","",'Data R2'!D825)</f>
        <v/>
      </c>
      <c r="E1821">
        <f>IF('Data R2'!C825="","",'Data R2'!E825)</f>
        <v/>
      </c>
      <c r="F1821">
        <f>IF('Data R2'!C825="","",'Data R2'!F825)</f>
        <v/>
      </c>
      <c r="G1821">
        <f>IF('Data R2'!C825="","",'Data R2'!AD825)</f>
        <v/>
      </c>
      <c r="H1821">
        <f>IF('Data R2'!C825="","",'Data R2'!AC825)</f>
        <v/>
      </c>
      <c r="I1821">
        <f>IF('Data R2'!C825="","",COUNTIF('Data R2'!J825,"&gt;0")+COUNTIF('Data R2'!L825,"&gt;0")+COUNTIF('Data R2'!N825,"&gt;0")+COUNTIF('Data R2'!P825,"&gt;0")+COUNTIF('Data R2'!R825,"&gt;0")+COUNTIF('Data R2'!T825,"&gt;0")+COUNTIF('Data R2'!V825,"&gt;0")+COUNTIF('Data R2'!X825,"&gt;0"))</f>
        <v/>
      </c>
      <c r="J1821">
        <f>IF('Data R2'!C825="","",IF((COUNTIF('Data R2'!K825,"&gt;0")+COUNTIF('Data R2'!M825,"&gt;0")+COUNTIF('Data R2'!O825,"&gt;0")+COUNTIF('Data R2'!Q825,"&gt;0")+COUNTIF('Data R2'!S825,"&gt;0")+COUNTIF('Data R2'!U825,"&gt;0")+COUNTIF('Data R2'!W825,"&gt;0")+COUNTIF('Data R2'!Y825,"&gt;0"))&gt;0,1,0))</f>
        <v/>
      </c>
      <c r="M1821" t="inlineStr">
        <is>
          <t>Data R</t>
        </is>
      </c>
    </row>
    <row r="1822">
      <c r="A1822" t="inlineStr">
        <is>
          <t>Regional 2</t>
        </is>
      </c>
      <c r="B1822">
        <f>IF('Data R2'!C826="","",'Data R2'!B826)</f>
        <v/>
      </c>
      <c r="C1822">
        <f>IF('Data R2'!C826="","",'Data R2'!C826)</f>
        <v/>
      </c>
      <c r="D1822">
        <f>IF('Data R2'!C826="","",'Data R2'!D826)</f>
        <v/>
      </c>
      <c r="E1822">
        <f>IF('Data R2'!C826="","",'Data R2'!E826)</f>
        <v/>
      </c>
      <c r="F1822">
        <f>IF('Data R2'!C826="","",'Data R2'!F826)</f>
        <v/>
      </c>
      <c r="G1822">
        <f>IF('Data R2'!C826="","",'Data R2'!AD826)</f>
        <v/>
      </c>
      <c r="H1822">
        <f>IF('Data R2'!C826="","",'Data R2'!AC826)</f>
        <v/>
      </c>
      <c r="I1822">
        <f>IF('Data R2'!C826="","",COUNTIF('Data R2'!J826,"&gt;0")+COUNTIF('Data R2'!L826,"&gt;0")+COUNTIF('Data R2'!N826,"&gt;0")+COUNTIF('Data R2'!P826,"&gt;0")+COUNTIF('Data R2'!R826,"&gt;0")+COUNTIF('Data R2'!T826,"&gt;0")+COUNTIF('Data R2'!V826,"&gt;0")+COUNTIF('Data R2'!X826,"&gt;0"))</f>
        <v/>
      </c>
      <c r="J1822">
        <f>IF('Data R2'!C826="","",IF((COUNTIF('Data R2'!K826,"&gt;0")+COUNTIF('Data R2'!M826,"&gt;0")+COUNTIF('Data R2'!O826,"&gt;0")+COUNTIF('Data R2'!Q826,"&gt;0")+COUNTIF('Data R2'!S826,"&gt;0")+COUNTIF('Data R2'!U826,"&gt;0")+COUNTIF('Data R2'!W826,"&gt;0")+COUNTIF('Data R2'!Y826,"&gt;0"))&gt;0,1,0))</f>
        <v/>
      </c>
      <c r="M1822" t="inlineStr">
        <is>
          <t>Data R</t>
        </is>
      </c>
    </row>
    <row r="1823">
      <c r="A1823" t="inlineStr">
        <is>
          <t>Regional 2</t>
        </is>
      </c>
      <c r="B1823">
        <f>IF('Data R2'!C827="","",'Data R2'!B827)</f>
        <v/>
      </c>
      <c r="C1823">
        <f>IF('Data R2'!C827="","",'Data R2'!C827)</f>
        <v/>
      </c>
      <c r="D1823">
        <f>IF('Data R2'!C827="","",'Data R2'!D827)</f>
        <v/>
      </c>
      <c r="E1823">
        <f>IF('Data R2'!C827="","",'Data R2'!E827)</f>
        <v/>
      </c>
      <c r="F1823">
        <f>IF('Data R2'!C827="","",'Data R2'!F827)</f>
        <v/>
      </c>
      <c r="G1823">
        <f>IF('Data R2'!C827="","",'Data R2'!AD827)</f>
        <v/>
      </c>
      <c r="H1823">
        <f>IF('Data R2'!C827="","",'Data R2'!AC827)</f>
        <v/>
      </c>
      <c r="I1823">
        <f>IF('Data R2'!C827="","",COUNTIF('Data R2'!J827,"&gt;0")+COUNTIF('Data R2'!L827,"&gt;0")+COUNTIF('Data R2'!N827,"&gt;0")+COUNTIF('Data R2'!P827,"&gt;0")+COUNTIF('Data R2'!R827,"&gt;0")+COUNTIF('Data R2'!T827,"&gt;0")+COUNTIF('Data R2'!V827,"&gt;0")+COUNTIF('Data R2'!X827,"&gt;0"))</f>
        <v/>
      </c>
      <c r="J1823">
        <f>IF('Data R2'!C827="","",IF((COUNTIF('Data R2'!K827,"&gt;0")+COUNTIF('Data R2'!M827,"&gt;0")+COUNTIF('Data R2'!O827,"&gt;0")+COUNTIF('Data R2'!Q827,"&gt;0")+COUNTIF('Data R2'!S827,"&gt;0")+COUNTIF('Data R2'!U827,"&gt;0")+COUNTIF('Data R2'!W827,"&gt;0")+COUNTIF('Data R2'!Y827,"&gt;0"))&gt;0,1,0))</f>
        <v/>
      </c>
      <c r="M1823" t="inlineStr">
        <is>
          <t>Data R</t>
        </is>
      </c>
    </row>
    <row r="1824">
      <c r="A1824" t="inlineStr">
        <is>
          <t>Regional 2</t>
        </is>
      </c>
      <c r="B1824">
        <f>IF('Data R2'!C828="","",'Data R2'!B828)</f>
        <v/>
      </c>
      <c r="C1824">
        <f>IF('Data R2'!C828="","",'Data R2'!C828)</f>
        <v/>
      </c>
      <c r="D1824">
        <f>IF('Data R2'!C828="","",'Data R2'!D828)</f>
        <v/>
      </c>
      <c r="E1824">
        <f>IF('Data R2'!C828="","",'Data R2'!E828)</f>
        <v/>
      </c>
      <c r="F1824">
        <f>IF('Data R2'!C828="","",'Data R2'!F828)</f>
        <v/>
      </c>
      <c r="G1824">
        <f>IF('Data R2'!C828="","",'Data R2'!AD828)</f>
        <v/>
      </c>
      <c r="H1824">
        <f>IF('Data R2'!C828="","",'Data R2'!AC828)</f>
        <v/>
      </c>
      <c r="I1824">
        <f>IF('Data R2'!C828="","",COUNTIF('Data R2'!J828,"&gt;0")+COUNTIF('Data R2'!L828,"&gt;0")+COUNTIF('Data R2'!N828,"&gt;0")+COUNTIF('Data R2'!P828,"&gt;0")+COUNTIF('Data R2'!R828,"&gt;0")+COUNTIF('Data R2'!T828,"&gt;0")+COUNTIF('Data R2'!V828,"&gt;0")+COUNTIF('Data R2'!X828,"&gt;0"))</f>
        <v/>
      </c>
      <c r="J1824">
        <f>IF('Data R2'!C828="","",IF((COUNTIF('Data R2'!K828,"&gt;0")+COUNTIF('Data R2'!M828,"&gt;0")+COUNTIF('Data R2'!O828,"&gt;0")+COUNTIF('Data R2'!Q828,"&gt;0")+COUNTIF('Data R2'!S828,"&gt;0")+COUNTIF('Data R2'!U828,"&gt;0")+COUNTIF('Data R2'!W828,"&gt;0")+COUNTIF('Data R2'!Y828,"&gt;0"))&gt;0,1,0))</f>
        <v/>
      </c>
      <c r="M1824" t="inlineStr">
        <is>
          <t>Data R</t>
        </is>
      </c>
    </row>
    <row r="1825">
      <c r="A1825" t="inlineStr">
        <is>
          <t>Regional 2</t>
        </is>
      </c>
      <c r="B1825">
        <f>IF('Data R2'!C829="","",'Data R2'!B829)</f>
        <v/>
      </c>
      <c r="C1825">
        <f>IF('Data R2'!C829="","",'Data R2'!C829)</f>
        <v/>
      </c>
      <c r="D1825">
        <f>IF('Data R2'!C829="","",'Data R2'!D829)</f>
        <v/>
      </c>
      <c r="E1825">
        <f>IF('Data R2'!C829="","",'Data R2'!E829)</f>
        <v/>
      </c>
      <c r="F1825">
        <f>IF('Data R2'!C829="","",'Data R2'!F829)</f>
        <v/>
      </c>
      <c r="G1825">
        <f>IF('Data R2'!C829="","",'Data R2'!AD829)</f>
        <v/>
      </c>
      <c r="H1825">
        <f>IF('Data R2'!C829="","",'Data R2'!AC829)</f>
        <v/>
      </c>
      <c r="I1825">
        <f>IF('Data R2'!C829="","",COUNTIF('Data R2'!J829,"&gt;0")+COUNTIF('Data R2'!L829,"&gt;0")+COUNTIF('Data R2'!N829,"&gt;0")+COUNTIF('Data R2'!P829,"&gt;0")+COUNTIF('Data R2'!R829,"&gt;0")+COUNTIF('Data R2'!T829,"&gt;0")+COUNTIF('Data R2'!V829,"&gt;0")+COUNTIF('Data R2'!X829,"&gt;0"))</f>
        <v/>
      </c>
      <c r="J1825">
        <f>IF('Data R2'!C829="","",IF((COUNTIF('Data R2'!K829,"&gt;0")+COUNTIF('Data R2'!M829,"&gt;0")+COUNTIF('Data R2'!O829,"&gt;0")+COUNTIF('Data R2'!Q829,"&gt;0")+COUNTIF('Data R2'!S829,"&gt;0")+COUNTIF('Data R2'!U829,"&gt;0")+COUNTIF('Data R2'!W829,"&gt;0")+COUNTIF('Data R2'!Y829,"&gt;0"))&gt;0,1,0))</f>
        <v/>
      </c>
      <c r="M1825" t="inlineStr">
        <is>
          <t>Data R</t>
        </is>
      </c>
    </row>
    <row r="1826">
      <c r="A1826" t="inlineStr">
        <is>
          <t>Regional 2</t>
        </is>
      </c>
      <c r="B1826">
        <f>IF('Data R2'!C830="","",'Data R2'!B830)</f>
        <v/>
      </c>
      <c r="C1826">
        <f>IF('Data R2'!C830="","",'Data R2'!C830)</f>
        <v/>
      </c>
      <c r="D1826">
        <f>IF('Data R2'!C830="","",'Data R2'!D830)</f>
        <v/>
      </c>
      <c r="E1826">
        <f>IF('Data R2'!C830="","",'Data R2'!E830)</f>
        <v/>
      </c>
      <c r="F1826">
        <f>IF('Data R2'!C830="","",'Data R2'!F830)</f>
        <v/>
      </c>
      <c r="G1826">
        <f>IF('Data R2'!C830="","",'Data R2'!AD830)</f>
        <v/>
      </c>
      <c r="H1826">
        <f>IF('Data R2'!C830="","",'Data R2'!AC830)</f>
        <v/>
      </c>
      <c r="I1826">
        <f>IF('Data R2'!C830="","",COUNTIF('Data R2'!J830,"&gt;0")+COUNTIF('Data R2'!L830,"&gt;0")+COUNTIF('Data R2'!N830,"&gt;0")+COUNTIF('Data R2'!P830,"&gt;0")+COUNTIF('Data R2'!R830,"&gt;0")+COUNTIF('Data R2'!T830,"&gt;0")+COUNTIF('Data R2'!V830,"&gt;0")+COUNTIF('Data R2'!X830,"&gt;0"))</f>
        <v/>
      </c>
      <c r="J1826">
        <f>IF('Data R2'!C830="","",IF((COUNTIF('Data R2'!K830,"&gt;0")+COUNTIF('Data R2'!M830,"&gt;0")+COUNTIF('Data R2'!O830,"&gt;0")+COUNTIF('Data R2'!Q830,"&gt;0")+COUNTIF('Data R2'!S830,"&gt;0")+COUNTIF('Data R2'!U830,"&gt;0")+COUNTIF('Data R2'!W830,"&gt;0")+COUNTIF('Data R2'!Y830,"&gt;0"))&gt;0,1,0))</f>
        <v/>
      </c>
      <c r="M1826" t="inlineStr">
        <is>
          <t>Data R</t>
        </is>
      </c>
    </row>
    <row r="1827">
      <c r="A1827" t="inlineStr">
        <is>
          <t>Regional 2</t>
        </is>
      </c>
      <c r="B1827">
        <f>IF('Data R2'!C831="","",'Data R2'!B831)</f>
        <v/>
      </c>
      <c r="C1827">
        <f>IF('Data R2'!C831="","",'Data R2'!C831)</f>
        <v/>
      </c>
      <c r="D1827">
        <f>IF('Data R2'!C831="","",'Data R2'!D831)</f>
        <v/>
      </c>
      <c r="E1827">
        <f>IF('Data R2'!C831="","",'Data R2'!E831)</f>
        <v/>
      </c>
      <c r="F1827">
        <f>IF('Data R2'!C831="","",'Data R2'!F831)</f>
        <v/>
      </c>
      <c r="G1827">
        <f>IF('Data R2'!C831="","",'Data R2'!AD831)</f>
        <v/>
      </c>
      <c r="H1827">
        <f>IF('Data R2'!C831="","",'Data R2'!AC831)</f>
        <v/>
      </c>
      <c r="I1827">
        <f>IF('Data R2'!C831="","",COUNTIF('Data R2'!J831,"&gt;0")+COUNTIF('Data R2'!L831,"&gt;0")+COUNTIF('Data R2'!N831,"&gt;0")+COUNTIF('Data R2'!P831,"&gt;0")+COUNTIF('Data R2'!R831,"&gt;0")+COUNTIF('Data R2'!T831,"&gt;0")+COUNTIF('Data R2'!V831,"&gt;0")+COUNTIF('Data R2'!X831,"&gt;0"))</f>
        <v/>
      </c>
      <c r="J1827">
        <f>IF('Data R2'!C831="","",IF((COUNTIF('Data R2'!K831,"&gt;0")+COUNTIF('Data R2'!M831,"&gt;0")+COUNTIF('Data R2'!O831,"&gt;0")+COUNTIF('Data R2'!Q831,"&gt;0")+COUNTIF('Data R2'!S831,"&gt;0")+COUNTIF('Data R2'!U831,"&gt;0")+COUNTIF('Data R2'!W831,"&gt;0")+COUNTIF('Data R2'!Y831,"&gt;0"))&gt;0,1,0))</f>
        <v/>
      </c>
      <c r="M1827" t="inlineStr">
        <is>
          <t>Data R</t>
        </is>
      </c>
    </row>
    <row r="1828">
      <c r="A1828" t="inlineStr">
        <is>
          <t>Regional 2</t>
        </is>
      </c>
      <c r="B1828">
        <f>IF('Data R2'!C832="","",'Data R2'!B832)</f>
        <v/>
      </c>
      <c r="C1828">
        <f>IF('Data R2'!C832="","",'Data R2'!C832)</f>
        <v/>
      </c>
      <c r="D1828">
        <f>IF('Data R2'!C832="","",'Data R2'!D832)</f>
        <v/>
      </c>
      <c r="E1828">
        <f>IF('Data R2'!C832="","",'Data R2'!E832)</f>
        <v/>
      </c>
      <c r="F1828">
        <f>IF('Data R2'!C832="","",'Data R2'!F832)</f>
        <v/>
      </c>
      <c r="G1828">
        <f>IF('Data R2'!C832="","",'Data R2'!AD832)</f>
        <v/>
      </c>
      <c r="H1828">
        <f>IF('Data R2'!C832="","",'Data R2'!AC832)</f>
        <v/>
      </c>
      <c r="I1828">
        <f>IF('Data R2'!C832="","",COUNTIF('Data R2'!J832,"&gt;0")+COUNTIF('Data R2'!L832,"&gt;0")+COUNTIF('Data R2'!N832,"&gt;0")+COUNTIF('Data R2'!P832,"&gt;0")+COUNTIF('Data R2'!R832,"&gt;0")+COUNTIF('Data R2'!T832,"&gt;0")+COUNTIF('Data R2'!V832,"&gt;0")+COUNTIF('Data R2'!X832,"&gt;0"))</f>
        <v/>
      </c>
      <c r="J1828">
        <f>IF('Data R2'!C832="","",IF((COUNTIF('Data R2'!K832,"&gt;0")+COUNTIF('Data R2'!M832,"&gt;0")+COUNTIF('Data R2'!O832,"&gt;0")+COUNTIF('Data R2'!Q832,"&gt;0")+COUNTIF('Data R2'!S832,"&gt;0")+COUNTIF('Data R2'!U832,"&gt;0")+COUNTIF('Data R2'!W832,"&gt;0")+COUNTIF('Data R2'!Y832,"&gt;0"))&gt;0,1,0))</f>
        <v/>
      </c>
      <c r="M1828" t="inlineStr">
        <is>
          <t>Data R</t>
        </is>
      </c>
    </row>
    <row r="1829">
      <c r="A1829" t="inlineStr">
        <is>
          <t>Regional 2</t>
        </is>
      </c>
      <c r="B1829">
        <f>IF('Data R2'!C833="","",'Data R2'!B833)</f>
        <v/>
      </c>
      <c r="C1829">
        <f>IF('Data R2'!C833="","",'Data R2'!C833)</f>
        <v/>
      </c>
      <c r="D1829">
        <f>IF('Data R2'!C833="","",'Data R2'!D833)</f>
        <v/>
      </c>
      <c r="E1829">
        <f>IF('Data R2'!C833="","",'Data R2'!E833)</f>
        <v/>
      </c>
      <c r="F1829">
        <f>IF('Data R2'!C833="","",'Data R2'!F833)</f>
        <v/>
      </c>
      <c r="G1829">
        <f>IF('Data R2'!C833="","",'Data R2'!AD833)</f>
        <v/>
      </c>
      <c r="H1829">
        <f>IF('Data R2'!C833="","",'Data R2'!AC833)</f>
        <v/>
      </c>
      <c r="I1829">
        <f>IF('Data R2'!C833="","",COUNTIF('Data R2'!J833,"&gt;0")+COUNTIF('Data R2'!L833,"&gt;0")+COUNTIF('Data R2'!N833,"&gt;0")+COUNTIF('Data R2'!P833,"&gt;0")+COUNTIF('Data R2'!R833,"&gt;0")+COUNTIF('Data R2'!T833,"&gt;0")+COUNTIF('Data R2'!V833,"&gt;0")+COUNTIF('Data R2'!X833,"&gt;0"))</f>
        <v/>
      </c>
      <c r="J1829">
        <f>IF('Data R2'!C833="","",IF((COUNTIF('Data R2'!K833,"&gt;0")+COUNTIF('Data R2'!M833,"&gt;0")+COUNTIF('Data R2'!O833,"&gt;0")+COUNTIF('Data R2'!Q833,"&gt;0")+COUNTIF('Data R2'!S833,"&gt;0")+COUNTIF('Data R2'!U833,"&gt;0")+COUNTIF('Data R2'!W833,"&gt;0")+COUNTIF('Data R2'!Y833,"&gt;0"))&gt;0,1,0))</f>
        <v/>
      </c>
      <c r="M1829" t="inlineStr">
        <is>
          <t>Data R</t>
        </is>
      </c>
    </row>
    <row r="1830">
      <c r="A1830" t="inlineStr">
        <is>
          <t>Regional 2</t>
        </is>
      </c>
      <c r="B1830">
        <f>IF('Data R2'!C834="","",'Data R2'!B834)</f>
        <v/>
      </c>
      <c r="C1830">
        <f>IF('Data R2'!C834="","",'Data R2'!C834)</f>
        <v/>
      </c>
      <c r="D1830">
        <f>IF('Data R2'!C834="","",'Data R2'!D834)</f>
        <v/>
      </c>
      <c r="E1830">
        <f>IF('Data R2'!C834="","",'Data R2'!E834)</f>
        <v/>
      </c>
      <c r="F1830">
        <f>IF('Data R2'!C834="","",'Data R2'!F834)</f>
        <v/>
      </c>
      <c r="G1830">
        <f>IF('Data R2'!C834="","",'Data R2'!AD834)</f>
        <v/>
      </c>
      <c r="H1830">
        <f>IF('Data R2'!C834="","",'Data R2'!AC834)</f>
        <v/>
      </c>
      <c r="I1830">
        <f>IF('Data R2'!C834="","",COUNTIF('Data R2'!J834,"&gt;0")+COUNTIF('Data R2'!L834,"&gt;0")+COUNTIF('Data R2'!N834,"&gt;0")+COUNTIF('Data R2'!P834,"&gt;0")+COUNTIF('Data R2'!R834,"&gt;0")+COUNTIF('Data R2'!T834,"&gt;0")+COUNTIF('Data R2'!V834,"&gt;0")+COUNTIF('Data R2'!X834,"&gt;0"))</f>
        <v/>
      </c>
      <c r="J1830">
        <f>IF('Data R2'!C834="","",IF((COUNTIF('Data R2'!K834,"&gt;0")+COUNTIF('Data R2'!M834,"&gt;0")+COUNTIF('Data R2'!O834,"&gt;0")+COUNTIF('Data R2'!Q834,"&gt;0")+COUNTIF('Data R2'!S834,"&gt;0")+COUNTIF('Data R2'!U834,"&gt;0")+COUNTIF('Data R2'!W834,"&gt;0")+COUNTIF('Data R2'!Y834,"&gt;0"))&gt;0,1,0))</f>
        <v/>
      </c>
      <c r="M1830" t="inlineStr">
        <is>
          <t>Data R</t>
        </is>
      </c>
    </row>
    <row r="1831">
      <c r="A1831" t="inlineStr">
        <is>
          <t>Regional 2</t>
        </is>
      </c>
      <c r="B1831">
        <f>IF('Data R2'!C835="","",'Data R2'!B835)</f>
        <v/>
      </c>
      <c r="C1831">
        <f>IF('Data R2'!C835="","",'Data R2'!C835)</f>
        <v/>
      </c>
      <c r="D1831">
        <f>IF('Data R2'!C835="","",'Data R2'!D835)</f>
        <v/>
      </c>
      <c r="E1831">
        <f>IF('Data R2'!C835="","",'Data R2'!E835)</f>
        <v/>
      </c>
      <c r="F1831">
        <f>IF('Data R2'!C835="","",'Data R2'!F835)</f>
        <v/>
      </c>
      <c r="G1831">
        <f>IF('Data R2'!C835="","",'Data R2'!AD835)</f>
        <v/>
      </c>
      <c r="H1831">
        <f>IF('Data R2'!C835="","",'Data R2'!AC835)</f>
        <v/>
      </c>
      <c r="I1831">
        <f>IF('Data R2'!C835="","",COUNTIF('Data R2'!J835,"&gt;0")+COUNTIF('Data R2'!L835,"&gt;0")+COUNTIF('Data R2'!N835,"&gt;0")+COUNTIF('Data R2'!P835,"&gt;0")+COUNTIF('Data R2'!R835,"&gt;0")+COUNTIF('Data R2'!T835,"&gt;0")+COUNTIF('Data R2'!V835,"&gt;0")+COUNTIF('Data R2'!X835,"&gt;0"))</f>
        <v/>
      </c>
      <c r="J1831">
        <f>IF('Data R2'!C835="","",IF((COUNTIF('Data R2'!K835,"&gt;0")+COUNTIF('Data R2'!M835,"&gt;0")+COUNTIF('Data R2'!O835,"&gt;0")+COUNTIF('Data R2'!Q835,"&gt;0")+COUNTIF('Data R2'!S835,"&gt;0")+COUNTIF('Data R2'!U835,"&gt;0")+COUNTIF('Data R2'!W835,"&gt;0")+COUNTIF('Data R2'!Y835,"&gt;0"))&gt;0,1,0))</f>
        <v/>
      </c>
      <c r="M1831" t="inlineStr">
        <is>
          <t>Data R</t>
        </is>
      </c>
    </row>
    <row r="1832">
      <c r="A1832" t="inlineStr">
        <is>
          <t>Regional 2</t>
        </is>
      </c>
      <c r="B1832">
        <f>IF('Data R2'!C836="","",'Data R2'!B836)</f>
        <v/>
      </c>
      <c r="C1832">
        <f>IF('Data R2'!C836="","",'Data R2'!C836)</f>
        <v/>
      </c>
      <c r="D1832">
        <f>IF('Data R2'!C836="","",'Data R2'!D836)</f>
        <v/>
      </c>
      <c r="E1832">
        <f>IF('Data R2'!C836="","",'Data R2'!E836)</f>
        <v/>
      </c>
      <c r="F1832">
        <f>IF('Data R2'!C836="","",'Data R2'!F836)</f>
        <v/>
      </c>
      <c r="G1832">
        <f>IF('Data R2'!C836="","",'Data R2'!AD836)</f>
        <v/>
      </c>
      <c r="H1832">
        <f>IF('Data R2'!C836="","",'Data R2'!AC836)</f>
        <v/>
      </c>
      <c r="I1832">
        <f>IF('Data R2'!C836="","",COUNTIF('Data R2'!J836,"&gt;0")+COUNTIF('Data R2'!L836,"&gt;0")+COUNTIF('Data R2'!N836,"&gt;0")+COUNTIF('Data R2'!P836,"&gt;0")+COUNTIF('Data R2'!R836,"&gt;0")+COUNTIF('Data R2'!T836,"&gt;0")+COUNTIF('Data R2'!V836,"&gt;0")+COUNTIF('Data R2'!X836,"&gt;0"))</f>
        <v/>
      </c>
      <c r="J1832">
        <f>IF('Data R2'!C836="","",IF((COUNTIF('Data R2'!K836,"&gt;0")+COUNTIF('Data R2'!M836,"&gt;0")+COUNTIF('Data R2'!O836,"&gt;0")+COUNTIF('Data R2'!Q836,"&gt;0")+COUNTIF('Data R2'!S836,"&gt;0")+COUNTIF('Data R2'!U836,"&gt;0")+COUNTIF('Data R2'!W836,"&gt;0")+COUNTIF('Data R2'!Y836,"&gt;0"))&gt;0,1,0))</f>
        <v/>
      </c>
      <c r="M1832" t="inlineStr">
        <is>
          <t>Data R</t>
        </is>
      </c>
    </row>
    <row r="1833">
      <c r="A1833" t="inlineStr">
        <is>
          <t>Regional 2</t>
        </is>
      </c>
      <c r="B1833">
        <f>IF('Data R2'!C837="","",'Data R2'!B837)</f>
        <v/>
      </c>
      <c r="C1833">
        <f>IF('Data R2'!C837="","",'Data R2'!C837)</f>
        <v/>
      </c>
      <c r="D1833">
        <f>IF('Data R2'!C837="","",'Data R2'!D837)</f>
        <v/>
      </c>
      <c r="E1833">
        <f>IF('Data R2'!C837="","",'Data R2'!E837)</f>
        <v/>
      </c>
      <c r="F1833">
        <f>IF('Data R2'!C837="","",'Data R2'!F837)</f>
        <v/>
      </c>
      <c r="G1833">
        <f>IF('Data R2'!C837="","",'Data R2'!AD837)</f>
        <v/>
      </c>
      <c r="H1833">
        <f>IF('Data R2'!C837="","",'Data R2'!AC837)</f>
        <v/>
      </c>
      <c r="I1833">
        <f>IF('Data R2'!C837="","",COUNTIF('Data R2'!J837,"&gt;0")+COUNTIF('Data R2'!L837,"&gt;0")+COUNTIF('Data R2'!N837,"&gt;0")+COUNTIF('Data R2'!P837,"&gt;0")+COUNTIF('Data R2'!R837,"&gt;0")+COUNTIF('Data R2'!T837,"&gt;0")+COUNTIF('Data R2'!V837,"&gt;0")+COUNTIF('Data R2'!X837,"&gt;0"))</f>
        <v/>
      </c>
      <c r="J1833">
        <f>IF('Data R2'!C837="","",IF((COUNTIF('Data R2'!K837,"&gt;0")+COUNTIF('Data R2'!M837,"&gt;0")+COUNTIF('Data R2'!O837,"&gt;0")+COUNTIF('Data R2'!Q837,"&gt;0")+COUNTIF('Data R2'!S837,"&gt;0")+COUNTIF('Data R2'!U837,"&gt;0")+COUNTIF('Data R2'!W837,"&gt;0")+COUNTIF('Data R2'!Y837,"&gt;0"))&gt;0,1,0))</f>
        <v/>
      </c>
      <c r="M1833" t="inlineStr">
        <is>
          <t>Data R</t>
        </is>
      </c>
    </row>
    <row r="1834">
      <c r="A1834" t="inlineStr">
        <is>
          <t>Regional 2</t>
        </is>
      </c>
      <c r="B1834">
        <f>IF('Data R2'!C838="","",'Data R2'!B838)</f>
        <v/>
      </c>
      <c r="C1834">
        <f>IF('Data R2'!C838="","",'Data R2'!C838)</f>
        <v/>
      </c>
      <c r="D1834">
        <f>IF('Data R2'!C838="","",'Data R2'!D838)</f>
        <v/>
      </c>
      <c r="E1834">
        <f>IF('Data R2'!C838="","",'Data R2'!E838)</f>
        <v/>
      </c>
      <c r="F1834">
        <f>IF('Data R2'!C838="","",'Data R2'!F838)</f>
        <v/>
      </c>
      <c r="G1834">
        <f>IF('Data R2'!C838="","",'Data R2'!AD838)</f>
        <v/>
      </c>
      <c r="H1834">
        <f>IF('Data R2'!C838="","",'Data R2'!AC838)</f>
        <v/>
      </c>
      <c r="I1834">
        <f>IF('Data R2'!C838="","",COUNTIF('Data R2'!J838,"&gt;0")+COUNTIF('Data R2'!L838,"&gt;0")+COUNTIF('Data R2'!N838,"&gt;0")+COUNTIF('Data R2'!P838,"&gt;0")+COUNTIF('Data R2'!R838,"&gt;0")+COUNTIF('Data R2'!T838,"&gt;0")+COUNTIF('Data R2'!V838,"&gt;0")+COUNTIF('Data R2'!X838,"&gt;0"))</f>
        <v/>
      </c>
      <c r="J1834">
        <f>IF('Data R2'!C838="","",IF((COUNTIF('Data R2'!K838,"&gt;0")+COUNTIF('Data R2'!M838,"&gt;0")+COUNTIF('Data R2'!O838,"&gt;0")+COUNTIF('Data R2'!Q838,"&gt;0")+COUNTIF('Data R2'!S838,"&gt;0")+COUNTIF('Data R2'!U838,"&gt;0")+COUNTIF('Data R2'!W838,"&gt;0")+COUNTIF('Data R2'!Y838,"&gt;0"))&gt;0,1,0))</f>
        <v/>
      </c>
      <c r="M1834" t="inlineStr">
        <is>
          <t>Data R</t>
        </is>
      </c>
    </row>
    <row r="1835">
      <c r="A1835" t="inlineStr">
        <is>
          <t>Regional 2</t>
        </is>
      </c>
      <c r="B1835">
        <f>IF('Data R2'!C839="","",'Data R2'!B839)</f>
        <v/>
      </c>
      <c r="C1835">
        <f>IF('Data R2'!C839="","",'Data R2'!C839)</f>
        <v/>
      </c>
      <c r="D1835">
        <f>IF('Data R2'!C839="","",'Data R2'!D839)</f>
        <v/>
      </c>
      <c r="E1835">
        <f>IF('Data R2'!C839="","",'Data R2'!E839)</f>
        <v/>
      </c>
      <c r="F1835">
        <f>IF('Data R2'!C839="","",'Data R2'!F839)</f>
        <v/>
      </c>
      <c r="G1835">
        <f>IF('Data R2'!C839="","",'Data R2'!AD839)</f>
        <v/>
      </c>
      <c r="H1835">
        <f>IF('Data R2'!C839="","",'Data R2'!AC839)</f>
        <v/>
      </c>
      <c r="I1835">
        <f>IF('Data R2'!C839="","",COUNTIF('Data R2'!J839,"&gt;0")+COUNTIF('Data R2'!L839,"&gt;0")+COUNTIF('Data R2'!N839,"&gt;0")+COUNTIF('Data R2'!P839,"&gt;0")+COUNTIF('Data R2'!R839,"&gt;0")+COUNTIF('Data R2'!T839,"&gt;0")+COUNTIF('Data R2'!V839,"&gt;0")+COUNTIF('Data R2'!X839,"&gt;0"))</f>
        <v/>
      </c>
      <c r="J1835">
        <f>IF('Data R2'!C839="","",IF((COUNTIF('Data R2'!K839,"&gt;0")+COUNTIF('Data R2'!M839,"&gt;0")+COUNTIF('Data R2'!O839,"&gt;0")+COUNTIF('Data R2'!Q839,"&gt;0")+COUNTIF('Data R2'!S839,"&gt;0")+COUNTIF('Data R2'!U839,"&gt;0")+COUNTIF('Data R2'!W839,"&gt;0")+COUNTIF('Data R2'!Y839,"&gt;0"))&gt;0,1,0))</f>
        <v/>
      </c>
      <c r="M1835" t="inlineStr">
        <is>
          <t>Data R</t>
        </is>
      </c>
    </row>
    <row r="1836">
      <c r="A1836" t="inlineStr">
        <is>
          <t>Regional 2</t>
        </is>
      </c>
      <c r="B1836">
        <f>IF('Data R2'!C840="","",'Data R2'!B840)</f>
        <v/>
      </c>
      <c r="C1836">
        <f>IF('Data R2'!C840="","",'Data R2'!C840)</f>
        <v/>
      </c>
      <c r="D1836">
        <f>IF('Data R2'!C840="","",'Data R2'!D840)</f>
        <v/>
      </c>
      <c r="E1836">
        <f>IF('Data R2'!C840="","",'Data R2'!E840)</f>
        <v/>
      </c>
      <c r="F1836">
        <f>IF('Data R2'!C840="","",'Data R2'!F840)</f>
        <v/>
      </c>
      <c r="G1836">
        <f>IF('Data R2'!C840="","",'Data R2'!AD840)</f>
        <v/>
      </c>
      <c r="H1836">
        <f>IF('Data R2'!C840="","",'Data R2'!AC840)</f>
        <v/>
      </c>
      <c r="I1836">
        <f>IF('Data R2'!C840="","",COUNTIF('Data R2'!J840,"&gt;0")+COUNTIF('Data R2'!L840,"&gt;0")+COUNTIF('Data R2'!N840,"&gt;0")+COUNTIF('Data R2'!P840,"&gt;0")+COUNTIF('Data R2'!R840,"&gt;0")+COUNTIF('Data R2'!T840,"&gt;0")+COUNTIF('Data R2'!V840,"&gt;0")+COUNTIF('Data R2'!X840,"&gt;0"))</f>
        <v/>
      </c>
      <c r="J1836">
        <f>IF('Data R2'!C840="","",IF((COUNTIF('Data R2'!K840,"&gt;0")+COUNTIF('Data R2'!M840,"&gt;0")+COUNTIF('Data R2'!O840,"&gt;0")+COUNTIF('Data R2'!Q840,"&gt;0")+COUNTIF('Data R2'!S840,"&gt;0")+COUNTIF('Data R2'!U840,"&gt;0")+COUNTIF('Data R2'!W840,"&gt;0")+COUNTIF('Data R2'!Y840,"&gt;0"))&gt;0,1,0))</f>
        <v/>
      </c>
      <c r="M1836" t="inlineStr">
        <is>
          <t>Data R</t>
        </is>
      </c>
    </row>
    <row r="1837">
      <c r="A1837" t="inlineStr">
        <is>
          <t>Regional 2</t>
        </is>
      </c>
      <c r="B1837">
        <f>IF('Data R2'!C841="","",'Data R2'!B841)</f>
        <v/>
      </c>
      <c r="C1837">
        <f>IF('Data R2'!C841="","",'Data R2'!C841)</f>
        <v/>
      </c>
      <c r="D1837">
        <f>IF('Data R2'!C841="","",'Data R2'!D841)</f>
        <v/>
      </c>
      <c r="E1837">
        <f>IF('Data R2'!C841="","",'Data R2'!E841)</f>
        <v/>
      </c>
      <c r="F1837">
        <f>IF('Data R2'!C841="","",'Data R2'!F841)</f>
        <v/>
      </c>
      <c r="G1837">
        <f>IF('Data R2'!C841="","",'Data R2'!AD841)</f>
        <v/>
      </c>
      <c r="H1837">
        <f>IF('Data R2'!C841="","",'Data R2'!AC841)</f>
        <v/>
      </c>
      <c r="I1837">
        <f>IF('Data R2'!C841="","",COUNTIF('Data R2'!J841,"&gt;0")+COUNTIF('Data R2'!L841,"&gt;0")+COUNTIF('Data R2'!N841,"&gt;0")+COUNTIF('Data R2'!P841,"&gt;0")+COUNTIF('Data R2'!R841,"&gt;0")+COUNTIF('Data R2'!T841,"&gt;0")+COUNTIF('Data R2'!V841,"&gt;0")+COUNTIF('Data R2'!X841,"&gt;0"))</f>
        <v/>
      </c>
      <c r="J1837">
        <f>IF('Data R2'!C841="","",IF((COUNTIF('Data R2'!K841,"&gt;0")+COUNTIF('Data R2'!M841,"&gt;0")+COUNTIF('Data R2'!O841,"&gt;0")+COUNTIF('Data R2'!Q841,"&gt;0")+COUNTIF('Data R2'!S841,"&gt;0")+COUNTIF('Data R2'!U841,"&gt;0")+COUNTIF('Data R2'!W841,"&gt;0")+COUNTIF('Data R2'!Y841,"&gt;0"))&gt;0,1,0))</f>
        <v/>
      </c>
      <c r="M1837" t="inlineStr">
        <is>
          <t>Data R</t>
        </is>
      </c>
    </row>
    <row r="1838">
      <c r="A1838" t="inlineStr">
        <is>
          <t>Regional 2</t>
        </is>
      </c>
      <c r="B1838">
        <f>IF('Data R2'!C842="","",'Data R2'!B842)</f>
        <v/>
      </c>
      <c r="C1838">
        <f>IF('Data R2'!C842="","",'Data R2'!C842)</f>
        <v/>
      </c>
      <c r="D1838">
        <f>IF('Data R2'!C842="","",'Data R2'!D842)</f>
        <v/>
      </c>
      <c r="E1838">
        <f>IF('Data R2'!C842="","",'Data R2'!E842)</f>
        <v/>
      </c>
      <c r="F1838">
        <f>IF('Data R2'!C842="","",'Data R2'!F842)</f>
        <v/>
      </c>
      <c r="G1838">
        <f>IF('Data R2'!C842="","",'Data R2'!AD842)</f>
        <v/>
      </c>
      <c r="H1838">
        <f>IF('Data R2'!C842="","",'Data R2'!AC842)</f>
        <v/>
      </c>
      <c r="I1838">
        <f>IF('Data R2'!C842="","",COUNTIF('Data R2'!J842,"&gt;0")+COUNTIF('Data R2'!L842,"&gt;0")+COUNTIF('Data R2'!N842,"&gt;0")+COUNTIF('Data R2'!P842,"&gt;0")+COUNTIF('Data R2'!R842,"&gt;0")+COUNTIF('Data R2'!T842,"&gt;0")+COUNTIF('Data R2'!V842,"&gt;0")+COUNTIF('Data R2'!X842,"&gt;0"))</f>
        <v/>
      </c>
      <c r="J1838">
        <f>IF('Data R2'!C842="","",IF((COUNTIF('Data R2'!K842,"&gt;0")+COUNTIF('Data R2'!M842,"&gt;0")+COUNTIF('Data R2'!O842,"&gt;0")+COUNTIF('Data R2'!Q842,"&gt;0")+COUNTIF('Data R2'!S842,"&gt;0")+COUNTIF('Data R2'!U842,"&gt;0")+COUNTIF('Data R2'!W842,"&gt;0")+COUNTIF('Data R2'!Y842,"&gt;0"))&gt;0,1,0))</f>
        <v/>
      </c>
      <c r="M1838" t="inlineStr">
        <is>
          <t>Data R</t>
        </is>
      </c>
    </row>
    <row r="1839">
      <c r="A1839" t="inlineStr">
        <is>
          <t>Regional 2</t>
        </is>
      </c>
      <c r="B1839">
        <f>IF('Data R2'!C843="","",'Data R2'!B843)</f>
        <v/>
      </c>
      <c r="C1839">
        <f>IF('Data R2'!C843="","",'Data R2'!C843)</f>
        <v/>
      </c>
      <c r="D1839">
        <f>IF('Data R2'!C843="","",'Data R2'!D843)</f>
        <v/>
      </c>
      <c r="E1839">
        <f>IF('Data R2'!C843="","",'Data R2'!E843)</f>
        <v/>
      </c>
      <c r="F1839">
        <f>IF('Data R2'!C843="","",'Data R2'!F843)</f>
        <v/>
      </c>
      <c r="G1839">
        <f>IF('Data R2'!C843="","",'Data R2'!AD843)</f>
        <v/>
      </c>
      <c r="H1839">
        <f>IF('Data R2'!C843="","",'Data R2'!AC843)</f>
        <v/>
      </c>
      <c r="I1839">
        <f>IF('Data R2'!C843="","",COUNTIF('Data R2'!J843,"&gt;0")+COUNTIF('Data R2'!L843,"&gt;0")+COUNTIF('Data R2'!N843,"&gt;0")+COUNTIF('Data R2'!P843,"&gt;0")+COUNTIF('Data R2'!R843,"&gt;0")+COUNTIF('Data R2'!T843,"&gt;0")+COUNTIF('Data R2'!V843,"&gt;0")+COUNTIF('Data R2'!X843,"&gt;0"))</f>
        <v/>
      </c>
      <c r="J1839">
        <f>IF('Data R2'!C843="","",IF((COUNTIF('Data R2'!K843,"&gt;0")+COUNTIF('Data R2'!M843,"&gt;0")+COUNTIF('Data R2'!O843,"&gt;0")+COUNTIF('Data R2'!Q843,"&gt;0")+COUNTIF('Data R2'!S843,"&gt;0")+COUNTIF('Data R2'!U843,"&gt;0")+COUNTIF('Data R2'!W843,"&gt;0")+COUNTIF('Data R2'!Y843,"&gt;0"))&gt;0,1,0))</f>
        <v/>
      </c>
      <c r="M1839" t="inlineStr">
        <is>
          <t>Data R</t>
        </is>
      </c>
    </row>
    <row r="1840">
      <c r="A1840" t="inlineStr">
        <is>
          <t>Regional 2</t>
        </is>
      </c>
      <c r="B1840">
        <f>IF('Data R2'!C844="","",'Data R2'!B844)</f>
        <v/>
      </c>
      <c r="C1840">
        <f>IF('Data R2'!C844="","",'Data R2'!C844)</f>
        <v/>
      </c>
      <c r="D1840">
        <f>IF('Data R2'!C844="","",'Data R2'!D844)</f>
        <v/>
      </c>
      <c r="E1840">
        <f>IF('Data R2'!C844="","",'Data R2'!E844)</f>
        <v/>
      </c>
      <c r="F1840">
        <f>IF('Data R2'!C844="","",'Data R2'!F844)</f>
        <v/>
      </c>
      <c r="G1840">
        <f>IF('Data R2'!C844="","",'Data R2'!AD844)</f>
        <v/>
      </c>
      <c r="H1840">
        <f>IF('Data R2'!C844="","",'Data R2'!AC844)</f>
        <v/>
      </c>
      <c r="I1840">
        <f>IF('Data R2'!C844="","",COUNTIF('Data R2'!J844,"&gt;0")+COUNTIF('Data R2'!L844,"&gt;0")+COUNTIF('Data R2'!N844,"&gt;0")+COUNTIF('Data R2'!P844,"&gt;0")+COUNTIF('Data R2'!R844,"&gt;0")+COUNTIF('Data R2'!T844,"&gt;0")+COUNTIF('Data R2'!V844,"&gt;0")+COUNTIF('Data R2'!X844,"&gt;0"))</f>
        <v/>
      </c>
      <c r="J1840">
        <f>IF('Data R2'!C844="","",IF((COUNTIF('Data R2'!K844,"&gt;0")+COUNTIF('Data R2'!M844,"&gt;0")+COUNTIF('Data R2'!O844,"&gt;0")+COUNTIF('Data R2'!Q844,"&gt;0")+COUNTIF('Data R2'!S844,"&gt;0")+COUNTIF('Data R2'!U844,"&gt;0")+COUNTIF('Data R2'!W844,"&gt;0")+COUNTIF('Data R2'!Y844,"&gt;0"))&gt;0,1,0))</f>
        <v/>
      </c>
      <c r="M1840" t="inlineStr">
        <is>
          <t>Data R</t>
        </is>
      </c>
    </row>
    <row r="1841">
      <c r="A1841" t="inlineStr">
        <is>
          <t>Regional 2</t>
        </is>
      </c>
      <c r="B1841">
        <f>IF('Data R2'!C845="","",'Data R2'!B845)</f>
        <v/>
      </c>
      <c r="C1841">
        <f>IF('Data R2'!C845="","",'Data R2'!C845)</f>
        <v/>
      </c>
      <c r="D1841">
        <f>IF('Data R2'!C845="","",'Data R2'!D845)</f>
        <v/>
      </c>
      <c r="E1841">
        <f>IF('Data R2'!C845="","",'Data R2'!E845)</f>
        <v/>
      </c>
      <c r="F1841">
        <f>IF('Data R2'!C845="","",'Data R2'!F845)</f>
        <v/>
      </c>
      <c r="G1841">
        <f>IF('Data R2'!C845="","",'Data R2'!AD845)</f>
        <v/>
      </c>
      <c r="H1841">
        <f>IF('Data R2'!C845="","",'Data R2'!AC845)</f>
        <v/>
      </c>
      <c r="I1841">
        <f>IF('Data R2'!C845="","",COUNTIF('Data R2'!J845,"&gt;0")+COUNTIF('Data R2'!L845,"&gt;0")+COUNTIF('Data R2'!N845,"&gt;0")+COUNTIF('Data R2'!P845,"&gt;0")+COUNTIF('Data R2'!R845,"&gt;0")+COUNTIF('Data R2'!T845,"&gt;0")+COUNTIF('Data R2'!V845,"&gt;0")+COUNTIF('Data R2'!X845,"&gt;0"))</f>
        <v/>
      </c>
      <c r="J1841">
        <f>IF('Data R2'!C845="","",IF((COUNTIF('Data R2'!K845,"&gt;0")+COUNTIF('Data R2'!M845,"&gt;0")+COUNTIF('Data R2'!O845,"&gt;0")+COUNTIF('Data R2'!Q845,"&gt;0")+COUNTIF('Data R2'!S845,"&gt;0")+COUNTIF('Data R2'!U845,"&gt;0")+COUNTIF('Data R2'!W845,"&gt;0")+COUNTIF('Data R2'!Y845,"&gt;0"))&gt;0,1,0))</f>
        <v/>
      </c>
      <c r="M1841" t="inlineStr">
        <is>
          <t>Data R</t>
        </is>
      </c>
    </row>
    <row r="1842">
      <c r="A1842" t="inlineStr">
        <is>
          <t>Regional 2</t>
        </is>
      </c>
      <c r="B1842">
        <f>IF('Data R2'!C846="","",'Data R2'!B846)</f>
        <v/>
      </c>
      <c r="C1842">
        <f>IF('Data R2'!C846="","",'Data R2'!C846)</f>
        <v/>
      </c>
      <c r="D1842">
        <f>IF('Data R2'!C846="","",'Data R2'!D846)</f>
        <v/>
      </c>
      <c r="E1842">
        <f>IF('Data R2'!C846="","",'Data R2'!E846)</f>
        <v/>
      </c>
      <c r="F1842">
        <f>IF('Data R2'!C846="","",'Data R2'!F846)</f>
        <v/>
      </c>
      <c r="G1842">
        <f>IF('Data R2'!C846="","",'Data R2'!AD846)</f>
        <v/>
      </c>
      <c r="H1842">
        <f>IF('Data R2'!C846="","",'Data R2'!AC846)</f>
        <v/>
      </c>
      <c r="I1842">
        <f>IF('Data R2'!C846="","",COUNTIF('Data R2'!J846,"&gt;0")+COUNTIF('Data R2'!L846,"&gt;0")+COUNTIF('Data R2'!N846,"&gt;0")+COUNTIF('Data R2'!P846,"&gt;0")+COUNTIF('Data R2'!R846,"&gt;0")+COUNTIF('Data R2'!T846,"&gt;0")+COUNTIF('Data R2'!V846,"&gt;0")+COUNTIF('Data R2'!X846,"&gt;0"))</f>
        <v/>
      </c>
      <c r="J1842">
        <f>IF('Data R2'!C846="","",IF((COUNTIF('Data R2'!K846,"&gt;0")+COUNTIF('Data R2'!M846,"&gt;0")+COUNTIF('Data R2'!O846,"&gt;0")+COUNTIF('Data R2'!Q846,"&gt;0")+COUNTIF('Data R2'!S846,"&gt;0")+COUNTIF('Data R2'!U846,"&gt;0")+COUNTIF('Data R2'!W846,"&gt;0")+COUNTIF('Data R2'!Y846,"&gt;0"))&gt;0,1,0))</f>
        <v/>
      </c>
      <c r="M1842" t="inlineStr">
        <is>
          <t>Data R</t>
        </is>
      </c>
    </row>
    <row r="1843">
      <c r="A1843" t="inlineStr">
        <is>
          <t>Regional 2</t>
        </is>
      </c>
      <c r="B1843">
        <f>IF('Data R2'!C847="","",'Data R2'!B847)</f>
        <v/>
      </c>
      <c r="C1843">
        <f>IF('Data R2'!C847="","",'Data R2'!C847)</f>
        <v/>
      </c>
      <c r="D1843">
        <f>IF('Data R2'!C847="","",'Data R2'!D847)</f>
        <v/>
      </c>
      <c r="E1843">
        <f>IF('Data R2'!C847="","",'Data R2'!E847)</f>
        <v/>
      </c>
      <c r="F1843">
        <f>IF('Data R2'!C847="","",'Data R2'!F847)</f>
        <v/>
      </c>
      <c r="G1843">
        <f>IF('Data R2'!C847="","",'Data R2'!AD847)</f>
        <v/>
      </c>
      <c r="H1843">
        <f>IF('Data R2'!C847="","",'Data R2'!AC847)</f>
        <v/>
      </c>
      <c r="I1843">
        <f>IF('Data R2'!C847="","",COUNTIF('Data R2'!J847,"&gt;0")+COUNTIF('Data R2'!L847,"&gt;0")+COUNTIF('Data R2'!N847,"&gt;0")+COUNTIF('Data R2'!P847,"&gt;0")+COUNTIF('Data R2'!R847,"&gt;0")+COUNTIF('Data R2'!T847,"&gt;0")+COUNTIF('Data R2'!V847,"&gt;0")+COUNTIF('Data R2'!X847,"&gt;0"))</f>
        <v/>
      </c>
      <c r="J1843">
        <f>IF('Data R2'!C847="","",IF((COUNTIF('Data R2'!K847,"&gt;0")+COUNTIF('Data R2'!M847,"&gt;0")+COUNTIF('Data R2'!O847,"&gt;0")+COUNTIF('Data R2'!Q847,"&gt;0")+COUNTIF('Data R2'!S847,"&gt;0")+COUNTIF('Data R2'!U847,"&gt;0")+COUNTIF('Data R2'!W847,"&gt;0")+COUNTIF('Data R2'!Y847,"&gt;0"))&gt;0,1,0))</f>
        <v/>
      </c>
      <c r="M1843" t="inlineStr">
        <is>
          <t>Data R</t>
        </is>
      </c>
    </row>
    <row r="1844">
      <c r="A1844" t="inlineStr">
        <is>
          <t>Regional 2</t>
        </is>
      </c>
      <c r="B1844">
        <f>IF('Data R2'!C848="","",'Data R2'!B848)</f>
        <v/>
      </c>
      <c r="C1844">
        <f>IF('Data R2'!C848="","",'Data R2'!C848)</f>
        <v/>
      </c>
      <c r="D1844">
        <f>IF('Data R2'!C848="","",'Data R2'!D848)</f>
        <v/>
      </c>
      <c r="E1844">
        <f>IF('Data R2'!C848="","",'Data R2'!E848)</f>
        <v/>
      </c>
      <c r="F1844">
        <f>IF('Data R2'!C848="","",'Data R2'!F848)</f>
        <v/>
      </c>
      <c r="G1844">
        <f>IF('Data R2'!C848="","",'Data R2'!AD848)</f>
        <v/>
      </c>
      <c r="H1844">
        <f>IF('Data R2'!C848="","",'Data R2'!AC848)</f>
        <v/>
      </c>
      <c r="I1844">
        <f>IF('Data R2'!C848="","",COUNTIF('Data R2'!J848,"&gt;0")+COUNTIF('Data R2'!L848,"&gt;0")+COUNTIF('Data R2'!N848,"&gt;0")+COUNTIF('Data R2'!P848,"&gt;0")+COUNTIF('Data R2'!R848,"&gt;0")+COUNTIF('Data R2'!T848,"&gt;0")+COUNTIF('Data R2'!V848,"&gt;0")+COUNTIF('Data R2'!X848,"&gt;0"))</f>
        <v/>
      </c>
      <c r="J1844">
        <f>IF('Data R2'!C848="","",IF((COUNTIF('Data R2'!K848,"&gt;0")+COUNTIF('Data R2'!M848,"&gt;0")+COUNTIF('Data R2'!O848,"&gt;0")+COUNTIF('Data R2'!Q848,"&gt;0")+COUNTIF('Data R2'!S848,"&gt;0")+COUNTIF('Data R2'!U848,"&gt;0")+COUNTIF('Data R2'!W848,"&gt;0")+COUNTIF('Data R2'!Y848,"&gt;0"))&gt;0,1,0))</f>
        <v/>
      </c>
      <c r="M1844" t="inlineStr">
        <is>
          <t>Data R</t>
        </is>
      </c>
    </row>
    <row r="1845">
      <c r="A1845" t="inlineStr">
        <is>
          <t>Regional 2</t>
        </is>
      </c>
      <c r="B1845">
        <f>IF('Data R2'!C849="","",'Data R2'!B849)</f>
        <v/>
      </c>
      <c r="C1845">
        <f>IF('Data R2'!C849="","",'Data R2'!C849)</f>
        <v/>
      </c>
      <c r="D1845">
        <f>IF('Data R2'!C849="","",'Data R2'!D849)</f>
        <v/>
      </c>
      <c r="E1845">
        <f>IF('Data R2'!C849="","",'Data R2'!E849)</f>
        <v/>
      </c>
      <c r="F1845">
        <f>IF('Data R2'!C849="","",'Data R2'!F849)</f>
        <v/>
      </c>
      <c r="G1845">
        <f>IF('Data R2'!C849="","",'Data R2'!AD849)</f>
        <v/>
      </c>
      <c r="H1845">
        <f>IF('Data R2'!C849="","",'Data R2'!AC849)</f>
        <v/>
      </c>
      <c r="I1845">
        <f>IF('Data R2'!C849="","",COUNTIF('Data R2'!J849,"&gt;0")+COUNTIF('Data R2'!L849,"&gt;0")+COUNTIF('Data R2'!N849,"&gt;0")+COUNTIF('Data R2'!P849,"&gt;0")+COUNTIF('Data R2'!R849,"&gt;0")+COUNTIF('Data R2'!T849,"&gt;0")+COUNTIF('Data R2'!V849,"&gt;0")+COUNTIF('Data R2'!X849,"&gt;0"))</f>
        <v/>
      </c>
      <c r="J1845">
        <f>IF('Data R2'!C849="","",IF((COUNTIF('Data R2'!K849,"&gt;0")+COUNTIF('Data R2'!M849,"&gt;0")+COUNTIF('Data R2'!O849,"&gt;0")+COUNTIF('Data R2'!Q849,"&gt;0")+COUNTIF('Data R2'!S849,"&gt;0")+COUNTIF('Data R2'!U849,"&gt;0")+COUNTIF('Data R2'!W849,"&gt;0")+COUNTIF('Data R2'!Y849,"&gt;0"))&gt;0,1,0))</f>
        <v/>
      </c>
      <c r="M1845" t="inlineStr">
        <is>
          <t>Data R</t>
        </is>
      </c>
    </row>
    <row r="1846">
      <c r="A1846" t="inlineStr">
        <is>
          <t>Regional 2</t>
        </is>
      </c>
      <c r="B1846">
        <f>IF('Data R2'!C850="","",'Data R2'!B850)</f>
        <v/>
      </c>
      <c r="C1846">
        <f>IF('Data R2'!C850="","",'Data R2'!C850)</f>
        <v/>
      </c>
      <c r="D1846">
        <f>IF('Data R2'!C850="","",'Data R2'!D850)</f>
        <v/>
      </c>
      <c r="E1846">
        <f>IF('Data R2'!C850="","",'Data R2'!E850)</f>
        <v/>
      </c>
      <c r="F1846">
        <f>IF('Data R2'!C850="","",'Data R2'!F850)</f>
        <v/>
      </c>
      <c r="G1846">
        <f>IF('Data R2'!C850="","",'Data R2'!AD850)</f>
        <v/>
      </c>
      <c r="H1846">
        <f>IF('Data R2'!C850="","",'Data R2'!AC850)</f>
        <v/>
      </c>
      <c r="I1846">
        <f>IF('Data R2'!C850="","",COUNTIF('Data R2'!J850,"&gt;0")+COUNTIF('Data R2'!L850,"&gt;0")+COUNTIF('Data R2'!N850,"&gt;0")+COUNTIF('Data R2'!P850,"&gt;0")+COUNTIF('Data R2'!R850,"&gt;0")+COUNTIF('Data R2'!T850,"&gt;0")+COUNTIF('Data R2'!V850,"&gt;0")+COUNTIF('Data R2'!X850,"&gt;0"))</f>
        <v/>
      </c>
      <c r="J1846">
        <f>IF('Data R2'!C850="","",IF((COUNTIF('Data R2'!K850,"&gt;0")+COUNTIF('Data R2'!M850,"&gt;0")+COUNTIF('Data R2'!O850,"&gt;0")+COUNTIF('Data R2'!Q850,"&gt;0")+COUNTIF('Data R2'!S850,"&gt;0")+COUNTIF('Data R2'!U850,"&gt;0")+COUNTIF('Data R2'!W850,"&gt;0")+COUNTIF('Data R2'!Y850,"&gt;0"))&gt;0,1,0))</f>
        <v/>
      </c>
      <c r="M1846" t="inlineStr">
        <is>
          <t>Data R</t>
        </is>
      </c>
    </row>
    <row r="1847">
      <c r="A1847" t="inlineStr">
        <is>
          <t>Regional 2</t>
        </is>
      </c>
      <c r="B1847">
        <f>IF('Data R2'!C851="","",'Data R2'!B851)</f>
        <v/>
      </c>
      <c r="C1847">
        <f>IF('Data R2'!C851="","",'Data R2'!C851)</f>
        <v/>
      </c>
      <c r="D1847">
        <f>IF('Data R2'!C851="","",'Data R2'!D851)</f>
        <v/>
      </c>
      <c r="E1847">
        <f>IF('Data R2'!C851="","",'Data R2'!E851)</f>
        <v/>
      </c>
      <c r="F1847">
        <f>IF('Data R2'!C851="","",'Data R2'!F851)</f>
        <v/>
      </c>
      <c r="G1847">
        <f>IF('Data R2'!C851="","",'Data R2'!AD851)</f>
        <v/>
      </c>
      <c r="H1847">
        <f>IF('Data R2'!C851="","",'Data R2'!AC851)</f>
        <v/>
      </c>
      <c r="I1847">
        <f>IF('Data R2'!C851="","",COUNTIF('Data R2'!J851,"&gt;0")+COUNTIF('Data R2'!L851,"&gt;0")+COUNTIF('Data R2'!N851,"&gt;0")+COUNTIF('Data R2'!P851,"&gt;0")+COUNTIF('Data R2'!R851,"&gt;0")+COUNTIF('Data R2'!T851,"&gt;0")+COUNTIF('Data R2'!V851,"&gt;0")+COUNTIF('Data R2'!X851,"&gt;0"))</f>
        <v/>
      </c>
      <c r="J1847">
        <f>IF('Data R2'!C851="","",IF((COUNTIF('Data R2'!K851,"&gt;0")+COUNTIF('Data R2'!M851,"&gt;0")+COUNTIF('Data R2'!O851,"&gt;0")+COUNTIF('Data R2'!Q851,"&gt;0")+COUNTIF('Data R2'!S851,"&gt;0")+COUNTIF('Data R2'!U851,"&gt;0")+COUNTIF('Data R2'!W851,"&gt;0")+COUNTIF('Data R2'!Y851,"&gt;0"))&gt;0,1,0))</f>
        <v/>
      </c>
      <c r="M1847" t="inlineStr">
        <is>
          <t>Data R</t>
        </is>
      </c>
    </row>
    <row r="1848">
      <c r="A1848" t="inlineStr">
        <is>
          <t>Regional 2</t>
        </is>
      </c>
      <c r="B1848">
        <f>IF('Data R2'!C852="","",'Data R2'!B852)</f>
        <v/>
      </c>
      <c r="C1848">
        <f>IF('Data R2'!C852="","",'Data R2'!C852)</f>
        <v/>
      </c>
      <c r="D1848">
        <f>IF('Data R2'!C852="","",'Data R2'!D852)</f>
        <v/>
      </c>
      <c r="E1848">
        <f>IF('Data R2'!C852="","",'Data R2'!E852)</f>
        <v/>
      </c>
      <c r="F1848">
        <f>IF('Data R2'!C852="","",'Data R2'!F852)</f>
        <v/>
      </c>
      <c r="G1848">
        <f>IF('Data R2'!C852="","",'Data R2'!AD852)</f>
        <v/>
      </c>
      <c r="H1848">
        <f>IF('Data R2'!C852="","",'Data R2'!AC852)</f>
        <v/>
      </c>
      <c r="I1848">
        <f>IF('Data R2'!C852="","",COUNTIF('Data R2'!J852,"&gt;0")+COUNTIF('Data R2'!L852,"&gt;0")+COUNTIF('Data R2'!N852,"&gt;0")+COUNTIF('Data R2'!P852,"&gt;0")+COUNTIF('Data R2'!R852,"&gt;0")+COUNTIF('Data R2'!T852,"&gt;0")+COUNTIF('Data R2'!V852,"&gt;0")+COUNTIF('Data R2'!X852,"&gt;0"))</f>
        <v/>
      </c>
      <c r="J1848">
        <f>IF('Data R2'!C852="","",IF((COUNTIF('Data R2'!K852,"&gt;0")+COUNTIF('Data R2'!M852,"&gt;0")+COUNTIF('Data R2'!O852,"&gt;0")+COUNTIF('Data R2'!Q852,"&gt;0")+COUNTIF('Data R2'!S852,"&gt;0")+COUNTIF('Data R2'!U852,"&gt;0")+COUNTIF('Data R2'!W852,"&gt;0")+COUNTIF('Data R2'!Y852,"&gt;0"))&gt;0,1,0))</f>
        <v/>
      </c>
      <c r="M1848" t="inlineStr">
        <is>
          <t>Data R</t>
        </is>
      </c>
    </row>
    <row r="1849">
      <c r="A1849" t="inlineStr">
        <is>
          <t>Regional 2</t>
        </is>
      </c>
      <c r="B1849">
        <f>IF('Data R2'!C853="","",'Data R2'!B853)</f>
        <v/>
      </c>
      <c r="C1849">
        <f>IF('Data R2'!C853="","",'Data R2'!C853)</f>
        <v/>
      </c>
      <c r="D1849">
        <f>IF('Data R2'!C853="","",'Data R2'!D853)</f>
        <v/>
      </c>
      <c r="E1849">
        <f>IF('Data R2'!C853="","",'Data R2'!E853)</f>
        <v/>
      </c>
      <c r="F1849">
        <f>IF('Data R2'!C853="","",'Data R2'!F853)</f>
        <v/>
      </c>
      <c r="G1849">
        <f>IF('Data R2'!C853="","",'Data R2'!AD853)</f>
        <v/>
      </c>
      <c r="H1849">
        <f>IF('Data R2'!C853="","",'Data R2'!AC853)</f>
        <v/>
      </c>
      <c r="I1849">
        <f>IF('Data R2'!C853="","",COUNTIF('Data R2'!J853,"&gt;0")+COUNTIF('Data R2'!L853,"&gt;0")+COUNTIF('Data R2'!N853,"&gt;0")+COUNTIF('Data R2'!P853,"&gt;0")+COUNTIF('Data R2'!R853,"&gt;0")+COUNTIF('Data R2'!T853,"&gt;0")+COUNTIF('Data R2'!V853,"&gt;0")+COUNTIF('Data R2'!X853,"&gt;0"))</f>
        <v/>
      </c>
      <c r="J1849">
        <f>IF('Data R2'!C853="","",IF((COUNTIF('Data R2'!K853,"&gt;0")+COUNTIF('Data R2'!M853,"&gt;0")+COUNTIF('Data R2'!O853,"&gt;0")+COUNTIF('Data R2'!Q853,"&gt;0")+COUNTIF('Data R2'!S853,"&gt;0")+COUNTIF('Data R2'!U853,"&gt;0")+COUNTIF('Data R2'!W853,"&gt;0")+COUNTIF('Data R2'!Y853,"&gt;0"))&gt;0,1,0))</f>
        <v/>
      </c>
      <c r="M1849" t="inlineStr">
        <is>
          <t>Data R</t>
        </is>
      </c>
    </row>
    <row r="1850">
      <c r="A1850" t="inlineStr">
        <is>
          <t>Regional 2</t>
        </is>
      </c>
      <c r="B1850">
        <f>IF('Data R2'!C854="","",'Data R2'!B854)</f>
        <v/>
      </c>
      <c r="C1850">
        <f>IF('Data R2'!C854="","",'Data R2'!C854)</f>
        <v/>
      </c>
      <c r="D1850">
        <f>IF('Data R2'!C854="","",'Data R2'!D854)</f>
        <v/>
      </c>
      <c r="E1850">
        <f>IF('Data R2'!C854="","",'Data R2'!E854)</f>
        <v/>
      </c>
      <c r="F1850">
        <f>IF('Data R2'!C854="","",'Data R2'!F854)</f>
        <v/>
      </c>
      <c r="G1850">
        <f>IF('Data R2'!C854="","",'Data R2'!AD854)</f>
        <v/>
      </c>
      <c r="H1850">
        <f>IF('Data R2'!C854="","",'Data R2'!AC854)</f>
        <v/>
      </c>
      <c r="I1850">
        <f>IF('Data R2'!C854="","",COUNTIF('Data R2'!J854,"&gt;0")+COUNTIF('Data R2'!L854,"&gt;0")+COUNTIF('Data R2'!N854,"&gt;0")+COUNTIF('Data R2'!P854,"&gt;0")+COUNTIF('Data R2'!R854,"&gt;0")+COUNTIF('Data R2'!T854,"&gt;0")+COUNTIF('Data R2'!V854,"&gt;0")+COUNTIF('Data R2'!X854,"&gt;0"))</f>
        <v/>
      </c>
      <c r="J1850">
        <f>IF('Data R2'!C854="","",IF((COUNTIF('Data R2'!K854,"&gt;0")+COUNTIF('Data R2'!M854,"&gt;0")+COUNTIF('Data R2'!O854,"&gt;0")+COUNTIF('Data R2'!Q854,"&gt;0")+COUNTIF('Data R2'!S854,"&gt;0")+COUNTIF('Data R2'!U854,"&gt;0")+COUNTIF('Data R2'!W854,"&gt;0")+COUNTIF('Data R2'!Y854,"&gt;0"))&gt;0,1,0))</f>
        <v/>
      </c>
      <c r="M1850" t="inlineStr">
        <is>
          <t>Data R</t>
        </is>
      </c>
    </row>
    <row r="1851">
      <c r="A1851" t="inlineStr">
        <is>
          <t>Regional 2</t>
        </is>
      </c>
      <c r="B1851">
        <f>IF('Data R2'!C855="","",'Data R2'!B855)</f>
        <v/>
      </c>
      <c r="C1851">
        <f>IF('Data R2'!C855="","",'Data R2'!C855)</f>
        <v/>
      </c>
      <c r="D1851">
        <f>IF('Data R2'!C855="","",'Data R2'!D855)</f>
        <v/>
      </c>
      <c r="E1851">
        <f>IF('Data R2'!C855="","",'Data R2'!E855)</f>
        <v/>
      </c>
      <c r="F1851">
        <f>IF('Data R2'!C855="","",'Data R2'!F855)</f>
        <v/>
      </c>
      <c r="G1851">
        <f>IF('Data R2'!C855="","",'Data R2'!AD855)</f>
        <v/>
      </c>
      <c r="H1851">
        <f>IF('Data R2'!C855="","",'Data R2'!AC855)</f>
        <v/>
      </c>
      <c r="I1851">
        <f>IF('Data R2'!C855="","",COUNTIF('Data R2'!J855,"&gt;0")+COUNTIF('Data R2'!L855,"&gt;0")+COUNTIF('Data R2'!N855,"&gt;0")+COUNTIF('Data R2'!P855,"&gt;0")+COUNTIF('Data R2'!R855,"&gt;0")+COUNTIF('Data R2'!T855,"&gt;0")+COUNTIF('Data R2'!V855,"&gt;0")+COUNTIF('Data R2'!X855,"&gt;0"))</f>
        <v/>
      </c>
      <c r="J1851">
        <f>IF('Data R2'!C855="","",IF((COUNTIF('Data R2'!K855,"&gt;0")+COUNTIF('Data R2'!M855,"&gt;0")+COUNTIF('Data R2'!O855,"&gt;0")+COUNTIF('Data R2'!Q855,"&gt;0")+COUNTIF('Data R2'!S855,"&gt;0")+COUNTIF('Data R2'!U855,"&gt;0")+COUNTIF('Data R2'!W855,"&gt;0")+COUNTIF('Data R2'!Y855,"&gt;0"))&gt;0,1,0))</f>
        <v/>
      </c>
      <c r="M1851" t="inlineStr">
        <is>
          <t>Data R</t>
        </is>
      </c>
    </row>
    <row r="1852">
      <c r="A1852" t="inlineStr">
        <is>
          <t>Regional 2</t>
        </is>
      </c>
      <c r="B1852">
        <f>IF('Data R2'!C856="","",'Data R2'!B856)</f>
        <v/>
      </c>
      <c r="C1852">
        <f>IF('Data R2'!C856="","",'Data R2'!C856)</f>
        <v/>
      </c>
      <c r="D1852">
        <f>IF('Data R2'!C856="","",'Data R2'!D856)</f>
        <v/>
      </c>
      <c r="E1852">
        <f>IF('Data R2'!C856="","",'Data R2'!E856)</f>
        <v/>
      </c>
      <c r="F1852">
        <f>IF('Data R2'!C856="","",'Data R2'!F856)</f>
        <v/>
      </c>
      <c r="G1852">
        <f>IF('Data R2'!C856="","",'Data R2'!AD856)</f>
        <v/>
      </c>
      <c r="H1852">
        <f>IF('Data R2'!C856="","",'Data R2'!AC856)</f>
        <v/>
      </c>
      <c r="I1852">
        <f>IF('Data R2'!C856="","",COUNTIF('Data R2'!J856,"&gt;0")+COUNTIF('Data R2'!L856,"&gt;0")+COUNTIF('Data R2'!N856,"&gt;0")+COUNTIF('Data R2'!P856,"&gt;0")+COUNTIF('Data R2'!R856,"&gt;0")+COUNTIF('Data R2'!T856,"&gt;0")+COUNTIF('Data R2'!V856,"&gt;0")+COUNTIF('Data R2'!X856,"&gt;0"))</f>
        <v/>
      </c>
      <c r="J1852">
        <f>IF('Data R2'!C856="","",IF((COUNTIF('Data R2'!K856,"&gt;0")+COUNTIF('Data R2'!M856,"&gt;0")+COUNTIF('Data R2'!O856,"&gt;0")+COUNTIF('Data R2'!Q856,"&gt;0")+COUNTIF('Data R2'!S856,"&gt;0")+COUNTIF('Data R2'!U856,"&gt;0")+COUNTIF('Data R2'!W856,"&gt;0")+COUNTIF('Data R2'!Y856,"&gt;0"))&gt;0,1,0))</f>
        <v/>
      </c>
      <c r="M1852" t="inlineStr">
        <is>
          <t>Data R</t>
        </is>
      </c>
    </row>
    <row r="1853">
      <c r="A1853" t="inlineStr">
        <is>
          <t>Regional 2</t>
        </is>
      </c>
      <c r="B1853">
        <f>IF('Data R2'!C857="","",'Data R2'!B857)</f>
        <v/>
      </c>
      <c r="C1853">
        <f>IF('Data R2'!C857="","",'Data R2'!C857)</f>
        <v/>
      </c>
      <c r="D1853">
        <f>IF('Data R2'!C857="","",'Data R2'!D857)</f>
        <v/>
      </c>
      <c r="E1853">
        <f>IF('Data R2'!C857="","",'Data R2'!E857)</f>
        <v/>
      </c>
      <c r="F1853">
        <f>IF('Data R2'!C857="","",'Data R2'!F857)</f>
        <v/>
      </c>
      <c r="G1853">
        <f>IF('Data R2'!C857="","",'Data R2'!AD857)</f>
        <v/>
      </c>
      <c r="H1853">
        <f>IF('Data R2'!C857="","",'Data R2'!AC857)</f>
        <v/>
      </c>
      <c r="I1853">
        <f>IF('Data R2'!C857="","",COUNTIF('Data R2'!J857,"&gt;0")+COUNTIF('Data R2'!L857,"&gt;0")+COUNTIF('Data R2'!N857,"&gt;0")+COUNTIF('Data R2'!P857,"&gt;0")+COUNTIF('Data R2'!R857,"&gt;0")+COUNTIF('Data R2'!T857,"&gt;0")+COUNTIF('Data R2'!V857,"&gt;0")+COUNTIF('Data R2'!X857,"&gt;0"))</f>
        <v/>
      </c>
      <c r="J1853">
        <f>IF('Data R2'!C857="","",IF((COUNTIF('Data R2'!K857,"&gt;0")+COUNTIF('Data R2'!M857,"&gt;0")+COUNTIF('Data R2'!O857,"&gt;0")+COUNTIF('Data R2'!Q857,"&gt;0")+COUNTIF('Data R2'!S857,"&gt;0")+COUNTIF('Data R2'!U857,"&gt;0")+COUNTIF('Data R2'!W857,"&gt;0")+COUNTIF('Data R2'!Y857,"&gt;0"))&gt;0,1,0))</f>
        <v/>
      </c>
      <c r="M1853" t="inlineStr">
        <is>
          <t>Data R</t>
        </is>
      </c>
    </row>
    <row r="1854">
      <c r="A1854" t="inlineStr">
        <is>
          <t>Regional 2</t>
        </is>
      </c>
      <c r="B1854">
        <f>IF('Data R2'!C858="","",'Data R2'!B858)</f>
        <v/>
      </c>
      <c r="C1854">
        <f>IF('Data R2'!C858="","",'Data R2'!C858)</f>
        <v/>
      </c>
      <c r="D1854">
        <f>IF('Data R2'!C858="","",'Data R2'!D858)</f>
        <v/>
      </c>
      <c r="E1854">
        <f>IF('Data R2'!C858="","",'Data R2'!E858)</f>
        <v/>
      </c>
      <c r="F1854">
        <f>IF('Data R2'!C858="","",'Data R2'!F858)</f>
        <v/>
      </c>
      <c r="G1854">
        <f>IF('Data R2'!C858="","",'Data R2'!AD858)</f>
        <v/>
      </c>
      <c r="H1854">
        <f>IF('Data R2'!C858="","",'Data R2'!AC858)</f>
        <v/>
      </c>
      <c r="I1854">
        <f>IF('Data R2'!C858="","",COUNTIF('Data R2'!J858,"&gt;0")+COUNTIF('Data R2'!L858,"&gt;0")+COUNTIF('Data R2'!N858,"&gt;0")+COUNTIF('Data R2'!P858,"&gt;0")+COUNTIF('Data R2'!R858,"&gt;0")+COUNTIF('Data R2'!T858,"&gt;0")+COUNTIF('Data R2'!V858,"&gt;0")+COUNTIF('Data R2'!X858,"&gt;0"))</f>
        <v/>
      </c>
      <c r="J1854">
        <f>IF('Data R2'!C858="","",IF((COUNTIF('Data R2'!K858,"&gt;0")+COUNTIF('Data R2'!M858,"&gt;0")+COUNTIF('Data R2'!O858,"&gt;0")+COUNTIF('Data R2'!Q858,"&gt;0")+COUNTIF('Data R2'!S858,"&gt;0")+COUNTIF('Data R2'!U858,"&gt;0")+COUNTIF('Data R2'!W858,"&gt;0")+COUNTIF('Data R2'!Y858,"&gt;0"))&gt;0,1,0))</f>
        <v/>
      </c>
      <c r="M1854" t="inlineStr">
        <is>
          <t>Data R</t>
        </is>
      </c>
    </row>
    <row r="1855">
      <c r="A1855" t="inlineStr">
        <is>
          <t>Regional 2</t>
        </is>
      </c>
      <c r="B1855">
        <f>IF('Data R2'!C859="","",'Data R2'!B859)</f>
        <v/>
      </c>
      <c r="C1855">
        <f>IF('Data R2'!C859="","",'Data R2'!C859)</f>
        <v/>
      </c>
      <c r="D1855">
        <f>IF('Data R2'!C859="","",'Data R2'!D859)</f>
        <v/>
      </c>
      <c r="E1855">
        <f>IF('Data R2'!C859="","",'Data R2'!E859)</f>
        <v/>
      </c>
      <c r="F1855">
        <f>IF('Data R2'!C859="","",'Data R2'!F859)</f>
        <v/>
      </c>
      <c r="G1855">
        <f>IF('Data R2'!C859="","",'Data R2'!AD859)</f>
        <v/>
      </c>
      <c r="H1855">
        <f>IF('Data R2'!C859="","",'Data R2'!AC859)</f>
        <v/>
      </c>
      <c r="I1855">
        <f>IF('Data R2'!C859="","",COUNTIF('Data R2'!J859,"&gt;0")+COUNTIF('Data R2'!L859,"&gt;0")+COUNTIF('Data R2'!N859,"&gt;0")+COUNTIF('Data R2'!P859,"&gt;0")+COUNTIF('Data R2'!R859,"&gt;0")+COUNTIF('Data R2'!T859,"&gt;0")+COUNTIF('Data R2'!V859,"&gt;0")+COUNTIF('Data R2'!X859,"&gt;0"))</f>
        <v/>
      </c>
      <c r="J1855">
        <f>IF('Data R2'!C859="","",IF((COUNTIF('Data R2'!K859,"&gt;0")+COUNTIF('Data R2'!M859,"&gt;0")+COUNTIF('Data R2'!O859,"&gt;0")+COUNTIF('Data R2'!Q859,"&gt;0")+COUNTIF('Data R2'!S859,"&gt;0")+COUNTIF('Data R2'!U859,"&gt;0")+COUNTIF('Data R2'!W859,"&gt;0")+COUNTIF('Data R2'!Y859,"&gt;0"))&gt;0,1,0))</f>
        <v/>
      </c>
      <c r="M1855" t="inlineStr">
        <is>
          <t>Data R</t>
        </is>
      </c>
    </row>
    <row r="1856">
      <c r="A1856" t="inlineStr">
        <is>
          <t>Regional 2</t>
        </is>
      </c>
      <c r="B1856">
        <f>IF('Data R2'!C860="","",'Data R2'!B860)</f>
        <v/>
      </c>
      <c r="C1856">
        <f>IF('Data R2'!C860="","",'Data R2'!C860)</f>
        <v/>
      </c>
      <c r="D1856">
        <f>IF('Data R2'!C860="","",'Data R2'!D860)</f>
        <v/>
      </c>
      <c r="E1856">
        <f>IF('Data R2'!C860="","",'Data R2'!E860)</f>
        <v/>
      </c>
      <c r="F1856">
        <f>IF('Data R2'!C860="","",'Data R2'!F860)</f>
        <v/>
      </c>
      <c r="G1856">
        <f>IF('Data R2'!C860="","",'Data R2'!AD860)</f>
        <v/>
      </c>
      <c r="H1856">
        <f>IF('Data R2'!C860="","",'Data R2'!AC860)</f>
        <v/>
      </c>
      <c r="I1856">
        <f>IF('Data R2'!C860="","",COUNTIF('Data R2'!J860,"&gt;0")+COUNTIF('Data R2'!L860,"&gt;0")+COUNTIF('Data R2'!N860,"&gt;0")+COUNTIF('Data R2'!P860,"&gt;0")+COUNTIF('Data R2'!R860,"&gt;0")+COUNTIF('Data R2'!T860,"&gt;0")+COUNTIF('Data R2'!V860,"&gt;0")+COUNTIF('Data R2'!X860,"&gt;0"))</f>
        <v/>
      </c>
      <c r="J1856">
        <f>IF('Data R2'!C860="","",IF((COUNTIF('Data R2'!K860,"&gt;0")+COUNTIF('Data R2'!M860,"&gt;0")+COUNTIF('Data R2'!O860,"&gt;0")+COUNTIF('Data R2'!Q860,"&gt;0")+COUNTIF('Data R2'!S860,"&gt;0")+COUNTIF('Data R2'!U860,"&gt;0")+COUNTIF('Data R2'!W860,"&gt;0")+COUNTIF('Data R2'!Y860,"&gt;0"))&gt;0,1,0))</f>
        <v/>
      </c>
      <c r="M1856" t="inlineStr">
        <is>
          <t>Data R</t>
        </is>
      </c>
    </row>
    <row r="1857">
      <c r="A1857" t="inlineStr">
        <is>
          <t>Regional 2</t>
        </is>
      </c>
      <c r="B1857">
        <f>IF('Data R2'!C861="","",'Data R2'!B861)</f>
        <v/>
      </c>
      <c r="C1857">
        <f>IF('Data R2'!C861="","",'Data R2'!C861)</f>
        <v/>
      </c>
      <c r="D1857">
        <f>IF('Data R2'!C861="","",'Data R2'!D861)</f>
        <v/>
      </c>
      <c r="E1857">
        <f>IF('Data R2'!C861="","",'Data R2'!E861)</f>
        <v/>
      </c>
      <c r="F1857">
        <f>IF('Data R2'!C861="","",'Data R2'!F861)</f>
        <v/>
      </c>
      <c r="G1857">
        <f>IF('Data R2'!C861="","",'Data R2'!AD861)</f>
        <v/>
      </c>
      <c r="H1857">
        <f>IF('Data R2'!C861="","",'Data R2'!AC861)</f>
        <v/>
      </c>
      <c r="I1857">
        <f>IF('Data R2'!C861="","",COUNTIF('Data R2'!J861,"&gt;0")+COUNTIF('Data R2'!L861,"&gt;0")+COUNTIF('Data R2'!N861,"&gt;0")+COUNTIF('Data R2'!P861,"&gt;0")+COUNTIF('Data R2'!R861,"&gt;0")+COUNTIF('Data R2'!T861,"&gt;0")+COUNTIF('Data R2'!V861,"&gt;0")+COUNTIF('Data R2'!X861,"&gt;0"))</f>
        <v/>
      </c>
      <c r="J1857">
        <f>IF('Data R2'!C861="","",IF((COUNTIF('Data R2'!K861,"&gt;0")+COUNTIF('Data R2'!M861,"&gt;0")+COUNTIF('Data R2'!O861,"&gt;0")+COUNTIF('Data R2'!Q861,"&gt;0")+COUNTIF('Data R2'!S861,"&gt;0")+COUNTIF('Data R2'!U861,"&gt;0")+COUNTIF('Data R2'!W861,"&gt;0")+COUNTIF('Data R2'!Y861,"&gt;0"))&gt;0,1,0))</f>
        <v/>
      </c>
      <c r="M1857" t="inlineStr">
        <is>
          <t>Data R</t>
        </is>
      </c>
    </row>
    <row r="1858">
      <c r="A1858" t="inlineStr">
        <is>
          <t>Regional 2</t>
        </is>
      </c>
      <c r="B1858">
        <f>IF('Data R2'!C862="","",'Data R2'!B862)</f>
        <v/>
      </c>
      <c r="C1858">
        <f>IF('Data R2'!C862="","",'Data R2'!C862)</f>
        <v/>
      </c>
      <c r="D1858">
        <f>IF('Data R2'!C862="","",'Data R2'!D862)</f>
        <v/>
      </c>
      <c r="E1858">
        <f>IF('Data R2'!C862="","",'Data R2'!E862)</f>
        <v/>
      </c>
      <c r="F1858">
        <f>IF('Data R2'!C862="","",'Data R2'!F862)</f>
        <v/>
      </c>
      <c r="G1858">
        <f>IF('Data R2'!C862="","",'Data R2'!AD862)</f>
        <v/>
      </c>
      <c r="H1858">
        <f>IF('Data R2'!C862="","",'Data R2'!AC862)</f>
        <v/>
      </c>
      <c r="I1858">
        <f>IF('Data R2'!C862="","",COUNTIF('Data R2'!J862,"&gt;0")+COUNTIF('Data R2'!L862,"&gt;0")+COUNTIF('Data R2'!N862,"&gt;0")+COUNTIF('Data R2'!P862,"&gt;0")+COUNTIF('Data R2'!R862,"&gt;0")+COUNTIF('Data R2'!T862,"&gt;0")+COUNTIF('Data R2'!V862,"&gt;0")+COUNTIF('Data R2'!X862,"&gt;0"))</f>
        <v/>
      </c>
      <c r="J1858">
        <f>IF('Data R2'!C862="","",IF((COUNTIF('Data R2'!K862,"&gt;0")+COUNTIF('Data R2'!M862,"&gt;0")+COUNTIF('Data R2'!O862,"&gt;0")+COUNTIF('Data R2'!Q862,"&gt;0")+COUNTIF('Data R2'!S862,"&gt;0")+COUNTIF('Data R2'!U862,"&gt;0")+COUNTIF('Data R2'!W862,"&gt;0")+COUNTIF('Data R2'!Y862,"&gt;0"))&gt;0,1,0))</f>
        <v/>
      </c>
      <c r="M1858" t="inlineStr">
        <is>
          <t>Data R</t>
        </is>
      </c>
    </row>
    <row r="1859">
      <c r="A1859" t="inlineStr">
        <is>
          <t>Regional 2</t>
        </is>
      </c>
      <c r="B1859">
        <f>IF('Data R2'!C863="","",'Data R2'!B863)</f>
        <v/>
      </c>
      <c r="C1859">
        <f>IF('Data R2'!C863="","",'Data R2'!C863)</f>
        <v/>
      </c>
      <c r="D1859">
        <f>IF('Data R2'!C863="","",'Data R2'!D863)</f>
        <v/>
      </c>
      <c r="E1859">
        <f>IF('Data R2'!C863="","",'Data R2'!E863)</f>
        <v/>
      </c>
      <c r="F1859">
        <f>IF('Data R2'!C863="","",'Data R2'!F863)</f>
        <v/>
      </c>
      <c r="G1859">
        <f>IF('Data R2'!C863="","",'Data R2'!AD863)</f>
        <v/>
      </c>
      <c r="H1859">
        <f>IF('Data R2'!C863="","",'Data R2'!AC863)</f>
        <v/>
      </c>
      <c r="I1859">
        <f>IF('Data R2'!C863="","",COUNTIF('Data R2'!J863,"&gt;0")+COUNTIF('Data R2'!L863,"&gt;0")+COUNTIF('Data R2'!N863,"&gt;0")+COUNTIF('Data R2'!P863,"&gt;0")+COUNTIF('Data R2'!R863,"&gt;0")+COUNTIF('Data R2'!T863,"&gt;0")+COUNTIF('Data R2'!V863,"&gt;0")+COUNTIF('Data R2'!X863,"&gt;0"))</f>
        <v/>
      </c>
      <c r="J1859">
        <f>IF('Data R2'!C863="","",IF((COUNTIF('Data R2'!K863,"&gt;0")+COUNTIF('Data R2'!M863,"&gt;0")+COUNTIF('Data R2'!O863,"&gt;0")+COUNTIF('Data R2'!Q863,"&gt;0")+COUNTIF('Data R2'!S863,"&gt;0")+COUNTIF('Data R2'!U863,"&gt;0")+COUNTIF('Data R2'!W863,"&gt;0")+COUNTIF('Data R2'!Y863,"&gt;0"))&gt;0,1,0))</f>
        <v/>
      </c>
      <c r="M1859" t="inlineStr">
        <is>
          <t>Data R</t>
        </is>
      </c>
    </row>
    <row r="1860">
      <c r="A1860" t="inlineStr">
        <is>
          <t>Regional 2</t>
        </is>
      </c>
      <c r="B1860">
        <f>IF('Data R2'!C864="","",'Data R2'!B864)</f>
        <v/>
      </c>
      <c r="C1860">
        <f>IF('Data R2'!C864="","",'Data R2'!C864)</f>
        <v/>
      </c>
      <c r="D1860">
        <f>IF('Data R2'!C864="","",'Data R2'!D864)</f>
        <v/>
      </c>
      <c r="E1860">
        <f>IF('Data R2'!C864="","",'Data R2'!E864)</f>
        <v/>
      </c>
      <c r="F1860">
        <f>IF('Data R2'!C864="","",'Data R2'!F864)</f>
        <v/>
      </c>
      <c r="G1860">
        <f>IF('Data R2'!C864="","",'Data R2'!AD864)</f>
        <v/>
      </c>
      <c r="H1860">
        <f>IF('Data R2'!C864="","",'Data R2'!AC864)</f>
        <v/>
      </c>
      <c r="I1860">
        <f>IF('Data R2'!C864="","",COUNTIF('Data R2'!J864,"&gt;0")+COUNTIF('Data R2'!L864,"&gt;0")+COUNTIF('Data R2'!N864,"&gt;0")+COUNTIF('Data R2'!P864,"&gt;0")+COUNTIF('Data R2'!R864,"&gt;0")+COUNTIF('Data R2'!T864,"&gt;0")+COUNTIF('Data R2'!V864,"&gt;0")+COUNTIF('Data R2'!X864,"&gt;0"))</f>
        <v/>
      </c>
      <c r="J1860">
        <f>IF('Data R2'!C864="","",IF((COUNTIF('Data R2'!K864,"&gt;0")+COUNTIF('Data R2'!M864,"&gt;0")+COUNTIF('Data R2'!O864,"&gt;0")+COUNTIF('Data R2'!Q864,"&gt;0")+COUNTIF('Data R2'!S864,"&gt;0")+COUNTIF('Data R2'!U864,"&gt;0")+COUNTIF('Data R2'!W864,"&gt;0")+COUNTIF('Data R2'!Y864,"&gt;0"))&gt;0,1,0))</f>
        <v/>
      </c>
      <c r="M1860" t="inlineStr">
        <is>
          <t>Data R</t>
        </is>
      </c>
    </row>
    <row r="1861">
      <c r="A1861" t="inlineStr">
        <is>
          <t>Regional 2</t>
        </is>
      </c>
      <c r="B1861">
        <f>IF('Data R2'!C865="","",'Data R2'!B865)</f>
        <v/>
      </c>
      <c r="C1861">
        <f>IF('Data R2'!C865="","",'Data R2'!C865)</f>
        <v/>
      </c>
      <c r="D1861">
        <f>IF('Data R2'!C865="","",'Data R2'!D865)</f>
        <v/>
      </c>
      <c r="E1861">
        <f>IF('Data R2'!C865="","",'Data R2'!E865)</f>
        <v/>
      </c>
      <c r="F1861">
        <f>IF('Data R2'!C865="","",'Data R2'!F865)</f>
        <v/>
      </c>
      <c r="G1861">
        <f>IF('Data R2'!C865="","",'Data R2'!AD865)</f>
        <v/>
      </c>
      <c r="H1861">
        <f>IF('Data R2'!C865="","",'Data R2'!AC865)</f>
        <v/>
      </c>
      <c r="I1861">
        <f>IF('Data R2'!C865="","",COUNTIF('Data R2'!J865,"&gt;0")+COUNTIF('Data R2'!L865,"&gt;0")+COUNTIF('Data R2'!N865,"&gt;0")+COUNTIF('Data R2'!P865,"&gt;0")+COUNTIF('Data R2'!R865,"&gt;0")+COUNTIF('Data R2'!T865,"&gt;0")+COUNTIF('Data R2'!V865,"&gt;0")+COUNTIF('Data R2'!X865,"&gt;0"))</f>
        <v/>
      </c>
      <c r="J1861">
        <f>IF('Data R2'!C865="","",IF((COUNTIF('Data R2'!K865,"&gt;0")+COUNTIF('Data R2'!M865,"&gt;0")+COUNTIF('Data R2'!O865,"&gt;0")+COUNTIF('Data R2'!Q865,"&gt;0")+COUNTIF('Data R2'!S865,"&gt;0")+COUNTIF('Data R2'!U865,"&gt;0")+COUNTIF('Data R2'!W865,"&gt;0")+COUNTIF('Data R2'!Y865,"&gt;0"))&gt;0,1,0))</f>
        <v/>
      </c>
      <c r="M1861" t="inlineStr">
        <is>
          <t>Data R</t>
        </is>
      </c>
    </row>
    <row r="1862">
      <c r="A1862" t="inlineStr">
        <is>
          <t>Regional 2</t>
        </is>
      </c>
      <c r="B1862">
        <f>IF('Data R2'!C866="","",'Data R2'!B866)</f>
        <v/>
      </c>
      <c r="C1862">
        <f>IF('Data R2'!C866="","",'Data R2'!C866)</f>
        <v/>
      </c>
      <c r="D1862">
        <f>IF('Data R2'!C866="","",'Data R2'!D866)</f>
        <v/>
      </c>
      <c r="E1862">
        <f>IF('Data R2'!C866="","",'Data R2'!E866)</f>
        <v/>
      </c>
      <c r="F1862">
        <f>IF('Data R2'!C866="","",'Data R2'!F866)</f>
        <v/>
      </c>
      <c r="G1862">
        <f>IF('Data R2'!C866="","",'Data R2'!AD866)</f>
        <v/>
      </c>
      <c r="H1862">
        <f>IF('Data R2'!C866="","",'Data R2'!AC866)</f>
        <v/>
      </c>
      <c r="I1862">
        <f>IF('Data R2'!C866="","",COUNTIF('Data R2'!J866,"&gt;0")+COUNTIF('Data R2'!L866,"&gt;0")+COUNTIF('Data R2'!N866,"&gt;0")+COUNTIF('Data R2'!P866,"&gt;0")+COUNTIF('Data R2'!R866,"&gt;0")+COUNTIF('Data R2'!T866,"&gt;0")+COUNTIF('Data R2'!V866,"&gt;0")+COUNTIF('Data R2'!X866,"&gt;0"))</f>
        <v/>
      </c>
      <c r="J1862">
        <f>IF('Data R2'!C866="","",IF((COUNTIF('Data R2'!K866,"&gt;0")+COUNTIF('Data R2'!M866,"&gt;0")+COUNTIF('Data R2'!O866,"&gt;0")+COUNTIF('Data R2'!Q866,"&gt;0")+COUNTIF('Data R2'!S866,"&gt;0")+COUNTIF('Data R2'!U866,"&gt;0")+COUNTIF('Data R2'!W866,"&gt;0")+COUNTIF('Data R2'!Y866,"&gt;0"))&gt;0,1,0))</f>
        <v/>
      </c>
      <c r="M1862" t="inlineStr">
        <is>
          <t>Data R</t>
        </is>
      </c>
    </row>
    <row r="1863">
      <c r="A1863" t="inlineStr">
        <is>
          <t>Regional 2</t>
        </is>
      </c>
      <c r="B1863">
        <f>IF('Data R2'!C867="","",'Data R2'!B867)</f>
        <v/>
      </c>
      <c r="C1863">
        <f>IF('Data R2'!C867="","",'Data R2'!C867)</f>
        <v/>
      </c>
      <c r="D1863">
        <f>IF('Data R2'!C867="","",'Data R2'!D867)</f>
        <v/>
      </c>
      <c r="E1863">
        <f>IF('Data R2'!C867="","",'Data R2'!E867)</f>
        <v/>
      </c>
      <c r="F1863">
        <f>IF('Data R2'!C867="","",'Data R2'!F867)</f>
        <v/>
      </c>
      <c r="G1863">
        <f>IF('Data R2'!C867="","",'Data R2'!AD867)</f>
        <v/>
      </c>
      <c r="H1863">
        <f>IF('Data R2'!C867="","",'Data R2'!AC867)</f>
        <v/>
      </c>
      <c r="I1863">
        <f>IF('Data R2'!C867="","",COUNTIF('Data R2'!J867,"&gt;0")+COUNTIF('Data R2'!L867,"&gt;0")+COUNTIF('Data R2'!N867,"&gt;0")+COUNTIF('Data R2'!P867,"&gt;0")+COUNTIF('Data R2'!R867,"&gt;0")+COUNTIF('Data R2'!T867,"&gt;0")+COUNTIF('Data R2'!V867,"&gt;0")+COUNTIF('Data R2'!X867,"&gt;0"))</f>
        <v/>
      </c>
      <c r="J1863">
        <f>IF('Data R2'!C867="","",IF((COUNTIF('Data R2'!K867,"&gt;0")+COUNTIF('Data R2'!M867,"&gt;0")+COUNTIF('Data R2'!O867,"&gt;0")+COUNTIF('Data R2'!Q867,"&gt;0")+COUNTIF('Data R2'!S867,"&gt;0")+COUNTIF('Data R2'!U867,"&gt;0")+COUNTIF('Data R2'!W867,"&gt;0")+COUNTIF('Data R2'!Y867,"&gt;0"))&gt;0,1,0))</f>
        <v/>
      </c>
      <c r="M1863" t="inlineStr">
        <is>
          <t>Data R</t>
        </is>
      </c>
    </row>
    <row r="1864">
      <c r="A1864" t="inlineStr">
        <is>
          <t>Regional 2</t>
        </is>
      </c>
      <c r="B1864">
        <f>IF('Data R2'!C868="","",'Data R2'!B868)</f>
        <v/>
      </c>
      <c r="C1864">
        <f>IF('Data R2'!C868="","",'Data R2'!C868)</f>
        <v/>
      </c>
      <c r="D1864">
        <f>IF('Data R2'!C868="","",'Data R2'!D868)</f>
        <v/>
      </c>
      <c r="E1864">
        <f>IF('Data R2'!C868="","",'Data R2'!E868)</f>
        <v/>
      </c>
      <c r="F1864">
        <f>IF('Data R2'!C868="","",'Data R2'!F868)</f>
        <v/>
      </c>
      <c r="G1864">
        <f>IF('Data R2'!C868="","",'Data R2'!AD868)</f>
        <v/>
      </c>
      <c r="H1864">
        <f>IF('Data R2'!C868="","",'Data R2'!AC868)</f>
        <v/>
      </c>
      <c r="I1864">
        <f>IF('Data R2'!C868="","",COUNTIF('Data R2'!J868,"&gt;0")+COUNTIF('Data R2'!L868,"&gt;0")+COUNTIF('Data R2'!N868,"&gt;0")+COUNTIF('Data R2'!P868,"&gt;0")+COUNTIF('Data R2'!R868,"&gt;0")+COUNTIF('Data R2'!T868,"&gt;0")+COUNTIF('Data R2'!V868,"&gt;0")+COUNTIF('Data R2'!X868,"&gt;0"))</f>
        <v/>
      </c>
      <c r="J1864">
        <f>IF('Data R2'!C868="","",IF((COUNTIF('Data R2'!K868,"&gt;0")+COUNTIF('Data R2'!M868,"&gt;0")+COUNTIF('Data R2'!O868,"&gt;0")+COUNTIF('Data R2'!Q868,"&gt;0")+COUNTIF('Data R2'!S868,"&gt;0")+COUNTIF('Data R2'!U868,"&gt;0")+COUNTIF('Data R2'!W868,"&gt;0")+COUNTIF('Data R2'!Y868,"&gt;0"))&gt;0,1,0))</f>
        <v/>
      </c>
      <c r="M1864" t="inlineStr">
        <is>
          <t>Data R</t>
        </is>
      </c>
    </row>
    <row r="1865">
      <c r="A1865" t="inlineStr">
        <is>
          <t>Regional 2</t>
        </is>
      </c>
      <c r="B1865">
        <f>IF('Data R2'!C869="","",'Data R2'!B869)</f>
        <v/>
      </c>
      <c r="C1865">
        <f>IF('Data R2'!C869="","",'Data R2'!C869)</f>
        <v/>
      </c>
      <c r="D1865">
        <f>IF('Data R2'!C869="","",'Data R2'!D869)</f>
        <v/>
      </c>
      <c r="E1865">
        <f>IF('Data R2'!C869="","",'Data R2'!E869)</f>
        <v/>
      </c>
      <c r="F1865">
        <f>IF('Data R2'!C869="","",'Data R2'!F869)</f>
        <v/>
      </c>
      <c r="G1865">
        <f>IF('Data R2'!C869="","",'Data R2'!AD869)</f>
        <v/>
      </c>
      <c r="H1865">
        <f>IF('Data R2'!C869="","",'Data R2'!AC869)</f>
        <v/>
      </c>
      <c r="I1865">
        <f>IF('Data R2'!C869="","",COUNTIF('Data R2'!J869,"&gt;0")+COUNTIF('Data R2'!L869,"&gt;0")+COUNTIF('Data R2'!N869,"&gt;0")+COUNTIF('Data R2'!P869,"&gt;0")+COUNTIF('Data R2'!R869,"&gt;0")+COUNTIF('Data R2'!T869,"&gt;0")+COUNTIF('Data R2'!V869,"&gt;0")+COUNTIF('Data R2'!X869,"&gt;0"))</f>
        <v/>
      </c>
      <c r="J1865">
        <f>IF('Data R2'!C869="","",IF((COUNTIF('Data R2'!K869,"&gt;0")+COUNTIF('Data R2'!M869,"&gt;0")+COUNTIF('Data R2'!O869,"&gt;0")+COUNTIF('Data R2'!Q869,"&gt;0")+COUNTIF('Data R2'!S869,"&gt;0")+COUNTIF('Data R2'!U869,"&gt;0")+COUNTIF('Data R2'!W869,"&gt;0")+COUNTIF('Data R2'!Y869,"&gt;0"))&gt;0,1,0))</f>
        <v/>
      </c>
      <c r="M1865" t="inlineStr">
        <is>
          <t>Data R</t>
        </is>
      </c>
    </row>
    <row r="1866">
      <c r="A1866" t="inlineStr">
        <is>
          <t>Regional 2</t>
        </is>
      </c>
      <c r="B1866">
        <f>IF('Data R2'!C870="","",'Data R2'!B870)</f>
        <v/>
      </c>
      <c r="C1866">
        <f>IF('Data R2'!C870="","",'Data R2'!C870)</f>
        <v/>
      </c>
      <c r="D1866">
        <f>IF('Data R2'!C870="","",'Data R2'!D870)</f>
        <v/>
      </c>
      <c r="E1866">
        <f>IF('Data R2'!C870="","",'Data R2'!E870)</f>
        <v/>
      </c>
      <c r="F1866">
        <f>IF('Data R2'!C870="","",'Data R2'!F870)</f>
        <v/>
      </c>
      <c r="G1866">
        <f>IF('Data R2'!C870="","",'Data R2'!AD870)</f>
        <v/>
      </c>
      <c r="H1866">
        <f>IF('Data R2'!C870="","",'Data R2'!AC870)</f>
        <v/>
      </c>
      <c r="I1866">
        <f>IF('Data R2'!C870="","",COUNTIF('Data R2'!J870,"&gt;0")+COUNTIF('Data R2'!L870,"&gt;0")+COUNTIF('Data R2'!N870,"&gt;0")+COUNTIF('Data R2'!P870,"&gt;0")+COUNTIF('Data R2'!R870,"&gt;0")+COUNTIF('Data R2'!T870,"&gt;0")+COUNTIF('Data R2'!V870,"&gt;0")+COUNTIF('Data R2'!X870,"&gt;0"))</f>
        <v/>
      </c>
      <c r="J1866">
        <f>IF('Data R2'!C870="","",IF((COUNTIF('Data R2'!K870,"&gt;0")+COUNTIF('Data R2'!M870,"&gt;0")+COUNTIF('Data R2'!O870,"&gt;0")+COUNTIF('Data R2'!Q870,"&gt;0")+COUNTIF('Data R2'!S870,"&gt;0")+COUNTIF('Data R2'!U870,"&gt;0")+COUNTIF('Data R2'!W870,"&gt;0")+COUNTIF('Data R2'!Y870,"&gt;0"))&gt;0,1,0))</f>
        <v/>
      </c>
      <c r="M1866" t="inlineStr">
        <is>
          <t>Data R</t>
        </is>
      </c>
    </row>
    <row r="1867">
      <c r="A1867" t="inlineStr">
        <is>
          <t>Regional 2</t>
        </is>
      </c>
      <c r="B1867">
        <f>IF('Data R2'!C871="","",'Data R2'!B871)</f>
        <v/>
      </c>
      <c r="C1867">
        <f>IF('Data R2'!C871="","",'Data R2'!C871)</f>
        <v/>
      </c>
      <c r="D1867">
        <f>IF('Data R2'!C871="","",'Data R2'!D871)</f>
        <v/>
      </c>
      <c r="E1867">
        <f>IF('Data R2'!C871="","",'Data R2'!E871)</f>
        <v/>
      </c>
      <c r="F1867">
        <f>IF('Data R2'!C871="","",'Data R2'!F871)</f>
        <v/>
      </c>
      <c r="G1867">
        <f>IF('Data R2'!C871="","",'Data R2'!AD871)</f>
        <v/>
      </c>
      <c r="H1867">
        <f>IF('Data R2'!C871="","",'Data R2'!AC871)</f>
        <v/>
      </c>
      <c r="I1867">
        <f>IF('Data R2'!C871="","",COUNTIF('Data R2'!J871,"&gt;0")+COUNTIF('Data R2'!L871,"&gt;0")+COUNTIF('Data R2'!N871,"&gt;0")+COUNTIF('Data R2'!P871,"&gt;0")+COUNTIF('Data R2'!R871,"&gt;0")+COUNTIF('Data R2'!T871,"&gt;0")+COUNTIF('Data R2'!V871,"&gt;0")+COUNTIF('Data R2'!X871,"&gt;0"))</f>
        <v/>
      </c>
      <c r="J1867">
        <f>IF('Data R2'!C871="","",IF((COUNTIF('Data R2'!K871,"&gt;0")+COUNTIF('Data R2'!M871,"&gt;0")+COUNTIF('Data R2'!O871,"&gt;0")+COUNTIF('Data R2'!Q871,"&gt;0")+COUNTIF('Data R2'!S871,"&gt;0")+COUNTIF('Data R2'!U871,"&gt;0")+COUNTIF('Data R2'!W871,"&gt;0")+COUNTIF('Data R2'!Y871,"&gt;0"))&gt;0,1,0))</f>
        <v/>
      </c>
      <c r="M1867" t="inlineStr">
        <is>
          <t>Data R</t>
        </is>
      </c>
    </row>
    <row r="1868">
      <c r="A1868" t="inlineStr">
        <is>
          <t>Regional 2</t>
        </is>
      </c>
      <c r="B1868">
        <f>IF('Data R2'!C872="","",'Data R2'!B872)</f>
        <v/>
      </c>
      <c r="C1868">
        <f>IF('Data R2'!C872="","",'Data R2'!C872)</f>
        <v/>
      </c>
      <c r="D1868">
        <f>IF('Data R2'!C872="","",'Data R2'!D872)</f>
        <v/>
      </c>
      <c r="E1868">
        <f>IF('Data R2'!C872="","",'Data R2'!E872)</f>
        <v/>
      </c>
      <c r="F1868">
        <f>IF('Data R2'!C872="","",'Data R2'!F872)</f>
        <v/>
      </c>
      <c r="G1868">
        <f>IF('Data R2'!C872="","",'Data R2'!AD872)</f>
        <v/>
      </c>
      <c r="H1868">
        <f>IF('Data R2'!C872="","",'Data R2'!AC872)</f>
        <v/>
      </c>
      <c r="I1868">
        <f>IF('Data R2'!C872="","",COUNTIF('Data R2'!J872,"&gt;0")+COUNTIF('Data R2'!L872,"&gt;0")+COUNTIF('Data R2'!N872,"&gt;0")+COUNTIF('Data R2'!P872,"&gt;0")+COUNTIF('Data R2'!R872,"&gt;0")+COUNTIF('Data R2'!T872,"&gt;0")+COUNTIF('Data R2'!V872,"&gt;0")+COUNTIF('Data R2'!X872,"&gt;0"))</f>
        <v/>
      </c>
      <c r="J1868">
        <f>IF('Data R2'!C872="","",IF((COUNTIF('Data R2'!K872,"&gt;0")+COUNTIF('Data R2'!M872,"&gt;0")+COUNTIF('Data R2'!O872,"&gt;0")+COUNTIF('Data R2'!Q872,"&gt;0")+COUNTIF('Data R2'!S872,"&gt;0")+COUNTIF('Data R2'!U872,"&gt;0")+COUNTIF('Data R2'!W872,"&gt;0")+COUNTIF('Data R2'!Y872,"&gt;0"))&gt;0,1,0))</f>
        <v/>
      </c>
      <c r="M1868" t="inlineStr">
        <is>
          <t>Data R</t>
        </is>
      </c>
    </row>
    <row r="1869">
      <c r="A1869" t="inlineStr">
        <is>
          <t>Regional 2</t>
        </is>
      </c>
      <c r="B1869">
        <f>IF('Data R2'!C873="","",'Data R2'!B873)</f>
        <v/>
      </c>
      <c r="C1869">
        <f>IF('Data R2'!C873="","",'Data R2'!C873)</f>
        <v/>
      </c>
      <c r="D1869">
        <f>IF('Data R2'!C873="","",'Data R2'!D873)</f>
        <v/>
      </c>
      <c r="E1869">
        <f>IF('Data R2'!C873="","",'Data R2'!E873)</f>
        <v/>
      </c>
      <c r="F1869">
        <f>IF('Data R2'!C873="","",'Data R2'!F873)</f>
        <v/>
      </c>
      <c r="G1869">
        <f>IF('Data R2'!C873="","",'Data R2'!AD873)</f>
        <v/>
      </c>
      <c r="H1869">
        <f>IF('Data R2'!C873="","",'Data R2'!AC873)</f>
        <v/>
      </c>
      <c r="I1869">
        <f>IF('Data R2'!C873="","",COUNTIF('Data R2'!J873,"&gt;0")+COUNTIF('Data R2'!L873,"&gt;0")+COUNTIF('Data R2'!N873,"&gt;0")+COUNTIF('Data R2'!P873,"&gt;0")+COUNTIF('Data R2'!R873,"&gt;0")+COUNTIF('Data R2'!T873,"&gt;0")+COUNTIF('Data R2'!V873,"&gt;0")+COUNTIF('Data R2'!X873,"&gt;0"))</f>
        <v/>
      </c>
      <c r="J1869">
        <f>IF('Data R2'!C873="","",IF((COUNTIF('Data R2'!K873,"&gt;0")+COUNTIF('Data R2'!M873,"&gt;0")+COUNTIF('Data R2'!O873,"&gt;0")+COUNTIF('Data R2'!Q873,"&gt;0")+COUNTIF('Data R2'!S873,"&gt;0")+COUNTIF('Data R2'!U873,"&gt;0")+COUNTIF('Data R2'!W873,"&gt;0")+COUNTIF('Data R2'!Y873,"&gt;0"))&gt;0,1,0))</f>
        <v/>
      </c>
      <c r="M1869" t="inlineStr">
        <is>
          <t>Data R</t>
        </is>
      </c>
    </row>
    <row r="1870">
      <c r="A1870" t="inlineStr">
        <is>
          <t>Regional 2</t>
        </is>
      </c>
      <c r="B1870">
        <f>IF('Data R2'!C874="","",'Data R2'!B874)</f>
        <v/>
      </c>
      <c r="C1870">
        <f>IF('Data R2'!C874="","",'Data R2'!C874)</f>
        <v/>
      </c>
      <c r="D1870">
        <f>IF('Data R2'!C874="","",'Data R2'!D874)</f>
        <v/>
      </c>
      <c r="E1870">
        <f>IF('Data R2'!C874="","",'Data R2'!E874)</f>
        <v/>
      </c>
      <c r="F1870">
        <f>IF('Data R2'!C874="","",'Data R2'!F874)</f>
        <v/>
      </c>
      <c r="G1870">
        <f>IF('Data R2'!C874="","",'Data R2'!AD874)</f>
        <v/>
      </c>
      <c r="H1870">
        <f>IF('Data R2'!C874="","",'Data R2'!AC874)</f>
        <v/>
      </c>
      <c r="I1870">
        <f>IF('Data R2'!C874="","",COUNTIF('Data R2'!J874,"&gt;0")+COUNTIF('Data R2'!L874,"&gt;0")+COUNTIF('Data R2'!N874,"&gt;0")+COUNTIF('Data R2'!P874,"&gt;0")+COUNTIF('Data R2'!R874,"&gt;0")+COUNTIF('Data R2'!T874,"&gt;0")+COUNTIF('Data R2'!V874,"&gt;0")+COUNTIF('Data R2'!X874,"&gt;0"))</f>
        <v/>
      </c>
      <c r="J1870">
        <f>IF('Data R2'!C874="","",IF((COUNTIF('Data R2'!K874,"&gt;0")+COUNTIF('Data R2'!M874,"&gt;0")+COUNTIF('Data R2'!O874,"&gt;0")+COUNTIF('Data R2'!Q874,"&gt;0")+COUNTIF('Data R2'!S874,"&gt;0")+COUNTIF('Data R2'!U874,"&gt;0")+COUNTIF('Data R2'!W874,"&gt;0")+COUNTIF('Data R2'!Y874,"&gt;0"))&gt;0,1,0))</f>
        <v/>
      </c>
      <c r="M1870" t="inlineStr">
        <is>
          <t>Data R</t>
        </is>
      </c>
    </row>
    <row r="1871">
      <c r="A1871" t="inlineStr">
        <is>
          <t>Regional 2</t>
        </is>
      </c>
      <c r="B1871">
        <f>IF('Data R2'!C875="","",'Data R2'!B875)</f>
        <v/>
      </c>
      <c r="C1871">
        <f>IF('Data R2'!C875="","",'Data R2'!C875)</f>
        <v/>
      </c>
      <c r="D1871">
        <f>IF('Data R2'!C875="","",'Data R2'!D875)</f>
        <v/>
      </c>
      <c r="E1871">
        <f>IF('Data R2'!C875="","",'Data R2'!E875)</f>
        <v/>
      </c>
      <c r="F1871">
        <f>IF('Data R2'!C875="","",'Data R2'!F875)</f>
        <v/>
      </c>
      <c r="G1871">
        <f>IF('Data R2'!C875="","",'Data R2'!AD875)</f>
        <v/>
      </c>
      <c r="H1871">
        <f>IF('Data R2'!C875="","",'Data R2'!AC875)</f>
        <v/>
      </c>
      <c r="I1871">
        <f>IF('Data R2'!C875="","",COUNTIF('Data R2'!J875,"&gt;0")+COUNTIF('Data R2'!L875,"&gt;0")+COUNTIF('Data R2'!N875,"&gt;0")+COUNTIF('Data R2'!P875,"&gt;0")+COUNTIF('Data R2'!R875,"&gt;0")+COUNTIF('Data R2'!T875,"&gt;0")+COUNTIF('Data R2'!V875,"&gt;0")+COUNTIF('Data R2'!X875,"&gt;0"))</f>
        <v/>
      </c>
      <c r="J1871">
        <f>IF('Data R2'!C875="","",IF((COUNTIF('Data R2'!K875,"&gt;0")+COUNTIF('Data R2'!M875,"&gt;0")+COUNTIF('Data R2'!O875,"&gt;0")+COUNTIF('Data R2'!Q875,"&gt;0")+COUNTIF('Data R2'!S875,"&gt;0")+COUNTIF('Data R2'!U875,"&gt;0")+COUNTIF('Data R2'!W875,"&gt;0")+COUNTIF('Data R2'!Y875,"&gt;0"))&gt;0,1,0))</f>
        <v/>
      </c>
      <c r="M1871" t="inlineStr">
        <is>
          <t>Data R</t>
        </is>
      </c>
    </row>
    <row r="1872">
      <c r="A1872" t="inlineStr">
        <is>
          <t>Regional 2</t>
        </is>
      </c>
      <c r="B1872">
        <f>IF('Data R2'!C876="","",'Data R2'!B876)</f>
        <v/>
      </c>
      <c r="C1872">
        <f>IF('Data R2'!C876="","",'Data R2'!C876)</f>
        <v/>
      </c>
      <c r="D1872">
        <f>IF('Data R2'!C876="","",'Data R2'!D876)</f>
        <v/>
      </c>
      <c r="E1872">
        <f>IF('Data R2'!C876="","",'Data R2'!E876)</f>
        <v/>
      </c>
      <c r="F1872">
        <f>IF('Data R2'!C876="","",'Data R2'!F876)</f>
        <v/>
      </c>
      <c r="G1872">
        <f>IF('Data R2'!C876="","",'Data R2'!AD876)</f>
        <v/>
      </c>
      <c r="H1872">
        <f>IF('Data R2'!C876="","",'Data R2'!AC876)</f>
        <v/>
      </c>
      <c r="I1872">
        <f>IF('Data R2'!C876="","",COUNTIF('Data R2'!J876,"&gt;0")+COUNTIF('Data R2'!L876,"&gt;0")+COUNTIF('Data R2'!N876,"&gt;0")+COUNTIF('Data R2'!P876,"&gt;0")+COUNTIF('Data R2'!R876,"&gt;0")+COUNTIF('Data R2'!T876,"&gt;0")+COUNTIF('Data R2'!V876,"&gt;0")+COUNTIF('Data R2'!X876,"&gt;0"))</f>
        <v/>
      </c>
      <c r="J1872">
        <f>IF('Data R2'!C876="","",IF((COUNTIF('Data R2'!K876,"&gt;0")+COUNTIF('Data R2'!M876,"&gt;0")+COUNTIF('Data R2'!O876,"&gt;0")+COUNTIF('Data R2'!Q876,"&gt;0")+COUNTIF('Data R2'!S876,"&gt;0")+COUNTIF('Data R2'!U876,"&gt;0")+COUNTIF('Data R2'!W876,"&gt;0")+COUNTIF('Data R2'!Y876,"&gt;0"))&gt;0,1,0))</f>
        <v/>
      </c>
      <c r="M1872" t="inlineStr">
        <is>
          <t>Data R</t>
        </is>
      </c>
    </row>
    <row r="1873">
      <c r="A1873" t="inlineStr">
        <is>
          <t>Regional 2</t>
        </is>
      </c>
      <c r="B1873">
        <f>IF('Data R2'!C877="","",'Data R2'!B877)</f>
        <v/>
      </c>
      <c r="C1873">
        <f>IF('Data R2'!C877="","",'Data R2'!C877)</f>
        <v/>
      </c>
      <c r="D1873">
        <f>IF('Data R2'!C877="","",'Data R2'!D877)</f>
        <v/>
      </c>
      <c r="E1873">
        <f>IF('Data R2'!C877="","",'Data R2'!E877)</f>
        <v/>
      </c>
      <c r="F1873">
        <f>IF('Data R2'!C877="","",'Data R2'!F877)</f>
        <v/>
      </c>
      <c r="G1873">
        <f>IF('Data R2'!C877="","",'Data R2'!AD877)</f>
        <v/>
      </c>
      <c r="H1873">
        <f>IF('Data R2'!C877="","",'Data R2'!AC877)</f>
        <v/>
      </c>
      <c r="I1873">
        <f>IF('Data R2'!C877="","",COUNTIF('Data R2'!J877,"&gt;0")+COUNTIF('Data R2'!L877,"&gt;0")+COUNTIF('Data R2'!N877,"&gt;0")+COUNTIF('Data R2'!P877,"&gt;0")+COUNTIF('Data R2'!R877,"&gt;0")+COUNTIF('Data R2'!T877,"&gt;0")+COUNTIF('Data R2'!V877,"&gt;0")+COUNTIF('Data R2'!X877,"&gt;0"))</f>
        <v/>
      </c>
      <c r="J1873">
        <f>IF('Data R2'!C877="","",IF((COUNTIF('Data R2'!K877,"&gt;0")+COUNTIF('Data R2'!M877,"&gt;0")+COUNTIF('Data R2'!O877,"&gt;0")+COUNTIF('Data R2'!Q877,"&gt;0")+COUNTIF('Data R2'!S877,"&gt;0")+COUNTIF('Data R2'!U877,"&gt;0")+COUNTIF('Data R2'!W877,"&gt;0")+COUNTIF('Data R2'!Y877,"&gt;0"))&gt;0,1,0))</f>
        <v/>
      </c>
      <c r="M1873" t="inlineStr">
        <is>
          <t>Data R</t>
        </is>
      </c>
    </row>
    <row r="1874">
      <c r="A1874" t="inlineStr">
        <is>
          <t>Regional 2</t>
        </is>
      </c>
      <c r="B1874">
        <f>IF('Data R2'!C878="","",'Data R2'!B878)</f>
        <v/>
      </c>
      <c r="C1874">
        <f>IF('Data R2'!C878="","",'Data R2'!C878)</f>
        <v/>
      </c>
      <c r="D1874">
        <f>IF('Data R2'!C878="","",'Data R2'!D878)</f>
        <v/>
      </c>
      <c r="E1874">
        <f>IF('Data R2'!C878="","",'Data R2'!E878)</f>
        <v/>
      </c>
      <c r="F1874">
        <f>IF('Data R2'!C878="","",'Data R2'!F878)</f>
        <v/>
      </c>
      <c r="G1874">
        <f>IF('Data R2'!C878="","",'Data R2'!AD878)</f>
        <v/>
      </c>
      <c r="H1874">
        <f>IF('Data R2'!C878="","",'Data R2'!AC878)</f>
        <v/>
      </c>
      <c r="I1874">
        <f>IF('Data R2'!C878="","",COUNTIF('Data R2'!J878,"&gt;0")+COUNTIF('Data R2'!L878,"&gt;0")+COUNTIF('Data R2'!N878,"&gt;0")+COUNTIF('Data R2'!P878,"&gt;0")+COUNTIF('Data R2'!R878,"&gt;0")+COUNTIF('Data R2'!T878,"&gt;0")+COUNTIF('Data R2'!V878,"&gt;0")+COUNTIF('Data R2'!X878,"&gt;0"))</f>
        <v/>
      </c>
      <c r="J1874">
        <f>IF('Data R2'!C878="","",IF((COUNTIF('Data R2'!K878,"&gt;0")+COUNTIF('Data R2'!M878,"&gt;0")+COUNTIF('Data R2'!O878,"&gt;0")+COUNTIF('Data R2'!Q878,"&gt;0")+COUNTIF('Data R2'!S878,"&gt;0")+COUNTIF('Data R2'!U878,"&gt;0")+COUNTIF('Data R2'!W878,"&gt;0")+COUNTIF('Data R2'!Y878,"&gt;0"))&gt;0,1,0))</f>
        <v/>
      </c>
      <c r="M1874" t="inlineStr">
        <is>
          <t>Data R</t>
        </is>
      </c>
    </row>
    <row r="1875">
      <c r="A1875" t="inlineStr">
        <is>
          <t>Regional 2</t>
        </is>
      </c>
      <c r="B1875">
        <f>IF('Data R2'!C879="","",'Data R2'!B879)</f>
        <v/>
      </c>
      <c r="C1875">
        <f>IF('Data R2'!C879="","",'Data R2'!C879)</f>
        <v/>
      </c>
      <c r="D1875">
        <f>IF('Data R2'!C879="","",'Data R2'!D879)</f>
        <v/>
      </c>
      <c r="E1875">
        <f>IF('Data R2'!C879="","",'Data R2'!E879)</f>
        <v/>
      </c>
      <c r="F1875">
        <f>IF('Data R2'!C879="","",'Data R2'!F879)</f>
        <v/>
      </c>
      <c r="G1875">
        <f>IF('Data R2'!C879="","",'Data R2'!AD879)</f>
        <v/>
      </c>
      <c r="H1875">
        <f>IF('Data R2'!C879="","",'Data R2'!AC879)</f>
        <v/>
      </c>
      <c r="I1875">
        <f>IF('Data R2'!C879="","",COUNTIF('Data R2'!J879,"&gt;0")+COUNTIF('Data R2'!L879,"&gt;0")+COUNTIF('Data R2'!N879,"&gt;0")+COUNTIF('Data R2'!P879,"&gt;0")+COUNTIF('Data R2'!R879,"&gt;0")+COUNTIF('Data R2'!T879,"&gt;0")+COUNTIF('Data R2'!V879,"&gt;0")+COUNTIF('Data R2'!X879,"&gt;0"))</f>
        <v/>
      </c>
      <c r="J1875">
        <f>IF('Data R2'!C879="","",IF((COUNTIF('Data R2'!K879,"&gt;0")+COUNTIF('Data R2'!M879,"&gt;0")+COUNTIF('Data R2'!O879,"&gt;0")+COUNTIF('Data R2'!Q879,"&gt;0")+COUNTIF('Data R2'!S879,"&gt;0")+COUNTIF('Data R2'!U879,"&gt;0")+COUNTIF('Data R2'!W879,"&gt;0")+COUNTIF('Data R2'!Y879,"&gt;0"))&gt;0,1,0))</f>
        <v/>
      </c>
      <c r="M1875" t="inlineStr">
        <is>
          <t>Data R</t>
        </is>
      </c>
    </row>
    <row r="1876">
      <c r="A1876" t="inlineStr">
        <is>
          <t>Regional 2</t>
        </is>
      </c>
      <c r="B1876">
        <f>IF('Data R2'!C880="","",'Data R2'!B880)</f>
        <v/>
      </c>
      <c r="C1876">
        <f>IF('Data R2'!C880="","",'Data R2'!C880)</f>
        <v/>
      </c>
      <c r="D1876">
        <f>IF('Data R2'!C880="","",'Data R2'!D880)</f>
        <v/>
      </c>
      <c r="E1876">
        <f>IF('Data R2'!C880="","",'Data R2'!E880)</f>
        <v/>
      </c>
      <c r="F1876">
        <f>IF('Data R2'!C880="","",'Data R2'!F880)</f>
        <v/>
      </c>
      <c r="G1876">
        <f>IF('Data R2'!C880="","",'Data R2'!AD880)</f>
        <v/>
      </c>
      <c r="H1876">
        <f>IF('Data R2'!C880="","",'Data R2'!AC880)</f>
        <v/>
      </c>
      <c r="I1876">
        <f>IF('Data R2'!C880="","",COUNTIF('Data R2'!J880,"&gt;0")+COUNTIF('Data R2'!L880,"&gt;0")+COUNTIF('Data R2'!N880,"&gt;0")+COUNTIF('Data R2'!P880,"&gt;0")+COUNTIF('Data R2'!R880,"&gt;0")+COUNTIF('Data R2'!T880,"&gt;0")+COUNTIF('Data R2'!V880,"&gt;0")+COUNTIF('Data R2'!X880,"&gt;0"))</f>
        <v/>
      </c>
      <c r="J1876">
        <f>IF('Data R2'!C880="","",IF((COUNTIF('Data R2'!K880,"&gt;0")+COUNTIF('Data R2'!M880,"&gt;0")+COUNTIF('Data R2'!O880,"&gt;0")+COUNTIF('Data R2'!Q880,"&gt;0")+COUNTIF('Data R2'!S880,"&gt;0")+COUNTIF('Data R2'!U880,"&gt;0")+COUNTIF('Data R2'!W880,"&gt;0")+COUNTIF('Data R2'!Y880,"&gt;0"))&gt;0,1,0))</f>
        <v/>
      </c>
      <c r="M1876" t="inlineStr">
        <is>
          <t>Data R</t>
        </is>
      </c>
    </row>
    <row r="1877">
      <c r="A1877" t="inlineStr">
        <is>
          <t>Regional 2</t>
        </is>
      </c>
      <c r="B1877">
        <f>IF('Data R2'!C881="","",'Data R2'!B881)</f>
        <v/>
      </c>
      <c r="C1877">
        <f>IF('Data R2'!C881="","",'Data R2'!C881)</f>
        <v/>
      </c>
      <c r="D1877">
        <f>IF('Data R2'!C881="","",'Data R2'!D881)</f>
        <v/>
      </c>
      <c r="E1877">
        <f>IF('Data R2'!C881="","",'Data R2'!E881)</f>
        <v/>
      </c>
      <c r="F1877">
        <f>IF('Data R2'!C881="","",'Data R2'!F881)</f>
        <v/>
      </c>
      <c r="G1877">
        <f>IF('Data R2'!C881="","",'Data R2'!AD881)</f>
        <v/>
      </c>
      <c r="H1877">
        <f>IF('Data R2'!C881="","",'Data R2'!AC881)</f>
        <v/>
      </c>
      <c r="I1877">
        <f>IF('Data R2'!C881="","",COUNTIF('Data R2'!J881,"&gt;0")+COUNTIF('Data R2'!L881,"&gt;0")+COUNTIF('Data R2'!N881,"&gt;0")+COUNTIF('Data R2'!P881,"&gt;0")+COUNTIF('Data R2'!R881,"&gt;0")+COUNTIF('Data R2'!T881,"&gt;0")+COUNTIF('Data R2'!V881,"&gt;0")+COUNTIF('Data R2'!X881,"&gt;0"))</f>
        <v/>
      </c>
      <c r="J1877">
        <f>IF('Data R2'!C881="","",IF((COUNTIF('Data R2'!K881,"&gt;0")+COUNTIF('Data R2'!M881,"&gt;0")+COUNTIF('Data R2'!O881,"&gt;0")+COUNTIF('Data R2'!Q881,"&gt;0")+COUNTIF('Data R2'!S881,"&gt;0")+COUNTIF('Data R2'!U881,"&gt;0")+COUNTIF('Data R2'!W881,"&gt;0")+COUNTIF('Data R2'!Y881,"&gt;0"))&gt;0,1,0))</f>
        <v/>
      </c>
      <c r="M1877" t="inlineStr">
        <is>
          <t>Data R</t>
        </is>
      </c>
    </row>
    <row r="1878">
      <c r="A1878" t="inlineStr">
        <is>
          <t>Regional 2</t>
        </is>
      </c>
      <c r="B1878">
        <f>IF('Data R2'!C882="","",'Data R2'!B882)</f>
        <v/>
      </c>
      <c r="C1878">
        <f>IF('Data R2'!C882="","",'Data R2'!C882)</f>
        <v/>
      </c>
      <c r="D1878">
        <f>IF('Data R2'!C882="","",'Data R2'!D882)</f>
        <v/>
      </c>
      <c r="E1878">
        <f>IF('Data R2'!C882="","",'Data R2'!E882)</f>
        <v/>
      </c>
      <c r="F1878">
        <f>IF('Data R2'!C882="","",'Data R2'!F882)</f>
        <v/>
      </c>
      <c r="G1878">
        <f>IF('Data R2'!C882="","",'Data R2'!AD882)</f>
        <v/>
      </c>
      <c r="H1878">
        <f>IF('Data R2'!C882="","",'Data R2'!AC882)</f>
        <v/>
      </c>
      <c r="I1878">
        <f>IF('Data R2'!C882="","",COUNTIF('Data R2'!J882,"&gt;0")+COUNTIF('Data R2'!L882,"&gt;0")+COUNTIF('Data R2'!N882,"&gt;0")+COUNTIF('Data R2'!P882,"&gt;0")+COUNTIF('Data R2'!R882,"&gt;0")+COUNTIF('Data R2'!T882,"&gt;0")+COUNTIF('Data R2'!V882,"&gt;0")+COUNTIF('Data R2'!X882,"&gt;0"))</f>
        <v/>
      </c>
      <c r="J1878">
        <f>IF('Data R2'!C882="","",IF((COUNTIF('Data R2'!K882,"&gt;0")+COUNTIF('Data R2'!M882,"&gt;0")+COUNTIF('Data R2'!O882,"&gt;0")+COUNTIF('Data R2'!Q882,"&gt;0")+COUNTIF('Data R2'!S882,"&gt;0")+COUNTIF('Data R2'!U882,"&gt;0")+COUNTIF('Data R2'!W882,"&gt;0")+COUNTIF('Data R2'!Y882,"&gt;0"))&gt;0,1,0))</f>
        <v/>
      </c>
      <c r="M1878" t="inlineStr">
        <is>
          <t>Data R</t>
        </is>
      </c>
    </row>
    <row r="1879">
      <c r="A1879" t="inlineStr">
        <is>
          <t>Regional 2</t>
        </is>
      </c>
      <c r="B1879">
        <f>IF('Data R2'!C883="","",'Data R2'!B883)</f>
        <v/>
      </c>
      <c r="C1879">
        <f>IF('Data R2'!C883="","",'Data R2'!C883)</f>
        <v/>
      </c>
      <c r="D1879">
        <f>IF('Data R2'!C883="","",'Data R2'!D883)</f>
        <v/>
      </c>
      <c r="E1879">
        <f>IF('Data R2'!C883="","",'Data R2'!E883)</f>
        <v/>
      </c>
      <c r="F1879">
        <f>IF('Data R2'!C883="","",'Data R2'!F883)</f>
        <v/>
      </c>
      <c r="G1879">
        <f>IF('Data R2'!C883="","",'Data R2'!AD883)</f>
        <v/>
      </c>
      <c r="H1879">
        <f>IF('Data R2'!C883="","",'Data R2'!AC883)</f>
        <v/>
      </c>
      <c r="I1879">
        <f>IF('Data R2'!C883="","",COUNTIF('Data R2'!J883,"&gt;0")+COUNTIF('Data R2'!L883,"&gt;0")+COUNTIF('Data R2'!N883,"&gt;0")+COUNTIF('Data R2'!P883,"&gt;0")+COUNTIF('Data R2'!R883,"&gt;0")+COUNTIF('Data R2'!T883,"&gt;0")+COUNTIF('Data R2'!V883,"&gt;0")+COUNTIF('Data R2'!X883,"&gt;0"))</f>
        <v/>
      </c>
      <c r="J1879">
        <f>IF('Data R2'!C883="","",IF((COUNTIF('Data R2'!K883,"&gt;0")+COUNTIF('Data R2'!M883,"&gt;0")+COUNTIF('Data R2'!O883,"&gt;0")+COUNTIF('Data R2'!Q883,"&gt;0")+COUNTIF('Data R2'!S883,"&gt;0")+COUNTIF('Data R2'!U883,"&gt;0")+COUNTIF('Data R2'!W883,"&gt;0")+COUNTIF('Data R2'!Y883,"&gt;0"))&gt;0,1,0))</f>
        <v/>
      </c>
      <c r="M1879" t="inlineStr">
        <is>
          <t>Data R</t>
        </is>
      </c>
    </row>
    <row r="1880">
      <c r="A1880" t="inlineStr">
        <is>
          <t>Regional 2</t>
        </is>
      </c>
      <c r="B1880">
        <f>IF('Data R2'!C884="","",'Data R2'!B884)</f>
        <v/>
      </c>
      <c r="C1880">
        <f>IF('Data R2'!C884="","",'Data R2'!C884)</f>
        <v/>
      </c>
      <c r="D1880">
        <f>IF('Data R2'!C884="","",'Data R2'!D884)</f>
        <v/>
      </c>
      <c r="E1880">
        <f>IF('Data R2'!C884="","",'Data R2'!E884)</f>
        <v/>
      </c>
      <c r="F1880">
        <f>IF('Data R2'!C884="","",'Data R2'!F884)</f>
        <v/>
      </c>
      <c r="G1880">
        <f>IF('Data R2'!C884="","",'Data R2'!AD884)</f>
        <v/>
      </c>
      <c r="H1880">
        <f>IF('Data R2'!C884="","",'Data R2'!AC884)</f>
        <v/>
      </c>
      <c r="I1880">
        <f>IF('Data R2'!C884="","",COUNTIF('Data R2'!J884,"&gt;0")+COUNTIF('Data R2'!L884,"&gt;0")+COUNTIF('Data R2'!N884,"&gt;0")+COUNTIF('Data R2'!P884,"&gt;0")+COUNTIF('Data R2'!R884,"&gt;0")+COUNTIF('Data R2'!T884,"&gt;0")+COUNTIF('Data R2'!V884,"&gt;0")+COUNTIF('Data R2'!X884,"&gt;0"))</f>
        <v/>
      </c>
      <c r="J1880">
        <f>IF('Data R2'!C884="","",IF((COUNTIF('Data R2'!K884,"&gt;0")+COUNTIF('Data R2'!M884,"&gt;0")+COUNTIF('Data R2'!O884,"&gt;0")+COUNTIF('Data R2'!Q884,"&gt;0")+COUNTIF('Data R2'!S884,"&gt;0")+COUNTIF('Data R2'!U884,"&gt;0")+COUNTIF('Data R2'!W884,"&gt;0")+COUNTIF('Data R2'!Y884,"&gt;0"))&gt;0,1,0))</f>
        <v/>
      </c>
      <c r="M1880" t="inlineStr">
        <is>
          <t>Data R</t>
        </is>
      </c>
    </row>
    <row r="1881">
      <c r="A1881" t="inlineStr">
        <is>
          <t>Regional 2</t>
        </is>
      </c>
      <c r="B1881">
        <f>IF('Data R2'!C885="","",'Data R2'!B885)</f>
        <v/>
      </c>
      <c r="C1881">
        <f>IF('Data R2'!C885="","",'Data R2'!C885)</f>
        <v/>
      </c>
      <c r="D1881">
        <f>IF('Data R2'!C885="","",'Data R2'!D885)</f>
        <v/>
      </c>
      <c r="E1881">
        <f>IF('Data R2'!C885="","",'Data R2'!E885)</f>
        <v/>
      </c>
      <c r="F1881">
        <f>IF('Data R2'!C885="","",'Data R2'!F885)</f>
        <v/>
      </c>
      <c r="G1881">
        <f>IF('Data R2'!C885="","",'Data R2'!AD885)</f>
        <v/>
      </c>
      <c r="H1881">
        <f>IF('Data R2'!C885="","",'Data R2'!AC885)</f>
        <v/>
      </c>
      <c r="I1881">
        <f>IF('Data R2'!C885="","",COUNTIF('Data R2'!J885,"&gt;0")+COUNTIF('Data R2'!L885,"&gt;0")+COUNTIF('Data R2'!N885,"&gt;0")+COUNTIF('Data R2'!P885,"&gt;0")+COUNTIF('Data R2'!R885,"&gt;0")+COUNTIF('Data R2'!T885,"&gt;0")+COUNTIF('Data R2'!V885,"&gt;0")+COUNTIF('Data R2'!X885,"&gt;0"))</f>
        <v/>
      </c>
      <c r="J1881">
        <f>IF('Data R2'!C885="","",IF((COUNTIF('Data R2'!K885,"&gt;0")+COUNTIF('Data R2'!M885,"&gt;0")+COUNTIF('Data R2'!O885,"&gt;0")+COUNTIF('Data R2'!Q885,"&gt;0")+COUNTIF('Data R2'!S885,"&gt;0")+COUNTIF('Data R2'!U885,"&gt;0")+COUNTIF('Data R2'!W885,"&gt;0")+COUNTIF('Data R2'!Y885,"&gt;0"))&gt;0,1,0))</f>
        <v/>
      </c>
      <c r="M1881" t="inlineStr">
        <is>
          <t>Data R</t>
        </is>
      </c>
    </row>
    <row r="1882">
      <c r="A1882" t="inlineStr">
        <is>
          <t>Regional 2</t>
        </is>
      </c>
      <c r="B1882">
        <f>IF('Data R2'!C886="","",'Data R2'!B886)</f>
        <v/>
      </c>
      <c r="C1882">
        <f>IF('Data R2'!C886="","",'Data R2'!C886)</f>
        <v/>
      </c>
      <c r="D1882">
        <f>IF('Data R2'!C886="","",'Data R2'!D886)</f>
        <v/>
      </c>
      <c r="E1882">
        <f>IF('Data R2'!C886="","",'Data R2'!E886)</f>
        <v/>
      </c>
      <c r="F1882">
        <f>IF('Data R2'!C886="","",'Data R2'!F886)</f>
        <v/>
      </c>
      <c r="G1882">
        <f>IF('Data R2'!C886="","",'Data R2'!AD886)</f>
        <v/>
      </c>
      <c r="H1882">
        <f>IF('Data R2'!C886="","",'Data R2'!AC886)</f>
        <v/>
      </c>
      <c r="I1882">
        <f>IF('Data R2'!C886="","",COUNTIF('Data R2'!J886,"&gt;0")+COUNTIF('Data R2'!L886,"&gt;0")+COUNTIF('Data R2'!N886,"&gt;0")+COUNTIF('Data R2'!P886,"&gt;0")+COUNTIF('Data R2'!R886,"&gt;0")+COUNTIF('Data R2'!T886,"&gt;0")+COUNTIF('Data R2'!V886,"&gt;0")+COUNTIF('Data R2'!X886,"&gt;0"))</f>
        <v/>
      </c>
      <c r="J1882">
        <f>IF('Data R2'!C886="","",IF((COUNTIF('Data R2'!K886,"&gt;0")+COUNTIF('Data R2'!M886,"&gt;0")+COUNTIF('Data R2'!O886,"&gt;0")+COUNTIF('Data R2'!Q886,"&gt;0")+COUNTIF('Data R2'!S886,"&gt;0")+COUNTIF('Data R2'!U886,"&gt;0")+COUNTIF('Data R2'!W886,"&gt;0")+COUNTIF('Data R2'!Y886,"&gt;0"))&gt;0,1,0))</f>
        <v/>
      </c>
      <c r="M1882" t="inlineStr">
        <is>
          <t>Data R</t>
        </is>
      </c>
    </row>
    <row r="1883">
      <c r="A1883" t="inlineStr">
        <is>
          <t>Regional 2</t>
        </is>
      </c>
      <c r="B1883">
        <f>IF('Data R2'!C887="","",'Data R2'!B887)</f>
        <v/>
      </c>
      <c r="C1883">
        <f>IF('Data R2'!C887="","",'Data R2'!C887)</f>
        <v/>
      </c>
      <c r="D1883">
        <f>IF('Data R2'!C887="","",'Data R2'!D887)</f>
        <v/>
      </c>
      <c r="E1883">
        <f>IF('Data R2'!C887="","",'Data R2'!E887)</f>
        <v/>
      </c>
      <c r="F1883">
        <f>IF('Data R2'!C887="","",'Data R2'!F887)</f>
        <v/>
      </c>
      <c r="G1883">
        <f>IF('Data R2'!C887="","",'Data R2'!AD887)</f>
        <v/>
      </c>
      <c r="H1883">
        <f>IF('Data R2'!C887="","",'Data R2'!AC887)</f>
        <v/>
      </c>
      <c r="I1883">
        <f>IF('Data R2'!C887="","",COUNTIF('Data R2'!J887,"&gt;0")+COUNTIF('Data R2'!L887,"&gt;0")+COUNTIF('Data R2'!N887,"&gt;0")+COUNTIF('Data R2'!P887,"&gt;0")+COUNTIF('Data R2'!R887,"&gt;0")+COUNTIF('Data R2'!T887,"&gt;0")+COUNTIF('Data R2'!V887,"&gt;0")+COUNTIF('Data R2'!X887,"&gt;0"))</f>
        <v/>
      </c>
      <c r="J1883">
        <f>IF('Data R2'!C887="","",IF((COUNTIF('Data R2'!K887,"&gt;0")+COUNTIF('Data R2'!M887,"&gt;0")+COUNTIF('Data R2'!O887,"&gt;0")+COUNTIF('Data R2'!Q887,"&gt;0")+COUNTIF('Data R2'!S887,"&gt;0")+COUNTIF('Data R2'!U887,"&gt;0")+COUNTIF('Data R2'!W887,"&gt;0")+COUNTIF('Data R2'!Y887,"&gt;0"))&gt;0,1,0))</f>
        <v/>
      </c>
      <c r="M1883" t="inlineStr">
        <is>
          <t>Data R</t>
        </is>
      </c>
    </row>
    <row r="1884">
      <c r="A1884" t="inlineStr">
        <is>
          <t>Regional 2</t>
        </is>
      </c>
      <c r="B1884">
        <f>IF('Data R2'!C888="","",'Data R2'!B888)</f>
        <v/>
      </c>
      <c r="C1884">
        <f>IF('Data R2'!C888="","",'Data R2'!C888)</f>
        <v/>
      </c>
      <c r="D1884">
        <f>IF('Data R2'!C888="","",'Data R2'!D888)</f>
        <v/>
      </c>
      <c r="E1884">
        <f>IF('Data R2'!C888="","",'Data R2'!E888)</f>
        <v/>
      </c>
      <c r="F1884">
        <f>IF('Data R2'!C888="","",'Data R2'!F888)</f>
        <v/>
      </c>
      <c r="G1884">
        <f>IF('Data R2'!C888="","",'Data R2'!AD888)</f>
        <v/>
      </c>
      <c r="H1884">
        <f>IF('Data R2'!C888="","",'Data R2'!AC888)</f>
        <v/>
      </c>
      <c r="I1884">
        <f>IF('Data R2'!C888="","",COUNTIF('Data R2'!J888,"&gt;0")+COUNTIF('Data R2'!L888,"&gt;0")+COUNTIF('Data R2'!N888,"&gt;0")+COUNTIF('Data R2'!P888,"&gt;0")+COUNTIF('Data R2'!R888,"&gt;0")+COUNTIF('Data R2'!T888,"&gt;0")+COUNTIF('Data R2'!V888,"&gt;0")+COUNTIF('Data R2'!X888,"&gt;0"))</f>
        <v/>
      </c>
      <c r="J1884">
        <f>IF('Data R2'!C888="","",IF((COUNTIF('Data R2'!K888,"&gt;0")+COUNTIF('Data R2'!M888,"&gt;0")+COUNTIF('Data R2'!O888,"&gt;0")+COUNTIF('Data R2'!Q888,"&gt;0")+COUNTIF('Data R2'!S888,"&gt;0")+COUNTIF('Data R2'!U888,"&gt;0")+COUNTIF('Data R2'!W888,"&gt;0")+COUNTIF('Data R2'!Y888,"&gt;0"))&gt;0,1,0))</f>
        <v/>
      </c>
      <c r="M1884" t="inlineStr">
        <is>
          <t>Data R</t>
        </is>
      </c>
    </row>
    <row r="1885">
      <c r="A1885" t="inlineStr">
        <is>
          <t>Regional 2</t>
        </is>
      </c>
      <c r="B1885">
        <f>IF('Data R2'!C889="","",'Data R2'!B889)</f>
        <v/>
      </c>
      <c r="C1885">
        <f>IF('Data R2'!C889="","",'Data R2'!C889)</f>
        <v/>
      </c>
      <c r="D1885">
        <f>IF('Data R2'!C889="","",'Data R2'!D889)</f>
        <v/>
      </c>
      <c r="E1885">
        <f>IF('Data R2'!C889="","",'Data R2'!E889)</f>
        <v/>
      </c>
      <c r="F1885">
        <f>IF('Data R2'!C889="","",'Data R2'!F889)</f>
        <v/>
      </c>
      <c r="G1885">
        <f>IF('Data R2'!C889="","",'Data R2'!AD889)</f>
        <v/>
      </c>
      <c r="H1885">
        <f>IF('Data R2'!C889="","",'Data R2'!AC889)</f>
        <v/>
      </c>
      <c r="I1885">
        <f>IF('Data R2'!C889="","",COUNTIF('Data R2'!J889,"&gt;0")+COUNTIF('Data R2'!L889,"&gt;0")+COUNTIF('Data R2'!N889,"&gt;0")+COUNTIF('Data R2'!P889,"&gt;0")+COUNTIF('Data R2'!R889,"&gt;0")+COUNTIF('Data R2'!T889,"&gt;0")+COUNTIF('Data R2'!V889,"&gt;0")+COUNTIF('Data R2'!X889,"&gt;0"))</f>
        <v/>
      </c>
      <c r="J1885">
        <f>IF('Data R2'!C889="","",IF((COUNTIF('Data R2'!K889,"&gt;0")+COUNTIF('Data R2'!M889,"&gt;0")+COUNTIF('Data R2'!O889,"&gt;0")+COUNTIF('Data R2'!Q889,"&gt;0")+COUNTIF('Data R2'!S889,"&gt;0")+COUNTIF('Data R2'!U889,"&gt;0")+COUNTIF('Data R2'!W889,"&gt;0")+COUNTIF('Data R2'!Y889,"&gt;0"))&gt;0,1,0))</f>
        <v/>
      </c>
      <c r="M1885" t="inlineStr">
        <is>
          <t>Data R</t>
        </is>
      </c>
    </row>
    <row r="1886">
      <c r="A1886" t="inlineStr">
        <is>
          <t>Regional 2</t>
        </is>
      </c>
      <c r="B1886">
        <f>IF('Data R2'!C890="","",'Data R2'!B890)</f>
        <v/>
      </c>
      <c r="C1886">
        <f>IF('Data R2'!C890="","",'Data R2'!C890)</f>
        <v/>
      </c>
      <c r="D1886">
        <f>IF('Data R2'!C890="","",'Data R2'!D890)</f>
        <v/>
      </c>
      <c r="E1886">
        <f>IF('Data R2'!C890="","",'Data R2'!E890)</f>
        <v/>
      </c>
      <c r="F1886">
        <f>IF('Data R2'!C890="","",'Data R2'!F890)</f>
        <v/>
      </c>
      <c r="G1886">
        <f>IF('Data R2'!C890="","",'Data R2'!AD890)</f>
        <v/>
      </c>
      <c r="H1886">
        <f>IF('Data R2'!C890="","",'Data R2'!AC890)</f>
        <v/>
      </c>
      <c r="I1886">
        <f>IF('Data R2'!C890="","",COUNTIF('Data R2'!J890,"&gt;0")+COUNTIF('Data R2'!L890,"&gt;0")+COUNTIF('Data R2'!N890,"&gt;0")+COUNTIF('Data R2'!P890,"&gt;0")+COUNTIF('Data R2'!R890,"&gt;0")+COUNTIF('Data R2'!T890,"&gt;0")+COUNTIF('Data R2'!V890,"&gt;0")+COUNTIF('Data R2'!X890,"&gt;0"))</f>
        <v/>
      </c>
      <c r="J1886">
        <f>IF('Data R2'!C890="","",IF((COUNTIF('Data R2'!K890,"&gt;0")+COUNTIF('Data R2'!M890,"&gt;0")+COUNTIF('Data R2'!O890,"&gt;0")+COUNTIF('Data R2'!Q890,"&gt;0")+COUNTIF('Data R2'!S890,"&gt;0")+COUNTIF('Data R2'!U890,"&gt;0")+COUNTIF('Data R2'!W890,"&gt;0")+COUNTIF('Data R2'!Y890,"&gt;0"))&gt;0,1,0))</f>
        <v/>
      </c>
      <c r="M1886" t="inlineStr">
        <is>
          <t>Data R</t>
        </is>
      </c>
    </row>
    <row r="1887">
      <c r="A1887" t="inlineStr">
        <is>
          <t>Regional 2</t>
        </is>
      </c>
      <c r="B1887">
        <f>IF('Data R2'!C891="","",'Data R2'!B891)</f>
        <v/>
      </c>
      <c r="C1887">
        <f>IF('Data R2'!C891="","",'Data R2'!C891)</f>
        <v/>
      </c>
      <c r="D1887">
        <f>IF('Data R2'!C891="","",'Data R2'!D891)</f>
        <v/>
      </c>
      <c r="E1887">
        <f>IF('Data R2'!C891="","",'Data R2'!E891)</f>
        <v/>
      </c>
      <c r="F1887">
        <f>IF('Data R2'!C891="","",'Data R2'!F891)</f>
        <v/>
      </c>
      <c r="G1887">
        <f>IF('Data R2'!C891="","",'Data R2'!AD891)</f>
        <v/>
      </c>
      <c r="H1887">
        <f>IF('Data R2'!C891="","",'Data R2'!AC891)</f>
        <v/>
      </c>
      <c r="I1887">
        <f>IF('Data R2'!C891="","",COUNTIF('Data R2'!J891,"&gt;0")+COUNTIF('Data R2'!L891,"&gt;0")+COUNTIF('Data R2'!N891,"&gt;0")+COUNTIF('Data R2'!P891,"&gt;0")+COUNTIF('Data R2'!R891,"&gt;0")+COUNTIF('Data R2'!T891,"&gt;0")+COUNTIF('Data R2'!V891,"&gt;0")+COUNTIF('Data R2'!X891,"&gt;0"))</f>
        <v/>
      </c>
      <c r="J1887">
        <f>IF('Data R2'!C891="","",IF((COUNTIF('Data R2'!K891,"&gt;0")+COUNTIF('Data R2'!M891,"&gt;0")+COUNTIF('Data R2'!O891,"&gt;0")+COUNTIF('Data R2'!Q891,"&gt;0")+COUNTIF('Data R2'!S891,"&gt;0")+COUNTIF('Data R2'!U891,"&gt;0")+COUNTIF('Data R2'!W891,"&gt;0")+COUNTIF('Data R2'!Y891,"&gt;0"))&gt;0,1,0))</f>
        <v/>
      </c>
      <c r="M1887" t="inlineStr">
        <is>
          <t>Data R</t>
        </is>
      </c>
    </row>
    <row r="1888">
      <c r="A1888" t="inlineStr">
        <is>
          <t>Regional 2</t>
        </is>
      </c>
      <c r="B1888">
        <f>IF('Data R2'!C892="","",'Data R2'!B892)</f>
        <v/>
      </c>
      <c r="C1888">
        <f>IF('Data R2'!C892="","",'Data R2'!C892)</f>
        <v/>
      </c>
      <c r="D1888">
        <f>IF('Data R2'!C892="","",'Data R2'!D892)</f>
        <v/>
      </c>
      <c r="E1888">
        <f>IF('Data R2'!C892="","",'Data R2'!E892)</f>
        <v/>
      </c>
      <c r="F1888">
        <f>IF('Data R2'!C892="","",'Data R2'!F892)</f>
        <v/>
      </c>
      <c r="G1888">
        <f>IF('Data R2'!C892="","",'Data R2'!AD892)</f>
        <v/>
      </c>
      <c r="H1888">
        <f>IF('Data R2'!C892="","",'Data R2'!AC892)</f>
        <v/>
      </c>
      <c r="I1888">
        <f>IF('Data R2'!C892="","",COUNTIF('Data R2'!J892,"&gt;0")+COUNTIF('Data R2'!L892,"&gt;0")+COUNTIF('Data R2'!N892,"&gt;0")+COUNTIF('Data R2'!P892,"&gt;0")+COUNTIF('Data R2'!R892,"&gt;0")+COUNTIF('Data R2'!T892,"&gt;0")+COUNTIF('Data R2'!V892,"&gt;0")+COUNTIF('Data R2'!X892,"&gt;0"))</f>
        <v/>
      </c>
      <c r="J1888">
        <f>IF('Data R2'!C892="","",IF((COUNTIF('Data R2'!K892,"&gt;0")+COUNTIF('Data R2'!M892,"&gt;0")+COUNTIF('Data R2'!O892,"&gt;0")+COUNTIF('Data R2'!Q892,"&gt;0")+COUNTIF('Data R2'!S892,"&gt;0")+COUNTIF('Data R2'!U892,"&gt;0")+COUNTIF('Data R2'!W892,"&gt;0")+COUNTIF('Data R2'!Y892,"&gt;0"))&gt;0,1,0))</f>
        <v/>
      </c>
      <c r="M1888" t="inlineStr">
        <is>
          <t>Data R</t>
        </is>
      </c>
    </row>
    <row r="1889">
      <c r="A1889" t="inlineStr">
        <is>
          <t>Regional 2</t>
        </is>
      </c>
      <c r="B1889">
        <f>IF('Data R2'!C893="","",'Data R2'!B893)</f>
        <v/>
      </c>
      <c r="C1889">
        <f>IF('Data R2'!C893="","",'Data R2'!C893)</f>
        <v/>
      </c>
      <c r="D1889">
        <f>IF('Data R2'!C893="","",'Data R2'!D893)</f>
        <v/>
      </c>
      <c r="E1889">
        <f>IF('Data R2'!C893="","",'Data R2'!E893)</f>
        <v/>
      </c>
      <c r="F1889">
        <f>IF('Data R2'!C893="","",'Data R2'!F893)</f>
        <v/>
      </c>
      <c r="G1889">
        <f>IF('Data R2'!C893="","",'Data R2'!AD893)</f>
        <v/>
      </c>
      <c r="H1889">
        <f>IF('Data R2'!C893="","",'Data R2'!AC893)</f>
        <v/>
      </c>
      <c r="I1889">
        <f>IF('Data R2'!C893="","",COUNTIF('Data R2'!J893,"&gt;0")+COUNTIF('Data R2'!L893,"&gt;0")+COUNTIF('Data R2'!N893,"&gt;0")+COUNTIF('Data R2'!P893,"&gt;0")+COUNTIF('Data R2'!R893,"&gt;0")+COUNTIF('Data R2'!T893,"&gt;0")+COUNTIF('Data R2'!V893,"&gt;0")+COUNTIF('Data R2'!X893,"&gt;0"))</f>
        <v/>
      </c>
      <c r="J1889">
        <f>IF('Data R2'!C893="","",IF((COUNTIF('Data R2'!K893,"&gt;0")+COUNTIF('Data R2'!M893,"&gt;0")+COUNTIF('Data R2'!O893,"&gt;0")+COUNTIF('Data R2'!Q893,"&gt;0")+COUNTIF('Data R2'!S893,"&gt;0")+COUNTIF('Data R2'!U893,"&gt;0")+COUNTIF('Data R2'!W893,"&gt;0")+COUNTIF('Data R2'!Y893,"&gt;0"))&gt;0,1,0))</f>
        <v/>
      </c>
      <c r="M1889" t="inlineStr">
        <is>
          <t>Data R</t>
        </is>
      </c>
    </row>
    <row r="1890">
      <c r="A1890" t="inlineStr">
        <is>
          <t>Regional 2</t>
        </is>
      </c>
      <c r="B1890">
        <f>IF('Data R2'!C894="","",'Data R2'!B894)</f>
        <v/>
      </c>
      <c r="C1890">
        <f>IF('Data R2'!C894="","",'Data R2'!C894)</f>
        <v/>
      </c>
      <c r="D1890">
        <f>IF('Data R2'!C894="","",'Data R2'!D894)</f>
        <v/>
      </c>
      <c r="E1890">
        <f>IF('Data R2'!C894="","",'Data R2'!E894)</f>
        <v/>
      </c>
      <c r="F1890">
        <f>IF('Data R2'!C894="","",'Data R2'!F894)</f>
        <v/>
      </c>
      <c r="G1890">
        <f>IF('Data R2'!C894="","",'Data R2'!AD894)</f>
        <v/>
      </c>
      <c r="H1890">
        <f>IF('Data R2'!C894="","",'Data R2'!AC894)</f>
        <v/>
      </c>
      <c r="I1890">
        <f>IF('Data R2'!C894="","",COUNTIF('Data R2'!J894,"&gt;0")+COUNTIF('Data R2'!L894,"&gt;0")+COUNTIF('Data R2'!N894,"&gt;0")+COUNTIF('Data R2'!P894,"&gt;0")+COUNTIF('Data R2'!R894,"&gt;0")+COUNTIF('Data R2'!T894,"&gt;0")+COUNTIF('Data R2'!V894,"&gt;0")+COUNTIF('Data R2'!X894,"&gt;0"))</f>
        <v/>
      </c>
      <c r="J1890">
        <f>IF('Data R2'!C894="","",IF((COUNTIF('Data R2'!K894,"&gt;0")+COUNTIF('Data R2'!M894,"&gt;0")+COUNTIF('Data R2'!O894,"&gt;0")+COUNTIF('Data R2'!Q894,"&gt;0")+COUNTIF('Data R2'!S894,"&gt;0")+COUNTIF('Data R2'!U894,"&gt;0")+COUNTIF('Data R2'!W894,"&gt;0")+COUNTIF('Data R2'!Y894,"&gt;0"))&gt;0,1,0))</f>
        <v/>
      </c>
      <c r="M1890" t="inlineStr">
        <is>
          <t>Data R</t>
        </is>
      </c>
    </row>
    <row r="1891">
      <c r="A1891" t="inlineStr">
        <is>
          <t>Regional 2</t>
        </is>
      </c>
      <c r="B1891">
        <f>IF('Data R2'!C895="","",'Data R2'!B895)</f>
        <v/>
      </c>
      <c r="C1891">
        <f>IF('Data R2'!C895="","",'Data R2'!C895)</f>
        <v/>
      </c>
      <c r="D1891">
        <f>IF('Data R2'!C895="","",'Data R2'!D895)</f>
        <v/>
      </c>
      <c r="E1891">
        <f>IF('Data R2'!C895="","",'Data R2'!E895)</f>
        <v/>
      </c>
      <c r="F1891">
        <f>IF('Data R2'!C895="","",'Data R2'!F895)</f>
        <v/>
      </c>
      <c r="G1891">
        <f>IF('Data R2'!C895="","",'Data R2'!AD895)</f>
        <v/>
      </c>
      <c r="H1891">
        <f>IF('Data R2'!C895="","",'Data R2'!AC895)</f>
        <v/>
      </c>
      <c r="I1891">
        <f>IF('Data R2'!C895="","",COUNTIF('Data R2'!J895,"&gt;0")+COUNTIF('Data R2'!L895,"&gt;0")+COUNTIF('Data R2'!N895,"&gt;0")+COUNTIF('Data R2'!P895,"&gt;0")+COUNTIF('Data R2'!R895,"&gt;0")+COUNTIF('Data R2'!T895,"&gt;0")+COUNTIF('Data R2'!V895,"&gt;0")+COUNTIF('Data R2'!X895,"&gt;0"))</f>
        <v/>
      </c>
      <c r="J1891">
        <f>IF('Data R2'!C895="","",IF((COUNTIF('Data R2'!K895,"&gt;0")+COUNTIF('Data R2'!M895,"&gt;0")+COUNTIF('Data R2'!O895,"&gt;0")+COUNTIF('Data R2'!Q895,"&gt;0")+COUNTIF('Data R2'!S895,"&gt;0")+COUNTIF('Data R2'!U895,"&gt;0")+COUNTIF('Data R2'!W895,"&gt;0")+COUNTIF('Data R2'!Y895,"&gt;0"))&gt;0,1,0))</f>
        <v/>
      </c>
      <c r="M1891" t="inlineStr">
        <is>
          <t>Data R</t>
        </is>
      </c>
    </row>
    <row r="1892">
      <c r="A1892" t="inlineStr">
        <is>
          <t>Regional 2</t>
        </is>
      </c>
      <c r="B1892">
        <f>IF('Data R2'!C896="","",'Data R2'!B896)</f>
        <v/>
      </c>
      <c r="C1892">
        <f>IF('Data R2'!C896="","",'Data R2'!C896)</f>
        <v/>
      </c>
      <c r="D1892">
        <f>IF('Data R2'!C896="","",'Data R2'!D896)</f>
        <v/>
      </c>
      <c r="E1892">
        <f>IF('Data R2'!C896="","",'Data R2'!E896)</f>
        <v/>
      </c>
      <c r="F1892">
        <f>IF('Data R2'!C896="","",'Data R2'!F896)</f>
        <v/>
      </c>
      <c r="G1892">
        <f>IF('Data R2'!C896="","",'Data R2'!AD896)</f>
        <v/>
      </c>
      <c r="H1892">
        <f>IF('Data R2'!C896="","",'Data R2'!AC896)</f>
        <v/>
      </c>
      <c r="I1892">
        <f>IF('Data R2'!C896="","",COUNTIF('Data R2'!J896,"&gt;0")+COUNTIF('Data R2'!L896,"&gt;0")+COUNTIF('Data R2'!N896,"&gt;0")+COUNTIF('Data R2'!P896,"&gt;0")+COUNTIF('Data R2'!R896,"&gt;0")+COUNTIF('Data R2'!T896,"&gt;0")+COUNTIF('Data R2'!V896,"&gt;0")+COUNTIF('Data R2'!X896,"&gt;0"))</f>
        <v/>
      </c>
      <c r="J1892">
        <f>IF('Data R2'!C896="","",IF((COUNTIF('Data R2'!K896,"&gt;0")+COUNTIF('Data R2'!M896,"&gt;0")+COUNTIF('Data R2'!O896,"&gt;0")+COUNTIF('Data R2'!Q896,"&gt;0")+COUNTIF('Data R2'!S896,"&gt;0")+COUNTIF('Data R2'!U896,"&gt;0")+COUNTIF('Data R2'!W896,"&gt;0")+COUNTIF('Data R2'!Y896,"&gt;0"))&gt;0,1,0))</f>
        <v/>
      </c>
      <c r="M1892" t="inlineStr">
        <is>
          <t>Data R</t>
        </is>
      </c>
    </row>
    <row r="1893">
      <c r="A1893" t="inlineStr">
        <is>
          <t>Regional 2</t>
        </is>
      </c>
      <c r="B1893">
        <f>IF('Data R2'!C897="","",'Data R2'!B897)</f>
        <v/>
      </c>
      <c r="C1893">
        <f>IF('Data R2'!C897="","",'Data R2'!C897)</f>
        <v/>
      </c>
      <c r="D1893">
        <f>IF('Data R2'!C897="","",'Data R2'!D897)</f>
        <v/>
      </c>
      <c r="E1893">
        <f>IF('Data R2'!C897="","",'Data R2'!E897)</f>
        <v/>
      </c>
      <c r="F1893">
        <f>IF('Data R2'!C897="","",'Data R2'!F897)</f>
        <v/>
      </c>
      <c r="G1893">
        <f>IF('Data R2'!C897="","",'Data R2'!AD897)</f>
        <v/>
      </c>
      <c r="H1893">
        <f>IF('Data R2'!C897="","",'Data R2'!AC897)</f>
        <v/>
      </c>
      <c r="I1893">
        <f>IF('Data R2'!C897="","",COUNTIF('Data R2'!J897,"&gt;0")+COUNTIF('Data R2'!L897,"&gt;0")+COUNTIF('Data R2'!N897,"&gt;0")+COUNTIF('Data R2'!P897,"&gt;0")+COUNTIF('Data R2'!R897,"&gt;0")+COUNTIF('Data R2'!T897,"&gt;0")+COUNTIF('Data R2'!V897,"&gt;0")+COUNTIF('Data R2'!X897,"&gt;0"))</f>
        <v/>
      </c>
      <c r="J1893">
        <f>IF('Data R2'!C897="","",IF((COUNTIF('Data R2'!K897,"&gt;0")+COUNTIF('Data R2'!M897,"&gt;0")+COUNTIF('Data R2'!O897,"&gt;0")+COUNTIF('Data R2'!Q897,"&gt;0")+COUNTIF('Data R2'!S897,"&gt;0")+COUNTIF('Data R2'!U897,"&gt;0")+COUNTIF('Data R2'!W897,"&gt;0")+COUNTIF('Data R2'!Y897,"&gt;0"))&gt;0,1,0))</f>
        <v/>
      </c>
      <c r="M1893" t="inlineStr">
        <is>
          <t>Data R</t>
        </is>
      </c>
    </row>
    <row r="1894">
      <c r="A1894" t="inlineStr">
        <is>
          <t>Regional 2</t>
        </is>
      </c>
      <c r="B1894">
        <f>IF('Data R2'!C898="","",'Data R2'!B898)</f>
        <v/>
      </c>
      <c r="C1894">
        <f>IF('Data R2'!C898="","",'Data R2'!C898)</f>
        <v/>
      </c>
      <c r="D1894">
        <f>IF('Data R2'!C898="","",'Data R2'!D898)</f>
        <v/>
      </c>
      <c r="E1894">
        <f>IF('Data R2'!C898="","",'Data R2'!E898)</f>
        <v/>
      </c>
      <c r="F1894">
        <f>IF('Data R2'!C898="","",'Data R2'!F898)</f>
        <v/>
      </c>
      <c r="G1894">
        <f>IF('Data R2'!C898="","",'Data R2'!AD898)</f>
        <v/>
      </c>
      <c r="H1894">
        <f>IF('Data R2'!C898="","",'Data R2'!AC898)</f>
        <v/>
      </c>
      <c r="I1894">
        <f>IF('Data R2'!C898="","",COUNTIF('Data R2'!J898,"&gt;0")+COUNTIF('Data R2'!L898,"&gt;0")+COUNTIF('Data R2'!N898,"&gt;0")+COUNTIF('Data R2'!P898,"&gt;0")+COUNTIF('Data R2'!R898,"&gt;0")+COUNTIF('Data R2'!T898,"&gt;0")+COUNTIF('Data R2'!V898,"&gt;0")+COUNTIF('Data R2'!X898,"&gt;0"))</f>
        <v/>
      </c>
      <c r="J1894">
        <f>IF('Data R2'!C898="","",IF((COUNTIF('Data R2'!K898,"&gt;0")+COUNTIF('Data R2'!M898,"&gt;0")+COUNTIF('Data R2'!O898,"&gt;0")+COUNTIF('Data R2'!Q898,"&gt;0")+COUNTIF('Data R2'!S898,"&gt;0")+COUNTIF('Data R2'!U898,"&gt;0")+COUNTIF('Data R2'!W898,"&gt;0")+COUNTIF('Data R2'!Y898,"&gt;0"))&gt;0,1,0))</f>
        <v/>
      </c>
      <c r="M1894" t="inlineStr">
        <is>
          <t>Data R</t>
        </is>
      </c>
    </row>
    <row r="1895">
      <c r="A1895" t="inlineStr">
        <is>
          <t>Regional 2</t>
        </is>
      </c>
      <c r="B1895">
        <f>IF('Data R2'!C899="","",'Data R2'!B899)</f>
        <v/>
      </c>
      <c r="C1895">
        <f>IF('Data R2'!C899="","",'Data R2'!C899)</f>
        <v/>
      </c>
      <c r="D1895">
        <f>IF('Data R2'!C899="","",'Data R2'!D899)</f>
        <v/>
      </c>
      <c r="E1895">
        <f>IF('Data R2'!C899="","",'Data R2'!E899)</f>
        <v/>
      </c>
      <c r="F1895">
        <f>IF('Data R2'!C899="","",'Data R2'!F899)</f>
        <v/>
      </c>
      <c r="G1895">
        <f>IF('Data R2'!C899="","",'Data R2'!AD899)</f>
        <v/>
      </c>
      <c r="H1895">
        <f>IF('Data R2'!C899="","",'Data R2'!AC899)</f>
        <v/>
      </c>
      <c r="I1895">
        <f>IF('Data R2'!C899="","",COUNTIF('Data R2'!J899,"&gt;0")+COUNTIF('Data R2'!L899,"&gt;0")+COUNTIF('Data R2'!N899,"&gt;0")+COUNTIF('Data R2'!P899,"&gt;0")+COUNTIF('Data R2'!R899,"&gt;0")+COUNTIF('Data R2'!T899,"&gt;0")+COUNTIF('Data R2'!V899,"&gt;0")+COUNTIF('Data R2'!X899,"&gt;0"))</f>
        <v/>
      </c>
      <c r="J1895">
        <f>IF('Data R2'!C899="","",IF((COUNTIF('Data R2'!K899,"&gt;0")+COUNTIF('Data R2'!M899,"&gt;0")+COUNTIF('Data R2'!O899,"&gt;0")+COUNTIF('Data R2'!Q899,"&gt;0")+COUNTIF('Data R2'!S899,"&gt;0")+COUNTIF('Data R2'!U899,"&gt;0")+COUNTIF('Data R2'!W899,"&gt;0")+COUNTIF('Data R2'!Y899,"&gt;0"))&gt;0,1,0))</f>
        <v/>
      </c>
      <c r="M1895" t="inlineStr">
        <is>
          <t>Data R</t>
        </is>
      </c>
    </row>
    <row r="1896">
      <c r="A1896" t="inlineStr">
        <is>
          <t>Regional 2</t>
        </is>
      </c>
      <c r="B1896">
        <f>IF('Data R2'!C900="","",'Data R2'!B900)</f>
        <v/>
      </c>
      <c r="C1896">
        <f>IF('Data R2'!C900="","",'Data R2'!C900)</f>
        <v/>
      </c>
      <c r="D1896">
        <f>IF('Data R2'!C900="","",'Data R2'!D900)</f>
        <v/>
      </c>
      <c r="E1896">
        <f>IF('Data R2'!C900="","",'Data R2'!E900)</f>
        <v/>
      </c>
      <c r="F1896">
        <f>IF('Data R2'!C900="","",'Data R2'!F900)</f>
        <v/>
      </c>
      <c r="G1896">
        <f>IF('Data R2'!C900="","",'Data R2'!AD900)</f>
        <v/>
      </c>
      <c r="H1896">
        <f>IF('Data R2'!C900="","",'Data R2'!AC900)</f>
        <v/>
      </c>
      <c r="I1896">
        <f>IF('Data R2'!C900="","",COUNTIF('Data R2'!J900,"&gt;0")+COUNTIF('Data R2'!L900,"&gt;0")+COUNTIF('Data R2'!N900,"&gt;0")+COUNTIF('Data R2'!P900,"&gt;0")+COUNTIF('Data R2'!R900,"&gt;0")+COUNTIF('Data R2'!T900,"&gt;0")+COUNTIF('Data R2'!V900,"&gt;0")+COUNTIF('Data R2'!X900,"&gt;0"))</f>
        <v/>
      </c>
      <c r="J1896">
        <f>IF('Data R2'!C900="","",IF((COUNTIF('Data R2'!K900,"&gt;0")+COUNTIF('Data R2'!M900,"&gt;0")+COUNTIF('Data R2'!O900,"&gt;0")+COUNTIF('Data R2'!Q900,"&gt;0")+COUNTIF('Data R2'!S900,"&gt;0")+COUNTIF('Data R2'!U900,"&gt;0")+COUNTIF('Data R2'!W900,"&gt;0")+COUNTIF('Data R2'!Y900,"&gt;0"))&gt;0,1,0))</f>
        <v/>
      </c>
      <c r="M1896" t="inlineStr">
        <is>
          <t>Data R</t>
        </is>
      </c>
    </row>
    <row r="1897">
      <c r="A1897" t="inlineStr">
        <is>
          <t>Regional 2</t>
        </is>
      </c>
      <c r="B1897">
        <f>IF('Data R2'!C901="","",'Data R2'!B901)</f>
        <v/>
      </c>
      <c r="C1897">
        <f>IF('Data R2'!C901="","",'Data R2'!C901)</f>
        <v/>
      </c>
      <c r="D1897">
        <f>IF('Data R2'!C901="","",'Data R2'!D901)</f>
        <v/>
      </c>
      <c r="E1897">
        <f>IF('Data R2'!C901="","",'Data R2'!E901)</f>
        <v/>
      </c>
      <c r="F1897">
        <f>IF('Data R2'!C901="","",'Data R2'!F901)</f>
        <v/>
      </c>
      <c r="G1897">
        <f>IF('Data R2'!C901="","",'Data R2'!AD901)</f>
        <v/>
      </c>
      <c r="H1897">
        <f>IF('Data R2'!C901="","",'Data R2'!AC901)</f>
        <v/>
      </c>
      <c r="I1897">
        <f>IF('Data R2'!C901="","",COUNTIF('Data R2'!J901,"&gt;0")+COUNTIF('Data R2'!L901,"&gt;0")+COUNTIF('Data R2'!N901,"&gt;0")+COUNTIF('Data R2'!P901,"&gt;0")+COUNTIF('Data R2'!R901,"&gt;0")+COUNTIF('Data R2'!T901,"&gt;0")+COUNTIF('Data R2'!V901,"&gt;0")+COUNTIF('Data R2'!X901,"&gt;0"))</f>
        <v/>
      </c>
      <c r="J1897">
        <f>IF('Data R2'!C901="","",IF((COUNTIF('Data R2'!K901,"&gt;0")+COUNTIF('Data R2'!M901,"&gt;0")+COUNTIF('Data R2'!O901,"&gt;0")+COUNTIF('Data R2'!Q901,"&gt;0")+COUNTIF('Data R2'!S901,"&gt;0")+COUNTIF('Data R2'!U901,"&gt;0")+COUNTIF('Data R2'!W901,"&gt;0")+COUNTIF('Data R2'!Y901,"&gt;0"))&gt;0,1,0))</f>
        <v/>
      </c>
      <c r="M1897" t="inlineStr">
        <is>
          <t>Data R</t>
        </is>
      </c>
    </row>
    <row r="1898">
      <c r="A1898" t="inlineStr">
        <is>
          <t>Regional 2</t>
        </is>
      </c>
      <c r="B1898">
        <f>IF('Data R2'!C902="","",'Data R2'!B902)</f>
        <v/>
      </c>
      <c r="C1898">
        <f>IF('Data R2'!C902="","",'Data R2'!C902)</f>
        <v/>
      </c>
      <c r="D1898">
        <f>IF('Data R2'!C902="","",'Data R2'!D902)</f>
        <v/>
      </c>
      <c r="E1898">
        <f>IF('Data R2'!C902="","",'Data R2'!E902)</f>
        <v/>
      </c>
      <c r="F1898">
        <f>IF('Data R2'!C902="","",'Data R2'!F902)</f>
        <v/>
      </c>
      <c r="G1898">
        <f>IF('Data R2'!C902="","",'Data R2'!AD902)</f>
        <v/>
      </c>
      <c r="H1898">
        <f>IF('Data R2'!C902="","",'Data R2'!AC902)</f>
        <v/>
      </c>
      <c r="I1898">
        <f>IF('Data R2'!C902="","",COUNTIF('Data R2'!J902,"&gt;0")+COUNTIF('Data R2'!L902,"&gt;0")+COUNTIF('Data R2'!N902,"&gt;0")+COUNTIF('Data R2'!P902,"&gt;0")+COUNTIF('Data R2'!R902,"&gt;0")+COUNTIF('Data R2'!T902,"&gt;0")+COUNTIF('Data R2'!V902,"&gt;0")+COUNTIF('Data R2'!X902,"&gt;0"))</f>
        <v/>
      </c>
      <c r="J1898">
        <f>IF('Data R2'!C902="","",IF((COUNTIF('Data R2'!K902,"&gt;0")+COUNTIF('Data R2'!M902,"&gt;0")+COUNTIF('Data R2'!O902,"&gt;0")+COUNTIF('Data R2'!Q902,"&gt;0")+COUNTIF('Data R2'!S902,"&gt;0")+COUNTIF('Data R2'!U902,"&gt;0")+COUNTIF('Data R2'!W902,"&gt;0")+COUNTIF('Data R2'!Y902,"&gt;0"))&gt;0,1,0))</f>
        <v/>
      </c>
      <c r="M1898" t="inlineStr">
        <is>
          <t>Data R</t>
        </is>
      </c>
    </row>
    <row r="1899">
      <c r="A1899" t="inlineStr">
        <is>
          <t>Regional 2</t>
        </is>
      </c>
      <c r="B1899">
        <f>IF('Data R2'!C903="","",'Data R2'!B903)</f>
        <v/>
      </c>
      <c r="C1899">
        <f>IF('Data R2'!C903="","",'Data R2'!C903)</f>
        <v/>
      </c>
      <c r="D1899">
        <f>IF('Data R2'!C903="","",'Data R2'!D903)</f>
        <v/>
      </c>
      <c r="E1899">
        <f>IF('Data R2'!C903="","",'Data R2'!E903)</f>
        <v/>
      </c>
      <c r="F1899">
        <f>IF('Data R2'!C903="","",'Data R2'!F903)</f>
        <v/>
      </c>
      <c r="G1899">
        <f>IF('Data R2'!C903="","",'Data R2'!AD903)</f>
        <v/>
      </c>
      <c r="H1899">
        <f>IF('Data R2'!C903="","",'Data R2'!AC903)</f>
        <v/>
      </c>
      <c r="I1899">
        <f>IF('Data R2'!C903="","",COUNTIF('Data R2'!J903,"&gt;0")+COUNTIF('Data R2'!L903,"&gt;0")+COUNTIF('Data R2'!N903,"&gt;0")+COUNTIF('Data R2'!P903,"&gt;0")+COUNTIF('Data R2'!R903,"&gt;0")+COUNTIF('Data R2'!T903,"&gt;0")+COUNTIF('Data R2'!V903,"&gt;0")+COUNTIF('Data R2'!X903,"&gt;0"))</f>
        <v/>
      </c>
      <c r="J1899">
        <f>IF('Data R2'!C903="","",IF((COUNTIF('Data R2'!K903,"&gt;0")+COUNTIF('Data R2'!M903,"&gt;0")+COUNTIF('Data R2'!O903,"&gt;0")+COUNTIF('Data R2'!Q903,"&gt;0")+COUNTIF('Data R2'!S903,"&gt;0")+COUNTIF('Data R2'!U903,"&gt;0")+COUNTIF('Data R2'!W903,"&gt;0")+COUNTIF('Data R2'!Y903,"&gt;0"))&gt;0,1,0))</f>
        <v/>
      </c>
      <c r="M1899" t="inlineStr">
        <is>
          <t>Data R</t>
        </is>
      </c>
    </row>
    <row r="1900">
      <c r="A1900" t="inlineStr">
        <is>
          <t>Regional 2</t>
        </is>
      </c>
      <c r="B1900">
        <f>IF('Data R2'!C904="","",'Data R2'!B904)</f>
        <v/>
      </c>
      <c r="C1900">
        <f>IF('Data R2'!C904="","",'Data R2'!C904)</f>
        <v/>
      </c>
      <c r="D1900">
        <f>IF('Data R2'!C904="","",'Data R2'!D904)</f>
        <v/>
      </c>
      <c r="E1900">
        <f>IF('Data R2'!C904="","",'Data R2'!E904)</f>
        <v/>
      </c>
      <c r="F1900">
        <f>IF('Data R2'!C904="","",'Data R2'!F904)</f>
        <v/>
      </c>
      <c r="G1900">
        <f>IF('Data R2'!C904="","",'Data R2'!AD904)</f>
        <v/>
      </c>
      <c r="H1900">
        <f>IF('Data R2'!C904="","",'Data R2'!AC904)</f>
        <v/>
      </c>
      <c r="I1900">
        <f>IF('Data R2'!C904="","",COUNTIF('Data R2'!J904,"&gt;0")+COUNTIF('Data R2'!L904,"&gt;0")+COUNTIF('Data R2'!N904,"&gt;0")+COUNTIF('Data R2'!P904,"&gt;0")+COUNTIF('Data R2'!R904,"&gt;0")+COUNTIF('Data R2'!T904,"&gt;0")+COUNTIF('Data R2'!V904,"&gt;0")+COUNTIF('Data R2'!X904,"&gt;0"))</f>
        <v/>
      </c>
      <c r="J1900">
        <f>IF('Data R2'!C904="","",IF((COUNTIF('Data R2'!K904,"&gt;0")+COUNTIF('Data R2'!M904,"&gt;0")+COUNTIF('Data R2'!O904,"&gt;0")+COUNTIF('Data R2'!Q904,"&gt;0")+COUNTIF('Data R2'!S904,"&gt;0")+COUNTIF('Data R2'!U904,"&gt;0")+COUNTIF('Data R2'!W904,"&gt;0")+COUNTIF('Data R2'!Y904,"&gt;0"))&gt;0,1,0))</f>
        <v/>
      </c>
      <c r="M1900" t="inlineStr">
        <is>
          <t>Data R</t>
        </is>
      </c>
    </row>
    <row r="1901">
      <c r="A1901" t="inlineStr">
        <is>
          <t>Regional 2</t>
        </is>
      </c>
      <c r="B1901">
        <f>IF('Data R2'!C905="","",'Data R2'!B905)</f>
        <v/>
      </c>
      <c r="C1901">
        <f>IF('Data R2'!C905="","",'Data R2'!C905)</f>
        <v/>
      </c>
      <c r="D1901">
        <f>IF('Data R2'!C905="","",'Data R2'!D905)</f>
        <v/>
      </c>
      <c r="E1901">
        <f>IF('Data R2'!C905="","",'Data R2'!E905)</f>
        <v/>
      </c>
      <c r="F1901">
        <f>IF('Data R2'!C905="","",'Data R2'!F905)</f>
        <v/>
      </c>
      <c r="G1901">
        <f>IF('Data R2'!C905="","",'Data R2'!AD905)</f>
        <v/>
      </c>
      <c r="H1901">
        <f>IF('Data R2'!C905="","",'Data R2'!AC905)</f>
        <v/>
      </c>
      <c r="I1901">
        <f>IF('Data R2'!C905="","",COUNTIF('Data R2'!J905,"&gt;0")+COUNTIF('Data R2'!L905,"&gt;0")+COUNTIF('Data R2'!N905,"&gt;0")+COUNTIF('Data R2'!P905,"&gt;0")+COUNTIF('Data R2'!R905,"&gt;0")+COUNTIF('Data R2'!T905,"&gt;0")+COUNTIF('Data R2'!V905,"&gt;0")+COUNTIF('Data R2'!X905,"&gt;0"))</f>
        <v/>
      </c>
      <c r="J1901">
        <f>IF('Data R2'!C905="","",IF((COUNTIF('Data R2'!K905,"&gt;0")+COUNTIF('Data R2'!M905,"&gt;0")+COUNTIF('Data R2'!O905,"&gt;0")+COUNTIF('Data R2'!Q905,"&gt;0")+COUNTIF('Data R2'!S905,"&gt;0")+COUNTIF('Data R2'!U905,"&gt;0")+COUNTIF('Data R2'!W905,"&gt;0")+COUNTIF('Data R2'!Y905,"&gt;0"))&gt;0,1,0))</f>
        <v/>
      </c>
      <c r="M1901" t="inlineStr">
        <is>
          <t>Data R</t>
        </is>
      </c>
    </row>
    <row r="1902">
      <c r="A1902" t="inlineStr">
        <is>
          <t>Regional 2</t>
        </is>
      </c>
      <c r="B1902">
        <f>IF('Data R2'!C906="","",'Data R2'!B906)</f>
        <v/>
      </c>
      <c r="C1902">
        <f>IF('Data R2'!C906="","",'Data R2'!C906)</f>
        <v/>
      </c>
      <c r="D1902">
        <f>IF('Data R2'!C906="","",'Data R2'!D906)</f>
        <v/>
      </c>
      <c r="E1902">
        <f>IF('Data R2'!C906="","",'Data R2'!E906)</f>
        <v/>
      </c>
      <c r="F1902">
        <f>IF('Data R2'!C906="","",'Data R2'!F906)</f>
        <v/>
      </c>
      <c r="G1902">
        <f>IF('Data R2'!C906="","",'Data R2'!AD906)</f>
        <v/>
      </c>
      <c r="H1902">
        <f>IF('Data R2'!C906="","",'Data R2'!AC906)</f>
        <v/>
      </c>
      <c r="I1902">
        <f>IF('Data R2'!C906="","",COUNTIF('Data R2'!J906,"&gt;0")+COUNTIF('Data R2'!L906,"&gt;0")+COUNTIF('Data R2'!N906,"&gt;0")+COUNTIF('Data R2'!P906,"&gt;0")+COUNTIF('Data R2'!R906,"&gt;0")+COUNTIF('Data R2'!T906,"&gt;0")+COUNTIF('Data R2'!V906,"&gt;0")+COUNTIF('Data R2'!X906,"&gt;0"))</f>
        <v/>
      </c>
      <c r="J1902">
        <f>IF('Data R2'!C906="","",IF((COUNTIF('Data R2'!K906,"&gt;0")+COUNTIF('Data R2'!M906,"&gt;0")+COUNTIF('Data R2'!O906,"&gt;0")+COUNTIF('Data R2'!Q906,"&gt;0")+COUNTIF('Data R2'!S906,"&gt;0")+COUNTIF('Data R2'!U906,"&gt;0")+COUNTIF('Data R2'!W906,"&gt;0")+COUNTIF('Data R2'!Y906,"&gt;0"))&gt;0,1,0))</f>
        <v/>
      </c>
      <c r="M1902" t="inlineStr">
        <is>
          <t>Data R</t>
        </is>
      </c>
    </row>
    <row r="1903">
      <c r="A1903" t="inlineStr">
        <is>
          <t>Regional 2</t>
        </is>
      </c>
      <c r="B1903">
        <f>IF('Data R2'!C907="","",'Data R2'!B907)</f>
        <v/>
      </c>
      <c r="C1903">
        <f>IF('Data R2'!C907="","",'Data R2'!C907)</f>
        <v/>
      </c>
      <c r="D1903">
        <f>IF('Data R2'!C907="","",'Data R2'!D907)</f>
        <v/>
      </c>
      <c r="E1903">
        <f>IF('Data R2'!C907="","",'Data R2'!E907)</f>
        <v/>
      </c>
      <c r="F1903">
        <f>IF('Data R2'!C907="","",'Data R2'!F907)</f>
        <v/>
      </c>
      <c r="G1903">
        <f>IF('Data R2'!C907="","",'Data R2'!AD907)</f>
        <v/>
      </c>
      <c r="H1903">
        <f>IF('Data R2'!C907="","",'Data R2'!AC907)</f>
        <v/>
      </c>
      <c r="I1903">
        <f>IF('Data R2'!C907="","",COUNTIF('Data R2'!J907,"&gt;0")+COUNTIF('Data R2'!L907,"&gt;0")+COUNTIF('Data R2'!N907,"&gt;0")+COUNTIF('Data R2'!P907,"&gt;0")+COUNTIF('Data R2'!R907,"&gt;0")+COUNTIF('Data R2'!T907,"&gt;0")+COUNTIF('Data R2'!V907,"&gt;0")+COUNTIF('Data R2'!X907,"&gt;0"))</f>
        <v/>
      </c>
      <c r="J1903">
        <f>IF('Data R2'!C907="","",IF((COUNTIF('Data R2'!K907,"&gt;0")+COUNTIF('Data R2'!M907,"&gt;0")+COUNTIF('Data R2'!O907,"&gt;0")+COUNTIF('Data R2'!Q907,"&gt;0")+COUNTIF('Data R2'!S907,"&gt;0")+COUNTIF('Data R2'!U907,"&gt;0")+COUNTIF('Data R2'!W907,"&gt;0")+COUNTIF('Data R2'!Y907,"&gt;0"))&gt;0,1,0))</f>
        <v/>
      </c>
      <c r="M1903" t="inlineStr">
        <is>
          <t>Data R</t>
        </is>
      </c>
    </row>
    <row r="1904">
      <c r="A1904" t="inlineStr">
        <is>
          <t>Regional 2</t>
        </is>
      </c>
      <c r="B1904">
        <f>IF('Data R2'!C908="","",'Data R2'!B908)</f>
        <v/>
      </c>
      <c r="C1904">
        <f>IF('Data R2'!C908="","",'Data R2'!C908)</f>
        <v/>
      </c>
      <c r="D1904">
        <f>IF('Data R2'!C908="","",'Data R2'!D908)</f>
        <v/>
      </c>
      <c r="E1904">
        <f>IF('Data R2'!C908="","",'Data R2'!E908)</f>
        <v/>
      </c>
      <c r="F1904">
        <f>IF('Data R2'!C908="","",'Data R2'!F908)</f>
        <v/>
      </c>
      <c r="G1904">
        <f>IF('Data R2'!C908="","",'Data R2'!AD908)</f>
        <v/>
      </c>
      <c r="H1904">
        <f>IF('Data R2'!C908="","",'Data R2'!AC908)</f>
        <v/>
      </c>
      <c r="I1904">
        <f>IF('Data R2'!C908="","",COUNTIF('Data R2'!J908,"&gt;0")+COUNTIF('Data R2'!L908,"&gt;0")+COUNTIF('Data R2'!N908,"&gt;0")+COUNTIF('Data R2'!P908,"&gt;0")+COUNTIF('Data R2'!R908,"&gt;0")+COUNTIF('Data R2'!T908,"&gt;0")+COUNTIF('Data R2'!V908,"&gt;0")+COUNTIF('Data R2'!X908,"&gt;0"))</f>
        <v/>
      </c>
      <c r="J1904">
        <f>IF('Data R2'!C908="","",IF((COUNTIF('Data R2'!K908,"&gt;0")+COUNTIF('Data R2'!M908,"&gt;0")+COUNTIF('Data R2'!O908,"&gt;0")+COUNTIF('Data R2'!Q908,"&gt;0")+COUNTIF('Data R2'!S908,"&gt;0")+COUNTIF('Data R2'!U908,"&gt;0")+COUNTIF('Data R2'!W908,"&gt;0")+COUNTIF('Data R2'!Y908,"&gt;0"))&gt;0,1,0))</f>
        <v/>
      </c>
      <c r="M1904" t="inlineStr">
        <is>
          <t>Data R</t>
        </is>
      </c>
    </row>
    <row r="1905">
      <c r="A1905" t="inlineStr">
        <is>
          <t>Regional 2</t>
        </is>
      </c>
      <c r="B1905">
        <f>IF('Data R2'!C909="","",'Data R2'!B909)</f>
        <v/>
      </c>
      <c r="C1905">
        <f>IF('Data R2'!C909="","",'Data R2'!C909)</f>
        <v/>
      </c>
      <c r="D1905">
        <f>IF('Data R2'!C909="","",'Data R2'!D909)</f>
        <v/>
      </c>
      <c r="E1905">
        <f>IF('Data R2'!C909="","",'Data R2'!E909)</f>
        <v/>
      </c>
      <c r="F1905">
        <f>IF('Data R2'!C909="","",'Data R2'!F909)</f>
        <v/>
      </c>
      <c r="G1905">
        <f>IF('Data R2'!C909="","",'Data R2'!AD909)</f>
        <v/>
      </c>
      <c r="H1905">
        <f>IF('Data R2'!C909="","",'Data R2'!AC909)</f>
        <v/>
      </c>
      <c r="I1905">
        <f>IF('Data R2'!C909="","",COUNTIF('Data R2'!J909,"&gt;0")+COUNTIF('Data R2'!L909,"&gt;0")+COUNTIF('Data R2'!N909,"&gt;0")+COUNTIF('Data R2'!P909,"&gt;0")+COUNTIF('Data R2'!R909,"&gt;0")+COUNTIF('Data R2'!T909,"&gt;0")+COUNTIF('Data R2'!V909,"&gt;0")+COUNTIF('Data R2'!X909,"&gt;0"))</f>
        <v/>
      </c>
      <c r="J1905">
        <f>IF('Data R2'!C909="","",IF((COUNTIF('Data R2'!K909,"&gt;0")+COUNTIF('Data R2'!M909,"&gt;0")+COUNTIF('Data R2'!O909,"&gt;0")+COUNTIF('Data R2'!Q909,"&gt;0")+COUNTIF('Data R2'!S909,"&gt;0")+COUNTIF('Data R2'!U909,"&gt;0")+COUNTIF('Data R2'!W909,"&gt;0")+COUNTIF('Data R2'!Y909,"&gt;0"))&gt;0,1,0))</f>
        <v/>
      </c>
      <c r="M1905" t="inlineStr">
        <is>
          <t>Data R</t>
        </is>
      </c>
    </row>
    <row r="1906">
      <c r="A1906" t="inlineStr">
        <is>
          <t>Regional 2</t>
        </is>
      </c>
      <c r="B1906">
        <f>IF('Data R2'!C910="","",'Data R2'!B910)</f>
        <v/>
      </c>
      <c r="C1906">
        <f>IF('Data R2'!C910="","",'Data R2'!C910)</f>
        <v/>
      </c>
      <c r="D1906">
        <f>IF('Data R2'!C910="","",'Data R2'!D910)</f>
        <v/>
      </c>
      <c r="E1906">
        <f>IF('Data R2'!C910="","",'Data R2'!E910)</f>
        <v/>
      </c>
      <c r="F1906">
        <f>IF('Data R2'!C910="","",'Data R2'!F910)</f>
        <v/>
      </c>
      <c r="G1906">
        <f>IF('Data R2'!C910="","",'Data R2'!AD910)</f>
        <v/>
      </c>
      <c r="H1906">
        <f>IF('Data R2'!C910="","",'Data R2'!AC910)</f>
        <v/>
      </c>
      <c r="I1906">
        <f>IF('Data R2'!C910="","",COUNTIF('Data R2'!J910,"&gt;0")+COUNTIF('Data R2'!L910,"&gt;0")+COUNTIF('Data R2'!N910,"&gt;0")+COUNTIF('Data R2'!P910,"&gt;0")+COUNTIF('Data R2'!R910,"&gt;0")+COUNTIF('Data R2'!T910,"&gt;0")+COUNTIF('Data R2'!V910,"&gt;0")+COUNTIF('Data R2'!X910,"&gt;0"))</f>
        <v/>
      </c>
      <c r="J1906">
        <f>IF('Data R2'!C910="","",IF((COUNTIF('Data R2'!K910,"&gt;0")+COUNTIF('Data R2'!M910,"&gt;0")+COUNTIF('Data R2'!O910,"&gt;0")+COUNTIF('Data R2'!Q910,"&gt;0")+COUNTIF('Data R2'!S910,"&gt;0")+COUNTIF('Data R2'!U910,"&gt;0")+COUNTIF('Data R2'!W910,"&gt;0")+COUNTIF('Data R2'!Y910,"&gt;0"))&gt;0,1,0))</f>
        <v/>
      </c>
      <c r="M1906" t="inlineStr">
        <is>
          <t>Data R</t>
        </is>
      </c>
    </row>
    <row r="1907">
      <c r="A1907" t="inlineStr">
        <is>
          <t>Regional 2</t>
        </is>
      </c>
      <c r="B1907">
        <f>IF('Data R2'!C911="","",'Data R2'!B911)</f>
        <v/>
      </c>
      <c r="C1907">
        <f>IF('Data R2'!C911="","",'Data R2'!C911)</f>
        <v/>
      </c>
      <c r="D1907">
        <f>IF('Data R2'!C911="","",'Data R2'!D911)</f>
        <v/>
      </c>
      <c r="E1907">
        <f>IF('Data R2'!C911="","",'Data R2'!E911)</f>
        <v/>
      </c>
      <c r="F1907">
        <f>IF('Data R2'!C911="","",'Data R2'!F911)</f>
        <v/>
      </c>
      <c r="G1907">
        <f>IF('Data R2'!C911="","",'Data R2'!AD911)</f>
        <v/>
      </c>
      <c r="H1907">
        <f>IF('Data R2'!C911="","",'Data R2'!AC911)</f>
        <v/>
      </c>
      <c r="I1907">
        <f>IF('Data R2'!C911="","",COUNTIF('Data R2'!J911,"&gt;0")+COUNTIF('Data R2'!L911,"&gt;0")+COUNTIF('Data R2'!N911,"&gt;0")+COUNTIF('Data R2'!P911,"&gt;0")+COUNTIF('Data R2'!R911,"&gt;0")+COUNTIF('Data R2'!T911,"&gt;0")+COUNTIF('Data R2'!V911,"&gt;0")+COUNTIF('Data R2'!X911,"&gt;0"))</f>
        <v/>
      </c>
      <c r="J1907">
        <f>IF('Data R2'!C911="","",IF((COUNTIF('Data R2'!K911,"&gt;0")+COUNTIF('Data R2'!M911,"&gt;0")+COUNTIF('Data R2'!O911,"&gt;0")+COUNTIF('Data R2'!Q911,"&gt;0")+COUNTIF('Data R2'!S911,"&gt;0")+COUNTIF('Data R2'!U911,"&gt;0")+COUNTIF('Data R2'!W911,"&gt;0")+COUNTIF('Data R2'!Y911,"&gt;0"))&gt;0,1,0))</f>
        <v/>
      </c>
      <c r="M1907" t="inlineStr">
        <is>
          <t>Data R</t>
        </is>
      </c>
    </row>
    <row r="1908">
      <c r="A1908" t="inlineStr">
        <is>
          <t>Regional 2</t>
        </is>
      </c>
      <c r="B1908">
        <f>IF('Data R2'!C912="","",'Data R2'!B912)</f>
        <v/>
      </c>
      <c r="C1908">
        <f>IF('Data R2'!C912="","",'Data R2'!C912)</f>
        <v/>
      </c>
      <c r="D1908">
        <f>IF('Data R2'!C912="","",'Data R2'!D912)</f>
        <v/>
      </c>
      <c r="E1908">
        <f>IF('Data R2'!C912="","",'Data R2'!E912)</f>
        <v/>
      </c>
      <c r="F1908">
        <f>IF('Data R2'!C912="","",'Data R2'!F912)</f>
        <v/>
      </c>
      <c r="G1908">
        <f>IF('Data R2'!C912="","",'Data R2'!AD912)</f>
        <v/>
      </c>
      <c r="H1908">
        <f>IF('Data R2'!C912="","",'Data R2'!AC912)</f>
        <v/>
      </c>
      <c r="I1908">
        <f>IF('Data R2'!C912="","",COUNTIF('Data R2'!J912,"&gt;0")+COUNTIF('Data R2'!L912,"&gt;0")+COUNTIF('Data R2'!N912,"&gt;0")+COUNTIF('Data R2'!P912,"&gt;0")+COUNTIF('Data R2'!R912,"&gt;0")+COUNTIF('Data R2'!T912,"&gt;0")+COUNTIF('Data R2'!V912,"&gt;0")+COUNTIF('Data R2'!X912,"&gt;0"))</f>
        <v/>
      </c>
      <c r="J1908">
        <f>IF('Data R2'!C912="","",IF((COUNTIF('Data R2'!K912,"&gt;0")+COUNTIF('Data R2'!M912,"&gt;0")+COUNTIF('Data R2'!O912,"&gt;0")+COUNTIF('Data R2'!Q912,"&gt;0")+COUNTIF('Data R2'!S912,"&gt;0")+COUNTIF('Data R2'!U912,"&gt;0")+COUNTIF('Data R2'!W912,"&gt;0")+COUNTIF('Data R2'!Y912,"&gt;0"))&gt;0,1,0))</f>
        <v/>
      </c>
      <c r="M1908" t="inlineStr">
        <is>
          <t>Data R</t>
        </is>
      </c>
    </row>
    <row r="1909">
      <c r="A1909" t="inlineStr">
        <is>
          <t>Regional 2</t>
        </is>
      </c>
      <c r="B1909">
        <f>IF('Data R2'!C913="","",'Data R2'!B913)</f>
        <v/>
      </c>
      <c r="C1909">
        <f>IF('Data R2'!C913="","",'Data R2'!C913)</f>
        <v/>
      </c>
      <c r="D1909">
        <f>IF('Data R2'!C913="","",'Data R2'!D913)</f>
        <v/>
      </c>
      <c r="E1909">
        <f>IF('Data R2'!C913="","",'Data R2'!E913)</f>
        <v/>
      </c>
      <c r="F1909">
        <f>IF('Data R2'!C913="","",'Data R2'!F913)</f>
        <v/>
      </c>
      <c r="G1909">
        <f>IF('Data R2'!C913="","",'Data R2'!AD913)</f>
        <v/>
      </c>
      <c r="H1909">
        <f>IF('Data R2'!C913="","",'Data R2'!AC913)</f>
        <v/>
      </c>
      <c r="I1909">
        <f>IF('Data R2'!C913="","",COUNTIF('Data R2'!J913,"&gt;0")+COUNTIF('Data R2'!L913,"&gt;0")+COUNTIF('Data R2'!N913,"&gt;0")+COUNTIF('Data R2'!P913,"&gt;0")+COUNTIF('Data R2'!R913,"&gt;0")+COUNTIF('Data R2'!T913,"&gt;0")+COUNTIF('Data R2'!V913,"&gt;0")+COUNTIF('Data R2'!X913,"&gt;0"))</f>
        <v/>
      </c>
      <c r="J1909">
        <f>IF('Data R2'!C913="","",IF((COUNTIF('Data R2'!K913,"&gt;0")+COUNTIF('Data R2'!M913,"&gt;0")+COUNTIF('Data R2'!O913,"&gt;0")+COUNTIF('Data R2'!Q913,"&gt;0")+COUNTIF('Data R2'!S913,"&gt;0")+COUNTIF('Data R2'!U913,"&gt;0")+COUNTIF('Data R2'!W913,"&gt;0")+COUNTIF('Data R2'!Y913,"&gt;0"))&gt;0,1,0))</f>
        <v/>
      </c>
      <c r="M1909" t="inlineStr">
        <is>
          <t>Data R</t>
        </is>
      </c>
    </row>
    <row r="1910">
      <c r="A1910" t="inlineStr">
        <is>
          <t>Regional 2</t>
        </is>
      </c>
      <c r="B1910">
        <f>IF('Data R2'!C914="","",'Data R2'!B914)</f>
        <v/>
      </c>
      <c r="C1910">
        <f>IF('Data R2'!C914="","",'Data R2'!C914)</f>
        <v/>
      </c>
      <c r="D1910">
        <f>IF('Data R2'!C914="","",'Data R2'!D914)</f>
        <v/>
      </c>
      <c r="E1910">
        <f>IF('Data R2'!C914="","",'Data R2'!E914)</f>
        <v/>
      </c>
      <c r="F1910">
        <f>IF('Data R2'!C914="","",'Data R2'!F914)</f>
        <v/>
      </c>
      <c r="G1910">
        <f>IF('Data R2'!C914="","",'Data R2'!AD914)</f>
        <v/>
      </c>
      <c r="H1910">
        <f>IF('Data R2'!C914="","",'Data R2'!AC914)</f>
        <v/>
      </c>
      <c r="I1910">
        <f>IF('Data R2'!C914="","",COUNTIF('Data R2'!J914,"&gt;0")+COUNTIF('Data R2'!L914,"&gt;0")+COUNTIF('Data R2'!N914,"&gt;0")+COUNTIF('Data R2'!P914,"&gt;0")+COUNTIF('Data R2'!R914,"&gt;0")+COUNTIF('Data R2'!T914,"&gt;0")+COUNTIF('Data R2'!V914,"&gt;0")+COUNTIF('Data R2'!X914,"&gt;0"))</f>
        <v/>
      </c>
      <c r="J1910">
        <f>IF('Data R2'!C914="","",IF((COUNTIF('Data R2'!K914,"&gt;0")+COUNTIF('Data R2'!M914,"&gt;0")+COUNTIF('Data R2'!O914,"&gt;0")+COUNTIF('Data R2'!Q914,"&gt;0")+COUNTIF('Data R2'!S914,"&gt;0")+COUNTIF('Data R2'!U914,"&gt;0")+COUNTIF('Data R2'!W914,"&gt;0")+COUNTIF('Data R2'!Y914,"&gt;0"))&gt;0,1,0))</f>
        <v/>
      </c>
      <c r="M1910" t="inlineStr">
        <is>
          <t>Data R</t>
        </is>
      </c>
    </row>
    <row r="1911">
      <c r="A1911" t="inlineStr">
        <is>
          <t>Regional 2</t>
        </is>
      </c>
      <c r="B1911">
        <f>IF('Data R2'!C915="","",'Data R2'!B915)</f>
        <v/>
      </c>
      <c r="C1911">
        <f>IF('Data R2'!C915="","",'Data R2'!C915)</f>
        <v/>
      </c>
      <c r="D1911">
        <f>IF('Data R2'!C915="","",'Data R2'!D915)</f>
        <v/>
      </c>
      <c r="E1911">
        <f>IF('Data R2'!C915="","",'Data R2'!E915)</f>
        <v/>
      </c>
      <c r="F1911">
        <f>IF('Data R2'!C915="","",'Data R2'!F915)</f>
        <v/>
      </c>
      <c r="G1911">
        <f>IF('Data R2'!C915="","",'Data R2'!AD915)</f>
        <v/>
      </c>
      <c r="H1911">
        <f>IF('Data R2'!C915="","",'Data R2'!AC915)</f>
        <v/>
      </c>
      <c r="I1911">
        <f>IF('Data R2'!C915="","",COUNTIF('Data R2'!J915,"&gt;0")+COUNTIF('Data R2'!L915,"&gt;0")+COUNTIF('Data R2'!N915,"&gt;0")+COUNTIF('Data R2'!P915,"&gt;0")+COUNTIF('Data R2'!R915,"&gt;0")+COUNTIF('Data R2'!T915,"&gt;0")+COUNTIF('Data R2'!V915,"&gt;0")+COUNTIF('Data R2'!X915,"&gt;0"))</f>
        <v/>
      </c>
      <c r="J1911">
        <f>IF('Data R2'!C915="","",IF((COUNTIF('Data R2'!K915,"&gt;0")+COUNTIF('Data R2'!M915,"&gt;0")+COUNTIF('Data R2'!O915,"&gt;0")+COUNTIF('Data R2'!Q915,"&gt;0")+COUNTIF('Data R2'!S915,"&gt;0")+COUNTIF('Data R2'!U915,"&gt;0")+COUNTIF('Data R2'!W915,"&gt;0")+COUNTIF('Data R2'!Y915,"&gt;0"))&gt;0,1,0))</f>
        <v/>
      </c>
      <c r="M1911" t="inlineStr">
        <is>
          <t>Data R</t>
        </is>
      </c>
    </row>
    <row r="1912">
      <c r="A1912" t="inlineStr">
        <is>
          <t>Regional 2</t>
        </is>
      </c>
      <c r="B1912">
        <f>IF('Data R2'!C916="","",'Data R2'!B916)</f>
        <v/>
      </c>
      <c r="C1912">
        <f>IF('Data R2'!C916="","",'Data R2'!C916)</f>
        <v/>
      </c>
      <c r="D1912">
        <f>IF('Data R2'!C916="","",'Data R2'!D916)</f>
        <v/>
      </c>
      <c r="E1912">
        <f>IF('Data R2'!C916="","",'Data R2'!E916)</f>
        <v/>
      </c>
      <c r="F1912">
        <f>IF('Data R2'!C916="","",'Data R2'!F916)</f>
        <v/>
      </c>
      <c r="G1912">
        <f>IF('Data R2'!C916="","",'Data R2'!AD916)</f>
        <v/>
      </c>
      <c r="H1912">
        <f>IF('Data R2'!C916="","",'Data R2'!AC916)</f>
        <v/>
      </c>
      <c r="I1912">
        <f>IF('Data R2'!C916="","",COUNTIF('Data R2'!J916,"&gt;0")+COUNTIF('Data R2'!L916,"&gt;0")+COUNTIF('Data R2'!N916,"&gt;0")+COUNTIF('Data R2'!P916,"&gt;0")+COUNTIF('Data R2'!R916,"&gt;0")+COUNTIF('Data R2'!T916,"&gt;0")+COUNTIF('Data R2'!V916,"&gt;0")+COUNTIF('Data R2'!X916,"&gt;0"))</f>
        <v/>
      </c>
      <c r="J1912">
        <f>IF('Data R2'!C916="","",IF((COUNTIF('Data R2'!K916,"&gt;0")+COUNTIF('Data R2'!M916,"&gt;0")+COUNTIF('Data R2'!O916,"&gt;0")+COUNTIF('Data R2'!Q916,"&gt;0")+COUNTIF('Data R2'!S916,"&gt;0")+COUNTIF('Data R2'!U916,"&gt;0")+COUNTIF('Data R2'!W916,"&gt;0")+COUNTIF('Data R2'!Y916,"&gt;0"))&gt;0,1,0))</f>
        <v/>
      </c>
      <c r="M1912" t="inlineStr">
        <is>
          <t>Data R</t>
        </is>
      </c>
    </row>
    <row r="1913">
      <c r="A1913" t="inlineStr">
        <is>
          <t>Regional 2</t>
        </is>
      </c>
      <c r="B1913">
        <f>IF('Data R2'!C917="","",'Data R2'!B917)</f>
        <v/>
      </c>
      <c r="C1913">
        <f>IF('Data R2'!C917="","",'Data R2'!C917)</f>
        <v/>
      </c>
      <c r="D1913">
        <f>IF('Data R2'!C917="","",'Data R2'!D917)</f>
        <v/>
      </c>
      <c r="E1913">
        <f>IF('Data R2'!C917="","",'Data R2'!E917)</f>
        <v/>
      </c>
      <c r="F1913">
        <f>IF('Data R2'!C917="","",'Data R2'!F917)</f>
        <v/>
      </c>
      <c r="G1913">
        <f>IF('Data R2'!C917="","",'Data R2'!AD917)</f>
        <v/>
      </c>
      <c r="H1913">
        <f>IF('Data R2'!C917="","",'Data R2'!AC917)</f>
        <v/>
      </c>
      <c r="I1913">
        <f>IF('Data R2'!C917="","",COUNTIF('Data R2'!J917,"&gt;0")+COUNTIF('Data R2'!L917,"&gt;0")+COUNTIF('Data R2'!N917,"&gt;0")+COUNTIF('Data R2'!P917,"&gt;0")+COUNTIF('Data R2'!R917,"&gt;0")+COUNTIF('Data R2'!T917,"&gt;0")+COUNTIF('Data R2'!V917,"&gt;0")+COUNTIF('Data R2'!X917,"&gt;0"))</f>
        <v/>
      </c>
      <c r="J1913">
        <f>IF('Data R2'!C917="","",IF((COUNTIF('Data R2'!K917,"&gt;0")+COUNTIF('Data R2'!M917,"&gt;0")+COUNTIF('Data R2'!O917,"&gt;0")+COUNTIF('Data R2'!Q917,"&gt;0")+COUNTIF('Data R2'!S917,"&gt;0")+COUNTIF('Data R2'!U917,"&gt;0")+COUNTIF('Data R2'!W917,"&gt;0")+COUNTIF('Data R2'!Y917,"&gt;0"))&gt;0,1,0))</f>
        <v/>
      </c>
      <c r="M1913" t="inlineStr">
        <is>
          <t>Data R</t>
        </is>
      </c>
    </row>
    <row r="1914">
      <c r="A1914" t="inlineStr">
        <is>
          <t>Regional 2</t>
        </is>
      </c>
      <c r="B1914">
        <f>IF('Data R2'!C918="","",'Data R2'!B918)</f>
        <v/>
      </c>
      <c r="C1914">
        <f>IF('Data R2'!C918="","",'Data R2'!C918)</f>
        <v/>
      </c>
      <c r="D1914">
        <f>IF('Data R2'!C918="","",'Data R2'!D918)</f>
        <v/>
      </c>
      <c r="E1914">
        <f>IF('Data R2'!C918="","",'Data R2'!E918)</f>
        <v/>
      </c>
      <c r="F1914">
        <f>IF('Data R2'!C918="","",'Data R2'!F918)</f>
        <v/>
      </c>
      <c r="G1914">
        <f>IF('Data R2'!C918="","",'Data R2'!AD918)</f>
        <v/>
      </c>
      <c r="H1914">
        <f>IF('Data R2'!C918="","",'Data R2'!AC918)</f>
        <v/>
      </c>
      <c r="I1914">
        <f>IF('Data R2'!C918="","",COUNTIF('Data R2'!J918,"&gt;0")+COUNTIF('Data R2'!L918,"&gt;0")+COUNTIF('Data R2'!N918,"&gt;0")+COUNTIF('Data R2'!P918,"&gt;0")+COUNTIF('Data R2'!R918,"&gt;0")+COUNTIF('Data R2'!T918,"&gt;0")+COUNTIF('Data R2'!V918,"&gt;0")+COUNTIF('Data R2'!X918,"&gt;0"))</f>
        <v/>
      </c>
      <c r="J1914">
        <f>IF('Data R2'!C918="","",IF((COUNTIF('Data R2'!K918,"&gt;0")+COUNTIF('Data R2'!M918,"&gt;0")+COUNTIF('Data R2'!O918,"&gt;0")+COUNTIF('Data R2'!Q918,"&gt;0")+COUNTIF('Data R2'!S918,"&gt;0")+COUNTIF('Data R2'!U918,"&gt;0")+COUNTIF('Data R2'!W918,"&gt;0")+COUNTIF('Data R2'!Y918,"&gt;0"))&gt;0,1,0))</f>
        <v/>
      </c>
      <c r="M1914" t="inlineStr">
        <is>
          <t>Data R</t>
        </is>
      </c>
    </row>
    <row r="1915">
      <c r="A1915" t="inlineStr">
        <is>
          <t>Regional 2</t>
        </is>
      </c>
      <c r="B1915">
        <f>IF('Data R2'!C919="","",'Data R2'!B919)</f>
        <v/>
      </c>
      <c r="C1915">
        <f>IF('Data R2'!C919="","",'Data R2'!C919)</f>
        <v/>
      </c>
      <c r="D1915">
        <f>IF('Data R2'!C919="","",'Data R2'!D919)</f>
        <v/>
      </c>
      <c r="E1915">
        <f>IF('Data R2'!C919="","",'Data R2'!E919)</f>
        <v/>
      </c>
      <c r="F1915">
        <f>IF('Data R2'!C919="","",'Data R2'!F919)</f>
        <v/>
      </c>
      <c r="G1915">
        <f>IF('Data R2'!C919="","",'Data R2'!AD919)</f>
        <v/>
      </c>
      <c r="H1915">
        <f>IF('Data R2'!C919="","",'Data R2'!AC919)</f>
        <v/>
      </c>
      <c r="I1915">
        <f>IF('Data R2'!C919="","",COUNTIF('Data R2'!J919,"&gt;0")+COUNTIF('Data R2'!L919,"&gt;0")+COUNTIF('Data R2'!N919,"&gt;0")+COUNTIF('Data R2'!P919,"&gt;0")+COUNTIF('Data R2'!R919,"&gt;0")+COUNTIF('Data R2'!T919,"&gt;0")+COUNTIF('Data R2'!V919,"&gt;0")+COUNTIF('Data R2'!X919,"&gt;0"))</f>
        <v/>
      </c>
      <c r="J1915">
        <f>IF('Data R2'!C919="","",IF((COUNTIF('Data R2'!K919,"&gt;0")+COUNTIF('Data R2'!M919,"&gt;0")+COUNTIF('Data R2'!O919,"&gt;0")+COUNTIF('Data R2'!Q919,"&gt;0")+COUNTIF('Data R2'!S919,"&gt;0")+COUNTIF('Data R2'!U919,"&gt;0")+COUNTIF('Data R2'!W919,"&gt;0")+COUNTIF('Data R2'!Y919,"&gt;0"))&gt;0,1,0))</f>
        <v/>
      </c>
      <c r="M1915" t="inlineStr">
        <is>
          <t>Data R</t>
        </is>
      </c>
    </row>
    <row r="1916">
      <c r="A1916" t="inlineStr">
        <is>
          <t>Regional 2</t>
        </is>
      </c>
      <c r="B1916">
        <f>IF('Data R2'!C920="","",'Data R2'!B920)</f>
        <v/>
      </c>
      <c r="C1916">
        <f>IF('Data R2'!C920="","",'Data R2'!C920)</f>
        <v/>
      </c>
      <c r="D1916">
        <f>IF('Data R2'!C920="","",'Data R2'!D920)</f>
        <v/>
      </c>
      <c r="E1916">
        <f>IF('Data R2'!C920="","",'Data R2'!E920)</f>
        <v/>
      </c>
      <c r="F1916">
        <f>IF('Data R2'!C920="","",'Data R2'!F920)</f>
        <v/>
      </c>
      <c r="G1916">
        <f>IF('Data R2'!C920="","",'Data R2'!AD920)</f>
        <v/>
      </c>
      <c r="H1916">
        <f>IF('Data R2'!C920="","",'Data R2'!AC920)</f>
        <v/>
      </c>
      <c r="I1916">
        <f>IF('Data R2'!C920="","",COUNTIF('Data R2'!J920,"&gt;0")+COUNTIF('Data R2'!L920,"&gt;0")+COUNTIF('Data R2'!N920,"&gt;0")+COUNTIF('Data R2'!P920,"&gt;0")+COUNTIF('Data R2'!R920,"&gt;0")+COUNTIF('Data R2'!T920,"&gt;0")+COUNTIF('Data R2'!V920,"&gt;0")+COUNTIF('Data R2'!X920,"&gt;0"))</f>
        <v/>
      </c>
      <c r="J1916">
        <f>IF('Data R2'!C920="","",IF((COUNTIF('Data R2'!K920,"&gt;0")+COUNTIF('Data R2'!M920,"&gt;0")+COUNTIF('Data R2'!O920,"&gt;0")+COUNTIF('Data R2'!Q920,"&gt;0")+COUNTIF('Data R2'!S920,"&gt;0")+COUNTIF('Data R2'!U920,"&gt;0")+COUNTIF('Data R2'!W920,"&gt;0")+COUNTIF('Data R2'!Y920,"&gt;0"))&gt;0,1,0))</f>
        <v/>
      </c>
      <c r="M1916" t="inlineStr">
        <is>
          <t>Data R</t>
        </is>
      </c>
    </row>
    <row r="1917">
      <c r="A1917" t="inlineStr">
        <is>
          <t>Regional 2</t>
        </is>
      </c>
      <c r="B1917">
        <f>IF('Data R2'!C921="","",'Data R2'!B921)</f>
        <v/>
      </c>
      <c r="C1917">
        <f>IF('Data R2'!C921="","",'Data R2'!C921)</f>
        <v/>
      </c>
      <c r="D1917">
        <f>IF('Data R2'!C921="","",'Data R2'!D921)</f>
        <v/>
      </c>
      <c r="E1917">
        <f>IF('Data R2'!C921="","",'Data R2'!E921)</f>
        <v/>
      </c>
      <c r="F1917">
        <f>IF('Data R2'!C921="","",'Data R2'!F921)</f>
        <v/>
      </c>
      <c r="G1917">
        <f>IF('Data R2'!C921="","",'Data R2'!AD921)</f>
        <v/>
      </c>
      <c r="H1917">
        <f>IF('Data R2'!C921="","",'Data R2'!AC921)</f>
        <v/>
      </c>
      <c r="I1917">
        <f>IF('Data R2'!C921="","",COUNTIF('Data R2'!J921,"&gt;0")+COUNTIF('Data R2'!L921,"&gt;0")+COUNTIF('Data R2'!N921,"&gt;0")+COUNTIF('Data R2'!P921,"&gt;0")+COUNTIF('Data R2'!R921,"&gt;0")+COUNTIF('Data R2'!T921,"&gt;0")+COUNTIF('Data R2'!V921,"&gt;0")+COUNTIF('Data R2'!X921,"&gt;0"))</f>
        <v/>
      </c>
      <c r="J1917">
        <f>IF('Data R2'!C921="","",IF((COUNTIF('Data R2'!K921,"&gt;0")+COUNTIF('Data R2'!M921,"&gt;0")+COUNTIF('Data R2'!O921,"&gt;0")+COUNTIF('Data R2'!Q921,"&gt;0")+COUNTIF('Data R2'!S921,"&gt;0")+COUNTIF('Data R2'!U921,"&gt;0")+COUNTIF('Data R2'!W921,"&gt;0")+COUNTIF('Data R2'!Y921,"&gt;0"))&gt;0,1,0))</f>
        <v/>
      </c>
      <c r="M1917" t="inlineStr">
        <is>
          <t>Data R</t>
        </is>
      </c>
    </row>
    <row r="1918">
      <c r="A1918" t="inlineStr">
        <is>
          <t>Regional 2</t>
        </is>
      </c>
      <c r="B1918">
        <f>IF('Data R2'!C922="","",'Data R2'!B922)</f>
        <v/>
      </c>
      <c r="C1918">
        <f>IF('Data R2'!C922="","",'Data R2'!C922)</f>
        <v/>
      </c>
      <c r="D1918">
        <f>IF('Data R2'!C922="","",'Data R2'!D922)</f>
        <v/>
      </c>
      <c r="E1918">
        <f>IF('Data R2'!C922="","",'Data R2'!E922)</f>
        <v/>
      </c>
      <c r="F1918">
        <f>IF('Data R2'!C922="","",'Data R2'!F922)</f>
        <v/>
      </c>
      <c r="G1918">
        <f>IF('Data R2'!C922="","",'Data R2'!AD922)</f>
        <v/>
      </c>
      <c r="H1918">
        <f>IF('Data R2'!C922="","",'Data R2'!AC922)</f>
        <v/>
      </c>
      <c r="I1918">
        <f>IF('Data R2'!C922="","",COUNTIF('Data R2'!J922,"&gt;0")+COUNTIF('Data R2'!L922,"&gt;0")+COUNTIF('Data R2'!N922,"&gt;0")+COUNTIF('Data R2'!P922,"&gt;0")+COUNTIF('Data R2'!R922,"&gt;0")+COUNTIF('Data R2'!T922,"&gt;0")+COUNTIF('Data R2'!V922,"&gt;0")+COUNTIF('Data R2'!X922,"&gt;0"))</f>
        <v/>
      </c>
      <c r="J1918">
        <f>IF('Data R2'!C922="","",IF((COUNTIF('Data R2'!K922,"&gt;0")+COUNTIF('Data R2'!M922,"&gt;0")+COUNTIF('Data R2'!O922,"&gt;0")+COUNTIF('Data R2'!Q922,"&gt;0")+COUNTIF('Data R2'!S922,"&gt;0")+COUNTIF('Data R2'!U922,"&gt;0")+COUNTIF('Data R2'!W922,"&gt;0")+COUNTIF('Data R2'!Y922,"&gt;0"))&gt;0,1,0))</f>
        <v/>
      </c>
      <c r="M1918" t="inlineStr">
        <is>
          <t>Data R</t>
        </is>
      </c>
    </row>
    <row r="1919">
      <c r="A1919" t="inlineStr">
        <is>
          <t>Regional 2</t>
        </is>
      </c>
      <c r="B1919">
        <f>IF('Data R2'!C923="","",'Data R2'!B923)</f>
        <v/>
      </c>
      <c r="C1919">
        <f>IF('Data R2'!C923="","",'Data R2'!C923)</f>
        <v/>
      </c>
      <c r="D1919">
        <f>IF('Data R2'!C923="","",'Data R2'!D923)</f>
        <v/>
      </c>
      <c r="E1919">
        <f>IF('Data R2'!C923="","",'Data R2'!E923)</f>
        <v/>
      </c>
      <c r="F1919">
        <f>IF('Data R2'!C923="","",'Data R2'!F923)</f>
        <v/>
      </c>
      <c r="G1919">
        <f>IF('Data R2'!C923="","",'Data R2'!AD923)</f>
        <v/>
      </c>
      <c r="H1919">
        <f>IF('Data R2'!C923="","",'Data R2'!AC923)</f>
        <v/>
      </c>
      <c r="I1919">
        <f>IF('Data R2'!C923="","",COUNTIF('Data R2'!J923,"&gt;0")+COUNTIF('Data R2'!L923,"&gt;0")+COUNTIF('Data R2'!N923,"&gt;0")+COUNTIF('Data R2'!P923,"&gt;0")+COUNTIF('Data R2'!R923,"&gt;0")+COUNTIF('Data R2'!T923,"&gt;0")+COUNTIF('Data R2'!V923,"&gt;0")+COUNTIF('Data R2'!X923,"&gt;0"))</f>
        <v/>
      </c>
      <c r="J1919">
        <f>IF('Data R2'!C923="","",IF((COUNTIF('Data R2'!K923,"&gt;0")+COUNTIF('Data R2'!M923,"&gt;0")+COUNTIF('Data R2'!O923,"&gt;0")+COUNTIF('Data R2'!Q923,"&gt;0")+COUNTIF('Data R2'!S923,"&gt;0")+COUNTIF('Data R2'!U923,"&gt;0")+COUNTIF('Data R2'!W923,"&gt;0")+COUNTIF('Data R2'!Y923,"&gt;0"))&gt;0,1,0))</f>
        <v/>
      </c>
      <c r="M1919" t="inlineStr">
        <is>
          <t>Data R</t>
        </is>
      </c>
    </row>
    <row r="1920">
      <c r="A1920" t="inlineStr">
        <is>
          <t>Regional 2</t>
        </is>
      </c>
      <c r="B1920">
        <f>IF('Data R2'!C924="","",'Data R2'!B924)</f>
        <v/>
      </c>
      <c r="C1920">
        <f>IF('Data R2'!C924="","",'Data R2'!C924)</f>
        <v/>
      </c>
      <c r="D1920">
        <f>IF('Data R2'!C924="","",'Data R2'!D924)</f>
        <v/>
      </c>
      <c r="E1920">
        <f>IF('Data R2'!C924="","",'Data R2'!E924)</f>
        <v/>
      </c>
      <c r="F1920">
        <f>IF('Data R2'!C924="","",'Data R2'!F924)</f>
        <v/>
      </c>
      <c r="G1920">
        <f>IF('Data R2'!C924="","",'Data R2'!AD924)</f>
        <v/>
      </c>
      <c r="H1920">
        <f>IF('Data R2'!C924="","",'Data R2'!AC924)</f>
        <v/>
      </c>
      <c r="I1920">
        <f>IF('Data R2'!C924="","",COUNTIF('Data R2'!J924,"&gt;0")+COUNTIF('Data R2'!L924,"&gt;0")+COUNTIF('Data R2'!N924,"&gt;0")+COUNTIF('Data R2'!P924,"&gt;0")+COUNTIF('Data R2'!R924,"&gt;0")+COUNTIF('Data R2'!T924,"&gt;0")+COUNTIF('Data R2'!V924,"&gt;0")+COUNTIF('Data R2'!X924,"&gt;0"))</f>
        <v/>
      </c>
      <c r="J1920">
        <f>IF('Data R2'!C924="","",IF((COUNTIF('Data R2'!K924,"&gt;0")+COUNTIF('Data R2'!M924,"&gt;0")+COUNTIF('Data R2'!O924,"&gt;0")+COUNTIF('Data R2'!Q924,"&gt;0")+COUNTIF('Data R2'!S924,"&gt;0")+COUNTIF('Data R2'!U924,"&gt;0")+COUNTIF('Data R2'!W924,"&gt;0")+COUNTIF('Data R2'!Y924,"&gt;0"))&gt;0,1,0))</f>
        <v/>
      </c>
      <c r="M1920" t="inlineStr">
        <is>
          <t>Data R</t>
        </is>
      </c>
    </row>
    <row r="1921">
      <c r="A1921" t="inlineStr">
        <is>
          <t>Regional 2</t>
        </is>
      </c>
      <c r="B1921">
        <f>IF('Data R2'!C925="","",'Data R2'!B925)</f>
        <v/>
      </c>
      <c r="C1921">
        <f>IF('Data R2'!C925="","",'Data R2'!C925)</f>
        <v/>
      </c>
      <c r="D1921">
        <f>IF('Data R2'!C925="","",'Data R2'!D925)</f>
        <v/>
      </c>
      <c r="E1921">
        <f>IF('Data R2'!C925="","",'Data R2'!E925)</f>
        <v/>
      </c>
      <c r="F1921">
        <f>IF('Data R2'!C925="","",'Data R2'!F925)</f>
        <v/>
      </c>
      <c r="G1921">
        <f>IF('Data R2'!C925="","",'Data R2'!AD925)</f>
        <v/>
      </c>
      <c r="H1921">
        <f>IF('Data R2'!C925="","",'Data R2'!AC925)</f>
        <v/>
      </c>
      <c r="I1921">
        <f>IF('Data R2'!C925="","",COUNTIF('Data R2'!J925,"&gt;0")+COUNTIF('Data R2'!L925,"&gt;0")+COUNTIF('Data R2'!N925,"&gt;0")+COUNTIF('Data R2'!P925,"&gt;0")+COUNTIF('Data R2'!R925,"&gt;0")+COUNTIF('Data R2'!T925,"&gt;0")+COUNTIF('Data R2'!V925,"&gt;0")+COUNTIF('Data R2'!X925,"&gt;0"))</f>
        <v/>
      </c>
      <c r="J1921">
        <f>IF('Data R2'!C925="","",IF((COUNTIF('Data R2'!K925,"&gt;0")+COUNTIF('Data R2'!M925,"&gt;0")+COUNTIF('Data R2'!O925,"&gt;0")+COUNTIF('Data R2'!Q925,"&gt;0")+COUNTIF('Data R2'!S925,"&gt;0")+COUNTIF('Data R2'!U925,"&gt;0")+COUNTIF('Data R2'!W925,"&gt;0")+COUNTIF('Data R2'!Y925,"&gt;0"))&gt;0,1,0))</f>
        <v/>
      </c>
      <c r="M1921" t="inlineStr">
        <is>
          <t>Data R</t>
        </is>
      </c>
    </row>
    <row r="1922">
      <c r="A1922" t="inlineStr">
        <is>
          <t>Regional 2</t>
        </is>
      </c>
      <c r="B1922">
        <f>IF('Data R2'!C926="","",'Data R2'!B926)</f>
        <v/>
      </c>
      <c r="C1922">
        <f>IF('Data R2'!C926="","",'Data R2'!C926)</f>
        <v/>
      </c>
      <c r="D1922">
        <f>IF('Data R2'!C926="","",'Data R2'!D926)</f>
        <v/>
      </c>
      <c r="E1922">
        <f>IF('Data R2'!C926="","",'Data R2'!E926)</f>
        <v/>
      </c>
      <c r="F1922">
        <f>IF('Data R2'!C926="","",'Data R2'!F926)</f>
        <v/>
      </c>
      <c r="G1922">
        <f>IF('Data R2'!C926="","",'Data R2'!AD926)</f>
        <v/>
      </c>
      <c r="H1922">
        <f>IF('Data R2'!C926="","",'Data R2'!AC926)</f>
        <v/>
      </c>
      <c r="I1922">
        <f>IF('Data R2'!C926="","",COUNTIF('Data R2'!J926,"&gt;0")+COUNTIF('Data R2'!L926,"&gt;0")+COUNTIF('Data R2'!N926,"&gt;0")+COUNTIF('Data R2'!P926,"&gt;0")+COUNTIF('Data R2'!R926,"&gt;0")+COUNTIF('Data R2'!T926,"&gt;0")+COUNTIF('Data R2'!V926,"&gt;0")+COUNTIF('Data R2'!X926,"&gt;0"))</f>
        <v/>
      </c>
      <c r="J1922">
        <f>IF('Data R2'!C926="","",IF((COUNTIF('Data R2'!K926,"&gt;0")+COUNTIF('Data R2'!M926,"&gt;0")+COUNTIF('Data R2'!O926,"&gt;0")+COUNTIF('Data R2'!Q926,"&gt;0")+COUNTIF('Data R2'!S926,"&gt;0")+COUNTIF('Data R2'!U926,"&gt;0")+COUNTIF('Data R2'!W926,"&gt;0")+COUNTIF('Data R2'!Y926,"&gt;0"))&gt;0,1,0))</f>
        <v/>
      </c>
      <c r="M1922" t="inlineStr">
        <is>
          <t>Data R</t>
        </is>
      </c>
    </row>
    <row r="1923">
      <c r="A1923" t="inlineStr">
        <is>
          <t>Regional 2</t>
        </is>
      </c>
      <c r="B1923">
        <f>IF('Data R2'!C927="","",'Data R2'!B927)</f>
        <v/>
      </c>
      <c r="C1923">
        <f>IF('Data R2'!C927="","",'Data R2'!C927)</f>
        <v/>
      </c>
      <c r="D1923">
        <f>IF('Data R2'!C927="","",'Data R2'!D927)</f>
        <v/>
      </c>
      <c r="E1923">
        <f>IF('Data R2'!C927="","",'Data R2'!E927)</f>
        <v/>
      </c>
      <c r="F1923">
        <f>IF('Data R2'!C927="","",'Data R2'!F927)</f>
        <v/>
      </c>
      <c r="G1923">
        <f>IF('Data R2'!C927="","",'Data R2'!AD927)</f>
        <v/>
      </c>
      <c r="H1923">
        <f>IF('Data R2'!C927="","",'Data R2'!AC927)</f>
        <v/>
      </c>
      <c r="I1923">
        <f>IF('Data R2'!C927="","",COUNTIF('Data R2'!J927,"&gt;0")+COUNTIF('Data R2'!L927,"&gt;0")+COUNTIF('Data R2'!N927,"&gt;0")+COUNTIF('Data R2'!P927,"&gt;0")+COUNTIF('Data R2'!R927,"&gt;0")+COUNTIF('Data R2'!T927,"&gt;0")+COUNTIF('Data R2'!V927,"&gt;0")+COUNTIF('Data R2'!X927,"&gt;0"))</f>
        <v/>
      </c>
      <c r="J1923">
        <f>IF('Data R2'!C927="","",IF((COUNTIF('Data R2'!K927,"&gt;0")+COUNTIF('Data R2'!M927,"&gt;0")+COUNTIF('Data R2'!O927,"&gt;0")+COUNTIF('Data R2'!Q927,"&gt;0")+COUNTIF('Data R2'!S927,"&gt;0")+COUNTIF('Data R2'!U927,"&gt;0")+COUNTIF('Data R2'!W927,"&gt;0")+COUNTIF('Data R2'!Y927,"&gt;0"))&gt;0,1,0))</f>
        <v/>
      </c>
      <c r="M1923" t="inlineStr">
        <is>
          <t>Data R</t>
        </is>
      </c>
    </row>
    <row r="1924">
      <c r="A1924" t="inlineStr">
        <is>
          <t>Regional 2</t>
        </is>
      </c>
      <c r="B1924">
        <f>IF('Data R2'!C928="","",'Data R2'!B928)</f>
        <v/>
      </c>
      <c r="C1924">
        <f>IF('Data R2'!C928="","",'Data R2'!C928)</f>
        <v/>
      </c>
      <c r="D1924">
        <f>IF('Data R2'!C928="","",'Data R2'!D928)</f>
        <v/>
      </c>
      <c r="E1924">
        <f>IF('Data R2'!C928="","",'Data R2'!E928)</f>
        <v/>
      </c>
      <c r="F1924">
        <f>IF('Data R2'!C928="","",'Data R2'!F928)</f>
        <v/>
      </c>
      <c r="G1924">
        <f>IF('Data R2'!C928="","",'Data R2'!AD928)</f>
        <v/>
      </c>
      <c r="H1924">
        <f>IF('Data R2'!C928="","",'Data R2'!AC928)</f>
        <v/>
      </c>
      <c r="I1924">
        <f>IF('Data R2'!C928="","",COUNTIF('Data R2'!J928,"&gt;0")+COUNTIF('Data R2'!L928,"&gt;0")+COUNTIF('Data R2'!N928,"&gt;0")+COUNTIF('Data R2'!P928,"&gt;0")+COUNTIF('Data R2'!R928,"&gt;0")+COUNTIF('Data R2'!T928,"&gt;0")+COUNTIF('Data R2'!V928,"&gt;0")+COUNTIF('Data R2'!X928,"&gt;0"))</f>
        <v/>
      </c>
      <c r="J1924">
        <f>IF('Data R2'!C928="","",IF((COUNTIF('Data R2'!K928,"&gt;0")+COUNTIF('Data R2'!M928,"&gt;0")+COUNTIF('Data R2'!O928,"&gt;0")+COUNTIF('Data R2'!Q928,"&gt;0")+COUNTIF('Data R2'!S928,"&gt;0")+COUNTIF('Data R2'!U928,"&gt;0")+COUNTIF('Data R2'!W928,"&gt;0")+COUNTIF('Data R2'!Y928,"&gt;0"))&gt;0,1,0))</f>
        <v/>
      </c>
      <c r="M1924" t="inlineStr">
        <is>
          <t>Data R</t>
        </is>
      </c>
    </row>
    <row r="1925">
      <c r="A1925" t="inlineStr">
        <is>
          <t>Regional 2</t>
        </is>
      </c>
      <c r="B1925">
        <f>IF('Data R2'!C929="","",'Data R2'!B929)</f>
        <v/>
      </c>
      <c r="C1925">
        <f>IF('Data R2'!C929="","",'Data R2'!C929)</f>
        <v/>
      </c>
      <c r="D1925">
        <f>IF('Data R2'!C929="","",'Data R2'!D929)</f>
        <v/>
      </c>
      <c r="E1925">
        <f>IF('Data R2'!C929="","",'Data R2'!E929)</f>
        <v/>
      </c>
      <c r="F1925">
        <f>IF('Data R2'!C929="","",'Data R2'!F929)</f>
        <v/>
      </c>
      <c r="G1925">
        <f>IF('Data R2'!C929="","",'Data R2'!AD929)</f>
        <v/>
      </c>
      <c r="H1925">
        <f>IF('Data R2'!C929="","",'Data R2'!AC929)</f>
        <v/>
      </c>
      <c r="I1925">
        <f>IF('Data R2'!C929="","",COUNTIF('Data R2'!J929,"&gt;0")+COUNTIF('Data R2'!L929,"&gt;0")+COUNTIF('Data R2'!N929,"&gt;0")+COUNTIF('Data R2'!P929,"&gt;0")+COUNTIF('Data R2'!R929,"&gt;0")+COUNTIF('Data R2'!T929,"&gt;0")+COUNTIF('Data R2'!V929,"&gt;0")+COUNTIF('Data R2'!X929,"&gt;0"))</f>
        <v/>
      </c>
      <c r="J1925">
        <f>IF('Data R2'!C929="","",IF((COUNTIF('Data R2'!K929,"&gt;0")+COUNTIF('Data R2'!M929,"&gt;0")+COUNTIF('Data R2'!O929,"&gt;0")+COUNTIF('Data R2'!Q929,"&gt;0")+COUNTIF('Data R2'!S929,"&gt;0")+COUNTIF('Data R2'!U929,"&gt;0")+COUNTIF('Data R2'!W929,"&gt;0")+COUNTIF('Data R2'!Y929,"&gt;0"))&gt;0,1,0))</f>
        <v/>
      </c>
      <c r="M1925" t="inlineStr">
        <is>
          <t>Data R</t>
        </is>
      </c>
    </row>
    <row r="1926">
      <c r="A1926" t="inlineStr">
        <is>
          <t>Regional 2</t>
        </is>
      </c>
      <c r="B1926">
        <f>IF('Data R2'!C930="","",'Data R2'!B930)</f>
        <v/>
      </c>
      <c r="C1926">
        <f>IF('Data R2'!C930="","",'Data R2'!C930)</f>
        <v/>
      </c>
      <c r="D1926">
        <f>IF('Data R2'!C930="","",'Data R2'!D930)</f>
        <v/>
      </c>
      <c r="E1926">
        <f>IF('Data R2'!C930="","",'Data R2'!E930)</f>
        <v/>
      </c>
      <c r="F1926">
        <f>IF('Data R2'!C930="","",'Data R2'!F930)</f>
        <v/>
      </c>
      <c r="G1926">
        <f>IF('Data R2'!C930="","",'Data R2'!AD930)</f>
        <v/>
      </c>
      <c r="H1926">
        <f>IF('Data R2'!C930="","",'Data R2'!AC930)</f>
        <v/>
      </c>
      <c r="I1926">
        <f>IF('Data R2'!C930="","",COUNTIF('Data R2'!J930,"&gt;0")+COUNTIF('Data R2'!L930,"&gt;0")+COUNTIF('Data R2'!N930,"&gt;0")+COUNTIF('Data R2'!P930,"&gt;0")+COUNTIF('Data R2'!R930,"&gt;0")+COUNTIF('Data R2'!T930,"&gt;0")+COUNTIF('Data R2'!V930,"&gt;0")+COUNTIF('Data R2'!X930,"&gt;0"))</f>
        <v/>
      </c>
      <c r="J1926">
        <f>IF('Data R2'!C930="","",IF((COUNTIF('Data R2'!K930,"&gt;0")+COUNTIF('Data R2'!M930,"&gt;0")+COUNTIF('Data R2'!O930,"&gt;0")+COUNTIF('Data R2'!Q930,"&gt;0")+COUNTIF('Data R2'!S930,"&gt;0")+COUNTIF('Data R2'!U930,"&gt;0")+COUNTIF('Data R2'!W930,"&gt;0")+COUNTIF('Data R2'!Y930,"&gt;0"))&gt;0,1,0))</f>
        <v/>
      </c>
      <c r="M1926" t="inlineStr">
        <is>
          <t>Data R</t>
        </is>
      </c>
    </row>
    <row r="1927">
      <c r="A1927" t="inlineStr">
        <is>
          <t>Regional 2</t>
        </is>
      </c>
      <c r="B1927">
        <f>IF('Data R2'!C931="","",'Data R2'!B931)</f>
        <v/>
      </c>
      <c r="C1927">
        <f>IF('Data R2'!C931="","",'Data R2'!C931)</f>
        <v/>
      </c>
      <c r="D1927">
        <f>IF('Data R2'!C931="","",'Data R2'!D931)</f>
        <v/>
      </c>
      <c r="E1927">
        <f>IF('Data R2'!C931="","",'Data R2'!E931)</f>
        <v/>
      </c>
      <c r="F1927">
        <f>IF('Data R2'!C931="","",'Data R2'!F931)</f>
        <v/>
      </c>
      <c r="G1927">
        <f>IF('Data R2'!C931="","",'Data R2'!AD931)</f>
        <v/>
      </c>
      <c r="H1927">
        <f>IF('Data R2'!C931="","",'Data R2'!AC931)</f>
        <v/>
      </c>
      <c r="I1927">
        <f>IF('Data R2'!C931="","",COUNTIF('Data R2'!J931,"&gt;0")+COUNTIF('Data R2'!L931,"&gt;0")+COUNTIF('Data R2'!N931,"&gt;0")+COUNTIF('Data R2'!P931,"&gt;0")+COUNTIF('Data R2'!R931,"&gt;0")+COUNTIF('Data R2'!T931,"&gt;0")+COUNTIF('Data R2'!V931,"&gt;0")+COUNTIF('Data R2'!X931,"&gt;0"))</f>
        <v/>
      </c>
      <c r="J1927">
        <f>IF('Data R2'!C931="","",IF((COUNTIF('Data R2'!K931,"&gt;0")+COUNTIF('Data R2'!M931,"&gt;0")+COUNTIF('Data R2'!O931,"&gt;0")+COUNTIF('Data R2'!Q931,"&gt;0")+COUNTIF('Data R2'!S931,"&gt;0")+COUNTIF('Data R2'!U931,"&gt;0")+COUNTIF('Data R2'!W931,"&gt;0")+COUNTIF('Data R2'!Y931,"&gt;0"))&gt;0,1,0))</f>
        <v/>
      </c>
      <c r="M1927" t="inlineStr">
        <is>
          <t>Data R</t>
        </is>
      </c>
    </row>
    <row r="1928">
      <c r="A1928" t="inlineStr">
        <is>
          <t>Regional 2</t>
        </is>
      </c>
      <c r="B1928">
        <f>IF('Data R2'!C932="","",'Data R2'!B932)</f>
        <v/>
      </c>
      <c r="C1928">
        <f>IF('Data R2'!C932="","",'Data R2'!C932)</f>
        <v/>
      </c>
      <c r="D1928">
        <f>IF('Data R2'!C932="","",'Data R2'!D932)</f>
        <v/>
      </c>
      <c r="E1928">
        <f>IF('Data R2'!C932="","",'Data R2'!E932)</f>
        <v/>
      </c>
      <c r="F1928">
        <f>IF('Data R2'!C932="","",'Data R2'!F932)</f>
        <v/>
      </c>
      <c r="G1928">
        <f>IF('Data R2'!C932="","",'Data R2'!AD932)</f>
        <v/>
      </c>
      <c r="H1928">
        <f>IF('Data R2'!C932="","",'Data R2'!AC932)</f>
        <v/>
      </c>
      <c r="I1928">
        <f>IF('Data R2'!C932="","",COUNTIF('Data R2'!J932,"&gt;0")+COUNTIF('Data R2'!L932,"&gt;0")+COUNTIF('Data R2'!N932,"&gt;0")+COUNTIF('Data R2'!P932,"&gt;0")+COUNTIF('Data R2'!R932,"&gt;0")+COUNTIF('Data R2'!T932,"&gt;0")+COUNTIF('Data R2'!V932,"&gt;0")+COUNTIF('Data R2'!X932,"&gt;0"))</f>
        <v/>
      </c>
      <c r="J1928">
        <f>IF('Data R2'!C932="","",IF((COUNTIF('Data R2'!K932,"&gt;0")+COUNTIF('Data R2'!M932,"&gt;0")+COUNTIF('Data R2'!O932,"&gt;0")+COUNTIF('Data R2'!Q932,"&gt;0")+COUNTIF('Data R2'!S932,"&gt;0")+COUNTIF('Data R2'!U932,"&gt;0")+COUNTIF('Data R2'!W932,"&gt;0")+COUNTIF('Data R2'!Y932,"&gt;0"))&gt;0,1,0))</f>
        <v/>
      </c>
      <c r="M1928" t="inlineStr">
        <is>
          <t>Data R</t>
        </is>
      </c>
    </row>
    <row r="1929">
      <c r="A1929" t="inlineStr">
        <is>
          <t>Regional 2</t>
        </is>
      </c>
      <c r="B1929">
        <f>IF('Data R2'!C933="","",'Data R2'!B933)</f>
        <v/>
      </c>
      <c r="C1929">
        <f>IF('Data R2'!C933="","",'Data R2'!C933)</f>
        <v/>
      </c>
      <c r="D1929">
        <f>IF('Data R2'!C933="","",'Data R2'!D933)</f>
        <v/>
      </c>
      <c r="E1929">
        <f>IF('Data R2'!C933="","",'Data R2'!E933)</f>
        <v/>
      </c>
      <c r="F1929">
        <f>IF('Data R2'!C933="","",'Data R2'!F933)</f>
        <v/>
      </c>
      <c r="G1929">
        <f>IF('Data R2'!C933="","",'Data R2'!AD933)</f>
        <v/>
      </c>
      <c r="H1929">
        <f>IF('Data R2'!C933="","",'Data R2'!AC933)</f>
        <v/>
      </c>
      <c r="I1929">
        <f>IF('Data R2'!C933="","",COUNTIF('Data R2'!J933,"&gt;0")+COUNTIF('Data R2'!L933,"&gt;0")+COUNTIF('Data R2'!N933,"&gt;0")+COUNTIF('Data R2'!P933,"&gt;0")+COUNTIF('Data R2'!R933,"&gt;0")+COUNTIF('Data R2'!T933,"&gt;0")+COUNTIF('Data R2'!V933,"&gt;0")+COUNTIF('Data R2'!X933,"&gt;0"))</f>
        <v/>
      </c>
      <c r="J1929">
        <f>IF('Data R2'!C933="","",IF((COUNTIF('Data R2'!K933,"&gt;0")+COUNTIF('Data R2'!M933,"&gt;0")+COUNTIF('Data R2'!O933,"&gt;0")+COUNTIF('Data R2'!Q933,"&gt;0")+COUNTIF('Data R2'!S933,"&gt;0")+COUNTIF('Data R2'!U933,"&gt;0")+COUNTIF('Data R2'!W933,"&gt;0")+COUNTIF('Data R2'!Y933,"&gt;0"))&gt;0,1,0))</f>
        <v/>
      </c>
      <c r="M1929" t="inlineStr">
        <is>
          <t>Data R</t>
        </is>
      </c>
    </row>
    <row r="1930">
      <c r="A1930" t="inlineStr">
        <is>
          <t>Regional 2</t>
        </is>
      </c>
      <c r="B1930">
        <f>IF('Data R2'!C934="","",'Data R2'!B934)</f>
        <v/>
      </c>
      <c r="C1930">
        <f>IF('Data R2'!C934="","",'Data R2'!C934)</f>
        <v/>
      </c>
      <c r="D1930">
        <f>IF('Data R2'!C934="","",'Data R2'!D934)</f>
        <v/>
      </c>
      <c r="E1930">
        <f>IF('Data R2'!C934="","",'Data R2'!E934)</f>
        <v/>
      </c>
      <c r="F1930">
        <f>IF('Data R2'!C934="","",'Data R2'!F934)</f>
        <v/>
      </c>
      <c r="G1930">
        <f>IF('Data R2'!C934="","",'Data R2'!AD934)</f>
        <v/>
      </c>
      <c r="H1930">
        <f>IF('Data R2'!C934="","",'Data R2'!AC934)</f>
        <v/>
      </c>
      <c r="I1930">
        <f>IF('Data R2'!C934="","",COUNTIF('Data R2'!J934,"&gt;0")+COUNTIF('Data R2'!L934,"&gt;0")+COUNTIF('Data R2'!N934,"&gt;0")+COUNTIF('Data R2'!P934,"&gt;0")+COUNTIF('Data R2'!R934,"&gt;0")+COUNTIF('Data R2'!T934,"&gt;0")+COUNTIF('Data R2'!V934,"&gt;0")+COUNTIF('Data R2'!X934,"&gt;0"))</f>
        <v/>
      </c>
      <c r="J1930">
        <f>IF('Data R2'!C934="","",IF((COUNTIF('Data R2'!K934,"&gt;0")+COUNTIF('Data R2'!M934,"&gt;0")+COUNTIF('Data R2'!O934,"&gt;0")+COUNTIF('Data R2'!Q934,"&gt;0")+COUNTIF('Data R2'!S934,"&gt;0")+COUNTIF('Data R2'!U934,"&gt;0")+COUNTIF('Data R2'!W934,"&gt;0")+COUNTIF('Data R2'!Y934,"&gt;0"))&gt;0,1,0))</f>
        <v/>
      </c>
      <c r="M1930" t="inlineStr">
        <is>
          <t>Data R</t>
        </is>
      </c>
    </row>
    <row r="1931">
      <c r="A1931" t="inlineStr">
        <is>
          <t>Regional 2</t>
        </is>
      </c>
      <c r="B1931">
        <f>IF('Data R2'!C935="","",'Data R2'!B935)</f>
        <v/>
      </c>
      <c r="C1931">
        <f>IF('Data R2'!C935="","",'Data R2'!C935)</f>
        <v/>
      </c>
      <c r="D1931">
        <f>IF('Data R2'!C935="","",'Data R2'!D935)</f>
        <v/>
      </c>
      <c r="E1931">
        <f>IF('Data R2'!C935="","",'Data R2'!E935)</f>
        <v/>
      </c>
      <c r="F1931">
        <f>IF('Data R2'!C935="","",'Data R2'!F935)</f>
        <v/>
      </c>
      <c r="G1931">
        <f>IF('Data R2'!C935="","",'Data R2'!AD935)</f>
        <v/>
      </c>
      <c r="H1931">
        <f>IF('Data R2'!C935="","",'Data R2'!AC935)</f>
        <v/>
      </c>
      <c r="I1931">
        <f>IF('Data R2'!C935="","",COUNTIF('Data R2'!J935,"&gt;0")+COUNTIF('Data R2'!L935,"&gt;0")+COUNTIF('Data R2'!N935,"&gt;0")+COUNTIF('Data R2'!P935,"&gt;0")+COUNTIF('Data R2'!R935,"&gt;0")+COUNTIF('Data R2'!T935,"&gt;0")+COUNTIF('Data R2'!V935,"&gt;0")+COUNTIF('Data R2'!X935,"&gt;0"))</f>
        <v/>
      </c>
      <c r="J1931">
        <f>IF('Data R2'!C935="","",IF((COUNTIF('Data R2'!K935,"&gt;0")+COUNTIF('Data R2'!M935,"&gt;0")+COUNTIF('Data R2'!O935,"&gt;0")+COUNTIF('Data R2'!Q935,"&gt;0")+COUNTIF('Data R2'!S935,"&gt;0")+COUNTIF('Data R2'!U935,"&gt;0")+COUNTIF('Data R2'!W935,"&gt;0")+COUNTIF('Data R2'!Y935,"&gt;0"))&gt;0,1,0))</f>
        <v/>
      </c>
      <c r="M1931" t="inlineStr">
        <is>
          <t>Data R</t>
        </is>
      </c>
    </row>
    <row r="1932">
      <c r="A1932" t="inlineStr">
        <is>
          <t>Regional 2</t>
        </is>
      </c>
      <c r="B1932">
        <f>IF('Data R2'!C936="","",'Data R2'!B936)</f>
        <v/>
      </c>
      <c r="C1932">
        <f>IF('Data R2'!C936="","",'Data R2'!C936)</f>
        <v/>
      </c>
      <c r="D1932">
        <f>IF('Data R2'!C936="","",'Data R2'!D936)</f>
        <v/>
      </c>
      <c r="E1932">
        <f>IF('Data R2'!C936="","",'Data R2'!E936)</f>
        <v/>
      </c>
      <c r="F1932">
        <f>IF('Data R2'!C936="","",'Data R2'!F936)</f>
        <v/>
      </c>
      <c r="G1932">
        <f>IF('Data R2'!C936="","",'Data R2'!AD936)</f>
        <v/>
      </c>
      <c r="H1932">
        <f>IF('Data R2'!C936="","",'Data R2'!AC936)</f>
        <v/>
      </c>
      <c r="I1932">
        <f>IF('Data R2'!C936="","",COUNTIF('Data R2'!J936,"&gt;0")+COUNTIF('Data R2'!L936,"&gt;0")+COUNTIF('Data R2'!N936,"&gt;0")+COUNTIF('Data R2'!P936,"&gt;0")+COUNTIF('Data R2'!R936,"&gt;0")+COUNTIF('Data R2'!T936,"&gt;0")+COUNTIF('Data R2'!V936,"&gt;0")+COUNTIF('Data R2'!X936,"&gt;0"))</f>
        <v/>
      </c>
      <c r="J1932">
        <f>IF('Data R2'!C936="","",IF((COUNTIF('Data R2'!K936,"&gt;0")+COUNTIF('Data R2'!M936,"&gt;0")+COUNTIF('Data R2'!O936,"&gt;0")+COUNTIF('Data R2'!Q936,"&gt;0")+COUNTIF('Data R2'!S936,"&gt;0")+COUNTIF('Data R2'!U936,"&gt;0")+COUNTIF('Data R2'!W936,"&gt;0")+COUNTIF('Data R2'!Y936,"&gt;0"))&gt;0,1,0))</f>
        <v/>
      </c>
      <c r="M1932" t="inlineStr">
        <is>
          <t>Data R</t>
        </is>
      </c>
    </row>
    <row r="1933">
      <c r="A1933" t="inlineStr">
        <is>
          <t>Regional 2</t>
        </is>
      </c>
      <c r="B1933">
        <f>IF('Data R2'!C937="","",'Data R2'!B937)</f>
        <v/>
      </c>
      <c r="C1933">
        <f>IF('Data R2'!C937="","",'Data R2'!C937)</f>
        <v/>
      </c>
      <c r="D1933">
        <f>IF('Data R2'!C937="","",'Data R2'!D937)</f>
        <v/>
      </c>
      <c r="E1933">
        <f>IF('Data R2'!C937="","",'Data R2'!E937)</f>
        <v/>
      </c>
      <c r="F1933">
        <f>IF('Data R2'!C937="","",'Data R2'!F937)</f>
        <v/>
      </c>
      <c r="G1933">
        <f>IF('Data R2'!C937="","",'Data R2'!AD937)</f>
        <v/>
      </c>
      <c r="H1933">
        <f>IF('Data R2'!C937="","",'Data R2'!AC937)</f>
        <v/>
      </c>
      <c r="I1933">
        <f>IF('Data R2'!C937="","",COUNTIF('Data R2'!J937,"&gt;0")+COUNTIF('Data R2'!L937,"&gt;0")+COUNTIF('Data R2'!N937,"&gt;0")+COUNTIF('Data R2'!P937,"&gt;0")+COUNTIF('Data R2'!R937,"&gt;0")+COUNTIF('Data R2'!T937,"&gt;0")+COUNTIF('Data R2'!V937,"&gt;0")+COUNTIF('Data R2'!X937,"&gt;0"))</f>
        <v/>
      </c>
      <c r="J1933">
        <f>IF('Data R2'!C937="","",IF((COUNTIF('Data R2'!K937,"&gt;0")+COUNTIF('Data R2'!M937,"&gt;0")+COUNTIF('Data R2'!O937,"&gt;0")+COUNTIF('Data R2'!Q937,"&gt;0")+COUNTIF('Data R2'!S937,"&gt;0")+COUNTIF('Data R2'!U937,"&gt;0")+COUNTIF('Data R2'!W937,"&gt;0")+COUNTIF('Data R2'!Y937,"&gt;0"))&gt;0,1,0))</f>
        <v/>
      </c>
      <c r="M1933" t="inlineStr">
        <is>
          <t>Data R</t>
        </is>
      </c>
    </row>
    <row r="1934">
      <c r="A1934" t="inlineStr">
        <is>
          <t>Regional 2</t>
        </is>
      </c>
      <c r="B1934">
        <f>IF('Data R2'!C938="","",'Data R2'!B938)</f>
        <v/>
      </c>
      <c r="C1934">
        <f>IF('Data R2'!C938="","",'Data R2'!C938)</f>
        <v/>
      </c>
      <c r="D1934">
        <f>IF('Data R2'!C938="","",'Data R2'!D938)</f>
        <v/>
      </c>
      <c r="E1934">
        <f>IF('Data R2'!C938="","",'Data R2'!E938)</f>
        <v/>
      </c>
      <c r="F1934">
        <f>IF('Data R2'!C938="","",'Data R2'!F938)</f>
        <v/>
      </c>
      <c r="G1934">
        <f>IF('Data R2'!C938="","",'Data R2'!AD938)</f>
        <v/>
      </c>
      <c r="H1934">
        <f>IF('Data R2'!C938="","",'Data R2'!AC938)</f>
        <v/>
      </c>
      <c r="I1934">
        <f>IF('Data R2'!C938="","",COUNTIF('Data R2'!J938,"&gt;0")+COUNTIF('Data R2'!L938,"&gt;0")+COUNTIF('Data R2'!N938,"&gt;0")+COUNTIF('Data R2'!P938,"&gt;0")+COUNTIF('Data R2'!R938,"&gt;0")+COUNTIF('Data R2'!T938,"&gt;0")+COUNTIF('Data R2'!V938,"&gt;0")+COUNTIF('Data R2'!X938,"&gt;0"))</f>
        <v/>
      </c>
      <c r="J1934">
        <f>IF('Data R2'!C938="","",IF((COUNTIF('Data R2'!K938,"&gt;0")+COUNTIF('Data R2'!M938,"&gt;0")+COUNTIF('Data R2'!O938,"&gt;0")+COUNTIF('Data R2'!Q938,"&gt;0")+COUNTIF('Data R2'!S938,"&gt;0")+COUNTIF('Data R2'!U938,"&gt;0")+COUNTIF('Data R2'!W938,"&gt;0")+COUNTIF('Data R2'!Y938,"&gt;0"))&gt;0,1,0))</f>
        <v/>
      </c>
      <c r="M1934" t="inlineStr">
        <is>
          <t>Data R</t>
        </is>
      </c>
    </row>
    <row r="1935">
      <c r="A1935" t="inlineStr">
        <is>
          <t>Regional 2</t>
        </is>
      </c>
      <c r="B1935">
        <f>IF('Data R2'!C939="","",'Data R2'!B939)</f>
        <v/>
      </c>
      <c r="C1935">
        <f>IF('Data R2'!C939="","",'Data R2'!C939)</f>
        <v/>
      </c>
      <c r="D1935">
        <f>IF('Data R2'!C939="","",'Data R2'!D939)</f>
        <v/>
      </c>
      <c r="E1935">
        <f>IF('Data R2'!C939="","",'Data R2'!E939)</f>
        <v/>
      </c>
      <c r="F1935">
        <f>IF('Data R2'!C939="","",'Data R2'!F939)</f>
        <v/>
      </c>
      <c r="G1935">
        <f>IF('Data R2'!C939="","",'Data R2'!AD939)</f>
        <v/>
      </c>
      <c r="H1935">
        <f>IF('Data R2'!C939="","",'Data R2'!AC939)</f>
        <v/>
      </c>
      <c r="I1935">
        <f>IF('Data R2'!C939="","",COUNTIF('Data R2'!J939,"&gt;0")+COUNTIF('Data R2'!L939,"&gt;0")+COUNTIF('Data R2'!N939,"&gt;0")+COUNTIF('Data R2'!P939,"&gt;0")+COUNTIF('Data R2'!R939,"&gt;0")+COUNTIF('Data R2'!T939,"&gt;0")+COUNTIF('Data R2'!V939,"&gt;0")+COUNTIF('Data R2'!X939,"&gt;0"))</f>
        <v/>
      </c>
      <c r="J1935">
        <f>IF('Data R2'!C939="","",IF((COUNTIF('Data R2'!K939,"&gt;0")+COUNTIF('Data R2'!M939,"&gt;0")+COUNTIF('Data R2'!O939,"&gt;0")+COUNTIF('Data R2'!Q939,"&gt;0")+COUNTIF('Data R2'!S939,"&gt;0")+COUNTIF('Data R2'!U939,"&gt;0")+COUNTIF('Data R2'!W939,"&gt;0")+COUNTIF('Data R2'!Y939,"&gt;0"))&gt;0,1,0))</f>
        <v/>
      </c>
      <c r="M1935" t="inlineStr">
        <is>
          <t>Data R</t>
        </is>
      </c>
    </row>
    <row r="1936">
      <c r="A1936" t="inlineStr">
        <is>
          <t>Regional 2</t>
        </is>
      </c>
      <c r="B1936">
        <f>IF('Data R2'!C940="","",'Data R2'!B940)</f>
        <v/>
      </c>
      <c r="C1936">
        <f>IF('Data R2'!C940="","",'Data R2'!C940)</f>
        <v/>
      </c>
      <c r="D1936">
        <f>IF('Data R2'!C940="","",'Data R2'!D940)</f>
        <v/>
      </c>
      <c r="E1936">
        <f>IF('Data R2'!C940="","",'Data R2'!E940)</f>
        <v/>
      </c>
      <c r="F1936">
        <f>IF('Data R2'!C940="","",'Data R2'!F940)</f>
        <v/>
      </c>
      <c r="G1936">
        <f>IF('Data R2'!C940="","",'Data R2'!AD940)</f>
        <v/>
      </c>
      <c r="H1936">
        <f>IF('Data R2'!C940="","",'Data R2'!AC940)</f>
        <v/>
      </c>
      <c r="I1936">
        <f>IF('Data R2'!C940="","",COUNTIF('Data R2'!J940,"&gt;0")+COUNTIF('Data R2'!L940,"&gt;0")+COUNTIF('Data R2'!N940,"&gt;0")+COUNTIF('Data R2'!P940,"&gt;0")+COUNTIF('Data R2'!R940,"&gt;0")+COUNTIF('Data R2'!T940,"&gt;0")+COUNTIF('Data R2'!V940,"&gt;0")+COUNTIF('Data R2'!X940,"&gt;0"))</f>
        <v/>
      </c>
      <c r="J1936">
        <f>IF('Data R2'!C940="","",IF((COUNTIF('Data R2'!K940,"&gt;0")+COUNTIF('Data R2'!M940,"&gt;0")+COUNTIF('Data R2'!O940,"&gt;0")+COUNTIF('Data R2'!Q940,"&gt;0")+COUNTIF('Data R2'!S940,"&gt;0")+COUNTIF('Data R2'!U940,"&gt;0")+COUNTIF('Data R2'!W940,"&gt;0")+COUNTIF('Data R2'!Y940,"&gt;0"))&gt;0,1,0))</f>
        <v/>
      </c>
      <c r="M1936" t="inlineStr">
        <is>
          <t>Data R</t>
        </is>
      </c>
    </row>
    <row r="1937">
      <c r="A1937" t="inlineStr">
        <is>
          <t>Regional 2</t>
        </is>
      </c>
      <c r="B1937">
        <f>IF('Data R2'!C941="","",'Data R2'!B941)</f>
        <v/>
      </c>
      <c r="C1937">
        <f>IF('Data R2'!C941="","",'Data R2'!C941)</f>
        <v/>
      </c>
      <c r="D1937">
        <f>IF('Data R2'!C941="","",'Data R2'!D941)</f>
        <v/>
      </c>
      <c r="E1937">
        <f>IF('Data R2'!C941="","",'Data R2'!E941)</f>
        <v/>
      </c>
      <c r="F1937">
        <f>IF('Data R2'!C941="","",'Data R2'!F941)</f>
        <v/>
      </c>
      <c r="G1937">
        <f>IF('Data R2'!C941="","",'Data R2'!AD941)</f>
        <v/>
      </c>
      <c r="H1937">
        <f>IF('Data R2'!C941="","",'Data R2'!AC941)</f>
        <v/>
      </c>
      <c r="I1937">
        <f>IF('Data R2'!C941="","",COUNTIF('Data R2'!J941,"&gt;0")+COUNTIF('Data R2'!L941,"&gt;0")+COUNTIF('Data R2'!N941,"&gt;0")+COUNTIF('Data R2'!P941,"&gt;0")+COUNTIF('Data R2'!R941,"&gt;0")+COUNTIF('Data R2'!T941,"&gt;0")+COUNTIF('Data R2'!V941,"&gt;0")+COUNTIF('Data R2'!X941,"&gt;0"))</f>
        <v/>
      </c>
      <c r="J1937">
        <f>IF('Data R2'!C941="","",IF((COUNTIF('Data R2'!K941,"&gt;0")+COUNTIF('Data R2'!M941,"&gt;0")+COUNTIF('Data R2'!O941,"&gt;0")+COUNTIF('Data R2'!Q941,"&gt;0")+COUNTIF('Data R2'!S941,"&gt;0")+COUNTIF('Data R2'!U941,"&gt;0")+COUNTIF('Data R2'!W941,"&gt;0")+COUNTIF('Data R2'!Y941,"&gt;0"))&gt;0,1,0))</f>
        <v/>
      </c>
      <c r="M1937" t="inlineStr">
        <is>
          <t>Data R</t>
        </is>
      </c>
    </row>
    <row r="1938">
      <c r="A1938" t="inlineStr">
        <is>
          <t>Regional 2</t>
        </is>
      </c>
      <c r="B1938">
        <f>IF('Data R2'!C942="","",'Data R2'!B942)</f>
        <v/>
      </c>
      <c r="C1938">
        <f>IF('Data R2'!C942="","",'Data R2'!C942)</f>
        <v/>
      </c>
      <c r="D1938">
        <f>IF('Data R2'!C942="","",'Data R2'!D942)</f>
        <v/>
      </c>
      <c r="E1938">
        <f>IF('Data R2'!C942="","",'Data R2'!E942)</f>
        <v/>
      </c>
      <c r="F1938">
        <f>IF('Data R2'!C942="","",'Data R2'!F942)</f>
        <v/>
      </c>
      <c r="G1938">
        <f>IF('Data R2'!C942="","",'Data R2'!AD942)</f>
        <v/>
      </c>
      <c r="H1938">
        <f>IF('Data R2'!C942="","",'Data R2'!AC942)</f>
        <v/>
      </c>
      <c r="I1938">
        <f>IF('Data R2'!C942="","",COUNTIF('Data R2'!J942,"&gt;0")+COUNTIF('Data R2'!L942,"&gt;0")+COUNTIF('Data R2'!N942,"&gt;0")+COUNTIF('Data R2'!P942,"&gt;0")+COUNTIF('Data R2'!R942,"&gt;0")+COUNTIF('Data R2'!T942,"&gt;0")+COUNTIF('Data R2'!V942,"&gt;0")+COUNTIF('Data R2'!X942,"&gt;0"))</f>
        <v/>
      </c>
      <c r="J1938">
        <f>IF('Data R2'!C942="","",IF((COUNTIF('Data R2'!K942,"&gt;0")+COUNTIF('Data R2'!M942,"&gt;0")+COUNTIF('Data R2'!O942,"&gt;0")+COUNTIF('Data R2'!Q942,"&gt;0")+COUNTIF('Data R2'!S942,"&gt;0")+COUNTIF('Data R2'!U942,"&gt;0")+COUNTIF('Data R2'!W942,"&gt;0")+COUNTIF('Data R2'!Y942,"&gt;0"))&gt;0,1,0))</f>
        <v/>
      </c>
      <c r="M1938" t="inlineStr">
        <is>
          <t>Data R</t>
        </is>
      </c>
    </row>
    <row r="1939">
      <c r="A1939" t="inlineStr">
        <is>
          <t>Regional 2</t>
        </is>
      </c>
      <c r="B1939">
        <f>IF('Data R2'!C943="","",'Data R2'!B943)</f>
        <v/>
      </c>
      <c r="C1939">
        <f>IF('Data R2'!C943="","",'Data R2'!C943)</f>
        <v/>
      </c>
      <c r="D1939">
        <f>IF('Data R2'!C943="","",'Data R2'!D943)</f>
        <v/>
      </c>
      <c r="E1939">
        <f>IF('Data R2'!C943="","",'Data R2'!E943)</f>
        <v/>
      </c>
      <c r="F1939">
        <f>IF('Data R2'!C943="","",'Data R2'!F943)</f>
        <v/>
      </c>
      <c r="G1939">
        <f>IF('Data R2'!C943="","",'Data R2'!AD943)</f>
        <v/>
      </c>
      <c r="H1939">
        <f>IF('Data R2'!C943="","",'Data R2'!AC943)</f>
        <v/>
      </c>
      <c r="I1939">
        <f>IF('Data R2'!C943="","",COUNTIF('Data R2'!J943,"&gt;0")+COUNTIF('Data R2'!L943,"&gt;0")+COUNTIF('Data R2'!N943,"&gt;0")+COUNTIF('Data R2'!P943,"&gt;0")+COUNTIF('Data R2'!R943,"&gt;0")+COUNTIF('Data R2'!T943,"&gt;0")+COUNTIF('Data R2'!V943,"&gt;0")+COUNTIF('Data R2'!X943,"&gt;0"))</f>
        <v/>
      </c>
      <c r="J1939">
        <f>IF('Data R2'!C943="","",IF((COUNTIF('Data R2'!K943,"&gt;0")+COUNTIF('Data R2'!M943,"&gt;0")+COUNTIF('Data R2'!O943,"&gt;0")+COUNTIF('Data R2'!Q943,"&gt;0")+COUNTIF('Data R2'!S943,"&gt;0")+COUNTIF('Data R2'!U943,"&gt;0")+COUNTIF('Data R2'!W943,"&gt;0")+COUNTIF('Data R2'!Y943,"&gt;0"))&gt;0,1,0))</f>
        <v/>
      </c>
      <c r="M1939" t="inlineStr">
        <is>
          <t>Data R</t>
        </is>
      </c>
    </row>
    <row r="1940">
      <c r="A1940" t="inlineStr">
        <is>
          <t>Regional 2</t>
        </is>
      </c>
      <c r="B1940">
        <f>IF('Data R2'!C944="","",'Data R2'!B944)</f>
        <v/>
      </c>
      <c r="C1940">
        <f>IF('Data R2'!C944="","",'Data R2'!C944)</f>
        <v/>
      </c>
      <c r="D1940">
        <f>IF('Data R2'!C944="","",'Data R2'!D944)</f>
        <v/>
      </c>
      <c r="E1940">
        <f>IF('Data R2'!C944="","",'Data R2'!E944)</f>
        <v/>
      </c>
      <c r="F1940">
        <f>IF('Data R2'!C944="","",'Data R2'!F944)</f>
        <v/>
      </c>
      <c r="G1940">
        <f>IF('Data R2'!C944="","",'Data R2'!AD944)</f>
        <v/>
      </c>
      <c r="H1940">
        <f>IF('Data R2'!C944="","",'Data R2'!AC944)</f>
        <v/>
      </c>
      <c r="I1940">
        <f>IF('Data R2'!C944="","",COUNTIF('Data R2'!J944,"&gt;0")+COUNTIF('Data R2'!L944,"&gt;0")+COUNTIF('Data R2'!N944,"&gt;0")+COUNTIF('Data R2'!P944,"&gt;0")+COUNTIF('Data R2'!R944,"&gt;0")+COUNTIF('Data R2'!T944,"&gt;0")+COUNTIF('Data R2'!V944,"&gt;0")+COUNTIF('Data R2'!X944,"&gt;0"))</f>
        <v/>
      </c>
      <c r="J1940">
        <f>IF('Data R2'!C944="","",IF((COUNTIF('Data R2'!K944,"&gt;0")+COUNTIF('Data R2'!M944,"&gt;0")+COUNTIF('Data R2'!O944,"&gt;0")+COUNTIF('Data R2'!Q944,"&gt;0")+COUNTIF('Data R2'!S944,"&gt;0")+COUNTIF('Data R2'!U944,"&gt;0")+COUNTIF('Data R2'!W944,"&gt;0")+COUNTIF('Data R2'!Y944,"&gt;0"))&gt;0,1,0))</f>
        <v/>
      </c>
      <c r="M1940" t="inlineStr">
        <is>
          <t>Data R</t>
        </is>
      </c>
    </row>
    <row r="1941">
      <c r="A1941" t="inlineStr">
        <is>
          <t>Regional 2</t>
        </is>
      </c>
      <c r="B1941">
        <f>IF('Data R2'!C945="","",'Data R2'!B945)</f>
        <v/>
      </c>
      <c r="C1941">
        <f>IF('Data R2'!C945="","",'Data R2'!C945)</f>
        <v/>
      </c>
      <c r="D1941">
        <f>IF('Data R2'!C945="","",'Data R2'!D945)</f>
        <v/>
      </c>
      <c r="E1941">
        <f>IF('Data R2'!C945="","",'Data R2'!E945)</f>
        <v/>
      </c>
      <c r="F1941">
        <f>IF('Data R2'!C945="","",'Data R2'!F945)</f>
        <v/>
      </c>
      <c r="G1941">
        <f>IF('Data R2'!C945="","",'Data R2'!AD945)</f>
        <v/>
      </c>
      <c r="H1941">
        <f>IF('Data R2'!C945="","",'Data R2'!AC945)</f>
        <v/>
      </c>
      <c r="I1941">
        <f>IF('Data R2'!C945="","",COUNTIF('Data R2'!J945,"&gt;0")+COUNTIF('Data R2'!L945,"&gt;0")+COUNTIF('Data R2'!N945,"&gt;0")+COUNTIF('Data R2'!P945,"&gt;0")+COUNTIF('Data R2'!R945,"&gt;0")+COUNTIF('Data R2'!T945,"&gt;0")+COUNTIF('Data R2'!V945,"&gt;0")+COUNTIF('Data R2'!X945,"&gt;0"))</f>
        <v/>
      </c>
      <c r="J1941">
        <f>IF('Data R2'!C945="","",IF((COUNTIF('Data R2'!K945,"&gt;0")+COUNTIF('Data R2'!M945,"&gt;0")+COUNTIF('Data R2'!O945,"&gt;0")+COUNTIF('Data R2'!Q945,"&gt;0")+COUNTIF('Data R2'!S945,"&gt;0")+COUNTIF('Data R2'!U945,"&gt;0")+COUNTIF('Data R2'!W945,"&gt;0")+COUNTIF('Data R2'!Y945,"&gt;0"))&gt;0,1,0))</f>
        <v/>
      </c>
      <c r="M1941" t="inlineStr">
        <is>
          <t>Data R</t>
        </is>
      </c>
    </row>
    <row r="1942">
      <c r="A1942" t="inlineStr">
        <is>
          <t>Regional 2</t>
        </is>
      </c>
      <c r="B1942">
        <f>IF('Data R2'!C946="","",'Data R2'!B946)</f>
        <v/>
      </c>
      <c r="C1942">
        <f>IF('Data R2'!C946="","",'Data R2'!C946)</f>
        <v/>
      </c>
      <c r="D1942">
        <f>IF('Data R2'!C946="","",'Data R2'!D946)</f>
        <v/>
      </c>
      <c r="E1942">
        <f>IF('Data R2'!C946="","",'Data R2'!E946)</f>
        <v/>
      </c>
      <c r="F1942">
        <f>IF('Data R2'!C946="","",'Data R2'!F946)</f>
        <v/>
      </c>
      <c r="G1942">
        <f>IF('Data R2'!C946="","",'Data R2'!AD946)</f>
        <v/>
      </c>
      <c r="H1942">
        <f>IF('Data R2'!C946="","",'Data R2'!AC946)</f>
        <v/>
      </c>
      <c r="I1942">
        <f>IF('Data R2'!C946="","",COUNTIF('Data R2'!J946,"&gt;0")+COUNTIF('Data R2'!L946,"&gt;0")+COUNTIF('Data R2'!N946,"&gt;0")+COUNTIF('Data R2'!P946,"&gt;0")+COUNTIF('Data R2'!R946,"&gt;0")+COUNTIF('Data R2'!T946,"&gt;0")+COUNTIF('Data R2'!V946,"&gt;0")+COUNTIF('Data R2'!X946,"&gt;0"))</f>
        <v/>
      </c>
      <c r="J1942">
        <f>IF('Data R2'!C946="","",IF((COUNTIF('Data R2'!K946,"&gt;0")+COUNTIF('Data R2'!M946,"&gt;0")+COUNTIF('Data R2'!O946,"&gt;0")+COUNTIF('Data R2'!Q946,"&gt;0")+COUNTIF('Data R2'!S946,"&gt;0")+COUNTIF('Data R2'!U946,"&gt;0")+COUNTIF('Data R2'!W946,"&gt;0")+COUNTIF('Data R2'!Y946,"&gt;0"))&gt;0,1,0))</f>
        <v/>
      </c>
      <c r="M1942" t="inlineStr">
        <is>
          <t>Data R</t>
        </is>
      </c>
    </row>
    <row r="1943">
      <c r="A1943" t="inlineStr">
        <is>
          <t>Regional 2</t>
        </is>
      </c>
      <c r="B1943">
        <f>IF('Data R2'!C947="","",'Data R2'!B947)</f>
        <v/>
      </c>
      <c r="C1943">
        <f>IF('Data R2'!C947="","",'Data R2'!C947)</f>
        <v/>
      </c>
      <c r="D1943">
        <f>IF('Data R2'!C947="","",'Data R2'!D947)</f>
        <v/>
      </c>
      <c r="E1943">
        <f>IF('Data R2'!C947="","",'Data R2'!E947)</f>
        <v/>
      </c>
      <c r="F1943">
        <f>IF('Data R2'!C947="","",'Data R2'!F947)</f>
        <v/>
      </c>
      <c r="G1943">
        <f>IF('Data R2'!C947="","",'Data R2'!AD947)</f>
        <v/>
      </c>
      <c r="H1943">
        <f>IF('Data R2'!C947="","",'Data R2'!AC947)</f>
        <v/>
      </c>
      <c r="I1943">
        <f>IF('Data R2'!C947="","",COUNTIF('Data R2'!J947,"&gt;0")+COUNTIF('Data R2'!L947,"&gt;0")+COUNTIF('Data R2'!N947,"&gt;0")+COUNTIF('Data R2'!P947,"&gt;0")+COUNTIF('Data R2'!R947,"&gt;0")+COUNTIF('Data R2'!T947,"&gt;0")+COUNTIF('Data R2'!V947,"&gt;0")+COUNTIF('Data R2'!X947,"&gt;0"))</f>
        <v/>
      </c>
      <c r="J1943">
        <f>IF('Data R2'!C947="","",IF((COUNTIF('Data R2'!K947,"&gt;0")+COUNTIF('Data R2'!M947,"&gt;0")+COUNTIF('Data R2'!O947,"&gt;0")+COUNTIF('Data R2'!Q947,"&gt;0")+COUNTIF('Data R2'!S947,"&gt;0")+COUNTIF('Data R2'!U947,"&gt;0")+COUNTIF('Data R2'!W947,"&gt;0")+COUNTIF('Data R2'!Y947,"&gt;0"))&gt;0,1,0))</f>
        <v/>
      </c>
      <c r="M1943" t="inlineStr">
        <is>
          <t>Data R</t>
        </is>
      </c>
    </row>
    <row r="1944">
      <c r="A1944" t="inlineStr">
        <is>
          <t>Regional 2</t>
        </is>
      </c>
      <c r="B1944">
        <f>IF('Data R2'!C948="","",'Data R2'!B948)</f>
        <v/>
      </c>
      <c r="C1944">
        <f>IF('Data R2'!C948="","",'Data R2'!C948)</f>
        <v/>
      </c>
      <c r="D1944">
        <f>IF('Data R2'!C948="","",'Data R2'!D948)</f>
        <v/>
      </c>
      <c r="E1944">
        <f>IF('Data R2'!C948="","",'Data R2'!E948)</f>
        <v/>
      </c>
      <c r="F1944">
        <f>IF('Data R2'!C948="","",'Data R2'!F948)</f>
        <v/>
      </c>
      <c r="G1944">
        <f>IF('Data R2'!C948="","",'Data R2'!AD948)</f>
        <v/>
      </c>
      <c r="H1944">
        <f>IF('Data R2'!C948="","",'Data R2'!AC948)</f>
        <v/>
      </c>
      <c r="I1944">
        <f>IF('Data R2'!C948="","",COUNTIF('Data R2'!J948,"&gt;0")+COUNTIF('Data R2'!L948,"&gt;0")+COUNTIF('Data R2'!N948,"&gt;0")+COUNTIF('Data R2'!P948,"&gt;0")+COUNTIF('Data R2'!R948,"&gt;0")+COUNTIF('Data R2'!T948,"&gt;0")+COUNTIF('Data R2'!V948,"&gt;0")+COUNTIF('Data R2'!X948,"&gt;0"))</f>
        <v/>
      </c>
      <c r="J1944">
        <f>IF('Data R2'!C948="","",IF((COUNTIF('Data R2'!K948,"&gt;0")+COUNTIF('Data R2'!M948,"&gt;0")+COUNTIF('Data R2'!O948,"&gt;0")+COUNTIF('Data R2'!Q948,"&gt;0")+COUNTIF('Data R2'!S948,"&gt;0")+COUNTIF('Data R2'!U948,"&gt;0")+COUNTIF('Data R2'!W948,"&gt;0")+COUNTIF('Data R2'!Y948,"&gt;0"))&gt;0,1,0))</f>
        <v/>
      </c>
      <c r="M1944" t="inlineStr">
        <is>
          <t>Data R</t>
        </is>
      </c>
    </row>
    <row r="1945">
      <c r="A1945" t="inlineStr">
        <is>
          <t>Regional 2</t>
        </is>
      </c>
      <c r="B1945">
        <f>IF('Data R2'!C949="","",'Data R2'!B949)</f>
        <v/>
      </c>
      <c r="C1945">
        <f>IF('Data R2'!C949="","",'Data R2'!C949)</f>
        <v/>
      </c>
      <c r="D1945">
        <f>IF('Data R2'!C949="","",'Data R2'!D949)</f>
        <v/>
      </c>
      <c r="E1945">
        <f>IF('Data R2'!C949="","",'Data R2'!E949)</f>
        <v/>
      </c>
      <c r="F1945">
        <f>IF('Data R2'!C949="","",'Data R2'!F949)</f>
        <v/>
      </c>
      <c r="G1945">
        <f>IF('Data R2'!C949="","",'Data R2'!AD949)</f>
        <v/>
      </c>
      <c r="H1945">
        <f>IF('Data R2'!C949="","",'Data R2'!AC949)</f>
        <v/>
      </c>
      <c r="I1945">
        <f>IF('Data R2'!C949="","",COUNTIF('Data R2'!J949,"&gt;0")+COUNTIF('Data R2'!L949,"&gt;0")+COUNTIF('Data R2'!N949,"&gt;0")+COUNTIF('Data R2'!P949,"&gt;0")+COUNTIF('Data R2'!R949,"&gt;0")+COUNTIF('Data R2'!T949,"&gt;0")+COUNTIF('Data R2'!V949,"&gt;0")+COUNTIF('Data R2'!X949,"&gt;0"))</f>
        <v/>
      </c>
      <c r="J1945">
        <f>IF('Data R2'!C949="","",IF((COUNTIF('Data R2'!K949,"&gt;0")+COUNTIF('Data R2'!M949,"&gt;0")+COUNTIF('Data R2'!O949,"&gt;0")+COUNTIF('Data R2'!Q949,"&gt;0")+COUNTIF('Data R2'!S949,"&gt;0")+COUNTIF('Data R2'!U949,"&gt;0")+COUNTIF('Data R2'!W949,"&gt;0")+COUNTIF('Data R2'!Y949,"&gt;0"))&gt;0,1,0))</f>
        <v/>
      </c>
      <c r="M1945" t="inlineStr">
        <is>
          <t>Data R</t>
        </is>
      </c>
    </row>
    <row r="1946">
      <c r="A1946" t="inlineStr">
        <is>
          <t>Regional 2</t>
        </is>
      </c>
      <c r="B1946">
        <f>IF('Data R2'!C950="","",'Data R2'!B950)</f>
        <v/>
      </c>
      <c r="C1946">
        <f>IF('Data R2'!C950="","",'Data R2'!C950)</f>
        <v/>
      </c>
      <c r="D1946">
        <f>IF('Data R2'!C950="","",'Data R2'!D950)</f>
        <v/>
      </c>
      <c r="E1946">
        <f>IF('Data R2'!C950="","",'Data R2'!E950)</f>
        <v/>
      </c>
      <c r="F1946">
        <f>IF('Data R2'!C950="","",'Data R2'!F950)</f>
        <v/>
      </c>
      <c r="G1946">
        <f>IF('Data R2'!C950="","",'Data R2'!AD950)</f>
        <v/>
      </c>
      <c r="H1946">
        <f>IF('Data R2'!C950="","",'Data R2'!AC950)</f>
        <v/>
      </c>
      <c r="I1946">
        <f>IF('Data R2'!C950="","",COUNTIF('Data R2'!J950,"&gt;0")+COUNTIF('Data R2'!L950,"&gt;0")+COUNTIF('Data R2'!N950,"&gt;0")+COUNTIF('Data R2'!P950,"&gt;0")+COUNTIF('Data R2'!R950,"&gt;0")+COUNTIF('Data R2'!T950,"&gt;0")+COUNTIF('Data R2'!V950,"&gt;0")+COUNTIF('Data R2'!X950,"&gt;0"))</f>
        <v/>
      </c>
      <c r="J1946">
        <f>IF('Data R2'!C950="","",IF((COUNTIF('Data R2'!K950,"&gt;0")+COUNTIF('Data R2'!M950,"&gt;0")+COUNTIF('Data R2'!O950,"&gt;0")+COUNTIF('Data R2'!Q950,"&gt;0")+COUNTIF('Data R2'!S950,"&gt;0")+COUNTIF('Data R2'!U950,"&gt;0")+COUNTIF('Data R2'!W950,"&gt;0")+COUNTIF('Data R2'!Y950,"&gt;0"))&gt;0,1,0))</f>
        <v/>
      </c>
      <c r="M1946" t="inlineStr">
        <is>
          <t>Data R</t>
        </is>
      </c>
    </row>
    <row r="1947">
      <c r="A1947" t="inlineStr">
        <is>
          <t>Regional 2</t>
        </is>
      </c>
      <c r="B1947">
        <f>IF('Data R2'!C951="","",'Data R2'!B951)</f>
        <v/>
      </c>
      <c r="C1947">
        <f>IF('Data R2'!C951="","",'Data R2'!C951)</f>
        <v/>
      </c>
      <c r="D1947">
        <f>IF('Data R2'!C951="","",'Data R2'!D951)</f>
        <v/>
      </c>
      <c r="E1947">
        <f>IF('Data R2'!C951="","",'Data R2'!E951)</f>
        <v/>
      </c>
      <c r="F1947">
        <f>IF('Data R2'!C951="","",'Data R2'!F951)</f>
        <v/>
      </c>
      <c r="G1947">
        <f>IF('Data R2'!C951="","",'Data R2'!AD951)</f>
        <v/>
      </c>
      <c r="H1947">
        <f>IF('Data R2'!C951="","",'Data R2'!AC951)</f>
        <v/>
      </c>
      <c r="I1947">
        <f>IF('Data R2'!C951="","",COUNTIF('Data R2'!J951,"&gt;0")+COUNTIF('Data R2'!L951,"&gt;0")+COUNTIF('Data R2'!N951,"&gt;0")+COUNTIF('Data R2'!P951,"&gt;0")+COUNTIF('Data R2'!R951,"&gt;0")+COUNTIF('Data R2'!T951,"&gt;0")+COUNTIF('Data R2'!V951,"&gt;0")+COUNTIF('Data R2'!X951,"&gt;0"))</f>
        <v/>
      </c>
      <c r="J1947">
        <f>IF('Data R2'!C951="","",IF((COUNTIF('Data R2'!K951,"&gt;0")+COUNTIF('Data R2'!M951,"&gt;0")+COUNTIF('Data R2'!O951,"&gt;0")+COUNTIF('Data R2'!Q951,"&gt;0")+COUNTIF('Data R2'!S951,"&gt;0")+COUNTIF('Data R2'!U951,"&gt;0")+COUNTIF('Data R2'!W951,"&gt;0")+COUNTIF('Data R2'!Y951,"&gt;0"))&gt;0,1,0))</f>
        <v/>
      </c>
      <c r="M1947" t="inlineStr">
        <is>
          <t>Data R</t>
        </is>
      </c>
    </row>
    <row r="1948">
      <c r="A1948" t="inlineStr">
        <is>
          <t>Regional 2</t>
        </is>
      </c>
      <c r="B1948">
        <f>IF('Data R2'!C952="","",'Data R2'!B952)</f>
        <v/>
      </c>
      <c r="C1948">
        <f>IF('Data R2'!C952="","",'Data R2'!C952)</f>
        <v/>
      </c>
      <c r="D1948">
        <f>IF('Data R2'!C952="","",'Data R2'!D952)</f>
        <v/>
      </c>
      <c r="E1948">
        <f>IF('Data R2'!C952="","",'Data R2'!E952)</f>
        <v/>
      </c>
      <c r="F1948">
        <f>IF('Data R2'!C952="","",'Data R2'!F952)</f>
        <v/>
      </c>
      <c r="G1948">
        <f>IF('Data R2'!C952="","",'Data R2'!AD952)</f>
        <v/>
      </c>
      <c r="H1948">
        <f>IF('Data R2'!C952="","",'Data R2'!AC952)</f>
        <v/>
      </c>
      <c r="I1948">
        <f>IF('Data R2'!C952="","",COUNTIF('Data R2'!J952,"&gt;0")+COUNTIF('Data R2'!L952,"&gt;0")+COUNTIF('Data R2'!N952,"&gt;0")+COUNTIF('Data R2'!P952,"&gt;0")+COUNTIF('Data R2'!R952,"&gt;0")+COUNTIF('Data R2'!T952,"&gt;0")+COUNTIF('Data R2'!V952,"&gt;0")+COUNTIF('Data R2'!X952,"&gt;0"))</f>
        <v/>
      </c>
      <c r="J1948">
        <f>IF('Data R2'!C952="","",IF((COUNTIF('Data R2'!K952,"&gt;0")+COUNTIF('Data R2'!M952,"&gt;0")+COUNTIF('Data R2'!O952,"&gt;0")+COUNTIF('Data R2'!Q952,"&gt;0")+COUNTIF('Data R2'!S952,"&gt;0")+COUNTIF('Data R2'!U952,"&gt;0")+COUNTIF('Data R2'!W952,"&gt;0")+COUNTIF('Data R2'!Y952,"&gt;0"))&gt;0,1,0))</f>
        <v/>
      </c>
      <c r="M1948" t="inlineStr">
        <is>
          <t>Data R</t>
        </is>
      </c>
    </row>
    <row r="1949">
      <c r="A1949" t="inlineStr">
        <is>
          <t>Regional 2</t>
        </is>
      </c>
      <c r="B1949">
        <f>IF('Data R2'!C953="","",'Data R2'!B953)</f>
        <v/>
      </c>
      <c r="C1949">
        <f>IF('Data R2'!C953="","",'Data R2'!C953)</f>
        <v/>
      </c>
      <c r="D1949">
        <f>IF('Data R2'!C953="","",'Data R2'!D953)</f>
        <v/>
      </c>
      <c r="E1949">
        <f>IF('Data R2'!C953="","",'Data R2'!E953)</f>
        <v/>
      </c>
      <c r="F1949">
        <f>IF('Data R2'!C953="","",'Data R2'!F953)</f>
        <v/>
      </c>
      <c r="G1949">
        <f>IF('Data R2'!C953="","",'Data R2'!AD953)</f>
        <v/>
      </c>
      <c r="H1949">
        <f>IF('Data R2'!C953="","",'Data R2'!AC953)</f>
        <v/>
      </c>
      <c r="I1949">
        <f>IF('Data R2'!C953="","",COUNTIF('Data R2'!J953,"&gt;0")+COUNTIF('Data R2'!L953,"&gt;0")+COUNTIF('Data R2'!N953,"&gt;0")+COUNTIF('Data R2'!P953,"&gt;0")+COUNTIF('Data R2'!R953,"&gt;0")+COUNTIF('Data R2'!T953,"&gt;0")+COUNTIF('Data R2'!V953,"&gt;0")+COUNTIF('Data R2'!X953,"&gt;0"))</f>
        <v/>
      </c>
      <c r="J1949">
        <f>IF('Data R2'!C953="","",IF((COUNTIF('Data R2'!K953,"&gt;0")+COUNTIF('Data R2'!M953,"&gt;0")+COUNTIF('Data R2'!O953,"&gt;0")+COUNTIF('Data R2'!Q953,"&gt;0")+COUNTIF('Data R2'!S953,"&gt;0")+COUNTIF('Data R2'!U953,"&gt;0")+COUNTIF('Data R2'!W953,"&gt;0")+COUNTIF('Data R2'!Y953,"&gt;0"))&gt;0,1,0))</f>
        <v/>
      </c>
      <c r="M1949" t="inlineStr">
        <is>
          <t>Data R</t>
        </is>
      </c>
    </row>
    <row r="1950">
      <c r="A1950" t="inlineStr">
        <is>
          <t>Regional 2</t>
        </is>
      </c>
      <c r="B1950">
        <f>IF('Data R2'!C954="","",'Data R2'!B954)</f>
        <v/>
      </c>
      <c r="C1950">
        <f>IF('Data R2'!C954="","",'Data R2'!C954)</f>
        <v/>
      </c>
      <c r="D1950">
        <f>IF('Data R2'!C954="","",'Data R2'!D954)</f>
        <v/>
      </c>
      <c r="E1950">
        <f>IF('Data R2'!C954="","",'Data R2'!E954)</f>
        <v/>
      </c>
      <c r="F1950">
        <f>IF('Data R2'!C954="","",'Data R2'!F954)</f>
        <v/>
      </c>
      <c r="G1950">
        <f>IF('Data R2'!C954="","",'Data R2'!AD954)</f>
        <v/>
      </c>
      <c r="H1950">
        <f>IF('Data R2'!C954="","",'Data R2'!AC954)</f>
        <v/>
      </c>
      <c r="I1950">
        <f>IF('Data R2'!C954="","",COUNTIF('Data R2'!J954,"&gt;0")+COUNTIF('Data R2'!L954,"&gt;0")+COUNTIF('Data R2'!N954,"&gt;0")+COUNTIF('Data R2'!P954,"&gt;0")+COUNTIF('Data R2'!R954,"&gt;0")+COUNTIF('Data R2'!T954,"&gt;0")+COUNTIF('Data R2'!V954,"&gt;0")+COUNTIF('Data R2'!X954,"&gt;0"))</f>
        <v/>
      </c>
      <c r="J1950">
        <f>IF('Data R2'!C954="","",IF((COUNTIF('Data R2'!K954,"&gt;0")+COUNTIF('Data R2'!M954,"&gt;0")+COUNTIF('Data R2'!O954,"&gt;0")+COUNTIF('Data R2'!Q954,"&gt;0")+COUNTIF('Data R2'!S954,"&gt;0")+COUNTIF('Data R2'!U954,"&gt;0")+COUNTIF('Data R2'!W954,"&gt;0")+COUNTIF('Data R2'!Y954,"&gt;0"))&gt;0,1,0))</f>
        <v/>
      </c>
      <c r="M1950" t="inlineStr">
        <is>
          <t>Data R</t>
        </is>
      </c>
    </row>
    <row r="1951">
      <c r="A1951" t="inlineStr">
        <is>
          <t>Regional 2</t>
        </is>
      </c>
      <c r="B1951">
        <f>IF('Data R2'!C955="","",'Data R2'!B955)</f>
        <v/>
      </c>
      <c r="C1951">
        <f>IF('Data R2'!C955="","",'Data R2'!C955)</f>
        <v/>
      </c>
      <c r="D1951">
        <f>IF('Data R2'!C955="","",'Data R2'!D955)</f>
        <v/>
      </c>
      <c r="E1951">
        <f>IF('Data R2'!C955="","",'Data R2'!E955)</f>
        <v/>
      </c>
      <c r="F1951">
        <f>IF('Data R2'!C955="","",'Data R2'!F955)</f>
        <v/>
      </c>
      <c r="G1951">
        <f>IF('Data R2'!C955="","",'Data R2'!AD955)</f>
        <v/>
      </c>
      <c r="H1951">
        <f>IF('Data R2'!C955="","",'Data R2'!AC955)</f>
        <v/>
      </c>
      <c r="I1951">
        <f>IF('Data R2'!C955="","",COUNTIF('Data R2'!J955,"&gt;0")+COUNTIF('Data R2'!L955,"&gt;0")+COUNTIF('Data R2'!N955,"&gt;0")+COUNTIF('Data R2'!P955,"&gt;0")+COUNTIF('Data R2'!R955,"&gt;0")+COUNTIF('Data R2'!T955,"&gt;0")+COUNTIF('Data R2'!V955,"&gt;0")+COUNTIF('Data R2'!X955,"&gt;0"))</f>
        <v/>
      </c>
      <c r="J1951">
        <f>IF('Data R2'!C955="","",IF((COUNTIF('Data R2'!K955,"&gt;0")+COUNTIF('Data R2'!M955,"&gt;0")+COUNTIF('Data R2'!O955,"&gt;0")+COUNTIF('Data R2'!Q955,"&gt;0")+COUNTIF('Data R2'!S955,"&gt;0")+COUNTIF('Data R2'!U955,"&gt;0")+COUNTIF('Data R2'!W955,"&gt;0")+COUNTIF('Data R2'!Y955,"&gt;0"))&gt;0,1,0))</f>
        <v/>
      </c>
      <c r="M1951" t="inlineStr">
        <is>
          <t>Data R</t>
        </is>
      </c>
    </row>
    <row r="1952">
      <c r="A1952" t="inlineStr">
        <is>
          <t>Regional 2</t>
        </is>
      </c>
      <c r="B1952">
        <f>IF('Data R2'!C956="","",'Data R2'!B956)</f>
        <v/>
      </c>
      <c r="C1952">
        <f>IF('Data R2'!C956="","",'Data R2'!C956)</f>
        <v/>
      </c>
      <c r="D1952">
        <f>IF('Data R2'!C956="","",'Data R2'!D956)</f>
        <v/>
      </c>
      <c r="E1952">
        <f>IF('Data R2'!C956="","",'Data R2'!E956)</f>
        <v/>
      </c>
      <c r="F1952">
        <f>IF('Data R2'!C956="","",'Data R2'!F956)</f>
        <v/>
      </c>
      <c r="G1952">
        <f>IF('Data R2'!C956="","",'Data R2'!AD956)</f>
        <v/>
      </c>
      <c r="H1952">
        <f>IF('Data R2'!C956="","",'Data R2'!AC956)</f>
        <v/>
      </c>
      <c r="I1952">
        <f>IF('Data R2'!C956="","",COUNTIF('Data R2'!J956,"&gt;0")+COUNTIF('Data R2'!L956,"&gt;0")+COUNTIF('Data R2'!N956,"&gt;0")+COUNTIF('Data R2'!P956,"&gt;0")+COUNTIF('Data R2'!R956,"&gt;0")+COUNTIF('Data R2'!T956,"&gt;0")+COUNTIF('Data R2'!V956,"&gt;0")+COUNTIF('Data R2'!X956,"&gt;0"))</f>
        <v/>
      </c>
      <c r="J1952">
        <f>IF('Data R2'!C956="","",IF((COUNTIF('Data R2'!K956,"&gt;0")+COUNTIF('Data R2'!M956,"&gt;0")+COUNTIF('Data R2'!O956,"&gt;0")+COUNTIF('Data R2'!Q956,"&gt;0")+COUNTIF('Data R2'!S956,"&gt;0")+COUNTIF('Data R2'!U956,"&gt;0")+COUNTIF('Data R2'!W956,"&gt;0")+COUNTIF('Data R2'!Y956,"&gt;0"))&gt;0,1,0))</f>
        <v/>
      </c>
      <c r="M1952" t="inlineStr">
        <is>
          <t>Data R</t>
        </is>
      </c>
    </row>
    <row r="1953">
      <c r="A1953" t="inlineStr">
        <is>
          <t>Regional 2</t>
        </is>
      </c>
      <c r="B1953">
        <f>IF('Data R2'!C957="","",'Data R2'!B957)</f>
        <v/>
      </c>
      <c r="C1953">
        <f>IF('Data R2'!C957="","",'Data R2'!C957)</f>
        <v/>
      </c>
      <c r="D1953">
        <f>IF('Data R2'!C957="","",'Data R2'!D957)</f>
        <v/>
      </c>
      <c r="E1953">
        <f>IF('Data R2'!C957="","",'Data R2'!E957)</f>
        <v/>
      </c>
      <c r="F1953">
        <f>IF('Data R2'!C957="","",'Data R2'!F957)</f>
        <v/>
      </c>
      <c r="G1953">
        <f>IF('Data R2'!C957="","",'Data R2'!AD957)</f>
        <v/>
      </c>
      <c r="H1953">
        <f>IF('Data R2'!C957="","",'Data R2'!AC957)</f>
        <v/>
      </c>
      <c r="I1953">
        <f>IF('Data R2'!C957="","",COUNTIF('Data R2'!J957,"&gt;0")+COUNTIF('Data R2'!L957,"&gt;0")+COUNTIF('Data R2'!N957,"&gt;0")+COUNTIF('Data R2'!P957,"&gt;0")+COUNTIF('Data R2'!R957,"&gt;0")+COUNTIF('Data R2'!T957,"&gt;0")+COUNTIF('Data R2'!V957,"&gt;0")+COUNTIF('Data R2'!X957,"&gt;0"))</f>
        <v/>
      </c>
      <c r="J1953">
        <f>IF('Data R2'!C957="","",IF((COUNTIF('Data R2'!K957,"&gt;0")+COUNTIF('Data R2'!M957,"&gt;0")+COUNTIF('Data R2'!O957,"&gt;0")+COUNTIF('Data R2'!Q957,"&gt;0")+COUNTIF('Data R2'!S957,"&gt;0")+COUNTIF('Data R2'!U957,"&gt;0")+COUNTIF('Data R2'!W957,"&gt;0")+COUNTIF('Data R2'!Y957,"&gt;0"))&gt;0,1,0))</f>
        <v/>
      </c>
      <c r="M1953" t="inlineStr">
        <is>
          <t>Data R</t>
        </is>
      </c>
    </row>
    <row r="1954">
      <c r="A1954" t="inlineStr">
        <is>
          <t>Regional 2</t>
        </is>
      </c>
      <c r="B1954">
        <f>IF('Data R2'!C958="","",'Data R2'!B958)</f>
        <v/>
      </c>
      <c r="C1954">
        <f>IF('Data R2'!C958="","",'Data R2'!C958)</f>
        <v/>
      </c>
      <c r="D1954">
        <f>IF('Data R2'!C958="","",'Data R2'!D958)</f>
        <v/>
      </c>
      <c r="E1954">
        <f>IF('Data R2'!C958="","",'Data R2'!E958)</f>
        <v/>
      </c>
      <c r="F1954">
        <f>IF('Data R2'!C958="","",'Data R2'!F958)</f>
        <v/>
      </c>
      <c r="G1954">
        <f>IF('Data R2'!C958="","",'Data R2'!AD958)</f>
        <v/>
      </c>
      <c r="H1954">
        <f>IF('Data R2'!C958="","",'Data R2'!AC958)</f>
        <v/>
      </c>
      <c r="I1954">
        <f>IF('Data R2'!C958="","",COUNTIF('Data R2'!J958,"&gt;0")+COUNTIF('Data R2'!L958,"&gt;0")+COUNTIF('Data R2'!N958,"&gt;0")+COUNTIF('Data R2'!P958,"&gt;0")+COUNTIF('Data R2'!R958,"&gt;0")+COUNTIF('Data R2'!T958,"&gt;0")+COUNTIF('Data R2'!V958,"&gt;0")+COUNTIF('Data R2'!X958,"&gt;0"))</f>
        <v/>
      </c>
      <c r="J1954">
        <f>IF('Data R2'!C958="","",IF((COUNTIF('Data R2'!K958,"&gt;0")+COUNTIF('Data R2'!M958,"&gt;0")+COUNTIF('Data R2'!O958,"&gt;0")+COUNTIF('Data R2'!Q958,"&gt;0")+COUNTIF('Data R2'!S958,"&gt;0")+COUNTIF('Data R2'!U958,"&gt;0")+COUNTIF('Data R2'!W958,"&gt;0")+COUNTIF('Data R2'!Y958,"&gt;0"))&gt;0,1,0))</f>
        <v/>
      </c>
      <c r="M1954" t="inlineStr">
        <is>
          <t>Data R</t>
        </is>
      </c>
    </row>
    <row r="1955">
      <c r="A1955" t="inlineStr">
        <is>
          <t>Regional 2</t>
        </is>
      </c>
      <c r="B1955">
        <f>IF('Data R2'!C959="","",'Data R2'!B959)</f>
        <v/>
      </c>
      <c r="C1955">
        <f>IF('Data R2'!C959="","",'Data R2'!C959)</f>
        <v/>
      </c>
      <c r="D1955">
        <f>IF('Data R2'!C959="","",'Data R2'!D959)</f>
        <v/>
      </c>
      <c r="E1955">
        <f>IF('Data R2'!C959="","",'Data R2'!E959)</f>
        <v/>
      </c>
      <c r="F1955">
        <f>IF('Data R2'!C959="","",'Data R2'!F959)</f>
        <v/>
      </c>
      <c r="G1955">
        <f>IF('Data R2'!C959="","",'Data R2'!AD959)</f>
        <v/>
      </c>
      <c r="H1955">
        <f>IF('Data R2'!C959="","",'Data R2'!AC959)</f>
        <v/>
      </c>
      <c r="I1955">
        <f>IF('Data R2'!C959="","",COUNTIF('Data R2'!J959,"&gt;0")+COUNTIF('Data R2'!L959,"&gt;0")+COUNTIF('Data R2'!N959,"&gt;0")+COUNTIF('Data R2'!P959,"&gt;0")+COUNTIF('Data R2'!R959,"&gt;0")+COUNTIF('Data R2'!T959,"&gt;0")+COUNTIF('Data R2'!V959,"&gt;0")+COUNTIF('Data R2'!X959,"&gt;0"))</f>
        <v/>
      </c>
      <c r="J1955">
        <f>IF('Data R2'!C959="","",IF((COUNTIF('Data R2'!K959,"&gt;0")+COUNTIF('Data R2'!M959,"&gt;0")+COUNTIF('Data R2'!O959,"&gt;0")+COUNTIF('Data R2'!Q959,"&gt;0")+COUNTIF('Data R2'!S959,"&gt;0")+COUNTIF('Data R2'!U959,"&gt;0")+COUNTIF('Data R2'!W959,"&gt;0")+COUNTIF('Data R2'!Y959,"&gt;0"))&gt;0,1,0))</f>
        <v/>
      </c>
      <c r="M1955" t="inlineStr">
        <is>
          <t>Data R</t>
        </is>
      </c>
    </row>
    <row r="1956">
      <c r="A1956" t="inlineStr">
        <is>
          <t>Regional 2</t>
        </is>
      </c>
      <c r="B1956">
        <f>IF('Data R2'!C960="","",'Data R2'!B960)</f>
        <v/>
      </c>
      <c r="C1956">
        <f>IF('Data R2'!C960="","",'Data R2'!C960)</f>
        <v/>
      </c>
      <c r="D1956">
        <f>IF('Data R2'!C960="","",'Data R2'!D960)</f>
        <v/>
      </c>
      <c r="E1956">
        <f>IF('Data R2'!C960="","",'Data R2'!E960)</f>
        <v/>
      </c>
      <c r="F1956">
        <f>IF('Data R2'!C960="","",'Data R2'!F960)</f>
        <v/>
      </c>
      <c r="G1956">
        <f>IF('Data R2'!C960="","",'Data R2'!AD960)</f>
        <v/>
      </c>
      <c r="H1956">
        <f>IF('Data R2'!C960="","",'Data R2'!AC960)</f>
        <v/>
      </c>
      <c r="I1956">
        <f>IF('Data R2'!C960="","",COUNTIF('Data R2'!J960,"&gt;0")+COUNTIF('Data R2'!L960,"&gt;0")+COUNTIF('Data R2'!N960,"&gt;0")+COUNTIF('Data R2'!P960,"&gt;0")+COUNTIF('Data R2'!R960,"&gt;0")+COUNTIF('Data R2'!T960,"&gt;0")+COUNTIF('Data R2'!V960,"&gt;0")+COUNTIF('Data R2'!X960,"&gt;0"))</f>
        <v/>
      </c>
      <c r="J1956">
        <f>IF('Data R2'!C960="","",IF((COUNTIF('Data R2'!K960,"&gt;0")+COUNTIF('Data R2'!M960,"&gt;0")+COUNTIF('Data R2'!O960,"&gt;0")+COUNTIF('Data R2'!Q960,"&gt;0")+COUNTIF('Data R2'!S960,"&gt;0")+COUNTIF('Data R2'!U960,"&gt;0")+COUNTIF('Data R2'!W960,"&gt;0")+COUNTIF('Data R2'!Y960,"&gt;0"))&gt;0,1,0))</f>
        <v/>
      </c>
      <c r="M1956" t="inlineStr">
        <is>
          <t>Data R</t>
        </is>
      </c>
    </row>
    <row r="1957">
      <c r="A1957" t="inlineStr">
        <is>
          <t>Regional 2</t>
        </is>
      </c>
      <c r="B1957">
        <f>IF('Data R2'!C961="","",'Data R2'!B961)</f>
        <v/>
      </c>
      <c r="C1957">
        <f>IF('Data R2'!C961="","",'Data R2'!C961)</f>
        <v/>
      </c>
      <c r="D1957">
        <f>IF('Data R2'!C961="","",'Data R2'!D961)</f>
        <v/>
      </c>
      <c r="E1957">
        <f>IF('Data R2'!C961="","",'Data R2'!E961)</f>
        <v/>
      </c>
      <c r="F1957">
        <f>IF('Data R2'!C961="","",'Data R2'!F961)</f>
        <v/>
      </c>
      <c r="G1957">
        <f>IF('Data R2'!C961="","",'Data R2'!AD961)</f>
        <v/>
      </c>
      <c r="H1957">
        <f>IF('Data R2'!C961="","",'Data R2'!AC961)</f>
        <v/>
      </c>
      <c r="I1957">
        <f>IF('Data R2'!C961="","",COUNTIF('Data R2'!J961,"&gt;0")+COUNTIF('Data R2'!L961,"&gt;0")+COUNTIF('Data R2'!N961,"&gt;0")+COUNTIF('Data R2'!P961,"&gt;0")+COUNTIF('Data R2'!R961,"&gt;0")+COUNTIF('Data R2'!T961,"&gt;0")+COUNTIF('Data R2'!V961,"&gt;0")+COUNTIF('Data R2'!X961,"&gt;0"))</f>
        <v/>
      </c>
      <c r="J1957">
        <f>IF('Data R2'!C961="","",IF((COUNTIF('Data R2'!K961,"&gt;0")+COUNTIF('Data R2'!M961,"&gt;0")+COUNTIF('Data R2'!O961,"&gt;0")+COUNTIF('Data R2'!Q961,"&gt;0")+COUNTIF('Data R2'!S961,"&gt;0")+COUNTIF('Data R2'!U961,"&gt;0")+COUNTIF('Data R2'!W961,"&gt;0")+COUNTIF('Data R2'!Y961,"&gt;0"))&gt;0,1,0))</f>
        <v/>
      </c>
      <c r="M1957" t="inlineStr">
        <is>
          <t>Data R</t>
        </is>
      </c>
    </row>
    <row r="1958">
      <c r="A1958" t="inlineStr">
        <is>
          <t>Regional 2</t>
        </is>
      </c>
      <c r="B1958">
        <f>IF('Data R2'!C962="","",'Data R2'!B962)</f>
        <v/>
      </c>
      <c r="C1958">
        <f>IF('Data R2'!C962="","",'Data R2'!C962)</f>
        <v/>
      </c>
      <c r="D1958">
        <f>IF('Data R2'!C962="","",'Data R2'!D962)</f>
        <v/>
      </c>
      <c r="E1958">
        <f>IF('Data R2'!C962="","",'Data R2'!E962)</f>
        <v/>
      </c>
      <c r="F1958">
        <f>IF('Data R2'!C962="","",'Data R2'!F962)</f>
        <v/>
      </c>
      <c r="G1958">
        <f>IF('Data R2'!C962="","",'Data R2'!AD962)</f>
        <v/>
      </c>
      <c r="H1958">
        <f>IF('Data R2'!C962="","",'Data R2'!AC962)</f>
        <v/>
      </c>
      <c r="I1958">
        <f>IF('Data R2'!C962="","",COUNTIF('Data R2'!J962,"&gt;0")+COUNTIF('Data R2'!L962,"&gt;0")+COUNTIF('Data R2'!N962,"&gt;0")+COUNTIF('Data R2'!P962,"&gt;0")+COUNTIF('Data R2'!R962,"&gt;0")+COUNTIF('Data R2'!T962,"&gt;0")+COUNTIF('Data R2'!V962,"&gt;0")+COUNTIF('Data R2'!X962,"&gt;0"))</f>
        <v/>
      </c>
      <c r="J1958">
        <f>IF('Data R2'!C962="","",IF((COUNTIF('Data R2'!K962,"&gt;0")+COUNTIF('Data R2'!M962,"&gt;0")+COUNTIF('Data R2'!O962,"&gt;0")+COUNTIF('Data R2'!Q962,"&gt;0")+COUNTIF('Data R2'!S962,"&gt;0")+COUNTIF('Data R2'!U962,"&gt;0")+COUNTIF('Data R2'!W962,"&gt;0")+COUNTIF('Data R2'!Y962,"&gt;0"))&gt;0,1,0))</f>
        <v/>
      </c>
      <c r="M1958" t="inlineStr">
        <is>
          <t>Data R</t>
        </is>
      </c>
    </row>
    <row r="1959">
      <c r="A1959" t="inlineStr">
        <is>
          <t>Regional 2</t>
        </is>
      </c>
      <c r="B1959">
        <f>IF('Data R2'!C963="","",'Data R2'!B963)</f>
        <v/>
      </c>
      <c r="C1959">
        <f>IF('Data R2'!C963="","",'Data R2'!C963)</f>
        <v/>
      </c>
      <c r="D1959">
        <f>IF('Data R2'!C963="","",'Data R2'!D963)</f>
        <v/>
      </c>
      <c r="E1959">
        <f>IF('Data R2'!C963="","",'Data R2'!E963)</f>
        <v/>
      </c>
      <c r="F1959">
        <f>IF('Data R2'!C963="","",'Data R2'!F963)</f>
        <v/>
      </c>
      <c r="G1959">
        <f>IF('Data R2'!C963="","",'Data R2'!AD963)</f>
        <v/>
      </c>
      <c r="H1959">
        <f>IF('Data R2'!C963="","",'Data R2'!AC963)</f>
        <v/>
      </c>
      <c r="I1959">
        <f>IF('Data R2'!C963="","",COUNTIF('Data R2'!J963,"&gt;0")+COUNTIF('Data R2'!L963,"&gt;0")+COUNTIF('Data R2'!N963,"&gt;0")+COUNTIF('Data R2'!P963,"&gt;0")+COUNTIF('Data R2'!R963,"&gt;0")+COUNTIF('Data R2'!T963,"&gt;0")+COUNTIF('Data R2'!V963,"&gt;0")+COUNTIF('Data R2'!X963,"&gt;0"))</f>
        <v/>
      </c>
      <c r="J1959">
        <f>IF('Data R2'!C963="","",IF((COUNTIF('Data R2'!K963,"&gt;0")+COUNTIF('Data R2'!M963,"&gt;0")+COUNTIF('Data R2'!O963,"&gt;0")+COUNTIF('Data R2'!Q963,"&gt;0")+COUNTIF('Data R2'!S963,"&gt;0")+COUNTIF('Data R2'!U963,"&gt;0")+COUNTIF('Data R2'!W963,"&gt;0")+COUNTIF('Data R2'!Y963,"&gt;0"))&gt;0,1,0))</f>
        <v/>
      </c>
      <c r="M1959" t="inlineStr">
        <is>
          <t>Data R</t>
        </is>
      </c>
    </row>
    <row r="1960">
      <c r="A1960" t="inlineStr">
        <is>
          <t>Regional 2</t>
        </is>
      </c>
      <c r="B1960">
        <f>IF('Data R2'!C964="","",'Data R2'!B964)</f>
        <v/>
      </c>
      <c r="C1960">
        <f>IF('Data R2'!C964="","",'Data R2'!C964)</f>
        <v/>
      </c>
      <c r="D1960">
        <f>IF('Data R2'!C964="","",'Data R2'!D964)</f>
        <v/>
      </c>
      <c r="E1960">
        <f>IF('Data R2'!C964="","",'Data R2'!E964)</f>
        <v/>
      </c>
      <c r="F1960">
        <f>IF('Data R2'!C964="","",'Data R2'!F964)</f>
        <v/>
      </c>
      <c r="G1960">
        <f>IF('Data R2'!C964="","",'Data R2'!AD964)</f>
        <v/>
      </c>
      <c r="H1960">
        <f>IF('Data R2'!C964="","",'Data R2'!AC964)</f>
        <v/>
      </c>
      <c r="I1960">
        <f>IF('Data R2'!C964="","",COUNTIF('Data R2'!J964,"&gt;0")+COUNTIF('Data R2'!L964,"&gt;0")+COUNTIF('Data R2'!N964,"&gt;0")+COUNTIF('Data R2'!P964,"&gt;0")+COUNTIF('Data R2'!R964,"&gt;0")+COUNTIF('Data R2'!T964,"&gt;0")+COUNTIF('Data R2'!V964,"&gt;0")+COUNTIF('Data R2'!X964,"&gt;0"))</f>
        <v/>
      </c>
      <c r="J1960">
        <f>IF('Data R2'!C964="","",IF((COUNTIF('Data R2'!K964,"&gt;0")+COUNTIF('Data R2'!M964,"&gt;0")+COUNTIF('Data R2'!O964,"&gt;0")+COUNTIF('Data R2'!Q964,"&gt;0")+COUNTIF('Data R2'!S964,"&gt;0")+COUNTIF('Data R2'!U964,"&gt;0")+COUNTIF('Data R2'!W964,"&gt;0")+COUNTIF('Data R2'!Y964,"&gt;0"))&gt;0,1,0))</f>
        <v/>
      </c>
      <c r="M1960" t="inlineStr">
        <is>
          <t>Data R</t>
        </is>
      </c>
    </row>
    <row r="1961">
      <c r="A1961" t="inlineStr">
        <is>
          <t>Regional 2</t>
        </is>
      </c>
      <c r="B1961">
        <f>IF('Data R2'!C965="","",'Data R2'!B965)</f>
        <v/>
      </c>
      <c r="C1961">
        <f>IF('Data R2'!C965="","",'Data R2'!C965)</f>
        <v/>
      </c>
      <c r="D1961">
        <f>IF('Data R2'!C965="","",'Data R2'!D965)</f>
        <v/>
      </c>
      <c r="E1961">
        <f>IF('Data R2'!C965="","",'Data R2'!E965)</f>
        <v/>
      </c>
      <c r="F1961">
        <f>IF('Data R2'!C965="","",'Data R2'!F965)</f>
        <v/>
      </c>
      <c r="G1961">
        <f>IF('Data R2'!C965="","",'Data R2'!AD965)</f>
        <v/>
      </c>
      <c r="H1961">
        <f>IF('Data R2'!C965="","",'Data R2'!AC965)</f>
        <v/>
      </c>
      <c r="I1961">
        <f>IF('Data R2'!C965="","",COUNTIF('Data R2'!J965,"&gt;0")+COUNTIF('Data R2'!L965,"&gt;0")+COUNTIF('Data R2'!N965,"&gt;0")+COUNTIF('Data R2'!P965,"&gt;0")+COUNTIF('Data R2'!R965,"&gt;0")+COUNTIF('Data R2'!T965,"&gt;0")+COUNTIF('Data R2'!V965,"&gt;0")+COUNTIF('Data R2'!X965,"&gt;0"))</f>
        <v/>
      </c>
      <c r="J1961">
        <f>IF('Data R2'!C965="","",IF((COUNTIF('Data R2'!K965,"&gt;0")+COUNTIF('Data R2'!M965,"&gt;0")+COUNTIF('Data R2'!O965,"&gt;0")+COUNTIF('Data R2'!Q965,"&gt;0")+COUNTIF('Data R2'!S965,"&gt;0")+COUNTIF('Data R2'!U965,"&gt;0")+COUNTIF('Data R2'!W965,"&gt;0")+COUNTIF('Data R2'!Y965,"&gt;0"))&gt;0,1,0))</f>
        <v/>
      </c>
      <c r="M1961" t="inlineStr">
        <is>
          <t>Data R</t>
        </is>
      </c>
    </row>
    <row r="1962">
      <c r="A1962" t="inlineStr">
        <is>
          <t>Regional 2</t>
        </is>
      </c>
      <c r="B1962">
        <f>IF('Data R2'!C966="","",'Data R2'!B966)</f>
        <v/>
      </c>
      <c r="C1962">
        <f>IF('Data R2'!C966="","",'Data R2'!C966)</f>
        <v/>
      </c>
      <c r="D1962">
        <f>IF('Data R2'!C966="","",'Data R2'!D966)</f>
        <v/>
      </c>
      <c r="E1962">
        <f>IF('Data R2'!C966="","",'Data R2'!E966)</f>
        <v/>
      </c>
      <c r="F1962">
        <f>IF('Data R2'!C966="","",'Data R2'!F966)</f>
        <v/>
      </c>
      <c r="G1962">
        <f>IF('Data R2'!C966="","",'Data R2'!AD966)</f>
        <v/>
      </c>
      <c r="H1962">
        <f>IF('Data R2'!C966="","",'Data R2'!AC966)</f>
        <v/>
      </c>
      <c r="I1962">
        <f>IF('Data R2'!C966="","",COUNTIF('Data R2'!J966,"&gt;0")+COUNTIF('Data R2'!L966,"&gt;0")+COUNTIF('Data R2'!N966,"&gt;0")+COUNTIF('Data R2'!P966,"&gt;0")+COUNTIF('Data R2'!R966,"&gt;0")+COUNTIF('Data R2'!T966,"&gt;0")+COUNTIF('Data R2'!V966,"&gt;0")+COUNTIF('Data R2'!X966,"&gt;0"))</f>
        <v/>
      </c>
      <c r="J1962">
        <f>IF('Data R2'!C966="","",IF((COUNTIF('Data R2'!K966,"&gt;0")+COUNTIF('Data R2'!M966,"&gt;0")+COUNTIF('Data R2'!O966,"&gt;0")+COUNTIF('Data R2'!Q966,"&gt;0")+COUNTIF('Data R2'!S966,"&gt;0")+COUNTIF('Data R2'!U966,"&gt;0")+COUNTIF('Data R2'!W966,"&gt;0")+COUNTIF('Data R2'!Y966,"&gt;0"))&gt;0,1,0))</f>
        <v/>
      </c>
      <c r="M1962" t="inlineStr">
        <is>
          <t>Data R</t>
        </is>
      </c>
    </row>
    <row r="1963">
      <c r="A1963" t="inlineStr">
        <is>
          <t>Regional 2</t>
        </is>
      </c>
      <c r="B1963">
        <f>IF('Data R2'!C967="","",'Data R2'!B967)</f>
        <v/>
      </c>
      <c r="C1963">
        <f>IF('Data R2'!C967="","",'Data R2'!C967)</f>
        <v/>
      </c>
      <c r="D1963">
        <f>IF('Data R2'!C967="","",'Data R2'!D967)</f>
        <v/>
      </c>
      <c r="E1963">
        <f>IF('Data R2'!C967="","",'Data R2'!E967)</f>
        <v/>
      </c>
      <c r="F1963">
        <f>IF('Data R2'!C967="","",'Data R2'!F967)</f>
        <v/>
      </c>
      <c r="G1963">
        <f>IF('Data R2'!C967="","",'Data R2'!AD967)</f>
        <v/>
      </c>
      <c r="H1963">
        <f>IF('Data R2'!C967="","",'Data R2'!AC967)</f>
        <v/>
      </c>
      <c r="I1963">
        <f>IF('Data R2'!C967="","",COUNTIF('Data R2'!J967,"&gt;0")+COUNTIF('Data R2'!L967,"&gt;0")+COUNTIF('Data R2'!N967,"&gt;0")+COUNTIF('Data R2'!P967,"&gt;0")+COUNTIF('Data R2'!R967,"&gt;0")+COUNTIF('Data R2'!T967,"&gt;0")+COUNTIF('Data R2'!V967,"&gt;0")+COUNTIF('Data R2'!X967,"&gt;0"))</f>
        <v/>
      </c>
      <c r="J1963">
        <f>IF('Data R2'!C967="","",IF((COUNTIF('Data R2'!K967,"&gt;0")+COUNTIF('Data R2'!M967,"&gt;0")+COUNTIF('Data R2'!O967,"&gt;0")+COUNTIF('Data R2'!Q967,"&gt;0")+COUNTIF('Data R2'!S967,"&gt;0")+COUNTIF('Data R2'!U967,"&gt;0")+COUNTIF('Data R2'!W967,"&gt;0")+COUNTIF('Data R2'!Y967,"&gt;0"))&gt;0,1,0))</f>
        <v/>
      </c>
      <c r="M1963" t="inlineStr">
        <is>
          <t>Data R</t>
        </is>
      </c>
    </row>
    <row r="1964">
      <c r="A1964" t="inlineStr">
        <is>
          <t>Regional 2</t>
        </is>
      </c>
      <c r="B1964">
        <f>IF('Data R2'!C968="","",'Data R2'!B968)</f>
        <v/>
      </c>
      <c r="C1964">
        <f>IF('Data R2'!C968="","",'Data R2'!C968)</f>
        <v/>
      </c>
      <c r="D1964">
        <f>IF('Data R2'!C968="","",'Data R2'!D968)</f>
        <v/>
      </c>
      <c r="E1964">
        <f>IF('Data R2'!C968="","",'Data R2'!E968)</f>
        <v/>
      </c>
      <c r="F1964">
        <f>IF('Data R2'!C968="","",'Data R2'!F968)</f>
        <v/>
      </c>
      <c r="G1964">
        <f>IF('Data R2'!C968="","",'Data R2'!AD968)</f>
        <v/>
      </c>
      <c r="H1964">
        <f>IF('Data R2'!C968="","",'Data R2'!AC968)</f>
        <v/>
      </c>
      <c r="I1964">
        <f>IF('Data R2'!C968="","",COUNTIF('Data R2'!J968,"&gt;0")+COUNTIF('Data R2'!L968,"&gt;0")+COUNTIF('Data R2'!N968,"&gt;0")+COUNTIF('Data R2'!P968,"&gt;0")+COUNTIF('Data R2'!R968,"&gt;0")+COUNTIF('Data R2'!T968,"&gt;0")+COUNTIF('Data R2'!V968,"&gt;0")+COUNTIF('Data R2'!X968,"&gt;0"))</f>
        <v/>
      </c>
      <c r="J1964">
        <f>IF('Data R2'!C968="","",IF((COUNTIF('Data R2'!K968,"&gt;0")+COUNTIF('Data R2'!M968,"&gt;0")+COUNTIF('Data R2'!O968,"&gt;0")+COUNTIF('Data R2'!Q968,"&gt;0")+COUNTIF('Data R2'!S968,"&gt;0")+COUNTIF('Data R2'!U968,"&gt;0")+COUNTIF('Data R2'!W968,"&gt;0")+COUNTIF('Data R2'!Y968,"&gt;0"))&gt;0,1,0))</f>
        <v/>
      </c>
      <c r="M1964" t="inlineStr">
        <is>
          <t>Data R</t>
        </is>
      </c>
    </row>
    <row r="1965">
      <c r="A1965" t="inlineStr">
        <is>
          <t>Regional 2</t>
        </is>
      </c>
      <c r="B1965">
        <f>IF('Data R2'!C969="","",'Data R2'!B969)</f>
        <v/>
      </c>
      <c r="C1965">
        <f>IF('Data R2'!C969="","",'Data R2'!C969)</f>
        <v/>
      </c>
      <c r="D1965">
        <f>IF('Data R2'!C969="","",'Data R2'!D969)</f>
        <v/>
      </c>
      <c r="E1965">
        <f>IF('Data R2'!C969="","",'Data R2'!E969)</f>
        <v/>
      </c>
      <c r="F1965">
        <f>IF('Data R2'!C969="","",'Data R2'!F969)</f>
        <v/>
      </c>
      <c r="G1965">
        <f>IF('Data R2'!C969="","",'Data R2'!AD969)</f>
        <v/>
      </c>
      <c r="H1965">
        <f>IF('Data R2'!C969="","",'Data R2'!AC969)</f>
        <v/>
      </c>
      <c r="I1965">
        <f>IF('Data R2'!C969="","",COUNTIF('Data R2'!J969,"&gt;0")+COUNTIF('Data R2'!L969,"&gt;0")+COUNTIF('Data R2'!N969,"&gt;0")+COUNTIF('Data R2'!P969,"&gt;0")+COUNTIF('Data R2'!R969,"&gt;0")+COUNTIF('Data R2'!T969,"&gt;0")+COUNTIF('Data R2'!V969,"&gt;0")+COUNTIF('Data R2'!X969,"&gt;0"))</f>
        <v/>
      </c>
      <c r="J1965">
        <f>IF('Data R2'!C969="","",IF((COUNTIF('Data R2'!K969,"&gt;0")+COUNTIF('Data R2'!M969,"&gt;0")+COUNTIF('Data R2'!O969,"&gt;0")+COUNTIF('Data R2'!Q969,"&gt;0")+COUNTIF('Data R2'!S969,"&gt;0")+COUNTIF('Data R2'!U969,"&gt;0")+COUNTIF('Data R2'!W969,"&gt;0")+COUNTIF('Data R2'!Y969,"&gt;0"))&gt;0,1,0))</f>
        <v/>
      </c>
      <c r="M1965" t="inlineStr">
        <is>
          <t>Data R</t>
        </is>
      </c>
    </row>
    <row r="1966">
      <c r="A1966" t="inlineStr">
        <is>
          <t>Regional 2</t>
        </is>
      </c>
      <c r="B1966">
        <f>IF('Data R2'!C970="","",'Data R2'!B970)</f>
        <v/>
      </c>
      <c r="C1966">
        <f>IF('Data R2'!C970="","",'Data R2'!C970)</f>
        <v/>
      </c>
      <c r="D1966">
        <f>IF('Data R2'!C970="","",'Data R2'!D970)</f>
        <v/>
      </c>
      <c r="E1966">
        <f>IF('Data R2'!C970="","",'Data R2'!E970)</f>
        <v/>
      </c>
      <c r="F1966">
        <f>IF('Data R2'!C970="","",'Data R2'!F970)</f>
        <v/>
      </c>
      <c r="G1966">
        <f>IF('Data R2'!C970="","",'Data R2'!AD970)</f>
        <v/>
      </c>
      <c r="H1966">
        <f>IF('Data R2'!C970="","",'Data R2'!AC970)</f>
        <v/>
      </c>
      <c r="I1966">
        <f>IF('Data R2'!C970="","",COUNTIF('Data R2'!J970,"&gt;0")+COUNTIF('Data R2'!L970,"&gt;0")+COUNTIF('Data R2'!N970,"&gt;0")+COUNTIF('Data R2'!P970,"&gt;0")+COUNTIF('Data R2'!R970,"&gt;0")+COUNTIF('Data R2'!T970,"&gt;0")+COUNTIF('Data R2'!V970,"&gt;0")+COUNTIF('Data R2'!X970,"&gt;0"))</f>
        <v/>
      </c>
      <c r="J1966">
        <f>IF('Data R2'!C970="","",IF((COUNTIF('Data R2'!K970,"&gt;0")+COUNTIF('Data R2'!M970,"&gt;0")+COUNTIF('Data R2'!O970,"&gt;0")+COUNTIF('Data R2'!Q970,"&gt;0")+COUNTIF('Data R2'!S970,"&gt;0")+COUNTIF('Data R2'!U970,"&gt;0")+COUNTIF('Data R2'!W970,"&gt;0")+COUNTIF('Data R2'!Y970,"&gt;0"))&gt;0,1,0))</f>
        <v/>
      </c>
      <c r="M1966" t="inlineStr">
        <is>
          <t>Data R</t>
        </is>
      </c>
    </row>
    <row r="1967">
      <c r="A1967" t="inlineStr">
        <is>
          <t>Regional 2</t>
        </is>
      </c>
      <c r="B1967">
        <f>IF('Data R2'!C971="","",'Data R2'!B971)</f>
        <v/>
      </c>
      <c r="C1967">
        <f>IF('Data R2'!C971="","",'Data R2'!C971)</f>
        <v/>
      </c>
      <c r="D1967">
        <f>IF('Data R2'!C971="","",'Data R2'!D971)</f>
        <v/>
      </c>
      <c r="E1967">
        <f>IF('Data R2'!C971="","",'Data R2'!E971)</f>
        <v/>
      </c>
      <c r="F1967">
        <f>IF('Data R2'!C971="","",'Data R2'!F971)</f>
        <v/>
      </c>
      <c r="G1967">
        <f>IF('Data R2'!C971="","",'Data R2'!AD971)</f>
        <v/>
      </c>
      <c r="H1967">
        <f>IF('Data R2'!C971="","",'Data R2'!AC971)</f>
        <v/>
      </c>
      <c r="I1967">
        <f>IF('Data R2'!C971="","",COUNTIF('Data R2'!J971,"&gt;0")+COUNTIF('Data R2'!L971,"&gt;0")+COUNTIF('Data R2'!N971,"&gt;0")+COUNTIF('Data R2'!P971,"&gt;0")+COUNTIF('Data R2'!R971,"&gt;0")+COUNTIF('Data R2'!T971,"&gt;0")+COUNTIF('Data R2'!V971,"&gt;0")+COUNTIF('Data R2'!X971,"&gt;0"))</f>
        <v/>
      </c>
      <c r="J1967">
        <f>IF('Data R2'!C971="","",IF((COUNTIF('Data R2'!K971,"&gt;0")+COUNTIF('Data R2'!M971,"&gt;0")+COUNTIF('Data R2'!O971,"&gt;0")+COUNTIF('Data R2'!Q971,"&gt;0")+COUNTIF('Data R2'!S971,"&gt;0")+COUNTIF('Data R2'!U971,"&gt;0")+COUNTIF('Data R2'!W971,"&gt;0")+COUNTIF('Data R2'!Y971,"&gt;0"))&gt;0,1,0))</f>
        <v/>
      </c>
      <c r="M1967" t="inlineStr">
        <is>
          <t>Data R</t>
        </is>
      </c>
    </row>
    <row r="1968">
      <c r="A1968" t="inlineStr">
        <is>
          <t>Regional 2</t>
        </is>
      </c>
      <c r="B1968">
        <f>IF('Data R2'!C972="","",'Data R2'!B972)</f>
        <v/>
      </c>
      <c r="C1968">
        <f>IF('Data R2'!C972="","",'Data R2'!C972)</f>
        <v/>
      </c>
      <c r="D1968">
        <f>IF('Data R2'!C972="","",'Data R2'!D972)</f>
        <v/>
      </c>
      <c r="E1968">
        <f>IF('Data R2'!C972="","",'Data R2'!E972)</f>
        <v/>
      </c>
      <c r="F1968">
        <f>IF('Data R2'!C972="","",'Data R2'!F972)</f>
        <v/>
      </c>
      <c r="G1968">
        <f>IF('Data R2'!C972="","",'Data R2'!AD972)</f>
        <v/>
      </c>
      <c r="H1968">
        <f>IF('Data R2'!C972="","",'Data R2'!AC972)</f>
        <v/>
      </c>
      <c r="I1968">
        <f>IF('Data R2'!C972="","",COUNTIF('Data R2'!J972,"&gt;0")+COUNTIF('Data R2'!L972,"&gt;0")+COUNTIF('Data R2'!N972,"&gt;0")+COUNTIF('Data R2'!P972,"&gt;0")+COUNTIF('Data R2'!R972,"&gt;0")+COUNTIF('Data R2'!T972,"&gt;0")+COUNTIF('Data R2'!V972,"&gt;0")+COUNTIF('Data R2'!X972,"&gt;0"))</f>
        <v/>
      </c>
      <c r="J1968">
        <f>IF('Data R2'!C972="","",IF((COUNTIF('Data R2'!K972,"&gt;0")+COUNTIF('Data R2'!M972,"&gt;0")+COUNTIF('Data R2'!O972,"&gt;0")+COUNTIF('Data R2'!Q972,"&gt;0")+COUNTIF('Data R2'!S972,"&gt;0")+COUNTIF('Data R2'!U972,"&gt;0")+COUNTIF('Data R2'!W972,"&gt;0")+COUNTIF('Data R2'!Y972,"&gt;0"))&gt;0,1,0))</f>
        <v/>
      </c>
      <c r="M1968" t="inlineStr">
        <is>
          <t>Data R</t>
        </is>
      </c>
    </row>
    <row r="1969">
      <c r="A1969" t="inlineStr">
        <is>
          <t>Regional 2</t>
        </is>
      </c>
      <c r="B1969">
        <f>IF('Data R2'!C973="","",'Data R2'!B973)</f>
        <v/>
      </c>
      <c r="C1969">
        <f>IF('Data R2'!C973="","",'Data R2'!C973)</f>
        <v/>
      </c>
      <c r="D1969">
        <f>IF('Data R2'!C973="","",'Data R2'!D973)</f>
        <v/>
      </c>
      <c r="E1969">
        <f>IF('Data R2'!C973="","",'Data R2'!E973)</f>
        <v/>
      </c>
      <c r="F1969">
        <f>IF('Data R2'!C973="","",'Data R2'!F973)</f>
        <v/>
      </c>
      <c r="G1969">
        <f>IF('Data R2'!C973="","",'Data R2'!AD973)</f>
        <v/>
      </c>
      <c r="H1969">
        <f>IF('Data R2'!C973="","",'Data R2'!AC973)</f>
        <v/>
      </c>
      <c r="I1969">
        <f>IF('Data R2'!C973="","",COUNTIF('Data R2'!J973,"&gt;0")+COUNTIF('Data R2'!L973,"&gt;0")+COUNTIF('Data R2'!N973,"&gt;0")+COUNTIF('Data R2'!P973,"&gt;0")+COUNTIF('Data R2'!R973,"&gt;0")+COUNTIF('Data R2'!T973,"&gt;0")+COUNTIF('Data R2'!V973,"&gt;0")+COUNTIF('Data R2'!X973,"&gt;0"))</f>
        <v/>
      </c>
      <c r="J1969">
        <f>IF('Data R2'!C973="","",IF((COUNTIF('Data R2'!K973,"&gt;0")+COUNTIF('Data R2'!M973,"&gt;0")+COUNTIF('Data R2'!O973,"&gt;0")+COUNTIF('Data R2'!Q973,"&gt;0")+COUNTIF('Data R2'!S973,"&gt;0")+COUNTIF('Data R2'!U973,"&gt;0")+COUNTIF('Data R2'!W973,"&gt;0")+COUNTIF('Data R2'!Y973,"&gt;0"))&gt;0,1,0))</f>
        <v/>
      </c>
      <c r="M1969" t="inlineStr">
        <is>
          <t>Data R</t>
        </is>
      </c>
    </row>
    <row r="1970">
      <c r="A1970" t="inlineStr">
        <is>
          <t>Regional 2</t>
        </is>
      </c>
      <c r="B1970">
        <f>IF('Data R2'!C974="","",'Data R2'!B974)</f>
        <v/>
      </c>
      <c r="C1970">
        <f>IF('Data R2'!C974="","",'Data R2'!C974)</f>
        <v/>
      </c>
      <c r="D1970">
        <f>IF('Data R2'!C974="","",'Data R2'!D974)</f>
        <v/>
      </c>
      <c r="E1970">
        <f>IF('Data R2'!C974="","",'Data R2'!E974)</f>
        <v/>
      </c>
      <c r="F1970">
        <f>IF('Data R2'!C974="","",'Data R2'!F974)</f>
        <v/>
      </c>
      <c r="G1970">
        <f>IF('Data R2'!C974="","",'Data R2'!AD974)</f>
        <v/>
      </c>
      <c r="H1970">
        <f>IF('Data R2'!C974="","",'Data R2'!AC974)</f>
        <v/>
      </c>
      <c r="I1970">
        <f>IF('Data R2'!C974="","",COUNTIF('Data R2'!J974,"&gt;0")+COUNTIF('Data R2'!L974,"&gt;0")+COUNTIF('Data R2'!N974,"&gt;0")+COUNTIF('Data R2'!P974,"&gt;0")+COUNTIF('Data R2'!R974,"&gt;0")+COUNTIF('Data R2'!T974,"&gt;0")+COUNTIF('Data R2'!V974,"&gt;0")+COUNTIF('Data R2'!X974,"&gt;0"))</f>
        <v/>
      </c>
      <c r="J1970">
        <f>IF('Data R2'!C974="","",IF((COUNTIF('Data R2'!K974,"&gt;0")+COUNTIF('Data R2'!M974,"&gt;0")+COUNTIF('Data R2'!O974,"&gt;0")+COUNTIF('Data R2'!Q974,"&gt;0")+COUNTIF('Data R2'!S974,"&gt;0")+COUNTIF('Data R2'!U974,"&gt;0")+COUNTIF('Data R2'!W974,"&gt;0")+COUNTIF('Data R2'!Y974,"&gt;0"))&gt;0,1,0))</f>
        <v/>
      </c>
      <c r="M1970" t="inlineStr">
        <is>
          <t>Data R</t>
        </is>
      </c>
    </row>
    <row r="1971">
      <c r="A1971" t="inlineStr">
        <is>
          <t>Regional 2</t>
        </is>
      </c>
      <c r="B1971">
        <f>IF('Data R2'!C975="","",'Data R2'!B975)</f>
        <v/>
      </c>
      <c r="C1971">
        <f>IF('Data R2'!C975="","",'Data R2'!C975)</f>
        <v/>
      </c>
      <c r="D1971">
        <f>IF('Data R2'!C975="","",'Data R2'!D975)</f>
        <v/>
      </c>
      <c r="E1971">
        <f>IF('Data R2'!C975="","",'Data R2'!E975)</f>
        <v/>
      </c>
      <c r="F1971">
        <f>IF('Data R2'!C975="","",'Data R2'!F975)</f>
        <v/>
      </c>
      <c r="G1971">
        <f>IF('Data R2'!C975="","",'Data R2'!AD975)</f>
        <v/>
      </c>
      <c r="H1971">
        <f>IF('Data R2'!C975="","",'Data R2'!AC975)</f>
        <v/>
      </c>
      <c r="I1971">
        <f>IF('Data R2'!C975="","",COUNTIF('Data R2'!J975,"&gt;0")+COUNTIF('Data R2'!L975,"&gt;0")+COUNTIF('Data R2'!N975,"&gt;0")+COUNTIF('Data R2'!P975,"&gt;0")+COUNTIF('Data R2'!R975,"&gt;0")+COUNTIF('Data R2'!T975,"&gt;0")+COUNTIF('Data R2'!V975,"&gt;0")+COUNTIF('Data R2'!X975,"&gt;0"))</f>
        <v/>
      </c>
      <c r="J1971">
        <f>IF('Data R2'!C975="","",IF((COUNTIF('Data R2'!K975,"&gt;0")+COUNTIF('Data R2'!M975,"&gt;0")+COUNTIF('Data R2'!O975,"&gt;0")+COUNTIF('Data R2'!Q975,"&gt;0")+COUNTIF('Data R2'!S975,"&gt;0")+COUNTIF('Data R2'!U975,"&gt;0")+COUNTIF('Data R2'!W975,"&gt;0")+COUNTIF('Data R2'!Y975,"&gt;0"))&gt;0,1,0))</f>
        <v/>
      </c>
      <c r="M1971" t="inlineStr">
        <is>
          <t>Data R</t>
        </is>
      </c>
    </row>
    <row r="1972">
      <c r="A1972" t="inlineStr">
        <is>
          <t>Regional 2</t>
        </is>
      </c>
      <c r="B1972">
        <f>IF('Data R2'!C976="","",'Data R2'!B976)</f>
        <v/>
      </c>
      <c r="C1972">
        <f>IF('Data R2'!C976="","",'Data R2'!C976)</f>
        <v/>
      </c>
      <c r="D1972">
        <f>IF('Data R2'!C976="","",'Data R2'!D976)</f>
        <v/>
      </c>
      <c r="E1972">
        <f>IF('Data R2'!C976="","",'Data R2'!E976)</f>
        <v/>
      </c>
      <c r="F1972">
        <f>IF('Data R2'!C976="","",'Data R2'!F976)</f>
        <v/>
      </c>
      <c r="G1972">
        <f>IF('Data R2'!C976="","",'Data R2'!AD976)</f>
        <v/>
      </c>
      <c r="H1972">
        <f>IF('Data R2'!C976="","",'Data R2'!AC976)</f>
        <v/>
      </c>
      <c r="I1972">
        <f>IF('Data R2'!C976="","",COUNTIF('Data R2'!J976,"&gt;0")+COUNTIF('Data R2'!L976,"&gt;0")+COUNTIF('Data R2'!N976,"&gt;0")+COUNTIF('Data R2'!P976,"&gt;0")+COUNTIF('Data R2'!R976,"&gt;0")+COUNTIF('Data R2'!T976,"&gt;0")+COUNTIF('Data R2'!V976,"&gt;0")+COUNTIF('Data R2'!X976,"&gt;0"))</f>
        <v/>
      </c>
      <c r="J1972">
        <f>IF('Data R2'!C976="","",IF((COUNTIF('Data R2'!K976,"&gt;0")+COUNTIF('Data R2'!M976,"&gt;0")+COUNTIF('Data R2'!O976,"&gt;0")+COUNTIF('Data R2'!Q976,"&gt;0")+COUNTIF('Data R2'!S976,"&gt;0")+COUNTIF('Data R2'!U976,"&gt;0")+COUNTIF('Data R2'!W976,"&gt;0")+COUNTIF('Data R2'!Y976,"&gt;0"))&gt;0,1,0))</f>
        <v/>
      </c>
      <c r="M1972" t="inlineStr">
        <is>
          <t>Data R</t>
        </is>
      </c>
    </row>
    <row r="1973">
      <c r="A1973" t="inlineStr">
        <is>
          <t>Regional 2</t>
        </is>
      </c>
      <c r="B1973">
        <f>IF('Data R2'!C977="","",'Data R2'!B977)</f>
        <v/>
      </c>
      <c r="C1973">
        <f>IF('Data R2'!C977="","",'Data R2'!C977)</f>
        <v/>
      </c>
      <c r="D1973">
        <f>IF('Data R2'!C977="","",'Data R2'!D977)</f>
        <v/>
      </c>
      <c r="E1973">
        <f>IF('Data R2'!C977="","",'Data R2'!E977)</f>
        <v/>
      </c>
      <c r="F1973">
        <f>IF('Data R2'!C977="","",'Data R2'!F977)</f>
        <v/>
      </c>
      <c r="G1973">
        <f>IF('Data R2'!C977="","",'Data R2'!AD977)</f>
        <v/>
      </c>
      <c r="H1973">
        <f>IF('Data R2'!C977="","",'Data R2'!AC977)</f>
        <v/>
      </c>
      <c r="I1973">
        <f>IF('Data R2'!C977="","",COUNTIF('Data R2'!J977,"&gt;0")+COUNTIF('Data R2'!L977,"&gt;0")+COUNTIF('Data R2'!N977,"&gt;0")+COUNTIF('Data R2'!P977,"&gt;0")+COUNTIF('Data R2'!R977,"&gt;0")+COUNTIF('Data R2'!T977,"&gt;0")+COUNTIF('Data R2'!V977,"&gt;0")+COUNTIF('Data R2'!X977,"&gt;0"))</f>
        <v/>
      </c>
      <c r="J1973">
        <f>IF('Data R2'!C977="","",IF((COUNTIF('Data R2'!K977,"&gt;0")+COUNTIF('Data R2'!M977,"&gt;0")+COUNTIF('Data R2'!O977,"&gt;0")+COUNTIF('Data R2'!Q977,"&gt;0")+COUNTIF('Data R2'!S977,"&gt;0")+COUNTIF('Data R2'!U977,"&gt;0")+COUNTIF('Data R2'!W977,"&gt;0")+COUNTIF('Data R2'!Y977,"&gt;0"))&gt;0,1,0))</f>
        <v/>
      </c>
      <c r="M1973" t="inlineStr">
        <is>
          <t>Data R</t>
        </is>
      </c>
    </row>
    <row r="1974">
      <c r="A1974" t="inlineStr">
        <is>
          <t>Regional 2</t>
        </is>
      </c>
      <c r="B1974">
        <f>IF('Data R2'!C978="","",'Data R2'!B978)</f>
        <v/>
      </c>
      <c r="C1974">
        <f>IF('Data R2'!C978="","",'Data R2'!C978)</f>
        <v/>
      </c>
      <c r="D1974">
        <f>IF('Data R2'!C978="","",'Data R2'!D978)</f>
        <v/>
      </c>
      <c r="E1974">
        <f>IF('Data R2'!C978="","",'Data R2'!E978)</f>
        <v/>
      </c>
      <c r="F1974">
        <f>IF('Data R2'!C978="","",'Data R2'!F978)</f>
        <v/>
      </c>
      <c r="G1974">
        <f>IF('Data R2'!C978="","",'Data R2'!AD978)</f>
        <v/>
      </c>
      <c r="H1974">
        <f>IF('Data R2'!C978="","",'Data R2'!AC978)</f>
        <v/>
      </c>
      <c r="I1974">
        <f>IF('Data R2'!C978="","",COUNTIF('Data R2'!J978,"&gt;0")+COUNTIF('Data R2'!L978,"&gt;0")+COUNTIF('Data R2'!N978,"&gt;0")+COUNTIF('Data R2'!P978,"&gt;0")+COUNTIF('Data R2'!R978,"&gt;0")+COUNTIF('Data R2'!T978,"&gt;0")+COUNTIF('Data R2'!V978,"&gt;0")+COUNTIF('Data R2'!X978,"&gt;0"))</f>
        <v/>
      </c>
      <c r="J1974">
        <f>IF('Data R2'!C978="","",IF((COUNTIF('Data R2'!K978,"&gt;0")+COUNTIF('Data R2'!M978,"&gt;0")+COUNTIF('Data R2'!O978,"&gt;0")+COUNTIF('Data R2'!Q978,"&gt;0")+COUNTIF('Data R2'!S978,"&gt;0")+COUNTIF('Data R2'!U978,"&gt;0")+COUNTIF('Data R2'!W978,"&gt;0")+COUNTIF('Data R2'!Y978,"&gt;0"))&gt;0,1,0))</f>
        <v/>
      </c>
      <c r="M1974" t="inlineStr">
        <is>
          <t>Data R</t>
        </is>
      </c>
    </row>
    <row r="1975">
      <c r="A1975" t="inlineStr">
        <is>
          <t>Regional 2</t>
        </is>
      </c>
      <c r="B1975">
        <f>IF('Data R2'!C979="","",'Data R2'!B979)</f>
        <v/>
      </c>
      <c r="C1975">
        <f>IF('Data R2'!C979="","",'Data R2'!C979)</f>
        <v/>
      </c>
      <c r="D1975">
        <f>IF('Data R2'!C979="","",'Data R2'!D979)</f>
        <v/>
      </c>
      <c r="E1975">
        <f>IF('Data R2'!C979="","",'Data R2'!E979)</f>
        <v/>
      </c>
      <c r="F1975">
        <f>IF('Data R2'!C979="","",'Data R2'!F979)</f>
        <v/>
      </c>
      <c r="G1975">
        <f>IF('Data R2'!C979="","",'Data R2'!AD979)</f>
        <v/>
      </c>
      <c r="H1975">
        <f>IF('Data R2'!C979="","",'Data R2'!AC979)</f>
        <v/>
      </c>
      <c r="I1975">
        <f>IF('Data R2'!C979="","",COUNTIF('Data R2'!J979,"&gt;0")+COUNTIF('Data R2'!L979,"&gt;0")+COUNTIF('Data R2'!N979,"&gt;0")+COUNTIF('Data R2'!P979,"&gt;0")+COUNTIF('Data R2'!R979,"&gt;0")+COUNTIF('Data R2'!T979,"&gt;0")+COUNTIF('Data R2'!V979,"&gt;0")+COUNTIF('Data R2'!X979,"&gt;0"))</f>
        <v/>
      </c>
      <c r="J1975">
        <f>IF('Data R2'!C979="","",IF((COUNTIF('Data R2'!K979,"&gt;0")+COUNTIF('Data R2'!M979,"&gt;0")+COUNTIF('Data R2'!O979,"&gt;0")+COUNTIF('Data R2'!Q979,"&gt;0")+COUNTIF('Data R2'!S979,"&gt;0")+COUNTIF('Data R2'!U979,"&gt;0")+COUNTIF('Data R2'!W979,"&gt;0")+COUNTIF('Data R2'!Y979,"&gt;0"))&gt;0,1,0))</f>
        <v/>
      </c>
      <c r="M1975" t="inlineStr">
        <is>
          <t>Data R</t>
        </is>
      </c>
    </row>
    <row r="1976">
      <c r="A1976" t="inlineStr">
        <is>
          <t>Regional 2</t>
        </is>
      </c>
      <c r="B1976">
        <f>IF('Data R2'!C980="","",'Data R2'!B980)</f>
        <v/>
      </c>
      <c r="C1976">
        <f>IF('Data R2'!C980="","",'Data R2'!C980)</f>
        <v/>
      </c>
      <c r="D1976">
        <f>IF('Data R2'!C980="","",'Data R2'!D980)</f>
        <v/>
      </c>
      <c r="E1976">
        <f>IF('Data R2'!C980="","",'Data R2'!E980)</f>
        <v/>
      </c>
      <c r="F1976">
        <f>IF('Data R2'!C980="","",'Data R2'!F980)</f>
        <v/>
      </c>
      <c r="G1976">
        <f>IF('Data R2'!C980="","",'Data R2'!AD980)</f>
        <v/>
      </c>
      <c r="H1976">
        <f>IF('Data R2'!C980="","",'Data R2'!AC980)</f>
        <v/>
      </c>
      <c r="I1976">
        <f>IF('Data R2'!C980="","",COUNTIF('Data R2'!J980,"&gt;0")+COUNTIF('Data R2'!L980,"&gt;0")+COUNTIF('Data R2'!N980,"&gt;0")+COUNTIF('Data R2'!P980,"&gt;0")+COUNTIF('Data R2'!R980,"&gt;0")+COUNTIF('Data R2'!T980,"&gt;0")+COUNTIF('Data R2'!V980,"&gt;0")+COUNTIF('Data R2'!X980,"&gt;0"))</f>
        <v/>
      </c>
      <c r="J1976">
        <f>IF('Data R2'!C980="","",IF((COUNTIF('Data R2'!K980,"&gt;0")+COUNTIF('Data R2'!M980,"&gt;0")+COUNTIF('Data R2'!O980,"&gt;0")+COUNTIF('Data R2'!Q980,"&gt;0")+COUNTIF('Data R2'!S980,"&gt;0")+COUNTIF('Data R2'!U980,"&gt;0")+COUNTIF('Data R2'!W980,"&gt;0")+COUNTIF('Data R2'!Y980,"&gt;0"))&gt;0,1,0))</f>
        <v/>
      </c>
      <c r="M1976" t="inlineStr">
        <is>
          <t>Data R</t>
        </is>
      </c>
    </row>
    <row r="1977">
      <c r="A1977" t="inlineStr">
        <is>
          <t>Regional 2</t>
        </is>
      </c>
      <c r="B1977">
        <f>IF('Data R2'!C981="","",'Data R2'!B981)</f>
        <v/>
      </c>
      <c r="C1977">
        <f>IF('Data R2'!C981="","",'Data R2'!C981)</f>
        <v/>
      </c>
      <c r="D1977">
        <f>IF('Data R2'!C981="","",'Data R2'!D981)</f>
        <v/>
      </c>
      <c r="E1977">
        <f>IF('Data R2'!C981="","",'Data R2'!E981)</f>
        <v/>
      </c>
      <c r="F1977">
        <f>IF('Data R2'!C981="","",'Data R2'!F981)</f>
        <v/>
      </c>
      <c r="G1977">
        <f>IF('Data R2'!C981="","",'Data R2'!AD981)</f>
        <v/>
      </c>
      <c r="H1977">
        <f>IF('Data R2'!C981="","",'Data R2'!AC981)</f>
        <v/>
      </c>
      <c r="I1977">
        <f>IF('Data R2'!C981="","",COUNTIF('Data R2'!J981,"&gt;0")+COUNTIF('Data R2'!L981,"&gt;0")+COUNTIF('Data R2'!N981,"&gt;0")+COUNTIF('Data R2'!P981,"&gt;0")+COUNTIF('Data R2'!R981,"&gt;0")+COUNTIF('Data R2'!T981,"&gt;0")+COUNTIF('Data R2'!V981,"&gt;0")+COUNTIF('Data R2'!X981,"&gt;0"))</f>
        <v/>
      </c>
      <c r="J1977">
        <f>IF('Data R2'!C981="","",IF((COUNTIF('Data R2'!K981,"&gt;0")+COUNTIF('Data R2'!M981,"&gt;0")+COUNTIF('Data R2'!O981,"&gt;0")+COUNTIF('Data R2'!Q981,"&gt;0")+COUNTIF('Data R2'!S981,"&gt;0")+COUNTIF('Data R2'!U981,"&gt;0")+COUNTIF('Data R2'!W981,"&gt;0")+COUNTIF('Data R2'!Y981,"&gt;0"))&gt;0,1,0))</f>
        <v/>
      </c>
      <c r="M1977" t="inlineStr">
        <is>
          <t>Data R</t>
        </is>
      </c>
    </row>
    <row r="1978">
      <c r="A1978" t="inlineStr">
        <is>
          <t>Regional 2</t>
        </is>
      </c>
      <c r="B1978">
        <f>IF('Data R2'!C982="","",'Data R2'!B982)</f>
        <v/>
      </c>
      <c r="C1978">
        <f>IF('Data R2'!C982="","",'Data R2'!C982)</f>
        <v/>
      </c>
      <c r="D1978">
        <f>IF('Data R2'!C982="","",'Data R2'!D982)</f>
        <v/>
      </c>
      <c r="E1978">
        <f>IF('Data R2'!C982="","",'Data R2'!E982)</f>
        <v/>
      </c>
      <c r="F1978">
        <f>IF('Data R2'!C982="","",'Data R2'!F982)</f>
        <v/>
      </c>
      <c r="G1978">
        <f>IF('Data R2'!C982="","",'Data R2'!AD982)</f>
        <v/>
      </c>
      <c r="H1978">
        <f>IF('Data R2'!C982="","",'Data R2'!AC982)</f>
        <v/>
      </c>
      <c r="I1978">
        <f>IF('Data R2'!C982="","",COUNTIF('Data R2'!J982,"&gt;0")+COUNTIF('Data R2'!L982,"&gt;0")+COUNTIF('Data R2'!N982,"&gt;0")+COUNTIF('Data R2'!P982,"&gt;0")+COUNTIF('Data R2'!R982,"&gt;0")+COUNTIF('Data R2'!T982,"&gt;0")+COUNTIF('Data R2'!V982,"&gt;0")+COUNTIF('Data R2'!X982,"&gt;0"))</f>
        <v/>
      </c>
      <c r="J1978">
        <f>IF('Data R2'!C982="","",IF((COUNTIF('Data R2'!K982,"&gt;0")+COUNTIF('Data R2'!M982,"&gt;0")+COUNTIF('Data R2'!O982,"&gt;0")+COUNTIF('Data R2'!Q982,"&gt;0")+COUNTIF('Data R2'!S982,"&gt;0")+COUNTIF('Data R2'!U982,"&gt;0")+COUNTIF('Data R2'!W982,"&gt;0")+COUNTIF('Data R2'!Y982,"&gt;0"))&gt;0,1,0))</f>
        <v/>
      </c>
      <c r="M1978" t="inlineStr">
        <is>
          <t>Data R</t>
        </is>
      </c>
    </row>
    <row r="1979">
      <c r="A1979" t="inlineStr">
        <is>
          <t>Regional 2</t>
        </is>
      </c>
      <c r="B1979">
        <f>IF('Data R2'!C983="","",'Data R2'!B983)</f>
        <v/>
      </c>
      <c r="C1979">
        <f>IF('Data R2'!C983="","",'Data R2'!C983)</f>
        <v/>
      </c>
      <c r="D1979">
        <f>IF('Data R2'!C983="","",'Data R2'!D983)</f>
        <v/>
      </c>
      <c r="E1979">
        <f>IF('Data R2'!C983="","",'Data R2'!E983)</f>
        <v/>
      </c>
      <c r="F1979">
        <f>IF('Data R2'!C983="","",'Data R2'!F983)</f>
        <v/>
      </c>
      <c r="G1979">
        <f>IF('Data R2'!C983="","",'Data R2'!AD983)</f>
        <v/>
      </c>
      <c r="H1979">
        <f>IF('Data R2'!C983="","",'Data R2'!AC983)</f>
        <v/>
      </c>
      <c r="I1979">
        <f>IF('Data R2'!C983="","",COUNTIF('Data R2'!J983,"&gt;0")+COUNTIF('Data R2'!L983,"&gt;0")+COUNTIF('Data R2'!N983,"&gt;0")+COUNTIF('Data R2'!P983,"&gt;0")+COUNTIF('Data R2'!R983,"&gt;0")+COUNTIF('Data R2'!T983,"&gt;0")+COUNTIF('Data R2'!V983,"&gt;0")+COUNTIF('Data R2'!X983,"&gt;0"))</f>
        <v/>
      </c>
      <c r="J1979">
        <f>IF('Data R2'!C983="","",IF((COUNTIF('Data R2'!K983,"&gt;0")+COUNTIF('Data R2'!M983,"&gt;0")+COUNTIF('Data R2'!O983,"&gt;0")+COUNTIF('Data R2'!Q983,"&gt;0")+COUNTIF('Data R2'!S983,"&gt;0")+COUNTIF('Data R2'!U983,"&gt;0")+COUNTIF('Data R2'!W983,"&gt;0")+COUNTIF('Data R2'!Y983,"&gt;0"))&gt;0,1,0))</f>
        <v/>
      </c>
      <c r="M1979" t="inlineStr">
        <is>
          <t>Data R</t>
        </is>
      </c>
    </row>
    <row r="1980">
      <c r="A1980" t="inlineStr">
        <is>
          <t>Regional 2</t>
        </is>
      </c>
      <c r="B1980">
        <f>IF('Data R2'!C984="","",'Data R2'!B984)</f>
        <v/>
      </c>
      <c r="C1980">
        <f>IF('Data R2'!C984="","",'Data R2'!C984)</f>
        <v/>
      </c>
      <c r="D1980">
        <f>IF('Data R2'!C984="","",'Data R2'!D984)</f>
        <v/>
      </c>
      <c r="E1980">
        <f>IF('Data R2'!C984="","",'Data R2'!E984)</f>
        <v/>
      </c>
      <c r="F1980">
        <f>IF('Data R2'!C984="","",'Data R2'!F984)</f>
        <v/>
      </c>
      <c r="G1980">
        <f>IF('Data R2'!C984="","",'Data R2'!AD984)</f>
        <v/>
      </c>
      <c r="H1980">
        <f>IF('Data R2'!C984="","",'Data R2'!AC984)</f>
        <v/>
      </c>
      <c r="I1980">
        <f>IF('Data R2'!C984="","",COUNTIF('Data R2'!J984,"&gt;0")+COUNTIF('Data R2'!L984,"&gt;0")+COUNTIF('Data R2'!N984,"&gt;0")+COUNTIF('Data R2'!P984,"&gt;0")+COUNTIF('Data R2'!R984,"&gt;0")+COUNTIF('Data R2'!T984,"&gt;0")+COUNTIF('Data R2'!V984,"&gt;0")+COUNTIF('Data R2'!X984,"&gt;0"))</f>
        <v/>
      </c>
      <c r="J1980">
        <f>IF('Data R2'!C984="","",IF((COUNTIF('Data R2'!K984,"&gt;0")+COUNTIF('Data R2'!M984,"&gt;0")+COUNTIF('Data R2'!O984,"&gt;0")+COUNTIF('Data R2'!Q984,"&gt;0")+COUNTIF('Data R2'!S984,"&gt;0")+COUNTIF('Data R2'!U984,"&gt;0")+COUNTIF('Data R2'!W984,"&gt;0")+COUNTIF('Data R2'!Y984,"&gt;0"))&gt;0,1,0))</f>
        <v/>
      </c>
      <c r="M1980" t="inlineStr">
        <is>
          <t>Data R</t>
        </is>
      </c>
    </row>
    <row r="1981">
      <c r="A1981" t="inlineStr">
        <is>
          <t>Regional 2</t>
        </is>
      </c>
      <c r="B1981">
        <f>IF('Data R2'!C985="","",'Data R2'!B985)</f>
        <v/>
      </c>
      <c r="C1981">
        <f>IF('Data R2'!C985="","",'Data R2'!C985)</f>
        <v/>
      </c>
      <c r="D1981">
        <f>IF('Data R2'!C985="","",'Data R2'!D985)</f>
        <v/>
      </c>
      <c r="E1981">
        <f>IF('Data R2'!C985="","",'Data R2'!E985)</f>
        <v/>
      </c>
      <c r="F1981">
        <f>IF('Data R2'!C985="","",'Data R2'!F985)</f>
        <v/>
      </c>
      <c r="G1981">
        <f>IF('Data R2'!C985="","",'Data R2'!AD985)</f>
        <v/>
      </c>
      <c r="H1981">
        <f>IF('Data R2'!C985="","",'Data R2'!AC985)</f>
        <v/>
      </c>
      <c r="I1981">
        <f>IF('Data R2'!C985="","",COUNTIF('Data R2'!J985,"&gt;0")+COUNTIF('Data R2'!L985,"&gt;0")+COUNTIF('Data R2'!N985,"&gt;0")+COUNTIF('Data R2'!P985,"&gt;0")+COUNTIF('Data R2'!R985,"&gt;0")+COUNTIF('Data R2'!T985,"&gt;0")+COUNTIF('Data R2'!V985,"&gt;0")+COUNTIF('Data R2'!X985,"&gt;0"))</f>
        <v/>
      </c>
      <c r="J1981">
        <f>IF('Data R2'!C985="","",IF((COUNTIF('Data R2'!K985,"&gt;0")+COUNTIF('Data R2'!M985,"&gt;0")+COUNTIF('Data R2'!O985,"&gt;0")+COUNTIF('Data R2'!Q985,"&gt;0")+COUNTIF('Data R2'!S985,"&gt;0")+COUNTIF('Data R2'!U985,"&gt;0")+COUNTIF('Data R2'!W985,"&gt;0")+COUNTIF('Data R2'!Y985,"&gt;0"))&gt;0,1,0))</f>
        <v/>
      </c>
      <c r="M1981" t="inlineStr">
        <is>
          <t>Data R</t>
        </is>
      </c>
    </row>
    <row r="1982">
      <c r="A1982" t="inlineStr">
        <is>
          <t>Regional 2</t>
        </is>
      </c>
      <c r="B1982">
        <f>IF('Data R2'!C986="","",'Data R2'!B986)</f>
        <v/>
      </c>
      <c r="C1982">
        <f>IF('Data R2'!C986="","",'Data R2'!C986)</f>
        <v/>
      </c>
      <c r="D1982">
        <f>IF('Data R2'!C986="","",'Data R2'!D986)</f>
        <v/>
      </c>
      <c r="E1982">
        <f>IF('Data R2'!C986="","",'Data R2'!E986)</f>
        <v/>
      </c>
      <c r="F1982">
        <f>IF('Data R2'!C986="","",'Data R2'!F986)</f>
        <v/>
      </c>
      <c r="G1982">
        <f>IF('Data R2'!C986="","",'Data R2'!AD986)</f>
        <v/>
      </c>
      <c r="H1982">
        <f>IF('Data R2'!C986="","",'Data R2'!AC986)</f>
        <v/>
      </c>
      <c r="I1982">
        <f>IF('Data R2'!C986="","",COUNTIF('Data R2'!J986,"&gt;0")+COUNTIF('Data R2'!L986,"&gt;0")+COUNTIF('Data R2'!N986,"&gt;0")+COUNTIF('Data R2'!P986,"&gt;0")+COUNTIF('Data R2'!R986,"&gt;0")+COUNTIF('Data R2'!T986,"&gt;0")+COUNTIF('Data R2'!V986,"&gt;0")+COUNTIF('Data R2'!X986,"&gt;0"))</f>
        <v/>
      </c>
      <c r="J1982">
        <f>IF('Data R2'!C986="","",IF((COUNTIF('Data R2'!K986,"&gt;0")+COUNTIF('Data R2'!M986,"&gt;0")+COUNTIF('Data R2'!O986,"&gt;0")+COUNTIF('Data R2'!Q986,"&gt;0")+COUNTIF('Data R2'!S986,"&gt;0")+COUNTIF('Data R2'!U986,"&gt;0")+COUNTIF('Data R2'!W986,"&gt;0")+COUNTIF('Data R2'!Y986,"&gt;0"))&gt;0,1,0))</f>
        <v/>
      </c>
      <c r="M1982" t="inlineStr">
        <is>
          <t>Data R</t>
        </is>
      </c>
    </row>
    <row r="1983">
      <c r="A1983" t="inlineStr">
        <is>
          <t>Regional 2</t>
        </is>
      </c>
      <c r="B1983">
        <f>IF('Data R2'!C987="","",'Data R2'!B987)</f>
        <v/>
      </c>
      <c r="C1983">
        <f>IF('Data R2'!C987="","",'Data R2'!C987)</f>
        <v/>
      </c>
      <c r="D1983">
        <f>IF('Data R2'!C987="","",'Data R2'!D987)</f>
        <v/>
      </c>
      <c r="E1983">
        <f>IF('Data R2'!C987="","",'Data R2'!E987)</f>
        <v/>
      </c>
      <c r="F1983">
        <f>IF('Data R2'!C987="","",'Data R2'!F987)</f>
        <v/>
      </c>
      <c r="G1983">
        <f>IF('Data R2'!C987="","",'Data R2'!AD987)</f>
        <v/>
      </c>
      <c r="H1983">
        <f>IF('Data R2'!C987="","",'Data R2'!AC987)</f>
        <v/>
      </c>
      <c r="I1983">
        <f>IF('Data R2'!C987="","",COUNTIF('Data R2'!J987,"&gt;0")+COUNTIF('Data R2'!L987,"&gt;0")+COUNTIF('Data R2'!N987,"&gt;0")+COUNTIF('Data R2'!P987,"&gt;0")+COUNTIF('Data R2'!R987,"&gt;0")+COUNTIF('Data R2'!T987,"&gt;0")+COUNTIF('Data R2'!V987,"&gt;0")+COUNTIF('Data R2'!X987,"&gt;0"))</f>
        <v/>
      </c>
      <c r="J1983">
        <f>IF('Data R2'!C987="","",IF((COUNTIF('Data R2'!K987,"&gt;0")+COUNTIF('Data R2'!M987,"&gt;0")+COUNTIF('Data R2'!O987,"&gt;0")+COUNTIF('Data R2'!Q987,"&gt;0")+COUNTIF('Data R2'!S987,"&gt;0")+COUNTIF('Data R2'!U987,"&gt;0")+COUNTIF('Data R2'!W987,"&gt;0")+COUNTIF('Data R2'!Y987,"&gt;0"))&gt;0,1,0))</f>
        <v/>
      </c>
      <c r="M1983" t="inlineStr">
        <is>
          <t>Data R</t>
        </is>
      </c>
    </row>
    <row r="1984">
      <c r="A1984" t="inlineStr">
        <is>
          <t>Regional 2</t>
        </is>
      </c>
      <c r="B1984">
        <f>IF('Data R2'!C988="","",'Data R2'!B988)</f>
        <v/>
      </c>
      <c r="C1984">
        <f>IF('Data R2'!C988="","",'Data R2'!C988)</f>
        <v/>
      </c>
      <c r="D1984">
        <f>IF('Data R2'!C988="","",'Data R2'!D988)</f>
        <v/>
      </c>
      <c r="E1984">
        <f>IF('Data R2'!C988="","",'Data R2'!E988)</f>
        <v/>
      </c>
      <c r="F1984">
        <f>IF('Data R2'!C988="","",'Data R2'!F988)</f>
        <v/>
      </c>
      <c r="G1984">
        <f>IF('Data R2'!C988="","",'Data R2'!AD988)</f>
        <v/>
      </c>
      <c r="H1984">
        <f>IF('Data R2'!C988="","",'Data R2'!AC988)</f>
        <v/>
      </c>
      <c r="I1984">
        <f>IF('Data R2'!C988="","",COUNTIF('Data R2'!J988,"&gt;0")+COUNTIF('Data R2'!L988,"&gt;0")+COUNTIF('Data R2'!N988,"&gt;0")+COUNTIF('Data R2'!P988,"&gt;0")+COUNTIF('Data R2'!R988,"&gt;0")+COUNTIF('Data R2'!T988,"&gt;0")+COUNTIF('Data R2'!V988,"&gt;0")+COUNTIF('Data R2'!X988,"&gt;0"))</f>
        <v/>
      </c>
      <c r="J1984">
        <f>IF('Data R2'!C988="","",IF((COUNTIF('Data R2'!K988,"&gt;0")+COUNTIF('Data R2'!M988,"&gt;0")+COUNTIF('Data R2'!O988,"&gt;0")+COUNTIF('Data R2'!Q988,"&gt;0")+COUNTIF('Data R2'!S988,"&gt;0")+COUNTIF('Data R2'!U988,"&gt;0")+COUNTIF('Data R2'!W988,"&gt;0")+COUNTIF('Data R2'!Y988,"&gt;0"))&gt;0,1,0))</f>
        <v/>
      </c>
      <c r="M1984" t="inlineStr">
        <is>
          <t>Data R</t>
        </is>
      </c>
    </row>
    <row r="1985">
      <c r="A1985" t="inlineStr">
        <is>
          <t>Regional 2</t>
        </is>
      </c>
      <c r="B1985">
        <f>IF('Data R2'!C989="","",'Data R2'!B989)</f>
        <v/>
      </c>
      <c r="C1985">
        <f>IF('Data R2'!C989="","",'Data R2'!C989)</f>
        <v/>
      </c>
      <c r="D1985">
        <f>IF('Data R2'!C989="","",'Data R2'!D989)</f>
        <v/>
      </c>
      <c r="E1985">
        <f>IF('Data R2'!C989="","",'Data R2'!E989)</f>
        <v/>
      </c>
      <c r="F1985">
        <f>IF('Data R2'!C989="","",'Data R2'!F989)</f>
        <v/>
      </c>
      <c r="G1985">
        <f>IF('Data R2'!C989="","",'Data R2'!AD989)</f>
        <v/>
      </c>
      <c r="H1985">
        <f>IF('Data R2'!C989="","",'Data R2'!AC989)</f>
        <v/>
      </c>
      <c r="I1985">
        <f>IF('Data R2'!C989="","",COUNTIF('Data R2'!J989,"&gt;0")+COUNTIF('Data R2'!L989,"&gt;0")+COUNTIF('Data R2'!N989,"&gt;0")+COUNTIF('Data R2'!P989,"&gt;0")+COUNTIF('Data R2'!R989,"&gt;0")+COUNTIF('Data R2'!T989,"&gt;0")+COUNTIF('Data R2'!V989,"&gt;0")+COUNTIF('Data R2'!X989,"&gt;0"))</f>
        <v/>
      </c>
      <c r="J1985">
        <f>IF('Data R2'!C989="","",IF((COUNTIF('Data R2'!K989,"&gt;0")+COUNTIF('Data R2'!M989,"&gt;0")+COUNTIF('Data R2'!O989,"&gt;0")+COUNTIF('Data R2'!Q989,"&gt;0")+COUNTIF('Data R2'!S989,"&gt;0")+COUNTIF('Data R2'!U989,"&gt;0")+COUNTIF('Data R2'!W989,"&gt;0")+COUNTIF('Data R2'!Y989,"&gt;0"))&gt;0,1,0))</f>
        <v/>
      </c>
      <c r="M1985" t="inlineStr">
        <is>
          <t>Data R</t>
        </is>
      </c>
    </row>
    <row r="1986">
      <c r="A1986" t="inlineStr">
        <is>
          <t>Regional 2</t>
        </is>
      </c>
      <c r="B1986">
        <f>IF('Data R2'!C990="","",'Data R2'!B990)</f>
        <v/>
      </c>
      <c r="C1986">
        <f>IF('Data R2'!C990="","",'Data R2'!C990)</f>
        <v/>
      </c>
      <c r="D1986">
        <f>IF('Data R2'!C990="","",'Data R2'!D990)</f>
        <v/>
      </c>
      <c r="E1986">
        <f>IF('Data R2'!C990="","",'Data R2'!E990)</f>
        <v/>
      </c>
      <c r="F1986">
        <f>IF('Data R2'!C990="","",'Data R2'!F990)</f>
        <v/>
      </c>
      <c r="G1986">
        <f>IF('Data R2'!C990="","",'Data R2'!AD990)</f>
        <v/>
      </c>
      <c r="H1986">
        <f>IF('Data R2'!C990="","",'Data R2'!AC990)</f>
        <v/>
      </c>
      <c r="I1986">
        <f>IF('Data R2'!C990="","",COUNTIF('Data R2'!J990,"&gt;0")+COUNTIF('Data R2'!L990,"&gt;0")+COUNTIF('Data R2'!N990,"&gt;0")+COUNTIF('Data R2'!P990,"&gt;0")+COUNTIF('Data R2'!R990,"&gt;0")+COUNTIF('Data R2'!T990,"&gt;0")+COUNTIF('Data R2'!V990,"&gt;0")+COUNTIF('Data R2'!X990,"&gt;0"))</f>
        <v/>
      </c>
      <c r="J1986">
        <f>IF('Data R2'!C990="","",IF((COUNTIF('Data R2'!K990,"&gt;0")+COUNTIF('Data R2'!M990,"&gt;0")+COUNTIF('Data R2'!O990,"&gt;0")+COUNTIF('Data R2'!Q990,"&gt;0")+COUNTIF('Data R2'!S990,"&gt;0")+COUNTIF('Data R2'!U990,"&gt;0")+COUNTIF('Data R2'!W990,"&gt;0")+COUNTIF('Data R2'!Y990,"&gt;0"))&gt;0,1,0))</f>
        <v/>
      </c>
      <c r="M1986" t="inlineStr">
        <is>
          <t>Data R</t>
        </is>
      </c>
    </row>
    <row r="1987">
      <c r="A1987" t="inlineStr">
        <is>
          <t>Regional 2</t>
        </is>
      </c>
      <c r="B1987">
        <f>IF('Data R2'!C991="","",'Data R2'!B991)</f>
        <v/>
      </c>
      <c r="C1987">
        <f>IF('Data R2'!C991="","",'Data R2'!C991)</f>
        <v/>
      </c>
      <c r="D1987">
        <f>IF('Data R2'!C991="","",'Data R2'!D991)</f>
        <v/>
      </c>
      <c r="E1987">
        <f>IF('Data R2'!C991="","",'Data R2'!E991)</f>
        <v/>
      </c>
      <c r="F1987">
        <f>IF('Data R2'!C991="","",'Data R2'!F991)</f>
        <v/>
      </c>
      <c r="G1987">
        <f>IF('Data R2'!C991="","",'Data R2'!AD991)</f>
        <v/>
      </c>
      <c r="H1987">
        <f>IF('Data R2'!C991="","",'Data R2'!AC991)</f>
        <v/>
      </c>
      <c r="I1987">
        <f>IF('Data R2'!C991="","",COUNTIF('Data R2'!J991,"&gt;0")+COUNTIF('Data R2'!L991,"&gt;0")+COUNTIF('Data R2'!N991,"&gt;0")+COUNTIF('Data R2'!P991,"&gt;0")+COUNTIF('Data R2'!R991,"&gt;0")+COUNTIF('Data R2'!T991,"&gt;0")+COUNTIF('Data R2'!V991,"&gt;0")+COUNTIF('Data R2'!X991,"&gt;0"))</f>
        <v/>
      </c>
      <c r="J1987">
        <f>IF('Data R2'!C991="","",IF((COUNTIF('Data R2'!K991,"&gt;0")+COUNTIF('Data R2'!M991,"&gt;0")+COUNTIF('Data R2'!O991,"&gt;0")+COUNTIF('Data R2'!Q991,"&gt;0")+COUNTIF('Data R2'!S991,"&gt;0")+COUNTIF('Data R2'!U991,"&gt;0")+COUNTIF('Data R2'!W991,"&gt;0")+COUNTIF('Data R2'!Y991,"&gt;0"))&gt;0,1,0))</f>
        <v/>
      </c>
      <c r="M1987" t="inlineStr">
        <is>
          <t>Data R</t>
        </is>
      </c>
    </row>
    <row r="1988">
      <c r="A1988" t="inlineStr">
        <is>
          <t>Regional 2</t>
        </is>
      </c>
      <c r="B1988">
        <f>IF('Data R2'!C992="","",'Data R2'!B992)</f>
        <v/>
      </c>
      <c r="C1988">
        <f>IF('Data R2'!C992="","",'Data R2'!C992)</f>
        <v/>
      </c>
      <c r="D1988">
        <f>IF('Data R2'!C992="","",'Data R2'!D992)</f>
        <v/>
      </c>
      <c r="E1988">
        <f>IF('Data R2'!C992="","",'Data R2'!E992)</f>
        <v/>
      </c>
      <c r="F1988">
        <f>IF('Data R2'!C992="","",'Data R2'!F992)</f>
        <v/>
      </c>
      <c r="G1988">
        <f>IF('Data R2'!C992="","",'Data R2'!AD992)</f>
        <v/>
      </c>
      <c r="H1988">
        <f>IF('Data R2'!C992="","",'Data R2'!AC992)</f>
        <v/>
      </c>
      <c r="I1988">
        <f>IF('Data R2'!C992="","",COUNTIF('Data R2'!J992,"&gt;0")+COUNTIF('Data R2'!L992,"&gt;0")+COUNTIF('Data R2'!N992,"&gt;0")+COUNTIF('Data R2'!P992,"&gt;0")+COUNTIF('Data R2'!R992,"&gt;0")+COUNTIF('Data R2'!T992,"&gt;0")+COUNTIF('Data R2'!V992,"&gt;0")+COUNTIF('Data R2'!X992,"&gt;0"))</f>
        <v/>
      </c>
      <c r="J1988">
        <f>IF('Data R2'!C992="","",IF((COUNTIF('Data R2'!K992,"&gt;0")+COUNTIF('Data R2'!M992,"&gt;0")+COUNTIF('Data R2'!O992,"&gt;0")+COUNTIF('Data R2'!Q992,"&gt;0")+COUNTIF('Data R2'!S992,"&gt;0")+COUNTIF('Data R2'!U992,"&gt;0")+COUNTIF('Data R2'!W992,"&gt;0")+COUNTIF('Data R2'!Y992,"&gt;0"))&gt;0,1,0))</f>
        <v/>
      </c>
      <c r="M1988" t="inlineStr">
        <is>
          <t>Data R</t>
        </is>
      </c>
    </row>
    <row r="1989">
      <c r="A1989" t="inlineStr">
        <is>
          <t>Regional 2</t>
        </is>
      </c>
      <c r="B1989">
        <f>IF('Data R2'!C993="","",'Data R2'!B993)</f>
        <v/>
      </c>
      <c r="C1989">
        <f>IF('Data R2'!C993="","",'Data R2'!C993)</f>
        <v/>
      </c>
      <c r="D1989">
        <f>IF('Data R2'!C993="","",'Data R2'!D993)</f>
        <v/>
      </c>
      <c r="E1989">
        <f>IF('Data R2'!C993="","",'Data R2'!E993)</f>
        <v/>
      </c>
      <c r="F1989">
        <f>IF('Data R2'!C993="","",'Data R2'!F993)</f>
        <v/>
      </c>
      <c r="G1989">
        <f>IF('Data R2'!C993="","",'Data R2'!AD993)</f>
        <v/>
      </c>
      <c r="H1989">
        <f>IF('Data R2'!C993="","",'Data R2'!AC993)</f>
        <v/>
      </c>
      <c r="I1989">
        <f>IF('Data R2'!C993="","",COUNTIF('Data R2'!J993,"&gt;0")+COUNTIF('Data R2'!L993,"&gt;0")+COUNTIF('Data R2'!N993,"&gt;0")+COUNTIF('Data R2'!P993,"&gt;0")+COUNTIF('Data R2'!R993,"&gt;0")+COUNTIF('Data R2'!T993,"&gt;0")+COUNTIF('Data R2'!V993,"&gt;0")+COUNTIF('Data R2'!X993,"&gt;0"))</f>
        <v/>
      </c>
      <c r="J1989">
        <f>IF('Data R2'!C993="","",IF((COUNTIF('Data R2'!K993,"&gt;0")+COUNTIF('Data R2'!M993,"&gt;0")+COUNTIF('Data R2'!O993,"&gt;0")+COUNTIF('Data R2'!Q993,"&gt;0")+COUNTIF('Data R2'!S993,"&gt;0")+COUNTIF('Data R2'!U993,"&gt;0")+COUNTIF('Data R2'!W993,"&gt;0")+COUNTIF('Data R2'!Y993,"&gt;0"))&gt;0,1,0))</f>
        <v/>
      </c>
      <c r="M1989" t="inlineStr">
        <is>
          <t>Data R</t>
        </is>
      </c>
    </row>
    <row r="1990">
      <c r="A1990" t="inlineStr">
        <is>
          <t>Regional 2</t>
        </is>
      </c>
      <c r="B1990">
        <f>IF('Data R2'!C994="","",'Data R2'!B994)</f>
        <v/>
      </c>
      <c r="C1990">
        <f>IF('Data R2'!C994="","",'Data R2'!C994)</f>
        <v/>
      </c>
      <c r="D1990">
        <f>IF('Data R2'!C994="","",'Data R2'!D994)</f>
        <v/>
      </c>
      <c r="E1990">
        <f>IF('Data R2'!C994="","",'Data R2'!E994)</f>
        <v/>
      </c>
      <c r="F1990">
        <f>IF('Data R2'!C994="","",'Data R2'!F994)</f>
        <v/>
      </c>
      <c r="G1990">
        <f>IF('Data R2'!C994="","",'Data R2'!AD994)</f>
        <v/>
      </c>
      <c r="H1990">
        <f>IF('Data R2'!C994="","",'Data R2'!AC994)</f>
        <v/>
      </c>
      <c r="I1990">
        <f>IF('Data R2'!C994="","",COUNTIF('Data R2'!J994,"&gt;0")+COUNTIF('Data R2'!L994,"&gt;0")+COUNTIF('Data R2'!N994,"&gt;0")+COUNTIF('Data R2'!P994,"&gt;0")+COUNTIF('Data R2'!R994,"&gt;0")+COUNTIF('Data R2'!T994,"&gt;0")+COUNTIF('Data R2'!V994,"&gt;0")+COUNTIF('Data R2'!X994,"&gt;0"))</f>
        <v/>
      </c>
      <c r="J1990">
        <f>IF('Data R2'!C994="","",IF((COUNTIF('Data R2'!K994,"&gt;0")+COUNTIF('Data R2'!M994,"&gt;0")+COUNTIF('Data R2'!O994,"&gt;0")+COUNTIF('Data R2'!Q994,"&gt;0")+COUNTIF('Data R2'!S994,"&gt;0")+COUNTIF('Data R2'!U994,"&gt;0")+COUNTIF('Data R2'!W994,"&gt;0")+COUNTIF('Data R2'!Y994,"&gt;0"))&gt;0,1,0))</f>
        <v/>
      </c>
      <c r="M1990" t="inlineStr">
        <is>
          <t>Data R</t>
        </is>
      </c>
    </row>
    <row r="1991">
      <c r="A1991" t="inlineStr">
        <is>
          <t>Regional 2</t>
        </is>
      </c>
      <c r="B1991">
        <f>IF('Data R2'!C995="","",'Data R2'!B995)</f>
        <v/>
      </c>
      <c r="C1991">
        <f>IF('Data R2'!C995="","",'Data R2'!C995)</f>
        <v/>
      </c>
      <c r="D1991">
        <f>IF('Data R2'!C995="","",'Data R2'!D995)</f>
        <v/>
      </c>
      <c r="E1991">
        <f>IF('Data R2'!C995="","",'Data R2'!E995)</f>
        <v/>
      </c>
      <c r="F1991">
        <f>IF('Data R2'!C995="","",'Data R2'!F995)</f>
        <v/>
      </c>
      <c r="G1991">
        <f>IF('Data R2'!C995="","",'Data R2'!AD995)</f>
        <v/>
      </c>
      <c r="H1991">
        <f>IF('Data R2'!C995="","",'Data R2'!AC995)</f>
        <v/>
      </c>
      <c r="I1991">
        <f>IF('Data R2'!C995="","",COUNTIF('Data R2'!J995,"&gt;0")+COUNTIF('Data R2'!L995,"&gt;0")+COUNTIF('Data R2'!N995,"&gt;0")+COUNTIF('Data R2'!P995,"&gt;0")+COUNTIF('Data R2'!R995,"&gt;0")+COUNTIF('Data R2'!T995,"&gt;0")+COUNTIF('Data R2'!V995,"&gt;0")+COUNTIF('Data R2'!X995,"&gt;0"))</f>
        <v/>
      </c>
      <c r="J1991">
        <f>IF('Data R2'!C995="","",IF((COUNTIF('Data R2'!K995,"&gt;0")+COUNTIF('Data R2'!M995,"&gt;0")+COUNTIF('Data R2'!O995,"&gt;0")+COUNTIF('Data R2'!Q995,"&gt;0")+COUNTIF('Data R2'!S995,"&gt;0")+COUNTIF('Data R2'!U995,"&gt;0")+COUNTIF('Data R2'!W995,"&gt;0")+COUNTIF('Data R2'!Y995,"&gt;0"))&gt;0,1,0))</f>
        <v/>
      </c>
      <c r="M1991" t="inlineStr">
        <is>
          <t>Data R</t>
        </is>
      </c>
    </row>
    <row r="1992">
      <c r="A1992" t="inlineStr">
        <is>
          <t>Regional 2</t>
        </is>
      </c>
      <c r="B1992">
        <f>IF('Data R2'!C996="","",'Data R2'!B996)</f>
        <v/>
      </c>
      <c r="C1992">
        <f>IF('Data R2'!C996="","",'Data R2'!C996)</f>
        <v/>
      </c>
      <c r="D1992">
        <f>IF('Data R2'!C996="","",'Data R2'!D996)</f>
        <v/>
      </c>
      <c r="E1992">
        <f>IF('Data R2'!C996="","",'Data R2'!E996)</f>
        <v/>
      </c>
      <c r="F1992">
        <f>IF('Data R2'!C996="","",'Data R2'!F996)</f>
        <v/>
      </c>
      <c r="G1992">
        <f>IF('Data R2'!C996="","",'Data R2'!AD996)</f>
        <v/>
      </c>
      <c r="H1992">
        <f>IF('Data R2'!C996="","",'Data R2'!AC996)</f>
        <v/>
      </c>
      <c r="I1992">
        <f>IF('Data R2'!C996="","",COUNTIF('Data R2'!J996,"&gt;0")+COUNTIF('Data R2'!L996,"&gt;0")+COUNTIF('Data R2'!N996,"&gt;0")+COUNTIF('Data R2'!P996,"&gt;0")+COUNTIF('Data R2'!R996,"&gt;0")+COUNTIF('Data R2'!T996,"&gt;0")+COUNTIF('Data R2'!V996,"&gt;0")+COUNTIF('Data R2'!X996,"&gt;0"))</f>
        <v/>
      </c>
      <c r="J1992">
        <f>IF('Data R2'!C996="","",IF((COUNTIF('Data R2'!K996,"&gt;0")+COUNTIF('Data R2'!M996,"&gt;0")+COUNTIF('Data R2'!O996,"&gt;0")+COUNTIF('Data R2'!Q996,"&gt;0")+COUNTIF('Data R2'!S996,"&gt;0")+COUNTIF('Data R2'!U996,"&gt;0")+COUNTIF('Data R2'!W996,"&gt;0")+COUNTIF('Data R2'!Y996,"&gt;0"))&gt;0,1,0))</f>
        <v/>
      </c>
      <c r="M1992" t="inlineStr">
        <is>
          <t>Data R</t>
        </is>
      </c>
    </row>
    <row r="1993">
      <c r="A1993" t="inlineStr">
        <is>
          <t>Regional 2</t>
        </is>
      </c>
      <c r="B1993">
        <f>IF('Data R2'!C997="","",'Data R2'!B997)</f>
        <v/>
      </c>
      <c r="C1993">
        <f>IF('Data R2'!C997="","",'Data R2'!C997)</f>
        <v/>
      </c>
      <c r="D1993">
        <f>IF('Data R2'!C997="","",'Data R2'!D997)</f>
        <v/>
      </c>
      <c r="E1993">
        <f>IF('Data R2'!C997="","",'Data R2'!E997)</f>
        <v/>
      </c>
      <c r="F1993">
        <f>IF('Data R2'!C997="","",'Data R2'!F997)</f>
        <v/>
      </c>
      <c r="G1993">
        <f>IF('Data R2'!C997="","",'Data R2'!AD997)</f>
        <v/>
      </c>
      <c r="H1993">
        <f>IF('Data R2'!C997="","",'Data R2'!AC997)</f>
        <v/>
      </c>
      <c r="I1993">
        <f>IF('Data R2'!C997="","",COUNTIF('Data R2'!J997,"&gt;0")+COUNTIF('Data R2'!L997,"&gt;0")+COUNTIF('Data R2'!N997,"&gt;0")+COUNTIF('Data R2'!P997,"&gt;0")+COUNTIF('Data R2'!R997,"&gt;0")+COUNTIF('Data R2'!T997,"&gt;0")+COUNTIF('Data R2'!V997,"&gt;0")+COUNTIF('Data R2'!X997,"&gt;0"))</f>
        <v/>
      </c>
      <c r="J1993">
        <f>IF('Data R2'!C997="","",IF((COUNTIF('Data R2'!K997,"&gt;0")+COUNTIF('Data R2'!M997,"&gt;0")+COUNTIF('Data R2'!O997,"&gt;0")+COUNTIF('Data R2'!Q997,"&gt;0")+COUNTIF('Data R2'!S997,"&gt;0")+COUNTIF('Data R2'!U997,"&gt;0")+COUNTIF('Data R2'!W997,"&gt;0")+COUNTIF('Data R2'!Y997,"&gt;0"))&gt;0,1,0))</f>
        <v/>
      </c>
      <c r="M1993" t="inlineStr">
        <is>
          <t>Data R</t>
        </is>
      </c>
    </row>
    <row r="1994">
      <c r="A1994" t="inlineStr">
        <is>
          <t>Regional 2</t>
        </is>
      </c>
      <c r="B1994">
        <f>IF('Data R2'!C998="","",'Data R2'!B998)</f>
        <v/>
      </c>
      <c r="C1994">
        <f>IF('Data R2'!C998="","",'Data R2'!C998)</f>
        <v/>
      </c>
      <c r="D1994">
        <f>IF('Data R2'!C998="","",'Data R2'!D998)</f>
        <v/>
      </c>
      <c r="E1994">
        <f>IF('Data R2'!C998="","",'Data R2'!E998)</f>
        <v/>
      </c>
      <c r="F1994">
        <f>IF('Data R2'!C998="","",'Data R2'!F998)</f>
        <v/>
      </c>
      <c r="G1994">
        <f>IF('Data R2'!C998="","",'Data R2'!AD998)</f>
        <v/>
      </c>
      <c r="H1994">
        <f>IF('Data R2'!C998="","",'Data R2'!AC998)</f>
        <v/>
      </c>
      <c r="I1994">
        <f>IF('Data R2'!C998="","",COUNTIF('Data R2'!J998,"&gt;0")+COUNTIF('Data R2'!L998,"&gt;0")+COUNTIF('Data R2'!N998,"&gt;0")+COUNTIF('Data R2'!P998,"&gt;0")+COUNTIF('Data R2'!R998,"&gt;0")+COUNTIF('Data R2'!T998,"&gt;0")+COUNTIF('Data R2'!V998,"&gt;0")+COUNTIF('Data R2'!X998,"&gt;0"))</f>
        <v/>
      </c>
      <c r="J1994">
        <f>IF('Data R2'!C998="","",IF((COUNTIF('Data R2'!K998,"&gt;0")+COUNTIF('Data R2'!M998,"&gt;0")+COUNTIF('Data R2'!O998,"&gt;0")+COUNTIF('Data R2'!Q998,"&gt;0")+COUNTIF('Data R2'!S998,"&gt;0")+COUNTIF('Data R2'!U998,"&gt;0")+COUNTIF('Data R2'!W998,"&gt;0")+COUNTIF('Data R2'!Y998,"&gt;0"))&gt;0,1,0))</f>
        <v/>
      </c>
      <c r="M1994" t="inlineStr">
        <is>
          <t>Data R</t>
        </is>
      </c>
    </row>
    <row r="1995">
      <c r="A1995" t="inlineStr">
        <is>
          <t>Regional 2</t>
        </is>
      </c>
      <c r="B1995">
        <f>IF('Data R2'!C999="","",'Data R2'!B999)</f>
        <v/>
      </c>
      <c r="C1995">
        <f>IF('Data R2'!C999="","",'Data R2'!C999)</f>
        <v/>
      </c>
      <c r="D1995">
        <f>IF('Data R2'!C999="","",'Data R2'!D999)</f>
        <v/>
      </c>
      <c r="E1995">
        <f>IF('Data R2'!C999="","",'Data R2'!E999)</f>
        <v/>
      </c>
      <c r="F1995">
        <f>IF('Data R2'!C999="","",'Data R2'!F999)</f>
        <v/>
      </c>
      <c r="G1995">
        <f>IF('Data R2'!C999="","",'Data R2'!AD999)</f>
        <v/>
      </c>
      <c r="H1995">
        <f>IF('Data R2'!C999="","",'Data R2'!AC999)</f>
        <v/>
      </c>
      <c r="I1995">
        <f>IF('Data R2'!C999="","",COUNTIF('Data R2'!J999,"&gt;0")+COUNTIF('Data R2'!L999,"&gt;0")+COUNTIF('Data R2'!N999,"&gt;0")+COUNTIF('Data R2'!P999,"&gt;0")+COUNTIF('Data R2'!R999,"&gt;0")+COUNTIF('Data R2'!T999,"&gt;0")+COUNTIF('Data R2'!V999,"&gt;0")+COUNTIF('Data R2'!X999,"&gt;0"))</f>
        <v/>
      </c>
      <c r="J1995">
        <f>IF('Data R2'!C999="","",IF((COUNTIF('Data R2'!K999,"&gt;0")+COUNTIF('Data R2'!M999,"&gt;0")+COUNTIF('Data R2'!O999,"&gt;0")+COUNTIF('Data R2'!Q999,"&gt;0")+COUNTIF('Data R2'!S999,"&gt;0")+COUNTIF('Data R2'!U999,"&gt;0")+COUNTIF('Data R2'!W999,"&gt;0")+COUNTIF('Data R2'!Y999,"&gt;0"))&gt;0,1,0))</f>
        <v/>
      </c>
      <c r="M1995" t="inlineStr">
        <is>
          <t>Data R</t>
        </is>
      </c>
    </row>
    <row r="1996">
      <c r="A1996" t="inlineStr">
        <is>
          <t>Regional 2</t>
        </is>
      </c>
      <c r="B1996">
        <f>IF('Data R2'!C1000="","",'Data R2'!B1000)</f>
        <v/>
      </c>
      <c r="C1996">
        <f>IF('Data R2'!C1000="","",'Data R2'!C1000)</f>
        <v/>
      </c>
      <c r="D1996">
        <f>IF('Data R2'!C1000="","",'Data R2'!D1000)</f>
        <v/>
      </c>
      <c r="E1996">
        <f>IF('Data R2'!C1000="","",'Data R2'!E1000)</f>
        <v/>
      </c>
      <c r="F1996">
        <f>IF('Data R2'!C1000="","",'Data R2'!F1000)</f>
        <v/>
      </c>
      <c r="G1996">
        <f>IF('Data R2'!C1000="","",'Data R2'!AD1000)</f>
        <v/>
      </c>
      <c r="H1996">
        <f>IF('Data R2'!C1000="","",'Data R2'!AC1000)</f>
        <v/>
      </c>
      <c r="I1996">
        <f>IF('Data R2'!C1000="","",COUNTIF('Data R2'!J1000,"&gt;0")+COUNTIF('Data R2'!L1000,"&gt;0")+COUNTIF('Data R2'!N1000,"&gt;0")+COUNTIF('Data R2'!P1000,"&gt;0")+COUNTIF('Data R2'!R1000,"&gt;0")+COUNTIF('Data R2'!T1000,"&gt;0")+COUNTIF('Data R2'!V1000,"&gt;0")+COUNTIF('Data R2'!X1000,"&gt;0"))</f>
        <v/>
      </c>
      <c r="J1996">
        <f>IF('Data R2'!C1000="","",IF((COUNTIF('Data R2'!K1000,"&gt;0")+COUNTIF('Data R2'!M1000,"&gt;0")+COUNTIF('Data R2'!O1000,"&gt;0")+COUNTIF('Data R2'!Q1000,"&gt;0")+COUNTIF('Data R2'!S1000,"&gt;0")+COUNTIF('Data R2'!U1000,"&gt;0")+COUNTIF('Data R2'!W1000,"&gt;0")+COUNTIF('Data R2'!Y1000,"&gt;0"))&gt;0,1,0))</f>
        <v/>
      </c>
      <c r="M1996" t="inlineStr">
        <is>
          <t>Data R</t>
        </is>
      </c>
    </row>
    <row r="1997">
      <c r="A1997" t="inlineStr">
        <is>
          <t>Regional 2</t>
        </is>
      </c>
      <c r="B1997">
        <f>IF('Data R2'!C1001="","",'Data R2'!B1001)</f>
        <v/>
      </c>
      <c r="C1997">
        <f>IF('Data R2'!C1001="","",'Data R2'!C1001)</f>
        <v/>
      </c>
      <c r="D1997">
        <f>IF('Data R2'!C1001="","",'Data R2'!D1001)</f>
        <v/>
      </c>
      <c r="E1997">
        <f>IF('Data R2'!C1001="","",'Data R2'!E1001)</f>
        <v/>
      </c>
      <c r="F1997">
        <f>IF('Data R2'!C1001="","",'Data R2'!F1001)</f>
        <v/>
      </c>
      <c r="G1997">
        <f>IF('Data R2'!C1001="","",'Data R2'!AD1001)</f>
        <v/>
      </c>
      <c r="H1997">
        <f>IF('Data R2'!C1001="","",'Data R2'!AC1001)</f>
        <v/>
      </c>
      <c r="I1997">
        <f>IF('Data R2'!C1001="","",COUNTIF('Data R2'!J1001,"&gt;0")+COUNTIF('Data R2'!L1001,"&gt;0")+COUNTIF('Data R2'!N1001,"&gt;0")+COUNTIF('Data R2'!P1001,"&gt;0")+COUNTIF('Data R2'!R1001,"&gt;0")+COUNTIF('Data R2'!T1001,"&gt;0")+COUNTIF('Data R2'!V1001,"&gt;0")+COUNTIF('Data R2'!X1001,"&gt;0"))</f>
        <v/>
      </c>
      <c r="J1997">
        <f>IF('Data R2'!C1001="","",IF((COUNTIF('Data R2'!K1001,"&gt;0")+COUNTIF('Data R2'!M1001,"&gt;0")+COUNTIF('Data R2'!O1001,"&gt;0")+COUNTIF('Data R2'!Q1001,"&gt;0")+COUNTIF('Data R2'!S1001,"&gt;0")+COUNTIF('Data R2'!U1001,"&gt;0")+COUNTIF('Data R2'!W1001,"&gt;0")+COUNTIF('Data R2'!Y1001,"&gt;0"))&gt;0,1,0))</f>
        <v/>
      </c>
      <c r="M1997" t="inlineStr">
        <is>
          <t>Data R</t>
        </is>
      </c>
    </row>
    <row r="1998">
      <c r="A1998" t="inlineStr">
        <is>
          <t>Regional 3</t>
        </is>
      </c>
      <c r="B1998">
        <f>IF('Data R3'!C4="","",'Data R3'!B4)</f>
        <v/>
      </c>
      <c r="C1998">
        <f>IF('Data R3'!C4="","",'Data R3'!C4)</f>
        <v/>
      </c>
      <c r="D1998">
        <f>IF('Data R3'!C4="","",'Data R3'!D4)</f>
        <v/>
      </c>
      <c r="E1998">
        <f>IF('Data R3'!C4="","",'Data R3'!E4)</f>
        <v/>
      </c>
      <c r="F1998">
        <f>IF('Data R3'!C4="","",'Data R3'!F4)</f>
        <v/>
      </c>
      <c r="G1998">
        <f>IF('Data R3'!C4="","",'Data R3'!AD4)</f>
        <v/>
      </c>
      <c r="H1998">
        <f>IF('Data R3'!C4="","",'Data R3'!AC4)</f>
        <v/>
      </c>
      <c r="I1998">
        <f>IF('Data R3'!C4="","",COUNTIF('Data R3'!J4,"&gt;0")+COUNTIF('Data R3'!L4,"&gt;0")+COUNTIF('Data R3'!N4,"&gt;0")+COUNTIF('Data R3'!P4,"&gt;0")+COUNTIF('Data R3'!R4,"&gt;0")+COUNTIF('Data R3'!T4,"&gt;0")+COUNTIF('Data R3'!V4,"&gt;0")+COUNTIF('Data R3'!X4,"&gt;0"))</f>
        <v/>
      </c>
      <c r="J1998">
        <f>IF('Data R3'!C4="","",IF((COUNTIF('Data R3'!K4,"&gt;0")+COUNTIF('Data R3'!M4,"&gt;0")+COUNTIF('Data R3'!O4,"&gt;0")+COUNTIF('Data R3'!Q4,"&gt;0")+COUNTIF('Data R3'!S4,"&gt;0")+COUNTIF('Data R3'!U4,"&gt;0")+COUNTIF('Data R3'!W4,"&gt;0")+COUNTIF('Data R3'!Y4,"&gt;0"))&gt;0,1,0))</f>
        <v/>
      </c>
      <c r="K1998" t="inlineStr">
        <is>
          <t>Tanam Ulang / Program TU</t>
        </is>
      </c>
      <c r="L1998" t="inlineStr">
        <is>
          <t>Pak Edi Sigit Sutarta; Pak Iput Pradiko</t>
        </is>
      </c>
      <c r="M1998" t="inlineStr">
        <is>
          <t>Data R</t>
        </is>
      </c>
    </row>
    <row r="1999">
      <c r="A1999" t="inlineStr">
        <is>
          <t>Regional 3</t>
        </is>
      </c>
      <c r="B1999">
        <f>IF('Data R3'!C5="","",'Data R3'!B5)</f>
        <v/>
      </c>
      <c r="C1999">
        <f>IF('Data R3'!C5="","",'Data R3'!C5)</f>
        <v/>
      </c>
      <c r="D1999">
        <f>IF('Data R3'!C5="","",'Data R3'!D5)</f>
        <v/>
      </c>
      <c r="E1999">
        <f>IF('Data R3'!C5="","",'Data R3'!E5)</f>
        <v/>
      </c>
      <c r="F1999">
        <f>IF('Data R3'!C5="","",'Data R3'!F5)</f>
        <v/>
      </c>
      <c r="G1999">
        <f>IF('Data R3'!C5="","",'Data R3'!AD5)</f>
        <v/>
      </c>
      <c r="H1999">
        <f>IF('Data R3'!C5="","",'Data R3'!AC5)</f>
        <v/>
      </c>
      <c r="I1999">
        <f>IF('Data R3'!C5="","",COUNTIF('Data R3'!J5,"&gt;0")+COUNTIF('Data R3'!L5,"&gt;0")+COUNTIF('Data R3'!N5,"&gt;0")+COUNTIF('Data R3'!P5,"&gt;0")+COUNTIF('Data R3'!R5,"&gt;0")+COUNTIF('Data R3'!T5,"&gt;0")+COUNTIF('Data R3'!V5,"&gt;0")+COUNTIF('Data R3'!X5,"&gt;0"))</f>
        <v/>
      </c>
      <c r="J1999">
        <f>IF('Data R3'!C5="","",IF((COUNTIF('Data R3'!K5,"&gt;0")+COUNTIF('Data R3'!M5,"&gt;0")+COUNTIF('Data R3'!O5,"&gt;0")+COUNTIF('Data R3'!Q5,"&gt;0")+COUNTIF('Data R3'!S5,"&gt;0")+COUNTIF('Data R3'!U5,"&gt;0")+COUNTIF('Data R3'!W5,"&gt;0")+COUNTIF('Data R3'!Y5,"&gt;0"))&gt;0,1,0))</f>
        <v/>
      </c>
      <c r="L1999" t="inlineStr">
        <is>
          <t>Pak Edi Sigit Sutarta; Pak Iput Pradiko</t>
        </is>
      </c>
      <c r="M1999" t="inlineStr">
        <is>
          <t>Data R</t>
        </is>
      </c>
    </row>
    <row r="2000">
      <c r="A2000" t="inlineStr">
        <is>
          <t>Regional 3</t>
        </is>
      </c>
      <c r="B2000">
        <f>IF('Data R3'!C6="","",'Data R3'!B6)</f>
        <v/>
      </c>
      <c r="C2000">
        <f>IF('Data R3'!C6="","",'Data R3'!C6)</f>
        <v/>
      </c>
      <c r="D2000">
        <f>IF('Data R3'!C6="","",'Data R3'!D6)</f>
        <v/>
      </c>
      <c r="E2000">
        <f>IF('Data R3'!C6="","",'Data R3'!E6)</f>
        <v/>
      </c>
      <c r="F2000">
        <f>IF('Data R3'!C6="","",'Data R3'!F6)</f>
        <v/>
      </c>
      <c r="G2000">
        <f>IF('Data R3'!C6="","",'Data R3'!AD6)</f>
        <v/>
      </c>
      <c r="H2000">
        <f>IF('Data R3'!C6="","",'Data R3'!AC6)</f>
        <v/>
      </c>
      <c r="I2000">
        <f>IF('Data R3'!C6="","",COUNTIF('Data R3'!J6,"&gt;0")+COUNTIF('Data R3'!L6,"&gt;0")+COUNTIF('Data R3'!N6,"&gt;0")+COUNTIF('Data R3'!P6,"&gt;0")+COUNTIF('Data R3'!R6,"&gt;0")+COUNTIF('Data R3'!T6,"&gt;0")+COUNTIF('Data R3'!V6,"&gt;0")+COUNTIF('Data R3'!X6,"&gt;0"))</f>
        <v/>
      </c>
      <c r="J2000">
        <f>IF('Data R3'!C6="","",IF((COUNTIF('Data R3'!K6,"&gt;0")+COUNTIF('Data R3'!M6,"&gt;0")+COUNTIF('Data R3'!O6,"&gt;0")+COUNTIF('Data R3'!Q6,"&gt;0")+COUNTIF('Data R3'!S6,"&gt;0")+COUNTIF('Data R3'!U6,"&gt;0")+COUNTIF('Data R3'!W6,"&gt;0")+COUNTIF('Data R3'!Y6,"&gt;0"))&gt;0,1,0))</f>
        <v/>
      </c>
      <c r="L2000" t="inlineStr">
        <is>
          <t>Pak Edi Sigit Sutarta; Pak Iput Pradiko</t>
        </is>
      </c>
      <c r="M2000" t="inlineStr">
        <is>
          <t>Data R</t>
        </is>
      </c>
    </row>
    <row r="2001">
      <c r="A2001" t="inlineStr">
        <is>
          <t>Regional 3</t>
        </is>
      </c>
      <c r="B2001">
        <f>IF('Data R3'!C7="","",'Data R3'!B7)</f>
        <v/>
      </c>
      <c r="C2001">
        <f>IF('Data R3'!C7="","",'Data R3'!C7)</f>
        <v/>
      </c>
      <c r="D2001">
        <f>IF('Data R3'!C7="","",'Data R3'!D7)</f>
        <v/>
      </c>
      <c r="E2001">
        <f>IF('Data R3'!C7="","",'Data R3'!E7)</f>
        <v/>
      </c>
      <c r="F2001">
        <f>IF('Data R3'!C7="","",'Data R3'!F7)</f>
        <v/>
      </c>
      <c r="G2001">
        <f>IF('Data R3'!C7="","",'Data R3'!AD7)</f>
        <v/>
      </c>
      <c r="H2001">
        <f>IF('Data R3'!C7="","",'Data R3'!AC7)</f>
        <v/>
      </c>
      <c r="I2001">
        <f>IF('Data R3'!C7="","",COUNTIF('Data R3'!J7,"&gt;0")+COUNTIF('Data R3'!L7,"&gt;0")+COUNTIF('Data R3'!N7,"&gt;0")+COUNTIF('Data R3'!P7,"&gt;0")+COUNTIF('Data R3'!R7,"&gt;0")+COUNTIF('Data R3'!T7,"&gt;0")+COUNTIF('Data R3'!V7,"&gt;0")+COUNTIF('Data R3'!X7,"&gt;0"))</f>
        <v/>
      </c>
      <c r="J2001">
        <f>IF('Data R3'!C7="","",IF((COUNTIF('Data R3'!K7,"&gt;0")+COUNTIF('Data R3'!M7,"&gt;0")+COUNTIF('Data R3'!O7,"&gt;0")+COUNTIF('Data R3'!Q7,"&gt;0")+COUNTIF('Data R3'!S7,"&gt;0")+COUNTIF('Data R3'!U7,"&gt;0")+COUNTIF('Data R3'!W7,"&gt;0")+COUNTIF('Data R3'!Y7,"&gt;0"))&gt;0,1,0))</f>
        <v/>
      </c>
      <c r="L2001" t="inlineStr">
        <is>
          <t>Pak Edi Sigit Sutarta; Pak Iput Pradiko</t>
        </is>
      </c>
      <c r="M2001" t="inlineStr">
        <is>
          <t>Data R</t>
        </is>
      </c>
    </row>
    <row r="2002">
      <c r="A2002" t="inlineStr">
        <is>
          <t>Regional 3</t>
        </is>
      </c>
      <c r="B2002">
        <f>IF('Data R3'!C8="","",'Data R3'!B8)</f>
        <v/>
      </c>
      <c r="C2002">
        <f>IF('Data R3'!C8="","",'Data R3'!C8)</f>
        <v/>
      </c>
      <c r="D2002">
        <f>IF('Data R3'!C8="","",'Data R3'!D8)</f>
        <v/>
      </c>
      <c r="E2002">
        <f>IF('Data R3'!C8="","",'Data R3'!E8)</f>
        <v/>
      </c>
      <c r="F2002">
        <f>IF('Data R3'!C8="","",'Data R3'!F8)</f>
        <v/>
      </c>
      <c r="G2002">
        <f>IF('Data R3'!C8="","",'Data R3'!AD8)</f>
        <v/>
      </c>
      <c r="H2002">
        <f>IF('Data R3'!C8="","",'Data R3'!AC8)</f>
        <v/>
      </c>
      <c r="I2002">
        <f>IF('Data R3'!C8="","",COUNTIF('Data R3'!J8,"&gt;0")+COUNTIF('Data R3'!L8,"&gt;0")+COUNTIF('Data R3'!N8,"&gt;0")+COUNTIF('Data R3'!P8,"&gt;0")+COUNTIF('Data R3'!R8,"&gt;0")+COUNTIF('Data R3'!T8,"&gt;0")+COUNTIF('Data R3'!V8,"&gt;0")+COUNTIF('Data R3'!X8,"&gt;0"))</f>
        <v/>
      </c>
      <c r="J2002">
        <f>IF('Data R3'!C8="","",IF((COUNTIF('Data R3'!K8,"&gt;0")+COUNTIF('Data R3'!M8,"&gt;0")+COUNTIF('Data R3'!O8,"&gt;0")+COUNTIF('Data R3'!Q8,"&gt;0")+COUNTIF('Data R3'!S8,"&gt;0")+COUNTIF('Data R3'!U8,"&gt;0")+COUNTIF('Data R3'!W8,"&gt;0")+COUNTIF('Data R3'!Y8,"&gt;0"))&gt;0,1,0))</f>
        <v/>
      </c>
      <c r="L2002" t="inlineStr">
        <is>
          <t>Pak Edi Sigit Sutarta; Pak Iput Pradiko; Buk Nuzul Hijri</t>
        </is>
      </c>
      <c r="M2002" t="inlineStr">
        <is>
          <t>Data R</t>
        </is>
      </c>
    </row>
    <row r="2003">
      <c r="A2003" t="inlineStr">
        <is>
          <t>Regional 3</t>
        </is>
      </c>
      <c r="B2003">
        <f>IF('Data R3'!C9="","",'Data R3'!B9)</f>
        <v/>
      </c>
      <c r="C2003">
        <f>IF('Data R3'!C9="","",'Data R3'!C9)</f>
        <v/>
      </c>
      <c r="D2003">
        <f>IF('Data R3'!C9="","",'Data R3'!D9)</f>
        <v/>
      </c>
      <c r="E2003">
        <f>IF('Data R3'!C9="","",'Data R3'!E9)</f>
        <v/>
      </c>
      <c r="F2003">
        <f>IF('Data R3'!C9="","",'Data R3'!F9)</f>
        <v/>
      </c>
      <c r="G2003">
        <f>IF('Data R3'!C9="","",'Data R3'!AD9)</f>
        <v/>
      </c>
      <c r="H2003">
        <f>IF('Data R3'!C9="","",'Data R3'!AC9)</f>
        <v/>
      </c>
      <c r="I2003">
        <f>IF('Data R3'!C9="","",COUNTIF('Data R3'!J9,"&gt;0")+COUNTIF('Data R3'!L9,"&gt;0")+COUNTIF('Data R3'!N9,"&gt;0")+COUNTIF('Data R3'!P9,"&gt;0")+COUNTIF('Data R3'!R9,"&gt;0")+COUNTIF('Data R3'!T9,"&gt;0")+COUNTIF('Data R3'!V9,"&gt;0")+COUNTIF('Data R3'!X9,"&gt;0"))</f>
        <v/>
      </c>
      <c r="J2003">
        <f>IF('Data R3'!C9="","",IF((COUNTIF('Data R3'!K9,"&gt;0")+COUNTIF('Data R3'!M9,"&gt;0")+COUNTIF('Data R3'!O9,"&gt;0")+COUNTIF('Data R3'!Q9,"&gt;0")+COUNTIF('Data R3'!S9,"&gt;0")+COUNTIF('Data R3'!U9,"&gt;0")+COUNTIF('Data R3'!W9,"&gt;0")+COUNTIF('Data R3'!Y9,"&gt;0"))&gt;0,1,0))</f>
        <v/>
      </c>
      <c r="L2003" t="inlineStr">
        <is>
          <t>Pak Edi Sigit Sutarta; Pak Iput Pradiko; Buk Nuzul Hijri</t>
        </is>
      </c>
      <c r="M2003" t="inlineStr">
        <is>
          <t>Data R</t>
        </is>
      </c>
    </row>
    <row r="2004">
      <c r="A2004" t="inlineStr">
        <is>
          <t>Regional 3</t>
        </is>
      </c>
      <c r="B2004">
        <f>IF('Data R3'!C10="","",'Data R3'!B10)</f>
        <v/>
      </c>
      <c r="C2004">
        <f>IF('Data R3'!C10="","",'Data R3'!C10)</f>
        <v/>
      </c>
      <c r="D2004">
        <f>IF('Data R3'!C10="","",'Data R3'!D10)</f>
        <v/>
      </c>
      <c r="E2004">
        <f>IF('Data R3'!C10="","",'Data R3'!E10)</f>
        <v/>
      </c>
      <c r="F2004">
        <f>IF('Data R3'!C10="","",'Data R3'!F10)</f>
        <v/>
      </c>
      <c r="G2004">
        <f>IF('Data R3'!C10="","",'Data R3'!AD10)</f>
        <v/>
      </c>
      <c r="H2004">
        <f>IF('Data R3'!C10="","",'Data R3'!AC10)</f>
        <v/>
      </c>
      <c r="I2004">
        <f>IF('Data R3'!C10="","",COUNTIF('Data R3'!J10,"&gt;0")+COUNTIF('Data R3'!L10,"&gt;0")+COUNTIF('Data R3'!N10,"&gt;0")+COUNTIF('Data R3'!P10,"&gt;0")+COUNTIF('Data R3'!R10,"&gt;0")+COUNTIF('Data R3'!T10,"&gt;0")+COUNTIF('Data R3'!V10,"&gt;0")+COUNTIF('Data R3'!X10,"&gt;0"))</f>
        <v/>
      </c>
      <c r="J2004">
        <f>IF('Data R3'!C10="","",IF((COUNTIF('Data R3'!K10,"&gt;0")+COUNTIF('Data R3'!M10,"&gt;0")+COUNTIF('Data R3'!O10,"&gt;0")+COUNTIF('Data R3'!Q10,"&gt;0")+COUNTIF('Data R3'!S10,"&gt;0")+COUNTIF('Data R3'!U10,"&gt;0")+COUNTIF('Data R3'!W10,"&gt;0")+COUNTIF('Data R3'!Y10,"&gt;0"))&gt;0,1,0))</f>
        <v/>
      </c>
      <c r="L2004" t="inlineStr">
        <is>
          <t>Pak Edi Sigit Sutarta; Pak Iput Pradiko; Buk Nuzul Hijri</t>
        </is>
      </c>
      <c r="M2004" t="inlineStr">
        <is>
          <t>Data R</t>
        </is>
      </c>
    </row>
    <row r="2005">
      <c r="A2005" t="inlineStr">
        <is>
          <t>Regional 3</t>
        </is>
      </c>
      <c r="B2005">
        <f>IF('Data R3'!C11="","",'Data R3'!B11)</f>
        <v/>
      </c>
      <c r="C2005">
        <f>IF('Data R3'!C11="","",'Data R3'!C11)</f>
        <v/>
      </c>
      <c r="D2005">
        <f>IF('Data R3'!C11="","",'Data R3'!D11)</f>
        <v/>
      </c>
      <c r="E2005">
        <f>IF('Data R3'!C11="","",'Data R3'!E11)</f>
        <v/>
      </c>
      <c r="F2005">
        <f>IF('Data R3'!C11="","",'Data R3'!F11)</f>
        <v/>
      </c>
      <c r="G2005">
        <f>IF('Data R3'!C11="","",'Data R3'!AD11)</f>
        <v/>
      </c>
      <c r="H2005">
        <f>IF('Data R3'!C11="","",'Data R3'!AC11)</f>
        <v/>
      </c>
      <c r="I2005">
        <f>IF('Data R3'!C11="","",COUNTIF('Data R3'!J11,"&gt;0")+COUNTIF('Data R3'!L11,"&gt;0")+COUNTIF('Data R3'!N11,"&gt;0")+COUNTIF('Data R3'!P11,"&gt;0")+COUNTIF('Data R3'!R11,"&gt;0")+COUNTIF('Data R3'!T11,"&gt;0")+COUNTIF('Data R3'!V11,"&gt;0")+COUNTIF('Data R3'!X11,"&gt;0"))</f>
        <v/>
      </c>
      <c r="J2005">
        <f>IF('Data R3'!C11="","",IF((COUNTIF('Data R3'!K11,"&gt;0")+COUNTIF('Data R3'!M11,"&gt;0")+COUNTIF('Data R3'!O11,"&gt;0")+COUNTIF('Data R3'!Q11,"&gt;0")+COUNTIF('Data R3'!S11,"&gt;0")+COUNTIF('Data R3'!U11,"&gt;0")+COUNTIF('Data R3'!W11,"&gt;0")+COUNTIF('Data R3'!Y11,"&gt;0"))&gt;0,1,0))</f>
        <v/>
      </c>
      <c r="L2005" t="inlineStr">
        <is>
          <t>Pak Edi Sigit Sutarta; Pak Iput Pradiko; Buk Nuzul Hijri</t>
        </is>
      </c>
      <c r="M2005" t="inlineStr">
        <is>
          <t>Data R</t>
        </is>
      </c>
    </row>
    <row r="2006">
      <c r="A2006" t="inlineStr">
        <is>
          <t>Regional 3</t>
        </is>
      </c>
      <c r="B2006">
        <f>IF('Data R3'!C12="","",'Data R3'!B12)</f>
        <v/>
      </c>
      <c r="C2006">
        <f>IF('Data R3'!C12="","",'Data R3'!C12)</f>
        <v/>
      </c>
      <c r="D2006">
        <f>IF('Data R3'!C12="","",'Data R3'!D12)</f>
        <v/>
      </c>
      <c r="E2006">
        <f>IF('Data R3'!C12="","",'Data R3'!E12)</f>
        <v/>
      </c>
      <c r="F2006">
        <f>IF('Data R3'!C12="","",'Data R3'!F12)</f>
        <v/>
      </c>
      <c r="G2006">
        <f>IF('Data R3'!C12="","",'Data R3'!AD12)</f>
        <v/>
      </c>
      <c r="H2006">
        <f>IF('Data R3'!C12="","",'Data R3'!AC12)</f>
        <v/>
      </c>
      <c r="I2006">
        <f>IF('Data R3'!C12="","",COUNTIF('Data R3'!J12,"&gt;0")+COUNTIF('Data R3'!L12,"&gt;0")+COUNTIF('Data R3'!N12,"&gt;0")+COUNTIF('Data R3'!P12,"&gt;0")+COUNTIF('Data R3'!R12,"&gt;0")+COUNTIF('Data R3'!T12,"&gt;0")+COUNTIF('Data R3'!V12,"&gt;0")+COUNTIF('Data R3'!X12,"&gt;0"))</f>
        <v/>
      </c>
      <c r="J2006">
        <f>IF('Data R3'!C12="","",IF((COUNTIF('Data R3'!K12,"&gt;0")+COUNTIF('Data R3'!M12,"&gt;0")+COUNTIF('Data R3'!O12,"&gt;0")+COUNTIF('Data R3'!Q12,"&gt;0")+COUNTIF('Data R3'!S12,"&gt;0")+COUNTIF('Data R3'!U12,"&gt;0")+COUNTIF('Data R3'!W12,"&gt;0")+COUNTIF('Data R3'!Y12,"&gt;0"))&gt;0,1,0))</f>
        <v/>
      </c>
      <c r="L2006" t="inlineStr">
        <is>
          <t>Pak Edi Sigit Sutarta; Pak Iput Pradiko; Buk Nuzul Hijri</t>
        </is>
      </c>
      <c r="M2006" t="inlineStr">
        <is>
          <t>Data R</t>
        </is>
      </c>
    </row>
    <row r="2007">
      <c r="A2007" t="inlineStr">
        <is>
          <t>Regional 3</t>
        </is>
      </c>
      <c r="B2007">
        <f>IF('Data R3'!C13="","",'Data R3'!B13)</f>
        <v/>
      </c>
      <c r="C2007">
        <f>IF('Data R3'!C13="","",'Data R3'!C13)</f>
        <v/>
      </c>
      <c r="D2007">
        <f>IF('Data R3'!C13="","",'Data R3'!D13)</f>
        <v/>
      </c>
      <c r="E2007">
        <f>IF('Data R3'!C13="","",'Data R3'!E13)</f>
        <v/>
      </c>
      <c r="F2007">
        <f>IF('Data R3'!C13="","",'Data R3'!F13)</f>
        <v/>
      </c>
      <c r="G2007">
        <f>IF('Data R3'!C13="","",'Data R3'!AD13)</f>
        <v/>
      </c>
      <c r="H2007">
        <f>IF('Data R3'!C13="","",'Data R3'!AC13)</f>
        <v/>
      </c>
      <c r="I2007">
        <f>IF('Data R3'!C13="","",COUNTIF('Data R3'!J13,"&gt;0")+COUNTIF('Data R3'!L13,"&gt;0")+COUNTIF('Data R3'!N13,"&gt;0")+COUNTIF('Data R3'!P13,"&gt;0")+COUNTIF('Data R3'!R13,"&gt;0")+COUNTIF('Data R3'!T13,"&gt;0")+COUNTIF('Data R3'!V13,"&gt;0")+COUNTIF('Data R3'!X13,"&gt;0"))</f>
        <v/>
      </c>
      <c r="J2007">
        <f>IF('Data R3'!C13="","",IF((COUNTIF('Data R3'!K13,"&gt;0")+COUNTIF('Data R3'!M13,"&gt;0")+COUNTIF('Data R3'!O13,"&gt;0")+COUNTIF('Data R3'!Q13,"&gt;0")+COUNTIF('Data R3'!S13,"&gt;0")+COUNTIF('Data R3'!U13,"&gt;0")+COUNTIF('Data R3'!W13,"&gt;0")+COUNTIF('Data R3'!Y13,"&gt;0"))&gt;0,1,0))</f>
        <v/>
      </c>
      <c r="K2007" t="inlineStr">
        <is>
          <t>Evaluasi/Kajian/Pemeriksaan</t>
        </is>
      </c>
      <c r="M2007" t="inlineStr">
        <is>
          <t>Data R</t>
        </is>
      </c>
    </row>
    <row r="2008">
      <c r="A2008" t="inlineStr">
        <is>
          <t>Regional 3</t>
        </is>
      </c>
      <c r="B2008">
        <f>IF('Data R3'!C14="","",'Data R3'!B14)</f>
        <v/>
      </c>
      <c r="C2008">
        <f>IF('Data R3'!C14="","",'Data R3'!C14)</f>
        <v/>
      </c>
      <c r="D2008">
        <f>IF('Data R3'!C14="","",'Data R3'!D14)</f>
        <v/>
      </c>
      <c r="E2008">
        <f>IF('Data R3'!C14="","",'Data R3'!E14)</f>
        <v/>
      </c>
      <c r="F2008">
        <f>IF('Data R3'!C14="","",'Data R3'!F14)</f>
        <v/>
      </c>
      <c r="G2008">
        <f>IF('Data R3'!C14="","",'Data R3'!AD14)</f>
        <v/>
      </c>
      <c r="H2008">
        <f>IF('Data R3'!C14="","",'Data R3'!AC14)</f>
        <v/>
      </c>
      <c r="I2008">
        <f>IF('Data R3'!C14="","",COUNTIF('Data R3'!J14,"&gt;0")+COUNTIF('Data R3'!L14,"&gt;0")+COUNTIF('Data R3'!N14,"&gt;0")+COUNTIF('Data R3'!P14,"&gt;0")+COUNTIF('Data R3'!R14,"&gt;0")+COUNTIF('Data R3'!T14,"&gt;0")+COUNTIF('Data R3'!V14,"&gt;0")+COUNTIF('Data R3'!X14,"&gt;0"))</f>
        <v/>
      </c>
      <c r="J2008">
        <f>IF('Data R3'!C14="","",IF((COUNTIF('Data R3'!K14,"&gt;0")+COUNTIF('Data R3'!M14,"&gt;0")+COUNTIF('Data R3'!O14,"&gt;0")+COUNTIF('Data R3'!Q14,"&gt;0")+COUNTIF('Data R3'!S14,"&gt;0")+COUNTIF('Data R3'!U14,"&gt;0")+COUNTIF('Data R3'!W14,"&gt;0")+COUNTIF('Data R3'!Y14,"&gt;0"))&gt;0,1,0))</f>
        <v/>
      </c>
      <c r="M2008" t="inlineStr">
        <is>
          <t>Data R</t>
        </is>
      </c>
    </row>
    <row r="2009">
      <c r="A2009" t="inlineStr">
        <is>
          <t>Regional 3</t>
        </is>
      </c>
      <c r="B2009">
        <f>IF('Data R3'!C15="","",'Data R3'!B15)</f>
        <v/>
      </c>
      <c r="C2009">
        <f>IF('Data R3'!C15="","",'Data R3'!C15)</f>
        <v/>
      </c>
      <c r="D2009">
        <f>IF('Data R3'!C15="","",'Data R3'!D15)</f>
        <v/>
      </c>
      <c r="E2009">
        <f>IF('Data R3'!C15="","",'Data R3'!E15)</f>
        <v/>
      </c>
      <c r="F2009">
        <f>IF('Data R3'!C15="","",'Data R3'!F15)</f>
        <v/>
      </c>
      <c r="G2009">
        <f>IF('Data R3'!C15="","",'Data R3'!AD15)</f>
        <v/>
      </c>
      <c r="H2009">
        <f>IF('Data R3'!C15="","",'Data R3'!AC15)</f>
        <v/>
      </c>
      <c r="I2009">
        <f>IF('Data R3'!C15="","",COUNTIF('Data R3'!J15,"&gt;0")+COUNTIF('Data R3'!L15,"&gt;0")+COUNTIF('Data R3'!N15,"&gt;0")+COUNTIF('Data R3'!P15,"&gt;0")+COUNTIF('Data R3'!R15,"&gt;0")+COUNTIF('Data R3'!T15,"&gt;0")+COUNTIF('Data R3'!V15,"&gt;0")+COUNTIF('Data R3'!X15,"&gt;0"))</f>
        <v/>
      </c>
      <c r="J2009">
        <f>IF('Data R3'!C15="","",IF((COUNTIF('Data R3'!K15,"&gt;0")+COUNTIF('Data R3'!M15,"&gt;0")+COUNTIF('Data R3'!O15,"&gt;0")+COUNTIF('Data R3'!Q15,"&gt;0")+COUNTIF('Data R3'!S15,"&gt;0")+COUNTIF('Data R3'!U15,"&gt;0")+COUNTIF('Data R3'!W15,"&gt;0")+COUNTIF('Data R3'!Y15,"&gt;0"))&gt;0,1,0))</f>
        <v/>
      </c>
      <c r="K2009" t="inlineStr">
        <is>
          <t>Bibit / Lewat Umur</t>
        </is>
      </c>
      <c r="M2009" t="inlineStr">
        <is>
          <t>Data R</t>
        </is>
      </c>
    </row>
    <row r="2010">
      <c r="A2010" t="inlineStr">
        <is>
          <t>Regional 3</t>
        </is>
      </c>
      <c r="B2010">
        <f>IF('Data R3'!C16="","",'Data R3'!B16)</f>
        <v/>
      </c>
      <c r="C2010">
        <f>IF('Data R3'!C16="","",'Data R3'!C16)</f>
        <v/>
      </c>
      <c r="D2010">
        <f>IF('Data R3'!C16="","",'Data R3'!D16)</f>
        <v/>
      </c>
      <c r="E2010">
        <f>IF('Data R3'!C16="","",'Data R3'!E16)</f>
        <v/>
      </c>
      <c r="F2010">
        <f>IF('Data R3'!C16="","",'Data R3'!F16)</f>
        <v/>
      </c>
      <c r="G2010">
        <f>IF('Data R3'!C16="","",'Data R3'!AD16)</f>
        <v/>
      </c>
      <c r="H2010">
        <f>IF('Data R3'!C16="","",'Data R3'!AC16)</f>
        <v/>
      </c>
      <c r="I2010">
        <f>IF('Data R3'!C16="","",COUNTIF('Data R3'!J16,"&gt;0")+COUNTIF('Data R3'!L16,"&gt;0")+COUNTIF('Data R3'!N16,"&gt;0")+COUNTIF('Data R3'!P16,"&gt;0")+COUNTIF('Data R3'!R16,"&gt;0")+COUNTIF('Data R3'!T16,"&gt;0")+COUNTIF('Data R3'!V16,"&gt;0")+COUNTIF('Data R3'!X16,"&gt;0"))</f>
        <v/>
      </c>
      <c r="J2010">
        <f>IF('Data R3'!C16="","",IF((COUNTIF('Data R3'!K16,"&gt;0")+COUNTIF('Data R3'!M16,"&gt;0")+COUNTIF('Data R3'!O16,"&gt;0")+COUNTIF('Data R3'!Q16,"&gt;0")+COUNTIF('Data R3'!S16,"&gt;0")+COUNTIF('Data R3'!U16,"&gt;0")+COUNTIF('Data R3'!W16,"&gt;0")+COUNTIF('Data R3'!Y16,"&gt;0"))&gt;0,1,0))</f>
        <v/>
      </c>
      <c r="K2010" t="inlineStr">
        <is>
          <t>Produksi / Kultur Teknis</t>
        </is>
      </c>
      <c r="L2010" t="inlineStr">
        <is>
          <t>Pak Edi Sigit Sutarta; Pak Iput Pradiko</t>
        </is>
      </c>
      <c r="M2010" t="inlineStr">
        <is>
          <t>Data R</t>
        </is>
      </c>
    </row>
    <row r="2011">
      <c r="A2011" t="inlineStr">
        <is>
          <t>Regional 3</t>
        </is>
      </c>
      <c r="B2011">
        <f>IF('Data R3'!C17="","",'Data R3'!B17)</f>
        <v/>
      </c>
      <c r="C2011">
        <f>IF('Data R3'!C17="","",'Data R3'!C17)</f>
        <v/>
      </c>
      <c r="D2011">
        <f>IF('Data R3'!C17="","",'Data R3'!D17)</f>
        <v/>
      </c>
      <c r="E2011">
        <f>IF('Data R3'!C17="","",'Data R3'!E17)</f>
        <v/>
      </c>
      <c r="F2011">
        <f>IF('Data R3'!C17="","",'Data R3'!F17)</f>
        <v/>
      </c>
      <c r="G2011">
        <f>IF('Data R3'!C17="","",'Data R3'!AD17)</f>
        <v/>
      </c>
      <c r="H2011">
        <f>IF('Data R3'!C17="","",'Data R3'!AC17)</f>
        <v/>
      </c>
      <c r="I2011">
        <f>IF('Data R3'!C17="","",COUNTIF('Data R3'!J17,"&gt;0")+COUNTIF('Data R3'!L17,"&gt;0")+COUNTIF('Data R3'!N17,"&gt;0")+COUNTIF('Data R3'!P17,"&gt;0")+COUNTIF('Data R3'!R17,"&gt;0")+COUNTIF('Data R3'!T17,"&gt;0")+COUNTIF('Data R3'!V17,"&gt;0")+COUNTIF('Data R3'!X17,"&gt;0"))</f>
        <v/>
      </c>
      <c r="J2011">
        <f>IF('Data R3'!C17="","",IF((COUNTIF('Data R3'!K17,"&gt;0")+COUNTIF('Data R3'!M17,"&gt;0")+COUNTIF('Data R3'!O17,"&gt;0")+COUNTIF('Data R3'!Q17,"&gt;0")+COUNTIF('Data R3'!S17,"&gt;0")+COUNTIF('Data R3'!U17,"&gt;0")+COUNTIF('Data R3'!W17,"&gt;0")+COUNTIF('Data R3'!Y17,"&gt;0"))&gt;0,1,0))</f>
        <v/>
      </c>
      <c r="K2011" t="inlineStr">
        <is>
          <t>Produksi / Kultur Teknis</t>
        </is>
      </c>
      <c r="L2011" t="inlineStr">
        <is>
          <t>Pak Edi Sigit Sutarta; Pak Iput Pradiko</t>
        </is>
      </c>
      <c r="M2011" t="inlineStr">
        <is>
          <t>Data R</t>
        </is>
      </c>
    </row>
    <row r="2012">
      <c r="A2012" t="inlineStr">
        <is>
          <t>Regional 3</t>
        </is>
      </c>
      <c r="B2012">
        <f>IF('Data R3'!C18="","",'Data R3'!B18)</f>
        <v/>
      </c>
      <c r="C2012">
        <f>IF('Data R3'!C18="","",'Data R3'!C18)</f>
        <v/>
      </c>
      <c r="D2012">
        <f>IF('Data R3'!C18="","",'Data R3'!D18)</f>
        <v/>
      </c>
      <c r="E2012">
        <f>IF('Data R3'!C18="","",'Data R3'!E18)</f>
        <v/>
      </c>
      <c r="F2012">
        <f>IF('Data R3'!C18="","",'Data R3'!F18)</f>
        <v/>
      </c>
      <c r="G2012">
        <f>IF('Data R3'!C18="","",'Data R3'!AD18)</f>
        <v/>
      </c>
      <c r="H2012">
        <f>IF('Data R3'!C18="","",'Data R3'!AC18)</f>
        <v/>
      </c>
      <c r="I2012">
        <f>IF('Data R3'!C18="","",COUNTIF('Data R3'!J18,"&gt;0")+COUNTIF('Data R3'!L18,"&gt;0")+COUNTIF('Data R3'!N18,"&gt;0")+COUNTIF('Data R3'!P18,"&gt;0")+COUNTIF('Data R3'!R18,"&gt;0")+COUNTIF('Data R3'!T18,"&gt;0")+COUNTIF('Data R3'!V18,"&gt;0")+COUNTIF('Data R3'!X18,"&gt;0"))</f>
        <v/>
      </c>
      <c r="J2012">
        <f>IF('Data R3'!C18="","",IF((COUNTIF('Data R3'!K18,"&gt;0")+COUNTIF('Data R3'!M18,"&gt;0")+COUNTIF('Data R3'!O18,"&gt;0")+COUNTIF('Data R3'!Q18,"&gt;0")+COUNTIF('Data R3'!S18,"&gt;0")+COUNTIF('Data R3'!U18,"&gt;0")+COUNTIF('Data R3'!W18,"&gt;0")+COUNTIF('Data R3'!Y18,"&gt;0"))&gt;0,1,0))</f>
        <v/>
      </c>
      <c r="M2012" t="inlineStr">
        <is>
          <t>Data R</t>
        </is>
      </c>
    </row>
    <row r="2013">
      <c r="A2013" t="inlineStr">
        <is>
          <t>Regional 3</t>
        </is>
      </c>
      <c r="B2013">
        <f>IF('Data R3'!C19="","",'Data R3'!B19)</f>
        <v/>
      </c>
      <c r="C2013">
        <f>IF('Data R3'!C19="","",'Data R3'!C19)</f>
        <v/>
      </c>
      <c r="D2013">
        <f>IF('Data R3'!C19="","",'Data R3'!D19)</f>
        <v/>
      </c>
      <c r="E2013">
        <f>IF('Data R3'!C19="","",'Data R3'!E19)</f>
        <v/>
      </c>
      <c r="F2013">
        <f>IF('Data R3'!C19="","",'Data R3'!F19)</f>
        <v/>
      </c>
      <c r="G2013">
        <f>IF('Data R3'!C19="","",'Data R3'!AD19)</f>
        <v/>
      </c>
      <c r="H2013">
        <f>IF('Data R3'!C19="","",'Data R3'!AC19)</f>
        <v/>
      </c>
      <c r="I2013">
        <f>IF('Data R3'!C19="","",COUNTIF('Data R3'!J19,"&gt;0")+COUNTIF('Data R3'!L19,"&gt;0")+COUNTIF('Data R3'!N19,"&gt;0")+COUNTIF('Data R3'!P19,"&gt;0")+COUNTIF('Data R3'!R19,"&gt;0")+COUNTIF('Data R3'!T19,"&gt;0")+COUNTIF('Data R3'!V19,"&gt;0")+COUNTIF('Data R3'!X19,"&gt;0"))</f>
        <v/>
      </c>
      <c r="J2013">
        <f>IF('Data R3'!C19="","",IF((COUNTIF('Data R3'!K19,"&gt;0")+COUNTIF('Data R3'!M19,"&gt;0")+COUNTIF('Data R3'!O19,"&gt;0")+COUNTIF('Data R3'!Q19,"&gt;0")+COUNTIF('Data R3'!S19,"&gt;0")+COUNTIF('Data R3'!U19,"&gt;0")+COUNTIF('Data R3'!W19,"&gt;0")+COUNTIF('Data R3'!Y19,"&gt;0"))&gt;0,1,0))</f>
        <v/>
      </c>
      <c r="M2013" t="inlineStr">
        <is>
          <t>Data R</t>
        </is>
      </c>
    </row>
    <row r="2014">
      <c r="A2014" t="inlineStr">
        <is>
          <t>Regional 3</t>
        </is>
      </c>
      <c r="B2014">
        <f>IF('Data R3'!C20="","",'Data R3'!B20)</f>
        <v/>
      </c>
      <c r="C2014">
        <f>IF('Data R3'!C20="","",'Data R3'!C20)</f>
        <v/>
      </c>
      <c r="D2014">
        <f>IF('Data R3'!C20="","",'Data R3'!D20)</f>
        <v/>
      </c>
      <c r="E2014">
        <f>IF('Data R3'!C20="","",'Data R3'!E20)</f>
        <v/>
      </c>
      <c r="F2014">
        <f>IF('Data R3'!C20="","",'Data R3'!F20)</f>
        <v/>
      </c>
      <c r="G2014">
        <f>IF('Data R3'!C20="","",'Data R3'!AD20)</f>
        <v/>
      </c>
      <c r="H2014">
        <f>IF('Data R3'!C20="","",'Data R3'!AC20)</f>
        <v/>
      </c>
      <c r="I2014">
        <f>IF('Data R3'!C20="","",COUNTIF('Data R3'!J20,"&gt;0")+COUNTIF('Data R3'!L20,"&gt;0")+COUNTIF('Data R3'!N20,"&gt;0")+COUNTIF('Data R3'!P20,"&gt;0")+COUNTIF('Data R3'!R20,"&gt;0")+COUNTIF('Data R3'!T20,"&gt;0")+COUNTIF('Data R3'!V20,"&gt;0")+COUNTIF('Data R3'!X20,"&gt;0"))</f>
        <v/>
      </c>
      <c r="J2014">
        <f>IF('Data R3'!C20="","",IF((COUNTIF('Data R3'!K20,"&gt;0")+COUNTIF('Data R3'!M20,"&gt;0")+COUNTIF('Data R3'!O20,"&gt;0")+COUNTIF('Data R3'!Q20,"&gt;0")+COUNTIF('Data R3'!S20,"&gt;0")+COUNTIF('Data R3'!U20,"&gt;0")+COUNTIF('Data R3'!W20,"&gt;0")+COUNTIF('Data R3'!Y20,"&gt;0"))&gt;0,1,0))</f>
        <v/>
      </c>
      <c r="M2014" t="inlineStr">
        <is>
          <t>Data R</t>
        </is>
      </c>
    </row>
    <row r="2015">
      <c r="A2015" t="inlineStr">
        <is>
          <t>Regional 3</t>
        </is>
      </c>
      <c r="B2015">
        <f>IF('Data R3'!C21="","",'Data R3'!B21)</f>
        <v/>
      </c>
      <c r="C2015">
        <f>IF('Data R3'!C21="","",'Data R3'!C21)</f>
        <v/>
      </c>
      <c r="D2015">
        <f>IF('Data R3'!C21="","",'Data R3'!D21)</f>
        <v/>
      </c>
      <c r="E2015">
        <f>IF('Data R3'!C21="","",'Data R3'!E21)</f>
        <v/>
      </c>
      <c r="F2015">
        <f>IF('Data R3'!C21="","",'Data R3'!F21)</f>
        <v/>
      </c>
      <c r="G2015">
        <f>IF('Data R3'!C21="","",'Data R3'!AD21)</f>
        <v/>
      </c>
      <c r="H2015">
        <f>IF('Data R3'!C21="","",'Data R3'!AC21)</f>
        <v/>
      </c>
      <c r="I2015">
        <f>IF('Data R3'!C21="","",COUNTIF('Data R3'!J21,"&gt;0")+COUNTIF('Data R3'!L21,"&gt;0")+COUNTIF('Data R3'!N21,"&gt;0")+COUNTIF('Data R3'!P21,"&gt;0")+COUNTIF('Data R3'!R21,"&gt;0")+COUNTIF('Data R3'!T21,"&gt;0")+COUNTIF('Data R3'!V21,"&gt;0")+COUNTIF('Data R3'!X21,"&gt;0"))</f>
        <v/>
      </c>
      <c r="J2015">
        <f>IF('Data R3'!C21="","",IF((COUNTIF('Data R3'!K21,"&gt;0")+COUNTIF('Data R3'!M21,"&gt;0")+COUNTIF('Data R3'!O21,"&gt;0")+COUNTIF('Data R3'!Q21,"&gt;0")+COUNTIF('Data R3'!S21,"&gt;0")+COUNTIF('Data R3'!U21,"&gt;0")+COUNTIF('Data R3'!W21,"&gt;0")+COUNTIF('Data R3'!Y21,"&gt;0"))&gt;0,1,0))</f>
        <v/>
      </c>
      <c r="M2015" t="inlineStr">
        <is>
          <t>Data R</t>
        </is>
      </c>
    </row>
    <row r="2016">
      <c r="A2016" t="inlineStr">
        <is>
          <t>Regional 3</t>
        </is>
      </c>
      <c r="B2016">
        <f>IF('Data R3'!C22="","",'Data R3'!B22)</f>
        <v/>
      </c>
      <c r="C2016">
        <f>IF('Data R3'!C22="","",'Data R3'!C22)</f>
        <v/>
      </c>
      <c r="D2016">
        <f>IF('Data R3'!C22="","",'Data R3'!D22)</f>
        <v/>
      </c>
      <c r="E2016">
        <f>IF('Data R3'!C22="","",'Data R3'!E22)</f>
        <v/>
      </c>
      <c r="F2016">
        <f>IF('Data R3'!C22="","",'Data R3'!F22)</f>
        <v/>
      </c>
      <c r="G2016">
        <f>IF('Data R3'!C22="","",'Data R3'!AD22)</f>
        <v/>
      </c>
      <c r="H2016">
        <f>IF('Data R3'!C22="","",'Data R3'!AC22)</f>
        <v/>
      </c>
      <c r="I2016">
        <f>IF('Data R3'!C22="","",COUNTIF('Data R3'!J22,"&gt;0")+COUNTIF('Data R3'!L22,"&gt;0")+COUNTIF('Data R3'!N22,"&gt;0")+COUNTIF('Data R3'!P22,"&gt;0")+COUNTIF('Data R3'!R22,"&gt;0")+COUNTIF('Data R3'!T22,"&gt;0")+COUNTIF('Data R3'!V22,"&gt;0")+COUNTIF('Data R3'!X22,"&gt;0"))</f>
        <v/>
      </c>
      <c r="J2016">
        <f>IF('Data R3'!C22="","",IF((COUNTIF('Data R3'!K22,"&gt;0")+COUNTIF('Data R3'!M22,"&gt;0")+COUNTIF('Data R3'!O22,"&gt;0")+COUNTIF('Data R3'!Q22,"&gt;0")+COUNTIF('Data R3'!S22,"&gt;0")+COUNTIF('Data R3'!U22,"&gt;0")+COUNTIF('Data R3'!W22,"&gt;0")+COUNTIF('Data R3'!Y22,"&gt;0"))&gt;0,1,0))</f>
        <v/>
      </c>
      <c r="M2016" t="inlineStr">
        <is>
          <t>Data R</t>
        </is>
      </c>
    </row>
    <row r="2017">
      <c r="A2017" t="inlineStr">
        <is>
          <t>Regional 3</t>
        </is>
      </c>
      <c r="B2017">
        <f>IF('Data R3'!C23="","",'Data R3'!B23)</f>
        <v/>
      </c>
      <c r="C2017">
        <f>IF('Data R3'!C23="","",'Data R3'!C23)</f>
        <v/>
      </c>
      <c r="D2017">
        <f>IF('Data R3'!C23="","",'Data R3'!D23)</f>
        <v/>
      </c>
      <c r="E2017">
        <f>IF('Data R3'!C23="","",'Data R3'!E23)</f>
        <v/>
      </c>
      <c r="F2017">
        <f>IF('Data R3'!C23="","",'Data R3'!F23)</f>
        <v/>
      </c>
      <c r="G2017">
        <f>IF('Data R3'!C23="","",'Data R3'!AD23)</f>
        <v/>
      </c>
      <c r="H2017">
        <f>IF('Data R3'!C23="","",'Data R3'!AC23)</f>
        <v/>
      </c>
      <c r="I2017">
        <f>IF('Data R3'!C23="","",COUNTIF('Data R3'!J23,"&gt;0")+COUNTIF('Data R3'!L23,"&gt;0")+COUNTIF('Data R3'!N23,"&gt;0")+COUNTIF('Data R3'!P23,"&gt;0")+COUNTIF('Data R3'!R23,"&gt;0")+COUNTIF('Data R3'!T23,"&gt;0")+COUNTIF('Data R3'!V23,"&gt;0")+COUNTIF('Data R3'!X23,"&gt;0"))</f>
        <v/>
      </c>
      <c r="J2017">
        <f>IF('Data R3'!C23="","",IF((COUNTIF('Data R3'!K23,"&gt;0")+COUNTIF('Data R3'!M23,"&gt;0")+COUNTIF('Data R3'!O23,"&gt;0")+COUNTIF('Data R3'!Q23,"&gt;0")+COUNTIF('Data R3'!S23,"&gt;0")+COUNTIF('Data R3'!U23,"&gt;0")+COUNTIF('Data R3'!W23,"&gt;0")+COUNTIF('Data R3'!Y23,"&gt;0"))&gt;0,1,0))</f>
        <v/>
      </c>
      <c r="M2017" t="inlineStr">
        <is>
          <t>Data R</t>
        </is>
      </c>
    </row>
    <row r="2018">
      <c r="A2018" t="inlineStr">
        <is>
          <t>Regional 3</t>
        </is>
      </c>
      <c r="B2018">
        <f>IF('Data R3'!C24="","",'Data R3'!B24)</f>
        <v/>
      </c>
      <c r="C2018">
        <f>IF('Data R3'!C24="","",'Data R3'!C24)</f>
        <v/>
      </c>
      <c r="D2018">
        <f>IF('Data R3'!C24="","",'Data R3'!D24)</f>
        <v/>
      </c>
      <c r="E2018">
        <f>IF('Data R3'!C24="","",'Data R3'!E24)</f>
        <v/>
      </c>
      <c r="F2018">
        <f>IF('Data R3'!C24="","",'Data R3'!F24)</f>
        <v/>
      </c>
      <c r="G2018">
        <f>IF('Data R3'!C24="","",'Data R3'!AD24)</f>
        <v/>
      </c>
      <c r="H2018">
        <f>IF('Data R3'!C24="","",'Data R3'!AC24)</f>
        <v/>
      </c>
      <c r="I2018">
        <f>IF('Data R3'!C24="","",COUNTIF('Data R3'!J24,"&gt;0")+COUNTIF('Data R3'!L24,"&gt;0")+COUNTIF('Data R3'!N24,"&gt;0")+COUNTIF('Data R3'!P24,"&gt;0")+COUNTIF('Data R3'!R24,"&gt;0")+COUNTIF('Data R3'!T24,"&gt;0")+COUNTIF('Data R3'!V24,"&gt;0")+COUNTIF('Data R3'!X24,"&gt;0"))</f>
        <v/>
      </c>
      <c r="J2018">
        <f>IF('Data R3'!C24="","",IF((COUNTIF('Data R3'!K24,"&gt;0")+COUNTIF('Data R3'!M24,"&gt;0")+COUNTIF('Data R3'!O24,"&gt;0")+COUNTIF('Data R3'!Q24,"&gt;0")+COUNTIF('Data R3'!S24,"&gt;0")+COUNTIF('Data R3'!U24,"&gt;0")+COUNTIF('Data R3'!W24,"&gt;0")+COUNTIF('Data R3'!Y24,"&gt;0"))&gt;0,1,0))</f>
        <v/>
      </c>
      <c r="M2018" t="inlineStr">
        <is>
          <t>Data R</t>
        </is>
      </c>
    </row>
    <row r="2019">
      <c r="A2019" t="inlineStr">
        <is>
          <t>Regional 3</t>
        </is>
      </c>
      <c r="B2019">
        <f>IF('Data R3'!C25="","",'Data R3'!B25)</f>
        <v/>
      </c>
      <c r="C2019">
        <f>IF('Data R3'!C25="","",'Data R3'!C25)</f>
        <v/>
      </c>
      <c r="D2019">
        <f>IF('Data R3'!C25="","",'Data R3'!D25)</f>
        <v/>
      </c>
      <c r="E2019">
        <f>IF('Data R3'!C25="","",'Data R3'!E25)</f>
        <v/>
      </c>
      <c r="F2019">
        <f>IF('Data R3'!C25="","",'Data R3'!F25)</f>
        <v/>
      </c>
      <c r="G2019">
        <f>IF('Data R3'!C25="","",'Data R3'!AD25)</f>
        <v/>
      </c>
      <c r="H2019">
        <f>IF('Data R3'!C25="","",'Data R3'!AC25)</f>
        <v/>
      </c>
      <c r="I2019">
        <f>IF('Data R3'!C25="","",COUNTIF('Data R3'!J25,"&gt;0")+COUNTIF('Data R3'!L25,"&gt;0")+COUNTIF('Data R3'!N25,"&gt;0")+COUNTIF('Data R3'!P25,"&gt;0")+COUNTIF('Data R3'!R25,"&gt;0")+COUNTIF('Data R3'!T25,"&gt;0")+COUNTIF('Data R3'!V25,"&gt;0")+COUNTIF('Data R3'!X25,"&gt;0"))</f>
        <v/>
      </c>
      <c r="J2019">
        <f>IF('Data R3'!C25="","",IF((COUNTIF('Data R3'!K25,"&gt;0")+COUNTIF('Data R3'!M25,"&gt;0")+COUNTIF('Data R3'!O25,"&gt;0")+COUNTIF('Data R3'!Q25,"&gt;0")+COUNTIF('Data R3'!S25,"&gt;0")+COUNTIF('Data R3'!U25,"&gt;0")+COUNTIF('Data R3'!W25,"&gt;0")+COUNTIF('Data R3'!Y25,"&gt;0"))&gt;0,1,0))</f>
        <v/>
      </c>
      <c r="M2019" t="inlineStr">
        <is>
          <t>Data R</t>
        </is>
      </c>
    </row>
    <row r="2020">
      <c r="A2020" t="inlineStr">
        <is>
          <t>Regional 3</t>
        </is>
      </c>
      <c r="B2020">
        <f>IF('Data R3'!C26="","",'Data R3'!B26)</f>
        <v/>
      </c>
      <c r="C2020">
        <f>IF('Data R3'!C26="","",'Data R3'!C26)</f>
        <v/>
      </c>
      <c r="D2020">
        <f>IF('Data R3'!C26="","",'Data R3'!D26)</f>
        <v/>
      </c>
      <c r="E2020">
        <f>IF('Data R3'!C26="","",'Data R3'!E26)</f>
        <v/>
      </c>
      <c r="F2020">
        <f>IF('Data R3'!C26="","",'Data R3'!F26)</f>
        <v/>
      </c>
      <c r="G2020">
        <f>IF('Data R3'!C26="","",'Data R3'!AD26)</f>
        <v/>
      </c>
      <c r="H2020">
        <f>IF('Data R3'!C26="","",'Data R3'!AC26)</f>
        <v/>
      </c>
      <c r="I2020">
        <f>IF('Data R3'!C26="","",COUNTIF('Data R3'!J26,"&gt;0")+COUNTIF('Data R3'!L26,"&gt;0")+COUNTIF('Data R3'!N26,"&gt;0")+COUNTIF('Data R3'!P26,"&gt;0")+COUNTIF('Data R3'!R26,"&gt;0")+COUNTIF('Data R3'!T26,"&gt;0")+COUNTIF('Data R3'!V26,"&gt;0")+COUNTIF('Data R3'!X26,"&gt;0"))</f>
        <v/>
      </c>
      <c r="J2020">
        <f>IF('Data R3'!C26="","",IF((COUNTIF('Data R3'!K26,"&gt;0")+COUNTIF('Data R3'!M26,"&gt;0")+COUNTIF('Data R3'!O26,"&gt;0")+COUNTIF('Data R3'!Q26,"&gt;0")+COUNTIF('Data R3'!S26,"&gt;0")+COUNTIF('Data R3'!U26,"&gt;0")+COUNTIF('Data R3'!W26,"&gt;0")+COUNTIF('Data R3'!Y26,"&gt;0"))&gt;0,1,0))</f>
        <v/>
      </c>
      <c r="M2020" t="inlineStr">
        <is>
          <t>Data R</t>
        </is>
      </c>
    </row>
    <row r="2021">
      <c r="A2021" t="inlineStr">
        <is>
          <t>Regional 3</t>
        </is>
      </c>
      <c r="B2021">
        <f>IF('Data R3'!C27="","",'Data R3'!B27)</f>
        <v/>
      </c>
      <c r="C2021">
        <f>IF('Data R3'!C27="","",'Data R3'!C27)</f>
        <v/>
      </c>
      <c r="D2021">
        <f>IF('Data R3'!C27="","",'Data R3'!D27)</f>
        <v/>
      </c>
      <c r="E2021">
        <f>IF('Data R3'!C27="","",'Data R3'!E27)</f>
        <v/>
      </c>
      <c r="F2021">
        <f>IF('Data R3'!C27="","",'Data R3'!F27)</f>
        <v/>
      </c>
      <c r="G2021">
        <f>IF('Data R3'!C27="","",'Data R3'!AD27)</f>
        <v/>
      </c>
      <c r="H2021">
        <f>IF('Data R3'!C27="","",'Data R3'!AC27)</f>
        <v/>
      </c>
      <c r="I2021">
        <f>IF('Data R3'!C27="","",COUNTIF('Data R3'!J27,"&gt;0")+COUNTIF('Data R3'!L27,"&gt;0")+COUNTIF('Data R3'!N27,"&gt;0")+COUNTIF('Data R3'!P27,"&gt;0")+COUNTIF('Data R3'!R27,"&gt;0")+COUNTIF('Data R3'!T27,"&gt;0")+COUNTIF('Data R3'!V27,"&gt;0")+COUNTIF('Data R3'!X27,"&gt;0"))</f>
        <v/>
      </c>
      <c r="J2021">
        <f>IF('Data R3'!C27="","",IF((COUNTIF('Data R3'!K27,"&gt;0")+COUNTIF('Data R3'!M27,"&gt;0")+COUNTIF('Data R3'!O27,"&gt;0")+COUNTIF('Data R3'!Q27,"&gt;0")+COUNTIF('Data R3'!S27,"&gt;0")+COUNTIF('Data R3'!U27,"&gt;0")+COUNTIF('Data R3'!W27,"&gt;0")+COUNTIF('Data R3'!Y27,"&gt;0"))&gt;0,1,0))</f>
        <v/>
      </c>
      <c r="M2021" t="inlineStr">
        <is>
          <t>Data R</t>
        </is>
      </c>
    </row>
    <row r="2022">
      <c r="A2022" t="inlineStr">
        <is>
          <t>Regional 3</t>
        </is>
      </c>
      <c r="B2022">
        <f>IF('Data R3'!C28="","",'Data R3'!B28)</f>
        <v/>
      </c>
      <c r="C2022">
        <f>IF('Data R3'!C28="","",'Data R3'!C28)</f>
        <v/>
      </c>
      <c r="D2022">
        <f>IF('Data R3'!C28="","",'Data R3'!D28)</f>
        <v/>
      </c>
      <c r="E2022">
        <f>IF('Data R3'!C28="","",'Data R3'!E28)</f>
        <v/>
      </c>
      <c r="F2022">
        <f>IF('Data R3'!C28="","",'Data R3'!F28)</f>
        <v/>
      </c>
      <c r="G2022">
        <f>IF('Data R3'!C28="","",'Data R3'!AD28)</f>
        <v/>
      </c>
      <c r="H2022">
        <f>IF('Data R3'!C28="","",'Data R3'!AC28)</f>
        <v/>
      </c>
      <c r="I2022">
        <f>IF('Data R3'!C28="","",COUNTIF('Data R3'!J28,"&gt;0")+COUNTIF('Data R3'!L28,"&gt;0")+COUNTIF('Data R3'!N28,"&gt;0")+COUNTIF('Data R3'!P28,"&gt;0")+COUNTIF('Data R3'!R28,"&gt;0")+COUNTIF('Data R3'!T28,"&gt;0")+COUNTIF('Data R3'!V28,"&gt;0")+COUNTIF('Data R3'!X28,"&gt;0"))</f>
        <v/>
      </c>
      <c r="J2022">
        <f>IF('Data R3'!C28="","",IF((COUNTIF('Data R3'!K28,"&gt;0")+COUNTIF('Data R3'!M28,"&gt;0")+COUNTIF('Data R3'!O28,"&gt;0")+COUNTIF('Data R3'!Q28,"&gt;0")+COUNTIF('Data R3'!S28,"&gt;0")+COUNTIF('Data R3'!U28,"&gt;0")+COUNTIF('Data R3'!W28,"&gt;0")+COUNTIF('Data R3'!Y28,"&gt;0"))&gt;0,1,0))</f>
        <v/>
      </c>
      <c r="M2022" t="inlineStr">
        <is>
          <t>Data R</t>
        </is>
      </c>
    </row>
    <row r="2023">
      <c r="A2023" t="inlineStr">
        <is>
          <t>Regional 3</t>
        </is>
      </c>
      <c r="B2023">
        <f>IF('Data R3'!C29="","",'Data R3'!B29)</f>
        <v/>
      </c>
      <c r="C2023">
        <f>IF('Data R3'!C29="","",'Data R3'!C29)</f>
        <v/>
      </c>
      <c r="D2023">
        <f>IF('Data R3'!C29="","",'Data R3'!D29)</f>
        <v/>
      </c>
      <c r="E2023">
        <f>IF('Data R3'!C29="","",'Data R3'!E29)</f>
        <v/>
      </c>
      <c r="F2023">
        <f>IF('Data R3'!C29="","",'Data R3'!F29)</f>
        <v/>
      </c>
      <c r="G2023">
        <f>IF('Data R3'!C29="","",'Data R3'!AD29)</f>
        <v/>
      </c>
      <c r="H2023">
        <f>IF('Data R3'!C29="","",'Data R3'!AC29)</f>
        <v/>
      </c>
      <c r="I2023">
        <f>IF('Data R3'!C29="","",COUNTIF('Data R3'!J29,"&gt;0")+COUNTIF('Data R3'!L29,"&gt;0")+COUNTIF('Data R3'!N29,"&gt;0")+COUNTIF('Data R3'!P29,"&gt;0")+COUNTIF('Data R3'!R29,"&gt;0")+COUNTIF('Data R3'!T29,"&gt;0")+COUNTIF('Data R3'!V29,"&gt;0")+COUNTIF('Data R3'!X29,"&gt;0"))</f>
        <v/>
      </c>
      <c r="J2023">
        <f>IF('Data R3'!C29="","",IF((COUNTIF('Data R3'!K29,"&gt;0")+COUNTIF('Data R3'!M29,"&gt;0")+COUNTIF('Data R3'!O29,"&gt;0")+COUNTIF('Data R3'!Q29,"&gt;0")+COUNTIF('Data R3'!S29,"&gt;0")+COUNTIF('Data R3'!U29,"&gt;0")+COUNTIF('Data R3'!W29,"&gt;0")+COUNTIF('Data R3'!Y29,"&gt;0"))&gt;0,1,0))</f>
        <v/>
      </c>
      <c r="M2023" t="inlineStr">
        <is>
          <t>Data R</t>
        </is>
      </c>
    </row>
    <row r="2024">
      <c r="A2024" t="inlineStr">
        <is>
          <t>Regional 3</t>
        </is>
      </c>
      <c r="B2024">
        <f>IF('Data R3'!C30="","",'Data R3'!B30)</f>
        <v/>
      </c>
      <c r="C2024">
        <f>IF('Data R3'!C30="","",'Data R3'!C30)</f>
        <v/>
      </c>
      <c r="D2024">
        <f>IF('Data R3'!C30="","",'Data R3'!D30)</f>
        <v/>
      </c>
      <c r="E2024">
        <f>IF('Data R3'!C30="","",'Data R3'!E30)</f>
        <v/>
      </c>
      <c r="F2024">
        <f>IF('Data R3'!C30="","",'Data R3'!F30)</f>
        <v/>
      </c>
      <c r="G2024">
        <f>IF('Data R3'!C30="","",'Data R3'!AD30)</f>
        <v/>
      </c>
      <c r="H2024">
        <f>IF('Data R3'!C30="","",'Data R3'!AC30)</f>
        <v/>
      </c>
      <c r="I2024">
        <f>IF('Data R3'!C30="","",COUNTIF('Data R3'!J30,"&gt;0")+COUNTIF('Data R3'!L30,"&gt;0")+COUNTIF('Data R3'!N30,"&gt;0")+COUNTIF('Data R3'!P30,"&gt;0")+COUNTIF('Data R3'!R30,"&gt;0")+COUNTIF('Data R3'!T30,"&gt;0")+COUNTIF('Data R3'!V30,"&gt;0")+COUNTIF('Data R3'!X30,"&gt;0"))</f>
        <v/>
      </c>
      <c r="J2024">
        <f>IF('Data R3'!C30="","",IF((COUNTIF('Data R3'!K30,"&gt;0")+COUNTIF('Data R3'!M30,"&gt;0")+COUNTIF('Data R3'!O30,"&gt;0")+COUNTIF('Data R3'!Q30,"&gt;0")+COUNTIF('Data R3'!S30,"&gt;0")+COUNTIF('Data R3'!U30,"&gt;0")+COUNTIF('Data R3'!W30,"&gt;0")+COUNTIF('Data R3'!Y30,"&gt;0"))&gt;0,1,0))</f>
        <v/>
      </c>
      <c r="M2024" t="inlineStr">
        <is>
          <t>Data R</t>
        </is>
      </c>
    </row>
    <row r="2025">
      <c r="A2025" t="inlineStr">
        <is>
          <t>Regional 3</t>
        </is>
      </c>
      <c r="B2025">
        <f>IF('Data R3'!C31="","",'Data R3'!B31)</f>
        <v/>
      </c>
      <c r="C2025">
        <f>IF('Data R3'!C31="","",'Data R3'!C31)</f>
        <v/>
      </c>
      <c r="D2025">
        <f>IF('Data R3'!C31="","",'Data R3'!D31)</f>
        <v/>
      </c>
      <c r="E2025">
        <f>IF('Data R3'!C31="","",'Data R3'!E31)</f>
        <v/>
      </c>
      <c r="F2025">
        <f>IF('Data R3'!C31="","",'Data R3'!F31)</f>
        <v/>
      </c>
      <c r="G2025">
        <f>IF('Data R3'!C31="","",'Data R3'!AD31)</f>
        <v/>
      </c>
      <c r="H2025">
        <f>IF('Data R3'!C31="","",'Data R3'!AC31)</f>
        <v/>
      </c>
      <c r="I2025">
        <f>IF('Data R3'!C31="","",COUNTIF('Data R3'!J31,"&gt;0")+COUNTIF('Data R3'!L31,"&gt;0")+COUNTIF('Data R3'!N31,"&gt;0")+COUNTIF('Data R3'!P31,"&gt;0")+COUNTIF('Data R3'!R31,"&gt;0")+COUNTIF('Data R3'!T31,"&gt;0")+COUNTIF('Data R3'!V31,"&gt;0")+COUNTIF('Data R3'!X31,"&gt;0"))</f>
        <v/>
      </c>
      <c r="J2025">
        <f>IF('Data R3'!C31="","",IF((COUNTIF('Data R3'!K31,"&gt;0")+COUNTIF('Data R3'!M31,"&gt;0")+COUNTIF('Data R3'!O31,"&gt;0")+COUNTIF('Data R3'!Q31,"&gt;0")+COUNTIF('Data R3'!S31,"&gt;0")+COUNTIF('Data R3'!U31,"&gt;0")+COUNTIF('Data R3'!W31,"&gt;0")+COUNTIF('Data R3'!Y31,"&gt;0"))&gt;0,1,0))</f>
        <v/>
      </c>
      <c r="M2025" t="inlineStr">
        <is>
          <t>Data R</t>
        </is>
      </c>
    </row>
    <row r="2026">
      <c r="A2026" t="inlineStr">
        <is>
          <t>Regional 3</t>
        </is>
      </c>
      <c r="B2026">
        <f>IF('Data R3'!C32="","",'Data R3'!B32)</f>
        <v/>
      </c>
      <c r="C2026">
        <f>IF('Data R3'!C32="","",'Data R3'!C32)</f>
        <v/>
      </c>
      <c r="D2026">
        <f>IF('Data R3'!C32="","",'Data R3'!D32)</f>
        <v/>
      </c>
      <c r="E2026">
        <f>IF('Data R3'!C32="","",'Data R3'!E32)</f>
        <v/>
      </c>
      <c r="F2026">
        <f>IF('Data R3'!C32="","",'Data R3'!F32)</f>
        <v/>
      </c>
      <c r="G2026">
        <f>IF('Data R3'!C32="","",'Data R3'!AD32)</f>
        <v/>
      </c>
      <c r="H2026">
        <f>IF('Data R3'!C32="","",'Data R3'!AC32)</f>
        <v/>
      </c>
      <c r="I2026">
        <f>IF('Data R3'!C32="","",COUNTIF('Data R3'!J32,"&gt;0")+COUNTIF('Data R3'!L32,"&gt;0")+COUNTIF('Data R3'!N32,"&gt;0")+COUNTIF('Data R3'!P32,"&gt;0")+COUNTIF('Data R3'!R32,"&gt;0")+COUNTIF('Data R3'!T32,"&gt;0")+COUNTIF('Data R3'!V32,"&gt;0")+COUNTIF('Data R3'!X32,"&gt;0"))</f>
        <v/>
      </c>
      <c r="J2026">
        <f>IF('Data R3'!C32="","",IF((COUNTIF('Data R3'!K32,"&gt;0")+COUNTIF('Data R3'!M32,"&gt;0")+COUNTIF('Data R3'!O32,"&gt;0")+COUNTIF('Data R3'!Q32,"&gt;0")+COUNTIF('Data R3'!S32,"&gt;0")+COUNTIF('Data R3'!U32,"&gt;0")+COUNTIF('Data R3'!W32,"&gt;0")+COUNTIF('Data R3'!Y32,"&gt;0"))&gt;0,1,0))</f>
        <v/>
      </c>
      <c r="M2026" t="inlineStr">
        <is>
          <t>Data R</t>
        </is>
      </c>
    </row>
    <row r="2027">
      <c r="A2027" t="inlineStr">
        <is>
          <t>Regional 3</t>
        </is>
      </c>
      <c r="B2027">
        <f>IF('Data R3'!C33="","",'Data R3'!B33)</f>
        <v/>
      </c>
      <c r="C2027">
        <f>IF('Data R3'!C33="","",'Data R3'!C33)</f>
        <v/>
      </c>
      <c r="D2027">
        <f>IF('Data R3'!C33="","",'Data R3'!D33)</f>
        <v/>
      </c>
      <c r="E2027">
        <f>IF('Data R3'!C33="","",'Data R3'!E33)</f>
        <v/>
      </c>
      <c r="F2027">
        <f>IF('Data R3'!C33="","",'Data R3'!F33)</f>
        <v/>
      </c>
      <c r="G2027">
        <f>IF('Data R3'!C33="","",'Data R3'!AD33)</f>
        <v/>
      </c>
      <c r="H2027">
        <f>IF('Data R3'!C33="","",'Data R3'!AC33)</f>
        <v/>
      </c>
      <c r="I2027">
        <f>IF('Data R3'!C33="","",COUNTIF('Data R3'!J33,"&gt;0")+COUNTIF('Data R3'!L33,"&gt;0")+COUNTIF('Data R3'!N33,"&gt;0")+COUNTIF('Data R3'!P33,"&gt;0")+COUNTIF('Data R3'!R33,"&gt;0")+COUNTIF('Data R3'!T33,"&gt;0")+COUNTIF('Data R3'!V33,"&gt;0")+COUNTIF('Data R3'!X33,"&gt;0"))</f>
        <v/>
      </c>
      <c r="J2027">
        <f>IF('Data R3'!C33="","",IF((COUNTIF('Data R3'!K33,"&gt;0")+COUNTIF('Data R3'!M33,"&gt;0")+COUNTIF('Data R3'!O33,"&gt;0")+COUNTIF('Data R3'!Q33,"&gt;0")+COUNTIF('Data R3'!S33,"&gt;0")+COUNTIF('Data R3'!U33,"&gt;0")+COUNTIF('Data R3'!W33,"&gt;0")+COUNTIF('Data R3'!Y33,"&gt;0"))&gt;0,1,0))</f>
        <v/>
      </c>
      <c r="M2027" t="inlineStr">
        <is>
          <t>Data R</t>
        </is>
      </c>
    </row>
    <row r="2028">
      <c r="A2028" t="inlineStr">
        <is>
          <t>Regional 3</t>
        </is>
      </c>
      <c r="B2028">
        <f>IF('Data R3'!C34="","",'Data R3'!B34)</f>
        <v/>
      </c>
      <c r="C2028">
        <f>IF('Data R3'!C34="","",'Data R3'!C34)</f>
        <v/>
      </c>
      <c r="D2028">
        <f>IF('Data R3'!C34="","",'Data R3'!D34)</f>
        <v/>
      </c>
      <c r="E2028">
        <f>IF('Data R3'!C34="","",'Data R3'!E34)</f>
        <v/>
      </c>
      <c r="F2028">
        <f>IF('Data R3'!C34="","",'Data R3'!F34)</f>
        <v/>
      </c>
      <c r="G2028">
        <f>IF('Data R3'!C34="","",'Data R3'!AD34)</f>
        <v/>
      </c>
      <c r="H2028">
        <f>IF('Data R3'!C34="","",'Data R3'!AC34)</f>
        <v/>
      </c>
      <c r="I2028">
        <f>IF('Data R3'!C34="","",COUNTIF('Data R3'!J34,"&gt;0")+COUNTIF('Data R3'!L34,"&gt;0")+COUNTIF('Data R3'!N34,"&gt;0")+COUNTIF('Data R3'!P34,"&gt;0")+COUNTIF('Data R3'!R34,"&gt;0")+COUNTIF('Data R3'!T34,"&gt;0")+COUNTIF('Data R3'!V34,"&gt;0")+COUNTIF('Data R3'!X34,"&gt;0"))</f>
        <v/>
      </c>
      <c r="J2028">
        <f>IF('Data R3'!C34="","",IF((COUNTIF('Data R3'!K34,"&gt;0")+COUNTIF('Data R3'!M34,"&gt;0")+COUNTIF('Data R3'!O34,"&gt;0")+COUNTIF('Data R3'!Q34,"&gt;0")+COUNTIF('Data R3'!S34,"&gt;0")+COUNTIF('Data R3'!U34,"&gt;0")+COUNTIF('Data R3'!W34,"&gt;0")+COUNTIF('Data R3'!Y34,"&gt;0"))&gt;0,1,0))</f>
        <v/>
      </c>
      <c r="M2028" t="inlineStr">
        <is>
          <t>Data R</t>
        </is>
      </c>
    </row>
    <row r="2029">
      <c r="A2029" t="inlineStr">
        <is>
          <t>Regional 3</t>
        </is>
      </c>
      <c r="B2029">
        <f>IF('Data R3'!C35="","",'Data R3'!B35)</f>
        <v/>
      </c>
      <c r="C2029">
        <f>IF('Data R3'!C35="","",'Data R3'!C35)</f>
        <v/>
      </c>
      <c r="D2029">
        <f>IF('Data R3'!C35="","",'Data R3'!D35)</f>
        <v/>
      </c>
      <c r="E2029">
        <f>IF('Data R3'!C35="","",'Data R3'!E35)</f>
        <v/>
      </c>
      <c r="F2029">
        <f>IF('Data R3'!C35="","",'Data R3'!F35)</f>
        <v/>
      </c>
      <c r="G2029">
        <f>IF('Data R3'!C35="","",'Data R3'!AD35)</f>
        <v/>
      </c>
      <c r="H2029">
        <f>IF('Data R3'!C35="","",'Data R3'!AC35)</f>
        <v/>
      </c>
      <c r="I2029">
        <f>IF('Data R3'!C35="","",COUNTIF('Data R3'!J35,"&gt;0")+COUNTIF('Data R3'!L35,"&gt;0")+COUNTIF('Data R3'!N35,"&gt;0")+COUNTIF('Data R3'!P35,"&gt;0")+COUNTIF('Data R3'!R35,"&gt;0")+COUNTIF('Data R3'!T35,"&gt;0")+COUNTIF('Data R3'!V35,"&gt;0")+COUNTIF('Data R3'!X35,"&gt;0"))</f>
        <v/>
      </c>
      <c r="J2029">
        <f>IF('Data R3'!C35="","",IF((COUNTIF('Data R3'!K35,"&gt;0")+COUNTIF('Data R3'!M35,"&gt;0")+COUNTIF('Data R3'!O35,"&gt;0")+COUNTIF('Data R3'!Q35,"&gt;0")+COUNTIF('Data R3'!S35,"&gt;0")+COUNTIF('Data R3'!U35,"&gt;0")+COUNTIF('Data R3'!W35,"&gt;0")+COUNTIF('Data R3'!Y35,"&gt;0"))&gt;0,1,0))</f>
        <v/>
      </c>
      <c r="M2029" t="inlineStr">
        <is>
          <t>Data R</t>
        </is>
      </c>
    </row>
    <row r="2030">
      <c r="A2030" t="inlineStr">
        <is>
          <t>Regional 3</t>
        </is>
      </c>
      <c r="B2030">
        <f>IF('Data R3'!C36="","",'Data R3'!B36)</f>
        <v/>
      </c>
      <c r="C2030">
        <f>IF('Data R3'!C36="","",'Data R3'!C36)</f>
        <v/>
      </c>
      <c r="D2030">
        <f>IF('Data R3'!C36="","",'Data R3'!D36)</f>
        <v/>
      </c>
      <c r="E2030">
        <f>IF('Data R3'!C36="","",'Data R3'!E36)</f>
        <v/>
      </c>
      <c r="F2030">
        <f>IF('Data R3'!C36="","",'Data R3'!F36)</f>
        <v/>
      </c>
      <c r="G2030">
        <f>IF('Data R3'!C36="","",'Data R3'!AD36)</f>
        <v/>
      </c>
      <c r="H2030">
        <f>IF('Data R3'!C36="","",'Data R3'!AC36)</f>
        <v/>
      </c>
      <c r="I2030">
        <f>IF('Data R3'!C36="","",COUNTIF('Data R3'!J36,"&gt;0")+COUNTIF('Data R3'!L36,"&gt;0")+COUNTIF('Data R3'!N36,"&gt;0")+COUNTIF('Data R3'!P36,"&gt;0")+COUNTIF('Data R3'!R36,"&gt;0")+COUNTIF('Data R3'!T36,"&gt;0")+COUNTIF('Data R3'!V36,"&gt;0")+COUNTIF('Data R3'!X36,"&gt;0"))</f>
        <v/>
      </c>
      <c r="J2030">
        <f>IF('Data R3'!C36="","",IF((COUNTIF('Data R3'!K36,"&gt;0")+COUNTIF('Data R3'!M36,"&gt;0")+COUNTIF('Data R3'!O36,"&gt;0")+COUNTIF('Data R3'!Q36,"&gt;0")+COUNTIF('Data R3'!S36,"&gt;0")+COUNTIF('Data R3'!U36,"&gt;0")+COUNTIF('Data R3'!W36,"&gt;0")+COUNTIF('Data R3'!Y36,"&gt;0"))&gt;0,1,0))</f>
        <v/>
      </c>
      <c r="M2030" t="inlineStr">
        <is>
          <t>Data R</t>
        </is>
      </c>
    </row>
    <row r="2031">
      <c r="A2031" t="inlineStr">
        <is>
          <t>Regional 3</t>
        </is>
      </c>
      <c r="B2031">
        <f>IF('Data R3'!C37="","",'Data R3'!B37)</f>
        <v/>
      </c>
      <c r="C2031">
        <f>IF('Data R3'!C37="","",'Data R3'!C37)</f>
        <v/>
      </c>
      <c r="D2031">
        <f>IF('Data R3'!C37="","",'Data R3'!D37)</f>
        <v/>
      </c>
      <c r="E2031">
        <f>IF('Data R3'!C37="","",'Data R3'!E37)</f>
        <v/>
      </c>
      <c r="F2031">
        <f>IF('Data R3'!C37="","",'Data R3'!F37)</f>
        <v/>
      </c>
      <c r="G2031">
        <f>IF('Data R3'!C37="","",'Data R3'!AD37)</f>
        <v/>
      </c>
      <c r="H2031">
        <f>IF('Data R3'!C37="","",'Data R3'!AC37)</f>
        <v/>
      </c>
      <c r="I2031">
        <f>IF('Data R3'!C37="","",COUNTIF('Data R3'!J37,"&gt;0")+COUNTIF('Data R3'!L37,"&gt;0")+COUNTIF('Data R3'!N37,"&gt;0")+COUNTIF('Data R3'!P37,"&gt;0")+COUNTIF('Data R3'!R37,"&gt;0")+COUNTIF('Data R3'!T37,"&gt;0")+COUNTIF('Data R3'!V37,"&gt;0")+COUNTIF('Data R3'!X37,"&gt;0"))</f>
        <v/>
      </c>
      <c r="J2031">
        <f>IF('Data R3'!C37="","",IF((COUNTIF('Data R3'!K37,"&gt;0")+COUNTIF('Data R3'!M37,"&gt;0")+COUNTIF('Data R3'!O37,"&gt;0")+COUNTIF('Data R3'!Q37,"&gt;0")+COUNTIF('Data R3'!S37,"&gt;0")+COUNTIF('Data R3'!U37,"&gt;0")+COUNTIF('Data R3'!W37,"&gt;0")+COUNTIF('Data R3'!Y37,"&gt;0"))&gt;0,1,0))</f>
        <v/>
      </c>
      <c r="M2031" t="inlineStr">
        <is>
          <t>Data R</t>
        </is>
      </c>
    </row>
    <row r="2032">
      <c r="A2032" t="inlineStr">
        <is>
          <t>Regional 3</t>
        </is>
      </c>
      <c r="B2032">
        <f>IF('Data R3'!C38="","",'Data R3'!B38)</f>
        <v/>
      </c>
      <c r="C2032">
        <f>IF('Data R3'!C38="","",'Data R3'!C38)</f>
        <v/>
      </c>
      <c r="D2032">
        <f>IF('Data R3'!C38="","",'Data R3'!D38)</f>
        <v/>
      </c>
      <c r="E2032">
        <f>IF('Data R3'!C38="","",'Data R3'!E38)</f>
        <v/>
      </c>
      <c r="F2032">
        <f>IF('Data R3'!C38="","",'Data R3'!F38)</f>
        <v/>
      </c>
      <c r="G2032">
        <f>IF('Data R3'!C38="","",'Data R3'!AD38)</f>
        <v/>
      </c>
      <c r="H2032">
        <f>IF('Data R3'!C38="","",'Data R3'!AC38)</f>
        <v/>
      </c>
      <c r="I2032">
        <f>IF('Data R3'!C38="","",COUNTIF('Data R3'!J38,"&gt;0")+COUNTIF('Data R3'!L38,"&gt;0")+COUNTIF('Data R3'!N38,"&gt;0")+COUNTIF('Data R3'!P38,"&gt;0")+COUNTIF('Data R3'!R38,"&gt;0")+COUNTIF('Data R3'!T38,"&gt;0")+COUNTIF('Data R3'!V38,"&gt;0")+COUNTIF('Data R3'!X38,"&gt;0"))</f>
        <v/>
      </c>
      <c r="J2032">
        <f>IF('Data R3'!C38="","",IF((COUNTIF('Data R3'!K38,"&gt;0")+COUNTIF('Data R3'!M38,"&gt;0")+COUNTIF('Data R3'!O38,"&gt;0")+COUNTIF('Data R3'!Q38,"&gt;0")+COUNTIF('Data R3'!S38,"&gt;0")+COUNTIF('Data R3'!U38,"&gt;0")+COUNTIF('Data R3'!W38,"&gt;0")+COUNTIF('Data R3'!Y38,"&gt;0"))&gt;0,1,0))</f>
        <v/>
      </c>
      <c r="M2032" t="inlineStr">
        <is>
          <t>Data R</t>
        </is>
      </c>
    </row>
    <row r="2033">
      <c r="A2033" t="inlineStr">
        <is>
          <t>Regional 3</t>
        </is>
      </c>
      <c r="B2033">
        <f>IF('Data R3'!C39="","",'Data R3'!B39)</f>
        <v/>
      </c>
      <c r="C2033">
        <f>IF('Data R3'!C39="","",'Data R3'!C39)</f>
        <v/>
      </c>
      <c r="D2033">
        <f>IF('Data R3'!C39="","",'Data R3'!D39)</f>
        <v/>
      </c>
      <c r="E2033">
        <f>IF('Data R3'!C39="","",'Data R3'!E39)</f>
        <v/>
      </c>
      <c r="F2033">
        <f>IF('Data R3'!C39="","",'Data R3'!F39)</f>
        <v/>
      </c>
      <c r="G2033">
        <f>IF('Data R3'!C39="","",'Data R3'!AD39)</f>
        <v/>
      </c>
      <c r="H2033">
        <f>IF('Data R3'!C39="","",'Data R3'!AC39)</f>
        <v/>
      </c>
      <c r="I2033">
        <f>IF('Data R3'!C39="","",COUNTIF('Data R3'!J39,"&gt;0")+COUNTIF('Data R3'!L39,"&gt;0")+COUNTIF('Data R3'!N39,"&gt;0")+COUNTIF('Data R3'!P39,"&gt;0")+COUNTIF('Data R3'!R39,"&gt;0")+COUNTIF('Data R3'!T39,"&gt;0")+COUNTIF('Data R3'!V39,"&gt;0")+COUNTIF('Data R3'!X39,"&gt;0"))</f>
        <v/>
      </c>
      <c r="J2033">
        <f>IF('Data R3'!C39="","",IF((COUNTIF('Data R3'!K39,"&gt;0")+COUNTIF('Data R3'!M39,"&gt;0")+COUNTIF('Data R3'!O39,"&gt;0")+COUNTIF('Data R3'!Q39,"&gt;0")+COUNTIF('Data R3'!S39,"&gt;0")+COUNTIF('Data R3'!U39,"&gt;0")+COUNTIF('Data R3'!W39,"&gt;0")+COUNTIF('Data R3'!Y39,"&gt;0"))&gt;0,1,0))</f>
        <v/>
      </c>
      <c r="M2033" t="inlineStr">
        <is>
          <t>Data R</t>
        </is>
      </c>
    </row>
    <row r="2034">
      <c r="A2034" t="inlineStr">
        <is>
          <t>Regional 3</t>
        </is>
      </c>
      <c r="B2034">
        <f>IF('Data R3'!C40="","",'Data R3'!B40)</f>
        <v/>
      </c>
      <c r="C2034">
        <f>IF('Data R3'!C40="","",'Data R3'!C40)</f>
        <v/>
      </c>
      <c r="D2034">
        <f>IF('Data R3'!C40="","",'Data R3'!D40)</f>
        <v/>
      </c>
      <c r="E2034">
        <f>IF('Data R3'!C40="","",'Data R3'!E40)</f>
        <v/>
      </c>
      <c r="F2034">
        <f>IF('Data R3'!C40="","",'Data R3'!F40)</f>
        <v/>
      </c>
      <c r="G2034">
        <f>IF('Data R3'!C40="","",'Data R3'!AD40)</f>
        <v/>
      </c>
      <c r="H2034">
        <f>IF('Data R3'!C40="","",'Data R3'!AC40)</f>
        <v/>
      </c>
      <c r="I2034">
        <f>IF('Data R3'!C40="","",COUNTIF('Data R3'!J40,"&gt;0")+COUNTIF('Data R3'!L40,"&gt;0")+COUNTIF('Data R3'!N40,"&gt;0")+COUNTIF('Data R3'!P40,"&gt;0")+COUNTIF('Data R3'!R40,"&gt;0")+COUNTIF('Data R3'!T40,"&gt;0")+COUNTIF('Data R3'!V40,"&gt;0")+COUNTIF('Data R3'!X40,"&gt;0"))</f>
        <v/>
      </c>
      <c r="J2034">
        <f>IF('Data R3'!C40="","",IF((COUNTIF('Data R3'!K40,"&gt;0")+COUNTIF('Data R3'!M40,"&gt;0")+COUNTIF('Data R3'!O40,"&gt;0")+COUNTIF('Data R3'!Q40,"&gt;0")+COUNTIF('Data R3'!S40,"&gt;0")+COUNTIF('Data R3'!U40,"&gt;0")+COUNTIF('Data R3'!W40,"&gt;0")+COUNTIF('Data R3'!Y40,"&gt;0"))&gt;0,1,0))</f>
        <v/>
      </c>
      <c r="M2034" t="inlineStr">
        <is>
          <t>Data R</t>
        </is>
      </c>
    </row>
    <row r="2035">
      <c r="A2035" t="inlineStr">
        <is>
          <t>Regional 3</t>
        </is>
      </c>
      <c r="B2035">
        <f>IF('Data R3'!C41="","",'Data R3'!B41)</f>
        <v/>
      </c>
      <c r="C2035">
        <f>IF('Data R3'!C41="","",'Data R3'!C41)</f>
        <v/>
      </c>
      <c r="D2035">
        <f>IF('Data R3'!C41="","",'Data R3'!D41)</f>
        <v/>
      </c>
      <c r="E2035">
        <f>IF('Data R3'!C41="","",'Data R3'!E41)</f>
        <v/>
      </c>
      <c r="F2035">
        <f>IF('Data R3'!C41="","",'Data R3'!F41)</f>
        <v/>
      </c>
      <c r="G2035">
        <f>IF('Data R3'!C41="","",'Data R3'!AD41)</f>
        <v/>
      </c>
      <c r="H2035">
        <f>IF('Data R3'!C41="","",'Data R3'!AC41)</f>
        <v/>
      </c>
      <c r="I2035">
        <f>IF('Data R3'!C41="","",COUNTIF('Data R3'!J41,"&gt;0")+COUNTIF('Data R3'!L41,"&gt;0")+COUNTIF('Data R3'!N41,"&gt;0")+COUNTIF('Data R3'!P41,"&gt;0")+COUNTIF('Data R3'!R41,"&gt;0")+COUNTIF('Data R3'!T41,"&gt;0")+COUNTIF('Data R3'!V41,"&gt;0")+COUNTIF('Data R3'!X41,"&gt;0"))</f>
        <v/>
      </c>
      <c r="J2035">
        <f>IF('Data R3'!C41="","",IF((COUNTIF('Data R3'!K41,"&gt;0")+COUNTIF('Data R3'!M41,"&gt;0")+COUNTIF('Data R3'!O41,"&gt;0")+COUNTIF('Data R3'!Q41,"&gt;0")+COUNTIF('Data R3'!S41,"&gt;0")+COUNTIF('Data R3'!U41,"&gt;0")+COUNTIF('Data R3'!W41,"&gt;0")+COUNTIF('Data R3'!Y41,"&gt;0"))&gt;0,1,0))</f>
        <v/>
      </c>
      <c r="M2035" t="inlineStr">
        <is>
          <t>Data R</t>
        </is>
      </c>
    </row>
    <row r="2036">
      <c r="A2036" t="inlineStr">
        <is>
          <t>Regional 3</t>
        </is>
      </c>
      <c r="B2036">
        <f>IF('Data R3'!C42="","",'Data R3'!B42)</f>
        <v/>
      </c>
      <c r="C2036">
        <f>IF('Data R3'!C42="","",'Data R3'!C42)</f>
        <v/>
      </c>
      <c r="D2036">
        <f>IF('Data R3'!C42="","",'Data R3'!D42)</f>
        <v/>
      </c>
      <c r="E2036">
        <f>IF('Data R3'!C42="","",'Data R3'!E42)</f>
        <v/>
      </c>
      <c r="F2036">
        <f>IF('Data R3'!C42="","",'Data R3'!F42)</f>
        <v/>
      </c>
      <c r="G2036">
        <f>IF('Data R3'!C42="","",'Data R3'!AD42)</f>
        <v/>
      </c>
      <c r="H2036">
        <f>IF('Data R3'!C42="","",'Data R3'!AC42)</f>
        <v/>
      </c>
      <c r="I2036">
        <f>IF('Data R3'!C42="","",COUNTIF('Data R3'!J42,"&gt;0")+COUNTIF('Data R3'!L42,"&gt;0")+COUNTIF('Data R3'!N42,"&gt;0")+COUNTIF('Data R3'!P42,"&gt;0")+COUNTIF('Data R3'!R42,"&gt;0")+COUNTIF('Data R3'!T42,"&gt;0")+COUNTIF('Data R3'!V42,"&gt;0")+COUNTIF('Data R3'!X42,"&gt;0"))</f>
        <v/>
      </c>
      <c r="J2036">
        <f>IF('Data R3'!C42="","",IF((COUNTIF('Data R3'!K42,"&gt;0")+COUNTIF('Data R3'!M42,"&gt;0")+COUNTIF('Data R3'!O42,"&gt;0")+COUNTIF('Data R3'!Q42,"&gt;0")+COUNTIF('Data R3'!S42,"&gt;0")+COUNTIF('Data R3'!U42,"&gt;0")+COUNTIF('Data R3'!W42,"&gt;0")+COUNTIF('Data R3'!Y42,"&gt;0"))&gt;0,1,0))</f>
        <v/>
      </c>
      <c r="M2036" t="inlineStr">
        <is>
          <t>Data R</t>
        </is>
      </c>
    </row>
    <row r="2037">
      <c r="A2037" t="inlineStr">
        <is>
          <t>Regional 3</t>
        </is>
      </c>
      <c r="B2037">
        <f>IF('Data R3'!C43="","",'Data R3'!B43)</f>
        <v/>
      </c>
      <c r="C2037">
        <f>IF('Data R3'!C43="","",'Data R3'!C43)</f>
        <v/>
      </c>
      <c r="D2037">
        <f>IF('Data R3'!C43="","",'Data R3'!D43)</f>
        <v/>
      </c>
      <c r="E2037">
        <f>IF('Data R3'!C43="","",'Data R3'!E43)</f>
        <v/>
      </c>
      <c r="F2037">
        <f>IF('Data R3'!C43="","",'Data R3'!F43)</f>
        <v/>
      </c>
      <c r="G2037">
        <f>IF('Data R3'!C43="","",'Data R3'!AD43)</f>
        <v/>
      </c>
      <c r="H2037">
        <f>IF('Data R3'!C43="","",'Data R3'!AC43)</f>
        <v/>
      </c>
      <c r="I2037">
        <f>IF('Data R3'!C43="","",COUNTIF('Data R3'!J43,"&gt;0")+COUNTIF('Data R3'!L43,"&gt;0")+COUNTIF('Data R3'!N43,"&gt;0")+COUNTIF('Data R3'!P43,"&gt;0")+COUNTIF('Data R3'!R43,"&gt;0")+COUNTIF('Data R3'!T43,"&gt;0")+COUNTIF('Data R3'!V43,"&gt;0")+COUNTIF('Data R3'!X43,"&gt;0"))</f>
        <v/>
      </c>
      <c r="J2037">
        <f>IF('Data R3'!C43="","",IF((COUNTIF('Data R3'!K43,"&gt;0")+COUNTIF('Data R3'!M43,"&gt;0")+COUNTIF('Data R3'!O43,"&gt;0")+COUNTIF('Data R3'!Q43,"&gt;0")+COUNTIF('Data R3'!S43,"&gt;0")+COUNTIF('Data R3'!U43,"&gt;0")+COUNTIF('Data R3'!W43,"&gt;0")+COUNTIF('Data R3'!Y43,"&gt;0"))&gt;0,1,0))</f>
        <v/>
      </c>
      <c r="M2037" t="inlineStr">
        <is>
          <t>Data R</t>
        </is>
      </c>
    </row>
    <row r="2038">
      <c r="A2038" t="inlineStr">
        <is>
          <t>Regional 3</t>
        </is>
      </c>
      <c r="B2038">
        <f>IF('Data R3'!C44="","",'Data R3'!B44)</f>
        <v/>
      </c>
      <c r="C2038">
        <f>IF('Data R3'!C44="","",'Data R3'!C44)</f>
        <v/>
      </c>
      <c r="D2038">
        <f>IF('Data R3'!C44="","",'Data R3'!D44)</f>
        <v/>
      </c>
      <c r="E2038">
        <f>IF('Data R3'!C44="","",'Data R3'!E44)</f>
        <v/>
      </c>
      <c r="F2038">
        <f>IF('Data R3'!C44="","",'Data R3'!F44)</f>
        <v/>
      </c>
      <c r="G2038">
        <f>IF('Data R3'!C44="","",'Data R3'!AD44)</f>
        <v/>
      </c>
      <c r="H2038">
        <f>IF('Data R3'!C44="","",'Data R3'!AC44)</f>
        <v/>
      </c>
      <c r="I2038">
        <f>IF('Data R3'!C44="","",COUNTIF('Data R3'!J44,"&gt;0")+COUNTIF('Data R3'!L44,"&gt;0")+COUNTIF('Data R3'!N44,"&gt;0")+COUNTIF('Data R3'!P44,"&gt;0")+COUNTIF('Data R3'!R44,"&gt;0")+COUNTIF('Data R3'!T44,"&gt;0")+COUNTIF('Data R3'!V44,"&gt;0")+COUNTIF('Data R3'!X44,"&gt;0"))</f>
        <v/>
      </c>
      <c r="J2038">
        <f>IF('Data R3'!C44="","",IF((COUNTIF('Data R3'!K44,"&gt;0")+COUNTIF('Data R3'!M44,"&gt;0")+COUNTIF('Data R3'!O44,"&gt;0")+COUNTIF('Data R3'!Q44,"&gt;0")+COUNTIF('Data R3'!S44,"&gt;0")+COUNTIF('Data R3'!U44,"&gt;0")+COUNTIF('Data R3'!W44,"&gt;0")+COUNTIF('Data R3'!Y44,"&gt;0"))&gt;0,1,0))</f>
        <v/>
      </c>
      <c r="M2038" t="inlineStr">
        <is>
          <t>Data R</t>
        </is>
      </c>
    </row>
    <row r="2039">
      <c r="A2039" t="inlineStr">
        <is>
          <t>Regional 3</t>
        </is>
      </c>
      <c r="B2039">
        <f>IF('Data R3'!C45="","",'Data R3'!B45)</f>
        <v/>
      </c>
      <c r="C2039">
        <f>IF('Data R3'!C45="","",'Data R3'!C45)</f>
        <v/>
      </c>
      <c r="D2039">
        <f>IF('Data R3'!C45="","",'Data R3'!D45)</f>
        <v/>
      </c>
      <c r="E2039">
        <f>IF('Data R3'!C45="","",'Data R3'!E45)</f>
        <v/>
      </c>
      <c r="F2039">
        <f>IF('Data R3'!C45="","",'Data R3'!F45)</f>
        <v/>
      </c>
      <c r="G2039">
        <f>IF('Data R3'!C45="","",'Data R3'!AD45)</f>
        <v/>
      </c>
      <c r="H2039">
        <f>IF('Data R3'!C45="","",'Data R3'!AC45)</f>
        <v/>
      </c>
      <c r="I2039">
        <f>IF('Data R3'!C45="","",COUNTIF('Data R3'!J45,"&gt;0")+COUNTIF('Data R3'!L45,"&gt;0")+COUNTIF('Data R3'!N45,"&gt;0")+COUNTIF('Data R3'!P45,"&gt;0")+COUNTIF('Data R3'!R45,"&gt;0")+COUNTIF('Data R3'!T45,"&gt;0")+COUNTIF('Data R3'!V45,"&gt;0")+COUNTIF('Data R3'!X45,"&gt;0"))</f>
        <v/>
      </c>
      <c r="J2039">
        <f>IF('Data R3'!C45="","",IF((COUNTIF('Data R3'!K45,"&gt;0")+COUNTIF('Data R3'!M45,"&gt;0")+COUNTIF('Data R3'!O45,"&gt;0")+COUNTIF('Data R3'!Q45,"&gt;0")+COUNTIF('Data R3'!S45,"&gt;0")+COUNTIF('Data R3'!U45,"&gt;0")+COUNTIF('Data R3'!W45,"&gt;0")+COUNTIF('Data R3'!Y45,"&gt;0"))&gt;0,1,0))</f>
        <v/>
      </c>
      <c r="M2039" t="inlineStr">
        <is>
          <t>Data R</t>
        </is>
      </c>
    </row>
    <row r="2040">
      <c r="A2040" t="inlineStr">
        <is>
          <t>Regional 3</t>
        </is>
      </c>
      <c r="B2040">
        <f>IF('Data R3'!C46="","",'Data R3'!B46)</f>
        <v/>
      </c>
      <c r="C2040">
        <f>IF('Data R3'!C46="","",'Data R3'!C46)</f>
        <v/>
      </c>
      <c r="D2040">
        <f>IF('Data R3'!C46="","",'Data R3'!D46)</f>
        <v/>
      </c>
      <c r="E2040">
        <f>IF('Data R3'!C46="","",'Data R3'!E46)</f>
        <v/>
      </c>
      <c r="F2040">
        <f>IF('Data R3'!C46="","",'Data R3'!F46)</f>
        <v/>
      </c>
      <c r="G2040">
        <f>IF('Data R3'!C46="","",'Data R3'!AD46)</f>
        <v/>
      </c>
      <c r="H2040">
        <f>IF('Data R3'!C46="","",'Data R3'!AC46)</f>
        <v/>
      </c>
      <c r="I2040">
        <f>IF('Data R3'!C46="","",COUNTIF('Data R3'!J46,"&gt;0")+COUNTIF('Data R3'!L46,"&gt;0")+COUNTIF('Data R3'!N46,"&gt;0")+COUNTIF('Data R3'!P46,"&gt;0")+COUNTIF('Data R3'!R46,"&gt;0")+COUNTIF('Data R3'!T46,"&gt;0")+COUNTIF('Data R3'!V46,"&gt;0")+COUNTIF('Data R3'!X46,"&gt;0"))</f>
        <v/>
      </c>
      <c r="J2040">
        <f>IF('Data R3'!C46="","",IF((COUNTIF('Data R3'!K46,"&gt;0")+COUNTIF('Data R3'!M46,"&gt;0")+COUNTIF('Data R3'!O46,"&gt;0")+COUNTIF('Data R3'!Q46,"&gt;0")+COUNTIF('Data R3'!S46,"&gt;0")+COUNTIF('Data R3'!U46,"&gt;0")+COUNTIF('Data R3'!W46,"&gt;0")+COUNTIF('Data R3'!Y46,"&gt;0"))&gt;0,1,0))</f>
        <v/>
      </c>
      <c r="M2040" t="inlineStr">
        <is>
          <t>Data R</t>
        </is>
      </c>
    </row>
    <row r="2041">
      <c r="A2041" t="inlineStr">
        <is>
          <t>Regional 3</t>
        </is>
      </c>
      <c r="B2041">
        <f>IF('Data R3'!C47="","",'Data R3'!B47)</f>
        <v/>
      </c>
      <c r="C2041">
        <f>IF('Data R3'!C47="","",'Data R3'!C47)</f>
        <v/>
      </c>
      <c r="D2041">
        <f>IF('Data R3'!C47="","",'Data R3'!D47)</f>
        <v/>
      </c>
      <c r="E2041">
        <f>IF('Data R3'!C47="","",'Data R3'!E47)</f>
        <v/>
      </c>
      <c r="F2041">
        <f>IF('Data R3'!C47="","",'Data R3'!F47)</f>
        <v/>
      </c>
      <c r="G2041">
        <f>IF('Data R3'!C47="","",'Data R3'!AD47)</f>
        <v/>
      </c>
      <c r="H2041">
        <f>IF('Data R3'!C47="","",'Data R3'!AC47)</f>
        <v/>
      </c>
      <c r="I2041">
        <f>IF('Data R3'!C47="","",COUNTIF('Data R3'!J47,"&gt;0")+COUNTIF('Data R3'!L47,"&gt;0")+COUNTIF('Data R3'!N47,"&gt;0")+COUNTIF('Data R3'!P47,"&gt;0")+COUNTIF('Data R3'!R47,"&gt;0")+COUNTIF('Data R3'!T47,"&gt;0")+COUNTIF('Data R3'!V47,"&gt;0")+COUNTIF('Data R3'!X47,"&gt;0"))</f>
        <v/>
      </c>
      <c r="J2041">
        <f>IF('Data R3'!C47="","",IF((COUNTIF('Data R3'!K47,"&gt;0")+COUNTIF('Data R3'!M47,"&gt;0")+COUNTIF('Data R3'!O47,"&gt;0")+COUNTIF('Data R3'!Q47,"&gt;0")+COUNTIF('Data R3'!S47,"&gt;0")+COUNTIF('Data R3'!U47,"&gt;0")+COUNTIF('Data R3'!W47,"&gt;0")+COUNTIF('Data R3'!Y47,"&gt;0"))&gt;0,1,0))</f>
        <v/>
      </c>
      <c r="M2041" t="inlineStr">
        <is>
          <t>Data R</t>
        </is>
      </c>
    </row>
    <row r="2042">
      <c r="A2042" t="inlineStr">
        <is>
          <t>Regional 3</t>
        </is>
      </c>
      <c r="B2042">
        <f>IF('Data R3'!C48="","",'Data R3'!B48)</f>
        <v/>
      </c>
      <c r="C2042">
        <f>IF('Data R3'!C48="","",'Data R3'!C48)</f>
        <v/>
      </c>
      <c r="D2042">
        <f>IF('Data R3'!C48="","",'Data R3'!D48)</f>
        <v/>
      </c>
      <c r="E2042">
        <f>IF('Data R3'!C48="","",'Data R3'!E48)</f>
        <v/>
      </c>
      <c r="F2042">
        <f>IF('Data R3'!C48="","",'Data R3'!F48)</f>
        <v/>
      </c>
      <c r="G2042">
        <f>IF('Data R3'!C48="","",'Data R3'!AD48)</f>
        <v/>
      </c>
      <c r="H2042">
        <f>IF('Data R3'!C48="","",'Data R3'!AC48)</f>
        <v/>
      </c>
      <c r="I2042">
        <f>IF('Data R3'!C48="","",COUNTIF('Data R3'!J48,"&gt;0")+COUNTIF('Data R3'!L48,"&gt;0")+COUNTIF('Data R3'!N48,"&gt;0")+COUNTIF('Data R3'!P48,"&gt;0")+COUNTIF('Data R3'!R48,"&gt;0")+COUNTIF('Data R3'!T48,"&gt;0")+COUNTIF('Data R3'!V48,"&gt;0")+COUNTIF('Data R3'!X48,"&gt;0"))</f>
        <v/>
      </c>
      <c r="J2042">
        <f>IF('Data R3'!C48="","",IF((COUNTIF('Data R3'!K48,"&gt;0")+COUNTIF('Data R3'!M48,"&gt;0")+COUNTIF('Data R3'!O48,"&gt;0")+COUNTIF('Data R3'!Q48,"&gt;0")+COUNTIF('Data R3'!S48,"&gt;0")+COUNTIF('Data R3'!U48,"&gt;0")+COUNTIF('Data R3'!W48,"&gt;0")+COUNTIF('Data R3'!Y48,"&gt;0"))&gt;0,1,0))</f>
        <v/>
      </c>
      <c r="M2042" t="inlineStr">
        <is>
          <t>Data R</t>
        </is>
      </c>
    </row>
    <row r="2043">
      <c r="A2043" t="inlineStr">
        <is>
          <t>Regional 3</t>
        </is>
      </c>
      <c r="B2043">
        <f>IF('Data R3'!C49="","",'Data R3'!B49)</f>
        <v/>
      </c>
      <c r="C2043">
        <f>IF('Data R3'!C49="","",'Data R3'!C49)</f>
        <v/>
      </c>
      <c r="D2043">
        <f>IF('Data R3'!C49="","",'Data R3'!D49)</f>
        <v/>
      </c>
      <c r="E2043">
        <f>IF('Data R3'!C49="","",'Data R3'!E49)</f>
        <v/>
      </c>
      <c r="F2043">
        <f>IF('Data R3'!C49="","",'Data R3'!F49)</f>
        <v/>
      </c>
      <c r="G2043">
        <f>IF('Data R3'!C49="","",'Data R3'!AD49)</f>
        <v/>
      </c>
      <c r="H2043">
        <f>IF('Data R3'!C49="","",'Data R3'!AC49)</f>
        <v/>
      </c>
      <c r="I2043">
        <f>IF('Data R3'!C49="","",COUNTIF('Data R3'!J49,"&gt;0")+COUNTIF('Data R3'!L49,"&gt;0")+COUNTIF('Data R3'!N49,"&gt;0")+COUNTIF('Data R3'!P49,"&gt;0")+COUNTIF('Data R3'!R49,"&gt;0")+COUNTIF('Data R3'!T49,"&gt;0")+COUNTIF('Data R3'!V49,"&gt;0")+COUNTIF('Data R3'!X49,"&gt;0"))</f>
        <v/>
      </c>
      <c r="J2043">
        <f>IF('Data R3'!C49="","",IF((COUNTIF('Data R3'!K49,"&gt;0")+COUNTIF('Data R3'!M49,"&gt;0")+COUNTIF('Data R3'!O49,"&gt;0")+COUNTIF('Data R3'!Q49,"&gt;0")+COUNTIF('Data R3'!S49,"&gt;0")+COUNTIF('Data R3'!U49,"&gt;0")+COUNTIF('Data R3'!W49,"&gt;0")+COUNTIF('Data R3'!Y49,"&gt;0"))&gt;0,1,0))</f>
        <v/>
      </c>
      <c r="M2043" t="inlineStr">
        <is>
          <t>Data R</t>
        </is>
      </c>
    </row>
    <row r="2044">
      <c r="A2044" t="inlineStr">
        <is>
          <t>Regional 3</t>
        </is>
      </c>
      <c r="B2044">
        <f>IF('Data R3'!C50="","",'Data R3'!B50)</f>
        <v/>
      </c>
      <c r="C2044">
        <f>IF('Data R3'!C50="","",'Data R3'!C50)</f>
        <v/>
      </c>
      <c r="D2044">
        <f>IF('Data R3'!C50="","",'Data R3'!D50)</f>
        <v/>
      </c>
      <c r="E2044">
        <f>IF('Data R3'!C50="","",'Data R3'!E50)</f>
        <v/>
      </c>
      <c r="F2044">
        <f>IF('Data R3'!C50="","",'Data R3'!F50)</f>
        <v/>
      </c>
      <c r="G2044">
        <f>IF('Data R3'!C50="","",'Data R3'!AD50)</f>
        <v/>
      </c>
      <c r="H2044">
        <f>IF('Data R3'!C50="","",'Data R3'!AC50)</f>
        <v/>
      </c>
      <c r="I2044">
        <f>IF('Data R3'!C50="","",COUNTIF('Data R3'!J50,"&gt;0")+COUNTIF('Data R3'!L50,"&gt;0")+COUNTIF('Data R3'!N50,"&gt;0")+COUNTIF('Data R3'!P50,"&gt;0")+COUNTIF('Data R3'!R50,"&gt;0")+COUNTIF('Data R3'!T50,"&gt;0")+COUNTIF('Data R3'!V50,"&gt;0")+COUNTIF('Data R3'!X50,"&gt;0"))</f>
        <v/>
      </c>
      <c r="J2044">
        <f>IF('Data R3'!C50="","",IF((COUNTIF('Data R3'!K50,"&gt;0")+COUNTIF('Data R3'!M50,"&gt;0")+COUNTIF('Data R3'!O50,"&gt;0")+COUNTIF('Data R3'!Q50,"&gt;0")+COUNTIF('Data R3'!S50,"&gt;0")+COUNTIF('Data R3'!U50,"&gt;0")+COUNTIF('Data R3'!W50,"&gt;0")+COUNTIF('Data R3'!Y50,"&gt;0"))&gt;0,1,0))</f>
        <v/>
      </c>
      <c r="M2044" t="inlineStr">
        <is>
          <t>Data R</t>
        </is>
      </c>
    </row>
    <row r="2045">
      <c r="A2045" t="inlineStr">
        <is>
          <t>Regional 3</t>
        </is>
      </c>
      <c r="B2045">
        <f>IF('Data R3'!C51="","",'Data R3'!B51)</f>
        <v/>
      </c>
      <c r="C2045">
        <f>IF('Data R3'!C51="","",'Data R3'!C51)</f>
        <v/>
      </c>
      <c r="D2045">
        <f>IF('Data R3'!C51="","",'Data R3'!D51)</f>
        <v/>
      </c>
      <c r="E2045">
        <f>IF('Data R3'!C51="","",'Data R3'!E51)</f>
        <v/>
      </c>
      <c r="F2045">
        <f>IF('Data R3'!C51="","",'Data R3'!F51)</f>
        <v/>
      </c>
      <c r="G2045">
        <f>IF('Data R3'!C51="","",'Data R3'!AD51)</f>
        <v/>
      </c>
      <c r="H2045">
        <f>IF('Data R3'!C51="","",'Data R3'!AC51)</f>
        <v/>
      </c>
      <c r="I2045">
        <f>IF('Data R3'!C51="","",COUNTIF('Data R3'!J51,"&gt;0")+COUNTIF('Data R3'!L51,"&gt;0")+COUNTIF('Data R3'!N51,"&gt;0")+COUNTIF('Data R3'!P51,"&gt;0")+COUNTIF('Data R3'!R51,"&gt;0")+COUNTIF('Data R3'!T51,"&gt;0")+COUNTIF('Data R3'!V51,"&gt;0")+COUNTIF('Data R3'!X51,"&gt;0"))</f>
        <v/>
      </c>
      <c r="J2045">
        <f>IF('Data R3'!C51="","",IF((COUNTIF('Data R3'!K51,"&gt;0")+COUNTIF('Data R3'!M51,"&gt;0")+COUNTIF('Data R3'!O51,"&gt;0")+COUNTIF('Data R3'!Q51,"&gt;0")+COUNTIF('Data R3'!S51,"&gt;0")+COUNTIF('Data R3'!U51,"&gt;0")+COUNTIF('Data R3'!W51,"&gt;0")+COUNTIF('Data R3'!Y51,"&gt;0"))&gt;0,1,0))</f>
        <v/>
      </c>
      <c r="M2045" t="inlineStr">
        <is>
          <t>Data R</t>
        </is>
      </c>
    </row>
    <row r="2046">
      <c r="A2046" t="inlineStr">
        <is>
          <t>Regional 3</t>
        </is>
      </c>
      <c r="B2046">
        <f>IF('Data R3'!C52="","",'Data R3'!B52)</f>
        <v/>
      </c>
      <c r="C2046">
        <f>IF('Data R3'!C52="","",'Data R3'!C52)</f>
        <v/>
      </c>
      <c r="D2046">
        <f>IF('Data R3'!C52="","",'Data R3'!D52)</f>
        <v/>
      </c>
      <c r="E2046">
        <f>IF('Data R3'!C52="","",'Data R3'!E52)</f>
        <v/>
      </c>
      <c r="F2046">
        <f>IF('Data R3'!C52="","",'Data R3'!F52)</f>
        <v/>
      </c>
      <c r="G2046">
        <f>IF('Data R3'!C52="","",'Data R3'!AD52)</f>
        <v/>
      </c>
      <c r="H2046">
        <f>IF('Data R3'!C52="","",'Data R3'!AC52)</f>
        <v/>
      </c>
      <c r="I2046">
        <f>IF('Data R3'!C52="","",COUNTIF('Data R3'!J52,"&gt;0")+COUNTIF('Data R3'!L52,"&gt;0")+COUNTIF('Data R3'!N52,"&gt;0")+COUNTIF('Data R3'!P52,"&gt;0")+COUNTIF('Data R3'!R52,"&gt;0")+COUNTIF('Data R3'!T52,"&gt;0")+COUNTIF('Data R3'!V52,"&gt;0")+COUNTIF('Data R3'!X52,"&gt;0"))</f>
        <v/>
      </c>
      <c r="J2046">
        <f>IF('Data R3'!C52="","",IF((COUNTIF('Data R3'!K52,"&gt;0")+COUNTIF('Data R3'!M52,"&gt;0")+COUNTIF('Data R3'!O52,"&gt;0")+COUNTIF('Data R3'!Q52,"&gt;0")+COUNTIF('Data R3'!S52,"&gt;0")+COUNTIF('Data R3'!U52,"&gt;0")+COUNTIF('Data R3'!W52,"&gt;0")+COUNTIF('Data R3'!Y52,"&gt;0"))&gt;0,1,0))</f>
        <v/>
      </c>
      <c r="M2046" t="inlineStr">
        <is>
          <t>Data R</t>
        </is>
      </c>
    </row>
    <row r="2047">
      <c r="A2047" t="inlineStr">
        <is>
          <t>Regional 3</t>
        </is>
      </c>
      <c r="B2047">
        <f>IF('Data R3'!C53="","",'Data R3'!B53)</f>
        <v/>
      </c>
      <c r="C2047">
        <f>IF('Data R3'!C53="","",'Data R3'!C53)</f>
        <v/>
      </c>
      <c r="D2047">
        <f>IF('Data R3'!C53="","",'Data R3'!D53)</f>
        <v/>
      </c>
      <c r="E2047">
        <f>IF('Data R3'!C53="","",'Data R3'!E53)</f>
        <v/>
      </c>
      <c r="F2047">
        <f>IF('Data R3'!C53="","",'Data R3'!F53)</f>
        <v/>
      </c>
      <c r="G2047">
        <f>IF('Data R3'!C53="","",'Data R3'!AD53)</f>
        <v/>
      </c>
      <c r="H2047">
        <f>IF('Data R3'!C53="","",'Data R3'!AC53)</f>
        <v/>
      </c>
      <c r="I2047">
        <f>IF('Data R3'!C53="","",COUNTIF('Data R3'!J53,"&gt;0")+COUNTIF('Data R3'!L53,"&gt;0")+COUNTIF('Data R3'!N53,"&gt;0")+COUNTIF('Data R3'!P53,"&gt;0")+COUNTIF('Data R3'!R53,"&gt;0")+COUNTIF('Data R3'!T53,"&gt;0")+COUNTIF('Data R3'!V53,"&gt;0")+COUNTIF('Data R3'!X53,"&gt;0"))</f>
        <v/>
      </c>
      <c r="J2047">
        <f>IF('Data R3'!C53="","",IF((COUNTIF('Data R3'!K53,"&gt;0")+COUNTIF('Data R3'!M53,"&gt;0")+COUNTIF('Data R3'!O53,"&gt;0")+COUNTIF('Data R3'!Q53,"&gt;0")+COUNTIF('Data R3'!S53,"&gt;0")+COUNTIF('Data R3'!U53,"&gt;0")+COUNTIF('Data R3'!W53,"&gt;0")+COUNTIF('Data R3'!Y53,"&gt;0"))&gt;0,1,0))</f>
        <v/>
      </c>
      <c r="M2047" t="inlineStr">
        <is>
          <t>Data R</t>
        </is>
      </c>
    </row>
    <row r="2048">
      <c r="A2048" t="inlineStr">
        <is>
          <t>Regional 3</t>
        </is>
      </c>
      <c r="B2048">
        <f>IF('Data R3'!C54="","",'Data R3'!B54)</f>
        <v/>
      </c>
      <c r="C2048">
        <f>IF('Data R3'!C54="","",'Data R3'!C54)</f>
        <v/>
      </c>
      <c r="D2048">
        <f>IF('Data R3'!C54="","",'Data R3'!D54)</f>
        <v/>
      </c>
      <c r="E2048">
        <f>IF('Data R3'!C54="","",'Data R3'!E54)</f>
        <v/>
      </c>
      <c r="F2048">
        <f>IF('Data R3'!C54="","",'Data R3'!F54)</f>
        <v/>
      </c>
      <c r="G2048">
        <f>IF('Data R3'!C54="","",'Data R3'!AD54)</f>
        <v/>
      </c>
      <c r="H2048">
        <f>IF('Data R3'!C54="","",'Data R3'!AC54)</f>
        <v/>
      </c>
      <c r="I2048">
        <f>IF('Data R3'!C54="","",COUNTIF('Data R3'!J54,"&gt;0")+COUNTIF('Data R3'!L54,"&gt;0")+COUNTIF('Data R3'!N54,"&gt;0")+COUNTIF('Data R3'!P54,"&gt;0")+COUNTIF('Data R3'!R54,"&gt;0")+COUNTIF('Data R3'!T54,"&gt;0")+COUNTIF('Data R3'!V54,"&gt;0")+COUNTIF('Data R3'!X54,"&gt;0"))</f>
        <v/>
      </c>
      <c r="J2048">
        <f>IF('Data R3'!C54="","",IF((COUNTIF('Data R3'!K54,"&gt;0")+COUNTIF('Data R3'!M54,"&gt;0")+COUNTIF('Data R3'!O54,"&gt;0")+COUNTIF('Data R3'!Q54,"&gt;0")+COUNTIF('Data R3'!S54,"&gt;0")+COUNTIF('Data R3'!U54,"&gt;0")+COUNTIF('Data R3'!W54,"&gt;0")+COUNTIF('Data R3'!Y54,"&gt;0"))&gt;0,1,0))</f>
        <v/>
      </c>
      <c r="M2048" t="inlineStr">
        <is>
          <t>Data R</t>
        </is>
      </c>
    </row>
    <row r="2049">
      <c r="A2049" t="inlineStr">
        <is>
          <t>Regional 3</t>
        </is>
      </c>
      <c r="B2049">
        <f>IF('Data R3'!C55="","",'Data R3'!B55)</f>
        <v/>
      </c>
      <c r="C2049">
        <f>IF('Data R3'!C55="","",'Data R3'!C55)</f>
        <v/>
      </c>
      <c r="D2049">
        <f>IF('Data R3'!C55="","",'Data R3'!D55)</f>
        <v/>
      </c>
      <c r="E2049">
        <f>IF('Data R3'!C55="","",'Data R3'!E55)</f>
        <v/>
      </c>
      <c r="F2049">
        <f>IF('Data R3'!C55="","",'Data R3'!F55)</f>
        <v/>
      </c>
      <c r="G2049">
        <f>IF('Data R3'!C55="","",'Data R3'!AD55)</f>
        <v/>
      </c>
      <c r="H2049">
        <f>IF('Data R3'!C55="","",'Data R3'!AC55)</f>
        <v/>
      </c>
      <c r="I2049">
        <f>IF('Data R3'!C55="","",COUNTIF('Data R3'!J55,"&gt;0")+COUNTIF('Data R3'!L55,"&gt;0")+COUNTIF('Data R3'!N55,"&gt;0")+COUNTIF('Data R3'!P55,"&gt;0")+COUNTIF('Data R3'!R55,"&gt;0")+COUNTIF('Data R3'!T55,"&gt;0")+COUNTIF('Data R3'!V55,"&gt;0")+COUNTIF('Data R3'!X55,"&gt;0"))</f>
        <v/>
      </c>
      <c r="J2049">
        <f>IF('Data R3'!C55="","",IF((COUNTIF('Data R3'!K55,"&gt;0")+COUNTIF('Data R3'!M55,"&gt;0")+COUNTIF('Data R3'!O55,"&gt;0")+COUNTIF('Data R3'!Q55,"&gt;0")+COUNTIF('Data R3'!S55,"&gt;0")+COUNTIF('Data R3'!U55,"&gt;0")+COUNTIF('Data R3'!W55,"&gt;0")+COUNTIF('Data R3'!Y55,"&gt;0"))&gt;0,1,0))</f>
        <v/>
      </c>
      <c r="M2049" t="inlineStr">
        <is>
          <t>Data R</t>
        </is>
      </c>
    </row>
    <row r="2050">
      <c r="A2050" t="inlineStr">
        <is>
          <t>Regional 3</t>
        </is>
      </c>
      <c r="B2050">
        <f>IF('Data R3'!C56="","",'Data R3'!B56)</f>
        <v/>
      </c>
      <c r="C2050">
        <f>IF('Data R3'!C56="","",'Data R3'!C56)</f>
        <v/>
      </c>
      <c r="D2050">
        <f>IF('Data R3'!C56="","",'Data R3'!D56)</f>
        <v/>
      </c>
      <c r="E2050">
        <f>IF('Data R3'!C56="","",'Data R3'!E56)</f>
        <v/>
      </c>
      <c r="F2050">
        <f>IF('Data R3'!C56="","",'Data R3'!F56)</f>
        <v/>
      </c>
      <c r="G2050">
        <f>IF('Data R3'!C56="","",'Data R3'!AD56)</f>
        <v/>
      </c>
      <c r="H2050">
        <f>IF('Data R3'!C56="","",'Data R3'!AC56)</f>
        <v/>
      </c>
      <c r="I2050">
        <f>IF('Data R3'!C56="","",COUNTIF('Data R3'!J56,"&gt;0")+COUNTIF('Data R3'!L56,"&gt;0")+COUNTIF('Data R3'!N56,"&gt;0")+COUNTIF('Data R3'!P56,"&gt;0")+COUNTIF('Data R3'!R56,"&gt;0")+COUNTIF('Data R3'!T56,"&gt;0")+COUNTIF('Data R3'!V56,"&gt;0")+COUNTIF('Data R3'!X56,"&gt;0"))</f>
        <v/>
      </c>
      <c r="J2050">
        <f>IF('Data R3'!C56="","",IF((COUNTIF('Data R3'!K56,"&gt;0")+COUNTIF('Data R3'!M56,"&gt;0")+COUNTIF('Data R3'!O56,"&gt;0")+COUNTIF('Data R3'!Q56,"&gt;0")+COUNTIF('Data R3'!S56,"&gt;0")+COUNTIF('Data R3'!U56,"&gt;0")+COUNTIF('Data R3'!W56,"&gt;0")+COUNTIF('Data R3'!Y56,"&gt;0"))&gt;0,1,0))</f>
        <v/>
      </c>
      <c r="M2050" t="inlineStr">
        <is>
          <t>Data R</t>
        </is>
      </c>
    </row>
    <row r="2051">
      <c r="A2051" t="inlineStr">
        <is>
          <t>Regional 3</t>
        </is>
      </c>
      <c r="B2051">
        <f>IF('Data R3'!C57="","",'Data R3'!B57)</f>
        <v/>
      </c>
      <c r="C2051">
        <f>IF('Data R3'!C57="","",'Data R3'!C57)</f>
        <v/>
      </c>
      <c r="D2051">
        <f>IF('Data R3'!C57="","",'Data R3'!D57)</f>
        <v/>
      </c>
      <c r="E2051">
        <f>IF('Data R3'!C57="","",'Data R3'!E57)</f>
        <v/>
      </c>
      <c r="F2051">
        <f>IF('Data R3'!C57="","",'Data R3'!F57)</f>
        <v/>
      </c>
      <c r="G2051">
        <f>IF('Data R3'!C57="","",'Data R3'!AD57)</f>
        <v/>
      </c>
      <c r="H2051">
        <f>IF('Data R3'!C57="","",'Data R3'!AC57)</f>
        <v/>
      </c>
      <c r="I2051">
        <f>IF('Data R3'!C57="","",COUNTIF('Data R3'!J57,"&gt;0")+COUNTIF('Data R3'!L57,"&gt;0")+COUNTIF('Data R3'!N57,"&gt;0")+COUNTIF('Data R3'!P57,"&gt;0")+COUNTIF('Data R3'!R57,"&gt;0")+COUNTIF('Data R3'!T57,"&gt;0")+COUNTIF('Data R3'!V57,"&gt;0")+COUNTIF('Data R3'!X57,"&gt;0"))</f>
        <v/>
      </c>
      <c r="J2051">
        <f>IF('Data R3'!C57="","",IF((COUNTIF('Data R3'!K57,"&gt;0")+COUNTIF('Data R3'!M57,"&gt;0")+COUNTIF('Data R3'!O57,"&gt;0")+COUNTIF('Data R3'!Q57,"&gt;0")+COUNTIF('Data R3'!S57,"&gt;0")+COUNTIF('Data R3'!U57,"&gt;0")+COUNTIF('Data R3'!W57,"&gt;0")+COUNTIF('Data R3'!Y57,"&gt;0"))&gt;0,1,0))</f>
        <v/>
      </c>
      <c r="M2051" t="inlineStr">
        <is>
          <t>Data R</t>
        </is>
      </c>
    </row>
    <row r="2052">
      <c r="A2052" t="inlineStr">
        <is>
          <t>Regional 3</t>
        </is>
      </c>
      <c r="B2052">
        <f>IF('Data R3'!C58="","",'Data R3'!B58)</f>
        <v/>
      </c>
      <c r="C2052">
        <f>IF('Data R3'!C58="","",'Data R3'!C58)</f>
        <v/>
      </c>
      <c r="D2052">
        <f>IF('Data R3'!C58="","",'Data R3'!D58)</f>
        <v/>
      </c>
      <c r="E2052">
        <f>IF('Data R3'!C58="","",'Data R3'!E58)</f>
        <v/>
      </c>
      <c r="F2052">
        <f>IF('Data R3'!C58="","",'Data R3'!F58)</f>
        <v/>
      </c>
      <c r="G2052">
        <f>IF('Data R3'!C58="","",'Data R3'!AD58)</f>
        <v/>
      </c>
      <c r="H2052">
        <f>IF('Data R3'!C58="","",'Data R3'!AC58)</f>
        <v/>
      </c>
      <c r="I2052">
        <f>IF('Data R3'!C58="","",COUNTIF('Data R3'!J58,"&gt;0")+COUNTIF('Data R3'!L58,"&gt;0")+COUNTIF('Data R3'!N58,"&gt;0")+COUNTIF('Data R3'!P58,"&gt;0")+COUNTIF('Data R3'!R58,"&gt;0")+COUNTIF('Data R3'!T58,"&gt;0")+COUNTIF('Data R3'!V58,"&gt;0")+COUNTIF('Data R3'!X58,"&gt;0"))</f>
        <v/>
      </c>
      <c r="J2052">
        <f>IF('Data R3'!C58="","",IF((COUNTIF('Data R3'!K58,"&gt;0")+COUNTIF('Data R3'!M58,"&gt;0")+COUNTIF('Data R3'!O58,"&gt;0")+COUNTIF('Data R3'!Q58,"&gt;0")+COUNTIF('Data R3'!S58,"&gt;0")+COUNTIF('Data R3'!U58,"&gt;0")+COUNTIF('Data R3'!W58,"&gt;0")+COUNTIF('Data R3'!Y58,"&gt;0"))&gt;0,1,0))</f>
        <v/>
      </c>
      <c r="M2052" t="inlineStr">
        <is>
          <t>Data R</t>
        </is>
      </c>
    </row>
    <row r="2053">
      <c r="A2053" t="inlineStr">
        <is>
          <t>Regional 3</t>
        </is>
      </c>
      <c r="B2053">
        <f>IF('Data R3'!C59="","",'Data R3'!B59)</f>
        <v/>
      </c>
      <c r="C2053">
        <f>IF('Data R3'!C59="","",'Data R3'!C59)</f>
        <v/>
      </c>
      <c r="D2053">
        <f>IF('Data R3'!C59="","",'Data R3'!D59)</f>
        <v/>
      </c>
      <c r="E2053">
        <f>IF('Data R3'!C59="","",'Data R3'!E59)</f>
        <v/>
      </c>
      <c r="F2053">
        <f>IF('Data R3'!C59="","",'Data R3'!F59)</f>
        <v/>
      </c>
      <c r="G2053">
        <f>IF('Data R3'!C59="","",'Data R3'!AD59)</f>
        <v/>
      </c>
      <c r="H2053">
        <f>IF('Data R3'!C59="","",'Data R3'!AC59)</f>
        <v/>
      </c>
      <c r="I2053">
        <f>IF('Data R3'!C59="","",COUNTIF('Data R3'!J59,"&gt;0")+COUNTIF('Data R3'!L59,"&gt;0")+COUNTIF('Data R3'!N59,"&gt;0")+COUNTIF('Data R3'!P59,"&gt;0")+COUNTIF('Data R3'!R59,"&gt;0")+COUNTIF('Data R3'!T59,"&gt;0")+COUNTIF('Data R3'!V59,"&gt;0")+COUNTIF('Data R3'!X59,"&gt;0"))</f>
        <v/>
      </c>
      <c r="J2053">
        <f>IF('Data R3'!C59="","",IF((COUNTIF('Data R3'!K59,"&gt;0")+COUNTIF('Data R3'!M59,"&gt;0")+COUNTIF('Data R3'!O59,"&gt;0")+COUNTIF('Data R3'!Q59,"&gt;0")+COUNTIF('Data R3'!S59,"&gt;0")+COUNTIF('Data R3'!U59,"&gt;0")+COUNTIF('Data R3'!W59,"&gt;0")+COUNTIF('Data R3'!Y59,"&gt;0"))&gt;0,1,0))</f>
        <v/>
      </c>
      <c r="M2053" t="inlineStr">
        <is>
          <t>Data R</t>
        </is>
      </c>
    </row>
    <row r="2054">
      <c r="A2054" t="inlineStr">
        <is>
          <t>Regional 3</t>
        </is>
      </c>
      <c r="B2054">
        <f>IF('Data R3'!C60="","",'Data R3'!B60)</f>
        <v/>
      </c>
      <c r="C2054">
        <f>IF('Data R3'!C60="","",'Data R3'!C60)</f>
        <v/>
      </c>
      <c r="D2054">
        <f>IF('Data R3'!C60="","",'Data R3'!D60)</f>
        <v/>
      </c>
      <c r="E2054">
        <f>IF('Data R3'!C60="","",'Data R3'!E60)</f>
        <v/>
      </c>
      <c r="F2054">
        <f>IF('Data R3'!C60="","",'Data R3'!F60)</f>
        <v/>
      </c>
      <c r="G2054">
        <f>IF('Data R3'!C60="","",'Data R3'!AD60)</f>
        <v/>
      </c>
      <c r="H2054">
        <f>IF('Data R3'!C60="","",'Data R3'!AC60)</f>
        <v/>
      </c>
      <c r="I2054">
        <f>IF('Data R3'!C60="","",COUNTIF('Data R3'!J60,"&gt;0")+COUNTIF('Data R3'!L60,"&gt;0")+COUNTIF('Data R3'!N60,"&gt;0")+COUNTIF('Data R3'!P60,"&gt;0")+COUNTIF('Data R3'!R60,"&gt;0")+COUNTIF('Data R3'!T60,"&gt;0")+COUNTIF('Data R3'!V60,"&gt;0")+COUNTIF('Data R3'!X60,"&gt;0"))</f>
        <v/>
      </c>
      <c r="J2054">
        <f>IF('Data R3'!C60="","",IF((COUNTIF('Data R3'!K60,"&gt;0")+COUNTIF('Data R3'!M60,"&gt;0")+COUNTIF('Data R3'!O60,"&gt;0")+COUNTIF('Data R3'!Q60,"&gt;0")+COUNTIF('Data R3'!S60,"&gt;0")+COUNTIF('Data R3'!U60,"&gt;0")+COUNTIF('Data R3'!W60,"&gt;0")+COUNTIF('Data R3'!Y60,"&gt;0"))&gt;0,1,0))</f>
        <v/>
      </c>
      <c r="M2054" t="inlineStr">
        <is>
          <t>Data R</t>
        </is>
      </c>
    </row>
    <row r="2055">
      <c r="A2055" t="inlineStr">
        <is>
          <t>Regional 3</t>
        </is>
      </c>
      <c r="B2055">
        <f>IF('Data R3'!C61="","",'Data R3'!B61)</f>
        <v/>
      </c>
      <c r="C2055">
        <f>IF('Data R3'!C61="","",'Data R3'!C61)</f>
        <v/>
      </c>
      <c r="D2055">
        <f>IF('Data R3'!C61="","",'Data R3'!D61)</f>
        <v/>
      </c>
      <c r="E2055">
        <f>IF('Data R3'!C61="","",'Data R3'!E61)</f>
        <v/>
      </c>
      <c r="F2055">
        <f>IF('Data R3'!C61="","",'Data R3'!F61)</f>
        <v/>
      </c>
      <c r="G2055">
        <f>IF('Data R3'!C61="","",'Data R3'!AD61)</f>
        <v/>
      </c>
      <c r="H2055">
        <f>IF('Data R3'!C61="","",'Data R3'!AC61)</f>
        <v/>
      </c>
      <c r="I2055">
        <f>IF('Data R3'!C61="","",COUNTIF('Data R3'!J61,"&gt;0")+COUNTIF('Data R3'!L61,"&gt;0")+COUNTIF('Data R3'!N61,"&gt;0")+COUNTIF('Data R3'!P61,"&gt;0")+COUNTIF('Data R3'!R61,"&gt;0")+COUNTIF('Data R3'!T61,"&gt;0")+COUNTIF('Data R3'!V61,"&gt;0")+COUNTIF('Data R3'!X61,"&gt;0"))</f>
        <v/>
      </c>
      <c r="J2055">
        <f>IF('Data R3'!C61="","",IF((COUNTIF('Data R3'!K61,"&gt;0")+COUNTIF('Data R3'!M61,"&gt;0")+COUNTIF('Data R3'!O61,"&gt;0")+COUNTIF('Data R3'!Q61,"&gt;0")+COUNTIF('Data R3'!S61,"&gt;0")+COUNTIF('Data R3'!U61,"&gt;0")+COUNTIF('Data R3'!W61,"&gt;0")+COUNTIF('Data R3'!Y61,"&gt;0"))&gt;0,1,0))</f>
        <v/>
      </c>
      <c r="M2055" t="inlineStr">
        <is>
          <t>Data R</t>
        </is>
      </c>
    </row>
    <row r="2056">
      <c r="A2056" t="inlineStr">
        <is>
          <t>Regional 3</t>
        </is>
      </c>
      <c r="B2056">
        <f>IF('Data R3'!C62="","",'Data R3'!B62)</f>
        <v/>
      </c>
      <c r="C2056">
        <f>IF('Data R3'!C62="","",'Data R3'!C62)</f>
        <v/>
      </c>
      <c r="D2056">
        <f>IF('Data R3'!C62="","",'Data R3'!D62)</f>
        <v/>
      </c>
      <c r="E2056">
        <f>IF('Data R3'!C62="","",'Data R3'!E62)</f>
        <v/>
      </c>
      <c r="F2056">
        <f>IF('Data R3'!C62="","",'Data R3'!F62)</f>
        <v/>
      </c>
      <c r="G2056">
        <f>IF('Data R3'!C62="","",'Data R3'!AD62)</f>
        <v/>
      </c>
      <c r="H2056">
        <f>IF('Data R3'!C62="","",'Data R3'!AC62)</f>
        <v/>
      </c>
      <c r="I2056">
        <f>IF('Data R3'!C62="","",COUNTIF('Data R3'!J62,"&gt;0")+COUNTIF('Data R3'!L62,"&gt;0")+COUNTIF('Data R3'!N62,"&gt;0")+COUNTIF('Data R3'!P62,"&gt;0")+COUNTIF('Data R3'!R62,"&gt;0")+COUNTIF('Data R3'!T62,"&gt;0")+COUNTIF('Data R3'!V62,"&gt;0")+COUNTIF('Data R3'!X62,"&gt;0"))</f>
        <v/>
      </c>
      <c r="J2056">
        <f>IF('Data R3'!C62="","",IF((COUNTIF('Data R3'!K62,"&gt;0")+COUNTIF('Data R3'!M62,"&gt;0")+COUNTIF('Data R3'!O62,"&gt;0")+COUNTIF('Data R3'!Q62,"&gt;0")+COUNTIF('Data R3'!S62,"&gt;0")+COUNTIF('Data R3'!U62,"&gt;0")+COUNTIF('Data R3'!W62,"&gt;0")+COUNTIF('Data R3'!Y62,"&gt;0"))&gt;0,1,0))</f>
        <v/>
      </c>
      <c r="M2056" t="inlineStr">
        <is>
          <t>Data R</t>
        </is>
      </c>
    </row>
    <row r="2057">
      <c r="A2057" t="inlineStr">
        <is>
          <t>Regional 3</t>
        </is>
      </c>
      <c r="B2057">
        <f>IF('Data R3'!C63="","",'Data R3'!B63)</f>
        <v/>
      </c>
      <c r="C2057">
        <f>IF('Data R3'!C63="","",'Data R3'!C63)</f>
        <v/>
      </c>
      <c r="D2057">
        <f>IF('Data R3'!C63="","",'Data R3'!D63)</f>
        <v/>
      </c>
      <c r="E2057">
        <f>IF('Data R3'!C63="","",'Data R3'!E63)</f>
        <v/>
      </c>
      <c r="F2057">
        <f>IF('Data R3'!C63="","",'Data R3'!F63)</f>
        <v/>
      </c>
      <c r="G2057">
        <f>IF('Data R3'!C63="","",'Data R3'!AD63)</f>
        <v/>
      </c>
      <c r="H2057">
        <f>IF('Data R3'!C63="","",'Data R3'!AC63)</f>
        <v/>
      </c>
      <c r="I2057">
        <f>IF('Data R3'!C63="","",COUNTIF('Data R3'!J63,"&gt;0")+COUNTIF('Data R3'!L63,"&gt;0")+COUNTIF('Data R3'!N63,"&gt;0")+COUNTIF('Data R3'!P63,"&gt;0")+COUNTIF('Data R3'!R63,"&gt;0")+COUNTIF('Data R3'!T63,"&gt;0")+COUNTIF('Data R3'!V63,"&gt;0")+COUNTIF('Data R3'!X63,"&gt;0"))</f>
        <v/>
      </c>
      <c r="J2057">
        <f>IF('Data R3'!C63="","",IF((COUNTIF('Data R3'!K63,"&gt;0")+COUNTIF('Data R3'!M63,"&gt;0")+COUNTIF('Data R3'!O63,"&gt;0")+COUNTIF('Data R3'!Q63,"&gt;0")+COUNTIF('Data R3'!S63,"&gt;0")+COUNTIF('Data R3'!U63,"&gt;0")+COUNTIF('Data R3'!W63,"&gt;0")+COUNTIF('Data R3'!Y63,"&gt;0"))&gt;0,1,0))</f>
        <v/>
      </c>
      <c r="M2057" t="inlineStr">
        <is>
          <t>Data R</t>
        </is>
      </c>
    </row>
    <row r="2058">
      <c r="A2058" t="inlineStr">
        <is>
          <t>Regional 3</t>
        </is>
      </c>
      <c r="B2058">
        <f>IF('Data R3'!C64="","",'Data R3'!B64)</f>
        <v/>
      </c>
      <c r="C2058">
        <f>IF('Data R3'!C64="","",'Data R3'!C64)</f>
        <v/>
      </c>
      <c r="D2058">
        <f>IF('Data R3'!C64="","",'Data R3'!D64)</f>
        <v/>
      </c>
      <c r="E2058">
        <f>IF('Data R3'!C64="","",'Data R3'!E64)</f>
        <v/>
      </c>
      <c r="F2058">
        <f>IF('Data R3'!C64="","",'Data R3'!F64)</f>
        <v/>
      </c>
      <c r="G2058">
        <f>IF('Data R3'!C64="","",'Data R3'!AD64)</f>
        <v/>
      </c>
      <c r="H2058">
        <f>IF('Data R3'!C64="","",'Data R3'!AC64)</f>
        <v/>
      </c>
      <c r="I2058">
        <f>IF('Data R3'!C64="","",COUNTIF('Data R3'!J64,"&gt;0")+COUNTIF('Data R3'!L64,"&gt;0")+COUNTIF('Data R3'!N64,"&gt;0")+COUNTIF('Data R3'!P64,"&gt;0")+COUNTIF('Data R3'!R64,"&gt;0")+COUNTIF('Data R3'!T64,"&gt;0")+COUNTIF('Data R3'!V64,"&gt;0")+COUNTIF('Data R3'!X64,"&gt;0"))</f>
        <v/>
      </c>
      <c r="J2058">
        <f>IF('Data R3'!C64="","",IF((COUNTIF('Data R3'!K64,"&gt;0")+COUNTIF('Data R3'!M64,"&gt;0")+COUNTIF('Data R3'!O64,"&gt;0")+COUNTIF('Data R3'!Q64,"&gt;0")+COUNTIF('Data R3'!S64,"&gt;0")+COUNTIF('Data R3'!U64,"&gt;0")+COUNTIF('Data R3'!W64,"&gt;0")+COUNTIF('Data R3'!Y64,"&gt;0"))&gt;0,1,0))</f>
        <v/>
      </c>
      <c r="M2058" t="inlineStr">
        <is>
          <t>Data R</t>
        </is>
      </c>
    </row>
    <row r="2059">
      <c r="A2059" t="inlineStr">
        <is>
          <t>Regional 3</t>
        </is>
      </c>
      <c r="B2059">
        <f>IF('Data R3'!C65="","",'Data R3'!B65)</f>
        <v/>
      </c>
      <c r="C2059">
        <f>IF('Data R3'!C65="","",'Data R3'!C65)</f>
        <v/>
      </c>
      <c r="D2059">
        <f>IF('Data R3'!C65="","",'Data R3'!D65)</f>
        <v/>
      </c>
      <c r="E2059">
        <f>IF('Data R3'!C65="","",'Data R3'!E65)</f>
        <v/>
      </c>
      <c r="F2059">
        <f>IF('Data R3'!C65="","",'Data R3'!F65)</f>
        <v/>
      </c>
      <c r="G2059">
        <f>IF('Data R3'!C65="","",'Data R3'!AD65)</f>
        <v/>
      </c>
      <c r="H2059">
        <f>IF('Data R3'!C65="","",'Data R3'!AC65)</f>
        <v/>
      </c>
      <c r="I2059">
        <f>IF('Data R3'!C65="","",COUNTIF('Data R3'!J65,"&gt;0")+COUNTIF('Data R3'!L65,"&gt;0")+COUNTIF('Data R3'!N65,"&gt;0")+COUNTIF('Data R3'!P65,"&gt;0")+COUNTIF('Data R3'!R65,"&gt;0")+COUNTIF('Data R3'!T65,"&gt;0")+COUNTIF('Data R3'!V65,"&gt;0")+COUNTIF('Data R3'!X65,"&gt;0"))</f>
        <v/>
      </c>
      <c r="J2059">
        <f>IF('Data R3'!C65="","",IF((COUNTIF('Data R3'!K65,"&gt;0")+COUNTIF('Data R3'!M65,"&gt;0")+COUNTIF('Data R3'!O65,"&gt;0")+COUNTIF('Data R3'!Q65,"&gt;0")+COUNTIF('Data R3'!S65,"&gt;0")+COUNTIF('Data R3'!U65,"&gt;0")+COUNTIF('Data R3'!W65,"&gt;0")+COUNTIF('Data R3'!Y65,"&gt;0"))&gt;0,1,0))</f>
        <v/>
      </c>
      <c r="M2059" t="inlineStr">
        <is>
          <t>Data R</t>
        </is>
      </c>
    </row>
    <row r="2060">
      <c r="A2060" t="inlineStr">
        <is>
          <t>Regional 3</t>
        </is>
      </c>
      <c r="B2060">
        <f>IF('Data R3'!C66="","",'Data R3'!B66)</f>
        <v/>
      </c>
      <c r="C2060">
        <f>IF('Data R3'!C66="","",'Data R3'!C66)</f>
        <v/>
      </c>
      <c r="D2060">
        <f>IF('Data R3'!C66="","",'Data R3'!D66)</f>
        <v/>
      </c>
      <c r="E2060">
        <f>IF('Data R3'!C66="","",'Data R3'!E66)</f>
        <v/>
      </c>
      <c r="F2060">
        <f>IF('Data R3'!C66="","",'Data R3'!F66)</f>
        <v/>
      </c>
      <c r="G2060">
        <f>IF('Data R3'!C66="","",'Data R3'!AD66)</f>
        <v/>
      </c>
      <c r="H2060">
        <f>IF('Data R3'!C66="","",'Data R3'!AC66)</f>
        <v/>
      </c>
      <c r="I2060">
        <f>IF('Data R3'!C66="","",COUNTIF('Data R3'!J66,"&gt;0")+COUNTIF('Data R3'!L66,"&gt;0")+COUNTIF('Data R3'!N66,"&gt;0")+COUNTIF('Data R3'!P66,"&gt;0")+COUNTIF('Data R3'!R66,"&gt;0")+COUNTIF('Data R3'!T66,"&gt;0")+COUNTIF('Data R3'!V66,"&gt;0")+COUNTIF('Data R3'!X66,"&gt;0"))</f>
        <v/>
      </c>
      <c r="J2060">
        <f>IF('Data R3'!C66="","",IF((COUNTIF('Data R3'!K66,"&gt;0")+COUNTIF('Data R3'!M66,"&gt;0")+COUNTIF('Data R3'!O66,"&gt;0")+COUNTIF('Data R3'!Q66,"&gt;0")+COUNTIF('Data R3'!S66,"&gt;0")+COUNTIF('Data R3'!U66,"&gt;0")+COUNTIF('Data R3'!W66,"&gt;0")+COUNTIF('Data R3'!Y66,"&gt;0"))&gt;0,1,0))</f>
        <v/>
      </c>
      <c r="M2060" t="inlineStr">
        <is>
          <t>Data R</t>
        </is>
      </c>
    </row>
    <row r="2061">
      <c r="A2061" t="inlineStr">
        <is>
          <t>Regional 3</t>
        </is>
      </c>
      <c r="B2061">
        <f>IF('Data R3'!C67="","",'Data R3'!B67)</f>
        <v/>
      </c>
      <c r="C2061">
        <f>IF('Data R3'!C67="","",'Data R3'!C67)</f>
        <v/>
      </c>
      <c r="D2061">
        <f>IF('Data R3'!C67="","",'Data R3'!D67)</f>
        <v/>
      </c>
      <c r="E2061">
        <f>IF('Data R3'!C67="","",'Data R3'!E67)</f>
        <v/>
      </c>
      <c r="F2061">
        <f>IF('Data R3'!C67="","",'Data R3'!F67)</f>
        <v/>
      </c>
      <c r="G2061">
        <f>IF('Data R3'!C67="","",'Data R3'!AD67)</f>
        <v/>
      </c>
      <c r="H2061">
        <f>IF('Data R3'!C67="","",'Data R3'!AC67)</f>
        <v/>
      </c>
      <c r="I2061">
        <f>IF('Data R3'!C67="","",COUNTIF('Data R3'!J67,"&gt;0")+COUNTIF('Data R3'!L67,"&gt;0")+COUNTIF('Data R3'!N67,"&gt;0")+COUNTIF('Data R3'!P67,"&gt;0")+COUNTIF('Data R3'!R67,"&gt;0")+COUNTIF('Data R3'!T67,"&gt;0")+COUNTIF('Data R3'!V67,"&gt;0")+COUNTIF('Data R3'!X67,"&gt;0"))</f>
        <v/>
      </c>
      <c r="J2061">
        <f>IF('Data R3'!C67="","",IF((COUNTIF('Data R3'!K67,"&gt;0")+COUNTIF('Data R3'!M67,"&gt;0")+COUNTIF('Data R3'!O67,"&gt;0")+COUNTIF('Data R3'!Q67,"&gt;0")+COUNTIF('Data R3'!S67,"&gt;0")+COUNTIF('Data R3'!U67,"&gt;0")+COUNTIF('Data R3'!W67,"&gt;0")+COUNTIF('Data R3'!Y67,"&gt;0"))&gt;0,1,0))</f>
        <v/>
      </c>
      <c r="M2061" t="inlineStr">
        <is>
          <t>Data R</t>
        </is>
      </c>
    </row>
    <row r="2062">
      <c r="A2062" t="inlineStr">
        <is>
          <t>Regional 3</t>
        </is>
      </c>
      <c r="B2062">
        <f>IF('Data R3'!C68="","",'Data R3'!B68)</f>
        <v/>
      </c>
      <c r="C2062">
        <f>IF('Data R3'!C68="","",'Data R3'!C68)</f>
        <v/>
      </c>
      <c r="D2062">
        <f>IF('Data R3'!C68="","",'Data R3'!D68)</f>
        <v/>
      </c>
      <c r="E2062">
        <f>IF('Data R3'!C68="","",'Data R3'!E68)</f>
        <v/>
      </c>
      <c r="F2062">
        <f>IF('Data R3'!C68="","",'Data R3'!F68)</f>
        <v/>
      </c>
      <c r="G2062">
        <f>IF('Data R3'!C68="","",'Data R3'!AD68)</f>
        <v/>
      </c>
      <c r="H2062">
        <f>IF('Data R3'!C68="","",'Data R3'!AC68)</f>
        <v/>
      </c>
      <c r="I2062">
        <f>IF('Data R3'!C68="","",COUNTIF('Data R3'!J68,"&gt;0")+COUNTIF('Data R3'!L68,"&gt;0")+COUNTIF('Data R3'!N68,"&gt;0")+COUNTIF('Data R3'!P68,"&gt;0")+COUNTIF('Data R3'!R68,"&gt;0")+COUNTIF('Data R3'!T68,"&gt;0")+COUNTIF('Data R3'!V68,"&gt;0")+COUNTIF('Data R3'!X68,"&gt;0"))</f>
        <v/>
      </c>
      <c r="J2062">
        <f>IF('Data R3'!C68="","",IF((COUNTIF('Data R3'!K68,"&gt;0")+COUNTIF('Data R3'!M68,"&gt;0")+COUNTIF('Data R3'!O68,"&gt;0")+COUNTIF('Data R3'!Q68,"&gt;0")+COUNTIF('Data R3'!S68,"&gt;0")+COUNTIF('Data R3'!U68,"&gt;0")+COUNTIF('Data R3'!W68,"&gt;0")+COUNTIF('Data R3'!Y68,"&gt;0"))&gt;0,1,0))</f>
        <v/>
      </c>
      <c r="M2062" t="inlineStr">
        <is>
          <t>Data R</t>
        </is>
      </c>
    </row>
    <row r="2063">
      <c r="A2063" t="inlineStr">
        <is>
          <t>Regional 3</t>
        </is>
      </c>
      <c r="B2063">
        <f>IF('Data R3'!C69="","",'Data R3'!B69)</f>
        <v/>
      </c>
      <c r="C2063">
        <f>IF('Data R3'!C69="","",'Data R3'!C69)</f>
        <v/>
      </c>
      <c r="D2063">
        <f>IF('Data R3'!C69="","",'Data R3'!D69)</f>
        <v/>
      </c>
      <c r="E2063">
        <f>IF('Data R3'!C69="","",'Data R3'!E69)</f>
        <v/>
      </c>
      <c r="F2063">
        <f>IF('Data R3'!C69="","",'Data R3'!F69)</f>
        <v/>
      </c>
      <c r="G2063">
        <f>IF('Data R3'!C69="","",'Data R3'!AD69)</f>
        <v/>
      </c>
      <c r="H2063">
        <f>IF('Data R3'!C69="","",'Data R3'!AC69)</f>
        <v/>
      </c>
      <c r="I2063">
        <f>IF('Data R3'!C69="","",COUNTIF('Data R3'!J69,"&gt;0")+COUNTIF('Data R3'!L69,"&gt;0")+COUNTIF('Data R3'!N69,"&gt;0")+COUNTIF('Data R3'!P69,"&gt;0")+COUNTIF('Data R3'!R69,"&gt;0")+COUNTIF('Data R3'!T69,"&gt;0")+COUNTIF('Data R3'!V69,"&gt;0")+COUNTIF('Data R3'!X69,"&gt;0"))</f>
        <v/>
      </c>
      <c r="J2063">
        <f>IF('Data R3'!C69="","",IF((COUNTIF('Data R3'!K69,"&gt;0")+COUNTIF('Data R3'!M69,"&gt;0")+COUNTIF('Data R3'!O69,"&gt;0")+COUNTIF('Data R3'!Q69,"&gt;0")+COUNTIF('Data R3'!S69,"&gt;0")+COUNTIF('Data R3'!U69,"&gt;0")+COUNTIF('Data R3'!W69,"&gt;0")+COUNTIF('Data R3'!Y69,"&gt;0"))&gt;0,1,0))</f>
        <v/>
      </c>
      <c r="M2063" t="inlineStr">
        <is>
          <t>Data R</t>
        </is>
      </c>
    </row>
    <row r="2064">
      <c r="A2064" t="inlineStr">
        <is>
          <t>Regional 3</t>
        </is>
      </c>
      <c r="B2064">
        <f>IF('Data R3'!C70="","",'Data R3'!B70)</f>
        <v/>
      </c>
      <c r="C2064">
        <f>IF('Data R3'!C70="","",'Data R3'!C70)</f>
        <v/>
      </c>
      <c r="D2064">
        <f>IF('Data R3'!C70="","",'Data R3'!D70)</f>
        <v/>
      </c>
      <c r="E2064">
        <f>IF('Data R3'!C70="","",'Data R3'!E70)</f>
        <v/>
      </c>
      <c r="F2064">
        <f>IF('Data R3'!C70="","",'Data R3'!F70)</f>
        <v/>
      </c>
      <c r="G2064">
        <f>IF('Data R3'!C70="","",'Data R3'!AD70)</f>
        <v/>
      </c>
      <c r="H2064">
        <f>IF('Data R3'!C70="","",'Data R3'!AC70)</f>
        <v/>
      </c>
      <c r="I2064">
        <f>IF('Data R3'!C70="","",COUNTIF('Data R3'!J70,"&gt;0")+COUNTIF('Data R3'!L70,"&gt;0")+COUNTIF('Data R3'!N70,"&gt;0")+COUNTIF('Data R3'!P70,"&gt;0")+COUNTIF('Data R3'!R70,"&gt;0")+COUNTIF('Data R3'!T70,"&gt;0")+COUNTIF('Data R3'!V70,"&gt;0")+COUNTIF('Data R3'!X70,"&gt;0"))</f>
        <v/>
      </c>
      <c r="J2064">
        <f>IF('Data R3'!C70="","",IF((COUNTIF('Data R3'!K70,"&gt;0")+COUNTIF('Data R3'!M70,"&gt;0")+COUNTIF('Data R3'!O70,"&gt;0")+COUNTIF('Data R3'!Q70,"&gt;0")+COUNTIF('Data R3'!S70,"&gt;0")+COUNTIF('Data R3'!U70,"&gt;0")+COUNTIF('Data R3'!W70,"&gt;0")+COUNTIF('Data R3'!Y70,"&gt;0"))&gt;0,1,0))</f>
        <v/>
      </c>
      <c r="M2064" t="inlineStr">
        <is>
          <t>Data R</t>
        </is>
      </c>
    </row>
    <row r="2065">
      <c r="A2065" t="inlineStr">
        <is>
          <t>Regional 3</t>
        </is>
      </c>
      <c r="B2065">
        <f>IF('Data R3'!C71="","",'Data R3'!B71)</f>
        <v/>
      </c>
      <c r="C2065">
        <f>IF('Data R3'!C71="","",'Data R3'!C71)</f>
        <v/>
      </c>
      <c r="D2065">
        <f>IF('Data R3'!C71="","",'Data R3'!D71)</f>
        <v/>
      </c>
      <c r="E2065">
        <f>IF('Data R3'!C71="","",'Data R3'!E71)</f>
        <v/>
      </c>
      <c r="F2065">
        <f>IF('Data R3'!C71="","",'Data R3'!F71)</f>
        <v/>
      </c>
      <c r="G2065">
        <f>IF('Data R3'!C71="","",'Data R3'!AD71)</f>
        <v/>
      </c>
      <c r="H2065">
        <f>IF('Data R3'!C71="","",'Data R3'!AC71)</f>
        <v/>
      </c>
      <c r="I2065">
        <f>IF('Data R3'!C71="","",COUNTIF('Data R3'!J71,"&gt;0")+COUNTIF('Data R3'!L71,"&gt;0")+COUNTIF('Data R3'!N71,"&gt;0")+COUNTIF('Data R3'!P71,"&gt;0")+COUNTIF('Data R3'!R71,"&gt;0")+COUNTIF('Data R3'!T71,"&gt;0")+COUNTIF('Data R3'!V71,"&gt;0")+COUNTIF('Data R3'!X71,"&gt;0"))</f>
        <v/>
      </c>
      <c r="J2065">
        <f>IF('Data R3'!C71="","",IF((COUNTIF('Data R3'!K71,"&gt;0")+COUNTIF('Data R3'!M71,"&gt;0")+COUNTIF('Data R3'!O71,"&gt;0")+COUNTIF('Data R3'!Q71,"&gt;0")+COUNTIF('Data R3'!S71,"&gt;0")+COUNTIF('Data R3'!U71,"&gt;0")+COUNTIF('Data R3'!W71,"&gt;0")+COUNTIF('Data R3'!Y71,"&gt;0"))&gt;0,1,0))</f>
        <v/>
      </c>
      <c r="M2065" t="inlineStr">
        <is>
          <t>Data R</t>
        </is>
      </c>
    </row>
    <row r="2066">
      <c r="A2066" t="inlineStr">
        <is>
          <t>Regional 3</t>
        </is>
      </c>
      <c r="B2066">
        <f>IF('Data R3'!C72="","",'Data R3'!B72)</f>
        <v/>
      </c>
      <c r="C2066">
        <f>IF('Data R3'!C72="","",'Data R3'!C72)</f>
        <v/>
      </c>
      <c r="D2066">
        <f>IF('Data R3'!C72="","",'Data R3'!D72)</f>
        <v/>
      </c>
      <c r="E2066">
        <f>IF('Data R3'!C72="","",'Data R3'!E72)</f>
        <v/>
      </c>
      <c r="F2066">
        <f>IF('Data R3'!C72="","",'Data R3'!F72)</f>
        <v/>
      </c>
      <c r="G2066">
        <f>IF('Data R3'!C72="","",'Data R3'!AD72)</f>
        <v/>
      </c>
      <c r="H2066">
        <f>IF('Data R3'!C72="","",'Data R3'!AC72)</f>
        <v/>
      </c>
      <c r="I2066">
        <f>IF('Data R3'!C72="","",COUNTIF('Data R3'!J72,"&gt;0")+COUNTIF('Data R3'!L72,"&gt;0")+COUNTIF('Data R3'!N72,"&gt;0")+COUNTIF('Data R3'!P72,"&gt;0")+COUNTIF('Data R3'!R72,"&gt;0")+COUNTIF('Data R3'!T72,"&gt;0")+COUNTIF('Data R3'!V72,"&gt;0")+COUNTIF('Data R3'!X72,"&gt;0"))</f>
        <v/>
      </c>
      <c r="J2066">
        <f>IF('Data R3'!C72="","",IF((COUNTIF('Data R3'!K72,"&gt;0")+COUNTIF('Data R3'!M72,"&gt;0")+COUNTIF('Data R3'!O72,"&gt;0")+COUNTIF('Data R3'!Q72,"&gt;0")+COUNTIF('Data R3'!S72,"&gt;0")+COUNTIF('Data R3'!U72,"&gt;0")+COUNTIF('Data R3'!W72,"&gt;0")+COUNTIF('Data R3'!Y72,"&gt;0"))&gt;0,1,0))</f>
        <v/>
      </c>
      <c r="M2066" t="inlineStr">
        <is>
          <t>Data R</t>
        </is>
      </c>
    </row>
    <row r="2067">
      <c r="A2067" t="inlineStr">
        <is>
          <t>Regional 3</t>
        </is>
      </c>
      <c r="B2067">
        <f>IF('Data R3'!C73="","",'Data R3'!B73)</f>
        <v/>
      </c>
      <c r="C2067">
        <f>IF('Data R3'!C73="","",'Data R3'!C73)</f>
        <v/>
      </c>
      <c r="D2067">
        <f>IF('Data R3'!C73="","",'Data R3'!D73)</f>
        <v/>
      </c>
      <c r="E2067">
        <f>IF('Data R3'!C73="","",'Data R3'!E73)</f>
        <v/>
      </c>
      <c r="F2067">
        <f>IF('Data R3'!C73="","",'Data R3'!F73)</f>
        <v/>
      </c>
      <c r="G2067">
        <f>IF('Data R3'!C73="","",'Data R3'!AD73)</f>
        <v/>
      </c>
      <c r="H2067">
        <f>IF('Data R3'!C73="","",'Data R3'!AC73)</f>
        <v/>
      </c>
      <c r="I2067">
        <f>IF('Data R3'!C73="","",COUNTIF('Data R3'!J73,"&gt;0")+COUNTIF('Data R3'!L73,"&gt;0")+COUNTIF('Data R3'!N73,"&gt;0")+COUNTIF('Data R3'!P73,"&gt;0")+COUNTIF('Data R3'!R73,"&gt;0")+COUNTIF('Data R3'!T73,"&gt;0")+COUNTIF('Data R3'!V73,"&gt;0")+COUNTIF('Data R3'!X73,"&gt;0"))</f>
        <v/>
      </c>
      <c r="J2067">
        <f>IF('Data R3'!C73="","",IF((COUNTIF('Data R3'!K73,"&gt;0")+COUNTIF('Data R3'!M73,"&gt;0")+COUNTIF('Data R3'!O73,"&gt;0")+COUNTIF('Data R3'!Q73,"&gt;0")+COUNTIF('Data R3'!S73,"&gt;0")+COUNTIF('Data R3'!U73,"&gt;0")+COUNTIF('Data R3'!W73,"&gt;0")+COUNTIF('Data R3'!Y73,"&gt;0"))&gt;0,1,0))</f>
        <v/>
      </c>
      <c r="M2067" t="inlineStr">
        <is>
          <t>Data R</t>
        </is>
      </c>
    </row>
    <row r="2068">
      <c r="A2068" t="inlineStr">
        <is>
          <t>Regional 3</t>
        </is>
      </c>
      <c r="B2068">
        <f>IF('Data R3'!C74="","",'Data R3'!B74)</f>
        <v/>
      </c>
      <c r="C2068">
        <f>IF('Data R3'!C74="","",'Data R3'!C74)</f>
        <v/>
      </c>
      <c r="D2068">
        <f>IF('Data R3'!C74="","",'Data R3'!D74)</f>
        <v/>
      </c>
      <c r="E2068">
        <f>IF('Data R3'!C74="","",'Data R3'!E74)</f>
        <v/>
      </c>
      <c r="F2068">
        <f>IF('Data R3'!C74="","",'Data R3'!F74)</f>
        <v/>
      </c>
      <c r="G2068">
        <f>IF('Data R3'!C74="","",'Data R3'!AD74)</f>
        <v/>
      </c>
      <c r="H2068">
        <f>IF('Data R3'!C74="","",'Data R3'!AC74)</f>
        <v/>
      </c>
      <c r="I2068">
        <f>IF('Data R3'!C74="","",COUNTIF('Data R3'!J74,"&gt;0")+COUNTIF('Data R3'!L74,"&gt;0")+COUNTIF('Data R3'!N74,"&gt;0")+COUNTIF('Data R3'!P74,"&gt;0")+COUNTIF('Data R3'!R74,"&gt;0")+COUNTIF('Data R3'!T74,"&gt;0")+COUNTIF('Data R3'!V74,"&gt;0")+COUNTIF('Data R3'!X74,"&gt;0"))</f>
        <v/>
      </c>
      <c r="J2068">
        <f>IF('Data R3'!C74="","",IF((COUNTIF('Data R3'!K74,"&gt;0")+COUNTIF('Data R3'!M74,"&gt;0")+COUNTIF('Data R3'!O74,"&gt;0")+COUNTIF('Data R3'!Q74,"&gt;0")+COUNTIF('Data R3'!S74,"&gt;0")+COUNTIF('Data R3'!U74,"&gt;0")+COUNTIF('Data R3'!W74,"&gt;0")+COUNTIF('Data R3'!Y74,"&gt;0"))&gt;0,1,0))</f>
        <v/>
      </c>
      <c r="M2068" t="inlineStr">
        <is>
          <t>Data R</t>
        </is>
      </c>
    </row>
    <row r="2069">
      <c r="A2069" t="inlineStr">
        <is>
          <t>Regional 3</t>
        </is>
      </c>
      <c r="B2069">
        <f>IF('Data R3'!C75="","",'Data R3'!B75)</f>
        <v/>
      </c>
      <c r="C2069">
        <f>IF('Data R3'!C75="","",'Data R3'!C75)</f>
        <v/>
      </c>
      <c r="D2069">
        <f>IF('Data R3'!C75="","",'Data R3'!D75)</f>
        <v/>
      </c>
      <c r="E2069">
        <f>IF('Data R3'!C75="","",'Data R3'!E75)</f>
        <v/>
      </c>
      <c r="F2069">
        <f>IF('Data R3'!C75="","",'Data R3'!F75)</f>
        <v/>
      </c>
      <c r="G2069">
        <f>IF('Data R3'!C75="","",'Data R3'!AD75)</f>
        <v/>
      </c>
      <c r="H2069">
        <f>IF('Data R3'!C75="","",'Data R3'!AC75)</f>
        <v/>
      </c>
      <c r="I2069">
        <f>IF('Data R3'!C75="","",COUNTIF('Data R3'!J75,"&gt;0")+COUNTIF('Data R3'!L75,"&gt;0")+COUNTIF('Data R3'!N75,"&gt;0")+COUNTIF('Data R3'!P75,"&gt;0")+COUNTIF('Data R3'!R75,"&gt;0")+COUNTIF('Data R3'!T75,"&gt;0")+COUNTIF('Data R3'!V75,"&gt;0")+COUNTIF('Data R3'!X75,"&gt;0"))</f>
        <v/>
      </c>
      <c r="J2069">
        <f>IF('Data R3'!C75="","",IF((COUNTIF('Data R3'!K75,"&gt;0")+COUNTIF('Data R3'!M75,"&gt;0")+COUNTIF('Data R3'!O75,"&gt;0")+COUNTIF('Data R3'!Q75,"&gt;0")+COUNTIF('Data R3'!S75,"&gt;0")+COUNTIF('Data R3'!U75,"&gt;0")+COUNTIF('Data R3'!W75,"&gt;0")+COUNTIF('Data R3'!Y75,"&gt;0"))&gt;0,1,0))</f>
        <v/>
      </c>
      <c r="M2069" t="inlineStr">
        <is>
          <t>Data R</t>
        </is>
      </c>
    </row>
    <row r="2070">
      <c r="A2070" t="inlineStr">
        <is>
          <t>Regional 3</t>
        </is>
      </c>
      <c r="B2070">
        <f>IF('Data R3'!C76="","",'Data R3'!B76)</f>
        <v/>
      </c>
      <c r="C2070">
        <f>IF('Data R3'!C76="","",'Data R3'!C76)</f>
        <v/>
      </c>
      <c r="D2070">
        <f>IF('Data R3'!C76="","",'Data R3'!D76)</f>
        <v/>
      </c>
      <c r="E2070">
        <f>IF('Data R3'!C76="","",'Data R3'!E76)</f>
        <v/>
      </c>
      <c r="F2070">
        <f>IF('Data R3'!C76="","",'Data R3'!F76)</f>
        <v/>
      </c>
      <c r="G2070">
        <f>IF('Data R3'!C76="","",'Data R3'!AD76)</f>
        <v/>
      </c>
      <c r="H2070">
        <f>IF('Data R3'!C76="","",'Data R3'!AC76)</f>
        <v/>
      </c>
      <c r="I2070">
        <f>IF('Data R3'!C76="","",COUNTIF('Data R3'!J76,"&gt;0")+COUNTIF('Data R3'!L76,"&gt;0")+COUNTIF('Data R3'!N76,"&gt;0")+COUNTIF('Data R3'!P76,"&gt;0")+COUNTIF('Data R3'!R76,"&gt;0")+COUNTIF('Data R3'!T76,"&gt;0")+COUNTIF('Data R3'!V76,"&gt;0")+COUNTIF('Data R3'!X76,"&gt;0"))</f>
        <v/>
      </c>
      <c r="J2070">
        <f>IF('Data R3'!C76="","",IF((COUNTIF('Data R3'!K76,"&gt;0")+COUNTIF('Data R3'!M76,"&gt;0")+COUNTIF('Data R3'!O76,"&gt;0")+COUNTIF('Data R3'!Q76,"&gt;0")+COUNTIF('Data R3'!S76,"&gt;0")+COUNTIF('Data R3'!U76,"&gt;0")+COUNTIF('Data R3'!W76,"&gt;0")+COUNTIF('Data R3'!Y76,"&gt;0"))&gt;0,1,0))</f>
        <v/>
      </c>
      <c r="M2070" t="inlineStr">
        <is>
          <t>Data R</t>
        </is>
      </c>
    </row>
    <row r="2071">
      <c r="A2071" t="inlineStr">
        <is>
          <t>Regional 3</t>
        </is>
      </c>
      <c r="B2071">
        <f>IF('Data R3'!C77="","",'Data R3'!B77)</f>
        <v/>
      </c>
      <c r="C2071">
        <f>IF('Data R3'!C77="","",'Data R3'!C77)</f>
        <v/>
      </c>
      <c r="D2071">
        <f>IF('Data R3'!C77="","",'Data R3'!D77)</f>
        <v/>
      </c>
      <c r="E2071">
        <f>IF('Data R3'!C77="","",'Data R3'!E77)</f>
        <v/>
      </c>
      <c r="F2071">
        <f>IF('Data R3'!C77="","",'Data R3'!F77)</f>
        <v/>
      </c>
      <c r="G2071">
        <f>IF('Data R3'!C77="","",'Data R3'!AD77)</f>
        <v/>
      </c>
      <c r="H2071">
        <f>IF('Data R3'!C77="","",'Data R3'!AC77)</f>
        <v/>
      </c>
      <c r="I2071">
        <f>IF('Data R3'!C77="","",COUNTIF('Data R3'!J77,"&gt;0")+COUNTIF('Data R3'!L77,"&gt;0")+COUNTIF('Data R3'!N77,"&gt;0")+COUNTIF('Data R3'!P77,"&gt;0")+COUNTIF('Data R3'!R77,"&gt;0")+COUNTIF('Data R3'!T77,"&gt;0")+COUNTIF('Data R3'!V77,"&gt;0")+COUNTIF('Data R3'!X77,"&gt;0"))</f>
        <v/>
      </c>
      <c r="J2071">
        <f>IF('Data R3'!C77="","",IF((COUNTIF('Data R3'!K77,"&gt;0")+COUNTIF('Data R3'!M77,"&gt;0")+COUNTIF('Data R3'!O77,"&gt;0")+COUNTIF('Data R3'!Q77,"&gt;0")+COUNTIF('Data R3'!S77,"&gt;0")+COUNTIF('Data R3'!U77,"&gt;0")+COUNTIF('Data R3'!W77,"&gt;0")+COUNTIF('Data R3'!Y77,"&gt;0"))&gt;0,1,0))</f>
        <v/>
      </c>
      <c r="M2071" t="inlineStr">
        <is>
          <t>Data R</t>
        </is>
      </c>
    </row>
    <row r="2072">
      <c r="A2072" t="inlineStr">
        <is>
          <t>Regional 3</t>
        </is>
      </c>
      <c r="B2072">
        <f>IF('Data R3'!C78="","",'Data R3'!B78)</f>
        <v/>
      </c>
      <c r="C2072">
        <f>IF('Data R3'!C78="","",'Data R3'!C78)</f>
        <v/>
      </c>
      <c r="D2072">
        <f>IF('Data R3'!C78="","",'Data R3'!D78)</f>
        <v/>
      </c>
      <c r="E2072">
        <f>IF('Data R3'!C78="","",'Data R3'!E78)</f>
        <v/>
      </c>
      <c r="F2072">
        <f>IF('Data R3'!C78="","",'Data R3'!F78)</f>
        <v/>
      </c>
      <c r="G2072">
        <f>IF('Data R3'!C78="","",'Data R3'!AD78)</f>
        <v/>
      </c>
      <c r="H2072">
        <f>IF('Data R3'!C78="","",'Data R3'!AC78)</f>
        <v/>
      </c>
      <c r="I2072">
        <f>IF('Data R3'!C78="","",COUNTIF('Data R3'!J78,"&gt;0")+COUNTIF('Data R3'!L78,"&gt;0")+COUNTIF('Data R3'!N78,"&gt;0")+COUNTIF('Data R3'!P78,"&gt;0")+COUNTIF('Data R3'!R78,"&gt;0")+COUNTIF('Data R3'!T78,"&gt;0")+COUNTIF('Data R3'!V78,"&gt;0")+COUNTIF('Data R3'!X78,"&gt;0"))</f>
        <v/>
      </c>
      <c r="J2072">
        <f>IF('Data R3'!C78="","",IF((COUNTIF('Data R3'!K78,"&gt;0")+COUNTIF('Data R3'!M78,"&gt;0")+COUNTIF('Data R3'!O78,"&gt;0")+COUNTIF('Data R3'!Q78,"&gt;0")+COUNTIF('Data R3'!S78,"&gt;0")+COUNTIF('Data R3'!U78,"&gt;0")+COUNTIF('Data R3'!W78,"&gt;0")+COUNTIF('Data R3'!Y78,"&gt;0"))&gt;0,1,0))</f>
        <v/>
      </c>
      <c r="M2072" t="inlineStr">
        <is>
          <t>Data R</t>
        </is>
      </c>
    </row>
    <row r="2073">
      <c r="A2073" t="inlineStr">
        <is>
          <t>Regional 3</t>
        </is>
      </c>
      <c r="B2073">
        <f>IF('Data R3'!C79="","",'Data R3'!B79)</f>
        <v/>
      </c>
      <c r="C2073">
        <f>IF('Data R3'!C79="","",'Data R3'!C79)</f>
        <v/>
      </c>
      <c r="D2073">
        <f>IF('Data R3'!C79="","",'Data R3'!D79)</f>
        <v/>
      </c>
      <c r="E2073">
        <f>IF('Data R3'!C79="","",'Data R3'!E79)</f>
        <v/>
      </c>
      <c r="F2073">
        <f>IF('Data R3'!C79="","",'Data R3'!F79)</f>
        <v/>
      </c>
      <c r="G2073">
        <f>IF('Data R3'!C79="","",'Data R3'!AD79)</f>
        <v/>
      </c>
      <c r="H2073">
        <f>IF('Data R3'!C79="","",'Data R3'!AC79)</f>
        <v/>
      </c>
      <c r="I2073">
        <f>IF('Data R3'!C79="","",COUNTIF('Data R3'!J79,"&gt;0")+COUNTIF('Data R3'!L79,"&gt;0")+COUNTIF('Data R3'!N79,"&gt;0")+COUNTIF('Data R3'!P79,"&gt;0")+COUNTIF('Data R3'!R79,"&gt;0")+COUNTIF('Data R3'!T79,"&gt;0")+COUNTIF('Data R3'!V79,"&gt;0")+COUNTIF('Data R3'!X79,"&gt;0"))</f>
        <v/>
      </c>
      <c r="J2073">
        <f>IF('Data R3'!C79="","",IF((COUNTIF('Data R3'!K79,"&gt;0")+COUNTIF('Data R3'!M79,"&gt;0")+COUNTIF('Data R3'!O79,"&gt;0")+COUNTIF('Data R3'!Q79,"&gt;0")+COUNTIF('Data R3'!S79,"&gt;0")+COUNTIF('Data R3'!U79,"&gt;0")+COUNTIF('Data R3'!W79,"&gt;0")+COUNTIF('Data R3'!Y79,"&gt;0"))&gt;0,1,0))</f>
        <v/>
      </c>
      <c r="M2073" t="inlineStr">
        <is>
          <t>Data R</t>
        </is>
      </c>
    </row>
    <row r="2074">
      <c r="A2074" t="inlineStr">
        <is>
          <t>Regional 3</t>
        </is>
      </c>
      <c r="B2074">
        <f>IF('Data R3'!C80="","",'Data R3'!B80)</f>
        <v/>
      </c>
      <c r="C2074">
        <f>IF('Data R3'!C80="","",'Data R3'!C80)</f>
        <v/>
      </c>
      <c r="D2074">
        <f>IF('Data R3'!C80="","",'Data R3'!D80)</f>
        <v/>
      </c>
      <c r="E2074">
        <f>IF('Data R3'!C80="","",'Data R3'!E80)</f>
        <v/>
      </c>
      <c r="F2074">
        <f>IF('Data R3'!C80="","",'Data R3'!F80)</f>
        <v/>
      </c>
      <c r="G2074">
        <f>IF('Data R3'!C80="","",'Data R3'!AD80)</f>
        <v/>
      </c>
      <c r="H2074">
        <f>IF('Data R3'!C80="","",'Data R3'!AC80)</f>
        <v/>
      </c>
      <c r="I2074">
        <f>IF('Data R3'!C80="","",COUNTIF('Data R3'!J80,"&gt;0")+COUNTIF('Data R3'!L80,"&gt;0")+COUNTIF('Data R3'!N80,"&gt;0")+COUNTIF('Data R3'!P80,"&gt;0")+COUNTIF('Data R3'!R80,"&gt;0")+COUNTIF('Data R3'!T80,"&gt;0")+COUNTIF('Data R3'!V80,"&gt;0")+COUNTIF('Data R3'!X80,"&gt;0"))</f>
        <v/>
      </c>
      <c r="J2074">
        <f>IF('Data R3'!C80="","",IF((COUNTIF('Data R3'!K80,"&gt;0")+COUNTIF('Data R3'!M80,"&gt;0")+COUNTIF('Data R3'!O80,"&gt;0")+COUNTIF('Data R3'!Q80,"&gt;0")+COUNTIF('Data R3'!S80,"&gt;0")+COUNTIF('Data R3'!U80,"&gt;0")+COUNTIF('Data R3'!W80,"&gt;0")+COUNTIF('Data R3'!Y80,"&gt;0"))&gt;0,1,0))</f>
        <v/>
      </c>
      <c r="M2074" t="inlineStr">
        <is>
          <t>Data R</t>
        </is>
      </c>
    </row>
    <row r="2075">
      <c r="A2075" t="inlineStr">
        <is>
          <t>Regional 3</t>
        </is>
      </c>
      <c r="B2075">
        <f>IF('Data R3'!C81="","",'Data R3'!B81)</f>
        <v/>
      </c>
      <c r="C2075">
        <f>IF('Data R3'!C81="","",'Data R3'!C81)</f>
        <v/>
      </c>
      <c r="D2075">
        <f>IF('Data R3'!C81="","",'Data R3'!D81)</f>
        <v/>
      </c>
      <c r="E2075">
        <f>IF('Data R3'!C81="","",'Data R3'!E81)</f>
        <v/>
      </c>
      <c r="F2075">
        <f>IF('Data R3'!C81="","",'Data R3'!F81)</f>
        <v/>
      </c>
      <c r="G2075">
        <f>IF('Data R3'!C81="","",'Data R3'!AD81)</f>
        <v/>
      </c>
      <c r="H2075">
        <f>IF('Data R3'!C81="","",'Data R3'!AC81)</f>
        <v/>
      </c>
      <c r="I2075">
        <f>IF('Data R3'!C81="","",COUNTIF('Data R3'!J81,"&gt;0")+COUNTIF('Data R3'!L81,"&gt;0")+COUNTIF('Data R3'!N81,"&gt;0")+COUNTIF('Data R3'!P81,"&gt;0")+COUNTIF('Data R3'!R81,"&gt;0")+COUNTIF('Data R3'!T81,"&gt;0")+COUNTIF('Data R3'!V81,"&gt;0")+COUNTIF('Data R3'!X81,"&gt;0"))</f>
        <v/>
      </c>
      <c r="J2075">
        <f>IF('Data R3'!C81="","",IF((COUNTIF('Data R3'!K81,"&gt;0")+COUNTIF('Data R3'!M81,"&gt;0")+COUNTIF('Data R3'!O81,"&gt;0")+COUNTIF('Data R3'!Q81,"&gt;0")+COUNTIF('Data R3'!S81,"&gt;0")+COUNTIF('Data R3'!U81,"&gt;0")+COUNTIF('Data R3'!W81,"&gt;0")+COUNTIF('Data R3'!Y81,"&gt;0"))&gt;0,1,0))</f>
        <v/>
      </c>
      <c r="M2075" t="inlineStr">
        <is>
          <t>Data R</t>
        </is>
      </c>
    </row>
    <row r="2076">
      <c r="A2076" t="inlineStr">
        <is>
          <t>Regional 3</t>
        </is>
      </c>
      <c r="B2076">
        <f>IF('Data R3'!C82="","",'Data R3'!B82)</f>
        <v/>
      </c>
      <c r="C2076">
        <f>IF('Data R3'!C82="","",'Data R3'!C82)</f>
        <v/>
      </c>
      <c r="D2076">
        <f>IF('Data R3'!C82="","",'Data R3'!D82)</f>
        <v/>
      </c>
      <c r="E2076">
        <f>IF('Data R3'!C82="","",'Data R3'!E82)</f>
        <v/>
      </c>
      <c r="F2076">
        <f>IF('Data R3'!C82="","",'Data R3'!F82)</f>
        <v/>
      </c>
      <c r="G2076">
        <f>IF('Data R3'!C82="","",'Data R3'!AD82)</f>
        <v/>
      </c>
      <c r="H2076">
        <f>IF('Data R3'!C82="","",'Data R3'!AC82)</f>
        <v/>
      </c>
      <c r="I2076">
        <f>IF('Data R3'!C82="","",COUNTIF('Data R3'!J82,"&gt;0")+COUNTIF('Data R3'!L82,"&gt;0")+COUNTIF('Data R3'!N82,"&gt;0")+COUNTIF('Data R3'!P82,"&gt;0")+COUNTIF('Data R3'!R82,"&gt;0")+COUNTIF('Data R3'!T82,"&gt;0")+COUNTIF('Data R3'!V82,"&gt;0")+COUNTIF('Data R3'!X82,"&gt;0"))</f>
        <v/>
      </c>
      <c r="J2076">
        <f>IF('Data R3'!C82="","",IF((COUNTIF('Data R3'!K82,"&gt;0")+COUNTIF('Data R3'!M82,"&gt;0")+COUNTIF('Data R3'!O82,"&gt;0")+COUNTIF('Data R3'!Q82,"&gt;0")+COUNTIF('Data R3'!S82,"&gt;0")+COUNTIF('Data R3'!U82,"&gt;0")+COUNTIF('Data R3'!W82,"&gt;0")+COUNTIF('Data R3'!Y82,"&gt;0"))&gt;0,1,0))</f>
        <v/>
      </c>
      <c r="M2076" t="inlineStr">
        <is>
          <t>Data R</t>
        </is>
      </c>
    </row>
    <row r="2077">
      <c r="A2077" t="inlineStr">
        <is>
          <t>Regional 3</t>
        </is>
      </c>
      <c r="B2077">
        <f>IF('Data R3'!C83="","",'Data R3'!B83)</f>
        <v/>
      </c>
      <c r="C2077">
        <f>IF('Data R3'!C83="","",'Data R3'!C83)</f>
        <v/>
      </c>
      <c r="D2077">
        <f>IF('Data R3'!C83="","",'Data R3'!D83)</f>
        <v/>
      </c>
      <c r="E2077">
        <f>IF('Data R3'!C83="","",'Data R3'!E83)</f>
        <v/>
      </c>
      <c r="F2077">
        <f>IF('Data R3'!C83="","",'Data R3'!F83)</f>
        <v/>
      </c>
      <c r="G2077">
        <f>IF('Data R3'!C83="","",'Data R3'!AD83)</f>
        <v/>
      </c>
      <c r="H2077">
        <f>IF('Data R3'!C83="","",'Data R3'!AC83)</f>
        <v/>
      </c>
      <c r="I2077">
        <f>IF('Data R3'!C83="","",COUNTIF('Data R3'!J83,"&gt;0")+COUNTIF('Data R3'!L83,"&gt;0")+COUNTIF('Data R3'!N83,"&gt;0")+COUNTIF('Data R3'!P83,"&gt;0")+COUNTIF('Data R3'!R83,"&gt;0")+COUNTIF('Data R3'!T83,"&gt;0")+COUNTIF('Data R3'!V83,"&gt;0")+COUNTIF('Data R3'!X83,"&gt;0"))</f>
        <v/>
      </c>
      <c r="J2077">
        <f>IF('Data R3'!C83="","",IF((COUNTIF('Data R3'!K83,"&gt;0")+COUNTIF('Data R3'!M83,"&gt;0")+COUNTIF('Data R3'!O83,"&gt;0")+COUNTIF('Data R3'!Q83,"&gt;0")+COUNTIF('Data R3'!S83,"&gt;0")+COUNTIF('Data R3'!U83,"&gt;0")+COUNTIF('Data R3'!W83,"&gt;0")+COUNTIF('Data R3'!Y83,"&gt;0"))&gt;0,1,0))</f>
        <v/>
      </c>
      <c r="M2077" t="inlineStr">
        <is>
          <t>Data R</t>
        </is>
      </c>
    </row>
    <row r="2078">
      <c r="A2078" t="inlineStr">
        <is>
          <t>Regional 3</t>
        </is>
      </c>
      <c r="B2078">
        <f>IF('Data R3'!C84="","",'Data R3'!B84)</f>
        <v/>
      </c>
      <c r="C2078">
        <f>IF('Data R3'!C84="","",'Data R3'!C84)</f>
        <v/>
      </c>
      <c r="D2078">
        <f>IF('Data R3'!C84="","",'Data R3'!D84)</f>
        <v/>
      </c>
      <c r="E2078">
        <f>IF('Data R3'!C84="","",'Data R3'!E84)</f>
        <v/>
      </c>
      <c r="F2078">
        <f>IF('Data R3'!C84="","",'Data R3'!F84)</f>
        <v/>
      </c>
      <c r="G2078">
        <f>IF('Data R3'!C84="","",'Data R3'!AD84)</f>
        <v/>
      </c>
      <c r="H2078">
        <f>IF('Data R3'!C84="","",'Data R3'!AC84)</f>
        <v/>
      </c>
      <c r="I2078">
        <f>IF('Data R3'!C84="","",COUNTIF('Data R3'!J84,"&gt;0")+COUNTIF('Data R3'!L84,"&gt;0")+COUNTIF('Data R3'!N84,"&gt;0")+COUNTIF('Data R3'!P84,"&gt;0")+COUNTIF('Data R3'!R84,"&gt;0")+COUNTIF('Data R3'!T84,"&gt;0")+COUNTIF('Data R3'!V84,"&gt;0")+COUNTIF('Data R3'!X84,"&gt;0"))</f>
        <v/>
      </c>
      <c r="J2078">
        <f>IF('Data R3'!C84="","",IF((COUNTIF('Data R3'!K84,"&gt;0")+COUNTIF('Data R3'!M84,"&gt;0")+COUNTIF('Data R3'!O84,"&gt;0")+COUNTIF('Data R3'!Q84,"&gt;0")+COUNTIF('Data R3'!S84,"&gt;0")+COUNTIF('Data R3'!U84,"&gt;0")+COUNTIF('Data R3'!W84,"&gt;0")+COUNTIF('Data R3'!Y84,"&gt;0"))&gt;0,1,0))</f>
        <v/>
      </c>
      <c r="M2078" t="inlineStr">
        <is>
          <t>Data R</t>
        </is>
      </c>
    </row>
    <row r="2079">
      <c r="A2079" t="inlineStr">
        <is>
          <t>Regional 3</t>
        </is>
      </c>
      <c r="B2079">
        <f>IF('Data R3'!C85="","",'Data R3'!B85)</f>
        <v/>
      </c>
      <c r="C2079">
        <f>IF('Data R3'!C85="","",'Data R3'!C85)</f>
        <v/>
      </c>
      <c r="D2079">
        <f>IF('Data R3'!C85="","",'Data R3'!D85)</f>
        <v/>
      </c>
      <c r="E2079">
        <f>IF('Data R3'!C85="","",'Data R3'!E85)</f>
        <v/>
      </c>
      <c r="F2079">
        <f>IF('Data R3'!C85="","",'Data R3'!F85)</f>
        <v/>
      </c>
      <c r="G2079">
        <f>IF('Data R3'!C85="","",'Data R3'!AD85)</f>
        <v/>
      </c>
      <c r="H2079">
        <f>IF('Data R3'!C85="","",'Data R3'!AC85)</f>
        <v/>
      </c>
      <c r="I2079">
        <f>IF('Data R3'!C85="","",COUNTIF('Data R3'!J85,"&gt;0")+COUNTIF('Data R3'!L85,"&gt;0")+COUNTIF('Data R3'!N85,"&gt;0")+COUNTIF('Data R3'!P85,"&gt;0")+COUNTIF('Data R3'!R85,"&gt;0")+COUNTIF('Data R3'!T85,"&gt;0")+COUNTIF('Data R3'!V85,"&gt;0")+COUNTIF('Data R3'!X85,"&gt;0"))</f>
        <v/>
      </c>
      <c r="J2079">
        <f>IF('Data R3'!C85="","",IF((COUNTIF('Data R3'!K85,"&gt;0")+COUNTIF('Data R3'!M85,"&gt;0")+COUNTIF('Data R3'!O85,"&gt;0")+COUNTIF('Data R3'!Q85,"&gt;0")+COUNTIF('Data R3'!S85,"&gt;0")+COUNTIF('Data R3'!U85,"&gt;0")+COUNTIF('Data R3'!W85,"&gt;0")+COUNTIF('Data R3'!Y85,"&gt;0"))&gt;0,1,0))</f>
        <v/>
      </c>
      <c r="M2079" t="inlineStr">
        <is>
          <t>Data R</t>
        </is>
      </c>
    </row>
    <row r="2080">
      <c r="A2080" t="inlineStr">
        <is>
          <t>Regional 3</t>
        </is>
      </c>
      <c r="B2080">
        <f>IF('Data R3'!C86="","",'Data R3'!B86)</f>
        <v/>
      </c>
      <c r="C2080">
        <f>IF('Data R3'!C86="","",'Data R3'!C86)</f>
        <v/>
      </c>
      <c r="D2080">
        <f>IF('Data R3'!C86="","",'Data R3'!D86)</f>
        <v/>
      </c>
      <c r="E2080">
        <f>IF('Data R3'!C86="","",'Data R3'!E86)</f>
        <v/>
      </c>
      <c r="F2080">
        <f>IF('Data R3'!C86="","",'Data R3'!F86)</f>
        <v/>
      </c>
      <c r="G2080">
        <f>IF('Data R3'!C86="","",'Data R3'!AD86)</f>
        <v/>
      </c>
      <c r="H2080">
        <f>IF('Data R3'!C86="","",'Data R3'!AC86)</f>
        <v/>
      </c>
      <c r="I2080">
        <f>IF('Data R3'!C86="","",COUNTIF('Data R3'!J86,"&gt;0")+COUNTIF('Data R3'!L86,"&gt;0")+COUNTIF('Data R3'!N86,"&gt;0")+COUNTIF('Data R3'!P86,"&gt;0")+COUNTIF('Data R3'!R86,"&gt;0")+COUNTIF('Data R3'!T86,"&gt;0")+COUNTIF('Data R3'!V86,"&gt;0")+COUNTIF('Data R3'!X86,"&gt;0"))</f>
        <v/>
      </c>
      <c r="J2080">
        <f>IF('Data R3'!C86="","",IF((COUNTIF('Data R3'!K86,"&gt;0")+COUNTIF('Data R3'!M86,"&gt;0")+COUNTIF('Data R3'!O86,"&gt;0")+COUNTIF('Data R3'!Q86,"&gt;0")+COUNTIF('Data R3'!S86,"&gt;0")+COUNTIF('Data R3'!U86,"&gt;0")+COUNTIF('Data R3'!W86,"&gt;0")+COUNTIF('Data R3'!Y86,"&gt;0"))&gt;0,1,0))</f>
        <v/>
      </c>
      <c r="M2080" t="inlineStr">
        <is>
          <t>Data R</t>
        </is>
      </c>
    </row>
    <row r="2081">
      <c r="A2081" t="inlineStr">
        <is>
          <t>Regional 3</t>
        </is>
      </c>
      <c r="B2081">
        <f>IF('Data R3'!C87="","",'Data R3'!B87)</f>
        <v/>
      </c>
      <c r="C2081">
        <f>IF('Data R3'!C87="","",'Data R3'!C87)</f>
        <v/>
      </c>
      <c r="D2081">
        <f>IF('Data R3'!C87="","",'Data R3'!D87)</f>
        <v/>
      </c>
      <c r="E2081">
        <f>IF('Data R3'!C87="","",'Data R3'!E87)</f>
        <v/>
      </c>
      <c r="F2081">
        <f>IF('Data R3'!C87="","",'Data R3'!F87)</f>
        <v/>
      </c>
      <c r="G2081">
        <f>IF('Data R3'!C87="","",'Data R3'!AD87)</f>
        <v/>
      </c>
      <c r="H2081">
        <f>IF('Data R3'!C87="","",'Data R3'!AC87)</f>
        <v/>
      </c>
      <c r="I2081">
        <f>IF('Data R3'!C87="","",COUNTIF('Data R3'!J87,"&gt;0")+COUNTIF('Data R3'!L87,"&gt;0")+COUNTIF('Data R3'!N87,"&gt;0")+COUNTIF('Data R3'!P87,"&gt;0")+COUNTIF('Data R3'!R87,"&gt;0")+COUNTIF('Data R3'!T87,"&gt;0")+COUNTIF('Data R3'!V87,"&gt;0")+COUNTIF('Data R3'!X87,"&gt;0"))</f>
        <v/>
      </c>
      <c r="J2081">
        <f>IF('Data R3'!C87="","",IF((COUNTIF('Data R3'!K87,"&gt;0")+COUNTIF('Data R3'!M87,"&gt;0")+COUNTIF('Data R3'!O87,"&gt;0")+COUNTIF('Data R3'!Q87,"&gt;0")+COUNTIF('Data R3'!S87,"&gt;0")+COUNTIF('Data R3'!U87,"&gt;0")+COUNTIF('Data R3'!W87,"&gt;0")+COUNTIF('Data R3'!Y87,"&gt;0"))&gt;0,1,0))</f>
        <v/>
      </c>
      <c r="M2081" t="inlineStr">
        <is>
          <t>Data R</t>
        </is>
      </c>
    </row>
    <row r="2082">
      <c r="A2082" t="inlineStr">
        <is>
          <t>Regional 3</t>
        </is>
      </c>
      <c r="B2082">
        <f>IF('Data R3'!C88="","",'Data R3'!B88)</f>
        <v/>
      </c>
      <c r="C2082">
        <f>IF('Data R3'!C88="","",'Data R3'!C88)</f>
        <v/>
      </c>
      <c r="D2082">
        <f>IF('Data R3'!C88="","",'Data R3'!D88)</f>
        <v/>
      </c>
      <c r="E2082">
        <f>IF('Data R3'!C88="","",'Data R3'!E88)</f>
        <v/>
      </c>
      <c r="F2082">
        <f>IF('Data R3'!C88="","",'Data R3'!F88)</f>
        <v/>
      </c>
      <c r="G2082">
        <f>IF('Data R3'!C88="","",'Data R3'!AD88)</f>
        <v/>
      </c>
      <c r="H2082">
        <f>IF('Data R3'!C88="","",'Data R3'!AC88)</f>
        <v/>
      </c>
      <c r="I2082">
        <f>IF('Data R3'!C88="","",COUNTIF('Data R3'!J88,"&gt;0")+COUNTIF('Data R3'!L88,"&gt;0")+COUNTIF('Data R3'!N88,"&gt;0")+COUNTIF('Data R3'!P88,"&gt;0")+COUNTIF('Data R3'!R88,"&gt;0")+COUNTIF('Data R3'!T88,"&gt;0")+COUNTIF('Data R3'!V88,"&gt;0")+COUNTIF('Data R3'!X88,"&gt;0"))</f>
        <v/>
      </c>
      <c r="J2082">
        <f>IF('Data R3'!C88="","",IF((COUNTIF('Data R3'!K88,"&gt;0")+COUNTIF('Data R3'!M88,"&gt;0")+COUNTIF('Data R3'!O88,"&gt;0")+COUNTIF('Data R3'!Q88,"&gt;0")+COUNTIF('Data R3'!S88,"&gt;0")+COUNTIF('Data R3'!U88,"&gt;0")+COUNTIF('Data R3'!W88,"&gt;0")+COUNTIF('Data R3'!Y88,"&gt;0"))&gt;0,1,0))</f>
        <v/>
      </c>
      <c r="M2082" t="inlineStr">
        <is>
          <t>Data R</t>
        </is>
      </c>
    </row>
    <row r="2083">
      <c r="A2083" t="inlineStr">
        <is>
          <t>Regional 3</t>
        </is>
      </c>
      <c r="B2083">
        <f>IF('Data R3'!C89="","",'Data R3'!B89)</f>
        <v/>
      </c>
      <c r="C2083">
        <f>IF('Data R3'!C89="","",'Data R3'!C89)</f>
        <v/>
      </c>
      <c r="D2083">
        <f>IF('Data R3'!C89="","",'Data R3'!D89)</f>
        <v/>
      </c>
      <c r="E2083">
        <f>IF('Data R3'!C89="","",'Data R3'!E89)</f>
        <v/>
      </c>
      <c r="F2083">
        <f>IF('Data R3'!C89="","",'Data R3'!F89)</f>
        <v/>
      </c>
      <c r="G2083">
        <f>IF('Data R3'!C89="","",'Data R3'!AD89)</f>
        <v/>
      </c>
      <c r="H2083">
        <f>IF('Data R3'!C89="","",'Data R3'!AC89)</f>
        <v/>
      </c>
      <c r="I2083">
        <f>IF('Data R3'!C89="","",COUNTIF('Data R3'!J89,"&gt;0")+COUNTIF('Data R3'!L89,"&gt;0")+COUNTIF('Data R3'!N89,"&gt;0")+COUNTIF('Data R3'!P89,"&gt;0")+COUNTIF('Data R3'!R89,"&gt;0")+COUNTIF('Data R3'!T89,"&gt;0")+COUNTIF('Data R3'!V89,"&gt;0")+COUNTIF('Data R3'!X89,"&gt;0"))</f>
        <v/>
      </c>
      <c r="J2083">
        <f>IF('Data R3'!C89="","",IF((COUNTIF('Data R3'!K89,"&gt;0")+COUNTIF('Data R3'!M89,"&gt;0")+COUNTIF('Data R3'!O89,"&gt;0")+COUNTIF('Data R3'!Q89,"&gt;0")+COUNTIF('Data R3'!S89,"&gt;0")+COUNTIF('Data R3'!U89,"&gt;0")+COUNTIF('Data R3'!W89,"&gt;0")+COUNTIF('Data R3'!Y89,"&gt;0"))&gt;0,1,0))</f>
        <v/>
      </c>
      <c r="M2083" t="inlineStr">
        <is>
          <t>Data R</t>
        </is>
      </c>
    </row>
    <row r="2084">
      <c r="A2084" t="inlineStr">
        <is>
          <t>Regional 3</t>
        </is>
      </c>
      <c r="B2084">
        <f>IF('Data R3'!C90="","",'Data R3'!B90)</f>
        <v/>
      </c>
      <c r="C2084">
        <f>IF('Data R3'!C90="","",'Data R3'!C90)</f>
        <v/>
      </c>
      <c r="D2084">
        <f>IF('Data R3'!C90="","",'Data R3'!D90)</f>
        <v/>
      </c>
      <c r="E2084">
        <f>IF('Data R3'!C90="","",'Data R3'!E90)</f>
        <v/>
      </c>
      <c r="F2084">
        <f>IF('Data R3'!C90="","",'Data R3'!F90)</f>
        <v/>
      </c>
      <c r="G2084">
        <f>IF('Data R3'!C90="","",'Data R3'!AD90)</f>
        <v/>
      </c>
      <c r="H2084">
        <f>IF('Data R3'!C90="","",'Data R3'!AC90)</f>
        <v/>
      </c>
      <c r="I2084">
        <f>IF('Data R3'!C90="","",COUNTIF('Data R3'!J90,"&gt;0")+COUNTIF('Data R3'!L90,"&gt;0")+COUNTIF('Data R3'!N90,"&gt;0")+COUNTIF('Data R3'!P90,"&gt;0")+COUNTIF('Data R3'!R90,"&gt;0")+COUNTIF('Data R3'!T90,"&gt;0")+COUNTIF('Data R3'!V90,"&gt;0")+COUNTIF('Data R3'!X90,"&gt;0"))</f>
        <v/>
      </c>
      <c r="J2084">
        <f>IF('Data R3'!C90="","",IF((COUNTIF('Data R3'!K90,"&gt;0")+COUNTIF('Data R3'!M90,"&gt;0")+COUNTIF('Data R3'!O90,"&gt;0")+COUNTIF('Data R3'!Q90,"&gt;0")+COUNTIF('Data R3'!S90,"&gt;0")+COUNTIF('Data R3'!U90,"&gt;0")+COUNTIF('Data R3'!W90,"&gt;0")+COUNTIF('Data R3'!Y90,"&gt;0"))&gt;0,1,0))</f>
        <v/>
      </c>
      <c r="M2084" t="inlineStr">
        <is>
          <t>Data R</t>
        </is>
      </c>
    </row>
    <row r="2085">
      <c r="A2085" t="inlineStr">
        <is>
          <t>Regional 3</t>
        </is>
      </c>
      <c r="B2085">
        <f>IF('Data R3'!C91="","",'Data R3'!B91)</f>
        <v/>
      </c>
      <c r="C2085">
        <f>IF('Data R3'!C91="","",'Data R3'!C91)</f>
        <v/>
      </c>
      <c r="D2085">
        <f>IF('Data R3'!C91="","",'Data R3'!D91)</f>
        <v/>
      </c>
      <c r="E2085">
        <f>IF('Data R3'!C91="","",'Data R3'!E91)</f>
        <v/>
      </c>
      <c r="F2085">
        <f>IF('Data R3'!C91="","",'Data R3'!F91)</f>
        <v/>
      </c>
      <c r="G2085">
        <f>IF('Data R3'!C91="","",'Data R3'!AD91)</f>
        <v/>
      </c>
      <c r="H2085">
        <f>IF('Data R3'!C91="","",'Data R3'!AC91)</f>
        <v/>
      </c>
      <c r="I2085">
        <f>IF('Data R3'!C91="","",COUNTIF('Data R3'!J91,"&gt;0")+COUNTIF('Data R3'!L91,"&gt;0")+COUNTIF('Data R3'!N91,"&gt;0")+COUNTIF('Data R3'!P91,"&gt;0")+COUNTIF('Data R3'!R91,"&gt;0")+COUNTIF('Data R3'!T91,"&gt;0")+COUNTIF('Data R3'!V91,"&gt;0")+COUNTIF('Data R3'!X91,"&gt;0"))</f>
        <v/>
      </c>
      <c r="J2085">
        <f>IF('Data R3'!C91="","",IF((COUNTIF('Data R3'!K91,"&gt;0")+COUNTIF('Data R3'!M91,"&gt;0")+COUNTIF('Data R3'!O91,"&gt;0")+COUNTIF('Data R3'!Q91,"&gt;0")+COUNTIF('Data R3'!S91,"&gt;0")+COUNTIF('Data R3'!U91,"&gt;0")+COUNTIF('Data R3'!W91,"&gt;0")+COUNTIF('Data R3'!Y91,"&gt;0"))&gt;0,1,0))</f>
        <v/>
      </c>
      <c r="M2085" t="inlineStr">
        <is>
          <t>Data R</t>
        </is>
      </c>
    </row>
    <row r="2086">
      <c r="A2086" t="inlineStr">
        <is>
          <t>Regional 3</t>
        </is>
      </c>
      <c r="B2086">
        <f>IF('Data R3'!C92="","",'Data R3'!B92)</f>
        <v/>
      </c>
      <c r="C2086">
        <f>IF('Data R3'!C92="","",'Data R3'!C92)</f>
        <v/>
      </c>
      <c r="D2086">
        <f>IF('Data R3'!C92="","",'Data R3'!D92)</f>
        <v/>
      </c>
      <c r="E2086">
        <f>IF('Data R3'!C92="","",'Data R3'!E92)</f>
        <v/>
      </c>
      <c r="F2086">
        <f>IF('Data R3'!C92="","",'Data R3'!F92)</f>
        <v/>
      </c>
      <c r="G2086">
        <f>IF('Data R3'!C92="","",'Data R3'!AD92)</f>
        <v/>
      </c>
      <c r="H2086">
        <f>IF('Data R3'!C92="","",'Data R3'!AC92)</f>
        <v/>
      </c>
      <c r="I2086">
        <f>IF('Data R3'!C92="","",COUNTIF('Data R3'!J92,"&gt;0")+COUNTIF('Data R3'!L92,"&gt;0")+COUNTIF('Data R3'!N92,"&gt;0")+COUNTIF('Data R3'!P92,"&gt;0")+COUNTIF('Data R3'!R92,"&gt;0")+COUNTIF('Data R3'!T92,"&gt;0")+COUNTIF('Data R3'!V92,"&gt;0")+COUNTIF('Data R3'!X92,"&gt;0"))</f>
        <v/>
      </c>
      <c r="J2086">
        <f>IF('Data R3'!C92="","",IF((COUNTIF('Data R3'!K92,"&gt;0")+COUNTIF('Data R3'!M92,"&gt;0")+COUNTIF('Data R3'!O92,"&gt;0")+COUNTIF('Data R3'!Q92,"&gt;0")+COUNTIF('Data R3'!S92,"&gt;0")+COUNTIF('Data R3'!U92,"&gt;0")+COUNTIF('Data R3'!W92,"&gt;0")+COUNTIF('Data R3'!Y92,"&gt;0"))&gt;0,1,0))</f>
        <v/>
      </c>
      <c r="M2086" t="inlineStr">
        <is>
          <t>Data R</t>
        </is>
      </c>
    </row>
    <row r="2087">
      <c r="A2087" t="inlineStr">
        <is>
          <t>Regional 3</t>
        </is>
      </c>
      <c r="B2087">
        <f>IF('Data R3'!C93="","",'Data R3'!B93)</f>
        <v/>
      </c>
      <c r="C2087">
        <f>IF('Data R3'!C93="","",'Data R3'!C93)</f>
        <v/>
      </c>
      <c r="D2087">
        <f>IF('Data R3'!C93="","",'Data R3'!D93)</f>
        <v/>
      </c>
      <c r="E2087">
        <f>IF('Data R3'!C93="","",'Data R3'!E93)</f>
        <v/>
      </c>
      <c r="F2087">
        <f>IF('Data R3'!C93="","",'Data R3'!F93)</f>
        <v/>
      </c>
      <c r="G2087">
        <f>IF('Data R3'!C93="","",'Data R3'!AD93)</f>
        <v/>
      </c>
      <c r="H2087">
        <f>IF('Data R3'!C93="","",'Data R3'!AC93)</f>
        <v/>
      </c>
      <c r="I2087">
        <f>IF('Data R3'!C93="","",COUNTIF('Data R3'!J93,"&gt;0")+COUNTIF('Data R3'!L93,"&gt;0")+COUNTIF('Data R3'!N93,"&gt;0")+COUNTIF('Data R3'!P93,"&gt;0")+COUNTIF('Data R3'!R93,"&gt;0")+COUNTIF('Data R3'!T93,"&gt;0")+COUNTIF('Data R3'!V93,"&gt;0")+COUNTIF('Data R3'!X93,"&gt;0"))</f>
        <v/>
      </c>
      <c r="J2087">
        <f>IF('Data R3'!C93="","",IF((COUNTIF('Data R3'!K93,"&gt;0")+COUNTIF('Data R3'!M93,"&gt;0")+COUNTIF('Data R3'!O93,"&gt;0")+COUNTIF('Data R3'!Q93,"&gt;0")+COUNTIF('Data R3'!S93,"&gt;0")+COUNTIF('Data R3'!U93,"&gt;0")+COUNTIF('Data R3'!W93,"&gt;0")+COUNTIF('Data R3'!Y93,"&gt;0"))&gt;0,1,0))</f>
        <v/>
      </c>
      <c r="M2087" t="inlineStr">
        <is>
          <t>Data R</t>
        </is>
      </c>
    </row>
    <row r="2088">
      <c r="A2088" t="inlineStr">
        <is>
          <t>Regional 3</t>
        </is>
      </c>
      <c r="B2088">
        <f>IF('Data R3'!C94="","",'Data R3'!B94)</f>
        <v/>
      </c>
      <c r="C2088">
        <f>IF('Data R3'!C94="","",'Data R3'!C94)</f>
        <v/>
      </c>
      <c r="D2088">
        <f>IF('Data R3'!C94="","",'Data R3'!D94)</f>
        <v/>
      </c>
      <c r="E2088">
        <f>IF('Data R3'!C94="","",'Data R3'!E94)</f>
        <v/>
      </c>
      <c r="F2088">
        <f>IF('Data R3'!C94="","",'Data R3'!F94)</f>
        <v/>
      </c>
      <c r="G2088">
        <f>IF('Data R3'!C94="","",'Data R3'!AD94)</f>
        <v/>
      </c>
      <c r="H2088">
        <f>IF('Data R3'!C94="","",'Data R3'!AC94)</f>
        <v/>
      </c>
      <c r="I2088">
        <f>IF('Data R3'!C94="","",COUNTIF('Data R3'!J94,"&gt;0")+COUNTIF('Data R3'!L94,"&gt;0")+COUNTIF('Data R3'!N94,"&gt;0")+COUNTIF('Data R3'!P94,"&gt;0")+COUNTIF('Data R3'!R94,"&gt;0")+COUNTIF('Data R3'!T94,"&gt;0")+COUNTIF('Data R3'!V94,"&gt;0")+COUNTIF('Data R3'!X94,"&gt;0"))</f>
        <v/>
      </c>
      <c r="J2088">
        <f>IF('Data R3'!C94="","",IF((COUNTIF('Data R3'!K94,"&gt;0")+COUNTIF('Data R3'!M94,"&gt;0")+COUNTIF('Data R3'!O94,"&gt;0")+COUNTIF('Data R3'!Q94,"&gt;0")+COUNTIF('Data R3'!S94,"&gt;0")+COUNTIF('Data R3'!U94,"&gt;0")+COUNTIF('Data R3'!W94,"&gt;0")+COUNTIF('Data R3'!Y94,"&gt;0"))&gt;0,1,0))</f>
        <v/>
      </c>
      <c r="M2088" t="inlineStr">
        <is>
          <t>Data R</t>
        </is>
      </c>
    </row>
    <row r="2089">
      <c r="A2089" t="inlineStr">
        <is>
          <t>Regional 3</t>
        </is>
      </c>
      <c r="B2089">
        <f>IF('Data R3'!C95="","",'Data R3'!B95)</f>
        <v/>
      </c>
      <c r="C2089">
        <f>IF('Data R3'!C95="","",'Data R3'!C95)</f>
        <v/>
      </c>
      <c r="D2089">
        <f>IF('Data R3'!C95="","",'Data R3'!D95)</f>
        <v/>
      </c>
      <c r="E2089">
        <f>IF('Data R3'!C95="","",'Data R3'!E95)</f>
        <v/>
      </c>
      <c r="F2089">
        <f>IF('Data R3'!C95="","",'Data R3'!F95)</f>
        <v/>
      </c>
      <c r="G2089">
        <f>IF('Data R3'!C95="","",'Data R3'!AD95)</f>
        <v/>
      </c>
      <c r="H2089">
        <f>IF('Data R3'!C95="","",'Data R3'!AC95)</f>
        <v/>
      </c>
      <c r="I2089">
        <f>IF('Data R3'!C95="","",COUNTIF('Data R3'!J95,"&gt;0")+COUNTIF('Data R3'!L95,"&gt;0")+COUNTIF('Data R3'!N95,"&gt;0")+COUNTIF('Data R3'!P95,"&gt;0")+COUNTIF('Data R3'!R95,"&gt;0")+COUNTIF('Data R3'!T95,"&gt;0")+COUNTIF('Data R3'!V95,"&gt;0")+COUNTIF('Data R3'!X95,"&gt;0"))</f>
        <v/>
      </c>
      <c r="J2089">
        <f>IF('Data R3'!C95="","",IF((COUNTIF('Data R3'!K95,"&gt;0")+COUNTIF('Data R3'!M95,"&gt;0")+COUNTIF('Data R3'!O95,"&gt;0")+COUNTIF('Data R3'!Q95,"&gt;0")+COUNTIF('Data R3'!S95,"&gt;0")+COUNTIF('Data R3'!U95,"&gt;0")+COUNTIF('Data R3'!W95,"&gt;0")+COUNTIF('Data R3'!Y95,"&gt;0"))&gt;0,1,0))</f>
        <v/>
      </c>
      <c r="M2089" t="inlineStr">
        <is>
          <t>Data R</t>
        </is>
      </c>
    </row>
    <row r="2090">
      <c r="A2090" t="inlineStr">
        <is>
          <t>Regional 3</t>
        </is>
      </c>
      <c r="B2090">
        <f>IF('Data R3'!C96="","",'Data R3'!B96)</f>
        <v/>
      </c>
      <c r="C2090">
        <f>IF('Data R3'!C96="","",'Data R3'!C96)</f>
        <v/>
      </c>
      <c r="D2090">
        <f>IF('Data R3'!C96="","",'Data R3'!D96)</f>
        <v/>
      </c>
      <c r="E2090">
        <f>IF('Data R3'!C96="","",'Data R3'!E96)</f>
        <v/>
      </c>
      <c r="F2090">
        <f>IF('Data R3'!C96="","",'Data R3'!F96)</f>
        <v/>
      </c>
      <c r="G2090">
        <f>IF('Data R3'!C96="","",'Data R3'!AD96)</f>
        <v/>
      </c>
      <c r="H2090">
        <f>IF('Data R3'!C96="","",'Data R3'!AC96)</f>
        <v/>
      </c>
      <c r="I2090">
        <f>IF('Data R3'!C96="","",COUNTIF('Data R3'!J96,"&gt;0")+COUNTIF('Data R3'!L96,"&gt;0")+COUNTIF('Data R3'!N96,"&gt;0")+COUNTIF('Data R3'!P96,"&gt;0")+COUNTIF('Data R3'!R96,"&gt;0")+COUNTIF('Data R3'!T96,"&gt;0")+COUNTIF('Data R3'!V96,"&gt;0")+COUNTIF('Data R3'!X96,"&gt;0"))</f>
        <v/>
      </c>
      <c r="J2090">
        <f>IF('Data R3'!C96="","",IF((COUNTIF('Data R3'!K96,"&gt;0")+COUNTIF('Data R3'!M96,"&gt;0")+COUNTIF('Data R3'!O96,"&gt;0")+COUNTIF('Data R3'!Q96,"&gt;0")+COUNTIF('Data R3'!S96,"&gt;0")+COUNTIF('Data R3'!U96,"&gt;0")+COUNTIF('Data R3'!W96,"&gt;0")+COUNTIF('Data R3'!Y96,"&gt;0"))&gt;0,1,0))</f>
        <v/>
      </c>
      <c r="M2090" t="inlineStr">
        <is>
          <t>Data R</t>
        </is>
      </c>
    </row>
    <row r="2091">
      <c r="A2091" t="inlineStr">
        <is>
          <t>Regional 3</t>
        </is>
      </c>
      <c r="B2091">
        <f>IF('Data R3'!C97="","",'Data R3'!B97)</f>
        <v/>
      </c>
      <c r="C2091">
        <f>IF('Data R3'!C97="","",'Data R3'!C97)</f>
        <v/>
      </c>
      <c r="D2091">
        <f>IF('Data R3'!C97="","",'Data R3'!D97)</f>
        <v/>
      </c>
      <c r="E2091">
        <f>IF('Data R3'!C97="","",'Data R3'!E97)</f>
        <v/>
      </c>
      <c r="F2091">
        <f>IF('Data R3'!C97="","",'Data R3'!F97)</f>
        <v/>
      </c>
      <c r="G2091">
        <f>IF('Data R3'!C97="","",'Data R3'!AD97)</f>
        <v/>
      </c>
      <c r="H2091">
        <f>IF('Data R3'!C97="","",'Data R3'!AC97)</f>
        <v/>
      </c>
      <c r="I2091">
        <f>IF('Data R3'!C97="","",COUNTIF('Data R3'!J97,"&gt;0")+COUNTIF('Data R3'!L97,"&gt;0")+COUNTIF('Data R3'!N97,"&gt;0")+COUNTIF('Data R3'!P97,"&gt;0")+COUNTIF('Data R3'!R97,"&gt;0")+COUNTIF('Data R3'!T97,"&gt;0")+COUNTIF('Data R3'!V97,"&gt;0")+COUNTIF('Data R3'!X97,"&gt;0"))</f>
        <v/>
      </c>
      <c r="J2091">
        <f>IF('Data R3'!C97="","",IF((COUNTIF('Data R3'!K97,"&gt;0")+COUNTIF('Data R3'!M97,"&gt;0")+COUNTIF('Data R3'!O97,"&gt;0")+COUNTIF('Data R3'!Q97,"&gt;0")+COUNTIF('Data R3'!S97,"&gt;0")+COUNTIF('Data R3'!U97,"&gt;0")+COUNTIF('Data R3'!W97,"&gt;0")+COUNTIF('Data R3'!Y97,"&gt;0"))&gt;0,1,0))</f>
        <v/>
      </c>
      <c r="M2091" t="inlineStr">
        <is>
          <t>Data R</t>
        </is>
      </c>
    </row>
    <row r="2092">
      <c r="A2092" t="inlineStr">
        <is>
          <t>Regional 3</t>
        </is>
      </c>
      <c r="B2092">
        <f>IF('Data R3'!C98="","",'Data R3'!B98)</f>
        <v/>
      </c>
      <c r="C2092">
        <f>IF('Data R3'!C98="","",'Data R3'!C98)</f>
        <v/>
      </c>
      <c r="D2092">
        <f>IF('Data R3'!C98="","",'Data R3'!D98)</f>
        <v/>
      </c>
      <c r="E2092">
        <f>IF('Data R3'!C98="","",'Data R3'!E98)</f>
        <v/>
      </c>
      <c r="F2092">
        <f>IF('Data R3'!C98="","",'Data R3'!F98)</f>
        <v/>
      </c>
      <c r="G2092">
        <f>IF('Data R3'!C98="","",'Data R3'!AD98)</f>
        <v/>
      </c>
      <c r="H2092">
        <f>IF('Data R3'!C98="","",'Data R3'!AC98)</f>
        <v/>
      </c>
      <c r="I2092">
        <f>IF('Data R3'!C98="","",COUNTIF('Data R3'!J98,"&gt;0")+COUNTIF('Data R3'!L98,"&gt;0")+COUNTIF('Data R3'!N98,"&gt;0")+COUNTIF('Data R3'!P98,"&gt;0")+COUNTIF('Data R3'!R98,"&gt;0")+COUNTIF('Data R3'!T98,"&gt;0")+COUNTIF('Data R3'!V98,"&gt;0")+COUNTIF('Data R3'!X98,"&gt;0"))</f>
        <v/>
      </c>
      <c r="J2092">
        <f>IF('Data R3'!C98="","",IF((COUNTIF('Data R3'!K98,"&gt;0")+COUNTIF('Data R3'!M98,"&gt;0")+COUNTIF('Data R3'!O98,"&gt;0")+COUNTIF('Data R3'!Q98,"&gt;0")+COUNTIF('Data R3'!S98,"&gt;0")+COUNTIF('Data R3'!U98,"&gt;0")+COUNTIF('Data R3'!W98,"&gt;0")+COUNTIF('Data R3'!Y98,"&gt;0"))&gt;0,1,0))</f>
        <v/>
      </c>
      <c r="M2092" t="inlineStr">
        <is>
          <t>Data R</t>
        </is>
      </c>
    </row>
    <row r="2093">
      <c r="A2093" t="inlineStr">
        <is>
          <t>Regional 3</t>
        </is>
      </c>
      <c r="B2093">
        <f>IF('Data R3'!C99="","",'Data R3'!B99)</f>
        <v/>
      </c>
      <c r="C2093">
        <f>IF('Data R3'!C99="","",'Data R3'!C99)</f>
        <v/>
      </c>
      <c r="D2093">
        <f>IF('Data R3'!C99="","",'Data R3'!D99)</f>
        <v/>
      </c>
      <c r="E2093">
        <f>IF('Data R3'!C99="","",'Data R3'!E99)</f>
        <v/>
      </c>
      <c r="F2093">
        <f>IF('Data R3'!C99="","",'Data R3'!F99)</f>
        <v/>
      </c>
      <c r="G2093">
        <f>IF('Data R3'!C99="","",'Data R3'!AD99)</f>
        <v/>
      </c>
      <c r="H2093">
        <f>IF('Data R3'!C99="","",'Data R3'!AC99)</f>
        <v/>
      </c>
      <c r="I2093">
        <f>IF('Data R3'!C99="","",COUNTIF('Data R3'!J99,"&gt;0")+COUNTIF('Data R3'!L99,"&gt;0")+COUNTIF('Data R3'!N99,"&gt;0")+COUNTIF('Data R3'!P99,"&gt;0")+COUNTIF('Data R3'!R99,"&gt;0")+COUNTIF('Data R3'!T99,"&gt;0")+COUNTIF('Data R3'!V99,"&gt;0")+COUNTIF('Data R3'!X99,"&gt;0"))</f>
        <v/>
      </c>
      <c r="J2093">
        <f>IF('Data R3'!C99="","",IF((COUNTIF('Data R3'!K99,"&gt;0")+COUNTIF('Data R3'!M99,"&gt;0")+COUNTIF('Data R3'!O99,"&gt;0")+COUNTIF('Data R3'!Q99,"&gt;0")+COUNTIF('Data R3'!S99,"&gt;0")+COUNTIF('Data R3'!U99,"&gt;0")+COUNTIF('Data R3'!W99,"&gt;0")+COUNTIF('Data R3'!Y99,"&gt;0"))&gt;0,1,0))</f>
        <v/>
      </c>
      <c r="M2093" t="inlineStr">
        <is>
          <t>Data R</t>
        </is>
      </c>
    </row>
    <row r="2094">
      <c r="A2094" t="inlineStr">
        <is>
          <t>Regional 3</t>
        </is>
      </c>
      <c r="B2094">
        <f>IF('Data R3'!C100="","",'Data R3'!B100)</f>
        <v/>
      </c>
      <c r="C2094">
        <f>IF('Data R3'!C100="","",'Data R3'!C100)</f>
        <v/>
      </c>
      <c r="D2094">
        <f>IF('Data R3'!C100="","",'Data R3'!D100)</f>
        <v/>
      </c>
      <c r="E2094">
        <f>IF('Data R3'!C100="","",'Data R3'!E100)</f>
        <v/>
      </c>
      <c r="F2094">
        <f>IF('Data R3'!C100="","",'Data R3'!F100)</f>
        <v/>
      </c>
      <c r="G2094">
        <f>IF('Data R3'!C100="","",'Data R3'!AD100)</f>
        <v/>
      </c>
      <c r="H2094">
        <f>IF('Data R3'!C100="","",'Data R3'!AC100)</f>
        <v/>
      </c>
      <c r="I2094">
        <f>IF('Data R3'!C100="","",COUNTIF('Data R3'!J100,"&gt;0")+COUNTIF('Data R3'!L100,"&gt;0")+COUNTIF('Data R3'!N100,"&gt;0")+COUNTIF('Data R3'!P100,"&gt;0")+COUNTIF('Data R3'!R100,"&gt;0")+COUNTIF('Data R3'!T100,"&gt;0")+COUNTIF('Data R3'!V100,"&gt;0")+COUNTIF('Data R3'!X100,"&gt;0"))</f>
        <v/>
      </c>
      <c r="J2094">
        <f>IF('Data R3'!C100="","",IF((COUNTIF('Data R3'!K100,"&gt;0")+COUNTIF('Data R3'!M100,"&gt;0")+COUNTIF('Data R3'!O100,"&gt;0")+COUNTIF('Data R3'!Q100,"&gt;0")+COUNTIF('Data R3'!S100,"&gt;0")+COUNTIF('Data R3'!U100,"&gt;0")+COUNTIF('Data R3'!W100,"&gt;0")+COUNTIF('Data R3'!Y100,"&gt;0"))&gt;0,1,0))</f>
        <v/>
      </c>
      <c r="M2094" t="inlineStr">
        <is>
          <t>Data R</t>
        </is>
      </c>
    </row>
    <row r="2095">
      <c r="A2095" t="inlineStr">
        <is>
          <t>Regional 3</t>
        </is>
      </c>
      <c r="B2095">
        <f>IF('Data R3'!C101="","",'Data R3'!B101)</f>
        <v/>
      </c>
      <c r="C2095">
        <f>IF('Data R3'!C101="","",'Data R3'!C101)</f>
        <v/>
      </c>
      <c r="D2095">
        <f>IF('Data R3'!C101="","",'Data R3'!D101)</f>
        <v/>
      </c>
      <c r="E2095">
        <f>IF('Data R3'!C101="","",'Data R3'!E101)</f>
        <v/>
      </c>
      <c r="F2095">
        <f>IF('Data R3'!C101="","",'Data R3'!F101)</f>
        <v/>
      </c>
      <c r="G2095">
        <f>IF('Data R3'!C101="","",'Data R3'!AD101)</f>
        <v/>
      </c>
      <c r="H2095">
        <f>IF('Data R3'!C101="","",'Data R3'!AC101)</f>
        <v/>
      </c>
      <c r="I2095">
        <f>IF('Data R3'!C101="","",COUNTIF('Data R3'!J101,"&gt;0")+COUNTIF('Data R3'!L101,"&gt;0")+COUNTIF('Data R3'!N101,"&gt;0")+COUNTIF('Data R3'!P101,"&gt;0")+COUNTIF('Data R3'!R101,"&gt;0")+COUNTIF('Data R3'!T101,"&gt;0")+COUNTIF('Data R3'!V101,"&gt;0")+COUNTIF('Data R3'!X101,"&gt;0"))</f>
        <v/>
      </c>
      <c r="J2095">
        <f>IF('Data R3'!C101="","",IF((COUNTIF('Data R3'!K101,"&gt;0")+COUNTIF('Data R3'!M101,"&gt;0")+COUNTIF('Data R3'!O101,"&gt;0")+COUNTIF('Data R3'!Q101,"&gt;0")+COUNTIF('Data R3'!S101,"&gt;0")+COUNTIF('Data R3'!U101,"&gt;0")+COUNTIF('Data R3'!W101,"&gt;0")+COUNTIF('Data R3'!Y101,"&gt;0"))&gt;0,1,0))</f>
        <v/>
      </c>
      <c r="M2095" t="inlineStr">
        <is>
          <t>Data R</t>
        </is>
      </c>
    </row>
    <row r="2096">
      <c r="A2096" t="inlineStr">
        <is>
          <t>Regional 3</t>
        </is>
      </c>
      <c r="B2096">
        <f>IF('Data R3'!C102="","",'Data R3'!B102)</f>
        <v/>
      </c>
      <c r="C2096">
        <f>IF('Data R3'!C102="","",'Data R3'!C102)</f>
        <v/>
      </c>
      <c r="D2096">
        <f>IF('Data R3'!C102="","",'Data R3'!D102)</f>
        <v/>
      </c>
      <c r="E2096">
        <f>IF('Data R3'!C102="","",'Data R3'!E102)</f>
        <v/>
      </c>
      <c r="F2096">
        <f>IF('Data R3'!C102="","",'Data R3'!F102)</f>
        <v/>
      </c>
      <c r="G2096">
        <f>IF('Data R3'!C102="","",'Data R3'!AD102)</f>
        <v/>
      </c>
      <c r="H2096">
        <f>IF('Data R3'!C102="","",'Data R3'!AC102)</f>
        <v/>
      </c>
      <c r="I2096">
        <f>IF('Data R3'!C102="","",COUNTIF('Data R3'!J102,"&gt;0")+COUNTIF('Data R3'!L102,"&gt;0")+COUNTIF('Data R3'!N102,"&gt;0")+COUNTIF('Data R3'!P102,"&gt;0")+COUNTIF('Data R3'!R102,"&gt;0")+COUNTIF('Data R3'!T102,"&gt;0")+COUNTIF('Data R3'!V102,"&gt;0")+COUNTIF('Data R3'!X102,"&gt;0"))</f>
        <v/>
      </c>
      <c r="J2096">
        <f>IF('Data R3'!C102="","",IF((COUNTIF('Data R3'!K102,"&gt;0")+COUNTIF('Data R3'!M102,"&gt;0")+COUNTIF('Data R3'!O102,"&gt;0")+COUNTIF('Data R3'!Q102,"&gt;0")+COUNTIF('Data R3'!S102,"&gt;0")+COUNTIF('Data R3'!U102,"&gt;0")+COUNTIF('Data R3'!W102,"&gt;0")+COUNTIF('Data R3'!Y102,"&gt;0"))&gt;0,1,0))</f>
        <v/>
      </c>
      <c r="M2096" t="inlineStr">
        <is>
          <t>Data R</t>
        </is>
      </c>
    </row>
    <row r="2097">
      <c r="A2097" t="inlineStr">
        <is>
          <t>Regional 3</t>
        </is>
      </c>
      <c r="B2097">
        <f>IF('Data R3'!C103="","",'Data R3'!B103)</f>
        <v/>
      </c>
      <c r="C2097">
        <f>IF('Data R3'!C103="","",'Data R3'!C103)</f>
        <v/>
      </c>
      <c r="D2097">
        <f>IF('Data R3'!C103="","",'Data R3'!D103)</f>
        <v/>
      </c>
      <c r="E2097">
        <f>IF('Data R3'!C103="","",'Data R3'!E103)</f>
        <v/>
      </c>
      <c r="F2097">
        <f>IF('Data R3'!C103="","",'Data R3'!F103)</f>
        <v/>
      </c>
      <c r="G2097">
        <f>IF('Data R3'!C103="","",'Data R3'!AD103)</f>
        <v/>
      </c>
      <c r="H2097">
        <f>IF('Data R3'!C103="","",'Data R3'!AC103)</f>
        <v/>
      </c>
      <c r="I2097">
        <f>IF('Data R3'!C103="","",COUNTIF('Data R3'!J103,"&gt;0")+COUNTIF('Data R3'!L103,"&gt;0")+COUNTIF('Data R3'!N103,"&gt;0")+COUNTIF('Data R3'!P103,"&gt;0")+COUNTIF('Data R3'!R103,"&gt;0")+COUNTIF('Data R3'!T103,"&gt;0")+COUNTIF('Data R3'!V103,"&gt;0")+COUNTIF('Data R3'!X103,"&gt;0"))</f>
        <v/>
      </c>
      <c r="J2097">
        <f>IF('Data R3'!C103="","",IF((COUNTIF('Data R3'!K103,"&gt;0")+COUNTIF('Data R3'!M103,"&gt;0")+COUNTIF('Data R3'!O103,"&gt;0")+COUNTIF('Data R3'!Q103,"&gt;0")+COUNTIF('Data R3'!S103,"&gt;0")+COUNTIF('Data R3'!U103,"&gt;0")+COUNTIF('Data R3'!W103,"&gt;0")+COUNTIF('Data R3'!Y103,"&gt;0"))&gt;0,1,0))</f>
        <v/>
      </c>
      <c r="M2097" t="inlineStr">
        <is>
          <t>Data R</t>
        </is>
      </c>
    </row>
    <row r="2098">
      <c r="A2098" t="inlineStr">
        <is>
          <t>Regional 3</t>
        </is>
      </c>
      <c r="B2098">
        <f>IF('Data R3'!C104="","",'Data R3'!B104)</f>
        <v/>
      </c>
      <c r="C2098">
        <f>IF('Data R3'!C104="","",'Data R3'!C104)</f>
        <v/>
      </c>
      <c r="D2098">
        <f>IF('Data R3'!C104="","",'Data R3'!D104)</f>
        <v/>
      </c>
      <c r="E2098">
        <f>IF('Data R3'!C104="","",'Data R3'!E104)</f>
        <v/>
      </c>
      <c r="F2098">
        <f>IF('Data R3'!C104="","",'Data R3'!F104)</f>
        <v/>
      </c>
      <c r="G2098">
        <f>IF('Data R3'!C104="","",'Data R3'!AD104)</f>
        <v/>
      </c>
      <c r="H2098">
        <f>IF('Data R3'!C104="","",'Data R3'!AC104)</f>
        <v/>
      </c>
      <c r="I2098">
        <f>IF('Data R3'!C104="","",COUNTIF('Data R3'!J104,"&gt;0")+COUNTIF('Data R3'!L104,"&gt;0")+COUNTIF('Data R3'!N104,"&gt;0")+COUNTIF('Data R3'!P104,"&gt;0")+COUNTIF('Data R3'!R104,"&gt;0")+COUNTIF('Data R3'!T104,"&gt;0")+COUNTIF('Data R3'!V104,"&gt;0")+COUNTIF('Data R3'!X104,"&gt;0"))</f>
        <v/>
      </c>
      <c r="J2098">
        <f>IF('Data R3'!C104="","",IF((COUNTIF('Data R3'!K104,"&gt;0")+COUNTIF('Data R3'!M104,"&gt;0")+COUNTIF('Data R3'!O104,"&gt;0")+COUNTIF('Data R3'!Q104,"&gt;0")+COUNTIF('Data R3'!S104,"&gt;0")+COUNTIF('Data R3'!U104,"&gt;0")+COUNTIF('Data R3'!W104,"&gt;0")+COUNTIF('Data R3'!Y104,"&gt;0"))&gt;0,1,0))</f>
        <v/>
      </c>
      <c r="M2098" t="inlineStr">
        <is>
          <t>Data R</t>
        </is>
      </c>
    </row>
    <row r="2099">
      <c r="A2099" t="inlineStr">
        <is>
          <t>Regional 3</t>
        </is>
      </c>
      <c r="B2099">
        <f>IF('Data R3'!C105="","",'Data R3'!B105)</f>
        <v/>
      </c>
      <c r="C2099">
        <f>IF('Data R3'!C105="","",'Data R3'!C105)</f>
        <v/>
      </c>
      <c r="D2099">
        <f>IF('Data R3'!C105="","",'Data R3'!D105)</f>
        <v/>
      </c>
      <c r="E2099">
        <f>IF('Data R3'!C105="","",'Data R3'!E105)</f>
        <v/>
      </c>
      <c r="F2099">
        <f>IF('Data R3'!C105="","",'Data R3'!F105)</f>
        <v/>
      </c>
      <c r="G2099">
        <f>IF('Data R3'!C105="","",'Data R3'!AD105)</f>
        <v/>
      </c>
      <c r="H2099">
        <f>IF('Data R3'!C105="","",'Data R3'!AC105)</f>
        <v/>
      </c>
      <c r="I2099">
        <f>IF('Data R3'!C105="","",COUNTIF('Data R3'!J105,"&gt;0")+COUNTIF('Data R3'!L105,"&gt;0")+COUNTIF('Data R3'!N105,"&gt;0")+COUNTIF('Data R3'!P105,"&gt;0")+COUNTIF('Data R3'!R105,"&gt;0")+COUNTIF('Data R3'!T105,"&gt;0")+COUNTIF('Data R3'!V105,"&gt;0")+COUNTIF('Data R3'!X105,"&gt;0"))</f>
        <v/>
      </c>
      <c r="J2099">
        <f>IF('Data R3'!C105="","",IF((COUNTIF('Data R3'!K105,"&gt;0")+COUNTIF('Data R3'!M105,"&gt;0")+COUNTIF('Data R3'!O105,"&gt;0")+COUNTIF('Data R3'!Q105,"&gt;0")+COUNTIF('Data R3'!S105,"&gt;0")+COUNTIF('Data R3'!U105,"&gt;0")+COUNTIF('Data R3'!W105,"&gt;0")+COUNTIF('Data R3'!Y105,"&gt;0"))&gt;0,1,0))</f>
        <v/>
      </c>
      <c r="M2099" t="inlineStr">
        <is>
          <t>Data R</t>
        </is>
      </c>
    </row>
    <row r="2100">
      <c r="A2100" t="inlineStr">
        <is>
          <t>Regional 3</t>
        </is>
      </c>
      <c r="B2100">
        <f>IF('Data R3'!C106="","",'Data R3'!B106)</f>
        <v/>
      </c>
      <c r="C2100">
        <f>IF('Data R3'!C106="","",'Data R3'!C106)</f>
        <v/>
      </c>
      <c r="D2100">
        <f>IF('Data R3'!C106="","",'Data R3'!D106)</f>
        <v/>
      </c>
      <c r="E2100">
        <f>IF('Data R3'!C106="","",'Data R3'!E106)</f>
        <v/>
      </c>
      <c r="F2100">
        <f>IF('Data R3'!C106="","",'Data R3'!F106)</f>
        <v/>
      </c>
      <c r="G2100">
        <f>IF('Data R3'!C106="","",'Data R3'!AD106)</f>
        <v/>
      </c>
      <c r="H2100">
        <f>IF('Data R3'!C106="","",'Data R3'!AC106)</f>
        <v/>
      </c>
      <c r="I2100">
        <f>IF('Data R3'!C106="","",COUNTIF('Data R3'!J106,"&gt;0")+COUNTIF('Data R3'!L106,"&gt;0")+COUNTIF('Data R3'!N106,"&gt;0")+COUNTIF('Data R3'!P106,"&gt;0")+COUNTIF('Data R3'!R106,"&gt;0")+COUNTIF('Data R3'!T106,"&gt;0")+COUNTIF('Data R3'!V106,"&gt;0")+COUNTIF('Data R3'!X106,"&gt;0"))</f>
        <v/>
      </c>
      <c r="J2100">
        <f>IF('Data R3'!C106="","",IF((COUNTIF('Data R3'!K106,"&gt;0")+COUNTIF('Data R3'!M106,"&gt;0")+COUNTIF('Data R3'!O106,"&gt;0")+COUNTIF('Data R3'!Q106,"&gt;0")+COUNTIF('Data R3'!S106,"&gt;0")+COUNTIF('Data R3'!U106,"&gt;0")+COUNTIF('Data R3'!W106,"&gt;0")+COUNTIF('Data R3'!Y106,"&gt;0"))&gt;0,1,0))</f>
        <v/>
      </c>
      <c r="M2100" t="inlineStr">
        <is>
          <t>Data R</t>
        </is>
      </c>
    </row>
    <row r="2101">
      <c r="A2101" t="inlineStr">
        <is>
          <t>Regional 3</t>
        </is>
      </c>
      <c r="B2101">
        <f>IF('Data R3'!C107="","",'Data R3'!B107)</f>
        <v/>
      </c>
      <c r="C2101">
        <f>IF('Data R3'!C107="","",'Data R3'!C107)</f>
        <v/>
      </c>
      <c r="D2101">
        <f>IF('Data R3'!C107="","",'Data R3'!D107)</f>
        <v/>
      </c>
      <c r="E2101">
        <f>IF('Data R3'!C107="","",'Data R3'!E107)</f>
        <v/>
      </c>
      <c r="F2101">
        <f>IF('Data R3'!C107="","",'Data R3'!F107)</f>
        <v/>
      </c>
      <c r="G2101">
        <f>IF('Data R3'!C107="","",'Data R3'!AD107)</f>
        <v/>
      </c>
      <c r="H2101">
        <f>IF('Data R3'!C107="","",'Data R3'!AC107)</f>
        <v/>
      </c>
      <c r="I2101">
        <f>IF('Data R3'!C107="","",COUNTIF('Data R3'!J107,"&gt;0")+COUNTIF('Data R3'!L107,"&gt;0")+COUNTIF('Data R3'!N107,"&gt;0")+COUNTIF('Data R3'!P107,"&gt;0")+COUNTIF('Data R3'!R107,"&gt;0")+COUNTIF('Data R3'!T107,"&gt;0")+COUNTIF('Data R3'!V107,"&gt;0")+COUNTIF('Data R3'!X107,"&gt;0"))</f>
        <v/>
      </c>
      <c r="J2101">
        <f>IF('Data R3'!C107="","",IF((COUNTIF('Data R3'!K107,"&gt;0")+COUNTIF('Data R3'!M107,"&gt;0")+COUNTIF('Data R3'!O107,"&gt;0")+COUNTIF('Data R3'!Q107,"&gt;0")+COUNTIF('Data R3'!S107,"&gt;0")+COUNTIF('Data R3'!U107,"&gt;0")+COUNTIF('Data R3'!W107,"&gt;0")+COUNTIF('Data R3'!Y107,"&gt;0"))&gt;0,1,0))</f>
        <v/>
      </c>
      <c r="M2101" t="inlineStr">
        <is>
          <t>Data R</t>
        </is>
      </c>
    </row>
    <row r="2102">
      <c r="A2102" t="inlineStr">
        <is>
          <t>Regional 3</t>
        </is>
      </c>
      <c r="B2102">
        <f>IF('Data R3'!C108="","",'Data R3'!B108)</f>
        <v/>
      </c>
      <c r="C2102">
        <f>IF('Data R3'!C108="","",'Data R3'!C108)</f>
        <v/>
      </c>
      <c r="D2102">
        <f>IF('Data R3'!C108="","",'Data R3'!D108)</f>
        <v/>
      </c>
      <c r="E2102">
        <f>IF('Data R3'!C108="","",'Data R3'!E108)</f>
        <v/>
      </c>
      <c r="F2102">
        <f>IF('Data R3'!C108="","",'Data R3'!F108)</f>
        <v/>
      </c>
      <c r="G2102">
        <f>IF('Data R3'!C108="","",'Data R3'!AD108)</f>
        <v/>
      </c>
      <c r="H2102">
        <f>IF('Data R3'!C108="","",'Data R3'!AC108)</f>
        <v/>
      </c>
      <c r="I2102">
        <f>IF('Data R3'!C108="","",COUNTIF('Data R3'!J108,"&gt;0")+COUNTIF('Data R3'!L108,"&gt;0")+COUNTIF('Data R3'!N108,"&gt;0")+COUNTIF('Data R3'!P108,"&gt;0")+COUNTIF('Data R3'!R108,"&gt;0")+COUNTIF('Data R3'!T108,"&gt;0")+COUNTIF('Data R3'!V108,"&gt;0")+COUNTIF('Data R3'!X108,"&gt;0"))</f>
        <v/>
      </c>
      <c r="J2102">
        <f>IF('Data R3'!C108="","",IF((COUNTIF('Data R3'!K108,"&gt;0")+COUNTIF('Data R3'!M108,"&gt;0")+COUNTIF('Data R3'!O108,"&gt;0")+COUNTIF('Data R3'!Q108,"&gt;0")+COUNTIF('Data R3'!S108,"&gt;0")+COUNTIF('Data R3'!U108,"&gt;0")+COUNTIF('Data R3'!W108,"&gt;0")+COUNTIF('Data R3'!Y108,"&gt;0"))&gt;0,1,0))</f>
        <v/>
      </c>
      <c r="M2102" t="inlineStr">
        <is>
          <t>Data R</t>
        </is>
      </c>
    </row>
    <row r="2103">
      <c r="A2103" t="inlineStr">
        <is>
          <t>Regional 3</t>
        </is>
      </c>
      <c r="B2103">
        <f>IF('Data R3'!C109="","",'Data R3'!B109)</f>
        <v/>
      </c>
      <c r="C2103">
        <f>IF('Data R3'!C109="","",'Data R3'!C109)</f>
        <v/>
      </c>
      <c r="D2103">
        <f>IF('Data R3'!C109="","",'Data R3'!D109)</f>
        <v/>
      </c>
      <c r="E2103">
        <f>IF('Data R3'!C109="","",'Data R3'!E109)</f>
        <v/>
      </c>
      <c r="F2103">
        <f>IF('Data R3'!C109="","",'Data R3'!F109)</f>
        <v/>
      </c>
      <c r="G2103">
        <f>IF('Data R3'!C109="","",'Data R3'!AD109)</f>
        <v/>
      </c>
      <c r="H2103">
        <f>IF('Data R3'!C109="","",'Data R3'!AC109)</f>
        <v/>
      </c>
      <c r="I2103">
        <f>IF('Data R3'!C109="","",COUNTIF('Data R3'!J109,"&gt;0")+COUNTIF('Data R3'!L109,"&gt;0")+COUNTIF('Data R3'!N109,"&gt;0")+COUNTIF('Data R3'!P109,"&gt;0")+COUNTIF('Data R3'!R109,"&gt;0")+COUNTIF('Data R3'!T109,"&gt;0")+COUNTIF('Data R3'!V109,"&gt;0")+COUNTIF('Data R3'!X109,"&gt;0"))</f>
        <v/>
      </c>
      <c r="J2103">
        <f>IF('Data R3'!C109="","",IF((COUNTIF('Data R3'!K109,"&gt;0")+COUNTIF('Data R3'!M109,"&gt;0")+COUNTIF('Data R3'!O109,"&gt;0")+COUNTIF('Data R3'!Q109,"&gt;0")+COUNTIF('Data R3'!S109,"&gt;0")+COUNTIF('Data R3'!U109,"&gt;0")+COUNTIF('Data R3'!W109,"&gt;0")+COUNTIF('Data R3'!Y109,"&gt;0"))&gt;0,1,0))</f>
        <v/>
      </c>
      <c r="M2103" t="inlineStr">
        <is>
          <t>Data R</t>
        </is>
      </c>
    </row>
    <row r="2104">
      <c r="A2104" t="inlineStr">
        <is>
          <t>Regional 3</t>
        </is>
      </c>
      <c r="B2104">
        <f>IF('Data R3'!C110="","",'Data R3'!B110)</f>
        <v/>
      </c>
      <c r="C2104">
        <f>IF('Data R3'!C110="","",'Data R3'!C110)</f>
        <v/>
      </c>
      <c r="D2104">
        <f>IF('Data R3'!C110="","",'Data R3'!D110)</f>
        <v/>
      </c>
      <c r="E2104">
        <f>IF('Data R3'!C110="","",'Data R3'!E110)</f>
        <v/>
      </c>
      <c r="F2104">
        <f>IF('Data R3'!C110="","",'Data R3'!F110)</f>
        <v/>
      </c>
      <c r="G2104">
        <f>IF('Data R3'!C110="","",'Data R3'!AD110)</f>
        <v/>
      </c>
      <c r="H2104">
        <f>IF('Data R3'!C110="","",'Data R3'!AC110)</f>
        <v/>
      </c>
      <c r="I2104">
        <f>IF('Data R3'!C110="","",COUNTIF('Data R3'!J110,"&gt;0")+COUNTIF('Data R3'!L110,"&gt;0")+COUNTIF('Data R3'!N110,"&gt;0")+COUNTIF('Data R3'!P110,"&gt;0")+COUNTIF('Data R3'!R110,"&gt;0")+COUNTIF('Data R3'!T110,"&gt;0")+COUNTIF('Data R3'!V110,"&gt;0")+COUNTIF('Data R3'!X110,"&gt;0"))</f>
        <v/>
      </c>
      <c r="J2104">
        <f>IF('Data R3'!C110="","",IF((COUNTIF('Data R3'!K110,"&gt;0")+COUNTIF('Data R3'!M110,"&gt;0")+COUNTIF('Data R3'!O110,"&gt;0")+COUNTIF('Data R3'!Q110,"&gt;0")+COUNTIF('Data R3'!S110,"&gt;0")+COUNTIF('Data R3'!U110,"&gt;0")+COUNTIF('Data R3'!W110,"&gt;0")+COUNTIF('Data R3'!Y110,"&gt;0"))&gt;0,1,0))</f>
        <v/>
      </c>
      <c r="M2104" t="inlineStr">
        <is>
          <t>Data R</t>
        </is>
      </c>
    </row>
    <row r="2105">
      <c r="A2105" t="inlineStr">
        <is>
          <t>Regional 3</t>
        </is>
      </c>
      <c r="B2105">
        <f>IF('Data R3'!C111="","",'Data R3'!B111)</f>
        <v/>
      </c>
      <c r="C2105">
        <f>IF('Data R3'!C111="","",'Data R3'!C111)</f>
        <v/>
      </c>
      <c r="D2105">
        <f>IF('Data R3'!C111="","",'Data R3'!D111)</f>
        <v/>
      </c>
      <c r="E2105">
        <f>IF('Data R3'!C111="","",'Data R3'!E111)</f>
        <v/>
      </c>
      <c r="F2105">
        <f>IF('Data R3'!C111="","",'Data R3'!F111)</f>
        <v/>
      </c>
      <c r="G2105">
        <f>IF('Data R3'!C111="","",'Data R3'!AD111)</f>
        <v/>
      </c>
      <c r="H2105">
        <f>IF('Data R3'!C111="","",'Data R3'!AC111)</f>
        <v/>
      </c>
      <c r="I2105">
        <f>IF('Data R3'!C111="","",COUNTIF('Data R3'!J111,"&gt;0")+COUNTIF('Data R3'!L111,"&gt;0")+COUNTIF('Data R3'!N111,"&gt;0")+COUNTIF('Data R3'!P111,"&gt;0")+COUNTIF('Data R3'!R111,"&gt;0")+COUNTIF('Data R3'!T111,"&gt;0")+COUNTIF('Data R3'!V111,"&gt;0")+COUNTIF('Data R3'!X111,"&gt;0"))</f>
        <v/>
      </c>
      <c r="J2105">
        <f>IF('Data R3'!C111="","",IF((COUNTIF('Data R3'!K111,"&gt;0")+COUNTIF('Data R3'!M111,"&gt;0")+COUNTIF('Data R3'!O111,"&gt;0")+COUNTIF('Data R3'!Q111,"&gt;0")+COUNTIF('Data R3'!S111,"&gt;0")+COUNTIF('Data R3'!U111,"&gt;0")+COUNTIF('Data R3'!W111,"&gt;0")+COUNTIF('Data R3'!Y111,"&gt;0"))&gt;0,1,0))</f>
        <v/>
      </c>
      <c r="M2105" t="inlineStr">
        <is>
          <t>Data R</t>
        </is>
      </c>
    </row>
    <row r="2106">
      <c r="A2106" t="inlineStr">
        <is>
          <t>Regional 3</t>
        </is>
      </c>
      <c r="B2106">
        <f>IF('Data R3'!C112="","",'Data R3'!B112)</f>
        <v/>
      </c>
      <c r="C2106">
        <f>IF('Data R3'!C112="","",'Data R3'!C112)</f>
        <v/>
      </c>
      <c r="D2106">
        <f>IF('Data R3'!C112="","",'Data R3'!D112)</f>
        <v/>
      </c>
      <c r="E2106">
        <f>IF('Data R3'!C112="","",'Data R3'!E112)</f>
        <v/>
      </c>
      <c r="F2106">
        <f>IF('Data R3'!C112="","",'Data R3'!F112)</f>
        <v/>
      </c>
      <c r="G2106">
        <f>IF('Data R3'!C112="","",'Data R3'!AD112)</f>
        <v/>
      </c>
      <c r="H2106">
        <f>IF('Data R3'!C112="","",'Data R3'!AC112)</f>
        <v/>
      </c>
      <c r="I2106">
        <f>IF('Data R3'!C112="","",COUNTIF('Data R3'!J112,"&gt;0")+COUNTIF('Data R3'!L112,"&gt;0")+COUNTIF('Data R3'!N112,"&gt;0")+COUNTIF('Data R3'!P112,"&gt;0")+COUNTIF('Data R3'!R112,"&gt;0")+COUNTIF('Data R3'!T112,"&gt;0")+COUNTIF('Data R3'!V112,"&gt;0")+COUNTIF('Data R3'!X112,"&gt;0"))</f>
        <v/>
      </c>
      <c r="J2106">
        <f>IF('Data R3'!C112="","",IF((COUNTIF('Data R3'!K112,"&gt;0")+COUNTIF('Data R3'!M112,"&gt;0")+COUNTIF('Data R3'!O112,"&gt;0")+COUNTIF('Data R3'!Q112,"&gt;0")+COUNTIF('Data R3'!S112,"&gt;0")+COUNTIF('Data R3'!U112,"&gt;0")+COUNTIF('Data R3'!W112,"&gt;0")+COUNTIF('Data R3'!Y112,"&gt;0"))&gt;0,1,0))</f>
        <v/>
      </c>
      <c r="M2106" t="inlineStr">
        <is>
          <t>Data R</t>
        </is>
      </c>
    </row>
    <row r="2107">
      <c r="A2107" t="inlineStr">
        <is>
          <t>Regional 3</t>
        </is>
      </c>
      <c r="B2107">
        <f>IF('Data R3'!C113="","",'Data R3'!B113)</f>
        <v/>
      </c>
      <c r="C2107">
        <f>IF('Data R3'!C113="","",'Data R3'!C113)</f>
        <v/>
      </c>
      <c r="D2107">
        <f>IF('Data R3'!C113="","",'Data R3'!D113)</f>
        <v/>
      </c>
      <c r="E2107">
        <f>IF('Data R3'!C113="","",'Data R3'!E113)</f>
        <v/>
      </c>
      <c r="F2107">
        <f>IF('Data R3'!C113="","",'Data R3'!F113)</f>
        <v/>
      </c>
      <c r="G2107">
        <f>IF('Data R3'!C113="","",'Data R3'!AD113)</f>
        <v/>
      </c>
      <c r="H2107">
        <f>IF('Data R3'!C113="","",'Data R3'!AC113)</f>
        <v/>
      </c>
      <c r="I2107">
        <f>IF('Data R3'!C113="","",COUNTIF('Data R3'!J113,"&gt;0")+COUNTIF('Data R3'!L113,"&gt;0")+COUNTIF('Data R3'!N113,"&gt;0")+COUNTIF('Data R3'!P113,"&gt;0")+COUNTIF('Data R3'!R113,"&gt;0")+COUNTIF('Data R3'!T113,"&gt;0")+COUNTIF('Data R3'!V113,"&gt;0")+COUNTIF('Data R3'!X113,"&gt;0"))</f>
        <v/>
      </c>
      <c r="J2107">
        <f>IF('Data R3'!C113="","",IF((COUNTIF('Data R3'!K113,"&gt;0")+COUNTIF('Data R3'!M113,"&gt;0")+COUNTIF('Data R3'!O113,"&gt;0")+COUNTIF('Data R3'!Q113,"&gt;0")+COUNTIF('Data R3'!S113,"&gt;0")+COUNTIF('Data R3'!U113,"&gt;0")+COUNTIF('Data R3'!W113,"&gt;0")+COUNTIF('Data R3'!Y113,"&gt;0"))&gt;0,1,0))</f>
        <v/>
      </c>
      <c r="M2107" t="inlineStr">
        <is>
          <t>Data R</t>
        </is>
      </c>
    </row>
    <row r="2108">
      <c r="A2108" t="inlineStr">
        <is>
          <t>Regional 3</t>
        </is>
      </c>
      <c r="B2108">
        <f>IF('Data R3'!C114="","",'Data R3'!B114)</f>
        <v/>
      </c>
      <c r="C2108">
        <f>IF('Data R3'!C114="","",'Data R3'!C114)</f>
        <v/>
      </c>
      <c r="D2108">
        <f>IF('Data R3'!C114="","",'Data R3'!D114)</f>
        <v/>
      </c>
      <c r="E2108">
        <f>IF('Data R3'!C114="","",'Data R3'!E114)</f>
        <v/>
      </c>
      <c r="F2108">
        <f>IF('Data R3'!C114="","",'Data R3'!F114)</f>
        <v/>
      </c>
      <c r="G2108">
        <f>IF('Data R3'!C114="","",'Data R3'!AD114)</f>
        <v/>
      </c>
      <c r="H2108">
        <f>IF('Data R3'!C114="","",'Data R3'!AC114)</f>
        <v/>
      </c>
      <c r="I2108">
        <f>IF('Data R3'!C114="","",COUNTIF('Data R3'!J114,"&gt;0")+COUNTIF('Data R3'!L114,"&gt;0")+COUNTIF('Data R3'!N114,"&gt;0")+COUNTIF('Data R3'!P114,"&gt;0")+COUNTIF('Data R3'!R114,"&gt;0")+COUNTIF('Data R3'!T114,"&gt;0")+COUNTIF('Data R3'!V114,"&gt;0")+COUNTIF('Data R3'!X114,"&gt;0"))</f>
        <v/>
      </c>
      <c r="J2108">
        <f>IF('Data R3'!C114="","",IF((COUNTIF('Data R3'!K114,"&gt;0")+COUNTIF('Data R3'!M114,"&gt;0")+COUNTIF('Data R3'!O114,"&gt;0")+COUNTIF('Data R3'!Q114,"&gt;0")+COUNTIF('Data R3'!S114,"&gt;0")+COUNTIF('Data R3'!U114,"&gt;0")+COUNTIF('Data R3'!W114,"&gt;0")+COUNTIF('Data R3'!Y114,"&gt;0"))&gt;0,1,0))</f>
        <v/>
      </c>
      <c r="M2108" t="inlineStr">
        <is>
          <t>Data R</t>
        </is>
      </c>
    </row>
    <row r="2109">
      <c r="A2109" t="inlineStr">
        <is>
          <t>Regional 3</t>
        </is>
      </c>
      <c r="B2109">
        <f>IF('Data R3'!C115="","",'Data R3'!B115)</f>
        <v/>
      </c>
      <c r="C2109">
        <f>IF('Data R3'!C115="","",'Data R3'!C115)</f>
        <v/>
      </c>
      <c r="D2109">
        <f>IF('Data R3'!C115="","",'Data R3'!D115)</f>
        <v/>
      </c>
      <c r="E2109">
        <f>IF('Data R3'!C115="","",'Data R3'!E115)</f>
        <v/>
      </c>
      <c r="F2109">
        <f>IF('Data R3'!C115="","",'Data R3'!F115)</f>
        <v/>
      </c>
      <c r="G2109">
        <f>IF('Data R3'!C115="","",'Data R3'!AD115)</f>
        <v/>
      </c>
      <c r="H2109">
        <f>IF('Data R3'!C115="","",'Data R3'!AC115)</f>
        <v/>
      </c>
      <c r="I2109">
        <f>IF('Data R3'!C115="","",COUNTIF('Data R3'!J115,"&gt;0")+COUNTIF('Data R3'!L115,"&gt;0")+COUNTIF('Data R3'!N115,"&gt;0")+COUNTIF('Data R3'!P115,"&gt;0")+COUNTIF('Data R3'!R115,"&gt;0")+COUNTIF('Data R3'!T115,"&gt;0")+COUNTIF('Data R3'!V115,"&gt;0")+COUNTIF('Data R3'!X115,"&gt;0"))</f>
        <v/>
      </c>
      <c r="J2109">
        <f>IF('Data R3'!C115="","",IF((COUNTIF('Data R3'!K115,"&gt;0")+COUNTIF('Data R3'!M115,"&gt;0")+COUNTIF('Data R3'!O115,"&gt;0")+COUNTIF('Data R3'!Q115,"&gt;0")+COUNTIF('Data R3'!S115,"&gt;0")+COUNTIF('Data R3'!U115,"&gt;0")+COUNTIF('Data R3'!W115,"&gt;0")+COUNTIF('Data R3'!Y115,"&gt;0"))&gt;0,1,0))</f>
        <v/>
      </c>
      <c r="M2109" t="inlineStr">
        <is>
          <t>Data R</t>
        </is>
      </c>
    </row>
    <row r="2110">
      <c r="A2110" t="inlineStr">
        <is>
          <t>Regional 3</t>
        </is>
      </c>
      <c r="B2110">
        <f>IF('Data R3'!C116="","",'Data R3'!B116)</f>
        <v/>
      </c>
      <c r="C2110">
        <f>IF('Data R3'!C116="","",'Data R3'!C116)</f>
        <v/>
      </c>
      <c r="D2110">
        <f>IF('Data R3'!C116="","",'Data R3'!D116)</f>
        <v/>
      </c>
      <c r="E2110">
        <f>IF('Data R3'!C116="","",'Data R3'!E116)</f>
        <v/>
      </c>
      <c r="F2110">
        <f>IF('Data R3'!C116="","",'Data R3'!F116)</f>
        <v/>
      </c>
      <c r="G2110">
        <f>IF('Data R3'!C116="","",'Data R3'!AD116)</f>
        <v/>
      </c>
      <c r="H2110">
        <f>IF('Data R3'!C116="","",'Data R3'!AC116)</f>
        <v/>
      </c>
      <c r="I2110">
        <f>IF('Data R3'!C116="","",COUNTIF('Data R3'!J116,"&gt;0")+COUNTIF('Data R3'!L116,"&gt;0")+COUNTIF('Data R3'!N116,"&gt;0")+COUNTIF('Data R3'!P116,"&gt;0")+COUNTIF('Data R3'!R116,"&gt;0")+COUNTIF('Data R3'!T116,"&gt;0")+COUNTIF('Data R3'!V116,"&gt;0")+COUNTIF('Data R3'!X116,"&gt;0"))</f>
        <v/>
      </c>
      <c r="J2110">
        <f>IF('Data R3'!C116="","",IF((COUNTIF('Data R3'!K116,"&gt;0")+COUNTIF('Data R3'!M116,"&gt;0")+COUNTIF('Data R3'!O116,"&gt;0")+COUNTIF('Data R3'!Q116,"&gt;0")+COUNTIF('Data R3'!S116,"&gt;0")+COUNTIF('Data R3'!U116,"&gt;0")+COUNTIF('Data R3'!W116,"&gt;0")+COUNTIF('Data R3'!Y116,"&gt;0"))&gt;0,1,0))</f>
        <v/>
      </c>
      <c r="M2110" t="inlineStr">
        <is>
          <t>Data R</t>
        </is>
      </c>
    </row>
    <row r="2111">
      <c r="A2111" t="inlineStr">
        <is>
          <t>Regional 3</t>
        </is>
      </c>
      <c r="B2111">
        <f>IF('Data R3'!C117="","",'Data R3'!B117)</f>
        <v/>
      </c>
      <c r="C2111">
        <f>IF('Data R3'!C117="","",'Data R3'!C117)</f>
        <v/>
      </c>
      <c r="D2111">
        <f>IF('Data R3'!C117="","",'Data R3'!D117)</f>
        <v/>
      </c>
      <c r="E2111">
        <f>IF('Data R3'!C117="","",'Data R3'!E117)</f>
        <v/>
      </c>
      <c r="F2111">
        <f>IF('Data R3'!C117="","",'Data R3'!F117)</f>
        <v/>
      </c>
      <c r="G2111">
        <f>IF('Data R3'!C117="","",'Data R3'!AD117)</f>
        <v/>
      </c>
      <c r="H2111">
        <f>IF('Data R3'!C117="","",'Data R3'!AC117)</f>
        <v/>
      </c>
      <c r="I2111">
        <f>IF('Data R3'!C117="","",COUNTIF('Data R3'!J117,"&gt;0")+COUNTIF('Data R3'!L117,"&gt;0")+COUNTIF('Data R3'!N117,"&gt;0")+COUNTIF('Data R3'!P117,"&gt;0")+COUNTIF('Data R3'!R117,"&gt;0")+COUNTIF('Data R3'!T117,"&gt;0")+COUNTIF('Data R3'!V117,"&gt;0")+COUNTIF('Data R3'!X117,"&gt;0"))</f>
        <v/>
      </c>
      <c r="J2111">
        <f>IF('Data R3'!C117="","",IF((COUNTIF('Data R3'!K117,"&gt;0")+COUNTIF('Data R3'!M117,"&gt;0")+COUNTIF('Data R3'!O117,"&gt;0")+COUNTIF('Data R3'!Q117,"&gt;0")+COUNTIF('Data R3'!S117,"&gt;0")+COUNTIF('Data R3'!U117,"&gt;0")+COUNTIF('Data R3'!W117,"&gt;0")+COUNTIF('Data R3'!Y117,"&gt;0"))&gt;0,1,0))</f>
        <v/>
      </c>
      <c r="M2111" t="inlineStr">
        <is>
          <t>Data R</t>
        </is>
      </c>
    </row>
    <row r="2112">
      <c r="A2112" t="inlineStr">
        <is>
          <t>Regional 3</t>
        </is>
      </c>
      <c r="B2112">
        <f>IF('Data R3'!C118="","",'Data R3'!B118)</f>
        <v/>
      </c>
      <c r="C2112">
        <f>IF('Data R3'!C118="","",'Data R3'!C118)</f>
        <v/>
      </c>
      <c r="D2112">
        <f>IF('Data R3'!C118="","",'Data R3'!D118)</f>
        <v/>
      </c>
      <c r="E2112">
        <f>IF('Data R3'!C118="","",'Data R3'!E118)</f>
        <v/>
      </c>
      <c r="F2112">
        <f>IF('Data R3'!C118="","",'Data R3'!F118)</f>
        <v/>
      </c>
      <c r="G2112">
        <f>IF('Data R3'!C118="","",'Data R3'!AD118)</f>
        <v/>
      </c>
      <c r="H2112">
        <f>IF('Data R3'!C118="","",'Data R3'!AC118)</f>
        <v/>
      </c>
      <c r="I2112">
        <f>IF('Data R3'!C118="","",COUNTIF('Data R3'!J118,"&gt;0")+COUNTIF('Data R3'!L118,"&gt;0")+COUNTIF('Data R3'!N118,"&gt;0")+COUNTIF('Data R3'!P118,"&gt;0")+COUNTIF('Data R3'!R118,"&gt;0")+COUNTIF('Data R3'!T118,"&gt;0")+COUNTIF('Data R3'!V118,"&gt;0")+COUNTIF('Data R3'!X118,"&gt;0"))</f>
        <v/>
      </c>
      <c r="J2112">
        <f>IF('Data R3'!C118="","",IF((COUNTIF('Data R3'!K118,"&gt;0")+COUNTIF('Data R3'!M118,"&gt;0")+COUNTIF('Data R3'!O118,"&gt;0")+COUNTIF('Data R3'!Q118,"&gt;0")+COUNTIF('Data R3'!S118,"&gt;0")+COUNTIF('Data R3'!U118,"&gt;0")+COUNTIF('Data R3'!W118,"&gt;0")+COUNTIF('Data R3'!Y118,"&gt;0"))&gt;0,1,0))</f>
        <v/>
      </c>
      <c r="M2112" t="inlineStr">
        <is>
          <t>Data R</t>
        </is>
      </c>
    </row>
    <row r="2113">
      <c r="A2113" t="inlineStr">
        <is>
          <t>Regional 3</t>
        </is>
      </c>
      <c r="B2113">
        <f>IF('Data R3'!C119="","",'Data R3'!B119)</f>
        <v/>
      </c>
      <c r="C2113">
        <f>IF('Data R3'!C119="","",'Data R3'!C119)</f>
        <v/>
      </c>
      <c r="D2113">
        <f>IF('Data R3'!C119="","",'Data R3'!D119)</f>
        <v/>
      </c>
      <c r="E2113">
        <f>IF('Data R3'!C119="","",'Data R3'!E119)</f>
        <v/>
      </c>
      <c r="F2113">
        <f>IF('Data R3'!C119="","",'Data R3'!F119)</f>
        <v/>
      </c>
      <c r="G2113">
        <f>IF('Data R3'!C119="","",'Data R3'!AD119)</f>
        <v/>
      </c>
      <c r="H2113">
        <f>IF('Data R3'!C119="","",'Data R3'!AC119)</f>
        <v/>
      </c>
      <c r="I2113">
        <f>IF('Data R3'!C119="","",COUNTIF('Data R3'!J119,"&gt;0")+COUNTIF('Data R3'!L119,"&gt;0")+COUNTIF('Data R3'!N119,"&gt;0")+COUNTIF('Data R3'!P119,"&gt;0")+COUNTIF('Data R3'!R119,"&gt;0")+COUNTIF('Data R3'!T119,"&gt;0")+COUNTIF('Data R3'!V119,"&gt;0")+COUNTIF('Data R3'!X119,"&gt;0"))</f>
        <v/>
      </c>
      <c r="J2113">
        <f>IF('Data R3'!C119="","",IF((COUNTIF('Data R3'!K119,"&gt;0")+COUNTIF('Data R3'!M119,"&gt;0")+COUNTIF('Data R3'!O119,"&gt;0")+COUNTIF('Data R3'!Q119,"&gt;0")+COUNTIF('Data R3'!S119,"&gt;0")+COUNTIF('Data R3'!U119,"&gt;0")+COUNTIF('Data R3'!W119,"&gt;0")+COUNTIF('Data R3'!Y119,"&gt;0"))&gt;0,1,0))</f>
        <v/>
      </c>
      <c r="M2113" t="inlineStr">
        <is>
          <t>Data R</t>
        </is>
      </c>
    </row>
    <row r="2114">
      <c r="A2114" t="inlineStr">
        <is>
          <t>Regional 3</t>
        </is>
      </c>
      <c r="B2114">
        <f>IF('Data R3'!C120="","",'Data R3'!B120)</f>
        <v/>
      </c>
      <c r="C2114">
        <f>IF('Data R3'!C120="","",'Data R3'!C120)</f>
        <v/>
      </c>
      <c r="D2114">
        <f>IF('Data R3'!C120="","",'Data R3'!D120)</f>
        <v/>
      </c>
      <c r="E2114">
        <f>IF('Data R3'!C120="","",'Data R3'!E120)</f>
        <v/>
      </c>
      <c r="F2114">
        <f>IF('Data R3'!C120="","",'Data R3'!F120)</f>
        <v/>
      </c>
      <c r="G2114">
        <f>IF('Data R3'!C120="","",'Data R3'!AD120)</f>
        <v/>
      </c>
      <c r="H2114">
        <f>IF('Data R3'!C120="","",'Data R3'!AC120)</f>
        <v/>
      </c>
      <c r="I2114">
        <f>IF('Data R3'!C120="","",COUNTIF('Data R3'!J120,"&gt;0")+COUNTIF('Data R3'!L120,"&gt;0")+COUNTIF('Data R3'!N120,"&gt;0")+COUNTIF('Data R3'!P120,"&gt;0")+COUNTIF('Data R3'!R120,"&gt;0")+COUNTIF('Data R3'!T120,"&gt;0")+COUNTIF('Data R3'!V120,"&gt;0")+COUNTIF('Data R3'!X120,"&gt;0"))</f>
        <v/>
      </c>
      <c r="J2114">
        <f>IF('Data R3'!C120="","",IF((COUNTIF('Data R3'!K120,"&gt;0")+COUNTIF('Data R3'!M120,"&gt;0")+COUNTIF('Data R3'!O120,"&gt;0")+COUNTIF('Data R3'!Q120,"&gt;0")+COUNTIF('Data R3'!S120,"&gt;0")+COUNTIF('Data R3'!U120,"&gt;0")+COUNTIF('Data R3'!W120,"&gt;0")+COUNTIF('Data R3'!Y120,"&gt;0"))&gt;0,1,0))</f>
        <v/>
      </c>
      <c r="M2114" t="inlineStr">
        <is>
          <t>Data R</t>
        </is>
      </c>
    </row>
    <row r="2115">
      <c r="A2115" t="inlineStr">
        <is>
          <t>Regional 3</t>
        </is>
      </c>
      <c r="B2115">
        <f>IF('Data R3'!C121="","",'Data R3'!B121)</f>
        <v/>
      </c>
      <c r="C2115">
        <f>IF('Data R3'!C121="","",'Data R3'!C121)</f>
        <v/>
      </c>
      <c r="D2115">
        <f>IF('Data R3'!C121="","",'Data R3'!D121)</f>
        <v/>
      </c>
      <c r="E2115">
        <f>IF('Data R3'!C121="","",'Data R3'!E121)</f>
        <v/>
      </c>
      <c r="F2115">
        <f>IF('Data R3'!C121="","",'Data R3'!F121)</f>
        <v/>
      </c>
      <c r="G2115">
        <f>IF('Data R3'!C121="","",'Data R3'!AD121)</f>
        <v/>
      </c>
      <c r="H2115">
        <f>IF('Data R3'!C121="","",'Data R3'!AC121)</f>
        <v/>
      </c>
      <c r="I2115">
        <f>IF('Data R3'!C121="","",COUNTIF('Data R3'!J121,"&gt;0")+COUNTIF('Data R3'!L121,"&gt;0")+COUNTIF('Data R3'!N121,"&gt;0")+COUNTIF('Data R3'!P121,"&gt;0")+COUNTIF('Data R3'!R121,"&gt;0")+COUNTIF('Data R3'!T121,"&gt;0")+COUNTIF('Data R3'!V121,"&gt;0")+COUNTIF('Data R3'!X121,"&gt;0"))</f>
        <v/>
      </c>
      <c r="J2115">
        <f>IF('Data R3'!C121="","",IF((COUNTIF('Data R3'!K121,"&gt;0")+COUNTIF('Data R3'!M121,"&gt;0")+COUNTIF('Data R3'!O121,"&gt;0")+COUNTIF('Data R3'!Q121,"&gt;0")+COUNTIF('Data R3'!S121,"&gt;0")+COUNTIF('Data R3'!U121,"&gt;0")+COUNTIF('Data R3'!W121,"&gt;0")+COUNTIF('Data R3'!Y121,"&gt;0"))&gt;0,1,0))</f>
        <v/>
      </c>
      <c r="M2115" t="inlineStr">
        <is>
          <t>Data R</t>
        </is>
      </c>
    </row>
    <row r="2116">
      <c r="A2116" t="inlineStr">
        <is>
          <t>Regional 3</t>
        </is>
      </c>
      <c r="B2116">
        <f>IF('Data R3'!C122="","",'Data R3'!B122)</f>
        <v/>
      </c>
      <c r="C2116">
        <f>IF('Data R3'!C122="","",'Data R3'!C122)</f>
        <v/>
      </c>
      <c r="D2116">
        <f>IF('Data R3'!C122="","",'Data R3'!D122)</f>
        <v/>
      </c>
      <c r="E2116">
        <f>IF('Data R3'!C122="","",'Data R3'!E122)</f>
        <v/>
      </c>
      <c r="F2116">
        <f>IF('Data R3'!C122="","",'Data R3'!F122)</f>
        <v/>
      </c>
      <c r="G2116">
        <f>IF('Data R3'!C122="","",'Data R3'!AD122)</f>
        <v/>
      </c>
      <c r="H2116">
        <f>IF('Data R3'!C122="","",'Data R3'!AC122)</f>
        <v/>
      </c>
      <c r="I2116">
        <f>IF('Data R3'!C122="","",COUNTIF('Data R3'!J122,"&gt;0")+COUNTIF('Data R3'!L122,"&gt;0")+COUNTIF('Data R3'!N122,"&gt;0")+COUNTIF('Data R3'!P122,"&gt;0")+COUNTIF('Data R3'!R122,"&gt;0")+COUNTIF('Data R3'!T122,"&gt;0")+COUNTIF('Data R3'!V122,"&gt;0")+COUNTIF('Data R3'!X122,"&gt;0"))</f>
        <v/>
      </c>
      <c r="J2116">
        <f>IF('Data R3'!C122="","",IF((COUNTIF('Data R3'!K122,"&gt;0")+COUNTIF('Data R3'!M122,"&gt;0")+COUNTIF('Data R3'!O122,"&gt;0")+COUNTIF('Data R3'!Q122,"&gt;0")+COUNTIF('Data R3'!S122,"&gt;0")+COUNTIF('Data R3'!U122,"&gt;0")+COUNTIF('Data R3'!W122,"&gt;0")+COUNTIF('Data R3'!Y122,"&gt;0"))&gt;0,1,0))</f>
        <v/>
      </c>
      <c r="M2116" t="inlineStr">
        <is>
          <t>Data R</t>
        </is>
      </c>
    </row>
    <row r="2117">
      <c r="A2117" t="inlineStr">
        <is>
          <t>Regional 3</t>
        </is>
      </c>
      <c r="B2117">
        <f>IF('Data R3'!C123="","",'Data R3'!B123)</f>
        <v/>
      </c>
      <c r="C2117">
        <f>IF('Data R3'!C123="","",'Data R3'!C123)</f>
        <v/>
      </c>
      <c r="D2117">
        <f>IF('Data R3'!C123="","",'Data R3'!D123)</f>
        <v/>
      </c>
      <c r="E2117">
        <f>IF('Data R3'!C123="","",'Data R3'!E123)</f>
        <v/>
      </c>
      <c r="F2117">
        <f>IF('Data R3'!C123="","",'Data R3'!F123)</f>
        <v/>
      </c>
      <c r="G2117">
        <f>IF('Data R3'!C123="","",'Data R3'!AD123)</f>
        <v/>
      </c>
      <c r="H2117">
        <f>IF('Data R3'!C123="","",'Data R3'!AC123)</f>
        <v/>
      </c>
      <c r="I2117">
        <f>IF('Data R3'!C123="","",COUNTIF('Data R3'!J123,"&gt;0")+COUNTIF('Data R3'!L123,"&gt;0")+COUNTIF('Data R3'!N123,"&gt;0")+COUNTIF('Data R3'!P123,"&gt;0")+COUNTIF('Data R3'!R123,"&gt;0")+COUNTIF('Data R3'!T123,"&gt;0")+COUNTIF('Data R3'!V123,"&gt;0")+COUNTIF('Data R3'!X123,"&gt;0"))</f>
        <v/>
      </c>
      <c r="J2117">
        <f>IF('Data R3'!C123="","",IF((COUNTIF('Data R3'!K123,"&gt;0")+COUNTIF('Data R3'!M123,"&gt;0")+COUNTIF('Data R3'!O123,"&gt;0")+COUNTIF('Data R3'!Q123,"&gt;0")+COUNTIF('Data R3'!S123,"&gt;0")+COUNTIF('Data R3'!U123,"&gt;0")+COUNTIF('Data R3'!W123,"&gt;0")+COUNTIF('Data R3'!Y123,"&gt;0"))&gt;0,1,0))</f>
        <v/>
      </c>
      <c r="M2117" t="inlineStr">
        <is>
          <t>Data R</t>
        </is>
      </c>
    </row>
    <row r="2118">
      <c r="A2118" t="inlineStr">
        <is>
          <t>Regional 3</t>
        </is>
      </c>
      <c r="B2118">
        <f>IF('Data R3'!C124="","",'Data R3'!B124)</f>
        <v/>
      </c>
      <c r="C2118">
        <f>IF('Data R3'!C124="","",'Data R3'!C124)</f>
        <v/>
      </c>
      <c r="D2118">
        <f>IF('Data R3'!C124="","",'Data R3'!D124)</f>
        <v/>
      </c>
      <c r="E2118">
        <f>IF('Data R3'!C124="","",'Data R3'!E124)</f>
        <v/>
      </c>
      <c r="F2118">
        <f>IF('Data R3'!C124="","",'Data R3'!F124)</f>
        <v/>
      </c>
      <c r="G2118">
        <f>IF('Data R3'!C124="","",'Data R3'!AD124)</f>
        <v/>
      </c>
      <c r="H2118">
        <f>IF('Data R3'!C124="","",'Data R3'!AC124)</f>
        <v/>
      </c>
      <c r="I2118">
        <f>IF('Data R3'!C124="","",COUNTIF('Data R3'!J124,"&gt;0")+COUNTIF('Data R3'!L124,"&gt;0")+COUNTIF('Data R3'!N124,"&gt;0")+COUNTIF('Data R3'!P124,"&gt;0")+COUNTIF('Data R3'!R124,"&gt;0")+COUNTIF('Data R3'!T124,"&gt;0")+COUNTIF('Data R3'!V124,"&gt;0")+COUNTIF('Data R3'!X124,"&gt;0"))</f>
        <v/>
      </c>
      <c r="J2118">
        <f>IF('Data R3'!C124="","",IF((COUNTIF('Data R3'!K124,"&gt;0")+COUNTIF('Data R3'!M124,"&gt;0")+COUNTIF('Data R3'!O124,"&gt;0")+COUNTIF('Data R3'!Q124,"&gt;0")+COUNTIF('Data R3'!S124,"&gt;0")+COUNTIF('Data R3'!U124,"&gt;0")+COUNTIF('Data R3'!W124,"&gt;0")+COUNTIF('Data R3'!Y124,"&gt;0"))&gt;0,1,0))</f>
        <v/>
      </c>
      <c r="M2118" t="inlineStr">
        <is>
          <t>Data R</t>
        </is>
      </c>
    </row>
    <row r="2119">
      <c r="A2119" t="inlineStr">
        <is>
          <t>Regional 3</t>
        </is>
      </c>
      <c r="B2119">
        <f>IF('Data R3'!C125="","",'Data R3'!B125)</f>
        <v/>
      </c>
      <c r="C2119">
        <f>IF('Data R3'!C125="","",'Data R3'!C125)</f>
        <v/>
      </c>
      <c r="D2119">
        <f>IF('Data R3'!C125="","",'Data R3'!D125)</f>
        <v/>
      </c>
      <c r="E2119">
        <f>IF('Data R3'!C125="","",'Data R3'!E125)</f>
        <v/>
      </c>
      <c r="F2119">
        <f>IF('Data R3'!C125="","",'Data R3'!F125)</f>
        <v/>
      </c>
      <c r="G2119">
        <f>IF('Data R3'!C125="","",'Data R3'!AD125)</f>
        <v/>
      </c>
      <c r="H2119">
        <f>IF('Data R3'!C125="","",'Data R3'!AC125)</f>
        <v/>
      </c>
      <c r="I2119">
        <f>IF('Data R3'!C125="","",COUNTIF('Data R3'!J125,"&gt;0")+COUNTIF('Data R3'!L125,"&gt;0")+COUNTIF('Data R3'!N125,"&gt;0")+COUNTIF('Data R3'!P125,"&gt;0")+COUNTIF('Data R3'!R125,"&gt;0")+COUNTIF('Data R3'!T125,"&gt;0")+COUNTIF('Data R3'!V125,"&gt;0")+COUNTIF('Data R3'!X125,"&gt;0"))</f>
        <v/>
      </c>
      <c r="J2119">
        <f>IF('Data R3'!C125="","",IF((COUNTIF('Data R3'!K125,"&gt;0")+COUNTIF('Data R3'!M125,"&gt;0")+COUNTIF('Data R3'!O125,"&gt;0")+COUNTIF('Data R3'!Q125,"&gt;0")+COUNTIF('Data R3'!S125,"&gt;0")+COUNTIF('Data R3'!U125,"&gt;0")+COUNTIF('Data R3'!W125,"&gt;0")+COUNTIF('Data R3'!Y125,"&gt;0"))&gt;0,1,0))</f>
        <v/>
      </c>
      <c r="M2119" t="inlineStr">
        <is>
          <t>Data R</t>
        </is>
      </c>
    </row>
    <row r="2120">
      <c r="A2120" t="inlineStr">
        <is>
          <t>Regional 3</t>
        </is>
      </c>
      <c r="B2120">
        <f>IF('Data R3'!C126="","",'Data R3'!B126)</f>
        <v/>
      </c>
      <c r="C2120">
        <f>IF('Data R3'!C126="","",'Data R3'!C126)</f>
        <v/>
      </c>
      <c r="D2120">
        <f>IF('Data R3'!C126="","",'Data R3'!D126)</f>
        <v/>
      </c>
      <c r="E2120">
        <f>IF('Data R3'!C126="","",'Data R3'!E126)</f>
        <v/>
      </c>
      <c r="F2120">
        <f>IF('Data R3'!C126="","",'Data R3'!F126)</f>
        <v/>
      </c>
      <c r="G2120">
        <f>IF('Data R3'!C126="","",'Data R3'!AD126)</f>
        <v/>
      </c>
      <c r="H2120">
        <f>IF('Data R3'!C126="","",'Data R3'!AC126)</f>
        <v/>
      </c>
      <c r="I2120">
        <f>IF('Data R3'!C126="","",COUNTIF('Data R3'!J126,"&gt;0")+COUNTIF('Data R3'!L126,"&gt;0")+COUNTIF('Data R3'!N126,"&gt;0")+COUNTIF('Data R3'!P126,"&gt;0")+COUNTIF('Data R3'!R126,"&gt;0")+COUNTIF('Data R3'!T126,"&gt;0")+COUNTIF('Data R3'!V126,"&gt;0")+COUNTIF('Data R3'!X126,"&gt;0"))</f>
        <v/>
      </c>
      <c r="J2120">
        <f>IF('Data R3'!C126="","",IF((COUNTIF('Data R3'!K126,"&gt;0")+COUNTIF('Data R3'!M126,"&gt;0")+COUNTIF('Data R3'!O126,"&gt;0")+COUNTIF('Data R3'!Q126,"&gt;0")+COUNTIF('Data R3'!S126,"&gt;0")+COUNTIF('Data R3'!U126,"&gt;0")+COUNTIF('Data R3'!W126,"&gt;0")+COUNTIF('Data R3'!Y126,"&gt;0"))&gt;0,1,0))</f>
        <v/>
      </c>
      <c r="M2120" t="inlineStr">
        <is>
          <t>Data R</t>
        </is>
      </c>
    </row>
    <row r="2121">
      <c r="A2121" t="inlineStr">
        <is>
          <t>Regional 3</t>
        </is>
      </c>
      <c r="B2121">
        <f>IF('Data R3'!C127="","",'Data R3'!B127)</f>
        <v/>
      </c>
      <c r="C2121">
        <f>IF('Data R3'!C127="","",'Data R3'!C127)</f>
        <v/>
      </c>
      <c r="D2121">
        <f>IF('Data R3'!C127="","",'Data R3'!D127)</f>
        <v/>
      </c>
      <c r="E2121">
        <f>IF('Data R3'!C127="","",'Data R3'!E127)</f>
        <v/>
      </c>
      <c r="F2121">
        <f>IF('Data R3'!C127="","",'Data R3'!F127)</f>
        <v/>
      </c>
      <c r="G2121">
        <f>IF('Data R3'!C127="","",'Data R3'!AD127)</f>
        <v/>
      </c>
      <c r="H2121">
        <f>IF('Data R3'!C127="","",'Data R3'!AC127)</f>
        <v/>
      </c>
      <c r="I2121">
        <f>IF('Data R3'!C127="","",COUNTIF('Data R3'!J127,"&gt;0")+COUNTIF('Data R3'!L127,"&gt;0")+COUNTIF('Data R3'!N127,"&gt;0")+COUNTIF('Data R3'!P127,"&gt;0")+COUNTIF('Data R3'!R127,"&gt;0")+COUNTIF('Data R3'!T127,"&gt;0")+COUNTIF('Data R3'!V127,"&gt;0")+COUNTIF('Data R3'!X127,"&gt;0"))</f>
        <v/>
      </c>
      <c r="J2121">
        <f>IF('Data R3'!C127="","",IF((COUNTIF('Data R3'!K127,"&gt;0")+COUNTIF('Data R3'!M127,"&gt;0")+COUNTIF('Data R3'!O127,"&gt;0")+COUNTIF('Data R3'!Q127,"&gt;0")+COUNTIF('Data R3'!S127,"&gt;0")+COUNTIF('Data R3'!U127,"&gt;0")+COUNTIF('Data R3'!W127,"&gt;0")+COUNTIF('Data R3'!Y127,"&gt;0"))&gt;0,1,0))</f>
        <v/>
      </c>
      <c r="M2121" t="inlineStr">
        <is>
          <t>Data R</t>
        </is>
      </c>
    </row>
    <row r="2122">
      <c r="A2122" t="inlineStr">
        <is>
          <t>Regional 3</t>
        </is>
      </c>
      <c r="B2122">
        <f>IF('Data R3'!C128="","",'Data R3'!B128)</f>
        <v/>
      </c>
      <c r="C2122">
        <f>IF('Data R3'!C128="","",'Data R3'!C128)</f>
        <v/>
      </c>
      <c r="D2122">
        <f>IF('Data R3'!C128="","",'Data R3'!D128)</f>
        <v/>
      </c>
      <c r="E2122">
        <f>IF('Data R3'!C128="","",'Data R3'!E128)</f>
        <v/>
      </c>
      <c r="F2122">
        <f>IF('Data R3'!C128="","",'Data R3'!F128)</f>
        <v/>
      </c>
      <c r="G2122">
        <f>IF('Data R3'!C128="","",'Data R3'!AD128)</f>
        <v/>
      </c>
      <c r="H2122">
        <f>IF('Data R3'!C128="","",'Data R3'!AC128)</f>
        <v/>
      </c>
      <c r="I2122">
        <f>IF('Data R3'!C128="","",COUNTIF('Data R3'!J128,"&gt;0")+COUNTIF('Data R3'!L128,"&gt;0")+COUNTIF('Data R3'!N128,"&gt;0")+COUNTIF('Data R3'!P128,"&gt;0")+COUNTIF('Data R3'!R128,"&gt;0")+COUNTIF('Data R3'!T128,"&gt;0")+COUNTIF('Data R3'!V128,"&gt;0")+COUNTIF('Data R3'!X128,"&gt;0"))</f>
        <v/>
      </c>
      <c r="J2122">
        <f>IF('Data R3'!C128="","",IF((COUNTIF('Data R3'!K128,"&gt;0")+COUNTIF('Data R3'!M128,"&gt;0")+COUNTIF('Data R3'!O128,"&gt;0")+COUNTIF('Data R3'!Q128,"&gt;0")+COUNTIF('Data R3'!S128,"&gt;0")+COUNTIF('Data R3'!U128,"&gt;0")+COUNTIF('Data R3'!W128,"&gt;0")+COUNTIF('Data R3'!Y128,"&gt;0"))&gt;0,1,0))</f>
        <v/>
      </c>
      <c r="M2122" t="inlineStr">
        <is>
          <t>Data R</t>
        </is>
      </c>
    </row>
    <row r="2123">
      <c r="A2123" t="inlineStr">
        <is>
          <t>Regional 3</t>
        </is>
      </c>
      <c r="B2123">
        <f>IF('Data R3'!C129="","",'Data R3'!B129)</f>
        <v/>
      </c>
      <c r="C2123">
        <f>IF('Data R3'!C129="","",'Data R3'!C129)</f>
        <v/>
      </c>
      <c r="D2123">
        <f>IF('Data R3'!C129="","",'Data R3'!D129)</f>
        <v/>
      </c>
      <c r="E2123">
        <f>IF('Data R3'!C129="","",'Data R3'!E129)</f>
        <v/>
      </c>
      <c r="F2123">
        <f>IF('Data R3'!C129="","",'Data R3'!F129)</f>
        <v/>
      </c>
      <c r="G2123">
        <f>IF('Data R3'!C129="","",'Data R3'!AD129)</f>
        <v/>
      </c>
      <c r="H2123">
        <f>IF('Data R3'!C129="","",'Data R3'!AC129)</f>
        <v/>
      </c>
      <c r="I2123">
        <f>IF('Data R3'!C129="","",COUNTIF('Data R3'!J129,"&gt;0")+COUNTIF('Data R3'!L129,"&gt;0")+COUNTIF('Data R3'!N129,"&gt;0")+COUNTIF('Data R3'!P129,"&gt;0")+COUNTIF('Data R3'!R129,"&gt;0")+COUNTIF('Data R3'!T129,"&gt;0")+COUNTIF('Data R3'!V129,"&gt;0")+COUNTIF('Data R3'!X129,"&gt;0"))</f>
        <v/>
      </c>
      <c r="J2123">
        <f>IF('Data R3'!C129="","",IF((COUNTIF('Data R3'!K129,"&gt;0")+COUNTIF('Data R3'!M129,"&gt;0")+COUNTIF('Data R3'!O129,"&gt;0")+COUNTIF('Data R3'!Q129,"&gt;0")+COUNTIF('Data R3'!S129,"&gt;0")+COUNTIF('Data R3'!U129,"&gt;0")+COUNTIF('Data R3'!W129,"&gt;0")+COUNTIF('Data R3'!Y129,"&gt;0"))&gt;0,1,0))</f>
        <v/>
      </c>
      <c r="M2123" t="inlineStr">
        <is>
          <t>Data R</t>
        </is>
      </c>
    </row>
    <row r="2124">
      <c r="A2124" t="inlineStr">
        <is>
          <t>Regional 3</t>
        </is>
      </c>
      <c r="B2124">
        <f>IF('Data R3'!C130="","",'Data R3'!B130)</f>
        <v/>
      </c>
      <c r="C2124">
        <f>IF('Data R3'!C130="","",'Data R3'!C130)</f>
        <v/>
      </c>
      <c r="D2124">
        <f>IF('Data R3'!C130="","",'Data R3'!D130)</f>
        <v/>
      </c>
      <c r="E2124">
        <f>IF('Data R3'!C130="","",'Data R3'!E130)</f>
        <v/>
      </c>
      <c r="F2124">
        <f>IF('Data R3'!C130="","",'Data R3'!F130)</f>
        <v/>
      </c>
      <c r="G2124">
        <f>IF('Data R3'!C130="","",'Data R3'!AD130)</f>
        <v/>
      </c>
      <c r="H2124">
        <f>IF('Data R3'!C130="","",'Data R3'!AC130)</f>
        <v/>
      </c>
      <c r="I2124">
        <f>IF('Data R3'!C130="","",COUNTIF('Data R3'!J130,"&gt;0")+COUNTIF('Data R3'!L130,"&gt;0")+COUNTIF('Data R3'!N130,"&gt;0")+COUNTIF('Data R3'!P130,"&gt;0")+COUNTIF('Data R3'!R130,"&gt;0")+COUNTIF('Data R3'!T130,"&gt;0")+COUNTIF('Data R3'!V130,"&gt;0")+COUNTIF('Data R3'!X130,"&gt;0"))</f>
        <v/>
      </c>
      <c r="J2124">
        <f>IF('Data R3'!C130="","",IF((COUNTIF('Data R3'!K130,"&gt;0")+COUNTIF('Data R3'!M130,"&gt;0")+COUNTIF('Data R3'!O130,"&gt;0")+COUNTIF('Data R3'!Q130,"&gt;0")+COUNTIF('Data R3'!S130,"&gt;0")+COUNTIF('Data R3'!U130,"&gt;0")+COUNTIF('Data R3'!W130,"&gt;0")+COUNTIF('Data R3'!Y130,"&gt;0"))&gt;0,1,0))</f>
        <v/>
      </c>
      <c r="M2124" t="inlineStr">
        <is>
          <t>Data R</t>
        </is>
      </c>
    </row>
    <row r="2125">
      <c r="A2125" t="inlineStr">
        <is>
          <t>Regional 3</t>
        </is>
      </c>
      <c r="B2125">
        <f>IF('Data R3'!C131="","",'Data R3'!B131)</f>
        <v/>
      </c>
      <c r="C2125">
        <f>IF('Data R3'!C131="","",'Data R3'!C131)</f>
        <v/>
      </c>
      <c r="D2125">
        <f>IF('Data R3'!C131="","",'Data R3'!D131)</f>
        <v/>
      </c>
      <c r="E2125">
        <f>IF('Data R3'!C131="","",'Data R3'!E131)</f>
        <v/>
      </c>
      <c r="F2125">
        <f>IF('Data R3'!C131="","",'Data R3'!F131)</f>
        <v/>
      </c>
      <c r="G2125">
        <f>IF('Data R3'!C131="","",'Data R3'!AD131)</f>
        <v/>
      </c>
      <c r="H2125">
        <f>IF('Data R3'!C131="","",'Data R3'!AC131)</f>
        <v/>
      </c>
      <c r="I2125">
        <f>IF('Data R3'!C131="","",COUNTIF('Data R3'!J131,"&gt;0")+COUNTIF('Data R3'!L131,"&gt;0")+COUNTIF('Data R3'!N131,"&gt;0")+COUNTIF('Data R3'!P131,"&gt;0")+COUNTIF('Data R3'!R131,"&gt;0")+COUNTIF('Data R3'!T131,"&gt;0")+COUNTIF('Data R3'!V131,"&gt;0")+COUNTIF('Data R3'!X131,"&gt;0"))</f>
        <v/>
      </c>
      <c r="J2125">
        <f>IF('Data R3'!C131="","",IF((COUNTIF('Data R3'!K131,"&gt;0")+COUNTIF('Data R3'!M131,"&gt;0")+COUNTIF('Data R3'!O131,"&gt;0")+COUNTIF('Data R3'!Q131,"&gt;0")+COUNTIF('Data R3'!S131,"&gt;0")+COUNTIF('Data R3'!U131,"&gt;0")+COUNTIF('Data R3'!W131,"&gt;0")+COUNTIF('Data R3'!Y131,"&gt;0"))&gt;0,1,0))</f>
        <v/>
      </c>
      <c r="M2125" t="inlineStr">
        <is>
          <t>Data R</t>
        </is>
      </c>
    </row>
    <row r="2126">
      <c r="A2126" t="inlineStr">
        <is>
          <t>Regional 3</t>
        </is>
      </c>
      <c r="B2126">
        <f>IF('Data R3'!C132="","",'Data R3'!B132)</f>
        <v/>
      </c>
      <c r="C2126">
        <f>IF('Data R3'!C132="","",'Data R3'!C132)</f>
        <v/>
      </c>
      <c r="D2126">
        <f>IF('Data R3'!C132="","",'Data R3'!D132)</f>
        <v/>
      </c>
      <c r="E2126">
        <f>IF('Data R3'!C132="","",'Data R3'!E132)</f>
        <v/>
      </c>
      <c r="F2126">
        <f>IF('Data R3'!C132="","",'Data R3'!F132)</f>
        <v/>
      </c>
      <c r="G2126">
        <f>IF('Data R3'!C132="","",'Data R3'!AD132)</f>
        <v/>
      </c>
      <c r="H2126">
        <f>IF('Data R3'!C132="","",'Data R3'!AC132)</f>
        <v/>
      </c>
      <c r="I2126">
        <f>IF('Data R3'!C132="","",COUNTIF('Data R3'!J132,"&gt;0")+COUNTIF('Data R3'!L132,"&gt;0")+COUNTIF('Data R3'!N132,"&gt;0")+COUNTIF('Data R3'!P132,"&gt;0")+COUNTIF('Data R3'!R132,"&gt;0")+COUNTIF('Data R3'!T132,"&gt;0")+COUNTIF('Data R3'!V132,"&gt;0")+COUNTIF('Data R3'!X132,"&gt;0"))</f>
        <v/>
      </c>
      <c r="J2126">
        <f>IF('Data R3'!C132="","",IF((COUNTIF('Data R3'!K132,"&gt;0")+COUNTIF('Data R3'!M132,"&gt;0")+COUNTIF('Data R3'!O132,"&gt;0")+COUNTIF('Data R3'!Q132,"&gt;0")+COUNTIF('Data R3'!S132,"&gt;0")+COUNTIF('Data R3'!U132,"&gt;0")+COUNTIF('Data R3'!W132,"&gt;0")+COUNTIF('Data R3'!Y132,"&gt;0"))&gt;0,1,0))</f>
        <v/>
      </c>
      <c r="M2126" t="inlineStr">
        <is>
          <t>Data R</t>
        </is>
      </c>
    </row>
    <row r="2127">
      <c r="A2127" t="inlineStr">
        <is>
          <t>Regional 3</t>
        </is>
      </c>
      <c r="B2127">
        <f>IF('Data R3'!C133="","",'Data R3'!B133)</f>
        <v/>
      </c>
      <c r="C2127">
        <f>IF('Data R3'!C133="","",'Data R3'!C133)</f>
        <v/>
      </c>
      <c r="D2127">
        <f>IF('Data R3'!C133="","",'Data R3'!D133)</f>
        <v/>
      </c>
      <c r="E2127">
        <f>IF('Data R3'!C133="","",'Data R3'!E133)</f>
        <v/>
      </c>
      <c r="F2127">
        <f>IF('Data R3'!C133="","",'Data R3'!F133)</f>
        <v/>
      </c>
      <c r="G2127">
        <f>IF('Data R3'!C133="","",'Data R3'!AD133)</f>
        <v/>
      </c>
      <c r="H2127">
        <f>IF('Data R3'!C133="","",'Data R3'!AC133)</f>
        <v/>
      </c>
      <c r="I2127">
        <f>IF('Data R3'!C133="","",COUNTIF('Data R3'!J133,"&gt;0")+COUNTIF('Data R3'!L133,"&gt;0")+COUNTIF('Data R3'!N133,"&gt;0")+COUNTIF('Data R3'!P133,"&gt;0")+COUNTIF('Data R3'!R133,"&gt;0")+COUNTIF('Data R3'!T133,"&gt;0")+COUNTIF('Data R3'!V133,"&gt;0")+COUNTIF('Data R3'!X133,"&gt;0"))</f>
        <v/>
      </c>
      <c r="J2127">
        <f>IF('Data R3'!C133="","",IF((COUNTIF('Data R3'!K133,"&gt;0")+COUNTIF('Data R3'!M133,"&gt;0")+COUNTIF('Data R3'!O133,"&gt;0")+COUNTIF('Data R3'!Q133,"&gt;0")+COUNTIF('Data R3'!S133,"&gt;0")+COUNTIF('Data R3'!U133,"&gt;0")+COUNTIF('Data R3'!W133,"&gt;0")+COUNTIF('Data R3'!Y133,"&gt;0"))&gt;0,1,0))</f>
        <v/>
      </c>
      <c r="M2127" t="inlineStr">
        <is>
          <t>Data R</t>
        </is>
      </c>
    </row>
    <row r="2128">
      <c r="A2128" t="inlineStr">
        <is>
          <t>Regional 3</t>
        </is>
      </c>
      <c r="B2128">
        <f>IF('Data R3'!C134="","",'Data R3'!B134)</f>
        <v/>
      </c>
      <c r="C2128">
        <f>IF('Data R3'!C134="","",'Data R3'!C134)</f>
        <v/>
      </c>
      <c r="D2128">
        <f>IF('Data R3'!C134="","",'Data R3'!D134)</f>
        <v/>
      </c>
      <c r="E2128">
        <f>IF('Data R3'!C134="","",'Data R3'!E134)</f>
        <v/>
      </c>
      <c r="F2128">
        <f>IF('Data R3'!C134="","",'Data R3'!F134)</f>
        <v/>
      </c>
      <c r="G2128">
        <f>IF('Data R3'!C134="","",'Data R3'!AD134)</f>
        <v/>
      </c>
      <c r="H2128">
        <f>IF('Data R3'!C134="","",'Data R3'!AC134)</f>
        <v/>
      </c>
      <c r="I2128">
        <f>IF('Data R3'!C134="","",COUNTIF('Data R3'!J134,"&gt;0")+COUNTIF('Data R3'!L134,"&gt;0")+COUNTIF('Data R3'!N134,"&gt;0")+COUNTIF('Data R3'!P134,"&gt;0")+COUNTIF('Data R3'!R134,"&gt;0")+COUNTIF('Data R3'!T134,"&gt;0")+COUNTIF('Data R3'!V134,"&gt;0")+COUNTIF('Data R3'!X134,"&gt;0"))</f>
        <v/>
      </c>
      <c r="J2128">
        <f>IF('Data R3'!C134="","",IF((COUNTIF('Data R3'!K134,"&gt;0")+COUNTIF('Data R3'!M134,"&gt;0")+COUNTIF('Data R3'!O134,"&gt;0")+COUNTIF('Data R3'!Q134,"&gt;0")+COUNTIF('Data R3'!S134,"&gt;0")+COUNTIF('Data R3'!U134,"&gt;0")+COUNTIF('Data R3'!W134,"&gt;0")+COUNTIF('Data R3'!Y134,"&gt;0"))&gt;0,1,0))</f>
        <v/>
      </c>
      <c r="M2128" t="inlineStr">
        <is>
          <t>Data R</t>
        </is>
      </c>
    </row>
    <row r="2129">
      <c r="A2129" t="inlineStr">
        <is>
          <t>Regional 3</t>
        </is>
      </c>
      <c r="B2129">
        <f>IF('Data R3'!C135="","",'Data R3'!B135)</f>
        <v/>
      </c>
      <c r="C2129">
        <f>IF('Data R3'!C135="","",'Data R3'!C135)</f>
        <v/>
      </c>
      <c r="D2129">
        <f>IF('Data R3'!C135="","",'Data R3'!D135)</f>
        <v/>
      </c>
      <c r="E2129">
        <f>IF('Data R3'!C135="","",'Data R3'!E135)</f>
        <v/>
      </c>
      <c r="F2129">
        <f>IF('Data R3'!C135="","",'Data R3'!F135)</f>
        <v/>
      </c>
      <c r="G2129">
        <f>IF('Data R3'!C135="","",'Data R3'!AD135)</f>
        <v/>
      </c>
      <c r="H2129">
        <f>IF('Data R3'!C135="","",'Data R3'!AC135)</f>
        <v/>
      </c>
      <c r="I2129">
        <f>IF('Data R3'!C135="","",COUNTIF('Data R3'!J135,"&gt;0")+COUNTIF('Data R3'!L135,"&gt;0")+COUNTIF('Data R3'!N135,"&gt;0")+COUNTIF('Data R3'!P135,"&gt;0")+COUNTIF('Data R3'!R135,"&gt;0")+COUNTIF('Data R3'!T135,"&gt;0")+COUNTIF('Data R3'!V135,"&gt;0")+COUNTIF('Data R3'!X135,"&gt;0"))</f>
        <v/>
      </c>
      <c r="J2129">
        <f>IF('Data R3'!C135="","",IF((COUNTIF('Data R3'!K135,"&gt;0")+COUNTIF('Data R3'!M135,"&gt;0")+COUNTIF('Data R3'!O135,"&gt;0")+COUNTIF('Data R3'!Q135,"&gt;0")+COUNTIF('Data R3'!S135,"&gt;0")+COUNTIF('Data R3'!U135,"&gt;0")+COUNTIF('Data R3'!W135,"&gt;0")+COUNTIF('Data R3'!Y135,"&gt;0"))&gt;0,1,0))</f>
        <v/>
      </c>
      <c r="M2129" t="inlineStr">
        <is>
          <t>Data R</t>
        </is>
      </c>
    </row>
    <row r="2130">
      <c r="A2130" t="inlineStr">
        <is>
          <t>Regional 3</t>
        </is>
      </c>
      <c r="B2130">
        <f>IF('Data R3'!C136="","",'Data R3'!B136)</f>
        <v/>
      </c>
      <c r="C2130">
        <f>IF('Data R3'!C136="","",'Data R3'!C136)</f>
        <v/>
      </c>
      <c r="D2130">
        <f>IF('Data R3'!C136="","",'Data R3'!D136)</f>
        <v/>
      </c>
      <c r="E2130">
        <f>IF('Data R3'!C136="","",'Data R3'!E136)</f>
        <v/>
      </c>
      <c r="F2130">
        <f>IF('Data R3'!C136="","",'Data R3'!F136)</f>
        <v/>
      </c>
      <c r="G2130">
        <f>IF('Data R3'!C136="","",'Data R3'!AD136)</f>
        <v/>
      </c>
      <c r="H2130">
        <f>IF('Data R3'!C136="","",'Data R3'!AC136)</f>
        <v/>
      </c>
      <c r="I2130">
        <f>IF('Data R3'!C136="","",COUNTIF('Data R3'!J136,"&gt;0")+COUNTIF('Data R3'!L136,"&gt;0")+COUNTIF('Data R3'!N136,"&gt;0")+COUNTIF('Data R3'!P136,"&gt;0")+COUNTIF('Data R3'!R136,"&gt;0")+COUNTIF('Data R3'!T136,"&gt;0")+COUNTIF('Data R3'!V136,"&gt;0")+COUNTIF('Data R3'!X136,"&gt;0"))</f>
        <v/>
      </c>
      <c r="J2130">
        <f>IF('Data R3'!C136="","",IF((COUNTIF('Data R3'!K136,"&gt;0")+COUNTIF('Data R3'!M136,"&gt;0")+COUNTIF('Data R3'!O136,"&gt;0")+COUNTIF('Data R3'!Q136,"&gt;0")+COUNTIF('Data R3'!S136,"&gt;0")+COUNTIF('Data R3'!U136,"&gt;0")+COUNTIF('Data R3'!W136,"&gt;0")+COUNTIF('Data R3'!Y136,"&gt;0"))&gt;0,1,0))</f>
        <v/>
      </c>
      <c r="M2130" t="inlineStr">
        <is>
          <t>Data R</t>
        </is>
      </c>
    </row>
    <row r="2131">
      <c r="A2131" t="inlineStr">
        <is>
          <t>Regional 3</t>
        </is>
      </c>
      <c r="B2131">
        <f>IF('Data R3'!C137="","",'Data R3'!B137)</f>
        <v/>
      </c>
      <c r="C2131">
        <f>IF('Data R3'!C137="","",'Data R3'!C137)</f>
        <v/>
      </c>
      <c r="D2131">
        <f>IF('Data R3'!C137="","",'Data R3'!D137)</f>
        <v/>
      </c>
      <c r="E2131">
        <f>IF('Data R3'!C137="","",'Data R3'!E137)</f>
        <v/>
      </c>
      <c r="F2131">
        <f>IF('Data R3'!C137="","",'Data R3'!F137)</f>
        <v/>
      </c>
      <c r="G2131">
        <f>IF('Data R3'!C137="","",'Data R3'!AD137)</f>
        <v/>
      </c>
      <c r="H2131">
        <f>IF('Data R3'!C137="","",'Data R3'!AC137)</f>
        <v/>
      </c>
      <c r="I2131">
        <f>IF('Data R3'!C137="","",COUNTIF('Data R3'!J137,"&gt;0")+COUNTIF('Data R3'!L137,"&gt;0")+COUNTIF('Data R3'!N137,"&gt;0")+COUNTIF('Data R3'!P137,"&gt;0")+COUNTIF('Data R3'!R137,"&gt;0")+COUNTIF('Data R3'!T137,"&gt;0")+COUNTIF('Data R3'!V137,"&gt;0")+COUNTIF('Data R3'!X137,"&gt;0"))</f>
        <v/>
      </c>
      <c r="J2131">
        <f>IF('Data R3'!C137="","",IF((COUNTIF('Data R3'!K137,"&gt;0")+COUNTIF('Data R3'!M137,"&gt;0")+COUNTIF('Data R3'!O137,"&gt;0")+COUNTIF('Data R3'!Q137,"&gt;0")+COUNTIF('Data R3'!S137,"&gt;0")+COUNTIF('Data R3'!U137,"&gt;0")+COUNTIF('Data R3'!W137,"&gt;0")+COUNTIF('Data R3'!Y137,"&gt;0"))&gt;0,1,0))</f>
        <v/>
      </c>
      <c r="M2131" t="inlineStr">
        <is>
          <t>Data R</t>
        </is>
      </c>
    </row>
    <row r="2132">
      <c r="A2132" t="inlineStr">
        <is>
          <t>Regional 3</t>
        </is>
      </c>
      <c r="B2132">
        <f>IF('Data R3'!C138="","",'Data R3'!B138)</f>
        <v/>
      </c>
      <c r="C2132">
        <f>IF('Data R3'!C138="","",'Data R3'!C138)</f>
        <v/>
      </c>
      <c r="D2132">
        <f>IF('Data R3'!C138="","",'Data R3'!D138)</f>
        <v/>
      </c>
      <c r="E2132">
        <f>IF('Data R3'!C138="","",'Data R3'!E138)</f>
        <v/>
      </c>
      <c r="F2132">
        <f>IF('Data R3'!C138="","",'Data R3'!F138)</f>
        <v/>
      </c>
      <c r="G2132">
        <f>IF('Data R3'!C138="","",'Data R3'!AD138)</f>
        <v/>
      </c>
      <c r="H2132">
        <f>IF('Data R3'!C138="","",'Data R3'!AC138)</f>
        <v/>
      </c>
      <c r="I2132">
        <f>IF('Data R3'!C138="","",COUNTIF('Data R3'!J138,"&gt;0")+COUNTIF('Data R3'!L138,"&gt;0")+COUNTIF('Data R3'!N138,"&gt;0")+COUNTIF('Data R3'!P138,"&gt;0")+COUNTIF('Data R3'!R138,"&gt;0")+COUNTIF('Data R3'!T138,"&gt;0")+COUNTIF('Data R3'!V138,"&gt;0")+COUNTIF('Data R3'!X138,"&gt;0"))</f>
        <v/>
      </c>
      <c r="J2132">
        <f>IF('Data R3'!C138="","",IF((COUNTIF('Data R3'!K138,"&gt;0")+COUNTIF('Data R3'!M138,"&gt;0")+COUNTIF('Data R3'!O138,"&gt;0")+COUNTIF('Data R3'!Q138,"&gt;0")+COUNTIF('Data R3'!S138,"&gt;0")+COUNTIF('Data R3'!U138,"&gt;0")+COUNTIF('Data R3'!W138,"&gt;0")+COUNTIF('Data R3'!Y138,"&gt;0"))&gt;0,1,0))</f>
        <v/>
      </c>
      <c r="M2132" t="inlineStr">
        <is>
          <t>Data R</t>
        </is>
      </c>
    </row>
    <row r="2133">
      <c r="A2133" t="inlineStr">
        <is>
          <t>Regional 3</t>
        </is>
      </c>
      <c r="B2133">
        <f>IF('Data R3'!C139="","",'Data R3'!B139)</f>
        <v/>
      </c>
      <c r="C2133">
        <f>IF('Data R3'!C139="","",'Data R3'!C139)</f>
        <v/>
      </c>
      <c r="D2133">
        <f>IF('Data R3'!C139="","",'Data R3'!D139)</f>
        <v/>
      </c>
      <c r="E2133">
        <f>IF('Data R3'!C139="","",'Data R3'!E139)</f>
        <v/>
      </c>
      <c r="F2133">
        <f>IF('Data R3'!C139="","",'Data R3'!F139)</f>
        <v/>
      </c>
      <c r="G2133">
        <f>IF('Data R3'!C139="","",'Data R3'!AD139)</f>
        <v/>
      </c>
      <c r="H2133">
        <f>IF('Data R3'!C139="","",'Data R3'!AC139)</f>
        <v/>
      </c>
      <c r="I2133">
        <f>IF('Data R3'!C139="","",COUNTIF('Data R3'!J139,"&gt;0")+COUNTIF('Data R3'!L139,"&gt;0")+COUNTIF('Data R3'!N139,"&gt;0")+COUNTIF('Data R3'!P139,"&gt;0")+COUNTIF('Data R3'!R139,"&gt;0")+COUNTIF('Data R3'!T139,"&gt;0")+COUNTIF('Data R3'!V139,"&gt;0")+COUNTIF('Data R3'!X139,"&gt;0"))</f>
        <v/>
      </c>
      <c r="J2133">
        <f>IF('Data R3'!C139="","",IF((COUNTIF('Data R3'!K139,"&gt;0")+COUNTIF('Data R3'!M139,"&gt;0")+COUNTIF('Data R3'!O139,"&gt;0")+COUNTIF('Data R3'!Q139,"&gt;0")+COUNTIF('Data R3'!S139,"&gt;0")+COUNTIF('Data R3'!U139,"&gt;0")+COUNTIF('Data R3'!W139,"&gt;0")+COUNTIF('Data R3'!Y139,"&gt;0"))&gt;0,1,0))</f>
        <v/>
      </c>
      <c r="M2133" t="inlineStr">
        <is>
          <t>Data R</t>
        </is>
      </c>
    </row>
    <row r="2134">
      <c r="A2134" t="inlineStr">
        <is>
          <t>Regional 3</t>
        </is>
      </c>
      <c r="B2134">
        <f>IF('Data R3'!C140="","",'Data R3'!B140)</f>
        <v/>
      </c>
      <c r="C2134">
        <f>IF('Data R3'!C140="","",'Data R3'!C140)</f>
        <v/>
      </c>
      <c r="D2134">
        <f>IF('Data R3'!C140="","",'Data R3'!D140)</f>
        <v/>
      </c>
      <c r="E2134">
        <f>IF('Data R3'!C140="","",'Data R3'!E140)</f>
        <v/>
      </c>
      <c r="F2134">
        <f>IF('Data R3'!C140="","",'Data R3'!F140)</f>
        <v/>
      </c>
      <c r="G2134">
        <f>IF('Data R3'!C140="","",'Data R3'!AD140)</f>
        <v/>
      </c>
      <c r="H2134">
        <f>IF('Data R3'!C140="","",'Data R3'!AC140)</f>
        <v/>
      </c>
      <c r="I2134">
        <f>IF('Data R3'!C140="","",COUNTIF('Data R3'!J140,"&gt;0")+COUNTIF('Data R3'!L140,"&gt;0")+COUNTIF('Data R3'!N140,"&gt;0")+COUNTIF('Data R3'!P140,"&gt;0")+COUNTIF('Data R3'!R140,"&gt;0")+COUNTIF('Data R3'!T140,"&gt;0")+COUNTIF('Data R3'!V140,"&gt;0")+COUNTIF('Data R3'!X140,"&gt;0"))</f>
        <v/>
      </c>
      <c r="J2134">
        <f>IF('Data R3'!C140="","",IF((COUNTIF('Data R3'!K140,"&gt;0")+COUNTIF('Data R3'!M140,"&gt;0")+COUNTIF('Data R3'!O140,"&gt;0")+COUNTIF('Data R3'!Q140,"&gt;0")+COUNTIF('Data R3'!S140,"&gt;0")+COUNTIF('Data R3'!U140,"&gt;0")+COUNTIF('Data R3'!W140,"&gt;0")+COUNTIF('Data R3'!Y140,"&gt;0"))&gt;0,1,0))</f>
        <v/>
      </c>
      <c r="M2134" t="inlineStr">
        <is>
          <t>Data R</t>
        </is>
      </c>
    </row>
    <row r="2135">
      <c r="A2135" t="inlineStr">
        <is>
          <t>Regional 3</t>
        </is>
      </c>
      <c r="B2135">
        <f>IF('Data R3'!C141="","",'Data R3'!B141)</f>
        <v/>
      </c>
      <c r="C2135">
        <f>IF('Data R3'!C141="","",'Data R3'!C141)</f>
        <v/>
      </c>
      <c r="D2135">
        <f>IF('Data R3'!C141="","",'Data R3'!D141)</f>
        <v/>
      </c>
      <c r="E2135">
        <f>IF('Data R3'!C141="","",'Data R3'!E141)</f>
        <v/>
      </c>
      <c r="F2135">
        <f>IF('Data R3'!C141="","",'Data R3'!F141)</f>
        <v/>
      </c>
      <c r="G2135">
        <f>IF('Data R3'!C141="","",'Data R3'!AD141)</f>
        <v/>
      </c>
      <c r="H2135">
        <f>IF('Data R3'!C141="","",'Data R3'!AC141)</f>
        <v/>
      </c>
      <c r="I2135">
        <f>IF('Data R3'!C141="","",COUNTIF('Data R3'!J141,"&gt;0")+COUNTIF('Data R3'!L141,"&gt;0")+COUNTIF('Data R3'!N141,"&gt;0")+COUNTIF('Data R3'!P141,"&gt;0")+COUNTIF('Data R3'!R141,"&gt;0")+COUNTIF('Data R3'!T141,"&gt;0")+COUNTIF('Data R3'!V141,"&gt;0")+COUNTIF('Data R3'!X141,"&gt;0"))</f>
        <v/>
      </c>
      <c r="J2135">
        <f>IF('Data R3'!C141="","",IF((COUNTIF('Data R3'!K141,"&gt;0")+COUNTIF('Data R3'!M141,"&gt;0")+COUNTIF('Data R3'!O141,"&gt;0")+COUNTIF('Data R3'!Q141,"&gt;0")+COUNTIF('Data R3'!S141,"&gt;0")+COUNTIF('Data R3'!U141,"&gt;0")+COUNTIF('Data R3'!W141,"&gt;0")+COUNTIF('Data R3'!Y141,"&gt;0"))&gt;0,1,0))</f>
        <v/>
      </c>
      <c r="M2135" t="inlineStr">
        <is>
          <t>Data R</t>
        </is>
      </c>
    </row>
    <row r="2136">
      <c r="A2136" t="inlineStr">
        <is>
          <t>Regional 3</t>
        </is>
      </c>
      <c r="B2136">
        <f>IF('Data R3'!C142="","",'Data R3'!B142)</f>
        <v/>
      </c>
      <c r="C2136">
        <f>IF('Data R3'!C142="","",'Data R3'!C142)</f>
        <v/>
      </c>
      <c r="D2136">
        <f>IF('Data R3'!C142="","",'Data R3'!D142)</f>
        <v/>
      </c>
      <c r="E2136">
        <f>IF('Data R3'!C142="","",'Data R3'!E142)</f>
        <v/>
      </c>
      <c r="F2136">
        <f>IF('Data R3'!C142="","",'Data R3'!F142)</f>
        <v/>
      </c>
      <c r="G2136">
        <f>IF('Data R3'!C142="","",'Data R3'!AD142)</f>
        <v/>
      </c>
      <c r="H2136">
        <f>IF('Data R3'!C142="","",'Data R3'!AC142)</f>
        <v/>
      </c>
      <c r="I2136">
        <f>IF('Data R3'!C142="","",COUNTIF('Data R3'!J142,"&gt;0")+COUNTIF('Data R3'!L142,"&gt;0")+COUNTIF('Data R3'!N142,"&gt;0")+COUNTIF('Data R3'!P142,"&gt;0")+COUNTIF('Data R3'!R142,"&gt;0")+COUNTIF('Data R3'!T142,"&gt;0")+COUNTIF('Data R3'!V142,"&gt;0")+COUNTIF('Data R3'!X142,"&gt;0"))</f>
        <v/>
      </c>
      <c r="J2136">
        <f>IF('Data R3'!C142="","",IF((COUNTIF('Data R3'!K142,"&gt;0")+COUNTIF('Data R3'!M142,"&gt;0")+COUNTIF('Data R3'!O142,"&gt;0")+COUNTIF('Data R3'!Q142,"&gt;0")+COUNTIF('Data R3'!S142,"&gt;0")+COUNTIF('Data R3'!U142,"&gt;0")+COUNTIF('Data R3'!W142,"&gt;0")+COUNTIF('Data R3'!Y142,"&gt;0"))&gt;0,1,0))</f>
        <v/>
      </c>
      <c r="M2136" t="inlineStr">
        <is>
          <t>Data R</t>
        </is>
      </c>
    </row>
    <row r="2137">
      <c r="A2137" t="inlineStr">
        <is>
          <t>Regional 3</t>
        </is>
      </c>
      <c r="B2137">
        <f>IF('Data R3'!C143="","",'Data R3'!B143)</f>
        <v/>
      </c>
      <c r="C2137">
        <f>IF('Data R3'!C143="","",'Data R3'!C143)</f>
        <v/>
      </c>
      <c r="D2137">
        <f>IF('Data R3'!C143="","",'Data R3'!D143)</f>
        <v/>
      </c>
      <c r="E2137">
        <f>IF('Data R3'!C143="","",'Data R3'!E143)</f>
        <v/>
      </c>
      <c r="F2137">
        <f>IF('Data R3'!C143="","",'Data R3'!F143)</f>
        <v/>
      </c>
      <c r="G2137">
        <f>IF('Data R3'!C143="","",'Data R3'!AD143)</f>
        <v/>
      </c>
      <c r="H2137">
        <f>IF('Data R3'!C143="","",'Data R3'!AC143)</f>
        <v/>
      </c>
      <c r="I2137">
        <f>IF('Data R3'!C143="","",COUNTIF('Data R3'!J143,"&gt;0")+COUNTIF('Data R3'!L143,"&gt;0")+COUNTIF('Data R3'!N143,"&gt;0")+COUNTIF('Data R3'!P143,"&gt;0")+COUNTIF('Data R3'!R143,"&gt;0")+COUNTIF('Data R3'!T143,"&gt;0")+COUNTIF('Data R3'!V143,"&gt;0")+COUNTIF('Data R3'!X143,"&gt;0"))</f>
        <v/>
      </c>
      <c r="J2137">
        <f>IF('Data R3'!C143="","",IF((COUNTIF('Data R3'!K143,"&gt;0")+COUNTIF('Data R3'!M143,"&gt;0")+COUNTIF('Data R3'!O143,"&gt;0")+COUNTIF('Data R3'!Q143,"&gt;0")+COUNTIF('Data R3'!S143,"&gt;0")+COUNTIF('Data R3'!U143,"&gt;0")+COUNTIF('Data R3'!W143,"&gt;0")+COUNTIF('Data R3'!Y143,"&gt;0"))&gt;0,1,0))</f>
        <v/>
      </c>
      <c r="M2137" t="inlineStr">
        <is>
          <t>Data R</t>
        </is>
      </c>
    </row>
    <row r="2138">
      <c r="A2138" t="inlineStr">
        <is>
          <t>Regional 3</t>
        </is>
      </c>
      <c r="B2138">
        <f>IF('Data R3'!C144="","",'Data R3'!B144)</f>
        <v/>
      </c>
      <c r="C2138">
        <f>IF('Data R3'!C144="","",'Data R3'!C144)</f>
        <v/>
      </c>
      <c r="D2138">
        <f>IF('Data R3'!C144="","",'Data R3'!D144)</f>
        <v/>
      </c>
      <c r="E2138">
        <f>IF('Data R3'!C144="","",'Data R3'!E144)</f>
        <v/>
      </c>
      <c r="F2138">
        <f>IF('Data R3'!C144="","",'Data R3'!F144)</f>
        <v/>
      </c>
      <c r="G2138">
        <f>IF('Data R3'!C144="","",'Data R3'!AD144)</f>
        <v/>
      </c>
      <c r="H2138">
        <f>IF('Data R3'!C144="","",'Data R3'!AC144)</f>
        <v/>
      </c>
      <c r="I2138">
        <f>IF('Data R3'!C144="","",COUNTIF('Data R3'!J144,"&gt;0")+COUNTIF('Data R3'!L144,"&gt;0")+COUNTIF('Data R3'!N144,"&gt;0")+COUNTIF('Data R3'!P144,"&gt;0")+COUNTIF('Data R3'!R144,"&gt;0")+COUNTIF('Data R3'!T144,"&gt;0")+COUNTIF('Data R3'!V144,"&gt;0")+COUNTIF('Data R3'!X144,"&gt;0"))</f>
        <v/>
      </c>
      <c r="J2138">
        <f>IF('Data R3'!C144="","",IF((COUNTIF('Data R3'!K144,"&gt;0")+COUNTIF('Data R3'!M144,"&gt;0")+COUNTIF('Data R3'!O144,"&gt;0")+COUNTIF('Data R3'!Q144,"&gt;0")+COUNTIF('Data R3'!S144,"&gt;0")+COUNTIF('Data R3'!U144,"&gt;0")+COUNTIF('Data R3'!W144,"&gt;0")+COUNTIF('Data R3'!Y144,"&gt;0"))&gt;0,1,0))</f>
        <v/>
      </c>
      <c r="M2138" t="inlineStr">
        <is>
          <t>Data R</t>
        </is>
      </c>
    </row>
    <row r="2139">
      <c r="A2139" t="inlineStr">
        <is>
          <t>Regional 3</t>
        </is>
      </c>
      <c r="B2139">
        <f>IF('Data R3'!C145="","",'Data R3'!B145)</f>
        <v/>
      </c>
      <c r="C2139">
        <f>IF('Data R3'!C145="","",'Data R3'!C145)</f>
        <v/>
      </c>
      <c r="D2139">
        <f>IF('Data R3'!C145="","",'Data R3'!D145)</f>
        <v/>
      </c>
      <c r="E2139">
        <f>IF('Data R3'!C145="","",'Data R3'!E145)</f>
        <v/>
      </c>
      <c r="F2139">
        <f>IF('Data R3'!C145="","",'Data R3'!F145)</f>
        <v/>
      </c>
      <c r="G2139">
        <f>IF('Data R3'!C145="","",'Data R3'!AD145)</f>
        <v/>
      </c>
      <c r="H2139">
        <f>IF('Data R3'!C145="","",'Data R3'!AC145)</f>
        <v/>
      </c>
      <c r="I2139">
        <f>IF('Data R3'!C145="","",COUNTIF('Data R3'!J145,"&gt;0")+COUNTIF('Data R3'!L145,"&gt;0")+COUNTIF('Data R3'!N145,"&gt;0")+COUNTIF('Data R3'!P145,"&gt;0")+COUNTIF('Data R3'!R145,"&gt;0")+COUNTIF('Data R3'!T145,"&gt;0")+COUNTIF('Data R3'!V145,"&gt;0")+COUNTIF('Data R3'!X145,"&gt;0"))</f>
        <v/>
      </c>
      <c r="J2139">
        <f>IF('Data R3'!C145="","",IF((COUNTIF('Data R3'!K145,"&gt;0")+COUNTIF('Data R3'!M145,"&gt;0")+COUNTIF('Data R3'!O145,"&gt;0")+COUNTIF('Data R3'!Q145,"&gt;0")+COUNTIF('Data R3'!S145,"&gt;0")+COUNTIF('Data R3'!U145,"&gt;0")+COUNTIF('Data R3'!W145,"&gt;0")+COUNTIF('Data R3'!Y145,"&gt;0"))&gt;0,1,0))</f>
        <v/>
      </c>
      <c r="M2139" t="inlineStr">
        <is>
          <t>Data R</t>
        </is>
      </c>
    </row>
    <row r="2140">
      <c r="A2140" t="inlineStr">
        <is>
          <t>Regional 3</t>
        </is>
      </c>
      <c r="B2140">
        <f>IF('Data R3'!C146="","",'Data R3'!B146)</f>
        <v/>
      </c>
      <c r="C2140">
        <f>IF('Data R3'!C146="","",'Data R3'!C146)</f>
        <v/>
      </c>
      <c r="D2140">
        <f>IF('Data R3'!C146="","",'Data R3'!D146)</f>
        <v/>
      </c>
      <c r="E2140">
        <f>IF('Data R3'!C146="","",'Data R3'!E146)</f>
        <v/>
      </c>
      <c r="F2140">
        <f>IF('Data R3'!C146="","",'Data R3'!F146)</f>
        <v/>
      </c>
      <c r="G2140">
        <f>IF('Data R3'!C146="","",'Data R3'!AD146)</f>
        <v/>
      </c>
      <c r="H2140">
        <f>IF('Data R3'!C146="","",'Data R3'!AC146)</f>
        <v/>
      </c>
      <c r="I2140">
        <f>IF('Data R3'!C146="","",COUNTIF('Data R3'!J146,"&gt;0")+COUNTIF('Data R3'!L146,"&gt;0")+COUNTIF('Data R3'!N146,"&gt;0")+COUNTIF('Data R3'!P146,"&gt;0")+COUNTIF('Data R3'!R146,"&gt;0")+COUNTIF('Data R3'!T146,"&gt;0")+COUNTIF('Data R3'!V146,"&gt;0")+COUNTIF('Data R3'!X146,"&gt;0"))</f>
        <v/>
      </c>
      <c r="J2140">
        <f>IF('Data R3'!C146="","",IF((COUNTIF('Data R3'!K146,"&gt;0")+COUNTIF('Data R3'!M146,"&gt;0")+COUNTIF('Data R3'!O146,"&gt;0")+COUNTIF('Data R3'!Q146,"&gt;0")+COUNTIF('Data R3'!S146,"&gt;0")+COUNTIF('Data R3'!U146,"&gt;0")+COUNTIF('Data R3'!W146,"&gt;0")+COUNTIF('Data R3'!Y146,"&gt;0"))&gt;0,1,0))</f>
        <v/>
      </c>
      <c r="M2140" t="inlineStr">
        <is>
          <t>Data R</t>
        </is>
      </c>
    </row>
    <row r="2141">
      <c r="A2141" t="inlineStr">
        <is>
          <t>Regional 3</t>
        </is>
      </c>
      <c r="B2141">
        <f>IF('Data R3'!C147="","",'Data R3'!B147)</f>
        <v/>
      </c>
      <c r="C2141">
        <f>IF('Data R3'!C147="","",'Data R3'!C147)</f>
        <v/>
      </c>
      <c r="D2141">
        <f>IF('Data R3'!C147="","",'Data R3'!D147)</f>
        <v/>
      </c>
      <c r="E2141">
        <f>IF('Data R3'!C147="","",'Data R3'!E147)</f>
        <v/>
      </c>
      <c r="F2141">
        <f>IF('Data R3'!C147="","",'Data R3'!F147)</f>
        <v/>
      </c>
      <c r="G2141">
        <f>IF('Data R3'!C147="","",'Data R3'!AD147)</f>
        <v/>
      </c>
      <c r="H2141">
        <f>IF('Data R3'!C147="","",'Data R3'!AC147)</f>
        <v/>
      </c>
      <c r="I2141">
        <f>IF('Data R3'!C147="","",COUNTIF('Data R3'!J147,"&gt;0")+COUNTIF('Data R3'!L147,"&gt;0")+COUNTIF('Data R3'!N147,"&gt;0")+COUNTIF('Data R3'!P147,"&gt;0")+COUNTIF('Data R3'!R147,"&gt;0")+COUNTIF('Data R3'!T147,"&gt;0")+COUNTIF('Data R3'!V147,"&gt;0")+COUNTIF('Data R3'!X147,"&gt;0"))</f>
        <v/>
      </c>
      <c r="J2141">
        <f>IF('Data R3'!C147="","",IF((COUNTIF('Data R3'!K147,"&gt;0")+COUNTIF('Data R3'!M147,"&gt;0")+COUNTIF('Data R3'!O147,"&gt;0")+COUNTIF('Data R3'!Q147,"&gt;0")+COUNTIF('Data R3'!S147,"&gt;0")+COUNTIF('Data R3'!U147,"&gt;0")+COUNTIF('Data R3'!W147,"&gt;0")+COUNTIF('Data R3'!Y147,"&gt;0"))&gt;0,1,0))</f>
        <v/>
      </c>
      <c r="M2141" t="inlineStr">
        <is>
          <t>Data R</t>
        </is>
      </c>
    </row>
    <row r="2142">
      <c r="A2142" t="inlineStr">
        <is>
          <t>Regional 3</t>
        </is>
      </c>
      <c r="B2142">
        <f>IF('Data R3'!C148="","",'Data R3'!B148)</f>
        <v/>
      </c>
      <c r="C2142">
        <f>IF('Data R3'!C148="","",'Data R3'!C148)</f>
        <v/>
      </c>
      <c r="D2142">
        <f>IF('Data R3'!C148="","",'Data R3'!D148)</f>
        <v/>
      </c>
      <c r="E2142">
        <f>IF('Data R3'!C148="","",'Data R3'!E148)</f>
        <v/>
      </c>
      <c r="F2142">
        <f>IF('Data R3'!C148="","",'Data R3'!F148)</f>
        <v/>
      </c>
      <c r="G2142">
        <f>IF('Data R3'!C148="","",'Data R3'!AD148)</f>
        <v/>
      </c>
      <c r="H2142">
        <f>IF('Data R3'!C148="","",'Data R3'!AC148)</f>
        <v/>
      </c>
      <c r="I2142">
        <f>IF('Data R3'!C148="","",COUNTIF('Data R3'!J148,"&gt;0")+COUNTIF('Data R3'!L148,"&gt;0")+COUNTIF('Data R3'!N148,"&gt;0")+COUNTIF('Data R3'!P148,"&gt;0")+COUNTIF('Data R3'!R148,"&gt;0")+COUNTIF('Data R3'!T148,"&gt;0")+COUNTIF('Data R3'!V148,"&gt;0")+COUNTIF('Data R3'!X148,"&gt;0"))</f>
        <v/>
      </c>
      <c r="J2142">
        <f>IF('Data R3'!C148="","",IF((COUNTIF('Data R3'!K148,"&gt;0")+COUNTIF('Data R3'!M148,"&gt;0")+COUNTIF('Data R3'!O148,"&gt;0")+COUNTIF('Data R3'!Q148,"&gt;0")+COUNTIF('Data R3'!S148,"&gt;0")+COUNTIF('Data R3'!U148,"&gt;0")+COUNTIF('Data R3'!W148,"&gt;0")+COUNTIF('Data R3'!Y148,"&gt;0"))&gt;0,1,0))</f>
        <v/>
      </c>
      <c r="M2142" t="inlineStr">
        <is>
          <t>Data R</t>
        </is>
      </c>
    </row>
    <row r="2143">
      <c r="A2143" t="inlineStr">
        <is>
          <t>Regional 3</t>
        </is>
      </c>
      <c r="B2143">
        <f>IF('Data R3'!C149="","",'Data R3'!B149)</f>
        <v/>
      </c>
      <c r="C2143">
        <f>IF('Data R3'!C149="","",'Data R3'!C149)</f>
        <v/>
      </c>
      <c r="D2143">
        <f>IF('Data R3'!C149="","",'Data R3'!D149)</f>
        <v/>
      </c>
      <c r="E2143">
        <f>IF('Data R3'!C149="","",'Data R3'!E149)</f>
        <v/>
      </c>
      <c r="F2143">
        <f>IF('Data R3'!C149="","",'Data R3'!F149)</f>
        <v/>
      </c>
      <c r="G2143">
        <f>IF('Data R3'!C149="","",'Data R3'!AD149)</f>
        <v/>
      </c>
      <c r="H2143">
        <f>IF('Data R3'!C149="","",'Data R3'!AC149)</f>
        <v/>
      </c>
      <c r="I2143">
        <f>IF('Data R3'!C149="","",COUNTIF('Data R3'!J149,"&gt;0")+COUNTIF('Data R3'!L149,"&gt;0")+COUNTIF('Data R3'!N149,"&gt;0")+COUNTIF('Data R3'!P149,"&gt;0")+COUNTIF('Data R3'!R149,"&gt;0")+COUNTIF('Data R3'!T149,"&gt;0")+COUNTIF('Data R3'!V149,"&gt;0")+COUNTIF('Data R3'!X149,"&gt;0"))</f>
        <v/>
      </c>
      <c r="J2143">
        <f>IF('Data R3'!C149="","",IF((COUNTIF('Data R3'!K149,"&gt;0")+COUNTIF('Data R3'!M149,"&gt;0")+COUNTIF('Data R3'!O149,"&gt;0")+COUNTIF('Data R3'!Q149,"&gt;0")+COUNTIF('Data R3'!S149,"&gt;0")+COUNTIF('Data R3'!U149,"&gt;0")+COUNTIF('Data R3'!W149,"&gt;0")+COUNTIF('Data R3'!Y149,"&gt;0"))&gt;0,1,0))</f>
        <v/>
      </c>
      <c r="M2143" t="inlineStr">
        <is>
          <t>Data R</t>
        </is>
      </c>
    </row>
    <row r="2144">
      <c r="A2144" t="inlineStr">
        <is>
          <t>Regional 3</t>
        </is>
      </c>
      <c r="B2144">
        <f>IF('Data R3'!C150="","",'Data R3'!B150)</f>
        <v/>
      </c>
      <c r="C2144">
        <f>IF('Data R3'!C150="","",'Data R3'!C150)</f>
        <v/>
      </c>
      <c r="D2144">
        <f>IF('Data R3'!C150="","",'Data R3'!D150)</f>
        <v/>
      </c>
      <c r="E2144">
        <f>IF('Data R3'!C150="","",'Data R3'!E150)</f>
        <v/>
      </c>
      <c r="F2144">
        <f>IF('Data R3'!C150="","",'Data R3'!F150)</f>
        <v/>
      </c>
      <c r="G2144">
        <f>IF('Data R3'!C150="","",'Data R3'!AD150)</f>
        <v/>
      </c>
      <c r="H2144">
        <f>IF('Data R3'!C150="","",'Data R3'!AC150)</f>
        <v/>
      </c>
      <c r="I2144">
        <f>IF('Data R3'!C150="","",COUNTIF('Data R3'!J150,"&gt;0")+COUNTIF('Data R3'!L150,"&gt;0")+COUNTIF('Data R3'!N150,"&gt;0")+COUNTIF('Data R3'!P150,"&gt;0")+COUNTIF('Data R3'!R150,"&gt;0")+COUNTIF('Data R3'!T150,"&gt;0")+COUNTIF('Data R3'!V150,"&gt;0")+COUNTIF('Data R3'!X150,"&gt;0"))</f>
        <v/>
      </c>
      <c r="J2144">
        <f>IF('Data R3'!C150="","",IF((COUNTIF('Data R3'!K150,"&gt;0")+COUNTIF('Data R3'!M150,"&gt;0")+COUNTIF('Data R3'!O150,"&gt;0")+COUNTIF('Data R3'!Q150,"&gt;0")+COUNTIF('Data R3'!S150,"&gt;0")+COUNTIF('Data R3'!U150,"&gt;0")+COUNTIF('Data R3'!W150,"&gt;0")+COUNTIF('Data R3'!Y150,"&gt;0"))&gt;0,1,0))</f>
        <v/>
      </c>
      <c r="M2144" t="inlineStr">
        <is>
          <t>Data R</t>
        </is>
      </c>
    </row>
    <row r="2145">
      <c r="A2145" t="inlineStr">
        <is>
          <t>Regional 3</t>
        </is>
      </c>
      <c r="B2145">
        <f>IF('Data R3'!C151="","",'Data R3'!B151)</f>
        <v/>
      </c>
      <c r="C2145">
        <f>IF('Data R3'!C151="","",'Data R3'!C151)</f>
        <v/>
      </c>
      <c r="D2145">
        <f>IF('Data R3'!C151="","",'Data R3'!D151)</f>
        <v/>
      </c>
      <c r="E2145">
        <f>IF('Data R3'!C151="","",'Data R3'!E151)</f>
        <v/>
      </c>
      <c r="F2145">
        <f>IF('Data R3'!C151="","",'Data R3'!F151)</f>
        <v/>
      </c>
      <c r="G2145">
        <f>IF('Data R3'!C151="","",'Data R3'!AD151)</f>
        <v/>
      </c>
      <c r="H2145">
        <f>IF('Data R3'!C151="","",'Data R3'!AC151)</f>
        <v/>
      </c>
      <c r="I2145">
        <f>IF('Data R3'!C151="","",COUNTIF('Data R3'!J151,"&gt;0")+COUNTIF('Data R3'!L151,"&gt;0")+COUNTIF('Data R3'!N151,"&gt;0")+COUNTIF('Data R3'!P151,"&gt;0")+COUNTIF('Data R3'!R151,"&gt;0")+COUNTIF('Data R3'!T151,"&gt;0")+COUNTIF('Data R3'!V151,"&gt;0")+COUNTIF('Data R3'!X151,"&gt;0"))</f>
        <v/>
      </c>
      <c r="J2145">
        <f>IF('Data R3'!C151="","",IF((COUNTIF('Data R3'!K151,"&gt;0")+COUNTIF('Data R3'!M151,"&gt;0")+COUNTIF('Data R3'!O151,"&gt;0")+COUNTIF('Data R3'!Q151,"&gt;0")+COUNTIF('Data R3'!S151,"&gt;0")+COUNTIF('Data R3'!U151,"&gt;0")+COUNTIF('Data R3'!W151,"&gt;0")+COUNTIF('Data R3'!Y151,"&gt;0"))&gt;0,1,0))</f>
        <v/>
      </c>
      <c r="M2145" t="inlineStr">
        <is>
          <t>Data R</t>
        </is>
      </c>
    </row>
    <row r="2146">
      <c r="A2146" t="inlineStr">
        <is>
          <t>Regional 3</t>
        </is>
      </c>
      <c r="B2146">
        <f>IF('Data R3'!C152="","",'Data R3'!B152)</f>
        <v/>
      </c>
      <c r="C2146">
        <f>IF('Data R3'!C152="","",'Data R3'!C152)</f>
        <v/>
      </c>
      <c r="D2146">
        <f>IF('Data R3'!C152="","",'Data R3'!D152)</f>
        <v/>
      </c>
      <c r="E2146">
        <f>IF('Data R3'!C152="","",'Data R3'!E152)</f>
        <v/>
      </c>
      <c r="F2146">
        <f>IF('Data R3'!C152="","",'Data R3'!F152)</f>
        <v/>
      </c>
      <c r="G2146">
        <f>IF('Data R3'!C152="","",'Data R3'!AD152)</f>
        <v/>
      </c>
      <c r="H2146">
        <f>IF('Data R3'!C152="","",'Data R3'!AC152)</f>
        <v/>
      </c>
      <c r="I2146">
        <f>IF('Data R3'!C152="","",COUNTIF('Data R3'!J152,"&gt;0")+COUNTIF('Data R3'!L152,"&gt;0")+COUNTIF('Data R3'!N152,"&gt;0")+COUNTIF('Data R3'!P152,"&gt;0")+COUNTIF('Data R3'!R152,"&gt;0")+COUNTIF('Data R3'!T152,"&gt;0")+COUNTIF('Data R3'!V152,"&gt;0")+COUNTIF('Data R3'!X152,"&gt;0"))</f>
        <v/>
      </c>
      <c r="J2146">
        <f>IF('Data R3'!C152="","",IF((COUNTIF('Data R3'!K152,"&gt;0")+COUNTIF('Data R3'!M152,"&gt;0")+COUNTIF('Data R3'!O152,"&gt;0")+COUNTIF('Data R3'!Q152,"&gt;0")+COUNTIF('Data R3'!S152,"&gt;0")+COUNTIF('Data R3'!U152,"&gt;0")+COUNTIF('Data R3'!W152,"&gt;0")+COUNTIF('Data R3'!Y152,"&gt;0"))&gt;0,1,0))</f>
        <v/>
      </c>
      <c r="M2146" t="inlineStr">
        <is>
          <t>Data R</t>
        </is>
      </c>
    </row>
    <row r="2147">
      <c r="A2147" t="inlineStr">
        <is>
          <t>Regional 3</t>
        </is>
      </c>
      <c r="B2147">
        <f>IF('Data R3'!C153="","",'Data R3'!B153)</f>
        <v/>
      </c>
      <c r="C2147">
        <f>IF('Data R3'!C153="","",'Data R3'!C153)</f>
        <v/>
      </c>
      <c r="D2147">
        <f>IF('Data R3'!C153="","",'Data R3'!D153)</f>
        <v/>
      </c>
      <c r="E2147">
        <f>IF('Data R3'!C153="","",'Data R3'!E153)</f>
        <v/>
      </c>
      <c r="F2147">
        <f>IF('Data R3'!C153="","",'Data R3'!F153)</f>
        <v/>
      </c>
      <c r="G2147">
        <f>IF('Data R3'!C153="","",'Data R3'!AD153)</f>
        <v/>
      </c>
      <c r="H2147">
        <f>IF('Data R3'!C153="","",'Data R3'!AC153)</f>
        <v/>
      </c>
      <c r="I2147">
        <f>IF('Data R3'!C153="","",COUNTIF('Data R3'!J153,"&gt;0")+COUNTIF('Data R3'!L153,"&gt;0")+COUNTIF('Data R3'!N153,"&gt;0")+COUNTIF('Data R3'!P153,"&gt;0")+COUNTIF('Data R3'!R153,"&gt;0")+COUNTIF('Data R3'!T153,"&gt;0")+COUNTIF('Data R3'!V153,"&gt;0")+COUNTIF('Data R3'!X153,"&gt;0"))</f>
        <v/>
      </c>
      <c r="J2147">
        <f>IF('Data R3'!C153="","",IF((COUNTIF('Data R3'!K153,"&gt;0")+COUNTIF('Data R3'!M153,"&gt;0")+COUNTIF('Data R3'!O153,"&gt;0")+COUNTIF('Data R3'!Q153,"&gt;0")+COUNTIF('Data R3'!S153,"&gt;0")+COUNTIF('Data R3'!U153,"&gt;0")+COUNTIF('Data R3'!W153,"&gt;0")+COUNTIF('Data R3'!Y153,"&gt;0"))&gt;0,1,0))</f>
        <v/>
      </c>
      <c r="M2147" t="inlineStr">
        <is>
          <t>Data R</t>
        </is>
      </c>
    </row>
    <row r="2148">
      <c r="A2148" t="inlineStr">
        <is>
          <t>Regional 3</t>
        </is>
      </c>
      <c r="B2148">
        <f>IF('Data R3'!C154="","",'Data R3'!B154)</f>
        <v/>
      </c>
      <c r="C2148">
        <f>IF('Data R3'!C154="","",'Data R3'!C154)</f>
        <v/>
      </c>
      <c r="D2148">
        <f>IF('Data R3'!C154="","",'Data R3'!D154)</f>
        <v/>
      </c>
      <c r="E2148">
        <f>IF('Data R3'!C154="","",'Data R3'!E154)</f>
        <v/>
      </c>
      <c r="F2148">
        <f>IF('Data R3'!C154="","",'Data R3'!F154)</f>
        <v/>
      </c>
      <c r="G2148">
        <f>IF('Data R3'!C154="","",'Data R3'!AD154)</f>
        <v/>
      </c>
      <c r="H2148">
        <f>IF('Data R3'!C154="","",'Data R3'!AC154)</f>
        <v/>
      </c>
      <c r="I2148">
        <f>IF('Data R3'!C154="","",COUNTIF('Data R3'!J154,"&gt;0")+COUNTIF('Data R3'!L154,"&gt;0")+COUNTIF('Data R3'!N154,"&gt;0")+COUNTIF('Data R3'!P154,"&gt;0")+COUNTIF('Data R3'!R154,"&gt;0")+COUNTIF('Data R3'!T154,"&gt;0")+COUNTIF('Data R3'!V154,"&gt;0")+COUNTIF('Data R3'!X154,"&gt;0"))</f>
        <v/>
      </c>
      <c r="J2148">
        <f>IF('Data R3'!C154="","",IF((COUNTIF('Data R3'!K154,"&gt;0")+COUNTIF('Data R3'!M154,"&gt;0")+COUNTIF('Data R3'!O154,"&gt;0")+COUNTIF('Data R3'!Q154,"&gt;0")+COUNTIF('Data R3'!S154,"&gt;0")+COUNTIF('Data R3'!U154,"&gt;0")+COUNTIF('Data R3'!W154,"&gt;0")+COUNTIF('Data R3'!Y154,"&gt;0"))&gt;0,1,0))</f>
        <v/>
      </c>
      <c r="M2148" t="inlineStr">
        <is>
          <t>Data R</t>
        </is>
      </c>
    </row>
    <row r="2149">
      <c r="A2149" t="inlineStr">
        <is>
          <t>Regional 3</t>
        </is>
      </c>
      <c r="B2149">
        <f>IF('Data R3'!C155="","",'Data R3'!B155)</f>
        <v/>
      </c>
      <c r="C2149">
        <f>IF('Data R3'!C155="","",'Data R3'!C155)</f>
        <v/>
      </c>
      <c r="D2149">
        <f>IF('Data R3'!C155="","",'Data R3'!D155)</f>
        <v/>
      </c>
      <c r="E2149">
        <f>IF('Data R3'!C155="","",'Data R3'!E155)</f>
        <v/>
      </c>
      <c r="F2149">
        <f>IF('Data R3'!C155="","",'Data R3'!F155)</f>
        <v/>
      </c>
      <c r="G2149">
        <f>IF('Data R3'!C155="","",'Data R3'!AD155)</f>
        <v/>
      </c>
      <c r="H2149">
        <f>IF('Data R3'!C155="","",'Data R3'!AC155)</f>
        <v/>
      </c>
      <c r="I2149">
        <f>IF('Data R3'!C155="","",COUNTIF('Data R3'!J155,"&gt;0")+COUNTIF('Data R3'!L155,"&gt;0")+COUNTIF('Data R3'!N155,"&gt;0")+COUNTIF('Data R3'!P155,"&gt;0")+COUNTIF('Data R3'!R155,"&gt;0")+COUNTIF('Data R3'!T155,"&gt;0")+COUNTIF('Data R3'!V155,"&gt;0")+COUNTIF('Data R3'!X155,"&gt;0"))</f>
        <v/>
      </c>
      <c r="J2149">
        <f>IF('Data R3'!C155="","",IF((COUNTIF('Data R3'!K155,"&gt;0")+COUNTIF('Data R3'!M155,"&gt;0")+COUNTIF('Data R3'!O155,"&gt;0")+COUNTIF('Data R3'!Q155,"&gt;0")+COUNTIF('Data R3'!S155,"&gt;0")+COUNTIF('Data R3'!U155,"&gt;0")+COUNTIF('Data R3'!W155,"&gt;0")+COUNTIF('Data R3'!Y155,"&gt;0"))&gt;0,1,0))</f>
        <v/>
      </c>
      <c r="M2149" t="inlineStr">
        <is>
          <t>Data R</t>
        </is>
      </c>
    </row>
    <row r="2150">
      <c r="A2150" t="inlineStr">
        <is>
          <t>Regional 3</t>
        </is>
      </c>
      <c r="B2150">
        <f>IF('Data R3'!C156="","",'Data R3'!B156)</f>
        <v/>
      </c>
      <c r="C2150">
        <f>IF('Data R3'!C156="","",'Data R3'!C156)</f>
        <v/>
      </c>
      <c r="D2150">
        <f>IF('Data R3'!C156="","",'Data R3'!D156)</f>
        <v/>
      </c>
      <c r="E2150">
        <f>IF('Data R3'!C156="","",'Data R3'!E156)</f>
        <v/>
      </c>
      <c r="F2150">
        <f>IF('Data R3'!C156="","",'Data R3'!F156)</f>
        <v/>
      </c>
      <c r="G2150">
        <f>IF('Data R3'!C156="","",'Data R3'!AD156)</f>
        <v/>
      </c>
      <c r="H2150">
        <f>IF('Data R3'!C156="","",'Data R3'!AC156)</f>
        <v/>
      </c>
      <c r="I2150">
        <f>IF('Data R3'!C156="","",COUNTIF('Data R3'!J156,"&gt;0")+COUNTIF('Data R3'!L156,"&gt;0")+COUNTIF('Data R3'!N156,"&gt;0")+COUNTIF('Data R3'!P156,"&gt;0")+COUNTIF('Data R3'!R156,"&gt;0")+COUNTIF('Data R3'!T156,"&gt;0")+COUNTIF('Data R3'!V156,"&gt;0")+COUNTIF('Data R3'!X156,"&gt;0"))</f>
        <v/>
      </c>
      <c r="J2150">
        <f>IF('Data R3'!C156="","",IF((COUNTIF('Data R3'!K156,"&gt;0")+COUNTIF('Data R3'!M156,"&gt;0")+COUNTIF('Data R3'!O156,"&gt;0")+COUNTIF('Data R3'!Q156,"&gt;0")+COUNTIF('Data R3'!S156,"&gt;0")+COUNTIF('Data R3'!U156,"&gt;0")+COUNTIF('Data R3'!W156,"&gt;0")+COUNTIF('Data R3'!Y156,"&gt;0"))&gt;0,1,0))</f>
        <v/>
      </c>
      <c r="M2150" t="inlineStr">
        <is>
          <t>Data R</t>
        </is>
      </c>
    </row>
    <row r="2151">
      <c r="A2151" t="inlineStr">
        <is>
          <t>Regional 3</t>
        </is>
      </c>
      <c r="B2151">
        <f>IF('Data R3'!C157="","",'Data R3'!B157)</f>
        <v/>
      </c>
      <c r="C2151">
        <f>IF('Data R3'!C157="","",'Data R3'!C157)</f>
        <v/>
      </c>
      <c r="D2151">
        <f>IF('Data R3'!C157="","",'Data R3'!D157)</f>
        <v/>
      </c>
      <c r="E2151">
        <f>IF('Data R3'!C157="","",'Data R3'!E157)</f>
        <v/>
      </c>
      <c r="F2151">
        <f>IF('Data R3'!C157="","",'Data R3'!F157)</f>
        <v/>
      </c>
      <c r="G2151">
        <f>IF('Data R3'!C157="","",'Data R3'!AD157)</f>
        <v/>
      </c>
      <c r="H2151">
        <f>IF('Data R3'!C157="","",'Data R3'!AC157)</f>
        <v/>
      </c>
      <c r="I2151">
        <f>IF('Data R3'!C157="","",COUNTIF('Data R3'!J157,"&gt;0")+COUNTIF('Data R3'!L157,"&gt;0")+COUNTIF('Data R3'!N157,"&gt;0")+COUNTIF('Data R3'!P157,"&gt;0")+COUNTIF('Data R3'!R157,"&gt;0")+COUNTIF('Data R3'!T157,"&gt;0")+COUNTIF('Data R3'!V157,"&gt;0")+COUNTIF('Data R3'!X157,"&gt;0"))</f>
        <v/>
      </c>
      <c r="J2151">
        <f>IF('Data R3'!C157="","",IF((COUNTIF('Data R3'!K157,"&gt;0")+COUNTIF('Data R3'!M157,"&gt;0")+COUNTIF('Data R3'!O157,"&gt;0")+COUNTIF('Data R3'!Q157,"&gt;0")+COUNTIF('Data R3'!S157,"&gt;0")+COUNTIF('Data R3'!U157,"&gt;0")+COUNTIF('Data R3'!W157,"&gt;0")+COUNTIF('Data R3'!Y157,"&gt;0"))&gt;0,1,0))</f>
        <v/>
      </c>
      <c r="M2151" t="inlineStr">
        <is>
          <t>Data R</t>
        </is>
      </c>
    </row>
    <row r="2152">
      <c r="A2152" t="inlineStr">
        <is>
          <t>Regional 3</t>
        </is>
      </c>
      <c r="B2152">
        <f>IF('Data R3'!C158="","",'Data R3'!B158)</f>
        <v/>
      </c>
      <c r="C2152">
        <f>IF('Data R3'!C158="","",'Data R3'!C158)</f>
        <v/>
      </c>
      <c r="D2152">
        <f>IF('Data R3'!C158="","",'Data R3'!D158)</f>
        <v/>
      </c>
      <c r="E2152">
        <f>IF('Data R3'!C158="","",'Data R3'!E158)</f>
        <v/>
      </c>
      <c r="F2152">
        <f>IF('Data R3'!C158="","",'Data R3'!F158)</f>
        <v/>
      </c>
      <c r="G2152">
        <f>IF('Data R3'!C158="","",'Data R3'!AD158)</f>
        <v/>
      </c>
      <c r="H2152">
        <f>IF('Data R3'!C158="","",'Data R3'!AC158)</f>
        <v/>
      </c>
      <c r="I2152">
        <f>IF('Data R3'!C158="","",COUNTIF('Data R3'!J158,"&gt;0")+COUNTIF('Data R3'!L158,"&gt;0")+COUNTIF('Data R3'!N158,"&gt;0")+COUNTIF('Data R3'!P158,"&gt;0")+COUNTIF('Data R3'!R158,"&gt;0")+COUNTIF('Data R3'!T158,"&gt;0")+COUNTIF('Data R3'!V158,"&gt;0")+COUNTIF('Data R3'!X158,"&gt;0"))</f>
        <v/>
      </c>
      <c r="J2152">
        <f>IF('Data R3'!C158="","",IF((COUNTIF('Data R3'!K158,"&gt;0")+COUNTIF('Data R3'!M158,"&gt;0")+COUNTIF('Data R3'!O158,"&gt;0")+COUNTIF('Data R3'!Q158,"&gt;0")+COUNTIF('Data R3'!S158,"&gt;0")+COUNTIF('Data R3'!U158,"&gt;0")+COUNTIF('Data R3'!W158,"&gt;0")+COUNTIF('Data R3'!Y158,"&gt;0"))&gt;0,1,0))</f>
        <v/>
      </c>
      <c r="M2152" t="inlineStr">
        <is>
          <t>Data R</t>
        </is>
      </c>
    </row>
    <row r="2153">
      <c r="A2153" t="inlineStr">
        <is>
          <t>Regional 3</t>
        </is>
      </c>
      <c r="B2153">
        <f>IF('Data R3'!C159="","",'Data R3'!B159)</f>
        <v/>
      </c>
      <c r="C2153">
        <f>IF('Data R3'!C159="","",'Data R3'!C159)</f>
        <v/>
      </c>
      <c r="D2153">
        <f>IF('Data R3'!C159="","",'Data R3'!D159)</f>
        <v/>
      </c>
      <c r="E2153">
        <f>IF('Data R3'!C159="","",'Data R3'!E159)</f>
        <v/>
      </c>
      <c r="F2153">
        <f>IF('Data R3'!C159="","",'Data R3'!F159)</f>
        <v/>
      </c>
      <c r="G2153">
        <f>IF('Data R3'!C159="","",'Data R3'!AD159)</f>
        <v/>
      </c>
      <c r="H2153">
        <f>IF('Data R3'!C159="","",'Data R3'!AC159)</f>
        <v/>
      </c>
      <c r="I2153">
        <f>IF('Data R3'!C159="","",COUNTIF('Data R3'!J159,"&gt;0")+COUNTIF('Data R3'!L159,"&gt;0")+COUNTIF('Data R3'!N159,"&gt;0")+COUNTIF('Data R3'!P159,"&gt;0")+COUNTIF('Data R3'!R159,"&gt;0")+COUNTIF('Data R3'!T159,"&gt;0")+COUNTIF('Data R3'!V159,"&gt;0")+COUNTIF('Data R3'!X159,"&gt;0"))</f>
        <v/>
      </c>
      <c r="J2153">
        <f>IF('Data R3'!C159="","",IF((COUNTIF('Data R3'!K159,"&gt;0")+COUNTIF('Data R3'!M159,"&gt;0")+COUNTIF('Data R3'!O159,"&gt;0")+COUNTIF('Data R3'!Q159,"&gt;0")+COUNTIF('Data R3'!S159,"&gt;0")+COUNTIF('Data R3'!U159,"&gt;0")+COUNTIF('Data R3'!W159,"&gt;0")+COUNTIF('Data R3'!Y159,"&gt;0"))&gt;0,1,0))</f>
        <v/>
      </c>
      <c r="M2153" t="inlineStr">
        <is>
          <t>Data R</t>
        </is>
      </c>
    </row>
    <row r="2154">
      <c r="A2154" t="inlineStr">
        <is>
          <t>Regional 3</t>
        </is>
      </c>
      <c r="B2154">
        <f>IF('Data R3'!C160="","",'Data R3'!B160)</f>
        <v/>
      </c>
      <c r="C2154">
        <f>IF('Data R3'!C160="","",'Data R3'!C160)</f>
        <v/>
      </c>
      <c r="D2154">
        <f>IF('Data R3'!C160="","",'Data R3'!D160)</f>
        <v/>
      </c>
      <c r="E2154">
        <f>IF('Data R3'!C160="","",'Data R3'!E160)</f>
        <v/>
      </c>
      <c r="F2154">
        <f>IF('Data R3'!C160="","",'Data R3'!F160)</f>
        <v/>
      </c>
      <c r="G2154">
        <f>IF('Data R3'!C160="","",'Data R3'!AD160)</f>
        <v/>
      </c>
      <c r="H2154">
        <f>IF('Data R3'!C160="","",'Data R3'!AC160)</f>
        <v/>
      </c>
      <c r="I2154">
        <f>IF('Data R3'!C160="","",COUNTIF('Data R3'!J160,"&gt;0")+COUNTIF('Data R3'!L160,"&gt;0")+COUNTIF('Data R3'!N160,"&gt;0")+COUNTIF('Data R3'!P160,"&gt;0")+COUNTIF('Data R3'!R160,"&gt;0")+COUNTIF('Data R3'!T160,"&gt;0")+COUNTIF('Data R3'!V160,"&gt;0")+COUNTIF('Data R3'!X160,"&gt;0"))</f>
        <v/>
      </c>
      <c r="J2154">
        <f>IF('Data R3'!C160="","",IF((COUNTIF('Data R3'!K160,"&gt;0")+COUNTIF('Data R3'!M160,"&gt;0")+COUNTIF('Data R3'!O160,"&gt;0")+COUNTIF('Data R3'!Q160,"&gt;0")+COUNTIF('Data R3'!S160,"&gt;0")+COUNTIF('Data R3'!U160,"&gt;0")+COUNTIF('Data R3'!W160,"&gt;0")+COUNTIF('Data R3'!Y160,"&gt;0"))&gt;0,1,0))</f>
        <v/>
      </c>
      <c r="M2154" t="inlineStr">
        <is>
          <t>Data R</t>
        </is>
      </c>
    </row>
    <row r="2155">
      <c r="A2155" t="inlineStr">
        <is>
          <t>Regional 3</t>
        </is>
      </c>
      <c r="B2155">
        <f>IF('Data R3'!C161="","",'Data R3'!B161)</f>
        <v/>
      </c>
      <c r="C2155">
        <f>IF('Data R3'!C161="","",'Data R3'!C161)</f>
        <v/>
      </c>
      <c r="D2155">
        <f>IF('Data R3'!C161="","",'Data R3'!D161)</f>
        <v/>
      </c>
      <c r="E2155">
        <f>IF('Data R3'!C161="","",'Data R3'!E161)</f>
        <v/>
      </c>
      <c r="F2155">
        <f>IF('Data R3'!C161="","",'Data R3'!F161)</f>
        <v/>
      </c>
      <c r="G2155">
        <f>IF('Data R3'!C161="","",'Data R3'!AD161)</f>
        <v/>
      </c>
      <c r="H2155">
        <f>IF('Data R3'!C161="","",'Data R3'!AC161)</f>
        <v/>
      </c>
      <c r="I2155">
        <f>IF('Data R3'!C161="","",COUNTIF('Data R3'!J161,"&gt;0")+COUNTIF('Data R3'!L161,"&gt;0")+COUNTIF('Data R3'!N161,"&gt;0")+COUNTIF('Data R3'!P161,"&gt;0")+COUNTIF('Data R3'!R161,"&gt;0")+COUNTIF('Data R3'!T161,"&gt;0")+COUNTIF('Data R3'!V161,"&gt;0")+COUNTIF('Data R3'!X161,"&gt;0"))</f>
        <v/>
      </c>
      <c r="J2155">
        <f>IF('Data R3'!C161="","",IF((COUNTIF('Data R3'!K161,"&gt;0")+COUNTIF('Data R3'!M161,"&gt;0")+COUNTIF('Data R3'!O161,"&gt;0")+COUNTIF('Data R3'!Q161,"&gt;0")+COUNTIF('Data R3'!S161,"&gt;0")+COUNTIF('Data R3'!U161,"&gt;0")+COUNTIF('Data R3'!W161,"&gt;0")+COUNTIF('Data R3'!Y161,"&gt;0"))&gt;0,1,0))</f>
        <v/>
      </c>
      <c r="M2155" t="inlineStr">
        <is>
          <t>Data R</t>
        </is>
      </c>
    </row>
    <row r="2156">
      <c r="A2156" t="inlineStr">
        <is>
          <t>Regional 3</t>
        </is>
      </c>
      <c r="B2156">
        <f>IF('Data R3'!C162="","",'Data R3'!B162)</f>
        <v/>
      </c>
      <c r="C2156">
        <f>IF('Data R3'!C162="","",'Data R3'!C162)</f>
        <v/>
      </c>
      <c r="D2156">
        <f>IF('Data R3'!C162="","",'Data R3'!D162)</f>
        <v/>
      </c>
      <c r="E2156">
        <f>IF('Data R3'!C162="","",'Data R3'!E162)</f>
        <v/>
      </c>
      <c r="F2156">
        <f>IF('Data R3'!C162="","",'Data R3'!F162)</f>
        <v/>
      </c>
      <c r="G2156">
        <f>IF('Data R3'!C162="","",'Data R3'!AD162)</f>
        <v/>
      </c>
      <c r="H2156">
        <f>IF('Data R3'!C162="","",'Data R3'!AC162)</f>
        <v/>
      </c>
      <c r="I2156">
        <f>IF('Data R3'!C162="","",COUNTIF('Data R3'!J162,"&gt;0")+COUNTIF('Data R3'!L162,"&gt;0")+COUNTIF('Data R3'!N162,"&gt;0")+COUNTIF('Data R3'!P162,"&gt;0")+COUNTIF('Data R3'!R162,"&gt;0")+COUNTIF('Data R3'!T162,"&gt;0")+COUNTIF('Data R3'!V162,"&gt;0")+COUNTIF('Data R3'!X162,"&gt;0"))</f>
        <v/>
      </c>
      <c r="J2156">
        <f>IF('Data R3'!C162="","",IF((COUNTIF('Data R3'!K162,"&gt;0")+COUNTIF('Data R3'!M162,"&gt;0")+COUNTIF('Data R3'!O162,"&gt;0")+COUNTIF('Data R3'!Q162,"&gt;0")+COUNTIF('Data R3'!S162,"&gt;0")+COUNTIF('Data R3'!U162,"&gt;0")+COUNTIF('Data R3'!W162,"&gt;0")+COUNTIF('Data R3'!Y162,"&gt;0"))&gt;0,1,0))</f>
        <v/>
      </c>
      <c r="M2156" t="inlineStr">
        <is>
          <t>Data R</t>
        </is>
      </c>
    </row>
    <row r="2157">
      <c r="A2157" t="inlineStr">
        <is>
          <t>Regional 3</t>
        </is>
      </c>
      <c r="B2157">
        <f>IF('Data R3'!C163="","",'Data R3'!B163)</f>
        <v/>
      </c>
      <c r="C2157">
        <f>IF('Data R3'!C163="","",'Data R3'!C163)</f>
        <v/>
      </c>
      <c r="D2157">
        <f>IF('Data R3'!C163="","",'Data R3'!D163)</f>
        <v/>
      </c>
      <c r="E2157">
        <f>IF('Data R3'!C163="","",'Data R3'!E163)</f>
        <v/>
      </c>
      <c r="F2157">
        <f>IF('Data R3'!C163="","",'Data R3'!F163)</f>
        <v/>
      </c>
      <c r="G2157">
        <f>IF('Data R3'!C163="","",'Data R3'!AD163)</f>
        <v/>
      </c>
      <c r="H2157">
        <f>IF('Data R3'!C163="","",'Data R3'!AC163)</f>
        <v/>
      </c>
      <c r="I2157">
        <f>IF('Data R3'!C163="","",COUNTIF('Data R3'!J163,"&gt;0")+COUNTIF('Data R3'!L163,"&gt;0")+COUNTIF('Data R3'!N163,"&gt;0")+COUNTIF('Data R3'!P163,"&gt;0")+COUNTIF('Data R3'!R163,"&gt;0")+COUNTIF('Data R3'!T163,"&gt;0")+COUNTIF('Data R3'!V163,"&gt;0")+COUNTIF('Data R3'!X163,"&gt;0"))</f>
        <v/>
      </c>
      <c r="J2157">
        <f>IF('Data R3'!C163="","",IF((COUNTIF('Data R3'!K163,"&gt;0")+COUNTIF('Data R3'!M163,"&gt;0")+COUNTIF('Data R3'!O163,"&gt;0")+COUNTIF('Data R3'!Q163,"&gt;0")+COUNTIF('Data R3'!S163,"&gt;0")+COUNTIF('Data R3'!U163,"&gt;0")+COUNTIF('Data R3'!W163,"&gt;0")+COUNTIF('Data R3'!Y163,"&gt;0"))&gt;0,1,0))</f>
        <v/>
      </c>
      <c r="M2157" t="inlineStr">
        <is>
          <t>Data R</t>
        </is>
      </c>
    </row>
    <row r="2158">
      <c r="A2158" t="inlineStr">
        <is>
          <t>Regional 3</t>
        </is>
      </c>
      <c r="B2158">
        <f>IF('Data R3'!C164="","",'Data R3'!B164)</f>
        <v/>
      </c>
      <c r="C2158">
        <f>IF('Data R3'!C164="","",'Data R3'!C164)</f>
        <v/>
      </c>
      <c r="D2158">
        <f>IF('Data R3'!C164="","",'Data R3'!D164)</f>
        <v/>
      </c>
      <c r="E2158">
        <f>IF('Data R3'!C164="","",'Data R3'!E164)</f>
        <v/>
      </c>
      <c r="F2158">
        <f>IF('Data R3'!C164="","",'Data R3'!F164)</f>
        <v/>
      </c>
      <c r="G2158">
        <f>IF('Data R3'!C164="","",'Data R3'!AD164)</f>
        <v/>
      </c>
      <c r="H2158">
        <f>IF('Data R3'!C164="","",'Data R3'!AC164)</f>
        <v/>
      </c>
      <c r="I2158">
        <f>IF('Data R3'!C164="","",COUNTIF('Data R3'!J164,"&gt;0")+COUNTIF('Data R3'!L164,"&gt;0")+COUNTIF('Data R3'!N164,"&gt;0")+COUNTIF('Data R3'!P164,"&gt;0")+COUNTIF('Data R3'!R164,"&gt;0")+COUNTIF('Data R3'!T164,"&gt;0")+COUNTIF('Data R3'!V164,"&gt;0")+COUNTIF('Data R3'!X164,"&gt;0"))</f>
        <v/>
      </c>
      <c r="J2158">
        <f>IF('Data R3'!C164="","",IF((COUNTIF('Data R3'!K164,"&gt;0")+COUNTIF('Data R3'!M164,"&gt;0")+COUNTIF('Data R3'!O164,"&gt;0")+COUNTIF('Data R3'!Q164,"&gt;0")+COUNTIF('Data R3'!S164,"&gt;0")+COUNTIF('Data R3'!U164,"&gt;0")+COUNTIF('Data R3'!W164,"&gt;0")+COUNTIF('Data R3'!Y164,"&gt;0"))&gt;0,1,0))</f>
        <v/>
      </c>
      <c r="M2158" t="inlineStr">
        <is>
          <t>Data R</t>
        </is>
      </c>
    </row>
    <row r="2159">
      <c r="A2159" t="inlineStr">
        <is>
          <t>Regional 3</t>
        </is>
      </c>
      <c r="B2159">
        <f>IF('Data R3'!C165="","",'Data R3'!B165)</f>
        <v/>
      </c>
      <c r="C2159">
        <f>IF('Data R3'!C165="","",'Data R3'!C165)</f>
        <v/>
      </c>
      <c r="D2159">
        <f>IF('Data R3'!C165="","",'Data R3'!D165)</f>
        <v/>
      </c>
      <c r="E2159">
        <f>IF('Data R3'!C165="","",'Data R3'!E165)</f>
        <v/>
      </c>
      <c r="F2159">
        <f>IF('Data R3'!C165="","",'Data R3'!F165)</f>
        <v/>
      </c>
      <c r="G2159">
        <f>IF('Data R3'!C165="","",'Data R3'!AD165)</f>
        <v/>
      </c>
      <c r="H2159">
        <f>IF('Data R3'!C165="","",'Data R3'!AC165)</f>
        <v/>
      </c>
      <c r="I2159">
        <f>IF('Data R3'!C165="","",COUNTIF('Data R3'!J165,"&gt;0")+COUNTIF('Data R3'!L165,"&gt;0")+COUNTIF('Data R3'!N165,"&gt;0")+COUNTIF('Data R3'!P165,"&gt;0")+COUNTIF('Data R3'!R165,"&gt;0")+COUNTIF('Data R3'!T165,"&gt;0")+COUNTIF('Data R3'!V165,"&gt;0")+COUNTIF('Data R3'!X165,"&gt;0"))</f>
        <v/>
      </c>
      <c r="J2159">
        <f>IF('Data R3'!C165="","",IF((COUNTIF('Data R3'!K165,"&gt;0")+COUNTIF('Data R3'!M165,"&gt;0")+COUNTIF('Data R3'!O165,"&gt;0")+COUNTIF('Data R3'!Q165,"&gt;0")+COUNTIF('Data R3'!S165,"&gt;0")+COUNTIF('Data R3'!U165,"&gt;0")+COUNTIF('Data R3'!W165,"&gt;0")+COUNTIF('Data R3'!Y165,"&gt;0"))&gt;0,1,0))</f>
        <v/>
      </c>
      <c r="M2159" t="inlineStr">
        <is>
          <t>Data R</t>
        </is>
      </c>
    </row>
    <row r="2160">
      <c r="A2160" t="inlineStr">
        <is>
          <t>Regional 3</t>
        </is>
      </c>
      <c r="B2160">
        <f>IF('Data R3'!C166="","",'Data R3'!B166)</f>
        <v/>
      </c>
      <c r="C2160">
        <f>IF('Data R3'!C166="","",'Data R3'!C166)</f>
        <v/>
      </c>
      <c r="D2160">
        <f>IF('Data R3'!C166="","",'Data R3'!D166)</f>
        <v/>
      </c>
      <c r="E2160">
        <f>IF('Data R3'!C166="","",'Data R3'!E166)</f>
        <v/>
      </c>
      <c r="F2160">
        <f>IF('Data R3'!C166="","",'Data R3'!F166)</f>
        <v/>
      </c>
      <c r="G2160">
        <f>IF('Data R3'!C166="","",'Data R3'!AD166)</f>
        <v/>
      </c>
      <c r="H2160">
        <f>IF('Data R3'!C166="","",'Data R3'!AC166)</f>
        <v/>
      </c>
      <c r="I2160">
        <f>IF('Data R3'!C166="","",COUNTIF('Data R3'!J166,"&gt;0")+COUNTIF('Data R3'!L166,"&gt;0")+COUNTIF('Data R3'!N166,"&gt;0")+COUNTIF('Data R3'!P166,"&gt;0")+COUNTIF('Data R3'!R166,"&gt;0")+COUNTIF('Data R3'!T166,"&gt;0")+COUNTIF('Data R3'!V166,"&gt;0")+COUNTIF('Data R3'!X166,"&gt;0"))</f>
        <v/>
      </c>
      <c r="J2160">
        <f>IF('Data R3'!C166="","",IF((COUNTIF('Data R3'!K166,"&gt;0")+COUNTIF('Data R3'!M166,"&gt;0")+COUNTIF('Data R3'!O166,"&gt;0")+COUNTIF('Data R3'!Q166,"&gt;0")+COUNTIF('Data R3'!S166,"&gt;0")+COUNTIF('Data R3'!U166,"&gt;0")+COUNTIF('Data R3'!W166,"&gt;0")+COUNTIF('Data R3'!Y166,"&gt;0"))&gt;0,1,0))</f>
        <v/>
      </c>
      <c r="M2160" t="inlineStr">
        <is>
          <t>Data R</t>
        </is>
      </c>
    </row>
    <row r="2161">
      <c r="A2161" t="inlineStr">
        <is>
          <t>Regional 3</t>
        </is>
      </c>
      <c r="B2161">
        <f>IF('Data R3'!C167="","",'Data R3'!B167)</f>
        <v/>
      </c>
      <c r="C2161">
        <f>IF('Data R3'!C167="","",'Data R3'!C167)</f>
        <v/>
      </c>
      <c r="D2161">
        <f>IF('Data R3'!C167="","",'Data R3'!D167)</f>
        <v/>
      </c>
      <c r="E2161">
        <f>IF('Data R3'!C167="","",'Data R3'!E167)</f>
        <v/>
      </c>
      <c r="F2161">
        <f>IF('Data R3'!C167="","",'Data R3'!F167)</f>
        <v/>
      </c>
      <c r="G2161">
        <f>IF('Data R3'!C167="","",'Data R3'!AD167)</f>
        <v/>
      </c>
      <c r="H2161">
        <f>IF('Data R3'!C167="","",'Data R3'!AC167)</f>
        <v/>
      </c>
      <c r="I2161">
        <f>IF('Data R3'!C167="","",COUNTIF('Data R3'!J167,"&gt;0")+COUNTIF('Data R3'!L167,"&gt;0")+COUNTIF('Data R3'!N167,"&gt;0")+COUNTIF('Data R3'!P167,"&gt;0")+COUNTIF('Data R3'!R167,"&gt;0")+COUNTIF('Data R3'!T167,"&gt;0")+COUNTIF('Data R3'!V167,"&gt;0")+COUNTIF('Data R3'!X167,"&gt;0"))</f>
        <v/>
      </c>
      <c r="J2161">
        <f>IF('Data R3'!C167="","",IF((COUNTIF('Data R3'!K167,"&gt;0")+COUNTIF('Data R3'!M167,"&gt;0")+COUNTIF('Data R3'!O167,"&gt;0")+COUNTIF('Data R3'!Q167,"&gt;0")+COUNTIF('Data R3'!S167,"&gt;0")+COUNTIF('Data R3'!U167,"&gt;0")+COUNTIF('Data R3'!W167,"&gt;0")+COUNTIF('Data R3'!Y167,"&gt;0"))&gt;0,1,0))</f>
        <v/>
      </c>
      <c r="M2161" t="inlineStr">
        <is>
          <t>Data R</t>
        </is>
      </c>
    </row>
    <row r="2162">
      <c r="A2162" t="inlineStr">
        <is>
          <t>Regional 3</t>
        </is>
      </c>
      <c r="B2162">
        <f>IF('Data R3'!C168="","",'Data R3'!B168)</f>
        <v/>
      </c>
      <c r="C2162">
        <f>IF('Data R3'!C168="","",'Data R3'!C168)</f>
        <v/>
      </c>
      <c r="D2162">
        <f>IF('Data R3'!C168="","",'Data R3'!D168)</f>
        <v/>
      </c>
      <c r="E2162">
        <f>IF('Data R3'!C168="","",'Data R3'!E168)</f>
        <v/>
      </c>
      <c r="F2162">
        <f>IF('Data R3'!C168="","",'Data R3'!F168)</f>
        <v/>
      </c>
      <c r="G2162">
        <f>IF('Data R3'!C168="","",'Data R3'!AD168)</f>
        <v/>
      </c>
      <c r="H2162">
        <f>IF('Data R3'!C168="","",'Data R3'!AC168)</f>
        <v/>
      </c>
      <c r="I2162">
        <f>IF('Data R3'!C168="","",COUNTIF('Data R3'!J168,"&gt;0")+COUNTIF('Data R3'!L168,"&gt;0")+COUNTIF('Data R3'!N168,"&gt;0")+COUNTIF('Data R3'!P168,"&gt;0")+COUNTIF('Data R3'!R168,"&gt;0")+COUNTIF('Data R3'!T168,"&gt;0")+COUNTIF('Data R3'!V168,"&gt;0")+COUNTIF('Data R3'!X168,"&gt;0"))</f>
        <v/>
      </c>
      <c r="J2162">
        <f>IF('Data R3'!C168="","",IF((COUNTIF('Data R3'!K168,"&gt;0")+COUNTIF('Data R3'!M168,"&gt;0")+COUNTIF('Data R3'!O168,"&gt;0")+COUNTIF('Data R3'!Q168,"&gt;0")+COUNTIF('Data R3'!S168,"&gt;0")+COUNTIF('Data R3'!U168,"&gt;0")+COUNTIF('Data R3'!W168,"&gt;0")+COUNTIF('Data R3'!Y168,"&gt;0"))&gt;0,1,0))</f>
        <v/>
      </c>
      <c r="M2162" t="inlineStr">
        <is>
          <t>Data R</t>
        </is>
      </c>
    </row>
    <row r="2163">
      <c r="A2163" t="inlineStr">
        <is>
          <t>Regional 3</t>
        </is>
      </c>
      <c r="B2163">
        <f>IF('Data R3'!C169="","",'Data R3'!B169)</f>
        <v/>
      </c>
      <c r="C2163">
        <f>IF('Data R3'!C169="","",'Data R3'!C169)</f>
        <v/>
      </c>
      <c r="D2163">
        <f>IF('Data R3'!C169="","",'Data R3'!D169)</f>
        <v/>
      </c>
      <c r="E2163">
        <f>IF('Data R3'!C169="","",'Data R3'!E169)</f>
        <v/>
      </c>
      <c r="F2163">
        <f>IF('Data R3'!C169="","",'Data R3'!F169)</f>
        <v/>
      </c>
      <c r="G2163">
        <f>IF('Data R3'!C169="","",'Data R3'!AD169)</f>
        <v/>
      </c>
      <c r="H2163">
        <f>IF('Data R3'!C169="","",'Data R3'!AC169)</f>
        <v/>
      </c>
      <c r="I2163">
        <f>IF('Data R3'!C169="","",COUNTIF('Data R3'!J169,"&gt;0")+COUNTIF('Data R3'!L169,"&gt;0")+COUNTIF('Data R3'!N169,"&gt;0")+COUNTIF('Data R3'!P169,"&gt;0")+COUNTIF('Data R3'!R169,"&gt;0")+COUNTIF('Data R3'!T169,"&gt;0")+COUNTIF('Data R3'!V169,"&gt;0")+COUNTIF('Data R3'!X169,"&gt;0"))</f>
        <v/>
      </c>
      <c r="J2163">
        <f>IF('Data R3'!C169="","",IF((COUNTIF('Data R3'!K169,"&gt;0")+COUNTIF('Data R3'!M169,"&gt;0")+COUNTIF('Data R3'!O169,"&gt;0")+COUNTIF('Data R3'!Q169,"&gt;0")+COUNTIF('Data R3'!S169,"&gt;0")+COUNTIF('Data R3'!U169,"&gt;0")+COUNTIF('Data R3'!W169,"&gt;0")+COUNTIF('Data R3'!Y169,"&gt;0"))&gt;0,1,0))</f>
        <v/>
      </c>
      <c r="M2163" t="inlineStr">
        <is>
          <t>Data R</t>
        </is>
      </c>
    </row>
    <row r="2164">
      <c r="A2164" t="inlineStr">
        <is>
          <t>Regional 3</t>
        </is>
      </c>
      <c r="B2164">
        <f>IF('Data R3'!C170="","",'Data R3'!B170)</f>
        <v/>
      </c>
      <c r="C2164">
        <f>IF('Data R3'!C170="","",'Data R3'!C170)</f>
        <v/>
      </c>
      <c r="D2164">
        <f>IF('Data R3'!C170="","",'Data R3'!D170)</f>
        <v/>
      </c>
      <c r="E2164">
        <f>IF('Data R3'!C170="","",'Data R3'!E170)</f>
        <v/>
      </c>
      <c r="F2164">
        <f>IF('Data R3'!C170="","",'Data R3'!F170)</f>
        <v/>
      </c>
      <c r="G2164">
        <f>IF('Data R3'!C170="","",'Data R3'!AD170)</f>
        <v/>
      </c>
      <c r="H2164">
        <f>IF('Data R3'!C170="","",'Data R3'!AC170)</f>
        <v/>
      </c>
      <c r="I2164">
        <f>IF('Data R3'!C170="","",COUNTIF('Data R3'!J170,"&gt;0")+COUNTIF('Data R3'!L170,"&gt;0")+COUNTIF('Data R3'!N170,"&gt;0")+COUNTIF('Data R3'!P170,"&gt;0")+COUNTIF('Data R3'!R170,"&gt;0")+COUNTIF('Data R3'!T170,"&gt;0")+COUNTIF('Data R3'!V170,"&gt;0")+COUNTIF('Data R3'!X170,"&gt;0"))</f>
        <v/>
      </c>
      <c r="J2164">
        <f>IF('Data R3'!C170="","",IF((COUNTIF('Data R3'!K170,"&gt;0")+COUNTIF('Data R3'!M170,"&gt;0")+COUNTIF('Data R3'!O170,"&gt;0")+COUNTIF('Data R3'!Q170,"&gt;0")+COUNTIF('Data R3'!S170,"&gt;0")+COUNTIF('Data R3'!U170,"&gt;0")+COUNTIF('Data R3'!W170,"&gt;0")+COUNTIF('Data R3'!Y170,"&gt;0"))&gt;0,1,0))</f>
        <v/>
      </c>
      <c r="M2164" t="inlineStr">
        <is>
          <t>Data R</t>
        </is>
      </c>
    </row>
    <row r="2165">
      <c r="A2165" t="inlineStr">
        <is>
          <t>Regional 3</t>
        </is>
      </c>
      <c r="B2165">
        <f>IF('Data R3'!C171="","",'Data R3'!B171)</f>
        <v/>
      </c>
      <c r="C2165">
        <f>IF('Data R3'!C171="","",'Data R3'!C171)</f>
        <v/>
      </c>
      <c r="D2165">
        <f>IF('Data R3'!C171="","",'Data R3'!D171)</f>
        <v/>
      </c>
      <c r="E2165">
        <f>IF('Data R3'!C171="","",'Data R3'!E171)</f>
        <v/>
      </c>
      <c r="F2165">
        <f>IF('Data R3'!C171="","",'Data R3'!F171)</f>
        <v/>
      </c>
      <c r="G2165">
        <f>IF('Data R3'!C171="","",'Data R3'!AD171)</f>
        <v/>
      </c>
      <c r="H2165">
        <f>IF('Data R3'!C171="","",'Data R3'!AC171)</f>
        <v/>
      </c>
      <c r="I2165">
        <f>IF('Data R3'!C171="","",COUNTIF('Data R3'!J171,"&gt;0")+COUNTIF('Data R3'!L171,"&gt;0")+COUNTIF('Data R3'!N171,"&gt;0")+COUNTIF('Data R3'!P171,"&gt;0")+COUNTIF('Data R3'!R171,"&gt;0")+COUNTIF('Data R3'!T171,"&gt;0")+COUNTIF('Data R3'!V171,"&gt;0")+COUNTIF('Data R3'!X171,"&gt;0"))</f>
        <v/>
      </c>
      <c r="J2165">
        <f>IF('Data R3'!C171="","",IF((COUNTIF('Data R3'!K171,"&gt;0")+COUNTIF('Data R3'!M171,"&gt;0")+COUNTIF('Data R3'!O171,"&gt;0")+COUNTIF('Data R3'!Q171,"&gt;0")+COUNTIF('Data R3'!S171,"&gt;0")+COUNTIF('Data R3'!U171,"&gt;0")+COUNTIF('Data R3'!W171,"&gt;0")+COUNTIF('Data R3'!Y171,"&gt;0"))&gt;0,1,0))</f>
        <v/>
      </c>
      <c r="M2165" t="inlineStr">
        <is>
          <t>Data R</t>
        </is>
      </c>
    </row>
    <row r="2166">
      <c r="A2166" t="inlineStr">
        <is>
          <t>Regional 3</t>
        </is>
      </c>
      <c r="B2166">
        <f>IF('Data R3'!C172="","",'Data R3'!B172)</f>
        <v/>
      </c>
      <c r="C2166">
        <f>IF('Data R3'!C172="","",'Data R3'!C172)</f>
        <v/>
      </c>
      <c r="D2166">
        <f>IF('Data R3'!C172="","",'Data R3'!D172)</f>
        <v/>
      </c>
      <c r="E2166">
        <f>IF('Data R3'!C172="","",'Data R3'!E172)</f>
        <v/>
      </c>
      <c r="F2166">
        <f>IF('Data R3'!C172="","",'Data R3'!F172)</f>
        <v/>
      </c>
      <c r="G2166">
        <f>IF('Data R3'!C172="","",'Data R3'!AD172)</f>
        <v/>
      </c>
      <c r="H2166">
        <f>IF('Data R3'!C172="","",'Data R3'!AC172)</f>
        <v/>
      </c>
      <c r="I2166">
        <f>IF('Data R3'!C172="","",COUNTIF('Data R3'!J172,"&gt;0")+COUNTIF('Data R3'!L172,"&gt;0")+COUNTIF('Data R3'!N172,"&gt;0")+COUNTIF('Data R3'!P172,"&gt;0")+COUNTIF('Data R3'!R172,"&gt;0")+COUNTIF('Data R3'!T172,"&gt;0")+COUNTIF('Data R3'!V172,"&gt;0")+COUNTIF('Data R3'!X172,"&gt;0"))</f>
        <v/>
      </c>
      <c r="J2166">
        <f>IF('Data R3'!C172="","",IF((COUNTIF('Data R3'!K172,"&gt;0")+COUNTIF('Data R3'!M172,"&gt;0")+COUNTIF('Data R3'!O172,"&gt;0")+COUNTIF('Data R3'!Q172,"&gt;0")+COUNTIF('Data R3'!S172,"&gt;0")+COUNTIF('Data R3'!U172,"&gt;0")+COUNTIF('Data R3'!W172,"&gt;0")+COUNTIF('Data R3'!Y172,"&gt;0"))&gt;0,1,0))</f>
        <v/>
      </c>
      <c r="M2166" t="inlineStr">
        <is>
          <t>Data R</t>
        </is>
      </c>
    </row>
    <row r="2167">
      <c r="A2167" t="inlineStr">
        <is>
          <t>Regional 3</t>
        </is>
      </c>
      <c r="B2167">
        <f>IF('Data R3'!C173="","",'Data R3'!B173)</f>
        <v/>
      </c>
      <c r="C2167">
        <f>IF('Data R3'!C173="","",'Data R3'!C173)</f>
        <v/>
      </c>
      <c r="D2167">
        <f>IF('Data R3'!C173="","",'Data R3'!D173)</f>
        <v/>
      </c>
      <c r="E2167">
        <f>IF('Data R3'!C173="","",'Data R3'!E173)</f>
        <v/>
      </c>
      <c r="F2167">
        <f>IF('Data R3'!C173="","",'Data R3'!F173)</f>
        <v/>
      </c>
      <c r="G2167">
        <f>IF('Data R3'!C173="","",'Data R3'!AD173)</f>
        <v/>
      </c>
      <c r="H2167">
        <f>IF('Data R3'!C173="","",'Data R3'!AC173)</f>
        <v/>
      </c>
      <c r="I2167">
        <f>IF('Data R3'!C173="","",COUNTIF('Data R3'!J173,"&gt;0")+COUNTIF('Data R3'!L173,"&gt;0")+COUNTIF('Data R3'!N173,"&gt;0")+COUNTIF('Data R3'!P173,"&gt;0")+COUNTIF('Data R3'!R173,"&gt;0")+COUNTIF('Data R3'!T173,"&gt;0")+COUNTIF('Data R3'!V173,"&gt;0")+COUNTIF('Data R3'!X173,"&gt;0"))</f>
        <v/>
      </c>
      <c r="J2167">
        <f>IF('Data R3'!C173="","",IF((COUNTIF('Data R3'!K173,"&gt;0")+COUNTIF('Data R3'!M173,"&gt;0")+COUNTIF('Data R3'!O173,"&gt;0")+COUNTIF('Data R3'!Q173,"&gt;0")+COUNTIF('Data R3'!S173,"&gt;0")+COUNTIF('Data R3'!U173,"&gt;0")+COUNTIF('Data R3'!W173,"&gt;0")+COUNTIF('Data R3'!Y173,"&gt;0"))&gt;0,1,0))</f>
        <v/>
      </c>
      <c r="M2167" t="inlineStr">
        <is>
          <t>Data R</t>
        </is>
      </c>
    </row>
    <row r="2168">
      <c r="A2168" t="inlineStr">
        <is>
          <t>Regional 3</t>
        </is>
      </c>
      <c r="B2168">
        <f>IF('Data R3'!C174="","",'Data R3'!B174)</f>
        <v/>
      </c>
      <c r="C2168">
        <f>IF('Data R3'!C174="","",'Data R3'!C174)</f>
        <v/>
      </c>
      <c r="D2168">
        <f>IF('Data R3'!C174="","",'Data R3'!D174)</f>
        <v/>
      </c>
      <c r="E2168">
        <f>IF('Data R3'!C174="","",'Data R3'!E174)</f>
        <v/>
      </c>
      <c r="F2168">
        <f>IF('Data R3'!C174="","",'Data R3'!F174)</f>
        <v/>
      </c>
      <c r="G2168">
        <f>IF('Data R3'!C174="","",'Data R3'!AD174)</f>
        <v/>
      </c>
      <c r="H2168">
        <f>IF('Data R3'!C174="","",'Data R3'!AC174)</f>
        <v/>
      </c>
      <c r="I2168">
        <f>IF('Data R3'!C174="","",COUNTIF('Data R3'!J174,"&gt;0")+COUNTIF('Data R3'!L174,"&gt;0")+COUNTIF('Data R3'!N174,"&gt;0")+COUNTIF('Data R3'!P174,"&gt;0")+COUNTIF('Data R3'!R174,"&gt;0")+COUNTIF('Data R3'!T174,"&gt;0")+COUNTIF('Data R3'!V174,"&gt;0")+COUNTIF('Data R3'!X174,"&gt;0"))</f>
        <v/>
      </c>
      <c r="J2168">
        <f>IF('Data R3'!C174="","",IF((COUNTIF('Data R3'!K174,"&gt;0")+COUNTIF('Data R3'!M174,"&gt;0")+COUNTIF('Data R3'!O174,"&gt;0")+COUNTIF('Data R3'!Q174,"&gt;0")+COUNTIF('Data R3'!S174,"&gt;0")+COUNTIF('Data R3'!U174,"&gt;0")+COUNTIF('Data R3'!W174,"&gt;0")+COUNTIF('Data R3'!Y174,"&gt;0"))&gt;0,1,0))</f>
        <v/>
      </c>
      <c r="M2168" t="inlineStr">
        <is>
          <t>Data R</t>
        </is>
      </c>
    </row>
    <row r="2169">
      <c r="A2169" t="inlineStr">
        <is>
          <t>Regional 3</t>
        </is>
      </c>
      <c r="B2169">
        <f>IF('Data R3'!C175="","",'Data R3'!B175)</f>
        <v/>
      </c>
      <c r="C2169">
        <f>IF('Data R3'!C175="","",'Data R3'!C175)</f>
        <v/>
      </c>
      <c r="D2169">
        <f>IF('Data R3'!C175="","",'Data R3'!D175)</f>
        <v/>
      </c>
      <c r="E2169">
        <f>IF('Data R3'!C175="","",'Data R3'!E175)</f>
        <v/>
      </c>
      <c r="F2169">
        <f>IF('Data R3'!C175="","",'Data R3'!F175)</f>
        <v/>
      </c>
      <c r="G2169">
        <f>IF('Data R3'!C175="","",'Data R3'!AD175)</f>
        <v/>
      </c>
      <c r="H2169">
        <f>IF('Data R3'!C175="","",'Data R3'!AC175)</f>
        <v/>
      </c>
      <c r="I2169">
        <f>IF('Data R3'!C175="","",COUNTIF('Data R3'!J175,"&gt;0")+COUNTIF('Data R3'!L175,"&gt;0")+COUNTIF('Data R3'!N175,"&gt;0")+COUNTIF('Data R3'!P175,"&gt;0")+COUNTIF('Data R3'!R175,"&gt;0")+COUNTIF('Data R3'!T175,"&gt;0")+COUNTIF('Data R3'!V175,"&gt;0")+COUNTIF('Data R3'!X175,"&gt;0"))</f>
        <v/>
      </c>
      <c r="J2169">
        <f>IF('Data R3'!C175="","",IF((COUNTIF('Data R3'!K175,"&gt;0")+COUNTIF('Data R3'!M175,"&gt;0")+COUNTIF('Data R3'!O175,"&gt;0")+COUNTIF('Data R3'!Q175,"&gt;0")+COUNTIF('Data R3'!S175,"&gt;0")+COUNTIF('Data R3'!U175,"&gt;0")+COUNTIF('Data R3'!W175,"&gt;0")+COUNTIF('Data R3'!Y175,"&gt;0"))&gt;0,1,0))</f>
        <v/>
      </c>
      <c r="M2169" t="inlineStr">
        <is>
          <t>Data R</t>
        </is>
      </c>
    </row>
    <row r="2170">
      <c r="A2170" t="inlineStr">
        <is>
          <t>Regional 3</t>
        </is>
      </c>
      <c r="B2170">
        <f>IF('Data R3'!C176="","",'Data R3'!B176)</f>
        <v/>
      </c>
      <c r="C2170">
        <f>IF('Data R3'!C176="","",'Data R3'!C176)</f>
        <v/>
      </c>
      <c r="D2170">
        <f>IF('Data R3'!C176="","",'Data R3'!D176)</f>
        <v/>
      </c>
      <c r="E2170">
        <f>IF('Data R3'!C176="","",'Data R3'!E176)</f>
        <v/>
      </c>
      <c r="F2170">
        <f>IF('Data R3'!C176="","",'Data R3'!F176)</f>
        <v/>
      </c>
      <c r="G2170">
        <f>IF('Data R3'!C176="","",'Data R3'!AD176)</f>
        <v/>
      </c>
      <c r="H2170">
        <f>IF('Data R3'!C176="","",'Data R3'!AC176)</f>
        <v/>
      </c>
      <c r="I2170">
        <f>IF('Data R3'!C176="","",COUNTIF('Data R3'!J176,"&gt;0")+COUNTIF('Data R3'!L176,"&gt;0")+COUNTIF('Data R3'!N176,"&gt;0")+COUNTIF('Data R3'!P176,"&gt;0")+COUNTIF('Data R3'!R176,"&gt;0")+COUNTIF('Data R3'!T176,"&gt;0")+COUNTIF('Data R3'!V176,"&gt;0")+COUNTIF('Data R3'!X176,"&gt;0"))</f>
        <v/>
      </c>
      <c r="J2170">
        <f>IF('Data R3'!C176="","",IF((COUNTIF('Data R3'!K176,"&gt;0")+COUNTIF('Data R3'!M176,"&gt;0")+COUNTIF('Data R3'!O176,"&gt;0")+COUNTIF('Data R3'!Q176,"&gt;0")+COUNTIF('Data R3'!S176,"&gt;0")+COUNTIF('Data R3'!U176,"&gt;0")+COUNTIF('Data R3'!W176,"&gt;0")+COUNTIF('Data R3'!Y176,"&gt;0"))&gt;0,1,0))</f>
        <v/>
      </c>
      <c r="M2170" t="inlineStr">
        <is>
          <t>Data R</t>
        </is>
      </c>
    </row>
    <row r="2171">
      <c r="A2171" t="inlineStr">
        <is>
          <t>Regional 3</t>
        </is>
      </c>
      <c r="B2171">
        <f>IF('Data R3'!C177="","",'Data R3'!B177)</f>
        <v/>
      </c>
      <c r="C2171">
        <f>IF('Data R3'!C177="","",'Data R3'!C177)</f>
        <v/>
      </c>
      <c r="D2171">
        <f>IF('Data R3'!C177="","",'Data R3'!D177)</f>
        <v/>
      </c>
      <c r="E2171">
        <f>IF('Data R3'!C177="","",'Data R3'!E177)</f>
        <v/>
      </c>
      <c r="F2171">
        <f>IF('Data R3'!C177="","",'Data R3'!F177)</f>
        <v/>
      </c>
      <c r="G2171">
        <f>IF('Data R3'!C177="","",'Data R3'!AD177)</f>
        <v/>
      </c>
      <c r="H2171">
        <f>IF('Data R3'!C177="","",'Data R3'!AC177)</f>
        <v/>
      </c>
      <c r="I2171">
        <f>IF('Data R3'!C177="","",COUNTIF('Data R3'!J177,"&gt;0")+COUNTIF('Data R3'!L177,"&gt;0")+COUNTIF('Data R3'!N177,"&gt;0")+COUNTIF('Data R3'!P177,"&gt;0")+COUNTIF('Data R3'!R177,"&gt;0")+COUNTIF('Data R3'!T177,"&gt;0")+COUNTIF('Data R3'!V177,"&gt;0")+COUNTIF('Data R3'!X177,"&gt;0"))</f>
        <v/>
      </c>
      <c r="J2171">
        <f>IF('Data R3'!C177="","",IF((COUNTIF('Data R3'!K177,"&gt;0")+COUNTIF('Data R3'!M177,"&gt;0")+COUNTIF('Data R3'!O177,"&gt;0")+COUNTIF('Data R3'!Q177,"&gt;0")+COUNTIF('Data R3'!S177,"&gt;0")+COUNTIF('Data R3'!U177,"&gt;0")+COUNTIF('Data R3'!W177,"&gt;0")+COUNTIF('Data R3'!Y177,"&gt;0"))&gt;0,1,0))</f>
        <v/>
      </c>
      <c r="M2171" t="inlineStr">
        <is>
          <t>Data R</t>
        </is>
      </c>
    </row>
    <row r="2172">
      <c r="A2172" t="inlineStr">
        <is>
          <t>Regional 3</t>
        </is>
      </c>
      <c r="B2172">
        <f>IF('Data R3'!C178="","",'Data R3'!B178)</f>
        <v/>
      </c>
      <c r="C2172">
        <f>IF('Data R3'!C178="","",'Data R3'!C178)</f>
        <v/>
      </c>
      <c r="D2172">
        <f>IF('Data R3'!C178="","",'Data R3'!D178)</f>
        <v/>
      </c>
      <c r="E2172">
        <f>IF('Data R3'!C178="","",'Data R3'!E178)</f>
        <v/>
      </c>
      <c r="F2172">
        <f>IF('Data R3'!C178="","",'Data R3'!F178)</f>
        <v/>
      </c>
      <c r="G2172">
        <f>IF('Data R3'!C178="","",'Data R3'!AD178)</f>
        <v/>
      </c>
      <c r="H2172">
        <f>IF('Data R3'!C178="","",'Data R3'!AC178)</f>
        <v/>
      </c>
      <c r="I2172">
        <f>IF('Data R3'!C178="","",COUNTIF('Data R3'!J178,"&gt;0")+COUNTIF('Data R3'!L178,"&gt;0")+COUNTIF('Data R3'!N178,"&gt;0")+COUNTIF('Data R3'!P178,"&gt;0")+COUNTIF('Data R3'!R178,"&gt;0")+COUNTIF('Data R3'!T178,"&gt;0")+COUNTIF('Data R3'!V178,"&gt;0")+COUNTIF('Data R3'!X178,"&gt;0"))</f>
        <v/>
      </c>
      <c r="J2172">
        <f>IF('Data R3'!C178="","",IF((COUNTIF('Data R3'!K178,"&gt;0")+COUNTIF('Data R3'!M178,"&gt;0")+COUNTIF('Data R3'!O178,"&gt;0")+COUNTIF('Data R3'!Q178,"&gt;0")+COUNTIF('Data R3'!S178,"&gt;0")+COUNTIF('Data R3'!U178,"&gt;0")+COUNTIF('Data R3'!W178,"&gt;0")+COUNTIF('Data R3'!Y178,"&gt;0"))&gt;0,1,0))</f>
        <v/>
      </c>
      <c r="M2172" t="inlineStr">
        <is>
          <t>Data R</t>
        </is>
      </c>
    </row>
    <row r="2173">
      <c r="A2173" t="inlineStr">
        <is>
          <t>Regional 3</t>
        </is>
      </c>
      <c r="B2173">
        <f>IF('Data R3'!C179="","",'Data R3'!B179)</f>
        <v/>
      </c>
      <c r="C2173">
        <f>IF('Data R3'!C179="","",'Data R3'!C179)</f>
        <v/>
      </c>
      <c r="D2173">
        <f>IF('Data R3'!C179="","",'Data R3'!D179)</f>
        <v/>
      </c>
      <c r="E2173">
        <f>IF('Data R3'!C179="","",'Data R3'!E179)</f>
        <v/>
      </c>
      <c r="F2173">
        <f>IF('Data R3'!C179="","",'Data R3'!F179)</f>
        <v/>
      </c>
      <c r="G2173">
        <f>IF('Data R3'!C179="","",'Data R3'!AD179)</f>
        <v/>
      </c>
      <c r="H2173">
        <f>IF('Data R3'!C179="","",'Data R3'!AC179)</f>
        <v/>
      </c>
      <c r="I2173">
        <f>IF('Data R3'!C179="","",COUNTIF('Data R3'!J179,"&gt;0")+COUNTIF('Data R3'!L179,"&gt;0")+COUNTIF('Data R3'!N179,"&gt;0")+COUNTIF('Data R3'!P179,"&gt;0")+COUNTIF('Data R3'!R179,"&gt;0")+COUNTIF('Data R3'!T179,"&gt;0")+COUNTIF('Data R3'!V179,"&gt;0")+COUNTIF('Data R3'!X179,"&gt;0"))</f>
        <v/>
      </c>
      <c r="J2173">
        <f>IF('Data R3'!C179="","",IF((COUNTIF('Data R3'!K179,"&gt;0")+COUNTIF('Data R3'!M179,"&gt;0")+COUNTIF('Data R3'!O179,"&gt;0")+COUNTIF('Data R3'!Q179,"&gt;0")+COUNTIF('Data R3'!S179,"&gt;0")+COUNTIF('Data R3'!U179,"&gt;0")+COUNTIF('Data R3'!W179,"&gt;0")+COUNTIF('Data R3'!Y179,"&gt;0"))&gt;0,1,0))</f>
        <v/>
      </c>
      <c r="M2173" t="inlineStr">
        <is>
          <t>Data R</t>
        </is>
      </c>
    </row>
    <row r="2174">
      <c r="A2174" t="inlineStr">
        <is>
          <t>Regional 3</t>
        </is>
      </c>
      <c r="B2174">
        <f>IF('Data R3'!C180="","",'Data R3'!B180)</f>
        <v/>
      </c>
      <c r="C2174">
        <f>IF('Data R3'!C180="","",'Data R3'!C180)</f>
        <v/>
      </c>
      <c r="D2174">
        <f>IF('Data R3'!C180="","",'Data R3'!D180)</f>
        <v/>
      </c>
      <c r="E2174">
        <f>IF('Data R3'!C180="","",'Data R3'!E180)</f>
        <v/>
      </c>
      <c r="F2174">
        <f>IF('Data R3'!C180="","",'Data R3'!F180)</f>
        <v/>
      </c>
      <c r="G2174">
        <f>IF('Data R3'!C180="","",'Data R3'!AD180)</f>
        <v/>
      </c>
      <c r="H2174">
        <f>IF('Data R3'!C180="","",'Data R3'!AC180)</f>
        <v/>
      </c>
      <c r="I2174">
        <f>IF('Data R3'!C180="","",COUNTIF('Data R3'!J180,"&gt;0")+COUNTIF('Data R3'!L180,"&gt;0")+COUNTIF('Data R3'!N180,"&gt;0")+COUNTIF('Data R3'!P180,"&gt;0")+COUNTIF('Data R3'!R180,"&gt;0")+COUNTIF('Data R3'!T180,"&gt;0")+COUNTIF('Data R3'!V180,"&gt;0")+COUNTIF('Data R3'!X180,"&gt;0"))</f>
        <v/>
      </c>
      <c r="J2174">
        <f>IF('Data R3'!C180="","",IF((COUNTIF('Data R3'!K180,"&gt;0")+COUNTIF('Data R3'!M180,"&gt;0")+COUNTIF('Data R3'!O180,"&gt;0")+COUNTIF('Data R3'!Q180,"&gt;0")+COUNTIF('Data R3'!S180,"&gt;0")+COUNTIF('Data R3'!U180,"&gt;0")+COUNTIF('Data R3'!W180,"&gt;0")+COUNTIF('Data R3'!Y180,"&gt;0"))&gt;0,1,0))</f>
        <v/>
      </c>
      <c r="M2174" t="inlineStr">
        <is>
          <t>Data R</t>
        </is>
      </c>
    </row>
    <row r="2175">
      <c r="A2175" t="inlineStr">
        <is>
          <t>Regional 3</t>
        </is>
      </c>
      <c r="B2175">
        <f>IF('Data R3'!C181="","",'Data R3'!B181)</f>
        <v/>
      </c>
      <c r="C2175">
        <f>IF('Data R3'!C181="","",'Data R3'!C181)</f>
        <v/>
      </c>
      <c r="D2175">
        <f>IF('Data R3'!C181="","",'Data R3'!D181)</f>
        <v/>
      </c>
      <c r="E2175">
        <f>IF('Data R3'!C181="","",'Data R3'!E181)</f>
        <v/>
      </c>
      <c r="F2175">
        <f>IF('Data R3'!C181="","",'Data R3'!F181)</f>
        <v/>
      </c>
      <c r="G2175">
        <f>IF('Data R3'!C181="","",'Data R3'!AD181)</f>
        <v/>
      </c>
      <c r="H2175">
        <f>IF('Data R3'!C181="","",'Data R3'!AC181)</f>
        <v/>
      </c>
      <c r="I2175">
        <f>IF('Data R3'!C181="","",COUNTIF('Data R3'!J181,"&gt;0")+COUNTIF('Data R3'!L181,"&gt;0")+COUNTIF('Data R3'!N181,"&gt;0")+COUNTIF('Data R3'!P181,"&gt;0")+COUNTIF('Data R3'!R181,"&gt;0")+COUNTIF('Data R3'!T181,"&gt;0")+COUNTIF('Data R3'!V181,"&gt;0")+COUNTIF('Data R3'!X181,"&gt;0"))</f>
        <v/>
      </c>
      <c r="J2175">
        <f>IF('Data R3'!C181="","",IF((COUNTIF('Data R3'!K181,"&gt;0")+COUNTIF('Data R3'!M181,"&gt;0")+COUNTIF('Data R3'!O181,"&gt;0")+COUNTIF('Data R3'!Q181,"&gt;0")+COUNTIF('Data R3'!S181,"&gt;0")+COUNTIF('Data R3'!U181,"&gt;0")+COUNTIF('Data R3'!W181,"&gt;0")+COUNTIF('Data R3'!Y181,"&gt;0"))&gt;0,1,0))</f>
        <v/>
      </c>
      <c r="M2175" t="inlineStr">
        <is>
          <t>Data R</t>
        </is>
      </c>
    </row>
    <row r="2176">
      <c r="A2176" t="inlineStr">
        <is>
          <t>Regional 3</t>
        </is>
      </c>
      <c r="B2176">
        <f>IF('Data R3'!C182="","",'Data R3'!B182)</f>
        <v/>
      </c>
      <c r="C2176">
        <f>IF('Data R3'!C182="","",'Data R3'!C182)</f>
        <v/>
      </c>
      <c r="D2176">
        <f>IF('Data R3'!C182="","",'Data R3'!D182)</f>
        <v/>
      </c>
      <c r="E2176">
        <f>IF('Data R3'!C182="","",'Data R3'!E182)</f>
        <v/>
      </c>
      <c r="F2176">
        <f>IF('Data R3'!C182="","",'Data R3'!F182)</f>
        <v/>
      </c>
      <c r="G2176">
        <f>IF('Data R3'!C182="","",'Data R3'!AD182)</f>
        <v/>
      </c>
      <c r="H2176">
        <f>IF('Data R3'!C182="","",'Data R3'!AC182)</f>
        <v/>
      </c>
      <c r="I2176">
        <f>IF('Data R3'!C182="","",COUNTIF('Data R3'!J182,"&gt;0")+COUNTIF('Data R3'!L182,"&gt;0")+COUNTIF('Data R3'!N182,"&gt;0")+COUNTIF('Data R3'!P182,"&gt;0")+COUNTIF('Data R3'!R182,"&gt;0")+COUNTIF('Data R3'!T182,"&gt;0")+COUNTIF('Data R3'!V182,"&gt;0")+COUNTIF('Data R3'!X182,"&gt;0"))</f>
        <v/>
      </c>
      <c r="J2176">
        <f>IF('Data R3'!C182="","",IF((COUNTIF('Data R3'!K182,"&gt;0")+COUNTIF('Data R3'!M182,"&gt;0")+COUNTIF('Data R3'!O182,"&gt;0")+COUNTIF('Data R3'!Q182,"&gt;0")+COUNTIF('Data R3'!S182,"&gt;0")+COUNTIF('Data R3'!U182,"&gt;0")+COUNTIF('Data R3'!W182,"&gt;0")+COUNTIF('Data R3'!Y182,"&gt;0"))&gt;0,1,0))</f>
        <v/>
      </c>
      <c r="M2176" t="inlineStr">
        <is>
          <t>Data R</t>
        </is>
      </c>
    </row>
    <row r="2177">
      <c r="A2177" t="inlineStr">
        <is>
          <t>Regional 3</t>
        </is>
      </c>
      <c r="B2177">
        <f>IF('Data R3'!C183="","",'Data R3'!B183)</f>
        <v/>
      </c>
      <c r="C2177">
        <f>IF('Data R3'!C183="","",'Data R3'!C183)</f>
        <v/>
      </c>
      <c r="D2177">
        <f>IF('Data R3'!C183="","",'Data R3'!D183)</f>
        <v/>
      </c>
      <c r="E2177">
        <f>IF('Data R3'!C183="","",'Data R3'!E183)</f>
        <v/>
      </c>
      <c r="F2177">
        <f>IF('Data R3'!C183="","",'Data R3'!F183)</f>
        <v/>
      </c>
      <c r="G2177">
        <f>IF('Data R3'!C183="","",'Data R3'!AD183)</f>
        <v/>
      </c>
      <c r="H2177">
        <f>IF('Data R3'!C183="","",'Data R3'!AC183)</f>
        <v/>
      </c>
      <c r="I2177">
        <f>IF('Data R3'!C183="","",COUNTIF('Data R3'!J183,"&gt;0")+COUNTIF('Data R3'!L183,"&gt;0")+COUNTIF('Data R3'!N183,"&gt;0")+COUNTIF('Data R3'!P183,"&gt;0")+COUNTIF('Data R3'!R183,"&gt;0")+COUNTIF('Data R3'!T183,"&gt;0")+COUNTIF('Data R3'!V183,"&gt;0")+COUNTIF('Data R3'!X183,"&gt;0"))</f>
        <v/>
      </c>
      <c r="J2177">
        <f>IF('Data R3'!C183="","",IF((COUNTIF('Data R3'!K183,"&gt;0")+COUNTIF('Data R3'!M183,"&gt;0")+COUNTIF('Data R3'!O183,"&gt;0")+COUNTIF('Data R3'!Q183,"&gt;0")+COUNTIF('Data R3'!S183,"&gt;0")+COUNTIF('Data R3'!U183,"&gt;0")+COUNTIF('Data R3'!W183,"&gt;0")+COUNTIF('Data R3'!Y183,"&gt;0"))&gt;0,1,0))</f>
        <v/>
      </c>
      <c r="M2177" t="inlineStr">
        <is>
          <t>Data R</t>
        </is>
      </c>
    </row>
    <row r="2178">
      <c r="A2178" t="inlineStr">
        <is>
          <t>Regional 3</t>
        </is>
      </c>
      <c r="B2178">
        <f>IF('Data R3'!C184="","",'Data R3'!B184)</f>
        <v/>
      </c>
      <c r="C2178">
        <f>IF('Data R3'!C184="","",'Data R3'!C184)</f>
        <v/>
      </c>
      <c r="D2178">
        <f>IF('Data R3'!C184="","",'Data R3'!D184)</f>
        <v/>
      </c>
      <c r="E2178">
        <f>IF('Data R3'!C184="","",'Data R3'!E184)</f>
        <v/>
      </c>
      <c r="F2178">
        <f>IF('Data R3'!C184="","",'Data R3'!F184)</f>
        <v/>
      </c>
      <c r="G2178">
        <f>IF('Data R3'!C184="","",'Data R3'!AD184)</f>
        <v/>
      </c>
      <c r="H2178">
        <f>IF('Data R3'!C184="","",'Data R3'!AC184)</f>
        <v/>
      </c>
      <c r="I2178">
        <f>IF('Data R3'!C184="","",COUNTIF('Data R3'!J184,"&gt;0")+COUNTIF('Data R3'!L184,"&gt;0")+COUNTIF('Data R3'!N184,"&gt;0")+COUNTIF('Data R3'!P184,"&gt;0")+COUNTIF('Data R3'!R184,"&gt;0")+COUNTIF('Data R3'!T184,"&gt;0")+COUNTIF('Data R3'!V184,"&gt;0")+COUNTIF('Data R3'!X184,"&gt;0"))</f>
        <v/>
      </c>
      <c r="J2178">
        <f>IF('Data R3'!C184="","",IF((COUNTIF('Data R3'!K184,"&gt;0")+COUNTIF('Data R3'!M184,"&gt;0")+COUNTIF('Data R3'!O184,"&gt;0")+COUNTIF('Data R3'!Q184,"&gt;0")+COUNTIF('Data R3'!S184,"&gt;0")+COUNTIF('Data R3'!U184,"&gt;0")+COUNTIF('Data R3'!W184,"&gt;0")+COUNTIF('Data R3'!Y184,"&gt;0"))&gt;0,1,0))</f>
        <v/>
      </c>
      <c r="M2178" t="inlineStr">
        <is>
          <t>Data R</t>
        </is>
      </c>
    </row>
    <row r="2179">
      <c r="A2179" t="inlineStr">
        <is>
          <t>Regional 3</t>
        </is>
      </c>
      <c r="B2179">
        <f>IF('Data R3'!C185="","",'Data R3'!B185)</f>
        <v/>
      </c>
      <c r="C2179">
        <f>IF('Data R3'!C185="","",'Data R3'!C185)</f>
        <v/>
      </c>
      <c r="D2179">
        <f>IF('Data R3'!C185="","",'Data R3'!D185)</f>
        <v/>
      </c>
      <c r="E2179">
        <f>IF('Data R3'!C185="","",'Data R3'!E185)</f>
        <v/>
      </c>
      <c r="F2179">
        <f>IF('Data R3'!C185="","",'Data R3'!F185)</f>
        <v/>
      </c>
      <c r="G2179">
        <f>IF('Data R3'!C185="","",'Data R3'!AD185)</f>
        <v/>
      </c>
      <c r="H2179">
        <f>IF('Data R3'!C185="","",'Data R3'!AC185)</f>
        <v/>
      </c>
      <c r="I2179">
        <f>IF('Data R3'!C185="","",COUNTIF('Data R3'!J185,"&gt;0")+COUNTIF('Data R3'!L185,"&gt;0")+COUNTIF('Data R3'!N185,"&gt;0")+COUNTIF('Data R3'!P185,"&gt;0")+COUNTIF('Data R3'!R185,"&gt;0")+COUNTIF('Data R3'!T185,"&gt;0")+COUNTIF('Data R3'!V185,"&gt;0")+COUNTIF('Data R3'!X185,"&gt;0"))</f>
        <v/>
      </c>
      <c r="J2179">
        <f>IF('Data R3'!C185="","",IF((COUNTIF('Data R3'!K185,"&gt;0")+COUNTIF('Data R3'!M185,"&gt;0")+COUNTIF('Data R3'!O185,"&gt;0")+COUNTIF('Data R3'!Q185,"&gt;0")+COUNTIF('Data R3'!S185,"&gt;0")+COUNTIF('Data R3'!U185,"&gt;0")+COUNTIF('Data R3'!W185,"&gt;0")+COUNTIF('Data R3'!Y185,"&gt;0"))&gt;0,1,0))</f>
        <v/>
      </c>
      <c r="M2179" t="inlineStr">
        <is>
          <t>Data R</t>
        </is>
      </c>
    </row>
    <row r="2180">
      <c r="A2180" t="inlineStr">
        <is>
          <t>Regional 3</t>
        </is>
      </c>
      <c r="B2180">
        <f>IF('Data R3'!C186="","",'Data R3'!B186)</f>
        <v/>
      </c>
      <c r="C2180">
        <f>IF('Data R3'!C186="","",'Data R3'!C186)</f>
        <v/>
      </c>
      <c r="D2180">
        <f>IF('Data R3'!C186="","",'Data R3'!D186)</f>
        <v/>
      </c>
      <c r="E2180">
        <f>IF('Data R3'!C186="","",'Data R3'!E186)</f>
        <v/>
      </c>
      <c r="F2180">
        <f>IF('Data R3'!C186="","",'Data R3'!F186)</f>
        <v/>
      </c>
      <c r="G2180">
        <f>IF('Data R3'!C186="","",'Data R3'!AD186)</f>
        <v/>
      </c>
      <c r="H2180">
        <f>IF('Data R3'!C186="","",'Data R3'!AC186)</f>
        <v/>
      </c>
      <c r="I2180">
        <f>IF('Data R3'!C186="","",COUNTIF('Data R3'!J186,"&gt;0")+COUNTIF('Data R3'!L186,"&gt;0")+COUNTIF('Data R3'!N186,"&gt;0")+COUNTIF('Data R3'!P186,"&gt;0")+COUNTIF('Data R3'!R186,"&gt;0")+COUNTIF('Data R3'!T186,"&gt;0")+COUNTIF('Data R3'!V186,"&gt;0")+COUNTIF('Data R3'!X186,"&gt;0"))</f>
        <v/>
      </c>
      <c r="J2180">
        <f>IF('Data R3'!C186="","",IF((COUNTIF('Data R3'!K186,"&gt;0")+COUNTIF('Data R3'!M186,"&gt;0")+COUNTIF('Data R3'!O186,"&gt;0")+COUNTIF('Data R3'!Q186,"&gt;0")+COUNTIF('Data R3'!S186,"&gt;0")+COUNTIF('Data R3'!U186,"&gt;0")+COUNTIF('Data R3'!W186,"&gt;0")+COUNTIF('Data R3'!Y186,"&gt;0"))&gt;0,1,0))</f>
        <v/>
      </c>
      <c r="M2180" t="inlineStr">
        <is>
          <t>Data R</t>
        </is>
      </c>
    </row>
    <row r="2181">
      <c r="A2181" t="inlineStr">
        <is>
          <t>Regional 3</t>
        </is>
      </c>
      <c r="B2181">
        <f>IF('Data R3'!C187="","",'Data R3'!B187)</f>
        <v/>
      </c>
      <c r="C2181">
        <f>IF('Data R3'!C187="","",'Data R3'!C187)</f>
        <v/>
      </c>
      <c r="D2181">
        <f>IF('Data R3'!C187="","",'Data R3'!D187)</f>
        <v/>
      </c>
      <c r="E2181">
        <f>IF('Data R3'!C187="","",'Data R3'!E187)</f>
        <v/>
      </c>
      <c r="F2181">
        <f>IF('Data R3'!C187="","",'Data R3'!F187)</f>
        <v/>
      </c>
      <c r="G2181">
        <f>IF('Data R3'!C187="","",'Data R3'!AD187)</f>
        <v/>
      </c>
      <c r="H2181">
        <f>IF('Data R3'!C187="","",'Data R3'!AC187)</f>
        <v/>
      </c>
      <c r="I2181">
        <f>IF('Data R3'!C187="","",COUNTIF('Data R3'!J187,"&gt;0")+COUNTIF('Data R3'!L187,"&gt;0")+COUNTIF('Data R3'!N187,"&gt;0")+COUNTIF('Data R3'!P187,"&gt;0")+COUNTIF('Data R3'!R187,"&gt;0")+COUNTIF('Data R3'!T187,"&gt;0")+COUNTIF('Data R3'!V187,"&gt;0")+COUNTIF('Data R3'!X187,"&gt;0"))</f>
        <v/>
      </c>
      <c r="J2181">
        <f>IF('Data R3'!C187="","",IF((COUNTIF('Data R3'!K187,"&gt;0")+COUNTIF('Data R3'!M187,"&gt;0")+COUNTIF('Data R3'!O187,"&gt;0")+COUNTIF('Data R3'!Q187,"&gt;0")+COUNTIF('Data R3'!S187,"&gt;0")+COUNTIF('Data R3'!U187,"&gt;0")+COUNTIF('Data R3'!W187,"&gt;0")+COUNTIF('Data R3'!Y187,"&gt;0"))&gt;0,1,0))</f>
        <v/>
      </c>
      <c r="M2181" t="inlineStr">
        <is>
          <t>Data R</t>
        </is>
      </c>
    </row>
    <row r="2182">
      <c r="A2182" t="inlineStr">
        <is>
          <t>Regional 3</t>
        </is>
      </c>
      <c r="B2182">
        <f>IF('Data R3'!C188="","",'Data R3'!B188)</f>
        <v/>
      </c>
      <c r="C2182">
        <f>IF('Data R3'!C188="","",'Data R3'!C188)</f>
        <v/>
      </c>
      <c r="D2182">
        <f>IF('Data R3'!C188="","",'Data R3'!D188)</f>
        <v/>
      </c>
      <c r="E2182">
        <f>IF('Data R3'!C188="","",'Data R3'!E188)</f>
        <v/>
      </c>
      <c r="F2182">
        <f>IF('Data R3'!C188="","",'Data R3'!F188)</f>
        <v/>
      </c>
      <c r="G2182">
        <f>IF('Data R3'!C188="","",'Data R3'!AD188)</f>
        <v/>
      </c>
      <c r="H2182">
        <f>IF('Data R3'!C188="","",'Data R3'!AC188)</f>
        <v/>
      </c>
      <c r="I2182">
        <f>IF('Data R3'!C188="","",COUNTIF('Data R3'!J188,"&gt;0")+COUNTIF('Data R3'!L188,"&gt;0")+COUNTIF('Data R3'!N188,"&gt;0")+COUNTIF('Data R3'!P188,"&gt;0")+COUNTIF('Data R3'!R188,"&gt;0")+COUNTIF('Data R3'!T188,"&gt;0")+COUNTIF('Data R3'!V188,"&gt;0")+COUNTIF('Data R3'!X188,"&gt;0"))</f>
        <v/>
      </c>
      <c r="J2182">
        <f>IF('Data R3'!C188="","",IF((COUNTIF('Data R3'!K188,"&gt;0")+COUNTIF('Data R3'!M188,"&gt;0")+COUNTIF('Data R3'!O188,"&gt;0")+COUNTIF('Data R3'!Q188,"&gt;0")+COUNTIF('Data R3'!S188,"&gt;0")+COUNTIF('Data R3'!U188,"&gt;0")+COUNTIF('Data R3'!W188,"&gt;0")+COUNTIF('Data R3'!Y188,"&gt;0"))&gt;0,1,0))</f>
        <v/>
      </c>
      <c r="M2182" t="inlineStr">
        <is>
          <t>Data R</t>
        </is>
      </c>
    </row>
    <row r="2183">
      <c r="A2183" t="inlineStr">
        <is>
          <t>Regional 3</t>
        </is>
      </c>
      <c r="B2183">
        <f>IF('Data R3'!C189="","",'Data R3'!B189)</f>
        <v/>
      </c>
      <c r="C2183">
        <f>IF('Data R3'!C189="","",'Data R3'!C189)</f>
        <v/>
      </c>
      <c r="D2183">
        <f>IF('Data R3'!C189="","",'Data R3'!D189)</f>
        <v/>
      </c>
      <c r="E2183">
        <f>IF('Data R3'!C189="","",'Data R3'!E189)</f>
        <v/>
      </c>
      <c r="F2183">
        <f>IF('Data R3'!C189="","",'Data R3'!F189)</f>
        <v/>
      </c>
      <c r="G2183">
        <f>IF('Data R3'!C189="","",'Data R3'!AD189)</f>
        <v/>
      </c>
      <c r="H2183">
        <f>IF('Data R3'!C189="","",'Data R3'!AC189)</f>
        <v/>
      </c>
      <c r="I2183">
        <f>IF('Data R3'!C189="","",COUNTIF('Data R3'!J189,"&gt;0")+COUNTIF('Data R3'!L189,"&gt;0")+COUNTIF('Data R3'!N189,"&gt;0")+COUNTIF('Data R3'!P189,"&gt;0")+COUNTIF('Data R3'!R189,"&gt;0")+COUNTIF('Data R3'!T189,"&gt;0")+COUNTIF('Data R3'!V189,"&gt;0")+COUNTIF('Data R3'!X189,"&gt;0"))</f>
        <v/>
      </c>
      <c r="J2183">
        <f>IF('Data R3'!C189="","",IF((COUNTIF('Data R3'!K189,"&gt;0")+COUNTIF('Data R3'!M189,"&gt;0")+COUNTIF('Data R3'!O189,"&gt;0")+COUNTIF('Data R3'!Q189,"&gt;0")+COUNTIF('Data R3'!S189,"&gt;0")+COUNTIF('Data R3'!U189,"&gt;0")+COUNTIF('Data R3'!W189,"&gt;0")+COUNTIF('Data R3'!Y189,"&gt;0"))&gt;0,1,0))</f>
        <v/>
      </c>
      <c r="M2183" t="inlineStr">
        <is>
          <t>Data R</t>
        </is>
      </c>
    </row>
    <row r="2184">
      <c r="A2184" t="inlineStr">
        <is>
          <t>Regional 3</t>
        </is>
      </c>
      <c r="B2184">
        <f>IF('Data R3'!C190="","",'Data R3'!B190)</f>
        <v/>
      </c>
      <c r="C2184">
        <f>IF('Data R3'!C190="","",'Data R3'!C190)</f>
        <v/>
      </c>
      <c r="D2184">
        <f>IF('Data R3'!C190="","",'Data R3'!D190)</f>
        <v/>
      </c>
      <c r="E2184">
        <f>IF('Data R3'!C190="","",'Data R3'!E190)</f>
        <v/>
      </c>
      <c r="F2184">
        <f>IF('Data R3'!C190="","",'Data R3'!F190)</f>
        <v/>
      </c>
      <c r="G2184">
        <f>IF('Data R3'!C190="","",'Data R3'!AD190)</f>
        <v/>
      </c>
      <c r="H2184">
        <f>IF('Data R3'!C190="","",'Data R3'!AC190)</f>
        <v/>
      </c>
      <c r="I2184">
        <f>IF('Data R3'!C190="","",COUNTIF('Data R3'!J190,"&gt;0")+COUNTIF('Data R3'!L190,"&gt;0")+COUNTIF('Data R3'!N190,"&gt;0")+COUNTIF('Data R3'!P190,"&gt;0")+COUNTIF('Data R3'!R190,"&gt;0")+COUNTIF('Data R3'!T190,"&gt;0")+COUNTIF('Data R3'!V190,"&gt;0")+COUNTIF('Data R3'!X190,"&gt;0"))</f>
        <v/>
      </c>
      <c r="J2184">
        <f>IF('Data R3'!C190="","",IF((COUNTIF('Data R3'!K190,"&gt;0")+COUNTIF('Data R3'!M190,"&gt;0")+COUNTIF('Data R3'!O190,"&gt;0")+COUNTIF('Data R3'!Q190,"&gt;0")+COUNTIF('Data R3'!S190,"&gt;0")+COUNTIF('Data R3'!U190,"&gt;0")+COUNTIF('Data R3'!W190,"&gt;0")+COUNTIF('Data R3'!Y190,"&gt;0"))&gt;0,1,0))</f>
        <v/>
      </c>
      <c r="M2184" t="inlineStr">
        <is>
          <t>Data R</t>
        </is>
      </c>
    </row>
    <row r="2185">
      <c r="A2185" t="inlineStr">
        <is>
          <t>Regional 3</t>
        </is>
      </c>
      <c r="B2185">
        <f>IF('Data R3'!C191="","",'Data R3'!B191)</f>
        <v/>
      </c>
      <c r="C2185">
        <f>IF('Data R3'!C191="","",'Data R3'!C191)</f>
        <v/>
      </c>
      <c r="D2185">
        <f>IF('Data R3'!C191="","",'Data R3'!D191)</f>
        <v/>
      </c>
      <c r="E2185">
        <f>IF('Data R3'!C191="","",'Data R3'!E191)</f>
        <v/>
      </c>
      <c r="F2185">
        <f>IF('Data R3'!C191="","",'Data R3'!F191)</f>
        <v/>
      </c>
      <c r="G2185">
        <f>IF('Data R3'!C191="","",'Data R3'!AD191)</f>
        <v/>
      </c>
      <c r="H2185">
        <f>IF('Data R3'!C191="","",'Data R3'!AC191)</f>
        <v/>
      </c>
      <c r="I2185">
        <f>IF('Data R3'!C191="","",COUNTIF('Data R3'!J191,"&gt;0")+COUNTIF('Data R3'!L191,"&gt;0")+COUNTIF('Data R3'!N191,"&gt;0")+COUNTIF('Data R3'!P191,"&gt;0")+COUNTIF('Data R3'!R191,"&gt;0")+COUNTIF('Data R3'!T191,"&gt;0")+COUNTIF('Data R3'!V191,"&gt;0")+COUNTIF('Data R3'!X191,"&gt;0"))</f>
        <v/>
      </c>
      <c r="J2185">
        <f>IF('Data R3'!C191="","",IF((COUNTIF('Data R3'!K191,"&gt;0")+COUNTIF('Data R3'!M191,"&gt;0")+COUNTIF('Data R3'!O191,"&gt;0")+COUNTIF('Data R3'!Q191,"&gt;0")+COUNTIF('Data R3'!S191,"&gt;0")+COUNTIF('Data R3'!U191,"&gt;0")+COUNTIF('Data R3'!W191,"&gt;0")+COUNTIF('Data R3'!Y191,"&gt;0"))&gt;0,1,0))</f>
        <v/>
      </c>
      <c r="M2185" t="inlineStr">
        <is>
          <t>Data R</t>
        </is>
      </c>
    </row>
    <row r="2186">
      <c r="A2186" t="inlineStr">
        <is>
          <t>Regional 3</t>
        </is>
      </c>
      <c r="B2186">
        <f>IF('Data R3'!C192="","",'Data R3'!B192)</f>
        <v/>
      </c>
      <c r="C2186">
        <f>IF('Data R3'!C192="","",'Data R3'!C192)</f>
        <v/>
      </c>
      <c r="D2186">
        <f>IF('Data R3'!C192="","",'Data R3'!D192)</f>
        <v/>
      </c>
      <c r="E2186">
        <f>IF('Data R3'!C192="","",'Data R3'!E192)</f>
        <v/>
      </c>
      <c r="F2186">
        <f>IF('Data R3'!C192="","",'Data R3'!F192)</f>
        <v/>
      </c>
      <c r="G2186">
        <f>IF('Data R3'!C192="","",'Data R3'!AD192)</f>
        <v/>
      </c>
      <c r="H2186">
        <f>IF('Data R3'!C192="","",'Data R3'!AC192)</f>
        <v/>
      </c>
      <c r="I2186">
        <f>IF('Data R3'!C192="","",COUNTIF('Data R3'!J192,"&gt;0")+COUNTIF('Data R3'!L192,"&gt;0")+COUNTIF('Data R3'!N192,"&gt;0")+COUNTIF('Data R3'!P192,"&gt;0")+COUNTIF('Data R3'!R192,"&gt;0")+COUNTIF('Data R3'!T192,"&gt;0")+COUNTIF('Data R3'!V192,"&gt;0")+COUNTIF('Data R3'!X192,"&gt;0"))</f>
        <v/>
      </c>
      <c r="J2186">
        <f>IF('Data R3'!C192="","",IF((COUNTIF('Data R3'!K192,"&gt;0")+COUNTIF('Data R3'!M192,"&gt;0")+COUNTIF('Data R3'!O192,"&gt;0")+COUNTIF('Data R3'!Q192,"&gt;0")+COUNTIF('Data R3'!S192,"&gt;0")+COUNTIF('Data R3'!U192,"&gt;0")+COUNTIF('Data R3'!W192,"&gt;0")+COUNTIF('Data R3'!Y192,"&gt;0"))&gt;0,1,0))</f>
        <v/>
      </c>
      <c r="M2186" t="inlineStr">
        <is>
          <t>Data R</t>
        </is>
      </c>
    </row>
    <row r="2187">
      <c r="A2187" t="inlineStr">
        <is>
          <t>Regional 3</t>
        </is>
      </c>
      <c r="B2187">
        <f>IF('Data R3'!C193="","",'Data R3'!B193)</f>
        <v/>
      </c>
      <c r="C2187">
        <f>IF('Data R3'!C193="","",'Data R3'!C193)</f>
        <v/>
      </c>
      <c r="D2187">
        <f>IF('Data R3'!C193="","",'Data R3'!D193)</f>
        <v/>
      </c>
      <c r="E2187">
        <f>IF('Data R3'!C193="","",'Data R3'!E193)</f>
        <v/>
      </c>
      <c r="F2187">
        <f>IF('Data R3'!C193="","",'Data R3'!F193)</f>
        <v/>
      </c>
      <c r="G2187">
        <f>IF('Data R3'!C193="","",'Data R3'!AD193)</f>
        <v/>
      </c>
      <c r="H2187">
        <f>IF('Data R3'!C193="","",'Data R3'!AC193)</f>
        <v/>
      </c>
      <c r="I2187">
        <f>IF('Data R3'!C193="","",COUNTIF('Data R3'!J193,"&gt;0")+COUNTIF('Data R3'!L193,"&gt;0")+COUNTIF('Data R3'!N193,"&gt;0")+COUNTIF('Data R3'!P193,"&gt;0")+COUNTIF('Data R3'!R193,"&gt;0")+COUNTIF('Data R3'!T193,"&gt;0")+COUNTIF('Data R3'!V193,"&gt;0")+COUNTIF('Data R3'!X193,"&gt;0"))</f>
        <v/>
      </c>
      <c r="J2187">
        <f>IF('Data R3'!C193="","",IF((COUNTIF('Data R3'!K193,"&gt;0")+COUNTIF('Data R3'!M193,"&gt;0")+COUNTIF('Data R3'!O193,"&gt;0")+COUNTIF('Data R3'!Q193,"&gt;0")+COUNTIF('Data R3'!S193,"&gt;0")+COUNTIF('Data R3'!U193,"&gt;0")+COUNTIF('Data R3'!W193,"&gt;0")+COUNTIF('Data R3'!Y193,"&gt;0"))&gt;0,1,0))</f>
        <v/>
      </c>
      <c r="M2187" t="inlineStr">
        <is>
          <t>Data R</t>
        </is>
      </c>
    </row>
    <row r="2188">
      <c r="A2188" t="inlineStr">
        <is>
          <t>Regional 3</t>
        </is>
      </c>
      <c r="B2188">
        <f>IF('Data R3'!C194="","",'Data R3'!B194)</f>
        <v/>
      </c>
      <c r="C2188">
        <f>IF('Data R3'!C194="","",'Data R3'!C194)</f>
        <v/>
      </c>
      <c r="D2188">
        <f>IF('Data R3'!C194="","",'Data R3'!D194)</f>
        <v/>
      </c>
      <c r="E2188">
        <f>IF('Data R3'!C194="","",'Data R3'!E194)</f>
        <v/>
      </c>
      <c r="F2188">
        <f>IF('Data R3'!C194="","",'Data R3'!F194)</f>
        <v/>
      </c>
      <c r="G2188">
        <f>IF('Data R3'!C194="","",'Data R3'!AD194)</f>
        <v/>
      </c>
      <c r="H2188">
        <f>IF('Data R3'!C194="","",'Data R3'!AC194)</f>
        <v/>
      </c>
      <c r="I2188">
        <f>IF('Data R3'!C194="","",COUNTIF('Data R3'!J194,"&gt;0")+COUNTIF('Data R3'!L194,"&gt;0")+COUNTIF('Data R3'!N194,"&gt;0")+COUNTIF('Data R3'!P194,"&gt;0")+COUNTIF('Data R3'!R194,"&gt;0")+COUNTIF('Data R3'!T194,"&gt;0")+COUNTIF('Data R3'!V194,"&gt;0")+COUNTIF('Data R3'!X194,"&gt;0"))</f>
        <v/>
      </c>
      <c r="J2188">
        <f>IF('Data R3'!C194="","",IF((COUNTIF('Data R3'!K194,"&gt;0")+COUNTIF('Data R3'!M194,"&gt;0")+COUNTIF('Data R3'!O194,"&gt;0")+COUNTIF('Data R3'!Q194,"&gt;0")+COUNTIF('Data R3'!S194,"&gt;0")+COUNTIF('Data R3'!U194,"&gt;0")+COUNTIF('Data R3'!W194,"&gt;0")+COUNTIF('Data R3'!Y194,"&gt;0"))&gt;0,1,0))</f>
        <v/>
      </c>
      <c r="M2188" t="inlineStr">
        <is>
          <t>Data R</t>
        </is>
      </c>
    </row>
    <row r="2189">
      <c r="A2189" t="inlineStr">
        <is>
          <t>Regional 3</t>
        </is>
      </c>
      <c r="B2189">
        <f>IF('Data R3'!C195="","",'Data R3'!B195)</f>
        <v/>
      </c>
      <c r="C2189">
        <f>IF('Data R3'!C195="","",'Data R3'!C195)</f>
        <v/>
      </c>
      <c r="D2189">
        <f>IF('Data R3'!C195="","",'Data R3'!D195)</f>
        <v/>
      </c>
      <c r="E2189">
        <f>IF('Data R3'!C195="","",'Data R3'!E195)</f>
        <v/>
      </c>
      <c r="F2189">
        <f>IF('Data R3'!C195="","",'Data R3'!F195)</f>
        <v/>
      </c>
      <c r="G2189">
        <f>IF('Data R3'!C195="","",'Data R3'!AD195)</f>
        <v/>
      </c>
      <c r="H2189">
        <f>IF('Data R3'!C195="","",'Data R3'!AC195)</f>
        <v/>
      </c>
      <c r="I2189">
        <f>IF('Data R3'!C195="","",COUNTIF('Data R3'!J195,"&gt;0")+COUNTIF('Data R3'!L195,"&gt;0")+COUNTIF('Data R3'!N195,"&gt;0")+COUNTIF('Data R3'!P195,"&gt;0")+COUNTIF('Data R3'!R195,"&gt;0")+COUNTIF('Data R3'!T195,"&gt;0")+COUNTIF('Data R3'!V195,"&gt;0")+COUNTIF('Data R3'!X195,"&gt;0"))</f>
        <v/>
      </c>
      <c r="J2189">
        <f>IF('Data R3'!C195="","",IF((COUNTIF('Data R3'!K195,"&gt;0")+COUNTIF('Data R3'!M195,"&gt;0")+COUNTIF('Data R3'!O195,"&gt;0")+COUNTIF('Data R3'!Q195,"&gt;0")+COUNTIF('Data R3'!S195,"&gt;0")+COUNTIF('Data R3'!U195,"&gt;0")+COUNTIF('Data R3'!W195,"&gt;0")+COUNTIF('Data R3'!Y195,"&gt;0"))&gt;0,1,0))</f>
        <v/>
      </c>
      <c r="M2189" t="inlineStr">
        <is>
          <t>Data R</t>
        </is>
      </c>
    </row>
    <row r="2190">
      <c r="A2190" t="inlineStr">
        <is>
          <t>Regional 3</t>
        </is>
      </c>
      <c r="B2190">
        <f>IF('Data R3'!C196="","",'Data R3'!B196)</f>
        <v/>
      </c>
      <c r="C2190">
        <f>IF('Data R3'!C196="","",'Data R3'!C196)</f>
        <v/>
      </c>
      <c r="D2190">
        <f>IF('Data R3'!C196="","",'Data R3'!D196)</f>
        <v/>
      </c>
      <c r="E2190">
        <f>IF('Data R3'!C196="","",'Data R3'!E196)</f>
        <v/>
      </c>
      <c r="F2190">
        <f>IF('Data R3'!C196="","",'Data R3'!F196)</f>
        <v/>
      </c>
      <c r="G2190">
        <f>IF('Data R3'!C196="","",'Data R3'!AD196)</f>
        <v/>
      </c>
      <c r="H2190">
        <f>IF('Data R3'!C196="","",'Data R3'!AC196)</f>
        <v/>
      </c>
      <c r="I2190">
        <f>IF('Data R3'!C196="","",COUNTIF('Data R3'!J196,"&gt;0")+COUNTIF('Data R3'!L196,"&gt;0")+COUNTIF('Data R3'!N196,"&gt;0")+COUNTIF('Data R3'!P196,"&gt;0")+COUNTIF('Data R3'!R196,"&gt;0")+COUNTIF('Data R3'!T196,"&gt;0")+COUNTIF('Data R3'!V196,"&gt;0")+COUNTIF('Data R3'!X196,"&gt;0"))</f>
        <v/>
      </c>
      <c r="J2190">
        <f>IF('Data R3'!C196="","",IF((COUNTIF('Data R3'!K196,"&gt;0")+COUNTIF('Data R3'!M196,"&gt;0")+COUNTIF('Data R3'!O196,"&gt;0")+COUNTIF('Data R3'!Q196,"&gt;0")+COUNTIF('Data R3'!S196,"&gt;0")+COUNTIF('Data R3'!U196,"&gt;0")+COUNTIF('Data R3'!W196,"&gt;0")+COUNTIF('Data R3'!Y196,"&gt;0"))&gt;0,1,0))</f>
        <v/>
      </c>
      <c r="M2190" t="inlineStr">
        <is>
          <t>Data R</t>
        </is>
      </c>
    </row>
    <row r="2191">
      <c r="A2191" t="inlineStr">
        <is>
          <t>Regional 3</t>
        </is>
      </c>
      <c r="B2191">
        <f>IF('Data R3'!C197="","",'Data R3'!B197)</f>
        <v/>
      </c>
      <c r="C2191">
        <f>IF('Data R3'!C197="","",'Data R3'!C197)</f>
        <v/>
      </c>
      <c r="D2191">
        <f>IF('Data R3'!C197="","",'Data R3'!D197)</f>
        <v/>
      </c>
      <c r="E2191">
        <f>IF('Data R3'!C197="","",'Data R3'!E197)</f>
        <v/>
      </c>
      <c r="F2191">
        <f>IF('Data R3'!C197="","",'Data R3'!F197)</f>
        <v/>
      </c>
      <c r="G2191">
        <f>IF('Data R3'!C197="","",'Data R3'!AD197)</f>
        <v/>
      </c>
      <c r="H2191">
        <f>IF('Data R3'!C197="","",'Data R3'!AC197)</f>
        <v/>
      </c>
      <c r="I2191">
        <f>IF('Data R3'!C197="","",COUNTIF('Data R3'!J197,"&gt;0")+COUNTIF('Data R3'!L197,"&gt;0")+COUNTIF('Data R3'!N197,"&gt;0")+COUNTIF('Data R3'!P197,"&gt;0")+COUNTIF('Data R3'!R197,"&gt;0")+COUNTIF('Data R3'!T197,"&gt;0")+COUNTIF('Data R3'!V197,"&gt;0")+COUNTIF('Data R3'!X197,"&gt;0"))</f>
        <v/>
      </c>
      <c r="J2191">
        <f>IF('Data R3'!C197="","",IF((COUNTIF('Data R3'!K197,"&gt;0")+COUNTIF('Data R3'!M197,"&gt;0")+COUNTIF('Data R3'!O197,"&gt;0")+COUNTIF('Data R3'!Q197,"&gt;0")+COUNTIF('Data R3'!S197,"&gt;0")+COUNTIF('Data R3'!U197,"&gt;0")+COUNTIF('Data R3'!W197,"&gt;0")+COUNTIF('Data R3'!Y197,"&gt;0"))&gt;0,1,0))</f>
        <v/>
      </c>
      <c r="M2191" t="inlineStr">
        <is>
          <t>Data R</t>
        </is>
      </c>
    </row>
    <row r="2192">
      <c r="A2192" t="inlineStr">
        <is>
          <t>Regional 3</t>
        </is>
      </c>
      <c r="B2192">
        <f>IF('Data R3'!C198="","",'Data R3'!B198)</f>
        <v/>
      </c>
      <c r="C2192">
        <f>IF('Data R3'!C198="","",'Data R3'!C198)</f>
        <v/>
      </c>
      <c r="D2192">
        <f>IF('Data R3'!C198="","",'Data R3'!D198)</f>
        <v/>
      </c>
      <c r="E2192">
        <f>IF('Data R3'!C198="","",'Data R3'!E198)</f>
        <v/>
      </c>
      <c r="F2192">
        <f>IF('Data R3'!C198="","",'Data R3'!F198)</f>
        <v/>
      </c>
      <c r="G2192">
        <f>IF('Data R3'!C198="","",'Data R3'!AD198)</f>
        <v/>
      </c>
      <c r="H2192">
        <f>IF('Data R3'!C198="","",'Data R3'!AC198)</f>
        <v/>
      </c>
      <c r="I2192">
        <f>IF('Data R3'!C198="","",COUNTIF('Data R3'!J198,"&gt;0")+COUNTIF('Data R3'!L198,"&gt;0")+COUNTIF('Data R3'!N198,"&gt;0")+COUNTIF('Data R3'!P198,"&gt;0")+COUNTIF('Data R3'!R198,"&gt;0")+COUNTIF('Data R3'!T198,"&gt;0")+COUNTIF('Data R3'!V198,"&gt;0")+COUNTIF('Data R3'!X198,"&gt;0"))</f>
        <v/>
      </c>
      <c r="J2192">
        <f>IF('Data R3'!C198="","",IF((COUNTIF('Data R3'!K198,"&gt;0")+COUNTIF('Data R3'!M198,"&gt;0")+COUNTIF('Data R3'!O198,"&gt;0")+COUNTIF('Data R3'!Q198,"&gt;0")+COUNTIF('Data R3'!S198,"&gt;0")+COUNTIF('Data R3'!U198,"&gt;0")+COUNTIF('Data R3'!W198,"&gt;0")+COUNTIF('Data R3'!Y198,"&gt;0"))&gt;0,1,0))</f>
        <v/>
      </c>
      <c r="M2192" t="inlineStr">
        <is>
          <t>Data R</t>
        </is>
      </c>
    </row>
    <row r="2193">
      <c r="A2193" t="inlineStr">
        <is>
          <t>Regional 3</t>
        </is>
      </c>
      <c r="B2193">
        <f>IF('Data R3'!C199="","",'Data R3'!B199)</f>
        <v/>
      </c>
      <c r="C2193">
        <f>IF('Data R3'!C199="","",'Data R3'!C199)</f>
        <v/>
      </c>
      <c r="D2193">
        <f>IF('Data R3'!C199="","",'Data R3'!D199)</f>
        <v/>
      </c>
      <c r="E2193">
        <f>IF('Data R3'!C199="","",'Data R3'!E199)</f>
        <v/>
      </c>
      <c r="F2193">
        <f>IF('Data R3'!C199="","",'Data R3'!F199)</f>
        <v/>
      </c>
      <c r="G2193">
        <f>IF('Data R3'!C199="","",'Data R3'!AD199)</f>
        <v/>
      </c>
      <c r="H2193">
        <f>IF('Data R3'!C199="","",'Data R3'!AC199)</f>
        <v/>
      </c>
      <c r="I2193">
        <f>IF('Data R3'!C199="","",COUNTIF('Data R3'!J199,"&gt;0")+COUNTIF('Data R3'!L199,"&gt;0")+COUNTIF('Data R3'!N199,"&gt;0")+COUNTIF('Data R3'!P199,"&gt;0")+COUNTIF('Data R3'!R199,"&gt;0")+COUNTIF('Data R3'!T199,"&gt;0")+COUNTIF('Data R3'!V199,"&gt;0")+COUNTIF('Data R3'!X199,"&gt;0"))</f>
        <v/>
      </c>
      <c r="J2193">
        <f>IF('Data R3'!C199="","",IF((COUNTIF('Data R3'!K199,"&gt;0")+COUNTIF('Data R3'!M199,"&gt;0")+COUNTIF('Data R3'!O199,"&gt;0")+COUNTIF('Data R3'!Q199,"&gt;0")+COUNTIF('Data R3'!S199,"&gt;0")+COUNTIF('Data R3'!U199,"&gt;0")+COUNTIF('Data R3'!W199,"&gt;0")+COUNTIF('Data R3'!Y199,"&gt;0"))&gt;0,1,0))</f>
        <v/>
      </c>
      <c r="M2193" t="inlineStr">
        <is>
          <t>Data R</t>
        </is>
      </c>
    </row>
    <row r="2194">
      <c r="A2194" t="inlineStr">
        <is>
          <t>Regional 3</t>
        </is>
      </c>
      <c r="B2194">
        <f>IF('Data R3'!C200="","",'Data R3'!B200)</f>
        <v/>
      </c>
      <c r="C2194">
        <f>IF('Data R3'!C200="","",'Data R3'!C200)</f>
        <v/>
      </c>
      <c r="D2194">
        <f>IF('Data R3'!C200="","",'Data R3'!D200)</f>
        <v/>
      </c>
      <c r="E2194">
        <f>IF('Data R3'!C200="","",'Data R3'!E200)</f>
        <v/>
      </c>
      <c r="F2194">
        <f>IF('Data R3'!C200="","",'Data R3'!F200)</f>
        <v/>
      </c>
      <c r="G2194">
        <f>IF('Data R3'!C200="","",'Data R3'!AD200)</f>
        <v/>
      </c>
      <c r="H2194">
        <f>IF('Data R3'!C200="","",'Data R3'!AC200)</f>
        <v/>
      </c>
      <c r="I2194">
        <f>IF('Data R3'!C200="","",COUNTIF('Data R3'!J200,"&gt;0")+COUNTIF('Data R3'!L200,"&gt;0")+COUNTIF('Data R3'!N200,"&gt;0")+COUNTIF('Data R3'!P200,"&gt;0")+COUNTIF('Data R3'!R200,"&gt;0")+COUNTIF('Data R3'!T200,"&gt;0")+COUNTIF('Data R3'!V200,"&gt;0")+COUNTIF('Data R3'!X200,"&gt;0"))</f>
        <v/>
      </c>
      <c r="J2194">
        <f>IF('Data R3'!C200="","",IF((COUNTIF('Data R3'!K200,"&gt;0")+COUNTIF('Data R3'!M200,"&gt;0")+COUNTIF('Data R3'!O200,"&gt;0")+COUNTIF('Data R3'!Q200,"&gt;0")+COUNTIF('Data R3'!S200,"&gt;0")+COUNTIF('Data R3'!U200,"&gt;0")+COUNTIF('Data R3'!W200,"&gt;0")+COUNTIF('Data R3'!Y200,"&gt;0"))&gt;0,1,0))</f>
        <v/>
      </c>
      <c r="M2194" t="inlineStr">
        <is>
          <t>Data R</t>
        </is>
      </c>
    </row>
    <row r="2195">
      <c r="A2195" t="inlineStr">
        <is>
          <t>Regional 3</t>
        </is>
      </c>
      <c r="B2195">
        <f>IF('Data R3'!C201="","",'Data R3'!B201)</f>
        <v/>
      </c>
      <c r="C2195">
        <f>IF('Data R3'!C201="","",'Data R3'!C201)</f>
        <v/>
      </c>
      <c r="D2195">
        <f>IF('Data R3'!C201="","",'Data R3'!D201)</f>
        <v/>
      </c>
      <c r="E2195">
        <f>IF('Data R3'!C201="","",'Data R3'!E201)</f>
        <v/>
      </c>
      <c r="F2195">
        <f>IF('Data R3'!C201="","",'Data R3'!F201)</f>
        <v/>
      </c>
      <c r="G2195">
        <f>IF('Data R3'!C201="","",'Data R3'!AD201)</f>
        <v/>
      </c>
      <c r="H2195">
        <f>IF('Data R3'!C201="","",'Data R3'!AC201)</f>
        <v/>
      </c>
      <c r="I2195">
        <f>IF('Data R3'!C201="","",COUNTIF('Data R3'!J201,"&gt;0")+COUNTIF('Data R3'!L201,"&gt;0")+COUNTIF('Data R3'!N201,"&gt;0")+COUNTIF('Data R3'!P201,"&gt;0")+COUNTIF('Data R3'!R201,"&gt;0")+COUNTIF('Data R3'!T201,"&gt;0")+COUNTIF('Data R3'!V201,"&gt;0")+COUNTIF('Data R3'!X201,"&gt;0"))</f>
        <v/>
      </c>
      <c r="J2195">
        <f>IF('Data R3'!C201="","",IF((COUNTIF('Data R3'!K201,"&gt;0")+COUNTIF('Data R3'!M201,"&gt;0")+COUNTIF('Data R3'!O201,"&gt;0")+COUNTIF('Data R3'!Q201,"&gt;0")+COUNTIF('Data R3'!S201,"&gt;0")+COUNTIF('Data R3'!U201,"&gt;0")+COUNTIF('Data R3'!W201,"&gt;0")+COUNTIF('Data R3'!Y201,"&gt;0"))&gt;0,1,0))</f>
        <v/>
      </c>
      <c r="M2195" t="inlineStr">
        <is>
          <t>Data R</t>
        </is>
      </c>
    </row>
    <row r="2196">
      <c r="A2196" t="inlineStr">
        <is>
          <t>Regional 3</t>
        </is>
      </c>
      <c r="B2196">
        <f>IF('Data R3'!C202="","",'Data R3'!B202)</f>
        <v/>
      </c>
      <c r="C2196">
        <f>IF('Data R3'!C202="","",'Data R3'!C202)</f>
        <v/>
      </c>
      <c r="D2196">
        <f>IF('Data R3'!C202="","",'Data R3'!D202)</f>
        <v/>
      </c>
      <c r="E2196">
        <f>IF('Data R3'!C202="","",'Data R3'!E202)</f>
        <v/>
      </c>
      <c r="F2196">
        <f>IF('Data R3'!C202="","",'Data R3'!F202)</f>
        <v/>
      </c>
      <c r="G2196">
        <f>IF('Data R3'!C202="","",'Data R3'!AD202)</f>
        <v/>
      </c>
      <c r="H2196">
        <f>IF('Data R3'!C202="","",'Data R3'!AC202)</f>
        <v/>
      </c>
      <c r="I2196">
        <f>IF('Data R3'!C202="","",COUNTIF('Data R3'!J202,"&gt;0")+COUNTIF('Data R3'!L202,"&gt;0")+COUNTIF('Data R3'!N202,"&gt;0")+COUNTIF('Data R3'!P202,"&gt;0")+COUNTIF('Data R3'!R202,"&gt;0")+COUNTIF('Data R3'!T202,"&gt;0")+COUNTIF('Data R3'!V202,"&gt;0")+COUNTIF('Data R3'!X202,"&gt;0"))</f>
        <v/>
      </c>
      <c r="J2196">
        <f>IF('Data R3'!C202="","",IF((COUNTIF('Data R3'!K202,"&gt;0")+COUNTIF('Data R3'!M202,"&gt;0")+COUNTIF('Data R3'!O202,"&gt;0")+COUNTIF('Data R3'!Q202,"&gt;0")+COUNTIF('Data R3'!S202,"&gt;0")+COUNTIF('Data R3'!U202,"&gt;0")+COUNTIF('Data R3'!W202,"&gt;0")+COUNTIF('Data R3'!Y202,"&gt;0"))&gt;0,1,0))</f>
        <v/>
      </c>
      <c r="M2196" t="inlineStr">
        <is>
          <t>Data R</t>
        </is>
      </c>
    </row>
    <row r="2197">
      <c r="A2197" t="inlineStr">
        <is>
          <t>Regional 3</t>
        </is>
      </c>
      <c r="B2197">
        <f>IF('Data R3'!C203="","",'Data R3'!B203)</f>
        <v/>
      </c>
      <c r="C2197">
        <f>IF('Data R3'!C203="","",'Data R3'!C203)</f>
        <v/>
      </c>
      <c r="D2197">
        <f>IF('Data R3'!C203="","",'Data R3'!D203)</f>
        <v/>
      </c>
      <c r="E2197">
        <f>IF('Data R3'!C203="","",'Data R3'!E203)</f>
        <v/>
      </c>
      <c r="F2197">
        <f>IF('Data R3'!C203="","",'Data R3'!F203)</f>
        <v/>
      </c>
      <c r="G2197">
        <f>IF('Data R3'!C203="","",'Data R3'!AD203)</f>
        <v/>
      </c>
      <c r="H2197">
        <f>IF('Data R3'!C203="","",'Data R3'!AC203)</f>
        <v/>
      </c>
      <c r="I2197">
        <f>IF('Data R3'!C203="","",COUNTIF('Data R3'!J203,"&gt;0")+COUNTIF('Data R3'!L203,"&gt;0")+COUNTIF('Data R3'!N203,"&gt;0")+COUNTIF('Data R3'!P203,"&gt;0")+COUNTIF('Data R3'!R203,"&gt;0")+COUNTIF('Data R3'!T203,"&gt;0")+COUNTIF('Data R3'!V203,"&gt;0")+COUNTIF('Data R3'!X203,"&gt;0"))</f>
        <v/>
      </c>
      <c r="J2197">
        <f>IF('Data R3'!C203="","",IF((COUNTIF('Data R3'!K203,"&gt;0")+COUNTIF('Data R3'!M203,"&gt;0")+COUNTIF('Data R3'!O203,"&gt;0")+COUNTIF('Data R3'!Q203,"&gt;0")+COUNTIF('Data R3'!S203,"&gt;0")+COUNTIF('Data R3'!U203,"&gt;0")+COUNTIF('Data R3'!W203,"&gt;0")+COUNTIF('Data R3'!Y203,"&gt;0"))&gt;0,1,0))</f>
        <v/>
      </c>
      <c r="M2197" t="inlineStr">
        <is>
          <t>Data R</t>
        </is>
      </c>
    </row>
    <row r="2198">
      <c r="A2198" t="inlineStr">
        <is>
          <t>Regional 3</t>
        </is>
      </c>
      <c r="B2198">
        <f>IF('Data R3'!C204="","",'Data R3'!B204)</f>
        <v/>
      </c>
      <c r="C2198">
        <f>IF('Data R3'!C204="","",'Data R3'!C204)</f>
        <v/>
      </c>
      <c r="D2198">
        <f>IF('Data R3'!C204="","",'Data R3'!D204)</f>
        <v/>
      </c>
      <c r="E2198">
        <f>IF('Data R3'!C204="","",'Data R3'!E204)</f>
        <v/>
      </c>
      <c r="F2198">
        <f>IF('Data R3'!C204="","",'Data R3'!F204)</f>
        <v/>
      </c>
      <c r="G2198">
        <f>IF('Data R3'!C204="","",'Data R3'!AD204)</f>
        <v/>
      </c>
      <c r="H2198">
        <f>IF('Data R3'!C204="","",'Data R3'!AC204)</f>
        <v/>
      </c>
      <c r="I2198">
        <f>IF('Data R3'!C204="","",COUNTIF('Data R3'!J204,"&gt;0")+COUNTIF('Data R3'!L204,"&gt;0")+COUNTIF('Data R3'!N204,"&gt;0")+COUNTIF('Data R3'!P204,"&gt;0")+COUNTIF('Data R3'!R204,"&gt;0")+COUNTIF('Data R3'!T204,"&gt;0")+COUNTIF('Data R3'!V204,"&gt;0")+COUNTIF('Data R3'!X204,"&gt;0"))</f>
        <v/>
      </c>
      <c r="J2198">
        <f>IF('Data R3'!C204="","",IF((COUNTIF('Data R3'!K204,"&gt;0")+COUNTIF('Data R3'!M204,"&gt;0")+COUNTIF('Data R3'!O204,"&gt;0")+COUNTIF('Data R3'!Q204,"&gt;0")+COUNTIF('Data R3'!S204,"&gt;0")+COUNTIF('Data R3'!U204,"&gt;0")+COUNTIF('Data R3'!W204,"&gt;0")+COUNTIF('Data R3'!Y204,"&gt;0"))&gt;0,1,0))</f>
        <v/>
      </c>
      <c r="M2198" t="inlineStr">
        <is>
          <t>Data R</t>
        </is>
      </c>
    </row>
    <row r="2199">
      <c r="A2199" t="inlineStr">
        <is>
          <t>Regional 3</t>
        </is>
      </c>
      <c r="B2199">
        <f>IF('Data R3'!C205="","",'Data R3'!B205)</f>
        <v/>
      </c>
      <c r="C2199">
        <f>IF('Data R3'!C205="","",'Data R3'!C205)</f>
        <v/>
      </c>
      <c r="D2199">
        <f>IF('Data R3'!C205="","",'Data R3'!D205)</f>
        <v/>
      </c>
      <c r="E2199">
        <f>IF('Data R3'!C205="","",'Data R3'!E205)</f>
        <v/>
      </c>
      <c r="F2199">
        <f>IF('Data R3'!C205="","",'Data R3'!F205)</f>
        <v/>
      </c>
      <c r="G2199">
        <f>IF('Data R3'!C205="","",'Data R3'!AD205)</f>
        <v/>
      </c>
      <c r="H2199">
        <f>IF('Data R3'!C205="","",'Data R3'!AC205)</f>
        <v/>
      </c>
      <c r="I2199">
        <f>IF('Data R3'!C205="","",COUNTIF('Data R3'!J205,"&gt;0")+COUNTIF('Data R3'!L205,"&gt;0")+COUNTIF('Data R3'!N205,"&gt;0")+COUNTIF('Data R3'!P205,"&gt;0")+COUNTIF('Data R3'!R205,"&gt;0")+COUNTIF('Data R3'!T205,"&gt;0")+COUNTIF('Data R3'!V205,"&gt;0")+COUNTIF('Data R3'!X205,"&gt;0"))</f>
        <v/>
      </c>
      <c r="J2199">
        <f>IF('Data R3'!C205="","",IF((COUNTIF('Data R3'!K205,"&gt;0")+COUNTIF('Data R3'!M205,"&gt;0")+COUNTIF('Data R3'!O205,"&gt;0")+COUNTIF('Data R3'!Q205,"&gt;0")+COUNTIF('Data R3'!S205,"&gt;0")+COUNTIF('Data R3'!U205,"&gt;0")+COUNTIF('Data R3'!W205,"&gt;0")+COUNTIF('Data R3'!Y205,"&gt;0"))&gt;0,1,0))</f>
        <v/>
      </c>
      <c r="M2199" t="inlineStr">
        <is>
          <t>Data R</t>
        </is>
      </c>
    </row>
    <row r="2200">
      <c r="A2200" t="inlineStr">
        <is>
          <t>Regional 3</t>
        </is>
      </c>
      <c r="B2200">
        <f>IF('Data R3'!C206="","",'Data R3'!B206)</f>
        <v/>
      </c>
      <c r="C2200">
        <f>IF('Data R3'!C206="","",'Data R3'!C206)</f>
        <v/>
      </c>
      <c r="D2200">
        <f>IF('Data R3'!C206="","",'Data R3'!D206)</f>
        <v/>
      </c>
      <c r="E2200">
        <f>IF('Data R3'!C206="","",'Data R3'!E206)</f>
        <v/>
      </c>
      <c r="F2200">
        <f>IF('Data R3'!C206="","",'Data R3'!F206)</f>
        <v/>
      </c>
      <c r="G2200">
        <f>IF('Data R3'!C206="","",'Data R3'!AD206)</f>
        <v/>
      </c>
      <c r="H2200">
        <f>IF('Data R3'!C206="","",'Data R3'!AC206)</f>
        <v/>
      </c>
      <c r="I2200">
        <f>IF('Data R3'!C206="","",COUNTIF('Data R3'!J206,"&gt;0")+COUNTIF('Data R3'!L206,"&gt;0")+COUNTIF('Data R3'!N206,"&gt;0")+COUNTIF('Data R3'!P206,"&gt;0")+COUNTIF('Data R3'!R206,"&gt;0")+COUNTIF('Data R3'!T206,"&gt;0")+COUNTIF('Data R3'!V206,"&gt;0")+COUNTIF('Data R3'!X206,"&gt;0"))</f>
        <v/>
      </c>
      <c r="J2200">
        <f>IF('Data R3'!C206="","",IF((COUNTIF('Data R3'!K206,"&gt;0")+COUNTIF('Data R3'!M206,"&gt;0")+COUNTIF('Data R3'!O206,"&gt;0")+COUNTIF('Data R3'!Q206,"&gt;0")+COUNTIF('Data R3'!S206,"&gt;0")+COUNTIF('Data R3'!U206,"&gt;0")+COUNTIF('Data R3'!W206,"&gt;0")+COUNTIF('Data R3'!Y206,"&gt;0"))&gt;0,1,0))</f>
        <v/>
      </c>
      <c r="M2200" t="inlineStr">
        <is>
          <t>Data R</t>
        </is>
      </c>
    </row>
    <row r="2201">
      <c r="A2201" t="inlineStr">
        <is>
          <t>Regional 3</t>
        </is>
      </c>
      <c r="B2201">
        <f>IF('Data R3'!C207="","",'Data R3'!B207)</f>
        <v/>
      </c>
      <c r="C2201">
        <f>IF('Data R3'!C207="","",'Data R3'!C207)</f>
        <v/>
      </c>
      <c r="D2201">
        <f>IF('Data R3'!C207="","",'Data R3'!D207)</f>
        <v/>
      </c>
      <c r="E2201">
        <f>IF('Data R3'!C207="","",'Data R3'!E207)</f>
        <v/>
      </c>
      <c r="F2201">
        <f>IF('Data R3'!C207="","",'Data R3'!F207)</f>
        <v/>
      </c>
      <c r="G2201">
        <f>IF('Data R3'!C207="","",'Data R3'!AD207)</f>
        <v/>
      </c>
      <c r="H2201">
        <f>IF('Data R3'!C207="","",'Data R3'!AC207)</f>
        <v/>
      </c>
      <c r="I2201">
        <f>IF('Data R3'!C207="","",COUNTIF('Data R3'!J207,"&gt;0")+COUNTIF('Data R3'!L207,"&gt;0")+COUNTIF('Data R3'!N207,"&gt;0")+COUNTIF('Data R3'!P207,"&gt;0")+COUNTIF('Data R3'!R207,"&gt;0")+COUNTIF('Data R3'!T207,"&gt;0")+COUNTIF('Data R3'!V207,"&gt;0")+COUNTIF('Data R3'!X207,"&gt;0"))</f>
        <v/>
      </c>
      <c r="J2201">
        <f>IF('Data R3'!C207="","",IF((COUNTIF('Data R3'!K207,"&gt;0")+COUNTIF('Data R3'!M207,"&gt;0")+COUNTIF('Data R3'!O207,"&gt;0")+COUNTIF('Data R3'!Q207,"&gt;0")+COUNTIF('Data R3'!S207,"&gt;0")+COUNTIF('Data R3'!U207,"&gt;0")+COUNTIF('Data R3'!W207,"&gt;0")+COUNTIF('Data R3'!Y207,"&gt;0"))&gt;0,1,0))</f>
        <v/>
      </c>
      <c r="M2201" t="inlineStr">
        <is>
          <t>Data R</t>
        </is>
      </c>
    </row>
    <row r="2202">
      <c r="A2202" t="inlineStr">
        <is>
          <t>Regional 3</t>
        </is>
      </c>
      <c r="B2202">
        <f>IF('Data R3'!C208="","",'Data R3'!B208)</f>
        <v/>
      </c>
      <c r="C2202">
        <f>IF('Data R3'!C208="","",'Data R3'!C208)</f>
        <v/>
      </c>
      <c r="D2202">
        <f>IF('Data R3'!C208="","",'Data R3'!D208)</f>
        <v/>
      </c>
      <c r="E2202">
        <f>IF('Data R3'!C208="","",'Data R3'!E208)</f>
        <v/>
      </c>
      <c r="F2202">
        <f>IF('Data R3'!C208="","",'Data R3'!F208)</f>
        <v/>
      </c>
      <c r="G2202">
        <f>IF('Data R3'!C208="","",'Data R3'!AD208)</f>
        <v/>
      </c>
      <c r="H2202">
        <f>IF('Data R3'!C208="","",'Data R3'!AC208)</f>
        <v/>
      </c>
      <c r="I2202">
        <f>IF('Data R3'!C208="","",COUNTIF('Data R3'!J208,"&gt;0")+COUNTIF('Data R3'!L208,"&gt;0")+COUNTIF('Data R3'!N208,"&gt;0")+COUNTIF('Data R3'!P208,"&gt;0")+COUNTIF('Data R3'!R208,"&gt;0")+COUNTIF('Data R3'!T208,"&gt;0")+COUNTIF('Data R3'!V208,"&gt;0")+COUNTIF('Data R3'!X208,"&gt;0"))</f>
        <v/>
      </c>
      <c r="J2202">
        <f>IF('Data R3'!C208="","",IF((COUNTIF('Data R3'!K208,"&gt;0")+COUNTIF('Data R3'!M208,"&gt;0")+COUNTIF('Data R3'!O208,"&gt;0")+COUNTIF('Data R3'!Q208,"&gt;0")+COUNTIF('Data R3'!S208,"&gt;0")+COUNTIF('Data R3'!U208,"&gt;0")+COUNTIF('Data R3'!W208,"&gt;0")+COUNTIF('Data R3'!Y208,"&gt;0"))&gt;0,1,0))</f>
        <v/>
      </c>
      <c r="M2202" t="inlineStr">
        <is>
          <t>Data R</t>
        </is>
      </c>
    </row>
    <row r="2203">
      <c r="A2203" t="inlineStr">
        <is>
          <t>Regional 3</t>
        </is>
      </c>
      <c r="B2203">
        <f>IF('Data R3'!C209="","",'Data R3'!B209)</f>
        <v/>
      </c>
      <c r="C2203">
        <f>IF('Data R3'!C209="","",'Data R3'!C209)</f>
        <v/>
      </c>
      <c r="D2203">
        <f>IF('Data R3'!C209="","",'Data R3'!D209)</f>
        <v/>
      </c>
      <c r="E2203">
        <f>IF('Data R3'!C209="","",'Data R3'!E209)</f>
        <v/>
      </c>
      <c r="F2203">
        <f>IF('Data R3'!C209="","",'Data R3'!F209)</f>
        <v/>
      </c>
      <c r="G2203">
        <f>IF('Data R3'!C209="","",'Data R3'!AD209)</f>
        <v/>
      </c>
      <c r="H2203">
        <f>IF('Data R3'!C209="","",'Data R3'!AC209)</f>
        <v/>
      </c>
      <c r="I2203">
        <f>IF('Data R3'!C209="","",COUNTIF('Data R3'!J209,"&gt;0")+COUNTIF('Data R3'!L209,"&gt;0")+COUNTIF('Data R3'!N209,"&gt;0")+COUNTIF('Data R3'!P209,"&gt;0")+COUNTIF('Data R3'!R209,"&gt;0")+COUNTIF('Data R3'!T209,"&gt;0")+COUNTIF('Data R3'!V209,"&gt;0")+COUNTIF('Data R3'!X209,"&gt;0"))</f>
        <v/>
      </c>
      <c r="J2203">
        <f>IF('Data R3'!C209="","",IF((COUNTIF('Data R3'!K209,"&gt;0")+COUNTIF('Data R3'!M209,"&gt;0")+COUNTIF('Data R3'!O209,"&gt;0")+COUNTIF('Data R3'!Q209,"&gt;0")+COUNTIF('Data R3'!S209,"&gt;0")+COUNTIF('Data R3'!U209,"&gt;0")+COUNTIF('Data R3'!W209,"&gt;0")+COUNTIF('Data R3'!Y209,"&gt;0"))&gt;0,1,0))</f>
        <v/>
      </c>
      <c r="M2203" t="inlineStr">
        <is>
          <t>Data R</t>
        </is>
      </c>
    </row>
    <row r="2204">
      <c r="A2204" t="inlineStr">
        <is>
          <t>Regional 3</t>
        </is>
      </c>
      <c r="B2204">
        <f>IF('Data R3'!C210="","",'Data R3'!B210)</f>
        <v/>
      </c>
      <c r="C2204">
        <f>IF('Data R3'!C210="","",'Data R3'!C210)</f>
        <v/>
      </c>
      <c r="D2204">
        <f>IF('Data R3'!C210="","",'Data R3'!D210)</f>
        <v/>
      </c>
      <c r="E2204">
        <f>IF('Data R3'!C210="","",'Data R3'!E210)</f>
        <v/>
      </c>
      <c r="F2204">
        <f>IF('Data R3'!C210="","",'Data R3'!F210)</f>
        <v/>
      </c>
      <c r="G2204">
        <f>IF('Data R3'!C210="","",'Data R3'!AD210)</f>
        <v/>
      </c>
      <c r="H2204">
        <f>IF('Data R3'!C210="","",'Data R3'!AC210)</f>
        <v/>
      </c>
      <c r="I2204">
        <f>IF('Data R3'!C210="","",COUNTIF('Data R3'!J210,"&gt;0")+COUNTIF('Data R3'!L210,"&gt;0")+COUNTIF('Data R3'!N210,"&gt;0")+COUNTIF('Data R3'!P210,"&gt;0")+COUNTIF('Data R3'!R210,"&gt;0")+COUNTIF('Data R3'!T210,"&gt;0")+COUNTIF('Data R3'!V210,"&gt;0")+COUNTIF('Data R3'!X210,"&gt;0"))</f>
        <v/>
      </c>
      <c r="J2204">
        <f>IF('Data R3'!C210="","",IF((COUNTIF('Data R3'!K210,"&gt;0")+COUNTIF('Data R3'!M210,"&gt;0")+COUNTIF('Data R3'!O210,"&gt;0")+COUNTIF('Data R3'!Q210,"&gt;0")+COUNTIF('Data R3'!S210,"&gt;0")+COUNTIF('Data R3'!U210,"&gt;0")+COUNTIF('Data R3'!W210,"&gt;0")+COUNTIF('Data R3'!Y210,"&gt;0"))&gt;0,1,0))</f>
        <v/>
      </c>
      <c r="M2204" t="inlineStr">
        <is>
          <t>Data R</t>
        </is>
      </c>
    </row>
    <row r="2205">
      <c r="A2205" t="inlineStr">
        <is>
          <t>Regional 3</t>
        </is>
      </c>
      <c r="B2205">
        <f>IF('Data R3'!C211="","",'Data R3'!B211)</f>
        <v/>
      </c>
      <c r="C2205">
        <f>IF('Data R3'!C211="","",'Data R3'!C211)</f>
        <v/>
      </c>
      <c r="D2205">
        <f>IF('Data R3'!C211="","",'Data R3'!D211)</f>
        <v/>
      </c>
      <c r="E2205">
        <f>IF('Data R3'!C211="","",'Data R3'!E211)</f>
        <v/>
      </c>
      <c r="F2205">
        <f>IF('Data R3'!C211="","",'Data R3'!F211)</f>
        <v/>
      </c>
      <c r="G2205">
        <f>IF('Data R3'!C211="","",'Data R3'!AD211)</f>
        <v/>
      </c>
      <c r="H2205">
        <f>IF('Data R3'!C211="","",'Data R3'!AC211)</f>
        <v/>
      </c>
      <c r="I2205">
        <f>IF('Data R3'!C211="","",COUNTIF('Data R3'!J211,"&gt;0")+COUNTIF('Data R3'!L211,"&gt;0")+COUNTIF('Data R3'!N211,"&gt;0")+COUNTIF('Data R3'!P211,"&gt;0")+COUNTIF('Data R3'!R211,"&gt;0")+COUNTIF('Data R3'!T211,"&gt;0")+COUNTIF('Data R3'!V211,"&gt;0")+COUNTIF('Data R3'!X211,"&gt;0"))</f>
        <v/>
      </c>
      <c r="J2205">
        <f>IF('Data R3'!C211="","",IF((COUNTIF('Data R3'!K211,"&gt;0")+COUNTIF('Data R3'!M211,"&gt;0")+COUNTIF('Data R3'!O211,"&gt;0")+COUNTIF('Data R3'!Q211,"&gt;0")+COUNTIF('Data R3'!S211,"&gt;0")+COUNTIF('Data R3'!U211,"&gt;0")+COUNTIF('Data R3'!W211,"&gt;0")+COUNTIF('Data R3'!Y211,"&gt;0"))&gt;0,1,0))</f>
        <v/>
      </c>
      <c r="M2205" t="inlineStr">
        <is>
          <t>Data R</t>
        </is>
      </c>
    </row>
    <row r="2206">
      <c r="A2206" t="inlineStr">
        <is>
          <t>Regional 3</t>
        </is>
      </c>
      <c r="B2206">
        <f>IF('Data R3'!C212="","",'Data R3'!B212)</f>
        <v/>
      </c>
      <c r="C2206">
        <f>IF('Data R3'!C212="","",'Data R3'!C212)</f>
        <v/>
      </c>
      <c r="D2206">
        <f>IF('Data R3'!C212="","",'Data R3'!D212)</f>
        <v/>
      </c>
      <c r="E2206">
        <f>IF('Data R3'!C212="","",'Data R3'!E212)</f>
        <v/>
      </c>
      <c r="F2206">
        <f>IF('Data R3'!C212="","",'Data R3'!F212)</f>
        <v/>
      </c>
      <c r="G2206">
        <f>IF('Data R3'!C212="","",'Data R3'!AD212)</f>
        <v/>
      </c>
      <c r="H2206">
        <f>IF('Data R3'!C212="","",'Data R3'!AC212)</f>
        <v/>
      </c>
      <c r="I2206">
        <f>IF('Data R3'!C212="","",COUNTIF('Data R3'!J212,"&gt;0")+COUNTIF('Data R3'!L212,"&gt;0")+COUNTIF('Data R3'!N212,"&gt;0")+COUNTIF('Data R3'!P212,"&gt;0")+COUNTIF('Data R3'!R212,"&gt;0")+COUNTIF('Data R3'!T212,"&gt;0")+COUNTIF('Data R3'!V212,"&gt;0")+COUNTIF('Data R3'!X212,"&gt;0"))</f>
        <v/>
      </c>
      <c r="J2206">
        <f>IF('Data R3'!C212="","",IF((COUNTIF('Data R3'!K212,"&gt;0")+COUNTIF('Data R3'!M212,"&gt;0")+COUNTIF('Data R3'!O212,"&gt;0")+COUNTIF('Data R3'!Q212,"&gt;0")+COUNTIF('Data R3'!S212,"&gt;0")+COUNTIF('Data R3'!U212,"&gt;0")+COUNTIF('Data R3'!W212,"&gt;0")+COUNTIF('Data R3'!Y212,"&gt;0"))&gt;0,1,0))</f>
        <v/>
      </c>
      <c r="M2206" t="inlineStr">
        <is>
          <t>Data R</t>
        </is>
      </c>
    </row>
    <row r="2207">
      <c r="A2207" t="inlineStr">
        <is>
          <t>Regional 3</t>
        </is>
      </c>
      <c r="B2207">
        <f>IF('Data R3'!C213="","",'Data R3'!B213)</f>
        <v/>
      </c>
      <c r="C2207">
        <f>IF('Data R3'!C213="","",'Data R3'!C213)</f>
        <v/>
      </c>
      <c r="D2207">
        <f>IF('Data R3'!C213="","",'Data R3'!D213)</f>
        <v/>
      </c>
      <c r="E2207">
        <f>IF('Data R3'!C213="","",'Data R3'!E213)</f>
        <v/>
      </c>
      <c r="F2207">
        <f>IF('Data R3'!C213="","",'Data R3'!F213)</f>
        <v/>
      </c>
      <c r="G2207">
        <f>IF('Data R3'!C213="","",'Data R3'!AD213)</f>
        <v/>
      </c>
      <c r="H2207">
        <f>IF('Data R3'!C213="","",'Data R3'!AC213)</f>
        <v/>
      </c>
      <c r="I2207">
        <f>IF('Data R3'!C213="","",COUNTIF('Data R3'!J213,"&gt;0")+COUNTIF('Data R3'!L213,"&gt;0")+COUNTIF('Data R3'!N213,"&gt;0")+COUNTIF('Data R3'!P213,"&gt;0")+COUNTIF('Data R3'!R213,"&gt;0")+COUNTIF('Data R3'!T213,"&gt;0")+COUNTIF('Data R3'!V213,"&gt;0")+COUNTIF('Data R3'!X213,"&gt;0"))</f>
        <v/>
      </c>
      <c r="J2207">
        <f>IF('Data R3'!C213="","",IF((COUNTIF('Data R3'!K213,"&gt;0")+COUNTIF('Data R3'!M213,"&gt;0")+COUNTIF('Data R3'!O213,"&gt;0")+COUNTIF('Data R3'!Q213,"&gt;0")+COUNTIF('Data R3'!S213,"&gt;0")+COUNTIF('Data R3'!U213,"&gt;0")+COUNTIF('Data R3'!W213,"&gt;0")+COUNTIF('Data R3'!Y213,"&gt;0"))&gt;0,1,0))</f>
        <v/>
      </c>
      <c r="M2207" t="inlineStr">
        <is>
          <t>Data R</t>
        </is>
      </c>
    </row>
    <row r="2208">
      <c r="A2208" t="inlineStr">
        <is>
          <t>Regional 3</t>
        </is>
      </c>
      <c r="B2208">
        <f>IF('Data R3'!C214="","",'Data R3'!B214)</f>
        <v/>
      </c>
      <c r="C2208">
        <f>IF('Data R3'!C214="","",'Data R3'!C214)</f>
        <v/>
      </c>
      <c r="D2208">
        <f>IF('Data R3'!C214="","",'Data R3'!D214)</f>
        <v/>
      </c>
      <c r="E2208">
        <f>IF('Data R3'!C214="","",'Data R3'!E214)</f>
        <v/>
      </c>
      <c r="F2208">
        <f>IF('Data R3'!C214="","",'Data R3'!F214)</f>
        <v/>
      </c>
      <c r="G2208">
        <f>IF('Data R3'!C214="","",'Data R3'!AD214)</f>
        <v/>
      </c>
      <c r="H2208">
        <f>IF('Data R3'!C214="","",'Data R3'!AC214)</f>
        <v/>
      </c>
      <c r="I2208">
        <f>IF('Data R3'!C214="","",COUNTIF('Data R3'!J214,"&gt;0")+COUNTIF('Data R3'!L214,"&gt;0")+COUNTIF('Data R3'!N214,"&gt;0")+COUNTIF('Data R3'!P214,"&gt;0")+COUNTIF('Data R3'!R214,"&gt;0")+COUNTIF('Data R3'!T214,"&gt;0")+COUNTIF('Data R3'!V214,"&gt;0")+COUNTIF('Data R3'!X214,"&gt;0"))</f>
        <v/>
      </c>
      <c r="J2208">
        <f>IF('Data R3'!C214="","",IF((COUNTIF('Data R3'!K214,"&gt;0")+COUNTIF('Data R3'!M214,"&gt;0")+COUNTIF('Data R3'!O214,"&gt;0")+COUNTIF('Data R3'!Q214,"&gt;0")+COUNTIF('Data R3'!S214,"&gt;0")+COUNTIF('Data R3'!U214,"&gt;0")+COUNTIF('Data R3'!W214,"&gt;0")+COUNTIF('Data R3'!Y214,"&gt;0"))&gt;0,1,0))</f>
        <v/>
      </c>
      <c r="M2208" t="inlineStr">
        <is>
          <t>Data R</t>
        </is>
      </c>
    </row>
    <row r="2209">
      <c r="A2209" t="inlineStr">
        <is>
          <t>Regional 3</t>
        </is>
      </c>
      <c r="B2209">
        <f>IF('Data R3'!C215="","",'Data R3'!B215)</f>
        <v/>
      </c>
      <c r="C2209">
        <f>IF('Data R3'!C215="","",'Data R3'!C215)</f>
        <v/>
      </c>
      <c r="D2209">
        <f>IF('Data R3'!C215="","",'Data R3'!D215)</f>
        <v/>
      </c>
      <c r="E2209">
        <f>IF('Data R3'!C215="","",'Data R3'!E215)</f>
        <v/>
      </c>
      <c r="F2209">
        <f>IF('Data R3'!C215="","",'Data R3'!F215)</f>
        <v/>
      </c>
      <c r="G2209">
        <f>IF('Data R3'!C215="","",'Data R3'!AD215)</f>
        <v/>
      </c>
      <c r="H2209">
        <f>IF('Data R3'!C215="","",'Data R3'!AC215)</f>
        <v/>
      </c>
      <c r="I2209">
        <f>IF('Data R3'!C215="","",COUNTIF('Data R3'!J215,"&gt;0")+COUNTIF('Data R3'!L215,"&gt;0")+COUNTIF('Data R3'!N215,"&gt;0")+COUNTIF('Data R3'!P215,"&gt;0")+COUNTIF('Data R3'!R215,"&gt;0")+COUNTIF('Data R3'!T215,"&gt;0")+COUNTIF('Data R3'!V215,"&gt;0")+COUNTIF('Data R3'!X215,"&gt;0"))</f>
        <v/>
      </c>
      <c r="J2209">
        <f>IF('Data R3'!C215="","",IF((COUNTIF('Data R3'!K215,"&gt;0")+COUNTIF('Data R3'!M215,"&gt;0")+COUNTIF('Data R3'!O215,"&gt;0")+COUNTIF('Data R3'!Q215,"&gt;0")+COUNTIF('Data R3'!S215,"&gt;0")+COUNTIF('Data R3'!U215,"&gt;0")+COUNTIF('Data R3'!W215,"&gt;0")+COUNTIF('Data R3'!Y215,"&gt;0"))&gt;0,1,0))</f>
        <v/>
      </c>
      <c r="M2209" t="inlineStr">
        <is>
          <t>Data R</t>
        </is>
      </c>
    </row>
    <row r="2210">
      <c r="A2210" t="inlineStr">
        <is>
          <t>Regional 3</t>
        </is>
      </c>
      <c r="B2210">
        <f>IF('Data R3'!C216="","",'Data R3'!B216)</f>
        <v/>
      </c>
      <c r="C2210">
        <f>IF('Data R3'!C216="","",'Data R3'!C216)</f>
        <v/>
      </c>
      <c r="D2210">
        <f>IF('Data R3'!C216="","",'Data R3'!D216)</f>
        <v/>
      </c>
      <c r="E2210">
        <f>IF('Data R3'!C216="","",'Data R3'!E216)</f>
        <v/>
      </c>
      <c r="F2210">
        <f>IF('Data R3'!C216="","",'Data R3'!F216)</f>
        <v/>
      </c>
      <c r="G2210">
        <f>IF('Data R3'!C216="","",'Data R3'!AD216)</f>
        <v/>
      </c>
      <c r="H2210">
        <f>IF('Data R3'!C216="","",'Data R3'!AC216)</f>
        <v/>
      </c>
      <c r="I2210">
        <f>IF('Data R3'!C216="","",COUNTIF('Data R3'!J216,"&gt;0")+COUNTIF('Data R3'!L216,"&gt;0")+COUNTIF('Data R3'!N216,"&gt;0")+COUNTIF('Data R3'!P216,"&gt;0")+COUNTIF('Data R3'!R216,"&gt;0")+COUNTIF('Data R3'!T216,"&gt;0")+COUNTIF('Data R3'!V216,"&gt;0")+COUNTIF('Data R3'!X216,"&gt;0"))</f>
        <v/>
      </c>
      <c r="J2210">
        <f>IF('Data R3'!C216="","",IF((COUNTIF('Data R3'!K216,"&gt;0")+COUNTIF('Data R3'!M216,"&gt;0")+COUNTIF('Data R3'!O216,"&gt;0")+COUNTIF('Data R3'!Q216,"&gt;0")+COUNTIF('Data R3'!S216,"&gt;0")+COUNTIF('Data R3'!U216,"&gt;0")+COUNTIF('Data R3'!W216,"&gt;0")+COUNTIF('Data R3'!Y216,"&gt;0"))&gt;0,1,0))</f>
        <v/>
      </c>
      <c r="M2210" t="inlineStr">
        <is>
          <t>Data R</t>
        </is>
      </c>
    </row>
    <row r="2211">
      <c r="A2211" t="inlineStr">
        <is>
          <t>Regional 3</t>
        </is>
      </c>
      <c r="B2211">
        <f>IF('Data R3'!C217="","",'Data R3'!B217)</f>
        <v/>
      </c>
      <c r="C2211">
        <f>IF('Data R3'!C217="","",'Data R3'!C217)</f>
        <v/>
      </c>
      <c r="D2211">
        <f>IF('Data R3'!C217="","",'Data R3'!D217)</f>
        <v/>
      </c>
      <c r="E2211">
        <f>IF('Data R3'!C217="","",'Data R3'!E217)</f>
        <v/>
      </c>
      <c r="F2211">
        <f>IF('Data R3'!C217="","",'Data R3'!F217)</f>
        <v/>
      </c>
      <c r="G2211">
        <f>IF('Data R3'!C217="","",'Data R3'!AD217)</f>
        <v/>
      </c>
      <c r="H2211">
        <f>IF('Data R3'!C217="","",'Data R3'!AC217)</f>
        <v/>
      </c>
      <c r="I2211">
        <f>IF('Data R3'!C217="","",COUNTIF('Data R3'!J217,"&gt;0")+COUNTIF('Data R3'!L217,"&gt;0")+COUNTIF('Data R3'!N217,"&gt;0")+COUNTIF('Data R3'!P217,"&gt;0")+COUNTIF('Data R3'!R217,"&gt;0")+COUNTIF('Data R3'!T217,"&gt;0")+COUNTIF('Data R3'!V217,"&gt;0")+COUNTIF('Data R3'!X217,"&gt;0"))</f>
        <v/>
      </c>
      <c r="J2211">
        <f>IF('Data R3'!C217="","",IF((COUNTIF('Data R3'!K217,"&gt;0")+COUNTIF('Data R3'!M217,"&gt;0")+COUNTIF('Data R3'!O217,"&gt;0")+COUNTIF('Data R3'!Q217,"&gt;0")+COUNTIF('Data R3'!S217,"&gt;0")+COUNTIF('Data R3'!U217,"&gt;0")+COUNTIF('Data R3'!W217,"&gt;0")+COUNTIF('Data R3'!Y217,"&gt;0"))&gt;0,1,0))</f>
        <v/>
      </c>
      <c r="M2211" t="inlineStr">
        <is>
          <t>Data R</t>
        </is>
      </c>
    </row>
    <row r="2212">
      <c r="A2212" t="inlineStr">
        <is>
          <t>Regional 3</t>
        </is>
      </c>
      <c r="B2212">
        <f>IF('Data R3'!C218="","",'Data R3'!B218)</f>
        <v/>
      </c>
      <c r="C2212">
        <f>IF('Data R3'!C218="","",'Data R3'!C218)</f>
        <v/>
      </c>
      <c r="D2212">
        <f>IF('Data R3'!C218="","",'Data R3'!D218)</f>
        <v/>
      </c>
      <c r="E2212">
        <f>IF('Data R3'!C218="","",'Data R3'!E218)</f>
        <v/>
      </c>
      <c r="F2212">
        <f>IF('Data R3'!C218="","",'Data R3'!F218)</f>
        <v/>
      </c>
      <c r="G2212">
        <f>IF('Data R3'!C218="","",'Data R3'!AD218)</f>
        <v/>
      </c>
      <c r="H2212">
        <f>IF('Data R3'!C218="","",'Data R3'!AC218)</f>
        <v/>
      </c>
      <c r="I2212">
        <f>IF('Data R3'!C218="","",COUNTIF('Data R3'!J218,"&gt;0")+COUNTIF('Data R3'!L218,"&gt;0")+COUNTIF('Data R3'!N218,"&gt;0")+COUNTIF('Data R3'!P218,"&gt;0")+COUNTIF('Data R3'!R218,"&gt;0")+COUNTIF('Data R3'!T218,"&gt;0")+COUNTIF('Data R3'!V218,"&gt;0")+COUNTIF('Data R3'!X218,"&gt;0"))</f>
        <v/>
      </c>
      <c r="J2212">
        <f>IF('Data R3'!C218="","",IF((COUNTIF('Data R3'!K218,"&gt;0")+COUNTIF('Data R3'!M218,"&gt;0")+COUNTIF('Data R3'!O218,"&gt;0")+COUNTIF('Data R3'!Q218,"&gt;0")+COUNTIF('Data R3'!S218,"&gt;0")+COUNTIF('Data R3'!U218,"&gt;0")+COUNTIF('Data R3'!W218,"&gt;0")+COUNTIF('Data R3'!Y218,"&gt;0"))&gt;0,1,0))</f>
        <v/>
      </c>
      <c r="M2212" t="inlineStr">
        <is>
          <t>Data R</t>
        </is>
      </c>
    </row>
    <row r="2213">
      <c r="A2213" t="inlineStr">
        <is>
          <t>Regional 3</t>
        </is>
      </c>
      <c r="B2213">
        <f>IF('Data R3'!C219="","",'Data R3'!B219)</f>
        <v/>
      </c>
      <c r="C2213">
        <f>IF('Data R3'!C219="","",'Data R3'!C219)</f>
        <v/>
      </c>
      <c r="D2213">
        <f>IF('Data R3'!C219="","",'Data R3'!D219)</f>
        <v/>
      </c>
      <c r="E2213">
        <f>IF('Data R3'!C219="","",'Data R3'!E219)</f>
        <v/>
      </c>
      <c r="F2213">
        <f>IF('Data R3'!C219="","",'Data R3'!F219)</f>
        <v/>
      </c>
      <c r="G2213">
        <f>IF('Data R3'!C219="","",'Data R3'!AD219)</f>
        <v/>
      </c>
      <c r="H2213">
        <f>IF('Data R3'!C219="","",'Data R3'!AC219)</f>
        <v/>
      </c>
      <c r="I2213">
        <f>IF('Data R3'!C219="","",COUNTIF('Data R3'!J219,"&gt;0")+COUNTIF('Data R3'!L219,"&gt;0")+COUNTIF('Data R3'!N219,"&gt;0")+COUNTIF('Data R3'!P219,"&gt;0")+COUNTIF('Data R3'!R219,"&gt;0")+COUNTIF('Data R3'!T219,"&gt;0")+COUNTIF('Data R3'!V219,"&gt;0")+COUNTIF('Data R3'!X219,"&gt;0"))</f>
        <v/>
      </c>
      <c r="J2213">
        <f>IF('Data R3'!C219="","",IF((COUNTIF('Data R3'!K219,"&gt;0")+COUNTIF('Data R3'!M219,"&gt;0")+COUNTIF('Data R3'!O219,"&gt;0")+COUNTIF('Data R3'!Q219,"&gt;0")+COUNTIF('Data R3'!S219,"&gt;0")+COUNTIF('Data R3'!U219,"&gt;0")+COUNTIF('Data R3'!W219,"&gt;0")+COUNTIF('Data R3'!Y219,"&gt;0"))&gt;0,1,0))</f>
        <v/>
      </c>
      <c r="M2213" t="inlineStr">
        <is>
          <t>Data R</t>
        </is>
      </c>
    </row>
    <row r="2214">
      <c r="A2214" t="inlineStr">
        <is>
          <t>Regional 3</t>
        </is>
      </c>
      <c r="B2214">
        <f>IF('Data R3'!C220="","",'Data R3'!B220)</f>
        <v/>
      </c>
      <c r="C2214">
        <f>IF('Data R3'!C220="","",'Data R3'!C220)</f>
        <v/>
      </c>
      <c r="D2214">
        <f>IF('Data R3'!C220="","",'Data R3'!D220)</f>
        <v/>
      </c>
      <c r="E2214">
        <f>IF('Data R3'!C220="","",'Data R3'!E220)</f>
        <v/>
      </c>
      <c r="F2214">
        <f>IF('Data R3'!C220="","",'Data R3'!F220)</f>
        <v/>
      </c>
      <c r="G2214">
        <f>IF('Data R3'!C220="","",'Data R3'!AD220)</f>
        <v/>
      </c>
      <c r="H2214">
        <f>IF('Data R3'!C220="","",'Data R3'!AC220)</f>
        <v/>
      </c>
      <c r="I2214">
        <f>IF('Data R3'!C220="","",COUNTIF('Data R3'!J220,"&gt;0")+COUNTIF('Data R3'!L220,"&gt;0")+COUNTIF('Data R3'!N220,"&gt;0")+COUNTIF('Data R3'!P220,"&gt;0")+COUNTIF('Data R3'!R220,"&gt;0")+COUNTIF('Data R3'!T220,"&gt;0")+COUNTIF('Data R3'!V220,"&gt;0")+COUNTIF('Data R3'!X220,"&gt;0"))</f>
        <v/>
      </c>
      <c r="J2214">
        <f>IF('Data R3'!C220="","",IF((COUNTIF('Data R3'!K220,"&gt;0")+COUNTIF('Data R3'!M220,"&gt;0")+COUNTIF('Data R3'!O220,"&gt;0")+COUNTIF('Data R3'!Q220,"&gt;0")+COUNTIF('Data R3'!S220,"&gt;0")+COUNTIF('Data R3'!U220,"&gt;0")+COUNTIF('Data R3'!W220,"&gt;0")+COUNTIF('Data R3'!Y220,"&gt;0"))&gt;0,1,0))</f>
        <v/>
      </c>
      <c r="M2214" t="inlineStr">
        <is>
          <t>Data R</t>
        </is>
      </c>
    </row>
    <row r="2215">
      <c r="A2215" t="inlineStr">
        <is>
          <t>Regional 3</t>
        </is>
      </c>
      <c r="B2215">
        <f>IF('Data R3'!C221="","",'Data R3'!B221)</f>
        <v/>
      </c>
      <c r="C2215">
        <f>IF('Data R3'!C221="","",'Data R3'!C221)</f>
        <v/>
      </c>
      <c r="D2215">
        <f>IF('Data R3'!C221="","",'Data R3'!D221)</f>
        <v/>
      </c>
      <c r="E2215">
        <f>IF('Data R3'!C221="","",'Data R3'!E221)</f>
        <v/>
      </c>
      <c r="F2215">
        <f>IF('Data R3'!C221="","",'Data R3'!F221)</f>
        <v/>
      </c>
      <c r="G2215">
        <f>IF('Data R3'!C221="","",'Data R3'!AD221)</f>
        <v/>
      </c>
      <c r="H2215">
        <f>IF('Data R3'!C221="","",'Data R3'!AC221)</f>
        <v/>
      </c>
      <c r="I2215">
        <f>IF('Data R3'!C221="","",COUNTIF('Data R3'!J221,"&gt;0")+COUNTIF('Data R3'!L221,"&gt;0")+COUNTIF('Data R3'!N221,"&gt;0")+COUNTIF('Data R3'!P221,"&gt;0")+COUNTIF('Data R3'!R221,"&gt;0")+COUNTIF('Data R3'!T221,"&gt;0")+COUNTIF('Data R3'!V221,"&gt;0")+COUNTIF('Data R3'!X221,"&gt;0"))</f>
        <v/>
      </c>
      <c r="J2215">
        <f>IF('Data R3'!C221="","",IF((COUNTIF('Data R3'!K221,"&gt;0")+COUNTIF('Data R3'!M221,"&gt;0")+COUNTIF('Data R3'!O221,"&gt;0")+COUNTIF('Data R3'!Q221,"&gt;0")+COUNTIF('Data R3'!S221,"&gt;0")+COUNTIF('Data R3'!U221,"&gt;0")+COUNTIF('Data R3'!W221,"&gt;0")+COUNTIF('Data R3'!Y221,"&gt;0"))&gt;0,1,0))</f>
        <v/>
      </c>
      <c r="M2215" t="inlineStr">
        <is>
          <t>Data R</t>
        </is>
      </c>
    </row>
    <row r="2216">
      <c r="A2216" t="inlineStr">
        <is>
          <t>Regional 3</t>
        </is>
      </c>
      <c r="B2216">
        <f>IF('Data R3'!C222="","",'Data R3'!B222)</f>
        <v/>
      </c>
      <c r="C2216">
        <f>IF('Data R3'!C222="","",'Data R3'!C222)</f>
        <v/>
      </c>
      <c r="D2216">
        <f>IF('Data R3'!C222="","",'Data R3'!D222)</f>
        <v/>
      </c>
      <c r="E2216">
        <f>IF('Data R3'!C222="","",'Data R3'!E222)</f>
        <v/>
      </c>
      <c r="F2216">
        <f>IF('Data R3'!C222="","",'Data R3'!F222)</f>
        <v/>
      </c>
      <c r="G2216">
        <f>IF('Data R3'!C222="","",'Data R3'!AD222)</f>
        <v/>
      </c>
      <c r="H2216">
        <f>IF('Data R3'!C222="","",'Data R3'!AC222)</f>
        <v/>
      </c>
      <c r="I2216">
        <f>IF('Data R3'!C222="","",COUNTIF('Data R3'!J222,"&gt;0")+COUNTIF('Data R3'!L222,"&gt;0")+COUNTIF('Data R3'!N222,"&gt;0")+COUNTIF('Data R3'!P222,"&gt;0")+COUNTIF('Data R3'!R222,"&gt;0")+COUNTIF('Data R3'!T222,"&gt;0")+COUNTIF('Data R3'!V222,"&gt;0")+COUNTIF('Data R3'!X222,"&gt;0"))</f>
        <v/>
      </c>
      <c r="J2216">
        <f>IF('Data R3'!C222="","",IF((COUNTIF('Data R3'!K222,"&gt;0")+COUNTIF('Data R3'!M222,"&gt;0")+COUNTIF('Data R3'!O222,"&gt;0")+COUNTIF('Data R3'!Q222,"&gt;0")+COUNTIF('Data R3'!S222,"&gt;0")+COUNTIF('Data R3'!U222,"&gt;0")+COUNTIF('Data R3'!W222,"&gt;0")+COUNTIF('Data R3'!Y222,"&gt;0"))&gt;0,1,0))</f>
        <v/>
      </c>
      <c r="M2216" t="inlineStr">
        <is>
          <t>Data R</t>
        </is>
      </c>
    </row>
    <row r="2217">
      <c r="A2217" t="inlineStr">
        <is>
          <t>Regional 3</t>
        </is>
      </c>
      <c r="B2217">
        <f>IF('Data R3'!C223="","",'Data R3'!B223)</f>
        <v/>
      </c>
      <c r="C2217">
        <f>IF('Data R3'!C223="","",'Data R3'!C223)</f>
        <v/>
      </c>
      <c r="D2217">
        <f>IF('Data R3'!C223="","",'Data R3'!D223)</f>
        <v/>
      </c>
      <c r="E2217">
        <f>IF('Data R3'!C223="","",'Data R3'!E223)</f>
        <v/>
      </c>
      <c r="F2217">
        <f>IF('Data R3'!C223="","",'Data R3'!F223)</f>
        <v/>
      </c>
      <c r="G2217">
        <f>IF('Data R3'!C223="","",'Data R3'!AD223)</f>
        <v/>
      </c>
      <c r="H2217">
        <f>IF('Data R3'!C223="","",'Data R3'!AC223)</f>
        <v/>
      </c>
      <c r="I2217">
        <f>IF('Data R3'!C223="","",COUNTIF('Data R3'!J223,"&gt;0")+COUNTIF('Data R3'!L223,"&gt;0")+COUNTIF('Data R3'!N223,"&gt;0")+COUNTIF('Data R3'!P223,"&gt;0")+COUNTIF('Data R3'!R223,"&gt;0")+COUNTIF('Data R3'!T223,"&gt;0")+COUNTIF('Data R3'!V223,"&gt;0")+COUNTIF('Data R3'!X223,"&gt;0"))</f>
        <v/>
      </c>
      <c r="J2217">
        <f>IF('Data R3'!C223="","",IF((COUNTIF('Data R3'!K223,"&gt;0")+COUNTIF('Data R3'!M223,"&gt;0")+COUNTIF('Data R3'!O223,"&gt;0")+COUNTIF('Data R3'!Q223,"&gt;0")+COUNTIF('Data R3'!S223,"&gt;0")+COUNTIF('Data R3'!U223,"&gt;0")+COUNTIF('Data R3'!W223,"&gt;0")+COUNTIF('Data R3'!Y223,"&gt;0"))&gt;0,1,0))</f>
        <v/>
      </c>
      <c r="M2217" t="inlineStr">
        <is>
          <t>Data R</t>
        </is>
      </c>
    </row>
    <row r="2218">
      <c r="A2218" t="inlineStr">
        <is>
          <t>Regional 3</t>
        </is>
      </c>
      <c r="B2218">
        <f>IF('Data R3'!C224="","",'Data R3'!B224)</f>
        <v/>
      </c>
      <c r="C2218">
        <f>IF('Data R3'!C224="","",'Data R3'!C224)</f>
        <v/>
      </c>
      <c r="D2218">
        <f>IF('Data R3'!C224="","",'Data R3'!D224)</f>
        <v/>
      </c>
      <c r="E2218">
        <f>IF('Data R3'!C224="","",'Data R3'!E224)</f>
        <v/>
      </c>
      <c r="F2218">
        <f>IF('Data R3'!C224="","",'Data R3'!F224)</f>
        <v/>
      </c>
      <c r="G2218">
        <f>IF('Data R3'!C224="","",'Data R3'!AD224)</f>
        <v/>
      </c>
      <c r="H2218">
        <f>IF('Data R3'!C224="","",'Data R3'!AC224)</f>
        <v/>
      </c>
      <c r="I2218">
        <f>IF('Data R3'!C224="","",COUNTIF('Data R3'!J224,"&gt;0")+COUNTIF('Data R3'!L224,"&gt;0")+COUNTIF('Data R3'!N224,"&gt;0")+COUNTIF('Data R3'!P224,"&gt;0")+COUNTIF('Data R3'!R224,"&gt;0")+COUNTIF('Data R3'!T224,"&gt;0")+COUNTIF('Data R3'!V224,"&gt;0")+COUNTIF('Data R3'!X224,"&gt;0"))</f>
        <v/>
      </c>
      <c r="J2218">
        <f>IF('Data R3'!C224="","",IF((COUNTIF('Data R3'!K224,"&gt;0")+COUNTIF('Data R3'!M224,"&gt;0")+COUNTIF('Data R3'!O224,"&gt;0")+COUNTIF('Data R3'!Q224,"&gt;0")+COUNTIF('Data R3'!S224,"&gt;0")+COUNTIF('Data R3'!U224,"&gt;0")+COUNTIF('Data R3'!W224,"&gt;0")+COUNTIF('Data R3'!Y224,"&gt;0"))&gt;0,1,0))</f>
        <v/>
      </c>
      <c r="M2218" t="inlineStr">
        <is>
          <t>Data R</t>
        </is>
      </c>
    </row>
    <row r="2219">
      <c r="A2219" t="inlineStr">
        <is>
          <t>Regional 3</t>
        </is>
      </c>
      <c r="B2219">
        <f>IF('Data R3'!C225="","",'Data R3'!B225)</f>
        <v/>
      </c>
      <c r="C2219">
        <f>IF('Data R3'!C225="","",'Data R3'!C225)</f>
        <v/>
      </c>
      <c r="D2219">
        <f>IF('Data R3'!C225="","",'Data R3'!D225)</f>
        <v/>
      </c>
      <c r="E2219">
        <f>IF('Data R3'!C225="","",'Data R3'!E225)</f>
        <v/>
      </c>
      <c r="F2219">
        <f>IF('Data R3'!C225="","",'Data R3'!F225)</f>
        <v/>
      </c>
      <c r="G2219">
        <f>IF('Data R3'!C225="","",'Data R3'!AD225)</f>
        <v/>
      </c>
      <c r="H2219">
        <f>IF('Data R3'!C225="","",'Data R3'!AC225)</f>
        <v/>
      </c>
      <c r="I2219">
        <f>IF('Data R3'!C225="","",COUNTIF('Data R3'!J225,"&gt;0")+COUNTIF('Data R3'!L225,"&gt;0")+COUNTIF('Data R3'!N225,"&gt;0")+COUNTIF('Data R3'!P225,"&gt;0")+COUNTIF('Data R3'!R225,"&gt;0")+COUNTIF('Data R3'!T225,"&gt;0")+COUNTIF('Data R3'!V225,"&gt;0")+COUNTIF('Data R3'!X225,"&gt;0"))</f>
        <v/>
      </c>
      <c r="J2219">
        <f>IF('Data R3'!C225="","",IF((COUNTIF('Data R3'!K225,"&gt;0")+COUNTIF('Data R3'!M225,"&gt;0")+COUNTIF('Data R3'!O225,"&gt;0")+COUNTIF('Data R3'!Q225,"&gt;0")+COUNTIF('Data R3'!S225,"&gt;0")+COUNTIF('Data R3'!U225,"&gt;0")+COUNTIF('Data R3'!W225,"&gt;0")+COUNTIF('Data R3'!Y225,"&gt;0"))&gt;0,1,0))</f>
        <v/>
      </c>
      <c r="M2219" t="inlineStr">
        <is>
          <t>Data R</t>
        </is>
      </c>
    </row>
    <row r="2220">
      <c r="A2220" t="inlineStr">
        <is>
          <t>Regional 3</t>
        </is>
      </c>
      <c r="B2220">
        <f>IF('Data R3'!C226="","",'Data R3'!B226)</f>
        <v/>
      </c>
      <c r="C2220">
        <f>IF('Data R3'!C226="","",'Data R3'!C226)</f>
        <v/>
      </c>
      <c r="D2220">
        <f>IF('Data R3'!C226="","",'Data R3'!D226)</f>
        <v/>
      </c>
      <c r="E2220">
        <f>IF('Data R3'!C226="","",'Data R3'!E226)</f>
        <v/>
      </c>
      <c r="F2220">
        <f>IF('Data R3'!C226="","",'Data R3'!F226)</f>
        <v/>
      </c>
      <c r="G2220">
        <f>IF('Data R3'!C226="","",'Data R3'!AD226)</f>
        <v/>
      </c>
      <c r="H2220">
        <f>IF('Data R3'!C226="","",'Data R3'!AC226)</f>
        <v/>
      </c>
      <c r="I2220">
        <f>IF('Data R3'!C226="","",COUNTIF('Data R3'!J226,"&gt;0")+COUNTIF('Data R3'!L226,"&gt;0")+COUNTIF('Data R3'!N226,"&gt;0")+COUNTIF('Data R3'!P226,"&gt;0")+COUNTIF('Data R3'!R226,"&gt;0")+COUNTIF('Data R3'!T226,"&gt;0")+COUNTIF('Data R3'!V226,"&gt;0")+COUNTIF('Data R3'!X226,"&gt;0"))</f>
        <v/>
      </c>
      <c r="J2220">
        <f>IF('Data R3'!C226="","",IF((COUNTIF('Data R3'!K226,"&gt;0")+COUNTIF('Data R3'!M226,"&gt;0")+COUNTIF('Data R3'!O226,"&gt;0")+COUNTIF('Data R3'!Q226,"&gt;0")+COUNTIF('Data R3'!S226,"&gt;0")+COUNTIF('Data R3'!U226,"&gt;0")+COUNTIF('Data R3'!W226,"&gt;0")+COUNTIF('Data R3'!Y226,"&gt;0"))&gt;0,1,0))</f>
        <v/>
      </c>
      <c r="M2220" t="inlineStr">
        <is>
          <t>Data R</t>
        </is>
      </c>
    </row>
    <row r="2221">
      <c r="A2221" t="inlineStr">
        <is>
          <t>Regional 3</t>
        </is>
      </c>
      <c r="B2221">
        <f>IF('Data R3'!C227="","",'Data R3'!B227)</f>
        <v/>
      </c>
      <c r="C2221">
        <f>IF('Data R3'!C227="","",'Data R3'!C227)</f>
        <v/>
      </c>
      <c r="D2221">
        <f>IF('Data R3'!C227="","",'Data R3'!D227)</f>
        <v/>
      </c>
      <c r="E2221">
        <f>IF('Data R3'!C227="","",'Data R3'!E227)</f>
        <v/>
      </c>
      <c r="F2221">
        <f>IF('Data R3'!C227="","",'Data R3'!F227)</f>
        <v/>
      </c>
      <c r="G2221">
        <f>IF('Data R3'!C227="","",'Data R3'!AD227)</f>
        <v/>
      </c>
      <c r="H2221">
        <f>IF('Data R3'!C227="","",'Data R3'!AC227)</f>
        <v/>
      </c>
      <c r="I2221">
        <f>IF('Data R3'!C227="","",COUNTIF('Data R3'!J227,"&gt;0")+COUNTIF('Data R3'!L227,"&gt;0")+COUNTIF('Data R3'!N227,"&gt;0")+COUNTIF('Data R3'!P227,"&gt;0")+COUNTIF('Data R3'!R227,"&gt;0")+COUNTIF('Data R3'!T227,"&gt;0")+COUNTIF('Data R3'!V227,"&gt;0")+COUNTIF('Data R3'!X227,"&gt;0"))</f>
        <v/>
      </c>
      <c r="J2221">
        <f>IF('Data R3'!C227="","",IF((COUNTIF('Data R3'!K227,"&gt;0")+COUNTIF('Data R3'!M227,"&gt;0")+COUNTIF('Data R3'!O227,"&gt;0")+COUNTIF('Data R3'!Q227,"&gt;0")+COUNTIF('Data R3'!S227,"&gt;0")+COUNTIF('Data R3'!U227,"&gt;0")+COUNTIF('Data R3'!W227,"&gt;0")+COUNTIF('Data R3'!Y227,"&gt;0"))&gt;0,1,0))</f>
        <v/>
      </c>
      <c r="M2221" t="inlineStr">
        <is>
          <t>Data R</t>
        </is>
      </c>
    </row>
    <row r="2222">
      <c r="A2222" t="inlineStr">
        <is>
          <t>Regional 3</t>
        </is>
      </c>
      <c r="B2222">
        <f>IF('Data R3'!C228="","",'Data R3'!B228)</f>
        <v/>
      </c>
      <c r="C2222">
        <f>IF('Data R3'!C228="","",'Data R3'!C228)</f>
        <v/>
      </c>
      <c r="D2222">
        <f>IF('Data R3'!C228="","",'Data R3'!D228)</f>
        <v/>
      </c>
      <c r="E2222">
        <f>IF('Data R3'!C228="","",'Data R3'!E228)</f>
        <v/>
      </c>
      <c r="F2222">
        <f>IF('Data R3'!C228="","",'Data R3'!F228)</f>
        <v/>
      </c>
      <c r="G2222">
        <f>IF('Data R3'!C228="","",'Data R3'!AD228)</f>
        <v/>
      </c>
      <c r="H2222">
        <f>IF('Data R3'!C228="","",'Data R3'!AC228)</f>
        <v/>
      </c>
      <c r="I2222">
        <f>IF('Data R3'!C228="","",COUNTIF('Data R3'!J228,"&gt;0")+COUNTIF('Data R3'!L228,"&gt;0")+COUNTIF('Data R3'!N228,"&gt;0")+COUNTIF('Data R3'!P228,"&gt;0")+COUNTIF('Data R3'!R228,"&gt;0")+COUNTIF('Data R3'!T228,"&gt;0")+COUNTIF('Data R3'!V228,"&gt;0")+COUNTIF('Data R3'!X228,"&gt;0"))</f>
        <v/>
      </c>
      <c r="J2222">
        <f>IF('Data R3'!C228="","",IF((COUNTIF('Data R3'!K228,"&gt;0")+COUNTIF('Data R3'!M228,"&gt;0")+COUNTIF('Data R3'!O228,"&gt;0")+COUNTIF('Data R3'!Q228,"&gt;0")+COUNTIF('Data R3'!S228,"&gt;0")+COUNTIF('Data R3'!U228,"&gt;0")+COUNTIF('Data R3'!W228,"&gt;0")+COUNTIF('Data R3'!Y228,"&gt;0"))&gt;0,1,0))</f>
        <v/>
      </c>
      <c r="M2222" t="inlineStr">
        <is>
          <t>Data R</t>
        </is>
      </c>
    </row>
    <row r="2223">
      <c r="A2223" t="inlineStr">
        <is>
          <t>Regional 3</t>
        </is>
      </c>
      <c r="B2223">
        <f>IF('Data R3'!C229="","",'Data R3'!B229)</f>
        <v/>
      </c>
      <c r="C2223">
        <f>IF('Data R3'!C229="","",'Data R3'!C229)</f>
        <v/>
      </c>
      <c r="D2223">
        <f>IF('Data R3'!C229="","",'Data R3'!D229)</f>
        <v/>
      </c>
      <c r="E2223">
        <f>IF('Data R3'!C229="","",'Data R3'!E229)</f>
        <v/>
      </c>
      <c r="F2223">
        <f>IF('Data R3'!C229="","",'Data R3'!F229)</f>
        <v/>
      </c>
      <c r="G2223">
        <f>IF('Data R3'!C229="","",'Data R3'!AD229)</f>
        <v/>
      </c>
      <c r="H2223">
        <f>IF('Data R3'!C229="","",'Data R3'!AC229)</f>
        <v/>
      </c>
      <c r="I2223">
        <f>IF('Data R3'!C229="","",COUNTIF('Data R3'!J229,"&gt;0")+COUNTIF('Data R3'!L229,"&gt;0")+COUNTIF('Data R3'!N229,"&gt;0")+COUNTIF('Data R3'!P229,"&gt;0")+COUNTIF('Data R3'!R229,"&gt;0")+COUNTIF('Data R3'!T229,"&gt;0")+COUNTIF('Data R3'!V229,"&gt;0")+COUNTIF('Data R3'!X229,"&gt;0"))</f>
        <v/>
      </c>
      <c r="J2223">
        <f>IF('Data R3'!C229="","",IF((COUNTIF('Data R3'!K229,"&gt;0")+COUNTIF('Data R3'!M229,"&gt;0")+COUNTIF('Data R3'!O229,"&gt;0")+COUNTIF('Data R3'!Q229,"&gt;0")+COUNTIF('Data R3'!S229,"&gt;0")+COUNTIF('Data R3'!U229,"&gt;0")+COUNTIF('Data R3'!W229,"&gt;0")+COUNTIF('Data R3'!Y229,"&gt;0"))&gt;0,1,0))</f>
        <v/>
      </c>
      <c r="M2223" t="inlineStr">
        <is>
          <t>Data R</t>
        </is>
      </c>
    </row>
    <row r="2224">
      <c r="A2224" t="inlineStr">
        <is>
          <t>Regional 3</t>
        </is>
      </c>
      <c r="B2224">
        <f>IF('Data R3'!C230="","",'Data R3'!B230)</f>
        <v/>
      </c>
      <c r="C2224">
        <f>IF('Data R3'!C230="","",'Data R3'!C230)</f>
        <v/>
      </c>
      <c r="D2224">
        <f>IF('Data R3'!C230="","",'Data R3'!D230)</f>
        <v/>
      </c>
      <c r="E2224">
        <f>IF('Data R3'!C230="","",'Data R3'!E230)</f>
        <v/>
      </c>
      <c r="F2224">
        <f>IF('Data R3'!C230="","",'Data R3'!F230)</f>
        <v/>
      </c>
      <c r="G2224">
        <f>IF('Data R3'!C230="","",'Data R3'!AD230)</f>
        <v/>
      </c>
      <c r="H2224">
        <f>IF('Data R3'!C230="","",'Data R3'!AC230)</f>
        <v/>
      </c>
      <c r="I2224">
        <f>IF('Data R3'!C230="","",COUNTIF('Data R3'!J230,"&gt;0")+COUNTIF('Data R3'!L230,"&gt;0")+COUNTIF('Data R3'!N230,"&gt;0")+COUNTIF('Data R3'!P230,"&gt;0")+COUNTIF('Data R3'!R230,"&gt;0")+COUNTIF('Data R3'!T230,"&gt;0")+COUNTIF('Data R3'!V230,"&gt;0")+COUNTIF('Data R3'!X230,"&gt;0"))</f>
        <v/>
      </c>
      <c r="J2224">
        <f>IF('Data R3'!C230="","",IF((COUNTIF('Data R3'!K230,"&gt;0")+COUNTIF('Data R3'!M230,"&gt;0")+COUNTIF('Data R3'!O230,"&gt;0")+COUNTIF('Data R3'!Q230,"&gt;0")+COUNTIF('Data R3'!S230,"&gt;0")+COUNTIF('Data R3'!U230,"&gt;0")+COUNTIF('Data R3'!W230,"&gt;0")+COUNTIF('Data R3'!Y230,"&gt;0"))&gt;0,1,0))</f>
        <v/>
      </c>
      <c r="M2224" t="inlineStr">
        <is>
          <t>Data R</t>
        </is>
      </c>
    </row>
    <row r="2225">
      <c r="A2225" t="inlineStr">
        <is>
          <t>Regional 3</t>
        </is>
      </c>
      <c r="B2225">
        <f>IF('Data R3'!C231="","",'Data R3'!B231)</f>
        <v/>
      </c>
      <c r="C2225">
        <f>IF('Data R3'!C231="","",'Data R3'!C231)</f>
        <v/>
      </c>
      <c r="D2225">
        <f>IF('Data R3'!C231="","",'Data R3'!D231)</f>
        <v/>
      </c>
      <c r="E2225">
        <f>IF('Data R3'!C231="","",'Data R3'!E231)</f>
        <v/>
      </c>
      <c r="F2225">
        <f>IF('Data R3'!C231="","",'Data R3'!F231)</f>
        <v/>
      </c>
      <c r="G2225">
        <f>IF('Data R3'!C231="","",'Data R3'!AD231)</f>
        <v/>
      </c>
      <c r="H2225">
        <f>IF('Data R3'!C231="","",'Data R3'!AC231)</f>
        <v/>
      </c>
      <c r="I2225">
        <f>IF('Data R3'!C231="","",COUNTIF('Data R3'!J231,"&gt;0")+COUNTIF('Data R3'!L231,"&gt;0")+COUNTIF('Data R3'!N231,"&gt;0")+COUNTIF('Data R3'!P231,"&gt;0")+COUNTIF('Data R3'!R231,"&gt;0")+COUNTIF('Data R3'!T231,"&gt;0")+COUNTIF('Data R3'!V231,"&gt;0")+COUNTIF('Data R3'!X231,"&gt;0"))</f>
        <v/>
      </c>
      <c r="J2225">
        <f>IF('Data R3'!C231="","",IF((COUNTIF('Data R3'!K231,"&gt;0")+COUNTIF('Data R3'!M231,"&gt;0")+COUNTIF('Data R3'!O231,"&gt;0")+COUNTIF('Data R3'!Q231,"&gt;0")+COUNTIF('Data R3'!S231,"&gt;0")+COUNTIF('Data R3'!U231,"&gt;0")+COUNTIF('Data R3'!W231,"&gt;0")+COUNTIF('Data R3'!Y231,"&gt;0"))&gt;0,1,0))</f>
        <v/>
      </c>
      <c r="M2225" t="inlineStr">
        <is>
          <t>Data R</t>
        </is>
      </c>
    </row>
    <row r="2226">
      <c r="A2226" t="inlineStr">
        <is>
          <t>Regional 3</t>
        </is>
      </c>
      <c r="B2226">
        <f>IF('Data R3'!C232="","",'Data R3'!B232)</f>
        <v/>
      </c>
      <c r="C2226">
        <f>IF('Data R3'!C232="","",'Data R3'!C232)</f>
        <v/>
      </c>
      <c r="D2226">
        <f>IF('Data R3'!C232="","",'Data R3'!D232)</f>
        <v/>
      </c>
      <c r="E2226">
        <f>IF('Data R3'!C232="","",'Data R3'!E232)</f>
        <v/>
      </c>
      <c r="F2226">
        <f>IF('Data R3'!C232="","",'Data R3'!F232)</f>
        <v/>
      </c>
      <c r="G2226">
        <f>IF('Data R3'!C232="","",'Data R3'!AD232)</f>
        <v/>
      </c>
      <c r="H2226">
        <f>IF('Data R3'!C232="","",'Data R3'!AC232)</f>
        <v/>
      </c>
      <c r="I2226">
        <f>IF('Data R3'!C232="","",COUNTIF('Data R3'!J232,"&gt;0")+COUNTIF('Data R3'!L232,"&gt;0")+COUNTIF('Data R3'!N232,"&gt;0")+COUNTIF('Data R3'!P232,"&gt;0")+COUNTIF('Data R3'!R232,"&gt;0")+COUNTIF('Data R3'!T232,"&gt;0")+COUNTIF('Data R3'!V232,"&gt;0")+COUNTIF('Data R3'!X232,"&gt;0"))</f>
        <v/>
      </c>
      <c r="J2226">
        <f>IF('Data R3'!C232="","",IF((COUNTIF('Data R3'!K232,"&gt;0")+COUNTIF('Data R3'!M232,"&gt;0")+COUNTIF('Data R3'!O232,"&gt;0")+COUNTIF('Data R3'!Q232,"&gt;0")+COUNTIF('Data R3'!S232,"&gt;0")+COUNTIF('Data R3'!U232,"&gt;0")+COUNTIF('Data R3'!W232,"&gt;0")+COUNTIF('Data R3'!Y232,"&gt;0"))&gt;0,1,0))</f>
        <v/>
      </c>
      <c r="M2226" t="inlineStr">
        <is>
          <t>Data R</t>
        </is>
      </c>
    </row>
    <row r="2227">
      <c r="A2227" t="inlineStr">
        <is>
          <t>Regional 3</t>
        </is>
      </c>
      <c r="B2227">
        <f>IF('Data R3'!C233="","",'Data R3'!B233)</f>
        <v/>
      </c>
      <c r="C2227">
        <f>IF('Data R3'!C233="","",'Data R3'!C233)</f>
        <v/>
      </c>
      <c r="D2227">
        <f>IF('Data R3'!C233="","",'Data R3'!D233)</f>
        <v/>
      </c>
      <c r="E2227">
        <f>IF('Data R3'!C233="","",'Data R3'!E233)</f>
        <v/>
      </c>
      <c r="F2227">
        <f>IF('Data R3'!C233="","",'Data R3'!F233)</f>
        <v/>
      </c>
      <c r="G2227">
        <f>IF('Data R3'!C233="","",'Data R3'!AD233)</f>
        <v/>
      </c>
      <c r="H2227">
        <f>IF('Data R3'!C233="","",'Data R3'!AC233)</f>
        <v/>
      </c>
      <c r="I2227">
        <f>IF('Data R3'!C233="","",COUNTIF('Data R3'!J233,"&gt;0")+COUNTIF('Data R3'!L233,"&gt;0")+COUNTIF('Data R3'!N233,"&gt;0")+COUNTIF('Data R3'!P233,"&gt;0")+COUNTIF('Data R3'!R233,"&gt;0")+COUNTIF('Data R3'!T233,"&gt;0")+COUNTIF('Data R3'!V233,"&gt;0")+COUNTIF('Data R3'!X233,"&gt;0"))</f>
        <v/>
      </c>
      <c r="J2227">
        <f>IF('Data R3'!C233="","",IF((COUNTIF('Data R3'!K233,"&gt;0")+COUNTIF('Data R3'!M233,"&gt;0")+COUNTIF('Data R3'!O233,"&gt;0")+COUNTIF('Data R3'!Q233,"&gt;0")+COUNTIF('Data R3'!S233,"&gt;0")+COUNTIF('Data R3'!U233,"&gt;0")+COUNTIF('Data R3'!W233,"&gt;0")+COUNTIF('Data R3'!Y233,"&gt;0"))&gt;0,1,0))</f>
        <v/>
      </c>
      <c r="M2227" t="inlineStr">
        <is>
          <t>Data R</t>
        </is>
      </c>
    </row>
    <row r="2228">
      <c r="A2228" t="inlineStr">
        <is>
          <t>Regional 3</t>
        </is>
      </c>
      <c r="B2228">
        <f>IF('Data R3'!C234="","",'Data R3'!B234)</f>
        <v/>
      </c>
      <c r="C2228">
        <f>IF('Data R3'!C234="","",'Data R3'!C234)</f>
        <v/>
      </c>
      <c r="D2228">
        <f>IF('Data R3'!C234="","",'Data R3'!D234)</f>
        <v/>
      </c>
      <c r="E2228">
        <f>IF('Data R3'!C234="","",'Data R3'!E234)</f>
        <v/>
      </c>
      <c r="F2228">
        <f>IF('Data R3'!C234="","",'Data R3'!F234)</f>
        <v/>
      </c>
      <c r="G2228">
        <f>IF('Data R3'!C234="","",'Data R3'!AD234)</f>
        <v/>
      </c>
      <c r="H2228">
        <f>IF('Data R3'!C234="","",'Data R3'!AC234)</f>
        <v/>
      </c>
      <c r="I2228">
        <f>IF('Data R3'!C234="","",COUNTIF('Data R3'!J234,"&gt;0")+COUNTIF('Data R3'!L234,"&gt;0")+COUNTIF('Data R3'!N234,"&gt;0")+COUNTIF('Data R3'!P234,"&gt;0")+COUNTIF('Data R3'!R234,"&gt;0")+COUNTIF('Data R3'!T234,"&gt;0")+COUNTIF('Data R3'!V234,"&gt;0")+COUNTIF('Data R3'!X234,"&gt;0"))</f>
        <v/>
      </c>
      <c r="J2228">
        <f>IF('Data R3'!C234="","",IF((COUNTIF('Data R3'!K234,"&gt;0")+COUNTIF('Data R3'!M234,"&gt;0")+COUNTIF('Data R3'!O234,"&gt;0")+COUNTIF('Data R3'!Q234,"&gt;0")+COUNTIF('Data R3'!S234,"&gt;0")+COUNTIF('Data R3'!U234,"&gt;0")+COUNTIF('Data R3'!W234,"&gt;0")+COUNTIF('Data R3'!Y234,"&gt;0"))&gt;0,1,0))</f>
        <v/>
      </c>
      <c r="M2228" t="inlineStr">
        <is>
          <t>Data R</t>
        </is>
      </c>
    </row>
    <row r="2229">
      <c r="A2229" t="inlineStr">
        <is>
          <t>Regional 3</t>
        </is>
      </c>
      <c r="B2229">
        <f>IF('Data R3'!C235="","",'Data R3'!B235)</f>
        <v/>
      </c>
      <c r="C2229">
        <f>IF('Data R3'!C235="","",'Data R3'!C235)</f>
        <v/>
      </c>
      <c r="D2229">
        <f>IF('Data R3'!C235="","",'Data R3'!D235)</f>
        <v/>
      </c>
      <c r="E2229">
        <f>IF('Data R3'!C235="","",'Data R3'!E235)</f>
        <v/>
      </c>
      <c r="F2229">
        <f>IF('Data R3'!C235="","",'Data R3'!F235)</f>
        <v/>
      </c>
      <c r="G2229">
        <f>IF('Data R3'!C235="","",'Data R3'!AD235)</f>
        <v/>
      </c>
      <c r="H2229">
        <f>IF('Data R3'!C235="","",'Data R3'!AC235)</f>
        <v/>
      </c>
      <c r="I2229">
        <f>IF('Data R3'!C235="","",COUNTIF('Data R3'!J235,"&gt;0")+COUNTIF('Data R3'!L235,"&gt;0")+COUNTIF('Data R3'!N235,"&gt;0")+COUNTIF('Data R3'!P235,"&gt;0")+COUNTIF('Data R3'!R235,"&gt;0")+COUNTIF('Data R3'!T235,"&gt;0")+COUNTIF('Data R3'!V235,"&gt;0")+COUNTIF('Data R3'!X235,"&gt;0"))</f>
        <v/>
      </c>
      <c r="J2229">
        <f>IF('Data R3'!C235="","",IF((COUNTIF('Data R3'!K235,"&gt;0")+COUNTIF('Data R3'!M235,"&gt;0")+COUNTIF('Data R3'!O235,"&gt;0")+COUNTIF('Data R3'!Q235,"&gt;0")+COUNTIF('Data R3'!S235,"&gt;0")+COUNTIF('Data R3'!U235,"&gt;0")+COUNTIF('Data R3'!W235,"&gt;0")+COUNTIF('Data R3'!Y235,"&gt;0"))&gt;0,1,0))</f>
        <v/>
      </c>
      <c r="M2229" t="inlineStr">
        <is>
          <t>Data R</t>
        </is>
      </c>
    </row>
    <row r="2230">
      <c r="A2230" t="inlineStr">
        <is>
          <t>Regional 3</t>
        </is>
      </c>
      <c r="B2230">
        <f>IF('Data R3'!C236="","",'Data R3'!B236)</f>
        <v/>
      </c>
      <c r="C2230">
        <f>IF('Data R3'!C236="","",'Data R3'!C236)</f>
        <v/>
      </c>
      <c r="D2230">
        <f>IF('Data R3'!C236="","",'Data R3'!D236)</f>
        <v/>
      </c>
      <c r="E2230">
        <f>IF('Data R3'!C236="","",'Data R3'!E236)</f>
        <v/>
      </c>
      <c r="F2230">
        <f>IF('Data R3'!C236="","",'Data R3'!F236)</f>
        <v/>
      </c>
      <c r="G2230">
        <f>IF('Data R3'!C236="","",'Data R3'!AD236)</f>
        <v/>
      </c>
      <c r="H2230">
        <f>IF('Data R3'!C236="","",'Data R3'!AC236)</f>
        <v/>
      </c>
      <c r="I2230">
        <f>IF('Data R3'!C236="","",COUNTIF('Data R3'!J236,"&gt;0")+COUNTIF('Data R3'!L236,"&gt;0")+COUNTIF('Data R3'!N236,"&gt;0")+COUNTIF('Data R3'!P236,"&gt;0")+COUNTIF('Data R3'!R236,"&gt;0")+COUNTIF('Data R3'!T236,"&gt;0")+COUNTIF('Data R3'!V236,"&gt;0")+COUNTIF('Data R3'!X236,"&gt;0"))</f>
        <v/>
      </c>
      <c r="J2230">
        <f>IF('Data R3'!C236="","",IF((COUNTIF('Data R3'!K236,"&gt;0")+COUNTIF('Data R3'!M236,"&gt;0")+COUNTIF('Data R3'!O236,"&gt;0")+COUNTIF('Data R3'!Q236,"&gt;0")+COUNTIF('Data R3'!S236,"&gt;0")+COUNTIF('Data R3'!U236,"&gt;0")+COUNTIF('Data R3'!W236,"&gt;0")+COUNTIF('Data R3'!Y236,"&gt;0"))&gt;0,1,0))</f>
        <v/>
      </c>
      <c r="M2230" t="inlineStr">
        <is>
          <t>Data R</t>
        </is>
      </c>
    </row>
    <row r="2231">
      <c r="A2231" t="inlineStr">
        <is>
          <t>Regional 3</t>
        </is>
      </c>
      <c r="B2231">
        <f>IF('Data R3'!C237="","",'Data R3'!B237)</f>
        <v/>
      </c>
      <c r="C2231">
        <f>IF('Data R3'!C237="","",'Data R3'!C237)</f>
        <v/>
      </c>
      <c r="D2231">
        <f>IF('Data R3'!C237="","",'Data R3'!D237)</f>
        <v/>
      </c>
      <c r="E2231">
        <f>IF('Data R3'!C237="","",'Data R3'!E237)</f>
        <v/>
      </c>
      <c r="F2231">
        <f>IF('Data R3'!C237="","",'Data R3'!F237)</f>
        <v/>
      </c>
      <c r="G2231">
        <f>IF('Data R3'!C237="","",'Data R3'!AD237)</f>
        <v/>
      </c>
      <c r="H2231">
        <f>IF('Data R3'!C237="","",'Data R3'!AC237)</f>
        <v/>
      </c>
      <c r="I2231">
        <f>IF('Data R3'!C237="","",COUNTIF('Data R3'!J237,"&gt;0")+COUNTIF('Data R3'!L237,"&gt;0")+COUNTIF('Data R3'!N237,"&gt;0")+COUNTIF('Data R3'!P237,"&gt;0")+COUNTIF('Data R3'!R237,"&gt;0")+COUNTIF('Data R3'!T237,"&gt;0")+COUNTIF('Data R3'!V237,"&gt;0")+COUNTIF('Data R3'!X237,"&gt;0"))</f>
        <v/>
      </c>
      <c r="J2231">
        <f>IF('Data R3'!C237="","",IF((COUNTIF('Data R3'!K237,"&gt;0")+COUNTIF('Data R3'!M237,"&gt;0")+COUNTIF('Data R3'!O237,"&gt;0")+COUNTIF('Data R3'!Q237,"&gt;0")+COUNTIF('Data R3'!S237,"&gt;0")+COUNTIF('Data R3'!U237,"&gt;0")+COUNTIF('Data R3'!W237,"&gt;0")+COUNTIF('Data R3'!Y237,"&gt;0"))&gt;0,1,0))</f>
        <v/>
      </c>
      <c r="M2231" t="inlineStr">
        <is>
          <t>Data R</t>
        </is>
      </c>
    </row>
    <row r="2232">
      <c r="A2232" t="inlineStr">
        <is>
          <t>Regional 3</t>
        </is>
      </c>
      <c r="B2232">
        <f>IF('Data R3'!C238="","",'Data R3'!B238)</f>
        <v/>
      </c>
      <c r="C2232">
        <f>IF('Data R3'!C238="","",'Data R3'!C238)</f>
        <v/>
      </c>
      <c r="D2232">
        <f>IF('Data R3'!C238="","",'Data R3'!D238)</f>
        <v/>
      </c>
      <c r="E2232">
        <f>IF('Data R3'!C238="","",'Data R3'!E238)</f>
        <v/>
      </c>
      <c r="F2232">
        <f>IF('Data R3'!C238="","",'Data R3'!F238)</f>
        <v/>
      </c>
      <c r="G2232">
        <f>IF('Data R3'!C238="","",'Data R3'!AD238)</f>
        <v/>
      </c>
      <c r="H2232">
        <f>IF('Data R3'!C238="","",'Data R3'!AC238)</f>
        <v/>
      </c>
      <c r="I2232">
        <f>IF('Data R3'!C238="","",COUNTIF('Data R3'!J238,"&gt;0")+COUNTIF('Data R3'!L238,"&gt;0")+COUNTIF('Data R3'!N238,"&gt;0")+COUNTIF('Data R3'!P238,"&gt;0")+COUNTIF('Data R3'!R238,"&gt;0")+COUNTIF('Data R3'!T238,"&gt;0")+COUNTIF('Data R3'!V238,"&gt;0")+COUNTIF('Data R3'!X238,"&gt;0"))</f>
        <v/>
      </c>
      <c r="J2232">
        <f>IF('Data R3'!C238="","",IF((COUNTIF('Data R3'!K238,"&gt;0")+COUNTIF('Data R3'!M238,"&gt;0")+COUNTIF('Data R3'!O238,"&gt;0")+COUNTIF('Data R3'!Q238,"&gt;0")+COUNTIF('Data R3'!S238,"&gt;0")+COUNTIF('Data R3'!U238,"&gt;0")+COUNTIF('Data R3'!W238,"&gt;0")+COUNTIF('Data R3'!Y238,"&gt;0"))&gt;0,1,0))</f>
        <v/>
      </c>
      <c r="M2232" t="inlineStr">
        <is>
          <t>Data R</t>
        </is>
      </c>
    </row>
    <row r="2233">
      <c r="A2233" t="inlineStr">
        <is>
          <t>Regional 3</t>
        </is>
      </c>
      <c r="B2233">
        <f>IF('Data R3'!C239="","",'Data R3'!B239)</f>
        <v/>
      </c>
      <c r="C2233">
        <f>IF('Data R3'!C239="","",'Data R3'!C239)</f>
        <v/>
      </c>
      <c r="D2233">
        <f>IF('Data R3'!C239="","",'Data R3'!D239)</f>
        <v/>
      </c>
      <c r="E2233">
        <f>IF('Data R3'!C239="","",'Data R3'!E239)</f>
        <v/>
      </c>
      <c r="F2233">
        <f>IF('Data R3'!C239="","",'Data R3'!F239)</f>
        <v/>
      </c>
      <c r="G2233">
        <f>IF('Data R3'!C239="","",'Data R3'!AD239)</f>
        <v/>
      </c>
      <c r="H2233">
        <f>IF('Data R3'!C239="","",'Data R3'!AC239)</f>
        <v/>
      </c>
      <c r="I2233">
        <f>IF('Data R3'!C239="","",COUNTIF('Data R3'!J239,"&gt;0")+COUNTIF('Data R3'!L239,"&gt;0")+COUNTIF('Data R3'!N239,"&gt;0")+COUNTIF('Data R3'!P239,"&gt;0")+COUNTIF('Data R3'!R239,"&gt;0")+COUNTIF('Data R3'!T239,"&gt;0")+COUNTIF('Data R3'!V239,"&gt;0")+COUNTIF('Data R3'!X239,"&gt;0"))</f>
        <v/>
      </c>
      <c r="J2233">
        <f>IF('Data R3'!C239="","",IF((COUNTIF('Data R3'!K239,"&gt;0")+COUNTIF('Data R3'!M239,"&gt;0")+COUNTIF('Data R3'!O239,"&gt;0")+COUNTIF('Data R3'!Q239,"&gt;0")+COUNTIF('Data R3'!S239,"&gt;0")+COUNTIF('Data R3'!U239,"&gt;0")+COUNTIF('Data R3'!W239,"&gt;0")+COUNTIF('Data R3'!Y239,"&gt;0"))&gt;0,1,0))</f>
        <v/>
      </c>
      <c r="M2233" t="inlineStr">
        <is>
          <t>Data R</t>
        </is>
      </c>
    </row>
    <row r="2234">
      <c r="A2234" t="inlineStr">
        <is>
          <t>Regional 3</t>
        </is>
      </c>
      <c r="B2234">
        <f>IF('Data R3'!C240="","",'Data R3'!B240)</f>
        <v/>
      </c>
      <c r="C2234">
        <f>IF('Data R3'!C240="","",'Data R3'!C240)</f>
        <v/>
      </c>
      <c r="D2234">
        <f>IF('Data R3'!C240="","",'Data R3'!D240)</f>
        <v/>
      </c>
      <c r="E2234">
        <f>IF('Data R3'!C240="","",'Data R3'!E240)</f>
        <v/>
      </c>
      <c r="F2234">
        <f>IF('Data R3'!C240="","",'Data R3'!F240)</f>
        <v/>
      </c>
      <c r="G2234">
        <f>IF('Data R3'!C240="","",'Data R3'!AD240)</f>
        <v/>
      </c>
      <c r="H2234">
        <f>IF('Data R3'!C240="","",'Data R3'!AC240)</f>
        <v/>
      </c>
      <c r="I2234">
        <f>IF('Data R3'!C240="","",COUNTIF('Data R3'!J240,"&gt;0")+COUNTIF('Data R3'!L240,"&gt;0")+COUNTIF('Data R3'!N240,"&gt;0")+COUNTIF('Data R3'!P240,"&gt;0")+COUNTIF('Data R3'!R240,"&gt;0")+COUNTIF('Data R3'!T240,"&gt;0")+COUNTIF('Data R3'!V240,"&gt;0")+COUNTIF('Data R3'!X240,"&gt;0"))</f>
        <v/>
      </c>
      <c r="J2234">
        <f>IF('Data R3'!C240="","",IF((COUNTIF('Data R3'!K240,"&gt;0")+COUNTIF('Data R3'!M240,"&gt;0")+COUNTIF('Data R3'!O240,"&gt;0")+COUNTIF('Data R3'!Q240,"&gt;0")+COUNTIF('Data R3'!S240,"&gt;0")+COUNTIF('Data R3'!U240,"&gt;0")+COUNTIF('Data R3'!W240,"&gt;0")+COUNTIF('Data R3'!Y240,"&gt;0"))&gt;0,1,0))</f>
        <v/>
      </c>
      <c r="M2234" t="inlineStr">
        <is>
          <t>Data R</t>
        </is>
      </c>
    </row>
    <row r="2235">
      <c r="A2235" t="inlineStr">
        <is>
          <t>Regional 3</t>
        </is>
      </c>
      <c r="B2235">
        <f>IF('Data R3'!C241="","",'Data R3'!B241)</f>
        <v/>
      </c>
      <c r="C2235">
        <f>IF('Data R3'!C241="","",'Data R3'!C241)</f>
        <v/>
      </c>
      <c r="D2235">
        <f>IF('Data R3'!C241="","",'Data R3'!D241)</f>
        <v/>
      </c>
      <c r="E2235">
        <f>IF('Data R3'!C241="","",'Data R3'!E241)</f>
        <v/>
      </c>
      <c r="F2235">
        <f>IF('Data R3'!C241="","",'Data R3'!F241)</f>
        <v/>
      </c>
      <c r="G2235">
        <f>IF('Data R3'!C241="","",'Data R3'!AD241)</f>
        <v/>
      </c>
      <c r="H2235">
        <f>IF('Data R3'!C241="","",'Data R3'!AC241)</f>
        <v/>
      </c>
      <c r="I2235">
        <f>IF('Data R3'!C241="","",COUNTIF('Data R3'!J241,"&gt;0")+COUNTIF('Data R3'!L241,"&gt;0")+COUNTIF('Data R3'!N241,"&gt;0")+COUNTIF('Data R3'!P241,"&gt;0")+COUNTIF('Data R3'!R241,"&gt;0")+COUNTIF('Data R3'!T241,"&gt;0")+COUNTIF('Data R3'!V241,"&gt;0")+COUNTIF('Data R3'!X241,"&gt;0"))</f>
        <v/>
      </c>
      <c r="J2235">
        <f>IF('Data R3'!C241="","",IF((COUNTIF('Data R3'!K241,"&gt;0")+COUNTIF('Data R3'!M241,"&gt;0")+COUNTIF('Data R3'!O241,"&gt;0")+COUNTIF('Data R3'!Q241,"&gt;0")+COUNTIF('Data R3'!S241,"&gt;0")+COUNTIF('Data R3'!U241,"&gt;0")+COUNTIF('Data R3'!W241,"&gt;0")+COUNTIF('Data R3'!Y241,"&gt;0"))&gt;0,1,0))</f>
        <v/>
      </c>
      <c r="M2235" t="inlineStr">
        <is>
          <t>Data R</t>
        </is>
      </c>
    </row>
    <row r="2236">
      <c r="A2236" t="inlineStr">
        <is>
          <t>Regional 3</t>
        </is>
      </c>
      <c r="B2236">
        <f>IF('Data R3'!C242="","",'Data R3'!B242)</f>
        <v/>
      </c>
      <c r="C2236">
        <f>IF('Data R3'!C242="","",'Data R3'!C242)</f>
        <v/>
      </c>
      <c r="D2236">
        <f>IF('Data R3'!C242="","",'Data R3'!D242)</f>
        <v/>
      </c>
      <c r="E2236">
        <f>IF('Data R3'!C242="","",'Data R3'!E242)</f>
        <v/>
      </c>
      <c r="F2236">
        <f>IF('Data R3'!C242="","",'Data R3'!F242)</f>
        <v/>
      </c>
      <c r="G2236">
        <f>IF('Data R3'!C242="","",'Data R3'!AD242)</f>
        <v/>
      </c>
      <c r="H2236">
        <f>IF('Data R3'!C242="","",'Data R3'!AC242)</f>
        <v/>
      </c>
      <c r="I2236">
        <f>IF('Data R3'!C242="","",COUNTIF('Data R3'!J242,"&gt;0")+COUNTIF('Data R3'!L242,"&gt;0")+COUNTIF('Data R3'!N242,"&gt;0")+COUNTIF('Data R3'!P242,"&gt;0")+COUNTIF('Data R3'!R242,"&gt;0")+COUNTIF('Data R3'!T242,"&gt;0")+COUNTIF('Data R3'!V242,"&gt;0")+COUNTIF('Data R3'!X242,"&gt;0"))</f>
        <v/>
      </c>
      <c r="J2236">
        <f>IF('Data R3'!C242="","",IF((COUNTIF('Data R3'!K242,"&gt;0")+COUNTIF('Data R3'!M242,"&gt;0")+COUNTIF('Data R3'!O242,"&gt;0")+COUNTIF('Data R3'!Q242,"&gt;0")+COUNTIF('Data R3'!S242,"&gt;0")+COUNTIF('Data R3'!U242,"&gt;0")+COUNTIF('Data R3'!W242,"&gt;0")+COUNTIF('Data R3'!Y242,"&gt;0"))&gt;0,1,0))</f>
        <v/>
      </c>
      <c r="M2236" t="inlineStr">
        <is>
          <t>Data R</t>
        </is>
      </c>
    </row>
    <row r="2237">
      <c r="A2237" t="inlineStr">
        <is>
          <t>Regional 3</t>
        </is>
      </c>
      <c r="B2237">
        <f>IF('Data R3'!C243="","",'Data R3'!B243)</f>
        <v/>
      </c>
      <c r="C2237">
        <f>IF('Data R3'!C243="","",'Data R3'!C243)</f>
        <v/>
      </c>
      <c r="D2237">
        <f>IF('Data R3'!C243="","",'Data R3'!D243)</f>
        <v/>
      </c>
      <c r="E2237">
        <f>IF('Data R3'!C243="","",'Data R3'!E243)</f>
        <v/>
      </c>
      <c r="F2237">
        <f>IF('Data R3'!C243="","",'Data R3'!F243)</f>
        <v/>
      </c>
      <c r="G2237">
        <f>IF('Data R3'!C243="","",'Data R3'!AD243)</f>
        <v/>
      </c>
      <c r="H2237">
        <f>IF('Data R3'!C243="","",'Data R3'!AC243)</f>
        <v/>
      </c>
      <c r="I2237">
        <f>IF('Data R3'!C243="","",COUNTIF('Data R3'!J243,"&gt;0")+COUNTIF('Data R3'!L243,"&gt;0")+COUNTIF('Data R3'!N243,"&gt;0")+COUNTIF('Data R3'!P243,"&gt;0")+COUNTIF('Data R3'!R243,"&gt;0")+COUNTIF('Data R3'!T243,"&gt;0")+COUNTIF('Data R3'!V243,"&gt;0")+COUNTIF('Data R3'!X243,"&gt;0"))</f>
        <v/>
      </c>
      <c r="J2237">
        <f>IF('Data R3'!C243="","",IF((COUNTIF('Data R3'!K243,"&gt;0")+COUNTIF('Data R3'!M243,"&gt;0")+COUNTIF('Data R3'!O243,"&gt;0")+COUNTIF('Data R3'!Q243,"&gt;0")+COUNTIF('Data R3'!S243,"&gt;0")+COUNTIF('Data R3'!U243,"&gt;0")+COUNTIF('Data R3'!W243,"&gt;0")+COUNTIF('Data R3'!Y243,"&gt;0"))&gt;0,1,0))</f>
        <v/>
      </c>
      <c r="M2237" t="inlineStr">
        <is>
          <t>Data R</t>
        </is>
      </c>
    </row>
    <row r="2238">
      <c r="A2238" t="inlineStr">
        <is>
          <t>Regional 3</t>
        </is>
      </c>
      <c r="B2238">
        <f>IF('Data R3'!C244="","",'Data R3'!B244)</f>
        <v/>
      </c>
      <c r="C2238">
        <f>IF('Data R3'!C244="","",'Data R3'!C244)</f>
        <v/>
      </c>
      <c r="D2238">
        <f>IF('Data R3'!C244="","",'Data R3'!D244)</f>
        <v/>
      </c>
      <c r="E2238">
        <f>IF('Data R3'!C244="","",'Data R3'!E244)</f>
        <v/>
      </c>
      <c r="F2238">
        <f>IF('Data R3'!C244="","",'Data R3'!F244)</f>
        <v/>
      </c>
      <c r="G2238">
        <f>IF('Data R3'!C244="","",'Data R3'!AD244)</f>
        <v/>
      </c>
      <c r="H2238">
        <f>IF('Data R3'!C244="","",'Data R3'!AC244)</f>
        <v/>
      </c>
      <c r="I2238">
        <f>IF('Data R3'!C244="","",COUNTIF('Data R3'!J244,"&gt;0")+COUNTIF('Data R3'!L244,"&gt;0")+COUNTIF('Data R3'!N244,"&gt;0")+COUNTIF('Data R3'!P244,"&gt;0")+COUNTIF('Data R3'!R244,"&gt;0")+COUNTIF('Data R3'!T244,"&gt;0")+COUNTIF('Data R3'!V244,"&gt;0")+COUNTIF('Data R3'!X244,"&gt;0"))</f>
        <v/>
      </c>
      <c r="J2238">
        <f>IF('Data R3'!C244="","",IF((COUNTIF('Data R3'!K244,"&gt;0")+COUNTIF('Data R3'!M244,"&gt;0")+COUNTIF('Data R3'!O244,"&gt;0")+COUNTIF('Data R3'!Q244,"&gt;0")+COUNTIF('Data R3'!S244,"&gt;0")+COUNTIF('Data R3'!U244,"&gt;0")+COUNTIF('Data R3'!W244,"&gt;0")+COUNTIF('Data R3'!Y244,"&gt;0"))&gt;0,1,0))</f>
        <v/>
      </c>
      <c r="M2238" t="inlineStr">
        <is>
          <t>Data R</t>
        </is>
      </c>
    </row>
    <row r="2239">
      <c r="A2239" t="inlineStr">
        <is>
          <t>Regional 3</t>
        </is>
      </c>
      <c r="B2239">
        <f>IF('Data R3'!C245="","",'Data R3'!B245)</f>
        <v/>
      </c>
      <c r="C2239">
        <f>IF('Data R3'!C245="","",'Data R3'!C245)</f>
        <v/>
      </c>
      <c r="D2239">
        <f>IF('Data R3'!C245="","",'Data R3'!D245)</f>
        <v/>
      </c>
      <c r="E2239">
        <f>IF('Data R3'!C245="","",'Data R3'!E245)</f>
        <v/>
      </c>
      <c r="F2239">
        <f>IF('Data R3'!C245="","",'Data R3'!F245)</f>
        <v/>
      </c>
      <c r="G2239">
        <f>IF('Data R3'!C245="","",'Data R3'!AD245)</f>
        <v/>
      </c>
      <c r="H2239">
        <f>IF('Data R3'!C245="","",'Data R3'!AC245)</f>
        <v/>
      </c>
      <c r="I2239">
        <f>IF('Data R3'!C245="","",COUNTIF('Data R3'!J245,"&gt;0")+COUNTIF('Data R3'!L245,"&gt;0")+COUNTIF('Data R3'!N245,"&gt;0")+COUNTIF('Data R3'!P245,"&gt;0")+COUNTIF('Data R3'!R245,"&gt;0")+COUNTIF('Data R3'!T245,"&gt;0")+COUNTIF('Data R3'!V245,"&gt;0")+COUNTIF('Data R3'!X245,"&gt;0"))</f>
        <v/>
      </c>
      <c r="J2239">
        <f>IF('Data R3'!C245="","",IF((COUNTIF('Data R3'!K245,"&gt;0")+COUNTIF('Data R3'!M245,"&gt;0")+COUNTIF('Data R3'!O245,"&gt;0")+COUNTIF('Data R3'!Q245,"&gt;0")+COUNTIF('Data R3'!S245,"&gt;0")+COUNTIF('Data R3'!U245,"&gt;0")+COUNTIF('Data R3'!W245,"&gt;0")+COUNTIF('Data R3'!Y245,"&gt;0"))&gt;0,1,0))</f>
        <v/>
      </c>
      <c r="M2239" t="inlineStr">
        <is>
          <t>Data R</t>
        </is>
      </c>
    </row>
    <row r="2240">
      <c r="A2240" t="inlineStr">
        <is>
          <t>Regional 3</t>
        </is>
      </c>
      <c r="B2240">
        <f>IF('Data R3'!C246="","",'Data R3'!B246)</f>
        <v/>
      </c>
      <c r="C2240">
        <f>IF('Data R3'!C246="","",'Data R3'!C246)</f>
        <v/>
      </c>
      <c r="D2240">
        <f>IF('Data R3'!C246="","",'Data R3'!D246)</f>
        <v/>
      </c>
      <c r="E2240">
        <f>IF('Data R3'!C246="","",'Data R3'!E246)</f>
        <v/>
      </c>
      <c r="F2240">
        <f>IF('Data R3'!C246="","",'Data R3'!F246)</f>
        <v/>
      </c>
      <c r="G2240">
        <f>IF('Data R3'!C246="","",'Data R3'!AD246)</f>
        <v/>
      </c>
      <c r="H2240">
        <f>IF('Data R3'!C246="","",'Data R3'!AC246)</f>
        <v/>
      </c>
      <c r="I2240">
        <f>IF('Data R3'!C246="","",COUNTIF('Data R3'!J246,"&gt;0")+COUNTIF('Data R3'!L246,"&gt;0")+COUNTIF('Data R3'!N246,"&gt;0")+COUNTIF('Data R3'!P246,"&gt;0")+COUNTIF('Data R3'!R246,"&gt;0")+COUNTIF('Data R3'!T246,"&gt;0")+COUNTIF('Data R3'!V246,"&gt;0")+COUNTIF('Data R3'!X246,"&gt;0"))</f>
        <v/>
      </c>
      <c r="J2240">
        <f>IF('Data R3'!C246="","",IF((COUNTIF('Data R3'!K246,"&gt;0")+COUNTIF('Data R3'!M246,"&gt;0")+COUNTIF('Data R3'!O246,"&gt;0")+COUNTIF('Data R3'!Q246,"&gt;0")+COUNTIF('Data R3'!S246,"&gt;0")+COUNTIF('Data R3'!U246,"&gt;0")+COUNTIF('Data R3'!W246,"&gt;0")+COUNTIF('Data R3'!Y246,"&gt;0"))&gt;0,1,0))</f>
        <v/>
      </c>
      <c r="M2240" t="inlineStr">
        <is>
          <t>Data R</t>
        </is>
      </c>
    </row>
    <row r="2241">
      <c r="A2241" t="inlineStr">
        <is>
          <t>Regional 3</t>
        </is>
      </c>
      <c r="B2241">
        <f>IF('Data R3'!C247="","",'Data R3'!B247)</f>
        <v/>
      </c>
      <c r="C2241">
        <f>IF('Data R3'!C247="","",'Data R3'!C247)</f>
        <v/>
      </c>
      <c r="D2241">
        <f>IF('Data R3'!C247="","",'Data R3'!D247)</f>
        <v/>
      </c>
      <c r="E2241">
        <f>IF('Data R3'!C247="","",'Data R3'!E247)</f>
        <v/>
      </c>
      <c r="F2241">
        <f>IF('Data R3'!C247="","",'Data R3'!F247)</f>
        <v/>
      </c>
      <c r="G2241">
        <f>IF('Data R3'!C247="","",'Data R3'!AD247)</f>
        <v/>
      </c>
      <c r="H2241">
        <f>IF('Data R3'!C247="","",'Data R3'!AC247)</f>
        <v/>
      </c>
      <c r="I2241">
        <f>IF('Data R3'!C247="","",COUNTIF('Data R3'!J247,"&gt;0")+COUNTIF('Data R3'!L247,"&gt;0")+COUNTIF('Data R3'!N247,"&gt;0")+COUNTIF('Data R3'!P247,"&gt;0")+COUNTIF('Data R3'!R247,"&gt;0")+COUNTIF('Data R3'!T247,"&gt;0")+COUNTIF('Data R3'!V247,"&gt;0")+COUNTIF('Data R3'!X247,"&gt;0"))</f>
        <v/>
      </c>
      <c r="J2241">
        <f>IF('Data R3'!C247="","",IF((COUNTIF('Data R3'!K247,"&gt;0")+COUNTIF('Data R3'!M247,"&gt;0")+COUNTIF('Data R3'!O247,"&gt;0")+COUNTIF('Data R3'!Q247,"&gt;0")+COUNTIF('Data R3'!S247,"&gt;0")+COUNTIF('Data R3'!U247,"&gt;0")+COUNTIF('Data R3'!W247,"&gt;0")+COUNTIF('Data R3'!Y247,"&gt;0"))&gt;0,1,0))</f>
        <v/>
      </c>
      <c r="M2241" t="inlineStr">
        <is>
          <t>Data R</t>
        </is>
      </c>
    </row>
    <row r="2242">
      <c r="A2242" t="inlineStr">
        <is>
          <t>Regional 3</t>
        </is>
      </c>
      <c r="B2242">
        <f>IF('Data R3'!C248="","",'Data R3'!B248)</f>
        <v/>
      </c>
      <c r="C2242">
        <f>IF('Data R3'!C248="","",'Data R3'!C248)</f>
        <v/>
      </c>
      <c r="D2242">
        <f>IF('Data R3'!C248="","",'Data R3'!D248)</f>
        <v/>
      </c>
      <c r="E2242">
        <f>IF('Data R3'!C248="","",'Data R3'!E248)</f>
        <v/>
      </c>
      <c r="F2242">
        <f>IF('Data R3'!C248="","",'Data R3'!F248)</f>
        <v/>
      </c>
      <c r="G2242">
        <f>IF('Data R3'!C248="","",'Data R3'!AD248)</f>
        <v/>
      </c>
      <c r="H2242">
        <f>IF('Data R3'!C248="","",'Data R3'!AC248)</f>
        <v/>
      </c>
      <c r="I2242">
        <f>IF('Data R3'!C248="","",COUNTIF('Data R3'!J248,"&gt;0")+COUNTIF('Data R3'!L248,"&gt;0")+COUNTIF('Data R3'!N248,"&gt;0")+COUNTIF('Data R3'!P248,"&gt;0")+COUNTIF('Data R3'!R248,"&gt;0")+COUNTIF('Data R3'!T248,"&gt;0")+COUNTIF('Data R3'!V248,"&gt;0")+COUNTIF('Data R3'!X248,"&gt;0"))</f>
        <v/>
      </c>
      <c r="J2242">
        <f>IF('Data R3'!C248="","",IF((COUNTIF('Data R3'!K248,"&gt;0")+COUNTIF('Data R3'!M248,"&gt;0")+COUNTIF('Data R3'!O248,"&gt;0")+COUNTIF('Data R3'!Q248,"&gt;0")+COUNTIF('Data R3'!S248,"&gt;0")+COUNTIF('Data R3'!U248,"&gt;0")+COUNTIF('Data R3'!W248,"&gt;0")+COUNTIF('Data R3'!Y248,"&gt;0"))&gt;0,1,0))</f>
        <v/>
      </c>
      <c r="M2242" t="inlineStr">
        <is>
          <t>Data R</t>
        </is>
      </c>
    </row>
    <row r="2243">
      <c r="A2243" t="inlineStr">
        <is>
          <t>Regional 3</t>
        </is>
      </c>
      <c r="B2243">
        <f>IF('Data R3'!C249="","",'Data R3'!B249)</f>
        <v/>
      </c>
      <c r="C2243">
        <f>IF('Data R3'!C249="","",'Data R3'!C249)</f>
        <v/>
      </c>
      <c r="D2243">
        <f>IF('Data R3'!C249="","",'Data R3'!D249)</f>
        <v/>
      </c>
      <c r="E2243">
        <f>IF('Data R3'!C249="","",'Data R3'!E249)</f>
        <v/>
      </c>
      <c r="F2243">
        <f>IF('Data R3'!C249="","",'Data R3'!F249)</f>
        <v/>
      </c>
      <c r="G2243">
        <f>IF('Data R3'!C249="","",'Data R3'!AD249)</f>
        <v/>
      </c>
      <c r="H2243">
        <f>IF('Data R3'!C249="","",'Data R3'!AC249)</f>
        <v/>
      </c>
      <c r="I2243">
        <f>IF('Data R3'!C249="","",COUNTIF('Data R3'!J249,"&gt;0")+COUNTIF('Data R3'!L249,"&gt;0")+COUNTIF('Data R3'!N249,"&gt;0")+COUNTIF('Data R3'!P249,"&gt;0")+COUNTIF('Data R3'!R249,"&gt;0")+COUNTIF('Data R3'!T249,"&gt;0")+COUNTIF('Data R3'!V249,"&gt;0")+COUNTIF('Data R3'!X249,"&gt;0"))</f>
        <v/>
      </c>
      <c r="J2243">
        <f>IF('Data R3'!C249="","",IF((COUNTIF('Data R3'!K249,"&gt;0")+COUNTIF('Data R3'!M249,"&gt;0")+COUNTIF('Data R3'!O249,"&gt;0")+COUNTIF('Data R3'!Q249,"&gt;0")+COUNTIF('Data R3'!S249,"&gt;0")+COUNTIF('Data R3'!U249,"&gt;0")+COUNTIF('Data R3'!W249,"&gt;0")+COUNTIF('Data R3'!Y249,"&gt;0"))&gt;0,1,0))</f>
        <v/>
      </c>
      <c r="M2243" t="inlineStr">
        <is>
          <t>Data R</t>
        </is>
      </c>
    </row>
    <row r="2244">
      <c r="A2244" t="inlineStr">
        <is>
          <t>Regional 3</t>
        </is>
      </c>
      <c r="B2244">
        <f>IF('Data R3'!C250="","",'Data R3'!B250)</f>
        <v/>
      </c>
      <c r="C2244">
        <f>IF('Data R3'!C250="","",'Data R3'!C250)</f>
        <v/>
      </c>
      <c r="D2244">
        <f>IF('Data R3'!C250="","",'Data R3'!D250)</f>
        <v/>
      </c>
      <c r="E2244">
        <f>IF('Data R3'!C250="","",'Data R3'!E250)</f>
        <v/>
      </c>
      <c r="F2244">
        <f>IF('Data R3'!C250="","",'Data R3'!F250)</f>
        <v/>
      </c>
      <c r="G2244">
        <f>IF('Data R3'!C250="","",'Data R3'!AD250)</f>
        <v/>
      </c>
      <c r="H2244">
        <f>IF('Data R3'!C250="","",'Data R3'!AC250)</f>
        <v/>
      </c>
      <c r="I2244">
        <f>IF('Data R3'!C250="","",COUNTIF('Data R3'!J250,"&gt;0")+COUNTIF('Data R3'!L250,"&gt;0")+COUNTIF('Data R3'!N250,"&gt;0")+COUNTIF('Data R3'!P250,"&gt;0")+COUNTIF('Data R3'!R250,"&gt;0")+COUNTIF('Data R3'!T250,"&gt;0")+COUNTIF('Data R3'!V250,"&gt;0")+COUNTIF('Data R3'!X250,"&gt;0"))</f>
        <v/>
      </c>
      <c r="J2244">
        <f>IF('Data R3'!C250="","",IF((COUNTIF('Data R3'!K250,"&gt;0")+COUNTIF('Data R3'!M250,"&gt;0")+COUNTIF('Data R3'!O250,"&gt;0")+COUNTIF('Data R3'!Q250,"&gt;0")+COUNTIF('Data R3'!S250,"&gt;0")+COUNTIF('Data R3'!U250,"&gt;0")+COUNTIF('Data R3'!W250,"&gt;0")+COUNTIF('Data R3'!Y250,"&gt;0"))&gt;0,1,0))</f>
        <v/>
      </c>
      <c r="M2244" t="inlineStr">
        <is>
          <t>Data R</t>
        </is>
      </c>
    </row>
    <row r="2245">
      <c r="A2245" t="inlineStr">
        <is>
          <t>Regional 3</t>
        </is>
      </c>
      <c r="B2245">
        <f>IF('Data R3'!C251="","",'Data R3'!B251)</f>
        <v/>
      </c>
      <c r="C2245">
        <f>IF('Data R3'!C251="","",'Data R3'!C251)</f>
        <v/>
      </c>
      <c r="D2245">
        <f>IF('Data R3'!C251="","",'Data R3'!D251)</f>
        <v/>
      </c>
      <c r="E2245">
        <f>IF('Data R3'!C251="","",'Data R3'!E251)</f>
        <v/>
      </c>
      <c r="F2245">
        <f>IF('Data R3'!C251="","",'Data R3'!F251)</f>
        <v/>
      </c>
      <c r="G2245">
        <f>IF('Data R3'!C251="","",'Data R3'!AD251)</f>
        <v/>
      </c>
      <c r="H2245">
        <f>IF('Data R3'!C251="","",'Data R3'!AC251)</f>
        <v/>
      </c>
      <c r="I2245">
        <f>IF('Data R3'!C251="","",COUNTIF('Data R3'!J251,"&gt;0")+COUNTIF('Data R3'!L251,"&gt;0")+COUNTIF('Data R3'!N251,"&gt;0")+COUNTIF('Data R3'!P251,"&gt;0")+COUNTIF('Data R3'!R251,"&gt;0")+COUNTIF('Data R3'!T251,"&gt;0")+COUNTIF('Data R3'!V251,"&gt;0")+COUNTIF('Data R3'!X251,"&gt;0"))</f>
        <v/>
      </c>
      <c r="J2245">
        <f>IF('Data R3'!C251="","",IF((COUNTIF('Data R3'!K251,"&gt;0")+COUNTIF('Data R3'!M251,"&gt;0")+COUNTIF('Data R3'!O251,"&gt;0")+COUNTIF('Data R3'!Q251,"&gt;0")+COUNTIF('Data R3'!S251,"&gt;0")+COUNTIF('Data R3'!U251,"&gt;0")+COUNTIF('Data R3'!W251,"&gt;0")+COUNTIF('Data R3'!Y251,"&gt;0"))&gt;0,1,0))</f>
        <v/>
      </c>
      <c r="M2245" t="inlineStr">
        <is>
          <t>Data R</t>
        </is>
      </c>
    </row>
    <row r="2246">
      <c r="A2246" t="inlineStr">
        <is>
          <t>Regional 3</t>
        </is>
      </c>
      <c r="B2246">
        <f>IF('Data R3'!C252="","",'Data R3'!B252)</f>
        <v/>
      </c>
      <c r="C2246">
        <f>IF('Data R3'!C252="","",'Data R3'!C252)</f>
        <v/>
      </c>
      <c r="D2246">
        <f>IF('Data R3'!C252="","",'Data R3'!D252)</f>
        <v/>
      </c>
      <c r="E2246">
        <f>IF('Data R3'!C252="","",'Data R3'!E252)</f>
        <v/>
      </c>
      <c r="F2246">
        <f>IF('Data R3'!C252="","",'Data R3'!F252)</f>
        <v/>
      </c>
      <c r="G2246">
        <f>IF('Data R3'!C252="","",'Data R3'!AD252)</f>
        <v/>
      </c>
      <c r="H2246">
        <f>IF('Data R3'!C252="","",'Data R3'!AC252)</f>
        <v/>
      </c>
      <c r="I2246">
        <f>IF('Data R3'!C252="","",COUNTIF('Data R3'!J252,"&gt;0")+COUNTIF('Data R3'!L252,"&gt;0")+COUNTIF('Data R3'!N252,"&gt;0")+COUNTIF('Data R3'!P252,"&gt;0")+COUNTIF('Data R3'!R252,"&gt;0")+COUNTIF('Data R3'!T252,"&gt;0")+COUNTIF('Data R3'!V252,"&gt;0")+COUNTIF('Data R3'!X252,"&gt;0"))</f>
        <v/>
      </c>
      <c r="J2246">
        <f>IF('Data R3'!C252="","",IF((COUNTIF('Data R3'!K252,"&gt;0")+COUNTIF('Data R3'!M252,"&gt;0")+COUNTIF('Data R3'!O252,"&gt;0")+COUNTIF('Data R3'!Q252,"&gt;0")+COUNTIF('Data R3'!S252,"&gt;0")+COUNTIF('Data R3'!U252,"&gt;0")+COUNTIF('Data R3'!W252,"&gt;0")+COUNTIF('Data R3'!Y252,"&gt;0"))&gt;0,1,0))</f>
        <v/>
      </c>
      <c r="M2246" t="inlineStr">
        <is>
          <t>Data R</t>
        </is>
      </c>
    </row>
    <row r="2247">
      <c r="A2247" t="inlineStr">
        <is>
          <t>Regional 3</t>
        </is>
      </c>
      <c r="B2247">
        <f>IF('Data R3'!C253="","",'Data R3'!B253)</f>
        <v/>
      </c>
      <c r="C2247">
        <f>IF('Data R3'!C253="","",'Data R3'!C253)</f>
        <v/>
      </c>
      <c r="D2247">
        <f>IF('Data R3'!C253="","",'Data R3'!D253)</f>
        <v/>
      </c>
      <c r="E2247">
        <f>IF('Data R3'!C253="","",'Data R3'!E253)</f>
        <v/>
      </c>
      <c r="F2247">
        <f>IF('Data R3'!C253="","",'Data R3'!F253)</f>
        <v/>
      </c>
      <c r="G2247">
        <f>IF('Data R3'!C253="","",'Data R3'!AD253)</f>
        <v/>
      </c>
      <c r="H2247">
        <f>IF('Data R3'!C253="","",'Data R3'!AC253)</f>
        <v/>
      </c>
      <c r="I2247">
        <f>IF('Data R3'!C253="","",COUNTIF('Data R3'!J253,"&gt;0")+COUNTIF('Data R3'!L253,"&gt;0")+COUNTIF('Data R3'!N253,"&gt;0")+COUNTIF('Data R3'!P253,"&gt;0")+COUNTIF('Data R3'!R253,"&gt;0")+COUNTIF('Data R3'!T253,"&gt;0")+COUNTIF('Data R3'!V253,"&gt;0")+COUNTIF('Data R3'!X253,"&gt;0"))</f>
        <v/>
      </c>
      <c r="J2247">
        <f>IF('Data R3'!C253="","",IF((COUNTIF('Data R3'!K253,"&gt;0")+COUNTIF('Data R3'!M253,"&gt;0")+COUNTIF('Data R3'!O253,"&gt;0")+COUNTIF('Data R3'!Q253,"&gt;0")+COUNTIF('Data R3'!S253,"&gt;0")+COUNTIF('Data R3'!U253,"&gt;0")+COUNTIF('Data R3'!W253,"&gt;0")+COUNTIF('Data R3'!Y253,"&gt;0"))&gt;0,1,0))</f>
        <v/>
      </c>
      <c r="M2247" t="inlineStr">
        <is>
          <t>Data R</t>
        </is>
      </c>
    </row>
    <row r="2248">
      <c r="A2248" t="inlineStr">
        <is>
          <t>Regional 3</t>
        </is>
      </c>
      <c r="B2248">
        <f>IF('Data R3'!C254="","",'Data R3'!B254)</f>
        <v/>
      </c>
      <c r="C2248">
        <f>IF('Data R3'!C254="","",'Data R3'!C254)</f>
        <v/>
      </c>
      <c r="D2248">
        <f>IF('Data R3'!C254="","",'Data R3'!D254)</f>
        <v/>
      </c>
      <c r="E2248">
        <f>IF('Data R3'!C254="","",'Data R3'!E254)</f>
        <v/>
      </c>
      <c r="F2248">
        <f>IF('Data R3'!C254="","",'Data R3'!F254)</f>
        <v/>
      </c>
      <c r="G2248">
        <f>IF('Data R3'!C254="","",'Data R3'!AD254)</f>
        <v/>
      </c>
      <c r="H2248">
        <f>IF('Data R3'!C254="","",'Data R3'!AC254)</f>
        <v/>
      </c>
      <c r="I2248">
        <f>IF('Data R3'!C254="","",COUNTIF('Data R3'!J254,"&gt;0")+COUNTIF('Data R3'!L254,"&gt;0")+COUNTIF('Data R3'!N254,"&gt;0")+COUNTIF('Data R3'!P254,"&gt;0")+COUNTIF('Data R3'!R254,"&gt;0")+COUNTIF('Data R3'!T254,"&gt;0")+COUNTIF('Data R3'!V254,"&gt;0")+COUNTIF('Data R3'!X254,"&gt;0"))</f>
        <v/>
      </c>
      <c r="J2248">
        <f>IF('Data R3'!C254="","",IF((COUNTIF('Data R3'!K254,"&gt;0")+COUNTIF('Data R3'!M254,"&gt;0")+COUNTIF('Data R3'!O254,"&gt;0")+COUNTIF('Data R3'!Q254,"&gt;0")+COUNTIF('Data R3'!S254,"&gt;0")+COUNTIF('Data R3'!U254,"&gt;0")+COUNTIF('Data R3'!W254,"&gt;0")+COUNTIF('Data R3'!Y254,"&gt;0"))&gt;0,1,0))</f>
        <v/>
      </c>
      <c r="M2248" t="inlineStr">
        <is>
          <t>Data R</t>
        </is>
      </c>
    </row>
    <row r="2249">
      <c r="A2249" t="inlineStr">
        <is>
          <t>Regional 3</t>
        </is>
      </c>
      <c r="B2249">
        <f>IF('Data R3'!C255="","",'Data R3'!B255)</f>
        <v/>
      </c>
      <c r="C2249">
        <f>IF('Data R3'!C255="","",'Data R3'!C255)</f>
        <v/>
      </c>
      <c r="D2249">
        <f>IF('Data R3'!C255="","",'Data R3'!D255)</f>
        <v/>
      </c>
      <c r="E2249">
        <f>IF('Data R3'!C255="","",'Data R3'!E255)</f>
        <v/>
      </c>
      <c r="F2249">
        <f>IF('Data R3'!C255="","",'Data R3'!F255)</f>
        <v/>
      </c>
      <c r="G2249">
        <f>IF('Data R3'!C255="","",'Data R3'!AD255)</f>
        <v/>
      </c>
      <c r="H2249">
        <f>IF('Data R3'!C255="","",'Data R3'!AC255)</f>
        <v/>
      </c>
      <c r="I2249">
        <f>IF('Data R3'!C255="","",COUNTIF('Data R3'!J255,"&gt;0")+COUNTIF('Data R3'!L255,"&gt;0")+COUNTIF('Data R3'!N255,"&gt;0")+COUNTIF('Data R3'!P255,"&gt;0")+COUNTIF('Data R3'!R255,"&gt;0")+COUNTIF('Data R3'!T255,"&gt;0")+COUNTIF('Data R3'!V255,"&gt;0")+COUNTIF('Data R3'!X255,"&gt;0"))</f>
        <v/>
      </c>
      <c r="J2249">
        <f>IF('Data R3'!C255="","",IF((COUNTIF('Data R3'!K255,"&gt;0")+COUNTIF('Data R3'!M255,"&gt;0")+COUNTIF('Data R3'!O255,"&gt;0")+COUNTIF('Data R3'!Q255,"&gt;0")+COUNTIF('Data R3'!S255,"&gt;0")+COUNTIF('Data R3'!U255,"&gt;0")+COUNTIF('Data R3'!W255,"&gt;0")+COUNTIF('Data R3'!Y255,"&gt;0"))&gt;0,1,0))</f>
        <v/>
      </c>
      <c r="M2249" t="inlineStr">
        <is>
          <t>Data R</t>
        </is>
      </c>
    </row>
    <row r="2250">
      <c r="A2250" t="inlineStr">
        <is>
          <t>Regional 3</t>
        </is>
      </c>
      <c r="B2250">
        <f>IF('Data R3'!C256="","",'Data R3'!B256)</f>
        <v/>
      </c>
      <c r="C2250">
        <f>IF('Data R3'!C256="","",'Data R3'!C256)</f>
        <v/>
      </c>
      <c r="D2250">
        <f>IF('Data R3'!C256="","",'Data R3'!D256)</f>
        <v/>
      </c>
      <c r="E2250">
        <f>IF('Data R3'!C256="","",'Data R3'!E256)</f>
        <v/>
      </c>
      <c r="F2250">
        <f>IF('Data R3'!C256="","",'Data R3'!F256)</f>
        <v/>
      </c>
      <c r="G2250">
        <f>IF('Data R3'!C256="","",'Data R3'!AD256)</f>
        <v/>
      </c>
      <c r="H2250">
        <f>IF('Data R3'!C256="","",'Data R3'!AC256)</f>
        <v/>
      </c>
      <c r="I2250">
        <f>IF('Data R3'!C256="","",COUNTIF('Data R3'!J256,"&gt;0")+COUNTIF('Data R3'!L256,"&gt;0")+COUNTIF('Data R3'!N256,"&gt;0")+COUNTIF('Data R3'!P256,"&gt;0")+COUNTIF('Data R3'!R256,"&gt;0")+COUNTIF('Data R3'!T256,"&gt;0")+COUNTIF('Data R3'!V256,"&gt;0")+COUNTIF('Data R3'!X256,"&gt;0"))</f>
        <v/>
      </c>
      <c r="J2250">
        <f>IF('Data R3'!C256="","",IF((COUNTIF('Data R3'!K256,"&gt;0")+COUNTIF('Data R3'!M256,"&gt;0")+COUNTIF('Data R3'!O256,"&gt;0")+COUNTIF('Data R3'!Q256,"&gt;0")+COUNTIF('Data R3'!S256,"&gt;0")+COUNTIF('Data R3'!U256,"&gt;0")+COUNTIF('Data R3'!W256,"&gt;0")+COUNTIF('Data R3'!Y256,"&gt;0"))&gt;0,1,0))</f>
        <v/>
      </c>
      <c r="M2250" t="inlineStr">
        <is>
          <t>Data R</t>
        </is>
      </c>
    </row>
    <row r="2251">
      <c r="A2251" t="inlineStr">
        <is>
          <t>Regional 3</t>
        </is>
      </c>
      <c r="B2251">
        <f>IF('Data R3'!C257="","",'Data R3'!B257)</f>
        <v/>
      </c>
      <c r="C2251">
        <f>IF('Data R3'!C257="","",'Data R3'!C257)</f>
        <v/>
      </c>
      <c r="D2251">
        <f>IF('Data R3'!C257="","",'Data R3'!D257)</f>
        <v/>
      </c>
      <c r="E2251">
        <f>IF('Data R3'!C257="","",'Data R3'!E257)</f>
        <v/>
      </c>
      <c r="F2251">
        <f>IF('Data R3'!C257="","",'Data R3'!F257)</f>
        <v/>
      </c>
      <c r="G2251">
        <f>IF('Data R3'!C257="","",'Data R3'!AD257)</f>
        <v/>
      </c>
      <c r="H2251">
        <f>IF('Data R3'!C257="","",'Data R3'!AC257)</f>
        <v/>
      </c>
      <c r="I2251">
        <f>IF('Data R3'!C257="","",COUNTIF('Data R3'!J257,"&gt;0")+COUNTIF('Data R3'!L257,"&gt;0")+COUNTIF('Data R3'!N257,"&gt;0")+COUNTIF('Data R3'!P257,"&gt;0")+COUNTIF('Data R3'!R257,"&gt;0")+COUNTIF('Data R3'!T257,"&gt;0")+COUNTIF('Data R3'!V257,"&gt;0")+COUNTIF('Data R3'!X257,"&gt;0"))</f>
        <v/>
      </c>
      <c r="J2251">
        <f>IF('Data R3'!C257="","",IF((COUNTIF('Data R3'!K257,"&gt;0")+COUNTIF('Data R3'!M257,"&gt;0")+COUNTIF('Data R3'!O257,"&gt;0")+COUNTIF('Data R3'!Q257,"&gt;0")+COUNTIF('Data R3'!S257,"&gt;0")+COUNTIF('Data R3'!U257,"&gt;0")+COUNTIF('Data R3'!W257,"&gt;0")+COUNTIF('Data R3'!Y257,"&gt;0"))&gt;0,1,0))</f>
        <v/>
      </c>
      <c r="M2251" t="inlineStr">
        <is>
          <t>Data R</t>
        </is>
      </c>
    </row>
    <row r="2252">
      <c r="A2252" t="inlineStr">
        <is>
          <t>Regional 3</t>
        </is>
      </c>
      <c r="B2252">
        <f>IF('Data R3'!C258="","",'Data R3'!B258)</f>
        <v/>
      </c>
      <c r="C2252">
        <f>IF('Data R3'!C258="","",'Data R3'!C258)</f>
        <v/>
      </c>
      <c r="D2252">
        <f>IF('Data R3'!C258="","",'Data R3'!D258)</f>
        <v/>
      </c>
      <c r="E2252">
        <f>IF('Data R3'!C258="","",'Data R3'!E258)</f>
        <v/>
      </c>
      <c r="F2252">
        <f>IF('Data R3'!C258="","",'Data R3'!F258)</f>
        <v/>
      </c>
      <c r="G2252">
        <f>IF('Data R3'!C258="","",'Data R3'!AD258)</f>
        <v/>
      </c>
      <c r="H2252">
        <f>IF('Data R3'!C258="","",'Data R3'!AC258)</f>
        <v/>
      </c>
      <c r="I2252">
        <f>IF('Data R3'!C258="","",COUNTIF('Data R3'!J258,"&gt;0")+COUNTIF('Data R3'!L258,"&gt;0")+COUNTIF('Data R3'!N258,"&gt;0")+COUNTIF('Data R3'!P258,"&gt;0")+COUNTIF('Data R3'!R258,"&gt;0")+COUNTIF('Data R3'!T258,"&gt;0")+COUNTIF('Data R3'!V258,"&gt;0")+COUNTIF('Data R3'!X258,"&gt;0"))</f>
        <v/>
      </c>
      <c r="J2252">
        <f>IF('Data R3'!C258="","",IF((COUNTIF('Data R3'!K258,"&gt;0")+COUNTIF('Data R3'!M258,"&gt;0")+COUNTIF('Data R3'!O258,"&gt;0")+COUNTIF('Data R3'!Q258,"&gt;0")+COUNTIF('Data R3'!S258,"&gt;0")+COUNTIF('Data R3'!U258,"&gt;0")+COUNTIF('Data R3'!W258,"&gt;0")+COUNTIF('Data R3'!Y258,"&gt;0"))&gt;0,1,0))</f>
        <v/>
      </c>
      <c r="M2252" t="inlineStr">
        <is>
          <t>Data R</t>
        </is>
      </c>
    </row>
    <row r="2253">
      <c r="A2253" t="inlineStr">
        <is>
          <t>Regional 3</t>
        </is>
      </c>
      <c r="B2253">
        <f>IF('Data R3'!C259="","",'Data R3'!B259)</f>
        <v/>
      </c>
      <c r="C2253">
        <f>IF('Data R3'!C259="","",'Data R3'!C259)</f>
        <v/>
      </c>
      <c r="D2253">
        <f>IF('Data R3'!C259="","",'Data R3'!D259)</f>
        <v/>
      </c>
      <c r="E2253">
        <f>IF('Data R3'!C259="","",'Data R3'!E259)</f>
        <v/>
      </c>
      <c r="F2253">
        <f>IF('Data R3'!C259="","",'Data R3'!F259)</f>
        <v/>
      </c>
      <c r="G2253">
        <f>IF('Data R3'!C259="","",'Data R3'!AD259)</f>
        <v/>
      </c>
      <c r="H2253">
        <f>IF('Data R3'!C259="","",'Data R3'!AC259)</f>
        <v/>
      </c>
      <c r="I2253">
        <f>IF('Data R3'!C259="","",COUNTIF('Data R3'!J259,"&gt;0")+COUNTIF('Data R3'!L259,"&gt;0")+COUNTIF('Data R3'!N259,"&gt;0")+COUNTIF('Data R3'!P259,"&gt;0")+COUNTIF('Data R3'!R259,"&gt;0")+COUNTIF('Data R3'!T259,"&gt;0")+COUNTIF('Data R3'!V259,"&gt;0")+COUNTIF('Data R3'!X259,"&gt;0"))</f>
        <v/>
      </c>
      <c r="J2253">
        <f>IF('Data R3'!C259="","",IF((COUNTIF('Data R3'!K259,"&gt;0")+COUNTIF('Data R3'!M259,"&gt;0")+COUNTIF('Data R3'!O259,"&gt;0")+COUNTIF('Data R3'!Q259,"&gt;0")+COUNTIF('Data R3'!S259,"&gt;0")+COUNTIF('Data R3'!U259,"&gt;0")+COUNTIF('Data R3'!W259,"&gt;0")+COUNTIF('Data R3'!Y259,"&gt;0"))&gt;0,1,0))</f>
        <v/>
      </c>
      <c r="M2253" t="inlineStr">
        <is>
          <t>Data R</t>
        </is>
      </c>
    </row>
    <row r="2254">
      <c r="A2254" t="inlineStr">
        <is>
          <t>Regional 3</t>
        </is>
      </c>
      <c r="B2254">
        <f>IF('Data R3'!C260="","",'Data R3'!B260)</f>
        <v/>
      </c>
      <c r="C2254">
        <f>IF('Data R3'!C260="","",'Data R3'!C260)</f>
        <v/>
      </c>
      <c r="D2254">
        <f>IF('Data R3'!C260="","",'Data R3'!D260)</f>
        <v/>
      </c>
      <c r="E2254">
        <f>IF('Data R3'!C260="","",'Data R3'!E260)</f>
        <v/>
      </c>
      <c r="F2254">
        <f>IF('Data R3'!C260="","",'Data R3'!F260)</f>
        <v/>
      </c>
      <c r="G2254">
        <f>IF('Data R3'!C260="","",'Data R3'!AD260)</f>
        <v/>
      </c>
      <c r="H2254">
        <f>IF('Data R3'!C260="","",'Data R3'!AC260)</f>
        <v/>
      </c>
      <c r="I2254">
        <f>IF('Data R3'!C260="","",COUNTIF('Data R3'!J260,"&gt;0")+COUNTIF('Data R3'!L260,"&gt;0")+COUNTIF('Data R3'!N260,"&gt;0")+COUNTIF('Data R3'!P260,"&gt;0")+COUNTIF('Data R3'!R260,"&gt;0")+COUNTIF('Data R3'!T260,"&gt;0")+COUNTIF('Data R3'!V260,"&gt;0")+COUNTIF('Data R3'!X260,"&gt;0"))</f>
        <v/>
      </c>
      <c r="J2254">
        <f>IF('Data R3'!C260="","",IF((COUNTIF('Data R3'!K260,"&gt;0")+COUNTIF('Data R3'!M260,"&gt;0")+COUNTIF('Data R3'!O260,"&gt;0")+COUNTIF('Data R3'!Q260,"&gt;0")+COUNTIF('Data R3'!S260,"&gt;0")+COUNTIF('Data R3'!U260,"&gt;0")+COUNTIF('Data R3'!W260,"&gt;0")+COUNTIF('Data R3'!Y260,"&gt;0"))&gt;0,1,0))</f>
        <v/>
      </c>
      <c r="M2254" t="inlineStr">
        <is>
          <t>Data R</t>
        </is>
      </c>
    </row>
    <row r="2255">
      <c r="A2255" t="inlineStr">
        <is>
          <t>Regional 3</t>
        </is>
      </c>
      <c r="B2255">
        <f>IF('Data R3'!C261="","",'Data R3'!B261)</f>
        <v/>
      </c>
      <c r="C2255">
        <f>IF('Data R3'!C261="","",'Data R3'!C261)</f>
        <v/>
      </c>
      <c r="D2255">
        <f>IF('Data R3'!C261="","",'Data R3'!D261)</f>
        <v/>
      </c>
      <c r="E2255">
        <f>IF('Data R3'!C261="","",'Data R3'!E261)</f>
        <v/>
      </c>
      <c r="F2255">
        <f>IF('Data R3'!C261="","",'Data R3'!F261)</f>
        <v/>
      </c>
      <c r="G2255">
        <f>IF('Data R3'!C261="","",'Data R3'!AD261)</f>
        <v/>
      </c>
      <c r="H2255">
        <f>IF('Data R3'!C261="","",'Data R3'!AC261)</f>
        <v/>
      </c>
      <c r="I2255">
        <f>IF('Data R3'!C261="","",COUNTIF('Data R3'!J261,"&gt;0")+COUNTIF('Data R3'!L261,"&gt;0")+COUNTIF('Data R3'!N261,"&gt;0")+COUNTIF('Data R3'!P261,"&gt;0")+COUNTIF('Data R3'!R261,"&gt;0")+COUNTIF('Data R3'!T261,"&gt;0")+COUNTIF('Data R3'!V261,"&gt;0")+COUNTIF('Data R3'!X261,"&gt;0"))</f>
        <v/>
      </c>
      <c r="J2255">
        <f>IF('Data R3'!C261="","",IF((COUNTIF('Data R3'!K261,"&gt;0")+COUNTIF('Data R3'!M261,"&gt;0")+COUNTIF('Data R3'!O261,"&gt;0")+COUNTIF('Data R3'!Q261,"&gt;0")+COUNTIF('Data R3'!S261,"&gt;0")+COUNTIF('Data R3'!U261,"&gt;0")+COUNTIF('Data R3'!W261,"&gt;0")+COUNTIF('Data R3'!Y261,"&gt;0"))&gt;0,1,0))</f>
        <v/>
      </c>
      <c r="M2255" t="inlineStr">
        <is>
          <t>Data R</t>
        </is>
      </c>
    </row>
    <row r="2256">
      <c r="A2256" t="inlineStr">
        <is>
          <t>Regional 3</t>
        </is>
      </c>
      <c r="B2256">
        <f>IF('Data R3'!C262="","",'Data R3'!B262)</f>
        <v/>
      </c>
      <c r="C2256">
        <f>IF('Data R3'!C262="","",'Data R3'!C262)</f>
        <v/>
      </c>
      <c r="D2256">
        <f>IF('Data R3'!C262="","",'Data R3'!D262)</f>
        <v/>
      </c>
      <c r="E2256">
        <f>IF('Data R3'!C262="","",'Data R3'!E262)</f>
        <v/>
      </c>
      <c r="F2256">
        <f>IF('Data R3'!C262="","",'Data R3'!F262)</f>
        <v/>
      </c>
      <c r="G2256">
        <f>IF('Data R3'!C262="","",'Data R3'!AD262)</f>
        <v/>
      </c>
      <c r="H2256">
        <f>IF('Data R3'!C262="","",'Data R3'!AC262)</f>
        <v/>
      </c>
      <c r="I2256">
        <f>IF('Data R3'!C262="","",COUNTIF('Data R3'!J262,"&gt;0")+COUNTIF('Data R3'!L262,"&gt;0")+COUNTIF('Data R3'!N262,"&gt;0")+COUNTIF('Data R3'!P262,"&gt;0")+COUNTIF('Data R3'!R262,"&gt;0")+COUNTIF('Data R3'!T262,"&gt;0")+COUNTIF('Data R3'!V262,"&gt;0")+COUNTIF('Data R3'!X262,"&gt;0"))</f>
        <v/>
      </c>
      <c r="J2256">
        <f>IF('Data R3'!C262="","",IF((COUNTIF('Data R3'!K262,"&gt;0")+COUNTIF('Data R3'!M262,"&gt;0")+COUNTIF('Data R3'!O262,"&gt;0")+COUNTIF('Data R3'!Q262,"&gt;0")+COUNTIF('Data R3'!S262,"&gt;0")+COUNTIF('Data R3'!U262,"&gt;0")+COUNTIF('Data R3'!W262,"&gt;0")+COUNTIF('Data R3'!Y262,"&gt;0"))&gt;0,1,0))</f>
        <v/>
      </c>
      <c r="M2256" t="inlineStr">
        <is>
          <t>Data R</t>
        </is>
      </c>
    </row>
    <row r="2257">
      <c r="A2257" t="inlineStr">
        <is>
          <t>Regional 3</t>
        </is>
      </c>
      <c r="B2257">
        <f>IF('Data R3'!C263="","",'Data R3'!B263)</f>
        <v/>
      </c>
      <c r="C2257">
        <f>IF('Data R3'!C263="","",'Data R3'!C263)</f>
        <v/>
      </c>
      <c r="D2257">
        <f>IF('Data R3'!C263="","",'Data R3'!D263)</f>
        <v/>
      </c>
      <c r="E2257">
        <f>IF('Data R3'!C263="","",'Data R3'!E263)</f>
        <v/>
      </c>
      <c r="F2257">
        <f>IF('Data R3'!C263="","",'Data R3'!F263)</f>
        <v/>
      </c>
      <c r="G2257">
        <f>IF('Data R3'!C263="","",'Data R3'!AD263)</f>
        <v/>
      </c>
      <c r="H2257">
        <f>IF('Data R3'!C263="","",'Data R3'!AC263)</f>
        <v/>
      </c>
      <c r="I2257">
        <f>IF('Data R3'!C263="","",COUNTIF('Data R3'!J263,"&gt;0")+COUNTIF('Data R3'!L263,"&gt;0")+COUNTIF('Data R3'!N263,"&gt;0")+COUNTIF('Data R3'!P263,"&gt;0")+COUNTIF('Data R3'!R263,"&gt;0")+COUNTIF('Data R3'!T263,"&gt;0")+COUNTIF('Data R3'!V263,"&gt;0")+COUNTIF('Data R3'!X263,"&gt;0"))</f>
        <v/>
      </c>
      <c r="J2257">
        <f>IF('Data R3'!C263="","",IF((COUNTIF('Data R3'!K263,"&gt;0")+COUNTIF('Data R3'!M263,"&gt;0")+COUNTIF('Data R3'!O263,"&gt;0")+COUNTIF('Data R3'!Q263,"&gt;0")+COUNTIF('Data R3'!S263,"&gt;0")+COUNTIF('Data R3'!U263,"&gt;0")+COUNTIF('Data R3'!W263,"&gt;0")+COUNTIF('Data R3'!Y263,"&gt;0"))&gt;0,1,0))</f>
        <v/>
      </c>
      <c r="M2257" t="inlineStr">
        <is>
          <t>Data R</t>
        </is>
      </c>
    </row>
    <row r="2258">
      <c r="A2258" t="inlineStr">
        <is>
          <t>Regional 3</t>
        </is>
      </c>
      <c r="B2258">
        <f>IF('Data R3'!C264="","",'Data R3'!B264)</f>
        <v/>
      </c>
      <c r="C2258">
        <f>IF('Data R3'!C264="","",'Data R3'!C264)</f>
        <v/>
      </c>
      <c r="D2258">
        <f>IF('Data R3'!C264="","",'Data R3'!D264)</f>
        <v/>
      </c>
      <c r="E2258">
        <f>IF('Data R3'!C264="","",'Data R3'!E264)</f>
        <v/>
      </c>
      <c r="F2258">
        <f>IF('Data R3'!C264="","",'Data R3'!F264)</f>
        <v/>
      </c>
      <c r="G2258">
        <f>IF('Data R3'!C264="","",'Data R3'!AD264)</f>
        <v/>
      </c>
      <c r="H2258">
        <f>IF('Data R3'!C264="","",'Data R3'!AC264)</f>
        <v/>
      </c>
      <c r="I2258">
        <f>IF('Data R3'!C264="","",COUNTIF('Data R3'!J264,"&gt;0")+COUNTIF('Data R3'!L264,"&gt;0")+COUNTIF('Data R3'!N264,"&gt;0")+COUNTIF('Data R3'!P264,"&gt;0")+COUNTIF('Data R3'!R264,"&gt;0")+COUNTIF('Data R3'!T264,"&gt;0")+COUNTIF('Data R3'!V264,"&gt;0")+COUNTIF('Data R3'!X264,"&gt;0"))</f>
        <v/>
      </c>
      <c r="J2258">
        <f>IF('Data R3'!C264="","",IF((COUNTIF('Data R3'!K264,"&gt;0")+COUNTIF('Data R3'!M264,"&gt;0")+COUNTIF('Data R3'!O264,"&gt;0")+COUNTIF('Data R3'!Q264,"&gt;0")+COUNTIF('Data R3'!S264,"&gt;0")+COUNTIF('Data R3'!U264,"&gt;0")+COUNTIF('Data R3'!W264,"&gt;0")+COUNTIF('Data R3'!Y264,"&gt;0"))&gt;0,1,0))</f>
        <v/>
      </c>
      <c r="M2258" t="inlineStr">
        <is>
          <t>Data R</t>
        </is>
      </c>
    </row>
    <row r="2259">
      <c r="A2259" t="inlineStr">
        <is>
          <t>Regional 3</t>
        </is>
      </c>
      <c r="B2259">
        <f>IF('Data R3'!C265="","",'Data R3'!B265)</f>
        <v/>
      </c>
      <c r="C2259">
        <f>IF('Data R3'!C265="","",'Data R3'!C265)</f>
        <v/>
      </c>
      <c r="D2259">
        <f>IF('Data R3'!C265="","",'Data R3'!D265)</f>
        <v/>
      </c>
      <c r="E2259">
        <f>IF('Data R3'!C265="","",'Data R3'!E265)</f>
        <v/>
      </c>
      <c r="F2259">
        <f>IF('Data R3'!C265="","",'Data R3'!F265)</f>
        <v/>
      </c>
      <c r="G2259">
        <f>IF('Data R3'!C265="","",'Data R3'!AD265)</f>
        <v/>
      </c>
      <c r="H2259">
        <f>IF('Data R3'!C265="","",'Data R3'!AC265)</f>
        <v/>
      </c>
      <c r="I2259">
        <f>IF('Data R3'!C265="","",COUNTIF('Data R3'!J265,"&gt;0")+COUNTIF('Data R3'!L265,"&gt;0")+COUNTIF('Data R3'!N265,"&gt;0")+COUNTIF('Data R3'!P265,"&gt;0")+COUNTIF('Data R3'!R265,"&gt;0")+COUNTIF('Data R3'!T265,"&gt;0")+COUNTIF('Data R3'!V265,"&gt;0")+COUNTIF('Data R3'!X265,"&gt;0"))</f>
        <v/>
      </c>
      <c r="J2259">
        <f>IF('Data R3'!C265="","",IF((COUNTIF('Data R3'!K265,"&gt;0")+COUNTIF('Data R3'!M265,"&gt;0")+COUNTIF('Data R3'!O265,"&gt;0")+COUNTIF('Data R3'!Q265,"&gt;0")+COUNTIF('Data R3'!S265,"&gt;0")+COUNTIF('Data R3'!U265,"&gt;0")+COUNTIF('Data R3'!W265,"&gt;0")+COUNTIF('Data R3'!Y265,"&gt;0"))&gt;0,1,0))</f>
        <v/>
      </c>
      <c r="M2259" t="inlineStr">
        <is>
          <t>Data R</t>
        </is>
      </c>
    </row>
    <row r="2260">
      <c r="A2260" t="inlineStr">
        <is>
          <t>Regional 3</t>
        </is>
      </c>
      <c r="B2260">
        <f>IF('Data R3'!C266="","",'Data R3'!B266)</f>
        <v/>
      </c>
      <c r="C2260">
        <f>IF('Data R3'!C266="","",'Data R3'!C266)</f>
        <v/>
      </c>
      <c r="D2260">
        <f>IF('Data R3'!C266="","",'Data R3'!D266)</f>
        <v/>
      </c>
      <c r="E2260">
        <f>IF('Data R3'!C266="","",'Data R3'!E266)</f>
        <v/>
      </c>
      <c r="F2260">
        <f>IF('Data R3'!C266="","",'Data R3'!F266)</f>
        <v/>
      </c>
      <c r="G2260">
        <f>IF('Data R3'!C266="","",'Data R3'!AD266)</f>
        <v/>
      </c>
      <c r="H2260">
        <f>IF('Data R3'!C266="","",'Data R3'!AC266)</f>
        <v/>
      </c>
      <c r="I2260">
        <f>IF('Data R3'!C266="","",COUNTIF('Data R3'!J266,"&gt;0")+COUNTIF('Data R3'!L266,"&gt;0")+COUNTIF('Data R3'!N266,"&gt;0")+COUNTIF('Data R3'!P266,"&gt;0")+COUNTIF('Data R3'!R266,"&gt;0")+COUNTIF('Data R3'!T266,"&gt;0")+COUNTIF('Data R3'!V266,"&gt;0")+COUNTIF('Data R3'!X266,"&gt;0"))</f>
        <v/>
      </c>
      <c r="J2260">
        <f>IF('Data R3'!C266="","",IF((COUNTIF('Data R3'!K266,"&gt;0")+COUNTIF('Data R3'!M266,"&gt;0")+COUNTIF('Data R3'!O266,"&gt;0")+COUNTIF('Data R3'!Q266,"&gt;0")+COUNTIF('Data R3'!S266,"&gt;0")+COUNTIF('Data R3'!U266,"&gt;0")+COUNTIF('Data R3'!W266,"&gt;0")+COUNTIF('Data R3'!Y266,"&gt;0"))&gt;0,1,0))</f>
        <v/>
      </c>
      <c r="M2260" t="inlineStr">
        <is>
          <t>Data R</t>
        </is>
      </c>
    </row>
    <row r="2261">
      <c r="A2261" t="inlineStr">
        <is>
          <t>Regional 3</t>
        </is>
      </c>
      <c r="B2261">
        <f>IF('Data R3'!C267="","",'Data R3'!B267)</f>
        <v/>
      </c>
      <c r="C2261">
        <f>IF('Data R3'!C267="","",'Data R3'!C267)</f>
        <v/>
      </c>
      <c r="D2261">
        <f>IF('Data R3'!C267="","",'Data R3'!D267)</f>
        <v/>
      </c>
      <c r="E2261">
        <f>IF('Data R3'!C267="","",'Data R3'!E267)</f>
        <v/>
      </c>
      <c r="F2261">
        <f>IF('Data R3'!C267="","",'Data R3'!F267)</f>
        <v/>
      </c>
      <c r="G2261">
        <f>IF('Data R3'!C267="","",'Data R3'!AD267)</f>
        <v/>
      </c>
      <c r="H2261">
        <f>IF('Data R3'!C267="","",'Data R3'!AC267)</f>
        <v/>
      </c>
      <c r="I2261">
        <f>IF('Data R3'!C267="","",COUNTIF('Data R3'!J267,"&gt;0")+COUNTIF('Data R3'!L267,"&gt;0")+COUNTIF('Data R3'!N267,"&gt;0")+COUNTIF('Data R3'!P267,"&gt;0")+COUNTIF('Data R3'!R267,"&gt;0")+COUNTIF('Data R3'!T267,"&gt;0")+COUNTIF('Data R3'!V267,"&gt;0")+COUNTIF('Data R3'!X267,"&gt;0"))</f>
        <v/>
      </c>
      <c r="J2261">
        <f>IF('Data R3'!C267="","",IF((COUNTIF('Data R3'!K267,"&gt;0")+COUNTIF('Data R3'!M267,"&gt;0")+COUNTIF('Data R3'!O267,"&gt;0")+COUNTIF('Data R3'!Q267,"&gt;0")+COUNTIF('Data R3'!S267,"&gt;0")+COUNTIF('Data R3'!U267,"&gt;0")+COUNTIF('Data R3'!W267,"&gt;0")+COUNTIF('Data R3'!Y267,"&gt;0"))&gt;0,1,0))</f>
        <v/>
      </c>
      <c r="M2261" t="inlineStr">
        <is>
          <t>Data R</t>
        </is>
      </c>
    </row>
    <row r="2262">
      <c r="A2262" t="inlineStr">
        <is>
          <t>Regional 3</t>
        </is>
      </c>
      <c r="B2262">
        <f>IF('Data R3'!C268="","",'Data R3'!B268)</f>
        <v/>
      </c>
      <c r="C2262">
        <f>IF('Data R3'!C268="","",'Data R3'!C268)</f>
        <v/>
      </c>
      <c r="D2262">
        <f>IF('Data R3'!C268="","",'Data R3'!D268)</f>
        <v/>
      </c>
      <c r="E2262">
        <f>IF('Data R3'!C268="","",'Data R3'!E268)</f>
        <v/>
      </c>
      <c r="F2262">
        <f>IF('Data R3'!C268="","",'Data R3'!F268)</f>
        <v/>
      </c>
      <c r="G2262">
        <f>IF('Data R3'!C268="","",'Data R3'!AD268)</f>
        <v/>
      </c>
      <c r="H2262">
        <f>IF('Data R3'!C268="","",'Data R3'!AC268)</f>
        <v/>
      </c>
      <c r="I2262">
        <f>IF('Data R3'!C268="","",COUNTIF('Data R3'!J268,"&gt;0")+COUNTIF('Data R3'!L268,"&gt;0")+COUNTIF('Data R3'!N268,"&gt;0")+COUNTIF('Data R3'!P268,"&gt;0")+COUNTIF('Data R3'!R268,"&gt;0")+COUNTIF('Data R3'!T268,"&gt;0")+COUNTIF('Data R3'!V268,"&gt;0")+COUNTIF('Data R3'!X268,"&gt;0"))</f>
        <v/>
      </c>
      <c r="J2262">
        <f>IF('Data R3'!C268="","",IF((COUNTIF('Data R3'!K268,"&gt;0")+COUNTIF('Data R3'!M268,"&gt;0")+COUNTIF('Data R3'!O268,"&gt;0")+COUNTIF('Data R3'!Q268,"&gt;0")+COUNTIF('Data R3'!S268,"&gt;0")+COUNTIF('Data R3'!U268,"&gt;0")+COUNTIF('Data R3'!W268,"&gt;0")+COUNTIF('Data R3'!Y268,"&gt;0"))&gt;0,1,0))</f>
        <v/>
      </c>
      <c r="M2262" t="inlineStr">
        <is>
          <t>Data R</t>
        </is>
      </c>
    </row>
    <row r="2263">
      <c r="A2263" t="inlineStr">
        <is>
          <t>Regional 3</t>
        </is>
      </c>
      <c r="B2263">
        <f>IF('Data R3'!C269="","",'Data R3'!B269)</f>
        <v/>
      </c>
      <c r="C2263">
        <f>IF('Data R3'!C269="","",'Data R3'!C269)</f>
        <v/>
      </c>
      <c r="D2263">
        <f>IF('Data R3'!C269="","",'Data R3'!D269)</f>
        <v/>
      </c>
      <c r="E2263">
        <f>IF('Data R3'!C269="","",'Data R3'!E269)</f>
        <v/>
      </c>
      <c r="F2263">
        <f>IF('Data R3'!C269="","",'Data R3'!F269)</f>
        <v/>
      </c>
      <c r="G2263">
        <f>IF('Data R3'!C269="","",'Data R3'!AD269)</f>
        <v/>
      </c>
      <c r="H2263">
        <f>IF('Data R3'!C269="","",'Data R3'!AC269)</f>
        <v/>
      </c>
      <c r="I2263">
        <f>IF('Data R3'!C269="","",COUNTIF('Data R3'!J269,"&gt;0")+COUNTIF('Data R3'!L269,"&gt;0")+COUNTIF('Data R3'!N269,"&gt;0")+COUNTIF('Data R3'!P269,"&gt;0")+COUNTIF('Data R3'!R269,"&gt;0")+COUNTIF('Data R3'!T269,"&gt;0")+COUNTIF('Data R3'!V269,"&gt;0")+COUNTIF('Data R3'!X269,"&gt;0"))</f>
        <v/>
      </c>
      <c r="J2263">
        <f>IF('Data R3'!C269="","",IF((COUNTIF('Data R3'!K269,"&gt;0")+COUNTIF('Data R3'!M269,"&gt;0")+COUNTIF('Data R3'!O269,"&gt;0")+COUNTIF('Data R3'!Q269,"&gt;0")+COUNTIF('Data R3'!S269,"&gt;0")+COUNTIF('Data R3'!U269,"&gt;0")+COUNTIF('Data R3'!W269,"&gt;0")+COUNTIF('Data R3'!Y269,"&gt;0"))&gt;0,1,0))</f>
        <v/>
      </c>
      <c r="M2263" t="inlineStr">
        <is>
          <t>Data R</t>
        </is>
      </c>
    </row>
    <row r="2264">
      <c r="A2264" t="inlineStr">
        <is>
          <t>Regional 3</t>
        </is>
      </c>
      <c r="B2264">
        <f>IF('Data R3'!C270="","",'Data R3'!B270)</f>
        <v/>
      </c>
      <c r="C2264">
        <f>IF('Data R3'!C270="","",'Data R3'!C270)</f>
        <v/>
      </c>
      <c r="D2264">
        <f>IF('Data R3'!C270="","",'Data R3'!D270)</f>
        <v/>
      </c>
      <c r="E2264">
        <f>IF('Data R3'!C270="","",'Data R3'!E270)</f>
        <v/>
      </c>
      <c r="F2264">
        <f>IF('Data R3'!C270="","",'Data R3'!F270)</f>
        <v/>
      </c>
      <c r="G2264">
        <f>IF('Data R3'!C270="","",'Data R3'!AD270)</f>
        <v/>
      </c>
      <c r="H2264">
        <f>IF('Data R3'!C270="","",'Data R3'!AC270)</f>
        <v/>
      </c>
      <c r="I2264">
        <f>IF('Data R3'!C270="","",COUNTIF('Data R3'!J270,"&gt;0")+COUNTIF('Data R3'!L270,"&gt;0")+COUNTIF('Data R3'!N270,"&gt;0")+COUNTIF('Data R3'!P270,"&gt;0")+COUNTIF('Data R3'!R270,"&gt;0")+COUNTIF('Data R3'!T270,"&gt;0")+COUNTIF('Data R3'!V270,"&gt;0")+COUNTIF('Data R3'!X270,"&gt;0"))</f>
        <v/>
      </c>
      <c r="J2264">
        <f>IF('Data R3'!C270="","",IF((COUNTIF('Data R3'!K270,"&gt;0")+COUNTIF('Data R3'!M270,"&gt;0")+COUNTIF('Data R3'!O270,"&gt;0")+COUNTIF('Data R3'!Q270,"&gt;0")+COUNTIF('Data R3'!S270,"&gt;0")+COUNTIF('Data R3'!U270,"&gt;0")+COUNTIF('Data R3'!W270,"&gt;0")+COUNTIF('Data R3'!Y270,"&gt;0"))&gt;0,1,0))</f>
        <v/>
      </c>
      <c r="M2264" t="inlineStr">
        <is>
          <t>Data R</t>
        </is>
      </c>
    </row>
    <row r="2265">
      <c r="A2265" t="inlineStr">
        <is>
          <t>Regional 3</t>
        </is>
      </c>
      <c r="B2265">
        <f>IF('Data R3'!C271="","",'Data R3'!B271)</f>
        <v/>
      </c>
      <c r="C2265">
        <f>IF('Data R3'!C271="","",'Data R3'!C271)</f>
        <v/>
      </c>
      <c r="D2265">
        <f>IF('Data R3'!C271="","",'Data R3'!D271)</f>
        <v/>
      </c>
      <c r="E2265">
        <f>IF('Data R3'!C271="","",'Data R3'!E271)</f>
        <v/>
      </c>
      <c r="F2265">
        <f>IF('Data R3'!C271="","",'Data R3'!F271)</f>
        <v/>
      </c>
      <c r="G2265">
        <f>IF('Data R3'!C271="","",'Data R3'!AD271)</f>
        <v/>
      </c>
      <c r="H2265">
        <f>IF('Data R3'!C271="","",'Data R3'!AC271)</f>
        <v/>
      </c>
      <c r="I2265">
        <f>IF('Data R3'!C271="","",COUNTIF('Data R3'!J271,"&gt;0")+COUNTIF('Data R3'!L271,"&gt;0")+COUNTIF('Data R3'!N271,"&gt;0")+COUNTIF('Data R3'!P271,"&gt;0")+COUNTIF('Data R3'!R271,"&gt;0")+COUNTIF('Data R3'!T271,"&gt;0")+COUNTIF('Data R3'!V271,"&gt;0")+COUNTIF('Data R3'!X271,"&gt;0"))</f>
        <v/>
      </c>
      <c r="J2265">
        <f>IF('Data R3'!C271="","",IF((COUNTIF('Data R3'!K271,"&gt;0")+COUNTIF('Data R3'!M271,"&gt;0")+COUNTIF('Data R3'!O271,"&gt;0")+COUNTIF('Data R3'!Q271,"&gt;0")+COUNTIF('Data R3'!S271,"&gt;0")+COUNTIF('Data R3'!U271,"&gt;0")+COUNTIF('Data R3'!W271,"&gt;0")+COUNTIF('Data R3'!Y271,"&gt;0"))&gt;0,1,0))</f>
        <v/>
      </c>
      <c r="M2265" t="inlineStr">
        <is>
          <t>Data R</t>
        </is>
      </c>
    </row>
    <row r="2266">
      <c r="A2266" t="inlineStr">
        <is>
          <t>Regional 3</t>
        </is>
      </c>
      <c r="B2266">
        <f>IF('Data R3'!C272="","",'Data R3'!B272)</f>
        <v/>
      </c>
      <c r="C2266">
        <f>IF('Data R3'!C272="","",'Data R3'!C272)</f>
        <v/>
      </c>
      <c r="D2266">
        <f>IF('Data R3'!C272="","",'Data R3'!D272)</f>
        <v/>
      </c>
      <c r="E2266">
        <f>IF('Data R3'!C272="","",'Data R3'!E272)</f>
        <v/>
      </c>
      <c r="F2266">
        <f>IF('Data R3'!C272="","",'Data R3'!F272)</f>
        <v/>
      </c>
      <c r="G2266">
        <f>IF('Data R3'!C272="","",'Data R3'!AD272)</f>
        <v/>
      </c>
      <c r="H2266">
        <f>IF('Data R3'!C272="","",'Data R3'!AC272)</f>
        <v/>
      </c>
      <c r="I2266">
        <f>IF('Data R3'!C272="","",COUNTIF('Data R3'!J272,"&gt;0")+COUNTIF('Data R3'!L272,"&gt;0")+COUNTIF('Data R3'!N272,"&gt;0")+COUNTIF('Data R3'!P272,"&gt;0")+COUNTIF('Data R3'!R272,"&gt;0")+COUNTIF('Data R3'!T272,"&gt;0")+COUNTIF('Data R3'!V272,"&gt;0")+COUNTIF('Data R3'!X272,"&gt;0"))</f>
        <v/>
      </c>
      <c r="J2266">
        <f>IF('Data R3'!C272="","",IF((COUNTIF('Data R3'!K272,"&gt;0")+COUNTIF('Data R3'!M272,"&gt;0")+COUNTIF('Data R3'!O272,"&gt;0")+COUNTIF('Data R3'!Q272,"&gt;0")+COUNTIF('Data R3'!S272,"&gt;0")+COUNTIF('Data R3'!U272,"&gt;0")+COUNTIF('Data R3'!W272,"&gt;0")+COUNTIF('Data R3'!Y272,"&gt;0"))&gt;0,1,0))</f>
        <v/>
      </c>
      <c r="M2266" t="inlineStr">
        <is>
          <t>Data R</t>
        </is>
      </c>
    </row>
    <row r="2267">
      <c r="A2267" t="inlineStr">
        <is>
          <t>Regional 3</t>
        </is>
      </c>
      <c r="B2267">
        <f>IF('Data R3'!C273="","",'Data R3'!B273)</f>
        <v/>
      </c>
      <c r="C2267">
        <f>IF('Data R3'!C273="","",'Data R3'!C273)</f>
        <v/>
      </c>
      <c r="D2267">
        <f>IF('Data R3'!C273="","",'Data R3'!D273)</f>
        <v/>
      </c>
      <c r="E2267">
        <f>IF('Data R3'!C273="","",'Data R3'!E273)</f>
        <v/>
      </c>
      <c r="F2267">
        <f>IF('Data R3'!C273="","",'Data R3'!F273)</f>
        <v/>
      </c>
      <c r="G2267">
        <f>IF('Data R3'!C273="","",'Data R3'!AD273)</f>
        <v/>
      </c>
      <c r="H2267">
        <f>IF('Data R3'!C273="","",'Data R3'!AC273)</f>
        <v/>
      </c>
      <c r="I2267">
        <f>IF('Data R3'!C273="","",COUNTIF('Data R3'!J273,"&gt;0")+COUNTIF('Data R3'!L273,"&gt;0")+COUNTIF('Data R3'!N273,"&gt;0")+COUNTIF('Data R3'!P273,"&gt;0")+COUNTIF('Data R3'!R273,"&gt;0")+COUNTIF('Data R3'!T273,"&gt;0")+COUNTIF('Data R3'!V273,"&gt;0")+COUNTIF('Data R3'!X273,"&gt;0"))</f>
        <v/>
      </c>
      <c r="J2267">
        <f>IF('Data R3'!C273="","",IF((COUNTIF('Data R3'!K273,"&gt;0")+COUNTIF('Data R3'!M273,"&gt;0")+COUNTIF('Data R3'!O273,"&gt;0")+COUNTIF('Data R3'!Q273,"&gt;0")+COUNTIF('Data R3'!S273,"&gt;0")+COUNTIF('Data R3'!U273,"&gt;0")+COUNTIF('Data R3'!W273,"&gt;0")+COUNTIF('Data R3'!Y273,"&gt;0"))&gt;0,1,0))</f>
        <v/>
      </c>
      <c r="M2267" t="inlineStr">
        <is>
          <t>Data R</t>
        </is>
      </c>
    </row>
    <row r="2268">
      <c r="A2268" t="inlineStr">
        <is>
          <t>Regional 3</t>
        </is>
      </c>
      <c r="B2268">
        <f>IF('Data R3'!C274="","",'Data R3'!B274)</f>
        <v/>
      </c>
      <c r="C2268">
        <f>IF('Data R3'!C274="","",'Data R3'!C274)</f>
        <v/>
      </c>
      <c r="D2268">
        <f>IF('Data R3'!C274="","",'Data R3'!D274)</f>
        <v/>
      </c>
      <c r="E2268">
        <f>IF('Data R3'!C274="","",'Data R3'!E274)</f>
        <v/>
      </c>
      <c r="F2268">
        <f>IF('Data R3'!C274="","",'Data R3'!F274)</f>
        <v/>
      </c>
      <c r="G2268">
        <f>IF('Data R3'!C274="","",'Data R3'!AD274)</f>
        <v/>
      </c>
      <c r="H2268">
        <f>IF('Data R3'!C274="","",'Data R3'!AC274)</f>
        <v/>
      </c>
      <c r="I2268">
        <f>IF('Data R3'!C274="","",COUNTIF('Data R3'!J274,"&gt;0")+COUNTIF('Data R3'!L274,"&gt;0")+COUNTIF('Data R3'!N274,"&gt;0")+COUNTIF('Data R3'!P274,"&gt;0")+COUNTIF('Data R3'!R274,"&gt;0")+COUNTIF('Data R3'!T274,"&gt;0")+COUNTIF('Data R3'!V274,"&gt;0")+COUNTIF('Data R3'!X274,"&gt;0"))</f>
        <v/>
      </c>
      <c r="J2268">
        <f>IF('Data R3'!C274="","",IF((COUNTIF('Data R3'!K274,"&gt;0")+COUNTIF('Data R3'!M274,"&gt;0")+COUNTIF('Data R3'!O274,"&gt;0")+COUNTIF('Data R3'!Q274,"&gt;0")+COUNTIF('Data R3'!S274,"&gt;0")+COUNTIF('Data R3'!U274,"&gt;0")+COUNTIF('Data R3'!W274,"&gt;0")+COUNTIF('Data R3'!Y274,"&gt;0"))&gt;0,1,0))</f>
        <v/>
      </c>
      <c r="M2268" t="inlineStr">
        <is>
          <t>Data R</t>
        </is>
      </c>
    </row>
    <row r="2269">
      <c r="A2269" t="inlineStr">
        <is>
          <t>Regional 3</t>
        </is>
      </c>
      <c r="B2269">
        <f>IF('Data R3'!C275="","",'Data R3'!B275)</f>
        <v/>
      </c>
      <c r="C2269">
        <f>IF('Data R3'!C275="","",'Data R3'!C275)</f>
        <v/>
      </c>
      <c r="D2269">
        <f>IF('Data R3'!C275="","",'Data R3'!D275)</f>
        <v/>
      </c>
      <c r="E2269">
        <f>IF('Data R3'!C275="","",'Data R3'!E275)</f>
        <v/>
      </c>
      <c r="F2269">
        <f>IF('Data R3'!C275="","",'Data R3'!F275)</f>
        <v/>
      </c>
      <c r="G2269">
        <f>IF('Data R3'!C275="","",'Data R3'!AD275)</f>
        <v/>
      </c>
      <c r="H2269">
        <f>IF('Data R3'!C275="","",'Data R3'!AC275)</f>
        <v/>
      </c>
      <c r="I2269">
        <f>IF('Data R3'!C275="","",COUNTIF('Data R3'!J275,"&gt;0")+COUNTIF('Data R3'!L275,"&gt;0")+COUNTIF('Data R3'!N275,"&gt;0")+COUNTIF('Data R3'!P275,"&gt;0")+COUNTIF('Data R3'!R275,"&gt;0")+COUNTIF('Data R3'!T275,"&gt;0")+COUNTIF('Data R3'!V275,"&gt;0")+COUNTIF('Data R3'!X275,"&gt;0"))</f>
        <v/>
      </c>
      <c r="J2269">
        <f>IF('Data R3'!C275="","",IF((COUNTIF('Data R3'!K275,"&gt;0")+COUNTIF('Data R3'!M275,"&gt;0")+COUNTIF('Data R3'!O275,"&gt;0")+COUNTIF('Data R3'!Q275,"&gt;0")+COUNTIF('Data R3'!S275,"&gt;0")+COUNTIF('Data R3'!U275,"&gt;0")+COUNTIF('Data R3'!W275,"&gt;0")+COUNTIF('Data R3'!Y275,"&gt;0"))&gt;0,1,0))</f>
        <v/>
      </c>
      <c r="M2269" t="inlineStr">
        <is>
          <t>Data R</t>
        </is>
      </c>
    </row>
    <row r="2270">
      <c r="A2270" t="inlineStr">
        <is>
          <t>Regional 3</t>
        </is>
      </c>
      <c r="B2270">
        <f>IF('Data R3'!C276="","",'Data R3'!B276)</f>
        <v/>
      </c>
      <c r="C2270">
        <f>IF('Data R3'!C276="","",'Data R3'!C276)</f>
        <v/>
      </c>
      <c r="D2270">
        <f>IF('Data R3'!C276="","",'Data R3'!D276)</f>
        <v/>
      </c>
      <c r="E2270">
        <f>IF('Data R3'!C276="","",'Data R3'!E276)</f>
        <v/>
      </c>
      <c r="F2270">
        <f>IF('Data R3'!C276="","",'Data R3'!F276)</f>
        <v/>
      </c>
      <c r="G2270">
        <f>IF('Data R3'!C276="","",'Data R3'!AD276)</f>
        <v/>
      </c>
      <c r="H2270">
        <f>IF('Data R3'!C276="","",'Data R3'!AC276)</f>
        <v/>
      </c>
      <c r="I2270">
        <f>IF('Data R3'!C276="","",COUNTIF('Data R3'!J276,"&gt;0")+COUNTIF('Data R3'!L276,"&gt;0")+COUNTIF('Data R3'!N276,"&gt;0")+COUNTIF('Data R3'!P276,"&gt;0")+COUNTIF('Data R3'!R276,"&gt;0")+COUNTIF('Data R3'!T276,"&gt;0")+COUNTIF('Data R3'!V276,"&gt;0")+COUNTIF('Data R3'!X276,"&gt;0"))</f>
        <v/>
      </c>
      <c r="J2270">
        <f>IF('Data R3'!C276="","",IF((COUNTIF('Data R3'!K276,"&gt;0")+COUNTIF('Data R3'!M276,"&gt;0")+COUNTIF('Data R3'!O276,"&gt;0")+COUNTIF('Data R3'!Q276,"&gt;0")+COUNTIF('Data R3'!S276,"&gt;0")+COUNTIF('Data R3'!U276,"&gt;0")+COUNTIF('Data R3'!W276,"&gt;0")+COUNTIF('Data R3'!Y276,"&gt;0"))&gt;0,1,0))</f>
        <v/>
      </c>
      <c r="M2270" t="inlineStr">
        <is>
          <t>Data R</t>
        </is>
      </c>
    </row>
    <row r="2271">
      <c r="A2271" t="inlineStr">
        <is>
          <t>Regional 3</t>
        </is>
      </c>
      <c r="B2271">
        <f>IF('Data R3'!C277="","",'Data R3'!B277)</f>
        <v/>
      </c>
      <c r="C2271">
        <f>IF('Data R3'!C277="","",'Data R3'!C277)</f>
        <v/>
      </c>
      <c r="D2271">
        <f>IF('Data R3'!C277="","",'Data R3'!D277)</f>
        <v/>
      </c>
      <c r="E2271">
        <f>IF('Data R3'!C277="","",'Data R3'!E277)</f>
        <v/>
      </c>
      <c r="F2271">
        <f>IF('Data R3'!C277="","",'Data R3'!F277)</f>
        <v/>
      </c>
      <c r="G2271">
        <f>IF('Data R3'!C277="","",'Data R3'!AD277)</f>
        <v/>
      </c>
      <c r="H2271">
        <f>IF('Data R3'!C277="","",'Data R3'!AC277)</f>
        <v/>
      </c>
      <c r="I2271">
        <f>IF('Data R3'!C277="","",COUNTIF('Data R3'!J277,"&gt;0")+COUNTIF('Data R3'!L277,"&gt;0")+COUNTIF('Data R3'!N277,"&gt;0")+COUNTIF('Data R3'!P277,"&gt;0")+COUNTIF('Data R3'!R277,"&gt;0")+COUNTIF('Data R3'!T277,"&gt;0")+COUNTIF('Data R3'!V277,"&gt;0")+COUNTIF('Data R3'!X277,"&gt;0"))</f>
        <v/>
      </c>
      <c r="J2271">
        <f>IF('Data R3'!C277="","",IF((COUNTIF('Data R3'!K277,"&gt;0")+COUNTIF('Data R3'!M277,"&gt;0")+COUNTIF('Data R3'!O277,"&gt;0")+COUNTIF('Data R3'!Q277,"&gt;0")+COUNTIF('Data R3'!S277,"&gt;0")+COUNTIF('Data R3'!U277,"&gt;0")+COUNTIF('Data R3'!W277,"&gt;0")+COUNTIF('Data R3'!Y277,"&gt;0"))&gt;0,1,0))</f>
        <v/>
      </c>
      <c r="M2271" t="inlineStr">
        <is>
          <t>Data R</t>
        </is>
      </c>
    </row>
    <row r="2272">
      <c r="A2272" t="inlineStr">
        <is>
          <t>Regional 3</t>
        </is>
      </c>
      <c r="B2272">
        <f>IF('Data R3'!C278="","",'Data R3'!B278)</f>
        <v/>
      </c>
      <c r="C2272">
        <f>IF('Data R3'!C278="","",'Data R3'!C278)</f>
        <v/>
      </c>
      <c r="D2272">
        <f>IF('Data R3'!C278="","",'Data R3'!D278)</f>
        <v/>
      </c>
      <c r="E2272">
        <f>IF('Data R3'!C278="","",'Data R3'!E278)</f>
        <v/>
      </c>
      <c r="F2272">
        <f>IF('Data R3'!C278="","",'Data R3'!F278)</f>
        <v/>
      </c>
      <c r="G2272">
        <f>IF('Data R3'!C278="","",'Data R3'!AD278)</f>
        <v/>
      </c>
      <c r="H2272">
        <f>IF('Data R3'!C278="","",'Data R3'!AC278)</f>
        <v/>
      </c>
      <c r="I2272">
        <f>IF('Data R3'!C278="","",COUNTIF('Data R3'!J278,"&gt;0")+COUNTIF('Data R3'!L278,"&gt;0")+COUNTIF('Data R3'!N278,"&gt;0")+COUNTIF('Data R3'!P278,"&gt;0")+COUNTIF('Data R3'!R278,"&gt;0")+COUNTIF('Data R3'!T278,"&gt;0")+COUNTIF('Data R3'!V278,"&gt;0")+COUNTIF('Data R3'!X278,"&gt;0"))</f>
        <v/>
      </c>
      <c r="J2272">
        <f>IF('Data R3'!C278="","",IF((COUNTIF('Data R3'!K278,"&gt;0")+COUNTIF('Data R3'!M278,"&gt;0")+COUNTIF('Data R3'!O278,"&gt;0")+COUNTIF('Data R3'!Q278,"&gt;0")+COUNTIF('Data R3'!S278,"&gt;0")+COUNTIF('Data R3'!U278,"&gt;0")+COUNTIF('Data R3'!W278,"&gt;0")+COUNTIF('Data R3'!Y278,"&gt;0"))&gt;0,1,0))</f>
        <v/>
      </c>
      <c r="M2272" t="inlineStr">
        <is>
          <t>Data R</t>
        </is>
      </c>
    </row>
    <row r="2273">
      <c r="A2273" t="inlineStr">
        <is>
          <t>Regional 3</t>
        </is>
      </c>
      <c r="B2273">
        <f>IF('Data R3'!C279="","",'Data R3'!B279)</f>
        <v/>
      </c>
      <c r="C2273">
        <f>IF('Data R3'!C279="","",'Data R3'!C279)</f>
        <v/>
      </c>
      <c r="D2273">
        <f>IF('Data R3'!C279="","",'Data R3'!D279)</f>
        <v/>
      </c>
      <c r="E2273">
        <f>IF('Data R3'!C279="","",'Data R3'!E279)</f>
        <v/>
      </c>
      <c r="F2273">
        <f>IF('Data R3'!C279="","",'Data R3'!F279)</f>
        <v/>
      </c>
      <c r="G2273">
        <f>IF('Data R3'!C279="","",'Data R3'!AD279)</f>
        <v/>
      </c>
      <c r="H2273">
        <f>IF('Data R3'!C279="","",'Data R3'!AC279)</f>
        <v/>
      </c>
      <c r="I2273">
        <f>IF('Data R3'!C279="","",COUNTIF('Data R3'!J279,"&gt;0")+COUNTIF('Data R3'!L279,"&gt;0")+COUNTIF('Data R3'!N279,"&gt;0")+COUNTIF('Data R3'!P279,"&gt;0")+COUNTIF('Data R3'!R279,"&gt;0")+COUNTIF('Data R3'!T279,"&gt;0")+COUNTIF('Data R3'!V279,"&gt;0")+COUNTIF('Data R3'!X279,"&gt;0"))</f>
        <v/>
      </c>
      <c r="J2273">
        <f>IF('Data R3'!C279="","",IF((COUNTIF('Data R3'!K279,"&gt;0")+COUNTIF('Data R3'!M279,"&gt;0")+COUNTIF('Data R3'!O279,"&gt;0")+COUNTIF('Data R3'!Q279,"&gt;0")+COUNTIF('Data R3'!S279,"&gt;0")+COUNTIF('Data R3'!U279,"&gt;0")+COUNTIF('Data R3'!W279,"&gt;0")+COUNTIF('Data R3'!Y279,"&gt;0"))&gt;0,1,0))</f>
        <v/>
      </c>
      <c r="M2273" t="inlineStr">
        <is>
          <t>Data R</t>
        </is>
      </c>
    </row>
    <row r="2274">
      <c r="A2274" t="inlineStr">
        <is>
          <t>Regional 3</t>
        </is>
      </c>
      <c r="B2274">
        <f>IF('Data R3'!C280="","",'Data R3'!B280)</f>
        <v/>
      </c>
      <c r="C2274">
        <f>IF('Data R3'!C280="","",'Data R3'!C280)</f>
        <v/>
      </c>
      <c r="D2274">
        <f>IF('Data R3'!C280="","",'Data R3'!D280)</f>
        <v/>
      </c>
      <c r="E2274">
        <f>IF('Data R3'!C280="","",'Data R3'!E280)</f>
        <v/>
      </c>
      <c r="F2274">
        <f>IF('Data R3'!C280="","",'Data R3'!F280)</f>
        <v/>
      </c>
      <c r="G2274">
        <f>IF('Data R3'!C280="","",'Data R3'!AD280)</f>
        <v/>
      </c>
      <c r="H2274">
        <f>IF('Data R3'!C280="","",'Data R3'!AC280)</f>
        <v/>
      </c>
      <c r="I2274">
        <f>IF('Data R3'!C280="","",COUNTIF('Data R3'!J280,"&gt;0")+COUNTIF('Data R3'!L280,"&gt;0")+COUNTIF('Data R3'!N280,"&gt;0")+COUNTIF('Data R3'!P280,"&gt;0")+COUNTIF('Data R3'!R280,"&gt;0")+COUNTIF('Data R3'!T280,"&gt;0")+COUNTIF('Data R3'!V280,"&gt;0")+COUNTIF('Data R3'!X280,"&gt;0"))</f>
        <v/>
      </c>
      <c r="J2274">
        <f>IF('Data R3'!C280="","",IF((COUNTIF('Data R3'!K280,"&gt;0")+COUNTIF('Data R3'!M280,"&gt;0")+COUNTIF('Data R3'!O280,"&gt;0")+COUNTIF('Data R3'!Q280,"&gt;0")+COUNTIF('Data R3'!S280,"&gt;0")+COUNTIF('Data R3'!U280,"&gt;0")+COUNTIF('Data R3'!W280,"&gt;0")+COUNTIF('Data R3'!Y280,"&gt;0"))&gt;0,1,0))</f>
        <v/>
      </c>
      <c r="M2274" t="inlineStr">
        <is>
          <t>Data R</t>
        </is>
      </c>
    </row>
    <row r="2275">
      <c r="A2275" t="inlineStr">
        <is>
          <t>Regional 3</t>
        </is>
      </c>
      <c r="B2275">
        <f>IF('Data R3'!C281="","",'Data R3'!B281)</f>
        <v/>
      </c>
      <c r="C2275">
        <f>IF('Data R3'!C281="","",'Data R3'!C281)</f>
        <v/>
      </c>
      <c r="D2275">
        <f>IF('Data R3'!C281="","",'Data R3'!D281)</f>
        <v/>
      </c>
      <c r="E2275">
        <f>IF('Data R3'!C281="","",'Data R3'!E281)</f>
        <v/>
      </c>
      <c r="F2275">
        <f>IF('Data R3'!C281="","",'Data R3'!F281)</f>
        <v/>
      </c>
      <c r="G2275">
        <f>IF('Data R3'!C281="","",'Data R3'!AD281)</f>
        <v/>
      </c>
      <c r="H2275">
        <f>IF('Data R3'!C281="","",'Data R3'!AC281)</f>
        <v/>
      </c>
      <c r="I2275">
        <f>IF('Data R3'!C281="","",COUNTIF('Data R3'!J281,"&gt;0")+COUNTIF('Data R3'!L281,"&gt;0")+COUNTIF('Data R3'!N281,"&gt;0")+COUNTIF('Data R3'!P281,"&gt;0")+COUNTIF('Data R3'!R281,"&gt;0")+COUNTIF('Data R3'!T281,"&gt;0")+COUNTIF('Data R3'!V281,"&gt;0")+COUNTIF('Data R3'!X281,"&gt;0"))</f>
        <v/>
      </c>
      <c r="J2275">
        <f>IF('Data R3'!C281="","",IF((COUNTIF('Data R3'!K281,"&gt;0")+COUNTIF('Data R3'!M281,"&gt;0")+COUNTIF('Data R3'!O281,"&gt;0")+COUNTIF('Data R3'!Q281,"&gt;0")+COUNTIF('Data R3'!S281,"&gt;0")+COUNTIF('Data R3'!U281,"&gt;0")+COUNTIF('Data R3'!W281,"&gt;0")+COUNTIF('Data R3'!Y281,"&gt;0"))&gt;0,1,0))</f>
        <v/>
      </c>
      <c r="M2275" t="inlineStr">
        <is>
          <t>Data R</t>
        </is>
      </c>
    </row>
    <row r="2276">
      <c r="A2276" t="inlineStr">
        <is>
          <t>Regional 3</t>
        </is>
      </c>
      <c r="B2276">
        <f>IF('Data R3'!C282="","",'Data R3'!B282)</f>
        <v/>
      </c>
      <c r="C2276">
        <f>IF('Data R3'!C282="","",'Data R3'!C282)</f>
        <v/>
      </c>
      <c r="D2276">
        <f>IF('Data R3'!C282="","",'Data R3'!D282)</f>
        <v/>
      </c>
      <c r="E2276">
        <f>IF('Data R3'!C282="","",'Data R3'!E282)</f>
        <v/>
      </c>
      <c r="F2276">
        <f>IF('Data R3'!C282="","",'Data R3'!F282)</f>
        <v/>
      </c>
      <c r="G2276">
        <f>IF('Data R3'!C282="","",'Data R3'!AD282)</f>
        <v/>
      </c>
      <c r="H2276">
        <f>IF('Data R3'!C282="","",'Data R3'!AC282)</f>
        <v/>
      </c>
      <c r="I2276">
        <f>IF('Data R3'!C282="","",COUNTIF('Data R3'!J282,"&gt;0")+COUNTIF('Data R3'!L282,"&gt;0")+COUNTIF('Data R3'!N282,"&gt;0")+COUNTIF('Data R3'!P282,"&gt;0")+COUNTIF('Data R3'!R282,"&gt;0")+COUNTIF('Data R3'!T282,"&gt;0")+COUNTIF('Data R3'!V282,"&gt;0")+COUNTIF('Data R3'!X282,"&gt;0"))</f>
        <v/>
      </c>
      <c r="J2276">
        <f>IF('Data R3'!C282="","",IF((COUNTIF('Data R3'!K282,"&gt;0")+COUNTIF('Data R3'!M282,"&gt;0")+COUNTIF('Data R3'!O282,"&gt;0")+COUNTIF('Data R3'!Q282,"&gt;0")+COUNTIF('Data R3'!S282,"&gt;0")+COUNTIF('Data R3'!U282,"&gt;0")+COUNTIF('Data R3'!W282,"&gt;0")+COUNTIF('Data R3'!Y282,"&gt;0"))&gt;0,1,0))</f>
        <v/>
      </c>
      <c r="M2276" t="inlineStr">
        <is>
          <t>Data R</t>
        </is>
      </c>
    </row>
    <row r="2277">
      <c r="A2277" t="inlineStr">
        <is>
          <t>Regional 3</t>
        </is>
      </c>
      <c r="B2277">
        <f>IF('Data R3'!C283="","",'Data R3'!B283)</f>
        <v/>
      </c>
      <c r="C2277">
        <f>IF('Data R3'!C283="","",'Data R3'!C283)</f>
        <v/>
      </c>
      <c r="D2277">
        <f>IF('Data R3'!C283="","",'Data R3'!D283)</f>
        <v/>
      </c>
      <c r="E2277">
        <f>IF('Data R3'!C283="","",'Data R3'!E283)</f>
        <v/>
      </c>
      <c r="F2277">
        <f>IF('Data R3'!C283="","",'Data R3'!F283)</f>
        <v/>
      </c>
      <c r="G2277">
        <f>IF('Data R3'!C283="","",'Data R3'!AD283)</f>
        <v/>
      </c>
      <c r="H2277">
        <f>IF('Data R3'!C283="","",'Data R3'!AC283)</f>
        <v/>
      </c>
      <c r="I2277">
        <f>IF('Data R3'!C283="","",COUNTIF('Data R3'!J283,"&gt;0")+COUNTIF('Data R3'!L283,"&gt;0")+COUNTIF('Data R3'!N283,"&gt;0")+COUNTIF('Data R3'!P283,"&gt;0")+COUNTIF('Data R3'!R283,"&gt;0")+COUNTIF('Data R3'!T283,"&gt;0")+COUNTIF('Data R3'!V283,"&gt;0")+COUNTIF('Data R3'!X283,"&gt;0"))</f>
        <v/>
      </c>
      <c r="J2277">
        <f>IF('Data R3'!C283="","",IF((COUNTIF('Data R3'!K283,"&gt;0")+COUNTIF('Data R3'!M283,"&gt;0")+COUNTIF('Data R3'!O283,"&gt;0")+COUNTIF('Data R3'!Q283,"&gt;0")+COUNTIF('Data R3'!S283,"&gt;0")+COUNTIF('Data R3'!U283,"&gt;0")+COUNTIF('Data R3'!W283,"&gt;0")+COUNTIF('Data R3'!Y283,"&gt;0"))&gt;0,1,0))</f>
        <v/>
      </c>
      <c r="M2277" t="inlineStr">
        <is>
          <t>Data R</t>
        </is>
      </c>
    </row>
    <row r="2278">
      <c r="A2278" t="inlineStr">
        <is>
          <t>Regional 3</t>
        </is>
      </c>
      <c r="B2278">
        <f>IF('Data R3'!C284="","",'Data R3'!B284)</f>
        <v/>
      </c>
      <c r="C2278">
        <f>IF('Data R3'!C284="","",'Data R3'!C284)</f>
        <v/>
      </c>
      <c r="D2278">
        <f>IF('Data R3'!C284="","",'Data R3'!D284)</f>
        <v/>
      </c>
      <c r="E2278">
        <f>IF('Data R3'!C284="","",'Data R3'!E284)</f>
        <v/>
      </c>
      <c r="F2278">
        <f>IF('Data R3'!C284="","",'Data R3'!F284)</f>
        <v/>
      </c>
      <c r="G2278">
        <f>IF('Data R3'!C284="","",'Data R3'!AD284)</f>
        <v/>
      </c>
      <c r="H2278">
        <f>IF('Data R3'!C284="","",'Data R3'!AC284)</f>
        <v/>
      </c>
      <c r="I2278">
        <f>IF('Data R3'!C284="","",COUNTIF('Data R3'!J284,"&gt;0")+COUNTIF('Data R3'!L284,"&gt;0")+COUNTIF('Data R3'!N284,"&gt;0")+COUNTIF('Data R3'!P284,"&gt;0")+COUNTIF('Data R3'!R284,"&gt;0")+COUNTIF('Data R3'!T284,"&gt;0")+COUNTIF('Data R3'!V284,"&gt;0")+COUNTIF('Data R3'!X284,"&gt;0"))</f>
        <v/>
      </c>
      <c r="J2278">
        <f>IF('Data R3'!C284="","",IF((COUNTIF('Data R3'!K284,"&gt;0")+COUNTIF('Data R3'!M284,"&gt;0")+COUNTIF('Data R3'!O284,"&gt;0")+COUNTIF('Data R3'!Q284,"&gt;0")+COUNTIF('Data R3'!S284,"&gt;0")+COUNTIF('Data R3'!U284,"&gt;0")+COUNTIF('Data R3'!W284,"&gt;0")+COUNTIF('Data R3'!Y284,"&gt;0"))&gt;0,1,0))</f>
        <v/>
      </c>
      <c r="M2278" t="inlineStr">
        <is>
          <t>Data R</t>
        </is>
      </c>
    </row>
    <row r="2279">
      <c r="A2279" t="inlineStr">
        <is>
          <t>Regional 3</t>
        </is>
      </c>
      <c r="B2279">
        <f>IF('Data R3'!C285="","",'Data R3'!B285)</f>
        <v/>
      </c>
      <c r="C2279">
        <f>IF('Data R3'!C285="","",'Data R3'!C285)</f>
        <v/>
      </c>
      <c r="D2279">
        <f>IF('Data R3'!C285="","",'Data R3'!D285)</f>
        <v/>
      </c>
      <c r="E2279">
        <f>IF('Data R3'!C285="","",'Data R3'!E285)</f>
        <v/>
      </c>
      <c r="F2279">
        <f>IF('Data R3'!C285="","",'Data R3'!F285)</f>
        <v/>
      </c>
      <c r="G2279">
        <f>IF('Data R3'!C285="","",'Data R3'!AD285)</f>
        <v/>
      </c>
      <c r="H2279">
        <f>IF('Data R3'!C285="","",'Data R3'!AC285)</f>
        <v/>
      </c>
      <c r="I2279">
        <f>IF('Data R3'!C285="","",COUNTIF('Data R3'!J285,"&gt;0")+COUNTIF('Data R3'!L285,"&gt;0")+COUNTIF('Data R3'!N285,"&gt;0")+COUNTIF('Data R3'!P285,"&gt;0")+COUNTIF('Data R3'!R285,"&gt;0")+COUNTIF('Data R3'!T285,"&gt;0")+COUNTIF('Data R3'!V285,"&gt;0")+COUNTIF('Data R3'!X285,"&gt;0"))</f>
        <v/>
      </c>
      <c r="J2279">
        <f>IF('Data R3'!C285="","",IF((COUNTIF('Data R3'!K285,"&gt;0")+COUNTIF('Data R3'!M285,"&gt;0")+COUNTIF('Data R3'!O285,"&gt;0")+COUNTIF('Data R3'!Q285,"&gt;0")+COUNTIF('Data R3'!S285,"&gt;0")+COUNTIF('Data R3'!U285,"&gt;0")+COUNTIF('Data R3'!W285,"&gt;0")+COUNTIF('Data R3'!Y285,"&gt;0"))&gt;0,1,0))</f>
        <v/>
      </c>
      <c r="M2279" t="inlineStr">
        <is>
          <t>Data R</t>
        </is>
      </c>
    </row>
    <row r="2280">
      <c r="A2280" t="inlineStr">
        <is>
          <t>Regional 3</t>
        </is>
      </c>
      <c r="B2280">
        <f>IF('Data R3'!C286="","",'Data R3'!B286)</f>
        <v/>
      </c>
      <c r="C2280">
        <f>IF('Data R3'!C286="","",'Data R3'!C286)</f>
        <v/>
      </c>
      <c r="D2280">
        <f>IF('Data R3'!C286="","",'Data R3'!D286)</f>
        <v/>
      </c>
      <c r="E2280">
        <f>IF('Data R3'!C286="","",'Data R3'!E286)</f>
        <v/>
      </c>
      <c r="F2280">
        <f>IF('Data R3'!C286="","",'Data R3'!F286)</f>
        <v/>
      </c>
      <c r="G2280">
        <f>IF('Data R3'!C286="","",'Data R3'!AD286)</f>
        <v/>
      </c>
      <c r="H2280">
        <f>IF('Data R3'!C286="","",'Data R3'!AC286)</f>
        <v/>
      </c>
      <c r="I2280">
        <f>IF('Data R3'!C286="","",COUNTIF('Data R3'!J286,"&gt;0")+COUNTIF('Data R3'!L286,"&gt;0")+COUNTIF('Data R3'!N286,"&gt;0")+COUNTIF('Data R3'!P286,"&gt;0")+COUNTIF('Data R3'!R286,"&gt;0")+COUNTIF('Data R3'!T286,"&gt;0")+COUNTIF('Data R3'!V286,"&gt;0")+COUNTIF('Data R3'!X286,"&gt;0"))</f>
        <v/>
      </c>
      <c r="J2280">
        <f>IF('Data R3'!C286="","",IF((COUNTIF('Data R3'!K286,"&gt;0")+COUNTIF('Data R3'!M286,"&gt;0")+COUNTIF('Data R3'!O286,"&gt;0")+COUNTIF('Data R3'!Q286,"&gt;0")+COUNTIF('Data R3'!S286,"&gt;0")+COUNTIF('Data R3'!U286,"&gt;0")+COUNTIF('Data R3'!W286,"&gt;0")+COUNTIF('Data R3'!Y286,"&gt;0"))&gt;0,1,0))</f>
        <v/>
      </c>
      <c r="M2280" t="inlineStr">
        <is>
          <t>Data R</t>
        </is>
      </c>
    </row>
    <row r="2281">
      <c r="A2281" t="inlineStr">
        <is>
          <t>Regional 3</t>
        </is>
      </c>
      <c r="B2281">
        <f>IF('Data R3'!C287="","",'Data R3'!B287)</f>
        <v/>
      </c>
      <c r="C2281">
        <f>IF('Data R3'!C287="","",'Data R3'!C287)</f>
        <v/>
      </c>
      <c r="D2281">
        <f>IF('Data R3'!C287="","",'Data R3'!D287)</f>
        <v/>
      </c>
      <c r="E2281">
        <f>IF('Data R3'!C287="","",'Data R3'!E287)</f>
        <v/>
      </c>
      <c r="F2281">
        <f>IF('Data R3'!C287="","",'Data R3'!F287)</f>
        <v/>
      </c>
      <c r="G2281">
        <f>IF('Data R3'!C287="","",'Data R3'!AD287)</f>
        <v/>
      </c>
      <c r="H2281">
        <f>IF('Data R3'!C287="","",'Data R3'!AC287)</f>
        <v/>
      </c>
      <c r="I2281">
        <f>IF('Data R3'!C287="","",COUNTIF('Data R3'!J287,"&gt;0")+COUNTIF('Data R3'!L287,"&gt;0")+COUNTIF('Data R3'!N287,"&gt;0")+COUNTIF('Data R3'!P287,"&gt;0")+COUNTIF('Data R3'!R287,"&gt;0")+COUNTIF('Data R3'!T287,"&gt;0")+COUNTIF('Data R3'!V287,"&gt;0")+COUNTIF('Data R3'!X287,"&gt;0"))</f>
        <v/>
      </c>
      <c r="J2281">
        <f>IF('Data R3'!C287="","",IF((COUNTIF('Data R3'!K287,"&gt;0")+COUNTIF('Data R3'!M287,"&gt;0")+COUNTIF('Data R3'!O287,"&gt;0")+COUNTIF('Data R3'!Q287,"&gt;0")+COUNTIF('Data R3'!S287,"&gt;0")+COUNTIF('Data R3'!U287,"&gt;0")+COUNTIF('Data R3'!W287,"&gt;0")+COUNTIF('Data R3'!Y287,"&gt;0"))&gt;0,1,0))</f>
        <v/>
      </c>
      <c r="M2281" t="inlineStr">
        <is>
          <t>Data R</t>
        </is>
      </c>
    </row>
    <row r="2282">
      <c r="A2282" t="inlineStr">
        <is>
          <t>Regional 3</t>
        </is>
      </c>
      <c r="B2282">
        <f>IF('Data R3'!C288="","",'Data R3'!B288)</f>
        <v/>
      </c>
      <c r="C2282">
        <f>IF('Data R3'!C288="","",'Data R3'!C288)</f>
        <v/>
      </c>
      <c r="D2282">
        <f>IF('Data R3'!C288="","",'Data R3'!D288)</f>
        <v/>
      </c>
      <c r="E2282">
        <f>IF('Data R3'!C288="","",'Data R3'!E288)</f>
        <v/>
      </c>
      <c r="F2282">
        <f>IF('Data R3'!C288="","",'Data R3'!F288)</f>
        <v/>
      </c>
      <c r="G2282">
        <f>IF('Data R3'!C288="","",'Data R3'!AD288)</f>
        <v/>
      </c>
      <c r="H2282">
        <f>IF('Data R3'!C288="","",'Data R3'!AC288)</f>
        <v/>
      </c>
      <c r="I2282">
        <f>IF('Data R3'!C288="","",COUNTIF('Data R3'!J288,"&gt;0")+COUNTIF('Data R3'!L288,"&gt;0")+COUNTIF('Data R3'!N288,"&gt;0")+COUNTIF('Data R3'!P288,"&gt;0")+COUNTIF('Data R3'!R288,"&gt;0")+COUNTIF('Data R3'!T288,"&gt;0")+COUNTIF('Data R3'!V288,"&gt;0")+COUNTIF('Data R3'!X288,"&gt;0"))</f>
        <v/>
      </c>
      <c r="J2282">
        <f>IF('Data R3'!C288="","",IF((COUNTIF('Data R3'!K288,"&gt;0")+COUNTIF('Data R3'!M288,"&gt;0")+COUNTIF('Data R3'!O288,"&gt;0")+COUNTIF('Data R3'!Q288,"&gt;0")+COUNTIF('Data R3'!S288,"&gt;0")+COUNTIF('Data R3'!U288,"&gt;0")+COUNTIF('Data R3'!W288,"&gt;0")+COUNTIF('Data R3'!Y288,"&gt;0"))&gt;0,1,0))</f>
        <v/>
      </c>
      <c r="M2282" t="inlineStr">
        <is>
          <t>Data R</t>
        </is>
      </c>
    </row>
    <row r="2283">
      <c r="A2283" t="inlineStr">
        <is>
          <t>Regional 3</t>
        </is>
      </c>
      <c r="B2283">
        <f>IF('Data R3'!C289="","",'Data R3'!B289)</f>
        <v/>
      </c>
      <c r="C2283">
        <f>IF('Data R3'!C289="","",'Data R3'!C289)</f>
        <v/>
      </c>
      <c r="D2283">
        <f>IF('Data R3'!C289="","",'Data R3'!D289)</f>
        <v/>
      </c>
      <c r="E2283">
        <f>IF('Data R3'!C289="","",'Data R3'!E289)</f>
        <v/>
      </c>
      <c r="F2283">
        <f>IF('Data R3'!C289="","",'Data R3'!F289)</f>
        <v/>
      </c>
      <c r="G2283">
        <f>IF('Data R3'!C289="","",'Data R3'!AD289)</f>
        <v/>
      </c>
      <c r="H2283">
        <f>IF('Data R3'!C289="","",'Data R3'!AC289)</f>
        <v/>
      </c>
      <c r="I2283">
        <f>IF('Data R3'!C289="","",COUNTIF('Data R3'!J289,"&gt;0")+COUNTIF('Data R3'!L289,"&gt;0")+COUNTIF('Data R3'!N289,"&gt;0")+COUNTIF('Data R3'!P289,"&gt;0")+COUNTIF('Data R3'!R289,"&gt;0")+COUNTIF('Data R3'!T289,"&gt;0")+COUNTIF('Data R3'!V289,"&gt;0")+COUNTIF('Data R3'!X289,"&gt;0"))</f>
        <v/>
      </c>
      <c r="J2283">
        <f>IF('Data R3'!C289="","",IF((COUNTIF('Data R3'!K289,"&gt;0")+COUNTIF('Data R3'!M289,"&gt;0")+COUNTIF('Data R3'!O289,"&gt;0")+COUNTIF('Data R3'!Q289,"&gt;0")+COUNTIF('Data R3'!S289,"&gt;0")+COUNTIF('Data R3'!U289,"&gt;0")+COUNTIF('Data R3'!W289,"&gt;0")+COUNTIF('Data R3'!Y289,"&gt;0"))&gt;0,1,0))</f>
        <v/>
      </c>
      <c r="M2283" t="inlineStr">
        <is>
          <t>Data R</t>
        </is>
      </c>
    </row>
    <row r="2284">
      <c r="A2284" t="inlineStr">
        <is>
          <t>Regional 3</t>
        </is>
      </c>
      <c r="B2284">
        <f>IF('Data R3'!C290="","",'Data R3'!B290)</f>
        <v/>
      </c>
      <c r="C2284">
        <f>IF('Data R3'!C290="","",'Data R3'!C290)</f>
        <v/>
      </c>
      <c r="D2284">
        <f>IF('Data R3'!C290="","",'Data R3'!D290)</f>
        <v/>
      </c>
      <c r="E2284">
        <f>IF('Data R3'!C290="","",'Data R3'!E290)</f>
        <v/>
      </c>
      <c r="F2284">
        <f>IF('Data R3'!C290="","",'Data R3'!F290)</f>
        <v/>
      </c>
      <c r="G2284">
        <f>IF('Data R3'!C290="","",'Data R3'!AD290)</f>
        <v/>
      </c>
      <c r="H2284">
        <f>IF('Data R3'!C290="","",'Data R3'!AC290)</f>
        <v/>
      </c>
      <c r="I2284">
        <f>IF('Data R3'!C290="","",COUNTIF('Data R3'!J290,"&gt;0")+COUNTIF('Data R3'!L290,"&gt;0")+COUNTIF('Data R3'!N290,"&gt;0")+COUNTIF('Data R3'!P290,"&gt;0")+COUNTIF('Data R3'!R290,"&gt;0")+COUNTIF('Data R3'!T290,"&gt;0")+COUNTIF('Data R3'!V290,"&gt;0")+COUNTIF('Data R3'!X290,"&gt;0"))</f>
        <v/>
      </c>
      <c r="J2284">
        <f>IF('Data R3'!C290="","",IF((COUNTIF('Data R3'!K290,"&gt;0")+COUNTIF('Data R3'!M290,"&gt;0")+COUNTIF('Data R3'!O290,"&gt;0")+COUNTIF('Data R3'!Q290,"&gt;0")+COUNTIF('Data R3'!S290,"&gt;0")+COUNTIF('Data R3'!U290,"&gt;0")+COUNTIF('Data R3'!W290,"&gt;0")+COUNTIF('Data R3'!Y290,"&gt;0"))&gt;0,1,0))</f>
        <v/>
      </c>
      <c r="M2284" t="inlineStr">
        <is>
          <t>Data R</t>
        </is>
      </c>
    </row>
    <row r="2285">
      <c r="A2285" t="inlineStr">
        <is>
          <t>Regional 3</t>
        </is>
      </c>
      <c r="B2285">
        <f>IF('Data R3'!C291="","",'Data R3'!B291)</f>
        <v/>
      </c>
      <c r="C2285">
        <f>IF('Data R3'!C291="","",'Data R3'!C291)</f>
        <v/>
      </c>
      <c r="D2285">
        <f>IF('Data R3'!C291="","",'Data R3'!D291)</f>
        <v/>
      </c>
      <c r="E2285">
        <f>IF('Data R3'!C291="","",'Data R3'!E291)</f>
        <v/>
      </c>
      <c r="F2285">
        <f>IF('Data R3'!C291="","",'Data R3'!F291)</f>
        <v/>
      </c>
      <c r="G2285">
        <f>IF('Data R3'!C291="","",'Data R3'!AD291)</f>
        <v/>
      </c>
      <c r="H2285">
        <f>IF('Data R3'!C291="","",'Data R3'!AC291)</f>
        <v/>
      </c>
      <c r="I2285">
        <f>IF('Data R3'!C291="","",COUNTIF('Data R3'!J291,"&gt;0")+COUNTIF('Data R3'!L291,"&gt;0")+COUNTIF('Data R3'!N291,"&gt;0")+COUNTIF('Data R3'!P291,"&gt;0")+COUNTIF('Data R3'!R291,"&gt;0")+COUNTIF('Data R3'!T291,"&gt;0")+COUNTIF('Data R3'!V291,"&gt;0")+COUNTIF('Data R3'!X291,"&gt;0"))</f>
        <v/>
      </c>
      <c r="J2285">
        <f>IF('Data R3'!C291="","",IF((COUNTIF('Data R3'!K291,"&gt;0")+COUNTIF('Data R3'!M291,"&gt;0")+COUNTIF('Data R3'!O291,"&gt;0")+COUNTIF('Data R3'!Q291,"&gt;0")+COUNTIF('Data R3'!S291,"&gt;0")+COUNTIF('Data R3'!U291,"&gt;0")+COUNTIF('Data R3'!W291,"&gt;0")+COUNTIF('Data R3'!Y291,"&gt;0"))&gt;0,1,0))</f>
        <v/>
      </c>
      <c r="M2285" t="inlineStr">
        <is>
          <t>Data R</t>
        </is>
      </c>
    </row>
    <row r="2286">
      <c r="A2286" t="inlineStr">
        <is>
          <t>Regional 3</t>
        </is>
      </c>
      <c r="B2286">
        <f>IF('Data R3'!C292="","",'Data R3'!B292)</f>
        <v/>
      </c>
      <c r="C2286">
        <f>IF('Data R3'!C292="","",'Data R3'!C292)</f>
        <v/>
      </c>
      <c r="D2286">
        <f>IF('Data R3'!C292="","",'Data R3'!D292)</f>
        <v/>
      </c>
      <c r="E2286">
        <f>IF('Data R3'!C292="","",'Data R3'!E292)</f>
        <v/>
      </c>
      <c r="F2286">
        <f>IF('Data R3'!C292="","",'Data R3'!F292)</f>
        <v/>
      </c>
      <c r="G2286">
        <f>IF('Data R3'!C292="","",'Data R3'!AD292)</f>
        <v/>
      </c>
      <c r="H2286">
        <f>IF('Data R3'!C292="","",'Data R3'!AC292)</f>
        <v/>
      </c>
      <c r="I2286">
        <f>IF('Data R3'!C292="","",COUNTIF('Data R3'!J292,"&gt;0")+COUNTIF('Data R3'!L292,"&gt;0")+COUNTIF('Data R3'!N292,"&gt;0")+COUNTIF('Data R3'!P292,"&gt;0")+COUNTIF('Data R3'!R292,"&gt;0")+COUNTIF('Data R3'!T292,"&gt;0")+COUNTIF('Data R3'!V292,"&gt;0")+COUNTIF('Data R3'!X292,"&gt;0"))</f>
        <v/>
      </c>
      <c r="J2286">
        <f>IF('Data R3'!C292="","",IF((COUNTIF('Data R3'!K292,"&gt;0")+COUNTIF('Data R3'!M292,"&gt;0")+COUNTIF('Data R3'!O292,"&gt;0")+COUNTIF('Data R3'!Q292,"&gt;0")+COUNTIF('Data R3'!S292,"&gt;0")+COUNTIF('Data R3'!U292,"&gt;0")+COUNTIF('Data R3'!W292,"&gt;0")+COUNTIF('Data R3'!Y292,"&gt;0"))&gt;0,1,0))</f>
        <v/>
      </c>
      <c r="M2286" t="inlineStr">
        <is>
          <t>Data R</t>
        </is>
      </c>
    </row>
    <row r="2287">
      <c r="A2287" t="inlineStr">
        <is>
          <t>Regional 3</t>
        </is>
      </c>
      <c r="B2287">
        <f>IF('Data R3'!C293="","",'Data R3'!B293)</f>
        <v/>
      </c>
      <c r="C2287">
        <f>IF('Data R3'!C293="","",'Data R3'!C293)</f>
        <v/>
      </c>
      <c r="D2287">
        <f>IF('Data R3'!C293="","",'Data R3'!D293)</f>
        <v/>
      </c>
      <c r="E2287">
        <f>IF('Data R3'!C293="","",'Data R3'!E293)</f>
        <v/>
      </c>
      <c r="F2287">
        <f>IF('Data R3'!C293="","",'Data R3'!F293)</f>
        <v/>
      </c>
      <c r="G2287">
        <f>IF('Data R3'!C293="","",'Data R3'!AD293)</f>
        <v/>
      </c>
      <c r="H2287">
        <f>IF('Data R3'!C293="","",'Data R3'!AC293)</f>
        <v/>
      </c>
      <c r="I2287">
        <f>IF('Data R3'!C293="","",COUNTIF('Data R3'!J293,"&gt;0")+COUNTIF('Data R3'!L293,"&gt;0")+COUNTIF('Data R3'!N293,"&gt;0")+COUNTIF('Data R3'!P293,"&gt;0")+COUNTIF('Data R3'!R293,"&gt;0")+COUNTIF('Data R3'!T293,"&gt;0")+COUNTIF('Data R3'!V293,"&gt;0")+COUNTIF('Data R3'!X293,"&gt;0"))</f>
        <v/>
      </c>
      <c r="J2287">
        <f>IF('Data R3'!C293="","",IF((COUNTIF('Data R3'!K293,"&gt;0")+COUNTIF('Data R3'!M293,"&gt;0")+COUNTIF('Data R3'!O293,"&gt;0")+COUNTIF('Data R3'!Q293,"&gt;0")+COUNTIF('Data R3'!S293,"&gt;0")+COUNTIF('Data R3'!U293,"&gt;0")+COUNTIF('Data R3'!W293,"&gt;0")+COUNTIF('Data R3'!Y293,"&gt;0"))&gt;0,1,0))</f>
        <v/>
      </c>
      <c r="M2287" t="inlineStr">
        <is>
          <t>Data R</t>
        </is>
      </c>
    </row>
    <row r="2288">
      <c r="A2288" t="inlineStr">
        <is>
          <t>Regional 3</t>
        </is>
      </c>
      <c r="B2288">
        <f>IF('Data R3'!C294="","",'Data R3'!B294)</f>
        <v/>
      </c>
      <c r="C2288">
        <f>IF('Data R3'!C294="","",'Data R3'!C294)</f>
        <v/>
      </c>
      <c r="D2288">
        <f>IF('Data R3'!C294="","",'Data R3'!D294)</f>
        <v/>
      </c>
      <c r="E2288">
        <f>IF('Data R3'!C294="","",'Data R3'!E294)</f>
        <v/>
      </c>
      <c r="F2288">
        <f>IF('Data R3'!C294="","",'Data R3'!F294)</f>
        <v/>
      </c>
      <c r="G2288">
        <f>IF('Data R3'!C294="","",'Data R3'!AD294)</f>
        <v/>
      </c>
      <c r="H2288">
        <f>IF('Data R3'!C294="","",'Data R3'!AC294)</f>
        <v/>
      </c>
      <c r="I2288">
        <f>IF('Data R3'!C294="","",COUNTIF('Data R3'!J294,"&gt;0")+COUNTIF('Data R3'!L294,"&gt;0")+COUNTIF('Data R3'!N294,"&gt;0")+COUNTIF('Data R3'!P294,"&gt;0")+COUNTIF('Data R3'!R294,"&gt;0")+COUNTIF('Data R3'!T294,"&gt;0")+COUNTIF('Data R3'!V294,"&gt;0")+COUNTIF('Data R3'!X294,"&gt;0"))</f>
        <v/>
      </c>
      <c r="J2288">
        <f>IF('Data R3'!C294="","",IF((COUNTIF('Data R3'!K294,"&gt;0")+COUNTIF('Data R3'!M294,"&gt;0")+COUNTIF('Data R3'!O294,"&gt;0")+COUNTIF('Data R3'!Q294,"&gt;0")+COUNTIF('Data R3'!S294,"&gt;0")+COUNTIF('Data R3'!U294,"&gt;0")+COUNTIF('Data R3'!W294,"&gt;0")+COUNTIF('Data R3'!Y294,"&gt;0"))&gt;0,1,0))</f>
        <v/>
      </c>
      <c r="M2288" t="inlineStr">
        <is>
          <t>Data R</t>
        </is>
      </c>
    </row>
    <row r="2289">
      <c r="A2289" t="inlineStr">
        <is>
          <t>Regional 3</t>
        </is>
      </c>
      <c r="B2289">
        <f>IF('Data R3'!C295="","",'Data R3'!B295)</f>
        <v/>
      </c>
      <c r="C2289">
        <f>IF('Data R3'!C295="","",'Data R3'!C295)</f>
        <v/>
      </c>
      <c r="D2289">
        <f>IF('Data R3'!C295="","",'Data R3'!D295)</f>
        <v/>
      </c>
      <c r="E2289">
        <f>IF('Data R3'!C295="","",'Data R3'!E295)</f>
        <v/>
      </c>
      <c r="F2289">
        <f>IF('Data R3'!C295="","",'Data R3'!F295)</f>
        <v/>
      </c>
      <c r="G2289">
        <f>IF('Data R3'!C295="","",'Data R3'!AD295)</f>
        <v/>
      </c>
      <c r="H2289">
        <f>IF('Data R3'!C295="","",'Data R3'!AC295)</f>
        <v/>
      </c>
      <c r="I2289">
        <f>IF('Data R3'!C295="","",COUNTIF('Data R3'!J295,"&gt;0")+COUNTIF('Data R3'!L295,"&gt;0")+COUNTIF('Data R3'!N295,"&gt;0")+COUNTIF('Data R3'!P295,"&gt;0")+COUNTIF('Data R3'!R295,"&gt;0")+COUNTIF('Data R3'!T295,"&gt;0")+COUNTIF('Data R3'!V295,"&gt;0")+COUNTIF('Data R3'!X295,"&gt;0"))</f>
        <v/>
      </c>
      <c r="J2289">
        <f>IF('Data R3'!C295="","",IF((COUNTIF('Data R3'!K295,"&gt;0")+COUNTIF('Data R3'!M295,"&gt;0")+COUNTIF('Data R3'!O295,"&gt;0")+COUNTIF('Data R3'!Q295,"&gt;0")+COUNTIF('Data R3'!S295,"&gt;0")+COUNTIF('Data R3'!U295,"&gt;0")+COUNTIF('Data R3'!W295,"&gt;0")+COUNTIF('Data R3'!Y295,"&gt;0"))&gt;0,1,0))</f>
        <v/>
      </c>
      <c r="M2289" t="inlineStr">
        <is>
          <t>Data R</t>
        </is>
      </c>
    </row>
    <row r="2290">
      <c r="A2290" t="inlineStr">
        <is>
          <t>Regional 3</t>
        </is>
      </c>
      <c r="B2290">
        <f>IF('Data R3'!C296="","",'Data R3'!B296)</f>
        <v/>
      </c>
      <c r="C2290">
        <f>IF('Data R3'!C296="","",'Data R3'!C296)</f>
        <v/>
      </c>
      <c r="D2290">
        <f>IF('Data R3'!C296="","",'Data R3'!D296)</f>
        <v/>
      </c>
      <c r="E2290">
        <f>IF('Data R3'!C296="","",'Data R3'!E296)</f>
        <v/>
      </c>
      <c r="F2290">
        <f>IF('Data R3'!C296="","",'Data R3'!F296)</f>
        <v/>
      </c>
      <c r="G2290">
        <f>IF('Data R3'!C296="","",'Data R3'!AD296)</f>
        <v/>
      </c>
      <c r="H2290">
        <f>IF('Data R3'!C296="","",'Data R3'!AC296)</f>
        <v/>
      </c>
      <c r="I2290">
        <f>IF('Data R3'!C296="","",COUNTIF('Data R3'!J296,"&gt;0")+COUNTIF('Data R3'!L296,"&gt;0")+COUNTIF('Data R3'!N296,"&gt;0")+COUNTIF('Data R3'!P296,"&gt;0")+COUNTIF('Data R3'!R296,"&gt;0")+COUNTIF('Data R3'!T296,"&gt;0")+COUNTIF('Data R3'!V296,"&gt;0")+COUNTIF('Data R3'!X296,"&gt;0"))</f>
        <v/>
      </c>
      <c r="J2290">
        <f>IF('Data R3'!C296="","",IF((COUNTIF('Data R3'!K296,"&gt;0")+COUNTIF('Data R3'!M296,"&gt;0")+COUNTIF('Data R3'!O296,"&gt;0")+COUNTIF('Data R3'!Q296,"&gt;0")+COUNTIF('Data R3'!S296,"&gt;0")+COUNTIF('Data R3'!U296,"&gt;0")+COUNTIF('Data R3'!W296,"&gt;0")+COUNTIF('Data R3'!Y296,"&gt;0"))&gt;0,1,0))</f>
        <v/>
      </c>
      <c r="M2290" t="inlineStr">
        <is>
          <t>Data R</t>
        </is>
      </c>
    </row>
    <row r="2291">
      <c r="A2291" t="inlineStr">
        <is>
          <t>Regional 3</t>
        </is>
      </c>
      <c r="B2291">
        <f>IF('Data R3'!C297="","",'Data R3'!B297)</f>
        <v/>
      </c>
      <c r="C2291">
        <f>IF('Data R3'!C297="","",'Data R3'!C297)</f>
        <v/>
      </c>
      <c r="D2291">
        <f>IF('Data R3'!C297="","",'Data R3'!D297)</f>
        <v/>
      </c>
      <c r="E2291">
        <f>IF('Data R3'!C297="","",'Data R3'!E297)</f>
        <v/>
      </c>
      <c r="F2291">
        <f>IF('Data R3'!C297="","",'Data R3'!F297)</f>
        <v/>
      </c>
      <c r="G2291">
        <f>IF('Data R3'!C297="","",'Data R3'!AD297)</f>
        <v/>
      </c>
      <c r="H2291">
        <f>IF('Data R3'!C297="","",'Data R3'!AC297)</f>
        <v/>
      </c>
      <c r="I2291">
        <f>IF('Data R3'!C297="","",COUNTIF('Data R3'!J297,"&gt;0")+COUNTIF('Data R3'!L297,"&gt;0")+COUNTIF('Data R3'!N297,"&gt;0")+COUNTIF('Data R3'!P297,"&gt;0")+COUNTIF('Data R3'!R297,"&gt;0")+COUNTIF('Data R3'!T297,"&gt;0")+COUNTIF('Data R3'!V297,"&gt;0")+COUNTIF('Data R3'!X297,"&gt;0"))</f>
        <v/>
      </c>
      <c r="J2291">
        <f>IF('Data R3'!C297="","",IF((COUNTIF('Data R3'!K297,"&gt;0")+COUNTIF('Data R3'!M297,"&gt;0")+COUNTIF('Data R3'!O297,"&gt;0")+COUNTIF('Data R3'!Q297,"&gt;0")+COUNTIF('Data R3'!S297,"&gt;0")+COUNTIF('Data R3'!U297,"&gt;0")+COUNTIF('Data R3'!W297,"&gt;0")+COUNTIF('Data R3'!Y297,"&gt;0"))&gt;0,1,0))</f>
        <v/>
      </c>
      <c r="M2291" t="inlineStr">
        <is>
          <t>Data R</t>
        </is>
      </c>
    </row>
    <row r="2292">
      <c r="A2292" t="inlineStr">
        <is>
          <t>Regional 3</t>
        </is>
      </c>
      <c r="B2292">
        <f>IF('Data R3'!C298="","",'Data R3'!B298)</f>
        <v/>
      </c>
      <c r="C2292">
        <f>IF('Data R3'!C298="","",'Data R3'!C298)</f>
        <v/>
      </c>
      <c r="D2292">
        <f>IF('Data R3'!C298="","",'Data R3'!D298)</f>
        <v/>
      </c>
      <c r="E2292">
        <f>IF('Data R3'!C298="","",'Data R3'!E298)</f>
        <v/>
      </c>
      <c r="F2292">
        <f>IF('Data R3'!C298="","",'Data R3'!F298)</f>
        <v/>
      </c>
      <c r="G2292">
        <f>IF('Data R3'!C298="","",'Data R3'!AD298)</f>
        <v/>
      </c>
      <c r="H2292">
        <f>IF('Data R3'!C298="","",'Data R3'!AC298)</f>
        <v/>
      </c>
      <c r="I2292">
        <f>IF('Data R3'!C298="","",COUNTIF('Data R3'!J298,"&gt;0")+COUNTIF('Data R3'!L298,"&gt;0")+COUNTIF('Data R3'!N298,"&gt;0")+COUNTIF('Data R3'!P298,"&gt;0")+COUNTIF('Data R3'!R298,"&gt;0")+COUNTIF('Data R3'!T298,"&gt;0")+COUNTIF('Data R3'!V298,"&gt;0")+COUNTIF('Data R3'!X298,"&gt;0"))</f>
        <v/>
      </c>
      <c r="J2292">
        <f>IF('Data R3'!C298="","",IF((COUNTIF('Data R3'!K298,"&gt;0")+COUNTIF('Data R3'!M298,"&gt;0")+COUNTIF('Data R3'!O298,"&gt;0")+COUNTIF('Data R3'!Q298,"&gt;0")+COUNTIF('Data R3'!S298,"&gt;0")+COUNTIF('Data R3'!U298,"&gt;0")+COUNTIF('Data R3'!W298,"&gt;0")+COUNTIF('Data R3'!Y298,"&gt;0"))&gt;0,1,0))</f>
        <v/>
      </c>
      <c r="M2292" t="inlineStr">
        <is>
          <t>Data R</t>
        </is>
      </c>
    </row>
    <row r="2293">
      <c r="A2293" t="inlineStr">
        <is>
          <t>Regional 3</t>
        </is>
      </c>
      <c r="B2293">
        <f>IF('Data R3'!C299="","",'Data R3'!B299)</f>
        <v/>
      </c>
      <c r="C2293">
        <f>IF('Data R3'!C299="","",'Data R3'!C299)</f>
        <v/>
      </c>
      <c r="D2293">
        <f>IF('Data R3'!C299="","",'Data R3'!D299)</f>
        <v/>
      </c>
      <c r="E2293">
        <f>IF('Data R3'!C299="","",'Data R3'!E299)</f>
        <v/>
      </c>
      <c r="F2293">
        <f>IF('Data R3'!C299="","",'Data R3'!F299)</f>
        <v/>
      </c>
      <c r="G2293">
        <f>IF('Data R3'!C299="","",'Data R3'!AD299)</f>
        <v/>
      </c>
      <c r="H2293">
        <f>IF('Data R3'!C299="","",'Data R3'!AC299)</f>
        <v/>
      </c>
      <c r="I2293">
        <f>IF('Data R3'!C299="","",COUNTIF('Data R3'!J299,"&gt;0")+COUNTIF('Data R3'!L299,"&gt;0")+COUNTIF('Data R3'!N299,"&gt;0")+COUNTIF('Data R3'!P299,"&gt;0")+COUNTIF('Data R3'!R299,"&gt;0")+COUNTIF('Data R3'!T299,"&gt;0")+COUNTIF('Data R3'!V299,"&gt;0")+COUNTIF('Data R3'!X299,"&gt;0"))</f>
        <v/>
      </c>
      <c r="J2293">
        <f>IF('Data R3'!C299="","",IF((COUNTIF('Data R3'!K299,"&gt;0")+COUNTIF('Data R3'!M299,"&gt;0")+COUNTIF('Data R3'!O299,"&gt;0")+COUNTIF('Data R3'!Q299,"&gt;0")+COUNTIF('Data R3'!S299,"&gt;0")+COUNTIF('Data R3'!U299,"&gt;0")+COUNTIF('Data R3'!W299,"&gt;0")+COUNTIF('Data R3'!Y299,"&gt;0"))&gt;0,1,0))</f>
        <v/>
      </c>
      <c r="M2293" t="inlineStr">
        <is>
          <t>Data R</t>
        </is>
      </c>
    </row>
    <row r="2294">
      <c r="A2294" t="inlineStr">
        <is>
          <t>Regional 3</t>
        </is>
      </c>
      <c r="B2294">
        <f>IF('Data R3'!C300="","",'Data R3'!B300)</f>
        <v/>
      </c>
      <c r="C2294">
        <f>IF('Data R3'!C300="","",'Data R3'!C300)</f>
        <v/>
      </c>
      <c r="D2294">
        <f>IF('Data R3'!C300="","",'Data R3'!D300)</f>
        <v/>
      </c>
      <c r="E2294">
        <f>IF('Data R3'!C300="","",'Data R3'!E300)</f>
        <v/>
      </c>
      <c r="F2294">
        <f>IF('Data R3'!C300="","",'Data R3'!F300)</f>
        <v/>
      </c>
      <c r="G2294">
        <f>IF('Data R3'!C300="","",'Data R3'!AD300)</f>
        <v/>
      </c>
      <c r="H2294">
        <f>IF('Data R3'!C300="","",'Data R3'!AC300)</f>
        <v/>
      </c>
      <c r="I2294">
        <f>IF('Data R3'!C300="","",COUNTIF('Data R3'!J300,"&gt;0")+COUNTIF('Data R3'!L300,"&gt;0")+COUNTIF('Data R3'!N300,"&gt;0")+COUNTIF('Data R3'!P300,"&gt;0")+COUNTIF('Data R3'!R300,"&gt;0")+COUNTIF('Data R3'!T300,"&gt;0")+COUNTIF('Data R3'!V300,"&gt;0")+COUNTIF('Data R3'!X300,"&gt;0"))</f>
        <v/>
      </c>
      <c r="J2294">
        <f>IF('Data R3'!C300="","",IF((COUNTIF('Data R3'!K300,"&gt;0")+COUNTIF('Data R3'!M300,"&gt;0")+COUNTIF('Data R3'!O300,"&gt;0")+COUNTIF('Data R3'!Q300,"&gt;0")+COUNTIF('Data R3'!S300,"&gt;0")+COUNTIF('Data R3'!U300,"&gt;0")+COUNTIF('Data R3'!W300,"&gt;0")+COUNTIF('Data R3'!Y300,"&gt;0"))&gt;0,1,0))</f>
        <v/>
      </c>
      <c r="M2294" t="inlineStr">
        <is>
          <t>Data R</t>
        </is>
      </c>
    </row>
    <row r="2295">
      <c r="A2295" t="inlineStr">
        <is>
          <t>Regional 3</t>
        </is>
      </c>
      <c r="B2295">
        <f>IF('Data R3'!C301="","",'Data R3'!B301)</f>
        <v/>
      </c>
      <c r="C2295">
        <f>IF('Data R3'!C301="","",'Data R3'!C301)</f>
        <v/>
      </c>
      <c r="D2295">
        <f>IF('Data R3'!C301="","",'Data R3'!D301)</f>
        <v/>
      </c>
      <c r="E2295">
        <f>IF('Data R3'!C301="","",'Data R3'!E301)</f>
        <v/>
      </c>
      <c r="F2295">
        <f>IF('Data R3'!C301="","",'Data R3'!F301)</f>
        <v/>
      </c>
      <c r="G2295">
        <f>IF('Data R3'!C301="","",'Data R3'!AD301)</f>
        <v/>
      </c>
      <c r="H2295">
        <f>IF('Data R3'!C301="","",'Data R3'!AC301)</f>
        <v/>
      </c>
      <c r="I2295">
        <f>IF('Data R3'!C301="","",COUNTIF('Data R3'!J301,"&gt;0")+COUNTIF('Data R3'!L301,"&gt;0")+COUNTIF('Data R3'!N301,"&gt;0")+COUNTIF('Data R3'!P301,"&gt;0")+COUNTIF('Data R3'!R301,"&gt;0")+COUNTIF('Data R3'!T301,"&gt;0")+COUNTIF('Data R3'!V301,"&gt;0")+COUNTIF('Data R3'!X301,"&gt;0"))</f>
        <v/>
      </c>
      <c r="J2295">
        <f>IF('Data R3'!C301="","",IF((COUNTIF('Data R3'!K301,"&gt;0")+COUNTIF('Data R3'!M301,"&gt;0")+COUNTIF('Data R3'!O301,"&gt;0")+COUNTIF('Data R3'!Q301,"&gt;0")+COUNTIF('Data R3'!S301,"&gt;0")+COUNTIF('Data R3'!U301,"&gt;0")+COUNTIF('Data R3'!W301,"&gt;0")+COUNTIF('Data R3'!Y301,"&gt;0"))&gt;0,1,0))</f>
        <v/>
      </c>
      <c r="M2295" t="inlineStr">
        <is>
          <t>Data R</t>
        </is>
      </c>
    </row>
    <row r="2296">
      <c r="A2296" t="inlineStr">
        <is>
          <t>Regional 3</t>
        </is>
      </c>
      <c r="B2296">
        <f>IF('Data R3'!C302="","",'Data R3'!B302)</f>
        <v/>
      </c>
      <c r="C2296">
        <f>IF('Data R3'!C302="","",'Data R3'!C302)</f>
        <v/>
      </c>
      <c r="D2296">
        <f>IF('Data R3'!C302="","",'Data R3'!D302)</f>
        <v/>
      </c>
      <c r="E2296">
        <f>IF('Data R3'!C302="","",'Data R3'!E302)</f>
        <v/>
      </c>
      <c r="F2296">
        <f>IF('Data R3'!C302="","",'Data R3'!F302)</f>
        <v/>
      </c>
      <c r="G2296">
        <f>IF('Data R3'!C302="","",'Data R3'!AD302)</f>
        <v/>
      </c>
      <c r="H2296">
        <f>IF('Data R3'!C302="","",'Data R3'!AC302)</f>
        <v/>
      </c>
      <c r="I2296">
        <f>IF('Data R3'!C302="","",COUNTIF('Data R3'!J302,"&gt;0")+COUNTIF('Data R3'!L302,"&gt;0")+COUNTIF('Data R3'!N302,"&gt;0")+COUNTIF('Data R3'!P302,"&gt;0")+COUNTIF('Data R3'!R302,"&gt;0")+COUNTIF('Data R3'!T302,"&gt;0")+COUNTIF('Data R3'!V302,"&gt;0")+COUNTIF('Data R3'!X302,"&gt;0"))</f>
        <v/>
      </c>
      <c r="J2296">
        <f>IF('Data R3'!C302="","",IF((COUNTIF('Data R3'!K302,"&gt;0")+COUNTIF('Data R3'!M302,"&gt;0")+COUNTIF('Data R3'!O302,"&gt;0")+COUNTIF('Data R3'!Q302,"&gt;0")+COUNTIF('Data R3'!S302,"&gt;0")+COUNTIF('Data R3'!U302,"&gt;0")+COUNTIF('Data R3'!W302,"&gt;0")+COUNTIF('Data R3'!Y302,"&gt;0"))&gt;0,1,0))</f>
        <v/>
      </c>
      <c r="M2296" t="inlineStr">
        <is>
          <t>Data R</t>
        </is>
      </c>
    </row>
    <row r="2297">
      <c r="A2297" t="inlineStr">
        <is>
          <t>Regional 3</t>
        </is>
      </c>
      <c r="B2297">
        <f>IF('Data R3'!C303="","",'Data R3'!B303)</f>
        <v/>
      </c>
      <c r="C2297">
        <f>IF('Data R3'!C303="","",'Data R3'!C303)</f>
        <v/>
      </c>
      <c r="D2297">
        <f>IF('Data R3'!C303="","",'Data R3'!D303)</f>
        <v/>
      </c>
      <c r="E2297">
        <f>IF('Data R3'!C303="","",'Data R3'!E303)</f>
        <v/>
      </c>
      <c r="F2297">
        <f>IF('Data R3'!C303="","",'Data R3'!F303)</f>
        <v/>
      </c>
      <c r="G2297">
        <f>IF('Data R3'!C303="","",'Data R3'!AD303)</f>
        <v/>
      </c>
      <c r="H2297">
        <f>IF('Data R3'!C303="","",'Data R3'!AC303)</f>
        <v/>
      </c>
      <c r="I2297">
        <f>IF('Data R3'!C303="","",COUNTIF('Data R3'!J303,"&gt;0")+COUNTIF('Data R3'!L303,"&gt;0")+COUNTIF('Data R3'!N303,"&gt;0")+COUNTIF('Data R3'!P303,"&gt;0")+COUNTIF('Data R3'!R303,"&gt;0")+COUNTIF('Data R3'!T303,"&gt;0")+COUNTIF('Data R3'!V303,"&gt;0")+COUNTIF('Data R3'!X303,"&gt;0"))</f>
        <v/>
      </c>
      <c r="J2297">
        <f>IF('Data R3'!C303="","",IF((COUNTIF('Data R3'!K303,"&gt;0")+COUNTIF('Data R3'!M303,"&gt;0")+COUNTIF('Data R3'!O303,"&gt;0")+COUNTIF('Data R3'!Q303,"&gt;0")+COUNTIF('Data R3'!S303,"&gt;0")+COUNTIF('Data R3'!U303,"&gt;0")+COUNTIF('Data R3'!W303,"&gt;0")+COUNTIF('Data R3'!Y303,"&gt;0"))&gt;0,1,0))</f>
        <v/>
      </c>
      <c r="M2297" t="inlineStr">
        <is>
          <t>Data R</t>
        </is>
      </c>
    </row>
    <row r="2298">
      <c r="A2298" t="inlineStr">
        <is>
          <t>Regional 3</t>
        </is>
      </c>
      <c r="B2298">
        <f>IF('Data R3'!C304="","",'Data R3'!B304)</f>
        <v/>
      </c>
      <c r="C2298">
        <f>IF('Data R3'!C304="","",'Data R3'!C304)</f>
        <v/>
      </c>
      <c r="D2298">
        <f>IF('Data R3'!C304="","",'Data R3'!D304)</f>
        <v/>
      </c>
      <c r="E2298">
        <f>IF('Data R3'!C304="","",'Data R3'!E304)</f>
        <v/>
      </c>
      <c r="F2298">
        <f>IF('Data R3'!C304="","",'Data R3'!F304)</f>
        <v/>
      </c>
      <c r="G2298">
        <f>IF('Data R3'!C304="","",'Data R3'!AD304)</f>
        <v/>
      </c>
      <c r="H2298">
        <f>IF('Data R3'!C304="","",'Data R3'!AC304)</f>
        <v/>
      </c>
      <c r="I2298">
        <f>IF('Data R3'!C304="","",COUNTIF('Data R3'!J304,"&gt;0")+COUNTIF('Data R3'!L304,"&gt;0")+COUNTIF('Data R3'!N304,"&gt;0")+COUNTIF('Data R3'!P304,"&gt;0")+COUNTIF('Data R3'!R304,"&gt;0")+COUNTIF('Data R3'!T304,"&gt;0")+COUNTIF('Data R3'!V304,"&gt;0")+COUNTIF('Data R3'!X304,"&gt;0"))</f>
        <v/>
      </c>
      <c r="J2298">
        <f>IF('Data R3'!C304="","",IF((COUNTIF('Data R3'!K304,"&gt;0")+COUNTIF('Data R3'!M304,"&gt;0")+COUNTIF('Data R3'!O304,"&gt;0")+COUNTIF('Data R3'!Q304,"&gt;0")+COUNTIF('Data R3'!S304,"&gt;0")+COUNTIF('Data R3'!U304,"&gt;0")+COUNTIF('Data R3'!W304,"&gt;0")+COUNTIF('Data R3'!Y304,"&gt;0"))&gt;0,1,0))</f>
        <v/>
      </c>
      <c r="M2298" t="inlineStr">
        <is>
          <t>Data R</t>
        </is>
      </c>
    </row>
    <row r="2299">
      <c r="A2299" t="inlineStr">
        <is>
          <t>Regional 3</t>
        </is>
      </c>
      <c r="B2299">
        <f>IF('Data R3'!C305="","",'Data R3'!B305)</f>
        <v/>
      </c>
      <c r="C2299">
        <f>IF('Data R3'!C305="","",'Data R3'!C305)</f>
        <v/>
      </c>
      <c r="D2299">
        <f>IF('Data R3'!C305="","",'Data R3'!D305)</f>
        <v/>
      </c>
      <c r="E2299">
        <f>IF('Data R3'!C305="","",'Data R3'!E305)</f>
        <v/>
      </c>
      <c r="F2299">
        <f>IF('Data R3'!C305="","",'Data R3'!F305)</f>
        <v/>
      </c>
      <c r="G2299">
        <f>IF('Data R3'!C305="","",'Data R3'!AD305)</f>
        <v/>
      </c>
      <c r="H2299">
        <f>IF('Data R3'!C305="","",'Data R3'!AC305)</f>
        <v/>
      </c>
      <c r="I2299">
        <f>IF('Data R3'!C305="","",COUNTIF('Data R3'!J305,"&gt;0")+COUNTIF('Data R3'!L305,"&gt;0")+COUNTIF('Data R3'!N305,"&gt;0")+COUNTIF('Data R3'!P305,"&gt;0")+COUNTIF('Data R3'!R305,"&gt;0")+COUNTIF('Data R3'!T305,"&gt;0")+COUNTIF('Data R3'!V305,"&gt;0")+COUNTIF('Data R3'!X305,"&gt;0"))</f>
        <v/>
      </c>
      <c r="J2299">
        <f>IF('Data R3'!C305="","",IF((COUNTIF('Data R3'!K305,"&gt;0")+COUNTIF('Data R3'!M305,"&gt;0")+COUNTIF('Data R3'!O305,"&gt;0")+COUNTIF('Data R3'!Q305,"&gt;0")+COUNTIF('Data R3'!S305,"&gt;0")+COUNTIF('Data R3'!U305,"&gt;0")+COUNTIF('Data R3'!W305,"&gt;0")+COUNTIF('Data R3'!Y305,"&gt;0"))&gt;0,1,0))</f>
        <v/>
      </c>
      <c r="M2299" t="inlineStr">
        <is>
          <t>Data R</t>
        </is>
      </c>
    </row>
    <row r="2300">
      <c r="A2300" t="inlineStr">
        <is>
          <t>Regional 3</t>
        </is>
      </c>
      <c r="B2300">
        <f>IF('Data R3'!C306="","",'Data R3'!B306)</f>
        <v/>
      </c>
      <c r="C2300">
        <f>IF('Data R3'!C306="","",'Data R3'!C306)</f>
        <v/>
      </c>
      <c r="D2300">
        <f>IF('Data R3'!C306="","",'Data R3'!D306)</f>
        <v/>
      </c>
      <c r="E2300">
        <f>IF('Data R3'!C306="","",'Data R3'!E306)</f>
        <v/>
      </c>
      <c r="F2300">
        <f>IF('Data R3'!C306="","",'Data R3'!F306)</f>
        <v/>
      </c>
      <c r="G2300">
        <f>IF('Data R3'!C306="","",'Data R3'!AD306)</f>
        <v/>
      </c>
      <c r="H2300">
        <f>IF('Data R3'!C306="","",'Data R3'!AC306)</f>
        <v/>
      </c>
      <c r="I2300">
        <f>IF('Data R3'!C306="","",COUNTIF('Data R3'!J306,"&gt;0")+COUNTIF('Data R3'!L306,"&gt;0")+COUNTIF('Data R3'!N306,"&gt;0")+COUNTIF('Data R3'!P306,"&gt;0")+COUNTIF('Data R3'!R306,"&gt;0")+COUNTIF('Data R3'!T306,"&gt;0")+COUNTIF('Data R3'!V306,"&gt;0")+COUNTIF('Data R3'!X306,"&gt;0"))</f>
        <v/>
      </c>
      <c r="J2300">
        <f>IF('Data R3'!C306="","",IF((COUNTIF('Data R3'!K306,"&gt;0")+COUNTIF('Data R3'!M306,"&gt;0")+COUNTIF('Data R3'!O306,"&gt;0")+COUNTIF('Data R3'!Q306,"&gt;0")+COUNTIF('Data R3'!S306,"&gt;0")+COUNTIF('Data R3'!U306,"&gt;0")+COUNTIF('Data R3'!W306,"&gt;0")+COUNTIF('Data R3'!Y306,"&gt;0"))&gt;0,1,0))</f>
        <v/>
      </c>
      <c r="M2300" t="inlineStr">
        <is>
          <t>Data R</t>
        </is>
      </c>
    </row>
    <row r="2301">
      <c r="A2301" t="inlineStr">
        <is>
          <t>Regional 3</t>
        </is>
      </c>
      <c r="B2301">
        <f>IF('Data R3'!C307="","",'Data R3'!B307)</f>
        <v/>
      </c>
      <c r="C2301">
        <f>IF('Data R3'!C307="","",'Data R3'!C307)</f>
        <v/>
      </c>
      <c r="D2301">
        <f>IF('Data R3'!C307="","",'Data R3'!D307)</f>
        <v/>
      </c>
      <c r="E2301">
        <f>IF('Data R3'!C307="","",'Data R3'!E307)</f>
        <v/>
      </c>
      <c r="F2301">
        <f>IF('Data R3'!C307="","",'Data R3'!F307)</f>
        <v/>
      </c>
      <c r="G2301">
        <f>IF('Data R3'!C307="","",'Data R3'!AD307)</f>
        <v/>
      </c>
      <c r="H2301">
        <f>IF('Data R3'!C307="","",'Data R3'!AC307)</f>
        <v/>
      </c>
      <c r="I2301">
        <f>IF('Data R3'!C307="","",COUNTIF('Data R3'!J307,"&gt;0")+COUNTIF('Data R3'!L307,"&gt;0")+COUNTIF('Data R3'!N307,"&gt;0")+COUNTIF('Data R3'!P307,"&gt;0")+COUNTIF('Data R3'!R307,"&gt;0")+COUNTIF('Data R3'!T307,"&gt;0")+COUNTIF('Data R3'!V307,"&gt;0")+COUNTIF('Data R3'!X307,"&gt;0"))</f>
        <v/>
      </c>
      <c r="J2301">
        <f>IF('Data R3'!C307="","",IF((COUNTIF('Data R3'!K307,"&gt;0")+COUNTIF('Data R3'!M307,"&gt;0")+COUNTIF('Data R3'!O307,"&gt;0")+COUNTIF('Data R3'!Q307,"&gt;0")+COUNTIF('Data R3'!S307,"&gt;0")+COUNTIF('Data R3'!U307,"&gt;0")+COUNTIF('Data R3'!W307,"&gt;0")+COUNTIF('Data R3'!Y307,"&gt;0"))&gt;0,1,0))</f>
        <v/>
      </c>
      <c r="M2301" t="inlineStr">
        <is>
          <t>Data R</t>
        </is>
      </c>
    </row>
    <row r="2302">
      <c r="A2302" t="inlineStr">
        <is>
          <t>Regional 3</t>
        </is>
      </c>
      <c r="B2302">
        <f>IF('Data R3'!C308="","",'Data R3'!B308)</f>
        <v/>
      </c>
      <c r="C2302">
        <f>IF('Data R3'!C308="","",'Data R3'!C308)</f>
        <v/>
      </c>
      <c r="D2302">
        <f>IF('Data R3'!C308="","",'Data R3'!D308)</f>
        <v/>
      </c>
      <c r="E2302">
        <f>IF('Data R3'!C308="","",'Data R3'!E308)</f>
        <v/>
      </c>
      <c r="F2302">
        <f>IF('Data R3'!C308="","",'Data R3'!F308)</f>
        <v/>
      </c>
      <c r="G2302">
        <f>IF('Data R3'!C308="","",'Data R3'!AD308)</f>
        <v/>
      </c>
      <c r="H2302">
        <f>IF('Data R3'!C308="","",'Data R3'!AC308)</f>
        <v/>
      </c>
      <c r="I2302">
        <f>IF('Data R3'!C308="","",COUNTIF('Data R3'!J308,"&gt;0")+COUNTIF('Data R3'!L308,"&gt;0")+COUNTIF('Data R3'!N308,"&gt;0")+COUNTIF('Data R3'!P308,"&gt;0")+COUNTIF('Data R3'!R308,"&gt;0")+COUNTIF('Data R3'!T308,"&gt;0")+COUNTIF('Data R3'!V308,"&gt;0")+COUNTIF('Data R3'!X308,"&gt;0"))</f>
        <v/>
      </c>
      <c r="J2302">
        <f>IF('Data R3'!C308="","",IF((COUNTIF('Data R3'!K308,"&gt;0")+COUNTIF('Data R3'!M308,"&gt;0")+COUNTIF('Data R3'!O308,"&gt;0")+COUNTIF('Data R3'!Q308,"&gt;0")+COUNTIF('Data R3'!S308,"&gt;0")+COUNTIF('Data R3'!U308,"&gt;0")+COUNTIF('Data R3'!W308,"&gt;0")+COUNTIF('Data R3'!Y308,"&gt;0"))&gt;0,1,0))</f>
        <v/>
      </c>
      <c r="M2302" t="inlineStr">
        <is>
          <t>Data R</t>
        </is>
      </c>
    </row>
    <row r="2303">
      <c r="A2303" t="inlineStr">
        <is>
          <t>Regional 3</t>
        </is>
      </c>
      <c r="B2303">
        <f>IF('Data R3'!C309="","",'Data R3'!B309)</f>
        <v/>
      </c>
      <c r="C2303">
        <f>IF('Data R3'!C309="","",'Data R3'!C309)</f>
        <v/>
      </c>
      <c r="D2303">
        <f>IF('Data R3'!C309="","",'Data R3'!D309)</f>
        <v/>
      </c>
      <c r="E2303">
        <f>IF('Data R3'!C309="","",'Data R3'!E309)</f>
        <v/>
      </c>
      <c r="F2303">
        <f>IF('Data R3'!C309="","",'Data R3'!F309)</f>
        <v/>
      </c>
      <c r="G2303">
        <f>IF('Data R3'!C309="","",'Data R3'!AD309)</f>
        <v/>
      </c>
      <c r="H2303">
        <f>IF('Data R3'!C309="","",'Data R3'!AC309)</f>
        <v/>
      </c>
      <c r="I2303">
        <f>IF('Data R3'!C309="","",COUNTIF('Data R3'!J309,"&gt;0")+COUNTIF('Data R3'!L309,"&gt;0")+COUNTIF('Data R3'!N309,"&gt;0")+COUNTIF('Data R3'!P309,"&gt;0")+COUNTIF('Data R3'!R309,"&gt;0")+COUNTIF('Data R3'!T309,"&gt;0")+COUNTIF('Data R3'!V309,"&gt;0")+COUNTIF('Data R3'!X309,"&gt;0"))</f>
        <v/>
      </c>
      <c r="J2303">
        <f>IF('Data R3'!C309="","",IF((COUNTIF('Data R3'!K309,"&gt;0")+COUNTIF('Data R3'!M309,"&gt;0")+COUNTIF('Data R3'!O309,"&gt;0")+COUNTIF('Data R3'!Q309,"&gt;0")+COUNTIF('Data R3'!S309,"&gt;0")+COUNTIF('Data R3'!U309,"&gt;0")+COUNTIF('Data R3'!W309,"&gt;0")+COUNTIF('Data R3'!Y309,"&gt;0"))&gt;0,1,0))</f>
        <v/>
      </c>
      <c r="M2303" t="inlineStr">
        <is>
          <t>Data R</t>
        </is>
      </c>
    </row>
    <row r="2304">
      <c r="A2304" t="inlineStr">
        <is>
          <t>Regional 3</t>
        </is>
      </c>
      <c r="B2304">
        <f>IF('Data R3'!C310="","",'Data R3'!B310)</f>
        <v/>
      </c>
      <c r="C2304">
        <f>IF('Data R3'!C310="","",'Data R3'!C310)</f>
        <v/>
      </c>
      <c r="D2304">
        <f>IF('Data R3'!C310="","",'Data R3'!D310)</f>
        <v/>
      </c>
      <c r="E2304">
        <f>IF('Data R3'!C310="","",'Data R3'!E310)</f>
        <v/>
      </c>
      <c r="F2304">
        <f>IF('Data R3'!C310="","",'Data R3'!F310)</f>
        <v/>
      </c>
      <c r="G2304">
        <f>IF('Data R3'!C310="","",'Data R3'!AD310)</f>
        <v/>
      </c>
      <c r="H2304">
        <f>IF('Data R3'!C310="","",'Data R3'!AC310)</f>
        <v/>
      </c>
      <c r="I2304">
        <f>IF('Data R3'!C310="","",COUNTIF('Data R3'!J310,"&gt;0")+COUNTIF('Data R3'!L310,"&gt;0")+COUNTIF('Data R3'!N310,"&gt;0")+COUNTIF('Data R3'!P310,"&gt;0")+COUNTIF('Data R3'!R310,"&gt;0")+COUNTIF('Data R3'!T310,"&gt;0")+COUNTIF('Data R3'!V310,"&gt;0")+COUNTIF('Data R3'!X310,"&gt;0"))</f>
        <v/>
      </c>
      <c r="J2304">
        <f>IF('Data R3'!C310="","",IF((COUNTIF('Data R3'!K310,"&gt;0")+COUNTIF('Data R3'!M310,"&gt;0")+COUNTIF('Data R3'!O310,"&gt;0")+COUNTIF('Data R3'!Q310,"&gt;0")+COUNTIF('Data R3'!S310,"&gt;0")+COUNTIF('Data R3'!U310,"&gt;0")+COUNTIF('Data R3'!W310,"&gt;0")+COUNTIF('Data R3'!Y310,"&gt;0"))&gt;0,1,0))</f>
        <v/>
      </c>
      <c r="M2304" t="inlineStr">
        <is>
          <t>Data R</t>
        </is>
      </c>
    </row>
    <row r="2305">
      <c r="A2305" t="inlineStr">
        <is>
          <t>Regional 3</t>
        </is>
      </c>
      <c r="B2305">
        <f>IF('Data R3'!C311="","",'Data R3'!B311)</f>
        <v/>
      </c>
      <c r="C2305">
        <f>IF('Data R3'!C311="","",'Data R3'!C311)</f>
        <v/>
      </c>
      <c r="D2305">
        <f>IF('Data R3'!C311="","",'Data R3'!D311)</f>
        <v/>
      </c>
      <c r="E2305">
        <f>IF('Data R3'!C311="","",'Data R3'!E311)</f>
        <v/>
      </c>
      <c r="F2305">
        <f>IF('Data R3'!C311="","",'Data R3'!F311)</f>
        <v/>
      </c>
      <c r="G2305">
        <f>IF('Data R3'!C311="","",'Data R3'!AD311)</f>
        <v/>
      </c>
      <c r="H2305">
        <f>IF('Data R3'!C311="","",'Data R3'!AC311)</f>
        <v/>
      </c>
      <c r="I2305">
        <f>IF('Data R3'!C311="","",COUNTIF('Data R3'!J311,"&gt;0")+COUNTIF('Data R3'!L311,"&gt;0")+COUNTIF('Data R3'!N311,"&gt;0")+COUNTIF('Data R3'!P311,"&gt;0")+COUNTIF('Data R3'!R311,"&gt;0")+COUNTIF('Data R3'!T311,"&gt;0")+COUNTIF('Data R3'!V311,"&gt;0")+COUNTIF('Data R3'!X311,"&gt;0"))</f>
        <v/>
      </c>
      <c r="J2305">
        <f>IF('Data R3'!C311="","",IF((COUNTIF('Data R3'!K311,"&gt;0")+COUNTIF('Data R3'!M311,"&gt;0")+COUNTIF('Data R3'!O311,"&gt;0")+COUNTIF('Data R3'!Q311,"&gt;0")+COUNTIF('Data R3'!S311,"&gt;0")+COUNTIF('Data R3'!U311,"&gt;0")+COUNTIF('Data R3'!W311,"&gt;0")+COUNTIF('Data R3'!Y311,"&gt;0"))&gt;0,1,0))</f>
        <v/>
      </c>
      <c r="M2305" t="inlineStr">
        <is>
          <t>Data R</t>
        </is>
      </c>
    </row>
    <row r="2306">
      <c r="A2306" t="inlineStr">
        <is>
          <t>Regional 3</t>
        </is>
      </c>
      <c r="B2306">
        <f>IF('Data R3'!C312="","",'Data R3'!B312)</f>
        <v/>
      </c>
      <c r="C2306">
        <f>IF('Data R3'!C312="","",'Data R3'!C312)</f>
        <v/>
      </c>
      <c r="D2306">
        <f>IF('Data R3'!C312="","",'Data R3'!D312)</f>
        <v/>
      </c>
      <c r="E2306">
        <f>IF('Data R3'!C312="","",'Data R3'!E312)</f>
        <v/>
      </c>
      <c r="F2306">
        <f>IF('Data R3'!C312="","",'Data R3'!F312)</f>
        <v/>
      </c>
      <c r="G2306">
        <f>IF('Data R3'!C312="","",'Data R3'!AD312)</f>
        <v/>
      </c>
      <c r="H2306">
        <f>IF('Data R3'!C312="","",'Data R3'!AC312)</f>
        <v/>
      </c>
      <c r="I2306">
        <f>IF('Data R3'!C312="","",COUNTIF('Data R3'!J312,"&gt;0")+COUNTIF('Data R3'!L312,"&gt;0")+COUNTIF('Data R3'!N312,"&gt;0")+COUNTIF('Data R3'!P312,"&gt;0")+COUNTIF('Data R3'!R312,"&gt;0")+COUNTIF('Data R3'!T312,"&gt;0")+COUNTIF('Data R3'!V312,"&gt;0")+COUNTIF('Data R3'!X312,"&gt;0"))</f>
        <v/>
      </c>
      <c r="J2306">
        <f>IF('Data R3'!C312="","",IF((COUNTIF('Data R3'!K312,"&gt;0")+COUNTIF('Data R3'!M312,"&gt;0")+COUNTIF('Data R3'!O312,"&gt;0")+COUNTIF('Data R3'!Q312,"&gt;0")+COUNTIF('Data R3'!S312,"&gt;0")+COUNTIF('Data R3'!U312,"&gt;0")+COUNTIF('Data R3'!W312,"&gt;0")+COUNTIF('Data R3'!Y312,"&gt;0"))&gt;0,1,0))</f>
        <v/>
      </c>
      <c r="M2306" t="inlineStr">
        <is>
          <t>Data R</t>
        </is>
      </c>
    </row>
    <row r="2307">
      <c r="A2307" t="inlineStr">
        <is>
          <t>Regional 3</t>
        </is>
      </c>
      <c r="B2307">
        <f>IF('Data R3'!C313="","",'Data R3'!B313)</f>
        <v/>
      </c>
      <c r="C2307">
        <f>IF('Data R3'!C313="","",'Data R3'!C313)</f>
        <v/>
      </c>
      <c r="D2307">
        <f>IF('Data R3'!C313="","",'Data R3'!D313)</f>
        <v/>
      </c>
      <c r="E2307">
        <f>IF('Data R3'!C313="","",'Data R3'!E313)</f>
        <v/>
      </c>
      <c r="F2307">
        <f>IF('Data R3'!C313="","",'Data R3'!F313)</f>
        <v/>
      </c>
      <c r="G2307">
        <f>IF('Data R3'!C313="","",'Data R3'!AD313)</f>
        <v/>
      </c>
      <c r="H2307">
        <f>IF('Data R3'!C313="","",'Data R3'!AC313)</f>
        <v/>
      </c>
      <c r="I2307">
        <f>IF('Data R3'!C313="","",COUNTIF('Data R3'!J313,"&gt;0")+COUNTIF('Data R3'!L313,"&gt;0")+COUNTIF('Data R3'!N313,"&gt;0")+COUNTIF('Data R3'!P313,"&gt;0")+COUNTIF('Data R3'!R313,"&gt;0")+COUNTIF('Data R3'!T313,"&gt;0")+COUNTIF('Data R3'!V313,"&gt;0")+COUNTIF('Data R3'!X313,"&gt;0"))</f>
        <v/>
      </c>
      <c r="J2307">
        <f>IF('Data R3'!C313="","",IF((COUNTIF('Data R3'!K313,"&gt;0")+COUNTIF('Data R3'!M313,"&gt;0")+COUNTIF('Data R3'!O313,"&gt;0")+COUNTIF('Data R3'!Q313,"&gt;0")+COUNTIF('Data R3'!S313,"&gt;0")+COUNTIF('Data R3'!U313,"&gt;0")+COUNTIF('Data R3'!W313,"&gt;0")+COUNTIF('Data R3'!Y313,"&gt;0"))&gt;0,1,0))</f>
        <v/>
      </c>
      <c r="M2307" t="inlineStr">
        <is>
          <t>Data R</t>
        </is>
      </c>
    </row>
    <row r="2308">
      <c r="A2308" t="inlineStr">
        <is>
          <t>Regional 3</t>
        </is>
      </c>
      <c r="B2308">
        <f>IF('Data R3'!C314="","",'Data R3'!B314)</f>
        <v/>
      </c>
      <c r="C2308">
        <f>IF('Data R3'!C314="","",'Data R3'!C314)</f>
        <v/>
      </c>
      <c r="D2308">
        <f>IF('Data R3'!C314="","",'Data R3'!D314)</f>
        <v/>
      </c>
      <c r="E2308">
        <f>IF('Data R3'!C314="","",'Data R3'!E314)</f>
        <v/>
      </c>
      <c r="F2308">
        <f>IF('Data R3'!C314="","",'Data R3'!F314)</f>
        <v/>
      </c>
      <c r="G2308">
        <f>IF('Data R3'!C314="","",'Data R3'!AD314)</f>
        <v/>
      </c>
      <c r="H2308">
        <f>IF('Data R3'!C314="","",'Data R3'!AC314)</f>
        <v/>
      </c>
      <c r="I2308">
        <f>IF('Data R3'!C314="","",COUNTIF('Data R3'!J314,"&gt;0")+COUNTIF('Data R3'!L314,"&gt;0")+COUNTIF('Data R3'!N314,"&gt;0")+COUNTIF('Data R3'!P314,"&gt;0")+COUNTIF('Data R3'!R314,"&gt;0")+COUNTIF('Data R3'!T314,"&gt;0")+COUNTIF('Data R3'!V314,"&gt;0")+COUNTIF('Data R3'!X314,"&gt;0"))</f>
        <v/>
      </c>
      <c r="J2308">
        <f>IF('Data R3'!C314="","",IF((COUNTIF('Data R3'!K314,"&gt;0")+COUNTIF('Data R3'!M314,"&gt;0")+COUNTIF('Data R3'!O314,"&gt;0")+COUNTIF('Data R3'!Q314,"&gt;0")+COUNTIF('Data R3'!S314,"&gt;0")+COUNTIF('Data R3'!U314,"&gt;0")+COUNTIF('Data R3'!W314,"&gt;0")+COUNTIF('Data R3'!Y314,"&gt;0"))&gt;0,1,0))</f>
        <v/>
      </c>
      <c r="M2308" t="inlineStr">
        <is>
          <t>Data R</t>
        </is>
      </c>
    </row>
    <row r="2309">
      <c r="A2309" t="inlineStr">
        <is>
          <t>Regional 3</t>
        </is>
      </c>
      <c r="B2309">
        <f>IF('Data R3'!C315="","",'Data R3'!B315)</f>
        <v/>
      </c>
      <c r="C2309">
        <f>IF('Data R3'!C315="","",'Data R3'!C315)</f>
        <v/>
      </c>
      <c r="D2309">
        <f>IF('Data R3'!C315="","",'Data R3'!D315)</f>
        <v/>
      </c>
      <c r="E2309">
        <f>IF('Data R3'!C315="","",'Data R3'!E315)</f>
        <v/>
      </c>
      <c r="F2309">
        <f>IF('Data R3'!C315="","",'Data R3'!F315)</f>
        <v/>
      </c>
      <c r="G2309">
        <f>IF('Data R3'!C315="","",'Data R3'!AD315)</f>
        <v/>
      </c>
      <c r="H2309">
        <f>IF('Data R3'!C315="","",'Data R3'!AC315)</f>
        <v/>
      </c>
      <c r="I2309">
        <f>IF('Data R3'!C315="","",COUNTIF('Data R3'!J315,"&gt;0")+COUNTIF('Data R3'!L315,"&gt;0")+COUNTIF('Data R3'!N315,"&gt;0")+COUNTIF('Data R3'!P315,"&gt;0")+COUNTIF('Data R3'!R315,"&gt;0")+COUNTIF('Data R3'!T315,"&gt;0")+COUNTIF('Data R3'!V315,"&gt;0")+COUNTIF('Data R3'!X315,"&gt;0"))</f>
        <v/>
      </c>
      <c r="J2309">
        <f>IF('Data R3'!C315="","",IF((COUNTIF('Data R3'!K315,"&gt;0")+COUNTIF('Data R3'!M315,"&gt;0")+COUNTIF('Data R3'!O315,"&gt;0")+COUNTIF('Data R3'!Q315,"&gt;0")+COUNTIF('Data R3'!S315,"&gt;0")+COUNTIF('Data R3'!U315,"&gt;0")+COUNTIF('Data R3'!W315,"&gt;0")+COUNTIF('Data R3'!Y315,"&gt;0"))&gt;0,1,0))</f>
        <v/>
      </c>
      <c r="M2309" t="inlineStr">
        <is>
          <t>Data R</t>
        </is>
      </c>
    </row>
    <row r="2310">
      <c r="A2310" t="inlineStr">
        <is>
          <t>Regional 3</t>
        </is>
      </c>
      <c r="B2310">
        <f>IF('Data R3'!C316="","",'Data R3'!B316)</f>
        <v/>
      </c>
      <c r="C2310">
        <f>IF('Data R3'!C316="","",'Data R3'!C316)</f>
        <v/>
      </c>
      <c r="D2310">
        <f>IF('Data R3'!C316="","",'Data R3'!D316)</f>
        <v/>
      </c>
      <c r="E2310">
        <f>IF('Data R3'!C316="","",'Data R3'!E316)</f>
        <v/>
      </c>
      <c r="F2310">
        <f>IF('Data R3'!C316="","",'Data R3'!F316)</f>
        <v/>
      </c>
      <c r="G2310">
        <f>IF('Data R3'!C316="","",'Data R3'!AD316)</f>
        <v/>
      </c>
      <c r="H2310">
        <f>IF('Data R3'!C316="","",'Data R3'!AC316)</f>
        <v/>
      </c>
      <c r="I2310">
        <f>IF('Data R3'!C316="","",COUNTIF('Data R3'!J316,"&gt;0")+COUNTIF('Data R3'!L316,"&gt;0")+COUNTIF('Data R3'!N316,"&gt;0")+COUNTIF('Data R3'!P316,"&gt;0")+COUNTIF('Data R3'!R316,"&gt;0")+COUNTIF('Data R3'!T316,"&gt;0")+COUNTIF('Data R3'!V316,"&gt;0")+COUNTIF('Data R3'!X316,"&gt;0"))</f>
        <v/>
      </c>
      <c r="J2310">
        <f>IF('Data R3'!C316="","",IF((COUNTIF('Data R3'!K316,"&gt;0")+COUNTIF('Data R3'!M316,"&gt;0")+COUNTIF('Data R3'!O316,"&gt;0")+COUNTIF('Data R3'!Q316,"&gt;0")+COUNTIF('Data R3'!S316,"&gt;0")+COUNTIF('Data R3'!U316,"&gt;0")+COUNTIF('Data R3'!W316,"&gt;0")+COUNTIF('Data R3'!Y316,"&gt;0"))&gt;0,1,0))</f>
        <v/>
      </c>
      <c r="M2310" t="inlineStr">
        <is>
          <t>Data R</t>
        </is>
      </c>
    </row>
    <row r="2311">
      <c r="A2311" t="inlineStr">
        <is>
          <t>Regional 3</t>
        </is>
      </c>
      <c r="B2311">
        <f>IF('Data R3'!C317="","",'Data R3'!B317)</f>
        <v/>
      </c>
      <c r="C2311">
        <f>IF('Data R3'!C317="","",'Data R3'!C317)</f>
        <v/>
      </c>
      <c r="D2311">
        <f>IF('Data R3'!C317="","",'Data R3'!D317)</f>
        <v/>
      </c>
      <c r="E2311">
        <f>IF('Data R3'!C317="","",'Data R3'!E317)</f>
        <v/>
      </c>
      <c r="F2311">
        <f>IF('Data R3'!C317="","",'Data R3'!F317)</f>
        <v/>
      </c>
      <c r="G2311">
        <f>IF('Data R3'!C317="","",'Data R3'!AD317)</f>
        <v/>
      </c>
      <c r="H2311">
        <f>IF('Data R3'!C317="","",'Data R3'!AC317)</f>
        <v/>
      </c>
      <c r="I2311">
        <f>IF('Data R3'!C317="","",COUNTIF('Data R3'!J317,"&gt;0")+COUNTIF('Data R3'!L317,"&gt;0")+COUNTIF('Data R3'!N317,"&gt;0")+COUNTIF('Data R3'!P317,"&gt;0")+COUNTIF('Data R3'!R317,"&gt;0")+COUNTIF('Data R3'!T317,"&gt;0")+COUNTIF('Data R3'!V317,"&gt;0")+COUNTIF('Data R3'!X317,"&gt;0"))</f>
        <v/>
      </c>
      <c r="J2311">
        <f>IF('Data R3'!C317="","",IF((COUNTIF('Data R3'!K317,"&gt;0")+COUNTIF('Data R3'!M317,"&gt;0")+COUNTIF('Data R3'!O317,"&gt;0")+COUNTIF('Data R3'!Q317,"&gt;0")+COUNTIF('Data R3'!S317,"&gt;0")+COUNTIF('Data R3'!U317,"&gt;0")+COUNTIF('Data R3'!W317,"&gt;0")+COUNTIF('Data R3'!Y317,"&gt;0"))&gt;0,1,0))</f>
        <v/>
      </c>
      <c r="M2311" t="inlineStr">
        <is>
          <t>Data R</t>
        </is>
      </c>
    </row>
    <row r="2312">
      <c r="A2312" t="inlineStr">
        <is>
          <t>Regional 3</t>
        </is>
      </c>
      <c r="B2312">
        <f>IF('Data R3'!C318="","",'Data R3'!B318)</f>
        <v/>
      </c>
      <c r="C2312">
        <f>IF('Data R3'!C318="","",'Data R3'!C318)</f>
        <v/>
      </c>
      <c r="D2312">
        <f>IF('Data R3'!C318="","",'Data R3'!D318)</f>
        <v/>
      </c>
      <c r="E2312">
        <f>IF('Data R3'!C318="","",'Data R3'!E318)</f>
        <v/>
      </c>
      <c r="F2312">
        <f>IF('Data R3'!C318="","",'Data R3'!F318)</f>
        <v/>
      </c>
      <c r="G2312">
        <f>IF('Data R3'!C318="","",'Data R3'!AD318)</f>
        <v/>
      </c>
      <c r="H2312">
        <f>IF('Data R3'!C318="","",'Data R3'!AC318)</f>
        <v/>
      </c>
      <c r="I2312">
        <f>IF('Data R3'!C318="","",COUNTIF('Data R3'!J318,"&gt;0")+COUNTIF('Data R3'!L318,"&gt;0")+COUNTIF('Data R3'!N318,"&gt;0")+COUNTIF('Data R3'!P318,"&gt;0")+COUNTIF('Data R3'!R318,"&gt;0")+COUNTIF('Data R3'!T318,"&gt;0")+COUNTIF('Data R3'!V318,"&gt;0")+COUNTIF('Data R3'!X318,"&gt;0"))</f>
        <v/>
      </c>
      <c r="J2312">
        <f>IF('Data R3'!C318="","",IF((COUNTIF('Data R3'!K318,"&gt;0")+COUNTIF('Data R3'!M318,"&gt;0")+COUNTIF('Data R3'!O318,"&gt;0")+COUNTIF('Data R3'!Q318,"&gt;0")+COUNTIF('Data R3'!S318,"&gt;0")+COUNTIF('Data R3'!U318,"&gt;0")+COUNTIF('Data R3'!W318,"&gt;0")+COUNTIF('Data R3'!Y318,"&gt;0"))&gt;0,1,0))</f>
        <v/>
      </c>
      <c r="M2312" t="inlineStr">
        <is>
          <t>Data R</t>
        </is>
      </c>
    </row>
    <row r="2313">
      <c r="A2313" t="inlineStr">
        <is>
          <t>Regional 3</t>
        </is>
      </c>
      <c r="B2313">
        <f>IF('Data R3'!C319="","",'Data R3'!B319)</f>
        <v/>
      </c>
      <c r="C2313">
        <f>IF('Data R3'!C319="","",'Data R3'!C319)</f>
        <v/>
      </c>
      <c r="D2313">
        <f>IF('Data R3'!C319="","",'Data R3'!D319)</f>
        <v/>
      </c>
      <c r="E2313">
        <f>IF('Data R3'!C319="","",'Data R3'!E319)</f>
        <v/>
      </c>
      <c r="F2313">
        <f>IF('Data R3'!C319="","",'Data R3'!F319)</f>
        <v/>
      </c>
      <c r="G2313">
        <f>IF('Data R3'!C319="","",'Data R3'!AD319)</f>
        <v/>
      </c>
      <c r="H2313">
        <f>IF('Data R3'!C319="","",'Data R3'!AC319)</f>
        <v/>
      </c>
      <c r="I2313">
        <f>IF('Data R3'!C319="","",COUNTIF('Data R3'!J319,"&gt;0")+COUNTIF('Data R3'!L319,"&gt;0")+COUNTIF('Data R3'!N319,"&gt;0")+COUNTIF('Data R3'!P319,"&gt;0")+COUNTIF('Data R3'!R319,"&gt;0")+COUNTIF('Data R3'!T319,"&gt;0")+COUNTIF('Data R3'!V319,"&gt;0")+COUNTIF('Data R3'!X319,"&gt;0"))</f>
        <v/>
      </c>
      <c r="J2313">
        <f>IF('Data R3'!C319="","",IF((COUNTIF('Data R3'!K319,"&gt;0")+COUNTIF('Data R3'!M319,"&gt;0")+COUNTIF('Data R3'!O319,"&gt;0")+COUNTIF('Data R3'!Q319,"&gt;0")+COUNTIF('Data R3'!S319,"&gt;0")+COUNTIF('Data R3'!U319,"&gt;0")+COUNTIF('Data R3'!W319,"&gt;0")+COUNTIF('Data R3'!Y319,"&gt;0"))&gt;0,1,0))</f>
        <v/>
      </c>
      <c r="M2313" t="inlineStr">
        <is>
          <t>Data R</t>
        </is>
      </c>
    </row>
    <row r="2314">
      <c r="A2314" t="inlineStr">
        <is>
          <t>Regional 3</t>
        </is>
      </c>
      <c r="B2314">
        <f>IF('Data R3'!C320="","",'Data R3'!B320)</f>
        <v/>
      </c>
      <c r="C2314">
        <f>IF('Data R3'!C320="","",'Data R3'!C320)</f>
        <v/>
      </c>
      <c r="D2314">
        <f>IF('Data R3'!C320="","",'Data R3'!D320)</f>
        <v/>
      </c>
      <c r="E2314">
        <f>IF('Data R3'!C320="","",'Data R3'!E320)</f>
        <v/>
      </c>
      <c r="F2314">
        <f>IF('Data R3'!C320="","",'Data R3'!F320)</f>
        <v/>
      </c>
      <c r="G2314">
        <f>IF('Data R3'!C320="","",'Data R3'!AD320)</f>
        <v/>
      </c>
      <c r="H2314">
        <f>IF('Data R3'!C320="","",'Data R3'!AC320)</f>
        <v/>
      </c>
      <c r="I2314">
        <f>IF('Data R3'!C320="","",COUNTIF('Data R3'!J320,"&gt;0")+COUNTIF('Data R3'!L320,"&gt;0")+COUNTIF('Data R3'!N320,"&gt;0")+COUNTIF('Data R3'!P320,"&gt;0")+COUNTIF('Data R3'!R320,"&gt;0")+COUNTIF('Data R3'!T320,"&gt;0")+COUNTIF('Data R3'!V320,"&gt;0")+COUNTIF('Data R3'!X320,"&gt;0"))</f>
        <v/>
      </c>
      <c r="J2314">
        <f>IF('Data R3'!C320="","",IF((COUNTIF('Data R3'!K320,"&gt;0")+COUNTIF('Data R3'!M320,"&gt;0")+COUNTIF('Data R3'!O320,"&gt;0")+COUNTIF('Data R3'!Q320,"&gt;0")+COUNTIF('Data R3'!S320,"&gt;0")+COUNTIF('Data R3'!U320,"&gt;0")+COUNTIF('Data R3'!W320,"&gt;0")+COUNTIF('Data R3'!Y320,"&gt;0"))&gt;0,1,0))</f>
        <v/>
      </c>
      <c r="M2314" t="inlineStr">
        <is>
          <t>Data R</t>
        </is>
      </c>
    </row>
    <row r="2315">
      <c r="A2315" t="inlineStr">
        <is>
          <t>Regional 3</t>
        </is>
      </c>
      <c r="B2315">
        <f>IF('Data R3'!C321="","",'Data R3'!B321)</f>
        <v/>
      </c>
      <c r="C2315">
        <f>IF('Data R3'!C321="","",'Data R3'!C321)</f>
        <v/>
      </c>
      <c r="D2315">
        <f>IF('Data R3'!C321="","",'Data R3'!D321)</f>
        <v/>
      </c>
      <c r="E2315">
        <f>IF('Data R3'!C321="","",'Data R3'!E321)</f>
        <v/>
      </c>
      <c r="F2315">
        <f>IF('Data R3'!C321="","",'Data R3'!F321)</f>
        <v/>
      </c>
      <c r="G2315">
        <f>IF('Data R3'!C321="","",'Data R3'!AD321)</f>
        <v/>
      </c>
      <c r="H2315">
        <f>IF('Data R3'!C321="","",'Data R3'!AC321)</f>
        <v/>
      </c>
      <c r="I2315">
        <f>IF('Data R3'!C321="","",COUNTIF('Data R3'!J321,"&gt;0")+COUNTIF('Data R3'!L321,"&gt;0")+COUNTIF('Data R3'!N321,"&gt;0")+COUNTIF('Data R3'!P321,"&gt;0")+COUNTIF('Data R3'!R321,"&gt;0")+COUNTIF('Data R3'!T321,"&gt;0")+COUNTIF('Data R3'!V321,"&gt;0")+COUNTIF('Data R3'!X321,"&gt;0"))</f>
        <v/>
      </c>
      <c r="J2315">
        <f>IF('Data R3'!C321="","",IF((COUNTIF('Data R3'!K321,"&gt;0")+COUNTIF('Data R3'!M321,"&gt;0")+COUNTIF('Data R3'!O321,"&gt;0")+COUNTIF('Data R3'!Q321,"&gt;0")+COUNTIF('Data R3'!S321,"&gt;0")+COUNTIF('Data R3'!U321,"&gt;0")+COUNTIF('Data R3'!W321,"&gt;0")+COUNTIF('Data R3'!Y321,"&gt;0"))&gt;0,1,0))</f>
        <v/>
      </c>
      <c r="M2315" t="inlineStr">
        <is>
          <t>Data R</t>
        </is>
      </c>
    </row>
    <row r="2316">
      <c r="A2316" t="inlineStr">
        <is>
          <t>Regional 3</t>
        </is>
      </c>
      <c r="B2316">
        <f>IF('Data R3'!C322="","",'Data R3'!B322)</f>
        <v/>
      </c>
      <c r="C2316">
        <f>IF('Data R3'!C322="","",'Data R3'!C322)</f>
        <v/>
      </c>
      <c r="D2316">
        <f>IF('Data R3'!C322="","",'Data R3'!D322)</f>
        <v/>
      </c>
      <c r="E2316">
        <f>IF('Data R3'!C322="","",'Data R3'!E322)</f>
        <v/>
      </c>
      <c r="F2316">
        <f>IF('Data R3'!C322="","",'Data R3'!F322)</f>
        <v/>
      </c>
      <c r="G2316">
        <f>IF('Data R3'!C322="","",'Data R3'!AD322)</f>
        <v/>
      </c>
      <c r="H2316">
        <f>IF('Data R3'!C322="","",'Data R3'!AC322)</f>
        <v/>
      </c>
      <c r="I2316">
        <f>IF('Data R3'!C322="","",COUNTIF('Data R3'!J322,"&gt;0")+COUNTIF('Data R3'!L322,"&gt;0")+COUNTIF('Data R3'!N322,"&gt;0")+COUNTIF('Data R3'!P322,"&gt;0")+COUNTIF('Data R3'!R322,"&gt;0")+COUNTIF('Data R3'!T322,"&gt;0")+COUNTIF('Data R3'!V322,"&gt;0")+COUNTIF('Data R3'!X322,"&gt;0"))</f>
        <v/>
      </c>
      <c r="J2316">
        <f>IF('Data R3'!C322="","",IF((COUNTIF('Data R3'!K322,"&gt;0")+COUNTIF('Data R3'!M322,"&gt;0")+COUNTIF('Data R3'!O322,"&gt;0")+COUNTIF('Data R3'!Q322,"&gt;0")+COUNTIF('Data R3'!S322,"&gt;0")+COUNTIF('Data R3'!U322,"&gt;0")+COUNTIF('Data R3'!W322,"&gt;0")+COUNTIF('Data R3'!Y322,"&gt;0"))&gt;0,1,0))</f>
        <v/>
      </c>
      <c r="M2316" t="inlineStr">
        <is>
          <t>Data R</t>
        </is>
      </c>
    </row>
    <row r="2317">
      <c r="A2317" t="inlineStr">
        <is>
          <t>Regional 3</t>
        </is>
      </c>
      <c r="B2317">
        <f>IF('Data R3'!C323="","",'Data R3'!B323)</f>
        <v/>
      </c>
      <c r="C2317">
        <f>IF('Data R3'!C323="","",'Data R3'!C323)</f>
        <v/>
      </c>
      <c r="D2317">
        <f>IF('Data R3'!C323="","",'Data R3'!D323)</f>
        <v/>
      </c>
      <c r="E2317">
        <f>IF('Data R3'!C323="","",'Data R3'!E323)</f>
        <v/>
      </c>
      <c r="F2317">
        <f>IF('Data R3'!C323="","",'Data R3'!F323)</f>
        <v/>
      </c>
      <c r="G2317">
        <f>IF('Data R3'!C323="","",'Data R3'!AD323)</f>
        <v/>
      </c>
      <c r="H2317">
        <f>IF('Data R3'!C323="","",'Data R3'!AC323)</f>
        <v/>
      </c>
      <c r="I2317">
        <f>IF('Data R3'!C323="","",COUNTIF('Data R3'!J323,"&gt;0")+COUNTIF('Data R3'!L323,"&gt;0")+COUNTIF('Data R3'!N323,"&gt;0")+COUNTIF('Data R3'!P323,"&gt;0")+COUNTIF('Data R3'!R323,"&gt;0")+COUNTIF('Data R3'!T323,"&gt;0")+COUNTIF('Data R3'!V323,"&gt;0")+COUNTIF('Data R3'!X323,"&gt;0"))</f>
        <v/>
      </c>
      <c r="J2317">
        <f>IF('Data R3'!C323="","",IF((COUNTIF('Data R3'!K323,"&gt;0")+COUNTIF('Data R3'!M323,"&gt;0")+COUNTIF('Data R3'!O323,"&gt;0")+COUNTIF('Data R3'!Q323,"&gt;0")+COUNTIF('Data R3'!S323,"&gt;0")+COUNTIF('Data R3'!U323,"&gt;0")+COUNTIF('Data R3'!W323,"&gt;0")+COUNTIF('Data R3'!Y323,"&gt;0"))&gt;0,1,0))</f>
        <v/>
      </c>
      <c r="M2317" t="inlineStr">
        <is>
          <t>Data R</t>
        </is>
      </c>
    </row>
    <row r="2318">
      <c r="A2318" t="inlineStr">
        <is>
          <t>Regional 3</t>
        </is>
      </c>
      <c r="B2318">
        <f>IF('Data R3'!C324="","",'Data R3'!B324)</f>
        <v/>
      </c>
      <c r="C2318">
        <f>IF('Data R3'!C324="","",'Data R3'!C324)</f>
        <v/>
      </c>
      <c r="D2318">
        <f>IF('Data R3'!C324="","",'Data R3'!D324)</f>
        <v/>
      </c>
      <c r="E2318">
        <f>IF('Data R3'!C324="","",'Data R3'!E324)</f>
        <v/>
      </c>
      <c r="F2318">
        <f>IF('Data R3'!C324="","",'Data R3'!F324)</f>
        <v/>
      </c>
      <c r="G2318">
        <f>IF('Data R3'!C324="","",'Data R3'!AD324)</f>
        <v/>
      </c>
      <c r="H2318">
        <f>IF('Data R3'!C324="","",'Data R3'!AC324)</f>
        <v/>
      </c>
      <c r="I2318">
        <f>IF('Data R3'!C324="","",COUNTIF('Data R3'!J324,"&gt;0")+COUNTIF('Data R3'!L324,"&gt;0")+COUNTIF('Data R3'!N324,"&gt;0")+COUNTIF('Data R3'!P324,"&gt;0")+COUNTIF('Data R3'!R324,"&gt;0")+COUNTIF('Data R3'!T324,"&gt;0")+COUNTIF('Data R3'!V324,"&gt;0")+COUNTIF('Data R3'!X324,"&gt;0"))</f>
        <v/>
      </c>
      <c r="J2318">
        <f>IF('Data R3'!C324="","",IF((COUNTIF('Data R3'!K324,"&gt;0")+COUNTIF('Data R3'!M324,"&gt;0")+COUNTIF('Data R3'!O324,"&gt;0")+COUNTIF('Data R3'!Q324,"&gt;0")+COUNTIF('Data R3'!S324,"&gt;0")+COUNTIF('Data R3'!U324,"&gt;0")+COUNTIF('Data R3'!W324,"&gt;0")+COUNTIF('Data R3'!Y324,"&gt;0"))&gt;0,1,0))</f>
        <v/>
      </c>
      <c r="M2318" t="inlineStr">
        <is>
          <t>Data R</t>
        </is>
      </c>
    </row>
    <row r="2319">
      <c r="A2319" t="inlineStr">
        <is>
          <t>Regional 3</t>
        </is>
      </c>
      <c r="B2319">
        <f>IF('Data R3'!C325="","",'Data R3'!B325)</f>
        <v/>
      </c>
      <c r="C2319">
        <f>IF('Data R3'!C325="","",'Data R3'!C325)</f>
        <v/>
      </c>
      <c r="D2319">
        <f>IF('Data R3'!C325="","",'Data R3'!D325)</f>
        <v/>
      </c>
      <c r="E2319">
        <f>IF('Data R3'!C325="","",'Data R3'!E325)</f>
        <v/>
      </c>
      <c r="F2319">
        <f>IF('Data R3'!C325="","",'Data R3'!F325)</f>
        <v/>
      </c>
      <c r="G2319">
        <f>IF('Data R3'!C325="","",'Data R3'!AD325)</f>
        <v/>
      </c>
      <c r="H2319">
        <f>IF('Data R3'!C325="","",'Data R3'!AC325)</f>
        <v/>
      </c>
      <c r="I2319">
        <f>IF('Data R3'!C325="","",COUNTIF('Data R3'!J325,"&gt;0")+COUNTIF('Data R3'!L325,"&gt;0")+COUNTIF('Data R3'!N325,"&gt;0")+COUNTIF('Data R3'!P325,"&gt;0")+COUNTIF('Data R3'!R325,"&gt;0")+COUNTIF('Data R3'!T325,"&gt;0")+COUNTIF('Data R3'!V325,"&gt;0")+COUNTIF('Data R3'!X325,"&gt;0"))</f>
        <v/>
      </c>
      <c r="J2319">
        <f>IF('Data R3'!C325="","",IF((COUNTIF('Data R3'!K325,"&gt;0")+COUNTIF('Data R3'!M325,"&gt;0")+COUNTIF('Data R3'!O325,"&gt;0")+COUNTIF('Data R3'!Q325,"&gt;0")+COUNTIF('Data R3'!S325,"&gt;0")+COUNTIF('Data R3'!U325,"&gt;0")+COUNTIF('Data R3'!W325,"&gt;0")+COUNTIF('Data R3'!Y325,"&gt;0"))&gt;0,1,0))</f>
        <v/>
      </c>
      <c r="M2319" t="inlineStr">
        <is>
          <t>Data R</t>
        </is>
      </c>
    </row>
    <row r="2320">
      <c r="A2320" t="inlineStr">
        <is>
          <t>Regional 3</t>
        </is>
      </c>
      <c r="B2320">
        <f>IF('Data R3'!C326="","",'Data R3'!B326)</f>
        <v/>
      </c>
      <c r="C2320">
        <f>IF('Data R3'!C326="","",'Data R3'!C326)</f>
        <v/>
      </c>
      <c r="D2320">
        <f>IF('Data R3'!C326="","",'Data R3'!D326)</f>
        <v/>
      </c>
      <c r="E2320">
        <f>IF('Data R3'!C326="","",'Data R3'!E326)</f>
        <v/>
      </c>
      <c r="F2320">
        <f>IF('Data R3'!C326="","",'Data R3'!F326)</f>
        <v/>
      </c>
      <c r="G2320">
        <f>IF('Data R3'!C326="","",'Data R3'!AD326)</f>
        <v/>
      </c>
      <c r="H2320">
        <f>IF('Data R3'!C326="","",'Data R3'!AC326)</f>
        <v/>
      </c>
      <c r="I2320">
        <f>IF('Data R3'!C326="","",COUNTIF('Data R3'!J326,"&gt;0")+COUNTIF('Data R3'!L326,"&gt;0")+COUNTIF('Data R3'!N326,"&gt;0")+COUNTIF('Data R3'!P326,"&gt;0")+COUNTIF('Data R3'!R326,"&gt;0")+COUNTIF('Data R3'!T326,"&gt;0")+COUNTIF('Data R3'!V326,"&gt;0")+COUNTIF('Data R3'!X326,"&gt;0"))</f>
        <v/>
      </c>
      <c r="J2320">
        <f>IF('Data R3'!C326="","",IF((COUNTIF('Data R3'!K326,"&gt;0")+COUNTIF('Data R3'!M326,"&gt;0")+COUNTIF('Data R3'!O326,"&gt;0")+COUNTIF('Data R3'!Q326,"&gt;0")+COUNTIF('Data R3'!S326,"&gt;0")+COUNTIF('Data R3'!U326,"&gt;0")+COUNTIF('Data R3'!W326,"&gt;0")+COUNTIF('Data R3'!Y326,"&gt;0"))&gt;0,1,0))</f>
        <v/>
      </c>
      <c r="M2320" t="inlineStr">
        <is>
          <t>Data R</t>
        </is>
      </c>
    </row>
    <row r="2321">
      <c r="A2321" t="inlineStr">
        <is>
          <t>Regional 3</t>
        </is>
      </c>
      <c r="B2321">
        <f>IF('Data R3'!C327="","",'Data R3'!B327)</f>
        <v/>
      </c>
      <c r="C2321">
        <f>IF('Data R3'!C327="","",'Data R3'!C327)</f>
        <v/>
      </c>
      <c r="D2321">
        <f>IF('Data R3'!C327="","",'Data R3'!D327)</f>
        <v/>
      </c>
      <c r="E2321">
        <f>IF('Data R3'!C327="","",'Data R3'!E327)</f>
        <v/>
      </c>
      <c r="F2321">
        <f>IF('Data R3'!C327="","",'Data R3'!F327)</f>
        <v/>
      </c>
      <c r="G2321">
        <f>IF('Data R3'!C327="","",'Data R3'!AD327)</f>
        <v/>
      </c>
      <c r="H2321">
        <f>IF('Data R3'!C327="","",'Data R3'!AC327)</f>
        <v/>
      </c>
      <c r="I2321">
        <f>IF('Data R3'!C327="","",COUNTIF('Data R3'!J327,"&gt;0")+COUNTIF('Data R3'!L327,"&gt;0")+COUNTIF('Data R3'!N327,"&gt;0")+COUNTIF('Data R3'!P327,"&gt;0")+COUNTIF('Data R3'!R327,"&gt;0")+COUNTIF('Data R3'!T327,"&gt;0")+COUNTIF('Data R3'!V327,"&gt;0")+COUNTIF('Data R3'!X327,"&gt;0"))</f>
        <v/>
      </c>
      <c r="J2321">
        <f>IF('Data R3'!C327="","",IF((COUNTIF('Data R3'!K327,"&gt;0")+COUNTIF('Data R3'!M327,"&gt;0")+COUNTIF('Data R3'!O327,"&gt;0")+COUNTIF('Data R3'!Q327,"&gt;0")+COUNTIF('Data R3'!S327,"&gt;0")+COUNTIF('Data R3'!U327,"&gt;0")+COUNTIF('Data R3'!W327,"&gt;0")+COUNTIF('Data R3'!Y327,"&gt;0"))&gt;0,1,0))</f>
        <v/>
      </c>
      <c r="M2321" t="inlineStr">
        <is>
          <t>Data R</t>
        </is>
      </c>
    </row>
    <row r="2322">
      <c r="A2322" t="inlineStr">
        <is>
          <t>Regional 3</t>
        </is>
      </c>
      <c r="B2322">
        <f>IF('Data R3'!C328="","",'Data R3'!B328)</f>
        <v/>
      </c>
      <c r="C2322">
        <f>IF('Data R3'!C328="","",'Data R3'!C328)</f>
        <v/>
      </c>
      <c r="D2322">
        <f>IF('Data R3'!C328="","",'Data R3'!D328)</f>
        <v/>
      </c>
      <c r="E2322">
        <f>IF('Data R3'!C328="","",'Data R3'!E328)</f>
        <v/>
      </c>
      <c r="F2322">
        <f>IF('Data R3'!C328="","",'Data R3'!F328)</f>
        <v/>
      </c>
      <c r="G2322">
        <f>IF('Data R3'!C328="","",'Data R3'!AD328)</f>
        <v/>
      </c>
      <c r="H2322">
        <f>IF('Data R3'!C328="","",'Data R3'!AC328)</f>
        <v/>
      </c>
      <c r="I2322">
        <f>IF('Data R3'!C328="","",COUNTIF('Data R3'!J328,"&gt;0")+COUNTIF('Data R3'!L328,"&gt;0")+COUNTIF('Data R3'!N328,"&gt;0")+COUNTIF('Data R3'!P328,"&gt;0")+COUNTIF('Data R3'!R328,"&gt;0")+COUNTIF('Data R3'!T328,"&gt;0")+COUNTIF('Data R3'!V328,"&gt;0")+COUNTIF('Data R3'!X328,"&gt;0"))</f>
        <v/>
      </c>
      <c r="J2322">
        <f>IF('Data R3'!C328="","",IF((COUNTIF('Data R3'!K328,"&gt;0")+COUNTIF('Data R3'!M328,"&gt;0")+COUNTIF('Data R3'!O328,"&gt;0")+COUNTIF('Data R3'!Q328,"&gt;0")+COUNTIF('Data R3'!S328,"&gt;0")+COUNTIF('Data R3'!U328,"&gt;0")+COUNTIF('Data R3'!W328,"&gt;0")+COUNTIF('Data R3'!Y328,"&gt;0"))&gt;0,1,0))</f>
        <v/>
      </c>
      <c r="M2322" t="inlineStr">
        <is>
          <t>Data R</t>
        </is>
      </c>
    </row>
    <row r="2323">
      <c r="A2323" t="inlineStr">
        <is>
          <t>Regional 3</t>
        </is>
      </c>
      <c r="B2323">
        <f>IF('Data R3'!C329="","",'Data R3'!B329)</f>
        <v/>
      </c>
      <c r="C2323">
        <f>IF('Data R3'!C329="","",'Data R3'!C329)</f>
        <v/>
      </c>
      <c r="D2323">
        <f>IF('Data R3'!C329="","",'Data R3'!D329)</f>
        <v/>
      </c>
      <c r="E2323">
        <f>IF('Data R3'!C329="","",'Data R3'!E329)</f>
        <v/>
      </c>
      <c r="F2323">
        <f>IF('Data R3'!C329="","",'Data R3'!F329)</f>
        <v/>
      </c>
      <c r="G2323">
        <f>IF('Data R3'!C329="","",'Data R3'!AD329)</f>
        <v/>
      </c>
      <c r="H2323">
        <f>IF('Data R3'!C329="","",'Data R3'!AC329)</f>
        <v/>
      </c>
      <c r="I2323">
        <f>IF('Data R3'!C329="","",COUNTIF('Data R3'!J329,"&gt;0")+COUNTIF('Data R3'!L329,"&gt;0")+COUNTIF('Data R3'!N329,"&gt;0")+COUNTIF('Data R3'!P329,"&gt;0")+COUNTIF('Data R3'!R329,"&gt;0")+COUNTIF('Data R3'!T329,"&gt;0")+COUNTIF('Data R3'!V329,"&gt;0")+COUNTIF('Data R3'!X329,"&gt;0"))</f>
        <v/>
      </c>
      <c r="J2323">
        <f>IF('Data R3'!C329="","",IF((COUNTIF('Data R3'!K329,"&gt;0")+COUNTIF('Data R3'!M329,"&gt;0")+COUNTIF('Data R3'!O329,"&gt;0")+COUNTIF('Data R3'!Q329,"&gt;0")+COUNTIF('Data R3'!S329,"&gt;0")+COUNTIF('Data R3'!U329,"&gt;0")+COUNTIF('Data R3'!W329,"&gt;0")+COUNTIF('Data R3'!Y329,"&gt;0"))&gt;0,1,0))</f>
        <v/>
      </c>
      <c r="M2323" t="inlineStr">
        <is>
          <t>Data R</t>
        </is>
      </c>
    </row>
    <row r="2324">
      <c r="A2324" t="inlineStr">
        <is>
          <t>Regional 3</t>
        </is>
      </c>
      <c r="B2324">
        <f>IF('Data R3'!C330="","",'Data R3'!B330)</f>
        <v/>
      </c>
      <c r="C2324">
        <f>IF('Data R3'!C330="","",'Data R3'!C330)</f>
        <v/>
      </c>
      <c r="D2324">
        <f>IF('Data R3'!C330="","",'Data R3'!D330)</f>
        <v/>
      </c>
      <c r="E2324">
        <f>IF('Data R3'!C330="","",'Data R3'!E330)</f>
        <v/>
      </c>
      <c r="F2324">
        <f>IF('Data R3'!C330="","",'Data R3'!F330)</f>
        <v/>
      </c>
      <c r="G2324">
        <f>IF('Data R3'!C330="","",'Data R3'!AD330)</f>
        <v/>
      </c>
      <c r="H2324">
        <f>IF('Data R3'!C330="","",'Data R3'!AC330)</f>
        <v/>
      </c>
      <c r="I2324">
        <f>IF('Data R3'!C330="","",COUNTIF('Data R3'!J330,"&gt;0")+COUNTIF('Data R3'!L330,"&gt;0")+COUNTIF('Data R3'!N330,"&gt;0")+COUNTIF('Data R3'!P330,"&gt;0")+COUNTIF('Data R3'!R330,"&gt;0")+COUNTIF('Data R3'!T330,"&gt;0")+COUNTIF('Data R3'!V330,"&gt;0")+COUNTIF('Data R3'!X330,"&gt;0"))</f>
        <v/>
      </c>
      <c r="J2324">
        <f>IF('Data R3'!C330="","",IF((COUNTIF('Data R3'!K330,"&gt;0")+COUNTIF('Data R3'!M330,"&gt;0")+COUNTIF('Data R3'!O330,"&gt;0")+COUNTIF('Data R3'!Q330,"&gt;0")+COUNTIF('Data R3'!S330,"&gt;0")+COUNTIF('Data R3'!U330,"&gt;0")+COUNTIF('Data R3'!W330,"&gt;0")+COUNTIF('Data R3'!Y330,"&gt;0"))&gt;0,1,0))</f>
        <v/>
      </c>
      <c r="M2324" t="inlineStr">
        <is>
          <t>Data R</t>
        </is>
      </c>
    </row>
    <row r="2325">
      <c r="A2325" t="inlineStr">
        <is>
          <t>Regional 3</t>
        </is>
      </c>
      <c r="B2325">
        <f>IF('Data R3'!C331="","",'Data R3'!B331)</f>
        <v/>
      </c>
      <c r="C2325">
        <f>IF('Data R3'!C331="","",'Data R3'!C331)</f>
        <v/>
      </c>
      <c r="D2325">
        <f>IF('Data R3'!C331="","",'Data R3'!D331)</f>
        <v/>
      </c>
      <c r="E2325">
        <f>IF('Data R3'!C331="","",'Data R3'!E331)</f>
        <v/>
      </c>
      <c r="F2325">
        <f>IF('Data R3'!C331="","",'Data R3'!F331)</f>
        <v/>
      </c>
      <c r="G2325">
        <f>IF('Data R3'!C331="","",'Data R3'!AD331)</f>
        <v/>
      </c>
      <c r="H2325">
        <f>IF('Data R3'!C331="","",'Data R3'!AC331)</f>
        <v/>
      </c>
      <c r="I2325">
        <f>IF('Data R3'!C331="","",COUNTIF('Data R3'!J331,"&gt;0")+COUNTIF('Data R3'!L331,"&gt;0")+COUNTIF('Data R3'!N331,"&gt;0")+COUNTIF('Data R3'!P331,"&gt;0")+COUNTIF('Data R3'!R331,"&gt;0")+COUNTIF('Data R3'!T331,"&gt;0")+COUNTIF('Data R3'!V331,"&gt;0")+COUNTIF('Data R3'!X331,"&gt;0"))</f>
        <v/>
      </c>
      <c r="J2325">
        <f>IF('Data R3'!C331="","",IF((COUNTIF('Data R3'!K331,"&gt;0")+COUNTIF('Data R3'!M331,"&gt;0")+COUNTIF('Data R3'!O331,"&gt;0")+COUNTIF('Data R3'!Q331,"&gt;0")+COUNTIF('Data R3'!S331,"&gt;0")+COUNTIF('Data R3'!U331,"&gt;0")+COUNTIF('Data R3'!W331,"&gt;0")+COUNTIF('Data R3'!Y331,"&gt;0"))&gt;0,1,0))</f>
        <v/>
      </c>
      <c r="M2325" t="inlineStr">
        <is>
          <t>Data R</t>
        </is>
      </c>
    </row>
    <row r="2326">
      <c r="A2326" t="inlineStr">
        <is>
          <t>Regional 3</t>
        </is>
      </c>
      <c r="B2326">
        <f>IF('Data R3'!C332="","",'Data R3'!B332)</f>
        <v/>
      </c>
      <c r="C2326">
        <f>IF('Data R3'!C332="","",'Data R3'!C332)</f>
        <v/>
      </c>
      <c r="D2326">
        <f>IF('Data R3'!C332="","",'Data R3'!D332)</f>
        <v/>
      </c>
      <c r="E2326">
        <f>IF('Data R3'!C332="","",'Data R3'!E332)</f>
        <v/>
      </c>
      <c r="F2326">
        <f>IF('Data R3'!C332="","",'Data R3'!F332)</f>
        <v/>
      </c>
      <c r="G2326">
        <f>IF('Data R3'!C332="","",'Data R3'!AD332)</f>
        <v/>
      </c>
      <c r="H2326">
        <f>IF('Data R3'!C332="","",'Data R3'!AC332)</f>
        <v/>
      </c>
      <c r="I2326">
        <f>IF('Data R3'!C332="","",COUNTIF('Data R3'!J332,"&gt;0")+COUNTIF('Data R3'!L332,"&gt;0")+COUNTIF('Data R3'!N332,"&gt;0")+COUNTIF('Data R3'!P332,"&gt;0")+COUNTIF('Data R3'!R332,"&gt;0")+COUNTIF('Data R3'!T332,"&gt;0")+COUNTIF('Data R3'!V332,"&gt;0")+COUNTIF('Data R3'!X332,"&gt;0"))</f>
        <v/>
      </c>
      <c r="J2326">
        <f>IF('Data R3'!C332="","",IF((COUNTIF('Data R3'!K332,"&gt;0")+COUNTIF('Data R3'!M332,"&gt;0")+COUNTIF('Data R3'!O332,"&gt;0")+COUNTIF('Data R3'!Q332,"&gt;0")+COUNTIF('Data R3'!S332,"&gt;0")+COUNTIF('Data R3'!U332,"&gt;0")+COUNTIF('Data R3'!W332,"&gt;0")+COUNTIF('Data R3'!Y332,"&gt;0"))&gt;0,1,0))</f>
        <v/>
      </c>
      <c r="M2326" t="inlineStr">
        <is>
          <t>Data R</t>
        </is>
      </c>
    </row>
    <row r="2327">
      <c r="A2327" t="inlineStr">
        <is>
          <t>Regional 3</t>
        </is>
      </c>
      <c r="B2327">
        <f>IF('Data R3'!C333="","",'Data R3'!B333)</f>
        <v/>
      </c>
      <c r="C2327">
        <f>IF('Data R3'!C333="","",'Data R3'!C333)</f>
        <v/>
      </c>
      <c r="D2327">
        <f>IF('Data R3'!C333="","",'Data R3'!D333)</f>
        <v/>
      </c>
      <c r="E2327">
        <f>IF('Data R3'!C333="","",'Data R3'!E333)</f>
        <v/>
      </c>
      <c r="F2327">
        <f>IF('Data R3'!C333="","",'Data R3'!F333)</f>
        <v/>
      </c>
      <c r="G2327">
        <f>IF('Data R3'!C333="","",'Data R3'!AD333)</f>
        <v/>
      </c>
      <c r="H2327">
        <f>IF('Data R3'!C333="","",'Data R3'!AC333)</f>
        <v/>
      </c>
      <c r="I2327">
        <f>IF('Data R3'!C333="","",COUNTIF('Data R3'!J333,"&gt;0")+COUNTIF('Data R3'!L333,"&gt;0")+COUNTIF('Data R3'!N333,"&gt;0")+COUNTIF('Data R3'!P333,"&gt;0")+COUNTIF('Data R3'!R333,"&gt;0")+COUNTIF('Data R3'!T333,"&gt;0")+COUNTIF('Data R3'!V333,"&gt;0")+COUNTIF('Data R3'!X333,"&gt;0"))</f>
        <v/>
      </c>
      <c r="J2327">
        <f>IF('Data R3'!C333="","",IF((COUNTIF('Data R3'!K333,"&gt;0")+COUNTIF('Data R3'!M333,"&gt;0")+COUNTIF('Data R3'!O333,"&gt;0")+COUNTIF('Data R3'!Q333,"&gt;0")+COUNTIF('Data R3'!S333,"&gt;0")+COUNTIF('Data R3'!U333,"&gt;0")+COUNTIF('Data R3'!W333,"&gt;0")+COUNTIF('Data R3'!Y333,"&gt;0"))&gt;0,1,0))</f>
        <v/>
      </c>
      <c r="M2327" t="inlineStr">
        <is>
          <t>Data R</t>
        </is>
      </c>
    </row>
    <row r="2328">
      <c r="A2328" t="inlineStr">
        <is>
          <t>Regional 3</t>
        </is>
      </c>
      <c r="B2328">
        <f>IF('Data R3'!C334="","",'Data R3'!B334)</f>
        <v/>
      </c>
      <c r="C2328">
        <f>IF('Data R3'!C334="","",'Data R3'!C334)</f>
        <v/>
      </c>
      <c r="D2328">
        <f>IF('Data R3'!C334="","",'Data R3'!D334)</f>
        <v/>
      </c>
      <c r="E2328">
        <f>IF('Data R3'!C334="","",'Data R3'!E334)</f>
        <v/>
      </c>
      <c r="F2328">
        <f>IF('Data R3'!C334="","",'Data R3'!F334)</f>
        <v/>
      </c>
      <c r="G2328">
        <f>IF('Data R3'!C334="","",'Data R3'!AD334)</f>
        <v/>
      </c>
      <c r="H2328">
        <f>IF('Data R3'!C334="","",'Data R3'!AC334)</f>
        <v/>
      </c>
      <c r="I2328">
        <f>IF('Data R3'!C334="","",COUNTIF('Data R3'!J334,"&gt;0")+COUNTIF('Data R3'!L334,"&gt;0")+COUNTIF('Data R3'!N334,"&gt;0")+COUNTIF('Data R3'!P334,"&gt;0")+COUNTIF('Data R3'!R334,"&gt;0")+COUNTIF('Data R3'!T334,"&gt;0")+COUNTIF('Data R3'!V334,"&gt;0")+COUNTIF('Data R3'!X334,"&gt;0"))</f>
        <v/>
      </c>
      <c r="J2328">
        <f>IF('Data R3'!C334="","",IF((COUNTIF('Data R3'!K334,"&gt;0")+COUNTIF('Data R3'!M334,"&gt;0")+COUNTIF('Data R3'!O334,"&gt;0")+COUNTIF('Data R3'!Q334,"&gt;0")+COUNTIF('Data R3'!S334,"&gt;0")+COUNTIF('Data R3'!U334,"&gt;0")+COUNTIF('Data R3'!W334,"&gt;0")+COUNTIF('Data R3'!Y334,"&gt;0"))&gt;0,1,0))</f>
        <v/>
      </c>
      <c r="M2328" t="inlineStr">
        <is>
          <t>Data R</t>
        </is>
      </c>
    </row>
    <row r="2329">
      <c r="A2329" t="inlineStr">
        <is>
          <t>Regional 3</t>
        </is>
      </c>
      <c r="B2329">
        <f>IF('Data R3'!C335="","",'Data R3'!B335)</f>
        <v/>
      </c>
      <c r="C2329">
        <f>IF('Data R3'!C335="","",'Data R3'!C335)</f>
        <v/>
      </c>
      <c r="D2329">
        <f>IF('Data R3'!C335="","",'Data R3'!D335)</f>
        <v/>
      </c>
      <c r="E2329">
        <f>IF('Data R3'!C335="","",'Data R3'!E335)</f>
        <v/>
      </c>
      <c r="F2329">
        <f>IF('Data R3'!C335="","",'Data R3'!F335)</f>
        <v/>
      </c>
      <c r="G2329">
        <f>IF('Data R3'!C335="","",'Data R3'!AD335)</f>
        <v/>
      </c>
      <c r="H2329">
        <f>IF('Data R3'!C335="","",'Data R3'!AC335)</f>
        <v/>
      </c>
      <c r="I2329">
        <f>IF('Data R3'!C335="","",COUNTIF('Data R3'!J335,"&gt;0")+COUNTIF('Data R3'!L335,"&gt;0")+COUNTIF('Data R3'!N335,"&gt;0")+COUNTIF('Data R3'!P335,"&gt;0")+COUNTIF('Data R3'!R335,"&gt;0")+COUNTIF('Data R3'!T335,"&gt;0")+COUNTIF('Data R3'!V335,"&gt;0")+COUNTIF('Data R3'!X335,"&gt;0"))</f>
        <v/>
      </c>
      <c r="J2329">
        <f>IF('Data R3'!C335="","",IF((COUNTIF('Data R3'!K335,"&gt;0")+COUNTIF('Data R3'!M335,"&gt;0")+COUNTIF('Data R3'!O335,"&gt;0")+COUNTIF('Data R3'!Q335,"&gt;0")+COUNTIF('Data R3'!S335,"&gt;0")+COUNTIF('Data R3'!U335,"&gt;0")+COUNTIF('Data R3'!W335,"&gt;0")+COUNTIF('Data R3'!Y335,"&gt;0"))&gt;0,1,0))</f>
        <v/>
      </c>
      <c r="M2329" t="inlineStr">
        <is>
          <t>Data R</t>
        </is>
      </c>
    </row>
    <row r="2330">
      <c r="A2330" t="inlineStr">
        <is>
          <t>Regional 3</t>
        </is>
      </c>
      <c r="B2330">
        <f>IF('Data R3'!C336="","",'Data R3'!B336)</f>
        <v/>
      </c>
      <c r="C2330">
        <f>IF('Data R3'!C336="","",'Data R3'!C336)</f>
        <v/>
      </c>
      <c r="D2330">
        <f>IF('Data R3'!C336="","",'Data R3'!D336)</f>
        <v/>
      </c>
      <c r="E2330">
        <f>IF('Data R3'!C336="","",'Data R3'!E336)</f>
        <v/>
      </c>
      <c r="F2330">
        <f>IF('Data R3'!C336="","",'Data R3'!F336)</f>
        <v/>
      </c>
      <c r="G2330">
        <f>IF('Data R3'!C336="","",'Data R3'!AD336)</f>
        <v/>
      </c>
      <c r="H2330">
        <f>IF('Data R3'!C336="","",'Data R3'!AC336)</f>
        <v/>
      </c>
      <c r="I2330">
        <f>IF('Data R3'!C336="","",COUNTIF('Data R3'!J336,"&gt;0")+COUNTIF('Data R3'!L336,"&gt;0")+COUNTIF('Data R3'!N336,"&gt;0")+COUNTIF('Data R3'!P336,"&gt;0")+COUNTIF('Data R3'!R336,"&gt;0")+COUNTIF('Data R3'!T336,"&gt;0")+COUNTIF('Data R3'!V336,"&gt;0")+COUNTIF('Data R3'!X336,"&gt;0"))</f>
        <v/>
      </c>
      <c r="J2330">
        <f>IF('Data R3'!C336="","",IF((COUNTIF('Data R3'!K336,"&gt;0")+COUNTIF('Data R3'!M336,"&gt;0")+COUNTIF('Data R3'!O336,"&gt;0")+COUNTIF('Data R3'!Q336,"&gt;0")+COUNTIF('Data R3'!S336,"&gt;0")+COUNTIF('Data R3'!U336,"&gt;0")+COUNTIF('Data R3'!W336,"&gt;0")+COUNTIF('Data R3'!Y336,"&gt;0"))&gt;0,1,0))</f>
        <v/>
      </c>
      <c r="M2330" t="inlineStr">
        <is>
          <t>Data R</t>
        </is>
      </c>
    </row>
    <row r="2331">
      <c r="A2331" t="inlineStr">
        <is>
          <t>Regional 3</t>
        </is>
      </c>
      <c r="B2331">
        <f>IF('Data R3'!C337="","",'Data R3'!B337)</f>
        <v/>
      </c>
      <c r="C2331">
        <f>IF('Data R3'!C337="","",'Data R3'!C337)</f>
        <v/>
      </c>
      <c r="D2331">
        <f>IF('Data R3'!C337="","",'Data R3'!D337)</f>
        <v/>
      </c>
      <c r="E2331">
        <f>IF('Data R3'!C337="","",'Data R3'!E337)</f>
        <v/>
      </c>
      <c r="F2331">
        <f>IF('Data R3'!C337="","",'Data R3'!F337)</f>
        <v/>
      </c>
      <c r="G2331">
        <f>IF('Data R3'!C337="","",'Data R3'!AD337)</f>
        <v/>
      </c>
      <c r="H2331">
        <f>IF('Data R3'!C337="","",'Data R3'!AC337)</f>
        <v/>
      </c>
      <c r="I2331">
        <f>IF('Data R3'!C337="","",COUNTIF('Data R3'!J337,"&gt;0")+COUNTIF('Data R3'!L337,"&gt;0")+COUNTIF('Data R3'!N337,"&gt;0")+COUNTIF('Data R3'!P337,"&gt;0")+COUNTIF('Data R3'!R337,"&gt;0")+COUNTIF('Data R3'!T337,"&gt;0")+COUNTIF('Data R3'!V337,"&gt;0")+COUNTIF('Data R3'!X337,"&gt;0"))</f>
        <v/>
      </c>
      <c r="J2331">
        <f>IF('Data R3'!C337="","",IF((COUNTIF('Data R3'!K337,"&gt;0")+COUNTIF('Data R3'!M337,"&gt;0")+COUNTIF('Data R3'!O337,"&gt;0")+COUNTIF('Data R3'!Q337,"&gt;0")+COUNTIF('Data R3'!S337,"&gt;0")+COUNTIF('Data R3'!U337,"&gt;0")+COUNTIF('Data R3'!W337,"&gt;0")+COUNTIF('Data R3'!Y337,"&gt;0"))&gt;0,1,0))</f>
        <v/>
      </c>
      <c r="M2331" t="inlineStr">
        <is>
          <t>Data R</t>
        </is>
      </c>
    </row>
    <row r="2332">
      <c r="A2332" t="inlineStr">
        <is>
          <t>Regional 3</t>
        </is>
      </c>
      <c r="B2332">
        <f>IF('Data R3'!C338="","",'Data R3'!B338)</f>
        <v/>
      </c>
      <c r="C2332">
        <f>IF('Data R3'!C338="","",'Data R3'!C338)</f>
        <v/>
      </c>
      <c r="D2332">
        <f>IF('Data R3'!C338="","",'Data R3'!D338)</f>
        <v/>
      </c>
      <c r="E2332">
        <f>IF('Data R3'!C338="","",'Data R3'!E338)</f>
        <v/>
      </c>
      <c r="F2332">
        <f>IF('Data R3'!C338="","",'Data R3'!F338)</f>
        <v/>
      </c>
      <c r="G2332">
        <f>IF('Data R3'!C338="","",'Data R3'!AD338)</f>
        <v/>
      </c>
      <c r="H2332">
        <f>IF('Data R3'!C338="","",'Data R3'!AC338)</f>
        <v/>
      </c>
      <c r="I2332">
        <f>IF('Data R3'!C338="","",COUNTIF('Data R3'!J338,"&gt;0")+COUNTIF('Data R3'!L338,"&gt;0")+COUNTIF('Data R3'!N338,"&gt;0")+COUNTIF('Data R3'!P338,"&gt;0")+COUNTIF('Data R3'!R338,"&gt;0")+COUNTIF('Data R3'!T338,"&gt;0")+COUNTIF('Data R3'!V338,"&gt;0")+COUNTIF('Data R3'!X338,"&gt;0"))</f>
        <v/>
      </c>
      <c r="J2332">
        <f>IF('Data R3'!C338="","",IF((COUNTIF('Data R3'!K338,"&gt;0")+COUNTIF('Data R3'!M338,"&gt;0")+COUNTIF('Data R3'!O338,"&gt;0")+COUNTIF('Data R3'!Q338,"&gt;0")+COUNTIF('Data R3'!S338,"&gt;0")+COUNTIF('Data R3'!U338,"&gt;0")+COUNTIF('Data R3'!W338,"&gt;0")+COUNTIF('Data R3'!Y338,"&gt;0"))&gt;0,1,0))</f>
        <v/>
      </c>
      <c r="M2332" t="inlineStr">
        <is>
          <t>Data R</t>
        </is>
      </c>
    </row>
    <row r="2333">
      <c r="A2333" t="inlineStr">
        <is>
          <t>Regional 3</t>
        </is>
      </c>
      <c r="B2333">
        <f>IF('Data R3'!C339="","",'Data R3'!B339)</f>
        <v/>
      </c>
      <c r="C2333">
        <f>IF('Data R3'!C339="","",'Data R3'!C339)</f>
        <v/>
      </c>
      <c r="D2333">
        <f>IF('Data R3'!C339="","",'Data R3'!D339)</f>
        <v/>
      </c>
      <c r="E2333">
        <f>IF('Data R3'!C339="","",'Data R3'!E339)</f>
        <v/>
      </c>
      <c r="F2333">
        <f>IF('Data R3'!C339="","",'Data R3'!F339)</f>
        <v/>
      </c>
      <c r="G2333">
        <f>IF('Data R3'!C339="","",'Data R3'!AD339)</f>
        <v/>
      </c>
      <c r="H2333">
        <f>IF('Data R3'!C339="","",'Data R3'!AC339)</f>
        <v/>
      </c>
      <c r="I2333">
        <f>IF('Data R3'!C339="","",COUNTIF('Data R3'!J339,"&gt;0")+COUNTIF('Data R3'!L339,"&gt;0")+COUNTIF('Data R3'!N339,"&gt;0")+COUNTIF('Data R3'!P339,"&gt;0")+COUNTIF('Data R3'!R339,"&gt;0")+COUNTIF('Data R3'!T339,"&gt;0")+COUNTIF('Data R3'!V339,"&gt;0")+COUNTIF('Data R3'!X339,"&gt;0"))</f>
        <v/>
      </c>
      <c r="J2333">
        <f>IF('Data R3'!C339="","",IF((COUNTIF('Data R3'!K339,"&gt;0")+COUNTIF('Data R3'!M339,"&gt;0")+COUNTIF('Data R3'!O339,"&gt;0")+COUNTIF('Data R3'!Q339,"&gt;0")+COUNTIF('Data R3'!S339,"&gt;0")+COUNTIF('Data R3'!U339,"&gt;0")+COUNTIF('Data R3'!W339,"&gt;0")+COUNTIF('Data R3'!Y339,"&gt;0"))&gt;0,1,0))</f>
        <v/>
      </c>
      <c r="M2333" t="inlineStr">
        <is>
          <t>Data R</t>
        </is>
      </c>
    </row>
    <row r="2334">
      <c r="A2334" t="inlineStr">
        <is>
          <t>Regional 3</t>
        </is>
      </c>
      <c r="B2334">
        <f>IF('Data R3'!C340="","",'Data R3'!B340)</f>
        <v/>
      </c>
      <c r="C2334">
        <f>IF('Data R3'!C340="","",'Data R3'!C340)</f>
        <v/>
      </c>
      <c r="D2334">
        <f>IF('Data R3'!C340="","",'Data R3'!D340)</f>
        <v/>
      </c>
      <c r="E2334">
        <f>IF('Data R3'!C340="","",'Data R3'!E340)</f>
        <v/>
      </c>
      <c r="F2334">
        <f>IF('Data R3'!C340="","",'Data R3'!F340)</f>
        <v/>
      </c>
      <c r="G2334">
        <f>IF('Data R3'!C340="","",'Data R3'!AD340)</f>
        <v/>
      </c>
      <c r="H2334">
        <f>IF('Data R3'!C340="","",'Data R3'!AC340)</f>
        <v/>
      </c>
      <c r="I2334">
        <f>IF('Data R3'!C340="","",COUNTIF('Data R3'!J340,"&gt;0")+COUNTIF('Data R3'!L340,"&gt;0")+COUNTIF('Data R3'!N340,"&gt;0")+COUNTIF('Data R3'!P340,"&gt;0")+COUNTIF('Data R3'!R340,"&gt;0")+COUNTIF('Data R3'!T340,"&gt;0")+COUNTIF('Data R3'!V340,"&gt;0")+COUNTIF('Data R3'!X340,"&gt;0"))</f>
        <v/>
      </c>
      <c r="J2334">
        <f>IF('Data R3'!C340="","",IF((COUNTIF('Data R3'!K340,"&gt;0")+COUNTIF('Data R3'!M340,"&gt;0")+COUNTIF('Data R3'!O340,"&gt;0")+COUNTIF('Data R3'!Q340,"&gt;0")+COUNTIF('Data R3'!S340,"&gt;0")+COUNTIF('Data R3'!U340,"&gt;0")+COUNTIF('Data R3'!W340,"&gt;0")+COUNTIF('Data R3'!Y340,"&gt;0"))&gt;0,1,0))</f>
        <v/>
      </c>
      <c r="M2334" t="inlineStr">
        <is>
          <t>Data R</t>
        </is>
      </c>
    </row>
    <row r="2335">
      <c r="A2335" t="inlineStr">
        <is>
          <t>Regional 3</t>
        </is>
      </c>
      <c r="B2335">
        <f>IF('Data R3'!C341="","",'Data R3'!B341)</f>
        <v/>
      </c>
      <c r="C2335">
        <f>IF('Data R3'!C341="","",'Data R3'!C341)</f>
        <v/>
      </c>
      <c r="D2335">
        <f>IF('Data R3'!C341="","",'Data R3'!D341)</f>
        <v/>
      </c>
      <c r="E2335">
        <f>IF('Data R3'!C341="","",'Data R3'!E341)</f>
        <v/>
      </c>
      <c r="F2335">
        <f>IF('Data R3'!C341="","",'Data R3'!F341)</f>
        <v/>
      </c>
      <c r="G2335">
        <f>IF('Data R3'!C341="","",'Data R3'!AD341)</f>
        <v/>
      </c>
      <c r="H2335">
        <f>IF('Data R3'!C341="","",'Data R3'!AC341)</f>
        <v/>
      </c>
      <c r="I2335">
        <f>IF('Data R3'!C341="","",COUNTIF('Data R3'!J341,"&gt;0")+COUNTIF('Data R3'!L341,"&gt;0")+COUNTIF('Data R3'!N341,"&gt;0")+COUNTIF('Data R3'!P341,"&gt;0")+COUNTIF('Data R3'!R341,"&gt;0")+COUNTIF('Data R3'!T341,"&gt;0")+COUNTIF('Data R3'!V341,"&gt;0")+COUNTIF('Data R3'!X341,"&gt;0"))</f>
        <v/>
      </c>
      <c r="J2335">
        <f>IF('Data R3'!C341="","",IF((COUNTIF('Data R3'!K341,"&gt;0")+COUNTIF('Data R3'!M341,"&gt;0")+COUNTIF('Data R3'!O341,"&gt;0")+COUNTIF('Data R3'!Q341,"&gt;0")+COUNTIF('Data R3'!S341,"&gt;0")+COUNTIF('Data R3'!U341,"&gt;0")+COUNTIF('Data R3'!W341,"&gt;0")+COUNTIF('Data R3'!Y341,"&gt;0"))&gt;0,1,0))</f>
        <v/>
      </c>
      <c r="M2335" t="inlineStr">
        <is>
          <t>Data R</t>
        </is>
      </c>
    </row>
    <row r="2336">
      <c r="A2336" t="inlineStr">
        <is>
          <t>Regional 3</t>
        </is>
      </c>
      <c r="B2336">
        <f>IF('Data R3'!C342="","",'Data R3'!B342)</f>
        <v/>
      </c>
      <c r="C2336">
        <f>IF('Data R3'!C342="","",'Data R3'!C342)</f>
        <v/>
      </c>
      <c r="D2336">
        <f>IF('Data R3'!C342="","",'Data R3'!D342)</f>
        <v/>
      </c>
      <c r="E2336">
        <f>IF('Data R3'!C342="","",'Data R3'!E342)</f>
        <v/>
      </c>
      <c r="F2336">
        <f>IF('Data R3'!C342="","",'Data R3'!F342)</f>
        <v/>
      </c>
      <c r="G2336">
        <f>IF('Data R3'!C342="","",'Data R3'!AD342)</f>
        <v/>
      </c>
      <c r="H2336">
        <f>IF('Data R3'!C342="","",'Data R3'!AC342)</f>
        <v/>
      </c>
      <c r="I2336">
        <f>IF('Data R3'!C342="","",COUNTIF('Data R3'!J342,"&gt;0")+COUNTIF('Data R3'!L342,"&gt;0")+COUNTIF('Data R3'!N342,"&gt;0")+COUNTIF('Data R3'!P342,"&gt;0")+COUNTIF('Data R3'!R342,"&gt;0")+COUNTIF('Data R3'!T342,"&gt;0")+COUNTIF('Data R3'!V342,"&gt;0")+COUNTIF('Data R3'!X342,"&gt;0"))</f>
        <v/>
      </c>
      <c r="J2336">
        <f>IF('Data R3'!C342="","",IF((COUNTIF('Data R3'!K342,"&gt;0")+COUNTIF('Data R3'!M342,"&gt;0")+COUNTIF('Data R3'!O342,"&gt;0")+COUNTIF('Data R3'!Q342,"&gt;0")+COUNTIF('Data R3'!S342,"&gt;0")+COUNTIF('Data R3'!U342,"&gt;0")+COUNTIF('Data R3'!W342,"&gt;0")+COUNTIF('Data R3'!Y342,"&gt;0"))&gt;0,1,0))</f>
        <v/>
      </c>
      <c r="M2336" t="inlineStr">
        <is>
          <t>Data R</t>
        </is>
      </c>
    </row>
    <row r="2337">
      <c r="A2337" t="inlineStr">
        <is>
          <t>Regional 3</t>
        </is>
      </c>
      <c r="B2337">
        <f>IF('Data R3'!C343="","",'Data R3'!B343)</f>
        <v/>
      </c>
      <c r="C2337">
        <f>IF('Data R3'!C343="","",'Data R3'!C343)</f>
        <v/>
      </c>
      <c r="D2337">
        <f>IF('Data R3'!C343="","",'Data R3'!D343)</f>
        <v/>
      </c>
      <c r="E2337">
        <f>IF('Data R3'!C343="","",'Data R3'!E343)</f>
        <v/>
      </c>
      <c r="F2337">
        <f>IF('Data R3'!C343="","",'Data R3'!F343)</f>
        <v/>
      </c>
      <c r="G2337">
        <f>IF('Data R3'!C343="","",'Data R3'!AD343)</f>
        <v/>
      </c>
      <c r="H2337">
        <f>IF('Data R3'!C343="","",'Data R3'!AC343)</f>
        <v/>
      </c>
      <c r="I2337">
        <f>IF('Data R3'!C343="","",COUNTIF('Data R3'!J343,"&gt;0")+COUNTIF('Data R3'!L343,"&gt;0")+COUNTIF('Data R3'!N343,"&gt;0")+COUNTIF('Data R3'!P343,"&gt;0")+COUNTIF('Data R3'!R343,"&gt;0")+COUNTIF('Data R3'!T343,"&gt;0")+COUNTIF('Data R3'!V343,"&gt;0")+COUNTIF('Data R3'!X343,"&gt;0"))</f>
        <v/>
      </c>
      <c r="J2337">
        <f>IF('Data R3'!C343="","",IF((COUNTIF('Data R3'!K343,"&gt;0")+COUNTIF('Data R3'!M343,"&gt;0")+COUNTIF('Data R3'!O343,"&gt;0")+COUNTIF('Data R3'!Q343,"&gt;0")+COUNTIF('Data R3'!S343,"&gt;0")+COUNTIF('Data R3'!U343,"&gt;0")+COUNTIF('Data R3'!W343,"&gt;0")+COUNTIF('Data R3'!Y343,"&gt;0"))&gt;0,1,0))</f>
        <v/>
      </c>
      <c r="M2337" t="inlineStr">
        <is>
          <t>Data R</t>
        </is>
      </c>
    </row>
    <row r="2338">
      <c r="A2338" t="inlineStr">
        <is>
          <t>Regional 3</t>
        </is>
      </c>
      <c r="B2338">
        <f>IF('Data R3'!C344="","",'Data R3'!B344)</f>
        <v/>
      </c>
      <c r="C2338">
        <f>IF('Data R3'!C344="","",'Data R3'!C344)</f>
        <v/>
      </c>
      <c r="D2338">
        <f>IF('Data R3'!C344="","",'Data R3'!D344)</f>
        <v/>
      </c>
      <c r="E2338">
        <f>IF('Data R3'!C344="","",'Data R3'!E344)</f>
        <v/>
      </c>
      <c r="F2338">
        <f>IF('Data R3'!C344="","",'Data R3'!F344)</f>
        <v/>
      </c>
      <c r="G2338">
        <f>IF('Data R3'!C344="","",'Data R3'!AD344)</f>
        <v/>
      </c>
      <c r="H2338">
        <f>IF('Data R3'!C344="","",'Data R3'!AC344)</f>
        <v/>
      </c>
      <c r="I2338">
        <f>IF('Data R3'!C344="","",COUNTIF('Data R3'!J344,"&gt;0")+COUNTIF('Data R3'!L344,"&gt;0")+COUNTIF('Data R3'!N344,"&gt;0")+COUNTIF('Data R3'!P344,"&gt;0")+COUNTIF('Data R3'!R344,"&gt;0")+COUNTIF('Data R3'!T344,"&gt;0")+COUNTIF('Data R3'!V344,"&gt;0")+COUNTIF('Data R3'!X344,"&gt;0"))</f>
        <v/>
      </c>
      <c r="J2338">
        <f>IF('Data R3'!C344="","",IF((COUNTIF('Data R3'!K344,"&gt;0")+COUNTIF('Data R3'!M344,"&gt;0")+COUNTIF('Data R3'!O344,"&gt;0")+COUNTIF('Data R3'!Q344,"&gt;0")+COUNTIF('Data R3'!S344,"&gt;0")+COUNTIF('Data R3'!U344,"&gt;0")+COUNTIF('Data R3'!W344,"&gt;0")+COUNTIF('Data R3'!Y344,"&gt;0"))&gt;0,1,0))</f>
        <v/>
      </c>
      <c r="M2338" t="inlineStr">
        <is>
          <t>Data R</t>
        </is>
      </c>
    </row>
    <row r="2339">
      <c r="A2339" t="inlineStr">
        <is>
          <t>Regional 3</t>
        </is>
      </c>
      <c r="B2339">
        <f>IF('Data R3'!C345="","",'Data R3'!B345)</f>
        <v/>
      </c>
      <c r="C2339">
        <f>IF('Data R3'!C345="","",'Data R3'!C345)</f>
        <v/>
      </c>
      <c r="D2339">
        <f>IF('Data R3'!C345="","",'Data R3'!D345)</f>
        <v/>
      </c>
      <c r="E2339">
        <f>IF('Data R3'!C345="","",'Data R3'!E345)</f>
        <v/>
      </c>
      <c r="F2339">
        <f>IF('Data R3'!C345="","",'Data R3'!F345)</f>
        <v/>
      </c>
      <c r="G2339">
        <f>IF('Data R3'!C345="","",'Data R3'!AD345)</f>
        <v/>
      </c>
      <c r="H2339">
        <f>IF('Data R3'!C345="","",'Data R3'!AC345)</f>
        <v/>
      </c>
      <c r="I2339">
        <f>IF('Data R3'!C345="","",COUNTIF('Data R3'!J345,"&gt;0")+COUNTIF('Data R3'!L345,"&gt;0")+COUNTIF('Data R3'!N345,"&gt;0")+COUNTIF('Data R3'!P345,"&gt;0")+COUNTIF('Data R3'!R345,"&gt;0")+COUNTIF('Data R3'!T345,"&gt;0")+COUNTIF('Data R3'!V345,"&gt;0")+COUNTIF('Data R3'!X345,"&gt;0"))</f>
        <v/>
      </c>
      <c r="J2339">
        <f>IF('Data R3'!C345="","",IF((COUNTIF('Data R3'!K345,"&gt;0")+COUNTIF('Data R3'!M345,"&gt;0")+COUNTIF('Data R3'!O345,"&gt;0")+COUNTIF('Data R3'!Q345,"&gt;0")+COUNTIF('Data R3'!S345,"&gt;0")+COUNTIF('Data R3'!U345,"&gt;0")+COUNTIF('Data R3'!W345,"&gt;0")+COUNTIF('Data R3'!Y345,"&gt;0"))&gt;0,1,0))</f>
        <v/>
      </c>
      <c r="M2339" t="inlineStr">
        <is>
          <t>Data R</t>
        </is>
      </c>
    </row>
    <row r="2340">
      <c r="A2340" t="inlineStr">
        <is>
          <t>Regional 3</t>
        </is>
      </c>
      <c r="B2340">
        <f>IF('Data R3'!C346="","",'Data R3'!B346)</f>
        <v/>
      </c>
      <c r="C2340">
        <f>IF('Data R3'!C346="","",'Data R3'!C346)</f>
        <v/>
      </c>
      <c r="D2340">
        <f>IF('Data R3'!C346="","",'Data R3'!D346)</f>
        <v/>
      </c>
      <c r="E2340">
        <f>IF('Data R3'!C346="","",'Data R3'!E346)</f>
        <v/>
      </c>
      <c r="F2340">
        <f>IF('Data R3'!C346="","",'Data R3'!F346)</f>
        <v/>
      </c>
      <c r="G2340">
        <f>IF('Data R3'!C346="","",'Data R3'!AD346)</f>
        <v/>
      </c>
      <c r="H2340">
        <f>IF('Data R3'!C346="","",'Data R3'!AC346)</f>
        <v/>
      </c>
      <c r="I2340">
        <f>IF('Data R3'!C346="","",COUNTIF('Data R3'!J346,"&gt;0")+COUNTIF('Data R3'!L346,"&gt;0")+COUNTIF('Data R3'!N346,"&gt;0")+COUNTIF('Data R3'!P346,"&gt;0")+COUNTIF('Data R3'!R346,"&gt;0")+COUNTIF('Data R3'!T346,"&gt;0")+COUNTIF('Data R3'!V346,"&gt;0")+COUNTIF('Data R3'!X346,"&gt;0"))</f>
        <v/>
      </c>
      <c r="J2340">
        <f>IF('Data R3'!C346="","",IF((COUNTIF('Data R3'!K346,"&gt;0")+COUNTIF('Data R3'!M346,"&gt;0")+COUNTIF('Data R3'!O346,"&gt;0")+COUNTIF('Data R3'!Q346,"&gt;0")+COUNTIF('Data R3'!S346,"&gt;0")+COUNTIF('Data R3'!U346,"&gt;0")+COUNTIF('Data R3'!W346,"&gt;0")+COUNTIF('Data R3'!Y346,"&gt;0"))&gt;0,1,0))</f>
        <v/>
      </c>
      <c r="M2340" t="inlineStr">
        <is>
          <t>Data R</t>
        </is>
      </c>
    </row>
    <row r="2341">
      <c r="A2341" t="inlineStr">
        <is>
          <t>Regional 3</t>
        </is>
      </c>
      <c r="B2341">
        <f>IF('Data R3'!C347="","",'Data R3'!B347)</f>
        <v/>
      </c>
      <c r="C2341">
        <f>IF('Data R3'!C347="","",'Data R3'!C347)</f>
        <v/>
      </c>
      <c r="D2341">
        <f>IF('Data R3'!C347="","",'Data R3'!D347)</f>
        <v/>
      </c>
      <c r="E2341">
        <f>IF('Data R3'!C347="","",'Data R3'!E347)</f>
        <v/>
      </c>
      <c r="F2341">
        <f>IF('Data R3'!C347="","",'Data R3'!F347)</f>
        <v/>
      </c>
      <c r="G2341">
        <f>IF('Data R3'!C347="","",'Data R3'!AD347)</f>
        <v/>
      </c>
      <c r="H2341">
        <f>IF('Data R3'!C347="","",'Data R3'!AC347)</f>
        <v/>
      </c>
      <c r="I2341">
        <f>IF('Data R3'!C347="","",COUNTIF('Data R3'!J347,"&gt;0")+COUNTIF('Data R3'!L347,"&gt;0")+COUNTIF('Data R3'!N347,"&gt;0")+COUNTIF('Data R3'!P347,"&gt;0")+COUNTIF('Data R3'!R347,"&gt;0")+COUNTIF('Data R3'!T347,"&gt;0")+COUNTIF('Data R3'!V347,"&gt;0")+COUNTIF('Data R3'!X347,"&gt;0"))</f>
        <v/>
      </c>
      <c r="J2341">
        <f>IF('Data R3'!C347="","",IF((COUNTIF('Data R3'!K347,"&gt;0")+COUNTIF('Data R3'!M347,"&gt;0")+COUNTIF('Data R3'!O347,"&gt;0")+COUNTIF('Data R3'!Q347,"&gt;0")+COUNTIF('Data R3'!S347,"&gt;0")+COUNTIF('Data R3'!U347,"&gt;0")+COUNTIF('Data R3'!W347,"&gt;0")+COUNTIF('Data R3'!Y347,"&gt;0"))&gt;0,1,0))</f>
        <v/>
      </c>
      <c r="M2341" t="inlineStr">
        <is>
          <t>Data R</t>
        </is>
      </c>
    </row>
    <row r="2342">
      <c r="A2342" t="inlineStr">
        <is>
          <t>Regional 3</t>
        </is>
      </c>
      <c r="B2342">
        <f>IF('Data R3'!C348="","",'Data R3'!B348)</f>
        <v/>
      </c>
      <c r="C2342">
        <f>IF('Data R3'!C348="","",'Data R3'!C348)</f>
        <v/>
      </c>
      <c r="D2342">
        <f>IF('Data R3'!C348="","",'Data R3'!D348)</f>
        <v/>
      </c>
      <c r="E2342">
        <f>IF('Data R3'!C348="","",'Data R3'!E348)</f>
        <v/>
      </c>
      <c r="F2342">
        <f>IF('Data R3'!C348="","",'Data R3'!F348)</f>
        <v/>
      </c>
      <c r="G2342">
        <f>IF('Data R3'!C348="","",'Data R3'!AD348)</f>
        <v/>
      </c>
      <c r="H2342">
        <f>IF('Data R3'!C348="","",'Data R3'!AC348)</f>
        <v/>
      </c>
      <c r="I2342">
        <f>IF('Data R3'!C348="","",COUNTIF('Data R3'!J348,"&gt;0")+COUNTIF('Data R3'!L348,"&gt;0")+COUNTIF('Data R3'!N348,"&gt;0")+COUNTIF('Data R3'!P348,"&gt;0")+COUNTIF('Data R3'!R348,"&gt;0")+COUNTIF('Data R3'!T348,"&gt;0")+COUNTIF('Data R3'!V348,"&gt;0")+COUNTIF('Data R3'!X348,"&gt;0"))</f>
        <v/>
      </c>
      <c r="J2342">
        <f>IF('Data R3'!C348="","",IF((COUNTIF('Data R3'!K348,"&gt;0")+COUNTIF('Data R3'!M348,"&gt;0")+COUNTIF('Data R3'!O348,"&gt;0")+COUNTIF('Data R3'!Q348,"&gt;0")+COUNTIF('Data R3'!S348,"&gt;0")+COUNTIF('Data R3'!U348,"&gt;0")+COUNTIF('Data R3'!W348,"&gt;0")+COUNTIF('Data R3'!Y348,"&gt;0"))&gt;0,1,0))</f>
        <v/>
      </c>
      <c r="M2342" t="inlineStr">
        <is>
          <t>Data R</t>
        </is>
      </c>
    </row>
    <row r="2343">
      <c r="A2343" t="inlineStr">
        <is>
          <t>Regional 3</t>
        </is>
      </c>
      <c r="B2343">
        <f>IF('Data R3'!C349="","",'Data R3'!B349)</f>
        <v/>
      </c>
      <c r="C2343">
        <f>IF('Data R3'!C349="","",'Data R3'!C349)</f>
        <v/>
      </c>
      <c r="D2343">
        <f>IF('Data R3'!C349="","",'Data R3'!D349)</f>
        <v/>
      </c>
      <c r="E2343">
        <f>IF('Data R3'!C349="","",'Data R3'!E349)</f>
        <v/>
      </c>
      <c r="F2343">
        <f>IF('Data R3'!C349="","",'Data R3'!F349)</f>
        <v/>
      </c>
      <c r="G2343">
        <f>IF('Data R3'!C349="","",'Data R3'!AD349)</f>
        <v/>
      </c>
      <c r="H2343">
        <f>IF('Data R3'!C349="","",'Data R3'!AC349)</f>
        <v/>
      </c>
      <c r="I2343">
        <f>IF('Data R3'!C349="","",COUNTIF('Data R3'!J349,"&gt;0")+COUNTIF('Data R3'!L349,"&gt;0")+COUNTIF('Data R3'!N349,"&gt;0")+COUNTIF('Data R3'!P349,"&gt;0")+COUNTIF('Data R3'!R349,"&gt;0")+COUNTIF('Data R3'!T349,"&gt;0")+COUNTIF('Data R3'!V349,"&gt;0")+COUNTIF('Data R3'!X349,"&gt;0"))</f>
        <v/>
      </c>
      <c r="J2343">
        <f>IF('Data R3'!C349="","",IF((COUNTIF('Data R3'!K349,"&gt;0")+COUNTIF('Data R3'!M349,"&gt;0")+COUNTIF('Data R3'!O349,"&gt;0")+COUNTIF('Data R3'!Q349,"&gt;0")+COUNTIF('Data R3'!S349,"&gt;0")+COUNTIF('Data R3'!U349,"&gt;0")+COUNTIF('Data R3'!W349,"&gt;0")+COUNTIF('Data R3'!Y349,"&gt;0"))&gt;0,1,0))</f>
        <v/>
      </c>
      <c r="M2343" t="inlineStr">
        <is>
          <t>Data R</t>
        </is>
      </c>
    </row>
    <row r="2344">
      <c r="A2344" t="inlineStr">
        <is>
          <t>Regional 3</t>
        </is>
      </c>
      <c r="B2344">
        <f>IF('Data R3'!C350="","",'Data R3'!B350)</f>
        <v/>
      </c>
      <c r="C2344">
        <f>IF('Data R3'!C350="","",'Data R3'!C350)</f>
        <v/>
      </c>
      <c r="D2344">
        <f>IF('Data R3'!C350="","",'Data R3'!D350)</f>
        <v/>
      </c>
      <c r="E2344">
        <f>IF('Data R3'!C350="","",'Data R3'!E350)</f>
        <v/>
      </c>
      <c r="F2344">
        <f>IF('Data R3'!C350="","",'Data R3'!F350)</f>
        <v/>
      </c>
      <c r="G2344">
        <f>IF('Data R3'!C350="","",'Data R3'!AD350)</f>
        <v/>
      </c>
      <c r="H2344">
        <f>IF('Data R3'!C350="","",'Data R3'!AC350)</f>
        <v/>
      </c>
      <c r="I2344">
        <f>IF('Data R3'!C350="","",COUNTIF('Data R3'!J350,"&gt;0")+COUNTIF('Data R3'!L350,"&gt;0")+COUNTIF('Data R3'!N350,"&gt;0")+COUNTIF('Data R3'!P350,"&gt;0")+COUNTIF('Data R3'!R350,"&gt;0")+COUNTIF('Data R3'!T350,"&gt;0")+COUNTIF('Data R3'!V350,"&gt;0")+COUNTIF('Data R3'!X350,"&gt;0"))</f>
        <v/>
      </c>
      <c r="J2344">
        <f>IF('Data R3'!C350="","",IF((COUNTIF('Data R3'!K350,"&gt;0")+COUNTIF('Data R3'!M350,"&gt;0")+COUNTIF('Data R3'!O350,"&gt;0")+COUNTIF('Data R3'!Q350,"&gt;0")+COUNTIF('Data R3'!S350,"&gt;0")+COUNTIF('Data R3'!U350,"&gt;0")+COUNTIF('Data R3'!W350,"&gt;0")+COUNTIF('Data R3'!Y350,"&gt;0"))&gt;0,1,0))</f>
        <v/>
      </c>
      <c r="M2344" t="inlineStr">
        <is>
          <t>Data R</t>
        </is>
      </c>
    </row>
    <row r="2345">
      <c r="A2345" t="inlineStr">
        <is>
          <t>Regional 3</t>
        </is>
      </c>
      <c r="B2345">
        <f>IF('Data R3'!C351="","",'Data R3'!B351)</f>
        <v/>
      </c>
      <c r="C2345">
        <f>IF('Data R3'!C351="","",'Data R3'!C351)</f>
        <v/>
      </c>
      <c r="D2345">
        <f>IF('Data R3'!C351="","",'Data R3'!D351)</f>
        <v/>
      </c>
      <c r="E2345">
        <f>IF('Data R3'!C351="","",'Data R3'!E351)</f>
        <v/>
      </c>
      <c r="F2345">
        <f>IF('Data R3'!C351="","",'Data R3'!F351)</f>
        <v/>
      </c>
      <c r="G2345">
        <f>IF('Data R3'!C351="","",'Data R3'!AD351)</f>
        <v/>
      </c>
      <c r="H2345">
        <f>IF('Data R3'!C351="","",'Data R3'!AC351)</f>
        <v/>
      </c>
      <c r="I2345">
        <f>IF('Data R3'!C351="","",COUNTIF('Data R3'!J351,"&gt;0")+COUNTIF('Data R3'!L351,"&gt;0")+COUNTIF('Data R3'!N351,"&gt;0")+COUNTIF('Data R3'!P351,"&gt;0")+COUNTIF('Data R3'!R351,"&gt;0")+COUNTIF('Data R3'!T351,"&gt;0")+COUNTIF('Data R3'!V351,"&gt;0")+COUNTIF('Data R3'!X351,"&gt;0"))</f>
        <v/>
      </c>
      <c r="J2345">
        <f>IF('Data R3'!C351="","",IF((COUNTIF('Data R3'!K351,"&gt;0")+COUNTIF('Data R3'!M351,"&gt;0")+COUNTIF('Data R3'!O351,"&gt;0")+COUNTIF('Data R3'!Q351,"&gt;0")+COUNTIF('Data R3'!S351,"&gt;0")+COUNTIF('Data R3'!U351,"&gt;0")+COUNTIF('Data R3'!W351,"&gt;0")+COUNTIF('Data R3'!Y351,"&gt;0"))&gt;0,1,0))</f>
        <v/>
      </c>
      <c r="M2345" t="inlineStr">
        <is>
          <t>Data R</t>
        </is>
      </c>
    </row>
    <row r="2346">
      <c r="A2346" t="inlineStr">
        <is>
          <t>Regional 3</t>
        </is>
      </c>
      <c r="B2346">
        <f>IF('Data R3'!C352="","",'Data R3'!B352)</f>
        <v/>
      </c>
      <c r="C2346">
        <f>IF('Data R3'!C352="","",'Data R3'!C352)</f>
        <v/>
      </c>
      <c r="D2346">
        <f>IF('Data R3'!C352="","",'Data R3'!D352)</f>
        <v/>
      </c>
      <c r="E2346">
        <f>IF('Data R3'!C352="","",'Data R3'!E352)</f>
        <v/>
      </c>
      <c r="F2346">
        <f>IF('Data R3'!C352="","",'Data R3'!F352)</f>
        <v/>
      </c>
      <c r="G2346">
        <f>IF('Data R3'!C352="","",'Data R3'!AD352)</f>
        <v/>
      </c>
      <c r="H2346">
        <f>IF('Data R3'!C352="","",'Data R3'!AC352)</f>
        <v/>
      </c>
      <c r="I2346">
        <f>IF('Data R3'!C352="","",COUNTIF('Data R3'!J352,"&gt;0")+COUNTIF('Data R3'!L352,"&gt;0")+COUNTIF('Data R3'!N352,"&gt;0")+COUNTIF('Data R3'!P352,"&gt;0")+COUNTIF('Data R3'!R352,"&gt;0")+COUNTIF('Data R3'!T352,"&gt;0")+COUNTIF('Data R3'!V352,"&gt;0")+COUNTIF('Data R3'!X352,"&gt;0"))</f>
        <v/>
      </c>
      <c r="J2346">
        <f>IF('Data R3'!C352="","",IF((COUNTIF('Data R3'!K352,"&gt;0")+COUNTIF('Data R3'!M352,"&gt;0")+COUNTIF('Data R3'!O352,"&gt;0")+COUNTIF('Data R3'!Q352,"&gt;0")+COUNTIF('Data R3'!S352,"&gt;0")+COUNTIF('Data R3'!U352,"&gt;0")+COUNTIF('Data R3'!W352,"&gt;0")+COUNTIF('Data R3'!Y352,"&gt;0"))&gt;0,1,0))</f>
        <v/>
      </c>
      <c r="M2346" t="inlineStr">
        <is>
          <t>Data R</t>
        </is>
      </c>
    </row>
    <row r="2347">
      <c r="A2347" t="inlineStr">
        <is>
          <t>Regional 3</t>
        </is>
      </c>
      <c r="B2347">
        <f>IF('Data R3'!C353="","",'Data R3'!B353)</f>
        <v/>
      </c>
      <c r="C2347">
        <f>IF('Data R3'!C353="","",'Data R3'!C353)</f>
        <v/>
      </c>
      <c r="D2347">
        <f>IF('Data R3'!C353="","",'Data R3'!D353)</f>
        <v/>
      </c>
      <c r="E2347">
        <f>IF('Data R3'!C353="","",'Data R3'!E353)</f>
        <v/>
      </c>
      <c r="F2347">
        <f>IF('Data R3'!C353="","",'Data R3'!F353)</f>
        <v/>
      </c>
      <c r="G2347">
        <f>IF('Data R3'!C353="","",'Data R3'!AD353)</f>
        <v/>
      </c>
      <c r="H2347">
        <f>IF('Data R3'!C353="","",'Data R3'!AC353)</f>
        <v/>
      </c>
      <c r="I2347">
        <f>IF('Data R3'!C353="","",COUNTIF('Data R3'!J353,"&gt;0")+COUNTIF('Data R3'!L353,"&gt;0")+COUNTIF('Data R3'!N353,"&gt;0")+COUNTIF('Data R3'!P353,"&gt;0")+COUNTIF('Data R3'!R353,"&gt;0")+COUNTIF('Data R3'!T353,"&gt;0")+COUNTIF('Data R3'!V353,"&gt;0")+COUNTIF('Data R3'!X353,"&gt;0"))</f>
        <v/>
      </c>
      <c r="J2347">
        <f>IF('Data R3'!C353="","",IF((COUNTIF('Data R3'!K353,"&gt;0")+COUNTIF('Data R3'!M353,"&gt;0")+COUNTIF('Data R3'!O353,"&gt;0")+COUNTIF('Data R3'!Q353,"&gt;0")+COUNTIF('Data R3'!S353,"&gt;0")+COUNTIF('Data R3'!U353,"&gt;0")+COUNTIF('Data R3'!W353,"&gt;0")+COUNTIF('Data R3'!Y353,"&gt;0"))&gt;0,1,0))</f>
        <v/>
      </c>
      <c r="M2347" t="inlineStr">
        <is>
          <t>Data R</t>
        </is>
      </c>
    </row>
    <row r="2348">
      <c r="A2348" t="inlineStr">
        <is>
          <t>Regional 3</t>
        </is>
      </c>
      <c r="B2348">
        <f>IF('Data R3'!C354="","",'Data R3'!B354)</f>
        <v/>
      </c>
      <c r="C2348">
        <f>IF('Data R3'!C354="","",'Data R3'!C354)</f>
        <v/>
      </c>
      <c r="D2348">
        <f>IF('Data R3'!C354="","",'Data R3'!D354)</f>
        <v/>
      </c>
      <c r="E2348">
        <f>IF('Data R3'!C354="","",'Data R3'!E354)</f>
        <v/>
      </c>
      <c r="F2348">
        <f>IF('Data R3'!C354="","",'Data R3'!F354)</f>
        <v/>
      </c>
      <c r="G2348">
        <f>IF('Data R3'!C354="","",'Data R3'!AD354)</f>
        <v/>
      </c>
      <c r="H2348">
        <f>IF('Data R3'!C354="","",'Data R3'!AC354)</f>
        <v/>
      </c>
      <c r="I2348">
        <f>IF('Data R3'!C354="","",COUNTIF('Data R3'!J354,"&gt;0")+COUNTIF('Data R3'!L354,"&gt;0")+COUNTIF('Data R3'!N354,"&gt;0")+COUNTIF('Data R3'!P354,"&gt;0")+COUNTIF('Data R3'!R354,"&gt;0")+COUNTIF('Data R3'!T354,"&gt;0")+COUNTIF('Data R3'!V354,"&gt;0")+COUNTIF('Data R3'!X354,"&gt;0"))</f>
        <v/>
      </c>
      <c r="J2348">
        <f>IF('Data R3'!C354="","",IF((COUNTIF('Data R3'!K354,"&gt;0")+COUNTIF('Data R3'!M354,"&gt;0")+COUNTIF('Data R3'!O354,"&gt;0")+COUNTIF('Data R3'!Q354,"&gt;0")+COUNTIF('Data R3'!S354,"&gt;0")+COUNTIF('Data R3'!U354,"&gt;0")+COUNTIF('Data R3'!W354,"&gt;0")+COUNTIF('Data R3'!Y354,"&gt;0"))&gt;0,1,0))</f>
        <v/>
      </c>
      <c r="M2348" t="inlineStr">
        <is>
          <t>Data R</t>
        </is>
      </c>
    </row>
    <row r="2349">
      <c r="A2349" t="inlineStr">
        <is>
          <t>Regional 3</t>
        </is>
      </c>
      <c r="B2349">
        <f>IF('Data R3'!C355="","",'Data R3'!B355)</f>
        <v/>
      </c>
      <c r="C2349">
        <f>IF('Data R3'!C355="","",'Data R3'!C355)</f>
        <v/>
      </c>
      <c r="D2349">
        <f>IF('Data R3'!C355="","",'Data R3'!D355)</f>
        <v/>
      </c>
      <c r="E2349">
        <f>IF('Data R3'!C355="","",'Data R3'!E355)</f>
        <v/>
      </c>
      <c r="F2349">
        <f>IF('Data R3'!C355="","",'Data R3'!F355)</f>
        <v/>
      </c>
      <c r="G2349">
        <f>IF('Data R3'!C355="","",'Data R3'!AD355)</f>
        <v/>
      </c>
      <c r="H2349">
        <f>IF('Data R3'!C355="","",'Data R3'!AC355)</f>
        <v/>
      </c>
      <c r="I2349">
        <f>IF('Data R3'!C355="","",COUNTIF('Data R3'!J355,"&gt;0")+COUNTIF('Data R3'!L355,"&gt;0")+COUNTIF('Data R3'!N355,"&gt;0")+COUNTIF('Data R3'!P355,"&gt;0")+COUNTIF('Data R3'!R355,"&gt;0")+COUNTIF('Data R3'!T355,"&gt;0")+COUNTIF('Data R3'!V355,"&gt;0")+COUNTIF('Data R3'!X355,"&gt;0"))</f>
        <v/>
      </c>
      <c r="J2349">
        <f>IF('Data R3'!C355="","",IF((COUNTIF('Data R3'!K355,"&gt;0")+COUNTIF('Data R3'!M355,"&gt;0")+COUNTIF('Data R3'!O355,"&gt;0")+COUNTIF('Data R3'!Q355,"&gt;0")+COUNTIF('Data R3'!S355,"&gt;0")+COUNTIF('Data R3'!U355,"&gt;0")+COUNTIF('Data R3'!W355,"&gt;0")+COUNTIF('Data R3'!Y355,"&gt;0"))&gt;0,1,0))</f>
        <v/>
      </c>
      <c r="M2349" t="inlineStr">
        <is>
          <t>Data R</t>
        </is>
      </c>
    </row>
    <row r="2350">
      <c r="A2350" t="inlineStr">
        <is>
          <t>Regional 3</t>
        </is>
      </c>
      <c r="B2350">
        <f>IF('Data R3'!C356="","",'Data R3'!B356)</f>
        <v/>
      </c>
      <c r="C2350">
        <f>IF('Data R3'!C356="","",'Data R3'!C356)</f>
        <v/>
      </c>
      <c r="D2350">
        <f>IF('Data R3'!C356="","",'Data R3'!D356)</f>
        <v/>
      </c>
      <c r="E2350">
        <f>IF('Data R3'!C356="","",'Data R3'!E356)</f>
        <v/>
      </c>
      <c r="F2350">
        <f>IF('Data R3'!C356="","",'Data R3'!F356)</f>
        <v/>
      </c>
      <c r="G2350">
        <f>IF('Data R3'!C356="","",'Data R3'!AD356)</f>
        <v/>
      </c>
      <c r="H2350">
        <f>IF('Data R3'!C356="","",'Data R3'!AC356)</f>
        <v/>
      </c>
      <c r="I2350">
        <f>IF('Data R3'!C356="","",COUNTIF('Data R3'!J356,"&gt;0")+COUNTIF('Data R3'!L356,"&gt;0")+COUNTIF('Data R3'!N356,"&gt;0")+COUNTIF('Data R3'!P356,"&gt;0")+COUNTIF('Data R3'!R356,"&gt;0")+COUNTIF('Data R3'!T356,"&gt;0")+COUNTIF('Data R3'!V356,"&gt;0")+COUNTIF('Data R3'!X356,"&gt;0"))</f>
        <v/>
      </c>
      <c r="J2350">
        <f>IF('Data R3'!C356="","",IF((COUNTIF('Data R3'!K356,"&gt;0")+COUNTIF('Data R3'!M356,"&gt;0")+COUNTIF('Data R3'!O356,"&gt;0")+COUNTIF('Data R3'!Q356,"&gt;0")+COUNTIF('Data R3'!S356,"&gt;0")+COUNTIF('Data R3'!U356,"&gt;0")+COUNTIF('Data R3'!W356,"&gt;0")+COUNTIF('Data R3'!Y356,"&gt;0"))&gt;0,1,0))</f>
        <v/>
      </c>
      <c r="M2350" t="inlineStr">
        <is>
          <t>Data R</t>
        </is>
      </c>
    </row>
    <row r="2351">
      <c r="A2351" t="inlineStr">
        <is>
          <t>Regional 3</t>
        </is>
      </c>
      <c r="B2351">
        <f>IF('Data R3'!C357="","",'Data R3'!B357)</f>
        <v/>
      </c>
      <c r="C2351">
        <f>IF('Data R3'!C357="","",'Data R3'!C357)</f>
        <v/>
      </c>
      <c r="D2351">
        <f>IF('Data R3'!C357="","",'Data R3'!D357)</f>
        <v/>
      </c>
      <c r="E2351">
        <f>IF('Data R3'!C357="","",'Data R3'!E357)</f>
        <v/>
      </c>
      <c r="F2351">
        <f>IF('Data R3'!C357="","",'Data R3'!F357)</f>
        <v/>
      </c>
      <c r="G2351">
        <f>IF('Data R3'!C357="","",'Data R3'!AD357)</f>
        <v/>
      </c>
      <c r="H2351">
        <f>IF('Data R3'!C357="","",'Data R3'!AC357)</f>
        <v/>
      </c>
      <c r="I2351">
        <f>IF('Data R3'!C357="","",COUNTIF('Data R3'!J357,"&gt;0")+COUNTIF('Data R3'!L357,"&gt;0")+COUNTIF('Data R3'!N357,"&gt;0")+COUNTIF('Data R3'!P357,"&gt;0")+COUNTIF('Data R3'!R357,"&gt;0")+COUNTIF('Data R3'!T357,"&gt;0")+COUNTIF('Data R3'!V357,"&gt;0")+COUNTIF('Data R3'!X357,"&gt;0"))</f>
        <v/>
      </c>
      <c r="J2351">
        <f>IF('Data R3'!C357="","",IF((COUNTIF('Data R3'!K357,"&gt;0")+COUNTIF('Data R3'!M357,"&gt;0")+COUNTIF('Data R3'!O357,"&gt;0")+COUNTIF('Data R3'!Q357,"&gt;0")+COUNTIF('Data R3'!S357,"&gt;0")+COUNTIF('Data R3'!U357,"&gt;0")+COUNTIF('Data R3'!W357,"&gt;0")+COUNTIF('Data R3'!Y357,"&gt;0"))&gt;0,1,0))</f>
        <v/>
      </c>
      <c r="M2351" t="inlineStr">
        <is>
          <t>Data R</t>
        </is>
      </c>
    </row>
    <row r="2352">
      <c r="A2352" t="inlineStr">
        <is>
          <t>Regional 3</t>
        </is>
      </c>
      <c r="B2352">
        <f>IF('Data R3'!C358="","",'Data R3'!B358)</f>
        <v/>
      </c>
      <c r="C2352">
        <f>IF('Data R3'!C358="","",'Data R3'!C358)</f>
        <v/>
      </c>
      <c r="D2352">
        <f>IF('Data R3'!C358="","",'Data R3'!D358)</f>
        <v/>
      </c>
      <c r="E2352">
        <f>IF('Data R3'!C358="","",'Data R3'!E358)</f>
        <v/>
      </c>
      <c r="F2352">
        <f>IF('Data R3'!C358="","",'Data R3'!F358)</f>
        <v/>
      </c>
      <c r="G2352">
        <f>IF('Data R3'!C358="","",'Data R3'!AD358)</f>
        <v/>
      </c>
      <c r="H2352">
        <f>IF('Data R3'!C358="","",'Data R3'!AC358)</f>
        <v/>
      </c>
      <c r="I2352">
        <f>IF('Data R3'!C358="","",COUNTIF('Data R3'!J358,"&gt;0")+COUNTIF('Data R3'!L358,"&gt;0")+COUNTIF('Data R3'!N358,"&gt;0")+COUNTIF('Data R3'!P358,"&gt;0")+COUNTIF('Data R3'!R358,"&gt;0")+COUNTIF('Data R3'!T358,"&gt;0")+COUNTIF('Data R3'!V358,"&gt;0")+COUNTIF('Data R3'!X358,"&gt;0"))</f>
        <v/>
      </c>
      <c r="J2352">
        <f>IF('Data R3'!C358="","",IF((COUNTIF('Data R3'!K358,"&gt;0")+COUNTIF('Data R3'!M358,"&gt;0")+COUNTIF('Data R3'!O358,"&gt;0")+COUNTIF('Data R3'!Q358,"&gt;0")+COUNTIF('Data R3'!S358,"&gt;0")+COUNTIF('Data R3'!U358,"&gt;0")+COUNTIF('Data R3'!W358,"&gt;0")+COUNTIF('Data R3'!Y358,"&gt;0"))&gt;0,1,0))</f>
        <v/>
      </c>
      <c r="M2352" t="inlineStr">
        <is>
          <t>Data R</t>
        </is>
      </c>
    </row>
    <row r="2353">
      <c r="A2353" t="inlineStr">
        <is>
          <t>Regional 3</t>
        </is>
      </c>
      <c r="B2353">
        <f>IF('Data R3'!C359="","",'Data R3'!B359)</f>
        <v/>
      </c>
      <c r="C2353">
        <f>IF('Data R3'!C359="","",'Data R3'!C359)</f>
        <v/>
      </c>
      <c r="D2353">
        <f>IF('Data R3'!C359="","",'Data R3'!D359)</f>
        <v/>
      </c>
      <c r="E2353">
        <f>IF('Data R3'!C359="","",'Data R3'!E359)</f>
        <v/>
      </c>
      <c r="F2353">
        <f>IF('Data R3'!C359="","",'Data R3'!F359)</f>
        <v/>
      </c>
      <c r="G2353">
        <f>IF('Data R3'!C359="","",'Data R3'!AD359)</f>
        <v/>
      </c>
      <c r="H2353">
        <f>IF('Data R3'!C359="","",'Data R3'!AC359)</f>
        <v/>
      </c>
      <c r="I2353">
        <f>IF('Data R3'!C359="","",COUNTIF('Data R3'!J359,"&gt;0")+COUNTIF('Data R3'!L359,"&gt;0")+COUNTIF('Data R3'!N359,"&gt;0")+COUNTIF('Data R3'!P359,"&gt;0")+COUNTIF('Data R3'!R359,"&gt;0")+COUNTIF('Data R3'!T359,"&gt;0")+COUNTIF('Data R3'!V359,"&gt;0")+COUNTIF('Data R3'!X359,"&gt;0"))</f>
        <v/>
      </c>
      <c r="J2353">
        <f>IF('Data R3'!C359="","",IF((COUNTIF('Data R3'!K359,"&gt;0")+COUNTIF('Data R3'!M359,"&gt;0")+COUNTIF('Data R3'!O359,"&gt;0")+COUNTIF('Data R3'!Q359,"&gt;0")+COUNTIF('Data R3'!S359,"&gt;0")+COUNTIF('Data R3'!U359,"&gt;0")+COUNTIF('Data R3'!W359,"&gt;0")+COUNTIF('Data R3'!Y359,"&gt;0"))&gt;0,1,0))</f>
        <v/>
      </c>
      <c r="M2353" t="inlineStr">
        <is>
          <t>Data R</t>
        </is>
      </c>
    </row>
    <row r="2354">
      <c r="A2354" t="inlineStr">
        <is>
          <t>Regional 3</t>
        </is>
      </c>
      <c r="B2354">
        <f>IF('Data R3'!C360="","",'Data R3'!B360)</f>
        <v/>
      </c>
      <c r="C2354">
        <f>IF('Data R3'!C360="","",'Data R3'!C360)</f>
        <v/>
      </c>
      <c r="D2354">
        <f>IF('Data R3'!C360="","",'Data R3'!D360)</f>
        <v/>
      </c>
      <c r="E2354">
        <f>IF('Data R3'!C360="","",'Data R3'!E360)</f>
        <v/>
      </c>
      <c r="F2354">
        <f>IF('Data R3'!C360="","",'Data R3'!F360)</f>
        <v/>
      </c>
      <c r="G2354">
        <f>IF('Data R3'!C360="","",'Data R3'!AD360)</f>
        <v/>
      </c>
      <c r="H2354">
        <f>IF('Data R3'!C360="","",'Data R3'!AC360)</f>
        <v/>
      </c>
      <c r="I2354">
        <f>IF('Data R3'!C360="","",COUNTIF('Data R3'!J360,"&gt;0")+COUNTIF('Data R3'!L360,"&gt;0")+COUNTIF('Data R3'!N360,"&gt;0")+COUNTIF('Data R3'!P360,"&gt;0")+COUNTIF('Data R3'!R360,"&gt;0")+COUNTIF('Data R3'!T360,"&gt;0")+COUNTIF('Data R3'!V360,"&gt;0")+COUNTIF('Data R3'!X360,"&gt;0"))</f>
        <v/>
      </c>
      <c r="J2354">
        <f>IF('Data R3'!C360="","",IF((COUNTIF('Data R3'!K360,"&gt;0")+COUNTIF('Data R3'!M360,"&gt;0")+COUNTIF('Data R3'!O360,"&gt;0")+COUNTIF('Data R3'!Q360,"&gt;0")+COUNTIF('Data R3'!S360,"&gt;0")+COUNTIF('Data R3'!U360,"&gt;0")+COUNTIF('Data R3'!W360,"&gt;0")+COUNTIF('Data R3'!Y360,"&gt;0"))&gt;0,1,0))</f>
        <v/>
      </c>
      <c r="M2354" t="inlineStr">
        <is>
          <t>Data R</t>
        </is>
      </c>
    </row>
    <row r="2355">
      <c r="A2355" t="inlineStr">
        <is>
          <t>Regional 3</t>
        </is>
      </c>
      <c r="B2355">
        <f>IF('Data R3'!C361="","",'Data R3'!B361)</f>
        <v/>
      </c>
      <c r="C2355">
        <f>IF('Data R3'!C361="","",'Data R3'!C361)</f>
        <v/>
      </c>
      <c r="D2355">
        <f>IF('Data R3'!C361="","",'Data R3'!D361)</f>
        <v/>
      </c>
      <c r="E2355">
        <f>IF('Data R3'!C361="","",'Data R3'!E361)</f>
        <v/>
      </c>
      <c r="F2355">
        <f>IF('Data R3'!C361="","",'Data R3'!F361)</f>
        <v/>
      </c>
      <c r="G2355">
        <f>IF('Data R3'!C361="","",'Data R3'!AD361)</f>
        <v/>
      </c>
      <c r="H2355">
        <f>IF('Data R3'!C361="","",'Data R3'!AC361)</f>
        <v/>
      </c>
      <c r="I2355">
        <f>IF('Data R3'!C361="","",COUNTIF('Data R3'!J361,"&gt;0")+COUNTIF('Data R3'!L361,"&gt;0")+COUNTIF('Data R3'!N361,"&gt;0")+COUNTIF('Data R3'!P361,"&gt;0")+COUNTIF('Data R3'!R361,"&gt;0")+COUNTIF('Data R3'!T361,"&gt;0")+COUNTIF('Data R3'!V361,"&gt;0")+COUNTIF('Data R3'!X361,"&gt;0"))</f>
        <v/>
      </c>
      <c r="J2355">
        <f>IF('Data R3'!C361="","",IF((COUNTIF('Data R3'!K361,"&gt;0")+COUNTIF('Data R3'!M361,"&gt;0")+COUNTIF('Data R3'!O361,"&gt;0")+COUNTIF('Data R3'!Q361,"&gt;0")+COUNTIF('Data R3'!S361,"&gt;0")+COUNTIF('Data R3'!U361,"&gt;0")+COUNTIF('Data R3'!W361,"&gt;0")+COUNTIF('Data R3'!Y361,"&gt;0"))&gt;0,1,0))</f>
        <v/>
      </c>
      <c r="M2355" t="inlineStr">
        <is>
          <t>Data R</t>
        </is>
      </c>
    </row>
    <row r="2356">
      <c r="A2356" t="inlineStr">
        <is>
          <t>Regional 3</t>
        </is>
      </c>
      <c r="B2356">
        <f>IF('Data R3'!C362="","",'Data R3'!B362)</f>
        <v/>
      </c>
      <c r="C2356">
        <f>IF('Data R3'!C362="","",'Data R3'!C362)</f>
        <v/>
      </c>
      <c r="D2356">
        <f>IF('Data R3'!C362="","",'Data R3'!D362)</f>
        <v/>
      </c>
      <c r="E2356">
        <f>IF('Data R3'!C362="","",'Data R3'!E362)</f>
        <v/>
      </c>
      <c r="F2356">
        <f>IF('Data R3'!C362="","",'Data R3'!F362)</f>
        <v/>
      </c>
      <c r="G2356">
        <f>IF('Data R3'!C362="","",'Data R3'!AD362)</f>
        <v/>
      </c>
      <c r="H2356">
        <f>IF('Data R3'!C362="","",'Data R3'!AC362)</f>
        <v/>
      </c>
      <c r="I2356">
        <f>IF('Data R3'!C362="","",COUNTIF('Data R3'!J362,"&gt;0")+COUNTIF('Data R3'!L362,"&gt;0")+COUNTIF('Data R3'!N362,"&gt;0")+COUNTIF('Data R3'!P362,"&gt;0")+COUNTIF('Data R3'!R362,"&gt;0")+COUNTIF('Data R3'!T362,"&gt;0")+COUNTIF('Data R3'!V362,"&gt;0")+COUNTIF('Data R3'!X362,"&gt;0"))</f>
        <v/>
      </c>
      <c r="J2356">
        <f>IF('Data R3'!C362="","",IF((COUNTIF('Data R3'!K362,"&gt;0")+COUNTIF('Data R3'!M362,"&gt;0")+COUNTIF('Data R3'!O362,"&gt;0")+COUNTIF('Data R3'!Q362,"&gt;0")+COUNTIF('Data R3'!S362,"&gt;0")+COUNTIF('Data R3'!U362,"&gt;0")+COUNTIF('Data R3'!W362,"&gt;0")+COUNTIF('Data R3'!Y362,"&gt;0"))&gt;0,1,0))</f>
        <v/>
      </c>
      <c r="M2356" t="inlineStr">
        <is>
          <t>Data R</t>
        </is>
      </c>
    </row>
    <row r="2357">
      <c r="A2357" t="inlineStr">
        <is>
          <t>Regional 3</t>
        </is>
      </c>
      <c r="B2357">
        <f>IF('Data R3'!C363="","",'Data R3'!B363)</f>
        <v/>
      </c>
      <c r="C2357">
        <f>IF('Data R3'!C363="","",'Data R3'!C363)</f>
        <v/>
      </c>
      <c r="D2357">
        <f>IF('Data R3'!C363="","",'Data R3'!D363)</f>
        <v/>
      </c>
      <c r="E2357">
        <f>IF('Data R3'!C363="","",'Data R3'!E363)</f>
        <v/>
      </c>
      <c r="F2357">
        <f>IF('Data R3'!C363="","",'Data R3'!F363)</f>
        <v/>
      </c>
      <c r="G2357">
        <f>IF('Data R3'!C363="","",'Data R3'!AD363)</f>
        <v/>
      </c>
      <c r="H2357">
        <f>IF('Data R3'!C363="","",'Data R3'!AC363)</f>
        <v/>
      </c>
      <c r="I2357">
        <f>IF('Data R3'!C363="","",COUNTIF('Data R3'!J363,"&gt;0")+COUNTIF('Data R3'!L363,"&gt;0")+COUNTIF('Data R3'!N363,"&gt;0")+COUNTIF('Data R3'!P363,"&gt;0")+COUNTIF('Data R3'!R363,"&gt;0")+COUNTIF('Data R3'!T363,"&gt;0")+COUNTIF('Data R3'!V363,"&gt;0")+COUNTIF('Data R3'!X363,"&gt;0"))</f>
        <v/>
      </c>
      <c r="J2357">
        <f>IF('Data R3'!C363="","",IF((COUNTIF('Data R3'!K363,"&gt;0")+COUNTIF('Data R3'!M363,"&gt;0")+COUNTIF('Data R3'!O363,"&gt;0")+COUNTIF('Data R3'!Q363,"&gt;0")+COUNTIF('Data R3'!S363,"&gt;0")+COUNTIF('Data R3'!U363,"&gt;0")+COUNTIF('Data R3'!W363,"&gt;0")+COUNTIF('Data R3'!Y363,"&gt;0"))&gt;0,1,0))</f>
        <v/>
      </c>
      <c r="M2357" t="inlineStr">
        <is>
          <t>Data R</t>
        </is>
      </c>
    </row>
    <row r="2358">
      <c r="A2358" t="inlineStr">
        <is>
          <t>Regional 3</t>
        </is>
      </c>
      <c r="B2358">
        <f>IF('Data R3'!C364="","",'Data R3'!B364)</f>
        <v/>
      </c>
      <c r="C2358">
        <f>IF('Data R3'!C364="","",'Data R3'!C364)</f>
        <v/>
      </c>
      <c r="D2358">
        <f>IF('Data R3'!C364="","",'Data R3'!D364)</f>
        <v/>
      </c>
      <c r="E2358">
        <f>IF('Data R3'!C364="","",'Data R3'!E364)</f>
        <v/>
      </c>
      <c r="F2358">
        <f>IF('Data R3'!C364="","",'Data R3'!F364)</f>
        <v/>
      </c>
      <c r="G2358">
        <f>IF('Data R3'!C364="","",'Data R3'!AD364)</f>
        <v/>
      </c>
      <c r="H2358">
        <f>IF('Data R3'!C364="","",'Data R3'!AC364)</f>
        <v/>
      </c>
      <c r="I2358">
        <f>IF('Data R3'!C364="","",COUNTIF('Data R3'!J364,"&gt;0")+COUNTIF('Data R3'!L364,"&gt;0")+COUNTIF('Data R3'!N364,"&gt;0")+COUNTIF('Data R3'!P364,"&gt;0")+COUNTIF('Data R3'!R364,"&gt;0")+COUNTIF('Data R3'!T364,"&gt;0")+COUNTIF('Data R3'!V364,"&gt;0")+COUNTIF('Data R3'!X364,"&gt;0"))</f>
        <v/>
      </c>
      <c r="J2358">
        <f>IF('Data R3'!C364="","",IF((COUNTIF('Data R3'!K364,"&gt;0")+COUNTIF('Data R3'!M364,"&gt;0")+COUNTIF('Data R3'!O364,"&gt;0")+COUNTIF('Data R3'!Q364,"&gt;0")+COUNTIF('Data R3'!S364,"&gt;0")+COUNTIF('Data R3'!U364,"&gt;0")+COUNTIF('Data R3'!W364,"&gt;0")+COUNTIF('Data R3'!Y364,"&gt;0"))&gt;0,1,0))</f>
        <v/>
      </c>
      <c r="M2358" t="inlineStr">
        <is>
          <t>Data R</t>
        </is>
      </c>
    </row>
    <row r="2359">
      <c r="A2359" t="inlineStr">
        <is>
          <t>Regional 3</t>
        </is>
      </c>
      <c r="B2359">
        <f>IF('Data R3'!C365="","",'Data R3'!B365)</f>
        <v/>
      </c>
      <c r="C2359">
        <f>IF('Data R3'!C365="","",'Data R3'!C365)</f>
        <v/>
      </c>
      <c r="D2359">
        <f>IF('Data R3'!C365="","",'Data R3'!D365)</f>
        <v/>
      </c>
      <c r="E2359">
        <f>IF('Data R3'!C365="","",'Data R3'!E365)</f>
        <v/>
      </c>
      <c r="F2359">
        <f>IF('Data R3'!C365="","",'Data R3'!F365)</f>
        <v/>
      </c>
      <c r="G2359">
        <f>IF('Data R3'!C365="","",'Data R3'!AD365)</f>
        <v/>
      </c>
      <c r="H2359">
        <f>IF('Data R3'!C365="","",'Data R3'!AC365)</f>
        <v/>
      </c>
      <c r="I2359">
        <f>IF('Data R3'!C365="","",COUNTIF('Data R3'!J365,"&gt;0")+COUNTIF('Data R3'!L365,"&gt;0")+COUNTIF('Data R3'!N365,"&gt;0")+COUNTIF('Data R3'!P365,"&gt;0")+COUNTIF('Data R3'!R365,"&gt;0")+COUNTIF('Data R3'!T365,"&gt;0")+COUNTIF('Data R3'!V365,"&gt;0")+COUNTIF('Data R3'!X365,"&gt;0"))</f>
        <v/>
      </c>
      <c r="J2359">
        <f>IF('Data R3'!C365="","",IF((COUNTIF('Data R3'!K365,"&gt;0")+COUNTIF('Data R3'!M365,"&gt;0")+COUNTIF('Data R3'!O365,"&gt;0")+COUNTIF('Data R3'!Q365,"&gt;0")+COUNTIF('Data R3'!S365,"&gt;0")+COUNTIF('Data R3'!U365,"&gt;0")+COUNTIF('Data R3'!W365,"&gt;0")+COUNTIF('Data R3'!Y365,"&gt;0"))&gt;0,1,0))</f>
        <v/>
      </c>
      <c r="M2359" t="inlineStr">
        <is>
          <t>Data R</t>
        </is>
      </c>
    </row>
    <row r="2360">
      <c r="A2360" t="inlineStr">
        <is>
          <t>Regional 3</t>
        </is>
      </c>
      <c r="B2360">
        <f>IF('Data R3'!C366="","",'Data R3'!B366)</f>
        <v/>
      </c>
      <c r="C2360">
        <f>IF('Data R3'!C366="","",'Data R3'!C366)</f>
        <v/>
      </c>
      <c r="D2360">
        <f>IF('Data R3'!C366="","",'Data R3'!D366)</f>
        <v/>
      </c>
      <c r="E2360">
        <f>IF('Data R3'!C366="","",'Data R3'!E366)</f>
        <v/>
      </c>
      <c r="F2360">
        <f>IF('Data R3'!C366="","",'Data R3'!F366)</f>
        <v/>
      </c>
      <c r="G2360">
        <f>IF('Data R3'!C366="","",'Data R3'!AD366)</f>
        <v/>
      </c>
      <c r="H2360">
        <f>IF('Data R3'!C366="","",'Data R3'!AC366)</f>
        <v/>
      </c>
      <c r="I2360">
        <f>IF('Data R3'!C366="","",COUNTIF('Data R3'!J366,"&gt;0")+COUNTIF('Data R3'!L366,"&gt;0")+COUNTIF('Data R3'!N366,"&gt;0")+COUNTIF('Data R3'!P366,"&gt;0")+COUNTIF('Data R3'!R366,"&gt;0")+COUNTIF('Data R3'!T366,"&gt;0")+COUNTIF('Data R3'!V366,"&gt;0")+COUNTIF('Data R3'!X366,"&gt;0"))</f>
        <v/>
      </c>
      <c r="J2360">
        <f>IF('Data R3'!C366="","",IF((COUNTIF('Data R3'!K366,"&gt;0")+COUNTIF('Data R3'!M366,"&gt;0")+COUNTIF('Data R3'!O366,"&gt;0")+COUNTIF('Data R3'!Q366,"&gt;0")+COUNTIF('Data R3'!S366,"&gt;0")+COUNTIF('Data R3'!U366,"&gt;0")+COUNTIF('Data R3'!W366,"&gt;0")+COUNTIF('Data R3'!Y366,"&gt;0"))&gt;0,1,0))</f>
        <v/>
      </c>
      <c r="M2360" t="inlineStr">
        <is>
          <t>Data R</t>
        </is>
      </c>
    </row>
    <row r="2361">
      <c r="A2361" t="inlineStr">
        <is>
          <t>Regional 3</t>
        </is>
      </c>
      <c r="B2361">
        <f>IF('Data R3'!C367="","",'Data R3'!B367)</f>
        <v/>
      </c>
      <c r="C2361">
        <f>IF('Data R3'!C367="","",'Data R3'!C367)</f>
        <v/>
      </c>
      <c r="D2361">
        <f>IF('Data R3'!C367="","",'Data R3'!D367)</f>
        <v/>
      </c>
      <c r="E2361">
        <f>IF('Data R3'!C367="","",'Data R3'!E367)</f>
        <v/>
      </c>
      <c r="F2361">
        <f>IF('Data R3'!C367="","",'Data R3'!F367)</f>
        <v/>
      </c>
      <c r="G2361">
        <f>IF('Data R3'!C367="","",'Data R3'!AD367)</f>
        <v/>
      </c>
      <c r="H2361">
        <f>IF('Data R3'!C367="","",'Data R3'!AC367)</f>
        <v/>
      </c>
      <c r="I2361">
        <f>IF('Data R3'!C367="","",COUNTIF('Data R3'!J367,"&gt;0")+COUNTIF('Data R3'!L367,"&gt;0")+COUNTIF('Data R3'!N367,"&gt;0")+COUNTIF('Data R3'!P367,"&gt;0")+COUNTIF('Data R3'!R367,"&gt;0")+COUNTIF('Data R3'!T367,"&gt;0")+COUNTIF('Data R3'!V367,"&gt;0")+COUNTIF('Data R3'!X367,"&gt;0"))</f>
        <v/>
      </c>
      <c r="J2361">
        <f>IF('Data R3'!C367="","",IF((COUNTIF('Data R3'!K367,"&gt;0")+COUNTIF('Data R3'!M367,"&gt;0")+COUNTIF('Data R3'!O367,"&gt;0")+COUNTIF('Data R3'!Q367,"&gt;0")+COUNTIF('Data R3'!S367,"&gt;0")+COUNTIF('Data R3'!U367,"&gt;0")+COUNTIF('Data R3'!W367,"&gt;0")+COUNTIF('Data R3'!Y367,"&gt;0"))&gt;0,1,0))</f>
        <v/>
      </c>
      <c r="M2361" t="inlineStr">
        <is>
          <t>Data R</t>
        </is>
      </c>
    </row>
    <row r="2362">
      <c r="A2362" t="inlineStr">
        <is>
          <t>Regional 3</t>
        </is>
      </c>
      <c r="B2362">
        <f>IF('Data R3'!C368="","",'Data R3'!B368)</f>
        <v/>
      </c>
      <c r="C2362">
        <f>IF('Data R3'!C368="","",'Data R3'!C368)</f>
        <v/>
      </c>
      <c r="D2362">
        <f>IF('Data R3'!C368="","",'Data R3'!D368)</f>
        <v/>
      </c>
      <c r="E2362">
        <f>IF('Data R3'!C368="","",'Data R3'!E368)</f>
        <v/>
      </c>
      <c r="F2362">
        <f>IF('Data R3'!C368="","",'Data R3'!F368)</f>
        <v/>
      </c>
      <c r="G2362">
        <f>IF('Data R3'!C368="","",'Data R3'!AD368)</f>
        <v/>
      </c>
      <c r="H2362">
        <f>IF('Data R3'!C368="","",'Data R3'!AC368)</f>
        <v/>
      </c>
      <c r="I2362">
        <f>IF('Data R3'!C368="","",COUNTIF('Data R3'!J368,"&gt;0")+COUNTIF('Data R3'!L368,"&gt;0")+COUNTIF('Data R3'!N368,"&gt;0")+COUNTIF('Data R3'!P368,"&gt;0")+COUNTIF('Data R3'!R368,"&gt;0")+COUNTIF('Data R3'!T368,"&gt;0")+COUNTIF('Data R3'!V368,"&gt;0")+COUNTIF('Data R3'!X368,"&gt;0"))</f>
        <v/>
      </c>
      <c r="J2362">
        <f>IF('Data R3'!C368="","",IF((COUNTIF('Data R3'!K368,"&gt;0")+COUNTIF('Data R3'!M368,"&gt;0")+COUNTIF('Data R3'!O368,"&gt;0")+COUNTIF('Data R3'!Q368,"&gt;0")+COUNTIF('Data R3'!S368,"&gt;0")+COUNTIF('Data R3'!U368,"&gt;0")+COUNTIF('Data R3'!W368,"&gt;0")+COUNTIF('Data R3'!Y368,"&gt;0"))&gt;0,1,0))</f>
        <v/>
      </c>
      <c r="M2362" t="inlineStr">
        <is>
          <t>Data R</t>
        </is>
      </c>
    </row>
    <row r="2363">
      <c r="A2363" t="inlineStr">
        <is>
          <t>Regional 3</t>
        </is>
      </c>
      <c r="B2363">
        <f>IF('Data R3'!C369="","",'Data R3'!B369)</f>
        <v/>
      </c>
      <c r="C2363">
        <f>IF('Data R3'!C369="","",'Data R3'!C369)</f>
        <v/>
      </c>
      <c r="D2363">
        <f>IF('Data R3'!C369="","",'Data R3'!D369)</f>
        <v/>
      </c>
      <c r="E2363">
        <f>IF('Data R3'!C369="","",'Data R3'!E369)</f>
        <v/>
      </c>
      <c r="F2363">
        <f>IF('Data R3'!C369="","",'Data R3'!F369)</f>
        <v/>
      </c>
      <c r="G2363">
        <f>IF('Data R3'!C369="","",'Data R3'!AD369)</f>
        <v/>
      </c>
      <c r="H2363">
        <f>IF('Data R3'!C369="","",'Data R3'!AC369)</f>
        <v/>
      </c>
      <c r="I2363">
        <f>IF('Data R3'!C369="","",COUNTIF('Data R3'!J369,"&gt;0")+COUNTIF('Data R3'!L369,"&gt;0")+COUNTIF('Data R3'!N369,"&gt;0")+COUNTIF('Data R3'!P369,"&gt;0")+COUNTIF('Data R3'!R369,"&gt;0")+COUNTIF('Data R3'!T369,"&gt;0")+COUNTIF('Data R3'!V369,"&gt;0")+COUNTIF('Data R3'!X369,"&gt;0"))</f>
        <v/>
      </c>
      <c r="J2363">
        <f>IF('Data R3'!C369="","",IF((COUNTIF('Data R3'!K369,"&gt;0")+COUNTIF('Data R3'!M369,"&gt;0")+COUNTIF('Data R3'!O369,"&gt;0")+COUNTIF('Data R3'!Q369,"&gt;0")+COUNTIF('Data R3'!S369,"&gt;0")+COUNTIF('Data R3'!U369,"&gt;0")+COUNTIF('Data R3'!W369,"&gt;0")+COUNTIF('Data R3'!Y369,"&gt;0"))&gt;0,1,0))</f>
        <v/>
      </c>
      <c r="M2363" t="inlineStr">
        <is>
          <t>Data R</t>
        </is>
      </c>
    </row>
    <row r="2364">
      <c r="A2364" t="inlineStr">
        <is>
          <t>Regional 3</t>
        </is>
      </c>
      <c r="B2364">
        <f>IF('Data R3'!C370="","",'Data R3'!B370)</f>
        <v/>
      </c>
      <c r="C2364">
        <f>IF('Data R3'!C370="","",'Data R3'!C370)</f>
        <v/>
      </c>
      <c r="D2364">
        <f>IF('Data R3'!C370="","",'Data R3'!D370)</f>
        <v/>
      </c>
      <c r="E2364">
        <f>IF('Data R3'!C370="","",'Data R3'!E370)</f>
        <v/>
      </c>
      <c r="F2364">
        <f>IF('Data R3'!C370="","",'Data R3'!F370)</f>
        <v/>
      </c>
      <c r="G2364">
        <f>IF('Data R3'!C370="","",'Data R3'!AD370)</f>
        <v/>
      </c>
      <c r="H2364">
        <f>IF('Data R3'!C370="","",'Data R3'!AC370)</f>
        <v/>
      </c>
      <c r="I2364">
        <f>IF('Data R3'!C370="","",COUNTIF('Data R3'!J370,"&gt;0")+COUNTIF('Data R3'!L370,"&gt;0")+COUNTIF('Data R3'!N370,"&gt;0")+COUNTIF('Data R3'!P370,"&gt;0")+COUNTIF('Data R3'!R370,"&gt;0")+COUNTIF('Data R3'!T370,"&gt;0")+COUNTIF('Data R3'!V370,"&gt;0")+COUNTIF('Data R3'!X370,"&gt;0"))</f>
        <v/>
      </c>
      <c r="J2364">
        <f>IF('Data R3'!C370="","",IF((COUNTIF('Data R3'!K370,"&gt;0")+COUNTIF('Data R3'!M370,"&gt;0")+COUNTIF('Data R3'!O370,"&gt;0")+COUNTIF('Data R3'!Q370,"&gt;0")+COUNTIF('Data R3'!S370,"&gt;0")+COUNTIF('Data R3'!U370,"&gt;0")+COUNTIF('Data R3'!W370,"&gt;0")+COUNTIF('Data R3'!Y370,"&gt;0"))&gt;0,1,0))</f>
        <v/>
      </c>
      <c r="M2364" t="inlineStr">
        <is>
          <t>Data R</t>
        </is>
      </c>
    </row>
    <row r="2365">
      <c r="A2365" t="inlineStr">
        <is>
          <t>Regional 3</t>
        </is>
      </c>
      <c r="B2365">
        <f>IF('Data R3'!C371="","",'Data R3'!B371)</f>
        <v/>
      </c>
      <c r="C2365">
        <f>IF('Data R3'!C371="","",'Data R3'!C371)</f>
        <v/>
      </c>
      <c r="D2365">
        <f>IF('Data R3'!C371="","",'Data R3'!D371)</f>
        <v/>
      </c>
      <c r="E2365">
        <f>IF('Data R3'!C371="","",'Data R3'!E371)</f>
        <v/>
      </c>
      <c r="F2365">
        <f>IF('Data R3'!C371="","",'Data R3'!F371)</f>
        <v/>
      </c>
      <c r="G2365">
        <f>IF('Data R3'!C371="","",'Data R3'!AD371)</f>
        <v/>
      </c>
      <c r="H2365">
        <f>IF('Data R3'!C371="","",'Data R3'!AC371)</f>
        <v/>
      </c>
      <c r="I2365">
        <f>IF('Data R3'!C371="","",COUNTIF('Data R3'!J371,"&gt;0")+COUNTIF('Data R3'!L371,"&gt;0")+COUNTIF('Data R3'!N371,"&gt;0")+COUNTIF('Data R3'!P371,"&gt;0")+COUNTIF('Data R3'!R371,"&gt;0")+COUNTIF('Data R3'!T371,"&gt;0")+COUNTIF('Data R3'!V371,"&gt;0")+COUNTIF('Data R3'!X371,"&gt;0"))</f>
        <v/>
      </c>
      <c r="J2365">
        <f>IF('Data R3'!C371="","",IF((COUNTIF('Data R3'!K371,"&gt;0")+COUNTIF('Data R3'!M371,"&gt;0")+COUNTIF('Data R3'!O371,"&gt;0")+COUNTIF('Data R3'!Q371,"&gt;0")+COUNTIF('Data R3'!S371,"&gt;0")+COUNTIF('Data R3'!U371,"&gt;0")+COUNTIF('Data R3'!W371,"&gt;0")+COUNTIF('Data R3'!Y371,"&gt;0"))&gt;0,1,0))</f>
        <v/>
      </c>
      <c r="M2365" t="inlineStr">
        <is>
          <t>Data R</t>
        </is>
      </c>
    </row>
    <row r="2366">
      <c r="A2366" t="inlineStr">
        <is>
          <t>Regional 3</t>
        </is>
      </c>
      <c r="B2366">
        <f>IF('Data R3'!C372="","",'Data R3'!B372)</f>
        <v/>
      </c>
      <c r="C2366">
        <f>IF('Data R3'!C372="","",'Data R3'!C372)</f>
        <v/>
      </c>
      <c r="D2366">
        <f>IF('Data R3'!C372="","",'Data R3'!D372)</f>
        <v/>
      </c>
      <c r="E2366">
        <f>IF('Data R3'!C372="","",'Data R3'!E372)</f>
        <v/>
      </c>
      <c r="F2366">
        <f>IF('Data R3'!C372="","",'Data R3'!F372)</f>
        <v/>
      </c>
      <c r="G2366">
        <f>IF('Data R3'!C372="","",'Data R3'!AD372)</f>
        <v/>
      </c>
      <c r="H2366">
        <f>IF('Data R3'!C372="","",'Data R3'!AC372)</f>
        <v/>
      </c>
      <c r="I2366">
        <f>IF('Data R3'!C372="","",COUNTIF('Data R3'!J372,"&gt;0")+COUNTIF('Data R3'!L372,"&gt;0")+COUNTIF('Data R3'!N372,"&gt;0")+COUNTIF('Data R3'!P372,"&gt;0")+COUNTIF('Data R3'!R372,"&gt;0")+COUNTIF('Data R3'!T372,"&gt;0")+COUNTIF('Data R3'!V372,"&gt;0")+COUNTIF('Data R3'!X372,"&gt;0"))</f>
        <v/>
      </c>
      <c r="J2366">
        <f>IF('Data R3'!C372="","",IF((COUNTIF('Data R3'!K372,"&gt;0")+COUNTIF('Data R3'!M372,"&gt;0")+COUNTIF('Data R3'!O372,"&gt;0")+COUNTIF('Data R3'!Q372,"&gt;0")+COUNTIF('Data R3'!S372,"&gt;0")+COUNTIF('Data R3'!U372,"&gt;0")+COUNTIF('Data R3'!W372,"&gt;0")+COUNTIF('Data R3'!Y372,"&gt;0"))&gt;0,1,0))</f>
        <v/>
      </c>
      <c r="M2366" t="inlineStr">
        <is>
          <t>Data R</t>
        </is>
      </c>
    </row>
    <row r="2367">
      <c r="A2367" t="inlineStr">
        <is>
          <t>Regional 3</t>
        </is>
      </c>
      <c r="B2367">
        <f>IF('Data R3'!C373="","",'Data R3'!B373)</f>
        <v/>
      </c>
      <c r="C2367">
        <f>IF('Data R3'!C373="","",'Data R3'!C373)</f>
        <v/>
      </c>
      <c r="D2367">
        <f>IF('Data R3'!C373="","",'Data R3'!D373)</f>
        <v/>
      </c>
      <c r="E2367">
        <f>IF('Data R3'!C373="","",'Data R3'!E373)</f>
        <v/>
      </c>
      <c r="F2367">
        <f>IF('Data R3'!C373="","",'Data R3'!F373)</f>
        <v/>
      </c>
      <c r="G2367">
        <f>IF('Data R3'!C373="","",'Data R3'!AD373)</f>
        <v/>
      </c>
      <c r="H2367">
        <f>IF('Data R3'!C373="","",'Data R3'!AC373)</f>
        <v/>
      </c>
      <c r="I2367">
        <f>IF('Data R3'!C373="","",COUNTIF('Data R3'!J373,"&gt;0")+COUNTIF('Data R3'!L373,"&gt;0")+COUNTIF('Data R3'!N373,"&gt;0")+COUNTIF('Data R3'!P373,"&gt;0")+COUNTIF('Data R3'!R373,"&gt;0")+COUNTIF('Data R3'!T373,"&gt;0")+COUNTIF('Data R3'!V373,"&gt;0")+COUNTIF('Data R3'!X373,"&gt;0"))</f>
        <v/>
      </c>
      <c r="J2367">
        <f>IF('Data R3'!C373="","",IF((COUNTIF('Data R3'!K373,"&gt;0")+COUNTIF('Data R3'!M373,"&gt;0")+COUNTIF('Data R3'!O373,"&gt;0")+COUNTIF('Data R3'!Q373,"&gt;0")+COUNTIF('Data R3'!S373,"&gt;0")+COUNTIF('Data R3'!U373,"&gt;0")+COUNTIF('Data R3'!W373,"&gt;0")+COUNTIF('Data R3'!Y373,"&gt;0"))&gt;0,1,0))</f>
        <v/>
      </c>
      <c r="M2367" t="inlineStr">
        <is>
          <t>Data R</t>
        </is>
      </c>
    </row>
    <row r="2368">
      <c r="A2368" t="inlineStr">
        <is>
          <t>Regional 3</t>
        </is>
      </c>
      <c r="B2368">
        <f>IF('Data R3'!C374="","",'Data R3'!B374)</f>
        <v/>
      </c>
      <c r="C2368">
        <f>IF('Data R3'!C374="","",'Data R3'!C374)</f>
        <v/>
      </c>
      <c r="D2368">
        <f>IF('Data R3'!C374="","",'Data R3'!D374)</f>
        <v/>
      </c>
      <c r="E2368">
        <f>IF('Data R3'!C374="","",'Data R3'!E374)</f>
        <v/>
      </c>
      <c r="F2368">
        <f>IF('Data R3'!C374="","",'Data R3'!F374)</f>
        <v/>
      </c>
      <c r="G2368">
        <f>IF('Data R3'!C374="","",'Data R3'!AD374)</f>
        <v/>
      </c>
      <c r="H2368">
        <f>IF('Data R3'!C374="","",'Data R3'!AC374)</f>
        <v/>
      </c>
      <c r="I2368">
        <f>IF('Data R3'!C374="","",COUNTIF('Data R3'!J374,"&gt;0")+COUNTIF('Data R3'!L374,"&gt;0")+COUNTIF('Data R3'!N374,"&gt;0")+COUNTIF('Data R3'!P374,"&gt;0")+COUNTIF('Data R3'!R374,"&gt;0")+COUNTIF('Data R3'!T374,"&gt;0")+COUNTIF('Data R3'!V374,"&gt;0")+COUNTIF('Data R3'!X374,"&gt;0"))</f>
        <v/>
      </c>
      <c r="J2368">
        <f>IF('Data R3'!C374="","",IF((COUNTIF('Data R3'!K374,"&gt;0")+COUNTIF('Data R3'!M374,"&gt;0")+COUNTIF('Data R3'!O374,"&gt;0")+COUNTIF('Data R3'!Q374,"&gt;0")+COUNTIF('Data R3'!S374,"&gt;0")+COUNTIF('Data R3'!U374,"&gt;0")+COUNTIF('Data R3'!W374,"&gt;0")+COUNTIF('Data R3'!Y374,"&gt;0"))&gt;0,1,0))</f>
        <v/>
      </c>
      <c r="M2368" t="inlineStr">
        <is>
          <t>Data R</t>
        </is>
      </c>
    </row>
    <row r="2369">
      <c r="A2369" t="inlineStr">
        <is>
          <t>Regional 3</t>
        </is>
      </c>
      <c r="B2369">
        <f>IF('Data R3'!C375="","",'Data R3'!B375)</f>
        <v/>
      </c>
      <c r="C2369">
        <f>IF('Data R3'!C375="","",'Data R3'!C375)</f>
        <v/>
      </c>
      <c r="D2369">
        <f>IF('Data R3'!C375="","",'Data R3'!D375)</f>
        <v/>
      </c>
      <c r="E2369">
        <f>IF('Data R3'!C375="","",'Data R3'!E375)</f>
        <v/>
      </c>
      <c r="F2369">
        <f>IF('Data R3'!C375="","",'Data R3'!F375)</f>
        <v/>
      </c>
      <c r="G2369">
        <f>IF('Data R3'!C375="","",'Data R3'!AD375)</f>
        <v/>
      </c>
      <c r="H2369">
        <f>IF('Data R3'!C375="","",'Data R3'!AC375)</f>
        <v/>
      </c>
      <c r="I2369">
        <f>IF('Data R3'!C375="","",COUNTIF('Data R3'!J375,"&gt;0")+COUNTIF('Data R3'!L375,"&gt;0")+COUNTIF('Data R3'!N375,"&gt;0")+COUNTIF('Data R3'!P375,"&gt;0")+COUNTIF('Data R3'!R375,"&gt;0")+COUNTIF('Data R3'!T375,"&gt;0")+COUNTIF('Data R3'!V375,"&gt;0")+COUNTIF('Data R3'!X375,"&gt;0"))</f>
        <v/>
      </c>
      <c r="J2369">
        <f>IF('Data R3'!C375="","",IF((COUNTIF('Data R3'!K375,"&gt;0")+COUNTIF('Data R3'!M375,"&gt;0")+COUNTIF('Data R3'!O375,"&gt;0")+COUNTIF('Data R3'!Q375,"&gt;0")+COUNTIF('Data R3'!S375,"&gt;0")+COUNTIF('Data R3'!U375,"&gt;0")+COUNTIF('Data R3'!W375,"&gt;0")+COUNTIF('Data R3'!Y375,"&gt;0"))&gt;0,1,0))</f>
        <v/>
      </c>
      <c r="M2369" t="inlineStr">
        <is>
          <t>Data R</t>
        </is>
      </c>
    </row>
    <row r="2370">
      <c r="A2370" t="inlineStr">
        <is>
          <t>Regional 3</t>
        </is>
      </c>
      <c r="B2370">
        <f>IF('Data R3'!C376="","",'Data R3'!B376)</f>
        <v/>
      </c>
      <c r="C2370">
        <f>IF('Data R3'!C376="","",'Data R3'!C376)</f>
        <v/>
      </c>
      <c r="D2370">
        <f>IF('Data R3'!C376="","",'Data R3'!D376)</f>
        <v/>
      </c>
      <c r="E2370">
        <f>IF('Data R3'!C376="","",'Data R3'!E376)</f>
        <v/>
      </c>
      <c r="F2370">
        <f>IF('Data R3'!C376="","",'Data R3'!F376)</f>
        <v/>
      </c>
      <c r="G2370">
        <f>IF('Data R3'!C376="","",'Data R3'!AD376)</f>
        <v/>
      </c>
      <c r="H2370">
        <f>IF('Data R3'!C376="","",'Data R3'!AC376)</f>
        <v/>
      </c>
      <c r="I2370">
        <f>IF('Data R3'!C376="","",COUNTIF('Data R3'!J376,"&gt;0")+COUNTIF('Data R3'!L376,"&gt;0")+COUNTIF('Data R3'!N376,"&gt;0")+COUNTIF('Data R3'!P376,"&gt;0")+COUNTIF('Data R3'!R376,"&gt;0")+COUNTIF('Data R3'!T376,"&gt;0")+COUNTIF('Data R3'!V376,"&gt;0")+COUNTIF('Data R3'!X376,"&gt;0"))</f>
        <v/>
      </c>
      <c r="J2370">
        <f>IF('Data R3'!C376="","",IF((COUNTIF('Data R3'!K376,"&gt;0")+COUNTIF('Data R3'!M376,"&gt;0")+COUNTIF('Data R3'!O376,"&gt;0")+COUNTIF('Data R3'!Q376,"&gt;0")+COUNTIF('Data R3'!S376,"&gt;0")+COUNTIF('Data R3'!U376,"&gt;0")+COUNTIF('Data R3'!W376,"&gt;0")+COUNTIF('Data R3'!Y376,"&gt;0"))&gt;0,1,0))</f>
        <v/>
      </c>
      <c r="M2370" t="inlineStr">
        <is>
          <t>Data R</t>
        </is>
      </c>
    </row>
    <row r="2371">
      <c r="A2371" t="inlineStr">
        <is>
          <t>Regional 3</t>
        </is>
      </c>
      <c r="B2371">
        <f>IF('Data R3'!C377="","",'Data R3'!B377)</f>
        <v/>
      </c>
      <c r="C2371">
        <f>IF('Data R3'!C377="","",'Data R3'!C377)</f>
        <v/>
      </c>
      <c r="D2371">
        <f>IF('Data R3'!C377="","",'Data R3'!D377)</f>
        <v/>
      </c>
      <c r="E2371">
        <f>IF('Data R3'!C377="","",'Data R3'!E377)</f>
        <v/>
      </c>
      <c r="F2371">
        <f>IF('Data R3'!C377="","",'Data R3'!F377)</f>
        <v/>
      </c>
      <c r="G2371">
        <f>IF('Data R3'!C377="","",'Data R3'!AD377)</f>
        <v/>
      </c>
      <c r="H2371">
        <f>IF('Data R3'!C377="","",'Data R3'!AC377)</f>
        <v/>
      </c>
      <c r="I2371">
        <f>IF('Data R3'!C377="","",COUNTIF('Data R3'!J377,"&gt;0")+COUNTIF('Data R3'!L377,"&gt;0")+COUNTIF('Data R3'!N377,"&gt;0")+COUNTIF('Data R3'!P377,"&gt;0")+COUNTIF('Data R3'!R377,"&gt;0")+COUNTIF('Data R3'!T377,"&gt;0")+COUNTIF('Data R3'!V377,"&gt;0")+COUNTIF('Data R3'!X377,"&gt;0"))</f>
        <v/>
      </c>
      <c r="J2371">
        <f>IF('Data R3'!C377="","",IF((COUNTIF('Data R3'!K377,"&gt;0")+COUNTIF('Data R3'!M377,"&gt;0")+COUNTIF('Data R3'!O377,"&gt;0")+COUNTIF('Data R3'!Q377,"&gt;0")+COUNTIF('Data R3'!S377,"&gt;0")+COUNTIF('Data R3'!U377,"&gt;0")+COUNTIF('Data R3'!W377,"&gt;0")+COUNTIF('Data R3'!Y377,"&gt;0"))&gt;0,1,0))</f>
        <v/>
      </c>
      <c r="M2371" t="inlineStr">
        <is>
          <t>Data R</t>
        </is>
      </c>
    </row>
    <row r="2372">
      <c r="A2372" t="inlineStr">
        <is>
          <t>Regional 3</t>
        </is>
      </c>
      <c r="B2372">
        <f>IF('Data R3'!C378="","",'Data R3'!B378)</f>
        <v/>
      </c>
      <c r="C2372">
        <f>IF('Data R3'!C378="","",'Data R3'!C378)</f>
        <v/>
      </c>
      <c r="D2372">
        <f>IF('Data R3'!C378="","",'Data R3'!D378)</f>
        <v/>
      </c>
      <c r="E2372">
        <f>IF('Data R3'!C378="","",'Data R3'!E378)</f>
        <v/>
      </c>
      <c r="F2372">
        <f>IF('Data R3'!C378="","",'Data R3'!F378)</f>
        <v/>
      </c>
      <c r="G2372">
        <f>IF('Data R3'!C378="","",'Data R3'!AD378)</f>
        <v/>
      </c>
      <c r="H2372">
        <f>IF('Data R3'!C378="","",'Data R3'!AC378)</f>
        <v/>
      </c>
      <c r="I2372">
        <f>IF('Data R3'!C378="","",COUNTIF('Data R3'!J378,"&gt;0")+COUNTIF('Data R3'!L378,"&gt;0")+COUNTIF('Data R3'!N378,"&gt;0")+COUNTIF('Data R3'!P378,"&gt;0")+COUNTIF('Data R3'!R378,"&gt;0")+COUNTIF('Data R3'!T378,"&gt;0")+COUNTIF('Data R3'!V378,"&gt;0")+COUNTIF('Data R3'!X378,"&gt;0"))</f>
        <v/>
      </c>
      <c r="J2372">
        <f>IF('Data R3'!C378="","",IF((COUNTIF('Data R3'!K378,"&gt;0")+COUNTIF('Data R3'!M378,"&gt;0")+COUNTIF('Data R3'!O378,"&gt;0")+COUNTIF('Data R3'!Q378,"&gt;0")+COUNTIF('Data R3'!S378,"&gt;0")+COUNTIF('Data R3'!U378,"&gt;0")+COUNTIF('Data R3'!W378,"&gt;0")+COUNTIF('Data R3'!Y378,"&gt;0"))&gt;0,1,0))</f>
        <v/>
      </c>
      <c r="M2372" t="inlineStr">
        <is>
          <t>Data R</t>
        </is>
      </c>
    </row>
    <row r="2373">
      <c r="A2373" t="inlineStr">
        <is>
          <t>Regional 3</t>
        </is>
      </c>
      <c r="B2373">
        <f>IF('Data R3'!C379="","",'Data R3'!B379)</f>
        <v/>
      </c>
      <c r="C2373">
        <f>IF('Data R3'!C379="","",'Data R3'!C379)</f>
        <v/>
      </c>
      <c r="D2373">
        <f>IF('Data R3'!C379="","",'Data R3'!D379)</f>
        <v/>
      </c>
      <c r="E2373">
        <f>IF('Data R3'!C379="","",'Data R3'!E379)</f>
        <v/>
      </c>
      <c r="F2373">
        <f>IF('Data R3'!C379="","",'Data R3'!F379)</f>
        <v/>
      </c>
      <c r="G2373">
        <f>IF('Data R3'!C379="","",'Data R3'!AD379)</f>
        <v/>
      </c>
      <c r="H2373">
        <f>IF('Data R3'!C379="","",'Data R3'!AC379)</f>
        <v/>
      </c>
      <c r="I2373">
        <f>IF('Data R3'!C379="","",COUNTIF('Data R3'!J379,"&gt;0")+COUNTIF('Data R3'!L379,"&gt;0")+COUNTIF('Data R3'!N379,"&gt;0")+COUNTIF('Data R3'!P379,"&gt;0")+COUNTIF('Data R3'!R379,"&gt;0")+COUNTIF('Data R3'!T379,"&gt;0")+COUNTIF('Data R3'!V379,"&gt;0")+COUNTIF('Data R3'!X379,"&gt;0"))</f>
        <v/>
      </c>
      <c r="J2373">
        <f>IF('Data R3'!C379="","",IF((COUNTIF('Data R3'!K379,"&gt;0")+COUNTIF('Data R3'!M379,"&gt;0")+COUNTIF('Data R3'!O379,"&gt;0")+COUNTIF('Data R3'!Q379,"&gt;0")+COUNTIF('Data R3'!S379,"&gt;0")+COUNTIF('Data R3'!U379,"&gt;0")+COUNTIF('Data R3'!W379,"&gt;0")+COUNTIF('Data R3'!Y379,"&gt;0"))&gt;0,1,0))</f>
        <v/>
      </c>
      <c r="M2373" t="inlineStr">
        <is>
          <t>Data R</t>
        </is>
      </c>
    </row>
    <row r="2374">
      <c r="A2374" t="inlineStr">
        <is>
          <t>Regional 3</t>
        </is>
      </c>
      <c r="B2374">
        <f>IF('Data R3'!C380="","",'Data R3'!B380)</f>
        <v/>
      </c>
      <c r="C2374">
        <f>IF('Data R3'!C380="","",'Data R3'!C380)</f>
        <v/>
      </c>
      <c r="D2374">
        <f>IF('Data R3'!C380="","",'Data R3'!D380)</f>
        <v/>
      </c>
      <c r="E2374">
        <f>IF('Data R3'!C380="","",'Data R3'!E380)</f>
        <v/>
      </c>
      <c r="F2374">
        <f>IF('Data R3'!C380="","",'Data R3'!F380)</f>
        <v/>
      </c>
      <c r="G2374">
        <f>IF('Data R3'!C380="","",'Data R3'!AD380)</f>
        <v/>
      </c>
      <c r="H2374">
        <f>IF('Data R3'!C380="","",'Data R3'!AC380)</f>
        <v/>
      </c>
      <c r="I2374">
        <f>IF('Data R3'!C380="","",COUNTIF('Data R3'!J380,"&gt;0")+COUNTIF('Data R3'!L380,"&gt;0")+COUNTIF('Data R3'!N380,"&gt;0")+COUNTIF('Data R3'!P380,"&gt;0")+COUNTIF('Data R3'!R380,"&gt;0")+COUNTIF('Data R3'!T380,"&gt;0")+COUNTIF('Data R3'!V380,"&gt;0")+COUNTIF('Data R3'!X380,"&gt;0"))</f>
        <v/>
      </c>
      <c r="J2374">
        <f>IF('Data R3'!C380="","",IF((COUNTIF('Data R3'!K380,"&gt;0")+COUNTIF('Data R3'!M380,"&gt;0")+COUNTIF('Data R3'!O380,"&gt;0")+COUNTIF('Data R3'!Q380,"&gt;0")+COUNTIF('Data R3'!S380,"&gt;0")+COUNTIF('Data R3'!U380,"&gt;0")+COUNTIF('Data R3'!W380,"&gt;0")+COUNTIF('Data R3'!Y380,"&gt;0"))&gt;0,1,0))</f>
        <v/>
      </c>
      <c r="M2374" t="inlineStr">
        <is>
          <t>Data R</t>
        </is>
      </c>
    </row>
    <row r="2375">
      <c r="A2375" t="inlineStr">
        <is>
          <t>Regional 3</t>
        </is>
      </c>
      <c r="B2375">
        <f>IF('Data R3'!C381="","",'Data R3'!B381)</f>
        <v/>
      </c>
      <c r="C2375">
        <f>IF('Data R3'!C381="","",'Data R3'!C381)</f>
        <v/>
      </c>
      <c r="D2375">
        <f>IF('Data R3'!C381="","",'Data R3'!D381)</f>
        <v/>
      </c>
      <c r="E2375">
        <f>IF('Data R3'!C381="","",'Data R3'!E381)</f>
        <v/>
      </c>
      <c r="F2375">
        <f>IF('Data R3'!C381="","",'Data R3'!F381)</f>
        <v/>
      </c>
      <c r="G2375">
        <f>IF('Data R3'!C381="","",'Data R3'!AD381)</f>
        <v/>
      </c>
      <c r="H2375">
        <f>IF('Data R3'!C381="","",'Data R3'!AC381)</f>
        <v/>
      </c>
      <c r="I2375">
        <f>IF('Data R3'!C381="","",COUNTIF('Data R3'!J381,"&gt;0")+COUNTIF('Data R3'!L381,"&gt;0")+COUNTIF('Data R3'!N381,"&gt;0")+COUNTIF('Data R3'!P381,"&gt;0")+COUNTIF('Data R3'!R381,"&gt;0")+COUNTIF('Data R3'!T381,"&gt;0")+COUNTIF('Data R3'!V381,"&gt;0")+COUNTIF('Data R3'!X381,"&gt;0"))</f>
        <v/>
      </c>
      <c r="J2375">
        <f>IF('Data R3'!C381="","",IF((COUNTIF('Data R3'!K381,"&gt;0")+COUNTIF('Data R3'!M381,"&gt;0")+COUNTIF('Data R3'!O381,"&gt;0")+COUNTIF('Data R3'!Q381,"&gt;0")+COUNTIF('Data R3'!S381,"&gt;0")+COUNTIF('Data R3'!U381,"&gt;0")+COUNTIF('Data R3'!W381,"&gt;0")+COUNTIF('Data R3'!Y381,"&gt;0"))&gt;0,1,0))</f>
        <v/>
      </c>
      <c r="M2375" t="inlineStr">
        <is>
          <t>Data R</t>
        </is>
      </c>
    </row>
    <row r="2376">
      <c r="A2376" t="inlineStr">
        <is>
          <t>Regional 3</t>
        </is>
      </c>
      <c r="B2376">
        <f>IF('Data R3'!C382="","",'Data R3'!B382)</f>
        <v/>
      </c>
      <c r="C2376">
        <f>IF('Data R3'!C382="","",'Data R3'!C382)</f>
        <v/>
      </c>
      <c r="D2376">
        <f>IF('Data R3'!C382="","",'Data R3'!D382)</f>
        <v/>
      </c>
      <c r="E2376">
        <f>IF('Data R3'!C382="","",'Data R3'!E382)</f>
        <v/>
      </c>
      <c r="F2376">
        <f>IF('Data R3'!C382="","",'Data R3'!F382)</f>
        <v/>
      </c>
      <c r="G2376">
        <f>IF('Data R3'!C382="","",'Data R3'!AD382)</f>
        <v/>
      </c>
      <c r="H2376">
        <f>IF('Data R3'!C382="","",'Data R3'!AC382)</f>
        <v/>
      </c>
      <c r="I2376">
        <f>IF('Data R3'!C382="","",COUNTIF('Data R3'!J382,"&gt;0")+COUNTIF('Data R3'!L382,"&gt;0")+COUNTIF('Data R3'!N382,"&gt;0")+COUNTIF('Data R3'!P382,"&gt;0")+COUNTIF('Data R3'!R382,"&gt;0")+COUNTIF('Data R3'!T382,"&gt;0")+COUNTIF('Data R3'!V382,"&gt;0")+COUNTIF('Data R3'!X382,"&gt;0"))</f>
        <v/>
      </c>
      <c r="J2376">
        <f>IF('Data R3'!C382="","",IF((COUNTIF('Data R3'!K382,"&gt;0")+COUNTIF('Data R3'!M382,"&gt;0")+COUNTIF('Data R3'!O382,"&gt;0")+COUNTIF('Data R3'!Q382,"&gt;0")+COUNTIF('Data R3'!S382,"&gt;0")+COUNTIF('Data R3'!U382,"&gt;0")+COUNTIF('Data R3'!W382,"&gt;0")+COUNTIF('Data R3'!Y382,"&gt;0"))&gt;0,1,0))</f>
        <v/>
      </c>
      <c r="M2376" t="inlineStr">
        <is>
          <t>Data R</t>
        </is>
      </c>
    </row>
    <row r="2377">
      <c r="A2377" t="inlineStr">
        <is>
          <t>Regional 3</t>
        </is>
      </c>
      <c r="B2377">
        <f>IF('Data R3'!C383="","",'Data R3'!B383)</f>
        <v/>
      </c>
      <c r="C2377">
        <f>IF('Data R3'!C383="","",'Data R3'!C383)</f>
        <v/>
      </c>
      <c r="D2377">
        <f>IF('Data R3'!C383="","",'Data R3'!D383)</f>
        <v/>
      </c>
      <c r="E2377">
        <f>IF('Data R3'!C383="","",'Data R3'!E383)</f>
        <v/>
      </c>
      <c r="F2377">
        <f>IF('Data R3'!C383="","",'Data R3'!F383)</f>
        <v/>
      </c>
      <c r="G2377">
        <f>IF('Data R3'!C383="","",'Data R3'!AD383)</f>
        <v/>
      </c>
      <c r="H2377">
        <f>IF('Data R3'!C383="","",'Data R3'!AC383)</f>
        <v/>
      </c>
      <c r="I2377">
        <f>IF('Data R3'!C383="","",COUNTIF('Data R3'!J383,"&gt;0")+COUNTIF('Data R3'!L383,"&gt;0")+COUNTIF('Data R3'!N383,"&gt;0")+COUNTIF('Data R3'!P383,"&gt;0")+COUNTIF('Data R3'!R383,"&gt;0")+COUNTIF('Data R3'!T383,"&gt;0")+COUNTIF('Data R3'!V383,"&gt;0")+COUNTIF('Data R3'!X383,"&gt;0"))</f>
        <v/>
      </c>
      <c r="J2377">
        <f>IF('Data R3'!C383="","",IF((COUNTIF('Data R3'!K383,"&gt;0")+COUNTIF('Data R3'!M383,"&gt;0")+COUNTIF('Data R3'!O383,"&gt;0")+COUNTIF('Data R3'!Q383,"&gt;0")+COUNTIF('Data R3'!S383,"&gt;0")+COUNTIF('Data R3'!U383,"&gt;0")+COUNTIF('Data R3'!W383,"&gt;0")+COUNTIF('Data R3'!Y383,"&gt;0"))&gt;0,1,0))</f>
        <v/>
      </c>
      <c r="M2377" t="inlineStr">
        <is>
          <t>Data R</t>
        </is>
      </c>
    </row>
    <row r="2378">
      <c r="A2378" t="inlineStr">
        <is>
          <t>Regional 3</t>
        </is>
      </c>
      <c r="B2378">
        <f>IF('Data R3'!C384="","",'Data R3'!B384)</f>
        <v/>
      </c>
      <c r="C2378">
        <f>IF('Data R3'!C384="","",'Data R3'!C384)</f>
        <v/>
      </c>
      <c r="D2378">
        <f>IF('Data R3'!C384="","",'Data R3'!D384)</f>
        <v/>
      </c>
      <c r="E2378">
        <f>IF('Data R3'!C384="","",'Data R3'!E384)</f>
        <v/>
      </c>
      <c r="F2378">
        <f>IF('Data R3'!C384="","",'Data R3'!F384)</f>
        <v/>
      </c>
      <c r="G2378">
        <f>IF('Data R3'!C384="","",'Data R3'!AD384)</f>
        <v/>
      </c>
      <c r="H2378">
        <f>IF('Data R3'!C384="","",'Data R3'!AC384)</f>
        <v/>
      </c>
      <c r="I2378">
        <f>IF('Data R3'!C384="","",COUNTIF('Data R3'!J384,"&gt;0")+COUNTIF('Data R3'!L384,"&gt;0")+COUNTIF('Data R3'!N384,"&gt;0")+COUNTIF('Data R3'!P384,"&gt;0")+COUNTIF('Data R3'!R384,"&gt;0")+COUNTIF('Data R3'!T384,"&gt;0")+COUNTIF('Data R3'!V384,"&gt;0")+COUNTIF('Data R3'!X384,"&gt;0"))</f>
        <v/>
      </c>
      <c r="J2378">
        <f>IF('Data R3'!C384="","",IF((COUNTIF('Data R3'!K384,"&gt;0")+COUNTIF('Data R3'!M384,"&gt;0")+COUNTIF('Data R3'!O384,"&gt;0")+COUNTIF('Data R3'!Q384,"&gt;0")+COUNTIF('Data R3'!S384,"&gt;0")+COUNTIF('Data R3'!U384,"&gt;0")+COUNTIF('Data R3'!W384,"&gt;0")+COUNTIF('Data R3'!Y384,"&gt;0"))&gt;0,1,0))</f>
        <v/>
      </c>
      <c r="M2378" t="inlineStr">
        <is>
          <t>Data R</t>
        </is>
      </c>
    </row>
    <row r="2379">
      <c r="A2379" t="inlineStr">
        <is>
          <t>Regional 3</t>
        </is>
      </c>
      <c r="B2379">
        <f>IF('Data R3'!C385="","",'Data R3'!B385)</f>
        <v/>
      </c>
      <c r="C2379">
        <f>IF('Data R3'!C385="","",'Data R3'!C385)</f>
        <v/>
      </c>
      <c r="D2379">
        <f>IF('Data R3'!C385="","",'Data R3'!D385)</f>
        <v/>
      </c>
      <c r="E2379">
        <f>IF('Data R3'!C385="","",'Data R3'!E385)</f>
        <v/>
      </c>
      <c r="F2379">
        <f>IF('Data R3'!C385="","",'Data R3'!F385)</f>
        <v/>
      </c>
      <c r="G2379">
        <f>IF('Data R3'!C385="","",'Data R3'!AD385)</f>
        <v/>
      </c>
      <c r="H2379">
        <f>IF('Data R3'!C385="","",'Data R3'!AC385)</f>
        <v/>
      </c>
      <c r="I2379">
        <f>IF('Data R3'!C385="","",COUNTIF('Data R3'!J385,"&gt;0")+COUNTIF('Data R3'!L385,"&gt;0")+COUNTIF('Data R3'!N385,"&gt;0")+COUNTIF('Data R3'!P385,"&gt;0")+COUNTIF('Data R3'!R385,"&gt;0")+COUNTIF('Data R3'!T385,"&gt;0")+COUNTIF('Data R3'!V385,"&gt;0")+COUNTIF('Data R3'!X385,"&gt;0"))</f>
        <v/>
      </c>
      <c r="J2379">
        <f>IF('Data R3'!C385="","",IF((COUNTIF('Data R3'!K385,"&gt;0")+COUNTIF('Data R3'!M385,"&gt;0")+COUNTIF('Data R3'!O385,"&gt;0")+COUNTIF('Data R3'!Q385,"&gt;0")+COUNTIF('Data R3'!S385,"&gt;0")+COUNTIF('Data R3'!U385,"&gt;0")+COUNTIF('Data R3'!W385,"&gt;0")+COUNTIF('Data R3'!Y385,"&gt;0"))&gt;0,1,0))</f>
        <v/>
      </c>
      <c r="M2379" t="inlineStr">
        <is>
          <t>Data R</t>
        </is>
      </c>
    </row>
    <row r="2380">
      <c r="A2380" t="inlineStr">
        <is>
          <t>Regional 3</t>
        </is>
      </c>
      <c r="B2380">
        <f>IF('Data R3'!C386="","",'Data R3'!B386)</f>
        <v/>
      </c>
      <c r="C2380">
        <f>IF('Data R3'!C386="","",'Data R3'!C386)</f>
        <v/>
      </c>
      <c r="D2380">
        <f>IF('Data R3'!C386="","",'Data R3'!D386)</f>
        <v/>
      </c>
      <c r="E2380">
        <f>IF('Data R3'!C386="","",'Data R3'!E386)</f>
        <v/>
      </c>
      <c r="F2380">
        <f>IF('Data R3'!C386="","",'Data R3'!F386)</f>
        <v/>
      </c>
      <c r="G2380">
        <f>IF('Data R3'!C386="","",'Data R3'!AD386)</f>
        <v/>
      </c>
      <c r="H2380">
        <f>IF('Data R3'!C386="","",'Data R3'!AC386)</f>
        <v/>
      </c>
      <c r="I2380">
        <f>IF('Data R3'!C386="","",COUNTIF('Data R3'!J386,"&gt;0")+COUNTIF('Data R3'!L386,"&gt;0")+COUNTIF('Data R3'!N386,"&gt;0")+COUNTIF('Data R3'!P386,"&gt;0")+COUNTIF('Data R3'!R386,"&gt;0")+COUNTIF('Data R3'!T386,"&gt;0")+COUNTIF('Data R3'!V386,"&gt;0")+COUNTIF('Data R3'!X386,"&gt;0"))</f>
        <v/>
      </c>
      <c r="J2380">
        <f>IF('Data R3'!C386="","",IF((COUNTIF('Data R3'!K386,"&gt;0")+COUNTIF('Data R3'!M386,"&gt;0")+COUNTIF('Data R3'!O386,"&gt;0")+COUNTIF('Data R3'!Q386,"&gt;0")+COUNTIF('Data R3'!S386,"&gt;0")+COUNTIF('Data R3'!U386,"&gt;0")+COUNTIF('Data R3'!W386,"&gt;0")+COUNTIF('Data R3'!Y386,"&gt;0"))&gt;0,1,0))</f>
        <v/>
      </c>
      <c r="M2380" t="inlineStr">
        <is>
          <t>Data R</t>
        </is>
      </c>
    </row>
    <row r="2381">
      <c r="A2381" t="inlineStr">
        <is>
          <t>Regional 3</t>
        </is>
      </c>
      <c r="B2381">
        <f>IF('Data R3'!C387="","",'Data R3'!B387)</f>
        <v/>
      </c>
      <c r="C2381">
        <f>IF('Data R3'!C387="","",'Data R3'!C387)</f>
        <v/>
      </c>
      <c r="D2381">
        <f>IF('Data R3'!C387="","",'Data R3'!D387)</f>
        <v/>
      </c>
      <c r="E2381">
        <f>IF('Data R3'!C387="","",'Data R3'!E387)</f>
        <v/>
      </c>
      <c r="F2381">
        <f>IF('Data R3'!C387="","",'Data R3'!F387)</f>
        <v/>
      </c>
      <c r="G2381">
        <f>IF('Data R3'!C387="","",'Data R3'!AD387)</f>
        <v/>
      </c>
      <c r="H2381">
        <f>IF('Data R3'!C387="","",'Data R3'!AC387)</f>
        <v/>
      </c>
      <c r="I2381">
        <f>IF('Data R3'!C387="","",COUNTIF('Data R3'!J387,"&gt;0")+COUNTIF('Data R3'!L387,"&gt;0")+COUNTIF('Data R3'!N387,"&gt;0")+COUNTIF('Data R3'!P387,"&gt;0")+COUNTIF('Data R3'!R387,"&gt;0")+COUNTIF('Data R3'!T387,"&gt;0")+COUNTIF('Data R3'!V387,"&gt;0")+COUNTIF('Data R3'!X387,"&gt;0"))</f>
        <v/>
      </c>
      <c r="J2381">
        <f>IF('Data R3'!C387="","",IF((COUNTIF('Data R3'!K387,"&gt;0")+COUNTIF('Data R3'!M387,"&gt;0")+COUNTIF('Data R3'!O387,"&gt;0")+COUNTIF('Data R3'!Q387,"&gt;0")+COUNTIF('Data R3'!S387,"&gt;0")+COUNTIF('Data R3'!U387,"&gt;0")+COUNTIF('Data R3'!W387,"&gt;0")+COUNTIF('Data R3'!Y387,"&gt;0"))&gt;0,1,0))</f>
        <v/>
      </c>
      <c r="M2381" t="inlineStr">
        <is>
          <t>Data R</t>
        </is>
      </c>
    </row>
    <row r="2382">
      <c r="A2382" t="inlineStr">
        <is>
          <t>Regional 3</t>
        </is>
      </c>
      <c r="B2382">
        <f>IF('Data R3'!C388="","",'Data R3'!B388)</f>
        <v/>
      </c>
      <c r="C2382">
        <f>IF('Data R3'!C388="","",'Data R3'!C388)</f>
        <v/>
      </c>
      <c r="D2382">
        <f>IF('Data R3'!C388="","",'Data R3'!D388)</f>
        <v/>
      </c>
      <c r="E2382">
        <f>IF('Data R3'!C388="","",'Data R3'!E388)</f>
        <v/>
      </c>
      <c r="F2382">
        <f>IF('Data R3'!C388="","",'Data R3'!F388)</f>
        <v/>
      </c>
      <c r="G2382">
        <f>IF('Data R3'!C388="","",'Data R3'!AD388)</f>
        <v/>
      </c>
      <c r="H2382">
        <f>IF('Data R3'!C388="","",'Data R3'!AC388)</f>
        <v/>
      </c>
      <c r="I2382">
        <f>IF('Data R3'!C388="","",COUNTIF('Data R3'!J388,"&gt;0")+COUNTIF('Data R3'!L388,"&gt;0")+COUNTIF('Data R3'!N388,"&gt;0")+COUNTIF('Data R3'!P388,"&gt;0")+COUNTIF('Data R3'!R388,"&gt;0")+COUNTIF('Data R3'!T388,"&gt;0")+COUNTIF('Data R3'!V388,"&gt;0")+COUNTIF('Data R3'!X388,"&gt;0"))</f>
        <v/>
      </c>
      <c r="J2382">
        <f>IF('Data R3'!C388="","",IF((COUNTIF('Data R3'!K388,"&gt;0")+COUNTIF('Data R3'!M388,"&gt;0")+COUNTIF('Data R3'!O388,"&gt;0")+COUNTIF('Data R3'!Q388,"&gt;0")+COUNTIF('Data R3'!S388,"&gt;0")+COUNTIF('Data R3'!U388,"&gt;0")+COUNTIF('Data R3'!W388,"&gt;0")+COUNTIF('Data R3'!Y388,"&gt;0"))&gt;0,1,0))</f>
        <v/>
      </c>
      <c r="M2382" t="inlineStr">
        <is>
          <t>Data R</t>
        </is>
      </c>
    </row>
    <row r="2383">
      <c r="A2383" t="inlineStr">
        <is>
          <t>Regional 3</t>
        </is>
      </c>
      <c r="B2383">
        <f>IF('Data R3'!C389="","",'Data R3'!B389)</f>
        <v/>
      </c>
      <c r="C2383">
        <f>IF('Data R3'!C389="","",'Data R3'!C389)</f>
        <v/>
      </c>
      <c r="D2383">
        <f>IF('Data R3'!C389="","",'Data R3'!D389)</f>
        <v/>
      </c>
      <c r="E2383">
        <f>IF('Data R3'!C389="","",'Data R3'!E389)</f>
        <v/>
      </c>
      <c r="F2383">
        <f>IF('Data R3'!C389="","",'Data R3'!F389)</f>
        <v/>
      </c>
      <c r="G2383">
        <f>IF('Data R3'!C389="","",'Data R3'!AD389)</f>
        <v/>
      </c>
      <c r="H2383">
        <f>IF('Data R3'!C389="","",'Data R3'!AC389)</f>
        <v/>
      </c>
      <c r="I2383">
        <f>IF('Data R3'!C389="","",COUNTIF('Data R3'!J389,"&gt;0")+COUNTIF('Data R3'!L389,"&gt;0")+COUNTIF('Data R3'!N389,"&gt;0")+COUNTIF('Data R3'!P389,"&gt;0")+COUNTIF('Data R3'!R389,"&gt;0")+COUNTIF('Data R3'!T389,"&gt;0")+COUNTIF('Data R3'!V389,"&gt;0")+COUNTIF('Data R3'!X389,"&gt;0"))</f>
        <v/>
      </c>
      <c r="J2383">
        <f>IF('Data R3'!C389="","",IF((COUNTIF('Data R3'!K389,"&gt;0")+COUNTIF('Data R3'!M389,"&gt;0")+COUNTIF('Data R3'!O389,"&gt;0")+COUNTIF('Data R3'!Q389,"&gt;0")+COUNTIF('Data R3'!S389,"&gt;0")+COUNTIF('Data R3'!U389,"&gt;0")+COUNTIF('Data R3'!W389,"&gt;0")+COUNTIF('Data R3'!Y389,"&gt;0"))&gt;0,1,0))</f>
        <v/>
      </c>
      <c r="M2383" t="inlineStr">
        <is>
          <t>Data R</t>
        </is>
      </c>
    </row>
    <row r="2384">
      <c r="A2384" t="inlineStr">
        <is>
          <t>Regional 3</t>
        </is>
      </c>
      <c r="B2384">
        <f>IF('Data R3'!C390="","",'Data R3'!B390)</f>
        <v/>
      </c>
      <c r="C2384">
        <f>IF('Data R3'!C390="","",'Data R3'!C390)</f>
        <v/>
      </c>
      <c r="D2384">
        <f>IF('Data R3'!C390="","",'Data R3'!D390)</f>
        <v/>
      </c>
      <c r="E2384">
        <f>IF('Data R3'!C390="","",'Data R3'!E390)</f>
        <v/>
      </c>
      <c r="F2384">
        <f>IF('Data R3'!C390="","",'Data R3'!F390)</f>
        <v/>
      </c>
      <c r="G2384">
        <f>IF('Data R3'!C390="","",'Data R3'!AD390)</f>
        <v/>
      </c>
      <c r="H2384">
        <f>IF('Data R3'!C390="","",'Data R3'!AC390)</f>
        <v/>
      </c>
      <c r="I2384">
        <f>IF('Data R3'!C390="","",COUNTIF('Data R3'!J390,"&gt;0")+COUNTIF('Data R3'!L390,"&gt;0")+COUNTIF('Data R3'!N390,"&gt;0")+COUNTIF('Data R3'!P390,"&gt;0")+COUNTIF('Data R3'!R390,"&gt;0")+COUNTIF('Data R3'!T390,"&gt;0")+COUNTIF('Data R3'!V390,"&gt;0")+COUNTIF('Data R3'!X390,"&gt;0"))</f>
        <v/>
      </c>
      <c r="J2384">
        <f>IF('Data R3'!C390="","",IF((COUNTIF('Data R3'!K390,"&gt;0")+COUNTIF('Data R3'!M390,"&gt;0")+COUNTIF('Data R3'!O390,"&gt;0")+COUNTIF('Data R3'!Q390,"&gt;0")+COUNTIF('Data R3'!S390,"&gt;0")+COUNTIF('Data R3'!U390,"&gt;0")+COUNTIF('Data R3'!W390,"&gt;0")+COUNTIF('Data R3'!Y390,"&gt;0"))&gt;0,1,0))</f>
        <v/>
      </c>
      <c r="M2384" t="inlineStr">
        <is>
          <t>Data R</t>
        </is>
      </c>
    </row>
    <row r="2385">
      <c r="A2385" t="inlineStr">
        <is>
          <t>Regional 3</t>
        </is>
      </c>
      <c r="B2385">
        <f>IF('Data R3'!C391="","",'Data R3'!B391)</f>
        <v/>
      </c>
      <c r="C2385">
        <f>IF('Data R3'!C391="","",'Data R3'!C391)</f>
        <v/>
      </c>
      <c r="D2385">
        <f>IF('Data R3'!C391="","",'Data R3'!D391)</f>
        <v/>
      </c>
      <c r="E2385">
        <f>IF('Data R3'!C391="","",'Data R3'!E391)</f>
        <v/>
      </c>
      <c r="F2385">
        <f>IF('Data R3'!C391="","",'Data R3'!F391)</f>
        <v/>
      </c>
      <c r="G2385">
        <f>IF('Data R3'!C391="","",'Data R3'!AD391)</f>
        <v/>
      </c>
      <c r="H2385">
        <f>IF('Data R3'!C391="","",'Data R3'!AC391)</f>
        <v/>
      </c>
      <c r="I2385">
        <f>IF('Data R3'!C391="","",COUNTIF('Data R3'!J391,"&gt;0")+COUNTIF('Data R3'!L391,"&gt;0")+COUNTIF('Data R3'!N391,"&gt;0")+COUNTIF('Data R3'!P391,"&gt;0")+COUNTIF('Data R3'!R391,"&gt;0")+COUNTIF('Data R3'!T391,"&gt;0")+COUNTIF('Data R3'!V391,"&gt;0")+COUNTIF('Data R3'!X391,"&gt;0"))</f>
        <v/>
      </c>
      <c r="J2385">
        <f>IF('Data R3'!C391="","",IF((COUNTIF('Data R3'!K391,"&gt;0")+COUNTIF('Data R3'!M391,"&gt;0")+COUNTIF('Data R3'!O391,"&gt;0")+COUNTIF('Data R3'!Q391,"&gt;0")+COUNTIF('Data R3'!S391,"&gt;0")+COUNTIF('Data R3'!U391,"&gt;0")+COUNTIF('Data R3'!W391,"&gt;0")+COUNTIF('Data R3'!Y391,"&gt;0"))&gt;0,1,0))</f>
        <v/>
      </c>
      <c r="M2385" t="inlineStr">
        <is>
          <t>Data R</t>
        </is>
      </c>
    </row>
    <row r="2386">
      <c r="A2386" t="inlineStr">
        <is>
          <t>Regional 3</t>
        </is>
      </c>
      <c r="B2386">
        <f>IF('Data R3'!C392="","",'Data R3'!B392)</f>
        <v/>
      </c>
      <c r="C2386">
        <f>IF('Data R3'!C392="","",'Data R3'!C392)</f>
        <v/>
      </c>
      <c r="D2386">
        <f>IF('Data R3'!C392="","",'Data R3'!D392)</f>
        <v/>
      </c>
      <c r="E2386">
        <f>IF('Data R3'!C392="","",'Data R3'!E392)</f>
        <v/>
      </c>
      <c r="F2386">
        <f>IF('Data R3'!C392="","",'Data R3'!F392)</f>
        <v/>
      </c>
      <c r="G2386">
        <f>IF('Data R3'!C392="","",'Data R3'!AD392)</f>
        <v/>
      </c>
      <c r="H2386">
        <f>IF('Data R3'!C392="","",'Data R3'!AC392)</f>
        <v/>
      </c>
      <c r="I2386">
        <f>IF('Data R3'!C392="","",COUNTIF('Data R3'!J392,"&gt;0")+COUNTIF('Data R3'!L392,"&gt;0")+COUNTIF('Data R3'!N392,"&gt;0")+COUNTIF('Data R3'!P392,"&gt;0")+COUNTIF('Data R3'!R392,"&gt;0")+COUNTIF('Data R3'!T392,"&gt;0")+COUNTIF('Data R3'!V392,"&gt;0")+COUNTIF('Data R3'!X392,"&gt;0"))</f>
        <v/>
      </c>
      <c r="J2386">
        <f>IF('Data R3'!C392="","",IF((COUNTIF('Data R3'!K392,"&gt;0")+COUNTIF('Data R3'!M392,"&gt;0")+COUNTIF('Data R3'!O392,"&gt;0")+COUNTIF('Data R3'!Q392,"&gt;0")+COUNTIF('Data R3'!S392,"&gt;0")+COUNTIF('Data R3'!U392,"&gt;0")+COUNTIF('Data R3'!W392,"&gt;0")+COUNTIF('Data R3'!Y392,"&gt;0"))&gt;0,1,0))</f>
        <v/>
      </c>
      <c r="M2386" t="inlineStr">
        <is>
          <t>Data R</t>
        </is>
      </c>
    </row>
    <row r="2387">
      <c r="A2387" t="inlineStr">
        <is>
          <t>Regional 3</t>
        </is>
      </c>
      <c r="B2387">
        <f>IF('Data R3'!C393="","",'Data R3'!B393)</f>
        <v/>
      </c>
      <c r="C2387">
        <f>IF('Data R3'!C393="","",'Data R3'!C393)</f>
        <v/>
      </c>
      <c r="D2387">
        <f>IF('Data R3'!C393="","",'Data R3'!D393)</f>
        <v/>
      </c>
      <c r="E2387">
        <f>IF('Data R3'!C393="","",'Data R3'!E393)</f>
        <v/>
      </c>
      <c r="F2387">
        <f>IF('Data R3'!C393="","",'Data R3'!F393)</f>
        <v/>
      </c>
      <c r="G2387">
        <f>IF('Data R3'!C393="","",'Data R3'!AD393)</f>
        <v/>
      </c>
      <c r="H2387">
        <f>IF('Data R3'!C393="","",'Data R3'!AC393)</f>
        <v/>
      </c>
      <c r="I2387">
        <f>IF('Data R3'!C393="","",COUNTIF('Data R3'!J393,"&gt;0")+COUNTIF('Data R3'!L393,"&gt;0")+COUNTIF('Data R3'!N393,"&gt;0")+COUNTIF('Data R3'!P393,"&gt;0")+COUNTIF('Data R3'!R393,"&gt;0")+COUNTIF('Data R3'!T393,"&gt;0")+COUNTIF('Data R3'!V393,"&gt;0")+COUNTIF('Data R3'!X393,"&gt;0"))</f>
        <v/>
      </c>
      <c r="J2387">
        <f>IF('Data R3'!C393="","",IF((COUNTIF('Data R3'!K393,"&gt;0")+COUNTIF('Data R3'!M393,"&gt;0")+COUNTIF('Data R3'!O393,"&gt;0")+COUNTIF('Data R3'!Q393,"&gt;0")+COUNTIF('Data R3'!S393,"&gt;0")+COUNTIF('Data R3'!U393,"&gt;0")+COUNTIF('Data R3'!W393,"&gt;0")+COUNTIF('Data R3'!Y393,"&gt;0"))&gt;0,1,0))</f>
        <v/>
      </c>
      <c r="M2387" t="inlineStr">
        <is>
          <t>Data R</t>
        </is>
      </c>
    </row>
    <row r="2388">
      <c r="A2388" t="inlineStr">
        <is>
          <t>Regional 3</t>
        </is>
      </c>
      <c r="B2388">
        <f>IF('Data R3'!C394="","",'Data R3'!B394)</f>
        <v/>
      </c>
      <c r="C2388">
        <f>IF('Data R3'!C394="","",'Data R3'!C394)</f>
        <v/>
      </c>
      <c r="D2388">
        <f>IF('Data R3'!C394="","",'Data R3'!D394)</f>
        <v/>
      </c>
      <c r="E2388">
        <f>IF('Data R3'!C394="","",'Data R3'!E394)</f>
        <v/>
      </c>
      <c r="F2388">
        <f>IF('Data R3'!C394="","",'Data R3'!F394)</f>
        <v/>
      </c>
      <c r="G2388">
        <f>IF('Data R3'!C394="","",'Data R3'!AD394)</f>
        <v/>
      </c>
      <c r="H2388">
        <f>IF('Data R3'!C394="","",'Data R3'!AC394)</f>
        <v/>
      </c>
      <c r="I2388">
        <f>IF('Data R3'!C394="","",COUNTIF('Data R3'!J394,"&gt;0")+COUNTIF('Data R3'!L394,"&gt;0")+COUNTIF('Data R3'!N394,"&gt;0")+COUNTIF('Data R3'!P394,"&gt;0")+COUNTIF('Data R3'!R394,"&gt;0")+COUNTIF('Data R3'!T394,"&gt;0")+COUNTIF('Data R3'!V394,"&gt;0")+COUNTIF('Data R3'!X394,"&gt;0"))</f>
        <v/>
      </c>
      <c r="J2388">
        <f>IF('Data R3'!C394="","",IF((COUNTIF('Data R3'!K394,"&gt;0")+COUNTIF('Data R3'!M394,"&gt;0")+COUNTIF('Data R3'!O394,"&gt;0")+COUNTIF('Data R3'!Q394,"&gt;0")+COUNTIF('Data R3'!S394,"&gt;0")+COUNTIF('Data R3'!U394,"&gt;0")+COUNTIF('Data R3'!W394,"&gt;0")+COUNTIF('Data R3'!Y394,"&gt;0"))&gt;0,1,0))</f>
        <v/>
      </c>
      <c r="M2388" t="inlineStr">
        <is>
          <t>Data R</t>
        </is>
      </c>
    </row>
    <row r="2389">
      <c r="A2389" t="inlineStr">
        <is>
          <t>Regional 3</t>
        </is>
      </c>
      <c r="B2389">
        <f>IF('Data R3'!C395="","",'Data R3'!B395)</f>
        <v/>
      </c>
      <c r="C2389">
        <f>IF('Data R3'!C395="","",'Data R3'!C395)</f>
        <v/>
      </c>
      <c r="D2389">
        <f>IF('Data R3'!C395="","",'Data R3'!D395)</f>
        <v/>
      </c>
      <c r="E2389">
        <f>IF('Data R3'!C395="","",'Data R3'!E395)</f>
        <v/>
      </c>
      <c r="F2389">
        <f>IF('Data R3'!C395="","",'Data R3'!F395)</f>
        <v/>
      </c>
      <c r="G2389">
        <f>IF('Data R3'!C395="","",'Data R3'!AD395)</f>
        <v/>
      </c>
      <c r="H2389">
        <f>IF('Data R3'!C395="","",'Data R3'!AC395)</f>
        <v/>
      </c>
      <c r="I2389">
        <f>IF('Data R3'!C395="","",COUNTIF('Data R3'!J395,"&gt;0")+COUNTIF('Data R3'!L395,"&gt;0")+COUNTIF('Data R3'!N395,"&gt;0")+COUNTIF('Data R3'!P395,"&gt;0")+COUNTIF('Data R3'!R395,"&gt;0")+COUNTIF('Data R3'!T395,"&gt;0")+COUNTIF('Data R3'!V395,"&gt;0")+COUNTIF('Data R3'!X395,"&gt;0"))</f>
        <v/>
      </c>
      <c r="J2389">
        <f>IF('Data R3'!C395="","",IF((COUNTIF('Data R3'!K395,"&gt;0")+COUNTIF('Data R3'!M395,"&gt;0")+COUNTIF('Data R3'!O395,"&gt;0")+COUNTIF('Data R3'!Q395,"&gt;0")+COUNTIF('Data R3'!S395,"&gt;0")+COUNTIF('Data R3'!U395,"&gt;0")+COUNTIF('Data R3'!W395,"&gt;0")+COUNTIF('Data R3'!Y395,"&gt;0"))&gt;0,1,0))</f>
        <v/>
      </c>
      <c r="M2389" t="inlineStr">
        <is>
          <t>Data R</t>
        </is>
      </c>
    </row>
    <row r="2390">
      <c r="A2390" t="inlineStr">
        <is>
          <t>Regional 3</t>
        </is>
      </c>
      <c r="B2390">
        <f>IF('Data R3'!C396="","",'Data R3'!B396)</f>
        <v/>
      </c>
      <c r="C2390">
        <f>IF('Data R3'!C396="","",'Data R3'!C396)</f>
        <v/>
      </c>
      <c r="D2390">
        <f>IF('Data R3'!C396="","",'Data R3'!D396)</f>
        <v/>
      </c>
      <c r="E2390">
        <f>IF('Data R3'!C396="","",'Data R3'!E396)</f>
        <v/>
      </c>
      <c r="F2390">
        <f>IF('Data R3'!C396="","",'Data R3'!F396)</f>
        <v/>
      </c>
      <c r="G2390">
        <f>IF('Data R3'!C396="","",'Data R3'!AD396)</f>
        <v/>
      </c>
      <c r="H2390">
        <f>IF('Data R3'!C396="","",'Data R3'!AC396)</f>
        <v/>
      </c>
      <c r="I2390">
        <f>IF('Data R3'!C396="","",COUNTIF('Data R3'!J396,"&gt;0")+COUNTIF('Data R3'!L396,"&gt;0")+COUNTIF('Data R3'!N396,"&gt;0")+COUNTIF('Data R3'!P396,"&gt;0")+COUNTIF('Data R3'!R396,"&gt;0")+COUNTIF('Data R3'!T396,"&gt;0")+COUNTIF('Data R3'!V396,"&gt;0")+COUNTIF('Data R3'!X396,"&gt;0"))</f>
        <v/>
      </c>
      <c r="J2390">
        <f>IF('Data R3'!C396="","",IF((COUNTIF('Data R3'!K396,"&gt;0")+COUNTIF('Data R3'!M396,"&gt;0")+COUNTIF('Data R3'!O396,"&gt;0")+COUNTIF('Data R3'!Q396,"&gt;0")+COUNTIF('Data R3'!S396,"&gt;0")+COUNTIF('Data R3'!U396,"&gt;0")+COUNTIF('Data R3'!W396,"&gt;0")+COUNTIF('Data R3'!Y396,"&gt;0"))&gt;0,1,0))</f>
        <v/>
      </c>
      <c r="M2390" t="inlineStr">
        <is>
          <t>Data R</t>
        </is>
      </c>
    </row>
    <row r="2391">
      <c r="A2391" t="inlineStr">
        <is>
          <t>Regional 3</t>
        </is>
      </c>
      <c r="B2391">
        <f>IF('Data R3'!C397="","",'Data R3'!B397)</f>
        <v/>
      </c>
      <c r="C2391">
        <f>IF('Data R3'!C397="","",'Data R3'!C397)</f>
        <v/>
      </c>
      <c r="D2391">
        <f>IF('Data R3'!C397="","",'Data R3'!D397)</f>
        <v/>
      </c>
      <c r="E2391">
        <f>IF('Data R3'!C397="","",'Data R3'!E397)</f>
        <v/>
      </c>
      <c r="F2391">
        <f>IF('Data R3'!C397="","",'Data R3'!F397)</f>
        <v/>
      </c>
      <c r="G2391">
        <f>IF('Data R3'!C397="","",'Data R3'!AD397)</f>
        <v/>
      </c>
      <c r="H2391">
        <f>IF('Data R3'!C397="","",'Data R3'!AC397)</f>
        <v/>
      </c>
      <c r="I2391">
        <f>IF('Data R3'!C397="","",COUNTIF('Data R3'!J397,"&gt;0")+COUNTIF('Data R3'!L397,"&gt;0")+COUNTIF('Data R3'!N397,"&gt;0")+COUNTIF('Data R3'!P397,"&gt;0")+COUNTIF('Data R3'!R397,"&gt;0")+COUNTIF('Data R3'!T397,"&gt;0")+COUNTIF('Data R3'!V397,"&gt;0")+COUNTIF('Data R3'!X397,"&gt;0"))</f>
        <v/>
      </c>
      <c r="J2391">
        <f>IF('Data R3'!C397="","",IF((COUNTIF('Data R3'!K397,"&gt;0")+COUNTIF('Data R3'!M397,"&gt;0")+COUNTIF('Data R3'!O397,"&gt;0")+COUNTIF('Data R3'!Q397,"&gt;0")+COUNTIF('Data R3'!S397,"&gt;0")+COUNTIF('Data R3'!U397,"&gt;0")+COUNTIF('Data R3'!W397,"&gt;0")+COUNTIF('Data R3'!Y397,"&gt;0"))&gt;0,1,0))</f>
        <v/>
      </c>
      <c r="M2391" t="inlineStr">
        <is>
          <t>Data R</t>
        </is>
      </c>
    </row>
    <row r="2392">
      <c r="A2392" t="inlineStr">
        <is>
          <t>Regional 3</t>
        </is>
      </c>
      <c r="B2392">
        <f>IF('Data R3'!C398="","",'Data R3'!B398)</f>
        <v/>
      </c>
      <c r="C2392">
        <f>IF('Data R3'!C398="","",'Data R3'!C398)</f>
        <v/>
      </c>
      <c r="D2392">
        <f>IF('Data R3'!C398="","",'Data R3'!D398)</f>
        <v/>
      </c>
      <c r="E2392">
        <f>IF('Data R3'!C398="","",'Data R3'!E398)</f>
        <v/>
      </c>
      <c r="F2392">
        <f>IF('Data R3'!C398="","",'Data R3'!F398)</f>
        <v/>
      </c>
      <c r="G2392">
        <f>IF('Data R3'!C398="","",'Data R3'!AD398)</f>
        <v/>
      </c>
      <c r="H2392">
        <f>IF('Data R3'!C398="","",'Data R3'!AC398)</f>
        <v/>
      </c>
      <c r="I2392">
        <f>IF('Data R3'!C398="","",COUNTIF('Data R3'!J398,"&gt;0")+COUNTIF('Data R3'!L398,"&gt;0")+COUNTIF('Data R3'!N398,"&gt;0")+COUNTIF('Data R3'!P398,"&gt;0")+COUNTIF('Data R3'!R398,"&gt;0")+COUNTIF('Data R3'!T398,"&gt;0")+COUNTIF('Data R3'!V398,"&gt;0")+COUNTIF('Data R3'!X398,"&gt;0"))</f>
        <v/>
      </c>
      <c r="J2392">
        <f>IF('Data R3'!C398="","",IF((COUNTIF('Data R3'!K398,"&gt;0")+COUNTIF('Data R3'!M398,"&gt;0")+COUNTIF('Data R3'!O398,"&gt;0")+COUNTIF('Data R3'!Q398,"&gt;0")+COUNTIF('Data R3'!S398,"&gt;0")+COUNTIF('Data R3'!U398,"&gt;0")+COUNTIF('Data R3'!W398,"&gt;0")+COUNTIF('Data R3'!Y398,"&gt;0"))&gt;0,1,0))</f>
        <v/>
      </c>
      <c r="M2392" t="inlineStr">
        <is>
          <t>Data R</t>
        </is>
      </c>
    </row>
    <row r="2393">
      <c r="A2393" t="inlineStr">
        <is>
          <t>Regional 3</t>
        </is>
      </c>
      <c r="B2393">
        <f>IF('Data R3'!C399="","",'Data R3'!B399)</f>
        <v/>
      </c>
      <c r="C2393">
        <f>IF('Data R3'!C399="","",'Data R3'!C399)</f>
        <v/>
      </c>
      <c r="D2393">
        <f>IF('Data R3'!C399="","",'Data R3'!D399)</f>
        <v/>
      </c>
      <c r="E2393">
        <f>IF('Data R3'!C399="","",'Data R3'!E399)</f>
        <v/>
      </c>
      <c r="F2393">
        <f>IF('Data R3'!C399="","",'Data R3'!F399)</f>
        <v/>
      </c>
      <c r="G2393">
        <f>IF('Data R3'!C399="","",'Data R3'!AD399)</f>
        <v/>
      </c>
      <c r="H2393">
        <f>IF('Data R3'!C399="","",'Data R3'!AC399)</f>
        <v/>
      </c>
      <c r="I2393">
        <f>IF('Data R3'!C399="","",COUNTIF('Data R3'!J399,"&gt;0")+COUNTIF('Data R3'!L399,"&gt;0")+COUNTIF('Data R3'!N399,"&gt;0")+COUNTIF('Data R3'!P399,"&gt;0")+COUNTIF('Data R3'!R399,"&gt;0")+COUNTIF('Data R3'!T399,"&gt;0")+COUNTIF('Data R3'!V399,"&gt;0")+COUNTIF('Data R3'!X399,"&gt;0"))</f>
        <v/>
      </c>
      <c r="J2393">
        <f>IF('Data R3'!C399="","",IF((COUNTIF('Data R3'!K399,"&gt;0")+COUNTIF('Data R3'!M399,"&gt;0")+COUNTIF('Data R3'!O399,"&gt;0")+COUNTIF('Data R3'!Q399,"&gt;0")+COUNTIF('Data R3'!S399,"&gt;0")+COUNTIF('Data R3'!U399,"&gt;0")+COUNTIF('Data R3'!W399,"&gt;0")+COUNTIF('Data R3'!Y399,"&gt;0"))&gt;0,1,0))</f>
        <v/>
      </c>
      <c r="M2393" t="inlineStr">
        <is>
          <t>Data R</t>
        </is>
      </c>
    </row>
    <row r="2394">
      <c r="A2394" t="inlineStr">
        <is>
          <t>Regional 3</t>
        </is>
      </c>
      <c r="B2394">
        <f>IF('Data R3'!C400="","",'Data R3'!B400)</f>
        <v/>
      </c>
      <c r="C2394">
        <f>IF('Data R3'!C400="","",'Data R3'!C400)</f>
        <v/>
      </c>
      <c r="D2394">
        <f>IF('Data R3'!C400="","",'Data R3'!D400)</f>
        <v/>
      </c>
      <c r="E2394">
        <f>IF('Data R3'!C400="","",'Data R3'!E400)</f>
        <v/>
      </c>
      <c r="F2394">
        <f>IF('Data R3'!C400="","",'Data R3'!F400)</f>
        <v/>
      </c>
      <c r="G2394">
        <f>IF('Data R3'!C400="","",'Data R3'!AD400)</f>
        <v/>
      </c>
      <c r="H2394">
        <f>IF('Data R3'!C400="","",'Data R3'!AC400)</f>
        <v/>
      </c>
      <c r="I2394">
        <f>IF('Data R3'!C400="","",COUNTIF('Data R3'!J400,"&gt;0")+COUNTIF('Data R3'!L400,"&gt;0")+COUNTIF('Data R3'!N400,"&gt;0")+COUNTIF('Data R3'!P400,"&gt;0")+COUNTIF('Data R3'!R400,"&gt;0")+COUNTIF('Data R3'!T400,"&gt;0")+COUNTIF('Data R3'!V400,"&gt;0")+COUNTIF('Data R3'!X400,"&gt;0"))</f>
        <v/>
      </c>
      <c r="J2394">
        <f>IF('Data R3'!C400="","",IF((COUNTIF('Data R3'!K400,"&gt;0")+COUNTIF('Data R3'!M400,"&gt;0")+COUNTIF('Data R3'!O400,"&gt;0")+COUNTIF('Data R3'!Q400,"&gt;0")+COUNTIF('Data R3'!S400,"&gt;0")+COUNTIF('Data R3'!U400,"&gt;0")+COUNTIF('Data R3'!W400,"&gt;0")+COUNTIF('Data R3'!Y400,"&gt;0"))&gt;0,1,0))</f>
        <v/>
      </c>
      <c r="M2394" t="inlineStr">
        <is>
          <t>Data R</t>
        </is>
      </c>
    </row>
    <row r="2395">
      <c r="A2395" t="inlineStr">
        <is>
          <t>Regional 3</t>
        </is>
      </c>
      <c r="B2395">
        <f>IF('Data R3'!C401="","",'Data R3'!B401)</f>
        <v/>
      </c>
      <c r="C2395">
        <f>IF('Data R3'!C401="","",'Data R3'!C401)</f>
        <v/>
      </c>
      <c r="D2395">
        <f>IF('Data R3'!C401="","",'Data R3'!D401)</f>
        <v/>
      </c>
      <c r="E2395">
        <f>IF('Data R3'!C401="","",'Data R3'!E401)</f>
        <v/>
      </c>
      <c r="F2395">
        <f>IF('Data R3'!C401="","",'Data R3'!F401)</f>
        <v/>
      </c>
      <c r="G2395">
        <f>IF('Data R3'!C401="","",'Data R3'!AD401)</f>
        <v/>
      </c>
      <c r="H2395">
        <f>IF('Data R3'!C401="","",'Data R3'!AC401)</f>
        <v/>
      </c>
      <c r="I2395">
        <f>IF('Data R3'!C401="","",COUNTIF('Data R3'!J401,"&gt;0")+COUNTIF('Data R3'!L401,"&gt;0")+COUNTIF('Data R3'!N401,"&gt;0")+COUNTIF('Data R3'!P401,"&gt;0")+COUNTIF('Data R3'!R401,"&gt;0")+COUNTIF('Data R3'!T401,"&gt;0")+COUNTIF('Data R3'!V401,"&gt;0")+COUNTIF('Data R3'!X401,"&gt;0"))</f>
        <v/>
      </c>
      <c r="J2395">
        <f>IF('Data R3'!C401="","",IF((COUNTIF('Data R3'!K401,"&gt;0")+COUNTIF('Data R3'!M401,"&gt;0")+COUNTIF('Data R3'!O401,"&gt;0")+COUNTIF('Data R3'!Q401,"&gt;0")+COUNTIF('Data R3'!S401,"&gt;0")+COUNTIF('Data R3'!U401,"&gt;0")+COUNTIF('Data R3'!W401,"&gt;0")+COUNTIF('Data R3'!Y401,"&gt;0"))&gt;0,1,0))</f>
        <v/>
      </c>
      <c r="M2395" t="inlineStr">
        <is>
          <t>Data R</t>
        </is>
      </c>
    </row>
    <row r="2396">
      <c r="A2396" t="inlineStr">
        <is>
          <t>Regional 3</t>
        </is>
      </c>
      <c r="B2396">
        <f>IF('Data R3'!C402="","",'Data R3'!B402)</f>
        <v/>
      </c>
      <c r="C2396">
        <f>IF('Data R3'!C402="","",'Data R3'!C402)</f>
        <v/>
      </c>
      <c r="D2396">
        <f>IF('Data R3'!C402="","",'Data R3'!D402)</f>
        <v/>
      </c>
      <c r="E2396">
        <f>IF('Data R3'!C402="","",'Data R3'!E402)</f>
        <v/>
      </c>
      <c r="F2396">
        <f>IF('Data R3'!C402="","",'Data R3'!F402)</f>
        <v/>
      </c>
      <c r="G2396">
        <f>IF('Data R3'!C402="","",'Data R3'!AD402)</f>
        <v/>
      </c>
      <c r="H2396">
        <f>IF('Data R3'!C402="","",'Data R3'!AC402)</f>
        <v/>
      </c>
      <c r="I2396">
        <f>IF('Data R3'!C402="","",COUNTIF('Data R3'!J402,"&gt;0")+COUNTIF('Data R3'!L402,"&gt;0")+COUNTIF('Data R3'!N402,"&gt;0")+COUNTIF('Data R3'!P402,"&gt;0")+COUNTIF('Data R3'!R402,"&gt;0")+COUNTIF('Data R3'!T402,"&gt;0")+COUNTIF('Data R3'!V402,"&gt;0")+COUNTIF('Data R3'!X402,"&gt;0"))</f>
        <v/>
      </c>
      <c r="J2396">
        <f>IF('Data R3'!C402="","",IF((COUNTIF('Data R3'!K402,"&gt;0")+COUNTIF('Data R3'!M402,"&gt;0")+COUNTIF('Data R3'!O402,"&gt;0")+COUNTIF('Data R3'!Q402,"&gt;0")+COUNTIF('Data R3'!S402,"&gt;0")+COUNTIF('Data R3'!U402,"&gt;0")+COUNTIF('Data R3'!W402,"&gt;0")+COUNTIF('Data R3'!Y402,"&gt;0"))&gt;0,1,0))</f>
        <v/>
      </c>
      <c r="M2396" t="inlineStr">
        <is>
          <t>Data R</t>
        </is>
      </c>
    </row>
    <row r="2397">
      <c r="A2397" t="inlineStr">
        <is>
          <t>Regional 3</t>
        </is>
      </c>
      <c r="B2397">
        <f>IF('Data R3'!C403="","",'Data R3'!B403)</f>
        <v/>
      </c>
      <c r="C2397">
        <f>IF('Data R3'!C403="","",'Data R3'!C403)</f>
        <v/>
      </c>
      <c r="D2397">
        <f>IF('Data R3'!C403="","",'Data R3'!D403)</f>
        <v/>
      </c>
      <c r="E2397">
        <f>IF('Data R3'!C403="","",'Data R3'!E403)</f>
        <v/>
      </c>
      <c r="F2397">
        <f>IF('Data R3'!C403="","",'Data R3'!F403)</f>
        <v/>
      </c>
      <c r="G2397">
        <f>IF('Data R3'!C403="","",'Data R3'!AD403)</f>
        <v/>
      </c>
      <c r="H2397">
        <f>IF('Data R3'!C403="","",'Data R3'!AC403)</f>
        <v/>
      </c>
      <c r="I2397">
        <f>IF('Data R3'!C403="","",COUNTIF('Data R3'!J403,"&gt;0")+COUNTIF('Data R3'!L403,"&gt;0")+COUNTIF('Data R3'!N403,"&gt;0")+COUNTIF('Data R3'!P403,"&gt;0")+COUNTIF('Data R3'!R403,"&gt;0")+COUNTIF('Data R3'!T403,"&gt;0")+COUNTIF('Data R3'!V403,"&gt;0")+COUNTIF('Data R3'!X403,"&gt;0"))</f>
        <v/>
      </c>
      <c r="J2397">
        <f>IF('Data R3'!C403="","",IF((COUNTIF('Data R3'!K403,"&gt;0")+COUNTIF('Data R3'!M403,"&gt;0")+COUNTIF('Data R3'!O403,"&gt;0")+COUNTIF('Data R3'!Q403,"&gt;0")+COUNTIF('Data R3'!S403,"&gt;0")+COUNTIF('Data R3'!U403,"&gt;0")+COUNTIF('Data R3'!W403,"&gt;0")+COUNTIF('Data R3'!Y403,"&gt;0"))&gt;0,1,0))</f>
        <v/>
      </c>
      <c r="M2397" t="inlineStr">
        <is>
          <t>Data R</t>
        </is>
      </c>
    </row>
    <row r="2398">
      <c r="A2398" t="inlineStr">
        <is>
          <t>Regional 3</t>
        </is>
      </c>
      <c r="B2398">
        <f>IF('Data R3'!C404="","",'Data R3'!B404)</f>
        <v/>
      </c>
      <c r="C2398">
        <f>IF('Data R3'!C404="","",'Data R3'!C404)</f>
        <v/>
      </c>
      <c r="D2398">
        <f>IF('Data R3'!C404="","",'Data R3'!D404)</f>
        <v/>
      </c>
      <c r="E2398">
        <f>IF('Data R3'!C404="","",'Data R3'!E404)</f>
        <v/>
      </c>
      <c r="F2398">
        <f>IF('Data R3'!C404="","",'Data R3'!F404)</f>
        <v/>
      </c>
      <c r="G2398">
        <f>IF('Data R3'!C404="","",'Data R3'!AD404)</f>
        <v/>
      </c>
      <c r="H2398">
        <f>IF('Data R3'!C404="","",'Data R3'!AC404)</f>
        <v/>
      </c>
      <c r="I2398">
        <f>IF('Data R3'!C404="","",COUNTIF('Data R3'!J404,"&gt;0")+COUNTIF('Data R3'!L404,"&gt;0")+COUNTIF('Data R3'!N404,"&gt;0")+COUNTIF('Data R3'!P404,"&gt;0")+COUNTIF('Data R3'!R404,"&gt;0")+COUNTIF('Data R3'!T404,"&gt;0")+COUNTIF('Data R3'!V404,"&gt;0")+COUNTIF('Data R3'!X404,"&gt;0"))</f>
        <v/>
      </c>
      <c r="J2398">
        <f>IF('Data R3'!C404="","",IF((COUNTIF('Data R3'!K404,"&gt;0")+COUNTIF('Data R3'!M404,"&gt;0")+COUNTIF('Data R3'!O404,"&gt;0")+COUNTIF('Data R3'!Q404,"&gt;0")+COUNTIF('Data R3'!S404,"&gt;0")+COUNTIF('Data R3'!U404,"&gt;0")+COUNTIF('Data R3'!W404,"&gt;0")+COUNTIF('Data R3'!Y404,"&gt;0"))&gt;0,1,0))</f>
        <v/>
      </c>
      <c r="M2398" t="inlineStr">
        <is>
          <t>Data R</t>
        </is>
      </c>
    </row>
    <row r="2399">
      <c r="A2399" t="inlineStr">
        <is>
          <t>Regional 3</t>
        </is>
      </c>
      <c r="B2399">
        <f>IF('Data R3'!C405="","",'Data R3'!B405)</f>
        <v/>
      </c>
      <c r="C2399">
        <f>IF('Data R3'!C405="","",'Data R3'!C405)</f>
        <v/>
      </c>
      <c r="D2399">
        <f>IF('Data R3'!C405="","",'Data R3'!D405)</f>
        <v/>
      </c>
      <c r="E2399">
        <f>IF('Data R3'!C405="","",'Data R3'!E405)</f>
        <v/>
      </c>
      <c r="F2399">
        <f>IF('Data R3'!C405="","",'Data R3'!F405)</f>
        <v/>
      </c>
      <c r="G2399">
        <f>IF('Data R3'!C405="","",'Data R3'!AD405)</f>
        <v/>
      </c>
      <c r="H2399">
        <f>IF('Data R3'!C405="","",'Data R3'!AC405)</f>
        <v/>
      </c>
      <c r="I2399">
        <f>IF('Data R3'!C405="","",COUNTIF('Data R3'!J405,"&gt;0")+COUNTIF('Data R3'!L405,"&gt;0")+COUNTIF('Data R3'!N405,"&gt;0")+COUNTIF('Data R3'!P405,"&gt;0")+COUNTIF('Data R3'!R405,"&gt;0")+COUNTIF('Data R3'!T405,"&gt;0")+COUNTIF('Data R3'!V405,"&gt;0")+COUNTIF('Data R3'!X405,"&gt;0"))</f>
        <v/>
      </c>
      <c r="J2399">
        <f>IF('Data R3'!C405="","",IF((COUNTIF('Data R3'!K405,"&gt;0")+COUNTIF('Data R3'!M405,"&gt;0")+COUNTIF('Data R3'!O405,"&gt;0")+COUNTIF('Data R3'!Q405,"&gt;0")+COUNTIF('Data R3'!S405,"&gt;0")+COUNTIF('Data R3'!U405,"&gt;0")+COUNTIF('Data R3'!W405,"&gt;0")+COUNTIF('Data R3'!Y405,"&gt;0"))&gt;0,1,0))</f>
        <v/>
      </c>
      <c r="M2399" t="inlineStr">
        <is>
          <t>Data R</t>
        </is>
      </c>
    </row>
    <row r="2400">
      <c r="A2400" t="inlineStr">
        <is>
          <t>Regional 3</t>
        </is>
      </c>
      <c r="B2400">
        <f>IF('Data R3'!C406="","",'Data R3'!B406)</f>
        <v/>
      </c>
      <c r="C2400">
        <f>IF('Data R3'!C406="","",'Data R3'!C406)</f>
        <v/>
      </c>
      <c r="D2400">
        <f>IF('Data R3'!C406="","",'Data R3'!D406)</f>
        <v/>
      </c>
      <c r="E2400">
        <f>IF('Data R3'!C406="","",'Data R3'!E406)</f>
        <v/>
      </c>
      <c r="F2400">
        <f>IF('Data R3'!C406="","",'Data R3'!F406)</f>
        <v/>
      </c>
      <c r="G2400">
        <f>IF('Data R3'!C406="","",'Data R3'!AD406)</f>
        <v/>
      </c>
      <c r="H2400">
        <f>IF('Data R3'!C406="","",'Data R3'!AC406)</f>
        <v/>
      </c>
      <c r="I2400">
        <f>IF('Data R3'!C406="","",COUNTIF('Data R3'!J406,"&gt;0")+COUNTIF('Data R3'!L406,"&gt;0")+COUNTIF('Data R3'!N406,"&gt;0")+COUNTIF('Data R3'!P406,"&gt;0")+COUNTIF('Data R3'!R406,"&gt;0")+COUNTIF('Data R3'!T406,"&gt;0")+COUNTIF('Data R3'!V406,"&gt;0")+COUNTIF('Data R3'!X406,"&gt;0"))</f>
        <v/>
      </c>
      <c r="J2400">
        <f>IF('Data R3'!C406="","",IF((COUNTIF('Data R3'!K406,"&gt;0")+COUNTIF('Data R3'!M406,"&gt;0")+COUNTIF('Data R3'!O406,"&gt;0")+COUNTIF('Data R3'!Q406,"&gt;0")+COUNTIF('Data R3'!S406,"&gt;0")+COUNTIF('Data R3'!U406,"&gt;0")+COUNTIF('Data R3'!W406,"&gt;0")+COUNTIF('Data R3'!Y406,"&gt;0"))&gt;0,1,0))</f>
        <v/>
      </c>
      <c r="M2400" t="inlineStr">
        <is>
          <t>Data R</t>
        </is>
      </c>
    </row>
    <row r="2401">
      <c r="A2401" t="inlineStr">
        <is>
          <t>Regional 3</t>
        </is>
      </c>
      <c r="B2401">
        <f>IF('Data R3'!C407="","",'Data R3'!B407)</f>
        <v/>
      </c>
      <c r="C2401">
        <f>IF('Data R3'!C407="","",'Data R3'!C407)</f>
        <v/>
      </c>
      <c r="D2401">
        <f>IF('Data R3'!C407="","",'Data R3'!D407)</f>
        <v/>
      </c>
      <c r="E2401">
        <f>IF('Data R3'!C407="","",'Data R3'!E407)</f>
        <v/>
      </c>
      <c r="F2401">
        <f>IF('Data R3'!C407="","",'Data R3'!F407)</f>
        <v/>
      </c>
      <c r="G2401">
        <f>IF('Data R3'!C407="","",'Data R3'!AD407)</f>
        <v/>
      </c>
      <c r="H2401">
        <f>IF('Data R3'!C407="","",'Data R3'!AC407)</f>
        <v/>
      </c>
      <c r="I2401">
        <f>IF('Data R3'!C407="","",COUNTIF('Data R3'!J407,"&gt;0")+COUNTIF('Data R3'!L407,"&gt;0")+COUNTIF('Data R3'!N407,"&gt;0")+COUNTIF('Data R3'!P407,"&gt;0")+COUNTIF('Data R3'!R407,"&gt;0")+COUNTIF('Data R3'!T407,"&gt;0")+COUNTIF('Data R3'!V407,"&gt;0")+COUNTIF('Data R3'!X407,"&gt;0"))</f>
        <v/>
      </c>
      <c r="J2401">
        <f>IF('Data R3'!C407="","",IF((COUNTIF('Data R3'!K407,"&gt;0")+COUNTIF('Data R3'!M407,"&gt;0")+COUNTIF('Data R3'!O407,"&gt;0")+COUNTIF('Data R3'!Q407,"&gt;0")+COUNTIF('Data R3'!S407,"&gt;0")+COUNTIF('Data R3'!U407,"&gt;0")+COUNTIF('Data R3'!W407,"&gt;0")+COUNTIF('Data R3'!Y407,"&gt;0"))&gt;0,1,0))</f>
        <v/>
      </c>
      <c r="M2401" t="inlineStr">
        <is>
          <t>Data R</t>
        </is>
      </c>
    </row>
    <row r="2402">
      <c r="A2402" t="inlineStr">
        <is>
          <t>Regional 3</t>
        </is>
      </c>
      <c r="B2402">
        <f>IF('Data R3'!C408="","",'Data R3'!B408)</f>
        <v/>
      </c>
      <c r="C2402">
        <f>IF('Data R3'!C408="","",'Data R3'!C408)</f>
        <v/>
      </c>
      <c r="D2402">
        <f>IF('Data R3'!C408="","",'Data R3'!D408)</f>
        <v/>
      </c>
      <c r="E2402">
        <f>IF('Data R3'!C408="","",'Data R3'!E408)</f>
        <v/>
      </c>
      <c r="F2402">
        <f>IF('Data R3'!C408="","",'Data R3'!F408)</f>
        <v/>
      </c>
      <c r="G2402">
        <f>IF('Data R3'!C408="","",'Data R3'!AD408)</f>
        <v/>
      </c>
      <c r="H2402">
        <f>IF('Data R3'!C408="","",'Data R3'!AC408)</f>
        <v/>
      </c>
      <c r="I2402">
        <f>IF('Data R3'!C408="","",COUNTIF('Data R3'!J408,"&gt;0")+COUNTIF('Data R3'!L408,"&gt;0")+COUNTIF('Data R3'!N408,"&gt;0")+COUNTIF('Data R3'!P408,"&gt;0")+COUNTIF('Data R3'!R408,"&gt;0")+COUNTIF('Data R3'!T408,"&gt;0")+COUNTIF('Data R3'!V408,"&gt;0")+COUNTIF('Data R3'!X408,"&gt;0"))</f>
        <v/>
      </c>
      <c r="J2402">
        <f>IF('Data R3'!C408="","",IF((COUNTIF('Data R3'!K408,"&gt;0")+COUNTIF('Data R3'!M408,"&gt;0")+COUNTIF('Data R3'!O408,"&gt;0")+COUNTIF('Data R3'!Q408,"&gt;0")+COUNTIF('Data R3'!S408,"&gt;0")+COUNTIF('Data R3'!U408,"&gt;0")+COUNTIF('Data R3'!W408,"&gt;0")+COUNTIF('Data R3'!Y408,"&gt;0"))&gt;0,1,0))</f>
        <v/>
      </c>
      <c r="M2402" t="inlineStr">
        <is>
          <t>Data R</t>
        </is>
      </c>
    </row>
    <row r="2403">
      <c r="A2403" t="inlineStr">
        <is>
          <t>Regional 3</t>
        </is>
      </c>
      <c r="B2403">
        <f>IF('Data R3'!C409="","",'Data R3'!B409)</f>
        <v/>
      </c>
      <c r="C2403">
        <f>IF('Data R3'!C409="","",'Data R3'!C409)</f>
        <v/>
      </c>
      <c r="D2403">
        <f>IF('Data R3'!C409="","",'Data R3'!D409)</f>
        <v/>
      </c>
      <c r="E2403">
        <f>IF('Data R3'!C409="","",'Data R3'!E409)</f>
        <v/>
      </c>
      <c r="F2403">
        <f>IF('Data R3'!C409="","",'Data R3'!F409)</f>
        <v/>
      </c>
      <c r="G2403">
        <f>IF('Data R3'!C409="","",'Data R3'!AD409)</f>
        <v/>
      </c>
      <c r="H2403">
        <f>IF('Data R3'!C409="","",'Data R3'!AC409)</f>
        <v/>
      </c>
      <c r="I2403">
        <f>IF('Data R3'!C409="","",COUNTIF('Data R3'!J409,"&gt;0")+COUNTIF('Data R3'!L409,"&gt;0")+COUNTIF('Data R3'!N409,"&gt;0")+COUNTIF('Data R3'!P409,"&gt;0")+COUNTIF('Data R3'!R409,"&gt;0")+COUNTIF('Data R3'!T409,"&gt;0")+COUNTIF('Data R3'!V409,"&gt;0")+COUNTIF('Data R3'!X409,"&gt;0"))</f>
        <v/>
      </c>
      <c r="J2403">
        <f>IF('Data R3'!C409="","",IF((COUNTIF('Data R3'!K409,"&gt;0")+COUNTIF('Data R3'!M409,"&gt;0")+COUNTIF('Data R3'!O409,"&gt;0")+COUNTIF('Data R3'!Q409,"&gt;0")+COUNTIF('Data R3'!S409,"&gt;0")+COUNTIF('Data R3'!U409,"&gt;0")+COUNTIF('Data R3'!W409,"&gt;0")+COUNTIF('Data R3'!Y409,"&gt;0"))&gt;0,1,0))</f>
        <v/>
      </c>
      <c r="M2403" t="inlineStr">
        <is>
          <t>Data R</t>
        </is>
      </c>
    </row>
    <row r="2404">
      <c r="A2404" t="inlineStr">
        <is>
          <t>Regional 3</t>
        </is>
      </c>
      <c r="B2404">
        <f>IF('Data R3'!C410="","",'Data R3'!B410)</f>
        <v/>
      </c>
      <c r="C2404">
        <f>IF('Data R3'!C410="","",'Data R3'!C410)</f>
        <v/>
      </c>
      <c r="D2404">
        <f>IF('Data R3'!C410="","",'Data R3'!D410)</f>
        <v/>
      </c>
      <c r="E2404">
        <f>IF('Data R3'!C410="","",'Data R3'!E410)</f>
        <v/>
      </c>
      <c r="F2404">
        <f>IF('Data R3'!C410="","",'Data R3'!F410)</f>
        <v/>
      </c>
      <c r="G2404">
        <f>IF('Data R3'!C410="","",'Data R3'!AD410)</f>
        <v/>
      </c>
      <c r="H2404">
        <f>IF('Data R3'!C410="","",'Data R3'!AC410)</f>
        <v/>
      </c>
      <c r="I2404">
        <f>IF('Data R3'!C410="","",COUNTIF('Data R3'!J410,"&gt;0")+COUNTIF('Data R3'!L410,"&gt;0")+COUNTIF('Data R3'!N410,"&gt;0")+COUNTIF('Data R3'!P410,"&gt;0")+COUNTIF('Data R3'!R410,"&gt;0")+COUNTIF('Data R3'!T410,"&gt;0")+COUNTIF('Data R3'!V410,"&gt;0")+COUNTIF('Data R3'!X410,"&gt;0"))</f>
        <v/>
      </c>
      <c r="J2404">
        <f>IF('Data R3'!C410="","",IF((COUNTIF('Data R3'!K410,"&gt;0")+COUNTIF('Data R3'!M410,"&gt;0")+COUNTIF('Data R3'!O410,"&gt;0")+COUNTIF('Data R3'!Q410,"&gt;0")+COUNTIF('Data R3'!S410,"&gt;0")+COUNTIF('Data R3'!U410,"&gt;0")+COUNTIF('Data R3'!W410,"&gt;0")+COUNTIF('Data R3'!Y410,"&gt;0"))&gt;0,1,0))</f>
        <v/>
      </c>
      <c r="M2404" t="inlineStr">
        <is>
          <t>Data R</t>
        </is>
      </c>
    </row>
    <row r="2405">
      <c r="A2405" t="inlineStr">
        <is>
          <t>Regional 3</t>
        </is>
      </c>
      <c r="B2405">
        <f>IF('Data R3'!C411="","",'Data R3'!B411)</f>
        <v/>
      </c>
      <c r="C2405">
        <f>IF('Data R3'!C411="","",'Data R3'!C411)</f>
        <v/>
      </c>
      <c r="D2405">
        <f>IF('Data R3'!C411="","",'Data R3'!D411)</f>
        <v/>
      </c>
      <c r="E2405">
        <f>IF('Data R3'!C411="","",'Data R3'!E411)</f>
        <v/>
      </c>
      <c r="F2405">
        <f>IF('Data R3'!C411="","",'Data R3'!F411)</f>
        <v/>
      </c>
      <c r="G2405">
        <f>IF('Data R3'!C411="","",'Data R3'!AD411)</f>
        <v/>
      </c>
      <c r="H2405">
        <f>IF('Data R3'!C411="","",'Data R3'!AC411)</f>
        <v/>
      </c>
      <c r="I2405">
        <f>IF('Data R3'!C411="","",COUNTIF('Data R3'!J411,"&gt;0")+COUNTIF('Data R3'!L411,"&gt;0")+COUNTIF('Data R3'!N411,"&gt;0")+COUNTIF('Data R3'!P411,"&gt;0")+COUNTIF('Data R3'!R411,"&gt;0")+COUNTIF('Data R3'!T411,"&gt;0")+COUNTIF('Data R3'!V411,"&gt;0")+COUNTIF('Data R3'!X411,"&gt;0"))</f>
        <v/>
      </c>
      <c r="J2405">
        <f>IF('Data R3'!C411="","",IF((COUNTIF('Data R3'!K411,"&gt;0")+COUNTIF('Data R3'!M411,"&gt;0")+COUNTIF('Data R3'!O411,"&gt;0")+COUNTIF('Data R3'!Q411,"&gt;0")+COUNTIF('Data R3'!S411,"&gt;0")+COUNTIF('Data R3'!U411,"&gt;0")+COUNTIF('Data R3'!W411,"&gt;0")+COUNTIF('Data R3'!Y411,"&gt;0"))&gt;0,1,0))</f>
        <v/>
      </c>
      <c r="M2405" t="inlineStr">
        <is>
          <t>Data R</t>
        </is>
      </c>
    </row>
    <row r="2406">
      <c r="A2406" t="inlineStr">
        <is>
          <t>Regional 3</t>
        </is>
      </c>
      <c r="B2406">
        <f>IF('Data R3'!C412="","",'Data R3'!B412)</f>
        <v/>
      </c>
      <c r="C2406">
        <f>IF('Data R3'!C412="","",'Data R3'!C412)</f>
        <v/>
      </c>
      <c r="D2406">
        <f>IF('Data R3'!C412="","",'Data R3'!D412)</f>
        <v/>
      </c>
      <c r="E2406">
        <f>IF('Data R3'!C412="","",'Data R3'!E412)</f>
        <v/>
      </c>
      <c r="F2406">
        <f>IF('Data R3'!C412="","",'Data R3'!F412)</f>
        <v/>
      </c>
      <c r="G2406">
        <f>IF('Data R3'!C412="","",'Data R3'!AD412)</f>
        <v/>
      </c>
      <c r="H2406">
        <f>IF('Data R3'!C412="","",'Data R3'!AC412)</f>
        <v/>
      </c>
      <c r="I2406">
        <f>IF('Data R3'!C412="","",COUNTIF('Data R3'!J412,"&gt;0")+COUNTIF('Data R3'!L412,"&gt;0")+COUNTIF('Data R3'!N412,"&gt;0")+COUNTIF('Data R3'!P412,"&gt;0")+COUNTIF('Data R3'!R412,"&gt;0")+COUNTIF('Data R3'!T412,"&gt;0")+COUNTIF('Data R3'!V412,"&gt;0")+COUNTIF('Data R3'!X412,"&gt;0"))</f>
        <v/>
      </c>
      <c r="J2406">
        <f>IF('Data R3'!C412="","",IF((COUNTIF('Data R3'!K412,"&gt;0")+COUNTIF('Data R3'!M412,"&gt;0")+COUNTIF('Data R3'!O412,"&gt;0")+COUNTIF('Data R3'!Q412,"&gt;0")+COUNTIF('Data R3'!S412,"&gt;0")+COUNTIF('Data R3'!U412,"&gt;0")+COUNTIF('Data R3'!W412,"&gt;0")+COUNTIF('Data R3'!Y412,"&gt;0"))&gt;0,1,0))</f>
        <v/>
      </c>
      <c r="M2406" t="inlineStr">
        <is>
          <t>Data R</t>
        </is>
      </c>
    </row>
    <row r="2407">
      <c r="A2407" t="inlineStr">
        <is>
          <t>Regional 3</t>
        </is>
      </c>
      <c r="B2407">
        <f>IF('Data R3'!C413="","",'Data R3'!B413)</f>
        <v/>
      </c>
      <c r="C2407">
        <f>IF('Data R3'!C413="","",'Data R3'!C413)</f>
        <v/>
      </c>
      <c r="D2407">
        <f>IF('Data R3'!C413="","",'Data R3'!D413)</f>
        <v/>
      </c>
      <c r="E2407">
        <f>IF('Data R3'!C413="","",'Data R3'!E413)</f>
        <v/>
      </c>
      <c r="F2407">
        <f>IF('Data R3'!C413="","",'Data R3'!F413)</f>
        <v/>
      </c>
      <c r="G2407">
        <f>IF('Data R3'!C413="","",'Data R3'!AD413)</f>
        <v/>
      </c>
      <c r="H2407">
        <f>IF('Data R3'!C413="","",'Data R3'!AC413)</f>
        <v/>
      </c>
      <c r="I2407">
        <f>IF('Data R3'!C413="","",COUNTIF('Data R3'!J413,"&gt;0")+COUNTIF('Data R3'!L413,"&gt;0")+COUNTIF('Data R3'!N413,"&gt;0")+COUNTIF('Data R3'!P413,"&gt;0")+COUNTIF('Data R3'!R413,"&gt;0")+COUNTIF('Data R3'!T413,"&gt;0")+COUNTIF('Data R3'!V413,"&gt;0")+COUNTIF('Data R3'!X413,"&gt;0"))</f>
        <v/>
      </c>
      <c r="J2407">
        <f>IF('Data R3'!C413="","",IF((COUNTIF('Data R3'!K413,"&gt;0")+COUNTIF('Data R3'!M413,"&gt;0")+COUNTIF('Data R3'!O413,"&gt;0")+COUNTIF('Data R3'!Q413,"&gt;0")+COUNTIF('Data R3'!S413,"&gt;0")+COUNTIF('Data R3'!U413,"&gt;0")+COUNTIF('Data R3'!W413,"&gt;0")+COUNTIF('Data R3'!Y413,"&gt;0"))&gt;0,1,0))</f>
        <v/>
      </c>
      <c r="M2407" t="inlineStr">
        <is>
          <t>Data R</t>
        </is>
      </c>
    </row>
    <row r="2408">
      <c r="A2408" t="inlineStr">
        <is>
          <t>Regional 3</t>
        </is>
      </c>
      <c r="B2408">
        <f>IF('Data R3'!C414="","",'Data R3'!B414)</f>
        <v/>
      </c>
      <c r="C2408">
        <f>IF('Data R3'!C414="","",'Data R3'!C414)</f>
        <v/>
      </c>
      <c r="D2408">
        <f>IF('Data R3'!C414="","",'Data R3'!D414)</f>
        <v/>
      </c>
      <c r="E2408">
        <f>IF('Data R3'!C414="","",'Data R3'!E414)</f>
        <v/>
      </c>
      <c r="F2408">
        <f>IF('Data R3'!C414="","",'Data R3'!F414)</f>
        <v/>
      </c>
      <c r="G2408">
        <f>IF('Data R3'!C414="","",'Data R3'!AD414)</f>
        <v/>
      </c>
      <c r="H2408">
        <f>IF('Data R3'!C414="","",'Data R3'!AC414)</f>
        <v/>
      </c>
      <c r="I2408">
        <f>IF('Data R3'!C414="","",COUNTIF('Data R3'!J414,"&gt;0")+COUNTIF('Data R3'!L414,"&gt;0")+COUNTIF('Data R3'!N414,"&gt;0")+COUNTIF('Data R3'!P414,"&gt;0")+COUNTIF('Data R3'!R414,"&gt;0")+COUNTIF('Data R3'!T414,"&gt;0")+COUNTIF('Data R3'!V414,"&gt;0")+COUNTIF('Data R3'!X414,"&gt;0"))</f>
        <v/>
      </c>
      <c r="J2408">
        <f>IF('Data R3'!C414="","",IF((COUNTIF('Data R3'!K414,"&gt;0")+COUNTIF('Data R3'!M414,"&gt;0")+COUNTIF('Data R3'!O414,"&gt;0")+COUNTIF('Data R3'!Q414,"&gt;0")+COUNTIF('Data R3'!S414,"&gt;0")+COUNTIF('Data R3'!U414,"&gt;0")+COUNTIF('Data R3'!W414,"&gt;0")+COUNTIF('Data R3'!Y414,"&gt;0"))&gt;0,1,0))</f>
        <v/>
      </c>
      <c r="M2408" t="inlineStr">
        <is>
          <t>Data R</t>
        </is>
      </c>
    </row>
    <row r="2409">
      <c r="A2409" t="inlineStr">
        <is>
          <t>Regional 3</t>
        </is>
      </c>
      <c r="B2409">
        <f>IF('Data R3'!C415="","",'Data R3'!B415)</f>
        <v/>
      </c>
      <c r="C2409">
        <f>IF('Data R3'!C415="","",'Data R3'!C415)</f>
        <v/>
      </c>
      <c r="D2409">
        <f>IF('Data R3'!C415="","",'Data R3'!D415)</f>
        <v/>
      </c>
      <c r="E2409">
        <f>IF('Data R3'!C415="","",'Data R3'!E415)</f>
        <v/>
      </c>
      <c r="F2409">
        <f>IF('Data R3'!C415="","",'Data R3'!F415)</f>
        <v/>
      </c>
      <c r="G2409">
        <f>IF('Data R3'!C415="","",'Data R3'!AD415)</f>
        <v/>
      </c>
      <c r="H2409">
        <f>IF('Data R3'!C415="","",'Data R3'!AC415)</f>
        <v/>
      </c>
      <c r="I2409">
        <f>IF('Data R3'!C415="","",COUNTIF('Data R3'!J415,"&gt;0")+COUNTIF('Data R3'!L415,"&gt;0")+COUNTIF('Data R3'!N415,"&gt;0")+COUNTIF('Data R3'!P415,"&gt;0")+COUNTIF('Data R3'!R415,"&gt;0")+COUNTIF('Data R3'!T415,"&gt;0")+COUNTIF('Data R3'!V415,"&gt;0")+COUNTIF('Data R3'!X415,"&gt;0"))</f>
        <v/>
      </c>
      <c r="J2409">
        <f>IF('Data R3'!C415="","",IF((COUNTIF('Data R3'!K415,"&gt;0")+COUNTIF('Data R3'!M415,"&gt;0")+COUNTIF('Data R3'!O415,"&gt;0")+COUNTIF('Data R3'!Q415,"&gt;0")+COUNTIF('Data R3'!S415,"&gt;0")+COUNTIF('Data R3'!U415,"&gt;0")+COUNTIF('Data R3'!W415,"&gt;0")+COUNTIF('Data R3'!Y415,"&gt;0"))&gt;0,1,0))</f>
        <v/>
      </c>
      <c r="M2409" t="inlineStr">
        <is>
          <t>Data R</t>
        </is>
      </c>
    </row>
    <row r="2410">
      <c r="A2410" t="inlineStr">
        <is>
          <t>Regional 3</t>
        </is>
      </c>
      <c r="B2410">
        <f>IF('Data R3'!C416="","",'Data R3'!B416)</f>
        <v/>
      </c>
      <c r="C2410">
        <f>IF('Data R3'!C416="","",'Data R3'!C416)</f>
        <v/>
      </c>
      <c r="D2410">
        <f>IF('Data R3'!C416="","",'Data R3'!D416)</f>
        <v/>
      </c>
      <c r="E2410">
        <f>IF('Data R3'!C416="","",'Data R3'!E416)</f>
        <v/>
      </c>
      <c r="F2410">
        <f>IF('Data R3'!C416="","",'Data R3'!F416)</f>
        <v/>
      </c>
      <c r="G2410">
        <f>IF('Data R3'!C416="","",'Data R3'!AD416)</f>
        <v/>
      </c>
      <c r="H2410">
        <f>IF('Data R3'!C416="","",'Data R3'!AC416)</f>
        <v/>
      </c>
      <c r="I2410">
        <f>IF('Data R3'!C416="","",COUNTIF('Data R3'!J416,"&gt;0")+COUNTIF('Data R3'!L416,"&gt;0")+COUNTIF('Data R3'!N416,"&gt;0")+COUNTIF('Data R3'!P416,"&gt;0")+COUNTIF('Data R3'!R416,"&gt;0")+COUNTIF('Data R3'!T416,"&gt;0")+COUNTIF('Data R3'!V416,"&gt;0")+COUNTIF('Data R3'!X416,"&gt;0"))</f>
        <v/>
      </c>
      <c r="J2410">
        <f>IF('Data R3'!C416="","",IF((COUNTIF('Data R3'!K416,"&gt;0")+COUNTIF('Data R3'!M416,"&gt;0")+COUNTIF('Data R3'!O416,"&gt;0")+COUNTIF('Data R3'!Q416,"&gt;0")+COUNTIF('Data R3'!S416,"&gt;0")+COUNTIF('Data R3'!U416,"&gt;0")+COUNTIF('Data R3'!W416,"&gt;0")+COUNTIF('Data R3'!Y416,"&gt;0"))&gt;0,1,0))</f>
        <v/>
      </c>
      <c r="M2410" t="inlineStr">
        <is>
          <t>Data R</t>
        </is>
      </c>
    </row>
    <row r="2411">
      <c r="A2411" t="inlineStr">
        <is>
          <t>Regional 3</t>
        </is>
      </c>
      <c r="B2411">
        <f>IF('Data R3'!C417="","",'Data R3'!B417)</f>
        <v/>
      </c>
      <c r="C2411">
        <f>IF('Data R3'!C417="","",'Data R3'!C417)</f>
        <v/>
      </c>
      <c r="D2411">
        <f>IF('Data R3'!C417="","",'Data R3'!D417)</f>
        <v/>
      </c>
      <c r="E2411">
        <f>IF('Data R3'!C417="","",'Data R3'!E417)</f>
        <v/>
      </c>
      <c r="F2411">
        <f>IF('Data R3'!C417="","",'Data R3'!F417)</f>
        <v/>
      </c>
      <c r="G2411">
        <f>IF('Data R3'!C417="","",'Data R3'!AD417)</f>
        <v/>
      </c>
      <c r="H2411">
        <f>IF('Data R3'!C417="","",'Data R3'!AC417)</f>
        <v/>
      </c>
      <c r="I2411">
        <f>IF('Data R3'!C417="","",COUNTIF('Data R3'!J417,"&gt;0")+COUNTIF('Data R3'!L417,"&gt;0")+COUNTIF('Data R3'!N417,"&gt;0")+COUNTIF('Data R3'!P417,"&gt;0")+COUNTIF('Data R3'!R417,"&gt;0")+COUNTIF('Data R3'!T417,"&gt;0")+COUNTIF('Data R3'!V417,"&gt;0")+COUNTIF('Data R3'!X417,"&gt;0"))</f>
        <v/>
      </c>
      <c r="J2411">
        <f>IF('Data R3'!C417="","",IF((COUNTIF('Data R3'!K417,"&gt;0")+COUNTIF('Data R3'!M417,"&gt;0")+COUNTIF('Data R3'!O417,"&gt;0")+COUNTIF('Data R3'!Q417,"&gt;0")+COUNTIF('Data R3'!S417,"&gt;0")+COUNTIF('Data R3'!U417,"&gt;0")+COUNTIF('Data R3'!W417,"&gt;0")+COUNTIF('Data R3'!Y417,"&gt;0"))&gt;0,1,0))</f>
        <v/>
      </c>
      <c r="M2411" t="inlineStr">
        <is>
          <t>Data R</t>
        </is>
      </c>
    </row>
    <row r="2412">
      <c r="A2412" t="inlineStr">
        <is>
          <t>Regional 3</t>
        </is>
      </c>
      <c r="B2412">
        <f>IF('Data R3'!C418="","",'Data R3'!B418)</f>
        <v/>
      </c>
      <c r="C2412">
        <f>IF('Data R3'!C418="","",'Data R3'!C418)</f>
        <v/>
      </c>
      <c r="D2412">
        <f>IF('Data R3'!C418="","",'Data R3'!D418)</f>
        <v/>
      </c>
      <c r="E2412">
        <f>IF('Data R3'!C418="","",'Data R3'!E418)</f>
        <v/>
      </c>
      <c r="F2412">
        <f>IF('Data R3'!C418="","",'Data R3'!F418)</f>
        <v/>
      </c>
      <c r="G2412">
        <f>IF('Data R3'!C418="","",'Data R3'!AD418)</f>
        <v/>
      </c>
      <c r="H2412">
        <f>IF('Data R3'!C418="","",'Data R3'!AC418)</f>
        <v/>
      </c>
      <c r="I2412">
        <f>IF('Data R3'!C418="","",COUNTIF('Data R3'!J418,"&gt;0")+COUNTIF('Data R3'!L418,"&gt;0")+COUNTIF('Data R3'!N418,"&gt;0")+COUNTIF('Data R3'!P418,"&gt;0")+COUNTIF('Data R3'!R418,"&gt;0")+COUNTIF('Data R3'!T418,"&gt;0")+COUNTIF('Data R3'!V418,"&gt;0")+COUNTIF('Data R3'!X418,"&gt;0"))</f>
        <v/>
      </c>
      <c r="J2412">
        <f>IF('Data R3'!C418="","",IF((COUNTIF('Data R3'!K418,"&gt;0")+COUNTIF('Data R3'!M418,"&gt;0")+COUNTIF('Data R3'!O418,"&gt;0")+COUNTIF('Data R3'!Q418,"&gt;0")+COUNTIF('Data R3'!S418,"&gt;0")+COUNTIF('Data R3'!U418,"&gt;0")+COUNTIF('Data R3'!W418,"&gt;0")+COUNTIF('Data R3'!Y418,"&gt;0"))&gt;0,1,0))</f>
        <v/>
      </c>
      <c r="M2412" t="inlineStr">
        <is>
          <t>Data R</t>
        </is>
      </c>
    </row>
    <row r="2413">
      <c r="A2413" t="inlineStr">
        <is>
          <t>Regional 3</t>
        </is>
      </c>
      <c r="B2413">
        <f>IF('Data R3'!C419="","",'Data R3'!B419)</f>
        <v/>
      </c>
      <c r="C2413">
        <f>IF('Data R3'!C419="","",'Data R3'!C419)</f>
        <v/>
      </c>
      <c r="D2413">
        <f>IF('Data R3'!C419="","",'Data R3'!D419)</f>
        <v/>
      </c>
      <c r="E2413">
        <f>IF('Data R3'!C419="","",'Data R3'!E419)</f>
        <v/>
      </c>
      <c r="F2413">
        <f>IF('Data R3'!C419="","",'Data R3'!F419)</f>
        <v/>
      </c>
      <c r="G2413">
        <f>IF('Data R3'!C419="","",'Data R3'!AD419)</f>
        <v/>
      </c>
      <c r="H2413">
        <f>IF('Data R3'!C419="","",'Data R3'!AC419)</f>
        <v/>
      </c>
      <c r="I2413">
        <f>IF('Data R3'!C419="","",COUNTIF('Data R3'!J419,"&gt;0")+COUNTIF('Data R3'!L419,"&gt;0")+COUNTIF('Data R3'!N419,"&gt;0")+COUNTIF('Data R3'!P419,"&gt;0")+COUNTIF('Data R3'!R419,"&gt;0")+COUNTIF('Data R3'!T419,"&gt;0")+COUNTIF('Data R3'!V419,"&gt;0")+COUNTIF('Data R3'!X419,"&gt;0"))</f>
        <v/>
      </c>
      <c r="J2413">
        <f>IF('Data R3'!C419="","",IF((COUNTIF('Data R3'!K419,"&gt;0")+COUNTIF('Data R3'!M419,"&gt;0")+COUNTIF('Data R3'!O419,"&gt;0")+COUNTIF('Data R3'!Q419,"&gt;0")+COUNTIF('Data R3'!S419,"&gt;0")+COUNTIF('Data R3'!U419,"&gt;0")+COUNTIF('Data R3'!W419,"&gt;0")+COUNTIF('Data R3'!Y419,"&gt;0"))&gt;0,1,0))</f>
        <v/>
      </c>
      <c r="M2413" t="inlineStr">
        <is>
          <t>Data R</t>
        </is>
      </c>
    </row>
    <row r="2414">
      <c r="A2414" t="inlineStr">
        <is>
          <t>Regional 3</t>
        </is>
      </c>
      <c r="B2414">
        <f>IF('Data R3'!C420="","",'Data R3'!B420)</f>
        <v/>
      </c>
      <c r="C2414">
        <f>IF('Data R3'!C420="","",'Data R3'!C420)</f>
        <v/>
      </c>
      <c r="D2414">
        <f>IF('Data R3'!C420="","",'Data R3'!D420)</f>
        <v/>
      </c>
      <c r="E2414">
        <f>IF('Data R3'!C420="","",'Data R3'!E420)</f>
        <v/>
      </c>
      <c r="F2414">
        <f>IF('Data R3'!C420="","",'Data R3'!F420)</f>
        <v/>
      </c>
      <c r="G2414">
        <f>IF('Data R3'!C420="","",'Data R3'!AD420)</f>
        <v/>
      </c>
      <c r="H2414">
        <f>IF('Data R3'!C420="","",'Data R3'!AC420)</f>
        <v/>
      </c>
      <c r="I2414">
        <f>IF('Data R3'!C420="","",COUNTIF('Data R3'!J420,"&gt;0")+COUNTIF('Data R3'!L420,"&gt;0")+COUNTIF('Data R3'!N420,"&gt;0")+COUNTIF('Data R3'!P420,"&gt;0")+COUNTIF('Data R3'!R420,"&gt;0")+COUNTIF('Data R3'!T420,"&gt;0")+COUNTIF('Data R3'!V420,"&gt;0")+COUNTIF('Data R3'!X420,"&gt;0"))</f>
        <v/>
      </c>
      <c r="J2414">
        <f>IF('Data R3'!C420="","",IF((COUNTIF('Data R3'!K420,"&gt;0")+COUNTIF('Data R3'!M420,"&gt;0")+COUNTIF('Data R3'!O420,"&gt;0")+COUNTIF('Data R3'!Q420,"&gt;0")+COUNTIF('Data R3'!S420,"&gt;0")+COUNTIF('Data R3'!U420,"&gt;0")+COUNTIF('Data R3'!W420,"&gt;0")+COUNTIF('Data R3'!Y420,"&gt;0"))&gt;0,1,0))</f>
        <v/>
      </c>
      <c r="M2414" t="inlineStr">
        <is>
          <t>Data R</t>
        </is>
      </c>
    </row>
    <row r="2415">
      <c r="A2415" t="inlineStr">
        <is>
          <t>Regional 3</t>
        </is>
      </c>
      <c r="B2415">
        <f>IF('Data R3'!C421="","",'Data R3'!B421)</f>
        <v/>
      </c>
      <c r="C2415">
        <f>IF('Data R3'!C421="","",'Data R3'!C421)</f>
        <v/>
      </c>
      <c r="D2415">
        <f>IF('Data R3'!C421="","",'Data R3'!D421)</f>
        <v/>
      </c>
      <c r="E2415">
        <f>IF('Data R3'!C421="","",'Data R3'!E421)</f>
        <v/>
      </c>
      <c r="F2415">
        <f>IF('Data R3'!C421="","",'Data R3'!F421)</f>
        <v/>
      </c>
      <c r="G2415">
        <f>IF('Data R3'!C421="","",'Data R3'!AD421)</f>
        <v/>
      </c>
      <c r="H2415">
        <f>IF('Data R3'!C421="","",'Data R3'!AC421)</f>
        <v/>
      </c>
      <c r="I2415">
        <f>IF('Data R3'!C421="","",COUNTIF('Data R3'!J421,"&gt;0")+COUNTIF('Data R3'!L421,"&gt;0")+COUNTIF('Data R3'!N421,"&gt;0")+COUNTIF('Data R3'!P421,"&gt;0")+COUNTIF('Data R3'!R421,"&gt;0")+COUNTIF('Data R3'!T421,"&gt;0")+COUNTIF('Data R3'!V421,"&gt;0")+COUNTIF('Data R3'!X421,"&gt;0"))</f>
        <v/>
      </c>
      <c r="J2415">
        <f>IF('Data R3'!C421="","",IF((COUNTIF('Data R3'!K421,"&gt;0")+COUNTIF('Data R3'!M421,"&gt;0")+COUNTIF('Data R3'!O421,"&gt;0")+COUNTIF('Data R3'!Q421,"&gt;0")+COUNTIF('Data R3'!S421,"&gt;0")+COUNTIF('Data R3'!U421,"&gt;0")+COUNTIF('Data R3'!W421,"&gt;0")+COUNTIF('Data R3'!Y421,"&gt;0"))&gt;0,1,0))</f>
        <v/>
      </c>
      <c r="M2415" t="inlineStr">
        <is>
          <t>Data R</t>
        </is>
      </c>
    </row>
    <row r="2416">
      <c r="A2416" t="inlineStr">
        <is>
          <t>Regional 3</t>
        </is>
      </c>
      <c r="B2416">
        <f>IF('Data R3'!C422="","",'Data R3'!B422)</f>
        <v/>
      </c>
      <c r="C2416">
        <f>IF('Data R3'!C422="","",'Data R3'!C422)</f>
        <v/>
      </c>
      <c r="D2416">
        <f>IF('Data R3'!C422="","",'Data R3'!D422)</f>
        <v/>
      </c>
      <c r="E2416">
        <f>IF('Data R3'!C422="","",'Data R3'!E422)</f>
        <v/>
      </c>
      <c r="F2416">
        <f>IF('Data R3'!C422="","",'Data R3'!F422)</f>
        <v/>
      </c>
      <c r="G2416">
        <f>IF('Data R3'!C422="","",'Data R3'!AD422)</f>
        <v/>
      </c>
      <c r="H2416">
        <f>IF('Data R3'!C422="","",'Data R3'!AC422)</f>
        <v/>
      </c>
      <c r="I2416">
        <f>IF('Data R3'!C422="","",COUNTIF('Data R3'!J422,"&gt;0")+COUNTIF('Data R3'!L422,"&gt;0")+COUNTIF('Data R3'!N422,"&gt;0")+COUNTIF('Data R3'!P422,"&gt;0")+COUNTIF('Data R3'!R422,"&gt;0")+COUNTIF('Data R3'!T422,"&gt;0")+COUNTIF('Data R3'!V422,"&gt;0")+COUNTIF('Data R3'!X422,"&gt;0"))</f>
        <v/>
      </c>
      <c r="J2416">
        <f>IF('Data R3'!C422="","",IF((COUNTIF('Data R3'!K422,"&gt;0")+COUNTIF('Data R3'!M422,"&gt;0")+COUNTIF('Data R3'!O422,"&gt;0")+COUNTIF('Data R3'!Q422,"&gt;0")+COUNTIF('Data R3'!S422,"&gt;0")+COUNTIF('Data R3'!U422,"&gt;0")+COUNTIF('Data R3'!W422,"&gt;0")+COUNTIF('Data R3'!Y422,"&gt;0"))&gt;0,1,0))</f>
        <v/>
      </c>
      <c r="M2416" t="inlineStr">
        <is>
          <t>Data R</t>
        </is>
      </c>
    </row>
    <row r="2417">
      <c r="A2417" t="inlineStr">
        <is>
          <t>Regional 3</t>
        </is>
      </c>
      <c r="B2417">
        <f>IF('Data R3'!C423="","",'Data R3'!B423)</f>
        <v/>
      </c>
      <c r="C2417">
        <f>IF('Data R3'!C423="","",'Data R3'!C423)</f>
        <v/>
      </c>
      <c r="D2417">
        <f>IF('Data R3'!C423="","",'Data R3'!D423)</f>
        <v/>
      </c>
      <c r="E2417">
        <f>IF('Data R3'!C423="","",'Data R3'!E423)</f>
        <v/>
      </c>
      <c r="F2417">
        <f>IF('Data R3'!C423="","",'Data R3'!F423)</f>
        <v/>
      </c>
      <c r="G2417">
        <f>IF('Data R3'!C423="","",'Data R3'!AD423)</f>
        <v/>
      </c>
      <c r="H2417">
        <f>IF('Data R3'!C423="","",'Data R3'!AC423)</f>
        <v/>
      </c>
      <c r="I2417">
        <f>IF('Data R3'!C423="","",COUNTIF('Data R3'!J423,"&gt;0")+COUNTIF('Data R3'!L423,"&gt;0")+COUNTIF('Data R3'!N423,"&gt;0")+COUNTIF('Data R3'!P423,"&gt;0")+COUNTIF('Data R3'!R423,"&gt;0")+COUNTIF('Data R3'!T423,"&gt;0")+COUNTIF('Data R3'!V423,"&gt;0")+COUNTIF('Data R3'!X423,"&gt;0"))</f>
        <v/>
      </c>
      <c r="J2417">
        <f>IF('Data R3'!C423="","",IF((COUNTIF('Data R3'!K423,"&gt;0")+COUNTIF('Data R3'!M423,"&gt;0")+COUNTIF('Data R3'!O423,"&gt;0")+COUNTIF('Data R3'!Q423,"&gt;0")+COUNTIF('Data R3'!S423,"&gt;0")+COUNTIF('Data R3'!U423,"&gt;0")+COUNTIF('Data R3'!W423,"&gt;0")+COUNTIF('Data R3'!Y423,"&gt;0"))&gt;0,1,0))</f>
        <v/>
      </c>
      <c r="M2417" t="inlineStr">
        <is>
          <t>Data R</t>
        </is>
      </c>
    </row>
    <row r="2418">
      <c r="A2418" t="inlineStr">
        <is>
          <t>Regional 3</t>
        </is>
      </c>
      <c r="B2418">
        <f>IF('Data R3'!C424="","",'Data R3'!B424)</f>
        <v/>
      </c>
      <c r="C2418">
        <f>IF('Data R3'!C424="","",'Data R3'!C424)</f>
        <v/>
      </c>
      <c r="D2418">
        <f>IF('Data R3'!C424="","",'Data R3'!D424)</f>
        <v/>
      </c>
      <c r="E2418">
        <f>IF('Data R3'!C424="","",'Data R3'!E424)</f>
        <v/>
      </c>
      <c r="F2418">
        <f>IF('Data R3'!C424="","",'Data R3'!F424)</f>
        <v/>
      </c>
      <c r="G2418">
        <f>IF('Data R3'!C424="","",'Data R3'!AD424)</f>
        <v/>
      </c>
      <c r="H2418">
        <f>IF('Data R3'!C424="","",'Data R3'!AC424)</f>
        <v/>
      </c>
      <c r="I2418">
        <f>IF('Data R3'!C424="","",COUNTIF('Data R3'!J424,"&gt;0")+COUNTIF('Data R3'!L424,"&gt;0")+COUNTIF('Data R3'!N424,"&gt;0")+COUNTIF('Data R3'!P424,"&gt;0")+COUNTIF('Data R3'!R424,"&gt;0")+COUNTIF('Data R3'!T424,"&gt;0")+COUNTIF('Data R3'!V424,"&gt;0")+COUNTIF('Data R3'!X424,"&gt;0"))</f>
        <v/>
      </c>
      <c r="J2418">
        <f>IF('Data R3'!C424="","",IF((COUNTIF('Data R3'!K424,"&gt;0")+COUNTIF('Data R3'!M424,"&gt;0")+COUNTIF('Data R3'!O424,"&gt;0")+COUNTIF('Data R3'!Q424,"&gt;0")+COUNTIF('Data R3'!S424,"&gt;0")+COUNTIF('Data R3'!U424,"&gt;0")+COUNTIF('Data R3'!W424,"&gt;0")+COUNTIF('Data R3'!Y424,"&gt;0"))&gt;0,1,0))</f>
        <v/>
      </c>
      <c r="M2418" t="inlineStr">
        <is>
          <t>Data R</t>
        </is>
      </c>
    </row>
    <row r="2419">
      <c r="A2419" t="inlineStr">
        <is>
          <t>Regional 3</t>
        </is>
      </c>
      <c r="B2419">
        <f>IF('Data R3'!C425="","",'Data R3'!B425)</f>
        <v/>
      </c>
      <c r="C2419">
        <f>IF('Data R3'!C425="","",'Data R3'!C425)</f>
        <v/>
      </c>
      <c r="D2419">
        <f>IF('Data R3'!C425="","",'Data R3'!D425)</f>
        <v/>
      </c>
      <c r="E2419">
        <f>IF('Data R3'!C425="","",'Data R3'!E425)</f>
        <v/>
      </c>
      <c r="F2419">
        <f>IF('Data R3'!C425="","",'Data R3'!F425)</f>
        <v/>
      </c>
      <c r="G2419">
        <f>IF('Data R3'!C425="","",'Data R3'!AD425)</f>
        <v/>
      </c>
      <c r="H2419">
        <f>IF('Data R3'!C425="","",'Data R3'!AC425)</f>
        <v/>
      </c>
      <c r="I2419">
        <f>IF('Data R3'!C425="","",COUNTIF('Data R3'!J425,"&gt;0")+COUNTIF('Data R3'!L425,"&gt;0")+COUNTIF('Data R3'!N425,"&gt;0")+COUNTIF('Data R3'!P425,"&gt;0")+COUNTIF('Data R3'!R425,"&gt;0")+COUNTIF('Data R3'!T425,"&gt;0")+COUNTIF('Data R3'!V425,"&gt;0")+COUNTIF('Data R3'!X425,"&gt;0"))</f>
        <v/>
      </c>
      <c r="J2419">
        <f>IF('Data R3'!C425="","",IF((COUNTIF('Data R3'!K425,"&gt;0")+COUNTIF('Data R3'!M425,"&gt;0")+COUNTIF('Data R3'!O425,"&gt;0")+COUNTIF('Data R3'!Q425,"&gt;0")+COUNTIF('Data R3'!S425,"&gt;0")+COUNTIF('Data R3'!U425,"&gt;0")+COUNTIF('Data R3'!W425,"&gt;0")+COUNTIF('Data R3'!Y425,"&gt;0"))&gt;0,1,0))</f>
        <v/>
      </c>
      <c r="M2419" t="inlineStr">
        <is>
          <t>Data R</t>
        </is>
      </c>
    </row>
    <row r="2420">
      <c r="A2420" t="inlineStr">
        <is>
          <t>Regional 3</t>
        </is>
      </c>
      <c r="B2420">
        <f>IF('Data R3'!C426="","",'Data R3'!B426)</f>
        <v/>
      </c>
      <c r="C2420">
        <f>IF('Data R3'!C426="","",'Data R3'!C426)</f>
        <v/>
      </c>
      <c r="D2420">
        <f>IF('Data R3'!C426="","",'Data R3'!D426)</f>
        <v/>
      </c>
      <c r="E2420">
        <f>IF('Data R3'!C426="","",'Data R3'!E426)</f>
        <v/>
      </c>
      <c r="F2420">
        <f>IF('Data R3'!C426="","",'Data R3'!F426)</f>
        <v/>
      </c>
      <c r="G2420">
        <f>IF('Data R3'!C426="","",'Data R3'!AD426)</f>
        <v/>
      </c>
      <c r="H2420">
        <f>IF('Data R3'!C426="","",'Data R3'!AC426)</f>
        <v/>
      </c>
      <c r="I2420">
        <f>IF('Data R3'!C426="","",COUNTIF('Data R3'!J426,"&gt;0")+COUNTIF('Data R3'!L426,"&gt;0")+COUNTIF('Data R3'!N426,"&gt;0")+COUNTIF('Data R3'!P426,"&gt;0")+COUNTIF('Data R3'!R426,"&gt;0")+COUNTIF('Data R3'!T426,"&gt;0")+COUNTIF('Data R3'!V426,"&gt;0")+COUNTIF('Data R3'!X426,"&gt;0"))</f>
        <v/>
      </c>
      <c r="J2420">
        <f>IF('Data R3'!C426="","",IF((COUNTIF('Data R3'!K426,"&gt;0")+COUNTIF('Data R3'!M426,"&gt;0")+COUNTIF('Data R3'!O426,"&gt;0")+COUNTIF('Data R3'!Q426,"&gt;0")+COUNTIF('Data R3'!S426,"&gt;0")+COUNTIF('Data R3'!U426,"&gt;0")+COUNTIF('Data R3'!W426,"&gt;0")+COUNTIF('Data R3'!Y426,"&gt;0"))&gt;0,1,0))</f>
        <v/>
      </c>
      <c r="M2420" t="inlineStr">
        <is>
          <t>Data R</t>
        </is>
      </c>
    </row>
    <row r="2421">
      <c r="A2421" t="inlineStr">
        <is>
          <t>Regional 3</t>
        </is>
      </c>
      <c r="B2421">
        <f>IF('Data R3'!C427="","",'Data R3'!B427)</f>
        <v/>
      </c>
      <c r="C2421">
        <f>IF('Data R3'!C427="","",'Data R3'!C427)</f>
        <v/>
      </c>
      <c r="D2421">
        <f>IF('Data R3'!C427="","",'Data R3'!D427)</f>
        <v/>
      </c>
      <c r="E2421">
        <f>IF('Data R3'!C427="","",'Data R3'!E427)</f>
        <v/>
      </c>
      <c r="F2421">
        <f>IF('Data R3'!C427="","",'Data R3'!F427)</f>
        <v/>
      </c>
      <c r="G2421">
        <f>IF('Data R3'!C427="","",'Data R3'!AD427)</f>
        <v/>
      </c>
      <c r="H2421">
        <f>IF('Data R3'!C427="","",'Data R3'!AC427)</f>
        <v/>
      </c>
      <c r="I2421">
        <f>IF('Data R3'!C427="","",COUNTIF('Data R3'!J427,"&gt;0")+COUNTIF('Data R3'!L427,"&gt;0")+COUNTIF('Data R3'!N427,"&gt;0")+COUNTIF('Data R3'!P427,"&gt;0")+COUNTIF('Data R3'!R427,"&gt;0")+COUNTIF('Data R3'!T427,"&gt;0")+COUNTIF('Data R3'!V427,"&gt;0")+COUNTIF('Data R3'!X427,"&gt;0"))</f>
        <v/>
      </c>
      <c r="J2421">
        <f>IF('Data R3'!C427="","",IF((COUNTIF('Data R3'!K427,"&gt;0")+COUNTIF('Data R3'!M427,"&gt;0")+COUNTIF('Data R3'!O427,"&gt;0")+COUNTIF('Data R3'!Q427,"&gt;0")+COUNTIF('Data R3'!S427,"&gt;0")+COUNTIF('Data R3'!U427,"&gt;0")+COUNTIF('Data R3'!W427,"&gt;0")+COUNTIF('Data R3'!Y427,"&gt;0"))&gt;0,1,0))</f>
        <v/>
      </c>
      <c r="M2421" t="inlineStr">
        <is>
          <t>Data R</t>
        </is>
      </c>
    </row>
    <row r="2422">
      <c r="A2422" t="inlineStr">
        <is>
          <t>Regional 3</t>
        </is>
      </c>
      <c r="B2422">
        <f>IF('Data R3'!C428="","",'Data R3'!B428)</f>
        <v/>
      </c>
      <c r="C2422">
        <f>IF('Data R3'!C428="","",'Data R3'!C428)</f>
        <v/>
      </c>
      <c r="D2422">
        <f>IF('Data R3'!C428="","",'Data R3'!D428)</f>
        <v/>
      </c>
      <c r="E2422">
        <f>IF('Data R3'!C428="","",'Data R3'!E428)</f>
        <v/>
      </c>
      <c r="F2422">
        <f>IF('Data R3'!C428="","",'Data R3'!F428)</f>
        <v/>
      </c>
      <c r="G2422">
        <f>IF('Data R3'!C428="","",'Data R3'!AD428)</f>
        <v/>
      </c>
      <c r="H2422">
        <f>IF('Data R3'!C428="","",'Data R3'!AC428)</f>
        <v/>
      </c>
      <c r="I2422">
        <f>IF('Data R3'!C428="","",COUNTIF('Data R3'!J428,"&gt;0")+COUNTIF('Data R3'!L428,"&gt;0")+COUNTIF('Data R3'!N428,"&gt;0")+COUNTIF('Data R3'!P428,"&gt;0")+COUNTIF('Data R3'!R428,"&gt;0")+COUNTIF('Data R3'!T428,"&gt;0")+COUNTIF('Data R3'!V428,"&gt;0")+COUNTIF('Data R3'!X428,"&gt;0"))</f>
        <v/>
      </c>
      <c r="J2422">
        <f>IF('Data R3'!C428="","",IF((COUNTIF('Data R3'!K428,"&gt;0")+COUNTIF('Data R3'!M428,"&gt;0")+COUNTIF('Data R3'!O428,"&gt;0")+COUNTIF('Data R3'!Q428,"&gt;0")+COUNTIF('Data R3'!S428,"&gt;0")+COUNTIF('Data R3'!U428,"&gt;0")+COUNTIF('Data R3'!W428,"&gt;0")+COUNTIF('Data R3'!Y428,"&gt;0"))&gt;0,1,0))</f>
        <v/>
      </c>
      <c r="M2422" t="inlineStr">
        <is>
          <t>Data R</t>
        </is>
      </c>
    </row>
    <row r="2423">
      <c r="A2423" t="inlineStr">
        <is>
          <t>Regional 3</t>
        </is>
      </c>
      <c r="B2423">
        <f>IF('Data R3'!C429="","",'Data R3'!B429)</f>
        <v/>
      </c>
      <c r="C2423">
        <f>IF('Data R3'!C429="","",'Data R3'!C429)</f>
        <v/>
      </c>
      <c r="D2423">
        <f>IF('Data R3'!C429="","",'Data R3'!D429)</f>
        <v/>
      </c>
      <c r="E2423">
        <f>IF('Data R3'!C429="","",'Data R3'!E429)</f>
        <v/>
      </c>
      <c r="F2423">
        <f>IF('Data R3'!C429="","",'Data R3'!F429)</f>
        <v/>
      </c>
      <c r="G2423">
        <f>IF('Data R3'!C429="","",'Data R3'!AD429)</f>
        <v/>
      </c>
      <c r="H2423">
        <f>IF('Data R3'!C429="","",'Data R3'!AC429)</f>
        <v/>
      </c>
      <c r="I2423">
        <f>IF('Data R3'!C429="","",COUNTIF('Data R3'!J429,"&gt;0")+COUNTIF('Data R3'!L429,"&gt;0")+COUNTIF('Data R3'!N429,"&gt;0")+COUNTIF('Data R3'!P429,"&gt;0")+COUNTIF('Data R3'!R429,"&gt;0")+COUNTIF('Data R3'!T429,"&gt;0")+COUNTIF('Data R3'!V429,"&gt;0")+COUNTIF('Data R3'!X429,"&gt;0"))</f>
        <v/>
      </c>
      <c r="J2423">
        <f>IF('Data R3'!C429="","",IF((COUNTIF('Data R3'!K429,"&gt;0")+COUNTIF('Data R3'!M429,"&gt;0")+COUNTIF('Data R3'!O429,"&gt;0")+COUNTIF('Data R3'!Q429,"&gt;0")+COUNTIF('Data R3'!S429,"&gt;0")+COUNTIF('Data R3'!U429,"&gt;0")+COUNTIF('Data R3'!W429,"&gt;0")+COUNTIF('Data R3'!Y429,"&gt;0"))&gt;0,1,0))</f>
        <v/>
      </c>
      <c r="M2423" t="inlineStr">
        <is>
          <t>Data R</t>
        </is>
      </c>
    </row>
    <row r="2424">
      <c r="A2424" t="inlineStr">
        <is>
          <t>Regional 3</t>
        </is>
      </c>
      <c r="B2424">
        <f>IF('Data R3'!C430="","",'Data R3'!B430)</f>
        <v/>
      </c>
      <c r="C2424">
        <f>IF('Data R3'!C430="","",'Data R3'!C430)</f>
        <v/>
      </c>
      <c r="D2424">
        <f>IF('Data R3'!C430="","",'Data R3'!D430)</f>
        <v/>
      </c>
      <c r="E2424">
        <f>IF('Data R3'!C430="","",'Data R3'!E430)</f>
        <v/>
      </c>
      <c r="F2424">
        <f>IF('Data R3'!C430="","",'Data R3'!F430)</f>
        <v/>
      </c>
      <c r="G2424">
        <f>IF('Data R3'!C430="","",'Data R3'!AD430)</f>
        <v/>
      </c>
      <c r="H2424">
        <f>IF('Data R3'!C430="","",'Data R3'!AC430)</f>
        <v/>
      </c>
      <c r="I2424">
        <f>IF('Data R3'!C430="","",COUNTIF('Data R3'!J430,"&gt;0")+COUNTIF('Data R3'!L430,"&gt;0")+COUNTIF('Data R3'!N430,"&gt;0")+COUNTIF('Data R3'!P430,"&gt;0")+COUNTIF('Data R3'!R430,"&gt;0")+COUNTIF('Data R3'!T430,"&gt;0")+COUNTIF('Data R3'!V430,"&gt;0")+COUNTIF('Data R3'!X430,"&gt;0"))</f>
        <v/>
      </c>
      <c r="J2424">
        <f>IF('Data R3'!C430="","",IF((COUNTIF('Data R3'!K430,"&gt;0")+COUNTIF('Data R3'!M430,"&gt;0")+COUNTIF('Data R3'!O430,"&gt;0")+COUNTIF('Data R3'!Q430,"&gt;0")+COUNTIF('Data R3'!S430,"&gt;0")+COUNTIF('Data R3'!U430,"&gt;0")+COUNTIF('Data R3'!W430,"&gt;0")+COUNTIF('Data R3'!Y430,"&gt;0"))&gt;0,1,0))</f>
        <v/>
      </c>
      <c r="M2424" t="inlineStr">
        <is>
          <t>Data R</t>
        </is>
      </c>
    </row>
    <row r="2425">
      <c r="A2425" t="inlineStr">
        <is>
          <t>Regional 3</t>
        </is>
      </c>
      <c r="B2425">
        <f>IF('Data R3'!C431="","",'Data R3'!B431)</f>
        <v/>
      </c>
      <c r="C2425">
        <f>IF('Data R3'!C431="","",'Data R3'!C431)</f>
        <v/>
      </c>
      <c r="D2425">
        <f>IF('Data R3'!C431="","",'Data R3'!D431)</f>
        <v/>
      </c>
      <c r="E2425">
        <f>IF('Data R3'!C431="","",'Data R3'!E431)</f>
        <v/>
      </c>
      <c r="F2425">
        <f>IF('Data R3'!C431="","",'Data R3'!F431)</f>
        <v/>
      </c>
      <c r="G2425">
        <f>IF('Data R3'!C431="","",'Data R3'!AD431)</f>
        <v/>
      </c>
      <c r="H2425">
        <f>IF('Data R3'!C431="","",'Data R3'!AC431)</f>
        <v/>
      </c>
      <c r="I2425">
        <f>IF('Data R3'!C431="","",COUNTIF('Data R3'!J431,"&gt;0")+COUNTIF('Data R3'!L431,"&gt;0")+COUNTIF('Data R3'!N431,"&gt;0")+COUNTIF('Data R3'!P431,"&gt;0")+COUNTIF('Data R3'!R431,"&gt;0")+COUNTIF('Data R3'!T431,"&gt;0")+COUNTIF('Data R3'!V431,"&gt;0")+COUNTIF('Data R3'!X431,"&gt;0"))</f>
        <v/>
      </c>
      <c r="J2425">
        <f>IF('Data R3'!C431="","",IF((COUNTIF('Data R3'!K431,"&gt;0")+COUNTIF('Data R3'!M431,"&gt;0")+COUNTIF('Data R3'!O431,"&gt;0")+COUNTIF('Data R3'!Q431,"&gt;0")+COUNTIF('Data R3'!S431,"&gt;0")+COUNTIF('Data R3'!U431,"&gt;0")+COUNTIF('Data R3'!W431,"&gt;0")+COUNTIF('Data R3'!Y431,"&gt;0"))&gt;0,1,0))</f>
        <v/>
      </c>
      <c r="M2425" t="inlineStr">
        <is>
          <t>Data R</t>
        </is>
      </c>
    </row>
    <row r="2426">
      <c r="A2426" t="inlineStr">
        <is>
          <t>Regional 3</t>
        </is>
      </c>
      <c r="B2426">
        <f>IF('Data R3'!C432="","",'Data R3'!B432)</f>
        <v/>
      </c>
      <c r="C2426">
        <f>IF('Data R3'!C432="","",'Data R3'!C432)</f>
        <v/>
      </c>
      <c r="D2426">
        <f>IF('Data R3'!C432="","",'Data R3'!D432)</f>
        <v/>
      </c>
      <c r="E2426">
        <f>IF('Data R3'!C432="","",'Data R3'!E432)</f>
        <v/>
      </c>
      <c r="F2426">
        <f>IF('Data R3'!C432="","",'Data R3'!F432)</f>
        <v/>
      </c>
      <c r="G2426">
        <f>IF('Data R3'!C432="","",'Data R3'!AD432)</f>
        <v/>
      </c>
      <c r="H2426">
        <f>IF('Data R3'!C432="","",'Data R3'!AC432)</f>
        <v/>
      </c>
      <c r="I2426">
        <f>IF('Data R3'!C432="","",COUNTIF('Data R3'!J432,"&gt;0")+COUNTIF('Data R3'!L432,"&gt;0")+COUNTIF('Data R3'!N432,"&gt;0")+COUNTIF('Data R3'!P432,"&gt;0")+COUNTIF('Data R3'!R432,"&gt;0")+COUNTIF('Data R3'!T432,"&gt;0")+COUNTIF('Data R3'!V432,"&gt;0")+COUNTIF('Data R3'!X432,"&gt;0"))</f>
        <v/>
      </c>
      <c r="J2426">
        <f>IF('Data R3'!C432="","",IF((COUNTIF('Data R3'!K432,"&gt;0")+COUNTIF('Data R3'!M432,"&gt;0")+COUNTIF('Data R3'!O432,"&gt;0")+COUNTIF('Data R3'!Q432,"&gt;0")+COUNTIF('Data R3'!S432,"&gt;0")+COUNTIF('Data R3'!U432,"&gt;0")+COUNTIF('Data R3'!W432,"&gt;0")+COUNTIF('Data R3'!Y432,"&gt;0"))&gt;0,1,0))</f>
        <v/>
      </c>
      <c r="M2426" t="inlineStr">
        <is>
          <t>Data R</t>
        </is>
      </c>
    </row>
    <row r="2427">
      <c r="A2427" t="inlineStr">
        <is>
          <t>Regional 3</t>
        </is>
      </c>
      <c r="B2427">
        <f>IF('Data R3'!C433="","",'Data R3'!B433)</f>
        <v/>
      </c>
      <c r="C2427">
        <f>IF('Data R3'!C433="","",'Data R3'!C433)</f>
        <v/>
      </c>
      <c r="D2427">
        <f>IF('Data R3'!C433="","",'Data R3'!D433)</f>
        <v/>
      </c>
      <c r="E2427">
        <f>IF('Data R3'!C433="","",'Data R3'!E433)</f>
        <v/>
      </c>
      <c r="F2427">
        <f>IF('Data R3'!C433="","",'Data R3'!F433)</f>
        <v/>
      </c>
      <c r="G2427">
        <f>IF('Data R3'!C433="","",'Data R3'!AD433)</f>
        <v/>
      </c>
      <c r="H2427">
        <f>IF('Data R3'!C433="","",'Data R3'!AC433)</f>
        <v/>
      </c>
      <c r="I2427">
        <f>IF('Data R3'!C433="","",COUNTIF('Data R3'!J433,"&gt;0")+COUNTIF('Data R3'!L433,"&gt;0")+COUNTIF('Data R3'!N433,"&gt;0")+COUNTIF('Data R3'!P433,"&gt;0")+COUNTIF('Data R3'!R433,"&gt;0")+COUNTIF('Data R3'!T433,"&gt;0")+COUNTIF('Data R3'!V433,"&gt;0")+COUNTIF('Data R3'!X433,"&gt;0"))</f>
        <v/>
      </c>
      <c r="J2427">
        <f>IF('Data R3'!C433="","",IF((COUNTIF('Data R3'!K433,"&gt;0")+COUNTIF('Data R3'!M433,"&gt;0")+COUNTIF('Data R3'!O433,"&gt;0")+COUNTIF('Data R3'!Q433,"&gt;0")+COUNTIF('Data R3'!S433,"&gt;0")+COUNTIF('Data R3'!U433,"&gt;0")+COUNTIF('Data R3'!W433,"&gt;0")+COUNTIF('Data R3'!Y433,"&gt;0"))&gt;0,1,0))</f>
        <v/>
      </c>
      <c r="M2427" t="inlineStr">
        <is>
          <t>Data R</t>
        </is>
      </c>
    </row>
    <row r="2428">
      <c r="A2428" t="inlineStr">
        <is>
          <t>Regional 3</t>
        </is>
      </c>
      <c r="B2428">
        <f>IF('Data R3'!C434="","",'Data R3'!B434)</f>
        <v/>
      </c>
      <c r="C2428">
        <f>IF('Data R3'!C434="","",'Data R3'!C434)</f>
        <v/>
      </c>
      <c r="D2428">
        <f>IF('Data R3'!C434="","",'Data R3'!D434)</f>
        <v/>
      </c>
      <c r="E2428">
        <f>IF('Data R3'!C434="","",'Data R3'!E434)</f>
        <v/>
      </c>
      <c r="F2428">
        <f>IF('Data R3'!C434="","",'Data R3'!F434)</f>
        <v/>
      </c>
      <c r="G2428">
        <f>IF('Data R3'!C434="","",'Data R3'!AD434)</f>
        <v/>
      </c>
      <c r="H2428">
        <f>IF('Data R3'!C434="","",'Data R3'!AC434)</f>
        <v/>
      </c>
      <c r="I2428">
        <f>IF('Data R3'!C434="","",COUNTIF('Data R3'!J434,"&gt;0")+COUNTIF('Data R3'!L434,"&gt;0")+COUNTIF('Data R3'!N434,"&gt;0")+COUNTIF('Data R3'!P434,"&gt;0")+COUNTIF('Data R3'!R434,"&gt;0")+COUNTIF('Data R3'!T434,"&gt;0")+COUNTIF('Data R3'!V434,"&gt;0")+COUNTIF('Data R3'!X434,"&gt;0"))</f>
        <v/>
      </c>
      <c r="J2428">
        <f>IF('Data R3'!C434="","",IF((COUNTIF('Data R3'!K434,"&gt;0")+COUNTIF('Data R3'!M434,"&gt;0")+COUNTIF('Data R3'!O434,"&gt;0")+COUNTIF('Data R3'!Q434,"&gt;0")+COUNTIF('Data R3'!S434,"&gt;0")+COUNTIF('Data R3'!U434,"&gt;0")+COUNTIF('Data R3'!W434,"&gt;0")+COUNTIF('Data R3'!Y434,"&gt;0"))&gt;0,1,0))</f>
        <v/>
      </c>
      <c r="M2428" t="inlineStr">
        <is>
          <t>Data R</t>
        </is>
      </c>
    </row>
    <row r="2429">
      <c r="A2429" t="inlineStr">
        <is>
          <t>Regional 3</t>
        </is>
      </c>
      <c r="B2429">
        <f>IF('Data R3'!C435="","",'Data R3'!B435)</f>
        <v/>
      </c>
      <c r="C2429">
        <f>IF('Data R3'!C435="","",'Data R3'!C435)</f>
        <v/>
      </c>
      <c r="D2429">
        <f>IF('Data R3'!C435="","",'Data R3'!D435)</f>
        <v/>
      </c>
      <c r="E2429">
        <f>IF('Data R3'!C435="","",'Data R3'!E435)</f>
        <v/>
      </c>
      <c r="F2429">
        <f>IF('Data R3'!C435="","",'Data R3'!F435)</f>
        <v/>
      </c>
      <c r="G2429">
        <f>IF('Data R3'!C435="","",'Data R3'!AD435)</f>
        <v/>
      </c>
      <c r="H2429">
        <f>IF('Data R3'!C435="","",'Data R3'!AC435)</f>
        <v/>
      </c>
      <c r="I2429">
        <f>IF('Data R3'!C435="","",COUNTIF('Data R3'!J435,"&gt;0")+COUNTIF('Data R3'!L435,"&gt;0")+COUNTIF('Data R3'!N435,"&gt;0")+COUNTIF('Data R3'!P435,"&gt;0")+COUNTIF('Data R3'!R435,"&gt;0")+COUNTIF('Data R3'!T435,"&gt;0")+COUNTIF('Data R3'!V435,"&gt;0")+COUNTIF('Data R3'!X435,"&gt;0"))</f>
        <v/>
      </c>
      <c r="J2429">
        <f>IF('Data R3'!C435="","",IF((COUNTIF('Data R3'!K435,"&gt;0")+COUNTIF('Data R3'!M435,"&gt;0")+COUNTIF('Data R3'!O435,"&gt;0")+COUNTIF('Data R3'!Q435,"&gt;0")+COUNTIF('Data R3'!S435,"&gt;0")+COUNTIF('Data R3'!U435,"&gt;0")+COUNTIF('Data R3'!W435,"&gt;0")+COUNTIF('Data R3'!Y435,"&gt;0"))&gt;0,1,0))</f>
        <v/>
      </c>
      <c r="M2429" t="inlineStr">
        <is>
          <t>Data R</t>
        </is>
      </c>
    </row>
    <row r="2430">
      <c r="A2430" t="inlineStr">
        <is>
          <t>Regional 3</t>
        </is>
      </c>
      <c r="B2430">
        <f>IF('Data R3'!C436="","",'Data R3'!B436)</f>
        <v/>
      </c>
      <c r="C2430">
        <f>IF('Data R3'!C436="","",'Data R3'!C436)</f>
        <v/>
      </c>
      <c r="D2430">
        <f>IF('Data R3'!C436="","",'Data R3'!D436)</f>
        <v/>
      </c>
      <c r="E2430">
        <f>IF('Data R3'!C436="","",'Data R3'!E436)</f>
        <v/>
      </c>
      <c r="F2430">
        <f>IF('Data R3'!C436="","",'Data R3'!F436)</f>
        <v/>
      </c>
      <c r="G2430">
        <f>IF('Data R3'!C436="","",'Data R3'!AD436)</f>
        <v/>
      </c>
      <c r="H2430">
        <f>IF('Data R3'!C436="","",'Data R3'!AC436)</f>
        <v/>
      </c>
      <c r="I2430">
        <f>IF('Data R3'!C436="","",COUNTIF('Data R3'!J436,"&gt;0")+COUNTIF('Data R3'!L436,"&gt;0")+COUNTIF('Data R3'!N436,"&gt;0")+COUNTIF('Data R3'!P436,"&gt;0")+COUNTIF('Data R3'!R436,"&gt;0")+COUNTIF('Data R3'!T436,"&gt;0")+COUNTIF('Data R3'!V436,"&gt;0")+COUNTIF('Data R3'!X436,"&gt;0"))</f>
        <v/>
      </c>
      <c r="J2430">
        <f>IF('Data R3'!C436="","",IF((COUNTIF('Data R3'!K436,"&gt;0")+COUNTIF('Data R3'!M436,"&gt;0")+COUNTIF('Data R3'!O436,"&gt;0")+COUNTIF('Data R3'!Q436,"&gt;0")+COUNTIF('Data R3'!S436,"&gt;0")+COUNTIF('Data R3'!U436,"&gt;0")+COUNTIF('Data R3'!W436,"&gt;0")+COUNTIF('Data R3'!Y436,"&gt;0"))&gt;0,1,0))</f>
        <v/>
      </c>
      <c r="M2430" t="inlineStr">
        <is>
          <t>Data R</t>
        </is>
      </c>
    </row>
    <row r="2431">
      <c r="A2431" t="inlineStr">
        <is>
          <t>Regional 3</t>
        </is>
      </c>
      <c r="B2431">
        <f>IF('Data R3'!C437="","",'Data R3'!B437)</f>
        <v/>
      </c>
      <c r="C2431">
        <f>IF('Data R3'!C437="","",'Data R3'!C437)</f>
        <v/>
      </c>
      <c r="D2431">
        <f>IF('Data R3'!C437="","",'Data R3'!D437)</f>
        <v/>
      </c>
      <c r="E2431">
        <f>IF('Data R3'!C437="","",'Data R3'!E437)</f>
        <v/>
      </c>
      <c r="F2431">
        <f>IF('Data R3'!C437="","",'Data R3'!F437)</f>
        <v/>
      </c>
      <c r="G2431">
        <f>IF('Data R3'!C437="","",'Data R3'!AD437)</f>
        <v/>
      </c>
      <c r="H2431">
        <f>IF('Data R3'!C437="","",'Data R3'!AC437)</f>
        <v/>
      </c>
      <c r="I2431">
        <f>IF('Data R3'!C437="","",COUNTIF('Data R3'!J437,"&gt;0")+COUNTIF('Data R3'!L437,"&gt;0")+COUNTIF('Data R3'!N437,"&gt;0")+COUNTIF('Data R3'!P437,"&gt;0")+COUNTIF('Data R3'!R437,"&gt;0")+COUNTIF('Data R3'!T437,"&gt;0")+COUNTIF('Data R3'!V437,"&gt;0")+COUNTIF('Data R3'!X437,"&gt;0"))</f>
        <v/>
      </c>
      <c r="J2431">
        <f>IF('Data R3'!C437="","",IF((COUNTIF('Data R3'!K437,"&gt;0")+COUNTIF('Data R3'!M437,"&gt;0")+COUNTIF('Data R3'!O437,"&gt;0")+COUNTIF('Data R3'!Q437,"&gt;0")+COUNTIF('Data R3'!S437,"&gt;0")+COUNTIF('Data R3'!U437,"&gt;0")+COUNTIF('Data R3'!W437,"&gt;0")+COUNTIF('Data R3'!Y437,"&gt;0"))&gt;0,1,0))</f>
        <v/>
      </c>
      <c r="M2431" t="inlineStr">
        <is>
          <t>Data R</t>
        </is>
      </c>
    </row>
    <row r="2432">
      <c r="A2432" t="inlineStr">
        <is>
          <t>Regional 3</t>
        </is>
      </c>
      <c r="B2432">
        <f>IF('Data R3'!C438="","",'Data R3'!B438)</f>
        <v/>
      </c>
      <c r="C2432">
        <f>IF('Data R3'!C438="","",'Data R3'!C438)</f>
        <v/>
      </c>
      <c r="D2432">
        <f>IF('Data R3'!C438="","",'Data R3'!D438)</f>
        <v/>
      </c>
      <c r="E2432">
        <f>IF('Data R3'!C438="","",'Data R3'!E438)</f>
        <v/>
      </c>
      <c r="F2432">
        <f>IF('Data R3'!C438="","",'Data R3'!F438)</f>
        <v/>
      </c>
      <c r="G2432">
        <f>IF('Data R3'!C438="","",'Data R3'!AD438)</f>
        <v/>
      </c>
      <c r="H2432">
        <f>IF('Data R3'!C438="","",'Data R3'!AC438)</f>
        <v/>
      </c>
      <c r="I2432">
        <f>IF('Data R3'!C438="","",COUNTIF('Data R3'!J438,"&gt;0")+COUNTIF('Data R3'!L438,"&gt;0")+COUNTIF('Data R3'!N438,"&gt;0")+COUNTIF('Data R3'!P438,"&gt;0")+COUNTIF('Data R3'!R438,"&gt;0")+COUNTIF('Data R3'!T438,"&gt;0")+COUNTIF('Data R3'!V438,"&gt;0")+COUNTIF('Data R3'!X438,"&gt;0"))</f>
        <v/>
      </c>
      <c r="J2432">
        <f>IF('Data R3'!C438="","",IF((COUNTIF('Data R3'!K438,"&gt;0")+COUNTIF('Data R3'!M438,"&gt;0")+COUNTIF('Data R3'!O438,"&gt;0")+COUNTIF('Data R3'!Q438,"&gt;0")+COUNTIF('Data R3'!S438,"&gt;0")+COUNTIF('Data R3'!U438,"&gt;0")+COUNTIF('Data R3'!W438,"&gt;0")+COUNTIF('Data R3'!Y438,"&gt;0"))&gt;0,1,0))</f>
        <v/>
      </c>
      <c r="M2432" t="inlineStr">
        <is>
          <t>Data R</t>
        </is>
      </c>
    </row>
    <row r="2433">
      <c r="A2433" t="inlineStr">
        <is>
          <t>Regional 3</t>
        </is>
      </c>
      <c r="B2433">
        <f>IF('Data R3'!C439="","",'Data R3'!B439)</f>
        <v/>
      </c>
      <c r="C2433">
        <f>IF('Data R3'!C439="","",'Data R3'!C439)</f>
        <v/>
      </c>
      <c r="D2433">
        <f>IF('Data R3'!C439="","",'Data R3'!D439)</f>
        <v/>
      </c>
      <c r="E2433">
        <f>IF('Data R3'!C439="","",'Data R3'!E439)</f>
        <v/>
      </c>
      <c r="F2433">
        <f>IF('Data R3'!C439="","",'Data R3'!F439)</f>
        <v/>
      </c>
      <c r="G2433">
        <f>IF('Data R3'!C439="","",'Data R3'!AD439)</f>
        <v/>
      </c>
      <c r="H2433">
        <f>IF('Data R3'!C439="","",'Data R3'!AC439)</f>
        <v/>
      </c>
      <c r="I2433">
        <f>IF('Data R3'!C439="","",COUNTIF('Data R3'!J439,"&gt;0")+COUNTIF('Data R3'!L439,"&gt;0")+COUNTIF('Data R3'!N439,"&gt;0")+COUNTIF('Data R3'!P439,"&gt;0")+COUNTIF('Data R3'!R439,"&gt;0")+COUNTIF('Data R3'!T439,"&gt;0")+COUNTIF('Data R3'!V439,"&gt;0")+COUNTIF('Data R3'!X439,"&gt;0"))</f>
        <v/>
      </c>
      <c r="J2433">
        <f>IF('Data R3'!C439="","",IF((COUNTIF('Data R3'!K439,"&gt;0")+COUNTIF('Data R3'!M439,"&gt;0")+COUNTIF('Data R3'!O439,"&gt;0")+COUNTIF('Data R3'!Q439,"&gt;0")+COUNTIF('Data R3'!S439,"&gt;0")+COUNTIF('Data R3'!U439,"&gt;0")+COUNTIF('Data R3'!W439,"&gt;0")+COUNTIF('Data R3'!Y439,"&gt;0"))&gt;0,1,0))</f>
        <v/>
      </c>
      <c r="M2433" t="inlineStr">
        <is>
          <t>Data R</t>
        </is>
      </c>
    </row>
    <row r="2434">
      <c r="A2434" t="inlineStr">
        <is>
          <t>Regional 3</t>
        </is>
      </c>
      <c r="B2434">
        <f>IF('Data R3'!C440="","",'Data R3'!B440)</f>
        <v/>
      </c>
      <c r="C2434">
        <f>IF('Data R3'!C440="","",'Data R3'!C440)</f>
        <v/>
      </c>
      <c r="D2434">
        <f>IF('Data R3'!C440="","",'Data R3'!D440)</f>
        <v/>
      </c>
      <c r="E2434">
        <f>IF('Data R3'!C440="","",'Data R3'!E440)</f>
        <v/>
      </c>
      <c r="F2434">
        <f>IF('Data R3'!C440="","",'Data R3'!F440)</f>
        <v/>
      </c>
      <c r="G2434">
        <f>IF('Data R3'!C440="","",'Data R3'!AD440)</f>
        <v/>
      </c>
      <c r="H2434">
        <f>IF('Data R3'!C440="","",'Data R3'!AC440)</f>
        <v/>
      </c>
      <c r="I2434">
        <f>IF('Data R3'!C440="","",COUNTIF('Data R3'!J440,"&gt;0")+COUNTIF('Data R3'!L440,"&gt;0")+COUNTIF('Data R3'!N440,"&gt;0")+COUNTIF('Data R3'!P440,"&gt;0")+COUNTIF('Data R3'!R440,"&gt;0")+COUNTIF('Data R3'!T440,"&gt;0")+COUNTIF('Data R3'!V440,"&gt;0")+COUNTIF('Data R3'!X440,"&gt;0"))</f>
        <v/>
      </c>
      <c r="J2434">
        <f>IF('Data R3'!C440="","",IF((COUNTIF('Data R3'!K440,"&gt;0")+COUNTIF('Data R3'!M440,"&gt;0")+COUNTIF('Data R3'!O440,"&gt;0")+COUNTIF('Data R3'!Q440,"&gt;0")+COUNTIF('Data R3'!S440,"&gt;0")+COUNTIF('Data R3'!U440,"&gt;0")+COUNTIF('Data R3'!W440,"&gt;0")+COUNTIF('Data R3'!Y440,"&gt;0"))&gt;0,1,0))</f>
        <v/>
      </c>
      <c r="M2434" t="inlineStr">
        <is>
          <t>Data R</t>
        </is>
      </c>
    </row>
    <row r="2435">
      <c r="A2435" t="inlineStr">
        <is>
          <t>Regional 3</t>
        </is>
      </c>
      <c r="B2435">
        <f>IF('Data R3'!C441="","",'Data R3'!B441)</f>
        <v/>
      </c>
      <c r="C2435">
        <f>IF('Data R3'!C441="","",'Data R3'!C441)</f>
        <v/>
      </c>
      <c r="D2435">
        <f>IF('Data R3'!C441="","",'Data R3'!D441)</f>
        <v/>
      </c>
      <c r="E2435">
        <f>IF('Data R3'!C441="","",'Data R3'!E441)</f>
        <v/>
      </c>
      <c r="F2435">
        <f>IF('Data R3'!C441="","",'Data R3'!F441)</f>
        <v/>
      </c>
      <c r="G2435">
        <f>IF('Data R3'!C441="","",'Data R3'!AD441)</f>
        <v/>
      </c>
      <c r="H2435">
        <f>IF('Data R3'!C441="","",'Data R3'!AC441)</f>
        <v/>
      </c>
      <c r="I2435">
        <f>IF('Data R3'!C441="","",COUNTIF('Data R3'!J441,"&gt;0")+COUNTIF('Data R3'!L441,"&gt;0")+COUNTIF('Data R3'!N441,"&gt;0")+COUNTIF('Data R3'!P441,"&gt;0")+COUNTIF('Data R3'!R441,"&gt;0")+COUNTIF('Data R3'!T441,"&gt;0")+COUNTIF('Data R3'!V441,"&gt;0")+COUNTIF('Data R3'!X441,"&gt;0"))</f>
        <v/>
      </c>
      <c r="J2435">
        <f>IF('Data R3'!C441="","",IF((COUNTIF('Data R3'!K441,"&gt;0")+COUNTIF('Data R3'!M441,"&gt;0")+COUNTIF('Data R3'!O441,"&gt;0")+COUNTIF('Data R3'!Q441,"&gt;0")+COUNTIF('Data R3'!S441,"&gt;0")+COUNTIF('Data R3'!U441,"&gt;0")+COUNTIF('Data R3'!W441,"&gt;0")+COUNTIF('Data R3'!Y441,"&gt;0"))&gt;0,1,0))</f>
        <v/>
      </c>
      <c r="M2435" t="inlineStr">
        <is>
          <t>Data R</t>
        </is>
      </c>
    </row>
    <row r="2436">
      <c r="A2436" t="inlineStr">
        <is>
          <t>Regional 3</t>
        </is>
      </c>
      <c r="B2436">
        <f>IF('Data R3'!C442="","",'Data R3'!B442)</f>
        <v/>
      </c>
      <c r="C2436">
        <f>IF('Data R3'!C442="","",'Data R3'!C442)</f>
        <v/>
      </c>
      <c r="D2436">
        <f>IF('Data R3'!C442="","",'Data R3'!D442)</f>
        <v/>
      </c>
      <c r="E2436">
        <f>IF('Data R3'!C442="","",'Data R3'!E442)</f>
        <v/>
      </c>
      <c r="F2436">
        <f>IF('Data R3'!C442="","",'Data R3'!F442)</f>
        <v/>
      </c>
      <c r="G2436">
        <f>IF('Data R3'!C442="","",'Data R3'!AD442)</f>
        <v/>
      </c>
      <c r="H2436">
        <f>IF('Data R3'!C442="","",'Data R3'!AC442)</f>
        <v/>
      </c>
      <c r="I2436">
        <f>IF('Data R3'!C442="","",COUNTIF('Data R3'!J442,"&gt;0")+COUNTIF('Data R3'!L442,"&gt;0")+COUNTIF('Data R3'!N442,"&gt;0")+COUNTIF('Data R3'!P442,"&gt;0")+COUNTIF('Data R3'!R442,"&gt;0")+COUNTIF('Data R3'!T442,"&gt;0")+COUNTIF('Data R3'!V442,"&gt;0")+COUNTIF('Data R3'!X442,"&gt;0"))</f>
        <v/>
      </c>
      <c r="J2436">
        <f>IF('Data R3'!C442="","",IF((COUNTIF('Data R3'!K442,"&gt;0")+COUNTIF('Data R3'!M442,"&gt;0")+COUNTIF('Data R3'!O442,"&gt;0")+COUNTIF('Data R3'!Q442,"&gt;0")+COUNTIF('Data R3'!S442,"&gt;0")+COUNTIF('Data R3'!U442,"&gt;0")+COUNTIF('Data R3'!W442,"&gt;0")+COUNTIF('Data R3'!Y442,"&gt;0"))&gt;0,1,0))</f>
        <v/>
      </c>
      <c r="M2436" t="inlineStr">
        <is>
          <t>Data R</t>
        </is>
      </c>
    </row>
    <row r="2437">
      <c r="A2437" t="inlineStr">
        <is>
          <t>Regional 3</t>
        </is>
      </c>
      <c r="B2437">
        <f>IF('Data R3'!C443="","",'Data R3'!B443)</f>
        <v/>
      </c>
      <c r="C2437">
        <f>IF('Data R3'!C443="","",'Data R3'!C443)</f>
        <v/>
      </c>
      <c r="D2437">
        <f>IF('Data R3'!C443="","",'Data R3'!D443)</f>
        <v/>
      </c>
      <c r="E2437">
        <f>IF('Data R3'!C443="","",'Data R3'!E443)</f>
        <v/>
      </c>
      <c r="F2437">
        <f>IF('Data R3'!C443="","",'Data R3'!F443)</f>
        <v/>
      </c>
      <c r="G2437">
        <f>IF('Data R3'!C443="","",'Data R3'!AD443)</f>
        <v/>
      </c>
      <c r="H2437">
        <f>IF('Data R3'!C443="","",'Data R3'!AC443)</f>
        <v/>
      </c>
      <c r="I2437">
        <f>IF('Data R3'!C443="","",COUNTIF('Data R3'!J443,"&gt;0")+COUNTIF('Data R3'!L443,"&gt;0")+COUNTIF('Data R3'!N443,"&gt;0")+COUNTIF('Data R3'!P443,"&gt;0")+COUNTIF('Data R3'!R443,"&gt;0")+COUNTIF('Data R3'!T443,"&gt;0")+COUNTIF('Data R3'!V443,"&gt;0")+COUNTIF('Data R3'!X443,"&gt;0"))</f>
        <v/>
      </c>
      <c r="J2437">
        <f>IF('Data R3'!C443="","",IF((COUNTIF('Data R3'!K443,"&gt;0")+COUNTIF('Data R3'!M443,"&gt;0")+COUNTIF('Data R3'!O443,"&gt;0")+COUNTIF('Data R3'!Q443,"&gt;0")+COUNTIF('Data R3'!S443,"&gt;0")+COUNTIF('Data R3'!U443,"&gt;0")+COUNTIF('Data R3'!W443,"&gt;0")+COUNTIF('Data R3'!Y443,"&gt;0"))&gt;0,1,0))</f>
        <v/>
      </c>
      <c r="M2437" t="inlineStr">
        <is>
          <t>Data R</t>
        </is>
      </c>
    </row>
    <row r="2438">
      <c r="A2438" t="inlineStr">
        <is>
          <t>Regional 3</t>
        </is>
      </c>
      <c r="B2438">
        <f>IF('Data R3'!C444="","",'Data R3'!B444)</f>
        <v/>
      </c>
      <c r="C2438">
        <f>IF('Data R3'!C444="","",'Data R3'!C444)</f>
        <v/>
      </c>
      <c r="D2438">
        <f>IF('Data R3'!C444="","",'Data R3'!D444)</f>
        <v/>
      </c>
      <c r="E2438">
        <f>IF('Data R3'!C444="","",'Data R3'!E444)</f>
        <v/>
      </c>
      <c r="F2438">
        <f>IF('Data R3'!C444="","",'Data R3'!F444)</f>
        <v/>
      </c>
      <c r="G2438">
        <f>IF('Data R3'!C444="","",'Data R3'!AD444)</f>
        <v/>
      </c>
      <c r="H2438">
        <f>IF('Data R3'!C444="","",'Data R3'!AC444)</f>
        <v/>
      </c>
      <c r="I2438">
        <f>IF('Data R3'!C444="","",COUNTIF('Data R3'!J444,"&gt;0")+COUNTIF('Data R3'!L444,"&gt;0")+COUNTIF('Data R3'!N444,"&gt;0")+COUNTIF('Data R3'!P444,"&gt;0")+COUNTIF('Data R3'!R444,"&gt;0")+COUNTIF('Data R3'!T444,"&gt;0")+COUNTIF('Data R3'!V444,"&gt;0")+COUNTIF('Data R3'!X444,"&gt;0"))</f>
        <v/>
      </c>
      <c r="J2438">
        <f>IF('Data R3'!C444="","",IF((COUNTIF('Data R3'!K444,"&gt;0")+COUNTIF('Data R3'!M444,"&gt;0")+COUNTIF('Data R3'!O444,"&gt;0")+COUNTIF('Data R3'!Q444,"&gt;0")+COUNTIF('Data R3'!S444,"&gt;0")+COUNTIF('Data R3'!U444,"&gt;0")+COUNTIF('Data R3'!W444,"&gt;0")+COUNTIF('Data R3'!Y444,"&gt;0"))&gt;0,1,0))</f>
        <v/>
      </c>
      <c r="M2438" t="inlineStr">
        <is>
          <t>Data R</t>
        </is>
      </c>
    </row>
    <row r="2439">
      <c r="A2439" t="inlineStr">
        <is>
          <t>Regional 3</t>
        </is>
      </c>
      <c r="B2439">
        <f>IF('Data R3'!C445="","",'Data R3'!B445)</f>
        <v/>
      </c>
      <c r="C2439">
        <f>IF('Data R3'!C445="","",'Data R3'!C445)</f>
        <v/>
      </c>
      <c r="D2439">
        <f>IF('Data R3'!C445="","",'Data R3'!D445)</f>
        <v/>
      </c>
      <c r="E2439">
        <f>IF('Data R3'!C445="","",'Data R3'!E445)</f>
        <v/>
      </c>
      <c r="F2439">
        <f>IF('Data R3'!C445="","",'Data R3'!F445)</f>
        <v/>
      </c>
      <c r="G2439">
        <f>IF('Data R3'!C445="","",'Data R3'!AD445)</f>
        <v/>
      </c>
      <c r="H2439">
        <f>IF('Data R3'!C445="","",'Data R3'!AC445)</f>
        <v/>
      </c>
      <c r="I2439">
        <f>IF('Data R3'!C445="","",COUNTIF('Data R3'!J445,"&gt;0")+COUNTIF('Data R3'!L445,"&gt;0")+COUNTIF('Data R3'!N445,"&gt;0")+COUNTIF('Data R3'!P445,"&gt;0")+COUNTIF('Data R3'!R445,"&gt;0")+COUNTIF('Data R3'!T445,"&gt;0")+COUNTIF('Data R3'!V445,"&gt;0")+COUNTIF('Data R3'!X445,"&gt;0"))</f>
        <v/>
      </c>
      <c r="J2439">
        <f>IF('Data R3'!C445="","",IF((COUNTIF('Data R3'!K445,"&gt;0")+COUNTIF('Data R3'!M445,"&gt;0")+COUNTIF('Data R3'!O445,"&gt;0")+COUNTIF('Data R3'!Q445,"&gt;0")+COUNTIF('Data R3'!S445,"&gt;0")+COUNTIF('Data R3'!U445,"&gt;0")+COUNTIF('Data R3'!W445,"&gt;0")+COUNTIF('Data R3'!Y445,"&gt;0"))&gt;0,1,0))</f>
        <v/>
      </c>
      <c r="M2439" t="inlineStr">
        <is>
          <t>Data R</t>
        </is>
      </c>
    </row>
    <row r="2440">
      <c r="A2440" t="inlineStr">
        <is>
          <t>Regional 3</t>
        </is>
      </c>
      <c r="B2440">
        <f>IF('Data R3'!C446="","",'Data R3'!B446)</f>
        <v/>
      </c>
      <c r="C2440">
        <f>IF('Data R3'!C446="","",'Data R3'!C446)</f>
        <v/>
      </c>
      <c r="D2440">
        <f>IF('Data R3'!C446="","",'Data R3'!D446)</f>
        <v/>
      </c>
      <c r="E2440">
        <f>IF('Data R3'!C446="","",'Data R3'!E446)</f>
        <v/>
      </c>
      <c r="F2440">
        <f>IF('Data R3'!C446="","",'Data R3'!F446)</f>
        <v/>
      </c>
      <c r="G2440">
        <f>IF('Data R3'!C446="","",'Data R3'!AD446)</f>
        <v/>
      </c>
      <c r="H2440">
        <f>IF('Data R3'!C446="","",'Data R3'!AC446)</f>
        <v/>
      </c>
      <c r="I2440">
        <f>IF('Data R3'!C446="","",COUNTIF('Data R3'!J446,"&gt;0")+COUNTIF('Data R3'!L446,"&gt;0")+COUNTIF('Data R3'!N446,"&gt;0")+COUNTIF('Data R3'!P446,"&gt;0")+COUNTIF('Data R3'!R446,"&gt;0")+COUNTIF('Data R3'!T446,"&gt;0")+COUNTIF('Data R3'!V446,"&gt;0")+COUNTIF('Data R3'!X446,"&gt;0"))</f>
        <v/>
      </c>
      <c r="J2440">
        <f>IF('Data R3'!C446="","",IF((COUNTIF('Data R3'!K446,"&gt;0")+COUNTIF('Data R3'!M446,"&gt;0")+COUNTIF('Data R3'!O446,"&gt;0")+COUNTIF('Data R3'!Q446,"&gt;0")+COUNTIF('Data R3'!S446,"&gt;0")+COUNTIF('Data R3'!U446,"&gt;0")+COUNTIF('Data R3'!W446,"&gt;0")+COUNTIF('Data R3'!Y446,"&gt;0"))&gt;0,1,0))</f>
        <v/>
      </c>
      <c r="M2440" t="inlineStr">
        <is>
          <t>Data R</t>
        </is>
      </c>
    </row>
    <row r="2441">
      <c r="A2441" t="inlineStr">
        <is>
          <t>Regional 3</t>
        </is>
      </c>
      <c r="B2441">
        <f>IF('Data R3'!C447="","",'Data R3'!B447)</f>
        <v/>
      </c>
      <c r="C2441">
        <f>IF('Data R3'!C447="","",'Data R3'!C447)</f>
        <v/>
      </c>
      <c r="D2441">
        <f>IF('Data R3'!C447="","",'Data R3'!D447)</f>
        <v/>
      </c>
      <c r="E2441">
        <f>IF('Data R3'!C447="","",'Data R3'!E447)</f>
        <v/>
      </c>
      <c r="F2441">
        <f>IF('Data R3'!C447="","",'Data R3'!F447)</f>
        <v/>
      </c>
      <c r="G2441">
        <f>IF('Data R3'!C447="","",'Data R3'!AD447)</f>
        <v/>
      </c>
      <c r="H2441">
        <f>IF('Data R3'!C447="","",'Data R3'!AC447)</f>
        <v/>
      </c>
      <c r="I2441">
        <f>IF('Data R3'!C447="","",COUNTIF('Data R3'!J447,"&gt;0")+COUNTIF('Data R3'!L447,"&gt;0")+COUNTIF('Data R3'!N447,"&gt;0")+COUNTIF('Data R3'!P447,"&gt;0")+COUNTIF('Data R3'!R447,"&gt;0")+COUNTIF('Data R3'!T447,"&gt;0")+COUNTIF('Data R3'!V447,"&gt;0")+COUNTIF('Data R3'!X447,"&gt;0"))</f>
        <v/>
      </c>
      <c r="J2441">
        <f>IF('Data R3'!C447="","",IF((COUNTIF('Data R3'!K447,"&gt;0")+COUNTIF('Data R3'!M447,"&gt;0")+COUNTIF('Data R3'!O447,"&gt;0")+COUNTIF('Data R3'!Q447,"&gt;0")+COUNTIF('Data R3'!S447,"&gt;0")+COUNTIF('Data R3'!U447,"&gt;0")+COUNTIF('Data R3'!W447,"&gt;0")+COUNTIF('Data R3'!Y447,"&gt;0"))&gt;0,1,0))</f>
        <v/>
      </c>
      <c r="M2441" t="inlineStr">
        <is>
          <t>Data R</t>
        </is>
      </c>
    </row>
    <row r="2442">
      <c r="A2442" t="inlineStr">
        <is>
          <t>Regional 3</t>
        </is>
      </c>
      <c r="B2442">
        <f>IF('Data R3'!C448="","",'Data R3'!B448)</f>
        <v/>
      </c>
      <c r="C2442">
        <f>IF('Data R3'!C448="","",'Data R3'!C448)</f>
        <v/>
      </c>
      <c r="D2442">
        <f>IF('Data R3'!C448="","",'Data R3'!D448)</f>
        <v/>
      </c>
      <c r="E2442">
        <f>IF('Data R3'!C448="","",'Data R3'!E448)</f>
        <v/>
      </c>
      <c r="F2442">
        <f>IF('Data R3'!C448="","",'Data R3'!F448)</f>
        <v/>
      </c>
      <c r="G2442">
        <f>IF('Data R3'!C448="","",'Data R3'!AD448)</f>
        <v/>
      </c>
      <c r="H2442">
        <f>IF('Data R3'!C448="","",'Data R3'!AC448)</f>
        <v/>
      </c>
      <c r="I2442">
        <f>IF('Data R3'!C448="","",COUNTIF('Data R3'!J448,"&gt;0")+COUNTIF('Data R3'!L448,"&gt;0")+COUNTIF('Data R3'!N448,"&gt;0")+COUNTIF('Data R3'!P448,"&gt;0")+COUNTIF('Data R3'!R448,"&gt;0")+COUNTIF('Data R3'!T448,"&gt;0")+COUNTIF('Data R3'!V448,"&gt;0")+COUNTIF('Data R3'!X448,"&gt;0"))</f>
        <v/>
      </c>
      <c r="J2442">
        <f>IF('Data R3'!C448="","",IF((COUNTIF('Data R3'!K448,"&gt;0")+COUNTIF('Data R3'!M448,"&gt;0")+COUNTIF('Data R3'!O448,"&gt;0")+COUNTIF('Data R3'!Q448,"&gt;0")+COUNTIF('Data R3'!S448,"&gt;0")+COUNTIF('Data R3'!U448,"&gt;0")+COUNTIF('Data R3'!W448,"&gt;0")+COUNTIF('Data R3'!Y448,"&gt;0"))&gt;0,1,0))</f>
        <v/>
      </c>
      <c r="M2442" t="inlineStr">
        <is>
          <t>Data R</t>
        </is>
      </c>
    </row>
    <row r="2443">
      <c r="A2443" t="inlineStr">
        <is>
          <t>Regional 3</t>
        </is>
      </c>
      <c r="B2443">
        <f>IF('Data R3'!C449="","",'Data R3'!B449)</f>
        <v/>
      </c>
      <c r="C2443">
        <f>IF('Data R3'!C449="","",'Data R3'!C449)</f>
        <v/>
      </c>
      <c r="D2443">
        <f>IF('Data R3'!C449="","",'Data R3'!D449)</f>
        <v/>
      </c>
      <c r="E2443">
        <f>IF('Data R3'!C449="","",'Data R3'!E449)</f>
        <v/>
      </c>
      <c r="F2443">
        <f>IF('Data R3'!C449="","",'Data R3'!F449)</f>
        <v/>
      </c>
      <c r="G2443">
        <f>IF('Data R3'!C449="","",'Data R3'!AD449)</f>
        <v/>
      </c>
      <c r="H2443">
        <f>IF('Data R3'!C449="","",'Data R3'!AC449)</f>
        <v/>
      </c>
      <c r="I2443">
        <f>IF('Data R3'!C449="","",COUNTIF('Data R3'!J449,"&gt;0")+COUNTIF('Data R3'!L449,"&gt;0")+COUNTIF('Data R3'!N449,"&gt;0")+COUNTIF('Data R3'!P449,"&gt;0")+COUNTIF('Data R3'!R449,"&gt;0")+COUNTIF('Data R3'!T449,"&gt;0")+COUNTIF('Data R3'!V449,"&gt;0")+COUNTIF('Data R3'!X449,"&gt;0"))</f>
        <v/>
      </c>
      <c r="J2443">
        <f>IF('Data R3'!C449="","",IF((COUNTIF('Data R3'!K449,"&gt;0")+COUNTIF('Data R3'!M449,"&gt;0")+COUNTIF('Data R3'!O449,"&gt;0")+COUNTIF('Data R3'!Q449,"&gt;0")+COUNTIF('Data R3'!S449,"&gt;0")+COUNTIF('Data R3'!U449,"&gt;0")+COUNTIF('Data R3'!W449,"&gt;0")+COUNTIF('Data R3'!Y449,"&gt;0"))&gt;0,1,0))</f>
        <v/>
      </c>
      <c r="M2443" t="inlineStr">
        <is>
          <t>Data R</t>
        </is>
      </c>
    </row>
    <row r="2444">
      <c r="A2444" t="inlineStr">
        <is>
          <t>Regional 3</t>
        </is>
      </c>
      <c r="B2444">
        <f>IF('Data R3'!C450="","",'Data R3'!B450)</f>
        <v/>
      </c>
      <c r="C2444">
        <f>IF('Data R3'!C450="","",'Data R3'!C450)</f>
        <v/>
      </c>
      <c r="D2444">
        <f>IF('Data R3'!C450="","",'Data R3'!D450)</f>
        <v/>
      </c>
      <c r="E2444">
        <f>IF('Data R3'!C450="","",'Data R3'!E450)</f>
        <v/>
      </c>
      <c r="F2444">
        <f>IF('Data R3'!C450="","",'Data R3'!F450)</f>
        <v/>
      </c>
      <c r="G2444">
        <f>IF('Data R3'!C450="","",'Data R3'!AD450)</f>
        <v/>
      </c>
      <c r="H2444">
        <f>IF('Data R3'!C450="","",'Data R3'!AC450)</f>
        <v/>
      </c>
      <c r="I2444">
        <f>IF('Data R3'!C450="","",COUNTIF('Data R3'!J450,"&gt;0")+COUNTIF('Data R3'!L450,"&gt;0")+COUNTIF('Data R3'!N450,"&gt;0")+COUNTIF('Data R3'!P450,"&gt;0")+COUNTIF('Data R3'!R450,"&gt;0")+COUNTIF('Data R3'!T450,"&gt;0")+COUNTIF('Data R3'!V450,"&gt;0")+COUNTIF('Data R3'!X450,"&gt;0"))</f>
        <v/>
      </c>
      <c r="J2444">
        <f>IF('Data R3'!C450="","",IF((COUNTIF('Data R3'!K450,"&gt;0")+COUNTIF('Data R3'!M450,"&gt;0")+COUNTIF('Data R3'!O450,"&gt;0")+COUNTIF('Data R3'!Q450,"&gt;0")+COUNTIF('Data R3'!S450,"&gt;0")+COUNTIF('Data R3'!U450,"&gt;0")+COUNTIF('Data R3'!W450,"&gt;0")+COUNTIF('Data R3'!Y450,"&gt;0"))&gt;0,1,0))</f>
        <v/>
      </c>
      <c r="M2444" t="inlineStr">
        <is>
          <t>Data R</t>
        </is>
      </c>
    </row>
    <row r="2445">
      <c r="A2445" t="inlineStr">
        <is>
          <t>Regional 3</t>
        </is>
      </c>
      <c r="B2445">
        <f>IF('Data R3'!C451="","",'Data R3'!B451)</f>
        <v/>
      </c>
      <c r="C2445">
        <f>IF('Data R3'!C451="","",'Data R3'!C451)</f>
        <v/>
      </c>
      <c r="D2445">
        <f>IF('Data R3'!C451="","",'Data R3'!D451)</f>
        <v/>
      </c>
      <c r="E2445">
        <f>IF('Data R3'!C451="","",'Data R3'!E451)</f>
        <v/>
      </c>
      <c r="F2445">
        <f>IF('Data R3'!C451="","",'Data R3'!F451)</f>
        <v/>
      </c>
      <c r="G2445">
        <f>IF('Data R3'!C451="","",'Data R3'!AD451)</f>
        <v/>
      </c>
      <c r="H2445">
        <f>IF('Data R3'!C451="","",'Data R3'!AC451)</f>
        <v/>
      </c>
      <c r="I2445">
        <f>IF('Data R3'!C451="","",COUNTIF('Data R3'!J451,"&gt;0")+COUNTIF('Data R3'!L451,"&gt;0")+COUNTIF('Data R3'!N451,"&gt;0")+COUNTIF('Data R3'!P451,"&gt;0")+COUNTIF('Data R3'!R451,"&gt;0")+COUNTIF('Data R3'!T451,"&gt;0")+COUNTIF('Data R3'!V451,"&gt;0")+COUNTIF('Data R3'!X451,"&gt;0"))</f>
        <v/>
      </c>
      <c r="J2445">
        <f>IF('Data R3'!C451="","",IF((COUNTIF('Data R3'!K451,"&gt;0")+COUNTIF('Data R3'!M451,"&gt;0")+COUNTIF('Data R3'!O451,"&gt;0")+COUNTIF('Data R3'!Q451,"&gt;0")+COUNTIF('Data R3'!S451,"&gt;0")+COUNTIF('Data R3'!U451,"&gt;0")+COUNTIF('Data R3'!W451,"&gt;0")+COUNTIF('Data R3'!Y451,"&gt;0"))&gt;0,1,0))</f>
        <v/>
      </c>
      <c r="M2445" t="inlineStr">
        <is>
          <t>Data R</t>
        </is>
      </c>
    </row>
    <row r="2446">
      <c r="A2446" t="inlineStr">
        <is>
          <t>Regional 3</t>
        </is>
      </c>
      <c r="B2446">
        <f>IF('Data R3'!C452="","",'Data R3'!B452)</f>
        <v/>
      </c>
      <c r="C2446">
        <f>IF('Data R3'!C452="","",'Data R3'!C452)</f>
        <v/>
      </c>
      <c r="D2446">
        <f>IF('Data R3'!C452="","",'Data R3'!D452)</f>
        <v/>
      </c>
      <c r="E2446">
        <f>IF('Data R3'!C452="","",'Data R3'!E452)</f>
        <v/>
      </c>
      <c r="F2446">
        <f>IF('Data R3'!C452="","",'Data R3'!F452)</f>
        <v/>
      </c>
      <c r="G2446">
        <f>IF('Data R3'!C452="","",'Data R3'!AD452)</f>
        <v/>
      </c>
      <c r="H2446">
        <f>IF('Data R3'!C452="","",'Data R3'!AC452)</f>
        <v/>
      </c>
      <c r="I2446">
        <f>IF('Data R3'!C452="","",COUNTIF('Data R3'!J452,"&gt;0")+COUNTIF('Data R3'!L452,"&gt;0")+COUNTIF('Data R3'!N452,"&gt;0")+COUNTIF('Data R3'!P452,"&gt;0")+COUNTIF('Data R3'!R452,"&gt;0")+COUNTIF('Data R3'!T452,"&gt;0")+COUNTIF('Data R3'!V452,"&gt;0")+COUNTIF('Data R3'!X452,"&gt;0"))</f>
        <v/>
      </c>
      <c r="J2446">
        <f>IF('Data R3'!C452="","",IF((COUNTIF('Data R3'!K452,"&gt;0")+COUNTIF('Data R3'!M452,"&gt;0")+COUNTIF('Data R3'!O452,"&gt;0")+COUNTIF('Data R3'!Q452,"&gt;0")+COUNTIF('Data R3'!S452,"&gt;0")+COUNTIF('Data R3'!U452,"&gt;0")+COUNTIF('Data R3'!W452,"&gt;0")+COUNTIF('Data R3'!Y452,"&gt;0"))&gt;0,1,0))</f>
        <v/>
      </c>
      <c r="M2446" t="inlineStr">
        <is>
          <t>Data R</t>
        </is>
      </c>
    </row>
    <row r="2447">
      <c r="A2447" t="inlineStr">
        <is>
          <t>Regional 3</t>
        </is>
      </c>
      <c r="B2447">
        <f>IF('Data R3'!C453="","",'Data R3'!B453)</f>
        <v/>
      </c>
      <c r="C2447">
        <f>IF('Data R3'!C453="","",'Data R3'!C453)</f>
        <v/>
      </c>
      <c r="D2447">
        <f>IF('Data R3'!C453="","",'Data R3'!D453)</f>
        <v/>
      </c>
      <c r="E2447">
        <f>IF('Data R3'!C453="","",'Data R3'!E453)</f>
        <v/>
      </c>
      <c r="F2447">
        <f>IF('Data R3'!C453="","",'Data R3'!F453)</f>
        <v/>
      </c>
      <c r="G2447">
        <f>IF('Data R3'!C453="","",'Data R3'!AD453)</f>
        <v/>
      </c>
      <c r="H2447">
        <f>IF('Data R3'!C453="","",'Data R3'!AC453)</f>
        <v/>
      </c>
      <c r="I2447">
        <f>IF('Data R3'!C453="","",COUNTIF('Data R3'!J453,"&gt;0")+COUNTIF('Data R3'!L453,"&gt;0")+COUNTIF('Data R3'!N453,"&gt;0")+COUNTIF('Data R3'!P453,"&gt;0")+COUNTIF('Data R3'!R453,"&gt;0")+COUNTIF('Data R3'!T453,"&gt;0")+COUNTIF('Data R3'!V453,"&gt;0")+COUNTIF('Data R3'!X453,"&gt;0"))</f>
        <v/>
      </c>
      <c r="J2447">
        <f>IF('Data R3'!C453="","",IF((COUNTIF('Data R3'!K453,"&gt;0")+COUNTIF('Data R3'!M453,"&gt;0")+COUNTIF('Data R3'!O453,"&gt;0")+COUNTIF('Data R3'!Q453,"&gt;0")+COUNTIF('Data R3'!S453,"&gt;0")+COUNTIF('Data R3'!U453,"&gt;0")+COUNTIF('Data R3'!W453,"&gt;0")+COUNTIF('Data R3'!Y453,"&gt;0"))&gt;0,1,0))</f>
        <v/>
      </c>
      <c r="M2447" t="inlineStr">
        <is>
          <t>Data R</t>
        </is>
      </c>
    </row>
    <row r="2448">
      <c r="A2448" t="inlineStr">
        <is>
          <t>Regional 3</t>
        </is>
      </c>
      <c r="B2448">
        <f>IF('Data R3'!C454="","",'Data R3'!B454)</f>
        <v/>
      </c>
      <c r="C2448">
        <f>IF('Data R3'!C454="","",'Data R3'!C454)</f>
        <v/>
      </c>
      <c r="D2448">
        <f>IF('Data R3'!C454="","",'Data R3'!D454)</f>
        <v/>
      </c>
      <c r="E2448">
        <f>IF('Data R3'!C454="","",'Data R3'!E454)</f>
        <v/>
      </c>
      <c r="F2448">
        <f>IF('Data R3'!C454="","",'Data R3'!F454)</f>
        <v/>
      </c>
      <c r="G2448">
        <f>IF('Data R3'!C454="","",'Data R3'!AD454)</f>
        <v/>
      </c>
      <c r="H2448">
        <f>IF('Data R3'!C454="","",'Data R3'!AC454)</f>
        <v/>
      </c>
      <c r="I2448">
        <f>IF('Data R3'!C454="","",COUNTIF('Data R3'!J454,"&gt;0")+COUNTIF('Data R3'!L454,"&gt;0")+COUNTIF('Data R3'!N454,"&gt;0")+COUNTIF('Data R3'!P454,"&gt;0")+COUNTIF('Data R3'!R454,"&gt;0")+COUNTIF('Data R3'!T454,"&gt;0")+COUNTIF('Data R3'!V454,"&gt;0")+COUNTIF('Data R3'!X454,"&gt;0"))</f>
        <v/>
      </c>
      <c r="J2448">
        <f>IF('Data R3'!C454="","",IF((COUNTIF('Data R3'!K454,"&gt;0")+COUNTIF('Data R3'!M454,"&gt;0")+COUNTIF('Data R3'!O454,"&gt;0")+COUNTIF('Data R3'!Q454,"&gt;0")+COUNTIF('Data R3'!S454,"&gt;0")+COUNTIF('Data R3'!U454,"&gt;0")+COUNTIF('Data R3'!W454,"&gt;0")+COUNTIF('Data R3'!Y454,"&gt;0"))&gt;0,1,0))</f>
        <v/>
      </c>
      <c r="M2448" t="inlineStr">
        <is>
          <t>Data R</t>
        </is>
      </c>
    </row>
    <row r="2449">
      <c r="A2449" t="inlineStr">
        <is>
          <t>Regional 3</t>
        </is>
      </c>
      <c r="B2449">
        <f>IF('Data R3'!C455="","",'Data R3'!B455)</f>
        <v/>
      </c>
      <c r="C2449">
        <f>IF('Data R3'!C455="","",'Data R3'!C455)</f>
        <v/>
      </c>
      <c r="D2449">
        <f>IF('Data R3'!C455="","",'Data R3'!D455)</f>
        <v/>
      </c>
      <c r="E2449">
        <f>IF('Data R3'!C455="","",'Data R3'!E455)</f>
        <v/>
      </c>
      <c r="F2449">
        <f>IF('Data R3'!C455="","",'Data R3'!F455)</f>
        <v/>
      </c>
      <c r="G2449">
        <f>IF('Data R3'!C455="","",'Data R3'!AD455)</f>
        <v/>
      </c>
      <c r="H2449">
        <f>IF('Data R3'!C455="","",'Data R3'!AC455)</f>
        <v/>
      </c>
      <c r="I2449">
        <f>IF('Data R3'!C455="","",COUNTIF('Data R3'!J455,"&gt;0")+COUNTIF('Data R3'!L455,"&gt;0")+COUNTIF('Data R3'!N455,"&gt;0")+COUNTIF('Data R3'!P455,"&gt;0")+COUNTIF('Data R3'!R455,"&gt;0")+COUNTIF('Data R3'!T455,"&gt;0")+COUNTIF('Data R3'!V455,"&gt;0")+COUNTIF('Data R3'!X455,"&gt;0"))</f>
        <v/>
      </c>
      <c r="J2449">
        <f>IF('Data R3'!C455="","",IF((COUNTIF('Data R3'!K455,"&gt;0")+COUNTIF('Data R3'!M455,"&gt;0")+COUNTIF('Data R3'!O455,"&gt;0")+COUNTIF('Data R3'!Q455,"&gt;0")+COUNTIF('Data R3'!S455,"&gt;0")+COUNTIF('Data R3'!U455,"&gt;0")+COUNTIF('Data R3'!W455,"&gt;0")+COUNTIF('Data R3'!Y455,"&gt;0"))&gt;0,1,0))</f>
        <v/>
      </c>
      <c r="M2449" t="inlineStr">
        <is>
          <t>Data R</t>
        </is>
      </c>
    </row>
    <row r="2450">
      <c r="A2450" t="inlineStr">
        <is>
          <t>Regional 3</t>
        </is>
      </c>
      <c r="B2450">
        <f>IF('Data R3'!C456="","",'Data R3'!B456)</f>
        <v/>
      </c>
      <c r="C2450">
        <f>IF('Data R3'!C456="","",'Data R3'!C456)</f>
        <v/>
      </c>
      <c r="D2450">
        <f>IF('Data R3'!C456="","",'Data R3'!D456)</f>
        <v/>
      </c>
      <c r="E2450">
        <f>IF('Data R3'!C456="","",'Data R3'!E456)</f>
        <v/>
      </c>
      <c r="F2450">
        <f>IF('Data R3'!C456="","",'Data R3'!F456)</f>
        <v/>
      </c>
      <c r="G2450">
        <f>IF('Data R3'!C456="","",'Data R3'!AD456)</f>
        <v/>
      </c>
      <c r="H2450">
        <f>IF('Data R3'!C456="","",'Data R3'!AC456)</f>
        <v/>
      </c>
      <c r="I2450">
        <f>IF('Data R3'!C456="","",COUNTIF('Data R3'!J456,"&gt;0")+COUNTIF('Data R3'!L456,"&gt;0")+COUNTIF('Data R3'!N456,"&gt;0")+COUNTIF('Data R3'!P456,"&gt;0")+COUNTIF('Data R3'!R456,"&gt;0")+COUNTIF('Data R3'!T456,"&gt;0")+COUNTIF('Data R3'!V456,"&gt;0")+COUNTIF('Data R3'!X456,"&gt;0"))</f>
        <v/>
      </c>
      <c r="J2450">
        <f>IF('Data R3'!C456="","",IF((COUNTIF('Data R3'!K456,"&gt;0")+COUNTIF('Data R3'!M456,"&gt;0")+COUNTIF('Data R3'!O456,"&gt;0")+COUNTIF('Data R3'!Q456,"&gt;0")+COUNTIF('Data R3'!S456,"&gt;0")+COUNTIF('Data R3'!U456,"&gt;0")+COUNTIF('Data R3'!W456,"&gt;0")+COUNTIF('Data R3'!Y456,"&gt;0"))&gt;0,1,0))</f>
        <v/>
      </c>
      <c r="M2450" t="inlineStr">
        <is>
          <t>Data R</t>
        </is>
      </c>
    </row>
    <row r="2451">
      <c r="A2451" t="inlineStr">
        <is>
          <t>Regional 3</t>
        </is>
      </c>
      <c r="B2451">
        <f>IF('Data R3'!C457="","",'Data R3'!B457)</f>
        <v/>
      </c>
      <c r="C2451">
        <f>IF('Data R3'!C457="","",'Data R3'!C457)</f>
        <v/>
      </c>
      <c r="D2451">
        <f>IF('Data R3'!C457="","",'Data R3'!D457)</f>
        <v/>
      </c>
      <c r="E2451">
        <f>IF('Data R3'!C457="","",'Data R3'!E457)</f>
        <v/>
      </c>
      <c r="F2451">
        <f>IF('Data R3'!C457="","",'Data R3'!F457)</f>
        <v/>
      </c>
      <c r="G2451">
        <f>IF('Data R3'!C457="","",'Data R3'!AD457)</f>
        <v/>
      </c>
      <c r="H2451">
        <f>IF('Data R3'!C457="","",'Data R3'!AC457)</f>
        <v/>
      </c>
      <c r="I2451">
        <f>IF('Data R3'!C457="","",COUNTIF('Data R3'!J457,"&gt;0")+COUNTIF('Data R3'!L457,"&gt;0")+COUNTIF('Data R3'!N457,"&gt;0")+COUNTIF('Data R3'!P457,"&gt;0")+COUNTIF('Data R3'!R457,"&gt;0")+COUNTIF('Data R3'!T457,"&gt;0")+COUNTIF('Data R3'!V457,"&gt;0")+COUNTIF('Data R3'!X457,"&gt;0"))</f>
        <v/>
      </c>
      <c r="J2451">
        <f>IF('Data R3'!C457="","",IF((COUNTIF('Data R3'!K457,"&gt;0")+COUNTIF('Data R3'!M457,"&gt;0")+COUNTIF('Data R3'!O457,"&gt;0")+COUNTIF('Data R3'!Q457,"&gt;0")+COUNTIF('Data R3'!S457,"&gt;0")+COUNTIF('Data R3'!U457,"&gt;0")+COUNTIF('Data R3'!W457,"&gt;0")+COUNTIF('Data R3'!Y457,"&gt;0"))&gt;0,1,0))</f>
        <v/>
      </c>
      <c r="M2451" t="inlineStr">
        <is>
          <t>Data R</t>
        </is>
      </c>
    </row>
    <row r="2452">
      <c r="A2452" t="inlineStr">
        <is>
          <t>Regional 3</t>
        </is>
      </c>
      <c r="B2452">
        <f>IF('Data R3'!C458="","",'Data R3'!B458)</f>
        <v/>
      </c>
      <c r="C2452">
        <f>IF('Data R3'!C458="","",'Data R3'!C458)</f>
        <v/>
      </c>
      <c r="D2452">
        <f>IF('Data R3'!C458="","",'Data R3'!D458)</f>
        <v/>
      </c>
      <c r="E2452">
        <f>IF('Data R3'!C458="","",'Data R3'!E458)</f>
        <v/>
      </c>
      <c r="F2452">
        <f>IF('Data R3'!C458="","",'Data R3'!F458)</f>
        <v/>
      </c>
      <c r="G2452">
        <f>IF('Data R3'!C458="","",'Data R3'!AD458)</f>
        <v/>
      </c>
      <c r="H2452">
        <f>IF('Data R3'!C458="","",'Data R3'!AC458)</f>
        <v/>
      </c>
      <c r="I2452">
        <f>IF('Data R3'!C458="","",COUNTIF('Data R3'!J458,"&gt;0")+COUNTIF('Data R3'!L458,"&gt;0")+COUNTIF('Data R3'!N458,"&gt;0")+COUNTIF('Data R3'!P458,"&gt;0")+COUNTIF('Data R3'!R458,"&gt;0")+COUNTIF('Data R3'!T458,"&gt;0")+COUNTIF('Data R3'!V458,"&gt;0")+COUNTIF('Data R3'!X458,"&gt;0"))</f>
        <v/>
      </c>
      <c r="J2452">
        <f>IF('Data R3'!C458="","",IF((COUNTIF('Data R3'!K458,"&gt;0")+COUNTIF('Data R3'!M458,"&gt;0")+COUNTIF('Data R3'!O458,"&gt;0")+COUNTIF('Data R3'!Q458,"&gt;0")+COUNTIF('Data R3'!S458,"&gt;0")+COUNTIF('Data R3'!U458,"&gt;0")+COUNTIF('Data R3'!W458,"&gt;0")+COUNTIF('Data R3'!Y458,"&gt;0"))&gt;0,1,0))</f>
        <v/>
      </c>
      <c r="M2452" t="inlineStr">
        <is>
          <t>Data R</t>
        </is>
      </c>
    </row>
    <row r="2453">
      <c r="A2453" t="inlineStr">
        <is>
          <t>Regional 3</t>
        </is>
      </c>
      <c r="B2453">
        <f>IF('Data R3'!C459="","",'Data R3'!B459)</f>
        <v/>
      </c>
      <c r="C2453">
        <f>IF('Data R3'!C459="","",'Data R3'!C459)</f>
        <v/>
      </c>
      <c r="D2453">
        <f>IF('Data R3'!C459="","",'Data R3'!D459)</f>
        <v/>
      </c>
      <c r="E2453">
        <f>IF('Data R3'!C459="","",'Data R3'!E459)</f>
        <v/>
      </c>
      <c r="F2453">
        <f>IF('Data R3'!C459="","",'Data R3'!F459)</f>
        <v/>
      </c>
      <c r="G2453">
        <f>IF('Data R3'!C459="","",'Data R3'!AD459)</f>
        <v/>
      </c>
      <c r="H2453">
        <f>IF('Data R3'!C459="","",'Data R3'!AC459)</f>
        <v/>
      </c>
      <c r="I2453">
        <f>IF('Data R3'!C459="","",COUNTIF('Data R3'!J459,"&gt;0")+COUNTIF('Data R3'!L459,"&gt;0")+COUNTIF('Data R3'!N459,"&gt;0")+COUNTIF('Data R3'!P459,"&gt;0")+COUNTIF('Data R3'!R459,"&gt;0")+COUNTIF('Data R3'!T459,"&gt;0")+COUNTIF('Data R3'!V459,"&gt;0")+COUNTIF('Data R3'!X459,"&gt;0"))</f>
        <v/>
      </c>
      <c r="J2453">
        <f>IF('Data R3'!C459="","",IF((COUNTIF('Data R3'!K459,"&gt;0")+COUNTIF('Data R3'!M459,"&gt;0")+COUNTIF('Data R3'!O459,"&gt;0")+COUNTIF('Data R3'!Q459,"&gt;0")+COUNTIF('Data R3'!S459,"&gt;0")+COUNTIF('Data R3'!U459,"&gt;0")+COUNTIF('Data R3'!W459,"&gt;0")+COUNTIF('Data R3'!Y459,"&gt;0"))&gt;0,1,0))</f>
        <v/>
      </c>
      <c r="M2453" t="inlineStr">
        <is>
          <t>Data R</t>
        </is>
      </c>
    </row>
    <row r="2454">
      <c r="A2454" t="inlineStr">
        <is>
          <t>Regional 3</t>
        </is>
      </c>
      <c r="B2454">
        <f>IF('Data R3'!C460="","",'Data R3'!B460)</f>
        <v/>
      </c>
      <c r="C2454">
        <f>IF('Data R3'!C460="","",'Data R3'!C460)</f>
        <v/>
      </c>
      <c r="D2454">
        <f>IF('Data R3'!C460="","",'Data R3'!D460)</f>
        <v/>
      </c>
      <c r="E2454">
        <f>IF('Data R3'!C460="","",'Data R3'!E460)</f>
        <v/>
      </c>
      <c r="F2454">
        <f>IF('Data R3'!C460="","",'Data R3'!F460)</f>
        <v/>
      </c>
      <c r="G2454">
        <f>IF('Data R3'!C460="","",'Data R3'!AD460)</f>
        <v/>
      </c>
      <c r="H2454">
        <f>IF('Data R3'!C460="","",'Data R3'!AC460)</f>
        <v/>
      </c>
      <c r="I2454">
        <f>IF('Data R3'!C460="","",COUNTIF('Data R3'!J460,"&gt;0")+COUNTIF('Data R3'!L460,"&gt;0")+COUNTIF('Data R3'!N460,"&gt;0")+COUNTIF('Data R3'!P460,"&gt;0")+COUNTIF('Data R3'!R460,"&gt;0")+COUNTIF('Data R3'!T460,"&gt;0")+COUNTIF('Data R3'!V460,"&gt;0")+COUNTIF('Data R3'!X460,"&gt;0"))</f>
        <v/>
      </c>
      <c r="J2454">
        <f>IF('Data R3'!C460="","",IF((COUNTIF('Data R3'!K460,"&gt;0")+COUNTIF('Data R3'!M460,"&gt;0")+COUNTIF('Data R3'!O460,"&gt;0")+COUNTIF('Data R3'!Q460,"&gt;0")+COUNTIF('Data R3'!S460,"&gt;0")+COUNTIF('Data R3'!U460,"&gt;0")+COUNTIF('Data R3'!W460,"&gt;0")+COUNTIF('Data R3'!Y460,"&gt;0"))&gt;0,1,0))</f>
        <v/>
      </c>
      <c r="M2454" t="inlineStr">
        <is>
          <t>Data R</t>
        </is>
      </c>
    </row>
    <row r="2455">
      <c r="A2455" t="inlineStr">
        <is>
          <t>Regional 3</t>
        </is>
      </c>
      <c r="B2455">
        <f>IF('Data R3'!C461="","",'Data R3'!B461)</f>
        <v/>
      </c>
      <c r="C2455">
        <f>IF('Data R3'!C461="","",'Data R3'!C461)</f>
        <v/>
      </c>
      <c r="D2455">
        <f>IF('Data R3'!C461="","",'Data R3'!D461)</f>
        <v/>
      </c>
      <c r="E2455">
        <f>IF('Data R3'!C461="","",'Data R3'!E461)</f>
        <v/>
      </c>
      <c r="F2455">
        <f>IF('Data R3'!C461="","",'Data R3'!F461)</f>
        <v/>
      </c>
      <c r="G2455">
        <f>IF('Data R3'!C461="","",'Data R3'!AD461)</f>
        <v/>
      </c>
      <c r="H2455">
        <f>IF('Data R3'!C461="","",'Data R3'!AC461)</f>
        <v/>
      </c>
      <c r="I2455">
        <f>IF('Data R3'!C461="","",COUNTIF('Data R3'!J461,"&gt;0")+COUNTIF('Data R3'!L461,"&gt;0")+COUNTIF('Data R3'!N461,"&gt;0")+COUNTIF('Data R3'!P461,"&gt;0")+COUNTIF('Data R3'!R461,"&gt;0")+COUNTIF('Data R3'!T461,"&gt;0")+COUNTIF('Data R3'!V461,"&gt;0")+COUNTIF('Data R3'!X461,"&gt;0"))</f>
        <v/>
      </c>
      <c r="J2455">
        <f>IF('Data R3'!C461="","",IF((COUNTIF('Data R3'!K461,"&gt;0")+COUNTIF('Data R3'!M461,"&gt;0")+COUNTIF('Data R3'!O461,"&gt;0")+COUNTIF('Data R3'!Q461,"&gt;0")+COUNTIF('Data R3'!S461,"&gt;0")+COUNTIF('Data R3'!U461,"&gt;0")+COUNTIF('Data R3'!W461,"&gt;0")+COUNTIF('Data R3'!Y461,"&gt;0"))&gt;0,1,0))</f>
        <v/>
      </c>
      <c r="M2455" t="inlineStr">
        <is>
          <t>Data R</t>
        </is>
      </c>
    </row>
    <row r="2456">
      <c r="A2456" t="inlineStr">
        <is>
          <t>Regional 3</t>
        </is>
      </c>
      <c r="B2456">
        <f>IF('Data R3'!C462="","",'Data R3'!B462)</f>
        <v/>
      </c>
      <c r="C2456">
        <f>IF('Data R3'!C462="","",'Data R3'!C462)</f>
        <v/>
      </c>
      <c r="D2456">
        <f>IF('Data R3'!C462="","",'Data R3'!D462)</f>
        <v/>
      </c>
      <c r="E2456">
        <f>IF('Data R3'!C462="","",'Data R3'!E462)</f>
        <v/>
      </c>
      <c r="F2456">
        <f>IF('Data R3'!C462="","",'Data R3'!F462)</f>
        <v/>
      </c>
      <c r="G2456">
        <f>IF('Data R3'!C462="","",'Data R3'!AD462)</f>
        <v/>
      </c>
      <c r="H2456">
        <f>IF('Data R3'!C462="","",'Data R3'!AC462)</f>
        <v/>
      </c>
      <c r="I2456">
        <f>IF('Data R3'!C462="","",COUNTIF('Data R3'!J462,"&gt;0")+COUNTIF('Data R3'!L462,"&gt;0")+COUNTIF('Data R3'!N462,"&gt;0")+COUNTIF('Data R3'!P462,"&gt;0")+COUNTIF('Data R3'!R462,"&gt;0")+COUNTIF('Data R3'!T462,"&gt;0")+COUNTIF('Data R3'!V462,"&gt;0")+COUNTIF('Data R3'!X462,"&gt;0"))</f>
        <v/>
      </c>
      <c r="J2456">
        <f>IF('Data R3'!C462="","",IF((COUNTIF('Data R3'!K462,"&gt;0")+COUNTIF('Data R3'!M462,"&gt;0")+COUNTIF('Data R3'!O462,"&gt;0")+COUNTIF('Data R3'!Q462,"&gt;0")+COUNTIF('Data R3'!S462,"&gt;0")+COUNTIF('Data R3'!U462,"&gt;0")+COUNTIF('Data R3'!W462,"&gt;0")+COUNTIF('Data R3'!Y462,"&gt;0"))&gt;0,1,0))</f>
        <v/>
      </c>
      <c r="M2456" t="inlineStr">
        <is>
          <t>Data R</t>
        </is>
      </c>
    </row>
    <row r="2457">
      <c r="A2457" t="inlineStr">
        <is>
          <t>Regional 3</t>
        </is>
      </c>
      <c r="B2457">
        <f>IF('Data R3'!C463="","",'Data R3'!B463)</f>
        <v/>
      </c>
      <c r="C2457">
        <f>IF('Data R3'!C463="","",'Data R3'!C463)</f>
        <v/>
      </c>
      <c r="D2457">
        <f>IF('Data R3'!C463="","",'Data R3'!D463)</f>
        <v/>
      </c>
      <c r="E2457">
        <f>IF('Data R3'!C463="","",'Data R3'!E463)</f>
        <v/>
      </c>
      <c r="F2457">
        <f>IF('Data R3'!C463="","",'Data R3'!F463)</f>
        <v/>
      </c>
      <c r="G2457">
        <f>IF('Data R3'!C463="","",'Data R3'!AD463)</f>
        <v/>
      </c>
      <c r="H2457">
        <f>IF('Data R3'!C463="","",'Data R3'!AC463)</f>
        <v/>
      </c>
      <c r="I2457">
        <f>IF('Data R3'!C463="","",COUNTIF('Data R3'!J463,"&gt;0")+COUNTIF('Data R3'!L463,"&gt;0")+COUNTIF('Data R3'!N463,"&gt;0")+COUNTIF('Data R3'!P463,"&gt;0")+COUNTIF('Data R3'!R463,"&gt;0")+COUNTIF('Data R3'!T463,"&gt;0")+COUNTIF('Data R3'!V463,"&gt;0")+COUNTIF('Data R3'!X463,"&gt;0"))</f>
        <v/>
      </c>
      <c r="J2457">
        <f>IF('Data R3'!C463="","",IF((COUNTIF('Data R3'!K463,"&gt;0")+COUNTIF('Data R3'!M463,"&gt;0")+COUNTIF('Data R3'!O463,"&gt;0")+COUNTIF('Data R3'!Q463,"&gt;0")+COUNTIF('Data R3'!S463,"&gt;0")+COUNTIF('Data R3'!U463,"&gt;0")+COUNTIF('Data R3'!W463,"&gt;0")+COUNTIF('Data R3'!Y463,"&gt;0"))&gt;0,1,0))</f>
        <v/>
      </c>
      <c r="M2457" t="inlineStr">
        <is>
          <t>Data R</t>
        </is>
      </c>
    </row>
    <row r="2458">
      <c r="A2458" t="inlineStr">
        <is>
          <t>Regional 3</t>
        </is>
      </c>
      <c r="B2458">
        <f>IF('Data R3'!C464="","",'Data R3'!B464)</f>
        <v/>
      </c>
      <c r="C2458">
        <f>IF('Data R3'!C464="","",'Data R3'!C464)</f>
        <v/>
      </c>
      <c r="D2458">
        <f>IF('Data R3'!C464="","",'Data R3'!D464)</f>
        <v/>
      </c>
      <c r="E2458">
        <f>IF('Data R3'!C464="","",'Data R3'!E464)</f>
        <v/>
      </c>
      <c r="F2458">
        <f>IF('Data R3'!C464="","",'Data R3'!F464)</f>
        <v/>
      </c>
      <c r="G2458">
        <f>IF('Data R3'!C464="","",'Data R3'!AD464)</f>
        <v/>
      </c>
      <c r="H2458">
        <f>IF('Data R3'!C464="","",'Data R3'!AC464)</f>
        <v/>
      </c>
      <c r="I2458">
        <f>IF('Data R3'!C464="","",COUNTIF('Data R3'!J464,"&gt;0")+COUNTIF('Data R3'!L464,"&gt;0")+COUNTIF('Data R3'!N464,"&gt;0")+COUNTIF('Data R3'!P464,"&gt;0")+COUNTIF('Data R3'!R464,"&gt;0")+COUNTIF('Data R3'!T464,"&gt;0")+COUNTIF('Data R3'!V464,"&gt;0")+COUNTIF('Data R3'!X464,"&gt;0"))</f>
        <v/>
      </c>
      <c r="J2458">
        <f>IF('Data R3'!C464="","",IF((COUNTIF('Data R3'!K464,"&gt;0")+COUNTIF('Data R3'!M464,"&gt;0")+COUNTIF('Data R3'!O464,"&gt;0")+COUNTIF('Data R3'!Q464,"&gt;0")+COUNTIF('Data R3'!S464,"&gt;0")+COUNTIF('Data R3'!U464,"&gt;0")+COUNTIF('Data R3'!W464,"&gt;0")+COUNTIF('Data R3'!Y464,"&gt;0"))&gt;0,1,0))</f>
        <v/>
      </c>
      <c r="M2458" t="inlineStr">
        <is>
          <t>Data R</t>
        </is>
      </c>
    </row>
    <row r="2459">
      <c r="A2459" t="inlineStr">
        <is>
          <t>Regional 3</t>
        </is>
      </c>
      <c r="B2459">
        <f>IF('Data R3'!C465="","",'Data R3'!B465)</f>
        <v/>
      </c>
      <c r="C2459">
        <f>IF('Data R3'!C465="","",'Data R3'!C465)</f>
        <v/>
      </c>
      <c r="D2459">
        <f>IF('Data R3'!C465="","",'Data R3'!D465)</f>
        <v/>
      </c>
      <c r="E2459">
        <f>IF('Data R3'!C465="","",'Data R3'!E465)</f>
        <v/>
      </c>
      <c r="F2459">
        <f>IF('Data R3'!C465="","",'Data R3'!F465)</f>
        <v/>
      </c>
      <c r="G2459">
        <f>IF('Data R3'!C465="","",'Data R3'!AD465)</f>
        <v/>
      </c>
      <c r="H2459">
        <f>IF('Data R3'!C465="","",'Data R3'!AC465)</f>
        <v/>
      </c>
      <c r="I2459">
        <f>IF('Data R3'!C465="","",COUNTIF('Data R3'!J465,"&gt;0")+COUNTIF('Data R3'!L465,"&gt;0")+COUNTIF('Data R3'!N465,"&gt;0")+COUNTIF('Data R3'!P465,"&gt;0")+COUNTIF('Data R3'!R465,"&gt;0")+COUNTIF('Data R3'!T465,"&gt;0")+COUNTIF('Data R3'!V465,"&gt;0")+COUNTIF('Data R3'!X465,"&gt;0"))</f>
        <v/>
      </c>
      <c r="J2459">
        <f>IF('Data R3'!C465="","",IF((COUNTIF('Data R3'!K465,"&gt;0")+COUNTIF('Data R3'!M465,"&gt;0")+COUNTIF('Data R3'!O465,"&gt;0")+COUNTIF('Data R3'!Q465,"&gt;0")+COUNTIF('Data R3'!S465,"&gt;0")+COUNTIF('Data R3'!U465,"&gt;0")+COUNTIF('Data R3'!W465,"&gt;0")+COUNTIF('Data R3'!Y465,"&gt;0"))&gt;0,1,0))</f>
        <v/>
      </c>
      <c r="M2459" t="inlineStr">
        <is>
          <t>Data R</t>
        </is>
      </c>
    </row>
    <row r="2460">
      <c r="A2460" t="inlineStr">
        <is>
          <t>Regional 3</t>
        </is>
      </c>
      <c r="B2460">
        <f>IF('Data R3'!C466="","",'Data R3'!B466)</f>
        <v/>
      </c>
      <c r="C2460">
        <f>IF('Data R3'!C466="","",'Data R3'!C466)</f>
        <v/>
      </c>
      <c r="D2460">
        <f>IF('Data R3'!C466="","",'Data R3'!D466)</f>
        <v/>
      </c>
      <c r="E2460">
        <f>IF('Data R3'!C466="","",'Data R3'!E466)</f>
        <v/>
      </c>
      <c r="F2460">
        <f>IF('Data R3'!C466="","",'Data R3'!F466)</f>
        <v/>
      </c>
      <c r="G2460">
        <f>IF('Data R3'!C466="","",'Data R3'!AD466)</f>
        <v/>
      </c>
      <c r="H2460">
        <f>IF('Data R3'!C466="","",'Data R3'!AC466)</f>
        <v/>
      </c>
      <c r="I2460">
        <f>IF('Data R3'!C466="","",COUNTIF('Data R3'!J466,"&gt;0")+COUNTIF('Data R3'!L466,"&gt;0")+COUNTIF('Data R3'!N466,"&gt;0")+COUNTIF('Data R3'!P466,"&gt;0")+COUNTIF('Data R3'!R466,"&gt;0")+COUNTIF('Data R3'!T466,"&gt;0")+COUNTIF('Data R3'!V466,"&gt;0")+COUNTIF('Data R3'!X466,"&gt;0"))</f>
        <v/>
      </c>
      <c r="J2460">
        <f>IF('Data R3'!C466="","",IF((COUNTIF('Data R3'!K466,"&gt;0")+COUNTIF('Data R3'!M466,"&gt;0")+COUNTIF('Data R3'!O466,"&gt;0")+COUNTIF('Data R3'!Q466,"&gt;0")+COUNTIF('Data R3'!S466,"&gt;0")+COUNTIF('Data R3'!U466,"&gt;0")+COUNTIF('Data R3'!W466,"&gt;0")+COUNTIF('Data R3'!Y466,"&gt;0"))&gt;0,1,0))</f>
        <v/>
      </c>
      <c r="M2460" t="inlineStr">
        <is>
          <t>Data R</t>
        </is>
      </c>
    </row>
    <row r="2461">
      <c r="A2461" t="inlineStr">
        <is>
          <t>Regional 3</t>
        </is>
      </c>
      <c r="B2461">
        <f>IF('Data R3'!C467="","",'Data R3'!B467)</f>
        <v/>
      </c>
      <c r="C2461">
        <f>IF('Data R3'!C467="","",'Data R3'!C467)</f>
        <v/>
      </c>
      <c r="D2461">
        <f>IF('Data R3'!C467="","",'Data R3'!D467)</f>
        <v/>
      </c>
      <c r="E2461">
        <f>IF('Data R3'!C467="","",'Data R3'!E467)</f>
        <v/>
      </c>
      <c r="F2461">
        <f>IF('Data R3'!C467="","",'Data R3'!F467)</f>
        <v/>
      </c>
      <c r="G2461">
        <f>IF('Data R3'!C467="","",'Data R3'!AD467)</f>
        <v/>
      </c>
      <c r="H2461">
        <f>IF('Data R3'!C467="","",'Data R3'!AC467)</f>
        <v/>
      </c>
      <c r="I2461">
        <f>IF('Data R3'!C467="","",COUNTIF('Data R3'!J467,"&gt;0")+COUNTIF('Data R3'!L467,"&gt;0")+COUNTIF('Data R3'!N467,"&gt;0")+COUNTIF('Data R3'!P467,"&gt;0")+COUNTIF('Data R3'!R467,"&gt;0")+COUNTIF('Data R3'!T467,"&gt;0")+COUNTIF('Data R3'!V467,"&gt;0")+COUNTIF('Data R3'!X467,"&gt;0"))</f>
        <v/>
      </c>
      <c r="J2461">
        <f>IF('Data R3'!C467="","",IF((COUNTIF('Data R3'!K467,"&gt;0")+COUNTIF('Data R3'!M467,"&gt;0")+COUNTIF('Data R3'!O467,"&gt;0")+COUNTIF('Data R3'!Q467,"&gt;0")+COUNTIF('Data R3'!S467,"&gt;0")+COUNTIF('Data R3'!U467,"&gt;0")+COUNTIF('Data R3'!W467,"&gt;0")+COUNTIF('Data R3'!Y467,"&gt;0"))&gt;0,1,0))</f>
        <v/>
      </c>
      <c r="M2461" t="inlineStr">
        <is>
          <t>Data R</t>
        </is>
      </c>
    </row>
    <row r="2462">
      <c r="A2462" t="inlineStr">
        <is>
          <t>Regional 3</t>
        </is>
      </c>
      <c r="B2462">
        <f>IF('Data R3'!C468="","",'Data R3'!B468)</f>
        <v/>
      </c>
      <c r="C2462">
        <f>IF('Data R3'!C468="","",'Data R3'!C468)</f>
        <v/>
      </c>
      <c r="D2462">
        <f>IF('Data R3'!C468="","",'Data R3'!D468)</f>
        <v/>
      </c>
      <c r="E2462">
        <f>IF('Data R3'!C468="","",'Data R3'!E468)</f>
        <v/>
      </c>
      <c r="F2462">
        <f>IF('Data R3'!C468="","",'Data R3'!F468)</f>
        <v/>
      </c>
      <c r="G2462">
        <f>IF('Data R3'!C468="","",'Data R3'!AD468)</f>
        <v/>
      </c>
      <c r="H2462">
        <f>IF('Data R3'!C468="","",'Data R3'!AC468)</f>
        <v/>
      </c>
      <c r="I2462">
        <f>IF('Data R3'!C468="","",COUNTIF('Data R3'!J468,"&gt;0")+COUNTIF('Data R3'!L468,"&gt;0")+COUNTIF('Data R3'!N468,"&gt;0")+COUNTIF('Data R3'!P468,"&gt;0")+COUNTIF('Data R3'!R468,"&gt;0")+COUNTIF('Data R3'!T468,"&gt;0")+COUNTIF('Data R3'!V468,"&gt;0")+COUNTIF('Data R3'!X468,"&gt;0"))</f>
        <v/>
      </c>
      <c r="J2462">
        <f>IF('Data R3'!C468="","",IF((COUNTIF('Data R3'!K468,"&gt;0")+COUNTIF('Data R3'!M468,"&gt;0")+COUNTIF('Data R3'!O468,"&gt;0")+COUNTIF('Data R3'!Q468,"&gt;0")+COUNTIF('Data R3'!S468,"&gt;0")+COUNTIF('Data R3'!U468,"&gt;0")+COUNTIF('Data R3'!W468,"&gt;0")+COUNTIF('Data R3'!Y468,"&gt;0"))&gt;0,1,0))</f>
        <v/>
      </c>
      <c r="M2462" t="inlineStr">
        <is>
          <t>Data R</t>
        </is>
      </c>
    </row>
    <row r="2463">
      <c r="A2463" t="inlineStr">
        <is>
          <t>Regional 3</t>
        </is>
      </c>
      <c r="B2463">
        <f>IF('Data R3'!C469="","",'Data R3'!B469)</f>
        <v/>
      </c>
      <c r="C2463">
        <f>IF('Data R3'!C469="","",'Data R3'!C469)</f>
        <v/>
      </c>
      <c r="D2463">
        <f>IF('Data R3'!C469="","",'Data R3'!D469)</f>
        <v/>
      </c>
      <c r="E2463">
        <f>IF('Data R3'!C469="","",'Data R3'!E469)</f>
        <v/>
      </c>
      <c r="F2463">
        <f>IF('Data R3'!C469="","",'Data R3'!F469)</f>
        <v/>
      </c>
      <c r="G2463">
        <f>IF('Data R3'!C469="","",'Data R3'!AD469)</f>
        <v/>
      </c>
      <c r="H2463">
        <f>IF('Data R3'!C469="","",'Data R3'!AC469)</f>
        <v/>
      </c>
      <c r="I2463">
        <f>IF('Data R3'!C469="","",COUNTIF('Data R3'!J469,"&gt;0")+COUNTIF('Data R3'!L469,"&gt;0")+COUNTIF('Data R3'!N469,"&gt;0")+COUNTIF('Data R3'!P469,"&gt;0")+COUNTIF('Data R3'!R469,"&gt;0")+COUNTIF('Data R3'!T469,"&gt;0")+COUNTIF('Data R3'!V469,"&gt;0")+COUNTIF('Data R3'!X469,"&gt;0"))</f>
        <v/>
      </c>
      <c r="J2463">
        <f>IF('Data R3'!C469="","",IF((COUNTIF('Data R3'!K469,"&gt;0")+COUNTIF('Data R3'!M469,"&gt;0")+COUNTIF('Data R3'!O469,"&gt;0")+COUNTIF('Data R3'!Q469,"&gt;0")+COUNTIF('Data R3'!S469,"&gt;0")+COUNTIF('Data R3'!U469,"&gt;0")+COUNTIF('Data R3'!W469,"&gt;0")+COUNTIF('Data R3'!Y469,"&gt;0"))&gt;0,1,0))</f>
        <v/>
      </c>
      <c r="M2463" t="inlineStr">
        <is>
          <t>Data R</t>
        </is>
      </c>
    </row>
    <row r="2464">
      <c r="A2464" t="inlineStr">
        <is>
          <t>Regional 3</t>
        </is>
      </c>
      <c r="B2464">
        <f>IF('Data R3'!C470="","",'Data R3'!B470)</f>
        <v/>
      </c>
      <c r="C2464">
        <f>IF('Data R3'!C470="","",'Data R3'!C470)</f>
        <v/>
      </c>
      <c r="D2464">
        <f>IF('Data R3'!C470="","",'Data R3'!D470)</f>
        <v/>
      </c>
      <c r="E2464">
        <f>IF('Data R3'!C470="","",'Data R3'!E470)</f>
        <v/>
      </c>
      <c r="F2464">
        <f>IF('Data R3'!C470="","",'Data R3'!F470)</f>
        <v/>
      </c>
      <c r="G2464">
        <f>IF('Data R3'!C470="","",'Data R3'!AD470)</f>
        <v/>
      </c>
      <c r="H2464">
        <f>IF('Data R3'!C470="","",'Data R3'!AC470)</f>
        <v/>
      </c>
      <c r="I2464">
        <f>IF('Data R3'!C470="","",COUNTIF('Data R3'!J470,"&gt;0")+COUNTIF('Data R3'!L470,"&gt;0")+COUNTIF('Data R3'!N470,"&gt;0")+COUNTIF('Data R3'!P470,"&gt;0")+COUNTIF('Data R3'!R470,"&gt;0")+COUNTIF('Data R3'!T470,"&gt;0")+COUNTIF('Data R3'!V470,"&gt;0")+COUNTIF('Data R3'!X470,"&gt;0"))</f>
        <v/>
      </c>
      <c r="J2464">
        <f>IF('Data R3'!C470="","",IF((COUNTIF('Data R3'!K470,"&gt;0")+COUNTIF('Data R3'!M470,"&gt;0")+COUNTIF('Data R3'!O470,"&gt;0")+COUNTIF('Data R3'!Q470,"&gt;0")+COUNTIF('Data R3'!S470,"&gt;0")+COUNTIF('Data R3'!U470,"&gt;0")+COUNTIF('Data R3'!W470,"&gt;0")+COUNTIF('Data R3'!Y470,"&gt;0"))&gt;0,1,0))</f>
        <v/>
      </c>
      <c r="M2464" t="inlineStr">
        <is>
          <t>Data R</t>
        </is>
      </c>
    </row>
    <row r="2465">
      <c r="A2465" t="inlineStr">
        <is>
          <t>Regional 3</t>
        </is>
      </c>
      <c r="B2465">
        <f>IF('Data R3'!C471="","",'Data R3'!B471)</f>
        <v/>
      </c>
      <c r="C2465">
        <f>IF('Data R3'!C471="","",'Data R3'!C471)</f>
        <v/>
      </c>
      <c r="D2465">
        <f>IF('Data R3'!C471="","",'Data R3'!D471)</f>
        <v/>
      </c>
      <c r="E2465">
        <f>IF('Data R3'!C471="","",'Data R3'!E471)</f>
        <v/>
      </c>
      <c r="F2465">
        <f>IF('Data R3'!C471="","",'Data R3'!F471)</f>
        <v/>
      </c>
      <c r="G2465">
        <f>IF('Data R3'!C471="","",'Data R3'!AD471)</f>
        <v/>
      </c>
      <c r="H2465">
        <f>IF('Data R3'!C471="","",'Data R3'!AC471)</f>
        <v/>
      </c>
      <c r="I2465">
        <f>IF('Data R3'!C471="","",COUNTIF('Data R3'!J471,"&gt;0")+COUNTIF('Data R3'!L471,"&gt;0")+COUNTIF('Data R3'!N471,"&gt;0")+COUNTIF('Data R3'!P471,"&gt;0")+COUNTIF('Data R3'!R471,"&gt;0")+COUNTIF('Data R3'!T471,"&gt;0")+COUNTIF('Data R3'!V471,"&gt;0")+COUNTIF('Data R3'!X471,"&gt;0"))</f>
        <v/>
      </c>
      <c r="J2465">
        <f>IF('Data R3'!C471="","",IF((COUNTIF('Data R3'!K471,"&gt;0")+COUNTIF('Data R3'!M471,"&gt;0")+COUNTIF('Data R3'!O471,"&gt;0")+COUNTIF('Data R3'!Q471,"&gt;0")+COUNTIF('Data R3'!S471,"&gt;0")+COUNTIF('Data R3'!U471,"&gt;0")+COUNTIF('Data R3'!W471,"&gt;0")+COUNTIF('Data R3'!Y471,"&gt;0"))&gt;0,1,0))</f>
        <v/>
      </c>
      <c r="M2465" t="inlineStr">
        <is>
          <t>Data R</t>
        </is>
      </c>
    </row>
    <row r="2466">
      <c r="A2466" t="inlineStr">
        <is>
          <t>Regional 3</t>
        </is>
      </c>
      <c r="B2466">
        <f>IF('Data R3'!C472="","",'Data R3'!B472)</f>
        <v/>
      </c>
      <c r="C2466">
        <f>IF('Data R3'!C472="","",'Data R3'!C472)</f>
        <v/>
      </c>
      <c r="D2466">
        <f>IF('Data R3'!C472="","",'Data R3'!D472)</f>
        <v/>
      </c>
      <c r="E2466">
        <f>IF('Data R3'!C472="","",'Data R3'!E472)</f>
        <v/>
      </c>
      <c r="F2466">
        <f>IF('Data R3'!C472="","",'Data R3'!F472)</f>
        <v/>
      </c>
      <c r="G2466">
        <f>IF('Data R3'!C472="","",'Data R3'!AD472)</f>
        <v/>
      </c>
      <c r="H2466">
        <f>IF('Data R3'!C472="","",'Data R3'!AC472)</f>
        <v/>
      </c>
      <c r="I2466">
        <f>IF('Data R3'!C472="","",COUNTIF('Data R3'!J472,"&gt;0")+COUNTIF('Data R3'!L472,"&gt;0")+COUNTIF('Data R3'!N472,"&gt;0")+COUNTIF('Data R3'!P472,"&gt;0")+COUNTIF('Data R3'!R472,"&gt;0")+COUNTIF('Data R3'!T472,"&gt;0")+COUNTIF('Data R3'!V472,"&gt;0")+COUNTIF('Data R3'!X472,"&gt;0"))</f>
        <v/>
      </c>
      <c r="J2466">
        <f>IF('Data R3'!C472="","",IF((COUNTIF('Data R3'!K472,"&gt;0")+COUNTIF('Data R3'!M472,"&gt;0")+COUNTIF('Data R3'!O472,"&gt;0")+COUNTIF('Data R3'!Q472,"&gt;0")+COUNTIF('Data R3'!S472,"&gt;0")+COUNTIF('Data R3'!U472,"&gt;0")+COUNTIF('Data R3'!W472,"&gt;0")+COUNTIF('Data R3'!Y472,"&gt;0"))&gt;0,1,0))</f>
        <v/>
      </c>
      <c r="M2466" t="inlineStr">
        <is>
          <t>Data R</t>
        </is>
      </c>
    </row>
    <row r="2467">
      <c r="A2467" t="inlineStr">
        <is>
          <t>Regional 3</t>
        </is>
      </c>
      <c r="B2467">
        <f>IF('Data R3'!C473="","",'Data R3'!B473)</f>
        <v/>
      </c>
      <c r="C2467">
        <f>IF('Data R3'!C473="","",'Data R3'!C473)</f>
        <v/>
      </c>
      <c r="D2467">
        <f>IF('Data R3'!C473="","",'Data R3'!D473)</f>
        <v/>
      </c>
      <c r="E2467">
        <f>IF('Data R3'!C473="","",'Data R3'!E473)</f>
        <v/>
      </c>
      <c r="F2467">
        <f>IF('Data R3'!C473="","",'Data R3'!F473)</f>
        <v/>
      </c>
      <c r="G2467">
        <f>IF('Data R3'!C473="","",'Data R3'!AD473)</f>
        <v/>
      </c>
      <c r="H2467">
        <f>IF('Data R3'!C473="","",'Data R3'!AC473)</f>
        <v/>
      </c>
      <c r="I2467">
        <f>IF('Data R3'!C473="","",COUNTIF('Data R3'!J473,"&gt;0")+COUNTIF('Data R3'!L473,"&gt;0")+COUNTIF('Data R3'!N473,"&gt;0")+COUNTIF('Data R3'!P473,"&gt;0")+COUNTIF('Data R3'!R473,"&gt;0")+COUNTIF('Data R3'!T473,"&gt;0")+COUNTIF('Data R3'!V473,"&gt;0")+COUNTIF('Data R3'!X473,"&gt;0"))</f>
        <v/>
      </c>
      <c r="J2467">
        <f>IF('Data R3'!C473="","",IF((COUNTIF('Data R3'!K473,"&gt;0")+COUNTIF('Data R3'!M473,"&gt;0")+COUNTIF('Data R3'!O473,"&gt;0")+COUNTIF('Data R3'!Q473,"&gt;0")+COUNTIF('Data R3'!S473,"&gt;0")+COUNTIF('Data R3'!U473,"&gt;0")+COUNTIF('Data R3'!W473,"&gt;0")+COUNTIF('Data R3'!Y473,"&gt;0"))&gt;0,1,0))</f>
        <v/>
      </c>
      <c r="M2467" t="inlineStr">
        <is>
          <t>Data R</t>
        </is>
      </c>
    </row>
    <row r="2468">
      <c r="A2468" t="inlineStr">
        <is>
          <t>Regional 3</t>
        </is>
      </c>
      <c r="B2468">
        <f>IF('Data R3'!C474="","",'Data R3'!B474)</f>
        <v/>
      </c>
      <c r="C2468">
        <f>IF('Data R3'!C474="","",'Data R3'!C474)</f>
        <v/>
      </c>
      <c r="D2468">
        <f>IF('Data R3'!C474="","",'Data R3'!D474)</f>
        <v/>
      </c>
      <c r="E2468">
        <f>IF('Data R3'!C474="","",'Data R3'!E474)</f>
        <v/>
      </c>
      <c r="F2468">
        <f>IF('Data R3'!C474="","",'Data R3'!F474)</f>
        <v/>
      </c>
      <c r="G2468">
        <f>IF('Data R3'!C474="","",'Data R3'!AD474)</f>
        <v/>
      </c>
      <c r="H2468">
        <f>IF('Data R3'!C474="","",'Data R3'!AC474)</f>
        <v/>
      </c>
      <c r="I2468">
        <f>IF('Data R3'!C474="","",COUNTIF('Data R3'!J474,"&gt;0")+COUNTIF('Data R3'!L474,"&gt;0")+COUNTIF('Data R3'!N474,"&gt;0")+COUNTIF('Data R3'!P474,"&gt;0")+COUNTIF('Data R3'!R474,"&gt;0")+COUNTIF('Data R3'!T474,"&gt;0")+COUNTIF('Data R3'!V474,"&gt;0")+COUNTIF('Data R3'!X474,"&gt;0"))</f>
        <v/>
      </c>
      <c r="J2468">
        <f>IF('Data R3'!C474="","",IF((COUNTIF('Data R3'!K474,"&gt;0")+COUNTIF('Data R3'!M474,"&gt;0")+COUNTIF('Data R3'!O474,"&gt;0")+COUNTIF('Data R3'!Q474,"&gt;0")+COUNTIF('Data R3'!S474,"&gt;0")+COUNTIF('Data R3'!U474,"&gt;0")+COUNTIF('Data R3'!W474,"&gt;0")+COUNTIF('Data R3'!Y474,"&gt;0"))&gt;0,1,0))</f>
        <v/>
      </c>
      <c r="M2468" t="inlineStr">
        <is>
          <t>Data R</t>
        </is>
      </c>
    </row>
    <row r="2469">
      <c r="A2469" t="inlineStr">
        <is>
          <t>Regional 3</t>
        </is>
      </c>
      <c r="B2469">
        <f>IF('Data R3'!C475="","",'Data R3'!B475)</f>
        <v/>
      </c>
      <c r="C2469">
        <f>IF('Data R3'!C475="","",'Data R3'!C475)</f>
        <v/>
      </c>
      <c r="D2469">
        <f>IF('Data R3'!C475="","",'Data R3'!D475)</f>
        <v/>
      </c>
      <c r="E2469">
        <f>IF('Data R3'!C475="","",'Data R3'!E475)</f>
        <v/>
      </c>
      <c r="F2469">
        <f>IF('Data R3'!C475="","",'Data R3'!F475)</f>
        <v/>
      </c>
      <c r="G2469">
        <f>IF('Data R3'!C475="","",'Data R3'!AD475)</f>
        <v/>
      </c>
      <c r="H2469">
        <f>IF('Data R3'!C475="","",'Data R3'!AC475)</f>
        <v/>
      </c>
      <c r="I2469">
        <f>IF('Data R3'!C475="","",COUNTIF('Data R3'!J475,"&gt;0")+COUNTIF('Data R3'!L475,"&gt;0")+COUNTIF('Data R3'!N475,"&gt;0")+COUNTIF('Data R3'!P475,"&gt;0")+COUNTIF('Data R3'!R475,"&gt;0")+COUNTIF('Data R3'!T475,"&gt;0")+COUNTIF('Data R3'!V475,"&gt;0")+COUNTIF('Data R3'!X475,"&gt;0"))</f>
        <v/>
      </c>
      <c r="J2469">
        <f>IF('Data R3'!C475="","",IF((COUNTIF('Data R3'!K475,"&gt;0")+COUNTIF('Data R3'!M475,"&gt;0")+COUNTIF('Data R3'!O475,"&gt;0")+COUNTIF('Data R3'!Q475,"&gt;0")+COUNTIF('Data R3'!S475,"&gt;0")+COUNTIF('Data R3'!U475,"&gt;0")+COUNTIF('Data R3'!W475,"&gt;0")+COUNTIF('Data R3'!Y475,"&gt;0"))&gt;0,1,0))</f>
        <v/>
      </c>
      <c r="M2469" t="inlineStr">
        <is>
          <t>Data R</t>
        </is>
      </c>
    </row>
    <row r="2470">
      <c r="A2470" t="inlineStr">
        <is>
          <t>Regional 3</t>
        </is>
      </c>
      <c r="B2470">
        <f>IF('Data R3'!C476="","",'Data R3'!B476)</f>
        <v/>
      </c>
      <c r="C2470">
        <f>IF('Data R3'!C476="","",'Data R3'!C476)</f>
        <v/>
      </c>
      <c r="D2470">
        <f>IF('Data R3'!C476="","",'Data R3'!D476)</f>
        <v/>
      </c>
      <c r="E2470">
        <f>IF('Data R3'!C476="","",'Data R3'!E476)</f>
        <v/>
      </c>
      <c r="F2470">
        <f>IF('Data R3'!C476="","",'Data R3'!F476)</f>
        <v/>
      </c>
      <c r="G2470">
        <f>IF('Data R3'!C476="","",'Data R3'!AD476)</f>
        <v/>
      </c>
      <c r="H2470">
        <f>IF('Data R3'!C476="","",'Data R3'!AC476)</f>
        <v/>
      </c>
      <c r="I2470">
        <f>IF('Data R3'!C476="","",COUNTIF('Data R3'!J476,"&gt;0")+COUNTIF('Data R3'!L476,"&gt;0")+COUNTIF('Data R3'!N476,"&gt;0")+COUNTIF('Data R3'!P476,"&gt;0")+COUNTIF('Data R3'!R476,"&gt;0")+COUNTIF('Data R3'!T476,"&gt;0")+COUNTIF('Data R3'!V476,"&gt;0")+COUNTIF('Data R3'!X476,"&gt;0"))</f>
        <v/>
      </c>
      <c r="J2470">
        <f>IF('Data R3'!C476="","",IF((COUNTIF('Data R3'!K476,"&gt;0")+COUNTIF('Data R3'!M476,"&gt;0")+COUNTIF('Data R3'!O476,"&gt;0")+COUNTIF('Data R3'!Q476,"&gt;0")+COUNTIF('Data R3'!S476,"&gt;0")+COUNTIF('Data R3'!U476,"&gt;0")+COUNTIF('Data R3'!W476,"&gt;0")+COUNTIF('Data R3'!Y476,"&gt;0"))&gt;0,1,0))</f>
        <v/>
      </c>
      <c r="M2470" t="inlineStr">
        <is>
          <t>Data R</t>
        </is>
      </c>
    </row>
    <row r="2471">
      <c r="A2471" t="inlineStr">
        <is>
          <t>Regional 3</t>
        </is>
      </c>
      <c r="B2471">
        <f>IF('Data R3'!C477="","",'Data R3'!B477)</f>
        <v/>
      </c>
      <c r="C2471">
        <f>IF('Data R3'!C477="","",'Data R3'!C477)</f>
        <v/>
      </c>
      <c r="D2471">
        <f>IF('Data R3'!C477="","",'Data R3'!D477)</f>
        <v/>
      </c>
      <c r="E2471">
        <f>IF('Data R3'!C477="","",'Data R3'!E477)</f>
        <v/>
      </c>
      <c r="F2471">
        <f>IF('Data R3'!C477="","",'Data R3'!F477)</f>
        <v/>
      </c>
      <c r="G2471">
        <f>IF('Data R3'!C477="","",'Data R3'!AD477)</f>
        <v/>
      </c>
      <c r="H2471">
        <f>IF('Data R3'!C477="","",'Data R3'!AC477)</f>
        <v/>
      </c>
      <c r="I2471">
        <f>IF('Data R3'!C477="","",COUNTIF('Data R3'!J477,"&gt;0")+COUNTIF('Data R3'!L477,"&gt;0")+COUNTIF('Data R3'!N477,"&gt;0")+COUNTIF('Data R3'!P477,"&gt;0")+COUNTIF('Data R3'!R477,"&gt;0")+COUNTIF('Data R3'!T477,"&gt;0")+COUNTIF('Data R3'!V477,"&gt;0")+COUNTIF('Data R3'!X477,"&gt;0"))</f>
        <v/>
      </c>
      <c r="J2471">
        <f>IF('Data R3'!C477="","",IF((COUNTIF('Data R3'!K477,"&gt;0")+COUNTIF('Data R3'!M477,"&gt;0")+COUNTIF('Data R3'!O477,"&gt;0")+COUNTIF('Data R3'!Q477,"&gt;0")+COUNTIF('Data R3'!S477,"&gt;0")+COUNTIF('Data R3'!U477,"&gt;0")+COUNTIF('Data R3'!W477,"&gt;0")+COUNTIF('Data R3'!Y477,"&gt;0"))&gt;0,1,0))</f>
        <v/>
      </c>
      <c r="M2471" t="inlineStr">
        <is>
          <t>Data R</t>
        </is>
      </c>
    </row>
    <row r="2472">
      <c r="A2472" t="inlineStr">
        <is>
          <t>Regional 3</t>
        </is>
      </c>
      <c r="B2472">
        <f>IF('Data R3'!C478="","",'Data R3'!B478)</f>
        <v/>
      </c>
      <c r="C2472">
        <f>IF('Data R3'!C478="","",'Data R3'!C478)</f>
        <v/>
      </c>
      <c r="D2472">
        <f>IF('Data R3'!C478="","",'Data R3'!D478)</f>
        <v/>
      </c>
      <c r="E2472">
        <f>IF('Data R3'!C478="","",'Data R3'!E478)</f>
        <v/>
      </c>
      <c r="F2472">
        <f>IF('Data R3'!C478="","",'Data R3'!F478)</f>
        <v/>
      </c>
      <c r="G2472">
        <f>IF('Data R3'!C478="","",'Data R3'!AD478)</f>
        <v/>
      </c>
      <c r="H2472">
        <f>IF('Data R3'!C478="","",'Data R3'!AC478)</f>
        <v/>
      </c>
      <c r="I2472">
        <f>IF('Data R3'!C478="","",COUNTIF('Data R3'!J478,"&gt;0")+COUNTIF('Data R3'!L478,"&gt;0")+COUNTIF('Data R3'!N478,"&gt;0")+COUNTIF('Data R3'!P478,"&gt;0")+COUNTIF('Data R3'!R478,"&gt;0")+COUNTIF('Data R3'!T478,"&gt;0")+COUNTIF('Data R3'!V478,"&gt;0")+COUNTIF('Data R3'!X478,"&gt;0"))</f>
        <v/>
      </c>
      <c r="J2472">
        <f>IF('Data R3'!C478="","",IF((COUNTIF('Data R3'!K478,"&gt;0")+COUNTIF('Data R3'!M478,"&gt;0")+COUNTIF('Data R3'!O478,"&gt;0")+COUNTIF('Data R3'!Q478,"&gt;0")+COUNTIF('Data R3'!S478,"&gt;0")+COUNTIF('Data R3'!U478,"&gt;0")+COUNTIF('Data R3'!W478,"&gt;0")+COUNTIF('Data R3'!Y478,"&gt;0"))&gt;0,1,0))</f>
        <v/>
      </c>
      <c r="M2472" t="inlineStr">
        <is>
          <t>Data R</t>
        </is>
      </c>
    </row>
    <row r="2473">
      <c r="A2473" t="inlineStr">
        <is>
          <t>Regional 3</t>
        </is>
      </c>
      <c r="B2473">
        <f>IF('Data R3'!C479="","",'Data R3'!B479)</f>
        <v/>
      </c>
      <c r="C2473">
        <f>IF('Data R3'!C479="","",'Data R3'!C479)</f>
        <v/>
      </c>
      <c r="D2473">
        <f>IF('Data R3'!C479="","",'Data R3'!D479)</f>
        <v/>
      </c>
      <c r="E2473">
        <f>IF('Data R3'!C479="","",'Data R3'!E479)</f>
        <v/>
      </c>
      <c r="F2473">
        <f>IF('Data R3'!C479="","",'Data R3'!F479)</f>
        <v/>
      </c>
      <c r="G2473">
        <f>IF('Data R3'!C479="","",'Data R3'!AD479)</f>
        <v/>
      </c>
      <c r="H2473">
        <f>IF('Data R3'!C479="","",'Data R3'!AC479)</f>
        <v/>
      </c>
      <c r="I2473">
        <f>IF('Data R3'!C479="","",COUNTIF('Data R3'!J479,"&gt;0")+COUNTIF('Data R3'!L479,"&gt;0")+COUNTIF('Data R3'!N479,"&gt;0")+COUNTIF('Data R3'!P479,"&gt;0")+COUNTIF('Data R3'!R479,"&gt;0")+COUNTIF('Data R3'!T479,"&gt;0")+COUNTIF('Data R3'!V479,"&gt;0")+COUNTIF('Data R3'!X479,"&gt;0"))</f>
        <v/>
      </c>
      <c r="J2473">
        <f>IF('Data R3'!C479="","",IF((COUNTIF('Data R3'!K479,"&gt;0")+COUNTIF('Data R3'!M479,"&gt;0")+COUNTIF('Data R3'!O479,"&gt;0")+COUNTIF('Data R3'!Q479,"&gt;0")+COUNTIF('Data R3'!S479,"&gt;0")+COUNTIF('Data R3'!U479,"&gt;0")+COUNTIF('Data R3'!W479,"&gt;0")+COUNTIF('Data R3'!Y479,"&gt;0"))&gt;0,1,0))</f>
        <v/>
      </c>
      <c r="M2473" t="inlineStr">
        <is>
          <t>Data R</t>
        </is>
      </c>
    </row>
    <row r="2474">
      <c r="A2474" t="inlineStr">
        <is>
          <t>Regional 3</t>
        </is>
      </c>
      <c r="B2474">
        <f>IF('Data R3'!C480="","",'Data R3'!B480)</f>
        <v/>
      </c>
      <c r="C2474">
        <f>IF('Data R3'!C480="","",'Data R3'!C480)</f>
        <v/>
      </c>
      <c r="D2474">
        <f>IF('Data R3'!C480="","",'Data R3'!D480)</f>
        <v/>
      </c>
      <c r="E2474">
        <f>IF('Data R3'!C480="","",'Data R3'!E480)</f>
        <v/>
      </c>
      <c r="F2474">
        <f>IF('Data R3'!C480="","",'Data R3'!F480)</f>
        <v/>
      </c>
      <c r="G2474">
        <f>IF('Data R3'!C480="","",'Data R3'!AD480)</f>
        <v/>
      </c>
      <c r="H2474">
        <f>IF('Data R3'!C480="","",'Data R3'!AC480)</f>
        <v/>
      </c>
      <c r="I2474">
        <f>IF('Data R3'!C480="","",COUNTIF('Data R3'!J480,"&gt;0")+COUNTIF('Data R3'!L480,"&gt;0")+COUNTIF('Data R3'!N480,"&gt;0")+COUNTIF('Data R3'!P480,"&gt;0")+COUNTIF('Data R3'!R480,"&gt;0")+COUNTIF('Data R3'!T480,"&gt;0")+COUNTIF('Data R3'!V480,"&gt;0")+COUNTIF('Data R3'!X480,"&gt;0"))</f>
        <v/>
      </c>
      <c r="J2474">
        <f>IF('Data R3'!C480="","",IF((COUNTIF('Data R3'!K480,"&gt;0")+COUNTIF('Data R3'!M480,"&gt;0")+COUNTIF('Data R3'!O480,"&gt;0")+COUNTIF('Data R3'!Q480,"&gt;0")+COUNTIF('Data R3'!S480,"&gt;0")+COUNTIF('Data R3'!U480,"&gt;0")+COUNTIF('Data R3'!W480,"&gt;0")+COUNTIF('Data R3'!Y480,"&gt;0"))&gt;0,1,0))</f>
        <v/>
      </c>
      <c r="M2474" t="inlineStr">
        <is>
          <t>Data R</t>
        </is>
      </c>
    </row>
    <row r="2475">
      <c r="A2475" t="inlineStr">
        <is>
          <t>Regional 3</t>
        </is>
      </c>
      <c r="B2475">
        <f>IF('Data R3'!C481="","",'Data R3'!B481)</f>
        <v/>
      </c>
      <c r="C2475">
        <f>IF('Data R3'!C481="","",'Data R3'!C481)</f>
        <v/>
      </c>
      <c r="D2475">
        <f>IF('Data R3'!C481="","",'Data R3'!D481)</f>
        <v/>
      </c>
      <c r="E2475">
        <f>IF('Data R3'!C481="","",'Data R3'!E481)</f>
        <v/>
      </c>
      <c r="F2475">
        <f>IF('Data R3'!C481="","",'Data R3'!F481)</f>
        <v/>
      </c>
      <c r="G2475">
        <f>IF('Data R3'!C481="","",'Data R3'!AD481)</f>
        <v/>
      </c>
      <c r="H2475">
        <f>IF('Data R3'!C481="","",'Data R3'!AC481)</f>
        <v/>
      </c>
      <c r="I2475">
        <f>IF('Data R3'!C481="","",COUNTIF('Data R3'!J481,"&gt;0")+COUNTIF('Data R3'!L481,"&gt;0")+COUNTIF('Data R3'!N481,"&gt;0")+COUNTIF('Data R3'!P481,"&gt;0")+COUNTIF('Data R3'!R481,"&gt;0")+COUNTIF('Data R3'!T481,"&gt;0")+COUNTIF('Data R3'!V481,"&gt;0")+COUNTIF('Data R3'!X481,"&gt;0"))</f>
        <v/>
      </c>
      <c r="J2475">
        <f>IF('Data R3'!C481="","",IF((COUNTIF('Data R3'!K481,"&gt;0")+COUNTIF('Data R3'!M481,"&gt;0")+COUNTIF('Data R3'!O481,"&gt;0")+COUNTIF('Data R3'!Q481,"&gt;0")+COUNTIF('Data R3'!S481,"&gt;0")+COUNTIF('Data R3'!U481,"&gt;0")+COUNTIF('Data R3'!W481,"&gt;0")+COUNTIF('Data R3'!Y481,"&gt;0"))&gt;0,1,0))</f>
        <v/>
      </c>
      <c r="M2475" t="inlineStr">
        <is>
          <t>Data R</t>
        </is>
      </c>
    </row>
    <row r="2476">
      <c r="A2476" t="inlineStr">
        <is>
          <t>Regional 3</t>
        </is>
      </c>
      <c r="B2476">
        <f>IF('Data R3'!C482="","",'Data R3'!B482)</f>
        <v/>
      </c>
      <c r="C2476">
        <f>IF('Data R3'!C482="","",'Data R3'!C482)</f>
        <v/>
      </c>
      <c r="D2476">
        <f>IF('Data R3'!C482="","",'Data R3'!D482)</f>
        <v/>
      </c>
      <c r="E2476">
        <f>IF('Data R3'!C482="","",'Data R3'!E482)</f>
        <v/>
      </c>
      <c r="F2476">
        <f>IF('Data R3'!C482="","",'Data R3'!F482)</f>
        <v/>
      </c>
      <c r="G2476">
        <f>IF('Data R3'!C482="","",'Data R3'!AD482)</f>
        <v/>
      </c>
      <c r="H2476">
        <f>IF('Data R3'!C482="","",'Data R3'!AC482)</f>
        <v/>
      </c>
      <c r="I2476">
        <f>IF('Data R3'!C482="","",COUNTIF('Data R3'!J482,"&gt;0")+COUNTIF('Data R3'!L482,"&gt;0")+COUNTIF('Data R3'!N482,"&gt;0")+COUNTIF('Data R3'!P482,"&gt;0")+COUNTIF('Data R3'!R482,"&gt;0")+COUNTIF('Data R3'!T482,"&gt;0")+COUNTIF('Data R3'!V482,"&gt;0")+COUNTIF('Data R3'!X482,"&gt;0"))</f>
        <v/>
      </c>
      <c r="J2476">
        <f>IF('Data R3'!C482="","",IF((COUNTIF('Data R3'!K482,"&gt;0")+COUNTIF('Data R3'!M482,"&gt;0")+COUNTIF('Data R3'!O482,"&gt;0")+COUNTIF('Data R3'!Q482,"&gt;0")+COUNTIF('Data R3'!S482,"&gt;0")+COUNTIF('Data R3'!U482,"&gt;0")+COUNTIF('Data R3'!W482,"&gt;0")+COUNTIF('Data R3'!Y482,"&gt;0"))&gt;0,1,0))</f>
        <v/>
      </c>
      <c r="M2476" t="inlineStr">
        <is>
          <t>Data R</t>
        </is>
      </c>
    </row>
    <row r="2477">
      <c r="A2477" t="inlineStr">
        <is>
          <t>Regional 3</t>
        </is>
      </c>
      <c r="B2477">
        <f>IF('Data R3'!C483="","",'Data R3'!B483)</f>
        <v/>
      </c>
      <c r="C2477">
        <f>IF('Data R3'!C483="","",'Data R3'!C483)</f>
        <v/>
      </c>
      <c r="D2477">
        <f>IF('Data R3'!C483="","",'Data R3'!D483)</f>
        <v/>
      </c>
      <c r="E2477">
        <f>IF('Data R3'!C483="","",'Data R3'!E483)</f>
        <v/>
      </c>
      <c r="F2477">
        <f>IF('Data R3'!C483="","",'Data R3'!F483)</f>
        <v/>
      </c>
      <c r="G2477">
        <f>IF('Data R3'!C483="","",'Data R3'!AD483)</f>
        <v/>
      </c>
      <c r="H2477">
        <f>IF('Data R3'!C483="","",'Data R3'!AC483)</f>
        <v/>
      </c>
      <c r="I2477">
        <f>IF('Data R3'!C483="","",COUNTIF('Data R3'!J483,"&gt;0")+COUNTIF('Data R3'!L483,"&gt;0")+COUNTIF('Data R3'!N483,"&gt;0")+COUNTIF('Data R3'!P483,"&gt;0")+COUNTIF('Data R3'!R483,"&gt;0")+COUNTIF('Data R3'!T483,"&gt;0")+COUNTIF('Data R3'!V483,"&gt;0")+COUNTIF('Data R3'!X483,"&gt;0"))</f>
        <v/>
      </c>
      <c r="J2477">
        <f>IF('Data R3'!C483="","",IF((COUNTIF('Data R3'!K483,"&gt;0")+COUNTIF('Data R3'!M483,"&gt;0")+COUNTIF('Data R3'!O483,"&gt;0")+COUNTIF('Data R3'!Q483,"&gt;0")+COUNTIF('Data R3'!S483,"&gt;0")+COUNTIF('Data R3'!U483,"&gt;0")+COUNTIF('Data R3'!W483,"&gt;0")+COUNTIF('Data R3'!Y483,"&gt;0"))&gt;0,1,0))</f>
        <v/>
      </c>
      <c r="M2477" t="inlineStr">
        <is>
          <t>Data R</t>
        </is>
      </c>
    </row>
    <row r="2478">
      <c r="A2478" t="inlineStr">
        <is>
          <t>Regional 3</t>
        </is>
      </c>
      <c r="B2478">
        <f>IF('Data R3'!C484="","",'Data R3'!B484)</f>
        <v/>
      </c>
      <c r="C2478">
        <f>IF('Data R3'!C484="","",'Data R3'!C484)</f>
        <v/>
      </c>
      <c r="D2478">
        <f>IF('Data R3'!C484="","",'Data R3'!D484)</f>
        <v/>
      </c>
      <c r="E2478">
        <f>IF('Data R3'!C484="","",'Data R3'!E484)</f>
        <v/>
      </c>
      <c r="F2478">
        <f>IF('Data R3'!C484="","",'Data R3'!F484)</f>
        <v/>
      </c>
      <c r="G2478">
        <f>IF('Data R3'!C484="","",'Data R3'!AD484)</f>
        <v/>
      </c>
      <c r="H2478">
        <f>IF('Data R3'!C484="","",'Data R3'!AC484)</f>
        <v/>
      </c>
      <c r="I2478">
        <f>IF('Data R3'!C484="","",COUNTIF('Data R3'!J484,"&gt;0")+COUNTIF('Data R3'!L484,"&gt;0")+COUNTIF('Data R3'!N484,"&gt;0")+COUNTIF('Data R3'!P484,"&gt;0")+COUNTIF('Data R3'!R484,"&gt;0")+COUNTIF('Data R3'!T484,"&gt;0")+COUNTIF('Data R3'!V484,"&gt;0")+COUNTIF('Data R3'!X484,"&gt;0"))</f>
        <v/>
      </c>
      <c r="J2478">
        <f>IF('Data R3'!C484="","",IF((COUNTIF('Data R3'!K484,"&gt;0")+COUNTIF('Data R3'!M484,"&gt;0")+COUNTIF('Data R3'!O484,"&gt;0")+COUNTIF('Data R3'!Q484,"&gt;0")+COUNTIF('Data R3'!S484,"&gt;0")+COUNTIF('Data R3'!U484,"&gt;0")+COUNTIF('Data R3'!W484,"&gt;0")+COUNTIF('Data R3'!Y484,"&gt;0"))&gt;0,1,0))</f>
        <v/>
      </c>
      <c r="M2478" t="inlineStr">
        <is>
          <t>Data R</t>
        </is>
      </c>
    </row>
    <row r="2479">
      <c r="A2479" t="inlineStr">
        <is>
          <t>Regional 3</t>
        </is>
      </c>
      <c r="B2479">
        <f>IF('Data R3'!C485="","",'Data R3'!B485)</f>
        <v/>
      </c>
      <c r="C2479">
        <f>IF('Data R3'!C485="","",'Data R3'!C485)</f>
        <v/>
      </c>
      <c r="D2479">
        <f>IF('Data R3'!C485="","",'Data R3'!D485)</f>
        <v/>
      </c>
      <c r="E2479">
        <f>IF('Data R3'!C485="","",'Data R3'!E485)</f>
        <v/>
      </c>
      <c r="F2479">
        <f>IF('Data R3'!C485="","",'Data R3'!F485)</f>
        <v/>
      </c>
      <c r="G2479">
        <f>IF('Data R3'!C485="","",'Data R3'!AD485)</f>
        <v/>
      </c>
      <c r="H2479">
        <f>IF('Data R3'!C485="","",'Data R3'!AC485)</f>
        <v/>
      </c>
      <c r="I2479">
        <f>IF('Data R3'!C485="","",COUNTIF('Data R3'!J485,"&gt;0")+COUNTIF('Data R3'!L485,"&gt;0")+COUNTIF('Data R3'!N485,"&gt;0")+COUNTIF('Data R3'!P485,"&gt;0")+COUNTIF('Data R3'!R485,"&gt;0")+COUNTIF('Data R3'!T485,"&gt;0")+COUNTIF('Data R3'!V485,"&gt;0")+COUNTIF('Data R3'!X485,"&gt;0"))</f>
        <v/>
      </c>
      <c r="J2479">
        <f>IF('Data R3'!C485="","",IF((COUNTIF('Data R3'!K485,"&gt;0")+COUNTIF('Data R3'!M485,"&gt;0")+COUNTIF('Data R3'!O485,"&gt;0")+COUNTIF('Data R3'!Q485,"&gt;0")+COUNTIF('Data R3'!S485,"&gt;0")+COUNTIF('Data R3'!U485,"&gt;0")+COUNTIF('Data R3'!W485,"&gt;0")+COUNTIF('Data R3'!Y485,"&gt;0"))&gt;0,1,0))</f>
        <v/>
      </c>
      <c r="M2479" t="inlineStr">
        <is>
          <t>Data R</t>
        </is>
      </c>
    </row>
    <row r="2480">
      <c r="A2480" t="inlineStr">
        <is>
          <t>Regional 3</t>
        </is>
      </c>
      <c r="B2480">
        <f>IF('Data R3'!C486="","",'Data R3'!B486)</f>
        <v/>
      </c>
      <c r="C2480">
        <f>IF('Data R3'!C486="","",'Data R3'!C486)</f>
        <v/>
      </c>
      <c r="D2480">
        <f>IF('Data R3'!C486="","",'Data R3'!D486)</f>
        <v/>
      </c>
      <c r="E2480">
        <f>IF('Data R3'!C486="","",'Data R3'!E486)</f>
        <v/>
      </c>
      <c r="F2480">
        <f>IF('Data R3'!C486="","",'Data R3'!F486)</f>
        <v/>
      </c>
      <c r="G2480">
        <f>IF('Data R3'!C486="","",'Data R3'!AD486)</f>
        <v/>
      </c>
      <c r="H2480">
        <f>IF('Data R3'!C486="","",'Data R3'!AC486)</f>
        <v/>
      </c>
      <c r="I2480">
        <f>IF('Data R3'!C486="","",COUNTIF('Data R3'!J486,"&gt;0")+COUNTIF('Data R3'!L486,"&gt;0")+COUNTIF('Data R3'!N486,"&gt;0")+COUNTIF('Data R3'!P486,"&gt;0")+COUNTIF('Data R3'!R486,"&gt;0")+COUNTIF('Data R3'!T486,"&gt;0")+COUNTIF('Data R3'!V486,"&gt;0")+COUNTIF('Data R3'!X486,"&gt;0"))</f>
        <v/>
      </c>
      <c r="J2480">
        <f>IF('Data R3'!C486="","",IF((COUNTIF('Data R3'!K486,"&gt;0")+COUNTIF('Data R3'!M486,"&gt;0")+COUNTIF('Data R3'!O486,"&gt;0")+COUNTIF('Data R3'!Q486,"&gt;0")+COUNTIF('Data R3'!S486,"&gt;0")+COUNTIF('Data R3'!U486,"&gt;0")+COUNTIF('Data R3'!W486,"&gt;0")+COUNTIF('Data R3'!Y486,"&gt;0"))&gt;0,1,0))</f>
        <v/>
      </c>
      <c r="M2480" t="inlineStr">
        <is>
          <t>Data R</t>
        </is>
      </c>
    </row>
    <row r="2481">
      <c r="A2481" t="inlineStr">
        <is>
          <t>Regional 3</t>
        </is>
      </c>
      <c r="B2481">
        <f>IF('Data R3'!C487="","",'Data R3'!B487)</f>
        <v/>
      </c>
      <c r="C2481">
        <f>IF('Data R3'!C487="","",'Data R3'!C487)</f>
        <v/>
      </c>
      <c r="D2481">
        <f>IF('Data R3'!C487="","",'Data R3'!D487)</f>
        <v/>
      </c>
      <c r="E2481">
        <f>IF('Data R3'!C487="","",'Data R3'!E487)</f>
        <v/>
      </c>
      <c r="F2481">
        <f>IF('Data R3'!C487="","",'Data R3'!F487)</f>
        <v/>
      </c>
      <c r="G2481">
        <f>IF('Data R3'!C487="","",'Data R3'!AD487)</f>
        <v/>
      </c>
      <c r="H2481">
        <f>IF('Data R3'!C487="","",'Data R3'!AC487)</f>
        <v/>
      </c>
      <c r="I2481">
        <f>IF('Data R3'!C487="","",COUNTIF('Data R3'!J487,"&gt;0")+COUNTIF('Data R3'!L487,"&gt;0")+COUNTIF('Data R3'!N487,"&gt;0")+COUNTIF('Data R3'!P487,"&gt;0")+COUNTIF('Data R3'!R487,"&gt;0")+COUNTIF('Data R3'!T487,"&gt;0")+COUNTIF('Data R3'!V487,"&gt;0")+COUNTIF('Data R3'!X487,"&gt;0"))</f>
        <v/>
      </c>
      <c r="J2481">
        <f>IF('Data R3'!C487="","",IF((COUNTIF('Data R3'!K487,"&gt;0")+COUNTIF('Data R3'!M487,"&gt;0")+COUNTIF('Data R3'!O487,"&gt;0")+COUNTIF('Data R3'!Q487,"&gt;0")+COUNTIF('Data R3'!S487,"&gt;0")+COUNTIF('Data R3'!U487,"&gt;0")+COUNTIF('Data R3'!W487,"&gt;0")+COUNTIF('Data R3'!Y487,"&gt;0"))&gt;0,1,0))</f>
        <v/>
      </c>
      <c r="M2481" t="inlineStr">
        <is>
          <t>Data R</t>
        </is>
      </c>
    </row>
    <row r="2482">
      <c r="A2482" t="inlineStr">
        <is>
          <t>Regional 3</t>
        </is>
      </c>
      <c r="B2482">
        <f>IF('Data R3'!C488="","",'Data R3'!B488)</f>
        <v/>
      </c>
      <c r="C2482">
        <f>IF('Data R3'!C488="","",'Data R3'!C488)</f>
        <v/>
      </c>
      <c r="D2482">
        <f>IF('Data R3'!C488="","",'Data R3'!D488)</f>
        <v/>
      </c>
      <c r="E2482">
        <f>IF('Data R3'!C488="","",'Data R3'!E488)</f>
        <v/>
      </c>
      <c r="F2482">
        <f>IF('Data R3'!C488="","",'Data R3'!F488)</f>
        <v/>
      </c>
      <c r="G2482">
        <f>IF('Data R3'!C488="","",'Data R3'!AD488)</f>
        <v/>
      </c>
      <c r="H2482">
        <f>IF('Data R3'!C488="","",'Data R3'!AC488)</f>
        <v/>
      </c>
      <c r="I2482">
        <f>IF('Data R3'!C488="","",COUNTIF('Data R3'!J488,"&gt;0")+COUNTIF('Data R3'!L488,"&gt;0")+COUNTIF('Data R3'!N488,"&gt;0")+COUNTIF('Data R3'!P488,"&gt;0")+COUNTIF('Data R3'!R488,"&gt;0")+COUNTIF('Data R3'!T488,"&gt;0")+COUNTIF('Data R3'!V488,"&gt;0")+COUNTIF('Data R3'!X488,"&gt;0"))</f>
        <v/>
      </c>
      <c r="J2482">
        <f>IF('Data R3'!C488="","",IF((COUNTIF('Data R3'!K488,"&gt;0")+COUNTIF('Data R3'!M488,"&gt;0")+COUNTIF('Data R3'!O488,"&gt;0")+COUNTIF('Data R3'!Q488,"&gt;0")+COUNTIF('Data R3'!S488,"&gt;0")+COUNTIF('Data R3'!U488,"&gt;0")+COUNTIF('Data R3'!W488,"&gt;0")+COUNTIF('Data R3'!Y488,"&gt;0"))&gt;0,1,0))</f>
        <v/>
      </c>
      <c r="M2482" t="inlineStr">
        <is>
          <t>Data R</t>
        </is>
      </c>
    </row>
    <row r="2483">
      <c r="A2483" t="inlineStr">
        <is>
          <t>Regional 3</t>
        </is>
      </c>
      <c r="B2483">
        <f>IF('Data R3'!C489="","",'Data R3'!B489)</f>
        <v/>
      </c>
      <c r="C2483">
        <f>IF('Data R3'!C489="","",'Data R3'!C489)</f>
        <v/>
      </c>
      <c r="D2483">
        <f>IF('Data R3'!C489="","",'Data R3'!D489)</f>
        <v/>
      </c>
      <c r="E2483">
        <f>IF('Data R3'!C489="","",'Data R3'!E489)</f>
        <v/>
      </c>
      <c r="F2483">
        <f>IF('Data R3'!C489="","",'Data R3'!F489)</f>
        <v/>
      </c>
      <c r="G2483">
        <f>IF('Data R3'!C489="","",'Data R3'!AD489)</f>
        <v/>
      </c>
      <c r="H2483">
        <f>IF('Data R3'!C489="","",'Data R3'!AC489)</f>
        <v/>
      </c>
      <c r="I2483">
        <f>IF('Data R3'!C489="","",COUNTIF('Data R3'!J489,"&gt;0")+COUNTIF('Data R3'!L489,"&gt;0")+COUNTIF('Data R3'!N489,"&gt;0")+COUNTIF('Data R3'!P489,"&gt;0")+COUNTIF('Data R3'!R489,"&gt;0")+COUNTIF('Data R3'!T489,"&gt;0")+COUNTIF('Data R3'!V489,"&gt;0")+COUNTIF('Data R3'!X489,"&gt;0"))</f>
        <v/>
      </c>
      <c r="J2483">
        <f>IF('Data R3'!C489="","",IF((COUNTIF('Data R3'!K489,"&gt;0")+COUNTIF('Data R3'!M489,"&gt;0")+COUNTIF('Data R3'!O489,"&gt;0")+COUNTIF('Data R3'!Q489,"&gt;0")+COUNTIF('Data R3'!S489,"&gt;0")+COUNTIF('Data R3'!U489,"&gt;0")+COUNTIF('Data R3'!W489,"&gt;0")+COUNTIF('Data R3'!Y489,"&gt;0"))&gt;0,1,0))</f>
        <v/>
      </c>
      <c r="M2483" t="inlineStr">
        <is>
          <t>Data R</t>
        </is>
      </c>
    </row>
    <row r="2484">
      <c r="A2484" t="inlineStr">
        <is>
          <t>Regional 3</t>
        </is>
      </c>
      <c r="B2484">
        <f>IF('Data R3'!C490="","",'Data R3'!B490)</f>
        <v/>
      </c>
      <c r="C2484">
        <f>IF('Data R3'!C490="","",'Data R3'!C490)</f>
        <v/>
      </c>
      <c r="D2484">
        <f>IF('Data R3'!C490="","",'Data R3'!D490)</f>
        <v/>
      </c>
      <c r="E2484">
        <f>IF('Data R3'!C490="","",'Data R3'!E490)</f>
        <v/>
      </c>
      <c r="F2484">
        <f>IF('Data R3'!C490="","",'Data R3'!F490)</f>
        <v/>
      </c>
      <c r="G2484">
        <f>IF('Data R3'!C490="","",'Data R3'!AD490)</f>
        <v/>
      </c>
      <c r="H2484">
        <f>IF('Data R3'!C490="","",'Data R3'!AC490)</f>
        <v/>
      </c>
      <c r="I2484">
        <f>IF('Data R3'!C490="","",COUNTIF('Data R3'!J490,"&gt;0")+COUNTIF('Data R3'!L490,"&gt;0")+COUNTIF('Data R3'!N490,"&gt;0")+COUNTIF('Data R3'!P490,"&gt;0")+COUNTIF('Data R3'!R490,"&gt;0")+COUNTIF('Data R3'!T490,"&gt;0")+COUNTIF('Data R3'!V490,"&gt;0")+COUNTIF('Data R3'!X490,"&gt;0"))</f>
        <v/>
      </c>
      <c r="J2484">
        <f>IF('Data R3'!C490="","",IF((COUNTIF('Data R3'!K490,"&gt;0")+COUNTIF('Data R3'!M490,"&gt;0")+COUNTIF('Data R3'!O490,"&gt;0")+COUNTIF('Data R3'!Q490,"&gt;0")+COUNTIF('Data R3'!S490,"&gt;0")+COUNTIF('Data R3'!U490,"&gt;0")+COUNTIF('Data R3'!W490,"&gt;0")+COUNTIF('Data R3'!Y490,"&gt;0"))&gt;0,1,0))</f>
        <v/>
      </c>
      <c r="M2484" t="inlineStr">
        <is>
          <t>Data R</t>
        </is>
      </c>
    </row>
    <row r="2485">
      <c r="A2485" t="inlineStr">
        <is>
          <t>Regional 3</t>
        </is>
      </c>
      <c r="B2485">
        <f>IF('Data R3'!C491="","",'Data R3'!B491)</f>
        <v/>
      </c>
      <c r="C2485">
        <f>IF('Data R3'!C491="","",'Data R3'!C491)</f>
        <v/>
      </c>
      <c r="D2485">
        <f>IF('Data R3'!C491="","",'Data R3'!D491)</f>
        <v/>
      </c>
      <c r="E2485">
        <f>IF('Data R3'!C491="","",'Data R3'!E491)</f>
        <v/>
      </c>
      <c r="F2485">
        <f>IF('Data R3'!C491="","",'Data R3'!F491)</f>
        <v/>
      </c>
      <c r="G2485">
        <f>IF('Data R3'!C491="","",'Data R3'!AD491)</f>
        <v/>
      </c>
      <c r="H2485">
        <f>IF('Data R3'!C491="","",'Data R3'!AC491)</f>
        <v/>
      </c>
      <c r="I2485">
        <f>IF('Data R3'!C491="","",COUNTIF('Data R3'!J491,"&gt;0")+COUNTIF('Data R3'!L491,"&gt;0")+COUNTIF('Data R3'!N491,"&gt;0")+COUNTIF('Data R3'!P491,"&gt;0")+COUNTIF('Data R3'!R491,"&gt;0")+COUNTIF('Data R3'!T491,"&gt;0")+COUNTIF('Data R3'!V491,"&gt;0")+COUNTIF('Data R3'!X491,"&gt;0"))</f>
        <v/>
      </c>
      <c r="J2485">
        <f>IF('Data R3'!C491="","",IF((COUNTIF('Data R3'!K491,"&gt;0")+COUNTIF('Data R3'!M491,"&gt;0")+COUNTIF('Data R3'!O491,"&gt;0")+COUNTIF('Data R3'!Q491,"&gt;0")+COUNTIF('Data R3'!S491,"&gt;0")+COUNTIF('Data R3'!U491,"&gt;0")+COUNTIF('Data R3'!W491,"&gt;0")+COUNTIF('Data R3'!Y491,"&gt;0"))&gt;0,1,0))</f>
        <v/>
      </c>
      <c r="M2485" t="inlineStr">
        <is>
          <t>Data R</t>
        </is>
      </c>
    </row>
    <row r="2486">
      <c r="A2486" t="inlineStr">
        <is>
          <t>Regional 3</t>
        </is>
      </c>
      <c r="B2486">
        <f>IF('Data R3'!C492="","",'Data R3'!B492)</f>
        <v/>
      </c>
      <c r="C2486">
        <f>IF('Data R3'!C492="","",'Data R3'!C492)</f>
        <v/>
      </c>
      <c r="D2486">
        <f>IF('Data R3'!C492="","",'Data R3'!D492)</f>
        <v/>
      </c>
      <c r="E2486">
        <f>IF('Data R3'!C492="","",'Data R3'!E492)</f>
        <v/>
      </c>
      <c r="F2486">
        <f>IF('Data R3'!C492="","",'Data R3'!F492)</f>
        <v/>
      </c>
      <c r="G2486">
        <f>IF('Data R3'!C492="","",'Data R3'!AD492)</f>
        <v/>
      </c>
      <c r="H2486">
        <f>IF('Data R3'!C492="","",'Data R3'!AC492)</f>
        <v/>
      </c>
      <c r="I2486">
        <f>IF('Data R3'!C492="","",COUNTIF('Data R3'!J492,"&gt;0")+COUNTIF('Data R3'!L492,"&gt;0")+COUNTIF('Data R3'!N492,"&gt;0")+COUNTIF('Data R3'!P492,"&gt;0")+COUNTIF('Data R3'!R492,"&gt;0")+COUNTIF('Data R3'!T492,"&gt;0")+COUNTIF('Data R3'!V492,"&gt;0")+COUNTIF('Data R3'!X492,"&gt;0"))</f>
        <v/>
      </c>
      <c r="J2486">
        <f>IF('Data R3'!C492="","",IF((COUNTIF('Data R3'!K492,"&gt;0")+COUNTIF('Data R3'!M492,"&gt;0")+COUNTIF('Data R3'!O492,"&gt;0")+COUNTIF('Data R3'!Q492,"&gt;0")+COUNTIF('Data R3'!S492,"&gt;0")+COUNTIF('Data R3'!U492,"&gt;0")+COUNTIF('Data R3'!W492,"&gt;0")+COUNTIF('Data R3'!Y492,"&gt;0"))&gt;0,1,0))</f>
        <v/>
      </c>
      <c r="M2486" t="inlineStr">
        <is>
          <t>Data R</t>
        </is>
      </c>
    </row>
    <row r="2487">
      <c r="A2487" t="inlineStr">
        <is>
          <t>Regional 3</t>
        </is>
      </c>
      <c r="B2487">
        <f>IF('Data R3'!C493="","",'Data R3'!B493)</f>
        <v/>
      </c>
      <c r="C2487">
        <f>IF('Data R3'!C493="","",'Data R3'!C493)</f>
        <v/>
      </c>
      <c r="D2487">
        <f>IF('Data R3'!C493="","",'Data R3'!D493)</f>
        <v/>
      </c>
      <c r="E2487">
        <f>IF('Data R3'!C493="","",'Data R3'!E493)</f>
        <v/>
      </c>
      <c r="F2487">
        <f>IF('Data R3'!C493="","",'Data R3'!F493)</f>
        <v/>
      </c>
      <c r="G2487">
        <f>IF('Data R3'!C493="","",'Data R3'!AD493)</f>
        <v/>
      </c>
      <c r="H2487">
        <f>IF('Data R3'!C493="","",'Data R3'!AC493)</f>
        <v/>
      </c>
      <c r="I2487">
        <f>IF('Data R3'!C493="","",COUNTIF('Data R3'!J493,"&gt;0")+COUNTIF('Data R3'!L493,"&gt;0")+COUNTIF('Data R3'!N493,"&gt;0")+COUNTIF('Data R3'!P493,"&gt;0")+COUNTIF('Data R3'!R493,"&gt;0")+COUNTIF('Data R3'!T493,"&gt;0")+COUNTIF('Data R3'!V493,"&gt;0")+COUNTIF('Data R3'!X493,"&gt;0"))</f>
        <v/>
      </c>
      <c r="J2487">
        <f>IF('Data R3'!C493="","",IF((COUNTIF('Data R3'!K493,"&gt;0")+COUNTIF('Data R3'!M493,"&gt;0")+COUNTIF('Data R3'!O493,"&gt;0")+COUNTIF('Data R3'!Q493,"&gt;0")+COUNTIF('Data R3'!S493,"&gt;0")+COUNTIF('Data R3'!U493,"&gt;0")+COUNTIF('Data R3'!W493,"&gt;0")+COUNTIF('Data R3'!Y493,"&gt;0"))&gt;0,1,0))</f>
        <v/>
      </c>
      <c r="M2487" t="inlineStr">
        <is>
          <t>Data R</t>
        </is>
      </c>
    </row>
    <row r="2488">
      <c r="A2488" t="inlineStr">
        <is>
          <t>Regional 3</t>
        </is>
      </c>
      <c r="B2488">
        <f>IF('Data R3'!C494="","",'Data R3'!B494)</f>
        <v/>
      </c>
      <c r="C2488">
        <f>IF('Data R3'!C494="","",'Data R3'!C494)</f>
        <v/>
      </c>
      <c r="D2488">
        <f>IF('Data R3'!C494="","",'Data R3'!D494)</f>
        <v/>
      </c>
      <c r="E2488">
        <f>IF('Data R3'!C494="","",'Data R3'!E494)</f>
        <v/>
      </c>
      <c r="F2488">
        <f>IF('Data R3'!C494="","",'Data R3'!F494)</f>
        <v/>
      </c>
      <c r="G2488">
        <f>IF('Data R3'!C494="","",'Data R3'!AD494)</f>
        <v/>
      </c>
      <c r="H2488">
        <f>IF('Data R3'!C494="","",'Data R3'!AC494)</f>
        <v/>
      </c>
      <c r="I2488">
        <f>IF('Data R3'!C494="","",COUNTIF('Data R3'!J494,"&gt;0")+COUNTIF('Data R3'!L494,"&gt;0")+COUNTIF('Data R3'!N494,"&gt;0")+COUNTIF('Data R3'!P494,"&gt;0")+COUNTIF('Data R3'!R494,"&gt;0")+COUNTIF('Data R3'!T494,"&gt;0")+COUNTIF('Data R3'!V494,"&gt;0")+COUNTIF('Data R3'!X494,"&gt;0"))</f>
        <v/>
      </c>
      <c r="J2488">
        <f>IF('Data R3'!C494="","",IF((COUNTIF('Data R3'!K494,"&gt;0")+COUNTIF('Data R3'!M494,"&gt;0")+COUNTIF('Data R3'!O494,"&gt;0")+COUNTIF('Data R3'!Q494,"&gt;0")+COUNTIF('Data R3'!S494,"&gt;0")+COUNTIF('Data R3'!U494,"&gt;0")+COUNTIF('Data R3'!W494,"&gt;0")+COUNTIF('Data R3'!Y494,"&gt;0"))&gt;0,1,0))</f>
        <v/>
      </c>
      <c r="M2488" t="inlineStr">
        <is>
          <t>Data R</t>
        </is>
      </c>
    </row>
    <row r="2489">
      <c r="A2489" t="inlineStr">
        <is>
          <t>Regional 3</t>
        </is>
      </c>
      <c r="B2489">
        <f>IF('Data R3'!C495="","",'Data R3'!B495)</f>
        <v/>
      </c>
      <c r="C2489">
        <f>IF('Data R3'!C495="","",'Data R3'!C495)</f>
        <v/>
      </c>
      <c r="D2489">
        <f>IF('Data R3'!C495="","",'Data R3'!D495)</f>
        <v/>
      </c>
      <c r="E2489">
        <f>IF('Data R3'!C495="","",'Data R3'!E495)</f>
        <v/>
      </c>
      <c r="F2489">
        <f>IF('Data R3'!C495="","",'Data R3'!F495)</f>
        <v/>
      </c>
      <c r="G2489">
        <f>IF('Data R3'!C495="","",'Data R3'!AD495)</f>
        <v/>
      </c>
      <c r="H2489">
        <f>IF('Data R3'!C495="","",'Data R3'!AC495)</f>
        <v/>
      </c>
      <c r="I2489">
        <f>IF('Data R3'!C495="","",COUNTIF('Data R3'!J495,"&gt;0")+COUNTIF('Data R3'!L495,"&gt;0")+COUNTIF('Data R3'!N495,"&gt;0")+COUNTIF('Data R3'!P495,"&gt;0")+COUNTIF('Data R3'!R495,"&gt;0")+COUNTIF('Data R3'!T495,"&gt;0")+COUNTIF('Data R3'!V495,"&gt;0")+COUNTIF('Data R3'!X495,"&gt;0"))</f>
        <v/>
      </c>
      <c r="J2489">
        <f>IF('Data R3'!C495="","",IF((COUNTIF('Data R3'!K495,"&gt;0")+COUNTIF('Data R3'!M495,"&gt;0")+COUNTIF('Data R3'!O495,"&gt;0")+COUNTIF('Data R3'!Q495,"&gt;0")+COUNTIF('Data R3'!S495,"&gt;0")+COUNTIF('Data R3'!U495,"&gt;0")+COUNTIF('Data R3'!W495,"&gt;0")+COUNTIF('Data R3'!Y495,"&gt;0"))&gt;0,1,0))</f>
        <v/>
      </c>
      <c r="M2489" t="inlineStr">
        <is>
          <t>Data R</t>
        </is>
      </c>
    </row>
    <row r="2490">
      <c r="A2490" t="inlineStr">
        <is>
          <t>Regional 3</t>
        </is>
      </c>
      <c r="B2490">
        <f>IF('Data R3'!C496="","",'Data R3'!B496)</f>
        <v/>
      </c>
      <c r="C2490">
        <f>IF('Data R3'!C496="","",'Data R3'!C496)</f>
        <v/>
      </c>
      <c r="D2490">
        <f>IF('Data R3'!C496="","",'Data R3'!D496)</f>
        <v/>
      </c>
      <c r="E2490">
        <f>IF('Data R3'!C496="","",'Data R3'!E496)</f>
        <v/>
      </c>
      <c r="F2490">
        <f>IF('Data R3'!C496="","",'Data R3'!F496)</f>
        <v/>
      </c>
      <c r="G2490">
        <f>IF('Data R3'!C496="","",'Data R3'!AD496)</f>
        <v/>
      </c>
      <c r="H2490">
        <f>IF('Data R3'!C496="","",'Data R3'!AC496)</f>
        <v/>
      </c>
      <c r="I2490">
        <f>IF('Data R3'!C496="","",COUNTIF('Data R3'!J496,"&gt;0")+COUNTIF('Data R3'!L496,"&gt;0")+COUNTIF('Data R3'!N496,"&gt;0")+COUNTIF('Data R3'!P496,"&gt;0")+COUNTIF('Data R3'!R496,"&gt;0")+COUNTIF('Data R3'!T496,"&gt;0")+COUNTIF('Data R3'!V496,"&gt;0")+COUNTIF('Data R3'!X496,"&gt;0"))</f>
        <v/>
      </c>
      <c r="J2490">
        <f>IF('Data R3'!C496="","",IF((COUNTIF('Data R3'!K496,"&gt;0")+COUNTIF('Data R3'!M496,"&gt;0")+COUNTIF('Data R3'!O496,"&gt;0")+COUNTIF('Data R3'!Q496,"&gt;0")+COUNTIF('Data R3'!S496,"&gt;0")+COUNTIF('Data R3'!U496,"&gt;0")+COUNTIF('Data R3'!W496,"&gt;0")+COUNTIF('Data R3'!Y496,"&gt;0"))&gt;0,1,0))</f>
        <v/>
      </c>
      <c r="M2490" t="inlineStr">
        <is>
          <t>Data R</t>
        </is>
      </c>
    </row>
    <row r="2491">
      <c r="A2491" t="inlineStr">
        <is>
          <t>Regional 3</t>
        </is>
      </c>
      <c r="B2491">
        <f>IF('Data R3'!C497="","",'Data R3'!B497)</f>
        <v/>
      </c>
      <c r="C2491">
        <f>IF('Data R3'!C497="","",'Data R3'!C497)</f>
        <v/>
      </c>
      <c r="D2491">
        <f>IF('Data R3'!C497="","",'Data R3'!D497)</f>
        <v/>
      </c>
      <c r="E2491">
        <f>IF('Data R3'!C497="","",'Data R3'!E497)</f>
        <v/>
      </c>
      <c r="F2491">
        <f>IF('Data R3'!C497="","",'Data R3'!F497)</f>
        <v/>
      </c>
      <c r="G2491">
        <f>IF('Data R3'!C497="","",'Data R3'!AD497)</f>
        <v/>
      </c>
      <c r="H2491">
        <f>IF('Data R3'!C497="","",'Data R3'!AC497)</f>
        <v/>
      </c>
      <c r="I2491">
        <f>IF('Data R3'!C497="","",COUNTIF('Data R3'!J497,"&gt;0")+COUNTIF('Data R3'!L497,"&gt;0")+COUNTIF('Data R3'!N497,"&gt;0")+COUNTIF('Data R3'!P497,"&gt;0")+COUNTIF('Data R3'!R497,"&gt;0")+COUNTIF('Data R3'!T497,"&gt;0")+COUNTIF('Data R3'!V497,"&gt;0")+COUNTIF('Data R3'!X497,"&gt;0"))</f>
        <v/>
      </c>
      <c r="J2491">
        <f>IF('Data R3'!C497="","",IF((COUNTIF('Data R3'!K497,"&gt;0")+COUNTIF('Data R3'!M497,"&gt;0")+COUNTIF('Data R3'!O497,"&gt;0")+COUNTIF('Data R3'!Q497,"&gt;0")+COUNTIF('Data R3'!S497,"&gt;0")+COUNTIF('Data R3'!U497,"&gt;0")+COUNTIF('Data R3'!W497,"&gt;0")+COUNTIF('Data R3'!Y497,"&gt;0"))&gt;0,1,0))</f>
        <v/>
      </c>
      <c r="M2491" t="inlineStr">
        <is>
          <t>Data R</t>
        </is>
      </c>
    </row>
    <row r="2492">
      <c r="A2492" t="inlineStr">
        <is>
          <t>Regional 3</t>
        </is>
      </c>
      <c r="B2492">
        <f>IF('Data R3'!C498="","",'Data R3'!B498)</f>
        <v/>
      </c>
      <c r="C2492">
        <f>IF('Data R3'!C498="","",'Data R3'!C498)</f>
        <v/>
      </c>
      <c r="D2492">
        <f>IF('Data R3'!C498="","",'Data R3'!D498)</f>
        <v/>
      </c>
      <c r="E2492">
        <f>IF('Data R3'!C498="","",'Data R3'!E498)</f>
        <v/>
      </c>
      <c r="F2492">
        <f>IF('Data R3'!C498="","",'Data R3'!F498)</f>
        <v/>
      </c>
      <c r="G2492">
        <f>IF('Data R3'!C498="","",'Data R3'!AD498)</f>
        <v/>
      </c>
      <c r="H2492">
        <f>IF('Data R3'!C498="","",'Data R3'!AC498)</f>
        <v/>
      </c>
      <c r="I2492">
        <f>IF('Data R3'!C498="","",COUNTIF('Data R3'!J498,"&gt;0")+COUNTIF('Data R3'!L498,"&gt;0")+COUNTIF('Data R3'!N498,"&gt;0")+COUNTIF('Data R3'!P498,"&gt;0")+COUNTIF('Data R3'!R498,"&gt;0")+COUNTIF('Data R3'!T498,"&gt;0")+COUNTIF('Data R3'!V498,"&gt;0")+COUNTIF('Data R3'!X498,"&gt;0"))</f>
        <v/>
      </c>
      <c r="J2492">
        <f>IF('Data R3'!C498="","",IF((COUNTIF('Data R3'!K498,"&gt;0")+COUNTIF('Data R3'!M498,"&gt;0")+COUNTIF('Data R3'!O498,"&gt;0")+COUNTIF('Data R3'!Q498,"&gt;0")+COUNTIF('Data R3'!S498,"&gt;0")+COUNTIF('Data R3'!U498,"&gt;0")+COUNTIF('Data R3'!W498,"&gt;0")+COUNTIF('Data R3'!Y498,"&gt;0"))&gt;0,1,0))</f>
        <v/>
      </c>
      <c r="M2492" t="inlineStr">
        <is>
          <t>Data R</t>
        </is>
      </c>
    </row>
    <row r="2493">
      <c r="A2493" t="inlineStr">
        <is>
          <t>Regional 3</t>
        </is>
      </c>
      <c r="B2493">
        <f>IF('Data R3'!C499="","",'Data R3'!B499)</f>
        <v/>
      </c>
      <c r="C2493">
        <f>IF('Data R3'!C499="","",'Data R3'!C499)</f>
        <v/>
      </c>
      <c r="D2493">
        <f>IF('Data R3'!C499="","",'Data R3'!D499)</f>
        <v/>
      </c>
      <c r="E2493">
        <f>IF('Data R3'!C499="","",'Data R3'!E499)</f>
        <v/>
      </c>
      <c r="F2493">
        <f>IF('Data R3'!C499="","",'Data R3'!F499)</f>
        <v/>
      </c>
      <c r="G2493">
        <f>IF('Data R3'!C499="","",'Data R3'!AD499)</f>
        <v/>
      </c>
      <c r="H2493">
        <f>IF('Data R3'!C499="","",'Data R3'!AC499)</f>
        <v/>
      </c>
      <c r="I2493">
        <f>IF('Data R3'!C499="","",COUNTIF('Data R3'!J499,"&gt;0")+COUNTIF('Data R3'!L499,"&gt;0")+COUNTIF('Data R3'!N499,"&gt;0")+COUNTIF('Data R3'!P499,"&gt;0")+COUNTIF('Data R3'!R499,"&gt;0")+COUNTIF('Data R3'!T499,"&gt;0")+COUNTIF('Data R3'!V499,"&gt;0")+COUNTIF('Data R3'!X499,"&gt;0"))</f>
        <v/>
      </c>
      <c r="J2493">
        <f>IF('Data R3'!C499="","",IF((COUNTIF('Data R3'!K499,"&gt;0")+COUNTIF('Data R3'!M499,"&gt;0")+COUNTIF('Data R3'!O499,"&gt;0")+COUNTIF('Data R3'!Q499,"&gt;0")+COUNTIF('Data R3'!S499,"&gt;0")+COUNTIF('Data R3'!U499,"&gt;0")+COUNTIF('Data R3'!W499,"&gt;0")+COUNTIF('Data R3'!Y499,"&gt;0"))&gt;0,1,0))</f>
        <v/>
      </c>
      <c r="M2493" t="inlineStr">
        <is>
          <t>Data R</t>
        </is>
      </c>
    </row>
    <row r="2494">
      <c r="A2494" t="inlineStr">
        <is>
          <t>Regional 3</t>
        </is>
      </c>
      <c r="B2494">
        <f>IF('Data R3'!C500="","",'Data R3'!B500)</f>
        <v/>
      </c>
      <c r="C2494">
        <f>IF('Data R3'!C500="","",'Data R3'!C500)</f>
        <v/>
      </c>
      <c r="D2494">
        <f>IF('Data R3'!C500="","",'Data R3'!D500)</f>
        <v/>
      </c>
      <c r="E2494">
        <f>IF('Data R3'!C500="","",'Data R3'!E500)</f>
        <v/>
      </c>
      <c r="F2494">
        <f>IF('Data R3'!C500="","",'Data R3'!F500)</f>
        <v/>
      </c>
      <c r="G2494">
        <f>IF('Data R3'!C500="","",'Data R3'!AD500)</f>
        <v/>
      </c>
      <c r="H2494">
        <f>IF('Data R3'!C500="","",'Data R3'!AC500)</f>
        <v/>
      </c>
      <c r="I2494">
        <f>IF('Data R3'!C500="","",COUNTIF('Data R3'!J500,"&gt;0")+COUNTIF('Data R3'!L500,"&gt;0")+COUNTIF('Data R3'!N500,"&gt;0")+COUNTIF('Data R3'!P500,"&gt;0")+COUNTIF('Data R3'!R500,"&gt;0")+COUNTIF('Data R3'!T500,"&gt;0")+COUNTIF('Data R3'!V500,"&gt;0")+COUNTIF('Data R3'!X500,"&gt;0"))</f>
        <v/>
      </c>
      <c r="J2494">
        <f>IF('Data R3'!C500="","",IF((COUNTIF('Data R3'!K500,"&gt;0")+COUNTIF('Data R3'!M500,"&gt;0")+COUNTIF('Data R3'!O500,"&gt;0")+COUNTIF('Data R3'!Q500,"&gt;0")+COUNTIF('Data R3'!S500,"&gt;0")+COUNTIF('Data R3'!U500,"&gt;0")+COUNTIF('Data R3'!W500,"&gt;0")+COUNTIF('Data R3'!Y500,"&gt;0"))&gt;0,1,0))</f>
        <v/>
      </c>
      <c r="M2494" t="inlineStr">
        <is>
          <t>Data R</t>
        </is>
      </c>
    </row>
    <row r="2495">
      <c r="A2495" t="inlineStr">
        <is>
          <t>Regional 3</t>
        </is>
      </c>
      <c r="B2495">
        <f>IF('Data R3'!C501="","",'Data R3'!B501)</f>
        <v/>
      </c>
      <c r="C2495">
        <f>IF('Data R3'!C501="","",'Data R3'!C501)</f>
        <v/>
      </c>
      <c r="D2495">
        <f>IF('Data R3'!C501="","",'Data R3'!D501)</f>
        <v/>
      </c>
      <c r="E2495">
        <f>IF('Data R3'!C501="","",'Data R3'!E501)</f>
        <v/>
      </c>
      <c r="F2495">
        <f>IF('Data R3'!C501="","",'Data R3'!F501)</f>
        <v/>
      </c>
      <c r="G2495">
        <f>IF('Data R3'!C501="","",'Data R3'!AD501)</f>
        <v/>
      </c>
      <c r="H2495">
        <f>IF('Data R3'!C501="","",'Data R3'!AC501)</f>
        <v/>
      </c>
      <c r="I2495">
        <f>IF('Data R3'!C501="","",COUNTIF('Data R3'!J501,"&gt;0")+COUNTIF('Data R3'!L501,"&gt;0")+COUNTIF('Data R3'!N501,"&gt;0")+COUNTIF('Data R3'!P501,"&gt;0")+COUNTIF('Data R3'!R501,"&gt;0")+COUNTIF('Data R3'!T501,"&gt;0")+COUNTIF('Data R3'!V501,"&gt;0")+COUNTIF('Data R3'!X501,"&gt;0"))</f>
        <v/>
      </c>
      <c r="J2495">
        <f>IF('Data R3'!C501="","",IF((COUNTIF('Data R3'!K501,"&gt;0")+COUNTIF('Data R3'!M501,"&gt;0")+COUNTIF('Data R3'!O501,"&gt;0")+COUNTIF('Data R3'!Q501,"&gt;0")+COUNTIF('Data R3'!S501,"&gt;0")+COUNTIF('Data R3'!U501,"&gt;0")+COUNTIF('Data R3'!W501,"&gt;0")+COUNTIF('Data R3'!Y501,"&gt;0"))&gt;0,1,0))</f>
        <v/>
      </c>
      <c r="M2495" t="inlineStr">
        <is>
          <t>Data R</t>
        </is>
      </c>
    </row>
    <row r="2496">
      <c r="A2496" t="inlineStr">
        <is>
          <t>Regional 3</t>
        </is>
      </c>
      <c r="B2496">
        <f>IF('Data R3'!C502="","",'Data R3'!B502)</f>
        <v/>
      </c>
      <c r="C2496">
        <f>IF('Data R3'!C502="","",'Data R3'!C502)</f>
        <v/>
      </c>
      <c r="D2496">
        <f>IF('Data R3'!C502="","",'Data R3'!D502)</f>
        <v/>
      </c>
      <c r="E2496">
        <f>IF('Data R3'!C502="","",'Data R3'!E502)</f>
        <v/>
      </c>
      <c r="F2496">
        <f>IF('Data R3'!C502="","",'Data R3'!F502)</f>
        <v/>
      </c>
      <c r="G2496">
        <f>IF('Data R3'!C502="","",'Data R3'!AD502)</f>
        <v/>
      </c>
      <c r="H2496">
        <f>IF('Data R3'!C502="","",'Data R3'!AC502)</f>
        <v/>
      </c>
      <c r="I2496">
        <f>IF('Data R3'!C502="","",COUNTIF('Data R3'!J502,"&gt;0")+COUNTIF('Data R3'!L502,"&gt;0")+COUNTIF('Data R3'!N502,"&gt;0")+COUNTIF('Data R3'!P502,"&gt;0")+COUNTIF('Data R3'!R502,"&gt;0")+COUNTIF('Data R3'!T502,"&gt;0")+COUNTIF('Data R3'!V502,"&gt;0")+COUNTIF('Data R3'!X502,"&gt;0"))</f>
        <v/>
      </c>
      <c r="J2496">
        <f>IF('Data R3'!C502="","",IF((COUNTIF('Data R3'!K502,"&gt;0")+COUNTIF('Data R3'!M502,"&gt;0")+COUNTIF('Data R3'!O502,"&gt;0")+COUNTIF('Data R3'!Q502,"&gt;0")+COUNTIF('Data R3'!S502,"&gt;0")+COUNTIF('Data R3'!U502,"&gt;0")+COUNTIF('Data R3'!W502,"&gt;0")+COUNTIF('Data R3'!Y502,"&gt;0"))&gt;0,1,0))</f>
        <v/>
      </c>
      <c r="M2496" t="inlineStr">
        <is>
          <t>Data R</t>
        </is>
      </c>
    </row>
    <row r="2497">
      <c r="A2497" t="inlineStr">
        <is>
          <t>Regional 3</t>
        </is>
      </c>
      <c r="B2497">
        <f>IF('Data R3'!C503="","",'Data R3'!B503)</f>
        <v/>
      </c>
      <c r="C2497">
        <f>IF('Data R3'!C503="","",'Data R3'!C503)</f>
        <v/>
      </c>
      <c r="D2497">
        <f>IF('Data R3'!C503="","",'Data R3'!D503)</f>
        <v/>
      </c>
      <c r="E2497">
        <f>IF('Data R3'!C503="","",'Data R3'!E503)</f>
        <v/>
      </c>
      <c r="F2497">
        <f>IF('Data R3'!C503="","",'Data R3'!F503)</f>
        <v/>
      </c>
      <c r="G2497">
        <f>IF('Data R3'!C503="","",'Data R3'!AD503)</f>
        <v/>
      </c>
      <c r="H2497">
        <f>IF('Data R3'!C503="","",'Data R3'!AC503)</f>
        <v/>
      </c>
      <c r="I2497">
        <f>IF('Data R3'!C503="","",COUNTIF('Data R3'!J503,"&gt;0")+COUNTIF('Data R3'!L503,"&gt;0")+COUNTIF('Data R3'!N503,"&gt;0")+COUNTIF('Data R3'!P503,"&gt;0")+COUNTIF('Data R3'!R503,"&gt;0")+COUNTIF('Data R3'!T503,"&gt;0")+COUNTIF('Data R3'!V503,"&gt;0")+COUNTIF('Data R3'!X503,"&gt;0"))</f>
        <v/>
      </c>
      <c r="J2497">
        <f>IF('Data R3'!C503="","",IF((COUNTIF('Data R3'!K503,"&gt;0")+COUNTIF('Data R3'!M503,"&gt;0")+COUNTIF('Data R3'!O503,"&gt;0")+COUNTIF('Data R3'!Q503,"&gt;0")+COUNTIF('Data R3'!S503,"&gt;0")+COUNTIF('Data R3'!U503,"&gt;0")+COUNTIF('Data R3'!W503,"&gt;0")+COUNTIF('Data R3'!Y503,"&gt;0"))&gt;0,1,0))</f>
        <v/>
      </c>
      <c r="M2497" t="inlineStr">
        <is>
          <t>Data R</t>
        </is>
      </c>
    </row>
    <row r="2498">
      <c r="A2498" t="inlineStr">
        <is>
          <t>Regional 3</t>
        </is>
      </c>
      <c r="B2498">
        <f>IF('Data R3'!C504="","",'Data R3'!B504)</f>
        <v/>
      </c>
      <c r="C2498">
        <f>IF('Data R3'!C504="","",'Data R3'!C504)</f>
        <v/>
      </c>
      <c r="D2498">
        <f>IF('Data R3'!C504="","",'Data R3'!D504)</f>
        <v/>
      </c>
      <c r="E2498">
        <f>IF('Data R3'!C504="","",'Data R3'!E504)</f>
        <v/>
      </c>
      <c r="F2498">
        <f>IF('Data R3'!C504="","",'Data R3'!F504)</f>
        <v/>
      </c>
      <c r="G2498">
        <f>IF('Data R3'!C504="","",'Data R3'!AD504)</f>
        <v/>
      </c>
      <c r="H2498">
        <f>IF('Data R3'!C504="","",'Data R3'!AC504)</f>
        <v/>
      </c>
      <c r="I2498">
        <f>IF('Data R3'!C504="","",COUNTIF('Data R3'!J504,"&gt;0")+COUNTIF('Data R3'!L504,"&gt;0")+COUNTIF('Data R3'!N504,"&gt;0")+COUNTIF('Data R3'!P504,"&gt;0")+COUNTIF('Data R3'!R504,"&gt;0")+COUNTIF('Data R3'!T504,"&gt;0")+COUNTIF('Data R3'!V504,"&gt;0")+COUNTIF('Data R3'!X504,"&gt;0"))</f>
        <v/>
      </c>
      <c r="J2498">
        <f>IF('Data R3'!C504="","",IF((COUNTIF('Data R3'!K504,"&gt;0")+COUNTIF('Data R3'!M504,"&gt;0")+COUNTIF('Data R3'!O504,"&gt;0")+COUNTIF('Data R3'!Q504,"&gt;0")+COUNTIF('Data R3'!S504,"&gt;0")+COUNTIF('Data R3'!U504,"&gt;0")+COUNTIF('Data R3'!W504,"&gt;0")+COUNTIF('Data R3'!Y504,"&gt;0"))&gt;0,1,0))</f>
        <v/>
      </c>
      <c r="M2498" t="inlineStr">
        <is>
          <t>Data R</t>
        </is>
      </c>
    </row>
    <row r="2499">
      <c r="A2499" t="inlineStr">
        <is>
          <t>Regional 3</t>
        </is>
      </c>
      <c r="B2499">
        <f>IF('Data R3'!C505="","",'Data R3'!B505)</f>
        <v/>
      </c>
      <c r="C2499">
        <f>IF('Data R3'!C505="","",'Data R3'!C505)</f>
        <v/>
      </c>
      <c r="D2499">
        <f>IF('Data R3'!C505="","",'Data R3'!D505)</f>
        <v/>
      </c>
      <c r="E2499">
        <f>IF('Data R3'!C505="","",'Data R3'!E505)</f>
        <v/>
      </c>
      <c r="F2499">
        <f>IF('Data R3'!C505="","",'Data R3'!F505)</f>
        <v/>
      </c>
      <c r="G2499">
        <f>IF('Data R3'!C505="","",'Data R3'!AD505)</f>
        <v/>
      </c>
      <c r="H2499">
        <f>IF('Data R3'!C505="","",'Data R3'!AC505)</f>
        <v/>
      </c>
      <c r="I2499">
        <f>IF('Data R3'!C505="","",COUNTIF('Data R3'!J505,"&gt;0")+COUNTIF('Data R3'!L505,"&gt;0")+COUNTIF('Data R3'!N505,"&gt;0")+COUNTIF('Data R3'!P505,"&gt;0")+COUNTIF('Data R3'!R505,"&gt;0")+COUNTIF('Data R3'!T505,"&gt;0")+COUNTIF('Data R3'!V505,"&gt;0")+COUNTIF('Data R3'!X505,"&gt;0"))</f>
        <v/>
      </c>
      <c r="J2499">
        <f>IF('Data R3'!C505="","",IF((COUNTIF('Data R3'!K505,"&gt;0")+COUNTIF('Data R3'!M505,"&gt;0")+COUNTIF('Data R3'!O505,"&gt;0")+COUNTIF('Data R3'!Q505,"&gt;0")+COUNTIF('Data R3'!S505,"&gt;0")+COUNTIF('Data R3'!U505,"&gt;0")+COUNTIF('Data R3'!W505,"&gt;0")+COUNTIF('Data R3'!Y505,"&gt;0"))&gt;0,1,0))</f>
        <v/>
      </c>
      <c r="M2499" t="inlineStr">
        <is>
          <t>Data R</t>
        </is>
      </c>
    </row>
    <row r="2500">
      <c r="A2500" t="inlineStr">
        <is>
          <t>Regional 3</t>
        </is>
      </c>
      <c r="B2500">
        <f>IF('Data R3'!C506="","",'Data R3'!B506)</f>
        <v/>
      </c>
      <c r="C2500">
        <f>IF('Data R3'!C506="","",'Data R3'!C506)</f>
        <v/>
      </c>
      <c r="D2500">
        <f>IF('Data R3'!C506="","",'Data R3'!D506)</f>
        <v/>
      </c>
      <c r="E2500">
        <f>IF('Data R3'!C506="","",'Data R3'!E506)</f>
        <v/>
      </c>
      <c r="F2500">
        <f>IF('Data R3'!C506="","",'Data R3'!F506)</f>
        <v/>
      </c>
      <c r="G2500">
        <f>IF('Data R3'!C506="","",'Data R3'!AD506)</f>
        <v/>
      </c>
      <c r="H2500">
        <f>IF('Data R3'!C506="","",'Data R3'!AC506)</f>
        <v/>
      </c>
      <c r="I2500">
        <f>IF('Data R3'!C506="","",COUNTIF('Data R3'!J506,"&gt;0")+COUNTIF('Data R3'!L506,"&gt;0")+COUNTIF('Data R3'!N506,"&gt;0")+COUNTIF('Data R3'!P506,"&gt;0")+COUNTIF('Data R3'!R506,"&gt;0")+COUNTIF('Data R3'!T506,"&gt;0")+COUNTIF('Data R3'!V506,"&gt;0")+COUNTIF('Data R3'!X506,"&gt;0"))</f>
        <v/>
      </c>
      <c r="J2500">
        <f>IF('Data R3'!C506="","",IF((COUNTIF('Data R3'!K506,"&gt;0")+COUNTIF('Data R3'!M506,"&gt;0")+COUNTIF('Data R3'!O506,"&gt;0")+COUNTIF('Data R3'!Q506,"&gt;0")+COUNTIF('Data R3'!S506,"&gt;0")+COUNTIF('Data R3'!U506,"&gt;0")+COUNTIF('Data R3'!W506,"&gt;0")+COUNTIF('Data R3'!Y506,"&gt;0"))&gt;0,1,0))</f>
        <v/>
      </c>
      <c r="M2500" t="inlineStr">
        <is>
          <t>Data R</t>
        </is>
      </c>
    </row>
    <row r="2501">
      <c r="A2501" t="inlineStr">
        <is>
          <t>Regional 3</t>
        </is>
      </c>
      <c r="B2501">
        <f>IF('Data R3'!C507="","",'Data R3'!B507)</f>
        <v/>
      </c>
      <c r="C2501">
        <f>IF('Data R3'!C507="","",'Data R3'!C507)</f>
        <v/>
      </c>
      <c r="D2501">
        <f>IF('Data R3'!C507="","",'Data R3'!D507)</f>
        <v/>
      </c>
      <c r="E2501">
        <f>IF('Data R3'!C507="","",'Data R3'!E507)</f>
        <v/>
      </c>
      <c r="F2501">
        <f>IF('Data R3'!C507="","",'Data R3'!F507)</f>
        <v/>
      </c>
      <c r="G2501">
        <f>IF('Data R3'!C507="","",'Data R3'!AD507)</f>
        <v/>
      </c>
      <c r="H2501">
        <f>IF('Data R3'!C507="","",'Data R3'!AC507)</f>
        <v/>
      </c>
      <c r="I2501">
        <f>IF('Data R3'!C507="","",COUNTIF('Data R3'!J507,"&gt;0")+COUNTIF('Data R3'!L507,"&gt;0")+COUNTIF('Data R3'!N507,"&gt;0")+COUNTIF('Data R3'!P507,"&gt;0")+COUNTIF('Data R3'!R507,"&gt;0")+COUNTIF('Data R3'!T507,"&gt;0")+COUNTIF('Data R3'!V507,"&gt;0")+COUNTIF('Data R3'!X507,"&gt;0"))</f>
        <v/>
      </c>
      <c r="J2501">
        <f>IF('Data R3'!C507="","",IF((COUNTIF('Data R3'!K507,"&gt;0")+COUNTIF('Data R3'!M507,"&gt;0")+COUNTIF('Data R3'!O507,"&gt;0")+COUNTIF('Data R3'!Q507,"&gt;0")+COUNTIF('Data R3'!S507,"&gt;0")+COUNTIF('Data R3'!U507,"&gt;0")+COUNTIF('Data R3'!W507,"&gt;0")+COUNTIF('Data R3'!Y507,"&gt;0"))&gt;0,1,0))</f>
        <v/>
      </c>
      <c r="M2501" t="inlineStr">
        <is>
          <t>Data R</t>
        </is>
      </c>
    </row>
    <row r="2502">
      <c r="A2502" t="inlineStr">
        <is>
          <t>Regional 3</t>
        </is>
      </c>
      <c r="B2502">
        <f>IF('Data R3'!C508="","",'Data R3'!B508)</f>
        <v/>
      </c>
      <c r="C2502">
        <f>IF('Data R3'!C508="","",'Data R3'!C508)</f>
        <v/>
      </c>
      <c r="D2502">
        <f>IF('Data R3'!C508="","",'Data R3'!D508)</f>
        <v/>
      </c>
      <c r="E2502">
        <f>IF('Data R3'!C508="","",'Data R3'!E508)</f>
        <v/>
      </c>
      <c r="F2502">
        <f>IF('Data R3'!C508="","",'Data R3'!F508)</f>
        <v/>
      </c>
      <c r="G2502">
        <f>IF('Data R3'!C508="","",'Data R3'!AD508)</f>
        <v/>
      </c>
      <c r="H2502">
        <f>IF('Data R3'!C508="","",'Data R3'!AC508)</f>
        <v/>
      </c>
      <c r="I2502">
        <f>IF('Data R3'!C508="","",COUNTIF('Data R3'!J508,"&gt;0")+COUNTIF('Data R3'!L508,"&gt;0")+COUNTIF('Data R3'!N508,"&gt;0")+COUNTIF('Data R3'!P508,"&gt;0")+COUNTIF('Data R3'!R508,"&gt;0")+COUNTIF('Data R3'!T508,"&gt;0")+COUNTIF('Data R3'!V508,"&gt;0")+COUNTIF('Data R3'!X508,"&gt;0"))</f>
        <v/>
      </c>
      <c r="J2502">
        <f>IF('Data R3'!C508="","",IF((COUNTIF('Data R3'!K508,"&gt;0")+COUNTIF('Data R3'!M508,"&gt;0")+COUNTIF('Data R3'!O508,"&gt;0")+COUNTIF('Data R3'!Q508,"&gt;0")+COUNTIF('Data R3'!S508,"&gt;0")+COUNTIF('Data R3'!U508,"&gt;0")+COUNTIF('Data R3'!W508,"&gt;0")+COUNTIF('Data R3'!Y508,"&gt;0"))&gt;0,1,0))</f>
        <v/>
      </c>
      <c r="M2502" t="inlineStr">
        <is>
          <t>Data R</t>
        </is>
      </c>
    </row>
    <row r="2503">
      <c r="A2503" t="inlineStr">
        <is>
          <t>Regional 3</t>
        </is>
      </c>
      <c r="B2503">
        <f>IF('Data R3'!C509="","",'Data R3'!B509)</f>
        <v/>
      </c>
      <c r="C2503">
        <f>IF('Data R3'!C509="","",'Data R3'!C509)</f>
        <v/>
      </c>
      <c r="D2503">
        <f>IF('Data R3'!C509="","",'Data R3'!D509)</f>
        <v/>
      </c>
      <c r="E2503">
        <f>IF('Data R3'!C509="","",'Data R3'!E509)</f>
        <v/>
      </c>
      <c r="F2503">
        <f>IF('Data R3'!C509="","",'Data R3'!F509)</f>
        <v/>
      </c>
      <c r="G2503">
        <f>IF('Data R3'!C509="","",'Data R3'!AD509)</f>
        <v/>
      </c>
      <c r="H2503">
        <f>IF('Data R3'!C509="","",'Data R3'!AC509)</f>
        <v/>
      </c>
      <c r="I2503">
        <f>IF('Data R3'!C509="","",COUNTIF('Data R3'!J509,"&gt;0")+COUNTIF('Data R3'!L509,"&gt;0")+COUNTIF('Data R3'!N509,"&gt;0")+COUNTIF('Data R3'!P509,"&gt;0")+COUNTIF('Data R3'!R509,"&gt;0")+COUNTIF('Data R3'!T509,"&gt;0")+COUNTIF('Data R3'!V509,"&gt;0")+COUNTIF('Data R3'!X509,"&gt;0"))</f>
        <v/>
      </c>
      <c r="J2503">
        <f>IF('Data R3'!C509="","",IF((COUNTIF('Data R3'!K509,"&gt;0")+COUNTIF('Data R3'!M509,"&gt;0")+COUNTIF('Data R3'!O509,"&gt;0")+COUNTIF('Data R3'!Q509,"&gt;0")+COUNTIF('Data R3'!S509,"&gt;0")+COUNTIF('Data R3'!U509,"&gt;0")+COUNTIF('Data R3'!W509,"&gt;0")+COUNTIF('Data R3'!Y509,"&gt;0"))&gt;0,1,0))</f>
        <v/>
      </c>
      <c r="M2503" t="inlineStr">
        <is>
          <t>Data R</t>
        </is>
      </c>
    </row>
    <row r="2504">
      <c r="A2504" t="inlineStr">
        <is>
          <t>Regional 3</t>
        </is>
      </c>
      <c r="B2504">
        <f>IF('Data R3'!C510="","",'Data R3'!B510)</f>
        <v/>
      </c>
      <c r="C2504">
        <f>IF('Data R3'!C510="","",'Data R3'!C510)</f>
        <v/>
      </c>
      <c r="D2504">
        <f>IF('Data R3'!C510="","",'Data R3'!D510)</f>
        <v/>
      </c>
      <c r="E2504">
        <f>IF('Data R3'!C510="","",'Data R3'!E510)</f>
        <v/>
      </c>
      <c r="F2504">
        <f>IF('Data R3'!C510="","",'Data R3'!F510)</f>
        <v/>
      </c>
      <c r="G2504">
        <f>IF('Data R3'!C510="","",'Data R3'!AD510)</f>
        <v/>
      </c>
      <c r="H2504">
        <f>IF('Data R3'!C510="","",'Data R3'!AC510)</f>
        <v/>
      </c>
      <c r="I2504">
        <f>IF('Data R3'!C510="","",COUNTIF('Data R3'!J510,"&gt;0")+COUNTIF('Data R3'!L510,"&gt;0")+COUNTIF('Data R3'!N510,"&gt;0")+COUNTIF('Data R3'!P510,"&gt;0")+COUNTIF('Data R3'!R510,"&gt;0")+COUNTIF('Data R3'!T510,"&gt;0")+COUNTIF('Data R3'!V510,"&gt;0")+COUNTIF('Data R3'!X510,"&gt;0"))</f>
        <v/>
      </c>
      <c r="J2504">
        <f>IF('Data R3'!C510="","",IF((COUNTIF('Data R3'!K510,"&gt;0")+COUNTIF('Data R3'!M510,"&gt;0")+COUNTIF('Data R3'!O510,"&gt;0")+COUNTIF('Data R3'!Q510,"&gt;0")+COUNTIF('Data R3'!S510,"&gt;0")+COUNTIF('Data R3'!U510,"&gt;0")+COUNTIF('Data R3'!W510,"&gt;0")+COUNTIF('Data R3'!Y510,"&gt;0"))&gt;0,1,0))</f>
        <v/>
      </c>
      <c r="M2504" t="inlineStr">
        <is>
          <t>Data R</t>
        </is>
      </c>
    </row>
    <row r="2505">
      <c r="A2505" t="inlineStr">
        <is>
          <t>Regional 3</t>
        </is>
      </c>
      <c r="B2505">
        <f>IF('Data R3'!C511="","",'Data R3'!B511)</f>
        <v/>
      </c>
      <c r="C2505">
        <f>IF('Data R3'!C511="","",'Data R3'!C511)</f>
        <v/>
      </c>
      <c r="D2505">
        <f>IF('Data R3'!C511="","",'Data R3'!D511)</f>
        <v/>
      </c>
      <c r="E2505">
        <f>IF('Data R3'!C511="","",'Data R3'!E511)</f>
        <v/>
      </c>
      <c r="F2505">
        <f>IF('Data R3'!C511="","",'Data R3'!F511)</f>
        <v/>
      </c>
      <c r="G2505">
        <f>IF('Data R3'!C511="","",'Data R3'!AD511)</f>
        <v/>
      </c>
      <c r="H2505">
        <f>IF('Data R3'!C511="","",'Data R3'!AC511)</f>
        <v/>
      </c>
      <c r="I2505">
        <f>IF('Data R3'!C511="","",COUNTIF('Data R3'!J511,"&gt;0")+COUNTIF('Data R3'!L511,"&gt;0")+COUNTIF('Data R3'!N511,"&gt;0")+COUNTIF('Data R3'!P511,"&gt;0")+COUNTIF('Data R3'!R511,"&gt;0")+COUNTIF('Data R3'!T511,"&gt;0")+COUNTIF('Data R3'!V511,"&gt;0")+COUNTIF('Data R3'!X511,"&gt;0"))</f>
        <v/>
      </c>
      <c r="J2505">
        <f>IF('Data R3'!C511="","",IF((COUNTIF('Data R3'!K511,"&gt;0")+COUNTIF('Data R3'!M511,"&gt;0")+COUNTIF('Data R3'!O511,"&gt;0")+COUNTIF('Data R3'!Q511,"&gt;0")+COUNTIF('Data R3'!S511,"&gt;0")+COUNTIF('Data R3'!U511,"&gt;0")+COUNTIF('Data R3'!W511,"&gt;0")+COUNTIF('Data R3'!Y511,"&gt;0"))&gt;0,1,0))</f>
        <v/>
      </c>
      <c r="M2505" t="inlineStr">
        <is>
          <t>Data R</t>
        </is>
      </c>
    </row>
    <row r="2506">
      <c r="A2506" t="inlineStr">
        <is>
          <t>Regional 3</t>
        </is>
      </c>
      <c r="B2506">
        <f>IF('Data R3'!C512="","",'Data R3'!B512)</f>
        <v/>
      </c>
      <c r="C2506">
        <f>IF('Data R3'!C512="","",'Data R3'!C512)</f>
        <v/>
      </c>
      <c r="D2506">
        <f>IF('Data R3'!C512="","",'Data R3'!D512)</f>
        <v/>
      </c>
      <c r="E2506">
        <f>IF('Data R3'!C512="","",'Data R3'!E512)</f>
        <v/>
      </c>
      <c r="F2506">
        <f>IF('Data R3'!C512="","",'Data R3'!F512)</f>
        <v/>
      </c>
      <c r="G2506">
        <f>IF('Data R3'!C512="","",'Data R3'!AD512)</f>
        <v/>
      </c>
      <c r="H2506">
        <f>IF('Data R3'!C512="","",'Data R3'!AC512)</f>
        <v/>
      </c>
      <c r="I2506">
        <f>IF('Data R3'!C512="","",COUNTIF('Data R3'!J512,"&gt;0")+COUNTIF('Data R3'!L512,"&gt;0")+COUNTIF('Data R3'!N512,"&gt;0")+COUNTIF('Data R3'!P512,"&gt;0")+COUNTIF('Data R3'!R512,"&gt;0")+COUNTIF('Data R3'!T512,"&gt;0")+COUNTIF('Data R3'!V512,"&gt;0")+COUNTIF('Data R3'!X512,"&gt;0"))</f>
        <v/>
      </c>
      <c r="J2506">
        <f>IF('Data R3'!C512="","",IF((COUNTIF('Data R3'!K512,"&gt;0")+COUNTIF('Data R3'!M512,"&gt;0")+COUNTIF('Data R3'!O512,"&gt;0")+COUNTIF('Data R3'!Q512,"&gt;0")+COUNTIF('Data R3'!S512,"&gt;0")+COUNTIF('Data R3'!U512,"&gt;0")+COUNTIF('Data R3'!W512,"&gt;0")+COUNTIF('Data R3'!Y512,"&gt;0"))&gt;0,1,0))</f>
        <v/>
      </c>
      <c r="M2506" t="inlineStr">
        <is>
          <t>Data R</t>
        </is>
      </c>
    </row>
    <row r="2507">
      <c r="A2507" t="inlineStr">
        <is>
          <t>Regional 3</t>
        </is>
      </c>
      <c r="B2507">
        <f>IF('Data R3'!C513="","",'Data R3'!B513)</f>
        <v/>
      </c>
      <c r="C2507">
        <f>IF('Data R3'!C513="","",'Data R3'!C513)</f>
        <v/>
      </c>
      <c r="D2507">
        <f>IF('Data R3'!C513="","",'Data R3'!D513)</f>
        <v/>
      </c>
      <c r="E2507">
        <f>IF('Data R3'!C513="","",'Data R3'!E513)</f>
        <v/>
      </c>
      <c r="F2507">
        <f>IF('Data R3'!C513="","",'Data R3'!F513)</f>
        <v/>
      </c>
      <c r="G2507">
        <f>IF('Data R3'!C513="","",'Data R3'!AD513)</f>
        <v/>
      </c>
      <c r="H2507">
        <f>IF('Data R3'!C513="","",'Data R3'!AC513)</f>
        <v/>
      </c>
      <c r="I2507">
        <f>IF('Data R3'!C513="","",COUNTIF('Data R3'!J513,"&gt;0")+COUNTIF('Data R3'!L513,"&gt;0")+COUNTIF('Data R3'!N513,"&gt;0")+COUNTIF('Data R3'!P513,"&gt;0")+COUNTIF('Data R3'!R513,"&gt;0")+COUNTIF('Data R3'!T513,"&gt;0")+COUNTIF('Data R3'!V513,"&gt;0")+COUNTIF('Data R3'!X513,"&gt;0"))</f>
        <v/>
      </c>
      <c r="J2507">
        <f>IF('Data R3'!C513="","",IF((COUNTIF('Data R3'!K513,"&gt;0")+COUNTIF('Data R3'!M513,"&gt;0")+COUNTIF('Data R3'!O513,"&gt;0")+COUNTIF('Data R3'!Q513,"&gt;0")+COUNTIF('Data R3'!S513,"&gt;0")+COUNTIF('Data R3'!U513,"&gt;0")+COUNTIF('Data R3'!W513,"&gt;0")+COUNTIF('Data R3'!Y513,"&gt;0"))&gt;0,1,0))</f>
        <v/>
      </c>
      <c r="M2507" t="inlineStr">
        <is>
          <t>Data R</t>
        </is>
      </c>
    </row>
    <row r="2508">
      <c r="A2508" t="inlineStr">
        <is>
          <t>Regional 3</t>
        </is>
      </c>
      <c r="B2508">
        <f>IF('Data R3'!C514="","",'Data R3'!B514)</f>
        <v/>
      </c>
      <c r="C2508">
        <f>IF('Data R3'!C514="","",'Data R3'!C514)</f>
        <v/>
      </c>
      <c r="D2508">
        <f>IF('Data R3'!C514="","",'Data R3'!D514)</f>
        <v/>
      </c>
      <c r="E2508">
        <f>IF('Data R3'!C514="","",'Data R3'!E514)</f>
        <v/>
      </c>
      <c r="F2508">
        <f>IF('Data R3'!C514="","",'Data R3'!F514)</f>
        <v/>
      </c>
      <c r="G2508">
        <f>IF('Data R3'!C514="","",'Data R3'!AD514)</f>
        <v/>
      </c>
      <c r="H2508">
        <f>IF('Data R3'!C514="","",'Data R3'!AC514)</f>
        <v/>
      </c>
      <c r="I2508">
        <f>IF('Data R3'!C514="","",COUNTIF('Data R3'!J514,"&gt;0")+COUNTIF('Data R3'!L514,"&gt;0")+COUNTIF('Data R3'!N514,"&gt;0")+COUNTIF('Data R3'!P514,"&gt;0")+COUNTIF('Data R3'!R514,"&gt;0")+COUNTIF('Data R3'!T514,"&gt;0")+COUNTIF('Data R3'!V514,"&gt;0")+COUNTIF('Data R3'!X514,"&gt;0"))</f>
        <v/>
      </c>
      <c r="J2508">
        <f>IF('Data R3'!C514="","",IF((COUNTIF('Data R3'!K514,"&gt;0")+COUNTIF('Data R3'!M514,"&gt;0")+COUNTIF('Data R3'!O514,"&gt;0")+COUNTIF('Data R3'!Q514,"&gt;0")+COUNTIF('Data R3'!S514,"&gt;0")+COUNTIF('Data R3'!U514,"&gt;0")+COUNTIF('Data R3'!W514,"&gt;0")+COUNTIF('Data R3'!Y514,"&gt;0"))&gt;0,1,0))</f>
        <v/>
      </c>
      <c r="M2508" t="inlineStr">
        <is>
          <t>Data R</t>
        </is>
      </c>
    </row>
    <row r="2509">
      <c r="A2509" t="inlineStr">
        <is>
          <t>Regional 3</t>
        </is>
      </c>
      <c r="B2509">
        <f>IF('Data R3'!C515="","",'Data R3'!B515)</f>
        <v/>
      </c>
      <c r="C2509">
        <f>IF('Data R3'!C515="","",'Data R3'!C515)</f>
        <v/>
      </c>
      <c r="D2509">
        <f>IF('Data R3'!C515="","",'Data R3'!D515)</f>
        <v/>
      </c>
      <c r="E2509">
        <f>IF('Data R3'!C515="","",'Data R3'!E515)</f>
        <v/>
      </c>
      <c r="F2509">
        <f>IF('Data R3'!C515="","",'Data R3'!F515)</f>
        <v/>
      </c>
      <c r="G2509">
        <f>IF('Data R3'!C515="","",'Data R3'!AD515)</f>
        <v/>
      </c>
      <c r="H2509">
        <f>IF('Data R3'!C515="","",'Data R3'!AC515)</f>
        <v/>
      </c>
      <c r="I2509">
        <f>IF('Data R3'!C515="","",COUNTIF('Data R3'!J515,"&gt;0")+COUNTIF('Data R3'!L515,"&gt;0")+COUNTIF('Data R3'!N515,"&gt;0")+COUNTIF('Data R3'!P515,"&gt;0")+COUNTIF('Data R3'!R515,"&gt;0")+COUNTIF('Data R3'!T515,"&gt;0")+COUNTIF('Data R3'!V515,"&gt;0")+COUNTIF('Data R3'!X515,"&gt;0"))</f>
        <v/>
      </c>
      <c r="J2509">
        <f>IF('Data R3'!C515="","",IF((COUNTIF('Data R3'!K515,"&gt;0")+COUNTIF('Data R3'!M515,"&gt;0")+COUNTIF('Data R3'!O515,"&gt;0")+COUNTIF('Data R3'!Q515,"&gt;0")+COUNTIF('Data R3'!S515,"&gt;0")+COUNTIF('Data R3'!U515,"&gt;0")+COUNTIF('Data R3'!W515,"&gt;0")+COUNTIF('Data R3'!Y515,"&gt;0"))&gt;0,1,0))</f>
        <v/>
      </c>
      <c r="M2509" t="inlineStr">
        <is>
          <t>Data R</t>
        </is>
      </c>
    </row>
    <row r="2510">
      <c r="A2510" t="inlineStr">
        <is>
          <t>Regional 3</t>
        </is>
      </c>
      <c r="B2510">
        <f>IF('Data R3'!C516="","",'Data R3'!B516)</f>
        <v/>
      </c>
      <c r="C2510">
        <f>IF('Data R3'!C516="","",'Data R3'!C516)</f>
        <v/>
      </c>
      <c r="D2510">
        <f>IF('Data R3'!C516="","",'Data R3'!D516)</f>
        <v/>
      </c>
      <c r="E2510">
        <f>IF('Data R3'!C516="","",'Data R3'!E516)</f>
        <v/>
      </c>
      <c r="F2510">
        <f>IF('Data R3'!C516="","",'Data R3'!F516)</f>
        <v/>
      </c>
      <c r="G2510">
        <f>IF('Data R3'!C516="","",'Data R3'!AD516)</f>
        <v/>
      </c>
      <c r="H2510">
        <f>IF('Data R3'!C516="","",'Data R3'!AC516)</f>
        <v/>
      </c>
      <c r="I2510">
        <f>IF('Data R3'!C516="","",COUNTIF('Data R3'!J516,"&gt;0")+COUNTIF('Data R3'!L516,"&gt;0")+COUNTIF('Data R3'!N516,"&gt;0")+COUNTIF('Data R3'!P516,"&gt;0")+COUNTIF('Data R3'!R516,"&gt;0")+COUNTIF('Data R3'!T516,"&gt;0")+COUNTIF('Data R3'!V516,"&gt;0")+COUNTIF('Data R3'!X516,"&gt;0"))</f>
        <v/>
      </c>
      <c r="J2510">
        <f>IF('Data R3'!C516="","",IF((COUNTIF('Data R3'!K516,"&gt;0")+COUNTIF('Data R3'!M516,"&gt;0")+COUNTIF('Data R3'!O516,"&gt;0")+COUNTIF('Data R3'!Q516,"&gt;0")+COUNTIF('Data R3'!S516,"&gt;0")+COUNTIF('Data R3'!U516,"&gt;0")+COUNTIF('Data R3'!W516,"&gt;0")+COUNTIF('Data R3'!Y516,"&gt;0"))&gt;0,1,0))</f>
        <v/>
      </c>
      <c r="M2510" t="inlineStr">
        <is>
          <t>Data R</t>
        </is>
      </c>
    </row>
    <row r="2511">
      <c r="A2511" t="inlineStr">
        <is>
          <t>Regional 3</t>
        </is>
      </c>
      <c r="B2511">
        <f>IF('Data R3'!C517="","",'Data R3'!B517)</f>
        <v/>
      </c>
      <c r="C2511">
        <f>IF('Data R3'!C517="","",'Data R3'!C517)</f>
        <v/>
      </c>
      <c r="D2511">
        <f>IF('Data R3'!C517="","",'Data R3'!D517)</f>
        <v/>
      </c>
      <c r="E2511">
        <f>IF('Data R3'!C517="","",'Data R3'!E517)</f>
        <v/>
      </c>
      <c r="F2511">
        <f>IF('Data R3'!C517="","",'Data R3'!F517)</f>
        <v/>
      </c>
      <c r="G2511">
        <f>IF('Data R3'!C517="","",'Data R3'!AD517)</f>
        <v/>
      </c>
      <c r="H2511">
        <f>IF('Data R3'!C517="","",'Data R3'!AC517)</f>
        <v/>
      </c>
      <c r="I2511">
        <f>IF('Data R3'!C517="","",COUNTIF('Data R3'!J517,"&gt;0")+COUNTIF('Data R3'!L517,"&gt;0")+COUNTIF('Data R3'!N517,"&gt;0")+COUNTIF('Data R3'!P517,"&gt;0")+COUNTIF('Data R3'!R517,"&gt;0")+COUNTIF('Data R3'!T517,"&gt;0")+COUNTIF('Data R3'!V517,"&gt;0")+COUNTIF('Data R3'!X517,"&gt;0"))</f>
        <v/>
      </c>
      <c r="J2511">
        <f>IF('Data R3'!C517="","",IF((COUNTIF('Data R3'!K517,"&gt;0")+COUNTIF('Data R3'!M517,"&gt;0")+COUNTIF('Data R3'!O517,"&gt;0")+COUNTIF('Data R3'!Q517,"&gt;0")+COUNTIF('Data R3'!S517,"&gt;0")+COUNTIF('Data R3'!U517,"&gt;0")+COUNTIF('Data R3'!W517,"&gt;0")+COUNTIF('Data R3'!Y517,"&gt;0"))&gt;0,1,0))</f>
        <v/>
      </c>
      <c r="M2511" t="inlineStr">
        <is>
          <t>Data R</t>
        </is>
      </c>
    </row>
    <row r="2512">
      <c r="A2512" t="inlineStr">
        <is>
          <t>Regional 3</t>
        </is>
      </c>
      <c r="B2512">
        <f>IF('Data R3'!C518="","",'Data R3'!B518)</f>
        <v/>
      </c>
      <c r="C2512">
        <f>IF('Data R3'!C518="","",'Data R3'!C518)</f>
        <v/>
      </c>
      <c r="D2512">
        <f>IF('Data R3'!C518="","",'Data R3'!D518)</f>
        <v/>
      </c>
      <c r="E2512">
        <f>IF('Data R3'!C518="","",'Data R3'!E518)</f>
        <v/>
      </c>
      <c r="F2512">
        <f>IF('Data R3'!C518="","",'Data R3'!F518)</f>
        <v/>
      </c>
      <c r="G2512">
        <f>IF('Data R3'!C518="","",'Data R3'!AD518)</f>
        <v/>
      </c>
      <c r="H2512">
        <f>IF('Data R3'!C518="","",'Data R3'!AC518)</f>
        <v/>
      </c>
      <c r="I2512">
        <f>IF('Data R3'!C518="","",COUNTIF('Data R3'!J518,"&gt;0")+COUNTIF('Data R3'!L518,"&gt;0")+COUNTIF('Data R3'!N518,"&gt;0")+COUNTIF('Data R3'!P518,"&gt;0")+COUNTIF('Data R3'!R518,"&gt;0")+COUNTIF('Data R3'!T518,"&gt;0")+COUNTIF('Data R3'!V518,"&gt;0")+COUNTIF('Data R3'!X518,"&gt;0"))</f>
        <v/>
      </c>
      <c r="J2512">
        <f>IF('Data R3'!C518="","",IF((COUNTIF('Data R3'!K518,"&gt;0")+COUNTIF('Data R3'!M518,"&gt;0")+COUNTIF('Data R3'!O518,"&gt;0")+COUNTIF('Data R3'!Q518,"&gt;0")+COUNTIF('Data R3'!S518,"&gt;0")+COUNTIF('Data R3'!U518,"&gt;0")+COUNTIF('Data R3'!W518,"&gt;0")+COUNTIF('Data R3'!Y518,"&gt;0"))&gt;0,1,0))</f>
        <v/>
      </c>
      <c r="M2512" t="inlineStr">
        <is>
          <t>Data R</t>
        </is>
      </c>
    </row>
    <row r="2513">
      <c r="A2513" t="inlineStr">
        <is>
          <t>Regional 3</t>
        </is>
      </c>
      <c r="B2513">
        <f>IF('Data R3'!C519="","",'Data R3'!B519)</f>
        <v/>
      </c>
      <c r="C2513">
        <f>IF('Data R3'!C519="","",'Data R3'!C519)</f>
        <v/>
      </c>
      <c r="D2513">
        <f>IF('Data R3'!C519="","",'Data R3'!D519)</f>
        <v/>
      </c>
      <c r="E2513">
        <f>IF('Data R3'!C519="","",'Data R3'!E519)</f>
        <v/>
      </c>
      <c r="F2513">
        <f>IF('Data R3'!C519="","",'Data R3'!F519)</f>
        <v/>
      </c>
      <c r="G2513">
        <f>IF('Data R3'!C519="","",'Data R3'!AD519)</f>
        <v/>
      </c>
      <c r="H2513">
        <f>IF('Data R3'!C519="","",'Data R3'!AC519)</f>
        <v/>
      </c>
      <c r="I2513">
        <f>IF('Data R3'!C519="","",COUNTIF('Data R3'!J519,"&gt;0")+COUNTIF('Data R3'!L519,"&gt;0")+COUNTIF('Data R3'!N519,"&gt;0")+COUNTIF('Data R3'!P519,"&gt;0")+COUNTIF('Data R3'!R519,"&gt;0")+COUNTIF('Data R3'!T519,"&gt;0")+COUNTIF('Data R3'!V519,"&gt;0")+COUNTIF('Data R3'!X519,"&gt;0"))</f>
        <v/>
      </c>
      <c r="J2513">
        <f>IF('Data R3'!C519="","",IF((COUNTIF('Data R3'!K519,"&gt;0")+COUNTIF('Data R3'!M519,"&gt;0")+COUNTIF('Data R3'!O519,"&gt;0")+COUNTIF('Data R3'!Q519,"&gt;0")+COUNTIF('Data R3'!S519,"&gt;0")+COUNTIF('Data R3'!U519,"&gt;0")+COUNTIF('Data R3'!W519,"&gt;0")+COUNTIF('Data R3'!Y519,"&gt;0"))&gt;0,1,0))</f>
        <v/>
      </c>
      <c r="M2513" t="inlineStr">
        <is>
          <t>Data R</t>
        </is>
      </c>
    </row>
    <row r="2514">
      <c r="A2514" t="inlineStr">
        <is>
          <t>Regional 3</t>
        </is>
      </c>
      <c r="B2514">
        <f>IF('Data R3'!C520="","",'Data R3'!B520)</f>
        <v/>
      </c>
      <c r="C2514">
        <f>IF('Data R3'!C520="","",'Data R3'!C520)</f>
        <v/>
      </c>
      <c r="D2514">
        <f>IF('Data R3'!C520="","",'Data R3'!D520)</f>
        <v/>
      </c>
      <c r="E2514">
        <f>IF('Data R3'!C520="","",'Data R3'!E520)</f>
        <v/>
      </c>
      <c r="F2514">
        <f>IF('Data R3'!C520="","",'Data R3'!F520)</f>
        <v/>
      </c>
      <c r="G2514">
        <f>IF('Data R3'!C520="","",'Data R3'!AD520)</f>
        <v/>
      </c>
      <c r="H2514">
        <f>IF('Data R3'!C520="","",'Data R3'!AC520)</f>
        <v/>
      </c>
      <c r="I2514">
        <f>IF('Data R3'!C520="","",COUNTIF('Data R3'!J520,"&gt;0")+COUNTIF('Data R3'!L520,"&gt;0")+COUNTIF('Data R3'!N520,"&gt;0")+COUNTIF('Data R3'!P520,"&gt;0")+COUNTIF('Data R3'!R520,"&gt;0")+COUNTIF('Data R3'!T520,"&gt;0")+COUNTIF('Data R3'!V520,"&gt;0")+COUNTIF('Data R3'!X520,"&gt;0"))</f>
        <v/>
      </c>
      <c r="J2514">
        <f>IF('Data R3'!C520="","",IF((COUNTIF('Data R3'!K520,"&gt;0")+COUNTIF('Data R3'!M520,"&gt;0")+COUNTIF('Data R3'!O520,"&gt;0")+COUNTIF('Data R3'!Q520,"&gt;0")+COUNTIF('Data R3'!S520,"&gt;0")+COUNTIF('Data R3'!U520,"&gt;0")+COUNTIF('Data R3'!W520,"&gt;0")+COUNTIF('Data R3'!Y520,"&gt;0"))&gt;0,1,0))</f>
        <v/>
      </c>
      <c r="M2514" t="inlineStr">
        <is>
          <t>Data R</t>
        </is>
      </c>
    </row>
    <row r="2515">
      <c r="A2515" t="inlineStr">
        <is>
          <t>Regional 3</t>
        </is>
      </c>
      <c r="B2515">
        <f>IF('Data R3'!C521="","",'Data R3'!B521)</f>
        <v/>
      </c>
      <c r="C2515">
        <f>IF('Data R3'!C521="","",'Data R3'!C521)</f>
        <v/>
      </c>
      <c r="D2515">
        <f>IF('Data R3'!C521="","",'Data R3'!D521)</f>
        <v/>
      </c>
      <c r="E2515">
        <f>IF('Data R3'!C521="","",'Data R3'!E521)</f>
        <v/>
      </c>
      <c r="F2515">
        <f>IF('Data R3'!C521="","",'Data R3'!F521)</f>
        <v/>
      </c>
      <c r="G2515">
        <f>IF('Data R3'!C521="","",'Data R3'!AD521)</f>
        <v/>
      </c>
      <c r="H2515">
        <f>IF('Data R3'!C521="","",'Data R3'!AC521)</f>
        <v/>
      </c>
      <c r="I2515">
        <f>IF('Data R3'!C521="","",COUNTIF('Data R3'!J521,"&gt;0")+COUNTIF('Data R3'!L521,"&gt;0")+COUNTIF('Data R3'!N521,"&gt;0")+COUNTIF('Data R3'!P521,"&gt;0")+COUNTIF('Data R3'!R521,"&gt;0")+COUNTIF('Data R3'!T521,"&gt;0")+COUNTIF('Data R3'!V521,"&gt;0")+COUNTIF('Data R3'!X521,"&gt;0"))</f>
        <v/>
      </c>
      <c r="J2515">
        <f>IF('Data R3'!C521="","",IF((COUNTIF('Data R3'!K521,"&gt;0")+COUNTIF('Data R3'!M521,"&gt;0")+COUNTIF('Data R3'!O521,"&gt;0")+COUNTIF('Data R3'!Q521,"&gt;0")+COUNTIF('Data R3'!S521,"&gt;0")+COUNTIF('Data R3'!U521,"&gt;0")+COUNTIF('Data R3'!W521,"&gt;0")+COUNTIF('Data R3'!Y521,"&gt;0"))&gt;0,1,0))</f>
        <v/>
      </c>
      <c r="M2515" t="inlineStr">
        <is>
          <t>Data R</t>
        </is>
      </c>
    </row>
    <row r="2516">
      <c r="A2516" t="inlineStr">
        <is>
          <t>Regional 3</t>
        </is>
      </c>
      <c r="B2516">
        <f>IF('Data R3'!C522="","",'Data R3'!B522)</f>
        <v/>
      </c>
      <c r="C2516">
        <f>IF('Data R3'!C522="","",'Data R3'!C522)</f>
        <v/>
      </c>
      <c r="D2516">
        <f>IF('Data R3'!C522="","",'Data R3'!D522)</f>
        <v/>
      </c>
      <c r="E2516">
        <f>IF('Data R3'!C522="","",'Data R3'!E522)</f>
        <v/>
      </c>
      <c r="F2516">
        <f>IF('Data R3'!C522="","",'Data R3'!F522)</f>
        <v/>
      </c>
      <c r="G2516">
        <f>IF('Data R3'!C522="","",'Data R3'!AD522)</f>
        <v/>
      </c>
      <c r="H2516">
        <f>IF('Data R3'!C522="","",'Data R3'!AC522)</f>
        <v/>
      </c>
      <c r="I2516">
        <f>IF('Data R3'!C522="","",COUNTIF('Data R3'!J522,"&gt;0")+COUNTIF('Data R3'!L522,"&gt;0")+COUNTIF('Data R3'!N522,"&gt;0")+COUNTIF('Data R3'!P522,"&gt;0")+COUNTIF('Data R3'!R522,"&gt;0")+COUNTIF('Data R3'!T522,"&gt;0")+COUNTIF('Data R3'!V522,"&gt;0")+COUNTIF('Data R3'!X522,"&gt;0"))</f>
        <v/>
      </c>
      <c r="J2516">
        <f>IF('Data R3'!C522="","",IF((COUNTIF('Data R3'!K522,"&gt;0")+COUNTIF('Data R3'!M522,"&gt;0")+COUNTIF('Data R3'!O522,"&gt;0")+COUNTIF('Data R3'!Q522,"&gt;0")+COUNTIF('Data R3'!S522,"&gt;0")+COUNTIF('Data R3'!U522,"&gt;0")+COUNTIF('Data R3'!W522,"&gt;0")+COUNTIF('Data R3'!Y522,"&gt;0"))&gt;0,1,0))</f>
        <v/>
      </c>
      <c r="M2516" t="inlineStr">
        <is>
          <t>Data R</t>
        </is>
      </c>
    </row>
    <row r="2517">
      <c r="A2517" t="inlineStr">
        <is>
          <t>Regional 3</t>
        </is>
      </c>
      <c r="B2517">
        <f>IF('Data R3'!C523="","",'Data R3'!B523)</f>
        <v/>
      </c>
      <c r="C2517">
        <f>IF('Data R3'!C523="","",'Data R3'!C523)</f>
        <v/>
      </c>
      <c r="D2517">
        <f>IF('Data R3'!C523="","",'Data R3'!D523)</f>
        <v/>
      </c>
      <c r="E2517">
        <f>IF('Data R3'!C523="","",'Data R3'!E523)</f>
        <v/>
      </c>
      <c r="F2517">
        <f>IF('Data R3'!C523="","",'Data R3'!F523)</f>
        <v/>
      </c>
      <c r="G2517">
        <f>IF('Data R3'!C523="","",'Data R3'!AD523)</f>
        <v/>
      </c>
      <c r="H2517">
        <f>IF('Data R3'!C523="","",'Data R3'!AC523)</f>
        <v/>
      </c>
      <c r="I2517">
        <f>IF('Data R3'!C523="","",COUNTIF('Data R3'!J523,"&gt;0")+COUNTIF('Data R3'!L523,"&gt;0")+COUNTIF('Data R3'!N523,"&gt;0")+COUNTIF('Data R3'!P523,"&gt;0")+COUNTIF('Data R3'!R523,"&gt;0")+COUNTIF('Data R3'!T523,"&gt;0")+COUNTIF('Data R3'!V523,"&gt;0")+COUNTIF('Data R3'!X523,"&gt;0"))</f>
        <v/>
      </c>
      <c r="J2517">
        <f>IF('Data R3'!C523="","",IF((COUNTIF('Data R3'!K523,"&gt;0")+COUNTIF('Data R3'!M523,"&gt;0")+COUNTIF('Data R3'!O523,"&gt;0")+COUNTIF('Data R3'!Q523,"&gt;0")+COUNTIF('Data R3'!S523,"&gt;0")+COUNTIF('Data R3'!U523,"&gt;0")+COUNTIF('Data R3'!W523,"&gt;0")+COUNTIF('Data R3'!Y523,"&gt;0"))&gt;0,1,0))</f>
        <v/>
      </c>
      <c r="M2517" t="inlineStr">
        <is>
          <t>Data R</t>
        </is>
      </c>
    </row>
    <row r="2518">
      <c r="A2518" t="inlineStr">
        <is>
          <t>Regional 3</t>
        </is>
      </c>
      <c r="B2518">
        <f>IF('Data R3'!C524="","",'Data R3'!B524)</f>
        <v/>
      </c>
      <c r="C2518">
        <f>IF('Data R3'!C524="","",'Data R3'!C524)</f>
        <v/>
      </c>
      <c r="D2518">
        <f>IF('Data R3'!C524="","",'Data R3'!D524)</f>
        <v/>
      </c>
      <c r="E2518">
        <f>IF('Data R3'!C524="","",'Data R3'!E524)</f>
        <v/>
      </c>
      <c r="F2518">
        <f>IF('Data R3'!C524="","",'Data R3'!F524)</f>
        <v/>
      </c>
      <c r="G2518">
        <f>IF('Data R3'!C524="","",'Data R3'!AD524)</f>
        <v/>
      </c>
      <c r="H2518">
        <f>IF('Data R3'!C524="","",'Data R3'!AC524)</f>
        <v/>
      </c>
      <c r="I2518">
        <f>IF('Data R3'!C524="","",COUNTIF('Data R3'!J524,"&gt;0")+COUNTIF('Data R3'!L524,"&gt;0")+COUNTIF('Data R3'!N524,"&gt;0")+COUNTIF('Data R3'!P524,"&gt;0")+COUNTIF('Data R3'!R524,"&gt;0")+COUNTIF('Data R3'!T524,"&gt;0")+COUNTIF('Data R3'!V524,"&gt;0")+COUNTIF('Data R3'!X524,"&gt;0"))</f>
        <v/>
      </c>
      <c r="J2518">
        <f>IF('Data R3'!C524="","",IF((COUNTIF('Data R3'!K524,"&gt;0")+COUNTIF('Data R3'!M524,"&gt;0")+COUNTIF('Data R3'!O524,"&gt;0")+COUNTIF('Data R3'!Q524,"&gt;0")+COUNTIF('Data R3'!S524,"&gt;0")+COUNTIF('Data R3'!U524,"&gt;0")+COUNTIF('Data R3'!W524,"&gt;0")+COUNTIF('Data R3'!Y524,"&gt;0"))&gt;0,1,0))</f>
        <v/>
      </c>
      <c r="M2518" t="inlineStr">
        <is>
          <t>Data R</t>
        </is>
      </c>
    </row>
    <row r="2519">
      <c r="A2519" t="inlineStr">
        <is>
          <t>Regional 3</t>
        </is>
      </c>
      <c r="B2519">
        <f>IF('Data R3'!C525="","",'Data R3'!B525)</f>
        <v/>
      </c>
      <c r="C2519">
        <f>IF('Data R3'!C525="","",'Data R3'!C525)</f>
        <v/>
      </c>
      <c r="D2519">
        <f>IF('Data R3'!C525="","",'Data R3'!D525)</f>
        <v/>
      </c>
      <c r="E2519">
        <f>IF('Data R3'!C525="","",'Data R3'!E525)</f>
        <v/>
      </c>
      <c r="F2519">
        <f>IF('Data R3'!C525="","",'Data R3'!F525)</f>
        <v/>
      </c>
      <c r="G2519">
        <f>IF('Data R3'!C525="","",'Data R3'!AD525)</f>
        <v/>
      </c>
      <c r="H2519">
        <f>IF('Data R3'!C525="","",'Data R3'!AC525)</f>
        <v/>
      </c>
      <c r="I2519">
        <f>IF('Data R3'!C525="","",COUNTIF('Data R3'!J525,"&gt;0")+COUNTIF('Data R3'!L525,"&gt;0")+COUNTIF('Data R3'!N525,"&gt;0")+COUNTIF('Data R3'!P525,"&gt;0")+COUNTIF('Data R3'!R525,"&gt;0")+COUNTIF('Data R3'!T525,"&gt;0")+COUNTIF('Data R3'!V525,"&gt;0")+COUNTIF('Data R3'!X525,"&gt;0"))</f>
        <v/>
      </c>
      <c r="J2519">
        <f>IF('Data R3'!C525="","",IF((COUNTIF('Data R3'!K525,"&gt;0")+COUNTIF('Data R3'!M525,"&gt;0")+COUNTIF('Data R3'!O525,"&gt;0")+COUNTIF('Data R3'!Q525,"&gt;0")+COUNTIF('Data R3'!S525,"&gt;0")+COUNTIF('Data R3'!U525,"&gt;0")+COUNTIF('Data R3'!W525,"&gt;0")+COUNTIF('Data R3'!Y525,"&gt;0"))&gt;0,1,0))</f>
        <v/>
      </c>
      <c r="M2519" t="inlineStr">
        <is>
          <t>Data R</t>
        </is>
      </c>
    </row>
    <row r="2520">
      <c r="A2520" t="inlineStr">
        <is>
          <t>Regional 3</t>
        </is>
      </c>
      <c r="B2520">
        <f>IF('Data R3'!C526="","",'Data R3'!B526)</f>
        <v/>
      </c>
      <c r="C2520">
        <f>IF('Data R3'!C526="","",'Data R3'!C526)</f>
        <v/>
      </c>
      <c r="D2520">
        <f>IF('Data R3'!C526="","",'Data R3'!D526)</f>
        <v/>
      </c>
      <c r="E2520">
        <f>IF('Data R3'!C526="","",'Data R3'!E526)</f>
        <v/>
      </c>
      <c r="F2520">
        <f>IF('Data R3'!C526="","",'Data R3'!F526)</f>
        <v/>
      </c>
      <c r="G2520">
        <f>IF('Data R3'!C526="","",'Data R3'!AD526)</f>
        <v/>
      </c>
      <c r="H2520">
        <f>IF('Data R3'!C526="","",'Data R3'!AC526)</f>
        <v/>
      </c>
      <c r="I2520">
        <f>IF('Data R3'!C526="","",COUNTIF('Data R3'!J526,"&gt;0")+COUNTIF('Data R3'!L526,"&gt;0")+COUNTIF('Data R3'!N526,"&gt;0")+COUNTIF('Data R3'!P526,"&gt;0")+COUNTIF('Data R3'!R526,"&gt;0")+COUNTIF('Data R3'!T526,"&gt;0")+COUNTIF('Data R3'!V526,"&gt;0")+COUNTIF('Data R3'!X526,"&gt;0"))</f>
        <v/>
      </c>
      <c r="J2520">
        <f>IF('Data R3'!C526="","",IF((COUNTIF('Data R3'!K526,"&gt;0")+COUNTIF('Data R3'!M526,"&gt;0")+COUNTIF('Data R3'!O526,"&gt;0")+COUNTIF('Data R3'!Q526,"&gt;0")+COUNTIF('Data R3'!S526,"&gt;0")+COUNTIF('Data R3'!U526,"&gt;0")+COUNTIF('Data R3'!W526,"&gt;0")+COUNTIF('Data R3'!Y526,"&gt;0"))&gt;0,1,0))</f>
        <v/>
      </c>
      <c r="M2520" t="inlineStr">
        <is>
          <t>Data R</t>
        </is>
      </c>
    </row>
    <row r="2521">
      <c r="A2521" t="inlineStr">
        <is>
          <t>Regional 3</t>
        </is>
      </c>
      <c r="B2521">
        <f>IF('Data R3'!C527="","",'Data R3'!B527)</f>
        <v/>
      </c>
      <c r="C2521">
        <f>IF('Data R3'!C527="","",'Data R3'!C527)</f>
        <v/>
      </c>
      <c r="D2521">
        <f>IF('Data R3'!C527="","",'Data R3'!D527)</f>
        <v/>
      </c>
      <c r="E2521">
        <f>IF('Data R3'!C527="","",'Data R3'!E527)</f>
        <v/>
      </c>
      <c r="F2521">
        <f>IF('Data R3'!C527="","",'Data R3'!F527)</f>
        <v/>
      </c>
      <c r="G2521">
        <f>IF('Data R3'!C527="","",'Data R3'!AD527)</f>
        <v/>
      </c>
      <c r="H2521">
        <f>IF('Data R3'!C527="","",'Data R3'!AC527)</f>
        <v/>
      </c>
      <c r="I2521">
        <f>IF('Data R3'!C527="","",COUNTIF('Data R3'!J527,"&gt;0")+COUNTIF('Data R3'!L527,"&gt;0")+COUNTIF('Data R3'!N527,"&gt;0")+COUNTIF('Data R3'!P527,"&gt;0")+COUNTIF('Data R3'!R527,"&gt;0")+COUNTIF('Data R3'!T527,"&gt;0")+COUNTIF('Data R3'!V527,"&gt;0")+COUNTIF('Data R3'!X527,"&gt;0"))</f>
        <v/>
      </c>
      <c r="J2521">
        <f>IF('Data R3'!C527="","",IF((COUNTIF('Data R3'!K527,"&gt;0")+COUNTIF('Data R3'!M527,"&gt;0")+COUNTIF('Data R3'!O527,"&gt;0")+COUNTIF('Data R3'!Q527,"&gt;0")+COUNTIF('Data R3'!S527,"&gt;0")+COUNTIF('Data R3'!U527,"&gt;0")+COUNTIF('Data R3'!W527,"&gt;0")+COUNTIF('Data R3'!Y527,"&gt;0"))&gt;0,1,0))</f>
        <v/>
      </c>
      <c r="M2521" t="inlineStr">
        <is>
          <t>Data R</t>
        </is>
      </c>
    </row>
    <row r="2522">
      <c r="A2522" t="inlineStr">
        <is>
          <t>Regional 3</t>
        </is>
      </c>
      <c r="B2522">
        <f>IF('Data R3'!C528="","",'Data R3'!B528)</f>
        <v/>
      </c>
      <c r="C2522">
        <f>IF('Data R3'!C528="","",'Data R3'!C528)</f>
        <v/>
      </c>
      <c r="D2522">
        <f>IF('Data R3'!C528="","",'Data R3'!D528)</f>
        <v/>
      </c>
      <c r="E2522">
        <f>IF('Data R3'!C528="","",'Data R3'!E528)</f>
        <v/>
      </c>
      <c r="F2522">
        <f>IF('Data R3'!C528="","",'Data R3'!F528)</f>
        <v/>
      </c>
      <c r="G2522">
        <f>IF('Data R3'!C528="","",'Data R3'!AD528)</f>
        <v/>
      </c>
      <c r="H2522">
        <f>IF('Data R3'!C528="","",'Data R3'!AC528)</f>
        <v/>
      </c>
      <c r="I2522">
        <f>IF('Data R3'!C528="","",COUNTIF('Data R3'!J528,"&gt;0")+COUNTIF('Data R3'!L528,"&gt;0")+COUNTIF('Data R3'!N528,"&gt;0")+COUNTIF('Data R3'!P528,"&gt;0")+COUNTIF('Data R3'!R528,"&gt;0")+COUNTIF('Data R3'!T528,"&gt;0")+COUNTIF('Data R3'!V528,"&gt;0")+COUNTIF('Data R3'!X528,"&gt;0"))</f>
        <v/>
      </c>
      <c r="J2522">
        <f>IF('Data R3'!C528="","",IF((COUNTIF('Data R3'!K528,"&gt;0")+COUNTIF('Data R3'!M528,"&gt;0")+COUNTIF('Data R3'!O528,"&gt;0")+COUNTIF('Data R3'!Q528,"&gt;0")+COUNTIF('Data R3'!S528,"&gt;0")+COUNTIF('Data R3'!U528,"&gt;0")+COUNTIF('Data R3'!W528,"&gt;0")+COUNTIF('Data R3'!Y528,"&gt;0"))&gt;0,1,0))</f>
        <v/>
      </c>
      <c r="M2522" t="inlineStr">
        <is>
          <t>Data R</t>
        </is>
      </c>
    </row>
    <row r="2523">
      <c r="A2523" t="inlineStr">
        <is>
          <t>Regional 3</t>
        </is>
      </c>
      <c r="B2523">
        <f>IF('Data R3'!C529="","",'Data R3'!B529)</f>
        <v/>
      </c>
      <c r="C2523">
        <f>IF('Data R3'!C529="","",'Data R3'!C529)</f>
        <v/>
      </c>
      <c r="D2523">
        <f>IF('Data R3'!C529="","",'Data R3'!D529)</f>
        <v/>
      </c>
      <c r="E2523">
        <f>IF('Data R3'!C529="","",'Data R3'!E529)</f>
        <v/>
      </c>
      <c r="F2523">
        <f>IF('Data R3'!C529="","",'Data R3'!F529)</f>
        <v/>
      </c>
      <c r="G2523">
        <f>IF('Data R3'!C529="","",'Data R3'!AD529)</f>
        <v/>
      </c>
      <c r="H2523">
        <f>IF('Data R3'!C529="","",'Data R3'!AC529)</f>
        <v/>
      </c>
      <c r="I2523">
        <f>IF('Data R3'!C529="","",COUNTIF('Data R3'!J529,"&gt;0")+COUNTIF('Data R3'!L529,"&gt;0")+COUNTIF('Data R3'!N529,"&gt;0")+COUNTIF('Data R3'!P529,"&gt;0")+COUNTIF('Data R3'!R529,"&gt;0")+COUNTIF('Data R3'!T529,"&gt;0")+COUNTIF('Data R3'!V529,"&gt;0")+COUNTIF('Data R3'!X529,"&gt;0"))</f>
        <v/>
      </c>
      <c r="J2523">
        <f>IF('Data R3'!C529="","",IF((COUNTIF('Data R3'!K529,"&gt;0")+COUNTIF('Data R3'!M529,"&gt;0")+COUNTIF('Data R3'!O529,"&gt;0")+COUNTIF('Data R3'!Q529,"&gt;0")+COUNTIF('Data R3'!S529,"&gt;0")+COUNTIF('Data R3'!U529,"&gt;0")+COUNTIF('Data R3'!W529,"&gt;0")+COUNTIF('Data R3'!Y529,"&gt;0"))&gt;0,1,0))</f>
        <v/>
      </c>
      <c r="M2523" t="inlineStr">
        <is>
          <t>Data R</t>
        </is>
      </c>
    </row>
    <row r="2524">
      <c r="A2524" t="inlineStr">
        <is>
          <t>Regional 3</t>
        </is>
      </c>
      <c r="B2524">
        <f>IF('Data R3'!C530="","",'Data R3'!B530)</f>
        <v/>
      </c>
      <c r="C2524">
        <f>IF('Data R3'!C530="","",'Data R3'!C530)</f>
        <v/>
      </c>
      <c r="D2524">
        <f>IF('Data R3'!C530="","",'Data R3'!D530)</f>
        <v/>
      </c>
      <c r="E2524">
        <f>IF('Data R3'!C530="","",'Data R3'!E530)</f>
        <v/>
      </c>
      <c r="F2524">
        <f>IF('Data R3'!C530="","",'Data R3'!F530)</f>
        <v/>
      </c>
      <c r="G2524">
        <f>IF('Data R3'!C530="","",'Data R3'!AD530)</f>
        <v/>
      </c>
      <c r="H2524">
        <f>IF('Data R3'!C530="","",'Data R3'!AC530)</f>
        <v/>
      </c>
      <c r="I2524">
        <f>IF('Data R3'!C530="","",COUNTIF('Data R3'!J530,"&gt;0")+COUNTIF('Data R3'!L530,"&gt;0")+COUNTIF('Data R3'!N530,"&gt;0")+COUNTIF('Data R3'!P530,"&gt;0")+COUNTIF('Data R3'!R530,"&gt;0")+COUNTIF('Data R3'!T530,"&gt;0")+COUNTIF('Data R3'!V530,"&gt;0")+COUNTIF('Data R3'!X530,"&gt;0"))</f>
        <v/>
      </c>
      <c r="J2524">
        <f>IF('Data R3'!C530="","",IF((COUNTIF('Data R3'!K530,"&gt;0")+COUNTIF('Data R3'!M530,"&gt;0")+COUNTIF('Data R3'!O530,"&gt;0")+COUNTIF('Data R3'!Q530,"&gt;0")+COUNTIF('Data R3'!S530,"&gt;0")+COUNTIF('Data R3'!U530,"&gt;0")+COUNTIF('Data R3'!W530,"&gt;0")+COUNTIF('Data R3'!Y530,"&gt;0"))&gt;0,1,0))</f>
        <v/>
      </c>
      <c r="M2524" t="inlineStr">
        <is>
          <t>Data R</t>
        </is>
      </c>
    </row>
    <row r="2525">
      <c r="A2525" t="inlineStr">
        <is>
          <t>Regional 3</t>
        </is>
      </c>
      <c r="B2525">
        <f>IF('Data R3'!C531="","",'Data R3'!B531)</f>
        <v/>
      </c>
      <c r="C2525">
        <f>IF('Data R3'!C531="","",'Data R3'!C531)</f>
        <v/>
      </c>
      <c r="D2525">
        <f>IF('Data R3'!C531="","",'Data R3'!D531)</f>
        <v/>
      </c>
      <c r="E2525">
        <f>IF('Data R3'!C531="","",'Data R3'!E531)</f>
        <v/>
      </c>
      <c r="F2525">
        <f>IF('Data R3'!C531="","",'Data R3'!F531)</f>
        <v/>
      </c>
      <c r="G2525">
        <f>IF('Data R3'!C531="","",'Data R3'!AD531)</f>
        <v/>
      </c>
      <c r="H2525">
        <f>IF('Data R3'!C531="","",'Data R3'!AC531)</f>
        <v/>
      </c>
      <c r="I2525">
        <f>IF('Data R3'!C531="","",COUNTIF('Data R3'!J531,"&gt;0")+COUNTIF('Data R3'!L531,"&gt;0")+COUNTIF('Data R3'!N531,"&gt;0")+COUNTIF('Data R3'!P531,"&gt;0")+COUNTIF('Data R3'!R531,"&gt;0")+COUNTIF('Data R3'!T531,"&gt;0")+COUNTIF('Data R3'!V531,"&gt;0")+COUNTIF('Data R3'!X531,"&gt;0"))</f>
        <v/>
      </c>
      <c r="J2525">
        <f>IF('Data R3'!C531="","",IF((COUNTIF('Data R3'!K531,"&gt;0")+COUNTIF('Data R3'!M531,"&gt;0")+COUNTIF('Data R3'!O531,"&gt;0")+COUNTIF('Data R3'!Q531,"&gt;0")+COUNTIF('Data R3'!S531,"&gt;0")+COUNTIF('Data R3'!U531,"&gt;0")+COUNTIF('Data R3'!W531,"&gt;0")+COUNTIF('Data R3'!Y531,"&gt;0"))&gt;0,1,0))</f>
        <v/>
      </c>
      <c r="M2525" t="inlineStr">
        <is>
          <t>Data R</t>
        </is>
      </c>
    </row>
    <row r="2526">
      <c r="A2526" t="inlineStr">
        <is>
          <t>Regional 3</t>
        </is>
      </c>
      <c r="B2526">
        <f>IF('Data R3'!C532="","",'Data R3'!B532)</f>
        <v/>
      </c>
      <c r="C2526">
        <f>IF('Data R3'!C532="","",'Data R3'!C532)</f>
        <v/>
      </c>
      <c r="D2526">
        <f>IF('Data R3'!C532="","",'Data R3'!D532)</f>
        <v/>
      </c>
      <c r="E2526">
        <f>IF('Data R3'!C532="","",'Data R3'!E532)</f>
        <v/>
      </c>
      <c r="F2526">
        <f>IF('Data R3'!C532="","",'Data R3'!F532)</f>
        <v/>
      </c>
      <c r="G2526">
        <f>IF('Data R3'!C532="","",'Data R3'!AD532)</f>
        <v/>
      </c>
      <c r="H2526">
        <f>IF('Data R3'!C532="","",'Data R3'!AC532)</f>
        <v/>
      </c>
      <c r="I2526">
        <f>IF('Data R3'!C532="","",COUNTIF('Data R3'!J532,"&gt;0")+COUNTIF('Data R3'!L532,"&gt;0")+COUNTIF('Data R3'!N532,"&gt;0")+COUNTIF('Data R3'!P532,"&gt;0")+COUNTIF('Data R3'!R532,"&gt;0")+COUNTIF('Data R3'!T532,"&gt;0")+COUNTIF('Data R3'!V532,"&gt;0")+COUNTIF('Data R3'!X532,"&gt;0"))</f>
        <v/>
      </c>
      <c r="J2526">
        <f>IF('Data R3'!C532="","",IF((COUNTIF('Data R3'!K532,"&gt;0")+COUNTIF('Data R3'!M532,"&gt;0")+COUNTIF('Data R3'!O532,"&gt;0")+COUNTIF('Data R3'!Q532,"&gt;0")+COUNTIF('Data R3'!S532,"&gt;0")+COUNTIF('Data R3'!U532,"&gt;0")+COUNTIF('Data R3'!W532,"&gt;0")+COUNTIF('Data R3'!Y532,"&gt;0"))&gt;0,1,0))</f>
        <v/>
      </c>
      <c r="M2526" t="inlineStr">
        <is>
          <t>Data R</t>
        </is>
      </c>
    </row>
    <row r="2527">
      <c r="A2527" t="inlineStr">
        <is>
          <t>Regional 3</t>
        </is>
      </c>
      <c r="B2527">
        <f>IF('Data R3'!C533="","",'Data R3'!B533)</f>
        <v/>
      </c>
      <c r="C2527">
        <f>IF('Data R3'!C533="","",'Data R3'!C533)</f>
        <v/>
      </c>
      <c r="D2527">
        <f>IF('Data R3'!C533="","",'Data R3'!D533)</f>
        <v/>
      </c>
      <c r="E2527">
        <f>IF('Data R3'!C533="","",'Data R3'!E533)</f>
        <v/>
      </c>
      <c r="F2527">
        <f>IF('Data R3'!C533="","",'Data R3'!F533)</f>
        <v/>
      </c>
      <c r="G2527">
        <f>IF('Data R3'!C533="","",'Data R3'!AD533)</f>
        <v/>
      </c>
      <c r="H2527">
        <f>IF('Data R3'!C533="","",'Data R3'!AC533)</f>
        <v/>
      </c>
      <c r="I2527">
        <f>IF('Data R3'!C533="","",COUNTIF('Data R3'!J533,"&gt;0")+COUNTIF('Data R3'!L533,"&gt;0")+COUNTIF('Data R3'!N533,"&gt;0")+COUNTIF('Data R3'!P533,"&gt;0")+COUNTIF('Data R3'!R533,"&gt;0")+COUNTIF('Data R3'!T533,"&gt;0")+COUNTIF('Data R3'!V533,"&gt;0")+COUNTIF('Data R3'!X533,"&gt;0"))</f>
        <v/>
      </c>
      <c r="J2527">
        <f>IF('Data R3'!C533="","",IF((COUNTIF('Data R3'!K533,"&gt;0")+COUNTIF('Data R3'!M533,"&gt;0")+COUNTIF('Data R3'!O533,"&gt;0")+COUNTIF('Data R3'!Q533,"&gt;0")+COUNTIF('Data R3'!S533,"&gt;0")+COUNTIF('Data R3'!U533,"&gt;0")+COUNTIF('Data R3'!W533,"&gt;0")+COUNTIF('Data R3'!Y533,"&gt;0"))&gt;0,1,0))</f>
        <v/>
      </c>
      <c r="M2527" t="inlineStr">
        <is>
          <t>Data R</t>
        </is>
      </c>
    </row>
    <row r="2528">
      <c r="A2528" t="inlineStr">
        <is>
          <t>Regional 3</t>
        </is>
      </c>
      <c r="B2528">
        <f>IF('Data R3'!C534="","",'Data R3'!B534)</f>
        <v/>
      </c>
      <c r="C2528">
        <f>IF('Data R3'!C534="","",'Data R3'!C534)</f>
        <v/>
      </c>
      <c r="D2528">
        <f>IF('Data R3'!C534="","",'Data R3'!D534)</f>
        <v/>
      </c>
      <c r="E2528">
        <f>IF('Data R3'!C534="","",'Data R3'!E534)</f>
        <v/>
      </c>
      <c r="F2528">
        <f>IF('Data R3'!C534="","",'Data R3'!F534)</f>
        <v/>
      </c>
      <c r="G2528">
        <f>IF('Data R3'!C534="","",'Data R3'!AD534)</f>
        <v/>
      </c>
      <c r="H2528">
        <f>IF('Data R3'!C534="","",'Data R3'!AC534)</f>
        <v/>
      </c>
      <c r="I2528">
        <f>IF('Data R3'!C534="","",COUNTIF('Data R3'!J534,"&gt;0")+COUNTIF('Data R3'!L534,"&gt;0")+COUNTIF('Data R3'!N534,"&gt;0")+COUNTIF('Data R3'!P534,"&gt;0")+COUNTIF('Data R3'!R534,"&gt;0")+COUNTIF('Data R3'!T534,"&gt;0")+COUNTIF('Data R3'!V534,"&gt;0")+COUNTIF('Data R3'!X534,"&gt;0"))</f>
        <v/>
      </c>
      <c r="J2528">
        <f>IF('Data R3'!C534="","",IF((COUNTIF('Data R3'!K534,"&gt;0")+COUNTIF('Data R3'!M534,"&gt;0")+COUNTIF('Data R3'!O534,"&gt;0")+COUNTIF('Data R3'!Q534,"&gt;0")+COUNTIF('Data R3'!S534,"&gt;0")+COUNTIF('Data R3'!U534,"&gt;0")+COUNTIF('Data R3'!W534,"&gt;0")+COUNTIF('Data R3'!Y534,"&gt;0"))&gt;0,1,0))</f>
        <v/>
      </c>
      <c r="M2528" t="inlineStr">
        <is>
          <t>Data R</t>
        </is>
      </c>
    </row>
    <row r="2529">
      <c r="A2529" t="inlineStr">
        <is>
          <t>Regional 3</t>
        </is>
      </c>
      <c r="B2529">
        <f>IF('Data R3'!C535="","",'Data R3'!B535)</f>
        <v/>
      </c>
      <c r="C2529">
        <f>IF('Data R3'!C535="","",'Data R3'!C535)</f>
        <v/>
      </c>
      <c r="D2529">
        <f>IF('Data R3'!C535="","",'Data R3'!D535)</f>
        <v/>
      </c>
      <c r="E2529">
        <f>IF('Data R3'!C535="","",'Data R3'!E535)</f>
        <v/>
      </c>
      <c r="F2529">
        <f>IF('Data R3'!C535="","",'Data R3'!F535)</f>
        <v/>
      </c>
      <c r="G2529">
        <f>IF('Data R3'!C535="","",'Data R3'!AD535)</f>
        <v/>
      </c>
      <c r="H2529">
        <f>IF('Data R3'!C535="","",'Data R3'!AC535)</f>
        <v/>
      </c>
      <c r="I2529">
        <f>IF('Data R3'!C535="","",COUNTIF('Data R3'!J535,"&gt;0")+COUNTIF('Data R3'!L535,"&gt;0")+COUNTIF('Data R3'!N535,"&gt;0")+COUNTIF('Data R3'!P535,"&gt;0")+COUNTIF('Data R3'!R535,"&gt;0")+COUNTIF('Data R3'!T535,"&gt;0")+COUNTIF('Data R3'!V535,"&gt;0")+COUNTIF('Data R3'!X535,"&gt;0"))</f>
        <v/>
      </c>
      <c r="J2529">
        <f>IF('Data R3'!C535="","",IF((COUNTIF('Data R3'!K535,"&gt;0")+COUNTIF('Data R3'!M535,"&gt;0")+COUNTIF('Data R3'!O535,"&gt;0")+COUNTIF('Data R3'!Q535,"&gt;0")+COUNTIF('Data R3'!S535,"&gt;0")+COUNTIF('Data R3'!U535,"&gt;0")+COUNTIF('Data R3'!W535,"&gt;0")+COUNTIF('Data R3'!Y535,"&gt;0"))&gt;0,1,0))</f>
        <v/>
      </c>
      <c r="M2529" t="inlineStr">
        <is>
          <t>Data R</t>
        </is>
      </c>
    </row>
    <row r="2530">
      <c r="A2530" t="inlineStr">
        <is>
          <t>Regional 3</t>
        </is>
      </c>
      <c r="B2530">
        <f>IF('Data R3'!C536="","",'Data R3'!B536)</f>
        <v/>
      </c>
      <c r="C2530">
        <f>IF('Data R3'!C536="","",'Data R3'!C536)</f>
        <v/>
      </c>
      <c r="D2530">
        <f>IF('Data R3'!C536="","",'Data R3'!D536)</f>
        <v/>
      </c>
      <c r="E2530">
        <f>IF('Data R3'!C536="","",'Data R3'!E536)</f>
        <v/>
      </c>
      <c r="F2530">
        <f>IF('Data R3'!C536="","",'Data R3'!F536)</f>
        <v/>
      </c>
      <c r="G2530">
        <f>IF('Data R3'!C536="","",'Data R3'!AD536)</f>
        <v/>
      </c>
      <c r="H2530">
        <f>IF('Data R3'!C536="","",'Data R3'!AC536)</f>
        <v/>
      </c>
      <c r="I2530">
        <f>IF('Data R3'!C536="","",COUNTIF('Data R3'!J536,"&gt;0")+COUNTIF('Data R3'!L536,"&gt;0")+COUNTIF('Data R3'!N536,"&gt;0")+COUNTIF('Data R3'!P536,"&gt;0")+COUNTIF('Data R3'!R536,"&gt;0")+COUNTIF('Data R3'!T536,"&gt;0")+COUNTIF('Data R3'!V536,"&gt;0")+COUNTIF('Data R3'!X536,"&gt;0"))</f>
        <v/>
      </c>
      <c r="J2530">
        <f>IF('Data R3'!C536="","",IF((COUNTIF('Data R3'!K536,"&gt;0")+COUNTIF('Data R3'!M536,"&gt;0")+COUNTIF('Data R3'!O536,"&gt;0")+COUNTIF('Data R3'!Q536,"&gt;0")+COUNTIF('Data R3'!S536,"&gt;0")+COUNTIF('Data R3'!U536,"&gt;0")+COUNTIF('Data R3'!W536,"&gt;0")+COUNTIF('Data R3'!Y536,"&gt;0"))&gt;0,1,0))</f>
        <v/>
      </c>
      <c r="M2530" t="inlineStr">
        <is>
          <t>Data R</t>
        </is>
      </c>
    </row>
    <row r="2531">
      <c r="A2531" t="inlineStr">
        <is>
          <t>Regional 3</t>
        </is>
      </c>
      <c r="B2531">
        <f>IF('Data R3'!C537="","",'Data R3'!B537)</f>
        <v/>
      </c>
      <c r="C2531">
        <f>IF('Data R3'!C537="","",'Data R3'!C537)</f>
        <v/>
      </c>
      <c r="D2531">
        <f>IF('Data R3'!C537="","",'Data R3'!D537)</f>
        <v/>
      </c>
      <c r="E2531">
        <f>IF('Data R3'!C537="","",'Data R3'!E537)</f>
        <v/>
      </c>
      <c r="F2531">
        <f>IF('Data R3'!C537="","",'Data R3'!F537)</f>
        <v/>
      </c>
      <c r="G2531">
        <f>IF('Data R3'!C537="","",'Data R3'!AD537)</f>
        <v/>
      </c>
      <c r="H2531">
        <f>IF('Data R3'!C537="","",'Data R3'!AC537)</f>
        <v/>
      </c>
      <c r="I2531">
        <f>IF('Data R3'!C537="","",COUNTIF('Data R3'!J537,"&gt;0")+COUNTIF('Data R3'!L537,"&gt;0")+COUNTIF('Data R3'!N537,"&gt;0")+COUNTIF('Data R3'!P537,"&gt;0")+COUNTIF('Data R3'!R537,"&gt;0")+COUNTIF('Data R3'!T537,"&gt;0")+COUNTIF('Data R3'!V537,"&gt;0")+COUNTIF('Data R3'!X537,"&gt;0"))</f>
        <v/>
      </c>
      <c r="J2531">
        <f>IF('Data R3'!C537="","",IF((COUNTIF('Data R3'!K537,"&gt;0")+COUNTIF('Data R3'!M537,"&gt;0")+COUNTIF('Data R3'!O537,"&gt;0")+COUNTIF('Data R3'!Q537,"&gt;0")+COUNTIF('Data R3'!S537,"&gt;0")+COUNTIF('Data R3'!U537,"&gt;0")+COUNTIF('Data R3'!W537,"&gt;0")+COUNTIF('Data R3'!Y537,"&gt;0"))&gt;0,1,0))</f>
        <v/>
      </c>
      <c r="M2531" t="inlineStr">
        <is>
          <t>Data R</t>
        </is>
      </c>
    </row>
    <row r="2532">
      <c r="A2532" t="inlineStr">
        <is>
          <t>Regional 3</t>
        </is>
      </c>
      <c r="B2532">
        <f>IF('Data R3'!C538="","",'Data R3'!B538)</f>
        <v/>
      </c>
      <c r="C2532">
        <f>IF('Data R3'!C538="","",'Data R3'!C538)</f>
        <v/>
      </c>
      <c r="D2532">
        <f>IF('Data R3'!C538="","",'Data R3'!D538)</f>
        <v/>
      </c>
      <c r="E2532">
        <f>IF('Data R3'!C538="","",'Data R3'!E538)</f>
        <v/>
      </c>
      <c r="F2532">
        <f>IF('Data R3'!C538="","",'Data R3'!F538)</f>
        <v/>
      </c>
      <c r="G2532">
        <f>IF('Data R3'!C538="","",'Data R3'!AD538)</f>
        <v/>
      </c>
      <c r="H2532">
        <f>IF('Data R3'!C538="","",'Data R3'!AC538)</f>
        <v/>
      </c>
      <c r="I2532">
        <f>IF('Data R3'!C538="","",COUNTIF('Data R3'!J538,"&gt;0")+COUNTIF('Data R3'!L538,"&gt;0")+COUNTIF('Data R3'!N538,"&gt;0")+COUNTIF('Data R3'!P538,"&gt;0")+COUNTIF('Data R3'!R538,"&gt;0")+COUNTIF('Data R3'!T538,"&gt;0")+COUNTIF('Data R3'!V538,"&gt;0")+COUNTIF('Data R3'!X538,"&gt;0"))</f>
        <v/>
      </c>
      <c r="J2532">
        <f>IF('Data R3'!C538="","",IF((COUNTIF('Data R3'!K538,"&gt;0")+COUNTIF('Data R3'!M538,"&gt;0")+COUNTIF('Data R3'!O538,"&gt;0")+COUNTIF('Data R3'!Q538,"&gt;0")+COUNTIF('Data R3'!S538,"&gt;0")+COUNTIF('Data R3'!U538,"&gt;0")+COUNTIF('Data R3'!W538,"&gt;0")+COUNTIF('Data R3'!Y538,"&gt;0"))&gt;0,1,0))</f>
        <v/>
      </c>
      <c r="M2532" t="inlineStr">
        <is>
          <t>Data R</t>
        </is>
      </c>
    </row>
    <row r="2533">
      <c r="A2533" t="inlineStr">
        <is>
          <t>Regional 3</t>
        </is>
      </c>
      <c r="B2533">
        <f>IF('Data R3'!C539="","",'Data R3'!B539)</f>
        <v/>
      </c>
      <c r="C2533">
        <f>IF('Data R3'!C539="","",'Data R3'!C539)</f>
        <v/>
      </c>
      <c r="D2533">
        <f>IF('Data R3'!C539="","",'Data R3'!D539)</f>
        <v/>
      </c>
      <c r="E2533">
        <f>IF('Data R3'!C539="","",'Data R3'!E539)</f>
        <v/>
      </c>
      <c r="F2533">
        <f>IF('Data R3'!C539="","",'Data R3'!F539)</f>
        <v/>
      </c>
      <c r="G2533">
        <f>IF('Data R3'!C539="","",'Data R3'!AD539)</f>
        <v/>
      </c>
      <c r="H2533">
        <f>IF('Data R3'!C539="","",'Data R3'!AC539)</f>
        <v/>
      </c>
      <c r="I2533">
        <f>IF('Data R3'!C539="","",COUNTIF('Data R3'!J539,"&gt;0")+COUNTIF('Data R3'!L539,"&gt;0")+COUNTIF('Data R3'!N539,"&gt;0")+COUNTIF('Data R3'!P539,"&gt;0")+COUNTIF('Data R3'!R539,"&gt;0")+COUNTIF('Data R3'!T539,"&gt;0")+COUNTIF('Data R3'!V539,"&gt;0")+COUNTIF('Data R3'!X539,"&gt;0"))</f>
        <v/>
      </c>
      <c r="J2533">
        <f>IF('Data R3'!C539="","",IF((COUNTIF('Data R3'!K539,"&gt;0")+COUNTIF('Data R3'!M539,"&gt;0")+COUNTIF('Data R3'!O539,"&gt;0")+COUNTIF('Data R3'!Q539,"&gt;0")+COUNTIF('Data R3'!S539,"&gt;0")+COUNTIF('Data R3'!U539,"&gt;0")+COUNTIF('Data R3'!W539,"&gt;0")+COUNTIF('Data R3'!Y539,"&gt;0"))&gt;0,1,0))</f>
        <v/>
      </c>
      <c r="M2533" t="inlineStr">
        <is>
          <t>Data R</t>
        </is>
      </c>
    </row>
    <row r="2534">
      <c r="A2534" t="inlineStr">
        <is>
          <t>Regional 3</t>
        </is>
      </c>
      <c r="B2534">
        <f>IF('Data R3'!C540="","",'Data R3'!B540)</f>
        <v/>
      </c>
      <c r="C2534">
        <f>IF('Data R3'!C540="","",'Data R3'!C540)</f>
        <v/>
      </c>
      <c r="D2534">
        <f>IF('Data R3'!C540="","",'Data R3'!D540)</f>
        <v/>
      </c>
      <c r="E2534">
        <f>IF('Data R3'!C540="","",'Data R3'!E540)</f>
        <v/>
      </c>
      <c r="F2534">
        <f>IF('Data R3'!C540="","",'Data R3'!F540)</f>
        <v/>
      </c>
      <c r="G2534">
        <f>IF('Data R3'!C540="","",'Data R3'!AD540)</f>
        <v/>
      </c>
      <c r="H2534">
        <f>IF('Data R3'!C540="","",'Data R3'!AC540)</f>
        <v/>
      </c>
      <c r="I2534">
        <f>IF('Data R3'!C540="","",COUNTIF('Data R3'!J540,"&gt;0")+COUNTIF('Data R3'!L540,"&gt;0")+COUNTIF('Data R3'!N540,"&gt;0")+COUNTIF('Data R3'!P540,"&gt;0")+COUNTIF('Data R3'!R540,"&gt;0")+COUNTIF('Data R3'!T540,"&gt;0")+COUNTIF('Data R3'!V540,"&gt;0")+COUNTIF('Data R3'!X540,"&gt;0"))</f>
        <v/>
      </c>
      <c r="J2534">
        <f>IF('Data R3'!C540="","",IF((COUNTIF('Data R3'!K540,"&gt;0")+COUNTIF('Data R3'!M540,"&gt;0")+COUNTIF('Data R3'!O540,"&gt;0")+COUNTIF('Data R3'!Q540,"&gt;0")+COUNTIF('Data R3'!S540,"&gt;0")+COUNTIF('Data R3'!U540,"&gt;0")+COUNTIF('Data R3'!W540,"&gt;0")+COUNTIF('Data R3'!Y540,"&gt;0"))&gt;0,1,0))</f>
        <v/>
      </c>
      <c r="M2534" t="inlineStr">
        <is>
          <t>Data R</t>
        </is>
      </c>
    </row>
    <row r="2535">
      <c r="A2535" t="inlineStr">
        <is>
          <t>Regional 3</t>
        </is>
      </c>
      <c r="B2535">
        <f>IF('Data R3'!C541="","",'Data R3'!B541)</f>
        <v/>
      </c>
      <c r="C2535">
        <f>IF('Data R3'!C541="","",'Data R3'!C541)</f>
        <v/>
      </c>
      <c r="D2535">
        <f>IF('Data R3'!C541="","",'Data R3'!D541)</f>
        <v/>
      </c>
      <c r="E2535">
        <f>IF('Data R3'!C541="","",'Data R3'!E541)</f>
        <v/>
      </c>
      <c r="F2535">
        <f>IF('Data R3'!C541="","",'Data R3'!F541)</f>
        <v/>
      </c>
      <c r="G2535">
        <f>IF('Data R3'!C541="","",'Data R3'!AD541)</f>
        <v/>
      </c>
      <c r="H2535">
        <f>IF('Data R3'!C541="","",'Data R3'!AC541)</f>
        <v/>
      </c>
      <c r="I2535">
        <f>IF('Data R3'!C541="","",COUNTIF('Data R3'!J541,"&gt;0")+COUNTIF('Data R3'!L541,"&gt;0")+COUNTIF('Data R3'!N541,"&gt;0")+COUNTIF('Data R3'!P541,"&gt;0")+COUNTIF('Data R3'!R541,"&gt;0")+COUNTIF('Data R3'!T541,"&gt;0")+COUNTIF('Data R3'!V541,"&gt;0")+COUNTIF('Data R3'!X541,"&gt;0"))</f>
        <v/>
      </c>
      <c r="J2535">
        <f>IF('Data R3'!C541="","",IF((COUNTIF('Data R3'!K541,"&gt;0")+COUNTIF('Data R3'!M541,"&gt;0")+COUNTIF('Data R3'!O541,"&gt;0")+COUNTIF('Data R3'!Q541,"&gt;0")+COUNTIF('Data R3'!S541,"&gt;0")+COUNTIF('Data R3'!U541,"&gt;0")+COUNTIF('Data R3'!W541,"&gt;0")+COUNTIF('Data R3'!Y541,"&gt;0"))&gt;0,1,0))</f>
        <v/>
      </c>
      <c r="M2535" t="inlineStr">
        <is>
          <t>Data R</t>
        </is>
      </c>
    </row>
    <row r="2536">
      <c r="A2536" t="inlineStr">
        <is>
          <t>Regional 3</t>
        </is>
      </c>
      <c r="B2536">
        <f>IF('Data R3'!C542="","",'Data R3'!B542)</f>
        <v/>
      </c>
      <c r="C2536">
        <f>IF('Data R3'!C542="","",'Data R3'!C542)</f>
        <v/>
      </c>
      <c r="D2536">
        <f>IF('Data R3'!C542="","",'Data R3'!D542)</f>
        <v/>
      </c>
      <c r="E2536">
        <f>IF('Data R3'!C542="","",'Data R3'!E542)</f>
        <v/>
      </c>
      <c r="F2536">
        <f>IF('Data R3'!C542="","",'Data R3'!F542)</f>
        <v/>
      </c>
      <c r="G2536">
        <f>IF('Data R3'!C542="","",'Data R3'!AD542)</f>
        <v/>
      </c>
      <c r="H2536">
        <f>IF('Data R3'!C542="","",'Data R3'!AC542)</f>
        <v/>
      </c>
      <c r="I2536">
        <f>IF('Data R3'!C542="","",COUNTIF('Data R3'!J542,"&gt;0")+COUNTIF('Data R3'!L542,"&gt;0")+COUNTIF('Data R3'!N542,"&gt;0")+COUNTIF('Data R3'!P542,"&gt;0")+COUNTIF('Data R3'!R542,"&gt;0")+COUNTIF('Data R3'!T542,"&gt;0")+COUNTIF('Data R3'!V542,"&gt;0")+COUNTIF('Data R3'!X542,"&gt;0"))</f>
        <v/>
      </c>
      <c r="J2536">
        <f>IF('Data R3'!C542="","",IF((COUNTIF('Data R3'!K542,"&gt;0")+COUNTIF('Data R3'!M542,"&gt;0")+COUNTIF('Data R3'!O542,"&gt;0")+COUNTIF('Data R3'!Q542,"&gt;0")+COUNTIF('Data R3'!S542,"&gt;0")+COUNTIF('Data R3'!U542,"&gt;0")+COUNTIF('Data R3'!W542,"&gt;0")+COUNTIF('Data R3'!Y542,"&gt;0"))&gt;0,1,0))</f>
        <v/>
      </c>
      <c r="M2536" t="inlineStr">
        <is>
          <t>Data R</t>
        </is>
      </c>
    </row>
    <row r="2537">
      <c r="A2537" t="inlineStr">
        <is>
          <t>Regional 3</t>
        </is>
      </c>
      <c r="B2537">
        <f>IF('Data R3'!C543="","",'Data R3'!B543)</f>
        <v/>
      </c>
      <c r="C2537">
        <f>IF('Data R3'!C543="","",'Data R3'!C543)</f>
        <v/>
      </c>
      <c r="D2537">
        <f>IF('Data R3'!C543="","",'Data R3'!D543)</f>
        <v/>
      </c>
      <c r="E2537">
        <f>IF('Data R3'!C543="","",'Data R3'!E543)</f>
        <v/>
      </c>
      <c r="F2537">
        <f>IF('Data R3'!C543="","",'Data R3'!F543)</f>
        <v/>
      </c>
      <c r="G2537">
        <f>IF('Data R3'!C543="","",'Data R3'!AD543)</f>
        <v/>
      </c>
      <c r="H2537">
        <f>IF('Data R3'!C543="","",'Data R3'!AC543)</f>
        <v/>
      </c>
      <c r="I2537">
        <f>IF('Data R3'!C543="","",COUNTIF('Data R3'!J543,"&gt;0")+COUNTIF('Data R3'!L543,"&gt;0")+COUNTIF('Data R3'!N543,"&gt;0")+COUNTIF('Data R3'!P543,"&gt;0")+COUNTIF('Data R3'!R543,"&gt;0")+COUNTIF('Data R3'!T543,"&gt;0")+COUNTIF('Data R3'!V543,"&gt;0")+COUNTIF('Data R3'!X543,"&gt;0"))</f>
        <v/>
      </c>
      <c r="J2537">
        <f>IF('Data R3'!C543="","",IF((COUNTIF('Data R3'!K543,"&gt;0")+COUNTIF('Data R3'!M543,"&gt;0")+COUNTIF('Data R3'!O543,"&gt;0")+COUNTIF('Data R3'!Q543,"&gt;0")+COUNTIF('Data R3'!S543,"&gt;0")+COUNTIF('Data R3'!U543,"&gt;0")+COUNTIF('Data R3'!W543,"&gt;0")+COUNTIF('Data R3'!Y543,"&gt;0"))&gt;0,1,0))</f>
        <v/>
      </c>
      <c r="M2537" t="inlineStr">
        <is>
          <t>Data R</t>
        </is>
      </c>
    </row>
    <row r="2538">
      <c r="A2538" t="inlineStr">
        <is>
          <t>Regional 3</t>
        </is>
      </c>
      <c r="B2538">
        <f>IF('Data R3'!C544="","",'Data R3'!B544)</f>
        <v/>
      </c>
      <c r="C2538">
        <f>IF('Data R3'!C544="","",'Data R3'!C544)</f>
        <v/>
      </c>
      <c r="D2538">
        <f>IF('Data R3'!C544="","",'Data R3'!D544)</f>
        <v/>
      </c>
      <c r="E2538">
        <f>IF('Data R3'!C544="","",'Data R3'!E544)</f>
        <v/>
      </c>
      <c r="F2538">
        <f>IF('Data R3'!C544="","",'Data R3'!F544)</f>
        <v/>
      </c>
      <c r="G2538">
        <f>IF('Data R3'!C544="","",'Data R3'!AD544)</f>
        <v/>
      </c>
      <c r="H2538">
        <f>IF('Data R3'!C544="","",'Data R3'!AC544)</f>
        <v/>
      </c>
      <c r="I2538">
        <f>IF('Data R3'!C544="","",COUNTIF('Data R3'!J544,"&gt;0")+COUNTIF('Data R3'!L544,"&gt;0")+COUNTIF('Data R3'!N544,"&gt;0")+COUNTIF('Data R3'!P544,"&gt;0")+COUNTIF('Data R3'!R544,"&gt;0")+COUNTIF('Data R3'!T544,"&gt;0")+COUNTIF('Data R3'!V544,"&gt;0")+COUNTIF('Data R3'!X544,"&gt;0"))</f>
        <v/>
      </c>
      <c r="J2538">
        <f>IF('Data R3'!C544="","",IF((COUNTIF('Data R3'!K544,"&gt;0")+COUNTIF('Data R3'!M544,"&gt;0")+COUNTIF('Data R3'!O544,"&gt;0")+COUNTIF('Data R3'!Q544,"&gt;0")+COUNTIF('Data R3'!S544,"&gt;0")+COUNTIF('Data R3'!U544,"&gt;0")+COUNTIF('Data R3'!W544,"&gt;0")+COUNTIF('Data R3'!Y544,"&gt;0"))&gt;0,1,0))</f>
        <v/>
      </c>
      <c r="M2538" t="inlineStr">
        <is>
          <t>Data R</t>
        </is>
      </c>
    </row>
    <row r="2539">
      <c r="A2539" t="inlineStr">
        <is>
          <t>Regional 3</t>
        </is>
      </c>
      <c r="B2539">
        <f>IF('Data R3'!C545="","",'Data R3'!B545)</f>
        <v/>
      </c>
      <c r="C2539">
        <f>IF('Data R3'!C545="","",'Data R3'!C545)</f>
        <v/>
      </c>
      <c r="D2539">
        <f>IF('Data R3'!C545="","",'Data R3'!D545)</f>
        <v/>
      </c>
      <c r="E2539">
        <f>IF('Data R3'!C545="","",'Data R3'!E545)</f>
        <v/>
      </c>
      <c r="F2539">
        <f>IF('Data R3'!C545="","",'Data R3'!F545)</f>
        <v/>
      </c>
      <c r="G2539">
        <f>IF('Data R3'!C545="","",'Data R3'!AD545)</f>
        <v/>
      </c>
      <c r="H2539">
        <f>IF('Data R3'!C545="","",'Data R3'!AC545)</f>
        <v/>
      </c>
      <c r="I2539">
        <f>IF('Data R3'!C545="","",COUNTIF('Data R3'!J545,"&gt;0")+COUNTIF('Data R3'!L545,"&gt;0")+COUNTIF('Data R3'!N545,"&gt;0")+COUNTIF('Data R3'!P545,"&gt;0")+COUNTIF('Data R3'!R545,"&gt;0")+COUNTIF('Data R3'!T545,"&gt;0")+COUNTIF('Data R3'!V545,"&gt;0")+COUNTIF('Data R3'!X545,"&gt;0"))</f>
        <v/>
      </c>
      <c r="J2539">
        <f>IF('Data R3'!C545="","",IF((COUNTIF('Data R3'!K545,"&gt;0")+COUNTIF('Data R3'!M545,"&gt;0")+COUNTIF('Data R3'!O545,"&gt;0")+COUNTIF('Data R3'!Q545,"&gt;0")+COUNTIF('Data R3'!S545,"&gt;0")+COUNTIF('Data R3'!U545,"&gt;0")+COUNTIF('Data R3'!W545,"&gt;0")+COUNTIF('Data R3'!Y545,"&gt;0"))&gt;0,1,0))</f>
        <v/>
      </c>
      <c r="M2539" t="inlineStr">
        <is>
          <t>Data R</t>
        </is>
      </c>
    </row>
    <row r="2540">
      <c r="A2540" t="inlineStr">
        <is>
          <t>Regional 3</t>
        </is>
      </c>
      <c r="B2540">
        <f>IF('Data R3'!C546="","",'Data R3'!B546)</f>
        <v/>
      </c>
      <c r="C2540">
        <f>IF('Data R3'!C546="","",'Data R3'!C546)</f>
        <v/>
      </c>
      <c r="D2540">
        <f>IF('Data R3'!C546="","",'Data R3'!D546)</f>
        <v/>
      </c>
      <c r="E2540">
        <f>IF('Data R3'!C546="","",'Data R3'!E546)</f>
        <v/>
      </c>
      <c r="F2540">
        <f>IF('Data R3'!C546="","",'Data R3'!F546)</f>
        <v/>
      </c>
      <c r="G2540">
        <f>IF('Data R3'!C546="","",'Data R3'!AD546)</f>
        <v/>
      </c>
      <c r="H2540">
        <f>IF('Data R3'!C546="","",'Data R3'!AC546)</f>
        <v/>
      </c>
      <c r="I2540">
        <f>IF('Data R3'!C546="","",COUNTIF('Data R3'!J546,"&gt;0")+COUNTIF('Data R3'!L546,"&gt;0")+COUNTIF('Data R3'!N546,"&gt;0")+COUNTIF('Data R3'!P546,"&gt;0")+COUNTIF('Data R3'!R546,"&gt;0")+COUNTIF('Data R3'!T546,"&gt;0")+COUNTIF('Data R3'!V546,"&gt;0")+COUNTIF('Data R3'!X546,"&gt;0"))</f>
        <v/>
      </c>
      <c r="J2540">
        <f>IF('Data R3'!C546="","",IF((COUNTIF('Data R3'!K546,"&gt;0")+COUNTIF('Data R3'!M546,"&gt;0")+COUNTIF('Data R3'!O546,"&gt;0")+COUNTIF('Data R3'!Q546,"&gt;0")+COUNTIF('Data R3'!S546,"&gt;0")+COUNTIF('Data R3'!U546,"&gt;0")+COUNTIF('Data R3'!W546,"&gt;0")+COUNTIF('Data R3'!Y546,"&gt;0"))&gt;0,1,0))</f>
        <v/>
      </c>
      <c r="M2540" t="inlineStr">
        <is>
          <t>Data R</t>
        </is>
      </c>
    </row>
    <row r="2541">
      <c r="A2541" t="inlineStr">
        <is>
          <t>Regional 3</t>
        </is>
      </c>
      <c r="B2541">
        <f>IF('Data R3'!C547="","",'Data R3'!B547)</f>
        <v/>
      </c>
      <c r="C2541">
        <f>IF('Data R3'!C547="","",'Data R3'!C547)</f>
        <v/>
      </c>
      <c r="D2541">
        <f>IF('Data R3'!C547="","",'Data R3'!D547)</f>
        <v/>
      </c>
      <c r="E2541">
        <f>IF('Data R3'!C547="","",'Data R3'!E547)</f>
        <v/>
      </c>
      <c r="F2541">
        <f>IF('Data R3'!C547="","",'Data R3'!F547)</f>
        <v/>
      </c>
      <c r="G2541">
        <f>IF('Data R3'!C547="","",'Data R3'!AD547)</f>
        <v/>
      </c>
      <c r="H2541">
        <f>IF('Data R3'!C547="","",'Data R3'!AC547)</f>
        <v/>
      </c>
      <c r="I2541">
        <f>IF('Data R3'!C547="","",COUNTIF('Data R3'!J547,"&gt;0")+COUNTIF('Data R3'!L547,"&gt;0")+COUNTIF('Data R3'!N547,"&gt;0")+COUNTIF('Data R3'!P547,"&gt;0")+COUNTIF('Data R3'!R547,"&gt;0")+COUNTIF('Data R3'!T547,"&gt;0")+COUNTIF('Data R3'!V547,"&gt;0")+COUNTIF('Data R3'!X547,"&gt;0"))</f>
        <v/>
      </c>
      <c r="J2541">
        <f>IF('Data R3'!C547="","",IF((COUNTIF('Data R3'!K547,"&gt;0")+COUNTIF('Data R3'!M547,"&gt;0")+COUNTIF('Data R3'!O547,"&gt;0")+COUNTIF('Data R3'!Q547,"&gt;0")+COUNTIF('Data R3'!S547,"&gt;0")+COUNTIF('Data R3'!U547,"&gt;0")+COUNTIF('Data R3'!W547,"&gt;0")+COUNTIF('Data R3'!Y547,"&gt;0"))&gt;0,1,0))</f>
        <v/>
      </c>
      <c r="M2541" t="inlineStr">
        <is>
          <t>Data R</t>
        </is>
      </c>
    </row>
    <row r="2542">
      <c r="A2542" t="inlineStr">
        <is>
          <t>Regional 3</t>
        </is>
      </c>
      <c r="B2542">
        <f>IF('Data R3'!C548="","",'Data R3'!B548)</f>
        <v/>
      </c>
      <c r="C2542">
        <f>IF('Data R3'!C548="","",'Data R3'!C548)</f>
        <v/>
      </c>
      <c r="D2542">
        <f>IF('Data R3'!C548="","",'Data R3'!D548)</f>
        <v/>
      </c>
      <c r="E2542">
        <f>IF('Data R3'!C548="","",'Data R3'!E548)</f>
        <v/>
      </c>
      <c r="F2542">
        <f>IF('Data R3'!C548="","",'Data R3'!F548)</f>
        <v/>
      </c>
      <c r="G2542">
        <f>IF('Data R3'!C548="","",'Data R3'!AD548)</f>
        <v/>
      </c>
      <c r="H2542">
        <f>IF('Data R3'!C548="","",'Data R3'!AC548)</f>
        <v/>
      </c>
      <c r="I2542">
        <f>IF('Data R3'!C548="","",COUNTIF('Data R3'!J548,"&gt;0")+COUNTIF('Data R3'!L548,"&gt;0")+COUNTIF('Data R3'!N548,"&gt;0")+COUNTIF('Data R3'!P548,"&gt;0")+COUNTIF('Data R3'!R548,"&gt;0")+COUNTIF('Data R3'!T548,"&gt;0")+COUNTIF('Data R3'!V548,"&gt;0")+COUNTIF('Data R3'!X548,"&gt;0"))</f>
        <v/>
      </c>
      <c r="J2542">
        <f>IF('Data R3'!C548="","",IF((COUNTIF('Data R3'!K548,"&gt;0")+COUNTIF('Data R3'!M548,"&gt;0")+COUNTIF('Data R3'!O548,"&gt;0")+COUNTIF('Data R3'!Q548,"&gt;0")+COUNTIF('Data R3'!S548,"&gt;0")+COUNTIF('Data R3'!U548,"&gt;0")+COUNTIF('Data R3'!W548,"&gt;0")+COUNTIF('Data R3'!Y548,"&gt;0"))&gt;0,1,0))</f>
        <v/>
      </c>
      <c r="M2542" t="inlineStr">
        <is>
          <t>Data R</t>
        </is>
      </c>
    </row>
    <row r="2543">
      <c r="A2543" t="inlineStr">
        <is>
          <t>Regional 3</t>
        </is>
      </c>
      <c r="B2543">
        <f>IF('Data R3'!C549="","",'Data R3'!B549)</f>
        <v/>
      </c>
      <c r="C2543">
        <f>IF('Data R3'!C549="","",'Data R3'!C549)</f>
        <v/>
      </c>
      <c r="D2543">
        <f>IF('Data R3'!C549="","",'Data R3'!D549)</f>
        <v/>
      </c>
      <c r="E2543">
        <f>IF('Data R3'!C549="","",'Data R3'!E549)</f>
        <v/>
      </c>
      <c r="F2543">
        <f>IF('Data R3'!C549="","",'Data R3'!F549)</f>
        <v/>
      </c>
      <c r="G2543">
        <f>IF('Data R3'!C549="","",'Data R3'!AD549)</f>
        <v/>
      </c>
      <c r="H2543">
        <f>IF('Data R3'!C549="","",'Data R3'!AC549)</f>
        <v/>
      </c>
      <c r="I2543">
        <f>IF('Data R3'!C549="","",COUNTIF('Data R3'!J549,"&gt;0")+COUNTIF('Data R3'!L549,"&gt;0")+COUNTIF('Data R3'!N549,"&gt;0")+COUNTIF('Data R3'!P549,"&gt;0")+COUNTIF('Data R3'!R549,"&gt;0")+COUNTIF('Data R3'!T549,"&gt;0")+COUNTIF('Data R3'!V549,"&gt;0")+COUNTIF('Data R3'!X549,"&gt;0"))</f>
        <v/>
      </c>
      <c r="J2543">
        <f>IF('Data R3'!C549="","",IF((COUNTIF('Data R3'!K549,"&gt;0")+COUNTIF('Data R3'!M549,"&gt;0")+COUNTIF('Data R3'!O549,"&gt;0")+COUNTIF('Data R3'!Q549,"&gt;0")+COUNTIF('Data R3'!S549,"&gt;0")+COUNTIF('Data R3'!U549,"&gt;0")+COUNTIF('Data R3'!W549,"&gt;0")+COUNTIF('Data R3'!Y549,"&gt;0"))&gt;0,1,0))</f>
        <v/>
      </c>
      <c r="M2543" t="inlineStr">
        <is>
          <t>Data R</t>
        </is>
      </c>
    </row>
    <row r="2544">
      <c r="A2544" t="inlineStr">
        <is>
          <t>Regional 3</t>
        </is>
      </c>
      <c r="B2544">
        <f>IF('Data R3'!C550="","",'Data R3'!B550)</f>
        <v/>
      </c>
      <c r="C2544">
        <f>IF('Data R3'!C550="","",'Data R3'!C550)</f>
        <v/>
      </c>
      <c r="D2544">
        <f>IF('Data R3'!C550="","",'Data R3'!D550)</f>
        <v/>
      </c>
      <c r="E2544">
        <f>IF('Data R3'!C550="","",'Data R3'!E550)</f>
        <v/>
      </c>
      <c r="F2544">
        <f>IF('Data R3'!C550="","",'Data R3'!F550)</f>
        <v/>
      </c>
      <c r="G2544">
        <f>IF('Data R3'!C550="","",'Data R3'!AD550)</f>
        <v/>
      </c>
      <c r="H2544">
        <f>IF('Data R3'!C550="","",'Data R3'!AC550)</f>
        <v/>
      </c>
      <c r="I2544">
        <f>IF('Data R3'!C550="","",COUNTIF('Data R3'!J550,"&gt;0")+COUNTIF('Data R3'!L550,"&gt;0")+COUNTIF('Data R3'!N550,"&gt;0")+COUNTIF('Data R3'!P550,"&gt;0")+COUNTIF('Data R3'!R550,"&gt;0")+COUNTIF('Data R3'!T550,"&gt;0")+COUNTIF('Data R3'!V550,"&gt;0")+COUNTIF('Data R3'!X550,"&gt;0"))</f>
        <v/>
      </c>
      <c r="J2544">
        <f>IF('Data R3'!C550="","",IF((COUNTIF('Data R3'!K550,"&gt;0")+COUNTIF('Data R3'!M550,"&gt;0")+COUNTIF('Data R3'!O550,"&gt;0")+COUNTIF('Data R3'!Q550,"&gt;0")+COUNTIF('Data R3'!S550,"&gt;0")+COUNTIF('Data R3'!U550,"&gt;0")+COUNTIF('Data R3'!W550,"&gt;0")+COUNTIF('Data R3'!Y550,"&gt;0"))&gt;0,1,0))</f>
        <v/>
      </c>
      <c r="M2544" t="inlineStr">
        <is>
          <t>Data R</t>
        </is>
      </c>
    </row>
    <row r="2545">
      <c r="A2545" t="inlineStr">
        <is>
          <t>Regional 3</t>
        </is>
      </c>
      <c r="B2545">
        <f>IF('Data R3'!C551="","",'Data R3'!B551)</f>
        <v/>
      </c>
      <c r="C2545">
        <f>IF('Data R3'!C551="","",'Data R3'!C551)</f>
        <v/>
      </c>
      <c r="D2545">
        <f>IF('Data R3'!C551="","",'Data R3'!D551)</f>
        <v/>
      </c>
      <c r="E2545">
        <f>IF('Data R3'!C551="","",'Data R3'!E551)</f>
        <v/>
      </c>
      <c r="F2545">
        <f>IF('Data R3'!C551="","",'Data R3'!F551)</f>
        <v/>
      </c>
      <c r="G2545">
        <f>IF('Data R3'!C551="","",'Data R3'!AD551)</f>
        <v/>
      </c>
      <c r="H2545">
        <f>IF('Data R3'!C551="","",'Data R3'!AC551)</f>
        <v/>
      </c>
      <c r="I2545">
        <f>IF('Data R3'!C551="","",COUNTIF('Data R3'!J551,"&gt;0")+COUNTIF('Data R3'!L551,"&gt;0")+COUNTIF('Data R3'!N551,"&gt;0")+COUNTIF('Data R3'!P551,"&gt;0")+COUNTIF('Data R3'!R551,"&gt;0")+COUNTIF('Data R3'!T551,"&gt;0")+COUNTIF('Data R3'!V551,"&gt;0")+COUNTIF('Data R3'!X551,"&gt;0"))</f>
        <v/>
      </c>
      <c r="J2545">
        <f>IF('Data R3'!C551="","",IF((COUNTIF('Data R3'!K551,"&gt;0")+COUNTIF('Data R3'!M551,"&gt;0")+COUNTIF('Data R3'!O551,"&gt;0")+COUNTIF('Data R3'!Q551,"&gt;0")+COUNTIF('Data R3'!S551,"&gt;0")+COUNTIF('Data R3'!U551,"&gt;0")+COUNTIF('Data R3'!W551,"&gt;0")+COUNTIF('Data R3'!Y551,"&gt;0"))&gt;0,1,0))</f>
        <v/>
      </c>
      <c r="M2545" t="inlineStr">
        <is>
          <t>Data R</t>
        </is>
      </c>
    </row>
    <row r="2546">
      <c r="A2546" t="inlineStr">
        <is>
          <t>Regional 3</t>
        </is>
      </c>
      <c r="B2546">
        <f>IF('Data R3'!C552="","",'Data R3'!B552)</f>
        <v/>
      </c>
      <c r="C2546">
        <f>IF('Data R3'!C552="","",'Data R3'!C552)</f>
        <v/>
      </c>
      <c r="D2546">
        <f>IF('Data R3'!C552="","",'Data R3'!D552)</f>
        <v/>
      </c>
      <c r="E2546">
        <f>IF('Data R3'!C552="","",'Data R3'!E552)</f>
        <v/>
      </c>
      <c r="F2546">
        <f>IF('Data R3'!C552="","",'Data R3'!F552)</f>
        <v/>
      </c>
      <c r="G2546">
        <f>IF('Data R3'!C552="","",'Data R3'!AD552)</f>
        <v/>
      </c>
      <c r="H2546">
        <f>IF('Data R3'!C552="","",'Data R3'!AC552)</f>
        <v/>
      </c>
      <c r="I2546">
        <f>IF('Data R3'!C552="","",COUNTIF('Data R3'!J552,"&gt;0")+COUNTIF('Data R3'!L552,"&gt;0")+COUNTIF('Data R3'!N552,"&gt;0")+COUNTIF('Data R3'!P552,"&gt;0")+COUNTIF('Data R3'!R552,"&gt;0")+COUNTIF('Data R3'!T552,"&gt;0")+COUNTIF('Data R3'!V552,"&gt;0")+COUNTIF('Data R3'!X552,"&gt;0"))</f>
        <v/>
      </c>
      <c r="J2546">
        <f>IF('Data R3'!C552="","",IF((COUNTIF('Data R3'!K552,"&gt;0")+COUNTIF('Data R3'!M552,"&gt;0")+COUNTIF('Data R3'!O552,"&gt;0")+COUNTIF('Data R3'!Q552,"&gt;0")+COUNTIF('Data R3'!S552,"&gt;0")+COUNTIF('Data R3'!U552,"&gt;0")+COUNTIF('Data R3'!W552,"&gt;0")+COUNTIF('Data R3'!Y552,"&gt;0"))&gt;0,1,0))</f>
        <v/>
      </c>
      <c r="M2546" t="inlineStr">
        <is>
          <t>Data R</t>
        </is>
      </c>
    </row>
    <row r="2547">
      <c r="A2547" t="inlineStr">
        <is>
          <t>Regional 3</t>
        </is>
      </c>
      <c r="B2547">
        <f>IF('Data R3'!C553="","",'Data R3'!B553)</f>
        <v/>
      </c>
      <c r="C2547">
        <f>IF('Data R3'!C553="","",'Data R3'!C553)</f>
        <v/>
      </c>
      <c r="D2547">
        <f>IF('Data R3'!C553="","",'Data R3'!D553)</f>
        <v/>
      </c>
      <c r="E2547">
        <f>IF('Data R3'!C553="","",'Data R3'!E553)</f>
        <v/>
      </c>
      <c r="F2547">
        <f>IF('Data R3'!C553="","",'Data R3'!F553)</f>
        <v/>
      </c>
      <c r="G2547">
        <f>IF('Data R3'!C553="","",'Data R3'!AD553)</f>
        <v/>
      </c>
      <c r="H2547">
        <f>IF('Data R3'!C553="","",'Data R3'!AC553)</f>
        <v/>
      </c>
      <c r="I2547">
        <f>IF('Data R3'!C553="","",COUNTIF('Data R3'!J553,"&gt;0")+COUNTIF('Data R3'!L553,"&gt;0")+COUNTIF('Data R3'!N553,"&gt;0")+COUNTIF('Data R3'!P553,"&gt;0")+COUNTIF('Data R3'!R553,"&gt;0")+COUNTIF('Data R3'!T553,"&gt;0")+COUNTIF('Data R3'!V553,"&gt;0")+COUNTIF('Data R3'!X553,"&gt;0"))</f>
        <v/>
      </c>
      <c r="J2547">
        <f>IF('Data R3'!C553="","",IF((COUNTIF('Data R3'!K553,"&gt;0")+COUNTIF('Data R3'!M553,"&gt;0")+COUNTIF('Data R3'!O553,"&gt;0")+COUNTIF('Data R3'!Q553,"&gt;0")+COUNTIF('Data R3'!S553,"&gt;0")+COUNTIF('Data R3'!U553,"&gt;0")+COUNTIF('Data R3'!W553,"&gt;0")+COUNTIF('Data R3'!Y553,"&gt;0"))&gt;0,1,0))</f>
        <v/>
      </c>
      <c r="M2547" t="inlineStr">
        <is>
          <t>Data R</t>
        </is>
      </c>
    </row>
    <row r="2548">
      <c r="A2548" t="inlineStr">
        <is>
          <t>Regional 3</t>
        </is>
      </c>
      <c r="B2548">
        <f>IF('Data R3'!C554="","",'Data R3'!B554)</f>
        <v/>
      </c>
      <c r="C2548">
        <f>IF('Data R3'!C554="","",'Data R3'!C554)</f>
        <v/>
      </c>
      <c r="D2548">
        <f>IF('Data R3'!C554="","",'Data R3'!D554)</f>
        <v/>
      </c>
      <c r="E2548">
        <f>IF('Data R3'!C554="","",'Data R3'!E554)</f>
        <v/>
      </c>
      <c r="F2548">
        <f>IF('Data R3'!C554="","",'Data R3'!F554)</f>
        <v/>
      </c>
      <c r="G2548">
        <f>IF('Data R3'!C554="","",'Data R3'!AD554)</f>
        <v/>
      </c>
      <c r="H2548">
        <f>IF('Data R3'!C554="","",'Data R3'!AC554)</f>
        <v/>
      </c>
      <c r="I2548">
        <f>IF('Data R3'!C554="","",COUNTIF('Data R3'!J554,"&gt;0")+COUNTIF('Data R3'!L554,"&gt;0")+COUNTIF('Data R3'!N554,"&gt;0")+COUNTIF('Data R3'!P554,"&gt;0")+COUNTIF('Data R3'!R554,"&gt;0")+COUNTIF('Data R3'!T554,"&gt;0")+COUNTIF('Data R3'!V554,"&gt;0")+COUNTIF('Data R3'!X554,"&gt;0"))</f>
        <v/>
      </c>
      <c r="J2548">
        <f>IF('Data R3'!C554="","",IF((COUNTIF('Data R3'!K554,"&gt;0")+COUNTIF('Data R3'!M554,"&gt;0")+COUNTIF('Data R3'!O554,"&gt;0")+COUNTIF('Data R3'!Q554,"&gt;0")+COUNTIF('Data R3'!S554,"&gt;0")+COUNTIF('Data R3'!U554,"&gt;0")+COUNTIF('Data R3'!W554,"&gt;0")+COUNTIF('Data R3'!Y554,"&gt;0"))&gt;0,1,0))</f>
        <v/>
      </c>
      <c r="M2548" t="inlineStr">
        <is>
          <t>Data R</t>
        </is>
      </c>
    </row>
    <row r="2549">
      <c r="A2549" t="inlineStr">
        <is>
          <t>Regional 3</t>
        </is>
      </c>
      <c r="B2549">
        <f>IF('Data R3'!C555="","",'Data R3'!B555)</f>
        <v/>
      </c>
      <c r="C2549">
        <f>IF('Data R3'!C555="","",'Data R3'!C555)</f>
        <v/>
      </c>
      <c r="D2549">
        <f>IF('Data R3'!C555="","",'Data R3'!D555)</f>
        <v/>
      </c>
      <c r="E2549">
        <f>IF('Data R3'!C555="","",'Data R3'!E555)</f>
        <v/>
      </c>
      <c r="F2549">
        <f>IF('Data R3'!C555="","",'Data R3'!F555)</f>
        <v/>
      </c>
      <c r="G2549">
        <f>IF('Data R3'!C555="","",'Data R3'!AD555)</f>
        <v/>
      </c>
      <c r="H2549">
        <f>IF('Data R3'!C555="","",'Data R3'!AC555)</f>
        <v/>
      </c>
      <c r="I2549">
        <f>IF('Data R3'!C555="","",COUNTIF('Data R3'!J555,"&gt;0")+COUNTIF('Data R3'!L555,"&gt;0")+COUNTIF('Data R3'!N555,"&gt;0")+COUNTIF('Data R3'!P555,"&gt;0")+COUNTIF('Data R3'!R555,"&gt;0")+COUNTIF('Data R3'!T555,"&gt;0")+COUNTIF('Data R3'!V555,"&gt;0")+COUNTIF('Data R3'!X555,"&gt;0"))</f>
        <v/>
      </c>
      <c r="J2549">
        <f>IF('Data R3'!C555="","",IF((COUNTIF('Data R3'!K555,"&gt;0")+COUNTIF('Data R3'!M555,"&gt;0")+COUNTIF('Data R3'!O555,"&gt;0")+COUNTIF('Data R3'!Q555,"&gt;0")+COUNTIF('Data R3'!S555,"&gt;0")+COUNTIF('Data R3'!U555,"&gt;0")+COUNTIF('Data R3'!W555,"&gt;0")+COUNTIF('Data R3'!Y555,"&gt;0"))&gt;0,1,0))</f>
        <v/>
      </c>
      <c r="M2549" t="inlineStr">
        <is>
          <t>Data R</t>
        </is>
      </c>
    </row>
    <row r="2550">
      <c r="A2550" t="inlineStr">
        <is>
          <t>Regional 3</t>
        </is>
      </c>
      <c r="B2550">
        <f>IF('Data R3'!C556="","",'Data R3'!B556)</f>
        <v/>
      </c>
      <c r="C2550">
        <f>IF('Data R3'!C556="","",'Data R3'!C556)</f>
        <v/>
      </c>
      <c r="D2550">
        <f>IF('Data R3'!C556="","",'Data R3'!D556)</f>
        <v/>
      </c>
      <c r="E2550">
        <f>IF('Data R3'!C556="","",'Data R3'!E556)</f>
        <v/>
      </c>
      <c r="F2550">
        <f>IF('Data R3'!C556="","",'Data R3'!F556)</f>
        <v/>
      </c>
      <c r="G2550">
        <f>IF('Data R3'!C556="","",'Data R3'!AD556)</f>
        <v/>
      </c>
      <c r="H2550">
        <f>IF('Data R3'!C556="","",'Data R3'!AC556)</f>
        <v/>
      </c>
      <c r="I2550">
        <f>IF('Data R3'!C556="","",COUNTIF('Data R3'!J556,"&gt;0")+COUNTIF('Data R3'!L556,"&gt;0")+COUNTIF('Data R3'!N556,"&gt;0")+COUNTIF('Data R3'!P556,"&gt;0")+COUNTIF('Data R3'!R556,"&gt;0")+COUNTIF('Data R3'!T556,"&gt;0")+COUNTIF('Data R3'!V556,"&gt;0")+COUNTIF('Data R3'!X556,"&gt;0"))</f>
        <v/>
      </c>
      <c r="J2550">
        <f>IF('Data R3'!C556="","",IF((COUNTIF('Data R3'!K556,"&gt;0")+COUNTIF('Data R3'!M556,"&gt;0")+COUNTIF('Data R3'!O556,"&gt;0")+COUNTIF('Data R3'!Q556,"&gt;0")+COUNTIF('Data R3'!S556,"&gt;0")+COUNTIF('Data R3'!U556,"&gt;0")+COUNTIF('Data R3'!W556,"&gt;0")+COUNTIF('Data R3'!Y556,"&gt;0"))&gt;0,1,0))</f>
        <v/>
      </c>
      <c r="M2550" t="inlineStr">
        <is>
          <t>Data R</t>
        </is>
      </c>
    </row>
    <row r="2551">
      <c r="A2551" t="inlineStr">
        <is>
          <t>Regional 3</t>
        </is>
      </c>
      <c r="B2551">
        <f>IF('Data R3'!C557="","",'Data R3'!B557)</f>
        <v/>
      </c>
      <c r="C2551">
        <f>IF('Data R3'!C557="","",'Data R3'!C557)</f>
        <v/>
      </c>
      <c r="D2551">
        <f>IF('Data R3'!C557="","",'Data R3'!D557)</f>
        <v/>
      </c>
      <c r="E2551">
        <f>IF('Data R3'!C557="","",'Data R3'!E557)</f>
        <v/>
      </c>
      <c r="F2551">
        <f>IF('Data R3'!C557="","",'Data R3'!F557)</f>
        <v/>
      </c>
      <c r="G2551">
        <f>IF('Data R3'!C557="","",'Data R3'!AD557)</f>
        <v/>
      </c>
      <c r="H2551">
        <f>IF('Data R3'!C557="","",'Data R3'!AC557)</f>
        <v/>
      </c>
      <c r="I2551">
        <f>IF('Data R3'!C557="","",COUNTIF('Data R3'!J557,"&gt;0")+COUNTIF('Data R3'!L557,"&gt;0")+COUNTIF('Data R3'!N557,"&gt;0")+COUNTIF('Data R3'!P557,"&gt;0")+COUNTIF('Data R3'!R557,"&gt;0")+COUNTIF('Data R3'!T557,"&gt;0")+COUNTIF('Data R3'!V557,"&gt;0")+COUNTIF('Data R3'!X557,"&gt;0"))</f>
        <v/>
      </c>
      <c r="J2551">
        <f>IF('Data R3'!C557="","",IF((COUNTIF('Data R3'!K557,"&gt;0")+COUNTIF('Data R3'!M557,"&gt;0")+COUNTIF('Data R3'!O557,"&gt;0")+COUNTIF('Data R3'!Q557,"&gt;0")+COUNTIF('Data R3'!S557,"&gt;0")+COUNTIF('Data R3'!U557,"&gt;0")+COUNTIF('Data R3'!W557,"&gt;0")+COUNTIF('Data R3'!Y557,"&gt;0"))&gt;0,1,0))</f>
        <v/>
      </c>
      <c r="M2551" t="inlineStr">
        <is>
          <t>Data R</t>
        </is>
      </c>
    </row>
    <row r="2552">
      <c r="A2552" t="inlineStr">
        <is>
          <t>Regional 3</t>
        </is>
      </c>
      <c r="B2552">
        <f>IF('Data R3'!C558="","",'Data R3'!B558)</f>
        <v/>
      </c>
      <c r="C2552">
        <f>IF('Data R3'!C558="","",'Data R3'!C558)</f>
        <v/>
      </c>
      <c r="D2552">
        <f>IF('Data R3'!C558="","",'Data R3'!D558)</f>
        <v/>
      </c>
      <c r="E2552">
        <f>IF('Data R3'!C558="","",'Data R3'!E558)</f>
        <v/>
      </c>
      <c r="F2552">
        <f>IF('Data R3'!C558="","",'Data R3'!F558)</f>
        <v/>
      </c>
      <c r="G2552">
        <f>IF('Data R3'!C558="","",'Data R3'!AD558)</f>
        <v/>
      </c>
      <c r="H2552">
        <f>IF('Data R3'!C558="","",'Data R3'!AC558)</f>
        <v/>
      </c>
      <c r="I2552">
        <f>IF('Data R3'!C558="","",COUNTIF('Data R3'!J558,"&gt;0")+COUNTIF('Data R3'!L558,"&gt;0")+COUNTIF('Data R3'!N558,"&gt;0")+COUNTIF('Data R3'!P558,"&gt;0")+COUNTIF('Data R3'!R558,"&gt;0")+COUNTIF('Data R3'!T558,"&gt;0")+COUNTIF('Data R3'!V558,"&gt;0")+COUNTIF('Data R3'!X558,"&gt;0"))</f>
        <v/>
      </c>
      <c r="J2552">
        <f>IF('Data R3'!C558="","",IF((COUNTIF('Data R3'!K558,"&gt;0")+COUNTIF('Data R3'!M558,"&gt;0")+COUNTIF('Data R3'!O558,"&gt;0")+COUNTIF('Data R3'!Q558,"&gt;0")+COUNTIF('Data R3'!S558,"&gt;0")+COUNTIF('Data R3'!U558,"&gt;0")+COUNTIF('Data R3'!W558,"&gt;0")+COUNTIF('Data R3'!Y558,"&gt;0"))&gt;0,1,0))</f>
        <v/>
      </c>
      <c r="M2552" t="inlineStr">
        <is>
          <t>Data R</t>
        </is>
      </c>
    </row>
    <row r="2553">
      <c r="A2553" t="inlineStr">
        <is>
          <t>Regional 3</t>
        </is>
      </c>
      <c r="B2553">
        <f>IF('Data R3'!C559="","",'Data R3'!B559)</f>
        <v/>
      </c>
      <c r="C2553">
        <f>IF('Data R3'!C559="","",'Data R3'!C559)</f>
        <v/>
      </c>
      <c r="D2553">
        <f>IF('Data R3'!C559="","",'Data R3'!D559)</f>
        <v/>
      </c>
      <c r="E2553">
        <f>IF('Data R3'!C559="","",'Data R3'!E559)</f>
        <v/>
      </c>
      <c r="F2553">
        <f>IF('Data R3'!C559="","",'Data R3'!F559)</f>
        <v/>
      </c>
      <c r="G2553">
        <f>IF('Data R3'!C559="","",'Data R3'!AD559)</f>
        <v/>
      </c>
      <c r="H2553">
        <f>IF('Data R3'!C559="","",'Data R3'!AC559)</f>
        <v/>
      </c>
      <c r="I2553">
        <f>IF('Data R3'!C559="","",COUNTIF('Data R3'!J559,"&gt;0")+COUNTIF('Data R3'!L559,"&gt;0")+COUNTIF('Data R3'!N559,"&gt;0")+COUNTIF('Data R3'!P559,"&gt;0")+COUNTIF('Data R3'!R559,"&gt;0")+COUNTIF('Data R3'!T559,"&gt;0")+COUNTIF('Data R3'!V559,"&gt;0")+COUNTIF('Data R3'!X559,"&gt;0"))</f>
        <v/>
      </c>
      <c r="J2553">
        <f>IF('Data R3'!C559="","",IF((COUNTIF('Data R3'!K559,"&gt;0")+COUNTIF('Data R3'!M559,"&gt;0")+COUNTIF('Data R3'!O559,"&gt;0")+COUNTIF('Data R3'!Q559,"&gt;0")+COUNTIF('Data R3'!S559,"&gt;0")+COUNTIF('Data R3'!U559,"&gt;0")+COUNTIF('Data R3'!W559,"&gt;0")+COUNTIF('Data R3'!Y559,"&gt;0"))&gt;0,1,0))</f>
        <v/>
      </c>
      <c r="M2553" t="inlineStr">
        <is>
          <t>Data R</t>
        </is>
      </c>
    </row>
    <row r="2554">
      <c r="A2554" t="inlineStr">
        <is>
          <t>Regional 3</t>
        </is>
      </c>
      <c r="B2554">
        <f>IF('Data R3'!C560="","",'Data R3'!B560)</f>
        <v/>
      </c>
      <c r="C2554">
        <f>IF('Data R3'!C560="","",'Data R3'!C560)</f>
        <v/>
      </c>
      <c r="D2554">
        <f>IF('Data R3'!C560="","",'Data R3'!D560)</f>
        <v/>
      </c>
      <c r="E2554">
        <f>IF('Data R3'!C560="","",'Data R3'!E560)</f>
        <v/>
      </c>
      <c r="F2554">
        <f>IF('Data R3'!C560="","",'Data R3'!F560)</f>
        <v/>
      </c>
      <c r="G2554">
        <f>IF('Data R3'!C560="","",'Data R3'!AD560)</f>
        <v/>
      </c>
      <c r="H2554">
        <f>IF('Data R3'!C560="","",'Data R3'!AC560)</f>
        <v/>
      </c>
      <c r="I2554">
        <f>IF('Data R3'!C560="","",COUNTIF('Data R3'!J560,"&gt;0")+COUNTIF('Data R3'!L560,"&gt;0")+COUNTIF('Data R3'!N560,"&gt;0")+COUNTIF('Data R3'!P560,"&gt;0")+COUNTIF('Data R3'!R560,"&gt;0")+COUNTIF('Data R3'!T560,"&gt;0")+COUNTIF('Data R3'!V560,"&gt;0")+COUNTIF('Data R3'!X560,"&gt;0"))</f>
        <v/>
      </c>
      <c r="J2554">
        <f>IF('Data R3'!C560="","",IF((COUNTIF('Data R3'!K560,"&gt;0")+COUNTIF('Data R3'!M560,"&gt;0")+COUNTIF('Data R3'!O560,"&gt;0")+COUNTIF('Data R3'!Q560,"&gt;0")+COUNTIF('Data R3'!S560,"&gt;0")+COUNTIF('Data R3'!U560,"&gt;0")+COUNTIF('Data R3'!W560,"&gt;0")+COUNTIF('Data R3'!Y560,"&gt;0"))&gt;0,1,0))</f>
        <v/>
      </c>
      <c r="M2554" t="inlineStr">
        <is>
          <t>Data R</t>
        </is>
      </c>
    </row>
    <row r="2555">
      <c r="A2555" t="inlineStr">
        <is>
          <t>Regional 3</t>
        </is>
      </c>
      <c r="B2555">
        <f>IF('Data R3'!C561="","",'Data R3'!B561)</f>
        <v/>
      </c>
      <c r="C2555">
        <f>IF('Data R3'!C561="","",'Data R3'!C561)</f>
        <v/>
      </c>
      <c r="D2555">
        <f>IF('Data R3'!C561="","",'Data R3'!D561)</f>
        <v/>
      </c>
      <c r="E2555">
        <f>IF('Data R3'!C561="","",'Data R3'!E561)</f>
        <v/>
      </c>
      <c r="F2555">
        <f>IF('Data R3'!C561="","",'Data R3'!F561)</f>
        <v/>
      </c>
      <c r="G2555">
        <f>IF('Data R3'!C561="","",'Data R3'!AD561)</f>
        <v/>
      </c>
      <c r="H2555">
        <f>IF('Data R3'!C561="","",'Data R3'!AC561)</f>
        <v/>
      </c>
      <c r="I2555">
        <f>IF('Data R3'!C561="","",COUNTIF('Data R3'!J561,"&gt;0")+COUNTIF('Data R3'!L561,"&gt;0")+COUNTIF('Data R3'!N561,"&gt;0")+COUNTIF('Data R3'!P561,"&gt;0")+COUNTIF('Data R3'!R561,"&gt;0")+COUNTIF('Data R3'!T561,"&gt;0")+COUNTIF('Data R3'!V561,"&gt;0")+COUNTIF('Data R3'!X561,"&gt;0"))</f>
        <v/>
      </c>
      <c r="J2555">
        <f>IF('Data R3'!C561="","",IF((COUNTIF('Data R3'!K561,"&gt;0")+COUNTIF('Data R3'!M561,"&gt;0")+COUNTIF('Data R3'!O561,"&gt;0")+COUNTIF('Data R3'!Q561,"&gt;0")+COUNTIF('Data R3'!S561,"&gt;0")+COUNTIF('Data R3'!U561,"&gt;0")+COUNTIF('Data R3'!W561,"&gt;0")+COUNTIF('Data R3'!Y561,"&gt;0"))&gt;0,1,0))</f>
        <v/>
      </c>
      <c r="M2555" t="inlineStr">
        <is>
          <t>Data R</t>
        </is>
      </c>
    </row>
    <row r="2556">
      <c r="A2556" t="inlineStr">
        <is>
          <t>Regional 3</t>
        </is>
      </c>
      <c r="B2556">
        <f>IF('Data R3'!C562="","",'Data R3'!B562)</f>
        <v/>
      </c>
      <c r="C2556">
        <f>IF('Data R3'!C562="","",'Data R3'!C562)</f>
        <v/>
      </c>
      <c r="D2556">
        <f>IF('Data R3'!C562="","",'Data R3'!D562)</f>
        <v/>
      </c>
      <c r="E2556">
        <f>IF('Data R3'!C562="","",'Data R3'!E562)</f>
        <v/>
      </c>
      <c r="F2556">
        <f>IF('Data R3'!C562="","",'Data R3'!F562)</f>
        <v/>
      </c>
      <c r="G2556">
        <f>IF('Data R3'!C562="","",'Data R3'!AD562)</f>
        <v/>
      </c>
      <c r="H2556">
        <f>IF('Data R3'!C562="","",'Data R3'!AC562)</f>
        <v/>
      </c>
      <c r="I2556">
        <f>IF('Data R3'!C562="","",COUNTIF('Data R3'!J562,"&gt;0")+COUNTIF('Data R3'!L562,"&gt;0")+COUNTIF('Data R3'!N562,"&gt;0")+COUNTIF('Data R3'!P562,"&gt;0")+COUNTIF('Data R3'!R562,"&gt;0")+COUNTIF('Data R3'!T562,"&gt;0")+COUNTIF('Data R3'!V562,"&gt;0")+COUNTIF('Data R3'!X562,"&gt;0"))</f>
        <v/>
      </c>
      <c r="J2556">
        <f>IF('Data R3'!C562="","",IF((COUNTIF('Data R3'!K562,"&gt;0")+COUNTIF('Data R3'!M562,"&gt;0")+COUNTIF('Data R3'!O562,"&gt;0")+COUNTIF('Data R3'!Q562,"&gt;0")+COUNTIF('Data R3'!S562,"&gt;0")+COUNTIF('Data R3'!U562,"&gt;0")+COUNTIF('Data R3'!W562,"&gt;0")+COUNTIF('Data R3'!Y562,"&gt;0"))&gt;0,1,0))</f>
        <v/>
      </c>
      <c r="M2556" t="inlineStr">
        <is>
          <t>Data R</t>
        </is>
      </c>
    </row>
    <row r="2557">
      <c r="A2557" t="inlineStr">
        <is>
          <t>Regional 3</t>
        </is>
      </c>
      <c r="B2557">
        <f>IF('Data R3'!C563="","",'Data R3'!B563)</f>
        <v/>
      </c>
      <c r="C2557">
        <f>IF('Data R3'!C563="","",'Data R3'!C563)</f>
        <v/>
      </c>
      <c r="D2557">
        <f>IF('Data R3'!C563="","",'Data R3'!D563)</f>
        <v/>
      </c>
      <c r="E2557">
        <f>IF('Data R3'!C563="","",'Data R3'!E563)</f>
        <v/>
      </c>
      <c r="F2557">
        <f>IF('Data R3'!C563="","",'Data R3'!F563)</f>
        <v/>
      </c>
      <c r="G2557">
        <f>IF('Data R3'!C563="","",'Data R3'!AD563)</f>
        <v/>
      </c>
      <c r="H2557">
        <f>IF('Data R3'!C563="","",'Data R3'!AC563)</f>
        <v/>
      </c>
      <c r="I2557">
        <f>IF('Data R3'!C563="","",COUNTIF('Data R3'!J563,"&gt;0")+COUNTIF('Data R3'!L563,"&gt;0")+COUNTIF('Data R3'!N563,"&gt;0")+COUNTIF('Data R3'!P563,"&gt;0")+COUNTIF('Data R3'!R563,"&gt;0")+COUNTIF('Data R3'!T563,"&gt;0")+COUNTIF('Data R3'!V563,"&gt;0")+COUNTIF('Data R3'!X563,"&gt;0"))</f>
        <v/>
      </c>
      <c r="J2557">
        <f>IF('Data R3'!C563="","",IF((COUNTIF('Data R3'!K563,"&gt;0")+COUNTIF('Data R3'!M563,"&gt;0")+COUNTIF('Data R3'!O563,"&gt;0")+COUNTIF('Data R3'!Q563,"&gt;0")+COUNTIF('Data R3'!S563,"&gt;0")+COUNTIF('Data R3'!U563,"&gt;0")+COUNTIF('Data R3'!W563,"&gt;0")+COUNTIF('Data R3'!Y563,"&gt;0"))&gt;0,1,0))</f>
        <v/>
      </c>
      <c r="M2557" t="inlineStr">
        <is>
          <t>Data R</t>
        </is>
      </c>
    </row>
    <row r="2558">
      <c r="A2558" t="inlineStr">
        <is>
          <t>Regional 3</t>
        </is>
      </c>
      <c r="B2558">
        <f>IF('Data R3'!C564="","",'Data R3'!B564)</f>
        <v/>
      </c>
      <c r="C2558">
        <f>IF('Data R3'!C564="","",'Data R3'!C564)</f>
        <v/>
      </c>
      <c r="D2558">
        <f>IF('Data R3'!C564="","",'Data R3'!D564)</f>
        <v/>
      </c>
      <c r="E2558">
        <f>IF('Data R3'!C564="","",'Data R3'!E564)</f>
        <v/>
      </c>
      <c r="F2558">
        <f>IF('Data R3'!C564="","",'Data R3'!F564)</f>
        <v/>
      </c>
      <c r="G2558">
        <f>IF('Data R3'!C564="","",'Data R3'!AD564)</f>
        <v/>
      </c>
      <c r="H2558">
        <f>IF('Data R3'!C564="","",'Data R3'!AC564)</f>
        <v/>
      </c>
      <c r="I2558">
        <f>IF('Data R3'!C564="","",COUNTIF('Data R3'!J564,"&gt;0")+COUNTIF('Data R3'!L564,"&gt;0")+COUNTIF('Data R3'!N564,"&gt;0")+COUNTIF('Data R3'!P564,"&gt;0")+COUNTIF('Data R3'!R564,"&gt;0")+COUNTIF('Data R3'!T564,"&gt;0")+COUNTIF('Data R3'!V564,"&gt;0")+COUNTIF('Data R3'!X564,"&gt;0"))</f>
        <v/>
      </c>
      <c r="J2558">
        <f>IF('Data R3'!C564="","",IF((COUNTIF('Data R3'!K564,"&gt;0")+COUNTIF('Data R3'!M564,"&gt;0")+COUNTIF('Data R3'!O564,"&gt;0")+COUNTIF('Data R3'!Q564,"&gt;0")+COUNTIF('Data R3'!S564,"&gt;0")+COUNTIF('Data R3'!U564,"&gt;0")+COUNTIF('Data R3'!W564,"&gt;0")+COUNTIF('Data R3'!Y564,"&gt;0"))&gt;0,1,0))</f>
        <v/>
      </c>
      <c r="M2558" t="inlineStr">
        <is>
          <t>Data R</t>
        </is>
      </c>
    </row>
    <row r="2559">
      <c r="A2559" t="inlineStr">
        <is>
          <t>Regional 3</t>
        </is>
      </c>
      <c r="B2559">
        <f>IF('Data R3'!C565="","",'Data R3'!B565)</f>
        <v/>
      </c>
      <c r="C2559">
        <f>IF('Data R3'!C565="","",'Data R3'!C565)</f>
        <v/>
      </c>
      <c r="D2559">
        <f>IF('Data R3'!C565="","",'Data R3'!D565)</f>
        <v/>
      </c>
      <c r="E2559">
        <f>IF('Data R3'!C565="","",'Data R3'!E565)</f>
        <v/>
      </c>
      <c r="F2559">
        <f>IF('Data R3'!C565="","",'Data R3'!F565)</f>
        <v/>
      </c>
      <c r="G2559">
        <f>IF('Data R3'!C565="","",'Data R3'!AD565)</f>
        <v/>
      </c>
      <c r="H2559">
        <f>IF('Data R3'!C565="","",'Data R3'!AC565)</f>
        <v/>
      </c>
      <c r="I2559">
        <f>IF('Data R3'!C565="","",COUNTIF('Data R3'!J565,"&gt;0")+COUNTIF('Data R3'!L565,"&gt;0")+COUNTIF('Data R3'!N565,"&gt;0")+COUNTIF('Data R3'!P565,"&gt;0")+COUNTIF('Data R3'!R565,"&gt;0")+COUNTIF('Data R3'!T565,"&gt;0")+COUNTIF('Data R3'!V565,"&gt;0")+COUNTIF('Data R3'!X565,"&gt;0"))</f>
        <v/>
      </c>
      <c r="J2559">
        <f>IF('Data R3'!C565="","",IF((COUNTIF('Data R3'!K565,"&gt;0")+COUNTIF('Data R3'!M565,"&gt;0")+COUNTIF('Data R3'!O565,"&gt;0")+COUNTIF('Data R3'!Q565,"&gt;0")+COUNTIF('Data R3'!S565,"&gt;0")+COUNTIF('Data R3'!U565,"&gt;0")+COUNTIF('Data R3'!W565,"&gt;0")+COUNTIF('Data R3'!Y565,"&gt;0"))&gt;0,1,0))</f>
        <v/>
      </c>
      <c r="M2559" t="inlineStr">
        <is>
          <t>Data R</t>
        </is>
      </c>
    </row>
    <row r="2560">
      <c r="A2560" t="inlineStr">
        <is>
          <t>Regional 3</t>
        </is>
      </c>
      <c r="B2560">
        <f>IF('Data R3'!C566="","",'Data R3'!B566)</f>
        <v/>
      </c>
      <c r="C2560">
        <f>IF('Data R3'!C566="","",'Data R3'!C566)</f>
        <v/>
      </c>
      <c r="D2560">
        <f>IF('Data R3'!C566="","",'Data R3'!D566)</f>
        <v/>
      </c>
      <c r="E2560">
        <f>IF('Data R3'!C566="","",'Data R3'!E566)</f>
        <v/>
      </c>
      <c r="F2560">
        <f>IF('Data R3'!C566="","",'Data R3'!F566)</f>
        <v/>
      </c>
      <c r="G2560">
        <f>IF('Data R3'!C566="","",'Data R3'!AD566)</f>
        <v/>
      </c>
      <c r="H2560">
        <f>IF('Data R3'!C566="","",'Data R3'!AC566)</f>
        <v/>
      </c>
      <c r="I2560">
        <f>IF('Data R3'!C566="","",COUNTIF('Data R3'!J566,"&gt;0")+COUNTIF('Data R3'!L566,"&gt;0")+COUNTIF('Data R3'!N566,"&gt;0")+COUNTIF('Data R3'!P566,"&gt;0")+COUNTIF('Data R3'!R566,"&gt;0")+COUNTIF('Data R3'!T566,"&gt;0")+COUNTIF('Data R3'!V566,"&gt;0")+COUNTIF('Data R3'!X566,"&gt;0"))</f>
        <v/>
      </c>
      <c r="J2560">
        <f>IF('Data R3'!C566="","",IF((COUNTIF('Data R3'!K566,"&gt;0")+COUNTIF('Data R3'!M566,"&gt;0")+COUNTIF('Data R3'!O566,"&gt;0")+COUNTIF('Data R3'!Q566,"&gt;0")+COUNTIF('Data R3'!S566,"&gt;0")+COUNTIF('Data R3'!U566,"&gt;0")+COUNTIF('Data R3'!W566,"&gt;0")+COUNTIF('Data R3'!Y566,"&gt;0"))&gt;0,1,0))</f>
        <v/>
      </c>
      <c r="M2560" t="inlineStr">
        <is>
          <t>Data R</t>
        </is>
      </c>
    </row>
    <row r="2561">
      <c r="A2561" t="inlineStr">
        <is>
          <t>Regional 3</t>
        </is>
      </c>
      <c r="B2561">
        <f>IF('Data R3'!C567="","",'Data R3'!B567)</f>
        <v/>
      </c>
      <c r="C2561">
        <f>IF('Data R3'!C567="","",'Data R3'!C567)</f>
        <v/>
      </c>
      <c r="D2561">
        <f>IF('Data R3'!C567="","",'Data R3'!D567)</f>
        <v/>
      </c>
      <c r="E2561">
        <f>IF('Data R3'!C567="","",'Data R3'!E567)</f>
        <v/>
      </c>
      <c r="F2561">
        <f>IF('Data R3'!C567="","",'Data R3'!F567)</f>
        <v/>
      </c>
      <c r="G2561">
        <f>IF('Data R3'!C567="","",'Data R3'!AD567)</f>
        <v/>
      </c>
      <c r="H2561">
        <f>IF('Data R3'!C567="","",'Data R3'!AC567)</f>
        <v/>
      </c>
      <c r="I2561">
        <f>IF('Data R3'!C567="","",COUNTIF('Data R3'!J567,"&gt;0")+COUNTIF('Data R3'!L567,"&gt;0")+COUNTIF('Data R3'!N567,"&gt;0")+COUNTIF('Data R3'!P567,"&gt;0")+COUNTIF('Data R3'!R567,"&gt;0")+COUNTIF('Data R3'!T567,"&gt;0")+COUNTIF('Data R3'!V567,"&gt;0")+COUNTIF('Data R3'!X567,"&gt;0"))</f>
        <v/>
      </c>
      <c r="J2561">
        <f>IF('Data R3'!C567="","",IF((COUNTIF('Data R3'!K567,"&gt;0")+COUNTIF('Data R3'!M567,"&gt;0")+COUNTIF('Data R3'!O567,"&gt;0")+COUNTIF('Data R3'!Q567,"&gt;0")+COUNTIF('Data R3'!S567,"&gt;0")+COUNTIF('Data R3'!U567,"&gt;0")+COUNTIF('Data R3'!W567,"&gt;0")+COUNTIF('Data R3'!Y567,"&gt;0"))&gt;0,1,0))</f>
        <v/>
      </c>
      <c r="M2561" t="inlineStr">
        <is>
          <t>Data R</t>
        </is>
      </c>
    </row>
    <row r="2562">
      <c r="A2562" t="inlineStr">
        <is>
          <t>Regional 3</t>
        </is>
      </c>
      <c r="B2562">
        <f>IF('Data R3'!C568="","",'Data R3'!B568)</f>
        <v/>
      </c>
      <c r="C2562">
        <f>IF('Data R3'!C568="","",'Data R3'!C568)</f>
        <v/>
      </c>
      <c r="D2562">
        <f>IF('Data R3'!C568="","",'Data R3'!D568)</f>
        <v/>
      </c>
      <c r="E2562">
        <f>IF('Data R3'!C568="","",'Data R3'!E568)</f>
        <v/>
      </c>
      <c r="F2562">
        <f>IF('Data R3'!C568="","",'Data R3'!F568)</f>
        <v/>
      </c>
      <c r="G2562">
        <f>IF('Data R3'!C568="","",'Data R3'!AD568)</f>
        <v/>
      </c>
      <c r="H2562">
        <f>IF('Data R3'!C568="","",'Data R3'!AC568)</f>
        <v/>
      </c>
      <c r="I2562">
        <f>IF('Data R3'!C568="","",COUNTIF('Data R3'!J568,"&gt;0")+COUNTIF('Data R3'!L568,"&gt;0")+COUNTIF('Data R3'!N568,"&gt;0")+COUNTIF('Data R3'!P568,"&gt;0")+COUNTIF('Data R3'!R568,"&gt;0")+COUNTIF('Data R3'!T568,"&gt;0")+COUNTIF('Data R3'!V568,"&gt;0")+COUNTIF('Data R3'!X568,"&gt;0"))</f>
        <v/>
      </c>
      <c r="J2562">
        <f>IF('Data R3'!C568="","",IF((COUNTIF('Data R3'!K568,"&gt;0")+COUNTIF('Data R3'!M568,"&gt;0")+COUNTIF('Data R3'!O568,"&gt;0")+COUNTIF('Data R3'!Q568,"&gt;0")+COUNTIF('Data R3'!S568,"&gt;0")+COUNTIF('Data R3'!U568,"&gt;0")+COUNTIF('Data R3'!W568,"&gt;0")+COUNTIF('Data R3'!Y568,"&gt;0"))&gt;0,1,0))</f>
        <v/>
      </c>
      <c r="M2562" t="inlineStr">
        <is>
          <t>Data R</t>
        </is>
      </c>
    </row>
    <row r="2563">
      <c r="A2563" t="inlineStr">
        <is>
          <t>Regional 3</t>
        </is>
      </c>
      <c r="B2563">
        <f>IF('Data R3'!C569="","",'Data R3'!B569)</f>
        <v/>
      </c>
      <c r="C2563">
        <f>IF('Data R3'!C569="","",'Data R3'!C569)</f>
        <v/>
      </c>
      <c r="D2563">
        <f>IF('Data R3'!C569="","",'Data R3'!D569)</f>
        <v/>
      </c>
      <c r="E2563">
        <f>IF('Data R3'!C569="","",'Data R3'!E569)</f>
        <v/>
      </c>
      <c r="F2563">
        <f>IF('Data R3'!C569="","",'Data R3'!F569)</f>
        <v/>
      </c>
      <c r="G2563">
        <f>IF('Data R3'!C569="","",'Data R3'!AD569)</f>
        <v/>
      </c>
      <c r="H2563">
        <f>IF('Data R3'!C569="","",'Data R3'!AC569)</f>
        <v/>
      </c>
      <c r="I2563">
        <f>IF('Data R3'!C569="","",COUNTIF('Data R3'!J569,"&gt;0")+COUNTIF('Data R3'!L569,"&gt;0")+COUNTIF('Data R3'!N569,"&gt;0")+COUNTIF('Data R3'!P569,"&gt;0")+COUNTIF('Data R3'!R569,"&gt;0")+COUNTIF('Data R3'!T569,"&gt;0")+COUNTIF('Data R3'!V569,"&gt;0")+COUNTIF('Data R3'!X569,"&gt;0"))</f>
        <v/>
      </c>
      <c r="J2563">
        <f>IF('Data R3'!C569="","",IF((COUNTIF('Data R3'!K569,"&gt;0")+COUNTIF('Data R3'!M569,"&gt;0")+COUNTIF('Data R3'!O569,"&gt;0")+COUNTIF('Data R3'!Q569,"&gt;0")+COUNTIF('Data R3'!S569,"&gt;0")+COUNTIF('Data R3'!U569,"&gt;0")+COUNTIF('Data R3'!W569,"&gt;0")+COUNTIF('Data R3'!Y569,"&gt;0"))&gt;0,1,0))</f>
        <v/>
      </c>
      <c r="M2563" t="inlineStr">
        <is>
          <t>Data R</t>
        </is>
      </c>
    </row>
    <row r="2564">
      <c r="A2564" t="inlineStr">
        <is>
          <t>Regional 3</t>
        </is>
      </c>
      <c r="B2564">
        <f>IF('Data R3'!C570="","",'Data R3'!B570)</f>
        <v/>
      </c>
      <c r="C2564">
        <f>IF('Data R3'!C570="","",'Data R3'!C570)</f>
        <v/>
      </c>
      <c r="D2564">
        <f>IF('Data R3'!C570="","",'Data R3'!D570)</f>
        <v/>
      </c>
      <c r="E2564">
        <f>IF('Data R3'!C570="","",'Data R3'!E570)</f>
        <v/>
      </c>
      <c r="F2564">
        <f>IF('Data R3'!C570="","",'Data R3'!F570)</f>
        <v/>
      </c>
      <c r="G2564">
        <f>IF('Data R3'!C570="","",'Data R3'!AD570)</f>
        <v/>
      </c>
      <c r="H2564">
        <f>IF('Data R3'!C570="","",'Data R3'!AC570)</f>
        <v/>
      </c>
      <c r="I2564">
        <f>IF('Data R3'!C570="","",COUNTIF('Data R3'!J570,"&gt;0")+COUNTIF('Data R3'!L570,"&gt;0")+COUNTIF('Data R3'!N570,"&gt;0")+COUNTIF('Data R3'!P570,"&gt;0")+COUNTIF('Data R3'!R570,"&gt;0")+COUNTIF('Data R3'!T570,"&gt;0")+COUNTIF('Data R3'!V570,"&gt;0")+COUNTIF('Data R3'!X570,"&gt;0"))</f>
        <v/>
      </c>
      <c r="J2564">
        <f>IF('Data R3'!C570="","",IF((COUNTIF('Data R3'!K570,"&gt;0")+COUNTIF('Data R3'!M570,"&gt;0")+COUNTIF('Data R3'!O570,"&gt;0")+COUNTIF('Data R3'!Q570,"&gt;0")+COUNTIF('Data R3'!S570,"&gt;0")+COUNTIF('Data R3'!U570,"&gt;0")+COUNTIF('Data R3'!W570,"&gt;0")+COUNTIF('Data R3'!Y570,"&gt;0"))&gt;0,1,0))</f>
        <v/>
      </c>
      <c r="M2564" t="inlineStr">
        <is>
          <t>Data R</t>
        </is>
      </c>
    </row>
    <row r="2565">
      <c r="A2565" t="inlineStr">
        <is>
          <t>Regional 3</t>
        </is>
      </c>
      <c r="B2565">
        <f>IF('Data R3'!C571="","",'Data R3'!B571)</f>
        <v/>
      </c>
      <c r="C2565">
        <f>IF('Data R3'!C571="","",'Data R3'!C571)</f>
        <v/>
      </c>
      <c r="D2565">
        <f>IF('Data R3'!C571="","",'Data R3'!D571)</f>
        <v/>
      </c>
      <c r="E2565">
        <f>IF('Data R3'!C571="","",'Data R3'!E571)</f>
        <v/>
      </c>
      <c r="F2565">
        <f>IF('Data R3'!C571="","",'Data R3'!F571)</f>
        <v/>
      </c>
      <c r="G2565">
        <f>IF('Data R3'!C571="","",'Data R3'!AD571)</f>
        <v/>
      </c>
      <c r="H2565">
        <f>IF('Data R3'!C571="","",'Data R3'!AC571)</f>
        <v/>
      </c>
      <c r="I2565">
        <f>IF('Data R3'!C571="","",COUNTIF('Data R3'!J571,"&gt;0")+COUNTIF('Data R3'!L571,"&gt;0")+COUNTIF('Data R3'!N571,"&gt;0")+COUNTIF('Data R3'!P571,"&gt;0")+COUNTIF('Data R3'!R571,"&gt;0")+COUNTIF('Data R3'!T571,"&gt;0")+COUNTIF('Data R3'!V571,"&gt;0")+COUNTIF('Data R3'!X571,"&gt;0"))</f>
        <v/>
      </c>
      <c r="J2565">
        <f>IF('Data R3'!C571="","",IF((COUNTIF('Data R3'!K571,"&gt;0")+COUNTIF('Data R3'!M571,"&gt;0")+COUNTIF('Data R3'!O571,"&gt;0")+COUNTIF('Data R3'!Q571,"&gt;0")+COUNTIF('Data R3'!S571,"&gt;0")+COUNTIF('Data R3'!U571,"&gt;0")+COUNTIF('Data R3'!W571,"&gt;0")+COUNTIF('Data R3'!Y571,"&gt;0"))&gt;0,1,0))</f>
        <v/>
      </c>
      <c r="M2565" t="inlineStr">
        <is>
          <t>Data R</t>
        </is>
      </c>
    </row>
    <row r="2566">
      <c r="A2566" t="inlineStr">
        <is>
          <t>Regional 3</t>
        </is>
      </c>
      <c r="B2566">
        <f>IF('Data R3'!C572="","",'Data R3'!B572)</f>
        <v/>
      </c>
      <c r="C2566">
        <f>IF('Data R3'!C572="","",'Data R3'!C572)</f>
        <v/>
      </c>
      <c r="D2566">
        <f>IF('Data R3'!C572="","",'Data R3'!D572)</f>
        <v/>
      </c>
      <c r="E2566">
        <f>IF('Data R3'!C572="","",'Data R3'!E572)</f>
        <v/>
      </c>
      <c r="F2566">
        <f>IF('Data R3'!C572="","",'Data R3'!F572)</f>
        <v/>
      </c>
      <c r="G2566">
        <f>IF('Data R3'!C572="","",'Data R3'!AD572)</f>
        <v/>
      </c>
      <c r="H2566">
        <f>IF('Data R3'!C572="","",'Data R3'!AC572)</f>
        <v/>
      </c>
      <c r="I2566">
        <f>IF('Data R3'!C572="","",COUNTIF('Data R3'!J572,"&gt;0")+COUNTIF('Data R3'!L572,"&gt;0")+COUNTIF('Data R3'!N572,"&gt;0")+COUNTIF('Data R3'!P572,"&gt;0")+COUNTIF('Data R3'!R572,"&gt;0")+COUNTIF('Data R3'!T572,"&gt;0")+COUNTIF('Data R3'!V572,"&gt;0")+COUNTIF('Data R3'!X572,"&gt;0"))</f>
        <v/>
      </c>
      <c r="J2566">
        <f>IF('Data R3'!C572="","",IF((COUNTIF('Data R3'!K572,"&gt;0")+COUNTIF('Data R3'!M572,"&gt;0")+COUNTIF('Data R3'!O572,"&gt;0")+COUNTIF('Data R3'!Q572,"&gt;0")+COUNTIF('Data R3'!S572,"&gt;0")+COUNTIF('Data R3'!U572,"&gt;0")+COUNTIF('Data R3'!W572,"&gt;0")+COUNTIF('Data R3'!Y572,"&gt;0"))&gt;0,1,0))</f>
        <v/>
      </c>
      <c r="M2566" t="inlineStr">
        <is>
          <t>Data R</t>
        </is>
      </c>
    </row>
    <row r="2567">
      <c r="A2567" t="inlineStr">
        <is>
          <t>Regional 3</t>
        </is>
      </c>
      <c r="B2567">
        <f>IF('Data R3'!C573="","",'Data R3'!B573)</f>
        <v/>
      </c>
      <c r="C2567">
        <f>IF('Data R3'!C573="","",'Data R3'!C573)</f>
        <v/>
      </c>
      <c r="D2567">
        <f>IF('Data R3'!C573="","",'Data R3'!D573)</f>
        <v/>
      </c>
      <c r="E2567">
        <f>IF('Data R3'!C573="","",'Data R3'!E573)</f>
        <v/>
      </c>
      <c r="F2567">
        <f>IF('Data R3'!C573="","",'Data R3'!F573)</f>
        <v/>
      </c>
      <c r="G2567">
        <f>IF('Data R3'!C573="","",'Data R3'!AD573)</f>
        <v/>
      </c>
      <c r="H2567">
        <f>IF('Data R3'!C573="","",'Data R3'!AC573)</f>
        <v/>
      </c>
      <c r="I2567">
        <f>IF('Data R3'!C573="","",COUNTIF('Data R3'!J573,"&gt;0")+COUNTIF('Data R3'!L573,"&gt;0")+COUNTIF('Data R3'!N573,"&gt;0")+COUNTIF('Data R3'!P573,"&gt;0")+COUNTIF('Data R3'!R573,"&gt;0")+COUNTIF('Data R3'!T573,"&gt;0")+COUNTIF('Data R3'!V573,"&gt;0")+COUNTIF('Data R3'!X573,"&gt;0"))</f>
        <v/>
      </c>
      <c r="J2567">
        <f>IF('Data R3'!C573="","",IF((COUNTIF('Data R3'!K573,"&gt;0")+COUNTIF('Data R3'!M573,"&gt;0")+COUNTIF('Data R3'!O573,"&gt;0")+COUNTIF('Data R3'!Q573,"&gt;0")+COUNTIF('Data R3'!S573,"&gt;0")+COUNTIF('Data R3'!U573,"&gt;0")+COUNTIF('Data R3'!W573,"&gt;0")+COUNTIF('Data R3'!Y573,"&gt;0"))&gt;0,1,0))</f>
        <v/>
      </c>
      <c r="M2567" t="inlineStr">
        <is>
          <t>Data R</t>
        </is>
      </c>
    </row>
    <row r="2568">
      <c r="A2568" t="inlineStr">
        <is>
          <t>Regional 3</t>
        </is>
      </c>
      <c r="B2568">
        <f>IF('Data R3'!C574="","",'Data R3'!B574)</f>
        <v/>
      </c>
      <c r="C2568">
        <f>IF('Data R3'!C574="","",'Data R3'!C574)</f>
        <v/>
      </c>
      <c r="D2568">
        <f>IF('Data R3'!C574="","",'Data R3'!D574)</f>
        <v/>
      </c>
      <c r="E2568">
        <f>IF('Data R3'!C574="","",'Data R3'!E574)</f>
        <v/>
      </c>
      <c r="F2568">
        <f>IF('Data R3'!C574="","",'Data R3'!F574)</f>
        <v/>
      </c>
      <c r="G2568">
        <f>IF('Data R3'!C574="","",'Data R3'!AD574)</f>
        <v/>
      </c>
      <c r="H2568">
        <f>IF('Data R3'!C574="","",'Data R3'!AC574)</f>
        <v/>
      </c>
      <c r="I2568">
        <f>IF('Data R3'!C574="","",COUNTIF('Data R3'!J574,"&gt;0")+COUNTIF('Data R3'!L574,"&gt;0")+COUNTIF('Data R3'!N574,"&gt;0")+COUNTIF('Data R3'!P574,"&gt;0")+COUNTIF('Data R3'!R574,"&gt;0")+COUNTIF('Data R3'!T574,"&gt;0")+COUNTIF('Data R3'!V574,"&gt;0")+COUNTIF('Data R3'!X574,"&gt;0"))</f>
        <v/>
      </c>
      <c r="J2568">
        <f>IF('Data R3'!C574="","",IF((COUNTIF('Data R3'!K574,"&gt;0")+COUNTIF('Data R3'!M574,"&gt;0")+COUNTIF('Data R3'!O574,"&gt;0")+COUNTIF('Data R3'!Q574,"&gt;0")+COUNTIF('Data R3'!S574,"&gt;0")+COUNTIF('Data R3'!U574,"&gt;0")+COUNTIF('Data R3'!W574,"&gt;0")+COUNTIF('Data R3'!Y574,"&gt;0"))&gt;0,1,0))</f>
        <v/>
      </c>
      <c r="M2568" t="inlineStr">
        <is>
          <t>Data R</t>
        </is>
      </c>
    </row>
    <row r="2569">
      <c r="A2569" t="inlineStr">
        <is>
          <t>Regional 3</t>
        </is>
      </c>
      <c r="B2569">
        <f>IF('Data R3'!C575="","",'Data R3'!B575)</f>
        <v/>
      </c>
      <c r="C2569">
        <f>IF('Data R3'!C575="","",'Data R3'!C575)</f>
        <v/>
      </c>
      <c r="D2569">
        <f>IF('Data R3'!C575="","",'Data R3'!D575)</f>
        <v/>
      </c>
      <c r="E2569">
        <f>IF('Data R3'!C575="","",'Data R3'!E575)</f>
        <v/>
      </c>
      <c r="F2569">
        <f>IF('Data R3'!C575="","",'Data R3'!F575)</f>
        <v/>
      </c>
      <c r="G2569">
        <f>IF('Data R3'!C575="","",'Data R3'!AD575)</f>
        <v/>
      </c>
      <c r="H2569">
        <f>IF('Data R3'!C575="","",'Data R3'!AC575)</f>
        <v/>
      </c>
      <c r="I2569">
        <f>IF('Data R3'!C575="","",COUNTIF('Data R3'!J575,"&gt;0")+COUNTIF('Data R3'!L575,"&gt;0")+COUNTIF('Data R3'!N575,"&gt;0")+COUNTIF('Data R3'!P575,"&gt;0")+COUNTIF('Data R3'!R575,"&gt;0")+COUNTIF('Data R3'!T575,"&gt;0")+COUNTIF('Data R3'!V575,"&gt;0")+COUNTIF('Data R3'!X575,"&gt;0"))</f>
        <v/>
      </c>
      <c r="J2569">
        <f>IF('Data R3'!C575="","",IF((COUNTIF('Data R3'!K575,"&gt;0")+COUNTIF('Data R3'!M575,"&gt;0")+COUNTIF('Data R3'!O575,"&gt;0")+COUNTIF('Data R3'!Q575,"&gt;0")+COUNTIF('Data R3'!S575,"&gt;0")+COUNTIF('Data R3'!U575,"&gt;0")+COUNTIF('Data R3'!W575,"&gt;0")+COUNTIF('Data R3'!Y575,"&gt;0"))&gt;0,1,0))</f>
        <v/>
      </c>
      <c r="M2569" t="inlineStr">
        <is>
          <t>Data R</t>
        </is>
      </c>
    </row>
    <row r="2570">
      <c r="A2570" t="inlineStr">
        <is>
          <t>Regional 3</t>
        </is>
      </c>
      <c r="B2570">
        <f>IF('Data R3'!C576="","",'Data R3'!B576)</f>
        <v/>
      </c>
      <c r="C2570">
        <f>IF('Data R3'!C576="","",'Data R3'!C576)</f>
        <v/>
      </c>
      <c r="D2570">
        <f>IF('Data R3'!C576="","",'Data R3'!D576)</f>
        <v/>
      </c>
      <c r="E2570">
        <f>IF('Data R3'!C576="","",'Data R3'!E576)</f>
        <v/>
      </c>
      <c r="F2570">
        <f>IF('Data R3'!C576="","",'Data R3'!F576)</f>
        <v/>
      </c>
      <c r="G2570">
        <f>IF('Data R3'!C576="","",'Data R3'!AD576)</f>
        <v/>
      </c>
      <c r="H2570">
        <f>IF('Data R3'!C576="","",'Data R3'!AC576)</f>
        <v/>
      </c>
      <c r="I2570">
        <f>IF('Data R3'!C576="","",COUNTIF('Data R3'!J576,"&gt;0")+COUNTIF('Data R3'!L576,"&gt;0")+COUNTIF('Data R3'!N576,"&gt;0")+COUNTIF('Data R3'!P576,"&gt;0")+COUNTIF('Data R3'!R576,"&gt;0")+COUNTIF('Data R3'!T576,"&gt;0")+COUNTIF('Data R3'!V576,"&gt;0")+COUNTIF('Data R3'!X576,"&gt;0"))</f>
        <v/>
      </c>
      <c r="J2570">
        <f>IF('Data R3'!C576="","",IF((COUNTIF('Data R3'!K576,"&gt;0")+COUNTIF('Data R3'!M576,"&gt;0")+COUNTIF('Data R3'!O576,"&gt;0")+COUNTIF('Data R3'!Q576,"&gt;0")+COUNTIF('Data R3'!S576,"&gt;0")+COUNTIF('Data R3'!U576,"&gt;0")+COUNTIF('Data R3'!W576,"&gt;0")+COUNTIF('Data R3'!Y576,"&gt;0"))&gt;0,1,0))</f>
        <v/>
      </c>
      <c r="M2570" t="inlineStr">
        <is>
          <t>Data R</t>
        </is>
      </c>
    </row>
    <row r="2571">
      <c r="A2571" t="inlineStr">
        <is>
          <t>Regional 3</t>
        </is>
      </c>
      <c r="B2571">
        <f>IF('Data R3'!C577="","",'Data R3'!B577)</f>
        <v/>
      </c>
      <c r="C2571">
        <f>IF('Data R3'!C577="","",'Data R3'!C577)</f>
        <v/>
      </c>
      <c r="D2571">
        <f>IF('Data R3'!C577="","",'Data R3'!D577)</f>
        <v/>
      </c>
      <c r="E2571">
        <f>IF('Data R3'!C577="","",'Data R3'!E577)</f>
        <v/>
      </c>
      <c r="F2571">
        <f>IF('Data R3'!C577="","",'Data R3'!F577)</f>
        <v/>
      </c>
      <c r="G2571">
        <f>IF('Data R3'!C577="","",'Data R3'!AD577)</f>
        <v/>
      </c>
      <c r="H2571">
        <f>IF('Data R3'!C577="","",'Data R3'!AC577)</f>
        <v/>
      </c>
      <c r="I2571">
        <f>IF('Data R3'!C577="","",COUNTIF('Data R3'!J577,"&gt;0")+COUNTIF('Data R3'!L577,"&gt;0")+COUNTIF('Data R3'!N577,"&gt;0")+COUNTIF('Data R3'!P577,"&gt;0")+COUNTIF('Data R3'!R577,"&gt;0")+COUNTIF('Data R3'!T577,"&gt;0")+COUNTIF('Data R3'!V577,"&gt;0")+COUNTIF('Data R3'!X577,"&gt;0"))</f>
        <v/>
      </c>
      <c r="J2571">
        <f>IF('Data R3'!C577="","",IF((COUNTIF('Data R3'!K577,"&gt;0")+COUNTIF('Data R3'!M577,"&gt;0")+COUNTIF('Data R3'!O577,"&gt;0")+COUNTIF('Data R3'!Q577,"&gt;0")+COUNTIF('Data R3'!S577,"&gt;0")+COUNTIF('Data R3'!U577,"&gt;0")+COUNTIF('Data R3'!W577,"&gt;0")+COUNTIF('Data R3'!Y577,"&gt;0"))&gt;0,1,0))</f>
        <v/>
      </c>
      <c r="M2571" t="inlineStr">
        <is>
          <t>Data R</t>
        </is>
      </c>
    </row>
    <row r="2572">
      <c r="A2572" t="inlineStr">
        <is>
          <t>Regional 3</t>
        </is>
      </c>
      <c r="B2572">
        <f>IF('Data R3'!C578="","",'Data R3'!B578)</f>
        <v/>
      </c>
      <c r="C2572">
        <f>IF('Data R3'!C578="","",'Data R3'!C578)</f>
        <v/>
      </c>
      <c r="D2572">
        <f>IF('Data R3'!C578="","",'Data R3'!D578)</f>
        <v/>
      </c>
      <c r="E2572">
        <f>IF('Data R3'!C578="","",'Data R3'!E578)</f>
        <v/>
      </c>
      <c r="F2572">
        <f>IF('Data R3'!C578="","",'Data R3'!F578)</f>
        <v/>
      </c>
      <c r="G2572">
        <f>IF('Data R3'!C578="","",'Data R3'!AD578)</f>
        <v/>
      </c>
      <c r="H2572">
        <f>IF('Data R3'!C578="","",'Data R3'!AC578)</f>
        <v/>
      </c>
      <c r="I2572">
        <f>IF('Data R3'!C578="","",COUNTIF('Data R3'!J578,"&gt;0")+COUNTIF('Data R3'!L578,"&gt;0")+COUNTIF('Data R3'!N578,"&gt;0")+COUNTIF('Data R3'!P578,"&gt;0")+COUNTIF('Data R3'!R578,"&gt;0")+COUNTIF('Data R3'!T578,"&gt;0")+COUNTIF('Data R3'!V578,"&gt;0")+COUNTIF('Data R3'!X578,"&gt;0"))</f>
        <v/>
      </c>
      <c r="J2572">
        <f>IF('Data R3'!C578="","",IF((COUNTIF('Data R3'!K578,"&gt;0")+COUNTIF('Data R3'!M578,"&gt;0")+COUNTIF('Data R3'!O578,"&gt;0")+COUNTIF('Data R3'!Q578,"&gt;0")+COUNTIF('Data R3'!S578,"&gt;0")+COUNTIF('Data R3'!U578,"&gt;0")+COUNTIF('Data R3'!W578,"&gt;0")+COUNTIF('Data R3'!Y578,"&gt;0"))&gt;0,1,0))</f>
        <v/>
      </c>
      <c r="M2572" t="inlineStr">
        <is>
          <t>Data R</t>
        </is>
      </c>
    </row>
    <row r="2573">
      <c r="A2573" t="inlineStr">
        <is>
          <t>Regional 3</t>
        </is>
      </c>
      <c r="B2573">
        <f>IF('Data R3'!C579="","",'Data R3'!B579)</f>
        <v/>
      </c>
      <c r="C2573">
        <f>IF('Data R3'!C579="","",'Data R3'!C579)</f>
        <v/>
      </c>
      <c r="D2573">
        <f>IF('Data R3'!C579="","",'Data R3'!D579)</f>
        <v/>
      </c>
      <c r="E2573">
        <f>IF('Data R3'!C579="","",'Data R3'!E579)</f>
        <v/>
      </c>
      <c r="F2573">
        <f>IF('Data R3'!C579="","",'Data R3'!F579)</f>
        <v/>
      </c>
      <c r="G2573">
        <f>IF('Data R3'!C579="","",'Data R3'!AD579)</f>
        <v/>
      </c>
      <c r="H2573">
        <f>IF('Data R3'!C579="","",'Data R3'!AC579)</f>
        <v/>
      </c>
      <c r="I2573">
        <f>IF('Data R3'!C579="","",COUNTIF('Data R3'!J579,"&gt;0")+COUNTIF('Data R3'!L579,"&gt;0")+COUNTIF('Data R3'!N579,"&gt;0")+COUNTIF('Data R3'!P579,"&gt;0")+COUNTIF('Data R3'!R579,"&gt;0")+COUNTIF('Data R3'!T579,"&gt;0")+COUNTIF('Data R3'!V579,"&gt;0")+COUNTIF('Data R3'!X579,"&gt;0"))</f>
        <v/>
      </c>
      <c r="J2573">
        <f>IF('Data R3'!C579="","",IF((COUNTIF('Data R3'!K579,"&gt;0")+COUNTIF('Data R3'!M579,"&gt;0")+COUNTIF('Data R3'!O579,"&gt;0")+COUNTIF('Data R3'!Q579,"&gt;0")+COUNTIF('Data R3'!S579,"&gt;0")+COUNTIF('Data R3'!U579,"&gt;0")+COUNTIF('Data R3'!W579,"&gt;0")+COUNTIF('Data R3'!Y579,"&gt;0"))&gt;0,1,0))</f>
        <v/>
      </c>
      <c r="M2573" t="inlineStr">
        <is>
          <t>Data R</t>
        </is>
      </c>
    </row>
    <row r="2574">
      <c r="A2574" t="inlineStr">
        <is>
          <t>Regional 3</t>
        </is>
      </c>
      <c r="B2574">
        <f>IF('Data R3'!C580="","",'Data R3'!B580)</f>
        <v/>
      </c>
      <c r="C2574">
        <f>IF('Data R3'!C580="","",'Data R3'!C580)</f>
        <v/>
      </c>
      <c r="D2574">
        <f>IF('Data R3'!C580="","",'Data R3'!D580)</f>
        <v/>
      </c>
      <c r="E2574">
        <f>IF('Data R3'!C580="","",'Data R3'!E580)</f>
        <v/>
      </c>
      <c r="F2574">
        <f>IF('Data R3'!C580="","",'Data R3'!F580)</f>
        <v/>
      </c>
      <c r="G2574">
        <f>IF('Data R3'!C580="","",'Data R3'!AD580)</f>
        <v/>
      </c>
      <c r="H2574">
        <f>IF('Data R3'!C580="","",'Data R3'!AC580)</f>
        <v/>
      </c>
      <c r="I2574">
        <f>IF('Data R3'!C580="","",COUNTIF('Data R3'!J580,"&gt;0")+COUNTIF('Data R3'!L580,"&gt;0")+COUNTIF('Data R3'!N580,"&gt;0")+COUNTIF('Data R3'!P580,"&gt;0")+COUNTIF('Data R3'!R580,"&gt;0")+COUNTIF('Data R3'!T580,"&gt;0")+COUNTIF('Data R3'!V580,"&gt;0")+COUNTIF('Data R3'!X580,"&gt;0"))</f>
        <v/>
      </c>
      <c r="J2574">
        <f>IF('Data R3'!C580="","",IF((COUNTIF('Data R3'!K580,"&gt;0")+COUNTIF('Data R3'!M580,"&gt;0")+COUNTIF('Data R3'!O580,"&gt;0")+COUNTIF('Data R3'!Q580,"&gt;0")+COUNTIF('Data R3'!S580,"&gt;0")+COUNTIF('Data R3'!U580,"&gt;0")+COUNTIF('Data R3'!W580,"&gt;0")+COUNTIF('Data R3'!Y580,"&gt;0"))&gt;0,1,0))</f>
        <v/>
      </c>
      <c r="M2574" t="inlineStr">
        <is>
          <t>Data R</t>
        </is>
      </c>
    </row>
    <row r="2575">
      <c r="A2575" t="inlineStr">
        <is>
          <t>Regional 3</t>
        </is>
      </c>
      <c r="B2575">
        <f>IF('Data R3'!C581="","",'Data R3'!B581)</f>
        <v/>
      </c>
      <c r="C2575">
        <f>IF('Data R3'!C581="","",'Data R3'!C581)</f>
        <v/>
      </c>
      <c r="D2575">
        <f>IF('Data R3'!C581="","",'Data R3'!D581)</f>
        <v/>
      </c>
      <c r="E2575">
        <f>IF('Data R3'!C581="","",'Data R3'!E581)</f>
        <v/>
      </c>
      <c r="F2575">
        <f>IF('Data R3'!C581="","",'Data R3'!F581)</f>
        <v/>
      </c>
      <c r="G2575">
        <f>IF('Data R3'!C581="","",'Data R3'!AD581)</f>
        <v/>
      </c>
      <c r="H2575">
        <f>IF('Data R3'!C581="","",'Data R3'!AC581)</f>
        <v/>
      </c>
      <c r="I2575">
        <f>IF('Data R3'!C581="","",COUNTIF('Data R3'!J581,"&gt;0")+COUNTIF('Data R3'!L581,"&gt;0")+COUNTIF('Data R3'!N581,"&gt;0")+COUNTIF('Data R3'!P581,"&gt;0")+COUNTIF('Data R3'!R581,"&gt;0")+COUNTIF('Data R3'!T581,"&gt;0")+COUNTIF('Data R3'!V581,"&gt;0")+COUNTIF('Data R3'!X581,"&gt;0"))</f>
        <v/>
      </c>
      <c r="J2575">
        <f>IF('Data R3'!C581="","",IF((COUNTIF('Data R3'!K581,"&gt;0")+COUNTIF('Data R3'!M581,"&gt;0")+COUNTIF('Data R3'!O581,"&gt;0")+COUNTIF('Data R3'!Q581,"&gt;0")+COUNTIF('Data R3'!S581,"&gt;0")+COUNTIF('Data R3'!U581,"&gt;0")+COUNTIF('Data R3'!W581,"&gt;0")+COUNTIF('Data R3'!Y581,"&gt;0"))&gt;0,1,0))</f>
        <v/>
      </c>
      <c r="M2575" t="inlineStr">
        <is>
          <t>Data R</t>
        </is>
      </c>
    </row>
    <row r="2576">
      <c r="A2576" t="inlineStr">
        <is>
          <t>Regional 3</t>
        </is>
      </c>
      <c r="B2576">
        <f>IF('Data R3'!C582="","",'Data R3'!B582)</f>
        <v/>
      </c>
      <c r="C2576">
        <f>IF('Data R3'!C582="","",'Data R3'!C582)</f>
        <v/>
      </c>
      <c r="D2576">
        <f>IF('Data R3'!C582="","",'Data R3'!D582)</f>
        <v/>
      </c>
      <c r="E2576">
        <f>IF('Data R3'!C582="","",'Data R3'!E582)</f>
        <v/>
      </c>
      <c r="F2576">
        <f>IF('Data R3'!C582="","",'Data R3'!F582)</f>
        <v/>
      </c>
      <c r="G2576">
        <f>IF('Data R3'!C582="","",'Data R3'!AD582)</f>
        <v/>
      </c>
      <c r="H2576">
        <f>IF('Data R3'!C582="","",'Data R3'!AC582)</f>
        <v/>
      </c>
      <c r="I2576">
        <f>IF('Data R3'!C582="","",COUNTIF('Data R3'!J582,"&gt;0")+COUNTIF('Data R3'!L582,"&gt;0")+COUNTIF('Data R3'!N582,"&gt;0")+COUNTIF('Data R3'!P582,"&gt;0")+COUNTIF('Data R3'!R582,"&gt;0")+COUNTIF('Data R3'!T582,"&gt;0")+COUNTIF('Data R3'!V582,"&gt;0")+COUNTIF('Data R3'!X582,"&gt;0"))</f>
        <v/>
      </c>
      <c r="J2576">
        <f>IF('Data R3'!C582="","",IF((COUNTIF('Data R3'!K582,"&gt;0")+COUNTIF('Data R3'!M582,"&gt;0")+COUNTIF('Data R3'!O582,"&gt;0")+COUNTIF('Data R3'!Q582,"&gt;0")+COUNTIF('Data R3'!S582,"&gt;0")+COUNTIF('Data R3'!U582,"&gt;0")+COUNTIF('Data R3'!W582,"&gt;0")+COUNTIF('Data R3'!Y582,"&gt;0"))&gt;0,1,0))</f>
        <v/>
      </c>
      <c r="M2576" t="inlineStr">
        <is>
          <t>Data R</t>
        </is>
      </c>
    </row>
    <row r="2577">
      <c r="A2577" t="inlineStr">
        <is>
          <t>Regional 3</t>
        </is>
      </c>
      <c r="B2577">
        <f>IF('Data R3'!C583="","",'Data R3'!B583)</f>
        <v/>
      </c>
      <c r="C2577">
        <f>IF('Data R3'!C583="","",'Data R3'!C583)</f>
        <v/>
      </c>
      <c r="D2577">
        <f>IF('Data R3'!C583="","",'Data R3'!D583)</f>
        <v/>
      </c>
      <c r="E2577">
        <f>IF('Data R3'!C583="","",'Data R3'!E583)</f>
        <v/>
      </c>
      <c r="F2577">
        <f>IF('Data R3'!C583="","",'Data R3'!F583)</f>
        <v/>
      </c>
      <c r="G2577">
        <f>IF('Data R3'!C583="","",'Data R3'!AD583)</f>
        <v/>
      </c>
      <c r="H2577">
        <f>IF('Data R3'!C583="","",'Data R3'!AC583)</f>
        <v/>
      </c>
      <c r="I2577">
        <f>IF('Data R3'!C583="","",COUNTIF('Data R3'!J583,"&gt;0")+COUNTIF('Data R3'!L583,"&gt;0")+COUNTIF('Data R3'!N583,"&gt;0")+COUNTIF('Data R3'!P583,"&gt;0")+COUNTIF('Data R3'!R583,"&gt;0")+COUNTIF('Data R3'!T583,"&gt;0")+COUNTIF('Data R3'!V583,"&gt;0")+COUNTIF('Data R3'!X583,"&gt;0"))</f>
        <v/>
      </c>
      <c r="J2577">
        <f>IF('Data R3'!C583="","",IF((COUNTIF('Data R3'!K583,"&gt;0")+COUNTIF('Data R3'!M583,"&gt;0")+COUNTIF('Data R3'!O583,"&gt;0")+COUNTIF('Data R3'!Q583,"&gt;0")+COUNTIF('Data R3'!S583,"&gt;0")+COUNTIF('Data R3'!U583,"&gt;0")+COUNTIF('Data R3'!W583,"&gt;0")+COUNTIF('Data R3'!Y583,"&gt;0"))&gt;0,1,0))</f>
        <v/>
      </c>
      <c r="M2577" t="inlineStr">
        <is>
          <t>Data R</t>
        </is>
      </c>
    </row>
    <row r="2578">
      <c r="A2578" t="inlineStr">
        <is>
          <t>Regional 3</t>
        </is>
      </c>
      <c r="B2578">
        <f>IF('Data R3'!C584="","",'Data R3'!B584)</f>
        <v/>
      </c>
      <c r="C2578">
        <f>IF('Data R3'!C584="","",'Data R3'!C584)</f>
        <v/>
      </c>
      <c r="D2578">
        <f>IF('Data R3'!C584="","",'Data R3'!D584)</f>
        <v/>
      </c>
      <c r="E2578">
        <f>IF('Data R3'!C584="","",'Data R3'!E584)</f>
        <v/>
      </c>
      <c r="F2578">
        <f>IF('Data R3'!C584="","",'Data R3'!F584)</f>
        <v/>
      </c>
      <c r="G2578">
        <f>IF('Data R3'!C584="","",'Data R3'!AD584)</f>
        <v/>
      </c>
      <c r="H2578">
        <f>IF('Data R3'!C584="","",'Data R3'!AC584)</f>
        <v/>
      </c>
      <c r="I2578">
        <f>IF('Data R3'!C584="","",COUNTIF('Data R3'!J584,"&gt;0")+COUNTIF('Data R3'!L584,"&gt;0")+COUNTIF('Data R3'!N584,"&gt;0")+COUNTIF('Data R3'!P584,"&gt;0")+COUNTIF('Data R3'!R584,"&gt;0")+COUNTIF('Data R3'!T584,"&gt;0")+COUNTIF('Data R3'!V584,"&gt;0")+COUNTIF('Data R3'!X584,"&gt;0"))</f>
        <v/>
      </c>
      <c r="J2578">
        <f>IF('Data R3'!C584="","",IF((COUNTIF('Data R3'!K584,"&gt;0")+COUNTIF('Data R3'!M584,"&gt;0")+COUNTIF('Data R3'!O584,"&gt;0")+COUNTIF('Data R3'!Q584,"&gt;0")+COUNTIF('Data R3'!S584,"&gt;0")+COUNTIF('Data R3'!U584,"&gt;0")+COUNTIF('Data R3'!W584,"&gt;0")+COUNTIF('Data R3'!Y584,"&gt;0"))&gt;0,1,0))</f>
        <v/>
      </c>
      <c r="M2578" t="inlineStr">
        <is>
          <t>Data R</t>
        </is>
      </c>
    </row>
    <row r="2579">
      <c r="A2579" t="inlineStr">
        <is>
          <t>Regional 3</t>
        </is>
      </c>
      <c r="B2579">
        <f>IF('Data R3'!C585="","",'Data R3'!B585)</f>
        <v/>
      </c>
      <c r="C2579">
        <f>IF('Data R3'!C585="","",'Data R3'!C585)</f>
        <v/>
      </c>
      <c r="D2579">
        <f>IF('Data R3'!C585="","",'Data R3'!D585)</f>
        <v/>
      </c>
      <c r="E2579">
        <f>IF('Data R3'!C585="","",'Data R3'!E585)</f>
        <v/>
      </c>
      <c r="F2579">
        <f>IF('Data R3'!C585="","",'Data R3'!F585)</f>
        <v/>
      </c>
      <c r="G2579">
        <f>IF('Data R3'!C585="","",'Data R3'!AD585)</f>
        <v/>
      </c>
      <c r="H2579">
        <f>IF('Data R3'!C585="","",'Data R3'!AC585)</f>
        <v/>
      </c>
      <c r="I2579">
        <f>IF('Data R3'!C585="","",COUNTIF('Data R3'!J585,"&gt;0")+COUNTIF('Data R3'!L585,"&gt;0")+COUNTIF('Data R3'!N585,"&gt;0")+COUNTIF('Data R3'!P585,"&gt;0")+COUNTIF('Data R3'!R585,"&gt;0")+COUNTIF('Data R3'!T585,"&gt;0")+COUNTIF('Data R3'!V585,"&gt;0")+COUNTIF('Data R3'!X585,"&gt;0"))</f>
        <v/>
      </c>
      <c r="J2579">
        <f>IF('Data R3'!C585="","",IF((COUNTIF('Data R3'!K585,"&gt;0")+COUNTIF('Data R3'!M585,"&gt;0")+COUNTIF('Data R3'!O585,"&gt;0")+COUNTIF('Data R3'!Q585,"&gt;0")+COUNTIF('Data R3'!S585,"&gt;0")+COUNTIF('Data R3'!U585,"&gt;0")+COUNTIF('Data R3'!W585,"&gt;0")+COUNTIF('Data R3'!Y585,"&gt;0"))&gt;0,1,0))</f>
        <v/>
      </c>
      <c r="M2579" t="inlineStr">
        <is>
          <t>Data R</t>
        </is>
      </c>
    </row>
    <row r="2580">
      <c r="A2580" t="inlineStr">
        <is>
          <t>Regional 3</t>
        </is>
      </c>
      <c r="B2580">
        <f>IF('Data R3'!C586="","",'Data R3'!B586)</f>
        <v/>
      </c>
      <c r="C2580">
        <f>IF('Data R3'!C586="","",'Data R3'!C586)</f>
        <v/>
      </c>
      <c r="D2580">
        <f>IF('Data R3'!C586="","",'Data R3'!D586)</f>
        <v/>
      </c>
      <c r="E2580">
        <f>IF('Data R3'!C586="","",'Data R3'!E586)</f>
        <v/>
      </c>
      <c r="F2580">
        <f>IF('Data R3'!C586="","",'Data R3'!F586)</f>
        <v/>
      </c>
      <c r="G2580">
        <f>IF('Data R3'!C586="","",'Data R3'!AD586)</f>
        <v/>
      </c>
      <c r="H2580">
        <f>IF('Data R3'!C586="","",'Data R3'!AC586)</f>
        <v/>
      </c>
      <c r="I2580">
        <f>IF('Data R3'!C586="","",COUNTIF('Data R3'!J586,"&gt;0")+COUNTIF('Data R3'!L586,"&gt;0")+COUNTIF('Data R3'!N586,"&gt;0")+COUNTIF('Data R3'!P586,"&gt;0")+COUNTIF('Data R3'!R586,"&gt;0")+COUNTIF('Data R3'!T586,"&gt;0")+COUNTIF('Data R3'!V586,"&gt;0")+COUNTIF('Data R3'!X586,"&gt;0"))</f>
        <v/>
      </c>
      <c r="J2580">
        <f>IF('Data R3'!C586="","",IF((COUNTIF('Data R3'!K586,"&gt;0")+COUNTIF('Data R3'!M586,"&gt;0")+COUNTIF('Data R3'!O586,"&gt;0")+COUNTIF('Data R3'!Q586,"&gt;0")+COUNTIF('Data R3'!S586,"&gt;0")+COUNTIF('Data R3'!U586,"&gt;0")+COUNTIF('Data R3'!W586,"&gt;0")+COUNTIF('Data R3'!Y586,"&gt;0"))&gt;0,1,0))</f>
        <v/>
      </c>
      <c r="M2580" t="inlineStr">
        <is>
          <t>Data R</t>
        </is>
      </c>
    </row>
    <row r="2581">
      <c r="A2581" t="inlineStr">
        <is>
          <t>Regional 3</t>
        </is>
      </c>
      <c r="B2581">
        <f>IF('Data R3'!C587="","",'Data R3'!B587)</f>
        <v/>
      </c>
      <c r="C2581">
        <f>IF('Data R3'!C587="","",'Data R3'!C587)</f>
        <v/>
      </c>
      <c r="D2581">
        <f>IF('Data R3'!C587="","",'Data R3'!D587)</f>
        <v/>
      </c>
      <c r="E2581">
        <f>IF('Data R3'!C587="","",'Data R3'!E587)</f>
        <v/>
      </c>
      <c r="F2581">
        <f>IF('Data R3'!C587="","",'Data R3'!F587)</f>
        <v/>
      </c>
      <c r="G2581">
        <f>IF('Data R3'!C587="","",'Data R3'!AD587)</f>
        <v/>
      </c>
      <c r="H2581">
        <f>IF('Data R3'!C587="","",'Data R3'!AC587)</f>
        <v/>
      </c>
      <c r="I2581">
        <f>IF('Data R3'!C587="","",COUNTIF('Data R3'!J587,"&gt;0")+COUNTIF('Data R3'!L587,"&gt;0")+COUNTIF('Data R3'!N587,"&gt;0")+COUNTIF('Data R3'!P587,"&gt;0")+COUNTIF('Data R3'!R587,"&gt;0")+COUNTIF('Data R3'!T587,"&gt;0")+COUNTIF('Data R3'!V587,"&gt;0")+COUNTIF('Data R3'!X587,"&gt;0"))</f>
        <v/>
      </c>
      <c r="J2581">
        <f>IF('Data R3'!C587="","",IF((COUNTIF('Data R3'!K587,"&gt;0")+COUNTIF('Data R3'!M587,"&gt;0")+COUNTIF('Data R3'!O587,"&gt;0")+COUNTIF('Data R3'!Q587,"&gt;0")+COUNTIF('Data R3'!S587,"&gt;0")+COUNTIF('Data R3'!U587,"&gt;0")+COUNTIF('Data R3'!W587,"&gt;0")+COUNTIF('Data R3'!Y587,"&gt;0"))&gt;0,1,0))</f>
        <v/>
      </c>
      <c r="M2581" t="inlineStr">
        <is>
          <t>Data R</t>
        </is>
      </c>
    </row>
    <row r="2582">
      <c r="A2582" t="inlineStr">
        <is>
          <t>Regional 3</t>
        </is>
      </c>
      <c r="B2582">
        <f>IF('Data R3'!C588="","",'Data R3'!B588)</f>
        <v/>
      </c>
      <c r="C2582">
        <f>IF('Data R3'!C588="","",'Data R3'!C588)</f>
        <v/>
      </c>
      <c r="D2582">
        <f>IF('Data R3'!C588="","",'Data R3'!D588)</f>
        <v/>
      </c>
      <c r="E2582">
        <f>IF('Data R3'!C588="","",'Data R3'!E588)</f>
        <v/>
      </c>
      <c r="F2582">
        <f>IF('Data R3'!C588="","",'Data R3'!F588)</f>
        <v/>
      </c>
      <c r="G2582">
        <f>IF('Data R3'!C588="","",'Data R3'!AD588)</f>
        <v/>
      </c>
      <c r="H2582">
        <f>IF('Data R3'!C588="","",'Data R3'!AC588)</f>
        <v/>
      </c>
      <c r="I2582">
        <f>IF('Data R3'!C588="","",COUNTIF('Data R3'!J588,"&gt;0")+COUNTIF('Data R3'!L588,"&gt;0")+COUNTIF('Data R3'!N588,"&gt;0")+COUNTIF('Data R3'!P588,"&gt;0")+COUNTIF('Data R3'!R588,"&gt;0")+COUNTIF('Data R3'!T588,"&gt;0")+COUNTIF('Data R3'!V588,"&gt;0")+COUNTIF('Data R3'!X588,"&gt;0"))</f>
        <v/>
      </c>
      <c r="J2582">
        <f>IF('Data R3'!C588="","",IF((COUNTIF('Data R3'!K588,"&gt;0")+COUNTIF('Data R3'!M588,"&gt;0")+COUNTIF('Data R3'!O588,"&gt;0")+COUNTIF('Data R3'!Q588,"&gt;0")+COUNTIF('Data R3'!S588,"&gt;0")+COUNTIF('Data R3'!U588,"&gt;0")+COUNTIF('Data R3'!W588,"&gt;0")+COUNTIF('Data R3'!Y588,"&gt;0"))&gt;0,1,0))</f>
        <v/>
      </c>
      <c r="M2582" t="inlineStr">
        <is>
          <t>Data R</t>
        </is>
      </c>
    </row>
    <row r="2583">
      <c r="A2583" t="inlineStr">
        <is>
          <t>Regional 3</t>
        </is>
      </c>
      <c r="B2583">
        <f>IF('Data R3'!C589="","",'Data R3'!B589)</f>
        <v/>
      </c>
      <c r="C2583">
        <f>IF('Data R3'!C589="","",'Data R3'!C589)</f>
        <v/>
      </c>
      <c r="D2583">
        <f>IF('Data R3'!C589="","",'Data R3'!D589)</f>
        <v/>
      </c>
      <c r="E2583">
        <f>IF('Data R3'!C589="","",'Data R3'!E589)</f>
        <v/>
      </c>
      <c r="F2583">
        <f>IF('Data R3'!C589="","",'Data R3'!F589)</f>
        <v/>
      </c>
      <c r="G2583">
        <f>IF('Data R3'!C589="","",'Data R3'!AD589)</f>
        <v/>
      </c>
      <c r="H2583">
        <f>IF('Data R3'!C589="","",'Data R3'!AC589)</f>
        <v/>
      </c>
      <c r="I2583">
        <f>IF('Data R3'!C589="","",COUNTIF('Data R3'!J589,"&gt;0")+COUNTIF('Data R3'!L589,"&gt;0")+COUNTIF('Data R3'!N589,"&gt;0")+COUNTIF('Data R3'!P589,"&gt;0")+COUNTIF('Data R3'!R589,"&gt;0")+COUNTIF('Data R3'!T589,"&gt;0")+COUNTIF('Data R3'!V589,"&gt;0")+COUNTIF('Data R3'!X589,"&gt;0"))</f>
        <v/>
      </c>
      <c r="J2583">
        <f>IF('Data R3'!C589="","",IF((COUNTIF('Data R3'!K589,"&gt;0")+COUNTIF('Data R3'!M589,"&gt;0")+COUNTIF('Data R3'!O589,"&gt;0")+COUNTIF('Data R3'!Q589,"&gt;0")+COUNTIF('Data R3'!S589,"&gt;0")+COUNTIF('Data R3'!U589,"&gt;0")+COUNTIF('Data R3'!W589,"&gt;0")+COUNTIF('Data R3'!Y589,"&gt;0"))&gt;0,1,0))</f>
        <v/>
      </c>
      <c r="M2583" t="inlineStr">
        <is>
          <t>Data R</t>
        </is>
      </c>
    </row>
    <row r="2584">
      <c r="A2584" t="inlineStr">
        <is>
          <t>Regional 3</t>
        </is>
      </c>
      <c r="B2584">
        <f>IF('Data R3'!C590="","",'Data R3'!B590)</f>
        <v/>
      </c>
      <c r="C2584">
        <f>IF('Data R3'!C590="","",'Data R3'!C590)</f>
        <v/>
      </c>
      <c r="D2584">
        <f>IF('Data R3'!C590="","",'Data R3'!D590)</f>
        <v/>
      </c>
      <c r="E2584">
        <f>IF('Data R3'!C590="","",'Data R3'!E590)</f>
        <v/>
      </c>
      <c r="F2584">
        <f>IF('Data R3'!C590="","",'Data R3'!F590)</f>
        <v/>
      </c>
      <c r="G2584">
        <f>IF('Data R3'!C590="","",'Data R3'!AD590)</f>
        <v/>
      </c>
      <c r="H2584">
        <f>IF('Data R3'!C590="","",'Data R3'!AC590)</f>
        <v/>
      </c>
      <c r="I2584">
        <f>IF('Data R3'!C590="","",COUNTIF('Data R3'!J590,"&gt;0")+COUNTIF('Data R3'!L590,"&gt;0")+COUNTIF('Data R3'!N590,"&gt;0")+COUNTIF('Data R3'!P590,"&gt;0")+COUNTIF('Data R3'!R590,"&gt;0")+COUNTIF('Data R3'!T590,"&gt;0")+COUNTIF('Data R3'!V590,"&gt;0")+COUNTIF('Data R3'!X590,"&gt;0"))</f>
        <v/>
      </c>
      <c r="J2584">
        <f>IF('Data R3'!C590="","",IF((COUNTIF('Data R3'!K590,"&gt;0")+COUNTIF('Data R3'!M590,"&gt;0")+COUNTIF('Data R3'!O590,"&gt;0")+COUNTIF('Data R3'!Q590,"&gt;0")+COUNTIF('Data R3'!S590,"&gt;0")+COUNTIF('Data R3'!U590,"&gt;0")+COUNTIF('Data R3'!W590,"&gt;0")+COUNTIF('Data R3'!Y590,"&gt;0"))&gt;0,1,0))</f>
        <v/>
      </c>
      <c r="M2584" t="inlineStr">
        <is>
          <t>Data R</t>
        </is>
      </c>
    </row>
    <row r="2585">
      <c r="A2585" t="inlineStr">
        <is>
          <t>Regional 3</t>
        </is>
      </c>
      <c r="B2585">
        <f>IF('Data R3'!C591="","",'Data R3'!B591)</f>
        <v/>
      </c>
      <c r="C2585">
        <f>IF('Data R3'!C591="","",'Data R3'!C591)</f>
        <v/>
      </c>
      <c r="D2585">
        <f>IF('Data R3'!C591="","",'Data R3'!D591)</f>
        <v/>
      </c>
      <c r="E2585">
        <f>IF('Data R3'!C591="","",'Data R3'!E591)</f>
        <v/>
      </c>
      <c r="F2585">
        <f>IF('Data R3'!C591="","",'Data R3'!F591)</f>
        <v/>
      </c>
      <c r="G2585">
        <f>IF('Data R3'!C591="","",'Data R3'!AD591)</f>
        <v/>
      </c>
      <c r="H2585">
        <f>IF('Data R3'!C591="","",'Data R3'!AC591)</f>
        <v/>
      </c>
      <c r="I2585">
        <f>IF('Data R3'!C591="","",COUNTIF('Data R3'!J591,"&gt;0")+COUNTIF('Data R3'!L591,"&gt;0")+COUNTIF('Data R3'!N591,"&gt;0")+COUNTIF('Data R3'!P591,"&gt;0")+COUNTIF('Data R3'!R591,"&gt;0")+COUNTIF('Data R3'!T591,"&gt;0")+COUNTIF('Data R3'!V591,"&gt;0")+COUNTIF('Data R3'!X591,"&gt;0"))</f>
        <v/>
      </c>
      <c r="J2585">
        <f>IF('Data R3'!C591="","",IF((COUNTIF('Data R3'!K591,"&gt;0")+COUNTIF('Data R3'!M591,"&gt;0")+COUNTIF('Data R3'!O591,"&gt;0")+COUNTIF('Data R3'!Q591,"&gt;0")+COUNTIF('Data R3'!S591,"&gt;0")+COUNTIF('Data R3'!U591,"&gt;0")+COUNTIF('Data R3'!W591,"&gt;0")+COUNTIF('Data R3'!Y591,"&gt;0"))&gt;0,1,0))</f>
        <v/>
      </c>
      <c r="M2585" t="inlineStr">
        <is>
          <t>Data R</t>
        </is>
      </c>
    </row>
    <row r="2586">
      <c r="A2586" t="inlineStr">
        <is>
          <t>Regional 3</t>
        </is>
      </c>
      <c r="B2586">
        <f>IF('Data R3'!C592="","",'Data R3'!B592)</f>
        <v/>
      </c>
      <c r="C2586">
        <f>IF('Data R3'!C592="","",'Data R3'!C592)</f>
        <v/>
      </c>
      <c r="D2586">
        <f>IF('Data R3'!C592="","",'Data R3'!D592)</f>
        <v/>
      </c>
      <c r="E2586">
        <f>IF('Data R3'!C592="","",'Data R3'!E592)</f>
        <v/>
      </c>
      <c r="F2586">
        <f>IF('Data R3'!C592="","",'Data R3'!F592)</f>
        <v/>
      </c>
      <c r="G2586">
        <f>IF('Data R3'!C592="","",'Data R3'!AD592)</f>
        <v/>
      </c>
      <c r="H2586">
        <f>IF('Data R3'!C592="","",'Data R3'!AC592)</f>
        <v/>
      </c>
      <c r="I2586">
        <f>IF('Data R3'!C592="","",COUNTIF('Data R3'!J592,"&gt;0")+COUNTIF('Data R3'!L592,"&gt;0")+COUNTIF('Data R3'!N592,"&gt;0")+COUNTIF('Data R3'!P592,"&gt;0")+COUNTIF('Data R3'!R592,"&gt;0")+COUNTIF('Data R3'!T592,"&gt;0")+COUNTIF('Data R3'!V592,"&gt;0")+COUNTIF('Data R3'!X592,"&gt;0"))</f>
        <v/>
      </c>
      <c r="J2586">
        <f>IF('Data R3'!C592="","",IF((COUNTIF('Data R3'!K592,"&gt;0")+COUNTIF('Data R3'!M592,"&gt;0")+COUNTIF('Data R3'!O592,"&gt;0")+COUNTIF('Data R3'!Q592,"&gt;0")+COUNTIF('Data R3'!S592,"&gt;0")+COUNTIF('Data R3'!U592,"&gt;0")+COUNTIF('Data R3'!W592,"&gt;0")+COUNTIF('Data R3'!Y592,"&gt;0"))&gt;0,1,0))</f>
        <v/>
      </c>
      <c r="M2586" t="inlineStr">
        <is>
          <t>Data R</t>
        </is>
      </c>
    </row>
    <row r="2587">
      <c r="A2587" t="inlineStr">
        <is>
          <t>Regional 3</t>
        </is>
      </c>
      <c r="B2587">
        <f>IF('Data R3'!C593="","",'Data R3'!B593)</f>
        <v/>
      </c>
      <c r="C2587">
        <f>IF('Data R3'!C593="","",'Data R3'!C593)</f>
        <v/>
      </c>
      <c r="D2587">
        <f>IF('Data R3'!C593="","",'Data R3'!D593)</f>
        <v/>
      </c>
      <c r="E2587">
        <f>IF('Data R3'!C593="","",'Data R3'!E593)</f>
        <v/>
      </c>
      <c r="F2587">
        <f>IF('Data R3'!C593="","",'Data R3'!F593)</f>
        <v/>
      </c>
      <c r="G2587">
        <f>IF('Data R3'!C593="","",'Data R3'!AD593)</f>
        <v/>
      </c>
      <c r="H2587">
        <f>IF('Data R3'!C593="","",'Data R3'!AC593)</f>
        <v/>
      </c>
      <c r="I2587">
        <f>IF('Data R3'!C593="","",COUNTIF('Data R3'!J593,"&gt;0")+COUNTIF('Data R3'!L593,"&gt;0")+COUNTIF('Data R3'!N593,"&gt;0")+COUNTIF('Data R3'!P593,"&gt;0")+COUNTIF('Data R3'!R593,"&gt;0")+COUNTIF('Data R3'!T593,"&gt;0")+COUNTIF('Data R3'!V593,"&gt;0")+COUNTIF('Data R3'!X593,"&gt;0"))</f>
        <v/>
      </c>
      <c r="J2587">
        <f>IF('Data R3'!C593="","",IF((COUNTIF('Data R3'!K593,"&gt;0")+COUNTIF('Data R3'!M593,"&gt;0")+COUNTIF('Data R3'!O593,"&gt;0")+COUNTIF('Data R3'!Q593,"&gt;0")+COUNTIF('Data R3'!S593,"&gt;0")+COUNTIF('Data R3'!U593,"&gt;0")+COUNTIF('Data R3'!W593,"&gt;0")+COUNTIF('Data R3'!Y593,"&gt;0"))&gt;0,1,0))</f>
        <v/>
      </c>
      <c r="M2587" t="inlineStr">
        <is>
          <t>Data R</t>
        </is>
      </c>
    </row>
    <row r="2588">
      <c r="A2588" t="inlineStr">
        <is>
          <t>Regional 3</t>
        </is>
      </c>
      <c r="B2588">
        <f>IF('Data R3'!C594="","",'Data R3'!B594)</f>
        <v/>
      </c>
      <c r="C2588">
        <f>IF('Data R3'!C594="","",'Data R3'!C594)</f>
        <v/>
      </c>
      <c r="D2588">
        <f>IF('Data R3'!C594="","",'Data R3'!D594)</f>
        <v/>
      </c>
      <c r="E2588">
        <f>IF('Data R3'!C594="","",'Data R3'!E594)</f>
        <v/>
      </c>
      <c r="F2588">
        <f>IF('Data R3'!C594="","",'Data R3'!F594)</f>
        <v/>
      </c>
      <c r="G2588">
        <f>IF('Data R3'!C594="","",'Data R3'!AD594)</f>
        <v/>
      </c>
      <c r="H2588">
        <f>IF('Data R3'!C594="","",'Data R3'!AC594)</f>
        <v/>
      </c>
      <c r="I2588">
        <f>IF('Data R3'!C594="","",COUNTIF('Data R3'!J594,"&gt;0")+COUNTIF('Data R3'!L594,"&gt;0")+COUNTIF('Data R3'!N594,"&gt;0")+COUNTIF('Data R3'!P594,"&gt;0")+COUNTIF('Data R3'!R594,"&gt;0")+COUNTIF('Data R3'!T594,"&gt;0")+COUNTIF('Data R3'!V594,"&gt;0")+COUNTIF('Data R3'!X594,"&gt;0"))</f>
        <v/>
      </c>
      <c r="J2588">
        <f>IF('Data R3'!C594="","",IF((COUNTIF('Data R3'!K594,"&gt;0")+COUNTIF('Data R3'!M594,"&gt;0")+COUNTIF('Data R3'!O594,"&gt;0")+COUNTIF('Data R3'!Q594,"&gt;0")+COUNTIF('Data R3'!S594,"&gt;0")+COUNTIF('Data R3'!U594,"&gt;0")+COUNTIF('Data R3'!W594,"&gt;0")+COUNTIF('Data R3'!Y594,"&gt;0"))&gt;0,1,0))</f>
        <v/>
      </c>
      <c r="M2588" t="inlineStr">
        <is>
          <t>Data R</t>
        </is>
      </c>
    </row>
    <row r="2589">
      <c r="A2589" t="inlineStr">
        <is>
          <t>Regional 3</t>
        </is>
      </c>
      <c r="B2589">
        <f>IF('Data R3'!C595="","",'Data R3'!B595)</f>
        <v/>
      </c>
      <c r="C2589">
        <f>IF('Data R3'!C595="","",'Data R3'!C595)</f>
        <v/>
      </c>
      <c r="D2589">
        <f>IF('Data R3'!C595="","",'Data R3'!D595)</f>
        <v/>
      </c>
      <c r="E2589">
        <f>IF('Data R3'!C595="","",'Data R3'!E595)</f>
        <v/>
      </c>
      <c r="F2589">
        <f>IF('Data R3'!C595="","",'Data R3'!F595)</f>
        <v/>
      </c>
      <c r="G2589">
        <f>IF('Data R3'!C595="","",'Data R3'!AD595)</f>
        <v/>
      </c>
      <c r="H2589">
        <f>IF('Data R3'!C595="","",'Data R3'!AC595)</f>
        <v/>
      </c>
      <c r="I2589">
        <f>IF('Data R3'!C595="","",COUNTIF('Data R3'!J595,"&gt;0")+COUNTIF('Data R3'!L595,"&gt;0")+COUNTIF('Data R3'!N595,"&gt;0")+COUNTIF('Data R3'!P595,"&gt;0")+COUNTIF('Data R3'!R595,"&gt;0")+COUNTIF('Data R3'!T595,"&gt;0")+COUNTIF('Data R3'!V595,"&gt;0")+COUNTIF('Data R3'!X595,"&gt;0"))</f>
        <v/>
      </c>
      <c r="J2589">
        <f>IF('Data R3'!C595="","",IF((COUNTIF('Data R3'!K595,"&gt;0")+COUNTIF('Data R3'!M595,"&gt;0")+COUNTIF('Data R3'!O595,"&gt;0")+COUNTIF('Data R3'!Q595,"&gt;0")+COUNTIF('Data R3'!S595,"&gt;0")+COUNTIF('Data R3'!U595,"&gt;0")+COUNTIF('Data R3'!W595,"&gt;0")+COUNTIF('Data R3'!Y595,"&gt;0"))&gt;0,1,0))</f>
        <v/>
      </c>
      <c r="M2589" t="inlineStr">
        <is>
          <t>Data R</t>
        </is>
      </c>
    </row>
    <row r="2590">
      <c r="A2590" t="inlineStr">
        <is>
          <t>Regional 3</t>
        </is>
      </c>
      <c r="B2590">
        <f>IF('Data R3'!C596="","",'Data R3'!B596)</f>
        <v/>
      </c>
      <c r="C2590">
        <f>IF('Data R3'!C596="","",'Data R3'!C596)</f>
        <v/>
      </c>
      <c r="D2590">
        <f>IF('Data R3'!C596="","",'Data R3'!D596)</f>
        <v/>
      </c>
      <c r="E2590">
        <f>IF('Data R3'!C596="","",'Data R3'!E596)</f>
        <v/>
      </c>
      <c r="F2590">
        <f>IF('Data R3'!C596="","",'Data R3'!F596)</f>
        <v/>
      </c>
      <c r="G2590">
        <f>IF('Data R3'!C596="","",'Data R3'!AD596)</f>
        <v/>
      </c>
      <c r="H2590">
        <f>IF('Data R3'!C596="","",'Data R3'!AC596)</f>
        <v/>
      </c>
      <c r="I2590">
        <f>IF('Data R3'!C596="","",COUNTIF('Data R3'!J596,"&gt;0")+COUNTIF('Data R3'!L596,"&gt;0")+COUNTIF('Data R3'!N596,"&gt;0")+COUNTIF('Data R3'!P596,"&gt;0")+COUNTIF('Data R3'!R596,"&gt;0")+COUNTIF('Data R3'!T596,"&gt;0")+COUNTIF('Data R3'!V596,"&gt;0")+COUNTIF('Data R3'!X596,"&gt;0"))</f>
        <v/>
      </c>
      <c r="J2590">
        <f>IF('Data R3'!C596="","",IF((COUNTIF('Data R3'!K596,"&gt;0")+COUNTIF('Data R3'!M596,"&gt;0")+COUNTIF('Data R3'!O596,"&gt;0")+COUNTIF('Data R3'!Q596,"&gt;0")+COUNTIF('Data R3'!S596,"&gt;0")+COUNTIF('Data R3'!U596,"&gt;0")+COUNTIF('Data R3'!W596,"&gt;0")+COUNTIF('Data R3'!Y596,"&gt;0"))&gt;0,1,0))</f>
        <v/>
      </c>
      <c r="M2590" t="inlineStr">
        <is>
          <t>Data R</t>
        </is>
      </c>
    </row>
    <row r="2591">
      <c r="A2591" t="inlineStr">
        <is>
          <t>Regional 3</t>
        </is>
      </c>
      <c r="B2591">
        <f>IF('Data R3'!C597="","",'Data R3'!B597)</f>
        <v/>
      </c>
      <c r="C2591">
        <f>IF('Data R3'!C597="","",'Data R3'!C597)</f>
        <v/>
      </c>
      <c r="D2591">
        <f>IF('Data R3'!C597="","",'Data R3'!D597)</f>
        <v/>
      </c>
      <c r="E2591">
        <f>IF('Data R3'!C597="","",'Data R3'!E597)</f>
        <v/>
      </c>
      <c r="F2591">
        <f>IF('Data R3'!C597="","",'Data R3'!F597)</f>
        <v/>
      </c>
      <c r="G2591">
        <f>IF('Data R3'!C597="","",'Data R3'!AD597)</f>
        <v/>
      </c>
      <c r="H2591">
        <f>IF('Data R3'!C597="","",'Data R3'!AC597)</f>
        <v/>
      </c>
      <c r="I2591">
        <f>IF('Data R3'!C597="","",COUNTIF('Data R3'!J597,"&gt;0")+COUNTIF('Data R3'!L597,"&gt;0")+COUNTIF('Data R3'!N597,"&gt;0")+COUNTIF('Data R3'!P597,"&gt;0")+COUNTIF('Data R3'!R597,"&gt;0")+COUNTIF('Data R3'!T597,"&gt;0")+COUNTIF('Data R3'!V597,"&gt;0")+COUNTIF('Data R3'!X597,"&gt;0"))</f>
        <v/>
      </c>
      <c r="J2591">
        <f>IF('Data R3'!C597="","",IF((COUNTIF('Data R3'!K597,"&gt;0")+COUNTIF('Data R3'!M597,"&gt;0")+COUNTIF('Data R3'!O597,"&gt;0")+COUNTIF('Data R3'!Q597,"&gt;0")+COUNTIF('Data R3'!S597,"&gt;0")+COUNTIF('Data R3'!U597,"&gt;0")+COUNTIF('Data R3'!W597,"&gt;0")+COUNTIF('Data R3'!Y597,"&gt;0"))&gt;0,1,0))</f>
        <v/>
      </c>
      <c r="M2591" t="inlineStr">
        <is>
          <t>Data R</t>
        </is>
      </c>
    </row>
    <row r="2592">
      <c r="A2592" t="inlineStr">
        <is>
          <t>Regional 3</t>
        </is>
      </c>
      <c r="B2592">
        <f>IF('Data R3'!C598="","",'Data R3'!B598)</f>
        <v/>
      </c>
      <c r="C2592">
        <f>IF('Data R3'!C598="","",'Data R3'!C598)</f>
        <v/>
      </c>
      <c r="D2592">
        <f>IF('Data R3'!C598="","",'Data R3'!D598)</f>
        <v/>
      </c>
      <c r="E2592">
        <f>IF('Data R3'!C598="","",'Data R3'!E598)</f>
        <v/>
      </c>
      <c r="F2592">
        <f>IF('Data R3'!C598="","",'Data R3'!F598)</f>
        <v/>
      </c>
      <c r="G2592">
        <f>IF('Data R3'!C598="","",'Data R3'!AD598)</f>
        <v/>
      </c>
      <c r="H2592">
        <f>IF('Data R3'!C598="","",'Data R3'!AC598)</f>
        <v/>
      </c>
      <c r="I2592">
        <f>IF('Data R3'!C598="","",COUNTIF('Data R3'!J598,"&gt;0")+COUNTIF('Data R3'!L598,"&gt;0")+COUNTIF('Data R3'!N598,"&gt;0")+COUNTIF('Data R3'!P598,"&gt;0")+COUNTIF('Data R3'!R598,"&gt;0")+COUNTIF('Data R3'!T598,"&gt;0")+COUNTIF('Data R3'!V598,"&gt;0")+COUNTIF('Data R3'!X598,"&gt;0"))</f>
        <v/>
      </c>
      <c r="J2592">
        <f>IF('Data R3'!C598="","",IF((COUNTIF('Data R3'!K598,"&gt;0")+COUNTIF('Data R3'!M598,"&gt;0")+COUNTIF('Data R3'!O598,"&gt;0")+COUNTIF('Data R3'!Q598,"&gt;0")+COUNTIF('Data R3'!S598,"&gt;0")+COUNTIF('Data R3'!U598,"&gt;0")+COUNTIF('Data R3'!W598,"&gt;0")+COUNTIF('Data R3'!Y598,"&gt;0"))&gt;0,1,0))</f>
        <v/>
      </c>
      <c r="M2592" t="inlineStr">
        <is>
          <t>Data R</t>
        </is>
      </c>
    </row>
    <row r="2593">
      <c r="A2593" t="inlineStr">
        <is>
          <t>Regional 3</t>
        </is>
      </c>
      <c r="B2593">
        <f>IF('Data R3'!C599="","",'Data R3'!B599)</f>
        <v/>
      </c>
      <c r="C2593">
        <f>IF('Data R3'!C599="","",'Data R3'!C599)</f>
        <v/>
      </c>
      <c r="D2593">
        <f>IF('Data R3'!C599="","",'Data R3'!D599)</f>
        <v/>
      </c>
      <c r="E2593">
        <f>IF('Data R3'!C599="","",'Data R3'!E599)</f>
        <v/>
      </c>
      <c r="F2593">
        <f>IF('Data R3'!C599="","",'Data R3'!F599)</f>
        <v/>
      </c>
      <c r="G2593">
        <f>IF('Data R3'!C599="","",'Data R3'!AD599)</f>
        <v/>
      </c>
      <c r="H2593">
        <f>IF('Data R3'!C599="","",'Data R3'!AC599)</f>
        <v/>
      </c>
      <c r="I2593">
        <f>IF('Data R3'!C599="","",COUNTIF('Data R3'!J599,"&gt;0")+COUNTIF('Data R3'!L599,"&gt;0")+COUNTIF('Data R3'!N599,"&gt;0")+COUNTIF('Data R3'!P599,"&gt;0")+COUNTIF('Data R3'!R599,"&gt;0")+COUNTIF('Data R3'!T599,"&gt;0")+COUNTIF('Data R3'!V599,"&gt;0")+COUNTIF('Data R3'!X599,"&gt;0"))</f>
        <v/>
      </c>
      <c r="J2593">
        <f>IF('Data R3'!C599="","",IF((COUNTIF('Data R3'!K599,"&gt;0")+COUNTIF('Data R3'!M599,"&gt;0")+COUNTIF('Data R3'!O599,"&gt;0")+COUNTIF('Data R3'!Q599,"&gt;0")+COUNTIF('Data R3'!S599,"&gt;0")+COUNTIF('Data R3'!U599,"&gt;0")+COUNTIF('Data R3'!W599,"&gt;0")+COUNTIF('Data R3'!Y599,"&gt;0"))&gt;0,1,0))</f>
        <v/>
      </c>
      <c r="M2593" t="inlineStr">
        <is>
          <t>Data R</t>
        </is>
      </c>
    </row>
    <row r="2594">
      <c r="A2594" t="inlineStr">
        <is>
          <t>Regional 3</t>
        </is>
      </c>
      <c r="B2594">
        <f>IF('Data R3'!C600="","",'Data R3'!B600)</f>
        <v/>
      </c>
      <c r="C2594">
        <f>IF('Data R3'!C600="","",'Data R3'!C600)</f>
        <v/>
      </c>
      <c r="D2594">
        <f>IF('Data R3'!C600="","",'Data R3'!D600)</f>
        <v/>
      </c>
      <c r="E2594">
        <f>IF('Data R3'!C600="","",'Data R3'!E600)</f>
        <v/>
      </c>
      <c r="F2594">
        <f>IF('Data R3'!C600="","",'Data R3'!F600)</f>
        <v/>
      </c>
      <c r="G2594">
        <f>IF('Data R3'!C600="","",'Data R3'!AD600)</f>
        <v/>
      </c>
      <c r="H2594">
        <f>IF('Data R3'!C600="","",'Data R3'!AC600)</f>
        <v/>
      </c>
      <c r="I2594">
        <f>IF('Data R3'!C600="","",COUNTIF('Data R3'!J600,"&gt;0")+COUNTIF('Data R3'!L600,"&gt;0")+COUNTIF('Data R3'!N600,"&gt;0")+COUNTIF('Data R3'!P600,"&gt;0")+COUNTIF('Data R3'!R600,"&gt;0")+COUNTIF('Data R3'!T600,"&gt;0")+COUNTIF('Data R3'!V600,"&gt;0")+COUNTIF('Data R3'!X600,"&gt;0"))</f>
        <v/>
      </c>
      <c r="J2594">
        <f>IF('Data R3'!C600="","",IF((COUNTIF('Data R3'!K600,"&gt;0")+COUNTIF('Data R3'!M600,"&gt;0")+COUNTIF('Data R3'!O600,"&gt;0")+COUNTIF('Data R3'!Q600,"&gt;0")+COUNTIF('Data R3'!S600,"&gt;0")+COUNTIF('Data R3'!U600,"&gt;0")+COUNTIF('Data R3'!W600,"&gt;0")+COUNTIF('Data R3'!Y600,"&gt;0"))&gt;0,1,0))</f>
        <v/>
      </c>
      <c r="M2594" t="inlineStr">
        <is>
          <t>Data R</t>
        </is>
      </c>
    </row>
    <row r="2595">
      <c r="A2595" t="inlineStr">
        <is>
          <t>Regional 3</t>
        </is>
      </c>
      <c r="B2595">
        <f>IF('Data R3'!C601="","",'Data R3'!B601)</f>
        <v/>
      </c>
      <c r="C2595">
        <f>IF('Data R3'!C601="","",'Data R3'!C601)</f>
        <v/>
      </c>
      <c r="D2595">
        <f>IF('Data R3'!C601="","",'Data R3'!D601)</f>
        <v/>
      </c>
      <c r="E2595">
        <f>IF('Data R3'!C601="","",'Data R3'!E601)</f>
        <v/>
      </c>
      <c r="F2595">
        <f>IF('Data R3'!C601="","",'Data R3'!F601)</f>
        <v/>
      </c>
      <c r="G2595">
        <f>IF('Data R3'!C601="","",'Data R3'!AD601)</f>
        <v/>
      </c>
      <c r="H2595">
        <f>IF('Data R3'!C601="","",'Data R3'!AC601)</f>
        <v/>
      </c>
      <c r="I2595">
        <f>IF('Data R3'!C601="","",COUNTIF('Data R3'!J601,"&gt;0")+COUNTIF('Data R3'!L601,"&gt;0")+COUNTIF('Data R3'!N601,"&gt;0")+COUNTIF('Data R3'!P601,"&gt;0")+COUNTIF('Data R3'!R601,"&gt;0")+COUNTIF('Data R3'!T601,"&gt;0")+COUNTIF('Data R3'!V601,"&gt;0")+COUNTIF('Data R3'!X601,"&gt;0"))</f>
        <v/>
      </c>
      <c r="J2595">
        <f>IF('Data R3'!C601="","",IF((COUNTIF('Data R3'!K601,"&gt;0")+COUNTIF('Data R3'!M601,"&gt;0")+COUNTIF('Data R3'!O601,"&gt;0")+COUNTIF('Data R3'!Q601,"&gt;0")+COUNTIF('Data R3'!S601,"&gt;0")+COUNTIF('Data R3'!U601,"&gt;0")+COUNTIF('Data R3'!W601,"&gt;0")+COUNTIF('Data R3'!Y601,"&gt;0"))&gt;0,1,0))</f>
        <v/>
      </c>
      <c r="M2595" t="inlineStr">
        <is>
          <t>Data R</t>
        </is>
      </c>
    </row>
    <row r="2596">
      <c r="A2596" t="inlineStr">
        <is>
          <t>Regional 3</t>
        </is>
      </c>
      <c r="B2596">
        <f>IF('Data R3'!C602="","",'Data R3'!B602)</f>
        <v/>
      </c>
      <c r="C2596">
        <f>IF('Data R3'!C602="","",'Data R3'!C602)</f>
        <v/>
      </c>
      <c r="D2596">
        <f>IF('Data R3'!C602="","",'Data R3'!D602)</f>
        <v/>
      </c>
      <c r="E2596">
        <f>IF('Data R3'!C602="","",'Data R3'!E602)</f>
        <v/>
      </c>
      <c r="F2596">
        <f>IF('Data R3'!C602="","",'Data R3'!F602)</f>
        <v/>
      </c>
      <c r="G2596">
        <f>IF('Data R3'!C602="","",'Data R3'!AD602)</f>
        <v/>
      </c>
      <c r="H2596">
        <f>IF('Data R3'!C602="","",'Data R3'!AC602)</f>
        <v/>
      </c>
      <c r="I2596">
        <f>IF('Data R3'!C602="","",COUNTIF('Data R3'!J602,"&gt;0")+COUNTIF('Data R3'!L602,"&gt;0")+COUNTIF('Data R3'!N602,"&gt;0")+COUNTIF('Data R3'!P602,"&gt;0")+COUNTIF('Data R3'!R602,"&gt;0")+COUNTIF('Data R3'!T602,"&gt;0")+COUNTIF('Data R3'!V602,"&gt;0")+COUNTIF('Data R3'!X602,"&gt;0"))</f>
        <v/>
      </c>
      <c r="J2596">
        <f>IF('Data R3'!C602="","",IF((COUNTIF('Data R3'!K602,"&gt;0")+COUNTIF('Data R3'!M602,"&gt;0")+COUNTIF('Data R3'!O602,"&gt;0")+COUNTIF('Data R3'!Q602,"&gt;0")+COUNTIF('Data R3'!S602,"&gt;0")+COUNTIF('Data R3'!U602,"&gt;0")+COUNTIF('Data R3'!W602,"&gt;0")+COUNTIF('Data R3'!Y602,"&gt;0"))&gt;0,1,0))</f>
        <v/>
      </c>
      <c r="M2596" t="inlineStr">
        <is>
          <t>Data R</t>
        </is>
      </c>
    </row>
    <row r="2597">
      <c r="A2597" t="inlineStr">
        <is>
          <t>Regional 3</t>
        </is>
      </c>
      <c r="B2597">
        <f>IF('Data R3'!C603="","",'Data R3'!B603)</f>
        <v/>
      </c>
      <c r="C2597">
        <f>IF('Data R3'!C603="","",'Data R3'!C603)</f>
        <v/>
      </c>
      <c r="D2597">
        <f>IF('Data R3'!C603="","",'Data R3'!D603)</f>
        <v/>
      </c>
      <c r="E2597">
        <f>IF('Data R3'!C603="","",'Data R3'!E603)</f>
        <v/>
      </c>
      <c r="F2597">
        <f>IF('Data R3'!C603="","",'Data R3'!F603)</f>
        <v/>
      </c>
      <c r="G2597">
        <f>IF('Data R3'!C603="","",'Data R3'!AD603)</f>
        <v/>
      </c>
      <c r="H2597">
        <f>IF('Data R3'!C603="","",'Data R3'!AC603)</f>
        <v/>
      </c>
      <c r="I2597">
        <f>IF('Data R3'!C603="","",COUNTIF('Data R3'!J603,"&gt;0")+COUNTIF('Data R3'!L603,"&gt;0")+COUNTIF('Data R3'!N603,"&gt;0")+COUNTIF('Data R3'!P603,"&gt;0")+COUNTIF('Data R3'!R603,"&gt;0")+COUNTIF('Data R3'!T603,"&gt;0")+COUNTIF('Data R3'!V603,"&gt;0")+COUNTIF('Data R3'!X603,"&gt;0"))</f>
        <v/>
      </c>
      <c r="J2597">
        <f>IF('Data R3'!C603="","",IF((COUNTIF('Data R3'!K603,"&gt;0")+COUNTIF('Data R3'!M603,"&gt;0")+COUNTIF('Data R3'!O603,"&gt;0")+COUNTIF('Data R3'!Q603,"&gt;0")+COUNTIF('Data R3'!S603,"&gt;0")+COUNTIF('Data R3'!U603,"&gt;0")+COUNTIF('Data R3'!W603,"&gt;0")+COUNTIF('Data R3'!Y603,"&gt;0"))&gt;0,1,0))</f>
        <v/>
      </c>
      <c r="M2597" t="inlineStr">
        <is>
          <t>Data R</t>
        </is>
      </c>
    </row>
    <row r="2598">
      <c r="A2598" t="inlineStr">
        <is>
          <t>Regional 3</t>
        </is>
      </c>
      <c r="B2598">
        <f>IF('Data R3'!C604="","",'Data R3'!B604)</f>
        <v/>
      </c>
      <c r="C2598">
        <f>IF('Data R3'!C604="","",'Data R3'!C604)</f>
        <v/>
      </c>
      <c r="D2598">
        <f>IF('Data R3'!C604="","",'Data R3'!D604)</f>
        <v/>
      </c>
      <c r="E2598">
        <f>IF('Data R3'!C604="","",'Data R3'!E604)</f>
        <v/>
      </c>
      <c r="F2598">
        <f>IF('Data R3'!C604="","",'Data R3'!F604)</f>
        <v/>
      </c>
      <c r="G2598">
        <f>IF('Data R3'!C604="","",'Data R3'!AD604)</f>
        <v/>
      </c>
      <c r="H2598">
        <f>IF('Data R3'!C604="","",'Data R3'!AC604)</f>
        <v/>
      </c>
      <c r="I2598">
        <f>IF('Data R3'!C604="","",COUNTIF('Data R3'!J604,"&gt;0")+COUNTIF('Data R3'!L604,"&gt;0")+COUNTIF('Data R3'!N604,"&gt;0")+COUNTIF('Data R3'!P604,"&gt;0")+COUNTIF('Data R3'!R604,"&gt;0")+COUNTIF('Data R3'!T604,"&gt;0")+COUNTIF('Data R3'!V604,"&gt;0")+COUNTIF('Data R3'!X604,"&gt;0"))</f>
        <v/>
      </c>
      <c r="J2598">
        <f>IF('Data R3'!C604="","",IF((COUNTIF('Data R3'!K604,"&gt;0")+COUNTIF('Data R3'!M604,"&gt;0")+COUNTIF('Data R3'!O604,"&gt;0")+COUNTIF('Data R3'!Q604,"&gt;0")+COUNTIF('Data R3'!S604,"&gt;0")+COUNTIF('Data R3'!U604,"&gt;0")+COUNTIF('Data R3'!W604,"&gt;0")+COUNTIF('Data R3'!Y604,"&gt;0"))&gt;0,1,0))</f>
        <v/>
      </c>
      <c r="M2598" t="inlineStr">
        <is>
          <t>Data R</t>
        </is>
      </c>
    </row>
    <row r="2599">
      <c r="A2599" t="inlineStr">
        <is>
          <t>Regional 3</t>
        </is>
      </c>
      <c r="B2599">
        <f>IF('Data R3'!C605="","",'Data R3'!B605)</f>
        <v/>
      </c>
      <c r="C2599">
        <f>IF('Data R3'!C605="","",'Data R3'!C605)</f>
        <v/>
      </c>
      <c r="D2599">
        <f>IF('Data R3'!C605="","",'Data R3'!D605)</f>
        <v/>
      </c>
      <c r="E2599">
        <f>IF('Data R3'!C605="","",'Data R3'!E605)</f>
        <v/>
      </c>
      <c r="F2599">
        <f>IF('Data R3'!C605="","",'Data R3'!F605)</f>
        <v/>
      </c>
      <c r="G2599">
        <f>IF('Data R3'!C605="","",'Data R3'!AD605)</f>
        <v/>
      </c>
      <c r="H2599">
        <f>IF('Data R3'!C605="","",'Data R3'!AC605)</f>
        <v/>
      </c>
      <c r="I2599">
        <f>IF('Data R3'!C605="","",COUNTIF('Data R3'!J605,"&gt;0")+COUNTIF('Data R3'!L605,"&gt;0")+COUNTIF('Data R3'!N605,"&gt;0")+COUNTIF('Data R3'!P605,"&gt;0")+COUNTIF('Data R3'!R605,"&gt;0")+COUNTIF('Data R3'!T605,"&gt;0")+COUNTIF('Data R3'!V605,"&gt;0")+COUNTIF('Data R3'!X605,"&gt;0"))</f>
        <v/>
      </c>
      <c r="J2599">
        <f>IF('Data R3'!C605="","",IF((COUNTIF('Data R3'!K605,"&gt;0")+COUNTIF('Data R3'!M605,"&gt;0")+COUNTIF('Data R3'!O605,"&gt;0")+COUNTIF('Data R3'!Q605,"&gt;0")+COUNTIF('Data R3'!S605,"&gt;0")+COUNTIF('Data R3'!U605,"&gt;0")+COUNTIF('Data R3'!W605,"&gt;0")+COUNTIF('Data R3'!Y605,"&gt;0"))&gt;0,1,0))</f>
        <v/>
      </c>
      <c r="M2599" t="inlineStr">
        <is>
          <t>Data R</t>
        </is>
      </c>
    </row>
    <row r="2600">
      <c r="A2600" t="inlineStr">
        <is>
          <t>Regional 3</t>
        </is>
      </c>
      <c r="B2600">
        <f>IF('Data R3'!C606="","",'Data R3'!B606)</f>
        <v/>
      </c>
      <c r="C2600">
        <f>IF('Data R3'!C606="","",'Data R3'!C606)</f>
        <v/>
      </c>
      <c r="D2600">
        <f>IF('Data R3'!C606="","",'Data R3'!D606)</f>
        <v/>
      </c>
      <c r="E2600">
        <f>IF('Data R3'!C606="","",'Data R3'!E606)</f>
        <v/>
      </c>
      <c r="F2600">
        <f>IF('Data R3'!C606="","",'Data R3'!F606)</f>
        <v/>
      </c>
      <c r="G2600">
        <f>IF('Data R3'!C606="","",'Data R3'!AD606)</f>
        <v/>
      </c>
      <c r="H2600">
        <f>IF('Data R3'!C606="","",'Data R3'!AC606)</f>
        <v/>
      </c>
      <c r="I2600">
        <f>IF('Data R3'!C606="","",COUNTIF('Data R3'!J606,"&gt;0")+COUNTIF('Data R3'!L606,"&gt;0")+COUNTIF('Data R3'!N606,"&gt;0")+COUNTIF('Data R3'!P606,"&gt;0")+COUNTIF('Data R3'!R606,"&gt;0")+COUNTIF('Data R3'!T606,"&gt;0")+COUNTIF('Data R3'!V606,"&gt;0")+COUNTIF('Data R3'!X606,"&gt;0"))</f>
        <v/>
      </c>
      <c r="J2600">
        <f>IF('Data R3'!C606="","",IF((COUNTIF('Data R3'!K606,"&gt;0")+COUNTIF('Data R3'!M606,"&gt;0")+COUNTIF('Data R3'!O606,"&gt;0")+COUNTIF('Data R3'!Q606,"&gt;0")+COUNTIF('Data R3'!S606,"&gt;0")+COUNTIF('Data R3'!U606,"&gt;0")+COUNTIF('Data R3'!W606,"&gt;0")+COUNTIF('Data R3'!Y606,"&gt;0"))&gt;0,1,0))</f>
        <v/>
      </c>
      <c r="M2600" t="inlineStr">
        <is>
          <t>Data R</t>
        </is>
      </c>
    </row>
    <row r="2601">
      <c r="A2601" t="inlineStr">
        <is>
          <t>Regional 3</t>
        </is>
      </c>
      <c r="B2601">
        <f>IF('Data R3'!C607="","",'Data R3'!B607)</f>
        <v/>
      </c>
      <c r="C2601">
        <f>IF('Data R3'!C607="","",'Data R3'!C607)</f>
        <v/>
      </c>
      <c r="D2601">
        <f>IF('Data R3'!C607="","",'Data R3'!D607)</f>
        <v/>
      </c>
      <c r="E2601">
        <f>IF('Data R3'!C607="","",'Data R3'!E607)</f>
        <v/>
      </c>
      <c r="F2601">
        <f>IF('Data R3'!C607="","",'Data R3'!F607)</f>
        <v/>
      </c>
      <c r="G2601">
        <f>IF('Data R3'!C607="","",'Data R3'!AD607)</f>
        <v/>
      </c>
      <c r="H2601">
        <f>IF('Data R3'!C607="","",'Data R3'!AC607)</f>
        <v/>
      </c>
      <c r="I2601">
        <f>IF('Data R3'!C607="","",COUNTIF('Data R3'!J607,"&gt;0")+COUNTIF('Data R3'!L607,"&gt;0")+COUNTIF('Data R3'!N607,"&gt;0")+COUNTIF('Data R3'!P607,"&gt;0")+COUNTIF('Data R3'!R607,"&gt;0")+COUNTIF('Data R3'!T607,"&gt;0")+COUNTIF('Data R3'!V607,"&gt;0")+COUNTIF('Data R3'!X607,"&gt;0"))</f>
        <v/>
      </c>
      <c r="J2601">
        <f>IF('Data R3'!C607="","",IF((COUNTIF('Data R3'!K607,"&gt;0")+COUNTIF('Data R3'!M607,"&gt;0")+COUNTIF('Data R3'!O607,"&gt;0")+COUNTIF('Data R3'!Q607,"&gt;0")+COUNTIF('Data R3'!S607,"&gt;0")+COUNTIF('Data R3'!U607,"&gt;0")+COUNTIF('Data R3'!W607,"&gt;0")+COUNTIF('Data R3'!Y607,"&gt;0"))&gt;0,1,0))</f>
        <v/>
      </c>
      <c r="M2601" t="inlineStr">
        <is>
          <t>Data R</t>
        </is>
      </c>
    </row>
    <row r="2602">
      <c r="A2602" t="inlineStr">
        <is>
          <t>Regional 3</t>
        </is>
      </c>
      <c r="B2602">
        <f>IF('Data R3'!C608="","",'Data R3'!B608)</f>
        <v/>
      </c>
      <c r="C2602">
        <f>IF('Data R3'!C608="","",'Data R3'!C608)</f>
        <v/>
      </c>
      <c r="D2602">
        <f>IF('Data R3'!C608="","",'Data R3'!D608)</f>
        <v/>
      </c>
      <c r="E2602">
        <f>IF('Data R3'!C608="","",'Data R3'!E608)</f>
        <v/>
      </c>
      <c r="F2602">
        <f>IF('Data R3'!C608="","",'Data R3'!F608)</f>
        <v/>
      </c>
      <c r="G2602">
        <f>IF('Data R3'!C608="","",'Data R3'!AD608)</f>
        <v/>
      </c>
      <c r="H2602">
        <f>IF('Data R3'!C608="","",'Data R3'!AC608)</f>
        <v/>
      </c>
      <c r="I2602">
        <f>IF('Data R3'!C608="","",COUNTIF('Data R3'!J608,"&gt;0")+COUNTIF('Data R3'!L608,"&gt;0")+COUNTIF('Data R3'!N608,"&gt;0")+COUNTIF('Data R3'!P608,"&gt;0")+COUNTIF('Data R3'!R608,"&gt;0")+COUNTIF('Data R3'!T608,"&gt;0")+COUNTIF('Data R3'!V608,"&gt;0")+COUNTIF('Data R3'!X608,"&gt;0"))</f>
        <v/>
      </c>
      <c r="J2602">
        <f>IF('Data R3'!C608="","",IF((COUNTIF('Data R3'!K608,"&gt;0")+COUNTIF('Data R3'!M608,"&gt;0")+COUNTIF('Data R3'!O608,"&gt;0")+COUNTIF('Data R3'!Q608,"&gt;0")+COUNTIF('Data R3'!S608,"&gt;0")+COUNTIF('Data R3'!U608,"&gt;0")+COUNTIF('Data R3'!W608,"&gt;0")+COUNTIF('Data R3'!Y608,"&gt;0"))&gt;0,1,0))</f>
        <v/>
      </c>
      <c r="M2602" t="inlineStr">
        <is>
          <t>Data R</t>
        </is>
      </c>
    </row>
    <row r="2603">
      <c r="A2603" t="inlineStr">
        <is>
          <t>Regional 3</t>
        </is>
      </c>
      <c r="B2603">
        <f>IF('Data R3'!C609="","",'Data R3'!B609)</f>
        <v/>
      </c>
      <c r="C2603">
        <f>IF('Data R3'!C609="","",'Data R3'!C609)</f>
        <v/>
      </c>
      <c r="D2603">
        <f>IF('Data R3'!C609="","",'Data R3'!D609)</f>
        <v/>
      </c>
      <c r="E2603">
        <f>IF('Data R3'!C609="","",'Data R3'!E609)</f>
        <v/>
      </c>
      <c r="F2603">
        <f>IF('Data R3'!C609="","",'Data R3'!F609)</f>
        <v/>
      </c>
      <c r="G2603">
        <f>IF('Data R3'!C609="","",'Data R3'!AD609)</f>
        <v/>
      </c>
      <c r="H2603">
        <f>IF('Data R3'!C609="","",'Data R3'!AC609)</f>
        <v/>
      </c>
      <c r="I2603">
        <f>IF('Data R3'!C609="","",COUNTIF('Data R3'!J609,"&gt;0")+COUNTIF('Data R3'!L609,"&gt;0")+COUNTIF('Data R3'!N609,"&gt;0")+COUNTIF('Data R3'!P609,"&gt;0")+COUNTIF('Data R3'!R609,"&gt;0")+COUNTIF('Data R3'!T609,"&gt;0")+COUNTIF('Data R3'!V609,"&gt;0")+COUNTIF('Data R3'!X609,"&gt;0"))</f>
        <v/>
      </c>
      <c r="J2603">
        <f>IF('Data R3'!C609="","",IF((COUNTIF('Data R3'!K609,"&gt;0")+COUNTIF('Data R3'!M609,"&gt;0")+COUNTIF('Data R3'!O609,"&gt;0")+COUNTIF('Data R3'!Q609,"&gt;0")+COUNTIF('Data R3'!S609,"&gt;0")+COUNTIF('Data R3'!U609,"&gt;0")+COUNTIF('Data R3'!W609,"&gt;0")+COUNTIF('Data R3'!Y609,"&gt;0"))&gt;0,1,0))</f>
        <v/>
      </c>
      <c r="M2603" t="inlineStr">
        <is>
          <t>Data R</t>
        </is>
      </c>
    </row>
    <row r="2604">
      <c r="A2604" t="inlineStr">
        <is>
          <t>Regional 3</t>
        </is>
      </c>
      <c r="B2604">
        <f>IF('Data R3'!C610="","",'Data R3'!B610)</f>
        <v/>
      </c>
      <c r="C2604">
        <f>IF('Data R3'!C610="","",'Data R3'!C610)</f>
        <v/>
      </c>
      <c r="D2604">
        <f>IF('Data R3'!C610="","",'Data R3'!D610)</f>
        <v/>
      </c>
      <c r="E2604">
        <f>IF('Data R3'!C610="","",'Data R3'!E610)</f>
        <v/>
      </c>
      <c r="F2604">
        <f>IF('Data R3'!C610="","",'Data R3'!F610)</f>
        <v/>
      </c>
      <c r="G2604">
        <f>IF('Data R3'!C610="","",'Data R3'!AD610)</f>
        <v/>
      </c>
      <c r="H2604">
        <f>IF('Data R3'!C610="","",'Data R3'!AC610)</f>
        <v/>
      </c>
      <c r="I2604">
        <f>IF('Data R3'!C610="","",COUNTIF('Data R3'!J610,"&gt;0")+COUNTIF('Data R3'!L610,"&gt;0")+COUNTIF('Data R3'!N610,"&gt;0")+COUNTIF('Data R3'!P610,"&gt;0")+COUNTIF('Data R3'!R610,"&gt;0")+COUNTIF('Data R3'!T610,"&gt;0")+COUNTIF('Data R3'!V610,"&gt;0")+COUNTIF('Data R3'!X610,"&gt;0"))</f>
        <v/>
      </c>
      <c r="J2604">
        <f>IF('Data R3'!C610="","",IF((COUNTIF('Data R3'!K610,"&gt;0")+COUNTIF('Data R3'!M610,"&gt;0")+COUNTIF('Data R3'!O610,"&gt;0")+COUNTIF('Data R3'!Q610,"&gt;0")+COUNTIF('Data R3'!S610,"&gt;0")+COUNTIF('Data R3'!U610,"&gt;0")+COUNTIF('Data R3'!W610,"&gt;0")+COUNTIF('Data R3'!Y610,"&gt;0"))&gt;0,1,0))</f>
        <v/>
      </c>
      <c r="M2604" t="inlineStr">
        <is>
          <t>Data R</t>
        </is>
      </c>
    </row>
    <row r="2605">
      <c r="A2605" t="inlineStr">
        <is>
          <t>Regional 3</t>
        </is>
      </c>
      <c r="B2605">
        <f>IF('Data R3'!C611="","",'Data R3'!B611)</f>
        <v/>
      </c>
      <c r="C2605">
        <f>IF('Data R3'!C611="","",'Data R3'!C611)</f>
        <v/>
      </c>
      <c r="D2605">
        <f>IF('Data R3'!C611="","",'Data R3'!D611)</f>
        <v/>
      </c>
      <c r="E2605">
        <f>IF('Data R3'!C611="","",'Data R3'!E611)</f>
        <v/>
      </c>
      <c r="F2605">
        <f>IF('Data R3'!C611="","",'Data R3'!F611)</f>
        <v/>
      </c>
      <c r="G2605">
        <f>IF('Data R3'!C611="","",'Data R3'!AD611)</f>
        <v/>
      </c>
      <c r="H2605">
        <f>IF('Data R3'!C611="","",'Data R3'!AC611)</f>
        <v/>
      </c>
      <c r="I2605">
        <f>IF('Data R3'!C611="","",COUNTIF('Data R3'!J611,"&gt;0")+COUNTIF('Data R3'!L611,"&gt;0")+COUNTIF('Data R3'!N611,"&gt;0")+COUNTIF('Data R3'!P611,"&gt;0")+COUNTIF('Data R3'!R611,"&gt;0")+COUNTIF('Data R3'!T611,"&gt;0")+COUNTIF('Data R3'!V611,"&gt;0")+COUNTIF('Data R3'!X611,"&gt;0"))</f>
        <v/>
      </c>
      <c r="J2605">
        <f>IF('Data R3'!C611="","",IF((COUNTIF('Data R3'!K611,"&gt;0")+COUNTIF('Data R3'!M611,"&gt;0")+COUNTIF('Data R3'!O611,"&gt;0")+COUNTIF('Data R3'!Q611,"&gt;0")+COUNTIF('Data R3'!S611,"&gt;0")+COUNTIF('Data R3'!U611,"&gt;0")+COUNTIF('Data R3'!W611,"&gt;0")+COUNTIF('Data R3'!Y611,"&gt;0"))&gt;0,1,0))</f>
        <v/>
      </c>
      <c r="M2605" t="inlineStr">
        <is>
          <t>Data R</t>
        </is>
      </c>
    </row>
    <row r="2606">
      <c r="A2606" t="inlineStr">
        <is>
          <t>Regional 3</t>
        </is>
      </c>
      <c r="B2606">
        <f>IF('Data R3'!C612="","",'Data R3'!B612)</f>
        <v/>
      </c>
      <c r="C2606">
        <f>IF('Data R3'!C612="","",'Data R3'!C612)</f>
        <v/>
      </c>
      <c r="D2606">
        <f>IF('Data R3'!C612="","",'Data R3'!D612)</f>
        <v/>
      </c>
      <c r="E2606">
        <f>IF('Data R3'!C612="","",'Data R3'!E612)</f>
        <v/>
      </c>
      <c r="F2606">
        <f>IF('Data R3'!C612="","",'Data R3'!F612)</f>
        <v/>
      </c>
      <c r="G2606">
        <f>IF('Data R3'!C612="","",'Data R3'!AD612)</f>
        <v/>
      </c>
      <c r="H2606">
        <f>IF('Data R3'!C612="","",'Data R3'!AC612)</f>
        <v/>
      </c>
      <c r="I2606">
        <f>IF('Data R3'!C612="","",COUNTIF('Data R3'!J612,"&gt;0")+COUNTIF('Data R3'!L612,"&gt;0")+COUNTIF('Data R3'!N612,"&gt;0")+COUNTIF('Data R3'!P612,"&gt;0")+COUNTIF('Data R3'!R612,"&gt;0")+COUNTIF('Data R3'!T612,"&gt;0")+COUNTIF('Data R3'!V612,"&gt;0")+COUNTIF('Data R3'!X612,"&gt;0"))</f>
        <v/>
      </c>
      <c r="J2606">
        <f>IF('Data R3'!C612="","",IF((COUNTIF('Data R3'!K612,"&gt;0")+COUNTIF('Data R3'!M612,"&gt;0")+COUNTIF('Data R3'!O612,"&gt;0")+COUNTIF('Data R3'!Q612,"&gt;0")+COUNTIF('Data R3'!S612,"&gt;0")+COUNTIF('Data R3'!U612,"&gt;0")+COUNTIF('Data R3'!W612,"&gt;0")+COUNTIF('Data R3'!Y612,"&gt;0"))&gt;0,1,0))</f>
        <v/>
      </c>
      <c r="M2606" t="inlineStr">
        <is>
          <t>Data R</t>
        </is>
      </c>
    </row>
    <row r="2607">
      <c r="A2607" t="inlineStr">
        <is>
          <t>Regional 3</t>
        </is>
      </c>
      <c r="B2607">
        <f>IF('Data R3'!C613="","",'Data R3'!B613)</f>
        <v/>
      </c>
      <c r="C2607">
        <f>IF('Data R3'!C613="","",'Data R3'!C613)</f>
        <v/>
      </c>
      <c r="D2607">
        <f>IF('Data R3'!C613="","",'Data R3'!D613)</f>
        <v/>
      </c>
      <c r="E2607">
        <f>IF('Data R3'!C613="","",'Data R3'!E613)</f>
        <v/>
      </c>
      <c r="F2607">
        <f>IF('Data R3'!C613="","",'Data R3'!F613)</f>
        <v/>
      </c>
      <c r="G2607">
        <f>IF('Data R3'!C613="","",'Data R3'!AD613)</f>
        <v/>
      </c>
      <c r="H2607">
        <f>IF('Data R3'!C613="","",'Data R3'!AC613)</f>
        <v/>
      </c>
      <c r="I2607">
        <f>IF('Data R3'!C613="","",COUNTIF('Data R3'!J613,"&gt;0")+COUNTIF('Data R3'!L613,"&gt;0")+COUNTIF('Data R3'!N613,"&gt;0")+COUNTIF('Data R3'!P613,"&gt;0")+COUNTIF('Data R3'!R613,"&gt;0")+COUNTIF('Data R3'!T613,"&gt;0")+COUNTIF('Data R3'!V613,"&gt;0")+COUNTIF('Data R3'!X613,"&gt;0"))</f>
        <v/>
      </c>
      <c r="J2607">
        <f>IF('Data R3'!C613="","",IF((COUNTIF('Data R3'!K613,"&gt;0")+COUNTIF('Data R3'!M613,"&gt;0")+COUNTIF('Data R3'!O613,"&gt;0")+COUNTIF('Data R3'!Q613,"&gt;0")+COUNTIF('Data R3'!S613,"&gt;0")+COUNTIF('Data R3'!U613,"&gt;0")+COUNTIF('Data R3'!W613,"&gt;0")+COUNTIF('Data R3'!Y613,"&gt;0"))&gt;0,1,0))</f>
        <v/>
      </c>
      <c r="M2607" t="inlineStr">
        <is>
          <t>Data R</t>
        </is>
      </c>
    </row>
    <row r="2608">
      <c r="A2608" t="inlineStr">
        <is>
          <t>Regional 3</t>
        </is>
      </c>
      <c r="B2608">
        <f>IF('Data R3'!C614="","",'Data R3'!B614)</f>
        <v/>
      </c>
      <c r="C2608">
        <f>IF('Data R3'!C614="","",'Data R3'!C614)</f>
        <v/>
      </c>
      <c r="D2608">
        <f>IF('Data R3'!C614="","",'Data R3'!D614)</f>
        <v/>
      </c>
      <c r="E2608">
        <f>IF('Data R3'!C614="","",'Data R3'!E614)</f>
        <v/>
      </c>
      <c r="F2608">
        <f>IF('Data R3'!C614="","",'Data R3'!F614)</f>
        <v/>
      </c>
      <c r="G2608">
        <f>IF('Data R3'!C614="","",'Data R3'!AD614)</f>
        <v/>
      </c>
      <c r="H2608">
        <f>IF('Data R3'!C614="","",'Data R3'!AC614)</f>
        <v/>
      </c>
      <c r="I2608">
        <f>IF('Data R3'!C614="","",COUNTIF('Data R3'!J614,"&gt;0")+COUNTIF('Data R3'!L614,"&gt;0")+COUNTIF('Data R3'!N614,"&gt;0")+COUNTIF('Data R3'!P614,"&gt;0")+COUNTIF('Data R3'!R614,"&gt;0")+COUNTIF('Data R3'!T614,"&gt;0")+COUNTIF('Data R3'!V614,"&gt;0")+COUNTIF('Data R3'!X614,"&gt;0"))</f>
        <v/>
      </c>
      <c r="J2608">
        <f>IF('Data R3'!C614="","",IF((COUNTIF('Data R3'!K614,"&gt;0")+COUNTIF('Data R3'!M614,"&gt;0")+COUNTIF('Data R3'!O614,"&gt;0")+COUNTIF('Data R3'!Q614,"&gt;0")+COUNTIF('Data R3'!S614,"&gt;0")+COUNTIF('Data R3'!U614,"&gt;0")+COUNTIF('Data R3'!W614,"&gt;0")+COUNTIF('Data R3'!Y614,"&gt;0"))&gt;0,1,0))</f>
        <v/>
      </c>
      <c r="M2608" t="inlineStr">
        <is>
          <t>Data R</t>
        </is>
      </c>
    </row>
    <row r="2609">
      <c r="A2609" t="inlineStr">
        <is>
          <t>Regional 3</t>
        </is>
      </c>
      <c r="B2609">
        <f>IF('Data R3'!C615="","",'Data R3'!B615)</f>
        <v/>
      </c>
      <c r="C2609">
        <f>IF('Data R3'!C615="","",'Data R3'!C615)</f>
        <v/>
      </c>
      <c r="D2609">
        <f>IF('Data R3'!C615="","",'Data R3'!D615)</f>
        <v/>
      </c>
      <c r="E2609">
        <f>IF('Data R3'!C615="","",'Data R3'!E615)</f>
        <v/>
      </c>
      <c r="F2609">
        <f>IF('Data R3'!C615="","",'Data R3'!F615)</f>
        <v/>
      </c>
      <c r="G2609">
        <f>IF('Data R3'!C615="","",'Data R3'!AD615)</f>
        <v/>
      </c>
      <c r="H2609">
        <f>IF('Data R3'!C615="","",'Data R3'!AC615)</f>
        <v/>
      </c>
      <c r="I2609">
        <f>IF('Data R3'!C615="","",COUNTIF('Data R3'!J615,"&gt;0")+COUNTIF('Data R3'!L615,"&gt;0")+COUNTIF('Data R3'!N615,"&gt;0")+COUNTIF('Data R3'!P615,"&gt;0")+COUNTIF('Data R3'!R615,"&gt;0")+COUNTIF('Data R3'!T615,"&gt;0")+COUNTIF('Data R3'!V615,"&gt;0")+COUNTIF('Data R3'!X615,"&gt;0"))</f>
        <v/>
      </c>
      <c r="J2609">
        <f>IF('Data R3'!C615="","",IF((COUNTIF('Data R3'!K615,"&gt;0")+COUNTIF('Data R3'!M615,"&gt;0")+COUNTIF('Data R3'!O615,"&gt;0")+COUNTIF('Data R3'!Q615,"&gt;0")+COUNTIF('Data R3'!S615,"&gt;0")+COUNTIF('Data R3'!U615,"&gt;0")+COUNTIF('Data R3'!W615,"&gt;0")+COUNTIF('Data R3'!Y615,"&gt;0"))&gt;0,1,0))</f>
        <v/>
      </c>
      <c r="M2609" t="inlineStr">
        <is>
          <t>Data R</t>
        </is>
      </c>
    </row>
    <row r="2610">
      <c r="A2610" t="inlineStr">
        <is>
          <t>Regional 3</t>
        </is>
      </c>
      <c r="B2610">
        <f>IF('Data R3'!C616="","",'Data R3'!B616)</f>
        <v/>
      </c>
      <c r="C2610">
        <f>IF('Data R3'!C616="","",'Data R3'!C616)</f>
        <v/>
      </c>
      <c r="D2610">
        <f>IF('Data R3'!C616="","",'Data R3'!D616)</f>
        <v/>
      </c>
      <c r="E2610">
        <f>IF('Data R3'!C616="","",'Data R3'!E616)</f>
        <v/>
      </c>
      <c r="F2610">
        <f>IF('Data R3'!C616="","",'Data R3'!F616)</f>
        <v/>
      </c>
      <c r="G2610">
        <f>IF('Data R3'!C616="","",'Data R3'!AD616)</f>
        <v/>
      </c>
      <c r="H2610">
        <f>IF('Data R3'!C616="","",'Data R3'!AC616)</f>
        <v/>
      </c>
      <c r="I2610">
        <f>IF('Data R3'!C616="","",COUNTIF('Data R3'!J616,"&gt;0")+COUNTIF('Data R3'!L616,"&gt;0")+COUNTIF('Data R3'!N616,"&gt;0")+COUNTIF('Data R3'!P616,"&gt;0")+COUNTIF('Data R3'!R616,"&gt;0")+COUNTIF('Data R3'!T616,"&gt;0")+COUNTIF('Data R3'!V616,"&gt;0")+COUNTIF('Data R3'!X616,"&gt;0"))</f>
        <v/>
      </c>
      <c r="J2610">
        <f>IF('Data R3'!C616="","",IF((COUNTIF('Data R3'!K616,"&gt;0")+COUNTIF('Data R3'!M616,"&gt;0")+COUNTIF('Data R3'!O616,"&gt;0")+COUNTIF('Data R3'!Q616,"&gt;0")+COUNTIF('Data R3'!S616,"&gt;0")+COUNTIF('Data R3'!U616,"&gt;0")+COUNTIF('Data R3'!W616,"&gt;0")+COUNTIF('Data R3'!Y616,"&gt;0"))&gt;0,1,0))</f>
        <v/>
      </c>
      <c r="M2610" t="inlineStr">
        <is>
          <t>Data R</t>
        </is>
      </c>
    </row>
    <row r="2611">
      <c r="A2611" t="inlineStr">
        <is>
          <t>Regional 3</t>
        </is>
      </c>
      <c r="B2611">
        <f>IF('Data R3'!C617="","",'Data R3'!B617)</f>
        <v/>
      </c>
      <c r="C2611">
        <f>IF('Data R3'!C617="","",'Data R3'!C617)</f>
        <v/>
      </c>
      <c r="D2611">
        <f>IF('Data R3'!C617="","",'Data R3'!D617)</f>
        <v/>
      </c>
      <c r="E2611">
        <f>IF('Data R3'!C617="","",'Data R3'!E617)</f>
        <v/>
      </c>
      <c r="F2611">
        <f>IF('Data R3'!C617="","",'Data R3'!F617)</f>
        <v/>
      </c>
      <c r="G2611">
        <f>IF('Data R3'!C617="","",'Data R3'!AD617)</f>
        <v/>
      </c>
      <c r="H2611">
        <f>IF('Data R3'!C617="","",'Data R3'!AC617)</f>
        <v/>
      </c>
      <c r="I2611">
        <f>IF('Data R3'!C617="","",COUNTIF('Data R3'!J617,"&gt;0")+COUNTIF('Data R3'!L617,"&gt;0")+COUNTIF('Data R3'!N617,"&gt;0")+COUNTIF('Data R3'!P617,"&gt;0")+COUNTIF('Data R3'!R617,"&gt;0")+COUNTIF('Data R3'!T617,"&gt;0")+COUNTIF('Data R3'!V617,"&gt;0")+COUNTIF('Data R3'!X617,"&gt;0"))</f>
        <v/>
      </c>
      <c r="J2611">
        <f>IF('Data R3'!C617="","",IF((COUNTIF('Data R3'!K617,"&gt;0")+COUNTIF('Data R3'!M617,"&gt;0")+COUNTIF('Data R3'!O617,"&gt;0")+COUNTIF('Data R3'!Q617,"&gt;0")+COUNTIF('Data R3'!S617,"&gt;0")+COUNTIF('Data R3'!U617,"&gt;0")+COUNTIF('Data R3'!W617,"&gt;0")+COUNTIF('Data R3'!Y617,"&gt;0"))&gt;0,1,0))</f>
        <v/>
      </c>
      <c r="M2611" t="inlineStr">
        <is>
          <t>Data R</t>
        </is>
      </c>
    </row>
    <row r="2612">
      <c r="A2612" t="inlineStr">
        <is>
          <t>Regional 3</t>
        </is>
      </c>
      <c r="B2612">
        <f>IF('Data R3'!C618="","",'Data R3'!B618)</f>
        <v/>
      </c>
      <c r="C2612">
        <f>IF('Data R3'!C618="","",'Data R3'!C618)</f>
        <v/>
      </c>
      <c r="D2612">
        <f>IF('Data R3'!C618="","",'Data R3'!D618)</f>
        <v/>
      </c>
      <c r="E2612">
        <f>IF('Data R3'!C618="","",'Data R3'!E618)</f>
        <v/>
      </c>
      <c r="F2612">
        <f>IF('Data R3'!C618="","",'Data R3'!F618)</f>
        <v/>
      </c>
      <c r="G2612">
        <f>IF('Data R3'!C618="","",'Data R3'!AD618)</f>
        <v/>
      </c>
      <c r="H2612">
        <f>IF('Data R3'!C618="","",'Data R3'!AC618)</f>
        <v/>
      </c>
      <c r="I2612">
        <f>IF('Data R3'!C618="","",COUNTIF('Data R3'!J618,"&gt;0")+COUNTIF('Data R3'!L618,"&gt;0")+COUNTIF('Data R3'!N618,"&gt;0")+COUNTIF('Data R3'!P618,"&gt;0")+COUNTIF('Data R3'!R618,"&gt;0")+COUNTIF('Data R3'!T618,"&gt;0")+COUNTIF('Data R3'!V618,"&gt;0")+COUNTIF('Data R3'!X618,"&gt;0"))</f>
        <v/>
      </c>
      <c r="J2612">
        <f>IF('Data R3'!C618="","",IF((COUNTIF('Data R3'!K618,"&gt;0")+COUNTIF('Data R3'!M618,"&gt;0")+COUNTIF('Data R3'!O618,"&gt;0")+COUNTIF('Data R3'!Q618,"&gt;0")+COUNTIF('Data R3'!S618,"&gt;0")+COUNTIF('Data R3'!U618,"&gt;0")+COUNTIF('Data R3'!W618,"&gt;0")+COUNTIF('Data R3'!Y618,"&gt;0"))&gt;0,1,0))</f>
        <v/>
      </c>
      <c r="M2612" t="inlineStr">
        <is>
          <t>Data R</t>
        </is>
      </c>
    </row>
    <row r="2613">
      <c r="A2613" t="inlineStr">
        <is>
          <t>Regional 3</t>
        </is>
      </c>
      <c r="B2613">
        <f>IF('Data R3'!C619="","",'Data R3'!B619)</f>
        <v/>
      </c>
      <c r="C2613">
        <f>IF('Data R3'!C619="","",'Data R3'!C619)</f>
        <v/>
      </c>
      <c r="D2613">
        <f>IF('Data R3'!C619="","",'Data R3'!D619)</f>
        <v/>
      </c>
      <c r="E2613">
        <f>IF('Data R3'!C619="","",'Data R3'!E619)</f>
        <v/>
      </c>
      <c r="F2613">
        <f>IF('Data R3'!C619="","",'Data R3'!F619)</f>
        <v/>
      </c>
      <c r="G2613">
        <f>IF('Data R3'!C619="","",'Data R3'!AD619)</f>
        <v/>
      </c>
      <c r="H2613">
        <f>IF('Data R3'!C619="","",'Data R3'!AC619)</f>
        <v/>
      </c>
      <c r="I2613">
        <f>IF('Data R3'!C619="","",COUNTIF('Data R3'!J619,"&gt;0")+COUNTIF('Data R3'!L619,"&gt;0")+COUNTIF('Data R3'!N619,"&gt;0")+COUNTIF('Data R3'!P619,"&gt;0")+COUNTIF('Data R3'!R619,"&gt;0")+COUNTIF('Data R3'!T619,"&gt;0")+COUNTIF('Data R3'!V619,"&gt;0")+COUNTIF('Data R3'!X619,"&gt;0"))</f>
        <v/>
      </c>
      <c r="J2613">
        <f>IF('Data R3'!C619="","",IF((COUNTIF('Data R3'!K619,"&gt;0")+COUNTIF('Data R3'!M619,"&gt;0")+COUNTIF('Data R3'!O619,"&gt;0")+COUNTIF('Data R3'!Q619,"&gt;0")+COUNTIF('Data R3'!S619,"&gt;0")+COUNTIF('Data R3'!U619,"&gt;0")+COUNTIF('Data R3'!W619,"&gt;0")+COUNTIF('Data R3'!Y619,"&gt;0"))&gt;0,1,0))</f>
        <v/>
      </c>
      <c r="M2613" t="inlineStr">
        <is>
          <t>Data R</t>
        </is>
      </c>
    </row>
    <row r="2614">
      <c r="A2614" t="inlineStr">
        <is>
          <t>Regional 3</t>
        </is>
      </c>
      <c r="B2614">
        <f>IF('Data R3'!C620="","",'Data R3'!B620)</f>
        <v/>
      </c>
      <c r="C2614">
        <f>IF('Data R3'!C620="","",'Data R3'!C620)</f>
        <v/>
      </c>
      <c r="D2614">
        <f>IF('Data R3'!C620="","",'Data R3'!D620)</f>
        <v/>
      </c>
      <c r="E2614">
        <f>IF('Data R3'!C620="","",'Data R3'!E620)</f>
        <v/>
      </c>
      <c r="F2614">
        <f>IF('Data R3'!C620="","",'Data R3'!F620)</f>
        <v/>
      </c>
      <c r="G2614">
        <f>IF('Data R3'!C620="","",'Data R3'!AD620)</f>
        <v/>
      </c>
      <c r="H2614">
        <f>IF('Data R3'!C620="","",'Data R3'!AC620)</f>
        <v/>
      </c>
      <c r="I2614">
        <f>IF('Data R3'!C620="","",COUNTIF('Data R3'!J620,"&gt;0")+COUNTIF('Data R3'!L620,"&gt;0")+COUNTIF('Data R3'!N620,"&gt;0")+COUNTIF('Data R3'!P620,"&gt;0")+COUNTIF('Data R3'!R620,"&gt;0")+COUNTIF('Data R3'!T620,"&gt;0")+COUNTIF('Data R3'!V620,"&gt;0")+COUNTIF('Data R3'!X620,"&gt;0"))</f>
        <v/>
      </c>
      <c r="J2614">
        <f>IF('Data R3'!C620="","",IF((COUNTIF('Data R3'!K620,"&gt;0")+COUNTIF('Data R3'!M620,"&gt;0")+COUNTIF('Data R3'!O620,"&gt;0")+COUNTIF('Data R3'!Q620,"&gt;0")+COUNTIF('Data R3'!S620,"&gt;0")+COUNTIF('Data R3'!U620,"&gt;0")+COUNTIF('Data R3'!W620,"&gt;0")+COUNTIF('Data R3'!Y620,"&gt;0"))&gt;0,1,0))</f>
        <v/>
      </c>
      <c r="M2614" t="inlineStr">
        <is>
          <t>Data R</t>
        </is>
      </c>
    </row>
    <row r="2615">
      <c r="A2615" t="inlineStr">
        <is>
          <t>Regional 3</t>
        </is>
      </c>
      <c r="B2615">
        <f>IF('Data R3'!C621="","",'Data R3'!B621)</f>
        <v/>
      </c>
      <c r="C2615">
        <f>IF('Data R3'!C621="","",'Data R3'!C621)</f>
        <v/>
      </c>
      <c r="D2615">
        <f>IF('Data R3'!C621="","",'Data R3'!D621)</f>
        <v/>
      </c>
      <c r="E2615">
        <f>IF('Data R3'!C621="","",'Data R3'!E621)</f>
        <v/>
      </c>
      <c r="F2615">
        <f>IF('Data R3'!C621="","",'Data R3'!F621)</f>
        <v/>
      </c>
      <c r="G2615">
        <f>IF('Data R3'!C621="","",'Data R3'!AD621)</f>
        <v/>
      </c>
      <c r="H2615">
        <f>IF('Data R3'!C621="","",'Data R3'!AC621)</f>
        <v/>
      </c>
      <c r="I2615">
        <f>IF('Data R3'!C621="","",COUNTIF('Data R3'!J621,"&gt;0")+COUNTIF('Data R3'!L621,"&gt;0")+COUNTIF('Data R3'!N621,"&gt;0")+COUNTIF('Data R3'!P621,"&gt;0")+COUNTIF('Data R3'!R621,"&gt;0")+COUNTIF('Data R3'!T621,"&gt;0")+COUNTIF('Data R3'!V621,"&gt;0")+COUNTIF('Data R3'!X621,"&gt;0"))</f>
        <v/>
      </c>
      <c r="J2615">
        <f>IF('Data R3'!C621="","",IF((COUNTIF('Data R3'!K621,"&gt;0")+COUNTIF('Data R3'!M621,"&gt;0")+COUNTIF('Data R3'!O621,"&gt;0")+COUNTIF('Data R3'!Q621,"&gt;0")+COUNTIF('Data R3'!S621,"&gt;0")+COUNTIF('Data R3'!U621,"&gt;0")+COUNTIF('Data R3'!W621,"&gt;0")+COUNTIF('Data R3'!Y621,"&gt;0"))&gt;0,1,0))</f>
        <v/>
      </c>
      <c r="M2615" t="inlineStr">
        <is>
          <t>Data R</t>
        </is>
      </c>
    </row>
    <row r="2616">
      <c r="A2616" t="inlineStr">
        <is>
          <t>Regional 3</t>
        </is>
      </c>
      <c r="B2616">
        <f>IF('Data R3'!C622="","",'Data R3'!B622)</f>
        <v/>
      </c>
      <c r="C2616">
        <f>IF('Data R3'!C622="","",'Data R3'!C622)</f>
        <v/>
      </c>
      <c r="D2616">
        <f>IF('Data R3'!C622="","",'Data R3'!D622)</f>
        <v/>
      </c>
      <c r="E2616">
        <f>IF('Data R3'!C622="","",'Data R3'!E622)</f>
        <v/>
      </c>
      <c r="F2616">
        <f>IF('Data R3'!C622="","",'Data R3'!F622)</f>
        <v/>
      </c>
      <c r="G2616">
        <f>IF('Data R3'!C622="","",'Data R3'!AD622)</f>
        <v/>
      </c>
      <c r="H2616">
        <f>IF('Data R3'!C622="","",'Data R3'!AC622)</f>
        <v/>
      </c>
      <c r="I2616">
        <f>IF('Data R3'!C622="","",COUNTIF('Data R3'!J622,"&gt;0")+COUNTIF('Data R3'!L622,"&gt;0")+COUNTIF('Data R3'!N622,"&gt;0")+COUNTIF('Data R3'!P622,"&gt;0")+COUNTIF('Data R3'!R622,"&gt;0")+COUNTIF('Data R3'!T622,"&gt;0")+COUNTIF('Data R3'!V622,"&gt;0")+COUNTIF('Data R3'!X622,"&gt;0"))</f>
        <v/>
      </c>
      <c r="J2616">
        <f>IF('Data R3'!C622="","",IF((COUNTIF('Data R3'!K622,"&gt;0")+COUNTIF('Data R3'!M622,"&gt;0")+COUNTIF('Data R3'!O622,"&gt;0")+COUNTIF('Data R3'!Q622,"&gt;0")+COUNTIF('Data R3'!S622,"&gt;0")+COUNTIF('Data R3'!U622,"&gt;0")+COUNTIF('Data R3'!W622,"&gt;0")+COUNTIF('Data R3'!Y622,"&gt;0"))&gt;0,1,0))</f>
        <v/>
      </c>
      <c r="M2616" t="inlineStr">
        <is>
          <t>Data R</t>
        </is>
      </c>
    </row>
    <row r="2617">
      <c r="A2617" t="inlineStr">
        <is>
          <t>Regional 3</t>
        </is>
      </c>
      <c r="B2617">
        <f>IF('Data R3'!C623="","",'Data R3'!B623)</f>
        <v/>
      </c>
      <c r="C2617">
        <f>IF('Data R3'!C623="","",'Data R3'!C623)</f>
        <v/>
      </c>
      <c r="D2617">
        <f>IF('Data R3'!C623="","",'Data R3'!D623)</f>
        <v/>
      </c>
      <c r="E2617">
        <f>IF('Data R3'!C623="","",'Data R3'!E623)</f>
        <v/>
      </c>
      <c r="F2617">
        <f>IF('Data R3'!C623="","",'Data R3'!F623)</f>
        <v/>
      </c>
      <c r="G2617">
        <f>IF('Data R3'!C623="","",'Data R3'!AD623)</f>
        <v/>
      </c>
      <c r="H2617">
        <f>IF('Data R3'!C623="","",'Data R3'!AC623)</f>
        <v/>
      </c>
      <c r="I2617">
        <f>IF('Data R3'!C623="","",COUNTIF('Data R3'!J623,"&gt;0")+COUNTIF('Data R3'!L623,"&gt;0")+COUNTIF('Data R3'!N623,"&gt;0")+COUNTIF('Data R3'!P623,"&gt;0")+COUNTIF('Data R3'!R623,"&gt;0")+COUNTIF('Data R3'!T623,"&gt;0")+COUNTIF('Data R3'!V623,"&gt;0")+COUNTIF('Data R3'!X623,"&gt;0"))</f>
        <v/>
      </c>
      <c r="J2617">
        <f>IF('Data R3'!C623="","",IF((COUNTIF('Data R3'!K623,"&gt;0")+COUNTIF('Data R3'!M623,"&gt;0")+COUNTIF('Data R3'!O623,"&gt;0")+COUNTIF('Data R3'!Q623,"&gt;0")+COUNTIF('Data R3'!S623,"&gt;0")+COUNTIF('Data R3'!U623,"&gt;0")+COUNTIF('Data R3'!W623,"&gt;0")+COUNTIF('Data R3'!Y623,"&gt;0"))&gt;0,1,0))</f>
        <v/>
      </c>
      <c r="M2617" t="inlineStr">
        <is>
          <t>Data R</t>
        </is>
      </c>
    </row>
    <row r="2618">
      <c r="A2618" t="inlineStr">
        <is>
          <t>Regional 3</t>
        </is>
      </c>
      <c r="B2618">
        <f>IF('Data R3'!C624="","",'Data R3'!B624)</f>
        <v/>
      </c>
      <c r="C2618">
        <f>IF('Data R3'!C624="","",'Data R3'!C624)</f>
        <v/>
      </c>
      <c r="D2618">
        <f>IF('Data R3'!C624="","",'Data R3'!D624)</f>
        <v/>
      </c>
      <c r="E2618">
        <f>IF('Data R3'!C624="","",'Data R3'!E624)</f>
        <v/>
      </c>
      <c r="F2618">
        <f>IF('Data R3'!C624="","",'Data R3'!F624)</f>
        <v/>
      </c>
      <c r="G2618">
        <f>IF('Data R3'!C624="","",'Data R3'!AD624)</f>
        <v/>
      </c>
      <c r="H2618">
        <f>IF('Data R3'!C624="","",'Data R3'!AC624)</f>
        <v/>
      </c>
      <c r="I2618">
        <f>IF('Data R3'!C624="","",COUNTIF('Data R3'!J624,"&gt;0")+COUNTIF('Data R3'!L624,"&gt;0")+COUNTIF('Data R3'!N624,"&gt;0")+COUNTIF('Data R3'!P624,"&gt;0")+COUNTIF('Data R3'!R624,"&gt;0")+COUNTIF('Data R3'!T624,"&gt;0")+COUNTIF('Data R3'!V624,"&gt;0")+COUNTIF('Data R3'!X624,"&gt;0"))</f>
        <v/>
      </c>
      <c r="J2618">
        <f>IF('Data R3'!C624="","",IF((COUNTIF('Data R3'!K624,"&gt;0")+COUNTIF('Data R3'!M624,"&gt;0")+COUNTIF('Data R3'!O624,"&gt;0")+COUNTIF('Data R3'!Q624,"&gt;0")+COUNTIF('Data R3'!S624,"&gt;0")+COUNTIF('Data R3'!U624,"&gt;0")+COUNTIF('Data R3'!W624,"&gt;0")+COUNTIF('Data R3'!Y624,"&gt;0"))&gt;0,1,0))</f>
        <v/>
      </c>
      <c r="M2618" t="inlineStr">
        <is>
          <t>Data R</t>
        </is>
      </c>
    </row>
    <row r="2619">
      <c r="A2619" t="inlineStr">
        <is>
          <t>Regional 3</t>
        </is>
      </c>
      <c r="B2619">
        <f>IF('Data R3'!C625="","",'Data R3'!B625)</f>
        <v/>
      </c>
      <c r="C2619">
        <f>IF('Data R3'!C625="","",'Data R3'!C625)</f>
        <v/>
      </c>
      <c r="D2619">
        <f>IF('Data R3'!C625="","",'Data R3'!D625)</f>
        <v/>
      </c>
      <c r="E2619">
        <f>IF('Data R3'!C625="","",'Data R3'!E625)</f>
        <v/>
      </c>
      <c r="F2619">
        <f>IF('Data R3'!C625="","",'Data R3'!F625)</f>
        <v/>
      </c>
      <c r="G2619">
        <f>IF('Data R3'!C625="","",'Data R3'!AD625)</f>
        <v/>
      </c>
      <c r="H2619">
        <f>IF('Data R3'!C625="","",'Data R3'!AC625)</f>
        <v/>
      </c>
      <c r="I2619">
        <f>IF('Data R3'!C625="","",COUNTIF('Data R3'!J625,"&gt;0")+COUNTIF('Data R3'!L625,"&gt;0")+COUNTIF('Data R3'!N625,"&gt;0")+COUNTIF('Data R3'!P625,"&gt;0")+COUNTIF('Data R3'!R625,"&gt;0")+COUNTIF('Data R3'!T625,"&gt;0")+COUNTIF('Data R3'!V625,"&gt;0")+COUNTIF('Data R3'!X625,"&gt;0"))</f>
        <v/>
      </c>
      <c r="J2619">
        <f>IF('Data R3'!C625="","",IF((COUNTIF('Data R3'!K625,"&gt;0")+COUNTIF('Data R3'!M625,"&gt;0")+COUNTIF('Data R3'!O625,"&gt;0")+COUNTIF('Data R3'!Q625,"&gt;0")+COUNTIF('Data R3'!S625,"&gt;0")+COUNTIF('Data R3'!U625,"&gt;0")+COUNTIF('Data R3'!W625,"&gt;0")+COUNTIF('Data R3'!Y625,"&gt;0"))&gt;0,1,0))</f>
        <v/>
      </c>
      <c r="M2619" t="inlineStr">
        <is>
          <t>Data R</t>
        </is>
      </c>
    </row>
    <row r="2620">
      <c r="A2620" t="inlineStr">
        <is>
          <t>Regional 3</t>
        </is>
      </c>
      <c r="B2620">
        <f>IF('Data R3'!C626="","",'Data R3'!B626)</f>
        <v/>
      </c>
      <c r="C2620">
        <f>IF('Data R3'!C626="","",'Data R3'!C626)</f>
        <v/>
      </c>
      <c r="D2620">
        <f>IF('Data R3'!C626="","",'Data R3'!D626)</f>
        <v/>
      </c>
      <c r="E2620">
        <f>IF('Data R3'!C626="","",'Data R3'!E626)</f>
        <v/>
      </c>
      <c r="F2620">
        <f>IF('Data R3'!C626="","",'Data R3'!F626)</f>
        <v/>
      </c>
      <c r="G2620">
        <f>IF('Data R3'!C626="","",'Data R3'!AD626)</f>
        <v/>
      </c>
      <c r="H2620">
        <f>IF('Data R3'!C626="","",'Data R3'!AC626)</f>
        <v/>
      </c>
      <c r="I2620">
        <f>IF('Data R3'!C626="","",COUNTIF('Data R3'!J626,"&gt;0")+COUNTIF('Data R3'!L626,"&gt;0")+COUNTIF('Data R3'!N626,"&gt;0")+COUNTIF('Data R3'!P626,"&gt;0")+COUNTIF('Data R3'!R626,"&gt;0")+COUNTIF('Data R3'!T626,"&gt;0")+COUNTIF('Data R3'!V626,"&gt;0")+COUNTIF('Data R3'!X626,"&gt;0"))</f>
        <v/>
      </c>
      <c r="J2620">
        <f>IF('Data R3'!C626="","",IF((COUNTIF('Data R3'!K626,"&gt;0")+COUNTIF('Data R3'!M626,"&gt;0")+COUNTIF('Data R3'!O626,"&gt;0")+COUNTIF('Data R3'!Q626,"&gt;0")+COUNTIF('Data R3'!S626,"&gt;0")+COUNTIF('Data R3'!U626,"&gt;0")+COUNTIF('Data R3'!W626,"&gt;0")+COUNTIF('Data R3'!Y626,"&gt;0"))&gt;0,1,0))</f>
        <v/>
      </c>
      <c r="M2620" t="inlineStr">
        <is>
          <t>Data R</t>
        </is>
      </c>
    </row>
    <row r="2621">
      <c r="A2621" t="inlineStr">
        <is>
          <t>Regional 3</t>
        </is>
      </c>
      <c r="B2621">
        <f>IF('Data R3'!C627="","",'Data R3'!B627)</f>
        <v/>
      </c>
      <c r="C2621">
        <f>IF('Data R3'!C627="","",'Data R3'!C627)</f>
        <v/>
      </c>
      <c r="D2621">
        <f>IF('Data R3'!C627="","",'Data R3'!D627)</f>
        <v/>
      </c>
      <c r="E2621">
        <f>IF('Data R3'!C627="","",'Data R3'!E627)</f>
        <v/>
      </c>
      <c r="F2621">
        <f>IF('Data R3'!C627="","",'Data R3'!F627)</f>
        <v/>
      </c>
      <c r="G2621">
        <f>IF('Data R3'!C627="","",'Data R3'!AD627)</f>
        <v/>
      </c>
      <c r="H2621">
        <f>IF('Data R3'!C627="","",'Data R3'!AC627)</f>
        <v/>
      </c>
      <c r="I2621">
        <f>IF('Data R3'!C627="","",COUNTIF('Data R3'!J627,"&gt;0")+COUNTIF('Data R3'!L627,"&gt;0")+COUNTIF('Data R3'!N627,"&gt;0")+COUNTIF('Data R3'!P627,"&gt;0")+COUNTIF('Data R3'!R627,"&gt;0")+COUNTIF('Data R3'!T627,"&gt;0")+COUNTIF('Data R3'!V627,"&gt;0")+COUNTIF('Data R3'!X627,"&gt;0"))</f>
        <v/>
      </c>
      <c r="J2621">
        <f>IF('Data R3'!C627="","",IF((COUNTIF('Data R3'!K627,"&gt;0")+COUNTIF('Data R3'!M627,"&gt;0")+COUNTIF('Data R3'!O627,"&gt;0")+COUNTIF('Data R3'!Q627,"&gt;0")+COUNTIF('Data R3'!S627,"&gt;0")+COUNTIF('Data R3'!U627,"&gt;0")+COUNTIF('Data R3'!W627,"&gt;0")+COUNTIF('Data R3'!Y627,"&gt;0"))&gt;0,1,0))</f>
        <v/>
      </c>
      <c r="M2621" t="inlineStr">
        <is>
          <t>Data R</t>
        </is>
      </c>
    </row>
    <row r="2622">
      <c r="A2622" t="inlineStr">
        <is>
          <t>Regional 3</t>
        </is>
      </c>
      <c r="B2622">
        <f>IF('Data R3'!C628="","",'Data R3'!B628)</f>
        <v/>
      </c>
      <c r="C2622">
        <f>IF('Data R3'!C628="","",'Data R3'!C628)</f>
        <v/>
      </c>
      <c r="D2622">
        <f>IF('Data R3'!C628="","",'Data R3'!D628)</f>
        <v/>
      </c>
      <c r="E2622">
        <f>IF('Data R3'!C628="","",'Data R3'!E628)</f>
        <v/>
      </c>
      <c r="F2622">
        <f>IF('Data R3'!C628="","",'Data R3'!F628)</f>
        <v/>
      </c>
      <c r="G2622">
        <f>IF('Data R3'!C628="","",'Data R3'!AD628)</f>
        <v/>
      </c>
      <c r="H2622">
        <f>IF('Data R3'!C628="","",'Data R3'!AC628)</f>
        <v/>
      </c>
      <c r="I2622">
        <f>IF('Data R3'!C628="","",COUNTIF('Data R3'!J628,"&gt;0")+COUNTIF('Data R3'!L628,"&gt;0")+COUNTIF('Data R3'!N628,"&gt;0")+COUNTIF('Data R3'!P628,"&gt;0")+COUNTIF('Data R3'!R628,"&gt;0")+COUNTIF('Data R3'!T628,"&gt;0")+COUNTIF('Data R3'!V628,"&gt;0")+COUNTIF('Data R3'!X628,"&gt;0"))</f>
        <v/>
      </c>
      <c r="J2622">
        <f>IF('Data R3'!C628="","",IF((COUNTIF('Data R3'!K628,"&gt;0")+COUNTIF('Data R3'!M628,"&gt;0")+COUNTIF('Data R3'!O628,"&gt;0")+COUNTIF('Data R3'!Q628,"&gt;0")+COUNTIF('Data R3'!S628,"&gt;0")+COUNTIF('Data R3'!U628,"&gt;0")+COUNTIF('Data R3'!W628,"&gt;0")+COUNTIF('Data R3'!Y628,"&gt;0"))&gt;0,1,0))</f>
        <v/>
      </c>
      <c r="M2622" t="inlineStr">
        <is>
          <t>Data R</t>
        </is>
      </c>
    </row>
    <row r="2623">
      <c r="A2623" t="inlineStr">
        <is>
          <t>Regional 3</t>
        </is>
      </c>
      <c r="B2623">
        <f>IF('Data R3'!C629="","",'Data R3'!B629)</f>
        <v/>
      </c>
      <c r="C2623">
        <f>IF('Data R3'!C629="","",'Data R3'!C629)</f>
        <v/>
      </c>
      <c r="D2623">
        <f>IF('Data R3'!C629="","",'Data R3'!D629)</f>
        <v/>
      </c>
      <c r="E2623">
        <f>IF('Data R3'!C629="","",'Data R3'!E629)</f>
        <v/>
      </c>
      <c r="F2623">
        <f>IF('Data R3'!C629="","",'Data R3'!F629)</f>
        <v/>
      </c>
      <c r="G2623">
        <f>IF('Data R3'!C629="","",'Data R3'!AD629)</f>
        <v/>
      </c>
      <c r="H2623">
        <f>IF('Data R3'!C629="","",'Data R3'!AC629)</f>
        <v/>
      </c>
      <c r="I2623">
        <f>IF('Data R3'!C629="","",COUNTIF('Data R3'!J629,"&gt;0")+COUNTIF('Data R3'!L629,"&gt;0")+COUNTIF('Data R3'!N629,"&gt;0")+COUNTIF('Data R3'!P629,"&gt;0")+COUNTIF('Data R3'!R629,"&gt;0")+COUNTIF('Data R3'!T629,"&gt;0")+COUNTIF('Data R3'!V629,"&gt;0")+COUNTIF('Data R3'!X629,"&gt;0"))</f>
        <v/>
      </c>
      <c r="J2623">
        <f>IF('Data R3'!C629="","",IF((COUNTIF('Data R3'!K629,"&gt;0")+COUNTIF('Data R3'!M629,"&gt;0")+COUNTIF('Data R3'!O629,"&gt;0")+COUNTIF('Data R3'!Q629,"&gt;0")+COUNTIF('Data R3'!S629,"&gt;0")+COUNTIF('Data R3'!U629,"&gt;0")+COUNTIF('Data R3'!W629,"&gt;0")+COUNTIF('Data R3'!Y629,"&gt;0"))&gt;0,1,0))</f>
        <v/>
      </c>
      <c r="M2623" t="inlineStr">
        <is>
          <t>Data R</t>
        </is>
      </c>
    </row>
    <row r="2624">
      <c r="A2624" t="inlineStr">
        <is>
          <t>Regional 3</t>
        </is>
      </c>
      <c r="B2624">
        <f>IF('Data R3'!C630="","",'Data R3'!B630)</f>
        <v/>
      </c>
      <c r="C2624">
        <f>IF('Data R3'!C630="","",'Data R3'!C630)</f>
        <v/>
      </c>
      <c r="D2624">
        <f>IF('Data R3'!C630="","",'Data R3'!D630)</f>
        <v/>
      </c>
      <c r="E2624">
        <f>IF('Data R3'!C630="","",'Data R3'!E630)</f>
        <v/>
      </c>
      <c r="F2624">
        <f>IF('Data R3'!C630="","",'Data R3'!F630)</f>
        <v/>
      </c>
      <c r="G2624">
        <f>IF('Data R3'!C630="","",'Data R3'!AD630)</f>
        <v/>
      </c>
      <c r="H2624">
        <f>IF('Data R3'!C630="","",'Data R3'!AC630)</f>
        <v/>
      </c>
      <c r="I2624">
        <f>IF('Data R3'!C630="","",COUNTIF('Data R3'!J630,"&gt;0")+COUNTIF('Data R3'!L630,"&gt;0")+COUNTIF('Data R3'!N630,"&gt;0")+COUNTIF('Data R3'!P630,"&gt;0")+COUNTIF('Data R3'!R630,"&gt;0")+COUNTIF('Data R3'!T630,"&gt;0")+COUNTIF('Data R3'!V630,"&gt;0")+COUNTIF('Data R3'!X630,"&gt;0"))</f>
        <v/>
      </c>
      <c r="J2624">
        <f>IF('Data R3'!C630="","",IF((COUNTIF('Data R3'!K630,"&gt;0")+COUNTIF('Data R3'!M630,"&gt;0")+COUNTIF('Data R3'!O630,"&gt;0")+COUNTIF('Data R3'!Q630,"&gt;0")+COUNTIF('Data R3'!S630,"&gt;0")+COUNTIF('Data R3'!U630,"&gt;0")+COUNTIF('Data R3'!W630,"&gt;0")+COUNTIF('Data R3'!Y630,"&gt;0"))&gt;0,1,0))</f>
        <v/>
      </c>
      <c r="M2624" t="inlineStr">
        <is>
          <t>Data R</t>
        </is>
      </c>
    </row>
    <row r="2625">
      <c r="A2625" t="inlineStr">
        <is>
          <t>Regional 3</t>
        </is>
      </c>
      <c r="B2625">
        <f>IF('Data R3'!C631="","",'Data R3'!B631)</f>
        <v/>
      </c>
      <c r="C2625">
        <f>IF('Data R3'!C631="","",'Data R3'!C631)</f>
        <v/>
      </c>
      <c r="D2625">
        <f>IF('Data R3'!C631="","",'Data R3'!D631)</f>
        <v/>
      </c>
      <c r="E2625">
        <f>IF('Data R3'!C631="","",'Data R3'!E631)</f>
        <v/>
      </c>
      <c r="F2625">
        <f>IF('Data R3'!C631="","",'Data R3'!F631)</f>
        <v/>
      </c>
      <c r="G2625">
        <f>IF('Data R3'!C631="","",'Data R3'!AD631)</f>
        <v/>
      </c>
      <c r="H2625">
        <f>IF('Data R3'!C631="","",'Data R3'!AC631)</f>
        <v/>
      </c>
      <c r="I2625">
        <f>IF('Data R3'!C631="","",COUNTIF('Data R3'!J631,"&gt;0")+COUNTIF('Data R3'!L631,"&gt;0")+COUNTIF('Data R3'!N631,"&gt;0")+COUNTIF('Data R3'!P631,"&gt;0")+COUNTIF('Data R3'!R631,"&gt;0")+COUNTIF('Data R3'!T631,"&gt;0")+COUNTIF('Data R3'!V631,"&gt;0")+COUNTIF('Data R3'!X631,"&gt;0"))</f>
        <v/>
      </c>
      <c r="J2625">
        <f>IF('Data R3'!C631="","",IF((COUNTIF('Data R3'!K631,"&gt;0")+COUNTIF('Data R3'!M631,"&gt;0")+COUNTIF('Data R3'!O631,"&gt;0")+COUNTIF('Data R3'!Q631,"&gt;0")+COUNTIF('Data R3'!S631,"&gt;0")+COUNTIF('Data R3'!U631,"&gt;0")+COUNTIF('Data R3'!W631,"&gt;0")+COUNTIF('Data R3'!Y631,"&gt;0"))&gt;0,1,0))</f>
        <v/>
      </c>
      <c r="M2625" t="inlineStr">
        <is>
          <t>Data R</t>
        </is>
      </c>
    </row>
    <row r="2626">
      <c r="A2626" t="inlineStr">
        <is>
          <t>Regional 3</t>
        </is>
      </c>
      <c r="B2626">
        <f>IF('Data R3'!C632="","",'Data R3'!B632)</f>
        <v/>
      </c>
      <c r="C2626">
        <f>IF('Data R3'!C632="","",'Data R3'!C632)</f>
        <v/>
      </c>
      <c r="D2626">
        <f>IF('Data R3'!C632="","",'Data R3'!D632)</f>
        <v/>
      </c>
      <c r="E2626">
        <f>IF('Data R3'!C632="","",'Data R3'!E632)</f>
        <v/>
      </c>
      <c r="F2626">
        <f>IF('Data R3'!C632="","",'Data R3'!F632)</f>
        <v/>
      </c>
      <c r="G2626">
        <f>IF('Data R3'!C632="","",'Data R3'!AD632)</f>
        <v/>
      </c>
      <c r="H2626">
        <f>IF('Data R3'!C632="","",'Data R3'!AC632)</f>
        <v/>
      </c>
      <c r="I2626">
        <f>IF('Data R3'!C632="","",COUNTIF('Data R3'!J632,"&gt;0")+COUNTIF('Data R3'!L632,"&gt;0")+COUNTIF('Data R3'!N632,"&gt;0")+COUNTIF('Data R3'!P632,"&gt;0")+COUNTIF('Data R3'!R632,"&gt;0")+COUNTIF('Data R3'!T632,"&gt;0")+COUNTIF('Data R3'!V632,"&gt;0")+COUNTIF('Data R3'!X632,"&gt;0"))</f>
        <v/>
      </c>
      <c r="J2626">
        <f>IF('Data R3'!C632="","",IF((COUNTIF('Data R3'!K632,"&gt;0")+COUNTIF('Data R3'!M632,"&gt;0")+COUNTIF('Data R3'!O632,"&gt;0")+COUNTIF('Data R3'!Q632,"&gt;0")+COUNTIF('Data R3'!S632,"&gt;0")+COUNTIF('Data R3'!U632,"&gt;0")+COUNTIF('Data R3'!W632,"&gt;0")+COUNTIF('Data R3'!Y632,"&gt;0"))&gt;0,1,0))</f>
        <v/>
      </c>
      <c r="M2626" t="inlineStr">
        <is>
          <t>Data R</t>
        </is>
      </c>
    </row>
    <row r="2627">
      <c r="A2627" t="inlineStr">
        <is>
          <t>Regional 3</t>
        </is>
      </c>
      <c r="B2627">
        <f>IF('Data R3'!C633="","",'Data R3'!B633)</f>
        <v/>
      </c>
      <c r="C2627">
        <f>IF('Data R3'!C633="","",'Data R3'!C633)</f>
        <v/>
      </c>
      <c r="D2627">
        <f>IF('Data R3'!C633="","",'Data R3'!D633)</f>
        <v/>
      </c>
      <c r="E2627">
        <f>IF('Data R3'!C633="","",'Data R3'!E633)</f>
        <v/>
      </c>
      <c r="F2627">
        <f>IF('Data R3'!C633="","",'Data R3'!F633)</f>
        <v/>
      </c>
      <c r="G2627">
        <f>IF('Data R3'!C633="","",'Data R3'!AD633)</f>
        <v/>
      </c>
      <c r="H2627">
        <f>IF('Data R3'!C633="","",'Data R3'!AC633)</f>
        <v/>
      </c>
      <c r="I2627">
        <f>IF('Data R3'!C633="","",COUNTIF('Data R3'!J633,"&gt;0")+COUNTIF('Data R3'!L633,"&gt;0")+COUNTIF('Data R3'!N633,"&gt;0")+COUNTIF('Data R3'!P633,"&gt;0")+COUNTIF('Data R3'!R633,"&gt;0")+COUNTIF('Data R3'!T633,"&gt;0")+COUNTIF('Data R3'!V633,"&gt;0")+COUNTIF('Data R3'!X633,"&gt;0"))</f>
        <v/>
      </c>
      <c r="J2627">
        <f>IF('Data R3'!C633="","",IF((COUNTIF('Data R3'!K633,"&gt;0")+COUNTIF('Data R3'!M633,"&gt;0")+COUNTIF('Data R3'!O633,"&gt;0")+COUNTIF('Data R3'!Q633,"&gt;0")+COUNTIF('Data R3'!S633,"&gt;0")+COUNTIF('Data R3'!U633,"&gt;0")+COUNTIF('Data R3'!W633,"&gt;0")+COUNTIF('Data R3'!Y633,"&gt;0"))&gt;0,1,0))</f>
        <v/>
      </c>
      <c r="M2627" t="inlineStr">
        <is>
          <t>Data R</t>
        </is>
      </c>
    </row>
    <row r="2628">
      <c r="A2628" t="inlineStr">
        <is>
          <t>Regional 3</t>
        </is>
      </c>
      <c r="B2628">
        <f>IF('Data R3'!C634="","",'Data R3'!B634)</f>
        <v/>
      </c>
      <c r="C2628">
        <f>IF('Data R3'!C634="","",'Data R3'!C634)</f>
        <v/>
      </c>
      <c r="D2628">
        <f>IF('Data R3'!C634="","",'Data R3'!D634)</f>
        <v/>
      </c>
      <c r="E2628">
        <f>IF('Data R3'!C634="","",'Data R3'!E634)</f>
        <v/>
      </c>
      <c r="F2628">
        <f>IF('Data R3'!C634="","",'Data R3'!F634)</f>
        <v/>
      </c>
      <c r="G2628">
        <f>IF('Data R3'!C634="","",'Data R3'!AD634)</f>
        <v/>
      </c>
      <c r="H2628">
        <f>IF('Data R3'!C634="","",'Data R3'!AC634)</f>
        <v/>
      </c>
      <c r="I2628">
        <f>IF('Data R3'!C634="","",COUNTIF('Data R3'!J634,"&gt;0")+COUNTIF('Data R3'!L634,"&gt;0")+COUNTIF('Data R3'!N634,"&gt;0")+COUNTIF('Data R3'!P634,"&gt;0")+COUNTIF('Data R3'!R634,"&gt;0")+COUNTIF('Data R3'!T634,"&gt;0")+COUNTIF('Data R3'!V634,"&gt;0")+COUNTIF('Data R3'!X634,"&gt;0"))</f>
        <v/>
      </c>
      <c r="J2628">
        <f>IF('Data R3'!C634="","",IF((COUNTIF('Data R3'!K634,"&gt;0")+COUNTIF('Data R3'!M634,"&gt;0")+COUNTIF('Data R3'!O634,"&gt;0")+COUNTIF('Data R3'!Q634,"&gt;0")+COUNTIF('Data R3'!S634,"&gt;0")+COUNTIF('Data R3'!U634,"&gt;0")+COUNTIF('Data R3'!W634,"&gt;0")+COUNTIF('Data R3'!Y634,"&gt;0"))&gt;0,1,0))</f>
        <v/>
      </c>
      <c r="M2628" t="inlineStr">
        <is>
          <t>Data R</t>
        </is>
      </c>
    </row>
    <row r="2629">
      <c r="A2629" t="inlineStr">
        <is>
          <t>Regional 3</t>
        </is>
      </c>
      <c r="B2629">
        <f>IF('Data R3'!C635="","",'Data R3'!B635)</f>
        <v/>
      </c>
      <c r="C2629">
        <f>IF('Data R3'!C635="","",'Data R3'!C635)</f>
        <v/>
      </c>
      <c r="D2629">
        <f>IF('Data R3'!C635="","",'Data R3'!D635)</f>
        <v/>
      </c>
      <c r="E2629">
        <f>IF('Data R3'!C635="","",'Data R3'!E635)</f>
        <v/>
      </c>
      <c r="F2629">
        <f>IF('Data R3'!C635="","",'Data R3'!F635)</f>
        <v/>
      </c>
      <c r="G2629">
        <f>IF('Data R3'!C635="","",'Data R3'!AD635)</f>
        <v/>
      </c>
      <c r="H2629">
        <f>IF('Data R3'!C635="","",'Data R3'!AC635)</f>
        <v/>
      </c>
      <c r="I2629">
        <f>IF('Data R3'!C635="","",COUNTIF('Data R3'!J635,"&gt;0")+COUNTIF('Data R3'!L635,"&gt;0")+COUNTIF('Data R3'!N635,"&gt;0")+COUNTIF('Data R3'!P635,"&gt;0")+COUNTIF('Data R3'!R635,"&gt;0")+COUNTIF('Data R3'!T635,"&gt;0")+COUNTIF('Data R3'!V635,"&gt;0")+COUNTIF('Data R3'!X635,"&gt;0"))</f>
        <v/>
      </c>
      <c r="J2629">
        <f>IF('Data R3'!C635="","",IF((COUNTIF('Data R3'!K635,"&gt;0")+COUNTIF('Data R3'!M635,"&gt;0")+COUNTIF('Data R3'!O635,"&gt;0")+COUNTIF('Data R3'!Q635,"&gt;0")+COUNTIF('Data R3'!S635,"&gt;0")+COUNTIF('Data R3'!U635,"&gt;0")+COUNTIF('Data R3'!W635,"&gt;0")+COUNTIF('Data R3'!Y635,"&gt;0"))&gt;0,1,0))</f>
        <v/>
      </c>
      <c r="M2629" t="inlineStr">
        <is>
          <t>Data R</t>
        </is>
      </c>
    </row>
    <row r="2630">
      <c r="A2630" t="inlineStr">
        <is>
          <t>Regional 3</t>
        </is>
      </c>
      <c r="B2630">
        <f>IF('Data R3'!C636="","",'Data R3'!B636)</f>
        <v/>
      </c>
      <c r="C2630">
        <f>IF('Data R3'!C636="","",'Data R3'!C636)</f>
        <v/>
      </c>
      <c r="D2630">
        <f>IF('Data R3'!C636="","",'Data R3'!D636)</f>
        <v/>
      </c>
      <c r="E2630">
        <f>IF('Data R3'!C636="","",'Data R3'!E636)</f>
        <v/>
      </c>
      <c r="F2630">
        <f>IF('Data R3'!C636="","",'Data R3'!F636)</f>
        <v/>
      </c>
      <c r="G2630">
        <f>IF('Data R3'!C636="","",'Data R3'!AD636)</f>
        <v/>
      </c>
      <c r="H2630">
        <f>IF('Data R3'!C636="","",'Data R3'!AC636)</f>
        <v/>
      </c>
      <c r="I2630">
        <f>IF('Data R3'!C636="","",COUNTIF('Data R3'!J636,"&gt;0")+COUNTIF('Data R3'!L636,"&gt;0")+COUNTIF('Data R3'!N636,"&gt;0")+COUNTIF('Data R3'!P636,"&gt;0")+COUNTIF('Data R3'!R636,"&gt;0")+COUNTIF('Data R3'!T636,"&gt;0")+COUNTIF('Data R3'!V636,"&gt;0")+COUNTIF('Data R3'!X636,"&gt;0"))</f>
        <v/>
      </c>
      <c r="J2630">
        <f>IF('Data R3'!C636="","",IF((COUNTIF('Data R3'!K636,"&gt;0")+COUNTIF('Data R3'!M636,"&gt;0")+COUNTIF('Data R3'!O636,"&gt;0")+COUNTIF('Data R3'!Q636,"&gt;0")+COUNTIF('Data R3'!S636,"&gt;0")+COUNTIF('Data R3'!U636,"&gt;0")+COUNTIF('Data R3'!W636,"&gt;0")+COUNTIF('Data R3'!Y636,"&gt;0"))&gt;0,1,0))</f>
        <v/>
      </c>
      <c r="M2630" t="inlineStr">
        <is>
          <t>Data R</t>
        </is>
      </c>
    </row>
    <row r="2631">
      <c r="A2631" t="inlineStr">
        <is>
          <t>Regional 3</t>
        </is>
      </c>
      <c r="B2631">
        <f>IF('Data R3'!C637="","",'Data R3'!B637)</f>
        <v/>
      </c>
      <c r="C2631">
        <f>IF('Data R3'!C637="","",'Data R3'!C637)</f>
        <v/>
      </c>
      <c r="D2631">
        <f>IF('Data R3'!C637="","",'Data R3'!D637)</f>
        <v/>
      </c>
      <c r="E2631">
        <f>IF('Data R3'!C637="","",'Data R3'!E637)</f>
        <v/>
      </c>
      <c r="F2631">
        <f>IF('Data R3'!C637="","",'Data R3'!F637)</f>
        <v/>
      </c>
      <c r="G2631">
        <f>IF('Data R3'!C637="","",'Data R3'!AD637)</f>
        <v/>
      </c>
      <c r="H2631">
        <f>IF('Data R3'!C637="","",'Data R3'!AC637)</f>
        <v/>
      </c>
      <c r="I2631">
        <f>IF('Data R3'!C637="","",COUNTIF('Data R3'!J637,"&gt;0")+COUNTIF('Data R3'!L637,"&gt;0")+COUNTIF('Data R3'!N637,"&gt;0")+COUNTIF('Data R3'!P637,"&gt;0")+COUNTIF('Data R3'!R637,"&gt;0")+COUNTIF('Data R3'!T637,"&gt;0")+COUNTIF('Data R3'!V637,"&gt;0")+COUNTIF('Data R3'!X637,"&gt;0"))</f>
        <v/>
      </c>
      <c r="J2631">
        <f>IF('Data R3'!C637="","",IF((COUNTIF('Data R3'!K637,"&gt;0")+COUNTIF('Data R3'!M637,"&gt;0")+COUNTIF('Data R3'!O637,"&gt;0")+COUNTIF('Data R3'!Q637,"&gt;0")+COUNTIF('Data R3'!S637,"&gt;0")+COUNTIF('Data R3'!U637,"&gt;0")+COUNTIF('Data R3'!W637,"&gt;0")+COUNTIF('Data R3'!Y637,"&gt;0"))&gt;0,1,0))</f>
        <v/>
      </c>
      <c r="M2631" t="inlineStr">
        <is>
          <t>Data R</t>
        </is>
      </c>
    </row>
    <row r="2632">
      <c r="A2632" t="inlineStr">
        <is>
          <t>Regional 3</t>
        </is>
      </c>
      <c r="B2632">
        <f>IF('Data R3'!C638="","",'Data R3'!B638)</f>
        <v/>
      </c>
      <c r="C2632">
        <f>IF('Data R3'!C638="","",'Data R3'!C638)</f>
        <v/>
      </c>
      <c r="D2632">
        <f>IF('Data R3'!C638="","",'Data R3'!D638)</f>
        <v/>
      </c>
      <c r="E2632">
        <f>IF('Data R3'!C638="","",'Data R3'!E638)</f>
        <v/>
      </c>
      <c r="F2632">
        <f>IF('Data R3'!C638="","",'Data R3'!F638)</f>
        <v/>
      </c>
      <c r="G2632">
        <f>IF('Data R3'!C638="","",'Data R3'!AD638)</f>
        <v/>
      </c>
      <c r="H2632">
        <f>IF('Data R3'!C638="","",'Data R3'!AC638)</f>
        <v/>
      </c>
      <c r="I2632">
        <f>IF('Data R3'!C638="","",COUNTIF('Data R3'!J638,"&gt;0")+COUNTIF('Data R3'!L638,"&gt;0")+COUNTIF('Data R3'!N638,"&gt;0")+COUNTIF('Data R3'!P638,"&gt;0")+COUNTIF('Data R3'!R638,"&gt;0")+COUNTIF('Data R3'!T638,"&gt;0")+COUNTIF('Data R3'!V638,"&gt;0")+COUNTIF('Data R3'!X638,"&gt;0"))</f>
        <v/>
      </c>
      <c r="J2632">
        <f>IF('Data R3'!C638="","",IF((COUNTIF('Data R3'!K638,"&gt;0")+COUNTIF('Data R3'!M638,"&gt;0")+COUNTIF('Data R3'!O638,"&gt;0")+COUNTIF('Data R3'!Q638,"&gt;0")+COUNTIF('Data R3'!S638,"&gt;0")+COUNTIF('Data R3'!U638,"&gt;0")+COUNTIF('Data R3'!W638,"&gt;0")+COUNTIF('Data R3'!Y638,"&gt;0"))&gt;0,1,0))</f>
        <v/>
      </c>
      <c r="M2632" t="inlineStr">
        <is>
          <t>Data R</t>
        </is>
      </c>
    </row>
    <row r="2633">
      <c r="A2633" t="inlineStr">
        <is>
          <t>Regional 3</t>
        </is>
      </c>
      <c r="B2633">
        <f>IF('Data R3'!C639="","",'Data R3'!B639)</f>
        <v/>
      </c>
      <c r="C2633">
        <f>IF('Data R3'!C639="","",'Data R3'!C639)</f>
        <v/>
      </c>
      <c r="D2633">
        <f>IF('Data R3'!C639="","",'Data R3'!D639)</f>
        <v/>
      </c>
      <c r="E2633">
        <f>IF('Data R3'!C639="","",'Data R3'!E639)</f>
        <v/>
      </c>
      <c r="F2633">
        <f>IF('Data R3'!C639="","",'Data R3'!F639)</f>
        <v/>
      </c>
      <c r="G2633">
        <f>IF('Data R3'!C639="","",'Data R3'!AD639)</f>
        <v/>
      </c>
      <c r="H2633">
        <f>IF('Data R3'!C639="","",'Data R3'!AC639)</f>
        <v/>
      </c>
      <c r="I2633">
        <f>IF('Data R3'!C639="","",COUNTIF('Data R3'!J639,"&gt;0")+COUNTIF('Data R3'!L639,"&gt;0")+COUNTIF('Data R3'!N639,"&gt;0")+COUNTIF('Data R3'!P639,"&gt;0")+COUNTIF('Data R3'!R639,"&gt;0")+COUNTIF('Data R3'!T639,"&gt;0")+COUNTIF('Data R3'!V639,"&gt;0")+COUNTIF('Data R3'!X639,"&gt;0"))</f>
        <v/>
      </c>
      <c r="J2633">
        <f>IF('Data R3'!C639="","",IF((COUNTIF('Data R3'!K639,"&gt;0")+COUNTIF('Data R3'!M639,"&gt;0")+COUNTIF('Data R3'!O639,"&gt;0")+COUNTIF('Data R3'!Q639,"&gt;0")+COUNTIF('Data R3'!S639,"&gt;0")+COUNTIF('Data R3'!U639,"&gt;0")+COUNTIF('Data R3'!W639,"&gt;0")+COUNTIF('Data R3'!Y639,"&gt;0"))&gt;0,1,0))</f>
        <v/>
      </c>
      <c r="M2633" t="inlineStr">
        <is>
          <t>Data R</t>
        </is>
      </c>
    </row>
    <row r="2634">
      <c r="A2634" t="inlineStr">
        <is>
          <t>Regional 3</t>
        </is>
      </c>
      <c r="B2634">
        <f>IF('Data R3'!C640="","",'Data R3'!B640)</f>
        <v/>
      </c>
      <c r="C2634">
        <f>IF('Data R3'!C640="","",'Data R3'!C640)</f>
        <v/>
      </c>
      <c r="D2634">
        <f>IF('Data R3'!C640="","",'Data R3'!D640)</f>
        <v/>
      </c>
      <c r="E2634">
        <f>IF('Data R3'!C640="","",'Data R3'!E640)</f>
        <v/>
      </c>
      <c r="F2634">
        <f>IF('Data R3'!C640="","",'Data R3'!F640)</f>
        <v/>
      </c>
      <c r="G2634">
        <f>IF('Data R3'!C640="","",'Data R3'!AD640)</f>
        <v/>
      </c>
      <c r="H2634">
        <f>IF('Data R3'!C640="","",'Data R3'!AC640)</f>
        <v/>
      </c>
      <c r="I2634">
        <f>IF('Data R3'!C640="","",COUNTIF('Data R3'!J640,"&gt;0")+COUNTIF('Data R3'!L640,"&gt;0")+COUNTIF('Data R3'!N640,"&gt;0")+COUNTIF('Data R3'!P640,"&gt;0")+COUNTIF('Data R3'!R640,"&gt;0")+COUNTIF('Data R3'!T640,"&gt;0")+COUNTIF('Data R3'!V640,"&gt;0")+COUNTIF('Data R3'!X640,"&gt;0"))</f>
        <v/>
      </c>
      <c r="J2634">
        <f>IF('Data R3'!C640="","",IF((COUNTIF('Data R3'!K640,"&gt;0")+COUNTIF('Data R3'!M640,"&gt;0")+COUNTIF('Data R3'!O640,"&gt;0")+COUNTIF('Data R3'!Q640,"&gt;0")+COUNTIF('Data R3'!S640,"&gt;0")+COUNTIF('Data R3'!U640,"&gt;0")+COUNTIF('Data R3'!W640,"&gt;0")+COUNTIF('Data R3'!Y640,"&gt;0"))&gt;0,1,0))</f>
        <v/>
      </c>
      <c r="M2634" t="inlineStr">
        <is>
          <t>Data R</t>
        </is>
      </c>
    </row>
    <row r="2635">
      <c r="A2635" t="inlineStr">
        <is>
          <t>Regional 3</t>
        </is>
      </c>
      <c r="B2635">
        <f>IF('Data R3'!C641="","",'Data R3'!B641)</f>
        <v/>
      </c>
      <c r="C2635">
        <f>IF('Data R3'!C641="","",'Data R3'!C641)</f>
        <v/>
      </c>
      <c r="D2635">
        <f>IF('Data R3'!C641="","",'Data R3'!D641)</f>
        <v/>
      </c>
      <c r="E2635">
        <f>IF('Data R3'!C641="","",'Data R3'!E641)</f>
        <v/>
      </c>
      <c r="F2635">
        <f>IF('Data R3'!C641="","",'Data R3'!F641)</f>
        <v/>
      </c>
      <c r="G2635">
        <f>IF('Data R3'!C641="","",'Data R3'!AD641)</f>
        <v/>
      </c>
      <c r="H2635">
        <f>IF('Data R3'!C641="","",'Data R3'!AC641)</f>
        <v/>
      </c>
      <c r="I2635">
        <f>IF('Data R3'!C641="","",COUNTIF('Data R3'!J641,"&gt;0")+COUNTIF('Data R3'!L641,"&gt;0")+COUNTIF('Data R3'!N641,"&gt;0")+COUNTIF('Data R3'!P641,"&gt;0")+COUNTIF('Data R3'!R641,"&gt;0")+COUNTIF('Data R3'!T641,"&gt;0")+COUNTIF('Data R3'!V641,"&gt;0")+COUNTIF('Data R3'!X641,"&gt;0"))</f>
        <v/>
      </c>
      <c r="J2635">
        <f>IF('Data R3'!C641="","",IF((COUNTIF('Data R3'!K641,"&gt;0")+COUNTIF('Data R3'!M641,"&gt;0")+COUNTIF('Data R3'!O641,"&gt;0")+COUNTIF('Data R3'!Q641,"&gt;0")+COUNTIF('Data R3'!S641,"&gt;0")+COUNTIF('Data R3'!U641,"&gt;0")+COUNTIF('Data R3'!W641,"&gt;0")+COUNTIF('Data R3'!Y641,"&gt;0"))&gt;0,1,0))</f>
        <v/>
      </c>
      <c r="M2635" t="inlineStr">
        <is>
          <t>Data R</t>
        </is>
      </c>
    </row>
    <row r="2636">
      <c r="A2636" t="inlineStr">
        <is>
          <t>Regional 3</t>
        </is>
      </c>
      <c r="B2636">
        <f>IF('Data R3'!C642="","",'Data R3'!B642)</f>
        <v/>
      </c>
      <c r="C2636">
        <f>IF('Data R3'!C642="","",'Data R3'!C642)</f>
        <v/>
      </c>
      <c r="D2636">
        <f>IF('Data R3'!C642="","",'Data R3'!D642)</f>
        <v/>
      </c>
      <c r="E2636">
        <f>IF('Data R3'!C642="","",'Data R3'!E642)</f>
        <v/>
      </c>
      <c r="F2636">
        <f>IF('Data R3'!C642="","",'Data R3'!F642)</f>
        <v/>
      </c>
      <c r="G2636">
        <f>IF('Data R3'!C642="","",'Data R3'!AD642)</f>
        <v/>
      </c>
      <c r="H2636">
        <f>IF('Data R3'!C642="","",'Data R3'!AC642)</f>
        <v/>
      </c>
      <c r="I2636">
        <f>IF('Data R3'!C642="","",COUNTIF('Data R3'!J642,"&gt;0")+COUNTIF('Data R3'!L642,"&gt;0")+COUNTIF('Data R3'!N642,"&gt;0")+COUNTIF('Data R3'!P642,"&gt;0")+COUNTIF('Data R3'!R642,"&gt;0")+COUNTIF('Data R3'!T642,"&gt;0")+COUNTIF('Data R3'!V642,"&gt;0")+COUNTIF('Data R3'!X642,"&gt;0"))</f>
        <v/>
      </c>
      <c r="J2636">
        <f>IF('Data R3'!C642="","",IF((COUNTIF('Data R3'!K642,"&gt;0")+COUNTIF('Data R3'!M642,"&gt;0")+COUNTIF('Data R3'!O642,"&gt;0")+COUNTIF('Data R3'!Q642,"&gt;0")+COUNTIF('Data R3'!S642,"&gt;0")+COUNTIF('Data R3'!U642,"&gt;0")+COUNTIF('Data R3'!W642,"&gt;0")+COUNTIF('Data R3'!Y642,"&gt;0"))&gt;0,1,0))</f>
        <v/>
      </c>
      <c r="M2636" t="inlineStr">
        <is>
          <t>Data R</t>
        </is>
      </c>
    </row>
    <row r="2637">
      <c r="A2637" t="inlineStr">
        <is>
          <t>Regional 3</t>
        </is>
      </c>
      <c r="B2637">
        <f>IF('Data R3'!C643="","",'Data R3'!B643)</f>
        <v/>
      </c>
      <c r="C2637">
        <f>IF('Data R3'!C643="","",'Data R3'!C643)</f>
        <v/>
      </c>
      <c r="D2637">
        <f>IF('Data R3'!C643="","",'Data R3'!D643)</f>
        <v/>
      </c>
      <c r="E2637">
        <f>IF('Data R3'!C643="","",'Data R3'!E643)</f>
        <v/>
      </c>
      <c r="F2637">
        <f>IF('Data R3'!C643="","",'Data R3'!F643)</f>
        <v/>
      </c>
      <c r="G2637">
        <f>IF('Data R3'!C643="","",'Data R3'!AD643)</f>
        <v/>
      </c>
      <c r="H2637">
        <f>IF('Data R3'!C643="","",'Data R3'!AC643)</f>
        <v/>
      </c>
      <c r="I2637">
        <f>IF('Data R3'!C643="","",COUNTIF('Data R3'!J643,"&gt;0")+COUNTIF('Data R3'!L643,"&gt;0")+COUNTIF('Data R3'!N643,"&gt;0")+COUNTIF('Data R3'!P643,"&gt;0")+COUNTIF('Data R3'!R643,"&gt;0")+COUNTIF('Data R3'!T643,"&gt;0")+COUNTIF('Data R3'!V643,"&gt;0")+COUNTIF('Data R3'!X643,"&gt;0"))</f>
        <v/>
      </c>
      <c r="J2637">
        <f>IF('Data R3'!C643="","",IF((COUNTIF('Data R3'!K643,"&gt;0")+COUNTIF('Data R3'!M643,"&gt;0")+COUNTIF('Data R3'!O643,"&gt;0")+COUNTIF('Data R3'!Q643,"&gt;0")+COUNTIF('Data R3'!S643,"&gt;0")+COUNTIF('Data R3'!U643,"&gt;0")+COUNTIF('Data R3'!W643,"&gt;0")+COUNTIF('Data R3'!Y643,"&gt;0"))&gt;0,1,0))</f>
        <v/>
      </c>
      <c r="M2637" t="inlineStr">
        <is>
          <t>Data R</t>
        </is>
      </c>
    </row>
    <row r="2638">
      <c r="A2638" t="inlineStr">
        <is>
          <t>Regional 3</t>
        </is>
      </c>
      <c r="B2638">
        <f>IF('Data R3'!C644="","",'Data R3'!B644)</f>
        <v/>
      </c>
      <c r="C2638">
        <f>IF('Data R3'!C644="","",'Data R3'!C644)</f>
        <v/>
      </c>
      <c r="D2638">
        <f>IF('Data R3'!C644="","",'Data R3'!D644)</f>
        <v/>
      </c>
      <c r="E2638">
        <f>IF('Data R3'!C644="","",'Data R3'!E644)</f>
        <v/>
      </c>
      <c r="F2638">
        <f>IF('Data R3'!C644="","",'Data R3'!F644)</f>
        <v/>
      </c>
      <c r="G2638">
        <f>IF('Data R3'!C644="","",'Data R3'!AD644)</f>
        <v/>
      </c>
      <c r="H2638">
        <f>IF('Data R3'!C644="","",'Data R3'!AC644)</f>
        <v/>
      </c>
      <c r="I2638">
        <f>IF('Data R3'!C644="","",COUNTIF('Data R3'!J644,"&gt;0")+COUNTIF('Data R3'!L644,"&gt;0")+COUNTIF('Data R3'!N644,"&gt;0")+COUNTIF('Data R3'!P644,"&gt;0")+COUNTIF('Data R3'!R644,"&gt;0")+COUNTIF('Data R3'!T644,"&gt;0")+COUNTIF('Data R3'!V644,"&gt;0")+COUNTIF('Data R3'!X644,"&gt;0"))</f>
        <v/>
      </c>
      <c r="J2638">
        <f>IF('Data R3'!C644="","",IF((COUNTIF('Data R3'!K644,"&gt;0")+COUNTIF('Data R3'!M644,"&gt;0")+COUNTIF('Data R3'!O644,"&gt;0")+COUNTIF('Data R3'!Q644,"&gt;0")+COUNTIF('Data R3'!S644,"&gt;0")+COUNTIF('Data R3'!U644,"&gt;0")+COUNTIF('Data R3'!W644,"&gt;0")+COUNTIF('Data R3'!Y644,"&gt;0"))&gt;0,1,0))</f>
        <v/>
      </c>
      <c r="M2638" t="inlineStr">
        <is>
          <t>Data R</t>
        </is>
      </c>
    </row>
    <row r="2639">
      <c r="A2639" t="inlineStr">
        <is>
          <t>Regional 3</t>
        </is>
      </c>
      <c r="B2639">
        <f>IF('Data R3'!C645="","",'Data R3'!B645)</f>
        <v/>
      </c>
      <c r="C2639">
        <f>IF('Data R3'!C645="","",'Data R3'!C645)</f>
        <v/>
      </c>
      <c r="D2639">
        <f>IF('Data R3'!C645="","",'Data R3'!D645)</f>
        <v/>
      </c>
      <c r="E2639">
        <f>IF('Data R3'!C645="","",'Data R3'!E645)</f>
        <v/>
      </c>
      <c r="F2639">
        <f>IF('Data R3'!C645="","",'Data R3'!F645)</f>
        <v/>
      </c>
      <c r="G2639">
        <f>IF('Data R3'!C645="","",'Data R3'!AD645)</f>
        <v/>
      </c>
      <c r="H2639">
        <f>IF('Data R3'!C645="","",'Data R3'!AC645)</f>
        <v/>
      </c>
      <c r="I2639">
        <f>IF('Data R3'!C645="","",COUNTIF('Data R3'!J645,"&gt;0")+COUNTIF('Data R3'!L645,"&gt;0")+COUNTIF('Data R3'!N645,"&gt;0")+COUNTIF('Data R3'!P645,"&gt;0")+COUNTIF('Data R3'!R645,"&gt;0")+COUNTIF('Data R3'!T645,"&gt;0")+COUNTIF('Data R3'!V645,"&gt;0")+COUNTIF('Data R3'!X645,"&gt;0"))</f>
        <v/>
      </c>
      <c r="J2639">
        <f>IF('Data R3'!C645="","",IF((COUNTIF('Data R3'!K645,"&gt;0")+COUNTIF('Data R3'!M645,"&gt;0")+COUNTIF('Data R3'!O645,"&gt;0")+COUNTIF('Data R3'!Q645,"&gt;0")+COUNTIF('Data R3'!S645,"&gt;0")+COUNTIF('Data R3'!U645,"&gt;0")+COUNTIF('Data R3'!W645,"&gt;0")+COUNTIF('Data R3'!Y645,"&gt;0"))&gt;0,1,0))</f>
        <v/>
      </c>
      <c r="M2639" t="inlineStr">
        <is>
          <t>Data R</t>
        </is>
      </c>
    </row>
    <row r="2640">
      <c r="A2640" t="inlineStr">
        <is>
          <t>Regional 3</t>
        </is>
      </c>
      <c r="B2640">
        <f>IF('Data R3'!C646="","",'Data R3'!B646)</f>
        <v/>
      </c>
      <c r="C2640">
        <f>IF('Data R3'!C646="","",'Data R3'!C646)</f>
        <v/>
      </c>
      <c r="D2640">
        <f>IF('Data R3'!C646="","",'Data R3'!D646)</f>
        <v/>
      </c>
      <c r="E2640">
        <f>IF('Data R3'!C646="","",'Data R3'!E646)</f>
        <v/>
      </c>
      <c r="F2640">
        <f>IF('Data R3'!C646="","",'Data R3'!F646)</f>
        <v/>
      </c>
      <c r="G2640">
        <f>IF('Data R3'!C646="","",'Data R3'!AD646)</f>
        <v/>
      </c>
      <c r="H2640">
        <f>IF('Data R3'!C646="","",'Data R3'!AC646)</f>
        <v/>
      </c>
      <c r="I2640">
        <f>IF('Data R3'!C646="","",COUNTIF('Data R3'!J646,"&gt;0")+COUNTIF('Data R3'!L646,"&gt;0")+COUNTIF('Data R3'!N646,"&gt;0")+COUNTIF('Data R3'!P646,"&gt;0")+COUNTIF('Data R3'!R646,"&gt;0")+COUNTIF('Data R3'!T646,"&gt;0")+COUNTIF('Data R3'!V646,"&gt;0")+COUNTIF('Data R3'!X646,"&gt;0"))</f>
        <v/>
      </c>
      <c r="J2640">
        <f>IF('Data R3'!C646="","",IF((COUNTIF('Data R3'!K646,"&gt;0")+COUNTIF('Data R3'!M646,"&gt;0")+COUNTIF('Data R3'!O646,"&gt;0")+COUNTIF('Data R3'!Q646,"&gt;0")+COUNTIF('Data R3'!S646,"&gt;0")+COUNTIF('Data R3'!U646,"&gt;0")+COUNTIF('Data R3'!W646,"&gt;0")+COUNTIF('Data R3'!Y646,"&gt;0"))&gt;0,1,0))</f>
        <v/>
      </c>
      <c r="M2640" t="inlineStr">
        <is>
          <t>Data R</t>
        </is>
      </c>
    </row>
    <row r="2641">
      <c r="A2641" t="inlineStr">
        <is>
          <t>Regional 3</t>
        </is>
      </c>
      <c r="B2641">
        <f>IF('Data R3'!C647="","",'Data R3'!B647)</f>
        <v/>
      </c>
      <c r="C2641">
        <f>IF('Data R3'!C647="","",'Data R3'!C647)</f>
        <v/>
      </c>
      <c r="D2641">
        <f>IF('Data R3'!C647="","",'Data R3'!D647)</f>
        <v/>
      </c>
      <c r="E2641">
        <f>IF('Data R3'!C647="","",'Data R3'!E647)</f>
        <v/>
      </c>
      <c r="F2641">
        <f>IF('Data R3'!C647="","",'Data R3'!F647)</f>
        <v/>
      </c>
      <c r="G2641">
        <f>IF('Data R3'!C647="","",'Data R3'!AD647)</f>
        <v/>
      </c>
      <c r="H2641">
        <f>IF('Data R3'!C647="","",'Data R3'!AC647)</f>
        <v/>
      </c>
      <c r="I2641">
        <f>IF('Data R3'!C647="","",COUNTIF('Data R3'!J647,"&gt;0")+COUNTIF('Data R3'!L647,"&gt;0")+COUNTIF('Data R3'!N647,"&gt;0")+COUNTIF('Data R3'!P647,"&gt;0")+COUNTIF('Data R3'!R647,"&gt;0")+COUNTIF('Data R3'!T647,"&gt;0")+COUNTIF('Data R3'!V647,"&gt;0")+COUNTIF('Data R3'!X647,"&gt;0"))</f>
        <v/>
      </c>
      <c r="J2641">
        <f>IF('Data R3'!C647="","",IF((COUNTIF('Data R3'!K647,"&gt;0")+COUNTIF('Data R3'!M647,"&gt;0")+COUNTIF('Data R3'!O647,"&gt;0")+COUNTIF('Data R3'!Q647,"&gt;0")+COUNTIF('Data R3'!S647,"&gt;0")+COUNTIF('Data R3'!U647,"&gt;0")+COUNTIF('Data R3'!W647,"&gt;0")+COUNTIF('Data R3'!Y647,"&gt;0"))&gt;0,1,0))</f>
        <v/>
      </c>
      <c r="M2641" t="inlineStr">
        <is>
          <t>Data R</t>
        </is>
      </c>
    </row>
    <row r="2642">
      <c r="A2642" t="inlineStr">
        <is>
          <t>Regional 3</t>
        </is>
      </c>
      <c r="B2642">
        <f>IF('Data R3'!C648="","",'Data R3'!B648)</f>
        <v/>
      </c>
      <c r="C2642">
        <f>IF('Data R3'!C648="","",'Data R3'!C648)</f>
        <v/>
      </c>
      <c r="D2642">
        <f>IF('Data R3'!C648="","",'Data R3'!D648)</f>
        <v/>
      </c>
      <c r="E2642">
        <f>IF('Data R3'!C648="","",'Data R3'!E648)</f>
        <v/>
      </c>
      <c r="F2642">
        <f>IF('Data R3'!C648="","",'Data R3'!F648)</f>
        <v/>
      </c>
      <c r="G2642">
        <f>IF('Data R3'!C648="","",'Data R3'!AD648)</f>
        <v/>
      </c>
      <c r="H2642">
        <f>IF('Data R3'!C648="","",'Data R3'!AC648)</f>
        <v/>
      </c>
      <c r="I2642">
        <f>IF('Data R3'!C648="","",COUNTIF('Data R3'!J648,"&gt;0")+COUNTIF('Data R3'!L648,"&gt;0")+COUNTIF('Data R3'!N648,"&gt;0")+COUNTIF('Data R3'!P648,"&gt;0")+COUNTIF('Data R3'!R648,"&gt;0")+COUNTIF('Data R3'!T648,"&gt;0")+COUNTIF('Data R3'!V648,"&gt;0")+COUNTIF('Data R3'!X648,"&gt;0"))</f>
        <v/>
      </c>
      <c r="J2642">
        <f>IF('Data R3'!C648="","",IF((COUNTIF('Data R3'!K648,"&gt;0")+COUNTIF('Data R3'!M648,"&gt;0")+COUNTIF('Data R3'!O648,"&gt;0")+COUNTIF('Data R3'!Q648,"&gt;0")+COUNTIF('Data R3'!S648,"&gt;0")+COUNTIF('Data R3'!U648,"&gt;0")+COUNTIF('Data R3'!W648,"&gt;0")+COUNTIF('Data R3'!Y648,"&gt;0"))&gt;0,1,0))</f>
        <v/>
      </c>
      <c r="M2642" t="inlineStr">
        <is>
          <t>Data R</t>
        </is>
      </c>
    </row>
    <row r="2643">
      <c r="A2643" t="inlineStr">
        <is>
          <t>Regional 3</t>
        </is>
      </c>
      <c r="B2643">
        <f>IF('Data R3'!C649="","",'Data R3'!B649)</f>
        <v/>
      </c>
      <c r="C2643">
        <f>IF('Data R3'!C649="","",'Data R3'!C649)</f>
        <v/>
      </c>
      <c r="D2643">
        <f>IF('Data R3'!C649="","",'Data R3'!D649)</f>
        <v/>
      </c>
      <c r="E2643">
        <f>IF('Data R3'!C649="","",'Data R3'!E649)</f>
        <v/>
      </c>
      <c r="F2643">
        <f>IF('Data R3'!C649="","",'Data R3'!F649)</f>
        <v/>
      </c>
      <c r="G2643">
        <f>IF('Data R3'!C649="","",'Data R3'!AD649)</f>
        <v/>
      </c>
      <c r="H2643">
        <f>IF('Data R3'!C649="","",'Data R3'!AC649)</f>
        <v/>
      </c>
      <c r="I2643">
        <f>IF('Data R3'!C649="","",COUNTIF('Data R3'!J649,"&gt;0")+COUNTIF('Data R3'!L649,"&gt;0")+COUNTIF('Data R3'!N649,"&gt;0")+COUNTIF('Data R3'!P649,"&gt;0")+COUNTIF('Data R3'!R649,"&gt;0")+COUNTIF('Data R3'!T649,"&gt;0")+COUNTIF('Data R3'!V649,"&gt;0")+COUNTIF('Data R3'!X649,"&gt;0"))</f>
        <v/>
      </c>
      <c r="J2643">
        <f>IF('Data R3'!C649="","",IF((COUNTIF('Data R3'!K649,"&gt;0")+COUNTIF('Data R3'!M649,"&gt;0")+COUNTIF('Data R3'!O649,"&gt;0")+COUNTIF('Data R3'!Q649,"&gt;0")+COUNTIF('Data R3'!S649,"&gt;0")+COUNTIF('Data R3'!U649,"&gt;0")+COUNTIF('Data R3'!W649,"&gt;0")+COUNTIF('Data R3'!Y649,"&gt;0"))&gt;0,1,0))</f>
        <v/>
      </c>
      <c r="M2643" t="inlineStr">
        <is>
          <t>Data R</t>
        </is>
      </c>
    </row>
    <row r="2644">
      <c r="A2644" t="inlineStr">
        <is>
          <t>Regional 3</t>
        </is>
      </c>
      <c r="B2644">
        <f>IF('Data R3'!C650="","",'Data R3'!B650)</f>
        <v/>
      </c>
      <c r="C2644">
        <f>IF('Data R3'!C650="","",'Data R3'!C650)</f>
        <v/>
      </c>
      <c r="D2644">
        <f>IF('Data R3'!C650="","",'Data R3'!D650)</f>
        <v/>
      </c>
      <c r="E2644">
        <f>IF('Data R3'!C650="","",'Data R3'!E650)</f>
        <v/>
      </c>
      <c r="F2644">
        <f>IF('Data R3'!C650="","",'Data R3'!F650)</f>
        <v/>
      </c>
      <c r="G2644">
        <f>IF('Data R3'!C650="","",'Data R3'!AD650)</f>
        <v/>
      </c>
      <c r="H2644">
        <f>IF('Data R3'!C650="","",'Data R3'!AC650)</f>
        <v/>
      </c>
      <c r="I2644">
        <f>IF('Data R3'!C650="","",COUNTIF('Data R3'!J650,"&gt;0")+COUNTIF('Data R3'!L650,"&gt;0")+COUNTIF('Data R3'!N650,"&gt;0")+COUNTIF('Data R3'!P650,"&gt;0")+COUNTIF('Data R3'!R650,"&gt;0")+COUNTIF('Data R3'!T650,"&gt;0")+COUNTIF('Data R3'!V650,"&gt;0")+COUNTIF('Data R3'!X650,"&gt;0"))</f>
        <v/>
      </c>
      <c r="J2644">
        <f>IF('Data R3'!C650="","",IF((COUNTIF('Data R3'!K650,"&gt;0")+COUNTIF('Data R3'!M650,"&gt;0")+COUNTIF('Data R3'!O650,"&gt;0")+COUNTIF('Data R3'!Q650,"&gt;0")+COUNTIF('Data R3'!S650,"&gt;0")+COUNTIF('Data R3'!U650,"&gt;0")+COUNTIF('Data R3'!W650,"&gt;0")+COUNTIF('Data R3'!Y650,"&gt;0"))&gt;0,1,0))</f>
        <v/>
      </c>
      <c r="M2644" t="inlineStr">
        <is>
          <t>Data R</t>
        </is>
      </c>
    </row>
    <row r="2645">
      <c r="A2645" t="inlineStr">
        <is>
          <t>Regional 3</t>
        </is>
      </c>
      <c r="B2645">
        <f>IF('Data R3'!C651="","",'Data R3'!B651)</f>
        <v/>
      </c>
      <c r="C2645">
        <f>IF('Data R3'!C651="","",'Data R3'!C651)</f>
        <v/>
      </c>
      <c r="D2645">
        <f>IF('Data R3'!C651="","",'Data R3'!D651)</f>
        <v/>
      </c>
      <c r="E2645">
        <f>IF('Data R3'!C651="","",'Data R3'!E651)</f>
        <v/>
      </c>
      <c r="F2645">
        <f>IF('Data R3'!C651="","",'Data R3'!F651)</f>
        <v/>
      </c>
      <c r="G2645">
        <f>IF('Data R3'!C651="","",'Data R3'!AD651)</f>
        <v/>
      </c>
      <c r="H2645">
        <f>IF('Data R3'!C651="","",'Data R3'!AC651)</f>
        <v/>
      </c>
      <c r="I2645">
        <f>IF('Data R3'!C651="","",COUNTIF('Data R3'!J651,"&gt;0")+COUNTIF('Data R3'!L651,"&gt;0")+COUNTIF('Data R3'!N651,"&gt;0")+COUNTIF('Data R3'!P651,"&gt;0")+COUNTIF('Data R3'!R651,"&gt;0")+COUNTIF('Data R3'!T651,"&gt;0")+COUNTIF('Data R3'!V651,"&gt;0")+COUNTIF('Data R3'!X651,"&gt;0"))</f>
        <v/>
      </c>
      <c r="J2645">
        <f>IF('Data R3'!C651="","",IF((COUNTIF('Data R3'!K651,"&gt;0")+COUNTIF('Data R3'!M651,"&gt;0")+COUNTIF('Data R3'!O651,"&gt;0")+COUNTIF('Data R3'!Q651,"&gt;0")+COUNTIF('Data R3'!S651,"&gt;0")+COUNTIF('Data R3'!U651,"&gt;0")+COUNTIF('Data R3'!W651,"&gt;0")+COUNTIF('Data R3'!Y651,"&gt;0"))&gt;0,1,0))</f>
        <v/>
      </c>
      <c r="M2645" t="inlineStr">
        <is>
          <t>Data R</t>
        </is>
      </c>
    </row>
    <row r="2646">
      <c r="A2646" t="inlineStr">
        <is>
          <t>Regional 3</t>
        </is>
      </c>
      <c r="B2646">
        <f>IF('Data R3'!C652="","",'Data R3'!B652)</f>
        <v/>
      </c>
      <c r="C2646">
        <f>IF('Data R3'!C652="","",'Data R3'!C652)</f>
        <v/>
      </c>
      <c r="D2646">
        <f>IF('Data R3'!C652="","",'Data R3'!D652)</f>
        <v/>
      </c>
      <c r="E2646">
        <f>IF('Data R3'!C652="","",'Data R3'!E652)</f>
        <v/>
      </c>
      <c r="F2646">
        <f>IF('Data R3'!C652="","",'Data R3'!F652)</f>
        <v/>
      </c>
      <c r="G2646">
        <f>IF('Data R3'!C652="","",'Data R3'!AD652)</f>
        <v/>
      </c>
      <c r="H2646">
        <f>IF('Data R3'!C652="","",'Data R3'!AC652)</f>
        <v/>
      </c>
      <c r="I2646">
        <f>IF('Data R3'!C652="","",COUNTIF('Data R3'!J652,"&gt;0")+COUNTIF('Data R3'!L652,"&gt;0")+COUNTIF('Data R3'!N652,"&gt;0")+COUNTIF('Data R3'!P652,"&gt;0")+COUNTIF('Data R3'!R652,"&gt;0")+COUNTIF('Data R3'!T652,"&gt;0")+COUNTIF('Data R3'!V652,"&gt;0")+COUNTIF('Data R3'!X652,"&gt;0"))</f>
        <v/>
      </c>
      <c r="J2646">
        <f>IF('Data R3'!C652="","",IF((COUNTIF('Data R3'!K652,"&gt;0")+COUNTIF('Data R3'!M652,"&gt;0")+COUNTIF('Data R3'!O652,"&gt;0")+COUNTIF('Data R3'!Q652,"&gt;0")+COUNTIF('Data R3'!S652,"&gt;0")+COUNTIF('Data R3'!U652,"&gt;0")+COUNTIF('Data R3'!W652,"&gt;0")+COUNTIF('Data R3'!Y652,"&gt;0"))&gt;0,1,0))</f>
        <v/>
      </c>
      <c r="M2646" t="inlineStr">
        <is>
          <t>Data R</t>
        </is>
      </c>
    </row>
    <row r="2647">
      <c r="A2647" t="inlineStr">
        <is>
          <t>Regional 3</t>
        </is>
      </c>
      <c r="B2647">
        <f>IF('Data R3'!C653="","",'Data R3'!B653)</f>
        <v/>
      </c>
      <c r="C2647">
        <f>IF('Data R3'!C653="","",'Data R3'!C653)</f>
        <v/>
      </c>
      <c r="D2647">
        <f>IF('Data R3'!C653="","",'Data R3'!D653)</f>
        <v/>
      </c>
      <c r="E2647">
        <f>IF('Data R3'!C653="","",'Data R3'!E653)</f>
        <v/>
      </c>
      <c r="F2647">
        <f>IF('Data R3'!C653="","",'Data R3'!F653)</f>
        <v/>
      </c>
      <c r="G2647">
        <f>IF('Data R3'!C653="","",'Data R3'!AD653)</f>
        <v/>
      </c>
      <c r="H2647">
        <f>IF('Data R3'!C653="","",'Data R3'!AC653)</f>
        <v/>
      </c>
      <c r="I2647">
        <f>IF('Data R3'!C653="","",COUNTIF('Data R3'!J653,"&gt;0")+COUNTIF('Data R3'!L653,"&gt;0")+COUNTIF('Data R3'!N653,"&gt;0")+COUNTIF('Data R3'!P653,"&gt;0")+COUNTIF('Data R3'!R653,"&gt;0")+COUNTIF('Data R3'!T653,"&gt;0")+COUNTIF('Data R3'!V653,"&gt;0")+COUNTIF('Data R3'!X653,"&gt;0"))</f>
        <v/>
      </c>
      <c r="J2647">
        <f>IF('Data R3'!C653="","",IF((COUNTIF('Data R3'!K653,"&gt;0")+COUNTIF('Data R3'!M653,"&gt;0")+COUNTIF('Data R3'!O653,"&gt;0")+COUNTIF('Data R3'!Q653,"&gt;0")+COUNTIF('Data R3'!S653,"&gt;0")+COUNTIF('Data R3'!U653,"&gt;0")+COUNTIF('Data R3'!W653,"&gt;0")+COUNTIF('Data R3'!Y653,"&gt;0"))&gt;0,1,0))</f>
        <v/>
      </c>
      <c r="M2647" t="inlineStr">
        <is>
          <t>Data R</t>
        </is>
      </c>
    </row>
    <row r="2648">
      <c r="A2648" t="inlineStr">
        <is>
          <t>Regional 3</t>
        </is>
      </c>
      <c r="B2648">
        <f>IF('Data R3'!C654="","",'Data R3'!B654)</f>
        <v/>
      </c>
      <c r="C2648">
        <f>IF('Data R3'!C654="","",'Data R3'!C654)</f>
        <v/>
      </c>
      <c r="D2648">
        <f>IF('Data R3'!C654="","",'Data R3'!D654)</f>
        <v/>
      </c>
      <c r="E2648">
        <f>IF('Data R3'!C654="","",'Data R3'!E654)</f>
        <v/>
      </c>
      <c r="F2648">
        <f>IF('Data R3'!C654="","",'Data R3'!F654)</f>
        <v/>
      </c>
      <c r="G2648">
        <f>IF('Data R3'!C654="","",'Data R3'!AD654)</f>
        <v/>
      </c>
      <c r="H2648">
        <f>IF('Data R3'!C654="","",'Data R3'!AC654)</f>
        <v/>
      </c>
      <c r="I2648">
        <f>IF('Data R3'!C654="","",COUNTIF('Data R3'!J654,"&gt;0")+COUNTIF('Data R3'!L654,"&gt;0")+COUNTIF('Data R3'!N654,"&gt;0")+COUNTIF('Data R3'!P654,"&gt;0")+COUNTIF('Data R3'!R654,"&gt;0")+COUNTIF('Data R3'!T654,"&gt;0")+COUNTIF('Data R3'!V654,"&gt;0")+COUNTIF('Data R3'!X654,"&gt;0"))</f>
        <v/>
      </c>
      <c r="J2648">
        <f>IF('Data R3'!C654="","",IF((COUNTIF('Data R3'!K654,"&gt;0")+COUNTIF('Data R3'!M654,"&gt;0")+COUNTIF('Data R3'!O654,"&gt;0")+COUNTIF('Data R3'!Q654,"&gt;0")+COUNTIF('Data R3'!S654,"&gt;0")+COUNTIF('Data R3'!U654,"&gt;0")+COUNTIF('Data R3'!W654,"&gt;0")+COUNTIF('Data R3'!Y654,"&gt;0"))&gt;0,1,0))</f>
        <v/>
      </c>
      <c r="M2648" t="inlineStr">
        <is>
          <t>Data R</t>
        </is>
      </c>
    </row>
    <row r="2649">
      <c r="A2649" t="inlineStr">
        <is>
          <t>Regional 3</t>
        </is>
      </c>
      <c r="B2649">
        <f>IF('Data R3'!C655="","",'Data R3'!B655)</f>
        <v/>
      </c>
      <c r="C2649">
        <f>IF('Data R3'!C655="","",'Data R3'!C655)</f>
        <v/>
      </c>
      <c r="D2649">
        <f>IF('Data R3'!C655="","",'Data R3'!D655)</f>
        <v/>
      </c>
      <c r="E2649">
        <f>IF('Data R3'!C655="","",'Data R3'!E655)</f>
        <v/>
      </c>
      <c r="F2649">
        <f>IF('Data R3'!C655="","",'Data R3'!F655)</f>
        <v/>
      </c>
      <c r="G2649">
        <f>IF('Data R3'!C655="","",'Data R3'!AD655)</f>
        <v/>
      </c>
      <c r="H2649">
        <f>IF('Data R3'!C655="","",'Data R3'!AC655)</f>
        <v/>
      </c>
      <c r="I2649">
        <f>IF('Data R3'!C655="","",COUNTIF('Data R3'!J655,"&gt;0")+COUNTIF('Data R3'!L655,"&gt;0")+COUNTIF('Data R3'!N655,"&gt;0")+COUNTIF('Data R3'!P655,"&gt;0")+COUNTIF('Data R3'!R655,"&gt;0")+COUNTIF('Data R3'!T655,"&gt;0")+COUNTIF('Data R3'!V655,"&gt;0")+COUNTIF('Data R3'!X655,"&gt;0"))</f>
        <v/>
      </c>
      <c r="J2649">
        <f>IF('Data R3'!C655="","",IF((COUNTIF('Data R3'!K655,"&gt;0")+COUNTIF('Data R3'!M655,"&gt;0")+COUNTIF('Data R3'!O655,"&gt;0")+COUNTIF('Data R3'!Q655,"&gt;0")+COUNTIF('Data R3'!S655,"&gt;0")+COUNTIF('Data R3'!U655,"&gt;0")+COUNTIF('Data R3'!W655,"&gt;0")+COUNTIF('Data R3'!Y655,"&gt;0"))&gt;0,1,0))</f>
        <v/>
      </c>
      <c r="M2649" t="inlineStr">
        <is>
          <t>Data R</t>
        </is>
      </c>
    </row>
    <row r="2650">
      <c r="A2650" t="inlineStr">
        <is>
          <t>Regional 3</t>
        </is>
      </c>
      <c r="B2650">
        <f>IF('Data R3'!C656="","",'Data R3'!B656)</f>
        <v/>
      </c>
      <c r="C2650">
        <f>IF('Data R3'!C656="","",'Data R3'!C656)</f>
        <v/>
      </c>
      <c r="D2650">
        <f>IF('Data R3'!C656="","",'Data R3'!D656)</f>
        <v/>
      </c>
      <c r="E2650">
        <f>IF('Data R3'!C656="","",'Data R3'!E656)</f>
        <v/>
      </c>
      <c r="F2650">
        <f>IF('Data R3'!C656="","",'Data R3'!F656)</f>
        <v/>
      </c>
      <c r="G2650">
        <f>IF('Data R3'!C656="","",'Data R3'!AD656)</f>
        <v/>
      </c>
      <c r="H2650">
        <f>IF('Data R3'!C656="","",'Data R3'!AC656)</f>
        <v/>
      </c>
      <c r="I2650">
        <f>IF('Data R3'!C656="","",COUNTIF('Data R3'!J656,"&gt;0")+COUNTIF('Data R3'!L656,"&gt;0")+COUNTIF('Data R3'!N656,"&gt;0")+COUNTIF('Data R3'!P656,"&gt;0")+COUNTIF('Data R3'!R656,"&gt;0")+COUNTIF('Data R3'!T656,"&gt;0")+COUNTIF('Data R3'!V656,"&gt;0")+COUNTIF('Data R3'!X656,"&gt;0"))</f>
        <v/>
      </c>
      <c r="J2650">
        <f>IF('Data R3'!C656="","",IF((COUNTIF('Data R3'!K656,"&gt;0")+COUNTIF('Data R3'!M656,"&gt;0")+COUNTIF('Data R3'!O656,"&gt;0")+COUNTIF('Data R3'!Q656,"&gt;0")+COUNTIF('Data R3'!S656,"&gt;0")+COUNTIF('Data R3'!U656,"&gt;0")+COUNTIF('Data R3'!W656,"&gt;0")+COUNTIF('Data R3'!Y656,"&gt;0"))&gt;0,1,0))</f>
        <v/>
      </c>
      <c r="M2650" t="inlineStr">
        <is>
          <t>Data R</t>
        </is>
      </c>
    </row>
    <row r="2651">
      <c r="A2651" t="inlineStr">
        <is>
          <t>Regional 3</t>
        </is>
      </c>
      <c r="B2651">
        <f>IF('Data R3'!C657="","",'Data R3'!B657)</f>
        <v/>
      </c>
      <c r="C2651">
        <f>IF('Data R3'!C657="","",'Data R3'!C657)</f>
        <v/>
      </c>
      <c r="D2651">
        <f>IF('Data R3'!C657="","",'Data R3'!D657)</f>
        <v/>
      </c>
      <c r="E2651">
        <f>IF('Data R3'!C657="","",'Data R3'!E657)</f>
        <v/>
      </c>
      <c r="F2651">
        <f>IF('Data R3'!C657="","",'Data R3'!F657)</f>
        <v/>
      </c>
      <c r="G2651">
        <f>IF('Data R3'!C657="","",'Data R3'!AD657)</f>
        <v/>
      </c>
      <c r="H2651">
        <f>IF('Data R3'!C657="","",'Data R3'!AC657)</f>
        <v/>
      </c>
      <c r="I2651">
        <f>IF('Data R3'!C657="","",COUNTIF('Data R3'!J657,"&gt;0")+COUNTIF('Data R3'!L657,"&gt;0")+COUNTIF('Data R3'!N657,"&gt;0")+COUNTIF('Data R3'!P657,"&gt;0")+COUNTIF('Data R3'!R657,"&gt;0")+COUNTIF('Data R3'!T657,"&gt;0")+COUNTIF('Data R3'!V657,"&gt;0")+COUNTIF('Data R3'!X657,"&gt;0"))</f>
        <v/>
      </c>
      <c r="J2651">
        <f>IF('Data R3'!C657="","",IF((COUNTIF('Data R3'!K657,"&gt;0")+COUNTIF('Data R3'!M657,"&gt;0")+COUNTIF('Data R3'!O657,"&gt;0")+COUNTIF('Data R3'!Q657,"&gt;0")+COUNTIF('Data R3'!S657,"&gt;0")+COUNTIF('Data R3'!U657,"&gt;0")+COUNTIF('Data R3'!W657,"&gt;0")+COUNTIF('Data R3'!Y657,"&gt;0"))&gt;0,1,0))</f>
        <v/>
      </c>
      <c r="M2651" t="inlineStr">
        <is>
          <t>Data R</t>
        </is>
      </c>
    </row>
    <row r="2652">
      <c r="A2652" t="inlineStr">
        <is>
          <t>Regional 3</t>
        </is>
      </c>
      <c r="B2652">
        <f>IF('Data R3'!C658="","",'Data R3'!B658)</f>
        <v/>
      </c>
      <c r="C2652">
        <f>IF('Data R3'!C658="","",'Data R3'!C658)</f>
        <v/>
      </c>
      <c r="D2652">
        <f>IF('Data R3'!C658="","",'Data R3'!D658)</f>
        <v/>
      </c>
      <c r="E2652">
        <f>IF('Data R3'!C658="","",'Data R3'!E658)</f>
        <v/>
      </c>
      <c r="F2652">
        <f>IF('Data R3'!C658="","",'Data R3'!F658)</f>
        <v/>
      </c>
      <c r="G2652">
        <f>IF('Data R3'!C658="","",'Data R3'!AD658)</f>
        <v/>
      </c>
      <c r="H2652">
        <f>IF('Data R3'!C658="","",'Data R3'!AC658)</f>
        <v/>
      </c>
      <c r="I2652">
        <f>IF('Data R3'!C658="","",COUNTIF('Data R3'!J658,"&gt;0")+COUNTIF('Data R3'!L658,"&gt;0")+COUNTIF('Data R3'!N658,"&gt;0")+COUNTIF('Data R3'!P658,"&gt;0")+COUNTIF('Data R3'!R658,"&gt;0")+COUNTIF('Data R3'!T658,"&gt;0")+COUNTIF('Data R3'!V658,"&gt;0")+COUNTIF('Data R3'!X658,"&gt;0"))</f>
        <v/>
      </c>
      <c r="J2652">
        <f>IF('Data R3'!C658="","",IF((COUNTIF('Data R3'!K658,"&gt;0")+COUNTIF('Data R3'!M658,"&gt;0")+COUNTIF('Data R3'!O658,"&gt;0")+COUNTIF('Data R3'!Q658,"&gt;0")+COUNTIF('Data R3'!S658,"&gt;0")+COUNTIF('Data R3'!U658,"&gt;0")+COUNTIF('Data R3'!W658,"&gt;0")+COUNTIF('Data R3'!Y658,"&gt;0"))&gt;0,1,0))</f>
        <v/>
      </c>
      <c r="M2652" t="inlineStr">
        <is>
          <t>Data R</t>
        </is>
      </c>
    </row>
    <row r="2653">
      <c r="A2653" t="inlineStr">
        <is>
          <t>Regional 3</t>
        </is>
      </c>
      <c r="B2653">
        <f>IF('Data R3'!C659="","",'Data R3'!B659)</f>
        <v/>
      </c>
      <c r="C2653">
        <f>IF('Data R3'!C659="","",'Data R3'!C659)</f>
        <v/>
      </c>
      <c r="D2653">
        <f>IF('Data R3'!C659="","",'Data R3'!D659)</f>
        <v/>
      </c>
      <c r="E2653">
        <f>IF('Data R3'!C659="","",'Data R3'!E659)</f>
        <v/>
      </c>
      <c r="F2653">
        <f>IF('Data R3'!C659="","",'Data R3'!F659)</f>
        <v/>
      </c>
      <c r="G2653">
        <f>IF('Data R3'!C659="","",'Data R3'!AD659)</f>
        <v/>
      </c>
      <c r="H2653">
        <f>IF('Data R3'!C659="","",'Data R3'!AC659)</f>
        <v/>
      </c>
      <c r="I2653">
        <f>IF('Data R3'!C659="","",COUNTIF('Data R3'!J659,"&gt;0")+COUNTIF('Data R3'!L659,"&gt;0")+COUNTIF('Data R3'!N659,"&gt;0")+COUNTIF('Data R3'!P659,"&gt;0")+COUNTIF('Data R3'!R659,"&gt;0")+COUNTIF('Data R3'!T659,"&gt;0")+COUNTIF('Data R3'!V659,"&gt;0")+COUNTIF('Data R3'!X659,"&gt;0"))</f>
        <v/>
      </c>
      <c r="J2653">
        <f>IF('Data R3'!C659="","",IF((COUNTIF('Data R3'!K659,"&gt;0")+COUNTIF('Data R3'!M659,"&gt;0")+COUNTIF('Data R3'!O659,"&gt;0")+COUNTIF('Data R3'!Q659,"&gt;0")+COUNTIF('Data R3'!S659,"&gt;0")+COUNTIF('Data R3'!U659,"&gt;0")+COUNTIF('Data R3'!W659,"&gt;0")+COUNTIF('Data R3'!Y659,"&gt;0"))&gt;0,1,0))</f>
        <v/>
      </c>
      <c r="M2653" t="inlineStr">
        <is>
          <t>Data R</t>
        </is>
      </c>
    </row>
    <row r="2654">
      <c r="A2654" t="inlineStr">
        <is>
          <t>Regional 3</t>
        </is>
      </c>
      <c r="B2654">
        <f>IF('Data R3'!C660="","",'Data R3'!B660)</f>
        <v/>
      </c>
      <c r="C2654">
        <f>IF('Data R3'!C660="","",'Data R3'!C660)</f>
        <v/>
      </c>
      <c r="D2654">
        <f>IF('Data R3'!C660="","",'Data R3'!D660)</f>
        <v/>
      </c>
      <c r="E2654">
        <f>IF('Data R3'!C660="","",'Data R3'!E660)</f>
        <v/>
      </c>
      <c r="F2654">
        <f>IF('Data R3'!C660="","",'Data R3'!F660)</f>
        <v/>
      </c>
      <c r="G2654">
        <f>IF('Data R3'!C660="","",'Data R3'!AD660)</f>
        <v/>
      </c>
      <c r="H2654">
        <f>IF('Data R3'!C660="","",'Data R3'!AC660)</f>
        <v/>
      </c>
      <c r="I2654">
        <f>IF('Data R3'!C660="","",COUNTIF('Data R3'!J660,"&gt;0")+COUNTIF('Data R3'!L660,"&gt;0")+COUNTIF('Data R3'!N660,"&gt;0")+COUNTIF('Data R3'!P660,"&gt;0")+COUNTIF('Data R3'!R660,"&gt;0")+COUNTIF('Data R3'!T660,"&gt;0")+COUNTIF('Data R3'!V660,"&gt;0")+COUNTIF('Data R3'!X660,"&gt;0"))</f>
        <v/>
      </c>
      <c r="J2654">
        <f>IF('Data R3'!C660="","",IF((COUNTIF('Data R3'!K660,"&gt;0")+COUNTIF('Data R3'!M660,"&gt;0")+COUNTIF('Data R3'!O660,"&gt;0")+COUNTIF('Data R3'!Q660,"&gt;0")+COUNTIF('Data R3'!S660,"&gt;0")+COUNTIF('Data R3'!U660,"&gt;0")+COUNTIF('Data R3'!W660,"&gt;0")+COUNTIF('Data R3'!Y660,"&gt;0"))&gt;0,1,0))</f>
        <v/>
      </c>
      <c r="M2654" t="inlineStr">
        <is>
          <t>Data R</t>
        </is>
      </c>
    </row>
    <row r="2655">
      <c r="A2655" t="inlineStr">
        <is>
          <t>Regional 3</t>
        </is>
      </c>
      <c r="B2655">
        <f>IF('Data R3'!C661="","",'Data R3'!B661)</f>
        <v/>
      </c>
      <c r="C2655">
        <f>IF('Data R3'!C661="","",'Data R3'!C661)</f>
        <v/>
      </c>
      <c r="D2655">
        <f>IF('Data R3'!C661="","",'Data R3'!D661)</f>
        <v/>
      </c>
      <c r="E2655">
        <f>IF('Data R3'!C661="","",'Data R3'!E661)</f>
        <v/>
      </c>
      <c r="F2655">
        <f>IF('Data R3'!C661="","",'Data R3'!F661)</f>
        <v/>
      </c>
      <c r="G2655">
        <f>IF('Data R3'!C661="","",'Data R3'!AD661)</f>
        <v/>
      </c>
      <c r="H2655">
        <f>IF('Data R3'!C661="","",'Data R3'!AC661)</f>
        <v/>
      </c>
      <c r="I2655">
        <f>IF('Data R3'!C661="","",COUNTIF('Data R3'!J661,"&gt;0")+COUNTIF('Data R3'!L661,"&gt;0")+COUNTIF('Data R3'!N661,"&gt;0")+COUNTIF('Data R3'!P661,"&gt;0")+COUNTIF('Data R3'!R661,"&gt;0")+COUNTIF('Data R3'!T661,"&gt;0")+COUNTIF('Data R3'!V661,"&gt;0")+COUNTIF('Data R3'!X661,"&gt;0"))</f>
        <v/>
      </c>
      <c r="J2655">
        <f>IF('Data R3'!C661="","",IF((COUNTIF('Data R3'!K661,"&gt;0")+COUNTIF('Data R3'!M661,"&gt;0")+COUNTIF('Data R3'!O661,"&gt;0")+COUNTIF('Data R3'!Q661,"&gt;0")+COUNTIF('Data R3'!S661,"&gt;0")+COUNTIF('Data R3'!U661,"&gt;0")+COUNTIF('Data R3'!W661,"&gt;0")+COUNTIF('Data R3'!Y661,"&gt;0"))&gt;0,1,0))</f>
        <v/>
      </c>
      <c r="M2655" t="inlineStr">
        <is>
          <t>Data R</t>
        </is>
      </c>
    </row>
    <row r="2656">
      <c r="A2656" t="inlineStr">
        <is>
          <t>Regional 3</t>
        </is>
      </c>
      <c r="B2656">
        <f>IF('Data R3'!C662="","",'Data R3'!B662)</f>
        <v/>
      </c>
      <c r="C2656">
        <f>IF('Data R3'!C662="","",'Data R3'!C662)</f>
        <v/>
      </c>
      <c r="D2656">
        <f>IF('Data R3'!C662="","",'Data R3'!D662)</f>
        <v/>
      </c>
      <c r="E2656">
        <f>IF('Data R3'!C662="","",'Data R3'!E662)</f>
        <v/>
      </c>
      <c r="F2656">
        <f>IF('Data R3'!C662="","",'Data R3'!F662)</f>
        <v/>
      </c>
      <c r="G2656">
        <f>IF('Data R3'!C662="","",'Data R3'!AD662)</f>
        <v/>
      </c>
      <c r="H2656">
        <f>IF('Data R3'!C662="","",'Data R3'!AC662)</f>
        <v/>
      </c>
      <c r="I2656">
        <f>IF('Data R3'!C662="","",COUNTIF('Data R3'!J662,"&gt;0")+COUNTIF('Data R3'!L662,"&gt;0")+COUNTIF('Data R3'!N662,"&gt;0")+COUNTIF('Data R3'!P662,"&gt;0")+COUNTIF('Data R3'!R662,"&gt;0")+COUNTIF('Data R3'!T662,"&gt;0")+COUNTIF('Data R3'!V662,"&gt;0")+COUNTIF('Data R3'!X662,"&gt;0"))</f>
        <v/>
      </c>
      <c r="J2656">
        <f>IF('Data R3'!C662="","",IF((COUNTIF('Data R3'!K662,"&gt;0")+COUNTIF('Data R3'!M662,"&gt;0")+COUNTIF('Data R3'!O662,"&gt;0")+COUNTIF('Data R3'!Q662,"&gt;0")+COUNTIF('Data R3'!S662,"&gt;0")+COUNTIF('Data R3'!U662,"&gt;0")+COUNTIF('Data R3'!W662,"&gt;0")+COUNTIF('Data R3'!Y662,"&gt;0"))&gt;0,1,0))</f>
        <v/>
      </c>
      <c r="M2656" t="inlineStr">
        <is>
          <t>Data R</t>
        </is>
      </c>
    </row>
    <row r="2657">
      <c r="A2657" t="inlineStr">
        <is>
          <t>Regional 3</t>
        </is>
      </c>
      <c r="B2657">
        <f>IF('Data R3'!C663="","",'Data R3'!B663)</f>
        <v/>
      </c>
      <c r="C2657">
        <f>IF('Data R3'!C663="","",'Data R3'!C663)</f>
        <v/>
      </c>
      <c r="D2657">
        <f>IF('Data R3'!C663="","",'Data R3'!D663)</f>
        <v/>
      </c>
      <c r="E2657">
        <f>IF('Data R3'!C663="","",'Data R3'!E663)</f>
        <v/>
      </c>
      <c r="F2657">
        <f>IF('Data R3'!C663="","",'Data R3'!F663)</f>
        <v/>
      </c>
      <c r="G2657">
        <f>IF('Data R3'!C663="","",'Data R3'!AD663)</f>
        <v/>
      </c>
      <c r="H2657">
        <f>IF('Data R3'!C663="","",'Data R3'!AC663)</f>
        <v/>
      </c>
      <c r="I2657">
        <f>IF('Data R3'!C663="","",COUNTIF('Data R3'!J663,"&gt;0")+COUNTIF('Data R3'!L663,"&gt;0")+COUNTIF('Data R3'!N663,"&gt;0")+COUNTIF('Data R3'!P663,"&gt;0")+COUNTIF('Data R3'!R663,"&gt;0")+COUNTIF('Data R3'!T663,"&gt;0")+COUNTIF('Data R3'!V663,"&gt;0")+COUNTIF('Data R3'!X663,"&gt;0"))</f>
        <v/>
      </c>
      <c r="J2657">
        <f>IF('Data R3'!C663="","",IF((COUNTIF('Data R3'!K663,"&gt;0")+COUNTIF('Data R3'!M663,"&gt;0")+COUNTIF('Data R3'!O663,"&gt;0")+COUNTIF('Data R3'!Q663,"&gt;0")+COUNTIF('Data R3'!S663,"&gt;0")+COUNTIF('Data R3'!U663,"&gt;0")+COUNTIF('Data R3'!W663,"&gt;0")+COUNTIF('Data R3'!Y663,"&gt;0"))&gt;0,1,0))</f>
        <v/>
      </c>
      <c r="M2657" t="inlineStr">
        <is>
          <t>Data R</t>
        </is>
      </c>
    </row>
    <row r="2658">
      <c r="A2658" t="inlineStr">
        <is>
          <t>Regional 3</t>
        </is>
      </c>
      <c r="B2658">
        <f>IF('Data R3'!C664="","",'Data R3'!B664)</f>
        <v/>
      </c>
      <c r="C2658">
        <f>IF('Data R3'!C664="","",'Data R3'!C664)</f>
        <v/>
      </c>
      <c r="D2658">
        <f>IF('Data R3'!C664="","",'Data R3'!D664)</f>
        <v/>
      </c>
      <c r="E2658">
        <f>IF('Data R3'!C664="","",'Data R3'!E664)</f>
        <v/>
      </c>
      <c r="F2658">
        <f>IF('Data R3'!C664="","",'Data R3'!F664)</f>
        <v/>
      </c>
      <c r="G2658">
        <f>IF('Data R3'!C664="","",'Data R3'!AD664)</f>
        <v/>
      </c>
      <c r="H2658">
        <f>IF('Data R3'!C664="","",'Data R3'!AC664)</f>
        <v/>
      </c>
      <c r="I2658">
        <f>IF('Data R3'!C664="","",COUNTIF('Data R3'!J664,"&gt;0")+COUNTIF('Data R3'!L664,"&gt;0")+COUNTIF('Data R3'!N664,"&gt;0")+COUNTIF('Data R3'!P664,"&gt;0")+COUNTIF('Data R3'!R664,"&gt;0")+COUNTIF('Data R3'!T664,"&gt;0")+COUNTIF('Data R3'!V664,"&gt;0")+COUNTIF('Data R3'!X664,"&gt;0"))</f>
        <v/>
      </c>
      <c r="J2658">
        <f>IF('Data R3'!C664="","",IF((COUNTIF('Data R3'!K664,"&gt;0")+COUNTIF('Data R3'!M664,"&gt;0")+COUNTIF('Data R3'!O664,"&gt;0")+COUNTIF('Data R3'!Q664,"&gt;0")+COUNTIF('Data R3'!S664,"&gt;0")+COUNTIF('Data R3'!U664,"&gt;0")+COUNTIF('Data R3'!W664,"&gt;0")+COUNTIF('Data R3'!Y664,"&gt;0"))&gt;0,1,0))</f>
        <v/>
      </c>
      <c r="M2658" t="inlineStr">
        <is>
          <t>Data R</t>
        </is>
      </c>
    </row>
    <row r="2659">
      <c r="A2659" t="inlineStr">
        <is>
          <t>Regional 3</t>
        </is>
      </c>
      <c r="B2659">
        <f>IF('Data R3'!C665="","",'Data R3'!B665)</f>
        <v/>
      </c>
      <c r="C2659">
        <f>IF('Data R3'!C665="","",'Data R3'!C665)</f>
        <v/>
      </c>
      <c r="D2659">
        <f>IF('Data R3'!C665="","",'Data R3'!D665)</f>
        <v/>
      </c>
      <c r="E2659">
        <f>IF('Data R3'!C665="","",'Data R3'!E665)</f>
        <v/>
      </c>
      <c r="F2659">
        <f>IF('Data R3'!C665="","",'Data R3'!F665)</f>
        <v/>
      </c>
      <c r="G2659">
        <f>IF('Data R3'!C665="","",'Data R3'!AD665)</f>
        <v/>
      </c>
      <c r="H2659">
        <f>IF('Data R3'!C665="","",'Data R3'!AC665)</f>
        <v/>
      </c>
      <c r="I2659">
        <f>IF('Data R3'!C665="","",COUNTIF('Data R3'!J665,"&gt;0")+COUNTIF('Data R3'!L665,"&gt;0")+COUNTIF('Data R3'!N665,"&gt;0")+COUNTIF('Data R3'!P665,"&gt;0")+COUNTIF('Data R3'!R665,"&gt;0")+COUNTIF('Data R3'!T665,"&gt;0")+COUNTIF('Data R3'!V665,"&gt;0")+COUNTIF('Data R3'!X665,"&gt;0"))</f>
        <v/>
      </c>
      <c r="J2659">
        <f>IF('Data R3'!C665="","",IF((COUNTIF('Data R3'!K665,"&gt;0")+COUNTIF('Data R3'!M665,"&gt;0")+COUNTIF('Data R3'!O665,"&gt;0")+COUNTIF('Data R3'!Q665,"&gt;0")+COUNTIF('Data R3'!S665,"&gt;0")+COUNTIF('Data R3'!U665,"&gt;0")+COUNTIF('Data R3'!W665,"&gt;0")+COUNTIF('Data R3'!Y665,"&gt;0"))&gt;0,1,0))</f>
        <v/>
      </c>
      <c r="M2659" t="inlineStr">
        <is>
          <t>Data R</t>
        </is>
      </c>
    </row>
    <row r="2660">
      <c r="A2660" t="inlineStr">
        <is>
          <t>Regional 3</t>
        </is>
      </c>
      <c r="B2660">
        <f>IF('Data R3'!C666="","",'Data R3'!B666)</f>
        <v/>
      </c>
      <c r="C2660">
        <f>IF('Data R3'!C666="","",'Data R3'!C666)</f>
        <v/>
      </c>
      <c r="D2660">
        <f>IF('Data R3'!C666="","",'Data R3'!D666)</f>
        <v/>
      </c>
      <c r="E2660">
        <f>IF('Data R3'!C666="","",'Data R3'!E666)</f>
        <v/>
      </c>
      <c r="F2660">
        <f>IF('Data R3'!C666="","",'Data R3'!F666)</f>
        <v/>
      </c>
      <c r="G2660">
        <f>IF('Data R3'!C666="","",'Data R3'!AD666)</f>
        <v/>
      </c>
      <c r="H2660">
        <f>IF('Data R3'!C666="","",'Data R3'!AC666)</f>
        <v/>
      </c>
      <c r="I2660">
        <f>IF('Data R3'!C666="","",COUNTIF('Data R3'!J666,"&gt;0")+COUNTIF('Data R3'!L666,"&gt;0")+COUNTIF('Data R3'!N666,"&gt;0")+COUNTIF('Data R3'!P666,"&gt;0")+COUNTIF('Data R3'!R666,"&gt;0")+COUNTIF('Data R3'!T666,"&gt;0")+COUNTIF('Data R3'!V666,"&gt;0")+COUNTIF('Data R3'!X666,"&gt;0"))</f>
        <v/>
      </c>
      <c r="J2660">
        <f>IF('Data R3'!C666="","",IF((COUNTIF('Data R3'!K666,"&gt;0")+COUNTIF('Data R3'!M666,"&gt;0")+COUNTIF('Data R3'!O666,"&gt;0")+COUNTIF('Data R3'!Q666,"&gt;0")+COUNTIF('Data R3'!S666,"&gt;0")+COUNTIF('Data R3'!U666,"&gt;0")+COUNTIF('Data R3'!W666,"&gt;0")+COUNTIF('Data R3'!Y666,"&gt;0"))&gt;0,1,0))</f>
        <v/>
      </c>
      <c r="M2660" t="inlineStr">
        <is>
          <t>Data R</t>
        </is>
      </c>
    </row>
    <row r="2661">
      <c r="A2661" t="inlineStr">
        <is>
          <t>Regional 3</t>
        </is>
      </c>
      <c r="B2661">
        <f>IF('Data R3'!C667="","",'Data R3'!B667)</f>
        <v/>
      </c>
      <c r="C2661">
        <f>IF('Data R3'!C667="","",'Data R3'!C667)</f>
        <v/>
      </c>
      <c r="D2661">
        <f>IF('Data R3'!C667="","",'Data R3'!D667)</f>
        <v/>
      </c>
      <c r="E2661">
        <f>IF('Data R3'!C667="","",'Data R3'!E667)</f>
        <v/>
      </c>
      <c r="F2661">
        <f>IF('Data R3'!C667="","",'Data R3'!F667)</f>
        <v/>
      </c>
      <c r="G2661">
        <f>IF('Data R3'!C667="","",'Data R3'!AD667)</f>
        <v/>
      </c>
      <c r="H2661">
        <f>IF('Data R3'!C667="","",'Data R3'!AC667)</f>
        <v/>
      </c>
      <c r="I2661">
        <f>IF('Data R3'!C667="","",COUNTIF('Data R3'!J667,"&gt;0")+COUNTIF('Data R3'!L667,"&gt;0")+COUNTIF('Data R3'!N667,"&gt;0")+COUNTIF('Data R3'!P667,"&gt;0")+COUNTIF('Data R3'!R667,"&gt;0")+COUNTIF('Data R3'!T667,"&gt;0")+COUNTIF('Data R3'!V667,"&gt;0")+COUNTIF('Data R3'!X667,"&gt;0"))</f>
        <v/>
      </c>
      <c r="J2661">
        <f>IF('Data R3'!C667="","",IF((COUNTIF('Data R3'!K667,"&gt;0")+COUNTIF('Data R3'!M667,"&gt;0")+COUNTIF('Data R3'!O667,"&gt;0")+COUNTIF('Data R3'!Q667,"&gt;0")+COUNTIF('Data R3'!S667,"&gt;0")+COUNTIF('Data R3'!U667,"&gt;0")+COUNTIF('Data R3'!W667,"&gt;0")+COUNTIF('Data R3'!Y667,"&gt;0"))&gt;0,1,0))</f>
        <v/>
      </c>
      <c r="M2661" t="inlineStr">
        <is>
          <t>Data R</t>
        </is>
      </c>
    </row>
    <row r="2662">
      <c r="A2662" t="inlineStr">
        <is>
          <t>Regional 3</t>
        </is>
      </c>
      <c r="B2662">
        <f>IF('Data R3'!C668="","",'Data R3'!B668)</f>
        <v/>
      </c>
      <c r="C2662">
        <f>IF('Data R3'!C668="","",'Data R3'!C668)</f>
        <v/>
      </c>
      <c r="D2662">
        <f>IF('Data R3'!C668="","",'Data R3'!D668)</f>
        <v/>
      </c>
      <c r="E2662">
        <f>IF('Data R3'!C668="","",'Data R3'!E668)</f>
        <v/>
      </c>
      <c r="F2662">
        <f>IF('Data R3'!C668="","",'Data R3'!F668)</f>
        <v/>
      </c>
      <c r="G2662">
        <f>IF('Data R3'!C668="","",'Data R3'!AD668)</f>
        <v/>
      </c>
      <c r="H2662">
        <f>IF('Data R3'!C668="","",'Data R3'!AC668)</f>
        <v/>
      </c>
      <c r="I2662">
        <f>IF('Data R3'!C668="","",COUNTIF('Data R3'!J668,"&gt;0")+COUNTIF('Data R3'!L668,"&gt;0")+COUNTIF('Data R3'!N668,"&gt;0")+COUNTIF('Data R3'!P668,"&gt;0")+COUNTIF('Data R3'!R668,"&gt;0")+COUNTIF('Data R3'!T668,"&gt;0")+COUNTIF('Data R3'!V668,"&gt;0")+COUNTIF('Data R3'!X668,"&gt;0"))</f>
        <v/>
      </c>
      <c r="J2662">
        <f>IF('Data R3'!C668="","",IF((COUNTIF('Data R3'!K668,"&gt;0")+COUNTIF('Data R3'!M668,"&gt;0")+COUNTIF('Data R3'!O668,"&gt;0")+COUNTIF('Data R3'!Q668,"&gt;0")+COUNTIF('Data R3'!S668,"&gt;0")+COUNTIF('Data R3'!U668,"&gt;0")+COUNTIF('Data R3'!W668,"&gt;0")+COUNTIF('Data R3'!Y668,"&gt;0"))&gt;0,1,0))</f>
        <v/>
      </c>
      <c r="M2662" t="inlineStr">
        <is>
          <t>Data R</t>
        </is>
      </c>
    </row>
    <row r="2663">
      <c r="A2663" t="inlineStr">
        <is>
          <t>Regional 3</t>
        </is>
      </c>
      <c r="B2663">
        <f>IF('Data R3'!C669="","",'Data R3'!B669)</f>
        <v/>
      </c>
      <c r="C2663">
        <f>IF('Data R3'!C669="","",'Data R3'!C669)</f>
        <v/>
      </c>
      <c r="D2663">
        <f>IF('Data R3'!C669="","",'Data R3'!D669)</f>
        <v/>
      </c>
      <c r="E2663">
        <f>IF('Data R3'!C669="","",'Data R3'!E669)</f>
        <v/>
      </c>
      <c r="F2663">
        <f>IF('Data R3'!C669="","",'Data R3'!F669)</f>
        <v/>
      </c>
      <c r="G2663">
        <f>IF('Data R3'!C669="","",'Data R3'!AD669)</f>
        <v/>
      </c>
      <c r="H2663">
        <f>IF('Data R3'!C669="","",'Data R3'!AC669)</f>
        <v/>
      </c>
      <c r="I2663">
        <f>IF('Data R3'!C669="","",COUNTIF('Data R3'!J669,"&gt;0")+COUNTIF('Data R3'!L669,"&gt;0")+COUNTIF('Data R3'!N669,"&gt;0")+COUNTIF('Data R3'!P669,"&gt;0")+COUNTIF('Data R3'!R669,"&gt;0")+COUNTIF('Data R3'!T669,"&gt;0")+COUNTIF('Data R3'!V669,"&gt;0")+COUNTIF('Data R3'!X669,"&gt;0"))</f>
        <v/>
      </c>
      <c r="J2663">
        <f>IF('Data R3'!C669="","",IF((COUNTIF('Data R3'!K669,"&gt;0")+COUNTIF('Data R3'!M669,"&gt;0")+COUNTIF('Data R3'!O669,"&gt;0")+COUNTIF('Data R3'!Q669,"&gt;0")+COUNTIF('Data R3'!S669,"&gt;0")+COUNTIF('Data R3'!U669,"&gt;0")+COUNTIF('Data R3'!W669,"&gt;0")+COUNTIF('Data R3'!Y669,"&gt;0"))&gt;0,1,0))</f>
        <v/>
      </c>
      <c r="M2663" t="inlineStr">
        <is>
          <t>Data R</t>
        </is>
      </c>
    </row>
    <row r="2664">
      <c r="A2664" t="inlineStr">
        <is>
          <t>Regional 3</t>
        </is>
      </c>
      <c r="B2664">
        <f>IF('Data R3'!C670="","",'Data R3'!B670)</f>
        <v/>
      </c>
      <c r="C2664">
        <f>IF('Data R3'!C670="","",'Data R3'!C670)</f>
        <v/>
      </c>
      <c r="D2664">
        <f>IF('Data R3'!C670="","",'Data R3'!D670)</f>
        <v/>
      </c>
      <c r="E2664">
        <f>IF('Data R3'!C670="","",'Data R3'!E670)</f>
        <v/>
      </c>
      <c r="F2664">
        <f>IF('Data R3'!C670="","",'Data R3'!F670)</f>
        <v/>
      </c>
      <c r="G2664">
        <f>IF('Data R3'!C670="","",'Data R3'!AD670)</f>
        <v/>
      </c>
      <c r="H2664">
        <f>IF('Data R3'!C670="","",'Data R3'!AC670)</f>
        <v/>
      </c>
      <c r="I2664">
        <f>IF('Data R3'!C670="","",COUNTIF('Data R3'!J670,"&gt;0")+COUNTIF('Data R3'!L670,"&gt;0")+COUNTIF('Data R3'!N670,"&gt;0")+COUNTIF('Data R3'!P670,"&gt;0")+COUNTIF('Data R3'!R670,"&gt;0")+COUNTIF('Data R3'!T670,"&gt;0")+COUNTIF('Data R3'!V670,"&gt;0")+COUNTIF('Data R3'!X670,"&gt;0"))</f>
        <v/>
      </c>
      <c r="J2664">
        <f>IF('Data R3'!C670="","",IF((COUNTIF('Data R3'!K670,"&gt;0")+COUNTIF('Data R3'!M670,"&gt;0")+COUNTIF('Data R3'!O670,"&gt;0")+COUNTIF('Data R3'!Q670,"&gt;0")+COUNTIF('Data R3'!S670,"&gt;0")+COUNTIF('Data R3'!U670,"&gt;0")+COUNTIF('Data R3'!W670,"&gt;0")+COUNTIF('Data R3'!Y670,"&gt;0"))&gt;0,1,0))</f>
        <v/>
      </c>
      <c r="M2664" t="inlineStr">
        <is>
          <t>Data R</t>
        </is>
      </c>
    </row>
    <row r="2665">
      <c r="A2665" t="inlineStr">
        <is>
          <t>Regional 3</t>
        </is>
      </c>
      <c r="B2665">
        <f>IF('Data R3'!C671="","",'Data R3'!B671)</f>
        <v/>
      </c>
      <c r="C2665">
        <f>IF('Data R3'!C671="","",'Data R3'!C671)</f>
        <v/>
      </c>
      <c r="D2665">
        <f>IF('Data R3'!C671="","",'Data R3'!D671)</f>
        <v/>
      </c>
      <c r="E2665">
        <f>IF('Data R3'!C671="","",'Data R3'!E671)</f>
        <v/>
      </c>
      <c r="F2665">
        <f>IF('Data R3'!C671="","",'Data R3'!F671)</f>
        <v/>
      </c>
      <c r="G2665">
        <f>IF('Data R3'!C671="","",'Data R3'!AD671)</f>
        <v/>
      </c>
      <c r="H2665">
        <f>IF('Data R3'!C671="","",'Data R3'!AC671)</f>
        <v/>
      </c>
      <c r="I2665">
        <f>IF('Data R3'!C671="","",COUNTIF('Data R3'!J671,"&gt;0")+COUNTIF('Data R3'!L671,"&gt;0")+COUNTIF('Data R3'!N671,"&gt;0")+COUNTIF('Data R3'!P671,"&gt;0")+COUNTIF('Data R3'!R671,"&gt;0")+COUNTIF('Data R3'!T671,"&gt;0")+COUNTIF('Data R3'!V671,"&gt;0")+COUNTIF('Data R3'!X671,"&gt;0"))</f>
        <v/>
      </c>
      <c r="J2665">
        <f>IF('Data R3'!C671="","",IF((COUNTIF('Data R3'!K671,"&gt;0")+COUNTIF('Data R3'!M671,"&gt;0")+COUNTIF('Data R3'!O671,"&gt;0")+COUNTIF('Data R3'!Q671,"&gt;0")+COUNTIF('Data R3'!S671,"&gt;0")+COUNTIF('Data R3'!U671,"&gt;0")+COUNTIF('Data R3'!W671,"&gt;0")+COUNTIF('Data R3'!Y671,"&gt;0"))&gt;0,1,0))</f>
        <v/>
      </c>
      <c r="M2665" t="inlineStr">
        <is>
          <t>Data R</t>
        </is>
      </c>
    </row>
    <row r="2666">
      <c r="A2666" t="inlineStr">
        <is>
          <t>Regional 3</t>
        </is>
      </c>
      <c r="B2666">
        <f>IF('Data R3'!C672="","",'Data R3'!B672)</f>
        <v/>
      </c>
      <c r="C2666">
        <f>IF('Data R3'!C672="","",'Data R3'!C672)</f>
        <v/>
      </c>
      <c r="D2666">
        <f>IF('Data R3'!C672="","",'Data R3'!D672)</f>
        <v/>
      </c>
      <c r="E2666">
        <f>IF('Data R3'!C672="","",'Data R3'!E672)</f>
        <v/>
      </c>
      <c r="F2666">
        <f>IF('Data R3'!C672="","",'Data R3'!F672)</f>
        <v/>
      </c>
      <c r="G2666">
        <f>IF('Data R3'!C672="","",'Data R3'!AD672)</f>
        <v/>
      </c>
      <c r="H2666">
        <f>IF('Data R3'!C672="","",'Data R3'!AC672)</f>
        <v/>
      </c>
      <c r="I2666">
        <f>IF('Data R3'!C672="","",COUNTIF('Data R3'!J672,"&gt;0")+COUNTIF('Data R3'!L672,"&gt;0")+COUNTIF('Data R3'!N672,"&gt;0")+COUNTIF('Data R3'!P672,"&gt;0")+COUNTIF('Data R3'!R672,"&gt;0")+COUNTIF('Data R3'!T672,"&gt;0")+COUNTIF('Data R3'!V672,"&gt;0")+COUNTIF('Data R3'!X672,"&gt;0"))</f>
        <v/>
      </c>
      <c r="J2666">
        <f>IF('Data R3'!C672="","",IF((COUNTIF('Data R3'!K672,"&gt;0")+COUNTIF('Data R3'!M672,"&gt;0")+COUNTIF('Data R3'!O672,"&gt;0")+COUNTIF('Data R3'!Q672,"&gt;0")+COUNTIF('Data R3'!S672,"&gt;0")+COUNTIF('Data R3'!U672,"&gt;0")+COUNTIF('Data R3'!W672,"&gt;0")+COUNTIF('Data R3'!Y672,"&gt;0"))&gt;0,1,0))</f>
        <v/>
      </c>
      <c r="M2666" t="inlineStr">
        <is>
          <t>Data R</t>
        </is>
      </c>
    </row>
    <row r="2667">
      <c r="A2667" t="inlineStr">
        <is>
          <t>Regional 3</t>
        </is>
      </c>
      <c r="B2667">
        <f>IF('Data R3'!C673="","",'Data R3'!B673)</f>
        <v/>
      </c>
      <c r="C2667">
        <f>IF('Data R3'!C673="","",'Data R3'!C673)</f>
        <v/>
      </c>
      <c r="D2667">
        <f>IF('Data R3'!C673="","",'Data R3'!D673)</f>
        <v/>
      </c>
      <c r="E2667">
        <f>IF('Data R3'!C673="","",'Data R3'!E673)</f>
        <v/>
      </c>
      <c r="F2667">
        <f>IF('Data R3'!C673="","",'Data R3'!F673)</f>
        <v/>
      </c>
      <c r="G2667">
        <f>IF('Data R3'!C673="","",'Data R3'!AD673)</f>
        <v/>
      </c>
      <c r="H2667">
        <f>IF('Data R3'!C673="","",'Data R3'!AC673)</f>
        <v/>
      </c>
      <c r="I2667">
        <f>IF('Data R3'!C673="","",COUNTIF('Data R3'!J673,"&gt;0")+COUNTIF('Data R3'!L673,"&gt;0")+COUNTIF('Data R3'!N673,"&gt;0")+COUNTIF('Data R3'!P673,"&gt;0")+COUNTIF('Data R3'!R673,"&gt;0")+COUNTIF('Data R3'!T673,"&gt;0")+COUNTIF('Data R3'!V673,"&gt;0")+COUNTIF('Data R3'!X673,"&gt;0"))</f>
        <v/>
      </c>
      <c r="J2667">
        <f>IF('Data R3'!C673="","",IF((COUNTIF('Data R3'!K673,"&gt;0")+COUNTIF('Data R3'!M673,"&gt;0")+COUNTIF('Data R3'!O673,"&gt;0")+COUNTIF('Data R3'!Q673,"&gt;0")+COUNTIF('Data R3'!S673,"&gt;0")+COUNTIF('Data R3'!U673,"&gt;0")+COUNTIF('Data R3'!W673,"&gt;0")+COUNTIF('Data R3'!Y673,"&gt;0"))&gt;0,1,0))</f>
        <v/>
      </c>
      <c r="M2667" t="inlineStr">
        <is>
          <t>Data R</t>
        </is>
      </c>
    </row>
    <row r="2668">
      <c r="A2668" t="inlineStr">
        <is>
          <t>Regional 3</t>
        </is>
      </c>
      <c r="B2668">
        <f>IF('Data R3'!C674="","",'Data R3'!B674)</f>
        <v/>
      </c>
      <c r="C2668">
        <f>IF('Data R3'!C674="","",'Data R3'!C674)</f>
        <v/>
      </c>
      <c r="D2668">
        <f>IF('Data R3'!C674="","",'Data R3'!D674)</f>
        <v/>
      </c>
      <c r="E2668">
        <f>IF('Data R3'!C674="","",'Data R3'!E674)</f>
        <v/>
      </c>
      <c r="F2668">
        <f>IF('Data R3'!C674="","",'Data R3'!F674)</f>
        <v/>
      </c>
      <c r="G2668">
        <f>IF('Data R3'!C674="","",'Data R3'!AD674)</f>
        <v/>
      </c>
      <c r="H2668">
        <f>IF('Data R3'!C674="","",'Data R3'!AC674)</f>
        <v/>
      </c>
      <c r="I2668">
        <f>IF('Data R3'!C674="","",COUNTIF('Data R3'!J674,"&gt;0")+COUNTIF('Data R3'!L674,"&gt;0")+COUNTIF('Data R3'!N674,"&gt;0")+COUNTIF('Data R3'!P674,"&gt;0")+COUNTIF('Data R3'!R674,"&gt;0")+COUNTIF('Data R3'!T674,"&gt;0")+COUNTIF('Data R3'!V674,"&gt;0")+COUNTIF('Data R3'!X674,"&gt;0"))</f>
        <v/>
      </c>
      <c r="J2668">
        <f>IF('Data R3'!C674="","",IF((COUNTIF('Data R3'!K674,"&gt;0")+COUNTIF('Data R3'!M674,"&gt;0")+COUNTIF('Data R3'!O674,"&gt;0")+COUNTIF('Data R3'!Q674,"&gt;0")+COUNTIF('Data R3'!S674,"&gt;0")+COUNTIF('Data R3'!U674,"&gt;0")+COUNTIF('Data R3'!W674,"&gt;0")+COUNTIF('Data R3'!Y674,"&gt;0"))&gt;0,1,0))</f>
        <v/>
      </c>
      <c r="M2668" t="inlineStr">
        <is>
          <t>Data R</t>
        </is>
      </c>
    </row>
    <row r="2669">
      <c r="A2669" t="inlineStr">
        <is>
          <t>Regional 3</t>
        </is>
      </c>
      <c r="B2669">
        <f>IF('Data R3'!C675="","",'Data R3'!B675)</f>
        <v/>
      </c>
      <c r="C2669">
        <f>IF('Data R3'!C675="","",'Data R3'!C675)</f>
        <v/>
      </c>
      <c r="D2669">
        <f>IF('Data R3'!C675="","",'Data R3'!D675)</f>
        <v/>
      </c>
      <c r="E2669">
        <f>IF('Data R3'!C675="","",'Data R3'!E675)</f>
        <v/>
      </c>
      <c r="F2669">
        <f>IF('Data R3'!C675="","",'Data R3'!F675)</f>
        <v/>
      </c>
      <c r="G2669">
        <f>IF('Data R3'!C675="","",'Data R3'!AD675)</f>
        <v/>
      </c>
      <c r="H2669">
        <f>IF('Data R3'!C675="","",'Data R3'!AC675)</f>
        <v/>
      </c>
      <c r="I2669">
        <f>IF('Data R3'!C675="","",COUNTIF('Data R3'!J675,"&gt;0")+COUNTIF('Data R3'!L675,"&gt;0")+COUNTIF('Data R3'!N675,"&gt;0")+COUNTIF('Data R3'!P675,"&gt;0")+COUNTIF('Data R3'!R675,"&gt;0")+COUNTIF('Data R3'!T675,"&gt;0")+COUNTIF('Data R3'!V675,"&gt;0")+COUNTIF('Data R3'!X675,"&gt;0"))</f>
        <v/>
      </c>
      <c r="J2669">
        <f>IF('Data R3'!C675="","",IF((COUNTIF('Data R3'!K675,"&gt;0")+COUNTIF('Data R3'!M675,"&gt;0")+COUNTIF('Data R3'!O675,"&gt;0")+COUNTIF('Data R3'!Q675,"&gt;0")+COUNTIF('Data R3'!S675,"&gt;0")+COUNTIF('Data R3'!U675,"&gt;0")+COUNTIF('Data R3'!W675,"&gt;0")+COUNTIF('Data R3'!Y675,"&gt;0"))&gt;0,1,0))</f>
        <v/>
      </c>
      <c r="M2669" t="inlineStr">
        <is>
          <t>Data R</t>
        </is>
      </c>
    </row>
    <row r="2670">
      <c r="A2670" t="inlineStr">
        <is>
          <t>Regional 3</t>
        </is>
      </c>
      <c r="B2670">
        <f>IF('Data R3'!C676="","",'Data R3'!B676)</f>
        <v/>
      </c>
      <c r="C2670">
        <f>IF('Data R3'!C676="","",'Data R3'!C676)</f>
        <v/>
      </c>
      <c r="D2670">
        <f>IF('Data R3'!C676="","",'Data R3'!D676)</f>
        <v/>
      </c>
      <c r="E2670">
        <f>IF('Data R3'!C676="","",'Data R3'!E676)</f>
        <v/>
      </c>
      <c r="F2670">
        <f>IF('Data R3'!C676="","",'Data R3'!F676)</f>
        <v/>
      </c>
      <c r="G2670">
        <f>IF('Data R3'!C676="","",'Data R3'!AD676)</f>
        <v/>
      </c>
      <c r="H2670">
        <f>IF('Data R3'!C676="","",'Data R3'!AC676)</f>
        <v/>
      </c>
      <c r="I2670">
        <f>IF('Data R3'!C676="","",COUNTIF('Data R3'!J676,"&gt;0")+COUNTIF('Data R3'!L676,"&gt;0")+COUNTIF('Data R3'!N676,"&gt;0")+COUNTIF('Data R3'!P676,"&gt;0")+COUNTIF('Data R3'!R676,"&gt;0")+COUNTIF('Data R3'!T676,"&gt;0")+COUNTIF('Data R3'!V676,"&gt;0")+COUNTIF('Data R3'!X676,"&gt;0"))</f>
        <v/>
      </c>
      <c r="J2670">
        <f>IF('Data R3'!C676="","",IF((COUNTIF('Data R3'!K676,"&gt;0")+COUNTIF('Data R3'!M676,"&gt;0")+COUNTIF('Data R3'!O676,"&gt;0")+COUNTIF('Data R3'!Q676,"&gt;0")+COUNTIF('Data R3'!S676,"&gt;0")+COUNTIF('Data R3'!U676,"&gt;0")+COUNTIF('Data R3'!W676,"&gt;0")+COUNTIF('Data R3'!Y676,"&gt;0"))&gt;0,1,0))</f>
        <v/>
      </c>
      <c r="M2670" t="inlineStr">
        <is>
          <t>Data R</t>
        </is>
      </c>
    </row>
    <row r="2671">
      <c r="A2671" t="inlineStr">
        <is>
          <t>Regional 3</t>
        </is>
      </c>
      <c r="B2671">
        <f>IF('Data R3'!C677="","",'Data R3'!B677)</f>
        <v/>
      </c>
      <c r="C2671">
        <f>IF('Data R3'!C677="","",'Data R3'!C677)</f>
        <v/>
      </c>
      <c r="D2671">
        <f>IF('Data R3'!C677="","",'Data R3'!D677)</f>
        <v/>
      </c>
      <c r="E2671">
        <f>IF('Data R3'!C677="","",'Data R3'!E677)</f>
        <v/>
      </c>
      <c r="F2671">
        <f>IF('Data R3'!C677="","",'Data R3'!F677)</f>
        <v/>
      </c>
      <c r="G2671">
        <f>IF('Data R3'!C677="","",'Data R3'!AD677)</f>
        <v/>
      </c>
      <c r="H2671">
        <f>IF('Data R3'!C677="","",'Data R3'!AC677)</f>
        <v/>
      </c>
      <c r="I2671">
        <f>IF('Data R3'!C677="","",COUNTIF('Data R3'!J677,"&gt;0")+COUNTIF('Data R3'!L677,"&gt;0")+COUNTIF('Data R3'!N677,"&gt;0")+COUNTIF('Data R3'!P677,"&gt;0")+COUNTIF('Data R3'!R677,"&gt;0")+COUNTIF('Data R3'!T677,"&gt;0")+COUNTIF('Data R3'!V677,"&gt;0")+COUNTIF('Data R3'!X677,"&gt;0"))</f>
        <v/>
      </c>
      <c r="J2671">
        <f>IF('Data R3'!C677="","",IF((COUNTIF('Data R3'!K677,"&gt;0")+COUNTIF('Data R3'!M677,"&gt;0")+COUNTIF('Data R3'!O677,"&gt;0")+COUNTIF('Data R3'!Q677,"&gt;0")+COUNTIF('Data R3'!S677,"&gt;0")+COUNTIF('Data R3'!U677,"&gt;0")+COUNTIF('Data R3'!W677,"&gt;0")+COUNTIF('Data R3'!Y677,"&gt;0"))&gt;0,1,0))</f>
        <v/>
      </c>
      <c r="M2671" t="inlineStr">
        <is>
          <t>Data R</t>
        </is>
      </c>
    </row>
    <row r="2672">
      <c r="A2672" t="inlineStr">
        <is>
          <t>Regional 3</t>
        </is>
      </c>
      <c r="B2672">
        <f>IF('Data R3'!C678="","",'Data R3'!B678)</f>
        <v/>
      </c>
      <c r="C2672">
        <f>IF('Data R3'!C678="","",'Data R3'!C678)</f>
        <v/>
      </c>
      <c r="D2672">
        <f>IF('Data R3'!C678="","",'Data R3'!D678)</f>
        <v/>
      </c>
      <c r="E2672">
        <f>IF('Data R3'!C678="","",'Data R3'!E678)</f>
        <v/>
      </c>
      <c r="F2672">
        <f>IF('Data R3'!C678="","",'Data R3'!F678)</f>
        <v/>
      </c>
      <c r="G2672">
        <f>IF('Data R3'!C678="","",'Data R3'!AD678)</f>
        <v/>
      </c>
      <c r="H2672">
        <f>IF('Data R3'!C678="","",'Data R3'!AC678)</f>
        <v/>
      </c>
      <c r="I2672">
        <f>IF('Data R3'!C678="","",COUNTIF('Data R3'!J678,"&gt;0")+COUNTIF('Data R3'!L678,"&gt;0")+COUNTIF('Data R3'!N678,"&gt;0")+COUNTIF('Data R3'!P678,"&gt;0")+COUNTIF('Data R3'!R678,"&gt;0")+COUNTIF('Data R3'!T678,"&gt;0")+COUNTIF('Data R3'!V678,"&gt;0")+COUNTIF('Data R3'!X678,"&gt;0"))</f>
        <v/>
      </c>
      <c r="J2672">
        <f>IF('Data R3'!C678="","",IF((COUNTIF('Data R3'!K678,"&gt;0")+COUNTIF('Data R3'!M678,"&gt;0")+COUNTIF('Data R3'!O678,"&gt;0")+COUNTIF('Data R3'!Q678,"&gt;0")+COUNTIF('Data R3'!S678,"&gt;0")+COUNTIF('Data R3'!U678,"&gt;0")+COUNTIF('Data R3'!W678,"&gt;0")+COUNTIF('Data R3'!Y678,"&gt;0"))&gt;0,1,0))</f>
        <v/>
      </c>
      <c r="M2672" t="inlineStr">
        <is>
          <t>Data R</t>
        </is>
      </c>
    </row>
    <row r="2673">
      <c r="A2673" t="inlineStr">
        <is>
          <t>Regional 3</t>
        </is>
      </c>
      <c r="B2673">
        <f>IF('Data R3'!C679="","",'Data R3'!B679)</f>
        <v/>
      </c>
      <c r="C2673">
        <f>IF('Data R3'!C679="","",'Data R3'!C679)</f>
        <v/>
      </c>
      <c r="D2673">
        <f>IF('Data R3'!C679="","",'Data R3'!D679)</f>
        <v/>
      </c>
      <c r="E2673">
        <f>IF('Data R3'!C679="","",'Data R3'!E679)</f>
        <v/>
      </c>
      <c r="F2673">
        <f>IF('Data R3'!C679="","",'Data R3'!F679)</f>
        <v/>
      </c>
      <c r="G2673">
        <f>IF('Data R3'!C679="","",'Data R3'!AD679)</f>
        <v/>
      </c>
      <c r="H2673">
        <f>IF('Data R3'!C679="","",'Data R3'!AC679)</f>
        <v/>
      </c>
      <c r="I2673">
        <f>IF('Data R3'!C679="","",COUNTIF('Data R3'!J679,"&gt;0")+COUNTIF('Data R3'!L679,"&gt;0")+COUNTIF('Data R3'!N679,"&gt;0")+COUNTIF('Data R3'!P679,"&gt;0")+COUNTIF('Data R3'!R679,"&gt;0")+COUNTIF('Data R3'!T679,"&gt;0")+COUNTIF('Data R3'!V679,"&gt;0")+COUNTIF('Data R3'!X679,"&gt;0"))</f>
        <v/>
      </c>
      <c r="J2673">
        <f>IF('Data R3'!C679="","",IF((COUNTIF('Data R3'!K679,"&gt;0")+COUNTIF('Data R3'!M679,"&gt;0")+COUNTIF('Data R3'!O679,"&gt;0")+COUNTIF('Data R3'!Q679,"&gt;0")+COUNTIF('Data R3'!S679,"&gt;0")+COUNTIF('Data R3'!U679,"&gt;0")+COUNTIF('Data R3'!W679,"&gt;0")+COUNTIF('Data R3'!Y679,"&gt;0"))&gt;0,1,0))</f>
        <v/>
      </c>
      <c r="M2673" t="inlineStr">
        <is>
          <t>Data R</t>
        </is>
      </c>
    </row>
    <row r="2674">
      <c r="A2674" t="inlineStr">
        <is>
          <t>Regional 3</t>
        </is>
      </c>
      <c r="B2674">
        <f>IF('Data R3'!C680="","",'Data R3'!B680)</f>
        <v/>
      </c>
      <c r="C2674">
        <f>IF('Data R3'!C680="","",'Data R3'!C680)</f>
        <v/>
      </c>
      <c r="D2674">
        <f>IF('Data R3'!C680="","",'Data R3'!D680)</f>
        <v/>
      </c>
      <c r="E2674">
        <f>IF('Data R3'!C680="","",'Data R3'!E680)</f>
        <v/>
      </c>
      <c r="F2674">
        <f>IF('Data R3'!C680="","",'Data R3'!F680)</f>
        <v/>
      </c>
      <c r="G2674">
        <f>IF('Data R3'!C680="","",'Data R3'!AD680)</f>
        <v/>
      </c>
      <c r="H2674">
        <f>IF('Data R3'!C680="","",'Data R3'!AC680)</f>
        <v/>
      </c>
      <c r="I2674">
        <f>IF('Data R3'!C680="","",COUNTIF('Data R3'!J680,"&gt;0")+COUNTIF('Data R3'!L680,"&gt;0")+COUNTIF('Data R3'!N680,"&gt;0")+COUNTIF('Data R3'!P680,"&gt;0")+COUNTIF('Data R3'!R680,"&gt;0")+COUNTIF('Data R3'!T680,"&gt;0")+COUNTIF('Data R3'!V680,"&gt;0")+COUNTIF('Data R3'!X680,"&gt;0"))</f>
        <v/>
      </c>
      <c r="J2674">
        <f>IF('Data R3'!C680="","",IF((COUNTIF('Data R3'!K680,"&gt;0")+COUNTIF('Data R3'!M680,"&gt;0")+COUNTIF('Data R3'!O680,"&gt;0")+COUNTIF('Data R3'!Q680,"&gt;0")+COUNTIF('Data R3'!S680,"&gt;0")+COUNTIF('Data R3'!U680,"&gt;0")+COUNTIF('Data R3'!W680,"&gt;0")+COUNTIF('Data R3'!Y680,"&gt;0"))&gt;0,1,0))</f>
        <v/>
      </c>
      <c r="M2674" t="inlineStr">
        <is>
          <t>Data R</t>
        </is>
      </c>
    </row>
    <row r="2675">
      <c r="A2675" t="inlineStr">
        <is>
          <t>Regional 3</t>
        </is>
      </c>
      <c r="B2675">
        <f>IF('Data R3'!C681="","",'Data R3'!B681)</f>
        <v/>
      </c>
      <c r="C2675">
        <f>IF('Data R3'!C681="","",'Data R3'!C681)</f>
        <v/>
      </c>
      <c r="D2675">
        <f>IF('Data R3'!C681="","",'Data R3'!D681)</f>
        <v/>
      </c>
      <c r="E2675">
        <f>IF('Data R3'!C681="","",'Data R3'!E681)</f>
        <v/>
      </c>
      <c r="F2675">
        <f>IF('Data R3'!C681="","",'Data R3'!F681)</f>
        <v/>
      </c>
      <c r="G2675">
        <f>IF('Data R3'!C681="","",'Data R3'!AD681)</f>
        <v/>
      </c>
      <c r="H2675">
        <f>IF('Data R3'!C681="","",'Data R3'!AC681)</f>
        <v/>
      </c>
      <c r="I2675">
        <f>IF('Data R3'!C681="","",COUNTIF('Data R3'!J681,"&gt;0")+COUNTIF('Data R3'!L681,"&gt;0")+COUNTIF('Data R3'!N681,"&gt;0")+COUNTIF('Data R3'!P681,"&gt;0")+COUNTIF('Data R3'!R681,"&gt;0")+COUNTIF('Data R3'!T681,"&gt;0")+COUNTIF('Data R3'!V681,"&gt;0")+COUNTIF('Data R3'!X681,"&gt;0"))</f>
        <v/>
      </c>
      <c r="J2675">
        <f>IF('Data R3'!C681="","",IF((COUNTIF('Data R3'!K681,"&gt;0")+COUNTIF('Data R3'!M681,"&gt;0")+COUNTIF('Data R3'!O681,"&gt;0")+COUNTIF('Data R3'!Q681,"&gt;0")+COUNTIF('Data R3'!S681,"&gt;0")+COUNTIF('Data R3'!U681,"&gt;0")+COUNTIF('Data R3'!W681,"&gt;0")+COUNTIF('Data R3'!Y681,"&gt;0"))&gt;0,1,0))</f>
        <v/>
      </c>
      <c r="M2675" t="inlineStr">
        <is>
          <t>Data R</t>
        </is>
      </c>
    </row>
    <row r="2676">
      <c r="A2676" t="inlineStr">
        <is>
          <t>Regional 3</t>
        </is>
      </c>
      <c r="B2676">
        <f>IF('Data R3'!C682="","",'Data R3'!B682)</f>
        <v/>
      </c>
      <c r="C2676">
        <f>IF('Data R3'!C682="","",'Data R3'!C682)</f>
        <v/>
      </c>
      <c r="D2676">
        <f>IF('Data R3'!C682="","",'Data R3'!D682)</f>
        <v/>
      </c>
      <c r="E2676">
        <f>IF('Data R3'!C682="","",'Data R3'!E682)</f>
        <v/>
      </c>
      <c r="F2676">
        <f>IF('Data R3'!C682="","",'Data R3'!F682)</f>
        <v/>
      </c>
      <c r="G2676">
        <f>IF('Data R3'!C682="","",'Data R3'!AD682)</f>
        <v/>
      </c>
      <c r="H2676">
        <f>IF('Data R3'!C682="","",'Data R3'!AC682)</f>
        <v/>
      </c>
      <c r="I2676">
        <f>IF('Data R3'!C682="","",COUNTIF('Data R3'!J682,"&gt;0")+COUNTIF('Data R3'!L682,"&gt;0")+COUNTIF('Data R3'!N682,"&gt;0")+COUNTIF('Data R3'!P682,"&gt;0")+COUNTIF('Data R3'!R682,"&gt;0")+COUNTIF('Data R3'!T682,"&gt;0")+COUNTIF('Data R3'!V682,"&gt;0")+COUNTIF('Data R3'!X682,"&gt;0"))</f>
        <v/>
      </c>
      <c r="J2676">
        <f>IF('Data R3'!C682="","",IF((COUNTIF('Data R3'!K682,"&gt;0")+COUNTIF('Data R3'!M682,"&gt;0")+COUNTIF('Data R3'!O682,"&gt;0")+COUNTIF('Data R3'!Q682,"&gt;0")+COUNTIF('Data R3'!S682,"&gt;0")+COUNTIF('Data R3'!U682,"&gt;0")+COUNTIF('Data R3'!W682,"&gt;0")+COUNTIF('Data R3'!Y682,"&gt;0"))&gt;0,1,0))</f>
        <v/>
      </c>
      <c r="M2676" t="inlineStr">
        <is>
          <t>Data R</t>
        </is>
      </c>
    </row>
    <row r="2677">
      <c r="A2677" t="inlineStr">
        <is>
          <t>Regional 3</t>
        </is>
      </c>
      <c r="B2677">
        <f>IF('Data R3'!C683="","",'Data R3'!B683)</f>
        <v/>
      </c>
      <c r="C2677">
        <f>IF('Data R3'!C683="","",'Data R3'!C683)</f>
        <v/>
      </c>
      <c r="D2677">
        <f>IF('Data R3'!C683="","",'Data R3'!D683)</f>
        <v/>
      </c>
      <c r="E2677">
        <f>IF('Data R3'!C683="","",'Data R3'!E683)</f>
        <v/>
      </c>
      <c r="F2677">
        <f>IF('Data R3'!C683="","",'Data R3'!F683)</f>
        <v/>
      </c>
      <c r="G2677">
        <f>IF('Data R3'!C683="","",'Data R3'!AD683)</f>
        <v/>
      </c>
      <c r="H2677">
        <f>IF('Data R3'!C683="","",'Data R3'!AC683)</f>
        <v/>
      </c>
      <c r="I2677">
        <f>IF('Data R3'!C683="","",COUNTIF('Data R3'!J683,"&gt;0")+COUNTIF('Data R3'!L683,"&gt;0")+COUNTIF('Data R3'!N683,"&gt;0")+COUNTIF('Data R3'!P683,"&gt;0")+COUNTIF('Data R3'!R683,"&gt;0")+COUNTIF('Data R3'!T683,"&gt;0")+COUNTIF('Data R3'!V683,"&gt;0")+COUNTIF('Data R3'!X683,"&gt;0"))</f>
        <v/>
      </c>
      <c r="J2677">
        <f>IF('Data R3'!C683="","",IF((COUNTIF('Data R3'!K683,"&gt;0")+COUNTIF('Data R3'!M683,"&gt;0")+COUNTIF('Data R3'!O683,"&gt;0")+COUNTIF('Data R3'!Q683,"&gt;0")+COUNTIF('Data R3'!S683,"&gt;0")+COUNTIF('Data R3'!U683,"&gt;0")+COUNTIF('Data R3'!W683,"&gt;0")+COUNTIF('Data R3'!Y683,"&gt;0"))&gt;0,1,0))</f>
        <v/>
      </c>
      <c r="M2677" t="inlineStr">
        <is>
          <t>Data R</t>
        </is>
      </c>
    </row>
    <row r="2678">
      <c r="A2678" t="inlineStr">
        <is>
          <t>Regional 3</t>
        </is>
      </c>
      <c r="B2678">
        <f>IF('Data R3'!C684="","",'Data R3'!B684)</f>
        <v/>
      </c>
      <c r="C2678">
        <f>IF('Data R3'!C684="","",'Data R3'!C684)</f>
        <v/>
      </c>
      <c r="D2678">
        <f>IF('Data R3'!C684="","",'Data R3'!D684)</f>
        <v/>
      </c>
      <c r="E2678">
        <f>IF('Data R3'!C684="","",'Data R3'!E684)</f>
        <v/>
      </c>
      <c r="F2678">
        <f>IF('Data R3'!C684="","",'Data R3'!F684)</f>
        <v/>
      </c>
      <c r="G2678">
        <f>IF('Data R3'!C684="","",'Data R3'!AD684)</f>
        <v/>
      </c>
      <c r="H2678">
        <f>IF('Data R3'!C684="","",'Data R3'!AC684)</f>
        <v/>
      </c>
      <c r="I2678">
        <f>IF('Data R3'!C684="","",COUNTIF('Data R3'!J684,"&gt;0")+COUNTIF('Data R3'!L684,"&gt;0")+COUNTIF('Data R3'!N684,"&gt;0")+COUNTIF('Data R3'!P684,"&gt;0")+COUNTIF('Data R3'!R684,"&gt;0")+COUNTIF('Data R3'!T684,"&gt;0")+COUNTIF('Data R3'!V684,"&gt;0")+COUNTIF('Data R3'!X684,"&gt;0"))</f>
        <v/>
      </c>
      <c r="J2678">
        <f>IF('Data R3'!C684="","",IF((COUNTIF('Data R3'!K684,"&gt;0")+COUNTIF('Data R3'!M684,"&gt;0")+COUNTIF('Data R3'!O684,"&gt;0")+COUNTIF('Data R3'!Q684,"&gt;0")+COUNTIF('Data R3'!S684,"&gt;0")+COUNTIF('Data R3'!U684,"&gt;0")+COUNTIF('Data R3'!W684,"&gt;0")+COUNTIF('Data R3'!Y684,"&gt;0"))&gt;0,1,0))</f>
        <v/>
      </c>
      <c r="M2678" t="inlineStr">
        <is>
          <t>Data R</t>
        </is>
      </c>
    </row>
    <row r="2679">
      <c r="A2679" t="inlineStr">
        <is>
          <t>Regional 3</t>
        </is>
      </c>
      <c r="B2679">
        <f>IF('Data R3'!C685="","",'Data R3'!B685)</f>
        <v/>
      </c>
      <c r="C2679">
        <f>IF('Data R3'!C685="","",'Data R3'!C685)</f>
        <v/>
      </c>
      <c r="D2679">
        <f>IF('Data R3'!C685="","",'Data R3'!D685)</f>
        <v/>
      </c>
      <c r="E2679">
        <f>IF('Data R3'!C685="","",'Data R3'!E685)</f>
        <v/>
      </c>
      <c r="F2679">
        <f>IF('Data R3'!C685="","",'Data R3'!F685)</f>
        <v/>
      </c>
      <c r="G2679">
        <f>IF('Data R3'!C685="","",'Data R3'!AD685)</f>
        <v/>
      </c>
      <c r="H2679">
        <f>IF('Data R3'!C685="","",'Data R3'!AC685)</f>
        <v/>
      </c>
      <c r="I2679">
        <f>IF('Data R3'!C685="","",COUNTIF('Data R3'!J685,"&gt;0")+COUNTIF('Data R3'!L685,"&gt;0")+COUNTIF('Data R3'!N685,"&gt;0")+COUNTIF('Data R3'!P685,"&gt;0")+COUNTIF('Data R3'!R685,"&gt;0")+COUNTIF('Data R3'!T685,"&gt;0")+COUNTIF('Data R3'!V685,"&gt;0")+COUNTIF('Data R3'!X685,"&gt;0"))</f>
        <v/>
      </c>
      <c r="J2679">
        <f>IF('Data R3'!C685="","",IF((COUNTIF('Data R3'!K685,"&gt;0")+COUNTIF('Data R3'!M685,"&gt;0")+COUNTIF('Data R3'!O685,"&gt;0")+COUNTIF('Data R3'!Q685,"&gt;0")+COUNTIF('Data R3'!S685,"&gt;0")+COUNTIF('Data R3'!U685,"&gt;0")+COUNTIF('Data R3'!W685,"&gt;0")+COUNTIF('Data R3'!Y685,"&gt;0"))&gt;0,1,0))</f>
        <v/>
      </c>
      <c r="M2679" t="inlineStr">
        <is>
          <t>Data R</t>
        </is>
      </c>
    </row>
    <row r="2680">
      <c r="A2680" t="inlineStr">
        <is>
          <t>Regional 3</t>
        </is>
      </c>
      <c r="B2680">
        <f>IF('Data R3'!C686="","",'Data R3'!B686)</f>
        <v/>
      </c>
      <c r="C2680">
        <f>IF('Data R3'!C686="","",'Data R3'!C686)</f>
        <v/>
      </c>
      <c r="D2680">
        <f>IF('Data R3'!C686="","",'Data R3'!D686)</f>
        <v/>
      </c>
      <c r="E2680">
        <f>IF('Data R3'!C686="","",'Data R3'!E686)</f>
        <v/>
      </c>
      <c r="F2680">
        <f>IF('Data R3'!C686="","",'Data R3'!F686)</f>
        <v/>
      </c>
      <c r="G2680">
        <f>IF('Data R3'!C686="","",'Data R3'!AD686)</f>
        <v/>
      </c>
      <c r="H2680">
        <f>IF('Data R3'!C686="","",'Data R3'!AC686)</f>
        <v/>
      </c>
      <c r="I2680">
        <f>IF('Data R3'!C686="","",COUNTIF('Data R3'!J686,"&gt;0")+COUNTIF('Data R3'!L686,"&gt;0")+COUNTIF('Data R3'!N686,"&gt;0")+COUNTIF('Data R3'!P686,"&gt;0")+COUNTIF('Data R3'!R686,"&gt;0")+COUNTIF('Data R3'!T686,"&gt;0")+COUNTIF('Data R3'!V686,"&gt;0")+COUNTIF('Data R3'!X686,"&gt;0"))</f>
        <v/>
      </c>
      <c r="J2680">
        <f>IF('Data R3'!C686="","",IF((COUNTIF('Data R3'!K686,"&gt;0")+COUNTIF('Data R3'!M686,"&gt;0")+COUNTIF('Data R3'!O686,"&gt;0")+COUNTIF('Data R3'!Q686,"&gt;0")+COUNTIF('Data R3'!S686,"&gt;0")+COUNTIF('Data R3'!U686,"&gt;0")+COUNTIF('Data R3'!W686,"&gt;0")+COUNTIF('Data R3'!Y686,"&gt;0"))&gt;0,1,0))</f>
        <v/>
      </c>
      <c r="M2680" t="inlineStr">
        <is>
          <t>Data R</t>
        </is>
      </c>
    </row>
    <row r="2681">
      <c r="A2681" t="inlineStr">
        <is>
          <t>Regional 3</t>
        </is>
      </c>
      <c r="B2681">
        <f>IF('Data R3'!C687="","",'Data R3'!B687)</f>
        <v/>
      </c>
      <c r="C2681">
        <f>IF('Data R3'!C687="","",'Data R3'!C687)</f>
        <v/>
      </c>
      <c r="D2681">
        <f>IF('Data R3'!C687="","",'Data R3'!D687)</f>
        <v/>
      </c>
      <c r="E2681">
        <f>IF('Data R3'!C687="","",'Data R3'!E687)</f>
        <v/>
      </c>
      <c r="F2681">
        <f>IF('Data R3'!C687="","",'Data R3'!F687)</f>
        <v/>
      </c>
      <c r="G2681">
        <f>IF('Data R3'!C687="","",'Data R3'!AD687)</f>
        <v/>
      </c>
      <c r="H2681">
        <f>IF('Data R3'!C687="","",'Data R3'!AC687)</f>
        <v/>
      </c>
      <c r="I2681">
        <f>IF('Data R3'!C687="","",COUNTIF('Data R3'!J687,"&gt;0")+COUNTIF('Data R3'!L687,"&gt;0")+COUNTIF('Data R3'!N687,"&gt;0")+COUNTIF('Data R3'!P687,"&gt;0")+COUNTIF('Data R3'!R687,"&gt;0")+COUNTIF('Data R3'!T687,"&gt;0")+COUNTIF('Data R3'!V687,"&gt;0")+COUNTIF('Data R3'!X687,"&gt;0"))</f>
        <v/>
      </c>
      <c r="J2681">
        <f>IF('Data R3'!C687="","",IF((COUNTIF('Data R3'!K687,"&gt;0")+COUNTIF('Data R3'!M687,"&gt;0")+COUNTIF('Data R3'!O687,"&gt;0")+COUNTIF('Data R3'!Q687,"&gt;0")+COUNTIF('Data R3'!S687,"&gt;0")+COUNTIF('Data R3'!U687,"&gt;0")+COUNTIF('Data R3'!W687,"&gt;0")+COUNTIF('Data R3'!Y687,"&gt;0"))&gt;0,1,0))</f>
        <v/>
      </c>
      <c r="M2681" t="inlineStr">
        <is>
          <t>Data R</t>
        </is>
      </c>
    </row>
    <row r="2682">
      <c r="A2682" t="inlineStr">
        <is>
          <t>Regional 3</t>
        </is>
      </c>
      <c r="B2682">
        <f>IF('Data R3'!C688="","",'Data R3'!B688)</f>
        <v/>
      </c>
      <c r="C2682">
        <f>IF('Data R3'!C688="","",'Data R3'!C688)</f>
        <v/>
      </c>
      <c r="D2682">
        <f>IF('Data R3'!C688="","",'Data R3'!D688)</f>
        <v/>
      </c>
      <c r="E2682">
        <f>IF('Data R3'!C688="","",'Data R3'!E688)</f>
        <v/>
      </c>
      <c r="F2682">
        <f>IF('Data R3'!C688="","",'Data R3'!F688)</f>
        <v/>
      </c>
      <c r="G2682">
        <f>IF('Data R3'!C688="","",'Data R3'!AD688)</f>
        <v/>
      </c>
      <c r="H2682">
        <f>IF('Data R3'!C688="","",'Data R3'!AC688)</f>
        <v/>
      </c>
      <c r="I2682">
        <f>IF('Data R3'!C688="","",COUNTIF('Data R3'!J688,"&gt;0")+COUNTIF('Data R3'!L688,"&gt;0")+COUNTIF('Data R3'!N688,"&gt;0")+COUNTIF('Data R3'!P688,"&gt;0")+COUNTIF('Data R3'!R688,"&gt;0")+COUNTIF('Data R3'!T688,"&gt;0")+COUNTIF('Data R3'!V688,"&gt;0")+COUNTIF('Data R3'!X688,"&gt;0"))</f>
        <v/>
      </c>
      <c r="J2682">
        <f>IF('Data R3'!C688="","",IF((COUNTIF('Data R3'!K688,"&gt;0")+COUNTIF('Data R3'!M688,"&gt;0")+COUNTIF('Data R3'!O688,"&gt;0")+COUNTIF('Data R3'!Q688,"&gt;0")+COUNTIF('Data R3'!S688,"&gt;0")+COUNTIF('Data R3'!U688,"&gt;0")+COUNTIF('Data R3'!W688,"&gt;0")+COUNTIF('Data R3'!Y688,"&gt;0"))&gt;0,1,0))</f>
        <v/>
      </c>
      <c r="M2682" t="inlineStr">
        <is>
          <t>Data R</t>
        </is>
      </c>
    </row>
    <row r="2683">
      <c r="A2683" t="inlineStr">
        <is>
          <t>Regional 3</t>
        </is>
      </c>
      <c r="B2683">
        <f>IF('Data R3'!C689="","",'Data R3'!B689)</f>
        <v/>
      </c>
      <c r="C2683">
        <f>IF('Data R3'!C689="","",'Data R3'!C689)</f>
        <v/>
      </c>
      <c r="D2683">
        <f>IF('Data R3'!C689="","",'Data R3'!D689)</f>
        <v/>
      </c>
      <c r="E2683">
        <f>IF('Data R3'!C689="","",'Data R3'!E689)</f>
        <v/>
      </c>
      <c r="F2683">
        <f>IF('Data R3'!C689="","",'Data R3'!F689)</f>
        <v/>
      </c>
      <c r="G2683">
        <f>IF('Data R3'!C689="","",'Data R3'!AD689)</f>
        <v/>
      </c>
      <c r="H2683">
        <f>IF('Data R3'!C689="","",'Data R3'!AC689)</f>
        <v/>
      </c>
      <c r="I2683">
        <f>IF('Data R3'!C689="","",COUNTIF('Data R3'!J689,"&gt;0")+COUNTIF('Data R3'!L689,"&gt;0")+COUNTIF('Data R3'!N689,"&gt;0")+COUNTIF('Data R3'!P689,"&gt;0")+COUNTIF('Data R3'!R689,"&gt;0")+COUNTIF('Data R3'!T689,"&gt;0")+COUNTIF('Data R3'!V689,"&gt;0")+COUNTIF('Data R3'!X689,"&gt;0"))</f>
        <v/>
      </c>
      <c r="J2683">
        <f>IF('Data R3'!C689="","",IF((COUNTIF('Data R3'!K689,"&gt;0")+COUNTIF('Data R3'!M689,"&gt;0")+COUNTIF('Data R3'!O689,"&gt;0")+COUNTIF('Data R3'!Q689,"&gt;0")+COUNTIF('Data R3'!S689,"&gt;0")+COUNTIF('Data R3'!U689,"&gt;0")+COUNTIF('Data R3'!W689,"&gt;0")+COUNTIF('Data R3'!Y689,"&gt;0"))&gt;0,1,0))</f>
        <v/>
      </c>
      <c r="M2683" t="inlineStr">
        <is>
          <t>Data R</t>
        </is>
      </c>
    </row>
    <row r="2684">
      <c r="A2684" t="inlineStr">
        <is>
          <t>Regional 3</t>
        </is>
      </c>
      <c r="B2684">
        <f>IF('Data R3'!C690="","",'Data R3'!B690)</f>
        <v/>
      </c>
      <c r="C2684">
        <f>IF('Data R3'!C690="","",'Data R3'!C690)</f>
        <v/>
      </c>
      <c r="D2684">
        <f>IF('Data R3'!C690="","",'Data R3'!D690)</f>
        <v/>
      </c>
      <c r="E2684">
        <f>IF('Data R3'!C690="","",'Data R3'!E690)</f>
        <v/>
      </c>
      <c r="F2684">
        <f>IF('Data R3'!C690="","",'Data R3'!F690)</f>
        <v/>
      </c>
      <c r="G2684">
        <f>IF('Data R3'!C690="","",'Data R3'!AD690)</f>
        <v/>
      </c>
      <c r="H2684">
        <f>IF('Data R3'!C690="","",'Data R3'!AC690)</f>
        <v/>
      </c>
      <c r="I2684">
        <f>IF('Data R3'!C690="","",COUNTIF('Data R3'!J690,"&gt;0")+COUNTIF('Data R3'!L690,"&gt;0")+COUNTIF('Data R3'!N690,"&gt;0")+COUNTIF('Data R3'!P690,"&gt;0")+COUNTIF('Data R3'!R690,"&gt;0")+COUNTIF('Data R3'!T690,"&gt;0")+COUNTIF('Data R3'!V690,"&gt;0")+COUNTIF('Data R3'!X690,"&gt;0"))</f>
        <v/>
      </c>
      <c r="J2684">
        <f>IF('Data R3'!C690="","",IF((COUNTIF('Data R3'!K690,"&gt;0")+COUNTIF('Data R3'!M690,"&gt;0")+COUNTIF('Data R3'!O690,"&gt;0")+COUNTIF('Data R3'!Q690,"&gt;0")+COUNTIF('Data R3'!S690,"&gt;0")+COUNTIF('Data R3'!U690,"&gt;0")+COUNTIF('Data R3'!W690,"&gt;0")+COUNTIF('Data R3'!Y690,"&gt;0"))&gt;0,1,0))</f>
        <v/>
      </c>
      <c r="M2684" t="inlineStr">
        <is>
          <t>Data R</t>
        </is>
      </c>
    </row>
    <row r="2685">
      <c r="A2685" t="inlineStr">
        <is>
          <t>Regional 3</t>
        </is>
      </c>
      <c r="B2685">
        <f>IF('Data R3'!C691="","",'Data R3'!B691)</f>
        <v/>
      </c>
      <c r="C2685">
        <f>IF('Data R3'!C691="","",'Data R3'!C691)</f>
        <v/>
      </c>
      <c r="D2685">
        <f>IF('Data R3'!C691="","",'Data R3'!D691)</f>
        <v/>
      </c>
      <c r="E2685">
        <f>IF('Data R3'!C691="","",'Data R3'!E691)</f>
        <v/>
      </c>
      <c r="F2685">
        <f>IF('Data R3'!C691="","",'Data R3'!F691)</f>
        <v/>
      </c>
      <c r="G2685">
        <f>IF('Data R3'!C691="","",'Data R3'!AD691)</f>
        <v/>
      </c>
      <c r="H2685">
        <f>IF('Data R3'!C691="","",'Data R3'!AC691)</f>
        <v/>
      </c>
      <c r="I2685">
        <f>IF('Data R3'!C691="","",COUNTIF('Data R3'!J691,"&gt;0")+COUNTIF('Data R3'!L691,"&gt;0")+COUNTIF('Data R3'!N691,"&gt;0")+COUNTIF('Data R3'!P691,"&gt;0")+COUNTIF('Data R3'!R691,"&gt;0")+COUNTIF('Data R3'!T691,"&gt;0")+COUNTIF('Data R3'!V691,"&gt;0")+COUNTIF('Data R3'!X691,"&gt;0"))</f>
        <v/>
      </c>
      <c r="J2685">
        <f>IF('Data R3'!C691="","",IF((COUNTIF('Data R3'!K691,"&gt;0")+COUNTIF('Data R3'!M691,"&gt;0")+COUNTIF('Data R3'!O691,"&gt;0")+COUNTIF('Data R3'!Q691,"&gt;0")+COUNTIF('Data R3'!S691,"&gt;0")+COUNTIF('Data R3'!U691,"&gt;0")+COUNTIF('Data R3'!W691,"&gt;0")+COUNTIF('Data R3'!Y691,"&gt;0"))&gt;0,1,0))</f>
        <v/>
      </c>
      <c r="M2685" t="inlineStr">
        <is>
          <t>Data R</t>
        </is>
      </c>
    </row>
    <row r="2686">
      <c r="A2686" t="inlineStr">
        <is>
          <t>Regional 3</t>
        </is>
      </c>
      <c r="B2686">
        <f>IF('Data R3'!C692="","",'Data R3'!B692)</f>
        <v/>
      </c>
      <c r="C2686">
        <f>IF('Data R3'!C692="","",'Data R3'!C692)</f>
        <v/>
      </c>
      <c r="D2686">
        <f>IF('Data R3'!C692="","",'Data R3'!D692)</f>
        <v/>
      </c>
      <c r="E2686">
        <f>IF('Data R3'!C692="","",'Data R3'!E692)</f>
        <v/>
      </c>
      <c r="F2686">
        <f>IF('Data R3'!C692="","",'Data R3'!F692)</f>
        <v/>
      </c>
      <c r="G2686">
        <f>IF('Data R3'!C692="","",'Data R3'!AD692)</f>
        <v/>
      </c>
      <c r="H2686">
        <f>IF('Data R3'!C692="","",'Data R3'!AC692)</f>
        <v/>
      </c>
      <c r="I2686">
        <f>IF('Data R3'!C692="","",COUNTIF('Data R3'!J692,"&gt;0")+COUNTIF('Data R3'!L692,"&gt;0")+COUNTIF('Data R3'!N692,"&gt;0")+COUNTIF('Data R3'!P692,"&gt;0")+COUNTIF('Data R3'!R692,"&gt;0")+COUNTIF('Data R3'!T692,"&gt;0")+COUNTIF('Data R3'!V692,"&gt;0")+COUNTIF('Data R3'!X692,"&gt;0"))</f>
        <v/>
      </c>
      <c r="J2686">
        <f>IF('Data R3'!C692="","",IF((COUNTIF('Data R3'!K692,"&gt;0")+COUNTIF('Data R3'!M692,"&gt;0")+COUNTIF('Data R3'!O692,"&gt;0")+COUNTIF('Data R3'!Q692,"&gt;0")+COUNTIF('Data R3'!S692,"&gt;0")+COUNTIF('Data R3'!U692,"&gt;0")+COUNTIF('Data R3'!W692,"&gt;0")+COUNTIF('Data R3'!Y692,"&gt;0"))&gt;0,1,0))</f>
        <v/>
      </c>
      <c r="M2686" t="inlineStr">
        <is>
          <t>Data R</t>
        </is>
      </c>
    </row>
    <row r="2687">
      <c r="A2687" t="inlineStr">
        <is>
          <t>Regional 3</t>
        </is>
      </c>
      <c r="B2687">
        <f>IF('Data R3'!C693="","",'Data R3'!B693)</f>
        <v/>
      </c>
      <c r="C2687">
        <f>IF('Data R3'!C693="","",'Data R3'!C693)</f>
        <v/>
      </c>
      <c r="D2687">
        <f>IF('Data R3'!C693="","",'Data R3'!D693)</f>
        <v/>
      </c>
      <c r="E2687">
        <f>IF('Data R3'!C693="","",'Data R3'!E693)</f>
        <v/>
      </c>
      <c r="F2687">
        <f>IF('Data R3'!C693="","",'Data R3'!F693)</f>
        <v/>
      </c>
      <c r="G2687">
        <f>IF('Data R3'!C693="","",'Data R3'!AD693)</f>
        <v/>
      </c>
      <c r="H2687">
        <f>IF('Data R3'!C693="","",'Data R3'!AC693)</f>
        <v/>
      </c>
      <c r="I2687">
        <f>IF('Data R3'!C693="","",COUNTIF('Data R3'!J693,"&gt;0")+COUNTIF('Data R3'!L693,"&gt;0")+COUNTIF('Data R3'!N693,"&gt;0")+COUNTIF('Data R3'!P693,"&gt;0")+COUNTIF('Data R3'!R693,"&gt;0")+COUNTIF('Data R3'!T693,"&gt;0")+COUNTIF('Data R3'!V693,"&gt;0")+COUNTIF('Data R3'!X693,"&gt;0"))</f>
        <v/>
      </c>
      <c r="J2687">
        <f>IF('Data R3'!C693="","",IF((COUNTIF('Data R3'!K693,"&gt;0")+COUNTIF('Data R3'!M693,"&gt;0")+COUNTIF('Data R3'!O693,"&gt;0")+COUNTIF('Data R3'!Q693,"&gt;0")+COUNTIF('Data R3'!S693,"&gt;0")+COUNTIF('Data R3'!U693,"&gt;0")+COUNTIF('Data R3'!W693,"&gt;0")+COUNTIF('Data R3'!Y693,"&gt;0"))&gt;0,1,0))</f>
        <v/>
      </c>
      <c r="M2687" t="inlineStr">
        <is>
          <t>Data R</t>
        </is>
      </c>
    </row>
    <row r="2688">
      <c r="A2688" t="inlineStr">
        <is>
          <t>Regional 3</t>
        </is>
      </c>
      <c r="B2688">
        <f>IF('Data R3'!C694="","",'Data R3'!B694)</f>
        <v/>
      </c>
      <c r="C2688">
        <f>IF('Data R3'!C694="","",'Data R3'!C694)</f>
        <v/>
      </c>
      <c r="D2688">
        <f>IF('Data R3'!C694="","",'Data R3'!D694)</f>
        <v/>
      </c>
      <c r="E2688">
        <f>IF('Data R3'!C694="","",'Data R3'!E694)</f>
        <v/>
      </c>
      <c r="F2688">
        <f>IF('Data R3'!C694="","",'Data R3'!F694)</f>
        <v/>
      </c>
      <c r="G2688">
        <f>IF('Data R3'!C694="","",'Data R3'!AD694)</f>
        <v/>
      </c>
      <c r="H2688">
        <f>IF('Data R3'!C694="","",'Data R3'!AC694)</f>
        <v/>
      </c>
      <c r="I2688">
        <f>IF('Data R3'!C694="","",COUNTIF('Data R3'!J694,"&gt;0")+COUNTIF('Data R3'!L694,"&gt;0")+COUNTIF('Data R3'!N694,"&gt;0")+COUNTIF('Data R3'!P694,"&gt;0")+COUNTIF('Data R3'!R694,"&gt;0")+COUNTIF('Data R3'!T694,"&gt;0")+COUNTIF('Data R3'!V694,"&gt;0")+COUNTIF('Data R3'!X694,"&gt;0"))</f>
        <v/>
      </c>
      <c r="J2688">
        <f>IF('Data R3'!C694="","",IF((COUNTIF('Data R3'!K694,"&gt;0")+COUNTIF('Data R3'!M694,"&gt;0")+COUNTIF('Data R3'!O694,"&gt;0")+COUNTIF('Data R3'!Q694,"&gt;0")+COUNTIF('Data R3'!S694,"&gt;0")+COUNTIF('Data R3'!U694,"&gt;0")+COUNTIF('Data R3'!W694,"&gt;0")+COUNTIF('Data R3'!Y694,"&gt;0"))&gt;0,1,0))</f>
        <v/>
      </c>
      <c r="M2688" t="inlineStr">
        <is>
          <t>Data R</t>
        </is>
      </c>
    </row>
    <row r="2689">
      <c r="A2689" t="inlineStr">
        <is>
          <t>Regional 3</t>
        </is>
      </c>
      <c r="B2689">
        <f>IF('Data R3'!C695="","",'Data R3'!B695)</f>
        <v/>
      </c>
      <c r="C2689">
        <f>IF('Data R3'!C695="","",'Data R3'!C695)</f>
        <v/>
      </c>
      <c r="D2689">
        <f>IF('Data R3'!C695="","",'Data R3'!D695)</f>
        <v/>
      </c>
      <c r="E2689">
        <f>IF('Data R3'!C695="","",'Data R3'!E695)</f>
        <v/>
      </c>
      <c r="F2689">
        <f>IF('Data R3'!C695="","",'Data R3'!F695)</f>
        <v/>
      </c>
      <c r="G2689">
        <f>IF('Data R3'!C695="","",'Data R3'!AD695)</f>
        <v/>
      </c>
      <c r="H2689">
        <f>IF('Data R3'!C695="","",'Data R3'!AC695)</f>
        <v/>
      </c>
      <c r="I2689">
        <f>IF('Data R3'!C695="","",COUNTIF('Data R3'!J695,"&gt;0")+COUNTIF('Data R3'!L695,"&gt;0")+COUNTIF('Data R3'!N695,"&gt;0")+COUNTIF('Data R3'!P695,"&gt;0")+COUNTIF('Data R3'!R695,"&gt;0")+COUNTIF('Data R3'!T695,"&gt;0")+COUNTIF('Data R3'!V695,"&gt;0")+COUNTIF('Data R3'!X695,"&gt;0"))</f>
        <v/>
      </c>
      <c r="J2689">
        <f>IF('Data R3'!C695="","",IF((COUNTIF('Data R3'!K695,"&gt;0")+COUNTIF('Data R3'!M695,"&gt;0")+COUNTIF('Data R3'!O695,"&gt;0")+COUNTIF('Data R3'!Q695,"&gt;0")+COUNTIF('Data R3'!S695,"&gt;0")+COUNTIF('Data R3'!U695,"&gt;0")+COUNTIF('Data R3'!W695,"&gt;0")+COUNTIF('Data R3'!Y695,"&gt;0"))&gt;0,1,0))</f>
        <v/>
      </c>
      <c r="M2689" t="inlineStr">
        <is>
          <t>Data R</t>
        </is>
      </c>
    </row>
    <row r="2690">
      <c r="A2690" t="inlineStr">
        <is>
          <t>Regional 3</t>
        </is>
      </c>
      <c r="B2690">
        <f>IF('Data R3'!C696="","",'Data R3'!B696)</f>
        <v/>
      </c>
      <c r="C2690">
        <f>IF('Data R3'!C696="","",'Data R3'!C696)</f>
        <v/>
      </c>
      <c r="D2690">
        <f>IF('Data R3'!C696="","",'Data R3'!D696)</f>
        <v/>
      </c>
      <c r="E2690">
        <f>IF('Data R3'!C696="","",'Data R3'!E696)</f>
        <v/>
      </c>
      <c r="F2690">
        <f>IF('Data R3'!C696="","",'Data R3'!F696)</f>
        <v/>
      </c>
      <c r="G2690">
        <f>IF('Data R3'!C696="","",'Data R3'!AD696)</f>
        <v/>
      </c>
      <c r="H2690">
        <f>IF('Data R3'!C696="","",'Data R3'!AC696)</f>
        <v/>
      </c>
      <c r="I2690">
        <f>IF('Data R3'!C696="","",COUNTIF('Data R3'!J696,"&gt;0")+COUNTIF('Data R3'!L696,"&gt;0")+COUNTIF('Data R3'!N696,"&gt;0")+COUNTIF('Data R3'!P696,"&gt;0")+COUNTIF('Data R3'!R696,"&gt;0")+COUNTIF('Data R3'!T696,"&gt;0")+COUNTIF('Data R3'!V696,"&gt;0")+COUNTIF('Data R3'!X696,"&gt;0"))</f>
        <v/>
      </c>
      <c r="J2690">
        <f>IF('Data R3'!C696="","",IF((COUNTIF('Data R3'!K696,"&gt;0")+COUNTIF('Data R3'!M696,"&gt;0")+COUNTIF('Data R3'!O696,"&gt;0")+COUNTIF('Data R3'!Q696,"&gt;0")+COUNTIF('Data R3'!S696,"&gt;0")+COUNTIF('Data R3'!U696,"&gt;0")+COUNTIF('Data R3'!W696,"&gt;0")+COUNTIF('Data R3'!Y696,"&gt;0"))&gt;0,1,0))</f>
        <v/>
      </c>
      <c r="M2690" t="inlineStr">
        <is>
          <t>Data R</t>
        </is>
      </c>
    </row>
    <row r="2691">
      <c r="A2691" t="inlineStr">
        <is>
          <t>Regional 3</t>
        </is>
      </c>
      <c r="B2691">
        <f>IF('Data R3'!C697="","",'Data R3'!B697)</f>
        <v/>
      </c>
      <c r="C2691">
        <f>IF('Data R3'!C697="","",'Data R3'!C697)</f>
        <v/>
      </c>
      <c r="D2691">
        <f>IF('Data R3'!C697="","",'Data R3'!D697)</f>
        <v/>
      </c>
      <c r="E2691">
        <f>IF('Data R3'!C697="","",'Data R3'!E697)</f>
        <v/>
      </c>
      <c r="F2691">
        <f>IF('Data R3'!C697="","",'Data R3'!F697)</f>
        <v/>
      </c>
      <c r="G2691">
        <f>IF('Data R3'!C697="","",'Data R3'!AD697)</f>
        <v/>
      </c>
      <c r="H2691">
        <f>IF('Data R3'!C697="","",'Data R3'!AC697)</f>
        <v/>
      </c>
      <c r="I2691">
        <f>IF('Data R3'!C697="","",COUNTIF('Data R3'!J697,"&gt;0")+COUNTIF('Data R3'!L697,"&gt;0")+COUNTIF('Data R3'!N697,"&gt;0")+COUNTIF('Data R3'!P697,"&gt;0")+COUNTIF('Data R3'!R697,"&gt;0")+COUNTIF('Data R3'!T697,"&gt;0")+COUNTIF('Data R3'!V697,"&gt;0")+COUNTIF('Data R3'!X697,"&gt;0"))</f>
        <v/>
      </c>
      <c r="J2691">
        <f>IF('Data R3'!C697="","",IF((COUNTIF('Data R3'!K697,"&gt;0")+COUNTIF('Data R3'!M697,"&gt;0")+COUNTIF('Data R3'!O697,"&gt;0")+COUNTIF('Data R3'!Q697,"&gt;0")+COUNTIF('Data R3'!S697,"&gt;0")+COUNTIF('Data R3'!U697,"&gt;0")+COUNTIF('Data R3'!W697,"&gt;0")+COUNTIF('Data R3'!Y697,"&gt;0"))&gt;0,1,0))</f>
        <v/>
      </c>
      <c r="M2691" t="inlineStr">
        <is>
          <t>Data R</t>
        </is>
      </c>
    </row>
    <row r="2692">
      <c r="A2692" t="inlineStr">
        <is>
          <t>Regional 3</t>
        </is>
      </c>
      <c r="B2692">
        <f>IF('Data R3'!C698="","",'Data R3'!B698)</f>
        <v/>
      </c>
      <c r="C2692">
        <f>IF('Data R3'!C698="","",'Data R3'!C698)</f>
        <v/>
      </c>
      <c r="D2692">
        <f>IF('Data R3'!C698="","",'Data R3'!D698)</f>
        <v/>
      </c>
      <c r="E2692">
        <f>IF('Data R3'!C698="","",'Data R3'!E698)</f>
        <v/>
      </c>
      <c r="F2692">
        <f>IF('Data R3'!C698="","",'Data R3'!F698)</f>
        <v/>
      </c>
      <c r="G2692">
        <f>IF('Data R3'!C698="","",'Data R3'!AD698)</f>
        <v/>
      </c>
      <c r="H2692">
        <f>IF('Data R3'!C698="","",'Data R3'!AC698)</f>
        <v/>
      </c>
      <c r="I2692">
        <f>IF('Data R3'!C698="","",COUNTIF('Data R3'!J698,"&gt;0")+COUNTIF('Data R3'!L698,"&gt;0")+COUNTIF('Data R3'!N698,"&gt;0")+COUNTIF('Data R3'!P698,"&gt;0")+COUNTIF('Data R3'!R698,"&gt;0")+COUNTIF('Data R3'!T698,"&gt;0")+COUNTIF('Data R3'!V698,"&gt;0")+COUNTIF('Data R3'!X698,"&gt;0"))</f>
        <v/>
      </c>
      <c r="J2692">
        <f>IF('Data R3'!C698="","",IF((COUNTIF('Data R3'!K698,"&gt;0")+COUNTIF('Data R3'!M698,"&gt;0")+COUNTIF('Data R3'!O698,"&gt;0")+COUNTIF('Data R3'!Q698,"&gt;0")+COUNTIF('Data R3'!S698,"&gt;0")+COUNTIF('Data R3'!U698,"&gt;0")+COUNTIF('Data R3'!W698,"&gt;0")+COUNTIF('Data R3'!Y698,"&gt;0"))&gt;0,1,0))</f>
        <v/>
      </c>
      <c r="M2692" t="inlineStr">
        <is>
          <t>Data R</t>
        </is>
      </c>
    </row>
    <row r="2693">
      <c r="A2693" t="inlineStr">
        <is>
          <t>Regional 3</t>
        </is>
      </c>
      <c r="B2693">
        <f>IF('Data R3'!C699="","",'Data R3'!B699)</f>
        <v/>
      </c>
      <c r="C2693">
        <f>IF('Data R3'!C699="","",'Data R3'!C699)</f>
        <v/>
      </c>
      <c r="D2693">
        <f>IF('Data R3'!C699="","",'Data R3'!D699)</f>
        <v/>
      </c>
      <c r="E2693">
        <f>IF('Data R3'!C699="","",'Data R3'!E699)</f>
        <v/>
      </c>
      <c r="F2693">
        <f>IF('Data R3'!C699="","",'Data R3'!F699)</f>
        <v/>
      </c>
      <c r="G2693">
        <f>IF('Data R3'!C699="","",'Data R3'!AD699)</f>
        <v/>
      </c>
      <c r="H2693">
        <f>IF('Data R3'!C699="","",'Data R3'!AC699)</f>
        <v/>
      </c>
      <c r="I2693">
        <f>IF('Data R3'!C699="","",COUNTIF('Data R3'!J699,"&gt;0")+COUNTIF('Data R3'!L699,"&gt;0")+COUNTIF('Data R3'!N699,"&gt;0")+COUNTIF('Data R3'!P699,"&gt;0")+COUNTIF('Data R3'!R699,"&gt;0")+COUNTIF('Data R3'!T699,"&gt;0")+COUNTIF('Data R3'!V699,"&gt;0")+COUNTIF('Data R3'!X699,"&gt;0"))</f>
        <v/>
      </c>
      <c r="J2693">
        <f>IF('Data R3'!C699="","",IF((COUNTIF('Data R3'!K699,"&gt;0")+COUNTIF('Data R3'!M699,"&gt;0")+COUNTIF('Data R3'!O699,"&gt;0")+COUNTIF('Data R3'!Q699,"&gt;0")+COUNTIF('Data R3'!S699,"&gt;0")+COUNTIF('Data R3'!U699,"&gt;0")+COUNTIF('Data R3'!W699,"&gt;0")+COUNTIF('Data R3'!Y699,"&gt;0"))&gt;0,1,0))</f>
        <v/>
      </c>
      <c r="M2693" t="inlineStr">
        <is>
          <t>Data R</t>
        </is>
      </c>
    </row>
    <row r="2694">
      <c r="A2694" t="inlineStr">
        <is>
          <t>Regional 3</t>
        </is>
      </c>
      <c r="B2694">
        <f>IF('Data R3'!C700="","",'Data R3'!B700)</f>
        <v/>
      </c>
      <c r="C2694">
        <f>IF('Data R3'!C700="","",'Data R3'!C700)</f>
        <v/>
      </c>
      <c r="D2694">
        <f>IF('Data R3'!C700="","",'Data R3'!D700)</f>
        <v/>
      </c>
      <c r="E2694">
        <f>IF('Data R3'!C700="","",'Data R3'!E700)</f>
        <v/>
      </c>
      <c r="F2694">
        <f>IF('Data R3'!C700="","",'Data R3'!F700)</f>
        <v/>
      </c>
      <c r="G2694">
        <f>IF('Data R3'!C700="","",'Data R3'!AD700)</f>
        <v/>
      </c>
      <c r="H2694">
        <f>IF('Data R3'!C700="","",'Data R3'!AC700)</f>
        <v/>
      </c>
      <c r="I2694">
        <f>IF('Data R3'!C700="","",COUNTIF('Data R3'!J700,"&gt;0")+COUNTIF('Data R3'!L700,"&gt;0")+COUNTIF('Data R3'!N700,"&gt;0")+COUNTIF('Data R3'!P700,"&gt;0")+COUNTIF('Data R3'!R700,"&gt;0")+COUNTIF('Data R3'!T700,"&gt;0")+COUNTIF('Data R3'!V700,"&gt;0")+COUNTIF('Data R3'!X700,"&gt;0"))</f>
        <v/>
      </c>
      <c r="J2694">
        <f>IF('Data R3'!C700="","",IF((COUNTIF('Data R3'!K700,"&gt;0")+COUNTIF('Data R3'!M700,"&gt;0")+COUNTIF('Data R3'!O700,"&gt;0")+COUNTIF('Data R3'!Q700,"&gt;0")+COUNTIF('Data R3'!S700,"&gt;0")+COUNTIF('Data R3'!U700,"&gt;0")+COUNTIF('Data R3'!W700,"&gt;0")+COUNTIF('Data R3'!Y700,"&gt;0"))&gt;0,1,0))</f>
        <v/>
      </c>
      <c r="M2694" t="inlineStr">
        <is>
          <t>Data R</t>
        </is>
      </c>
    </row>
    <row r="2695">
      <c r="A2695" t="inlineStr">
        <is>
          <t>Regional 3</t>
        </is>
      </c>
      <c r="B2695">
        <f>IF('Data R3'!C701="","",'Data R3'!B701)</f>
        <v/>
      </c>
      <c r="C2695">
        <f>IF('Data R3'!C701="","",'Data R3'!C701)</f>
        <v/>
      </c>
      <c r="D2695">
        <f>IF('Data R3'!C701="","",'Data R3'!D701)</f>
        <v/>
      </c>
      <c r="E2695">
        <f>IF('Data R3'!C701="","",'Data R3'!E701)</f>
        <v/>
      </c>
      <c r="F2695">
        <f>IF('Data R3'!C701="","",'Data R3'!F701)</f>
        <v/>
      </c>
      <c r="G2695">
        <f>IF('Data R3'!C701="","",'Data R3'!AD701)</f>
        <v/>
      </c>
      <c r="H2695">
        <f>IF('Data R3'!C701="","",'Data R3'!AC701)</f>
        <v/>
      </c>
      <c r="I2695">
        <f>IF('Data R3'!C701="","",COUNTIF('Data R3'!J701,"&gt;0")+COUNTIF('Data R3'!L701,"&gt;0")+COUNTIF('Data R3'!N701,"&gt;0")+COUNTIF('Data R3'!P701,"&gt;0")+COUNTIF('Data R3'!R701,"&gt;0")+COUNTIF('Data R3'!T701,"&gt;0")+COUNTIF('Data R3'!V701,"&gt;0")+COUNTIF('Data R3'!X701,"&gt;0"))</f>
        <v/>
      </c>
      <c r="J2695">
        <f>IF('Data R3'!C701="","",IF((COUNTIF('Data R3'!K701,"&gt;0")+COUNTIF('Data R3'!M701,"&gt;0")+COUNTIF('Data R3'!O701,"&gt;0")+COUNTIF('Data R3'!Q701,"&gt;0")+COUNTIF('Data R3'!S701,"&gt;0")+COUNTIF('Data R3'!U701,"&gt;0")+COUNTIF('Data R3'!W701,"&gt;0")+COUNTIF('Data R3'!Y701,"&gt;0"))&gt;0,1,0))</f>
        <v/>
      </c>
      <c r="M2695" t="inlineStr">
        <is>
          <t>Data R</t>
        </is>
      </c>
    </row>
    <row r="2696">
      <c r="A2696" t="inlineStr">
        <is>
          <t>Regional 3</t>
        </is>
      </c>
      <c r="B2696">
        <f>IF('Data R3'!C702="","",'Data R3'!B702)</f>
        <v/>
      </c>
      <c r="C2696">
        <f>IF('Data R3'!C702="","",'Data R3'!C702)</f>
        <v/>
      </c>
      <c r="D2696">
        <f>IF('Data R3'!C702="","",'Data R3'!D702)</f>
        <v/>
      </c>
      <c r="E2696">
        <f>IF('Data R3'!C702="","",'Data R3'!E702)</f>
        <v/>
      </c>
      <c r="F2696">
        <f>IF('Data R3'!C702="","",'Data R3'!F702)</f>
        <v/>
      </c>
      <c r="G2696">
        <f>IF('Data R3'!C702="","",'Data R3'!AD702)</f>
        <v/>
      </c>
      <c r="H2696">
        <f>IF('Data R3'!C702="","",'Data R3'!AC702)</f>
        <v/>
      </c>
      <c r="I2696">
        <f>IF('Data R3'!C702="","",COUNTIF('Data R3'!J702,"&gt;0")+COUNTIF('Data R3'!L702,"&gt;0")+COUNTIF('Data R3'!N702,"&gt;0")+COUNTIF('Data R3'!P702,"&gt;0")+COUNTIF('Data R3'!R702,"&gt;0")+COUNTIF('Data R3'!T702,"&gt;0")+COUNTIF('Data R3'!V702,"&gt;0")+COUNTIF('Data R3'!X702,"&gt;0"))</f>
        <v/>
      </c>
      <c r="J2696">
        <f>IF('Data R3'!C702="","",IF((COUNTIF('Data R3'!K702,"&gt;0")+COUNTIF('Data R3'!M702,"&gt;0")+COUNTIF('Data R3'!O702,"&gt;0")+COUNTIF('Data R3'!Q702,"&gt;0")+COUNTIF('Data R3'!S702,"&gt;0")+COUNTIF('Data R3'!U702,"&gt;0")+COUNTIF('Data R3'!W702,"&gt;0")+COUNTIF('Data R3'!Y702,"&gt;0"))&gt;0,1,0))</f>
        <v/>
      </c>
      <c r="M2696" t="inlineStr">
        <is>
          <t>Data R</t>
        </is>
      </c>
    </row>
    <row r="2697">
      <c r="A2697" t="inlineStr">
        <is>
          <t>Regional 3</t>
        </is>
      </c>
      <c r="B2697">
        <f>IF('Data R3'!C703="","",'Data R3'!B703)</f>
        <v/>
      </c>
      <c r="C2697">
        <f>IF('Data R3'!C703="","",'Data R3'!C703)</f>
        <v/>
      </c>
      <c r="D2697">
        <f>IF('Data R3'!C703="","",'Data R3'!D703)</f>
        <v/>
      </c>
      <c r="E2697">
        <f>IF('Data R3'!C703="","",'Data R3'!E703)</f>
        <v/>
      </c>
      <c r="F2697">
        <f>IF('Data R3'!C703="","",'Data R3'!F703)</f>
        <v/>
      </c>
      <c r="G2697">
        <f>IF('Data R3'!C703="","",'Data R3'!AD703)</f>
        <v/>
      </c>
      <c r="H2697">
        <f>IF('Data R3'!C703="","",'Data R3'!AC703)</f>
        <v/>
      </c>
      <c r="I2697">
        <f>IF('Data R3'!C703="","",COUNTIF('Data R3'!J703,"&gt;0")+COUNTIF('Data R3'!L703,"&gt;0")+COUNTIF('Data R3'!N703,"&gt;0")+COUNTIF('Data R3'!P703,"&gt;0")+COUNTIF('Data R3'!R703,"&gt;0")+COUNTIF('Data R3'!T703,"&gt;0")+COUNTIF('Data R3'!V703,"&gt;0")+COUNTIF('Data R3'!X703,"&gt;0"))</f>
        <v/>
      </c>
      <c r="J2697">
        <f>IF('Data R3'!C703="","",IF((COUNTIF('Data R3'!K703,"&gt;0")+COUNTIF('Data R3'!M703,"&gt;0")+COUNTIF('Data R3'!O703,"&gt;0")+COUNTIF('Data R3'!Q703,"&gt;0")+COUNTIF('Data R3'!S703,"&gt;0")+COUNTIF('Data R3'!U703,"&gt;0")+COUNTIF('Data R3'!W703,"&gt;0")+COUNTIF('Data R3'!Y703,"&gt;0"))&gt;0,1,0))</f>
        <v/>
      </c>
      <c r="M2697" t="inlineStr">
        <is>
          <t>Data R</t>
        </is>
      </c>
    </row>
    <row r="2698">
      <c r="A2698" t="inlineStr">
        <is>
          <t>Regional 3</t>
        </is>
      </c>
      <c r="B2698">
        <f>IF('Data R3'!C704="","",'Data R3'!B704)</f>
        <v/>
      </c>
      <c r="C2698">
        <f>IF('Data R3'!C704="","",'Data R3'!C704)</f>
        <v/>
      </c>
      <c r="D2698">
        <f>IF('Data R3'!C704="","",'Data R3'!D704)</f>
        <v/>
      </c>
      <c r="E2698">
        <f>IF('Data R3'!C704="","",'Data R3'!E704)</f>
        <v/>
      </c>
      <c r="F2698">
        <f>IF('Data R3'!C704="","",'Data R3'!F704)</f>
        <v/>
      </c>
      <c r="G2698">
        <f>IF('Data R3'!C704="","",'Data R3'!AD704)</f>
        <v/>
      </c>
      <c r="H2698">
        <f>IF('Data R3'!C704="","",'Data R3'!AC704)</f>
        <v/>
      </c>
      <c r="I2698">
        <f>IF('Data R3'!C704="","",COUNTIF('Data R3'!J704,"&gt;0")+COUNTIF('Data R3'!L704,"&gt;0")+COUNTIF('Data R3'!N704,"&gt;0")+COUNTIF('Data R3'!P704,"&gt;0")+COUNTIF('Data R3'!R704,"&gt;0")+COUNTIF('Data R3'!T704,"&gt;0")+COUNTIF('Data R3'!V704,"&gt;0")+COUNTIF('Data R3'!X704,"&gt;0"))</f>
        <v/>
      </c>
      <c r="J2698">
        <f>IF('Data R3'!C704="","",IF((COUNTIF('Data R3'!K704,"&gt;0")+COUNTIF('Data R3'!M704,"&gt;0")+COUNTIF('Data R3'!O704,"&gt;0")+COUNTIF('Data R3'!Q704,"&gt;0")+COUNTIF('Data R3'!S704,"&gt;0")+COUNTIF('Data R3'!U704,"&gt;0")+COUNTIF('Data R3'!W704,"&gt;0")+COUNTIF('Data R3'!Y704,"&gt;0"))&gt;0,1,0))</f>
        <v/>
      </c>
      <c r="M2698" t="inlineStr">
        <is>
          <t>Data R</t>
        </is>
      </c>
    </row>
    <row r="2699">
      <c r="A2699" t="inlineStr">
        <is>
          <t>Regional 3</t>
        </is>
      </c>
      <c r="B2699">
        <f>IF('Data R3'!C705="","",'Data R3'!B705)</f>
        <v/>
      </c>
      <c r="C2699">
        <f>IF('Data R3'!C705="","",'Data R3'!C705)</f>
        <v/>
      </c>
      <c r="D2699">
        <f>IF('Data R3'!C705="","",'Data R3'!D705)</f>
        <v/>
      </c>
      <c r="E2699">
        <f>IF('Data R3'!C705="","",'Data R3'!E705)</f>
        <v/>
      </c>
      <c r="F2699">
        <f>IF('Data R3'!C705="","",'Data R3'!F705)</f>
        <v/>
      </c>
      <c r="G2699">
        <f>IF('Data R3'!C705="","",'Data R3'!AD705)</f>
        <v/>
      </c>
      <c r="H2699">
        <f>IF('Data R3'!C705="","",'Data R3'!AC705)</f>
        <v/>
      </c>
      <c r="I2699">
        <f>IF('Data R3'!C705="","",COUNTIF('Data R3'!J705,"&gt;0")+COUNTIF('Data R3'!L705,"&gt;0")+COUNTIF('Data R3'!N705,"&gt;0")+COUNTIF('Data R3'!P705,"&gt;0")+COUNTIF('Data R3'!R705,"&gt;0")+COUNTIF('Data R3'!T705,"&gt;0")+COUNTIF('Data R3'!V705,"&gt;0")+COUNTIF('Data R3'!X705,"&gt;0"))</f>
        <v/>
      </c>
      <c r="J2699">
        <f>IF('Data R3'!C705="","",IF((COUNTIF('Data R3'!K705,"&gt;0")+COUNTIF('Data R3'!M705,"&gt;0")+COUNTIF('Data R3'!O705,"&gt;0")+COUNTIF('Data R3'!Q705,"&gt;0")+COUNTIF('Data R3'!S705,"&gt;0")+COUNTIF('Data R3'!U705,"&gt;0")+COUNTIF('Data R3'!W705,"&gt;0")+COUNTIF('Data R3'!Y705,"&gt;0"))&gt;0,1,0))</f>
        <v/>
      </c>
      <c r="M2699" t="inlineStr">
        <is>
          <t>Data R</t>
        </is>
      </c>
    </row>
    <row r="2700">
      <c r="A2700" t="inlineStr">
        <is>
          <t>Regional 3</t>
        </is>
      </c>
      <c r="B2700">
        <f>IF('Data R3'!C706="","",'Data R3'!B706)</f>
        <v/>
      </c>
      <c r="C2700">
        <f>IF('Data R3'!C706="","",'Data R3'!C706)</f>
        <v/>
      </c>
      <c r="D2700">
        <f>IF('Data R3'!C706="","",'Data R3'!D706)</f>
        <v/>
      </c>
      <c r="E2700">
        <f>IF('Data R3'!C706="","",'Data R3'!E706)</f>
        <v/>
      </c>
      <c r="F2700">
        <f>IF('Data R3'!C706="","",'Data R3'!F706)</f>
        <v/>
      </c>
      <c r="G2700">
        <f>IF('Data R3'!C706="","",'Data R3'!AD706)</f>
        <v/>
      </c>
      <c r="H2700">
        <f>IF('Data R3'!C706="","",'Data R3'!AC706)</f>
        <v/>
      </c>
      <c r="I2700">
        <f>IF('Data R3'!C706="","",COUNTIF('Data R3'!J706,"&gt;0")+COUNTIF('Data R3'!L706,"&gt;0")+COUNTIF('Data R3'!N706,"&gt;0")+COUNTIF('Data R3'!P706,"&gt;0")+COUNTIF('Data R3'!R706,"&gt;0")+COUNTIF('Data R3'!T706,"&gt;0")+COUNTIF('Data R3'!V706,"&gt;0")+COUNTIF('Data R3'!X706,"&gt;0"))</f>
        <v/>
      </c>
      <c r="J2700">
        <f>IF('Data R3'!C706="","",IF((COUNTIF('Data R3'!K706,"&gt;0")+COUNTIF('Data R3'!M706,"&gt;0")+COUNTIF('Data R3'!O706,"&gt;0")+COUNTIF('Data R3'!Q706,"&gt;0")+COUNTIF('Data R3'!S706,"&gt;0")+COUNTIF('Data R3'!U706,"&gt;0")+COUNTIF('Data R3'!W706,"&gt;0")+COUNTIF('Data R3'!Y706,"&gt;0"))&gt;0,1,0))</f>
        <v/>
      </c>
      <c r="M2700" t="inlineStr">
        <is>
          <t>Data R</t>
        </is>
      </c>
    </row>
    <row r="2701">
      <c r="A2701" t="inlineStr">
        <is>
          <t>Regional 3</t>
        </is>
      </c>
      <c r="B2701">
        <f>IF('Data R3'!C707="","",'Data R3'!B707)</f>
        <v/>
      </c>
      <c r="C2701">
        <f>IF('Data R3'!C707="","",'Data R3'!C707)</f>
        <v/>
      </c>
      <c r="D2701">
        <f>IF('Data R3'!C707="","",'Data R3'!D707)</f>
        <v/>
      </c>
      <c r="E2701">
        <f>IF('Data R3'!C707="","",'Data R3'!E707)</f>
        <v/>
      </c>
      <c r="F2701">
        <f>IF('Data R3'!C707="","",'Data R3'!F707)</f>
        <v/>
      </c>
      <c r="G2701">
        <f>IF('Data R3'!C707="","",'Data R3'!AD707)</f>
        <v/>
      </c>
      <c r="H2701">
        <f>IF('Data R3'!C707="","",'Data R3'!AC707)</f>
        <v/>
      </c>
      <c r="I2701">
        <f>IF('Data R3'!C707="","",COUNTIF('Data R3'!J707,"&gt;0")+COUNTIF('Data R3'!L707,"&gt;0")+COUNTIF('Data R3'!N707,"&gt;0")+COUNTIF('Data R3'!P707,"&gt;0")+COUNTIF('Data R3'!R707,"&gt;0")+COUNTIF('Data R3'!T707,"&gt;0")+COUNTIF('Data R3'!V707,"&gt;0")+COUNTIF('Data R3'!X707,"&gt;0"))</f>
        <v/>
      </c>
      <c r="J2701">
        <f>IF('Data R3'!C707="","",IF((COUNTIF('Data R3'!K707,"&gt;0")+COUNTIF('Data R3'!M707,"&gt;0")+COUNTIF('Data R3'!O707,"&gt;0")+COUNTIF('Data R3'!Q707,"&gt;0")+COUNTIF('Data R3'!S707,"&gt;0")+COUNTIF('Data R3'!U707,"&gt;0")+COUNTIF('Data R3'!W707,"&gt;0")+COUNTIF('Data R3'!Y707,"&gt;0"))&gt;0,1,0))</f>
        <v/>
      </c>
      <c r="M2701" t="inlineStr">
        <is>
          <t>Data R</t>
        </is>
      </c>
    </row>
    <row r="2702">
      <c r="A2702" t="inlineStr">
        <is>
          <t>Regional 3</t>
        </is>
      </c>
      <c r="B2702">
        <f>IF('Data R3'!C708="","",'Data R3'!B708)</f>
        <v/>
      </c>
      <c r="C2702">
        <f>IF('Data R3'!C708="","",'Data R3'!C708)</f>
        <v/>
      </c>
      <c r="D2702">
        <f>IF('Data R3'!C708="","",'Data R3'!D708)</f>
        <v/>
      </c>
      <c r="E2702">
        <f>IF('Data R3'!C708="","",'Data R3'!E708)</f>
        <v/>
      </c>
      <c r="F2702">
        <f>IF('Data R3'!C708="","",'Data R3'!F708)</f>
        <v/>
      </c>
      <c r="G2702">
        <f>IF('Data R3'!C708="","",'Data R3'!AD708)</f>
        <v/>
      </c>
      <c r="H2702">
        <f>IF('Data R3'!C708="","",'Data R3'!AC708)</f>
        <v/>
      </c>
      <c r="I2702">
        <f>IF('Data R3'!C708="","",COUNTIF('Data R3'!J708,"&gt;0")+COUNTIF('Data R3'!L708,"&gt;0")+COUNTIF('Data R3'!N708,"&gt;0")+COUNTIF('Data R3'!P708,"&gt;0")+COUNTIF('Data R3'!R708,"&gt;0")+COUNTIF('Data R3'!T708,"&gt;0")+COUNTIF('Data R3'!V708,"&gt;0")+COUNTIF('Data R3'!X708,"&gt;0"))</f>
        <v/>
      </c>
      <c r="J2702">
        <f>IF('Data R3'!C708="","",IF((COUNTIF('Data R3'!K708,"&gt;0")+COUNTIF('Data R3'!M708,"&gt;0")+COUNTIF('Data R3'!O708,"&gt;0")+COUNTIF('Data R3'!Q708,"&gt;0")+COUNTIF('Data R3'!S708,"&gt;0")+COUNTIF('Data R3'!U708,"&gt;0")+COUNTIF('Data R3'!W708,"&gt;0")+COUNTIF('Data R3'!Y708,"&gt;0"))&gt;0,1,0))</f>
        <v/>
      </c>
      <c r="M2702" t="inlineStr">
        <is>
          <t>Data R</t>
        </is>
      </c>
    </row>
    <row r="2703">
      <c r="A2703" t="inlineStr">
        <is>
          <t>Regional 3</t>
        </is>
      </c>
      <c r="B2703">
        <f>IF('Data R3'!C709="","",'Data R3'!B709)</f>
        <v/>
      </c>
      <c r="C2703">
        <f>IF('Data R3'!C709="","",'Data R3'!C709)</f>
        <v/>
      </c>
      <c r="D2703">
        <f>IF('Data R3'!C709="","",'Data R3'!D709)</f>
        <v/>
      </c>
      <c r="E2703">
        <f>IF('Data R3'!C709="","",'Data R3'!E709)</f>
        <v/>
      </c>
      <c r="F2703">
        <f>IF('Data R3'!C709="","",'Data R3'!F709)</f>
        <v/>
      </c>
      <c r="G2703">
        <f>IF('Data R3'!C709="","",'Data R3'!AD709)</f>
        <v/>
      </c>
      <c r="H2703">
        <f>IF('Data R3'!C709="","",'Data R3'!AC709)</f>
        <v/>
      </c>
      <c r="I2703">
        <f>IF('Data R3'!C709="","",COUNTIF('Data R3'!J709,"&gt;0")+COUNTIF('Data R3'!L709,"&gt;0")+COUNTIF('Data R3'!N709,"&gt;0")+COUNTIF('Data R3'!P709,"&gt;0")+COUNTIF('Data R3'!R709,"&gt;0")+COUNTIF('Data R3'!T709,"&gt;0")+COUNTIF('Data R3'!V709,"&gt;0")+COUNTIF('Data R3'!X709,"&gt;0"))</f>
        <v/>
      </c>
      <c r="J2703">
        <f>IF('Data R3'!C709="","",IF((COUNTIF('Data R3'!K709,"&gt;0")+COUNTIF('Data R3'!M709,"&gt;0")+COUNTIF('Data R3'!O709,"&gt;0")+COUNTIF('Data R3'!Q709,"&gt;0")+COUNTIF('Data R3'!S709,"&gt;0")+COUNTIF('Data R3'!U709,"&gt;0")+COUNTIF('Data R3'!W709,"&gt;0")+COUNTIF('Data R3'!Y709,"&gt;0"))&gt;0,1,0))</f>
        <v/>
      </c>
      <c r="M2703" t="inlineStr">
        <is>
          <t>Data R</t>
        </is>
      </c>
    </row>
    <row r="2704">
      <c r="A2704" t="inlineStr">
        <is>
          <t>Regional 3</t>
        </is>
      </c>
      <c r="B2704">
        <f>IF('Data R3'!C710="","",'Data R3'!B710)</f>
        <v/>
      </c>
      <c r="C2704">
        <f>IF('Data R3'!C710="","",'Data R3'!C710)</f>
        <v/>
      </c>
      <c r="D2704">
        <f>IF('Data R3'!C710="","",'Data R3'!D710)</f>
        <v/>
      </c>
      <c r="E2704">
        <f>IF('Data R3'!C710="","",'Data R3'!E710)</f>
        <v/>
      </c>
      <c r="F2704">
        <f>IF('Data R3'!C710="","",'Data R3'!F710)</f>
        <v/>
      </c>
      <c r="G2704">
        <f>IF('Data R3'!C710="","",'Data R3'!AD710)</f>
        <v/>
      </c>
      <c r="H2704">
        <f>IF('Data R3'!C710="","",'Data R3'!AC710)</f>
        <v/>
      </c>
      <c r="I2704">
        <f>IF('Data R3'!C710="","",COUNTIF('Data R3'!J710,"&gt;0")+COUNTIF('Data R3'!L710,"&gt;0")+COUNTIF('Data R3'!N710,"&gt;0")+COUNTIF('Data R3'!P710,"&gt;0")+COUNTIF('Data R3'!R710,"&gt;0")+COUNTIF('Data R3'!T710,"&gt;0")+COUNTIF('Data R3'!V710,"&gt;0")+COUNTIF('Data R3'!X710,"&gt;0"))</f>
        <v/>
      </c>
      <c r="J2704">
        <f>IF('Data R3'!C710="","",IF((COUNTIF('Data R3'!K710,"&gt;0")+COUNTIF('Data R3'!M710,"&gt;0")+COUNTIF('Data R3'!O710,"&gt;0")+COUNTIF('Data R3'!Q710,"&gt;0")+COUNTIF('Data R3'!S710,"&gt;0")+COUNTIF('Data R3'!U710,"&gt;0")+COUNTIF('Data R3'!W710,"&gt;0")+COUNTIF('Data R3'!Y710,"&gt;0"))&gt;0,1,0))</f>
        <v/>
      </c>
      <c r="M2704" t="inlineStr">
        <is>
          <t>Data R</t>
        </is>
      </c>
    </row>
    <row r="2705">
      <c r="A2705" t="inlineStr">
        <is>
          <t>Regional 3</t>
        </is>
      </c>
      <c r="B2705">
        <f>IF('Data R3'!C711="","",'Data R3'!B711)</f>
        <v/>
      </c>
      <c r="C2705">
        <f>IF('Data R3'!C711="","",'Data R3'!C711)</f>
        <v/>
      </c>
      <c r="D2705">
        <f>IF('Data R3'!C711="","",'Data R3'!D711)</f>
        <v/>
      </c>
      <c r="E2705">
        <f>IF('Data R3'!C711="","",'Data R3'!E711)</f>
        <v/>
      </c>
      <c r="F2705">
        <f>IF('Data R3'!C711="","",'Data R3'!F711)</f>
        <v/>
      </c>
      <c r="G2705">
        <f>IF('Data R3'!C711="","",'Data R3'!AD711)</f>
        <v/>
      </c>
      <c r="H2705">
        <f>IF('Data R3'!C711="","",'Data R3'!AC711)</f>
        <v/>
      </c>
      <c r="I2705">
        <f>IF('Data R3'!C711="","",COUNTIF('Data R3'!J711,"&gt;0")+COUNTIF('Data R3'!L711,"&gt;0")+COUNTIF('Data R3'!N711,"&gt;0")+COUNTIF('Data R3'!P711,"&gt;0")+COUNTIF('Data R3'!R711,"&gt;0")+COUNTIF('Data R3'!T711,"&gt;0")+COUNTIF('Data R3'!V711,"&gt;0")+COUNTIF('Data R3'!X711,"&gt;0"))</f>
        <v/>
      </c>
      <c r="J2705">
        <f>IF('Data R3'!C711="","",IF((COUNTIF('Data R3'!K711,"&gt;0")+COUNTIF('Data R3'!M711,"&gt;0")+COUNTIF('Data R3'!O711,"&gt;0")+COUNTIF('Data R3'!Q711,"&gt;0")+COUNTIF('Data R3'!S711,"&gt;0")+COUNTIF('Data R3'!U711,"&gt;0")+COUNTIF('Data R3'!W711,"&gt;0")+COUNTIF('Data R3'!Y711,"&gt;0"))&gt;0,1,0))</f>
        <v/>
      </c>
      <c r="M2705" t="inlineStr">
        <is>
          <t>Data R</t>
        </is>
      </c>
    </row>
    <row r="2706">
      <c r="A2706" t="inlineStr">
        <is>
          <t>Regional 3</t>
        </is>
      </c>
      <c r="B2706">
        <f>IF('Data R3'!C712="","",'Data R3'!B712)</f>
        <v/>
      </c>
      <c r="C2706">
        <f>IF('Data R3'!C712="","",'Data R3'!C712)</f>
        <v/>
      </c>
      <c r="D2706">
        <f>IF('Data R3'!C712="","",'Data R3'!D712)</f>
        <v/>
      </c>
      <c r="E2706">
        <f>IF('Data R3'!C712="","",'Data R3'!E712)</f>
        <v/>
      </c>
      <c r="F2706">
        <f>IF('Data R3'!C712="","",'Data R3'!F712)</f>
        <v/>
      </c>
      <c r="G2706">
        <f>IF('Data R3'!C712="","",'Data R3'!AD712)</f>
        <v/>
      </c>
      <c r="H2706">
        <f>IF('Data R3'!C712="","",'Data R3'!AC712)</f>
        <v/>
      </c>
      <c r="I2706">
        <f>IF('Data R3'!C712="","",COUNTIF('Data R3'!J712,"&gt;0")+COUNTIF('Data R3'!L712,"&gt;0")+COUNTIF('Data R3'!N712,"&gt;0")+COUNTIF('Data R3'!P712,"&gt;0")+COUNTIF('Data R3'!R712,"&gt;0")+COUNTIF('Data R3'!T712,"&gt;0")+COUNTIF('Data R3'!V712,"&gt;0")+COUNTIF('Data R3'!X712,"&gt;0"))</f>
        <v/>
      </c>
      <c r="J2706">
        <f>IF('Data R3'!C712="","",IF((COUNTIF('Data R3'!K712,"&gt;0")+COUNTIF('Data R3'!M712,"&gt;0")+COUNTIF('Data R3'!O712,"&gt;0")+COUNTIF('Data R3'!Q712,"&gt;0")+COUNTIF('Data R3'!S712,"&gt;0")+COUNTIF('Data R3'!U712,"&gt;0")+COUNTIF('Data R3'!W712,"&gt;0")+COUNTIF('Data R3'!Y712,"&gt;0"))&gt;0,1,0))</f>
        <v/>
      </c>
      <c r="M2706" t="inlineStr">
        <is>
          <t>Data R</t>
        </is>
      </c>
    </row>
    <row r="2707">
      <c r="A2707" t="inlineStr">
        <is>
          <t>Regional 3</t>
        </is>
      </c>
      <c r="B2707">
        <f>IF('Data R3'!C713="","",'Data R3'!B713)</f>
        <v/>
      </c>
      <c r="C2707">
        <f>IF('Data R3'!C713="","",'Data R3'!C713)</f>
        <v/>
      </c>
      <c r="D2707">
        <f>IF('Data R3'!C713="","",'Data R3'!D713)</f>
        <v/>
      </c>
      <c r="E2707">
        <f>IF('Data R3'!C713="","",'Data R3'!E713)</f>
        <v/>
      </c>
      <c r="F2707">
        <f>IF('Data R3'!C713="","",'Data R3'!F713)</f>
        <v/>
      </c>
      <c r="G2707">
        <f>IF('Data R3'!C713="","",'Data R3'!AD713)</f>
        <v/>
      </c>
      <c r="H2707">
        <f>IF('Data R3'!C713="","",'Data R3'!AC713)</f>
        <v/>
      </c>
      <c r="I2707">
        <f>IF('Data R3'!C713="","",COUNTIF('Data R3'!J713,"&gt;0")+COUNTIF('Data R3'!L713,"&gt;0")+COUNTIF('Data R3'!N713,"&gt;0")+COUNTIF('Data R3'!P713,"&gt;0")+COUNTIF('Data R3'!R713,"&gt;0")+COUNTIF('Data R3'!T713,"&gt;0")+COUNTIF('Data R3'!V713,"&gt;0")+COUNTIF('Data R3'!X713,"&gt;0"))</f>
        <v/>
      </c>
      <c r="J2707">
        <f>IF('Data R3'!C713="","",IF((COUNTIF('Data R3'!K713,"&gt;0")+COUNTIF('Data R3'!M713,"&gt;0")+COUNTIF('Data R3'!O713,"&gt;0")+COUNTIF('Data R3'!Q713,"&gt;0")+COUNTIF('Data R3'!S713,"&gt;0")+COUNTIF('Data R3'!U713,"&gt;0")+COUNTIF('Data R3'!W713,"&gt;0")+COUNTIF('Data R3'!Y713,"&gt;0"))&gt;0,1,0))</f>
        <v/>
      </c>
      <c r="M2707" t="inlineStr">
        <is>
          <t>Data R</t>
        </is>
      </c>
    </row>
    <row r="2708">
      <c r="A2708" t="inlineStr">
        <is>
          <t>Regional 3</t>
        </is>
      </c>
      <c r="B2708">
        <f>IF('Data R3'!C714="","",'Data R3'!B714)</f>
        <v/>
      </c>
      <c r="C2708">
        <f>IF('Data R3'!C714="","",'Data R3'!C714)</f>
        <v/>
      </c>
      <c r="D2708">
        <f>IF('Data R3'!C714="","",'Data R3'!D714)</f>
        <v/>
      </c>
      <c r="E2708">
        <f>IF('Data R3'!C714="","",'Data R3'!E714)</f>
        <v/>
      </c>
      <c r="F2708">
        <f>IF('Data R3'!C714="","",'Data R3'!F714)</f>
        <v/>
      </c>
      <c r="G2708">
        <f>IF('Data R3'!C714="","",'Data R3'!AD714)</f>
        <v/>
      </c>
      <c r="H2708">
        <f>IF('Data R3'!C714="","",'Data R3'!AC714)</f>
        <v/>
      </c>
      <c r="I2708">
        <f>IF('Data R3'!C714="","",COUNTIF('Data R3'!J714,"&gt;0")+COUNTIF('Data R3'!L714,"&gt;0")+COUNTIF('Data R3'!N714,"&gt;0")+COUNTIF('Data R3'!P714,"&gt;0")+COUNTIF('Data R3'!R714,"&gt;0")+COUNTIF('Data R3'!T714,"&gt;0")+COUNTIF('Data R3'!V714,"&gt;0")+COUNTIF('Data R3'!X714,"&gt;0"))</f>
        <v/>
      </c>
      <c r="J2708">
        <f>IF('Data R3'!C714="","",IF((COUNTIF('Data R3'!K714,"&gt;0")+COUNTIF('Data R3'!M714,"&gt;0")+COUNTIF('Data R3'!O714,"&gt;0")+COUNTIF('Data R3'!Q714,"&gt;0")+COUNTIF('Data R3'!S714,"&gt;0")+COUNTIF('Data R3'!U714,"&gt;0")+COUNTIF('Data R3'!W714,"&gt;0")+COUNTIF('Data R3'!Y714,"&gt;0"))&gt;0,1,0))</f>
        <v/>
      </c>
      <c r="M2708" t="inlineStr">
        <is>
          <t>Data R</t>
        </is>
      </c>
    </row>
    <row r="2709">
      <c r="A2709" t="inlineStr">
        <is>
          <t>Regional 3</t>
        </is>
      </c>
      <c r="B2709">
        <f>IF('Data R3'!C715="","",'Data R3'!B715)</f>
        <v/>
      </c>
      <c r="C2709">
        <f>IF('Data R3'!C715="","",'Data R3'!C715)</f>
        <v/>
      </c>
      <c r="D2709">
        <f>IF('Data R3'!C715="","",'Data R3'!D715)</f>
        <v/>
      </c>
      <c r="E2709">
        <f>IF('Data R3'!C715="","",'Data R3'!E715)</f>
        <v/>
      </c>
      <c r="F2709">
        <f>IF('Data R3'!C715="","",'Data R3'!F715)</f>
        <v/>
      </c>
      <c r="G2709">
        <f>IF('Data R3'!C715="","",'Data R3'!AD715)</f>
        <v/>
      </c>
      <c r="H2709">
        <f>IF('Data R3'!C715="","",'Data R3'!AC715)</f>
        <v/>
      </c>
      <c r="I2709">
        <f>IF('Data R3'!C715="","",COUNTIF('Data R3'!J715,"&gt;0")+COUNTIF('Data R3'!L715,"&gt;0")+COUNTIF('Data R3'!N715,"&gt;0")+COUNTIF('Data R3'!P715,"&gt;0")+COUNTIF('Data R3'!R715,"&gt;0")+COUNTIF('Data R3'!T715,"&gt;0")+COUNTIF('Data R3'!V715,"&gt;0")+COUNTIF('Data R3'!X715,"&gt;0"))</f>
        <v/>
      </c>
      <c r="J2709">
        <f>IF('Data R3'!C715="","",IF((COUNTIF('Data R3'!K715,"&gt;0")+COUNTIF('Data R3'!M715,"&gt;0")+COUNTIF('Data R3'!O715,"&gt;0")+COUNTIF('Data R3'!Q715,"&gt;0")+COUNTIF('Data R3'!S715,"&gt;0")+COUNTIF('Data R3'!U715,"&gt;0")+COUNTIF('Data R3'!W715,"&gt;0")+COUNTIF('Data R3'!Y715,"&gt;0"))&gt;0,1,0))</f>
        <v/>
      </c>
      <c r="M2709" t="inlineStr">
        <is>
          <t>Data R</t>
        </is>
      </c>
    </row>
    <row r="2710">
      <c r="A2710" t="inlineStr">
        <is>
          <t>Regional 3</t>
        </is>
      </c>
      <c r="B2710">
        <f>IF('Data R3'!C716="","",'Data R3'!B716)</f>
        <v/>
      </c>
      <c r="C2710">
        <f>IF('Data R3'!C716="","",'Data R3'!C716)</f>
        <v/>
      </c>
      <c r="D2710">
        <f>IF('Data R3'!C716="","",'Data R3'!D716)</f>
        <v/>
      </c>
      <c r="E2710">
        <f>IF('Data R3'!C716="","",'Data R3'!E716)</f>
        <v/>
      </c>
      <c r="F2710">
        <f>IF('Data R3'!C716="","",'Data R3'!F716)</f>
        <v/>
      </c>
      <c r="G2710">
        <f>IF('Data R3'!C716="","",'Data R3'!AD716)</f>
        <v/>
      </c>
      <c r="H2710">
        <f>IF('Data R3'!C716="","",'Data R3'!AC716)</f>
        <v/>
      </c>
      <c r="I2710">
        <f>IF('Data R3'!C716="","",COUNTIF('Data R3'!J716,"&gt;0")+COUNTIF('Data R3'!L716,"&gt;0")+COUNTIF('Data R3'!N716,"&gt;0")+COUNTIF('Data R3'!P716,"&gt;0")+COUNTIF('Data R3'!R716,"&gt;0")+COUNTIF('Data R3'!T716,"&gt;0")+COUNTIF('Data R3'!V716,"&gt;0")+COUNTIF('Data R3'!X716,"&gt;0"))</f>
        <v/>
      </c>
      <c r="J2710">
        <f>IF('Data R3'!C716="","",IF((COUNTIF('Data R3'!K716,"&gt;0")+COUNTIF('Data R3'!M716,"&gt;0")+COUNTIF('Data R3'!O716,"&gt;0")+COUNTIF('Data R3'!Q716,"&gt;0")+COUNTIF('Data R3'!S716,"&gt;0")+COUNTIF('Data R3'!U716,"&gt;0")+COUNTIF('Data R3'!W716,"&gt;0")+COUNTIF('Data R3'!Y716,"&gt;0"))&gt;0,1,0))</f>
        <v/>
      </c>
      <c r="M2710" t="inlineStr">
        <is>
          <t>Data R</t>
        </is>
      </c>
    </row>
    <row r="2711">
      <c r="A2711" t="inlineStr">
        <is>
          <t>Regional 3</t>
        </is>
      </c>
      <c r="B2711">
        <f>IF('Data R3'!C717="","",'Data R3'!B717)</f>
        <v/>
      </c>
      <c r="C2711">
        <f>IF('Data R3'!C717="","",'Data R3'!C717)</f>
        <v/>
      </c>
      <c r="D2711">
        <f>IF('Data R3'!C717="","",'Data R3'!D717)</f>
        <v/>
      </c>
      <c r="E2711">
        <f>IF('Data R3'!C717="","",'Data R3'!E717)</f>
        <v/>
      </c>
      <c r="F2711">
        <f>IF('Data R3'!C717="","",'Data R3'!F717)</f>
        <v/>
      </c>
      <c r="G2711">
        <f>IF('Data R3'!C717="","",'Data R3'!AD717)</f>
        <v/>
      </c>
      <c r="H2711">
        <f>IF('Data R3'!C717="","",'Data R3'!AC717)</f>
        <v/>
      </c>
      <c r="I2711">
        <f>IF('Data R3'!C717="","",COUNTIF('Data R3'!J717,"&gt;0")+COUNTIF('Data R3'!L717,"&gt;0")+COUNTIF('Data R3'!N717,"&gt;0")+COUNTIF('Data R3'!P717,"&gt;0")+COUNTIF('Data R3'!R717,"&gt;0")+COUNTIF('Data R3'!T717,"&gt;0")+COUNTIF('Data R3'!V717,"&gt;0")+COUNTIF('Data R3'!X717,"&gt;0"))</f>
        <v/>
      </c>
      <c r="J2711">
        <f>IF('Data R3'!C717="","",IF((COUNTIF('Data R3'!K717,"&gt;0")+COUNTIF('Data R3'!M717,"&gt;0")+COUNTIF('Data R3'!O717,"&gt;0")+COUNTIF('Data R3'!Q717,"&gt;0")+COUNTIF('Data R3'!S717,"&gt;0")+COUNTIF('Data R3'!U717,"&gt;0")+COUNTIF('Data R3'!W717,"&gt;0")+COUNTIF('Data R3'!Y717,"&gt;0"))&gt;0,1,0))</f>
        <v/>
      </c>
      <c r="M2711" t="inlineStr">
        <is>
          <t>Data R</t>
        </is>
      </c>
    </row>
    <row r="2712">
      <c r="A2712" t="inlineStr">
        <is>
          <t>Regional 3</t>
        </is>
      </c>
      <c r="B2712">
        <f>IF('Data R3'!C718="","",'Data R3'!B718)</f>
        <v/>
      </c>
      <c r="C2712">
        <f>IF('Data R3'!C718="","",'Data R3'!C718)</f>
        <v/>
      </c>
      <c r="D2712">
        <f>IF('Data R3'!C718="","",'Data R3'!D718)</f>
        <v/>
      </c>
      <c r="E2712">
        <f>IF('Data R3'!C718="","",'Data R3'!E718)</f>
        <v/>
      </c>
      <c r="F2712">
        <f>IF('Data R3'!C718="","",'Data R3'!F718)</f>
        <v/>
      </c>
      <c r="G2712">
        <f>IF('Data R3'!C718="","",'Data R3'!AD718)</f>
        <v/>
      </c>
      <c r="H2712">
        <f>IF('Data R3'!C718="","",'Data R3'!AC718)</f>
        <v/>
      </c>
      <c r="I2712">
        <f>IF('Data R3'!C718="","",COUNTIF('Data R3'!J718,"&gt;0")+COUNTIF('Data R3'!L718,"&gt;0")+COUNTIF('Data R3'!N718,"&gt;0")+COUNTIF('Data R3'!P718,"&gt;0")+COUNTIF('Data R3'!R718,"&gt;0")+COUNTIF('Data R3'!T718,"&gt;0")+COUNTIF('Data R3'!V718,"&gt;0")+COUNTIF('Data R3'!X718,"&gt;0"))</f>
        <v/>
      </c>
      <c r="J2712">
        <f>IF('Data R3'!C718="","",IF((COUNTIF('Data R3'!K718,"&gt;0")+COUNTIF('Data R3'!M718,"&gt;0")+COUNTIF('Data R3'!O718,"&gt;0")+COUNTIF('Data R3'!Q718,"&gt;0")+COUNTIF('Data R3'!S718,"&gt;0")+COUNTIF('Data R3'!U718,"&gt;0")+COUNTIF('Data R3'!W718,"&gt;0")+COUNTIF('Data R3'!Y718,"&gt;0"))&gt;0,1,0))</f>
        <v/>
      </c>
      <c r="M2712" t="inlineStr">
        <is>
          <t>Data R</t>
        </is>
      </c>
    </row>
    <row r="2713">
      <c r="A2713" t="inlineStr">
        <is>
          <t>Regional 3</t>
        </is>
      </c>
      <c r="B2713">
        <f>IF('Data R3'!C719="","",'Data R3'!B719)</f>
        <v/>
      </c>
      <c r="C2713">
        <f>IF('Data R3'!C719="","",'Data R3'!C719)</f>
        <v/>
      </c>
      <c r="D2713">
        <f>IF('Data R3'!C719="","",'Data R3'!D719)</f>
        <v/>
      </c>
      <c r="E2713">
        <f>IF('Data R3'!C719="","",'Data R3'!E719)</f>
        <v/>
      </c>
      <c r="F2713">
        <f>IF('Data R3'!C719="","",'Data R3'!F719)</f>
        <v/>
      </c>
      <c r="G2713">
        <f>IF('Data R3'!C719="","",'Data R3'!AD719)</f>
        <v/>
      </c>
      <c r="H2713">
        <f>IF('Data R3'!C719="","",'Data R3'!AC719)</f>
        <v/>
      </c>
      <c r="I2713">
        <f>IF('Data R3'!C719="","",COUNTIF('Data R3'!J719,"&gt;0")+COUNTIF('Data R3'!L719,"&gt;0")+COUNTIF('Data R3'!N719,"&gt;0")+COUNTIF('Data R3'!P719,"&gt;0")+COUNTIF('Data R3'!R719,"&gt;0")+COUNTIF('Data R3'!T719,"&gt;0")+COUNTIF('Data R3'!V719,"&gt;0")+COUNTIF('Data R3'!X719,"&gt;0"))</f>
        <v/>
      </c>
      <c r="J2713">
        <f>IF('Data R3'!C719="","",IF((COUNTIF('Data R3'!K719,"&gt;0")+COUNTIF('Data R3'!M719,"&gt;0")+COUNTIF('Data R3'!O719,"&gt;0")+COUNTIF('Data R3'!Q719,"&gt;0")+COUNTIF('Data R3'!S719,"&gt;0")+COUNTIF('Data R3'!U719,"&gt;0")+COUNTIF('Data R3'!W719,"&gt;0")+COUNTIF('Data R3'!Y719,"&gt;0"))&gt;0,1,0))</f>
        <v/>
      </c>
      <c r="M2713" t="inlineStr">
        <is>
          <t>Data R</t>
        </is>
      </c>
    </row>
    <row r="2714">
      <c r="A2714" t="inlineStr">
        <is>
          <t>Regional 3</t>
        </is>
      </c>
      <c r="B2714">
        <f>IF('Data R3'!C720="","",'Data R3'!B720)</f>
        <v/>
      </c>
      <c r="C2714">
        <f>IF('Data R3'!C720="","",'Data R3'!C720)</f>
        <v/>
      </c>
      <c r="D2714">
        <f>IF('Data R3'!C720="","",'Data R3'!D720)</f>
        <v/>
      </c>
      <c r="E2714">
        <f>IF('Data R3'!C720="","",'Data R3'!E720)</f>
        <v/>
      </c>
      <c r="F2714">
        <f>IF('Data R3'!C720="","",'Data R3'!F720)</f>
        <v/>
      </c>
      <c r="G2714">
        <f>IF('Data R3'!C720="","",'Data R3'!AD720)</f>
        <v/>
      </c>
      <c r="H2714">
        <f>IF('Data R3'!C720="","",'Data R3'!AC720)</f>
        <v/>
      </c>
      <c r="I2714">
        <f>IF('Data R3'!C720="","",COUNTIF('Data R3'!J720,"&gt;0")+COUNTIF('Data R3'!L720,"&gt;0")+COUNTIF('Data R3'!N720,"&gt;0")+COUNTIF('Data R3'!P720,"&gt;0")+COUNTIF('Data R3'!R720,"&gt;0")+COUNTIF('Data R3'!T720,"&gt;0")+COUNTIF('Data R3'!V720,"&gt;0")+COUNTIF('Data R3'!X720,"&gt;0"))</f>
        <v/>
      </c>
      <c r="J2714">
        <f>IF('Data R3'!C720="","",IF((COUNTIF('Data R3'!K720,"&gt;0")+COUNTIF('Data R3'!M720,"&gt;0")+COUNTIF('Data R3'!O720,"&gt;0")+COUNTIF('Data R3'!Q720,"&gt;0")+COUNTIF('Data R3'!S720,"&gt;0")+COUNTIF('Data R3'!U720,"&gt;0")+COUNTIF('Data R3'!W720,"&gt;0")+COUNTIF('Data R3'!Y720,"&gt;0"))&gt;0,1,0))</f>
        <v/>
      </c>
      <c r="M2714" t="inlineStr">
        <is>
          <t>Data R</t>
        </is>
      </c>
    </row>
    <row r="2715">
      <c r="A2715" t="inlineStr">
        <is>
          <t>Regional 3</t>
        </is>
      </c>
      <c r="B2715">
        <f>IF('Data R3'!C721="","",'Data R3'!B721)</f>
        <v/>
      </c>
      <c r="C2715">
        <f>IF('Data R3'!C721="","",'Data R3'!C721)</f>
        <v/>
      </c>
      <c r="D2715">
        <f>IF('Data R3'!C721="","",'Data R3'!D721)</f>
        <v/>
      </c>
      <c r="E2715">
        <f>IF('Data R3'!C721="","",'Data R3'!E721)</f>
        <v/>
      </c>
      <c r="F2715">
        <f>IF('Data R3'!C721="","",'Data R3'!F721)</f>
        <v/>
      </c>
      <c r="G2715">
        <f>IF('Data R3'!C721="","",'Data R3'!AD721)</f>
        <v/>
      </c>
      <c r="H2715">
        <f>IF('Data R3'!C721="","",'Data R3'!AC721)</f>
        <v/>
      </c>
      <c r="I2715">
        <f>IF('Data R3'!C721="","",COUNTIF('Data R3'!J721,"&gt;0")+COUNTIF('Data R3'!L721,"&gt;0")+COUNTIF('Data R3'!N721,"&gt;0")+COUNTIF('Data R3'!P721,"&gt;0")+COUNTIF('Data R3'!R721,"&gt;0")+COUNTIF('Data R3'!T721,"&gt;0")+COUNTIF('Data R3'!V721,"&gt;0")+COUNTIF('Data R3'!X721,"&gt;0"))</f>
        <v/>
      </c>
      <c r="J2715">
        <f>IF('Data R3'!C721="","",IF((COUNTIF('Data R3'!K721,"&gt;0")+COUNTIF('Data R3'!M721,"&gt;0")+COUNTIF('Data R3'!O721,"&gt;0")+COUNTIF('Data R3'!Q721,"&gt;0")+COUNTIF('Data R3'!S721,"&gt;0")+COUNTIF('Data R3'!U721,"&gt;0")+COUNTIF('Data R3'!W721,"&gt;0")+COUNTIF('Data R3'!Y721,"&gt;0"))&gt;0,1,0))</f>
        <v/>
      </c>
      <c r="M2715" t="inlineStr">
        <is>
          <t>Data R</t>
        </is>
      </c>
    </row>
    <row r="2716">
      <c r="A2716" t="inlineStr">
        <is>
          <t>Regional 3</t>
        </is>
      </c>
      <c r="B2716">
        <f>IF('Data R3'!C722="","",'Data R3'!B722)</f>
        <v/>
      </c>
      <c r="C2716">
        <f>IF('Data R3'!C722="","",'Data R3'!C722)</f>
        <v/>
      </c>
      <c r="D2716">
        <f>IF('Data R3'!C722="","",'Data R3'!D722)</f>
        <v/>
      </c>
      <c r="E2716">
        <f>IF('Data R3'!C722="","",'Data R3'!E722)</f>
        <v/>
      </c>
      <c r="F2716">
        <f>IF('Data R3'!C722="","",'Data R3'!F722)</f>
        <v/>
      </c>
      <c r="G2716">
        <f>IF('Data R3'!C722="","",'Data R3'!AD722)</f>
        <v/>
      </c>
      <c r="H2716">
        <f>IF('Data R3'!C722="","",'Data R3'!AC722)</f>
        <v/>
      </c>
      <c r="I2716">
        <f>IF('Data R3'!C722="","",COUNTIF('Data R3'!J722,"&gt;0")+COUNTIF('Data R3'!L722,"&gt;0")+COUNTIF('Data R3'!N722,"&gt;0")+COUNTIF('Data R3'!P722,"&gt;0")+COUNTIF('Data R3'!R722,"&gt;0")+COUNTIF('Data R3'!T722,"&gt;0")+COUNTIF('Data R3'!V722,"&gt;0")+COUNTIF('Data R3'!X722,"&gt;0"))</f>
        <v/>
      </c>
      <c r="J2716">
        <f>IF('Data R3'!C722="","",IF((COUNTIF('Data R3'!K722,"&gt;0")+COUNTIF('Data R3'!M722,"&gt;0")+COUNTIF('Data R3'!O722,"&gt;0")+COUNTIF('Data R3'!Q722,"&gt;0")+COUNTIF('Data R3'!S722,"&gt;0")+COUNTIF('Data R3'!U722,"&gt;0")+COUNTIF('Data R3'!W722,"&gt;0")+COUNTIF('Data R3'!Y722,"&gt;0"))&gt;0,1,0))</f>
        <v/>
      </c>
      <c r="M2716" t="inlineStr">
        <is>
          <t>Data R</t>
        </is>
      </c>
    </row>
    <row r="2717">
      <c r="A2717" t="inlineStr">
        <is>
          <t>Regional 3</t>
        </is>
      </c>
      <c r="B2717">
        <f>IF('Data R3'!C723="","",'Data R3'!B723)</f>
        <v/>
      </c>
      <c r="C2717">
        <f>IF('Data R3'!C723="","",'Data R3'!C723)</f>
        <v/>
      </c>
      <c r="D2717">
        <f>IF('Data R3'!C723="","",'Data R3'!D723)</f>
        <v/>
      </c>
      <c r="E2717">
        <f>IF('Data R3'!C723="","",'Data R3'!E723)</f>
        <v/>
      </c>
      <c r="F2717">
        <f>IF('Data R3'!C723="","",'Data R3'!F723)</f>
        <v/>
      </c>
      <c r="G2717">
        <f>IF('Data R3'!C723="","",'Data R3'!AD723)</f>
        <v/>
      </c>
      <c r="H2717">
        <f>IF('Data R3'!C723="","",'Data R3'!AC723)</f>
        <v/>
      </c>
      <c r="I2717">
        <f>IF('Data R3'!C723="","",COUNTIF('Data R3'!J723,"&gt;0")+COUNTIF('Data R3'!L723,"&gt;0")+COUNTIF('Data R3'!N723,"&gt;0")+COUNTIF('Data R3'!P723,"&gt;0")+COUNTIF('Data R3'!R723,"&gt;0")+COUNTIF('Data R3'!T723,"&gt;0")+COUNTIF('Data R3'!V723,"&gt;0")+COUNTIF('Data R3'!X723,"&gt;0"))</f>
        <v/>
      </c>
      <c r="J2717">
        <f>IF('Data R3'!C723="","",IF((COUNTIF('Data R3'!K723,"&gt;0")+COUNTIF('Data R3'!M723,"&gt;0")+COUNTIF('Data R3'!O723,"&gt;0")+COUNTIF('Data R3'!Q723,"&gt;0")+COUNTIF('Data R3'!S723,"&gt;0")+COUNTIF('Data R3'!U723,"&gt;0")+COUNTIF('Data R3'!W723,"&gt;0")+COUNTIF('Data R3'!Y723,"&gt;0"))&gt;0,1,0))</f>
        <v/>
      </c>
      <c r="M2717" t="inlineStr">
        <is>
          <t>Data R</t>
        </is>
      </c>
    </row>
    <row r="2718">
      <c r="A2718" t="inlineStr">
        <is>
          <t>Regional 3</t>
        </is>
      </c>
      <c r="B2718">
        <f>IF('Data R3'!C724="","",'Data R3'!B724)</f>
        <v/>
      </c>
      <c r="C2718">
        <f>IF('Data R3'!C724="","",'Data R3'!C724)</f>
        <v/>
      </c>
      <c r="D2718">
        <f>IF('Data R3'!C724="","",'Data R3'!D724)</f>
        <v/>
      </c>
      <c r="E2718">
        <f>IF('Data R3'!C724="","",'Data R3'!E724)</f>
        <v/>
      </c>
      <c r="F2718">
        <f>IF('Data R3'!C724="","",'Data R3'!F724)</f>
        <v/>
      </c>
      <c r="G2718">
        <f>IF('Data R3'!C724="","",'Data R3'!AD724)</f>
        <v/>
      </c>
      <c r="H2718">
        <f>IF('Data R3'!C724="","",'Data R3'!AC724)</f>
        <v/>
      </c>
      <c r="I2718">
        <f>IF('Data R3'!C724="","",COUNTIF('Data R3'!J724,"&gt;0")+COUNTIF('Data R3'!L724,"&gt;0")+COUNTIF('Data R3'!N724,"&gt;0")+COUNTIF('Data R3'!P724,"&gt;0")+COUNTIF('Data R3'!R724,"&gt;0")+COUNTIF('Data R3'!T724,"&gt;0")+COUNTIF('Data R3'!V724,"&gt;0")+COUNTIF('Data R3'!X724,"&gt;0"))</f>
        <v/>
      </c>
      <c r="J2718">
        <f>IF('Data R3'!C724="","",IF((COUNTIF('Data R3'!K724,"&gt;0")+COUNTIF('Data R3'!M724,"&gt;0")+COUNTIF('Data R3'!O724,"&gt;0")+COUNTIF('Data R3'!Q724,"&gt;0")+COUNTIF('Data R3'!S724,"&gt;0")+COUNTIF('Data R3'!U724,"&gt;0")+COUNTIF('Data R3'!W724,"&gt;0")+COUNTIF('Data R3'!Y724,"&gt;0"))&gt;0,1,0))</f>
        <v/>
      </c>
      <c r="M2718" t="inlineStr">
        <is>
          <t>Data R</t>
        </is>
      </c>
    </row>
    <row r="2719">
      <c r="A2719" t="inlineStr">
        <is>
          <t>Regional 3</t>
        </is>
      </c>
      <c r="B2719">
        <f>IF('Data R3'!C725="","",'Data R3'!B725)</f>
        <v/>
      </c>
      <c r="C2719">
        <f>IF('Data R3'!C725="","",'Data R3'!C725)</f>
        <v/>
      </c>
      <c r="D2719">
        <f>IF('Data R3'!C725="","",'Data R3'!D725)</f>
        <v/>
      </c>
      <c r="E2719">
        <f>IF('Data R3'!C725="","",'Data R3'!E725)</f>
        <v/>
      </c>
      <c r="F2719">
        <f>IF('Data R3'!C725="","",'Data R3'!F725)</f>
        <v/>
      </c>
      <c r="G2719">
        <f>IF('Data R3'!C725="","",'Data R3'!AD725)</f>
        <v/>
      </c>
      <c r="H2719">
        <f>IF('Data R3'!C725="","",'Data R3'!AC725)</f>
        <v/>
      </c>
      <c r="I2719">
        <f>IF('Data R3'!C725="","",COUNTIF('Data R3'!J725,"&gt;0")+COUNTIF('Data R3'!L725,"&gt;0")+COUNTIF('Data R3'!N725,"&gt;0")+COUNTIF('Data R3'!P725,"&gt;0")+COUNTIF('Data R3'!R725,"&gt;0")+COUNTIF('Data R3'!T725,"&gt;0")+COUNTIF('Data R3'!V725,"&gt;0")+COUNTIF('Data R3'!X725,"&gt;0"))</f>
        <v/>
      </c>
      <c r="J2719">
        <f>IF('Data R3'!C725="","",IF((COUNTIF('Data R3'!K725,"&gt;0")+COUNTIF('Data R3'!M725,"&gt;0")+COUNTIF('Data R3'!O725,"&gt;0")+COUNTIF('Data R3'!Q725,"&gt;0")+COUNTIF('Data R3'!S725,"&gt;0")+COUNTIF('Data R3'!U725,"&gt;0")+COUNTIF('Data R3'!W725,"&gt;0")+COUNTIF('Data R3'!Y725,"&gt;0"))&gt;0,1,0))</f>
        <v/>
      </c>
      <c r="M2719" t="inlineStr">
        <is>
          <t>Data R</t>
        </is>
      </c>
    </row>
    <row r="2720">
      <c r="A2720" t="inlineStr">
        <is>
          <t>Regional 3</t>
        </is>
      </c>
      <c r="B2720">
        <f>IF('Data R3'!C726="","",'Data R3'!B726)</f>
        <v/>
      </c>
      <c r="C2720">
        <f>IF('Data R3'!C726="","",'Data R3'!C726)</f>
        <v/>
      </c>
      <c r="D2720">
        <f>IF('Data R3'!C726="","",'Data R3'!D726)</f>
        <v/>
      </c>
      <c r="E2720">
        <f>IF('Data R3'!C726="","",'Data R3'!E726)</f>
        <v/>
      </c>
      <c r="F2720">
        <f>IF('Data R3'!C726="","",'Data R3'!F726)</f>
        <v/>
      </c>
      <c r="G2720">
        <f>IF('Data R3'!C726="","",'Data R3'!AD726)</f>
        <v/>
      </c>
      <c r="H2720">
        <f>IF('Data R3'!C726="","",'Data R3'!AC726)</f>
        <v/>
      </c>
      <c r="I2720">
        <f>IF('Data R3'!C726="","",COUNTIF('Data R3'!J726,"&gt;0")+COUNTIF('Data R3'!L726,"&gt;0")+COUNTIF('Data R3'!N726,"&gt;0")+COUNTIF('Data R3'!P726,"&gt;0")+COUNTIF('Data R3'!R726,"&gt;0")+COUNTIF('Data R3'!T726,"&gt;0")+COUNTIF('Data R3'!V726,"&gt;0")+COUNTIF('Data R3'!X726,"&gt;0"))</f>
        <v/>
      </c>
      <c r="J2720">
        <f>IF('Data R3'!C726="","",IF((COUNTIF('Data R3'!K726,"&gt;0")+COUNTIF('Data R3'!M726,"&gt;0")+COUNTIF('Data R3'!O726,"&gt;0")+COUNTIF('Data R3'!Q726,"&gt;0")+COUNTIF('Data R3'!S726,"&gt;0")+COUNTIF('Data R3'!U726,"&gt;0")+COUNTIF('Data R3'!W726,"&gt;0")+COUNTIF('Data R3'!Y726,"&gt;0"))&gt;0,1,0))</f>
        <v/>
      </c>
      <c r="M2720" t="inlineStr">
        <is>
          <t>Data R</t>
        </is>
      </c>
    </row>
    <row r="2721">
      <c r="A2721" t="inlineStr">
        <is>
          <t>Regional 3</t>
        </is>
      </c>
      <c r="B2721">
        <f>IF('Data R3'!C727="","",'Data R3'!B727)</f>
        <v/>
      </c>
      <c r="C2721">
        <f>IF('Data R3'!C727="","",'Data R3'!C727)</f>
        <v/>
      </c>
      <c r="D2721">
        <f>IF('Data R3'!C727="","",'Data R3'!D727)</f>
        <v/>
      </c>
      <c r="E2721">
        <f>IF('Data R3'!C727="","",'Data R3'!E727)</f>
        <v/>
      </c>
      <c r="F2721">
        <f>IF('Data R3'!C727="","",'Data R3'!F727)</f>
        <v/>
      </c>
      <c r="G2721">
        <f>IF('Data R3'!C727="","",'Data R3'!AD727)</f>
        <v/>
      </c>
      <c r="H2721">
        <f>IF('Data R3'!C727="","",'Data R3'!AC727)</f>
        <v/>
      </c>
      <c r="I2721">
        <f>IF('Data R3'!C727="","",COUNTIF('Data R3'!J727,"&gt;0")+COUNTIF('Data R3'!L727,"&gt;0")+COUNTIF('Data R3'!N727,"&gt;0")+COUNTIF('Data R3'!P727,"&gt;0")+COUNTIF('Data R3'!R727,"&gt;0")+COUNTIF('Data R3'!T727,"&gt;0")+COUNTIF('Data R3'!V727,"&gt;0")+COUNTIF('Data R3'!X727,"&gt;0"))</f>
        <v/>
      </c>
      <c r="J2721">
        <f>IF('Data R3'!C727="","",IF((COUNTIF('Data R3'!K727,"&gt;0")+COUNTIF('Data R3'!M727,"&gt;0")+COUNTIF('Data R3'!O727,"&gt;0")+COUNTIF('Data R3'!Q727,"&gt;0")+COUNTIF('Data R3'!S727,"&gt;0")+COUNTIF('Data R3'!U727,"&gt;0")+COUNTIF('Data R3'!W727,"&gt;0")+COUNTIF('Data R3'!Y727,"&gt;0"))&gt;0,1,0))</f>
        <v/>
      </c>
      <c r="M2721" t="inlineStr">
        <is>
          <t>Data R</t>
        </is>
      </c>
    </row>
    <row r="2722">
      <c r="A2722" t="inlineStr">
        <is>
          <t>Regional 3</t>
        </is>
      </c>
      <c r="B2722">
        <f>IF('Data R3'!C728="","",'Data R3'!B728)</f>
        <v/>
      </c>
      <c r="C2722">
        <f>IF('Data R3'!C728="","",'Data R3'!C728)</f>
        <v/>
      </c>
      <c r="D2722">
        <f>IF('Data R3'!C728="","",'Data R3'!D728)</f>
        <v/>
      </c>
      <c r="E2722">
        <f>IF('Data R3'!C728="","",'Data R3'!E728)</f>
        <v/>
      </c>
      <c r="F2722">
        <f>IF('Data R3'!C728="","",'Data R3'!F728)</f>
        <v/>
      </c>
      <c r="G2722">
        <f>IF('Data R3'!C728="","",'Data R3'!AD728)</f>
        <v/>
      </c>
      <c r="H2722">
        <f>IF('Data R3'!C728="","",'Data R3'!AC728)</f>
        <v/>
      </c>
      <c r="I2722">
        <f>IF('Data R3'!C728="","",COUNTIF('Data R3'!J728,"&gt;0")+COUNTIF('Data R3'!L728,"&gt;0")+COUNTIF('Data R3'!N728,"&gt;0")+COUNTIF('Data R3'!P728,"&gt;0")+COUNTIF('Data R3'!R728,"&gt;0")+COUNTIF('Data R3'!T728,"&gt;0")+COUNTIF('Data R3'!V728,"&gt;0")+COUNTIF('Data R3'!X728,"&gt;0"))</f>
        <v/>
      </c>
      <c r="J2722">
        <f>IF('Data R3'!C728="","",IF((COUNTIF('Data R3'!K728,"&gt;0")+COUNTIF('Data R3'!M728,"&gt;0")+COUNTIF('Data R3'!O728,"&gt;0")+COUNTIF('Data R3'!Q728,"&gt;0")+COUNTIF('Data R3'!S728,"&gt;0")+COUNTIF('Data R3'!U728,"&gt;0")+COUNTIF('Data R3'!W728,"&gt;0")+COUNTIF('Data R3'!Y728,"&gt;0"))&gt;0,1,0))</f>
        <v/>
      </c>
      <c r="M2722" t="inlineStr">
        <is>
          <t>Data R</t>
        </is>
      </c>
    </row>
    <row r="2723">
      <c r="A2723" t="inlineStr">
        <is>
          <t>Regional 3</t>
        </is>
      </c>
      <c r="B2723">
        <f>IF('Data R3'!C729="","",'Data R3'!B729)</f>
        <v/>
      </c>
      <c r="C2723">
        <f>IF('Data R3'!C729="","",'Data R3'!C729)</f>
        <v/>
      </c>
      <c r="D2723">
        <f>IF('Data R3'!C729="","",'Data R3'!D729)</f>
        <v/>
      </c>
      <c r="E2723">
        <f>IF('Data R3'!C729="","",'Data R3'!E729)</f>
        <v/>
      </c>
      <c r="F2723">
        <f>IF('Data R3'!C729="","",'Data R3'!F729)</f>
        <v/>
      </c>
      <c r="G2723">
        <f>IF('Data R3'!C729="","",'Data R3'!AD729)</f>
        <v/>
      </c>
      <c r="H2723">
        <f>IF('Data R3'!C729="","",'Data R3'!AC729)</f>
        <v/>
      </c>
      <c r="I2723">
        <f>IF('Data R3'!C729="","",COUNTIF('Data R3'!J729,"&gt;0")+COUNTIF('Data R3'!L729,"&gt;0")+COUNTIF('Data R3'!N729,"&gt;0")+COUNTIF('Data R3'!P729,"&gt;0")+COUNTIF('Data R3'!R729,"&gt;0")+COUNTIF('Data R3'!T729,"&gt;0")+COUNTIF('Data R3'!V729,"&gt;0")+COUNTIF('Data R3'!X729,"&gt;0"))</f>
        <v/>
      </c>
      <c r="J2723">
        <f>IF('Data R3'!C729="","",IF((COUNTIF('Data R3'!K729,"&gt;0")+COUNTIF('Data R3'!M729,"&gt;0")+COUNTIF('Data R3'!O729,"&gt;0")+COUNTIF('Data R3'!Q729,"&gt;0")+COUNTIF('Data R3'!S729,"&gt;0")+COUNTIF('Data R3'!U729,"&gt;0")+COUNTIF('Data R3'!W729,"&gt;0")+COUNTIF('Data R3'!Y729,"&gt;0"))&gt;0,1,0))</f>
        <v/>
      </c>
      <c r="M2723" t="inlineStr">
        <is>
          <t>Data R</t>
        </is>
      </c>
    </row>
    <row r="2724">
      <c r="A2724" t="inlineStr">
        <is>
          <t>Regional 3</t>
        </is>
      </c>
      <c r="B2724">
        <f>IF('Data R3'!C730="","",'Data R3'!B730)</f>
        <v/>
      </c>
      <c r="C2724">
        <f>IF('Data R3'!C730="","",'Data R3'!C730)</f>
        <v/>
      </c>
      <c r="D2724">
        <f>IF('Data R3'!C730="","",'Data R3'!D730)</f>
        <v/>
      </c>
      <c r="E2724">
        <f>IF('Data R3'!C730="","",'Data R3'!E730)</f>
        <v/>
      </c>
      <c r="F2724">
        <f>IF('Data R3'!C730="","",'Data R3'!F730)</f>
        <v/>
      </c>
      <c r="G2724">
        <f>IF('Data R3'!C730="","",'Data R3'!AD730)</f>
        <v/>
      </c>
      <c r="H2724">
        <f>IF('Data R3'!C730="","",'Data R3'!AC730)</f>
        <v/>
      </c>
      <c r="I2724">
        <f>IF('Data R3'!C730="","",COUNTIF('Data R3'!J730,"&gt;0")+COUNTIF('Data R3'!L730,"&gt;0")+COUNTIF('Data R3'!N730,"&gt;0")+COUNTIF('Data R3'!P730,"&gt;0")+COUNTIF('Data R3'!R730,"&gt;0")+COUNTIF('Data R3'!T730,"&gt;0")+COUNTIF('Data R3'!V730,"&gt;0")+COUNTIF('Data R3'!X730,"&gt;0"))</f>
        <v/>
      </c>
      <c r="J2724">
        <f>IF('Data R3'!C730="","",IF((COUNTIF('Data R3'!K730,"&gt;0")+COUNTIF('Data R3'!M730,"&gt;0")+COUNTIF('Data R3'!O730,"&gt;0")+COUNTIF('Data R3'!Q730,"&gt;0")+COUNTIF('Data R3'!S730,"&gt;0")+COUNTIF('Data R3'!U730,"&gt;0")+COUNTIF('Data R3'!W730,"&gt;0")+COUNTIF('Data R3'!Y730,"&gt;0"))&gt;0,1,0))</f>
        <v/>
      </c>
      <c r="M2724" t="inlineStr">
        <is>
          <t>Data R</t>
        </is>
      </c>
    </row>
    <row r="2725">
      <c r="A2725" t="inlineStr">
        <is>
          <t>Regional 3</t>
        </is>
      </c>
      <c r="B2725">
        <f>IF('Data R3'!C731="","",'Data R3'!B731)</f>
        <v/>
      </c>
      <c r="C2725">
        <f>IF('Data R3'!C731="","",'Data R3'!C731)</f>
        <v/>
      </c>
      <c r="D2725">
        <f>IF('Data R3'!C731="","",'Data R3'!D731)</f>
        <v/>
      </c>
      <c r="E2725">
        <f>IF('Data R3'!C731="","",'Data R3'!E731)</f>
        <v/>
      </c>
      <c r="F2725">
        <f>IF('Data R3'!C731="","",'Data R3'!F731)</f>
        <v/>
      </c>
      <c r="G2725">
        <f>IF('Data R3'!C731="","",'Data R3'!AD731)</f>
        <v/>
      </c>
      <c r="H2725">
        <f>IF('Data R3'!C731="","",'Data R3'!AC731)</f>
        <v/>
      </c>
      <c r="I2725">
        <f>IF('Data R3'!C731="","",COUNTIF('Data R3'!J731,"&gt;0")+COUNTIF('Data R3'!L731,"&gt;0")+COUNTIF('Data R3'!N731,"&gt;0")+COUNTIF('Data R3'!P731,"&gt;0")+COUNTIF('Data R3'!R731,"&gt;0")+COUNTIF('Data R3'!T731,"&gt;0")+COUNTIF('Data R3'!V731,"&gt;0")+COUNTIF('Data R3'!X731,"&gt;0"))</f>
        <v/>
      </c>
      <c r="J2725">
        <f>IF('Data R3'!C731="","",IF((COUNTIF('Data R3'!K731,"&gt;0")+COUNTIF('Data R3'!M731,"&gt;0")+COUNTIF('Data R3'!O731,"&gt;0")+COUNTIF('Data R3'!Q731,"&gt;0")+COUNTIF('Data R3'!S731,"&gt;0")+COUNTIF('Data R3'!U731,"&gt;0")+COUNTIF('Data R3'!W731,"&gt;0")+COUNTIF('Data R3'!Y731,"&gt;0"))&gt;0,1,0))</f>
        <v/>
      </c>
      <c r="M2725" t="inlineStr">
        <is>
          <t>Data R</t>
        </is>
      </c>
    </row>
    <row r="2726">
      <c r="A2726" t="inlineStr">
        <is>
          <t>Regional 3</t>
        </is>
      </c>
      <c r="B2726">
        <f>IF('Data R3'!C732="","",'Data R3'!B732)</f>
        <v/>
      </c>
      <c r="C2726">
        <f>IF('Data R3'!C732="","",'Data R3'!C732)</f>
        <v/>
      </c>
      <c r="D2726">
        <f>IF('Data R3'!C732="","",'Data R3'!D732)</f>
        <v/>
      </c>
      <c r="E2726">
        <f>IF('Data R3'!C732="","",'Data R3'!E732)</f>
        <v/>
      </c>
      <c r="F2726">
        <f>IF('Data R3'!C732="","",'Data R3'!F732)</f>
        <v/>
      </c>
      <c r="G2726">
        <f>IF('Data R3'!C732="","",'Data R3'!AD732)</f>
        <v/>
      </c>
      <c r="H2726">
        <f>IF('Data R3'!C732="","",'Data R3'!AC732)</f>
        <v/>
      </c>
      <c r="I2726">
        <f>IF('Data R3'!C732="","",COUNTIF('Data R3'!J732,"&gt;0")+COUNTIF('Data R3'!L732,"&gt;0")+COUNTIF('Data R3'!N732,"&gt;0")+COUNTIF('Data R3'!P732,"&gt;0")+COUNTIF('Data R3'!R732,"&gt;0")+COUNTIF('Data R3'!T732,"&gt;0")+COUNTIF('Data R3'!V732,"&gt;0")+COUNTIF('Data R3'!X732,"&gt;0"))</f>
        <v/>
      </c>
      <c r="J2726">
        <f>IF('Data R3'!C732="","",IF((COUNTIF('Data R3'!K732,"&gt;0")+COUNTIF('Data R3'!M732,"&gt;0")+COUNTIF('Data R3'!O732,"&gt;0")+COUNTIF('Data R3'!Q732,"&gt;0")+COUNTIF('Data R3'!S732,"&gt;0")+COUNTIF('Data R3'!U732,"&gt;0")+COUNTIF('Data R3'!W732,"&gt;0")+COUNTIF('Data R3'!Y732,"&gt;0"))&gt;0,1,0))</f>
        <v/>
      </c>
      <c r="M2726" t="inlineStr">
        <is>
          <t>Data R</t>
        </is>
      </c>
    </row>
    <row r="2727">
      <c r="A2727" t="inlineStr">
        <is>
          <t>Regional 3</t>
        </is>
      </c>
      <c r="B2727">
        <f>IF('Data R3'!C733="","",'Data R3'!B733)</f>
        <v/>
      </c>
      <c r="C2727">
        <f>IF('Data R3'!C733="","",'Data R3'!C733)</f>
        <v/>
      </c>
      <c r="D2727">
        <f>IF('Data R3'!C733="","",'Data R3'!D733)</f>
        <v/>
      </c>
      <c r="E2727">
        <f>IF('Data R3'!C733="","",'Data R3'!E733)</f>
        <v/>
      </c>
      <c r="F2727">
        <f>IF('Data R3'!C733="","",'Data R3'!F733)</f>
        <v/>
      </c>
      <c r="G2727">
        <f>IF('Data R3'!C733="","",'Data R3'!AD733)</f>
        <v/>
      </c>
      <c r="H2727">
        <f>IF('Data R3'!C733="","",'Data R3'!AC733)</f>
        <v/>
      </c>
      <c r="I2727">
        <f>IF('Data R3'!C733="","",COUNTIF('Data R3'!J733,"&gt;0")+COUNTIF('Data R3'!L733,"&gt;0")+COUNTIF('Data R3'!N733,"&gt;0")+COUNTIF('Data R3'!P733,"&gt;0")+COUNTIF('Data R3'!R733,"&gt;0")+COUNTIF('Data R3'!T733,"&gt;0")+COUNTIF('Data R3'!V733,"&gt;0")+COUNTIF('Data R3'!X733,"&gt;0"))</f>
        <v/>
      </c>
      <c r="J2727">
        <f>IF('Data R3'!C733="","",IF((COUNTIF('Data R3'!K733,"&gt;0")+COUNTIF('Data R3'!M733,"&gt;0")+COUNTIF('Data R3'!O733,"&gt;0")+COUNTIF('Data R3'!Q733,"&gt;0")+COUNTIF('Data R3'!S733,"&gt;0")+COUNTIF('Data R3'!U733,"&gt;0")+COUNTIF('Data R3'!W733,"&gt;0")+COUNTIF('Data R3'!Y733,"&gt;0"))&gt;0,1,0))</f>
        <v/>
      </c>
      <c r="M2727" t="inlineStr">
        <is>
          <t>Data R</t>
        </is>
      </c>
    </row>
    <row r="2728">
      <c r="A2728" t="inlineStr">
        <is>
          <t>Regional 3</t>
        </is>
      </c>
      <c r="B2728">
        <f>IF('Data R3'!C734="","",'Data R3'!B734)</f>
        <v/>
      </c>
      <c r="C2728">
        <f>IF('Data R3'!C734="","",'Data R3'!C734)</f>
        <v/>
      </c>
      <c r="D2728">
        <f>IF('Data R3'!C734="","",'Data R3'!D734)</f>
        <v/>
      </c>
      <c r="E2728">
        <f>IF('Data R3'!C734="","",'Data R3'!E734)</f>
        <v/>
      </c>
      <c r="F2728">
        <f>IF('Data R3'!C734="","",'Data R3'!F734)</f>
        <v/>
      </c>
      <c r="G2728">
        <f>IF('Data R3'!C734="","",'Data R3'!AD734)</f>
        <v/>
      </c>
      <c r="H2728">
        <f>IF('Data R3'!C734="","",'Data R3'!AC734)</f>
        <v/>
      </c>
      <c r="I2728">
        <f>IF('Data R3'!C734="","",COUNTIF('Data R3'!J734,"&gt;0")+COUNTIF('Data R3'!L734,"&gt;0")+COUNTIF('Data R3'!N734,"&gt;0")+COUNTIF('Data R3'!P734,"&gt;0")+COUNTIF('Data R3'!R734,"&gt;0")+COUNTIF('Data R3'!T734,"&gt;0")+COUNTIF('Data R3'!V734,"&gt;0")+COUNTIF('Data R3'!X734,"&gt;0"))</f>
        <v/>
      </c>
      <c r="J2728">
        <f>IF('Data R3'!C734="","",IF((COUNTIF('Data R3'!K734,"&gt;0")+COUNTIF('Data R3'!M734,"&gt;0")+COUNTIF('Data R3'!O734,"&gt;0")+COUNTIF('Data R3'!Q734,"&gt;0")+COUNTIF('Data R3'!S734,"&gt;0")+COUNTIF('Data R3'!U734,"&gt;0")+COUNTIF('Data R3'!W734,"&gt;0")+COUNTIF('Data R3'!Y734,"&gt;0"))&gt;0,1,0))</f>
        <v/>
      </c>
      <c r="M2728" t="inlineStr">
        <is>
          <t>Data R</t>
        </is>
      </c>
    </row>
    <row r="2729">
      <c r="A2729" t="inlineStr">
        <is>
          <t>Regional 3</t>
        </is>
      </c>
      <c r="B2729">
        <f>IF('Data R3'!C735="","",'Data R3'!B735)</f>
        <v/>
      </c>
      <c r="C2729">
        <f>IF('Data R3'!C735="","",'Data R3'!C735)</f>
        <v/>
      </c>
      <c r="D2729">
        <f>IF('Data R3'!C735="","",'Data R3'!D735)</f>
        <v/>
      </c>
      <c r="E2729">
        <f>IF('Data R3'!C735="","",'Data R3'!E735)</f>
        <v/>
      </c>
      <c r="F2729">
        <f>IF('Data R3'!C735="","",'Data R3'!F735)</f>
        <v/>
      </c>
      <c r="G2729">
        <f>IF('Data R3'!C735="","",'Data R3'!AD735)</f>
        <v/>
      </c>
      <c r="H2729">
        <f>IF('Data R3'!C735="","",'Data R3'!AC735)</f>
        <v/>
      </c>
      <c r="I2729">
        <f>IF('Data R3'!C735="","",COUNTIF('Data R3'!J735,"&gt;0")+COUNTIF('Data R3'!L735,"&gt;0")+COUNTIF('Data R3'!N735,"&gt;0")+COUNTIF('Data R3'!P735,"&gt;0")+COUNTIF('Data R3'!R735,"&gt;0")+COUNTIF('Data R3'!T735,"&gt;0")+COUNTIF('Data R3'!V735,"&gt;0")+COUNTIF('Data R3'!X735,"&gt;0"))</f>
        <v/>
      </c>
      <c r="J2729">
        <f>IF('Data R3'!C735="","",IF((COUNTIF('Data R3'!K735,"&gt;0")+COUNTIF('Data R3'!M735,"&gt;0")+COUNTIF('Data R3'!O735,"&gt;0")+COUNTIF('Data R3'!Q735,"&gt;0")+COUNTIF('Data R3'!S735,"&gt;0")+COUNTIF('Data R3'!U735,"&gt;0")+COUNTIF('Data R3'!W735,"&gt;0")+COUNTIF('Data R3'!Y735,"&gt;0"))&gt;0,1,0))</f>
        <v/>
      </c>
      <c r="M2729" t="inlineStr">
        <is>
          <t>Data R</t>
        </is>
      </c>
    </row>
    <row r="2730">
      <c r="A2730" t="inlineStr">
        <is>
          <t>Regional 3</t>
        </is>
      </c>
      <c r="B2730">
        <f>IF('Data R3'!C736="","",'Data R3'!B736)</f>
        <v/>
      </c>
      <c r="C2730">
        <f>IF('Data R3'!C736="","",'Data R3'!C736)</f>
        <v/>
      </c>
      <c r="D2730">
        <f>IF('Data R3'!C736="","",'Data R3'!D736)</f>
        <v/>
      </c>
      <c r="E2730">
        <f>IF('Data R3'!C736="","",'Data R3'!E736)</f>
        <v/>
      </c>
      <c r="F2730">
        <f>IF('Data R3'!C736="","",'Data R3'!F736)</f>
        <v/>
      </c>
      <c r="G2730">
        <f>IF('Data R3'!C736="","",'Data R3'!AD736)</f>
        <v/>
      </c>
      <c r="H2730">
        <f>IF('Data R3'!C736="","",'Data R3'!AC736)</f>
        <v/>
      </c>
      <c r="I2730">
        <f>IF('Data R3'!C736="","",COUNTIF('Data R3'!J736,"&gt;0")+COUNTIF('Data R3'!L736,"&gt;0")+COUNTIF('Data R3'!N736,"&gt;0")+COUNTIF('Data R3'!P736,"&gt;0")+COUNTIF('Data R3'!R736,"&gt;0")+COUNTIF('Data R3'!T736,"&gt;0")+COUNTIF('Data R3'!V736,"&gt;0")+COUNTIF('Data R3'!X736,"&gt;0"))</f>
        <v/>
      </c>
      <c r="J2730">
        <f>IF('Data R3'!C736="","",IF((COUNTIF('Data R3'!K736,"&gt;0")+COUNTIF('Data R3'!M736,"&gt;0")+COUNTIF('Data R3'!O736,"&gt;0")+COUNTIF('Data R3'!Q736,"&gt;0")+COUNTIF('Data R3'!S736,"&gt;0")+COUNTIF('Data R3'!U736,"&gt;0")+COUNTIF('Data R3'!W736,"&gt;0")+COUNTIF('Data R3'!Y736,"&gt;0"))&gt;0,1,0))</f>
        <v/>
      </c>
      <c r="M2730" t="inlineStr">
        <is>
          <t>Data R</t>
        </is>
      </c>
    </row>
    <row r="2731">
      <c r="A2731" t="inlineStr">
        <is>
          <t>Regional 3</t>
        </is>
      </c>
      <c r="B2731">
        <f>IF('Data R3'!C737="","",'Data R3'!B737)</f>
        <v/>
      </c>
      <c r="C2731">
        <f>IF('Data R3'!C737="","",'Data R3'!C737)</f>
        <v/>
      </c>
      <c r="D2731">
        <f>IF('Data R3'!C737="","",'Data R3'!D737)</f>
        <v/>
      </c>
      <c r="E2731">
        <f>IF('Data R3'!C737="","",'Data R3'!E737)</f>
        <v/>
      </c>
      <c r="F2731">
        <f>IF('Data R3'!C737="","",'Data R3'!F737)</f>
        <v/>
      </c>
      <c r="G2731">
        <f>IF('Data R3'!C737="","",'Data R3'!AD737)</f>
        <v/>
      </c>
      <c r="H2731">
        <f>IF('Data R3'!C737="","",'Data R3'!AC737)</f>
        <v/>
      </c>
      <c r="I2731">
        <f>IF('Data R3'!C737="","",COUNTIF('Data R3'!J737,"&gt;0")+COUNTIF('Data R3'!L737,"&gt;0")+COUNTIF('Data R3'!N737,"&gt;0")+COUNTIF('Data R3'!P737,"&gt;0")+COUNTIF('Data R3'!R737,"&gt;0")+COUNTIF('Data R3'!T737,"&gt;0")+COUNTIF('Data R3'!V737,"&gt;0")+COUNTIF('Data R3'!X737,"&gt;0"))</f>
        <v/>
      </c>
      <c r="J2731">
        <f>IF('Data R3'!C737="","",IF((COUNTIF('Data R3'!K737,"&gt;0")+COUNTIF('Data R3'!M737,"&gt;0")+COUNTIF('Data R3'!O737,"&gt;0")+COUNTIF('Data R3'!Q737,"&gt;0")+COUNTIF('Data R3'!S737,"&gt;0")+COUNTIF('Data R3'!U737,"&gt;0")+COUNTIF('Data R3'!W737,"&gt;0")+COUNTIF('Data R3'!Y737,"&gt;0"))&gt;0,1,0))</f>
        <v/>
      </c>
      <c r="M2731" t="inlineStr">
        <is>
          <t>Data R</t>
        </is>
      </c>
    </row>
    <row r="2732">
      <c r="A2732" t="inlineStr">
        <is>
          <t>Regional 3</t>
        </is>
      </c>
      <c r="B2732">
        <f>IF('Data R3'!C738="","",'Data R3'!B738)</f>
        <v/>
      </c>
      <c r="C2732">
        <f>IF('Data R3'!C738="","",'Data R3'!C738)</f>
        <v/>
      </c>
      <c r="D2732">
        <f>IF('Data R3'!C738="","",'Data R3'!D738)</f>
        <v/>
      </c>
      <c r="E2732">
        <f>IF('Data R3'!C738="","",'Data R3'!E738)</f>
        <v/>
      </c>
      <c r="F2732">
        <f>IF('Data R3'!C738="","",'Data R3'!F738)</f>
        <v/>
      </c>
      <c r="G2732">
        <f>IF('Data R3'!C738="","",'Data R3'!AD738)</f>
        <v/>
      </c>
      <c r="H2732">
        <f>IF('Data R3'!C738="","",'Data R3'!AC738)</f>
        <v/>
      </c>
      <c r="I2732">
        <f>IF('Data R3'!C738="","",COUNTIF('Data R3'!J738,"&gt;0")+COUNTIF('Data R3'!L738,"&gt;0")+COUNTIF('Data R3'!N738,"&gt;0")+COUNTIF('Data R3'!P738,"&gt;0")+COUNTIF('Data R3'!R738,"&gt;0")+COUNTIF('Data R3'!T738,"&gt;0")+COUNTIF('Data R3'!V738,"&gt;0")+COUNTIF('Data R3'!X738,"&gt;0"))</f>
        <v/>
      </c>
      <c r="J2732">
        <f>IF('Data R3'!C738="","",IF((COUNTIF('Data R3'!K738,"&gt;0")+COUNTIF('Data R3'!M738,"&gt;0")+COUNTIF('Data R3'!O738,"&gt;0")+COUNTIF('Data R3'!Q738,"&gt;0")+COUNTIF('Data R3'!S738,"&gt;0")+COUNTIF('Data R3'!U738,"&gt;0")+COUNTIF('Data R3'!W738,"&gt;0")+COUNTIF('Data R3'!Y738,"&gt;0"))&gt;0,1,0))</f>
        <v/>
      </c>
      <c r="M2732" t="inlineStr">
        <is>
          <t>Data R</t>
        </is>
      </c>
    </row>
    <row r="2733">
      <c r="A2733" t="inlineStr">
        <is>
          <t>Regional 3</t>
        </is>
      </c>
      <c r="B2733">
        <f>IF('Data R3'!C739="","",'Data R3'!B739)</f>
        <v/>
      </c>
      <c r="C2733">
        <f>IF('Data R3'!C739="","",'Data R3'!C739)</f>
        <v/>
      </c>
      <c r="D2733">
        <f>IF('Data R3'!C739="","",'Data R3'!D739)</f>
        <v/>
      </c>
      <c r="E2733">
        <f>IF('Data R3'!C739="","",'Data R3'!E739)</f>
        <v/>
      </c>
      <c r="F2733">
        <f>IF('Data R3'!C739="","",'Data R3'!F739)</f>
        <v/>
      </c>
      <c r="G2733">
        <f>IF('Data R3'!C739="","",'Data R3'!AD739)</f>
        <v/>
      </c>
      <c r="H2733">
        <f>IF('Data R3'!C739="","",'Data R3'!AC739)</f>
        <v/>
      </c>
      <c r="I2733">
        <f>IF('Data R3'!C739="","",COUNTIF('Data R3'!J739,"&gt;0")+COUNTIF('Data R3'!L739,"&gt;0")+COUNTIF('Data R3'!N739,"&gt;0")+COUNTIF('Data R3'!P739,"&gt;0")+COUNTIF('Data R3'!R739,"&gt;0")+COUNTIF('Data R3'!T739,"&gt;0")+COUNTIF('Data R3'!V739,"&gt;0")+COUNTIF('Data R3'!X739,"&gt;0"))</f>
        <v/>
      </c>
      <c r="J2733">
        <f>IF('Data R3'!C739="","",IF((COUNTIF('Data R3'!K739,"&gt;0")+COUNTIF('Data R3'!M739,"&gt;0")+COUNTIF('Data R3'!O739,"&gt;0")+COUNTIF('Data R3'!Q739,"&gt;0")+COUNTIF('Data R3'!S739,"&gt;0")+COUNTIF('Data R3'!U739,"&gt;0")+COUNTIF('Data R3'!W739,"&gt;0")+COUNTIF('Data R3'!Y739,"&gt;0"))&gt;0,1,0))</f>
        <v/>
      </c>
      <c r="M2733" t="inlineStr">
        <is>
          <t>Data R</t>
        </is>
      </c>
    </row>
    <row r="2734">
      <c r="A2734" t="inlineStr">
        <is>
          <t>Regional 3</t>
        </is>
      </c>
      <c r="B2734">
        <f>IF('Data R3'!C740="","",'Data R3'!B740)</f>
        <v/>
      </c>
      <c r="C2734">
        <f>IF('Data R3'!C740="","",'Data R3'!C740)</f>
        <v/>
      </c>
      <c r="D2734">
        <f>IF('Data R3'!C740="","",'Data R3'!D740)</f>
        <v/>
      </c>
      <c r="E2734">
        <f>IF('Data R3'!C740="","",'Data R3'!E740)</f>
        <v/>
      </c>
      <c r="F2734">
        <f>IF('Data R3'!C740="","",'Data R3'!F740)</f>
        <v/>
      </c>
      <c r="G2734">
        <f>IF('Data R3'!C740="","",'Data R3'!AD740)</f>
        <v/>
      </c>
      <c r="H2734">
        <f>IF('Data R3'!C740="","",'Data R3'!AC740)</f>
        <v/>
      </c>
      <c r="I2734">
        <f>IF('Data R3'!C740="","",COUNTIF('Data R3'!J740,"&gt;0")+COUNTIF('Data R3'!L740,"&gt;0")+COUNTIF('Data R3'!N740,"&gt;0")+COUNTIF('Data R3'!P740,"&gt;0")+COUNTIF('Data R3'!R740,"&gt;0")+COUNTIF('Data R3'!T740,"&gt;0")+COUNTIF('Data R3'!V740,"&gt;0")+COUNTIF('Data R3'!X740,"&gt;0"))</f>
        <v/>
      </c>
      <c r="J2734">
        <f>IF('Data R3'!C740="","",IF((COUNTIF('Data R3'!K740,"&gt;0")+COUNTIF('Data R3'!M740,"&gt;0")+COUNTIF('Data R3'!O740,"&gt;0")+COUNTIF('Data R3'!Q740,"&gt;0")+COUNTIF('Data R3'!S740,"&gt;0")+COUNTIF('Data R3'!U740,"&gt;0")+COUNTIF('Data R3'!W740,"&gt;0")+COUNTIF('Data R3'!Y740,"&gt;0"))&gt;0,1,0))</f>
        <v/>
      </c>
      <c r="M2734" t="inlineStr">
        <is>
          <t>Data R</t>
        </is>
      </c>
    </row>
    <row r="2735">
      <c r="A2735" t="inlineStr">
        <is>
          <t>Regional 3</t>
        </is>
      </c>
      <c r="B2735">
        <f>IF('Data R3'!C741="","",'Data R3'!B741)</f>
        <v/>
      </c>
      <c r="C2735">
        <f>IF('Data R3'!C741="","",'Data R3'!C741)</f>
        <v/>
      </c>
      <c r="D2735">
        <f>IF('Data R3'!C741="","",'Data R3'!D741)</f>
        <v/>
      </c>
      <c r="E2735">
        <f>IF('Data R3'!C741="","",'Data R3'!E741)</f>
        <v/>
      </c>
      <c r="F2735">
        <f>IF('Data R3'!C741="","",'Data R3'!F741)</f>
        <v/>
      </c>
      <c r="G2735">
        <f>IF('Data R3'!C741="","",'Data R3'!AD741)</f>
        <v/>
      </c>
      <c r="H2735">
        <f>IF('Data R3'!C741="","",'Data R3'!AC741)</f>
        <v/>
      </c>
      <c r="I2735">
        <f>IF('Data R3'!C741="","",COUNTIF('Data R3'!J741,"&gt;0")+COUNTIF('Data R3'!L741,"&gt;0")+COUNTIF('Data R3'!N741,"&gt;0")+COUNTIF('Data R3'!P741,"&gt;0")+COUNTIF('Data R3'!R741,"&gt;0")+COUNTIF('Data R3'!T741,"&gt;0")+COUNTIF('Data R3'!V741,"&gt;0")+COUNTIF('Data R3'!X741,"&gt;0"))</f>
        <v/>
      </c>
      <c r="J2735">
        <f>IF('Data R3'!C741="","",IF((COUNTIF('Data R3'!K741,"&gt;0")+COUNTIF('Data R3'!M741,"&gt;0")+COUNTIF('Data R3'!O741,"&gt;0")+COUNTIF('Data R3'!Q741,"&gt;0")+COUNTIF('Data R3'!S741,"&gt;0")+COUNTIF('Data R3'!U741,"&gt;0")+COUNTIF('Data R3'!W741,"&gt;0")+COUNTIF('Data R3'!Y741,"&gt;0"))&gt;0,1,0))</f>
        <v/>
      </c>
      <c r="M2735" t="inlineStr">
        <is>
          <t>Data R</t>
        </is>
      </c>
    </row>
    <row r="2736">
      <c r="A2736" t="inlineStr">
        <is>
          <t>Regional 3</t>
        </is>
      </c>
      <c r="B2736">
        <f>IF('Data R3'!C742="","",'Data R3'!B742)</f>
        <v/>
      </c>
      <c r="C2736">
        <f>IF('Data R3'!C742="","",'Data R3'!C742)</f>
        <v/>
      </c>
      <c r="D2736">
        <f>IF('Data R3'!C742="","",'Data R3'!D742)</f>
        <v/>
      </c>
      <c r="E2736">
        <f>IF('Data R3'!C742="","",'Data R3'!E742)</f>
        <v/>
      </c>
      <c r="F2736">
        <f>IF('Data R3'!C742="","",'Data R3'!F742)</f>
        <v/>
      </c>
      <c r="G2736">
        <f>IF('Data R3'!C742="","",'Data R3'!AD742)</f>
        <v/>
      </c>
      <c r="H2736">
        <f>IF('Data R3'!C742="","",'Data R3'!AC742)</f>
        <v/>
      </c>
      <c r="I2736">
        <f>IF('Data R3'!C742="","",COUNTIF('Data R3'!J742,"&gt;0")+COUNTIF('Data R3'!L742,"&gt;0")+COUNTIF('Data R3'!N742,"&gt;0")+COUNTIF('Data R3'!P742,"&gt;0")+COUNTIF('Data R3'!R742,"&gt;0")+COUNTIF('Data R3'!T742,"&gt;0")+COUNTIF('Data R3'!V742,"&gt;0")+COUNTIF('Data R3'!X742,"&gt;0"))</f>
        <v/>
      </c>
      <c r="J2736">
        <f>IF('Data R3'!C742="","",IF((COUNTIF('Data R3'!K742,"&gt;0")+COUNTIF('Data R3'!M742,"&gt;0")+COUNTIF('Data R3'!O742,"&gt;0")+COUNTIF('Data R3'!Q742,"&gt;0")+COUNTIF('Data R3'!S742,"&gt;0")+COUNTIF('Data R3'!U742,"&gt;0")+COUNTIF('Data R3'!W742,"&gt;0")+COUNTIF('Data R3'!Y742,"&gt;0"))&gt;0,1,0))</f>
        <v/>
      </c>
      <c r="M2736" t="inlineStr">
        <is>
          <t>Data R</t>
        </is>
      </c>
    </row>
    <row r="2737">
      <c r="A2737" t="inlineStr">
        <is>
          <t>Regional 3</t>
        </is>
      </c>
      <c r="B2737">
        <f>IF('Data R3'!C743="","",'Data R3'!B743)</f>
        <v/>
      </c>
      <c r="C2737">
        <f>IF('Data R3'!C743="","",'Data R3'!C743)</f>
        <v/>
      </c>
      <c r="D2737">
        <f>IF('Data R3'!C743="","",'Data R3'!D743)</f>
        <v/>
      </c>
      <c r="E2737">
        <f>IF('Data R3'!C743="","",'Data R3'!E743)</f>
        <v/>
      </c>
      <c r="F2737">
        <f>IF('Data R3'!C743="","",'Data R3'!F743)</f>
        <v/>
      </c>
      <c r="G2737">
        <f>IF('Data R3'!C743="","",'Data R3'!AD743)</f>
        <v/>
      </c>
      <c r="H2737">
        <f>IF('Data R3'!C743="","",'Data R3'!AC743)</f>
        <v/>
      </c>
      <c r="I2737">
        <f>IF('Data R3'!C743="","",COUNTIF('Data R3'!J743,"&gt;0")+COUNTIF('Data R3'!L743,"&gt;0")+COUNTIF('Data R3'!N743,"&gt;0")+COUNTIF('Data R3'!P743,"&gt;0")+COUNTIF('Data R3'!R743,"&gt;0")+COUNTIF('Data R3'!T743,"&gt;0")+COUNTIF('Data R3'!V743,"&gt;0")+COUNTIF('Data R3'!X743,"&gt;0"))</f>
        <v/>
      </c>
      <c r="J2737">
        <f>IF('Data R3'!C743="","",IF((COUNTIF('Data R3'!K743,"&gt;0")+COUNTIF('Data R3'!M743,"&gt;0")+COUNTIF('Data R3'!O743,"&gt;0")+COUNTIF('Data R3'!Q743,"&gt;0")+COUNTIF('Data R3'!S743,"&gt;0")+COUNTIF('Data R3'!U743,"&gt;0")+COUNTIF('Data R3'!W743,"&gt;0")+COUNTIF('Data R3'!Y743,"&gt;0"))&gt;0,1,0))</f>
        <v/>
      </c>
      <c r="M2737" t="inlineStr">
        <is>
          <t>Data R</t>
        </is>
      </c>
    </row>
    <row r="2738">
      <c r="A2738" t="inlineStr">
        <is>
          <t>Regional 3</t>
        </is>
      </c>
      <c r="B2738">
        <f>IF('Data R3'!C744="","",'Data R3'!B744)</f>
        <v/>
      </c>
      <c r="C2738">
        <f>IF('Data R3'!C744="","",'Data R3'!C744)</f>
        <v/>
      </c>
      <c r="D2738">
        <f>IF('Data R3'!C744="","",'Data R3'!D744)</f>
        <v/>
      </c>
      <c r="E2738">
        <f>IF('Data R3'!C744="","",'Data R3'!E744)</f>
        <v/>
      </c>
      <c r="F2738">
        <f>IF('Data R3'!C744="","",'Data R3'!F744)</f>
        <v/>
      </c>
      <c r="G2738">
        <f>IF('Data R3'!C744="","",'Data R3'!AD744)</f>
        <v/>
      </c>
      <c r="H2738">
        <f>IF('Data R3'!C744="","",'Data R3'!AC744)</f>
        <v/>
      </c>
      <c r="I2738">
        <f>IF('Data R3'!C744="","",COUNTIF('Data R3'!J744,"&gt;0")+COUNTIF('Data R3'!L744,"&gt;0")+COUNTIF('Data R3'!N744,"&gt;0")+COUNTIF('Data R3'!P744,"&gt;0")+COUNTIF('Data R3'!R744,"&gt;0")+COUNTIF('Data R3'!T744,"&gt;0")+COUNTIF('Data R3'!V744,"&gt;0")+COUNTIF('Data R3'!X744,"&gt;0"))</f>
        <v/>
      </c>
      <c r="J2738">
        <f>IF('Data R3'!C744="","",IF((COUNTIF('Data R3'!K744,"&gt;0")+COUNTIF('Data R3'!M744,"&gt;0")+COUNTIF('Data R3'!O744,"&gt;0")+COUNTIF('Data R3'!Q744,"&gt;0")+COUNTIF('Data R3'!S744,"&gt;0")+COUNTIF('Data R3'!U744,"&gt;0")+COUNTIF('Data R3'!W744,"&gt;0")+COUNTIF('Data R3'!Y744,"&gt;0"))&gt;0,1,0))</f>
        <v/>
      </c>
      <c r="M2738" t="inlineStr">
        <is>
          <t>Data R</t>
        </is>
      </c>
    </row>
    <row r="2739">
      <c r="A2739" t="inlineStr">
        <is>
          <t>Regional 3</t>
        </is>
      </c>
      <c r="B2739">
        <f>IF('Data R3'!C745="","",'Data R3'!B745)</f>
        <v/>
      </c>
      <c r="C2739">
        <f>IF('Data R3'!C745="","",'Data R3'!C745)</f>
        <v/>
      </c>
      <c r="D2739">
        <f>IF('Data R3'!C745="","",'Data R3'!D745)</f>
        <v/>
      </c>
      <c r="E2739">
        <f>IF('Data R3'!C745="","",'Data R3'!E745)</f>
        <v/>
      </c>
      <c r="F2739">
        <f>IF('Data R3'!C745="","",'Data R3'!F745)</f>
        <v/>
      </c>
      <c r="G2739">
        <f>IF('Data R3'!C745="","",'Data R3'!AD745)</f>
        <v/>
      </c>
      <c r="H2739">
        <f>IF('Data R3'!C745="","",'Data R3'!AC745)</f>
        <v/>
      </c>
      <c r="I2739">
        <f>IF('Data R3'!C745="","",COUNTIF('Data R3'!J745,"&gt;0")+COUNTIF('Data R3'!L745,"&gt;0")+COUNTIF('Data R3'!N745,"&gt;0")+COUNTIF('Data R3'!P745,"&gt;0")+COUNTIF('Data R3'!R745,"&gt;0")+COUNTIF('Data R3'!T745,"&gt;0")+COUNTIF('Data R3'!V745,"&gt;0")+COUNTIF('Data R3'!X745,"&gt;0"))</f>
        <v/>
      </c>
      <c r="J2739">
        <f>IF('Data R3'!C745="","",IF((COUNTIF('Data R3'!K745,"&gt;0")+COUNTIF('Data R3'!M745,"&gt;0")+COUNTIF('Data R3'!O745,"&gt;0")+COUNTIF('Data R3'!Q745,"&gt;0")+COUNTIF('Data R3'!S745,"&gt;0")+COUNTIF('Data R3'!U745,"&gt;0")+COUNTIF('Data R3'!W745,"&gt;0")+COUNTIF('Data R3'!Y745,"&gt;0"))&gt;0,1,0))</f>
        <v/>
      </c>
      <c r="M2739" t="inlineStr">
        <is>
          <t>Data R</t>
        </is>
      </c>
    </row>
    <row r="2740">
      <c r="A2740" t="inlineStr">
        <is>
          <t>Regional 3</t>
        </is>
      </c>
      <c r="B2740">
        <f>IF('Data R3'!C746="","",'Data R3'!B746)</f>
        <v/>
      </c>
      <c r="C2740">
        <f>IF('Data R3'!C746="","",'Data R3'!C746)</f>
        <v/>
      </c>
      <c r="D2740">
        <f>IF('Data R3'!C746="","",'Data R3'!D746)</f>
        <v/>
      </c>
      <c r="E2740">
        <f>IF('Data R3'!C746="","",'Data R3'!E746)</f>
        <v/>
      </c>
      <c r="F2740">
        <f>IF('Data R3'!C746="","",'Data R3'!F746)</f>
        <v/>
      </c>
      <c r="G2740">
        <f>IF('Data R3'!C746="","",'Data R3'!AD746)</f>
        <v/>
      </c>
      <c r="H2740">
        <f>IF('Data R3'!C746="","",'Data R3'!AC746)</f>
        <v/>
      </c>
      <c r="I2740">
        <f>IF('Data R3'!C746="","",COUNTIF('Data R3'!J746,"&gt;0")+COUNTIF('Data R3'!L746,"&gt;0")+COUNTIF('Data R3'!N746,"&gt;0")+COUNTIF('Data R3'!P746,"&gt;0")+COUNTIF('Data R3'!R746,"&gt;0")+COUNTIF('Data R3'!T746,"&gt;0")+COUNTIF('Data R3'!V746,"&gt;0")+COUNTIF('Data R3'!X746,"&gt;0"))</f>
        <v/>
      </c>
      <c r="J2740">
        <f>IF('Data R3'!C746="","",IF((COUNTIF('Data R3'!K746,"&gt;0")+COUNTIF('Data R3'!M746,"&gt;0")+COUNTIF('Data R3'!O746,"&gt;0")+COUNTIF('Data R3'!Q746,"&gt;0")+COUNTIF('Data R3'!S746,"&gt;0")+COUNTIF('Data R3'!U746,"&gt;0")+COUNTIF('Data R3'!W746,"&gt;0")+COUNTIF('Data R3'!Y746,"&gt;0"))&gt;0,1,0))</f>
        <v/>
      </c>
      <c r="M2740" t="inlineStr">
        <is>
          <t>Data R</t>
        </is>
      </c>
    </row>
    <row r="2741">
      <c r="A2741" t="inlineStr">
        <is>
          <t>Regional 3</t>
        </is>
      </c>
      <c r="B2741">
        <f>IF('Data R3'!C747="","",'Data R3'!B747)</f>
        <v/>
      </c>
      <c r="C2741">
        <f>IF('Data R3'!C747="","",'Data R3'!C747)</f>
        <v/>
      </c>
      <c r="D2741">
        <f>IF('Data R3'!C747="","",'Data R3'!D747)</f>
        <v/>
      </c>
      <c r="E2741">
        <f>IF('Data R3'!C747="","",'Data R3'!E747)</f>
        <v/>
      </c>
      <c r="F2741">
        <f>IF('Data R3'!C747="","",'Data R3'!F747)</f>
        <v/>
      </c>
      <c r="G2741">
        <f>IF('Data R3'!C747="","",'Data R3'!AD747)</f>
        <v/>
      </c>
      <c r="H2741">
        <f>IF('Data R3'!C747="","",'Data R3'!AC747)</f>
        <v/>
      </c>
      <c r="I2741">
        <f>IF('Data R3'!C747="","",COUNTIF('Data R3'!J747,"&gt;0")+COUNTIF('Data R3'!L747,"&gt;0")+COUNTIF('Data R3'!N747,"&gt;0")+COUNTIF('Data R3'!P747,"&gt;0")+COUNTIF('Data R3'!R747,"&gt;0")+COUNTIF('Data R3'!T747,"&gt;0")+COUNTIF('Data R3'!V747,"&gt;0")+COUNTIF('Data R3'!X747,"&gt;0"))</f>
        <v/>
      </c>
      <c r="J2741">
        <f>IF('Data R3'!C747="","",IF((COUNTIF('Data R3'!K747,"&gt;0")+COUNTIF('Data R3'!M747,"&gt;0")+COUNTIF('Data R3'!O747,"&gt;0")+COUNTIF('Data R3'!Q747,"&gt;0")+COUNTIF('Data R3'!S747,"&gt;0")+COUNTIF('Data R3'!U747,"&gt;0")+COUNTIF('Data R3'!W747,"&gt;0")+COUNTIF('Data R3'!Y747,"&gt;0"))&gt;0,1,0))</f>
        <v/>
      </c>
      <c r="M2741" t="inlineStr">
        <is>
          <t>Data R</t>
        </is>
      </c>
    </row>
    <row r="2742">
      <c r="A2742" t="inlineStr">
        <is>
          <t>Regional 3</t>
        </is>
      </c>
      <c r="B2742">
        <f>IF('Data R3'!C748="","",'Data R3'!B748)</f>
        <v/>
      </c>
      <c r="C2742">
        <f>IF('Data R3'!C748="","",'Data R3'!C748)</f>
        <v/>
      </c>
      <c r="D2742">
        <f>IF('Data R3'!C748="","",'Data R3'!D748)</f>
        <v/>
      </c>
      <c r="E2742">
        <f>IF('Data R3'!C748="","",'Data R3'!E748)</f>
        <v/>
      </c>
      <c r="F2742">
        <f>IF('Data R3'!C748="","",'Data R3'!F748)</f>
        <v/>
      </c>
      <c r="G2742">
        <f>IF('Data R3'!C748="","",'Data R3'!AD748)</f>
        <v/>
      </c>
      <c r="H2742">
        <f>IF('Data R3'!C748="","",'Data R3'!AC748)</f>
        <v/>
      </c>
      <c r="I2742">
        <f>IF('Data R3'!C748="","",COUNTIF('Data R3'!J748,"&gt;0")+COUNTIF('Data R3'!L748,"&gt;0")+COUNTIF('Data R3'!N748,"&gt;0")+COUNTIF('Data R3'!P748,"&gt;0")+COUNTIF('Data R3'!R748,"&gt;0")+COUNTIF('Data R3'!T748,"&gt;0")+COUNTIF('Data R3'!V748,"&gt;0")+COUNTIF('Data R3'!X748,"&gt;0"))</f>
        <v/>
      </c>
      <c r="J2742">
        <f>IF('Data R3'!C748="","",IF((COUNTIF('Data R3'!K748,"&gt;0")+COUNTIF('Data R3'!M748,"&gt;0")+COUNTIF('Data R3'!O748,"&gt;0")+COUNTIF('Data R3'!Q748,"&gt;0")+COUNTIF('Data R3'!S748,"&gt;0")+COUNTIF('Data R3'!U748,"&gt;0")+COUNTIF('Data R3'!W748,"&gt;0")+COUNTIF('Data R3'!Y748,"&gt;0"))&gt;0,1,0))</f>
        <v/>
      </c>
      <c r="M2742" t="inlineStr">
        <is>
          <t>Data R</t>
        </is>
      </c>
    </row>
    <row r="2743">
      <c r="A2743" t="inlineStr">
        <is>
          <t>Regional 3</t>
        </is>
      </c>
      <c r="B2743">
        <f>IF('Data R3'!C749="","",'Data R3'!B749)</f>
        <v/>
      </c>
      <c r="C2743">
        <f>IF('Data R3'!C749="","",'Data R3'!C749)</f>
        <v/>
      </c>
      <c r="D2743">
        <f>IF('Data R3'!C749="","",'Data R3'!D749)</f>
        <v/>
      </c>
      <c r="E2743">
        <f>IF('Data R3'!C749="","",'Data R3'!E749)</f>
        <v/>
      </c>
      <c r="F2743">
        <f>IF('Data R3'!C749="","",'Data R3'!F749)</f>
        <v/>
      </c>
      <c r="G2743">
        <f>IF('Data R3'!C749="","",'Data R3'!AD749)</f>
        <v/>
      </c>
      <c r="H2743">
        <f>IF('Data R3'!C749="","",'Data R3'!AC749)</f>
        <v/>
      </c>
      <c r="I2743">
        <f>IF('Data R3'!C749="","",COUNTIF('Data R3'!J749,"&gt;0")+COUNTIF('Data R3'!L749,"&gt;0")+COUNTIF('Data R3'!N749,"&gt;0")+COUNTIF('Data R3'!P749,"&gt;0")+COUNTIF('Data R3'!R749,"&gt;0")+COUNTIF('Data R3'!T749,"&gt;0")+COUNTIF('Data R3'!V749,"&gt;0")+COUNTIF('Data R3'!X749,"&gt;0"))</f>
        <v/>
      </c>
      <c r="J2743">
        <f>IF('Data R3'!C749="","",IF((COUNTIF('Data R3'!K749,"&gt;0")+COUNTIF('Data R3'!M749,"&gt;0")+COUNTIF('Data R3'!O749,"&gt;0")+COUNTIF('Data R3'!Q749,"&gt;0")+COUNTIF('Data R3'!S749,"&gt;0")+COUNTIF('Data R3'!U749,"&gt;0")+COUNTIF('Data R3'!W749,"&gt;0")+COUNTIF('Data R3'!Y749,"&gt;0"))&gt;0,1,0))</f>
        <v/>
      </c>
      <c r="M2743" t="inlineStr">
        <is>
          <t>Data R</t>
        </is>
      </c>
    </row>
    <row r="2744">
      <c r="A2744" t="inlineStr">
        <is>
          <t>Regional 3</t>
        </is>
      </c>
      <c r="B2744">
        <f>IF('Data R3'!C750="","",'Data R3'!B750)</f>
        <v/>
      </c>
      <c r="C2744">
        <f>IF('Data R3'!C750="","",'Data R3'!C750)</f>
        <v/>
      </c>
      <c r="D2744">
        <f>IF('Data R3'!C750="","",'Data R3'!D750)</f>
        <v/>
      </c>
      <c r="E2744">
        <f>IF('Data R3'!C750="","",'Data R3'!E750)</f>
        <v/>
      </c>
      <c r="F2744">
        <f>IF('Data R3'!C750="","",'Data R3'!F750)</f>
        <v/>
      </c>
      <c r="G2744">
        <f>IF('Data R3'!C750="","",'Data R3'!AD750)</f>
        <v/>
      </c>
      <c r="H2744">
        <f>IF('Data R3'!C750="","",'Data R3'!AC750)</f>
        <v/>
      </c>
      <c r="I2744">
        <f>IF('Data R3'!C750="","",COUNTIF('Data R3'!J750,"&gt;0")+COUNTIF('Data R3'!L750,"&gt;0")+COUNTIF('Data R3'!N750,"&gt;0")+COUNTIF('Data R3'!P750,"&gt;0")+COUNTIF('Data R3'!R750,"&gt;0")+COUNTIF('Data R3'!T750,"&gt;0")+COUNTIF('Data R3'!V750,"&gt;0")+COUNTIF('Data R3'!X750,"&gt;0"))</f>
        <v/>
      </c>
      <c r="J2744">
        <f>IF('Data R3'!C750="","",IF((COUNTIF('Data R3'!K750,"&gt;0")+COUNTIF('Data R3'!M750,"&gt;0")+COUNTIF('Data R3'!O750,"&gt;0")+COUNTIF('Data R3'!Q750,"&gt;0")+COUNTIF('Data R3'!S750,"&gt;0")+COUNTIF('Data R3'!U750,"&gt;0")+COUNTIF('Data R3'!W750,"&gt;0")+COUNTIF('Data R3'!Y750,"&gt;0"))&gt;0,1,0))</f>
        <v/>
      </c>
      <c r="M2744" t="inlineStr">
        <is>
          <t>Data R</t>
        </is>
      </c>
    </row>
    <row r="2745">
      <c r="A2745" t="inlineStr">
        <is>
          <t>Regional 3</t>
        </is>
      </c>
      <c r="B2745">
        <f>IF('Data R3'!C751="","",'Data R3'!B751)</f>
        <v/>
      </c>
      <c r="C2745">
        <f>IF('Data R3'!C751="","",'Data R3'!C751)</f>
        <v/>
      </c>
      <c r="D2745">
        <f>IF('Data R3'!C751="","",'Data R3'!D751)</f>
        <v/>
      </c>
      <c r="E2745">
        <f>IF('Data R3'!C751="","",'Data R3'!E751)</f>
        <v/>
      </c>
      <c r="F2745">
        <f>IF('Data R3'!C751="","",'Data R3'!F751)</f>
        <v/>
      </c>
      <c r="G2745">
        <f>IF('Data R3'!C751="","",'Data R3'!AD751)</f>
        <v/>
      </c>
      <c r="H2745">
        <f>IF('Data R3'!C751="","",'Data R3'!AC751)</f>
        <v/>
      </c>
      <c r="I2745">
        <f>IF('Data R3'!C751="","",COUNTIF('Data R3'!J751,"&gt;0")+COUNTIF('Data R3'!L751,"&gt;0")+COUNTIF('Data R3'!N751,"&gt;0")+COUNTIF('Data R3'!P751,"&gt;0")+COUNTIF('Data R3'!R751,"&gt;0")+COUNTIF('Data R3'!T751,"&gt;0")+COUNTIF('Data R3'!V751,"&gt;0")+COUNTIF('Data R3'!X751,"&gt;0"))</f>
        <v/>
      </c>
      <c r="J2745">
        <f>IF('Data R3'!C751="","",IF((COUNTIF('Data R3'!K751,"&gt;0")+COUNTIF('Data R3'!M751,"&gt;0")+COUNTIF('Data R3'!O751,"&gt;0")+COUNTIF('Data R3'!Q751,"&gt;0")+COUNTIF('Data R3'!S751,"&gt;0")+COUNTIF('Data R3'!U751,"&gt;0")+COUNTIF('Data R3'!W751,"&gt;0")+COUNTIF('Data R3'!Y751,"&gt;0"))&gt;0,1,0))</f>
        <v/>
      </c>
      <c r="M2745" t="inlineStr">
        <is>
          <t>Data R</t>
        </is>
      </c>
    </row>
    <row r="2746">
      <c r="A2746" t="inlineStr">
        <is>
          <t>Regional 3</t>
        </is>
      </c>
      <c r="B2746">
        <f>IF('Data R3'!C752="","",'Data R3'!B752)</f>
        <v/>
      </c>
      <c r="C2746">
        <f>IF('Data R3'!C752="","",'Data R3'!C752)</f>
        <v/>
      </c>
      <c r="D2746">
        <f>IF('Data R3'!C752="","",'Data R3'!D752)</f>
        <v/>
      </c>
      <c r="E2746">
        <f>IF('Data R3'!C752="","",'Data R3'!E752)</f>
        <v/>
      </c>
      <c r="F2746">
        <f>IF('Data R3'!C752="","",'Data R3'!F752)</f>
        <v/>
      </c>
      <c r="G2746">
        <f>IF('Data R3'!C752="","",'Data R3'!AD752)</f>
        <v/>
      </c>
      <c r="H2746">
        <f>IF('Data R3'!C752="","",'Data R3'!AC752)</f>
        <v/>
      </c>
      <c r="I2746">
        <f>IF('Data R3'!C752="","",COUNTIF('Data R3'!J752,"&gt;0")+COUNTIF('Data R3'!L752,"&gt;0")+COUNTIF('Data R3'!N752,"&gt;0")+COUNTIF('Data R3'!P752,"&gt;0")+COUNTIF('Data R3'!R752,"&gt;0")+COUNTIF('Data R3'!T752,"&gt;0")+COUNTIF('Data R3'!V752,"&gt;0")+COUNTIF('Data R3'!X752,"&gt;0"))</f>
        <v/>
      </c>
      <c r="J2746">
        <f>IF('Data R3'!C752="","",IF((COUNTIF('Data R3'!K752,"&gt;0")+COUNTIF('Data R3'!M752,"&gt;0")+COUNTIF('Data R3'!O752,"&gt;0")+COUNTIF('Data R3'!Q752,"&gt;0")+COUNTIF('Data R3'!S752,"&gt;0")+COUNTIF('Data R3'!U752,"&gt;0")+COUNTIF('Data R3'!W752,"&gt;0")+COUNTIF('Data R3'!Y752,"&gt;0"))&gt;0,1,0))</f>
        <v/>
      </c>
      <c r="M2746" t="inlineStr">
        <is>
          <t>Data R</t>
        </is>
      </c>
    </row>
    <row r="2747">
      <c r="A2747" t="inlineStr">
        <is>
          <t>Regional 3</t>
        </is>
      </c>
      <c r="B2747">
        <f>IF('Data R3'!C753="","",'Data R3'!B753)</f>
        <v/>
      </c>
      <c r="C2747">
        <f>IF('Data R3'!C753="","",'Data R3'!C753)</f>
        <v/>
      </c>
      <c r="D2747">
        <f>IF('Data R3'!C753="","",'Data R3'!D753)</f>
        <v/>
      </c>
      <c r="E2747">
        <f>IF('Data R3'!C753="","",'Data R3'!E753)</f>
        <v/>
      </c>
      <c r="F2747">
        <f>IF('Data R3'!C753="","",'Data R3'!F753)</f>
        <v/>
      </c>
      <c r="G2747">
        <f>IF('Data R3'!C753="","",'Data R3'!AD753)</f>
        <v/>
      </c>
      <c r="H2747">
        <f>IF('Data R3'!C753="","",'Data R3'!AC753)</f>
        <v/>
      </c>
      <c r="I2747">
        <f>IF('Data R3'!C753="","",COUNTIF('Data R3'!J753,"&gt;0")+COUNTIF('Data R3'!L753,"&gt;0")+COUNTIF('Data R3'!N753,"&gt;0")+COUNTIF('Data R3'!P753,"&gt;0")+COUNTIF('Data R3'!R753,"&gt;0")+COUNTIF('Data R3'!T753,"&gt;0")+COUNTIF('Data R3'!V753,"&gt;0")+COUNTIF('Data R3'!X753,"&gt;0"))</f>
        <v/>
      </c>
      <c r="J2747">
        <f>IF('Data R3'!C753="","",IF((COUNTIF('Data R3'!K753,"&gt;0")+COUNTIF('Data R3'!M753,"&gt;0")+COUNTIF('Data R3'!O753,"&gt;0")+COUNTIF('Data R3'!Q753,"&gt;0")+COUNTIF('Data R3'!S753,"&gt;0")+COUNTIF('Data R3'!U753,"&gt;0")+COUNTIF('Data R3'!W753,"&gt;0")+COUNTIF('Data R3'!Y753,"&gt;0"))&gt;0,1,0))</f>
        <v/>
      </c>
      <c r="M2747" t="inlineStr">
        <is>
          <t>Data R</t>
        </is>
      </c>
    </row>
    <row r="2748">
      <c r="A2748" t="inlineStr">
        <is>
          <t>Regional 3</t>
        </is>
      </c>
      <c r="B2748">
        <f>IF('Data R3'!C754="","",'Data R3'!B754)</f>
        <v/>
      </c>
      <c r="C2748">
        <f>IF('Data R3'!C754="","",'Data R3'!C754)</f>
        <v/>
      </c>
      <c r="D2748">
        <f>IF('Data R3'!C754="","",'Data R3'!D754)</f>
        <v/>
      </c>
      <c r="E2748">
        <f>IF('Data R3'!C754="","",'Data R3'!E754)</f>
        <v/>
      </c>
      <c r="F2748">
        <f>IF('Data R3'!C754="","",'Data R3'!F754)</f>
        <v/>
      </c>
      <c r="G2748">
        <f>IF('Data R3'!C754="","",'Data R3'!AD754)</f>
        <v/>
      </c>
      <c r="H2748">
        <f>IF('Data R3'!C754="","",'Data R3'!AC754)</f>
        <v/>
      </c>
      <c r="I2748">
        <f>IF('Data R3'!C754="","",COUNTIF('Data R3'!J754,"&gt;0")+COUNTIF('Data R3'!L754,"&gt;0")+COUNTIF('Data R3'!N754,"&gt;0")+COUNTIF('Data R3'!P754,"&gt;0")+COUNTIF('Data R3'!R754,"&gt;0")+COUNTIF('Data R3'!T754,"&gt;0")+COUNTIF('Data R3'!V754,"&gt;0")+COUNTIF('Data R3'!X754,"&gt;0"))</f>
        <v/>
      </c>
      <c r="J2748">
        <f>IF('Data R3'!C754="","",IF((COUNTIF('Data R3'!K754,"&gt;0")+COUNTIF('Data R3'!M754,"&gt;0")+COUNTIF('Data R3'!O754,"&gt;0")+COUNTIF('Data R3'!Q754,"&gt;0")+COUNTIF('Data R3'!S754,"&gt;0")+COUNTIF('Data R3'!U754,"&gt;0")+COUNTIF('Data R3'!W754,"&gt;0")+COUNTIF('Data R3'!Y754,"&gt;0"))&gt;0,1,0))</f>
        <v/>
      </c>
      <c r="M2748" t="inlineStr">
        <is>
          <t>Data R</t>
        </is>
      </c>
    </row>
    <row r="2749">
      <c r="A2749" t="inlineStr">
        <is>
          <t>Regional 3</t>
        </is>
      </c>
      <c r="B2749">
        <f>IF('Data R3'!C755="","",'Data R3'!B755)</f>
        <v/>
      </c>
      <c r="C2749">
        <f>IF('Data R3'!C755="","",'Data R3'!C755)</f>
        <v/>
      </c>
      <c r="D2749">
        <f>IF('Data R3'!C755="","",'Data R3'!D755)</f>
        <v/>
      </c>
      <c r="E2749">
        <f>IF('Data R3'!C755="","",'Data R3'!E755)</f>
        <v/>
      </c>
      <c r="F2749">
        <f>IF('Data R3'!C755="","",'Data R3'!F755)</f>
        <v/>
      </c>
      <c r="G2749">
        <f>IF('Data R3'!C755="","",'Data R3'!AD755)</f>
        <v/>
      </c>
      <c r="H2749">
        <f>IF('Data R3'!C755="","",'Data R3'!AC755)</f>
        <v/>
      </c>
      <c r="I2749">
        <f>IF('Data R3'!C755="","",COUNTIF('Data R3'!J755,"&gt;0")+COUNTIF('Data R3'!L755,"&gt;0")+COUNTIF('Data R3'!N755,"&gt;0")+COUNTIF('Data R3'!P755,"&gt;0")+COUNTIF('Data R3'!R755,"&gt;0")+COUNTIF('Data R3'!T755,"&gt;0")+COUNTIF('Data R3'!V755,"&gt;0")+COUNTIF('Data R3'!X755,"&gt;0"))</f>
        <v/>
      </c>
      <c r="J2749">
        <f>IF('Data R3'!C755="","",IF((COUNTIF('Data R3'!K755,"&gt;0")+COUNTIF('Data R3'!M755,"&gt;0")+COUNTIF('Data R3'!O755,"&gt;0")+COUNTIF('Data R3'!Q755,"&gt;0")+COUNTIF('Data R3'!S755,"&gt;0")+COUNTIF('Data R3'!U755,"&gt;0")+COUNTIF('Data R3'!W755,"&gt;0")+COUNTIF('Data R3'!Y755,"&gt;0"))&gt;0,1,0))</f>
        <v/>
      </c>
      <c r="M2749" t="inlineStr">
        <is>
          <t>Data R</t>
        </is>
      </c>
    </row>
    <row r="2750">
      <c r="A2750" t="inlineStr">
        <is>
          <t>Regional 3</t>
        </is>
      </c>
      <c r="B2750">
        <f>IF('Data R3'!C756="","",'Data R3'!B756)</f>
        <v/>
      </c>
      <c r="C2750">
        <f>IF('Data R3'!C756="","",'Data R3'!C756)</f>
        <v/>
      </c>
      <c r="D2750">
        <f>IF('Data R3'!C756="","",'Data R3'!D756)</f>
        <v/>
      </c>
      <c r="E2750">
        <f>IF('Data R3'!C756="","",'Data R3'!E756)</f>
        <v/>
      </c>
      <c r="F2750">
        <f>IF('Data R3'!C756="","",'Data R3'!F756)</f>
        <v/>
      </c>
      <c r="G2750">
        <f>IF('Data R3'!C756="","",'Data R3'!AD756)</f>
        <v/>
      </c>
      <c r="H2750">
        <f>IF('Data R3'!C756="","",'Data R3'!AC756)</f>
        <v/>
      </c>
      <c r="I2750">
        <f>IF('Data R3'!C756="","",COUNTIF('Data R3'!J756,"&gt;0")+COUNTIF('Data R3'!L756,"&gt;0")+COUNTIF('Data R3'!N756,"&gt;0")+COUNTIF('Data R3'!P756,"&gt;0")+COUNTIF('Data R3'!R756,"&gt;0")+COUNTIF('Data R3'!T756,"&gt;0")+COUNTIF('Data R3'!V756,"&gt;0")+COUNTIF('Data R3'!X756,"&gt;0"))</f>
        <v/>
      </c>
      <c r="J2750">
        <f>IF('Data R3'!C756="","",IF((COUNTIF('Data R3'!K756,"&gt;0")+COUNTIF('Data R3'!M756,"&gt;0")+COUNTIF('Data R3'!O756,"&gt;0")+COUNTIF('Data R3'!Q756,"&gt;0")+COUNTIF('Data R3'!S756,"&gt;0")+COUNTIF('Data R3'!U756,"&gt;0")+COUNTIF('Data R3'!W756,"&gt;0")+COUNTIF('Data R3'!Y756,"&gt;0"))&gt;0,1,0))</f>
        <v/>
      </c>
      <c r="M2750" t="inlineStr">
        <is>
          <t>Data R</t>
        </is>
      </c>
    </row>
    <row r="2751">
      <c r="A2751" t="inlineStr">
        <is>
          <t>Regional 3</t>
        </is>
      </c>
      <c r="B2751">
        <f>IF('Data R3'!C757="","",'Data R3'!B757)</f>
        <v/>
      </c>
      <c r="C2751">
        <f>IF('Data R3'!C757="","",'Data R3'!C757)</f>
        <v/>
      </c>
      <c r="D2751">
        <f>IF('Data R3'!C757="","",'Data R3'!D757)</f>
        <v/>
      </c>
      <c r="E2751">
        <f>IF('Data R3'!C757="","",'Data R3'!E757)</f>
        <v/>
      </c>
      <c r="F2751">
        <f>IF('Data R3'!C757="","",'Data R3'!F757)</f>
        <v/>
      </c>
      <c r="G2751">
        <f>IF('Data R3'!C757="","",'Data R3'!AD757)</f>
        <v/>
      </c>
      <c r="H2751">
        <f>IF('Data R3'!C757="","",'Data R3'!AC757)</f>
        <v/>
      </c>
      <c r="I2751">
        <f>IF('Data R3'!C757="","",COUNTIF('Data R3'!J757,"&gt;0")+COUNTIF('Data R3'!L757,"&gt;0")+COUNTIF('Data R3'!N757,"&gt;0")+COUNTIF('Data R3'!P757,"&gt;0")+COUNTIF('Data R3'!R757,"&gt;0")+COUNTIF('Data R3'!T757,"&gt;0")+COUNTIF('Data R3'!V757,"&gt;0")+COUNTIF('Data R3'!X757,"&gt;0"))</f>
        <v/>
      </c>
      <c r="J2751">
        <f>IF('Data R3'!C757="","",IF((COUNTIF('Data R3'!K757,"&gt;0")+COUNTIF('Data R3'!M757,"&gt;0")+COUNTIF('Data R3'!O757,"&gt;0")+COUNTIF('Data R3'!Q757,"&gt;0")+COUNTIF('Data R3'!S757,"&gt;0")+COUNTIF('Data R3'!U757,"&gt;0")+COUNTIF('Data R3'!W757,"&gt;0")+COUNTIF('Data R3'!Y757,"&gt;0"))&gt;0,1,0))</f>
        <v/>
      </c>
      <c r="M2751" t="inlineStr">
        <is>
          <t>Data R</t>
        </is>
      </c>
    </row>
    <row r="2752">
      <c r="A2752" t="inlineStr">
        <is>
          <t>Regional 3</t>
        </is>
      </c>
      <c r="B2752">
        <f>IF('Data R3'!C758="","",'Data R3'!B758)</f>
        <v/>
      </c>
      <c r="C2752">
        <f>IF('Data R3'!C758="","",'Data R3'!C758)</f>
        <v/>
      </c>
      <c r="D2752">
        <f>IF('Data R3'!C758="","",'Data R3'!D758)</f>
        <v/>
      </c>
      <c r="E2752">
        <f>IF('Data R3'!C758="","",'Data R3'!E758)</f>
        <v/>
      </c>
      <c r="F2752">
        <f>IF('Data R3'!C758="","",'Data R3'!F758)</f>
        <v/>
      </c>
      <c r="G2752">
        <f>IF('Data R3'!C758="","",'Data R3'!AD758)</f>
        <v/>
      </c>
      <c r="H2752">
        <f>IF('Data R3'!C758="","",'Data R3'!AC758)</f>
        <v/>
      </c>
      <c r="I2752">
        <f>IF('Data R3'!C758="","",COUNTIF('Data R3'!J758,"&gt;0")+COUNTIF('Data R3'!L758,"&gt;0")+COUNTIF('Data R3'!N758,"&gt;0")+COUNTIF('Data R3'!P758,"&gt;0")+COUNTIF('Data R3'!R758,"&gt;0")+COUNTIF('Data R3'!T758,"&gt;0")+COUNTIF('Data R3'!V758,"&gt;0")+COUNTIF('Data R3'!X758,"&gt;0"))</f>
        <v/>
      </c>
      <c r="J2752">
        <f>IF('Data R3'!C758="","",IF((COUNTIF('Data R3'!K758,"&gt;0")+COUNTIF('Data R3'!M758,"&gt;0")+COUNTIF('Data R3'!O758,"&gt;0")+COUNTIF('Data R3'!Q758,"&gt;0")+COUNTIF('Data R3'!S758,"&gt;0")+COUNTIF('Data R3'!U758,"&gt;0")+COUNTIF('Data R3'!W758,"&gt;0")+COUNTIF('Data R3'!Y758,"&gt;0"))&gt;0,1,0))</f>
        <v/>
      </c>
      <c r="M2752" t="inlineStr">
        <is>
          <t>Data R</t>
        </is>
      </c>
    </row>
    <row r="2753">
      <c r="A2753" t="inlineStr">
        <is>
          <t>Regional 3</t>
        </is>
      </c>
      <c r="B2753">
        <f>IF('Data R3'!C759="","",'Data R3'!B759)</f>
        <v/>
      </c>
      <c r="C2753">
        <f>IF('Data R3'!C759="","",'Data R3'!C759)</f>
        <v/>
      </c>
      <c r="D2753">
        <f>IF('Data R3'!C759="","",'Data R3'!D759)</f>
        <v/>
      </c>
      <c r="E2753">
        <f>IF('Data R3'!C759="","",'Data R3'!E759)</f>
        <v/>
      </c>
      <c r="F2753">
        <f>IF('Data R3'!C759="","",'Data R3'!F759)</f>
        <v/>
      </c>
      <c r="G2753">
        <f>IF('Data R3'!C759="","",'Data R3'!AD759)</f>
        <v/>
      </c>
      <c r="H2753">
        <f>IF('Data R3'!C759="","",'Data R3'!AC759)</f>
        <v/>
      </c>
      <c r="I2753">
        <f>IF('Data R3'!C759="","",COUNTIF('Data R3'!J759,"&gt;0")+COUNTIF('Data R3'!L759,"&gt;0")+COUNTIF('Data R3'!N759,"&gt;0")+COUNTIF('Data R3'!P759,"&gt;0")+COUNTIF('Data R3'!R759,"&gt;0")+COUNTIF('Data R3'!T759,"&gt;0")+COUNTIF('Data R3'!V759,"&gt;0")+COUNTIF('Data R3'!X759,"&gt;0"))</f>
        <v/>
      </c>
      <c r="J2753">
        <f>IF('Data R3'!C759="","",IF((COUNTIF('Data R3'!K759,"&gt;0")+COUNTIF('Data R3'!M759,"&gt;0")+COUNTIF('Data R3'!O759,"&gt;0")+COUNTIF('Data R3'!Q759,"&gt;0")+COUNTIF('Data R3'!S759,"&gt;0")+COUNTIF('Data R3'!U759,"&gt;0")+COUNTIF('Data R3'!W759,"&gt;0")+COUNTIF('Data R3'!Y759,"&gt;0"))&gt;0,1,0))</f>
        <v/>
      </c>
      <c r="M2753" t="inlineStr">
        <is>
          <t>Data R</t>
        </is>
      </c>
    </row>
    <row r="2754">
      <c r="A2754" t="inlineStr">
        <is>
          <t>Regional 3</t>
        </is>
      </c>
      <c r="B2754">
        <f>IF('Data R3'!C760="","",'Data R3'!B760)</f>
        <v/>
      </c>
      <c r="C2754">
        <f>IF('Data R3'!C760="","",'Data R3'!C760)</f>
        <v/>
      </c>
      <c r="D2754">
        <f>IF('Data R3'!C760="","",'Data R3'!D760)</f>
        <v/>
      </c>
      <c r="E2754">
        <f>IF('Data R3'!C760="","",'Data R3'!E760)</f>
        <v/>
      </c>
      <c r="F2754">
        <f>IF('Data R3'!C760="","",'Data R3'!F760)</f>
        <v/>
      </c>
      <c r="G2754">
        <f>IF('Data R3'!C760="","",'Data R3'!AD760)</f>
        <v/>
      </c>
      <c r="H2754">
        <f>IF('Data R3'!C760="","",'Data R3'!AC760)</f>
        <v/>
      </c>
      <c r="I2754">
        <f>IF('Data R3'!C760="","",COUNTIF('Data R3'!J760,"&gt;0")+COUNTIF('Data R3'!L760,"&gt;0")+COUNTIF('Data R3'!N760,"&gt;0")+COUNTIF('Data R3'!P760,"&gt;0")+COUNTIF('Data R3'!R760,"&gt;0")+COUNTIF('Data R3'!T760,"&gt;0")+COUNTIF('Data R3'!V760,"&gt;0")+COUNTIF('Data R3'!X760,"&gt;0"))</f>
        <v/>
      </c>
      <c r="J2754">
        <f>IF('Data R3'!C760="","",IF((COUNTIF('Data R3'!K760,"&gt;0")+COUNTIF('Data R3'!M760,"&gt;0")+COUNTIF('Data R3'!O760,"&gt;0")+COUNTIF('Data R3'!Q760,"&gt;0")+COUNTIF('Data R3'!S760,"&gt;0")+COUNTIF('Data R3'!U760,"&gt;0")+COUNTIF('Data R3'!W760,"&gt;0")+COUNTIF('Data R3'!Y760,"&gt;0"))&gt;0,1,0))</f>
        <v/>
      </c>
      <c r="M2754" t="inlineStr">
        <is>
          <t>Data R</t>
        </is>
      </c>
    </row>
    <row r="2755">
      <c r="A2755" t="inlineStr">
        <is>
          <t>Regional 3</t>
        </is>
      </c>
      <c r="B2755">
        <f>IF('Data R3'!C761="","",'Data R3'!B761)</f>
        <v/>
      </c>
      <c r="C2755">
        <f>IF('Data R3'!C761="","",'Data R3'!C761)</f>
        <v/>
      </c>
      <c r="D2755">
        <f>IF('Data R3'!C761="","",'Data R3'!D761)</f>
        <v/>
      </c>
      <c r="E2755">
        <f>IF('Data R3'!C761="","",'Data R3'!E761)</f>
        <v/>
      </c>
      <c r="F2755">
        <f>IF('Data R3'!C761="","",'Data R3'!F761)</f>
        <v/>
      </c>
      <c r="G2755">
        <f>IF('Data R3'!C761="","",'Data R3'!AD761)</f>
        <v/>
      </c>
      <c r="H2755">
        <f>IF('Data R3'!C761="","",'Data R3'!AC761)</f>
        <v/>
      </c>
      <c r="I2755">
        <f>IF('Data R3'!C761="","",COUNTIF('Data R3'!J761,"&gt;0")+COUNTIF('Data R3'!L761,"&gt;0")+COUNTIF('Data R3'!N761,"&gt;0")+COUNTIF('Data R3'!P761,"&gt;0")+COUNTIF('Data R3'!R761,"&gt;0")+COUNTIF('Data R3'!T761,"&gt;0")+COUNTIF('Data R3'!V761,"&gt;0")+COUNTIF('Data R3'!X761,"&gt;0"))</f>
        <v/>
      </c>
      <c r="J2755">
        <f>IF('Data R3'!C761="","",IF((COUNTIF('Data R3'!K761,"&gt;0")+COUNTIF('Data R3'!M761,"&gt;0")+COUNTIF('Data R3'!O761,"&gt;0")+COUNTIF('Data R3'!Q761,"&gt;0")+COUNTIF('Data R3'!S761,"&gt;0")+COUNTIF('Data R3'!U761,"&gt;0")+COUNTIF('Data R3'!W761,"&gt;0")+COUNTIF('Data R3'!Y761,"&gt;0"))&gt;0,1,0))</f>
        <v/>
      </c>
      <c r="M2755" t="inlineStr">
        <is>
          <t>Data R</t>
        </is>
      </c>
    </row>
    <row r="2756">
      <c r="A2756" t="inlineStr">
        <is>
          <t>Regional 3</t>
        </is>
      </c>
      <c r="B2756">
        <f>IF('Data R3'!C762="","",'Data R3'!B762)</f>
        <v/>
      </c>
      <c r="C2756">
        <f>IF('Data R3'!C762="","",'Data R3'!C762)</f>
        <v/>
      </c>
      <c r="D2756">
        <f>IF('Data R3'!C762="","",'Data R3'!D762)</f>
        <v/>
      </c>
      <c r="E2756">
        <f>IF('Data R3'!C762="","",'Data R3'!E762)</f>
        <v/>
      </c>
      <c r="F2756">
        <f>IF('Data R3'!C762="","",'Data R3'!F762)</f>
        <v/>
      </c>
      <c r="G2756">
        <f>IF('Data R3'!C762="","",'Data R3'!AD762)</f>
        <v/>
      </c>
      <c r="H2756">
        <f>IF('Data R3'!C762="","",'Data R3'!AC762)</f>
        <v/>
      </c>
      <c r="I2756">
        <f>IF('Data R3'!C762="","",COUNTIF('Data R3'!J762,"&gt;0")+COUNTIF('Data R3'!L762,"&gt;0")+COUNTIF('Data R3'!N762,"&gt;0")+COUNTIF('Data R3'!P762,"&gt;0")+COUNTIF('Data R3'!R762,"&gt;0")+COUNTIF('Data R3'!T762,"&gt;0")+COUNTIF('Data R3'!V762,"&gt;0")+COUNTIF('Data R3'!X762,"&gt;0"))</f>
        <v/>
      </c>
      <c r="J2756">
        <f>IF('Data R3'!C762="","",IF((COUNTIF('Data R3'!K762,"&gt;0")+COUNTIF('Data R3'!M762,"&gt;0")+COUNTIF('Data R3'!O762,"&gt;0")+COUNTIF('Data R3'!Q762,"&gt;0")+COUNTIF('Data R3'!S762,"&gt;0")+COUNTIF('Data R3'!U762,"&gt;0")+COUNTIF('Data R3'!W762,"&gt;0")+COUNTIF('Data R3'!Y762,"&gt;0"))&gt;0,1,0))</f>
        <v/>
      </c>
      <c r="M2756" t="inlineStr">
        <is>
          <t>Data R</t>
        </is>
      </c>
    </row>
    <row r="2757">
      <c r="A2757" t="inlineStr">
        <is>
          <t>Regional 3</t>
        </is>
      </c>
      <c r="B2757">
        <f>IF('Data R3'!C763="","",'Data R3'!B763)</f>
        <v/>
      </c>
      <c r="C2757">
        <f>IF('Data R3'!C763="","",'Data R3'!C763)</f>
        <v/>
      </c>
      <c r="D2757">
        <f>IF('Data R3'!C763="","",'Data R3'!D763)</f>
        <v/>
      </c>
      <c r="E2757">
        <f>IF('Data R3'!C763="","",'Data R3'!E763)</f>
        <v/>
      </c>
      <c r="F2757">
        <f>IF('Data R3'!C763="","",'Data R3'!F763)</f>
        <v/>
      </c>
      <c r="G2757">
        <f>IF('Data R3'!C763="","",'Data R3'!AD763)</f>
        <v/>
      </c>
      <c r="H2757">
        <f>IF('Data R3'!C763="","",'Data R3'!AC763)</f>
        <v/>
      </c>
      <c r="I2757">
        <f>IF('Data R3'!C763="","",COUNTIF('Data R3'!J763,"&gt;0")+COUNTIF('Data R3'!L763,"&gt;0")+COUNTIF('Data R3'!N763,"&gt;0")+COUNTIF('Data R3'!P763,"&gt;0")+COUNTIF('Data R3'!R763,"&gt;0")+COUNTIF('Data R3'!T763,"&gt;0")+COUNTIF('Data R3'!V763,"&gt;0")+COUNTIF('Data R3'!X763,"&gt;0"))</f>
        <v/>
      </c>
      <c r="J2757">
        <f>IF('Data R3'!C763="","",IF((COUNTIF('Data R3'!K763,"&gt;0")+COUNTIF('Data R3'!M763,"&gt;0")+COUNTIF('Data R3'!O763,"&gt;0")+COUNTIF('Data R3'!Q763,"&gt;0")+COUNTIF('Data R3'!S763,"&gt;0")+COUNTIF('Data R3'!U763,"&gt;0")+COUNTIF('Data R3'!W763,"&gt;0")+COUNTIF('Data R3'!Y763,"&gt;0"))&gt;0,1,0))</f>
        <v/>
      </c>
      <c r="M2757" t="inlineStr">
        <is>
          <t>Data R</t>
        </is>
      </c>
    </row>
    <row r="2758">
      <c r="A2758" t="inlineStr">
        <is>
          <t>Regional 3</t>
        </is>
      </c>
      <c r="B2758">
        <f>IF('Data R3'!C764="","",'Data R3'!B764)</f>
        <v/>
      </c>
      <c r="C2758">
        <f>IF('Data R3'!C764="","",'Data R3'!C764)</f>
        <v/>
      </c>
      <c r="D2758">
        <f>IF('Data R3'!C764="","",'Data R3'!D764)</f>
        <v/>
      </c>
      <c r="E2758">
        <f>IF('Data R3'!C764="","",'Data R3'!E764)</f>
        <v/>
      </c>
      <c r="F2758">
        <f>IF('Data R3'!C764="","",'Data R3'!F764)</f>
        <v/>
      </c>
      <c r="G2758">
        <f>IF('Data R3'!C764="","",'Data R3'!AD764)</f>
        <v/>
      </c>
      <c r="H2758">
        <f>IF('Data R3'!C764="","",'Data R3'!AC764)</f>
        <v/>
      </c>
      <c r="I2758">
        <f>IF('Data R3'!C764="","",COUNTIF('Data R3'!J764,"&gt;0")+COUNTIF('Data R3'!L764,"&gt;0")+COUNTIF('Data R3'!N764,"&gt;0")+COUNTIF('Data R3'!P764,"&gt;0")+COUNTIF('Data R3'!R764,"&gt;0")+COUNTIF('Data R3'!T764,"&gt;0")+COUNTIF('Data R3'!V764,"&gt;0")+COUNTIF('Data R3'!X764,"&gt;0"))</f>
        <v/>
      </c>
      <c r="J2758">
        <f>IF('Data R3'!C764="","",IF((COUNTIF('Data R3'!K764,"&gt;0")+COUNTIF('Data R3'!M764,"&gt;0")+COUNTIF('Data R3'!O764,"&gt;0")+COUNTIF('Data R3'!Q764,"&gt;0")+COUNTIF('Data R3'!S764,"&gt;0")+COUNTIF('Data R3'!U764,"&gt;0")+COUNTIF('Data R3'!W764,"&gt;0")+COUNTIF('Data R3'!Y764,"&gt;0"))&gt;0,1,0))</f>
        <v/>
      </c>
      <c r="M2758" t="inlineStr">
        <is>
          <t>Data R</t>
        </is>
      </c>
    </row>
    <row r="2759">
      <c r="A2759" t="inlineStr">
        <is>
          <t>Regional 3</t>
        </is>
      </c>
      <c r="B2759">
        <f>IF('Data R3'!C765="","",'Data R3'!B765)</f>
        <v/>
      </c>
      <c r="C2759">
        <f>IF('Data R3'!C765="","",'Data R3'!C765)</f>
        <v/>
      </c>
      <c r="D2759">
        <f>IF('Data R3'!C765="","",'Data R3'!D765)</f>
        <v/>
      </c>
      <c r="E2759">
        <f>IF('Data R3'!C765="","",'Data R3'!E765)</f>
        <v/>
      </c>
      <c r="F2759">
        <f>IF('Data R3'!C765="","",'Data R3'!F765)</f>
        <v/>
      </c>
      <c r="G2759">
        <f>IF('Data R3'!C765="","",'Data R3'!AD765)</f>
        <v/>
      </c>
      <c r="H2759">
        <f>IF('Data R3'!C765="","",'Data R3'!AC765)</f>
        <v/>
      </c>
      <c r="I2759">
        <f>IF('Data R3'!C765="","",COUNTIF('Data R3'!J765,"&gt;0")+COUNTIF('Data R3'!L765,"&gt;0")+COUNTIF('Data R3'!N765,"&gt;0")+COUNTIF('Data R3'!P765,"&gt;0")+COUNTIF('Data R3'!R765,"&gt;0")+COUNTIF('Data R3'!T765,"&gt;0")+COUNTIF('Data R3'!V765,"&gt;0")+COUNTIF('Data R3'!X765,"&gt;0"))</f>
        <v/>
      </c>
      <c r="J2759">
        <f>IF('Data R3'!C765="","",IF((COUNTIF('Data R3'!K765,"&gt;0")+COUNTIF('Data R3'!M765,"&gt;0")+COUNTIF('Data R3'!O765,"&gt;0")+COUNTIF('Data R3'!Q765,"&gt;0")+COUNTIF('Data R3'!S765,"&gt;0")+COUNTIF('Data R3'!U765,"&gt;0")+COUNTIF('Data R3'!W765,"&gt;0")+COUNTIF('Data R3'!Y765,"&gt;0"))&gt;0,1,0))</f>
        <v/>
      </c>
      <c r="M2759" t="inlineStr">
        <is>
          <t>Data R</t>
        </is>
      </c>
    </row>
    <row r="2760">
      <c r="A2760" t="inlineStr">
        <is>
          <t>Regional 3</t>
        </is>
      </c>
      <c r="B2760">
        <f>IF('Data R3'!C766="","",'Data R3'!B766)</f>
        <v/>
      </c>
      <c r="C2760">
        <f>IF('Data R3'!C766="","",'Data R3'!C766)</f>
        <v/>
      </c>
      <c r="D2760">
        <f>IF('Data R3'!C766="","",'Data R3'!D766)</f>
        <v/>
      </c>
      <c r="E2760">
        <f>IF('Data R3'!C766="","",'Data R3'!E766)</f>
        <v/>
      </c>
      <c r="F2760">
        <f>IF('Data R3'!C766="","",'Data R3'!F766)</f>
        <v/>
      </c>
      <c r="G2760">
        <f>IF('Data R3'!C766="","",'Data R3'!AD766)</f>
        <v/>
      </c>
      <c r="H2760">
        <f>IF('Data R3'!C766="","",'Data R3'!AC766)</f>
        <v/>
      </c>
      <c r="I2760">
        <f>IF('Data R3'!C766="","",COUNTIF('Data R3'!J766,"&gt;0")+COUNTIF('Data R3'!L766,"&gt;0")+COUNTIF('Data R3'!N766,"&gt;0")+COUNTIF('Data R3'!P766,"&gt;0")+COUNTIF('Data R3'!R766,"&gt;0")+COUNTIF('Data R3'!T766,"&gt;0")+COUNTIF('Data R3'!V766,"&gt;0")+COUNTIF('Data R3'!X766,"&gt;0"))</f>
        <v/>
      </c>
      <c r="J2760">
        <f>IF('Data R3'!C766="","",IF((COUNTIF('Data R3'!K766,"&gt;0")+COUNTIF('Data R3'!M766,"&gt;0")+COUNTIF('Data R3'!O766,"&gt;0")+COUNTIF('Data R3'!Q766,"&gt;0")+COUNTIF('Data R3'!S766,"&gt;0")+COUNTIF('Data R3'!U766,"&gt;0")+COUNTIF('Data R3'!W766,"&gt;0")+COUNTIF('Data R3'!Y766,"&gt;0"))&gt;0,1,0))</f>
        <v/>
      </c>
      <c r="M2760" t="inlineStr">
        <is>
          <t>Data R</t>
        </is>
      </c>
    </row>
    <row r="2761">
      <c r="A2761" t="inlineStr">
        <is>
          <t>Regional 3</t>
        </is>
      </c>
      <c r="B2761">
        <f>IF('Data R3'!C767="","",'Data R3'!B767)</f>
        <v/>
      </c>
      <c r="C2761">
        <f>IF('Data R3'!C767="","",'Data R3'!C767)</f>
        <v/>
      </c>
      <c r="D2761">
        <f>IF('Data R3'!C767="","",'Data R3'!D767)</f>
        <v/>
      </c>
      <c r="E2761">
        <f>IF('Data R3'!C767="","",'Data R3'!E767)</f>
        <v/>
      </c>
      <c r="F2761">
        <f>IF('Data R3'!C767="","",'Data R3'!F767)</f>
        <v/>
      </c>
      <c r="G2761">
        <f>IF('Data R3'!C767="","",'Data R3'!AD767)</f>
        <v/>
      </c>
      <c r="H2761">
        <f>IF('Data R3'!C767="","",'Data R3'!AC767)</f>
        <v/>
      </c>
      <c r="I2761">
        <f>IF('Data R3'!C767="","",COUNTIF('Data R3'!J767,"&gt;0")+COUNTIF('Data R3'!L767,"&gt;0")+COUNTIF('Data R3'!N767,"&gt;0")+COUNTIF('Data R3'!P767,"&gt;0")+COUNTIF('Data R3'!R767,"&gt;0")+COUNTIF('Data R3'!T767,"&gt;0")+COUNTIF('Data R3'!V767,"&gt;0")+COUNTIF('Data R3'!X767,"&gt;0"))</f>
        <v/>
      </c>
      <c r="J2761">
        <f>IF('Data R3'!C767="","",IF((COUNTIF('Data R3'!K767,"&gt;0")+COUNTIF('Data R3'!M767,"&gt;0")+COUNTIF('Data R3'!O767,"&gt;0")+COUNTIF('Data R3'!Q767,"&gt;0")+COUNTIF('Data R3'!S767,"&gt;0")+COUNTIF('Data R3'!U767,"&gt;0")+COUNTIF('Data R3'!W767,"&gt;0")+COUNTIF('Data R3'!Y767,"&gt;0"))&gt;0,1,0))</f>
        <v/>
      </c>
      <c r="M2761" t="inlineStr">
        <is>
          <t>Data R</t>
        </is>
      </c>
    </row>
    <row r="2762">
      <c r="A2762" t="inlineStr">
        <is>
          <t>Regional 3</t>
        </is>
      </c>
      <c r="B2762">
        <f>IF('Data R3'!C768="","",'Data R3'!B768)</f>
        <v/>
      </c>
      <c r="C2762">
        <f>IF('Data R3'!C768="","",'Data R3'!C768)</f>
        <v/>
      </c>
      <c r="D2762">
        <f>IF('Data R3'!C768="","",'Data R3'!D768)</f>
        <v/>
      </c>
      <c r="E2762">
        <f>IF('Data R3'!C768="","",'Data R3'!E768)</f>
        <v/>
      </c>
      <c r="F2762">
        <f>IF('Data R3'!C768="","",'Data R3'!F768)</f>
        <v/>
      </c>
      <c r="G2762">
        <f>IF('Data R3'!C768="","",'Data R3'!AD768)</f>
        <v/>
      </c>
      <c r="H2762">
        <f>IF('Data R3'!C768="","",'Data R3'!AC768)</f>
        <v/>
      </c>
      <c r="I2762">
        <f>IF('Data R3'!C768="","",COUNTIF('Data R3'!J768,"&gt;0")+COUNTIF('Data R3'!L768,"&gt;0")+COUNTIF('Data R3'!N768,"&gt;0")+COUNTIF('Data R3'!P768,"&gt;0")+COUNTIF('Data R3'!R768,"&gt;0")+COUNTIF('Data R3'!T768,"&gt;0")+COUNTIF('Data R3'!V768,"&gt;0")+COUNTIF('Data R3'!X768,"&gt;0"))</f>
        <v/>
      </c>
      <c r="J2762">
        <f>IF('Data R3'!C768="","",IF((COUNTIF('Data R3'!K768,"&gt;0")+COUNTIF('Data R3'!M768,"&gt;0")+COUNTIF('Data R3'!O768,"&gt;0")+COUNTIF('Data R3'!Q768,"&gt;0")+COUNTIF('Data R3'!S768,"&gt;0")+COUNTIF('Data R3'!U768,"&gt;0")+COUNTIF('Data R3'!W768,"&gt;0")+COUNTIF('Data R3'!Y768,"&gt;0"))&gt;0,1,0))</f>
        <v/>
      </c>
      <c r="M2762" t="inlineStr">
        <is>
          <t>Data R</t>
        </is>
      </c>
    </row>
    <row r="2763">
      <c r="A2763" t="inlineStr">
        <is>
          <t>Regional 3</t>
        </is>
      </c>
      <c r="B2763">
        <f>IF('Data R3'!C769="","",'Data R3'!B769)</f>
        <v/>
      </c>
      <c r="C2763">
        <f>IF('Data R3'!C769="","",'Data R3'!C769)</f>
        <v/>
      </c>
      <c r="D2763">
        <f>IF('Data R3'!C769="","",'Data R3'!D769)</f>
        <v/>
      </c>
      <c r="E2763">
        <f>IF('Data R3'!C769="","",'Data R3'!E769)</f>
        <v/>
      </c>
      <c r="F2763">
        <f>IF('Data R3'!C769="","",'Data R3'!F769)</f>
        <v/>
      </c>
      <c r="G2763">
        <f>IF('Data R3'!C769="","",'Data R3'!AD769)</f>
        <v/>
      </c>
      <c r="H2763">
        <f>IF('Data R3'!C769="","",'Data R3'!AC769)</f>
        <v/>
      </c>
      <c r="I2763">
        <f>IF('Data R3'!C769="","",COUNTIF('Data R3'!J769,"&gt;0")+COUNTIF('Data R3'!L769,"&gt;0")+COUNTIF('Data R3'!N769,"&gt;0")+COUNTIF('Data R3'!P769,"&gt;0")+COUNTIF('Data R3'!R769,"&gt;0")+COUNTIF('Data R3'!T769,"&gt;0")+COUNTIF('Data R3'!V769,"&gt;0")+COUNTIF('Data R3'!X769,"&gt;0"))</f>
        <v/>
      </c>
      <c r="J2763">
        <f>IF('Data R3'!C769="","",IF((COUNTIF('Data R3'!K769,"&gt;0")+COUNTIF('Data R3'!M769,"&gt;0")+COUNTIF('Data R3'!O769,"&gt;0")+COUNTIF('Data R3'!Q769,"&gt;0")+COUNTIF('Data R3'!S769,"&gt;0")+COUNTIF('Data R3'!U769,"&gt;0")+COUNTIF('Data R3'!W769,"&gt;0")+COUNTIF('Data R3'!Y769,"&gt;0"))&gt;0,1,0))</f>
        <v/>
      </c>
      <c r="M2763" t="inlineStr">
        <is>
          <t>Data R</t>
        </is>
      </c>
    </row>
    <row r="2764">
      <c r="A2764" t="inlineStr">
        <is>
          <t>Regional 3</t>
        </is>
      </c>
      <c r="B2764">
        <f>IF('Data R3'!C770="","",'Data R3'!B770)</f>
        <v/>
      </c>
      <c r="C2764">
        <f>IF('Data R3'!C770="","",'Data R3'!C770)</f>
        <v/>
      </c>
      <c r="D2764">
        <f>IF('Data R3'!C770="","",'Data R3'!D770)</f>
        <v/>
      </c>
      <c r="E2764">
        <f>IF('Data R3'!C770="","",'Data R3'!E770)</f>
        <v/>
      </c>
      <c r="F2764">
        <f>IF('Data R3'!C770="","",'Data R3'!F770)</f>
        <v/>
      </c>
      <c r="G2764">
        <f>IF('Data R3'!C770="","",'Data R3'!AD770)</f>
        <v/>
      </c>
      <c r="H2764">
        <f>IF('Data R3'!C770="","",'Data R3'!AC770)</f>
        <v/>
      </c>
      <c r="I2764">
        <f>IF('Data R3'!C770="","",COUNTIF('Data R3'!J770,"&gt;0")+COUNTIF('Data R3'!L770,"&gt;0")+COUNTIF('Data R3'!N770,"&gt;0")+COUNTIF('Data R3'!P770,"&gt;0")+COUNTIF('Data R3'!R770,"&gt;0")+COUNTIF('Data R3'!T770,"&gt;0")+COUNTIF('Data R3'!V770,"&gt;0")+COUNTIF('Data R3'!X770,"&gt;0"))</f>
        <v/>
      </c>
      <c r="J2764">
        <f>IF('Data R3'!C770="","",IF((COUNTIF('Data R3'!K770,"&gt;0")+COUNTIF('Data R3'!M770,"&gt;0")+COUNTIF('Data R3'!O770,"&gt;0")+COUNTIF('Data R3'!Q770,"&gt;0")+COUNTIF('Data R3'!S770,"&gt;0")+COUNTIF('Data R3'!U770,"&gt;0")+COUNTIF('Data R3'!W770,"&gt;0")+COUNTIF('Data R3'!Y770,"&gt;0"))&gt;0,1,0))</f>
        <v/>
      </c>
      <c r="M2764" t="inlineStr">
        <is>
          <t>Data R</t>
        </is>
      </c>
    </row>
    <row r="2765">
      <c r="A2765" t="inlineStr">
        <is>
          <t>Regional 3</t>
        </is>
      </c>
      <c r="B2765">
        <f>IF('Data R3'!C771="","",'Data R3'!B771)</f>
        <v/>
      </c>
      <c r="C2765">
        <f>IF('Data R3'!C771="","",'Data R3'!C771)</f>
        <v/>
      </c>
      <c r="D2765">
        <f>IF('Data R3'!C771="","",'Data R3'!D771)</f>
        <v/>
      </c>
      <c r="E2765">
        <f>IF('Data R3'!C771="","",'Data R3'!E771)</f>
        <v/>
      </c>
      <c r="F2765">
        <f>IF('Data R3'!C771="","",'Data R3'!F771)</f>
        <v/>
      </c>
      <c r="G2765">
        <f>IF('Data R3'!C771="","",'Data R3'!AD771)</f>
        <v/>
      </c>
      <c r="H2765">
        <f>IF('Data R3'!C771="","",'Data R3'!AC771)</f>
        <v/>
      </c>
      <c r="I2765">
        <f>IF('Data R3'!C771="","",COUNTIF('Data R3'!J771,"&gt;0")+COUNTIF('Data R3'!L771,"&gt;0")+COUNTIF('Data R3'!N771,"&gt;0")+COUNTIF('Data R3'!P771,"&gt;0")+COUNTIF('Data R3'!R771,"&gt;0")+COUNTIF('Data R3'!T771,"&gt;0")+COUNTIF('Data R3'!V771,"&gt;0")+COUNTIF('Data R3'!X771,"&gt;0"))</f>
        <v/>
      </c>
      <c r="J2765">
        <f>IF('Data R3'!C771="","",IF((COUNTIF('Data R3'!K771,"&gt;0")+COUNTIF('Data R3'!M771,"&gt;0")+COUNTIF('Data R3'!O771,"&gt;0")+COUNTIF('Data R3'!Q771,"&gt;0")+COUNTIF('Data R3'!S771,"&gt;0")+COUNTIF('Data R3'!U771,"&gt;0")+COUNTIF('Data R3'!W771,"&gt;0")+COUNTIF('Data R3'!Y771,"&gt;0"))&gt;0,1,0))</f>
        <v/>
      </c>
      <c r="M2765" t="inlineStr">
        <is>
          <t>Data R</t>
        </is>
      </c>
    </row>
    <row r="2766">
      <c r="A2766" t="inlineStr">
        <is>
          <t>Regional 3</t>
        </is>
      </c>
      <c r="B2766">
        <f>IF('Data R3'!C772="","",'Data R3'!B772)</f>
        <v/>
      </c>
      <c r="C2766">
        <f>IF('Data R3'!C772="","",'Data R3'!C772)</f>
        <v/>
      </c>
      <c r="D2766">
        <f>IF('Data R3'!C772="","",'Data R3'!D772)</f>
        <v/>
      </c>
      <c r="E2766">
        <f>IF('Data R3'!C772="","",'Data R3'!E772)</f>
        <v/>
      </c>
      <c r="F2766">
        <f>IF('Data R3'!C772="","",'Data R3'!F772)</f>
        <v/>
      </c>
      <c r="G2766">
        <f>IF('Data R3'!C772="","",'Data R3'!AD772)</f>
        <v/>
      </c>
      <c r="H2766">
        <f>IF('Data R3'!C772="","",'Data R3'!AC772)</f>
        <v/>
      </c>
      <c r="I2766">
        <f>IF('Data R3'!C772="","",COUNTIF('Data R3'!J772,"&gt;0")+COUNTIF('Data R3'!L772,"&gt;0")+COUNTIF('Data R3'!N772,"&gt;0")+COUNTIF('Data R3'!P772,"&gt;0")+COUNTIF('Data R3'!R772,"&gt;0")+COUNTIF('Data R3'!T772,"&gt;0")+COUNTIF('Data R3'!V772,"&gt;0")+COUNTIF('Data R3'!X772,"&gt;0"))</f>
        <v/>
      </c>
      <c r="J2766">
        <f>IF('Data R3'!C772="","",IF((COUNTIF('Data R3'!K772,"&gt;0")+COUNTIF('Data R3'!M772,"&gt;0")+COUNTIF('Data R3'!O772,"&gt;0")+COUNTIF('Data R3'!Q772,"&gt;0")+COUNTIF('Data R3'!S772,"&gt;0")+COUNTIF('Data R3'!U772,"&gt;0")+COUNTIF('Data R3'!W772,"&gt;0")+COUNTIF('Data R3'!Y772,"&gt;0"))&gt;0,1,0))</f>
        <v/>
      </c>
      <c r="M2766" t="inlineStr">
        <is>
          <t>Data R</t>
        </is>
      </c>
    </row>
    <row r="2767">
      <c r="A2767" t="inlineStr">
        <is>
          <t>Regional 3</t>
        </is>
      </c>
      <c r="B2767">
        <f>IF('Data R3'!C773="","",'Data R3'!B773)</f>
        <v/>
      </c>
      <c r="C2767">
        <f>IF('Data R3'!C773="","",'Data R3'!C773)</f>
        <v/>
      </c>
      <c r="D2767">
        <f>IF('Data R3'!C773="","",'Data R3'!D773)</f>
        <v/>
      </c>
      <c r="E2767">
        <f>IF('Data R3'!C773="","",'Data R3'!E773)</f>
        <v/>
      </c>
      <c r="F2767">
        <f>IF('Data R3'!C773="","",'Data R3'!F773)</f>
        <v/>
      </c>
      <c r="G2767">
        <f>IF('Data R3'!C773="","",'Data R3'!AD773)</f>
        <v/>
      </c>
      <c r="H2767">
        <f>IF('Data R3'!C773="","",'Data R3'!AC773)</f>
        <v/>
      </c>
      <c r="I2767">
        <f>IF('Data R3'!C773="","",COUNTIF('Data R3'!J773,"&gt;0")+COUNTIF('Data R3'!L773,"&gt;0")+COUNTIF('Data R3'!N773,"&gt;0")+COUNTIF('Data R3'!P773,"&gt;0")+COUNTIF('Data R3'!R773,"&gt;0")+COUNTIF('Data R3'!T773,"&gt;0")+COUNTIF('Data R3'!V773,"&gt;0")+COUNTIF('Data R3'!X773,"&gt;0"))</f>
        <v/>
      </c>
      <c r="J2767">
        <f>IF('Data R3'!C773="","",IF((COUNTIF('Data R3'!K773,"&gt;0")+COUNTIF('Data R3'!M773,"&gt;0")+COUNTIF('Data R3'!O773,"&gt;0")+COUNTIF('Data R3'!Q773,"&gt;0")+COUNTIF('Data R3'!S773,"&gt;0")+COUNTIF('Data R3'!U773,"&gt;0")+COUNTIF('Data R3'!W773,"&gt;0")+COUNTIF('Data R3'!Y773,"&gt;0"))&gt;0,1,0))</f>
        <v/>
      </c>
      <c r="M2767" t="inlineStr">
        <is>
          <t>Data R</t>
        </is>
      </c>
    </row>
    <row r="2768">
      <c r="A2768" t="inlineStr">
        <is>
          <t>Regional 3</t>
        </is>
      </c>
      <c r="B2768">
        <f>IF('Data R3'!C774="","",'Data R3'!B774)</f>
        <v/>
      </c>
      <c r="C2768">
        <f>IF('Data R3'!C774="","",'Data R3'!C774)</f>
        <v/>
      </c>
      <c r="D2768">
        <f>IF('Data R3'!C774="","",'Data R3'!D774)</f>
        <v/>
      </c>
      <c r="E2768">
        <f>IF('Data R3'!C774="","",'Data R3'!E774)</f>
        <v/>
      </c>
      <c r="F2768">
        <f>IF('Data R3'!C774="","",'Data R3'!F774)</f>
        <v/>
      </c>
      <c r="G2768">
        <f>IF('Data R3'!C774="","",'Data R3'!AD774)</f>
        <v/>
      </c>
      <c r="H2768">
        <f>IF('Data R3'!C774="","",'Data R3'!AC774)</f>
        <v/>
      </c>
      <c r="I2768">
        <f>IF('Data R3'!C774="","",COUNTIF('Data R3'!J774,"&gt;0")+COUNTIF('Data R3'!L774,"&gt;0")+COUNTIF('Data R3'!N774,"&gt;0")+COUNTIF('Data R3'!P774,"&gt;0")+COUNTIF('Data R3'!R774,"&gt;0")+COUNTIF('Data R3'!T774,"&gt;0")+COUNTIF('Data R3'!V774,"&gt;0")+COUNTIF('Data R3'!X774,"&gt;0"))</f>
        <v/>
      </c>
      <c r="J2768">
        <f>IF('Data R3'!C774="","",IF((COUNTIF('Data R3'!K774,"&gt;0")+COUNTIF('Data R3'!M774,"&gt;0")+COUNTIF('Data R3'!O774,"&gt;0")+COUNTIF('Data R3'!Q774,"&gt;0")+COUNTIF('Data R3'!S774,"&gt;0")+COUNTIF('Data R3'!U774,"&gt;0")+COUNTIF('Data R3'!W774,"&gt;0")+COUNTIF('Data R3'!Y774,"&gt;0"))&gt;0,1,0))</f>
        <v/>
      </c>
      <c r="M2768" t="inlineStr">
        <is>
          <t>Data R</t>
        </is>
      </c>
    </row>
    <row r="2769">
      <c r="A2769" t="inlineStr">
        <is>
          <t>Regional 3</t>
        </is>
      </c>
      <c r="B2769">
        <f>IF('Data R3'!C775="","",'Data R3'!B775)</f>
        <v/>
      </c>
      <c r="C2769">
        <f>IF('Data R3'!C775="","",'Data R3'!C775)</f>
        <v/>
      </c>
      <c r="D2769">
        <f>IF('Data R3'!C775="","",'Data R3'!D775)</f>
        <v/>
      </c>
      <c r="E2769">
        <f>IF('Data R3'!C775="","",'Data R3'!E775)</f>
        <v/>
      </c>
      <c r="F2769">
        <f>IF('Data R3'!C775="","",'Data R3'!F775)</f>
        <v/>
      </c>
      <c r="G2769">
        <f>IF('Data R3'!C775="","",'Data R3'!AD775)</f>
        <v/>
      </c>
      <c r="H2769">
        <f>IF('Data R3'!C775="","",'Data R3'!AC775)</f>
        <v/>
      </c>
      <c r="I2769">
        <f>IF('Data R3'!C775="","",COUNTIF('Data R3'!J775,"&gt;0")+COUNTIF('Data R3'!L775,"&gt;0")+COUNTIF('Data R3'!N775,"&gt;0")+COUNTIF('Data R3'!P775,"&gt;0")+COUNTIF('Data R3'!R775,"&gt;0")+COUNTIF('Data R3'!T775,"&gt;0")+COUNTIF('Data R3'!V775,"&gt;0")+COUNTIF('Data R3'!X775,"&gt;0"))</f>
        <v/>
      </c>
      <c r="J2769">
        <f>IF('Data R3'!C775="","",IF((COUNTIF('Data R3'!K775,"&gt;0")+COUNTIF('Data R3'!M775,"&gt;0")+COUNTIF('Data R3'!O775,"&gt;0")+COUNTIF('Data R3'!Q775,"&gt;0")+COUNTIF('Data R3'!S775,"&gt;0")+COUNTIF('Data R3'!U775,"&gt;0")+COUNTIF('Data R3'!W775,"&gt;0")+COUNTIF('Data R3'!Y775,"&gt;0"))&gt;0,1,0))</f>
        <v/>
      </c>
      <c r="M2769" t="inlineStr">
        <is>
          <t>Data R</t>
        </is>
      </c>
    </row>
    <row r="2770">
      <c r="A2770" t="inlineStr">
        <is>
          <t>Regional 3</t>
        </is>
      </c>
      <c r="B2770">
        <f>IF('Data R3'!C776="","",'Data R3'!B776)</f>
        <v/>
      </c>
      <c r="C2770">
        <f>IF('Data R3'!C776="","",'Data R3'!C776)</f>
        <v/>
      </c>
      <c r="D2770">
        <f>IF('Data R3'!C776="","",'Data R3'!D776)</f>
        <v/>
      </c>
      <c r="E2770">
        <f>IF('Data R3'!C776="","",'Data R3'!E776)</f>
        <v/>
      </c>
      <c r="F2770">
        <f>IF('Data R3'!C776="","",'Data R3'!F776)</f>
        <v/>
      </c>
      <c r="G2770">
        <f>IF('Data R3'!C776="","",'Data R3'!AD776)</f>
        <v/>
      </c>
      <c r="H2770">
        <f>IF('Data R3'!C776="","",'Data R3'!AC776)</f>
        <v/>
      </c>
      <c r="I2770">
        <f>IF('Data R3'!C776="","",COUNTIF('Data R3'!J776,"&gt;0")+COUNTIF('Data R3'!L776,"&gt;0")+COUNTIF('Data R3'!N776,"&gt;0")+COUNTIF('Data R3'!P776,"&gt;0")+COUNTIF('Data R3'!R776,"&gt;0")+COUNTIF('Data R3'!T776,"&gt;0")+COUNTIF('Data R3'!V776,"&gt;0")+COUNTIF('Data R3'!X776,"&gt;0"))</f>
        <v/>
      </c>
      <c r="J2770">
        <f>IF('Data R3'!C776="","",IF((COUNTIF('Data R3'!K776,"&gt;0")+COUNTIF('Data R3'!M776,"&gt;0")+COUNTIF('Data R3'!O776,"&gt;0")+COUNTIF('Data R3'!Q776,"&gt;0")+COUNTIF('Data R3'!S776,"&gt;0")+COUNTIF('Data R3'!U776,"&gt;0")+COUNTIF('Data R3'!W776,"&gt;0")+COUNTIF('Data R3'!Y776,"&gt;0"))&gt;0,1,0))</f>
        <v/>
      </c>
      <c r="M2770" t="inlineStr">
        <is>
          <t>Data R</t>
        </is>
      </c>
    </row>
    <row r="2771">
      <c r="A2771" t="inlineStr">
        <is>
          <t>Regional 3</t>
        </is>
      </c>
      <c r="B2771">
        <f>IF('Data R3'!C777="","",'Data R3'!B777)</f>
        <v/>
      </c>
      <c r="C2771">
        <f>IF('Data R3'!C777="","",'Data R3'!C777)</f>
        <v/>
      </c>
      <c r="D2771">
        <f>IF('Data R3'!C777="","",'Data R3'!D777)</f>
        <v/>
      </c>
      <c r="E2771">
        <f>IF('Data R3'!C777="","",'Data R3'!E777)</f>
        <v/>
      </c>
      <c r="F2771">
        <f>IF('Data R3'!C777="","",'Data R3'!F777)</f>
        <v/>
      </c>
      <c r="G2771">
        <f>IF('Data R3'!C777="","",'Data R3'!AD777)</f>
        <v/>
      </c>
      <c r="H2771">
        <f>IF('Data R3'!C777="","",'Data R3'!AC777)</f>
        <v/>
      </c>
      <c r="I2771">
        <f>IF('Data R3'!C777="","",COUNTIF('Data R3'!J777,"&gt;0")+COUNTIF('Data R3'!L777,"&gt;0")+COUNTIF('Data R3'!N777,"&gt;0")+COUNTIF('Data R3'!P777,"&gt;0")+COUNTIF('Data R3'!R777,"&gt;0")+COUNTIF('Data R3'!T777,"&gt;0")+COUNTIF('Data R3'!V777,"&gt;0")+COUNTIF('Data R3'!X777,"&gt;0"))</f>
        <v/>
      </c>
      <c r="J2771">
        <f>IF('Data R3'!C777="","",IF((COUNTIF('Data R3'!K777,"&gt;0")+COUNTIF('Data R3'!M777,"&gt;0")+COUNTIF('Data R3'!O777,"&gt;0")+COUNTIF('Data R3'!Q777,"&gt;0")+COUNTIF('Data R3'!S777,"&gt;0")+COUNTIF('Data R3'!U777,"&gt;0")+COUNTIF('Data R3'!W777,"&gt;0")+COUNTIF('Data R3'!Y777,"&gt;0"))&gt;0,1,0))</f>
        <v/>
      </c>
      <c r="M2771" t="inlineStr">
        <is>
          <t>Data R</t>
        </is>
      </c>
    </row>
    <row r="2772">
      <c r="A2772" t="inlineStr">
        <is>
          <t>Regional 3</t>
        </is>
      </c>
      <c r="B2772">
        <f>IF('Data R3'!C778="","",'Data R3'!B778)</f>
        <v/>
      </c>
      <c r="C2772">
        <f>IF('Data R3'!C778="","",'Data R3'!C778)</f>
        <v/>
      </c>
      <c r="D2772">
        <f>IF('Data R3'!C778="","",'Data R3'!D778)</f>
        <v/>
      </c>
      <c r="E2772">
        <f>IF('Data R3'!C778="","",'Data R3'!E778)</f>
        <v/>
      </c>
      <c r="F2772">
        <f>IF('Data R3'!C778="","",'Data R3'!F778)</f>
        <v/>
      </c>
      <c r="G2772">
        <f>IF('Data R3'!C778="","",'Data R3'!AD778)</f>
        <v/>
      </c>
      <c r="H2772">
        <f>IF('Data R3'!C778="","",'Data R3'!AC778)</f>
        <v/>
      </c>
      <c r="I2772">
        <f>IF('Data R3'!C778="","",COUNTIF('Data R3'!J778,"&gt;0")+COUNTIF('Data R3'!L778,"&gt;0")+COUNTIF('Data R3'!N778,"&gt;0")+COUNTIF('Data R3'!P778,"&gt;0")+COUNTIF('Data R3'!R778,"&gt;0")+COUNTIF('Data R3'!T778,"&gt;0")+COUNTIF('Data R3'!V778,"&gt;0")+COUNTIF('Data R3'!X778,"&gt;0"))</f>
        <v/>
      </c>
      <c r="J2772">
        <f>IF('Data R3'!C778="","",IF((COUNTIF('Data R3'!K778,"&gt;0")+COUNTIF('Data R3'!M778,"&gt;0")+COUNTIF('Data R3'!O778,"&gt;0")+COUNTIF('Data R3'!Q778,"&gt;0")+COUNTIF('Data R3'!S778,"&gt;0")+COUNTIF('Data R3'!U778,"&gt;0")+COUNTIF('Data R3'!W778,"&gt;0")+COUNTIF('Data R3'!Y778,"&gt;0"))&gt;0,1,0))</f>
        <v/>
      </c>
      <c r="M2772" t="inlineStr">
        <is>
          <t>Data R</t>
        </is>
      </c>
    </row>
    <row r="2773">
      <c r="A2773" t="inlineStr">
        <is>
          <t>Regional 3</t>
        </is>
      </c>
      <c r="B2773">
        <f>IF('Data R3'!C779="","",'Data R3'!B779)</f>
        <v/>
      </c>
      <c r="C2773">
        <f>IF('Data R3'!C779="","",'Data R3'!C779)</f>
        <v/>
      </c>
      <c r="D2773">
        <f>IF('Data R3'!C779="","",'Data R3'!D779)</f>
        <v/>
      </c>
      <c r="E2773">
        <f>IF('Data R3'!C779="","",'Data R3'!E779)</f>
        <v/>
      </c>
      <c r="F2773">
        <f>IF('Data R3'!C779="","",'Data R3'!F779)</f>
        <v/>
      </c>
      <c r="G2773">
        <f>IF('Data R3'!C779="","",'Data R3'!AD779)</f>
        <v/>
      </c>
      <c r="H2773">
        <f>IF('Data R3'!C779="","",'Data R3'!AC779)</f>
        <v/>
      </c>
      <c r="I2773">
        <f>IF('Data R3'!C779="","",COUNTIF('Data R3'!J779,"&gt;0")+COUNTIF('Data R3'!L779,"&gt;0")+COUNTIF('Data R3'!N779,"&gt;0")+COUNTIF('Data R3'!P779,"&gt;0")+COUNTIF('Data R3'!R779,"&gt;0")+COUNTIF('Data R3'!T779,"&gt;0")+COUNTIF('Data R3'!V779,"&gt;0")+COUNTIF('Data R3'!X779,"&gt;0"))</f>
        <v/>
      </c>
      <c r="J2773">
        <f>IF('Data R3'!C779="","",IF((COUNTIF('Data R3'!K779,"&gt;0")+COUNTIF('Data R3'!M779,"&gt;0")+COUNTIF('Data R3'!O779,"&gt;0")+COUNTIF('Data R3'!Q779,"&gt;0")+COUNTIF('Data R3'!S779,"&gt;0")+COUNTIF('Data R3'!U779,"&gt;0")+COUNTIF('Data R3'!W779,"&gt;0")+COUNTIF('Data R3'!Y779,"&gt;0"))&gt;0,1,0))</f>
        <v/>
      </c>
      <c r="M2773" t="inlineStr">
        <is>
          <t>Data R</t>
        </is>
      </c>
    </row>
    <row r="2774">
      <c r="A2774" t="inlineStr">
        <is>
          <t>Regional 3</t>
        </is>
      </c>
      <c r="B2774">
        <f>IF('Data R3'!C780="","",'Data R3'!B780)</f>
        <v/>
      </c>
      <c r="C2774">
        <f>IF('Data R3'!C780="","",'Data R3'!C780)</f>
        <v/>
      </c>
      <c r="D2774">
        <f>IF('Data R3'!C780="","",'Data R3'!D780)</f>
        <v/>
      </c>
      <c r="E2774">
        <f>IF('Data R3'!C780="","",'Data R3'!E780)</f>
        <v/>
      </c>
      <c r="F2774">
        <f>IF('Data R3'!C780="","",'Data R3'!F780)</f>
        <v/>
      </c>
      <c r="G2774">
        <f>IF('Data R3'!C780="","",'Data R3'!AD780)</f>
        <v/>
      </c>
      <c r="H2774">
        <f>IF('Data R3'!C780="","",'Data R3'!AC780)</f>
        <v/>
      </c>
      <c r="I2774">
        <f>IF('Data R3'!C780="","",COUNTIF('Data R3'!J780,"&gt;0")+COUNTIF('Data R3'!L780,"&gt;0")+COUNTIF('Data R3'!N780,"&gt;0")+COUNTIF('Data R3'!P780,"&gt;0")+COUNTIF('Data R3'!R780,"&gt;0")+COUNTIF('Data R3'!T780,"&gt;0")+COUNTIF('Data R3'!V780,"&gt;0")+COUNTIF('Data R3'!X780,"&gt;0"))</f>
        <v/>
      </c>
      <c r="J2774">
        <f>IF('Data R3'!C780="","",IF((COUNTIF('Data R3'!K780,"&gt;0")+COUNTIF('Data R3'!M780,"&gt;0")+COUNTIF('Data R3'!O780,"&gt;0")+COUNTIF('Data R3'!Q780,"&gt;0")+COUNTIF('Data R3'!S780,"&gt;0")+COUNTIF('Data R3'!U780,"&gt;0")+COUNTIF('Data R3'!W780,"&gt;0")+COUNTIF('Data R3'!Y780,"&gt;0"))&gt;0,1,0))</f>
        <v/>
      </c>
      <c r="M2774" t="inlineStr">
        <is>
          <t>Data R</t>
        </is>
      </c>
    </row>
    <row r="2775">
      <c r="A2775" t="inlineStr">
        <is>
          <t>Regional 3</t>
        </is>
      </c>
      <c r="B2775">
        <f>IF('Data R3'!C781="","",'Data R3'!B781)</f>
        <v/>
      </c>
      <c r="C2775">
        <f>IF('Data R3'!C781="","",'Data R3'!C781)</f>
        <v/>
      </c>
      <c r="D2775">
        <f>IF('Data R3'!C781="","",'Data R3'!D781)</f>
        <v/>
      </c>
      <c r="E2775">
        <f>IF('Data R3'!C781="","",'Data R3'!E781)</f>
        <v/>
      </c>
      <c r="F2775">
        <f>IF('Data R3'!C781="","",'Data R3'!F781)</f>
        <v/>
      </c>
      <c r="G2775">
        <f>IF('Data R3'!C781="","",'Data R3'!AD781)</f>
        <v/>
      </c>
      <c r="H2775">
        <f>IF('Data R3'!C781="","",'Data R3'!AC781)</f>
        <v/>
      </c>
      <c r="I2775">
        <f>IF('Data R3'!C781="","",COUNTIF('Data R3'!J781,"&gt;0")+COUNTIF('Data R3'!L781,"&gt;0")+COUNTIF('Data R3'!N781,"&gt;0")+COUNTIF('Data R3'!P781,"&gt;0")+COUNTIF('Data R3'!R781,"&gt;0")+COUNTIF('Data R3'!T781,"&gt;0")+COUNTIF('Data R3'!V781,"&gt;0")+COUNTIF('Data R3'!X781,"&gt;0"))</f>
        <v/>
      </c>
      <c r="J2775">
        <f>IF('Data R3'!C781="","",IF((COUNTIF('Data R3'!K781,"&gt;0")+COUNTIF('Data R3'!M781,"&gt;0")+COUNTIF('Data R3'!O781,"&gt;0")+COUNTIF('Data R3'!Q781,"&gt;0")+COUNTIF('Data R3'!S781,"&gt;0")+COUNTIF('Data R3'!U781,"&gt;0")+COUNTIF('Data R3'!W781,"&gt;0")+COUNTIF('Data R3'!Y781,"&gt;0"))&gt;0,1,0))</f>
        <v/>
      </c>
      <c r="M2775" t="inlineStr">
        <is>
          <t>Data R</t>
        </is>
      </c>
    </row>
    <row r="2776">
      <c r="A2776" t="inlineStr">
        <is>
          <t>Regional 3</t>
        </is>
      </c>
      <c r="B2776">
        <f>IF('Data R3'!C782="","",'Data R3'!B782)</f>
        <v/>
      </c>
      <c r="C2776">
        <f>IF('Data R3'!C782="","",'Data R3'!C782)</f>
        <v/>
      </c>
      <c r="D2776">
        <f>IF('Data R3'!C782="","",'Data R3'!D782)</f>
        <v/>
      </c>
      <c r="E2776">
        <f>IF('Data R3'!C782="","",'Data R3'!E782)</f>
        <v/>
      </c>
      <c r="F2776">
        <f>IF('Data R3'!C782="","",'Data R3'!F782)</f>
        <v/>
      </c>
      <c r="G2776">
        <f>IF('Data R3'!C782="","",'Data R3'!AD782)</f>
        <v/>
      </c>
      <c r="H2776">
        <f>IF('Data R3'!C782="","",'Data R3'!AC782)</f>
        <v/>
      </c>
      <c r="I2776">
        <f>IF('Data R3'!C782="","",COUNTIF('Data R3'!J782,"&gt;0")+COUNTIF('Data R3'!L782,"&gt;0")+COUNTIF('Data R3'!N782,"&gt;0")+COUNTIF('Data R3'!P782,"&gt;0")+COUNTIF('Data R3'!R782,"&gt;0")+COUNTIF('Data R3'!T782,"&gt;0")+COUNTIF('Data R3'!V782,"&gt;0")+COUNTIF('Data R3'!X782,"&gt;0"))</f>
        <v/>
      </c>
      <c r="J2776">
        <f>IF('Data R3'!C782="","",IF((COUNTIF('Data R3'!K782,"&gt;0")+COUNTIF('Data R3'!M782,"&gt;0")+COUNTIF('Data R3'!O782,"&gt;0")+COUNTIF('Data R3'!Q782,"&gt;0")+COUNTIF('Data R3'!S782,"&gt;0")+COUNTIF('Data R3'!U782,"&gt;0")+COUNTIF('Data R3'!W782,"&gt;0")+COUNTIF('Data R3'!Y782,"&gt;0"))&gt;0,1,0))</f>
        <v/>
      </c>
      <c r="M2776" t="inlineStr">
        <is>
          <t>Data R</t>
        </is>
      </c>
    </row>
    <row r="2777">
      <c r="A2777" t="inlineStr">
        <is>
          <t>Regional 3</t>
        </is>
      </c>
      <c r="B2777">
        <f>IF('Data R3'!C783="","",'Data R3'!B783)</f>
        <v/>
      </c>
      <c r="C2777">
        <f>IF('Data R3'!C783="","",'Data R3'!C783)</f>
        <v/>
      </c>
      <c r="D2777">
        <f>IF('Data R3'!C783="","",'Data R3'!D783)</f>
        <v/>
      </c>
      <c r="E2777">
        <f>IF('Data R3'!C783="","",'Data R3'!E783)</f>
        <v/>
      </c>
      <c r="F2777">
        <f>IF('Data R3'!C783="","",'Data R3'!F783)</f>
        <v/>
      </c>
      <c r="G2777">
        <f>IF('Data R3'!C783="","",'Data R3'!AD783)</f>
        <v/>
      </c>
      <c r="H2777">
        <f>IF('Data R3'!C783="","",'Data R3'!AC783)</f>
        <v/>
      </c>
      <c r="I2777">
        <f>IF('Data R3'!C783="","",COUNTIF('Data R3'!J783,"&gt;0")+COUNTIF('Data R3'!L783,"&gt;0")+COUNTIF('Data R3'!N783,"&gt;0")+COUNTIF('Data R3'!P783,"&gt;0")+COUNTIF('Data R3'!R783,"&gt;0")+COUNTIF('Data R3'!T783,"&gt;0")+COUNTIF('Data R3'!V783,"&gt;0")+COUNTIF('Data R3'!X783,"&gt;0"))</f>
        <v/>
      </c>
      <c r="J2777">
        <f>IF('Data R3'!C783="","",IF((COUNTIF('Data R3'!K783,"&gt;0")+COUNTIF('Data R3'!M783,"&gt;0")+COUNTIF('Data R3'!O783,"&gt;0")+COUNTIF('Data R3'!Q783,"&gt;0")+COUNTIF('Data R3'!S783,"&gt;0")+COUNTIF('Data R3'!U783,"&gt;0")+COUNTIF('Data R3'!W783,"&gt;0")+COUNTIF('Data R3'!Y783,"&gt;0"))&gt;0,1,0))</f>
        <v/>
      </c>
      <c r="M2777" t="inlineStr">
        <is>
          <t>Data R</t>
        </is>
      </c>
    </row>
    <row r="2778">
      <c r="A2778" t="inlineStr">
        <is>
          <t>Regional 3</t>
        </is>
      </c>
      <c r="B2778">
        <f>IF('Data R3'!C784="","",'Data R3'!B784)</f>
        <v/>
      </c>
      <c r="C2778">
        <f>IF('Data R3'!C784="","",'Data R3'!C784)</f>
        <v/>
      </c>
      <c r="D2778">
        <f>IF('Data R3'!C784="","",'Data R3'!D784)</f>
        <v/>
      </c>
      <c r="E2778">
        <f>IF('Data R3'!C784="","",'Data R3'!E784)</f>
        <v/>
      </c>
      <c r="F2778">
        <f>IF('Data R3'!C784="","",'Data R3'!F784)</f>
        <v/>
      </c>
      <c r="G2778">
        <f>IF('Data R3'!C784="","",'Data R3'!AD784)</f>
        <v/>
      </c>
      <c r="H2778">
        <f>IF('Data R3'!C784="","",'Data R3'!AC784)</f>
        <v/>
      </c>
      <c r="I2778">
        <f>IF('Data R3'!C784="","",COUNTIF('Data R3'!J784,"&gt;0")+COUNTIF('Data R3'!L784,"&gt;0")+COUNTIF('Data R3'!N784,"&gt;0")+COUNTIF('Data R3'!P784,"&gt;0")+COUNTIF('Data R3'!R784,"&gt;0")+COUNTIF('Data R3'!T784,"&gt;0")+COUNTIF('Data R3'!V784,"&gt;0")+COUNTIF('Data R3'!X784,"&gt;0"))</f>
        <v/>
      </c>
      <c r="J2778">
        <f>IF('Data R3'!C784="","",IF((COUNTIF('Data R3'!K784,"&gt;0")+COUNTIF('Data R3'!M784,"&gt;0")+COUNTIF('Data R3'!O784,"&gt;0")+COUNTIF('Data R3'!Q784,"&gt;0")+COUNTIF('Data R3'!S784,"&gt;0")+COUNTIF('Data R3'!U784,"&gt;0")+COUNTIF('Data R3'!W784,"&gt;0")+COUNTIF('Data R3'!Y784,"&gt;0"))&gt;0,1,0))</f>
        <v/>
      </c>
      <c r="M2778" t="inlineStr">
        <is>
          <t>Data R</t>
        </is>
      </c>
    </row>
    <row r="2779">
      <c r="A2779" t="inlineStr">
        <is>
          <t>Regional 3</t>
        </is>
      </c>
      <c r="B2779">
        <f>IF('Data R3'!C785="","",'Data R3'!B785)</f>
        <v/>
      </c>
      <c r="C2779">
        <f>IF('Data R3'!C785="","",'Data R3'!C785)</f>
        <v/>
      </c>
      <c r="D2779">
        <f>IF('Data R3'!C785="","",'Data R3'!D785)</f>
        <v/>
      </c>
      <c r="E2779">
        <f>IF('Data R3'!C785="","",'Data R3'!E785)</f>
        <v/>
      </c>
      <c r="F2779">
        <f>IF('Data R3'!C785="","",'Data R3'!F785)</f>
        <v/>
      </c>
      <c r="G2779">
        <f>IF('Data R3'!C785="","",'Data R3'!AD785)</f>
        <v/>
      </c>
      <c r="H2779">
        <f>IF('Data R3'!C785="","",'Data R3'!AC785)</f>
        <v/>
      </c>
      <c r="I2779">
        <f>IF('Data R3'!C785="","",COUNTIF('Data R3'!J785,"&gt;0")+COUNTIF('Data R3'!L785,"&gt;0")+COUNTIF('Data R3'!N785,"&gt;0")+COUNTIF('Data R3'!P785,"&gt;0")+COUNTIF('Data R3'!R785,"&gt;0")+COUNTIF('Data R3'!T785,"&gt;0")+COUNTIF('Data R3'!V785,"&gt;0")+COUNTIF('Data R3'!X785,"&gt;0"))</f>
        <v/>
      </c>
      <c r="J2779">
        <f>IF('Data R3'!C785="","",IF((COUNTIF('Data R3'!K785,"&gt;0")+COUNTIF('Data R3'!M785,"&gt;0")+COUNTIF('Data R3'!O785,"&gt;0")+COUNTIF('Data R3'!Q785,"&gt;0")+COUNTIF('Data R3'!S785,"&gt;0")+COUNTIF('Data R3'!U785,"&gt;0")+COUNTIF('Data R3'!W785,"&gt;0")+COUNTIF('Data R3'!Y785,"&gt;0"))&gt;0,1,0))</f>
        <v/>
      </c>
      <c r="M2779" t="inlineStr">
        <is>
          <t>Data R</t>
        </is>
      </c>
    </row>
    <row r="2780">
      <c r="A2780" t="inlineStr">
        <is>
          <t>Regional 3</t>
        </is>
      </c>
      <c r="B2780">
        <f>IF('Data R3'!C786="","",'Data R3'!B786)</f>
        <v/>
      </c>
      <c r="C2780">
        <f>IF('Data R3'!C786="","",'Data R3'!C786)</f>
        <v/>
      </c>
      <c r="D2780">
        <f>IF('Data R3'!C786="","",'Data R3'!D786)</f>
        <v/>
      </c>
      <c r="E2780">
        <f>IF('Data R3'!C786="","",'Data R3'!E786)</f>
        <v/>
      </c>
      <c r="F2780">
        <f>IF('Data R3'!C786="","",'Data R3'!F786)</f>
        <v/>
      </c>
      <c r="G2780">
        <f>IF('Data R3'!C786="","",'Data R3'!AD786)</f>
        <v/>
      </c>
      <c r="H2780">
        <f>IF('Data R3'!C786="","",'Data R3'!AC786)</f>
        <v/>
      </c>
      <c r="I2780">
        <f>IF('Data R3'!C786="","",COUNTIF('Data R3'!J786,"&gt;0")+COUNTIF('Data R3'!L786,"&gt;0")+COUNTIF('Data R3'!N786,"&gt;0")+COUNTIF('Data R3'!P786,"&gt;0")+COUNTIF('Data R3'!R786,"&gt;0")+COUNTIF('Data R3'!T786,"&gt;0")+COUNTIF('Data R3'!V786,"&gt;0")+COUNTIF('Data R3'!X786,"&gt;0"))</f>
        <v/>
      </c>
      <c r="J2780">
        <f>IF('Data R3'!C786="","",IF((COUNTIF('Data R3'!K786,"&gt;0")+COUNTIF('Data R3'!M786,"&gt;0")+COUNTIF('Data R3'!O786,"&gt;0")+COUNTIF('Data R3'!Q786,"&gt;0")+COUNTIF('Data R3'!S786,"&gt;0")+COUNTIF('Data R3'!U786,"&gt;0")+COUNTIF('Data R3'!W786,"&gt;0")+COUNTIF('Data R3'!Y786,"&gt;0"))&gt;0,1,0))</f>
        <v/>
      </c>
      <c r="M2780" t="inlineStr">
        <is>
          <t>Data R</t>
        </is>
      </c>
    </row>
    <row r="2781">
      <c r="A2781" t="inlineStr">
        <is>
          <t>Regional 3</t>
        </is>
      </c>
      <c r="B2781">
        <f>IF('Data R3'!C787="","",'Data R3'!B787)</f>
        <v/>
      </c>
      <c r="C2781">
        <f>IF('Data R3'!C787="","",'Data R3'!C787)</f>
        <v/>
      </c>
      <c r="D2781">
        <f>IF('Data R3'!C787="","",'Data R3'!D787)</f>
        <v/>
      </c>
      <c r="E2781">
        <f>IF('Data R3'!C787="","",'Data R3'!E787)</f>
        <v/>
      </c>
      <c r="F2781">
        <f>IF('Data R3'!C787="","",'Data R3'!F787)</f>
        <v/>
      </c>
      <c r="G2781">
        <f>IF('Data R3'!C787="","",'Data R3'!AD787)</f>
        <v/>
      </c>
      <c r="H2781">
        <f>IF('Data R3'!C787="","",'Data R3'!AC787)</f>
        <v/>
      </c>
      <c r="I2781">
        <f>IF('Data R3'!C787="","",COUNTIF('Data R3'!J787,"&gt;0")+COUNTIF('Data R3'!L787,"&gt;0")+COUNTIF('Data R3'!N787,"&gt;0")+COUNTIF('Data R3'!P787,"&gt;0")+COUNTIF('Data R3'!R787,"&gt;0")+COUNTIF('Data R3'!T787,"&gt;0")+COUNTIF('Data R3'!V787,"&gt;0")+COUNTIF('Data R3'!X787,"&gt;0"))</f>
        <v/>
      </c>
      <c r="J2781">
        <f>IF('Data R3'!C787="","",IF((COUNTIF('Data R3'!K787,"&gt;0")+COUNTIF('Data R3'!M787,"&gt;0")+COUNTIF('Data R3'!O787,"&gt;0")+COUNTIF('Data R3'!Q787,"&gt;0")+COUNTIF('Data R3'!S787,"&gt;0")+COUNTIF('Data R3'!U787,"&gt;0")+COUNTIF('Data R3'!W787,"&gt;0")+COUNTIF('Data R3'!Y787,"&gt;0"))&gt;0,1,0))</f>
        <v/>
      </c>
      <c r="M2781" t="inlineStr">
        <is>
          <t>Data R</t>
        </is>
      </c>
    </row>
    <row r="2782">
      <c r="A2782" t="inlineStr">
        <is>
          <t>Regional 3</t>
        </is>
      </c>
      <c r="B2782">
        <f>IF('Data R3'!C788="","",'Data R3'!B788)</f>
        <v/>
      </c>
      <c r="C2782">
        <f>IF('Data R3'!C788="","",'Data R3'!C788)</f>
        <v/>
      </c>
      <c r="D2782">
        <f>IF('Data R3'!C788="","",'Data R3'!D788)</f>
        <v/>
      </c>
      <c r="E2782">
        <f>IF('Data R3'!C788="","",'Data R3'!E788)</f>
        <v/>
      </c>
      <c r="F2782">
        <f>IF('Data R3'!C788="","",'Data R3'!F788)</f>
        <v/>
      </c>
      <c r="G2782">
        <f>IF('Data R3'!C788="","",'Data R3'!AD788)</f>
        <v/>
      </c>
      <c r="H2782">
        <f>IF('Data R3'!C788="","",'Data R3'!AC788)</f>
        <v/>
      </c>
      <c r="I2782">
        <f>IF('Data R3'!C788="","",COUNTIF('Data R3'!J788,"&gt;0")+COUNTIF('Data R3'!L788,"&gt;0")+COUNTIF('Data R3'!N788,"&gt;0")+COUNTIF('Data R3'!P788,"&gt;0")+COUNTIF('Data R3'!R788,"&gt;0")+COUNTIF('Data R3'!T788,"&gt;0")+COUNTIF('Data R3'!V788,"&gt;0")+COUNTIF('Data R3'!X788,"&gt;0"))</f>
        <v/>
      </c>
      <c r="J2782">
        <f>IF('Data R3'!C788="","",IF((COUNTIF('Data R3'!K788,"&gt;0")+COUNTIF('Data R3'!M788,"&gt;0")+COUNTIF('Data R3'!O788,"&gt;0")+COUNTIF('Data R3'!Q788,"&gt;0")+COUNTIF('Data R3'!S788,"&gt;0")+COUNTIF('Data R3'!U788,"&gt;0")+COUNTIF('Data R3'!W788,"&gt;0")+COUNTIF('Data R3'!Y788,"&gt;0"))&gt;0,1,0))</f>
        <v/>
      </c>
      <c r="M2782" t="inlineStr">
        <is>
          <t>Data R</t>
        </is>
      </c>
    </row>
    <row r="2783">
      <c r="A2783" t="inlineStr">
        <is>
          <t>Regional 3</t>
        </is>
      </c>
      <c r="B2783">
        <f>IF('Data R3'!C789="","",'Data R3'!B789)</f>
        <v/>
      </c>
      <c r="C2783">
        <f>IF('Data R3'!C789="","",'Data R3'!C789)</f>
        <v/>
      </c>
      <c r="D2783">
        <f>IF('Data R3'!C789="","",'Data R3'!D789)</f>
        <v/>
      </c>
      <c r="E2783">
        <f>IF('Data R3'!C789="","",'Data R3'!E789)</f>
        <v/>
      </c>
      <c r="F2783">
        <f>IF('Data R3'!C789="","",'Data R3'!F789)</f>
        <v/>
      </c>
      <c r="G2783">
        <f>IF('Data R3'!C789="","",'Data R3'!AD789)</f>
        <v/>
      </c>
      <c r="H2783">
        <f>IF('Data R3'!C789="","",'Data R3'!AC789)</f>
        <v/>
      </c>
      <c r="I2783">
        <f>IF('Data R3'!C789="","",COUNTIF('Data R3'!J789,"&gt;0")+COUNTIF('Data R3'!L789,"&gt;0")+COUNTIF('Data R3'!N789,"&gt;0")+COUNTIF('Data R3'!P789,"&gt;0")+COUNTIF('Data R3'!R789,"&gt;0")+COUNTIF('Data R3'!T789,"&gt;0")+COUNTIF('Data R3'!V789,"&gt;0")+COUNTIF('Data R3'!X789,"&gt;0"))</f>
        <v/>
      </c>
      <c r="J2783">
        <f>IF('Data R3'!C789="","",IF((COUNTIF('Data R3'!K789,"&gt;0")+COUNTIF('Data R3'!M789,"&gt;0")+COUNTIF('Data R3'!O789,"&gt;0")+COUNTIF('Data R3'!Q789,"&gt;0")+COUNTIF('Data R3'!S789,"&gt;0")+COUNTIF('Data R3'!U789,"&gt;0")+COUNTIF('Data R3'!W789,"&gt;0")+COUNTIF('Data R3'!Y789,"&gt;0"))&gt;0,1,0))</f>
        <v/>
      </c>
      <c r="M2783" t="inlineStr">
        <is>
          <t>Data R</t>
        </is>
      </c>
    </row>
    <row r="2784">
      <c r="A2784" t="inlineStr">
        <is>
          <t>Regional 3</t>
        </is>
      </c>
      <c r="B2784">
        <f>IF('Data R3'!C790="","",'Data R3'!B790)</f>
        <v/>
      </c>
      <c r="C2784">
        <f>IF('Data R3'!C790="","",'Data R3'!C790)</f>
        <v/>
      </c>
      <c r="D2784">
        <f>IF('Data R3'!C790="","",'Data R3'!D790)</f>
        <v/>
      </c>
      <c r="E2784">
        <f>IF('Data R3'!C790="","",'Data R3'!E790)</f>
        <v/>
      </c>
      <c r="F2784">
        <f>IF('Data R3'!C790="","",'Data R3'!F790)</f>
        <v/>
      </c>
      <c r="G2784">
        <f>IF('Data R3'!C790="","",'Data R3'!AD790)</f>
        <v/>
      </c>
      <c r="H2784">
        <f>IF('Data R3'!C790="","",'Data R3'!AC790)</f>
        <v/>
      </c>
      <c r="I2784">
        <f>IF('Data R3'!C790="","",COUNTIF('Data R3'!J790,"&gt;0")+COUNTIF('Data R3'!L790,"&gt;0")+COUNTIF('Data R3'!N790,"&gt;0")+COUNTIF('Data R3'!P790,"&gt;0")+COUNTIF('Data R3'!R790,"&gt;0")+COUNTIF('Data R3'!T790,"&gt;0")+COUNTIF('Data R3'!V790,"&gt;0")+COUNTIF('Data R3'!X790,"&gt;0"))</f>
        <v/>
      </c>
      <c r="J2784">
        <f>IF('Data R3'!C790="","",IF((COUNTIF('Data R3'!K790,"&gt;0")+COUNTIF('Data R3'!M790,"&gt;0")+COUNTIF('Data R3'!O790,"&gt;0")+COUNTIF('Data R3'!Q790,"&gt;0")+COUNTIF('Data R3'!S790,"&gt;0")+COUNTIF('Data R3'!U790,"&gt;0")+COUNTIF('Data R3'!W790,"&gt;0")+COUNTIF('Data R3'!Y790,"&gt;0"))&gt;0,1,0))</f>
        <v/>
      </c>
      <c r="M2784" t="inlineStr">
        <is>
          <t>Data R</t>
        </is>
      </c>
    </row>
    <row r="2785">
      <c r="A2785" t="inlineStr">
        <is>
          <t>Regional 3</t>
        </is>
      </c>
      <c r="B2785">
        <f>IF('Data R3'!C791="","",'Data R3'!B791)</f>
        <v/>
      </c>
      <c r="C2785">
        <f>IF('Data R3'!C791="","",'Data R3'!C791)</f>
        <v/>
      </c>
      <c r="D2785">
        <f>IF('Data R3'!C791="","",'Data R3'!D791)</f>
        <v/>
      </c>
      <c r="E2785">
        <f>IF('Data R3'!C791="","",'Data R3'!E791)</f>
        <v/>
      </c>
      <c r="F2785">
        <f>IF('Data R3'!C791="","",'Data R3'!F791)</f>
        <v/>
      </c>
      <c r="G2785">
        <f>IF('Data R3'!C791="","",'Data R3'!AD791)</f>
        <v/>
      </c>
      <c r="H2785">
        <f>IF('Data R3'!C791="","",'Data R3'!AC791)</f>
        <v/>
      </c>
      <c r="I2785">
        <f>IF('Data R3'!C791="","",COUNTIF('Data R3'!J791,"&gt;0")+COUNTIF('Data R3'!L791,"&gt;0")+COUNTIF('Data R3'!N791,"&gt;0")+COUNTIF('Data R3'!P791,"&gt;0")+COUNTIF('Data R3'!R791,"&gt;0")+COUNTIF('Data R3'!T791,"&gt;0")+COUNTIF('Data R3'!V791,"&gt;0")+COUNTIF('Data R3'!X791,"&gt;0"))</f>
        <v/>
      </c>
      <c r="J2785">
        <f>IF('Data R3'!C791="","",IF((COUNTIF('Data R3'!K791,"&gt;0")+COUNTIF('Data R3'!M791,"&gt;0")+COUNTIF('Data R3'!O791,"&gt;0")+COUNTIF('Data R3'!Q791,"&gt;0")+COUNTIF('Data R3'!S791,"&gt;0")+COUNTIF('Data R3'!U791,"&gt;0")+COUNTIF('Data R3'!W791,"&gt;0")+COUNTIF('Data R3'!Y791,"&gt;0"))&gt;0,1,0))</f>
        <v/>
      </c>
      <c r="M2785" t="inlineStr">
        <is>
          <t>Data R</t>
        </is>
      </c>
    </row>
    <row r="2786">
      <c r="A2786" t="inlineStr">
        <is>
          <t>Regional 3</t>
        </is>
      </c>
      <c r="B2786">
        <f>IF('Data R3'!C792="","",'Data R3'!B792)</f>
        <v/>
      </c>
      <c r="C2786">
        <f>IF('Data R3'!C792="","",'Data R3'!C792)</f>
        <v/>
      </c>
      <c r="D2786">
        <f>IF('Data R3'!C792="","",'Data R3'!D792)</f>
        <v/>
      </c>
      <c r="E2786">
        <f>IF('Data R3'!C792="","",'Data R3'!E792)</f>
        <v/>
      </c>
      <c r="F2786">
        <f>IF('Data R3'!C792="","",'Data R3'!F792)</f>
        <v/>
      </c>
      <c r="G2786">
        <f>IF('Data R3'!C792="","",'Data R3'!AD792)</f>
        <v/>
      </c>
      <c r="H2786">
        <f>IF('Data R3'!C792="","",'Data R3'!AC792)</f>
        <v/>
      </c>
      <c r="I2786">
        <f>IF('Data R3'!C792="","",COUNTIF('Data R3'!J792,"&gt;0")+COUNTIF('Data R3'!L792,"&gt;0")+COUNTIF('Data R3'!N792,"&gt;0")+COUNTIF('Data R3'!P792,"&gt;0")+COUNTIF('Data R3'!R792,"&gt;0")+COUNTIF('Data R3'!T792,"&gt;0")+COUNTIF('Data R3'!V792,"&gt;0")+COUNTIF('Data R3'!X792,"&gt;0"))</f>
        <v/>
      </c>
      <c r="J2786">
        <f>IF('Data R3'!C792="","",IF((COUNTIF('Data R3'!K792,"&gt;0")+COUNTIF('Data R3'!M792,"&gt;0")+COUNTIF('Data R3'!O792,"&gt;0")+COUNTIF('Data R3'!Q792,"&gt;0")+COUNTIF('Data R3'!S792,"&gt;0")+COUNTIF('Data R3'!U792,"&gt;0")+COUNTIF('Data R3'!W792,"&gt;0")+COUNTIF('Data R3'!Y792,"&gt;0"))&gt;0,1,0))</f>
        <v/>
      </c>
      <c r="M2786" t="inlineStr">
        <is>
          <t>Data R</t>
        </is>
      </c>
    </row>
    <row r="2787">
      <c r="A2787" t="inlineStr">
        <is>
          <t>Regional 3</t>
        </is>
      </c>
      <c r="B2787">
        <f>IF('Data R3'!C793="","",'Data R3'!B793)</f>
        <v/>
      </c>
      <c r="C2787">
        <f>IF('Data R3'!C793="","",'Data R3'!C793)</f>
        <v/>
      </c>
      <c r="D2787">
        <f>IF('Data R3'!C793="","",'Data R3'!D793)</f>
        <v/>
      </c>
      <c r="E2787">
        <f>IF('Data R3'!C793="","",'Data R3'!E793)</f>
        <v/>
      </c>
      <c r="F2787">
        <f>IF('Data R3'!C793="","",'Data R3'!F793)</f>
        <v/>
      </c>
      <c r="G2787">
        <f>IF('Data R3'!C793="","",'Data R3'!AD793)</f>
        <v/>
      </c>
      <c r="H2787">
        <f>IF('Data R3'!C793="","",'Data R3'!AC793)</f>
        <v/>
      </c>
      <c r="I2787">
        <f>IF('Data R3'!C793="","",COUNTIF('Data R3'!J793,"&gt;0")+COUNTIF('Data R3'!L793,"&gt;0")+COUNTIF('Data R3'!N793,"&gt;0")+COUNTIF('Data R3'!P793,"&gt;0")+COUNTIF('Data R3'!R793,"&gt;0")+COUNTIF('Data R3'!T793,"&gt;0")+COUNTIF('Data R3'!V793,"&gt;0")+COUNTIF('Data R3'!X793,"&gt;0"))</f>
        <v/>
      </c>
      <c r="J2787">
        <f>IF('Data R3'!C793="","",IF((COUNTIF('Data R3'!K793,"&gt;0")+COUNTIF('Data R3'!M793,"&gt;0")+COUNTIF('Data R3'!O793,"&gt;0")+COUNTIF('Data R3'!Q793,"&gt;0")+COUNTIF('Data R3'!S793,"&gt;0")+COUNTIF('Data R3'!U793,"&gt;0")+COUNTIF('Data R3'!W793,"&gt;0")+COUNTIF('Data R3'!Y793,"&gt;0"))&gt;0,1,0))</f>
        <v/>
      </c>
      <c r="M2787" t="inlineStr">
        <is>
          <t>Data R</t>
        </is>
      </c>
    </row>
    <row r="2788">
      <c r="A2788" t="inlineStr">
        <is>
          <t>Regional 3</t>
        </is>
      </c>
      <c r="B2788">
        <f>IF('Data R3'!C794="","",'Data R3'!B794)</f>
        <v/>
      </c>
      <c r="C2788">
        <f>IF('Data R3'!C794="","",'Data R3'!C794)</f>
        <v/>
      </c>
      <c r="D2788">
        <f>IF('Data R3'!C794="","",'Data R3'!D794)</f>
        <v/>
      </c>
      <c r="E2788">
        <f>IF('Data R3'!C794="","",'Data R3'!E794)</f>
        <v/>
      </c>
      <c r="F2788">
        <f>IF('Data R3'!C794="","",'Data R3'!F794)</f>
        <v/>
      </c>
      <c r="G2788">
        <f>IF('Data R3'!C794="","",'Data R3'!AD794)</f>
        <v/>
      </c>
      <c r="H2788">
        <f>IF('Data R3'!C794="","",'Data R3'!AC794)</f>
        <v/>
      </c>
      <c r="I2788">
        <f>IF('Data R3'!C794="","",COUNTIF('Data R3'!J794,"&gt;0")+COUNTIF('Data R3'!L794,"&gt;0")+COUNTIF('Data R3'!N794,"&gt;0")+COUNTIF('Data R3'!P794,"&gt;0")+COUNTIF('Data R3'!R794,"&gt;0")+COUNTIF('Data R3'!T794,"&gt;0")+COUNTIF('Data R3'!V794,"&gt;0")+COUNTIF('Data R3'!X794,"&gt;0"))</f>
        <v/>
      </c>
      <c r="J2788">
        <f>IF('Data R3'!C794="","",IF((COUNTIF('Data R3'!K794,"&gt;0")+COUNTIF('Data R3'!M794,"&gt;0")+COUNTIF('Data R3'!O794,"&gt;0")+COUNTIF('Data R3'!Q794,"&gt;0")+COUNTIF('Data R3'!S794,"&gt;0")+COUNTIF('Data R3'!U794,"&gt;0")+COUNTIF('Data R3'!W794,"&gt;0")+COUNTIF('Data R3'!Y794,"&gt;0"))&gt;0,1,0))</f>
        <v/>
      </c>
      <c r="M2788" t="inlineStr">
        <is>
          <t>Data R</t>
        </is>
      </c>
    </row>
    <row r="2789">
      <c r="A2789" t="inlineStr">
        <is>
          <t>Regional 3</t>
        </is>
      </c>
      <c r="B2789">
        <f>IF('Data R3'!C795="","",'Data R3'!B795)</f>
        <v/>
      </c>
      <c r="C2789">
        <f>IF('Data R3'!C795="","",'Data R3'!C795)</f>
        <v/>
      </c>
      <c r="D2789">
        <f>IF('Data R3'!C795="","",'Data R3'!D795)</f>
        <v/>
      </c>
      <c r="E2789">
        <f>IF('Data R3'!C795="","",'Data R3'!E795)</f>
        <v/>
      </c>
      <c r="F2789">
        <f>IF('Data R3'!C795="","",'Data R3'!F795)</f>
        <v/>
      </c>
      <c r="G2789">
        <f>IF('Data R3'!C795="","",'Data R3'!AD795)</f>
        <v/>
      </c>
      <c r="H2789">
        <f>IF('Data R3'!C795="","",'Data R3'!AC795)</f>
        <v/>
      </c>
      <c r="I2789">
        <f>IF('Data R3'!C795="","",COUNTIF('Data R3'!J795,"&gt;0")+COUNTIF('Data R3'!L795,"&gt;0")+COUNTIF('Data R3'!N795,"&gt;0")+COUNTIF('Data R3'!P795,"&gt;0")+COUNTIF('Data R3'!R795,"&gt;0")+COUNTIF('Data R3'!T795,"&gt;0")+COUNTIF('Data R3'!V795,"&gt;0")+COUNTIF('Data R3'!X795,"&gt;0"))</f>
        <v/>
      </c>
      <c r="J2789">
        <f>IF('Data R3'!C795="","",IF((COUNTIF('Data R3'!K795,"&gt;0")+COUNTIF('Data R3'!M795,"&gt;0")+COUNTIF('Data R3'!O795,"&gt;0")+COUNTIF('Data R3'!Q795,"&gt;0")+COUNTIF('Data R3'!S795,"&gt;0")+COUNTIF('Data R3'!U795,"&gt;0")+COUNTIF('Data R3'!W795,"&gt;0")+COUNTIF('Data R3'!Y795,"&gt;0"))&gt;0,1,0))</f>
        <v/>
      </c>
      <c r="M2789" t="inlineStr">
        <is>
          <t>Data R</t>
        </is>
      </c>
    </row>
    <row r="2790">
      <c r="A2790" t="inlineStr">
        <is>
          <t>Regional 3</t>
        </is>
      </c>
      <c r="B2790">
        <f>IF('Data R3'!C796="","",'Data R3'!B796)</f>
        <v/>
      </c>
      <c r="C2790">
        <f>IF('Data R3'!C796="","",'Data R3'!C796)</f>
        <v/>
      </c>
      <c r="D2790">
        <f>IF('Data R3'!C796="","",'Data R3'!D796)</f>
        <v/>
      </c>
      <c r="E2790">
        <f>IF('Data R3'!C796="","",'Data R3'!E796)</f>
        <v/>
      </c>
      <c r="F2790">
        <f>IF('Data R3'!C796="","",'Data R3'!F796)</f>
        <v/>
      </c>
      <c r="G2790">
        <f>IF('Data R3'!C796="","",'Data R3'!AD796)</f>
        <v/>
      </c>
      <c r="H2790">
        <f>IF('Data R3'!C796="","",'Data R3'!AC796)</f>
        <v/>
      </c>
      <c r="I2790">
        <f>IF('Data R3'!C796="","",COUNTIF('Data R3'!J796,"&gt;0")+COUNTIF('Data R3'!L796,"&gt;0")+COUNTIF('Data R3'!N796,"&gt;0")+COUNTIF('Data R3'!P796,"&gt;0")+COUNTIF('Data R3'!R796,"&gt;0")+COUNTIF('Data R3'!T796,"&gt;0")+COUNTIF('Data R3'!V796,"&gt;0")+COUNTIF('Data R3'!X796,"&gt;0"))</f>
        <v/>
      </c>
      <c r="J2790">
        <f>IF('Data R3'!C796="","",IF((COUNTIF('Data R3'!K796,"&gt;0")+COUNTIF('Data R3'!M796,"&gt;0")+COUNTIF('Data R3'!O796,"&gt;0")+COUNTIF('Data R3'!Q796,"&gt;0")+COUNTIF('Data R3'!S796,"&gt;0")+COUNTIF('Data R3'!U796,"&gt;0")+COUNTIF('Data R3'!W796,"&gt;0")+COUNTIF('Data R3'!Y796,"&gt;0"))&gt;0,1,0))</f>
        <v/>
      </c>
      <c r="M2790" t="inlineStr">
        <is>
          <t>Data R</t>
        </is>
      </c>
    </row>
    <row r="2791">
      <c r="A2791" t="inlineStr">
        <is>
          <t>Regional 3</t>
        </is>
      </c>
      <c r="B2791">
        <f>IF('Data R3'!C797="","",'Data R3'!B797)</f>
        <v/>
      </c>
      <c r="C2791">
        <f>IF('Data R3'!C797="","",'Data R3'!C797)</f>
        <v/>
      </c>
      <c r="D2791">
        <f>IF('Data R3'!C797="","",'Data R3'!D797)</f>
        <v/>
      </c>
      <c r="E2791">
        <f>IF('Data R3'!C797="","",'Data R3'!E797)</f>
        <v/>
      </c>
      <c r="F2791">
        <f>IF('Data R3'!C797="","",'Data R3'!F797)</f>
        <v/>
      </c>
      <c r="G2791">
        <f>IF('Data R3'!C797="","",'Data R3'!AD797)</f>
        <v/>
      </c>
      <c r="H2791">
        <f>IF('Data R3'!C797="","",'Data R3'!AC797)</f>
        <v/>
      </c>
      <c r="I2791">
        <f>IF('Data R3'!C797="","",COUNTIF('Data R3'!J797,"&gt;0")+COUNTIF('Data R3'!L797,"&gt;0")+COUNTIF('Data R3'!N797,"&gt;0")+COUNTIF('Data R3'!P797,"&gt;0")+COUNTIF('Data R3'!R797,"&gt;0")+COUNTIF('Data R3'!T797,"&gt;0")+COUNTIF('Data R3'!V797,"&gt;0")+COUNTIF('Data R3'!X797,"&gt;0"))</f>
        <v/>
      </c>
      <c r="J2791">
        <f>IF('Data R3'!C797="","",IF((COUNTIF('Data R3'!K797,"&gt;0")+COUNTIF('Data R3'!M797,"&gt;0")+COUNTIF('Data R3'!O797,"&gt;0")+COUNTIF('Data R3'!Q797,"&gt;0")+COUNTIF('Data R3'!S797,"&gt;0")+COUNTIF('Data R3'!U797,"&gt;0")+COUNTIF('Data R3'!W797,"&gt;0")+COUNTIF('Data R3'!Y797,"&gt;0"))&gt;0,1,0))</f>
        <v/>
      </c>
      <c r="M2791" t="inlineStr">
        <is>
          <t>Data R</t>
        </is>
      </c>
    </row>
    <row r="2792">
      <c r="A2792" t="inlineStr">
        <is>
          <t>Regional 3</t>
        </is>
      </c>
      <c r="B2792">
        <f>IF('Data R3'!C798="","",'Data R3'!B798)</f>
        <v/>
      </c>
      <c r="C2792">
        <f>IF('Data R3'!C798="","",'Data R3'!C798)</f>
        <v/>
      </c>
      <c r="D2792">
        <f>IF('Data R3'!C798="","",'Data R3'!D798)</f>
        <v/>
      </c>
      <c r="E2792">
        <f>IF('Data R3'!C798="","",'Data R3'!E798)</f>
        <v/>
      </c>
      <c r="F2792">
        <f>IF('Data R3'!C798="","",'Data R3'!F798)</f>
        <v/>
      </c>
      <c r="G2792">
        <f>IF('Data R3'!C798="","",'Data R3'!AD798)</f>
        <v/>
      </c>
      <c r="H2792">
        <f>IF('Data R3'!C798="","",'Data R3'!AC798)</f>
        <v/>
      </c>
      <c r="I2792">
        <f>IF('Data R3'!C798="","",COUNTIF('Data R3'!J798,"&gt;0")+COUNTIF('Data R3'!L798,"&gt;0")+COUNTIF('Data R3'!N798,"&gt;0")+COUNTIF('Data R3'!P798,"&gt;0")+COUNTIF('Data R3'!R798,"&gt;0")+COUNTIF('Data R3'!T798,"&gt;0")+COUNTIF('Data R3'!V798,"&gt;0")+COUNTIF('Data R3'!X798,"&gt;0"))</f>
        <v/>
      </c>
      <c r="J2792">
        <f>IF('Data R3'!C798="","",IF((COUNTIF('Data R3'!K798,"&gt;0")+COUNTIF('Data R3'!M798,"&gt;0")+COUNTIF('Data R3'!O798,"&gt;0")+COUNTIF('Data R3'!Q798,"&gt;0")+COUNTIF('Data R3'!S798,"&gt;0")+COUNTIF('Data R3'!U798,"&gt;0")+COUNTIF('Data R3'!W798,"&gt;0")+COUNTIF('Data R3'!Y798,"&gt;0"))&gt;0,1,0))</f>
        <v/>
      </c>
      <c r="M2792" t="inlineStr">
        <is>
          <t>Data R</t>
        </is>
      </c>
    </row>
    <row r="2793">
      <c r="A2793" t="inlineStr">
        <is>
          <t>Regional 3</t>
        </is>
      </c>
      <c r="B2793">
        <f>IF('Data R3'!C799="","",'Data R3'!B799)</f>
        <v/>
      </c>
      <c r="C2793">
        <f>IF('Data R3'!C799="","",'Data R3'!C799)</f>
        <v/>
      </c>
      <c r="D2793">
        <f>IF('Data R3'!C799="","",'Data R3'!D799)</f>
        <v/>
      </c>
      <c r="E2793">
        <f>IF('Data R3'!C799="","",'Data R3'!E799)</f>
        <v/>
      </c>
      <c r="F2793">
        <f>IF('Data R3'!C799="","",'Data R3'!F799)</f>
        <v/>
      </c>
      <c r="G2793">
        <f>IF('Data R3'!C799="","",'Data R3'!AD799)</f>
        <v/>
      </c>
      <c r="H2793">
        <f>IF('Data R3'!C799="","",'Data R3'!AC799)</f>
        <v/>
      </c>
      <c r="I2793">
        <f>IF('Data R3'!C799="","",COUNTIF('Data R3'!J799,"&gt;0")+COUNTIF('Data R3'!L799,"&gt;0")+COUNTIF('Data R3'!N799,"&gt;0")+COUNTIF('Data R3'!P799,"&gt;0")+COUNTIF('Data R3'!R799,"&gt;0")+COUNTIF('Data R3'!T799,"&gt;0")+COUNTIF('Data R3'!V799,"&gt;0")+COUNTIF('Data R3'!X799,"&gt;0"))</f>
        <v/>
      </c>
      <c r="J2793">
        <f>IF('Data R3'!C799="","",IF((COUNTIF('Data R3'!K799,"&gt;0")+COUNTIF('Data R3'!M799,"&gt;0")+COUNTIF('Data R3'!O799,"&gt;0")+COUNTIF('Data R3'!Q799,"&gt;0")+COUNTIF('Data R3'!S799,"&gt;0")+COUNTIF('Data R3'!U799,"&gt;0")+COUNTIF('Data R3'!W799,"&gt;0")+COUNTIF('Data R3'!Y799,"&gt;0"))&gt;0,1,0))</f>
        <v/>
      </c>
      <c r="M2793" t="inlineStr">
        <is>
          <t>Data R</t>
        </is>
      </c>
    </row>
    <row r="2794">
      <c r="A2794" t="inlineStr">
        <is>
          <t>Regional 3</t>
        </is>
      </c>
      <c r="B2794">
        <f>IF('Data R3'!C800="","",'Data R3'!B800)</f>
        <v/>
      </c>
      <c r="C2794">
        <f>IF('Data R3'!C800="","",'Data R3'!C800)</f>
        <v/>
      </c>
      <c r="D2794">
        <f>IF('Data R3'!C800="","",'Data R3'!D800)</f>
        <v/>
      </c>
      <c r="E2794">
        <f>IF('Data R3'!C800="","",'Data R3'!E800)</f>
        <v/>
      </c>
      <c r="F2794">
        <f>IF('Data R3'!C800="","",'Data R3'!F800)</f>
        <v/>
      </c>
      <c r="G2794">
        <f>IF('Data R3'!C800="","",'Data R3'!AD800)</f>
        <v/>
      </c>
      <c r="H2794">
        <f>IF('Data R3'!C800="","",'Data R3'!AC800)</f>
        <v/>
      </c>
      <c r="I2794">
        <f>IF('Data R3'!C800="","",COUNTIF('Data R3'!J800,"&gt;0")+COUNTIF('Data R3'!L800,"&gt;0")+COUNTIF('Data R3'!N800,"&gt;0")+COUNTIF('Data R3'!P800,"&gt;0")+COUNTIF('Data R3'!R800,"&gt;0")+COUNTIF('Data R3'!T800,"&gt;0")+COUNTIF('Data R3'!V800,"&gt;0")+COUNTIF('Data R3'!X800,"&gt;0"))</f>
        <v/>
      </c>
      <c r="J2794">
        <f>IF('Data R3'!C800="","",IF((COUNTIF('Data R3'!K800,"&gt;0")+COUNTIF('Data R3'!M800,"&gt;0")+COUNTIF('Data R3'!O800,"&gt;0")+COUNTIF('Data R3'!Q800,"&gt;0")+COUNTIF('Data R3'!S800,"&gt;0")+COUNTIF('Data R3'!U800,"&gt;0")+COUNTIF('Data R3'!W800,"&gt;0")+COUNTIF('Data R3'!Y800,"&gt;0"))&gt;0,1,0))</f>
        <v/>
      </c>
      <c r="M2794" t="inlineStr">
        <is>
          <t>Data R</t>
        </is>
      </c>
    </row>
    <row r="2795">
      <c r="A2795" t="inlineStr">
        <is>
          <t>Regional 3</t>
        </is>
      </c>
      <c r="B2795">
        <f>IF('Data R3'!C801="","",'Data R3'!B801)</f>
        <v/>
      </c>
      <c r="C2795">
        <f>IF('Data R3'!C801="","",'Data R3'!C801)</f>
        <v/>
      </c>
      <c r="D2795">
        <f>IF('Data R3'!C801="","",'Data R3'!D801)</f>
        <v/>
      </c>
      <c r="E2795">
        <f>IF('Data R3'!C801="","",'Data R3'!E801)</f>
        <v/>
      </c>
      <c r="F2795">
        <f>IF('Data R3'!C801="","",'Data R3'!F801)</f>
        <v/>
      </c>
      <c r="G2795">
        <f>IF('Data R3'!C801="","",'Data R3'!AD801)</f>
        <v/>
      </c>
      <c r="H2795">
        <f>IF('Data R3'!C801="","",'Data R3'!AC801)</f>
        <v/>
      </c>
      <c r="I2795">
        <f>IF('Data R3'!C801="","",COUNTIF('Data R3'!J801,"&gt;0")+COUNTIF('Data R3'!L801,"&gt;0")+COUNTIF('Data R3'!N801,"&gt;0")+COUNTIF('Data R3'!P801,"&gt;0")+COUNTIF('Data R3'!R801,"&gt;0")+COUNTIF('Data R3'!T801,"&gt;0")+COUNTIF('Data R3'!V801,"&gt;0")+COUNTIF('Data R3'!X801,"&gt;0"))</f>
        <v/>
      </c>
      <c r="J2795">
        <f>IF('Data R3'!C801="","",IF((COUNTIF('Data R3'!K801,"&gt;0")+COUNTIF('Data R3'!M801,"&gt;0")+COUNTIF('Data R3'!O801,"&gt;0")+COUNTIF('Data R3'!Q801,"&gt;0")+COUNTIF('Data R3'!S801,"&gt;0")+COUNTIF('Data R3'!U801,"&gt;0")+COUNTIF('Data R3'!W801,"&gt;0")+COUNTIF('Data R3'!Y801,"&gt;0"))&gt;0,1,0))</f>
        <v/>
      </c>
      <c r="M2795" t="inlineStr">
        <is>
          <t>Data R</t>
        </is>
      </c>
    </row>
    <row r="2796">
      <c r="A2796" t="inlineStr">
        <is>
          <t>Regional 3</t>
        </is>
      </c>
      <c r="B2796">
        <f>IF('Data R3'!C802="","",'Data R3'!B802)</f>
        <v/>
      </c>
      <c r="C2796">
        <f>IF('Data R3'!C802="","",'Data R3'!C802)</f>
        <v/>
      </c>
      <c r="D2796">
        <f>IF('Data R3'!C802="","",'Data R3'!D802)</f>
        <v/>
      </c>
      <c r="E2796">
        <f>IF('Data R3'!C802="","",'Data R3'!E802)</f>
        <v/>
      </c>
      <c r="F2796">
        <f>IF('Data R3'!C802="","",'Data R3'!F802)</f>
        <v/>
      </c>
      <c r="G2796">
        <f>IF('Data R3'!C802="","",'Data R3'!AD802)</f>
        <v/>
      </c>
      <c r="H2796">
        <f>IF('Data R3'!C802="","",'Data R3'!AC802)</f>
        <v/>
      </c>
      <c r="I2796">
        <f>IF('Data R3'!C802="","",COUNTIF('Data R3'!J802,"&gt;0")+COUNTIF('Data R3'!L802,"&gt;0")+COUNTIF('Data R3'!N802,"&gt;0")+COUNTIF('Data R3'!P802,"&gt;0")+COUNTIF('Data R3'!R802,"&gt;0")+COUNTIF('Data R3'!T802,"&gt;0")+COUNTIF('Data R3'!V802,"&gt;0")+COUNTIF('Data R3'!X802,"&gt;0"))</f>
        <v/>
      </c>
      <c r="J2796">
        <f>IF('Data R3'!C802="","",IF((COUNTIF('Data R3'!K802,"&gt;0")+COUNTIF('Data R3'!M802,"&gt;0")+COUNTIF('Data R3'!O802,"&gt;0")+COUNTIF('Data R3'!Q802,"&gt;0")+COUNTIF('Data R3'!S802,"&gt;0")+COUNTIF('Data R3'!U802,"&gt;0")+COUNTIF('Data R3'!W802,"&gt;0")+COUNTIF('Data R3'!Y802,"&gt;0"))&gt;0,1,0))</f>
        <v/>
      </c>
      <c r="M2796" t="inlineStr">
        <is>
          <t>Data R</t>
        </is>
      </c>
    </row>
    <row r="2797">
      <c r="A2797" t="inlineStr">
        <is>
          <t>Regional 3</t>
        </is>
      </c>
      <c r="B2797">
        <f>IF('Data R3'!C803="","",'Data R3'!B803)</f>
        <v/>
      </c>
      <c r="C2797">
        <f>IF('Data R3'!C803="","",'Data R3'!C803)</f>
        <v/>
      </c>
      <c r="D2797">
        <f>IF('Data R3'!C803="","",'Data R3'!D803)</f>
        <v/>
      </c>
      <c r="E2797">
        <f>IF('Data R3'!C803="","",'Data R3'!E803)</f>
        <v/>
      </c>
      <c r="F2797">
        <f>IF('Data R3'!C803="","",'Data R3'!F803)</f>
        <v/>
      </c>
      <c r="G2797">
        <f>IF('Data R3'!C803="","",'Data R3'!AD803)</f>
        <v/>
      </c>
      <c r="H2797">
        <f>IF('Data R3'!C803="","",'Data R3'!AC803)</f>
        <v/>
      </c>
      <c r="I2797">
        <f>IF('Data R3'!C803="","",COUNTIF('Data R3'!J803,"&gt;0")+COUNTIF('Data R3'!L803,"&gt;0")+COUNTIF('Data R3'!N803,"&gt;0")+COUNTIF('Data R3'!P803,"&gt;0")+COUNTIF('Data R3'!R803,"&gt;0")+COUNTIF('Data R3'!T803,"&gt;0")+COUNTIF('Data R3'!V803,"&gt;0")+COUNTIF('Data R3'!X803,"&gt;0"))</f>
        <v/>
      </c>
      <c r="J2797">
        <f>IF('Data R3'!C803="","",IF((COUNTIF('Data R3'!K803,"&gt;0")+COUNTIF('Data R3'!M803,"&gt;0")+COUNTIF('Data R3'!O803,"&gt;0")+COUNTIF('Data R3'!Q803,"&gt;0")+COUNTIF('Data R3'!S803,"&gt;0")+COUNTIF('Data R3'!U803,"&gt;0")+COUNTIF('Data R3'!W803,"&gt;0")+COUNTIF('Data R3'!Y803,"&gt;0"))&gt;0,1,0))</f>
        <v/>
      </c>
      <c r="M2797" t="inlineStr">
        <is>
          <t>Data R</t>
        </is>
      </c>
    </row>
    <row r="2798">
      <c r="A2798" t="inlineStr">
        <is>
          <t>Regional 3</t>
        </is>
      </c>
      <c r="B2798">
        <f>IF('Data R3'!C804="","",'Data R3'!B804)</f>
        <v/>
      </c>
      <c r="C2798">
        <f>IF('Data R3'!C804="","",'Data R3'!C804)</f>
        <v/>
      </c>
      <c r="D2798">
        <f>IF('Data R3'!C804="","",'Data R3'!D804)</f>
        <v/>
      </c>
      <c r="E2798">
        <f>IF('Data R3'!C804="","",'Data R3'!E804)</f>
        <v/>
      </c>
      <c r="F2798">
        <f>IF('Data R3'!C804="","",'Data R3'!F804)</f>
        <v/>
      </c>
      <c r="G2798">
        <f>IF('Data R3'!C804="","",'Data R3'!AD804)</f>
        <v/>
      </c>
      <c r="H2798">
        <f>IF('Data R3'!C804="","",'Data R3'!AC804)</f>
        <v/>
      </c>
      <c r="I2798">
        <f>IF('Data R3'!C804="","",COUNTIF('Data R3'!J804,"&gt;0")+COUNTIF('Data R3'!L804,"&gt;0")+COUNTIF('Data R3'!N804,"&gt;0")+COUNTIF('Data R3'!P804,"&gt;0")+COUNTIF('Data R3'!R804,"&gt;0")+COUNTIF('Data R3'!T804,"&gt;0")+COUNTIF('Data R3'!V804,"&gt;0")+COUNTIF('Data R3'!X804,"&gt;0"))</f>
        <v/>
      </c>
      <c r="J2798">
        <f>IF('Data R3'!C804="","",IF((COUNTIF('Data R3'!K804,"&gt;0")+COUNTIF('Data R3'!M804,"&gt;0")+COUNTIF('Data R3'!O804,"&gt;0")+COUNTIF('Data R3'!Q804,"&gt;0")+COUNTIF('Data R3'!S804,"&gt;0")+COUNTIF('Data R3'!U804,"&gt;0")+COUNTIF('Data R3'!W804,"&gt;0")+COUNTIF('Data R3'!Y804,"&gt;0"))&gt;0,1,0))</f>
        <v/>
      </c>
      <c r="M2798" t="inlineStr">
        <is>
          <t>Data R</t>
        </is>
      </c>
    </row>
    <row r="2799">
      <c r="A2799" t="inlineStr">
        <is>
          <t>Regional 3</t>
        </is>
      </c>
      <c r="B2799">
        <f>IF('Data R3'!C805="","",'Data R3'!B805)</f>
        <v/>
      </c>
      <c r="C2799">
        <f>IF('Data R3'!C805="","",'Data R3'!C805)</f>
        <v/>
      </c>
      <c r="D2799">
        <f>IF('Data R3'!C805="","",'Data R3'!D805)</f>
        <v/>
      </c>
      <c r="E2799">
        <f>IF('Data R3'!C805="","",'Data R3'!E805)</f>
        <v/>
      </c>
      <c r="F2799">
        <f>IF('Data R3'!C805="","",'Data R3'!F805)</f>
        <v/>
      </c>
      <c r="G2799">
        <f>IF('Data R3'!C805="","",'Data R3'!AD805)</f>
        <v/>
      </c>
      <c r="H2799">
        <f>IF('Data R3'!C805="","",'Data R3'!AC805)</f>
        <v/>
      </c>
      <c r="I2799">
        <f>IF('Data R3'!C805="","",COUNTIF('Data R3'!J805,"&gt;0")+COUNTIF('Data R3'!L805,"&gt;0")+COUNTIF('Data R3'!N805,"&gt;0")+COUNTIF('Data R3'!P805,"&gt;0")+COUNTIF('Data R3'!R805,"&gt;0")+COUNTIF('Data R3'!T805,"&gt;0")+COUNTIF('Data R3'!V805,"&gt;0")+COUNTIF('Data R3'!X805,"&gt;0"))</f>
        <v/>
      </c>
      <c r="J2799">
        <f>IF('Data R3'!C805="","",IF((COUNTIF('Data R3'!K805,"&gt;0")+COUNTIF('Data R3'!M805,"&gt;0")+COUNTIF('Data R3'!O805,"&gt;0")+COUNTIF('Data R3'!Q805,"&gt;0")+COUNTIF('Data R3'!S805,"&gt;0")+COUNTIF('Data R3'!U805,"&gt;0")+COUNTIF('Data R3'!W805,"&gt;0")+COUNTIF('Data R3'!Y805,"&gt;0"))&gt;0,1,0))</f>
        <v/>
      </c>
      <c r="M2799" t="inlineStr">
        <is>
          <t>Data R</t>
        </is>
      </c>
    </row>
    <row r="2800">
      <c r="A2800" t="inlineStr">
        <is>
          <t>Regional 3</t>
        </is>
      </c>
      <c r="B2800">
        <f>IF('Data R3'!C806="","",'Data R3'!B806)</f>
        <v/>
      </c>
      <c r="C2800">
        <f>IF('Data R3'!C806="","",'Data R3'!C806)</f>
        <v/>
      </c>
      <c r="D2800">
        <f>IF('Data R3'!C806="","",'Data R3'!D806)</f>
        <v/>
      </c>
      <c r="E2800">
        <f>IF('Data R3'!C806="","",'Data R3'!E806)</f>
        <v/>
      </c>
      <c r="F2800">
        <f>IF('Data R3'!C806="","",'Data R3'!F806)</f>
        <v/>
      </c>
      <c r="G2800">
        <f>IF('Data R3'!C806="","",'Data R3'!AD806)</f>
        <v/>
      </c>
      <c r="H2800">
        <f>IF('Data R3'!C806="","",'Data R3'!AC806)</f>
        <v/>
      </c>
      <c r="I2800">
        <f>IF('Data R3'!C806="","",COUNTIF('Data R3'!J806,"&gt;0")+COUNTIF('Data R3'!L806,"&gt;0")+COUNTIF('Data R3'!N806,"&gt;0")+COUNTIF('Data R3'!P806,"&gt;0")+COUNTIF('Data R3'!R806,"&gt;0")+COUNTIF('Data R3'!T806,"&gt;0")+COUNTIF('Data R3'!V806,"&gt;0")+COUNTIF('Data R3'!X806,"&gt;0"))</f>
        <v/>
      </c>
      <c r="J2800">
        <f>IF('Data R3'!C806="","",IF((COUNTIF('Data R3'!K806,"&gt;0")+COUNTIF('Data R3'!M806,"&gt;0")+COUNTIF('Data R3'!O806,"&gt;0")+COUNTIF('Data R3'!Q806,"&gt;0")+COUNTIF('Data R3'!S806,"&gt;0")+COUNTIF('Data R3'!U806,"&gt;0")+COUNTIF('Data R3'!W806,"&gt;0")+COUNTIF('Data R3'!Y806,"&gt;0"))&gt;0,1,0))</f>
        <v/>
      </c>
      <c r="M2800" t="inlineStr">
        <is>
          <t>Data R</t>
        </is>
      </c>
    </row>
    <row r="2801">
      <c r="A2801" t="inlineStr">
        <is>
          <t>Regional 3</t>
        </is>
      </c>
      <c r="B2801">
        <f>IF('Data R3'!C807="","",'Data R3'!B807)</f>
        <v/>
      </c>
      <c r="C2801">
        <f>IF('Data R3'!C807="","",'Data R3'!C807)</f>
        <v/>
      </c>
      <c r="D2801">
        <f>IF('Data R3'!C807="","",'Data R3'!D807)</f>
        <v/>
      </c>
      <c r="E2801">
        <f>IF('Data R3'!C807="","",'Data R3'!E807)</f>
        <v/>
      </c>
      <c r="F2801">
        <f>IF('Data R3'!C807="","",'Data R3'!F807)</f>
        <v/>
      </c>
      <c r="G2801">
        <f>IF('Data R3'!C807="","",'Data R3'!AD807)</f>
        <v/>
      </c>
      <c r="H2801">
        <f>IF('Data R3'!C807="","",'Data R3'!AC807)</f>
        <v/>
      </c>
      <c r="I2801">
        <f>IF('Data R3'!C807="","",COUNTIF('Data R3'!J807,"&gt;0")+COUNTIF('Data R3'!L807,"&gt;0")+COUNTIF('Data R3'!N807,"&gt;0")+COUNTIF('Data R3'!P807,"&gt;0")+COUNTIF('Data R3'!R807,"&gt;0")+COUNTIF('Data R3'!T807,"&gt;0")+COUNTIF('Data R3'!V807,"&gt;0")+COUNTIF('Data R3'!X807,"&gt;0"))</f>
        <v/>
      </c>
      <c r="J2801">
        <f>IF('Data R3'!C807="","",IF((COUNTIF('Data R3'!K807,"&gt;0")+COUNTIF('Data R3'!M807,"&gt;0")+COUNTIF('Data R3'!O807,"&gt;0")+COUNTIF('Data R3'!Q807,"&gt;0")+COUNTIF('Data R3'!S807,"&gt;0")+COUNTIF('Data R3'!U807,"&gt;0")+COUNTIF('Data R3'!W807,"&gt;0")+COUNTIF('Data R3'!Y807,"&gt;0"))&gt;0,1,0))</f>
        <v/>
      </c>
      <c r="M2801" t="inlineStr">
        <is>
          <t>Data R</t>
        </is>
      </c>
    </row>
    <row r="2802">
      <c r="A2802" t="inlineStr">
        <is>
          <t>Regional 3</t>
        </is>
      </c>
      <c r="B2802">
        <f>IF('Data R3'!C808="","",'Data R3'!B808)</f>
        <v/>
      </c>
      <c r="C2802">
        <f>IF('Data R3'!C808="","",'Data R3'!C808)</f>
        <v/>
      </c>
      <c r="D2802">
        <f>IF('Data R3'!C808="","",'Data R3'!D808)</f>
        <v/>
      </c>
      <c r="E2802">
        <f>IF('Data R3'!C808="","",'Data R3'!E808)</f>
        <v/>
      </c>
      <c r="F2802">
        <f>IF('Data R3'!C808="","",'Data R3'!F808)</f>
        <v/>
      </c>
      <c r="G2802">
        <f>IF('Data R3'!C808="","",'Data R3'!AD808)</f>
        <v/>
      </c>
      <c r="H2802">
        <f>IF('Data R3'!C808="","",'Data R3'!AC808)</f>
        <v/>
      </c>
      <c r="I2802">
        <f>IF('Data R3'!C808="","",COUNTIF('Data R3'!J808,"&gt;0")+COUNTIF('Data R3'!L808,"&gt;0")+COUNTIF('Data R3'!N808,"&gt;0")+COUNTIF('Data R3'!P808,"&gt;0")+COUNTIF('Data R3'!R808,"&gt;0")+COUNTIF('Data R3'!T808,"&gt;0")+COUNTIF('Data R3'!V808,"&gt;0")+COUNTIF('Data R3'!X808,"&gt;0"))</f>
        <v/>
      </c>
      <c r="J2802">
        <f>IF('Data R3'!C808="","",IF((COUNTIF('Data R3'!K808,"&gt;0")+COUNTIF('Data R3'!M808,"&gt;0")+COUNTIF('Data R3'!O808,"&gt;0")+COUNTIF('Data R3'!Q808,"&gt;0")+COUNTIF('Data R3'!S808,"&gt;0")+COUNTIF('Data R3'!U808,"&gt;0")+COUNTIF('Data R3'!W808,"&gt;0")+COUNTIF('Data R3'!Y808,"&gt;0"))&gt;0,1,0))</f>
        <v/>
      </c>
      <c r="M2802" t="inlineStr">
        <is>
          <t>Data R</t>
        </is>
      </c>
    </row>
    <row r="2803">
      <c r="A2803" t="inlineStr">
        <is>
          <t>Regional 3</t>
        </is>
      </c>
      <c r="B2803">
        <f>IF('Data R3'!C809="","",'Data R3'!B809)</f>
        <v/>
      </c>
      <c r="C2803">
        <f>IF('Data R3'!C809="","",'Data R3'!C809)</f>
        <v/>
      </c>
      <c r="D2803">
        <f>IF('Data R3'!C809="","",'Data R3'!D809)</f>
        <v/>
      </c>
      <c r="E2803">
        <f>IF('Data R3'!C809="","",'Data R3'!E809)</f>
        <v/>
      </c>
      <c r="F2803">
        <f>IF('Data R3'!C809="","",'Data R3'!F809)</f>
        <v/>
      </c>
      <c r="G2803">
        <f>IF('Data R3'!C809="","",'Data R3'!AD809)</f>
        <v/>
      </c>
      <c r="H2803">
        <f>IF('Data R3'!C809="","",'Data R3'!AC809)</f>
        <v/>
      </c>
      <c r="I2803">
        <f>IF('Data R3'!C809="","",COUNTIF('Data R3'!J809,"&gt;0")+COUNTIF('Data R3'!L809,"&gt;0")+COUNTIF('Data R3'!N809,"&gt;0")+COUNTIF('Data R3'!P809,"&gt;0")+COUNTIF('Data R3'!R809,"&gt;0")+COUNTIF('Data R3'!T809,"&gt;0")+COUNTIF('Data R3'!V809,"&gt;0")+COUNTIF('Data R3'!X809,"&gt;0"))</f>
        <v/>
      </c>
      <c r="J2803">
        <f>IF('Data R3'!C809="","",IF((COUNTIF('Data R3'!K809,"&gt;0")+COUNTIF('Data R3'!M809,"&gt;0")+COUNTIF('Data R3'!O809,"&gt;0")+COUNTIF('Data R3'!Q809,"&gt;0")+COUNTIF('Data R3'!S809,"&gt;0")+COUNTIF('Data R3'!U809,"&gt;0")+COUNTIF('Data R3'!W809,"&gt;0")+COUNTIF('Data R3'!Y809,"&gt;0"))&gt;0,1,0))</f>
        <v/>
      </c>
      <c r="M2803" t="inlineStr">
        <is>
          <t>Data R</t>
        </is>
      </c>
    </row>
    <row r="2804">
      <c r="A2804" t="inlineStr">
        <is>
          <t>Regional 3</t>
        </is>
      </c>
      <c r="B2804">
        <f>IF('Data R3'!C810="","",'Data R3'!B810)</f>
        <v/>
      </c>
      <c r="C2804">
        <f>IF('Data R3'!C810="","",'Data R3'!C810)</f>
        <v/>
      </c>
      <c r="D2804">
        <f>IF('Data R3'!C810="","",'Data R3'!D810)</f>
        <v/>
      </c>
      <c r="E2804">
        <f>IF('Data R3'!C810="","",'Data R3'!E810)</f>
        <v/>
      </c>
      <c r="F2804">
        <f>IF('Data R3'!C810="","",'Data R3'!F810)</f>
        <v/>
      </c>
      <c r="G2804">
        <f>IF('Data R3'!C810="","",'Data R3'!AD810)</f>
        <v/>
      </c>
      <c r="H2804">
        <f>IF('Data R3'!C810="","",'Data R3'!AC810)</f>
        <v/>
      </c>
      <c r="I2804">
        <f>IF('Data R3'!C810="","",COUNTIF('Data R3'!J810,"&gt;0")+COUNTIF('Data R3'!L810,"&gt;0")+COUNTIF('Data R3'!N810,"&gt;0")+COUNTIF('Data R3'!P810,"&gt;0")+COUNTIF('Data R3'!R810,"&gt;0")+COUNTIF('Data R3'!T810,"&gt;0")+COUNTIF('Data R3'!V810,"&gt;0")+COUNTIF('Data R3'!X810,"&gt;0"))</f>
        <v/>
      </c>
      <c r="J2804">
        <f>IF('Data R3'!C810="","",IF((COUNTIF('Data R3'!K810,"&gt;0")+COUNTIF('Data R3'!M810,"&gt;0")+COUNTIF('Data R3'!O810,"&gt;0")+COUNTIF('Data R3'!Q810,"&gt;0")+COUNTIF('Data R3'!S810,"&gt;0")+COUNTIF('Data R3'!U810,"&gt;0")+COUNTIF('Data R3'!W810,"&gt;0")+COUNTIF('Data R3'!Y810,"&gt;0"))&gt;0,1,0))</f>
        <v/>
      </c>
      <c r="M2804" t="inlineStr">
        <is>
          <t>Data R</t>
        </is>
      </c>
    </row>
    <row r="2805">
      <c r="A2805" t="inlineStr">
        <is>
          <t>Regional 3</t>
        </is>
      </c>
      <c r="B2805">
        <f>IF('Data R3'!C811="","",'Data R3'!B811)</f>
        <v/>
      </c>
      <c r="C2805">
        <f>IF('Data R3'!C811="","",'Data R3'!C811)</f>
        <v/>
      </c>
      <c r="D2805">
        <f>IF('Data R3'!C811="","",'Data R3'!D811)</f>
        <v/>
      </c>
      <c r="E2805">
        <f>IF('Data R3'!C811="","",'Data R3'!E811)</f>
        <v/>
      </c>
      <c r="F2805">
        <f>IF('Data R3'!C811="","",'Data R3'!F811)</f>
        <v/>
      </c>
      <c r="G2805">
        <f>IF('Data R3'!C811="","",'Data R3'!AD811)</f>
        <v/>
      </c>
      <c r="H2805">
        <f>IF('Data R3'!C811="","",'Data R3'!AC811)</f>
        <v/>
      </c>
      <c r="I2805">
        <f>IF('Data R3'!C811="","",COUNTIF('Data R3'!J811,"&gt;0")+COUNTIF('Data R3'!L811,"&gt;0")+COUNTIF('Data R3'!N811,"&gt;0")+COUNTIF('Data R3'!P811,"&gt;0")+COUNTIF('Data R3'!R811,"&gt;0")+COUNTIF('Data R3'!T811,"&gt;0")+COUNTIF('Data R3'!V811,"&gt;0")+COUNTIF('Data R3'!X811,"&gt;0"))</f>
        <v/>
      </c>
      <c r="J2805">
        <f>IF('Data R3'!C811="","",IF((COUNTIF('Data R3'!K811,"&gt;0")+COUNTIF('Data R3'!M811,"&gt;0")+COUNTIF('Data R3'!O811,"&gt;0")+COUNTIF('Data R3'!Q811,"&gt;0")+COUNTIF('Data R3'!S811,"&gt;0")+COUNTIF('Data R3'!U811,"&gt;0")+COUNTIF('Data R3'!W811,"&gt;0")+COUNTIF('Data R3'!Y811,"&gt;0"))&gt;0,1,0))</f>
        <v/>
      </c>
      <c r="M2805" t="inlineStr">
        <is>
          <t>Data R</t>
        </is>
      </c>
    </row>
    <row r="2806">
      <c r="A2806" t="inlineStr">
        <is>
          <t>Regional 3</t>
        </is>
      </c>
      <c r="B2806">
        <f>IF('Data R3'!C812="","",'Data R3'!B812)</f>
        <v/>
      </c>
      <c r="C2806">
        <f>IF('Data R3'!C812="","",'Data R3'!C812)</f>
        <v/>
      </c>
      <c r="D2806">
        <f>IF('Data R3'!C812="","",'Data R3'!D812)</f>
        <v/>
      </c>
      <c r="E2806">
        <f>IF('Data R3'!C812="","",'Data R3'!E812)</f>
        <v/>
      </c>
      <c r="F2806">
        <f>IF('Data R3'!C812="","",'Data R3'!F812)</f>
        <v/>
      </c>
      <c r="G2806">
        <f>IF('Data R3'!C812="","",'Data R3'!AD812)</f>
        <v/>
      </c>
      <c r="H2806">
        <f>IF('Data R3'!C812="","",'Data R3'!AC812)</f>
        <v/>
      </c>
      <c r="I2806">
        <f>IF('Data R3'!C812="","",COUNTIF('Data R3'!J812,"&gt;0")+COUNTIF('Data R3'!L812,"&gt;0")+COUNTIF('Data R3'!N812,"&gt;0")+COUNTIF('Data R3'!P812,"&gt;0")+COUNTIF('Data R3'!R812,"&gt;0")+COUNTIF('Data R3'!T812,"&gt;0")+COUNTIF('Data R3'!V812,"&gt;0")+COUNTIF('Data R3'!X812,"&gt;0"))</f>
        <v/>
      </c>
      <c r="J2806">
        <f>IF('Data R3'!C812="","",IF((COUNTIF('Data R3'!K812,"&gt;0")+COUNTIF('Data R3'!M812,"&gt;0")+COUNTIF('Data R3'!O812,"&gt;0")+COUNTIF('Data R3'!Q812,"&gt;0")+COUNTIF('Data R3'!S812,"&gt;0")+COUNTIF('Data R3'!U812,"&gt;0")+COUNTIF('Data R3'!W812,"&gt;0")+COUNTIF('Data R3'!Y812,"&gt;0"))&gt;0,1,0))</f>
        <v/>
      </c>
      <c r="M2806" t="inlineStr">
        <is>
          <t>Data R</t>
        </is>
      </c>
    </row>
    <row r="2807">
      <c r="A2807" t="inlineStr">
        <is>
          <t>Regional 3</t>
        </is>
      </c>
      <c r="B2807">
        <f>IF('Data R3'!C813="","",'Data R3'!B813)</f>
        <v/>
      </c>
      <c r="C2807">
        <f>IF('Data R3'!C813="","",'Data R3'!C813)</f>
        <v/>
      </c>
      <c r="D2807">
        <f>IF('Data R3'!C813="","",'Data R3'!D813)</f>
        <v/>
      </c>
      <c r="E2807">
        <f>IF('Data R3'!C813="","",'Data R3'!E813)</f>
        <v/>
      </c>
      <c r="F2807">
        <f>IF('Data R3'!C813="","",'Data R3'!F813)</f>
        <v/>
      </c>
      <c r="G2807">
        <f>IF('Data R3'!C813="","",'Data R3'!AD813)</f>
        <v/>
      </c>
      <c r="H2807">
        <f>IF('Data R3'!C813="","",'Data R3'!AC813)</f>
        <v/>
      </c>
      <c r="I2807">
        <f>IF('Data R3'!C813="","",COUNTIF('Data R3'!J813,"&gt;0")+COUNTIF('Data R3'!L813,"&gt;0")+COUNTIF('Data R3'!N813,"&gt;0")+COUNTIF('Data R3'!P813,"&gt;0")+COUNTIF('Data R3'!R813,"&gt;0")+COUNTIF('Data R3'!T813,"&gt;0")+COUNTIF('Data R3'!V813,"&gt;0")+COUNTIF('Data R3'!X813,"&gt;0"))</f>
        <v/>
      </c>
      <c r="J2807">
        <f>IF('Data R3'!C813="","",IF((COUNTIF('Data R3'!K813,"&gt;0")+COUNTIF('Data R3'!M813,"&gt;0")+COUNTIF('Data R3'!O813,"&gt;0")+COUNTIF('Data R3'!Q813,"&gt;0")+COUNTIF('Data R3'!S813,"&gt;0")+COUNTIF('Data R3'!U813,"&gt;0")+COUNTIF('Data R3'!W813,"&gt;0")+COUNTIF('Data R3'!Y813,"&gt;0"))&gt;0,1,0))</f>
        <v/>
      </c>
      <c r="M2807" t="inlineStr">
        <is>
          <t>Data R</t>
        </is>
      </c>
    </row>
    <row r="2808">
      <c r="A2808" t="inlineStr">
        <is>
          <t>Regional 3</t>
        </is>
      </c>
      <c r="B2808">
        <f>IF('Data R3'!C814="","",'Data R3'!B814)</f>
        <v/>
      </c>
      <c r="C2808">
        <f>IF('Data R3'!C814="","",'Data R3'!C814)</f>
        <v/>
      </c>
      <c r="D2808">
        <f>IF('Data R3'!C814="","",'Data R3'!D814)</f>
        <v/>
      </c>
      <c r="E2808">
        <f>IF('Data R3'!C814="","",'Data R3'!E814)</f>
        <v/>
      </c>
      <c r="F2808">
        <f>IF('Data R3'!C814="","",'Data R3'!F814)</f>
        <v/>
      </c>
      <c r="G2808">
        <f>IF('Data R3'!C814="","",'Data R3'!AD814)</f>
        <v/>
      </c>
      <c r="H2808">
        <f>IF('Data R3'!C814="","",'Data R3'!AC814)</f>
        <v/>
      </c>
      <c r="I2808">
        <f>IF('Data R3'!C814="","",COUNTIF('Data R3'!J814,"&gt;0")+COUNTIF('Data R3'!L814,"&gt;0")+COUNTIF('Data R3'!N814,"&gt;0")+COUNTIF('Data R3'!P814,"&gt;0")+COUNTIF('Data R3'!R814,"&gt;0")+COUNTIF('Data R3'!T814,"&gt;0")+COUNTIF('Data R3'!V814,"&gt;0")+COUNTIF('Data R3'!X814,"&gt;0"))</f>
        <v/>
      </c>
      <c r="J2808">
        <f>IF('Data R3'!C814="","",IF((COUNTIF('Data R3'!K814,"&gt;0")+COUNTIF('Data R3'!M814,"&gt;0")+COUNTIF('Data R3'!O814,"&gt;0")+COUNTIF('Data R3'!Q814,"&gt;0")+COUNTIF('Data R3'!S814,"&gt;0")+COUNTIF('Data R3'!U814,"&gt;0")+COUNTIF('Data R3'!W814,"&gt;0")+COUNTIF('Data R3'!Y814,"&gt;0"))&gt;0,1,0))</f>
        <v/>
      </c>
      <c r="M2808" t="inlineStr">
        <is>
          <t>Data R</t>
        </is>
      </c>
    </row>
    <row r="2809">
      <c r="A2809" t="inlineStr">
        <is>
          <t>Regional 3</t>
        </is>
      </c>
      <c r="B2809">
        <f>IF('Data R3'!C815="","",'Data R3'!B815)</f>
        <v/>
      </c>
      <c r="C2809">
        <f>IF('Data R3'!C815="","",'Data R3'!C815)</f>
        <v/>
      </c>
      <c r="D2809">
        <f>IF('Data R3'!C815="","",'Data R3'!D815)</f>
        <v/>
      </c>
      <c r="E2809">
        <f>IF('Data R3'!C815="","",'Data R3'!E815)</f>
        <v/>
      </c>
      <c r="F2809">
        <f>IF('Data R3'!C815="","",'Data R3'!F815)</f>
        <v/>
      </c>
      <c r="G2809">
        <f>IF('Data R3'!C815="","",'Data R3'!AD815)</f>
        <v/>
      </c>
      <c r="H2809">
        <f>IF('Data R3'!C815="","",'Data R3'!AC815)</f>
        <v/>
      </c>
      <c r="I2809">
        <f>IF('Data R3'!C815="","",COUNTIF('Data R3'!J815,"&gt;0")+COUNTIF('Data R3'!L815,"&gt;0")+COUNTIF('Data R3'!N815,"&gt;0")+COUNTIF('Data R3'!P815,"&gt;0")+COUNTIF('Data R3'!R815,"&gt;0")+COUNTIF('Data R3'!T815,"&gt;0")+COUNTIF('Data R3'!V815,"&gt;0")+COUNTIF('Data R3'!X815,"&gt;0"))</f>
        <v/>
      </c>
      <c r="J2809">
        <f>IF('Data R3'!C815="","",IF((COUNTIF('Data R3'!K815,"&gt;0")+COUNTIF('Data R3'!M815,"&gt;0")+COUNTIF('Data R3'!O815,"&gt;0")+COUNTIF('Data R3'!Q815,"&gt;0")+COUNTIF('Data R3'!S815,"&gt;0")+COUNTIF('Data R3'!U815,"&gt;0")+COUNTIF('Data R3'!W815,"&gt;0")+COUNTIF('Data R3'!Y815,"&gt;0"))&gt;0,1,0))</f>
        <v/>
      </c>
      <c r="M2809" t="inlineStr">
        <is>
          <t>Data R</t>
        </is>
      </c>
    </row>
    <row r="2810">
      <c r="A2810" t="inlineStr">
        <is>
          <t>Regional 3</t>
        </is>
      </c>
      <c r="B2810">
        <f>IF('Data R3'!C816="","",'Data R3'!B816)</f>
        <v/>
      </c>
      <c r="C2810">
        <f>IF('Data R3'!C816="","",'Data R3'!C816)</f>
        <v/>
      </c>
      <c r="D2810">
        <f>IF('Data R3'!C816="","",'Data R3'!D816)</f>
        <v/>
      </c>
      <c r="E2810">
        <f>IF('Data R3'!C816="","",'Data R3'!E816)</f>
        <v/>
      </c>
      <c r="F2810">
        <f>IF('Data R3'!C816="","",'Data R3'!F816)</f>
        <v/>
      </c>
      <c r="G2810">
        <f>IF('Data R3'!C816="","",'Data R3'!AD816)</f>
        <v/>
      </c>
      <c r="H2810">
        <f>IF('Data R3'!C816="","",'Data R3'!AC816)</f>
        <v/>
      </c>
      <c r="I2810">
        <f>IF('Data R3'!C816="","",COUNTIF('Data R3'!J816,"&gt;0")+COUNTIF('Data R3'!L816,"&gt;0")+COUNTIF('Data R3'!N816,"&gt;0")+COUNTIF('Data R3'!P816,"&gt;0")+COUNTIF('Data R3'!R816,"&gt;0")+COUNTIF('Data R3'!T816,"&gt;0")+COUNTIF('Data R3'!V816,"&gt;0")+COUNTIF('Data R3'!X816,"&gt;0"))</f>
        <v/>
      </c>
      <c r="J2810">
        <f>IF('Data R3'!C816="","",IF((COUNTIF('Data R3'!K816,"&gt;0")+COUNTIF('Data R3'!M816,"&gt;0")+COUNTIF('Data R3'!O816,"&gt;0")+COUNTIF('Data R3'!Q816,"&gt;0")+COUNTIF('Data R3'!S816,"&gt;0")+COUNTIF('Data R3'!U816,"&gt;0")+COUNTIF('Data R3'!W816,"&gt;0")+COUNTIF('Data R3'!Y816,"&gt;0"))&gt;0,1,0))</f>
        <v/>
      </c>
      <c r="M2810" t="inlineStr">
        <is>
          <t>Data R</t>
        </is>
      </c>
    </row>
    <row r="2811">
      <c r="A2811" t="inlineStr">
        <is>
          <t>Regional 3</t>
        </is>
      </c>
      <c r="B2811">
        <f>IF('Data R3'!C817="","",'Data R3'!B817)</f>
        <v/>
      </c>
      <c r="C2811">
        <f>IF('Data R3'!C817="","",'Data R3'!C817)</f>
        <v/>
      </c>
      <c r="D2811">
        <f>IF('Data R3'!C817="","",'Data R3'!D817)</f>
        <v/>
      </c>
      <c r="E2811">
        <f>IF('Data R3'!C817="","",'Data R3'!E817)</f>
        <v/>
      </c>
      <c r="F2811">
        <f>IF('Data R3'!C817="","",'Data R3'!F817)</f>
        <v/>
      </c>
      <c r="G2811">
        <f>IF('Data R3'!C817="","",'Data R3'!AD817)</f>
        <v/>
      </c>
      <c r="H2811">
        <f>IF('Data R3'!C817="","",'Data R3'!AC817)</f>
        <v/>
      </c>
      <c r="I2811">
        <f>IF('Data R3'!C817="","",COUNTIF('Data R3'!J817,"&gt;0")+COUNTIF('Data R3'!L817,"&gt;0")+COUNTIF('Data R3'!N817,"&gt;0")+COUNTIF('Data R3'!P817,"&gt;0")+COUNTIF('Data R3'!R817,"&gt;0")+COUNTIF('Data R3'!T817,"&gt;0")+COUNTIF('Data R3'!V817,"&gt;0")+COUNTIF('Data R3'!X817,"&gt;0"))</f>
        <v/>
      </c>
      <c r="J2811">
        <f>IF('Data R3'!C817="","",IF((COUNTIF('Data R3'!K817,"&gt;0")+COUNTIF('Data R3'!M817,"&gt;0")+COUNTIF('Data R3'!O817,"&gt;0")+COUNTIF('Data R3'!Q817,"&gt;0")+COUNTIF('Data R3'!S817,"&gt;0")+COUNTIF('Data R3'!U817,"&gt;0")+COUNTIF('Data R3'!W817,"&gt;0")+COUNTIF('Data R3'!Y817,"&gt;0"))&gt;0,1,0))</f>
        <v/>
      </c>
      <c r="M2811" t="inlineStr">
        <is>
          <t>Data R</t>
        </is>
      </c>
    </row>
    <row r="2812">
      <c r="A2812" t="inlineStr">
        <is>
          <t>Regional 3</t>
        </is>
      </c>
      <c r="B2812">
        <f>IF('Data R3'!C818="","",'Data R3'!B818)</f>
        <v/>
      </c>
      <c r="C2812">
        <f>IF('Data R3'!C818="","",'Data R3'!C818)</f>
        <v/>
      </c>
      <c r="D2812">
        <f>IF('Data R3'!C818="","",'Data R3'!D818)</f>
        <v/>
      </c>
      <c r="E2812">
        <f>IF('Data R3'!C818="","",'Data R3'!E818)</f>
        <v/>
      </c>
      <c r="F2812">
        <f>IF('Data R3'!C818="","",'Data R3'!F818)</f>
        <v/>
      </c>
      <c r="G2812">
        <f>IF('Data R3'!C818="","",'Data R3'!AD818)</f>
        <v/>
      </c>
      <c r="H2812">
        <f>IF('Data R3'!C818="","",'Data R3'!AC818)</f>
        <v/>
      </c>
      <c r="I2812">
        <f>IF('Data R3'!C818="","",COUNTIF('Data R3'!J818,"&gt;0")+COUNTIF('Data R3'!L818,"&gt;0")+COUNTIF('Data R3'!N818,"&gt;0")+COUNTIF('Data R3'!P818,"&gt;0")+COUNTIF('Data R3'!R818,"&gt;0")+COUNTIF('Data R3'!T818,"&gt;0")+COUNTIF('Data R3'!V818,"&gt;0")+COUNTIF('Data R3'!X818,"&gt;0"))</f>
        <v/>
      </c>
      <c r="J2812">
        <f>IF('Data R3'!C818="","",IF((COUNTIF('Data R3'!K818,"&gt;0")+COUNTIF('Data R3'!M818,"&gt;0")+COUNTIF('Data R3'!O818,"&gt;0")+COUNTIF('Data R3'!Q818,"&gt;0")+COUNTIF('Data R3'!S818,"&gt;0")+COUNTIF('Data R3'!U818,"&gt;0")+COUNTIF('Data R3'!W818,"&gt;0")+COUNTIF('Data R3'!Y818,"&gt;0"))&gt;0,1,0))</f>
        <v/>
      </c>
      <c r="M2812" t="inlineStr">
        <is>
          <t>Data R</t>
        </is>
      </c>
    </row>
    <row r="2813">
      <c r="A2813" t="inlineStr">
        <is>
          <t>Regional 3</t>
        </is>
      </c>
      <c r="B2813">
        <f>IF('Data R3'!C819="","",'Data R3'!B819)</f>
        <v/>
      </c>
      <c r="C2813">
        <f>IF('Data R3'!C819="","",'Data R3'!C819)</f>
        <v/>
      </c>
      <c r="D2813">
        <f>IF('Data R3'!C819="","",'Data R3'!D819)</f>
        <v/>
      </c>
      <c r="E2813">
        <f>IF('Data R3'!C819="","",'Data R3'!E819)</f>
        <v/>
      </c>
      <c r="F2813">
        <f>IF('Data R3'!C819="","",'Data R3'!F819)</f>
        <v/>
      </c>
      <c r="G2813">
        <f>IF('Data R3'!C819="","",'Data R3'!AD819)</f>
        <v/>
      </c>
      <c r="H2813">
        <f>IF('Data R3'!C819="","",'Data R3'!AC819)</f>
        <v/>
      </c>
      <c r="I2813">
        <f>IF('Data R3'!C819="","",COUNTIF('Data R3'!J819,"&gt;0")+COUNTIF('Data R3'!L819,"&gt;0")+COUNTIF('Data R3'!N819,"&gt;0")+COUNTIF('Data R3'!P819,"&gt;0")+COUNTIF('Data R3'!R819,"&gt;0")+COUNTIF('Data R3'!T819,"&gt;0")+COUNTIF('Data R3'!V819,"&gt;0")+COUNTIF('Data R3'!X819,"&gt;0"))</f>
        <v/>
      </c>
      <c r="J2813">
        <f>IF('Data R3'!C819="","",IF((COUNTIF('Data R3'!K819,"&gt;0")+COUNTIF('Data R3'!M819,"&gt;0")+COUNTIF('Data R3'!O819,"&gt;0")+COUNTIF('Data R3'!Q819,"&gt;0")+COUNTIF('Data R3'!S819,"&gt;0")+COUNTIF('Data R3'!U819,"&gt;0")+COUNTIF('Data R3'!W819,"&gt;0")+COUNTIF('Data R3'!Y819,"&gt;0"))&gt;0,1,0))</f>
        <v/>
      </c>
      <c r="M2813" t="inlineStr">
        <is>
          <t>Data R</t>
        </is>
      </c>
    </row>
    <row r="2814">
      <c r="A2814" t="inlineStr">
        <is>
          <t>Regional 3</t>
        </is>
      </c>
      <c r="B2814">
        <f>IF('Data R3'!C820="","",'Data R3'!B820)</f>
        <v/>
      </c>
      <c r="C2814">
        <f>IF('Data R3'!C820="","",'Data R3'!C820)</f>
        <v/>
      </c>
      <c r="D2814">
        <f>IF('Data R3'!C820="","",'Data R3'!D820)</f>
        <v/>
      </c>
      <c r="E2814">
        <f>IF('Data R3'!C820="","",'Data R3'!E820)</f>
        <v/>
      </c>
      <c r="F2814">
        <f>IF('Data R3'!C820="","",'Data R3'!F820)</f>
        <v/>
      </c>
      <c r="G2814">
        <f>IF('Data R3'!C820="","",'Data R3'!AD820)</f>
        <v/>
      </c>
      <c r="H2814">
        <f>IF('Data R3'!C820="","",'Data R3'!AC820)</f>
        <v/>
      </c>
      <c r="I2814">
        <f>IF('Data R3'!C820="","",COUNTIF('Data R3'!J820,"&gt;0")+COUNTIF('Data R3'!L820,"&gt;0")+COUNTIF('Data R3'!N820,"&gt;0")+COUNTIF('Data R3'!P820,"&gt;0")+COUNTIF('Data R3'!R820,"&gt;0")+COUNTIF('Data R3'!T820,"&gt;0")+COUNTIF('Data R3'!V820,"&gt;0")+COUNTIF('Data R3'!X820,"&gt;0"))</f>
        <v/>
      </c>
      <c r="J2814">
        <f>IF('Data R3'!C820="","",IF((COUNTIF('Data R3'!K820,"&gt;0")+COUNTIF('Data R3'!M820,"&gt;0")+COUNTIF('Data R3'!O820,"&gt;0")+COUNTIF('Data R3'!Q820,"&gt;0")+COUNTIF('Data R3'!S820,"&gt;0")+COUNTIF('Data R3'!U820,"&gt;0")+COUNTIF('Data R3'!W820,"&gt;0")+COUNTIF('Data R3'!Y820,"&gt;0"))&gt;0,1,0))</f>
        <v/>
      </c>
      <c r="M2814" t="inlineStr">
        <is>
          <t>Data R</t>
        </is>
      </c>
    </row>
    <row r="2815">
      <c r="A2815" t="inlineStr">
        <is>
          <t>Regional 3</t>
        </is>
      </c>
      <c r="B2815">
        <f>IF('Data R3'!C821="","",'Data R3'!B821)</f>
        <v/>
      </c>
      <c r="C2815">
        <f>IF('Data R3'!C821="","",'Data R3'!C821)</f>
        <v/>
      </c>
      <c r="D2815">
        <f>IF('Data R3'!C821="","",'Data R3'!D821)</f>
        <v/>
      </c>
      <c r="E2815">
        <f>IF('Data R3'!C821="","",'Data R3'!E821)</f>
        <v/>
      </c>
      <c r="F2815">
        <f>IF('Data R3'!C821="","",'Data R3'!F821)</f>
        <v/>
      </c>
      <c r="G2815">
        <f>IF('Data R3'!C821="","",'Data R3'!AD821)</f>
        <v/>
      </c>
      <c r="H2815">
        <f>IF('Data R3'!C821="","",'Data R3'!AC821)</f>
        <v/>
      </c>
      <c r="I2815">
        <f>IF('Data R3'!C821="","",COUNTIF('Data R3'!J821,"&gt;0")+COUNTIF('Data R3'!L821,"&gt;0")+COUNTIF('Data R3'!N821,"&gt;0")+COUNTIF('Data R3'!P821,"&gt;0")+COUNTIF('Data R3'!R821,"&gt;0")+COUNTIF('Data R3'!T821,"&gt;0")+COUNTIF('Data R3'!V821,"&gt;0")+COUNTIF('Data R3'!X821,"&gt;0"))</f>
        <v/>
      </c>
      <c r="J2815">
        <f>IF('Data R3'!C821="","",IF((COUNTIF('Data R3'!K821,"&gt;0")+COUNTIF('Data R3'!M821,"&gt;0")+COUNTIF('Data R3'!O821,"&gt;0")+COUNTIF('Data R3'!Q821,"&gt;0")+COUNTIF('Data R3'!S821,"&gt;0")+COUNTIF('Data R3'!U821,"&gt;0")+COUNTIF('Data R3'!W821,"&gt;0")+COUNTIF('Data R3'!Y821,"&gt;0"))&gt;0,1,0))</f>
        <v/>
      </c>
      <c r="M2815" t="inlineStr">
        <is>
          <t>Data R</t>
        </is>
      </c>
    </row>
    <row r="2816">
      <c r="A2816" t="inlineStr">
        <is>
          <t>Regional 3</t>
        </is>
      </c>
      <c r="B2816">
        <f>IF('Data R3'!C822="","",'Data R3'!B822)</f>
        <v/>
      </c>
      <c r="C2816">
        <f>IF('Data R3'!C822="","",'Data R3'!C822)</f>
        <v/>
      </c>
      <c r="D2816">
        <f>IF('Data R3'!C822="","",'Data R3'!D822)</f>
        <v/>
      </c>
      <c r="E2816">
        <f>IF('Data R3'!C822="","",'Data R3'!E822)</f>
        <v/>
      </c>
      <c r="F2816">
        <f>IF('Data R3'!C822="","",'Data R3'!F822)</f>
        <v/>
      </c>
      <c r="G2816">
        <f>IF('Data R3'!C822="","",'Data R3'!AD822)</f>
        <v/>
      </c>
      <c r="H2816">
        <f>IF('Data R3'!C822="","",'Data R3'!AC822)</f>
        <v/>
      </c>
      <c r="I2816">
        <f>IF('Data R3'!C822="","",COUNTIF('Data R3'!J822,"&gt;0")+COUNTIF('Data R3'!L822,"&gt;0")+COUNTIF('Data R3'!N822,"&gt;0")+COUNTIF('Data R3'!P822,"&gt;0")+COUNTIF('Data R3'!R822,"&gt;0")+COUNTIF('Data R3'!T822,"&gt;0")+COUNTIF('Data R3'!V822,"&gt;0")+COUNTIF('Data R3'!X822,"&gt;0"))</f>
        <v/>
      </c>
      <c r="J2816">
        <f>IF('Data R3'!C822="","",IF((COUNTIF('Data R3'!K822,"&gt;0")+COUNTIF('Data R3'!M822,"&gt;0")+COUNTIF('Data R3'!O822,"&gt;0")+COUNTIF('Data R3'!Q822,"&gt;0")+COUNTIF('Data R3'!S822,"&gt;0")+COUNTIF('Data R3'!U822,"&gt;0")+COUNTIF('Data R3'!W822,"&gt;0")+COUNTIF('Data R3'!Y822,"&gt;0"))&gt;0,1,0))</f>
        <v/>
      </c>
      <c r="M2816" t="inlineStr">
        <is>
          <t>Data R</t>
        </is>
      </c>
    </row>
    <row r="2817">
      <c r="A2817" t="inlineStr">
        <is>
          <t>Regional 3</t>
        </is>
      </c>
      <c r="B2817">
        <f>IF('Data R3'!C823="","",'Data R3'!B823)</f>
        <v/>
      </c>
      <c r="C2817">
        <f>IF('Data R3'!C823="","",'Data R3'!C823)</f>
        <v/>
      </c>
      <c r="D2817">
        <f>IF('Data R3'!C823="","",'Data R3'!D823)</f>
        <v/>
      </c>
      <c r="E2817">
        <f>IF('Data R3'!C823="","",'Data R3'!E823)</f>
        <v/>
      </c>
      <c r="F2817">
        <f>IF('Data R3'!C823="","",'Data R3'!F823)</f>
        <v/>
      </c>
      <c r="G2817">
        <f>IF('Data R3'!C823="","",'Data R3'!AD823)</f>
        <v/>
      </c>
      <c r="H2817">
        <f>IF('Data R3'!C823="","",'Data R3'!AC823)</f>
        <v/>
      </c>
      <c r="I2817">
        <f>IF('Data R3'!C823="","",COUNTIF('Data R3'!J823,"&gt;0")+COUNTIF('Data R3'!L823,"&gt;0")+COUNTIF('Data R3'!N823,"&gt;0")+COUNTIF('Data R3'!P823,"&gt;0")+COUNTIF('Data R3'!R823,"&gt;0")+COUNTIF('Data R3'!T823,"&gt;0")+COUNTIF('Data R3'!V823,"&gt;0")+COUNTIF('Data R3'!X823,"&gt;0"))</f>
        <v/>
      </c>
      <c r="J2817">
        <f>IF('Data R3'!C823="","",IF((COUNTIF('Data R3'!K823,"&gt;0")+COUNTIF('Data R3'!M823,"&gt;0")+COUNTIF('Data R3'!O823,"&gt;0")+COUNTIF('Data R3'!Q823,"&gt;0")+COUNTIF('Data R3'!S823,"&gt;0")+COUNTIF('Data R3'!U823,"&gt;0")+COUNTIF('Data R3'!W823,"&gt;0")+COUNTIF('Data R3'!Y823,"&gt;0"))&gt;0,1,0))</f>
        <v/>
      </c>
      <c r="M2817" t="inlineStr">
        <is>
          <t>Data R</t>
        </is>
      </c>
    </row>
    <row r="2818">
      <c r="A2818" t="inlineStr">
        <is>
          <t>Regional 3</t>
        </is>
      </c>
      <c r="B2818">
        <f>IF('Data R3'!C824="","",'Data R3'!B824)</f>
        <v/>
      </c>
      <c r="C2818">
        <f>IF('Data R3'!C824="","",'Data R3'!C824)</f>
        <v/>
      </c>
      <c r="D2818">
        <f>IF('Data R3'!C824="","",'Data R3'!D824)</f>
        <v/>
      </c>
      <c r="E2818">
        <f>IF('Data R3'!C824="","",'Data R3'!E824)</f>
        <v/>
      </c>
      <c r="F2818">
        <f>IF('Data R3'!C824="","",'Data R3'!F824)</f>
        <v/>
      </c>
      <c r="G2818">
        <f>IF('Data R3'!C824="","",'Data R3'!AD824)</f>
        <v/>
      </c>
      <c r="H2818">
        <f>IF('Data R3'!C824="","",'Data R3'!AC824)</f>
        <v/>
      </c>
      <c r="I2818">
        <f>IF('Data R3'!C824="","",COUNTIF('Data R3'!J824,"&gt;0")+COUNTIF('Data R3'!L824,"&gt;0")+COUNTIF('Data R3'!N824,"&gt;0")+COUNTIF('Data R3'!P824,"&gt;0")+COUNTIF('Data R3'!R824,"&gt;0")+COUNTIF('Data R3'!T824,"&gt;0")+COUNTIF('Data R3'!V824,"&gt;0")+COUNTIF('Data R3'!X824,"&gt;0"))</f>
        <v/>
      </c>
      <c r="J2818">
        <f>IF('Data R3'!C824="","",IF((COUNTIF('Data R3'!K824,"&gt;0")+COUNTIF('Data R3'!M824,"&gt;0")+COUNTIF('Data R3'!O824,"&gt;0")+COUNTIF('Data R3'!Q824,"&gt;0")+COUNTIF('Data R3'!S824,"&gt;0")+COUNTIF('Data R3'!U824,"&gt;0")+COUNTIF('Data R3'!W824,"&gt;0")+COUNTIF('Data R3'!Y824,"&gt;0"))&gt;0,1,0))</f>
        <v/>
      </c>
      <c r="M2818" t="inlineStr">
        <is>
          <t>Data R</t>
        </is>
      </c>
    </row>
    <row r="2819">
      <c r="A2819" t="inlineStr">
        <is>
          <t>Regional 3</t>
        </is>
      </c>
      <c r="B2819">
        <f>IF('Data R3'!C825="","",'Data R3'!B825)</f>
        <v/>
      </c>
      <c r="C2819">
        <f>IF('Data R3'!C825="","",'Data R3'!C825)</f>
        <v/>
      </c>
      <c r="D2819">
        <f>IF('Data R3'!C825="","",'Data R3'!D825)</f>
        <v/>
      </c>
      <c r="E2819">
        <f>IF('Data R3'!C825="","",'Data R3'!E825)</f>
        <v/>
      </c>
      <c r="F2819">
        <f>IF('Data R3'!C825="","",'Data R3'!F825)</f>
        <v/>
      </c>
      <c r="G2819">
        <f>IF('Data R3'!C825="","",'Data R3'!AD825)</f>
        <v/>
      </c>
      <c r="H2819">
        <f>IF('Data R3'!C825="","",'Data R3'!AC825)</f>
        <v/>
      </c>
      <c r="I2819">
        <f>IF('Data R3'!C825="","",COUNTIF('Data R3'!J825,"&gt;0")+COUNTIF('Data R3'!L825,"&gt;0")+COUNTIF('Data R3'!N825,"&gt;0")+COUNTIF('Data R3'!P825,"&gt;0")+COUNTIF('Data R3'!R825,"&gt;0")+COUNTIF('Data R3'!T825,"&gt;0")+COUNTIF('Data R3'!V825,"&gt;0")+COUNTIF('Data R3'!X825,"&gt;0"))</f>
        <v/>
      </c>
      <c r="J2819">
        <f>IF('Data R3'!C825="","",IF((COUNTIF('Data R3'!K825,"&gt;0")+COUNTIF('Data R3'!M825,"&gt;0")+COUNTIF('Data R3'!O825,"&gt;0")+COUNTIF('Data R3'!Q825,"&gt;0")+COUNTIF('Data R3'!S825,"&gt;0")+COUNTIF('Data R3'!U825,"&gt;0")+COUNTIF('Data R3'!W825,"&gt;0")+COUNTIF('Data R3'!Y825,"&gt;0"))&gt;0,1,0))</f>
        <v/>
      </c>
      <c r="M2819" t="inlineStr">
        <is>
          <t>Data R</t>
        </is>
      </c>
    </row>
    <row r="2820">
      <c r="A2820" t="inlineStr">
        <is>
          <t>Regional 3</t>
        </is>
      </c>
      <c r="B2820">
        <f>IF('Data R3'!C826="","",'Data R3'!B826)</f>
        <v/>
      </c>
      <c r="C2820">
        <f>IF('Data R3'!C826="","",'Data R3'!C826)</f>
        <v/>
      </c>
      <c r="D2820">
        <f>IF('Data R3'!C826="","",'Data R3'!D826)</f>
        <v/>
      </c>
      <c r="E2820">
        <f>IF('Data R3'!C826="","",'Data R3'!E826)</f>
        <v/>
      </c>
      <c r="F2820">
        <f>IF('Data R3'!C826="","",'Data R3'!F826)</f>
        <v/>
      </c>
      <c r="G2820">
        <f>IF('Data R3'!C826="","",'Data R3'!AD826)</f>
        <v/>
      </c>
      <c r="H2820">
        <f>IF('Data R3'!C826="","",'Data R3'!AC826)</f>
        <v/>
      </c>
      <c r="I2820">
        <f>IF('Data R3'!C826="","",COUNTIF('Data R3'!J826,"&gt;0")+COUNTIF('Data R3'!L826,"&gt;0")+COUNTIF('Data R3'!N826,"&gt;0")+COUNTIF('Data R3'!P826,"&gt;0")+COUNTIF('Data R3'!R826,"&gt;0")+COUNTIF('Data R3'!T826,"&gt;0")+COUNTIF('Data R3'!V826,"&gt;0")+COUNTIF('Data R3'!X826,"&gt;0"))</f>
        <v/>
      </c>
      <c r="J2820">
        <f>IF('Data R3'!C826="","",IF((COUNTIF('Data R3'!K826,"&gt;0")+COUNTIF('Data R3'!M826,"&gt;0")+COUNTIF('Data R3'!O826,"&gt;0")+COUNTIF('Data R3'!Q826,"&gt;0")+COUNTIF('Data R3'!S826,"&gt;0")+COUNTIF('Data R3'!U826,"&gt;0")+COUNTIF('Data R3'!W826,"&gt;0")+COUNTIF('Data R3'!Y826,"&gt;0"))&gt;0,1,0))</f>
        <v/>
      </c>
      <c r="M2820" t="inlineStr">
        <is>
          <t>Data R</t>
        </is>
      </c>
    </row>
    <row r="2821">
      <c r="A2821" t="inlineStr">
        <is>
          <t>Regional 3</t>
        </is>
      </c>
      <c r="B2821">
        <f>IF('Data R3'!C827="","",'Data R3'!B827)</f>
        <v/>
      </c>
      <c r="C2821">
        <f>IF('Data R3'!C827="","",'Data R3'!C827)</f>
        <v/>
      </c>
      <c r="D2821">
        <f>IF('Data R3'!C827="","",'Data R3'!D827)</f>
        <v/>
      </c>
      <c r="E2821">
        <f>IF('Data R3'!C827="","",'Data R3'!E827)</f>
        <v/>
      </c>
      <c r="F2821">
        <f>IF('Data R3'!C827="","",'Data R3'!F827)</f>
        <v/>
      </c>
      <c r="G2821">
        <f>IF('Data R3'!C827="","",'Data R3'!AD827)</f>
        <v/>
      </c>
      <c r="H2821">
        <f>IF('Data R3'!C827="","",'Data R3'!AC827)</f>
        <v/>
      </c>
      <c r="I2821">
        <f>IF('Data R3'!C827="","",COUNTIF('Data R3'!J827,"&gt;0")+COUNTIF('Data R3'!L827,"&gt;0")+COUNTIF('Data R3'!N827,"&gt;0")+COUNTIF('Data R3'!P827,"&gt;0")+COUNTIF('Data R3'!R827,"&gt;0")+COUNTIF('Data R3'!T827,"&gt;0")+COUNTIF('Data R3'!V827,"&gt;0")+COUNTIF('Data R3'!X827,"&gt;0"))</f>
        <v/>
      </c>
      <c r="J2821">
        <f>IF('Data R3'!C827="","",IF((COUNTIF('Data R3'!K827,"&gt;0")+COUNTIF('Data R3'!M827,"&gt;0")+COUNTIF('Data R3'!O827,"&gt;0")+COUNTIF('Data R3'!Q827,"&gt;0")+COUNTIF('Data R3'!S827,"&gt;0")+COUNTIF('Data R3'!U827,"&gt;0")+COUNTIF('Data R3'!W827,"&gt;0")+COUNTIF('Data R3'!Y827,"&gt;0"))&gt;0,1,0))</f>
        <v/>
      </c>
      <c r="M2821" t="inlineStr">
        <is>
          <t>Data R</t>
        </is>
      </c>
    </row>
    <row r="2822">
      <c r="A2822" t="inlineStr">
        <is>
          <t>Regional 3</t>
        </is>
      </c>
      <c r="B2822">
        <f>IF('Data R3'!C828="","",'Data R3'!B828)</f>
        <v/>
      </c>
      <c r="C2822">
        <f>IF('Data R3'!C828="","",'Data R3'!C828)</f>
        <v/>
      </c>
      <c r="D2822">
        <f>IF('Data R3'!C828="","",'Data R3'!D828)</f>
        <v/>
      </c>
      <c r="E2822">
        <f>IF('Data R3'!C828="","",'Data R3'!E828)</f>
        <v/>
      </c>
      <c r="F2822">
        <f>IF('Data R3'!C828="","",'Data R3'!F828)</f>
        <v/>
      </c>
      <c r="G2822">
        <f>IF('Data R3'!C828="","",'Data R3'!AD828)</f>
        <v/>
      </c>
      <c r="H2822">
        <f>IF('Data R3'!C828="","",'Data R3'!AC828)</f>
        <v/>
      </c>
      <c r="I2822">
        <f>IF('Data R3'!C828="","",COUNTIF('Data R3'!J828,"&gt;0")+COUNTIF('Data R3'!L828,"&gt;0")+COUNTIF('Data R3'!N828,"&gt;0")+COUNTIF('Data R3'!P828,"&gt;0")+COUNTIF('Data R3'!R828,"&gt;0")+COUNTIF('Data R3'!T828,"&gt;0")+COUNTIF('Data R3'!V828,"&gt;0")+COUNTIF('Data R3'!X828,"&gt;0"))</f>
        <v/>
      </c>
      <c r="J2822">
        <f>IF('Data R3'!C828="","",IF((COUNTIF('Data R3'!K828,"&gt;0")+COUNTIF('Data R3'!M828,"&gt;0")+COUNTIF('Data R3'!O828,"&gt;0")+COUNTIF('Data R3'!Q828,"&gt;0")+COUNTIF('Data R3'!S828,"&gt;0")+COUNTIF('Data R3'!U828,"&gt;0")+COUNTIF('Data R3'!W828,"&gt;0")+COUNTIF('Data R3'!Y828,"&gt;0"))&gt;0,1,0))</f>
        <v/>
      </c>
      <c r="M2822" t="inlineStr">
        <is>
          <t>Data R</t>
        </is>
      </c>
    </row>
    <row r="2823">
      <c r="A2823" t="inlineStr">
        <is>
          <t>Regional 3</t>
        </is>
      </c>
      <c r="B2823">
        <f>IF('Data R3'!C829="","",'Data R3'!B829)</f>
        <v/>
      </c>
      <c r="C2823">
        <f>IF('Data R3'!C829="","",'Data R3'!C829)</f>
        <v/>
      </c>
      <c r="D2823">
        <f>IF('Data R3'!C829="","",'Data R3'!D829)</f>
        <v/>
      </c>
      <c r="E2823">
        <f>IF('Data R3'!C829="","",'Data R3'!E829)</f>
        <v/>
      </c>
      <c r="F2823">
        <f>IF('Data R3'!C829="","",'Data R3'!F829)</f>
        <v/>
      </c>
      <c r="G2823">
        <f>IF('Data R3'!C829="","",'Data R3'!AD829)</f>
        <v/>
      </c>
      <c r="H2823">
        <f>IF('Data R3'!C829="","",'Data R3'!AC829)</f>
        <v/>
      </c>
      <c r="I2823">
        <f>IF('Data R3'!C829="","",COUNTIF('Data R3'!J829,"&gt;0")+COUNTIF('Data R3'!L829,"&gt;0")+COUNTIF('Data R3'!N829,"&gt;0")+COUNTIF('Data R3'!P829,"&gt;0")+COUNTIF('Data R3'!R829,"&gt;0")+COUNTIF('Data R3'!T829,"&gt;0")+COUNTIF('Data R3'!V829,"&gt;0")+COUNTIF('Data R3'!X829,"&gt;0"))</f>
        <v/>
      </c>
      <c r="J2823">
        <f>IF('Data R3'!C829="","",IF((COUNTIF('Data R3'!K829,"&gt;0")+COUNTIF('Data R3'!M829,"&gt;0")+COUNTIF('Data R3'!O829,"&gt;0")+COUNTIF('Data R3'!Q829,"&gt;0")+COUNTIF('Data R3'!S829,"&gt;0")+COUNTIF('Data R3'!U829,"&gt;0")+COUNTIF('Data R3'!W829,"&gt;0")+COUNTIF('Data R3'!Y829,"&gt;0"))&gt;0,1,0))</f>
        <v/>
      </c>
      <c r="M2823" t="inlineStr">
        <is>
          <t>Data R</t>
        </is>
      </c>
    </row>
    <row r="2824">
      <c r="A2824" t="inlineStr">
        <is>
          <t>Regional 3</t>
        </is>
      </c>
      <c r="B2824">
        <f>IF('Data R3'!C830="","",'Data R3'!B830)</f>
        <v/>
      </c>
      <c r="C2824">
        <f>IF('Data R3'!C830="","",'Data R3'!C830)</f>
        <v/>
      </c>
      <c r="D2824">
        <f>IF('Data R3'!C830="","",'Data R3'!D830)</f>
        <v/>
      </c>
      <c r="E2824">
        <f>IF('Data R3'!C830="","",'Data R3'!E830)</f>
        <v/>
      </c>
      <c r="F2824">
        <f>IF('Data R3'!C830="","",'Data R3'!F830)</f>
        <v/>
      </c>
      <c r="G2824">
        <f>IF('Data R3'!C830="","",'Data R3'!AD830)</f>
        <v/>
      </c>
      <c r="H2824">
        <f>IF('Data R3'!C830="","",'Data R3'!AC830)</f>
        <v/>
      </c>
      <c r="I2824">
        <f>IF('Data R3'!C830="","",COUNTIF('Data R3'!J830,"&gt;0")+COUNTIF('Data R3'!L830,"&gt;0")+COUNTIF('Data R3'!N830,"&gt;0")+COUNTIF('Data R3'!P830,"&gt;0")+COUNTIF('Data R3'!R830,"&gt;0")+COUNTIF('Data R3'!T830,"&gt;0")+COUNTIF('Data R3'!V830,"&gt;0")+COUNTIF('Data R3'!X830,"&gt;0"))</f>
        <v/>
      </c>
      <c r="J2824">
        <f>IF('Data R3'!C830="","",IF((COUNTIF('Data R3'!K830,"&gt;0")+COUNTIF('Data R3'!M830,"&gt;0")+COUNTIF('Data R3'!O830,"&gt;0")+COUNTIF('Data R3'!Q830,"&gt;0")+COUNTIF('Data R3'!S830,"&gt;0")+COUNTIF('Data R3'!U830,"&gt;0")+COUNTIF('Data R3'!W830,"&gt;0")+COUNTIF('Data R3'!Y830,"&gt;0"))&gt;0,1,0))</f>
        <v/>
      </c>
      <c r="M2824" t="inlineStr">
        <is>
          <t>Data R</t>
        </is>
      </c>
    </row>
    <row r="2825">
      <c r="A2825" t="inlineStr">
        <is>
          <t>Regional 3</t>
        </is>
      </c>
      <c r="B2825">
        <f>IF('Data R3'!C831="","",'Data R3'!B831)</f>
        <v/>
      </c>
      <c r="C2825">
        <f>IF('Data R3'!C831="","",'Data R3'!C831)</f>
        <v/>
      </c>
      <c r="D2825">
        <f>IF('Data R3'!C831="","",'Data R3'!D831)</f>
        <v/>
      </c>
      <c r="E2825">
        <f>IF('Data R3'!C831="","",'Data R3'!E831)</f>
        <v/>
      </c>
      <c r="F2825">
        <f>IF('Data R3'!C831="","",'Data R3'!F831)</f>
        <v/>
      </c>
      <c r="G2825">
        <f>IF('Data R3'!C831="","",'Data R3'!AD831)</f>
        <v/>
      </c>
      <c r="H2825">
        <f>IF('Data R3'!C831="","",'Data R3'!AC831)</f>
        <v/>
      </c>
      <c r="I2825">
        <f>IF('Data R3'!C831="","",COUNTIF('Data R3'!J831,"&gt;0")+COUNTIF('Data R3'!L831,"&gt;0")+COUNTIF('Data R3'!N831,"&gt;0")+COUNTIF('Data R3'!P831,"&gt;0")+COUNTIF('Data R3'!R831,"&gt;0")+COUNTIF('Data R3'!T831,"&gt;0")+COUNTIF('Data R3'!V831,"&gt;0")+COUNTIF('Data R3'!X831,"&gt;0"))</f>
        <v/>
      </c>
      <c r="J2825">
        <f>IF('Data R3'!C831="","",IF((COUNTIF('Data R3'!K831,"&gt;0")+COUNTIF('Data R3'!M831,"&gt;0")+COUNTIF('Data R3'!O831,"&gt;0")+COUNTIF('Data R3'!Q831,"&gt;0")+COUNTIF('Data R3'!S831,"&gt;0")+COUNTIF('Data R3'!U831,"&gt;0")+COUNTIF('Data R3'!W831,"&gt;0")+COUNTIF('Data R3'!Y831,"&gt;0"))&gt;0,1,0))</f>
        <v/>
      </c>
      <c r="M2825" t="inlineStr">
        <is>
          <t>Data R</t>
        </is>
      </c>
    </row>
    <row r="2826">
      <c r="A2826" t="inlineStr">
        <is>
          <t>Regional 3</t>
        </is>
      </c>
      <c r="B2826">
        <f>IF('Data R3'!C832="","",'Data R3'!B832)</f>
        <v/>
      </c>
      <c r="C2826">
        <f>IF('Data R3'!C832="","",'Data R3'!C832)</f>
        <v/>
      </c>
      <c r="D2826">
        <f>IF('Data R3'!C832="","",'Data R3'!D832)</f>
        <v/>
      </c>
      <c r="E2826">
        <f>IF('Data R3'!C832="","",'Data R3'!E832)</f>
        <v/>
      </c>
      <c r="F2826">
        <f>IF('Data R3'!C832="","",'Data R3'!F832)</f>
        <v/>
      </c>
      <c r="G2826">
        <f>IF('Data R3'!C832="","",'Data R3'!AD832)</f>
        <v/>
      </c>
      <c r="H2826">
        <f>IF('Data R3'!C832="","",'Data R3'!AC832)</f>
        <v/>
      </c>
      <c r="I2826">
        <f>IF('Data R3'!C832="","",COUNTIF('Data R3'!J832,"&gt;0")+COUNTIF('Data R3'!L832,"&gt;0")+COUNTIF('Data R3'!N832,"&gt;0")+COUNTIF('Data R3'!P832,"&gt;0")+COUNTIF('Data R3'!R832,"&gt;0")+COUNTIF('Data R3'!T832,"&gt;0")+COUNTIF('Data R3'!V832,"&gt;0")+COUNTIF('Data R3'!X832,"&gt;0"))</f>
        <v/>
      </c>
      <c r="J2826">
        <f>IF('Data R3'!C832="","",IF((COUNTIF('Data R3'!K832,"&gt;0")+COUNTIF('Data R3'!M832,"&gt;0")+COUNTIF('Data R3'!O832,"&gt;0")+COUNTIF('Data R3'!Q832,"&gt;0")+COUNTIF('Data R3'!S832,"&gt;0")+COUNTIF('Data R3'!U832,"&gt;0")+COUNTIF('Data R3'!W832,"&gt;0")+COUNTIF('Data R3'!Y832,"&gt;0"))&gt;0,1,0))</f>
        <v/>
      </c>
      <c r="M2826" t="inlineStr">
        <is>
          <t>Data R</t>
        </is>
      </c>
    </row>
    <row r="2827">
      <c r="A2827" t="inlineStr">
        <is>
          <t>Regional 3</t>
        </is>
      </c>
      <c r="B2827">
        <f>IF('Data R3'!C833="","",'Data R3'!B833)</f>
        <v/>
      </c>
      <c r="C2827">
        <f>IF('Data R3'!C833="","",'Data R3'!C833)</f>
        <v/>
      </c>
      <c r="D2827">
        <f>IF('Data R3'!C833="","",'Data R3'!D833)</f>
        <v/>
      </c>
      <c r="E2827">
        <f>IF('Data R3'!C833="","",'Data R3'!E833)</f>
        <v/>
      </c>
      <c r="F2827">
        <f>IF('Data R3'!C833="","",'Data R3'!F833)</f>
        <v/>
      </c>
      <c r="G2827">
        <f>IF('Data R3'!C833="","",'Data R3'!AD833)</f>
        <v/>
      </c>
      <c r="H2827">
        <f>IF('Data R3'!C833="","",'Data R3'!AC833)</f>
        <v/>
      </c>
      <c r="I2827">
        <f>IF('Data R3'!C833="","",COUNTIF('Data R3'!J833,"&gt;0")+COUNTIF('Data R3'!L833,"&gt;0")+COUNTIF('Data R3'!N833,"&gt;0")+COUNTIF('Data R3'!P833,"&gt;0")+COUNTIF('Data R3'!R833,"&gt;0")+COUNTIF('Data R3'!T833,"&gt;0")+COUNTIF('Data R3'!V833,"&gt;0")+COUNTIF('Data R3'!X833,"&gt;0"))</f>
        <v/>
      </c>
      <c r="J2827">
        <f>IF('Data R3'!C833="","",IF((COUNTIF('Data R3'!K833,"&gt;0")+COUNTIF('Data R3'!M833,"&gt;0")+COUNTIF('Data R3'!O833,"&gt;0")+COUNTIF('Data R3'!Q833,"&gt;0")+COUNTIF('Data R3'!S833,"&gt;0")+COUNTIF('Data R3'!U833,"&gt;0")+COUNTIF('Data R3'!W833,"&gt;0")+COUNTIF('Data R3'!Y833,"&gt;0"))&gt;0,1,0))</f>
        <v/>
      </c>
      <c r="M2827" t="inlineStr">
        <is>
          <t>Data R</t>
        </is>
      </c>
    </row>
    <row r="2828">
      <c r="A2828" t="inlineStr">
        <is>
          <t>Regional 3</t>
        </is>
      </c>
      <c r="B2828">
        <f>IF('Data R3'!C834="","",'Data R3'!B834)</f>
        <v/>
      </c>
      <c r="C2828">
        <f>IF('Data R3'!C834="","",'Data R3'!C834)</f>
        <v/>
      </c>
      <c r="D2828">
        <f>IF('Data R3'!C834="","",'Data R3'!D834)</f>
        <v/>
      </c>
      <c r="E2828">
        <f>IF('Data R3'!C834="","",'Data R3'!E834)</f>
        <v/>
      </c>
      <c r="F2828">
        <f>IF('Data R3'!C834="","",'Data R3'!F834)</f>
        <v/>
      </c>
      <c r="G2828">
        <f>IF('Data R3'!C834="","",'Data R3'!AD834)</f>
        <v/>
      </c>
      <c r="H2828">
        <f>IF('Data R3'!C834="","",'Data R3'!AC834)</f>
        <v/>
      </c>
      <c r="I2828">
        <f>IF('Data R3'!C834="","",COUNTIF('Data R3'!J834,"&gt;0")+COUNTIF('Data R3'!L834,"&gt;0")+COUNTIF('Data R3'!N834,"&gt;0")+COUNTIF('Data R3'!P834,"&gt;0")+COUNTIF('Data R3'!R834,"&gt;0")+COUNTIF('Data R3'!T834,"&gt;0")+COUNTIF('Data R3'!V834,"&gt;0")+COUNTIF('Data R3'!X834,"&gt;0"))</f>
        <v/>
      </c>
      <c r="J2828">
        <f>IF('Data R3'!C834="","",IF((COUNTIF('Data R3'!K834,"&gt;0")+COUNTIF('Data R3'!M834,"&gt;0")+COUNTIF('Data R3'!O834,"&gt;0")+COUNTIF('Data R3'!Q834,"&gt;0")+COUNTIF('Data R3'!S834,"&gt;0")+COUNTIF('Data R3'!U834,"&gt;0")+COUNTIF('Data R3'!W834,"&gt;0")+COUNTIF('Data R3'!Y834,"&gt;0"))&gt;0,1,0))</f>
        <v/>
      </c>
      <c r="M2828" t="inlineStr">
        <is>
          <t>Data R</t>
        </is>
      </c>
    </row>
    <row r="2829">
      <c r="A2829" t="inlineStr">
        <is>
          <t>Regional 3</t>
        </is>
      </c>
      <c r="B2829">
        <f>IF('Data R3'!C835="","",'Data R3'!B835)</f>
        <v/>
      </c>
      <c r="C2829">
        <f>IF('Data R3'!C835="","",'Data R3'!C835)</f>
        <v/>
      </c>
      <c r="D2829">
        <f>IF('Data R3'!C835="","",'Data R3'!D835)</f>
        <v/>
      </c>
      <c r="E2829">
        <f>IF('Data R3'!C835="","",'Data R3'!E835)</f>
        <v/>
      </c>
      <c r="F2829">
        <f>IF('Data R3'!C835="","",'Data R3'!F835)</f>
        <v/>
      </c>
      <c r="G2829">
        <f>IF('Data R3'!C835="","",'Data R3'!AD835)</f>
        <v/>
      </c>
      <c r="H2829">
        <f>IF('Data R3'!C835="","",'Data R3'!AC835)</f>
        <v/>
      </c>
      <c r="I2829">
        <f>IF('Data R3'!C835="","",COUNTIF('Data R3'!J835,"&gt;0")+COUNTIF('Data R3'!L835,"&gt;0")+COUNTIF('Data R3'!N835,"&gt;0")+COUNTIF('Data R3'!P835,"&gt;0")+COUNTIF('Data R3'!R835,"&gt;0")+COUNTIF('Data R3'!T835,"&gt;0")+COUNTIF('Data R3'!V835,"&gt;0")+COUNTIF('Data R3'!X835,"&gt;0"))</f>
        <v/>
      </c>
      <c r="J2829">
        <f>IF('Data R3'!C835="","",IF((COUNTIF('Data R3'!K835,"&gt;0")+COUNTIF('Data R3'!M835,"&gt;0")+COUNTIF('Data R3'!O835,"&gt;0")+COUNTIF('Data R3'!Q835,"&gt;0")+COUNTIF('Data R3'!S835,"&gt;0")+COUNTIF('Data R3'!U835,"&gt;0")+COUNTIF('Data R3'!W835,"&gt;0")+COUNTIF('Data R3'!Y835,"&gt;0"))&gt;0,1,0))</f>
        <v/>
      </c>
      <c r="M2829" t="inlineStr">
        <is>
          <t>Data R</t>
        </is>
      </c>
    </row>
    <row r="2830">
      <c r="A2830" t="inlineStr">
        <is>
          <t>Regional 3</t>
        </is>
      </c>
      <c r="B2830">
        <f>IF('Data R3'!C836="","",'Data R3'!B836)</f>
        <v/>
      </c>
      <c r="C2830">
        <f>IF('Data R3'!C836="","",'Data R3'!C836)</f>
        <v/>
      </c>
      <c r="D2830">
        <f>IF('Data R3'!C836="","",'Data R3'!D836)</f>
        <v/>
      </c>
      <c r="E2830">
        <f>IF('Data R3'!C836="","",'Data R3'!E836)</f>
        <v/>
      </c>
      <c r="F2830">
        <f>IF('Data R3'!C836="","",'Data R3'!F836)</f>
        <v/>
      </c>
      <c r="G2830">
        <f>IF('Data R3'!C836="","",'Data R3'!AD836)</f>
        <v/>
      </c>
      <c r="H2830">
        <f>IF('Data R3'!C836="","",'Data R3'!AC836)</f>
        <v/>
      </c>
      <c r="I2830">
        <f>IF('Data R3'!C836="","",COUNTIF('Data R3'!J836,"&gt;0")+COUNTIF('Data R3'!L836,"&gt;0")+COUNTIF('Data R3'!N836,"&gt;0")+COUNTIF('Data R3'!P836,"&gt;0")+COUNTIF('Data R3'!R836,"&gt;0")+COUNTIF('Data R3'!T836,"&gt;0")+COUNTIF('Data R3'!V836,"&gt;0")+COUNTIF('Data R3'!X836,"&gt;0"))</f>
        <v/>
      </c>
      <c r="J2830">
        <f>IF('Data R3'!C836="","",IF((COUNTIF('Data R3'!K836,"&gt;0")+COUNTIF('Data R3'!M836,"&gt;0")+COUNTIF('Data R3'!O836,"&gt;0")+COUNTIF('Data R3'!Q836,"&gt;0")+COUNTIF('Data R3'!S836,"&gt;0")+COUNTIF('Data R3'!U836,"&gt;0")+COUNTIF('Data R3'!W836,"&gt;0")+COUNTIF('Data R3'!Y836,"&gt;0"))&gt;0,1,0))</f>
        <v/>
      </c>
      <c r="M2830" t="inlineStr">
        <is>
          <t>Data R</t>
        </is>
      </c>
    </row>
    <row r="2831">
      <c r="A2831" t="inlineStr">
        <is>
          <t>Regional 3</t>
        </is>
      </c>
      <c r="B2831">
        <f>IF('Data R3'!C837="","",'Data R3'!B837)</f>
        <v/>
      </c>
      <c r="C2831">
        <f>IF('Data R3'!C837="","",'Data R3'!C837)</f>
        <v/>
      </c>
      <c r="D2831">
        <f>IF('Data R3'!C837="","",'Data R3'!D837)</f>
        <v/>
      </c>
      <c r="E2831">
        <f>IF('Data R3'!C837="","",'Data R3'!E837)</f>
        <v/>
      </c>
      <c r="F2831">
        <f>IF('Data R3'!C837="","",'Data R3'!F837)</f>
        <v/>
      </c>
      <c r="G2831">
        <f>IF('Data R3'!C837="","",'Data R3'!AD837)</f>
        <v/>
      </c>
      <c r="H2831">
        <f>IF('Data R3'!C837="","",'Data R3'!AC837)</f>
        <v/>
      </c>
      <c r="I2831">
        <f>IF('Data R3'!C837="","",COUNTIF('Data R3'!J837,"&gt;0")+COUNTIF('Data R3'!L837,"&gt;0")+COUNTIF('Data R3'!N837,"&gt;0")+COUNTIF('Data R3'!P837,"&gt;0")+COUNTIF('Data R3'!R837,"&gt;0")+COUNTIF('Data R3'!T837,"&gt;0")+COUNTIF('Data R3'!V837,"&gt;0")+COUNTIF('Data R3'!X837,"&gt;0"))</f>
        <v/>
      </c>
      <c r="J2831">
        <f>IF('Data R3'!C837="","",IF((COUNTIF('Data R3'!K837,"&gt;0")+COUNTIF('Data R3'!M837,"&gt;0")+COUNTIF('Data R3'!O837,"&gt;0")+COUNTIF('Data R3'!Q837,"&gt;0")+COUNTIF('Data R3'!S837,"&gt;0")+COUNTIF('Data R3'!U837,"&gt;0")+COUNTIF('Data R3'!W837,"&gt;0")+COUNTIF('Data R3'!Y837,"&gt;0"))&gt;0,1,0))</f>
        <v/>
      </c>
      <c r="M2831" t="inlineStr">
        <is>
          <t>Data R</t>
        </is>
      </c>
    </row>
    <row r="2832">
      <c r="A2832" t="inlineStr">
        <is>
          <t>Regional 3</t>
        </is>
      </c>
      <c r="B2832">
        <f>IF('Data R3'!C838="","",'Data R3'!B838)</f>
        <v/>
      </c>
      <c r="C2832">
        <f>IF('Data R3'!C838="","",'Data R3'!C838)</f>
        <v/>
      </c>
      <c r="D2832">
        <f>IF('Data R3'!C838="","",'Data R3'!D838)</f>
        <v/>
      </c>
      <c r="E2832">
        <f>IF('Data R3'!C838="","",'Data R3'!E838)</f>
        <v/>
      </c>
      <c r="F2832">
        <f>IF('Data R3'!C838="","",'Data R3'!F838)</f>
        <v/>
      </c>
      <c r="G2832">
        <f>IF('Data R3'!C838="","",'Data R3'!AD838)</f>
        <v/>
      </c>
      <c r="H2832">
        <f>IF('Data R3'!C838="","",'Data R3'!AC838)</f>
        <v/>
      </c>
      <c r="I2832">
        <f>IF('Data R3'!C838="","",COUNTIF('Data R3'!J838,"&gt;0")+COUNTIF('Data R3'!L838,"&gt;0")+COUNTIF('Data R3'!N838,"&gt;0")+COUNTIF('Data R3'!P838,"&gt;0")+COUNTIF('Data R3'!R838,"&gt;0")+COUNTIF('Data R3'!T838,"&gt;0")+COUNTIF('Data R3'!V838,"&gt;0")+COUNTIF('Data R3'!X838,"&gt;0"))</f>
        <v/>
      </c>
      <c r="J2832">
        <f>IF('Data R3'!C838="","",IF((COUNTIF('Data R3'!K838,"&gt;0")+COUNTIF('Data R3'!M838,"&gt;0")+COUNTIF('Data R3'!O838,"&gt;0")+COUNTIF('Data R3'!Q838,"&gt;0")+COUNTIF('Data R3'!S838,"&gt;0")+COUNTIF('Data R3'!U838,"&gt;0")+COUNTIF('Data R3'!W838,"&gt;0")+COUNTIF('Data R3'!Y838,"&gt;0"))&gt;0,1,0))</f>
        <v/>
      </c>
      <c r="M2832" t="inlineStr">
        <is>
          <t>Data R</t>
        </is>
      </c>
    </row>
    <row r="2833">
      <c r="A2833" t="inlineStr">
        <is>
          <t>Regional 3</t>
        </is>
      </c>
      <c r="B2833">
        <f>IF('Data R3'!C839="","",'Data R3'!B839)</f>
        <v/>
      </c>
      <c r="C2833">
        <f>IF('Data R3'!C839="","",'Data R3'!C839)</f>
        <v/>
      </c>
      <c r="D2833">
        <f>IF('Data R3'!C839="","",'Data R3'!D839)</f>
        <v/>
      </c>
      <c r="E2833">
        <f>IF('Data R3'!C839="","",'Data R3'!E839)</f>
        <v/>
      </c>
      <c r="F2833">
        <f>IF('Data R3'!C839="","",'Data R3'!F839)</f>
        <v/>
      </c>
      <c r="G2833">
        <f>IF('Data R3'!C839="","",'Data R3'!AD839)</f>
        <v/>
      </c>
      <c r="H2833">
        <f>IF('Data R3'!C839="","",'Data R3'!AC839)</f>
        <v/>
      </c>
      <c r="I2833">
        <f>IF('Data R3'!C839="","",COUNTIF('Data R3'!J839,"&gt;0")+COUNTIF('Data R3'!L839,"&gt;0")+COUNTIF('Data R3'!N839,"&gt;0")+COUNTIF('Data R3'!P839,"&gt;0")+COUNTIF('Data R3'!R839,"&gt;0")+COUNTIF('Data R3'!T839,"&gt;0")+COUNTIF('Data R3'!V839,"&gt;0")+COUNTIF('Data R3'!X839,"&gt;0"))</f>
        <v/>
      </c>
      <c r="J2833">
        <f>IF('Data R3'!C839="","",IF((COUNTIF('Data R3'!K839,"&gt;0")+COUNTIF('Data R3'!M839,"&gt;0")+COUNTIF('Data R3'!O839,"&gt;0")+COUNTIF('Data R3'!Q839,"&gt;0")+COUNTIF('Data R3'!S839,"&gt;0")+COUNTIF('Data R3'!U839,"&gt;0")+COUNTIF('Data R3'!W839,"&gt;0")+COUNTIF('Data R3'!Y839,"&gt;0"))&gt;0,1,0))</f>
        <v/>
      </c>
      <c r="M2833" t="inlineStr">
        <is>
          <t>Data R</t>
        </is>
      </c>
    </row>
    <row r="2834">
      <c r="A2834" t="inlineStr">
        <is>
          <t>Regional 3</t>
        </is>
      </c>
      <c r="B2834">
        <f>IF('Data R3'!C840="","",'Data R3'!B840)</f>
        <v/>
      </c>
      <c r="C2834">
        <f>IF('Data R3'!C840="","",'Data R3'!C840)</f>
        <v/>
      </c>
      <c r="D2834">
        <f>IF('Data R3'!C840="","",'Data R3'!D840)</f>
        <v/>
      </c>
      <c r="E2834">
        <f>IF('Data R3'!C840="","",'Data R3'!E840)</f>
        <v/>
      </c>
      <c r="F2834">
        <f>IF('Data R3'!C840="","",'Data R3'!F840)</f>
        <v/>
      </c>
      <c r="G2834">
        <f>IF('Data R3'!C840="","",'Data R3'!AD840)</f>
        <v/>
      </c>
      <c r="H2834">
        <f>IF('Data R3'!C840="","",'Data R3'!AC840)</f>
        <v/>
      </c>
      <c r="I2834">
        <f>IF('Data R3'!C840="","",COUNTIF('Data R3'!J840,"&gt;0")+COUNTIF('Data R3'!L840,"&gt;0")+COUNTIF('Data R3'!N840,"&gt;0")+COUNTIF('Data R3'!P840,"&gt;0")+COUNTIF('Data R3'!R840,"&gt;0")+COUNTIF('Data R3'!T840,"&gt;0")+COUNTIF('Data R3'!V840,"&gt;0")+COUNTIF('Data R3'!X840,"&gt;0"))</f>
        <v/>
      </c>
      <c r="J2834">
        <f>IF('Data R3'!C840="","",IF((COUNTIF('Data R3'!K840,"&gt;0")+COUNTIF('Data R3'!M840,"&gt;0")+COUNTIF('Data R3'!O840,"&gt;0")+COUNTIF('Data R3'!Q840,"&gt;0")+COUNTIF('Data R3'!S840,"&gt;0")+COUNTIF('Data R3'!U840,"&gt;0")+COUNTIF('Data R3'!W840,"&gt;0")+COUNTIF('Data R3'!Y840,"&gt;0"))&gt;0,1,0))</f>
        <v/>
      </c>
      <c r="M2834" t="inlineStr">
        <is>
          <t>Data R</t>
        </is>
      </c>
    </row>
    <row r="2835">
      <c r="A2835" t="inlineStr">
        <is>
          <t>Regional 3</t>
        </is>
      </c>
      <c r="B2835">
        <f>IF('Data R3'!C841="","",'Data R3'!B841)</f>
        <v/>
      </c>
      <c r="C2835">
        <f>IF('Data R3'!C841="","",'Data R3'!C841)</f>
        <v/>
      </c>
      <c r="D2835">
        <f>IF('Data R3'!C841="","",'Data R3'!D841)</f>
        <v/>
      </c>
      <c r="E2835">
        <f>IF('Data R3'!C841="","",'Data R3'!E841)</f>
        <v/>
      </c>
      <c r="F2835">
        <f>IF('Data R3'!C841="","",'Data R3'!F841)</f>
        <v/>
      </c>
      <c r="G2835">
        <f>IF('Data R3'!C841="","",'Data R3'!AD841)</f>
        <v/>
      </c>
      <c r="H2835">
        <f>IF('Data R3'!C841="","",'Data R3'!AC841)</f>
        <v/>
      </c>
      <c r="I2835">
        <f>IF('Data R3'!C841="","",COUNTIF('Data R3'!J841,"&gt;0")+COUNTIF('Data R3'!L841,"&gt;0")+COUNTIF('Data R3'!N841,"&gt;0")+COUNTIF('Data R3'!P841,"&gt;0")+COUNTIF('Data R3'!R841,"&gt;0")+COUNTIF('Data R3'!T841,"&gt;0")+COUNTIF('Data R3'!V841,"&gt;0")+COUNTIF('Data R3'!X841,"&gt;0"))</f>
        <v/>
      </c>
      <c r="J2835">
        <f>IF('Data R3'!C841="","",IF((COUNTIF('Data R3'!K841,"&gt;0")+COUNTIF('Data R3'!M841,"&gt;0")+COUNTIF('Data R3'!O841,"&gt;0")+COUNTIF('Data R3'!Q841,"&gt;0")+COUNTIF('Data R3'!S841,"&gt;0")+COUNTIF('Data R3'!U841,"&gt;0")+COUNTIF('Data R3'!W841,"&gt;0")+COUNTIF('Data R3'!Y841,"&gt;0"))&gt;0,1,0))</f>
        <v/>
      </c>
      <c r="M2835" t="inlineStr">
        <is>
          <t>Data R</t>
        </is>
      </c>
    </row>
    <row r="2836">
      <c r="A2836" t="inlineStr">
        <is>
          <t>Regional 3</t>
        </is>
      </c>
      <c r="B2836">
        <f>IF('Data R3'!C842="","",'Data R3'!B842)</f>
        <v/>
      </c>
      <c r="C2836">
        <f>IF('Data R3'!C842="","",'Data R3'!C842)</f>
        <v/>
      </c>
      <c r="D2836">
        <f>IF('Data R3'!C842="","",'Data R3'!D842)</f>
        <v/>
      </c>
      <c r="E2836">
        <f>IF('Data R3'!C842="","",'Data R3'!E842)</f>
        <v/>
      </c>
      <c r="F2836">
        <f>IF('Data R3'!C842="","",'Data R3'!F842)</f>
        <v/>
      </c>
      <c r="G2836">
        <f>IF('Data R3'!C842="","",'Data R3'!AD842)</f>
        <v/>
      </c>
      <c r="H2836">
        <f>IF('Data R3'!C842="","",'Data R3'!AC842)</f>
        <v/>
      </c>
      <c r="I2836">
        <f>IF('Data R3'!C842="","",COUNTIF('Data R3'!J842,"&gt;0")+COUNTIF('Data R3'!L842,"&gt;0")+COUNTIF('Data R3'!N842,"&gt;0")+COUNTIF('Data R3'!P842,"&gt;0")+COUNTIF('Data R3'!R842,"&gt;0")+COUNTIF('Data R3'!T842,"&gt;0")+COUNTIF('Data R3'!V842,"&gt;0")+COUNTIF('Data R3'!X842,"&gt;0"))</f>
        <v/>
      </c>
      <c r="J2836">
        <f>IF('Data R3'!C842="","",IF((COUNTIF('Data R3'!K842,"&gt;0")+COUNTIF('Data R3'!M842,"&gt;0")+COUNTIF('Data R3'!O842,"&gt;0")+COUNTIF('Data R3'!Q842,"&gt;0")+COUNTIF('Data R3'!S842,"&gt;0")+COUNTIF('Data R3'!U842,"&gt;0")+COUNTIF('Data R3'!W842,"&gt;0")+COUNTIF('Data R3'!Y842,"&gt;0"))&gt;0,1,0))</f>
        <v/>
      </c>
      <c r="M2836" t="inlineStr">
        <is>
          <t>Data R</t>
        </is>
      </c>
    </row>
    <row r="2837">
      <c r="A2837" t="inlineStr">
        <is>
          <t>Regional 3</t>
        </is>
      </c>
      <c r="B2837">
        <f>IF('Data R3'!C843="","",'Data R3'!B843)</f>
        <v/>
      </c>
      <c r="C2837">
        <f>IF('Data R3'!C843="","",'Data R3'!C843)</f>
        <v/>
      </c>
      <c r="D2837">
        <f>IF('Data R3'!C843="","",'Data R3'!D843)</f>
        <v/>
      </c>
      <c r="E2837">
        <f>IF('Data R3'!C843="","",'Data R3'!E843)</f>
        <v/>
      </c>
      <c r="F2837">
        <f>IF('Data R3'!C843="","",'Data R3'!F843)</f>
        <v/>
      </c>
      <c r="G2837">
        <f>IF('Data R3'!C843="","",'Data R3'!AD843)</f>
        <v/>
      </c>
      <c r="H2837">
        <f>IF('Data R3'!C843="","",'Data R3'!AC843)</f>
        <v/>
      </c>
      <c r="I2837">
        <f>IF('Data R3'!C843="","",COUNTIF('Data R3'!J843,"&gt;0")+COUNTIF('Data R3'!L843,"&gt;0")+COUNTIF('Data R3'!N843,"&gt;0")+COUNTIF('Data R3'!P843,"&gt;0")+COUNTIF('Data R3'!R843,"&gt;0")+COUNTIF('Data R3'!T843,"&gt;0")+COUNTIF('Data R3'!V843,"&gt;0")+COUNTIF('Data R3'!X843,"&gt;0"))</f>
        <v/>
      </c>
      <c r="J2837">
        <f>IF('Data R3'!C843="","",IF((COUNTIF('Data R3'!K843,"&gt;0")+COUNTIF('Data R3'!M843,"&gt;0")+COUNTIF('Data R3'!O843,"&gt;0")+COUNTIF('Data R3'!Q843,"&gt;0")+COUNTIF('Data R3'!S843,"&gt;0")+COUNTIF('Data R3'!U843,"&gt;0")+COUNTIF('Data R3'!W843,"&gt;0")+COUNTIF('Data R3'!Y843,"&gt;0"))&gt;0,1,0))</f>
        <v/>
      </c>
      <c r="M2837" t="inlineStr">
        <is>
          <t>Data R</t>
        </is>
      </c>
    </row>
    <row r="2838">
      <c r="A2838" t="inlineStr">
        <is>
          <t>Regional 3</t>
        </is>
      </c>
      <c r="B2838">
        <f>IF('Data R3'!C844="","",'Data R3'!B844)</f>
        <v/>
      </c>
      <c r="C2838">
        <f>IF('Data R3'!C844="","",'Data R3'!C844)</f>
        <v/>
      </c>
      <c r="D2838">
        <f>IF('Data R3'!C844="","",'Data R3'!D844)</f>
        <v/>
      </c>
      <c r="E2838">
        <f>IF('Data R3'!C844="","",'Data R3'!E844)</f>
        <v/>
      </c>
      <c r="F2838">
        <f>IF('Data R3'!C844="","",'Data R3'!F844)</f>
        <v/>
      </c>
      <c r="G2838">
        <f>IF('Data R3'!C844="","",'Data R3'!AD844)</f>
        <v/>
      </c>
      <c r="H2838">
        <f>IF('Data R3'!C844="","",'Data R3'!AC844)</f>
        <v/>
      </c>
      <c r="I2838">
        <f>IF('Data R3'!C844="","",COUNTIF('Data R3'!J844,"&gt;0")+COUNTIF('Data R3'!L844,"&gt;0")+COUNTIF('Data R3'!N844,"&gt;0")+COUNTIF('Data R3'!P844,"&gt;0")+COUNTIF('Data R3'!R844,"&gt;0")+COUNTIF('Data R3'!T844,"&gt;0")+COUNTIF('Data R3'!V844,"&gt;0")+COUNTIF('Data R3'!X844,"&gt;0"))</f>
        <v/>
      </c>
      <c r="J2838">
        <f>IF('Data R3'!C844="","",IF((COUNTIF('Data R3'!K844,"&gt;0")+COUNTIF('Data R3'!M844,"&gt;0")+COUNTIF('Data R3'!O844,"&gt;0")+COUNTIF('Data R3'!Q844,"&gt;0")+COUNTIF('Data R3'!S844,"&gt;0")+COUNTIF('Data R3'!U844,"&gt;0")+COUNTIF('Data R3'!W844,"&gt;0")+COUNTIF('Data R3'!Y844,"&gt;0"))&gt;0,1,0))</f>
        <v/>
      </c>
      <c r="M2838" t="inlineStr">
        <is>
          <t>Data R</t>
        </is>
      </c>
    </row>
    <row r="2839">
      <c r="A2839" t="inlineStr">
        <is>
          <t>Regional 3</t>
        </is>
      </c>
      <c r="B2839">
        <f>IF('Data R3'!C845="","",'Data R3'!B845)</f>
        <v/>
      </c>
      <c r="C2839">
        <f>IF('Data R3'!C845="","",'Data R3'!C845)</f>
        <v/>
      </c>
      <c r="D2839">
        <f>IF('Data R3'!C845="","",'Data R3'!D845)</f>
        <v/>
      </c>
      <c r="E2839">
        <f>IF('Data R3'!C845="","",'Data R3'!E845)</f>
        <v/>
      </c>
      <c r="F2839">
        <f>IF('Data R3'!C845="","",'Data R3'!F845)</f>
        <v/>
      </c>
      <c r="G2839">
        <f>IF('Data R3'!C845="","",'Data R3'!AD845)</f>
        <v/>
      </c>
      <c r="H2839">
        <f>IF('Data R3'!C845="","",'Data R3'!AC845)</f>
        <v/>
      </c>
      <c r="I2839">
        <f>IF('Data R3'!C845="","",COUNTIF('Data R3'!J845,"&gt;0")+COUNTIF('Data R3'!L845,"&gt;0")+COUNTIF('Data R3'!N845,"&gt;0")+COUNTIF('Data R3'!P845,"&gt;0")+COUNTIF('Data R3'!R845,"&gt;0")+COUNTIF('Data R3'!T845,"&gt;0")+COUNTIF('Data R3'!V845,"&gt;0")+COUNTIF('Data R3'!X845,"&gt;0"))</f>
        <v/>
      </c>
      <c r="J2839">
        <f>IF('Data R3'!C845="","",IF((COUNTIF('Data R3'!K845,"&gt;0")+COUNTIF('Data R3'!M845,"&gt;0")+COUNTIF('Data R3'!O845,"&gt;0")+COUNTIF('Data R3'!Q845,"&gt;0")+COUNTIF('Data R3'!S845,"&gt;0")+COUNTIF('Data R3'!U845,"&gt;0")+COUNTIF('Data R3'!W845,"&gt;0")+COUNTIF('Data R3'!Y845,"&gt;0"))&gt;0,1,0))</f>
        <v/>
      </c>
      <c r="M2839" t="inlineStr">
        <is>
          <t>Data R</t>
        </is>
      </c>
    </row>
    <row r="2840">
      <c r="A2840" t="inlineStr">
        <is>
          <t>Regional 3</t>
        </is>
      </c>
      <c r="B2840">
        <f>IF('Data R3'!C846="","",'Data R3'!B846)</f>
        <v/>
      </c>
      <c r="C2840">
        <f>IF('Data R3'!C846="","",'Data R3'!C846)</f>
        <v/>
      </c>
      <c r="D2840">
        <f>IF('Data R3'!C846="","",'Data R3'!D846)</f>
        <v/>
      </c>
      <c r="E2840">
        <f>IF('Data R3'!C846="","",'Data R3'!E846)</f>
        <v/>
      </c>
      <c r="F2840">
        <f>IF('Data R3'!C846="","",'Data R3'!F846)</f>
        <v/>
      </c>
      <c r="G2840">
        <f>IF('Data R3'!C846="","",'Data R3'!AD846)</f>
        <v/>
      </c>
      <c r="H2840">
        <f>IF('Data R3'!C846="","",'Data R3'!AC846)</f>
        <v/>
      </c>
      <c r="I2840">
        <f>IF('Data R3'!C846="","",COUNTIF('Data R3'!J846,"&gt;0")+COUNTIF('Data R3'!L846,"&gt;0")+COUNTIF('Data R3'!N846,"&gt;0")+COUNTIF('Data R3'!P846,"&gt;0")+COUNTIF('Data R3'!R846,"&gt;0")+COUNTIF('Data R3'!T846,"&gt;0")+COUNTIF('Data R3'!V846,"&gt;0")+COUNTIF('Data R3'!X846,"&gt;0"))</f>
        <v/>
      </c>
      <c r="J2840">
        <f>IF('Data R3'!C846="","",IF((COUNTIF('Data R3'!K846,"&gt;0")+COUNTIF('Data R3'!M846,"&gt;0")+COUNTIF('Data R3'!O846,"&gt;0")+COUNTIF('Data R3'!Q846,"&gt;0")+COUNTIF('Data R3'!S846,"&gt;0")+COUNTIF('Data R3'!U846,"&gt;0")+COUNTIF('Data R3'!W846,"&gt;0")+COUNTIF('Data R3'!Y846,"&gt;0"))&gt;0,1,0))</f>
        <v/>
      </c>
      <c r="M2840" t="inlineStr">
        <is>
          <t>Data R</t>
        </is>
      </c>
    </row>
    <row r="2841">
      <c r="A2841" t="inlineStr">
        <is>
          <t>Regional 3</t>
        </is>
      </c>
      <c r="B2841">
        <f>IF('Data R3'!C847="","",'Data R3'!B847)</f>
        <v/>
      </c>
      <c r="C2841">
        <f>IF('Data R3'!C847="","",'Data R3'!C847)</f>
        <v/>
      </c>
      <c r="D2841">
        <f>IF('Data R3'!C847="","",'Data R3'!D847)</f>
        <v/>
      </c>
      <c r="E2841">
        <f>IF('Data R3'!C847="","",'Data R3'!E847)</f>
        <v/>
      </c>
      <c r="F2841">
        <f>IF('Data R3'!C847="","",'Data R3'!F847)</f>
        <v/>
      </c>
      <c r="G2841">
        <f>IF('Data R3'!C847="","",'Data R3'!AD847)</f>
        <v/>
      </c>
      <c r="H2841">
        <f>IF('Data R3'!C847="","",'Data R3'!AC847)</f>
        <v/>
      </c>
      <c r="I2841">
        <f>IF('Data R3'!C847="","",COUNTIF('Data R3'!J847,"&gt;0")+COUNTIF('Data R3'!L847,"&gt;0")+COUNTIF('Data R3'!N847,"&gt;0")+COUNTIF('Data R3'!P847,"&gt;0")+COUNTIF('Data R3'!R847,"&gt;0")+COUNTIF('Data R3'!T847,"&gt;0")+COUNTIF('Data R3'!V847,"&gt;0")+COUNTIF('Data R3'!X847,"&gt;0"))</f>
        <v/>
      </c>
      <c r="J2841">
        <f>IF('Data R3'!C847="","",IF((COUNTIF('Data R3'!K847,"&gt;0")+COUNTIF('Data R3'!M847,"&gt;0")+COUNTIF('Data R3'!O847,"&gt;0")+COUNTIF('Data R3'!Q847,"&gt;0")+COUNTIF('Data R3'!S847,"&gt;0")+COUNTIF('Data R3'!U847,"&gt;0")+COUNTIF('Data R3'!W847,"&gt;0")+COUNTIF('Data R3'!Y847,"&gt;0"))&gt;0,1,0))</f>
        <v/>
      </c>
      <c r="M2841" t="inlineStr">
        <is>
          <t>Data R</t>
        </is>
      </c>
    </row>
    <row r="2842">
      <c r="A2842" t="inlineStr">
        <is>
          <t>Regional 3</t>
        </is>
      </c>
      <c r="B2842">
        <f>IF('Data R3'!C848="","",'Data R3'!B848)</f>
        <v/>
      </c>
      <c r="C2842">
        <f>IF('Data R3'!C848="","",'Data R3'!C848)</f>
        <v/>
      </c>
      <c r="D2842">
        <f>IF('Data R3'!C848="","",'Data R3'!D848)</f>
        <v/>
      </c>
      <c r="E2842">
        <f>IF('Data R3'!C848="","",'Data R3'!E848)</f>
        <v/>
      </c>
      <c r="F2842">
        <f>IF('Data R3'!C848="","",'Data R3'!F848)</f>
        <v/>
      </c>
      <c r="G2842">
        <f>IF('Data R3'!C848="","",'Data R3'!AD848)</f>
        <v/>
      </c>
      <c r="H2842">
        <f>IF('Data R3'!C848="","",'Data R3'!AC848)</f>
        <v/>
      </c>
      <c r="I2842">
        <f>IF('Data R3'!C848="","",COUNTIF('Data R3'!J848,"&gt;0")+COUNTIF('Data R3'!L848,"&gt;0")+COUNTIF('Data R3'!N848,"&gt;0")+COUNTIF('Data R3'!P848,"&gt;0")+COUNTIF('Data R3'!R848,"&gt;0")+COUNTIF('Data R3'!T848,"&gt;0")+COUNTIF('Data R3'!V848,"&gt;0")+COUNTIF('Data R3'!X848,"&gt;0"))</f>
        <v/>
      </c>
      <c r="J2842">
        <f>IF('Data R3'!C848="","",IF((COUNTIF('Data R3'!K848,"&gt;0")+COUNTIF('Data R3'!M848,"&gt;0")+COUNTIF('Data R3'!O848,"&gt;0")+COUNTIF('Data R3'!Q848,"&gt;0")+COUNTIF('Data R3'!S848,"&gt;0")+COUNTIF('Data R3'!U848,"&gt;0")+COUNTIF('Data R3'!W848,"&gt;0")+COUNTIF('Data R3'!Y848,"&gt;0"))&gt;0,1,0))</f>
        <v/>
      </c>
      <c r="M2842" t="inlineStr">
        <is>
          <t>Data R</t>
        </is>
      </c>
    </row>
    <row r="2843">
      <c r="A2843" t="inlineStr">
        <is>
          <t>Regional 3</t>
        </is>
      </c>
      <c r="B2843">
        <f>IF('Data R3'!C849="","",'Data R3'!B849)</f>
        <v/>
      </c>
      <c r="C2843">
        <f>IF('Data R3'!C849="","",'Data R3'!C849)</f>
        <v/>
      </c>
      <c r="D2843">
        <f>IF('Data R3'!C849="","",'Data R3'!D849)</f>
        <v/>
      </c>
      <c r="E2843">
        <f>IF('Data R3'!C849="","",'Data R3'!E849)</f>
        <v/>
      </c>
      <c r="F2843">
        <f>IF('Data R3'!C849="","",'Data R3'!F849)</f>
        <v/>
      </c>
      <c r="G2843">
        <f>IF('Data R3'!C849="","",'Data R3'!AD849)</f>
        <v/>
      </c>
      <c r="H2843">
        <f>IF('Data R3'!C849="","",'Data R3'!AC849)</f>
        <v/>
      </c>
      <c r="I2843">
        <f>IF('Data R3'!C849="","",COUNTIF('Data R3'!J849,"&gt;0")+COUNTIF('Data R3'!L849,"&gt;0")+COUNTIF('Data R3'!N849,"&gt;0")+COUNTIF('Data R3'!P849,"&gt;0")+COUNTIF('Data R3'!R849,"&gt;0")+COUNTIF('Data R3'!T849,"&gt;0")+COUNTIF('Data R3'!V849,"&gt;0")+COUNTIF('Data R3'!X849,"&gt;0"))</f>
        <v/>
      </c>
      <c r="J2843">
        <f>IF('Data R3'!C849="","",IF((COUNTIF('Data R3'!K849,"&gt;0")+COUNTIF('Data R3'!M849,"&gt;0")+COUNTIF('Data R3'!O849,"&gt;0")+COUNTIF('Data R3'!Q849,"&gt;0")+COUNTIF('Data R3'!S849,"&gt;0")+COUNTIF('Data R3'!U849,"&gt;0")+COUNTIF('Data R3'!W849,"&gt;0")+COUNTIF('Data R3'!Y849,"&gt;0"))&gt;0,1,0))</f>
        <v/>
      </c>
      <c r="M2843" t="inlineStr">
        <is>
          <t>Data R</t>
        </is>
      </c>
    </row>
    <row r="2844">
      <c r="A2844" t="inlineStr">
        <is>
          <t>Regional 3</t>
        </is>
      </c>
      <c r="B2844">
        <f>IF('Data R3'!C850="","",'Data R3'!B850)</f>
        <v/>
      </c>
      <c r="C2844">
        <f>IF('Data R3'!C850="","",'Data R3'!C850)</f>
        <v/>
      </c>
      <c r="D2844">
        <f>IF('Data R3'!C850="","",'Data R3'!D850)</f>
        <v/>
      </c>
      <c r="E2844">
        <f>IF('Data R3'!C850="","",'Data R3'!E850)</f>
        <v/>
      </c>
      <c r="F2844">
        <f>IF('Data R3'!C850="","",'Data R3'!F850)</f>
        <v/>
      </c>
      <c r="G2844">
        <f>IF('Data R3'!C850="","",'Data R3'!AD850)</f>
        <v/>
      </c>
      <c r="H2844">
        <f>IF('Data R3'!C850="","",'Data R3'!AC850)</f>
        <v/>
      </c>
      <c r="I2844">
        <f>IF('Data R3'!C850="","",COUNTIF('Data R3'!J850,"&gt;0")+COUNTIF('Data R3'!L850,"&gt;0")+COUNTIF('Data R3'!N850,"&gt;0")+COUNTIF('Data R3'!P850,"&gt;0")+COUNTIF('Data R3'!R850,"&gt;0")+COUNTIF('Data R3'!T850,"&gt;0")+COUNTIF('Data R3'!V850,"&gt;0")+COUNTIF('Data R3'!X850,"&gt;0"))</f>
        <v/>
      </c>
      <c r="J2844">
        <f>IF('Data R3'!C850="","",IF((COUNTIF('Data R3'!K850,"&gt;0")+COUNTIF('Data R3'!M850,"&gt;0")+COUNTIF('Data R3'!O850,"&gt;0")+COUNTIF('Data R3'!Q850,"&gt;0")+COUNTIF('Data R3'!S850,"&gt;0")+COUNTIF('Data R3'!U850,"&gt;0")+COUNTIF('Data R3'!W850,"&gt;0")+COUNTIF('Data R3'!Y850,"&gt;0"))&gt;0,1,0))</f>
        <v/>
      </c>
      <c r="M2844" t="inlineStr">
        <is>
          <t>Data R</t>
        </is>
      </c>
    </row>
    <row r="2845">
      <c r="A2845" t="inlineStr">
        <is>
          <t>Regional 3</t>
        </is>
      </c>
      <c r="B2845">
        <f>IF('Data R3'!C851="","",'Data R3'!B851)</f>
        <v/>
      </c>
      <c r="C2845">
        <f>IF('Data R3'!C851="","",'Data R3'!C851)</f>
        <v/>
      </c>
      <c r="D2845">
        <f>IF('Data R3'!C851="","",'Data R3'!D851)</f>
        <v/>
      </c>
      <c r="E2845">
        <f>IF('Data R3'!C851="","",'Data R3'!E851)</f>
        <v/>
      </c>
      <c r="F2845">
        <f>IF('Data R3'!C851="","",'Data R3'!F851)</f>
        <v/>
      </c>
      <c r="G2845">
        <f>IF('Data R3'!C851="","",'Data R3'!AD851)</f>
        <v/>
      </c>
      <c r="H2845">
        <f>IF('Data R3'!C851="","",'Data R3'!AC851)</f>
        <v/>
      </c>
      <c r="I2845">
        <f>IF('Data R3'!C851="","",COUNTIF('Data R3'!J851,"&gt;0")+COUNTIF('Data R3'!L851,"&gt;0")+COUNTIF('Data R3'!N851,"&gt;0")+COUNTIF('Data R3'!P851,"&gt;0")+COUNTIF('Data R3'!R851,"&gt;0")+COUNTIF('Data R3'!T851,"&gt;0")+COUNTIF('Data R3'!V851,"&gt;0")+COUNTIF('Data R3'!X851,"&gt;0"))</f>
        <v/>
      </c>
      <c r="J2845">
        <f>IF('Data R3'!C851="","",IF((COUNTIF('Data R3'!K851,"&gt;0")+COUNTIF('Data R3'!M851,"&gt;0")+COUNTIF('Data R3'!O851,"&gt;0")+COUNTIF('Data R3'!Q851,"&gt;0")+COUNTIF('Data R3'!S851,"&gt;0")+COUNTIF('Data R3'!U851,"&gt;0")+COUNTIF('Data R3'!W851,"&gt;0")+COUNTIF('Data R3'!Y851,"&gt;0"))&gt;0,1,0))</f>
        <v/>
      </c>
      <c r="M2845" t="inlineStr">
        <is>
          <t>Data R</t>
        </is>
      </c>
    </row>
    <row r="2846">
      <c r="A2846" t="inlineStr">
        <is>
          <t>Regional 3</t>
        </is>
      </c>
      <c r="B2846">
        <f>IF('Data R3'!C852="","",'Data R3'!B852)</f>
        <v/>
      </c>
      <c r="C2846">
        <f>IF('Data R3'!C852="","",'Data R3'!C852)</f>
        <v/>
      </c>
      <c r="D2846">
        <f>IF('Data R3'!C852="","",'Data R3'!D852)</f>
        <v/>
      </c>
      <c r="E2846">
        <f>IF('Data R3'!C852="","",'Data R3'!E852)</f>
        <v/>
      </c>
      <c r="F2846">
        <f>IF('Data R3'!C852="","",'Data R3'!F852)</f>
        <v/>
      </c>
      <c r="G2846">
        <f>IF('Data R3'!C852="","",'Data R3'!AD852)</f>
        <v/>
      </c>
      <c r="H2846">
        <f>IF('Data R3'!C852="","",'Data R3'!AC852)</f>
        <v/>
      </c>
      <c r="I2846">
        <f>IF('Data R3'!C852="","",COUNTIF('Data R3'!J852,"&gt;0")+COUNTIF('Data R3'!L852,"&gt;0")+COUNTIF('Data R3'!N852,"&gt;0")+COUNTIF('Data R3'!P852,"&gt;0")+COUNTIF('Data R3'!R852,"&gt;0")+COUNTIF('Data R3'!T852,"&gt;0")+COUNTIF('Data R3'!V852,"&gt;0")+COUNTIF('Data R3'!X852,"&gt;0"))</f>
        <v/>
      </c>
      <c r="J2846">
        <f>IF('Data R3'!C852="","",IF((COUNTIF('Data R3'!K852,"&gt;0")+COUNTIF('Data R3'!M852,"&gt;0")+COUNTIF('Data R3'!O852,"&gt;0")+COUNTIF('Data R3'!Q852,"&gt;0")+COUNTIF('Data R3'!S852,"&gt;0")+COUNTIF('Data R3'!U852,"&gt;0")+COUNTIF('Data R3'!W852,"&gt;0")+COUNTIF('Data R3'!Y852,"&gt;0"))&gt;0,1,0))</f>
        <v/>
      </c>
      <c r="M2846" t="inlineStr">
        <is>
          <t>Data R</t>
        </is>
      </c>
    </row>
    <row r="2847">
      <c r="A2847" t="inlineStr">
        <is>
          <t>Regional 3</t>
        </is>
      </c>
      <c r="B2847">
        <f>IF('Data R3'!C853="","",'Data R3'!B853)</f>
        <v/>
      </c>
      <c r="C2847">
        <f>IF('Data R3'!C853="","",'Data R3'!C853)</f>
        <v/>
      </c>
      <c r="D2847">
        <f>IF('Data R3'!C853="","",'Data R3'!D853)</f>
        <v/>
      </c>
      <c r="E2847">
        <f>IF('Data R3'!C853="","",'Data R3'!E853)</f>
        <v/>
      </c>
      <c r="F2847">
        <f>IF('Data R3'!C853="","",'Data R3'!F853)</f>
        <v/>
      </c>
      <c r="G2847">
        <f>IF('Data R3'!C853="","",'Data R3'!AD853)</f>
        <v/>
      </c>
      <c r="H2847">
        <f>IF('Data R3'!C853="","",'Data R3'!AC853)</f>
        <v/>
      </c>
      <c r="I2847">
        <f>IF('Data R3'!C853="","",COUNTIF('Data R3'!J853,"&gt;0")+COUNTIF('Data R3'!L853,"&gt;0")+COUNTIF('Data R3'!N853,"&gt;0")+COUNTIF('Data R3'!P853,"&gt;0")+COUNTIF('Data R3'!R853,"&gt;0")+COUNTIF('Data R3'!T853,"&gt;0")+COUNTIF('Data R3'!V853,"&gt;0")+COUNTIF('Data R3'!X853,"&gt;0"))</f>
        <v/>
      </c>
      <c r="J2847">
        <f>IF('Data R3'!C853="","",IF((COUNTIF('Data R3'!K853,"&gt;0")+COUNTIF('Data R3'!M853,"&gt;0")+COUNTIF('Data R3'!O853,"&gt;0")+COUNTIF('Data R3'!Q853,"&gt;0")+COUNTIF('Data R3'!S853,"&gt;0")+COUNTIF('Data R3'!U853,"&gt;0")+COUNTIF('Data R3'!W853,"&gt;0")+COUNTIF('Data R3'!Y853,"&gt;0"))&gt;0,1,0))</f>
        <v/>
      </c>
      <c r="M2847" t="inlineStr">
        <is>
          <t>Data R</t>
        </is>
      </c>
    </row>
    <row r="2848">
      <c r="A2848" t="inlineStr">
        <is>
          <t>Regional 3</t>
        </is>
      </c>
      <c r="B2848">
        <f>IF('Data R3'!C854="","",'Data R3'!B854)</f>
        <v/>
      </c>
      <c r="C2848">
        <f>IF('Data R3'!C854="","",'Data R3'!C854)</f>
        <v/>
      </c>
      <c r="D2848">
        <f>IF('Data R3'!C854="","",'Data R3'!D854)</f>
        <v/>
      </c>
      <c r="E2848">
        <f>IF('Data R3'!C854="","",'Data R3'!E854)</f>
        <v/>
      </c>
      <c r="F2848">
        <f>IF('Data R3'!C854="","",'Data R3'!F854)</f>
        <v/>
      </c>
      <c r="G2848">
        <f>IF('Data R3'!C854="","",'Data R3'!AD854)</f>
        <v/>
      </c>
      <c r="H2848">
        <f>IF('Data R3'!C854="","",'Data R3'!AC854)</f>
        <v/>
      </c>
      <c r="I2848">
        <f>IF('Data R3'!C854="","",COUNTIF('Data R3'!J854,"&gt;0")+COUNTIF('Data R3'!L854,"&gt;0")+COUNTIF('Data R3'!N854,"&gt;0")+COUNTIF('Data R3'!P854,"&gt;0")+COUNTIF('Data R3'!R854,"&gt;0")+COUNTIF('Data R3'!T854,"&gt;0")+COUNTIF('Data R3'!V854,"&gt;0")+COUNTIF('Data R3'!X854,"&gt;0"))</f>
        <v/>
      </c>
      <c r="J2848">
        <f>IF('Data R3'!C854="","",IF((COUNTIF('Data R3'!K854,"&gt;0")+COUNTIF('Data R3'!M854,"&gt;0")+COUNTIF('Data R3'!O854,"&gt;0")+COUNTIF('Data R3'!Q854,"&gt;0")+COUNTIF('Data R3'!S854,"&gt;0")+COUNTIF('Data R3'!U854,"&gt;0")+COUNTIF('Data R3'!W854,"&gt;0")+COUNTIF('Data R3'!Y854,"&gt;0"))&gt;0,1,0))</f>
        <v/>
      </c>
      <c r="M2848" t="inlineStr">
        <is>
          <t>Data R</t>
        </is>
      </c>
    </row>
    <row r="2849">
      <c r="A2849" t="inlineStr">
        <is>
          <t>Regional 3</t>
        </is>
      </c>
      <c r="B2849">
        <f>IF('Data R3'!C855="","",'Data R3'!B855)</f>
        <v/>
      </c>
      <c r="C2849">
        <f>IF('Data R3'!C855="","",'Data R3'!C855)</f>
        <v/>
      </c>
      <c r="D2849">
        <f>IF('Data R3'!C855="","",'Data R3'!D855)</f>
        <v/>
      </c>
      <c r="E2849">
        <f>IF('Data R3'!C855="","",'Data R3'!E855)</f>
        <v/>
      </c>
      <c r="F2849">
        <f>IF('Data R3'!C855="","",'Data R3'!F855)</f>
        <v/>
      </c>
      <c r="G2849">
        <f>IF('Data R3'!C855="","",'Data R3'!AD855)</f>
        <v/>
      </c>
      <c r="H2849">
        <f>IF('Data R3'!C855="","",'Data R3'!AC855)</f>
        <v/>
      </c>
      <c r="I2849">
        <f>IF('Data R3'!C855="","",COUNTIF('Data R3'!J855,"&gt;0")+COUNTIF('Data R3'!L855,"&gt;0")+COUNTIF('Data R3'!N855,"&gt;0")+COUNTIF('Data R3'!P855,"&gt;0")+COUNTIF('Data R3'!R855,"&gt;0")+COUNTIF('Data R3'!T855,"&gt;0")+COUNTIF('Data R3'!V855,"&gt;0")+COUNTIF('Data R3'!X855,"&gt;0"))</f>
        <v/>
      </c>
      <c r="J2849">
        <f>IF('Data R3'!C855="","",IF((COUNTIF('Data R3'!K855,"&gt;0")+COUNTIF('Data R3'!M855,"&gt;0")+COUNTIF('Data R3'!O855,"&gt;0")+COUNTIF('Data R3'!Q855,"&gt;0")+COUNTIF('Data R3'!S855,"&gt;0")+COUNTIF('Data R3'!U855,"&gt;0")+COUNTIF('Data R3'!W855,"&gt;0")+COUNTIF('Data R3'!Y855,"&gt;0"))&gt;0,1,0))</f>
        <v/>
      </c>
      <c r="M2849" t="inlineStr">
        <is>
          <t>Data R</t>
        </is>
      </c>
    </row>
    <row r="2850">
      <c r="A2850" t="inlineStr">
        <is>
          <t>Regional 3</t>
        </is>
      </c>
      <c r="B2850">
        <f>IF('Data R3'!C856="","",'Data R3'!B856)</f>
        <v/>
      </c>
      <c r="C2850">
        <f>IF('Data R3'!C856="","",'Data R3'!C856)</f>
        <v/>
      </c>
      <c r="D2850">
        <f>IF('Data R3'!C856="","",'Data R3'!D856)</f>
        <v/>
      </c>
      <c r="E2850">
        <f>IF('Data R3'!C856="","",'Data R3'!E856)</f>
        <v/>
      </c>
      <c r="F2850">
        <f>IF('Data R3'!C856="","",'Data R3'!F856)</f>
        <v/>
      </c>
      <c r="G2850">
        <f>IF('Data R3'!C856="","",'Data R3'!AD856)</f>
        <v/>
      </c>
      <c r="H2850">
        <f>IF('Data R3'!C856="","",'Data R3'!AC856)</f>
        <v/>
      </c>
      <c r="I2850">
        <f>IF('Data R3'!C856="","",COUNTIF('Data R3'!J856,"&gt;0")+COUNTIF('Data R3'!L856,"&gt;0")+COUNTIF('Data R3'!N856,"&gt;0")+COUNTIF('Data R3'!P856,"&gt;0")+COUNTIF('Data R3'!R856,"&gt;0")+COUNTIF('Data R3'!T856,"&gt;0")+COUNTIF('Data R3'!V856,"&gt;0")+COUNTIF('Data R3'!X856,"&gt;0"))</f>
        <v/>
      </c>
      <c r="J2850">
        <f>IF('Data R3'!C856="","",IF((COUNTIF('Data R3'!K856,"&gt;0")+COUNTIF('Data R3'!M856,"&gt;0")+COUNTIF('Data R3'!O856,"&gt;0")+COUNTIF('Data R3'!Q856,"&gt;0")+COUNTIF('Data R3'!S856,"&gt;0")+COUNTIF('Data R3'!U856,"&gt;0")+COUNTIF('Data R3'!W856,"&gt;0")+COUNTIF('Data R3'!Y856,"&gt;0"))&gt;0,1,0))</f>
        <v/>
      </c>
      <c r="M2850" t="inlineStr">
        <is>
          <t>Data R</t>
        </is>
      </c>
    </row>
    <row r="2851">
      <c r="A2851" t="inlineStr">
        <is>
          <t>Regional 3</t>
        </is>
      </c>
      <c r="B2851">
        <f>IF('Data R3'!C857="","",'Data R3'!B857)</f>
        <v/>
      </c>
      <c r="C2851">
        <f>IF('Data R3'!C857="","",'Data R3'!C857)</f>
        <v/>
      </c>
      <c r="D2851">
        <f>IF('Data R3'!C857="","",'Data R3'!D857)</f>
        <v/>
      </c>
      <c r="E2851">
        <f>IF('Data R3'!C857="","",'Data R3'!E857)</f>
        <v/>
      </c>
      <c r="F2851">
        <f>IF('Data R3'!C857="","",'Data R3'!F857)</f>
        <v/>
      </c>
      <c r="G2851">
        <f>IF('Data R3'!C857="","",'Data R3'!AD857)</f>
        <v/>
      </c>
      <c r="H2851">
        <f>IF('Data R3'!C857="","",'Data R3'!AC857)</f>
        <v/>
      </c>
      <c r="I2851">
        <f>IF('Data R3'!C857="","",COUNTIF('Data R3'!J857,"&gt;0")+COUNTIF('Data R3'!L857,"&gt;0")+COUNTIF('Data R3'!N857,"&gt;0")+COUNTIF('Data R3'!P857,"&gt;0")+COUNTIF('Data R3'!R857,"&gt;0")+COUNTIF('Data R3'!T857,"&gt;0")+COUNTIF('Data R3'!V857,"&gt;0")+COUNTIF('Data R3'!X857,"&gt;0"))</f>
        <v/>
      </c>
      <c r="J2851">
        <f>IF('Data R3'!C857="","",IF((COUNTIF('Data R3'!K857,"&gt;0")+COUNTIF('Data R3'!M857,"&gt;0")+COUNTIF('Data R3'!O857,"&gt;0")+COUNTIF('Data R3'!Q857,"&gt;0")+COUNTIF('Data R3'!S857,"&gt;0")+COUNTIF('Data R3'!U857,"&gt;0")+COUNTIF('Data R3'!W857,"&gt;0")+COUNTIF('Data R3'!Y857,"&gt;0"))&gt;0,1,0))</f>
        <v/>
      </c>
      <c r="M2851" t="inlineStr">
        <is>
          <t>Data R</t>
        </is>
      </c>
    </row>
    <row r="2852">
      <c r="A2852" t="inlineStr">
        <is>
          <t>Regional 3</t>
        </is>
      </c>
      <c r="B2852">
        <f>IF('Data R3'!C858="","",'Data R3'!B858)</f>
        <v/>
      </c>
      <c r="C2852">
        <f>IF('Data R3'!C858="","",'Data R3'!C858)</f>
        <v/>
      </c>
      <c r="D2852">
        <f>IF('Data R3'!C858="","",'Data R3'!D858)</f>
        <v/>
      </c>
      <c r="E2852">
        <f>IF('Data R3'!C858="","",'Data R3'!E858)</f>
        <v/>
      </c>
      <c r="F2852">
        <f>IF('Data R3'!C858="","",'Data R3'!F858)</f>
        <v/>
      </c>
      <c r="G2852">
        <f>IF('Data R3'!C858="","",'Data R3'!AD858)</f>
        <v/>
      </c>
      <c r="H2852">
        <f>IF('Data R3'!C858="","",'Data R3'!AC858)</f>
        <v/>
      </c>
      <c r="I2852">
        <f>IF('Data R3'!C858="","",COUNTIF('Data R3'!J858,"&gt;0")+COUNTIF('Data R3'!L858,"&gt;0")+COUNTIF('Data R3'!N858,"&gt;0")+COUNTIF('Data R3'!P858,"&gt;0")+COUNTIF('Data R3'!R858,"&gt;0")+COUNTIF('Data R3'!T858,"&gt;0")+COUNTIF('Data R3'!V858,"&gt;0")+COUNTIF('Data R3'!X858,"&gt;0"))</f>
        <v/>
      </c>
      <c r="J2852">
        <f>IF('Data R3'!C858="","",IF((COUNTIF('Data R3'!K858,"&gt;0")+COUNTIF('Data R3'!M858,"&gt;0")+COUNTIF('Data R3'!O858,"&gt;0")+COUNTIF('Data R3'!Q858,"&gt;0")+COUNTIF('Data R3'!S858,"&gt;0")+COUNTIF('Data R3'!U858,"&gt;0")+COUNTIF('Data R3'!W858,"&gt;0")+COUNTIF('Data R3'!Y858,"&gt;0"))&gt;0,1,0))</f>
        <v/>
      </c>
      <c r="M2852" t="inlineStr">
        <is>
          <t>Data R</t>
        </is>
      </c>
    </row>
    <row r="2853">
      <c r="A2853" t="inlineStr">
        <is>
          <t>Regional 3</t>
        </is>
      </c>
      <c r="B2853">
        <f>IF('Data R3'!C859="","",'Data R3'!B859)</f>
        <v/>
      </c>
      <c r="C2853">
        <f>IF('Data R3'!C859="","",'Data R3'!C859)</f>
        <v/>
      </c>
      <c r="D2853">
        <f>IF('Data R3'!C859="","",'Data R3'!D859)</f>
        <v/>
      </c>
      <c r="E2853">
        <f>IF('Data R3'!C859="","",'Data R3'!E859)</f>
        <v/>
      </c>
      <c r="F2853">
        <f>IF('Data R3'!C859="","",'Data R3'!F859)</f>
        <v/>
      </c>
      <c r="G2853">
        <f>IF('Data R3'!C859="","",'Data R3'!AD859)</f>
        <v/>
      </c>
      <c r="H2853">
        <f>IF('Data R3'!C859="","",'Data R3'!AC859)</f>
        <v/>
      </c>
      <c r="I2853">
        <f>IF('Data R3'!C859="","",COUNTIF('Data R3'!J859,"&gt;0")+COUNTIF('Data R3'!L859,"&gt;0")+COUNTIF('Data R3'!N859,"&gt;0")+COUNTIF('Data R3'!P859,"&gt;0")+COUNTIF('Data R3'!R859,"&gt;0")+COUNTIF('Data R3'!T859,"&gt;0")+COUNTIF('Data R3'!V859,"&gt;0")+COUNTIF('Data R3'!X859,"&gt;0"))</f>
        <v/>
      </c>
      <c r="J2853">
        <f>IF('Data R3'!C859="","",IF((COUNTIF('Data R3'!K859,"&gt;0")+COUNTIF('Data R3'!M859,"&gt;0")+COUNTIF('Data R3'!O859,"&gt;0")+COUNTIF('Data R3'!Q859,"&gt;0")+COUNTIF('Data R3'!S859,"&gt;0")+COUNTIF('Data R3'!U859,"&gt;0")+COUNTIF('Data R3'!W859,"&gt;0")+COUNTIF('Data R3'!Y859,"&gt;0"))&gt;0,1,0))</f>
        <v/>
      </c>
      <c r="M2853" t="inlineStr">
        <is>
          <t>Data R</t>
        </is>
      </c>
    </row>
    <row r="2854">
      <c r="A2854" t="inlineStr">
        <is>
          <t>Regional 3</t>
        </is>
      </c>
      <c r="B2854">
        <f>IF('Data R3'!C860="","",'Data R3'!B860)</f>
        <v/>
      </c>
      <c r="C2854">
        <f>IF('Data R3'!C860="","",'Data R3'!C860)</f>
        <v/>
      </c>
      <c r="D2854">
        <f>IF('Data R3'!C860="","",'Data R3'!D860)</f>
        <v/>
      </c>
      <c r="E2854">
        <f>IF('Data R3'!C860="","",'Data R3'!E860)</f>
        <v/>
      </c>
      <c r="F2854">
        <f>IF('Data R3'!C860="","",'Data R3'!F860)</f>
        <v/>
      </c>
      <c r="G2854">
        <f>IF('Data R3'!C860="","",'Data R3'!AD860)</f>
        <v/>
      </c>
      <c r="H2854">
        <f>IF('Data R3'!C860="","",'Data R3'!AC860)</f>
        <v/>
      </c>
      <c r="I2854">
        <f>IF('Data R3'!C860="","",COUNTIF('Data R3'!J860,"&gt;0")+COUNTIF('Data R3'!L860,"&gt;0")+COUNTIF('Data R3'!N860,"&gt;0")+COUNTIF('Data R3'!P860,"&gt;0")+COUNTIF('Data R3'!R860,"&gt;0")+COUNTIF('Data R3'!T860,"&gt;0")+COUNTIF('Data R3'!V860,"&gt;0")+COUNTIF('Data R3'!X860,"&gt;0"))</f>
        <v/>
      </c>
      <c r="J2854">
        <f>IF('Data R3'!C860="","",IF((COUNTIF('Data R3'!K860,"&gt;0")+COUNTIF('Data R3'!M860,"&gt;0")+COUNTIF('Data R3'!O860,"&gt;0")+COUNTIF('Data R3'!Q860,"&gt;0")+COUNTIF('Data R3'!S860,"&gt;0")+COUNTIF('Data R3'!U860,"&gt;0")+COUNTIF('Data R3'!W860,"&gt;0")+COUNTIF('Data R3'!Y860,"&gt;0"))&gt;0,1,0))</f>
        <v/>
      </c>
      <c r="M2854" t="inlineStr">
        <is>
          <t>Data R</t>
        </is>
      </c>
    </row>
    <row r="2855">
      <c r="A2855" t="inlineStr">
        <is>
          <t>Regional 3</t>
        </is>
      </c>
      <c r="B2855">
        <f>IF('Data R3'!C861="","",'Data R3'!B861)</f>
        <v/>
      </c>
      <c r="C2855">
        <f>IF('Data R3'!C861="","",'Data R3'!C861)</f>
        <v/>
      </c>
      <c r="D2855">
        <f>IF('Data R3'!C861="","",'Data R3'!D861)</f>
        <v/>
      </c>
      <c r="E2855">
        <f>IF('Data R3'!C861="","",'Data R3'!E861)</f>
        <v/>
      </c>
      <c r="F2855">
        <f>IF('Data R3'!C861="","",'Data R3'!F861)</f>
        <v/>
      </c>
      <c r="G2855">
        <f>IF('Data R3'!C861="","",'Data R3'!AD861)</f>
        <v/>
      </c>
      <c r="H2855">
        <f>IF('Data R3'!C861="","",'Data R3'!AC861)</f>
        <v/>
      </c>
      <c r="I2855">
        <f>IF('Data R3'!C861="","",COUNTIF('Data R3'!J861,"&gt;0")+COUNTIF('Data R3'!L861,"&gt;0")+COUNTIF('Data R3'!N861,"&gt;0")+COUNTIF('Data R3'!P861,"&gt;0")+COUNTIF('Data R3'!R861,"&gt;0")+COUNTIF('Data R3'!T861,"&gt;0")+COUNTIF('Data R3'!V861,"&gt;0")+COUNTIF('Data R3'!X861,"&gt;0"))</f>
        <v/>
      </c>
      <c r="J2855">
        <f>IF('Data R3'!C861="","",IF((COUNTIF('Data R3'!K861,"&gt;0")+COUNTIF('Data R3'!M861,"&gt;0")+COUNTIF('Data R3'!O861,"&gt;0")+COUNTIF('Data R3'!Q861,"&gt;0")+COUNTIF('Data R3'!S861,"&gt;0")+COUNTIF('Data R3'!U861,"&gt;0")+COUNTIF('Data R3'!W861,"&gt;0")+COUNTIF('Data R3'!Y861,"&gt;0"))&gt;0,1,0))</f>
        <v/>
      </c>
      <c r="M2855" t="inlineStr">
        <is>
          <t>Data R</t>
        </is>
      </c>
    </row>
    <row r="2856">
      <c r="A2856" t="inlineStr">
        <is>
          <t>Regional 3</t>
        </is>
      </c>
      <c r="B2856">
        <f>IF('Data R3'!C862="","",'Data R3'!B862)</f>
        <v/>
      </c>
      <c r="C2856">
        <f>IF('Data R3'!C862="","",'Data R3'!C862)</f>
        <v/>
      </c>
      <c r="D2856">
        <f>IF('Data R3'!C862="","",'Data R3'!D862)</f>
        <v/>
      </c>
      <c r="E2856">
        <f>IF('Data R3'!C862="","",'Data R3'!E862)</f>
        <v/>
      </c>
      <c r="F2856">
        <f>IF('Data R3'!C862="","",'Data R3'!F862)</f>
        <v/>
      </c>
      <c r="G2856">
        <f>IF('Data R3'!C862="","",'Data R3'!AD862)</f>
        <v/>
      </c>
      <c r="H2856">
        <f>IF('Data R3'!C862="","",'Data R3'!AC862)</f>
        <v/>
      </c>
      <c r="I2856">
        <f>IF('Data R3'!C862="","",COUNTIF('Data R3'!J862,"&gt;0")+COUNTIF('Data R3'!L862,"&gt;0")+COUNTIF('Data R3'!N862,"&gt;0")+COUNTIF('Data R3'!P862,"&gt;0")+COUNTIF('Data R3'!R862,"&gt;0")+COUNTIF('Data R3'!T862,"&gt;0")+COUNTIF('Data R3'!V862,"&gt;0")+COUNTIF('Data R3'!X862,"&gt;0"))</f>
        <v/>
      </c>
      <c r="J2856">
        <f>IF('Data R3'!C862="","",IF((COUNTIF('Data R3'!K862,"&gt;0")+COUNTIF('Data R3'!M862,"&gt;0")+COUNTIF('Data R3'!O862,"&gt;0")+COUNTIF('Data R3'!Q862,"&gt;0")+COUNTIF('Data R3'!S862,"&gt;0")+COUNTIF('Data R3'!U862,"&gt;0")+COUNTIF('Data R3'!W862,"&gt;0")+COUNTIF('Data R3'!Y862,"&gt;0"))&gt;0,1,0))</f>
        <v/>
      </c>
      <c r="M2856" t="inlineStr">
        <is>
          <t>Data R</t>
        </is>
      </c>
    </row>
    <row r="2857">
      <c r="A2857" t="inlineStr">
        <is>
          <t>Regional 3</t>
        </is>
      </c>
      <c r="B2857">
        <f>IF('Data R3'!C863="","",'Data R3'!B863)</f>
        <v/>
      </c>
      <c r="C2857">
        <f>IF('Data R3'!C863="","",'Data R3'!C863)</f>
        <v/>
      </c>
      <c r="D2857">
        <f>IF('Data R3'!C863="","",'Data R3'!D863)</f>
        <v/>
      </c>
      <c r="E2857">
        <f>IF('Data R3'!C863="","",'Data R3'!E863)</f>
        <v/>
      </c>
      <c r="F2857">
        <f>IF('Data R3'!C863="","",'Data R3'!F863)</f>
        <v/>
      </c>
      <c r="G2857">
        <f>IF('Data R3'!C863="","",'Data R3'!AD863)</f>
        <v/>
      </c>
      <c r="H2857">
        <f>IF('Data R3'!C863="","",'Data R3'!AC863)</f>
        <v/>
      </c>
      <c r="I2857">
        <f>IF('Data R3'!C863="","",COUNTIF('Data R3'!J863,"&gt;0")+COUNTIF('Data R3'!L863,"&gt;0")+COUNTIF('Data R3'!N863,"&gt;0")+COUNTIF('Data R3'!P863,"&gt;0")+COUNTIF('Data R3'!R863,"&gt;0")+COUNTIF('Data R3'!T863,"&gt;0")+COUNTIF('Data R3'!V863,"&gt;0")+COUNTIF('Data R3'!X863,"&gt;0"))</f>
        <v/>
      </c>
      <c r="J2857">
        <f>IF('Data R3'!C863="","",IF((COUNTIF('Data R3'!K863,"&gt;0")+COUNTIF('Data R3'!M863,"&gt;0")+COUNTIF('Data R3'!O863,"&gt;0")+COUNTIF('Data R3'!Q863,"&gt;0")+COUNTIF('Data R3'!S863,"&gt;0")+COUNTIF('Data R3'!U863,"&gt;0")+COUNTIF('Data R3'!W863,"&gt;0")+COUNTIF('Data R3'!Y863,"&gt;0"))&gt;0,1,0))</f>
        <v/>
      </c>
      <c r="M2857" t="inlineStr">
        <is>
          <t>Data R</t>
        </is>
      </c>
    </row>
    <row r="2858">
      <c r="A2858" t="inlineStr">
        <is>
          <t>Regional 3</t>
        </is>
      </c>
      <c r="B2858">
        <f>IF('Data R3'!C864="","",'Data R3'!B864)</f>
        <v/>
      </c>
      <c r="C2858">
        <f>IF('Data R3'!C864="","",'Data R3'!C864)</f>
        <v/>
      </c>
      <c r="D2858">
        <f>IF('Data R3'!C864="","",'Data R3'!D864)</f>
        <v/>
      </c>
      <c r="E2858">
        <f>IF('Data R3'!C864="","",'Data R3'!E864)</f>
        <v/>
      </c>
      <c r="F2858">
        <f>IF('Data R3'!C864="","",'Data R3'!F864)</f>
        <v/>
      </c>
      <c r="G2858">
        <f>IF('Data R3'!C864="","",'Data R3'!AD864)</f>
        <v/>
      </c>
      <c r="H2858">
        <f>IF('Data R3'!C864="","",'Data R3'!AC864)</f>
        <v/>
      </c>
      <c r="I2858">
        <f>IF('Data R3'!C864="","",COUNTIF('Data R3'!J864,"&gt;0")+COUNTIF('Data R3'!L864,"&gt;0")+COUNTIF('Data R3'!N864,"&gt;0")+COUNTIF('Data R3'!P864,"&gt;0")+COUNTIF('Data R3'!R864,"&gt;0")+COUNTIF('Data R3'!T864,"&gt;0")+COUNTIF('Data R3'!V864,"&gt;0")+COUNTIF('Data R3'!X864,"&gt;0"))</f>
        <v/>
      </c>
      <c r="J2858">
        <f>IF('Data R3'!C864="","",IF((COUNTIF('Data R3'!K864,"&gt;0")+COUNTIF('Data R3'!M864,"&gt;0")+COUNTIF('Data R3'!O864,"&gt;0")+COUNTIF('Data R3'!Q864,"&gt;0")+COUNTIF('Data R3'!S864,"&gt;0")+COUNTIF('Data R3'!U864,"&gt;0")+COUNTIF('Data R3'!W864,"&gt;0")+COUNTIF('Data R3'!Y864,"&gt;0"))&gt;0,1,0))</f>
        <v/>
      </c>
      <c r="M2858" t="inlineStr">
        <is>
          <t>Data R</t>
        </is>
      </c>
    </row>
    <row r="2859">
      <c r="A2859" t="inlineStr">
        <is>
          <t>Regional 3</t>
        </is>
      </c>
      <c r="B2859">
        <f>IF('Data R3'!C865="","",'Data R3'!B865)</f>
        <v/>
      </c>
      <c r="C2859">
        <f>IF('Data R3'!C865="","",'Data R3'!C865)</f>
        <v/>
      </c>
      <c r="D2859">
        <f>IF('Data R3'!C865="","",'Data R3'!D865)</f>
        <v/>
      </c>
      <c r="E2859">
        <f>IF('Data R3'!C865="","",'Data R3'!E865)</f>
        <v/>
      </c>
      <c r="F2859">
        <f>IF('Data R3'!C865="","",'Data R3'!F865)</f>
        <v/>
      </c>
      <c r="G2859">
        <f>IF('Data R3'!C865="","",'Data R3'!AD865)</f>
        <v/>
      </c>
      <c r="H2859">
        <f>IF('Data R3'!C865="","",'Data R3'!AC865)</f>
        <v/>
      </c>
      <c r="I2859">
        <f>IF('Data R3'!C865="","",COUNTIF('Data R3'!J865,"&gt;0")+COUNTIF('Data R3'!L865,"&gt;0")+COUNTIF('Data R3'!N865,"&gt;0")+COUNTIF('Data R3'!P865,"&gt;0")+COUNTIF('Data R3'!R865,"&gt;0")+COUNTIF('Data R3'!T865,"&gt;0")+COUNTIF('Data R3'!V865,"&gt;0")+COUNTIF('Data R3'!X865,"&gt;0"))</f>
        <v/>
      </c>
      <c r="J2859">
        <f>IF('Data R3'!C865="","",IF((COUNTIF('Data R3'!K865,"&gt;0")+COUNTIF('Data R3'!M865,"&gt;0")+COUNTIF('Data R3'!O865,"&gt;0")+COUNTIF('Data R3'!Q865,"&gt;0")+COUNTIF('Data R3'!S865,"&gt;0")+COUNTIF('Data R3'!U865,"&gt;0")+COUNTIF('Data R3'!W865,"&gt;0")+COUNTIF('Data R3'!Y865,"&gt;0"))&gt;0,1,0))</f>
        <v/>
      </c>
      <c r="M2859" t="inlineStr">
        <is>
          <t>Data R</t>
        </is>
      </c>
    </row>
    <row r="2860">
      <c r="A2860" t="inlineStr">
        <is>
          <t>Regional 3</t>
        </is>
      </c>
      <c r="B2860">
        <f>IF('Data R3'!C866="","",'Data R3'!B866)</f>
        <v/>
      </c>
      <c r="C2860">
        <f>IF('Data R3'!C866="","",'Data R3'!C866)</f>
        <v/>
      </c>
      <c r="D2860">
        <f>IF('Data R3'!C866="","",'Data R3'!D866)</f>
        <v/>
      </c>
      <c r="E2860">
        <f>IF('Data R3'!C866="","",'Data R3'!E866)</f>
        <v/>
      </c>
      <c r="F2860">
        <f>IF('Data R3'!C866="","",'Data R3'!F866)</f>
        <v/>
      </c>
      <c r="G2860">
        <f>IF('Data R3'!C866="","",'Data R3'!AD866)</f>
        <v/>
      </c>
      <c r="H2860">
        <f>IF('Data R3'!C866="","",'Data R3'!AC866)</f>
        <v/>
      </c>
      <c r="I2860">
        <f>IF('Data R3'!C866="","",COUNTIF('Data R3'!J866,"&gt;0")+COUNTIF('Data R3'!L866,"&gt;0")+COUNTIF('Data R3'!N866,"&gt;0")+COUNTIF('Data R3'!P866,"&gt;0")+COUNTIF('Data R3'!R866,"&gt;0")+COUNTIF('Data R3'!T866,"&gt;0")+COUNTIF('Data R3'!V866,"&gt;0")+COUNTIF('Data R3'!X866,"&gt;0"))</f>
        <v/>
      </c>
      <c r="J2860">
        <f>IF('Data R3'!C866="","",IF((COUNTIF('Data R3'!K866,"&gt;0")+COUNTIF('Data R3'!M866,"&gt;0")+COUNTIF('Data R3'!O866,"&gt;0")+COUNTIF('Data R3'!Q866,"&gt;0")+COUNTIF('Data R3'!S866,"&gt;0")+COUNTIF('Data R3'!U866,"&gt;0")+COUNTIF('Data R3'!W866,"&gt;0")+COUNTIF('Data R3'!Y866,"&gt;0"))&gt;0,1,0))</f>
        <v/>
      </c>
      <c r="M2860" t="inlineStr">
        <is>
          <t>Data R</t>
        </is>
      </c>
    </row>
    <row r="2861">
      <c r="A2861" t="inlineStr">
        <is>
          <t>Regional 3</t>
        </is>
      </c>
      <c r="B2861">
        <f>IF('Data R3'!C867="","",'Data R3'!B867)</f>
        <v/>
      </c>
      <c r="C2861">
        <f>IF('Data R3'!C867="","",'Data R3'!C867)</f>
        <v/>
      </c>
      <c r="D2861">
        <f>IF('Data R3'!C867="","",'Data R3'!D867)</f>
        <v/>
      </c>
      <c r="E2861">
        <f>IF('Data R3'!C867="","",'Data R3'!E867)</f>
        <v/>
      </c>
      <c r="F2861">
        <f>IF('Data R3'!C867="","",'Data R3'!F867)</f>
        <v/>
      </c>
      <c r="G2861">
        <f>IF('Data R3'!C867="","",'Data R3'!AD867)</f>
        <v/>
      </c>
      <c r="H2861">
        <f>IF('Data R3'!C867="","",'Data R3'!AC867)</f>
        <v/>
      </c>
      <c r="I2861">
        <f>IF('Data R3'!C867="","",COUNTIF('Data R3'!J867,"&gt;0")+COUNTIF('Data R3'!L867,"&gt;0")+COUNTIF('Data R3'!N867,"&gt;0")+COUNTIF('Data R3'!P867,"&gt;0")+COUNTIF('Data R3'!R867,"&gt;0")+COUNTIF('Data R3'!T867,"&gt;0")+COUNTIF('Data R3'!V867,"&gt;0")+COUNTIF('Data R3'!X867,"&gt;0"))</f>
        <v/>
      </c>
      <c r="J2861">
        <f>IF('Data R3'!C867="","",IF((COUNTIF('Data R3'!K867,"&gt;0")+COUNTIF('Data R3'!M867,"&gt;0")+COUNTIF('Data R3'!O867,"&gt;0")+COUNTIF('Data R3'!Q867,"&gt;0")+COUNTIF('Data R3'!S867,"&gt;0")+COUNTIF('Data R3'!U867,"&gt;0")+COUNTIF('Data R3'!W867,"&gt;0")+COUNTIF('Data R3'!Y867,"&gt;0"))&gt;0,1,0))</f>
        <v/>
      </c>
      <c r="M2861" t="inlineStr">
        <is>
          <t>Data R</t>
        </is>
      </c>
    </row>
    <row r="2862">
      <c r="A2862" t="inlineStr">
        <is>
          <t>Regional 3</t>
        </is>
      </c>
      <c r="B2862">
        <f>IF('Data R3'!C868="","",'Data R3'!B868)</f>
        <v/>
      </c>
      <c r="C2862">
        <f>IF('Data R3'!C868="","",'Data R3'!C868)</f>
        <v/>
      </c>
      <c r="D2862">
        <f>IF('Data R3'!C868="","",'Data R3'!D868)</f>
        <v/>
      </c>
      <c r="E2862">
        <f>IF('Data R3'!C868="","",'Data R3'!E868)</f>
        <v/>
      </c>
      <c r="F2862">
        <f>IF('Data R3'!C868="","",'Data R3'!F868)</f>
        <v/>
      </c>
      <c r="G2862">
        <f>IF('Data R3'!C868="","",'Data R3'!AD868)</f>
        <v/>
      </c>
      <c r="H2862">
        <f>IF('Data R3'!C868="","",'Data R3'!AC868)</f>
        <v/>
      </c>
      <c r="I2862">
        <f>IF('Data R3'!C868="","",COUNTIF('Data R3'!J868,"&gt;0")+COUNTIF('Data R3'!L868,"&gt;0")+COUNTIF('Data R3'!N868,"&gt;0")+COUNTIF('Data R3'!P868,"&gt;0")+COUNTIF('Data R3'!R868,"&gt;0")+COUNTIF('Data R3'!T868,"&gt;0")+COUNTIF('Data R3'!V868,"&gt;0")+COUNTIF('Data R3'!X868,"&gt;0"))</f>
        <v/>
      </c>
      <c r="J2862">
        <f>IF('Data R3'!C868="","",IF((COUNTIF('Data R3'!K868,"&gt;0")+COUNTIF('Data R3'!M868,"&gt;0")+COUNTIF('Data R3'!O868,"&gt;0")+COUNTIF('Data R3'!Q868,"&gt;0")+COUNTIF('Data R3'!S868,"&gt;0")+COUNTIF('Data R3'!U868,"&gt;0")+COUNTIF('Data R3'!W868,"&gt;0")+COUNTIF('Data R3'!Y868,"&gt;0"))&gt;0,1,0))</f>
        <v/>
      </c>
      <c r="M2862" t="inlineStr">
        <is>
          <t>Data R</t>
        </is>
      </c>
    </row>
    <row r="2863">
      <c r="A2863" t="inlineStr">
        <is>
          <t>Regional 3</t>
        </is>
      </c>
      <c r="B2863">
        <f>IF('Data R3'!C869="","",'Data R3'!B869)</f>
        <v/>
      </c>
      <c r="C2863">
        <f>IF('Data R3'!C869="","",'Data R3'!C869)</f>
        <v/>
      </c>
      <c r="D2863">
        <f>IF('Data R3'!C869="","",'Data R3'!D869)</f>
        <v/>
      </c>
      <c r="E2863">
        <f>IF('Data R3'!C869="","",'Data R3'!E869)</f>
        <v/>
      </c>
      <c r="F2863">
        <f>IF('Data R3'!C869="","",'Data R3'!F869)</f>
        <v/>
      </c>
      <c r="G2863">
        <f>IF('Data R3'!C869="","",'Data R3'!AD869)</f>
        <v/>
      </c>
      <c r="H2863">
        <f>IF('Data R3'!C869="","",'Data R3'!AC869)</f>
        <v/>
      </c>
      <c r="I2863">
        <f>IF('Data R3'!C869="","",COUNTIF('Data R3'!J869,"&gt;0")+COUNTIF('Data R3'!L869,"&gt;0")+COUNTIF('Data R3'!N869,"&gt;0")+COUNTIF('Data R3'!P869,"&gt;0")+COUNTIF('Data R3'!R869,"&gt;0")+COUNTIF('Data R3'!T869,"&gt;0")+COUNTIF('Data R3'!V869,"&gt;0")+COUNTIF('Data R3'!X869,"&gt;0"))</f>
        <v/>
      </c>
      <c r="J2863">
        <f>IF('Data R3'!C869="","",IF((COUNTIF('Data R3'!K869,"&gt;0")+COUNTIF('Data R3'!M869,"&gt;0")+COUNTIF('Data R3'!O869,"&gt;0")+COUNTIF('Data R3'!Q869,"&gt;0")+COUNTIF('Data R3'!S869,"&gt;0")+COUNTIF('Data R3'!U869,"&gt;0")+COUNTIF('Data R3'!W869,"&gt;0")+COUNTIF('Data R3'!Y869,"&gt;0"))&gt;0,1,0))</f>
        <v/>
      </c>
      <c r="M2863" t="inlineStr">
        <is>
          <t>Data R</t>
        </is>
      </c>
    </row>
    <row r="2864">
      <c r="A2864" t="inlineStr">
        <is>
          <t>Regional 3</t>
        </is>
      </c>
      <c r="B2864">
        <f>IF('Data R3'!C870="","",'Data R3'!B870)</f>
        <v/>
      </c>
      <c r="C2864">
        <f>IF('Data R3'!C870="","",'Data R3'!C870)</f>
        <v/>
      </c>
      <c r="D2864">
        <f>IF('Data R3'!C870="","",'Data R3'!D870)</f>
        <v/>
      </c>
      <c r="E2864">
        <f>IF('Data R3'!C870="","",'Data R3'!E870)</f>
        <v/>
      </c>
      <c r="F2864">
        <f>IF('Data R3'!C870="","",'Data R3'!F870)</f>
        <v/>
      </c>
      <c r="G2864">
        <f>IF('Data R3'!C870="","",'Data R3'!AD870)</f>
        <v/>
      </c>
      <c r="H2864">
        <f>IF('Data R3'!C870="","",'Data R3'!AC870)</f>
        <v/>
      </c>
      <c r="I2864">
        <f>IF('Data R3'!C870="","",COUNTIF('Data R3'!J870,"&gt;0")+COUNTIF('Data R3'!L870,"&gt;0")+COUNTIF('Data R3'!N870,"&gt;0")+COUNTIF('Data R3'!P870,"&gt;0")+COUNTIF('Data R3'!R870,"&gt;0")+COUNTIF('Data R3'!T870,"&gt;0")+COUNTIF('Data R3'!V870,"&gt;0")+COUNTIF('Data R3'!X870,"&gt;0"))</f>
        <v/>
      </c>
      <c r="J2864">
        <f>IF('Data R3'!C870="","",IF((COUNTIF('Data R3'!K870,"&gt;0")+COUNTIF('Data R3'!M870,"&gt;0")+COUNTIF('Data R3'!O870,"&gt;0")+COUNTIF('Data R3'!Q870,"&gt;0")+COUNTIF('Data R3'!S870,"&gt;0")+COUNTIF('Data R3'!U870,"&gt;0")+COUNTIF('Data R3'!W870,"&gt;0")+COUNTIF('Data R3'!Y870,"&gt;0"))&gt;0,1,0))</f>
        <v/>
      </c>
      <c r="M2864" t="inlineStr">
        <is>
          <t>Data R</t>
        </is>
      </c>
    </row>
    <row r="2865">
      <c r="A2865" t="inlineStr">
        <is>
          <t>Regional 3</t>
        </is>
      </c>
      <c r="B2865">
        <f>IF('Data R3'!C871="","",'Data R3'!B871)</f>
        <v/>
      </c>
      <c r="C2865">
        <f>IF('Data R3'!C871="","",'Data R3'!C871)</f>
        <v/>
      </c>
      <c r="D2865">
        <f>IF('Data R3'!C871="","",'Data R3'!D871)</f>
        <v/>
      </c>
      <c r="E2865">
        <f>IF('Data R3'!C871="","",'Data R3'!E871)</f>
        <v/>
      </c>
      <c r="F2865">
        <f>IF('Data R3'!C871="","",'Data R3'!F871)</f>
        <v/>
      </c>
      <c r="G2865">
        <f>IF('Data R3'!C871="","",'Data R3'!AD871)</f>
        <v/>
      </c>
      <c r="H2865">
        <f>IF('Data R3'!C871="","",'Data R3'!AC871)</f>
        <v/>
      </c>
      <c r="I2865">
        <f>IF('Data R3'!C871="","",COUNTIF('Data R3'!J871,"&gt;0")+COUNTIF('Data R3'!L871,"&gt;0")+COUNTIF('Data R3'!N871,"&gt;0")+COUNTIF('Data R3'!P871,"&gt;0")+COUNTIF('Data R3'!R871,"&gt;0")+COUNTIF('Data R3'!T871,"&gt;0")+COUNTIF('Data R3'!V871,"&gt;0")+COUNTIF('Data R3'!X871,"&gt;0"))</f>
        <v/>
      </c>
      <c r="J2865">
        <f>IF('Data R3'!C871="","",IF((COUNTIF('Data R3'!K871,"&gt;0")+COUNTIF('Data R3'!M871,"&gt;0")+COUNTIF('Data R3'!O871,"&gt;0")+COUNTIF('Data R3'!Q871,"&gt;0")+COUNTIF('Data R3'!S871,"&gt;0")+COUNTIF('Data R3'!U871,"&gt;0")+COUNTIF('Data R3'!W871,"&gt;0")+COUNTIF('Data R3'!Y871,"&gt;0"))&gt;0,1,0))</f>
        <v/>
      </c>
      <c r="M2865" t="inlineStr">
        <is>
          <t>Data R</t>
        </is>
      </c>
    </row>
    <row r="2866">
      <c r="A2866" t="inlineStr">
        <is>
          <t>Regional 3</t>
        </is>
      </c>
      <c r="B2866">
        <f>IF('Data R3'!C872="","",'Data R3'!B872)</f>
        <v/>
      </c>
      <c r="C2866">
        <f>IF('Data R3'!C872="","",'Data R3'!C872)</f>
        <v/>
      </c>
      <c r="D2866">
        <f>IF('Data R3'!C872="","",'Data R3'!D872)</f>
        <v/>
      </c>
      <c r="E2866">
        <f>IF('Data R3'!C872="","",'Data R3'!E872)</f>
        <v/>
      </c>
      <c r="F2866">
        <f>IF('Data R3'!C872="","",'Data R3'!F872)</f>
        <v/>
      </c>
      <c r="G2866">
        <f>IF('Data R3'!C872="","",'Data R3'!AD872)</f>
        <v/>
      </c>
      <c r="H2866">
        <f>IF('Data R3'!C872="","",'Data R3'!AC872)</f>
        <v/>
      </c>
      <c r="I2866">
        <f>IF('Data R3'!C872="","",COUNTIF('Data R3'!J872,"&gt;0")+COUNTIF('Data R3'!L872,"&gt;0")+COUNTIF('Data R3'!N872,"&gt;0")+COUNTIF('Data R3'!P872,"&gt;0")+COUNTIF('Data R3'!R872,"&gt;0")+COUNTIF('Data R3'!T872,"&gt;0")+COUNTIF('Data R3'!V872,"&gt;0")+COUNTIF('Data R3'!X872,"&gt;0"))</f>
        <v/>
      </c>
      <c r="J2866">
        <f>IF('Data R3'!C872="","",IF((COUNTIF('Data R3'!K872,"&gt;0")+COUNTIF('Data R3'!M872,"&gt;0")+COUNTIF('Data R3'!O872,"&gt;0")+COUNTIF('Data R3'!Q872,"&gt;0")+COUNTIF('Data R3'!S872,"&gt;0")+COUNTIF('Data R3'!U872,"&gt;0")+COUNTIF('Data R3'!W872,"&gt;0")+COUNTIF('Data R3'!Y872,"&gt;0"))&gt;0,1,0))</f>
        <v/>
      </c>
      <c r="M2866" t="inlineStr">
        <is>
          <t>Data R</t>
        </is>
      </c>
    </row>
    <row r="2867">
      <c r="A2867" t="inlineStr">
        <is>
          <t>Regional 3</t>
        </is>
      </c>
      <c r="B2867">
        <f>IF('Data R3'!C873="","",'Data R3'!B873)</f>
        <v/>
      </c>
      <c r="C2867">
        <f>IF('Data R3'!C873="","",'Data R3'!C873)</f>
        <v/>
      </c>
      <c r="D2867">
        <f>IF('Data R3'!C873="","",'Data R3'!D873)</f>
        <v/>
      </c>
      <c r="E2867">
        <f>IF('Data R3'!C873="","",'Data R3'!E873)</f>
        <v/>
      </c>
      <c r="F2867">
        <f>IF('Data R3'!C873="","",'Data R3'!F873)</f>
        <v/>
      </c>
      <c r="G2867">
        <f>IF('Data R3'!C873="","",'Data R3'!AD873)</f>
        <v/>
      </c>
      <c r="H2867">
        <f>IF('Data R3'!C873="","",'Data R3'!AC873)</f>
        <v/>
      </c>
      <c r="I2867">
        <f>IF('Data R3'!C873="","",COUNTIF('Data R3'!J873,"&gt;0")+COUNTIF('Data R3'!L873,"&gt;0")+COUNTIF('Data R3'!N873,"&gt;0")+COUNTIF('Data R3'!P873,"&gt;0")+COUNTIF('Data R3'!R873,"&gt;0")+COUNTIF('Data R3'!T873,"&gt;0")+COUNTIF('Data R3'!V873,"&gt;0")+COUNTIF('Data R3'!X873,"&gt;0"))</f>
        <v/>
      </c>
      <c r="J2867">
        <f>IF('Data R3'!C873="","",IF((COUNTIF('Data R3'!K873,"&gt;0")+COUNTIF('Data R3'!M873,"&gt;0")+COUNTIF('Data R3'!O873,"&gt;0")+COUNTIF('Data R3'!Q873,"&gt;0")+COUNTIF('Data R3'!S873,"&gt;0")+COUNTIF('Data R3'!U873,"&gt;0")+COUNTIF('Data R3'!W873,"&gt;0")+COUNTIF('Data R3'!Y873,"&gt;0"))&gt;0,1,0))</f>
        <v/>
      </c>
      <c r="M2867" t="inlineStr">
        <is>
          <t>Data R</t>
        </is>
      </c>
    </row>
    <row r="2868">
      <c r="A2868" t="inlineStr">
        <is>
          <t>Regional 3</t>
        </is>
      </c>
      <c r="B2868">
        <f>IF('Data R3'!C874="","",'Data R3'!B874)</f>
        <v/>
      </c>
      <c r="C2868">
        <f>IF('Data R3'!C874="","",'Data R3'!C874)</f>
        <v/>
      </c>
      <c r="D2868">
        <f>IF('Data R3'!C874="","",'Data R3'!D874)</f>
        <v/>
      </c>
      <c r="E2868">
        <f>IF('Data R3'!C874="","",'Data R3'!E874)</f>
        <v/>
      </c>
      <c r="F2868">
        <f>IF('Data R3'!C874="","",'Data R3'!F874)</f>
        <v/>
      </c>
      <c r="G2868">
        <f>IF('Data R3'!C874="","",'Data R3'!AD874)</f>
        <v/>
      </c>
      <c r="H2868">
        <f>IF('Data R3'!C874="","",'Data R3'!AC874)</f>
        <v/>
      </c>
      <c r="I2868">
        <f>IF('Data R3'!C874="","",COUNTIF('Data R3'!J874,"&gt;0")+COUNTIF('Data R3'!L874,"&gt;0")+COUNTIF('Data R3'!N874,"&gt;0")+COUNTIF('Data R3'!P874,"&gt;0")+COUNTIF('Data R3'!R874,"&gt;0")+COUNTIF('Data R3'!T874,"&gt;0")+COUNTIF('Data R3'!V874,"&gt;0")+COUNTIF('Data R3'!X874,"&gt;0"))</f>
        <v/>
      </c>
      <c r="J2868">
        <f>IF('Data R3'!C874="","",IF((COUNTIF('Data R3'!K874,"&gt;0")+COUNTIF('Data R3'!M874,"&gt;0")+COUNTIF('Data R3'!O874,"&gt;0")+COUNTIF('Data R3'!Q874,"&gt;0")+COUNTIF('Data R3'!S874,"&gt;0")+COUNTIF('Data R3'!U874,"&gt;0")+COUNTIF('Data R3'!W874,"&gt;0")+COUNTIF('Data R3'!Y874,"&gt;0"))&gt;0,1,0))</f>
        <v/>
      </c>
      <c r="M2868" t="inlineStr">
        <is>
          <t>Data R</t>
        </is>
      </c>
    </row>
    <row r="2869">
      <c r="A2869" t="inlineStr">
        <is>
          <t>Regional 3</t>
        </is>
      </c>
      <c r="B2869">
        <f>IF('Data R3'!C875="","",'Data R3'!B875)</f>
        <v/>
      </c>
      <c r="C2869">
        <f>IF('Data R3'!C875="","",'Data R3'!C875)</f>
        <v/>
      </c>
      <c r="D2869">
        <f>IF('Data R3'!C875="","",'Data R3'!D875)</f>
        <v/>
      </c>
      <c r="E2869">
        <f>IF('Data R3'!C875="","",'Data R3'!E875)</f>
        <v/>
      </c>
      <c r="F2869">
        <f>IF('Data R3'!C875="","",'Data R3'!F875)</f>
        <v/>
      </c>
      <c r="G2869">
        <f>IF('Data R3'!C875="","",'Data R3'!AD875)</f>
        <v/>
      </c>
      <c r="H2869">
        <f>IF('Data R3'!C875="","",'Data R3'!AC875)</f>
        <v/>
      </c>
      <c r="I2869">
        <f>IF('Data R3'!C875="","",COUNTIF('Data R3'!J875,"&gt;0")+COUNTIF('Data R3'!L875,"&gt;0")+COUNTIF('Data R3'!N875,"&gt;0")+COUNTIF('Data R3'!P875,"&gt;0")+COUNTIF('Data R3'!R875,"&gt;0")+COUNTIF('Data R3'!T875,"&gt;0")+COUNTIF('Data R3'!V875,"&gt;0")+COUNTIF('Data R3'!X875,"&gt;0"))</f>
        <v/>
      </c>
      <c r="J2869">
        <f>IF('Data R3'!C875="","",IF((COUNTIF('Data R3'!K875,"&gt;0")+COUNTIF('Data R3'!M875,"&gt;0")+COUNTIF('Data R3'!O875,"&gt;0")+COUNTIF('Data R3'!Q875,"&gt;0")+COUNTIF('Data R3'!S875,"&gt;0")+COUNTIF('Data R3'!U875,"&gt;0")+COUNTIF('Data R3'!W875,"&gt;0")+COUNTIF('Data R3'!Y875,"&gt;0"))&gt;0,1,0))</f>
        <v/>
      </c>
      <c r="M2869" t="inlineStr">
        <is>
          <t>Data R</t>
        </is>
      </c>
    </row>
    <row r="2870">
      <c r="A2870" t="inlineStr">
        <is>
          <t>Regional 3</t>
        </is>
      </c>
      <c r="B2870">
        <f>IF('Data R3'!C876="","",'Data R3'!B876)</f>
        <v/>
      </c>
      <c r="C2870">
        <f>IF('Data R3'!C876="","",'Data R3'!C876)</f>
        <v/>
      </c>
      <c r="D2870">
        <f>IF('Data R3'!C876="","",'Data R3'!D876)</f>
        <v/>
      </c>
      <c r="E2870">
        <f>IF('Data R3'!C876="","",'Data R3'!E876)</f>
        <v/>
      </c>
      <c r="F2870">
        <f>IF('Data R3'!C876="","",'Data R3'!F876)</f>
        <v/>
      </c>
      <c r="G2870">
        <f>IF('Data R3'!C876="","",'Data R3'!AD876)</f>
        <v/>
      </c>
      <c r="H2870">
        <f>IF('Data R3'!C876="","",'Data R3'!AC876)</f>
        <v/>
      </c>
      <c r="I2870">
        <f>IF('Data R3'!C876="","",COUNTIF('Data R3'!J876,"&gt;0")+COUNTIF('Data R3'!L876,"&gt;0")+COUNTIF('Data R3'!N876,"&gt;0")+COUNTIF('Data R3'!P876,"&gt;0")+COUNTIF('Data R3'!R876,"&gt;0")+COUNTIF('Data R3'!T876,"&gt;0")+COUNTIF('Data R3'!V876,"&gt;0")+COUNTIF('Data R3'!X876,"&gt;0"))</f>
        <v/>
      </c>
      <c r="J2870">
        <f>IF('Data R3'!C876="","",IF((COUNTIF('Data R3'!K876,"&gt;0")+COUNTIF('Data R3'!M876,"&gt;0")+COUNTIF('Data R3'!O876,"&gt;0")+COUNTIF('Data R3'!Q876,"&gt;0")+COUNTIF('Data R3'!S876,"&gt;0")+COUNTIF('Data R3'!U876,"&gt;0")+COUNTIF('Data R3'!W876,"&gt;0")+COUNTIF('Data R3'!Y876,"&gt;0"))&gt;0,1,0))</f>
        <v/>
      </c>
      <c r="M2870" t="inlineStr">
        <is>
          <t>Data R</t>
        </is>
      </c>
    </row>
    <row r="2871">
      <c r="A2871" t="inlineStr">
        <is>
          <t>Regional 3</t>
        </is>
      </c>
      <c r="B2871">
        <f>IF('Data R3'!C877="","",'Data R3'!B877)</f>
        <v/>
      </c>
      <c r="C2871">
        <f>IF('Data R3'!C877="","",'Data R3'!C877)</f>
        <v/>
      </c>
      <c r="D2871">
        <f>IF('Data R3'!C877="","",'Data R3'!D877)</f>
        <v/>
      </c>
      <c r="E2871">
        <f>IF('Data R3'!C877="","",'Data R3'!E877)</f>
        <v/>
      </c>
      <c r="F2871">
        <f>IF('Data R3'!C877="","",'Data R3'!F877)</f>
        <v/>
      </c>
      <c r="G2871">
        <f>IF('Data R3'!C877="","",'Data R3'!AD877)</f>
        <v/>
      </c>
      <c r="H2871">
        <f>IF('Data R3'!C877="","",'Data R3'!AC877)</f>
        <v/>
      </c>
      <c r="I2871">
        <f>IF('Data R3'!C877="","",COUNTIF('Data R3'!J877,"&gt;0")+COUNTIF('Data R3'!L877,"&gt;0")+COUNTIF('Data R3'!N877,"&gt;0")+COUNTIF('Data R3'!P877,"&gt;0")+COUNTIF('Data R3'!R877,"&gt;0")+COUNTIF('Data R3'!T877,"&gt;0")+COUNTIF('Data R3'!V877,"&gt;0")+COUNTIF('Data R3'!X877,"&gt;0"))</f>
        <v/>
      </c>
      <c r="J2871">
        <f>IF('Data R3'!C877="","",IF((COUNTIF('Data R3'!K877,"&gt;0")+COUNTIF('Data R3'!M877,"&gt;0")+COUNTIF('Data R3'!O877,"&gt;0")+COUNTIF('Data R3'!Q877,"&gt;0")+COUNTIF('Data R3'!S877,"&gt;0")+COUNTIF('Data R3'!U877,"&gt;0")+COUNTIF('Data R3'!W877,"&gt;0")+COUNTIF('Data R3'!Y877,"&gt;0"))&gt;0,1,0))</f>
        <v/>
      </c>
      <c r="M2871" t="inlineStr">
        <is>
          <t>Data R</t>
        </is>
      </c>
    </row>
    <row r="2872">
      <c r="A2872" t="inlineStr">
        <is>
          <t>Regional 3</t>
        </is>
      </c>
      <c r="B2872">
        <f>IF('Data R3'!C878="","",'Data R3'!B878)</f>
        <v/>
      </c>
      <c r="C2872">
        <f>IF('Data R3'!C878="","",'Data R3'!C878)</f>
        <v/>
      </c>
      <c r="D2872">
        <f>IF('Data R3'!C878="","",'Data R3'!D878)</f>
        <v/>
      </c>
      <c r="E2872">
        <f>IF('Data R3'!C878="","",'Data R3'!E878)</f>
        <v/>
      </c>
      <c r="F2872">
        <f>IF('Data R3'!C878="","",'Data R3'!F878)</f>
        <v/>
      </c>
      <c r="G2872">
        <f>IF('Data R3'!C878="","",'Data R3'!AD878)</f>
        <v/>
      </c>
      <c r="H2872">
        <f>IF('Data R3'!C878="","",'Data R3'!AC878)</f>
        <v/>
      </c>
      <c r="I2872">
        <f>IF('Data R3'!C878="","",COUNTIF('Data R3'!J878,"&gt;0")+COUNTIF('Data R3'!L878,"&gt;0")+COUNTIF('Data R3'!N878,"&gt;0")+COUNTIF('Data R3'!P878,"&gt;0")+COUNTIF('Data R3'!R878,"&gt;0")+COUNTIF('Data R3'!T878,"&gt;0")+COUNTIF('Data R3'!V878,"&gt;0")+COUNTIF('Data R3'!X878,"&gt;0"))</f>
        <v/>
      </c>
      <c r="J2872">
        <f>IF('Data R3'!C878="","",IF((COUNTIF('Data R3'!K878,"&gt;0")+COUNTIF('Data R3'!M878,"&gt;0")+COUNTIF('Data R3'!O878,"&gt;0")+COUNTIF('Data R3'!Q878,"&gt;0")+COUNTIF('Data R3'!S878,"&gt;0")+COUNTIF('Data R3'!U878,"&gt;0")+COUNTIF('Data R3'!W878,"&gt;0")+COUNTIF('Data R3'!Y878,"&gt;0"))&gt;0,1,0))</f>
        <v/>
      </c>
      <c r="M2872" t="inlineStr">
        <is>
          <t>Data R</t>
        </is>
      </c>
    </row>
    <row r="2873">
      <c r="A2873" t="inlineStr">
        <is>
          <t>Regional 3</t>
        </is>
      </c>
      <c r="B2873">
        <f>IF('Data R3'!C879="","",'Data R3'!B879)</f>
        <v/>
      </c>
      <c r="C2873">
        <f>IF('Data R3'!C879="","",'Data R3'!C879)</f>
        <v/>
      </c>
      <c r="D2873">
        <f>IF('Data R3'!C879="","",'Data R3'!D879)</f>
        <v/>
      </c>
      <c r="E2873">
        <f>IF('Data R3'!C879="","",'Data R3'!E879)</f>
        <v/>
      </c>
      <c r="F2873">
        <f>IF('Data R3'!C879="","",'Data R3'!F879)</f>
        <v/>
      </c>
      <c r="G2873">
        <f>IF('Data R3'!C879="","",'Data R3'!AD879)</f>
        <v/>
      </c>
      <c r="H2873">
        <f>IF('Data R3'!C879="","",'Data R3'!AC879)</f>
        <v/>
      </c>
      <c r="I2873">
        <f>IF('Data R3'!C879="","",COUNTIF('Data R3'!J879,"&gt;0")+COUNTIF('Data R3'!L879,"&gt;0")+COUNTIF('Data R3'!N879,"&gt;0")+COUNTIF('Data R3'!P879,"&gt;0")+COUNTIF('Data R3'!R879,"&gt;0")+COUNTIF('Data R3'!T879,"&gt;0")+COUNTIF('Data R3'!V879,"&gt;0")+COUNTIF('Data R3'!X879,"&gt;0"))</f>
        <v/>
      </c>
      <c r="J2873">
        <f>IF('Data R3'!C879="","",IF((COUNTIF('Data R3'!K879,"&gt;0")+COUNTIF('Data R3'!M879,"&gt;0")+COUNTIF('Data R3'!O879,"&gt;0")+COUNTIF('Data R3'!Q879,"&gt;0")+COUNTIF('Data R3'!S879,"&gt;0")+COUNTIF('Data R3'!U879,"&gt;0")+COUNTIF('Data R3'!W879,"&gt;0")+COUNTIF('Data R3'!Y879,"&gt;0"))&gt;0,1,0))</f>
        <v/>
      </c>
      <c r="M2873" t="inlineStr">
        <is>
          <t>Data R</t>
        </is>
      </c>
    </row>
    <row r="2874">
      <c r="A2874" t="inlineStr">
        <is>
          <t>Regional 3</t>
        </is>
      </c>
      <c r="B2874">
        <f>IF('Data R3'!C880="","",'Data R3'!B880)</f>
        <v/>
      </c>
      <c r="C2874">
        <f>IF('Data R3'!C880="","",'Data R3'!C880)</f>
        <v/>
      </c>
      <c r="D2874">
        <f>IF('Data R3'!C880="","",'Data R3'!D880)</f>
        <v/>
      </c>
      <c r="E2874">
        <f>IF('Data R3'!C880="","",'Data R3'!E880)</f>
        <v/>
      </c>
      <c r="F2874">
        <f>IF('Data R3'!C880="","",'Data R3'!F880)</f>
        <v/>
      </c>
      <c r="G2874">
        <f>IF('Data R3'!C880="","",'Data R3'!AD880)</f>
        <v/>
      </c>
      <c r="H2874">
        <f>IF('Data R3'!C880="","",'Data R3'!AC880)</f>
        <v/>
      </c>
      <c r="I2874">
        <f>IF('Data R3'!C880="","",COUNTIF('Data R3'!J880,"&gt;0")+COUNTIF('Data R3'!L880,"&gt;0")+COUNTIF('Data R3'!N880,"&gt;0")+COUNTIF('Data R3'!P880,"&gt;0")+COUNTIF('Data R3'!R880,"&gt;0")+COUNTIF('Data R3'!T880,"&gt;0")+COUNTIF('Data R3'!V880,"&gt;0")+COUNTIF('Data R3'!X880,"&gt;0"))</f>
        <v/>
      </c>
      <c r="J2874">
        <f>IF('Data R3'!C880="","",IF((COUNTIF('Data R3'!K880,"&gt;0")+COUNTIF('Data R3'!M880,"&gt;0")+COUNTIF('Data R3'!O880,"&gt;0")+COUNTIF('Data R3'!Q880,"&gt;0")+COUNTIF('Data R3'!S880,"&gt;0")+COUNTIF('Data R3'!U880,"&gt;0")+COUNTIF('Data R3'!W880,"&gt;0")+COUNTIF('Data R3'!Y880,"&gt;0"))&gt;0,1,0))</f>
        <v/>
      </c>
      <c r="M2874" t="inlineStr">
        <is>
          <t>Data R</t>
        </is>
      </c>
    </row>
    <row r="2875">
      <c r="A2875" t="inlineStr">
        <is>
          <t>Regional 3</t>
        </is>
      </c>
      <c r="B2875">
        <f>IF('Data R3'!C881="","",'Data R3'!B881)</f>
        <v/>
      </c>
      <c r="C2875">
        <f>IF('Data R3'!C881="","",'Data R3'!C881)</f>
        <v/>
      </c>
      <c r="D2875">
        <f>IF('Data R3'!C881="","",'Data R3'!D881)</f>
        <v/>
      </c>
      <c r="E2875">
        <f>IF('Data R3'!C881="","",'Data R3'!E881)</f>
        <v/>
      </c>
      <c r="F2875">
        <f>IF('Data R3'!C881="","",'Data R3'!F881)</f>
        <v/>
      </c>
      <c r="G2875">
        <f>IF('Data R3'!C881="","",'Data R3'!AD881)</f>
        <v/>
      </c>
      <c r="H2875">
        <f>IF('Data R3'!C881="","",'Data R3'!AC881)</f>
        <v/>
      </c>
      <c r="I2875">
        <f>IF('Data R3'!C881="","",COUNTIF('Data R3'!J881,"&gt;0")+COUNTIF('Data R3'!L881,"&gt;0")+COUNTIF('Data R3'!N881,"&gt;0")+COUNTIF('Data R3'!P881,"&gt;0")+COUNTIF('Data R3'!R881,"&gt;0")+COUNTIF('Data R3'!T881,"&gt;0")+COUNTIF('Data R3'!V881,"&gt;0")+COUNTIF('Data R3'!X881,"&gt;0"))</f>
        <v/>
      </c>
      <c r="J2875">
        <f>IF('Data R3'!C881="","",IF((COUNTIF('Data R3'!K881,"&gt;0")+COUNTIF('Data R3'!M881,"&gt;0")+COUNTIF('Data R3'!O881,"&gt;0")+COUNTIF('Data R3'!Q881,"&gt;0")+COUNTIF('Data R3'!S881,"&gt;0")+COUNTIF('Data R3'!U881,"&gt;0")+COUNTIF('Data R3'!W881,"&gt;0")+COUNTIF('Data R3'!Y881,"&gt;0"))&gt;0,1,0))</f>
        <v/>
      </c>
      <c r="M2875" t="inlineStr">
        <is>
          <t>Data R</t>
        </is>
      </c>
    </row>
    <row r="2876">
      <c r="A2876" t="inlineStr">
        <is>
          <t>Regional 3</t>
        </is>
      </c>
      <c r="B2876">
        <f>IF('Data R3'!C882="","",'Data R3'!B882)</f>
        <v/>
      </c>
      <c r="C2876">
        <f>IF('Data R3'!C882="","",'Data R3'!C882)</f>
        <v/>
      </c>
      <c r="D2876">
        <f>IF('Data R3'!C882="","",'Data R3'!D882)</f>
        <v/>
      </c>
      <c r="E2876">
        <f>IF('Data R3'!C882="","",'Data R3'!E882)</f>
        <v/>
      </c>
      <c r="F2876">
        <f>IF('Data R3'!C882="","",'Data R3'!F882)</f>
        <v/>
      </c>
      <c r="G2876">
        <f>IF('Data R3'!C882="","",'Data R3'!AD882)</f>
        <v/>
      </c>
      <c r="H2876">
        <f>IF('Data R3'!C882="","",'Data R3'!AC882)</f>
        <v/>
      </c>
      <c r="I2876">
        <f>IF('Data R3'!C882="","",COUNTIF('Data R3'!J882,"&gt;0")+COUNTIF('Data R3'!L882,"&gt;0")+COUNTIF('Data R3'!N882,"&gt;0")+COUNTIF('Data R3'!P882,"&gt;0")+COUNTIF('Data R3'!R882,"&gt;0")+COUNTIF('Data R3'!T882,"&gt;0")+COUNTIF('Data R3'!V882,"&gt;0")+COUNTIF('Data R3'!X882,"&gt;0"))</f>
        <v/>
      </c>
      <c r="J2876">
        <f>IF('Data R3'!C882="","",IF((COUNTIF('Data R3'!K882,"&gt;0")+COUNTIF('Data R3'!M882,"&gt;0")+COUNTIF('Data R3'!O882,"&gt;0")+COUNTIF('Data R3'!Q882,"&gt;0")+COUNTIF('Data R3'!S882,"&gt;0")+COUNTIF('Data R3'!U882,"&gt;0")+COUNTIF('Data R3'!W882,"&gt;0")+COUNTIF('Data R3'!Y882,"&gt;0"))&gt;0,1,0))</f>
        <v/>
      </c>
      <c r="M2876" t="inlineStr">
        <is>
          <t>Data R</t>
        </is>
      </c>
    </row>
    <row r="2877">
      <c r="A2877" t="inlineStr">
        <is>
          <t>Regional 3</t>
        </is>
      </c>
      <c r="B2877">
        <f>IF('Data R3'!C883="","",'Data R3'!B883)</f>
        <v/>
      </c>
      <c r="C2877">
        <f>IF('Data R3'!C883="","",'Data R3'!C883)</f>
        <v/>
      </c>
      <c r="D2877">
        <f>IF('Data R3'!C883="","",'Data R3'!D883)</f>
        <v/>
      </c>
      <c r="E2877">
        <f>IF('Data R3'!C883="","",'Data R3'!E883)</f>
        <v/>
      </c>
      <c r="F2877">
        <f>IF('Data R3'!C883="","",'Data R3'!F883)</f>
        <v/>
      </c>
      <c r="G2877">
        <f>IF('Data R3'!C883="","",'Data R3'!AD883)</f>
        <v/>
      </c>
      <c r="H2877">
        <f>IF('Data R3'!C883="","",'Data R3'!AC883)</f>
        <v/>
      </c>
      <c r="I2877">
        <f>IF('Data R3'!C883="","",COUNTIF('Data R3'!J883,"&gt;0")+COUNTIF('Data R3'!L883,"&gt;0")+COUNTIF('Data R3'!N883,"&gt;0")+COUNTIF('Data R3'!P883,"&gt;0")+COUNTIF('Data R3'!R883,"&gt;0")+COUNTIF('Data R3'!T883,"&gt;0")+COUNTIF('Data R3'!V883,"&gt;0")+COUNTIF('Data R3'!X883,"&gt;0"))</f>
        <v/>
      </c>
      <c r="J2877">
        <f>IF('Data R3'!C883="","",IF((COUNTIF('Data R3'!K883,"&gt;0")+COUNTIF('Data R3'!M883,"&gt;0")+COUNTIF('Data R3'!O883,"&gt;0")+COUNTIF('Data R3'!Q883,"&gt;0")+COUNTIF('Data R3'!S883,"&gt;0")+COUNTIF('Data R3'!U883,"&gt;0")+COUNTIF('Data R3'!W883,"&gt;0")+COUNTIF('Data R3'!Y883,"&gt;0"))&gt;0,1,0))</f>
        <v/>
      </c>
      <c r="M2877" t="inlineStr">
        <is>
          <t>Data R</t>
        </is>
      </c>
    </row>
    <row r="2878">
      <c r="A2878" t="inlineStr">
        <is>
          <t>Regional 3</t>
        </is>
      </c>
      <c r="B2878">
        <f>IF('Data R3'!C884="","",'Data R3'!B884)</f>
        <v/>
      </c>
      <c r="C2878">
        <f>IF('Data R3'!C884="","",'Data R3'!C884)</f>
        <v/>
      </c>
      <c r="D2878">
        <f>IF('Data R3'!C884="","",'Data R3'!D884)</f>
        <v/>
      </c>
      <c r="E2878">
        <f>IF('Data R3'!C884="","",'Data R3'!E884)</f>
        <v/>
      </c>
      <c r="F2878">
        <f>IF('Data R3'!C884="","",'Data R3'!F884)</f>
        <v/>
      </c>
      <c r="G2878">
        <f>IF('Data R3'!C884="","",'Data R3'!AD884)</f>
        <v/>
      </c>
      <c r="H2878">
        <f>IF('Data R3'!C884="","",'Data R3'!AC884)</f>
        <v/>
      </c>
      <c r="I2878">
        <f>IF('Data R3'!C884="","",COUNTIF('Data R3'!J884,"&gt;0")+COUNTIF('Data R3'!L884,"&gt;0")+COUNTIF('Data R3'!N884,"&gt;0")+COUNTIF('Data R3'!P884,"&gt;0")+COUNTIF('Data R3'!R884,"&gt;0")+COUNTIF('Data R3'!T884,"&gt;0")+COUNTIF('Data R3'!V884,"&gt;0")+COUNTIF('Data R3'!X884,"&gt;0"))</f>
        <v/>
      </c>
      <c r="J2878">
        <f>IF('Data R3'!C884="","",IF((COUNTIF('Data R3'!K884,"&gt;0")+COUNTIF('Data R3'!M884,"&gt;0")+COUNTIF('Data R3'!O884,"&gt;0")+COUNTIF('Data R3'!Q884,"&gt;0")+COUNTIF('Data R3'!S884,"&gt;0")+COUNTIF('Data R3'!U884,"&gt;0")+COUNTIF('Data R3'!W884,"&gt;0")+COUNTIF('Data R3'!Y884,"&gt;0"))&gt;0,1,0))</f>
        <v/>
      </c>
      <c r="M2878" t="inlineStr">
        <is>
          <t>Data R</t>
        </is>
      </c>
    </row>
    <row r="2879">
      <c r="A2879" t="inlineStr">
        <is>
          <t>Regional 3</t>
        </is>
      </c>
      <c r="B2879">
        <f>IF('Data R3'!C885="","",'Data R3'!B885)</f>
        <v/>
      </c>
      <c r="C2879">
        <f>IF('Data R3'!C885="","",'Data R3'!C885)</f>
        <v/>
      </c>
      <c r="D2879">
        <f>IF('Data R3'!C885="","",'Data R3'!D885)</f>
        <v/>
      </c>
      <c r="E2879">
        <f>IF('Data R3'!C885="","",'Data R3'!E885)</f>
        <v/>
      </c>
      <c r="F2879">
        <f>IF('Data R3'!C885="","",'Data R3'!F885)</f>
        <v/>
      </c>
      <c r="G2879">
        <f>IF('Data R3'!C885="","",'Data R3'!AD885)</f>
        <v/>
      </c>
      <c r="H2879">
        <f>IF('Data R3'!C885="","",'Data R3'!AC885)</f>
        <v/>
      </c>
      <c r="I2879">
        <f>IF('Data R3'!C885="","",COUNTIF('Data R3'!J885,"&gt;0")+COUNTIF('Data R3'!L885,"&gt;0")+COUNTIF('Data R3'!N885,"&gt;0")+COUNTIF('Data R3'!P885,"&gt;0")+COUNTIF('Data R3'!R885,"&gt;0")+COUNTIF('Data R3'!T885,"&gt;0")+COUNTIF('Data R3'!V885,"&gt;0")+COUNTIF('Data R3'!X885,"&gt;0"))</f>
        <v/>
      </c>
      <c r="J2879">
        <f>IF('Data R3'!C885="","",IF((COUNTIF('Data R3'!K885,"&gt;0")+COUNTIF('Data R3'!M885,"&gt;0")+COUNTIF('Data R3'!O885,"&gt;0")+COUNTIF('Data R3'!Q885,"&gt;0")+COUNTIF('Data R3'!S885,"&gt;0")+COUNTIF('Data R3'!U885,"&gt;0")+COUNTIF('Data R3'!W885,"&gt;0")+COUNTIF('Data R3'!Y885,"&gt;0"))&gt;0,1,0))</f>
        <v/>
      </c>
      <c r="M2879" t="inlineStr">
        <is>
          <t>Data R</t>
        </is>
      </c>
    </row>
    <row r="2880">
      <c r="A2880" t="inlineStr">
        <is>
          <t>Regional 3</t>
        </is>
      </c>
      <c r="B2880">
        <f>IF('Data R3'!C886="","",'Data R3'!B886)</f>
        <v/>
      </c>
      <c r="C2880">
        <f>IF('Data R3'!C886="","",'Data R3'!C886)</f>
        <v/>
      </c>
      <c r="D2880">
        <f>IF('Data R3'!C886="","",'Data R3'!D886)</f>
        <v/>
      </c>
      <c r="E2880">
        <f>IF('Data R3'!C886="","",'Data R3'!E886)</f>
        <v/>
      </c>
      <c r="F2880">
        <f>IF('Data R3'!C886="","",'Data R3'!F886)</f>
        <v/>
      </c>
      <c r="G2880">
        <f>IF('Data R3'!C886="","",'Data R3'!AD886)</f>
        <v/>
      </c>
      <c r="H2880">
        <f>IF('Data R3'!C886="","",'Data R3'!AC886)</f>
        <v/>
      </c>
      <c r="I2880">
        <f>IF('Data R3'!C886="","",COUNTIF('Data R3'!J886,"&gt;0")+COUNTIF('Data R3'!L886,"&gt;0")+COUNTIF('Data R3'!N886,"&gt;0")+COUNTIF('Data R3'!P886,"&gt;0")+COUNTIF('Data R3'!R886,"&gt;0")+COUNTIF('Data R3'!T886,"&gt;0")+COUNTIF('Data R3'!V886,"&gt;0")+COUNTIF('Data R3'!X886,"&gt;0"))</f>
        <v/>
      </c>
      <c r="J2880">
        <f>IF('Data R3'!C886="","",IF((COUNTIF('Data R3'!K886,"&gt;0")+COUNTIF('Data R3'!M886,"&gt;0")+COUNTIF('Data R3'!O886,"&gt;0")+COUNTIF('Data R3'!Q886,"&gt;0")+COUNTIF('Data R3'!S886,"&gt;0")+COUNTIF('Data R3'!U886,"&gt;0")+COUNTIF('Data R3'!W886,"&gt;0")+COUNTIF('Data R3'!Y886,"&gt;0"))&gt;0,1,0))</f>
        <v/>
      </c>
      <c r="M2880" t="inlineStr">
        <is>
          <t>Data R</t>
        </is>
      </c>
    </row>
    <row r="2881">
      <c r="A2881" t="inlineStr">
        <is>
          <t>Regional 3</t>
        </is>
      </c>
      <c r="B2881">
        <f>IF('Data R3'!C887="","",'Data R3'!B887)</f>
        <v/>
      </c>
      <c r="C2881">
        <f>IF('Data R3'!C887="","",'Data R3'!C887)</f>
        <v/>
      </c>
      <c r="D2881">
        <f>IF('Data R3'!C887="","",'Data R3'!D887)</f>
        <v/>
      </c>
      <c r="E2881">
        <f>IF('Data R3'!C887="","",'Data R3'!E887)</f>
        <v/>
      </c>
      <c r="F2881">
        <f>IF('Data R3'!C887="","",'Data R3'!F887)</f>
        <v/>
      </c>
      <c r="G2881">
        <f>IF('Data R3'!C887="","",'Data R3'!AD887)</f>
        <v/>
      </c>
      <c r="H2881">
        <f>IF('Data R3'!C887="","",'Data R3'!AC887)</f>
        <v/>
      </c>
      <c r="I2881">
        <f>IF('Data R3'!C887="","",COUNTIF('Data R3'!J887,"&gt;0")+COUNTIF('Data R3'!L887,"&gt;0")+COUNTIF('Data R3'!N887,"&gt;0")+COUNTIF('Data R3'!P887,"&gt;0")+COUNTIF('Data R3'!R887,"&gt;0")+COUNTIF('Data R3'!T887,"&gt;0")+COUNTIF('Data R3'!V887,"&gt;0")+COUNTIF('Data R3'!X887,"&gt;0"))</f>
        <v/>
      </c>
      <c r="J2881">
        <f>IF('Data R3'!C887="","",IF((COUNTIF('Data R3'!K887,"&gt;0")+COUNTIF('Data R3'!M887,"&gt;0")+COUNTIF('Data R3'!O887,"&gt;0")+COUNTIF('Data R3'!Q887,"&gt;0")+COUNTIF('Data R3'!S887,"&gt;0")+COUNTIF('Data R3'!U887,"&gt;0")+COUNTIF('Data R3'!W887,"&gt;0")+COUNTIF('Data R3'!Y887,"&gt;0"))&gt;0,1,0))</f>
        <v/>
      </c>
      <c r="M2881" t="inlineStr">
        <is>
          <t>Data R</t>
        </is>
      </c>
    </row>
    <row r="2882">
      <c r="A2882" t="inlineStr">
        <is>
          <t>Regional 3</t>
        </is>
      </c>
      <c r="B2882">
        <f>IF('Data R3'!C888="","",'Data R3'!B888)</f>
        <v/>
      </c>
      <c r="C2882">
        <f>IF('Data R3'!C888="","",'Data R3'!C888)</f>
        <v/>
      </c>
      <c r="D2882">
        <f>IF('Data R3'!C888="","",'Data R3'!D888)</f>
        <v/>
      </c>
      <c r="E2882">
        <f>IF('Data R3'!C888="","",'Data R3'!E888)</f>
        <v/>
      </c>
      <c r="F2882">
        <f>IF('Data R3'!C888="","",'Data R3'!F888)</f>
        <v/>
      </c>
      <c r="G2882">
        <f>IF('Data R3'!C888="","",'Data R3'!AD888)</f>
        <v/>
      </c>
      <c r="H2882">
        <f>IF('Data R3'!C888="","",'Data R3'!AC888)</f>
        <v/>
      </c>
      <c r="I2882">
        <f>IF('Data R3'!C888="","",COUNTIF('Data R3'!J888,"&gt;0")+COUNTIF('Data R3'!L888,"&gt;0")+COUNTIF('Data R3'!N888,"&gt;0")+COUNTIF('Data R3'!P888,"&gt;0")+COUNTIF('Data R3'!R888,"&gt;0")+COUNTIF('Data R3'!T888,"&gt;0")+COUNTIF('Data R3'!V888,"&gt;0")+COUNTIF('Data R3'!X888,"&gt;0"))</f>
        <v/>
      </c>
      <c r="J2882">
        <f>IF('Data R3'!C888="","",IF((COUNTIF('Data R3'!K888,"&gt;0")+COUNTIF('Data R3'!M888,"&gt;0")+COUNTIF('Data R3'!O888,"&gt;0")+COUNTIF('Data R3'!Q888,"&gt;0")+COUNTIF('Data R3'!S888,"&gt;0")+COUNTIF('Data R3'!U888,"&gt;0")+COUNTIF('Data R3'!W888,"&gt;0")+COUNTIF('Data R3'!Y888,"&gt;0"))&gt;0,1,0))</f>
        <v/>
      </c>
      <c r="M2882" t="inlineStr">
        <is>
          <t>Data R</t>
        </is>
      </c>
    </row>
    <row r="2883">
      <c r="A2883" t="inlineStr">
        <is>
          <t>Regional 3</t>
        </is>
      </c>
      <c r="B2883">
        <f>IF('Data R3'!C889="","",'Data R3'!B889)</f>
        <v/>
      </c>
      <c r="C2883">
        <f>IF('Data R3'!C889="","",'Data R3'!C889)</f>
        <v/>
      </c>
      <c r="D2883">
        <f>IF('Data R3'!C889="","",'Data R3'!D889)</f>
        <v/>
      </c>
      <c r="E2883">
        <f>IF('Data R3'!C889="","",'Data R3'!E889)</f>
        <v/>
      </c>
      <c r="F2883">
        <f>IF('Data R3'!C889="","",'Data R3'!F889)</f>
        <v/>
      </c>
      <c r="G2883">
        <f>IF('Data R3'!C889="","",'Data R3'!AD889)</f>
        <v/>
      </c>
      <c r="H2883">
        <f>IF('Data R3'!C889="","",'Data R3'!AC889)</f>
        <v/>
      </c>
      <c r="I2883">
        <f>IF('Data R3'!C889="","",COUNTIF('Data R3'!J889,"&gt;0")+COUNTIF('Data R3'!L889,"&gt;0")+COUNTIF('Data R3'!N889,"&gt;0")+COUNTIF('Data R3'!P889,"&gt;0")+COUNTIF('Data R3'!R889,"&gt;0")+COUNTIF('Data R3'!T889,"&gt;0")+COUNTIF('Data R3'!V889,"&gt;0")+COUNTIF('Data R3'!X889,"&gt;0"))</f>
        <v/>
      </c>
      <c r="J2883">
        <f>IF('Data R3'!C889="","",IF((COUNTIF('Data R3'!K889,"&gt;0")+COUNTIF('Data R3'!M889,"&gt;0")+COUNTIF('Data R3'!O889,"&gt;0")+COUNTIF('Data R3'!Q889,"&gt;0")+COUNTIF('Data R3'!S889,"&gt;0")+COUNTIF('Data R3'!U889,"&gt;0")+COUNTIF('Data R3'!W889,"&gt;0")+COUNTIF('Data R3'!Y889,"&gt;0"))&gt;0,1,0))</f>
        <v/>
      </c>
      <c r="M2883" t="inlineStr">
        <is>
          <t>Data R</t>
        </is>
      </c>
    </row>
    <row r="2884">
      <c r="A2884" t="inlineStr">
        <is>
          <t>Regional 3</t>
        </is>
      </c>
      <c r="B2884">
        <f>IF('Data R3'!C890="","",'Data R3'!B890)</f>
        <v/>
      </c>
      <c r="C2884">
        <f>IF('Data R3'!C890="","",'Data R3'!C890)</f>
        <v/>
      </c>
      <c r="D2884">
        <f>IF('Data R3'!C890="","",'Data R3'!D890)</f>
        <v/>
      </c>
      <c r="E2884">
        <f>IF('Data R3'!C890="","",'Data R3'!E890)</f>
        <v/>
      </c>
      <c r="F2884">
        <f>IF('Data R3'!C890="","",'Data R3'!F890)</f>
        <v/>
      </c>
      <c r="G2884">
        <f>IF('Data R3'!C890="","",'Data R3'!AD890)</f>
        <v/>
      </c>
      <c r="H2884">
        <f>IF('Data R3'!C890="","",'Data R3'!AC890)</f>
        <v/>
      </c>
      <c r="I2884">
        <f>IF('Data R3'!C890="","",COUNTIF('Data R3'!J890,"&gt;0")+COUNTIF('Data R3'!L890,"&gt;0")+COUNTIF('Data R3'!N890,"&gt;0")+COUNTIF('Data R3'!P890,"&gt;0")+COUNTIF('Data R3'!R890,"&gt;0")+COUNTIF('Data R3'!T890,"&gt;0")+COUNTIF('Data R3'!V890,"&gt;0")+COUNTIF('Data R3'!X890,"&gt;0"))</f>
        <v/>
      </c>
      <c r="J2884">
        <f>IF('Data R3'!C890="","",IF((COUNTIF('Data R3'!K890,"&gt;0")+COUNTIF('Data R3'!M890,"&gt;0")+COUNTIF('Data R3'!O890,"&gt;0")+COUNTIF('Data R3'!Q890,"&gt;0")+COUNTIF('Data R3'!S890,"&gt;0")+COUNTIF('Data R3'!U890,"&gt;0")+COUNTIF('Data R3'!W890,"&gt;0")+COUNTIF('Data R3'!Y890,"&gt;0"))&gt;0,1,0))</f>
        <v/>
      </c>
      <c r="M2884" t="inlineStr">
        <is>
          <t>Data R</t>
        </is>
      </c>
    </row>
    <row r="2885">
      <c r="A2885" t="inlineStr">
        <is>
          <t>Regional 3</t>
        </is>
      </c>
      <c r="B2885">
        <f>IF('Data R3'!C891="","",'Data R3'!B891)</f>
        <v/>
      </c>
      <c r="C2885">
        <f>IF('Data R3'!C891="","",'Data R3'!C891)</f>
        <v/>
      </c>
      <c r="D2885">
        <f>IF('Data R3'!C891="","",'Data R3'!D891)</f>
        <v/>
      </c>
      <c r="E2885">
        <f>IF('Data R3'!C891="","",'Data R3'!E891)</f>
        <v/>
      </c>
      <c r="F2885">
        <f>IF('Data R3'!C891="","",'Data R3'!F891)</f>
        <v/>
      </c>
      <c r="G2885">
        <f>IF('Data R3'!C891="","",'Data R3'!AD891)</f>
        <v/>
      </c>
      <c r="H2885">
        <f>IF('Data R3'!C891="","",'Data R3'!AC891)</f>
        <v/>
      </c>
      <c r="I2885">
        <f>IF('Data R3'!C891="","",COUNTIF('Data R3'!J891,"&gt;0")+COUNTIF('Data R3'!L891,"&gt;0")+COUNTIF('Data R3'!N891,"&gt;0")+COUNTIF('Data R3'!P891,"&gt;0")+COUNTIF('Data R3'!R891,"&gt;0")+COUNTIF('Data R3'!T891,"&gt;0")+COUNTIF('Data R3'!V891,"&gt;0")+COUNTIF('Data R3'!X891,"&gt;0"))</f>
        <v/>
      </c>
      <c r="J2885">
        <f>IF('Data R3'!C891="","",IF((COUNTIF('Data R3'!K891,"&gt;0")+COUNTIF('Data R3'!M891,"&gt;0")+COUNTIF('Data R3'!O891,"&gt;0")+COUNTIF('Data R3'!Q891,"&gt;0")+COUNTIF('Data R3'!S891,"&gt;0")+COUNTIF('Data R3'!U891,"&gt;0")+COUNTIF('Data R3'!W891,"&gt;0")+COUNTIF('Data R3'!Y891,"&gt;0"))&gt;0,1,0))</f>
        <v/>
      </c>
      <c r="M2885" t="inlineStr">
        <is>
          <t>Data R</t>
        </is>
      </c>
    </row>
    <row r="2886">
      <c r="A2886" t="inlineStr">
        <is>
          <t>Regional 3</t>
        </is>
      </c>
      <c r="B2886">
        <f>IF('Data R3'!C892="","",'Data R3'!B892)</f>
        <v/>
      </c>
      <c r="C2886">
        <f>IF('Data R3'!C892="","",'Data R3'!C892)</f>
        <v/>
      </c>
      <c r="D2886">
        <f>IF('Data R3'!C892="","",'Data R3'!D892)</f>
        <v/>
      </c>
      <c r="E2886">
        <f>IF('Data R3'!C892="","",'Data R3'!E892)</f>
        <v/>
      </c>
      <c r="F2886">
        <f>IF('Data R3'!C892="","",'Data R3'!F892)</f>
        <v/>
      </c>
      <c r="G2886">
        <f>IF('Data R3'!C892="","",'Data R3'!AD892)</f>
        <v/>
      </c>
      <c r="H2886">
        <f>IF('Data R3'!C892="","",'Data R3'!AC892)</f>
        <v/>
      </c>
      <c r="I2886">
        <f>IF('Data R3'!C892="","",COUNTIF('Data R3'!J892,"&gt;0")+COUNTIF('Data R3'!L892,"&gt;0")+COUNTIF('Data R3'!N892,"&gt;0")+COUNTIF('Data R3'!P892,"&gt;0")+COUNTIF('Data R3'!R892,"&gt;0")+COUNTIF('Data R3'!T892,"&gt;0")+COUNTIF('Data R3'!V892,"&gt;0")+COUNTIF('Data R3'!X892,"&gt;0"))</f>
        <v/>
      </c>
      <c r="J2886">
        <f>IF('Data R3'!C892="","",IF((COUNTIF('Data R3'!K892,"&gt;0")+COUNTIF('Data R3'!M892,"&gt;0")+COUNTIF('Data R3'!O892,"&gt;0")+COUNTIF('Data R3'!Q892,"&gt;0")+COUNTIF('Data R3'!S892,"&gt;0")+COUNTIF('Data R3'!U892,"&gt;0")+COUNTIF('Data R3'!W892,"&gt;0")+COUNTIF('Data R3'!Y892,"&gt;0"))&gt;0,1,0))</f>
        <v/>
      </c>
      <c r="M2886" t="inlineStr">
        <is>
          <t>Data R</t>
        </is>
      </c>
    </row>
    <row r="2887">
      <c r="A2887" t="inlineStr">
        <is>
          <t>Regional 3</t>
        </is>
      </c>
      <c r="B2887">
        <f>IF('Data R3'!C893="","",'Data R3'!B893)</f>
        <v/>
      </c>
      <c r="C2887">
        <f>IF('Data R3'!C893="","",'Data R3'!C893)</f>
        <v/>
      </c>
      <c r="D2887">
        <f>IF('Data R3'!C893="","",'Data R3'!D893)</f>
        <v/>
      </c>
      <c r="E2887">
        <f>IF('Data R3'!C893="","",'Data R3'!E893)</f>
        <v/>
      </c>
      <c r="F2887">
        <f>IF('Data R3'!C893="","",'Data R3'!F893)</f>
        <v/>
      </c>
      <c r="G2887">
        <f>IF('Data R3'!C893="","",'Data R3'!AD893)</f>
        <v/>
      </c>
      <c r="H2887">
        <f>IF('Data R3'!C893="","",'Data R3'!AC893)</f>
        <v/>
      </c>
      <c r="I2887">
        <f>IF('Data R3'!C893="","",COUNTIF('Data R3'!J893,"&gt;0")+COUNTIF('Data R3'!L893,"&gt;0")+COUNTIF('Data R3'!N893,"&gt;0")+COUNTIF('Data R3'!P893,"&gt;0")+COUNTIF('Data R3'!R893,"&gt;0")+COUNTIF('Data R3'!T893,"&gt;0")+COUNTIF('Data R3'!V893,"&gt;0")+COUNTIF('Data R3'!X893,"&gt;0"))</f>
        <v/>
      </c>
      <c r="J2887">
        <f>IF('Data R3'!C893="","",IF((COUNTIF('Data R3'!K893,"&gt;0")+COUNTIF('Data R3'!M893,"&gt;0")+COUNTIF('Data R3'!O893,"&gt;0")+COUNTIF('Data R3'!Q893,"&gt;0")+COUNTIF('Data R3'!S893,"&gt;0")+COUNTIF('Data R3'!U893,"&gt;0")+COUNTIF('Data R3'!W893,"&gt;0")+COUNTIF('Data R3'!Y893,"&gt;0"))&gt;0,1,0))</f>
        <v/>
      </c>
      <c r="M2887" t="inlineStr">
        <is>
          <t>Data R</t>
        </is>
      </c>
    </row>
    <row r="2888">
      <c r="A2888" t="inlineStr">
        <is>
          <t>Regional 3</t>
        </is>
      </c>
      <c r="B2888">
        <f>IF('Data R3'!C894="","",'Data R3'!B894)</f>
        <v/>
      </c>
      <c r="C2888">
        <f>IF('Data R3'!C894="","",'Data R3'!C894)</f>
        <v/>
      </c>
      <c r="D2888">
        <f>IF('Data R3'!C894="","",'Data R3'!D894)</f>
        <v/>
      </c>
      <c r="E2888">
        <f>IF('Data R3'!C894="","",'Data R3'!E894)</f>
        <v/>
      </c>
      <c r="F2888">
        <f>IF('Data R3'!C894="","",'Data R3'!F894)</f>
        <v/>
      </c>
      <c r="G2888">
        <f>IF('Data R3'!C894="","",'Data R3'!AD894)</f>
        <v/>
      </c>
      <c r="H2888">
        <f>IF('Data R3'!C894="","",'Data R3'!AC894)</f>
        <v/>
      </c>
      <c r="I2888">
        <f>IF('Data R3'!C894="","",COUNTIF('Data R3'!J894,"&gt;0")+COUNTIF('Data R3'!L894,"&gt;0")+COUNTIF('Data R3'!N894,"&gt;0")+COUNTIF('Data R3'!P894,"&gt;0")+COUNTIF('Data R3'!R894,"&gt;0")+COUNTIF('Data R3'!T894,"&gt;0")+COUNTIF('Data R3'!V894,"&gt;0")+COUNTIF('Data R3'!X894,"&gt;0"))</f>
        <v/>
      </c>
      <c r="J2888">
        <f>IF('Data R3'!C894="","",IF((COUNTIF('Data R3'!K894,"&gt;0")+COUNTIF('Data R3'!M894,"&gt;0")+COUNTIF('Data R3'!O894,"&gt;0")+COUNTIF('Data R3'!Q894,"&gt;0")+COUNTIF('Data R3'!S894,"&gt;0")+COUNTIF('Data R3'!U894,"&gt;0")+COUNTIF('Data R3'!W894,"&gt;0")+COUNTIF('Data R3'!Y894,"&gt;0"))&gt;0,1,0))</f>
        <v/>
      </c>
      <c r="M2888" t="inlineStr">
        <is>
          <t>Data R</t>
        </is>
      </c>
    </row>
    <row r="2889">
      <c r="A2889" t="inlineStr">
        <is>
          <t>Regional 3</t>
        </is>
      </c>
      <c r="B2889">
        <f>IF('Data R3'!C895="","",'Data R3'!B895)</f>
        <v/>
      </c>
      <c r="C2889">
        <f>IF('Data R3'!C895="","",'Data R3'!C895)</f>
        <v/>
      </c>
      <c r="D2889">
        <f>IF('Data R3'!C895="","",'Data R3'!D895)</f>
        <v/>
      </c>
      <c r="E2889">
        <f>IF('Data R3'!C895="","",'Data R3'!E895)</f>
        <v/>
      </c>
      <c r="F2889">
        <f>IF('Data R3'!C895="","",'Data R3'!F895)</f>
        <v/>
      </c>
      <c r="G2889">
        <f>IF('Data R3'!C895="","",'Data R3'!AD895)</f>
        <v/>
      </c>
      <c r="H2889">
        <f>IF('Data R3'!C895="","",'Data R3'!AC895)</f>
        <v/>
      </c>
      <c r="I2889">
        <f>IF('Data R3'!C895="","",COUNTIF('Data R3'!J895,"&gt;0")+COUNTIF('Data R3'!L895,"&gt;0")+COUNTIF('Data R3'!N895,"&gt;0")+COUNTIF('Data R3'!P895,"&gt;0")+COUNTIF('Data R3'!R895,"&gt;0")+COUNTIF('Data R3'!T895,"&gt;0")+COUNTIF('Data R3'!V895,"&gt;0")+COUNTIF('Data R3'!X895,"&gt;0"))</f>
        <v/>
      </c>
      <c r="J2889">
        <f>IF('Data R3'!C895="","",IF((COUNTIF('Data R3'!K895,"&gt;0")+COUNTIF('Data R3'!M895,"&gt;0")+COUNTIF('Data R3'!O895,"&gt;0")+COUNTIF('Data R3'!Q895,"&gt;0")+COUNTIF('Data R3'!S895,"&gt;0")+COUNTIF('Data R3'!U895,"&gt;0")+COUNTIF('Data R3'!W895,"&gt;0")+COUNTIF('Data R3'!Y895,"&gt;0"))&gt;0,1,0))</f>
        <v/>
      </c>
      <c r="M2889" t="inlineStr">
        <is>
          <t>Data R</t>
        </is>
      </c>
    </row>
    <row r="2890">
      <c r="A2890" t="inlineStr">
        <is>
          <t>Regional 3</t>
        </is>
      </c>
      <c r="B2890">
        <f>IF('Data R3'!C896="","",'Data R3'!B896)</f>
        <v/>
      </c>
      <c r="C2890">
        <f>IF('Data R3'!C896="","",'Data R3'!C896)</f>
        <v/>
      </c>
      <c r="D2890">
        <f>IF('Data R3'!C896="","",'Data R3'!D896)</f>
        <v/>
      </c>
      <c r="E2890">
        <f>IF('Data R3'!C896="","",'Data R3'!E896)</f>
        <v/>
      </c>
      <c r="F2890">
        <f>IF('Data R3'!C896="","",'Data R3'!F896)</f>
        <v/>
      </c>
      <c r="G2890">
        <f>IF('Data R3'!C896="","",'Data R3'!AD896)</f>
        <v/>
      </c>
      <c r="H2890">
        <f>IF('Data R3'!C896="","",'Data R3'!AC896)</f>
        <v/>
      </c>
      <c r="I2890">
        <f>IF('Data R3'!C896="","",COUNTIF('Data R3'!J896,"&gt;0")+COUNTIF('Data R3'!L896,"&gt;0")+COUNTIF('Data R3'!N896,"&gt;0")+COUNTIF('Data R3'!P896,"&gt;0")+COUNTIF('Data R3'!R896,"&gt;0")+COUNTIF('Data R3'!T896,"&gt;0")+COUNTIF('Data R3'!V896,"&gt;0")+COUNTIF('Data R3'!X896,"&gt;0"))</f>
        <v/>
      </c>
      <c r="J2890">
        <f>IF('Data R3'!C896="","",IF((COUNTIF('Data R3'!K896,"&gt;0")+COUNTIF('Data R3'!M896,"&gt;0")+COUNTIF('Data R3'!O896,"&gt;0")+COUNTIF('Data R3'!Q896,"&gt;0")+COUNTIF('Data R3'!S896,"&gt;0")+COUNTIF('Data R3'!U896,"&gt;0")+COUNTIF('Data R3'!W896,"&gt;0")+COUNTIF('Data R3'!Y896,"&gt;0"))&gt;0,1,0))</f>
        <v/>
      </c>
      <c r="M2890" t="inlineStr">
        <is>
          <t>Data R</t>
        </is>
      </c>
    </row>
    <row r="2891">
      <c r="A2891" t="inlineStr">
        <is>
          <t>Regional 3</t>
        </is>
      </c>
      <c r="B2891">
        <f>IF('Data R3'!C897="","",'Data R3'!B897)</f>
        <v/>
      </c>
      <c r="C2891">
        <f>IF('Data R3'!C897="","",'Data R3'!C897)</f>
        <v/>
      </c>
      <c r="D2891">
        <f>IF('Data R3'!C897="","",'Data R3'!D897)</f>
        <v/>
      </c>
      <c r="E2891">
        <f>IF('Data R3'!C897="","",'Data R3'!E897)</f>
        <v/>
      </c>
      <c r="F2891">
        <f>IF('Data R3'!C897="","",'Data R3'!F897)</f>
        <v/>
      </c>
      <c r="G2891">
        <f>IF('Data R3'!C897="","",'Data R3'!AD897)</f>
        <v/>
      </c>
      <c r="H2891">
        <f>IF('Data R3'!C897="","",'Data R3'!AC897)</f>
        <v/>
      </c>
      <c r="I2891">
        <f>IF('Data R3'!C897="","",COUNTIF('Data R3'!J897,"&gt;0")+COUNTIF('Data R3'!L897,"&gt;0")+COUNTIF('Data R3'!N897,"&gt;0")+COUNTIF('Data R3'!P897,"&gt;0")+COUNTIF('Data R3'!R897,"&gt;0")+COUNTIF('Data R3'!T897,"&gt;0")+COUNTIF('Data R3'!V897,"&gt;0")+COUNTIF('Data R3'!X897,"&gt;0"))</f>
        <v/>
      </c>
      <c r="J2891">
        <f>IF('Data R3'!C897="","",IF((COUNTIF('Data R3'!K897,"&gt;0")+COUNTIF('Data R3'!M897,"&gt;0")+COUNTIF('Data R3'!O897,"&gt;0")+COUNTIF('Data R3'!Q897,"&gt;0")+COUNTIF('Data R3'!S897,"&gt;0")+COUNTIF('Data R3'!U897,"&gt;0")+COUNTIF('Data R3'!W897,"&gt;0")+COUNTIF('Data R3'!Y897,"&gt;0"))&gt;0,1,0))</f>
        <v/>
      </c>
      <c r="M2891" t="inlineStr">
        <is>
          <t>Data R</t>
        </is>
      </c>
    </row>
    <row r="2892">
      <c r="A2892" t="inlineStr">
        <is>
          <t>Regional 3</t>
        </is>
      </c>
      <c r="B2892">
        <f>IF('Data R3'!C898="","",'Data R3'!B898)</f>
        <v/>
      </c>
      <c r="C2892">
        <f>IF('Data R3'!C898="","",'Data R3'!C898)</f>
        <v/>
      </c>
      <c r="D2892">
        <f>IF('Data R3'!C898="","",'Data R3'!D898)</f>
        <v/>
      </c>
      <c r="E2892">
        <f>IF('Data R3'!C898="","",'Data R3'!E898)</f>
        <v/>
      </c>
      <c r="F2892">
        <f>IF('Data R3'!C898="","",'Data R3'!F898)</f>
        <v/>
      </c>
      <c r="G2892">
        <f>IF('Data R3'!C898="","",'Data R3'!AD898)</f>
        <v/>
      </c>
      <c r="H2892">
        <f>IF('Data R3'!C898="","",'Data R3'!AC898)</f>
        <v/>
      </c>
      <c r="I2892">
        <f>IF('Data R3'!C898="","",COUNTIF('Data R3'!J898,"&gt;0")+COUNTIF('Data R3'!L898,"&gt;0")+COUNTIF('Data R3'!N898,"&gt;0")+COUNTIF('Data R3'!P898,"&gt;0")+COUNTIF('Data R3'!R898,"&gt;0")+COUNTIF('Data R3'!T898,"&gt;0")+COUNTIF('Data R3'!V898,"&gt;0")+COUNTIF('Data R3'!X898,"&gt;0"))</f>
        <v/>
      </c>
      <c r="J2892">
        <f>IF('Data R3'!C898="","",IF((COUNTIF('Data R3'!K898,"&gt;0")+COUNTIF('Data R3'!M898,"&gt;0")+COUNTIF('Data R3'!O898,"&gt;0")+COUNTIF('Data R3'!Q898,"&gt;0")+COUNTIF('Data R3'!S898,"&gt;0")+COUNTIF('Data R3'!U898,"&gt;0")+COUNTIF('Data R3'!W898,"&gt;0")+COUNTIF('Data R3'!Y898,"&gt;0"))&gt;0,1,0))</f>
        <v/>
      </c>
      <c r="M2892" t="inlineStr">
        <is>
          <t>Data R</t>
        </is>
      </c>
    </row>
    <row r="2893">
      <c r="A2893" t="inlineStr">
        <is>
          <t>Regional 3</t>
        </is>
      </c>
      <c r="B2893">
        <f>IF('Data R3'!C899="","",'Data R3'!B899)</f>
        <v/>
      </c>
      <c r="C2893">
        <f>IF('Data R3'!C899="","",'Data R3'!C899)</f>
        <v/>
      </c>
      <c r="D2893">
        <f>IF('Data R3'!C899="","",'Data R3'!D899)</f>
        <v/>
      </c>
      <c r="E2893">
        <f>IF('Data R3'!C899="","",'Data R3'!E899)</f>
        <v/>
      </c>
      <c r="F2893">
        <f>IF('Data R3'!C899="","",'Data R3'!F899)</f>
        <v/>
      </c>
      <c r="G2893">
        <f>IF('Data R3'!C899="","",'Data R3'!AD899)</f>
        <v/>
      </c>
      <c r="H2893">
        <f>IF('Data R3'!C899="","",'Data R3'!AC899)</f>
        <v/>
      </c>
      <c r="I2893">
        <f>IF('Data R3'!C899="","",COUNTIF('Data R3'!J899,"&gt;0")+COUNTIF('Data R3'!L899,"&gt;0")+COUNTIF('Data R3'!N899,"&gt;0")+COUNTIF('Data R3'!P899,"&gt;0")+COUNTIF('Data R3'!R899,"&gt;0")+COUNTIF('Data R3'!T899,"&gt;0")+COUNTIF('Data R3'!V899,"&gt;0")+COUNTIF('Data R3'!X899,"&gt;0"))</f>
        <v/>
      </c>
      <c r="J2893">
        <f>IF('Data R3'!C899="","",IF((COUNTIF('Data R3'!K899,"&gt;0")+COUNTIF('Data R3'!M899,"&gt;0")+COUNTIF('Data R3'!O899,"&gt;0")+COUNTIF('Data R3'!Q899,"&gt;0")+COUNTIF('Data R3'!S899,"&gt;0")+COUNTIF('Data R3'!U899,"&gt;0")+COUNTIF('Data R3'!W899,"&gt;0")+COUNTIF('Data R3'!Y899,"&gt;0"))&gt;0,1,0))</f>
        <v/>
      </c>
      <c r="M2893" t="inlineStr">
        <is>
          <t>Data R</t>
        </is>
      </c>
    </row>
    <row r="2894">
      <c r="A2894" t="inlineStr">
        <is>
          <t>Regional 3</t>
        </is>
      </c>
      <c r="B2894">
        <f>IF('Data R3'!C900="","",'Data R3'!B900)</f>
        <v/>
      </c>
      <c r="C2894">
        <f>IF('Data R3'!C900="","",'Data R3'!C900)</f>
        <v/>
      </c>
      <c r="D2894">
        <f>IF('Data R3'!C900="","",'Data R3'!D900)</f>
        <v/>
      </c>
      <c r="E2894">
        <f>IF('Data R3'!C900="","",'Data R3'!E900)</f>
        <v/>
      </c>
      <c r="F2894">
        <f>IF('Data R3'!C900="","",'Data R3'!F900)</f>
        <v/>
      </c>
      <c r="G2894">
        <f>IF('Data R3'!C900="","",'Data R3'!AD900)</f>
        <v/>
      </c>
      <c r="H2894">
        <f>IF('Data R3'!C900="","",'Data R3'!AC900)</f>
        <v/>
      </c>
      <c r="I2894">
        <f>IF('Data R3'!C900="","",COUNTIF('Data R3'!J900,"&gt;0")+COUNTIF('Data R3'!L900,"&gt;0")+COUNTIF('Data R3'!N900,"&gt;0")+COUNTIF('Data R3'!P900,"&gt;0")+COUNTIF('Data R3'!R900,"&gt;0")+COUNTIF('Data R3'!T900,"&gt;0")+COUNTIF('Data R3'!V900,"&gt;0")+COUNTIF('Data R3'!X900,"&gt;0"))</f>
        <v/>
      </c>
      <c r="J2894">
        <f>IF('Data R3'!C900="","",IF((COUNTIF('Data R3'!K900,"&gt;0")+COUNTIF('Data R3'!M900,"&gt;0")+COUNTIF('Data R3'!O900,"&gt;0")+COUNTIF('Data R3'!Q900,"&gt;0")+COUNTIF('Data R3'!S900,"&gt;0")+COUNTIF('Data R3'!U900,"&gt;0")+COUNTIF('Data R3'!W900,"&gt;0")+COUNTIF('Data R3'!Y900,"&gt;0"))&gt;0,1,0))</f>
        <v/>
      </c>
      <c r="M2894" t="inlineStr">
        <is>
          <t>Data R</t>
        </is>
      </c>
    </row>
    <row r="2895">
      <c r="A2895" t="inlineStr">
        <is>
          <t>Regional 3</t>
        </is>
      </c>
      <c r="B2895">
        <f>IF('Data R3'!C901="","",'Data R3'!B901)</f>
        <v/>
      </c>
      <c r="C2895">
        <f>IF('Data R3'!C901="","",'Data R3'!C901)</f>
        <v/>
      </c>
      <c r="D2895">
        <f>IF('Data R3'!C901="","",'Data R3'!D901)</f>
        <v/>
      </c>
      <c r="E2895">
        <f>IF('Data R3'!C901="","",'Data R3'!E901)</f>
        <v/>
      </c>
      <c r="F2895">
        <f>IF('Data R3'!C901="","",'Data R3'!F901)</f>
        <v/>
      </c>
      <c r="G2895">
        <f>IF('Data R3'!C901="","",'Data R3'!AD901)</f>
        <v/>
      </c>
      <c r="H2895">
        <f>IF('Data R3'!C901="","",'Data R3'!AC901)</f>
        <v/>
      </c>
      <c r="I2895">
        <f>IF('Data R3'!C901="","",COUNTIF('Data R3'!J901,"&gt;0")+COUNTIF('Data R3'!L901,"&gt;0")+COUNTIF('Data R3'!N901,"&gt;0")+COUNTIF('Data R3'!P901,"&gt;0")+COUNTIF('Data R3'!R901,"&gt;0")+COUNTIF('Data R3'!T901,"&gt;0")+COUNTIF('Data R3'!V901,"&gt;0")+COUNTIF('Data R3'!X901,"&gt;0"))</f>
        <v/>
      </c>
      <c r="J2895">
        <f>IF('Data R3'!C901="","",IF((COUNTIF('Data R3'!K901,"&gt;0")+COUNTIF('Data R3'!M901,"&gt;0")+COUNTIF('Data R3'!O901,"&gt;0")+COUNTIF('Data R3'!Q901,"&gt;0")+COUNTIF('Data R3'!S901,"&gt;0")+COUNTIF('Data R3'!U901,"&gt;0")+COUNTIF('Data R3'!W901,"&gt;0")+COUNTIF('Data R3'!Y901,"&gt;0"))&gt;0,1,0))</f>
        <v/>
      </c>
      <c r="M2895" t="inlineStr">
        <is>
          <t>Data R</t>
        </is>
      </c>
    </row>
    <row r="2896">
      <c r="A2896" t="inlineStr">
        <is>
          <t>Regional 3</t>
        </is>
      </c>
      <c r="B2896">
        <f>IF('Data R3'!C902="","",'Data R3'!B902)</f>
        <v/>
      </c>
      <c r="C2896">
        <f>IF('Data R3'!C902="","",'Data R3'!C902)</f>
        <v/>
      </c>
      <c r="D2896">
        <f>IF('Data R3'!C902="","",'Data R3'!D902)</f>
        <v/>
      </c>
      <c r="E2896">
        <f>IF('Data R3'!C902="","",'Data R3'!E902)</f>
        <v/>
      </c>
      <c r="F2896">
        <f>IF('Data R3'!C902="","",'Data R3'!F902)</f>
        <v/>
      </c>
      <c r="G2896">
        <f>IF('Data R3'!C902="","",'Data R3'!AD902)</f>
        <v/>
      </c>
      <c r="H2896">
        <f>IF('Data R3'!C902="","",'Data R3'!AC902)</f>
        <v/>
      </c>
      <c r="I2896">
        <f>IF('Data R3'!C902="","",COUNTIF('Data R3'!J902,"&gt;0")+COUNTIF('Data R3'!L902,"&gt;0")+COUNTIF('Data R3'!N902,"&gt;0")+COUNTIF('Data R3'!P902,"&gt;0")+COUNTIF('Data R3'!R902,"&gt;0")+COUNTIF('Data R3'!T902,"&gt;0")+COUNTIF('Data R3'!V902,"&gt;0")+COUNTIF('Data R3'!X902,"&gt;0"))</f>
        <v/>
      </c>
      <c r="J2896">
        <f>IF('Data R3'!C902="","",IF((COUNTIF('Data R3'!K902,"&gt;0")+COUNTIF('Data R3'!M902,"&gt;0")+COUNTIF('Data R3'!O902,"&gt;0")+COUNTIF('Data R3'!Q902,"&gt;0")+COUNTIF('Data R3'!S902,"&gt;0")+COUNTIF('Data R3'!U902,"&gt;0")+COUNTIF('Data R3'!W902,"&gt;0")+COUNTIF('Data R3'!Y902,"&gt;0"))&gt;0,1,0))</f>
        <v/>
      </c>
      <c r="M2896" t="inlineStr">
        <is>
          <t>Data R</t>
        </is>
      </c>
    </row>
    <row r="2897">
      <c r="A2897" t="inlineStr">
        <is>
          <t>Regional 3</t>
        </is>
      </c>
      <c r="B2897">
        <f>IF('Data R3'!C903="","",'Data R3'!B903)</f>
        <v/>
      </c>
      <c r="C2897">
        <f>IF('Data R3'!C903="","",'Data R3'!C903)</f>
        <v/>
      </c>
      <c r="D2897">
        <f>IF('Data R3'!C903="","",'Data R3'!D903)</f>
        <v/>
      </c>
      <c r="E2897">
        <f>IF('Data R3'!C903="","",'Data R3'!E903)</f>
        <v/>
      </c>
      <c r="F2897">
        <f>IF('Data R3'!C903="","",'Data R3'!F903)</f>
        <v/>
      </c>
      <c r="G2897">
        <f>IF('Data R3'!C903="","",'Data R3'!AD903)</f>
        <v/>
      </c>
      <c r="H2897">
        <f>IF('Data R3'!C903="","",'Data R3'!AC903)</f>
        <v/>
      </c>
      <c r="I2897">
        <f>IF('Data R3'!C903="","",COUNTIF('Data R3'!J903,"&gt;0")+COUNTIF('Data R3'!L903,"&gt;0")+COUNTIF('Data R3'!N903,"&gt;0")+COUNTIF('Data R3'!P903,"&gt;0")+COUNTIF('Data R3'!R903,"&gt;0")+COUNTIF('Data R3'!T903,"&gt;0")+COUNTIF('Data R3'!V903,"&gt;0")+COUNTIF('Data R3'!X903,"&gt;0"))</f>
        <v/>
      </c>
      <c r="J2897">
        <f>IF('Data R3'!C903="","",IF((COUNTIF('Data R3'!K903,"&gt;0")+COUNTIF('Data R3'!M903,"&gt;0")+COUNTIF('Data R3'!O903,"&gt;0")+COUNTIF('Data R3'!Q903,"&gt;0")+COUNTIF('Data R3'!S903,"&gt;0")+COUNTIF('Data R3'!U903,"&gt;0")+COUNTIF('Data R3'!W903,"&gt;0")+COUNTIF('Data R3'!Y903,"&gt;0"))&gt;0,1,0))</f>
        <v/>
      </c>
      <c r="M2897" t="inlineStr">
        <is>
          <t>Data R</t>
        </is>
      </c>
    </row>
    <row r="2898">
      <c r="A2898" t="inlineStr">
        <is>
          <t>Regional 3</t>
        </is>
      </c>
      <c r="B2898">
        <f>IF('Data R3'!C904="","",'Data R3'!B904)</f>
        <v/>
      </c>
      <c r="C2898">
        <f>IF('Data R3'!C904="","",'Data R3'!C904)</f>
        <v/>
      </c>
      <c r="D2898">
        <f>IF('Data R3'!C904="","",'Data R3'!D904)</f>
        <v/>
      </c>
      <c r="E2898">
        <f>IF('Data R3'!C904="","",'Data R3'!E904)</f>
        <v/>
      </c>
      <c r="F2898">
        <f>IF('Data R3'!C904="","",'Data R3'!F904)</f>
        <v/>
      </c>
      <c r="G2898">
        <f>IF('Data R3'!C904="","",'Data R3'!AD904)</f>
        <v/>
      </c>
      <c r="H2898">
        <f>IF('Data R3'!C904="","",'Data R3'!AC904)</f>
        <v/>
      </c>
      <c r="I2898">
        <f>IF('Data R3'!C904="","",COUNTIF('Data R3'!J904,"&gt;0")+COUNTIF('Data R3'!L904,"&gt;0")+COUNTIF('Data R3'!N904,"&gt;0")+COUNTIF('Data R3'!P904,"&gt;0")+COUNTIF('Data R3'!R904,"&gt;0")+COUNTIF('Data R3'!T904,"&gt;0")+COUNTIF('Data R3'!V904,"&gt;0")+COUNTIF('Data R3'!X904,"&gt;0"))</f>
        <v/>
      </c>
      <c r="J2898">
        <f>IF('Data R3'!C904="","",IF((COUNTIF('Data R3'!K904,"&gt;0")+COUNTIF('Data R3'!M904,"&gt;0")+COUNTIF('Data R3'!O904,"&gt;0")+COUNTIF('Data R3'!Q904,"&gt;0")+COUNTIF('Data R3'!S904,"&gt;0")+COUNTIF('Data R3'!U904,"&gt;0")+COUNTIF('Data R3'!W904,"&gt;0")+COUNTIF('Data R3'!Y904,"&gt;0"))&gt;0,1,0))</f>
        <v/>
      </c>
      <c r="M2898" t="inlineStr">
        <is>
          <t>Data R</t>
        </is>
      </c>
    </row>
    <row r="2899">
      <c r="A2899" t="inlineStr">
        <is>
          <t>Regional 3</t>
        </is>
      </c>
      <c r="B2899">
        <f>IF('Data R3'!C905="","",'Data R3'!B905)</f>
        <v/>
      </c>
      <c r="C2899">
        <f>IF('Data R3'!C905="","",'Data R3'!C905)</f>
        <v/>
      </c>
      <c r="D2899">
        <f>IF('Data R3'!C905="","",'Data R3'!D905)</f>
        <v/>
      </c>
      <c r="E2899">
        <f>IF('Data R3'!C905="","",'Data R3'!E905)</f>
        <v/>
      </c>
      <c r="F2899">
        <f>IF('Data R3'!C905="","",'Data R3'!F905)</f>
        <v/>
      </c>
      <c r="G2899">
        <f>IF('Data R3'!C905="","",'Data R3'!AD905)</f>
        <v/>
      </c>
      <c r="H2899">
        <f>IF('Data R3'!C905="","",'Data R3'!AC905)</f>
        <v/>
      </c>
      <c r="I2899">
        <f>IF('Data R3'!C905="","",COUNTIF('Data R3'!J905,"&gt;0")+COUNTIF('Data R3'!L905,"&gt;0")+COUNTIF('Data R3'!N905,"&gt;0")+COUNTIF('Data R3'!P905,"&gt;0")+COUNTIF('Data R3'!R905,"&gt;0")+COUNTIF('Data R3'!T905,"&gt;0")+COUNTIF('Data R3'!V905,"&gt;0")+COUNTIF('Data R3'!X905,"&gt;0"))</f>
        <v/>
      </c>
      <c r="J2899">
        <f>IF('Data R3'!C905="","",IF((COUNTIF('Data R3'!K905,"&gt;0")+COUNTIF('Data R3'!M905,"&gt;0")+COUNTIF('Data R3'!O905,"&gt;0")+COUNTIF('Data R3'!Q905,"&gt;0")+COUNTIF('Data R3'!S905,"&gt;0")+COUNTIF('Data R3'!U905,"&gt;0")+COUNTIF('Data R3'!W905,"&gt;0")+COUNTIF('Data R3'!Y905,"&gt;0"))&gt;0,1,0))</f>
        <v/>
      </c>
      <c r="M2899" t="inlineStr">
        <is>
          <t>Data R</t>
        </is>
      </c>
    </row>
    <row r="2900">
      <c r="A2900" t="inlineStr">
        <is>
          <t>Regional 3</t>
        </is>
      </c>
      <c r="B2900">
        <f>IF('Data R3'!C906="","",'Data R3'!B906)</f>
        <v/>
      </c>
      <c r="C2900">
        <f>IF('Data R3'!C906="","",'Data R3'!C906)</f>
        <v/>
      </c>
      <c r="D2900">
        <f>IF('Data R3'!C906="","",'Data R3'!D906)</f>
        <v/>
      </c>
      <c r="E2900">
        <f>IF('Data R3'!C906="","",'Data R3'!E906)</f>
        <v/>
      </c>
      <c r="F2900">
        <f>IF('Data R3'!C906="","",'Data R3'!F906)</f>
        <v/>
      </c>
      <c r="G2900">
        <f>IF('Data R3'!C906="","",'Data R3'!AD906)</f>
        <v/>
      </c>
      <c r="H2900">
        <f>IF('Data R3'!C906="","",'Data R3'!AC906)</f>
        <v/>
      </c>
      <c r="I2900">
        <f>IF('Data R3'!C906="","",COUNTIF('Data R3'!J906,"&gt;0")+COUNTIF('Data R3'!L906,"&gt;0")+COUNTIF('Data R3'!N906,"&gt;0")+COUNTIF('Data R3'!P906,"&gt;0")+COUNTIF('Data R3'!R906,"&gt;0")+COUNTIF('Data R3'!T906,"&gt;0")+COUNTIF('Data R3'!V906,"&gt;0")+COUNTIF('Data R3'!X906,"&gt;0"))</f>
        <v/>
      </c>
      <c r="J2900">
        <f>IF('Data R3'!C906="","",IF((COUNTIF('Data R3'!K906,"&gt;0")+COUNTIF('Data R3'!M906,"&gt;0")+COUNTIF('Data R3'!O906,"&gt;0")+COUNTIF('Data R3'!Q906,"&gt;0")+COUNTIF('Data R3'!S906,"&gt;0")+COUNTIF('Data R3'!U906,"&gt;0")+COUNTIF('Data R3'!W906,"&gt;0")+COUNTIF('Data R3'!Y906,"&gt;0"))&gt;0,1,0))</f>
        <v/>
      </c>
      <c r="M2900" t="inlineStr">
        <is>
          <t>Data R</t>
        </is>
      </c>
    </row>
    <row r="2901">
      <c r="A2901" t="inlineStr">
        <is>
          <t>Regional 3</t>
        </is>
      </c>
      <c r="B2901">
        <f>IF('Data R3'!C907="","",'Data R3'!B907)</f>
        <v/>
      </c>
      <c r="C2901">
        <f>IF('Data R3'!C907="","",'Data R3'!C907)</f>
        <v/>
      </c>
      <c r="D2901">
        <f>IF('Data R3'!C907="","",'Data R3'!D907)</f>
        <v/>
      </c>
      <c r="E2901">
        <f>IF('Data R3'!C907="","",'Data R3'!E907)</f>
        <v/>
      </c>
      <c r="F2901">
        <f>IF('Data R3'!C907="","",'Data R3'!F907)</f>
        <v/>
      </c>
      <c r="G2901">
        <f>IF('Data R3'!C907="","",'Data R3'!AD907)</f>
        <v/>
      </c>
      <c r="H2901">
        <f>IF('Data R3'!C907="","",'Data R3'!AC907)</f>
        <v/>
      </c>
      <c r="I2901">
        <f>IF('Data R3'!C907="","",COUNTIF('Data R3'!J907,"&gt;0")+COUNTIF('Data R3'!L907,"&gt;0")+COUNTIF('Data R3'!N907,"&gt;0")+COUNTIF('Data R3'!P907,"&gt;0")+COUNTIF('Data R3'!R907,"&gt;0")+COUNTIF('Data R3'!T907,"&gt;0")+COUNTIF('Data R3'!V907,"&gt;0")+COUNTIF('Data R3'!X907,"&gt;0"))</f>
        <v/>
      </c>
      <c r="J2901">
        <f>IF('Data R3'!C907="","",IF((COUNTIF('Data R3'!K907,"&gt;0")+COUNTIF('Data R3'!M907,"&gt;0")+COUNTIF('Data R3'!O907,"&gt;0")+COUNTIF('Data R3'!Q907,"&gt;0")+COUNTIF('Data R3'!S907,"&gt;0")+COUNTIF('Data R3'!U907,"&gt;0")+COUNTIF('Data R3'!W907,"&gt;0")+COUNTIF('Data R3'!Y907,"&gt;0"))&gt;0,1,0))</f>
        <v/>
      </c>
      <c r="M2901" t="inlineStr">
        <is>
          <t>Data R</t>
        </is>
      </c>
    </row>
    <row r="2902">
      <c r="A2902" t="inlineStr">
        <is>
          <t>Regional 3</t>
        </is>
      </c>
      <c r="B2902">
        <f>IF('Data R3'!C908="","",'Data R3'!B908)</f>
        <v/>
      </c>
      <c r="C2902">
        <f>IF('Data R3'!C908="","",'Data R3'!C908)</f>
        <v/>
      </c>
      <c r="D2902">
        <f>IF('Data R3'!C908="","",'Data R3'!D908)</f>
        <v/>
      </c>
      <c r="E2902">
        <f>IF('Data R3'!C908="","",'Data R3'!E908)</f>
        <v/>
      </c>
      <c r="F2902">
        <f>IF('Data R3'!C908="","",'Data R3'!F908)</f>
        <v/>
      </c>
      <c r="G2902">
        <f>IF('Data R3'!C908="","",'Data R3'!AD908)</f>
        <v/>
      </c>
      <c r="H2902">
        <f>IF('Data R3'!C908="","",'Data R3'!AC908)</f>
        <v/>
      </c>
      <c r="I2902">
        <f>IF('Data R3'!C908="","",COUNTIF('Data R3'!J908,"&gt;0")+COUNTIF('Data R3'!L908,"&gt;0")+COUNTIF('Data R3'!N908,"&gt;0")+COUNTIF('Data R3'!P908,"&gt;0")+COUNTIF('Data R3'!R908,"&gt;0")+COUNTIF('Data R3'!T908,"&gt;0")+COUNTIF('Data R3'!V908,"&gt;0")+COUNTIF('Data R3'!X908,"&gt;0"))</f>
        <v/>
      </c>
      <c r="J2902">
        <f>IF('Data R3'!C908="","",IF((COUNTIF('Data R3'!K908,"&gt;0")+COUNTIF('Data R3'!M908,"&gt;0")+COUNTIF('Data R3'!O908,"&gt;0")+COUNTIF('Data R3'!Q908,"&gt;0")+COUNTIF('Data R3'!S908,"&gt;0")+COUNTIF('Data R3'!U908,"&gt;0")+COUNTIF('Data R3'!W908,"&gt;0")+COUNTIF('Data R3'!Y908,"&gt;0"))&gt;0,1,0))</f>
        <v/>
      </c>
      <c r="M2902" t="inlineStr">
        <is>
          <t>Data R</t>
        </is>
      </c>
    </row>
    <row r="2903">
      <c r="A2903" t="inlineStr">
        <is>
          <t>Regional 3</t>
        </is>
      </c>
      <c r="B2903">
        <f>IF('Data R3'!C909="","",'Data R3'!B909)</f>
        <v/>
      </c>
      <c r="C2903">
        <f>IF('Data R3'!C909="","",'Data R3'!C909)</f>
        <v/>
      </c>
      <c r="D2903">
        <f>IF('Data R3'!C909="","",'Data R3'!D909)</f>
        <v/>
      </c>
      <c r="E2903">
        <f>IF('Data R3'!C909="","",'Data R3'!E909)</f>
        <v/>
      </c>
      <c r="F2903">
        <f>IF('Data R3'!C909="","",'Data R3'!F909)</f>
        <v/>
      </c>
      <c r="G2903">
        <f>IF('Data R3'!C909="","",'Data R3'!AD909)</f>
        <v/>
      </c>
      <c r="H2903">
        <f>IF('Data R3'!C909="","",'Data R3'!AC909)</f>
        <v/>
      </c>
      <c r="I2903">
        <f>IF('Data R3'!C909="","",COUNTIF('Data R3'!J909,"&gt;0")+COUNTIF('Data R3'!L909,"&gt;0")+COUNTIF('Data R3'!N909,"&gt;0")+COUNTIF('Data R3'!P909,"&gt;0")+COUNTIF('Data R3'!R909,"&gt;0")+COUNTIF('Data R3'!T909,"&gt;0")+COUNTIF('Data R3'!V909,"&gt;0")+COUNTIF('Data R3'!X909,"&gt;0"))</f>
        <v/>
      </c>
      <c r="J2903">
        <f>IF('Data R3'!C909="","",IF((COUNTIF('Data R3'!K909,"&gt;0")+COUNTIF('Data R3'!M909,"&gt;0")+COUNTIF('Data R3'!O909,"&gt;0")+COUNTIF('Data R3'!Q909,"&gt;0")+COUNTIF('Data R3'!S909,"&gt;0")+COUNTIF('Data R3'!U909,"&gt;0")+COUNTIF('Data R3'!W909,"&gt;0")+COUNTIF('Data R3'!Y909,"&gt;0"))&gt;0,1,0))</f>
        <v/>
      </c>
      <c r="M2903" t="inlineStr">
        <is>
          <t>Data R</t>
        </is>
      </c>
    </row>
    <row r="2904">
      <c r="A2904" t="inlineStr">
        <is>
          <t>Regional 3</t>
        </is>
      </c>
      <c r="B2904">
        <f>IF('Data R3'!C910="","",'Data R3'!B910)</f>
        <v/>
      </c>
      <c r="C2904">
        <f>IF('Data R3'!C910="","",'Data R3'!C910)</f>
        <v/>
      </c>
      <c r="D2904">
        <f>IF('Data R3'!C910="","",'Data R3'!D910)</f>
        <v/>
      </c>
      <c r="E2904">
        <f>IF('Data R3'!C910="","",'Data R3'!E910)</f>
        <v/>
      </c>
      <c r="F2904">
        <f>IF('Data R3'!C910="","",'Data R3'!F910)</f>
        <v/>
      </c>
      <c r="G2904">
        <f>IF('Data R3'!C910="","",'Data R3'!AD910)</f>
        <v/>
      </c>
      <c r="H2904">
        <f>IF('Data R3'!C910="","",'Data R3'!AC910)</f>
        <v/>
      </c>
      <c r="I2904">
        <f>IF('Data R3'!C910="","",COUNTIF('Data R3'!J910,"&gt;0")+COUNTIF('Data R3'!L910,"&gt;0")+COUNTIF('Data R3'!N910,"&gt;0")+COUNTIF('Data R3'!P910,"&gt;0")+COUNTIF('Data R3'!R910,"&gt;0")+COUNTIF('Data R3'!T910,"&gt;0")+COUNTIF('Data R3'!V910,"&gt;0")+COUNTIF('Data R3'!X910,"&gt;0"))</f>
        <v/>
      </c>
      <c r="J2904">
        <f>IF('Data R3'!C910="","",IF((COUNTIF('Data R3'!K910,"&gt;0")+COUNTIF('Data R3'!M910,"&gt;0")+COUNTIF('Data R3'!O910,"&gt;0")+COUNTIF('Data R3'!Q910,"&gt;0")+COUNTIF('Data R3'!S910,"&gt;0")+COUNTIF('Data R3'!U910,"&gt;0")+COUNTIF('Data R3'!W910,"&gt;0")+COUNTIF('Data R3'!Y910,"&gt;0"))&gt;0,1,0))</f>
        <v/>
      </c>
      <c r="M2904" t="inlineStr">
        <is>
          <t>Data R</t>
        </is>
      </c>
    </row>
    <row r="2905">
      <c r="A2905" t="inlineStr">
        <is>
          <t>Regional 3</t>
        </is>
      </c>
      <c r="B2905">
        <f>IF('Data R3'!C911="","",'Data R3'!B911)</f>
        <v/>
      </c>
      <c r="C2905">
        <f>IF('Data R3'!C911="","",'Data R3'!C911)</f>
        <v/>
      </c>
      <c r="D2905">
        <f>IF('Data R3'!C911="","",'Data R3'!D911)</f>
        <v/>
      </c>
      <c r="E2905">
        <f>IF('Data R3'!C911="","",'Data R3'!E911)</f>
        <v/>
      </c>
      <c r="F2905">
        <f>IF('Data R3'!C911="","",'Data R3'!F911)</f>
        <v/>
      </c>
      <c r="G2905">
        <f>IF('Data R3'!C911="","",'Data R3'!AD911)</f>
        <v/>
      </c>
      <c r="H2905">
        <f>IF('Data R3'!C911="","",'Data R3'!AC911)</f>
        <v/>
      </c>
      <c r="I2905">
        <f>IF('Data R3'!C911="","",COUNTIF('Data R3'!J911,"&gt;0")+COUNTIF('Data R3'!L911,"&gt;0")+COUNTIF('Data R3'!N911,"&gt;0")+COUNTIF('Data R3'!P911,"&gt;0")+COUNTIF('Data R3'!R911,"&gt;0")+COUNTIF('Data R3'!T911,"&gt;0")+COUNTIF('Data R3'!V911,"&gt;0")+COUNTIF('Data R3'!X911,"&gt;0"))</f>
        <v/>
      </c>
      <c r="J2905">
        <f>IF('Data R3'!C911="","",IF((COUNTIF('Data R3'!K911,"&gt;0")+COUNTIF('Data R3'!M911,"&gt;0")+COUNTIF('Data R3'!O911,"&gt;0")+COUNTIF('Data R3'!Q911,"&gt;0")+COUNTIF('Data R3'!S911,"&gt;0")+COUNTIF('Data R3'!U911,"&gt;0")+COUNTIF('Data R3'!W911,"&gt;0")+COUNTIF('Data R3'!Y911,"&gt;0"))&gt;0,1,0))</f>
        <v/>
      </c>
      <c r="M2905" t="inlineStr">
        <is>
          <t>Data R</t>
        </is>
      </c>
    </row>
    <row r="2906">
      <c r="A2906" t="inlineStr">
        <is>
          <t>Regional 3</t>
        </is>
      </c>
      <c r="B2906">
        <f>IF('Data R3'!C912="","",'Data R3'!B912)</f>
        <v/>
      </c>
      <c r="C2906">
        <f>IF('Data R3'!C912="","",'Data R3'!C912)</f>
        <v/>
      </c>
      <c r="D2906">
        <f>IF('Data R3'!C912="","",'Data R3'!D912)</f>
        <v/>
      </c>
      <c r="E2906">
        <f>IF('Data R3'!C912="","",'Data R3'!E912)</f>
        <v/>
      </c>
      <c r="F2906">
        <f>IF('Data R3'!C912="","",'Data R3'!F912)</f>
        <v/>
      </c>
      <c r="G2906">
        <f>IF('Data R3'!C912="","",'Data R3'!AD912)</f>
        <v/>
      </c>
      <c r="H2906">
        <f>IF('Data R3'!C912="","",'Data R3'!AC912)</f>
        <v/>
      </c>
      <c r="I2906">
        <f>IF('Data R3'!C912="","",COUNTIF('Data R3'!J912,"&gt;0")+COUNTIF('Data R3'!L912,"&gt;0")+COUNTIF('Data R3'!N912,"&gt;0")+COUNTIF('Data R3'!P912,"&gt;0")+COUNTIF('Data R3'!R912,"&gt;0")+COUNTIF('Data R3'!T912,"&gt;0")+COUNTIF('Data R3'!V912,"&gt;0")+COUNTIF('Data R3'!X912,"&gt;0"))</f>
        <v/>
      </c>
      <c r="J2906">
        <f>IF('Data R3'!C912="","",IF((COUNTIF('Data R3'!K912,"&gt;0")+COUNTIF('Data R3'!M912,"&gt;0")+COUNTIF('Data R3'!O912,"&gt;0")+COUNTIF('Data R3'!Q912,"&gt;0")+COUNTIF('Data R3'!S912,"&gt;0")+COUNTIF('Data R3'!U912,"&gt;0")+COUNTIF('Data R3'!W912,"&gt;0")+COUNTIF('Data R3'!Y912,"&gt;0"))&gt;0,1,0))</f>
        <v/>
      </c>
      <c r="M2906" t="inlineStr">
        <is>
          <t>Data R</t>
        </is>
      </c>
    </row>
    <row r="2907">
      <c r="A2907" t="inlineStr">
        <is>
          <t>Regional 3</t>
        </is>
      </c>
      <c r="B2907">
        <f>IF('Data R3'!C913="","",'Data R3'!B913)</f>
        <v/>
      </c>
      <c r="C2907">
        <f>IF('Data R3'!C913="","",'Data R3'!C913)</f>
        <v/>
      </c>
      <c r="D2907">
        <f>IF('Data R3'!C913="","",'Data R3'!D913)</f>
        <v/>
      </c>
      <c r="E2907">
        <f>IF('Data R3'!C913="","",'Data R3'!E913)</f>
        <v/>
      </c>
      <c r="F2907">
        <f>IF('Data R3'!C913="","",'Data R3'!F913)</f>
        <v/>
      </c>
      <c r="G2907">
        <f>IF('Data R3'!C913="","",'Data R3'!AD913)</f>
        <v/>
      </c>
      <c r="H2907">
        <f>IF('Data R3'!C913="","",'Data R3'!AC913)</f>
        <v/>
      </c>
      <c r="I2907">
        <f>IF('Data R3'!C913="","",COUNTIF('Data R3'!J913,"&gt;0")+COUNTIF('Data R3'!L913,"&gt;0")+COUNTIF('Data R3'!N913,"&gt;0")+COUNTIF('Data R3'!P913,"&gt;0")+COUNTIF('Data R3'!R913,"&gt;0")+COUNTIF('Data R3'!T913,"&gt;0")+COUNTIF('Data R3'!V913,"&gt;0")+COUNTIF('Data R3'!X913,"&gt;0"))</f>
        <v/>
      </c>
      <c r="J2907">
        <f>IF('Data R3'!C913="","",IF((COUNTIF('Data R3'!K913,"&gt;0")+COUNTIF('Data R3'!M913,"&gt;0")+COUNTIF('Data R3'!O913,"&gt;0")+COUNTIF('Data R3'!Q913,"&gt;0")+COUNTIF('Data R3'!S913,"&gt;0")+COUNTIF('Data R3'!U913,"&gt;0")+COUNTIF('Data R3'!W913,"&gt;0")+COUNTIF('Data R3'!Y913,"&gt;0"))&gt;0,1,0))</f>
        <v/>
      </c>
      <c r="M2907" t="inlineStr">
        <is>
          <t>Data R</t>
        </is>
      </c>
    </row>
    <row r="2908">
      <c r="A2908" t="inlineStr">
        <is>
          <t>Regional 3</t>
        </is>
      </c>
      <c r="B2908">
        <f>IF('Data R3'!C914="","",'Data R3'!B914)</f>
        <v/>
      </c>
      <c r="C2908">
        <f>IF('Data R3'!C914="","",'Data R3'!C914)</f>
        <v/>
      </c>
      <c r="D2908">
        <f>IF('Data R3'!C914="","",'Data R3'!D914)</f>
        <v/>
      </c>
      <c r="E2908">
        <f>IF('Data R3'!C914="","",'Data R3'!E914)</f>
        <v/>
      </c>
      <c r="F2908">
        <f>IF('Data R3'!C914="","",'Data R3'!F914)</f>
        <v/>
      </c>
      <c r="G2908">
        <f>IF('Data R3'!C914="","",'Data R3'!AD914)</f>
        <v/>
      </c>
      <c r="H2908">
        <f>IF('Data R3'!C914="","",'Data R3'!AC914)</f>
        <v/>
      </c>
      <c r="I2908">
        <f>IF('Data R3'!C914="","",COUNTIF('Data R3'!J914,"&gt;0")+COUNTIF('Data R3'!L914,"&gt;0")+COUNTIF('Data R3'!N914,"&gt;0")+COUNTIF('Data R3'!P914,"&gt;0")+COUNTIF('Data R3'!R914,"&gt;0")+COUNTIF('Data R3'!T914,"&gt;0")+COUNTIF('Data R3'!V914,"&gt;0")+COUNTIF('Data R3'!X914,"&gt;0"))</f>
        <v/>
      </c>
      <c r="J2908">
        <f>IF('Data R3'!C914="","",IF((COUNTIF('Data R3'!K914,"&gt;0")+COUNTIF('Data R3'!M914,"&gt;0")+COUNTIF('Data R3'!O914,"&gt;0")+COUNTIF('Data R3'!Q914,"&gt;0")+COUNTIF('Data R3'!S914,"&gt;0")+COUNTIF('Data R3'!U914,"&gt;0")+COUNTIF('Data R3'!W914,"&gt;0")+COUNTIF('Data R3'!Y914,"&gt;0"))&gt;0,1,0))</f>
        <v/>
      </c>
      <c r="M2908" t="inlineStr">
        <is>
          <t>Data R</t>
        </is>
      </c>
    </row>
    <row r="2909">
      <c r="A2909" t="inlineStr">
        <is>
          <t>Regional 3</t>
        </is>
      </c>
      <c r="B2909">
        <f>IF('Data R3'!C915="","",'Data R3'!B915)</f>
        <v/>
      </c>
      <c r="C2909">
        <f>IF('Data R3'!C915="","",'Data R3'!C915)</f>
        <v/>
      </c>
      <c r="D2909">
        <f>IF('Data R3'!C915="","",'Data R3'!D915)</f>
        <v/>
      </c>
      <c r="E2909">
        <f>IF('Data R3'!C915="","",'Data R3'!E915)</f>
        <v/>
      </c>
      <c r="F2909">
        <f>IF('Data R3'!C915="","",'Data R3'!F915)</f>
        <v/>
      </c>
      <c r="G2909">
        <f>IF('Data R3'!C915="","",'Data R3'!AD915)</f>
        <v/>
      </c>
      <c r="H2909">
        <f>IF('Data R3'!C915="","",'Data R3'!AC915)</f>
        <v/>
      </c>
      <c r="I2909">
        <f>IF('Data R3'!C915="","",COUNTIF('Data R3'!J915,"&gt;0")+COUNTIF('Data R3'!L915,"&gt;0")+COUNTIF('Data R3'!N915,"&gt;0")+COUNTIF('Data R3'!P915,"&gt;0")+COUNTIF('Data R3'!R915,"&gt;0")+COUNTIF('Data R3'!T915,"&gt;0")+COUNTIF('Data R3'!V915,"&gt;0")+COUNTIF('Data R3'!X915,"&gt;0"))</f>
        <v/>
      </c>
      <c r="J2909">
        <f>IF('Data R3'!C915="","",IF((COUNTIF('Data R3'!K915,"&gt;0")+COUNTIF('Data R3'!M915,"&gt;0")+COUNTIF('Data R3'!O915,"&gt;0")+COUNTIF('Data R3'!Q915,"&gt;0")+COUNTIF('Data R3'!S915,"&gt;0")+COUNTIF('Data R3'!U915,"&gt;0")+COUNTIF('Data R3'!W915,"&gt;0")+COUNTIF('Data R3'!Y915,"&gt;0"))&gt;0,1,0))</f>
        <v/>
      </c>
      <c r="M2909" t="inlineStr">
        <is>
          <t>Data R</t>
        </is>
      </c>
    </row>
    <row r="2910">
      <c r="A2910" t="inlineStr">
        <is>
          <t>Regional 3</t>
        </is>
      </c>
      <c r="B2910">
        <f>IF('Data R3'!C916="","",'Data R3'!B916)</f>
        <v/>
      </c>
      <c r="C2910">
        <f>IF('Data R3'!C916="","",'Data R3'!C916)</f>
        <v/>
      </c>
      <c r="D2910">
        <f>IF('Data R3'!C916="","",'Data R3'!D916)</f>
        <v/>
      </c>
      <c r="E2910">
        <f>IF('Data R3'!C916="","",'Data R3'!E916)</f>
        <v/>
      </c>
      <c r="F2910">
        <f>IF('Data R3'!C916="","",'Data R3'!F916)</f>
        <v/>
      </c>
      <c r="G2910">
        <f>IF('Data R3'!C916="","",'Data R3'!AD916)</f>
        <v/>
      </c>
      <c r="H2910">
        <f>IF('Data R3'!C916="","",'Data R3'!AC916)</f>
        <v/>
      </c>
      <c r="I2910">
        <f>IF('Data R3'!C916="","",COUNTIF('Data R3'!J916,"&gt;0")+COUNTIF('Data R3'!L916,"&gt;0")+COUNTIF('Data R3'!N916,"&gt;0")+COUNTIF('Data R3'!P916,"&gt;0")+COUNTIF('Data R3'!R916,"&gt;0")+COUNTIF('Data R3'!T916,"&gt;0")+COUNTIF('Data R3'!V916,"&gt;0")+COUNTIF('Data R3'!X916,"&gt;0"))</f>
        <v/>
      </c>
      <c r="J2910">
        <f>IF('Data R3'!C916="","",IF((COUNTIF('Data R3'!K916,"&gt;0")+COUNTIF('Data R3'!M916,"&gt;0")+COUNTIF('Data R3'!O916,"&gt;0")+COUNTIF('Data R3'!Q916,"&gt;0")+COUNTIF('Data R3'!S916,"&gt;0")+COUNTIF('Data R3'!U916,"&gt;0")+COUNTIF('Data R3'!W916,"&gt;0")+COUNTIF('Data R3'!Y916,"&gt;0"))&gt;0,1,0))</f>
        <v/>
      </c>
      <c r="M2910" t="inlineStr">
        <is>
          <t>Data R</t>
        </is>
      </c>
    </row>
    <row r="2911">
      <c r="A2911" t="inlineStr">
        <is>
          <t>Regional 3</t>
        </is>
      </c>
      <c r="B2911">
        <f>IF('Data R3'!C917="","",'Data R3'!B917)</f>
        <v/>
      </c>
      <c r="C2911">
        <f>IF('Data R3'!C917="","",'Data R3'!C917)</f>
        <v/>
      </c>
      <c r="D2911">
        <f>IF('Data R3'!C917="","",'Data R3'!D917)</f>
        <v/>
      </c>
      <c r="E2911">
        <f>IF('Data R3'!C917="","",'Data R3'!E917)</f>
        <v/>
      </c>
      <c r="F2911">
        <f>IF('Data R3'!C917="","",'Data R3'!F917)</f>
        <v/>
      </c>
      <c r="G2911">
        <f>IF('Data R3'!C917="","",'Data R3'!AD917)</f>
        <v/>
      </c>
      <c r="H2911">
        <f>IF('Data R3'!C917="","",'Data R3'!AC917)</f>
        <v/>
      </c>
      <c r="I2911">
        <f>IF('Data R3'!C917="","",COUNTIF('Data R3'!J917,"&gt;0")+COUNTIF('Data R3'!L917,"&gt;0")+COUNTIF('Data R3'!N917,"&gt;0")+COUNTIF('Data R3'!P917,"&gt;0")+COUNTIF('Data R3'!R917,"&gt;0")+COUNTIF('Data R3'!T917,"&gt;0")+COUNTIF('Data R3'!V917,"&gt;0")+COUNTIF('Data R3'!X917,"&gt;0"))</f>
        <v/>
      </c>
      <c r="J2911">
        <f>IF('Data R3'!C917="","",IF((COUNTIF('Data R3'!K917,"&gt;0")+COUNTIF('Data R3'!M917,"&gt;0")+COUNTIF('Data R3'!O917,"&gt;0")+COUNTIF('Data R3'!Q917,"&gt;0")+COUNTIF('Data R3'!S917,"&gt;0")+COUNTIF('Data R3'!U917,"&gt;0")+COUNTIF('Data R3'!W917,"&gt;0")+COUNTIF('Data R3'!Y917,"&gt;0"))&gt;0,1,0))</f>
        <v/>
      </c>
      <c r="M2911" t="inlineStr">
        <is>
          <t>Data R</t>
        </is>
      </c>
    </row>
    <row r="2912">
      <c r="A2912" t="inlineStr">
        <is>
          <t>Regional 3</t>
        </is>
      </c>
      <c r="B2912">
        <f>IF('Data R3'!C918="","",'Data R3'!B918)</f>
        <v/>
      </c>
      <c r="C2912">
        <f>IF('Data R3'!C918="","",'Data R3'!C918)</f>
        <v/>
      </c>
      <c r="D2912">
        <f>IF('Data R3'!C918="","",'Data R3'!D918)</f>
        <v/>
      </c>
      <c r="E2912">
        <f>IF('Data R3'!C918="","",'Data R3'!E918)</f>
        <v/>
      </c>
      <c r="F2912">
        <f>IF('Data R3'!C918="","",'Data R3'!F918)</f>
        <v/>
      </c>
      <c r="G2912">
        <f>IF('Data R3'!C918="","",'Data R3'!AD918)</f>
        <v/>
      </c>
      <c r="H2912">
        <f>IF('Data R3'!C918="","",'Data R3'!AC918)</f>
        <v/>
      </c>
      <c r="I2912">
        <f>IF('Data R3'!C918="","",COUNTIF('Data R3'!J918,"&gt;0")+COUNTIF('Data R3'!L918,"&gt;0")+COUNTIF('Data R3'!N918,"&gt;0")+COUNTIF('Data R3'!P918,"&gt;0")+COUNTIF('Data R3'!R918,"&gt;0")+COUNTIF('Data R3'!T918,"&gt;0")+COUNTIF('Data R3'!V918,"&gt;0")+COUNTIF('Data R3'!X918,"&gt;0"))</f>
        <v/>
      </c>
      <c r="J2912">
        <f>IF('Data R3'!C918="","",IF((COUNTIF('Data R3'!K918,"&gt;0")+COUNTIF('Data R3'!M918,"&gt;0")+COUNTIF('Data R3'!O918,"&gt;0")+COUNTIF('Data R3'!Q918,"&gt;0")+COUNTIF('Data R3'!S918,"&gt;0")+COUNTIF('Data R3'!U918,"&gt;0")+COUNTIF('Data R3'!W918,"&gt;0")+COUNTIF('Data R3'!Y918,"&gt;0"))&gt;0,1,0))</f>
        <v/>
      </c>
      <c r="M2912" t="inlineStr">
        <is>
          <t>Data R</t>
        </is>
      </c>
    </row>
    <row r="2913">
      <c r="A2913" t="inlineStr">
        <is>
          <t>Regional 3</t>
        </is>
      </c>
      <c r="B2913">
        <f>IF('Data R3'!C919="","",'Data R3'!B919)</f>
        <v/>
      </c>
      <c r="C2913">
        <f>IF('Data R3'!C919="","",'Data R3'!C919)</f>
        <v/>
      </c>
      <c r="D2913">
        <f>IF('Data R3'!C919="","",'Data R3'!D919)</f>
        <v/>
      </c>
      <c r="E2913">
        <f>IF('Data R3'!C919="","",'Data R3'!E919)</f>
        <v/>
      </c>
      <c r="F2913">
        <f>IF('Data R3'!C919="","",'Data R3'!F919)</f>
        <v/>
      </c>
      <c r="G2913">
        <f>IF('Data R3'!C919="","",'Data R3'!AD919)</f>
        <v/>
      </c>
      <c r="H2913">
        <f>IF('Data R3'!C919="","",'Data R3'!AC919)</f>
        <v/>
      </c>
      <c r="I2913">
        <f>IF('Data R3'!C919="","",COUNTIF('Data R3'!J919,"&gt;0")+COUNTIF('Data R3'!L919,"&gt;0")+COUNTIF('Data R3'!N919,"&gt;0")+COUNTIF('Data R3'!P919,"&gt;0")+COUNTIF('Data R3'!R919,"&gt;0")+COUNTIF('Data R3'!T919,"&gt;0")+COUNTIF('Data R3'!V919,"&gt;0")+COUNTIF('Data R3'!X919,"&gt;0"))</f>
        <v/>
      </c>
      <c r="J2913">
        <f>IF('Data R3'!C919="","",IF((COUNTIF('Data R3'!K919,"&gt;0")+COUNTIF('Data R3'!M919,"&gt;0")+COUNTIF('Data R3'!O919,"&gt;0")+COUNTIF('Data R3'!Q919,"&gt;0")+COUNTIF('Data R3'!S919,"&gt;0")+COUNTIF('Data R3'!U919,"&gt;0")+COUNTIF('Data R3'!W919,"&gt;0")+COUNTIF('Data R3'!Y919,"&gt;0"))&gt;0,1,0))</f>
        <v/>
      </c>
      <c r="M2913" t="inlineStr">
        <is>
          <t>Data R</t>
        </is>
      </c>
    </row>
    <row r="2914">
      <c r="A2914" t="inlineStr">
        <is>
          <t>Regional 3</t>
        </is>
      </c>
      <c r="B2914">
        <f>IF('Data R3'!C920="","",'Data R3'!B920)</f>
        <v/>
      </c>
      <c r="C2914">
        <f>IF('Data R3'!C920="","",'Data R3'!C920)</f>
        <v/>
      </c>
      <c r="D2914">
        <f>IF('Data R3'!C920="","",'Data R3'!D920)</f>
        <v/>
      </c>
      <c r="E2914">
        <f>IF('Data R3'!C920="","",'Data R3'!E920)</f>
        <v/>
      </c>
      <c r="F2914">
        <f>IF('Data R3'!C920="","",'Data R3'!F920)</f>
        <v/>
      </c>
      <c r="G2914">
        <f>IF('Data R3'!C920="","",'Data R3'!AD920)</f>
        <v/>
      </c>
      <c r="H2914">
        <f>IF('Data R3'!C920="","",'Data R3'!AC920)</f>
        <v/>
      </c>
      <c r="I2914">
        <f>IF('Data R3'!C920="","",COUNTIF('Data R3'!J920,"&gt;0")+COUNTIF('Data R3'!L920,"&gt;0")+COUNTIF('Data R3'!N920,"&gt;0")+COUNTIF('Data R3'!P920,"&gt;0")+COUNTIF('Data R3'!R920,"&gt;0")+COUNTIF('Data R3'!T920,"&gt;0")+COUNTIF('Data R3'!V920,"&gt;0")+COUNTIF('Data R3'!X920,"&gt;0"))</f>
        <v/>
      </c>
      <c r="J2914">
        <f>IF('Data R3'!C920="","",IF((COUNTIF('Data R3'!K920,"&gt;0")+COUNTIF('Data R3'!M920,"&gt;0")+COUNTIF('Data R3'!O920,"&gt;0")+COUNTIF('Data R3'!Q920,"&gt;0")+COUNTIF('Data R3'!S920,"&gt;0")+COUNTIF('Data R3'!U920,"&gt;0")+COUNTIF('Data R3'!W920,"&gt;0")+COUNTIF('Data R3'!Y920,"&gt;0"))&gt;0,1,0))</f>
        <v/>
      </c>
      <c r="M2914" t="inlineStr">
        <is>
          <t>Data R</t>
        </is>
      </c>
    </row>
    <row r="2915">
      <c r="A2915" t="inlineStr">
        <is>
          <t>Regional 3</t>
        </is>
      </c>
      <c r="B2915">
        <f>IF('Data R3'!C921="","",'Data R3'!B921)</f>
        <v/>
      </c>
      <c r="C2915">
        <f>IF('Data R3'!C921="","",'Data R3'!C921)</f>
        <v/>
      </c>
      <c r="D2915">
        <f>IF('Data R3'!C921="","",'Data R3'!D921)</f>
        <v/>
      </c>
      <c r="E2915">
        <f>IF('Data R3'!C921="","",'Data R3'!E921)</f>
        <v/>
      </c>
      <c r="F2915">
        <f>IF('Data R3'!C921="","",'Data R3'!F921)</f>
        <v/>
      </c>
      <c r="G2915">
        <f>IF('Data R3'!C921="","",'Data R3'!AD921)</f>
        <v/>
      </c>
      <c r="H2915">
        <f>IF('Data R3'!C921="","",'Data R3'!AC921)</f>
        <v/>
      </c>
      <c r="I2915">
        <f>IF('Data R3'!C921="","",COUNTIF('Data R3'!J921,"&gt;0")+COUNTIF('Data R3'!L921,"&gt;0")+COUNTIF('Data R3'!N921,"&gt;0")+COUNTIF('Data R3'!P921,"&gt;0")+COUNTIF('Data R3'!R921,"&gt;0")+COUNTIF('Data R3'!T921,"&gt;0")+COUNTIF('Data R3'!V921,"&gt;0")+COUNTIF('Data R3'!X921,"&gt;0"))</f>
        <v/>
      </c>
      <c r="J2915">
        <f>IF('Data R3'!C921="","",IF((COUNTIF('Data R3'!K921,"&gt;0")+COUNTIF('Data R3'!M921,"&gt;0")+COUNTIF('Data R3'!O921,"&gt;0")+COUNTIF('Data R3'!Q921,"&gt;0")+COUNTIF('Data R3'!S921,"&gt;0")+COUNTIF('Data R3'!U921,"&gt;0")+COUNTIF('Data R3'!W921,"&gt;0")+COUNTIF('Data R3'!Y921,"&gt;0"))&gt;0,1,0))</f>
        <v/>
      </c>
      <c r="M2915" t="inlineStr">
        <is>
          <t>Data R</t>
        </is>
      </c>
    </row>
    <row r="2916">
      <c r="A2916" t="inlineStr">
        <is>
          <t>Regional 3</t>
        </is>
      </c>
      <c r="B2916">
        <f>IF('Data R3'!C922="","",'Data R3'!B922)</f>
        <v/>
      </c>
      <c r="C2916">
        <f>IF('Data R3'!C922="","",'Data R3'!C922)</f>
        <v/>
      </c>
      <c r="D2916">
        <f>IF('Data R3'!C922="","",'Data R3'!D922)</f>
        <v/>
      </c>
      <c r="E2916">
        <f>IF('Data R3'!C922="","",'Data R3'!E922)</f>
        <v/>
      </c>
      <c r="F2916">
        <f>IF('Data R3'!C922="","",'Data R3'!F922)</f>
        <v/>
      </c>
      <c r="G2916">
        <f>IF('Data R3'!C922="","",'Data R3'!AD922)</f>
        <v/>
      </c>
      <c r="H2916">
        <f>IF('Data R3'!C922="","",'Data R3'!AC922)</f>
        <v/>
      </c>
      <c r="I2916">
        <f>IF('Data R3'!C922="","",COUNTIF('Data R3'!J922,"&gt;0")+COUNTIF('Data R3'!L922,"&gt;0")+COUNTIF('Data R3'!N922,"&gt;0")+COUNTIF('Data R3'!P922,"&gt;0")+COUNTIF('Data R3'!R922,"&gt;0")+COUNTIF('Data R3'!T922,"&gt;0")+COUNTIF('Data R3'!V922,"&gt;0")+COUNTIF('Data R3'!X922,"&gt;0"))</f>
        <v/>
      </c>
      <c r="J2916">
        <f>IF('Data R3'!C922="","",IF((COUNTIF('Data R3'!K922,"&gt;0")+COUNTIF('Data R3'!M922,"&gt;0")+COUNTIF('Data R3'!O922,"&gt;0")+COUNTIF('Data R3'!Q922,"&gt;0")+COUNTIF('Data R3'!S922,"&gt;0")+COUNTIF('Data R3'!U922,"&gt;0")+COUNTIF('Data R3'!W922,"&gt;0")+COUNTIF('Data R3'!Y922,"&gt;0"))&gt;0,1,0))</f>
        <v/>
      </c>
      <c r="M2916" t="inlineStr">
        <is>
          <t>Data R</t>
        </is>
      </c>
    </row>
    <row r="2917">
      <c r="A2917" t="inlineStr">
        <is>
          <t>Regional 3</t>
        </is>
      </c>
      <c r="B2917">
        <f>IF('Data R3'!C923="","",'Data R3'!B923)</f>
        <v/>
      </c>
      <c r="C2917">
        <f>IF('Data R3'!C923="","",'Data R3'!C923)</f>
        <v/>
      </c>
      <c r="D2917">
        <f>IF('Data R3'!C923="","",'Data R3'!D923)</f>
        <v/>
      </c>
      <c r="E2917">
        <f>IF('Data R3'!C923="","",'Data R3'!E923)</f>
        <v/>
      </c>
      <c r="F2917">
        <f>IF('Data R3'!C923="","",'Data R3'!F923)</f>
        <v/>
      </c>
      <c r="G2917">
        <f>IF('Data R3'!C923="","",'Data R3'!AD923)</f>
        <v/>
      </c>
      <c r="H2917">
        <f>IF('Data R3'!C923="","",'Data R3'!AC923)</f>
        <v/>
      </c>
      <c r="I2917">
        <f>IF('Data R3'!C923="","",COUNTIF('Data R3'!J923,"&gt;0")+COUNTIF('Data R3'!L923,"&gt;0")+COUNTIF('Data R3'!N923,"&gt;0")+COUNTIF('Data R3'!P923,"&gt;0")+COUNTIF('Data R3'!R923,"&gt;0")+COUNTIF('Data R3'!T923,"&gt;0")+COUNTIF('Data R3'!V923,"&gt;0")+COUNTIF('Data R3'!X923,"&gt;0"))</f>
        <v/>
      </c>
      <c r="J2917">
        <f>IF('Data R3'!C923="","",IF((COUNTIF('Data R3'!K923,"&gt;0")+COUNTIF('Data R3'!M923,"&gt;0")+COUNTIF('Data R3'!O923,"&gt;0")+COUNTIF('Data R3'!Q923,"&gt;0")+COUNTIF('Data R3'!S923,"&gt;0")+COUNTIF('Data R3'!U923,"&gt;0")+COUNTIF('Data R3'!W923,"&gt;0")+COUNTIF('Data R3'!Y923,"&gt;0"))&gt;0,1,0))</f>
        <v/>
      </c>
      <c r="M2917" t="inlineStr">
        <is>
          <t>Data R</t>
        </is>
      </c>
    </row>
    <row r="2918">
      <c r="A2918" t="inlineStr">
        <is>
          <t>Regional 3</t>
        </is>
      </c>
      <c r="B2918">
        <f>IF('Data R3'!C924="","",'Data R3'!B924)</f>
        <v/>
      </c>
      <c r="C2918">
        <f>IF('Data R3'!C924="","",'Data R3'!C924)</f>
        <v/>
      </c>
      <c r="D2918">
        <f>IF('Data R3'!C924="","",'Data R3'!D924)</f>
        <v/>
      </c>
      <c r="E2918">
        <f>IF('Data R3'!C924="","",'Data R3'!E924)</f>
        <v/>
      </c>
      <c r="F2918">
        <f>IF('Data R3'!C924="","",'Data R3'!F924)</f>
        <v/>
      </c>
      <c r="G2918">
        <f>IF('Data R3'!C924="","",'Data R3'!AD924)</f>
        <v/>
      </c>
      <c r="H2918">
        <f>IF('Data R3'!C924="","",'Data R3'!AC924)</f>
        <v/>
      </c>
      <c r="I2918">
        <f>IF('Data R3'!C924="","",COUNTIF('Data R3'!J924,"&gt;0")+COUNTIF('Data R3'!L924,"&gt;0")+COUNTIF('Data R3'!N924,"&gt;0")+COUNTIF('Data R3'!P924,"&gt;0")+COUNTIF('Data R3'!R924,"&gt;0")+COUNTIF('Data R3'!T924,"&gt;0")+COUNTIF('Data R3'!V924,"&gt;0")+COUNTIF('Data R3'!X924,"&gt;0"))</f>
        <v/>
      </c>
      <c r="J2918">
        <f>IF('Data R3'!C924="","",IF((COUNTIF('Data R3'!K924,"&gt;0")+COUNTIF('Data R3'!M924,"&gt;0")+COUNTIF('Data R3'!O924,"&gt;0")+COUNTIF('Data R3'!Q924,"&gt;0")+COUNTIF('Data R3'!S924,"&gt;0")+COUNTIF('Data R3'!U924,"&gt;0")+COUNTIF('Data R3'!W924,"&gt;0")+COUNTIF('Data R3'!Y924,"&gt;0"))&gt;0,1,0))</f>
        <v/>
      </c>
      <c r="M2918" t="inlineStr">
        <is>
          <t>Data R</t>
        </is>
      </c>
    </row>
    <row r="2919">
      <c r="A2919" t="inlineStr">
        <is>
          <t>Regional 3</t>
        </is>
      </c>
      <c r="B2919">
        <f>IF('Data R3'!C925="","",'Data R3'!B925)</f>
        <v/>
      </c>
      <c r="C2919">
        <f>IF('Data R3'!C925="","",'Data R3'!C925)</f>
        <v/>
      </c>
      <c r="D2919">
        <f>IF('Data R3'!C925="","",'Data R3'!D925)</f>
        <v/>
      </c>
      <c r="E2919">
        <f>IF('Data R3'!C925="","",'Data R3'!E925)</f>
        <v/>
      </c>
      <c r="F2919">
        <f>IF('Data R3'!C925="","",'Data R3'!F925)</f>
        <v/>
      </c>
      <c r="G2919">
        <f>IF('Data R3'!C925="","",'Data R3'!AD925)</f>
        <v/>
      </c>
      <c r="H2919">
        <f>IF('Data R3'!C925="","",'Data R3'!AC925)</f>
        <v/>
      </c>
      <c r="I2919">
        <f>IF('Data R3'!C925="","",COUNTIF('Data R3'!J925,"&gt;0")+COUNTIF('Data R3'!L925,"&gt;0")+COUNTIF('Data R3'!N925,"&gt;0")+COUNTIF('Data R3'!P925,"&gt;0")+COUNTIF('Data R3'!R925,"&gt;0")+COUNTIF('Data R3'!T925,"&gt;0")+COUNTIF('Data R3'!V925,"&gt;0")+COUNTIF('Data R3'!X925,"&gt;0"))</f>
        <v/>
      </c>
      <c r="J2919">
        <f>IF('Data R3'!C925="","",IF((COUNTIF('Data R3'!K925,"&gt;0")+COUNTIF('Data R3'!M925,"&gt;0")+COUNTIF('Data R3'!O925,"&gt;0")+COUNTIF('Data R3'!Q925,"&gt;0")+COUNTIF('Data R3'!S925,"&gt;0")+COUNTIF('Data R3'!U925,"&gt;0")+COUNTIF('Data R3'!W925,"&gt;0")+COUNTIF('Data R3'!Y925,"&gt;0"))&gt;0,1,0))</f>
        <v/>
      </c>
      <c r="M2919" t="inlineStr">
        <is>
          <t>Data R</t>
        </is>
      </c>
    </row>
    <row r="2920">
      <c r="A2920" t="inlineStr">
        <is>
          <t>Regional 3</t>
        </is>
      </c>
      <c r="B2920">
        <f>IF('Data R3'!C926="","",'Data R3'!B926)</f>
        <v/>
      </c>
      <c r="C2920">
        <f>IF('Data R3'!C926="","",'Data R3'!C926)</f>
        <v/>
      </c>
      <c r="D2920">
        <f>IF('Data R3'!C926="","",'Data R3'!D926)</f>
        <v/>
      </c>
      <c r="E2920">
        <f>IF('Data R3'!C926="","",'Data R3'!E926)</f>
        <v/>
      </c>
      <c r="F2920">
        <f>IF('Data R3'!C926="","",'Data R3'!F926)</f>
        <v/>
      </c>
      <c r="G2920">
        <f>IF('Data R3'!C926="","",'Data R3'!AD926)</f>
        <v/>
      </c>
      <c r="H2920">
        <f>IF('Data R3'!C926="","",'Data R3'!AC926)</f>
        <v/>
      </c>
      <c r="I2920">
        <f>IF('Data R3'!C926="","",COUNTIF('Data R3'!J926,"&gt;0")+COUNTIF('Data R3'!L926,"&gt;0")+COUNTIF('Data R3'!N926,"&gt;0")+COUNTIF('Data R3'!P926,"&gt;0")+COUNTIF('Data R3'!R926,"&gt;0")+COUNTIF('Data R3'!T926,"&gt;0")+COUNTIF('Data R3'!V926,"&gt;0")+COUNTIF('Data R3'!X926,"&gt;0"))</f>
        <v/>
      </c>
      <c r="J2920">
        <f>IF('Data R3'!C926="","",IF((COUNTIF('Data R3'!K926,"&gt;0")+COUNTIF('Data R3'!M926,"&gt;0")+COUNTIF('Data R3'!O926,"&gt;0")+COUNTIF('Data R3'!Q926,"&gt;0")+COUNTIF('Data R3'!S926,"&gt;0")+COUNTIF('Data R3'!U926,"&gt;0")+COUNTIF('Data R3'!W926,"&gt;0")+COUNTIF('Data R3'!Y926,"&gt;0"))&gt;0,1,0))</f>
        <v/>
      </c>
      <c r="M2920" t="inlineStr">
        <is>
          <t>Data R</t>
        </is>
      </c>
    </row>
    <row r="2921">
      <c r="A2921" t="inlineStr">
        <is>
          <t>Regional 3</t>
        </is>
      </c>
      <c r="B2921">
        <f>IF('Data R3'!C927="","",'Data R3'!B927)</f>
        <v/>
      </c>
      <c r="C2921">
        <f>IF('Data R3'!C927="","",'Data R3'!C927)</f>
        <v/>
      </c>
      <c r="D2921">
        <f>IF('Data R3'!C927="","",'Data R3'!D927)</f>
        <v/>
      </c>
      <c r="E2921">
        <f>IF('Data R3'!C927="","",'Data R3'!E927)</f>
        <v/>
      </c>
      <c r="F2921">
        <f>IF('Data R3'!C927="","",'Data R3'!F927)</f>
        <v/>
      </c>
      <c r="G2921">
        <f>IF('Data R3'!C927="","",'Data R3'!AD927)</f>
        <v/>
      </c>
      <c r="H2921">
        <f>IF('Data R3'!C927="","",'Data R3'!AC927)</f>
        <v/>
      </c>
      <c r="I2921">
        <f>IF('Data R3'!C927="","",COUNTIF('Data R3'!J927,"&gt;0")+COUNTIF('Data R3'!L927,"&gt;0")+COUNTIF('Data R3'!N927,"&gt;0")+COUNTIF('Data R3'!P927,"&gt;0")+COUNTIF('Data R3'!R927,"&gt;0")+COUNTIF('Data R3'!T927,"&gt;0")+COUNTIF('Data R3'!V927,"&gt;0")+COUNTIF('Data R3'!X927,"&gt;0"))</f>
        <v/>
      </c>
      <c r="J2921">
        <f>IF('Data R3'!C927="","",IF((COUNTIF('Data R3'!K927,"&gt;0")+COUNTIF('Data R3'!M927,"&gt;0")+COUNTIF('Data R3'!O927,"&gt;0")+COUNTIF('Data R3'!Q927,"&gt;0")+COUNTIF('Data R3'!S927,"&gt;0")+COUNTIF('Data R3'!U927,"&gt;0")+COUNTIF('Data R3'!W927,"&gt;0")+COUNTIF('Data R3'!Y927,"&gt;0"))&gt;0,1,0))</f>
        <v/>
      </c>
      <c r="M2921" t="inlineStr">
        <is>
          <t>Data R</t>
        </is>
      </c>
    </row>
    <row r="2922">
      <c r="A2922" t="inlineStr">
        <is>
          <t>Regional 3</t>
        </is>
      </c>
      <c r="B2922">
        <f>IF('Data R3'!C928="","",'Data R3'!B928)</f>
        <v/>
      </c>
      <c r="C2922">
        <f>IF('Data R3'!C928="","",'Data R3'!C928)</f>
        <v/>
      </c>
      <c r="D2922">
        <f>IF('Data R3'!C928="","",'Data R3'!D928)</f>
        <v/>
      </c>
      <c r="E2922">
        <f>IF('Data R3'!C928="","",'Data R3'!E928)</f>
        <v/>
      </c>
      <c r="F2922">
        <f>IF('Data R3'!C928="","",'Data R3'!F928)</f>
        <v/>
      </c>
      <c r="G2922">
        <f>IF('Data R3'!C928="","",'Data R3'!AD928)</f>
        <v/>
      </c>
      <c r="H2922">
        <f>IF('Data R3'!C928="","",'Data R3'!AC928)</f>
        <v/>
      </c>
      <c r="I2922">
        <f>IF('Data R3'!C928="","",COUNTIF('Data R3'!J928,"&gt;0")+COUNTIF('Data R3'!L928,"&gt;0")+COUNTIF('Data R3'!N928,"&gt;0")+COUNTIF('Data R3'!P928,"&gt;0")+COUNTIF('Data R3'!R928,"&gt;0")+COUNTIF('Data R3'!T928,"&gt;0")+COUNTIF('Data R3'!V928,"&gt;0")+COUNTIF('Data R3'!X928,"&gt;0"))</f>
        <v/>
      </c>
      <c r="J2922">
        <f>IF('Data R3'!C928="","",IF((COUNTIF('Data R3'!K928,"&gt;0")+COUNTIF('Data R3'!M928,"&gt;0")+COUNTIF('Data R3'!O928,"&gt;0")+COUNTIF('Data R3'!Q928,"&gt;0")+COUNTIF('Data R3'!S928,"&gt;0")+COUNTIF('Data R3'!U928,"&gt;0")+COUNTIF('Data R3'!W928,"&gt;0")+COUNTIF('Data R3'!Y928,"&gt;0"))&gt;0,1,0))</f>
        <v/>
      </c>
      <c r="M2922" t="inlineStr">
        <is>
          <t>Data R</t>
        </is>
      </c>
    </row>
    <row r="2923">
      <c r="A2923" t="inlineStr">
        <is>
          <t>Regional 3</t>
        </is>
      </c>
      <c r="B2923">
        <f>IF('Data R3'!C929="","",'Data R3'!B929)</f>
        <v/>
      </c>
      <c r="C2923">
        <f>IF('Data R3'!C929="","",'Data R3'!C929)</f>
        <v/>
      </c>
      <c r="D2923">
        <f>IF('Data R3'!C929="","",'Data R3'!D929)</f>
        <v/>
      </c>
      <c r="E2923">
        <f>IF('Data R3'!C929="","",'Data R3'!E929)</f>
        <v/>
      </c>
      <c r="F2923">
        <f>IF('Data R3'!C929="","",'Data R3'!F929)</f>
        <v/>
      </c>
      <c r="G2923">
        <f>IF('Data R3'!C929="","",'Data R3'!AD929)</f>
        <v/>
      </c>
      <c r="H2923">
        <f>IF('Data R3'!C929="","",'Data R3'!AC929)</f>
        <v/>
      </c>
      <c r="I2923">
        <f>IF('Data R3'!C929="","",COUNTIF('Data R3'!J929,"&gt;0")+COUNTIF('Data R3'!L929,"&gt;0")+COUNTIF('Data R3'!N929,"&gt;0")+COUNTIF('Data R3'!P929,"&gt;0")+COUNTIF('Data R3'!R929,"&gt;0")+COUNTIF('Data R3'!T929,"&gt;0")+COUNTIF('Data R3'!V929,"&gt;0")+COUNTIF('Data R3'!X929,"&gt;0"))</f>
        <v/>
      </c>
      <c r="J2923">
        <f>IF('Data R3'!C929="","",IF((COUNTIF('Data R3'!K929,"&gt;0")+COUNTIF('Data R3'!M929,"&gt;0")+COUNTIF('Data R3'!O929,"&gt;0")+COUNTIF('Data R3'!Q929,"&gt;0")+COUNTIF('Data R3'!S929,"&gt;0")+COUNTIF('Data R3'!U929,"&gt;0")+COUNTIF('Data R3'!W929,"&gt;0")+COUNTIF('Data R3'!Y929,"&gt;0"))&gt;0,1,0))</f>
        <v/>
      </c>
      <c r="M2923" t="inlineStr">
        <is>
          <t>Data R</t>
        </is>
      </c>
    </row>
    <row r="2924">
      <c r="A2924" t="inlineStr">
        <is>
          <t>Regional 3</t>
        </is>
      </c>
      <c r="B2924">
        <f>IF('Data R3'!C930="","",'Data R3'!B930)</f>
        <v/>
      </c>
      <c r="C2924">
        <f>IF('Data R3'!C930="","",'Data R3'!C930)</f>
        <v/>
      </c>
      <c r="D2924">
        <f>IF('Data R3'!C930="","",'Data R3'!D930)</f>
        <v/>
      </c>
      <c r="E2924">
        <f>IF('Data R3'!C930="","",'Data R3'!E930)</f>
        <v/>
      </c>
      <c r="F2924">
        <f>IF('Data R3'!C930="","",'Data R3'!F930)</f>
        <v/>
      </c>
      <c r="G2924">
        <f>IF('Data R3'!C930="","",'Data R3'!AD930)</f>
        <v/>
      </c>
      <c r="H2924">
        <f>IF('Data R3'!C930="","",'Data R3'!AC930)</f>
        <v/>
      </c>
      <c r="I2924">
        <f>IF('Data R3'!C930="","",COUNTIF('Data R3'!J930,"&gt;0")+COUNTIF('Data R3'!L930,"&gt;0")+COUNTIF('Data R3'!N930,"&gt;0")+COUNTIF('Data R3'!P930,"&gt;0")+COUNTIF('Data R3'!R930,"&gt;0")+COUNTIF('Data R3'!T930,"&gt;0")+COUNTIF('Data R3'!V930,"&gt;0")+COUNTIF('Data R3'!X930,"&gt;0"))</f>
        <v/>
      </c>
      <c r="J2924">
        <f>IF('Data R3'!C930="","",IF((COUNTIF('Data R3'!K930,"&gt;0")+COUNTIF('Data R3'!M930,"&gt;0")+COUNTIF('Data R3'!O930,"&gt;0")+COUNTIF('Data R3'!Q930,"&gt;0")+COUNTIF('Data R3'!S930,"&gt;0")+COUNTIF('Data R3'!U930,"&gt;0")+COUNTIF('Data R3'!W930,"&gt;0")+COUNTIF('Data R3'!Y930,"&gt;0"))&gt;0,1,0))</f>
        <v/>
      </c>
      <c r="M2924" t="inlineStr">
        <is>
          <t>Data R</t>
        </is>
      </c>
    </row>
    <row r="2925">
      <c r="A2925" t="inlineStr">
        <is>
          <t>Regional 3</t>
        </is>
      </c>
      <c r="B2925">
        <f>IF('Data R3'!C931="","",'Data R3'!B931)</f>
        <v/>
      </c>
      <c r="C2925">
        <f>IF('Data R3'!C931="","",'Data R3'!C931)</f>
        <v/>
      </c>
      <c r="D2925">
        <f>IF('Data R3'!C931="","",'Data R3'!D931)</f>
        <v/>
      </c>
      <c r="E2925">
        <f>IF('Data R3'!C931="","",'Data R3'!E931)</f>
        <v/>
      </c>
      <c r="F2925">
        <f>IF('Data R3'!C931="","",'Data R3'!F931)</f>
        <v/>
      </c>
      <c r="G2925">
        <f>IF('Data R3'!C931="","",'Data R3'!AD931)</f>
        <v/>
      </c>
      <c r="H2925">
        <f>IF('Data R3'!C931="","",'Data R3'!AC931)</f>
        <v/>
      </c>
      <c r="I2925">
        <f>IF('Data R3'!C931="","",COUNTIF('Data R3'!J931,"&gt;0")+COUNTIF('Data R3'!L931,"&gt;0")+COUNTIF('Data R3'!N931,"&gt;0")+COUNTIF('Data R3'!P931,"&gt;0")+COUNTIF('Data R3'!R931,"&gt;0")+COUNTIF('Data R3'!T931,"&gt;0")+COUNTIF('Data R3'!V931,"&gt;0")+COUNTIF('Data R3'!X931,"&gt;0"))</f>
        <v/>
      </c>
      <c r="J2925">
        <f>IF('Data R3'!C931="","",IF((COUNTIF('Data R3'!K931,"&gt;0")+COUNTIF('Data R3'!M931,"&gt;0")+COUNTIF('Data R3'!O931,"&gt;0")+COUNTIF('Data R3'!Q931,"&gt;0")+COUNTIF('Data R3'!S931,"&gt;0")+COUNTIF('Data R3'!U931,"&gt;0")+COUNTIF('Data R3'!W931,"&gt;0")+COUNTIF('Data R3'!Y931,"&gt;0"))&gt;0,1,0))</f>
        <v/>
      </c>
      <c r="M2925" t="inlineStr">
        <is>
          <t>Data R</t>
        </is>
      </c>
    </row>
    <row r="2926">
      <c r="A2926" t="inlineStr">
        <is>
          <t>Regional 3</t>
        </is>
      </c>
      <c r="B2926">
        <f>IF('Data R3'!C932="","",'Data R3'!B932)</f>
        <v/>
      </c>
      <c r="C2926">
        <f>IF('Data R3'!C932="","",'Data R3'!C932)</f>
        <v/>
      </c>
      <c r="D2926">
        <f>IF('Data R3'!C932="","",'Data R3'!D932)</f>
        <v/>
      </c>
      <c r="E2926">
        <f>IF('Data R3'!C932="","",'Data R3'!E932)</f>
        <v/>
      </c>
      <c r="F2926">
        <f>IF('Data R3'!C932="","",'Data R3'!F932)</f>
        <v/>
      </c>
      <c r="G2926">
        <f>IF('Data R3'!C932="","",'Data R3'!AD932)</f>
        <v/>
      </c>
      <c r="H2926">
        <f>IF('Data R3'!C932="","",'Data R3'!AC932)</f>
        <v/>
      </c>
      <c r="I2926">
        <f>IF('Data R3'!C932="","",COUNTIF('Data R3'!J932,"&gt;0")+COUNTIF('Data R3'!L932,"&gt;0")+COUNTIF('Data R3'!N932,"&gt;0")+COUNTIF('Data R3'!P932,"&gt;0")+COUNTIF('Data R3'!R932,"&gt;0")+COUNTIF('Data R3'!T932,"&gt;0")+COUNTIF('Data R3'!V932,"&gt;0")+COUNTIF('Data R3'!X932,"&gt;0"))</f>
        <v/>
      </c>
      <c r="J2926">
        <f>IF('Data R3'!C932="","",IF((COUNTIF('Data R3'!K932,"&gt;0")+COUNTIF('Data R3'!M932,"&gt;0")+COUNTIF('Data R3'!O932,"&gt;0")+COUNTIF('Data R3'!Q932,"&gt;0")+COUNTIF('Data R3'!S932,"&gt;0")+COUNTIF('Data R3'!U932,"&gt;0")+COUNTIF('Data R3'!W932,"&gt;0")+COUNTIF('Data R3'!Y932,"&gt;0"))&gt;0,1,0))</f>
        <v/>
      </c>
      <c r="M2926" t="inlineStr">
        <is>
          <t>Data R</t>
        </is>
      </c>
    </row>
    <row r="2927">
      <c r="A2927" t="inlineStr">
        <is>
          <t>Regional 3</t>
        </is>
      </c>
      <c r="B2927">
        <f>IF('Data R3'!C933="","",'Data R3'!B933)</f>
        <v/>
      </c>
      <c r="C2927">
        <f>IF('Data R3'!C933="","",'Data R3'!C933)</f>
        <v/>
      </c>
      <c r="D2927">
        <f>IF('Data R3'!C933="","",'Data R3'!D933)</f>
        <v/>
      </c>
      <c r="E2927">
        <f>IF('Data R3'!C933="","",'Data R3'!E933)</f>
        <v/>
      </c>
      <c r="F2927">
        <f>IF('Data R3'!C933="","",'Data R3'!F933)</f>
        <v/>
      </c>
      <c r="G2927">
        <f>IF('Data R3'!C933="","",'Data R3'!AD933)</f>
        <v/>
      </c>
      <c r="H2927">
        <f>IF('Data R3'!C933="","",'Data R3'!AC933)</f>
        <v/>
      </c>
      <c r="I2927">
        <f>IF('Data R3'!C933="","",COUNTIF('Data R3'!J933,"&gt;0")+COUNTIF('Data R3'!L933,"&gt;0")+COUNTIF('Data R3'!N933,"&gt;0")+COUNTIF('Data R3'!P933,"&gt;0")+COUNTIF('Data R3'!R933,"&gt;0")+COUNTIF('Data R3'!T933,"&gt;0")+COUNTIF('Data R3'!V933,"&gt;0")+COUNTIF('Data R3'!X933,"&gt;0"))</f>
        <v/>
      </c>
      <c r="J2927">
        <f>IF('Data R3'!C933="","",IF((COUNTIF('Data R3'!K933,"&gt;0")+COUNTIF('Data R3'!M933,"&gt;0")+COUNTIF('Data R3'!O933,"&gt;0")+COUNTIF('Data R3'!Q933,"&gt;0")+COUNTIF('Data R3'!S933,"&gt;0")+COUNTIF('Data R3'!U933,"&gt;0")+COUNTIF('Data R3'!W933,"&gt;0")+COUNTIF('Data R3'!Y933,"&gt;0"))&gt;0,1,0))</f>
        <v/>
      </c>
      <c r="M2927" t="inlineStr">
        <is>
          <t>Data R</t>
        </is>
      </c>
    </row>
    <row r="2928">
      <c r="A2928" t="inlineStr">
        <is>
          <t>Regional 3</t>
        </is>
      </c>
      <c r="B2928">
        <f>IF('Data R3'!C934="","",'Data R3'!B934)</f>
        <v/>
      </c>
      <c r="C2928">
        <f>IF('Data R3'!C934="","",'Data R3'!C934)</f>
        <v/>
      </c>
      <c r="D2928">
        <f>IF('Data R3'!C934="","",'Data R3'!D934)</f>
        <v/>
      </c>
      <c r="E2928">
        <f>IF('Data R3'!C934="","",'Data R3'!E934)</f>
        <v/>
      </c>
      <c r="F2928">
        <f>IF('Data R3'!C934="","",'Data R3'!F934)</f>
        <v/>
      </c>
      <c r="G2928">
        <f>IF('Data R3'!C934="","",'Data R3'!AD934)</f>
        <v/>
      </c>
      <c r="H2928">
        <f>IF('Data R3'!C934="","",'Data R3'!AC934)</f>
        <v/>
      </c>
      <c r="I2928">
        <f>IF('Data R3'!C934="","",COUNTIF('Data R3'!J934,"&gt;0")+COUNTIF('Data R3'!L934,"&gt;0")+COUNTIF('Data R3'!N934,"&gt;0")+COUNTIF('Data R3'!P934,"&gt;0")+COUNTIF('Data R3'!R934,"&gt;0")+COUNTIF('Data R3'!T934,"&gt;0")+COUNTIF('Data R3'!V934,"&gt;0")+COUNTIF('Data R3'!X934,"&gt;0"))</f>
        <v/>
      </c>
      <c r="J2928">
        <f>IF('Data R3'!C934="","",IF((COUNTIF('Data R3'!K934,"&gt;0")+COUNTIF('Data R3'!M934,"&gt;0")+COUNTIF('Data R3'!O934,"&gt;0")+COUNTIF('Data R3'!Q934,"&gt;0")+COUNTIF('Data R3'!S934,"&gt;0")+COUNTIF('Data R3'!U934,"&gt;0")+COUNTIF('Data R3'!W934,"&gt;0")+COUNTIF('Data R3'!Y934,"&gt;0"))&gt;0,1,0))</f>
        <v/>
      </c>
      <c r="M2928" t="inlineStr">
        <is>
          <t>Data R</t>
        </is>
      </c>
    </row>
    <row r="2929">
      <c r="A2929" t="inlineStr">
        <is>
          <t>Regional 3</t>
        </is>
      </c>
      <c r="B2929">
        <f>IF('Data R3'!C935="","",'Data R3'!B935)</f>
        <v/>
      </c>
      <c r="C2929">
        <f>IF('Data R3'!C935="","",'Data R3'!C935)</f>
        <v/>
      </c>
      <c r="D2929">
        <f>IF('Data R3'!C935="","",'Data R3'!D935)</f>
        <v/>
      </c>
      <c r="E2929">
        <f>IF('Data R3'!C935="","",'Data R3'!E935)</f>
        <v/>
      </c>
      <c r="F2929">
        <f>IF('Data R3'!C935="","",'Data R3'!F935)</f>
        <v/>
      </c>
      <c r="G2929">
        <f>IF('Data R3'!C935="","",'Data R3'!AD935)</f>
        <v/>
      </c>
      <c r="H2929">
        <f>IF('Data R3'!C935="","",'Data R3'!AC935)</f>
        <v/>
      </c>
      <c r="I2929">
        <f>IF('Data R3'!C935="","",COUNTIF('Data R3'!J935,"&gt;0")+COUNTIF('Data R3'!L935,"&gt;0")+COUNTIF('Data R3'!N935,"&gt;0")+COUNTIF('Data R3'!P935,"&gt;0")+COUNTIF('Data R3'!R935,"&gt;0")+COUNTIF('Data R3'!T935,"&gt;0")+COUNTIF('Data R3'!V935,"&gt;0")+COUNTIF('Data R3'!X935,"&gt;0"))</f>
        <v/>
      </c>
      <c r="J2929">
        <f>IF('Data R3'!C935="","",IF((COUNTIF('Data R3'!K935,"&gt;0")+COUNTIF('Data R3'!M935,"&gt;0")+COUNTIF('Data R3'!O935,"&gt;0")+COUNTIF('Data R3'!Q935,"&gt;0")+COUNTIF('Data R3'!S935,"&gt;0")+COUNTIF('Data R3'!U935,"&gt;0")+COUNTIF('Data R3'!W935,"&gt;0")+COUNTIF('Data R3'!Y935,"&gt;0"))&gt;0,1,0))</f>
        <v/>
      </c>
      <c r="M2929" t="inlineStr">
        <is>
          <t>Data R</t>
        </is>
      </c>
    </row>
    <row r="2930">
      <c r="A2930" t="inlineStr">
        <is>
          <t>Regional 3</t>
        </is>
      </c>
      <c r="B2930">
        <f>IF('Data R3'!C936="","",'Data R3'!B936)</f>
        <v/>
      </c>
      <c r="C2930">
        <f>IF('Data R3'!C936="","",'Data R3'!C936)</f>
        <v/>
      </c>
      <c r="D2930">
        <f>IF('Data R3'!C936="","",'Data R3'!D936)</f>
        <v/>
      </c>
      <c r="E2930">
        <f>IF('Data R3'!C936="","",'Data R3'!E936)</f>
        <v/>
      </c>
      <c r="F2930">
        <f>IF('Data R3'!C936="","",'Data R3'!F936)</f>
        <v/>
      </c>
      <c r="G2930">
        <f>IF('Data R3'!C936="","",'Data R3'!AD936)</f>
        <v/>
      </c>
      <c r="H2930">
        <f>IF('Data R3'!C936="","",'Data R3'!AC936)</f>
        <v/>
      </c>
      <c r="I2930">
        <f>IF('Data R3'!C936="","",COUNTIF('Data R3'!J936,"&gt;0")+COUNTIF('Data R3'!L936,"&gt;0")+COUNTIF('Data R3'!N936,"&gt;0")+COUNTIF('Data R3'!P936,"&gt;0")+COUNTIF('Data R3'!R936,"&gt;0")+COUNTIF('Data R3'!T936,"&gt;0")+COUNTIF('Data R3'!V936,"&gt;0")+COUNTIF('Data R3'!X936,"&gt;0"))</f>
        <v/>
      </c>
      <c r="J2930">
        <f>IF('Data R3'!C936="","",IF((COUNTIF('Data R3'!K936,"&gt;0")+COUNTIF('Data R3'!M936,"&gt;0")+COUNTIF('Data R3'!O936,"&gt;0")+COUNTIF('Data R3'!Q936,"&gt;0")+COUNTIF('Data R3'!S936,"&gt;0")+COUNTIF('Data R3'!U936,"&gt;0")+COUNTIF('Data R3'!W936,"&gt;0")+COUNTIF('Data R3'!Y936,"&gt;0"))&gt;0,1,0))</f>
        <v/>
      </c>
      <c r="M2930" t="inlineStr">
        <is>
          <t>Data R</t>
        </is>
      </c>
    </row>
    <row r="2931">
      <c r="A2931" t="inlineStr">
        <is>
          <t>Regional 3</t>
        </is>
      </c>
      <c r="B2931">
        <f>IF('Data R3'!C937="","",'Data R3'!B937)</f>
        <v/>
      </c>
      <c r="C2931">
        <f>IF('Data R3'!C937="","",'Data R3'!C937)</f>
        <v/>
      </c>
      <c r="D2931">
        <f>IF('Data R3'!C937="","",'Data R3'!D937)</f>
        <v/>
      </c>
      <c r="E2931">
        <f>IF('Data R3'!C937="","",'Data R3'!E937)</f>
        <v/>
      </c>
      <c r="F2931">
        <f>IF('Data R3'!C937="","",'Data R3'!F937)</f>
        <v/>
      </c>
      <c r="G2931">
        <f>IF('Data R3'!C937="","",'Data R3'!AD937)</f>
        <v/>
      </c>
      <c r="H2931">
        <f>IF('Data R3'!C937="","",'Data R3'!AC937)</f>
        <v/>
      </c>
      <c r="I2931">
        <f>IF('Data R3'!C937="","",COUNTIF('Data R3'!J937,"&gt;0")+COUNTIF('Data R3'!L937,"&gt;0")+COUNTIF('Data R3'!N937,"&gt;0")+COUNTIF('Data R3'!P937,"&gt;0")+COUNTIF('Data R3'!R937,"&gt;0")+COUNTIF('Data R3'!T937,"&gt;0")+COUNTIF('Data R3'!V937,"&gt;0")+COUNTIF('Data R3'!X937,"&gt;0"))</f>
        <v/>
      </c>
      <c r="J2931">
        <f>IF('Data R3'!C937="","",IF((COUNTIF('Data R3'!K937,"&gt;0")+COUNTIF('Data R3'!M937,"&gt;0")+COUNTIF('Data R3'!O937,"&gt;0")+COUNTIF('Data R3'!Q937,"&gt;0")+COUNTIF('Data R3'!S937,"&gt;0")+COUNTIF('Data R3'!U937,"&gt;0")+COUNTIF('Data R3'!W937,"&gt;0")+COUNTIF('Data R3'!Y937,"&gt;0"))&gt;0,1,0))</f>
        <v/>
      </c>
      <c r="M2931" t="inlineStr">
        <is>
          <t>Data R</t>
        </is>
      </c>
    </row>
    <row r="2932">
      <c r="A2932" t="inlineStr">
        <is>
          <t>Regional 3</t>
        </is>
      </c>
      <c r="B2932">
        <f>IF('Data R3'!C938="","",'Data R3'!B938)</f>
        <v/>
      </c>
      <c r="C2932">
        <f>IF('Data R3'!C938="","",'Data R3'!C938)</f>
        <v/>
      </c>
      <c r="D2932">
        <f>IF('Data R3'!C938="","",'Data R3'!D938)</f>
        <v/>
      </c>
      <c r="E2932">
        <f>IF('Data R3'!C938="","",'Data R3'!E938)</f>
        <v/>
      </c>
      <c r="F2932">
        <f>IF('Data R3'!C938="","",'Data R3'!F938)</f>
        <v/>
      </c>
      <c r="G2932">
        <f>IF('Data R3'!C938="","",'Data R3'!AD938)</f>
        <v/>
      </c>
      <c r="H2932">
        <f>IF('Data R3'!C938="","",'Data R3'!AC938)</f>
        <v/>
      </c>
      <c r="I2932">
        <f>IF('Data R3'!C938="","",COUNTIF('Data R3'!J938,"&gt;0")+COUNTIF('Data R3'!L938,"&gt;0")+COUNTIF('Data R3'!N938,"&gt;0")+COUNTIF('Data R3'!P938,"&gt;0")+COUNTIF('Data R3'!R938,"&gt;0")+COUNTIF('Data R3'!T938,"&gt;0")+COUNTIF('Data R3'!V938,"&gt;0")+COUNTIF('Data R3'!X938,"&gt;0"))</f>
        <v/>
      </c>
      <c r="J2932">
        <f>IF('Data R3'!C938="","",IF((COUNTIF('Data R3'!K938,"&gt;0")+COUNTIF('Data R3'!M938,"&gt;0")+COUNTIF('Data R3'!O938,"&gt;0")+COUNTIF('Data R3'!Q938,"&gt;0")+COUNTIF('Data R3'!S938,"&gt;0")+COUNTIF('Data R3'!U938,"&gt;0")+COUNTIF('Data R3'!W938,"&gt;0")+COUNTIF('Data R3'!Y938,"&gt;0"))&gt;0,1,0))</f>
        <v/>
      </c>
      <c r="M2932" t="inlineStr">
        <is>
          <t>Data R</t>
        </is>
      </c>
    </row>
    <row r="2933">
      <c r="A2933" t="inlineStr">
        <is>
          <t>Regional 3</t>
        </is>
      </c>
      <c r="B2933">
        <f>IF('Data R3'!C939="","",'Data R3'!B939)</f>
        <v/>
      </c>
      <c r="C2933">
        <f>IF('Data R3'!C939="","",'Data R3'!C939)</f>
        <v/>
      </c>
      <c r="D2933">
        <f>IF('Data R3'!C939="","",'Data R3'!D939)</f>
        <v/>
      </c>
      <c r="E2933">
        <f>IF('Data R3'!C939="","",'Data R3'!E939)</f>
        <v/>
      </c>
      <c r="F2933">
        <f>IF('Data R3'!C939="","",'Data R3'!F939)</f>
        <v/>
      </c>
      <c r="G2933">
        <f>IF('Data R3'!C939="","",'Data R3'!AD939)</f>
        <v/>
      </c>
      <c r="H2933">
        <f>IF('Data R3'!C939="","",'Data R3'!AC939)</f>
        <v/>
      </c>
      <c r="I2933">
        <f>IF('Data R3'!C939="","",COUNTIF('Data R3'!J939,"&gt;0")+COUNTIF('Data R3'!L939,"&gt;0")+COUNTIF('Data R3'!N939,"&gt;0")+COUNTIF('Data R3'!P939,"&gt;0")+COUNTIF('Data R3'!R939,"&gt;0")+COUNTIF('Data R3'!T939,"&gt;0")+COUNTIF('Data R3'!V939,"&gt;0")+COUNTIF('Data R3'!X939,"&gt;0"))</f>
        <v/>
      </c>
      <c r="J2933">
        <f>IF('Data R3'!C939="","",IF((COUNTIF('Data R3'!K939,"&gt;0")+COUNTIF('Data R3'!M939,"&gt;0")+COUNTIF('Data R3'!O939,"&gt;0")+COUNTIF('Data R3'!Q939,"&gt;0")+COUNTIF('Data R3'!S939,"&gt;0")+COUNTIF('Data R3'!U939,"&gt;0")+COUNTIF('Data R3'!W939,"&gt;0")+COUNTIF('Data R3'!Y939,"&gt;0"))&gt;0,1,0))</f>
        <v/>
      </c>
      <c r="M2933" t="inlineStr">
        <is>
          <t>Data R</t>
        </is>
      </c>
    </row>
    <row r="2934">
      <c r="A2934" t="inlineStr">
        <is>
          <t>Regional 3</t>
        </is>
      </c>
      <c r="B2934">
        <f>IF('Data R3'!C940="","",'Data R3'!B940)</f>
        <v/>
      </c>
      <c r="C2934">
        <f>IF('Data R3'!C940="","",'Data R3'!C940)</f>
        <v/>
      </c>
      <c r="D2934">
        <f>IF('Data R3'!C940="","",'Data R3'!D940)</f>
        <v/>
      </c>
      <c r="E2934">
        <f>IF('Data R3'!C940="","",'Data R3'!E940)</f>
        <v/>
      </c>
      <c r="F2934">
        <f>IF('Data R3'!C940="","",'Data R3'!F940)</f>
        <v/>
      </c>
      <c r="G2934">
        <f>IF('Data R3'!C940="","",'Data R3'!AD940)</f>
        <v/>
      </c>
      <c r="H2934">
        <f>IF('Data R3'!C940="","",'Data R3'!AC940)</f>
        <v/>
      </c>
      <c r="I2934">
        <f>IF('Data R3'!C940="","",COUNTIF('Data R3'!J940,"&gt;0")+COUNTIF('Data R3'!L940,"&gt;0")+COUNTIF('Data R3'!N940,"&gt;0")+COUNTIF('Data R3'!P940,"&gt;0")+COUNTIF('Data R3'!R940,"&gt;0")+COUNTIF('Data R3'!T940,"&gt;0")+COUNTIF('Data R3'!V940,"&gt;0")+COUNTIF('Data R3'!X940,"&gt;0"))</f>
        <v/>
      </c>
      <c r="J2934">
        <f>IF('Data R3'!C940="","",IF((COUNTIF('Data R3'!K940,"&gt;0")+COUNTIF('Data R3'!M940,"&gt;0")+COUNTIF('Data R3'!O940,"&gt;0")+COUNTIF('Data R3'!Q940,"&gt;0")+COUNTIF('Data R3'!S940,"&gt;0")+COUNTIF('Data R3'!U940,"&gt;0")+COUNTIF('Data R3'!W940,"&gt;0")+COUNTIF('Data R3'!Y940,"&gt;0"))&gt;0,1,0))</f>
        <v/>
      </c>
      <c r="M2934" t="inlineStr">
        <is>
          <t>Data R</t>
        </is>
      </c>
    </row>
    <row r="2935">
      <c r="A2935" t="inlineStr">
        <is>
          <t>Regional 3</t>
        </is>
      </c>
      <c r="B2935">
        <f>IF('Data R3'!C941="","",'Data R3'!B941)</f>
        <v/>
      </c>
      <c r="C2935">
        <f>IF('Data R3'!C941="","",'Data R3'!C941)</f>
        <v/>
      </c>
      <c r="D2935">
        <f>IF('Data R3'!C941="","",'Data R3'!D941)</f>
        <v/>
      </c>
      <c r="E2935">
        <f>IF('Data R3'!C941="","",'Data R3'!E941)</f>
        <v/>
      </c>
      <c r="F2935">
        <f>IF('Data R3'!C941="","",'Data R3'!F941)</f>
        <v/>
      </c>
      <c r="G2935">
        <f>IF('Data R3'!C941="","",'Data R3'!AD941)</f>
        <v/>
      </c>
      <c r="H2935">
        <f>IF('Data R3'!C941="","",'Data R3'!AC941)</f>
        <v/>
      </c>
      <c r="I2935">
        <f>IF('Data R3'!C941="","",COUNTIF('Data R3'!J941,"&gt;0")+COUNTIF('Data R3'!L941,"&gt;0")+COUNTIF('Data R3'!N941,"&gt;0")+COUNTIF('Data R3'!P941,"&gt;0")+COUNTIF('Data R3'!R941,"&gt;0")+COUNTIF('Data R3'!T941,"&gt;0")+COUNTIF('Data R3'!V941,"&gt;0")+COUNTIF('Data R3'!X941,"&gt;0"))</f>
        <v/>
      </c>
      <c r="J2935">
        <f>IF('Data R3'!C941="","",IF((COUNTIF('Data R3'!K941,"&gt;0")+COUNTIF('Data R3'!M941,"&gt;0")+COUNTIF('Data R3'!O941,"&gt;0")+COUNTIF('Data R3'!Q941,"&gt;0")+COUNTIF('Data R3'!S941,"&gt;0")+COUNTIF('Data R3'!U941,"&gt;0")+COUNTIF('Data R3'!W941,"&gt;0")+COUNTIF('Data R3'!Y941,"&gt;0"))&gt;0,1,0))</f>
        <v/>
      </c>
      <c r="M2935" t="inlineStr">
        <is>
          <t>Data R</t>
        </is>
      </c>
    </row>
    <row r="2936">
      <c r="A2936" t="inlineStr">
        <is>
          <t>Regional 3</t>
        </is>
      </c>
      <c r="B2936">
        <f>IF('Data R3'!C942="","",'Data R3'!B942)</f>
        <v/>
      </c>
      <c r="C2936">
        <f>IF('Data R3'!C942="","",'Data R3'!C942)</f>
        <v/>
      </c>
      <c r="D2936">
        <f>IF('Data R3'!C942="","",'Data R3'!D942)</f>
        <v/>
      </c>
      <c r="E2936">
        <f>IF('Data R3'!C942="","",'Data R3'!E942)</f>
        <v/>
      </c>
      <c r="F2936">
        <f>IF('Data R3'!C942="","",'Data R3'!F942)</f>
        <v/>
      </c>
      <c r="G2936">
        <f>IF('Data R3'!C942="","",'Data R3'!AD942)</f>
        <v/>
      </c>
      <c r="H2936">
        <f>IF('Data R3'!C942="","",'Data R3'!AC942)</f>
        <v/>
      </c>
      <c r="I2936">
        <f>IF('Data R3'!C942="","",COUNTIF('Data R3'!J942,"&gt;0")+COUNTIF('Data R3'!L942,"&gt;0")+COUNTIF('Data R3'!N942,"&gt;0")+COUNTIF('Data R3'!P942,"&gt;0")+COUNTIF('Data R3'!R942,"&gt;0")+COUNTIF('Data R3'!T942,"&gt;0")+COUNTIF('Data R3'!V942,"&gt;0")+COUNTIF('Data R3'!X942,"&gt;0"))</f>
        <v/>
      </c>
      <c r="J2936">
        <f>IF('Data R3'!C942="","",IF((COUNTIF('Data R3'!K942,"&gt;0")+COUNTIF('Data R3'!M942,"&gt;0")+COUNTIF('Data R3'!O942,"&gt;0")+COUNTIF('Data R3'!Q942,"&gt;0")+COUNTIF('Data R3'!S942,"&gt;0")+COUNTIF('Data R3'!U942,"&gt;0")+COUNTIF('Data R3'!W942,"&gt;0")+COUNTIF('Data R3'!Y942,"&gt;0"))&gt;0,1,0))</f>
        <v/>
      </c>
      <c r="M2936" t="inlineStr">
        <is>
          <t>Data R</t>
        </is>
      </c>
    </row>
    <row r="2937">
      <c r="A2937" t="inlineStr">
        <is>
          <t>Regional 3</t>
        </is>
      </c>
      <c r="B2937">
        <f>IF('Data R3'!C943="","",'Data R3'!B943)</f>
        <v/>
      </c>
      <c r="C2937">
        <f>IF('Data R3'!C943="","",'Data R3'!C943)</f>
        <v/>
      </c>
      <c r="D2937">
        <f>IF('Data R3'!C943="","",'Data R3'!D943)</f>
        <v/>
      </c>
      <c r="E2937">
        <f>IF('Data R3'!C943="","",'Data R3'!E943)</f>
        <v/>
      </c>
      <c r="F2937">
        <f>IF('Data R3'!C943="","",'Data R3'!F943)</f>
        <v/>
      </c>
      <c r="G2937">
        <f>IF('Data R3'!C943="","",'Data R3'!AD943)</f>
        <v/>
      </c>
      <c r="H2937">
        <f>IF('Data R3'!C943="","",'Data R3'!AC943)</f>
        <v/>
      </c>
      <c r="I2937">
        <f>IF('Data R3'!C943="","",COUNTIF('Data R3'!J943,"&gt;0")+COUNTIF('Data R3'!L943,"&gt;0")+COUNTIF('Data R3'!N943,"&gt;0")+COUNTIF('Data R3'!P943,"&gt;0")+COUNTIF('Data R3'!R943,"&gt;0")+COUNTIF('Data R3'!T943,"&gt;0")+COUNTIF('Data R3'!V943,"&gt;0")+COUNTIF('Data R3'!X943,"&gt;0"))</f>
        <v/>
      </c>
      <c r="J2937">
        <f>IF('Data R3'!C943="","",IF((COUNTIF('Data R3'!K943,"&gt;0")+COUNTIF('Data R3'!M943,"&gt;0")+COUNTIF('Data R3'!O943,"&gt;0")+COUNTIF('Data R3'!Q943,"&gt;0")+COUNTIF('Data R3'!S943,"&gt;0")+COUNTIF('Data R3'!U943,"&gt;0")+COUNTIF('Data R3'!W943,"&gt;0")+COUNTIF('Data R3'!Y943,"&gt;0"))&gt;0,1,0))</f>
        <v/>
      </c>
      <c r="M2937" t="inlineStr">
        <is>
          <t>Data R</t>
        </is>
      </c>
    </row>
    <row r="2938">
      <c r="A2938" t="inlineStr">
        <is>
          <t>Regional 3</t>
        </is>
      </c>
      <c r="B2938">
        <f>IF('Data R3'!C944="","",'Data R3'!B944)</f>
        <v/>
      </c>
      <c r="C2938">
        <f>IF('Data R3'!C944="","",'Data R3'!C944)</f>
        <v/>
      </c>
      <c r="D2938">
        <f>IF('Data R3'!C944="","",'Data R3'!D944)</f>
        <v/>
      </c>
      <c r="E2938">
        <f>IF('Data R3'!C944="","",'Data R3'!E944)</f>
        <v/>
      </c>
      <c r="F2938">
        <f>IF('Data R3'!C944="","",'Data R3'!F944)</f>
        <v/>
      </c>
      <c r="G2938">
        <f>IF('Data R3'!C944="","",'Data R3'!AD944)</f>
        <v/>
      </c>
      <c r="H2938">
        <f>IF('Data R3'!C944="","",'Data R3'!AC944)</f>
        <v/>
      </c>
      <c r="I2938">
        <f>IF('Data R3'!C944="","",COUNTIF('Data R3'!J944,"&gt;0")+COUNTIF('Data R3'!L944,"&gt;0")+COUNTIF('Data R3'!N944,"&gt;0")+COUNTIF('Data R3'!P944,"&gt;0")+COUNTIF('Data R3'!R944,"&gt;0")+COUNTIF('Data R3'!T944,"&gt;0")+COUNTIF('Data R3'!V944,"&gt;0")+COUNTIF('Data R3'!X944,"&gt;0"))</f>
        <v/>
      </c>
      <c r="J2938">
        <f>IF('Data R3'!C944="","",IF((COUNTIF('Data R3'!K944,"&gt;0")+COUNTIF('Data R3'!M944,"&gt;0")+COUNTIF('Data R3'!O944,"&gt;0")+COUNTIF('Data R3'!Q944,"&gt;0")+COUNTIF('Data R3'!S944,"&gt;0")+COUNTIF('Data R3'!U944,"&gt;0")+COUNTIF('Data R3'!W944,"&gt;0")+COUNTIF('Data R3'!Y944,"&gt;0"))&gt;0,1,0))</f>
        <v/>
      </c>
      <c r="M2938" t="inlineStr">
        <is>
          <t>Data R</t>
        </is>
      </c>
    </row>
    <row r="2939">
      <c r="A2939" t="inlineStr">
        <is>
          <t>Regional 3</t>
        </is>
      </c>
      <c r="B2939">
        <f>IF('Data R3'!C945="","",'Data R3'!B945)</f>
        <v/>
      </c>
      <c r="C2939">
        <f>IF('Data R3'!C945="","",'Data R3'!C945)</f>
        <v/>
      </c>
      <c r="D2939">
        <f>IF('Data R3'!C945="","",'Data R3'!D945)</f>
        <v/>
      </c>
      <c r="E2939">
        <f>IF('Data R3'!C945="","",'Data R3'!E945)</f>
        <v/>
      </c>
      <c r="F2939">
        <f>IF('Data R3'!C945="","",'Data R3'!F945)</f>
        <v/>
      </c>
      <c r="G2939">
        <f>IF('Data R3'!C945="","",'Data R3'!AD945)</f>
        <v/>
      </c>
      <c r="H2939">
        <f>IF('Data R3'!C945="","",'Data R3'!AC945)</f>
        <v/>
      </c>
      <c r="I2939">
        <f>IF('Data R3'!C945="","",COUNTIF('Data R3'!J945,"&gt;0")+COUNTIF('Data R3'!L945,"&gt;0")+COUNTIF('Data R3'!N945,"&gt;0")+COUNTIF('Data R3'!P945,"&gt;0")+COUNTIF('Data R3'!R945,"&gt;0")+COUNTIF('Data R3'!T945,"&gt;0")+COUNTIF('Data R3'!V945,"&gt;0")+COUNTIF('Data R3'!X945,"&gt;0"))</f>
        <v/>
      </c>
      <c r="J2939">
        <f>IF('Data R3'!C945="","",IF((COUNTIF('Data R3'!K945,"&gt;0")+COUNTIF('Data R3'!M945,"&gt;0")+COUNTIF('Data R3'!O945,"&gt;0")+COUNTIF('Data R3'!Q945,"&gt;0")+COUNTIF('Data R3'!S945,"&gt;0")+COUNTIF('Data R3'!U945,"&gt;0")+COUNTIF('Data R3'!W945,"&gt;0")+COUNTIF('Data R3'!Y945,"&gt;0"))&gt;0,1,0))</f>
        <v/>
      </c>
      <c r="M2939" t="inlineStr">
        <is>
          <t>Data R</t>
        </is>
      </c>
    </row>
    <row r="2940">
      <c r="A2940" t="inlineStr">
        <is>
          <t>Regional 3</t>
        </is>
      </c>
      <c r="B2940">
        <f>IF('Data R3'!C946="","",'Data R3'!B946)</f>
        <v/>
      </c>
      <c r="C2940">
        <f>IF('Data R3'!C946="","",'Data R3'!C946)</f>
        <v/>
      </c>
      <c r="D2940">
        <f>IF('Data R3'!C946="","",'Data R3'!D946)</f>
        <v/>
      </c>
      <c r="E2940">
        <f>IF('Data R3'!C946="","",'Data R3'!E946)</f>
        <v/>
      </c>
      <c r="F2940">
        <f>IF('Data R3'!C946="","",'Data R3'!F946)</f>
        <v/>
      </c>
      <c r="G2940">
        <f>IF('Data R3'!C946="","",'Data R3'!AD946)</f>
        <v/>
      </c>
      <c r="H2940">
        <f>IF('Data R3'!C946="","",'Data R3'!AC946)</f>
        <v/>
      </c>
      <c r="I2940">
        <f>IF('Data R3'!C946="","",COUNTIF('Data R3'!J946,"&gt;0")+COUNTIF('Data R3'!L946,"&gt;0")+COUNTIF('Data R3'!N946,"&gt;0")+COUNTIF('Data R3'!P946,"&gt;0")+COUNTIF('Data R3'!R946,"&gt;0")+COUNTIF('Data R3'!T946,"&gt;0")+COUNTIF('Data R3'!V946,"&gt;0")+COUNTIF('Data R3'!X946,"&gt;0"))</f>
        <v/>
      </c>
      <c r="J2940">
        <f>IF('Data R3'!C946="","",IF((COUNTIF('Data R3'!K946,"&gt;0")+COUNTIF('Data R3'!M946,"&gt;0")+COUNTIF('Data R3'!O946,"&gt;0")+COUNTIF('Data R3'!Q946,"&gt;0")+COUNTIF('Data R3'!S946,"&gt;0")+COUNTIF('Data R3'!U946,"&gt;0")+COUNTIF('Data R3'!W946,"&gt;0")+COUNTIF('Data R3'!Y946,"&gt;0"))&gt;0,1,0))</f>
        <v/>
      </c>
      <c r="M2940" t="inlineStr">
        <is>
          <t>Data R</t>
        </is>
      </c>
    </row>
    <row r="2941">
      <c r="A2941" t="inlineStr">
        <is>
          <t>Regional 3</t>
        </is>
      </c>
      <c r="B2941">
        <f>IF('Data R3'!C947="","",'Data R3'!B947)</f>
        <v/>
      </c>
      <c r="C2941">
        <f>IF('Data R3'!C947="","",'Data R3'!C947)</f>
        <v/>
      </c>
      <c r="D2941">
        <f>IF('Data R3'!C947="","",'Data R3'!D947)</f>
        <v/>
      </c>
      <c r="E2941">
        <f>IF('Data R3'!C947="","",'Data R3'!E947)</f>
        <v/>
      </c>
      <c r="F2941">
        <f>IF('Data R3'!C947="","",'Data R3'!F947)</f>
        <v/>
      </c>
      <c r="G2941">
        <f>IF('Data R3'!C947="","",'Data R3'!AD947)</f>
        <v/>
      </c>
      <c r="H2941">
        <f>IF('Data R3'!C947="","",'Data R3'!AC947)</f>
        <v/>
      </c>
      <c r="I2941">
        <f>IF('Data R3'!C947="","",COUNTIF('Data R3'!J947,"&gt;0")+COUNTIF('Data R3'!L947,"&gt;0")+COUNTIF('Data R3'!N947,"&gt;0")+COUNTIF('Data R3'!P947,"&gt;0")+COUNTIF('Data R3'!R947,"&gt;0")+COUNTIF('Data R3'!T947,"&gt;0")+COUNTIF('Data R3'!V947,"&gt;0")+COUNTIF('Data R3'!X947,"&gt;0"))</f>
        <v/>
      </c>
      <c r="J2941">
        <f>IF('Data R3'!C947="","",IF((COUNTIF('Data R3'!K947,"&gt;0")+COUNTIF('Data R3'!M947,"&gt;0")+COUNTIF('Data R3'!O947,"&gt;0")+COUNTIF('Data R3'!Q947,"&gt;0")+COUNTIF('Data R3'!S947,"&gt;0")+COUNTIF('Data R3'!U947,"&gt;0")+COUNTIF('Data R3'!W947,"&gt;0")+COUNTIF('Data R3'!Y947,"&gt;0"))&gt;0,1,0))</f>
        <v/>
      </c>
      <c r="M2941" t="inlineStr">
        <is>
          <t>Data R</t>
        </is>
      </c>
    </row>
    <row r="2942">
      <c r="A2942" t="inlineStr">
        <is>
          <t>Regional 3</t>
        </is>
      </c>
      <c r="B2942">
        <f>IF('Data R3'!C948="","",'Data R3'!B948)</f>
        <v/>
      </c>
      <c r="C2942">
        <f>IF('Data R3'!C948="","",'Data R3'!C948)</f>
        <v/>
      </c>
      <c r="D2942">
        <f>IF('Data R3'!C948="","",'Data R3'!D948)</f>
        <v/>
      </c>
      <c r="E2942">
        <f>IF('Data R3'!C948="","",'Data R3'!E948)</f>
        <v/>
      </c>
      <c r="F2942">
        <f>IF('Data R3'!C948="","",'Data R3'!F948)</f>
        <v/>
      </c>
      <c r="G2942">
        <f>IF('Data R3'!C948="","",'Data R3'!AD948)</f>
        <v/>
      </c>
      <c r="H2942">
        <f>IF('Data R3'!C948="","",'Data R3'!AC948)</f>
        <v/>
      </c>
      <c r="I2942">
        <f>IF('Data R3'!C948="","",COUNTIF('Data R3'!J948,"&gt;0")+COUNTIF('Data R3'!L948,"&gt;0")+COUNTIF('Data R3'!N948,"&gt;0")+COUNTIF('Data R3'!P948,"&gt;0")+COUNTIF('Data R3'!R948,"&gt;0")+COUNTIF('Data R3'!T948,"&gt;0")+COUNTIF('Data R3'!V948,"&gt;0")+COUNTIF('Data R3'!X948,"&gt;0"))</f>
        <v/>
      </c>
      <c r="J2942">
        <f>IF('Data R3'!C948="","",IF((COUNTIF('Data R3'!K948,"&gt;0")+COUNTIF('Data R3'!M948,"&gt;0")+COUNTIF('Data R3'!O948,"&gt;0")+COUNTIF('Data R3'!Q948,"&gt;0")+COUNTIF('Data R3'!S948,"&gt;0")+COUNTIF('Data R3'!U948,"&gt;0")+COUNTIF('Data R3'!W948,"&gt;0")+COUNTIF('Data R3'!Y948,"&gt;0"))&gt;0,1,0))</f>
        <v/>
      </c>
      <c r="M2942" t="inlineStr">
        <is>
          <t>Data R</t>
        </is>
      </c>
    </row>
    <row r="2943">
      <c r="A2943" t="inlineStr">
        <is>
          <t>Regional 3</t>
        </is>
      </c>
      <c r="B2943">
        <f>IF('Data R3'!C949="","",'Data R3'!B949)</f>
        <v/>
      </c>
      <c r="C2943">
        <f>IF('Data R3'!C949="","",'Data R3'!C949)</f>
        <v/>
      </c>
      <c r="D2943">
        <f>IF('Data R3'!C949="","",'Data R3'!D949)</f>
        <v/>
      </c>
      <c r="E2943">
        <f>IF('Data R3'!C949="","",'Data R3'!E949)</f>
        <v/>
      </c>
      <c r="F2943">
        <f>IF('Data R3'!C949="","",'Data R3'!F949)</f>
        <v/>
      </c>
      <c r="G2943">
        <f>IF('Data R3'!C949="","",'Data R3'!AD949)</f>
        <v/>
      </c>
      <c r="H2943">
        <f>IF('Data R3'!C949="","",'Data R3'!AC949)</f>
        <v/>
      </c>
      <c r="I2943">
        <f>IF('Data R3'!C949="","",COUNTIF('Data R3'!J949,"&gt;0")+COUNTIF('Data R3'!L949,"&gt;0")+COUNTIF('Data R3'!N949,"&gt;0")+COUNTIF('Data R3'!P949,"&gt;0")+COUNTIF('Data R3'!R949,"&gt;0")+COUNTIF('Data R3'!T949,"&gt;0")+COUNTIF('Data R3'!V949,"&gt;0")+COUNTIF('Data R3'!X949,"&gt;0"))</f>
        <v/>
      </c>
      <c r="J2943">
        <f>IF('Data R3'!C949="","",IF((COUNTIF('Data R3'!K949,"&gt;0")+COUNTIF('Data R3'!M949,"&gt;0")+COUNTIF('Data R3'!O949,"&gt;0")+COUNTIF('Data R3'!Q949,"&gt;0")+COUNTIF('Data R3'!S949,"&gt;0")+COUNTIF('Data R3'!U949,"&gt;0")+COUNTIF('Data R3'!W949,"&gt;0")+COUNTIF('Data R3'!Y949,"&gt;0"))&gt;0,1,0))</f>
        <v/>
      </c>
      <c r="M2943" t="inlineStr">
        <is>
          <t>Data R</t>
        </is>
      </c>
    </row>
    <row r="2944">
      <c r="A2944" t="inlineStr">
        <is>
          <t>Regional 3</t>
        </is>
      </c>
      <c r="B2944">
        <f>IF('Data R3'!C950="","",'Data R3'!B950)</f>
        <v/>
      </c>
      <c r="C2944">
        <f>IF('Data R3'!C950="","",'Data R3'!C950)</f>
        <v/>
      </c>
      <c r="D2944">
        <f>IF('Data R3'!C950="","",'Data R3'!D950)</f>
        <v/>
      </c>
      <c r="E2944">
        <f>IF('Data R3'!C950="","",'Data R3'!E950)</f>
        <v/>
      </c>
      <c r="F2944">
        <f>IF('Data R3'!C950="","",'Data R3'!F950)</f>
        <v/>
      </c>
      <c r="G2944">
        <f>IF('Data R3'!C950="","",'Data R3'!AD950)</f>
        <v/>
      </c>
      <c r="H2944">
        <f>IF('Data R3'!C950="","",'Data R3'!AC950)</f>
        <v/>
      </c>
      <c r="I2944">
        <f>IF('Data R3'!C950="","",COUNTIF('Data R3'!J950,"&gt;0")+COUNTIF('Data R3'!L950,"&gt;0")+COUNTIF('Data R3'!N950,"&gt;0")+COUNTIF('Data R3'!P950,"&gt;0")+COUNTIF('Data R3'!R950,"&gt;0")+COUNTIF('Data R3'!T950,"&gt;0")+COUNTIF('Data R3'!V950,"&gt;0")+COUNTIF('Data R3'!X950,"&gt;0"))</f>
        <v/>
      </c>
      <c r="J2944">
        <f>IF('Data R3'!C950="","",IF((COUNTIF('Data R3'!K950,"&gt;0")+COUNTIF('Data R3'!M950,"&gt;0")+COUNTIF('Data R3'!O950,"&gt;0")+COUNTIF('Data R3'!Q950,"&gt;0")+COUNTIF('Data R3'!S950,"&gt;0")+COUNTIF('Data R3'!U950,"&gt;0")+COUNTIF('Data R3'!W950,"&gt;0")+COUNTIF('Data R3'!Y950,"&gt;0"))&gt;0,1,0))</f>
        <v/>
      </c>
      <c r="M2944" t="inlineStr">
        <is>
          <t>Data R</t>
        </is>
      </c>
    </row>
    <row r="2945">
      <c r="A2945" t="inlineStr">
        <is>
          <t>Regional 3</t>
        </is>
      </c>
      <c r="B2945">
        <f>IF('Data R3'!C951="","",'Data R3'!B951)</f>
        <v/>
      </c>
      <c r="C2945">
        <f>IF('Data R3'!C951="","",'Data R3'!C951)</f>
        <v/>
      </c>
      <c r="D2945">
        <f>IF('Data R3'!C951="","",'Data R3'!D951)</f>
        <v/>
      </c>
      <c r="E2945">
        <f>IF('Data R3'!C951="","",'Data R3'!E951)</f>
        <v/>
      </c>
      <c r="F2945">
        <f>IF('Data R3'!C951="","",'Data R3'!F951)</f>
        <v/>
      </c>
      <c r="G2945">
        <f>IF('Data R3'!C951="","",'Data R3'!AD951)</f>
        <v/>
      </c>
      <c r="H2945">
        <f>IF('Data R3'!C951="","",'Data R3'!AC951)</f>
        <v/>
      </c>
      <c r="I2945">
        <f>IF('Data R3'!C951="","",COUNTIF('Data R3'!J951,"&gt;0")+COUNTIF('Data R3'!L951,"&gt;0")+COUNTIF('Data R3'!N951,"&gt;0")+COUNTIF('Data R3'!P951,"&gt;0")+COUNTIF('Data R3'!R951,"&gt;0")+COUNTIF('Data R3'!T951,"&gt;0")+COUNTIF('Data R3'!V951,"&gt;0")+COUNTIF('Data R3'!X951,"&gt;0"))</f>
        <v/>
      </c>
      <c r="J2945">
        <f>IF('Data R3'!C951="","",IF((COUNTIF('Data R3'!K951,"&gt;0")+COUNTIF('Data R3'!M951,"&gt;0")+COUNTIF('Data R3'!O951,"&gt;0")+COUNTIF('Data R3'!Q951,"&gt;0")+COUNTIF('Data R3'!S951,"&gt;0")+COUNTIF('Data R3'!U951,"&gt;0")+COUNTIF('Data R3'!W951,"&gt;0")+COUNTIF('Data R3'!Y951,"&gt;0"))&gt;0,1,0))</f>
        <v/>
      </c>
      <c r="M2945" t="inlineStr">
        <is>
          <t>Data R</t>
        </is>
      </c>
    </row>
    <row r="2946">
      <c r="A2946" t="inlineStr">
        <is>
          <t>Regional 3</t>
        </is>
      </c>
      <c r="B2946">
        <f>IF('Data R3'!C952="","",'Data R3'!B952)</f>
        <v/>
      </c>
      <c r="C2946">
        <f>IF('Data R3'!C952="","",'Data R3'!C952)</f>
        <v/>
      </c>
      <c r="D2946">
        <f>IF('Data R3'!C952="","",'Data R3'!D952)</f>
        <v/>
      </c>
      <c r="E2946">
        <f>IF('Data R3'!C952="","",'Data R3'!E952)</f>
        <v/>
      </c>
      <c r="F2946">
        <f>IF('Data R3'!C952="","",'Data R3'!F952)</f>
        <v/>
      </c>
      <c r="G2946">
        <f>IF('Data R3'!C952="","",'Data R3'!AD952)</f>
        <v/>
      </c>
      <c r="H2946">
        <f>IF('Data R3'!C952="","",'Data R3'!AC952)</f>
        <v/>
      </c>
      <c r="I2946">
        <f>IF('Data R3'!C952="","",COUNTIF('Data R3'!J952,"&gt;0")+COUNTIF('Data R3'!L952,"&gt;0")+COUNTIF('Data R3'!N952,"&gt;0")+COUNTIF('Data R3'!P952,"&gt;0")+COUNTIF('Data R3'!R952,"&gt;0")+COUNTIF('Data R3'!T952,"&gt;0")+COUNTIF('Data R3'!V952,"&gt;0")+COUNTIF('Data R3'!X952,"&gt;0"))</f>
        <v/>
      </c>
      <c r="J2946">
        <f>IF('Data R3'!C952="","",IF((COUNTIF('Data R3'!K952,"&gt;0")+COUNTIF('Data R3'!M952,"&gt;0")+COUNTIF('Data R3'!O952,"&gt;0")+COUNTIF('Data R3'!Q952,"&gt;0")+COUNTIF('Data R3'!S952,"&gt;0")+COUNTIF('Data R3'!U952,"&gt;0")+COUNTIF('Data R3'!W952,"&gt;0")+COUNTIF('Data R3'!Y952,"&gt;0"))&gt;0,1,0))</f>
        <v/>
      </c>
      <c r="M2946" t="inlineStr">
        <is>
          <t>Data R</t>
        </is>
      </c>
    </row>
    <row r="2947">
      <c r="A2947" t="inlineStr">
        <is>
          <t>Regional 3</t>
        </is>
      </c>
      <c r="B2947">
        <f>IF('Data R3'!C953="","",'Data R3'!B953)</f>
        <v/>
      </c>
      <c r="C2947">
        <f>IF('Data R3'!C953="","",'Data R3'!C953)</f>
        <v/>
      </c>
      <c r="D2947">
        <f>IF('Data R3'!C953="","",'Data R3'!D953)</f>
        <v/>
      </c>
      <c r="E2947">
        <f>IF('Data R3'!C953="","",'Data R3'!E953)</f>
        <v/>
      </c>
      <c r="F2947">
        <f>IF('Data R3'!C953="","",'Data R3'!F953)</f>
        <v/>
      </c>
      <c r="G2947">
        <f>IF('Data R3'!C953="","",'Data R3'!AD953)</f>
        <v/>
      </c>
      <c r="H2947">
        <f>IF('Data R3'!C953="","",'Data R3'!AC953)</f>
        <v/>
      </c>
      <c r="I2947">
        <f>IF('Data R3'!C953="","",COUNTIF('Data R3'!J953,"&gt;0")+COUNTIF('Data R3'!L953,"&gt;0")+COUNTIF('Data R3'!N953,"&gt;0")+COUNTIF('Data R3'!P953,"&gt;0")+COUNTIF('Data R3'!R953,"&gt;0")+COUNTIF('Data R3'!T953,"&gt;0")+COUNTIF('Data R3'!V953,"&gt;0")+COUNTIF('Data R3'!X953,"&gt;0"))</f>
        <v/>
      </c>
      <c r="J2947">
        <f>IF('Data R3'!C953="","",IF((COUNTIF('Data R3'!K953,"&gt;0")+COUNTIF('Data R3'!M953,"&gt;0")+COUNTIF('Data R3'!O953,"&gt;0")+COUNTIF('Data R3'!Q953,"&gt;0")+COUNTIF('Data R3'!S953,"&gt;0")+COUNTIF('Data R3'!U953,"&gt;0")+COUNTIF('Data R3'!W953,"&gt;0")+COUNTIF('Data R3'!Y953,"&gt;0"))&gt;0,1,0))</f>
        <v/>
      </c>
      <c r="M2947" t="inlineStr">
        <is>
          <t>Data R</t>
        </is>
      </c>
    </row>
    <row r="2948">
      <c r="A2948" t="inlineStr">
        <is>
          <t>Regional 3</t>
        </is>
      </c>
      <c r="B2948">
        <f>IF('Data R3'!C954="","",'Data R3'!B954)</f>
        <v/>
      </c>
      <c r="C2948">
        <f>IF('Data R3'!C954="","",'Data R3'!C954)</f>
        <v/>
      </c>
      <c r="D2948">
        <f>IF('Data R3'!C954="","",'Data R3'!D954)</f>
        <v/>
      </c>
      <c r="E2948">
        <f>IF('Data R3'!C954="","",'Data R3'!E954)</f>
        <v/>
      </c>
      <c r="F2948">
        <f>IF('Data R3'!C954="","",'Data R3'!F954)</f>
        <v/>
      </c>
      <c r="G2948">
        <f>IF('Data R3'!C954="","",'Data R3'!AD954)</f>
        <v/>
      </c>
      <c r="H2948">
        <f>IF('Data R3'!C954="","",'Data R3'!AC954)</f>
        <v/>
      </c>
      <c r="I2948">
        <f>IF('Data R3'!C954="","",COUNTIF('Data R3'!J954,"&gt;0")+COUNTIF('Data R3'!L954,"&gt;0")+COUNTIF('Data R3'!N954,"&gt;0")+COUNTIF('Data R3'!P954,"&gt;0")+COUNTIF('Data R3'!R954,"&gt;0")+COUNTIF('Data R3'!T954,"&gt;0")+COUNTIF('Data R3'!V954,"&gt;0")+COUNTIF('Data R3'!X954,"&gt;0"))</f>
        <v/>
      </c>
      <c r="J2948">
        <f>IF('Data R3'!C954="","",IF((COUNTIF('Data R3'!K954,"&gt;0")+COUNTIF('Data R3'!M954,"&gt;0")+COUNTIF('Data R3'!O954,"&gt;0")+COUNTIF('Data R3'!Q954,"&gt;0")+COUNTIF('Data R3'!S954,"&gt;0")+COUNTIF('Data R3'!U954,"&gt;0")+COUNTIF('Data R3'!W954,"&gt;0")+COUNTIF('Data R3'!Y954,"&gt;0"))&gt;0,1,0))</f>
        <v/>
      </c>
      <c r="M2948" t="inlineStr">
        <is>
          <t>Data R</t>
        </is>
      </c>
    </row>
    <row r="2949">
      <c r="A2949" t="inlineStr">
        <is>
          <t>Regional 3</t>
        </is>
      </c>
      <c r="B2949">
        <f>IF('Data R3'!C955="","",'Data R3'!B955)</f>
        <v/>
      </c>
      <c r="C2949">
        <f>IF('Data R3'!C955="","",'Data R3'!C955)</f>
        <v/>
      </c>
      <c r="D2949">
        <f>IF('Data R3'!C955="","",'Data R3'!D955)</f>
        <v/>
      </c>
      <c r="E2949">
        <f>IF('Data R3'!C955="","",'Data R3'!E955)</f>
        <v/>
      </c>
      <c r="F2949">
        <f>IF('Data R3'!C955="","",'Data R3'!F955)</f>
        <v/>
      </c>
      <c r="G2949">
        <f>IF('Data R3'!C955="","",'Data R3'!AD955)</f>
        <v/>
      </c>
      <c r="H2949">
        <f>IF('Data R3'!C955="","",'Data R3'!AC955)</f>
        <v/>
      </c>
      <c r="I2949">
        <f>IF('Data R3'!C955="","",COUNTIF('Data R3'!J955,"&gt;0")+COUNTIF('Data R3'!L955,"&gt;0")+COUNTIF('Data R3'!N955,"&gt;0")+COUNTIF('Data R3'!P955,"&gt;0")+COUNTIF('Data R3'!R955,"&gt;0")+COUNTIF('Data R3'!T955,"&gt;0")+COUNTIF('Data R3'!V955,"&gt;0")+COUNTIF('Data R3'!X955,"&gt;0"))</f>
        <v/>
      </c>
      <c r="J2949">
        <f>IF('Data R3'!C955="","",IF((COUNTIF('Data R3'!K955,"&gt;0")+COUNTIF('Data R3'!M955,"&gt;0")+COUNTIF('Data R3'!O955,"&gt;0")+COUNTIF('Data R3'!Q955,"&gt;0")+COUNTIF('Data R3'!S955,"&gt;0")+COUNTIF('Data R3'!U955,"&gt;0")+COUNTIF('Data R3'!W955,"&gt;0")+COUNTIF('Data R3'!Y955,"&gt;0"))&gt;0,1,0))</f>
        <v/>
      </c>
      <c r="M2949" t="inlineStr">
        <is>
          <t>Data R</t>
        </is>
      </c>
    </row>
    <row r="2950">
      <c r="A2950" t="inlineStr">
        <is>
          <t>Regional 3</t>
        </is>
      </c>
      <c r="B2950">
        <f>IF('Data R3'!C956="","",'Data R3'!B956)</f>
        <v/>
      </c>
      <c r="C2950">
        <f>IF('Data R3'!C956="","",'Data R3'!C956)</f>
        <v/>
      </c>
      <c r="D2950">
        <f>IF('Data R3'!C956="","",'Data R3'!D956)</f>
        <v/>
      </c>
      <c r="E2950">
        <f>IF('Data R3'!C956="","",'Data R3'!E956)</f>
        <v/>
      </c>
      <c r="F2950">
        <f>IF('Data R3'!C956="","",'Data R3'!F956)</f>
        <v/>
      </c>
      <c r="G2950">
        <f>IF('Data R3'!C956="","",'Data R3'!AD956)</f>
        <v/>
      </c>
      <c r="H2950">
        <f>IF('Data R3'!C956="","",'Data R3'!AC956)</f>
        <v/>
      </c>
      <c r="I2950">
        <f>IF('Data R3'!C956="","",COUNTIF('Data R3'!J956,"&gt;0")+COUNTIF('Data R3'!L956,"&gt;0")+COUNTIF('Data R3'!N956,"&gt;0")+COUNTIF('Data R3'!P956,"&gt;0")+COUNTIF('Data R3'!R956,"&gt;0")+COUNTIF('Data R3'!T956,"&gt;0")+COUNTIF('Data R3'!V956,"&gt;0")+COUNTIF('Data R3'!X956,"&gt;0"))</f>
        <v/>
      </c>
      <c r="J2950">
        <f>IF('Data R3'!C956="","",IF((COUNTIF('Data R3'!K956,"&gt;0")+COUNTIF('Data R3'!M956,"&gt;0")+COUNTIF('Data R3'!O956,"&gt;0")+COUNTIF('Data R3'!Q956,"&gt;0")+COUNTIF('Data R3'!S956,"&gt;0")+COUNTIF('Data R3'!U956,"&gt;0")+COUNTIF('Data R3'!W956,"&gt;0")+COUNTIF('Data R3'!Y956,"&gt;0"))&gt;0,1,0))</f>
        <v/>
      </c>
      <c r="M2950" t="inlineStr">
        <is>
          <t>Data R</t>
        </is>
      </c>
    </row>
    <row r="2951">
      <c r="A2951" t="inlineStr">
        <is>
          <t>Regional 3</t>
        </is>
      </c>
      <c r="B2951">
        <f>IF('Data R3'!C957="","",'Data R3'!B957)</f>
        <v/>
      </c>
      <c r="C2951">
        <f>IF('Data R3'!C957="","",'Data R3'!C957)</f>
        <v/>
      </c>
      <c r="D2951">
        <f>IF('Data R3'!C957="","",'Data R3'!D957)</f>
        <v/>
      </c>
      <c r="E2951">
        <f>IF('Data R3'!C957="","",'Data R3'!E957)</f>
        <v/>
      </c>
      <c r="F2951">
        <f>IF('Data R3'!C957="","",'Data R3'!F957)</f>
        <v/>
      </c>
      <c r="G2951">
        <f>IF('Data R3'!C957="","",'Data R3'!AD957)</f>
        <v/>
      </c>
      <c r="H2951">
        <f>IF('Data R3'!C957="","",'Data R3'!AC957)</f>
        <v/>
      </c>
      <c r="I2951">
        <f>IF('Data R3'!C957="","",COUNTIF('Data R3'!J957,"&gt;0")+COUNTIF('Data R3'!L957,"&gt;0")+COUNTIF('Data R3'!N957,"&gt;0")+COUNTIF('Data R3'!P957,"&gt;0")+COUNTIF('Data R3'!R957,"&gt;0")+COUNTIF('Data R3'!T957,"&gt;0")+COUNTIF('Data R3'!V957,"&gt;0")+COUNTIF('Data R3'!X957,"&gt;0"))</f>
        <v/>
      </c>
      <c r="J2951">
        <f>IF('Data R3'!C957="","",IF((COUNTIF('Data R3'!K957,"&gt;0")+COUNTIF('Data R3'!M957,"&gt;0")+COUNTIF('Data R3'!O957,"&gt;0")+COUNTIF('Data R3'!Q957,"&gt;0")+COUNTIF('Data R3'!S957,"&gt;0")+COUNTIF('Data R3'!U957,"&gt;0")+COUNTIF('Data R3'!W957,"&gt;0")+COUNTIF('Data R3'!Y957,"&gt;0"))&gt;0,1,0))</f>
        <v/>
      </c>
      <c r="M2951" t="inlineStr">
        <is>
          <t>Data R</t>
        </is>
      </c>
    </row>
    <row r="2952">
      <c r="A2952" t="inlineStr">
        <is>
          <t>Regional 3</t>
        </is>
      </c>
      <c r="B2952">
        <f>IF('Data R3'!C958="","",'Data R3'!B958)</f>
        <v/>
      </c>
      <c r="C2952">
        <f>IF('Data R3'!C958="","",'Data R3'!C958)</f>
        <v/>
      </c>
      <c r="D2952">
        <f>IF('Data R3'!C958="","",'Data R3'!D958)</f>
        <v/>
      </c>
      <c r="E2952">
        <f>IF('Data R3'!C958="","",'Data R3'!E958)</f>
        <v/>
      </c>
      <c r="F2952">
        <f>IF('Data R3'!C958="","",'Data R3'!F958)</f>
        <v/>
      </c>
      <c r="G2952">
        <f>IF('Data R3'!C958="","",'Data R3'!AD958)</f>
        <v/>
      </c>
      <c r="H2952">
        <f>IF('Data R3'!C958="","",'Data R3'!AC958)</f>
        <v/>
      </c>
      <c r="I2952">
        <f>IF('Data R3'!C958="","",COUNTIF('Data R3'!J958,"&gt;0")+COUNTIF('Data R3'!L958,"&gt;0")+COUNTIF('Data R3'!N958,"&gt;0")+COUNTIF('Data R3'!P958,"&gt;0")+COUNTIF('Data R3'!R958,"&gt;0")+COUNTIF('Data R3'!T958,"&gt;0")+COUNTIF('Data R3'!V958,"&gt;0")+COUNTIF('Data R3'!X958,"&gt;0"))</f>
        <v/>
      </c>
      <c r="J2952">
        <f>IF('Data R3'!C958="","",IF((COUNTIF('Data R3'!K958,"&gt;0")+COUNTIF('Data R3'!M958,"&gt;0")+COUNTIF('Data R3'!O958,"&gt;0")+COUNTIF('Data R3'!Q958,"&gt;0")+COUNTIF('Data R3'!S958,"&gt;0")+COUNTIF('Data R3'!U958,"&gt;0")+COUNTIF('Data R3'!W958,"&gt;0")+COUNTIF('Data R3'!Y958,"&gt;0"))&gt;0,1,0))</f>
        <v/>
      </c>
      <c r="M2952" t="inlineStr">
        <is>
          <t>Data R</t>
        </is>
      </c>
    </row>
    <row r="2953">
      <c r="A2953" t="inlineStr">
        <is>
          <t>Regional 3</t>
        </is>
      </c>
      <c r="B2953">
        <f>IF('Data R3'!C959="","",'Data R3'!B959)</f>
        <v/>
      </c>
      <c r="C2953">
        <f>IF('Data R3'!C959="","",'Data R3'!C959)</f>
        <v/>
      </c>
      <c r="D2953">
        <f>IF('Data R3'!C959="","",'Data R3'!D959)</f>
        <v/>
      </c>
      <c r="E2953">
        <f>IF('Data R3'!C959="","",'Data R3'!E959)</f>
        <v/>
      </c>
      <c r="F2953">
        <f>IF('Data R3'!C959="","",'Data R3'!F959)</f>
        <v/>
      </c>
      <c r="G2953">
        <f>IF('Data R3'!C959="","",'Data R3'!AD959)</f>
        <v/>
      </c>
      <c r="H2953">
        <f>IF('Data R3'!C959="","",'Data R3'!AC959)</f>
        <v/>
      </c>
      <c r="I2953">
        <f>IF('Data R3'!C959="","",COUNTIF('Data R3'!J959,"&gt;0")+COUNTIF('Data R3'!L959,"&gt;0")+COUNTIF('Data R3'!N959,"&gt;0")+COUNTIF('Data R3'!P959,"&gt;0")+COUNTIF('Data R3'!R959,"&gt;0")+COUNTIF('Data R3'!T959,"&gt;0")+COUNTIF('Data R3'!V959,"&gt;0")+COUNTIF('Data R3'!X959,"&gt;0"))</f>
        <v/>
      </c>
      <c r="J2953">
        <f>IF('Data R3'!C959="","",IF((COUNTIF('Data R3'!K959,"&gt;0")+COUNTIF('Data R3'!M959,"&gt;0")+COUNTIF('Data R3'!O959,"&gt;0")+COUNTIF('Data R3'!Q959,"&gt;0")+COUNTIF('Data R3'!S959,"&gt;0")+COUNTIF('Data R3'!U959,"&gt;0")+COUNTIF('Data R3'!W959,"&gt;0")+COUNTIF('Data R3'!Y959,"&gt;0"))&gt;0,1,0))</f>
        <v/>
      </c>
      <c r="M2953" t="inlineStr">
        <is>
          <t>Data R</t>
        </is>
      </c>
    </row>
    <row r="2954">
      <c r="A2954" t="inlineStr">
        <is>
          <t>Regional 3</t>
        </is>
      </c>
      <c r="B2954">
        <f>IF('Data R3'!C960="","",'Data R3'!B960)</f>
        <v/>
      </c>
      <c r="C2954">
        <f>IF('Data R3'!C960="","",'Data R3'!C960)</f>
        <v/>
      </c>
      <c r="D2954">
        <f>IF('Data R3'!C960="","",'Data R3'!D960)</f>
        <v/>
      </c>
      <c r="E2954">
        <f>IF('Data R3'!C960="","",'Data R3'!E960)</f>
        <v/>
      </c>
      <c r="F2954">
        <f>IF('Data R3'!C960="","",'Data R3'!F960)</f>
        <v/>
      </c>
      <c r="G2954">
        <f>IF('Data R3'!C960="","",'Data R3'!AD960)</f>
        <v/>
      </c>
      <c r="H2954">
        <f>IF('Data R3'!C960="","",'Data R3'!AC960)</f>
        <v/>
      </c>
      <c r="I2954">
        <f>IF('Data R3'!C960="","",COUNTIF('Data R3'!J960,"&gt;0")+COUNTIF('Data R3'!L960,"&gt;0")+COUNTIF('Data R3'!N960,"&gt;0")+COUNTIF('Data R3'!P960,"&gt;0")+COUNTIF('Data R3'!R960,"&gt;0")+COUNTIF('Data R3'!T960,"&gt;0")+COUNTIF('Data R3'!V960,"&gt;0")+COUNTIF('Data R3'!X960,"&gt;0"))</f>
        <v/>
      </c>
      <c r="J2954">
        <f>IF('Data R3'!C960="","",IF((COUNTIF('Data R3'!K960,"&gt;0")+COUNTIF('Data R3'!M960,"&gt;0")+COUNTIF('Data R3'!O960,"&gt;0")+COUNTIF('Data R3'!Q960,"&gt;0")+COUNTIF('Data R3'!S960,"&gt;0")+COUNTIF('Data R3'!U960,"&gt;0")+COUNTIF('Data R3'!W960,"&gt;0")+COUNTIF('Data R3'!Y960,"&gt;0"))&gt;0,1,0))</f>
        <v/>
      </c>
      <c r="M2954" t="inlineStr">
        <is>
          <t>Data R</t>
        </is>
      </c>
    </row>
    <row r="2955">
      <c r="A2955" t="inlineStr">
        <is>
          <t>Regional 3</t>
        </is>
      </c>
      <c r="B2955">
        <f>IF('Data R3'!C961="","",'Data R3'!B961)</f>
        <v/>
      </c>
      <c r="C2955">
        <f>IF('Data R3'!C961="","",'Data R3'!C961)</f>
        <v/>
      </c>
      <c r="D2955">
        <f>IF('Data R3'!C961="","",'Data R3'!D961)</f>
        <v/>
      </c>
      <c r="E2955">
        <f>IF('Data R3'!C961="","",'Data R3'!E961)</f>
        <v/>
      </c>
      <c r="F2955">
        <f>IF('Data R3'!C961="","",'Data R3'!F961)</f>
        <v/>
      </c>
      <c r="G2955">
        <f>IF('Data R3'!C961="","",'Data R3'!AD961)</f>
        <v/>
      </c>
      <c r="H2955">
        <f>IF('Data R3'!C961="","",'Data R3'!AC961)</f>
        <v/>
      </c>
      <c r="I2955">
        <f>IF('Data R3'!C961="","",COUNTIF('Data R3'!J961,"&gt;0")+COUNTIF('Data R3'!L961,"&gt;0")+COUNTIF('Data R3'!N961,"&gt;0")+COUNTIF('Data R3'!P961,"&gt;0")+COUNTIF('Data R3'!R961,"&gt;0")+COUNTIF('Data R3'!T961,"&gt;0")+COUNTIF('Data R3'!V961,"&gt;0")+COUNTIF('Data R3'!X961,"&gt;0"))</f>
        <v/>
      </c>
      <c r="J2955">
        <f>IF('Data R3'!C961="","",IF((COUNTIF('Data R3'!K961,"&gt;0")+COUNTIF('Data R3'!M961,"&gt;0")+COUNTIF('Data R3'!O961,"&gt;0")+COUNTIF('Data R3'!Q961,"&gt;0")+COUNTIF('Data R3'!S961,"&gt;0")+COUNTIF('Data R3'!U961,"&gt;0")+COUNTIF('Data R3'!W961,"&gt;0")+COUNTIF('Data R3'!Y961,"&gt;0"))&gt;0,1,0))</f>
        <v/>
      </c>
      <c r="M2955" t="inlineStr">
        <is>
          <t>Data R</t>
        </is>
      </c>
    </row>
    <row r="2956">
      <c r="A2956" t="inlineStr">
        <is>
          <t>Regional 3</t>
        </is>
      </c>
      <c r="B2956">
        <f>IF('Data R3'!C962="","",'Data R3'!B962)</f>
        <v/>
      </c>
      <c r="C2956">
        <f>IF('Data R3'!C962="","",'Data R3'!C962)</f>
        <v/>
      </c>
      <c r="D2956">
        <f>IF('Data R3'!C962="","",'Data R3'!D962)</f>
        <v/>
      </c>
      <c r="E2956">
        <f>IF('Data R3'!C962="","",'Data R3'!E962)</f>
        <v/>
      </c>
      <c r="F2956">
        <f>IF('Data R3'!C962="","",'Data R3'!F962)</f>
        <v/>
      </c>
      <c r="G2956">
        <f>IF('Data R3'!C962="","",'Data R3'!AD962)</f>
        <v/>
      </c>
      <c r="H2956">
        <f>IF('Data R3'!C962="","",'Data R3'!AC962)</f>
        <v/>
      </c>
      <c r="I2956">
        <f>IF('Data R3'!C962="","",COUNTIF('Data R3'!J962,"&gt;0")+COUNTIF('Data R3'!L962,"&gt;0")+COUNTIF('Data R3'!N962,"&gt;0")+COUNTIF('Data R3'!P962,"&gt;0")+COUNTIF('Data R3'!R962,"&gt;0")+COUNTIF('Data R3'!T962,"&gt;0")+COUNTIF('Data R3'!V962,"&gt;0")+COUNTIF('Data R3'!X962,"&gt;0"))</f>
        <v/>
      </c>
      <c r="J2956">
        <f>IF('Data R3'!C962="","",IF((COUNTIF('Data R3'!K962,"&gt;0")+COUNTIF('Data R3'!M962,"&gt;0")+COUNTIF('Data R3'!O962,"&gt;0")+COUNTIF('Data R3'!Q962,"&gt;0")+COUNTIF('Data R3'!S962,"&gt;0")+COUNTIF('Data R3'!U962,"&gt;0")+COUNTIF('Data R3'!W962,"&gt;0")+COUNTIF('Data R3'!Y962,"&gt;0"))&gt;0,1,0))</f>
        <v/>
      </c>
      <c r="M2956" t="inlineStr">
        <is>
          <t>Data R</t>
        </is>
      </c>
    </row>
    <row r="2957">
      <c r="A2957" t="inlineStr">
        <is>
          <t>Regional 3</t>
        </is>
      </c>
      <c r="B2957">
        <f>IF('Data R3'!C963="","",'Data R3'!B963)</f>
        <v/>
      </c>
      <c r="C2957">
        <f>IF('Data R3'!C963="","",'Data R3'!C963)</f>
        <v/>
      </c>
      <c r="D2957">
        <f>IF('Data R3'!C963="","",'Data R3'!D963)</f>
        <v/>
      </c>
      <c r="E2957">
        <f>IF('Data R3'!C963="","",'Data R3'!E963)</f>
        <v/>
      </c>
      <c r="F2957">
        <f>IF('Data R3'!C963="","",'Data R3'!F963)</f>
        <v/>
      </c>
      <c r="G2957">
        <f>IF('Data R3'!C963="","",'Data R3'!AD963)</f>
        <v/>
      </c>
      <c r="H2957">
        <f>IF('Data R3'!C963="","",'Data R3'!AC963)</f>
        <v/>
      </c>
      <c r="I2957">
        <f>IF('Data R3'!C963="","",COUNTIF('Data R3'!J963,"&gt;0")+COUNTIF('Data R3'!L963,"&gt;0")+COUNTIF('Data R3'!N963,"&gt;0")+COUNTIF('Data R3'!P963,"&gt;0")+COUNTIF('Data R3'!R963,"&gt;0")+COUNTIF('Data R3'!T963,"&gt;0")+COUNTIF('Data R3'!V963,"&gt;0")+COUNTIF('Data R3'!X963,"&gt;0"))</f>
        <v/>
      </c>
      <c r="J2957">
        <f>IF('Data R3'!C963="","",IF((COUNTIF('Data R3'!K963,"&gt;0")+COUNTIF('Data R3'!M963,"&gt;0")+COUNTIF('Data R3'!O963,"&gt;0")+COUNTIF('Data R3'!Q963,"&gt;0")+COUNTIF('Data R3'!S963,"&gt;0")+COUNTIF('Data R3'!U963,"&gt;0")+COUNTIF('Data R3'!W963,"&gt;0")+COUNTIF('Data R3'!Y963,"&gt;0"))&gt;0,1,0))</f>
        <v/>
      </c>
      <c r="M2957" t="inlineStr">
        <is>
          <t>Data R</t>
        </is>
      </c>
    </row>
    <row r="2958">
      <c r="A2958" t="inlineStr">
        <is>
          <t>Regional 3</t>
        </is>
      </c>
      <c r="B2958">
        <f>IF('Data R3'!C964="","",'Data R3'!B964)</f>
        <v/>
      </c>
      <c r="C2958">
        <f>IF('Data R3'!C964="","",'Data R3'!C964)</f>
        <v/>
      </c>
      <c r="D2958">
        <f>IF('Data R3'!C964="","",'Data R3'!D964)</f>
        <v/>
      </c>
      <c r="E2958">
        <f>IF('Data R3'!C964="","",'Data R3'!E964)</f>
        <v/>
      </c>
      <c r="F2958">
        <f>IF('Data R3'!C964="","",'Data R3'!F964)</f>
        <v/>
      </c>
      <c r="G2958">
        <f>IF('Data R3'!C964="","",'Data R3'!AD964)</f>
        <v/>
      </c>
      <c r="H2958">
        <f>IF('Data R3'!C964="","",'Data R3'!AC964)</f>
        <v/>
      </c>
      <c r="I2958">
        <f>IF('Data R3'!C964="","",COUNTIF('Data R3'!J964,"&gt;0")+COUNTIF('Data R3'!L964,"&gt;0")+COUNTIF('Data R3'!N964,"&gt;0")+COUNTIF('Data R3'!P964,"&gt;0")+COUNTIF('Data R3'!R964,"&gt;0")+COUNTIF('Data R3'!T964,"&gt;0")+COUNTIF('Data R3'!V964,"&gt;0")+COUNTIF('Data R3'!X964,"&gt;0"))</f>
        <v/>
      </c>
      <c r="J2958">
        <f>IF('Data R3'!C964="","",IF((COUNTIF('Data R3'!K964,"&gt;0")+COUNTIF('Data R3'!M964,"&gt;0")+COUNTIF('Data R3'!O964,"&gt;0")+COUNTIF('Data R3'!Q964,"&gt;0")+COUNTIF('Data R3'!S964,"&gt;0")+COUNTIF('Data R3'!U964,"&gt;0")+COUNTIF('Data R3'!W964,"&gt;0")+COUNTIF('Data R3'!Y964,"&gt;0"))&gt;0,1,0))</f>
        <v/>
      </c>
      <c r="M2958" t="inlineStr">
        <is>
          <t>Data R</t>
        </is>
      </c>
    </row>
    <row r="2959">
      <c r="A2959" t="inlineStr">
        <is>
          <t>Regional 3</t>
        </is>
      </c>
      <c r="B2959">
        <f>IF('Data R3'!C965="","",'Data R3'!B965)</f>
        <v/>
      </c>
      <c r="C2959">
        <f>IF('Data R3'!C965="","",'Data R3'!C965)</f>
        <v/>
      </c>
      <c r="D2959">
        <f>IF('Data R3'!C965="","",'Data R3'!D965)</f>
        <v/>
      </c>
      <c r="E2959">
        <f>IF('Data R3'!C965="","",'Data R3'!E965)</f>
        <v/>
      </c>
      <c r="F2959">
        <f>IF('Data R3'!C965="","",'Data R3'!F965)</f>
        <v/>
      </c>
      <c r="G2959">
        <f>IF('Data R3'!C965="","",'Data R3'!AD965)</f>
        <v/>
      </c>
      <c r="H2959">
        <f>IF('Data R3'!C965="","",'Data R3'!AC965)</f>
        <v/>
      </c>
      <c r="I2959">
        <f>IF('Data R3'!C965="","",COUNTIF('Data R3'!J965,"&gt;0")+COUNTIF('Data R3'!L965,"&gt;0")+COUNTIF('Data R3'!N965,"&gt;0")+COUNTIF('Data R3'!P965,"&gt;0")+COUNTIF('Data R3'!R965,"&gt;0")+COUNTIF('Data R3'!T965,"&gt;0")+COUNTIF('Data R3'!V965,"&gt;0")+COUNTIF('Data R3'!X965,"&gt;0"))</f>
        <v/>
      </c>
      <c r="J2959">
        <f>IF('Data R3'!C965="","",IF((COUNTIF('Data R3'!K965,"&gt;0")+COUNTIF('Data R3'!M965,"&gt;0")+COUNTIF('Data R3'!O965,"&gt;0")+COUNTIF('Data R3'!Q965,"&gt;0")+COUNTIF('Data R3'!S965,"&gt;0")+COUNTIF('Data R3'!U965,"&gt;0")+COUNTIF('Data R3'!W965,"&gt;0")+COUNTIF('Data R3'!Y965,"&gt;0"))&gt;0,1,0))</f>
        <v/>
      </c>
      <c r="M2959" t="inlineStr">
        <is>
          <t>Data R</t>
        </is>
      </c>
    </row>
    <row r="2960">
      <c r="A2960" t="inlineStr">
        <is>
          <t>Regional 3</t>
        </is>
      </c>
      <c r="B2960">
        <f>IF('Data R3'!C966="","",'Data R3'!B966)</f>
        <v/>
      </c>
      <c r="C2960">
        <f>IF('Data R3'!C966="","",'Data R3'!C966)</f>
        <v/>
      </c>
      <c r="D2960">
        <f>IF('Data R3'!C966="","",'Data R3'!D966)</f>
        <v/>
      </c>
      <c r="E2960">
        <f>IF('Data R3'!C966="","",'Data R3'!E966)</f>
        <v/>
      </c>
      <c r="F2960">
        <f>IF('Data R3'!C966="","",'Data R3'!F966)</f>
        <v/>
      </c>
      <c r="G2960">
        <f>IF('Data R3'!C966="","",'Data R3'!AD966)</f>
        <v/>
      </c>
      <c r="H2960">
        <f>IF('Data R3'!C966="","",'Data R3'!AC966)</f>
        <v/>
      </c>
      <c r="I2960">
        <f>IF('Data R3'!C966="","",COUNTIF('Data R3'!J966,"&gt;0")+COUNTIF('Data R3'!L966,"&gt;0")+COUNTIF('Data R3'!N966,"&gt;0")+COUNTIF('Data R3'!P966,"&gt;0")+COUNTIF('Data R3'!R966,"&gt;0")+COUNTIF('Data R3'!T966,"&gt;0")+COUNTIF('Data R3'!V966,"&gt;0")+COUNTIF('Data R3'!X966,"&gt;0"))</f>
        <v/>
      </c>
      <c r="J2960">
        <f>IF('Data R3'!C966="","",IF((COUNTIF('Data R3'!K966,"&gt;0")+COUNTIF('Data R3'!M966,"&gt;0")+COUNTIF('Data R3'!O966,"&gt;0")+COUNTIF('Data R3'!Q966,"&gt;0")+COUNTIF('Data R3'!S966,"&gt;0")+COUNTIF('Data R3'!U966,"&gt;0")+COUNTIF('Data R3'!W966,"&gt;0")+COUNTIF('Data R3'!Y966,"&gt;0"))&gt;0,1,0))</f>
        <v/>
      </c>
      <c r="M2960" t="inlineStr">
        <is>
          <t>Data R</t>
        </is>
      </c>
    </row>
    <row r="2961">
      <c r="A2961" t="inlineStr">
        <is>
          <t>Regional 3</t>
        </is>
      </c>
      <c r="B2961">
        <f>IF('Data R3'!C967="","",'Data R3'!B967)</f>
        <v/>
      </c>
      <c r="C2961">
        <f>IF('Data R3'!C967="","",'Data R3'!C967)</f>
        <v/>
      </c>
      <c r="D2961">
        <f>IF('Data R3'!C967="","",'Data R3'!D967)</f>
        <v/>
      </c>
      <c r="E2961">
        <f>IF('Data R3'!C967="","",'Data R3'!E967)</f>
        <v/>
      </c>
      <c r="F2961">
        <f>IF('Data R3'!C967="","",'Data R3'!F967)</f>
        <v/>
      </c>
      <c r="G2961">
        <f>IF('Data R3'!C967="","",'Data R3'!AD967)</f>
        <v/>
      </c>
      <c r="H2961">
        <f>IF('Data R3'!C967="","",'Data R3'!AC967)</f>
        <v/>
      </c>
      <c r="I2961">
        <f>IF('Data R3'!C967="","",COUNTIF('Data R3'!J967,"&gt;0")+COUNTIF('Data R3'!L967,"&gt;0")+COUNTIF('Data R3'!N967,"&gt;0")+COUNTIF('Data R3'!P967,"&gt;0")+COUNTIF('Data R3'!R967,"&gt;0")+COUNTIF('Data R3'!T967,"&gt;0")+COUNTIF('Data R3'!V967,"&gt;0")+COUNTIF('Data R3'!X967,"&gt;0"))</f>
        <v/>
      </c>
      <c r="J2961">
        <f>IF('Data R3'!C967="","",IF((COUNTIF('Data R3'!K967,"&gt;0")+COUNTIF('Data R3'!M967,"&gt;0")+COUNTIF('Data R3'!O967,"&gt;0")+COUNTIF('Data R3'!Q967,"&gt;0")+COUNTIF('Data R3'!S967,"&gt;0")+COUNTIF('Data R3'!U967,"&gt;0")+COUNTIF('Data R3'!W967,"&gt;0")+COUNTIF('Data R3'!Y967,"&gt;0"))&gt;0,1,0))</f>
        <v/>
      </c>
      <c r="M2961" t="inlineStr">
        <is>
          <t>Data R</t>
        </is>
      </c>
    </row>
    <row r="2962">
      <c r="A2962" t="inlineStr">
        <is>
          <t>Regional 3</t>
        </is>
      </c>
      <c r="B2962">
        <f>IF('Data R3'!C968="","",'Data R3'!B968)</f>
        <v/>
      </c>
      <c r="C2962">
        <f>IF('Data R3'!C968="","",'Data R3'!C968)</f>
        <v/>
      </c>
      <c r="D2962">
        <f>IF('Data R3'!C968="","",'Data R3'!D968)</f>
        <v/>
      </c>
      <c r="E2962">
        <f>IF('Data R3'!C968="","",'Data R3'!E968)</f>
        <v/>
      </c>
      <c r="F2962">
        <f>IF('Data R3'!C968="","",'Data R3'!F968)</f>
        <v/>
      </c>
      <c r="G2962">
        <f>IF('Data R3'!C968="","",'Data R3'!AD968)</f>
        <v/>
      </c>
      <c r="H2962">
        <f>IF('Data R3'!C968="","",'Data R3'!AC968)</f>
        <v/>
      </c>
      <c r="I2962">
        <f>IF('Data R3'!C968="","",COUNTIF('Data R3'!J968,"&gt;0")+COUNTIF('Data R3'!L968,"&gt;0")+COUNTIF('Data R3'!N968,"&gt;0")+COUNTIF('Data R3'!P968,"&gt;0")+COUNTIF('Data R3'!R968,"&gt;0")+COUNTIF('Data R3'!T968,"&gt;0")+COUNTIF('Data R3'!V968,"&gt;0")+COUNTIF('Data R3'!X968,"&gt;0"))</f>
        <v/>
      </c>
      <c r="J2962">
        <f>IF('Data R3'!C968="","",IF((COUNTIF('Data R3'!K968,"&gt;0")+COUNTIF('Data R3'!M968,"&gt;0")+COUNTIF('Data R3'!O968,"&gt;0")+COUNTIF('Data R3'!Q968,"&gt;0")+COUNTIF('Data R3'!S968,"&gt;0")+COUNTIF('Data R3'!U968,"&gt;0")+COUNTIF('Data R3'!W968,"&gt;0")+COUNTIF('Data R3'!Y968,"&gt;0"))&gt;0,1,0))</f>
        <v/>
      </c>
      <c r="M2962" t="inlineStr">
        <is>
          <t>Data R</t>
        </is>
      </c>
    </row>
    <row r="2963">
      <c r="A2963" t="inlineStr">
        <is>
          <t>Regional 3</t>
        </is>
      </c>
      <c r="B2963">
        <f>IF('Data R3'!C969="","",'Data R3'!B969)</f>
        <v/>
      </c>
      <c r="C2963">
        <f>IF('Data R3'!C969="","",'Data R3'!C969)</f>
        <v/>
      </c>
      <c r="D2963">
        <f>IF('Data R3'!C969="","",'Data R3'!D969)</f>
        <v/>
      </c>
      <c r="E2963">
        <f>IF('Data R3'!C969="","",'Data R3'!E969)</f>
        <v/>
      </c>
      <c r="F2963">
        <f>IF('Data R3'!C969="","",'Data R3'!F969)</f>
        <v/>
      </c>
      <c r="G2963">
        <f>IF('Data R3'!C969="","",'Data R3'!AD969)</f>
        <v/>
      </c>
      <c r="H2963">
        <f>IF('Data R3'!C969="","",'Data R3'!AC969)</f>
        <v/>
      </c>
      <c r="I2963">
        <f>IF('Data R3'!C969="","",COUNTIF('Data R3'!J969,"&gt;0")+COUNTIF('Data R3'!L969,"&gt;0")+COUNTIF('Data R3'!N969,"&gt;0")+COUNTIF('Data R3'!P969,"&gt;0")+COUNTIF('Data R3'!R969,"&gt;0")+COUNTIF('Data R3'!T969,"&gt;0")+COUNTIF('Data R3'!V969,"&gt;0")+COUNTIF('Data R3'!X969,"&gt;0"))</f>
        <v/>
      </c>
      <c r="J2963">
        <f>IF('Data R3'!C969="","",IF((COUNTIF('Data R3'!K969,"&gt;0")+COUNTIF('Data R3'!M969,"&gt;0")+COUNTIF('Data R3'!O969,"&gt;0")+COUNTIF('Data R3'!Q969,"&gt;0")+COUNTIF('Data R3'!S969,"&gt;0")+COUNTIF('Data R3'!U969,"&gt;0")+COUNTIF('Data R3'!W969,"&gt;0")+COUNTIF('Data R3'!Y969,"&gt;0"))&gt;0,1,0))</f>
        <v/>
      </c>
      <c r="M2963" t="inlineStr">
        <is>
          <t>Data R</t>
        </is>
      </c>
    </row>
    <row r="2964">
      <c r="A2964" t="inlineStr">
        <is>
          <t>Regional 3</t>
        </is>
      </c>
      <c r="B2964">
        <f>IF('Data R3'!C970="","",'Data R3'!B970)</f>
        <v/>
      </c>
      <c r="C2964">
        <f>IF('Data R3'!C970="","",'Data R3'!C970)</f>
        <v/>
      </c>
      <c r="D2964">
        <f>IF('Data R3'!C970="","",'Data R3'!D970)</f>
        <v/>
      </c>
      <c r="E2964">
        <f>IF('Data R3'!C970="","",'Data R3'!E970)</f>
        <v/>
      </c>
      <c r="F2964">
        <f>IF('Data R3'!C970="","",'Data R3'!F970)</f>
        <v/>
      </c>
      <c r="G2964">
        <f>IF('Data R3'!C970="","",'Data R3'!AD970)</f>
        <v/>
      </c>
      <c r="H2964">
        <f>IF('Data R3'!C970="","",'Data R3'!AC970)</f>
        <v/>
      </c>
      <c r="I2964">
        <f>IF('Data R3'!C970="","",COUNTIF('Data R3'!J970,"&gt;0")+COUNTIF('Data R3'!L970,"&gt;0")+COUNTIF('Data R3'!N970,"&gt;0")+COUNTIF('Data R3'!P970,"&gt;0")+COUNTIF('Data R3'!R970,"&gt;0")+COUNTIF('Data R3'!T970,"&gt;0")+COUNTIF('Data R3'!V970,"&gt;0")+COUNTIF('Data R3'!X970,"&gt;0"))</f>
        <v/>
      </c>
      <c r="J2964">
        <f>IF('Data R3'!C970="","",IF((COUNTIF('Data R3'!K970,"&gt;0")+COUNTIF('Data R3'!M970,"&gt;0")+COUNTIF('Data R3'!O970,"&gt;0")+COUNTIF('Data R3'!Q970,"&gt;0")+COUNTIF('Data R3'!S970,"&gt;0")+COUNTIF('Data R3'!U970,"&gt;0")+COUNTIF('Data R3'!W970,"&gt;0")+COUNTIF('Data R3'!Y970,"&gt;0"))&gt;0,1,0))</f>
        <v/>
      </c>
      <c r="M2964" t="inlineStr">
        <is>
          <t>Data R</t>
        </is>
      </c>
    </row>
    <row r="2965">
      <c r="A2965" t="inlineStr">
        <is>
          <t>Regional 3</t>
        </is>
      </c>
      <c r="B2965">
        <f>IF('Data R3'!C971="","",'Data R3'!B971)</f>
        <v/>
      </c>
      <c r="C2965">
        <f>IF('Data R3'!C971="","",'Data R3'!C971)</f>
        <v/>
      </c>
      <c r="D2965">
        <f>IF('Data R3'!C971="","",'Data R3'!D971)</f>
        <v/>
      </c>
      <c r="E2965">
        <f>IF('Data R3'!C971="","",'Data R3'!E971)</f>
        <v/>
      </c>
      <c r="F2965">
        <f>IF('Data R3'!C971="","",'Data R3'!F971)</f>
        <v/>
      </c>
      <c r="G2965">
        <f>IF('Data R3'!C971="","",'Data R3'!AD971)</f>
        <v/>
      </c>
      <c r="H2965">
        <f>IF('Data R3'!C971="","",'Data R3'!AC971)</f>
        <v/>
      </c>
      <c r="I2965">
        <f>IF('Data R3'!C971="","",COUNTIF('Data R3'!J971,"&gt;0")+COUNTIF('Data R3'!L971,"&gt;0")+COUNTIF('Data R3'!N971,"&gt;0")+COUNTIF('Data R3'!P971,"&gt;0")+COUNTIF('Data R3'!R971,"&gt;0")+COUNTIF('Data R3'!T971,"&gt;0")+COUNTIF('Data R3'!V971,"&gt;0")+COUNTIF('Data R3'!X971,"&gt;0"))</f>
        <v/>
      </c>
      <c r="J2965">
        <f>IF('Data R3'!C971="","",IF((COUNTIF('Data R3'!K971,"&gt;0")+COUNTIF('Data R3'!M971,"&gt;0")+COUNTIF('Data R3'!O971,"&gt;0")+COUNTIF('Data R3'!Q971,"&gt;0")+COUNTIF('Data R3'!S971,"&gt;0")+COUNTIF('Data R3'!U971,"&gt;0")+COUNTIF('Data R3'!W971,"&gt;0")+COUNTIF('Data R3'!Y971,"&gt;0"))&gt;0,1,0))</f>
        <v/>
      </c>
      <c r="M2965" t="inlineStr">
        <is>
          <t>Data R</t>
        </is>
      </c>
    </row>
    <row r="2966">
      <c r="A2966" t="inlineStr">
        <is>
          <t>Regional 3</t>
        </is>
      </c>
      <c r="B2966">
        <f>IF('Data R3'!C972="","",'Data R3'!B972)</f>
        <v/>
      </c>
      <c r="C2966">
        <f>IF('Data R3'!C972="","",'Data R3'!C972)</f>
        <v/>
      </c>
      <c r="D2966">
        <f>IF('Data R3'!C972="","",'Data R3'!D972)</f>
        <v/>
      </c>
      <c r="E2966">
        <f>IF('Data R3'!C972="","",'Data R3'!E972)</f>
        <v/>
      </c>
      <c r="F2966">
        <f>IF('Data R3'!C972="","",'Data R3'!F972)</f>
        <v/>
      </c>
      <c r="G2966">
        <f>IF('Data R3'!C972="","",'Data R3'!AD972)</f>
        <v/>
      </c>
      <c r="H2966">
        <f>IF('Data R3'!C972="","",'Data R3'!AC972)</f>
        <v/>
      </c>
      <c r="I2966">
        <f>IF('Data R3'!C972="","",COUNTIF('Data R3'!J972,"&gt;0")+COUNTIF('Data R3'!L972,"&gt;0")+COUNTIF('Data R3'!N972,"&gt;0")+COUNTIF('Data R3'!P972,"&gt;0")+COUNTIF('Data R3'!R972,"&gt;0")+COUNTIF('Data R3'!T972,"&gt;0")+COUNTIF('Data R3'!V972,"&gt;0")+COUNTIF('Data R3'!X972,"&gt;0"))</f>
        <v/>
      </c>
      <c r="J2966">
        <f>IF('Data R3'!C972="","",IF((COUNTIF('Data R3'!K972,"&gt;0")+COUNTIF('Data R3'!M972,"&gt;0")+COUNTIF('Data R3'!O972,"&gt;0")+COUNTIF('Data R3'!Q972,"&gt;0")+COUNTIF('Data R3'!S972,"&gt;0")+COUNTIF('Data R3'!U972,"&gt;0")+COUNTIF('Data R3'!W972,"&gt;0")+COUNTIF('Data R3'!Y972,"&gt;0"))&gt;0,1,0))</f>
        <v/>
      </c>
      <c r="M2966" t="inlineStr">
        <is>
          <t>Data R</t>
        </is>
      </c>
    </row>
    <row r="2967">
      <c r="A2967" t="inlineStr">
        <is>
          <t>Regional 3</t>
        </is>
      </c>
      <c r="B2967">
        <f>IF('Data R3'!C973="","",'Data R3'!B973)</f>
        <v/>
      </c>
      <c r="C2967">
        <f>IF('Data R3'!C973="","",'Data R3'!C973)</f>
        <v/>
      </c>
      <c r="D2967">
        <f>IF('Data R3'!C973="","",'Data R3'!D973)</f>
        <v/>
      </c>
      <c r="E2967">
        <f>IF('Data R3'!C973="","",'Data R3'!E973)</f>
        <v/>
      </c>
      <c r="F2967">
        <f>IF('Data R3'!C973="","",'Data R3'!F973)</f>
        <v/>
      </c>
      <c r="G2967">
        <f>IF('Data R3'!C973="","",'Data R3'!AD973)</f>
        <v/>
      </c>
      <c r="H2967">
        <f>IF('Data R3'!C973="","",'Data R3'!AC973)</f>
        <v/>
      </c>
      <c r="I2967">
        <f>IF('Data R3'!C973="","",COUNTIF('Data R3'!J973,"&gt;0")+COUNTIF('Data R3'!L973,"&gt;0")+COUNTIF('Data R3'!N973,"&gt;0")+COUNTIF('Data R3'!P973,"&gt;0")+COUNTIF('Data R3'!R973,"&gt;0")+COUNTIF('Data R3'!T973,"&gt;0")+COUNTIF('Data R3'!V973,"&gt;0")+COUNTIF('Data R3'!X973,"&gt;0"))</f>
        <v/>
      </c>
      <c r="J2967">
        <f>IF('Data R3'!C973="","",IF((COUNTIF('Data R3'!K973,"&gt;0")+COUNTIF('Data R3'!M973,"&gt;0")+COUNTIF('Data R3'!O973,"&gt;0")+COUNTIF('Data R3'!Q973,"&gt;0")+COUNTIF('Data R3'!S973,"&gt;0")+COUNTIF('Data R3'!U973,"&gt;0")+COUNTIF('Data R3'!W973,"&gt;0")+COUNTIF('Data R3'!Y973,"&gt;0"))&gt;0,1,0))</f>
        <v/>
      </c>
      <c r="M2967" t="inlineStr">
        <is>
          <t>Data R</t>
        </is>
      </c>
    </row>
    <row r="2968">
      <c r="A2968" t="inlineStr">
        <is>
          <t>Regional 3</t>
        </is>
      </c>
      <c r="B2968">
        <f>IF('Data R3'!C974="","",'Data R3'!B974)</f>
        <v/>
      </c>
      <c r="C2968">
        <f>IF('Data R3'!C974="","",'Data R3'!C974)</f>
        <v/>
      </c>
      <c r="D2968">
        <f>IF('Data R3'!C974="","",'Data R3'!D974)</f>
        <v/>
      </c>
      <c r="E2968">
        <f>IF('Data R3'!C974="","",'Data R3'!E974)</f>
        <v/>
      </c>
      <c r="F2968">
        <f>IF('Data R3'!C974="","",'Data R3'!F974)</f>
        <v/>
      </c>
      <c r="G2968">
        <f>IF('Data R3'!C974="","",'Data R3'!AD974)</f>
        <v/>
      </c>
      <c r="H2968">
        <f>IF('Data R3'!C974="","",'Data R3'!AC974)</f>
        <v/>
      </c>
      <c r="I2968">
        <f>IF('Data R3'!C974="","",COUNTIF('Data R3'!J974,"&gt;0")+COUNTIF('Data R3'!L974,"&gt;0")+COUNTIF('Data R3'!N974,"&gt;0")+COUNTIF('Data R3'!P974,"&gt;0")+COUNTIF('Data R3'!R974,"&gt;0")+COUNTIF('Data R3'!T974,"&gt;0")+COUNTIF('Data R3'!V974,"&gt;0")+COUNTIF('Data R3'!X974,"&gt;0"))</f>
        <v/>
      </c>
      <c r="J2968">
        <f>IF('Data R3'!C974="","",IF((COUNTIF('Data R3'!K974,"&gt;0")+COUNTIF('Data R3'!M974,"&gt;0")+COUNTIF('Data R3'!O974,"&gt;0")+COUNTIF('Data R3'!Q974,"&gt;0")+COUNTIF('Data R3'!S974,"&gt;0")+COUNTIF('Data R3'!U974,"&gt;0")+COUNTIF('Data R3'!W974,"&gt;0")+COUNTIF('Data R3'!Y974,"&gt;0"))&gt;0,1,0))</f>
        <v/>
      </c>
      <c r="M2968" t="inlineStr">
        <is>
          <t>Data R</t>
        </is>
      </c>
    </row>
    <row r="2969">
      <c r="A2969" t="inlineStr">
        <is>
          <t>Regional 3</t>
        </is>
      </c>
      <c r="B2969">
        <f>IF('Data R3'!C975="","",'Data R3'!B975)</f>
        <v/>
      </c>
      <c r="C2969">
        <f>IF('Data R3'!C975="","",'Data R3'!C975)</f>
        <v/>
      </c>
      <c r="D2969">
        <f>IF('Data R3'!C975="","",'Data R3'!D975)</f>
        <v/>
      </c>
      <c r="E2969">
        <f>IF('Data R3'!C975="","",'Data R3'!E975)</f>
        <v/>
      </c>
      <c r="F2969">
        <f>IF('Data R3'!C975="","",'Data R3'!F975)</f>
        <v/>
      </c>
      <c r="G2969">
        <f>IF('Data R3'!C975="","",'Data R3'!AD975)</f>
        <v/>
      </c>
      <c r="H2969">
        <f>IF('Data R3'!C975="","",'Data R3'!AC975)</f>
        <v/>
      </c>
      <c r="I2969">
        <f>IF('Data R3'!C975="","",COUNTIF('Data R3'!J975,"&gt;0")+COUNTIF('Data R3'!L975,"&gt;0")+COUNTIF('Data R3'!N975,"&gt;0")+COUNTIF('Data R3'!P975,"&gt;0")+COUNTIF('Data R3'!R975,"&gt;0")+COUNTIF('Data R3'!T975,"&gt;0")+COUNTIF('Data R3'!V975,"&gt;0")+COUNTIF('Data R3'!X975,"&gt;0"))</f>
        <v/>
      </c>
      <c r="J2969">
        <f>IF('Data R3'!C975="","",IF((COUNTIF('Data R3'!K975,"&gt;0")+COUNTIF('Data R3'!M975,"&gt;0")+COUNTIF('Data R3'!O975,"&gt;0")+COUNTIF('Data R3'!Q975,"&gt;0")+COUNTIF('Data R3'!S975,"&gt;0")+COUNTIF('Data R3'!U975,"&gt;0")+COUNTIF('Data R3'!W975,"&gt;0")+COUNTIF('Data R3'!Y975,"&gt;0"))&gt;0,1,0))</f>
        <v/>
      </c>
      <c r="M2969" t="inlineStr">
        <is>
          <t>Data R</t>
        </is>
      </c>
    </row>
    <row r="2970">
      <c r="A2970" t="inlineStr">
        <is>
          <t>Regional 3</t>
        </is>
      </c>
      <c r="B2970">
        <f>IF('Data R3'!C976="","",'Data R3'!B976)</f>
        <v/>
      </c>
      <c r="C2970">
        <f>IF('Data R3'!C976="","",'Data R3'!C976)</f>
        <v/>
      </c>
      <c r="D2970">
        <f>IF('Data R3'!C976="","",'Data R3'!D976)</f>
        <v/>
      </c>
      <c r="E2970">
        <f>IF('Data R3'!C976="","",'Data R3'!E976)</f>
        <v/>
      </c>
      <c r="F2970">
        <f>IF('Data R3'!C976="","",'Data R3'!F976)</f>
        <v/>
      </c>
      <c r="G2970">
        <f>IF('Data R3'!C976="","",'Data R3'!AD976)</f>
        <v/>
      </c>
      <c r="H2970">
        <f>IF('Data R3'!C976="","",'Data R3'!AC976)</f>
        <v/>
      </c>
      <c r="I2970">
        <f>IF('Data R3'!C976="","",COUNTIF('Data R3'!J976,"&gt;0")+COUNTIF('Data R3'!L976,"&gt;0")+COUNTIF('Data R3'!N976,"&gt;0")+COUNTIF('Data R3'!P976,"&gt;0")+COUNTIF('Data R3'!R976,"&gt;0")+COUNTIF('Data R3'!T976,"&gt;0")+COUNTIF('Data R3'!V976,"&gt;0")+COUNTIF('Data R3'!X976,"&gt;0"))</f>
        <v/>
      </c>
      <c r="J2970">
        <f>IF('Data R3'!C976="","",IF((COUNTIF('Data R3'!K976,"&gt;0")+COUNTIF('Data R3'!M976,"&gt;0")+COUNTIF('Data R3'!O976,"&gt;0")+COUNTIF('Data R3'!Q976,"&gt;0")+COUNTIF('Data R3'!S976,"&gt;0")+COUNTIF('Data R3'!U976,"&gt;0")+COUNTIF('Data R3'!W976,"&gt;0")+COUNTIF('Data R3'!Y976,"&gt;0"))&gt;0,1,0))</f>
        <v/>
      </c>
      <c r="M2970" t="inlineStr">
        <is>
          <t>Data R</t>
        </is>
      </c>
    </row>
    <row r="2971">
      <c r="A2971" t="inlineStr">
        <is>
          <t>Regional 3</t>
        </is>
      </c>
      <c r="B2971">
        <f>IF('Data R3'!C977="","",'Data R3'!B977)</f>
        <v/>
      </c>
      <c r="C2971">
        <f>IF('Data R3'!C977="","",'Data R3'!C977)</f>
        <v/>
      </c>
      <c r="D2971">
        <f>IF('Data R3'!C977="","",'Data R3'!D977)</f>
        <v/>
      </c>
      <c r="E2971">
        <f>IF('Data R3'!C977="","",'Data R3'!E977)</f>
        <v/>
      </c>
      <c r="F2971">
        <f>IF('Data R3'!C977="","",'Data R3'!F977)</f>
        <v/>
      </c>
      <c r="G2971">
        <f>IF('Data R3'!C977="","",'Data R3'!AD977)</f>
        <v/>
      </c>
      <c r="H2971">
        <f>IF('Data R3'!C977="","",'Data R3'!AC977)</f>
        <v/>
      </c>
      <c r="I2971">
        <f>IF('Data R3'!C977="","",COUNTIF('Data R3'!J977,"&gt;0")+COUNTIF('Data R3'!L977,"&gt;0")+COUNTIF('Data R3'!N977,"&gt;0")+COUNTIF('Data R3'!P977,"&gt;0")+COUNTIF('Data R3'!R977,"&gt;0")+COUNTIF('Data R3'!T977,"&gt;0")+COUNTIF('Data R3'!V977,"&gt;0")+COUNTIF('Data R3'!X977,"&gt;0"))</f>
        <v/>
      </c>
      <c r="J2971">
        <f>IF('Data R3'!C977="","",IF((COUNTIF('Data R3'!K977,"&gt;0")+COUNTIF('Data R3'!M977,"&gt;0")+COUNTIF('Data R3'!O977,"&gt;0")+COUNTIF('Data R3'!Q977,"&gt;0")+COUNTIF('Data R3'!S977,"&gt;0")+COUNTIF('Data R3'!U977,"&gt;0")+COUNTIF('Data R3'!W977,"&gt;0")+COUNTIF('Data R3'!Y977,"&gt;0"))&gt;0,1,0))</f>
        <v/>
      </c>
      <c r="M2971" t="inlineStr">
        <is>
          <t>Data R</t>
        </is>
      </c>
    </row>
    <row r="2972">
      <c r="A2972" t="inlineStr">
        <is>
          <t>Regional 3</t>
        </is>
      </c>
      <c r="B2972">
        <f>IF('Data R3'!C978="","",'Data R3'!B978)</f>
        <v/>
      </c>
      <c r="C2972">
        <f>IF('Data R3'!C978="","",'Data R3'!C978)</f>
        <v/>
      </c>
      <c r="D2972">
        <f>IF('Data R3'!C978="","",'Data R3'!D978)</f>
        <v/>
      </c>
      <c r="E2972">
        <f>IF('Data R3'!C978="","",'Data R3'!E978)</f>
        <v/>
      </c>
      <c r="F2972">
        <f>IF('Data R3'!C978="","",'Data R3'!F978)</f>
        <v/>
      </c>
      <c r="G2972">
        <f>IF('Data R3'!C978="","",'Data R3'!AD978)</f>
        <v/>
      </c>
      <c r="H2972">
        <f>IF('Data R3'!C978="","",'Data R3'!AC978)</f>
        <v/>
      </c>
      <c r="I2972">
        <f>IF('Data R3'!C978="","",COUNTIF('Data R3'!J978,"&gt;0")+COUNTIF('Data R3'!L978,"&gt;0")+COUNTIF('Data R3'!N978,"&gt;0")+COUNTIF('Data R3'!P978,"&gt;0")+COUNTIF('Data R3'!R978,"&gt;0")+COUNTIF('Data R3'!T978,"&gt;0")+COUNTIF('Data R3'!V978,"&gt;0")+COUNTIF('Data R3'!X978,"&gt;0"))</f>
        <v/>
      </c>
      <c r="J2972">
        <f>IF('Data R3'!C978="","",IF((COUNTIF('Data R3'!K978,"&gt;0")+COUNTIF('Data R3'!M978,"&gt;0")+COUNTIF('Data R3'!O978,"&gt;0")+COUNTIF('Data R3'!Q978,"&gt;0")+COUNTIF('Data R3'!S978,"&gt;0")+COUNTIF('Data R3'!U978,"&gt;0")+COUNTIF('Data R3'!W978,"&gt;0")+COUNTIF('Data R3'!Y978,"&gt;0"))&gt;0,1,0))</f>
        <v/>
      </c>
      <c r="M2972" t="inlineStr">
        <is>
          <t>Data R</t>
        </is>
      </c>
    </row>
    <row r="2973">
      <c r="A2973" t="inlineStr">
        <is>
          <t>Regional 3</t>
        </is>
      </c>
      <c r="B2973">
        <f>IF('Data R3'!C979="","",'Data R3'!B979)</f>
        <v/>
      </c>
      <c r="C2973">
        <f>IF('Data R3'!C979="","",'Data R3'!C979)</f>
        <v/>
      </c>
      <c r="D2973">
        <f>IF('Data R3'!C979="","",'Data R3'!D979)</f>
        <v/>
      </c>
      <c r="E2973">
        <f>IF('Data R3'!C979="","",'Data R3'!E979)</f>
        <v/>
      </c>
      <c r="F2973">
        <f>IF('Data R3'!C979="","",'Data R3'!F979)</f>
        <v/>
      </c>
      <c r="G2973">
        <f>IF('Data R3'!C979="","",'Data R3'!AD979)</f>
        <v/>
      </c>
      <c r="H2973">
        <f>IF('Data R3'!C979="","",'Data R3'!AC979)</f>
        <v/>
      </c>
      <c r="I2973">
        <f>IF('Data R3'!C979="","",COUNTIF('Data R3'!J979,"&gt;0")+COUNTIF('Data R3'!L979,"&gt;0")+COUNTIF('Data R3'!N979,"&gt;0")+COUNTIF('Data R3'!P979,"&gt;0")+COUNTIF('Data R3'!R979,"&gt;0")+COUNTIF('Data R3'!T979,"&gt;0")+COUNTIF('Data R3'!V979,"&gt;0")+COUNTIF('Data R3'!X979,"&gt;0"))</f>
        <v/>
      </c>
      <c r="J2973">
        <f>IF('Data R3'!C979="","",IF((COUNTIF('Data R3'!K979,"&gt;0")+COUNTIF('Data R3'!M979,"&gt;0")+COUNTIF('Data R3'!O979,"&gt;0")+COUNTIF('Data R3'!Q979,"&gt;0")+COUNTIF('Data R3'!S979,"&gt;0")+COUNTIF('Data R3'!U979,"&gt;0")+COUNTIF('Data R3'!W979,"&gt;0")+COUNTIF('Data R3'!Y979,"&gt;0"))&gt;0,1,0))</f>
        <v/>
      </c>
      <c r="M2973" t="inlineStr">
        <is>
          <t>Data R</t>
        </is>
      </c>
    </row>
    <row r="2974">
      <c r="A2974" t="inlineStr">
        <is>
          <t>Regional 3</t>
        </is>
      </c>
      <c r="B2974">
        <f>IF('Data R3'!C980="","",'Data R3'!B980)</f>
        <v/>
      </c>
      <c r="C2974">
        <f>IF('Data R3'!C980="","",'Data R3'!C980)</f>
        <v/>
      </c>
      <c r="D2974">
        <f>IF('Data R3'!C980="","",'Data R3'!D980)</f>
        <v/>
      </c>
      <c r="E2974">
        <f>IF('Data R3'!C980="","",'Data R3'!E980)</f>
        <v/>
      </c>
      <c r="F2974">
        <f>IF('Data R3'!C980="","",'Data R3'!F980)</f>
        <v/>
      </c>
      <c r="G2974">
        <f>IF('Data R3'!C980="","",'Data R3'!AD980)</f>
        <v/>
      </c>
      <c r="H2974">
        <f>IF('Data R3'!C980="","",'Data R3'!AC980)</f>
        <v/>
      </c>
      <c r="I2974">
        <f>IF('Data R3'!C980="","",COUNTIF('Data R3'!J980,"&gt;0")+COUNTIF('Data R3'!L980,"&gt;0")+COUNTIF('Data R3'!N980,"&gt;0")+COUNTIF('Data R3'!P980,"&gt;0")+COUNTIF('Data R3'!R980,"&gt;0")+COUNTIF('Data R3'!T980,"&gt;0")+COUNTIF('Data R3'!V980,"&gt;0")+COUNTIF('Data R3'!X980,"&gt;0"))</f>
        <v/>
      </c>
      <c r="J2974">
        <f>IF('Data R3'!C980="","",IF((COUNTIF('Data R3'!K980,"&gt;0")+COUNTIF('Data R3'!M980,"&gt;0")+COUNTIF('Data R3'!O980,"&gt;0")+COUNTIF('Data R3'!Q980,"&gt;0")+COUNTIF('Data R3'!S980,"&gt;0")+COUNTIF('Data R3'!U980,"&gt;0")+COUNTIF('Data R3'!W980,"&gt;0")+COUNTIF('Data R3'!Y980,"&gt;0"))&gt;0,1,0))</f>
        <v/>
      </c>
      <c r="M2974" t="inlineStr">
        <is>
          <t>Data R</t>
        </is>
      </c>
    </row>
    <row r="2975">
      <c r="A2975" t="inlineStr">
        <is>
          <t>Regional 3</t>
        </is>
      </c>
      <c r="B2975">
        <f>IF('Data R3'!C981="","",'Data R3'!B981)</f>
        <v/>
      </c>
      <c r="C2975">
        <f>IF('Data R3'!C981="","",'Data R3'!C981)</f>
        <v/>
      </c>
      <c r="D2975">
        <f>IF('Data R3'!C981="","",'Data R3'!D981)</f>
        <v/>
      </c>
      <c r="E2975">
        <f>IF('Data R3'!C981="","",'Data R3'!E981)</f>
        <v/>
      </c>
      <c r="F2975">
        <f>IF('Data R3'!C981="","",'Data R3'!F981)</f>
        <v/>
      </c>
      <c r="G2975">
        <f>IF('Data R3'!C981="","",'Data R3'!AD981)</f>
        <v/>
      </c>
      <c r="H2975">
        <f>IF('Data R3'!C981="","",'Data R3'!AC981)</f>
        <v/>
      </c>
      <c r="I2975">
        <f>IF('Data R3'!C981="","",COUNTIF('Data R3'!J981,"&gt;0")+COUNTIF('Data R3'!L981,"&gt;0")+COUNTIF('Data R3'!N981,"&gt;0")+COUNTIF('Data R3'!P981,"&gt;0")+COUNTIF('Data R3'!R981,"&gt;0")+COUNTIF('Data R3'!T981,"&gt;0")+COUNTIF('Data R3'!V981,"&gt;0")+COUNTIF('Data R3'!X981,"&gt;0"))</f>
        <v/>
      </c>
      <c r="J2975">
        <f>IF('Data R3'!C981="","",IF((COUNTIF('Data R3'!K981,"&gt;0")+COUNTIF('Data R3'!M981,"&gt;0")+COUNTIF('Data R3'!O981,"&gt;0")+COUNTIF('Data R3'!Q981,"&gt;0")+COUNTIF('Data R3'!S981,"&gt;0")+COUNTIF('Data R3'!U981,"&gt;0")+COUNTIF('Data R3'!W981,"&gt;0")+COUNTIF('Data R3'!Y981,"&gt;0"))&gt;0,1,0))</f>
        <v/>
      </c>
      <c r="M2975" t="inlineStr">
        <is>
          <t>Data R</t>
        </is>
      </c>
    </row>
    <row r="2976">
      <c r="A2976" t="inlineStr">
        <is>
          <t>Regional 3</t>
        </is>
      </c>
      <c r="B2976">
        <f>IF('Data R3'!C982="","",'Data R3'!B982)</f>
        <v/>
      </c>
      <c r="C2976">
        <f>IF('Data R3'!C982="","",'Data R3'!C982)</f>
        <v/>
      </c>
      <c r="D2976">
        <f>IF('Data R3'!C982="","",'Data R3'!D982)</f>
        <v/>
      </c>
      <c r="E2976">
        <f>IF('Data R3'!C982="","",'Data R3'!E982)</f>
        <v/>
      </c>
      <c r="F2976">
        <f>IF('Data R3'!C982="","",'Data R3'!F982)</f>
        <v/>
      </c>
      <c r="G2976">
        <f>IF('Data R3'!C982="","",'Data R3'!AD982)</f>
        <v/>
      </c>
      <c r="H2976">
        <f>IF('Data R3'!C982="","",'Data R3'!AC982)</f>
        <v/>
      </c>
      <c r="I2976">
        <f>IF('Data R3'!C982="","",COUNTIF('Data R3'!J982,"&gt;0")+COUNTIF('Data R3'!L982,"&gt;0")+COUNTIF('Data R3'!N982,"&gt;0")+COUNTIF('Data R3'!P982,"&gt;0")+COUNTIF('Data R3'!R982,"&gt;0")+COUNTIF('Data R3'!T982,"&gt;0")+COUNTIF('Data R3'!V982,"&gt;0")+COUNTIF('Data R3'!X982,"&gt;0"))</f>
        <v/>
      </c>
      <c r="J2976">
        <f>IF('Data R3'!C982="","",IF((COUNTIF('Data R3'!K982,"&gt;0")+COUNTIF('Data R3'!M982,"&gt;0")+COUNTIF('Data R3'!O982,"&gt;0")+COUNTIF('Data R3'!Q982,"&gt;0")+COUNTIF('Data R3'!S982,"&gt;0")+COUNTIF('Data R3'!U982,"&gt;0")+COUNTIF('Data R3'!W982,"&gt;0")+COUNTIF('Data R3'!Y982,"&gt;0"))&gt;0,1,0))</f>
        <v/>
      </c>
      <c r="M2976" t="inlineStr">
        <is>
          <t>Data R</t>
        </is>
      </c>
    </row>
    <row r="2977">
      <c r="A2977" t="inlineStr">
        <is>
          <t>Regional 3</t>
        </is>
      </c>
      <c r="B2977">
        <f>IF('Data R3'!C983="","",'Data R3'!B983)</f>
        <v/>
      </c>
      <c r="C2977">
        <f>IF('Data R3'!C983="","",'Data R3'!C983)</f>
        <v/>
      </c>
      <c r="D2977">
        <f>IF('Data R3'!C983="","",'Data R3'!D983)</f>
        <v/>
      </c>
      <c r="E2977">
        <f>IF('Data R3'!C983="","",'Data R3'!E983)</f>
        <v/>
      </c>
      <c r="F2977">
        <f>IF('Data R3'!C983="","",'Data R3'!F983)</f>
        <v/>
      </c>
      <c r="G2977">
        <f>IF('Data R3'!C983="","",'Data R3'!AD983)</f>
        <v/>
      </c>
      <c r="H2977">
        <f>IF('Data R3'!C983="","",'Data R3'!AC983)</f>
        <v/>
      </c>
      <c r="I2977">
        <f>IF('Data R3'!C983="","",COUNTIF('Data R3'!J983,"&gt;0")+COUNTIF('Data R3'!L983,"&gt;0")+COUNTIF('Data R3'!N983,"&gt;0")+COUNTIF('Data R3'!P983,"&gt;0")+COUNTIF('Data R3'!R983,"&gt;0")+COUNTIF('Data R3'!T983,"&gt;0")+COUNTIF('Data R3'!V983,"&gt;0")+COUNTIF('Data R3'!X983,"&gt;0"))</f>
        <v/>
      </c>
      <c r="J2977">
        <f>IF('Data R3'!C983="","",IF((COUNTIF('Data R3'!K983,"&gt;0")+COUNTIF('Data R3'!M983,"&gt;0")+COUNTIF('Data R3'!O983,"&gt;0")+COUNTIF('Data R3'!Q983,"&gt;0")+COUNTIF('Data R3'!S983,"&gt;0")+COUNTIF('Data R3'!U983,"&gt;0")+COUNTIF('Data R3'!W983,"&gt;0")+COUNTIF('Data R3'!Y983,"&gt;0"))&gt;0,1,0))</f>
        <v/>
      </c>
      <c r="M2977" t="inlineStr">
        <is>
          <t>Data R</t>
        </is>
      </c>
    </row>
    <row r="2978">
      <c r="A2978" t="inlineStr">
        <is>
          <t>Regional 3</t>
        </is>
      </c>
      <c r="B2978">
        <f>IF('Data R3'!C984="","",'Data R3'!B984)</f>
        <v/>
      </c>
      <c r="C2978">
        <f>IF('Data R3'!C984="","",'Data R3'!C984)</f>
        <v/>
      </c>
      <c r="D2978">
        <f>IF('Data R3'!C984="","",'Data R3'!D984)</f>
        <v/>
      </c>
      <c r="E2978">
        <f>IF('Data R3'!C984="","",'Data R3'!E984)</f>
        <v/>
      </c>
      <c r="F2978">
        <f>IF('Data R3'!C984="","",'Data R3'!F984)</f>
        <v/>
      </c>
      <c r="G2978">
        <f>IF('Data R3'!C984="","",'Data R3'!AD984)</f>
        <v/>
      </c>
      <c r="H2978">
        <f>IF('Data R3'!C984="","",'Data R3'!AC984)</f>
        <v/>
      </c>
      <c r="I2978">
        <f>IF('Data R3'!C984="","",COUNTIF('Data R3'!J984,"&gt;0")+COUNTIF('Data R3'!L984,"&gt;0")+COUNTIF('Data R3'!N984,"&gt;0")+COUNTIF('Data R3'!P984,"&gt;0")+COUNTIF('Data R3'!R984,"&gt;0")+COUNTIF('Data R3'!T984,"&gt;0")+COUNTIF('Data R3'!V984,"&gt;0")+COUNTIF('Data R3'!X984,"&gt;0"))</f>
        <v/>
      </c>
      <c r="J2978">
        <f>IF('Data R3'!C984="","",IF((COUNTIF('Data R3'!K984,"&gt;0")+COUNTIF('Data R3'!M984,"&gt;0")+COUNTIF('Data R3'!O984,"&gt;0")+COUNTIF('Data R3'!Q984,"&gt;0")+COUNTIF('Data R3'!S984,"&gt;0")+COUNTIF('Data R3'!U984,"&gt;0")+COUNTIF('Data R3'!W984,"&gt;0")+COUNTIF('Data R3'!Y984,"&gt;0"))&gt;0,1,0))</f>
        <v/>
      </c>
      <c r="M2978" t="inlineStr">
        <is>
          <t>Data R</t>
        </is>
      </c>
    </row>
    <row r="2979">
      <c r="A2979" t="inlineStr">
        <is>
          <t>Regional 3</t>
        </is>
      </c>
      <c r="B2979">
        <f>IF('Data R3'!C985="","",'Data R3'!B985)</f>
        <v/>
      </c>
      <c r="C2979">
        <f>IF('Data R3'!C985="","",'Data R3'!C985)</f>
        <v/>
      </c>
      <c r="D2979">
        <f>IF('Data R3'!C985="","",'Data R3'!D985)</f>
        <v/>
      </c>
      <c r="E2979">
        <f>IF('Data R3'!C985="","",'Data R3'!E985)</f>
        <v/>
      </c>
      <c r="F2979">
        <f>IF('Data R3'!C985="","",'Data R3'!F985)</f>
        <v/>
      </c>
      <c r="G2979">
        <f>IF('Data R3'!C985="","",'Data R3'!AD985)</f>
        <v/>
      </c>
      <c r="H2979">
        <f>IF('Data R3'!C985="","",'Data R3'!AC985)</f>
        <v/>
      </c>
      <c r="I2979">
        <f>IF('Data R3'!C985="","",COUNTIF('Data R3'!J985,"&gt;0")+COUNTIF('Data R3'!L985,"&gt;0")+COUNTIF('Data R3'!N985,"&gt;0")+COUNTIF('Data R3'!P985,"&gt;0")+COUNTIF('Data R3'!R985,"&gt;0")+COUNTIF('Data R3'!T985,"&gt;0")+COUNTIF('Data R3'!V985,"&gt;0")+COUNTIF('Data R3'!X985,"&gt;0"))</f>
        <v/>
      </c>
      <c r="J2979">
        <f>IF('Data R3'!C985="","",IF((COUNTIF('Data R3'!K985,"&gt;0")+COUNTIF('Data R3'!M985,"&gt;0")+COUNTIF('Data R3'!O985,"&gt;0")+COUNTIF('Data R3'!Q985,"&gt;0")+COUNTIF('Data R3'!S985,"&gt;0")+COUNTIF('Data R3'!U985,"&gt;0")+COUNTIF('Data R3'!W985,"&gt;0")+COUNTIF('Data R3'!Y985,"&gt;0"))&gt;0,1,0))</f>
        <v/>
      </c>
      <c r="M2979" t="inlineStr">
        <is>
          <t>Data R</t>
        </is>
      </c>
    </row>
    <row r="2980">
      <c r="A2980" t="inlineStr">
        <is>
          <t>Regional 3</t>
        </is>
      </c>
      <c r="B2980">
        <f>IF('Data R3'!C986="","",'Data R3'!B986)</f>
        <v/>
      </c>
      <c r="C2980">
        <f>IF('Data R3'!C986="","",'Data R3'!C986)</f>
        <v/>
      </c>
      <c r="D2980">
        <f>IF('Data R3'!C986="","",'Data R3'!D986)</f>
        <v/>
      </c>
      <c r="E2980">
        <f>IF('Data R3'!C986="","",'Data R3'!E986)</f>
        <v/>
      </c>
      <c r="F2980">
        <f>IF('Data R3'!C986="","",'Data R3'!F986)</f>
        <v/>
      </c>
      <c r="G2980">
        <f>IF('Data R3'!C986="","",'Data R3'!AD986)</f>
        <v/>
      </c>
      <c r="H2980">
        <f>IF('Data R3'!C986="","",'Data R3'!AC986)</f>
        <v/>
      </c>
      <c r="I2980">
        <f>IF('Data R3'!C986="","",COUNTIF('Data R3'!J986,"&gt;0")+COUNTIF('Data R3'!L986,"&gt;0")+COUNTIF('Data R3'!N986,"&gt;0")+COUNTIF('Data R3'!P986,"&gt;0")+COUNTIF('Data R3'!R986,"&gt;0")+COUNTIF('Data R3'!T986,"&gt;0")+COUNTIF('Data R3'!V986,"&gt;0")+COUNTIF('Data R3'!X986,"&gt;0"))</f>
        <v/>
      </c>
      <c r="J2980">
        <f>IF('Data R3'!C986="","",IF((COUNTIF('Data R3'!K986,"&gt;0")+COUNTIF('Data R3'!M986,"&gt;0")+COUNTIF('Data R3'!O986,"&gt;0")+COUNTIF('Data R3'!Q986,"&gt;0")+COUNTIF('Data R3'!S986,"&gt;0")+COUNTIF('Data R3'!U986,"&gt;0")+COUNTIF('Data R3'!W986,"&gt;0")+COUNTIF('Data R3'!Y986,"&gt;0"))&gt;0,1,0))</f>
        <v/>
      </c>
      <c r="M2980" t="inlineStr">
        <is>
          <t>Data R</t>
        </is>
      </c>
    </row>
    <row r="2981">
      <c r="A2981" t="inlineStr">
        <is>
          <t>Regional 3</t>
        </is>
      </c>
      <c r="B2981">
        <f>IF('Data R3'!C987="","",'Data R3'!B987)</f>
        <v/>
      </c>
      <c r="C2981">
        <f>IF('Data R3'!C987="","",'Data R3'!C987)</f>
        <v/>
      </c>
      <c r="D2981">
        <f>IF('Data R3'!C987="","",'Data R3'!D987)</f>
        <v/>
      </c>
      <c r="E2981">
        <f>IF('Data R3'!C987="","",'Data R3'!E987)</f>
        <v/>
      </c>
      <c r="F2981">
        <f>IF('Data R3'!C987="","",'Data R3'!F987)</f>
        <v/>
      </c>
      <c r="G2981">
        <f>IF('Data R3'!C987="","",'Data R3'!AD987)</f>
        <v/>
      </c>
      <c r="H2981">
        <f>IF('Data R3'!C987="","",'Data R3'!AC987)</f>
        <v/>
      </c>
      <c r="I2981">
        <f>IF('Data R3'!C987="","",COUNTIF('Data R3'!J987,"&gt;0")+COUNTIF('Data R3'!L987,"&gt;0")+COUNTIF('Data R3'!N987,"&gt;0")+COUNTIF('Data R3'!P987,"&gt;0")+COUNTIF('Data R3'!R987,"&gt;0")+COUNTIF('Data R3'!T987,"&gt;0")+COUNTIF('Data R3'!V987,"&gt;0")+COUNTIF('Data R3'!X987,"&gt;0"))</f>
        <v/>
      </c>
      <c r="J2981">
        <f>IF('Data R3'!C987="","",IF((COUNTIF('Data R3'!K987,"&gt;0")+COUNTIF('Data R3'!M987,"&gt;0")+COUNTIF('Data R3'!O987,"&gt;0")+COUNTIF('Data R3'!Q987,"&gt;0")+COUNTIF('Data R3'!S987,"&gt;0")+COUNTIF('Data R3'!U987,"&gt;0")+COUNTIF('Data R3'!W987,"&gt;0")+COUNTIF('Data R3'!Y987,"&gt;0"))&gt;0,1,0))</f>
        <v/>
      </c>
      <c r="M2981" t="inlineStr">
        <is>
          <t>Data R</t>
        </is>
      </c>
    </row>
    <row r="2982">
      <c r="A2982" t="inlineStr">
        <is>
          <t>Regional 3</t>
        </is>
      </c>
      <c r="B2982">
        <f>IF('Data R3'!C988="","",'Data R3'!B988)</f>
        <v/>
      </c>
      <c r="C2982">
        <f>IF('Data R3'!C988="","",'Data R3'!C988)</f>
        <v/>
      </c>
      <c r="D2982">
        <f>IF('Data R3'!C988="","",'Data R3'!D988)</f>
        <v/>
      </c>
      <c r="E2982">
        <f>IF('Data R3'!C988="","",'Data R3'!E988)</f>
        <v/>
      </c>
      <c r="F2982">
        <f>IF('Data R3'!C988="","",'Data R3'!F988)</f>
        <v/>
      </c>
      <c r="G2982">
        <f>IF('Data R3'!C988="","",'Data R3'!AD988)</f>
        <v/>
      </c>
      <c r="H2982">
        <f>IF('Data R3'!C988="","",'Data R3'!AC988)</f>
        <v/>
      </c>
      <c r="I2982">
        <f>IF('Data R3'!C988="","",COUNTIF('Data R3'!J988,"&gt;0")+COUNTIF('Data R3'!L988,"&gt;0")+COUNTIF('Data R3'!N988,"&gt;0")+COUNTIF('Data R3'!P988,"&gt;0")+COUNTIF('Data R3'!R988,"&gt;0")+COUNTIF('Data R3'!T988,"&gt;0")+COUNTIF('Data R3'!V988,"&gt;0")+COUNTIF('Data R3'!X988,"&gt;0"))</f>
        <v/>
      </c>
      <c r="J2982">
        <f>IF('Data R3'!C988="","",IF((COUNTIF('Data R3'!K988,"&gt;0")+COUNTIF('Data R3'!M988,"&gt;0")+COUNTIF('Data R3'!O988,"&gt;0")+COUNTIF('Data R3'!Q988,"&gt;0")+COUNTIF('Data R3'!S988,"&gt;0")+COUNTIF('Data R3'!U988,"&gt;0")+COUNTIF('Data R3'!W988,"&gt;0")+COUNTIF('Data R3'!Y988,"&gt;0"))&gt;0,1,0))</f>
        <v/>
      </c>
      <c r="M2982" t="inlineStr">
        <is>
          <t>Data R</t>
        </is>
      </c>
    </row>
    <row r="2983">
      <c r="A2983" t="inlineStr">
        <is>
          <t>Regional 3</t>
        </is>
      </c>
      <c r="B2983">
        <f>IF('Data R3'!C989="","",'Data R3'!B989)</f>
        <v/>
      </c>
      <c r="C2983">
        <f>IF('Data R3'!C989="","",'Data R3'!C989)</f>
        <v/>
      </c>
      <c r="D2983">
        <f>IF('Data R3'!C989="","",'Data R3'!D989)</f>
        <v/>
      </c>
      <c r="E2983">
        <f>IF('Data R3'!C989="","",'Data R3'!E989)</f>
        <v/>
      </c>
      <c r="F2983">
        <f>IF('Data R3'!C989="","",'Data R3'!F989)</f>
        <v/>
      </c>
      <c r="G2983">
        <f>IF('Data R3'!C989="","",'Data R3'!AD989)</f>
        <v/>
      </c>
      <c r="H2983">
        <f>IF('Data R3'!C989="","",'Data R3'!AC989)</f>
        <v/>
      </c>
      <c r="I2983">
        <f>IF('Data R3'!C989="","",COUNTIF('Data R3'!J989,"&gt;0")+COUNTIF('Data R3'!L989,"&gt;0")+COUNTIF('Data R3'!N989,"&gt;0")+COUNTIF('Data R3'!P989,"&gt;0")+COUNTIF('Data R3'!R989,"&gt;0")+COUNTIF('Data R3'!T989,"&gt;0")+COUNTIF('Data R3'!V989,"&gt;0")+COUNTIF('Data R3'!X989,"&gt;0"))</f>
        <v/>
      </c>
      <c r="J2983">
        <f>IF('Data R3'!C989="","",IF((COUNTIF('Data R3'!K989,"&gt;0")+COUNTIF('Data R3'!M989,"&gt;0")+COUNTIF('Data R3'!O989,"&gt;0")+COUNTIF('Data R3'!Q989,"&gt;0")+COUNTIF('Data R3'!S989,"&gt;0")+COUNTIF('Data R3'!U989,"&gt;0")+COUNTIF('Data R3'!W989,"&gt;0")+COUNTIF('Data R3'!Y989,"&gt;0"))&gt;0,1,0))</f>
        <v/>
      </c>
      <c r="M2983" t="inlineStr">
        <is>
          <t>Data R</t>
        </is>
      </c>
    </row>
    <row r="2984">
      <c r="A2984" t="inlineStr">
        <is>
          <t>Regional 3</t>
        </is>
      </c>
      <c r="B2984">
        <f>IF('Data R3'!C990="","",'Data R3'!B990)</f>
        <v/>
      </c>
      <c r="C2984">
        <f>IF('Data R3'!C990="","",'Data R3'!C990)</f>
        <v/>
      </c>
      <c r="D2984">
        <f>IF('Data R3'!C990="","",'Data R3'!D990)</f>
        <v/>
      </c>
      <c r="E2984">
        <f>IF('Data R3'!C990="","",'Data R3'!E990)</f>
        <v/>
      </c>
      <c r="F2984">
        <f>IF('Data R3'!C990="","",'Data R3'!F990)</f>
        <v/>
      </c>
      <c r="G2984">
        <f>IF('Data R3'!C990="","",'Data R3'!AD990)</f>
        <v/>
      </c>
      <c r="H2984">
        <f>IF('Data R3'!C990="","",'Data R3'!AC990)</f>
        <v/>
      </c>
      <c r="I2984">
        <f>IF('Data R3'!C990="","",COUNTIF('Data R3'!J990,"&gt;0")+COUNTIF('Data R3'!L990,"&gt;0")+COUNTIF('Data R3'!N990,"&gt;0")+COUNTIF('Data R3'!P990,"&gt;0")+COUNTIF('Data R3'!R990,"&gt;0")+COUNTIF('Data R3'!T990,"&gt;0")+COUNTIF('Data R3'!V990,"&gt;0")+COUNTIF('Data R3'!X990,"&gt;0"))</f>
        <v/>
      </c>
      <c r="J2984">
        <f>IF('Data R3'!C990="","",IF((COUNTIF('Data R3'!K990,"&gt;0")+COUNTIF('Data R3'!M990,"&gt;0")+COUNTIF('Data R3'!O990,"&gt;0")+COUNTIF('Data R3'!Q990,"&gt;0")+COUNTIF('Data R3'!S990,"&gt;0")+COUNTIF('Data R3'!U990,"&gt;0")+COUNTIF('Data R3'!W990,"&gt;0")+COUNTIF('Data R3'!Y990,"&gt;0"))&gt;0,1,0))</f>
        <v/>
      </c>
      <c r="M2984" t="inlineStr">
        <is>
          <t>Data R</t>
        </is>
      </c>
    </row>
    <row r="2985">
      <c r="A2985" t="inlineStr">
        <is>
          <t>Regional 3</t>
        </is>
      </c>
      <c r="B2985">
        <f>IF('Data R3'!C991="","",'Data R3'!B991)</f>
        <v/>
      </c>
      <c r="C2985">
        <f>IF('Data R3'!C991="","",'Data R3'!C991)</f>
        <v/>
      </c>
      <c r="D2985">
        <f>IF('Data R3'!C991="","",'Data R3'!D991)</f>
        <v/>
      </c>
      <c r="E2985">
        <f>IF('Data R3'!C991="","",'Data R3'!E991)</f>
        <v/>
      </c>
      <c r="F2985">
        <f>IF('Data R3'!C991="","",'Data R3'!F991)</f>
        <v/>
      </c>
      <c r="G2985">
        <f>IF('Data R3'!C991="","",'Data R3'!AD991)</f>
        <v/>
      </c>
      <c r="H2985">
        <f>IF('Data R3'!C991="","",'Data R3'!AC991)</f>
        <v/>
      </c>
      <c r="I2985">
        <f>IF('Data R3'!C991="","",COUNTIF('Data R3'!J991,"&gt;0")+COUNTIF('Data R3'!L991,"&gt;0")+COUNTIF('Data R3'!N991,"&gt;0")+COUNTIF('Data R3'!P991,"&gt;0")+COUNTIF('Data R3'!R991,"&gt;0")+COUNTIF('Data R3'!T991,"&gt;0")+COUNTIF('Data R3'!V991,"&gt;0")+COUNTIF('Data R3'!X991,"&gt;0"))</f>
        <v/>
      </c>
      <c r="J2985">
        <f>IF('Data R3'!C991="","",IF((COUNTIF('Data R3'!K991,"&gt;0")+COUNTIF('Data R3'!M991,"&gt;0")+COUNTIF('Data R3'!O991,"&gt;0")+COUNTIF('Data R3'!Q991,"&gt;0")+COUNTIF('Data R3'!S991,"&gt;0")+COUNTIF('Data R3'!U991,"&gt;0")+COUNTIF('Data R3'!W991,"&gt;0")+COUNTIF('Data R3'!Y991,"&gt;0"))&gt;0,1,0))</f>
        <v/>
      </c>
      <c r="M2985" t="inlineStr">
        <is>
          <t>Data R</t>
        </is>
      </c>
    </row>
    <row r="2986">
      <c r="A2986" t="inlineStr">
        <is>
          <t>Regional 3</t>
        </is>
      </c>
      <c r="B2986">
        <f>IF('Data R3'!C992="","",'Data R3'!B992)</f>
        <v/>
      </c>
      <c r="C2986">
        <f>IF('Data R3'!C992="","",'Data R3'!C992)</f>
        <v/>
      </c>
      <c r="D2986">
        <f>IF('Data R3'!C992="","",'Data R3'!D992)</f>
        <v/>
      </c>
      <c r="E2986">
        <f>IF('Data R3'!C992="","",'Data R3'!E992)</f>
        <v/>
      </c>
      <c r="F2986">
        <f>IF('Data R3'!C992="","",'Data R3'!F992)</f>
        <v/>
      </c>
      <c r="G2986">
        <f>IF('Data R3'!C992="","",'Data R3'!AD992)</f>
        <v/>
      </c>
      <c r="H2986">
        <f>IF('Data R3'!C992="","",'Data R3'!AC992)</f>
        <v/>
      </c>
      <c r="I2986">
        <f>IF('Data R3'!C992="","",COUNTIF('Data R3'!J992,"&gt;0")+COUNTIF('Data R3'!L992,"&gt;0")+COUNTIF('Data R3'!N992,"&gt;0")+COUNTIF('Data R3'!P992,"&gt;0")+COUNTIF('Data R3'!R992,"&gt;0")+COUNTIF('Data R3'!T992,"&gt;0")+COUNTIF('Data R3'!V992,"&gt;0")+COUNTIF('Data R3'!X992,"&gt;0"))</f>
        <v/>
      </c>
      <c r="J2986">
        <f>IF('Data R3'!C992="","",IF((COUNTIF('Data R3'!K992,"&gt;0")+COUNTIF('Data R3'!M992,"&gt;0")+COUNTIF('Data R3'!O992,"&gt;0")+COUNTIF('Data R3'!Q992,"&gt;0")+COUNTIF('Data R3'!S992,"&gt;0")+COUNTIF('Data R3'!U992,"&gt;0")+COUNTIF('Data R3'!W992,"&gt;0")+COUNTIF('Data R3'!Y992,"&gt;0"))&gt;0,1,0))</f>
        <v/>
      </c>
      <c r="M2986" t="inlineStr">
        <is>
          <t>Data R</t>
        </is>
      </c>
    </row>
    <row r="2987">
      <c r="A2987" t="inlineStr">
        <is>
          <t>Regional 3</t>
        </is>
      </c>
      <c r="B2987">
        <f>IF('Data R3'!C993="","",'Data R3'!B993)</f>
        <v/>
      </c>
      <c r="C2987">
        <f>IF('Data R3'!C993="","",'Data R3'!C993)</f>
        <v/>
      </c>
      <c r="D2987">
        <f>IF('Data R3'!C993="","",'Data R3'!D993)</f>
        <v/>
      </c>
      <c r="E2987">
        <f>IF('Data R3'!C993="","",'Data R3'!E993)</f>
        <v/>
      </c>
      <c r="F2987">
        <f>IF('Data R3'!C993="","",'Data R3'!F993)</f>
        <v/>
      </c>
      <c r="G2987">
        <f>IF('Data R3'!C993="","",'Data R3'!AD993)</f>
        <v/>
      </c>
      <c r="H2987">
        <f>IF('Data R3'!C993="","",'Data R3'!AC993)</f>
        <v/>
      </c>
      <c r="I2987">
        <f>IF('Data R3'!C993="","",COUNTIF('Data R3'!J993,"&gt;0")+COUNTIF('Data R3'!L993,"&gt;0")+COUNTIF('Data R3'!N993,"&gt;0")+COUNTIF('Data R3'!P993,"&gt;0")+COUNTIF('Data R3'!R993,"&gt;0")+COUNTIF('Data R3'!T993,"&gt;0")+COUNTIF('Data R3'!V993,"&gt;0")+COUNTIF('Data R3'!X993,"&gt;0"))</f>
        <v/>
      </c>
      <c r="J2987">
        <f>IF('Data R3'!C993="","",IF((COUNTIF('Data R3'!K993,"&gt;0")+COUNTIF('Data R3'!M993,"&gt;0")+COUNTIF('Data R3'!O993,"&gt;0")+COUNTIF('Data R3'!Q993,"&gt;0")+COUNTIF('Data R3'!S993,"&gt;0")+COUNTIF('Data R3'!U993,"&gt;0")+COUNTIF('Data R3'!W993,"&gt;0")+COUNTIF('Data R3'!Y993,"&gt;0"))&gt;0,1,0))</f>
        <v/>
      </c>
      <c r="M2987" t="inlineStr">
        <is>
          <t>Data R</t>
        </is>
      </c>
    </row>
    <row r="2988">
      <c r="A2988" t="inlineStr">
        <is>
          <t>Regional 3</t>
        </is>
      </c>
      <c r="B2988">
        <f>IF('Data R3'!C994="","",'Data R3'!B994)</f>
        <v/>
      </c>
      <c r="C2988">
        <f>IF('Data R3'!C994="","",'Data R3'!C994)</f>
        <v/>
      </c>
      <c r="D2988">
        <f>IF('Data R3'!C994="","",'Data R3'!D994)</f>
        <v/>
      </c>
      <c r="E2988">
        <f>IF('Data R3'!C994="","",'Data R3'!E994)</f>
        <v/>
      </c>
      <c r="F2988">
        <f>IF('Data R3'!C994="","",'Data R3'!F994)</f>
        <v/>
      </c>
      <c r="G2988">
        <f>IF('Data R3'!C994="","",'Data R3'!AD994)</f>
        <v/>
      </c>
      <c r="H2988">
        <f>IF('Data R3'!C994="","",'Data R3'!AC994)</f>
        <v/>
      </c>
      <c r="I2988">
        <f>IF('Data R3'!C994="","",COUNTIF('Data R3'!J994,"&gt;0")+COUNTIF('Data R3'!L994,"&gt;0")+COUNTIF('Data R3'!N994,"&gt;0")+COUNTIF('Data R3'!P994,"&gt;0")+COUNTIF('Data R3'!R994,"&gt;0")+COUNTIF('Data R3'!T994,"&gt;0")+COUNTIF('Data R3'!V994,"&gt;0")+COUNTIF('Data R3'!X994,"&gt;0"))</f>
        <v/>
      </c>
      <c r="J2988">
        <f>IF('Data R3'!C994="","",IF((COUNTIF('Data R3'!K994,"&gt;0")+COUNTIF('Data R3'!M994,"&gt;0")+COUNTIF('Data R3'!O994,"&gt;0")+COUNTIF('Data R3'!Q994,"&gt;0")+COUNTIF('Data R3'!S994,"&gt;0")+COUNTIF('Data R3'!U994,"&gt;0")+COUNTIF('Data R3'!W994,"&gt;0")+COUNTIF('Data R3'!Y994,"&gt;0"))&gt;0,1,0))</f>
        <v/>
      </c>
      <c r="M2988" t="inlineStr">
        <is>
          <t>Data R</t>
        </is>
      </c>
    </row>
    <row r="2989">
      <c r="A2989" t="inlineStr">
        <is>
          <t>Regional 3</t>
        </is>
      </c>
      <c r="B2989">
        <f>IF('Data R3'!C995="","",'Data R3'!B995)</f>
        <v/>
      </c>
      <c r="C2989">
        <f>IF('Data R3'!C995="","",'Data R3'!C995)</f>
        <v/>
      </c>
      <c r="D2989">
        <f>IF('Data R3'!C995="","",'Data R3'!D995)</f>
        <v/>
      </c>
      <c r="E2989">
        <f>IF('Data R3'!C995="","",'Data R3'!E995)</f>
        <v/>
      </c>
      <c r="F2989">
        <f>IF('Data R3'!C995="","",'Data R3'!F995)</f>
        <v/>
      </c>
      <c r="G2989">
        <f>IF('Data R3'!C995="","",'Data R3'!AD995)</f>
        <v/>
      </c>
      <c r="H2989">
        <f>IF('Data R3'!C995="","",'Data R3'!AC995)</f>
        <v/>
      </c>
      <c r="I2989">
        <f>IF('Data R3'!C995="","",COUNTIF('Data R3'!J995,"&gt;0")+COUNTIF('Data R3'!L995,"&gt;0")+COUNTIF('Data R3'!N995,"&gt;0")+COUNTIF('Data R3'!P995,"&gt;0")+COUNTIF('Data R3'!R995,"&gt;0")+COUNTIF('Data R3'!T995,"&gt;0")+COUNTIF('Data R3'!V995,"&gt;0")+COUNTIF('Data R3'!X995,"&gt;0"))</f>
        <v/>
      </c>
      <c r="J2989">
        <f>IF('Data R3'!C995="","",IF((COUNTIF('Data R3'!K995,"&gt;0")+COUNTIF('Data R3'!M995,"&gt;0")+COUNTIF('Data R3'!O995,"&gt;0")+COUNTIF('Data R3'!Q995,"&gt;0")+COUNTIF('Data R3'!S995,"&gt;0")+COUNTIF('Data R3'!U995,"&gt;0")+COUNTIF('Data R3'!W995,"&gt;0")+COUNTIF('Data R3'!Y995,"&gt;0"))&gt;0,1,0))</f>
        <v/>
      </c>
      <c r="M2989" t="inlineStr">
        <is>
          <t>Data R</t>
        </is>
      </c>
    </row>
    <row r="2990">
      <c r="A2990" t="inlineStr">
        <is>
          <t>Regional 3</t>
        </is>
      </c>
      <c r="B2990">
        <f>IF('Data R3'!C996="","",'Data R3'!B996)</f>
        <v/>
      </c>
      <c r="C2990">
        <f>IF('Data R3'!C996="","",'Data R3'!C996)</f>
        <v/>
      </c>
      <c r="D2990">
        <f>IF('Data R3'!C996="","",'Data R3'!D996)</f>
        <v/>
      </c>
      <c r="E2990">
        <f>IF('Data R3'!C996="","",'Data R3'!E996)</f>
        <v/>
      </c>
      <c r="F2990">
        <f>IF('Data R3'!C996="","",'Data R3'!F996)</f>
        <v/>
      </c>
      <c r="G2990">
        <f>IF('Data R3'!C996="","",'Data R3'!AD996)</f>
        <v/>
      </c>
      <c r="H2990">
        <f>IF('Data R3'!C996="","",'Data R3'!AC996)</f>
        <v/>
      </c>
      <c r="I2990">
        <f>IF('Data R3'!C996="","",COUNTIF('Data R3'!J996,"&gt;0")+COUNTIF('Data R3'!L996,"&gt;0")+COUNTIF('Data R3'!N996,"&gt;0")+COUNTIF('Data R3'!P996,"&gt;0")+COUNTIF('Data R3'!R996,"&gt;0")+COUNTIF('Data R3'!T996,"&gt;0")+COUNTIF('Data R3'!V996,"&gt;0")+COUNTIF('Data R3'!X996,"&gt;0"))</f>
        <v/>
      </c>
      <c r="J2990">
        <f>IF('Data R3'!C996="","",IF((COUNTIF('Data R3'!K996,"&gt;0")+COUNTIF('Data R3'!M996,"&gt;0")+COUNTIF('Data R3'!O996,"&gt;0")+COUNTIF('Data R3'!Q996,"&gt;0")+COUNTIF('Data R3'!S996,"&gt;0")+COUNTIF('Data R3'!U996,"&gt;0")+COUNTIF('Data R3'!W996,"&gt;0")+COUNTIF('Data R3'!Y996,"&gt;0"))&gt;0,1,0))</f>
        <v/>
      </c>
      <c r="M2990" t="inlineStr">
        <is>
          <t>Data R</t>
        </is>
      </c>
    </row>
    <row r="2991">
      <c r="A2991" t="inlineStr">
        <is>
          <t>Regional 3</t>
        </is>
      </c>
      <c r="B2991">
        <f>IF('Data R3'!C997="","",'Data R3'!B997)</f>
        <v/>
      </c>
      <c r="C2991">
        <f>IF('Data R3'!C997="","",'Data R3'!C997)</f>
        <v/>
      </c>
      <c r="D2991">
        <f>IF('Data R3'!C997="","",'Data R3'!D997)</f>
        <v/>
      </c>
      <c r="E2991">
        <f>IF('Data R3'!C997="","",'Data R3'!E997)</f>
        <v/>
      </c>
      <c r="F2991">
        <f>IF('Data R3'!C997="","",'Data R3'!F997)</f>
        <v/>
      </c>
      <c r="G2991">
        <f>IF('Data R3'!C997="","",'Data R3'!AD997)</f>
        <v/>
      </c>
      <c r="H2991">
        <f>IF('Data R3'!C997="","",'Data R3'!AC997)</f>
        <v/>
      </c>
      <c r="I2991">
        <f>IF('Data R3'!C997="","",COUNTIF('Data R3'!J997,"&gt;0")+COUNTIF('Data R3'!L997,"&gt;0")+COUNTIF('Data R3'!N997,"&gt;0")+COUNTIF('Data R3'!P997,"&gt;0")+COUNTIF('Data R3'!R997,"&gt;0")+COUNTIF('Data R3'!T997,"&gt;0")+COUNTIF('Data R3'!V997,"&gt;0")+COUNTIF('Data R3'!X997,"&gt;0"))</f>
        <v/>
      </c>
      <c r="J2991">
        <f>IF('Data R3'!C997="","",IF((COUNTIF('Data R3'!K997,"&gt;0")+COUNTIF('Data R3'!M997,"&gt;0")+COUNTIF('Data R3'!O997,"&gt;0")+COUNTIF('Data R3'!Q997,"&gt;0")+COUNTIF('Data R3'!S997,"&gt;0")+COUNTIF('Data R3'!U997,"&gt;0")+COUNTIF('Data R3'!W997,"&gt;0")+COUNTIF('Data R3'!Y997,"&gt;0"))&gt;0,1,0))</f>
        <v/>
      </c>
      <c r="M2991" t="inlineStr">
        <is>
          <t>Data R</t>
        </is>
      </c>
    </row>
    <row r="2992">
      <c r="A2992" t="inlineStr">
        <is>
          <t>Regional 3</t>
        </is>
      </c>
      <c r="B2992">
        <f>IF('Data R3'!C998="","",'Data R3'!B998)</f>
        <v/>
      </c>
      <c r="C2992">
        <f>IF('Data R3'!C998="","",'Data R3'!C998)</f>
        <v/>
      </c>
      <c r="D2992">
        <f>IF('Data R3'!C998="","",'Data R3'!D998)</f>
        <v/>
      </c>
      <c r="E2992">
        <f>IF('Data R3'!C998="","",'Data R3'!E998)</f>
        <v/>
      </c>
      <c r="F2992">
        <f>IF('Data R3'!C998="","",'Data R3'!F998)</f>
        <v/>
      </c>
      <c r="G2992">
        <f>IF('Data R3'!C998="","",'Data R3'!AD998)</f>
        <v/>
      </c>
      <c r="H2992">
        <f>IF('Data R3'!C998="","",'Data R3'!AC998)</f>
        <v/>
      </c>
      <c r="I2992">
        <f>IF('Data R3'!C998="","",COUNTIF('Data R3'!J998,"&gt;0")+COUNTIF('Data R3'!L998,"&gt;0")+COUNTIF('Data R3'!N998,"&gt;0")+COUNTIF('Data R3'!P998,"&gt;0")+COUNTIF('Data R3'!R998,"&gt;0")+COUNTIF('Data R3'!T998,"&gt;0")+COUNTIF('Data R3'!V998,"&gt;0")+COUNTIF('Data R3'!X998,"&gt;0"))</f>
        <v/>
      </c>
      <c r="J2992">
        <f>IF('Data R3'!C998="","",IF((COUNTIF('Data R3'!K998,"&gt;0")+COUNTIF('Data R3'!M998,"&gt;0")+COUNTIF('Data R3'!O998,"&gt;0")+COUNTIF('Data R3'!Q998,"&gt;0")+COUNTIF('Data R3'!S998,"&gt;0")+COUNTIF('Data R3'!U998,"&gt;0")+COUNTIF('Data R3'!W998,"&gt;0")+COUNTIF('Data R3'!Y998,"&gt;0"))&gt;0,1,0))</f>
        <v/>
      </c>
      <c r="M2992" t="inlineStr">
        <is>
          <t>Data R</t>
        </is>
      </c>
    </row>
    <row r="2993">
      <c r="A2993" t="inlineStr">
        <is>
          <t>Regional 3</t>
        </is>
      </c>
      <c r="B2993">
        <f>IF('Data R3'!C999="","",'Data R3'!B999)</f>
        <v/>
      </c>
      <c r="C2993">
        <f>IF('Data R3'!C999="","",'Data R3'!C999)</f>
        <v/>
      </c>
      <c r="D2993">
        <f>IF('Data R3'!C999="","",'Data R3'!D999)</f>
        <v/>
      </c>
      <c r="E2993">
        <f>IF('Data R3'!C999="","",'Data R3'!E999)</f>
        <v/>
      </c>
      <c r="F2993">
        <f>IF('Data R3'!C999="","",'Data R3'!F999)</f>
        <v/>
      </c>
      <c r="G2993">
        <f>IF('Data R3'!C999="","",'Data R3'!AD999)</f>
        <v/>
      </c>
      <c r="H2993">
        <f>IF('Data R3'!C999="","",'Data R3'!AC999)</f>
        <v/>
      </c>
      <c r="I2993">
        <f>IF('Data R3'!C999="","",COUNTIF('Data R3'!J999,"&gt;0")+COUNTIF('Data R3'!L999,"&gt;0")+COUNTIF('Data R3'!N999,"&gt;0")+COUNTIF('Data R3'!P999,"&gt;0")+COUNTIF('Data R3'!R999,"&gt;0")+COUNTIF('Data R3'!T999,"&gt;0")+COUNTIF('Data R3'!V999,"&gt;0")+COUNTIF('Data R3'!X999,"&gt;0"))</f>
        <v/>
      </c>
      <c r="J2993">
        <f>IF('Data R3'!C999="","",IF((COUNTIF('Data R3'!K999,"&gt;0")+COUNTIF('Data R3'!M999,"&gt;0")+COUNTIF('Data R3'!O999,"&gt;0")+COUNTIF('Data R3'!Q999,"&gt;0")+COUNTIF('Data R3'!S999,"&gt;0")+COUNTIF('Data R3'!U999,"&gt;0")+COUNTIF('Data R3'!W999,"&gt;0")+COUNTIF('Data R3'!Y999,"&gt;0"))&gt;0,1,0))</f>
        <v/>
      </c>
      <c r="M2993" t="inlineStr">
        <is>
          <t>Data R</t>
        </is>
      </c>
    </row>
    <row r="2994">
      <c r="A2994" t="inlineStr">
        <is>
          <t>Regional 3</t>
        </is>
      </c>
      <c r="B2994">
        <f>IF('Data R3'!C1000="","",'Data R3'!B1000)</f>
        <v/>
      </c>
      <c r="C2994">
        <f>IF('Data R3'!C1000="","",'Data R3'!C1000)</f>
        <v/>
      </c>
      <c r="D2994">
        <f>IF('Data R3'!C1000="","",'Data R3'!D1000)</f>
        <v/>
      </c>
      <c r="E2994">
        <f>IF('Data R3'!C1000="","",'Data R3'!E1000)</f>
        <v/>
      </c>
      <c r="F2994">
        <f>IF('Data R3'!C1000="","",'Data R3'!F1000)</f>
        <v/>
      </c>
      <c r="G2994">
        <f>IF('Data R3'!C1000="","",'Data R3'!AD1000)</f>
        <v/>
      </c>
      <c r="H2994">
        <f>IF('Data R3'!C1000="","",'Data R3'!AC1000)</f>
        <v/>
      </c>
      <c r="I2994">
        <f>IF('Data R3'!C1000="","",COUNTIF('Data R3'!J1000,"&gt;0")+COUNTIF('Data R3'!L1000,"&gt;0")+COUNTIF('Data R3'!N1000,"&gt;0")+COUNTIF('Data R3'!P1000,"&gt;0")+COUNTIF('Data R3'!R1000,"&gt;0")+COUNTIF('Data R3'!T1000,"&gt;0")+COUNTIF('Data R3'!V1000,"&gt;0")+COUNTIF('Data R3'!X1000,"&gt;0"))</f>
        <v/>
      </c>
      <c r="J2994">
        <f>IF('Data R3'!C1000="","",IF((COUNTIF('Data R3'!K1000,"&gt;0")+COUNTIF('Data R3'!M1000,"&gt;0")+COUNTIF('Data R3'!O1000,"&gt;0")+COUNTIF('Data R3'!Q1000,"&gt;0")+COUNTIF('Data R3'!S1000,"&gt;0")+COUNTIF('Data R3'!U1000,"&gt;0")+COUNTIF('Data R3'!W1000,"&gt;0")+COUNTIF('Data R3'!Y1000,"&gt;0"))&gt;0,1,0))</f>
        <v/>
      </c>
      <c r="M2994" t="inlineStr">
        <is>
          <t>Data R</t>
        </is>
      </c>
    </row>
    <row r="2995">
      <c r="A2995" t="inlineStr">
        <is>
          <t>Regional 3</t>
        </is>
      </c>
      <c r="B2995">
        <f>IF('Data R3'!C1001="","",'Data R3'!B1001)</f>
        <v/>
      </c>
      <c r="C2995">
        <f>IF('Data R3'!C1001="","",'Data R3'!C1001)</f>
        <v/>
      </c>
      <c r="D2995">
        <f>IF('Data R3'!C1001="","",'Data R3'!D1001)</f>
        <v/>
      </c>
      <c r="E2995">
        <f>IF('Data R3'!C1001="","",'Data R3'!E1001)</f>
        <v/>
      </c>
      <c r="F2995">
        <f>IF('Data R3'!C1001="","",'Data R3'!F1001)</f>
        <v/>
      </c>
      <c r="G2995">
        <f>IF('Data R3'!C1001="","",'Data R3'!AD1001)</f>
        <v/>
      </c>
      <c r="H2995">
        <f>IF('Data R3'!C1001="","",'Data R3'!AC1001)</f>
        <v/>
      </c>
      <c r="I2995">
        <f>IF('Data R3'!C1001="","",COUNTIF('Data R3'!J1001,"&gt;0")+COUNTIF('Data R3'!L1001,"&gt;0")+COUNTIF('Data R3'!N1001,"&gt;0")+COUNTIF('Data R3'!P1001,"&gt;0")+COUNTIF('Data R3'!R1001,"&gt;0")+COUNTIF('Data R3'!T1001,"&gt;0")+COUNTIF('Data R3'!V1001,"&gt;0")+COUNTIF('Data R3'!X1001,"&gt;0"))</f>
        <v/>
      </c>
      <c r="J2995">
        <f>IF('Data R3'!C1001="","",IF((COUNTIF('Data R3'!K1001,"&gt;0")+COUNTIF('Data R3'!M1001,"&gt;0")+COUNTIF('Data R3'!O1001,"&gt;0")+COUNTIF('Data R3'!Q1001,"&gt;0")+COUNTIF('Data R3'!S1001,"&gt;0")+COUNTIF('Data R3'!U1001,"&gt;0")+COUNTIF('Data R3'!W1001,"&gt;0")+COUNTIF('Data R3'!Y1001,"&gt;0"))&gt;0,1,0))</f>
        <v/>
      </c>
      <c r="M2995" t="inlineStr">
        <is>
          <t>Data R</t>
        </is>
      </c>
    </row>
    <row r="2996">
      <c r="A2996" t="inlineStr">
        <is>
          <t>Regional 4</t>
        </is>
      </c>
      <c r="B2996">
        <f>IF('Data R4'!C4="","",'Data R4'!B4)</f>
        <v/>
      </c>
      <c r="C2996">
        <f>IF('Data R4'!C4="","",'Data R4'!C4)</f>
        <v/>
      </c>
      <c r="D2996">
        <f>IF('Data R4'!C4="","",'Data R4'!D4)</f>
        <v/>
      </c>
      <c r="E2996">
        <f>IF('Data R4'!C4="","",'Data R4'!E4)</f>
        <v/>
      </c>
      <c r="F2996">
        <f>IF('Data R4'!C4="","",'Data R4'!F4)</f>
        <v/>
      </c>
      <c r="G2996">
        <f>IF('Data R4'!C4="","",'Data R4'!AD4)</f>
        <v/>
      </c>
      <c r="H2996">
        <f>IF('Data R4'!C4="","",'Data R4'!AC4)</f>
        <v/>
      </c>
      <c r="I2996">
        <f>IF('Data R4'!C4="","",COUNTIF('Data R4'!J4,"&gt;0")+COUNTIF('Data R4'!L4,"&gt;0")+COUNTIF('Data R4'!N4,"&gt;0")+COUNTIF('Data R4'!P4,"&gt;0")+COUNTIF('Data R4'!R4,"&gt;0")+COUNTIF('Data R4'!T4,"&gt;0")+COUNTIF('Data R4'!V4,"&gt;0")+COUNTIF('Data R4'!X4,"&gt;0"))</f>
        <v/>
      </c>
      <c r="J2996">
        <f>IF('Data R4'!C4="","",IF((COUNTIF('Data R4'!K4,"&gt;0")+COUNTIF('Data R4'!M4,"&gt;0")+COUNTIF('Data R4'!O4,"&gt;0")+COUNTIF('Data R4'!Q4,"&gt;0")+COUNTIF('Data R4'!S4,"&gt;0")+COUNTIF('Data R4'!U4,"&gt;0")+COUNTIF('Data R4'!W4,"&gt;0")+COUNTIF('Data R4'!Y4,"&gt;0"))&gt;0,1,0))</f>
        <v/>
      </c>
      <c r="K2996" t="inlineStr">
        <is>
          <t>Bibit / Lewat Umur</t>
        </is>
      </c>
      <c r="M2996" t="inlineStr">
        <is>
          <t>Data R</t>
        </is>
      </c>
    </row>
    <row r="2997">
      <c r="A2997" t="inlineStr">
        <is>
          <t>Regional 4</t>
        </is>
      </c>
      <c r="B2997">
        <f>IF('Data R4'!C5="","",'Data R4'!B5)</f>
        <v/>
      </c>
      <c r="C2997">
        <f>IF('Data R4'!C5="","",'Data R4'!C5)</f>
        <v/>
      </c>
      <c r="D2997">
        <f>IF('Data R4'!C5="","",'Data R4'!D5)</f>
        <v/>
      </c>
      <c r="E2997">
        <f>IF('Data R4'!C5="","",'Data R4'!E5)</f>
        <v/>
      </c>
      <c r="F2997">
        <f>IF('Data R4'!C5="","",'Data R4'!F5)</f>
        <v/>
      </c>
      <c r="G2997">
        <f>IF('Data R4'!C5="","",'Data R4'!AD5)</f>
        <v/>
      </c>
      <c r="H2997">
        <f>IF('Data R4'!C5="","",'Data R4'!AC5)</f>
        <v/>
      </c>
      <c r="I2997">
        <f>IF('Data R4'!C5="","",COUNTIF('Data R4'!J5,"&gt;0")+COUNTIF('Data R4'!L5,"&gt;0")+COUNTIF('Data R4'!N5,"&gt;0")+COUNTIF('Data R4'!P5,"&gt;0")+COUNTIF('Data R4'!R5,"&gt;0")+COUNTIF('Data R4'!T5,"&gt;0")+COUNTIF('Data R4'!V5,"&gt;0")+COUNTIF('Data R4'!X5,"&gt;0"))</f>
        <v/>
      </c>
      <c r="J2997">
        <f>IF('Data R4'!C5="","",IF((COUNTIF('Data R4'!K5,"&gt;0")+COUNTIF('Data R4'!M5,"&gt;0")+COUNTIF('Data R4'!O5,"&gt;0")+COUNTIF('Data R4'!Q5,"&gt;0")+COUNTIF('Data R4'!S5,"&gt;0")+COUNTIF('Data R4'!U5,"&gt;0")+COUNTIF('Data R4'!W5,"&gt;0")+COUNTIF('Data R4'!Y5,"&gt;0"))&gt;0,1,0))</f>
        <v/>
      </c>
      <c r="K2997" t="inlineStr">
        <is>
          <t>Tanam Ulang / Program TU</t>
        </is>
      </c>
      <c r="L2997" t="inlineStr">
        <is>
          <t>Pak Edi Sigit Sutarta; Pak Iput Pradiko; Buk Nuzul Hijri; Pak Madiyuanto</t>
        </is>
      </c>
      <c r="M2997" t="inlineStr">
        <is>
          <t>Data R</t>
        </is>
      </c>
    </row>
    <row r="2998">
      <c r="A2998" t="inlineStr">
        <is>
          <t>Regional 4</t>
        </is>
      </c>
      <c r="B2998">
        <f>IF('Data R4'!C6="","",'Data R4'!B6)</f>
        <v/>
      </c>
      <c r="C2998">
        <f>IF('Data R4'!C6="","",'Data R4'!C6)</f>
        <v/>
      </c>
      <c r="D2998">
        <f>IF('Data R4'!C6="","",'Data R4'!D6)</f>
        <v/>
      </c>
      <c r="E2998">
        <f>IF('Data R4'!C6="","",'Data R4'!E6)</f>
        <v/>
      </c>
      <c r="F2998">
        <f>IF('Data R4'!C6="","",'Data R4'!F6)</f>
        <v/>
      </c>
      <c r="G2998">
        <f>IF('Data R4'!C6="","",'Data R4'!AD6)</f>
        <v/>
      </c>
      <c r="H2998">
        <f>IF('Data R4'!C6="","",'Data R4'!AC6)</f>
        <v/>
      </c>
      <c r="I2998">
        <f>IF('Data R4'!C6="","",COUNTIF('Data R4'!J6,"&gt;0")+COUNTIF('Data R4'!L6,"&gt;0")+COUNTIF('Data R4'!N6,"&gt;0")+COUNTIF('Data R4'!P6,"&gt;0")+COUNTIF('Data R4'!R6,"&gt;0")+COUNTIF('Data R4'!T6,"&gt;0")+COUNTIF('Data R4'!V6,"&gt;0")+COUNTIF('Data R4'!X6,"&gt;0"))</f>
        <v/>
      </c>
      <c r="J2998">
        <f>IF('Data R4'!C6="","",IF((COUNTIF('Data R4'!K6,"&gt;0")+COUNTIF('Data R4'!M6,"&gt;0")+COUNTIF('Data R4'!O6,"&gt;0")+COUNTIF('Data R4'!Q6,"&gt;0")+COUNTIF('Data R4'!S6,"&gt;0")+COUNTIF('Data R4'!U6,"&gt;0")+COUNTIF('Data R4'!W6,"&gt;0")+COUNTIF('Data R4'!Y6,"&gt;0"))&gt;0,1,0))</f>
        <v/>
      </c>
      <c r="L2998" t="inlineStr">
        <is>
          <t>Pak Edi Sigit Sutarta; Pak Iput Pradiko; Buk Nuzul Hijri; Pak Madiyuanto</t>
        </is>
      </c>
      <c r="M2998" t="inlineStr">
        <is>
          <t>Data R</t>
        </is>
      </c>
    </row>
    <row r="2999">
      <c r="A2999" t="inlineStr">
        <is>
          <t>Regional 4</t>
        </is>
      </c>
      <c r="B2999">
        <f>IF('Data R4'!C7="","",'Data R4'!B7)</f>
        <v/>
      </c>
      <c r="C2999">
        <f>IF('Data R4'!C7="","",'Data R4'!C7)</f>
        <v/>
      </c>
      <c r="D2999">
        <f>IF('Data R4'!C7="","",'Data R4'!D7)</f>
        <v/>
      </c>
      <c r="E2999">
        <f>IF('Data R4'!C7="","",'Data R4'!E7)</f>
        <v/>
      </c>
      <c r="F2999">
        <f>IF('Data R4'!C7="","",'Data R4'!F7)</f>
        <v/>
      </c>
      <c r="G2999">
        <f>IF('Data R4'!C7="","",'Data R4'!AD7)</f>
        <v/>
      </c>
      <c r="H2999">
        <f>IF('Data R4'!C7="","",'Data R4'!AC7)</f>
        <v/>
      </c>
      <c r="I2999">
        <f>IF('Data R4'!C7="","",COUNTIF('Data R4'!J7,"&gt;0")+COUNTIF('Data R4'!L7,"&gt;0")+COUNTIF('Data R4'!N7,"&gt;0")+COUNTIF('Data R4'!P7,"&gt;0")+COUNTIF('Data R4'!R7,"&gt;0")+COUNTIF('Data R4'!T7,"&gt;0")+COUNTIF('Data R4'!V7,"&gt;0")+COUNTIF('Data R4'!X7,"&gt;0"))</f>
        <v/>
      </c>
      <c r="J2999">
        <f>IF('Data R4'!C7="","",IF((COUNTIF('Data R4'!K7,"&gt;0")+COUNTIF('Data R4'!M7,"&gt;0")+COUNTIF('Data R4'!O7,"&gt;0")+COUNTIF('Data R4'!Q7,"&gt;0")+COUNTIF('Data R4'!S7,"&gt;0")+COUNTIF('Data R4'!U7,"&gt;0")+COUNTIF('Data R4'!W7,"&gt;0")+COUNTIF('Data R4'!Y7,"&gt;0"))&gt;0,1,0))</f>
        <v/>
      </c>
      <c r="L2999" t="inlineStr">
        <is>
          <t>Pak Edi Sigit Sutarta; Pak Iput Pradiko; Buk Nuzul Hijri; Pak Madiyuanto</t>
        </is>
      </c>
      <c r="M2999" t="inlineStr">
        <is>
          <t>Data R</t>
        </is>
      </c>
    </row>
    <row r="3000">
      <c r="A3000" t="inlineStr">
        <is>
          <t>Regional 4</t>
        </is>
      </c>
      <c r="B3000">
        <f>IF('Data R4'!C8="","",'Data R4'!B8)</f>
        <v/>
      </c>
      <c r="C3000">
        <f>IF('Data R4'!C8="","",'Data R4'!C8)</f>
        <v/>
      </c>
      <c r="D3000">
        <f>IF('Data R4'!C8="","",'Data R4'!D8)</f>
        <v/>
      </c>
      <c r="E3000">
        <f>IF('Data R4'!C8="","",'Data R4'!E8)</f>
        <v/>
      </c>
      <c r="F3000">
        <f>IF('Data R4'!C8="","",'Data R4'!F8)</f>
        <v/>
      </c>
      <c r="G3000">
        <f>IF('Data R4'!C8="","",'Data R4'!AD8)</f>
        <v/>
      </c>
      <c r="H3000">
        <f>IF('Data R4'!C8="","",'Data R4'!AC8)</f>
        <v/>
      </c>
      <c r="I3000">
        <f>IF('Data R4'!C8="","",COUNTIF('Data R4'!J8,"&gt;0")+COUNTIF('Data R4'!L8,"&gt;0")+COUNTIF('Data R4'!N8,"&gt;0")+COUNTIF('Data R4'!P8,"&gt;0")+COUNTIF('Data R4'!R8,"&gt;0")+COUNTIF('Data R4'!T8,"&gt;0")+COUNTIF('Data R4'!V8,"&gt;0")+COUNTIF('Data R4'!X8,"&gt;0"))</f>
        <v/>
      </c>
      <c r="J3000">
        <f>IF('Data R4'!C8="","",IF((COUNTIF('Data R4'!K8,"&gt;0")+COUNTIF('Data R4'!M8,"&gt;0")+COUNTIF('Data R4'!O8,"&gt;0")+COUNTIF('Data R4'!Q8,"&gt;0")+COUNTIF('Data R4'!S8,"&gt;0")+COUNTIF('Data R4'!U8,"&gt;0")+COUNTIF('Data R4'!W8,"&gt;0")+COUNTIF('Data R4'!Y8,"&gt;0"))&gt;0,1,0))</f>
        <v/>
      </c>
      <c r="K3000" t="inlineStr">
        <is>
          <t>Produksi / Kultur Teknis</t>
        </is>
      </c>
      <c r="L3000" t="inlineStr">
        <is>
          <t>Pak Edi Sigit Sutarta; Pak Iput Pradiko</t>
        </is>
      </c>
      <c r="M3000" t="inlineStr">
        <is>
          <t>Data R</t>
        </is>
      </c>
    </row>
    <row r="3001">
      <c r="A3001" t="inlineStr">
        <is>
          <t>Regional 4</t>
        </is>
      </c>
      <c r="B3001">
        <f>IF('Data R4'!C9="","",'Data R4'!B9)</f>
        <v/>
      </c>
      <c r="C3001">
        <f>IF('Data R4'!C9="","",'Data R4'!C9)</f>
        <v/>
      </c>
      <c r="D3001">
        <f>IF('Data R4'!C9="","",'Data R4'!D9)</f>
        <v/>
      </c>
      <c r="E3001">
        <f>IF('Data R4'!C9="","",'Data R4'!E9)</f>
        <v/>
      </c>
      <c r="F3001">
        <f>IF('Data R4'!C9="","",'Data R4'!F9)</f>
        <v/>
      </c>
      <c r="G3001">
        <f>IF('Data R4'!C9="","",'Data R4'!AD9)</f>
        <v/>
      </c>
      <c r="H3001">
        <f>IF('Data R4'!C9="","",'Data R4'!AC9)</f>
        <v/>
      </c>
      <c r="I3001">
        <f>IF('Data R4'!C9="","",COUNTIF('Data R4'!J9,"&gt;0")+COUNTIF('Data R4'!L9,"&gt;0")+COUNTIF('Data R4'!N9,"&gt;0")+COUNTIF('Data R4'!P9,"&gt;0")+COUNTIF('Data R4'!R9,"&gt;0")+COUNTIF('Data R4'!T9,"&gt;0")+COUNTIF('Data R4'!V9,"&gt;0")+COUNTIF('Data R4'!X9,"&gt;0"))</f>
        <v/>
      </c>
      <c r="J3001">
        <f>IF('Data R4'!C9="","",IF((COUNTIF('Data R4'!K9,"&gt;0")+COUNTIF('Data R4'!M9,"&gt;0")+COUNTIF('Data R4'!O9,"&gt;0")+COUNTIF('Data R4'!Q9,"&gt;0")+COUNTIF('Data R4'!S9,"&gt;0")+COUNTIF('Data R4'!U9,"&gt;0")+COUNTIF('Data R4'!W9,"&gt;0")+COUNTIF('Data R4'!Y9,"&gt;0"))&gt;0,1,0))</f>
        <v/>
      </c>
      <c r="K3001" t="inlineStr">
        <is>
          <t>Produksi / Kultur Teknis</t>
        </is>
      </c>
      <c r="L3001" t="inlineStr">
        <is>
          <t>Pak Edi Sigit Sutarta; Pak Iput Pradiko</t>
        </is>
      </c>
      <c r="M3001" t="inlineStr">
        <is>
          <t>Data R</t>
        </is>
      </c>
    </row>
    <row r="3002">
      <c r="A3002" t="inlineStr">
        <is>
          <t>Regional 4</t>
        </is>
      </c>
      <c r="B3002">
        <f>IF('Data R4'!C10="","",'Data R4'!B10)</f>
        <v/>
      </c>
      <c r="C3002">
        <f>IF('Data R4'!C10="","",'Data R4'!C10)</f>
        <v/>
      </c>
      <c r="D3002">
        <f>IF('Data R4'!C10="","",'Data R4'!D10)</f>
        <v/>
      </c>
      <c r="E3002">
        <f>IF('Data R4'!C10="","",'Data R4'!E10)</f>
        <v/>
      </c>
      <c r="F3002">
        <f>IF('Data R4'!C10="","",'Data R4'!F10)</f>
        <v/>
      </c>
      <c r="G3002">
        <f>IF('Data R4'!C10="","",'Data R4'!AD10)</f>
        <v/>
      </c>
      <c r="H3002">
        <f>IF('Data R4'!C10="","",'Data R4'!AC10)</f>
        <v/>
      </c>
      <c r="I3002">
        <f>IF('Data R4'!C10="","",COUNTIF('Data R4'!J10,"&gt;0")+COUNTIF('Data R4'!L10,"&gt;0")+COUNTIF('Data R4'!N10,"&gt;0")+COUNTIF('Data R4'!P10,"&gt;0")+COUNTIF('Data R4'!R10,"&gt;0")+COUNTIF('Data R4'!T10,"&gt;0")+COUNTIF('Data R4'!V10,"&gt;0")+COUNTIF('Data R4'!X10,"&gt;0"))</f>
        <v/>
      </c>
      <c r="J3002">
        <f>IF('Data R4'!C10="","",IF((COUNTIF('Data R4'!K10,"&gt;0")+COUNTIF('Data R4'!M10,"&gt;0")+COUNTIF('Data R4'!O10,"&gt;0")+COUNTIF('Data R4'!Q10,"&gt;0")+COUNTIF('Data R4'!S10,"&gt;0")+COUNTIF('Data R4'!U10,"&gt;0")+COUNTIF('Data R4'!W10,"&gt;0")+COUNTIF('Data R4'!Y10,"&gt;0"))&gt;0,1,0))</f>
        <v/>
      </c>
      <c r="K3002" t="inlineStr">
        <is>
          <t>Produksi / Kultur Teknis</t>
        </is>
      </c>
      <c r="L3002" t="inlineStr">
        <is>
          <t>Pak Edi Sigit Sutarta; Pak Iput Pradiko</t>
        </is>
      </c>
      <c r="M3002" t="inlineStr">
        <is>
          <t>Data R</t>
        </is>
      </c>
    </row>
    <row r="3003">
      <c r="A3003" t="inlineStr">
        <is>
          <t>Regional 4</t>
        </is>
      </c>
      <c r="B3003">
        <f>IF('Data R4'!C11="","",'Data R4'!B11)</f>
        <v/>
      </c>
      <c r="C3003">
        <f>IF('Data R4'!C11="","",'Data R4'!C11)</f>
        <v/>
      </c>
      <c r="D3003">
        <f>IF('Data R4'!C11="","",'Data R4'!D11)</f>
        <v/>
      </c>
      <c r="E3003">
        <f>IF('Data R4'!C11="","",'Data R4'!E11)</f>
        <v/>
      </c>
      <c r="F3003">
        <f>IF('Data R4'!C11="","",'Data R4'!F11)</f>
        <v/>
      </c>
      <c r="G3003">
        <f>IF('Data R4'!C11="","",'Data R4'!AD11)</f>
        <v/>
      </c>
      <c r="H3003">
        <f>IF('Data R4'!C11="","",'Data R4'!AC11)</f>
        <v/>
      </c>
      <c r="I3003">
        <f>IF('Data R4'!C11="","",COUNTIF('Data R4'!J11,"&gt;0")+COUNTIF('Data R4'!L11,"&gt;0")+COUNTIF('Data R4'!N11,"&gt;0")+COUNTIF('Data R4'!P11,"&gt;0")+COUNTIF('Data R4'!R11,"&gt;0")+COUNTIF('Data R4'!T11,"&gt;0")+COUNTIF('Data R4'!V11,"&gt;0")+COUNTIF('Data R4'!X11,"&gt;0"))</f>
        <v/>
      </c>
      <c r="J3003">
        <f>IF('Data R4'!C11="","",IF((COUNTIF('Data R4'!K11,"&gt;0")+COUNTIF('Data R4'!M11,"&gt;0")+COUNTIF('Data R4'!O11,"&gt;0")+COUNTIF('Data R4'!Q11,"&gt;0")+COUNTIF('Data R4'!S11,"&gt;0")+COUNTIF('Data R4'!U11,"&gt;0")+COUNTIF('Data R4'!W11,"&gt;0")+COUNTIF('Data R4'!Y11,"&gt;0"))&gt;0,1,0))</f>
        <v/>
      </c>
      <c r="K3003" t="inlineStr">
        <is>
          <t>Tanam Ulang / Program TU</t>
        </is>
      </c>
      <c r="L3003" t="inlineStr">
        <is>
          <t>Pak Edi Sigit Sutarta; Pak Iput Pradiko; Buk Nuzul Hijri</t>
        </is>
      </c>
      <c r="M3003" t="inlineStr">
        <is>
          <t>Data R</t>
        </is>
      </c>
    </row>
    <row r="3004">
      <c r="A3004" t="inlineStr">
        <is>
          <t>Regional 4</t>
        </is>
      </c>
      <c r="B3004">
        <f>IF('Data R4'!C12="","",'Data R4'!B12)</f>
        <v/>
      </c>
      <c r="C3004">
        <f>IF('Data R4'!C12="","",'Data R4'!C12)</f>
        <v/>
      </c>
      <c r="D3004">
        <f>IF('Data R4'!C12="","",'Data R4'!D12)</f>
        <v/>
      </c>
      <c r="E3004">
        <f>IF('Data R4'!C12="","",'Data R4'!E12)</f>
        <v/>
      </c>
      <c r="F3004">
        <f>IF('Data R4'!C12="","",'Data R4'!F12)</f>
        <v/>
      </c>
      <c r="G3004">
        <f>IF('Data R4'!C12="","",'Data R4'!AD12)</f>
        <v/>
      </c>
      <c r="H3004">
        <f>IF('Data R4'!C12="","",'Data R4'!AC12)</f>
        <v/>
      </c>
      <c r="I3004">
        <f>IF('Data R4'!C12="","",COUNTIF('Data R4'!J12,"&gt;0")+COUNTIF('Data R4'!L12,"&gt;0")+COUNTIF('Data R4'!N12,"&gt;0")+COUNTIF('Data R4'!P12,"&gt;0")+COUNTIF('Data R4'!R12,"&gt;0")+COUNTIF('Data R4'!T12,"&gt;0")+COUNTIF('Data R4'!V12,"&gt;0")+COUNTIF('Data R4'!X12,"&gt;0"))</f>
        <v/>
      </c>
      <c r="J3004">
        <f>IF('Data R4'!C12="","",IF((COUNTIF('Data R4'!K12,"&gt;0")+COUNTIF('Data R4'!M12,"&gt;0")+COUNTIF('Data R4'!O12,"&gt;0")+COUNTIF('Data R4'!Q12,"&gt;0")+COUNTIF('Data R4'!S12,"&gt;0")+COUNTIF('Data R4'!U12,"&gt;0")+COUNTIF('Data R4'!W12,"&gt;0")+COUNTIF('Data R4'!Y12,"&gt;0"))&gt;0,1,0))</f>
        <v/>
      </c>
      <c r="L3004" t="inlineStr">
        <is>
          <t>Pak Edi Sigit Sutarta; Pak Iput Pradiko; Buk Nuzul Hijri</t>
        </is>
      </c>
      <c r="M3004" t="inlineStr">
        <is>
          <t>Data R</t>
        </is>
      </c>
    </row>
    <row r="3005">
      <c r="A3005" t="inlineStr">
        <is>
          <t>Regional 4</t>
        </is>
      </c>
      <c r="B3005">
        <f>IF('Data R4'!C13="","",'Data R4'!B13)</f>
        <v/>
      </c>
      <c r="C3005">
        <f>IF('Data R4'!C13="","",'Data R4'!C13)</f>
        <v/>
      </c>
      <c r="D3005">
        <f>IF('Data R4'!C13="","",'Data R4'!D13)</f>
        <v/>
      </c>
      <c r="E3005">
        <f>IF('Data R4'!C13="","",'Data R4'!E13)</f>
        <v/>
      </c>
      <c r="F3005">
        <f>IF('Data R4'!C13="","",'Data R4'!F13)</f>
        <v/>
      </c>
      <c r="G3005">
        <f>IF('Data R4'!C13="","",'Data R4'!AD13)</f>
        <v/>
      </c>
      <c r="H3005">
        <f>IF('Data R4'!C13="","",'Data R4'!AC13)</f>
        <v/>
      </c>
      <c r="I3005">
        <f>IF('Data R4'!C13="","",COUNTIF('Data R4'!J13,"&gt;0")+COUNTIF('Data R4'!L13,"&gt;0")+COUNTIF('Data R4'!N13,"&gt;0")+COUNTIF('Data R4'!P13,"&gt;0")+COUNTIF('Data R4'!R13,"&gt;0")+COUNTIF('Data R4'!T13,"&gt;0")+COUNTIF('Data R4'!V13,"&gt;0")+COUNTIF('Data R4'!X13,"&gt;0"))</f>
        <v/>
      </c>
      <c r="J3005">
        <f>IF('Data R4'!C13="","",IF((COUNTIF('Data R4'!K13,"&gt;0")+COUNTIF('Data R4'!M13,"&gt;0")+COUNTIF('Data R4'!O13,"&gt;0")+COUNTIF('Data R4'!Q13,"&gt;0")+COUNTIF('Data R4'!S13,"&gt;0")+COUNTIF('Data R4'!U13,"&gt;0")+COUNTIF('Data R4'!W13,"&gt;0")+COUNTIF('Data R4'!Y13,"&gt;0"))&gt;0,1,0))</f>
        <v/>
      </c>
      <c r="L3005" t="inlineStr">
        <is>
          <t>Pak Edi Sigit Sutarta; Pak Iput Pradiko; Buk Nuzul Hijri</t>
        </is>
      </c>
      <c r="M3005" t="inlineStr">
        <is>
          <t>Data R</t>
        </is>
      </c>
    </row>
    <row r="3006">
      <c r="A3006" t="inlineStr">
        <is>
          <t>Regional 4</t>
        </is>
      </c>
      <c r="B3006">
        <f>IF('Data R4'!C14="","",'Data R4'!B14)</f>
        <v/>
      </c>
      <c r="C3006">
        <f>IF('Data R4'!C14="","",'Data R4'!C14)</f>
        <v/>
      </c>
      <c r="D3006">
        <f>IF('Data R4'!C14="","",'Data R4'!D14)</f>
        <v/>
      </c>
      <c r="E3006">
        <f>IF('Data R4'!C14="","",'Data R4'!E14)</f>
        <v/>
      </c>
      <c r="F3006">
        <f>IF('Data R4'!C14="","",'Data R4'!F14)</f>
        <v/>
      </c>
      <c r="G3006">
        <f>IF('Data R4'!C14="","",'Data R4'!AD14)</f>
        <v/>
      </c>
      <c r="H3006">
        <f>IF('Data R4'!C14="","",'Data R4'!AC14)</f>
        <v/>
      </c>
      <c r="I3006">
        <f>IF('Data R4'!C14="","",COUNTIF('Data R4'!J14,"&gt;0")+COUNTIF('Data R4'!L14,"&gt;0")+COUNTIF('Data R4'!N14,"&gt;0")+COUNTIF('Data R4'!P14,"&gt;0")+COUNTIF('Data R4'!R14,"&gt;0")+COUNTIF('Data R4'!T14,"&gt;0")+COUNTIF('Data R4'!V14,"&gt;0")+COUNTIF('Data R4'!X14,"&gt;0"))</f>
        <v/>
      </c>
      <c r="J3006">
        <f>IF('Data R4'!C14="","",IF((COUNTIF('Data R4'!K14,"&gt;0")+COUNTIF('Data R4'!M14,"&gt;0")+COUNTIF('Data R4'!O14,"&gt;0")+COUNTIF('Data R4'!Q14,"&gt;0")+COUNTIF('Data R4'!S14,"&gt;0")+COUNTIF('Data R4'!U14,"&gt;0")+COUNTIF('Data R4'!W14,"&gt;0")+COUNTIF('Data R4'!Y14,"&gt;0"))&gt;0,1,0))</f>
        <v/>
      </c>
      <c r="K3006" t="inlineStr">
        <is>
          <t>Tanam Ulang / Program TU</t>
        </is>
      </c>
      <c r="M3006" t="inlineStr">
        <is>
          <t>Data R</t>
        </is>
      </c>
    </row>
    <row r="3007">
      <c r="A3007" t="inlineStr">
        <is>
          <t>Regional 4</t>
        </is>
      </c>
      <c r="B3007">
        <f>IF('Data R4'!C15="","",'Data R4'!B15)</f>
        <v/>
      </c>
      <c r="C3007">
        <f>IF('Data R4'!C15="","",'Data R4'!C15)</f>
        <v/>
      </c>
      <c r="D3007">
        <f>IF('Data R4'!C15="","",'Data R4'!D15)</f>
        <v/>
      </c>
      <c r="E3007">
        <f>IF('Data R4'!C15="","",'Data R4'!E15)</f>
        <v/>
      </c>
      <c r="F3007">
        <f>IF('Data R4'!C15="","",'Data R4'!F15)</f>
        <v/>
      </c>
      <c r="G3007">
        <f>IF('Data R4'!C15="","",'Data R4'!AD15)</f>
        <v/>
      </c>
      <c r="H3007">
        <f>IF('Data R4'!C15="","",'Data R4'!AC15)</f>
        <v/>
      </c>
      <c r="I3007">
        <f>IF('Data R4'!C15="","",COUNTIF('Data R4'!J15,"&gt;0")+COUNTIF('Data R4'!L15,"&gt;0")+COUNTIF('Data R4'!N15,"&gt;0")+COUNTIF('Data R4'!P15,"&gt;0")+COUNTIF('Data R4'!R15,"&gt;0")+COUNTIF('Data R4'!T15,"&gt;0")+COUNTIF('Data R4'!V15,"&gt;0")+COUNTIF('Data R4'!X15,"&gt;0"))</f>
        <v/>
      </c>
      <c r="J3007">
        <f>IF('Data R4'!C15="","",IF((COUNTIF('Data R4'!K15,"&gt;0")+COUNTIF('Data R4'!M15,"&gt;0")+COUNTIF('Data R4'!O15,"&gt;0")+COUNTIF('Data R4'!Q15,"&gt;0")+COUNTIF('Data R4'!S15,"&gt;0")+COUNTIF('Data R4'!U15,"&gt;0")+COUNTIF('Data R4'!W15,"&gt;0")+COUNTIF('Data R4'!Y15,"&gt;0"))&gt;0,1,0))</f>
        <v/>
      </c>
      <c r="K3007" t="inlineStr">
        <is>
          <t>Areal Non Produktif / Puso</t>
        </is>
      </c>
      <c r="L3007" t="inlineStr">
        <is>
          <t>Pak Edi Sigit Sutarta; Pak Iput Pradiko</t>
        </is>
      </c>
      <c r="M3007" t="inlineStr">
        <is>
          <t>Data R</t>
        </is>
      </c>
    </row>
    <row r="3008">
      <c r="A3008" t="inlineStr">
        <is>
          <t>Regional 4</t>
        </is>
      </c>
      <c r="B3008">
        <f>IF('Data R4'!C16="","",'Data R4'!B16)</f>
        <v/>
      </c>
      <c r="C3008">
        <f>IF('Data R4'!C16="","",'Data R4'!C16)</f>
        <v/>
      </c>
      <c r="D3008">
        <f>IF('Data R4'!C16="","",'Data R4'!D16)</f>
        <v/>
      </c>
      <c r="E3008">
        <f>IF('Data R4'!C16="","",'Data R4'!E16)</f>
        <v/>
      </c>
      <c r="F3008">
        <f>IF('Data R4'!C16="","",'Data R4'!F16)</f>
        <v/>
      </c>
      <c r="G3008">
        <f>IF('Data R4'!C16="","",'Data R4'!AD16)</f>
        <v/>
      </c>
      <c r="H3008">
        <f>IF('Data R4'!C16="","",'Data R4'!AC16)</f>
        <v/>
      </c>
      <c r="I3008">
        <f>IF('Data R4'!C16="","",COUNTIF('Data R4'!J16,"&gt;0")+COUNTIF('Data R4'!L16,"&gt;0")+COUNTIF('Data R4'!N16,"&gt;0")+COUNTIF('Data R4'!P16,"&gt;0")+COUNTIF('Data R4'!R16,"&gt;0")+COUNTIF('Data R4'!T16,"&gt;0")+COUNTIF('Data R4'!V16,"&gt;0")+COUNTIF('Data R4'!X16,"&gt;0"))</f>
        <v/>
      </c>
      <c r="J3008">
        <f>IF('Data R4'!C16="","",IF((COUNTIF('Data R4'!K16,"&gt;0")+COUNTIF('Data R4'!M16,"&gt;0")+COUNTIF('Data R4'!O16,"&gt;0")+COUNTIF('Data R4'!Q16,"&gt;0")+COUNTIF('Data R4'!S16,"&gt;0")+COUNTIF('Data R4'!U16,"&gt;0")+COUNTIF('Data R4'!W16,"&gt;0")+COUNTIF('Data R4'!Y16,"&gt;0"))&gt;0,1,0))</f>
        <v/>
      </c>
      <c r="L3008" t="inlineStr">
        <is>
          <t>Pak Edi Sigit Sutarta; Pak Iput Pradiko</t>
        </is>
      </c>
      <c r="M3008" t="inlineStr">
        <is>
          <t>Data R</t>
        </is>
      </c>
    </row>
    <row r="3009">
      <c r="A3009" t="inlineStr">
        <is>
          <t>Regional 4</t>
        </is>
      </c>
      <c r="B3009">
        <f>IF('Data R4'!C17="","",'Data R4'!B17)</f>
        <v/>
      </c>
      <c r="C3009">
        <f>IF('Data R4'!C17="","",'Data R4'!C17)</f>
        <v/>
      </c>
      <c r="D3009">
        <f>IF('Data R4'!C17="","",'Data R4'!D17)</f>
        <v/>
      </c>
      <c r="E3009">
        <f>IF('Data R4'!C17="","",'Data R4'!E17)</f>
        <v/>
      </c>
      <c r="F3009">
        <f>IF('Data R4'!C17="","",'Data R4'!F17)</f>
        <v/>
      </c>
      <c r="G3009">
        <f>IF('Data R4'!C17="","",'Data R4'!AD17)</f>
        <v/>
      </c>
      <c r="H3009">
        <f>IF('Data R4'!C17="","",'Data R4'!AC17)</f>
        <v/>
      </c>
      <c r="I3009">
        <f>IF('Data R4'!C17="","",COUNTIF('Data R4'!J17,"&gt;0")+COUNTIF('Data R4'!L17,"&gt;0")+COUNTIF('Data R4'!N17,"&gt;0")+COUNTIF('Data R4'!P17,"&gt;0")+COUNTIF('Data R4'!R17,"&gt;0")+COUNTIF('Data R4'!T17,"&gt;0")+COUNTIF('Data R4'!V17,"&gt;0")+COUNTIF('Data R4'!X17,"&gt;0"))</f>
        <v/>
      </c>
      <c r="J3009">
        <f>IF('Data R4'!C17="","",IF((COUNTIF('Data R4'!K17,"&gt;0")+COUNTIF('Data R4'!M17,"&gt;0")+COUNTIF('Data R4'!O17,"&gt;0")+COUNTIF('Data R4'!Q17,"&gt;0")+COUNTIF('Data R4'!S17,"&gt;0")+COUNTIF('Data R4'!U17,"&gt;0")+COUNTIF('Data R4'!W17,"&gt;0")+COUNTIF('Data R4'!Y17,"&gt;0"))&gt;0,1,0))</f>
        <v/>
      </c>
      <c r="K3009" t="inlineStr">
        <is>
          <t>Bibit / Lewat Umur</t>
        </is>
      </c>
      <c r="M3009" t="inlineStr">
        <is>
          <t>Data R</t>
        </is>
      </c>
    </row>
    <row r="3010">
      <c r="A3010" t="inlineStr">
        <is>
          <t>Regional 4</t>
        </is>
      </c>
      <c r="B3010">
        <f>IF('Data R4'!C18="","",'Data R4'!B18)</f>
        <v/>
      </c>
      <c r="C3010">
        <f>IF('Data R4'!C18="","",'Data R4'!C18)</f>
        <v/>
      </c>
      <c r="D3010">
        <f>IF('Data R4'!C18="","",'Data R4'!D18)</f>
        <v/>
      </c>
      <c r="E3010">
        <f>IF('Data R4'!C18="","",'Data R4'!E18)</f>
        <v/>
      </c>
      <c r="F3010">
        <f>IF('Data R4'!C18="","",'Data R4'!F18)</f>
        <v/>
      </c>
      <c r="G3010">
        <f>IF('Data R4'!C18="","",'Data R4'!AD18)</f>
        <v/>
      </c>
      <c r="H3010">
        <f>IF('Data R4'!C18="","",'Data R4'!AC18)</f>
        <v/>
      </c>
      <c r="I3010">
        <f>IF('Data R4'!C18="","",COUNTIF('Data R4'!J18,"&gt;0")+COUNTIF('Data R4'!L18,"&gt;0")+COUNTIF('Data R4'!N18,"&gt;0")+COUNTIF('Data R4'!P18,"&gt;0")+COUNTIF('Data R4'!R18,"&gt;0")+COUNTIF('Data R4'!T18,"&gt;0")+COUNTIF('Data R4'!V18,"&gt;0")+COUNTIF('Data R4'!X18,"&gt;0"))</f>
        <v/>
      </c>
      <c r="J3010">
        <f>IF('Data R4'!C18="","",IF((COUNTIF('Data R4'!K18,"&gt;0")+COUNTIF('Data R4'!M18,"&gt;0")+COUNTIF('Data R4'!O18,"&gt;0")+COUNTIF('Data R4'!Q18,"&gt;0")+COUNTIF('Data R4'!S18,"&gt;0")+COUNTIF('Data R4'!U18,"&gt;0")+COUNTIF('Data R4'!W18,"&gt;0")+COUNTIF('Data R4'!Y18,"&gt;0"))&gt;0,1,0))</f>
        <v/>
      </c>
      <c r="M3010" t="inlineStr">
        <is>
          <t>Data R</t>
        </is>
      </c>
    </row>
    <row r="3011">
      <c r="A3011" t="inlineStr">
        <is>
          <t>Regional 4</t>
        </is>
      </c>
      <c r="B3011">
        <f>IF('Data R4'!C19="","",'Data R4'!B19)</f>
        <v/>
      </c>
      <c r="C3011">
        <f>IF('Data R4'!C19="","",'Data R4'!C19)</f>
        <v/>
      </c>
      <c r="D3011">
        <f>IF('Data R4'!C19="","",'Data R4'!D19)</f>
        <v/>
      </c>
      <c r="E3011">
        <f>IF('Data R4'!C19="","",'Data R4'!E19)</f>
        <v/>
      </c>
      <c r="F3011">
        <f>IF('Data R4'!C19="","",'Data R4'!F19)</f>
        <v/>
      </c>
      <c r="G3011">
        <f>IF('Data R4'!C19="","",'Data R4'!AD19)</f>
        <v/>
      </c>
      <c r="H3011">
        <f>IF('Data R4'!C19="","",'Data R4'!AC19)</f>
        <v/>
      </c>
      <c r="I3011">
        <f>IF('Data R4'!C19="","",COUNTIF('Data R4'!J19,"&gt;0")+COUNTIF('Data R4'!L19,"&gt;0")+COUNTIF('Data R4'!N19,"&gt;0")+COUNTIF('Data R4'!P19,"&gt;0")+COUNTIF('Data R4'!R19,"&gt;0")+COUNTIF('Data R4'!T19,"&gt;0")+COUNTIF('Data R4'!V19,"&gt;0")+COUNTIF('Data R4'!X19,"&gt;0"))</f>
        <v/>
      </c>
      <c r="J3011">
        <f>IF('Data R4'!C19="","",IF((COUNTIF('Data R4'!K19,"&gt;0")+COUNTIF('Data R4'!M19,"&gt;0")+COUNTIF('Data R4'!O19,"&gt;0")+COUNTIF('Data R4'!Q19,"&gt;0")+COUNTIF('Data R4'!S19,"&gt;0")+COUNTIF('Data R4'!U19,"&gt;0")+COUNTIF('Data R4'!W19,"&gt;0")+COUNTIF('Data R4'!Y19,"&gt;0"))&gt;0,1,0))</f>
        <v/>
      </c>
      <c r="M3011" t="inlineStr">
        <is>
          <t>Data R</t>
        </is>
      </c>
    </row>
    <row r="3012">
      <c r="A3012" t="inlineStr">
        <is>
          <t>Regional 4</t>
        </is>
      </c>
      <c r="B3012">
        <f>IF('Data R4'!C20="","",'Data R4'!B20)</f>
        <v/>
      </c>
      <c r="C3012">
        <f>IF('Data R4'!C20="","",'Data R4'!C20)</f>
        <v/>
      </c>
      <c r="D3012">
        <f>IF('Data R4'!C20="","",'Data R4'!D20)</f>
        <v/>
      </c>
      <c r="E3012">
        <f>IF('Data R4'!C20="","",'Data R4'!E20)</f>
        <v/>
      </c>
      <c r="F3012">
        <f>IF('Data R4'!C20="","",'Data R4'!F20)</f>
        <v/>
      </c>
      <c r="G3012">
        <f>IF('Data R4'!C20="","",'Data R4'!AD20)</f>
        <v/>
      </c>
      <c r="H3012">
        <f>IF('Data R4'!C20="","",'Data R4'!AC20)</f>
        <v/>
      </c>
      <c r="I3012">
        <f>IF('Data R4'!C20="","",COUNTIF('Data R4'!J20,"&gt;0")+COUNTIF('Data R4'!L20,"&gt;0")+COUNTIF('Data R4'!N20,"&gt;0")+COUNTIF('Data R4'!P20,"&gt;0")+COUNTIF('Data R4'!R20,"&gt;0")+COUNTIF('Data R4'!T20,"&gt;0")+COUNTIF('Data R4'!V20,"&gt;0")+COUNTIF('Data R4'!X20,"&gt;0"))</f>
        <v/>
      </c>
      <c r="J3012">
        <f>IF('Data R4'!C20="","",IF((COUNTIF('Data R4'!K20,"&gt;0")+COUNTIF('Data R4'!M20,"&gt;0")+COUNTIF('Data R4'!O20,"&gt;0")+COUNTIF('Data R4'!Q20,"&gt;0")+COUNTIF('Data R4'!S20,"&gt;0")+COUNTIF('Data R4'!U20,"&gt;0")+COUNTIF('Data R4'!W20,"&gt;0")+COUNTIF('Data R4'!Y20,"&gt;0"))&gt;0,1,0))</f>
        <v/>
      </c>
      <c r="M3012" t="inlineStr">
        <is>
          <t>Data R</t>
        </is>
      </c>
    </row>
    <row r="3013">
      <c r="A3013" t="inlineStr">
        <is>
          <t>Regional 4</t>
        </is>
      </c>
      <c r="B3013">
        <f>IF('Data R4'!C21="","",'Data R4'!B21)</f>
        <v/>
      </c>
      <c r="C3013">
        <f>IF('Data R4'!C21="","",'Data R4'!C21)</f>
        <v/>
      </c>
      <c r="D3013">
        <f>IF('Data R4'!C21="","",'Data R4'!D21)</f>
        <v/>
      </c>
      <c r="E3013">
        <f>IF('Data R4'!C21="","",'Data R4'!E21)</f>
        <v/>
      </c>
      <c r="F3013">
        <f>IF('Data R4'!C21="","",'Data R4'!F21)</f>
        <v/>
      </c>
      <c r="G3013">
        <f>IF('Data R4'!C21="","",'Data R4'!AD21)</f>
        <v/>
      </c>
      <c r="H3013">
        <f>IF('Data R4'!C21="","",'Data R4'!AC21)</f>
        <v/>
      </c>
      <c r="I3013">
        <f>IF('Data R4'!C21="","",COUNTIF('Data R4'!J21,"&gt;0")+COUNTIF('Data R4'!L21,"&gt;0")+COUNTIF('Data R4'!N21,"&gt;0")+COUNTIF('Data R4'!P21,"&gt;0")+COUNTIF('Data R4'!R21,"&gt;0")+COUNTIF('Data R4'!T21,"&gt;0")+COUNTIF('Data R4'!V21,"&gt;0")+COUNTIF('Data R4'!X21,"&gt;0"))</f>
        <v/>
      </c>
      <c r="J3013">
        <f>IF('Data R4'!C21="","",IF((COUNTIF('Data R4'!K21,"&gt;0")+COUNTIF('Data R4'!M21,"&gt;0")+COUNTIF('Data R4'!O21,"&gt;0")+COUNTIF('Data R4'!Q21,"&gt;0")+COUNTIF('Data R4'!S21,"&gt;0")+COUNTIF('Data R4'!U21,"&gt;0")+COUNTIF('Data R4'!W21,"&gt;0")+COUNTIF('Data R4'!Y21,"&gt;0"))&gt;0,1,0))</f>
        <v/>
      </c>
      <c r="M3013" t="inlineStr">
        <is>
          <t>Data R</t>
        </is>
      </c>
    </row>
    <row r="3014">
      <c r="A3014" t="inlineStr">
        <is>
          <t>Regional 4</t>
        </is>
      </c>
      <c r="B3014">
        <f>IF('Data R4'!C22="","",'Data R4'!B22)</f>
        <v/>
      </c>
      <c r="C3014">
        <f>IF('Data R4'!C22="","",'Data R4'!C22)</f>
        <v/>
      </c>
      <c r="D3014">
        <f>IF('Data R4'!C22="","",'Data R4'!D22)</f>
        <v/>
      </c>
      <c r="E3014">
        <f>IF('Data R4'!C22="","",'Data R4'!E22)</f>
        <v/>
      </c>
      <c r="F3014">
        <f>IF('Data R4'!C22="","",'Data R4'!F22)</f>
        <v/>
      </c>
      <c r="G3014">
        <f>IF('Data R4'!C22="","",'Data R4'!AD22)</f>
        <v/>
      </c>
      <c r="H3014">
        <f>IF('Data R4'!C22="","",'Data R4'!AC22)</f>
        <v/>
      </c>
      <c r="I3014">
        <f>IF('Data R4'!C22="","",COUNTIF('Data R4'!J22,"&gt;0")+COUNTIF('Data R4'!L22,"&gt;0")+COUNTIF('Data R4'!N22,"&gt;0")+COUNTIF('Data R4'!P22,"&gt;0")+COUNTIF('Data R4'!R22,"&gt;0")+COUNTIF('Data R4'!T22,"&gt;0")+COUNTIF('Data R4'!V22,"&gt;0")+COUNTIF('Data R4'!X22,"&gt;0"))</f>
        <v/>
      </c>
      <c r="J3014">
        <f>IF('Data R4'!C22="","",IF((COUNTIF('Data R4'!K22,"&gt;0")+COUNTIF('Data R4'!M22,"&gt;0")+COUNTIF('Data R4'!O22,"&gt;0")+COUNTIF('Data R4'!Q22,"&gt;0")+COUNTIF('Data R4'!S22,"&gt;0")+COUNTIF('Data R4'!U22,"&gt;0")+COUNTIF('Data R4'!W22,"&gt;0")+COUNTIF('Data R4'!Y22,"&gt;0"))&gt;0,1,0))</f>
        <v/>
      </c>
      <c r="M3014" t="inlineStr">
        <is>
          <t>Data R</t>
        </is>
      </c>
    </row>
    <row r="3015">
      <c r="A3015" t="inlineStr">
        <is>
          <t>Regional 4</t>
        </is>
      </c>
      <c r="B3015">
        <f>IF('Data R4'!C23="","",'Data R4'!B23)</f>
        <v/>
      </c>
      <c r="C3015">
        <f>IF('Data R4'!C23="","",'Data R4'!C23)</f>
        <v/>
      </c>
      <c r="D3015">
        <f>IF('Data R4'!C23="","",'Data R4'!D23)</f>
        <v/>
      </c>
      <c r="E3015">
        <f>IF('Data R4'!C23="","",'Data R4'!E23)</f>
        <v/>
      </c>
      <c r="F3015">
        <f>IF('Data R4'!C23="","",'Data R4'!F23)</f>
        <v/>
      </c>
      <c r="G3015">
        <f>IF('Data R4'!C23="","",'Data R4'!AD23)</f>
        <v/>
      </c>
      <c r="H3015">
        <f>IF('Data R4'!C23="","",'Data R4'!AC23)</f>
        <v/>
      </c>
      <c r="I3015">
        <f>IF('Data R4'!C23="","",COUNTIF('Data R4'!J23,"&gt;0")+COUNTIF('Data R4'!L23,"&gt;0")+COUNTIF('Data R4'!N23,"&gt;0")+COUNTIF('Data R4'!P23,"&gt;0")+COUNTIF('Data R4'!R23,"&gt;0")+COUNTIF('Data R4'!T23,"&gt;0")+COUNTIF('Data R4'!V23,"&gt;0")+COUNTIF('Data R4'!X23,"&gt;0"))</f>
        <v/>
      </c>
      <c r="J3015">
        <f>IF('Data R4'!C23="","",IF((COUNTIF('Data R4'!K23,"&gt;0")+COUNTIF('Data R4'!M23,"&gt;0")+COUNTIF('Data R4'!O23,"&gt;0")+COUNTIF('Data R4'!Q23,"&gt;0")+COUNTIF('Data R4'!S23,"&gt;0")+COUNTIF('Data R4'!U23,"&gt;0")+COUNTIF('Data R4'!W23,"&gt;0")+COUNTIF('Data R4'!Y23,"&gt;0"))&gt;0,1,0))</f>
        <v/>
      </c>
      <c r="M3015" t="inlineStr">
        <is>
          <t>Data R</t>
        </is>
      </c>
    </row>
    <row r="3016">
      <c r="A3016" t="inlineStr">
        <is>
          <t>Regional 4</t>
        </is>
      </c>
      <c r="B3016">
        <f>IF('Data R4'!C24="","",'Data R4'!B24)</f>
        <v/>
      </c>
      <c r="C3016">
        <f>IF('Data R4'!C24="","",'Data R4'!C24)</f>
        <v/>
      </c>
      <c r="D3016">
        <f>IF('Data R4'!C24="","",'Data R4'!D24)</f>
        <v/>
      </c>
      <c r="E3016">
        <f>IF('Data R4'!C24="","",'Data R4'!E24)</f>
        <v/>
      </c>
      <c r="F3016">
        <f>IF('Data R4'!C24="","",'Data R4'!F24)</f>
        <v/>
      </c>
      <c r="G3016">
        <f>IF('Data R4'!C24="","",'Data R4'!AD24)</f>
        <v/>
      </c>
      <c r="H3016">
        <f>IF('Data R4'!C24="","",'Data R4'!AC24)</f>
        <v/>
      </c>
      <c r="I3016">
        <f>IF('Data R4'!C24="","",COUNTIF('Data R4'!J24,"&gt;0")+COUNTIF('Data R4'!L24,"&gt;0")+COUNTIF('Data R4'!N24,"&gt;0")+COUNTIF('Data R4'!P24,"&gt;0")+COUNTIF('Data R4'!R24,"&gt;0")+COUNTIF('Data R4'!T24,"&gt;0")+COUNTIF('Data R4'!V24,"&gt;0")+COUNTIF('Data R4'!X24,"&gt;0"))</f>
        <v/>
      </c>
      <c r="J3016">
        <f>IF('Data R4'!C24="","",IF((COUNTIF('Data R4'!K24,"&gt;0")+COUNTIF('Data R4'!M24,"&gt;0")+COUNTIF('Data R4'!O24,"&gt;0")+COUNTIF('Data R4'!Q24,"&gt;0")+COUNTIF('Data R4'!S24,"&gt;0")+COUNTIF('Data R4'!U24,"&gt;0")+COUNTIF('Data R4'!W24,"&gt;0")+COUNTIF('Data R4'!Y24,"&gt;0"))&gt;0,1,0))</f>
        <v/>
      </c>
      <c r="M3016" t="inlineStr">
        <is>
          <t>Data R</t>
        </is>
      </c>
    </row>
    <row r="3017">
      <c r="A3017" t="inlineStr">
        <is>
          <t>Regional 4</t>
        </is>
      </c>
      <c r="B3017">
        <f>IF('Data R4'!C25="","",'Data R4'!B25)</f>
        <v/>
      </c>
      <c r="C3017">
        <f>IF('Data R4'!C25="","",'Data R4'!C25)</f>
        <v/>
      </c>
      <c r="D3017">
        <f>IF('Data R4'!C25="","",'Data R4'!D25)</f>
        <v/>
      </c>
      <c r="E3017">
        <f>IF('Data R4'!C25="","",'Data R4'!E25)</f>
        <v/>
      </c>
      <c r="F3017">
        <f>IF('Data R4'!C25="","",'Data R4'!F25)</f>
        <v/>
      </c>
      <c r="G3017">
        <f>IF('Data R4'!C25="","",'Data R4'!AD25)</f>
        <v/>
      </c>
      <c r="H3017">
        <f>IF('Data R4'!C25="","",'Data R4'!AC25)</f>
        <v/>
      </c>
      <c r="I3017">
        <f>IF('Data R4'!C25="","",COUNTIF('Data R4'!J25,"&gt;0")+COUNTIF('Data R4'!L25,"&gt;0")+COUNTIF('Data R4'!N25,"&gt;0")+COUNTIF('Data R4'!P25,"&gt;0")+COUNTIF('Data R4'!R25,"&gt;0")+COUNTIF('Data R4'!T25,"&gt;0")+COUNTIF('Data R4'!V25,"&gt;0")+COUNTIF('Data R4'!X25,"&gt;0"))</f>
        <v/>
      </c>
      <c r="J3017">
        <f>IF('Data R4'!C25="","",IF((COUNTIF('Data R4'!K25,"&gt;0")+COUNTIF('Data R4'!M25,"&gt;0")+COUNTIF('Data R4'!O25,"&gt;0")+COUNTIF('Data R4'!Q25,"&gt;0")+COUNTIF('Data R4'!S25,"&gt;0")+COUNTIF('Data R4'!U25,"&gt;0")+COUNTIF('Data R4'!W25,"&gt;0")+COUNTIF('Data R4'!Y25,"&gt;0"))&gt;0,1,0))</f>
        <v/>
      </c>
      <c r="M3017" t="inlineStr">
        <is>
          <t>Data R</t>
        </is>
      </c>
    </row>
    <row r="3018">
      <c r="A3018" t="inlineStr">
        <is>
          <t>Regional 4</t>
        </is>
      </c>
      <c r="B3018">
        <f>IF('Data R4'!C26="","",'Data R4'!B26)</f>
        <v/>
      </c>
      <c r="C3018">
        <f>IF('Data R4'!C26="","",'Data R4'!C26)</f>
        <v/>
      </c>
      <c r="D3018">
        <f>IF('Data R4'!C26="","",'Data R4'!D26)</f>
        <v/>
      </c>
      <c r="E3018">
        <f>IF('Data R4'!C26="","",'Data R4'!E26)</f>
        <v/>
      </c>
      <c r="F3018">
        <f>IF('Data R4'!C26="","",'Data R4'!F26)</f>
        <v/>
      </c>
      <c r="G3018">
        <f>IF('Data R4'!C26="","",'Data R4'!AD26)</f>
        <v/>
      </c>
      <c r="H3018">
        <f>IF('Data R4'!C26="","",'Data R4'!AC26)</f>
        <v/>
      </c>
      <c r="I3018">
        <f>IF('Data R4'!C26="","",COUNTIF('Data R4'!J26,"&gt;0")+COUNTIF('Data R4'!L26,"&gt;0")+COUNTIF('Data R4'!N26,"&gt;0")+COUNTIF('Data R4'!P26,"&gt;0")+COUNTIF('Data R4'!R26,"&gt;0")+COUNTIF('Data R4'!T26,"&gt;0")+COUNTIF('Data R4'!V26,"&gt;0")+COUNTIF('Data R4'!X26,"&gt;0"))</f>
        <v/>
      </c>
      <c r="J3018">
        <f>IF('Data R4'!C26="","",IF((COUNTIF('Data R4'!K26,"&gt;0")+COUNTIF('Data R4'!M26,"&gt;0")+COUNTIF('Data R4'!O26,"&gt;0")+COUNTIF('Data R4'!Q26,"&gt;0")+COUNTIF('Data R4'!S26,"&gt;0")+COUNTIF('Data R4'!U26,"&gt;0")+COUNTIF('Data R4'!W26,"&gt;0")+COUNTIF('Data R4'!Y26,"&gt;0"))&gt;0,1,0))</f>
        <v/>
      </c>
      <c r="M3018" t="inlineStr">
        <is>
          <t>Data R</t>
        </is>
      </c>
    </row>
    <row r="3019">
      <c r="A3019" t="inlineStr">
        <is>
          <t>Regional 4</t>
        </is>
      </c>
      <c r="B3019">
        <f>IF('Data R4'!C27="","",'Data R4'!B27)</f>
        <v/>
      </c>
      <c r="C3019">
        <f>IF('Data R4'!C27="","",'Data R4'!C27)</f>
        <v/>
      </c>
      <c r="D3019">
        <f>IF('Data R4'!C27="","",'Data R4'!D27)</f>
        <v/>
      </c>
      <c r="E3019">
        <f>IF('Data R4'!C27="","",'Data R4'!E27)</f>
        <v/>
      </c>
      <c r="F3019">
        <f>IF('Data R4'!C27="","",'Data R4'!F27)</f>
        <v/>
      </c>
      <c r="G3019">
        <f>IF('Data R4'!C27="","",'Data R4'!AD27)</f>
        <v/>
      </c>
      <c r="H3019">
        <f>IF('Data R4'!C27="","",'Data R4'!AC27)</f>
        <v/>
      </c>
      <c r="I3019">
        <f>IF('Data R4'!C27="","",COUNTIF('Data R4'!J27,"&gt;0")+COUNTIF('Data R4'!L27,"&gt;0")+COUNTIF('Data R4'!N27,"&gt;0")+COUNTIF('Data R4'!P27,"&gt;0")+COUNTIF('Data R4'!R27,"&gt;0")+COUNTIF('Data R4'!T27,"&gt;0")+COUNTIF('Data R4'!V27,"&gt;0")+COUNTIF('Data R4'!X27,"&gt;0"))</f>
        <v/>
      </c>
      <c r="J3019">
        <f>IF('Data R4'!C27="","",IF((COUNTIF('Data R4'!K27,"&gt;0")+COUNTIF('Data R4'!M27,"&gt;0")+COUNTIF('Data R4'!O27,"&gt;0")+COUNTIF('Data R4'!Q27,"&gt;0")+COUNTIF('Data R4'!S27,"&gt;0")+COUNTIF('Data R4'!U27,"&gt;0")+COUNTIF('Data R4'!W27,"&gt;0")+COUNTIF('Data R4'!Y27,"&gt;0"))&gt;0,1,0))</f>
        <v/>
      </c>
      <c r="M3019" t="inlineStr">
        <is>
          <t>Data R</t>
        </is>
      </c>
    </row>
    <row r="3020">
      <c r="A3020" t="inlineStr">
        <is>
          <t>Regional 4</t>
        </is>
      </c>
      <c r="B3020">
        <f>IF('Data R4'!C28="","",'Data R4'!B28)</f>
        <v/>
      </c>
      <c r="C3020">
        <f>IF('Data R4'!C28="","",'Data R4'!C28)</f>
        <v/>
      </c>
      <c r="D3020">
        <f>IF('Data R4'!C28="","",'Data R4'!D28)</f>
        <v/>
      </c>
      <c r="E3020">
        <f>IF('Data R4'!C28="","",'Data R4'!E28)</f>
        <v/>
      </c>
      <c r="F3020">
        <f>IF('Data R4'!C28="","",'Data R4'!F28)</f>
        <v/>
      </c>
      <c r="G3020">
        <f>IF('Data R4'!C28="","",'Data R4'!AD28)</f>
        <v/>
      </c>
      <c r="H3020">
        <f>IF('Data R4'!C28="","",'Data R4'!AC28)</f>
        <v/>
      </c>
      <c r="I3020">
        <f>IF('Data R4'!C28="","",COUNTIF('Data R4'!J28,"&gt;0")+COUNTIF('Data R4'!L28,"&gt;0")+COUNTIF('Data R4'!N28,"&gt;0")+COUNTIF('Data R4'!P28,"&gt;0")+COUNTIF('Data R4'!R28,"&gt;0")+COUNTIF('Data R4'!T28,"&gt;0")+COUNTIF('Data R4'!V28,"&gt;0")+COUNTIF('Data R4'!X28,"&gt;0"))</f>
        <v/>
      </c>
      <c r="J3020">
        <f>IF('Data R4'!C28="","",IF((COUNTIF('Data R4'!K28,"&gt;0")+COUNTIF('Data R4'!M28,"&gt;0")+COUNTIF('Data R4'!O28,"&gt;0")+COUNTIF('Data R4'!Q28,"&gt;0")+COUNTIF('Data R4'!S28,"&gt;0")+COUNTIF('Data R4'!U28,"&gt;0")+COUNTIF('Data R4'!W28,"&gt;0")+COUNTIF('Data R4'!Y28,"&gt;0"))&gt;0,1,0))</f>
        <v/>
      </c>
      <c r="M3020" t="inlineStr">
        <is>
          <t>Data R</t>
        </is>
      </c>
    </row>
    <row r="3021">
      <c r="A3021" t="inlineStr">
        <is>
          <t>Regional 4</t>
        </is>
      </c>
      <c r="B3021">
        <f>IF('Data R4'!C29="","",'Data R4'!B29)</f>
        <v/>
      </c>
      <c r="C3021">
        <f>IF('Data R4'!C29="","",'Data R4'!C29)</f>
        <v/>
      </c>
      <c r="D3021">
        <f>IF('Data R4'!C29="","",'Data R4'!D29)</f>
        <v/>
      </c>
      <c r="E3021">
        <f>IF('Data R4'!C29="","",'Data R4'!E29)</f>
        <v/>
      </c>
      <c r="F3021">
        <f>IF('Data R4'!C29="","",'Data R4'!F29)</f>
        <v/>
      </c>
      <c r="G3021">
        <f>IF('Data R4'!C29="","",'Data R4'!AD29)</f>
        <v/>
      </c>
      <c r="H3021">
        <f>IF('Data R4'!C29="","",'Data R4'!AC29)</f>
        <v/>
      </c>
      <c r="I3021">
        <f>IF('Data R4'!C29="","",COUNTIF('Data R4'!J29,"&gt;0")+COUNTIF('Data R4'!L29,"&gt;0")+COUNTIF('Data R4'!N29,"&gt;0")+COUNTIF('Data R4'!P29,"&gt;0")+COUNTIF('Data R4'!R29,"&gt;0")+COUNTIF('Data R4'!T29,"&gt;0")+COUNTIF('Data R4'!V29,"&gt;0")+COUNTIF('Data R4'!X29,"&gt;0"))</f>
        <v/>
      </c>
      <c r="J3021">
        <f>IF('Data R4'!C29="","",IF((COUNTIF('Data R4'!K29,"&gt;0")+COUNTIF('Data R4'!M29,"&gt;0")+COUNTIF('Data R4'!O29,"&gt;0")+COUNTIF('Data R4'!Q29,"&gt;0")+COUNTIF('Data R4'!S29,"&gt;0")+COUNTIF('Data R4'!U29,"&gt;0")+COUNTIF('Data R4'!W29,"&gt;0")+COUNTIF('Data R4'!Y29,"&gt;0"))&gt;0,1,0))</f>
        <v/>
      </c>
      <c r="M3021" t="inlineStr">
        <is>
          <t>Data R</t>
        </is>
      </c>
    </row>
    <row r="3022">
      <c r="A3022" t="inlineStr">
        <is>
          <t>Regional 4</t>
        </is>
      </c>
      <c r="B3022">
        <f>IF('Data R4'!C30="","",'Data R4'!B30)</f>
        <v/>
      </c>
      <c r="C3022">
        <f>IF('Data R4'!C30="","",'Data R4'!C30)</f>
        <v/>
      </c>
      <c r="D3022">
        <f>IF('Data R4'!C30="","",'Data R4'!D30)</f>
        <v/>
      </c>
      <c r="E3022">
        <f>IF('Data R4'!C30="","",'Data R4'!E30)</f>
        <v/>
      </c>
      <c r="F3022">
        <f>IF('Data R4'!C30="","",'Data R4'!F30)</f>
        <v/>
      </c>
      <c r="G3022">
        <f>IF('Data R4'!C30="","",'Data R4'!AD30)</f>
        <v/>
      </c>
      <c r="H3022">
        <f>IF('Data R4'!C30="","",'Data R4'!AC30)</f>
        <v/>
      </c>
      <c r="I3022">
        <f>IF('Data R4'!C30="","",COUNTIF('Data R4'!J30,"&gt;0")+COUNTIF('Data R4'!L30,"&gt;0")+COUNTIF('Data R4'!N30,"&gt;0")+COUNTIF('Data R4'!P30,"&gt;0")+COUNTIF('Data R4'!R30,"&gt;0")+COUNTIF('Data R4'!T30,"&gt;0")+COUNTIF('Data R4'!V30,"&gt;0")+COUNTIF('Data R4'!X30,"&gt;0"))</f>
        <v/>
      </c>
      <c r="J3022">
        <f>IF('Data R4'!C30="","",IF((COUNTIF('Data R4'!K30,"&gt;0")+COUNTIF('Data R4'!M30,"&gt;0")+COUNTIF('Data R4'!O30,"&gt;0")+COUNTIF('Data R4'!Q30,"&gt;0")+COUNTIF('Data R4'!S30,"&gt;0")+COUNTIF('Data R4'!U30,"&gt;0")+COUNTIF('Data R4'!W30,"&gt;0")+COUNTIF('Data R4'!Y30,"&gt;0"))&gt;0,1,0))</f>
        <v/>
      </c>
      <c r="M3022" t="inlineStr">
        <is>
          <t>Data R</t>
        </is>
      </c>
    </row>
    <row r="3023">
      <c r="A3023" t="inlineStr">
        <is>
          <t>Regional 4</t>
        </is>
      </c>
      <c r="B3023">
        <f>IF('Data R4'!C31="","",'Data R4'!B31)</f>
        <v/>
      </c>
      <c r="C3023">
        <f>IF('Data R4'!C31="","",'Data R4'!C31)</f>
        <v/>
      </c>
      <c r="D3023">
        <f>IF('Data R4'!C31="","",'Data R4'!D31)</f>
        <v/>
      </c>
      <c r="E3023">
        <f>IF('Data R4'!C31="","",'Data R4'!E31)</f>
        <v/>
      </c>
      <c r="F3023">
        <f>IF('Data R4'!C31="","",'Data R4'!F31)</f>
        <v/>
      </c>
      <c r="G3023">
        <f>IF('Data R4'!C31="","",'Data R4'!AD31)</f>
        <v/>
      </c>
      <c r="H3023">
        <f>IF('Data R4'!C31="","",'Data R4'!AC31)</f>
        <v/>
      </c>
      <c r="I3023">
        <f>IF('Data R4'!C31="","",COUNTIF('Data R4'!J31,"&gt;0")+COUNTIF('Data R4'!L31,"&gt;0")+COUNTIF('Data R4'!N31,"&gt;0")+COUNTIF('Data R4'!P31,"&gt;0")+COUNTIF('Data R4'!R31,"&gt;0")+COUNTIF('Data R4'!T31,"&gt;0")+COUNTIF('Data R4'!V31,"&gt;0")+COUNTIF('Data R4'!X31,"&gt;0"))</f>
        <v/>
      </c>
      <c r="J3023">
        <f>IF('Data R4'!C31="","",IF((COUNTIF('Data R4'!K31,"&gt;0")+COUNTIF('Data R4'!M31,"&gt;0")+COUNTIF('Data R4'!O31,"&gt;0")+COUNTIF('Data R4'!Q31,"&gt;0")+COUNTIF('Data R4'!S31,"&gt;0")+COUNTIF('Data R4'!U31,"&gt;0")+COUNTIF('Data R4'!W31,"&gt;0")+COUNTIF('Data R4'!Y31,"&gt;0"))&gt;0,1,0))</f>
        <v/>
      </c>
      <c r="M3023" t="inlineStr">
        <is>
          <t>Data R</t>
        </is>
      </c>
    </row>
    <row r="3024">
      <c r="A3024" t="inlineStr">
        <is>
          <t>Regional 4</t>
        </is>
      </c>
      <c r="B3024">
        <f>IF('Data R4'!C32="","",'Data R4'!B32)</f>
        <v/>
      </c>
      <c r="C3024">
        <f>IF('Data R4'!C32="","",'Data R4'!C32)</f>
        <v/>
      </c>
      <c r="D3024">
        <f>IF('Data R4'!C32="","",'Data R4'!D32)</f>
        <v/>
      </c>
      <c r="E3024">
        <f>IF('Data R4'!C32="","",'Data R4'!E32)</f>
        <v/>
      </c>
      <c r="F3024">
        <f>IF('Data R4'!C32="","",'Data R4'!F32)</f>
        <v/>
      </c>
      <c r="G3024">
        <f>IF('Data R4'!C32="","",'Data R4'!AD32)</f>
        <v/>
      </c>
      <c r="H3024">
        <f>IF('Data R4'!C32="","",'Data R4'!AC32)</f>
        <v/>
      </c>
      <c r="I3024">
        <f>IF('Data R4'!C32="","",COUNTIF('Data R4'!J32,"&gt;0")+COUNTIF('Data R4'!L32,"&gt;0")+COUNTIF('Data R4'!N32,"&gt;0")+COUNTIF('Data R4'!P32,"&gt;0")+COUNTIF('Data R4'!R32,"&gt;0")+COUNTIF('Data R4'!T32,"&gt;0")+COUNTIF('Data R4'!V32,"&gt;0")+COUNTIF('Data R4'!X32,"&gt;0"))</f>
        <v/>
      </c>
      <c r="J3024">
        <f>IF('Data R4'!C32="","",IF((COUNTIF('Data R4'!K32,"&gt;0")+COUNTIF('Data R4'!M32,"&gt;0")+COUNTIF('Data R4'!O32,"&gt;0")+COUNTIF('Data R4'!Q32,"&gt;0")+COUNTIF('Data R4'!S32,"&gt;0")+COUNTIF('Data R4'!U32,"&gt;0")+COUNTIF('Data R4'!W32,"&gt;0")+COUNTIF('Data R4'!Y32,"&gt;0"))&gt;0,1,0))</f>
        <v/>
      </c>
      <c r="M3024" t="inlineStr">
        <is>
          <t>Data R</t>
        </is>
      </c>
    </row>
    <row r="3025">
      <c r="A3025" t="inlineStr">
        <is>
          <t>Regional 4</t>
        </is>
      </c>
      <c r="B3025">
        <f>IF('Data R4'!C33="","",'Data R4'!B33)</f>
        <v/>
      </c>
      <c r="C3025">
        <f>IF('Data R4'!C33="","",'Data R4'!C33)</f>
        <v/>
      </c>
      <c r="D3025">
        <f>IF('Data R4'!C33="","",'Data R4'!D33)</f>
        <v/>
      </c>
      <c r="E3025">
        <f>IF('Data R4'!C33="","",'Data R4'!E33)</f>
        <v/>
      </c>
      <c r="F3025">
        <f>IF('Data R4'!C33="","",'Data R4'!F33)</f>
        <v/>
      </c>
      <c r="G3025">
        <f>IF('Data R4'!C33="","",'Data R4'!AD33)</f>
        <v/>
      </c>
      <c r="H3025">
        <f>IF('Data R4'!C33="","",'Data R4'!AC33)</f>
        <v/>
      </c>
      <c r="I3025">
        <f>IF('Data R4'!C33="","",COUNTIF('Data R4'!J33,"&gt;0")+COUNTIF('Data R4'!L33,"&gt;0")+COUNTIF('Data R4'!N33,"&gt;0")+COUNTIF('Data R4'!P33,"&gt;0")+COUNTIF('Data R4'!R33,"&gt;0")+COUNTIF('Data R4'!T33,"&gt;0")+COUNTIF('Data R4'!V33,"&gt;0")+COUNTIF('Data R4'!X33,"&gt;0"))</f>
        <v/>
      </c>
      <c r="J3025">
        <f>IF('Data R4'!C33="","",IF((COUNTIF('Data R4'!K33,"&gt;0")+COUNTIF('Data R4'!M33,"&gt;0")+COUNTIF('Data R4'!O33,"&gt;0")+COUNTIF('Data R4'!Q33,"&gt;0")+COUNTIF('Data R4'!S33,"&gt;0")+COUNTIF('Data R4'!U33,"&gt;0")+COUNTIF('Data R4'!W33,"&gt;0")+COUNTIF('Data R4'!Y33,"&gt;0"))&gt;0,1,0))</f>
        <v/>
      </c>
      <c r="M3025" t="inlineStr">
        <is>
          <t>Data R</t>
        </is>
      </c>
    </row>
    <row r="3026">
      <c r="A3026" t="inlineStr">
        <is>
          <t>Regional 4</t>
        </is>
      </c>
      <c r="B3026">
        <f>IF('Data R4'!C34="","",'Data R4'!B34)</f>
        <v/>
      </c>
      <c r="C3026">
        <f>IF('Data R4'!C34="","",'Data R4'!C34)</f>
        <v/>
      </c>
      <c r="D3026">
        <f>IF('Data R4'!C34="","",'Data R4'!D34)</f>
        <v/>
      </c>
      <c r="E3026">
        <f>IF('Data R4'!C34="","",'Data R4'!E34)</f>
        <v/>
      </c>
      <c r="F3026">
        <f>IF('Data R4'!C34="","",'Data R4'!F34)</f>
        <v/>
      </c>
      <c r="G3026">
        <f>IF('Data R4'!C34="","",'Data R4'!AD34)</f>
        <v/>
      </c>
      <c r="H3026">
        <f>IF('Data R4'!C34="","",'Data R4'!AC34)</f>
        <v/>
      </c>
      <c r="I3026">
        <f>IF('Data R4'!C34="","",COUNTIF('Data R4'!J34,"&gt;0")+COUNTIF('Data R4'!L34,"&gt;0")+COUNTIF('Data R4'!N34,"&gt;0")+COUNTIF('Data R4'!P34,"&gt;0")+COUNTIF('Data R4'!R34,"&gt;0")+COUNTIF('Data R4'!T34,"&gt;0")+COUNTIF('Data R4'!V34,"&gt;0")+COUNTIF('Data R4'!X34,"&gt;0"))</f>
        <v/>
      </c>
      <c r="J3026">
        <f>IF('Data R4'!C34="","",IF((COUNTIF('Data R4'!K34,"&gt;0")+COUNTIF('Data R4'!M34,"&gt;0")+COUNTIF('Data R4'!O34,"&gt;0")+COUNTIF('Data R4'!Q34,"&gt;0")+COUNTIF('Data R4'!S34,"&gt;0")+COUNTIF('Data R4'!U34,"&gt;0")+COUNTIF('Data R4'!W34,"&gt;0")+COUNTIF('Data R4'!Y34,"&gt;0"))&gt;0,1,0))</f>
        <v/>
      </c>
      <c r="M3026" t="inlineStr">
        <is>
          <t>Data R</t>
        </is>
      </c>
    </row>
    <row r="3027">
      <c r="A3027" t="inlineStr">
        <is>
          <t>Regional 4</t>
        </is>
      </c>
      <c r="B3027">
        <f>IF('Data R4'!C35="","",'Data R4'!B35)</f>
        <v/>
      </c>
      <c r="C3027">
        <f>IF('Data R4'!C35="","",'Data R4'!C35)</f>
        <v/>
      </c>
      <c r="D3027">
        <f>IF('Data R4'!C35="","",'Data R4'!D35)</f>
        <v/>
      </c>
      <c r="E3027">
        <f>IF('Data R4'!C35="","",'Data R4'!E35)</f>
        <v/>
      </c>
      <c r="F3027">
        <f>IF('Data R4'!C35="","",'Data R4'!F35)</f>
        <v/>
      </c>
      <c r="G3027">
        <f>IF('Data R4'!C35="","",'Data R4'!AD35)</f>
        <v/>
      </c>
      <c r="H3027">
        <f>IF('Data R4'!C35="","",'Data R4'!AC35)</f>
        <v/>
      </c>
      <c r="I3027">
        <f>IF('Data R4'!C35="","",COUNTIF('Data R4'!J35,"&gt;0")+COUNTIF('Data R4'!L35,"&gt;0")+COUNTIF('Data R4'!N35,"&gt;0")+COUNTIF('Data R4'!P35,"&gt;0")+COUNTIF('Data R4'!R35,"&gt;0")+COUNTIF('Data R4'!T35,"&gt;0")+COUNTIF('Data R4'!V35,"&gt;0")+COUNTIF('Data R4'!X35,"&gt;0"))</f>
        <v/>
      </c>
      <c r="J3027">
        <f>IF('Data R4'!C35="","",IF((COUNTIF('Data R4'!K35,"&gt;0")+COUNTIF('Data R4'!M35,"&gt;0")+COUNTIF('Data R4'!O35,"&gt;0")+COUNTIF('Data R4'!Q35,"&gt;0")+COUNTIF('Data R4'!S35,"&gt;0")+COUNTIF('Data R4'!U35,"&gt;0")+COUNTIF('Data R4'!W35,"&gt;0")+COUNTIF('Data R4'!Y35,"&gt;0"))&gt;0,1,0))</f>
        <v/>
      </c>
      <c r="M3027" t="inlineStr">
        <is>
          <t>Data R</t>
        </is>
      </c>
    </row>
    <row r="3028">
      <c r="A3028" t="inlineStr">
        <is>
          <t>Regional 4</t>
        </is>
      </c>
      <c r="B3028">
        <f>IF('Data R4'!C36="","",'Data R4'!B36)</f>
        <v/>
      </c>
      <c r="C3028">
        <f>IF('Data R4'!C36="","",'Data R4'!C36)</f>
        <v/>
      </c>
      <c r="D3028">
        <f>IF('Data R4'!C36="","",'Data R4'!D36)</f>
        <v/>
      </c>
      <c r="E3028">
        <f>IF('Data R4'!C36="","",'Data R4'!E36)</f>
        <v/>
      </c>
      <c r="F3028">
        <f>IF('Data R4'!C36="","",'Data R4'!F36)</f>
        <v/>
      </c>
      <c r="G3028">
        <f>IF('Data R4'!C36="","",'Data R4'!AD36)</f>
        <v/>
      </c>
      <c r="H3028">
        <f>IF('Data R4'!C36="","",'Data R4'!AC36)</f>
        <v/>
      </c>
      <c r="I3028">
        <f>IF('Data R4'!C36="","",COUNTIF('Data R4'!J36,"&gt;0")+COUNTIF('Data R4'!L36,"&gt;0")+COUNTIF('Data R4'!N36,"&gt;0")+COUNTIF('Data R4'!P36,"&gt;0")+COUNTIF('Data R4'!R36,"&gt;0")+COUNTIF('Data R4'!T36,"&gt;0")+COUNTIF('Data R4'!V36,"&gt;0")+COUNTIF('Data R4'!X36,"&gt;0"))</f>
        <v/>
      </c>
      <c r="J3028">
        <f>IF('Data R4'!C36="","",IF((COUNTIF('Data R4'!K36,"&gt;0")+COUNTIF('Data R4'!M36,"&gt;0")+COUNTIF('Data R4'!O36,"&gt;0")+COUNTIF('Data R4'!Q36,"&gt;0")+COUNTIF('Data R4'!S36,"&gt;0")+COUNTIF('Data R4'!U36,"&gt;0")+COUNTIF('Data R4'!W36,"&gt;0")+COUNTIF('Data R4'!Y36,"&gt;0"))&gt;0,1,0))</f>
        <v/>
      </c>
      <c r="M3028" t="inlineStr">
        <is>
          <t>Data R</t>
        </is>
      </c>
    </row>
    <row r="3029">
      <c r="A3029" t="inlineStr">
        <is>
          <t>Regional 4</t>
        </is>
      </c>
      <c r="B3029">
        <f>IF('Data R4'!C37="","",'Data R4'!B37)</f>
        <v/>
      </c>
      <c r="C3029">
        <f>IF('Data R4'!C37="","",'Data R4'!C37)</f>
        <v/>
      </c>
      <c r="D3029">
        <f>IF('Data R4'!C37="","",'Data R4'!D37)</f>
        <v/>
      </c>
      <c r="E3029">
        <f>IF('Data R4'!C37="","",'Data R4'!E37)</f>
        <v/>
      </c>
      <c r="F3029">
        <f>IF('Data R4'!C37="","",'Data R4'!F37)</f>
        <v/>
      </c>
      <c r="G3029">
        <f>IF('Data R4'!C37="","",'Data R4'!AD37)</f>
        <v/>
      </c>
      <c r="H3029">
        <f>IF('Data R4'!C37="","",'Data R4'!AC37)</f>
        <v/>
      </c>
      <c r="I3029">
        <f>IF('Data R4'!C37="","",COUNTIF('Data R4'!J37,"&gt;0")+COUNTIF('Data R4'!L37,"&gt;0")+COUNTIF('Data R4'!N37,"&gt;0")+COUNTIF('Data R4'!P37,"&gt;0")+COUNTIF('Data R4'!R37,"&gt;0")+COUNTIF('Data R4'!T37,"&gt;0")+COUNTIF('Data R4'!V37,"&gt;0")+COUNTIF('Data R4'!X37,"&gt;0"))</f>
        <v/>
      </c>
      <c r="J3029">
        <f>IF('Data R4'!C37="","",IF((COUNTIF('Data R4'!K37,"&gt;0")+COUNTIF('Data R4'!M37,"&gt;0")+COUNTIF('Data R4'!O37,"&gt;0")+COUNTIF('Data R4'!Q37,"&gt;0")+COUNTIF('Data R4'!S37,"&gt;0")+COUNTIF('Data R4'!U37,"&gt;0")+COUNTIF('Data R4'!W37,"&gt;0")+COUNTIF('Data R4'!Y37,"&gt;0"))&gt;0,1,0))</f>
        <v/>
      </c>
      <c r="M3029" t="inlineStr">
        <is>
          <t>Data R</t>
        </is>
      </c>
    </row>
    <row r="3030">
      <c r="A3030" t="inlineStr">
        <is>
          <t>Regional 4</t>
        </is>
      </c>
      <c r="B3030">
        <f>IF('Data R4'!C38="","",'Data R4'!B38)</f>
        <v/>
      </c>
      <c r="C3030">
        <f>IF('Data R4'!C38="","",'Data R4'!C38)</f>
        <v/>
      </c>
      <c r="D3030">
        <f>IF('Data R4'!C38="","",'Data R4'!D38)</f>
        <v/>
      </c>
      <c r="E3030">
        <f>IF('Data R4'!C38="","",'Data R4'!E38)</f>
        <v/>
      </c>
      <c r="F3030">
        <f>IF('Data R4'!C38="","",'Data R4'!F38)</f>
        <v/>
      </c>
      <c r="G3030">
        <f>IF('Data R4'!C38="","",'Data R4'!AD38)</f>
        <v/>
      </c>
      <c r="H3030">
        <f>IF('Data R4'!C38="","",'Data R4'!AC38)</f>
        <v/>
      </c>
      <c r="I3030">
        <f>IF('Data R4'!C38="","",COUNTIF('Data R4'!J38,"&gt;0")+COUNTIF('Data R4'!L38,"&gt;0")+COUNTIF('Data R4'!N38,"&gt;0")+COUNTIF('Data R4'!P38,"&gt;0")+COUNTIF('Data R4'!R38,"&gt;0")+COUNTIF('Data R4'!T38,"&gt;0")+COUNTIF('Data R4'!V38,"&gt;0")+COUNTIF('Data R4'!X38,"&gt;0"))</f>
        <v/>
      </c>
      <c r="J3030">
        <f>IF('Data R4'!C38="","",IF((COUNTIF('Data R4'!K38,"&gt;0")+COUNTIF('Data R4'!M38,"&gt;0")+COUNTIF('Data R4'!O38,"&gt;0")+COUNTIF('Data R4'!Q38,"&gt;0")+COUNTIF('Data R4'!S38,"&gt;0")+COUNTIF('Data R4'!U38,"&gt;0")+COUNTIF('Data R4'!W38,"&gt;0")+COUNTIF('Data R4'!Y38,"&gt;0"))&gt;0,1,0))</f>
        <v/>
      </c>
      <c r="M3030" t="inlineStr">
        <is>
          <t>Data R</t>
        </is>
      </c>
    </row>
    <row r="3031">
      <c r="A3031" t="inlineStr">
        <is>
          <t>Regional 4</t>
        </is>
      </c>
      <c r="B3031">
        <f>IF('Data R4'!C39="","",'Data R4'!B39)</f>
        <v/>
      </c>
      <c r="C3031">
        <f>IF('Data R4'!C39="","",'Data R4'!C39)</f>
        <v/>
      </c>
      <c r="D3031">
        <f>IF('Data R4'!C39="","",'Data R4'!D39)</f>
        <v/>
      </c>
      <c r="E3031">
        <f>IF('Data R4'!C39="","",'Data R4'!E39)</f>
        <v/>
      </c>
      <c r="F3031">
        <f>IF('Data R4'!C39="","",'Data R4'!F39)</f>
        <v/>
      </c>
      <c r="G3031">
        <f>IF('Data R4'!C39="","",'Data R4'!AD39)</f>
        <v/>
      </c>
      <c r="H3031">
        <f>IF('Data R4'!C39="","",'Data R4'!AC39)</f>
        <v/>
      </c>
      <c r="I3031">
        <f>IF('Data R4'!C39="","",COUNTIF('Data R4'!J39,"&gt;0")+COUNTIF('Data R4'!L39,"&gt;0")+COUNTIF('Data R4'!N39,"&gt;0")+COUNTIF('Data R4'!P39,"&gt;0")+COUNTIF('Data R4'!R39,"&gt;0")+COUNTIF('Data R4'!T39,"&gt;0")+COUNTIF('Data R4'!V39,"&gt;0")+COUNTIF('Data R4'!X39,"&gt;0"))</f>
        <v/>
      </c>
      <c r="J3031">
        <f>IF('Data R4'!C39="","",IF((COUNTIF('Data R4'!K39,"&gt;0")+COUNTIF('Data R4'!M39,"&gt;0")+COUNTIF('Data R4'!O39,"&gt;0")+COUNTIF('Data R4'!Q39,"&gt;0")+COUNTIF('Data R4'!S39,"&gt;0")+COUNTIF('Data R4'!U39,"&gt;0")+COUNTIF('Data R4'!W39,"&gt;0")+COUNTIF('Data R4'!Y39,"&gt;0"))&gt;0,1,0))</f>
        <v/>
      </c>
      <c r="M3031" t="inlineStr">
        <is>
          <t>Data R</t>
        </is>
      </c>
    </row>
    <row r="3032">
      <c r="A3032" t="inlineStr">
        <is>
          <t>Regional 4</t>
        </is>
      </c>
      <c r="B3032">
        <f>IF('Data R4'!C40="","",'Data R4'!B40)</f>
        <v/>
      </c>
      <c r="C3032">
        <f>IF('Data R4'!C40="","",'Data R4'!C40)</f>
        <v/>
      </c>
      <c r="D3032">
        <f>IF('Data R4'!C40="","",'Data R4'!D40)</f>
        <v/>
      </c>
      <c r="E3032">
        <f>IF('Data R4'!C40="","",'Data R4'!E40)</f>
        <v/>
      </c>
      <c r="F3032">
        <f>IF('Data R4'!C40="","",'Data R4'!F40)</f>
        <v/>
      </c>
      <c r="G3032">
        <f>IF('Data R4'!C40="","",'Data R4'!AD40)</f>
        <v/>
      </c>
      <c r="H3032">
        <f>IF('Data R4'!C40="","",'Data R4'!AC40)</f>
        <v/>
      </c>
      <c r="I3032">
        <f>IF('Data R4'!C40="","",COUNTIF('Data R4'!J40,"&gt;0")+COUNTIF('Data R4'!L40,"&gt;0")+COUNTIF('Data R4'!N40,"&gt;0")+COUNTIF('Data R4'!P40,"&gt;0")+COUNTIF('Data R4'!R40,"&gt;0")+COUNTIF('Data R4'!T40,"&gt;0")+COUNTIF('Data R4'!V40,"&gt;0")+COUNTIF('Data R4'!X40,"&gt;0"))</f>
        <v/>
      </c>
      <c r="J3032">
        <f>IF('Data R4'!C40="","",IF((COUNTIF('Data R4'!K40,"&gt;0")+COUNTIF('Data R4'!M40,"&gt;0")+COUNTIF('Data R4'!O40,"&gt;0")+COUNTIF('Data R4'!Q40,"&gt;0")+COUNTIF('Data R4'!S40,"&gt;0")+COUNTIF('Data R4'!U40,"&gt;0")+COUNTIF('Data R4'!W40,"&gt;0")+COUNTIF('Data R4'!Y40,"&gt;0"))&gt;0,1,0))</f>
        <v/>
      </c>
      <c r="M3032" t="inlineStr">
        <is>
          <t>Data R</t>
        </is>
      </c>
    </row>
    <row r="3033">
      <c r="A3033" t="inlineStr">
        <is>
          <t>Regional 4</t>
        </is>
      </c>
      <c r="B3033">
        <f>IF('Data R4'!C41="","",'Data R4'!B41)</f>
        <v/>
      </c>
      <c r="C3033">
        <f>IF('Data R4'!C41="","",'Data R4'!C41)</f>
        <v/>
      </c>
      <c r="D3033">
        <f>IF('Data R4'!C41="","",'Data R4'!D41)</f>
        <v/>
      </c>
      <c r="E3033">
        <f>IF('Data R4'!C41="","",'Data R4'!E41)</f>
        <v/>
      </c>
      <c r="F3033">
        <f>IF('Data R4'!C41="","",'Data R4'!F41)</f>
        <v/>
      </c>
      <c r="G3033">
        <f>IF('Data R4'!C41="","",'Data R4'!AD41)</f>
        <v/>
      </c>
      <c r="H3033">
        <f>IF('Data R4'!C41="","",'Data R4'!AC41)</f>
        <v/>
      </c>
      <c r="I3033">
        <f>IF('Data R4'!C41="","",COUNTIF('Data R4'!J41,"&gt;0")+COUNTIF('Data R4'!L41,"&gt;0")+COUNTIF('Data R4'!N41,"&gt;0")+COUNTIF('Data R4'!P41,"&gt;0")+COUNTIF('Data R4'!R41,"&gt;0")+COUNTIF('Data R4'!T41,"&gt;0")+COUNTIF('Data R4'!V41,"&gt;0")+COUNTIF('Data R4'!X41,"&gt;0"))</f>
        <v/>
      </c>
      <c r="J3033">
        <f>IF('Data R4'!C41="","",IF((COUNTIF('Data R4'!K41,"&gt;0")+COUNTIF('Data R4'!M41,"&gt;0")+COUNTIF('Data R4'!O41,"&gt;0")+COUNTIF('Data R4'!Q41,"&gt;0")+COUNTIF('Data R4'!S41,"&gt;0")+COUNTIF('Data R4'!U41,"&gt;0")+COUNTIF('Data R4'!W41,"&gt;0")+COUNTIF('Data R4'!Y41,"&gt;0"))&gt;0,1,0))</f>
        <v/>
      </c>
      <c r="M3033" t="inlineStr">
        <is>
          <t>Data R</t>
        </is>
      </c>
    </row>
    <row r="3034">
      <c r="A3034" t="inlineStr">
        <is>
          <t>Regional 4</t>
        </is>
      </c>
      <c r="B3034">
        <f>IF('Data R4'!C42="","",'Data R4'!B42)</f>
        <v/>
      </c>
      <c r="C3034">
        <f>IF('Data R4'!C42="","",'Data R4'!C42)</f>
        <v/>
      </c>
      <c r="D3034">
        <f>IF('Data R4'!C42="","",'Data R4'!D42)</f>
        <v/>
      </c>
      <c r="E3034">
        <f>IF('Data R4'!C42="","",'Data R4'!E42)</f>
        <v/>
      </c>
      <c r="F3034">
        <f>IF('Data R4'!C42="","",'Data R4'!F42)</f>
        <v/>
      </c>
      <c r="G3034">
        <f>IF('Data R4'!C42="","",'Data R4'!AD42)</f>
        <v/>
      </c>
      <c r="H3034">
        <f>IF('Data R4'!C42="","",'Data R4'!AC42)</f>
        <v/>
      </c>
      <c r="I3034">
        <f>IF('Data R4'!C42="","",COUNTIF('Data R4'!J42,"&gt;0")+COUNTIF('Data R4'!L42,"&gt;0")+COUNTIF('Data R4'!N42,"&gt;0")+COUNTIF('Data R4'!P42,"&gt;0")+COUNTIF('Data R4'!R42,"&gt;0")+COUNTIF('Data R4'!T42,"&gt;0")+COUNTIF('Data R4'!V42,"&gt;0")+COUNTIF('Data R4'!X42,"&gt;0"))</f>
        <v/>
      </c>
      <c r="J3034">
        <f>IF('Data R4'!C42="","",IF((COUNTIF('Data R4'!K42,"&gt;0")+COUNTIF('Data R4'!M42,"&gt;0")+COUNTIF('Data R4'!O42,"&gt;0")+COUNTIF('Data R4'!Q42,"&gt;0")+COUNTIF('Data R4'!S42,"&gt;0")+COUNTIF('Data R4'!U42,"&gt;0")+COUNTIF('Data R4'!W42,"&gt;0")+COUNTIF('Data R4'!Y42,"&gt;0"))&gt;0,1,0))</f>
        <v/>
      </c>
      <c r="M3034" t="inlineStr">
        <is>
          <t>Data R</t>
        </is>
      </c>
    </row>
    <row r="3035">
      <c r="A3035" t="inlineStr">
        <is>
          <t>Regional 4</t>
        </is>
      </c>
      <c r="B3035">
        <f>IF('Data R4'!C43="","",'Data R4'!B43)</f>
        <v/>
      </c>
      <c r="C3035">
        <f>IF('Data R4'!C43="","",'Data R4'!C43)</f>
        <v/>
      </c>
      <c r="D3035">
        <f>IF('Data R4'!C43="","",'Data R4'!D43)</f>
        <v/>
      </c>
      <c r="E3035">
        <f>IF('Data R4'!C43="","",'Data R4'!E43)</f>
        <v/>
      </c>
      <c r="F3035">
        <f>IF('Data R4'!C43="","",'Data R4'!F43)</f>
        <v/>
      </c>
      <c r="G3035">
        <f>IF('Data R4'!C43="","",'Data R4'!AD43)</f>
        <v/>
      </c>
      <c r="H3035">
        <f>IF('Data R4'!C43="","",'Data R4'!AC43)</f>
        <v/>
      </c>
      <c r="I3035">
        <f>IF('Data R4'!C43="","",COUNTIF('Data R4'!J43,"&gt;0")+COUNTIF('Data R4'!L43,"&gt;0")+COUNTIF('Data R4'!N43,"&gt;0")+COUNTIF('Data R4'!P43,"&gt;0")+COUNTIF('Data R4'!R43,"&gt;0")+COUNTIF('Data R4'!T43,"&gt;0")+COUNTIF('Data R4'!V43,"&gt;0")+COUNTIF('Data R4'!X43,"&gt;0"))</f>
        <v/>
      </c>
      <c r="J3035">
        <f>IF('Data R4'!C43="","",IF((COUNTIF('Data R4'!K43,"&gt;0")+COUNTIF('Data R4'!M43,"&gt;0")+COUNTIF('Data R4'!O43,"&gt;0")+COUNTIF('Data R4'!Q43,"&gt;0")+COUNTIF('Data R4'!S43,"&gt;0")+COUNTIF('Data R4'!U43,"&gt;0")+COUNTIF('Data R4'!W43,"&gt;0")+COUNTIF('Data R4'!Y43,"&gt;0"))&gt;0,1,0))</f>
        <v/>
      </c>
      <c r="M3035" t="inlineStr">
        <is>
          <t>Data R</t>
        </is>
      </c>
    </row>
    <row r="3036">
      <c r="A3036" t="inlineStr">
        <is>
          <t>Regional 4</t>
        </is>
      </c>
      <c r="B3036">
        <f>IF('Data R4'!C44="","",'Data R4'!B44)</f>
        <v/>
      </c>
      <c r="C3036">
        <f>IF('Data R4'!C44="","",'Data R4'!C44)</f>
        <v/>
      </c>
      <c r="D3036">
        <f>IF('Data R4'!C44="","",'Data R4'!D44)</f>
        <v/>
      </c>
      <c r="E3036">
        <f>IF('Data R4'!C44="","",'Data R4'!E44)</f>
        <v/>
      </c>
      <c r="F3036">
        <f>IF('Data R4'!C44="","",'Data R4'!F44)</f>
        <v/>
      </c>
      <c r="G3036">
        <f>IF('Data R4'!C44="","",'Data R4'!AD44)</f>
        <v/>
      </c>
      <c r="H3036">
        <f>IF('Data R4'!C44="","",'Data R4'!AC44)</f>
        <v/>
      </c>
      <c r="I3036">
        <f>IF('Data R4'!C44="","",COUNTIF('Data R4'!J44,"&gt;0")+COUNTIF('Data R4'!L44,"&gt;0")+COUNTIF('Data R4'!N44,"&gt;0")+COUNTIF('Data R4'!P44,"&gt;0")+COUNTIF('Data R4'!R44,"&gt;0")+COUNTIF('Data R4'!T44,"&gt;0")+COUNTIF('Data R4'!V44,"&gt;0")+COUNTIF('Data R4'!X44,"&gt;0"))</f>
        <v/>
      </c>
      <c r="J3036">
        <f>IF('Data R4'!C44="","",IF((COUNTIF('Data R4'!K44,"&gt;0")+COUNTIF('Data R4'!M44,"&gt;0")+COUNTIF('Data R4'!O44,"&gt;0")+COUNTIF('Data R4'!Q44,"&gt;0")+COUNTIF('Data R4'!S44,"&gt;0")+COUNTIF('Data R4'!U44,"&gt;0")+COUNTIF('Data R4'!W44,"&gt;0")+COUNTIF('Data R4'!Y44,"&gt;0"))&gt;0,1,0))</f>
        <v/>
      </c>
      <c r="M3036" t="inlineStr">
        <is>
          <t>Data R</t>
        </is>
      </c>
    </row>
    <row r="3037">
      <c r="A3037" t="inlineStr">
        <is>
          <t>Regional 4</t>
        </is>
      </c>
      <c r="B3037">
        <f>IF('Data R4'!C45="","",'Data R4'!B45)</f>
        <v/>
      </c>
      <c r="C3037">
        <f>IF('Data R4'!C45="","",'Data R4'!C45)</f>
        <v/>
      </c>
      <c r="D3037">
        <f>IF('Data R4'!C45="","",'Data R4'!D45)</f>
        <v/>
      </c>
      <c r="E3037">
        <f>IF('Data R4'!C45="","",'Data R4'!E45)</f>
        <v/>
      </c>
      <c r="F3037">
        <f>IF('Data R4'!C45="","",'Data R4'!F45)</f>
        <v/>
      </c>
      <c r="G3037">
        <f>IF('Data R4'!C45="","",'Data R4'!AD45)</f>
        <v/>
      </c>
      <c r="H3037">
        <f>IF('Data R4'!C45="","",'Data R4'!AC45)</f>
        <v/>
      </c>
      <c r="I3037">
        <f>IF('Data R4'!C45="","",COUNTIF('Data R4'!J45,"&gt;0")+COUNTIF('Data R4'!L45,"&gt;0")+COUNTIF('Data R4'!N45,"&gt;0")+COUNTIF('Data R4'!P45,"&gt;0")+COUNTIF('Data R4'!R45,"&gt;0")+COUNTIF('Data R4'!T45,"&gt;0")+COUNTIF('Data R4'!V45,"&gt;0")+COUNTIF('Data R4'!X45,"&gt;0"))</f>
        <v/>
      </c>
      <c r="J3037">
        <f>IF('Data R4'!C45="","",IF((COUNTIF('Data R4'!K45,"&gt;0")+COUNTIF('Data R4'!M45,"&gt;0")+COUNTIF('Data R4'!O45,"&gt;0")+COUNTIF('Data R4'!Q45,"&gt;0")+COUNTIF('Data R4'!S45,"&gt;0")+COUNTIF('Data R4'!U45,"&gt;0")+COUNTIF('Data R4'!W45,"&gt;0")+COUNTIF('Data R4'!Y45,"&gt;0"))&gt;0,1,0))</f>
        <v/>
      </c>
      <c r="M3037" t="inlineStr">
        <is>
          <t>Data R</t>
        </is>
      </c>
    </row>
    <row r="3038">
      <c r="A3038" t="inlineStr">
        <is>
          <t>Regional 4</t>
        </is>
      </c>
      <c r="B3038">
        <f>IF('Data R4'!C46="","",'Data R4'!B46)</f>
        <v/>
      </c>
      <c r="C3038">
        <f>IF('Data R4'!C46="","",'Data R4'!C46)</f>
        <v/>
      </c>
      <c r="D3038">
        <f>IF('Data R4'!C46="","",'Data R4'!D46)</f>
        <v/>
      </c>
      <c r="E3038">
        <f>IF('Data R4'!C46="","",'Data R4'!E46)</f>
        <v/>
      </c>
      <c r="F3038">
        <f>IF('Data R4'!C46="","",'Data R4'!F46)</f>
        <v/>
      </c>
      <c r="G3038">
        <f>IF('Data R4'!C46="","",'Data R4'!AD46)</f>
        <v/>
      </c>
      <c r="H3038">
        <f>IF('Data R4'!C46="","",'Data R4'!AC46)</f>
        <v/>
      </c>
      <c r="I3038">
        <f>IF('Data R4'!C46="","",COUNTIF('Data R4'!J46,"&gt;0")+COUNTIF('Data R4'!L46,"&gt;0")+COUNTIF('Data R4'!N46,"&gt;0")+COUNTIF('Data R4'!P46,"&gt;0")+COUNTIF('Data R4'!R46,"&gt;0")+COUNTIF('Data R4'!T46,"&gt;0")+COUNTIF('Data R4'!V46,"&gt;0")+COUNTIF('Data R4'!X46,"&gt;0"))</f>
        <v/>
      </c>
      <c r="J3038">
        <f>IF('Data R4'!C46="","",IF((COUNTIF('Data R4'!K46,"&gt;0")+COUNTIF('Data R4'!M46,"&gt;0")+COUNTIF('Data R4'!O46,"&gt;0")+COUNTIF('Data R4'!Q46,"&gt;0")+COUNTIF('Data R4'!S46,"&gt;0")+COUNTIF('Data R4'!U46,"&gt;0")+COUNTIF('Data R4'!W46,"&gt;0")+COUNTIF('Data R4'!Y46,"&gt;0"))&gt;0,1,0))</f>
        <v/>
      </c>
      <c r="M3038" t="inlineStr">
        <is>
          <t>Data R</t>
        </is>
      </c>
    </row>
    <row r="3039">
      <c r="A3039" t="inlineStr">
        <is>
          <t>Regional 4</t>
        </is>
      </c>
      <c r="B3039">
        <f>IF('Data R4'!C47="","",'Data R4'!B47)</f>
        <v/>
      </c>
      <c r="C3039">
        <f>IF('Data R4'!C47="","",'Data R4'!C47)</f>
        <v/>
      </c>
      <c r="D3039">
        <f>IF('Data R4'!C47="","",'Data R4'!D47)</f>
        <v/>
      </c>
      <c r="E3039">
        <f>IF('Data R4'!C47="","",'Data R4'!E47)</f>
        <v/>
      </c>
      <c r="F3039">
        <f>IF('Data R4'!C47="","",'Data R4'!F47)</f>
        <v/>
      </c>
      <c r="G3039">
        <f>IF('Data R4'!C47="","",'Data R4'!AD47)</f>
        <v/>
      </c>
      <c r="H3039">
        <f>IF('Data R4'!C47="","",'Data R4'!AC47)</f>
        <v/>
      </c>
      <c r="I3039">
        <f>IF('Data R4'!C47="","",COUNTIF('Data R4'!J47,"&gt;0")+COUNTIF('Data R4'!L47,"&gt;0")+COUNTIF('Data R4'!N47,"&gt;0")+COUNTIF('Data R4'!P47,"&gt;0")+COUNTIF('Data R4'!R47,"&gt;0")+COUNTIF('Data R4'!T47,"&gt;0")+COUNTIF('Data R4'!V47,"&gt;0")+COUNTIF('Data R4'!X47,"&gt;0"))</f>
        <v/>
      </c>
      <c r="J3039">
        <f>IF('Data R4'!C47="","",IF((COUNTIF('Data R4'!K47,"&gt;0")+COUNTIF('Data R4'!M47,"&gt;0")+COUNTIF('Data R4'!O47,"&gt;0")+COUNTIF('Data R4'!Q47,"&gt;0")+COUNTIF('Data R4'!S47,"&gt;0")+COUNTIF('Data R4'!U47,"&gt;0")+COUNTIF('Data R4'!W47,"&gt;0")+COUNTIF('Data R4'!Y47,"&gt;0"))&gt;0,1,0))</f>
        <v/>
      </c>
      <c r="M3039" t="inlineStr">
        <is>
          <t>Data R</t>
        </is>
      </c>
    </row>
    <row r="3040">
      <c r="A3040" t="inlineStr">
        <is>
          <t>Regional 4</t>
        </is>
      </c>
      <c r="B3040">
        <f>IF('Data R4'!C48="","",'Data R4'!B48)</f>
        <v/>
      </c>
      <c r="C3040">
        <f>IF('Data R4'!C48="","",'Data R4'!C48)</f>
        <v/>
      </c>
      <c r="D3040">
        <f>IF('Data R4'!C48="","",'Data R4'!D48)</f>
        <v/>
      </c>
      <c r="E3040">
        <f>IF('Data R4'!C48="","",'Data R4'!E48)</f>
        <v/>
      </c>
      <c r="F3040">
        <f>IF('Data R4'!C48="","",'Data R4'!F48)</f>
        <v/>
      </c>
      <c r="G3040">
        <f>IF('Data R4'!C48="","",'Data R4'!AD48)</f>
        <v/>
      </c>
      <c r="H3040">
        <f>IF('Data R4'!C48="","",'Data R4'!AC48)</f>
        <v/>
      </c>
      <c r="I3040">
        <f>IF('Data R4'!C48="","",COUNTIF('Data R4'!J48,"&gt;0")+COUNTIF('Data R4'!L48,"&gt;0")+COUNTIF('Data R4'!N48,"&gt;0")+COUNTIF('Data R4'!P48,"&gt;0")+COUNTIF('Data R4'!R48,"&gt;0")+COUNTIF('Data R4'!T48,"&gt;0")+COUNTIF('Data R4'!V48,"&gt;0")+COUNTIF('Data R4'!X48,"&gt;0"))</f>
        <v/>
      </c>
      <c r="J3040">
        <f>IF('Data R4'!C48="","",IF((COUNTIF('Data R4'!K48,"&gt;0")+COUNTIF('Data R4'!M48,"&gt;0")+COUNTIF('Data R4'!O48,"&gt;0")+COUNTIF('Data R4'!Q48,"&gt;0")+COUNTIF('Data R4'!S48,"&gt;0")+COUNTIF('Data R4'!U48,"&gt;0")+COUNTIF('Data R4'!W48,"&gt;0")+COUNTIF('Data R4'!Y48,"&gt;0"))&gt;0,1,0))</f>
        <v/>
      </c>
      <c r="M3040" t="inlineStr">
        <is>
          <t>Data R</t>
        </is>
      </c>
    </row>
    <row r="3041">
      <c r="A3041" t="inlineStr">
        <is>
          <t>Regional 4</t>
        </is>
      </c>
      <c r="B3041">
        <f>IF('Data R4'!C49="","",'Data R4'!B49)</f>
        <v/>
      </c>
      <c r="C3041">
        <f>IF('Data R4'!C49="","",'Data R4'!C49)</f>
        <v/>
      </c>
      <c r="D3041">
        <f>IF('Data R4'!C49="","",'Data R4'!D49)</f>
        <v/>
      </c>
      <c r="E3041">
        <f>IF('Data R4'!C49="","",'Data R4'!E49)</f>
        <v/>
      </c>
      <c r="F3041">
        <f>IF('Data R4'!C49="","",'Data R4'!F49)</f>
        <v/>
      </c>
      <c r="G3041">
        <f>IF('Data R4'!C49="","",'Data R4'!AD49)</f>
        <v/>
      </c>
      <c r="H3041">
        <f>IF('Data R4'!C49="","",'Data R4'!AC49)</f>
        <v/>
      </c>
      <c r="I3041">
        <f>IF('Data R4'!C49="","",COUNTIF('Data R4'!J49,"&gt;0")+COUNTIF('Data R4'!L49,"&gt;0")+COUNTIF('Data R4'!N49,"&gt;0")+COUNTIF('Data R4'!P49,"&gt;0")+COUNTIF('Data R4'!R49,"&gt;0")+COUNTIF('Data R4'!T49,"&gt;0")+COUNTIF('Data R4'!V49,"&gt;0")+COUNTIF('Data R4'!X49,"&gt;0"))</f>
        <v/>
      </c>
      <c r="J3041">
        <f>IF('Data R4'!C49="","",IF((COUNTIF('Data R4'!K49,"&gt;0")+COUNTIF('Data R4'!M49,"&gt;0")+COUNTIF('Data R4'!O49,"&gt;0")+COUNTIF('Data R4'!Q49,"&gt;0")+COUNTIF('Data R4'!S49,"&gt;0")+COUNTIF('Data R4'!U49,"&gt;0")+COUNTIF('Data R4'!W49,"&gt;0")+COUNTIF('Data R4'!Y49,"&gt;0"))&gt;0,1,0))</f>
        <v/>
      </c>
      <c r="M3041" t="inlineStr">
        <is>
          <t>Data R</t>
        </is>
      </c>
    </row>
    <row r="3042">
      <c r="A3042" t="inlineStr">
        <is>
          <t>Regional 4</t>
        </is>
      </c>
      <c r="B3042">
        <f>IF('Data R4'!C50="","",'Data R4'!B50)</f>
        <v/>
      </c>
      <c r="C3042">
        <f>IF('Data R4'!C50="","",'Data R4'!C50)</f>
        <v/>
      </c>
      <c r="D3042">
        <f>IF('Data R4'!C50="","",'Data R4'!D50)</f>
        <v/>
      </c>
      <c r="E3042">
        <f>IF('Data R4'!C50="","",'Data R4'!E50)</f>
        <v/>
      </c>
      <c r="F3042">
        <f>IF('Data R4'!C50="","",'Data R4'!F50)</f>
        <v/>
      </c>
      <c r="G3042">
        <f>IF('Data R4'!C50="","",'Data R4'!AD50)</f>
        <v/>
      </c>
      <c r="H3042">
        <f>IF('Data R4'!C50="","",'Data R4'!AC50)</f>
        <v/>
      </c>
      <c r="I3042">
        <f>IF('Data R4'!C50="","",COUNTIF('Data R4'!J50,"&gt;0")+COUNTIF('Data R4'!L50,"&gt;0")+COUNTIF('Data R4'!N50,"&gt;0")+COUNTIF('Data R4'!P50,"&gt;0")+COUNTIF('Data R4'!R50,"&gt;0")+COUNTIF('Data R4'!T50,"&gt;0")+COUNTIF('Data R4'!V50,"&gt;0")+COUNTIF('Data R4'!X50,"&gt;0"))</f>
        <v/>
      </c>
      <c r="J3042">
        <f>IF('Data R4'!C50="","",IF((COUNTIF('Data R4'!K50,"&gt;0")+COUNTIF('Data R4'!M50,"&gt;0")+COUNTIF('Data R4'!O50,"&gt;0")+COUNTIF('Data R4'!Q50,"&gt;0")+COUNTIF('Data R4'!S50,"&gt;0")+COUNTIF('Data R4'!U50,"&gt;0")+COUNTIF('Data R4'!W50,"&gt;0")+COUNTIF('Data R4'!Y50,"&gt;0"))&gt;0,1,0))</f>
        <v/>
      </c>
      <c r="M3042" t="inlineStr">
        <is>
          <t>Data R</t>
        </is>
      </c>
    </row>
    <row r="3043">
      <c r="A3043" t="inlineStr">
        <is>
          <t>Regional 4</t>
        </is>
      </c>
      <c r="B3043">
        <f>IF('Data R4'!C51="","",'Data R4'!B51)</f>
        <v/>
      </c>
      <c r="C3043">
        <f>IF('Data R4'!C51="","",'Data R4'!C51)</f>
        <v/>
      </c>
      <c r="D3043">
        <f>IF('Data R4'!C51="","",'Data R4'!D51)</f>
        <v/>
      </c>
      <c r="E3043">
        <f>IF('Data R4'!C51="","",'Data R4'!E51)</f>
        <v/>
      </c>
      <c r="F3043">
        <f>IF('Data R4'!C51="","",'Data R4'!F51)</f>
        <v/>
      </c>
      <c r="G3043">
        <f>IF('Data R4'!C51="","",'Data R4'!AD51)</f>
        <v/>
      </c>
      <c r="H3043">
        <f>IF('Data R4'!C51="","",'Data R4'!AC51)</f>
        <v/>
      </c>
      <c r="I3043">
        <f>IF('Data R4'!C51="","",COUNTIF('Data R4'!J51,"&gt;0")+COUNTIF('Data R4'!L51,"&gt;0")+COUNTIF('Data R4'!N51,"&gt;0")+COUNTIF('Data R4'!P51,"&gt;0")+COUNTIF('Data R4'!R51,"&gt;0")+COUNTIF('Data R4'!T51,"&gt;0")+COUNTIF('Data R4'!V51,"&gt;0")+COUNTIF('Data R4'!X51,"&gt;0"))</f>
        <v/>
      </c>
      <c r="J3043">
        <f>IF('Data R4'!C51="","",IF((COUNTIF('Data R4'!K51,"&gt;0")+COUNTIF('Data R4'!M51,"&gt;0")+COUNTIF('Data R4'!O51,"&gt;0")+COUNTIF('Data R4'!Q51,"&gt;0")+COUNTIF('Data R4'!S51,"&gt;0")+COUNTIF('Data R4'!U51,"&gt;0")+COUNTIF('Data R4'!W51,"&gt;0")+COUNTIF('Data R4'!Y51,"&gt;0"))&gt;0,1,0))</f>
        <v/>
      </c>
      <c r="M3043" t="inlineStr">
        <is>
          <t>Data R</t>
        </is>
      </c>
    </row>
    <row r="3044">
      <c r="A3044" t="inlineStr">
        <is>
          <t>Regional 4</t>
        </is>
      </c>
      <c r="B3044">
        <f>IF('Data R4'!C52="","",'Data R4'!B52)</f>
        <v/>
      </c>
      <c r="C3044">
        <f>IF('Data R4'!C52="","",'Data R4'!C52)</f>
        <v/>
      </c>
      <c r="D3044">
        <f>IF('Data R4'!C52="","",'Data R4'!D52)</f>
        <v/>
      </c>
      <c r="E3044">
        <f>IF('Data R4'!C52="","",'Data R4'!E52)</f>
        <v/>
      </c>
      <c r="F3044">
        <f>IF('Data R4'!C52="","",'Data R4'!F52)</f>
        <v/>
      </c>
      <c r="G3044">
        <f>IF('Data R4'!C52="","",'Data R4'!AD52)</f>
        <v/>
      </c>
      <c r="H3044">
        <f>IF('Data R4'!C52="","",'Data R4'!AC52)</f>
        <v/>
      </c>
      <c r="I3044">
        <f>IF('Data R4'!C52="","",COUNTIF('Data R4'!J52,"&gt;0")+COUNTIF('Data R4'!L52,"&gt;0")+COUNTIF('Data R4'!N52,"&gt;0")+COUNTIF('Data R4'!P52,"&gt;0")+COUNTIF('Data R4'!R52,"&gt;0")+COUNTIF('Data R4'!T52,"&gt;0")+COUNTIF('Data R4'!V52,"&gt;0")+COUNTIF('Data R4'!X52,"&gt;0"))</f>
        <v/>
      </c>
      <c r="J3044">
        <f>IF('Data R4'!C52="","",IF((COUNTIF('Data R4'!K52,"&gt;0")+COUNTIF('Data R4'!M52,"&gt;0")+COUNTIF('Data R4'!O52,"&gt;0")+COUNTIF('Data R4'!Q52,"&gt;0")+COUNTIF('Data R4'!S52,"&gt;0")+COUNTIF('Data R4'!U52,"&gt;0")+COUNTIF('Data R4'!W52,"&gt;0")+COUNTIF('Data R4'!Y52,"&gt;0"))&gt;0,1,0))</f>
        <v/>
      </c>
      <c r="M3044" t="inlineStr">
        <is>
          <t>Data R</t>
        </is>
      </c>
    </row>
    <row r="3045">
      <c r="A3045" t="inlineStr">
        <is>
          <t>Regional 4</t>
        </is>
      </c>
      <c r="B3045">
        <f>IF('Data R4'!C53="","",'Data R4'!B53)</f>
        <v/>
      </c>
      <c r="C3045">
        <f>IF('Data R4'!C53="","",'Data R4'!C53)</f>
        <v/>
      </c>
      <c r="D3045">
        <f>IF('Data R4'!C53="","",'Data R4'!D53)</f>
        <v/>
      </c>
      <c r="E3045">
        <f>IF('Data R4'!C53="","",'Data R4'!E53)</f>
        <v/>
      </c>
      <c r="F3045">
        <f>IF('Data R4'!C53="","",'Data R4'!F53)</f>
        <v/>
      </c>
      <c r="G3045">
        <f>IF('Data R4'!C53="","",'Data R4'!AD53)</f>
        <v/>
      </c>
      <c r="H3045">
        <f>IF('Data R4'!C53="","",'Data R4'!AC53)</f>
        <v/>
      </c>
      <c r="I3045">
        <f>IF('Data R4'!C53="","",COUNTIF('Data R4'!J53,"&gt;0")+COUNTIF('Data R4'!L53,"&gt;0")+COUNTIF('Data R4'!N53,"&gt;0")+COUNTIF('Data R4'!P53,"&gt;0")+COUNTIF('Data R4'!R53,"&gt;0")+COUNTIF('Data R4'!T53,"&gt;0")+COUNTIF('Data R4'!V53,"&gt;0")+COUNTIF('Data R4'!X53,"&gt;0"))</f>
        <v/>
      </c>
      <c r="J3045">
        <f>IF('Data R4'!C53="","",IF((COUNTIF('Data R4'!K53,"&gt;0")+COUNTIF('Data R4'!M53,"&gt;0")+COUNTIF('Data R4'!O53,"&gt;0")+COUNTIF('Data R4'!Q53,"&gt;0")+COUNTIF('Data R4'!S53,"&gt;0")+COUNTIF('Data R4'!U53,"&gt;0")+COUNTIF('Data R4'!W53,"&gt;0")+COUNTIF('Data R4'!Y53,"&gt;0"))&gt;0,1,0))</f>
        <v/>
      </c>
      <c r="M3045" t="inlineStr">
        <is>
          <t>Data R</t>
        </is>
      </c>
    </row>
    <row r="3046">
      <c r="A3046" t="inlineStr">
        <is>
          <t>Regional 4</t>
        </is>
      </c>
      <c r="B3046">
        <f>IF('Data R4'!C54="","",'Data R4'!B54)</f>
        <v/>
      </c>
      <c r="C3046">
        <f>IF('Data R4'!C54="","",'Data R4'!C54)</f>
        <v/>
      </c>
      <c r="D3046">
        <f>IF('Data R4'!C54="","",'Data R4'!D54)</f>
        <v/>
      </c>
      <c r="E3046">
        <f>IF('Data R4'!C54="","",'Data R4'!E54)</f>
        <v/>
      </c>
      <c r="F3046">
        <f>IF('Data R4'!C54="","",'Data R4'!F54)</f>
        <v/>
      </c>
      <c r="G3046">
        <f>IF('Data R4'!C54="","",'Data R4'!AD54)</f>
        <v/>
      </c>
      <c r="H3046">
        <f>IF('Data R4'!C54="","",'Data R4'!AC54)</f>
        <v/>
      </c>
      <c r="I3046">
        <f>IF('Data R4'!C54="","",COUNTIF('Data R4'!J54,"&gt;0")+COUNTIF('Data R4'!L54,"&gt;0")+COUNTIF('Data R4'!N54,"&gt;0")+COUNTIF('Data R4'!P54,"&gt;0")+COUNTIF('Data R4'!R54,"&gt;0")+COUNTIF('Data R4'!T54,"&gt;0")+COUNTIF('Data R4'!V54,"&gt;0")+COUNTIF('Data R4'!X54,"&gt;0"))</f>
        <v/>
      </c>
      <c r="J3046">
        <f>IF('Data R4'!C54="","",IF((COUNTIF('Data R4'!K54,"&gt;0")+COUNTIF('Data R4'!M54,"&gt;0")+COUNTIF('Data R4'!O54,"&gt;0")+COUNTIF('Data R4'!Q54,"&gt;0")+COUNTIF('Data R4'!S54,"&gt;0")+COUNTIF('Data R4'!U54,"&gt;0")+COUNTIF('Data R4'!W54,"&gt;0")+COUNTIF('Data R4'!Y54,"&gt;0"))&gt;0,1,0))</f>
        <v/>
      </c>
      <c r="M3046" t="inlineStr">
        <is>
          <t>Data R</t>
        </is>
      </c>
    </row>
    <row r="3047">
      <c r="A3047" t="inlineStr">
        <is>
          <t>Regional 4</t>
        </is>
      </c>
      <c r="B3047">
        <f>IF('Data R4'!C55="","",'Data R4'!B55)</f>
        <v/>
      </c>
      <c r="C3047">
        <f>IF('Data R4'!C55="","",'Data R4'!C55)</f>
        <v/>
      </c>
      <c r="D3047">
        <f>IF('Data R4'!C55="","",'Data R4'!D55)</f>
        <v/>
      </c>
      <c r="E3047">
        <f>IF('Data R4'!C55="","",'Data R4'!E55)</f>
        <v/>
      </c>
      <c r="F3047">
        <f>IF('Data R4'!C55="","",'Data R4'!F55)</f>
        <v/>
      </c>
      <c r="G3047">
        <f>IF('Data R4'!C55="","",'Data R4'!AD55)</f>
        <v/>
      </c>
      <c r="H3047">
        <f>IF('Data R4'!C55="","",'Data R4'!AC55)</f>
        <v/>
      </c>
      <c r="I3047">
        <f>IF('Data R4'!C55="","",COUNTIF('Data R4'!J55,"&gt;0")+COUNTIF('Data R4'!L55,"&gt;0")+COUNTIF('Data R4'!N55,"&gt;0")+COUNTIF('Data R4'!P55,"&gt;0")+COUNTIF('Data R4'!R55,"&gt;0")+COUNTIF('Data R4'!T55,"&gt;0")+COUNTIF('Data R4'!V55,"&gt;0")+COUNTIF('Data R4'!X55,"&gt;0"))</f>
        <v/>
      </c>
      <c r="J3047">
        <f>IF('Data R4'!C55="","",IF((COUNTIF('Data R4'!K55,"&gt;0")+COUNTIF('Data R4'!M55,"&gt;0")+COUNTIF('Data R4'!O55,"&gt;0")+COUNTIF('Data R4'!Q55,"&gt;0")+COUNTIF('Data R4'!S55,"&gt;0")+COUNTIF('Data R4'!U55,"&gt;0")+COUNTIF('Data R4'!W55,"&gt;0")+COUNTIF('Data R4'!Y55,"&gt;0"))&gt;0,1,0))</f>
        <v/>
      </c>
      <c r="M3047" t="inlineStr">
        <is>
          <t>Data R</t>
        </is>
      </c>
    </row>
    <row r="3048">
      <c r="A3048" t="inlineStr">
        <is>
          <t>Regional 4</t>
        </is>
      </c>
      <c r="B3048">
        <f>IF('Data R4'!C56="","",'Data R4'!B56)</f>
        <v/>
      </c>
      <c r="C3048">
        <f>IF('Data R4'!C56="","",'Data R4'!C56)</f>
        <v/>
      </c>
      <c r="D3048">
        <f>IF('Data R4'!C56="","",'Data R4'!D56)</f>
        <v/>
      </c>
      <c r="E3048">
        <f>IF('Data R4'!C56="","",'Data R4'!E56)</f>
        <v/>
      </c>
      <c r="F3048">
        <f>IF('Data R4'!C56="","",'Data R4'!F56)</f>
        <v/>
      </c>
      <c r="G3048">
        <f>IF('Data R4'!C56="","",'Data R4'!AD56)</f>
        <v/>
      </c>
      <c r="H3048">
        <f>IF('Data R4'!C56="","",'Data R4'!AC56)</f>
        <v/>
      </c>
      <c r="I3048">
        <f>IF('Data R4'!C56="","",COUNTIF('Data R4'!J56,"&gt;0")+COUNTIF('Data R4'!L56,"&gt;0")+COUNTIF('Data R4'!N56,"&gt;0")+COUNTIF('Data R4'!P56,"&gt;0")+COUNTIF('Data R4'!R56,"&gt;0")+COUNTIF('Data R4'!T56,"&gt;0")+COUNTIF('Data R4'!V56,"&gt;0")+COUNTIF('Data R4'!X56,"&gt;0"))</f>
        <v/>
      </c>
      <c r="J3048">
        <f>IF('Data R4'!C56="","",IF((COUNTIF('Data R4'!K56,"&gt;0")+COUNTIF('Data R4'!M56,"&gt;0")+COUNTIF('Data R4'!O56,"&gt;0")+COUNTIF('Data R4'!Q56,"&gt;0")+COUNTIF('Data R4'!S56,"&gt;0")+COUNTIF('Data R4'!U56,"&gt;0")+COUNTIF('Data R4'!W56,"&gt;0")+COUNTIF('Data R4'!Y56,"&gt;0"))&gt;0,1,0))</f>
        <v/>
      </c>
      <c r="M3048" t="inlineStr">
        <is>
          <t>Data R</t>
        </is>
      </c>
    </row>
    <row r="3049">
      <c r="A3049" t="inlineStr">
        <is>
          <t>Regional 4</t>
        </is>
      </c>
      <c r="B3049">
        <f>IF('Data R4'!C57="","",'Data R4'!B57)</f>
        <v/>
      </c>
      <c r="C3049">
        <f>IF('Data R4'!C57="","",'Data R4'!C57)</f>
        <v/>
      </c>
      <c r="D3049">
        <f>IF('Data R4'!C57="","",'Data R4'!D57)</f>
        <v/>
      </c>
      <c r="E3049">
        <f>IF('Data R4'!C57="","",'Data R4'!E57)</f>
        <v/>
      </c>
      <c r="F3049">
        <f>IF('Data R4'!C57="","",'Data R4'!F57)</f>
        <v/>
      </c>
      <c r="G3049">
        <f>IF('Data R4'!C57="","",'Data R4'!AD57)</f>
        <v/>
      </c>
      <c r="H3049">
        <f>IF('Data R4'!C57="","",'Data R4'!AC57)</f>
        <v/>
      </c>
      <c r="I3049">
        <f>IF('Data R4'!C57="","",COUNTIF('Data R4'!J57,"&gt;0")+COUNTIF('Data R4'!L57,"&gt;0")+COUNTIF('Data R4'!N57,"&gt;0")+COUNTIF('Data R4'!P57,"&gt;0")+COUNTIF('Data R4'!R57,"&gt;0")+COUNTIF('Data R4'!T57,"&gt;0")+COUNTIF('Data R4'!V57,"&gt;0")+COUNTIF('Data R4'!X57,"&gt;0"))</f>
        <v/>
      </c>
      <c r="J3049">
        <f>IF('Data R4'!C57="","",IF((COUNTIF('Data R4'!K57,"&gt;0")+COUNTIF('Data R4'!M57,"&gt;0")+COUNTIF('Data R4'!O57,"&gt;0")+COUNTIF('Data R4'!Q57,"&gt;0")+COUNTIF('Data R4'!S57,"&gt;0")+COUNTIF('Data R4'!U57,"&gt;0")+COUNTIF('Data R4'!W57,"&gt;0")+COUNTIF('Data R4'!Y57,"&gt;0"))&gt;0,1,0))</f>
        <v/>
      </c>
      <c r="M3049" t="inlineStr">
        <is>
          <t>Data R</t>
        </is>
      </c>
    </row>
    <row r="3050">
      <c r="A3050" t="inlineStr">
        <is>
          <t>Regional 4</t>
        </is>
      </c>
      <c r="B3050">
        <f>IF('Data R4'!C58="","",'Data R4'!B58)</f>
        <v/>
      </c>
      <c r="C3050">
        <f>IF('Data R4'!C58="","",'Data R4'!C58)</f>
        <v/>
      </c>
      <c r="D3050">
        <f>IF('Data R4'!C58="","",'Data R4'!D58)</f>
        <v/>
      </c>
      <c r="E3050">
        <f>IF('Data R4'!C58="","",'Data R4'!E58)</f>
        <v/>
      </c>
      <c r="F3050">
        <f>IF('Data R4'!C58="","",'Data R4'!F58)</f>
        <v/>
      </c>
      <c r="G3050">
        <f>IF('Data R4'!C58="","",'Data R4'!AD58)</f>
        <v/>
      </c>
      <c r="H3050">
        <f>IF('Data R4'!C58="","",'Data R4'!AC58)</f>
        <v/>
      </c>
      <c r="I3050">
        <f>IF('Data R4'!C58="","",COUNTIF('Data R4'!J58,"&gt;0")+COUNTIF('Data R4'!L58,"&gt;0")+COUNTIF('Data R4'!N58,"&gt;0")+COUNTIF('Data R4'!P58,"&gt;0")+COUNTIF('Data R4'!R58,"&gt;0")+COUNTIF('Data R4'!T58,"&gt;0")+COUNTIF('Data R4'!V58,"&gt;0")+COUNTIF('Data R4'!X58,"&gt;0"))</f>
        <v/>
      </c>
      <c r="J3050">
        <f>IF('Data R4'!C58="","",IF((COUNTIF('Data R4'!K58,"&gt;0")+COUNTIF('Data R4'!M58,"&gt;0")+COUNTIF('Data R4'!O58,"&gt;0")+COUNTIF('Data R4'!Q58,"&gt;0")+COUNTIF('Data R4'!S58,"&gt;0")+COUNTIF('Data R4'!U58,"&gt;0")+COUNTIF('Data R4'!W58,"&gt;0")+COUNTIF('Data R4'!Y58,"&gt;0"))&gt;0,1,0))</f>
        <v/>
      </c>
      <c r="M3050" t="inlineStr">
        <is>
          <t>Data R</t>
        </is>
      </c>
    </row>
    <row r="3051">
      <c r="A3051" t="inlineStr">
        <is>
          <t>Regional 4</t>
        </is>
      </c>
      <c r="B3051">
        <f>IF('Data R4'!C59="","",'Data R4'!B59)</f>
        <v/>
      </c>
      <c r="C3051">
        <f>IF('Data R4'!C59="","",'Data R4'!C59)</f>
        <v/>
      </c>
      <c r="D3051">
        <f>IF('Data R4'!C59="","",'Data R4'!D59)</f>
        <v/>
      </c>
      <c r="E3051">
        <f>IF('Data R4'!C59="","",'Data R4'!E59)</f>
        <v/>
      </c>
      <c r="F3051">
        <f>IF('Data R4'!C59="","",'Data R4'!F59)</f>
        <v/>
      </c>
      <c r="G3051">
        <f>IF('Data R4'!C59="","",'Data R4'!AD59)</f>
        <v/>
      </c>
      <c r="H3051">
        <f>IF('Data R4'!C59="","",'Data R4'!AC59)</f>
        <v/>
      </c>
      <c r="I3051">
        <f>IF('Data R4'!C59="","",COUNTIF('Data R4'!J59,"&gt;0")+COUNTIF('Data R4'!L59,"&gt;0")+COUNTIF('Data R4'!N59,"&gt;0")+COUNTIF('Data R4'!P59,"&gt;0")+COUNTIF('Data R4'!R59,"&gt;0")+COUNTIF('Data R4'!T59,"&gt;0")+COUNTIF('Data R4'!V59,"&gt;0")+COUNTIF('Data R4'!X59,"&gt;0"))</f>
        <v/>
      </c>
      <c r="J3051">
        <f>IF('Data R4'!C59="","",IF((COUNTIF('Data R4'!K59,"&gt;0")+COUNTIF('Data R4'!M59,"&gt;0")+COUNTIF('Data R4'!O59,"&gt;0")+COUNTIF('Data R4'!Q59,"&gt;0")+COUNTIF('Data R4'!S59,"&gt;0")+COUNTIF('Data R4'!U59,"&gt;0")+COUNTIF('Data R4'!W59,"&gt;0")+COUNTIF('Data R4'!Y59,"&gt;0"))&gt;0,1,0))</f>
        <v/>
      </c>
      <c r="M3051" t="inlineStr">
        <is>
          <t>Data R</t>
        </is>
      </c>
    </row>
    <row r="3052">
      <c r="A3052" t="inlineStr">
        <is>
          <t>Regional 4</t>
        </is>
      </c>
      <c r="B3052">
        <f>IF('Data R4'!C60="","",'Data R4'!B60)</f>
        <v/>
      </c>
      <c r="C3052">
        <f>IF('Data R4'!C60="","",'Data R4'!C60)</f>
        <v/>
      </c>
      <c r="D3052">
        <f>IF('Data R4'!C60="","",'Data R4'!D60)</f>
        <v/>
      </c>
      <c r="E3052">
        <f>IF('Data R4'!C60="","",'Data R4'!E60)</f>
        <v/>
      </c>
      <c r="F3052">
        <f>IF('Data R4'!C60="","",'Data R4'!F60)</f>
        <v/>
      </c>
      <c r="G3052">
        <f>IF('Data R4'!C60="","",'Data R4'!AD60)</f>
        <v/>
      </c>
      <c r="H3052">
        <f>IF('Data R4'!C60="","",'Data R4'!AC60)</f>
        <v/>
      </c>
      <c r="I3052">
        <f>IF('Data R4'!C60="","",COUNTIF('Data R4'!J60,"&gt;0")+COUNTIF('Data R4'!L60,"&gt;0")+COUNTIF('Data R4'!N60,"&gt;0")+COUNTIF('Data R4'!P60,"&gt;0")+COUNTIF('Data R4'!R60,"&gt;0")+COUNTIF('Data R4'!T60,"&gt;0")+COUNTIF('Data R4'!V60,"&gt;0")+COUNTIF('Data R4'!X60,"&gt;0"))</f>
        <v/>
      </c>
      <c r="J3052">
        <f>IF('Data R4'!C60="","",IF((COUNTIF('Data R4'!K60,"&gt;0")+COUNTIF('Data R4'!M60,"&gt;0")+COUNTIF('Data R4'!O60,"&gt;0")+COUNTIF('Data R4'!Q60,"&gt;0")+COUNTIF('Data R4'!S60,"&gt;0")+COUNTIF('Data R4'!U60,"&gt;0")+COUNTIF('Data R4'!W60,"&gt;0")+COUNTIF('Data R4'!Y60,"&gt;0"))&gt;0,1,0))</f>
        <v/>
      </c>
      <c r="M3052" t="inlineStr">
        <is>
          <t>Data R</t>
        </is>
      </c>
    </row>
    <row r="3053">
      <c r="A3053" t="inlineStr">
        <is>
          <t>Regional 4</t>
        </is>
      </c>
      <c r="B3053">
        <f>IF('Data R4'!C61="","",'Data R4'!B61)</f>
        <v/>
      </c>
      <c r="C3053">
        <f>IF('Data R4'!C61="","",'Data R4'!C61)</f>
        <v/>
      </c>
      <c r="D3053">
        <f>IF('Data R4'!C61="","",'Data R4'!D61)</f>
        <v/>
      </c>
      <c r="E3053">
        <f>IF('Data R4'!C61="","",'Data R4'!E61)</f>
        <v/>
      </c>
      <c r="F3053">
        <f>IF('Data R4'!C61="","",'Data R4'!F61)</f>
        <v/>
      </c>
      <c r="G3053">
        <f>IF('Data R4'!C61="","",'Data R4'!AD61)</f>
        <v/>
      </c>
      <c r="H3053">
        <f>IF('Data R4'!C61="","",'Data R4'!AC61)</f>
        <v/>
      </c>
      <c r="I3053">
        <f>IF('Data R4'!C61="","",COUNTIF('Data R4'!J61,"&gt;0")+COUNTIF('Data R4'!L61,"&gt;0")+COUNTIF('Data R4'!N61,"&gt;0")+COUNTIF('Data R4'!P61,"&gt;0")+COUNTIF('Data R4'!R61,"&gt;0")+COUNTIF('Data R4'!T61,"&gt;0")+COUNTIF('Data R4'!V61,"&gt;0")+COUNTIF('Data R4'!X61,"&gt;0"))</f>
        <v/>
      </c>
      <c r="J3053">
        <f>IF('Data R4'!C61="","",IF((COUNTIF('Data R4'!K61,"&gt;0")+COUNTIF('Data R4'!M61,"&gt;0")+COUNTIF('Data R4'!O61,"&gt;0")+COUNTIF('Data R4'!Q61,"&gt;0")+COUNTIF('Data R4'!S61,"&gt;0")+COUNTIF('Data R4'!U61,"&gt;0")+COUNTIF('Data R4'!W61,"&gt;0")+COUNTIF('Data R4'!Y61,"&gt;0"))&gt;0,1,0))</f>
        <v/>
      </c>
      <c r="M3053" t="inlineStr">
        <is>
          <t>Data R</t>
        </is>
      </c>
    </row>
    <row r="3054">
      <c r="A3054" t="inlineStr">
        <is>
          <t>Regional 4</t>
        </is>
      </c>
      <c r="B3054">
        <f>IF('Data R4'!C62="","",'Data R4'!B62)</f>
        <v/>
      </c>
      <c r="C3054">
        <f>IF('Data R4'!C62="","",'Data R4'!C62)</f>
        <v/>
      </c>
      <c r="D3054">
        <f>IF('Data R4'!C62="","",'Data R4'!D62)</f>
        <v/>
      </c>
      <c r="E3054">
        <f>IF('Data R4'!C62="","",'Data R4'!E62)</f>
        <v/>
      </c>
      <c r="F3054">
        <f>IF('Data R4'!C62="","",'Data R4'!F62)</f>
        <v/>
      </c>
      <c r="G3054">
        <f>IF('Data R4'!C62="","",'Data R4'!AD62)</f>
        <v/>
      </c>
      <c r="H3054">
        <f>IF('Data R4'!C62="","",'Data R4'!AC62)</f>
        <v/>
      </c>
      <c r="I3054">
        <f>IF('Data R4'!C62="","",COUNTIF('Data R4'!J62,"&gt;0")+COUNTIF('Data R4'!L62,"&gt;0")+COUNTIF('Data R4'!N62,"&gt;0")+COUNTIF('Data R4'!P62,"&gt;0")+COUNTIF('Data R4'!R62,"&gt;0")+COUNTIF('Data R4'!T62,"&gt;0")+COUNTIF('Data R4'!V62,"&gt;0")+COUNTIF('Data R4'!X62,"&gt;0"))</f>
        <v/>
      </c>
      <c r="J3054">
        <f>IF('Data R4'!C62="","",IF((COUNTIF('Data R4'!K62,"&gt;0")+COUNTIF('Data R4'!M62,"&gt;0")+COUNTIF('Data R4'!O62,"&gt;0")+COUNTIF('Data R4'!Q62,"&gt;0")+COUNTIF('Data R4'!S62,"&gt;0")+COUNTIF('Data R4'!U62,"&gt;0")+COUNTIF('Data R4'!W62,"&gt;0")+COUNTIF('Data R4'!Y62,"&gt;0"))&gt;0,1,0))</f>
        <v/>
      </c>
      <c r="M3054" t="inlineStr">
        <is>
          <t>Data R</t>
        </is>
      </c>
    </row>
    <row r="3055">
      <c r="A3055" t="inlineStr">
        <is>
          <t>Regional 4</t>
        </is>
      </c>
      <c r="B3055">
        <f>IF('Data R4'!C63="","",'Data R4'!B63)</f>
        <v/>
      </c>
      <c r="C3055">
        <f>IF('Data R4'!C63="","",'Data R4'!C63)</f>
        <v/>
      </c>
      <c r="D3055">
        <f>IF('Data R4'!C63="","",'Data R4'!D63)</f>
        <v/>
      </c>
      <c r="E3055">
        <f>IF('Data R4'!C63="","",'Data R4'!E63)</f>
        <v/>
      </c>
      <c r="F3055">
        <f>IF('Data R4'!C63="","",'Data R4'!F63)</f>
        <v/>
      </c>
      <c r="G3055">
        <f>IF('Data R4'!C63="","",'Data R4'!AD63)</f>
        <v/>
      </c>
      <c r="H3055">
        <f>IF('Data R4'!C63="","",'Data R4'!AC63)</f>
        <v/>
      </c>
      <c r="I3055">
        <f>IF('Data R4'!C63="","",COUNTIF('Data R4'!J63,"&gt;0")+COUNTIF('Data R4'!L63,"&gt;0")+COUNTIF('Data R4'!N63,"&gt;0")+COUNTIF('Data R4'!P63,"&gt;0")+COUNTIF('Data R4'!R63,"&gt;0")+COUNTIF('Data R4'!T63,"&gt;0")+COUNTIF('Data R4'!V63,"&gt;0")+COUNTIF('Data R4'!X63,"&gt;0"))</f>
        <v/>
      </c>
      <c r="J3055">
        <f>IF('Data R4'!C63="","",IF((COUNTIF('Data R4'!K63,"&gt;0")+COUNTIF('Data R4'!M63,"&gt;0")+COUNTIF('Data R4'!O63,"&gt;0")+COUNTIF('Data R4'!Q63,"&gt;0")+COUNTIF('Data R4'!S63,"&gt;0")+COUNTIF('Data R4'!U63,"&gt;0")+COUNTIF('Data R4'!W63,"&gt;0")+COUNTIF('Data R4'!Y63,"&gt;0"))&gt;0,1,0))</f>
        <v/>
      </c>
      <c r="M3055" t="inlineStr">
        <is>
          <t>Data R</t>
        </is>
      </c>
    </row>
    <row r="3056">
      <c r="A3056" t="inlineStr">
        <is>
          <t>Regional 4</t>
        </is>
      </c>
      <c r="B3056">
        <f>IF('Data R4'!C64="","",'Data R4'!B64)</f>
        <v/>
      </c>
      <c r="C3056">
        <f>IF('Data R4'!C64="","",'Data R4'!C64)</f>
        <v/>
      </c>
      <c r="D3056">
        <f>IF('Data R4'!C64="","",'Data R4'!D64)</f>
        <v/>
      </c>
      <c r="E3056">
        <f>IF('Data R4'!C64="","",'Data R4'!E64)</f>
        <v/>
      </c>
      <c r="F3056">
        <f>IF('Data R4'!C64="","",'Data R4'!F64)</f>
        <v/>
      </c>
      <c r="G3056">
        <f>IF('Data R4'!C64="","",'Data R4'!AD64)</f>
        <v/>
      </c>
      <c r="H3056">
        <f>IF('Data R4'!C64="","",'Data R4'!AC64)</f>
        <v/>
      </c>
      <c r="I3056">
        <f>IF('Data R4'!C64="","",COUNTIF('Data R4'!J64,"&gt;0")+COUNTIF('Data R4'!L64,"&gt;0")+COUNTIF('Data R4'!N64,"&gt;0")+COUNTIF('Data R4'!P64,"&gt;0")+COUNTIF('Data R4'!R64,"&gt;0")+COUNTIF('Data R4'!T64,"&gt;0")+COUNTIF('Data R4'!V64,"&gt;0")+COUNTIF('Data R4'!X64,"&gt;0"))</f>
        <v/>
      </c>
      <c r="J3056">
        <f>IF('Data R4'!C64="","",IF((COUNTIF('Data R4'!K64,"&gt;0")+COUNTIF('Data R4'!M64,"&gt;0")+COUNTIF('Data R4'!O64,"&gt;0")+COUNTIF('Data R4'!Q64,"&gt;0")+COUNTIF('Data R4'!S64,"&gt;0")+COUNTIF('Data R4'!U64,"&gt;0")+COUNTIF('Data R4'!W64,"&gt;0")+COUNTIF('Data R4'!Y64,"&gt;0"))&gt;0,1,0))</f>
        <v/>
      </c>
      <c r="M3056" t="inlineStr">
        <is>
          <t>Data R</t>
        </is>
      </c>
    </row>
    <row r="3057">
      <c r="A3057" t="inlineStr">
        <is>
          <t>Regional 4</t>
        </is>
      </c>
      <c r="B3057">
        <f>IF('Data R4'!C65="","",'Data R4'!B65)</f>
        <v/>
      </c>
      <c r="C3057">
        <f>IF('Data R4'!C65="","",'Data R4'!C65)</f>
        <v/>
      </c>
      <c r="D3057">
        <f>IF('Data R4'!C65="","",'Data R4'!D65)</f>
        <v/>
      </c>
      <c r="E3057">
        <f>IF('Data R4'!C65="","",'Data R4'!E65)</f>
        <v/>
      </c>
      <c r="F3057">
        <f>IF('Data R4'!C65="","",'Data R4'!F65)</f>
        <v/>
      </c>
      <c r="G3057">
        <f>IF('Data R4'!C65="","",'Data R4'!AD65)</f>
        <v/>
      </c>
      <c r="H3057">
        <f>IF('Data R4'!C65="","",'Data R4'!AC65)</f>
        <v/>
      </c>
      <c r="I3057">
        <f>IF('Data R4'!C65="","",COUNTIF('Data R4'!J65,"&gt;0")+COUNTIF('Data R4'!L65,"&gt;0")+COUNTIF('Data R4'!N65,"&gt;0")+COUNTIF('Data R4'!P65,"&gt;0")+COUNTIF('Data R4'!R65,"&gt;0")+COUNTIF('Data R4'!T65,"&gt;0")+COUNTIF('Data R4'!V65,"&gt;0")+COUNTIF('Data R4'!X65,"&gt;0"))</f>
        <v/>
      </c>
      <c r="J3057">
        <f>IF('Data R4'!C65="","",IF((COUNTIF('Data R4'!K65,"&gt;0")+COUNTIF('Data R4'!M65,"&gt;0")+COUNTIF('Data R4'!O65,"&gt;0")+COUNTIF('Data R4'!Q65,"&gt;0")+COUNTIF('Data R4'!S65,"&gt;0")+COUNTIF('Data R4'!U65,"&gt;0")+COUNTIF('Data R4'!W65,"&gt;0")+COUNTIF('Data R4'!Y65,"&gt;0"))&gt;0,1,0))</f>
        <v/>
      </c>
      <c r="M3057" t="inlineStr">
        <is>
          <t>Data R</t>
        </is>
      </c>
    </row>
    <row r="3058">
      <c r="A3058" t="inlineStr">
        <is>
          <t>Regional 4</t>
        </is>
      </c>
      <c r="B3058">
        <f>IF('Data R4'!C66="","",'Data R4'!B66)</f>
        <v/>
      </c>
      <c r="C3058">
        <f>IF('Data R4'!C66="","",'Data R4'!C66)</f>
        <v/>
      </c>
      <c r="D3058">
        <f>IF('Data R4'!C66="","",'Data R4'!D66)</f>
        <v/>
      </c>
      <c r="E3058">
        <f>IF('Data R4'!C66="","",'Data R4'!E66)</f>
        <v/>
      </c>
      <c r="F3058">
        <f>IF('Data R4'!C66="","",'Data R4'!F66)</f>
        <v/>
      </c>
      <c r="G3058">
        <f>IF('Data R4'!C66="","",'Data R4'!AD66)</f>
        <v/>
      </c>
      <c r="H3058">
        <f>IF('Data R4'!C66="","",'Data R4'!AC66)</f>
        <v/>
      </c>
      <c r="I3058">
        <f>IF('Data R4'!C66="","",COUNTIF('Data R4'!J66,"&gt;0")+COUNTIF('Data R4'!L66,"&gt;0")+COUNTIF('Data R4'!N66,"&gt;0")+COUNTIF('Data R4'!P66,"&gt;0")+COUNTIF('Data R4'!R66,"&gt;0")+COUNTIF('Data R4'!T66,"&gt;0")+COUNTIF('Data R4'!V66,"&gt;0")+COUNTIF('Data R4'!X66,"&gt;0"))</f>
        <v/>
      </c>
      <c r="J3058">
        <f>IF('Data R4'!C66="","",IF((COUNTIF('Data R4'!K66,"&gt;0")+COUNTIF('Data R4'!M66,"&gt;0")+COUNTIF('Data R4'!O66,"&gt;0")+COUNTIF('Data R4'!Q66,"&gt;0")+COUNTIF('Data R4'!S66,"&gt;0")+COUNTIF('Data R4'!U66,"&gt;0")+COUNTIF('Data R4'!W66,"&gt;0")+COUNTIF('Data R4'!Y66,"&gt;0"))&gt;0,1,0))</f>
        <v/>
      </c>
      <c r="M3058" t="inlineStr">
        <is>
          <t>Data R</t>
        </is>
      </c>
    </row>
    <row r="3059">
      <c r="A3059" t="inlineStr">
        <is>
          <t>Regional 4</t>
        </is>
      </c>
      <c r="B3059">
        <f>IF('Data R4'!C67="","",'Data R4'!B67)</f>
        <v/>
      </c>
      <c r="C3059">
        <f>IF('Data R4'!C67="","",'Data R4'!C67)</f>
        <v/>
      </c>
      <c r="D3059">
        <f>IF('Data R4'!C67="","",'Data R4'!D67)</f>
        <v/>
      </c>
      <c r="E3059">
        <f>IF('Data R4'!C67="","",'Data R4'!E67)</f>
        <v/>
      </c>
      <c r="F3059">
        <f>IF('Data R4'!C67="","",'Data R4'!F67)</f>
        <v/>
      </c>
      <c r="G3059">
        <f>IF('Data R4'!C67="","",'Data R4'!AD67)</f>
        <v/>
      </c>
      <c r="H3059">
        <f>IF('Data R4'!C67="","",'Data R4'!AC67)</f>
        <v/>
      </c>
      <c r="I3059">
        <f>IF('Data R4'!C67="","",COUNTIF('Data R4'!J67,"&gt;0")+COUNTIF('Data R4'!L67,"&gt;0")+COUNTIF('Data R4'!N67,"&gt;0")+COUNTIF('Data R4'!P67,"&gt;0")+COUNTIF('Data R4'!R67,"&gt;0")+COUNTIF('Data R4'!T67,"&gt;0")+COUNTIF('Data R4'!V67,"&gt;0")+COUNTIF('Data R4'!X67,"&gt;0"))</f>
        <v/>
      </c>
      <c r="J3059">
        <f>IF('Data R4'!C67="","",IF((COUNTIF('Data R4'!K67,"&gt;0")+COUNTIF('Data R4'!M67,"&gt;0")+COUNTIF('Data R4'!O67,"&gt;0")+COUNTIF('Data R4'!Q67,"&gt;0")+COUNTIF('Data R4'!S67,"&gt;0")+COUNTIF('Data R4'!U67,"&gt;0")+COUNTIF('Data R4'!W67,"&gt;0")+COUNTIF('Data R4'!Y67,"&gt;0"))&gt;0,1,0))</f>
        <v/>
      </c>
      <c r="M3059" t="inlineStr">
        <is>
          <t>Data R</t>
        </is>
      </c>
    </row>
    <row r="3060">
      <c r="A3060" t="inlineStr">
        <is>
          <t>Regional 4</t>
        </is>
      </c>
      <c r="B3060">
        <f>IF('Data R4'!C68="","",'Data R4'!B68)</f>
        <v/>
      </c>
      <c r="C3060">
        <f>IF('Data R4'!C68="","",'Data R4'!C68)</f>
        <v/>
      </c>
      <c r="D3060">
        <f>IF('Data R4'!C68="","",'Data R4'!D68)</f>
        <v/>
      </c>
      <c r="E3060">
        <f>IF('Data R4'!C68="","",'Data R4'!E68)</f>
        <v/>
      </c>
      <c r="F3060">
        <f>IF('Data R4'!C68="","",'Data R4'!F68)</f>
        <v/>
      </c>
      <c r="G3060">
        <f>IF('Data R4'!C68="","",'Data R4'!AD68)</f>
        <v/>
      </c>
      <c r="H3060">
        <f>IF('Data R4'!C68="","",'Data R4'!AC68)</f>
        <v/>
      </c>
      <c r="I3060">
        <f>IF('Data R4'!C68="","",COUNTIF('Data R4'!J68,"&gt;0")+COUNTIF('Data R4'!L68,"&gt;0")+COUNTIF('Data R4'!N68,"&gt;0")+COUNTIF('Data R4'!P68,"&gt;0")+COUNTIF('Data R4'!R68,"&gt;0")+COUNTIF('Data R4'!T68,"&gt;0")+COUNTIF('Data R4'!V68,"&gt;0")+COUNTIF('Data R4'!X68,"&gt;0"))</f>
        <v/>
      </c>
      <c r="J3060">
        <f>IF('Data R4'!C68="","",IF((COUNTIF('Data R4'!K68,"&gt;0")+COUNTIF('Data R4'!M68,"&gt;0")+COUNTIF('Data R4'!O68,"&gt;0")+COUNTIF('Data R4'!Q68,"&gt;0")+COUNTIF('Data R4'!S68,"&gt;0")+COUNTIF('Data R4'!U68,"&gt;0")+COUNTIF('Data R4'!W68,"&gt;0")+COUNTIF('Data R4'!Y68,"&gt;0"))&gt;0,1,0))</f>
        <v/>
      </c>
      <c r="M3060" t="inlineStr">
        <is>
          <t>Data R</t>
        </is>
      </c>
    </row>
    <row r="3061">
      <c r="A3061" t="inlineStr">
        <is>
          <t>Regional 4</t>
        </is>
      </c>
      <c r="B3061">
        <f>IF('Data R4'!C69="","",'Data R4'!B69)</f>
        <v/>
      </c>
      <c r="C3061">
        <f>IF('Data R4'!C69="","",'Data R4'!C69)</f>
        <v/>
      </c>
      <c r="D3061">
        <f>IF('Data R4'!C69="","",'Data R4'!D69)</f>
        <v/>
      </c>
      <c r="E3061">
        <f>IF('Data R4'!C69="","",'Data R4'!E69)</f>
        <v/>
      </c>
      <c r="F3061">
        <f>IF('Data R4'!C69="","",'Data R4'!F69)</f>
        <v/>
      </c>
      <c r="G3061">
        <f>IF('Data R4'!C69="","",'Data R4'!AD69)</f>
        <v/>
      </c>
      <c r="H3061">
        <f>IF('Data R4'!C69="","",'Data R4'!AC69)</f>
        <v/>
      </c>
      <c r="I3061">
        <f>IF('Data R4'!C69="","",COUNTIF('Data R4'!J69,"&gt;0")+COUNTIF('Data R4'!L69,"&gt;0")+COUNTIF('Data R4'!N69,"&gt;0")+COUNTIF('Data R4'!P69,"&gt;0")+COUNTIF('Data R4'!R69,"&gt;0")+COUNTIF('Data R4'!T69,"&gt;0")+COUNTIF('Data R4'!V69,"&gt;0")+COUNTIF('Data R4'!X69,"&gt;0"))</f>
        <v/>
      </c>
      <c r="J3061">
        <f>IF('Data R4'!C69="","",IF((COUNTIF('Data R4'!K69,"&gt;0")+COUNTIF('Data R4'!M69,"&gt;0")+COUNTIF('Data R4'!O69,"&gt;0")+COUNTIF('Data R4'!Q69,"&gt;0")+COUNTIF('Data R4'!S69,"&gt;0")+COUNTIF('Data R4'!U69,"&gt;0")+COUNTIF('Data R4'!W69,"&gt;0")+COUNTIF('Data R4'!Y69,"&gt;0"))&gt;0,1,0))</f>
        <v/>
      </c>
      <c r="M3061" t="inlineStr">
        <is>
          <t>Data R</t>
        </is>
      </c>
    </row>
    <row r="3062">
      <c r="A3062" t="inlineStr">
        <is>
          <t>Regional 4</t>
        </is>
      </c>
      <c r="B3062">
        <f>IF('Data R4'!C70="","",'Data R4'!B70)</f>
        <v/>
      </c>
      <c r="C3062">
        <f>IF('Data R4'!C70="","",'Data R4'!C70)</f>
        <v/>
      </c>
      <c r="D3062">
        <f>IF('Data R4'!C70="","",'Data R4'!D70)</f>
        <v/>
      </c>
      <c r="E3062">
        <f>IF('Data R4'!C70="","",'Data R4'!E70)</f>
        <v/>
      </c>
      <c r="F3062">
        <f>IF('Data R4'!C70="","",'Data R4'!F70)</f>
        <v/>
      </c>
      <c r="G3062">
        <f>IF('Data R4'!C70="","",'Data R4'!AD70)</f>
        <v/>
      </c>
      <c r="H3062">
        <f>IF('Data R4'!C70="","",'Data R4'!AC70)</f>
        <v/>
      </c>
      <c r="I3062">
        <f>IF('Data R4'!C70="","",COUNTIF('Data R4'!J70,"&gt;0")+COUNTIF('Data R4'!L70,"&gt;0")+COUNTIF('Data R4'!N70,"&gt;0")+COUNTIF('Data R4'!P70,"&gt;0")+COUNTIF('Data R4'!R70,"&gt;0")+COUNTIF('Data R4'!T70,"&gt;0")+COUNTIF('Data R4'!V70,"&gt;0")+COUNTIF('Data R4'!X70,"&gt;0"))</f>
        <v/>
      </c>
      <c r="J3062">
        <f>IF('Data R4'!C70="","",IF((COUNTIF('Data R4'!K70,"&gt;0")+COUNTIF('Data R4'!M70,"&gt;0")+COUNTIF('Data R4'!O70,"&gt;0")+COUNTIF('Data R4'!Q70,"&gt;0")+COUNTIF('Data R4'!S70,"&gt;0")+COUNTIF('Data R4'!U70,"&gt;0")+COUNTIF('Data R4'!W70,"&gt;0")+COUNTIF('Data R4'!Y70,"&gt;0"))&gt;0,1,0))</f>
        <v/>
      </c>
      <c r="M3062" t="inlineStr">
        <is>
          <t>Data R</t>
        </is>
      </c>
    </row>
    <row r="3063">
      <c r="A3063" t="inlineStr">
        <is>
          <t>Regional 4</t>
        </is>
      </c>
      <c r="B3063">
        <f>IF('Data R4'!C71="","",'Data R4'!B71)</f>
        <v/>
      </c>
      <c r="C3063">
        <f>IF('Data R4'!C71="","",'Data R4'!C71)</f>
        <v/>
      </c>
      <c r="D3063">
        <f>IF('Data R4'!C71="","",'Data R4'!D71)</f>
        <v/>
      </c>
      <c r="E3063">
        <f>IF('Data R4'!C71="","",'Data R4'!E71)</f>
        <v/>
      </c>
      <c r="F3063">
        <f>IF('Data R4'!C71="","",'Data R4'!F71)</f>
        <v/>
      </c>
      <c r="G3063">
        <f>IF('Data R4'!C71="","",'Data R4'!AD71)</f>
        <v/>
      </c>
      <c r="H3063">
        <f>IF('Data R4'!C71="","",'Data R4'!AC71)</f>
        <v/>
      </c>
      <c r="I3063">
        <f>IF('Data R4'!C71="","",COUNTIF('Data R4'!J71,"&gt;0")+COUNTIF('Data R4'!L71,"&gt;0")+COUNTIF('Data R4'!N71,"&gt;0")+COUNTIF('Data R4'!P71,"&gt;0")+COUNTIF('Data R4'!R71,"&gt;0")+COUNTIF('Data R4'!T71,"&gt;0")+COUNTIF('Data R4'!V71,"&gt;0")+COUNTIF('Data R4'!X71,"&gt;0"))</f>
        <v/>
      </c>
      <c r="J3063">
        <f>IF('Data R4'!C71="","",IF((COUNTIF('Data R4'!K71,"&gt;0")+COUNTIF('Data R4'!M71,"&gt;0")+COUNTIF('Data R4'!O71,"&gt;0")+COUNTIF('Data R4'!Q71,"&gt;0")+COUNTIF('Data R4'!S71,"&gt;0")+COUNTIF('Data R4'!U71,"&gt;0")+COUNTIF('Data R4'!W71,"&gt;0")+COUNTIF('Data R4'!Y71,"&gt;0"))&gt;0,1,0))</f>
        <v/>
      </c>
      <c r="M3063" t="inlineStr">
        <is>
          <t>Data R</t>
        </is>
      </c>
    </row>
    <row r="3064">
      <c r="A3064" t="inlineStr">
        <is>
          <t>Regional 4</t>
        </is>
      </c>
      <c r="B3064">
        <f>IF('Data R4'!C72="","",'Data R4'!B72)</f>
        <v/>
      </c>
      <c r="C3064">
        <f>IF('Data R4'!C72="","",'Data R4'!C72)</f>
        <v/>
      </c>
      <c r="D3064">
        <f>IF('Data R4'!C72="","",'Data R4'!D72)</f>
        <v/>
      </c>
      <c r="E3064">
        <f>IF('Data R4'!C72="","",'Data R4'!E72)</f>
        <v/>
      </c>
      <c r="F3064">
        <f>IF('Data R4'!C72="","",'Data R4'!F72)</f>
        <v/>
      </c>
      <c r="G3064">
        <f>IF('Data R4'!C72="","",'Data R4'!AD72)</f>
        <v/>
      </c>
      <c r="H3064">
        <f>IF('Data R4'!C72="","",'Data R4'!AC72)</f>
        <v/>
      </c>
      <c r="I3064">
        <f>IF('Data R4'!C72="","",COUNTIF('Data R4'!J72,"&gt;0")+COUNTIF('Data R4'!L72,"&gt;0")+COUNTIF('Data R4'!N72,"&gt;0")+COUNTIF('Data R4'!P72,"&gt;0")+COUNTIF('Data R4'!R72,"&gt;0")+COUNTIF('Data R4'!T72,"&gt;0")+COUNTIF('Data R4'!V72,"&gt;0")+COUNTIF('Data R4'!X72,"&gt;0"))</f>
        <v/>
      </c>
      <c r="J3064">
        <f>IF('Data R4'!C72="","",IF((COUNTIF('Data R4'!K72,"&gt;0")+COUNTIF('Data R4'!M72,"&gt;0")+COUNTIF('Data R4'!O72,"&gt;0")+COUNTIF('Data R4'!Q72,"&gt;0")+COUNTIF('Data R4'!S72,"&gt;0")+COUNTIF('Data R4'!U72,"&gt;0")+COUNTIF('Data R4'!W72,"&gt;0")+COUNTIF('Data R4'!Y72,"&gt;0"))&gt;0,1,0))</f>
        <v/>
      </c>
      <c r="M3064" t="inlineStr">
        <is>
          <t>Data R</t>
        </is>
      </c>
    </row>
    <row r="3065">
      <c r="A3065" t="inlineStr">
        <is>
          <t>Regional 4</t>
        </is>
      </c>
      <c r="B3065">
        <f>IF('Data R4'!C73="","",'Data R4'!B73)</f>
        <v/>
      </c>
      <c r="C3065">
        <f>IF('Data R4'!C73="","",'Data R4'!C73)</f>
        <v/>
      </c>
      <c r="D3065">
        <f>IF('Data R4'!C73="","",'Data R4'!D73)</f>
        <v/>
      </c>
      <c r="E3065">
        <f>IF('Data R4'!C73="","",'Data R4'!E73)</f>
        <v/>
      </c>
      <c r="F3065">
        <f>IF('Data R4'!C73="","",'Data R4'!F73)</f>
        <v/>
      </c>
      <c r="G3065">
        <f>IF('Data R4'!C73="","",'Data R4'!AD73)</f>
        <v/>
      </c>
      <c r="H3065">
        <f>IF('Data R4'!C73="","",'Data R4'!AC73)</f>
        <v/>
      </c>
      <c r="I3065">
        <f>IF('Data R4'!C73="","",COUNTIF('Data R4'!J73,"&gt;0")+COUNTIF('Data R4'!L73,"&gt;0")+COUNTIF('Data R4'!N73,"&gt;0")+COUNTIF('Data R4'!P73,"&gt;0")+COUNTIF('Data R4'!R73,"&gt;0")+COUNTIF('Data R4'!T73,"&gt;0")+COUNTIF('Data R4'!V73,"&gt;0")+COUNTIF('Data R4'!X73,"&gt;0"))</f>
        <v/>
      </c>
      <c r="J3065">
        <f>IF('Data R4'!C73="","",IF((COUNTIF('Data R4'!K73,"&gt;0")+COUNTIF('Data R4'!M73,"&gt;0")+COUNTIF('Data R4'!O73,"&gt;0")+COUNTIF('Data R4'!Q73,"&gt;0")+COUNTIF('Data R4'!S73,"&gt;0")+COUNTIF('Data R4'!U73,"&gt;0")+COUNTIF('Data R4'!W73,"&gt;0")+COUNTIF('Data R4'!Y73,"&gt;0"))&gt;0,1,0))</f>
        <v/>
      </c>
      <c r="M3065" t="inlineStr">
        <is>
          <t>Data R</t>
        </is>
      </c>
    </row>
    <row r="3066">
      <c r="A3066" t="inlineStr">
        <is>
          <t>Regional 4</t>
        </is>
      </c>
      <c r="B3066">
        <f>IF('Data R4'!C74="","",'Data R4'!B74)</f>
        <v/>
      </c>
      <c r="C3066">
        <f>IF('Data R4'!C74="","",'Data R4'!C74)</f>
        <v/>
      </c>
      <c r="D3066">
        <f>IF('Data R4'!C74="","",'Data R4'!D74)</f>
        <v/>
      </c>
      <c r="E3066">
        <f>IF('Data R4'!C74="","",'Data R4'!E74)</f>
        <v/>
      </c>
      <c r="F3066">
        <f>IF('Data R4'!C74="","",'Data R4'!F74)</f>
        <v/>
      </c>
      <c r="G3066">
        <f>IF('Data R4'!C74="","",'Data R4'!AD74)</f>
        <v/>
      </c>
      <c r="H3066">
        <f>IF('Data R4'!C74="","",'Data R4'!AC74)</f>
        <v/>
      </c>
      <c r="I3066">
        <f>IF('Data R4'!C74="","",COUNTIF('Data R4'!J74,"&gt;0")+COUNTIF('Data R4'!L74,"&gt;0")+COUNTIF('Data R4'!N74,"&gt;0")+COUNTIF('Data R4'!P74,"&gt;0")+COUNTIF('Data R4'!R74,"&gt;0")+COUNTIF('Data R4'!T74,"&gt;0")+COUNTIF('Data R4'!V74,"&gt;0")+COUNTIF('Data R4'!X74,"&gt;0"))</f>
        <v/>
      </c>
      <c r="J3066">
        <f>IF('Data R4'!C74="","",IF((COUNTIF('Data R4'!K74,"&gt;0")+COUNTIF('Data R4'!M74,"&gt;0")+COUNTIF('Data R4'!O74,"&gt;0")+COUNTIF('Data R4'!Q74,"&gt;0")+COUNTIF('Data R4'!S74,"&gt;0")+COUNTIF('Data R4'!U74,"&gt;0")+COUNTIF('Data R4'!W74,"&gt;0")+COUNTIF('Data R4'!Y74,"&gt;0"))&gt;0,1,0))</f>
        <v/>
      </c>
      <c r="M3066" t="inlineStr">
        <is>
          <t>Data R</t>
        </is>
      </c>
    </row>
    <row r="3067">
      <c r="A3067" t="inlineStr">
        <is>
          <t>Regional 4</t>
        </is>
      </c>
      <c r="B3067">
        <f>IF('Data R4'!C75="","",'Data R4'!B75)</f>
        <v/>
      </c>
      <c r="C3067">
        <f>IF('Data R4'!C75="","",'Data R4'!C75)</f>
        <v/>
      </c>
      <c r="D3067">
        <f>IF('Data R4'!C75="","",'Data R4'!D75)</f>
        <v/>
      </c>
      <c r="E3067">
        <f>IF('Data R4'!C75="","",'Data R4'!E75)</f>
        <v/>
      </c>
      <c r="F3067">
        <f>IF('Data R4'!C75="","",'Data R4'!F75)</f>
        <v/>
      </c>
      <c r="G3067">
        <f>IF('Data R4'!C75="","",'Data R4'!AD75)</f>
        <v/>
      </c>
      <c r="H3067">
        <f>IF('Data R4'!C75="","",'Data R4'!AC75)</f>
        <v/>
      </c>
      <c r="I3067">
        <f>IF('Data R4'!C75="","",COUNTIF('Data R4'!J75,"&gt;0")+COUNTIF('Data R4'!L75,"&gt;0")+COUNTIF('Data R4'!N75,"&gt;0")+COUNTIF('Data R4'!P75,"&gt;0")+COUNTIF('Data R4'!R75,"&gt;0")+COUNTIF('Data R4'!T75,"&gt;0")+COUNTIF('Data R4'!V75,"&gt;0")+COUNTIF('Data R4'!X75,"&gt;0"))</f>
        <v/>
      </c>
      <c r="J3067">
        <f>IF('Data R4'!C75="","",IF((COUNTIF('Data R4'!K75,"&gt;0")+COUNTIF('Data R4'!M75,"&gt;0")+COUNTIF('Data R4'!O75,"&gt;0")+COUNTIF('Data R4'!Q75,"&gt;0")+COUNTIF('Data R4'!S75,"&gt;0")+COUNTIF('Data R4'!U75,"&gt;0")+COUNTIF('Data R4'!W75,"&gt;0")+COUNTIF('Data R4'!Y75,"&gt;0"))&gt;0,1,0))</f>
        <v/>
      </c>
      <c r="M3067" t="inlineStr">
        <is>
          <t>Data R</t>
        </is>
      </c>
    </row>
    <row r="3068">
      <c r="A3068" t="inlineStr">
        <is>
          <t>Regional 4</t>
        </is>
      </c>
      <c r="B3068">
        <f>IF('Data R4'!C76="","",'Data R4'!B76)</f>
        <v/>
      </c>
      <c r="C3068">
        <f>IF('Data R4'!C76="","",'Data R4'!C76)</f>
        <v/>
      </c>
      <c r="D3068">
        <f>IF('Data R4'!C76="","",'Data R4'!D76)</f>
        <v/>
      </c>
      <c r="E3068">
        <f>IF('Data R4'!C76="","",'Data R4'!E76)</f>
        <v/>
      </c>
      <c r="F3068">
        <f>IF('Data R4'!C76="","",'Data R4'!F76)</f>
        <v/>
      </c>
      <c r="G3068">
        <f>IF('Data R4'!C76="","",'Data R4'!AD76)</f>
        <v/>
      </c>
      <c r="H3068">
        <f>IF('Data R4'!C76="","",'Data R4'!AC76)</f>
        <v/>
      </c>
      <c r="I3068">
        <f>IF('Data R4'!C76="","",COUNTIF('Data R4'!J76,"&gt;0")+COUNTIF('Data R4'!L76,"&gt;0")+COUNTIF('Data R4'!N76,"&gt;0")+COUNTIF('Data R4'!P76,"&gt;0")+COUNTIF('Data R4'!R76,"&gt;0")+COUNTIF('Data R4'!T76,"&gt;0")+COUNTIF('Data R4'!V76,"&gt;0")+COUNTIF('Data R4'!X76,"&gt;0"))</f>
        <v/>
      </c>
      <c r="J3068">
        <f>IF('Data R4'!C76="","",IF((COUNTIF('Data R4'!K76,"&gt;0")+COUNTIF('Data R4'!M76,"&gt;0")+COUNTIF('Data R4'!O76,"&gt;0")+COUNTIF('Data R4'!Q76,"&gt;0")+COUNTIF('Data R4'!S76,"&gt;0")+COUNTIF('Data R4'!U76,"&gt;0")+COUNTIF('Data R4'!W76,"&gt;0")+COUNTIF('Data R4'!Y76,"&gt;0"))&gt;0,1,0))</f>
        <v/>
      </c>
      <c r="M3068" t="inlineStr">
        <is>
          <t>Data R</t>
        </is>
      </c>
    </row>
    <row r="3069">
      <c r="A3069" t="inlineStr">
        <is>
          <t>Regional 4</t>
        </is>
      </c>
      <c r="B3069">
        <f>IF('Data R4'!C77="","",'Data R4'!B77)</f>
        <v/>
      </c>
      <c r="C3069">
        <f>IF('Data R4'!C77="","",'Data R4'!C77)</f>
        <v/>
      </c>
      <c r="D3069">
        <f>IF('Data R4'!C77="","",'Data R4'!D77)</f>
        <v/>
      </c>
      <c r="E3069">
        <f>IF('Data R4'!C77="","",'Data R4'!E77)</f>
        <v/>
      </c>
      <c r="F3069">
        <f>IF('Data R4'!C77="","",'Data R4'!F77)</f>
        <v/>
      </c>
      <c r="G3069">
        <f>IF('Data R4'!C77="","",'Data R4'!AD77)</f>
        <v/>
      </c>
      <c r="H3069">
        <f>IF('Data R4'!C77="","",'Data R4'!AC77)</f>
        <v/>
      </c>
      <c r="I3069">
        <f>IF('Data R4'!C77="","",COUNTIF('Data R4'!J77,"&gt;0")+COUNTIF('Data R4'!L77,"&gt;0")+COUNTIF('Data R4'!N77,"&gt;0")+COUNTIF('Data R4'!P77,"&gt;0")+COUNTIF('Data R4'!R77,"&gt;0")+COUNTIF('Data R4'!T77,"&gt;0")+COUNTIF('Data R4'!V77,"&gt;0")+COUNTIF('Data R4'!X77,"&gt;0"))</f>
        <v/>
      </c>
      <c r="J3069">
        <f>IF('Data R4'!C77="","",IF((COUNTIF('Data R4'!K77,"&gt;0")+COUNTIF('Data R4'!M77,"&gt;0")+COUNTIF('Data R4'!O77,"&gt;0")+COUNTIF('Data R4'!Q77,"&gt;0")+COUNTIF('Data R4'!S77,"&gt;0")+COUNTIF('Data R4'!U77,"&gt;0")+COUNTIF('Data R4'!W77,"&gt;0")+COUNTIF('Data R4'!Y77,"&gt;0"))&gt;0,1,0))</f>
        <v/>
      </c>
      <c r="M3069" t="inlineStr">
        <is>
          <t>Data R</t>
        </is>
      </c>
    </row>
    <row r="3070">
      <c r="A3070" t="inlineStr">
        <is>
          <t>Regional 4</t>
        </is>
      </c>
      <c r="B3070">
        <f>IF('Data R4'!C78="","",'Data R4'!B78)</f>
        <v/>
      </c>
      <c r="C3070">
        <f>IF('Data R4'!C78="","",'Data R4'!C78)</f>
        <v/>
      </c>
      <c r="D3070">
        <f>IF('Data R4'!C78="","",'Data R4'!D78)</f>
        <v/>
      </c>
      <c r="E3070">
        <f>IF('Data R4'!C78="","",'Data R4'!E78)</f>
        <v/>
      </c>
      <c r="F3070">
        <f>IF('Data R4'!C78="","",'Data R4'!F78)</f>
        <v/>
      </c>
      <c r="G3070">
        <f>IF('Data R4'!C78="","",'Data R4'!AD78)</f>
        <v/>
      </c>
      <c r="H3070">
        <f>IF('Data R4'!C78="","",'Data R4'!AC78)</f>
        <v/>
      </c>
      <c r="I3070">
        <f>IF('Data R4'!C78="","",COUNTIF('Data R4'!J78,"&gt;0")+COUNTIF('Data R4'!L78,"&gt;0")+COUNTIF('Data R4'!N78,"&gt;0")+COUNTIF('Data R4'!P78,"&gt;0")+COUNTIF('Data R4'!R78,"&gt;0")+COUNTIF('Data R4'!T78,"&gt;0")+COUNTIF('Data R4'!V78,"&gt;0")+COUNTIF('Data R4'!X78,"&gt;0"))</f>
        <v/>
      </c>
      <c r="J3070">
        <f>IF('Data R4'!C78="","",IF((COUNTIF('Data R4'!K78,"&gt;0")+COUNTIF('Data R4'!M78,"&gt;0")+COUNTIF('Data R4'!O78,"&gt;0")+COUNTIF('Data R4'!Q78,"&gt;0")+COUNTIF('Data R4'!S78,"&gt;0")+COUNTIF('Data R4'!U78,"&gt;0")+COUNTIF('Data R4'!W78,"&gt;0")+COUNTIF('Data R4'!Y78,"&gt;0"))&gt;0,1,0))</f>
        <v/>
      </c>
      <c r="M3070" t="inlineStr">
        <is>
          <t>Data R</t>
        </is>
      </c>
    </row>
    <row r="3071">
      <c r="A3071" t="inlineStr">
        <is>
          <t>Regional 4</t>
        </is>
      </c>
      <c r="B3071">
        <f>IF('Data R4'!C79="","",'Data R4'!B79)</f>
        <v/>
      </c>
      <c r="C3071">
        <f>IF('Data R4'!C79="","",'Data R4'!C79)</f>
        <v/>
      </c>
      <c r="D3071">
        <f>IF('Data R4'!C79="","",'Data R4'!D79)</f>
        <v/>
      </c>
      <c r="E3071">
        <f>IF('Data R4'!C79="","",'Data R4'!E79)</f>
        <v/>
      </c>
      <c r="F3071">
        <f>IF('Data R4'!C79="","",'Data R4'!F79)</f>
        <v/>
      </c>
      <c r="G3071">
        <f>IF('Data R4'!C79="","",'Data R4'!AD79)</f>
        <v/>
      </c>
      <c r="H3071">
        <f>IF('Data R4'!C79="","",'Data R4'!AC79)</f>
        <v/>
      </c>
      <c r="I3071">
        <f>IF('Data R4'!C79="","",COUNTIF('Data R4'!J79,"&gt;0")+COUNTIF('Data R4'!L79,"&gt;0")+COUNTIF('Data R4'!N79,"&gt;0")+COUNTIF('Data R4'!P79,"&gt;0")+COUNTIF('Data R4'!R79,"&gt;0")+COUNTIF('Data R4'!T79,"&gt;0")+COUNTIF('Data R4'!V79,"&gt;0")+COUNTIF('Data R4'!X79,"&gt;0"))</f>
        <v/>
      </c>
      <c r="J3071">
        <f>IF('Data R4'!C79="","",IF((COUNTIF('Data R4'!K79,"&gt;0")+COUNTIF('Data R4'!M79,"&gt;0")+COUNTIF('Data R4'!O79,"&gt;0")+COUNTIF('Data R4'!Q79,"&gt;0")+COUNTIF('Data R4'!S79,"&gt;0")+COUNTIF('Data R4'!U79,"&gt;0")+COUNTIF('Data R4'!W79,"&gt;0")+COUNTIF('Data R4'!Y79,"&gt;0"))&gt;0,1,0))</f>
        <v/>
      </c>
      <c r="M3071" t="inlineStr">
        <is>
          <t>Data R</t>
        </is>
      </c>
    </row>
    <row r="3072">
      <c r="A3072" t="inlineStr">
        <is>
          <t>Regional 4</t>
        </is>
      </c>
      <c r="B3072">
        <f>IF('Data R4'!C80="","",'Data R4'!B80)</f>
        <v/>
      </c>
      <c r="C3072">
        <f>IF('Data R4'!C80="","",'Data R4'!C80)</f>
        <v/>
      </c>
      <c r="D3072">
        <f>IF('Data R4'!C80="","",'Data R4'!D80)</f>
        <v/>
      </c>
      <c r="E3072">
        <f>IF('Data R4'!C80="","",'Data R4'!E80)</f>
        <v/>
      </c>
      <c r="F3072">
        <f>IF('Data R4'!C80="","",'Data R4'!F80)</f>
        <v/>
      </c>
      <c r="G3072">
        <f>IF('Data R4'!C80="","",'Data R4'!AD80)</f>
        <v/>
      </c>
      <c r="H3072">
        <f>IF('Data R4'!C80="","",'Data R4'!AC80)</f>
        <v/>
      </c>
      <c r="I3072">
        <f>IF('Data R4'!C80="","",COUNTIF('Data R4'!J80,"&gt;0")+COUNTIF('Data R4'!L80,"&gt;0")+COUNTIF('Data R4'!N80,"&gt;0")+COUNTIF('Data R4'!P80,"&gt;0")+COUNTIF('Data R4'!R80,"&gt;0")+COUNTIF('Data R4'!T80,"&gt;0")+COUNTIF('Data R4'!V80,"&gt;0")+COUNTIF('Data R4'!X80,"&gt;0"))</f>
        <v/>
      </c>
      <c r="J3072">
        <f>IF('Data R4'!C80="","",IF((COUNTIF('Data R4'!K80,"&gt;0")+COUNTIF('Data R4'!M80,"&gt;0")+COUNTIF('Data R4'!O80,"&gt;0")+COUNTIF('Data R4'!Q80,"&gt;0")+COUNTIF('Data R4'!S80,"&gt;0")+COUNTIF('Data R4'!U80,"&gt;0")+COUNTIF('Data R4'!W80,"&gt;0")+COUNTIF('Data R4'!Y80,"&gt;0"))&gt;0,1,0))</f>
        <v/>
      </c>
      <c r="M3072" t="inlineStr">
        <is>
          <t>Data R</t>
        </is>
      </c>
    </row>
    <row r="3073">
      <c r="A3073" t="inlineStr">
        <is>
          <t>Regional 4</t>
        </is>
      </c>
      <c r="B3073">
        <f>IF('Data R4'!C81="","",'Data R4'!B81)</f>
        <v/>
      </c>
      <c r="C3073">
        <f>IF('Data R4'!C81="","",'Data R4'!C81)</f>
        <v/>
      </c>
      <c r="D3073">
        <f>IF('Data R4'!C81="","",'Data R4'!D81)</f>
        <v/>
      </c>
      <c r="E3073">
        <f>IF('Data R4'!C81="","",'Data R4'!E81)</f>
        <v/>
      </c>
      <c r="F3073">
        <f>IF('Data R4'!C81="","",'Data R4'!F81)</f>
        <v/>
      </c>
      <c r="G3073">
        <f>IF('Data R4'!C81="","",'Data R4'!AD81)</f>
        <v/>
      </c>
      <c r="H3073">
        <f>IF('Data R4'!C81="","",'Data R4'!AC81)</f>
        <v/>
      </c>
      <c r="I3073">
        <f>IF('Data R4'!C81="","",COUNTIF('Data R4'!J81,"&gt;0")+COUNTIF('Data R4'!L81,"&gt;0")+COUNTIF('Data R4'!N81,"&gt;0")+COUNTIF('Data R4'!P81,"&gt;0")+COUNTIF('Data R4'!R81,"&gt;0")+COUNTIF('Data R4'!T81,"&gt;0")+COUNTIF('Data R4'!V81,"&gt;0")+COUNTIF('Data R4'!X81,"&gt;0"))</f>
        <v/>
      </c>
      <c r="J3073">
        <f>IF('Data R4'!C81="","",IF((COUNTIF('Data R4'!K81,"&gt;0")+COUNTIF('Data R4'!M81,"&gt;0")+COUNTIF('Data R4'!O81,"&gt;0")+COUNTIF('Data R4'!Q81,"&gt;0")+COUNTIF('Data R4'!S81,"&gt;0")+COUNTIF('Data R4'!U81,"&gt;0")+COUNTIF('Data R4'!W81,"&gt;0")+COUNTIF('Data R4'!Y81,"&gt;0"))&gt;0,1,0))</f>
        <v/>
      </c>
      <c r="M3073" t="inlineStr">
        <is>
          <t>Data R</t>
        </is>
      </c>
    </row>
    <row r="3074">
      <c r="A3074" t="inlineStr">
        <is>
          <t>Regional 4</t>
        </is>
      </c>
      <c r="B3074">
        <f>IF('Data R4'!C82="","",'Data R4'!B82)</f>
        <v/>
      </c>
      <c r="C3074">
        <f>IF('Data R4'!C82="","",'Data R4'!C82)</f>
        <v/>
      </c>
      <c r="D3074">
        <f>IF('Data R4'!C82="","",'Data R4'!D82)</f>
        <v/>
      </c>
      <c r="E3074">
        <f>IF('Data R4'!C82="","",'Data R4'!E82)</f>
        <v/>
      </c>
      <c r="F3074">
        <f>IF('Data R4'!C82="","",'Data R4'!F82)</f>
        <v/>
      </c>
      <c r="G3074">
        <f>IF('Data R4'!C82="","",'Data R4'!AD82)</f>
        <v/>
      </c>
      <c r="H3074">
        <f>IF('Data R4'!C82="","",'Data R4'!AC82)</f>
        <v/>
      </c>
      <c r="I3074">
        <f>IF('Data R4'!C82="","",COUNTIF('Data R4'!J82,"&gt;0")+COUNTIF('Data R4'!L82,"&gt;0")+COUNTIF('Data R4'!N82,"&gt;0")+COUNTIF('Data R4'!P82,"&gt;0")+COUNTIF('Data R4'!R82,"&gt;0")+COUNTIF('Data R4'!T82,"&gt;0")+COUNTIF('Data R4'!V82,"&gt;0")+COUNTIF('Data R4'!X82,"&gt;0"))</f>
        <v/>
      </c>
      <c r="J3074">
        <f>IF('Data R4'!C82="","",IF((COUNTIF('Data R4'!K82,"&gt;0")+COUNTIF('Data R4'!M82,"&gt;0")+COUNTIF('Data R4'!O82,"&gt;0")+COUNTIF('Data R4'!Q82,"&gt;0")+COUNTIF('Data R4'!S82,"&gt;0")+COUNTIF('Data R4'!U82,"&gt;0")+COUNTIF('Data R4'!W82,"&gt;0")+COUNTIF('Data R4'!Y82,"&gt;0"))&gt;0,1,0))</f>
        <v/>
      </c>
      <c r="M3074" t="inlineStr">
        <is>
          <t>Data R</t>
        </is>
      </c>
    </row>
    <row r="3075">
      <c r="A3075" t="inlineStr">
        <is>
          <t>Regional 4</t>
        </is>
      </c>
      <c r="B3075">
        <f>IF('Data R4'!C83="","",'Data R4'!B83)</f>
        <v/>
      </c>
      <c r="C3075">
        <f>IF('Data R4'!C83="","",'Data R4'!C83)</f>
        <v/>
      </c>
      <c r="D3075">
        <f>IF('Data R4'!C83="","",'Data R4'!D83)</f>
        <v/>
      </c>
      <c r="E3075">
        <f>IF('Data R4'!C83="","",'Data R4'!E83)</f>
        <v/>
      </c>
      <c r="F3075">
        <f>IF('Data R4'!C83="","",'Data R4'!F83)</f>
        <v/>
      </c>
      <c r="G3075">
        <f>IF('Data R4'!C83="","",'Data R4'!AD83)</f>
        <v/>
      </c>
      <c r="H3075">
        <f>IF('Data R4'!C83="","",'Data R4'!AC83)</f>
        <v/>
      </c>
      <c r="I3075">
        <f>IF('Data R4'!C83="","",COUNTIF('Data R4'!J83,"&gt;0")+COUNTIF('Data R4'!L83,"&gt;0")+COUNTIF('Data R4'!N83,"&gt;0")+COUNTIF('Data R4'!P83,"&gt;0")+COUNTIF('Data R4'!R83,"&gt;0")+COUNTIF('Data R4'!T83,"&gt;0")+COUNTIF('Data R4'!V83,"&gt;0")+COUNTIF('Data R4'!X83,"&gt;0"))</f>
        <v/>
      </c>
      <c r="J3075">
        <f>IF('Data R4'!C83="","",IF((COUNTIF('Data R4'!K83,"&gt;0")+COUNTIF('Data R4'!M83,"&gt;0")+COUNTIF('Data R4'!O83,"&gt;0")+COUNTIF('Data R4'!Q83,"&gt;0")+COUNTIF('Data R4'!S83,"&gt;0")+COUNTIF('Data R4'!U83,"&gt;0")+COUNTIF('Data R4'!W83,"&gt;0")+COUNTIF('Data R4'!Y83,"&gt;0"))&gt;0,1,0))</f>
        <v/>
      </c>
      <c r="M3075" t="inlineStr">
        <is>
          <t>Data R</t>
        </is>
      </c>
    </row>
    <row r="3076">
      <c r="A3076" t="inlineStr">
        <is>
          <t>Regional 4</t>
        </is>
      </c>
      <c r="B3076">
        <f>IF('Data R4'!C84="","",'Data R4'!B84)</f>
        <v/>
      </c>
      <c r="C3076">
        <f>IF('Data R4'!C84="","",'Data R4'!C84)</f>
        <v/>
      </c>
      <c r="D3076">
        <f>IF('Data R4'!C84="","",'Data R4'!D84)</f>
        <v/>
      </c>
      <c r="E3076">
        <f>IF('Data R4'!C84="","",'Data R4'!E84)</f>
        <v/>
      </c>
      <c r="F3076">
        <f>IF('Data R4'!C84="","",'Data R4'!F84)</f>
        <v/>
      </c>
      <c r="G3076">
        <f>IF('Data R4'!C84="","",'Data R4'!AD84)</f>
        <v/>
      </c>
      <c r="H3076">
        <f>IF('Data R4'!C84="","",'Data R4'!AC84)</f>
        <v/>
      </c>
      <c r="I3076">
        <f>IF('Data R4'!C84="","",COUNTIF('Data R4'!J84,"&gt;0")+COUNTIF('Data R4'!L84,"&gt;0")+COUNTIF('Data R4'!N84,"&gt;0")+COUNTIF('Data R4'!P84,"&gt;0")+COUNTIF('Data R4'!R84,"&gt;0")+COUNTIF('Data R4'!T84,"&gt;0")+COUNTIF('Data R4'!V84,"&gt;0")+COUNTIF('Data R4'!X84,"&gt;0"))</f>
        <v/>
      </c>
      <c r="J3076">
        <f>IF('Data R4'!C84="","",IF((COUNTIF('Data R4'!K84,"&gt;0")+COUNTIF('Data R4'!M84,"&gt;0")+COUNTIF('Data R4'!O84,"&gt;0")+COUNTIF('Data R4'!Q84,"&gt;0")+COUNTIF('Data R4'!S84,"&gt;0")+COUNTIF('Data R4'!U84,"&gt;0")+COUNTIF('Data R4'!W84,"&gt;0")+COUNTIF('Data R4'!Y84,"&gt;0"))&gt;0,1,0))</f>
        <v/>
      </c>
      <c r="M3076" t="inlineStr">
        <is>
          <t>Data R</t>
        </is>
      </c>
    </row>
    <row r="3077">
      <c r="A3077" t="inlineStr">
        <is>
          <t>Regional 4</t>
        </is>
      </c>
      <c r="B3077">
        <f>IF('Data R4'!C85="","",'Data R4'!B85)</f>
        <v/>
      </c>
      <c r="C3077">
        <f>IF('Data R4'!C85="","",'Data R4'!C85)</f>
        <v/>
      </c>
      <c r="D3077">
        <f>IF('Data R4'!C85="","",'Data R4'!D85)</f>
        <v/>
      </c>
      <c r="E3077">
        <f>IF('Data R4'!C85="","",'Data R4'!E85)</f>
        <v/>
      </c>
      <c r="F3077">
        <f>IF('Data R4'!C85="","",'Data R4'!F85)</f>
        <v/>
      </c>
      <c r="G3077">
        <f>IF('Data R4'!C85="","",'Data R4'!AD85)</f>
        <v/>
      </c>
      <c r="H3077">
        <f>IF('Data R4'!C85="","",'Data R4'!AC85)</f>
        <v/>
      </c>
      <c r="I3077">
        <f>IF('Data R4'!C85="","",COUNTIF('Data R4'!J85,"&gt;0")+COUNTIF('Data R4'!L85,"&gt;0")+COUNTIF('Data R4'!N85,"&gt;0")+COUNTIF('Data R4'!P85,"&gt;0")+COUNTIF('Data R4'!R85,"&gt;0")+COUNTIF('Data R4'!T85,"&gt;0")+COUNTIF('Data R4'!V85,"&gt;0")+COUNTIF('Data R4'!X85,"&gt;0"))</f>
        <v/>
      </c>
      <c r="J3077">
        <f>IF('Data R4'!C85="","",IF((COUNTIF('Data R4'!K85,"&gt;0")+COUNTIF('Data R4'!M85,"&gt;0")+COUNTIF('Data R4'!O85,"&gt;0")+COUNTIF('Data R4'!Q85,"&gt;0")+COUNTIF('Data R4'!S85,"&gt;0")+COUNTIF('Data R4'!U85,"&gt;0")+COUNTIF('Data R4'!W85,"&gt;0")+COUNTIF('Data R4'!Y85,"&gt;0"))&gt;0,1,0))</f>
        <v/>
      </c>
      <c r="M3077" t="inlineStr">
        <is>
          <t>Data R</t>
        </is>
      </c>
    </row>
    <row r="3078">
      <c r="A3078" t="inlineStr">
        <is>
          <t>Regional 4</t>
        </is>
      </c>
      <c r="B3078">
        <f>IF('Data R4'!C86="","",'Data R4'!B86)</f>
        <v/>
      </c>
      <c r="C3078">
        <f>IF('Data R4'!C86="","",'Data R4'!C86)</f>
        <v/>
      </c>
      <c r="D3078">
        <f>IF('Data R4'!C86="","",'Data R4'!D86)</f>
        <v/>
      </c>
      <c r="E3078">
        <f>IF('Data R4'!C86="","",'Data R4'!E86)</f>
        <v/>
      </c>
      <c r="F3078">
        <f>IF('Data R4'!C86="","",'Data R4'!F86)</f>
        <v/>
      </c>
      <c r="G3078">
        <f>IF('Data R4'!C86="","",'Data R4'!AD86)</f>
        <v/>
      </c>
      <c r="H3078">
        <f>IF('Data R4'!C86="","",'Data R4'!AC86)</f>
        <v/>
      </c>
      <c r="I3078">
        <f>IF('Data R4'!C86="","",COUNTIF('Data R4'!J86,"&gt;0")+COUNTIF('Data R4'!L86,"&gt;0")+COUNTIF('Data R4'!N86,"&gt;0")+COUNTIF('Data R4'!P86,"&gt;0")+COUNTIF('Data R4'!R86,"&gt;0")+COUNTIF('Data R4'!T86,"&gt;0")+COUNTIF('Data R4'!V86,"&gt;0")+COUNTIF('Data R4'!X86,"&gt;0"))</f>
        <v/>
      </c>
      <c r="J3078">
        <f>IF('Data R4'!C86="","",IF((COUNTIF('Data R4'!K86,"&gt;0")+COUNTIF('Data R4'!M86,"&gt;0")+COUNTIF('Data R4'!O86,"&gt;0")+COUNTIF('Data R4'!Q86,"&gt;0")+COUNTIF('Data R4'!S86,"&gt;0")+COUNTIF('Data R4'!U86,"&gt;0")+COUNTIF('Data R4'!W86,"&gt;0")+COUNTIF('Data R4'!Y86,"&gt;0"))&gt;0,1,0))</f>
        <v/>
      </c>
      <c r="M3078" t="inlineStr">
        <is>
          <t>Data R</t>
        </is>
      </c>
    </row>
    <row r="3079">
      <c r="A3079" t="inlineStr">
        <is>
          <t>Regional 4</t>
        </is>
      </c>
      <c r="B3079">
        <f>IF('Data R4'!C87="","",'Data R4'!B87)</f>
        <v/>
      </c>
      <c r="C3079">
        <f>IF('Data R4'!C87="","",'Data R4'!C87)</f>
        <v/>
      </c>
      <c r="D3079">
        <f>IF('Data R4'!C87="","",'Data R4'!D87)</f>
        <v/>
      </c>
      <c r="E3079">
        <f>IF('Data R4'!C87="","",'Data R4'!E87)</f>
        <v/>
      </c>
      <c r="F3079">
        <f>IF('Data R4'!C87="","",'Data R4'!F87)</f>
        <v/>
      </c>
      <c r="G3079">
        <f>IF('Data R4'!C87="","",'Data R4'!AD87)</f>
        <v/>
      </c>
      <c r="H3079">
        <f>IF('Data R4'!C87="","",'Data R4'!AC87)</f>
        <v/>
      </c>
      <c r="I3079">
        <f>IF('Data R4'!C87="","",COUNTIF('Data R4'!J87,"&gt;0")+COUNTIF('Data R4'!L87,"&gt;0")+COUNTIF('Data R4'!N87,"&gt;0")+COUNTIF('Data R4'!P87,"&gt;0")+COUNTIF('Data R4'!R87,"&gt;0")+COUNTIF('Data R4'!T87,"&gt;0")+COUNTIF('Data R4'!V87,"&gt;0")+COUNTIF('Data R4'!X87,"&gt;0"))</f>
        <v/>
      </c>
      <c r="J3079">
        <f>IF('Data R4'!C87="","",IF((COUNTIF('Data R4'!K87,"&gt;0")+COUNTIF('Data R4'!M87,"&gt;0")+COUNTIF('Data R4'!O87,"&gt;0")+COUNTIF('Data R4'!Q87,"&gt;0")+COUNTIF('Data R4'!S87,"&gt;0")+COUNTIF('Data R4'!U87,"&gt;0")+COUNTIF('Data R4'!W87,"&gt;0")+COUNTIF('Data R4'!Y87,"&gt;0"))&gt;0,1,0))</f>
        <v/>
      </c>
      <c r="M3079" t="inlineStr">
        <is>
          <t>Data R</t>
        </is>
      </c>
    </row>
    <row r="3080">
      <c r="A3080" t="inlineStr">
        <is>
          <t>Regional 4</t>
        </is>
      </c>
      <c r="B3080">
        <f>IF('Data R4'!C88="","",'Data R4'!B88)</f>
        <v/>
      </c>
      <c r="C3080">
        <f>IF('Data R4'!C88="","",'Data R4'!C88)</f>
        <v/>
      </c>
      <c r="D3080">
        <f>IF('Data R4'!C88="","",'Data R4'!D88)</f>
        <v/>
      </c>
      <c r="E3080">
        <f>IF('Data R4'!C88="","",'Data R4'!E88)</f>
        <v/>
      </c>
      <c r="F3080">
        <f>IF('Data R4'!C88="","",'Data R4'!F88)</f>
        <v/>
      </c>
      <c r="G3080">
        <f>IF('Data R4'!C88="","",'Data R4'!AD88)</f>
        <v/>
      </c>
      <c r="H3080">
        <f>IF('Data R4'!C88="","",'Data R4'!AC88)</f>
        <v/>
      </c>
      <c r="I3080">
        <f>IF('Data R4'!C88="","",COUNTIF('Data R4'!J88,"&gt;0")+COUNTIF('Data R4'!L88,"&gt;0")+COUNTIF('Data R4'!N88,"&gt;0")+COUNTIF('Data R4'!P88,"&gt;0")+COUNTIF('Data R4'!R88,"&gt;0")+COUNTIF('Data R4'!T88,"&gt;0")+COUNTIF('Data R4'!V88,"&gt;0")+COUNTIF('Data R4'!X88,"&gt;0"))</f>
        <v/>
      </c>
      <c r="J3080">
        <f>IF('Data R4'!C88="","",IF((COUNTIF('Data R4'!K88,"&gt;0")+COUNTIF('Data R4'!M88,"&gt;0")+COUNTIF('Data R4'!O88,"&gt;0")+COUNTIF('Data R4'!Q88,"&gt;0")+COUNTIF('Data R4'!S88,"&gt;0")+COUNTIF('Data R4'!U88,"&gt;0")+COUNTIF('Data R4'!W88,"&gt;0")+COUNTIF('Data R4'!Y88,"&gt;0"))&gt;0,1,0))</f>
        <v/>
      </c>
      <c r="M3080" t="inlineStr">
        <is>
          <t>Data R</t>
        </is>
      </c>
    </row>
    <row r="3081">
      <c r="A3081" t="inlineStr">
        <is>
          <t>Regional 4</t>
        </is>
      </c>
      <c r="B3081">
        <f>IF('Data R4'!C89="","",'Data R4'!B89)</f>
        <v/>
      </c>
      <c r="C3081">
        <f>IF('Data R4'!C89="","",'Data R4'!C89)</f>
        <v/>
      </c>
      <c r="D3081">
        <f>IF('Data R4'!C89="","",'Data R4'!D89)</f>
        <v/>
      </c>
      <c r="E3081">
        <f>IF('Data R4'!C89="","",'Data R4'!E89)</f>
        <v/>
      </c>
      <c r="F3081">
        <f>IF('Data R4'!C89="","",'Data R4'!F89)</f>
        <v/>
      </c>
      <c r="G3081">
        <f>IF('Data R4'!C89="","",'Data R4'!AD89)</f>
        <v/>
      </c>
      <c r="H3081">
        <f>IF('Data R4'!C89="","",'Data R4'!AC89)</f>
        <v/>
      </c>
      <c r="I3081">
        <f>IF('Data R4'!C89="","",COUNTIF('Data R4'!J89,"&gt;0")+COUNTIF('Data R4'!L89,"&gt;0")+COUNTIF('Data R4'!N89,"&gt;0")+COUNTIF('Data R4'!P89,"&gt;0")+COUNTIF('Data R4'!R89,"&gt;0")+COUNTIF('Data R4'!T89,"&gt;0")+COUNTIF('Data R4'!V89,"&gt;0")+COUNTIF('Data R4'!X89,"&gt;0"))</f>
        <v/>
      </c>
      <c r="J3081">
        <f>IF('Data R4'!C89="","",IF((COUNTIF('Data R4'!K89,"&gt;0")+COUNTIF('Data R4'!M89,"&gt;0")+COUNTIF('Data R4'!O89,"&gt;0")+COUNTIF('Data R4'!Q89,"&gt;0")+COUNTIF('Data R4'!S89,"&gt;0")+COUNTIF('Data R4'!U89,"&gt;0")+COUNTIF('Data R4'!W89,"&gt;0")+COUNTIF('Data R4'!Y89,"&gt;0"))&gt;0,1,0))</f>
        <v/>
      </c>
      <c r="M3081" t="inlineStr">
        <is>
          <t>Data R</t>
        </is>
      </c>
    </row>
    <row r="3082">
      <c r="A3082" t="inlineStr">
        <is>
          <t>Regional 4</t>
        </is>
      </c>
      <c r="B3082">
        <f>IF('Data R4'!C90="","",'Data R4'!B90)</f>
        <v/>
      </c>
      <c r="C3082">
        <f>IF('Data R4'!C90="","",'Data R4'!C90)</f>
        <v/>
      </c>
      <c r="D3082">
        <f>IF('Data R4'!C90="","",'Data R4'!D90)</f>
        <v/>
      </c>
      <c r="E3082">
        <f>IF('Data R4'!C90="","",'Data R4'!E90)</f>
        <v/>
      </c>
      <c r="F3082">
        <f>IF('Data R4'!C90="","",'Data R4'!F90)</f>
        <v/>
      </c>
      <c r="G3082">
        <f>IF('Data R4'!C90="","",'Data R4'!AD90)</f>
        <v/>
      </c>
      <c r="H3082">
        <f>IF('Data R4'!C90="","",'Data R4'!AC90)</f>
        <v/>
      </c>
      <c r="I3082">
        <f>IF('Data R4'!C90="","",COUNTIF('Data R4'!J90,"&gt;0")+COUNTIF('Data R4'!L90,"&gt;0")+COUNTIF('Data R4'!N90,"&gt;0")+COUNTIF('Data R4'!P90,"&gt;0")+COUNTIF('Data R4'!R90,"&gt;0")+COUNTIF('Data R4'!T90,"&gt;0")+COUNTIF('Data R4'!V90,"&gt;0")+COUNTIF('Data R4'!X90,"&gt;0"))</f>
        <v/>
      </c>
      <c r="J3082">
        <f>IF('Data R4'!C90="","",IF((COUNTIF('Data R4'!K90,"&gt;0")+COUNTIF('Data R4'!M90,"&gt;0")+COUNTIF('Data R4'!O90,"&gt;0")+COUNTIF('Data R4'!Q90,"&gt;0")+COUNTIF('Data R4'!S90,"&gt;0")+COUNTIF('Data R4'!U90,"&gt;0")+COUNTIF('Data R4'!W90,"&gt;0")+COUNTIF('Data R4'!Y90,"&gt;0"))&gt;0,1,0))</f>
        <v/>
      </c>
      <c r="M3082" t="inlineStr">
        <is>
          <t>Data R</t>
        </is>
      </c>
    </row>
    <row r="3083">
      <c r="A3083" t="inlineStr">
        <is>
          <t>Regional 4</t>
        </is>
      </c>
      <c r="B3083">
        <f>IF('Data R4'!C91="","",'Data R4'!B91)</f>
        <v/>
      </c>
      <c r="C3083">
        <f>IF('Data R4'!C91="","",'Data R4'!C91)</f>
        <v/>
      </c>
      <c r="D3083">
        <f>IF('Data R4'!C91="","",'Data R4'!D91)</f>
        <v/>
      </c>
      <c r="E3083">
        <f>IF('Data R4'!C91="","",'Data R4'!E91)</f>
        <v/>
      </c>
      <c r="F3083">
        <f>IF('Data R4'!C91="","",'Data R4'!F91)</f>
        <v/>
      </c>
      <c r="G3083">
        <f>IF('Data R4'!C91="","",'Data R4'!AD91)</f>
        <v/>
      </c>
      <c r="H3083">
        <f>IF('Data R4'!C91="","",'Data R4'!AC91)</f>
        <v/>
      </c>
      <c r="I3083">
        <f>IF('Data R4'!C91="","",COUNTIF('Data R4'!J91,"&gt;0")+COUNTIF('Data R4'!L91,"&gt;0")+COUNTIF('Data R4'!N91,"&gt;0")+COUNTIF('Data R4'!P91,"&gt;0")+COUNTIF('Data R4'!R91,"&gt;0")+COUNTIF('Data R4'!T91,"&gt;0")+COUNTIF('Data R4'!V91,"&gt;0")+COUNTIF('Data R4'!X91,"&gt;0"))</f>
        <v/>
      </c>
      <c r="J3083">
        <f>IF('Data R4'!C91="","",IF((COUNTIF('Data R4'!K91,"&gt;0")+COUNTIF('Data R4'!M91,"&gt;0")+COUNTIF('Data R4'!O91,"&gt;0")+COUNTIF('Data R4'!Q91,"&gt;0")+COUNTIF('Data R4'!S91,"&gt;0")+COUNTIF('Data R4'!U91,"&gt;0")+COUNTIF('Data R4'!W91,"&gt;0")+COUNTIF('Data R4'!Y91,"&gt;0"))&gt;0,1,0))</f>
        <v/>
      </c>
      <c r="M3083" t="inlineStr">
        <is>
          <t>Data R</t>
        </is>
      </c>
    </row>
    <row r="3084">
      <c r="A3084" t="inlineStr">
        <is>
          <t>Regional 4</t>
        </is>
      </c>
      <c r="B3084">
        <f>IF('Data R4'!C92="","",'Data R4'!B92)</f>
        <v/>
      </c>
      <c r="C3084">
        <f>IF('Data R4'!C92="","",'Data R4'!C92)</f>
        <v/>
      </c>
      <c r="D3084">
        <f>IF('Data R4'!C92="","",'Data R4'!D92)</f>
        <v/>
      </c>
      <c r="E3084">
        <f>IF('Data R4'!C92="","",'Data R4'!E92)</f>
        <v/>
      </c>
      <c r="F3084">
        <f>IF('Data R4'!C92="","",'Data R4'!F92)</f>
        <v/>
      </c>
      <c r="G3084">
        <f>IF('Data R4'!C92="","",'Data R4'!AD92)</f>
        <v/>
      </c>
      <c r="H3084">
        <f>IF('Data R4'!C92="","",'Data R4'!AC92)</f>
        <v/>
      </c>
      <c r="I3084">
        <f>IF('Data R4'!C92="","",COUNTIF('Data R4'!J92,"&gt;0")+COUNTIF('Data R4'!L92,"&gt;0")+COUNTIF('Data R4'!N92,"&gt;0")+COUNTIF('Data R4'!P92,"&gt;0")+COUNTIF('Data R4'!R92,"&gt;0")+COUNTIF('Data R4'!T92,"&gt;0")+COUNTIF('Data R4'!V92,"&gt;0")+COUNTIF('Data R4'!X92,"&gt;0"))</f>
        <v/>
      </c>
      <c r="J3084">
        <f>IF('Data R4'!C92="","",IF((COUNTIF('Data R4'!K92,"&gt;0")+COUNTIF('Data R4'!M92,"&gt;0")+COUNTIF('Data R4'!O92,"&gt;0")+COUNTIF('Data R4'!Q92,"&gt;0")+COUNTIF('Data R4'!S92,"&gt;0")+COUNTIF('Data R4'!U92,"&gt;0")+COUNTIF('Data R4'!W92,"&gt;0")+COUNTIF('Data R4'!Y92,"&gt;0"))&gt;0,1,0))</f>
        <v/>
      </c>
      <c r="M3084" t="inlineStr">
        <is>
          <t>Data R</t>
        </is>
      </c>
    </row>
    <row r="3085">
      <c r="A3085" t="inlineStr">
        <is>
          <t>Regional 4</t>
        </is>
      </c>
      <c r="B3085">
        <f>IF('Data R4'!C93="","",'Data R4'!B93)</f>
        <v/>
      </c>
      <c r="C3085">
        <f>IF('Data R4'!C93="","",'Data R4'!C93)</f>
        <v/>
      </c>
      <c r="D3085">
        <f>IF('Data R4'!C93="","",'Data R4'!D93)</f>
        <v/>
      </c>
      <c r="E3085">
        <f>IF('Data R4'!C93="","",'Data R4'!E93)</f>
        <v/>
      </c>
      <c r="F3085">
        <f>IF('Data R4'!C93="","",'Data R4'!F93)</f>
        <v/>
      </c>
      <c r="G3085">
        <f>IF('Data R4'!C93="","",'Data R4'!AD93)</f>
        <v/>
      </c>
      <c r="H3085">
        <f>IF('Data R4'!C93="","",'Data R4'!AC93)</f>
        <v/>
      </c>
      <c r="I3085">
        <f>IF('Data R4'!C93="","",COUNTIF('Data R4'!J93,"&gt;0")+COUNTIF('Data R4'!L93,"&gt;0")+COUNTIF('Data R4'!N93,"&gt;0")+COUNTIF('Data R4'!P93,"&gt;0")+COUNTIF('Data R4'!R93,"&gt;0")+COUNTIF('Data R4'!T93,"&gt;0")+COUNTIF('Data R4'!V93,"&gt;0")+COUNTIF('Data R4'!X93,"&gt;0"))</f>
        <v/>
      </c>
      <c r="J3085">
        <f>IF('Data R4'!C93="","",IF((COUNTIF('Data R4'!K93,"&gt;0")+COUNTIF('Data R4'!M93,"&gt;0")+COUNTIF('Data R4'!O93,"&gt;0")+COUNTIF('Data R4'!Q93,"&gt;0")+COUNTIF('Data R4'!S93,"&gt;0")+COUNTIF('Data R4'!U93,"&gt;0")+COUNTIF('Data R4'!W93,"&gt;0")+COUNTIF('Data R4'!Y93,"&gt;0"))&gt;0,1,0))</f>
        <v/>
      </c>
      <c r="M3085" t="inlineStr">
        <is>
          <t>Data R</t>
        </is>
      </c>
    </row>
    <row r="3086">
      <c r="A3086" t="inlineStr">
        <is>
          <t>Regional 4</t>
        </is>
      </c>
      <c r="B3086">
        <f>IF('Data R4'!C94="","",'Data R4'!B94)</f>
        <v/>
      </c>
      <c r="C3086">
        <f>IF('Data R4'!C94="","",'Data R4'!C94)</f>
        <v/>
      </c>
      <c r="D3086">
        <f>IF('Data R4'!C94="","",'Data R4'!D94)</f>
        <v/>
      </c>
      <c r="E3086">
        <f>IF('Data R4'!C94="","",'Data R4'!E94)</f>
        <v/>
      </c>
      <c r="F3086">
        <f>IF('Data R4'!C94="","",'Data R4'!F94)</f>
        <v/>
      </c>
      <c r="G3086">
        <f>IF('Data R4'!C94="","",'Data R4'!AD94)</f>
        <v/>
      </c>
      <c r="H3086">
        <f>IF('Data R4'!C94="","",'Data R4'!AC94)</f>
        <v/>
      </c>
      <c r="I3086">
        <f>IF('Data R4'!C94="","",COUNTIF('Data R4'!J94,"&gt;0")+COUNTIF('Data R4'!L94,"&gt;0")+COUNTIF('Data R4'!N94,"&gt;0")+COUNTIF('Data R4'!P94,"&gt;0")+COUNTIF('Data R4'!R94,"&gt;0")+COUNTIF('Data R4'!T94,"&gt;0")+COUNTIF('Data R4'!V94,"&gt;0")+COUNTIF('Data R4'!X94,"&gt;0"))</f>
        <v/>
      </c>
      <c r="J3086">
        <f>IF('Data R4'!C94="","",IF((COUNTIF('Data R4'!K94,"&gt;0")+COUNTIF('Data R4'!M94,"&gt;0")+COUNTIF('Data R4'!O94,"&gt;0")+COUNTIF('Data R4'!Q94,"&gt;0")+COUNTIF('Data R4'!S94,"&gt;0")+COUNTIF('Data R4'!U94,"&gt;0")+COUNTIF('Data R4'!W94,"&gt;0")+COUNTIF('Data R4'!Y94,"&gt;0"))&gt;0,1,0))</f>
        <v/>
      </c>
      <c r="M3086" t="inlineStr">
        <is>
          <t>Data R</t>
        </is>
      </c>
    </row>
    <row r="3087">
      <c r="A3087" t="inlineStr">
        <is>
          <t>Regional 4</t>
        </is>
      </c>
      <c r="B3087">
        <f>IF('Data R4'!C95="","",'Data R4'!B95)</f>
        <v/>
      </c>
      <c r="C3087">
        <f>IF('Data R4'!C95="","",'Data R4'!C95)</f>
        <v/>
      </c>
      <c r="D3087">
        <f>IF('Data R4'!C95="","",'Data R4'!D95)</f>
        <v/>
      </c>
      <c r="E3087">
        <f>IF('Data R4'!C95="","",'Data R4'!E95)</f>
        <v/>
      </c>
      <c r="F3087">
        <f>IF('Data R4'!C95="","",'Data R4'!F95)</f>
        <v/>
      </c>
      <c r="G3087">
        <f>IF('Data R4'!C95="","",'Data R4'!AD95)</f>
        <v/>
      </c>
      <c r="H3087">
        <f>IF('Data R4'!C95="","",'Data R4'!AC95)</f>
        <v/>
      </c>
      <c r="I3087">
        <f>IF('Data R4'!C95="","",COUNTIF('Data R4'!J95,"&gt;0")+COUNTIF('Data R4'!L95,"&gt;0")+COUNTIF('Data R4'!N95,"&gt;0")+COUNTIF('Data R4'!P95,"&gt;0")+COUNTIF('Data R4'!R95,"&gt;0")+COUNTIF('Data R4'!T95,"&gt;0")+COUNTIF('Data R4'!V95,"&gt;0")+COUNTIF('Data R4'!X95,"&gt;0"))</f>
        <v/>
      </c>
      <c r="J3087">
        <f>IF('Data R4'!C95="","",IF((COUNTIF('Data R4'!K95,"&gt;0")+COUNTIF('Data R4'!M95,"&gt;0")+COUNTIF('Data R4'!O95,"&gt;0")+COUNTIF('Data R4'!Q95,"&gt;0")+COUNTIF('Data R4'!S95,"&gt;0")+COUNTIF('Data R4'!U95,"&gt;0")+COUNTIF('Data R4'!W95,"&gt;0")+COUNTIF('Data R4'!Y95,"&gt;0"))&gt;0,1,0))</f>
        <v/>
      </c>
      <c r="M3087" t="inlineStr">
        <is>
          <t>Data R</t>
        </is>
      </c>
    </row>
    <row r="3088">
      <c r="A3088" t="inlineStr">
        <is>
          <t>Regional 4</t>
        </is>
      </c>
      <c r="B3088">
        <f>IF('Data R4'!C96="","",'Data R4'!B96)</f>
        <v/>
      </c>
      <c r="C3088">
        <f>IF('Data R4'!C96="","",'Data R4'!C96)</f>
        <v/>
      </c>
      <c r="D3088">
        <f>IF('Data R4'!C96="","",'Data R4'!D96)</f>
        <v/>
      </c>
      <c r="E3088">
        <f>IF('Data R4'!C96="","",'Data R4'!E96)</f>
        <v/>
      </c>
      <c r="F3088">
        <f>IF('Data R4'!C96="","",'Data R4'!F96)</f>
        <v/>
      </c>
      <c r="G3088">
        <f>IF('Data R4'!C96="","",'Data R4'!AD96)</f>
        <v/>
      </c>
      <c r="H3088">
        <f>IF('Data R4'!C96="","",'Data R4'!AC96)</f>
        <v/>
      </c>
      <c r="I3088">
        <f>IF('Data R4'!C96="","",COUNTIF('Data R4'!J96,"&gt;0")+COUNTIF('Data R4'!L96,"&gt;0")+COUNTIF('Data R4'!N96,"&gt;0")+COUNTIF('Data R4'!P96,"&gt;0")+COUNTIF('Data R4'!R96,"&gt;0")+COUNTIF('Data R4'!T96,"&gt;0")+COUNTIF('Data R4'!V96,"&gt;0")+COUNTIF('Data R4'!X96,"&gt;0"))</f>
        <v/>
      </c>
      <c r="J3088">
        <f>IF('Data R4'!C96="","",IF((COUNTIF('Data R4'!K96,"&gt;0")+COUNTIF('Data R4'!M96,"&gt;0")+COUNTIF('Data R4'!O96,"&gt;0")+COUNTIF('Data R4'!Q96,"&gt;0")+COUNTIF('Data R4'!S96,"&gt;0")+COUNTIF('Data R4'!U96,"&gt;0")+COUNTIF('Data R4'!W96,"&gt;0")+COUNTIF('Data R4'!Y96,"&gt;0"))&gt;0,1,0))</f>
        <v/>
      </c>
      <c r="M3088" t="inlineStr">
        <is>
          <t>Data R</t>
        </is>
      </c>
    </row>
    <row r="3089">
      <c r="A3089" t="inlineStr">
        <is>
          <t>Regional 4</t>
        </is>
      </c>
      <c r="B3089">
        <f>IF('Data R4'!C97="","",'Data R4'!B97)</f>
        <v/>
      </c>
      <c r="C3089">
        <f>IF('Data R4'!C97="","",'Data R4'!C97)</f>
        <v/>
      </c>
      <c r="D3089">
        <f>IF('Data R4'!C97="","",'Data R4'!D97)</f>
        <v/>
      </c>
      <c r="E3089">
        <f>IF('Data R4'!C97="","",'Data R4'!E97)</f>
        <v/>
      </c>
      <c r="F3089">
        <f>IF('Data R4'!C97="","",'Data R4'!F97)</f>
        <v/>
      </c>
      <c r="G3089">
        <f>IF('Data R4'!C97="","",'Data R4'!AD97)</f>
        <v/>
      </c>
      <c r="H3089">
        <f>IF('Data R4'!C97="","",'Data R4'!AC97)</f>
        <v/>
      </c>
      <c r="I3089">
        <f>IF('Data R4'!C97="","",COUNTIF('Data R4'!J97,"&gt;0")+COUNTIF('Data R4'!L97,"&gt;0")+COUNTIF('Data R4'!N97,"&gt;0")+COUNTIF('Data R4'!P97,"&gt;0")+COUNTIF('Data R4'!R97,"&gt;0")+COUNTIF('Data R4'!T97,"&gt;0")+COUNTIF('Data R4'!V97,"&gt;0")+COUNTIF('Data R4'!X97,"&gt;0"))</f>
        <v/>
      </c>
      <c r="J3089">
        <f>IF('Data R4'!C97="","",IF((COUNTIF('Data R4'!K97,"&gt;0")+COUNTIF('Data R4'!M97,"&gt;0")+COUNTIF('Data R4'!O97,"&gt;0")+COUNTIF('Data R4'!Q97,"&gt;0")+COUNTIF('Data R4'!S97,"&gt;0")+COUNTIF('Data R4'!U97,"&gt;0")+COUNTIF('Data R4'!W97,"&gt;0")+COUNTIF('Data R4'!Y97,"&gt;0"))&gt;0,1,0))</f>
        <v/>
      </c>
      <c r="M3089" t="inlineStr">
        <is>
          <t>Data R</t>
        </is>
      </c>
    </row>
    <row r="3090">
      <c r="A3090" t="inlineStr">
        <is>
          <t>Regional 4</t>
        </is>
      </c>
      <c r="B3090">
        <f>IF('Data R4'!C98="","",'Data R4'!B98)</f>
        <v/>
      </c>
      <c r="C3090">
        <f>IF('Data R4'!C98="","",'Data R4'!C98)</f>
        <v/>
      </c>
      <c r="D3090">
        <f>IF('Data R4'!C98="","",'Data R4'!D98)</f>
        <v/>
      </c>
      <c r="E3090">
        <f>IF('Data R4'!C98="","",'Data R4'!E98)</f>
        <v/>
      </c>
      <c r="F3090">
        <f>IF('Data R4'!C98="","",'Data R4'!F98)</f>
        <v/>
      </c>
      <c r="G3090">
        <f>IF('Data R4'!C98="","",'Data R4'!AD98)</f>
        <v/>
      </c>
      <c r="H3090">
        <f>IF('Data R4'!C98="","",'Data R4'!AC98)</f>
        <v/>
      </c>
      <c r="I3090">
        <f>IF('Data R4'!C98="","",COUNTIF('Data R4'!J98,"&gt;0")+COUNTIF('Data R4'!L98,"&gt;0")+COUNTIF('Data R4'!N98,"&gt;0")+COUNTIF('Data R4'!P98,"&gt;0")+COUNTIF('Data R4'!R98,"&gt;0")+COUNTIF('Data R4'!T98,"&gt;0")+COUNTIF('Data R4'!V98,"&gt;0")+COUNTIF('Data R4'!X98,"&gt;0"))</f>
        <v/>
      </c>
      <c r="J3090">
        <f>IF('Data R4'!C98="","",IF((COUNTIF('Data R4'!K98,"&gt;0")+COUNTIF('Data R4'!M98,"&gt;0")+COUNTIF('Data R4'!O98,"&gt;0")+COUNTIF('Data R4'!Q98,"&gt;0")+COUNTIF('Data R4'!S98,"&gt;0")+COUNTIF('Data R4'!U98,"&gt;0")+COUNTIF('Data R4'!W98,"&gt;0")+COUNTIF('Data R4'!Y98,"&gt;0"))&gt;0,1,0))</f>
        <v/>
      </c>
      <c r="M3090" t="inlineStr">
        <is>
          <t>Data R</t>
        </is>
      </c>
    </row>
    <row r="3091">
      <c r="A3091" t="inlineStr">
        <is>
          <t>Regional 4</t>
        </is>
      </c>
      <c r="B3091">
        <f>IF('Data R4'!C99="","",'Data R4'!B99)</f>
        <v/>
      </c>
      <c r="C3091">
        <f>IF('Data R4'!C99="","",'Data R4'!C99)</f>
        <v/>
      </c>
      <c r="D3091">
        <f>IF('Data R4'!C99="","",'Data R4'!D99)</f>
        <v/>
      </c>
      <c r="E3091">
        <f>IF('Data R4'!C99="","",'Data R4'!E99)</f>
        <v/>
      </c>
      <c r="F3091">
        <f>IF('Data R4'!C99="","",'Data R4'!F99)</f>
        <v/>
      </c>
      <c r="G3091">
        <f>IF('Data R4'!C99="","",'Data R4'!AD99)</f>
        <v/>
      </c>
      <c r="H3091">
        <f>IF('Data R4'!C99="","",'Data R4'!AC99)</f>
        <v/>
      </c>
      <c r="I3091">
        <f>IF('Data R4'!C99="","",COUNTIF('Data R4'!J99,"&gt;0")+COUNTIF('Data R4'!L99,"&gt;0")+COUNTIF('Data R4'!N99,"&gt;0")+COUNTIF('Data R4'!P99,"&gt;0")+COUNTIF('Data R4'!R99,"&gt;0")+COUNTIF('Data R4'!T99,"&gt;0")+COUNTIF('Data R4'!V99,"&gt;0")+COUNTIF('Data R4'!X99,"&gt;0"))</f>
        <v/>
      </c>
      <c r="J3091">
        <f>IF('Data R4'!C99="","",IF((COUNTIF('Data R4'!K99,"&gt;0")+COUNTIF('Data R4'!M99,"&gt;0")+COUNTIF('Data R4'!O99,"&gt;0")+COUNTIF('Data R4'!Q99,"&gt;0")+COUNTIF('Data R4'!S99,"&gt;0")+COUNTIF('Data R4'!U99,"&gt;0")+COUNTIF('Data R4'!W99,"&gt;0")+COUNTIF('Data R4'!Y99,"&gt;0"))&gt;0,1,0))</f>
        <v/>
      </c>
      <c r="M3091" t="inlineStr">
        <is>
          <t>Data R</t>
        </is>
      </c>
    </row>
    <row r="3092">
      <c r="A3092" t="inlineStr">
        <is>
          <t>Regional 4</t>
        </is>
      </c>
      <c r="B3092">
        <f>IF('Data R4'!C100="","",'Data R4'!B100)</f>
        <v/>
      </c>
      <c r="C3092">
        <f>IF('Data R4'!C100="","",'Data R4'!C100)</f>
        <v/>
      </c>
      <c r="D3092">
        <f>IF('Data R4'!C100="","",'Data R4'!D100)</f>
        <v/>
      </c>
      <c r="E3092">
        <f>IF('Data R4'!C100="","",'Data R4'!E100)</f>
        <v/>
      </c>
      <c r="F3092">
        <f>IF('Data R4'!C100="","",'Data R4'!F100)</f>
        <v/>
      </c>
      <c r="G3092">
        <f>IF('Data R4'!C100="","",'Data R4'!AD100)</f>
        <v/>
      </c>
      <c r="H3092">
        <f>IF('Data R4'!C100="","",'Data R4'!AC100)</f>
        <v/>
      </c>
      <c r="I3092">
        <f>IF('Data R4'!C100="","",COUNTIF('Data R4'!J100,"&gt;0")+COUNTIF('Data R4'!L100,"&gt;0")+COUNTIF('Data R4'!N100,"&gt;0")+COUNTIF('Data R4'!P100,"&gt;0")+COUNTIF('Data R4'!R100,"&gt;0")+COUNTIF('Data R4'!T100,"&gt;0")+COUNTIF('Data R4'!V100,"&gt;0")+COUNTIF('Data R4'!X100,"&gt;0"))</f>
        <v/>
      </c>
      <c r="J3092">
        <f>IF('Data R4'!C100="","",IF((COUNTIF('Data R4'!K100,"&gt;0")+COUNTIF('Data R4'!M100,"&gt;0")+COUNTIF('Data R4'!O100,"&gt;0")+COUNTIF('Data R4'!Q100,"&gt;0")+COUNTIF('Data R4'!S100,"&gt;0")+COUNTIF('Data R4'!U100,"&gt;0")+COUNTIF('Data R4'!W100,"&gt;0")+COUNTIF('Data R4'!Y100,"&gt;0"))&gt;0,1,0))</f>
        <v/>
      </c>
      <c r="M3092" t="inlineStr">
        <is>
          <t>Data R</t>
        </is>
      </c>
    </row>
    <row r="3093">
      <c r="A3093" t="inlineStr">
        <is>
          <t>Regional 4</t>
        </is>
      </c>
      <c r="B3093">
        <f>IF('Data R4'!C101="","",'Data R4'!B101)</f>
        <v/>
      </c>
      <c r="C3093">
        <f>IF('Data R4'!C101="","",'Data R4'!C101)</f>
        <v/>
      </c>
      <c r="D3093">
        <f>IF('Data R4'!C101="","",'Data R4'!D101)</f>
        <v/>
      </c>
      <c r="E3093">
        <f>IF('Data R4'!C101="","",'Data R4'!E101)</f>
        <v/>
      </c>
      <c r="F3093">
        <f>IF('Data R4'!C101="","",'Data R4'!F101)</f>
        <v/>
      </c>
      <c r="G3093">
        <f>IF('Data R4'!C101="","",'Data R4'!AD101)</f>
        <v/>
      </c>
      <c r="H3093">
        <f>IF('Data R4'!C101="","",'Data R4'!AC101)</f>
        <v/>
      </c>
      <c r="I3093">
        <f>IF('Data R4'!C101="","",COUNTIF('Data R4'!J101,"&gt;0")+COUNTIF('Data R4'!L101,"&gt;0")+COUNTIF('Data R4'!N101,"&gt;0")+COUNTIF('Data R4'!P101,"&gt;0")+COUNTIF('Data R4'!R101,"&gt;0")+COUNTIF('Data R4'!T101,"&gt;0")+COUNTIF('Data R4'!V101,"&gt;0")+COUNTIF('Data R4'!X101,"&gt;0"))</f>
        <v/>
      </c>
      <c r="J3093">
        <f>IF('Data R4'!C101="","",IF((COUNTIF('Data R4'!K101,"&gt;0")+COUNTIF('Data R4'!M101,"&gt;0")+COUNTIF('Data R4'!O101,"&gt;0")+COUNTIF('Data R4'!Q101,"&gt;0")+COUNTIF('Data R4'!S101,"&gt;0")+COUNTIF('Data R4'!U101,"&gt;0")+COUNTIF('Data R4'!W101,"&gt;0")+COUNTIF('Data R4'!Y101,"&gt;0"))&gt;0,1,0))</f>
        <v/>
      </c>
      <c r="M3093" t="inlineStr">
        <is>
          <t>Data R</t>
        </is>
      </c>
    </row>
    <row r="3094">
      <c r="A3094" t="inlineStr">
        <is>
          <t>Regional 4</t>
        </is>
      </c>
      <c r="B3094">
        <f>IF('Data R4'!C102="","",'Data R4'!B102)</f>
        <v/>
      </c>
      <c r="C3094">
        <f>IF('Data R4'!C102="","",'Data R4'!C102)</f>
        <v/>
      </c>
      <c r="D3094">
        <f>IF('Data R4'!C102="","",'Data R4'!D102)</f>
        <v/>
      </c>
      <c r="E3094">
        <f>IF('Data R4'!C102="","",'Data R4'!E102)</f>
        <v/>
      </c>
      <c r="F3094">
        <f>IF('Data R4'!C102="","",'Data R4'!F102)</f>
        <v/>
      </c>
      <c r="G3094">
        <f>IF('Data R4'!C102="","",'Data R4'!AD102)</f>
        <v/>
      </c>
      <c r="H3094">
        <f>IF('Data R4'!C102="","",'Data R4'!AC102)</f>
        <v/>
      </c>
      <c r="I3094">
        <f>IF('Data R4'!C102="","",COUNTIF('Data R4'!J102,"&gt;0")+COUNTIF('Data R4'!L102,"&gt;0")+COUNTIF('Data R4'!N102,"&gt;0")+COUNTIF('Data R4'!P102,"&gt;0")+COUNTIF('Data R4'!R102,"&gt;0")+COUNTIF('Data R4'!T102,"&gt;0")+COUNTIF('Data R4'!V102,"&gt;0")+COUNTIF('Data R4'!X102,"&gt;0"))</f>
        <v/>
      </c>
      <c r="J3094">
        <f>IF('Data R4'!C102="","",IF((COUNTIF('Data R4'!K102,"&gt;0")+COUNTIF('Data R4'!M102,"&gt;0")+COUNTIF('Data R4'!O102,"&gt;0")+COUNTIF('Data R4'!Q102,"&gt;0")+COUNTIF('Data R4'!S102,"&gt;0")+COUNTIF('Data R4'!U102,"&gt;0")+COUNTIF('Data R4'!W102,"&gt;0")+COUNTIF('Data R4'!Y102,"&gt;0"))&gt;0,1,0))</f>
        <v/>
      </c>
      <c r="M3094" t="inlineStr">
        <is>
          <t>Data R</t>
        </is>
      </c>
    </row>
    <row r="3095">
      <c r="A3095" t="inlineStr">
        <is>
          <t>Regional 4</t>
        </is>
      </c>
      <c r="B3095">
        <f>IF('Data R4'!C103="","",'Data R4'!B103)</f>
        <v/>
      </c>
      <c r="C3095">
        <f>IF('Data R4'!C103="","",'Data R4'!C103)</f>
        <v/>
      </c>
      <c r="D3095">
        <f>IF('Data R4'!C103="","",'Data R4'!D103)</f>
        <v/>
      </c>
      <c r="E3095">
        <f>IF('Data R4'!C103="","",'Data R4'!E103)</f>
        <v/>
      </c>
      <c r="F3095">
        <f>IF('Data R4'!C103="","",'Data R4'!F103)</f>
        <v/>
      </c>
      <c r="G3095">
        <f>IF('Data R4'!C103="","",'Data R4'!AD103)</f>
        <v/>
      </c>
      <c r="H3095">
        <f>IF('Data R4'!C103="","",'Data R4'!AC103)</f>
        <v/>
      </c>
      <c r="I3095">
        <f>IF('Data R4'!C103="","",COUNTIF('Data R4'!J103,"&gt;0")+COUNTIF('Data R4'!L103,"&gt;0")+COUNTIF('Data R4'!N103,"&gt;0")+COUNTIF('Data R4'!P103,"&gt;0")+COUNTIF('Data R4'!R103,"&gt;0")+COUNTIF('Data R4'!T103,"&gt;0")+COUNTIF('Data R4'!V103,"&gt;0")+COUNTIF('Data R4'!X103,"&gt;0"))</f>
        <v/>
      </c>
      <c r="J3095">
        <f>IF('Data R4'!C103="","",IF((COUNTIF('Data R4'!K103,"&gt;0")+COUNTIF('Data R4'!M103,"&gt;0")+COUNTIF('Data R4'!O103,"&gt;0")+COUNTIF('Data R4'!Q103,"&gt;0")+COUNTIF('Data R4'!S103,"&gt;0")+COUNTIF('Data R4'!U103,"&gt;0")+COUNTIF('Data R4'!W103,"&gt;0")+COUNTIF('Data R4'!Y103,"&gt;0"))&gt;0,1,0))</f>
        <v/>
      </c>
      <c r="M3095" t="inlineStr">
        <is>
          <t>Data R</t>
        </is>
      </c>
    </row>
    <row r="3096">
      <c r="A3096" t="inlineStr">
        <is>
          <t>Regional 4</t>
        </is>
      </c>
      <c r="B3096">
        <f>IF('Data R4'!C104="","",'Data R4'!B104)</f>
        <v/>
      </c>
      <c r="C3096">
        <f>IF('Data R4'!C104="","",'Data R4'!C104)</f>
        <v/>
      </c>
      <c r="D3096">
        <f>IF('Data R4'!C104="","",'Data R4'!D104)</f>
        <v/>
      </c>
      <c r="E3096">
        <f>IF('Data R4'!C104="","",'Data R4'!E104)</f>
        <v/>
      </c>
      <c r="F3096">
        <f>IF('Data R4'!C104="","",'Data R4'!F104)</f>
        <v/>
      </c>
      <c r="G3096">
        <f>IF('Data R4'!C104="","",'Data R4'!AD104)</f>
        <v/>
      </c>
      <c r="H3096">
        <f>IF('Data R4'!C104="","",'Data R4'!AC104)</f>
        <v/>
      </c>
      <c r="I3096">
        <f>IF('Data R4'!C104="","",COUNTIF('Data R4'!J104,"&gt;0")+COUNTIF('Data R4'!L104,"&gt;0")+COUNTIF('Data R4'!N104,"&gt;0")+COUNTIF('Data R4'!P104,"&gt;0")+COUNTIF('Data R4'!R104,"&gt;0")+COUNTIF('Data R4'!T104,"&gt;0")+COUNTIF('Data R4'!V104,"&gt;0")+COUNTIF('Data R4'!X104,"&gt;0"))</f>
        <v/>
      </c>
      <c r="J3096">
        <f>IF('Data R4'!C104="","",IF((COUNTIF('Data R4'!K104,"&gt;0")+COUNTIF('Data R4'!M104,"&gt;0")+COUNTIF('Data R4'!O104,"&gt;0")+COUNTIF('Data R4'!Q104,"&gt;0")+COUNTIF('Data R4'!S104,"&gt;0")+COUNTIF('Data R4'!U104,"&gt;0")+COUNTIF('Data R4'!W104,"&gt;0")+COUNTIF('Data R4'!Y104,"&gt;0"))&gt;0,1,0))</f>
        <v/>
      </c>
      <c r="M3096" t="inlineStr">
        <is>
          <t>Data R</t>
        </is>
      </c>
    </row>
    <row r="3097">
      <c r="A3097" t="inlineStr">
        <is>
          <t>Regional 4</t>
        </is>
      </c>
      <c r="B3097">
        <f>IF('Data R4'!C105="","",'Data R4'!B105)</f>
        <v/>
      </c>
      <c r="C3097">
        <f>IF('Data R4'!C105="","",'Data R4'!C105)</f>
        <v/>
      </c>
      <c r="D3097">
        <f>IF('Data R4'!C105="","",'Data R4'!D105)</f>
        <v/>
      </c>
      <c r="E3097">
        <f>IF('Data R4'!C105="","",'Data R4'!E105)</f>
        <v/>
      </c>
      <c r="F3097">
        <f>IF('Data R4'!C105="","",'Data R4'!F105)</f>
        <v/>
      </c>
      <c r="G3097">
        <f>IF('Data R4'!C105="","",'Data R4'!AD105)</f>
        <v/>
      </c>
      <c r="H3097">
        <f>IF('Data R4'!C105="","",'Data R4'!AC105)</f>
        <v/>
      </c>
      <c r="I3097">
        <f>IF('Data R4'!C105="","",COUNTIF('Data R4'!J105,"&gt;0")+COUNTIF('Data R4'!L105,"&gt;0")+COUNTIF('Data R4'!N105,"&gt;0")+COUNTIF('Data R4'!P105,"&gt;0")+COUNTIF('Data R4'!R105,"&gt;0")+COUNTIF('Data R4'!T105,"&gt;0")+COUNTIF('Data R4'!V105,"&gt;0")+COUNTIF('Data R4'!X105,"&gt;0"))</f>
        <v/>
      </c>
      <c r="J3097">
        <f>IF('Data R4'!C105="","",IF((COUNTIF('Data R4'!K105,"&gt;0")+COUNTIF('Data R4'!M105,"&gt;0")+COUNTIF('Data R4'!O105,"&gt;0")+COUNTIF('Data R4'!Q105,"&gt;0")+COUNTIF('Data R4'!S105,"&gt;0")+COUNTIF('Data R4'!U105,"&gt;0")+COUNTIF('Data R4'!W105,"&gt;0")+COUNTIF('Data R4'!Y105,"&gt;0"))&gt;0,1,0))</f>
        <v/>
      </c>
      <c r="M3097" t="inlineStr">
        <is>
          <t>Data R</t>
        </is>
      </c>
    </row>
    <row r="3098">
      <c r="A3098" t="inlineStr">
        <is>
          <t>Regional 4</t>
        </is>
      </c>
      <c r="B3098">
        <f>IF('Data R4'!C106="","",'Data R4'!B106)</f>
        <v/>
      </c>
      <c r="C3098">
        <f>IF('Data R4'!C106="","",'Data R4'!C106)</f>
        <v/>
      </c>
      <c r="D3098">
        <f>IF('Data R4'!C106="","",'Data R4'!D106)</f>
        <v/>
      </c>
      <c r="E3098">
        <f>IF('Data R4'!C106="","",'Data R4'!E106)</f>
        <v/>
      </c>
      <c r="F3098">
        <f>IF('Data R4'!C106="","",'Data R4'!F106)</f>
        <v/>
      </c>
      <c r="G3098">
        <f>IF('Data R4'!C106="","",'Data R4'!AD106)</f>
        <v/>
      </c>
      <c r="H3098">
        <f>IF('Data R4'!C106="","",'Data R4'!AC106)</f>
        <v/>
      </c>
      <c r="I3098">
        <f>IF('Data R4'!C106="","",COUNTIF('Data R4'!J106,"&gt;0")+COUNTIF('Data R4'!L106,"&gt;0")+COUNTIF('Data R4'!N106,"&gt;0")+COUNTIF('Data R4'!P106,"&gt;0")+COUNTIF('Data R4'!R106,"&gt;0")+COUNTIF('Data R4'!T106,"&gt;0")+COUNTIF('Data R4'!V106,"&gt;0")+COUNTIF('Data R4'!X106,"&gt;0"))</f>
        <v/>
      </c>
      <c r="J3098">
        <f>IF('Data R4'!C106="","",IF((COUNTIF('Data R4'!K106,"&gt;0")+COUNTIF('Data R4'!M106,"&gt;0")+COUNTIF('Data R4'!O106,"&gt;0")+COUNTIF('Data R4'!Q106,"&gt;0")+COUNTIF('Data R4'!S106,"&gt;0")+COUNTIF('Data R4'!U106,"&gt;0")+COUNTIF('Data R4'!W106,"&gt;0")+COUNTIF('Data R4'!Y106,"&gt;0"))&gt;0,1,0))</f>
        <v/>
      </c>
      <c r="M3098" t="inlineStr">
        <is>
          <t>Data R</t>
        </is>
      </c>
    </row>
    <row r="3099">
      <c r="A3099" t="inlineStr">
        <is>
          <t>Regional 4</t>
        </is>
      </c>
      <c r="B3099">
        <f>IF('Data R4'!C107="","",'Data R4'!B107)</f>
        <v/>
      </c>
      <c r="C3099">
        <f>IF('Data R4'!C107="","",'Data R4'!C107)</f>
        <v/>
      </c>
      <c r="D3099">
        <f>IF('Data R4'!C107="","",'Data R4'!D107)</f>
        <v/>
      </c>
      <c r="E3099">
        <f>IF('Data R4'!C107="","",'Data R4'!E107)</f>
        <v/>
      </c>
      <c r="F3099">
        <f>IF('Data R4'!C107="","",'Data R4'!F107)</f>
        <v/>
      </c>
      <c r="G3099">
        <f>IF('Data R4'!C107="","",'Data R4'!AD107)</f>
        <v/>
      </c>
      <c r="H3099">
        <f>IF('Data R4'!C107="","",'Data R4'!AC107)</f>
        <v/>
      </c>
      <c r="I3099">
        <f>IF('Data R4'!C107="","",COUNTIF('Data R4'!J107,"&gt;0")+COUNTIF('Data R4'!L107,"&gt;0")+COUNTIF('Data R4'!N107,"&gt;0")+COUNTIF('Data R4'!P107,"&gt;0")+COUNTIF('Data R4'!R107,"&gt;0")+COUNTIF('Data R4'!T107,"&gt;0")+COUNTIF('Data R4'!V107,"&gt;0")+COUNTIF('Data R4'!X107,"&gt;0"))</f>
        <v/>
      </c>
      <c r="J3099">
        <f>IF('Data R4'!C107="","",IF((COUNTIF('Data R4'!K107,"&gt;0")+COUNTIF('Data R4'!M107,"&gt;0")+COUNTIF('Data R4'!O107,"&gt;0")+COUNTIF('Data R4'!Q107,"&gt;0")+COUNTIF('Data R4'!S107,"&gt;0")+COUNTIF('Data R4'!U107,"&gt;0")+COUNTIF('Data R4'!W107,"&gt;0")+COUNTIF('Data R4'!Y107,"&gt;0"))&gt;0,1,0))</f>
        <v/>
      </c>
      <c r="M3099" t="inlineStr">
        <is>
          <t>Data R</t>
        </is>
      </c>
    </row>
    <row r="3100">
      <c r="A3100" t="inlineStr">
        <is>
          <t>Regional 4</t>
        </is>
      </c>
      <c r="B3100">
        <f>IF('Data R4'!C108="","",'Data R4'!B108)</f>
        <v/>
      </c>
      <c r="C3100">
        <f>IF('Data R4'!C108="","",'Data R4'!C108)</f>
        <v/>
      </c>
      <c r="D3100">
        <f>IF('Data R4'!C108="","",'Data R4'!D108)</f>
        <v/>
      </c>
      <c r="E3100">
        <f>IF('Data R4'!C108="","",'Data R4'!E108)</f>
        <v/>
      </c>
      <c r="F3100">
        <f>IF('Data R4'!C108="","",'Data R4'!F108)</f>
        <v/>
      </c>
      <c r="G3100">
        <f>IF('Data R4'!C108="","",'Data R4'!AD108)</f>
        <v/>
      </c>
      <c r="H3100">
        <f>IF('Data R4'!C108="","",'Data R4'!AC108)</f>
        <v/>
      </c>
      <c r="I3100">
        <f>IF('Data R4'!C108="","",COUNTIF('Data R4'!J108,"&gt;0")+COUNTIF('Data R4'!L108,"&gt;0")+COUNTIF('Data R4'!N108,"&gt;0")+COUNTIF('Data R4'!P108,"&gt;0")+COUNTIF('Data R4'!R108,"&gt;0")+COUNTIF('Data R4'!T108,"&gt;0")+COUNTIF('Data R4'!V108,"&gt;0")+COUNTIF('Data R4'!X108,"&gt;0"))</f>
        <v/>
      </c>
      <c r="J3100">
        <f>IF('Data R4'!C108="","",IF((COUNTIF('Data R4'!K108,"&gt;0")+COUNTIF('Data R4'!M108,"&gt;0")+COUNTIF('Data R4'!O108,"&gt;0")+COUNTIF('Data R4'!Q108,"&gt;0")+COUNTIF('Data R4'!S108,"&gt;0")+COUNTIF('Data R4'!U108,"&gt;0")+COUNTIF('Data R4'!W108,"&gt;0")+COUNTIF('Data R4'!Y108,"&gt;0"))&gt;0,1,0))</f>
        <v/>
      </c>
      <c r="M3100" t="inlineStr">
        <is>
          <t>Data R</t>
        </is>
      </c>
    </row>
    <row r="3101">
      <c r="A3101" t="inlineStr">
        <is>
          <t>Regional 4</t>
        </is>
      </c>
      <c r="B3101">
        <f>IF('Data R4'!C109="","",'Data R4'!B109)</f>
        <v/>
      </c>
      <c r="C3101">
        <f>IF('Data R4'!C109="","",'Data R4'!C109)</f>
        <v/>
      </c>
      <c r="D3101">
        <f>IF('Data R4'!C109="","",'Data R4'!D109)</f>
        <v/>
      </c>
      <c r="E3101">
        <f>IF('Data R4'!C109="","",'Data R4'!E109)</f>
        <v/>
      </c>
      <c r="F3101">
        <f>IF('Data R4'!C109="","",'Data R4'!F109)</f>
        <v/>
      </c>
      <c r="G3101">
        <f>IF('Data R4'!C109="","",'Data R4'!AD109)</f>
        <v/>
      </c>
      <c r="H3101">
        <f>IF('Data R4'!C109="","",'Data R4'!AC109)</f>
        <v/>
      </c>
      <c r="I3101">
        <f>IF('Data R4'!C109="","",COUNTIF('Data R4'!J109,"&gt;0")+COUNTIF('Data R4'!L109,"&gt;0")+COUNTIF('Data R4'!N109,"&gt;0")+COUNTIF('Data R4'!P109,"&gt;0")+COUNTIF('Data R4'!R109,"&gt;0")+COUNTIF('Data R4'!T109,"&gt;0")+COUNTIF('Data R4'!V109,"&gt;0")+COUNTIF('Data R4'!X109,"&gt;0"))</f>
        <v/>
      </c>
      <c r="J3101">
        <f>IF('Data R4'!C109="","",IF((COUNTIF('Data R4'!K109,"&gt;0")+COUNTIF('Data R4'!M109,"&gt;0")+COUNTIF('Data R4'!O109,"&gt;0")+COUNTIF('Data R4'!Q109,"&gt;0")+COUNTIF('Data R4'!S109,"&gt;0")+COUNTIF('Data R4'!U109,"&gt;0")+COUNTIF('Data R4'!W109,"&gt;0")+COUNTIF('Data R4'!Y109,"&gt;0"))&gt;0,1,0))</f>
        <v/>
      </c>
      <c r="M3101" t="inlineStr">
        <is>
          <t>Data R</t>
        </is>
      </c>
    </row>
    <row r="3102">
      <c r="A3102" t="inlineStr">
        <is>
          <t>Regional 4</t>
        </is>
      </c>
      <c r="B3102">
        <f>IF('Data R4'!C110="","",'Data R4'!B110)</f>
        <v/>
      </c>
      <c r="C3102">
        <f>IF('Data R4'!C110="","",'Data R4'!C110)</f>
        <v/>
      </c>
      <c r="D3102">
        <f>IF('Data R4'!C110="","",'Data R4'!D110)</f>
        <v/>
      </c>
      <c r="E3102">
        <f>IF('Data R4'!C110="","",'Data R4'!E110)</f>
        <v/>
      </c>
      <c r="F3102">
        <f>IF('Data R4'!C110="","",'Data R4'!F110)</f>
        <v/>
      </c>
      <c r="G3102">
        <f>IF('Data R4'!C110="","",'Data R4'!AD110)</f>
        <v/>
      </c>
      <c r="H3102">
        <f>IF('Data R4'!C110="","",'Data R4'!AC110)</f>
        <v/>
      </c>
      <c r="I3102">
        <f>IF('Data R4'!C110="","",COUNTIF('Data R4'!J110,"&gt;0")+COUNTIF('Data R4'!L110,"&gt;0")+COUNTIF('Data R4'!N110,"&gt;0")+COUNTIF('Data R4'!P110,"&gt;0")+COUNTIF('Data R4'!R110,"&gt;0")+COUNTIF('Data R4'!T110,"&gt;0")+COUNTIF('Data R4'!V110,"&gt;0")+COUNTIF('Data R4'!X110,"&gt;0"))</f>
        <v/>
      </c>
      <c r="J3102">
        <f>IF('Data R4'!C110="","",IF((COUNTIF('Data R4'!K110,"&gt;0")+COUNTIF('Data R4'!M110,"&gt;0")+COUNTIF('Data R4'!O110,"&gt;0")+COUNTIF('Data R4'!Q110,"&gt;0")+COUNTIF('Data R4'!S110,"&gt;0")+COUNTIF('Data R4'!U110,"&gt;0")+COUNTIF('Data R4'!W110,"&gt;0")+COUNTIF('Data R4'!Y110,"&gt;0"))&gt;0,1,0))</f>
        <v/>
      </c>
      <c r="M3102" t="inlineStr">
        <is>
          <t>Data R</t>
        </is>
      </c>
    </row>
    <row r="3103">
      <c r="A3103" t="inlineStr">
        <is>
          <t>Regional 4</t>
        </is>
      </c>
      <c r="B3103">
        <f>IF('Data R4'!C111="","",'Data R4'!B111)</f>
        <v/>
      </c>
      <c r="C3103">
        <f>IF('Data R4'!C111="","",'Data R4'!C111)</f>
        <v/>
      </c>
      <c r="D3103">
        <f>IF('Data R4'!C111="","",'Data R4'!D111)</f>
        <v/>
      </c>
      <c r="E3103">
        <f>IF('Data R4'!C111="","",'Data R4'!E111)</f>
        <v/>
      </c>
      <c r="F3103">
        <f>IF('Data R4'!C111="","",'Data R4'!F111)</f>
        <v/>
      </c>
      <c r="G3103">
        <f>IF('Data R4'!C111="","",'Data R4'!AD111)</f>
        <v/>
      </c>
      <c r="H3103">
        <f>IF('Data R4'!C111="","",'Data R4'!AC111)</f>
        <v/>
      </c>
      <c r="I3103">
        <f>IF('Data R4'!C111="","",COUNTIF('Data R4'!J111,"&gt;0")+COUNTIF('Data R4'!L111,"&gt;0")+COUNTIF('Data R4'!N111,"&gt;0")+COUNTIF('Data R4'!P111,"&gt;0")+COUNTIF('Data R4'!R111,"&gt;0")+COUNTIF('Data R4'!T111,"&gt;0")+COUNTIF('Data R4'!V111,"&gt;0")+COUNTIF('Data R4'!X111,"&gt;0"))</f>
        <v/>
      </c>
      <c r="J3103">
        <f>IF('Data R4'!C111="","",IF((COUNTIF('Data R4'!K111,"&gt;0")+COUNTIF('Data R4'!M111,"&gt;0")+COUNTIF('Data R4'!O111,"&gt;0")+COUNTIF('Data R4'!Q111,"&gt;0")+COUNTIF('Data R4'!S111,"&gt;0")+COUNTIF('Data R4'!U111,"&gt;0")+COUNTIF('Data R4'!W111,"&gt;0")+COUNTIF('Data R4'!Y111,"&gt;0"))&gt;0,1,0))</f>
        <v/>
      </c>
      <c r="M3103" t="inlineStr">
        <is>
          <t>Data R</t>
        </is>
      </c>
    </row>
    <row r="3104">
      <c r="A3104" t="inlineStr">
        <is>
          <t>Regional 4</t>
        </is>
      </c>
      <c r="B3104">
        <f>IF('Data R4'!C112="","",'Data R4'!B112)</f>
        <v/>
      </c>
      <c r="C3104">
        <f>IF('Data R4'!C112="","",'Data R4'!C112)</f>
        <v/>
      </c>
      <c r="D3104">
        <f>IF('Data R4'!C112="","",'Data R4'!D112)</f>
        <v/>
      </c>
      <c r="E3104">
        <f>IF('Data R4'!C112="","",'Data R4'!E112)</f>
        <v/>
      </c>
      <c r="F3104">
        <f>IF('Data R4'!C112="","",'Data R4'!F112)</f>
        <v/>
      </c>
      <c r="G3104">
        <f>IF('Data R4'!C112="","",'Data R4'!AD112)</f>
        <v/>
      </c>
      <c r="H3104">
        <f>IF('Data R4'!C112="","",'Data R4'!AC112)</f>
        <v/>
      </c>
      <c r="I3104">
        <f>IF('Data R4'!C112="","",COUNTIF('Data R4'!J112,"&gt;0")+COUNTIF('Data R4'!L112,"&gt;0")+COUNTIF('Data R4'!N112,"&gt;0")+COUNTIF('Data R4'!P112,"&gt;0")+COUNTIF('Data R4'!R112,"&gt;0")+COUNTIF('Data R4'!T112,"&gt;0")+COUNTIF('Data R4'!V112,"&gt;0")+COUNTIF('Data R4'!X112,"&gt;0"))</f>
        <v/>
      </c>
      <c r="J3104">
        <f>IF('Data R4'!C112="","",IF((COUNTIF('Data R4'!K112,"&gt;0")+COUNTIF('Data R4'!M112,"&gt;0")+COUNTIF('Data R4'!O112,"&gt;0")+COUNTIF('Data R4'!Q112,"&gt;0")+COUNTIF('Data R4'!S112,"&gt;0")+COUNTIF('Data R4'!U112,"&gt;0")+COUNTIF('Data R4'!W112,"&gt;0")+COUNTIF('Data R4'!Y112,"&gt;0"))&gt;0,1,0))</f>
        <v/>
      </c>
      <c r="M3104" t="inlineStr">
        <is>
          <t>Data R</t>
        </is>
      </c>
    </row>
    <row r="3105">
      <c r="A3105" t="inlineStr">
        <is>
          <t>Regional 4</t>
        </is>
      </c>
      <c r="B3105">
        <f>IF('Data R4'!C113="","",'Data R4'!B113)</f>
        <v/>
      </c>
      <c r="C3105">
        <f>IF('Data R4'!C113="","",'Data R4'!C113)</f>
        <v/>
      </c>
      <c r="D3105">
        <f>IF('Data R4'!C113="","",'Data R4'!D113)</f>
        <v/>
      </c>
      <c r="E3105">
        <f>IF('Data R4'!C113="","",'Data R4'!E113)</f>
        <v/>
      </c>
      <c r="F3105">
        <f>IF('Data R4'!C113="","",'Data R4'!F113)</f>
        <v/>
      </c>
      <c r="G3105">
        <f>IF('Data R4'!C113="","",'Data R4'!AD113)</f>
        <v/>
      </c>
      <c r="H3105">
        <f>IF('Data R4'!C113="","",'Data R4'!AC113)</f>
        <v/>
      </c>
      <c r="I3105">
        <f>IF('Data R4'!C113="","",COUNTIF('Data R4'!J113,"&gt;0")+COUNTIF('Data R4'!L113,"&gt;0")+COUNTIF('Data R4'!N113,"&gt;0")+COUNTIF('Data R4'!P113,"&gt;0")+COUNTIF('Data R4'!R113,"&gt;0")+COUNTIF('Data R4'!T113,"&gt;0")+COUNTIF('Data R4'!V113,"&gt;0")+COUNTIF('Data R4'!X113,"&gt;0"))</f>
        <v/>
      </c>
      <c r="J3105">
        <f>IF('Data R4'!C113="","",IF((COUNTIF('Data R4'!K113,"&gt;0")+COUNTIF('Data R4'!M113,"&gt;0")+COUNTIF('Data R4'!O113,"&gt;0")+COUNTIF('Data R4'!Q113,"&gt;0")+COUNTIF('Data R4'!S113,"&gt;0")+COUNTIF('Data R4'!U113,"&gt;0")+COUNTIF('Data R4'!W113,"&gt;0")+COUNTIF('Data R4'!Y113,"&gt;0"))&gt;0,1,0))</f>
        <v/>
      </c>
      <c r="M3105" t="inlineStr">
        <is>
          <t>Data R</t>
        </is>
      </c>
    </row>
    <row r="3106">
      <c r="A3106" t="inlineStr">
        <is>
          <t>Regional 4</t>
        </is>
      </c>
      <c r="B3106">
        <f>IF('Data R4'!C114="","",'Data R4'!B114)</f>
        <v/>
      </c>
      <c r="C3106">
        <f>IF('Data R4'!C114="","",'Data R4'!C114)</f>
        <v/>
      </c>
      <c r="D3106">
        <f>IF('Data R4'!C114="","",'Data R4'!D114)</f>
        <v/>
      </c>
      <c r="E3106">
        <f>IF('Data R4'!C114="","",'Data R4'!E114)</f>
        <v/>
      </c>
      <c r="F3106">
        <f>IF('Data R4'!C114="","",'Data R4'!F114)</f>
        <v/>
      </c>
      <c r="G3106">
        <f>IF('Data R4'!C114="","",'Data R4'!AD114)</f>
        <v/>
      </c>
      <c r="H3106">
        <f>IF('Data R4'!C114="","",'Data R4'!AC114)</f>
        <v/>
      </c>
      <c r="I3106">
        <f>IF('Data R4'!C114="","",COUNTIF('Data R4'!J114,"&gt;0")+COUNTIF('Data R4'!L114,"&gt;0")+COUNTIF('Data R4'!N114,"&gt;0")+COUNTIF('Data R4'!P114,"&gt;0")+COUNTIF('Data R4'!R114,"&gt;0")+COUNTIF('Data R4'!T114,"&gt;0")+COUNTIF('Data R4'!V114,"&gt;0")+COUNTIF('Data R4'!X114,"&gt;0"))</f>
        <v/>
      </c>
      <c r="J3106">
        <f>IF('Data R4'!C114="","",IF((COUNTIF('Data R4'!K114,"&gt;0")+COUNTIF('Data R4'!M114,"&gt;0")+COUNTIF('Data R4'!O114,"&gt;0")+COUNTIF('Data R4'!Q114,"&gt;0")+COUNTIF('Data R4'!S114,"&gt;0")+COUNTIF('Data R4'!U114,"&gt;0")+COUNTIF('Data R4'!W114,"&gt;0")+COUNTIF('Data R4'!Y114,"&gt;0"))&gt;0,1,0))</f>
        <v/>
      </c>
      <c r="M3106" t="inlineStr">
        <is>
          <t>Data R</t>
        </is>
      </c>
    </row>
    <row r="3107">
      <c r="A3107" t="inlineStr">
        <is>
          <t>Regional 4</t>
        </is>
      </c>
      <c r="B3107">
        <f>IF('Data R4'!C115="","",'Data R4'!B115)</f>
        <v/>
      </c>
      <c r="C3107">
        <f>IF('Data R4'!C115="","",'Data R4'!C115)</f>
        <v/>
      </c>
      <c r="D3107">
        <f>IF('Data R4'!C115="","",'Data R4'!D115)</f>
        <v/>
      </c>
      <c r="E3107">
        <f>IF('Data R4'!C115="","",'Data R4'!E115)</f>
        <v/>
      </c>
      <c r="F3107">
        <f>IF('Data R4'!C115="","",'Data R4'!F115)</f>
        <v/>
      </c>
      <c r="G3107">
        <f>IF('Data R4'!C115="","",'Data R4'!AD115)</f>
        <v/>
      </c>
      <c r="H3107">
        <f>IF('Data R4'!C115="","",'Data R4'!AC115)</f>
        <v/>
      </c>
      <c r="I3107">
        <f>IF('Data R4'!C115="","",COUNTIF('Data R4'!J115,"&gt;0")+COUNTIF('Data R4'!L115,"&gt;0")+COUNTIF('Data R4'!N115,"&gt;0")+COUNTIF('Data R4'!P115,"&gt;0")+COUNTIF('Data R4'!R115,"&gt;0")+COUNTIF('Data R4'!T115,"&gt;0")+COUNTIF('Data R4'!V115,"&gt;0")+COUNTIF('Data R4'!X115,"&gt;0"))</f>
        <v/>
      </c>
      <c r="J3107">
        <f>IF('Data R4'!C115="","",IF((COUNTIF('Data R4'!K115,"&gt;0")+COUNTIF('Data R4'!M115,"&gt;0")+COUNTIF('Data R4'!O115,"&gt;0")+COUNTIF('Data R4'!Q115,"&gt;0")+COUNTIF('Data R4'!S115,"&gt;0")+COUNTIF('Data R4'!U115,"&gt;0")+COUNTIF('Data R4'!W115,"&gt;0")+COUNTIF('Data R4'!Y115,"&gt;0"))&gt;0,1,0))</f>
        <v/>
      </c>
      <c r="M3107" t="inlineStr">
        <is>
          <t>Data R</t>
        </is>
      </c>
    </row>
    <row r="3108">
      <c r="A3108" t="inlineStr">
        <is>
          <t>Regional 4</t>
        </is>
      </c>
      <c r="B3108">
        <f>IF('Data R4'!C116="","",'Data R4'!B116)</f>
        <v/>
      </c>
      <c r="C3108">
        <f>IF('Data R4'!C116="","",'Data R4'!C116)</f>
        <v/>
      </c>
      <c r="D3108">
        <f>IF('Data R4'!C116="","",'Data R4'!D116)</f>
        <v/>
      </c>
      <c r="E3108">
        <f>IF('Data R4'!C116="","",'Data R4'!E116)</f>
        <v/>
      </c>
      <c r="F3108">
        <f>IF('Data R4'!C116="","",'Data R4'!F116)</f>
        <v/>
      </c>
      <c r="G3108">
        <f>IF('Data R4'!C116="","",'Data R4'!AD116)</f>
        <v/>
      </c>
      <c r="H3108">
        <f>IF('Data R4'!C116="","",'Data R4'!AC116)</f>
        <v/>
      </c>
      <c r="I3108">
        <f>IF('Data R4'!C116="","",COUNTIF('Data R4'!J116,"&gt;0")+COUNTIF('Data R4'!L116,"&gt;0")+COUNTIF('Data R4'!N116,"&gt;0")+COUNTIF('Data R4'!P116,"&gt;0")+COUNTIF('Data R4'!R116,"&gt;0")+COUNTIF('Data R4'!T116,"&gt;0")+COUNTIF('Data R4'!V116,"&gt;0")+COUNTIF('Data R4'!X116,"&gt;0"))</f>
        <v/>
      </c>
      <c r="J3108">
        <f>IF('Data R4'!C116="","",IF((COUNTIF('Data R4'!K116,"&gt;0")+COUNTIF('Data R4'!M116,"&gt;0")+COUNTIF('Data R4'!O116,"&gt;0")+COUNTIF('Data R4'!Q116,"&gt;0")+COUNTIF('Data R4'!S116,"&gt;0")+COUNTIF('Data R4'!U116,"&gt;0")+COUNTIF('Data R4'!W116,"&gt;0")+COUNTIF('Data R4'!Y116,"&gt;0"))&gt;0,1,0))</f>
        <v/>
      </c>
      <c r="M3108" t="inlineStr">
        <is>
          <t>Data R</t>
        </is>
      </c>
    </row>
    <row r="3109">
      <c r="A3109" t="inlineStr">
        <is>
          <t>Regional 4</t>
        </is>
      </c>
      <c r="B3109">
        <f>IF('Data R4'!C117="","",'Data R4'!B117)</f>
        <v/>
      </c>
      <c r="C3109">
        <f>IF('Data R4'!C117="","",'Data R4'!C117)</f>
        <v/>
      </c>
      <c r="D3109">
        <f>IF('Data R4'!C117="","",'Data R4'!D117)</f>
        <v/>
      </c>
      <c r="E3109">
        <f>IF('Data R4'!C117="","",'Data R4'!E117)</f>
        <v/>
      </c>
      <c r="F3109">
        <f>IF('Data R4'!C117="","",'Data R4'!F117)</f>
        <v/>
      </c>
      <c r="G3109">
        <f>IF('Data R4'!C117="","",'Data R4'!AD117)</f>
        <v/>
      </c>
      <c r="H3109">
        <f>IF('Data R4'!C117="","",'Data R4'!AC117)</f>
        <v/>
      </c>
      <c r="I3109">
        <f>IF('Data R4'!C117="","",COUNTIF('Data R4'!J117,"&gt;0")+COUNTIF('Data R4'!L117,"&gt;0")+COUNTIF('Data R4'!N117,"&gt;0")+COUNTIF('Data R4'!P117,"&gt;0")+COUNTIF('Data R4'!R117,"&gt;0")+COUNTIF('Data R4'!T117,"&gt;0")+COUNTIF('Data R4'!V117,"&gt;0")+COUNTIF('Data R4'!X117,"&gt;0"))</f>
        <v/>
      </c>
      <c r="J3109">
        <f>IF('Data R4'!C117="","",IF((COUNTIF('Data R4'!K117,"&gt;0")+COUNTIF('Data R4'!M117,"&gt;0")+COUNTIF('Data R4'!O117,"&gt;0")+COUNTIF('Data R4'!Q117,"&gt;0")+COUNTIF('Data R4'!S117,"&gt;0")+COUNTIF('Data R4'!U117,"&gt;0")+COUNTIF('Data R4'!W117,"&gt;0")+COUNTIF('Data R4'!Y117,"&gt;0"))&gt;0,1,0))</f>
        <v/>
      </c>
      <c r="M3109" t="inlineStr">
        <is>
          <t>Data R</t>
        </is>
      </c>
    </row>
    <row r="3110">
      <c r="A3110" t="inlineStr">
        <is>
          <t>Regional 4</t>
        </is>
      </c>
      <c r="B3110">
        <f>IF('Data R4'!C118="","",'Data R4'!B118)</f>
        <v/>
      </c>
      <c r="C3110">
        <f>IF('Data R4'!C118="","",'Data R4'!C118)</f>
        <v/>
      </c>
      <c r="D3110">
        <f>IF('Data R4'!C118="","",'Data R4'!D118)</f>
        <v/>
      </c>
      <c r="E3110">
        <f>IF('Data R4'!C118="","",'Data R4'!E118)</f>
        <v/>
      </c>
      <c r="F3110">
        <f>IF('Data R4'!C118="","",'Data R4'!F118)</f>
        <v/>
      </c>
      <c r="G3110">
        <f>IF('Data R4'!C118="","",'Data R4'!AD118)</f>
        <v/>
      </c>
      <c r="H3110">
        <f>IF('Data R4'!C118="","",'Data R4'!AC118)</f>
        <v/>
      </c>
      <c r="I3110">
        <f>IF('Data R4'!C118="","",COUNTIF('Data R4'!J118,"&gt;0")+COUNTIF('Data R4'!L118,"&gt;0")+COUNTIF('Data R4'!N118,"&gt;0")+COUNTIF('Data R4'!P118,"&gt;0")+COUNTIF('Data R4'!R118,"&gt;0")+COUNTIF('Data R4'!T118,"&gt;0")+COUNTIF('Data R4'!V118,"&gt;0")+COUNTIF('Data R4'!X118,"&gt;0"))</f>
        <v/>
      </c>
      <c r="J3110">
        <f>IF('Data R4'!C118="","",IF((COUNTIF('Data R4'!K118,"&gt;0")+COUNTIF('Data R4'!M118,"&gt;0")+COUNTIF('Data R4'!O118,"&gt;0")+COUNTIF('Data R4'!Q118,"&gt;0")+COUNTIF('Data R4'!S118,"&gt;0")+COUNTIF('Data R4'!U118,"&gt;0")+COUNTIF('Data R4'!W118,"&gt;0")+COUNTIF('Data R4'!Y118,"&gt;0"))&gt;0,1,0))</f>
        <v/>
      </c>
      <c r="M3110" t="inlineStr">
        <is>
          <t>Data R</t>
        </is>
      </c>
    </row>
    <row r="3111">
      <c r="A3111" t="inlineStr">
        <is>
          <t>Regional 4</t>
        </is>
      </c>
      <c r="B3111">
        <f>IF('Data R4'!C119="","",'Data R4'!B119)</f>
        <v/>
      </c>
      <c r="C3111">
        <f>IF('Data R4'!C119="","",'Data R4'!C119)</f>
        <v/>
      </c>
      <c r="D3111">
        <f>IF('Data R4'!C119="","",'Data R4'!D119)</f>
        <v/>
      </c>
      <c r="E3111">
        <f>IF('Data R4'!C119="","",'Data R4'!E119)</f>
        <v/>
      </c>
      <c r="F3111">
        <f>IF('Data R4'!C119="","",'Data R4'!F119)</f>
        <v/>
      </c>
      <c r="G3111">
        <f>IF('Data R4'!C119="","",'Data R4'!AD119)</f>
        <v/>
      </c>
      <c r="H3111">
        <f>IF('Data R4'!C119="","",'Data R4'!AC119)</f>
        <v/>
      </c>
      <c r="I3111">
        <f>IF('Data R4'!C119="","",COUNTIF('Data R4'!J119,"&gt;0")+COUNTIF('Data R4'!L119,"&gt;0")+COUNTIF('Data R4'!N119,"&gt;0")+COUNTIF('Data R4'!P119,"&gt;0")+COUNTIF('Data R4'!R119,"&gt;0")+COUNTIF('Data R4'!T119,"&gt;0")+COUNTIF('Data R4'!V119,"&gt;0")+COUNTIF('Data R4'!X119,"&gt;0"))</f>
        <v/>
      </c>
      <c r="J3111">
        <f>IF('Data R4'!C119="","",IF((COUNTIF('Data R4'!K119,"&gt;0")+COUNTIF('Data R4'!M119,"&gt;0")+COUNTIF('Data R4'!O119,"&gt;0")+COUNTIF('Data R4'!Q119,"&gt;0")+COUNTIF('Data R4'!S119,"&gt;0")+COUNTIF('Data R4'!U119,"&gt;0")+COUNTIF('Data R4'!W119,"&gt;0")+COUNTIF('Data R4'!Y119,"&gt;0"))&gt;0,1,0))</f>
        <v/>
      </c>
      <c r="M3111" t="inlineStr">
        <is>
          <t>Data R</t>
        </is>
      </c>
    </row>
    <row r="3112">
      <c r="A3112" t="inlineStr">
        <is>
          <t>Regional 4</t>
        </is>
      </c>
      <c r="B3112">
        <f>IF('Data R4'!C120="","",'Data R4'!B120)</f>
        <v/>
      </c>
      <c r="C3112">
        <f>IF('Data R4'!C120="","",'Data R4'!C120)</f>
        <v/>
      </c>
      <c r="D3112">
        <f>IF('Data R4'!C120="","",'Data R4'!D120)</f>
        <v/>
      </c>
      <c r="E3112">
        <f>IF('Data R4'!C120="","",'Data R4'!E120)</f>
        <v/>
      </c>
      <c r="F3112">
        <f>IF('Data R4'!C120="","",'Data R4'!F120)</f>
        <v/>
      </c>
      <c r="G3112">
        <f>IF('Data R4'!C120="","",'Data R4'!AD120)</f>
        <v/>
      </c>
      <c r="H3112">
        <f>IF('Data R4'!C120="","",'Data R4'!AC120)</f>
        <v/>
      </c>
      <c r="I3112">
        <f>IF('Data R4'!C120="","",COUNTIF('Data R4'!J120,"&gt;0")+COUNTIF('Data R4'!L120,"&gt;0")+COUNTIF('Data R4'!N120,"&gt;0")+COUNTIF('Data R4'!P120,"&gt;0")+COUNTIF('Data R4'!R120,"&gt;0")+COUNTIF('Data R4'!T120,"&gt;0")+COUNTIF('Data R4'!V120,"&gt;0")+COUNTIF('Data R4'!X120,"&gt;0"))</f>
        <v/>
      </c>
      <c r="J3112">
        <f>IF('Data R4'!C120="","",IF((COUNTIF('Data R4'!K120,"&gt;0")+COUNTIF('Data R4'!M120,"&gt;0")+COUNTIF('Data R4'!O120,"&gt;0")+COUNTIF('Data R4'!Q120,"&gt;0")+COUNTIF('Data R4'!S120,"&gt;0")+COUNTIF('Data R4'!U120,"&gt;0")+COUNTIF('Data R4'!W120,"&gt;0")+COUNTIF('Data R4'!Y120,"&gt;0"))&gt;0,1,0))</f>
        <v/>
      </c>
      <c r="M3112" t="inlineStr">
        <is>
          <t>Data R</t>
        </is>
      </c>
    </row>
    <row r="3113">
      <c r="A3113" t="inlineStr">
        <is>
          <t>Regional 4</t>
        </is>
      </c>
      <c r="B3113">
        <f>IF('Data R4'!C121="","",'Data R4'!B121)</f>
        <v/>
      </c>
      <c r="C3113">
        <f>IF('Data R4'!C121="","",'Data R4'!C121)</f>
        <v/>
      </c>
      <c r="D3113">
        <f>IF('Data R4'!C121="","",'Data R4'!D121)</f>
        <v/>
      </c>
      <c r="E3113">
        <f>IF('Data R4'!C121="","",'Data R4'!E121)</f>
        <v/>
      </c>
      <c r="F3113">
        <f>IF('Data R4'!C121="","",'Data R4'!F121)</f>
        <v/>
      </c>
      <c r="G3113">
        <f>IF('Data R4'!C121="","",'Data R4'!AD121)</f>
        <v/>
      </c>
      <c r="H3113">
        <f>IF('Data R4'!C121="","",'Data R4'!AC121)</f>
        <v/>
      </c>
      <c r="I3113">
        <f>IF('Data R4'!C121="","",COUNTIF('Data R4'!J121,"&gt;0")+COUNTIF('Data R4'!L121,"&gt;0")+COUNTIF('Data R4'!N121,"&gt;0")+COUNTIF('Data R4'!P121,"&gt;0")+COUNTIF('Data R4'!R121,"&gt;0")+COUNTIF('Data R4'!T121,"&gt;0")+COUNTIF('Data R4'!V121,"&gt;0")+COUNTIF('Data R4'!X121,"&gt;0"))</f>
        <v/>
      </c>
      <c r="J3113">
        <f>IF('Data R4'!C121="","",IF((COUNTIF('Data R4'!K121,"&gt;0")+COUNTIF('Data R4'!M121,"&gt;0")+COUNTIF('Data R4'!O121,"&gt;0")+COUNTIF('Data R4'!Q121,"&gt;0")+COUNTIF('Data R4'!S121,"&gt;0")+COUNTIF('Data R4'!U121,"&gt;0")+COUNTIF('Data R4'!W121,"&gt;0")+COUNTIF('Data R4'!Y121,"&gt;0"))&gt;0,1,0))</f>
        <v/>
      </c>
      <c r="M3113" t="inlineStr">
        <is>
          <t>Data R</t>
        </is>
      </c>
    </row>
    <row r="3114">
      <c r="A3114" t="inlineStr">
        <is>
          <t>Regional 4</t>
        </is>
      </c>
      <c r="B3114">
        <f>IF('Data R4'!C122="","",'Data R4'!B122)</f>
        <v/>
      </c>
      <c r="C3114">
        <f>IF('Data R4'!C122="","",'Data R4'!C122)</f>
        <v/>
      </c>
      <c r="D3114">
        <f>IF('Data R4'!C122="","",'Data R4'!D122)</f>
        <v/>
      </c>
      <c r="E3114">
        <f>IF('Data R4'!C122="","",'Data R4'!E122)</f>
        <v/>
      </c>
      <c r="F3114">
        <f>IF('Data R4'!C122="","",'Data R4'!F122)</f>
        <v/>
      </c>
      <c r="G3114">
        <f>IF('Data R4'!C122="","",'Data R4'!AD122)</f>
        <v/>
      </c>
      <c r="H3114">
        <f>IF('Data R4'!C122="","",'Data R4'!AC122)</f>
        <v/>
      </c>
      <c r="I3114">
        <f>IF('Data R4'!C122="","",COUNTIF('Data R4'!J122,"&gt;0")+COUNTIF('Data R4'!L122,"&gt;0")+COUNTIF('Data R4'!N122,"&gt;0")+COUNTIF('Data R4'!P122,"&gt;0")+COUNTIF('Data R4'!R122,"&gt;0")+COUNTIF('Data R4'!T122,"&gt;0")+COUNTIF('Data R4'!V122,"&gt;0")+COUNTIF('Data R4'!X122,"&gt;0"))</f>
        <v/>
      </c>
      <c r="J3114">
        <f>IF('Data R4'!C122="","",IF((COUNTIF('Data R4'!K122,"&gt;0")+COUNTIF('Data R4'!M122,"&gt;0")+COUNTIF('Data R4'!O122,"&gt;0")+COUNTIF('Data R4'!Q122,"&gt;0")+COUNTIF('Data R4'!S122,"&gt;0")+COUNTIF('Data R4'!U122,"&gt;0")+COUNTIF('Data R4'!W122,"&gt;0")+COUNTIF('Data R4'!Y122,"&gt;0"))&gt;0,1,0))</f>
        <v/>
      </c>
      <c r="M3114" t="inlineStr">
        <is>
          <t>Data R</t>
        </is>
      </c>
    </row>
    <row r="3115">
      <c r="A3115" t="inlineStr">
        <is>
          <t>Regional 4</t>
        </is>
      </c>
      <c r="B3115">
        <f>IF('Data R4'!C123="","",'Data R4'!B123)</f>
        <v/>
      </c>
      <c r="C3115">
        <f>IF('Data R4'!C123="","",'Data R4'!C123)</f>
        <v/>
      </c>
      <c r="D3115">
        <f>IF('Data R4'!C123="","",'Data R4'!D123)</f>
        <v/>
      </c>
      <c r="E3115">
        <f>IF('Data R4'!C123="","",'Data R4'!E123)</f>
        <v/>
      </c>
      <c r="F3115">
        <f>IF('Data R4'!C123="","",'Data R4'!F123)</f>
        <v/>
      </c>
      <c r="G3115">
        <f>IF('Data R4'!C123="","",'Data R4'!AD123)</f>
        <v/>
      </c>
      <c r="H3115">
        <f>IF('Data R4'!C123="","",'Data R4'!AC123)</f>
        <v/>
      </c>
      <c r="I3115">
        <f>IF('Data R4'!C123="","",COUNTIF('Data R4'!J123,"&gt;0")+COUNTIF('Data R4'!L123,"&gt;0")+COUNTIF('Data R4'!N123,"&gt;0")+COUNTIF('Data R4'!P123,"&gt;0")+COUNTIF('Data R4'!R123,"&gt;0")+COUNTIF('Data R4'!T123,"&gt;0")+COUNTIF('Data R4'!V123,"&gt;0")+COUNTIF('Data R4'!X123,"&gt;0"))</f>
        <v/>
      </c>
      <c r="J3115">
        <f>IF('Data R4'!C123="","",IF((COUNTIF('Data R4'!K123,"&gt;0")+COUNTIF('Data R4'!M123,"&gt;0")+COUNTIF('Data R4'!O123,"&gt;0")+COUNTIF('Data R4'!Q123,"&gt;0")+COUNTIF('Data R4'!S123,"&gt;0")+COUNTIF('Data R4'!U123,"&gt;0")+COUNTIF('Data R4'!W123,"&gt;0")+COUNTIF('Data R4'!Y123,"&gt;0"))&gt;0,1,0))</f>
        <v/>
      </c>
      <c r="M3115" t="inlineStr">
        <is>
          <t>Data R</t>
        </is>
      </c>
    </row>
    <row r="3116">
      <c r="A3116" t="inlineStr">
        <is>
          <t>Regional 4</t>
        </is>
      </c>
      <c r="B3116">
        <f>IF('Data R4'!C124="","",'Data R4'!B124)</f>
        <v/>
      </c>
      <c r="C3116">
        <f>IF('Data R4'!C124="","",'Data R4'!C124)</f>
        <v/>
      </c>
      <c r="D3116">
        <f>IF('Data R4'!C124="","",'Data R4'!D124)</f>
        <v/>
      </c>
      <c r="E3116">
        <f>IF('Data R4'!C124="","",'Data R4'!E124)</f>
        <v/>
      </c>
      <c r="F3116">
        <f>IF('Data R4'!C124="","",'Data R4'!F124)</f>
        <v/>
      </c>
      <c r="G3116">
        <f>IF('Data R4'!C124="","",'Data R4'!AD124)</f>
        <v/>
      </c>
      <c r="H3116">
        <f>IF('Data R4'!C124="","",'Data R4'!AC124)</f>
        <v/>
      </c>
      <c r="I3116">
        <f>IF('Data R4'!C124="","",COUNTIF('Data R4'!J124,"&gt;0")+COUNTIF('Data R4'!L124,"&gt;0")+COUNTIF('Data R4'!N124,"&gt;0")+COUNTIF('Data R4'!P124,"&gt;0")+COUNTIF('Data R4'!R124,"&gt;0")+COUNTIF('Data R4'!T124,"&gt;0")+COUNTIF('Data R4'!V124,"&gt;0")+COUNTIF('Data R4'!X124,"&gt;0"))</f>
        <v/>
      </c>
      <c r="J3116">
        <f>IF('Data R4'!C124="","",IF((COUNTIF('Data R4'!K124,"&gt;0")+COUNTIF('Data R4'!M124,"&gt;0")+COUNTIF('Data R4'!O124,"&gt;0")+COUNTIF('Data R4'!Q124,"&gt;0")+COUNTIF('Data R4'!S124,"&gt;0")+COUNTIF('Data R4'!U124,"&gt;0")+COUNTIF('Data R4'!W124,"&gt;0")+COUNTIF('Data R4'!Y124,"&gt;0"))&gt;0,1,0))</f>
        <v/>
      </c>
      <c r="M3116" t="inlineStr">
        <is>
          <t>Data R</t>
        </is>
      </c>
    </row>
    <row r="3117">
      <c r="A3117" t="inlineStr">
        <is>
          <t>Regional 4</t>
        </is>
      </c>
      <c r="B3117">
        <f>IF('Data R4'!C125="","",'Data R4'!B125)</f>
        <v/>
      </c>
      <c r="C3117">
        <f>IF('Data R4'!C125="","",'Data R4'!C125)</f>
        <v/>
      </c>
      <c r="D3117">
        <f>IF('Data R4'!C125="","",'Data R4'!D125)</f>
        <v/>
      </c>
      <c r="E3117">
        <f>IF('Data R4'!C125="","",'Data R4'!E125)</f>
        <v/>
      </c>
      <c r="F3117">
        <f>IF('Data R4'!C125="","",'Data R4'!F125)</f>
        <v/>
      </c>
      <c r="G3117">
        <f>IF('Data R4'!C125="","",'Data R4'!AD125)</f>
        <v/>
      </c>
      <c r="H3117">
        <f>IF('Data R4'!C125="","",'Data R4'!AC125)</f>
        <v/>
      </c>
      <c r="I3117">
        <f>IF('Data R4'!C125="","",COUNTIF('Data R4'!J125,"&gt;0")+COUNTIF('Data R4'!L125,"&gt;0")+COUNTIF('Data R4'!N125,"&gt;0")+COUNTIF('Data R4'!P125,"&gt;0")+COUNTIF('Data R4'!R125,"&gt;0")+COUNTIF('Data R4'!T125,"&gt;0")+COUNTIF('Data R4'!V125,"&gt;0")+COUNTIF('Data R4'!X125,"&gt;0"))</f>
        <v/>
      </c>
      <c r="J3117">
        <f>IF('Data R4'!C125="","",IF((COUNTIF('Data R4'!K125,"&gt;0")+COUNTIF('Data R4'!M125,"&gt;0")+COUNTIF('Data R4'!O125,"&gt;0")+COUNTIF('Data R4'!Q125,"&gt;0")+COUNTIF('Data R4'!S125,"&gt;0")+COUNTIF('Data R4'!U125,"&gt;0")+COUNTIF('Data R4'!W125,"&gt;0")+COUNTIF('Data R4'!Y125,"&gt;0"))&gt;0,1,0))</f>
        <v/>
      </c>
      <c r="M3117" t="inlineStr">
        <is>
          <t>Data R</t>
        </is>
      </c>
    </row>
    <row r="3118">
      <c r="A3118" t="inlineStr">
        <is>
          <t>Regional 4</t>
        </is>
      </c>
      <c r="B3118">
        <f>IF('Data R4'!C126="","",'Data R4'!B126)</f>
        <v/>
      </c>
      <c r="C3118">
        <f>IF('Data R4'!C126="","",'Data R4'!C126)</f>
        <v/>
      </c>
      <c r="D3118">
        <f>IF('Data R4'!C126="","",'Data R4'!D126)</f>
        <v/>
      </c>
      <c r="E3118">
        <f>IF('Data R4'!C126="","",'Data R4'!E126)</f>
        <v/>
      </c>
      <c r="F3118">
        <f>IF('Data R4'!C126="","",'Data R4'!F126)</f>
        <v/>
      </c>
      <c r="G3118">
        <f>IF('Data R4'!C126="","",'Data R4'!AD126)</f>
        <v/>
      </c>
      <c r="H3118">
        <f>IF('Data R4'!C126="","",'Data R4'!AC126)</f>
        <v/>
      </c>
      <c r="I3118">
        <f>IF('Data R4'!C126="","",COUNTIF('Data R4'!J126,"&gt;0")+COUNTIF('Data R4'!L126,"&gt;0")+COUNTIF('Data R4'!N126,"&gt;0")+COUNTIF('Data R4'!P126,"&gt;0")+COUNTIF('Data R4'!R126,"&gt;0")+COUNTIF('Data R4'!T126,"&gt;0")+COUNTIF('Data R4'!V126,"&gt;0")+COUNTIF('Data R4'!X126,"&gt;0"))</f>
        <v/>
      </c>
      <c r="J3118">
        <f>IF('Data R4'!C126="","",IF((COUNTIF('Data R4'!K126,"&gt;0")+COUNTIF('Data R4'!M126,"&gt;0")+COUNTIF('Data R4'!O126,"&gt;0")+COUNTIF('Data R4'!Q126,"&gt;0")+COUNTIF('Data R4'!S126,"&gt;0")+COUNTIF('Data R4'!U126,"&gt;0")+COUNTIF('Data R4'!W126,"&gt;0")+COUNTIF('Data R4'!Y126,"&gt;0"))&gt;0,1,0))</f>
        <v/>
      </c>
      <c r="M3118" t="inlineStr">
        <is>
          <t>Data R</t>
        </is>
      </c>
    </row>
    <row r="3119">
      <c r="A3119" t="inlineStr">
        <is>
          <t>Regional 4</t>
        </is>
      </c>
      <c r="B3119">
        <f>IF('Data R4'!C127="","",'Data R4'!B127)</f>
        <v/>
      </c>
      <c r="C3119">
        <f>IF('Data R4'!C127="","",'Data R4'!C127)</f>
        <v/>
      </c>
      <c r="D3119">
        <f>IF('Data R4'!C127="","",'Data R4'!D127)</f>
        <v/>
      </c>
      <c r="E3119">
        <f>IF('Data R4'!C127="","",'Data R4'!E127)</f>
        <v/>
      </c>
      <c r="F3119">
        <f>IF('Data R4'!C127="","",'Data R4'!F127)</f>
        <v/>
      </c>
      <c r="G3119">
        <f>IF('Data R4'!C127="","",'Data R4'!AD127)</f>
        <v/>
      </c>
      <c r="H3119">
        <f>IF('Data R4'!C127="","",'Data R4'!AC127)</f>
        <v/>
      </c>
      <c r="I3119">
        <f>IF('Data R4'!C127="","",COUNTIF('Data R4'!J127,"&gt;0")+COUNTIF('Data R4'!L127,"&gt;0")+COUNTIF('Data R4'!N127,"&gt;0")+COUNTIF('Data R4'!P127,"&gt;0")+COUNTIF('Data R4'!R127,"&gt;0")+COUNTIF('Data R4'!T127,"&gt;0")+COUNTIF('Data R4'!V127,"&gt;0")+COUNTIF('Data R4'!X127,"&gt;0"))</f>
        <v/>
      </c>
      <c r="J3119">
        <f>IF('Data R4'!C127="","",IF((COUNTIF('Data R4'!K127,"&gt;0")+COUNTIF('Data R4'!M127,"&gt;0")+COUNTIF('Data R4'!O127,"&gt;0")+COUNTIF('Data R4'!Q127,"&gt;0")+COUNTIF('Data R4'!S127,"&gt;0")+COUNTIF('Data R4'!U127,"&gt;0")+COUNTIF('Data R4'!W127,"&gt;0")+COUNTIF('Data R4'!Y127,"&gt;0"))&gt;0,1,0))</f>
        <v/>
      </c>
      <c r="M3119" t="inlineStr">
        <is>
          <t>Data R</t>
        </is>
      </c>
    </row>
    <row r="3120">
      <c r="A3120" t="inlineStr">
        <is>
          <t>Regional 4</t>
        </is>
      </c>
      <c r="B3120">
        <f>IF('Data R4'!C128="","",'Data R4'!B128)</f>
        <v/>
      </c>
      <c r="C3120">
        <f>IF('Data R4'!C128="","",'Data R4'!C128)</f>
        <v/>
      </c>
      <c r="D3120">
        <f>IF('Data R4'!C128="","",'Data R4'!D128)</f>
        <v/>
      </c>
      <c r="E3120">
        <f>IF('Data R4'!C128="","",'Data R4'!E128)</f>
        <v/>
      </c>
      <c r="F3120">
        <f>IF('Data R4'!C128="","",'Data R4'!F128)</f>
        <v/>
      </c>
      <c r="G3120">
        <f>IF('Data R4'!C128="","",'Data R4'!AD128)</f>
        <v/>
      </c>
      <c r="H3120">
        <f>IF('Data R4'!C128="","",'Data R4'!AC128)</f>
        <v/>
      </c>
      <c r="I3120">
        <f>IF('Data R4'!C128="","",COUNTIF('Data R4'!J128,"&gt;0")+COUNTIF('Data R4'!L128,"&gt;0")+COUNTIF('Data R4'!N128,"&gt;0")+COUNTIF('Data R4'!P128,"&gt;0")+COUNTIF('Data R4'!R128,"&gt;0")+COUNTIF('Data R4'!T128,"&gt;0")+COUNTIF('Data R4'!V128,"&gt;0")+COUNTIF('Data R4'!X128,"&gt;0"))</f>
        <v/>
      </c>
      <c r="J3120">
        <f>IF('Data R4'!C128="","",IF((COUNTIF('Data R4'!K128,"&gt;0")+COUNTIF('Data R4'!M128,"&gt;0")+COUNTIF('Data R4'!O128,"&gt;0")+COUNTIF('Data R4'!Q128,"&gt;0")+COUNTIF('Data R4'!S128,"&gt;0")+COUNTIF('Data R4'!U128,"&gt;0")+COUNTIF('Data R4'!W128,"&gt;0")+COUNTIF('Data R4'!Y128,"&gt;0"))&gt;0,1,0))</f>
        <v/>
      </c>
      <c r="M3120" t="inlineStr">
        <is>
          <t>Data R</t>
        </is>
      </c>
    </row>
    <row r="3121">
      <c r="A3121" t="inlineStr">
        <is>
          <t>Regional 4</t>
        </is>
      </c>
      <c r="B3121">
        <f>IF('Data R4'!C129="","",'Data R4'!B129)</f>
        <v/>
      </c>
      <c r="C3121">
        <f>IF('Data R4'!C129="","",'Data R4'!C129)</f>
        <v/>
      </c>
      <c r="D3121">
        <f>IF('Data R4'!C129="","",'Data R4'!D129)</f>
        <v/>
      </c>
      <c r="E3121">
        <f>IF('Data R4'!C129="","",'Data R4'!E129)</f>
        <v/>
      </c>
      <c r="F3121">
        <f>IF('Data R4'!C129="","",'Data R4'!F129)</f>
        <v/>
      </c>
      <c r="G3121">
        <f>IF('Data R4'!C129="","",'Data R4'!AD129)</f>
        <v/>
      </c>
      <c r="H3121">
        <f>IF('Data R4'!C129="","",'Data R4'!AC129)</f>
        <v/>
      </c>
      <c r="I3121">
        <f>IF('Data R4'!C129="","",COUNTIF('Data R4'!J129,"&gt;0")+COUNTIF('Data R4'!L129,"&gt;0")+COUNTIF('Data R4'!N129,"&gt;0")+COUNTIF('Data R4'!P129,"&gt;0")+COUNTIF('Data R4'!R129,"&gt;0")+COUNTIF('Data R4'!T129,"&gt;0")+COUNTIF('Data R4'!V129,"&gt;0")+COUNTIF('Data R4'!X129,"&gt;0"))</f>
        <v/>
      </c>
      <c r="J3121">
        <f>IF('Data R4'!C129="","",IF((COUNTIF('Data R4'!K129,"&gt;0")+COUNTIF('Data R4'!M129,"&gt;0")+COUNTIF('Data R4'!O129,"&gt;0")+COUNTIF('Data R4'!Q129,"&gt;0")+COUNTIF('Data R4'!S129,"&gt;0")+COUNTIF('Data R4'!U129,"&gt;0")+COUNTIF('Data R4'!W129,"&gt;0")+COUNTIF('Data R4'!Y129,"&gt;0"))&gt;0,1,0))</f>
        <v/>
      </c>
      <c r="M3121" t="inlineStr">
        <is>
          <t>Data R</t>
        </is>
      </c>
    </row>
    <row r="3122">
      <c r="A3122" t="inlineStr">
        <is>
          <t>Regional 4</t>
        </is>
      </c>
      <c r="B3122">
        <f>IF('Data R4'!C130="","",'Data R4'!B130)</f>
        <v/>
      </c>
      <c r="C3122">
        <f>IF('Data R4'!C130="","",'Data R4'!C130)</f>
        <v/>
      </c>
      <c r="D3122">
        <f>IF('Data R4'!C130="","",'Data R4'!D130)</f>
        <v/>
      </c>
      <c r="E3122">
        <f>IF('Data R4'!C130="","",'Data R4'!E130)</f>
        <v/>
      </c>
      <c r="F3122">
        <f>IF('Data R4'!C130="","",'Data R4'!F130)</f>
        <v/>
      </c>
      <c r="G3122">
        <f>IF('Data R4'!C130="","",'Data R4'!AD130)</f>
        <v/>
      </c>
      <c r="H3122">
        <f>IF('Data R4'!C130="","",'Data R4'!AC130)</f>
        <v/>
      </c>
      <c r="I3122">
        <f>IF('Data R4'!C130="","",COUNTIF('Data R4'!J130,"&gt;0")+COUNTIF('Data R4'!L130,"&gt;0")+COUNTIF('Data R4'!N130,"&gt;0")+COUNTIF('Data R4'!P130,"&gt;0")+COUNTIF('Data R4'!R130,"&gt;0")+COUNTIF('Data R4'!T130,"&gt;0")+COUNTIF('Data R4'!V130,"&gt;0")+COUNTIF('Data R4'!X130,"&gt;0"))</f>
        <v/>
      </c>
      <c r="J3122">
        <f>IF('Data R4'!C130="","",IF((COUNTIF('Data R4'!K130,"&gt;0")+COUNTIF('Data R4'!M130,"&gt;0")+COUNTIF('Data R4'!O130,"&gt;0")+COUNTIF('Data R4'!Q130,"&gt;0")+COUNTIF('Data R4'!S130,"&gt;0")+COUNTIF('Data R4'!U130,"&gt;0")+COUNTIF('Data R4'!W130,"&gt;0")+COUNTIF('Data R4'!Y130,"&gt;0"))&gt;0,1,0))</f>
        <v/>
      </c>
      <c r="M3122" t="inlineStr">
        <is>
          <t>Data R</t>
        </is>
      </c>
    </row>
    <row r="3123">
      <c r="A3123" t="inlineStr">
        <is>
          <t>Regional 4</t>
        </is>
      </c>
      <c r="B3123">
        <f>IF('Data R4'!C131="","",'Data R4'!B131)</f>
        <v/>
      </c>
      <c r="C3123">
        <f>IF('Data R4'!C131="","",'Data R4'!C131)</f>
        <v/>
      </c>
      <c r="D3123">
        <f>IF('Data R4'!C131="","",'Data R4'!D131)</f>
        <v/>
      </c>
      <c r="E3123">
        <f>IF('Data R4'!C131="","",'Data R4'!E131)</f>
        <v/>
      </c>
      <c r="F3123">
        <f>IF('Data R4'!C131="","",'Data R4'!F131)</f>
        <v/>
      </c>
      <c r="G3123">
        <f>IF('Data R4'!C131="","",'Data R4'!AD131)</f>
        <v/>
      </c>
      <c r="H3123">
        <f>IF('Data R4'!C131="","",'Data R4'!AC131)</f>
        <v/>
      </c>
      <c r="I3123">
        <f>IF('Data R4'!C131="","",COUNTIF('Data R4'!J131,"&gt;0")+COUNTIF('Data R4'!L131,"&gt;0")+COUNTIF('Data R4'!N131,"&gt;0")+COUNTIF('Data R4'!P131,"&gt;0")+COUNTIF('Data R4'!R131,"&gt;0")+COUNTIF('Data R4'!T131,"&gt;0")+COUNTIF('Data R4'!V131,"&gt;0")+COUNTIF('Data R4'!X131,"&gt;0"))</f>
        <v/>
      </c>
      <c r="J3123">
        <f>IF('Data R4'!C131="","",IF((COUNTIF('Data R4'!K131,"&gt;0")+COUNTIF('Data R4'!M131,"&gt;0")+COUNTIF('Data R4'!O131,"&gt;0")+COUNTIF('Data R4'!Q131,"&gt;0")+COUNTIF('Data R4'!S131,"&gt;0")+COUNTIF('Data R4'!U131,"&gt;0")+COUNTIF('Data R4'!W131,"&gt;0")+COUNTIF('Data R4'!Y131,"&gt;0"))&gt;0,1,0))</f>
        <v/>
      </c>
      <c r="M3123" t="inlineStr">
        <is>
          <t>Data R</t>
        </is>
      </c>
    </row>
    <row r="3124">
      <c r="A3124" t="inlineStr">
        <is>
          <t>Regional 4</t>
        </is>
      </c>
      <c r="B3124">
        <f>IF('Data R4'!C132="","",'Data R4'!B132)</f>
        <v/>
      </c>
      <c r="C3124">
        <f>IF('Data R4'!C132="","",'Data R4'!C132)</f>
        <v/>
      </c>
      <c r="D3124">
        <f>IF('Data R4'!C132="","",'Data R4'!D132)</f>
        <v/>
      </c>
      <c r="E3124">
        <f>IF('Data R4'!C132="","",'Data R4'!E132)</f>
        <v/>
      </c>
      <c r="F3124">
        <f>IF('Data R4'!C132="","",'Data R4'!F132)</f>
        <v/>
      </c>
      <c r="G3124">
        <f>IF('Data R4'!C132="","",'Data R4'!AD132)</f>
        <v/>
      </c>
      <c r="H3124">
        <f>IF('Data R4'!C132="","",'Data R4'!AC132)</f>
        <v/>
      </c>
      <c r="I3124">
        <f>IF('Data R4'!C132="","",COUNTIF('Data R4'!J132,"&gt;0")+COUNTIF('Data R4'!L132,"&gt;0")+COUNTIF('Data R4'!N132,"&gt;0")+COUNTIF('Data R4'!P132,"&gt;0")+COUNTIF('Data R4'!R132,"&gt;0")+COUNTIF('Data R4'!T132,"&gt;0")+COUNTIF('Data R4'!V132,"&gt;0")+COUNTIF('Data R4'!X132,"&gt;0"))</f>
        <v/>
      </c>
      <c r="J3124">
        <f>IF('Data R4'!C132="","",IF((COUNTIF('Data R4'!K132,"&gt;0")+COUNTIF('Data R4'!M132,"&gt;0")+COUNTIF('Data R4'!O132,"&gt;0")+COUNTIF('Data R4'!Q132,"&gt;0")+COUNTIF('Data R4'!S132,"&gt;0")+COUNTIF('Data R4'!U132,"&gt;0")+COUNTIF('Data R4'!W132,"&gt;0")+COUNTIF('Data R4'!Y132,"&gt;0"))&gt;0,1,0))</f>
        <v/>
      </c>
      <c r="M3124" t="inlineStr">
        <is>
          <t>Data R</t>
        </is>
      </c>
    </row>
    <row r="3125">
      <c r="A3125" t="inlineStr">
        <is>
          <t>Regional 4</t>
        </is>
      </c>
      <c r="B3125">
        <f>IF('Data R4'!C133="","",'Data R4'!B133)</f>
        <v/>
      </c>
      <c r="C3125">
        <f>IF('Data R4'!C133="","",'Data R4'!C133)</f>
        <v/>
      </c>
      <c r="D3125">
        <f>IF('Data R4'!C133="","",'Data R4'!D133)</f>
        <v/>
      </c>
      <c r="E3125">
        <f>IF('Data R4'!C133="","",'Data R4'!E133)</f>
        <v/>
      </c>
      <c r="F3125">
        <f>IF('Data R4'!C133="","",'Data R4'!F133)</f>
        <v/>
      </c>
      <c r="G3125">
        <f>IF('Data R4'!C133="","",'Data R4'!AD133)</f>
        <v/>
      </c>
      <c r="H3125">
        <f>IF('Data R4'!C133="","",'Data R4'!AC133)</f>
        <v/>
      </c>
      <c r="I3125">
        <f>IF('Data R4'!C133="","",COUNTIF('Data R4'!J133,"&gt;0")+COUNTIF('Data R4'!L133,"&gt;0")+COUNTIF('Data R4'!N133,"&gt;0")+COUNTIF('Data R4'!P133,"&gt;0")+COUNTIF('Data R4'!R133,"&gt;0")+COUNTIF('Data R4'!T133,"&gt;0")+COUNTIF('Data R4'!V133,"&gt;0")+COUNTIF('Data R4'!X133,"&gt;0"))</f>
        <v/>
      </c>
      <c r="J3125">
        <f>IF('Data R4'!C133="","",IF((COUNTIF('Data R4'!K133,"&gt;0")+COUNTIF('Data R4'!M133,"&gt;0")+COUNTIF('Data R4'!O133,"&gt;0")+COUNTIF('Data R4'!Q133,"&gt;0")+COUNTIF('Data R4'!S133,"&gt;0")+COUNTIF('Data R4'!U133,"&gt;0")+COUNTIF('Data R4'!W133,"&gt;0")+COUNTIF('Data R4'!Y133,"&gt;0"))&gt;0,1,0))</f>
        <v/>
      </c>
      <c r="M3125" t="inlineStr">
        <is>
          <t>Data R</t>
        </is>
      </c>
    </row>
    <row r="3126">
      <c r="A3126" t="inlineStr">
        <is>
          <t>Regional 4</t>
        </is>
      </c>
      <c r="B3126">
        <f>IF('Data R4'!C134="","",'Data R4'!B134)</f>
        <v/>
      </c>
      <c r="C3126">
        <f>IF('Data R4'!C134="","",'Data R4'!C134)</f>
        <v/>
      </c>
      <c r="D3126">
        <f>IF('Data R4'!C134="","",'Data R4'!D134)</f>
        <v/>
      </c>
      <c r="E3126">
        <f>IF('Data R4'!C134="","",'Data R4'!E134)</f>
        <v/>
      </c>
      <c r="F3126">
        <f>IF('Data R4'!C134="","",'Data R4'!F134)</f>
        <v/>
      </c>
      <c r="G3126">
        <f>IF('Data R4'!C134="","",'Data R4'!AD134)</f>
        <v/>
      </c>
      <c r="H3126">
        <f>IF('Data R4'!C134="","",'Data R4'!AC134)</f>
        <v/>
      </c>
      <c r="I3126">
        <f>IF('Data R4'!C134="","",COUNTIF('Data R4'!J134,"&gt;0")+COUNTIF('Data R4'!L134,"&gt;0")+COUNTIF('Data R4'!N134,"&gt;0")+COUNTIF('Data R4'!P134,"&gt;0")+COUNTIF('Data R4'!R134,"&gt;0")+COUNTIF('Data R4'!T134,"&gt;0")+COUNTIF('Data R4'!V134,"&gt;0")+COUNTIF('Data R4'!X134,"&gt;0"))</f>
        <v/>
      </c>
      <c r="J3126">
        <f>IF('Data R4'!C134="","",IF((COUNTIF('Data R4'!K134,"&gt;0")+COUNTIF('Data R4'!M134,"&gt;0")+COUNTIF('Data R4'!O134,"&gt;0")+COUNTIF('Data R4'!Q134,"&gt;0")+COUNTIF('Data R4'!S134,"&gt;0")+COUNTIF('Data R4'!U134,"&gt;0")+COUNTIF('Data R4'!W134,"&gt;0")+COUNTIF('Data R4'!Y134,"&gt;0"))&gt;0,1,0))</f>
        <v/>
      </c>
      <c r="M3126" t="inlineStr">
        <is>
          <t>Data R</t>
        </is>
      </c>
    </row>
    <row r="3127">
      <c r="A3127" t="inlineStr">
        <is>
          <t>Regional 4</t>
        </is>
      </c>
      <c r="B3127">
        <f>IF('Data R4'!C135="","",'Data R4'!B135)</f>
        <v/>
      </c>
      <c r="C3127">
        <f>IF('Data R4'!C135="","",'Data R4'!C135)</f>
        <v/>
      </c>
      <c r="D3127">
        <f>IF('Data R4'!C135="","",'Data R4'!D135)</f>
        <v/>
      </c>
      <c r="E3127">
        <f>IF('Data R4'!C135="","",'Data R4'!E135)</f>
        <v/>
      </c>
      <c r="F3127">
        <f>IF('Data R4'!C135="","",'Data R4'!F135)</f>
        <v/>
      </c>
      <c r="G3127">
        <f>IF('Data R4'!C135="","",'Data R4'!AD135)</f>
        <v/>
      </c>
      <c r="H3127">
        <f>IF('Data R4'!C135="","",'Data R4'!AC135)</f>
        <v/>
      </c>
      <c r="I3127">
        <f>IF('Data R4'!C135="","",COUNTIF('Data R4'!J135,"&gt;0")+COUNTIF('Data R4'!L135,"&gt;0")+COUNTIF('Data R4'!N135,"&gt;0")+COUNTIF('Data R4'!P135,"&gt;0")+COUNTIF('Data R4'!R135,"&gt;0")+COUNTIF('Data R4'!T135,"&gt;0")+COUNTIF('Data R4'!V135,"&gt;0")+COUNTIF('Data R4'!X135,"&gt;0"))</f>
        <v/>
      </c>
      <c r="J3127">
        <f>IF('Data R4'!C135="","",IF((COUNTIF('Data R4'!K135,"&gt;0")+COUNTIF('Data R4'!M135,"&gt;0")+COUNTIF('Data R4'!O135,"&gt;0")+COUNTIF('Data R4'!Q135,"&gt;0")+COUNTIF('Data R4'!S135,"&gt;0")+COUNTIF('Data R4'!U135,"&gt;0")+COUNTIF('Data R4'!W135,"&gt;0")+COUNTIF('Data R4'!Y135,"&gt;0"))&gt;0,1,0))</f>
        <v/>
      </c>
      <c r="M3127" t="inlineStr">
        <is>
          <t>Data R</t>
        </is>
      </c>
    </row>
    <row r="3128">
      <c r="A3128" t="inlineStr">
        <is>
          <t>Regional 4</t>
        </is>
      </c>
      <c r="B3128">
        <f>IF('Data R4'!C136="","",'Data R4'!B136)</f>
        <v/>
      </c>
      <c r="C3128">
        <f>IF('Data R4'!C136="","",'Data R4'!C136)</f>
        <v/>
      </c>
      <c r="D3128">
        <f>IF('Data R4'!C136="","",'Data R4'!D136)</f>
        <v/>
      </c>
      <c r="E3128">
        <f>IF('Data R4'!C136="","",'Data R4'!E136)</f>
        <v/>
      </c>
      <c r="F3128">
        <f>IF('Data R4'!C136="","",'Data R4'!F136)</f>
        <v/>
      </c>
      <c r="G3128">
        <f>IF('Data R4'!C136="","",'Data R4'!AD136)</f>
        <v/>
      </c>
      <c r="H3128">
        <f>IF('Data R4'!C136="","",'Data R4'!AC136)</f>
        <v/>
      </c>
      <c r="I3128">
        <f>IF('Data R4'!C136="","",COUNTIF('Data R4'!J136,"&gt;0")+COUNTIF('Data R4'!L136,"&gt;0")+COUNTIF('Data R4'!N136,"&gt;0")+COUNTIF('Data R4'!P136,"&gt;0")+COUNTIF('Data R4'!R136,"&gt;0")+COUNTIF('Data R4'!T136,"&gt;0")+COUNTIF('Data R4'!V136,"&gt;0")+COUNTIF('Data R4'!X136,"&gt;0"))</f>
        <v/>
      </c>
      <c r="J3128">
        <f>IF('Data R4'!C136="","",IF((COUNTIF('Data R4'!K136,"&gt;0")+COUNTIF('Data R4'!M136,"&gt;0")+COUNTIF('Data R4'!O136,"&gt;0")+COUNTIF('Data R4'!Q136,"&gt;0")+COUNTIF('Data R4'!S136,"&gt;0")+COUNTIF('Data R4'!U136,"&gt;0")+COUNTIF('Data R4'!W136,"&gt;0")+COUNTIF('Data R4'!Y136,"&gt;0"))&gt;0,1,0))</f>
        <v/>
      </c>
      <c r="M3128" t="inlineStr">
        <is>
          <t>Data R</t>
        </is>
      </c>
    </row>
    <row r="3129">
      <c r="A3129" t="inlineStr">
        <is>
          <t>Regional 4</t>
        </is>
      </c>
      <c r="B3129">
        <f>IF('Data R4'!C137="","",'Data R4'!B137)</f>
        <v/>
      </c>
      <c r="C3129">
        <f>IF('Data R4'!C137="","",'Data R4'!C137)</f>
        <v/>
      </c>
      <c r="D3129">
        <f>IF('Data R4'!C137="","",'Data R4'!D137)</f>
        <v/>
      </c>
      <c r="E3129">
        <f>IF('Data R4'!C137="","",'Data R4'!E137)</f>
        <v/>
      </c>
      <c r="F3129">
        <f>IF('Data R4'!C137="","",'Data R4'!F137)</f>
        <v/>
      </c>
      <c r="G3129">
        <f>IF('Data R4'!C137="","",'Data R4'!AD137)</f>
        <v/>
      </c>
      <c r="H3129">
        <f>IF('Data R4'!C137="","",'Data R4'!AC137)</f>
        <v/>
      </c>
      <c r="I3129">
        <f>IF('Data R4'!C137="","",COUNTIF('Data R4'!J137,"&gt;0")+COUNTIF('Data R4'!L137,"&gt;0")+COUNTIF('Data R4'!N137,"&gt;0")+COUNTIF('Data R4'!P137,"&gt;0")+COUNTIF('Data R4'!R137,"&gt;0")+COUNTIF('Data R4'!T137,"&gt;0")+COUNTIF('Data R4'!V137,"&gt;0")+COUNTIF('Data R4'!X137,"&gt;0"))</f>
        <v/>
      </c>
      <c r="J3129">
        <f>IF('Data R4'!C137="","",IF((COUNTIF('Data R4'!K137,"&gt;0")+COUNTIF('Data R4'!M137,"&gt;0")+COUNTIF('Data R4'!O137,"&gt;0")+COUNTIF('Data R4'!Q137,"&gt;0")+COUNTIF('Data R4'!S137,"&gt;0")+COUNTIF('Data R4'!U137,"&gt;0")+COUNTIF('Data R4'!W137,"&gt;0")+COUNTIF('Data R4'!Y137,"&gt;0"))&gt;0,1,0))</f>
        <v/>
      </c>
      <c r="M3129" t="inlineStr">
        <is>
          <t>Data R</t>
        </is>
      </c>
    </row>
    <row r="3130">
      <c r="A3130" t="inlineStr">
        <is>
          <t>Regional 4</t>
        </is>
      </c>
      <c r="B3130">
        <f>IF('Data R4'!C138="","",'Data R4'!B138)</f>
        <v/>
      </c>
      <c r="C3130">
        <f>IF('Data R4'!C138="","",'Data R4'!C138)</f>
        <v/>
      </c>
      <c r="D3130">
        <f>IF('Data R4'!C138="","",'Data R4'!D138)</f>
        <v/>
      </c>
      <c r="E3130">
        <f>IF('Data R4'!C138="","",'Data R4'!E138)</f>
        <v/>
      </c>
      <c r="F3130">
        <f>IF('Data R4'!C138="","",'Data R4'!F138)</f>
        <v/>
      </c>
      <c r="G3130">
        <f>IF('Data R4'!C138="","",'Data R4'!AD138)</f>
        <v/>
      </c>
      <c r="H3130">
        <f>IF('Data R4'!C138="","",'Data R4'!AC138)</f>
        <v/>
      </c>
      <c r="I3130">
        <f>IF('Data R4'!C138="","",COUNTIF('Data R4'!J138,"&gt;0")+COUNTIF('Data R4'!L138,"&gt;0")+COUNTIF('Data R4'!N138,"&gt;0")+COUNTIF('Data R4'!P138,"&gt;0")+COUNTIF('Data R4'!R138,"&gt;0")+COUNTIF('Data R4'!T138,"&gt;0")+COUNTIF('Data R4'!V138,"&gt;0")+COUNTIF('Data R4'!X138,"&gt;0"))</f>
        <v/>
      </c>
      <c r="J3130">
        <f>IF('Data R4'!C138="","",IF((COUNTIF('Data R4'!K138,"&gt;0")+COUNTIF('Data R4'!M138,"&gt;0")+COUNTIF('Data R4'!O138,"&gt;0")+COUNTIF('Data R4'!Q138,"&gt;0")+COUNTIF('Data R4'!S138,"&gt;0")+COUNTIF('Data R4'!U138,"&gt;0")+COUNTIF('Data R4'!W138,"&gt;0")+COUNTIF('Data R4'!Y138,"&gt;0"))&gt;0,1,0))</f>
        <v/>
      </c>
      <c r="M3130" t="inlineStr">
        <is>
          <t>Data R</t>
        </is>
      </c>
    </row>
    <row r="3131">
      <c r="A3131" t="inlineStr">
        <is>
          <t>Regional 4</t>
        </is>
      </c>
      <c r="B3131">
        <f>IF('Data R4'!C139="","",'Data R4'!B139)</f>
        <v/>
      </c>
      <c r="C3131">
        <f>IF('Data R4'!C139="","",'Data R4'!C139)</f>
        <v/>
      </c>
      <c r="D3131">
        <f>IF('Data R4'!C139="","",'Data R4'!D139)</f>
        <v/>
      </c>
      <c r="E3131">
        <f>IF('Data R4'!C139="","",'Data R4'!E139)</f>
        <v/>
      </c>
      <c r="F3131">
        <f>IF('Data R4'!C139="","",'Data R4'!F139)</f>
        <v/>
      </c>
      <c r="G3131">
        <f>IF('Data R4'!C139="","",'Data R4'!AD139)</f>
        <v/>
      </c>
      <c r="H3131">
        <f>IF('Data R4'!C139="","",'Data R4'!AC139)</f>
        <v/>
      </c>
      <c r="I3131">
        <f>IF('Data R4'!C139="","",COUNTIF('Data R4'!J139,"&gt;0")+COUNTIF('Data R4'!L139,"&gt;0")+COUNTIF('Data R4'!N139,"&gt;0")+COUNTIF('Data R4'!P139,"&gt;0")+COUNTIF('Data R4'!R139,"&gt;0")+COUNTIF('Data R4'!T139,"&gt;0")+COUNTIF('Data R4'!V139,"&gt;0")+COUNTIF('Data R4'!X139,"&gt;0"))</f>
        <v/>
      </c>
      <c r="J3131">
        <f>IF('Data R4'!C139="","",IF((COUNTIF('Data R4'!K139,"&gt;0")+COUNTIF('Data R4'!M139,"&gt;0")+COUNTIF('Data R4'!O139,"&gt;0")+COUNTIF('Data R4'!Q139,"&gt;0")+COUNTIF('Data R4'!S139,"&gt;0")+COUNTIF('Data R4'!U139,"&gt;0")+COUNTIF('Data R4'!W139,"&gt;0")+COUNTIF('Data R4'!Y139,"&gt;0"))&gt;0,1,0))</f>
        <v/>
      </c>
      <c r="M3131" t="inlineStr">
        <is>
          <t>Data R</t>
        </is>
      </c>
    </row>
    <row r="3132">
      <c r="A3132" t="inlineStr">
        <is>
          <t>Regional 4</t>
        </is>
      </c>
      <c r="B3132">
        <f>IF('Data R4'!C140="","",'Data R4'!B140)</f>
        <v/>
      </c>
      <c r="C3132">
        <f>IF('Data R4'!C140="","",'Data R4'!C140)</f>
        <v/>
      </c>
      <c r="D3132">
        <f>IF('Data R4'!C140="","",'Data R4'!D140)</f>
        <v/>
      </c>
      <c r="E3132">
        <f>IF('Data R4'!C140="","",'Data R4'!E140)</f>
        <v/>
      </c>
      <c r="F3132">
        <f>IF('Data R4'!C140="","",'Data R4'!F140)</f>
        <v/>
      </c>
      <c r="G3132">
        <f>IF('Data R4'!C140="","",'Data R4'!AD140)</f>
        <v/>
      </c>
      <c r="H3132">
        <f>IF('Data R4'!C140="","",'Data R4'!AC140)</f>
        <v/>
      </c>
      <c r="I3132">
        <f>IF('Data R4'!C140="","",COUNTIF('Data R4'!J140,"&gt;0")+COUNTIF('Data R4'!L140,"&gt;0")+COUNTIF('Data R4'!N140,"&gt;0")+COUNTIF('Data R4'!P140,"&gt;0")+COUNTIF('Data R4'!R140,"&gt;0")+COUNTIF('Data R4'!T140,"&gt;0")+COUNTIF('Data R4'!V140,"&gt;0")+COUNTIF('Data R4'!X140,"&gt;0"))</f>
        <v/>
      </c>
      <c r="J3132">
        <f>IF('Data R4'!C140="","",IF((COUNTIF('Data R4'!K140,"&gt;0")+COUNTIF('Data R4'!M140,"&gt;0")+COUNTIF('Data R4'!O140,"&gt;0")+COUNTIF('Data R4'!Q140,"&gt;0")+COUNTIF('Data R4'!S140,"&gt;0")+COUNTIF('Data R4'!U140,"&gt;0")+COUNTIF('Data R4'!W140,"&gt;0")+COUNTIF('Data R4'!Y140,"&gt;0"))&gt;0,1,0))</f>
        <v/>
      </c>
      <c r="M3132" t="inlineStr">
        <is>
          <t>Data R</t>
        </is>
      </c>
    </row>
    <row r="3133">
      <c r="A3133" t="inlineStr">
        <is>
          <t>Regional 4</t>
        </is>
      </c>
      <c r="B3133">
        <f>IF('Data R4'!C141="","",'Data R4'!B141)</f>
        <v/>
      </c>
      <c r="C3133">
        <f>IF('Data R4'!C141="","",'Data R4'!C141)</f>
        <v/>
      </c>
      <c r="D3133">
        <f>IF('Data R4'!C141="","",'Data R4'!D141)</f>
        <v/>
      </c>
      <c r="E3133">
        <f>IF('Data R4'!C141="","",'Data R4'!E141)</f>
        <v/>
      </c>
      <c r="F3133">
        <f>IF('Data R4'!C141="","",'Data R4'!F141)</f>
        <v/>
      </c>
      <c r="G3133">
        <f>IF('Data R4'!C141="","",'Data R4'!AD141)</f>
        <v/>
      </c>
      <c r="H3133">
        <f>IF('Data R4'!C141="","",'Data R4'!AC141)</f>
        <v/>
      </c>
      <c r="I3133">
        <f>IF('Data R4'!C141="","",COUNTIF('Data R4'!J141,"&gt;0")+COUNTIF('Data R4'!L141,"&gt;0")+COUNTIF('Data R4'!N141,"&gt;0")+COUNTIF('Data R4'!P141,"&gt;0")+COUNTIF('Data R4'!R141,"&gt;0")+COUNTIF('Data R4'!T141,"&gt;0")+COUNTIF('Data R4'!V141,"&gt;0")+COUNTIF('Data R4'!X141,"&gt;0"))</f>
        <v/>
      </c>
      <c r="J3133">
        <f>IF('Data R4'!C141="","",IF((COUNTIF('Data R4'!K141,"&gt;0")+COUNTIF('Data R4'!M141,"&gt;0")+COUNTIF('Data R4'!O141,"&gt;0")+COUNTIF('Data R4'!Q141,"&gt;0")+COUNTIF('Data R4'!S141,"&gt;0")+COUNTIF('Data R4'!U141,"&gt;0")+COUNTIF('Data R4'!W141,"&gt;0")+COUNTIF('Data R4'!Y141,"&gt;0"))&gt;0,1,0))</f>
        <v/>
      </c>
      <c r="M3133" t="inlineStr">
        <is>
          <t>Data R</t>
        </is>
      </c>
    </row>
    <row r="3134">
      <c r="A3134" t="inlineStr">
        <is>
          <t>Regional 4</t>
        </is>
      </c>
      <c r="B3134">
        <f>IF('Data R4'!C142="","",'Data R4'!B142)</f>
        <v/>
      </c>
      <c r="C3134">
        <f>IF('Data R4'!C142="","",'Data R4'!C142)</f>
        <v/>
      </c>
      <c r="D3134">
        <f>IF('Data R4'!C142="","",'Data R4'!D142)</f>
        <v/>
      </c>
      <c r="E3134">
        <f>IF('Data R4'!C142="","",'Data R4'!E142)</f>
        <v/>
      </c>
      <c r="F3134">
        <f>IF('Data R4'!C142="","",'Data R4'!F142)</f>
        <v/>
      </c>
      <c r="G3134">
        <f>IF('Data R4'!C142="","",'Data R4'!AD142)</f>
        <v/>
      </c>
      <c r="H3134">
        <f>IF('Data R4'!C142="","",'Data R4'!AC142)</f>
        <v/>
      </c>
      <c r="I3134">
        <f>IF('Data R4'!C142="","",COUNTIF('Data R4'!J142,"&gt;0")+COUNTIF('Data R4'!L142,"&gt;0")+COUNTIF('Data R4'!N142,"&gt;0")+COUNTIF('Data R4'!P142,"&gt;0")+COUNTIF('Data R4'!R142,"&gt;0")+COUNTIF('Data R4'!T142,"&gt;0")+COUNTIF('Data R4'!V142,"&gt;0")+COUNTIF('Data R4'!X142,"&gt;0"))</f>
        <v/>
      </c>
      <c r="J3134">
        <f>IF('Data R4'!C142="","",IF((COUNTIF('Data R4'!K142,"&gt;0")+COUNTIF('Data R4'!M142,"&gt;0")+COUNTIF('Data R4'!O142,"&gt;0")+COUNTIF('Data R4'!Q142,"&gt;0")+COUNTIF('Data R4'!S142,"&gt;0")+COUNTIF('Data R4'!U142,"&gt;0")+COUNTIF('Data R4'!W142,"&gt;0")+COUNTIF('Data R4'!Y142,"&gt;0"))&gt;0,1,0))</f>
        <v/>
      </c>
      <c r="M3134" t="inlineStr">
        <is>
          <t>Data R</t>
        </is>
      </c>
    </row>
    <row r="3135">
      <c r="A3135" t="inlineStr">
        <is>
          <t>Regional 4</t>
        </is>
      </c>
      <c r="B3135">
        <f>IF('Data R4'!C143="","",'Data R4'!B143)</f>
        <v/>
      </c>
      <c r="C3135">
        <f>IF('Data R4'!C143="","",'Data R4'!C143)</f>
        <v/>
      </c>
      <c r="D3135">
        <f>IF('Data R4'!C143="","",'Data R4'!D143)</f>
        <v/>
      </c>
      <c r="E3135">
        <f>IF('Data R4'!C143="","",'Data R4'!E143)</f>
        <v/>
      </c>
      <c r="F3135">
        <f>IF('Data R4'!C143="","",'Data R4'!F143)</f>
        <v/>
      </c>
      <c r="G3135">
        <f>IF('Data R4'!C143="","",'Data R4'!AD143)</f>
        <v/>
      </c>
      <c r="H3135">
        <f>IF('Data R4'!C143="","",'Data R4'!AC143)</f>
        <v/>
      </c>
      <c r="I3135">
        <f>IF('Data R4'!C143="","",COUNTIF('Data R4'!J143,"&gt;0")+COUNTIF('Data R4'!L143,"&gt;0")+COUNTIF('Data R4'!N143,"&gt;0")+COUNTIF('Data R4'!P143,"&gt;0")+COUNTIF('Data R4'!R143,"&gt;0")+COUNTIF('Data R4'!T143,"&gt;0")+COUNTIF('Data R4'!V143,"&gt;0")+COUNTIF('Data R4'!X143,"&gt;0"))</f>
        <v/>
      </c>
      <c r="J3135">
        <f>IF('Data R4'!C143="","",IF((COUNTIF('Data R4'!K143,"&gt;0")+COUNTIF('Data R4'!M143,"&gt;0")+COUNTIF('Data R4'!O143,"&gt;0")+COUNTIF('Data R4'!Q143,"&gt;0")+COUNTIF('Data R4'!S143,"&gt;0")+COUNTIF('Data R4'!U143,"&gt;0")+COUNTIF('Data R4'!W143,"&gt;0")+COUNTIF('Data R4'!Y143,"&gt;0"))&gt;0,1,0))</f>
        <v/>
      </c>
      <c r="M3135" t="inlineStr">
        <is>
          <t>Data R</t>
        </is>
      </c>
    </row>
    <row r="3136">
      <c r="A3136" t="inlineStr">
        <is>
          <t>Regional 4</t>
        </is>
      </c>
      <c r="B3136">
        <f>IF('Data R4'!C144="","",'Data R4'!B144)</f>
        <v/>
      </c>
      <c r="C3136">
        <f>IF('Data R4'!C144="","",'Data R4'!C144)</f>
        <v/>
      </c>
      <c r="D3136">
        <f>IF('Data R4'!C144="","",'Data R4'!D144)</f>
        <v/>
      </c>
      <c r="E3136">
        <f>IF('Data R4'!C144="","",'Data R4'!E144)</f>
        <v/>
      </c>
      <c r="F3136">
        <f>IF('Data R4'!C144="","",'Data R4'!F144)</f>
        <v/>
      </c>
      <c r="G3136">
        <f>IF('Data R4'!C144="","",'Data R4'!AD144)</f>
        <v/>
      </c>
      <c r="H3136">
        <f>IF('Data R4'!C144="","",'Data R4'!AC144)</f>
        <v/>
      </c>
      <c r="I3136">
        <f>IF('Data R4'!C144="","",COUNTIF('Data R4'!J144,"&gt;0")+COUNTIF('Data R4'!L144,"&gt;0")+COUNTIF('Data R4'!N144,"&gt;0")+COUNTIF('Data R4'!P144,"&gt;0")+COUNTIF('Data R4'!R144,"&gt;0")+COUNTIF('Data R4'!T144,"&gt;0")+COUNTIF('Data R4'!V144,"&gt;0")+COUNTIF('Data R4'!X144,"&gt;0"))</f>
        <v/>
      </c>
      <c r="J3136">
        <f>IF('Data R4'!C144="","",IF((COUNTIF('Data R4'!K144,"&gt;0")+COUNTIF('Data R4'!M144,"&gt;0")+COUNTIF('Data R4'!O144,"&gt;0")+COUNTIF('Data R4'!Q144,"&gt;0")+COUNTIF('Data R4'!S144,"&gt;0")+COUNTIF('Data R4'!U144,"&gt;0")+COUNTIF('Data R4'!W144,"&gt;0")+COUNTIF('Data R4'!Y144,"&gt;0"))&gt;0,1,0))</f>
        <v/>
      </c>
      <c r="M3136" t="inlineStr">
        <is>
          <t>Data R</t>
        </is>
      </c>
    </row>
    <row r="3137">
      <c r="A3137" t="inlineStr">
        <is>
          <t>Regional 4</t>
        </is>
      </c>
      <c r="B3137">
        <f>IF('Data R4'!C145="","",'Data R4'!B145)</f>
        <v/>
      </c>
      <c r="C3137">
        <f>IF('Data R4'!C145="","",'Data R4'!C145)</f>
        <v/>
      </c>
      <c r="D3137">
        <f>IF('Data R4'!C145="","",'Data R4'!D145)</f>
        <v/>
      </c>
      <c r="E3137">
        <f>IF('Data R4'!C145="","",'Data R4'!E145)</f>
        <v/>
      </c>
      <c r="F3137">
        <f>IF('Data R4'!C145="","",'Data R4'!F145)</f>
        <v/>
      </c>
      <c r="G3137">
        <f>IF('Data R4'!C145="","",'Data R4'!AD145)</f>
        <v/>
      </c>
      <c r="H3137">
        <f>IF('Data R4'!C145="","",'Data R4'!AC145)</f>
        <v/>
      </c>
      <c r="I3137">
        <f>IF('Data R4'!C145="","",COUNTIF('Data R4'!J145,"&gt;0")+COUNTIF('Data R4'!L145,"&gt;0")+COUNTIF('Data R4'!N145,"&gt;0")+COUNTIF('Data R4'!P145,"&gt;0")+COUNTIF('Data R4'!R145,"&gt;0")+COUNTIF('Data R4'!T145,"&gt;0")+COUNTIF('Data R4'!V145,"&gt;0")+COUNTIF('Data R4'!X145,"&gt;0"))</f>
        <v/>
      </c>
      <c r="J3137">
        <f>IF('Data R4'!C145="","",IF((COUNTIF('Data R4'!K145,"&gt;0")+COUNTIF('Data R4'!M145,"&gt;0")+COUNTIF('Data R4'!O145,"&gt;0")+COUNTIF('Data R4'!Q145,"&gt;0")+COUNTIF('Data R4'!S145,"&gt;0")+COUNTIF('Data R4'!U145,"&gt;0")+COUNTIF('Data R4'!W145,"&gt;0")+COUNTIF('Data R4'!Y145,"&gt;0"))&gt;0,1,0))</f>
        <v/>
      </c>
      <c r="M3137" t="inlineStr">
        <is>
          <t>Data R</t>
        </is>
      </c>
    </row>
    <row r="3138">
      <c r="A3138" t="inlineStr">
        <is>
          <t>Regional 4</t>
        </is>
      </c>
      <c r="B3138">
        <f>IF('Data R4'!C146="","",'Data R4'!B146)</f>
        <v/>
      </c>
      <c r="C3138">
        <f>IF('Data R4'!C146="","",'Data R4'!C146)</f>
        <v/>
      </c>
      <c r="D3138">
        <f>IF('Data R4'!C146="","",'Data R4'!D146)</f>
        <v/>
      </c>
      <c r="E3138">
        <f>IF('Data R4'!C146="","",'Data R4'!E146)</f>
        <v/>
      </c>
      <c r="F3138">
        <f>IF('Data R4'!C146="","",'Data R4'!F146)</f>
        <v/>
      </c>
      <c r="G3138">
        <f>IF('Data R4'!C146="","",'Data R4'!AD146)</f>
        <v/>
      </c>
      <c r="H3138">
        <f>IF('Data R4'!C146="","",'Data R4'!AC146)</f>
        <v/>
      </c>
      <c r="I3138">
        <f>IF('Data R4'!C146="","",COUNTIF('Data R4'!J146,"&gt;0")+COUNTIF('Data R4'!L146,"&gt;0")+COUNTIF('Data R4'!N146,"&gt;0")+COUNTIF('Data R4'!P146,"&gt;0")+COUNTIF('Data R4'!R146,"&gt;0")+COUNTIF('Data R4'!T146,"&gt;0")+COUNTIF('Data R4'!V146,"&gt;0")+COUNTIF('Data R4'!X146,"&gt;0"))</f>
        <v/>
      </c>
      <c r="J3138">
        <f>IF('Data R4'!C146="","",IF((COUNTIF('Data R4'!K146,"&gt;0")+COUNTIF('Data R4'!M146,"&gt;0")+COUNTIF('Data R4'!O146,"&gt;0")+COUNTIF('Data R4'!Q146,"&gt;0")+COUNTIF('Data R4'!S146,"&gt;0")+COUNTIF('Data R4'!U146,"&gt;0")+COUNTIF('Data R4'!W146,"&gt;0")+COUNTIF('Data R4'!Y146,"&gt;0"))&gt;0,1,0))</f>
        <v/>
      </c>
      <c r="M3138" t="inlineStr">
        <is>
          <t>Data R</t>
        </is>
      </c>
    </row>
    <row r="3139">
      <c r="A3139" t="inlineStr">
        <is>
          <t>Regional 4</t>
        </is>
      </c>
      <c r="B3139">
        <f>IF('Data R4'!C147="","",'Data R4'!B147)</f>
        <v/>
      </c>
      <c r="C3139">
        <f>IF('Data R4'!C147="","",'Data R4'!C147)</f>
        <v/>
      </c>
      <c r="D3139">
        <f>IF('Data R4'!C147="","",'Data R4'!D147)</f>
        <v/>
      </c>
      <c r="E3139">
        <f>IF('Data R4'!C147="","",'Data R4'!E147)</f>
        <v/>
      </c>
      <c r="F3139">
        <f>IF('Data R4'!C147="","",'Data R4'!F147)</f>
        <v/>
      </c>
      <c r="G3139">
        <f>IF('Data R4'!C147="","",'Data R4'!AD147)</f>
        <v/>
      </c>
      <c r="H3139">
        <f>IF('Data R4'!C147="","",'Data R4'!AC147)</f>
        <v/>
      </c>
      <c r="I3139">
        <f>IF('Data R4'!C147="","",COUNTIF('Data R4'!J147,"&gt;0")+COUNTIF('Data R4'!L147,"&gt;0")+COUNTIF('Data R4'!N147,"&gt;0")+COUNTIF('Data R4'!P147,"&gt;0")+COUNTIF('Data R4'!R147,"&gt;0")+COUNTIF('Data R4'!T147,"&gt;0")+COUNTIF('Data R4'!V147,"&gt;0")+COUNTIF('Data R4'!X147,"&gt;0"))</f>
        <v/>
      </c>
      <c r="J3139">
        <f>IF('Data R4'!C147="","",IF((COUNTIF('Data R4'!K147,"&gt;0")+COUNTIF('Data R4'!M147,"&gt;0")+COUNTIF('Data R4'!O147,"&gt;0")+COUNTIF('Data R4'!Q147,"&gt;0")+COUNTIF('Data R4'!S147,"&gt;0")+COUNTIF('Data R4'!U147,"&gt;0")+COUNTIF('Data R4'!W147,"&gt;0")+COUNTIF('Data R4'!Y147,"&gt;0"))&gt;0,1,0))</f>
        <v/>
      </c>
      <c r="M3139" t="inlineStr">
        <is>
          <t>Data R</t>
        </is>
      </c>
    </row>
    <row r="3140">
      <c r="A3140" t="inlineStr">
        <is>
          <t>Regional 4</t>
        </is>
      </c>
      <c r="B3140">
        <f>IF('Data R4'!C148="","",'Data R4'!B148)</f>
        <v/>
      </c>
      <c r="C3140">
        <f>IF('Data R4'!C148="","",'Data R4'!C148)</f>
        <v/>
      </c>
      <c r="D3140">
        <f>IF('Data R4'!C148="","",'Data R4'!D148)</f>
        <v/>
      </c>
      <c r="E3140">
        <f>IF('Data R4'!C148="","",'Data R4'!E148)</f>
        <v/>
      </c>
      <c r="F3140">
        <f>IF('Data R4'!C148="","",'Data R4'!F148)</f>
        <v/>
      </c>
      <c r="G3140">
        <f>IF('Data R4'!C148="","",'Data R4'!AD148)</f>
        <v/>
      </c>
      <c r="H3140">
        <f>IF('Data R4'!C148="","",'Data R4'!AC148)</f>
        <v/>
      </c>
      <c r="I3140">
        <f>IF('Data R4'!C148="","",COUNTIF('Data R4'!J148,"&gt;0")+COUNTIF('Data R4'!L148,"&gt;0")+COUNTIF('Data R4'!N148,"&gt;0")+COUNTIF('Data R4'!P148,"&gt;0")+COUNTIF('Data R4'!R148,"&gt;0")+COUNTIF('Data R4'!T148,"&gt;0")+COUNTIF('Data R4'!V148,"&gt;0")+COUNTIF('Data R4'!X148,"&gt;0"))</f>
        <v/>
      </c>
      <c r="J3140">
        <f>IF('Data R4'!C148="","",IF((COUNTIF('Data R4'!K148,"&gt;0")+COUNTIF('Data R4'!M148,"&gt;0")+COUNTIF('Data R4'!O148,"&gt;0")+COUNTIF('Data R4'!Q148,"&gt;0")+COUNTIF('Data R4'!S148,"&gt;0")+COUNTIF('Data R4'!U148,"&gt;0")+COUNTIF('Data R4'!W148,"&gt;0")+COUNTIF('Data R4'!Y148,"&gt;0"))&gt;0,1,0))</f>
        <v/>
      </c>
      <c r="M3140" t="inlineStr">
        <is>
          <t>Data R</t>
        </is>
      </c>
    </row>
    <row r="3141">
      <c r="A3141" t="inlineStr">
        <is>
          <t>Regional 4</t>
        </is>
      </c>
      <c r="B3141">
        <f>IF('Data R4'!C149="","",'Data R4'!B149)</f>
        <v/>
      </c>
      <c r="C3141">
        <f>IF('Data R4'!C149="","",'Data R4'!C149)</f>
        <v/>
      </c>
      <c r="D3141">
        <f>IF('Data R4'!C149="","",'Data R4'!D149)</f>
        <v/>
      </c>
      <c r="E3141">
        <f>IF('Data R4'!C149="","",'Data R4'!E149)</f>
        <v/>
      </c>
      <c r="F3141">
        <f>IF('Data R4'!C149="","",'Data R4'!F149)</f>
        <v/>
      </c>
      <c r="G3141">
        <f>IF('Data R4'!C149="","",'Data R4'!AD149)</f>
        <v/>
      </c>
      <c r="H3141">
        <f>IF('Data R4'!C149="","",'Data R4'!AC149)</f>
        <v/>
      </c>
      <c r="I3141">
        <f>IF('Data R4'!C149="","",COUNTIF('Data R4'!J149,"&gt;0")+COUNTIF('Data R4'!L149,"&gt;0")+COUNTIF('Data R4'!N149,"&gt;0")+COUNTIF('Data R4'!P149,"&gt;0")+COUNTIF('Data R4'!R149,"&gt;0")+COUNTIF('Data R4'!T149,"&gt;0")+COUNTIF('Data R4'!V149,"&gt;0")+COUNTIF('Data R4'!X149,"&gt;0"))</f>
        <v/>
      </c>
      <c r="J3141">
        <f>IF('Data R4'!C149="","",IF((COUNTIF('Data R4'!K149,"&gt;0")+COUNTIF('Data R4'!M149,"&gt;0")+COUNTIF('Data R4'!O149,"&gt;0")+COUNTIF('Data R4'!Q149,"&gt;0")+COUNTIF('Data R4'!S149,"&gt;0")+COUNTIF('Data R4'!U149,"&gt;0")+COUNTIF('Data R4'!W149,"&gt;0")+COUNTIF('Data R4'!Y149,"&gt;0"))&gt;0,1,0))</f>
        <v/>
      </c>
      <c r="M3141" t="inlineStr">
        <is>
          <t>Data R</t>
        </is>
      </c>
    </row>
    <row r="3142">
      <c r="A3142" t="inlineStr">
        <is>
          <t>Regional 4</t>
        </is>
      </c>
      <c r="B3142">
        <f>IF('Data R4'!C150="","",'Data R4'!B150)</f>
        <v/>
      </c>
      <c r="C3142">
        <f>IF('Data R4'!C150="","",'Data R4'!C150)</f>
        <v/>
      </c>
      <c r="D3142">
        <f>IF('Data R4'!C150="","",'Data R4'!D150)</f>
        <v/>
      </c>
      <c r="E3142">
        <f>IF('Data R4'!C150="","",'Data R4'!E150)</f>
        <v/>
      </c>
      <c r="F3142">
        <f>IF('Data R4'!C150="","",'Data R4'!F150)</f>
        <v/>
      </c>
      <c r="G3142">
        <f>IF('Data R4'!C150="","",'Data R4'!AD150)</f>
        <v/>
      </c>
      <c r="H3142">
        <f>IF('Data R4'!C150="","",'Data R4'!AC150)</f>
        <v/>
      </c>
      <c r="I3142">
        <f>IF('Data R4'!C150="","",COUNTIF('Data R4'!J150,"&gt;0")+COUNTIF('Data R4'!L150,"&gt;0")+COUNTIF('Data R4'!N150,"&gt;0")+COUNTIF('Data R4'!P150,"&gt;0")+COUNTIF('Data R4'!R150,"&gt;0")+COUNTIF('Data R4'!T150,"&gt;0")+COUNTIF('Data R4'!V150,"&gt;0")+COUNTIF('Data R4'!X150,"&gt;0"))</f>
        <v/>
      </c>
      <c r="J3142">
        <f>IF('Data R4'!C150="","",IF((COUNTIF('Data R4'!K150,"&gt;0")+COUNTIF('Data R4'!M150,"&gt;0")+COUNTIF('Data R4'!O150,"&gt;0")+COUNTIF('Data R4'!Q150,"&gt;0")+COUNTIF('Data R4'!S150,"&gt;0")+COUNTIF('Data R4'!U150,"&gt;0")+COUNTIF('Data R4'!W150,"&gt;0")+COUNTIF('Data R4'!Y150,"&gt;0"))&gt;0,1,0))</f>
        <v/>
      </c>
      <c r="M3142" t="inlineStr">
        <is>
          <t>Data R</t>
        </is>
      </c>
    </row>
    <row r="3143">
      <c r="A3143" t="inlineStr">
        <is>
          <t>Regional 4</t>
        </is>
      </c>
      <c r="B3143">
        <f>IF('Data R4'!C151="","",'Data R4'!B151)</f>
        <v/>
      </c>
      <c r="C3143">
        <f>IF('Data R4'!C151="","",'Data R4'!C151)</f>
        <v/>
      </c>
      <c r="D3143">
        <f>IF('Data R4'!C151="","",'Data R4'!D151)</f>
        <v/>
      </c>
      <c r="E3143">
        <f>IF('Data R4'!C151="","",'Data R4'!E151)</f>
        <v/>
      </c>
      <c r="F3143">
        <f>IF('Data R4'!C151="","",'Data R4'!F151)</f>
        <v/>
      </c>
      <c r="G3143">
        <f>IF('Data R4'!C151="","",'Data R4'!AD151)</f>
        <v/>
      </c>
      <c r="H3143">
        <f>IF('Data R4'!C151="","",'Data R4'!AC151)</f>
        <v/>
      </c>
      <c r="I3143">
        <f>IF('Data R4'!C151="","",COUNTIF('Data R4'!J151,"&gt;0")+COUNTIF('Data R4'!L151,"&gt;0")+COUNTIF('Data R4'!N151,"&gt;0")+COUNTIF('Data R4'!P151,"&gt;0")+COUNTIF('Data R4'!R151,"&gt;0")+COUNTIF('Data R4'!T151,"&gt;0")+COUNTIF('Data R4'!V151,"&gt;0")+COUNTIF('Data R4'!X151,"&gt;0"))</f>
        <v/>
      </c>
      <c r="J3143">
        <f>IF('Data R4'!C151="","",IF((COUNTIF('Data R4'!K151,"&gt;0")+COUNTIF('Data R4'!M151,"&gt;0")+COUNTIF('Data R4'!O151,"&gt;0")+COUNTIF('Data R4'!Q151,"&gt;0")+COUNTIF('Data R4'!S151,"&gt;0")+COUNTIF('Data R4'!U151,"&gt;0")+COUNTIF('Data R4'!W151,"&gt;0")+COUNTIF('Data R4'!Y151,"&gt;0"))&gt;0,1,0))</f>
        <v/>
      </c>
      <c r="M3143" t="inlineStr">
        <is>
          <t>Data R</t>
        </is>
      </c>
    </row>
    <row r="3144">
      <c r="A3144" t="inlineStr">
        <is>
          <t>Regional 4</t>
        </is>
      </c>
      <c r="B3144">
        <f>IF('Data R4'!C152="","",'Data R4'!B152)</f>
        <v/>
      </c>
      <c r="C3144">
        <f>IF('Data R4'!C152="","",'Data R4'!C152)</f>
        <v/>
      </c>
      <c r="D3144">
        <f>IF('Data R4'!C152="","",'Data R4'!D152)</f>
        <v/>
      </c>
      <c r="E3144">
        <f>IF('Data R4'!C152="","",'Data R4'!E152)</f>
        <v/>
      </c>
      <c r="F3144">
        <f>IF('Data R4'!C152="","",'Data R4'!F152)</f>
        <v/>
      </c>
      <c r="G3144">
        <f>IF('Data R4'!C152="","",'Data R4'!AD152)</f>
        <v/>
      </c>
      <c r="H3144">
        <f>IF('Data R4'!C152="","",'Data R4'!AC152)</f>
        <v/>
      </c>
      <c r="I3144">
        <f>IF('Data R4'!C152="","",COUNTIF('Data R4'!J152,"&gt;0")+COUNTIF('Data R4'!L152,"&gt;0")+COUNTIF('Data R4'!N152,"&gt;0")+COUNTIF('Data R4'!P152,"&gt;0")+COUNTIF('Data R4'!R152,"&gt;0")+COUNTIF('Data R4'!T152,"&gt;0")+COUNTIF('Data R4'!V152,"&gt;0")+COUNTIF('Data R4'!X152,"&gt;0"))</f>
        <v/>
      </c>
      <c r="J3144">
        <f>IF('Data R4'!C152="","",IF((COUNTIF('Data R4'!K152,"&gt;0")+COUNTIF('Data R4'!M152,"&gt;0")+COUNTIF('Data R4'!O152,"&gt;0")+COUNTIF('Data R4'!Q152,"&gt;0")+COUNTIF('Data R4'!S152,"&gt;0")+COUNTIF('Data R4'!U152,"&gt;0")+COUNTIF('Data R4'!W152,"&gt;0")+COUNTIF('Data R4'!Y152,"&gt;0"))&gt;0,1,0))</f>
        <v/>
      </c>
      <c r="M3144" t="inlineStr">
        <is>
          <t>Data R</t>
        </is>
      </c>
    </row>
    <row r="3145">
      <c r="A3145" t="inlineStr">
        <is>
          <t>Regional 4</t>
        </is>
      </c>
      <c r="B3145">
        <f>IF('Data R4'!C153="","",'Data R4'!B153)</f>
        <v/>
      </c>
      <c r="C3145">
        <f>IF('Data R4'!C153="","",'Data R4'!C153)</f>
        <v/>
      </c>
      <c r="D3145">
        <f>IF('Data R4'!C153="","",'Data R4'!D153)</f>
        <v/>
      </c>
      <c r="E3145">
        <f>IF('Data R4'!C153="","",'Data R4'!E153)</f>
        <v/>
      </c>
      <c r="F3145">
        <f>IF('Data R4'!C153="","",'Data R4'!F153)</f>
        <v/>
      </c>
      <c r="G3145">
        <f>IF('Data R4'!C153="","",'Data R4'!AD153)</f>
        <v/>
      </c>
      <c r="H3145">
        <f>IF('Data R4'!C153="","",'Data R4'!AC153)</f>
        <v/>
      </c>
      <c r="I3145">
        <f>IF('Data R4'!C153="","",COUNTIF('Data R4'!J153,"&gt;0")+COUNTIF('Data R4'!L153,"&gt;0")+COUNTIF('Data R4'!N153,"&gt;0")+COUNTIF('Data R4'!P153,"&gt;0")+COUNTIF('Data R4'!R153,"&gt;0")+COUNTIF('Data R4'!T153,"&gt;0")+COUNTIF('Data R4'!V153,"&gt;0")+COUNTIF('Data R4'!X153,"&gt;0"))</f>
        <v/>
      </c>
      <c r="J3145">
        <f>IF('Data R4'!C153="","",IF((COUNTIF('Data R4'!K153,"&gt;0")+COUNTIF('Data R4'!M153,"&gt;0")+COUNTIF('Data R4'!O153,"&gt;0")+COUNTIF('Data R4'!Q153,"&gt;0")+COUNTIF('Data R4'!S153,"&gt;0")+COUNTIF('Data R4'!U153,"&gt;0")+COUNTIF('Data R4'!W153,"&gt;0")+COUNTIF('Data R4'!Y153,"&gt;0"))&gt;0,1,0))</f>
        <v/>
      </c>
      <c r="M3145" t="inlineStr">
        <is>
          <t>Data R</t>
        </is>
      </c>
    </row>
    <row r="3146">
      <c r="A3146" t="inlineStr">
        <is>
          <t>Regional 4</t>
        </is>
      </c>
      <c r="B3146">
        <f>IF('Data R4'!C154="","",'Data R4'!B154)</f>
        <v/>
      </c>
      <c r="C3146">
        <f>IF('Data R4'!C154="","",'Data R4'!C154)</f>
        <v/>
      </c>
      <c r="D3146">
        <f>IF('Data R4'!C154="","",'Data R4'!D154)</f>
        <v/>
      </c>
      <c r="E3146">
        <f>IF('Data R4'!C154="","",'Data R4'!E154)</f>
        <v/>
      </c>
      <c r="F3146">
        <f>IF('Data R4'!C154="","",'Data R4'!F154)</f>
        <v/>
      </c>
      <c r="G3146">
        <f>IF('Data R4'!C154="","",'Data R4'!AD154)</f>
        <v/>
      </c>
      <c r="H3146">
        <f>IF('Data R4'!C154="","",'Data R4'!AC154)</f>
        <v/>
      </c>
      <c r="I3146">
        <f>IF('Data R4'!C154="","",COUNTIF('Data R4'!J154,"&gt;0")+COUNTIF('Data R4'!L154,"&gt;0")+COUNTIF('Data R4'!N154,"&gt;0")+COUNTIF('Data R4'!P154,"&gt;0")+COUNTIF('Data R4'!R154,"&gt;0")+COUNTIF('Data R4'!T154,"&gt;0")+COUNTIF('Data R4'!V154,"&gt;0")+COUNTIF('Data R4'!X154,"&gt;0"))</f>
        <v/>
      </c>
      <c r="J3146">
        <f>IF('Data R4'!C154="","",IF((COUNTIF('Data R4'!K154,"&gt;0")+COUNTIF('Data R4'!M154,"&gt;0")+COUNTIF('Data R4'!O154,"&gt;0")+COUNTIF('Data R4'!Q154,"&gt;0")+COUNTIF('Data R4'!S154,"&gt;0")+COUNTIF('Data R4'!U154,"&gt;0")+COUNTIF('Data R4'!W154,"&gt;0")+COUNTIF('Data R4'!Y154,"&gt;0"))&gt;0,1,0))</f>
        <v/>
      </c>
      <c r="M3146" t="inlineStr">
        <is>
          <t>Data R</t>
        </is>
      </c>
    </row>
    <row r="3147">
      <c r="A3147" t="inlineStr">
        <is>
          <t>Regional 4</t>
        </is>
      </c>
      <c r="B3147">
        <f>IF('Data R4'!C155="","",'Data R4'!B155)</f>
        <v/>
      </c>
      <c r="C3147">
        <f>IF('Data R4'!C155="","",'Data R4'!C155)</f>
        <v/>
      </c>
      <c r="D3147">
        <f>IF('Data R4'!C155="","",'Data R4'!D155)</f>
        <v/>
      </c>
      <c r="E3147">
        <f>IF('Data R4'!C155="","",'Data R4'!E155)</f>
        <v/>
      </c>
      <c r="F3147">
        <f>IF('Data R4'!C155="","",'Data R4'!F155)</f>
        <v/>
      </c>
      <c r="G3147">
        <f>IF('Data R4'!C155="","",'Data R4'!AD155)</f>
        <v/>
      </c>
      <c r="H3147">
        <f>IF('Data R4'!C155="","",'Data R4'!AC155)</f>
        <v/>
      </c>
      <c r="I3147">
        <f>IF('Data R4'!C155="","",COUNTIF('Data R4'!J155,"&gt;0")+COUNTIF('Data R4'!L155,"&gt;0")+COUNTIF('Data R4'!N155,"&gt;0")+COUNTIF('Data R4'!P155,"&gt;0")+COUNTIF('Data R4'!R155,"&gt;0")+COUNTIF('Data R4'!T155,"&gt;0")+COUNTIF('Data R4'!V155,"&gt;0")+COUNTIF('Data R4'!X155,"&gt;0"))</f>
        <v/>
      </c>
      <c r="J3147">
        <f>IF('Data R4'!C155="","",IF((COUNTIF('Data R4'!K155,"&gt;0")+COUNTIF('Data R4'!M155,"&gt;0")+COUNTIF('Data R4'!O155,"&gt;0")+COUNTIF('Data R4'!Q155,"&gt;0")+COUNTIF('Data R4'!S155,"&gt;0")+COUNTIF('Data R4'!U155,"&gt;0")+COUNTIF('Data R4'!W155,"&gt;0")+COUNTIF('Data R4'!Y155,"&gt;0"))&gt;0,1,0))</f>
        <v/>
      </c>
      <c r="M3147" t="inlineStr">
        <is>
          <t>Data R</t>
        </is>
      </c>
    </row>
    <row r="3148">
      <c r="A3148" t="inlineStr">
        <is>
          <t>Regional 4</t>
        </is>
      </c>
      <c r="B3148">
        <f>IF('Data R4'!C156="","",'Data R4'!B156)</f>
        <v/>
      </c>
      <c r="C3148">
        <f>IF('Data R4'!C156="","",'Data R4'!C156)</f>
        <v/>
      </c>
      <c r="D3148">
        <f>IF('Data R4'!C156="","",'Data R4'!D156)</f>
        <v/>
      </c>
      <c r="E3148">
        <f>IF('Data R4'!C156="","",'Data R4'!E156)</f>
        <v/>
      </c>
      <c r="F3148">
        <f>IF('Data R4'!C156="","",'Data R4'!F156)</f>
        <v/>
      </c>
      <c r="G3148">
        <f>IF('Data R4'!C156="","",'Data R4'!AD156)</f>
        <v/>
      </c>
      <c r="H3148">
        <f>IF('Data R4'!C156="","",'Data R4'!AC156)</f>
        <v/>
      </c>
      <c r="I3148">
        <f>IF('Data R4'!C156="","",COUNTIF('Data R4'!J156,"&gt;0")+COUNTIF('Data R4'!L156,"&gt;0")+COUNTIF('Data R4'!N156,"&gt;0")+COUNTIF('Data R4'!P156,"&gt;0")+COUNTIF('Data R4'!R156,"&gt;0")+COUNTIF('Data R4'!T156,"&gt;0")+COUNTIF('Data R4'!V156,"&gt;0")+COUNTIF('Data R4'!X156,"&gt;0"))</f>
        <v/>
      </c>
      <c r="J3148">
        <f>IF('Data R4'!C156="","",IF((COUNTIF('Data R4'!K156,"&gt;0")+COUNTIF('Data R4'!M156,"&gt;0")+COUNTIF('Data R4'!O156,"&gt;0")+COUNTIF('Data R4'!Q156,"&gt;0")+COUNTIF('Data R4'!S156,"&gt;0")+COUNTIF('Data R4'!U156,"&gt;0")+COUNTIF('Data R4'!W156,"&gt;0")+COUNTIF('Data R4'!Y156,"&gt;0"))&gt;0,1,0))</f>
        <v/>
      </c>
      <c r="M3148" t="inlineStr">
        <is>
          <t>Data R</t>
        </is>
      </c>
    </row>
    <row r="3149">
      <c r="A3149" t="inlineStr">
        <is>
          <t>Regional 4</t>
        </is>
      </c>
      <c r="B3149">
        <f>IF('Data R4'!C157="","",'Data R4'!B157)</f>
        <v/>
      </c>
      <c r="C3149">
        <f>IF('Data R4'!C157="","",'Data R4'!C157)</f>
        <v/>
      </c>
      <c r="D3149">
        <f>IF('Data R4'!C157="","",'Data R4'!D157)</f>
        <v/>
      </c>
      <c r="E3149">
        <f>IF('Data R4'!C157="","",'Data R4'!E157)</f>
        <v/>
      </c>
      <c r="F3149">
        <f>IF('Data R4'!C157="","",'Data R4'!F157)</f>
        <v/>
      </c>
      <c r="G3149">
        <f>IF('Data R4'!C157="","",'Data R4'!AD157)</f>
        <v/>
      </c>
      <c r="H3149">
        <f>IF('Data R4'!C157="","",'Data R4'!AC157)</f>
        <v/>
      </c>
      <c r="I3149">
        <f>IF('Data R4'!C157="","",COUNTIF('Data R4'!J157,"&gt;0")+COUNTIF('Data R4'!L157,"&gt;0")+COUNTIF('Data R4'!N157,"&gt;0")+COUNTIF('Data R4'!P157,"&gt;0")+COUNTIF('Data R4'!R157,"&gt;0")+COUNTIF('Data R4'!T157,"&gt;0")+COUNTIF('Data R4'!V157,"&gt;0")+COUNTIF('Data R4'!X157,"&gt;0"))</f>
        <v/>
      </c>
      <c r="J3149">
        <f>IF('Data R4'!C157="","",IF((COUNTIF('Data R4'!K157,"&gt;0")+COUNTIF('Data R4'!M157,"&gt;0")+COUNTIF('Data R4'!O157,"&gt;0")+COUNTIF('Data R4'!Q157,"&gt;0")+COUNTIF('Data R4'!S157,"&gt;0")+COUNTIF('Data R4'!U157,"&gt;0")+COUNTIF('Data R4'!W157,"&gt;0")+COUNTIF('Data R4'!Y157,"&gt;0"))&gt;0,1,0))</f>
        <v/>
      </c>
      <c r="M3149" t="inlineStr">
        <is>
          <t>Data R</t>
        </is>
      </c>
    </row>
    <row r="3150">
      <c r="A3150" t="inlineStr">
        <is>
          <t>Regional 4</t>
        </is>
      </c>
      <c r="B3150">
        <f>IF('Data R4'!C158="","",'Data R4'!B158)</f>
        <v/>
      </c>
      <c r="C3150">
        <f>IF('Data R4'!C158="","",'Data R4'!C158)</f>
        <v/>
      </c>
      <c r="D3150">
        <f>IF('Data R4'!C158="","",'Data R4'!D158)</f>
        <v/>
      </c>
      <c r="E3150">
        <f>IF('Data R4'!C158="","",'Data R4'!E158)</f>
        <v/>
      </c>
      <c r="F3150">
        <f>IF('Data R4'!C158="","",'Data R4'!F158)</f>
        <v/>
      </c>
      <c r="G3150">
        <f>IF('Data R4'!C158="","",'Data R4'!AD158)</f>
        <v/>
      </c>
      <c r="H3150">
        <f>IF('Data R4'!C158="","",'Data R4'!AC158)</f>
        <v/>
      </c>
      <c r="I3150">
        <f>IF('Data R4'!C158="","",COUNTIF('Data R4'!J158,"&gt;0")+COUNTIF('Data R4'!L158,"&gt;0")+COUNTIF('Data R4'!N158,"&gt;0")+COUNTIF('Data R4'!P158,"&gt;0")+COUNTIF('Data R4'!R158,"&gt;0")+COUNTIF('Data R4'!T158,"&gt;0")+COUNTIF('Data R4'!V158,"&gt;0")+COUNTIF('Data R4'!X158,"&gt;0"))</f>
        <v/>
      </c>
      <c r="J3150">
        <f>IF('Data R4'!C158="","",IF((COUNTIF('Data R4'!K158,"&gt;0")+COUNTIF('Data R4'!M158,"&gt;0")+COUNTIF('Data R4'!O158,"&gt;0")+COUNTIF('Data R4'!Q158,"&gt;0")+COUNTIF('Data R4'!S158,"&gt;0")+COUNTIF('Data R4'!U158,"&gt;0")+COUNTIF('Data R4'!W158,"&gt;0")+COUNTIF('Data R4'!Y158,"&gt;0"))&gt;0,1,0))</f>
        <v/>
      </c>
      <c r="M3150" t="inlineStr">
        <is>
          <t>Data R</t>
        </is>
      </c>
    </row>
    <row r="3151">
      <c r="A3151" t="inlineStr">
        <is>
          <t>Regional 4</t>
        </is>
      </c>
      <c r="B3151">
        <f>IF('Data R4'!C159="","",'Data R4'!B159)</f>
        <v/>
      </c>
      <c r="C3151">
        <f>IF('Data R4'!C159="","",'Data R4'!C159)</f>
        <v/>
      </c>
      <c r="D3151">
        <f>IF('Data R4'!C159="","",'Data R4'!D159)</f>
        <v/>
      </c>
      <c r="E3151">
        <f>IF('Data R4'!C159="","",'Data R4'!E159)</f>
        <v/>
      </c>
      <c r="F3151">
        <f>IF('Data R4'!C159="","",'Data R4'!F159)</f>
        <v/>
      </c>
      <c r="G3151">
        <f>IF('Data R4'!C159="","",'Data R4'!AD159)</f>
        <v/>
      </c>
      <c r="H3151">
        <f>IF('Data R4'!C159="","",'Data R4'!AC159)</f>
        <v/>
      </c>
      <c r="I3151">
        <f>IF('Data R4'!C159="","",COUNTIF('Data R4'!J159,"&gt;0")+COUNTIF('Data R4'!L159,"&gt;0")+COUNTIF('Data R4'!N159,"&gt;0")+COUNTIF('Data R4'!P159,"&gt;0")+COUNTIF('Data R4'!R159,"&gt;0")+COUNTIF('Data R4'!T159,"&gt;0")+COUNTIF('Data R4'!V159,"&gt;0")+COUNTIF('Data R4'!X159,"&gt;0"))</f>
        <v/>
      </c>
      <c r="J3151">
        <f>IF('Data R4'!C159="","",IF((COUNTIF('Data R4'!K159,"&gt;0")+COUNTIF('Data R4'!M159,"&gt;0")+COUNTIF('Data R4'!O159,"&gt;0")+COUNTIF('Data R4'!Q159,"&gt;0")+COUNTIF('Data R4'!S159,"&gt;0")+COUNTIF('Data R4'!U159,"&gt;0")+COUNTIF('Data R4'!W159,"&gt;0")+COUNTIF('Data R4'!Y159,"&gt;0"))&gt;0,1,0))</f>
        <v/>
      </c>
      <c r="M3151" t="inlineStr">
        <is>
          <t>Data R</t>
        </is>
      </c>
    </row>
    <row r="3152">
      <c r="A3152" t="inlineStr">
        <is>
          <t>Regional 4</t>
        </is>
      </c>
      <c r="B3152">
        <f>IF('Data R4'!C160="","",'Data R4'!B160)</f>
        <v/>
      </c>
      <c r="C3152">
        <f>IF('Data R4'!C160="","",'Data R4'!C160)</f>
        <v/>
      </c>
      <c r="D3152">
        <f>IF('Data R4'!C160="","",'Data R4'!D160)</f>
        <v/>
      </c>
      <c r="E3152">
        <f>IF('Data R4'!C160="","",'Data R4'!E160)</f>
        <v/>
      </c>
      <c r="F3152">
        <f>IF('Data R4'!C160="","",'Data R4'!F160)</f>
        <v/>
      </c>
      <c r="G3152">
        <f>IF('Data R4'!C160="","",'Data R4'!AD160)</f>
        <v/>
      </c>
      <c r="H3152">
        <f>IF('Data R4'!C160="","",'Data R4'!AC160)</f>
        <v/>
      </c>
      <c r="I3152">
        <f>IF('Data R4'!C160="","",COUNTIF('Data R4'!J160,"&gt;0")+COUNTIF('Data R4'!L160,"&gt;0")+COUNTIF('Data R4'!N160,"&gt;0")+COUNTIF('Data R4'!P160,"&gt;0")+COUNTIF('Data R4'!R160,"&gt;0")+COUNTIF('Data R4'!T160,"&gt;0")+COUNTIF('Data R4'!V160,"&gt;0")+COUNTIF('Data R4'!X160,"&gt;0"))</f>
        <v/>
      </c>
      <c r="J3152">
        <f>IF('Data R4'!C160="","",IF((COUNTIF('Data R4'!K160,"&gt;0")+COUNTIF('Data R4'!M160,"&gt;0")+COUNTIF('Data R4'!O160,"&gt;0")+COUNTIF('Data R4'!Q160,"&gt;0")+COUNTIF('Data R4'!S160,"&gt;0")+COUNTIF('Data R4'!U160,"&gt;0")+COUNTIF('Data R4'!W160,"&gt;0")+COUNTIF('Data R4'!Y160,"&gt;0"))&gt;0,1,0))</f>
        <v/>
      </c>
      <c r="M3152" t="inlineStr">
        <is>
          <t>Data R</t>
        </is>
      </c>
    </row>
    <row r="3153">
      <c r="A3153" t="inlineStr">
        <is>
          <t>Regional 4</t>
        </is>
      </c>
      <c r="B3153">
        <f>IF('Data R4'!C161="","",'Data R4'!B161)</f>
        <v/>
      </c>
      <c r="C3153">
        <f>IF('Data R4'!C161="","",'Data R4'!C161)</f>
        <v/>
      </c>
      <c r="D3153">
        <f>IF('Data R4'!C161="","",'Data R4'!D161)</f>
        <v/>
      </c>
      <c r="E3153">
        <f>IF('Data R4'!C161="","",'Data R4'!E161)</f>
        <v/>
      </c>
      <c r="F3153">
        <f>IF('Data R4'!C161="","",'Data R4'!F161)</f>
        <v/>
      </c>
      <c r="G3153">
        <f>IF('Data R4'!C161="","",'Data R4'!AD161)</f>
        <v/>
      </c>
      <c r="H3153">
        <f>IF('Data R4'!C161="","",'Data R4'!AC161)</f>
        <v/>
      </c>
      <c r="I3153">
        <f>IF('Data R4'!C161="","",COUNTIF('Data R4'!J161,"&gt;0")+COUNTIF('Data R4'!L161,"&gt;0")+COUNTIF('Data R4'!N161,"&gt;0")+COUNTIF('Data R4'!P161,"&gt;0")+COUNTIF('Data R4'!R161,"&gt;0")+COUNTIF('Data R4'!T161,"&gt;0")+COUNTIF('Data R4'!V161,"&gt;0")+COUNTIF('Data R4'!X161,"&gt;0"))</f>
        <v/>
      </c>
      <c r="J3153">
        <f>IF('Data R4'!C161="","",IF((COUNTIF('Data R4'!K161,"&gt;0")+COUNTIF('Data R4'!M161,"&gt;0")+COUNTIF('Data R4'!O161,"&gt;0")+COUNTIF('Data R4'!Q161,"&gt;0")+COUNTIF('Data R4'!S161,"&gt;0")+COUNTIF('Data R4'!U161,"&gt;0")+COUNTIF('Data R4'!W161,"&gt;0")+COUNTIF('Data R4'!Y161,"&gt;0"))&gt;0,1,0))</f>
        <v/>
      </c>
      <c r="M3153" t="inlineStr">
        <is>
          <t>Data R</t>
        </is>
      </c>
    </row>
    <row r="3154">
      <c r="A3154" t="inlineStr">
        <is>
          <t>Regional 4</t>
        </is>
      </c>
      <c r="B3154">
        <f>IF('Data R4'!C162="","",'Data R4'!B162)</f>
        <v/>
      </c>
      <c r="C3154">
        <f>IF('Data R4'!C162="","",'Data R4'!C162)</f>
        <v/>
      </c>
      <c r="D3154">
        <f>IF('Data R4'!C162="","",'Data R4'!D162)</f>
        <v/>
      </c>
      <c r="E3154">
        <f>IF('Data R4'!C162="","",'Data R4'!E162)</f>
        <v/>
      </c>
      <c r="F3154">
        <f>IF('Data R4'!C162="","",'Data R4'!F162)</f>
        <v/>
      </c>
      <c r="G3154">
        <f>IF('Data R4'!C162="","",'Data R4'!AD162)</f>
        <v/>
      </c>
      <c r="H3154">
        <f>IF('Data R4'!C162="","",'Data R4'!AC162)</f>
        <v/>
      </c>
      <c r="I3154">
        <f>IF('Data R4'!C162="","",COUNTIF('Data R4'!J162,"&gt;0")+COUNTIF('Data R4'!L162,"&gt;0")+COUNTIF('Data R4'!N162,"&gt;0")+COUNTIF('Data R4'!P162,"&gt;0")+COUNTIF('Data R4'!R162,"&gt;0")+COUNTIF('Data R4'!T162,"&gt;0")+COUNTIF('Data R4'!V162,"&gt;0")+COUNTIF('Data R4'!X162,"&gt;0"))</f>
        <v/>
      </c>
      <c r="J3154">
        <f>IF('Data R4'!C162="","",IF((COUNTIF('Data R4'!K162,"&gt;0")+COUNTIF('Data R4'!M162,"&gt;0")+COUNTIF('Data R4'!O162,"&gt;0")+COUNTIF('Data R4'!Q162,"&gt;0")+COUNTIF('Data R4'!S162,"&gt;0")+COUNTIF('Data R4'!U162,"&gt;0")+COUNTIF('Data R4'!W162,"&gt;0")+COUNTIF('Data R4'!Y162,"&gt;0"))&gt;0,1,0))</f>
        <v/>
      </c>
      <c r="M3154" t="inlineStr">
        <is>
          <t>Data R</t>
        </is>
      </c>
    </row>
    <row r="3155">
      <c r="A3155" t="inlineStr">
        <is>
          <t>Regional 4</t>
        </is>
      </c>
      <c r="B3155">
        <f>IF('Data R4'!C163="","",'Data R4'!B163)</f>
        <v/>
      </c>
      <c r="C3155">
        <f>IF('Data R4'!C163="","",'Data R4'!C163)</f>
        <v/>
      </c>
      <c r="D3155">
        <f>IF('Data R4'!C163="","",'Data R4'!D163)</f>
        <v/>
      </c>
      <c r="E3155">
        <f>IF('Data R4'!C163="","",'Data R4'!E163)</f>
        <v/>
      </c>
      <c r="F3155">
        <f>IF('Data R4'!C163="","",'Data R4'!F163)</f>
        <v/>
      </c>
      <c r="G3155">
        <f>IF('Data R4'!C163="","",'Data R4'!AD163)</f>
        <v/>
      </c>
      <c r="H3155">
        <f>IF('Data R4'!C163="","",'Data R4'!AC163)</f>
        <v/>
      </c>
      <c r="I3155">
        <f>IF('Data R4'!C163="","",COUNTIF('Data R4'!J163,"&gt;0")+COUNTIF('Data R4'!L163,"&gt;0")+COUNTIF('Data R4'!N163,"&gt;0")+COUNTIF('Data R4'!P163,"&gt;0")+COUNTIF('Data R4'!R163,"&gt;0")+COUNTIF('Data R4'!T163,"&gt;0")+COUNTIF('Data R4'!V163,"&gt;0")+COUNTIF('Data R4'!X163,"&gt;0"))</f>
        <v/>
      </c>
      <c r="J3155">
        <f>IF('Data R4'!C163="","",IF((COUNTIF('Data R4'!K163,"&gt;0")+COUNTIF('Data R4'!M163,"&gt;0")+COUNTIF('Data R4'!O163,"&gt;0")+COUNTIF('Data R4'!Q163,"&gt;0")+COUNTIF('Data R4'!S163,"&gt;0")+COUNTIF('Data R4'!U163,"&gt;0")+COUNTIF('Data R4'!W163,"&gt;0")+COUNTIF('Data R4'!Y163,"&gt;0"))&gt;0,1,0))</f>
        <v/>
      </c>
      <c r="M3155" t="inlineStr">
        <is>
          <t>Data R</t>
        </is>
      </c>
    </row>
    <row r="3156">
      <c r="A3156" t="inlineStr">
        <is>
          <t>Regional 4</t>
        </is>
      </c>
      <c r="B3156">
        <f>IF('Data R4'!C164="","",'Data R4'!B164)</f>
        <v/>
      </c>
      <c r="C3156">
        <f>IF('Data R4'!C164="","",'Data R4'!C164)</f>
        <v/>
      </c>
      <c r="D3156">
        <f>IF('Data R4'!C164="","",'Data R4'!D164)</f>
        <v/>
      </c>
      <c r="E3156">
        <f>IF('Data R4'!C164="","",'Data R4'!E164)</f>
        <v/>
      </c>
      <c r="F3156">
        <f>IF('Data R4'!C164="","",'Data R4'!F164)</f>
        <v/>
      </c>
      <c r="G3156">
        <f>IF('Data R4'!C164="","",'Data R4'!AD164)</f>
        <v/>
      </c>
      <c r="H3156">
        <f>IF('Data R4'!C164="","",'Data R4'!AC164)</f>
        <v/>
      </c>
      <c r="I3156">
        <f>IF('Data R4'!C164="","",COUNTIF('Data R4'!J164,"&gt;0")+COUNTIF('Data R4'!L164,"&gt;0")+COUNTIF('Data R4'!N164,"&gt;0")+COUNTIF('Data R4'!P164,"&gt;0")+COUNTIF('Data R4'!R164,"&gt;0")+COUNTIF('Data R4'!T164,"&gt;0")+COUNTIF('Data R4'!V164,"&gt;0")+COUNTIF('Data R4'!X164,"&gt;0"))</f>
        <v/>
      </c>
      <c r="J3156">
        <f>IF('Data R4'!C164="","",IF((COUNTIF('Data R4'!K164,"&gt;0")+COUNTIF('Data R4'!M164,"&gt;0")+COUNTIF('Data R4'!O164,"&gt;0")+COUNTIF('Data R4'!Q164,"&gt;0")+COUNTIF('Data R4'!S164,"&gt;0")+COUNTIF('Data R4'!U164,"&gt;0")+COUNTIF('Data R4'!W164,"&gt;0")+COUNTIF('Data R4'!Y164,"&gt;0"))&gt;0,1,0))</f>
        <v/>
      </c>
      <c r="M3156" t="inlineStr">
        <is>
          <t>Data R</t>
        </is>
      </c>
    </row>
    <row r="3157">
      <c r="A3157" t="inlineStr">
        <is>
          <t>Regional 4</t>
        </is>
      </c>
      <c r="B3157">
        <f>IF('Data R4'!C165="","",'Data R4'!B165)</f>
        <v/>
      </c>
      <c r="C3157">
        <f>IF('Data R4'!C165="","",'Data R4'!C165)</f>
        <v/>
      </c>
      <c r="D3157">
        <f>IF('Data R4'!C165="","",'Data R4'!D165)</f>
        <v/>
      </c>
      <c r="E3157">
        <f>IF('Data R4'!C165="","",'Data R4'!E165)</f>
        <v/>
      </c>
      <c r="F3157">
        <f>IF('Data R4'!C165="","",'Data R4'!F165)</f>
        <v/>
      </c>
      <c r="G3157">
        <f>IF('Data R4'!C165="","",'Data R4'!AD165)</f>
        <v/>
      </c>
      <c r="H3157">
        <f>IF('Data R4'!C165="","",'Data R4'!AC165)</f>
        <v/>
      </c>
      <c r="I3157">
        <f>IF('Data R4'!C165="","",COUNTIF('Data R4'!J165,"&gt;0")+COUNTIF('Data R4'!L165,"&gt;0")+COUNTIF('Data R4'!N165,"&gt;0")+COUNTIF('Data R4'!P165,"&gt;0")+COUNTIF('Data R4'!R165,"&gt;0")+COUNTIF('Data R4'!T165,"&gt;0")+COUNTIF('Data R4'!V165,"&gt;0")+COUNTIF('Data R4'!X165,"&gt;0"))</f>
        <v/>
      </c>
      <c r="J3157">
        <f>IF('Data R4'!C165="","",IF((COUNTIF('Data R4'!K165,"&gt;0")+COUNTIF('Data R4'!M165,"&gt;0")+COUNTIF('Data R4'!O165,"&gt;0")+COUNTIF('Data R4'!Q165,"&gt;0")+COUNTIF('Data R4'!S165,"&gt;0")+COUNTIF('Data R4'!U165,"&gt;0")+COUNTIF('Data R4'!W165,"&gt;0")+COUNTIF('Data R4'!Y165,"&gt;0"))&gt;0,1,0))</f>
        <v/>
      </c>
      <c r="M3157" t="inlineStr">
        <is>
          <t>Data R</t>
        </is>
      </c>
    </row>
    <row r="3158">
      <c r="A3158" t="inlineStr">
        <is>
          <t>Regional 4</t>
        </is>
      </c>
      <c r="B3158">
        <f>IF('Data R4'!C166="","",'Data R4'!B166)</f>
        <v/>
      </c>
      <c r="C3158">
        <f>IF('Data R4'!C166="","",'Data R4'!C166)</f>
        <v/>
      </c>
      <c r="D3158">
        <f>IF('Data R4'!C166="","",'Data R4'!D166)</f>
        <v/>
      </c>
      <c r="E3158">
        <f>IF('Data R4'!C166="","",'Data R4'!E166)</f>
        <v/>
      </c>
      <c r="F3158">
        <f>IF('Data R4'!C166="","",'Data R4'!F166)</f>
        <v/>
      </c>
      <c r="G3158">
        <f>IF('Data R4'!C166="","",'Data R4'!AD166)</f>
        <v/>
      </c>
      <c r="H3158">
        <f>IF('Data R4'!C166="","",'Data R4'!AC166)</f>
        <v/>
      </c>
      <c r="I3158">
        <f>IF('Data R4'!C166="","",COUNTIF('Data R4'!J166,"&gt;0")+COUNTIF('Data R4'!L166,"&gt;0")+COUNTIF('Data R4'!N166,"&gt;0")+COUNTIF('Data R4'!P166,"&gt;0")+COUNTIF('Data R4'!R166,"&gt;0")+COUNTIF('Data R4'!T166,"&gt;0")+COUNTIF('Data R4'!V166,"&gt;0")+COUNTIF('Data R4'!X166,"&gt;0"))</f>
        <v/>
      </c>
      <c r="J3158">
        <f>IF('Data R4'!C166="","",IF((COUNTIF('Data R4'!K166,"&gt;0")+COUNTIF('Data R4'!M166,"&gt;0")+COUNTIF('Data R4'!O166,"&gt;0")+COUNTIF('Data R4'!Q166,"&gt;0")+COUNTIF('Data R4'!S166,"&gt;0")+COUNTIF('Data R4'!U166,"&gt;0")+COUNTIF('Data R4'!W166,"&gt;0")+COUNTIF('Data R4'!Y166,"&gt;0"))&gt;0,1,0))</f>
        <v/>
      </c>
      <c r="M3158" t="inlineStr">
        <is>
          <t>Data R</t>
        </is>
      </c>
    </row>
    <row r="3159">
      <c r="A3159" t="inlineStr">
        <is>
          <t>Regional 4</t>
        </is>
      </c>
      <c r="B3159">
        <f>IF('Data R4'!C167="","",'Data R4'!B167)</f>
        <v/>
      </c>
      <c r="C3159">
        <f>IF('Data R4'!C167="","",'Data R4'!C167)</f>
        <v/>
      </c>
      <c r="D3159">
        <f>IF('Data R4'!C167="","",'Data R4'!D167)</f>
        <v/>
      </c>
      <c r="E3159">
        <f>IF('Data R4'!C167="","",'Data R4'!E167)</f>
        <v/>
      </c>
      <c r="F3159">
        <f>IF('Data R4'!C167="","",'Data R4'!F167)</f>
        <v/>
      </c>
      <c r="G3159">
        <f>IF('Data R4'!C167="","",'Data R4'!AD167)</f>
        <v/>
      </c>
      <c r="H3159">
        <f>IF('Data R4'!C167="","",'Data R4'!AC167)</f>
        <v/>
      </c>
      <c r="I3159">
        <f>IF('Data R4'!C167="","",COUNTIF('Data R4'!J167,"&gt;0")+COUNTIF('Data R4'!L167,"&gt;0")+COUNTIF('Data R4'!N167,"&gt;0")+COUNTIF('Data R4'!P167,"&gt;0")+COUNTIF('Data R4'!R167,"&gt;0")+COUNTIF('Data R4'!T167,"&gt;0")+COUNTIF('Data R4'!V167,"&gt;0")+COUNTIF('Data R4'!X167,"&gt;0"))</f>
        <v/>
      </c>
      <c r="J3159">
        <f>IF('Data R4'!C167="","",IF((COUNTIF('Data R4'!K167,"&gt;0")+COUNTIF('Data R4'!M167,"&gt;0")+COUNTIF('Data R4'!O167,"&gt;0")+COUNTIF('Data R4'!Q167,"&gt;0")+COUNTIF('Data R4'!S167,"&gt;0")+COUNTIF('Data R4'!U167,"&gt;0")+COUNTIF('Data R4'!W167,"&gt;0")+COUNTIF('Data R4'!Y167,"&gt;0"))&gt;0,1,0))</f>
        <v/>
      </c>
      <c r="M3159" t="inlineStr">
        <is>
          <t>Data R</t>
        </is>
      </c>
    </row>
    <row r="3160">
      <c r="A3160" t="inlineStr">
        <is>
          <t>Regional 4</t>
        </is>
      </c>
      <c r="B3160">
        <f>IF('Data R4'!C168="","",'Data R4'!B168)</f>
        <v/>
      </c>
      <c r="C3160">
        <f>IF('Data R4'!C168="","",'Data R4'!C168)</f>
        <v/>
      </c>
      <c r="D3160">
        <f>IF('Data R4'!C168="","",'Data R4'!D168)</f>
        <v/>
      </c>
      <c r="E3160">
        <f>IF('Data R4'!C168="","",'Data R4'!E168)</f>
        <v/>
      </c>
      <c r="F3160">
        <f>IF('Data R4'!C168="","",'Data R4'!F168)</f>
        <v/>
      </c>
      <c r="G3160">
        <f>IF('Data R4'!C168="","",'Data R4'!AD168)</f>
        <v/>
      </c>
      <c r="H3160">
        <f>IF('Data R4'!C168="","",'Data R4'!AC168)</f>
        <v/>
      </c>
      <c r="I3160">
        <f>IF('Data R4'!C168="","",COUNTIF('Data R4'!J168,"&gt;0")+COUNTIF('Data R4'!L168,"&gt;0")+COUNTIF('Data R4'!N168,"&gt;0")+COUNTIF('Data R4'!P168,"&gt;0")+COUNTIF('Data R4'!R168,"&gt;0")+COUNTIF('Data R4'!T168,"&gt;0")+COUNTIF('Data R4'!V168,"&gt;0")+COUNTIF('Data R4'!X168,"&gt;0"))</f>
        <v/>
      </c>
      <c r="J3160">
        <f>IF('Data R4'!C168="","",IF((COUNTIF('Data R4'!K168,"&gt;0")+COUNTIF('Data R4'!M168,"&gt;0")+COUNTIF('Data R4'!O168,"&gt;0")+COUNTIF('Data R4'!Q168,"&gt;0")+COUNTIF('Data R4'!S168,"&gt;0")+COUNTIF('Data R4'!U168,"&gt;0")+COUNTIF('Data R4'!W168,"&gt;0")+COUNTIF('Data R4'!Y168,"&gt;0"))&gt;0,1,0))</f>
        <v/>
      </c>
      <c r="M3160" t="inlineStr">
        <is>
          <t>Data R</t>
        </is>
      </c>
    </row>
    <row r="3161">
      <c r="A3161" t="inlineStr">
        <is>
          <t>Regional 4</t>
        </is>
      </c>
      <c r="B3161">
        <f>IF('Data R4'!C169="","",'Data R4'!B169)</f>
        <v/>
      </c>
      <c r="C3161">
        <f>IF('Data R4'!C169="","",'Data R4'!C169)</f>
        <v/>
      </c>
      <c r="D3161">
        <f>IF('Data R4'!C169="","",'Data R4'!D169)</f>
        <v/>
      </c>
      <c r="E3161">
        <f>IF('Data R4'!C169="","",'Data R4'!E169)</f>
        <v/>
      </c>
      <c r="F3161">
        <f>IF('Data R4'!C169="","",'Data R4'!F169)</f>
        <v/>
      </c>
      <c r="G3161">
        <f>IF('Data R4'!C169="","",'Data R4'!AD169)</f>
        <v/>
      </c>
      <c r="H3161">
        <f>IF('Data R4'!C169="","",'Data R4'!AC169)</f>
        <v/>
      </c>
      <c r="I3161">
        <f>IF('Data R4'!C169="","",COUNTIF('Data R4'!J169,"&gt;0")+COUNTIF('Data R4'!L169,"&gt;0")+COUNTIF('Data R4'!N169,"&gt;0")+COUNTIF('Data R4'!P169,"&gt;0")+COUNTIF('Data R4'!R169,"&gt;0")+COUNTIF('Data R4'!T169,"&gt;0")+COUNTIF('Data R4'!V169,"&gt;0")+COUNTIF('Data R4'!X169,"&gt;0"))</f>
        <v/>
      </c>
      <c r="J3161">
        <f>IF('Data R4'!C169="","",IF((COUNTIF('Data R4'!K169,"&gt;0")+COUNTIF('Data R4'!M169,"&gt;0")+COUNTIF('Data R4'!O169,"&gt;0")+COUNTIF('Data R4'!Q169,"&gt;0")+COUNTIF('Data R4'!S169,"&gt;0")+COUNTIF('Data R4'!U169,"&gt;0")+COUNTIF('Data R4'!W169,"&gt;0")+COUNTIF('Data R4'!Y169,"&gt;0"))&gt;0,1,0))</f>
        <v/>
      </c>
      <c r="M3161" t="inlineStr">
        <is>
          <t>Data R</t>
        </is>
      </c>
    </row>
    <row r="3162">
      <c r="A3162" t="inlineStr">
        <is>
          <t>Regional 4</t>
        </is>
      </c>
      <c r="B3162">
        <f>IF('Data R4'!C170="","",'Data R4'!B170)</f>
        <v/>
      </c>
      <c r="C3162">
        <f>IF('Data R4'!C170="","",'Data R4'!C170)</f>
        <v/>
      </c>
      <c r="D3162">
        <f>IF('Data R4'!C170="","",'Data R4'!D170)</f>
        <v/>
      </c>
      <c r="E3162">
        <f>IF('Data R4'!C170="","",'Data R4'!E170)</f>
        <v/>
      </c>
      <c r="F3162">
        <f>IF('Data R4'!C170="","",'Data R4'!F170)</f>
        <v/>
      </c>
      <c r="G3162">
        <f>IF('Data R4'!C170="","",'Data R4'!AD170)</f>
        <v/>
      </c>
      <c r="H3162">
        <f>IF('Data R4'!C170="","",'Data R4'!AC170)</f>
        <v/>
      </c>
      <c r="I3162">
        <f>IF('Data R4'!C170="","",COUNTIF('Data R4'!J170,"&gt;0")+COUNTIF('Data R4'!L170,"&gt;0")+COUNTIF('Data R4'!N170,"&gt;0")+COUNTIF('Data R4'!P170,"&gt;0")+COUNTIF('Data R4'!R170,"&gt;0")+COUNTIF('Data R4'!T170,"&gt;0")+COUNTIF('Data R4'!V170,"&gt;0")+COUNTIF('Data R4'!X170,"&gt;0"))</f>
        <v/>
      </c>
      <c r="J3162">
        <f>IF('Data R4'!C170="","",IF((COUNTIF('Data R4'!K170,"&gt;0")+COUNTIF('Data R4'!M170,"&gt;0")+COUNTIF('Data R4'!O170,"&gt;0")+COUNTIF('Data R4'!Q170,"&gt;0")+COUNTIF('Data R4'!S170,"&gt;0")+COUNTIF('Data R4'!U170,"&gt;0")+COUNTIF('Data R4'!W170,"&gt;0")+COUNTIF('Data R4'!Y170,"&gt;0"))&gt;0,1,0))</f>
        <v/>
      </c>
      <c r="M3162" t="inlineStr">
        <is>
          <t>Data R</t>
        </is>
      </c>
    </row>
    <row r="3163">
      <c r="A3163" t="inlineStr">
        <is>
          <t>Regional 4</t>
        </is>
      </c>
      <c r="B3163">
        <f>IF('Data R4'!C171="","",'Data R4'!B171)</f>
        <v/>
      </c>
      <c r="C3163">
        <f>IF('Data R4'!C171="","",'Data R4'!C171)</f>
        <v/>
      </c>
      <c r="D3163">
        <f>IF('Data R4'!C171="","",'Data R4'!D171)</f>
        <v/>
      </c>
      <c r="E3163">
        <f>IF('Data R4'!C171="","",'Data R4'!E171)</f>
        <v/>
      </c>
      <c r="F3163">
        <f>IF('Data R4'!C171="","",'Data R4'!F171)</f>
        <v/>
      </c>
      <c r="G3163">
        <f>IF('Data R4'!C171="","",'Data R4'!AD171)</f>
        <v/>
      </c>
      <c r="H3163">
        <f>IF('Data R4'!C171="","",'Data R4'!AC171)</f>
        <v/>
      </c>
      <c r="I3163">
        <f>IF('Data R4'!C171="","",COUNTIF('Data R4'!J171,"&gt;0")+COUNTIF('Data R4'!L171,"&gt;0")+COUNTIF('Data R4'!N171,"&gt;0")+COUNTIF('Data R4'!P171,"&gt;0")+COUNTIF('Data R4'!R171,"&gt;0")+COUNTIF('Data R4'!T171,"&gt;0")+COUNTIF('Data R4'!V171,"&gt;0")+COUNTIF('Data R4'!X171,"&gt;0"))</f>
        <v/>
      </c>
      <c r="J3163">
        <f>IF('Data R4'!C171="","",IF((COUNTIF('Data R4'!K171,"&gt;0")+COUNTIF('Data R4'!M171,"&gt;0")+COUNTIF('Data R4'!O171,"&gt;0")+COUNTIF('Data R4'!Q171,"&gt;0")+COUNTIF('Data R4'!S171,"&gt;0")+COUNTIF('Data R4'!U171,"&gt;0")+COUNTIF('Data R4'!W171,"&gt;0")+COUNTIF('Data R4'!Y171,"&gt;0"))&gt;0,1,0))</f>
        <v/>
      </c>
      <c r="M3163" t="inlineStr">
        <is>
          <t>Data R</t>
        </is>
      </c>
    </row>
    <row r="3164">
      <c r="A3164" t="inlineStr">
        <is>
          <t>Regional 4</t>
        </is>
      </c>
      <c r="B3164">
        <f>IF('Data R4'!C172="","",'Data R4'!B172)</f>
        <v/>
      </c>
      <c r="C3164">
        <f>IF('Data R4'!C172="","",'Data R4'!C172)</f>
        <v/>
      </c>
      <c r="D3164">
        <f>IF('Data R4'!C172="","",'Data R4'!D172)</f>
        <v/>
      </c>
      <c r="E3164">
        <f>IF('Data R4'!C172="","",'Data R4'!E172)</f>
        <v/>
      </c>
      <c r="F3164">
        <f>IF('Data R4'!C172="","",'Data R4'!F172)</f>
        <v/>
      </c>
      <c r="G3164">
        <f>IF('Data R4'!C172="","",'Data R4'!AD172)</f>
        <v/>
      </c>
      <c r="H3164">
        <f>IF('Data R4'!C172="","",'Data R4'!AC172)</f>
        <v/>
      </c>
      <c r="I3164">
        <f>IF('Data R4'!C172="","",COUNTIF('Data R4'!J172,"&gt;0")+COUNTIF('Data R4'!L172,"&gt;0")+COUNTIF('Data R4'!N172,"&gt;0")+COUNTIF('Data R4'!P172,"&gt;0")+COUNTIF('Data R4'!R172,"&gt;0")+COUNTIF('Data R4'!T172,"&gt;0")+COUNTIF('Data R4'!V172,"&gt;0")+COUNTIF('Data R4'!X172,"&gt;0"))</f>
        <v/>
      </c>
      <c r="J3164">
        <f>IF('Data R4'!C172="","",IF((COUNTIF('Data R4'!K172,"&gt;0")+COUNTIF('Data R4'!M172,"&gt;0")+COUNTIF('Data R4'!O172,"&gt;0")+COUNTIF('Data R4'!Q172,"&gt;0")+COUNTIF('Data R4'!S172,"&gt;0")+COUNTIF('Data R4'!U172,"&gt;0")+COUNTIF('Data R4'!W172,"&gt;0")+COUNTIF('Data R4'!Y172,"&gt;0"))&gt;0,1,0))</f>
        <v/>
      </c>
      <c r="M3164" t="inlineStr">
        <is>
          <t>Data R</t>
        </is>
      </c>
    </row>
    <row r="3165">
      <c r="A3165" t="inlineStr">
        <is>
          <t>Regional 4</t>
        </is>
      </c>
      <c r="B3165">
        <f>IF('Data R4'!C173="","",'Data R4'!B173)</f>
        <v/>
      </c>
      <c r="C3165">
        <f>IF('Data R4'!C173="","",'Data R4'!C173)</f>
        <v/>
      </c>
      <c r="D3165">
        <f>IF('Data R4'!C173="","",'Data R4'!D173)</f>
        <v/>
      </c>
      <c r="E3165">
        <f>IF('Data R4'!C173="","",'Data R4'!E173)</f>
        <v/>
      </c>
      <c r="F3165">
        <f>IF('Data R4'!C173="","",'Data R4'!F173)</f>
        <v/>
      </c>
      <c r="G3165">
        <f>IF('Data R4'!C173="","",'Data R4'!AD173)</f>
        <v/>
      </c>
      <c r="H3165">
        <f>IF('Data R4'!C173="","",'Data R4'!AC173)</f>
        <v/>
      </c>
      <c r="I3165">
        <f>IF('Data R4'!C173="","",COUNTIF('Data R4'!J173,"&gt;0")+COUNTIF('Data R4'!L173,"&gt;0")+COUNTIF('Data R4'!N173,"&gt;0")+COUNTIF('Data R4'!P173,"&gt;0")+COUNTIF('Data R4'!R173,"&gt;0")+COUNTIF('Data R4'!T173,"&gt;0")+COUNTIF('Data R4'!V173,"&gt;0")+COUNTIF('Data R4'!X173,"&gt;0"))</f>
        <v/>
      </c>
      <c r="J3165">
        <f>IF('Data R4'!C173="","",IF((COUNTIF('Data R4'!K173,"&gt;0")+COUNTIF('Data R4'!M173,"&gt;0")+COUNTIF('Data R4'!O173,"&gt;0")+COUNTIF('Data R4'!Q173,"&gt;0")+COUNTIF('Data R4'!S173,"&gt;0")+COUNTIF('Data R4'!U173,"&gt;0")+COUNTIF('Data R4'!W173,"&gt;0")+COUNTIF('Data R4'!Y173,"&gt;0"))&gt;0,1,0))</f>
        <v/>
      </c>
      <c r="M3165" t="inlineStr">
        <is>
          <t>Data R</t>
        </is>
      </c>
    </row>
    <row r="3166">
      <c r="A3166" t="inlineStr">
        <is>
          <t>Regional 4</t>
        </is>
      </c>
      <c r="B3166">
        <f>IF('Data R4'!C174="","",'Data R4'!B174)</f>
        <v/>
      </c>
      <c r="C3166">
        <f>IF('Data R4'!C174="","",'Data R4'!C174)</f>
        <v/>
      </c>
      <c r="D3166">
        <f>IF('Data R4'!C174="","",'Data R4'!D174)</f>
        <v/>
      </c>
      <c r="E3166">
        <f>IF('Data R4'!C174="","",'Data R4'!E174)</f>
        <v/>
      </c>
      <c r="F3166">
        <f>IF('Data R4'!C174="","",'Data R4'!F174)</f>
        <v/>
      </c>
      <c r="G3166">
        <f>IF('Data R4'!C174="","",'Data R4'!AD174)</f>
        <v/>
      </c>
      <c r="H3166">
        <f>IF('Data R4'!C174="","",'Data R4'!AC174)</f>
        <v/>
      </c>
      <c r="I3166">
        <f>IF('Data R4'!C174="","",COUNTIF('Data R4'!J174,"&gt;0")+COUNTIF('Data R4'!L174,"&gt;0")+COUNTIF('Data R4'!N174,"&gt;0")+COUNTIF('Data R4'!P174,"&gt;0")+COUNTIF('Data R4'!R174,"&gt;0")+COUNTIF('Data R4'!T174,"&gt;0")+COUNTIF('Data R4'!V174,"&gt;0")+COUNTIF('Data R4'!X174,"&gt;0"))</f>
        <v/>
      </c>
      <c r="J3166">
        <f>IF('Data R4'!C174="","",IF((COUNTIF('Data R4'!K174,"&gt;0")+COUNTIF('Data R4'!M174,"&gt;0")+COUNTIF('Data R4'!O174,"&gt;0")+COUNTIF('Data R4'!Q174,"&gt;0")+COUNTIF('Data R4'!S174,"&gt;0")+COUNTIF('Data R4'!U174,"&gt;0")+COUNTIF('Data R4'!W174,"&gt;0")+COUNTIF('Data R4'!Y174,"&gt;0"))&gt;0,1,0))</f>
        <v/>
      </c>
      <c r="M3166" t="inlineStr">
        <is>
          <t>Data R</t>
        </is>
      </c>
    </row>
    <row r="3167">
      <c r="A3167" t="inlineStr">
        <is>
          <t>Regional 4</t>
        </is>
      </c>
      <c r="B3167">
        <f>IF('Data R4'!C175="","",'Data R4'!B175)</f>
        <v/>
      </c>
      <c r="C3167">
        <f>IF('Data R4'!C175="","",'Data R4'!C175)</f>
        <v/>
      </c>
      <c r="D3167">
        <f>IF('Data R4'!C175="","",'Data R4'!D175)</f>
        <v/>
      </c>
      <c r="E3167">
        <f>IF('Data R4'!C175="","",'Data R4'!E175)</f>
        <v/>
      </c>
      <c r="F3167">
        <f>IF('Data R4'!C175="","",'Data R4'!F175)</f>
        <v/>
      </c>
      <c r="G3167">
        <f>IF('Data R4'!C175="","",'Data R4'!AD175)</f>
        <v/>
      </c>
      <c r="H3167">
        <f>IF('Data R4'!C175="","",'Data R4'!AC175)</f>
        <v/>
      </c>
      <c r="I3167">
        <f>IF('Data R4'!C175="","",COUNTIF('Data R4'!J175,"&gt;0")+COUNTIF('Data R4'!L175,"&gt;0")+COUNTIF('Data R4'!N175,"&gt;0")+COUNTIF('Data R4'!P175,"&gt;0")+COUNTIF('Data R4'!R175,"&gt;0")+COUNTIF('Data R4'!T175,"&gt;0")+COUNTIF('Data R4'!V175,"&gt;0")+COUNTIF('Data R4'!X175,"&gt;0"))</f>
        <v/>
      </c>
      <c r="J3167">
        <f>IF('Data R4'!C175="","",IF((COUNTIF('Data R4'!K175,"&gt;0")+COUNTIF('Data R4'!M175,"&gt;0")+COUNTIF('Data R4'!O175,"&gt;0")+COUNTIF('Data R4'!Q175,"&gt;0")+COUNTIF('Data R4'!S175,"&gt;0")+COUNTIF('Data R4'!U175,"&gt;0")+COUNTIF('Data R4'!W175,"&gt;0")+COUNTIF('Data R4'!Y175,"&gt;0"))&gt;0,1,0))</f>
        <v/>
      </c>
      <c r="M3167" t="inlineStr">
        <is>
          <t>Data R</t>
        </is>
      </c>
    </row>
    <row r="3168">
      <c r="A3168" t="inlineStr">
        <is>
          <t>Regional 4</t>
        </is>
      </c>
      <c r="B3168">
        <f>IF('Data R4'!C176="","",'Data R4'!B176)</f>
        <v/>
      </c>
      <c r="C3168">
        <f>IF('Data R4'!C176="","",'Data R4'!C176)</f>
        <v/>
      </c>
      <c r="D3168">
        <f>IF('Data R4'!C176="","",'Data R4'!D176)</f>
        <v/>
      </c>
      <c r="E3168">
        <f>IF('Data R4'!C176="","",'Data R4'!E176)</f>
        <v/>
      </c>
      <c r="F3168">
        <f>IF('Data R4'!C176="","",'Data R4'!F176)</f>
        <v/>
      </c>
      <c r="G3168">
        <f>IF('Data R4'!C176="","",'Data R4'!AD176)</f>
        <v/>
      </c>
      <c r="H3168">
        <f>IF('Data R4'!C176="","",'Data R4'!AC176)</f>
        <v/>
      </c>
      <c r="I3168">
        <f>IF('Data R4'!C176="","",COUNTIF('Data R4'!J176,"&gt;0")+COUNTIF('Data R4'!L176,"&gt;0")+COUNTIF('Data R4'!N176,"&gt;0")+COUNTIF('Data R4'!P176,"&gt;0")+COUNTIF('Data R4'!R176,"&gt;0")+COUNTIF('Data R4'!T176,"&gt;0")+COUNTIF('Data R4'!V176,"&gt;0")+COUNTIF('Data R4'!X176,"&gt;0"))</f>
        <v/>
      </c>
      <c r="J3168">
        <f>IF('Data R4'!C176="","",IF((COUNTIF('Data R4'!K176,"&gt;0")+COUNTIF('Data R4'!M176,"&gt;0")+COUNTIF('Data R4'!O176,"&gt;0")+COUNTIF('Data R4'!Q176,"&gt;0")+COUNTIF('Data R4'!S176,"&gt;0")+COUNTIF('Data R4'!U176,"&gt;0")+COUNTIF('Data R4'!W176,"&gt;0")+COUNTIF('Data R4'!Y176,"&gt;0"))&gt;0,1,0))</f>
        <v/>
      </c>
      <c r="M3168" t="inlineStr">
        <is>
          <t>Data R</t>
        </is>
      </c>
    </row>
    <row r="3169">
      <c r="A3169" t="inlineStr">
        <is>
          <t>Regional 4</t>
        </is>
      </c>
      <c r="B3169">
        <f>IF('Data R4'!C177="","",'Data R4'!B177)</f>
        <v/>
      </c>
      <c r="C3169">
        <f>IF('Data R4'!C177="","",'Data R4'!C177)</f>
        <v/>
      </c>
      <c r="D3169">
        <f>IF('Data R4'!C177="","",'Data R4'!D177)</f>
        <v/>
      </c>
      <c r="E3169">
        <f>IF('Data R4'!C177="","",'Data R4'!E177)</f>
        <v/>
      </c>
      <c r="F3169">
        <f>IF('Data R4'!C177="","",'Data R4'!F177)</f>
        <v/>
      </c>
      <c r="G3169">
        <f>IF('Data R4'!C177="","",'Data R4'!AD177)</f>
        <v/>
      </c>
      <c r="H3169">
        <f>IF('Data R4'!C177="","",'Data R4'!AC177)</f>
        <v/>
      </c>
      <c r="I3169">
        <f>IF('Data R4'!C177="","",COUNTIF('Data R4'!J177,"&gt;0")+COUNTIF('Data R4'!L177,"&gt;0")+COUNTIF('Data R4'!N177,"&gt;0")+COUNTIF('Data R4'!P177,"&gt;0")+COUNTIF('Data R4'!R177,"&gt;0")+COUNTIF('Data R4'!T177,"&gt;0")+COUNTIF('Data R4'!V177,"&gt;0")+COUNTIF('Data R4'!X177,"&gt;0"))</f>
        <v/>
      </c>
      <c r="J3169">
        <f>IF('Data R4'!C177="","",IF((COUNTIF('Data R4'!K177,"&gt;0")+COUNTIF('Data R4'!M177,"&gt;0")+COUNTIF('Data R4'!O177,"&gt;0")+COUNTIF('Data R4'!Q177,"&gt;0")+COUNTIF('Data R4'!S177,"&gt;0")+COUNTIF('Data R4'!U177,"&gt;0")+COUNTIF('Data R4'!W177,"&gt;0")+COUNTIF('Data R4'!Y177,"&gt;0"))&gt;0,1,0))</f>
        <v/>
      </c>
      <c r="M3169" t="inlineStr">
        <is>
          <t>Data R</t>
        </is>
      </c>
    </row>
    <row r="3170">
      <c r="A3170" t="inlineStr">
        <is>
          <t>Regional 4</t>
        </is>
      </c>
      <c r="B3170">
        <f>IF('Data R4'!C178="","",'Data R4'!B178)</f>
        <v/>
      </c>
      <c r="C3170">
        <f>IF('Data R4'!C178="","",'Data R4'!C178)</f>
        <v/>
      </c>
      <c r="D3170">
        <f>IF('Data R4'!C178="","",'Data R4'!D178)</f>
        <v/>
      </c>
      <c r="E3170">
        <f>IF('Data R4'!C178="","",'Data R4'!E178)</f>
        <v/>
      </c>
      <c r="F3170">
        <f>IF('Data R4'!C178="","",'Data R4'!F178)</f>
        <v/>
      </c>
      <c r="G3170">
        <f>IF('Data R4'!C178="","",'Data R4'!AD178)</f>
        <v/>
      </c>
      <c r="H3170">
        <f>IF('Data R4'!C178="","",'Data R4'!AC178)</f>
        <v/>
      </c>
      <c r="I3170">
        <f>IF('Data R4'!C178="","",COUNTIF('Data R4'!J178,"&gt;0")+COUNTIF('Data R4'!L178,"&gt;0")+COUNTIF('Data R4'!N178,"&gt;0")+COUNTIF('Data R4'!P178,"&gt;0")+COUNTIF('Data R4'!R178,"&gt;0")+COUNTIF('Data R4'!T178,"&gt;0")+COUNTIF('Data R4'!V178,"&gt;0")+COUNTIF('Data R4'!X178,"&gt;0"))</f>
        <v/>
      </c>
      <c r="J3170">
        <f>IF('Data R4'!C178="","",IF((COUNTIF('Data R4'!K178,"&gt;0")+COUNTIF('Data R4'!M178,"&gt;0")+COUNTIF('Data R4'!O178,"&gt;0")+COUNTIF('Data R4'!Q178,"&gt;0")+COUNTIF('Data R4'!S178,"&gt;0")+COUNTIF('Data R4'!U178,"&gt;0")+COUNTIF('Data R4'!W178,"&gt;0")+COUNTIF('Data R4'!Y178,"&gt;0"))&gt;0,1,0))</f>
        <v/>
      </c>
      <c r="M3170" t="inlineStr">
        <is>
          <t>Data R</t>
        </is>
      </c>
    </row>
    <row r="3171">
      <c r="A3171" t="inlineStr">
        <is>
          <t>Regional 4</t>
        </is>
      </c>
      <c r="B3171">
        <f>IF('Data R4'!C179="","",'Data R4'!B179)</f>
        <v/>
      </c>
      <c r="C3171">
        <f>IF('Data R4'!C179="","",'Data R4'!C179)</f>
        <v/>
      </c>
      <c r="D3171">
        <f>IF('Data R4'!C179="","",'Data R4'!D179)</f>
        <v/>
      </c>
      <c r="E3171">
        <f>IF('Data R4'!C179="","",'Data R4'!E179)</f>
        <v/>
      </c>
      <c r="F3171">
        <f>IF('Data R4'!C179="","",'Data R4'!F179)</f>
        <v/>
      </c>
      <c r="G3171">
        <f>IF('Data R4'!C179="","",'Data R4'!AD179)</f>
        <v/>
      </c>
      <c r="H3171">
        <f>IF('Data R4'!C179="","",'Data R4'!AC179)</f>
        <v/>
      </c>
      <c r="I3171">
        <f>IF('Data R4'!C179="","",COUNTIF('Data R4'!J179,"&gt;0")+COUNTIF('Data R4'!L179,"&gt;0")+COUNTIF('Data R4'!N179,"&gt;0")+COUNTIF('Data R4'!P179,"&gt;0")+COUNTIF('Data R4'!R179,"&gt;0")+COUNTIF('Data R4'!T179,"&gt;0")+COUNTIF('Data R4'!V179,"&gt;0")+COUNTIF('Data R4'!X179,"&gt;0"))</f>
        <v/>
      </c>
      <c r="J3171">
        <f>IF('Data R4'!C179="","",IF((COUNTIF('Data R4'!K179,"&gt;0")+COUNTIF('Data R4'!M179,"&gt;0")+COUNTIF('Data R4'!O179,"&gt;0")+COUNTIF('Data R4'!Q179,"&gt;0")+COUNTIF('Data R4'!S179,"&gt;0")+COUNTIF('Data R4'!U179,"&gt;0")+COUNTIF('Data R4'!W179,"&gt;0")+COUNTIF('Data R4'!Y179,"&gt;0"))&gt;0,1,0))</f>
        <v/>
      </c>
      <c r="M3171" t="inlineStr">
        <is>
          <t>Data R</t>
        </is>
      </c>
    </row>
    <row r="3172">
      <c r="A3172" t="inlineStr">
        <is>
          <t>Regional 4</t>
        </is>
      </c>
      <c r="B3172">
        <f>IF('Data R4'!C180="","",'Data R4'!B180)</f>
        <v/>
      </c>
      <c r="C3172">
        <f>IF('Data R4'!C180="","",'Data R4'!C180)</f>
        <v/>
      </c>
      <c r="D3172">
        <f>IF('Data R4'!C180="","",'Data R4'!D180)</f>
        <v/>
      </c>
      <c r="E3172">
        <f>IF('Data R4'!C180="","",'Data R4'!E180)</f>
        <v/>
      </c>
      <c r="F3172">
        <f>IF('Data R4'!C180="","",'Data R4'!F180)</f>
        <v/>
      </c>
      <c r="G3172">
        <f>IF('Data R4'!C180="","",'Data R4'!AD180)</f>
        <v/>
      </c>
      <c r="H3172">
        <f>IF('Data R4'!C180="","",'Data R4'!AC180)</f>
        <v/>
      </c>
      <c r="I3172">
        <f>IF('Data R4'!C180="","",COUNTIF('Data R4'!J180,"&gt;0")+COUNTIF('Data R4'!L180,"&gt;0")+COUNTIF('Data R4'!N180,"&gt;0")+COUNTIF('Data R4'!P180,"&gt;0")+COUNTIF('Data R4'!R180,"&gt;0")+COUNTIF('Data R4'!T180,"&gt;0")+COUNTIF('Data R4'!V180,"&gt;0")+COUNTIF('Data R4'!X180,"&gt;0"))</f>
        <v/>
      </c>
      <c r="J3172">
        <f>IF('Data R4'!C180="","",IF((COUNTIF('Data R4'!K180,"&gt;0")+COUNTIF('Data R4'!M180,"&gt;0")+COUNTIF('Data R4'!O180,"&gt;0")+COUNTIF('Data R4'!Q180,"&gt;0")+COUNTIF('Data R4'!S180,"&gt;0")+COUNTIF('Data R4'!U180,"&gt;0")+COUNTIF('Data R4'!W180,"&gt;0")+COUNTIF('Data R4'!Y180,"&gt;0"))&gt;0,1,0))</f>
        <v/>
      </c>
      <c r="M3172" t="inlineStr">
        <is>
          <t>Data R</t>
        </is>
      </c>
    </row>
    <row r="3173">
      <c r="A3173" t="inlineStr">
        <is>
          <t>Regional 4</t>
        </is>
      </c>
      <c r="B3173">
        <f>IF('Data R4'!C181="","",'Data R4'!B181)</f>
        <v/>
      </c>
      <c r="C3173">
        <f>IF('Data R4'!C181="","",'Data R4'!C181)</f>
        <v/>
      </c>
      <c r="D3173">
        <f>IF('Data R4'!C181="","",'Data R4'!D181)</f>
        <v/>
      </c>
      <c r="E3173">
        <f>IF('Data R4'!C181="","",'Data R4'!E181)</f>
        <v/>
      </c>
      <c r="F3173">
        <f>IF('Data R4'!C181="","",'Data R4'!F181)</f>
        <v/>
      </c>
      <c r="G3173">
        <f>IF('Data R4'!C181="","",'Data R4'!AD181)</f>
        <v/>
      </c>
      <c r="H3173">
        <f>IF('Data R4'!C181="","",'Data R4'!AC181)</f>
        <v/>
      </c>
      <c r="I3173">
        <f>IF('Data R4'!C181="","",COUNTIF('Data R4'!J181,"&gt;0")+COUNTIF('Data R4'!L181,"&gt;0")+COUNTIF('Data R4'!N181,"&gt;0")+COUNTIF('Data R4'!P181,"&gt;0")+COUNTIF('Data R4'!R181,"&gt;0")+COUNTIF('Data R4'!T181,"&gt;0")+COUNTIF('Data R4'!V181,"&gt;0")+COUNTIF('Data R4'!X181,"&gt;0"))</f>
        <v/>
      </c>
      <c r="J3173">
        <f>IF('Data R4'!C181="","",IF((COUNTIF('Data R4'!K181,"&gt;0")+COUNTIF('Data R4'!M181,"&gt;0")+COUNTIF('Data R4'!O181,"&gt;0")+COUNTIF('Data R4'!Q181,"&gt;0")+COUNTIF('Data R4'!S181,"&gt;0")+COUNTIF('Data R4'!U181,"&gt;0")+COUNTIF('Data R4'!W181,"&gt;0")+COUNTIF('Data R4'!Y181,"&gt;0"))&gt;0,1,0))</f>
        <v/>
      </c>
      <c r="M3173" t="inlineStr">
        <is>
          <t>Data R</t>
        </is>
      </c>
    </row>
    <row r="3174">
      <c r="A3174" t="inlineStr">
        <is>
          <t>Regional 4</t>
        </is>
      </c>
      <c r="B3174">
        <f>IF('Data R4'!C182="","",'Data R4'!B182)</f>
        <v/>
      </c>
      <c r="C3174">
        <f>IF('Data R4'!C182="","",'Data R4'!C182)</f>
        <v/>
      </c>
      <c r="D3174">
        <f>IF('Data R4'!C182="","",'Data R4'!D182)</f>
        <v/>
      </c>
      <c r="E3174">
        <f>IF('Data R4'!C182="","",'Data R4'!E182)</f>
        <v/>
      </c>
      <c r="F3174">
        <f>IF('Data R4'!C182="","",'Data R4'!F182)</f>
        <v/>
      </c>
      <c r="G3174">
        <f>IF('Data R4'!C182="","",'Data R4'!AD182)</f>
        <v/>
      </c>
      <c r="H3174">
        <f>IF('Data R4'!C182="","",'Data R4'!AC182)</f>
        <v/>
      </c>
      <c r="I3174">
        <f>IF('Data R4'!C182="","",COUNTIF('Data R4'!J182,"&gt;0")+COUNTIF('Data R4'!L182,"&gt;0")+COUNTIF('Data R4'!N182,"&gt;0")+COUNTIF('Data R4'!P182,"&gt;0")+COUNTIF('Data R4'!R182,"&gt;0")+COUNTIF('Data R4'!T182,"&gt;0")+COUNTIF('Data R4'!V182,"&gt;0")+COUNTIF('Data R4'!X182,"&gt;0"))</f>
        <v/>
      </c>
      <c r="J3174">
        <f>IF('Data R4'!C182="","",IF((COUNTIF('Data R4'!K182,"&gt;0")+COUNTIF('Data R4'!M182,"&gt;0")+COUNTIF('Data R4'!O182,"&gt;0")+COUNTIF('Data R4'!Q182,"&gt;0")+COUNTIF('Data R4'!S182,"&gt;0")+COUNTIF('Data R4'!U182,"&gt;0")+COUNTIF('Data R4'!W182,"&gt;0")+COUNTIF('Data R4'!Y182,"&gt;0"))&gt;0,1,0))</f>
        <v/>
      </c>
      <c r="M3174" t="inlineStr">
        <is>
          <t>Data R</t>
        </is>
      </c>
    </row>
    <row r="3175">
      <c r="A3175" t="inlineStr">
        <is>
          <t>Regional 4</t>
        </is>
      </c>
      <c r="B3175">
        <f>IF('Data R4'!C183="","",'Data R4'!B183)</f>
        <v/>
      </c>
      <c r="C3175">
        <f>IF('Data R4'!C183="","",'Data R4'!C183)</f>
        <v/>
      </c>
      <c r="D3175">
        <f>IF('Data R4'!C183="","",'Data R4'!D183)</f>
        <v/>
      </c>
      <c r="E3175">
        <f>IF('Data R4'!C183="","",'Data R4'!E183)</f>
        <v/>
      </c>
      <c r="F3175">
        <f>IF('Data R4'!C183="","",'Data R4'!F183)</f>
        <v/>
      </c>
      <c r="G3175">
        <f>IF('Data R4'!C183="","",'Data R4'!AD183)</f>
        <v/>
      </c>
      <c r="H3175">
        <f>IF('Data R4'!C183="","",'Data R4'!AC183)</f>
        <v/>
      </c>
      <c r="I3175">
        <f>IF('Data R4'!C183="","",COUNTIF('Data R4'!J183,"&gt;0")+COUNTIF('Data R4'!L183,"&gt;0")+COUNTIF('Data R4'!N183,"&gt;0")+COUNTIF('Data R4'!P183,"&gt;0")+COUNTIF('Data R4'!R183,"&gt;0")+COUNTIF('Data R4'!T183,"&gt;0")+COUNTIF('Data R4'!V183,"&gt;0")+COUNTIF('Data R4'!X183,"&gt;0"))</f>
        <v/>
      </c>
      <c r="J3175">
        <f>IF('Data R4'!C183="","",IF((COUNTIF('Data R4'!K183,"&gt;0")+COUNTIF('Data R4'!M183,"&gt;0")+COUNTIF('Data R4'!O183,"&gt;0")+COUNTIF('Data R4'!Q183,"&gt;0")+COUNTIF('Data R4'!S183,"&gt;0")+COUNTIF('Data R4'!U183,"&gt;0")+COUNTIF('Data R4'!W183,"&gt;0")+COUNTIF('Data R4'!Y183,"&gt;0"))&gt;0,1,0))</f>
        <v/>
      </c>
      <c r="M3175" t="inlineStr">
        <is>
          <t>Data R</t>
        </is>
      </c>
    </row>
    <row r="3176">
      <c r="A3176" t="inlineStr">
        <is>
          <t>Regional 4</t>
        </is>
      </c>
      <c r="B3176">
        <f>IF('Data R4'!C184="","",'Data R4'!B184)</f>
        <v/>
      </c>
      <c r="C3176">
        <f>IF('Data R4'!C184="","",'Data R4'!C184)</f>
        <v/>
      </c>
      <c r="D3176">
        <f>IF('Data R4'!C184="","",'Data R4'!D184)</f>
        <v/>
      </c>
      <c r="E3176">
        <f>IF('Data R4'!C184="","",'Data R4'!E184)</f>
        <v/>
      </c>
      <c r="F3176">
        <f>IF('Data R4'!C184="","",'Data R4'!F184)</f>
        <v/>
      </c>
      <c r="G3176">
        <f>IF('Data R4'!C184="","",'Data R4'!AD184)</f>
        <v/>
      </c>
      <c r="H3176">
        <f>IF('Data R4'!C184="","",'Data R4'!AC184)</f>
        <v/>
      </c>
      <c r="I3176">
        <f>IF('Data R4'!C184="","",COUNTIF('Data R4'!J184,"&gt;0")+COUNTIF('Data R4'!L184,"&gt;0")+COUNTIF('Data R4'!N184,"&gt;0")+COUNTIF('Data R4'!P184,"&gt;0")+COUNTIF('Data R4'!R184,"&gt;0")+COUNTIF('Data R4'!T184,"&gt;0")+COUNTIF('Data R4'!V184,"&gt;0")+COUNTIF('Data R4'!X184,"&gt;0"))</f>
        <v/>
      </c>
      <c r="J3176">
        <f>IF('Data R4'!C184="","",IF((COUNTIF('Data R4'!K184,"&gt;0")+COUNTIF('Data R4'!M184,"&gt;0")+COUNTIF('Data R4'!O184,"&gt;0")+COUNTIF('Data R4'!Q184,"&gt;0")+COUNTIF('Data R4'!S184,"&gt;0")+COUNTIF('Data R4'!U184,"&gt;0")+COUNTIF('Data R4'!W184,"&gt;0")+COUNTIF('Data R4'!Y184,"&gt;0"))&gt;0,1,0))</f>
        <v/>
      </c>
      <c r="M3176" t="inlineStr">
        <is>
          <t>Data R</t>
        </is>
      </c>
    </row>
    <row r="3177">
      <c r="A3177" t="inlineStr">
        <is>
          <t>Regional 4</t>
        </is>
      </c>
      <c r="B3177">
        <f>IF('Data R4'!C185="","",'Data R4'!B185)</f>
        <v/>
      </c>
      <c r="C3177">
        <f>IF('Data R4'!C185="","",'Data R4'!C185)</f>
        <v/>
      </c>
      <c r="D3177">
        <f>IF('Data R4'!C185="","",'Data R4'!D185)</f>
        <v/>
      </c>
      <c r="E3177">
        <f>IF('Data R4'!C185="","",'Data R4'!E185)</f>
        <v/>
      </c>
      <c r="F3177">
        <f>IF('Data R4'!C185="","",'Data R4'!F185)</f>
        <v/>
      </c>
      <c r="G3177">
        <f>IF('Data R4'!C185="","",'Data R4'!AD185)</f>
        <v/>
      </c>
      <c r="H3177">
        <f>IF('Data R4'!C185="","",'Data R4'!AC185)</f>
        <v/>
      </c>
      <c r="I3177">
        <f>IF('Data R4'!C185="","",COUNTIF('Data R4'!J185,"&gt;0")+COUNTIF('Data R4'!L185,"&gt;0")+COUNTIF('Data R4'!N185,"&gt;0")+COUNTIF('Data R4'!P185,"&gt;0")+COUNTIF('Data R4'!R185,"&gt;0")+COUNTIF('Data R4'!T185,"&gt;0")+COUNTIF('Data R4'!V185,"&gt;0")+COUNTIF('Data R4'!X185,"&gt;0"))</f>
        <v/>
      </c>
      <c r="J3177">
        <f>IF('Data R4'!C185="","",IF((COUNTIF('Data R4'!K185,"&gt;0")+COUNTIF('Data R4'!M185,"&gt;0")+COUNTIF('Data R4'!O185,"&gt;0")+COUNTIF('Data R4'!Q185,"&gt;0")+COUNTIF('Data R4'!S185,"&gt;0")+COUNTIF('Data R4'!U185,"&gt;0")+COUNTIF('Data R4'!W185,"&gt;0")+COUNTIF('Data R4'!Y185,"&gt;0"))&gt;0,1,0))</f>
        <v/>
      </c>
      <c r="M3177" t="inlineStr">
        <is>
          <t>Data R</t>
        </is>
      </c>
    </row>
    <row r="3178">
      <c r="A3178" t="inlineStr">
        <is>
          <t>Regional 4</t>
        </is>
      </c>
      <c r="B3178">
        <f>IF('Data R4'!C186="","",'Data R4'!B186)</f>
        <v/>
      </c>
      <c r="C3178">
        <f>IF('Data R4'!C186="","",'Data R4'!C186)</f>
        <v/>
      </c>
      <c r="D3178">
        <f>IF('Data R4'!C186="","",'Data R4'!D186)</f>
        <v/>
      </c>
      <c r="E3178">
        <f>IF('Data R4'!C186="","",'Data R4'!E186)</f>
        <v/>
      </c>
      <c r="F3178">
        <f>IF('Data R4'!C186="","",'Data R4'!F186)</f>
        <v/>
      </c>
      <c r="G3178">
        <f>IF('Data R4'!C186="","",'Data R4'!AD186)</f>
        <v/>
      </c>
      <c r="H3178">
        <f>IF('Data R4'!C186="","",'Data R4'!AC186)</f>
        <v/>
      </c>
      <c r="I3178">
        <f>IF('Data R4'!C186="","",COUNTIF('Data R4'!J186,"&gt;0")+COUNTIF('Data R4'!L186,"&gt;0")+COUNTIF('Data R4'!N186,"&gt;0")+COUNTIF('Data R4'!P186,"&gt;0")+COUNTIF('Data R4'!R186,"&gt;0")+COUNTIF('Data R4'!T186,"&gt;0")+COUNTIF('Data R4'!V186,"&gt;0")+COUNTIF('Data R4'!X186,"&gt;0"))</f>
        <v/>
      </c>
      <c r="J3178">
        <f>IF('Data R4'!C186="","",IF((COUNTIF('Data R4'!K186,"&gt;0")+COUNTIF('Data R4'!M186,"&gt;0")+COUNTIF('Data R4'!O186,"&gt;0")+COUNTIF('Data R4'!Q186,"&gt;0")+COUNTIF('Data R4'!S186,"&gt;0")+COUNTIF('Data R4'!U186,"&gt;0")+COUNTIF('Data R4'!W186,"&gt;0")+COUNTIF('Data R4'!Y186,"&gt;0"))&gt;0,1,0))</f>
        <v/>
      </c>
      <c r="M3178" t="inlineStr">
        <is>
          <t>Data R</t>
        </is>
      </c>
    </row>
    <row r="3179">
      <c r="A3179" t="inlineStr">
        <is>
          <t>Regional 4</t>
        </is>
      </c>
      <c r="B3179">
        <f>IF('Data R4'!C187="","",'Data R4'!B187)</f>
        <v/>
      </c>
      <c r="C3179">
        <f>IF('Data R4'!C187="","",'Data R4'!C187)</f>
        <v/>
      </c>
      <c r="D3179">
        <f>IF('Data R4'!C187="","",'Data R4'!D187)</f>
        <v/>
      </c>
      <c r="E3179">
        <f>IF('Data R4'!C187="","",'Data R4'!E187)</f>
        <v/>
      </c>
      <c r="F3179">
        <f>IF('Data R4'!C187="","",'Data R4'!F187)</f>
        <v/>
      </c>
      <c r="G3179">
        <f>IF('Data R4'!C187="","",'Data R4'!AD187)</f>
        <v/>
      </c>
      <c r="H3179">
        <f>IF('Data R4'!C187="","",'Data R4'!AC187)</f>
        <v/>
      </c>
      <c r="I3179">
        <f>IF('Data R4'!C187="","",COUNTIF('Data R4'!J187,"&gt;0")+COUNTIF('Data R4'!L187,"&gt;0")+COUNTIF('Data R4'!N187,"&gt;0")+COUNTIF('Data R4'!P187,"&gt;0")+COUNTIF('Data R4'!R187,"&gt;0")+COUNTIF('Data R4'!T187,"&gt;0")+COUNTIF('Data R4'!V187,"&gt;0")+COUNTIF('Data R4'!X187,"&gt;0"))</f>
        <v/>
      </c>
      <c r="J3179">
        <f>IF('Data R4'!C187="","",IF((COUNTIF('Data R4'!K187,"&gt;0")+COUNTIF('Data R4'!M187,"&gt;0")+COUNTIF('Data R4'!O187,"&gt;0")+COUNTIF('Data R4'!Q187,"&gt;0")+COUNTIF('Data R4'!S187,"&gt;0")+COUNTIF('Data R4'!U187,"&gt;0")+COUNTIF('Data R4'!W187,"&gt;0")+COUNTIF('Data R4'!Y187,"&gt;0"))&gt;0,1,0))</f>
        <v/>
      </c>
      <c r="M3179" t="inlineStr">
        <is>
          <t>Data R</t>
        </is>
      </c>
    </row>
    <row r="3180">
      <c r="A3180" t="inlineStr">
        <is>
          <t>Regional 4</t>
        </is>
      </c>
      <c r="B3180">
        <f>IF('Data R4'!C188="","",'Data R4'!B188)</f>
        <v/>
      </c>
      <c r="C3180">
        <f>IF('Data R4'!C188="","",'Data R4'!C188)</f>
        <v/>
      </c>
      <c r="D3180">
        <f>IF('Data R4'!C188="","",'Data R4'!D188)</f>
        <v/>
      </c>
      <c r="E3180">
        <f>IF('Data R4'!C188="","",'Data R4'!E188)</f>
        <v/>
      </c>
      <c r="F3180">
        <f>IF('Data R4'!C188="","",'Data R4'!F188)</f>
        <v/>
      </c>
      <c r="G3180">
        <f>IF('Data R4'!C188="","",'Data R4'!AD188)</f>
        <v/>
      </c>
      <c r="H3180">
        <f>IF('Data R4'!C188="","",'Data R4'!AC188)</f>
        <v/>
      </c>
      <c r="I3180">
        <f>IF('Data R4'!C188="","",COUNTIF('Data R4'!J188,"&gt;0")+COUNTIF('Data R4'!L188,"&gt;0")+COUNTIF('Data R4'!N188,"&gt;0")+COUNTIF('Data R4'!P188,"&gt;0")+COUNTIF('Data R4'!R188,"&gt;0")+COUNTIF('Data R4'!T188,"&gt;0")+COUNTIF('Data R4'!V188,"&gt;0")+COUNTIF('Data R4'!X188,"&gt;0"))</f>
        <v/>
      </c>
      <c r="J3180">
        <f>IF('Data R4'!C188="","",IF((COUNTIF('Data R4'!K188,"&gt;0")+COUNTIF('Data R4'!M188,"&gt;0")+COUNTIF('Data R4'!O188,"&gt;0")+COUNTIF('Data R4'!Q188,"&gt;0")+COUNTIF('Data R4'!S188,"&gt;0")+COUNTIF('Data R4'!U188,"&gt;0")+COUNTIF('Data R4'!W188,"&gt;0")+COUNTIF('Data R4'!Y188,"&gt;0"))&gt;0,1,0))</f>
        <v/>
      </c>
      <c r="M3180" t="inlineStr">
        <is>
          <t>Data R</t>
        </is>
      </c>
    </row>
    <row r="3181">
      <c r="A3181" t="inlineStr">
        <is>
          <t>Regional 4</t>
        </is>
      </c>
      <c r="B3181">
        <f>IF('Data R4'!C189="","",'Data R4'!B189)</f>
        <v/>
      </c>
      <c r="C3181">
        <f>IF('Data R4'!C189="","",'Data R4'!C189)</f>
        <v/>
      </c>
      <c r="D3181">
        <f>IF('Data R4'!C189="","",'Data R4'!D189)</f>
        <v/>
      </c>
      <c r="E3181">
        <f>IF('Data R4'!C189="","",'Data R4'!E189)</f>
        <v/>
      </c>
      <c r="F3181">
        <f>IF('Data R4'!C189="","",'Data R4'!F189)</f>
        <v/>
      </c>
      <c r="G3181">
        <f>IF('Data R4'!C189="","",'Data R4'!AD189)</f>
        <v/>
      </c>
      <c r="H3181">
        <f>IF('Data R4'!C189="","",'Data R4'!AC189)</f>
        <v/>
      </c>
      <c r="I3181">
        <f>IF('Data R4'!C189="","",COUNTIF('Data R4'!J189,"&gt;0")+COUNTIF('Data R4'!L189,"&gt;0")+COUNTIF('Data R4'!N189,"&gt;0")+COUNTIF('Data R4'!P189,"&gt;0")+COUNTIF('Data R4'!R189,"&gt;0")+COUNTIF('Data R4'!T189,"&gt;0")+COUNTIF('Data R4'!V189,"&gt;0")+COUNTIF('Data R4'!X189,"&gt;0"))</f>
        <v/>
      </c>
      <c r="J3181">
        <f>IF('Data R4'!C189="","",IF((COUNTIF('Data R4'!K189,"&gt;0")+COUNTIF('Data R4'!M189,"&gt;0")+COUNTIF('Data R4'!O189,"&gt;0")+COUNTIF('Data R4'!Q189,"&gt;0")+COUNTIF('Data R4'!S189,"&gt;0")+COUNTIF('Data R4'!U189,"&gt;0")+COUNTIF('Data R4'!W189,"&gt;0")+COUNTIF('Data R4'!Y189,"&gt;0"))&gt;0,1,0))</f>
        <v/>
      </c>
      <c r="M3181" t="inlineStr">
        <is>
          <t>Data R</t>
        </is>
      </c>
    </row>
    <row r="3182">
      <c r="A3182" t="inlineStr">
        <is>
          <t>Regional 4</t>
        </is>
      </c>
      <c r="B3182">
        <f>IF('Data R4'!C190="","",'Data R4'!B190)</f>
        <v/>
      </c>
      <c r="C3182">
        <f>IF('Data R4'!C190="","",'Data R4'!C190)</f>
        <v/>
      </c>
      <c r="D3182">
        <f>IF('Data R4'!C190="","",'Data R4'!D190)</f>
        <v/>
      </c>
      <c r="E3182">
        <f>IF('Data R4'!C190="","",'Data R4'!E190)</f>
        <v/>
      </c>
      <c r="F3182">
        <f>IF('Data R4'!C190="","",'Data R4'!F190)</f>
        <v/>
      </c>
      <c r="G3182">
        <f>IF('Data R4'!C190="","",'Data R4'!AD190)</f>
        <v/>
      </c>
      <c r="H3182">
        <f>IF('Data R4'!C190="","",'Data R4'!AC190)</f>
        <v/>
      </c>
      <c r="I3182">
        <f>IF('Data R4'!C190="","",COUNTIF('Data R4'!J190,"&gt;0")+COUNTIF('Data R4'!L190,"&gt;0")+COUNTIF('Data R4'!N190,"&gt;0")+COUNTIF('Data R4'!P190,"&gt;0")+COUNTIF('Data R4'!R190,"&gt;0")+COUNTIF('Data R4'!T190,"&gt;0")+COUNTIF('Data R4'!V190,"&gt;0")+COUNTIF('Data R4'!X190,"&gt;0"))</f>
        <v/>
      </c>
      <c r="J3182">
        <f>IF('Data R4'!C190="","",IF((COUNTIF('Data R4'!K190,"&gt;0")+COUNTIF('Data R4'!M190,"&gt;0")+COUNTIF('Data R4'!O190,"&gt;0")+COUNTIF('Data R4'!Q190,"&gt;0")+COUNTIF('Data R4'!S190,"&gt;0")+COUNTIF('Data R4'!U190,"&gt;0")+COUNTIF('Data R4'!W190,"&gt;0")+COUNTIF('Data R4'!Y190,"&gt;0"))&gt;0,1,0))</f>
        <v/>
      </c>
      <c r="M3182" t="inlineStr">
        <is>
          <t>Data R</t>
        </is>
      </c>
    </row>
    <row r="3183">
      <c r="A3183" t="inlineStr">
        <is>
          <t>Regional 4</t>
        </is>
      </c>
      <c r="B3183">
        <f>IF('Data R4'!C191="","",'Data R4'!B191)</f>
        <v/>
      </c>
      <c r="C3183">
        <f>IF('Data R4'!C191="","",'Data R4'!C191)</f>
        <v/>
      </c>
      <c r="D3183">
        <f>IF('Data R4'!C191="","",'Data R4'!D191)</f>
        <v/>
      </c>
      <c r="E3183">
        <f>IF('Data R4'!C191="","",'Data R4'!E191)</f>
        <v/>
      </c>
      <c r="F3183">
        <f>IF('Data R4'!C191="","",'Data R4'!F191)</f>
        <v/>
      </c>
      <c r="G3183">
        <f>IF('Data R4'!C191="","",'Data R4'!AD191)</f>
        <v/>
      </c>
      <c r="H3183">
        <f>IF('Data R4'!C191="","",'Data R4'!AC191)</f>
        <v/>
      </c>
      <c r="I3183">
        <f>IF('Data R4'!C191="","",COUNTIF('Data R4'!J191,"&gt;0")+COUNTIF('Data R4'!L191,"&gt;0")+COUNTIF('Data R4'!N191,"&gt;0")+COUNTIF('Data R4'!P191,"&gt;0")+COUNTIF('Data R4'!R191,"&gt;0")+COUNTIF('Data R4'!T191,"&gt;0")+COUNTIF('Data R4'!V191,"&gt;0")+COUNTIF('Data R4'!X191,"&gt;0"))</f>
        <v/>
      </c>
      <c r="J3183">
        <f>IF('Data R4'!C191="","",IF((COUNTIF('Data R4'!K191,"&gt;0")+COUNTIF('Data R4'!M191,"&gt;0")+COUNTIF('Data R4'!O191,"&gt;0")+COUNTIF('Data R4'!Q191,"&gt;0")+COUNTIF('Data R4'!S191,"&gt;0")+COUNTIF('Data R4'!U191,"&gt;0")+COUNTIF('Data R4'!W191,"&gt;0")+COUNTIF('Data R4'!Y191,"&gt;0"))&gt;0,1,0))</f>
        <v/>
      </c>
      <c r="M3183" t="inlineStr">
        <is>
          <t>Data R</t>
        </is>
      </c>
    </row>
    <row r="3184">
      <c r="A3184" t="inlineStr">
        <is>
          <t>Regional 4</t>
        </is>
      </c>
      <c r="B3184">
        <f>IF('Data R4'!C192="","",'Data R4'!B192)</f>
        <v/>
      </c>
      <c r="C3184">
        <f>IF('Data R4'!C192="","",'Data R4'!C192)</f>
        <v/>
      </c>
      <c r="D3184">
        <f>IF('Data R4'!C192="","",'Data R4'!D192)</f>
        <v/>
      </c>
      <c r="E3184">
        <f>IF('Data R4'!C192="","",'Data R4'!E192)</f>
        <v/>
      </c>
      <c r="F3184">
        <f>IF('Data R4'!C192="","",'Data R4'!F192)</f>
        <v/>
      </c>
      <c r="G3184">
        <f>IF('Data R4'!C192="","",'Data R4'!AD192)</f>
        <v/>
      </c>
      <c r="H3184">
        <f>IF('Data R4'!C192="","",'Data R4'!AC192)</f>
        <v/>
      </c>
      <c r="I3184">
        <f>IF('Data R4'!C192="","",COUNTIF('Data R4'!J192,"&gt;0")+COUNTIF('Data R4'!L192,"&gt;0")+COUNTIF('Data R4'!N192,"&gt;0")+COUNTIF('Data R4'!P192,"&gt;0")+COUNTIF('Data R4'!R192,"&gt;0")+COUNTIF('Data R4'!T192,"&gt;0")+COUNTIF('Data R4'!V192,"&gt;0")+COUNTIF('Data R4'!X192,"&gt;0"))</f>
        <v/>
      </c>
      <c r="J3184">
        <f>IF('Data R4'!C192="","",IF((COUNTIF('Data R4'!K192,"&gt;0")+COUNTIF('Data R4'!M192,"&gt;0")+COUNTIF('Data R4'!O192,"&gt;0")+COUNTIF('Data R4'!Q192,"&gt;0")+COUNTIF('Data R4'!S192,"&gt;0")+COUNTIF('Data R4'!U192,"&gt;0")+COUNTIF('Data R4'!W192,"&gt;0")+COUNTIF('Data R4'!Y192,"&gt;0"))&gt;0,1,0))</f>
        <v/>
      </c>
      <c r="M3184" t="inlineStr">
        <is>
          <t>Data R</t>
        </is>
      </c>
    </row>
    <row r="3185">
      <c r="A3185" t="inlineStr">
        <is>
          <t>Regional 4</t>
        </is>
      </c>
      <c r="B3185">
        <f>IF('Data R4'!C193="","",'Data R4'!B193)</f>
        <v/>
      </c>
      <c r="C3185">
        <f>IF('Data R4'!C193="","",'Data R4'!C193)</f>
        <v/>
      </c>
      <c r="D3185">
        <f>IF('Data R4'!C193="","",'Data R4'!D193)</f>
        <v/>
      </c>
      <c r="E3185">
        <f>IF('Data R4'!C193="","",'Data R4'!E193)</f>
        <v/>
      </c>
      <c r="F3185">
        <f>IF('Data R4'!C193="","",'Data R4'!F193)</f>
        <v/>
      </c>
      <c r="G3185">
        <f>IF('Data R4'!C193="","",'Data R4'!AD193)</f>
        <v/>
      </c>
      <c r="H3185">
        <f>IF('Data R4'!C193="","",'Data R4'!AC193)</f>
        <v/>
      </c>
      <c r="I3185">
        <f>IF('Data R4'!C193="","",COUNTIF('Data R4'!J193,"&gt;0")+COUNTIF('Data R4'!L193,"&gt;0")+COUNTIF('Data R4'!N193,"&gt;0")+COUNTIF('Data R4'!P193,"&gt;0")+COUNTIF('Data R4'!R193,"&gt;0")+COUNTIF('Data R4'!T193,"&gt;0")+COUNTIF('Data R4'!V193,"&gt;0")+COUNTIF('Data R4'!X193,"&gt;0"))</f>
        <v/>
      </c>
      <c r="J3185">
        <f>IF('Data R4'!C193="","",IF((COUNTIF('Data R4'!K193,"&gt;0")+COUNTIF('Data R4'!M193,"&gt;0")+COUNTIF('Data R4'!O193,"&gt;0")+COUNTIF('Data R4'!Q193,"&gt;0")+COUNTIF('Data R4'!S193,"&gt;0")+COUNTIF('Data R4'!U193,"&gt;0")+COUNTIF('Data R4'!W193,"&gt;0")+COUNTIF('Data R4'!Y193,"&gt;0"))&gt;0,1,0))</f>
        <v/>
      </c>
      <c r="M3185" t="inlineStr">
        <is>
          <t>Data R</t>
        </is>
      </c>
    </row>
    <row r="3186">
      <c r="A3186" t="inlineStr">
        <is>
          <t>Regional 4</t>
        </is>
      </c>
      <c r="B3186">
        <f>IF('Data R4'!C194="","",'Data R4'!B194)</f>
        <v/>
      </c>
      <c r="C3186">
        <f>IF('Data R4'!C194="","",'Data R4'!C194)</f>
        <v/>
      </c>
      <c r="D3186">
        <f>IF('Data R4'!C194="","",'Data R4'!D194)</f>
        <v/>
      </c>
      <c r="E3186">
        <f>IF('Data R4'!C194="","",'Data R4'!E194)</f>
        <v/>
      </c>
      <c r="F3186">
        <f>IF('Data R4'!C194="","",'Data R4'!F194)</f>
        <v/>
      </c>
      <c r="G3186">
        <f>IF('Data R4'!C194="","",'Data R4'!AD194)</f>
        <v/>
      </c>
      <c r="H3186">
        <f>IF('Data R4'!C194="","",'Data R4'!AC194)</f>
        <v/>
      </c>
      <c r="I3186">
        <f>IF('Data R4'!C194="","",COUNTIF('Data R4'!J194,"&gt;0")+COUNTIF('Data R4'!L194,"&gt;0")+COUNTIF('Data R4'!N194,"&gt;0")+COUNTIF('Data R4'!P194,"&gt;0")+COUNTIF('Data R4'!R194,"&gt;0")+COUNTIF('Data R4'!T194,"&gt;0")+COUNTIF('Data R4'!V194,"&gt;0")+COUNTIF('Data R4'!X194,"&gt;0"))</f>
        <v/>
      </c>
      <c r="J3186">
        <f>IF('Data R4'!C194="","",IF((COUNTIF('Data R4'!K194,"&gt;0")+COUNTIF('Data R4'!M194,"&gt;0")+COUNTIF('Data R4'!O194,"&gt;0")+COUNTIF('Data R4'!Q194,"&gt;0")+COUNTIF('Data R4'!S194,"&gt;0")+COUNTIF('Data R4'!U194,"&gt;0")+COUNTIF('Data R4'!W194,"&gt;0")+COUNTIF('Data R4'!Y194,"&gt;0"))&gt;0,1,0))</f>
        <v/>
      </c>
      <c r="M3186" t="inlineStr">
        <is>
          <t>Data R</t>
        </is>
      </c>
    </row>
    <row r="3187">
      <c r="A3187" t="inlineStr">
        <is>
          <t>Regional 4</t>
        </is>
      </c>
      <c r="B3187">
        <f>IF('Data R4'!C195="","",'Data R4'!B195)</f>
        <v/>
      </c>
      <c r="C3187">
        <f>IF('Data R4'!C195="","",'Data R4'!C195)</f>
        <v/>
      </c>
      <c r="D3187">
        <f>IF('Data R4'!C195="","",'Data R4'!D195)</f>
        <v/>
      </c>
      <c r="E3187">
        <f>IF('Data R4'!C195="","",'Data R4'!E195)</f>
        <v/>
      </c>
      <c r="F3187">
        <f>IF('Data R4'!C195="","",'Data R4'!F195)</f>
        <v/>
      </c>
      <c r="G3187">
        <f>IF('Data R4'!C195="","",'Data R4'!AD195)</f>
        <v/>
      </c>
      <c r="H3187">
        <f>IF('Data R4'!C195="","",'Data R4'!AC195)</f>
        <v/>
      </c>
      <c r="I3187">
        <f>IF('Data R4'!C195="","",COUNTIF('Data R4'!J195,"&gt;0")+COUNTIF('Data R4'!L195,"&gt;0")+COUNTIF('Data R4'!N195,"&gt;0")+COUNTIF('Data R4'!P195,"&gt;0")+COUNTIF('Data R4'!R195,"&gt;0")+COUNTIF('Data R4'!T195,"&gt;0")+COUNTIF('Data R4'!V195,"&gt;0")+COUNTIF('Data R4'!X195,"&gt;0"))</f>
        <v/>
      </c>
      <c r="J3187">
        <f>IF('Data R4'!C195="","",IF((COUNTIF('Data R4'!K195,"&gt;0")+COUNTIF('Data R4'!M195,"&gt;0")+COUNTIF('Data R4'!O195,"&gt;0")+COUNTIF('Data R4'!Q195,"&gt;0")+COUNTIF('Data R4'!S195,"&gt;0")+COUNTIF('Data R4'!U195,"&gt;0")+COUNTIF('Data R4'!W195,"&gt;0")+COUNTIF('Data R4'!Y195,"&gt;0"))&gt;0,1,0))</f>
        <v/>
      </c>
      <c r="M3187" t="inlineStr">
        <is>
          <t>Data R</t>
        </is>
      </c>
    </row>
    <row r="3188">
      <c r="A3188" t="inlineStr">
        <is>
          <t>Regional 4</t>
        </is>
      </c>
      <c r="B3188">
        <f>IF('Data R4'!C196="","",'Data R4'!B196)</f>
        <v/>
      </c>
      <c r="C3188">
        <f>IF('Data R4'!C196="","",'Data R4'!C196)</f>
        <v/>
      </c>
      <c r="D3188">
        <f>IF('Data R4'!C196="","",'Data R4'!D196)</f>
        <v/>
      </c>
      <c r="E3188">
        <f>IF('Data R4'!C196="","",'Data R4'!E196)</f>
        <v/>
      </c>
      <c r="F3188">
        <f>IF('Data R4'!C196="","",'Data R4'!F196)</f>
        <v/>
      </c>
      <c r="G3188">
        <f>IF('Data R4'!C196="","",'Data R4'!AD196)</f>
        <v/>
      </c>
      <c r="H3188">
        <f>IF('Data R4'!C196="","",'Data R4'!AC196)</f>
        <v/>
      </c>
      <c r="I3188">
        <f>IF('Data R4'!C196="","",COUNTIF('Data R4'!J196,"&gt;0")+COUNTIF('Data R4'!L196,"&gt;0")+COUNTIF('Data R4'!N196,"&gt;0")+COUNTIF('Data R4'!P196,"&gt;0")+COUNTIF('Data R4'!R196,"&gt;0")+COUNTIF('Data R4'!T196,"&gt;0")+COUNTIF('Data R4'!V196,"&gt;0")+COUNTIF('Data R4'!X196,"&gt;0"))</f>
        <v/>
      </c>
      <c r="J3188">
        <f>IF('Data R4'!C196="","",IF((COUNTIF('Data R4'!K196,"&gt;0")+COUNTIF('Data R4'!M196,"&gt;0")+COUNTIF('Data R4'!O196,"&gt;0")+COUNTIF('Data R4'!Q196,"&gt;0")+COUNTIF('Data R4'!S196,"&gt;0")+COUNTIF('Data R4'!U196,"&gt;0")+COUNTIF('Data R4'!W196,"&gt;0")+COUNTIF('Data R4'!Y196,"&gt;0"))&gt;0,1,0))</f>
        <v/>
      </c>
      <c r="M3188" t="inlineStr">
        <is>
          <t>Data R</t>
        </is>
      </c>
    </row>
    <row r="3189">
      <c r="A3189" t="inlineStr">
        <is>
          <t>Regional 4</t>
        </is>
      </c>
      <c r="B3189">
        <f>IF('Data R4'!C197="","",'Data R4'!B197)</f>
        <v/>
      </c>
      <c r="C3189">
        <f>IF('Data R4'!C197="","",'Data R4'!C197)</f>
        <v/>
      </c>
      <c r="D3189">
        <f>IF('Data R4'!C197="","",'Data R4'!D197)</f>
        <v/>
      </c>
      <c r="E3189">
        <f>IF('Data R4'!C197="","",'Data R4'!E197)</f>
        <v/>
      </c>
      <c r="F3189">
        <f>IF('Data R4'!C197="","",'Data R4'!F197)</f>
        <v/>
      </c>
      <c r="G3189">
        <f>IF('Data R4'!C197="","",'Data R4'!AD197)</f>
        <v/>
      </c>
      <c r="H3189">
        <f>IF('Data R4'!C197="","",'Data R4'!AC197)</f>
        <v/>
      </c>
      <c r="I3189">
        <f>IF('Data R4'!C197="","",COUNTIF('Data R4'!J197,"&gt;0")+COUNTIF('Data R4'!L197,"&gt;0")+COUNTIF('Data R4'!N197,"&gt;0")+COUNTIF('Data R4'!P197,"&gt;0")+COUNTIF('Data R4'!R197,"&gt;0")+COUNTIF('Data R4'!T197,"&gt;0")+COUNTIF('Data R4'!V197,"&gt;0")+COUNTIF('Data R4'!X197,"&gt;0"))</f>
        <v/>
      </c>
      <c r="J3189">
        <f>IF('Data R4'!C197="","",IF((COUNTIF('Data R4'!K197,"&gt;0")+COUNTIF('Data R4'!M197,"&gt;0")+COUNTIF('Data R4'!O197,"&gt;0")+COUNTIF('Data R4'!Q197,"&gt;0")+COUNTIF('Data R4'!S197,"&gt;0")+COUNTIF('Data R4'!U197,"&gt;0")+COUNTIF('Data R4'!W197,"&gt;0")+COUNTIF('Data R4'!Y197,"&gt;0"))&gt;0,1,0))</f>
        <v/>
      </c>
      <c r="M3189" t="inlineStr">
        <is>
          <t>Data R</t>
        </is>
      </c>
    </row>
    <row r="3190">
      <c r="A3190" t="inlineStr">
        <is>
          <t>Regional 4</t>
        </is>
      </c>
      <c r="B3190">
        <f>IF('Data R4'!C198="","",'Data R4'!B198)</f>
        <v/>
      </c>
      <c r="C3190">
        <f>IF('Data R4'!C198="","",'Data R4'!C198)</f>
        <v/>
      </c>
      <c r="D3190">
        <f>IF('Data R4'!C198="","",'Data R4'!D198)</f>
        <v/>
      </c>
      <c r="E3190">
        <f>IF('Data R4'!C198="","",'Data R4'!E198)</f>
        <v/>
      </c>
      <c r="F3190">
        <f>IF('Data R4'!C198="","",'Data R4'!F198)</f>
        <v/>
      </c>
      <c r="G3190">
        <f>IF('Data R4'!C198="","",'Data R4'!AD198)</f>
        <v/>
      </c>
      <c r="H3190">
        <f>IF('Data R4'!C198="","",'Data R4'!AC198)</f>
        <v/>
      </c>
      <c r="I3190">
        <f>IF('Data R4'!C198="","",COUNTIF('Data R4'!J198,"&gt;0")+COUNTIF('Data R4'!L198,"&gt;0")+COUNTIF('Data R4'!N198,"&gt;0")+COUNTIF('Data R4'!P198,"&gt;0")+COUNTIF('Data R4'!R198,"&gt;0")+COUNTIF('Data R4'!T198,"&gt;0")+COUNTIF('Data R4'!V198,"&gt;0")+COUNTIF('Data R4'!X198,"&gt;0"))</f>
        <v/>
      </c>
      <c r="J3190">
        <f>IF('Data R4'!C198="","",IF((COUNTIF('Data R4'!K198,"&gt;0")+COUNTIF('Data R4'!M198,"&gt;0")+COUNTIF('Data R4'!O198,"&gt;0")+COUNTIF('Data R4'!Q198,"&gt;0")+COUNTIF('Data R4'!S198,"&gt;0")+COUNTIF('Data R4'!U198,"&gt;0")+COUNTIF('Data R4'!W198,"&gt;0")+COUNTIF('Data R4'!Y198,"&gt;0"))&gt;0,1,0))</f>
        <v/>
      </c>
      <c r="M3190" t="inlineStr">
        <is>
          <t>Data R</t>
        </is>
      </c>
    </row>
    <row r="3191">
      <c r="A3191" t="inlineStr">
        <is>
          <t>Regional 4</t>
        </is>
      </c>
      <c r="B3191">
        <f>IF('Data R4'!C199="","",'Data R4'!B199)</f>
        <v/>
      </c>
      <c r="C3191">
        <f>IF('Data R4'!C199="","",'Data R4'!C199)</f>
        <v/>
      </c>
      <c r="D3191">
        <f>IF('Data R4'!C199="","",'Data R4'!D199)</f>
        <v/>
      </c>
      <c r="E3191">
        <f>IF('Data R4'!C199="","",'Data R4'!E199)</f>
        <v/>
      </c>
      <c r="F3191">
        <f>IF('Data R4'!C199="","",'Data R4'!F199)</f>
        <v/>
      </c>
      <c r="G3191">
        <f>IF('Data R4'!C199="","",'Data R4'!AD199)</f>
        <v/>
      </c>
      <c r="H3191">
        <f>IF('Data R4'!C199="","",'Data R4'!AC199)</f>
        <v/>
      </c>
      <c r="I3191">
        <f>IF('Data R4'!C199="","",COUNTIF('Data R4'!J199,"&gt;0")+COUNTIF('Data R4'!L199,"&gt;0")+COUNTIF('Data R4'!N199,"&gt;0")+COUNTIF('Data R4'!P199,"&gt;0")+COUNTIF('Data R4'!R199,"&gt;0")+COUNTIF('Data R4'!T199,"&gt;0")+COUNTIF('Data R4'!V199,"&gt;0")+COUNTIF('Data R4'!X199,"&gt;0"))</f>
        <v/>
      </c>
      <c r="J3191">
        <f>IF('Data R4'!C199="","",IF((COUNTIF('Data R4'!K199,"&gt;0")+COUNTIF('Data R4'!M199,"&gt;0")+COUNTIF('Data R4'!O199,"&gt;0")+COUNTIF('Data R4'!Q199,"&gt;0")+COUNTIF('Data R4'!S199,"&gt;0")+COUNTIF('Data R4'!U199,"&gt;0")+COUNTIF('Data R4'!W199,"&gt;0")+COUNTIF('Data R4'!Y199,"&gt;0"))&gt;0,1,0))</f>
        <v/>
      </c>
      <c r="M3191" t="inlineStr">
        <is>
          <t>Data R</t>
        </is>
      </c>
    </row>
    <row r="3192">
      <c r="A3192" t="inlineStr">
        <is>
          <t>Regional 4</t>
        </is>
      </c>
      <c r="B3192">
        <f>IF('Data R4'!C200="","",'Data R4'!B200)</f>
        <v/>
      </c>
      <c r="C3192">
        <f>IF('Data R4'!C200="","",'Data R4'!C200)</f>
        <v/>
      </c>
      <c r="D3192">
        <f>IF('Data R4'!C200="","",'Data R4'!D200)</f>
        <v/>
      </c>
      <c r="E3192">
        <f>IF('Data R4'!C200="","",'Data R4'!E200)</f>
        <v/>
      </c>
      <c r="F3192">
        <f>IF('Data R4'!C200="","",'Data R4'!F200)</f>
        <v/>
      </c>
      <c r="G3192">
        <f>IF('Data R4'!C200="","",'Data R4'!AD200)</f>
        <v/>
      </c>
      <c r="H3192">
        <f>IF('Data R4'!C200="","",'Data R4'!AC200)</f>
        <v/>
      </c>
      <c r="I3192">
        <f>IF('Data R4'!C200="","",COUNTIF('Data R4'!J200,"&gt;0")+COUNTIF('Data R4'!L200,"&gt;0")+COUNTIF('Data R4'!N200,"&gt;0")+COUNTIF('Data R4'!P200,"&gt;0")+COUNTIF('Data R4'!R200,"&gt;0")+COUNTIF('Data R4'!T200,"&gt;0")+COUNTIF('Data R4'!V200,"&gt;0")+COUNTIF('Data R4'!X200,"&gt;0"))</f>
        <v/>
      </c>
      <c r="J3192">
        <f>IF('Data R4'!C200="","",IF((COUNTIF('Data R4'!K200,"&gt;0")+COUNTIF('Data R4'!M200,"&gt;0")+COUNTIF('Data R4'!O200,"&gt;0")+COUNTIF('Data R4'!Q200,"&gt;0")+COUNTIF('Data R4'!S200,"&gt;0")+COUNTIF('Data R4'!U200,"&gt;0")+COUNTIF('Data R4'!W200,"&gt;0")+COUNTIF('Data R4'!Y200,"&gt;0"))&gt;0,1,0))</f>
        <v/>
      </c>
      <c r="M3192" t="inlineStr">
        <is>
          <t>Data R</t>
        </is>
      </c>
    </row>
    <row r="3193">
      <c r="A3193" t="inlineStr">
        <is>
          <t>Regional 4</t>
        </is>
      </c>
      <c r="B3193">
        <f>IF('Data R4'!C201="","",'Data R4'!B201)</f>
        <v/>
      </c>
      <c r="C3193">
        <f>IF('Data R4'!C201="","",'Data R4'!C201)</f>
        <v/>
      </c>
      <c r="D3193">
        <f>IF('Data R4'!C201="","",'Data R4'!D201)</f>
        <v/>
      </c>
      <c r="E3193">
        <f>IF('Data R4'!C201="","",'Data R4'!E201)</f>
        <v/>
      </c>
      <c r="F3193">
        <f>IF('Data R4'!C201="","",'Data R4'!F201)</f>
        <v/>
      </c>
      <c r="G3193">
        <f>IF('Data R4'!C201="","",'Data R4'!AD201)</f>
        <v/>
      </c>
      <c r="H3193">
        <f>IF('Data R4'!C201="","",'Data R4'!AC201)</f>
        <v/>
      </c>
      <c r="I3193">
        <f>IF('Data R4'!C201="","",COUNTIF('Data R4'!J201,"&gt;0")+COUNTIF('Data R4'!L201,"&gt;0")+COUNTIF('Data R4'!N201,"&gt;0")+COUNTIF('Data R4'!P201,"&gt;0")+COUNTIF('Data R4'!R201,"&gt;0")+COUNTIF('Data R4'!T201,"&gt;0")+COUNTIF('Data R4'!V201,"&gt;0")+COUNTIF('Data R4'!X201,"&gt;0"))</f>
        <v/>
      </c>
      <c r="J3193">
        <f>IF('Data R4'!C201="","",IF((COUNTIF('Data R4'!K201,"&gt;0")+COUNTIF('Data R4'!M201,"&gt;0")+COUNTIF('Data R4'!O201,"&gt;0")+COUNTIF('Data R4'!Q201,"&gt;0")+COUNTIF('Data R4'!S201,"&gt;0")+COUNTIF('Data R4'!U201,"&gt;0")+COUNTIF('Data R4'!W201,"&gt;0")+COUNTIF('Data R4'!Y201,"&gt;0"))&gt;0,1,0))</f>
        <v/>
      </c>
      <c r="M3193" t="inlineStr">
        <is>
          <t>Data R</t>
        </is>
      </c>
    </row>
    <row r="3194">
      <c r="A3194" t="inlineStr">
        <is>
          <t>Regional 4</t>
        </is>
      </c>
      <c r="B3194">
        <f>IF('Data R4'!C202="","",'Data R4'!B202)</f>
        <v/>
      </c>
      <c r="C3194">
        <f>IF('Data R4'!C202="","",'Data R4'!C202)</f>
        <v/>
      </c>
      <c r="D3194">
        <f>IF('Data R4'!C202="","",'Data R4'!D202)</f>
        <v/>
      </c>
      <c r="E3194">
        <f>IF('Data R4'!C202="","",'Data R4'!E202)</f>
        <v/>
      </c>
      <c r="F3194">
        <f>IF('Data R4'!C202="","",'Data R4'!F202)</f>
        <v/>
      </c>
      <c r="G3194">
        <f>IF('Data R4'!C202="","",'Data R4'!AD202)</f>
        <v/>
      </c>
      <c r="H3194">
        <f>IF('Data R4'!C202="","",'Data R4'!AC202)</f>
        <v/>
      </c>
      <c r="I3194">
        <f>IF('Data R4'!C202="","",COUNTIF('Data R4'!J202,"&gt;0")+COUNTIF('Data R4'!L202,"&gt;0")+COUNTIF('Data R4'!N202,"&gt;0")+COUNTIF('Data R4'!P202,"&gt;0")+COUNTIF('Data R4'!R202,"&gt;0")+COUNTIF('Data R4'!T202,"&gt;0")+COUNTIF('Data R4'!V202,"&gt;0")+COUNTIF('Data R4'!X202,"&gt;0"))</f>
        <v/>
      </c>
      <c r="J3194">
        <f>IF('Data R4'!C202="","",IF((COUNTIF('Data R4'!K202,"&gt;0")+COUNTIF('Data R4'!M202,"&gt;0")+COUNTIF('Data R4'!O202,"&gt;0")+COUNTIF('Data R4'!Q202,"&gt;0")+COUNTIF('Data R4'!S202,"&gt;0")+COUNTIF('Data R4'!U202,"&gt;0")+COUNTIF('Data R4'!W202,"&gt;0")+COUNTIF('Data R4'!Y202,"&gt;0"))&gt;0,1,0))</f>
        <v/>
      </c>
      <c r="M3194" t="inlineStr">
        <is>
          <t>Data R</t>
        </is>
      </c>
    </row>
    <row r="3195">
      <c r="A3195" t="inlineStr">
        <is>
          <t>Regional 4</t>
        </is>
      </c>
      <c r="B3195">
        <f>IF('Data R4'!C203="","",'Data R4'!B203)</f>
        <v/>
      </c>
      <c r="C3195">
        <f>IF('Data R4'!C203="","",'Data R4'!C203)</f>
        <v/>
      </c>
      <c r="D3195">
        <f>IF('Data R4'!C203="","",'Data R4'!D203)</f>
        <v/>
      </c>
      <c r="E3195">
        <f>IF('Data R4'!C203="","",'Data R4'!E203)</f>
        <v/>
      </c>
      <c r="F3195">
        <f>IF('Data R4'!C203="","",'Data R4'!F203)</f>
        <v/>
      </c>
      <c r="G3195">
        <f>IF('Data R4'!C203="","",'Data R4'!AD203)</f>
        <v/>
      </c>
      <c r="H3195">
        <f>IF('Data R4'!C203="","",'Data R4'!AC203)</f>
        <v/>
      </c>
      <c r="I3195">
        <f>IF('Data R4'!C203="","",COUNTIF('Data R4'!J203,"&gt;0")+COUNTIF('Data R4'!L203,"&gt;0")+COUNTIF('Data R4'!N203,"&gt;0")+COUNTIF('Data R4'!P203,"&gt;0")+COUNTIF('Data R4'!R203,"&gt;0")+COUNTIF('Data R4'!T203,"&gt;0")+COUNTIF('Data R4'!V203,"&gt;0")+COUNTIF('Data R4'!X203,"&gt;0"))</f>
        <v/>
      </c>
      <c r="J3195">
        <f>IF('Data R4'!C203="","",IF((COUNTIF('Data R4'!K203,"&gt;0")+COUNTIF('Data R4'!M203,"&gt;0")+COUNTIF('Data R4'!O203,"&gt;0")+COUNTIF('Data R4'!Q203,"&gt;0")+COUNTIF('Data R4'!S203,"&gt;0")+COUNTIF('Data R4'!U203,"&gt;0")+COUNTIF('Data R4'!W203,"&gt;0")+COUNTIF('Data R4'!Y203,"&gt;0"))&gt;0,1,0))</f>
        <v/>
      </c>
      <c r="M3195" t="inlineStr">
        <is>
          <t>Data R</t>
        </is>
      </c>
    </row>
    <row r="3196">
      <c r="A3196" t="inlineStr">
        <is>
          <t>Regional 4</t>
        </is>
      </c>
      <c r="B3196">
        <f>IF('Data R4'!C204="","",'Data R4'!B204)</f>
        <v/>
      </c>
      <c r="C3196">
        <f>IF('Data R4'!C204="","",'Data R4'!C204)</f>
        <v/>
      </c>
      <c r="D3196">
        <f>IF('Data R4'!C204="","",'Data R4'!D204)</f>
        <v/>
      </c>
      <c r="E3196">
        <f>IF('Data R4'!C204="","",'Data R4'!E204)</f>
        <v/>
      </c>
      <c r="F3196">
        <f>IF('Data R4'!C204="","",'Data R4'!F204)</f>
        <v/>
      </c>
      <c r="G3196">
        <f>IF('Data R4'!C204="","",'Data R4'!AD204)</f>
        <v/>
      </c>
      <c r="H3196">
        <f>IF('Data R4'!C204="","",'Data R4'!AC204)</f>
        <v/>
      </c>
      <c r="I3196">
        <f>IF('Data R4'!C204="","",COUNTIF('Data R4'!J204,"&gt;0")+COUNTIF('Data R4'!L204,"&gt;0")+COUNTIF('Data R4'!N204,"&gt;0")+COUNTIF('Data R4'!P204,"&gt;0")+COUNTIF('Data R4'!R204,"&gt;0")+COUNTIF('Data R4'!T204,"&gt;0")+COUNTIF('Data R4'!V204,"&gt;0")+COUNTIF('Data R4'!X204,"&gt;0"))</f>
        <v/>
      </c>
      <c r="J3196">
        <f>IF('Data R4'!C204="","",IF((COUNTIF('Data R4'!K204,"&gt;0")+COUNTIF('Data R4'!M204,"&gt;0")+COUNTIF('Data R4'!O204,"&gt;0")+COUNTIF('Data R4'!Q204,"&gt;0")+COUNTIF('Data R4'!S204,"&gt;0")+COUNTIF('Data R4'!U204,"&gt;0")+COUNTIF('Data R4'!W204,"&gt;0")+COUNTIF('Data R4'!Y204,"&gt;0"))&gt;0,1,0))</f>
        <v/>
      </c>
      <c r="M3196" t="inlineStr">
        <is>
          <t>Data R</t>
        </is>
      </c>
    </row>
    <row r="3197">
      <c r="A3197" t="inlineStr">
        <is>
          <t>Regional 4</t>
        </is>
      </c>
      <c r="B3197">
        <f>IF('Data R4'!C205="","",'Data R4'!B205)</f>
        <v/>
      </c>
      <c r="C3197">
        <f>IF('Data R4'!C205="","",'Data R4'!C205)</f>
        <v/>
      </c>
      <c r="D3197">
        <f>IF('Data R4'!C205="","",'Data R4'!D205)</f>
        <v/>
      </c>
      <c r="E3197">
        <f>IF('Data R4'!C205="","",'Data R4'!E205)</f>
        <v/>
      </c>
      <c r="F3197">
        <f>IF('Data R4'!C205="","",'Data R4'!F205)</f>
        <v/>
      </c>
      <c r="G3197">
        <f>IF('Data R4'!C205="","",'Data R4'!AD205)</f>
        <v/>
      </c>
      <c r="H3197">
        <f>IF('Data R4'!C205="","",'Data R4'!AC205)</f>
        <v/>
      </c>
      <c r="I3197">
        <f>IF('Data R4'!C205="","",COUNTIF('Data R4'!J205,"&gt;0")+COUNTIF('Data R4'!L205,"&gt;0")+COUNTIF('Data R4'!N205,"&gt;0")+COUNTIF('Data R4'!P205,"&gt;0")+COUNTIF('Data R4'!R205,"&gt;0")+COUNTIF('Data R4'!T205,"&gt;0")+COUNTIF('Data R4'!V205,"&gt;0")+COUNTIF('Data R4'!X205,"&gt;0"))</f>
        <v/>
      </c>
      <c r="J3197">
        <f>IF('Data R4'!C205="","",IF((COUNTIF('Data R4'!K205,"&gt;0")+COUNTIF('Data R4'!M205,"&gt;0")+COUNTIF('Data R4'!O205,"&gt;0")+COUNTIF('Data R4'!Q205,"&gt;0")+COUNTIF('Data R4'!S205,"&gt;0")+COUNTIF('Data R4'!U205,"&gt;0")+COUNTIF('Data R4'!W205,"&gt;0")+COUNTIF('Data R4'!Y205,"&gt;0"))&gt;0,1,0))</f>
        <v/>
      </c>
      <c r="M3197" t="inlineStr">
        <is>
          <t>Data R</t>
        </is>
      </c>
    </row>
    <row r="3198">
      <c r="A3198" t="inlineStr">
        <is>
          <t>Regional 4</t>
        </is>
      </c>
      <c r="B3198">
        <f>IF('Data R4'!C206="","",'Data R4'!B206)</f>
        <v/>
      </c>
      <c r="C3198">
        <f>IF('Data R4'!C206="","",'Data R4'!C206)</f>
        <v/>
      </c>
      <c r="D3198">
        <f>IF('Data R4'!C206="","",'Data R4'!D206)</f>
        <v/>
      </c>
      <c r="E3198">
        <f>IF('Data R4'!C206="","",'Data R4'!E206)</f>
        <v/>
      </c>
      <c r="F3198">
        <f>IF('Data R4'!C206="","",'Data R4'!F206)</f>
        <v/>
      </c>
      <c r="G3198">
        <f>IF('Data R4'!C206="","",'Data R4'!AD206)</f>
        <v/>
      </c>
      <c r="H3198">
        <f>IF('Data R4'!C206="","",'Data R4'!AC206)</f>
        <v/>
      </c>
      <c r="I3198">
        <f>IF('Data R4'!C206="","",COUNTIF('Data R4'!J206,"&gt;0")+COUNTIF('Data R4'!L206,"&gt;0")+COUNTIF('Data R4'!N206,"&gt;0")+COUNTIF('Data R4'!P206,"&gt;0")+COUNTIF('Data R4'!R206,"&gt;0")+COUNTIF('Data R4'!T206,"&gt;0")+COUNTIF('Data R4'!V206,"&gt;0")+COUNTIF('Data R4'!X206,"&gt;0"))</f>
        <v/>
      </c>
      <c r="J3198">
        <f>IF('Data R4'!C206="","",IF((COUNTIF('Data R4'!K206,"&gt;0")+COUNTIF('Data R4'!M206,"&gt;0")+COUNTIF('Data R4'!O206,"&gt;0")+COUNTIF('Data R4'!Q206,"&gt;0")+COUNTIF('Data R4'!S206,"&gt;0")+COUNTIF('Data R4'!U206,"&gt;0")+COUNTIF('Data R4'!W206,"&gt;0")+COUNTIF('Data R4'!Y206,"&gt;0"))&gt;0,1,0))</f>
        <v/>
      </c>
      <c r="M3198" t="inlineStr">
        <is>
          <t>Data R</t>
        </is>
      </c>
    </row>
    <row r="3199">
      <c r="A3199" t="inlineStr">
        <is>
          <t>Regional 4</t>
        </is>
      </c>
      <c r="B3199">
        <f>IF('Data R4'!C207="","",'Data R4'!B207)</f>
        <v/>
      </c>
      <c r="C3199">
        <f>IF('Data R4'!C207="","",'Data R4'!C207)</f>
        <v/>
      </c>
      <c r="D3199">
        <f>IF('Data R4'!C207="","",'Data R4'!D207)</f>
        <v/>
      </c>
      <c r="E3199">
        <f>IF('Data R4'!C207="","",'Data R4'!E207)</f>
        <v/>
      </c>
      <c r="F3199">
        <f>IF('Data R4'!C207="","",'Data R4'!F207)</f>
        <v/>
      </c>
      <c r="G3199">
        <f>IF('Data R4'!C207="","",'Data R4'!AD207)</f>
        <v/>
      </c>
      <c r="H3199">
        <f>IF('Data R4'!C207="","",'Data R4'!AC207)</f>
        <v/>
      </c>
      <c r="I3199">
        <f>IF('Data R4'!C207="","",COUNTIF('Data R4'!J207,"&gt;0")+COUNTIF('Data R4'!L207,"&gt;0")+COUNTIF('Data R4'!N207,"&gt;0")+COUNTIF('Data R4'!P207,"&gt;0")+COUNTIF('Data R4'!R207,"&gt;0")+COUNTIF('Data R4'!T207,"&gt;0")+COUNTIF('Data R4'!V207,"&gt;0")+COUNTIF('Data R4'!X207,"&gt;0"))</f>
        <v/>
      </c>
      <c r="J3199">
        <f>IF('Data R4'!C207="","",IF((COUNTIF('Data R4'!K207,"&gt;0")+COUNTIF('Data R4'!M207,"&gt;0")+COUNTIF('Data R4'!O207,"&gt;0")+COUNTIF('Data R4'!Q207,"&gt;0")+COUNTIF('Data R4'!S207,"&gt;0")+COUNTIF('Data R4'!U207,"&gt;0")+COUNTIF('Data R4'!W207,"&gt;0")+COUNTIF('Data R4'!Y207,"&gt;0"))&gt;0,1,0))</f>
        <v/>
      </c>
      <c r="M3199" t="inlineStr">
        <is>
          <t>Data R</t>
        </is>
      </c>
    </row>
    <row r="3200">
      <c r="A3200" t="inlineStr">
        <is>
          <t>Regional 4</t>
        </is>
      </c>
      <c r="B3200">
        <f>IF('Data R4'!C208="","",'Data R4'!B208)</f>
        <v/>
      </c>
      <c r="C3200">
        <f>IF('Data R4'!C208="","",'Data R4'!C208)</f>
        <v/>
      </c>
      <c r="D3200">
        <f>IF('Data R4'!C208="","",'Data R4'!D208)</f>
        <v/>
      </c>
      <c r="E3200">
        <f>IF('Data R4'!C208="","",'Data R4'!E208)</f>
        <v/>
      </c>
      <c r="F3200">
        <f>IF('Data R4'!C208="","",'Data R4'!F208)</f>
        <v/>
      </c>
      <c r="G3200">
        <f>IF('Data R4'!C208="","",'Data R4'!AD208)</f>
        <v/>
      </c>
      <c r="H3200">
        <f>IF('Data R4'!C208="","",'Data R4'!AC208)</f>
        <v/>
      </c>
      <c r="I3200">
        <f>IF('Data R4'!C208="","",COUNTIF('Data R4'!J208,"&gt;0")+COUNTIF('Data R4'!L208,"&gt;0")+COUNTIF('Data R4'!N208,"&gt;0")+COUNTIF('Data R4'!P208,"&gt;0")+COUNTIF('Data R4'!R208,"&gt;0")+COUNTIF('Data R4'!T208,"&gt;0")+COUNTIF('Data R4'!V208,"&gt;0")+COUNTIF('Data R4'!X208,"&gt;0"))</f>
        <v/>
      </c>
      <c r="J3200">
        <f>IF('Data R4'!C208="","",IF((COUNTIF('Data R4'!K208,"&gt;0")+COUNTIF('Data R4'!M208,"&gt;0")+COUNTIF('Data R4'!O208,"&gt;0")+COUNTIF('Data R4'!Q208,"&gt;0")+COUNTIF('Data R4'!S208,"&gt;0")+COUNTIF('Data R4'!U208,"&gt;0")+COUNTIF('Data R4'!W208,"&gt;0")+COUNTIF('Data R4'!Y208,"&gt;0"))&gt;0,1,0))</f>
        <v/>
      </c>
      <c r="M3200" t="inlineStr">
        <is>
          <t>Data R</t>
        </is>
      </c>
    </row>
    <row r="3201">
      <c r="A3201" t="inlineStr">
        <is>
          <t>Regional 4</t>
        </is>
      </c>
      <c r="B3201">
        <f>IF('Data R4'!C209="","",'Data R4'!B209)</f>
        <v/>
      </c>
      <c r="C3201">
        <f>IF('Data R4'!C209="","",'Data R4'!C209)</f>
        <v/>
      </c>
      <c r="D3201">
        <f>IF('Data R4'!C209="","",'Data R4'!D209)</f>
        <v/>
      </c>
      <c r="E3201">
        <f>IF('Data R4'!C209="","",'Data R4'!E209)</f>
        <v/>
      </c>
      <c r="F3201">
        <f>IF('Data R4'!C209="","",'Data R4'!F209)</f>
        <v/>
      </c>
      <c r="G3201">
        <f>IF('Data R4'!C209="","",'Data R4'!AD209)</f>
        <v/>
      </c>
      <c r="H3201">
        <f>IF('Data R4'!C209="","",'Data R4'!AC209)</f>
        <v/>
      </c>
      <c r="I3201">
        <f>IF('Data R4'!C209="","",COUNTIF('Data R4'!J209,"&gt;0")+COUNTIF('Data R4'!L209,"&gt;0")+COUNTIF('Data R4'!N209,"&gt;0")+COUNTIF('Data R4'!P209,"&gt;0")+COUNTIF('Data R4'!R209,"&gt;0")+COUNTIF('Data R4'!T209,"&gt;0")+COUNTIF('Data R4'!V209,"&gt;0")+COUNTIF('Data R4'!X209,"&gt;0"))</f>
        <v/>
      </c>
      <c r="J3201">
        <f>IF('Data R4'!C209="","",IF((COUNTIF('Data R4'!K209,"&gt;0")+COUNTIF('Data R4'!M209,"&gt;0")+COUNTIF('Data R4'!O209,"&gt;0")+COUNTIF('Data R4'!Q209,"&gt;0")+COUNTIF('Data R4'!S209,"&gt;0")+COUNTIF('Data R4'!U209,"&gt;0")+COUNTIF('Data R4'!W209,"&gt;0")+COUNTIF('Data R4'!Y209,"&gt;0"))&gt;0,1,0))</f>
        <v/>
      </c>
      <c r="M3201" t="inlineStr">
        <is>
          <t>Data R</t>
        </is>
      </c>
    </row>
    <row r="3202">
      <c r="A3202" t="inlineStr">
        <is>
          <t>Regional 4</t>
        </is>
      </c>
      <c r="B3202">
        <f>IF('Data R4'!C210="","",'Data R4'!B210)</f>
        <v/>
      </c>
      <c r="C3202">
        <f>IF('Data R4'!C210="","",'Data R4'!C210)</f>
        <v/>
      </c>
      <c r="D3202">
        <f>IF('Data R4'!C210="","",'Data R4'!D210)</f>
        <v/>
      </c>
      <c r="E3202">
        <f>IF('Data R4'!C210="","",'Data R4'!E210)</f>
        <v/>
      </c>
      <c r="F3202">
        <f>IF('Data R4'!C210="","",'Data R4'!F210)</f>
        <v/>
      </c>
      <c r="G3202">
        <f>IF('Data R4'!C210="","",'Data R4'!AD210)</f>
        <v/>
      </c>
      <c r="H3202">
        <f>IF('Data R4'!C210="","",'Data R4'!AC210)</f>
        <v/>
      </c>
      <c r="I3202">
        <f>IF('Data R4'!C210="","",COUNTIF('Data R4'!J210,"&gt;0")+COUNTIF('Data R4'!L210,"&gt;0")+COUNTIF('Data R4'!N210,"&gt;0")+COUNTIF('Data R4'!P210,"&gt;0")+COUNTIF('Data R4'!R210,"&gt;0")+COUNTIF('Data R4'!T210,"&gt;0")+COUNTIF('Data R4'!V210,"&gt;0")+COUNTIF('Data R4'!X210,"&gt;0"))</f>
        <v/>
      </c>
      <c r="J3202">
        <f>IF('Data R4'!C210="","",IF((COUNTIF('Data R4'!K210,"&gt;0")+COUNTIF('Data R4'!M210,"&gt;0")+COUNTIF('Data R4'!O210,"&gt;0")+COUNTIF('Data R4'!Q210,"&gt;0")+COUNTIF('Data R4'!S210,"&gt;0")+COUNTIF('Data R4'!U210,"&gt;0")+COUNTIF('Data R4'!W210,"&gt;0")+COUNTIF('Data R4'!Y210,"&gt;0"))&gt;0,1,0))</f>
        <v/>
      </c>
      <c r="M3202" t="inlineStr">
        <is>
          <t>Data R</t>
        </is>
      </c>
    </row>
    <row r="3203">
      <c r="A3203" t="inlineStr">
        <is>
          <t>Regional 4</t>
        </is>
      </c>
      <c r="B3203">
        <f>IF('Data R4'!C211="","",'Data R4'!B211)</f>
        <v/>
      </c>
      <c r="C3203">
        <f>IF('Data R4'!C211="","",'Data R4'!C211)</f>
        <v/>
      </c>
      <c r="D3203">
        <f>IF('Data R4'!C211="","",'Data R4'!D211)</f>
        <v/>
      </c>
      <c r="E3203">
        <f>IF('Data R4'!C211="","",'Data R4'!E211)</f>
        <v/>
      </c>
      <c r="F3203">
        <f>IF('Data R4'!C211="","",'Data R4'!F211)</f>
        <v/>
      </c>
      <c r="G3203">
        <f>IF('Data R4'!C211="","",'Data R4'!AD211)</f>
        <v/>
      </c>
      <c r="H3203">
        <f>IF('Data R4'!C211="","",'Data R4'!AC211)</f>
        <v/>
      </c>
      <c r="I3203">
        <f>IF('Data R4'!C211="","",COUNTIF('Data R4'!J211,"&gt;0")+COUNTIF('Data R4'!L211,"&gt;0")+COUNTIF('Data R4'!N211,"&gt;0")+COUNTIF('Data R4'!P211,"&gt;0")+COUNTIF('Data R4'!R211,"&gt;0")+COUNTIF('Data R4'!T211,"&gt;0")+COUNTIF('Data R4'!V211,"&gt;0")+COUNTIF('Data R4'!X211,"&gt;0"))</f>
        <v/>
      </c>
      <c r="J3203">
        <f>IF('Data R4'!C211="","",IF((COUNTIF('Data R4'!K211,"&gt;0")+COUNTIF('Data R4'!M211,"&gt;0")+COUNTIF('Data R4'!O211,"&gt;0")+COUNTIF('Data R4'!Q211,"&gt;0")+COUNTIF('Data R4'!S211,"&gt;0")+COUNTIF('Data R4'!U211,"&gt;0")+COUNTIF('Data R4'!W211,"&gt;0")+COUNTIF('Data R4'!Y211,"&gt;0"))&gt;0,1,0))</f>
        <v/>
      </c>
      <c r="M3203" t="inlineStr">
        <is>
          <t>Data R</t>
        </is>
      </c>
    </row>
    <row r="3204">
      <c r="A3204" t="inlineStr">
        <is>
          <t>Regional 4</t>
        </is>
      </c>
      <c r="B3204">
        <f>IF('Data R4'!C212="","",'Data R4'!B212)</f>
        <v/>
      </c>
      <c r="C3204">
        <f>IF('Data R4'!C212="","",'Data R4'!C212)</f>
        <v/>
      </c>
      <c r="D3204">
        <f>IF('Data R4'!C212="","",'Data R4'!D212)</f>
        <v/>
      </c>
      <c r="E3204">
        <f>IF('Data R4'!C212="","",'Data R4'!E212)</f>
        <v/>
      </c>
      <c r="F3204">
        <f>IF('Data R4'!C212="","",'Data R4'!F212)</f>
        <v/>
      </c>
      <c r="G3204">
        <f>IF('Data R4'!C212="","",'Data R4'!AD212)</f>
        <v/>
      </c>
      <c r="H3204">
        <f>IF('Data R4'!C212="","",'Data R4'!AC212)</f>
        <v/>
      </c>
      <c r="I3204">
        <f>IF('Data R4'!C212="","",COUNTIF('Data R4'!J212,"&gt;0")+COUNTIF('Data R4'!L212,"&gt;0")+COUNTIF('Data R4'!N212,"&gt;0")+COUNTIF('Data R4'!P212,"&gt;0")+COUNTIF('Data R4'!R212,"&gt;0")+COUNTIF('Data R4'!T212,"&gt;0")+COUNTIF('Data R4'!V212,"&gt;0")+COUNTIF('Data R4'!X212,"&gt;0"))</f>
        <v/>
      </c>
      <c r="J3204">
        <f>IF('Data R4'!C212="","",IF((COUNTIF('Data R4'!K212,"&gt;0")+COUNTIF('Data R4'!M212,"&gt;0")+COUNTIF('Data R4'!O212,"&gt;0")+COUNTIF('Data R4'!Q212,"&gt;0")+COUNTIF('Data R4'!S212,"&gt;0")+COUNTIF('Data R4'!U212,"&gt;0")+COUNTIF('Data R4'!W212,"&gt;0")+COUNTIF('Data R4'!Y212,"&gt;0"))&gt;0,1,0))</f>
        <v/>
      </c>
      <c r="M3204" t="inlineStr">
        <is>
          <t>Data R</t>
        </is>
      </c>
    </row>
    <row r="3205">
      <c r="A3205" t="inlineStr">
        <is>
          <t>Regional 4</t>
        </is>
      </c>
      <c r="B3205">
        <f>IF('Data R4'!C213="","",'Data R4'!B213)</f>
        <v/>
      </c>
      <c r="C3205">
        <f>IF('Data R4'!C213="","",'Data R4'!C213)</f>
        <v/>
      </c>
      <c r="D3205">
        <f>IF('Data R4'!C213="","",'Data R4'!D213)</f>
        <v/>
      </c>
      <c r="E3205">
        <f>IF('Data R4'!C213="","",'Data R4'!E213)</f>
        <v/>
      </c>
      <c r="F3205">
        <f>IF('Data R4'!C213="","",'Data R4'!F213)</f>
        <v/>
      </c>
      <c r="G3205">
        <f>IF('Data R4'!C213="","",'Data R4'!AD213)</f>
        <v/>
      </c>
      <c r="H3205">
        <f>IF('Data R4'!C213="","",'Data R4'!AC213)</f>
        <v/>
      </c>
      <c r="I3205">
        <f>IF('Data R4'!C213="","",COUNTIF('Data R4'!J213,"&gt;0")+COUNTIF('Data R4'!L213,"&gt;0")+COUNTIF('Data R4'!N213,"&gt;0")+COUNTIF('Data R4'!P213,"&gt;0")+COUNTIF('Data R4'!R213,"&gt;0")+COUNTIF('Data R4'!T213,"&gt;0")+COUNTIF('Data R4'!V213,"&gt;0")+COUNTIF('Data R4'!X213,"&gt;0"))</f>
        <v/>
      </c>
      <c r="J3205">
        <f>IF('Data R4'!C213="","",IF((COUNTIF('Data R4'!K213,"&gt;0")+COUNTIF('Data R4'!M213,"&gt;0")+COUNTIF('Data R4'!O213,"&gt;0")+COUNTIF('Data R4'!Q213,"&gt;0")+COUNTIF('Data R4'!S213,"&gt;0")+COUNTIF('Data R4'!U213,"&gt;0")+COUNTIF('Data R4'!W213,"&gt;0")+COUNTIF('Data R4'!Y213,"&gt;0"))&gt;0,1,0))</f>
        <v/>
      </c>
      <c r="M3205" t="inlineStr">
        <is>
          <t>Data R</t>
        </is>
      </c>
    </row>
    <row r="3206">
      <c r="A3206" t="inlineStr">
        <is>
          <t>Regional 4</t>
        </is>
      </c>
      <c r="B3206">
        <f>IF('Data R4'!C214="","",'Data R4'!B214)</f>
        <v/>
      </c>
      <c r="C3206">
        <f>IF('Data R4'!C214="","",'Data R4'!C214)</f>
        <v/>
      </c>
      <c r="D3206">
        <f>IF('Data R4'!C214="","",'Data R4'!D214)</f>
        <v/>
      </c>
      <c r="E3206">
        <f>IF('Data R4'!C214="","",'Data R4'!E214)</f>
        <v/>
      </c>
      <c r="F3206">
        <f>IF('Data R4'!C214="","",'Data R4'!F214)</f>
        <v/>
      </c>
      <c r="G3206">
        <f>IF('Data R4'!C214="","",'Data R4'!AD214)</f>
        <v/>
      </c>
      <c r="H3206">
        <f>IF('Data R4'!C214="","",'Data R4'!AC214)</f>
        <v/>
      </c>
      <c r="I3206">
        <f>IF('Data R4'!C214="","",COUNTIF('Data R4'!J214,"&gt;0")+COUNTIF('Data R4'!L214,"&gt;0")+COUNTIF('Data R4'!N214,"&gt;0")+COUNTIF('Data R4'!P214,"&gt;0")+COUNTIF('Data R4'!R214,"&gt;0")+COUNTIF('Data R4'!T214,"&gt;0")+COUNTIF('Data R4'!V214,"&gt;0")+COUNTIF('Data R4'!X214,"&gt;0"))</f>
        <v/>
      </c>
      <c r="J3206">
        <f>IF('Data R4'!C214="","",IF((COUNTIF('Data R4'!K214,"&gt;0")+COUNTIF('Data R4'!M214,"&gt;0")+COUNTIF('Data R4'!O214,"&gt;0")+COUNTIF('Data R4'!Q214,"&gt;0")+COUNTIF('Data R4'!S214,"&gt;0")+COUNTIF('Data R4'!U214,"&gt;0")+COUNTIF('Data R4'!W214,"&gt;0")+COUNTIF('Data R4'!Y214,"&gt;0"))&gt;0,1,0))</f>
        <v/>
      </c>
      <c r="M3206" t="inlineStr">
        <is>
          <t>Data R</t>
        </is>
      </c>
    </row>
    <row r="3207">
      <c r="A3207" t="inlineStr">
        <is>
          <t>Regional 4</t>
        </is>
      </c>
      <c r="B3207">
        <f>IF('Data R4'!C215="","",'Data R4'!B215)</f>
        <v/>
      </c>
      <c r="C3207">
        <f>IF('Data R4'!C215="","",'Data R4'!C215)</f>
        <v/>
      </c>
      <c r="D3207">
        <f>IF('Data R4'!C215="","",'Data R4'!D215)</f>
        <v/>
      </c>
      <c r="E3207">
        <f>IF('Data R4'!C215="","",'Data R4'!E215)</f>
        <v/>
      </c>
      <c r="F3207">
        <f>IF('Data R4'!C215="","",'Data R4'!F215)</f>
        <v/>
      </c>
      <c r="G3207">
        <f>IF('Data R4'!C215="","",'Data R4'!AD215)</f>
        <v/>
      </c>
      <c r="H3207">
        <f>IF('Data R4'!C215="","",'Data R4'!AC215)</f>
        <v/>
      </c>
      <c r="I3207">
        <f>IF('Data R4'!C215="","",COUNTIF('Data R4'!J215,"&gt;0")+COUNTIF('Data R4'!L215,"&gt;0")+COUNTIF('Data R4'!N215,"&gt;0")+COUNTIF('Data R4'!P215,"&gt;0")+COUNTIF('Data R4'!R215,"&gt;0")+COUNTIF('Data R4'!T215,"&gt;0")+COUNTIF('Data R4'!V215,"&gt;0")+COUNTIF('Data R4'!X215,"&gt;0"))</f>
        <v/>
      </c>
      <c r="J3207">
        <f>IF('Data R4'!C215="","",IF((COUNTIF('Data R4'!K215,"&gt;0")+COUNTIF('Data R4'!M215,"&gt;0")+COUNTIF('Data R4'!O215,"&gt;0")+COUNTIF('Data R4'!Q215,"&gt;0")+COUNTIF('Data R4'!S215,"&gt;0")+COUNTIF('Data R4'!U215,"&gt;0")+COUNTIF('Data R4'!W215,"&gt;0")+COUNTIF('Data R4'!Y215,"&gt;0"))&gt;0,1,0))</f>
        <v/>
      </c>
      <c r="M3207" t="inlineStr">
        <is>
          <t>Data R</t>
        </is>
      </c>
    </row>
    <row r="3208">
      <c r="A3208" t="inlineStr">
        <is>
          <t>Regional 4</t>
        </is>
      </c>
      <c r="B3208">
        <f>IF('Data R4'!C216="","",'Data R4'!B216)</f>
        <v/>
      </c>
      <c r="C3208">
        <f>IF('Data R4'!C216="","",'Data R4'!C216)</f>
        <v/>
      </c>
      <c r="D3208">
        <f>IF('Data R4'!C216="","",'Data R4'!D216)</f>
        <v/>
      </c>
      <c r="E3208">
        <f>IF('Data R4'!C216="","",'Data R4'!E216)</f>
        <v/>
      </c>
      <c r="F3208">
        <f>IF('Data R4'!C216="","",'Data R4'!F216)</f>
        <v/>
      </c>
      <c r="G3208">
        <f>IF('Data R4'!C216="","",'Data R4'!AD216)</f>
        <v/>
      </c>
      <c r="H3208">
        <f>IF('Data R4'!C216="","",'Data R4'!AC216)</f>
        <v/>
      </c>
      <c r="I3208">
        <f>IF('Data R4'!C216="","",COUNTIF('Data R4'!J216,"&gt;0")+COUNTIF('Data R4'!L216,"&gt;0")+COUNTIF('Data R4'!N216,"&gt;0")+COUNTIF('Data R4'!P216,"&gt;0")+COUNTIF('Data R4'!R216,"&gt;0")+COUNTIF('Data R4'!T216,"&gt;0")+COUNTIF('Data R4'!V216,"&gt;0")+COUNTIF('Data R4'!X216,"&gt;0"))</f>
        <v/>
      </c>
      <c r="J3208">
        <f>IF('Data R4'!C216="","",IF((COUNTIF('Data R4'!K216,"&gt;0")+COUNTIF('Data R4'!M216,"&gt;0")+COUNTIF('Data R4'!O216,"&gt;0")+COUNTIF('Data R4'!Q216,"&gt;0")+COUNTIF('Data R4'!S216,"&gt;0")+COUNTIF('Data R4'!U216,"&gt;0")+COUNTIF('Data R4'!W216,"&gt;0")+COUNTIF('Data R4'!Y216,"&gt;0"))&gt;0,1,0))</f>
        <v/>
      </c>
      <c r="M3208" t="inlineStr">
        <is>
          <t>Data R</t>
        </is>
      </c>
    </row>
    <row r="3209">
      <c r="A3209" t="inlineStr">
        <is>
          <t>Regional 4</t>
        </is>
      </c>
      <c r="B3209">
        <f>IF('Data R4'!C217="","",'Data R4'!B217)</f>
        <v/>
      </c>
      <c r="C3209">
        <f>IF('Data R4'!C217="","",'Data R4'!C217)</f>
        <v/>
      </c>
      <c r="D3209">
        <f>IF('Data R4'!C217="","",'Data R4'!D217)</f>
        <v/>
      </c>
      <c r="E3209">
        <f>IF('Data R4'!C217="","",'Data R4'!E217)</f>
        <v/>
      </c>
      <c r="F3209">
        <f>IF('Data R4'!C217="","",'Data R4'!F217)</f>
        <v/>
      </c>
      <c r="G3209">
        <f>IF('Data R4'!C217="","",'Data R4'!AD217)</f>
        <v/>
      </c>
      <c r="H3209">
        <f>IF('Data R4'!C217="","",'Data R4'!AC217)</f>
        <v/>
      </c>
      <c r="I3209">
        <f>IF('Data R4'!C217="","",COUNTIF('Data R4'!J217,"&gt;0")+COUNTIF('Data R4'!L217,"&gt;0")+COUNTIF('Data R4'!N217,"&gt;0")+COUNTIF('Data R4'!P217,"&gt;0")+COUNTIF('Data R4'!R217,"&gt;0")+COUNTIF('Data R4'!T217,"&gt;0")+COUNTIF('Data R4'!V217,"&gt;0")+COUNTIF('Data R4'!X217,"&gt;0"))</f>
        <v/>
      </c>
      <c r="J3209">
        <f>IF('Data R4'!C217="","",IF((COUNTIF('Data R4'!K217,"&gt;0")+COUNTIF('Data R4'!M217,"&gt;0")+COUNTIF('Data R4'!O217,"&gt;0")+COUNTIF('Data R4'!Q217,"&gt;0")+COUNTIF('Data R4'!S217,"&gt;0")+COUNTIF('Data R4'!U217,"&gt;0")+COUNTIF('Data R4'!W217,"&gt;0")+COUNTIF('Data R4'!Y217,"&gt;0"))&gt;0,1,0))</f>
        <v/>
      </c>
      <c r="M3209" t="inlineStr">
        <is>
          <t>Data R</t>
        </is>
      </c>
    </row>
    <row r="3210">
      <c r="A3210" t="inlineStr">
        <is>
          <t>Regional 4</t>
        </is>
      </c>
      <c r="B3210">
        <f>IF('Data R4'!C218="","",'Data R4'!B218)</f>
        <v/>
      </c>
      <c r="C3210">
        <f>IF('Data R4'!C218="","",'Data R4'!C218)</f>
        <v/>
      </c>
      <c r="D3210">
        <f>IF('Data R4'!C218="","",'Data R4'!D218)</f>
        <v/>
      </c>
      <c r="E3210">
        <f>IF('Data R4'!C218="","",'Data R4'!E218)</f>
        <v/>
      </c>
      <c r="F3210">
        <f>IF('Data R4'!C218="","",'Data R4'!F218)</f>
        <v/>
      </c>
      <c r="G3210">
        <f>IF('Data R4'!C218="","",'Data R4'!AD218)</f>
        <v/>
      </c>
      <c r="H3210">
        <f>IF('Data R4'!C218="","",'Data R4'!AC218)</f>
        <v/>
      </c>
      <c r="I3210">
        <f>IF('Data R4'!C218="","",COUNTIF('Data R4'!J218,"&gt;0")+COUNTIF('Data R4'!L218,"&gt;0")+COUNTIF('Data R4'!N218,"&gt;0")+COUNTIF('Data R4'!P218,"&gt;0")+COUNTIF('Data R4'!R218,"&gt;0")+COUNTIF('Data R4'!T218,"&gt;0")+COUNTIF('Data R4'!V218,"&gt;0")+COUNTIF('Data R4'!X218,"&gt;0"))</f>
        <v/>
      </c>
      <c r="J3210">
        <f>IF('Data R4'!C218="","",IF((COUNTIF('Data R4'!K218,"&gt;0")+COUNTIF('Data R4'!M218,"&gt;0")+COUNTIF('Data R4'!O218,"&gt;0")+COUNTIF('Data R4'!Q218,"&gt;0")+COUNTIF('Data R4'!S218,"&gt;0")+COUNTIF('Data R4'!U218,"&gt;0")+COUNTIF('Data R4'!W218,"&gt;0")+COUNTIF('Data R4'!Y218,"&gt;0"))&gt;0,1,0))</f>
        <v/>
      </c>
      <c r="M3210" t="inlineStr">
        <is>
          <t>Data R</t>
        </is>
      </c>
    </row>
    <row r="3211">
      <c r="A3211" t="inlineStr">
        <is>
          <t>Regional 4</t>
        </is>
      </c>
      <c r="B3211">
        <f>IF('Data R4'!C219="","",'Data R4'!B219)</f>
        <v/>
      </c>
      <c r="C3211">
        <f>IF('Data R4'!C219="","",'Data R4'!C219)</f>
        <v/>
      </c>
      <c r="D3211">
        <f>IF('Data R4'!C219="","",'Data R4'!D219)</f>
        <v/>
      </c>
      <c r="E3211">
        <f>IF('Data R4'!C219="","",'Data R4'!E219)</f>
        <v/>
      </c>
      <c r="F3211">
        <f>IF('Data R4'!C219="","",'Data R4'!F219)</f>
        <v/>
      </c>
      <c r="G3211">
        <f>IF('Data R4'!C219="","",'Data R4'!AD219)</f>
        <v/>
      </c>
      <c r="H3211">
        <f>IF('Data R4'!C219="","",'Data R4'!AC219)</f>
        <v/>
      </c>
      <c r="I3211">
        <f>IF('Data R4'!C219="","",COUNTIF('Data R4'!J219,"&gt;0")+COUNTIF('Data R4'!L219,"&gt;0")+COUNTIF('Data R4'!N219,"&gt;0")+COUNTIF('Data R4'!P219,"&gt;0")+COUNTIF('Data R4'!R219,"&gt;0")+COUNTIF('Data R4'!T219,"&gt;0")+COUNTIF('Data R4'!V219,"&gt;0")+COUNTIF('Data R4'!X219,"&gt;0"))</f>
        <v/>
      </c>
      <c r="J3211">
        <f>IF('Data R4'!C219="","",IF((COUNTIF('Data R4'!K219,"&gt;0")+COUNTIF('Data R4'!M219,"&gt;0")+COUNTIF('Data R4'!O219,"&gt;0")+COUNTIF('Data R4'!Q219,"&gt;0")+COUNTIF('Data R4'!S219,"&gt;0")+COUNTIF('Data R4'!U219,"&gt;0")+COUNTIF('Data R4'!W219,"&gt;0")+COUNTIF('Data R4'!Y219,"&gt;0"))&gt;0,1,0))</f>
        <v/>
      </c>
      <c r="M3211" t="inlineStr">
        <is>
          <t>Data R</t>
        </is>
      </c>
    </row>
    <row r="3212">
      <c r="A3212" t="inlineStr">
        <is>
          <t>Regional 4</t>
        </is>
      </c>
      <c r="B3212">
        <f>IF('Data R4'!C220="","",'Data R4'!B220)</f>
        <v/>
      </c>
      <c r="C3212">
        <f>IF('Data R4'!C220="","",'Data R4'!C220)</f>
        <v/>
      </c>
      <c r="D3212">
        <f>IF('Data R4'!C220="","",'Data R4'!D220)</f>
        <v/>
      </c>
      <c r="E3212">
        <f>IF('Data R4'!C220="","",'Data R4'!E220)</f>
        <v/>
      </c>
      <c r="F3212">
        <f>IF('Data R4'!C220="","",'Data R4'!F220)</f>
        <v/>
      </c>
      <c r="G3212">
        <f>IF('Data R4'!C220="","",'Data R4'!AD220)</f>
        <v/>
      </c>
      <c r="H3212">
        <f>IF('Data R4'!C220="","",'Data R4'!AC220)</f>
        <v/>
      </c>
      <c r="I3212">
        <f>IF('Data R4'!C220="","",COUNTIF('Data R4'!J220,"&gt;0")+COUNTIF('Data R4'!L220,"&gt;0")+COUNTIF('Data R4'!N220,"&gt;0")+COUNTIF('Data R4'!P220,"&gt;0")+COUNTIF('Data R4'!R220,"&gt;0")+COUNTIF('Data R4'!T220,"&gt;0")+COUNTIF('Data R4'!V220,"&gt;0")+COUNTIF('Data R4'!X220,"&gt;0"))</f>
        <v/>
      </c>
      <c r="J3212">
        <f>IF('Data R4'!C220="","",IF((COUNTIF('Data R4'!K220,"&gt;0")+COUNTIF('Data R4'!M220,"&gt;0")+COUNTIF('Data R4'!O220,"&gt;0")+COUNTIF('Data R4'!Q220,"&gt;0")+COUNTIF('Data R4'!S220,"&gt;0")+COUNTIF('Data R4'!U220,"&gt;0")+COUNTIF('Data R4'!W220,"&gt;0")+COUNTIF('Data R4'!Y220,"&gt;0"))&gt;0,1,0))</f>
        <v/>
      </c>
      <c r="M3212" t="inlineStr">
        <is>
          <t>Data R</t>
        </is>
      </c>
    </row>
    <row r="3213">
      <c r="A3213" t="inlineStr">
        <is>
          <t>Regional 4</t>
        </is>
      </c>
      <c r="B3213">
        <f>IF('Data R4'!C221="","",'Data R4'!B221)</f>
        <v/>
      </c>
      <c r="C3213">
        <f>IF('Data R4'!C221="","",'Data R4'!C221)</f>
        <v/>
      </c>
      <c r="D3213">
        <f>IF('Data R4'!C221="","",'Data R4'!D221)</f>
        <v/>
      </c>
      <c r="E3213">
        <f>IF('Data R4'!C221="","",'Data R4'!E221)</f>
        <v/>
      </c>
      <c r="F3213">
        <f>IF('Data R4'!C221="","",'Data R4'!F221)</f>
        <v/>
      </c>
      <c r="G3213">
        <f>IF('Data R4'!C221="","",'Data R4'!AD221)</f>
        <v/>
      </c>
      <c r="H3213">
        <f>IF('Data R4'!C221="","",'Data R4'!AC221)</f>
        <v/>
      </c>
      <c r="I3213">
        <f>IF('Data R4'!C221="","",COUNTIF('Data R4'!J221,"&gt;0")+COUNTIF('Data R4'!L221,"&gt;0")+COUNTIF('Data R4'!N221,"&gt;0")+COUNTIF('Data R4'!P221,"&gt;0")+COUNTIF('Data R4'!R221,"&gt;0")+COUNTIF('Data R4'!T221,"&gt;0")+COUNTIF('Data R4'!V221,"&gt;0")+COUNTIF('Data R4'!X221,"&gt;0"))</f>
        <v/>
      </c>
      <c r="J3213">
        <f>IF('Data R4'!C221="","",IF((COUNTIF('Data R4'!K221,"&gt;0")+COUNTIF('Data R4'!M221,"&gt;0")+COUNTIF('Data R4'!O221,"&gt;0")+COUNTIF('Data R4'!Q221,"&gt;0")+COUNTIF('Data R4'!S221,"&gt;0")+COUNTIF('Data R4'!U221,"&gt;0")+COUNTIF('Data R4'!W221,"&gt;0")+COUNTIF('Data R4'!Y221,"&gt;0"))&gt;0,1,0))</f>
        <v/>
      </c>
      <c r="M3213" t="inlineStr">
        <is>
          <t>Data R</t>
        </is>
      </c>
    </row>
    <row r="3214">
      <c r="A3214" t="inlineStr">
        <is>
          <t>Regional 4</t>
        </is>
      </c>
      <c r="B3214">
        <f>IF('Data R4'!C222="","",'Data R4'!B222)</f>
        <v/>
      </c>
      <c r="C3214">
        <f>IF('Data R4'!C222="","",'Data R4'!C222)</f>
        <v/>
      </c>
      <c r="D3214">
        <f>IF('Data R4'!C222="","",'Data R4'!D222)</f>
        <v/>
      </c>
      <c r="E3214">
        <f>IF('Data R4'!C222="","",'Data R4'!E222)</f>
        <v/>
      </c>
      <c r="F3214">
        <f>IF('Data R4'!C222="","",'Data R4'!F222)</f>
        <v/>
      </c>
      <c r="G3214">
        <f>IF('Data R4'!C222="","",'Data R4'!AD222)</f>
        <v/>
      </c>
      <c r="H3214">
        <f>IF('Data R4'!C222="","",'Data R4'!AC222)</f>
        <v/>
      </c>
      <c r="I3214">
        <f>IF('Data R4'!C222="","",COUNTIF('Data R4'!J222,"&gt;0")+COUNTIF('Data R4'!L222,"&gt;0")+COUNTIF('Data R4'!N222,"&gt;0")+COUNTIF('Data R4'!P222,"&gt;0")+COUNTIF('Data R4'!R222,"&gt;0")+COUNTIF('Data R4'!T222,"&gt;0")+COUNTIF('Data R4'!V222,"&gt;0")+COUNTIF('Data R4'!X222,"&gt;0"))</f>
        <v/>
      </c>
      <c r="J3214">
        <f>IF('Data R4'!C222="","",IF((COUNTIF('Data R4'!K222,"&gt;0")+COUNTIF('Data R4'!M222,"&gt;0")+COUNTIF('Data R4'!O222,"&gt;0")+COUNTIF('Data R4'!Q222,"&gt;0")+COUNTIF('Data R4'!S222,"&gt;0")+COUNTIF('Data R4'!U222,"&gt;0")+COUNTIF('Data R4'!W222,"&gt;0")+COUNTIF('Data R4'!Y222,"&gt;0"))&gt;0,1,0))</f>
        <v/>
      </c>
      <c r="M3214" t="inlineStr">
        <is>
          <t>Data R</t>
        </is>
      </c>
    </row>
    <row r="3215">
      <c r="A3215" t="inlineStr">
        <is>
          <t>Regional 4</t>
        </is>
      </c>
      <c r="B3215">
        <f>IF('Data R4'!C223="","",'Data R4'!B223)</f>
        <v/>
      </c>
      <c r="C3215">
        <f>IF('Data R4'!C223="","",'Data R4'!C223)</f>
        <v/>
      </c>
      <c r="D3215">
        <f>IF('Data R4'!C223="","",'Data R4'!D223)</f>
        <v/>
      </c>
      <c r="E3215">
        <f>IF('Data R4'!C223="","",'Data R4'!E223)</f>
        <v/>
      </c>
      <c r="F3215">
        <f>IF('Data R4'!C223="","",'Data R4'!F223)</f>
        <v/>
      </c>
      <c r="G3215">
        <f>IF('Data R4'!C223="","",'Data R4'!AD223)</f>
        <v/>
      </c>
      <c r="H3215">
        <f>IF('Data R4'!C223="","",'Data R4'!AC223)</f>
        <v/>
      </c>
      <c r="I3215">
        <f>IF('Data R4'!C223="","",COUNTIF('Data R4'!J223,"&gt;0")+COUNTIF('Data R4'!L223,"&gt;0")+COUNTIF('Data R4'!N223,"&gt;0")+COUNTIF('Data R4'!P223,"&gt;0")+COUNTIF('Data R4'!R223,"&gt;0")+COUNTIF('Data R4'!T223,"&gt;0")+COUNTIF('Data R4'!V223,"&gt;0")+COUNTIF('Data R4'!X223,"&gt;0"))</f>
        <v/>
      </c>
      <c r="J3215">
        <f>IF('Data R4'!C223="","",IF((COUNTIF('Data R4'!K223,"&gt;0")+COUNTIF('Data R4'!M223,"&gt;0")+COUNTIF('Data R4'!O223,"&gt;0")+COUNTIF('Data R4'!Q223,"&gt;0")+COUNTIF('Data R4'!S223,"&gt;0")+COUNTIF('Data R4'!U223,"&gt;0")+COUNTIF('Data R4'!W223,"&gt;0")+COUNTIF('Data R4'!Y223,"&gt;0"))&gt;0,1,0))</f>
        <v/>
      </c>
      <c r="M3215" t="inlineStr">
        <is>
          <t>Data R</t>
        </is>
      </c>
    </row>
    <row r="3216">
      <c r="A3216" t="inlineStr">
        <is>
          <t>Regional 4</t>
        </is>
      </c>
      <c r="B3216">
        <f>IF('Data R4'!C224="","",'Data R4'!B224)</f>
        <v/>
      </c>
      <c r="C3216">
        <f>IF('Data R4'!C224="","",'Data R4'!C224)</f>
        <v/>
      </c>
      <c r="D3216">
        <f>IF('Data R4'!C224="","",'Data R4'!D224)</f>
        <v/>
      </c>
      <c r="E3216">
        <f>IF('Data R4'!C224="","",'Data R4'!E224)</f>
        <v/>
      </c>
      <c r="F3216">
        <f>IF('Data R4'!C224="","",'Data R4'!F224)</f>
        <v/>
      </c>
      <c r="G3216">
        <f>IF('Data R4'!C224="","",'Data R4'!AD224)</f>
        <v/>
      </c>
      <c r="H3216">
        <f>IF('Data R4'!C224="","",'Data R4'!AC224)</f>
        <v/>
      </c>
      <c r="I3216">
        <f>IF('Data R4'!C224="","",COUNTIF('Data R4'!J224,"&gt;0")+COUNTIF('Data R4'!L224,"&gt;0")+COUNTIF('Data R4'!N224,"&gt;0")+COUNTIF('Data R4'!P224,"&gt;0")+COUNTIF('Data R4'!R224,"&gt;0")+COUNTIF('Data R4'!T224,"&gt;0")+COUNTIF('Data R4'!V224,"&gt;0")+COUNTIF('Data R4'!X224,"&gt;0"))</f>
        <v/>
      </c>
      <c r="J3216">
        <f>IF('Data R4'!C224="","",IF((COUNTIF('Data R4'!K224,"&gt;0")+COUNTIF('Data R4'!M224,"&gt;0")+COUNTIF('Data R4'!O224,"&gt;0")+COUNTIF('Data R4'!Q224,"&gt;0")+COUNTIF('Data R4'!S224,"&gt;0")+COUNTIF('Data R4'!U224,"&gt;0")+COUNTIF('Data R4'!W224,"&gt;0")+COUNTIF('Data R4'!Y224,"&gt;0"))&gt;0,1,0))</f>
        <v/>
      </c>
      <c r="M3216" t="inlineStr">
        <is>
          <t>Data R</t>
        </is>
      </c>
    </row>
    <row r="3217">
      <c r="A3217" t="inlineStr">
        <is>
          <t>Regional 4</t>
        </is>
      </c>
      <c r="B3217">
        <f>IF('Data R4'!C225="","",'Data R4'!B225)</f>
        <v/>
      </c>
      <c r="C3217">
        <f>IF('Data R4'!C225="","",'Data R4'!C225)</f>
        <v/>
      </c>
      <c r="D3217">
        <f>IF('Data R4'!C225="","",'Data R4'!D225)</f>
        <v/>
      </c>
      <c r="E3217">
        <f>IF('Data R4'!C225="","",'Data R4'!E225)</f>
        <v/>
      </c>
      <c r="F3217">
        <f>IF('Data R4'!C225="","",'Data R4'!F225)</f>
        <v/>
      </c>
      <c r="G3217">
        <f>IF('Data R4'!C225="","",'Data R4'!AD225)</f>
        <v/>
      </c>
      <c r="H3217">
        <f>IF('Data R4'!C225="","",'Data R4'!AC225)</f>
        <v/>
      </c>
      <c r="I3217">
        <f>IF('Data R4'!C225="","",COUNTIF('Data R4'!J225,"&gt;0")+COUNTIF('Data R4'!L225,"&gt;0")+COUNTIF('Data R4'!N225,"&gt;0")+COUNTIF('Data R4'!P225,"&gt;0")+COUNTIF('Data R4'!R225,"&gt;0")+COUNTIF('Data R4'!T225,"&gt;0")+COUNTIF('Data R4'!V225,"&gt;0")+COUNTIF('Data R4'!X225,"&gt;0"))</f>
        <v/>
      </c>
      <c r="J3217">
        <f>IF('Data R4'!C225="","",IF((COUNTIF('Data R4'!K225,"&gt;0")+COUNTIF('Data R4'!M225,"&gt;0")+COUNTIF('Data R4'!O225,"&gt;0")+COUNTIF('Data R4'!Q225,"&gt;0")+COUNTIF('Data R4'!S225,"&gt;0")+COUNTIF('Data R4'!U225,"&gt;0")+COUNTIF('Data R4'!W225,"&gt;0")+COUNTIF('Data R4'!Y225,"&gt;0"))&gt;0,1,0))</f>
        <v/>
      </c>
      <c r="M3217" t="inlineStr">
        <is>
          <t>Data R</t>
        </is>
      </c>
    </row>
    <row r="3218">
      <c r="A3218" t="inlineStr">
        <is>
          <t>Regional 4</t>
        </is>
      </c>
      <c r="B3218">
        <f>IF('Data R4'!C226="","",'Data R4'!B226)</f>
        <v/>
      </c>
      <c r="C3218">
        <f>IF('Data R4'!C226="","",'Data R4'!C226)</f>
        <v/>
      </c>
      <c r="D3218">
        <f>IF('Data R4'!C226="","",'Data R4'!D226)</f>
        <v/>
      </c>
      <c r="E3218">
        <f>IF('Data R4'!C226="","",'Data R4'!E226)</f>
        <v/>
      </c>
      <c r="F3218">
        <f>IF('Data R4'!C226="","",'Data R4'!F226)</f>
        <v/>
      </c>
      <c r="G3218">
        <f>IF('Data R4'!C226="","",'Data R4'!AD226)</f>
        <v/>
      </c>
      <c r="H3218">
        <f>IF('Data R4'!C226="","",'Data R4'!AC226)</f>
        <v/>
      </c>
      <c r="I3218">
        <f>IF('Data R4'!C226="","",COUNTIF('Data R4'!J226,"&gt;0")+COUNTIF('Data R4'!L226,"&gt;0")+COUNTIF('Data R4'!N226,"&gt;0")+COUNTIF('Data R4'!P226,"&gt;0")+COUNTIF('Data R4'!R226,"&gt;0")+COUNTIF('Data R4'!T226,"&gt;0")+COUNTIF('Data R4'!V226,"&gt;0")+COUNTIF('Data R4'!X226,"&gt;0"))</f>
        <v/>
      </c>
      <c r="J3218">
        <f>IF('Data R4'!C226="","",IF((COUNTIF('Data R4'!K226,"&gt;0")+COUNTIF('Data R4'!M226,"&gt;0")+COUNTIF('Data R4'!O226,"&gt;0")+COUNTIF('Data R4'!Q226,"&gt;0")+COUNTIF('Data R4'!S226,"&gt;0")+COUNTIF('Data R4'!U226,"&gt;0")+COUNTIF('Data R4'!W226,"&gt;0")+COUNTIF('Data R4'!Y226,"&gt;0"))&gt;0,1,0))</f>
        <v/>
      </c>
      <c r="M3218" t="inlineStr">
        <is>
          <t>Data R</t>
        </is>
      </c>
    </row>
    <row r="3219">
      <c r="A3219" t="inlineStr">
        <is>
          <t>Regional 4</t>
        </is>
      </c>
      <c r="B3219">
        <f>IF('Data R4'!C227="","",'Data R4'!B227)</f>
        <v/>
      </c>
      <c r="C3219">
        <f>IF('Data R4'!C227="","",'Data R4'!C227)</f>
        <v/>
      </c>
      <c r="D3219">
        <f>IF('Data R4'!C227="","",'Data R4'!D227)</f>
        <v/>
      </c>
      <c r="E3219">
        <f>IF('Data R4'!C227="","",'Data R4'!E227)</f>
        <v/>
      </c>
      <c r="F3219">
        <f>IF('Data R4'!C227="","",'Data R4'!F227)</f>
        <v/>
      </c>
      <c r="G3219">
        <f>IF('Data R4'!C227="","",'Data R4'!AD227)</f>
        <v/>
      </c>
      <c r="H3219">
        <f>IF('Data R4'!C227="","",'Data R4'!AC227)</f>
        <v/>
      </c>
      <c r="I3219">
        <f>IF('Data R4'!C227="","",COUNTIF('Data R4'!J227,"&gt;0")+COUNTIF('Data R4'!L227,"&gt;0")+COUNTIF('Data R4'!N227,"&gt;0")+COUNTIF('Data R4'!P227,"&gt;0")+COUNTIF('Data R4'!R227,"&gt;0")+COUNTIF('Data R4'!T227,"&gt;0")+COUNTIF('Data R4'!V227,"&gt;0")+COUNTIF('Data R4'!X227,"&gt;0"))</f>
        <v/>
      </c>
      <c r="J3219">
        <f>IF('Data R4'!C227="","",IF((COUNTIF('Data R4'!K227,"&gt;0")+COUNTIF('Data R4'!M227,"&gt;0")+COUNTIF('Data R4'!O227,"&gt;0")+COUNTIF('Data R4'!Q227,"&gt;0")+COUNTIF('Data R4'!S227,"&gt;0")+COUNTIF('Data R4'!U227,"&gt;0")+COUNTIF('Data R4'!W227,"&gt;0")+COUNTIF('Data R4'!Y227,"&gt;0"))&gt;0,1,0))</f>
        <v/>
      </c>
      <c r="M3219" t="inlineStr">
        <is>
          <t>Data R</t>
        </is>
      </c>
    </row>
    <row r="3220">
      <c r="A3220" t="inlineStr">
        <is>
          <t>Regional 4</t>
        </is>
      </c>
      <c r="B3220">
        <f>IF('Data R4'!C228="","",'Data R4'!B228)</f>
        <v/>
      </c>
      <c r="C3220">
        <f>IF('Data R4'!C228="","",'Data R4'!C228)</f>
        <v/>
      </c>
      <c r="D3220">
        <f>IF('Data R4'!C228="","",'Data R4'!D228)</f>
        <v/>
      </c>
      <c r="E3220">
        <f>IF('Data R4'!C228="","",'Data R4'!E228)</f>
        <v/>
      </c>
      <c r="F3220">
        <f>IF('Data R4'!C228="","",'Data R4'!F228)</f>
        <v/>
      </c>
      <c r="G3220">
        <f>IF('Data R4'!C228="","",'Data R4'!AD228)</f>
        <v/>
      </c>
      <c r="H3220">
        <f>IF('Data R4'!C228="","",'Data R4'!AC228)</f>
        <v/>
      </c>
      <c r="I3220">
        <f>IF('Data R4'!C228="","",COUNTIF('Data R4'!J228,"&gt;0")+COUNTIF('Data R4'!L228,"&gt;0")+COUNTIF('Data R4'!N228,"&gt;0")+COUNTIF('Data R4'!P228,"&gt;0")+COUNTIF('Data R4'!R228,"&gt;0")+COUNTIF('Data R4'!T228,"&gt;0")+COUNTIF('Data R4'!V228,"&gt;0")+COUNTIF('Data R4'!X228,"&gt;0"))</f>
        <v/>
      </c>
      <c r="J3220">
        <f>IF('Data R4'!C228="","",IF((COUNTIF('Data R4'!K228,"&gt;0")+COUNTIF('Data R4'!M228,"&gt;0")+COUNTIF('Data R4'!O228,"&gt;0")+COUNTIF('Data R4'!Q228,"&gt;0")+COUNTIF('Data R4'!S228,"&gt;0")+COUNTIF('Data R4'!U228,"&gt;0")+COUNTIF('Data R4'!W228,"&gt;0")+COUNTIF('Data R4'!Y228,"&gt;0"))&gt;0,1,0))</f>
        <v/>
      </c>
      <c r="M3220" t="inlineStr">
        <is>
          <t>Data R</t>
        </is>
      </c>
    </row>
    <row r="3221">
      <c r="A3221" t="inlineStr">
        <is>
          <t>Regional 4</t>
        </is>
      </c>
      <c r="B3221">
        <f>IF('Data R4'!C229="","",'Data R4'!B229)</f>
        <v/>
      </c>
      <c r="C3221">
        <f>IF('Data R4'!C229="","",'Data R4'!C229)</f>
        <v/>
      </c>
      <c r="D3221">
        <f>IF('Data R4'!C229="","",'Data R4'!D229)</f>
        <v/>
      </c>
      <c r="E3221">
        <f>IF('Data R4'!C229="","",'Data R4'!E229)</f>
        <v/>
      </c>
      <c r="F3221">
        <f>IF('Data R4'!C229="","",'Data R4'!F229)</f>
        <v/>
      </c>
      <c r="G3221">
        <f>IF('Data R4'!C229="","",'Data R4'!AD229)</f>
        <v/>
      </c>
      <c r="H3221">
        <f>IF('Data R4'!C229="","",'Data R4'!AC229)</f>
        <v/>
      </c>
      <c r="I3221">
        <f>IF('Data R4'!C229="","",COUNTIF('Data R4'!J229,"&gt;0")+COUNTIF('Data R4'!L229,"&gt;0")+COUNTIF('Data R4'!N229,"&gt;0")+COUNTIF('Data R4'!P229,"&gt;0")+COUNTIF('Data R4'!R229,"&gt;0")+COUNTIF('Data R4'!T229,"&gt;0")+COUNTIF('Data R4'!V229,"&gt;0")+COUNTIF('Data R4'!X229,"&gt;0"))</f>
        <v/>
      </c>
      <c r="J3221">
        <f>IF('Data R4'!C229="","",IF((COUNTIF('Data R4'!K229,"&gt;0")+COUNTIF('Data R4'!M229,"&gt;0")+COUNTIF('Data R4'!O229,"&gt;0")+COUNTIF('Data R4'!Q229,"&gt;0")+COUNTIF('Data R4'!S229,"&gt;0")+COUNTIF('Data R4'!U229,"&gt;0")+COUNTIF('Data R4'!W229,"&gt;0")+COUNTIF('Data R4'!Y229,"&gt;0"))&gt;0,1,0))</f>
        <v/>
      </c>
      <c r="M3221" t="inlineStr">
        <is>
          <t>Data R</t>
        </is>
      </c>
    </row>
    <row r="3222">
      <c r="A3222" t="inlineStr">
        <is>
          <t>Regional 4</t>
        </is>
      </c>
      <c r="B3222">
        <f>IF('Data R4'!C230="","",'Data R4'!B230)</f>
        <v/>
      </c>
      <c r="C3222">
        <f>IF('Data R4'!C230="","",'Data R4'!C230)</f>
        <v/>
      </c>
      <c r="D3222">
        <f>IF('Data R4'!C230="","",'Data R4'!D230)</f>
        <v/>
      </c>
      <c r="E3222">
        <f>IF('Data R4'!C230="","",'Data R4'!E230)</f>
        <v/>
      </c>
      <c r="F3222">
        <f>IF('Data R4'!C230="","",'Data R4'!F230)</f>
        <v/>
      </c>
      <c r="G3222">
        <f>IF('Data R4'!C230="","",'Data R4'!AD230)</f>
        <v/>
      </c>
      <c r="H3222">
        <f>IF('Data R4'!C230="","",'Data R4'!AC230)</f>
        <v/>
      </c>
      <c r="I3222">
        <f>IF('Data R4'!C230="","",COUNTIF('Data R4'!J230,"&gt;0")+COUNTIF('Data R4'!L230,"&gt;0")+COUNTIF('Data R4'!N230,"&gt;0")+COUNTIF('Data R4'!P230,"&gt;0")+COUNTIF('Data R4'!R230,"&gt;0")+COUNTIF('Data R4'!T230,"&gt;0")+COUNTIF('Data R4'!V230,"&gt;0")+COUNTIF('Data R4'!X230,"&gt;0"))</f>
        <v/>
      </c>
      <c r="J3222">
        <f>IF('Data R4'!C230="","",IF((COUNTIF('Data R4'!K230,"&gt;0")+COUNTIF('Data R4'!M230,"&gt;0")+COUNTIF('Data R4'!O230,"&gt;0")+COUNTIF('Data R4'!Q230,"&gt;0")+COUNTIF('Data R4'!S230,"&gt;0")+COUNTIF('Data R4'!U230,"&gt;0")+COUNTIF('Data R4'!W230,"&gt;0")+COUNTIF('Data R4'!Y230,"&gt;0"))&gt;0,1,0))</f>
        <v/>
      </c>
      <c r="M3222" t="inlineStr">
        <is>
          <t>Data R</t>
        </is>
      </c>
    </row>
    <row r="3223">
      <c r="A3223" t="inlineStr">
        <is>
          <t>Regional 4</t>
        </is>
      </c>
      <c r="B3223">
        <f>IF('Data R4'!C231="","",'Data R4'!B231)</f>
        <v/>
      </c>
      <c r="C3223">
        <f>IF('Data R4'!C231="","",'Data R4'!C231)</f>
        <v/>
      </c>
      <c r="D3223">
        <f>IF('Data R4'!C231="","",'Data R4'!D231)</f>
        <v/>
      </c>
      <c r="E3223">
        <f>IF('Data R4'!C231="","",'Data R4'!E231)</f>
        <v/>
      </c>
      <c r="F3223">
        <f>IF('Data R4'!C231="","",'Data R4'!F231)</f>
        <v/>
      </c>
      <c r="G3223">
        <f>IF('Data R4'!C231="","",'Data R4'!AD231)</f>
        <v/>
      </c>
      <c r="H3223">
        <f>IF('Data R4'!C231="","",'Data R4'!AC231)</f>
        <v/>
      </c>
      <c r="I3223">
        <f>IF('Data R4'!C231="","",COUNTIF('Data R4'!J231,"&gt;0")+COUNTIF('Data R4'!L231,"&gt;0")+COUNTIF('Data R4'!N231,"&gt;0")+COUNTIF('Data R4'!P231,"&gt;0")+COUNTIF('Data R4'!R231,"&gt;0")+COUNTIF('Data R4'!T231,"&gt;0")+COUNTIF('Data R4'!V231,"&gt;0")+COUNTIF('Data R4'!X231,"&gt;0"))</f>
        <v/>
      </c>
      <c r="J3223">
        <f>IF('Data R4'!C231="","",IF((COUNTIF('Data R4'!K231,"&gt;0")+COUNTIF('Data R4'!M231,"&gt;0")+COUNTIF('Data R4'!O231,"&gt;0")+COUNTIF('Data R4'!Q231,"&gt;0")+COUNTIF('Data R4'!S231,"&gt;0")+COUNTIF('Data R4'!U231,"&gt;0")+COUNTIF('Data R4'!W231,"&gt;0")+COUNTIF('Data R4'!Y231,"&gt;0"))&gt;0,1,0))</f>
        <v/>
      </c>
      <c r="M3223" t="inlineStr">
        <is>
          <t>Data R</t>
        </is>
      </c>
    </row>
    <row r="3224">
      <c r="A3224" t="inlineStr">
        <is>
          <t>Regional 4</t>
        </is>
      </c>
      <c r="B3224">
        <f>IF('Data R4'!C232="","",'Data R4'!B232)</f>
        <v/>
      </c>
      <c r="C3224">
        <f>IF('Data R4'!C232="","",'Data R4'!C232)</f>
        <v/>
      </c>
      <c r="D3224">
        <f>IF('Data R4'!C232="","",'Data R4'!D232)</f>
        <v/>
      </c>
      <c r="E3224">
        <f>IF('Data R4'!C232="","",'Data R4'!E232)</f>
        <v/>
      </c>
      <c r="F3224">
        <f>IF('Data R4'!C232="","",'Data R4'!F232)</f>
        <v/>
      </c>
      <c r="G3224">
        <f>IF('Data R4'!C232="","",'Data R4'!AD232)</f>
        <v/>
      </c>
      <c r="H3224">
        <f>IF('Data R4'!C232="","",'Data R4'!AC232)</f>
        <v/>
      </c>
      <c r="I3224">
        <f>IF('Data R4'!C232="","",COUNTIF('Data R4'!J232,"&gt;0")+COUNTIF('Data R4'!L232,"&gt;0")+COUNTIF('Data R4'!N232,"&gt;0")+COUNTIF('Data R4'!P232,"&gt;0")+COUNTIF('Data R4'!R232,"&gt;0")+COUNTIF('Data R4'!T232,"&gt;0")+COUNTIF('Data R4'!V232,"&gt;0")+COUNTIF('Data R4'!X232,"&gt;0"))</f>
        <v/>
      </c>
      <c r="J3224">
        <f>IF('Data R4'!C232="","",IF((COUNTIF('Data R4'!K232,"&gt;0")+COUNTIF('Data R4'!M232,"&gt;0")+COUNTIF('Data R4'!O232,"&gt;0")+COUNTIF('Data R4'!Q232,"&gt;0")+COUNTIF('Data R4'!S232,"&gt;0")+COUNTIF('Data R4'!U232,"&gt;0")+COUNTIF('Data R4'!W232,"&gt;0")+COUNTIF('Data R4'!Y232,"&gt;0"))&gt;0,1,0))</f>
        <v/>
      </c>
      <c r="M3224" t="inlineStr">
        <is>
          <t>Data R</t>
        </is>
      </c>
    </row>
    <row r="3225">
      <c r="A3225" t="inlineStr">
        <is>
          <t>Regional 4</t>
        </is>
      </c>
      <c r="B3225">
        <f>IF('Data R4'!C233="","",'Data R4'!B233)</f>
        <v/>
      </c>
      <c r="C3225">
        <f>IF('Data R4'!C233="","",'Data R4'!C233)</f>
        <v/>
      </c>
      <c r="D3225">
        <f>IF('Data R4'!C233="","",'Data R4'!D233)</f>
        <v/>
      </c>
      <c r="E3225">
        <f>IF('Data R4'!C233="","",'Data R4'!E233)</f>
        <v/>
      </c>
      <c r="F3225">
        <f>IF('Data R4'!C233="","",'Data R4'!F233)</f>
        <v/>
      </c>
      <c r="G3225">
        <f>IF('Data R4'!C233="","",'Data R4'!AD233)</f>
        <v/>
      </c>
      <c r="H3225">
        <f>IF('Data R4'!C233="","",'Data R4'!AC233)</f>
        <v/>
      </c>
      <c r="I3225">
        <f>IF('Data R4'!C233="","",COUNTIF('Data R4'!J233,"&gt;0")+COUNTIF('Data R4'!L233,"&gt;0")+COUNTIF('Data R4'!N233,"&gt;0")+COUNTIF('Data R4'!P233,"&gt;0")+COUNTIF('Data R4'!R233,"&gt;0")+COUNTIF('Data R4'!T233,"&gt;0")+COUNTIF('Data R4'!V233,"&gt;0")+COUNTIF('Data R4'!X233,"&gt;0"))</f>
        <v/>
      </c>
      <c r="J3225">
        <f>IF('Data R4'!C233="","",IF((COUNTIF('Data R4'!K233,"&gt;0")+COUNTIF('Data R4'!M233,"&gt;0")+COUNTIF('Data R4'!O233,"&gt;0")+COUNTIF('Data R4'!Q233,"&gt;0")+COUNTIF('Data R4'!S233,"&gt;0")+COUNTIF('Data R4'!U233,"&gt;0")+COUNTIF('Data R4'!W233,"&gt;0")+COUNTIF('Data R4'!Y233,"&gt;0"))&gt;0,1,0))</f>
        <v/>
      </c>
      <c r="M3225" t="inlineStr">
        <is>
          <t>Data R</t>
        </is>
      </c>
    </row>
    <row r="3226">
      <c r="A3226" t="inlineStr">
        <is>
          <t>Regional 4</t>
        </is>
      </c>
      <c r="B3226">
        <f>IF('Data R4'!C234="","",'Data R4'!B234)</f>
        <v/>
      </c>
      <c r="C3226">
        <f>IF('Data R4'!C234="","",'Data R4'!C234)</f>
        <v/>
      </c>
      <c r="D3226">
        <f>IF('Data R4'!C234="","",'Data R4'!D234)</f>
        <v/>
      </c>
      <c r="E3226">
        <f>IF('Data R4'!C234="","",'Data R4'!E234)</f>
        <v/>
      </c>
      <c r="F3226">
        <f>IF('Data R4'!C234="","",'Data R4'!F234)</f>
        <v/>
      </c>
      <c r="G3226">
        <f>IF('Data R4'!C234="","",'Data R4'!AD234)</f>
        <v/>
      </c>
      <c r="H3226">
        <f>IF('Data R4'!C234="","",'Data R4'!AC234)</f>
        <v/>
      </c>
      <c r="I3226">
        <f>IF('Data R4'!C234="","",COUNTIF('Data R4'!J234,"&gt;0")+COUNTIF('Data R4'!L234,"&gt;0")+COUNTIF('Data R4'!N234,"&gt;0")+COUNTIF('Data R4'!P234,"&gt;0")+COUNTIF('Data R4'!R234,"&gt;0")+COUNTIF('Data R4'!T234,"&gt;0")+COUNTIF('Data R4'!V234,"&gt;0")+COUNTIF('Data R4'!X234,"&gt;0"))</f>
        <v/>
      </c>
      <c r="J3226">
        <f>IF('Data R4'!C234="","",IF((COUNTIF('Data R4'!K234,"&gt;0")+COUNTIF('Data R4'!M234,"&gt;0")+COUNTIF('Data R4'!O234,"&gt;0")+COUNTIF('Data R4'!Q234,"&gt;0")+COUNTIF('Data R4'!S234,"&gt;0")+COUNTIF('Data R4'!U234,"&gt;0")+COUNTIF('Data R4'!W234,"&gt;0")+COUNTIF('Data R4'!Y234,"&gt;0"))&gt;0,1,0))</f>
        <v/>
      </c>
      <c r="M3226" t="inlineStr">
        <is>
          <t>Data R</t>
        </is>
      </c>
    </row>
    <row r="3227">
      <c r="A3227" t="inlineStr">
        <is>
          <t>Regional 4</t>
        </is>
      </c>
      <c r="B3227">
        <f>IF('Data R4'!C235="","",'Data R4'!B235)</f>
        <v/>
      </c>
      <c r="C3227">
        <f>IF('Data R4'!C235="","",'Data R4'!C235)</f>
        <v/>
      </c>
      <c r="D3227">
        <f>IF('Data R4'!C235="","",'Data R4'!D235)</f>
        <v/>
      </c>
      <c r="E3227">
        <f>IF('Data R4'!C235="","",'Data R4'!E235)</f>
        <v/>
      </c>
      <c r="F3227">
        <f>IF('Data R4'!C235="","",'Data R4'!F235)</f>
        <v/>
      </c>
      <c r="G3227">
        <f>IF('Data R4'!C235="","",'Data R4'!AD235)</f>
        <v/>
      </c>
      <c r="H3227">
        <f>IF('Data R4'!C235="","",'Data R4'!AC235)</f>
        <v/>
      </c>
      <c r="I3227">
        <f>IF('Data R4'!C235="","",COUNTIF('Data R4'!J235,"&gt;0")+COUNTIF('Data R4'!L235,"&gt;0")+COUNTIF('Data R4'!N235,"&gt;0")+COUNTIF('Data R4'!P235,"&gt;0")+COUNTIF('Data R4'!R235,"&gt;0")+COUNTIF('Data R4'!T235,"&gt;0")+COUNTIF('Data R4'!V235,"&gt;0")+COUNTIF('Data R4'!X235,"&gt;0"))</f>
        <v/>
      </c>
      <c r="J3227">
        <f>IF('Data R4'!C235="","",IF((COUNTIF('Data R4'!K235,"&gt;0")+COUNTIF('Data R4'!M235,"&gt;0")+COUNTIF('Data R4'!O235,"&gt;0")+COUNTIF('Data R4'!Q235,"&gt;0")+COUNTIF('Data R4'!S235,"&gt;0")+COUNTIF('Data R4'!U235,"&gt;0")+COUNTIF('Data R4'!W235,"&gt;0")+COUNTIF('Data R4'!Y235,"&gt;0"))&gt;0,1,0))</f>
        <v/>
      </c>
      <c r="M3227" t="inlineStr">
        <is>
          <t>Data R</t>
        </is>
      </c>
    </row>
    <row r="3228">
      <c r="A3228" t="inlineStr">
        <is>
          <t>Regional 4</t>
        </is>
      </c>
      <c r="B3228">
        <f>IF('Data R4'!C236="","",'Data R4'!B236)</f>
        <v/>
      </c>
      <c r="C3228">
        <f>IF('Data R4'!C236="","",'Data R4'!C236)</f>
        <v/>
      </c>
      <c r="D3228">
        <f>IF('Data R4'!C236="","",'Data R4'!D236)</f>
        <v/>
      </c>
      <c r="E3228">
        <f>IF('Data R4'!C236="","",'Data R4'!E236)</f>
        <v/>
      </c>
      <c r="F3228">
        <f>IF('Data R4'!C236="","",'Data R4'!F236)</f>
        <v/>
      </c>
      <c r="G3228">
        <f>IF('Data R4'!C236="","",'Data R4'!AD236)</f>
        <v/>
      </c>
      <c r="H3228">
        <f>IF('Data R4'!C236="","",'Data R4'!AC236)</f>
        <v/>
      </c>
      <c r="I3228">
        <f>IF('Data R4'!C236="","",COUNTIF('Data R4'!J236,"&gt;0")+COUNTIF('Data R4'!L236,"&gt;0")+COUNTIF('Data R4'!N236,"&gt;0")+COUNTIF('Data R4'!P236,"&gt;0")+COUNTIF('Data R4'!R236,"&gt;0")+COUNTIF('Data R4'!T236,"&gt;0")+COUNTIF('Data R4'!V236,"&gt;0")+COUNTIF('Data R4'!X236,"&gt;0"))</f>
        <v/>
      </c>
      <c r="J3228">
        <f>IF('Data R4'!C236="","",IF((COUNTIF('Data R4'!K236,"&gt;0")+COUNTIF('Data R4'!M236,"&gt;0")+COUNTIF('Data R4'!O236,"&gt;0")+COUNTIF('Data R4'!Q236,"&gt;0")+COUNTIF('Data R4'!S236,"&gt;0")+COUNTIF('Data R4'!U236,"&gt;0")+COUNTIF('Data R4'!W236,"&gt;0")+COUNTIF('Data R4'!Y236,"&gt;0"))&gt;0,1,0))</f>
        <v/>
      </c>
      <c r="M3228" t="inlineStr">
        <is>
          <t>Data R</t>
        </is>
      </c>
    </row>
    <row r="3229">
      <c r="A3229" t="inlineStr">
        <is>
          <t>Regional 4</t>
        </is>
      </c>
      <c r="B3229">
        <f>IF('Data R4'!C237="","",'Data R4'!B237)</f>
        <v/>
      </c>
      <c r="C3229">
        <f>IF('Data R4'!C237="","",'Data R4'!C237)</f>
        <v/>
      </c>
      <c r="D3229">
        <f>IF('Data R4'!C237="","",'Data R4'!D237)</f>
        <v/>
      </c>
      <c r="E3229">
        <f>IF('Data R4'!C237="","",'Data R4'!E237)</f>
        <v/>
      </c>
      <c r="F3229">
        <f>IF('Data R4'!C237="","",'Data R4'!F237)</f>
        <v/>
      </c>
      <c r="G3229">
        <f>IF('Data R4'!C237="","",'Data R4'!AD237)</f>
        <v/>
      </c>
      <c r="H3229">
        <f>IF('Data R4'!C237="","",'Data R4'!AC237)</f>
        <v/>
      </c>
      <c r="I3229">
        <f>IF('Data R4'!C237="","",COUNTIF('Data R4'!J237,"&gt;0")+COUNTIF('Data R4'!L237,"&gt;0")+COUNTIF('Data R4'!N237,"&gt;0")+COUNTIF('Data R4'!P237,"&gt;0")+COUNTIF('Data R4'!R237,"&gt;0")+COUNTIF('Data R4'!T237,"&gt;0")+COUNTIF('Data R4'!V237,"&gt;0")+COUNTIF('Data R4'!X237,"&gt;0"))</f>
        <v/>
      </c>
      <c r="J3229">
        <f>IF('Data R4'!C237="","",IF((COUNTIF('Data R4'!K237,"&gt;0")+COUNTIF('Data R4'!M237,"&gt;0")+COUNTIF('Data R4'!O237,"&gt;0")+COUNTIF('Data R4'!Q237,"&gt;0")+COUNTIF('Data R4'!S237,"&gt;0")+COUNTIF('Data R4'!U237,"&gt;0")+COUNTIF('Data R4'!W237,"&gt;0")+COUNTIF('Data R4'!Y237,"&gt;0"))&gt;0,1,0))</f>
        <v/>
      </c>
      <c r="M3229" t="inlineStr">
        <is>
          <t>Data R</t>
        </is>
      </c>
    </row>
    <row r="3230">
      <c r="A3230" t="inlineStr">
        <is>
          <t>Regional 4</t>
        </is>
      </c>
      <c r="B3230">
        <f>IF('Data R4'!C238="","",'Data R4'!B238)</f>
        <v/>
      </c>
      <c r="C3230">
        <f>IF('Data R4'!C238="","",'Data R4'!C238)</f>
        <v/>
      </c>
      <c r="D3230">
        <f>IF('Data R4'!C238="","",'Data R4'!D238)</f>
        <v/>
      </c>
      <c r="E3230">
        <f>IF('Data R4'!C238="","",'Data R4'!E238)</f>
        <v/>
      </c>
      <c r="F3230">
        <f>IF('Data R4'!C238="","",'Data R4'!F238)</f>
        <v/>
      </c>
      <c r="G3230">
        <f>IF('Data R4'!C238="","",'Data R4'!AD238)</f>
        <v/>
      </c>
      <c r="H3230">
        <f>IF('Data R4'!C238="","",'Data R4'!AC238)</f>
        <v/>
      </c>
      <c r="I3230">
        <f>IF('Data R4'!C238="","",COUNTIF('Data R4'!J238,"&gt;0")+COUNTIF('Data R4'!L238,"&gt;0")+COUNTIF('Data R4'!N238,"&gt;0")+COUNTIF('Data R4'!P238,"&gt;0")+COUNTIF('Data R4'!R238,"&gt;0")+COUNTIF('Data R4'!T238,"&gt;0")+COUNTIF('Data R4'!V238,"&gt;0")+COUNTIF('Data R4'!X238,"&gt;0"))</f>
        <v/>
      </c>
      <c r="J3230">
        <f>IF('Data R4'!C238="","",IF((COUNTIF('Data R4'!K238,"&gt;0")+COUNTIF('Data R4'!M238,"&gt;0")+COUNTIF('Data R4'!O238,"&gt;0")+COUNTIF('Data R4'!Q238,"&gt;0")+COUNTIF('Data R4'!S238,"&gt;0")+COUNTIF('Data R4'!U238,"&gt;0")+COUNTIF('Data R4'!W238,"&gt;0")+COUNTIF('Data R4'!Y238,"&gt;0"))&gt;0,1,0))</f>
        <v/>
      </c>
      <c r="M3230" t="inlineStr">
        <is>
          <t>Data R</t>
        </is>
      </c>
    </row>
    <row r="3231">
      <c r="A3231" t="inlineStr">
        <is>
          <t>Regional 4</t>
        </is>
      </c>
      <c r="B3231">
        <f>IF('Data R4'!C239="","",'Data R4'!B239)</f>
        <v/>
      </c>
      <c r="C3231">
        <f>IF('Data R4'!C239="","",'Data R4'!C239)</f>
        <v/>
      </c>
      <c r="D3231">
        <f>IF('Data R4'!C239="","",'Data R4'!D239)</f>
        <v/>
      </c>
      <c r="E3231">
        <f>IF('Data R4'!C239="","",'Data R4'!E239)</f>
        <v/>
      </c>
      <c r="F3231">
        <f>IF('Data R4'!C239="","",'Data R4'!F239)</f>
        <v/>
      </c>
      <c r="G3231">
        <f>IF('Data R4'!C239="","",'Data R4'!AD239)</f>
        <v/>
      </c>
      <c r="H3231">
        <f>IF('Data R4'!C239="","",'Data R4'!AC239)</f>
        <v/>
      </c>
      <c r="I3231">
        <f>IF('Data R4'!C239="","",COUNTIF('Data R4'!J239,"&gt;0")+COUNTIF('Data R4'!L239,"&gt;0")+COUNTIF('Data R4'!N239,"&gt;0")+COUNTIF('Data R4'!P239,"&gt;0")+COUNTIF('Data R4'!R239,"&gt;0")+COUNTIF('Data R4'!T239,"&gt;0")+COUNTIF('Data R4'!V239,"&gt;0")+COUNTIF('Data R4'!X239,"&gt;0"))</f>
        <v/>
      </c>
      <c r="J3231">
        <f>IF('Data R4'!C239="","",IF((COUNTIF('Data R4'!K239,"&gt;0")+COUNTIF('Data R4'!M239,"&gt;0")+COUNTIF('Data R4'!O239,"&gt;0")+COUNTIF('Data R4'!Q239,"&gt;0")+COUNTIF('Data R4'!S239,"&gt;0")+COUNTIF('Data R4'!U239,"&gt;0")+COUNTIF('Data R4'!W239,"&gt;0")+COUNTIF('Data R4'!Y239,"&gt;0"))&gt;0,1,0))</f>
        <v/>
      </c>
      <c r="M3231" t="inlineStr">
        <is>
          <t>Data R</t>
        </is>
      </c>
    </row>
    <row r="3232">
      <c r="A3232" t="inlineStr">
        <is>
          <t>Regional 4</t>
        </is>
      </c>
      <c r="B3232">
        <f>IF('Data R4'!C240="","",'Data R4'!B240)</f>
        <v/>
      </c>
      <c r="C3232">
        <f>IF('Data R4'!C240="","",'Data R4'!C240)</f>
        <v/>
      </c>
      <c r="D3232">
        <f>IF('Data R4'!C240="","",'Data R4'!D240)</f>
        <v/>
      </c>
      <c r="E3232">
        <f>IF('Data R4'!C240="","",'Data R4'!E240)</f>
        <v/>
      </c>
      <c r="F3232">
        <f>IF('Data R4'!C240="","",'Data R4'!F240)</f>
        <v/>
      </c>
      <c r="G3232">
        <f>IF('Data R4'!C240="","",'Data R4'!AD240)</f>
        <v/>
      </c>
      <c r="H3232">
        <f>IF('Data R4'!C240="","",'Data R4'!AC240)</f>
        <v/>
      </c>
      <c r="I3232">
        <f>IF('Data R4'!C240="","",COUNTIF('Data R4'!J240,"&gt;0")+COUNTIF('Data R4'!L240,"&gt;0")+COUNTIF('Data R4'!N240,"&gt;0")+COUNTIF('Data R4'!P240,"&gt;0")+COUNTIF('Data R4'!R240,"&gt;0")+COUNTIF('Data R4'!T240,"&gt;0")+COUNTIF('Data R4'!V240,"&gt;0")+COUNTIF('Data R4'!X240,"&gt;0"))</f>
        <v/>
      </c>
      <c r="J3232">
        <f>IF('Data R4'!C240="","",IF((COUNTIF('Data R4'!K240,"&gt;0")+COUNTIF('Data R4'!M240,"&gt;0")+COUNTIF('Data R4'!O240,"&gt;0")+COUNTIF('Data R4'!Q240,"&gt;0")+COUNTIF('Data R4'!S240,"&gt;0")+COUNTIF('Data R4'!U240,"&gt;0")+COUNTIF('Data R4'!W240,"&gt;0")+COUNTIF('Data R4'!Y240,"&gt;0"))&gt;0,1,0))</f>
        <v/>
      </c>
      <c r="M3232" t="inlineStr">
        <is>
          <t>Data R</t>
        </is>
      </c>
    </row>
    <row r="3233">
      <c r="A3233" t="inlineStr">
        <is>
          <t>Regional 4</t>
        </is>
      </c>
      <c r="B3233">
        <f>IF('Data R4'!C241="","",'Data R4'!B241)</f>
        <v/>
      </c>
      <c r="C3233">
        <f>IF('Data R4'!C241="","",'Data R4'!C241)</f>
        <v/>
      </c>
      <c r="D3233">
        <f>IF('Data R4'!C241="","",'Data R4'!D241)</f>
        <v/>
      </c>
      <c r="E3233">
        <f>IF('Data R4'!C241="","",'Data R4'!E241)</f>
        <v/>
      </c>
      <c r="F3233">
        <f>IF('Data R4'!C241="","",'Data R4'!F241)</f>
        <v/>
      </c>
      <c r="G3233">
        <f>IF('Data R4'!C241="","",'Data R4'!AD241)</f>
        <v/>
      </c>
      <c r="H3233">
        <f>IF('Data R4'!C241="","",'Data R4'!AC241)</f>
        <v/>
      </c>
      <c r="I3233">
        <f>IF('Data R4'!C241="","",COUNTIF('Data R4'!J241,"&gt;0")+COUNTIF('Data R4'!L241,"&gt;0")+COUNTIF('Data R4'!N241,"&gt;0")+COUNTIF('Data R4'!P241,"&gt;0")+COUNTIF('Data R4'!R241,"&gt;0")+COUNTIF('Data R4'!T241,"&gt;0")+COUNTIF('Data R4'!V241,"&gt;0")+COUNTIF('Data R4'!X241,"&gt;0"))</f>
        <v/>
      </c>
      <c r="J3233">
        <f>IF('Data R4'!C241="","",IF((COUNTIF('Data R4'!K241,"&gt;0")+COUNTIF('Data R4'!M241,"&gt;0")+COUNTIF('Data R4'!O241,"&gt;0")+COUNTIF('Data R4'!Q241,"&gt;0")+COUNTIF('Data R4'!S241,"&gt;0")+COUNTIF('Data R4'!U241,"&gt;0")+COUNTIF('Data R4'!W241,"&gt;0")+COUNTIF('Data R4'!Y241,"&gt;0"))&gt;0,1,0))</f>
        <v/>
      </c>
      <c r="M3233" t="inlineStr">
        <is>
          <t>Data R</t>
        </is>
      </c>
    </row>
    <row r="3234">
      <c r="A3234" t="inlineStr">
        <is>
          <t>Regional 4</t>
        </is>
      </c>
      <c r="B3234">
        <f>IF('Data R4'!C242="","",'Data R4'!B242)</f>
        <v/>
      </c>
      <c r="C3234">
        <f>IF('Data R4'!C242="","",'Data R4'!C242)</f>
        <v/>
      </c>
      <c r="D3234">
        <f>IF('Data R4'!C242="","",'Data R4'!D242)</f>
        <v/>
      </c>
      <c r="E3234">
        <f>IF('Data R4'!C242="","",'Data R4'!E242)</f>
        <v/>
      </c>
      <c r="F3234">
        <f>IF('Data R4'!C242="","",'Data R4'!F242)</f>
        <v/>
      </c>
      <c r="G3234">
        <f>IF('Data R4'!C242="","",'Data R4'!AD242)</f>
        <v/>
      </c>
      <c r="H3234">
        <f>IF('Data R4'!C242="","",'Data R4'!AC242)</f>
        <v/>
      </c>
      <c r="I3234">
        <f>IF('Data R4'!C242="","",COUNTIF('Data R4'!J242,"&gt;0")+COUNTIF('Data R4'!L242,"&gt;0")+COUNTIF('Data R4'!N242,"&gt;0")+COUNTIF('Data R4'!P242,"&gt;0")+COUNTIF('Data R4'!R242,"&gt;0")+COUNTIF('Data R4'!T242,"&gt;0")+COUNTIF('Data R4'!V242,"&gt;0")+COUNTIF('Data R4'!X242,"&gt;0"))</f>
        <v/>
      </c>
      <c r="J3234">
        <f>IF('Data R4'!C242="","",IF((COUNTIF('Data R4'!K242,"&gt;0")+COUNTIF('Data R4'!M242,"&gt;0")+COUNTIF('Data R4'!O242,"&gt;0")+COUNTIF('Data R4'!Q242,"&gt;0")+COUNTIF('Data R4'!S242,"&gt;0")+COUNTIF('Data R4'!U242,"&gt;0")+COUNTIF('Data R4'!W242,"&gt;0")+COUNTIF('Data R4'!Y242,"&gt;0"))&gt;0,1,0))</f>
        <v/>
      </c>
      <c r="M3234" t="inlineStr">
        <is>
          <t>Data R</t>
        </is>
      </c>
    </row>
    <row r="3235">
      <c r="A3235" t="inlineStr">
        <is>
          <t>Regional 4</t>
        </is>
      </c>
      <c r="B3235">
        <f>IF('Data R4'!C243="","",'Data R4'!B243)</f>
        <v/>
      </c>
      <c r="C3235">
        <f>IF('Data R4'!C243="","",'Data R4'!C243)</f>
        <v/>
      </c>
      <c r="D3235">
        <f>IF('Data R4'!C243="","",'Data R4'!D243)</f>
        <v/>
      </c>
      <c r="E3235">
        <f>IF('Data R4'!C243="","",'Data R4'!E243)</f>
        <v/>
      </c>
      <c r="F3235">
        <f>IF('Data R4'!C243="","",'Data R4'!F243)</f>
        <v/>
      </c>
      <c r="G3235">
        <f>IF('Data R4'!C243="","",'Data R4'!AD243)</f>
        <v/>
      </c>
      <c r="H3235">
        <f>IF('Data R4'!C243="","",'Data R4'!AC243)</f>
        <v/>
      </c>
      <c r="I3235">
        <f>IF('Data R4'!C243="","",COUNTIF('Data R4'!J243,"&gt;0")+COUNTIF('Data R4'!L243,"&gt;0")+COUNTIF('Data R4'!N243,"&gt;0")+COUNTIF('Data R4'!P243,"&gt;0")+COUNTIF('Data R4'!R243,"&gt;0")+COUNTIF('Data R4'!T243,"&gt;0")+COUNTIF('Data R4'!V243,"&gt;0")+COUNTIF('Data R4'!X243,"&gt;0"))</f>
        <v/>
      </c>
      <c r="J3235">
        <f>IF('Data R4'!C243="","",IF((COUNTIF('Data R4'!K243,"&gt;0")+COUNTIF('Data R4'!M243,"&gt;0")+COUNTIF('Data R4'!O243,"&gt;0")+COUNTIF('Data R4'!Q243,"&gt;0")+COUNTIF('Data R4'!S243,"&gt;0")+COUNTIF('Data R4'!U243,"&gt;0")+COUNTIF('Data R4'!W243,"&gt;0")+COUNTIF('Data R4'!Y243,"&gt;0"))&gt;0,1,0))</f>
        <v/>
      </c>
      <c r="M3235" t="inlineStr">
        <is>
          <t>Data R</t>
        </is>
      </c>
    </row>
    <row r="3236">
      <c r="A3236" t="inlineStr">
        <is>
          <t>Regional 4</t>
        </is>
      </c>
      <c r="B3236">
        <f>IF('Data R4'!C244="","",'Data R4'!B244)</f>
        <v/>
      </c>
      <c r="C3236">
        <f>IF('Data R4'!C244="","",'Data R4'!C244)</f>
        <v/>
      </c>
      <c r="D3236">
        <f>IF('Data R4'!C244="","",'Data R4'!D244)</f>
        <v/>
      </c>
      <c r="E3236">
        <f>IF('Data R4'!C244="","",'Data R4'!E244)</f>
        <v/>
      </c>
      <c r="F3236">
        <f>IF('Data R4'!C244="","",'Data R4'!F244)</f>
        <v/>
      </c>
      <c r="G3236">
        <f>IF('Data R4'!C244="","",'Data R4'!AD244)</f>
        <v/>
      </c>
      <c r="H3236">
        <f>IF('Data R4'!C244="","",'Data R4'!AC244)</f>
        <v/>
      </c>
      <c r="I3236">
        <f>IF('Data R4'!C244="","",COUNTIF('Data R4'!J244,"&gt;0")+COUNTIF('Data R4'!L244,"&gt;0")+COUNTIF('Data R4'!N244,"&gt;0")+COUNTIF('Data R4'!P244,"&gt;0")+COUNTIF('Data R4'!R244,"&gt;0")+COUNTIF('Data R4'!T244,"&gt;0")+COUNTIF('Data R4'!V244,"&gt;0")+COUNTIF('Data R4'!X244,"&gt;0"))</f>
        <v/>
      </c>
      <c r="J3236">
        <f>IF('Data R4'!C244="","",IF((COUNTIF('Data R4'!K244,"&gt;0")+COUNTIF('Data R4'!M244,"&gt;0")+COUNTIF('Data R4'!O244,"&gt;0")+COUNTIF('Data R4'!Q244,"&gt;0")+COUNTIF('Data R4'!S244,"&gt;0")+COUNTIF('Data R4'!U244,"&gt;0")+COUNTIF('Data R4'!W244,"&gt;0")+COUNTIF('Data R4'!Y244,"&gt;0"))&gt;0,1,0))</f>
        <v/>
      </c>
      <c r="M3236" t="inlineStr">
        <is>
          <t>Data R</t>
        </is>
      </c>
    </row>
    <row r="3237">
      <c r="A3237" t="inlineStr">
        <is>
          <t>Regional 4</t>
        </is>
      </c>
      <c r="B3237">
        <f>IF('Data R4'!C245="","",'Data R4'!B245)</f>
        <v/>
      </c>
      <c r="C3237">
        <f>IF('Data R4'!C245="","",'Data R4'!C245)</f>
        <v/>
      </c>
      <c r="D3237">
        <f>IF('Data R4'!C245="","",'Data R4'!D245)</f>
        <v/>
      </c>
      <c r="E3237">
        <f>IF('Data R4'!C245="","",'Data R4'!E245)</f>
        <v/>
      </c>
      <c r="F3237">
        <f>IF('Data R4'!C245="","",'Data R4'!F245)</f>
        <v/>
      </c>
      <c r="G3237">
        <f>IF('Data R4'!C245="","",'Data R4'!AD245)</f>
        <v/>
      </c>
      <c r="H3237">
        <f>IF('Data R4'!C245="","",'Data R4'!AC245)</f>
        <v/>
      </c>
      <c r="I3237">
        <f>IF('Data R4'!C245="","",COUNTIF('Data R4'!J245,"&gt;0")+COUNTIF('Data R4'!L245,"&gt;0")+COUNTIF('Data R4'!N245,"&gt;0")+COUNTIF('Data R4'!P245,"&gt;0")+COUNTIF('Data R4'!R245,"&gt;0")+COUNTIF('Data R4'!T245,"&gt;0")+COUNTIF('Data R4'!V245,"&gt;0")+COUNTIF('Data R4'!X245,"&gt;0"))</f>
        <v/>
      </c>
      <c r="J3237">
        <f>IF('Data R4'!C245="","",IF((COUNTIF('Data R4'!K245,"&gt;0")+COUNTIF('Data R4'!M245,"&gt;0")+COUNTIF('Data R4'!O245,"&gt;0")+COUNTIF('Data R4'!Q245,"&gt;0")+COUNTIF('Data R4'!S245,"&gt;0")+COUNTIF('Data R4'!U245,"&gt;0")+COUNTIF('Data R4'!W245,"&gt;0")+COUNTIF('Data R4'!Y245,"&gt;0"))&gt;0,1,0))</f>
        <v/>
      </c>
      <c r="M3237" t="inlineStr">
        <is>
          <t>Data R</t>
        </is>
      </c>
    </row>
    <row r="3238">
      <c r="A3238" t="inlineStr">
        <is>
          <t>Regional 4</t>
        </is>
      </c>
      <c r="B3238">
        <f>IF('Data R4'!C246="","",'Data R4'!B246)</f>
        <v/>
      </c>
      <c r="C3238">
        <f>IF('Data R4'!C246="","",'Data R4'!C246)</f>
        <v/>
      </c>
      <c r="D3238">
        <f>IF('Data R4'!C246="","",'Data R4'!D246)</f>
        <v/>
      </c>
      <c r="E3238">
        <f>IF('Data R4'!C246="","",'Data R4'!E246)</f>
        <v/>
      </c>
      <c r="F3238">
        <f>IF('Data R4'!C246="","",'Data R4'!F246)</f>
        <v/>
      </c>
      <c r="G3238">
        <f>IF('Data R4'!C246="","",'Data R4'!AD246)</f>
        <v/>
      </c>
      <c r="H3238">
        <f>IF('Data R4'!C246="","",'Data R4'!AC246)</f>
        <v/>
      </c>
      <c r="I3238">
        <f>IF('Data R4'!C246="","",COUNTIF('Data R4'!J246,"&gt;0")+COUNTIF('Data R4'!L246,"&gt;0")+COUNTIF('Data R4'!N246,"&gt;0")+COUNTIF('Data R4'!P246,"&gt;0")+COUNTIF('Data R4'!R246,"&gt;0")+COUNTIF('Data R4'!T246,"&gt;0")+COUNTIF('Data R4'!V246,"&gt;0")+COUNTIF('Data R4'!X246,"&gt;0"))</f>
        <v/>
      </c>
      <c r="J3238">
        <f>IF('Data R4'!C246="","",IF((COUNTIF('Data R4'!K246,"&gt;0")+COUNTIF('Data R4'!M246,"&gt;0")+COUNTIF('Data R4'!O246,"&gt;0")+COUNTIF('Data R4'!Q246,"&gt;0")+COUNTIF('Data R4'!S246,"&gt;0")+COUNTIF('Data R4'!U246,"&gt;0")+COUNTIF('Data R4'!W246,"&gt;0")+COUNTIF('Data R4'!Y246,"&gt;0"))&gt;0,1,0))</f>
        <v/>
      </c>
      <c r="M3238" t="inlineStr">
        <is>
          <t>Data R</t>
        </is>
      </c>
    </row>
    <row r="3239">
      <c r="A3239" t="inlineStr">
        <is>
          <t>Regional 4</t>
        </is>
      </c>
      <c r="B3239">
        <f>IF('Data R4'!C247="","",'Data R4'!B247)</f>
        <v/>
      </c>
      <c r="C3239">
        <f>IF('Data R4'!C247="","",'Data R4'!C247)</f>
        <v/>
      </c>
      <c r="D3239">
        <f>IF('Data R4'!C247="","",'Data R4'!D247)</f>
        <v/>
      </c>
      <c r="E3239">
        <f>IF('Data R4'!C247="","",'Data R4'!E247)</f>
        <v/>
      </c>
      <c r="F3239">
        <f>IF('Data R4'!C247="","",'Data R4'!F247)</f>
        <v/>
      </c>
      <c r="G3239">
        <f>IF('Data R4'!C247="","",'Data R4'!AD247)</f>
        <v/>
      </c>
      <c r="H3239">
        <f>IF('Data R4'!C247="","",'Data R4'!AC247)</f>
        <v/>
      </c>
      <c r="I3239">
        <f>IF('Data R4'!C247="","",COUNTIF('Data R4'!J247,"&gt;0")+COUNTIF('Data R4'!L247,"&gt;0")+COUNTIF('Data R4'!N247,"&gt;0")+COUNTIF('Data R4'!P247,"&gt;0")+COUNTIF('Data R4'!R247,"&gt;0")+COUNTIF('Data R4'!T247,"&gt;0")+COUNTIF('Data R4'!V247,"&gt;0")+COUNTIF('Data R4'!X247,"&gt;0"))</f>
        <v/>
      </c>
      <c r="J3239">
        <f>IF('Data R4'!C247="","",IF((COUNTIF('Data R4'!K247,"&gt;0")+COUNTIF('Data R4'!M247,"&gt;0")+COUNTIF('Data R4'!O247,"&gt;0")+COUNTIF('Data R4'!Q247,"&gt;0")+COUNTIF('Data R4'!S247,"&gt;0")+COUNTIF('Data R4'!U247,"&gt;0")+COUNTIF('Data R4'!W247,"&gt;0")+COUNTIF('Data R4'!Y247,"&gt;0"))&gt;0,1,0))</f>
        <v/>
      </c>
      <c r="M3239" t="inlineStr">
        <is>
          <t>Data R</t>
        </is>
      </c>
    </row>
    <row r="3240">
      <c r="A3240" t="inlineStr">
        <is>
          <t>Regional 4</t>
        </is>
      </c>
      <c r="B3240">
        <f>IF('Data R4'!C248="","",'Data R4'!B248)</f>
        <v/>
      </c>
      <c r="C3240">
        <f>IF('Data R4'!C248="","",'Data R4'!C248)</f>
        <v/>
      </c>
      <c r="D3240">
        <f>IF('Data R4'!C248="","",'Data R4'!D248)</f>
        <v/>
      </c>
      <c r="E3240">
        <f>IF('Data R4'!C248="","",'Data R4'!E248)</f>
        <v/>
      </c>
      <c r="F3240">
        <f>IF('Data R4'!C248="","",'Data R4'!F248)</f>
        <v/>
      </c>
      <c r="G3240">
        <f>IF('Data R4'!C248="","",'Data R4'!AD248)</f>
        <v/>
      </c>
      <c r="H3240">
        <f>IF('Data R4'!C248="","",'Data R4'!AC248)</f>
        <v/>
      </c>
      <c r="I3240">
        <f>IF('Data R4'!C248="","",COUNTIF('Data R4'!J248,"&gt;0")+COUNTIF('Data R4'!L248,"&gt;0")+COUNTIF('Data R4'!N248,"&gt;0")+COUNTIF('Data R4'!P248,"&gt;0")+COUNTIF('Data R4'!R248,"&gt;0")+COUNTIF('Data R4'!T248,"&gt;0")+COUNTIF('Data R4'!V248,"&gt;0")+COUNTIF('Data R4'!X248,"&gt;0"))</f>
        <v/>
      </c>
      <c r="J3240">
        <f>IF('Data R4'!C248="","",IF((COUNTIF('Data R4'!K248,"&gt;0")+COUNTIF('Data R4'!M248,"&gt;0")+COUNTIF('Data R4'!O248,"&gt;0")+COUNTIF('Data R4'!Q248,"&gt;0")+COUNTIF('Data R4'!S248,"&gt;0")+COUNTIF('Data R4'!U248,"&gt;0")+COUNTIF('Data R4'!W248,"&gt;0")+COUNTIF('Data R4'!Y248,"&gt;0"))&gt;0,1,0))</f>
        <v/>
      </c>
      <c r="M3240" t="inlineStr">
        <is>
          <t>Data R</t>
        </is>
      </c>
    </row>
    <row r="3241">
      <c r="A3241" t="inlineStr">
        <is>
          <t>Regional 4</t>
        </is>
      </c>
      <c r="B3241">
        <f>IF('Data R4'!C249="","",'Data R4'!B249)</f>
        <v/>
      </c>
      <c r="C3241">
        <f>IF('Data R4'!C249="","",'Data R4'!C249)</f>
        <v/>
      </c>
      <c r="D3241">
        <f>IF('Data R4'!C249="","",'Data R4'!D249)</f>
        <v/>
      </c>
      <c r="E3241">
        <f>IF('Data R4'!C249="","",'Data R4'!E249)</f>
        <v/>
      </c>
      <c r="F3241">
        <f>IF('Data R4'!C249="","",'Data R4'!F249)</f>
        <v/>
      </c>
      <c r="G3241">
        <f>IF('Data R4'!C249="","",'Data R4'!AD249)</f>
        <v/>
      </c>
      <c r="H3241">
        <f>IF('Data R4'!C249="","",'Data R4'!AC249)</f>
        <v/>
      </c>
      <c r="I3241">
        <f>IF('Data R4'!C249="","",COUNTIF('Data R4'!J249,"&gt;0")+COUNTIF('Data R4'!L249,"&gt;0")+COUNTIF('Data R4'!N249,"&gt;0")+COUNTIF('Data R4'!P249,"&gt;0")+COUNTIF('Data R4'!R249,"&gt;0")+COUNTIF('Data R4'!T249,"&gt;0")+COUNTIF('Data R4'!V249,"&gt;0")+COUNTIF('Data R4'!X249,"&gt;0"))</f>
        <v/>
      </c>
      <c r="J3241">
        <f>IF('Data R4'!C249="","",IF((COUNTIF('Data R4'!K249,"&gt;0")+COUNTIF('Data R4'!M249,"&gt;0")+COUNTIF('Data R4'!O249,"&gt;0")+COUNTIF('Data R4'!Q249,"&gt;0")+COUNTIF('Data R4'!S249,"&gt;0")+COUNTIF('Data R4'!U249,"&gt;0")+COUNTIF('Data R4'!W249,"&gt;0")+COUNTIF('Data R4'!Y249,"&gt;0"))&gt;0,1,0))</f>
        <v/>
      </c>
      <c r="M3241" t="inlineStr">
        <is>
          <t>Data R</t>
        </is>
      </c>
    </row>
    <row r="3242">
      <c r="A3242" t="inlineStr">
        <is>
          <t>Regional 4</t>
        </is>
      </c>
      <c r="B3242">
        <f>IF('Data R4'!C250="","",'Data R4'!B250)</f>
        <v/>
      </c>
      <c r="C3242">
        <f>IF('Data R4'!C250="","",'Data R4'!C250)</f>
        <v/>
      </c>
      <c r="D3242">
        <f>IF('Data R4'!C250="","",'Data R4'!D250)</f>
        <v/>
      </c>
      <c r="E3242">
        <f>IF('Data R4'!C250="","",'Data R4'!E250)</f>
        <v/>
      </c>
      <c r="F3242">
        <f>IF('Data R4'!C250="","",'Data R4'!F250)</f>
        <v/>
      </c>
      <c r="G3242">
        <f>IF('Data R4'!C250="","",'Data R4'!AD250)</f>
        <v/>
      </c>
      <c r="H3242">
        <f>IF('Data R4'!C250="","",'Data R4'!AC250)</f>
        <v/>
      </c>
      <c r="I3242">
        <f>IF('Data R4'!C250="","",COUNTIF('Data R4'!J250,"&gt;0")+COUNTIF('Data R4'!L250,"&gt;0")+COUNTIF('Data R4'!N250,"&gt;0")+COUNTIF('Data R4'!P250,"&gt;0")+COUNTIF('Data R4'!R250,"&gt;0")+COUNTIF('Data R4'!T250,"&gt;0")+COUNTIF('Data R4'!V250,"&gt;0")+COUNTIF('Data R4'!X250,"&gt;0"))</f>
        <v/>
      </c>
      <c r="J3242">
        <f>IF('Data R4'!C250="","",IF((COUNTIF('Data R4'!K250,"&gt;0")+COUNTIF('Data R4'!M250,"&gt;0")+COUNTIF('Data R4'!O250,"&gt;0")+COUNTIF('Data R4'!Q250,"&gt;0")+COUNTIF('Data R4'!S250,"&gt;0")+COUNTIF('Data R4'!U250,"&gt;0")+COUNTIF('Data R4'!W250,"&gt;0")+COUNTIF('Data R4'!Y250,"&gt;0"))&gt;0,1,0))</f>
        <v/>
      </c>
      <c r="M3242" t="inlineStr">
        <is>
          <t>Data R</t>
        </is>
      </c>
    </row>
    <row r="3243">
      <c r="A3243" t="inlineStr">
        <is>
          <t>Regional 4</t>
        </is>
      </c>
      <c r="B3243">
        <f>IF('Data R4'!C251="","",'Data R4'!B251)</f>
        <v/>
      </c>
      <c r="C3243">
        <f>IF('Data R4'!C251="","",'Data R4'!C251)</f>
        <v/>
      </c>
      <c r="D3243">
        <f>IF('Data R4'!C251="","",'Data R4'!D251)</f>
        <v/>
      </c>
      <c r="E3243">
        <f>IF('Data R4'!C251="","",'Data R4'!E251)</f>
        <v/>
      </c>
      <c r="F3243">
        <f>IF('Data R4'!C251="","",'Data R4'!F251)</f>
        <v/>
      </c>
      <c r="G3243">
        <f>IF('Data R4'!C251="","",'Data R4'!AD251)</f>
        <v/>
      </c>
      <c r="H3243">
        <f>IF('Data R4'!C251="","",'Data R4'!AC251)</f>
        <v/>
      </c>
      <c r="I3243">
        <f>IF('Data R4'!C251="","",COUNTIF('Data R4'!J251,"&gt;0")+COUNTIF('Data R4'!L251,"&gt;0")+COUNTIF('Data R4'!N251,"&gt;0")+COUNTIF('Data R4'!P251,"&gt;0")+COUNTIF('Data R4'!R251,"&gt;0")+COUNTIF('Data R4'!T251,"&gt;0")+COUNTIF('Data R4'!V251,"&gt;0")+COUNTIF('Data R4'!X251,"&gt;0"))</f>
        <v/>
      </c>
      <c r="J3243">
        <f>IF('Data R4'!C251="","",IF((COUNTIF('Data R4'!K251,"&gt;0")+COUNTIF('Data R4'!M251,"&gt;0")+COUNTIF('Data R4'!O251,"&gt;0")+COUNTIF('Data R4'!Q251,"&gt;0")+COUNTIF('Data R4'!S251,"&gt;0")+COUNTIF('Data R4'!U251,"&gt;0")+COUNTIF('Data R4'!W251,"&gt;0")+COUNTIF('Data R4'!Y251,"&gt;0"))&gt;0,1,0))</f>
        <v/>
      </c>
      <c r="M3243" t="inlineStr">
        <is>
          <t>Data R</t>
        </is>
      </c>
    </row>
    <row r="3244">
      <c r="A3244" t="inlineStr">
        <is>
          <t>Regional 4</t>
        </is>
      </c>
      <c r="B3244">
        <f>IF('Data R4'!C252="","",'Data R4'!B252)</f>
        <v/>
      </c>
      <c r="C3244">
        <f>IF('Data R4'!C252="","",'Data R4'!C252)</f>
        <v/>
      </c>
      <c r="D3244">
        <f>IF('Data R4'!C252="","",'Data R4'!D252)</f>
        <v/>
      </c>
      <c r="E3244">
        <f>IF('Data R4'!C252="","",'Data R4'!E252)</f>
        <v/>
      </c>
      <c r="F3244">
        <f>IF('Data R4'!C252="","",'Data R4'!F252)</f>
        <v/>
      </c>
      <c r="G3244">
        <f>IF('Data R4'!C252="","",'Data R4'!AD252)</f>
        <v/>
      </c>
      <c r="H3244">
        <f>IF('Data R4'!C252="","",'Data R4'!AC252)</f>
        <v/>
      </c>
      <c r="I3244">
        <f>IF('Data R4'!C252="","",COUNTIF('Data R4'!J252,"&gt;0")+COUNTIF('Data R4'!L252,"&gt;0")+COUNTIF('Data R4'!N252,"&gt;0")+COUNTIF('Data R4'!P252,"&gt;0")+COUNTIF('Data R4'!R252,"&gt;0")+COUNTIF('Data R4'!T252,"&gt;0")+COUNTIF('Data R4'!V252,"&gt;0")+COUNTIF('Data R4'!X252,"&gt;0"))</f>
        <v/>
      </c>
      <c r="J3244">
        <f>IF('Data R4'!C252="","",IF((COUNTIF('Data R4'!K252,"&gt;0")+COUNTIF('Data R4'!M252,"&gt;0")+COUNTIF('Data R4'!O252,"&gt;0")+COUNTIF('Data R4'!Q252,"&gt;0")+COUNTIF('Data R4'!S252,"&gt;0")+COUNTIF('Data R4'!U252,"&gt;0")+COUNTIF('Data R4'!W252,"&gt;0")+COUNTIF('Data R4'!Y252,"&gt;0"))&gt;0,1,0))</f>
        <v/>
      </c>
      <c r="M3244" t="inlineStr">
        <is>
          <t>Data R</t>
        </is>
      </c>
    </row>
    <row r="3245">
      <c r="A3245" t="inlineStr">
        <is>
          <t>Regional 4</t>
        </is>
      </c>
      <c r="B3245">
        <f>IF('Data R4'!C253="","",'Data R4'!B253)</f>
        <v/>
      </c>
      <c r="C3245">
        <f>IF('Data R4'!C253="","",'Data R4'!C253)</f>
        <v/>
      </c>
      <c r="D3245">
        <f>IF('Data R4'!C253="","",'Data R4'!D253)</f>
        <v/>
      </c>
      <c r="E3245">
        <f>IF('Data R4'!C253="","",'Data R4'!E253)</f>
        <v/>
      </c>
      <c r="F3245">
        <f>IF('Data R4'!C253="","",'Data R4'!F253)</f>
        <v/>
      </c>
      <c r="G3245">
        <f>IF('Data R4'!C253="","",'Data R4'!AD253)</f>
        <v/>
      </c>
      <c r="H3245">
        <f>IF('Data R4'!C253="","",'Data R4'!AC253)</f>
        <v/>
      </c>
      <c r="I3245">
        <f>IF('Data R4'!C253="","",COUNTIF('Data R4'!J253,"&gt;0")+COUNTIF('Data R4'!L253,"&gt;0")+COUNTIF('Data R4'!N253,"&gt;0")+COUNTIF('Data R4'!P253,"&gt;0")+COUNTIF('Data R4'!R253,"&gt;0")+COUNTIF('Data R4'!T253,"&gt;0")+COUNTIF('Data R4'!V253,"&gt;0")+COUNTIF('Data R4'!X253,"&gt;0"))</f>
        <v/>
      </c>
      <c r="J3245">
        <f>IF('Data R4'!C253="","",IF((COUNTIF('Data R4'!K253,"&gt;0")+COUNTIF('Data R4'!M253,"&gt;0")+COUNTIF('Data R4'!O253,"&gt;0")+COUNTIF('Data R4'!Q253,"&gt;0")+COUNTIF('Data R4'!S253,"&gt;0")+COUNTIF('Data R4'!U253,"&gt;0")+COUNTIF('Data R4'!W253,"&gt;0")+COUNTIF('Data R4'!Y253,"&gt;0"))&gt;0,1,0))</f>
        <v/>
      </c>
      <c r="M3245" t="inlineStr">
        <is>
          <t>Data R</t>
        </is>
      </c>
    </row>
    <row r="3246">
      <c r="A3246" t="inlineStr">
        <is>
          <t>Regional 4</t>
        </is>
      </c>
      <c r="B3246">
        <f>IF('Data R4'!C254="","",'Data R4'!B254)</f>
        <v/>
      </c>
      <c r="C3246">
        <f>IF('Data R4'!C254="","",'Data R4'!C254)</f>
        <v/>
      </c>
      <c r="D3246">
        <f>IF('Data R4'!C254="","",'Data R4'!D254)</f>
        <v/>
      </c>
      <c r="E3246">
        <f>IF('Data R4'!C254="","",'Data R4'!E254)</f>
        <v/>
      </c>
      <c r="F3246">
        <f>IF('Data R4'!C254="","",'Data R4'!F254)</f>
        <v/>
      </c>
      <c r="G3246">
        <f>IF('Data R4'!C254="","",'Data R4'!AD254)</f>
        <v/>
      </c>
      <c r="H3246">
        <f>IF('Data R4'!C254="","",'Data R4'!AC254)</f>
        <v/>
      </c>
      <c r="I3246">
        <f>IF('Data R4'!C254="","",COUNTIF('Data R4'!J254,"&gt;0")+COUNTIF('Data R4'!L254,"&gt;0")+COUNTIF('Data R4'!N254,"&gt;0")+COUNTIF('Data R4'!P254,"&gt;0")+COUNTIF('Data R4'!R254,"&gt;0")+COUNTIF('Data R4'!T254,"&gt;0")+COUNTIF('Data R4'!V254,"&gt;0")+COUNTIF('Data R4'!X254,"&gt;0"))</f>
        <v/>
      </c>
      <c r="J3246">
        <f>IF('Data R4'!C254="","",IF((COUNTIF('Data R4'!K254,"&gt;0")+COUNTIF('Data R4'!M254,"&gt;0")+COUNTIF('Data R4'!O254,"&gt;0")+COUNTIF('Data R4'!Q254,"&gt;0")+COUNTIF('Data R4'!S254,"&gt;0")+COUNTIF('Data R4'!U254,"&gt;0")+COUNTIF('Data R4'!W254,"&gt;0")+COUNTIF('Data R4'!Y254,"&gt;0"))&gt;0,1,0))</f>
        <v/>
      </c>
      <c r="M3246" t="inlineStr">
        <is>
          <t>Data R</t>
        </is>
      </c>
    </row>
    <row r="3247">
      <c r="A3247" t="inlineStr">
        <is>
          <t>Regional 4</t>
        </is>
      </c>
      <c r="B3247">
        <f>IF('Data R4'!C255="","",'Data R4'!B255)</f>
        <v/>
      </c>
      <c r="C3247">
        <f>IF('Data R4'!C255="","",'Data R4'!C255)</f>
        <v/>
      </c>
      <c r="D3247">
        <f>IF('Data R4'!C255="","",'Data R4'!D255)</f>
        <v/>
      </c>
      <c r="E3247">
        <f>IF('Data R4'!C255="","",'Data R4'!E255)</f>
        <v/>
      </c>
      <c r="F3247">
        <f>IF('Data R4'!C255="","",'Data R4'!F255)</f>
        <v/>
      </c>
      <c r="G3247">
        <f>IF('Data R4'!C255="","",'Data R4'!AD255)</f>
        <v/>
      </c>
      <c r="H3247">
        <f>IF('Data R4'!C255="","",'Data R4'!AC255)</f>
        <v/>
      </c>
      <c r="I3247">
        <f>IF('Data R4'!C255="","",COUNTIF('Data R4'!J255,"&gt;0")+COUNTIF('Data R4'!L255,"&gt;0")+COUNTIF('Data R4'!N255,"&gt;0")+COUNTIF('Data R4'!P255,"&gt;0")+COUNTIF('Data R4'!R255,"&gt;0")+COUNTIF('Data R4'!T255,"&gt;0")+COUNTIF('Data R4'!V255,"&gt;0")+COUNTIF('Data R4'!X255,"&gt;0"))</f>
        <v/>
      </c>
      <c r="J3247">
        <f>IF('Data R4'!C255="","",IF((COUNTIF('Data R4'!K255,"&gt;0")+COUNTIF('Data R4'!M255,"&gt;0")+COUNTIF('Data R4'!O255,"&gt;0")+COUNTIF('Data R4'!Q255,"&gt;0")+COUNTIF('Data R4'!S255,"&gt;0")+COUNTIF('Data R4'!U255,"&gt;0")+COUNTIF('Data R4'!W255,"&gt;0")+COUNTIF('Data R4'!Y255,"&gt;0"))&gt;0,1,0))</f>
        <v/>
      </c>
      <c r="M3247" t="inlineStr">
        <is>
          <t>Data R</t>
        </is>
      </c>
    </row>
    <row r="3248">
      <c r="A3248" t="inlineStr">
        <is>
          <t>Regional 4</t>
        </is>
      </c>
      <c r="B3248">
        <f>IF('Data R4'!C256="","",'Data R4'!B256)</f>
        <v/>
      </c>
      <c r="C3248">
        <f>IF('Data R4'!C256="","",'Data R4'!C256)</f>
        <v/>
      </c>
      <c r="D3248">
        <f>IF('Data R4'!C256="","",'Data R4'!D256)</f>
        <v/>
      </c>
      <c r="E3248">
        <f>IF('Data R4'!C256="","",'Data R4'!E256)</f>
        <v/>
      </c>
      <c r="F3248">
        <f>IF('Data R4'!C256="","",'Data R4'!F256)</f>
        <v/>
      </c>
      <c r="G3248">
        <f>IF('Data R4'!C256="","",'Data R4'!AD256)</f>
        <v/>
      </c>
      <c r="H3248">
        <f>IF('Data R4'!C256="","",'Data R4'!AC256)</f>
        <v/>
      </c>
      <c r="I3248">
        <f>IF('Data R4'!C256="","",COUNTIF('Data R4'!J256,"&gt;0")+COUNTIF('Data R4'!L256,"&gt;0")+COUNTIF('Data R4'!N256,"&gt;0")+COUNTIF('Data R4'!P256,"&gt;0")+COUNTIF('Data R4'!R256,"&gt;0")+COUNTIF('Data R4'!T256,"&gt;0")+COUNTIF('Data R4'!V256,"&gt;0")+COUNTIF('Data R4'!X256,"&gt;0"))</f>
        <v/>
      </c>
      <c r="J3248">
        <f>IF('Data R4'!C256="","",IF((COUNTIF('Data R4'!K256,"&gt;0")+COUNTIF('Data R4'!M256,"&gt;0")+COUNTIF('Data R4'!O256,"&gt;0")+COUNTIF('Data R4'!Q256,"&gt;0")+COUNTIF('Data R4'!S256,"&gt;0")+COUNTIF('Data R4'!U256,"&gt;0")+COUNTIF('Data R4'!W256,"&gt;0")+COUNTIF('Data R4'!Y256,"&gt;0"))&gt;0,1,0))</f>
        <v/>
      </c>
      <c r="M3248" t="inlineStr">
        <is>
          <t>Data R</t>
        </is>
      </c>
    </row>
    <row r="3249">
      <c r="A3249" t="inlineStr">
        <is>
          <t>Regional 4</t>
        </is>
      </c>
      <c r="B3249">
        <f>IF('Data R4'!C257="","",'Data R4'!B257)</f>
        <v/>
      </c>
      <c r="C3249">
        <f>IF('Data R4'!C257="","",'Data R4'!C257)</f>
        <v/>
      </c>
      <c r="D3249">
        <f>IF('Data R4'!C257="","",'Data R4'!D257)</f>
        <v/>
      </c>
      <c r="E3249">
        <f>IF('Data R4'!C257="","",'Data R4'!E257)</f>
        <v/>
      </c>
      <c r="F3249">
        <f>IF('Data R4'!C257="","",'Data R4'!F257)</f>
        <v/>
      </c>
      <c r="G3249">
        <f>IF('Data R4'!C257="","",'Data R4'!AD257)</f>
        <v/>
      </c>
      <c r="H3249">
        <f>IF('Data R4'!C257="","",'Data R4'!AC257)</f>
        <v/>
      </c>
      <c r="I3249">
        <f>IF('Data R4'!C257="","",COUNTIF('Data R4'!J257,"&gt;0")+COUNTIF('Data R4'!L257,"&gt;0")+COUNTIF('Data R4'!N257,"&gt;0")+COUNTIF('Data R4'!P257,"&gt;0")+COUNTIF('Data R4'!R257,"&gt;0")+COUNTIF('Data R4'!T257,"&gt;0")+COUNTIF('Data R4'!V257,"&gt;0")+COUNTIF('Data R4'!X257,"&gt;0"))</f>
        <v/>
      </c>
      <c r="J3249">
        <f>IF('Data R4'!C257="","",IF((COUNTIF('Data R4'!K257,"&gt;0")+COUNTIF('Data R4'!M257,"&gt;0")+COUNTIF('Data R4'!O257,"&gt;0")+COUNTIF('Data R4'!Q257,"&gt;0")+COUNTIF('Data R4'!S257,"&gt;0")+COUNTIF('Data R4'!U257,"&gt;0")+COUNTIF('Data R4'!W257,"&gt;0")+COUNTIF('Data R4'!Y257,"&gt;0"))&gt;0,1,0))</f>
        <v/>
      </c>
      <c r="M3249" t="inlineStr">
        <is>
          <t>Data R</t>
        </is>
      </c>
    </row>
    <row r="3250">
      <c r="A3250" t="inlineStr">
        <is>
          <t>Regional 4</t>
        </is>
      </c>
      <c r="B3250">
        <f>IF('Data R4'!C258="","",'Data R4'!B258)</f>
        <v/>
      </c>
      <c r="C3250">
        <f>IF('Data R4'!C258="","",'Data R4'!C258)</f>
        <v/>
      </c>
      <c r="D3250">
        <f>IF('Data R4'!C258="","",'Data R4'!D258)</f>
        <v/>
      </c>
      <c r="E3250">
        <f>IF('Data R4'!C258="","",'Data R4'!E258)</f>
        <v/>
      </c>
      <c r="F3250">
        <f>IF('Data R4'!C258="","",'Data R4'!F258)</f>
        <v/>
      </c>
      <c r="G3250">
        <f>IF('Data R4'!C258="","",'Data R4'!AD258)</f>
        <v/>
      </c>
      <c r="H3250">
        <f>IF('Data R4'!C258="","",'Data R4'!AC258)</f>
        <v/>
      </c>
      <c r="I3250">
        <f>IF('Data R4'!C258="","",COUNTIF('Data R4'!J258,"&gt;0")+COUNTIF('Data R4'!L258,"&gt;0")+COUNTIF('Data R4'!N258,"&gt;0")+COUNTIF('Data R4'!P258,"&gt;0")+COUNTIF('Data R4'!R258,"&gt;0")+COUNTIF('Data R4'!T258,"&gt;0")+COUNTIF('Data R4'!V258,"&gt;0")+COUNTIF('Data R4'!X258,"&gt;0"))</f>
        <v/>
      </c>
      <c r="J3250">
        <f>IF('Data R4'!C258="","",IF((COUNTIF('Data R4'!K258,"&gt;0")+COUNTIF('Data R4'!M258,"&gt;0")+COUNTIF('Data R4'!O258,"&gt;0")+COUNTIF('Data R4'!Q258,"&gt;0")+COUNTIF('Data R4'!S258,"&gt;0")+COUNTIF('Data R4'!U258,"&gt;0")+COUNTIF('Data R4'!W258,"&gt;0")+COUNTIF('Data R4'!Y258,"&gt;0"))&gt;0,1,0))</f>
        <v/>
      </c>
      <c r="M3250" t="inlineStr">
        <is>
          <t>Data R</t>
        </is>
      </c>
    </row>
    <row r="3251">
      <c r="A3251" t="inlineStr">
        <is>
          <t>Regional 4</t>
        </is>
      </c>
      <c r="B3251">
        <f>IF('Data R4'!C259="","",'Data R4'!B259)</f>
        <v/>
      </c>
      <c r="C3251">
        <f>IF('Data R4'!C259="","",'Data R4'!C259)</f>
        <v/>
      </c>
      <c r="D3251">
        <f>IF('Data R4'!C259="","",'Data R4'!D259)</f>
        <v/>
      </c>
      <c r="E3251">
        <f>IF('Data R4'!C259="","",'Data R4'!E259)</f>
        <v/>
      </c>
      <c r="F3251">
        <f>IF('Data R4'!C259="","",'Data R4'!F259)</f>
        <v/>
      </c>
      <c r="G3251">
        <f>IF('Data R4'!C259="","",'Data R4'!AD259)</f>
        <v/>
      </c>
      <c r="H3251">
        <f>IF('Data R4'!C259="","",'Data R4'!AC259)</f>
        <v/>
      </c>
      <c r="I3251">
        <f>IF('Data R4'!C259="","",COUNTIF('Data R4'!J259,"&gt;0")+COUNTIF('Data R4'!L259,"&gt;0")+COUNTIF('Data R4'!N259,"&gt;0")+COUNTIF('Data R4'!P259,"&gt;0")+COUNTIF('Data R4'!R259,"&gt;0")+COUNTIF('Data R4'!T259,"&gt;0")+COUNTIF('Data R4'!V259,"&gt;0")+COUNTIF('Data R4'!X259,"&gt;0"))</f>
        <v/>
      </c>
      <c r="J3251">
        <f>IF('Data R4'!C259="","",IF((COUNTIF('Data R4'!K259,"&gt;0")+COUNTIF('Data R4'!M259,"&gt;0")+COUNTIF('Data R4'!O259,"&gt;0")+COUNTIF('Data R4'!Q259,"&gt;0")+COUNTIF('Data R4'!S259,"&gt;0")+COUNTIF('Data R4'!U259,"&gt;0")+COUNTIF('Data R4'!W259,"&gt;0")+COUNTIF('Data R4'!Y259,"&gt;0"))&gt;0,1,0))</f>
        <v/>
      </c>
      <c r="M3251" t="inlineStr">
        <is>
          <t>Data R</t>
        </is>
      </c>
    </row>
    <row r="3252">
      <c r="A3252" t="inlineStr">
        <is>
          <t>Regional 4</t>
        </is>
      </c>
      <c r="B3252">
        <f>IF('Data R4'!C260="","",'Data R4'!B260)</f>
        <v/>
      </c>
      <c r="C3252">
        <f>IF('Data R4'!C260="","",'Data R4'!C260)</f>
        <v/>
      </c>
      <c r="D3252">
        <f>IF('Data R4'!C260="","",'Data R4'!D260)</f>
        <v/>
      </c>
      <c r="E3252">
        <f>IF('Data R4'!C260="","",'Data R4'!E260)</f>
        <v/>
      </c>
      <c r="F3252">
        <f>IF('Data R4'!C260="","",'Data R4'!F260)</f>
        <v/>
      </c>
      <c r="G3252">
        <f>IF('Data R4'!C260="","",'Data R4'!AD260)</f>
        <v/>
      </c>
      <c r="H3252">
        <f>IF('Data R4'!C260="","",'Data R4'!AC260)</f>
        <v/>
      </c>
      <c r="I3252">
        <f>IF('Data R4'!C260="","",COUNTIF('Data R4'!J260,"&gt;0")+COUNTIF('Data R4'!L260,"&gt;0")+COUNTIF('Data R4'!N260,"&gt;0")+COUNTIF('Data R4'!P260,"&gt;0")+COUNTIF('Data R4'!R260,"&gt;0")+COUNTIF('Data R4'!T260,"&gt;0")+COUNTIF('Data R4'!V260,"&gt;0")+COUNTIF('Data R4'!X260,"&gt;0"))</f>
        <v/>
      </c>
      <c r="J3252">
        <f>IF('Data R4'!C260="","",IF((COUNTIF('Data R4'!K260,"&gt;0")+COUNTIF('Data R4'!M260,"&gt;0")+COUNTIF('Data R4'!O260,"&gt;0")+COUNTIF('Data R4'!Q260,"&gt;0")+COUNTIF('Data R4'!S260,"&gt;0")+COUNTIF('Data R4'!U260,"&gt;0")+COUNTIF('Data R4'!W260,"&gt;0")+COUNTIF('Data R4'!Y260,"&gt;0"))&gt;0,1,0))</f>
        <v/>
      </c>
      <c r="M3252" t="inlineStr">
        <is>
          <t>Data R</t>
        </is>
      </c>
    </row>
    <row r="3253">
      <c r="A3253" t="inlineStr">
        <is>
          <t>Regional 4</t>
        </is>
      </c>
      <c r="B3253">
        <f>IF('Data R4'!C261="","",'Data R4'!B261)</f>
        <v/>
      </c>
      <c r="C3253">
        <f>IF('Data R4'!C261="","",'Data R4'!C261)</f>
        <v/>
      </c>
      <c r="D3253">
        <f>IF('Data R4'!C261="","",'Data R4'!D261)</f>
        <v/>
      </c>
      <c r="E3253">
        <f>IF('Data R4'!C261="","",'Data R4'!E261)</f>
        <v/>
      </c>
      <c r="F3253">
        <f>IF('Data R4'!C261="","",'Data R4'!F261)</f>
        <v/>
      </c>
      <c r="G3253">
        <f>IF('Data R4'!C261="","",'Data R4'!AD261)</f>
        <v/>
      </c>
      <c r="H3253">
        <f>IF('Data R4'!C261="","",'Data R4'!AC261)</f>
        <v/>
      </c>
      <c r="I3253">
        <f>IF('Data R4'!C261="","",COUNTIF('Data R4'!J261,"&gt;0")+COUNTIF('Data R4'!L261,"&gt;0")+COUNTIF('Data R4'!N261,"&gt;0")+COUNTIF('Data R4'!P261,"&gt;0")+COUNTIF('Data R4'!R261,"&gt;0")+COUNTIF('Data R4'!T261,"&gt;0")+COUNTIF('Data R4'!V261,"&gt;0")+COUNTIF('Data R4'!X261,"&gt;0"))</f>
        <v/>
      </c>
      <c r="J3253">
        <f>IF('Data R4'!C261="","",IF((COUNTIF('Data R4'!K261,"&gt;0")+COUNTIF('Data R4'!M261,"&gt;0")+COUNTIF('Data R4'!O261,"&gt;0")+COUNTIF('Data R4'!Q261,"&gt;0")+COUNTIF('Data R4'!S261,"&gt;0")+COUNTIF('Data R4'!U261,"&gt;0")+COUNTIF('Data R4'!W261,"&gt;0")+COUNTIF('Data R4'!Y261,"&gt;0"))&gt;0,1,0))</f>
        <v/>
      </c>
      <c r="M3253" t="inlineStr">
        <is>
          <t>Data R</t>
        </is>
      </c>
    </row>
    <row r="3254">
      <c r="A3254" t="inlineStr">
        <is>
          <t>Regional 4</t>
        </is>
      </c>
      <c r="B3254">
        <f>IF('Data R4'!C262="","",'Data R4'!B262)</f>
        <v/>
      </c>
      <c r="C3254">
        <f>IF('Data R4'!C262="","",'Data R4'!C262)</f>
        <v/>
      </c>
      <c r="D3254">
        <f>IF('Data R4'!C262="","",'Data R4'!D262)</f>
        <v/>
      </c>
      <c r="E3254">
        <f>IF('Data R4'!C262="","",'Data R4'!E262)</f>
        <v/>
      </c>
      <c r="F3254">
        <f>IF('Data R4'!C262="","",'Data R4'!F262)</f>
        <v/>
      </c>
      <c r="G3254">
        <f>IF('Data R4'!C262="","",'Data R4'!AD262)</f>
        <v/>
      </c>
      <c r="H3254">
        <f>IF('Data R4'!C262="","",'Data R4'!AC262)</f>
        <v/>
      </c>
      <c r="I3254">
        <f>IF('Data R4'!C262="","",COUNTIF('Data R4'!J262,"&gt;0")+COUNTIF('Data R4'!L262,"&gt;0")+COUNTIF('Data R4'!N262,"&gt;0")+COUNTIF('Data R4'!P262,"&gt;0")+COUNTIF('Data R4'!R262,"&gt;0")+COUNTIF('Data R4'!T262,"&gt;0")+COUNTIF('Data R4'!V262,"&gt;0")+COUNTIF('Data R4'!X262,"&gt;0"))</f>
        <v/>
      </c>
      <c r="J3254">
        <f>IF('Data R4'!C262="","",IF((COUNTIF('Data R4'!K262,"&gt;0")+COUNTIF('Data R4'!M262,"&gt;0")+COUNTIF('Data R4'!O262,"&gt;0")+COUNTIF('Data R4'!Q262,"&gt;0")+COUNTIF('Data R4'!S262,"&gt;0")+COUNTIF('Data R4'!U262,"&gt;0")+COUNTIF('Data R4'!W262,"&gt;0")+COUNTIF('Data R4'!Y262,"&gt;0"))&gt;0,1,0))</f>
        <v/>
      </c>
      <c r="M3254" t="inlineStr">
        <is>
          <t>Data R</t>
        </is>
      </c>
    </row>
    <row r="3255">
      <c r="A3255" t="inlineStr">
        <is>
          <t>Regional 4</t>
        </is>
      </c>
      <c r="B3255">
        <f>IF('Data R4'!C263="","",'Data R4'!B263)</f>
        <v/>
      </c>
      <c r="C3255">
        <f>IF('Data R4'!C263="","",'Data R4'!C263)</f>
        <v/>
      </c>
      <c r="D3255">
        <f>IF('Data R4'!C263="","",'Data R4'!D263)</f>
        <v/>
      </c>
      <c r="E3255">
        <f>IF('Data R4'!C263="","",'Data R4'!E263)</f>
        <v/>
      </c>
      <c r="F3255">
        <f>IF('Data R4'!C263="","",'Data R4'!F263)</f>
        <v/>
      </c>
      <c r="G3255">
        <f>IF('Data R4'!C263="","",'Data R4'!AD263)</f>
        <v/>
      </c>
      <c r="H3255">
        <f>IF('Data R4'!C263="","",'Data R4'!AC263)</f>
        <v/>
      </c>
      <c r="I3255">
        <f>IF('Data R4'!C263="","",COUNTIF('Data R4'!J263,"&gt;0")+COUNTIF('Data R4'!L263,"&gt;0")+COUNTIF('Data R4'!N263,"&gt;0")+COUNTIF('Data R4'!P263,"&gt;0")+COUNTIF('Data R4'!R263,"&gt;0")+COUNTIF('Data R4'!T263,"&gt;0")+COUNTIF('Data R4'!V263,"&gt;0")+COUNTIF('Data R4'!X263,"&gt;0"))</f>
        <v/>
      </c>
      <c r="J3255">
        <f>IF('Data R4'!C263="","",IF((COUNTIF('Data R4'!K263,"&gt;0")+COUNTIF('Data R4'!M263,"&gt;0")+COUNTIF('Data R4'!O263,"&gt;0")+COUNTIF('Data R4'!Q263,"&gt;0")+COUNTIF('Data R4'!S263,"&gt;0")+COUNTIF('Data R4'!U263,"&gt;0")+COUNTIF('Data R4'!W263,"&gt;0")+COUNTIF('Data R4'!Y263,"&gt;0"))&gt;0,1,0))</f>
        <v/>
      </c>
      <c r="M3255" t="inlineStr">
        <is>
          <t>Data R</t>
        </is>
      </c>
    </row>
    <row r="3256">
      <c r="A3256" t="inlineStr">
        <is>
          <t>Regional 4</t>
        </is>
      </c>
      <c r="B3256">
        <f>IF('Data R4'!C264="","",'Data R4'!B264)</f>
        <v/>
      </c>
      <c r="C3256">
        <f>IF('Data R4'!C264="","",'Data R4'!C264)</f>
        <v/>
      </c>
      <c r="D3256">
        <f>IF('Data R4'!C264="","",'Data R4'!D264)</f>
        <v/>
      </c>
      <c r="E3256">
        <f>IF('Data R4'!C264="","",'Data R4'!E264)</f>
        <v/>
      </c>
      <c r="F3256">
        <f>IF('Data R4'!C264="","",'Data R4'!F264)</f>
        <v/>
      </c>
      <c r="G3256">
        <f>IF('Data R4'!C264="","",'Data R4'!AD264)</f>
        <v/>
      </c>
      <c r="H3256">
        <f>IF('Data R4'!C264="","",'Data R4'!AC264)</f>
        <v/>
      </c>
      <c r="I3256">
        <f>IF('Data R4'!C264="","",COUNTIF('Data R4'!J264,"&gt;0")+COUNTIF('Data R4'!L264,"&gt;0")+COUNTIF('Data R4'!N264,"&gt;0")+COUNTIF('Data R4'!P264,"&gt;0")+COUNTIF('Data R4'!R264,"&gt;0")+COUNTIF('Data R4'!T264,"&gt;0")+COUNTIF('Data R4'!V264,"&gt;0")+COUNTIF('Data R4'!X264,"&gt;0"))</f>
        <v/>
      </c>
      <c r="J3256">
        <f>IF('Data R4'!C264="","",IF((COUNTIF('Data R4'!K264,"&gt;0")+COUNTIF('Data R4'!M264,"&gt;0")+COUNTIF('Data R4'!O264,"&gt;0")+COUNTIF('Data R4'!Q264,"&gt;0")+COUNTIF('Data R4'!S264,"&gt;0")+COUNTIF('Data R4'!U264,"&gt;0")+COUNTIF('Data R4'!W264,"&gt;0")+COUNTIF('Data R4'!Y264,"&gt;0"))&gt;0,1,0))</f>
        <v/>
      </c>
      <c r="M3256" t="inlineStr">
        <is>
          <t>Data R</t>
        </is>
      </c>
    </row>
    <row r="3257">
      <c r="A3257" t="inlineStr">
        <is>
          <t>Regional 4</t>
        </is>
      </c>
      <c r="B3257">
        <f>IF('Data R4'!C265="","",'Data R4'!B265)</f>
        <v/>
      </c>
      <c r="C3257">
        <f>IF('Data R4'!C265="","",'Data R4'!C265)</f>
        <v/>
      </c>
      <c r="D3257">
        <f>IF('Data R4'!C265="","",'Data R4'!D265)</f>
        <v/>
      </c>
      <c r="E3257">
        <f>IF('Data R4'!C265="","",'Data R4'!E265)</f>
        <v/>
      </c>
      <c r="F3257">
        <f>IF('Data R4'!C265="","",'Data R4'!F265)</f>
        <v/>
      </c>
      <c r="G3257">
        <f>IF('Data R4'!C265="","",'Data R4'!AD265)</f>
        <v/>
      </c>
      <c r="H3257">
        <f>IF('Data R4'!C265="","",'Data R4'!AC265)</f>
        <v/>
      </c>
      <c r="I3257">
        <f>IF('Data R4'!C265="","",COUNTIF('Data R4'!J265,"&gt;0")+COUNTIF('Data R4'!L265,"&gt;0")+COUNTIF('Data R4'!N265,"&gt;0")+COUNTIF('Data R4'!P265,"&gt;0")+COUNTIF('Data R4'!R265,"&gt;0")+COUNTIF('Data R4'!T265,"&gt;0")+COUNTIF('Data R4'!V265,"&gt;0")+COUNTIF('Data R4'!X265,"&gt;0"))</f>
        <v/>
      </c>
      <c r="J3257">
        <f>IF('Data R4'!C265="","",IF((COUNTIF('Data R4'!K265,"&gt;0")+COUNTIF('Data R4'!M265,"&gt;0")+COUNTIF('Data R4'!O265,"&gt;0")+COUNTIF('Data R4'!Q265,"&gt;0")+COUNTIF('Data R4'!S265,"&gt;0")+COUNTIF('Data R4'!U265,"&gt;0")+COUNTIF('Data R4'!W265,"&gt;0")+COUNTIF('Data R4'!Y265,"&gt;0"))&gt;0,1,0))</f>
        <v/>
      </c>
      <c r="M3257" t="inlineStr">
        <is>
          <t>Data R</t>
        </is>
      </c>
    </row>
    <row r="3258">
      <c r="A3258" t="inlineStr">
        <is>
          <t>Regional 4</t>
        </is>
      </c>
      <c r="B3258">
        <f>IF('Data R4'!C266="","",'Data R4'!B266)</f>
        <v/>
      </c>
      <c r="C3258">
        <f>IF('Data R4'!C266="","",'Data R4'!C266)</f>
        <v/>
      </c>
      <c r="D3258">
        <f>IF('Data R4'!C266="","",'Data R4'!D266)</f>
        <v/>
      </c>
      <c r="E3258">
        <f>IF('Data R4'!C266="","",'Data R4'!E266)</f>
        <v/>
      </c>
      <c r="F3258">
        <f>IF('Data R4'!C266="","",'Data R4'!F266)</f>
        <v/>
      </c>
      <c r="G3258">
        <f>IF('Data R4'!C266="","",'Data R4'!AD266)</f>
        <v/>
      </c>
      <c r="H3258">
        <f>IF('Data R4'!C266="","",'Data R4'!AC266)</f>
        <v/>
      </c>
      <c r="I3258">
        <f>IF('Data R4'!C266="","",COUNTIF('Data R4'!J266,"&gt;0")+COUNTIF('Data R4'!L266,"&gt;0")+COUNTIF('Data R4'!N266,"&gt;0")+COUNTIF('Data R4'!P266,"&gt;0")+COUNTIF('Data R4'!R266,"&gt;0")+COUNTIF('Data R4'!T266,"&gt;0")+COUNTIF('Data R4'!V266,"&gt;0")+COUNTIF('Data R4'!X266,"&gt;0"))</f>
        <v/>
      </c>
      <c r="J3258">
        <f>IF('Data R4'!C266="","",IF((COUNTIF('Data R4'!K266,"&gt;0")+COUNTIF('Data R4'!M266,"&gt;0")+COUNTIF('Data R4'!O266,"&gt;0")+COUNTIF('Data R4'!Q266,"&gt;0")+COUNTIF('Data R4'!S266,"&gt;0")+COUNTIF('Data R4'!U266,"&gt;0")+COUNTIF('Data R4'!W266,"&gt;0")+COUNTIF('Data R4'!Y266,"&gt;0"))&gt;0,1,0))</f>
        <v/>
      </c>
      <c r="M3258" t="inlineStr">
        <is>
          <t>Data R</t>
        </is>
      </c>
    </row>
    <row r="3259">
      <c r="A3259" t="inlineStr">
        <is>
          <t>Regional 4</t>
        </is>
      </c>
      <c r="B3259">
        <f>IF('Data R4'!C267="","",'Data R4'!B267)</f>
        <v/>
      </c>
      <c r="C3259">
        <f>IF('Data R4'!C267="","",'Data R4'!C267)</f>
        <v/>
      </c>
      <c r="D3259">
        <f>IF('Data R4'!C267="","",'Data R4'!D267)</f>
        <v/>
      </c>
      <c r="E3259">
        <f>IF('Data R4'!C267="","",'Data R4'!E267)</f>
        <v/>
      </c>
      <c r="F3259">
        <f>IF('Data R4'!C267="","",'Data R4'!F267)</f>
        <v/>
      </c>
      <c r="G3259">
        <f>IF('Data R4'!C267="","",'Data R4'!AD267)</f>
        <v/>
      </c>
      <c r="H3259">
        <f>IF('Data R4'!C267="","",'Data R4'!AC267)</f>
        <v/>
      </c>
      <c r="I3259">
        <f>IF('Data R4'!C267="","",COUNTIF('Data R4'!J267,"&gt;0")+COUNTIF('Data R4'!L267,"&gt;0")+COUNTIF('Data R4'!N267,"&gt;0")+COUNTIF('Data R4'!P267,"&gt;0")+COUNTIF('Data R4'!R267,"&gt;0")+COUNTIF('Data R4'!T267,"&gt;0")+COUNTIF('Data R4'!V267,"&gt;0")+COUNTIF('Data R4'!X267,"&gt;0"))</f>
        <v/>
      </c>
      <c r="J3259">
        <f>IF('Data R4'!C267="","",IF((COUNTIF('Data R4'!K267,"&gt;0")+COUNTIF('Data R4'!M267,"&gt;0")+COUNTIF('Data R4'!O267,"&gt;0")+COUNTIF('Data R4'!Q267,"&gt;0")+COUNTIF('Data R4'!S267,"&gt;0")+COUNTIF('Data R4'!U267,"&gt;0")+COUNTIF('Data R4'!W267,"&gt;0")+COUNTIF('Data R4'!Y267,"&gt;0"))&gt;0,1,0))</f>
        <v/>
      </c>
      <c r="M3259" t="inlineStr">
        <is>
          <t>Data R</t>
        </is>
      </c>
    </row>
    <row r="3260">
      <c r="A3260" t="inlineStr">
        <is>
          <t>Regional 4</t>
        </is>
      </c>
      <c r="B3260">
        <f>IF('Data R4'!C268="","",'Data R4'!B268)</f>
        <v/>
      </c>
      <c r="C3260">
        <f>IF('Data R4'!C268="","",'Data R4'!C268)</f>
        <v/>
      </c>
      <c r="D3260">
        <f>IF('Data R4'!C268="","",'Data R4'!D268)</f>
        <v/>
      </c>
      <c r="E3260">
        <f>IF('Data R4'!C268="","",'Data R4'!E268)</f>
        <v/>
      </c>
      <c r="F3260">
        <f>IF('Data R4'!C268="","",'Data R4'!F268)</f>
        <v/>
      </c>
      <c r="G3260">
        <f>IF('Data R4'!C268="","",'Data R4'!AD268)</f>
        <v/>
      </c>
      <c r="H3260">
        <f>IF('Data R4'!C268="","",'Data R4'!AC268)</f>
        <v/>
      </c>
      <c r="I3260">
        <f>IF('Data R4'!C268="","",COUNTIF('Data R4'!J268,"&gt;0")+COUNTIF('Data R4'!L268,"&gt;0")+COUNTIF('Data R4'!N268,"&gt;0")+COUNTIF('Data R4'!P268,"&gt;0")+COUNTIF('Data R4'!R268,"&gt;0")+COUNTIF('Data R4'!T268,"&gt;0")+COUNTIF('Data R4'!V268,"&gt;0")+COUNTIF('Data R4'!X268,"&gt;0"))</f>
        <v/>
      </c>
      <c r="J3260">
        <f>IF('Data R4'!C268="","",IF((COUNTIF('Data R4'!K268,"&gt;0")+COUNTIF('Data R4'!M268,"&gt;0")+COUNTIF('Data R4'!O268,"&gt;0")+COUNTIF('Data R4'!Q268,"&gt;0")+COUNTIF('Data R4'!S268,"&gt;0")+COUNTIF('Data R4'!U268,"&gt;0")+COUNTIF('Data R4'!W268,"&gt;0")+COUNTIF('Data R4'!Y268,"&gt;0"))&gt;0,1,0))</f>
        <v/>
      </c>
      <c r="M3260" t="inlineStr">
        <is>
          <t>Data R</t>
        </is>
      </c>
    </row>
    <row r="3261">
      <c r="A3261" t="inlineStr">
        <is>
          <t>Regional 4</t>
        </is>
      </c>
      <c r="B3261">
        <f>IF('Data R4'!C269="","",'Data R4'!B269)</f>
        <v/>
      </c>
      <c r="C3261">
        <f>IF('Data R4'!C269="","",'Data R4'!C269)</f>
        <v/>
      </c>
      <c r="D3261">
        <f>IF('Data R4'!C269="","",'Data R4'!D269)</f>
        <v/>
      </c>
      <c r="E3261">
        <f>IF('Data R4'!C269="","",'Data R4'!E269)</f>
        <v/>
      </c>
      <c r="F3261">
        <f>IF('Data R4'!C269="","",'Data R4'!F269)</f>
        <v/>
      </c>
      <c r="G3261">
        <f>IF('Data R4'!C269="","",'Data R4'!AD269)</f>
        <v/>
      </c>
      <c r="H3261">
        <f>IF('Data R4'!C269="","",'Data R4'!AC269)</f>
        <v/>
      </c>
      <c r="I3261">
        <f>IF('Data R4'!C269="","",COUNTIF('Data R4'!J269,"&gt;0")+COUNTIF('Data R4'!L269,"&gt;0")+COUNTIF('Data R4'!N269,"&gt;0")+COUNTIF('Data R4'!P269,"&gt;0")+COUNTIF('Data R4'!R269,"&gt;0")+COUNTIF('Data R4'!T269,"&gt;0")+COUNTIF('Data R4'!V269,"&gt;0")+COUNTIF('Data R4'!X269,"&gt;0"))</f>
        <v/>
      </c>
      <c r="J3261">
        <f>IF('Data R4'!C269="","",IF((COUNTIF('Data R4'!K269,"&gt;0")+COUNTIF('Data R4'!M269,"&gt;0")+COUNTIF('Data R4'!O269,"&gt;0")+COUNTIF('Data R4'!Q269,"&gt;0")+COUNTIF('Data R4'!S269,"&gt;0")+COUNTIF('Data R4'!U269,"&gt;0")+COUNTIF('Data R4'!W269,"&gt;0")+COUNTIF('Data R4'!Y269,"&gt;0"))&gt;0,1,0))</f>
        <v/>
      </c>
      <c r="M3261" t="inlineStr">
        <is>
          <t>Data R</t>
        </is>
      </c>
    </row>
    <row r="3262">
      <c r="A3262" t="inlineStr">
        <is>
          <t>Regional 4</t>
        </is>
      </c>
      <c r="B3262">
        <f>IF('Data R4'!C270="","",'Data R4'!B270)</f>
        <v/>
      </c>
      <c r="C3262">
        <f>IF('Data R4'!C270="","",'Data R4'!C270)</f>
        <v/>
      </c>
      <c r="D3262">
        <f>IF('Data R4'!C270="","",'Data R4'!D270)</f>
        <v/>
      </c>
      <c r="E3262">
        <f>IF('Data R4'!C270="","",'Data R4'!E270)</f>
        <v/>
      </c>
      <c r="F3262">
        <f>IF('Data R4'!C270="","",'Data R4'!F270)</f>
        <v/>
      </c>
      <c r="G3262">
        <f>IF('Data R4'!C270="","",'Data R4'!AD270)</f>
        <v/>
      </c>
      <c r="H3262">
        <f>IF('Data R4'!C270="","",'Data R4'!AC270)</f>
        <v/>
      </c>
      <c r="I3262">
        <f>IF('Data R4'!C270="","",COUNTIF('Data R4'!J270,"&gt;0")+COUNTIF('Data R4'!L270,"&gt;0")+COUNTIF('Data R4'!N270,"&gt;0")+COUNTIF('Data R4'!P270,"&gt;0")+COUNTIF('Data R4'!R270,"&gt;0")+COUNTIF('Data R4'!T270,"&gt;0")+COUNTIF('Data R4'!V270,"&gt;0")+COUNTIF('Data R4'!X270,"&gt;0"))</f>
        <v/>
      </c>
      <c r="J3262">
        <f>IF('Data R4'!C270="","",IF((COUNTIF('Data R4'!K270,"&gt;0")+COUNTIF('Data R4'!M270,"&gt;0")+COUNTIF('Data R4'!O270,"&gt;0")+COUNTIF('Data R4'!Q270,"&gt;0")+COUNTIF('Data R4'!S270,"&gt;0")+COUNTIF('Data R4'!U270,"&gt;0")+COUNTIF('Data R4'!W270,"&gt;0")+COUNTIF('Data R4'!Y270,"&gt;0"))&gt;0,1,0))</f>
        <v/>
      </c>
      <c r="M3262" t="inlineStr">
        <is>
          <t>Data R</t>
        </is>
      </c>
    </row>
    <row r="3263">
      <c r="A3263" t="inlineStr">
        <is>
          <t>Regional 4</t>
        </is>
      </c>
      <c r="B3263">
        <f>IF('Data R4'!C271="","",'Data R4'!B271)</f>
        <v/>
      </c>
      <c r="C3263">
        <f>IF('Data R4'!C271="","",'Data R4'!C271)</f>
        <v/>
      </c>
      <c r="D3263">
        <f>IF('Data R4'!C271="","",'Data R4'!D271)</f>
        <v/>
      </c>
      <c r="E3263">
        <f>IF('Data R4'!C271="","",'Data R4'!E271)</f>
        <v/>
      </c>
      <c r="F3263">
        <f>IF('Data R4'!C271="","",'Data R4'!F271)</f>
        <v/>
      </c>
      <c r="G3263">
        <f>IF('Data R4'!C271="","",'Data R4'!AD271)</f>
        <v/>
      </c>
      <c r="H3263">
        <f>IF('Data R4'!C271="","",'Data R4'!AC271)</f>
        <v/>
      </c>
      <c r="I3263">
        <f>IF('Data R4'!C271="","",COUNTIF('Data R4'!J271,"&gt;0")+COUNTIF('Data R4'!L271,"&gt;0")+COUNTIF('Data R4'!N271,"&gt;0")+COUNTIF('Data R4'!P271,"&gt;0")+COUNTIF('Data R4'!R271,"&gt;0")+COUNTIF('Data R4'!T271,"&gt;0")+COUNTIF('Data R4'!V271,"&gt;0")+COUNTIF('Data R4'!X271,"&gt;0"))</f>
        <v/>
      </c>
      <c r="J3263">
        <f>IF('Data R4'!C271="","",IF((COUNTIF('Data R4'!K271,"&gt;0")+COUNTIF('Data R4'!M271,"&gt;0")+COUNTIF('Data R4'!O271,"&gt;0")+COUNTIF('Data R4'!Q271,"&gt;0")+COUNTIF('Data R4'!S271,"&gt;0")+COUNTIF('Data R4'!U271,"&gt;0")+COUNTIF('Data R4'!W271,"&gt;0")+COUNTIF('Data R4'!Y271,"&gt;0"))&gt;0,1,0))</f>
        <v/>
      </c>
      <c r="M3263" t="inlineStr">
        <is>
          <t>Data R</t>
        </is>
      </c>
    </row>
    <row r="3264">
      <c r="A3264" t="inlineStr">
        <is>
          <t>Regional 4</t>
        </is>
      </c>
      <c r="B3264">
        <f>IF('Data R4'!C272="","",'Data R4'!B272)</f>
        <v/>
      </c>
      <c r="C3264">
        <f>IF('Data R4'!C272="","",'Data R4'!C272)</f>
        <v/>
      </c>
      <c r="D3264">
        <f>IF('Data R4'!C272="","",'Data R4'!D272)</f>
        <v/>
      </c>
      <c r="E3264">
        <f>IF('Data R4'!C272="","",'Data R4'!E272)</f>
        <v/>
      </c>
      <c r="F3264">
        <f>IF('Data R4'!C272="","",'Data R4'!F272)</f>
        <v/>
      </c>
      <c r="G3264">
        <f>IF('Data R4'!C272="","",'Data R4'!AD272)</f>
        <v/>
      </c>
      <c r="H3264">
        <f>IF('Data R4'!C272="","",'Data R4'!AC272)</f>
        <v/>
      </c>
      <c r="I3264">
        <f>IF('Data R4'!C272="","",COUNTIF('Data R4'!J272,"&gt;0")+COUNTIF('Data R4'!L272,"&gt;0")+COUNTIF('Data R4'!N272,"&gt;0")+COUNTIF('Data R4'!P272,"&gt;0")+COUNTIF('Data R4'!R272,"&gt;0")+COUNTIF('Data R4'!T272,"&gt;0")+COUNTIF('Data R4'!V272,"&gt;0")+COUNTIF('Data R4'!X272,"&gt;0"))</f>
        <v/>
      </c>
      <c r="J3264">
        <f>IF('Data R4'!C272="","",IF((COUNTIF('Data R4'!K272,"&gt;0")+COUNTIF('Data R4'!M272,"&gt;0")+COUNTIF('Data R4'!O272,"&gt;0")+COUNTIF('Data R4'!Q272,"&gt;0")+COUNTIF('Data R4'!S272,"&gt;0")+COUNTIF('Data R4'!U272,"&gt;0")+COUNTIF('Data R4'!W272,"&gt;0")+COUNTIF('Data R4'!Y272,"&gt;0"))&gt;0,1,0))</f>
        <v/>
      </c>
      <c r="M3264" t="inlineStr">
        <is>
          <t>Data R</t>
        </is>
      </c>
    </row>
    <row r="3265">
      <c r="A3265" t="inlineStr">
        <is>
          <t>Regional 4</t>
        </is>
      </c>
      <c r="B3265">
        <f>IF('Data R4'!C273="","",'Data R4'!B273)</f>
        <v/>
      </c>
      <c r="C3265">
        <f>IF('Data R4'!C273="","",'Data R4'!C273)</f>
        <v/>
      </c>
      <c r="D3265">
        <f>IF('Data R4'!C273="","",'Data R4'!D273)</f>
        <v/>
      </c>
      <c r="E3265">
        <f>IF('Data R4'!C273="","",'Data R4'!E273)</f>
        <v/>
      </c>
      <c r="F3265">
        <f>IF('Data R4'!C273="","",'Data R4'!F273)</f>
        <v/>
      </c>
      <c r="G3265">
        <f>IF('Data R4'!C273="","",'Data R4'!AD273)</f>
        <v/>
      </c>
      <c r="H3265">
        <f>IF('Data R4'!C273="","",'Data R4'!AC273)</f>
        <v/>
      </c>
      <c r="I3265">
        <f>IF('Data R4'!C273="","",COUNTIF('Data R4'!J273,"&gt;0")+COUNTIF('Data R4'!L273,"&gt;0")+COUNTIF('Data R4'!N273,"&gt;0")+COUNTIF('Data R4'!P273,"&gt;0")+COUNTIF('Data R4'!R273,"&gt;0")+COUNTIF('Data R4'!T273,"&gt;0")+COUNTIF('Data R4'!V273,"&gt;0")+COUNTIF('Data R4'!X273,"&gt;0"))</f>
        <v/>
      </c>
      <c r="J3265">
        <f>IF('Data R4'!C273="","",IF((COUNTIF('Data R4'!K273,"&gt;0")+COUNTIF('Data R4'!M273,"&gt;0")+COUNTIF('Data R4'!O273,"&gt;0")+COUNTIF('Data R4'!Q273,"&gt;0")+COUNTIF('Data R4'!S273,"&gt;0")+COUNTIF('Data R4'!U273,"&gt;0")+COUNTIF('Data R4'!W273,"&gt;0")+COUNTIF('Data R4'!Y273,"&gt;0"))&gt;0,1,0))</f>
        <v/>
      </c>
      <c r="M3265" t="inlineStr">
        <is>
          <t>Data R</t>
        </is>
      </c>
    </row>
    <row r="3266">
      <c r="A3266" t="inlineStr">
        <is>
          <t>Regional 4</t>
        </is>
      </c>
      <c r="B3266">
        <f>IF('Data R4'!C274="","",'Data R4'!B274)</f>
        <v/>
      </c>
      <c r="C3266">
        <f>IF('Data R4'!C274="","",'Data R4'!C274)</f>
        <v/>
      </c>
      <c r="D3266">
        <f>IF('Data R4'!C274="","",'Data R4'!D274)</f>
        <v/>
      </c>
      <c r="E3266">
        <f>IF('Data R4'!C274="","",'Data R4'!E274)</f>
        <v/>
      </c>
      <c r="F3266">
        <f>IF('Data R4'!C274="","",'Data R4'!F274)</f>
        <v/>
      </c>
      <c r="G3266">
        <f>IF('Data R4'!C274="","",'Data R4'!AD274)</f>
        <v/>
      </c>
      <c r="H3266">
        <f>IF('Data R4'!C274="","",'Data R4'!AC274)</f>
        <v/>
      </c>
      <c r="I3266">
        <f>IF('Data R4'!C274="","",COUNTIF('Data R4'!J274,"&gt;0")+COUNTIF('Data R4'!L274,"&gt;0")+COUNTIF('Data R4'!N274,"&gt;0")+COUNTIF('Data R4'!P274,"&gt;0")+COUNTIF('Data R4'!R274,"&gt;0")+COUNTIF('Data R4'!T274,"&gt;0")+COUNTIF('Data R4'!V274,"&gt;0")+COUNTIF('Data R4'!X274,"&gt;0"))</f>
        <v/>
      </c>
      <c r="J3266">
        <f>IF('Data R4'!C274="","",IF((COUNTIF('Data R4'!K274,"&gt;0")+COUNTIF('Data R4'!M274,"&gt;0")+COUNTIF('Data R4'!O274,"&gt;0")+COUNTIF('Data R4'!Q274,"&gt;0")+COUNTIF('Data R4'!S274,"&gt;0")+COUNTIF('Data R4'!U274,"&gt;0")+COUNTIF('Data R4'!W274,"&gt;0")+COUNTIF('Data R4'!Y274,"&gt;0"))&gt;0,1,0))</f>
        <v/>
      </c>
      <c r="M3266" t="inlineStr">
        <is>
          <t>Data R</t>
        </is>
      </c>
    </row>
    <row r="3267">
      <c r="A3267" t="inlineStr">
        <is>
          <t>Regional 4</t>
        </is>
      </c>
      <c r="B3267">
        <f>IF('Data R4'!C275="","",'Data R4'!B275)</f>
        <v/>
      </c>
      <c r="C3267">
        <f>IF('Data R4'!C275="","",'Data R4'!C275)</f>
        <v/>
      </c>
      <c r="D3267">
        <f>IF('Data R4'!C275="","",'Data R4'!D275)</f>
        <v/>
      </c>
      <c r="E3267">
        <f>IF('Data R4'!C275="","",'Data R4'!E275)</f>
        <v/>
      </c>
      <c r="F3267">
        <f>IF('Data R4'!C275="","",'Data R4'!F275)</f>
        <v/>
      </c>
      <c r="G3267">
        <f>IF('Data R4'!C275="","",'Data R4'!AD275)</f>
        <v/>
      </c>
      <c r="H3267">
        <f>IF('Data R4'!C275="","",'Data R4'!AC275)</f>
        <v/>
      </c>
      <c r="I3267">
        <f>IF('Data R4'!C275="","",COUNTIF('Data R4'!J275,"&gt;0")+COUNTIF('Data R4'!L275,"&gt;0")+COUNTIF('Data R4'!N275,"&gt;0")+COUNTIF('Data R4'!P275,"&gt;0")+COUNTIF('Data R4'!R275,"&gt;0")+COUNTIF('Data R4'!T275,"&gt;0")+COUNTIF('Data R4'!V275,"&gt;0")+COUNTIF('Data R4'!X275,"&gt;0"))</f>
        <v/>
      </c>
      <c r="J3267">
        <f>IF('Data R4'!C275="","",IF((COUNTIF('Data R4'!K275,"&gt;0")+COUNTIF('Data R4'!M275,"&gt;0")+COUNTIF('Data R4'!O275,"&gt;0")+COUNTIF('Data R4'!Q275,"&gt;0")+COUNTIF('Data R4'!S275,"&gt;0")+COUNTIF('Data R4'!U275,"&gt;0")+COUNTIF('Data R4'!W275,"&gt;0")+COUNTIF('Data R4'!Y275,"&gt;0"))&gt;0,1,0))</f>
        <v/>
      </c>
      <c r="M3267" t="inlineStr">
        <is>
          <t>Data R</t>
        </is>
      </c>
    </row>
    <row r="3268">
      <c r="A3268" t="inlineStr">
        <is>
          <t>Regional 4</t>
        </is>
      </c>
      <c r="B3268">
        <f>IF('Data R4'!C276="","",'Data R4'!B276)</f>
        <v/>
      </c>
      <c r="C3268">
        <f>IF('Data R4'!C276="","",'Data R4'!C276)</f>
        <v/>
      </c>
      <c r="D3268">
        <f>IF('Data R4'!C276="","",'Data R4'!D276)</f>
        <v/>
      </c>
      <c r="E3268">
        <f>IF('Data R4'!C276="","",'Data R4'!E276)</f>
        <v/>
      </c>
      <c r="F3268">
        <f>IF('Data R4'!C276="","",'Data R4'!F276)</f>
        <v/>
      </c>
      <c r="G3268">
        <f>IF('Data R4'!C276="","",'Data R4'!AD276)</f>
        <v/>
      </c>
      <c r="H3268">
        <f>IF('Data R4'!C276="","",'Data R4'!AC276)</f>
        <v/>
      </c>
      <c r="I3268">
        <f>IF('Data R4'!C276="","",COUNTIF('Data R4'!J276,"&gt;0")+COUNTIF('Data R4'!L276,"&gt;0")+COUNTIF('Data R4'!N276,"&gt;0")+COUNTIF('Data R4'!P276,"&gt;0")+COUNTIF('Data R4'!R276,"&gt;0")+COUNTIF('Data R4'!T276,"&gt;0")+COUNTIF('Data R4'!V276,"&gt;0")+COUNTIF('Data R4'!X276,"&gt;0"))</f>
        <v/>
      </c>
      <c r="J3268">
        <f>IF('Data R4'!C276="","",IF((COUNTIF('Data R4'!K276,"&gt;0")+COUNTIF('Data R4'!M276,"&gt;0")+COUNTIF('Data R4'!O276,"&gt;0")+COUNTIF('Data R4'!Q276,"&gt;0")+COUNTIF('Data R4'!S276,"&gt;0")+COUNTIF('Data R4'!U276,"&gt;0")+COUNTIF('Data R4'!W276,"&gt;0")+COUNTIF('Data R4'!Y276,"&gt;0"))&gt;0,1,0))</f>
        <v/>
      </c>
      <c r="M3268" t="inlineStr">
        <is>
          <t>Data R</t>
        </is>
      </c>
    </row>
    <row r="3269">
      <c r="A3269" t="inlineStr">
        <is>
          <t>Regional 4</t>
        </is>
      </c>
      <c r="B3269">
        <f>IF('Data R4'!C277="","",'Data R4'!B277)</f>
        <v/>
      </c>
      <c r="C3269">
        <f>IF('Data R4'!C277="","",'Data R4'!C277)</f>
        <v/>
      </c>
      <c r="D3269">
        <f>IF('Data R4'!C277="","",'Data R4'!D277)</f>
        <v/>
      </c>
      <c r="E3269">
        <f>IF('Data R4'!C277="","",'Data R4'!E277)</f>
        <v/>
      </c>
      <c r="F3269">
        <f>IF('Data R4'!C277="","",'Data R4'!F277)</f>
        <v/>
      </c>
      <c r="G3269">
        <f>IF('Data R4'!C277="","",'Data R4'!AD277)</f>
        <v/>
      </c>
      <c r="H3269">
        <f>IF('Data R4'!C277="","",'Data R4'!AC277)</f>
        <v/>
      </c>
      <c r="I3269">
        <f>IF('Data R4'!C277="","",COUNTIF('Data R4'!J277,"&gt;0")+COUNTIF('Data R4'!L277,"&gt;0")+COUNTIF('Data R4'!N277,"&gt;0")+COUNTIF('Data R4'!P277,"&gt;0")+COUNTIF('Data R4'!R277,"&gt;0")+COUNTIF('Data R4'!T277,"&gt;0")+COUNTIF('Data R4'!V277,"&gt;0")+COUNTIF('Data R4'!X277,"&gt;0"))</f>
        <v/>
      </c>
      <c r="J3269">
        <f>IF('Data R4'!C277="","",IF((COUNTIF('Data R4'!K277,"&gt;0")+COUNTIF('Data R4'!M277,"&gt;0")+COUNTIF('Data R4'!O277,"&gt;0")+COUNTIF('Data R4'!Q277,"&gt;0")+COUNTIF('Data R4'!S277,"&gt;0")+COUNTIF('Data R4'!U277,"&gt;0")+COUNTIF('Data R4'!W277,"&gt;0")+COUNTIF('Data R4'!Y277,"&gt;0"))&gt;0,1,0))</f>
        <v/>
      </c>
      <c r="M3269" t="inlineStr">
        <is>
          <t>Data R</t>
        </is>
      </c>
    </row>
    <row r="3270">
      <c r="A3270" t="inlineStr">
        <is>
          <t>Regional 4</t>
        </is>
      </c>
      <c r="B3270">
        <f>IF('Data R4'!C278="","",'Data R4'!B278)</f>
        <v/>
      </c>
      <c r="C3270">
        <f>IF('Data R4'!C278="","",'Data R4'!C278)</f>
        <v/>
      </c>
      <c r="D3270">
        <f>IF('Data R4'!C278="","",'Data R4'!D278)</f>
        <v/>
      </c>
      <c r="E3270">
        <f>IF('Data R4'!C278="","",'Data R4'!E278)</f>
        <v/>
      </c>
      <c r="F3270">
        <f>IF('Data R4'!C278="","",'Data R4'!F278)</f>
        <v/>
      </c>
      <c r="G3270">
        <f>IF('Data R4'!C278="","",'Data R4'!AD278)</f>
        <v/>
      </c>
      <c r="H3270">
        <f>IF('Data R4'!C278="","",'Data R4'!AC278)</f>
        <v/>
      </c>
      <c r="I3270">
        <f>IF('Data R4'!C278="","",COUNTIF('Data R4'!J278,"&gt;0")+COUNTIF('Data R4'!L278,"&gt;0")+COUNTIF('Data R4'!N278,"&gt;0")+COUNTIF('Data R4'!P278,"&gt;0")+COUNTIF('Data R4'!R278,"&gt;0")+COUNTIF('Data R4'!T278,"&gt;0")+COUNTIF('Data R4'!V278,"&gt;0")+COUNTIF('Data R4'!X278,"&gt;0"))</f>
        <v/>
      </c>
      <c r="J3270">
        <f>IF('Data R4'!C278="","",IF((COUNTIF('Data R4'!K278,"&gt;0")+COUNTIF('Data R4'!M278,"&gt;0")+COUNTIF('Data R4'!O278,"&gt;0")+COUNTIF('Data R4'!Q278,"&gt;0")+COUNTIF('Data R4'!S278,"&gt;0")+COUNTIF('Data R4'!U278,"&gt;0")+COUNTIF('Data R4'!W278,"&gt;0")+COUNTIF('Data R4'!Y278,"&gt;0"))&gt;0,1,0))</f>
        <v/>
      </c>
      <c r="M3270" t="inlineStr">
        <is>
          <t>Data R</t>
        </is>
      </c>
    </row>
    <row r="3271">
      <c r="A3271" t="inlineStr">
        <is>
          <t>Regional 4</t>
        </is>
      </c>
      <c r="B3271">
        <f>IF('Data R4'!C279="","",'Data R4'!B279)</f>
        <v/>
      </c>
      <c r="C3271">
        <f>IF('Data R4'!C279="","",'Data R4'!C279)</f>
        <v/>
      </c>
      <c r="D3271">
        <f>IF('Data R4'!C279="","",'Data R4'!D279)</f>
        <v/>
      </c>
      <c r="E3271">
        <f>IF('Data R4'!C279="","",'Data R4'!E279)</f>
        <v/>
      </c>
      <c r="F3271">
        <f>IF('Data R4'!C279="","",'Data R4'!F279)</f>
        <v/>
      </c>
      <c r="G3271">
        <f>IF('Data R4'!C279="","",'Data R4'!AD279)</f>
        <v/>
      </c>
      <c r="H3271">
        <f>IF('Data R4'!C279="","",'Data R4'!AC279)</f>
        <v/>
      </c>
      <c r="I3271">
        <f>IF('Data R4'!C279="","",COUNTIF('Data R4'!J279,"&gt;0")+COUNTIF('Data R4'!L279,"&gt;0")+COUNTIF('Data R4'!N279,"&gt;0")+COUNTIF('Data R4'!P279,"&gt;0")+COUNTIF('Data R4'!R279,"&gt;0")+COUNTIF('Data R4'!T279,"&gt;0")+COUNTIF('Data R4'!V279,"&gt;0")+COUNTIF('Data R4'!X279,"&gt;0"))</f>
        <v/>
      </c>
      <c r="J3271">
        <f>IF('Data R4'!C279="","",IF((COUNTIF('Data R4'!K279,"&gt;0")+COUNTIF('Data R4'!M279,"&gt;0")+COUNTIF('Data R4'!O279,"&gt;0")+COUNTIF('Data R4'!Q279,"&gt;0")+COUNTIF('Data R4'!S279,"&gt;0")+COUNTIF('Data R4'!U279,"&gt;0")+COUNTIF('Data R4'!W279,"&gt;0")+COUNTIF('Data R4'!Y279,"&gt;0"))&gt;0,1,0))</f>
        <v/>
      </c>
      <c r="M3271" t="inlineStr">
        <is>
          <t>Data R</t>
        </is>
      </c>
    </row>
    <row r="3272">
      <c r="A3272" t="inlineStr">
        <is>
          <t>Regional 4</t>
        </is>
      </c>
      <c r="B3272">
        <f>IF('Data R4'!C280="","",'Data R4'!B280)</f>
        <v/>
      </c>
      <c r="C3272">
        <f>IF('Data R4'!C280="","",'Data R4'!C280)</f>
        <v/>
      </c>
      <c r="D3272">
        <f>IF('Data R4'!C280="","",'Data R4'!D280)</f>
        <v/>
      </c>
      <c r="E3272">
        <f>IF('Data R4'!C280="","",'Data R4'!E280)</f>
        <v/>
      </c>
      <c r="F3272">
        <f>IF('Data R4'!C280="","",'Data R4'!F280)</f>
        <v/>
      </c>
      <c r="G3272">
        <f>IF('Data R4'!C280="","",'Data R4'!AD280)</f>
        <v/>
      </c>
      <c r="H3272">
        <f>IF('Data R4'!C280="","",'Data R4'!AC280)</f>
        <v/>
      </c>
      <c r="I3272">
        <f>IF('Data R4'!C280="","",COUNTIF('Data R4'!J280,"&gt;0")+COUNTIF('Data R4'!L280,"&gt;0")+COUNTIF('Data R4'!N280,"&gt;0")+COUNTIF('Data R4'!P280,"&gt;0")+COUNTIF('Data R4'!R280,"&gt;0")+COUNTIF('Data R4'!T280,"&gt;0")+COUNTIF('Data R4'!V280,"&gt;0")+COUNTIF('Data R4'!X280,"&gt;0"))</f>
        <v/>
      </c>
      <c r="J3272">
        <f>IF('Data R4'!C280="","",IF((COUNTIF('Data R4'!K280,"&gt;0")+COUNTIF('Data R4'!M280,"&gt;0")+COUNTIF('Data R4'!O280,"&gt;0")+COUNTIF('Data R4'!Q280,"&gt;0")+COUNTIF('Data R4'!S280,"&gt;0")+COUNTIF('Data R4'!U280,"&gt;0")+COUNTIF('Data R4'!W280,"&gt;0")+COUNTIF('Data R4'!Y280,"&gt;0"))&gt;0,1,0))</f>
        <v/>
      </c>
      <c r="M3272" t="inlineStr">
        <is>
          <t>Data R</t>
        </is>
      </c>
    </row>
    <row r="3273">
      <c r="A3273" t="inlineStr">
        <is>
          <t>Regional 4</t>
        </is>
      </c>
      <c r="B3273">
        <f>IF('Data R4'!C281="","",'Data R4'!B281)</f>
        <v/>
      </c>
      <c r="C3273">
        <f>IF('Data R4'!C281="","",'Data R4'!C281)</f>
        <v/>
      </c>
      <c r="D3273">
        <f>IF('Data R4'!C281="","",'Data R4'!D281)</f>
        <v/>
      </c>
      <c r="E3273">
        <f>IF('Data R4'!C281="","",'Data R4'!E281)</f>
        <v/>
      </c>
      <c r="F3273">
        <f>IF('Data R4'!C281="","",'Data R4'!F281)</f>
        <v/>
      </c>
      <c r="G3273">
        <f>IF('Data R4'!C281="","",'Data R4'!AD281)</f>
        <v/>
      </c>
      <c r="H3273">
        <f>IF('Data R4'!C281="","",'Data R4'!AC281)</f>
        <v/>
      </c>
      <c r="I3273">
        <f>IF('Data R4'!C281="","",COUNTIF('Data R4'!J281,"&gt;0")+COUNTIF('Data R4'!L281,"&gt;0")+COUNTIF('Data R4'!N281,"&gt;0")+COUNTIF('Data R4'!P281,"&gt;0")+COUNTIF('Data R4'!R281,"&gt;0")+COUNTIF('Data R4'!T281,"&gt;0")+COUNTIF('Data R4'!V281,"&gt;0")+COUNTIF('Data R4'!X281,"&gt;0"))</f>
        <v/>
      </c>
      <c r="J3273">
        <f>IF('Data R4'!C281="","",IF((COUNTIF('Data R4'!K281,"&gt;0")+COUNTIF('Data R4'!M281,"&gt;0")+COUNTIF('Data R4'!O281,"&gt;0")+COUNTIF('Data R4'!Q281,"&gt;0")+COUNTIF('Data R4'!S281,"&gt;0")+COUNTIF('Data R4'!U281,"&gt;0")+COUNTIF('Data R4'!W281,"&gt;0")+COUNTIF('Data R4'!Y281,"&gt;0"))&gt;0,1,0))</f>
        <v/>
      </c>
      <c r="M3273" t="inlineStr">
        <is>
          <t>Data R</t>
        </is>
      </c>
    </row>
    <row r="3274">
      <c r="A3274" t="inlineStr">
        <is>
          <t>Regional 4</t>
        </is>
      </c>
      <c r="B3274">
        <f>IF('Data R4'!C282="","",'Data R4'!B282)</f>
        <v/>
      </c>
      <c r="C3274">
        <f>IF('Data R4'!C282="","",'Data R4'!C282)</f>
        <v/>
      </c>
      <c r="D3274">
        <f>IF('Data R4'!C282="","",'Data R4'!D282)</f>
        <v/>
      </c>
      <c r="E3274">
        <f>IF('Data R4'!C282="","",'Data R4'!E282)</f>
        <v/>
      </c>
      <c r="F3274">
        <f>IF('Data R4'!C282="","",'Data R4'!F282)</f>
        <v/>
      </c>
      <c r="G3274">
        <f>IF('Data R4'!C282="","",'Data R4'!AD282)</f>
        <v/>
      </c>
      <c r="H3274">
        <f>IF('Data R4'!C282="","",'Data R4'!AC282)</f>
        <v/>
      </c>
      <c r="I3274">
        <f>IF('Data R4'!C282="","",COUNTIF('Data R4'!J282,"&gt;0")+COUNTIF('Data R4'!L282,"&gt;0")+COUNTIF('Data R4'!N282,"&gt;0")+COUNTIF('Data R4'!P282,"&gt;0")+COUNTIF('Data R4'!R282,"&gt;0")+COUNTIF('Data R4'!T282,"&gt;0")+COUNTIF('Data R4'!V282,"&gt;0")+COUNTIF('Data R4'!X282,"&gt;0"))</f>
        <v/>
      </c>
      <c r="J3274">
        <f>IF('Data R4'!C282="","",IF((COUNTIF('Data R4'!K282,"&gt;0")+COUNTIF('Data R4'!M282,"&gt;0")+COUNTIF('Data R4'!O282,"&gt;0")+COUNTIF('Data R4'!Q282,"&gt;0")+COUNTIF('Data R4'!S282,"&gt;0")+COUNTIF('Data R4'!U282,"&gt;0")+COUNTIF('Data R4'!W282,"&gt;0")+COUNTIF('Data R4'!Y282,"&gt;0"))&gt;0,1,0))</f>
        <v/>
      </c>
      <c r="M3274" t="inlineStr">
        <is>
          <t>Data R</t>
        </is>
      </c>
    </row>
    <row r="3275">
      <c r="A3275" t="inlineStr">
        <is>
          <t>Regional 4</t>
        </is>
      </c>
      <c r="B3275">
        <f>IF('Data R4'!C283="","",'Data R4'!B283)</f>
        <v/>
      </c>
      <c r="C3275">
        <f>IF('Data R4'!C283="","",'Data R4'!C283)</f>
        <v/>
      </c>
      <c r="D3275">
        <f>IF('Data R4'!C283="","",'Data R4'!D283)</f>
        <v/>
      </c>
      <c r="E3275">
        <f>IF('Data R4'!C283="","",'Data R4'!E283)</f>
        <v/>
      </c>
      <c r="F3275">
        <f>IF('Data R4'!C283="","",'Data R4'!F283)</f>
        <v/>
      </c>
      <c r="G3275">
        <f>IF('Data R4'!C283="","",'Data R4'!AD283)</f>
        <v/>
      </c>
      <c r="H3275">
        <f>IF('Data R4'!C283="","",'Data R4'!AC283)</f>
        <v/>
      </c>
      <c r="I3275">
        <f>IF('Data R4'!C283="","",COUNTIF('Data R4'!J283,"&gt;0")+COUNTIF('Data R4'!L283,"&gt;0")+COUNTIF('Data R4'!N283,"&gt;0")+COUNTIF('Data R4'!P283,"&gt;0")+COUNTIF('Data R4'!R283,"&gt;0")+COUNTIF('Data R4'!T283,"&gt;0")+COUNTIF('Data R4'!V283,"&gt;0")+COUNTIF('Data R4'!X283,"&gt;0"))</f>
        <v/>
      </c>
      <c r="J3275">
        <f>IF('Data R4'!C283="","",IF((COUNTIF('Data R4'!K283,"&gt;0")+COUNTIF('Data R4'!M283,"&gt;0")+COUNTIF('Data R4'!O283,"&gt;0")+COUNTIF('Data R4'!Q283,"&gt;0")+COUNTIF('Data R4'!S283,"&gt;0")+COUNTIF('Data R4'!U283,"&gt;0")+COUNTIF('Data R4'!W283,"&gt;0")+COUNTIF('Data R4'!Y283,"&gt;0"))&gt;0,1,0))</f>
        <v/>
      </c>
      <c r="M3275" t="inlineStr">
        <is>
          <t>Data R</t>
        </is>
      </c>
    </row>
    <row r="3276">
      <c r="A3276" t="inlineStr">
        <is>
          <t>Regional 4</t>
        </is>
      </c>
      <c r="B3276">
        <f>IF('Data R4'!C284="","",'Data R4'!B284)</f>
        <v/>
      </c>
      <c r="C3276">
        <f>IF('Data R4'!C284="","",'Data R4'!C284)</f>
        <v/>
      </c>
      <c r="D3276">
        <f>IF('Data R4'!C284="","",'Data R4'!D284)</f>
        <v/>
      </c>
      <c r="E3276">
        <f>IF('Data R4'!C284="","",'Data R4'!E284)</f>
        <v/>
      </c>
      <c r="F3276">
        <f>IF('Data R4'!C284="","",'Data R4'!F284)</f>
        <v/>
      </c>
      <c r="G3276">
        <f>IF('Data R4'!C284="","",'Data R4'!AD284)</f>
        <v/>
      </c>
      <c r="H3276">
        <f>IF('Data R4'!C284="","",'Data R4'!AC284)</f>
        <v/>
      </c>
      <c r="I3276">
        <f>IF('Data R4'!C284="","",COUNTIF('Data R4'!J284,"&gt;0")+COUNTIF('Data R4'!L284,"&gt;0")+COUNTIF('Data R4'!N284,"&gt;0")+COUNTIF('Data R4'!P284,"&gt;0")+COUNTIF('Data R4'!R284,"&gt;0")+COUNTIF('Data R4'!T284,"&gt;0")+COUNTIF('Data R4'!V284,"&gt;0")+COUNTIF('Data R4'!X284,"&gt;0"))</f>
        <v/>
      </c>
      <c r="J3276">
        <f>IF('Data R4'!C284="","",IF((COUNTIF('Data R4'!K284,"&gt;0")+COUNTIF('Data R4'!M284,"&gt;0")+COUNTIF('Data R4'!O284,"&gt;0")+COUNTIF('Data R4'!Q284,"&gt;0")+COUNTIF('Data R4'!S284,"&gt;0")+COUNTIF('Data R4'!U284,"&gt;0")+COUNTIF('Data R4'!W284,"&gt;0")+COUNTIF('Data R4'!Y284,"&gt;0"))&gt;0,1,0))</f>
        <v/>
      </c>
      <c r="M3276" t="inlineStr">
        <is>
          <t>Data R</t>
        </is>
      </c>
    </row>
    <row r="3277">
      <c r="A3277" t="inlineStr">
        <is>
          <t>Regional 4</t>
        </is>
      </c>
      <c r="B3277">
        <f>IF('Data R4'!C285="","",'Data R4'!B285)</f>
        <v/>
      </c>
      <c r="C3277">
        <f>IF('Data R4'!C285="","",'Data R4'!C285)</f>
        <v/>
      </c>
      <c r="D3277">
        <f>IF('Data R4'!C285="","",'Data R4'!D285)</f>
        <v/>
      </c>
      <c r="E3277">
        <f>IF('Data R4'!C285="","",'Data R4'!E285)</f>
        <v/>
      </c>
      <c r="F3277">
        <f>IF('Data R4'!C285="","",'Data R4'!F285)</f>
        <v/>
      </c>
      <c r="G3277">
        <f>IF('Data R4'!C285="","",'Data R4'!AD285)</f>
        <v/>
      </c>
      <c r="H3277">
        <f>IF('Data R4'!C285="","",'Data R4'!AC285)</f>
        <v/>
      </c>
      <c r="I3277">
        <f>IF('Data R4'!C285="","",COUNTIF('Data R4'!J285,"&gt;0")+COUNTIF('Data R4'!L285,"&gt;0")+COUNTIF('Data R4'!N285,"&gt;0")+COUNTIF('Data R4'!P285,"&gt;0")+COUNTIF('Data R4'!R285,"&gt;0")+COUNTIF('Data R4'!T285,"&gt;0")+COUNTIF('Data R4'!V285,"&gt;0")+COUNTIF('Data R4'!X285,"&gt;0"))</f>
        <v/>
      </c>
      <c r="J3277">
        <f>IF('Data R4'!C285="","",IF((COUNTIF('Data R4'!K285,"&gt;0")+COUNTIF('Data R4'!M285,"&gt;0")+COUNTIF('Data R4'!O285,"&gt;0")+COUNTIF('Data R4'!Q285,"&gt;0")+COUNTIF('Data R4'!S285,"&gt;0")+COUNTIF('Data R4'!U285,"&gt;0")+COUNTIF('Data R4'!W285,"&gt;0")+COUNTIF('Data R4'!Y285,"&gt;0"))&gt;0,1,0))</f>
        <v/>
      </c>
      <c r="M3277" t="inlineStr">
        <is>
          <t>Data R</t>
        </is>
      </c>
    </row>
    <row r="3278">
      <c r="A3278" t="inlineStr">
        <is>
          <t>Regional 4</t>
        </is>
      </c>
      <c r="B3278">
        <f>IF('Data R4'!C286="","",'Data R4'!B286)</f>
        <v/>
      </c>
      <c r="C3278">
        <f>IF('Data R4'!C286="","",'Data R4'!C286)</f>
        <v/>
      </c>
      <c r="D3278">
        <f>IF('Data R4'!C286="","",'Data R4'!D286)</f>
        <v/>
      </c>
      <c r="E3278">
        <f>IF('Data R4'!C286="","",'Data R4'!E286)</f>
        <v/>
      </c>
      <c r="F3278">
        <f>IF('Data R4'!C286="","",'Data R4'!F286)</f>
        <v/>
      </c>
      <c r="G3278">
        <f>IF('Data R4'!C286="","",'Data R4'!AD286)</f>
        <v/>
      </c>
      <c r="H3278">
        <f>IF('Data R4'!C286="","",'Data R4'!AC286)</f>
        <v/>
      </c>
      <c r="I3278">
        <f>IF('Data R4'!C286="","",COUNTIF('Data R4'!J286,"&gt;0")+COUNTIF('Data R4'!L286,"&gt;0")+COUNTIF('Data R4'!N286,"&gt;0")+COUNTIF('Data R4'!P286,"&gt;0")+COUNTIF('Data R4'!R286,"&gt;0")+COUNTIF('Data R4'!T286,"&gt;0")+COUNTIF('Data R4'!V286,"&gt;0")+COUNTIF('Data R4'!X286,"&gt;0"))</f>
        <v/>
      </c>
      <c r="J3278">
        <f>IF('Data R4'!C286="","",IF((COUNTIF('Data R4'!K286,"&gt;0")+COUNTIF('Data R4'!M286,"&gt;0")+COUNTIF('Data R4'!O286,"&gt;0")+COUNTIF('Data R4'!Q286,"&gt;0")+COUNTIF('Data R4'!S286,"&gt;0")+COUNTIF('Data R4'!U286,"&gt;0")+COUNTIF('Data R4'!W286,"&gt;0")+COUNTIF('Data R4'!Y286,"&gt;0"))&gt;0,1,0))</f>
        <v/>
      </c>
      <c r="M3278" t="inlineStr">
        <is>
          <t>Data R</t>
        </is>
      </c>
    </row>
    <row r="3279">
      <c r="A3279" t="inlineStr">
        <is>
          <t>Regional 4</t>
        </is>
      </c>
      <c r="B3279">
        <f>IF('Data R4'!C287="","",'Data R4'!B287)</f>
        <v/>
      </c>
      <c r="C3279">
        <f>IF('Data R4'!C287="","",'Data R4'!C287)</f>
        <v/>
      </c>
      <c r="D3279">
        <f>IF('Data R4'!C287="","",'Data R4'!D287)</f>
        <v/>
      </c>
      <c r="E3279">
        <f>IF('Data R4'!C287="","",'Data R4'!E287)</f>
        <v/>
      </c>
      <c r="F3279">
        <f>IF('Data R4'!C287="","",'Data R4'!F287)</f>
        <v/>
      </c>
      <c r="G3279">
        <f>IF('Data R4'!C287="","",'Data R4'!AD287)</f>
        <v/>
      </c>
      <c r="H3279">
        <f>IF('Data R4'!C287="","",'Data R4'!AC287)</f>
        <v/>
      </c>
      <c r="I3279">
        <f>IF('Data R4'!C287="","",COUNTIF('Data R4'!J287,"&gt;0")+COUNTIF('Data R4'!L287,"&gt;0")+COUNTIF('Data R4'!N287,"&gt;0")+COUNTIF('Data R4'!P287,"&gt;0")+COUNTIF('Data R4'!R287,"&gt;0")+COUNTIF('Data R4'!T287,"&gt;0")+COUNTIF('Data R4'!V287,"&gt;0")+COUNTIF('Data R4'!X287,"&gt;0"))</f>
        <v/>
      </c>
      <c r="J3279">
        <f>IF('Data R4'!C287="","",IF((COUNTIF('Data R4'!K287,"&gt;0")+COUNTIF('Data R4'!M287,"&gt;0")+COUNTIF('Data R4'!O287,"&gt;0")+COUNTIF('Data R4'!Q287,"&gt;0")+COUNTIF('Data R4'!S287,"&gt;0")+COUNTIF('Data R4'!U287,"&gt;0")+COUNTIF('Data R4'!W287,"&gt;0")+COUNTIF('Data R4'!Y287,"&gt;0"))&gt;0,1,0))</f>
        <v/>
      </c>
      <c r="M3279" t="inlineStr">
        <is>
          <t>Data R</t>
        </is>
      </c>
    </row>
    <row r="3280">
      <c r="A3280" t="inlineStr">
        <is>
          <t>Regional 4</t>
        </is>
      </c>
      <c r="B3280">
        <f>IF('Data R4'!C288="","",'Data R4'!B288)</f>
        <v/>
      </c>
      <c r="C3280">
        <f>IF('Data R4'!C288="","",'Data R4'!C288)</f>
        <v/>
      </c>
      <c r="D3280">
        <f>IF('Data R4'!C288="","",'Data R4'!D288)</f>
        <v/>
      </c>
      <c r="E3280">
        <f>IF('Data R4'!C288="","",'Data R4'!E288)</f>
        <v/>
      </c>
      <c r="F3280">
        <f>IF('Data R4'!C288="","",'Data R4'!F288)</f>
        <v/>
      </c>
      <c r="G3280">
        <f>IF('Data R4'!C288="","",'Data R4'!AD288)</f>
        <v/>
      </c>
      <c r="H3280">
        <f>IF('Data R4'!C288="","",'Data R4'!AC288)</f>
        <v/>
      </c>
      <c r="I3280">
        <f>IF('Data R4'!C288="","",COUNTIF('Data R4'!J288,"&gt;0")+COUNTIF('Data R4'!L288,"&gt;0")+COUNTIF('Data R4'!N288,"&gt;0")+COUNTIF('Data R4'!P288,"&gt;0")+COUNTIF('Data R4'!R288,"&gt;0")+COUNTIF('Data R4'!T288,"&gt;0")+COUNTIF('Data R4'!V288,"&gt;0")+COUNTIF('Data R4'!X288,"&gt;0"))</f>
        <v/>
      </c>
      <c r="J3280">
        <f>IF('Data R4'!C288="","",IF((COUNTIF('Data R4'!K288,"&gt;0")+COUNTIF('Data R4'!M288,"&gt;0")+COUNTIF('Data R4'!O288,"&gt;0")+COUNTIF('Data R4'!Q288,"&gt;0")+COUNTIF('Data R4'!S288,"&gt;0")+COUNTIF('Data R4'!U288,"&gt;0")+COUNTIF('Data R4'!W288,"&gt;0")+COUNTIF('Data R4'!Y288,"&gt;0"))&gt;0,1,0))</f>
        <v/>
      </c>
      <c r="M3280" t="inlineStr">
        <is>
          <t>Data R</t>
        </is>
      </c>
    </row>
    <row r="3281">
      <c r="A3281" t="inlineStr">
        <is>
          <t>Regional 4</t>
        </is>
      </c>
      <c r="B3281">
        <f>IF('Data R4'!C289="","",'Data R4'!B289)</f>
        <v/>
      </c>
      <c r="C3281">
        <f>IF('Data R4'!C289="","",'Data R4'!C289)</f>
        <v/>
      </c>
      <c r="D3281">
        <f>IF('Data R4'!C289="","",'Data R4'!D289)</f>
        <v/>
      </c>
      <c r="E3281">
        <f>IF('Data R4'!C289="","",'Data R4'!E289)</f>
        <v/>
      </c>
      <c r="F3281">
        <f>IF('Data R4'!C289="","",'Data R4'!F289)</f>
        <v/>
      </c>
      <c r="G3281">
        <f>IF('Data R4'!C289="","",'Data R4'!AD289)</f>
        <v/>
      </c>
      <c r="H3281">
        <f>IF('Data R4'!C289="","",'Data R4'!AC289)</f>
        <v/>
      </c>
      <c r="I3281">
        <f>IF('Data R4'!C289="","",COUNTIF('Data R4'!J289,"&gt;0")+COUNTIF('Data R4'!L289,"&gt;0")+COUNTIF('Data R4'!N289,"&gt;0")+COUNTIF('Data R4'!P289,"&gt;0")+COUNTIF('Data R4'!R289,"&gt;0")+COUNTIF('Data R4'!T289,"&gt;0")+COUNTIF('Data R4'!V289,"&gt;0")+COUNTIF('Data R4'!X289,"&gt;0"))</f>
        <v/>
      </c>
      <c r="J3281">
        <f>IF('Data R4'!C289="","",IF((COUNTIF('Data R4'!K289,"&gt;0")+COUNTIF('Data R4'!M289,"&gt;0")+COUNTIF('Data R4'!O289,"&gt;0")+COUNTIF('Data R4'!Q289,"&gt;0")+COUNTIF('Data R4'!S289,"&gt;0")+COUNTIF('Data R4'!U289,"&gt;0")+COUNTIF('Data R4'!W289,"&gt;0")+COUNTIF('Data R4'!Y289,"&gt;0"))&gt;0,1,0))</f>
        <v/>
      </c>
      <c r="M3281" t="inlineStr">
        <is>
          <t>Data R</t>
        </is>
      </c>
    </row>
    <row r="3282">
      <c r="A3282" t="inlineStr">
        <is>
          <t>Regional 4</t>
        </is>
      </c>
      <c r="B3282">
        <f>IF('Data R4'!C290="","",'Data R4'!B290)</f>
        <v/>
      </c>
      <c r="C3282">
        <f>IF('Data R4'!C290="","",'Data R4'!C290)</f>
        <v/>
      </c>
      <c r="D3282">
        <f>IF('Data R4'!C290="","",'Data R4'!D290)</f>
        <v/>
      </c>
      <c r="E3282">
        <f>IF('Data R4'!C290="","",'Data R4'!E290)</f>
        <v/>
      </c>
      <c r="F3282">
        <f>IF('Data R4'!C290="","",'Data R4'!F290)</f>
        <v/>
      </c>
      <c r="G3282">
        <f>IF('Data R4'!C290="","",'Data R4'!AD290)</f>
        <v/>
      </c>
      <c r="H3282">
        <f>IF('Data R4'!C290="","",'Data R4'!AC290)</f>
        <v/>
      </c>
      <c r="I3282">
        <f>IF('Data R4'!C290="","",COUNTIF('Data R4'!J290,"&gt;0")+COUNTIF('Data R4'!L290,"&gt;0")+COUNTIF('Data R4'!N290,"&gt;0")+COUNTIF('Data R4'!P290,"&gt;0")+COUNTIF('Data R4'!R290,"&gt;0")+COUNTIF('Data R4'!T290,"&gt;0")+COUNTIF('Data R4'!V290,"&gt;0")+COUNTIF('Data R4'!X290,"&gt;0"))</f>
        <v/>
      </c>
      <c r="J3282">
        <f>IF('Data R4'!C290="","",IF((COUNTIF('Data R4'!K290,"&gt;0")+COUNTIF('Data R4'!M290,"&gt;0")+COUNTIF('Data R4'!O290,"&gt;0")+COUNTIF('Data R4'!Q290,"&gt;0")+COUNTIF('Data R4'!S290,"&gt;0")+COUNTIF('Data R4'!U290,"&gt;0")+COUNTIF('Data R4'!W290,"&gt;0")+COUNTIF('Data R4'!Y290,"&gt;0"))&gt;0,1,0))</f>
        <v/>
      </c>
      <c r="M3282" t="inlineStr">
        <is>
          <t>Data R</t>
        </is>
      </c>
    </row>
    <row r="3283">
      <c r="A3283" t="inlineStr">
        <is>
          <t>Regional 4</t>
        </is>
      </c>
      <c r="B3283">
        <f>IF('Data R4'!C291="","",'Data R4'!B291)</f>
        <v/>
      </c>
      <c r="C3283">
        <f>IF('Data R4'!C291="","",'Data R4'!C291)</f>
        <v/>
      </c>
      <c r="D3283">
        <f>IF('Data R4'!C291="","",'Data R4'!D291)</f>
        <v/>
      </c>
      <c r="E3283">
        <f>IF('Data R4'!C291="","",'Data R4'!E291)</f>
        <v/>
      </c>
      <c r="F3283">
        <f>IF('Data R4'!C291="","",'Data R4'!F291)</f>
        <v/>
      </c>
      <c r="G3283">
        <f>IF('Data R4'!C291="","",'Data R4'!AD291)</f>
        <v/>
      </c>
      <c r="H3283">
        <f>IF('Data R4'!C291="","",'Data R4'!AC291)</f>
        <v/>
      </c>
      <c r="I3283">
        <f>IF('Data R4'!C291="","",COUNTIF('Data R4'!J291,"&gt;0")+COUNTIF('Data R4'!L291,"&gt;0")+COUNTIF('Data R4'!N291,"&gt;0")+COUNTIF('Data R4'!P291,"&gt;0")+COUNTIF('Data R4'!R291,"&gt;0")+COUNTIF('Data R4'!T291,"&gt;0")+COUNTIF('Data R4'!V291,"&gt;0")+COUNTIF('Data R4'!X291,"&gt;0"))</f>
        <v/>
      </c>
      <c r="J3283">
        <f>IF('Data R4'!C291="","",IF((COUNTIF('Data R4'!K291,"&gt;0")+COUNTIF('Data R4'!M291,"&gt;0")+COUNTIF('Data R4'!O291,"&gt;0")+COUNTIF('Data R4'!Q291,"&gt;0")+COUNTIF('Data R4'!S291,"&gt;0")+COUNTIF('Data R4'!U291,"&gt;0")+COUNTIF('Data R4'!W291,"&gt;0")+COUNTIF('Data R4'!Y291,"&gt;0"))&gt;0,1,0))</f>
        <v/>
      </c>
      <c r="M3283" t="inlineStr">
        <is>
          <t>Data R</t>
        </is>
      </c>
    </row>
    <row r="3284">
      <c r="A3284" t="inlineStr">
        <is>
          <t>Regional 4</t>
        </is>
      </c>
      <c r="B3284">
        <f>IF('Data R4'!C292="","",'Data R4'!B292)</f>
        <v/>
      </c>
      <c r="C3284">
        <f>IF('Data R4'!C292="","",'Data R4'!C292)</f>
        <v/>
      </c>
      <c r="D3284">
        <f>IF('Data R4'!C292="","",'Data R4'!D292)</f>
        <v/>
      </c>
      <c r="E3284">
        <f>IF('Data R4'!C292="","",'Data R4'!E292)</f>
        <v/>
      </c>
      <c r="F3284">
        <f>IF('Data R4'!C292="","",'Data R4'!F292)</f>
        <v/>
      </c>
      <c r="G3284">
        <f>IF('Data R4'!C292="","",'Data R4'!AD292)</f>
        <v/>
      </c>
      <c r="H3284">
        <f>IF('Data R4'!C292="","",'Data R4'!AC292)</f>
        <v/>
      </c>
      <c r="I3284">
        <f>IF('Data R4'!C292="","",COUNTIF('Data R4'!J292,"&gt;0")+COUNTIF('Data R4'!L292,"&gt;0")+COUNTIF('Data R4'!N292,"&gt;0")+COUNTIF('Data R4'!P292,"&gt;0")+COUNTIF('Data R4'!R292,"&gt;0")+COUNTIF('Data R4'!T292,"&gt;0")+COUNTIF('Data R4'!V292,"&gt;0")+COUNTIF('Data R4'!X292,"&gt;0"))</f>
        <v/>
      </c>
      <c r="J3284">
        <f>IF('Data R4'!C292="","",IF((COUNTIF('Data R4'!K292,"&gt;0")+COUNTIF('Data R4'!M292,"&gt;0")+COUNTIF('Data R4'!O292,"&gt;0")+COUNTIF('Data R4'!Q292,"&gt;0")+COUNTIF('Data R4'!S292,"&gt;0")+COUNTIF('Data R4'!U292,"&gt;0")+COUNTIF('Data R4'!W292,"&gt;0")+COUNTIF('Data R4'!Y292,"&gt;0"))&gt;0,1,0))</f>
        <v/>
      </c>
      <c r="M3284" t="inlineStr">
        <is>
          <t>Data R</t>
        </is>
      </c>
    </row>
    <row r="3285">
      <c r="A3285" t="inlineStr">
        <is>
          <t>Regional 4</t>
        </is>
      </c>
      <c r="B3285">
        <f>IF('Data R4'!C293="","",'Data R4'!B293)</f>
        <v/>
      </c>
      <c r="C3285">
        <f>IF('Data R4'!C293="","",'Data R4'!C293)</f>
        <v/>
      </c>
      <c r="D3285">
        <f>IF('Data R4'!C293="","",'Data R4'!D293)</f>
        <v/>
      </c>
      <c r="E3285">
        <f>IF('Data R4'!C293="","",'Data R4'!E293)</f>
        <v/>
      </c>
      <c r="F3285">
        <f>IF('Data R4'!C293="","",'Data R4'!F293)</f>
        <v/>
      </c>
      <c r="G3285">
        <f>IF('Data R4'!C293="","",'Data R4'!AD293)</f>
        <v/>
      </c>
      <c r="H3285">
        <f>IF('Data R4'!C293="","",'Data R4'!AC293)</f>
        <v/>
      </c>
      <c r="I3285">
        <f>IF('Data R4'!C293="","",COUNTIF('Data R4'!J293,"&gt;0")+COUNTIF('Data R4'!L293,"&gt;0")+COUNTIF('Data R4'!N293,"&gt;0")+COUNTIF('Data R4'!P293,"&gt;0")+COUNTIF('Data R4'!R293,"&gt;0")+COUNTIF('Data R4'!T293,"&gt;0")+COUNTIF('Data R4'!V293,"&gt;0")+COUNTIF('Data R4'!X293,"&gt;0"))</f>
        <v/>
      </c>
      <c r="J3285">
        <f>IF('Data R4'!C293="","",IF((COUNTIF('Data R4'!K293,"&gt;0")+COUNTIF('Data R4'!M293,"&gt;0")+COUNTIF('Data R4'!O293,"&gt;0")+COUNTIF('Data R4'!Q293,"&gt;0")+COUNTIF('Data R4'!S293,"&gt;0")+COUNTIF('Data R4'!U293,"&gt;0")+COUNTIF('Data R4'!W293,"&gt;0")+COUNTIF('Data R4'!Y293,"&gt;0"))&gt;0,1,0))</f>
        <v/>
      </c>
      <c r="M3285" t="inlineStr">
        <is>
          <t>Data R</t>
        </is>
      </c>
    </row>
    <row r="3286">
      <c r="A3286" t="inlineStr">
        <is>
          <t>Regional 4</t>
        </is>
      </c>
      <c r="B3286">
        <f>IF('Data R4'!C294="","",'Data R4'!B294)</f>
        <v/>
      </c>
      <c r="C3286">
        <f>IF('Data R4'!C294="","",'Data R4'!C294)</f>
        <v/>
      </c>
      <c r="D3286">
        <f>IF('Data R4'!C294="","",'Data R4'!D294)</f>
        <v/>
      </c>
      <c r="E3286">
        <f>IF('Data R4'!C294="","",'Data R4'!E294)</f>
        <v/>
      </c>
      <c r="F3286">
        <f>IF('Data R4'!C294="","",'Data R4'!F294)</f>
        <v/>
      </c>
      <c r="G3286">
        <f>IF('Data R4'!C294="","",'Data R4'!AD294)</f>
        <v/>
      </c>
      <c r="H3286">
        <f>IF('Data R4'!C294="","",'Data R4'!AC294)</f>
        <v/>
      </c>
      <c r="I3286">
        <f>IF('Data R4'!C294="","",COUNTIF('Data R4'!J294,"&gt;0")+COUNTIF('Data R4'!L294,"&gt;0")+COUNTIF('Data R4'!N294,"&gt;0")+COUNTIF('Data R4'!P294,"&gt;0")+COUNTIF('Data R4'!R294,"&gt;0")+COUNTIF('Data R4'!T294,"&gt;0")+COUNTIF('Data R4'!V294,"&gt;0")+COUNTIF('Data R4'!X294,"&gt;0"))</f>
        <v/>
      </c>
      <c r="J3286">
        <f>IF('Data R4'!C294="","",IF((COUNTIF('Data R4'!K294,"&gt;0")+COUNTIF('Data R4'!M294,"&gt;0")+COUNTIF('Data R4'!O294,"&gt;0")+COUNTIF('Data R4'!Q294,"&gt;0")+COUNTIF('Data R4'!S294,"&gt;0")+COUNTIF('Data R4'!U294,"&gt;0")+COUNTIF('Data R4'!W294,"&gt;0")+COUNTIF('Data R4'!Y294,"&gt;0"))&gt;0,1,0))</f>
        <v/>
      </c>
      <c r="M3286" t="inlineStr">
        <is>
          <t>Data R</t>
        </is>
      </c>
    </row>
    <row r="3287">
      <c r="A3287" t="inlineStr">
        <is>
          <t>Regional 4</t>
        </is>
      </c>
      <c r="B3287">
        <f>IF('Data R4'!C295="","",'Data R4'!B295)</f>
        <v/>
      </c>
      <c r="C3287">
        <f>IF('Data R4'!C295="","",'Data R4'!C295)</f>
        <v/>
      </c>
      <c r="D3287">
        <f>IF('Data R4'!C295="","",'Data R4'!D295)</f>
        <v/>
      </c>
      <c r="E3287">
        <f>IF('Data R4'!C295="","",'Data R4'!E295)</f>
        <v/>
      </c>
      <c r="F3287">
        <f>IF('Data R4'!C295="","",'Data R4'!F295)</f>
        <v/>
      </c>
      <c r="G3287">
        <f>IF('Data R4'!C295="","",'Data R4'!AD295)</f>
        <v/>
      </c>
      <c r="H3287">
        <f>IF('Data R4'!C295="","",'Data R4'!AC295)</f>
        <v/>
      </c>
      <c r="I3287">
        <f>IF('Data R4'!C295="","",COUNTIF('Data R4'!J295,"&gt;0")+COUNTIF('Data R4'!L295,"&gt;0")+COUNTIF('Data R4'!N295,"&gt;0")+COUNTIF('Data R4'!P295,"&gt;0")+COUNTIF('Data R4'!R295,"&gt;0")+COUNTIF('Data R4'!T295,"&gt;0")+COUNTIF('Data R4'!V295,"&gt;0")+COUNTIF('Data R4'!X295,"&gt;0"))</f>
        <v/>
      </c>
      <c r="J3287">
        <f>IF('Data R4'!C295="","",IF((COUNTIF('Data R4'!K295,"&gt;0")+COUNTIF('Data R4'!M295,"&gt;0")+COUNTIF('Data R4'!O295,"&gt;0")+COUNTIF('Data R4'!Q295,"&gt;0")+COUNTIF('Data R4'!S295,"&gt;0")+COUNTIF('Data R4'!U295,"&gt;0")+COUNTIF('Data R4'!W295,"&gt;0")+COUNTIF('Data R4'!Y295,"&gt;0"))&gt;0,1,0))</f>
        <v/>
      </c>
      <c r="M3287" t="inlineStr">
        <is>
          <t>Data R</t>
        </is>
      </c>
    </row>
    <row r="3288">
      <c r="A3288" t="inlineStr">
        <is>
          <t>Regional 4</t>
        </is>
      </c>
      <c r="B3288">
        <f>IF('Data R4'!C296="","",'Data R4'!B296)</f>
        <v/>
      </c>
      <c r="C3288">
        <f>IF('Data R4'!C296="","",'Data R4'!C296)</f>
        <v/>
      </c>
      <c r="D3288">
        <f>IF('Data R4'!C296="","",'Data R4'!D296)</f>
        <v/>
      </c>
      <c r="E3288">
        <f>IF('Data R4'!C296="","",'Data R4'!E296)</f>
        <v/>
      </c>
      <c r="F3288">
        <f>IF('Data R4'!C296="","",'Data R4'!F296)</f>
        <v/>
      </c>
      <c r="G3288">
        <f>IF('Data R4'!C296="","",'Data R4'!AD296)</f>
        <v/>
      </c>
      <c r="H3288">
        <f>IF('Data R4'!C296="","",'Data R4'!AC296)</f>
        <v/>
      </c>
      <c r="I3288">
        <f>IF('Data R4'!C296="","",COUNTIF('Data R4'!J296,"&gt;0")+COUNTIF('Data R4'!L296,"&gt;0")+COUNTIF('Data R4'!N296,"&gt;0")+COUNTIF('Data R4'!P296,"&gt;0")+COUNTIF('Data R4'!R296,"&gt;0")+COUNTIF('Data R4'!T296,"&gt;0")+COUNTIF('Data R4'!V296,"&gt;0")+COUNTIF('Data R4'!X296,"&gt;0"))</f>
        <v/>
      </c>
      <c r="J3288">
        <f>IF('Data R4'!C296="","",IF((COUNTIF('Data R4'!K296,"&gt;0")+COUNTIF('Data R4'!M296,"&gt;0")+COUNTIF('Data R4'!O296,"&gt;0")+COUNTIF('Data R4'!Q296,"&gt;0")+COUNTIF('Data R4'!S296,"&gt;0")+COUNTIF('Data R4'!U296,"&gt;0")+COUNTIF('Data R4'!W296,"&gt;0")+COUNTIF('Data R4'!Y296,"&gt;0"))&gt;0,1,0))</f>
        <v/>
      </c>
      <c r="M3288" t="inlineStr">
        <is>
          <t>Data R</t>
        </is>
      </c>
    </row>
    <row r="3289">
      <c r="A3289" t="inlineStr">
        <is>
          <t>Regional 4</t>
        </is>
      </c>
      <c r="B3289">
        <f>IF('Data R4'!C297="","",'Data R4'!B297)</f>
        <v/>
      </c>
      <c r="C3289">
        <f>IF('Data R4'!C297="","",'Data R4'!C297)</f>
        <v/>
      </c>
      <c r="D3289">
        <f>IF('Data R4'!C297="","",'Data R4'!D297)</f>
        <v/>
      </c>
      <c r="E3289">
        <f>IF('Data R4'!C297="","",'Data R4'!E297)</f>
        <v/>
      </c>
      <c r="F3289">
        <f>IF('Data R4'!C297="","",'Data R4'!F297)</f>
        <v/>
      </c>
      <c r="G3289">
        <f>IF('Data R4'!C297="","",'Data R4'!AD297)</f>
        <v/>
      </c>
      <c r="H3289">
        <f>IF('Data R4'!C297="","",'Data R4'!AC297)</f>
        <v/>
      </c>
      <c r="I3289">
        <f>IF('Data R4'!C297="","",COUNTIF('Data R4'!J297,"&gt;0")+COUNTIF('Data R4'!L297,"&gt;0")+COUNTIF('Data R4'!N297,"&gt;0")+COUNTIF('Data R4'!P297,"&gt;0")+COUNTIF('Data R4'!R297,"&gt;0")+COUNTIF('Data R4'!T297,"&gt;0")+COUNTIF('Data R4'!V297,"&gt;0")+COUNTIF('Data R4'!X297,"&gt;0"))</f>
        <v/>
      </c>
      <c r="J3289">
        <f>IF('Data R4'!C297="","",IF((COUNTIF('Data R4'!K297,"&gt;0")+COUNTIF('Data R4'!M297,"&gt;0")+COUNTIF('Data R4'!O297,"&gt;0")+COUNTIF('Data R4'!Q297,"&gt;0")+COUNTIF('Data R4'!S297,"&gt;0")+COUNTIF('Data R4'!U297,"&gt;0")+COUNTIF('Data R4'!W297,"&gt;0")+COUNTIF('Data R4'!Y297,"&gt;0"))&gt;0,1,0))</f>
        <v/>
      </c>
      <c r="M3289" t="inlineStr">
        <is>
          <t>Data R</t>
        </is>
      </c>
    </row>
    <row r="3290">
      <c r="A3290" t="inlineStr">
        <is>
          <t>Regional 4</t>
        </is>
      </c>
      <c r="B3290">
        <f>IF('Data R4'!C298="","",'Data R4'!B298)</f>
        <v/>
      </c>
      <c r="C3290">
        <f>IF('Data R4'!C298="","",'Data R4'!C298)</f>
        <v/>
      </c>
      <c r="D3290">
        <f>IF('Data R4'!C298="","",'Data R4'!D298)</f>
        <v/>
      </c>
      <c r="E3290">
        <f>IF('Data R4'!C298="","",'Data R4'!E298)</f>
        <v/>
      </c>
      <c r="F3290">
        <f>IF('Data R4'!C298="","",'Data R4'!F298)</f>
        <v/>
      </c>
      <c r="G3290">
        <f>IF('Data R4'!C298="","",'Data R4'!AD298)</f>
        <v/>
      </c>
      <c r="H3290">
        <f>IF('Data R4'!C298="","",'Data R4'!AC298)</f>
        <v/>
      </c>
      <c r="I3290">
        <f>IF('Data R4'!C298="","",COUNTIF('Data R4'!J298,"&gt;0")+COUNTIF('Data R4'!L298,"&gt;0")+COUNTIF('Data R4'!N298,"&gt;0")+COUNTIF('Data R4'!P298,"&gt;0")+COUNTIF('Data R4'!R298,"&gt;0")+COUNTIF('Data R4'!T298,"&gt;0")+COUNTIF('Data R4'!V298,"&gt;0")+COUNTIF('Data R4'!X298,"&gt;0"))</f>
        <v/>
      </c>
      <c r="J3290">
        <f>IF('Data R4'!C298="","",IF((COUNTIF('Data R4'!K298,"&gt;0")+COUNTIF('Data R4'!M298,"&gt;0")+COUNTIF('Data R4'!O298,"&gt;0")+COUNTIF('Data R4'!Q298,"&gt;0")+COUNTIF('Data R4'!S298,"&gt;0")+COUNTIF('Data R4'!U298,"&gt;0")+COUNTIF('Data R4'!W298,"&gt;0")+COUNTIF('Data R4'!Y298,"&gt;0"))&gt;0,1,0))</f>
        <v/>
      </c>
      <c r="M3290" t="inlineStr">
        <is>
          <t>Data R</t>
        </is>
      </c>
    </row>
    <row r="3291">
      <c r="A3291" t="inlineStr">
        <is>
          <t>Regional 4</t>
        </is>
      </c>
      <c r="B3291">
        <f>IF('Data R4'!C299="","",'Data R4'!B299)</f>
        <v/>
      </c>
      <c r="C3291">
        <f>IF('Data R4'!C299="","",'Data R4'!C299)</f>
        <v/>
      </c>
      <c r="D3291">
        <f>IF('Data R4'!C299="","",'Data R4'!D299)</f>
        <v/>
      </c>
      <c r="E3291">
        <f>IF('Data R4'!C299="","",'Data R4'!E299)</f>
        <v/>
      </c>
      <c r="F3291">
        <f>IF('Data R4'!C299="","",'Data R4'!F299)</f>
        <v/>
      </c>
      <c r="G3291">
        <f>IF('Data R4'!C299="","",'Data R4'!AD299)</f>
        <v/>
      </c>
      <c r="H3291">
        <f>IF('Data R4'!C299="","",'Data R4'!AC299)</f>
        <v/>
      </c>
      <c r="I3291">
        <f>IF('Data R4'!C299="","",COUNTIF('Data R4'!J299,"&gt;0")+COUNTIF('Data R4'!L299,"&gt;0")+COUNTIF('Data R4'!N299,"&gt;0")+COUNTIF('Data R4'!P299,"&gt;0")+COUNTIF('Data R4'!R299,"&gt;0")+COUNTIF('Data R4'!T299,"&gt;0")+COUNTIF('Data R4'!V299,"&gt;0")+COUNTIF('Data R4'!X299,"&gt;0"))</f>
        <v/>
      </c>
      <c r="J3291">
        <f>IF('Data R4'!C299="","",IF((COUNTIF('Data R4'!K299,"&gt;0")+COUNTIF('Data R4'!M299,"&gt;0")+COUNTIF('Data R4'!O299,"&gt;0")+COUNTIF('Data R4'!Q299,"&gt;0")+COUNTIF('Data R4'!S299,"&gt;0")+COUNTIF('Data R4'!U299,"&gt;0")+COUNTIF('Data R4'!W299,"&gt;0")+COUNTIF('Data R4'!Y299,"&gt;0"))&gt;0,1,0))</f>
        <v/>
      </c>
      <c r="M3291" t="inlineStr">
        <is>
          <t>Data R</t>
        </is>
      </c>
    </row>
    <row r="3292">
      <c r="A3292" t="inlineStr">
        <is>
          <t>Regional 4</t>
        </is>
      </c>
      <c r="B3292">
        <f>IF('Data R4'!C300="","",'Data R4'!B300)</f>
        <v/>
      </c>
      <c r="C3292">
        <f>IF('Data R4'!C300="","",'Data R4'!C300)</f>
        <v/>
      </c>
      <c r="D3292">
        <f>IF('Data R4'!C300="","",'Data R4'!D300)</f>
        <v/>
      </c>
      <c r="E3292">
        <f>IF('Data R4'!C300="","",'Data R4'!E300)</f>
        <v/>
      </c>
      <c r="F3292">
        <f>IF('Data R4'!C300="","",'Data R4'!F300)</f>
        <v/>
      </c>
      <c r="G3292">
        <f>IF('Data R4'!C300="","",'Data R4'!AD300)</f>
        <v/>
      </c>
      <c r="H3292">
        <f>IF('Data R4'!C300="","",'Data R4'!AC300)</f>
        <v/>
      </c>
      <c r="I3292">
        <f>IF('Data R4'!C300="","",COUNTIF('Data R4'!J300,"&gt;0")+COUNTIF('Data R4'!L300,"&gt;0")+COUNTIF('Data R4'!N300,"&gt;0")+COUNTIF('Data R4'!P300,"&gt;0")+COUNTIF('Data R4'!R300,"&gt;0")+COUNTIF('Data R4'!T300,"&gt;0")+COUNTIF('Data R4'!V300,"&gt;0")+COUNTIF('Data R4'!X300,"&gt;0"))</f>
        <v/>
      </c>
      <c r="J3292">
        <f>IF('Data R4'!C300="","",IF((COUNTIF('Data R4'!K300,"&gt;0")+COUNTIF('Data R4'!M300,"&gt;0")+COUNTIF('Data R4'!O300,"&gt;0")+COUNTIF('Data R4'!Q300,"&gt;0")+COUNTIF('Data R4'!S300,"&gt;0")+COUNTIF('Data R4'!U300,"&gt;0")+COUNTIF('Data R4'!W300,"&gt;0")+COUNTIF('Data R4'!Y300,"&gt;0"))&gt;0,1,0))</f>
        <v/>
      </c>
      <c r="M3292" t="inlineStr">
        <is>
          <t>Data R</t>
        </is>
      </c>
    </row>
    <row r="3293">
      <c r="A3293" t="inlineStr">
        <is>
          <t>Regional 4</t>
        </is>
      </c>
      <c r="B3293">
        <f>IF('Data R4'!C301="","",'Data R4'!B301)</f>
        <v/>
      </c>
      <c r="C3293">
        <f>IF('Data R4'!C301="","",'Data R4'!C301)</f>
        <v/>
      </c>
      <c r="D3293">
        <f>IF('Data R4'!C301="","",'Data R4'!D301)</f>
        <v/>
      </c>
      <c r="E3293">
        <f>IF('Data R4'!C301="","",'Data R4'!E301)</f>
        <v/>
      </c>
      <c r="F3293">
        <f>IF('Data R4'!C301="","",'Data R4'!F301)</f>
        <v/>
      </c>
      <c r="G3293">
        <f>IF('Data R4'!C301="","",'Data R4'!AD301)</f>
        <v/>
      </c>
      <c r="H3293">
        <f>IF('Data R4'!C301="","",'Data R4'!AC301)</f>
        <v/>
      </c>
      <c r="I3293">
        <f>IF('Data R4'!C301="","",COUNTIF('Data R4'!J301,"&gt;0")+COUNTIF('Data R4'!L301,"&gt;0")+COUNTIF('Data R4'!N301,"&gt;0")+COUNTIF('Data R4'!P301,"&gt;0")+COUNTIF('Data R4'!R301,"&gt;0")+COUNTIF('Data R4'!T301,"&gt;0")+COUNTIF('Data R4'!V301,"&gt;0")+COUNTIF('Data R4'!X301,"&gt;0"))</f>
        <v/>
      </c>
      <c r="J3293">
        <f>IF('Data R4'!C301="","",IF((COUNTIF('Data R4'!K301,"&gt;0")+COUNTIF('Data R4'!M301,"&gt;0")+COUNTIF('Data R4'!O301,"&gt;0")+COUNTIF('Data R4'!Q301,"&gt;0")+COUNTIF('Data R4'!S301,"&gt;0")+COUNTIF('Data R4'!U301,"&gt;0")+COUNTIF('Data R4'!W301,"&gt;0")+COUNTIF('Data R4'!Y301,"&gt;0"))&gt;0,1,0))</f>
        <v/>
      </c>
      <c r="M3293" t="inlineStr">
        <is>
          <t>Data R</t>
        </is>
      </c>
    </row>
    <row r="3294">
      <c r="A3294" t="inlineStr">
        <is>
          <t>Regional 4</t>
        </is>
      </c>
      <c r="B3294">
        <f>IF('Data R4'!C302="","",'Data R4'!B302)</f>
        <v/>
      </c>
      <c r="C3294">
        <f>IF('Data R4'!C302="","",'Data R4'!C302)</f>
        <v/>
      </c>
      <c r="D3294">
        <f>IF('Data R4'!C302="","",'Data R4'!D302)</f>
        <v/>
      </c>
      <c r="E3294">
        <f>IF('Data R4'!C302="","",'Data R4'!E302)</f>
        <v/>
      </c>
      <c r="F3294">
        <f>IF('Data R4'!C302="","",'Data R4'!F302)</f>
        <v/>
      </c>
      <c r="G3294">
        <f>IF('Data R4'!C302="","",'Data R4'!AD302)</f>
        <v/>
      </c>
      <c r="H3294">
        <f>IF('Data R4'!C302="","",'Data R4'!AC302)</f>
        <v/>
      </c>
      <c r="I3294">
        <f>IF('Data R4'!C302="","",COUNTIF('Data R4'!J302,"&gt;0")+COUNTIF('Data R4'!L302,"&gt;0")+COUNTIF('Data R4'!N302,"&gt;0")+COUNTIF('Data R4'!P302,"&gt;0")+COUNTIF('Data R4'!R302,"&gt;0")+COUNTIF('Data R4'!T302,"&gt;0")+COUNTIF('Data R4'!V302,"&gt;0")+COUNTIF('Data R4'!X302,"&gt;0"))</f>
        <v/>
      </c>
      <c r="J3294">
        <f>IF('Data R4'!C302="","",IF((COUNTIF('Data R4'!K302,"&gt;0")+COUNTIF('Data R4'!M302,"&gt;0")+COUNTIF('Data R4'!O302,"&gt;0")+COUNTIF('Data R4'!Q302,"&gt;0")+COUNTIF('Data R4'!S302,"&gt;0")+COUNTIF('Data R4'!U302,"&gt;0")+COUNTIF('Data R4'!W302,"&gt;0")+COUNTIF('Data R4'!Y302,"&gt;0"))&gt;0,1,0))</f>
        <v/>
      </c>
      <c r="M3294" t="inlineStr">
        <is>
          <t>Data R</t>
        </is>
      </c>
    </row>
    <row r="3295">
      <c r="A3295" t="inlineStr">
        <is>
          <t>Regional 4</t>
        </is>
      </c>
      <c r="B3295">
        <f>IF('Data R4'!C303="","",'Data R4'!B303)</f>
        <v/>
      </c>
      <c r="C3295">
        <f>IF('Data R4'!C303="","",'Data R4'!C303)</f>
        <v/>
      </c>
      <c r="D3295">
        <f>IF('Data R4'!C303="","",'Data R4'!D303)</f>
        <v/>
      </c>
      <c r="E3295">
        <f>IF('Data R4'!C303="","",'Data R4'!E303)</f>
        <v/>
      </c>
      <c r="F3295">
        <f>IF('Data R4'!C303="","",'Data R4'!F303)</f>
        <v/>
      </c>
      <c r="G3295">
        <f>IF('Data R4'!C303="","",'Data R4'!AD303)</f>
        <v/>
      </c>
      <c r="H3295">
        <f>IF('Data R4'!C303="","",'Data R4'!AC303)</f>
        <v/>
      </c>
      <c r="I3295">
        <f>IF('Data R4'!C303="","",COUNTIF('Data R4'!J303,"&gt;0")+COUNTIF('Data R4'!L303,"&gt;0")+COUNTIF('Data R4'!N303,"&gt;0")+COUNTIF('Data R4'!P303,"&gt;0")+COUNTIF('Data R4'!R303,"&gt;0")+COUNTIF('Data R4'!T303,"&gt;0")+COUNTIF('Data R4'!V303,"&gt;0")+COUNTIF('Data R4'!X303,"&gt;0"))</f>
        <v/>
      </c>
      <c r="J3295">
        <f>IF('Data R4'!C303="","",IF((COUNTIF('Data R4'!K303,"&gt;0")+COUNTIF('Data R4'!M303,"&gt;0")+COUNTIF('Data R4'!O303,"&gt;0")+COUNTIF('Data R4'!Q303,"&gt;0")+COUNTIF('Data R4'!S303,"&gt;0")+COUNTIF('Data R4'!U303,"&gt;0")+COUNTIF('Data R4'!W303,"&gt;0")+COUNTIF('Data R4'!Y303,"&gt;0"))&gt;0,1,0))</f>
        <v/>
      </c>
      <c r="M3295" t="inlineStr">
        <is>
          <t>Data R</t>
        </is>
      </c>
    </row>
    <row r="3296">
      <c r="A3296" t="inlineStr">
        <is>
          <t>Regional 4</t>
        </is>
      </c>
      <c r="B3296">
        <f>IF('Data R4'!C304="","",'Data R4'!B304)</f>
        <v/>
      </c>
      <c r="C3296">
        <f>IF('Data R4'!C304="","",'Data R4'!C304)</f>
        <v/>
      </c>
      <c r="D3296">
        <f>IF('Data R4'!C304="","",'Data R4'!D304)</f>
        <v/>
      </c>
      <c r="E3296">
        <f>IF('Data R4'!C304="","",'Data R4'!E304)</f>
        <v/>
      </c>
      <c r="F3296">
        <f>IF('Data R4'!C304="","",'Data R4'!F304)</f>
        <v/>
      </c>
      <c r="G3296">
        <f>IF('Data R4'!C304="","",'Data R4'!AD304)</f>
        <v/>
      </c>
      <c r="H3296">
        <f>IF('Data R4'!C304="","",'Data R4'!AC304)</f>
        <v/>
      </c>
      <c r="I3296">
        <f>IF('Data R4'!C304="","",COUNTIF('Data R4'!J304,"&gt;0")+COUNTIF('Data R4'!L304,"&gt;0")+COUNTIF('Data R4'!N304,"&gt;0")+COUNTIF('Data R4'!P304,"&gt;0")+COUNTIF('Data R4'!R304,"&gt;0")+COUNTIF('Data R4'!T304,"&gt;0")+COUNTIF('Data R4'!V304,"&gt;0")+COUNTIF('Data R4'!X304,"&gt;0"))</f>
        <v/>
      </c>
      <c r="J3296">
        <f>IF('Data R4'!C304="","",IF((COUNTIF('Data R4'!K304,"&gt;0")+COUNTIF('Data R4'!M304,"&gt;0")+COUNTIF('Data R4'!O304,"&gt;0")+COUNTIF('Data R4'!Q304,"&gt;0")+COUNTIF('Data R4'!S304,"&gt;0")+COUNTIF('Data R4'!U304,"&gt;0")+COUNTIF('Data R4'!W304,"&gt;0")+COUNTIF('Data R4'!Y304,"&gt;0"))&gt;0,1,0))</f>
        <v/>
      </c>
      <c r="M3296" t="inlineStr">
        <is>
          <t>Data R</t>
        </is>
      </c>
    </row>
    <row r="3297">
      <c r="A3297" t="inlineStr">
        <is>
          <t>Regional 4</t>
        </is>
      </c>
      <c r="B3297">
        <f>IF('Data R4'!C305="","",'Data R4'!B305)</f>
        <v/>
      </c>
      <c r="C3297">
        <f>IF('Data R4'!C305="","",'Data R4'!C305)</f>
        <v/>
      </c>
      <c r="D3297">
        <f>IF('Data R4'!C305="","",'Data R4'!D305)</f>
        <v/>
      </c>
      <c r="E3297">
        <f>IF('Data R4'!C305="","",'Data R4'!E305)</f>
        <v/>
      </c>
      <c r="F3297">
        <f>IF('Data R4'!C305="","",'Data R4'!F305)</f>
        <v/>
      </c>
      <c r="G3297">
        <f>IF('Data R4'!C305="","",'Data R4'!AD305)</f>
        <v/>
      </c>
      <c r="H3297">
        <f>IF('Data R4'!C305="","",'Data R4'!AC305)</f>
        <v/>
      </c>
      <c r="I3297">
        <f>IF('Data R4'!C305="","",COUNTIF('Data R4'!J305,"&gt;0")+COUNTIF('Data R4'!L305,"&gt;0")+COUNTIF('Data R4'!N305,"&gt;0")+COUNTIF('Data R4'!P305,"&gt;0")+COUNTIF('Data R4'!R305,"&gt;0")+COUNTIF('Data R4'!T305,"&gt;0")+COUNTIF('Data R4'!V305,"&gt;0")+COUNTIF('Data R4'!X305,"&gt;0"))</f>
        <v/>
      </c>
      <c r="J3297">
        <f>IF('Data R4'!C305="","",IF((COUNTIF('Data R4'!K305,"&gt;0")+COUNTIF('Data R4'!M305,"&gt;0")+COUNTIF('Data R4'!O305,"&gt;0")+COUNTIF('Data R4'!Q305,"&gt;0")+COUNTIF('Data R4'!S305,"&gt;0")+COUNTIF('Data R4'!U305,"&gt;0")+COUNTIF('Data R4'!W305,"&gt;0")+COUNTIF('Data R4'!Y305,"&gt;0"))&gt;0,1,0))</f>
        <v/>
      </c>
      <c r="M3297" t="inlineStr">
        <is>
          <t>Data R</t>
        </is>
      </c>
    </row>
    <row r="3298">
      <c r="A3298" t="inlineStr">
        <is>
          <t>Regional 4</t>
        </is>
      </c>
      <c r="B3298">
        <f>IF('Data R4'!C306="","",'Data R4'!B306)</f>
        <v/>
      </c>
      <c r="C3298">
        <f>IF('Data R4'!C306="","",'Data R4'!C306)</f>
        <v/>
      </c>
      <c r="D3298">
        <f>IF('Data R4'!C306="","",'Data R4'!D306)</f>
        <v/>
      </c>
      <c r="E3298">
        <f>IF('Data R4'!C306="","",'Data R4'!E306)</f>
        <v/>
      </c>
      <c r="F3298">
        <f>IF('Data R4'!C306="","",'Data R4'!F306)</f>
        <v/>
      </c>
      <c r="G3298">
        <f>IF('Data R4'!C306="","",'Data R4'!AD306)</f>
        <v/>
      </c>
      <c r="H3298">
        <f>IF('Data R4'!C306="","",'Data R4'!AC306)</f>
        <v/>
      </c>
      <c r="I3298">
        <f>IF('Data R4'!C306="","",COUNTIF('Data R4'!J306,"&gt;0")+COUNTIF('Data R4'!L306,"&gt;0")+COUNTIF('Data R4'!N306,"&gt;0")+COUNTIF('Data R4'!P306,"&gt;0")+COUNTIF('Data R4'!R306,"&gt;0")+COUNTIF('Data R4'!T306,"&gt;0")+COUNTIF('Data R4'!V306,"&gt;0")+COUNTIF('Data R4'!X306,"&gt;0"))</f>
        <v/>
      </c>
      <c r="J3298">
        <f>IF('Data R4'!C306="","",IF((COUNTIF('Data R4'!K306,"&gt;0")+COUNTIF('Data R4'!M306,"&gt;0")+COUNTIF('Data R4'!O306,"&gt;0")+COUNTIF('Data R4'!Q306,"&gt;0")+COUNTIF('Data R4'!S306,"&gt;0")+COUNTIF('Data R4'!U306,"&gt;0")+COUNTIF('Data R4'!W306,"&gt;0")+COUNTIF('Data R4'!Y306,"&gt;0"))&gt;0,1,0))</f>
        <v/>
      </c>
      <c r="M3298" t="inlineStr">
        <is>
          <t>Data R</t>
        </is>
      </c>
    </row>
    <row r="3299">
      <c r="A3299" t="inlineStr">
        <is>
          <t>Regional 4</t>
        </is>
      </c>
      <c r="B3299">
        <f>IF('Data R4'!C307="","",'Data R4'!B307)</f>
        <v/>
      </c>
      <c r="C3299">
        <f>IF('Data R4'!C307="","",'Data R4'!C307)</f>
        <v/>
      </c>
      <c r="D3299">
        <f>IF('Data R4'!C307="","",'Data R4'!D307)</f>
        <v/>
      </c>
      <c r="E3299">
        <f>IF('Data R4'!C307="","",'Data R4'!E307)</f>
        <v/>
      </c>
      <c r="F3299">
        <f>IF('Data R4'!C307="","",'Data R4'!F307)</f>
        <v/>
      </c>
      <c r="G3299">
        <f>IF('Data R4'!C307="","",'Data R4'!AD307)</f>
        <v/>
      </c>
      <c r="H3299">
        <f>IF('Data R4'!C307="","",'Data R4'!AC307)</f>
        <v/>
      </c>
      <c r="I3299">
        <f>IF('Data R4'!C307="","",COUNTIF('Data R4'!J307,"&gt;0")+COUNTIF('Data R4'!L307,"&gt;0")+COUNTIF('Data R4'!N307,"&gt;0")+COUNTIF('Data R4'!P307,"&gt;0")+COUNTIF('Data R4'!R307,"&gt;0")+COUNTIF('Data R4'!T307,"&gt;0")+COUNTIF('Data R4'!V307,"&gt;0")+COUNTIF('Data R4'!X307,"&gt;0"))</f>
        <v/>
      </c>
      <c r="J3299">
        <f>IF('Data R4'!C307="","",IF((COUNTIF('Data R4'!K307,"&gt;0")+COUNTIF('Data R4'!M307,"&gt;0")+COUNTIF('Data R4'!O307,"&gt;0")+COUNTIF('Data R4'!Q307,"&gt;0")+COUNTIF('Data R4'!S307,"&gt;0")+COUNTIF('Data R4'!U307,"&gt;0")+COUNTIF('Data R4'!W307,"&gt;0")+COUNTIF('Data R4'!Y307,"&gt;0"))&gt;0,1,0))</f>
        <v/>
      </c>
      <c r="M3299" t="inlineStr">
        <is>
          <t>Data R</t>
        </is>
      </c>
    </row>
    <row r="3300">
      <c r="A3300" t="inlineStr">
        <is>
          <t>Regional 4</t>
        </is>
      </c>
      <c r="B3300">
        <f>IF('Data R4'!C308="","",'Data R4'!B308)</f>
        <v/>
      </c>
      <c r="C3300">
        <f>IF('Data R4'!C308="","",'Data R4'!C308)</f>
        <v/>
      </c>
      <c r="D3300">
        <f>IF('Data R4'!C308="","",'Data R4'!D308)</f>
        <v/>
      </c>
      <c r="E3300">
        <f>IF('Data R4'!C308="","",'Data R4'!E308)</f>
        <v/>
      </c>
      <c r="F3300">
        <f>IF('Data R4'!C308="","",'Data R4'!F308)</f>
        <v/>
      </c>
      <c r="G3300">
        <f>IF('Data R4'!C308="","",'Data R4'!AD308)</f>
        <v/>
      </c>
      <c r="H3300">
        <f>IF('Data R4'!C308="","",'Data R4'!AC308)</f>
        <v/>
      </c>
      <c r="I3300">
        <f>IF('Data R4'!C308="","",COUNTIF('Data R4'!J308,"&gt;0")+COUNTIF('Data R4'!L308,"&gt;0")+COUNTIF('Data R4'!N308,"&gt;0")+COUNTIF('Data R4'!P308,"&gt;0")+COUNTIF('Data R4'!R308,"&gt;0")+COUNTIF('Data R4'!T308,"&gt;0")+COUNTIF('Data R4'!V308,"&gt;0")+COUNTIF('Data R4'!X308,"&gt;0"))</f>
        <v/>
      </c>
      <c r="J3300">
        <f>IF('Data R4'!C308="","",IF((COUNTIF('Data R4'!K308,"&gt;0")+COUNTIF('Data R4'!M308,"&gt;0")+COUNTIF('Data R4'!O308,"&gt;0")+COUNTIF('Data R4'!Q308,"&gt;0")+COUNTIF('Data R4'!S308,"&gt;0")+COUNTIF('Data R4'!U308,"&gt;0")+COUNTIF('Data R4'!W308,"&gt;0")+COUNTIF('Data R4'!Y308,"&gt;0"))&gt;0,1,0))</f>
        <v/>
      </c>
      <c r="M3300" t="inlineStr">
        <is>
          <t>Data R</t>
        </is>
      </c>
    </row>
    <row r="3301">
      <c r="A3301" t="inlineStr">
        <is>
          <t>Regional 4</t>
        </is>
      </c>
      <c r="B3301">
        <f>IF('Data R4'!C309="","",'Data R4'!B309)</f>
        <v/>
      </c>
      <c r="C3301">
        <f>IF('Data R4'!C309="","",'Data R4'!C309)</f>
        <v/>
      </c>
      <c r="D3301">
        <f>IF('Data R4'!C309="","",'Data R4'!D309)</f>
        <v/>
      </c>
      <c r="E3301">
        <f>IF('Data R4'!C309="","",'Data R4'!E309)</f>
        <v/>
      </c>
      <c r="F3301">
        <f>IF('Data R4'!C309="","",'Data R4'!F309)</f>
        <v/>
      </c>
      <c r="G3301">
        <f>IF('Data R4'!C309="","",'Data R4'!AD309)</f>
        <v/>
      </c>
      <c r="H3301">
        <f>IF('Data R4'!C309="","",'Data R4'!AC309)</f>
        <v/>
      </c>
      <c r="I3301">
        <f>IF('Data R4'!C309="","",COUNTIF('Data R4'!J309,"&gt;0")+COUNTIF('Data R4'!L309,"&gt;0")+COUNTIF('Data R4'!N309,"&gt;0")+COUNTIF('Data R4'!P309,"&gt;0")+COUNTIF('Data R4'!R309,"&gt;0")+COUNTIF('Data R4'!T309,"&gt;0")+COUNTIF('Data R4'!V309,"&gt;0")+COUNTIF('Data R4'!X309,"&gt;0"))</f>
        <v/>
      </c>
      <c r="J3301">
        <f>IF('Data R4'!C309="","",IF((COUNTIF('Data R4'!K309,"&gt;0")+COUNTIF('Data R4'!M309,"&gt;0")+COUNTIF('Data R4'!O309,"&gt;0")+COUNTIF('Data R4'!Q309,"&gt;0")+COUNTIF('Data R4'!S309,"&gt;0")+COUNTIF('Data R4'!U309,"&gt;0")+COUNTIF('Data R4'!W309,"&gt;0")+COUNTIF('Data R4'!Y309,"&gt;0"))&gt;0,1,0))</f>
        <v/>
      </c>
      <c r="M3301" t="inlineStr">
        <is>
          <t>Data R</t>
        </is>
      </c>
    </row>
    <row r="3302">
      <c r="A3302" t="inlineStr">
        <is>
          <t>Regional 4</t>
        </is>
      </c>
      <c r="B3302">
        <f>IF('Data R4'!C310="","",'Data R4'!B310)</f>
        <v/>
      </c>
      <c r="C3302">
        <f>IF('Data R4'!C310="","",'Data R4'!C310)</f>
        <v/>
      </c>
      <c r="D3302">
        <f>IF('Data R4'!C310="","",'Data R4'!D310)</f>
        <v/>
      </c>
      <c r="E3302">
        <f>IF('Data R4'!C310="","",'Data R4'!E310)</f>
        <v/>
      </c>
      <c r="F3302">
        <f>IF('Data R4'!C310="","",'Data R4'!F310)</f>
        <v/>
      </c>
      <c r="G3302">
        <f>IF('Data R4'!C310="","",'Data R4'!AD310)</f>
        <v/>
      </c>
      <c r="H3302">
        <f>IF('Data R4'!C310="","",'Data R4'!AC310)</f>
        <v/>
      </c>
      <c r="I3302">
        <f>IF('Data R4'!C310="","",COUNTIF('Data R4'!J310,"&gt;0")+COUNTIF('Data R4'!L310,"&gt;0")+COUNTIF('Data R4'!N310,"&gt;0")+COUNTIF('Data R4'!P310,"&gt;0")+COUNTIF('Data R4'!R310,"&gt;0")+COUNTIF('Data R4'!T310,"&gt;0")+COUNTIF('Data R4'!V310,"&gt;0")+COUNTIF('Data R4'!X310,"&gt;0"))</f>
        <v/>
      </c>
      <c r="J3302">
        <f>IF('Data R4'!C310="","",IF((COUNTIF('Data R4'!K310,"&gt;0")+COUNTIF('Data R4'!M310,"&gt;0")+COUNTIF('Data R4'!O310,"&gt;0")+COUNTIF('Data R4'!Q310,"&gt;0")+COUNTIF('Data R4'!S310,"&gt;0")+COUNTIF('Data R4'!U310,"&gt;0")+COUNTIF('Data R4'!W310,"&gt;0")+COUNTIF('Data R4'!Y310,"&gt;0"))&gt;0,1,0))</f>
        <v/>
      </c>
      <c r="M3302" t="inlineStr">
        <is>
          <t>Data R</t>
        </is>
      </c>
    </row>
    <row r="3303">
      <c r="A3303" t="inlineStr">
        <is>
          <t>Regional 4</t>
        </is>
      </c>
      <c r="B3303">
        <f>IF('Data R4'!C311="","",'Data R4'!B311)</f>
        <v/>
      </c>
      <c r="C3303">
        <f>IF('Data R4'!C311="","",'Data R4'!C311)</f>
        <v/>
      </c>
      <c r="D3303">
        <f>IF('Data R4'!C311="","",'Data R4'!D311)</f>
        <v/>
      </c>
      <c r="E3303">
        <f>IF('Data R4'!C311="","",'Data R4'!E311)</f>
        <v/>
      </c>
      <c r="F3303">
        <f>IF('Data R4'!C311="","",'Data R4'!F311)</f>
        <v/>
      </c>
      <c r="G3303">
        <f>IF('Data R4'!C311="","",'Data R4'!AD311)</f>
        <v/>
      </c>
      <c r="H3303">
        <f>IF('Data R4'!C311="","",'Data R4'!AC311)</f>
        <v/>
      </c>
      <c r="I3303">
        <f>IF('Data R4'!C311="","",COUNTIF('Data R4'!J311,"&gt;0")+COUNTIF('Data R4'!L311,"&gt;0")+COUNTIF('Data R4'!N311,"&gt;0")+COUNTIF('Data R4'!P311,"&gt;0")+COUNTIF('Data R4'!R311,"&gt;0")+COUNTIF('Data R4'!T311,"&gt;0")+COUNTIF('Data R4'!V311,"&gt;0")+COUNTIF('Data R4'!X311,"&gt;0"))</f>
        <v/>
      </c>
      <c r="J3303">
        <f>IF('Data R4'!C311="","",IF((COUNTIF('Data R4'!K311,"&gt;0")+COUNTIF('Data R4'!M311,"&gt;0")+COUNTIF('Data R4'!O311,"&gt;0")+COUNTIF('Data R4'!Q311,"&gt;0")+COUNTIF('Data R4'!S311,"&gt;0")+COUNTIF('Data R4'!U311,"&gt;0")+COUNTIF('Data R4'!W311,"&gt;0")+COUNTIF('Data R4'!Y311,"&gt;0"))&gt;0,1,0))</f>
        <v/>
      </c>
      <c r="M3303" t="inlineStr">
        <is>
          <t>Data R</t>
        </is>
      </c>
    </row>
    <row r="3304">
      <c r="A3304" t="inlineStr">
        <is>
          <t>Regional 4</t>
        </is>
      </c>
      <c r="B3304">
        <f>IF('Data R4'!C312="","",'Data R4'!B312)</f>
        <v/>
      </c>
      <c r="C3304">
        <f>IF('Data R4'!C312="","",'Data R4'!C312)</f>
        <v/>
      </c>
      <c r="D3304">
        <f>IF('Data R4'!C312="","",'Data R4'!D312)</f>
        <v/>
      </c>
      <c r="E3304">
        <f>IF('Data R4'!C312="","",'Data R4'!E312)</f>
        <v/>
      </c>
      <c r="F3304">
        <f>IF('Data R4'!C312="","",'Data R4'!F312)</f>
        <v/>
      </c>
      <c r="G3304">
        <f>IF('Data R4'!C312="","",'Data R4'!AD312)</f>
        <v/>
      </c>
      <c r="H3304">
        <f>IF('Data R4'!C312="","",'Data R4'!AC312)</f>
        <v/>
      </c>
      <c r="I3304">
        <f>IF('Data R4'!C312="","",COUNTIF('Data R4'!J312,"&gt;0")+COUNTIF('Data R4'!L312,"&gt;0")+COUNTIF('Data R4'!N312,"&gt;0")+COUNTIF('Data R4'!P312,"&gt;0")+COUNTIF('Data R4'!R312,"&gt;0")+COUNTIF('Data R4'!T312,"&gt;0")+COUNTIF('Data R4'!V312,"&gt;0")+COUNTIF('Data R4'!X312,"&gt;0"))</f>
        <v/>
      </c>
      <c r="J3304">
        <f>IF('Data R4'!C312="","",IF((COUNTIF('Data R4'!K312,"&gt;0")+COUNTIF('Data R4'!M312,"&gt;0")+COUNTIF('Data R4'!O312,"&gt;0")+COUNTIF('Data R4'!Q312,"&gt;0")+COUNTIF('Data R4'!S312,"&gt;0")+COUNTIF('Data R4'!U312,"&gt;0")+COUNTIF('Data R4'!W312,"&gt;0")+COUNTIF('Data R4'!Y312,"&gt;0"))&gt;0,1,0))</f>
        <v/>
      </c>
      <c r="M3304" t="inlineStr">
        <is>
          <t>Data R</t>
        </is>
      </c>
    </row>
    <row r="3305">
      <c r="A3305" t="inlineStr">
        <is>
          <t>Regional 4</t>
        </is>
      </c>
      <c r="B3305">
        <f>IF('Data R4'!C313="","",'Data R4'!B313)</f>
        <v/>
      </c>
      <c r="C3305">
        <f>IF('Data R4'!C313="","",'Data R4'!C313)</f>
        <v/>
      </c>
      <c r="D3305">
        <f>IF('Data R4'!C313="","",'Data R4'!D313)</f>
        <v/>
      </c>
      <c r="E3305">
        <f>IF('Data R4'!C313="","",'Data R4'!E313)</f>
        <v/>
      </c>
      <c r="F3305">
        <f>IF('Data R4'!C313="","",'Data R4'!F313)</f>
        <v/>
      </c>
      <c r="G3305">
        <f>IF('Data R4'!C313="","",'Data R4'!AD313)</f>
        <v/>
      </c>
      <c r="H3305">
        <f>IF('Data R4'!C313="","",'Data R4'!AC313)</f>
        <v/>
      </c>
      <c r="I3305">
        <f>IF('Data R4'!C313="","",COUNTIF('Data R4'!J313,"&gt;0")+COUNTIF('Data R4'!L313,"&gt;0")+COUNTIF('Data R4'!N313,"&gt;0")+COUNTIF('Data R4'!P313,"&gt;0")+COUNTIF('Data R4'!R313,"&gt;0")+COUNTIF('Data R4'!T313,"&gt;0")+COUNTIF('Data R4'!V313,"&gt;0")+COUNTIF('Data R4'!X313,"&gt;0"))</f>
        <v/>
      </c>
      <c r="J3305">
        <f>IF('Data R4'!C313="","",IF((COUNTIF('Data R4'!K313,"&gt;0")+COUNTIF('Data R4'!M313,"&gt;0")+COUNTIF('Data R4'!O313,"&gt;0")+COUNTIF('Data R4'!Q313,"&gt;0")+COUNTIF('Data R4'!S313,"&gt;0")+COUNTIF('Data R4'!U313,"&gt;0")+COUNTIF('Data R4'!W313,"&gt;0")+COUNTIF('Data R4'!Y313,"&gt;0"))&gt;0,1,0))</f>
        <v/>
      </c>
      <c r="M3305" t="inlineStr">
        <is>
          <t>Data R</t>
        </is>
      </c>
    </row>
    <row r="3306">
      <c r="A3306" t="inlineStr">
        <is>
          <t>Regional 4</t>
        </is>
      </c>
      <c r="B3306">
        <f>IF('Data R4'!C314="","",'Data R4'!B314)</f>
        <v/>
      </c>
      <c r="C3306">
        <f>IF('Data R4'!C314="","",'Data R4'!C314)</f>
        <v/>
      </c>
      <c r="D3306">
        <f>IF('Data R4'!C314="","",'Data R4'!D314)</f>
        <v/>
      </c>
      <c r="E3306">
        <f>IF('Data R4'!C314="","",'Data R4'!E314)</f>
        <v/>
      </c>
      <c r="F3306">
        <f>IF('Data R4'!C314="","",'Data R4'!F314)</f>
        <v/>
      </c>
      <c r="G3306">
        <f>IF('Data R4'!C314="","",'Data R4'!AD314)</f>
        <v/>
      </c>
      <c r="H3306">
        <f>IF('Data R4'!C314="","",'Data R4'!AC314)</f>
        <v/>
      </c>
      <c r="I3306">
        <f>IF('Data R4'!C314="","",COUNTIF('Data R4'!J314,"&gt;0")+COUNTIF('Data R4'!L314,"&gt;0")+COUNTIF('Data R4'!N314,"&gt;0")+COUNTIF('Data R4'!P314,"&gt;0")+COUNTIF('Data R4'!R314,"&gt;0")+COUNTIF('Data R4'!T314,"&gt;0")+COUNTIF('Data R4'!V314,"&gt;0")+COUNTIF('Data R4'!X314,"&gt;0"))</f>
        <v/>
      </c>
      <c r="J3306">
        <f>IF('Data R4'!C314="","",IF((COUNTIF('Data R4'!K314,"&gt;0")+COUNTIF('Data R4'!M314,"&gt;0")+COUNTIF('Data R4'!O314,"&gt;0")+COUNTIF('Data R4'!Q314,"&gt;0")+COUNTIF('Data R4'!S314,"&gt;0")+COUNTIF('Data R4'!U314,"&gt;0")+COUNTIF('Data R4'!W314,"&gt;0")+COUNTIF('Data R4'!Y314,"&gt;0"))&gt;0,1,0))</f>
        <v/>
      </c>
      <c r="M3306" t="inlineStr">
        <is>
          <t>Data R</t>
        </is>
      </c>
    </row>
    <row r="3307">
      <c r="A3307" t="inlineStr">
        <is>
          <t>Regional 4</t>
        </is>
      </c>
      <c r="B3307">
        <f>IF('Data R4'!C315="","",'Data R4'!B315)</f>
        <v/>
      </c>
      <c r="C3307">
        <f>IF('Data R4'!C315="","",'Data R4'!C315)</f>
        <v/>
      </c>
      <c r="D3307">
        <f>IF('Data R4'!C315="","",'Data R4'!D315)</f>
        <v/>
      </c>
      <c r="E3307">
        <f>IF('Data R4'!C315="","",'Data R4'!E315)</f>
        <v/>
      </c>
      <c r="F3307">
        <f>IF('Data R4'!C315="","",'Data R4'!F315)</f>
        <v/>
      </c>
      <c r="G3307">
        <f>IF('Data R4'!C315="","",'Data R4'!AD315)</f>
        <v/>
      </c>
      <c r="H3307">
        <f>IF('Data R4'!C315="","",'Data R4'!AC315)</f>
        <v/>
      </c>
      <c r="I3307">
        <f>IF('Data R4'!C315="","",COUNTIF('Data R4'!J315,"&gt;0")+COUNTIF('Data R4'!L315,"&gt;0")+COUNTIF('Data R4'!N315,"&gt;0")+COUNTIF('Data R4'!P315,"&gt;0")+COUNTIF('Data R4'!R315,"&gt;0")+COUNTIF('Data R4'!T315,"&gt;0")+COUNTIF('Data R4'!V315,"&gt;0")+COUNTIF('Data R4'!X315,"&gt;0"))</f>
        <v/>
      </c>
      <c r="J3307">
        <f>IF('Data R4'!C315="","",IF((COUNTIF('Data R4'!K315,"&gt;0")+COUNTIF('Data R4'!M315,"&gt;0")+COUNTIF('Data R4'!O315,"&gt;0")+COUNTIF('Data R4'!Q315,"&gt;0")+COUNTIF('Data R4'!S315,"&gt;0")+COUNTIF('Data R4'!U315,"&gt;0")+COUNTIF('Data R4'!W315,"&gt;0")+COUNTIF('Data R4'!Y315,"&gt;0"))&gt;0,1,0))</f>
        <v/>
      </c>
      <c r="M3307" t="inlineStr">
        <is>
          <t>Data R</t>
        </is>
      </c>
    </row>
    <row r="3308">
      <c r="A3308" t="inlineStr">
        <is>
          <t>Regional 4</t>
        </is>
      </c>
      <c r="B3308">
        <f>IF('Data R4'!C316="","",'Data R4'!B316)</f>
        <v/>
      </c>
      <c r="C3308">
        <f>IF('Data R4'!C316="","",'Data R4'!C316)</f>
        <v/>
      </c>
      <c r="D3308">
        <f>IF('Data R4'!C316="","",'Data R4'!D316)</f>
        <v/>
      </c>
      <c r="E3308">
        <f>IF('Data R4'!C316="","",'Data R4'!E316)</f>
        <v/>
      </c>
      <c r="F3308">
        <f>IF('Data R4'!C316="","",'Data R4'!F316)</f>
        <v/>
      </c>
      <c r="G3308">
        <f>IF('Data R4'!C316="","",'Data R4'!AD316)</f>
        <v/>
      </c>
      <c r="H3308">
        <f>IF('Data R4'!C316="","",'Data R4'!AC316)</f>
        <v/>
      </c>
      <c r="I3308">
        <f>IF('Data R4'!C316="","",COUNTIF('Data R4'!J316,"&gt;0")+COUNTIF('Data R4'!L316,"&gt;0")+COUNTIF('Data R4'!N316,"&gt;0")+COUNTIF('Data R4'!P316,"&gt;0")+COUNTIF('Data R4'!R316,"&gt;0")+COUNTIF('Data R4'!T316,"&gt;0")+COUNTIF('Data R4'!V316,"&gt;0")+COUNTIF('Data R4'!X316,"&gt;0"))</f>
        <v/>
      </c>
      <c r="J3308">
        <f>IF('Data R4'!C316="","",IF((COUNTIF('Data R4'!K316,"&gt;0")+COUNTIF('Data R4'!M316,"&gt;0")+COUNTIF('Data R4'!O316,"&gt;0")+COUNTIF('Data R4'!Q316,"&gt;0")+COUNTIF('Data R4'!S316,"&gt;0")+COUNTIF('Data R4'!U316,"&gt;0")+COUNTIF('Data R4'!W316,"&gt;0")+COUNTIF('Data R4'!Y316,"&gt;0"))&gt;0,1,0))</f>
        <v/>
      </c>
      <c r="M3308" t="inlineStr">
        <is>
          <t>Data R</t>
        </is>
      </c>
    </row>
    <row r="3309">
      <c r="A3309" t="inlineStr">
        <is>
          <t>Regional 4</t>
        </is>
      </c>
      <c r="B3309">
        <f>IF('Data R4'!C317="","",'Data R4'!B317)</f>
        <v/>
      </c>
      <c r="C3309">
        <f>IF('Data R4'!C317="","",'Data R4'!C317)</f>
        <v/>
      </c>
      <c r="D3309">
        <f>IF('Data R4'!C317="","",'Data R4'!D317)</f>
        <v/>
      </c>
      <c r="E3309">
        <f>IF('Data R4'!C317="","",'Data R4'!E317)</f>
        <v/>
      </c>
      <c r="F3309">
        <f>IF('Data R4'!C317="","",'Data R4'!F317)</f>
        <v/>
      </c>
      <c r="G3309">
        <f>IF('Data R4'!C317="","",'Data R4'!AD317)</f>
        <v/>
      </c>
      <c r="H3309">
        <f>IF('Data R4'!C317="","",'Data R4'!AC317)</f>
        <v/>
      </c>
      <c r="I3309">
        <f>IF('Data R4'!C317="","",COUNTIF('Data R4'!J317,"&gt;0")+COUNTIF('Data R4'!L317,"&gt;0")+COUNTIF('Data R4'!N317,"&gt;0")+COUNTIF('Data R4'!P317,"&gt;0")+COUNTIF('Data R4'!R317,"&gt;0")+COUNTIF('Data R4'!T317,"&gt;0")+COUNTIF('Data R4'!V317,"&gt;0")+COUNTIF('Data R4'!X317,"&gt;0"))</f>
        <v/>
      </c>
      <c r="J3309">
        <f>IF('Data R4'!C317="","",IF((COUNTIF('Data R4'!K317,"&gt;0")+COUNTIF('Data R4'!M317,"&gt;0")+COUNTIF('Data R4'!O317,"&gt;0")+COUNTIF('Data R4'!Q317,"&gt;0")+COUNTIF('Data R4'!S317,"&gt;0")+COUNTIF('Data R4'!U317,"&gt;0")+COUNTIF('Data R4'!W317,"&gt;0")+COUNTIF('Data R4'!Y317,"&gt;0"))&gt;0,1,0))</f>
        <v/>
      </c>
      <c r="M3309" t="inlineStr">
        <is>
          <t>Data R</t>
        </is>
      </c>
    </row>
    <row r="3310">
      <c r="A3310" t="inlineStr">
        <is>
          <t>Regional 4</t>
        </is>
      </c>
      <c r="B3310">
        <f>IF('Data R4'!C318="","",'Data R4'!B318)</f>
        <v/>
      </c>
      <c r="C3310">
        <f>IF('Data R4'!C318="","",'Data R4'!C318)</f>
        <v/>
      </c>
      <c r="D3310">
        <f>IF('Data R4'!C318="","",'Data R4'!D318)</f>
        <v/>
      </c>
      <c r="E3310">
        <f>IF('Data R4'!C318="","",'Data R4'!E318)</f>
        <v/>
      </c>
      <c r="F3310">
        <f>IF('Data R4'!C318="","",'Data R4'!F318)</f>
        <v/>
      </c>
      <c r="G3310">
        <f>IF('Data R4'!C318="","",'Data R4'!AD318)</f>
        <v/>
      </c>
      <c r="H3310">
        <f>IF('Data R4'!C318="","",'Data R4'!AC318)</f>
        <v/>
      </c>
      <c r="I3310">
        <f>IF('Data R4'!C318="","",COUNTIF('Data R4'!J318,"&gt;0")+COUNTIF('Data R4'!L318,"&gt;0")+COUNTIF('Data R4'!N318,"&gt;0")+COUNTIF('Data R4'!P318,"&gt;0")+COUNTIF('Data R4'!R318,"&gt;0")+COUNTIF('Data R4'!T318,"&gt;0")+COUNTIF('Data R4'!V318,"&gt;0")+COUNTIF('Data R4'!X318,"&gt;0"))</f>
        <v/>
      </c>
      <c r="J3310">
        <f>IF('Data R4'!C318="","",IF((COUNTIF('Data R4'!K318,"&gt;0")+COUNTIF('Data R4'!M318,"&gt;0")+COUNTIF('Data R4'!O318,"&gt;0")+COUNTIF('Data R4'!Q318,"&gt;0")+COUNTIF('Data R4'!S318,"&gt;0")+COUNTIF('Data R4'!U318,"&gt;0")+COUNTIF('Data R4'!W318,"&gt;0")+COUNTIF('Data R4'!Y318,"&gt;0"))&gt;0,1,0))</f>
        <v/>
      </c>
      <c r="M3310" t="inlineStr">
        <is>
          <t>Data R</t>
        </is>
      </c>
    </row>
    <row r="3311">
      <c r="A3311" t="inlineStr">
        <is>
          <t>Regional 4</t>
        </is>
      </c>
      <c r="B3311">
        <f>IF('Data R4'!C319="","",'Data R4'!B319)</f>
        <v/>
      </c>
      <c r="C3311">
        <f>IF('Data R4'!C319="","",'Data R4'!C319)</f>
        <v/>
      </c>
      <c r="D3311">
        <f>IF('Data R4'!C319="","",'Data R4'!D319)</f>
        <v/>
      </c>
      <c r="E3311">
        <f>IF('Data R4'!C319="","",'Data R4'!E319)</f>
        <v/>
      </c>
      <c r="F3311">
        <f>IF('Data R4'!C319="","",'Data R4'!F319)</f>
        <v/>
      </c>
      <c r="G3311">
        <f>IF('Data R4'!C319="","",'Data R4'!AD319)</f>
        <v/>
      </c>
      <c r="H3311">
        <f>IF('Data R4'!C319="","",'Data R4'!AC319)</f>
        <v/>
      </c>
      <c r="I3311">
        <f>IF('Data R4'!C319="","",COUNTIF('Data R4'!J319,"&gt;0")+COUNTIF('Data R4'!L319,"&gt;0")+COUNTIF('Data R4'!N319,"&gt;0")+COUNTIF('Data R4'!P319,"&gt;0")+COUNTIF('Data R4'!R319,"&gt;0")+COUNTIF('Data R4'!T319,"&gt;0")+COUNTIF('Data R4'!V319,"&gt;0")+COUNTIF('Data R4'!X319,"&gt;0"))</f>
        <v/>
      </c>
      <c r="J3311">
        <f>IF('Data R4'!C319="","",IF((COUNTIF('Data R4'!K319,"&gt;0")+COUNTIF('Data R4'!M319,"&gt;0")+COUNTIF('Data R4'!O319,"&gt;0")+COUNTIF('Data R4'!Q319,"&gt;0")+COUNTIF('Data R4'!S319,"&gt;0")+COUNTIF('Data R4'!U319,"&gt;0")+COUNTIF('Data R4'!W319,"&gt;0")+COUNTIF('Data R4'!Y319,"&gt;0"))&gt;0,1,0))</f>
        <v/>
      </c>
      <c r="M3311" t="inlineStr">
        <is>
          <t>Data R</t>
        </is>
      </c>
    </row>
    <row r="3312">
      <c r="A3312" t="inlineStr">
        <is>
          <t>Regional 4</t>
        </is>
      </c>
      <c r="B3312">
        <f>IF('Data R4'!C320="","",'Data R4'!B320)</f>
        <v/>
      </c>
      <c r="C3312">
        <f>IF('Data R4'!C320="","",'Data R4'!C320)</f>
        <v/>
      </c>
      <c r="D3312">
        <f>IF('Data R4'!C320="","",'Data R4'!D320)</f>
        <v/>
      </c>
      <c r="E3312">
        <f>IF('Data R4'!C320="","",'Data R4'!E320)</f>
        <v/>
      </c>
      <c r="F3312">
        <f>IF('Data R4'!C320="","",'Data R4'!F320)</f>
        <v/>
      </c>
      <c r="G3312">
        <f>IF('Data R4'!C320="","",'Data R4'!AD320)</f>
        <v/>
      </c>
      <c r="H3312">
        <f>IF('Data R4'!C320="","",'Data R4'!AC320)</f>
        <v/>
      </c>
      <c r="I3312">
        <f>IF('Data R4'!C320="","",COUNTIF('Data R4'!J320,"&gt;0")+COUNTIF('Data R4'!L320,"&gt;0")+COUNTIF('Data R4'!N320,"&gt;0")+COUNTIF('Data R4'!P320,"&gt;0")+COUNTIF('Data R4'!R320,"&gt;0")+COUNTIF('Data R4'!T320,"&gt;0")+COUNTIF('Data R4'!V320,"&gt;0")+COUNTIF('Data R4'!X320,"&gt;0"))</f>
        <v/>
      </c>
      <c r="J3312">
        <f>IF('Data R4'!C320="","",IF((COUNTIF('Data R4'!K320,"&gt;0")+COUNTIF('Data R4'!M320,"&gt;0")+COUNTIF('Data R4'!O320,"&gt;0")+COUNTIF('Data R4'!Q320,"&gt;0")+COUNTIF('Data R4'!S320,"&gt;0")+COUNTIF('Data R4'!U320,"&gt;0")+COUNTIF('Data R4'!W320,"&gt;0")+COUNTIF('Data R4'!Y320,"&gt;0"))&gt;0,1,0))</f>
        <v/>
      </c>
      <c r="M3312" t="inlineStr">
        <is>
          <t>Data R</t>
        </is>
      </c>
    </row>
    <row r="3313">
      <c r="A3313" t="inlineStr">
        <is>
          <t>Regional 4</t>
        </is>
      </c>
      <c r="B3313">
        <f>IF('Data R4'!C321="","",'Data R4'!B321)</f>
        <v/>
      </c>
      <c r="C3313">
        <f>IF('Data R4'!C321="","",'Data R4'!C321)</f>
        <v/>
      </c>
      <c r="D3313">
        <f>IF('Data R4'!C321="","",'Data R4'!D321)</f>
        <v/>
      </c>
      <c r="E3313">
        <f>IF('Data R4'!C321="","",'Data R4'!E321)</f>
        <v/>
      </c>
      <c r="F3313">
        <f>IF('Data R4'!C321="","",'Data R4'!F321)</f>
        <v/>
      </c>
      <c r="G3313">
        <f>IF('Data R4'!C321="","",'Data R4'!AD321)</f>
        <v/>
      </c>
      <c r="H3313">
        <f>IF('Data R4'!C321="","",'Data R4'!AC321)</f>
        <v/>
      </c>
      <c r="I3313">
        <f>IF('Data R4'!C321="","",COUNTIF('Data R4'!J321,"&gt;0")+COUNTIF('Data R4'!L321,"&gt;0")+COUNTIF('Data R4'!N321,"&gt;0")+COUNTIF('Data R4'!P321,"&gt;0")+COUNTIF('Data R4'!R321,"&gt;0")+COUNTIF('Data R4'!T321,"&gt;0")+COUNTIF('Data R4'!V321,"&gt;0")+COUNTIF('Data R4'!X321,"&gt;0"))</f>
        <v/>
      </c>
      <c r="J3313">
        <f>IF('Data R4'!C321="","",IF((COUNTIF('Data R4'!K321,"&gt;0")+COUNTIF('Data R4'!M321,"&gt;0")+COUNTIF('Data R4'!O321,"&gt;0")+COUNTIF('Data R4'!Q321,"&gt;0")+COUNTIF('Data R4'!S321,"&gt;0")+COUNTIF('Data R4'!U321,"&gt;0")+COUNTIF('Data R4'!W321,"&gt;0")+COUNTIF('Data R4'!Y321,"&gt;0"))&gt;0,1,0))</f>
        <v/>
      </c>
      <c r="M3313" t="inlineStr">
        <is>
          <t>Data R</t>
        </is>
      </c>
    </row>
    <row r="3314">
      <c r="A3314" t="inlineStr">
        <is>
          <t>Regional 4</t>
        </is>
      </c>
      <c r="B3314">
        <f>IF('Data R4'!C322="","",'Data R4'!B322)</f>
        <v/>
      </c>
      <c r="C3314">
        <f>IF('Data R4'!C322="","",'Data R4'!C322)</f>
        <v/>
      </c>
      <c r="D3314">
        <f>IF('Data R4'!C322="","",'Data R4'!D322)</f>
        <v/>
      </c>
      <c r="E3314">
        <f>IF('Data R4'!C322="","",'Data R4'!E322)</f>
        <v/>
      </c>
      <c r="F3314">
        <f>IF('Data R4'!C322="","",'Data R4'!F322)</f>
        <v/>
      </c>
      <c r="G3314">
        <f>IF('Data R4'!C322="","",'Data R4'!AD322)</f>
        <v/>
      </c>
      <c r="H3314">
        <f>IF('Data R4'!C322="","",'Data R4'!AC322)</f>
        <v/>
      </c>
      <c r="I3314">
        <f>IF('Data R4'!C322="","",COUNTIF('Data R4'!J322,"&gt;0")+COUNTIF('Data R4'!L322,"&gt;0")+COUNTIF('Data R4'!N322,"&gt;0")+COUNTIF('Data R4'!P322,"&gt;0")+COUNTIF('Data R4'!R322,"&gt;0")+COUNTIF('Data R4'!T322,"&gt;0")+COUNTIF('Data R4'!V322,"&gt;0")+COUNTIF('Data R4'!X322,"&gt;0"))</f>
        <v/>
      </c>
      <c r="J3314">
        <f>IF('Data R4'!C322="","",IF((COUNTIF('Data R4'!K322,"&gt;0")+COUNTIF('Data R4'!M322,"&gt;0")+COUNTIF('Data R4'!O322,"&gt;0")+COUNTIF('Data R4'!Q322,"&gt;0")+COUNTIF('Data R4'!S322,"&gt;0")+COUNTIF('Data R4'!U322,"&gt;0")+COUNTIF('Data R4'!W322,"&gt;0")+COUNTIF('Data R4'!Y322,"&gt;0"))&gt;0,1,0))</f>
        <v/>
      </c>
      <c r="M3314" t="inlineStr">
        <is>
          <t>Data R</t>
        </is>
      </c>
    </row>
    <row r="3315">
      <c r="A3315" t="inlineStr">
        <is>
          <t>Regional 4</t>
        </is>
      </c>
      <c r="B3315">
        <f>IF('Data R4'!C323="","",'Data R4'!B323)</f>
        <v/>
      </c>
      <c r="C3315">
        <f>IF('Data R4'!C323="","",'Data R4'!C323)</f>
        <v/>
      </c>
      <c r="D3315">
        <f>IF('Data R4'!C323="","",'Data R4'!D323)</f>
        <v/>
      </c>
      <c r="E3315">
        <f>IF('Data R4'!C323="","",'Data R4'!E323)</f>
        <v/>
      </c>
      <c r="F3315">
        <f>IF('Data R4'!C323="","",'Data R4'!F323)</f>
        <v/>
      </c>
      <c r="G3315">
        <f>IF('Data R4'!C323="","",'Data R4'!AD323)</f>
        <v/>
      </c>
      <c r="H3315">
        <f>IF('Data R4'!C323="","",'Data R4'!AC323)</f>
        <v/>
      </c>
      <c r="I3315">
        <f>IF('Data R4'!C323="","",COUNTIF('Data R4'!J323,"&gt;0")+COUNTIF('Data R4'!L323,"&gt;0")+COUNTIF('Data R4'!N323,"&gt;0")+COUNTIF('Data R4'!P323,"&gt;0")+COUNTIF('Data R4'!R323,"&gt;0")+COUNTIF('Data R4'!T323,"&gt;0")+COUNTIF('Data R4'!V323,"&gt;0")+COUNTIF('Data R4'!X323,"&gt;0"))</f>
        <v/>
      </c>
      <c r="J3315">
        <f>IF('Data R4'!C323="","",IF((COUNTIF('Data R4'!K323,"&gt;0")+COUNTIF('Data R4'!M323,"&gt;0")+COUNTIF('Data R4'!O323,"&gt;0")+COUNTIF('Data R4'!Q323,"&gt;0")+COUNTIF('Data R4'!S323,"&gt;0")+COUNTIF('Data R4'!U323,"&gt;0")+COUNTIF('Data R4'!W323,"&gt;0")+COUNTIF('Data R4'!Y323,"&gt;0"))&gt;0,1,0))</f>
        <v/>
      </c>
      <c r="M3315" t="inlineStr">
        <is>
          <t>Data R</t>
        </is>
      </c>
    </row>
    <row r="3316">
      <c r="A3316" t="inlineStr">
        <is>
          <t>Regional 4</t>
        </is>
      </c>
      <c r="B3316">
        <f>IF('Data R4'!C324="","",'Data R4'!B324)</f>
        <v/>
      </c>
      <c r="C3316">
        <f>IF('Data R4'!C324="","",'Data R4'!C324)</f>
        <v/>
      </c>
      <c r="D3316">
        <f>IF('Data R4'!C324="","",'Data R4'!D324)</f>
        <v/>
      </c>
      <c r="E3316">
        <f>IF('Data R4'!C324="","",'Data R4'!E324)</f>
        <v/>
      </c>
      <c r="F3316">
        <f>IF('Data R4'!C324="","",'Data R4'!F324)</f>
        <v/>
      </c>
      <c r="G3316">
        <f>IF('Data R4'!C324="","",'Data R4'!AD324)</f>
        <v/>
      </c>
      <c r="H3316">
        <f>IF('Data R4'!C324="","",'Data R4'!AC324)</f>
        <v/>
      </c>
      <c r="I3316">
        <f>IF('Data R4'!C324="","",COUNTIF('Data R4'!J324,"&gt;0")+COUNTIF('Data R4'!L324,"&gt;0")+COUNTIF('Data R4'!N324,"&gt;0")+COUNTIF('Data R4'!P324,"&gt;0")+COUNTIF('Data R4'!R324,"&gt;0")+COUNTIF('Data R4'!T324,"&gt;0")+COUNTIF('Data R4'!V324,"&gt;0")+COUNTIF('Data R4'!X324,"&gt;0"))</f>
        <v/>
      </c>
      <c r="J3316">
        <f>IF('Data R4'!C324="","",IF((COUNTIF('Data R4'!K324,"&gt;0")+COUNTIF('Data R4'!M324,"&gt;0")+COUNTIF('Data R4'!O324,"&gt;0")+COUNTIF('Data R4'!Q324,"&gt;0")+COUNTIF('Data R4'!S324,"&gt;0")+COUNTIF('Data R4'!U324,"&gt;0")+COUNTIF('Data R4'!W324,"&gt;0")+COUNTIF('Data R4'!Y324,"&gt;0"))&gt;0,1,0))</f>
        <v/>
      </c>
      <c r="M3316" t="inlineStr">
        <is>
          <t>Data R</t>
        </is>
      </c>
    </row>
    <row r="3317">
      <c r="A3317" t="inlineStr">
        <is>
          <t>Regional 4</t>
        </is>
      </c>
      <c r="B3317">
        <f>IF('Data R4'!C325="","",'Data R4'!B325)</f>
        <v/>
      </c>
      <c r="C3317">
        <f>IF('Data R4'!C325="","",'Data R4'!C325)</f>
        <v/>
      </c>
      <c r="D3317">
        <f>IF('Data R4'!C325="","",'Data R4'!D325)</f>
        <v/>
      </c>
      <c r="E3317">
        <f>IF('Data R4'!C325="","",'Data R4'!E325)</f>
        <v/>
      </c>
      <c r="F3317">
        <f>IF('Data R4'!C325="","",'Data R4'!F325)</f>
        <v/>
      </c>
      <c r="G3317">
        <f>IF('Data R4'!C325="","",'Data R4'!AD325)</f>
        <v/>
      </c>
      <c r="H3317">
        <f>IF('Data R4'!C325="","",'Data R4'!AC325)</f>
        <v/>
      </c>
      <c r="I3317">
        <f>IF('Data R4'!C325="","",COUNTIF('Data R4'!J325,"&gt;0")+COUNTIF('Data R4'!L325,"&gt;0")+COUNTIF('Data R4'!N325,"&gt;0")+COUNTIF('Data R4'!P325,"&gt;0")+COUNTIF('Data R4'!R325,"&gt;0")+COUNTIF('Data R4'!T325,"&gt;0")+COUNTIF('Data R4'!V325,"&gt;0")+COUNTIF('Data R4'!X325,"&gt;0"))</f>
        <v/>
      </c>
      <c r="J3317">
        <f>IF('Data R4'!C325="","",IF((COUNTIF('Data R4'!K325,"&gt;0")+COUNTIF('Data R4'!M325,"&gt;0")+COUNTIF('Data R4'!O325,"&gt;0")+COUNTIF('Data R4'!Q325,"&gt;0")+COUNTIF('Data R4'!S325,"&gt;0")+COUNTIF('Data R4'!U325,"&gt;0")+COUNTIF('Data R4'!W325,"&gt;0")+COUNTIF('Data R4'!Y325,"&gt;0"))&gt;0,1,0))</f>
        <v/>
      </c>
      <c r="M3317" t="inlineStr">
        <is>
          <t>Data R</t>
        </is>
      </c>
    </row>
    <row r="3318">
      <c r="A3318" t="inlineStr">
        <is>
          <t>Regional 4</t>
        </is>
      </c>
      <c r="B3318">
        <f>IF('Data R4'!C326="","",'Data R4'!B326)</f>
        <v/>
      </c>
      <c r="C3318">
        <f>IF('Data R4'!C326="","",'Data R4'!C326)</f>
        <v/>
      </c>
      <c r="D3318">
        <f>IF('Data R4'!C326="","",'Data R4'!D326)</f>
        <v/>
      </c>
      <c r="E3318">
        <f>IF('Data R4'!C326="","",'Data R4'!E326)</f>
        <v/>
      </c>
      <c r="F3318">
        <f>IF('Data R4'!C326="","",'Data R4'!F326)</f>
        <v/>
      </c>
      <c r="G3318">
        <f>IF('Data R4'!C326="","",'Data R4'!AD326)</f>
        <v/>
      </c>
      <c r="H3318">
        <f>IF('Data R4'!C326="","",'Data R4'!AC326)</f>
        <v/>
      </c>
      <c r="I3318">
        <f>IF('Data R4'!C326="","",COUNTIF('Data R4'!J326,"&gt;0")+COUNTIF('Data R4'!L326,"&gt;0")+COUNTIF('Data R4'!N326,"&gt;0")+COUNTIF('Data R4'!P326,"&gt;0")+COUNTIF('Data R4'!R326,"&gt;0")+COUNTIF('Data R4'!T326,"&gt;0")+COUNTIF('Data R4'!V326,"&gt;0")+COUNTIF('Data R4'!X326,"&gt;0"))</f>
        <v/>
      </c>
      <c r="J3318">
        <f>IF('Data R4'!C326="","",IF((COUNTIF('Data R4'!K326,"&gt;0")+COUNTIF('Data R4'!M326,"&gt;0")+COUNTIF('Data R4'!O326,"&gt;0")+COUNTIF('Data R4'!Q326,"&gt;0")+COUNTIF('Data R4'!S326,"&gt;0")+COUNTIF('Data R4'!U326,"&gt;0")+COUNTIF('Data R4'!W326,"&gt;0")+COUNTIF('Data R4'!Y326,"&gt;0"))&gt;0,1,0))</f>
        <v/>
      </c>
      <c r="M3318" t="inlineStr">
        <is>
          <t>Data R</t>
        </is>
      </c>
    </row>
    <row r="3319">
      <c r="A3319" t="inlineStr">
        <is>
          <t>Regional 4</t>
        </is>
      </c>
      <c r="B3319">
        <f>IF('Data R4'!C327="","",'Data R4'!B327)</f>
        <v/>
      </c>
      <c r="C3319">
        <f>IF('Data R4'!C327="","",'Data R4'!C327)</f>
        <v/>
      </c>
      <c r="D3319">
        <f>IF('Data R4'!C327="","",'Data R4'!D327)</f>
        <v/>
      </c>
      <c r="E3319">
        <f>IF('Data R4'!C327="","",'Data R4'!E327)</f>
        <v/>
      </c>
      <c r="F3319">
        <f>IF('Data R4'!C327="","",'Data R4'!F327)</f>
        <v/>
      </c>
      <c r="G3319">
        <f>IF('Data R4'!C327="","",'Data R4'!AD327)</f>
        <v/>
      </c>
      <c r="H3319">
        <f>IF('Data R4'!C327="","",'Data R4'!AC327)</f>
        <v/>
      </c>
      <c r="I3319">
        <f>IF('Data R4'!C327="","",COUNTIF('Data R4'!J327,"&gt;0")+COUNTIF('Data R4'!L327,"&gt;0")+COUNTIF('Data R4'!N327,"&gt;0")+COUNTIF('Data R4'!P327,"&gt;0")+COUNTIF('Data R4'!R327,"&gt;0")+COUNTIF('Data R4'!T327,"&gt;0")+COUNTIF('Data R4'!V327,"&gt;0")+COUNTIF('Data R4'!X327,"&gt;0"))</f>
        <v/>
      </c>
      <c r="J3319">
        <f>IF('Data R4'!C327="","",IF((COUNTIF('Data R4'!K327,"&gt;0")+COUNTIF('Data R4'!M327,"&gt;0")+COUNTIF('Data R4'!O327,"&gt;0")+COUNTIF('Data R4'!Q327,"&gt;0")+COUNTIF('Data R4'!S327,"&gt;0")+COUNTIF('Data R4'!U327,"&gt;0")+COUNTIF('Data R4'!W327,"&gt;0")+COUNTIF('Data R4'!Y327,"&gt;0"))&gt;0,1,0))</f>
        <v/>
      </c>
      <c r="M3319" t="inlineStr">
        <is>
          <t>Data R</t>
        </is>
      </c>
    </row>
    <row r="3320">
      <c r="A3320" t="inlineStr">
        <is>
          <t>Regional 4</t>
        </is>
      </c>
      <c r="B3320">
        <f>IF('Data R4'!C328="","",'Data R4'!B328)</f>
        <v/>
      </c>
      <c r="C3320">
        <f>IF('Data R4'!C328="","",'Data R4'!C328)</f>
        <v/>
      </c>
      <c r="D3320">
        <f>IF('Data R4'!C328="","",'Data R4'!D328)</f>
        <v/>
      </c>
      <c r="E3320">
        <f>IF('Data R4'!C328="","",'Data R4'!E328)</f>
        <v/>
      </c>
      <c r="F3320">
        <f>IF('Data R4'!C328="","",'Data R4'!F328)</f>
        <v/>
      </c>
      <c r="G3320">
        <f>IF('Data R4'!C328="","",'Data R4'!AD328)</f>
        <v/>
      </c>
      <c r="H3320">
        <f>IF('Data R4'!C328="","",'Data R4'!AC328)</f>
        <v/>
      </c>
      <c r="I3320">
        <f>IF('Data R4'!C328="","",COUNTIF('Data R4'!J328,"&gt;0")+COUNTIF('Data R4'!L328,"&gt;0")+COUNTIF('Data R4'!N328,"&gt;0")+COUNTIF('Data R4'!P328,"&gt;0")+COUNTIF('Data R4'!R328,"&gt;0")+COUNTIF('Data R4'!T328,"&gt;0")+COUNTIF('Data R4'!V328,"&gt;0")+COUNTIF('Data R4'!X328,"&gt;0"))</f>
        <v/>
      </c>
      <c r="J3320">
        <f>IF('Data R4'!C328="","",IF((COUNTIF('Data R4'!K328,"&gt;0")+COUNTIF('Data R4'!M328,"&gt;0")+COUNTIF('Data R4'!O328,"&gt;0")+COUNTIF('Data R4'!Q328,"&gt;0")+COUNTIF('Data R4'!S328,"&gt;0")+COUNTIF('Data R4'!U328,"&gt;0")+COUNTIF('Data R4'!W328,"&gt;0")+COUNTIF('Data R4'!Y328,"&gt;0"))&gt;0,1,0))</f>
        <v/>
      </c>
      <c r="M3320" t="inlineStr">
        <is>
          <t>Data R</t>
        </is>
      </c>
    </row>
    <row r="3321">
      <c r="A3321" t="inlineStr">
        <is>
          <t>Regional 4</t>
        </is>
      </c>
      <c r="B3321">
        <f>IF('Data R4'!C329="","",'Data R4'!B329)</f>
        <v/>
      </c>
      <c r="C3321">
        <f>IF('Data R4'!C329="","",'Data R4'!C329)</f>
        <v/>
      </c>
      <c r="D3321">
        <f>IF('Data R4'!C329="","",'Data R4'!D329)</f>
        <v/>
      </c>
      <c r="E3321">
        <f>IF('Data R4'!C329="","",'Data R4'!E329)</f>
        <v/>
      </c>
      <c r="F3321">
        <f>IF('Data R4'!C329="","",'Data R4'!F329)</f>
        <v/>
      </c>
      <c r="G3321">
        <f>IF('Data R4'!C329="","",'Data R4'!AD329)</f>
        <v/>
      </c>
      <c r="H3321">
        <f>IF('Data R4'!C329="","",'Data R4'!AC329)</f>
        <v/>
      </c>
      <c r="I3321">
        <f>IF('Data R4'!C329="","",COUNTIF('Data R4'!J329,"&gt;0")+COUNTIF('Data R4'!L329,"&gt;0")+COUNTIF('Data R4'!N329,"&gt;0")+COUNTIF('Data R4'!P329,"&gt;0")+COUNTIF('Data R4'!R329,"&gt;0")+COUNTIF('Data R4'!T329,"&gt;0")+COUNTIF('Data R4'!V329,"&gt;0")+COUNTIF('Data R4'!X329,"&gt;0"))</f>
        <v/>
      </c>
      <c r="J3321">
        <f>IF('Data R4'!C329="","",IF((COUNTIF('Data R4'!K329,"&gt;0")+COUNTIF('Data R4'!M329,"&gt;0")+COUNTIF('Data R4'!O329,"&gt;0")+COUNTIF('Data R4'!Q329,"&gt;0")+COUNTIF('Data R4'!S329,"&gt;0")+COUNTIF('Data R4'!U329,"&gt;0")+COUNTIF('Data R4'!W329,"&gt;0")+COUNTIF('Data R4'!Y329,"&gt;0"))&gt;0,1,0))</f>
        <v/>
      </c>
      <c r="M3321" t="inlineStr">
        <is>
          <t>Data R</t>
        </is>
      </c>
    </row>
    <row r="3322">
      <c r="A3322" t="inlineStr">
        <is>
          <t>Regional 4</t>
        </is>
      </c>
      <c r="B3322">
        <f>IF('Data R4'!C330="","",'Data R4'!B330)</f>
        <v/>
      </c>
      <c r="C3322">
        <f>IF('Data R4'!C330="","",'Data R4'!C330)</f>
        <v/>
      </c>
      <c r="D3322">
        <f>IF('Data R4'!C330="","",'Data R4'!D330)</f>
        <v/>
      </c>
      <c r="E3322">
        <f>IF('Data R4'!C330="","",'Data R4'!E330)</f>
        <v/>
      </c>
      <c r="F3322">
        <f>IF('Data R4'!C330="","",'Data R4'!F330)</f>
        <v/>
      </c>
      <c r="G3322">
        <f>IF('Data R4'!C330="","",'Data R4'!AD330)</f>
        <v/>
      </c>
      <c r="H3322">
        <f>IF('Data R4'!C330="","",'Data R4'!AC330)</f>
        <v/>
      </c>
      <c r="I3322">
        <f>IF('Data R4'!C330="","",COUNTIF('Data R4'!J330,"&gt;0")+COUNTIF('Data R4'!L330,"&gt;0")+COUNTIF('Data R4'!N330,"&gt;0")+COUNTIF('Data R4'!P330,"&gt;0")+COUNTIF('Data R4'!R330,"&gt;0")+COUNTIF('Data R4'!T330,"&gt;0")+COUNTIF('Data R4'!V330,"&gt;0")+COUNTIF('Data R4'!X330,"&gt;0"))</f>
        <v/>
      </c>
      <c r="J3322">
        <f>IF('Data R4'!C330="","",IF((COUNTIF('Data R4'!K330,"&gt;0")+COUNTIF('Data R4'!M330,"&gt;0")+COUNTIF('Data R4'!O330,"&gt;0")+COUNTIF('Data R4'!Q330,"&gt;0")+COUNTIF('Data R4'!S330,"&gt;0")+COUNTIF('Data R4'!U330,"&gt;0")+COUNTIF('Data R4'!W330,"&gt;0")+COUNTIF('Data R4'!Y330,"&gt;0"))&gt;0,1,0))</f>
        <v/>
      </c>
      <c r="M3322" t="inlineStr">
        <is>
          <t>Data R</t>
        </is>
      </c>
    </row>
    <row r="3323">
      <c r="A3323" t="inlineStr">
        <is>
          <t>Regional 4</t>
        </is>
      </c>
      <c r="B3323">
        <f>IF('Data R4'!C331="","",'Data R4'!B331)</f>
        <v/>
      </c>
      <c r="C3323">
        <f>IF('Data R4'!C331="","",'Data R4'!C331)</f>
        <v/>
      </c>
      <c r="D3323">
        <f>IF('Data R4'!C331="","",'Data R4'!D331)</f>
        <v/>
      </c>
      <c r="E3323">
        <f>IF('Data R4'!C331="","",'Data R4'!E331)</f>
        <v/>
      </c>
      <c r="F3323">
        <f>IF('Data R4'!C331="","",'Data R4'!F331)</f>
        <v/>
      </c>
      <c r="G3323">
        <f>IF('Data R4'!C331="","",'Data R4'!AD331)</f>
        <v/>
      </c>
      <c r="H3323">
        <f>IF('Data R4'!C331="","",'Data R4'!AC331)</f>
        <v/>
      </c>
      <c r="I3323">
        <f>IF('Data R4'!C331="","",COUNTIF('Data R4'!J331,"&gt;0")+COUNTIF('Data R4'!L331,"&gt;0")+COUNTIF('Data R4'!N331,"&gt;0")+COUNTIF('Data R4'!P331,"&gt;0")+COUNTIF('Data R4'!R331,"&gt;0")+COUNTIF('Data R4'!T331,"&gt;0")+COUNTIF('Data R4'!V331,"&gt;0")+COUNTIF('Data R4'!X331,"&gt;0"))</f>
        <v/>
      </c>
      <c r="J3323">
        <f>IF('Data R4'!C331="","",IF((COUNTIF('Data R4'!K331,"&gt;0")+COUNTIF('Data R4'!M331,"&gt;0")+COUNTIF('Data R4'!O331,"&gt;0")+COUNTIF('Data R4'!Q331,"&gt;0")+COUNTIF('Data R4'!S331,"&gt;0")+COUNTIF('Data R4'!U331,"&gt;0")+COUNTIF('Data R4'!W331,"&gt;0")+COUNTIF('Data R4'!Y331,"&gt;0"))&gt;0,1,0))</f>
        <v/>
      </c>
      <c r="M3323" t="inlineStr">
        <is>
          <t>Data R</t>
        </is>
      </c>
    </row>
    <row r="3324">
      <c r="A3324" t="inlineStr">
        <is>
          <t>Regional 4</t>
        </is>
      </c>
      <c r="B3324">
        <f>IF('Data R4'!C332="","",'Data R4'!B332)</f>
        <v/>
      </c>
      <c r="C3324">
        <f>IF('Data R4'!C332="","",'Data R4'!C332)</f>
        <v/>
      </c>
      <c r="D3324">
        <f>IF('Data R4'!C332="","",'Data R4'!D332)</f>
        <v/>
      </c>
      <c r="E3324">
        <f>IF('Data R4'!C332="","",'Data R4'!E332)</f>
        <v/>
      </c>
      <c r="F3324">
        <f>IF('Data R4'!C332="","",'Data R4'!F332)</f>
        <v/>
      </c>
      <c r="G3324">
        <f>IF('Data R4'!C332="","",'Data R4'!AD332)</f>
        <v/>
      </c>
      <c r="H3324">
        <f>IF('Data R4'!C332="","",'Data R4'!AC332)</f>
        <v/>
      </c>
      <c r="I3324">
        <f>IF('Data R4'!C332="","",COUNTIF('Data R4'!J332,"&gt;0")+COUNTIF('Data R4'!L332,"&gt;0")+COUNTIF('Data R4'!N332,"&gt;0")+COUNTIF('Data R4'!P332,"&gt;0")+COUNTIF('Data R4'!R332,"&gt;0")+COUNTIF('Data R4'!T332,"&gt;0")+COUNTIF('Data R4'!V332,"&gt;0")+COUNTIF('Data R4'!X332,"&gt;0"))</f>
        <v/>
      </c>
      <c r="J3324">
        <f>IF('Data R4'!C332="","",IF((COUNTIF('Data R4'!K332,"&gt;0")+COUNTIF('Data R4'!M332,"&gt;0")+COUNTIF('Data R4'!O332,"&gt;0")+COUNTIF('Data R4'!Q332,"&gt;0")+COUNTIF('Data R4'!S332,"&gt;0")+COUNTIF('Data R4'!U332,"&gt;0")+COUNTIF('Data R4'!W332,"&gt;0")+COUNTIF('Data R4'!Y332,"&gt;0"))&gt;0,1,0))</f>
        <v/>
      </c>
      <c r="M3324" t="inlineStr">
        <is>
          <t>Data R</t>
        </is>
      </c>
    </row>
    <row r="3325">
      <c r="A3325" t="inlineStr">
        <is>
          <t>Regional 4</t>
        </is>
      </c>
      <c r="B3325">
        <f>IF('Data R4'!C333="","",'Data R4'!B333)</f>
        <v/>
      </c>
      <c r="C3325">
        <f>IF('Data R4'!C333="","",'Data R4'!C333)</f>
        <v/>
      </c>
      <c r="D3325">
        <f>IF('Data R4'!C333="","",'Data R4'!D333)</f>
        <v/>
      </c>
      <c r="E3325">
        <f>IF('Data R4'!C333="","",'Data R4'!E333)</f>
        <v/>
      </c>
      <c r="F3325">
        <f>IF('Data R4'!C333="","",'Data R4'!F333)</f>
        <v/>
      </c>
      <c r="G3325">
        <f>IF('Data R4'!C333="","",'Data R4'!AD333)</f>
        <v/>
      </c>
      <c r="H3325">
        <f>IF('Data R4'!C333="","",'Data R4'!AC333)</f>
        <v/>
      </c>
      <c r="I3325">
        <f>IF('Data R4'!C333="","",COUNTIF('Data R4'!J333,"&gt;0")+COUNTIF('Data R4'!L333,"&gt;0")+COUNTIF('Data R4'!N333,"&gt;0")+COUNTIF('Data R4'!P333,"&gt;0")+COUNTIF('Data R4'!R333,"&gt;0")+COUNTIF('Data R4'!T333,"&gt;0")+COUNTIF('Data R4'!V333,"&gt;0")+COUNTIF('Data R4'!X333,"&gt;0"))</f>
        <v/>
      </c>
      <c r="J3325">
        <f>IF('Data R4'!C333="","",IF((COUNTIF('Data R4'!K333,"&gt;0")+COUNTIF('Data R4'!M333,"&gt;0")+COUNTIF('Data R4'!O333,"&gt;0")+COUNTIF('Data R4'!Q333,"&gt;0")+COUNTIF('Data R4'!S333,"&gt;0")+COUNTIF('Data R4'!U333,"&gt;0")+COUNTIF('Data R4'!W333,"&gt;0")+COUNTIF('Data R4'!Y333,"&gt;0"))&gt;0,1,0))</f>
        <v/>
      </c>
      <c r="M3325" t="inlineStr">
        <is>
          <t>Data R</t>
        </is>
      </c>
    </row>
    <row r="3326">
      <c r="A3326" t="inlineStr">
        <is>
          <t>Regional 4</t>
        </is>
      </c>
      <c r="B3326">
        <f>IF('Data R4'!C334="","",'Data R4'!B334)</f>
        <v/>
      </c>
      <c r="C3326">
        <f>IF('Data R4'!C334="","",'Data R4'!C334)</f>
        <v/>
      </c>
      <c r="D3326">
        <f>IF('Data R4'!C334="","",'Data R4'!D334)</f>
        <v/>
      </c>
      <c r="E3326">
        <f>IF('Data R4'!C334="","",'Data R4'!E334)</f>
        <v/>
      </c>
      <c r="F3326">
        <f>IF('Data R4'!C334="","",'Data R4'!F334)</f>
        <v/>
      </c>
      <c r="G3326">
        <f>IF('Data R4'!C334="","",'Data R4'!AD334)</f>
        <v/>
      </c>
      <c r="H3326">
        <f>IF('Data R4'!C334="","",'Data R4'!AC334)</f>
        <v/>
      </c>
      <c r="I3326">
        <f>IF('Data R4'!C334="","",COUNTIF('Data R4'!J334,"&gt;0")+COUNTIF('Data R4'!L334,"&gt;0")+COUNTIF('Data R4'!N334,"&gt;0")+COUNTIF('Data R4'!P334,"&gt;0")+COUNTIF('Data R4'!R334,"&gt;0")+COUNTIF('Data R4'!T334,"&gt;0")+COUNTIF('Data R4'!V334,"&gt;0")+COUNTIF('Data R4'!X334,"&gt;0"))</f>
        <v/>
      </c>
      <c r="J3326">
        <f>IF('Data R4'!C334="","",IF((COUNTIF('Data R4'!K334,"&gt;0")+COUNTIF('Data R4'!M334,"&gt;0")+COUNTIF('Data R4'!O334,"&gt;0")+COUNTIF('Data R4'!Q334,"&gt;0")+COUNTIF('Data R4'!S334,"&gt;0")+COUNTIF('Data R4'!U334,"&gt;0")+COUNTIF('Data R4'!W334,"&gt;0")+COUNTIF('Data R4'!Y334,"&gt;0"))&gt;0,1,0))</f>
        <v/>
      </c>
      <c r="M3326" t="inlineStr">
        <is>
          <t>Data R</t>
        </is>
      </c>
    </row>
    <row r="3327">
      <c r="A3327" t="inlineStr">
        <is>
          <t>Regional 4</t>
        </is>
      </c>
      <c r="B3327">
        <f>IF('Data R4'!C335="","",'Data R4'!B335)</f>
        <v/>
      </c>
      <c r="C3327">
        <f>IF('Data R4'!C335="","",'Data R4'!C335)</f>
        <v/>
      </c>
      <c r="D3327">
        <f>IF('Data R4'!C335="","",'Data R4'!D335)</f>
        <v/>
      </c>
      <c r="E3327">
        <f>IF('Data R4'!C335="","",'Data R4'!E335)</f>
        <v/>
      </c>
      <c r="F3327">
        <f>IF('Data R4'!C335="","",'Data R4'!F335)</f>
        <v/>
      </c>
      <c r="G3327">
        <f>IF('Data R4'!C335="","",'Data R4'!AD335)</f>
        <v/>
      </c>
      <c r="H3327">
        <f>IF('Data R4'!C335="","",'Data R4'!AC335)</f>
        <v/>
      </c>
      <c r="I3327">
        <f>IF('Data R4'!C335="","",COUNTIF('Data R4'!J335,"&gt;0")+COUNTIF('Data R4'!L335,"&gt;0")+COUNTIF('Data R4'!N335,"&gt;0")+COUNTIF('Data R4'!P335,"&gt;0")+COUNTIF('Data R4'!R335,"&gt;0")+COUNTIF('Data R4'!T335,"&gt;0")+COUNTIF('Data R4'!V335,"&gt;0")+COUNTIF('Data R4'!X335,"&gt;0"))</f>
        <v/>
      </c>
      <c r="J3327">
        <f>IF('Data R4'!C335="","",IF((COUNTIF('Data R4'!K335,"&gt;0")+COUNTIF('Data R4'!M335,"&gt;0")+COUNTIF('Data R4'!O335,"&gt;0")+COUNTIF('Data R4'!Q335,"&gt;0")+COUNTIF('Data R4'!S335,"&gt;0")+COUNTIF('Data R4'!U335,"&gt;0")+COUNTIF('Data R4'!W335,"&gt;0")+COUNTIF('Data R4'!Y335,"&gt;0"))&gt;0,1,0))</f>
        <v/>
      </c>
      <c r="M3327" t="inlineStr">
        <is>
          <t>Data R</t>
        </is>
      </c>
    </row>
    <row r="3328">
      <c r="A3328" t="inlineStr">
        <is>
          <t>Regional 4</t>
        </is>
      </c>
      <c r="B3328">
        <f>IF('Data R4'!C336="","",'Data R4'!B336)</f>
        <v/>
      </c>
      <c r="C3328">
        <f>IF('Data R4'!C336="","",'Data R4'!C336)</f>
        <v/>
      </c>
      <c r="D3328">
        <f>IF('Data R4'!C336="","",'Data R4'!D336)</f>
        <v/>
      </c>
      <c r="E3328">
        <f>IF('Data R4'!C336="","",'Data R4'!E336)</f>
        <v/>
      </c>
      <c r="F3328">
        <f>IF('Data R4'!C336="","",'Data R4'!F336)</f>
        <v/>
      </c>
      <c r="G3328">
        <f>IF('Data R4'!C336="","",'Data R4'!AD336)</f>
        <v/>
      </c>
      <c r="H3328">
        <f>IF('Data R4'!C336="","",'Data R4'!AC336)</f>
        <v/>
      </c>
      <c r="I3328">
        <f>IF('Data R4'!C336="","",COUNTIF('Data R4'!J336,"&gt;0")+COUNTIF('Data R4'!L336,"&gt;0")+COUNTIF('Data R4'!N336,"&gt;0")+COUNTIF('Data R4'!P336,"&gt;0")+COUNTIF('Data R4'!R336,"&gt;0")+COUNTIF('Data R4'!T336,"&gt;0")+COUNTIF('Data R4'!V336,"&gt;0")+COUNTIF('Data R4'!X336,"&gt;0"))</f>
        <v/>
      </c>
      <c r="J3328">
        <f>IF('Data R4'!C336="","",IF((COUNTIF('Data R4'!K336,"&gt;0")+COUNTIF('Data R4'!M336,"&gt;0")+COUNTIF('Data R4'!O336,"&gt;0")+COUNTIF('Data R4'!Q336,"&gt;0")+COUNTIF('Data R4'!S336,"&gt;0")+COUNTIF('Data R4'!U336,"&gt;0")+COUNTIF('Data R4'!W336,"&gt;0")+COUNTIF('Data R4'!Y336,"&gt;0"))&gt;0,1,0))</f>
        <v/>
      </c>
      <c r="M3328" t="inlineStr">
        <is>
          <t>Data R</t>
        </is>
      </c>
    </row>
    <row r="3329">
      <c r="A3329" t="inlineStr">
        <is>
          <t>Regional 4</t>
        </is>
      </c>
      <c r="B3329">
        <f>IF('Data R4'!C337="","",'Data R4'!B337)</f>
        <v/>
      </c>
      <c r="C3329">
        <f>IF('Data R4'!C337="","",'Data R4'!C337)</f>
        <v/>
      </c>
      <c r="D3329">
        <f>IF('Data R4'!C337="","",'Data R4'!D337)</f>
        <v/>
      </c>
      <c r="E3329">
        <f>IF('Data R4'!C337="","",'Data R4'!E337)</f>
        <v/>
      </c>
      <c r="F3329">
        <f>IF('Data R4'!C337="","",'Data R4'!F337)</f>
        <v/>
      </c>
      <c r="G3329">
        <f>IF('Data R4'!C337="","",'Data R4'!AD337)</f>
        <v/>
      </c>
      <c r="H3329">
        <f>IF('Data R4'!C337="","",'Data R4'!AC337)</f>
        <v/>
      </c>
      <c r="I3329">
        <f>IF('Data R4'!C337="","",COUNTIF('Data R4'!J337,"&gt;0")+COUNTIF('Data R4'!L337,"&gt;0")+COUNTIF('Data R4'!N337,"&gt;0")+COUNTIF('Data R4'!P337,"&gt;0")+COUNTIF('Data R4'!R337,"&gt;0")+COUNTIF('Data R4'!T337,"&gt;0")+COUNTIF('Data R4'!V337,"&gt;0")+COUNTIF('Data R4'!X337,"&gt;0"))</f>
        <v/>
      </c>
      <c r="J3329">
        <f>IF('Data R4'!C337="","",IF((COUNTIF('Data R4'!K337,"&gt;0")+COUNTIF('Data R4'!M337,"&gt;0")+COUNTIF('Data R4'!O337,"&gt;0")+COUNTIF('Data R4'!Q337,"&gt;0")+COUNTIF('Data R4'!S337,"&gt;0")+COUNTIF('Data R4'!U337,"&gt;0")+COUNTIF('Data R4'!W337,"&gt;0")+COUNTIF('Data R4'!Y337,"&gt;0"))&gt;0,1,0))</f>
        <v/>
      </c>
      <c r="M3329" t="inlineStr">
        <is>
          <t>Data R</t>
        </is>
      </c>
    </row>
    <row r="3330">
      <c r="A3330" t="inlineStr">
        <is>
          <t>Regional 4</t>
        </is>
      </c>
      <c r="B3330">
        <f>IF('Data R4'!C338="","",'Data R4'!B338)</f>
        <v/>
      </c>
      <c r="C3330">
        <f>IF('Data R4'!C338="","",'Data R4'!C338)</f>
        <v/>
      </c>
      <c r="D3330">
        <f>IF('Data R4'!C338="","",'Data R4'!D338)</f>
        <v/>
      </c>
      <c r="E3330">
        <f>IF('Data R4'!C338="","",'Data R4'!E338)</f>
        <v/>
      </c>
      <c r="F3330">
        <f>IF('Data R4'!C338="","",'Data R4'!F338)</f>
        <v/>
      </c>
      <c r="G3330">
        <f>IF('Data R4'!C338="","",'Data R4'!AD338)</f>
        <v/>
      </c>
      <c r="H3330">
        <f>IF('Data R4'!C338="","",'Data R4'!AC338)</f>
        <v/>
      </c>
      <c r="I3330">
        <f>IF('Data R4'!C338="","",COUNTIF('Data R4'!J338,"&gt;0")+COUNTIF('Data R4'!L338,"&gt;0")+COUNTIF('Data R4'!N338,"&gt;0")+COUNTIF('Data R4'!P338,"&gt;0")+COUNTIF('Data R4'!R338,"&gt;0")+COUNTIF('Data R4'!T338,"&gt;0")+COUNTIF('Data R4'!V338,"&gt;0")+COUNTIF('Data R4'!X338,"&gt;0"))</f>
        <v/>
      </c>
      <c r="J3330">
        <f>IF('Data R4'!C338="","",IF((COUNTIF('Data R4'!K338,"&gt;0")+COUNTIF('Data R4'!M338,"&gt;0")+COUNTIF('Data R4'!O338,"&gt;0")+COUNTIF('Data R4'!Q338,"&gt;0")+COUNTIF('Data R4'!S338,"&gt;0")+COUNTIF('Data R4'!U338,"&gt;0")+COUNTIF('Data R4'!W338,"&gt;0")+COUNTIF('Data R4'!Y338,"&gt;0"))&gt;0,1,0))</f>
        <v/>
      </c>
      <c r="M3330" t="inlineStr">
        <is>
          <t>Data R</t>
        </is>
      </c>
    </row>
    <row r="3331">
      <c r="A3331" t="inlineStr">
        <is>
          <t>Regional 4</t>
        </is>
      </c>
      <c r="B3331">
        <f>IF('Data R4'!C339="","",'Data R4'!B339)</f>
        <v/>
      </c>
      <c r="C3331">
        <f>IF('Data R4'!C339="","",'Data R4'!C339)</f>
        <v/>
      </c>
      <c r="D3331">
        <f>IF('Data R4'!C339="","",'Data R4'!D339)</f>
        <v/>
      </c>
      <c r="E3331">
        <f>IF('Data R4'!C339="","",'Data R4'!E339)</f>
        <v/>
      </c>
      <c r="F3331">
        <f>IF('Data R4'!C339="","",'Data R4'!F339)</f>
        <v/>
      </c>
      <c r="G3331">
        <f>IF('Data R4'!C339="","",'Data R4'!AD339)</f>
        <v/>
      </c>
      <c r="H3331">
        <f>IF('Data R4'!C339="","",'Data R4'!AC339)</f>
        <v/>
      </c>
      <c r="I3331">
        <f>IF('Data R4'!C339="","",COUNTIF('Data R4'!J339,"&gt;0")+COUNTIF('Data R4'!L339,"&gt;0")+COUNTIF('Data R4'!N339,"&gt;0")+COUNTIF('Data R4'!P339,"&gt;0")+COUNTIF('Data R4'!R339,"&gt;0")+COUNTIF('Data R4'!T339,"&gt;0")+COUNTIF('Data R4'!V339,"&gt;0")+COUNTIF('Data R4'!X339,"&gt;0"))</f>
        <v/>
      </c>
      <c r="J3331">
        <f>IF('Data R4'!C339="","",IF((COUNTIF('Data R4'!K339,"&gt;0")+COUNTIF('Data R4'!M339,"&gt;0")+COUNTIF('Data R4'!O339,"&gt;0")+COUNTIF('Data R4'!Q339,"&gt;0")+COUNTIF('Data R4'!S339,"&gt;0")+COUNTIF('Data R4'!U339,"&gt;0")+COUNTIF('Data R4'!W339,"&gt;0")+COUNTIF('Data R4'!Y339,"&gt;0"))&gt;0,1,0))</f>
        <v/>
      </c>
      <c r="M3331" t="inlineStr">
        <is>
          <t>Data R</t>
        </is>
      </c>
    </row>
    <row r="3332">
      <c r="A3332" t="inlineStr">
        <is>
          <t>Regional 4</t>
        </is>
      </c>
      <c r="B3332">
        <f>IF('Data R4'!C340="","",'Data R4'!B340)</f>
        <v/>
      </c>
      <c r="C3332">
        <f>IF('Data R4'!C340="","",'Data R4'!C340)</f>
        <v/>
      </c>
      <c r="D3332">
        <f>IF('Data R4'!C340="","",'Data R4'!D340)</f>
        <v/>
      </c>
      <c r="E3332">
        <f>IF('Data R4'!C340="","",'Data R4'!E340)</f>
        <v/>
      </c>
      <c r="F3332">
        <f>IF('Data R4'!C340="","",'Data R4'!F340)</f>
        <v/>
      </c>
      <c r="G3332">
        <f>IF('Data R4'!C340="","",'Data R4'!AD340)</f>
        <v/>
      </c>
      <c r="H3332">
        <f>IF('Data R4'!C340="","",'Data R4'!AC340)</f>
        <v/>
      </c>
      <c r="I3332">
        <f>IF('Data R4'!C340="","",COUNTIF('Data R4'!J340,"&gt;0")+COUNTIF('Data R4'!L340,"&gt;0")+COUNTIF('Data R4'!N340,"&gt;0")+COUNTIF('Data R4'!P340,"&gt;0")+COUNTIF('Data R4'!R340,"&gt;0")+COUNTIF('Data R4'!T340,"&gt;0")+COUNTIF('Data R4'!V340,"&gt;0")+COUNTIF('Data R4'!X340,"&gt;0"))</f>
        <v/>
      </c>
      <c r="J3332">
        <f>IF('Data R4'!C340="","",IF((COUNTIF('Data R4'!K340,"&gt;0")+COUNTIF('Data R4'!M340,"&gt;0")+COUNTIF('Data R4'!O340,"&gt;0")+COUNTIF('Data R4'!Q340,"&gt;0")+COUNTIF('Data R4'!S340,"&gt;0")+COUNTIF('Data R4'!U340,"&gt;0")+COUNTIF('Data R4'!W340,"&gt;0")+COUNTIF('Data R4'!Y340,"&gt;0"))&gt;0,1,0))</f>
        <v/>
      </c>
      <c r="M3332" t="inlineStr">
        <is>
          <t>Data R</t>
        </is>
      </c>
    </row>
    <row r="3333">
      <c r="A3333" t="inlineStr">
        <is>
          <t>Regional 4</t>
        </is>
      </c>
      <c r="B3333">
        <f>IF('Data R4'!C341="","",'Data R4'!B341)</f>
        <v/>
      </c>
      <c r="C3333">
        <f>IF('Data R4'!C341="","",'Data R4'!C341)</f>
        <v/>
      </c>
      <c r="D3333">
        <f>IF('Data R4'!C341="","",'Data R4'!D341)</f>
        <v/>
      </c>
      <c r="E3333">
        <f>IF('Data R4'!C341="","",'Data R4'!E341)</f>
        <v/>
      </c>
      <c r="F3333">
        <f>IF('Data R4'!C341="","",'Data R4'!F341)</f>
        <v/>
      </c>
      <c r="G3333">
        <f>IF('Data R4'!C341="","",'Data R4'!AD341)</f>
        <v/>
      </c>
      <c r="H3333">
        <f>IF('Data R4'!C341="","",'Data R4'!AC341)</f>
        <v/>
      </c>
      <c r="I3333">
        <f>IF('Data R4'!C341="","",COUNTIF('Data R4'!J341,"&gt;0")+COUNTIF('Data R4'!L341,"&gt;0")+COUNTIF('Data R4'!N341,"&gt;0")+COUNTIF('Data R4'!P341,"&gt;0")+COUNTIF('Data R4'!R341,"&gt;0")+COUNTIF('Data R4'!T341,"&gt;0")+COUNTIF('Data R4'!V341,"&gt;0")+COUNTIF('Data R4'!X341,"&gt;0"))</f>
        <v/>
      </c>
      <c r="J3333">
        <f>IF('Data R4'!C341="","",IF((COUNTIF('Data R4'!K341,"&gt;0")+COUNTIF('Data R4'!M341,"&gt;0")+COUNTIF('Data R4'!O341,"&gt;0")+COUNTIF('Data R4'!Q341,"&gt;0")+COUNTIF('Data R4'!S341,"&gt;0")+COUNTIF('Data R4'!U341,"&gt;0")+COUNTIF('Data R4'!W341,"&gt;0")+COUNTIF('Data R4'!Y341,"&gt;0"))&gt;0,1,0))</f>
        <v/>
      </c>
      <c r="M3333" t="inlineStr">
        <is>
          <t>Data R</t>
        </is>
      </c>
    </row>
    <row r="3334">
      <c r="A3334" t="inlineStr">
        <is>
          <t>Regional 4</t>
        </is>
      </c>
      <c r="B3334">
        <f>IF('Data R4'!C342="","",'Data R4'!B342)</f>
        <v/>
      </c>
      <c r="C3334">
        <f>IF('Data R4'!C342="","",'Data R4'!C342)</f>
        <v/>
      </c>
      <c r="D3334">
        <f>IF('Data R4'!C342="","",'Data R4'!D342)</f>
        <v/>
      </c>
      <c r="E3334">
        <f>IF('Data R4'!C342="","",'Data R4'!E342)</f>
        <v/>
      </c>
      <c r="F3334">
        <f>IF('Data R4'!C342="","",'Data R4'!F342)</f>
        <v/>
      </c>
      <c r="G3334">
        <f>IF('Data R4'!C342="","",'Data R4'!AD342)</f>
        <v/>
      </c>
      <c r="H3334">
        <f>IF('Data R4'!C342="","",'Data R4'!AC342)</f>
        <v/>
      </c>
      <c r="I3334">
        <f>IF('Data R4'!C342="","",COUNTIF('Data R4'!J342,"&gt;0")+COUNTIF('Data R4'!L342,"&gt;0")+COUNTIF('Data R4'!N342,"&gt;0")+COUNTIF('Data R4'!P342,"&gt;0")+COUNTIF('Data R4'!R342,"&gt;0")+COUNTIF('Data R4'!T342,"&gt;0")+COUNTIF('Data R4'!V342,"&gt;0")+COUNTIF('Data R4'!X342,"&gt;0"))</f>
        <v/>
      </c>
      <c r="J3334">
        <f>IF('Data R4'!C342="","",IF((COUNTIF('Data R4'!K342,"&gt;0")+COUNTIF('Data R4'!M342,"&gt;0")+COUNTIF('Data R4'!O342,"&gt;0")+COUNTIF('Data R4'!Q342,"&gt;0")+COUNTIF('Data R4'!S342,"&gt;0")+COUNTIF('Data R4'!U342,"&gt;0")+COUNTIF('Data R4'!W342,"&gt;0")+COUNTIF('Data R4'!Y342,"&gt;0"))&gt;0,1,0))</f>
        <v/>
      </c>
      <c r="M3334" t="inlineStr">
        <is>
          <t>Data R</t>
        </is>
      </c>
    </row>
    <row r="3335">
      <c r="A3335" t="inlineStr">
        <is>
          <t>Regional 4</t>
        </is>
      </c>
      <c r="B3335">
        <f>IF('Data R4'!C343="","",'Data R4'!B343)</f>
        <v/>
      </c>
      <c r="C3335">
        <f>IF('Data R4'!C343="","",'Data R4'!C343)</f>
        <v/>
      </c>
      <c r="D3335">
        <f>IF('Data R4'!C343="","",'Data R4'!D343)</f>
        <v/>
      </c>
      <c r="E3335">
        <f>IF('Data R4'!C343="","",'Data R4'!E343)</f>
        <v/>
      </c>
      <c r="F3335">
        <f>IF('Data R4'!C343="","",'Data R4'!F343)</f>
        <v/>
      </c>
      <c r="G3335">
        <f>IF('Data R4'!C343="","",'Data R4'!AD343)</f>
        <v/>
      </c>
      <c r="H3335">
        <f>IF('Data R4'!C343="","",'Data R4'!AC343)</f>
        <v/>
      </c>
      <c r="I3335">
        <f>IF('Data R4'!C343="","",COUNTIF('Data R4'!J343,"&gt;0")+COUNTIF('Data R4'!L343,"&gt;0")+COUNTIF('Data R4'!N343,"&gt;0")+COUNTIF('Data R4'!P343,"&gt;0")+COUNTIF('Data R4'!R343,"&gt;0")+COUNTIF('Data R4'!T343,"&gt;0")+COUNTIF('Data R4'!V343,"&gt;0")+COUNTIF('Data R4'!X343,"&gt;0"))</f>
        <v/>
      </c>
      <c r="J3335">
        <f>IF('Data R4'!C343="","",IF((COUNTIF('Data R4'!K343,"&gt;0")+COUNTIF('Data R4'!M343,"&gt;0")+COUNTIF('Data R4'!O343,"&gt;0")+COUNTIF('Data R4'!Q343,"&gt;0")+COUNTIF('Data R4'!S343,"&gt;0")+COUNTIF('Data R4'!U343,"&gt;0")+COUNTIF('Data R4'!W343,"&gt;0")+COUNTIF('Data R4'!Y343,"&gt;0"))&gt;0,1,0))</f>
        <v/>
      </c>
      <c r="M3335" t="inlineStr">
        <is>
          <t>Data R</t>
        </is>
      </c>
    </row>
    <row r="3336">
      <c r="A3336" t="inlineStr">
        <is>
          <t>Regional 4</t>
        </is>
      </c>
      <c r="B3336">
        <f>IF('Data R4'!C344="","",'Data R4'!B344)</f>
        <v/>
      </c>
      <c r="C3336">
        <f>IF('Data R4'!C344="","",'Data R4'!C344)</f>
        <v/>
      </c>
      <c r="D3336">
        <f>IF('Data R4'!C344="","",'Data R4'!D344)</f>
        <v/>
      </c>
      <c r="E3336">
        <f>IF('Data R4'!C344="","",'Data R4'!E344)</f>
        <v/>
      </c>
      <c r="F3336">
        <f>IF('Data R4'!C344="","",'Data R4'!F344)</f>
        <v/>
      </c>
      <c r="G3336">
        <f>IF('Data R4'!C344="","",'Data R4'!AD344)</f>
        <v/>
      </c>
      <c r="H3336">
        <f>IF('Data R4'!C344="","",'Data R4'!AC344)</f>
        <v/>
      </c>
      <c r="I3336">
        <f>IF('Data R4'!C344="","",COUNTIF('Data R4'!J344,"&gt;0")+COUNTIF('Data R4'!L344,"&gt;0")+COUNTIF('Data R4'!N344,"&gt;0")+COUNTIF('Data R4'!P344,"&gt;0")+COUNTIF('Data R4'!R344,"&gt;0")+COUNTIF('Data R4'!T344,"&gt;0")+COUNTIF('Data R4'!V344,"&gt;0")+COUNTIF('Data R4'!X344,"&gt;0"))</f>
        <v/>
      </c>
      <c r="J3336">
        <f>IF('Data R4'!C344="","",IF((COUNTIF('Data R4'!K344,"&gt;0")+COUNTIF('Data R4'!M344,"&gt;0")+COUNTIF('Data R4'!O344,"&gt;0")+COUNTIF('Data R4'!Q344,"&gt;0")+COUNTIF('Data R4'!S344,"&gt;0")+COUNTIF('Data R4'!U344,"&gt;0")+COUNTIF('Data R4'!W344,"&gt;0")+COUNTIF('Data R4'!Y344,"&gt;0"))&gt;0,1,0))</f>
        <v/>
      </c>
      <c r="M3336" t="inlineStr">
        <is>
          <t>Data R</t>
        </is>
      </c>
    </row>
    <row r="3337">
      <c r="A3337" t="inlineStr">
        <is>
          <t>Regional 4</t>
        </is>
      </c>
      <c r="B3337">
        <f>IF('Data R4'!C345="","",'Data R4'!B345)</f>
        <v/>
      </c>
      <c r="C3337">
        <f>IF('Data R4'!C345="","",'Data R4'!C345)</f>
        <v/>
      </c>
      <c r="D3337">
        <f>IF('Data R4'!C345="","",'Data R4'!D345)</f>
        <v/>
      </c>
      <c r="E3337">
        <f>IF('Data R4'!C345="","",'Data R4'!E345)</f>
        <v/>
      </c>
      <c r="F3337">
        <f>IF('Data R4'!C345="","",'Data R4'!F345)</f>
        <v/>
      </c>
      <c r="G3337">
        <f>IF('Data R4'!C345="","",'Data R4'!AD345)</f>
        <v/>
      </c>
      <c r="H3337">
        <f>IF('Data R4'!C345="","",'Data R4'!AC345)</f>
        <v/>
      </c>
      <c r="I3337">
        <f>IF('Data R4'!C345="","",COUNTIF('Data R4'!J345,"&gt;0")+COUNTIF('Data R4'!L345,"&gt;0")+COUNTIF('Data R4'!N345,"&gt;0")+COUNTIF('Data R4'!P345,"&gt;0")+COUNTIF('Data R4'!R345,"&gt;0")+COUNTIF('Data R4'!T345,"&gt;0")+COUNTIF('Data R4'!V345,"&gt;0")+COUNTIF('Data R4'!X345,"&gt;0"))</f>
        <v/>
      </c>
      <c r="J3337">
        <f>IF('Data R4'!C345="","",IF((COUNTIF('Data R4'!K345,"&gt;0")+COUNTIF('Data R4'!M345,"&gt;0")+COUNTIF('Data R4'!O345,"&gt;0")+COUNTIF('Data R4'!Q345,"&gt;0")+COUNTIF('Data R4'!S345,"&gt;0")+COUNTIF('Data R4'!U345,"&gt;0")+COUNTIF('Data R4'!W345,"&gt;0")+COUNTIF('Data R4'!Y345,"&gt;0"))&gt;0,1,0))</f>
        <v/>
      </c>
      <c r="M3337" t="inlineStr">
        <is>
          <t>Data R</t>
        </is>
      </c>
    </row>
    <row r="3338">
      <c r="A3338" t="inlineStr">
        <is>
          <t>Regional 4</t>
        </is>
      </c>
      <c r="B3338">
        <f>IF('Data R4'!C346="","",'Data R4'!B346)</f>
        <v/>
      </c>
      <c r="C3338">
        <f>IF('Data R4'!C346="","",'Data R4'!C346)</f>
        <v/>
      </c>
      <c r="D3338">
        <f>IF('Data R4'!C346="","",'Data R4'!D346)</f>
        <v/>
      </c>
      <c r="E3338">
        <f>IF('Data R4'!C346="","",'Data R4'!E346)</f>
        <v/>
      </c>
      <c r="F3338">
        <f>IF('Data R4'!C346="","",'Data R4'!F346)</f>
        <v/>
      </c>
      <c r="G3338">
        <f>IF('Data R4'!C346="","",'Data R4'!AD346)</f>
        <v/>
      </c>
      <c r="H3338">
        <f>IF('Data R4'!C346="","",'Data R4'!AC346)</f>
        <v/>
      </c>
      <c r="I3338">
        <f>IF('Data R4'!C346="","",COUNTIF('Data R4'!J346,"&gt;0")+COUNTIF('Data R4'!L346,"&gt;0")+COUNTIF('Data R4'!N346,"&gt;0")+COUNTIF('Data R4'!P346,"&gt;0")+COUNTIF('Data R4'!R346,"&gt;0")+COUNTIF('Data R4'!T346,"&gt;0")+COUNTIF('Data R4'!V346,"&gt;0")+COUNTIF('Data R4'!X346,"&gt;0"))</f>
        <v/>
      </c>
      <c r="J3338">
        <f>IF('Data R4'!C346="","",IF((COUNTIF('Data R4'!K346,"&gt;0")+COUNTIF('Data R4'!M346,"&gt;0")+COUNTIF('Data R4'!O346,"&gt;0")+COUNTIF('Data R4'!Q346,"&gt;0")+COUNTIF('Data R4'!S346,"&gt;0")+COUNTIF('Data R4'!U346,"&gt;0")+COUNTIF('Data R4'!W346,"&gt;0")+COUNTIF('Data R4'!Y346,"&gt;0"))&gt;0,1,0))</f>
        <v/>
      </c>
      <c r="M3338" t="inlineStr">
        <is>
          <t>Data R</t>
        </is>
      </c>
    </row>
    <row r="3339">
      <c r="A3339" t="inlineStr">
        <is>
          <t>Regional 4</t>
        </is>
      </c>
      <c r="B3339">
        <f>IF('Data R4'!C347="","",'Data R4'!B347)</f>
        <v/>
      </c>
      <c r="C3339">
        <f>IF('Data R4'!C347="","",'Data R4'!C347)</f>
        <v/>
      </c>
      <c r="D3339">
        <f>IF('Data R4'!C347="","",'Data R4'!D347)</f>
        <v/>
      </c>
      <c r="E3339">
        <f>IF('Data R4'!C347="","",'Data R4'!E347)</f>
        <v/>
      </c>
      <c r="F3339">
        <f>IF('Data R4'!C347="","",'Data R4'!F347)</f>
        <v/>
      </c>
      <c r="G3339">
        <f>IF('Data R4'!C347="","",'Data R4'!AD347)</f>
        <v/>
      </c>
      <c r="H3339">
        <f>IF('Data R4'!C347="","",'Data R4'!AC347)</f>
        <v/>
      </c>
      <c r="I3339">
        <f>IF('Data R4'!C347="","",COUNTIF('Data R4'!J347,"&gt;0")+COUNTIF('Data R4'!L347,"&gt;0")+COUNTIF('Data R4'!N347,"&gt;0")+COUNTIF('Data R4'!P347,"&gt;0")+COUNTIF('Data R4'!R347,"&gt;0")+COUNTIF('Data R4'!T347,"&gt;0")+COUNTIF('Data R4'!V347,"&gt;0")+COUNTIF('Data R4'!X347,"&gt;0"))</f>
        <v/>
      </c>
      <c r="J3339">
        <f>IF('Data R4'!C347="","",IF((COUNTIF('Data R4'!K347,"&gt;0")+COUNTIF('Data R4'!M347,"&gt;0")+COUNTIF('Data R4'!O347,"&gt;0")+COUNTIF('Data R4'!Q347,"&gt;0")+COUNTIF('Data R4'!S347,"&gt;0")+COUNTIF('Data R4'!U347,"&gt;0")+COUNTIF('Data R4'!W347,"&gt;0")+COUNTIF('Data R4'!Y347,"&gt;0"))&gt;0,1,0))</f>
        <v/>
      </c>
      <c r="M3339" t="inlineStr">
        <is>
          <t>Data R</t>
        </is>
      </c>
    </row>
    <row r="3340">
      <c r="A3340" t="inlineStr">
        <is>
          <t>Regional 4</t>
        </is>
      </c>
      <c r="B3340">
        <f>IF('Data R4'!C348="","",'Data R4'!B348)</f>
        <v/>
      </c>
      <c r="C3340">
        <f>IF('Data R4'!C348="","",'Data R4'!C348)</f>
        <v/>
      </c>
      <c r="D3340">
        <f>IF('Data R4'!C348="","",'Data R4'!D348)</f>
        <v/>
      </c>
      <c r="E3340">
        <f>IF('Data R4'!C348="","",'Data R4'!E348)</f>
        <v/>
      </c>
      <c r="F3340">
        <f>IF('Data R4'!C348="","",'Data R4'!F348)</f>
        <v/>
      </c>
      <c r="G3340">
        <f>IF('Data R4'!C348="","",'Data R4'!AD348)</f>
        <v/>
      </c>
      <c r="H3340">
        <f>IF('Data R4'!C348="","",'Data R4'!AC348)</f>
        <v/>
      </c>
      <c r="I3340">
        <f>IF('Data R4'!C348="","",COUNTIF('Data R4'!J348,"&gt;0")+COUNTIF('Data R4'!L348,"&gt;0")+COUNTIF('Data R4'!N348,"&gt;0")+COUNTIF('Data R4'!P348,"&gt;0")+COUNTIF('Data R4'!R348,"&gt;0")+COUNTIF('Data R4'!T348,"&gt;0")+COUNTIF('Data R4'!V348,"&gt;0")+COUNTIF('Data R4'!X348,"&gt;0"))</f>
        <v/>
      </c>
      <c r="J3340">
        <f>IF('Data R4'!C348="","",IF((COUNTIF('Data R4'!K348,"&gt;0")+COUNTIF('Data R4'!M348,"&gt;0")+COUNTIF('Data R4'!O348,"&gt;0")+COUNTIF('Data R4'!Q348,"&gt;0")+COUNTIF('Data R4'!S348,"&gt;0")+COUNTIF('Data R4'!U348,"&gt;0")+COUNTIF('Data R4'!W348,"&gt;0")+COUNTIF('Data R4'!Y348,"&gt;0"))&gt;0,1,0))</f>
        <v/>
      </c>
      <c r="M3340" t="inlineStr">
        <is>
          <t>Data R</t>
        </is>
      </c>
    </row>
    <row r="3341">
      <c r="A3341" t="inlineStr">
        <is>
          <t>Regional 4</t>
        </is>
      </c>
      <c r="B3341">
        <f>IF('Data R4'!C349="","",'Data R4'!B349)</f>
        <v/>
      </c>
      <c r="C3341">
        <f>IF('Data R4'!C349="","",'Data R4'!C349)</f>
        <v/>
      </c>
      <c r="D3341">
        <f>IF('Data R4'!C349="","",'Data R4'!D349)</f>
        <v/>
      </c>
      <c r="E3341">
        <f>IF('Data R4'!C349="","",'Data R4'!E349)</f>
        <v/>
      </c>
      <c r="F3341">
        <f>IF('Data R4'!C349="","",'Data R4'!F349)</f>
        <v/>
      </c>
      <c r="G3341">
        <f>IF('Data R4'!C349="","",'Data R4'!AD349)</f>
        <v/>
      </c>
      <c r="H3341">
        <f>IF('Data R4'!C349="","",'Data R4'!AC349)</f>
        <v/>
      </c>
      <c r="I3341">
        <f>IF('Data R4'!C349="","",COUNTIF('Data R4'!J349,"&gt;0")+COUNTIF('Data R4'!L349,"&gt;0")+COUNTIF('Data R4'!N349,"&gt;0")+COUNTIF('Data R4'!P349,"&gt;0")+COUNTIF('Data R4'!R349,"&gt;0")+COUNTIF('Data R4'!T349,"&gt;0")+COUNTIF('Data R4'!V349,"&gt;0")+COUNTIF('Data R4'!X349,"&gt;0"))</f>
        <v/>
      </c>
      <c r="J3341">
        <f>IF('Data R4'!C349="","",IF((COUNTIF('Data R4'!K349,"&gt;0")+COUNTIF('Data R4'!M349,"&gt;0")+COUNTIF('Data R4'!O349,"&gt;0")+COUNTIF('Data R4'!Q349,"&gt;0")+COUNTIF('Data R4'!S349,"&gt;0")+COUNTIF('Data R4'!U349,"&gt;0")+COUNTIF('Data R4'!W349,"&gt;0")+COUNTIF('Data R4'!Y349,"&gt;0"))&gt;0,1,0))</f>
        <v/>
      </c>
      <c r="M3341" t="inlineStr">
        <is>
          <t>Data R</t>
        </is>
      </c>
    </row>
    <row r="3342">
      <c r="A3342" t="inlineStr">
        <is>
          <t>Regional 4</t>
        </is>
      </c>
      <c r="B3342">
        <f>IF('Data R4'!C350="","",'Data R4'!B350)</f>
        <v/>
      </c>
      <c r="C3342">
        <f>IF('Data R4'!C350="","",'Data R4'!C350)</f>
        <v/>
      </c>
      <c r="D3342">
        <f>IF('Data R4'!C350="","",'Data R4'!D350)</f>
        <v/>
      </c>
      <c r="E3342">
        <f>IF('Data R4'!C350="","",'Data R4'!E350)</f>
        <v/>
      </c>
      <c r="F3342">
        <f>IF('Data R4'!C350="","",'Data R4'!F350)</f>
        <v/>
      </c>
      <c r="G3342">
        <f>IF('Data R4'!C350="","",'Data R4'!AD350)</f>
        <v/>
      </c>
      <c r="H3342">
        <f>IF('Data R4'!C350="","",'Data R4'!AC350)</f>
        <v/>
      </c>
      <c r="I3342">
        <f>IF('Data R4'!C350="","",COUNTIF('Data R4'!J350,"&gt;0")+COUNTIF('Data R4'!L350,"&gt;0")+COUNTIF('Data R4'!N350,"&gt;0")+COUNTIF('Data R4'!P350,"&gt;0")+COUNTIF('Data R4'!R350,"&gt;0")+COUNTIF('Data R4'!T350,"&gt;0")+COUNTIF('Data R4'!V350,"&gt;0")+COUNTIF('Data R4'!X350,"&gt;0"))</f>
        <v/>
      </c>
      <c r="J3342">
        <f>IF('Data R4'!C350="","",IF((COUNTIF('Data R4'!K350,"&gt;0")+COUNTIF('Data R4'!M350,"&gt;0")+COUNTIF('Data R4'!O350,"&gt;0")+COUNTIF('Data R4'!Q350,"&gt;0")+COUNTIF('Data R4'!S350,"&gt;0")+COUNTIF('Data R4'!U350,"&gt;0")+COUNTIF('Data R4'!W350,"&gt;0")+COUNTIF('Data R4'!Y350,"&gt;0"))&gt;0,1,0))</f>
        <v/>
      </c>
      <c r="M3342" t="inlineStr">
        <is>
          <t>Data R</t>
        </is>
      </c>
    </row>
    <row r="3343">
      <c r="A3343" t="inlineStr">
        <is>
          <t>Regional 4</t>
        </is>
      </c>
      <c r="B3343">
        <f>IF('Data R4'!C351="","",'Data R4'!B351)</f>
        <v/>
      </c>
      <c r="C3343">
        <f>IF('Data R4'!C351="","",'Data R4'!C351)</f>
        <v/>
      </c>
      <c r="D3343">
        <f>IF('Data R4'!C351="","",'Data R4'!D351)</f>
        <v/>
      </c>
      <c r="E3343">
        <f>IF('Data R4'!C351="","",'Data R4'!E351)</f>
        <v/>
      </c>
      <c r="F3343">
        <f>IF('Data R4'!C351="","",'Data R4'!F351)</f>
        <v/>
      </c>
      <c r="G3343">
        <f>IF('Data R4'!C351="","",'Data R4'!AD351)</f>
        <v/>
      </c>
      <c r="H3343">
        <f>IF('Data R4'!C351="","",'Data R4'!AC351)</f>
        <v/>
      </c>
      <c r="I3343">
        <f>IF('Data R4'!C351="","",COUNTIF('Data R4'!J351,"&gt;0")+COUNTIF('Data R4'!L351,"&gt;0")+COUNTIF('Data R4'!N351,"&gt;0")+COUNTIF('Data R4'!P351,"&gt;0")+COUNTIF('Data R4'!R351,"&gt;0")+COUNTIF('Data R4'!T351,"&gt;0")+COUNTIF('Data R4'!V351,"&gt;0")+COUNTIF('Data R4'!X351,"&gt;0"))</f>
        <v/>
      </c>
      <c r="J3343">
        <f>IF('Data R4'!C351="","",IF((COUNTIF('Data R4'!K351,"&gt;0")+COUNTIF('Data R4'!M351,"&gt;0")+COUNTIF('Data R4'!O351,"&gt;0")+COUNTIF('Data R4'!Q351,"&gt;0")+COUNTIF('Data R4'!S351,"&gt;0")+COUNTIF('Data R4'!U351,"&gt;0")+COUNTIF('Data R4'!W351,"&gt;0")+COUNTIF('Data R4'!Y351,"&gt;0"))&gt;0,1,0))</f>
        <v/>
      </c>
      <c r="M3343" t="inlineStr">
        <is>
          <t>Data R</t>
        </is>
      </c>
    </row>
    <row r="3344">
      <c r="A3344" t="inlineStr">
        <is>
          <t>Regional 4</t>
        </is>
      </c>
      <c r="B3344">
        <f>IF('Data R4'!C352="","",'Data R4'!B352)</f>
        <v/>
      </c>
      <c r="C3344">
        <f>IF('Data R4'!C352="","",'Data R4'!C352)</f>
        <v/>
      </c>
      <c r="D3344">
        <f>IF('Data R4'!C352="","",'Data R4'!D352)</f>
        <v/>
      </c>
      <c r="E3344">
        <f>IF('Data R4'!C352="","",'Data R4'!E352)</f>
        <v/>
      </c>
      <c r="F3344">
        <f>IF('Data R4'!C352="","",'Data R4'!F352)</f>
        <v/>
      </c>
      <c r="G3344">
        <f>IF('Data R4'!C352="","",'Data R4'!AD352)</f>
        <v/>
      </c>
      <c r="H3344">
        <f>IF('Data R4'!C352="","",'Data R4'!AC352)</f>
        <v/>
      </c>
      <c r="I3344">
        <f>IF('Data R4'!C352="","",COUNTIF('Data R4'!J352,"&gt;0")+COUNTIF('Data R4'!L352,"&gt;0")+COUNTIF('Data R4'!N352,"&gt;0")+COUNTIF('Data R4'!P352,"&gt;0")+COUNTIF('Data R4'!R352,"&gt;0")+COUNTIF('Data R4'!T352,"&gt;0")+COUNTIF('Data R4'!V352,"&gt;0")+COUNTIF('Data R4'!X352,"&gt;0"))</f>
        <v/>
      </c>
      <c r="J3344">
        <f>IF('Data R4'!C352="","",IF((COUNTIF('Data R4'!K352,"&gt;0")+COUNTIF('Data R4'!M352,"&gt;0")+COUNTIF('Data R4'!O352,"&gt;0")+COUNTIF('Data R4'!Q352,"&gt;0")+COUNTIF('Data R4'!S352,"&gt;0")+COUNTIF('Data R4'!U352,"&gt;0")+COUNTIF('Data R4'!W352,"&gt;0")+COUNTIF('Data R4'!Y352,"&gt;0"))&gt;0,1,0))</f>
        <v/>
      </c>
      <c r="M3344" t="inlineStr">
        <is>
          <t>Data R</t>
        </is>
      </c>
    </row>
    <row r="3345">
      <c r="A3345" t="inlineStr">
        <is>
          <t>Regional 4</t>
        </is>
      </c>
      <c r="B3345">
        <f>IF('Data R4'!C353="","",'Data R4'!B353)</f>
        <v/>
      </c>
      <c r="C3345">
        <f>IF('Data R4'!C353="","",'Data R4'!C353)</f>
        <v/>
      </c>
      <c r="D3345">
        <f>IF('Data R4'!C353="","",'Data R4'!D353)</f>
        <v/>
      </c>
      <c r="E3345">
        <f>IF('Data R4'!C353="","",'Data R4'!E353)</f>
        <v/>
      </c>
      <c r="F3345">
        <f>IF('Data R4'!C353="","",'Data R4'!F353)</f>
        <v/>
      </c>
      <c r="G3345">
        <f>IF('Data R4'!C353="","",'Data R4'!AD353)</f>
        <v/>
      </c>
      <c r="H3345">
        <f>IF('Data R4'!C353="","",'Data R4'!AC353)</f>
        <v/>
      </c>
      <c r="I3345">
        <f>IF('Data R4'!C353="","",COUNTIF('Data R4'!J353,"&gt;0")+COUNTIF('Data R4'!L353,"&gt;0")+COUNTIF('Data R4'!N353,"&gt;0")+COUNTIF('Data R4'!P353,"&gt;0")+COUNTIF('Data R4'!R353,"&gt;0")+COUNTIF('Data R4'!T353,"&gt;0")+COUNTIF('Data R4'!V353,"&gt;0")+COUNTIF('Data R4'!X353,"&gt;0"))</f>
        <v/>
      </c>
      <c r="J3345">
        <f>IF('Data R4'!C353="","",IF((COUNTIF('Data R4'!K353,"&gt;0")+COUNTIF('Data R4'!M353,"&gt;0")+COUNTIF('Data R4'!O353,"&gt;0")+COUNTIF('Data R4'!Q353,"&gt;0")+COUNTIF('Data R4'!S353,"&gt;0")+COUNTIF('Data R4'!U353,"&gt;0")+COUNTIF('Data R4'!W353,"&gt;0")+COUNTIF('Data R4'!Y353,"&gt;0"))&gt;0,1,0))</f>
        <v/>
      </c>
      <c r="M3345" t="inlineStr">
        <is>
          <t>Data R</t>
        </is>
      </c>
    </row>
    <row r="3346">
      <c r="A3346" t="inlineStr">
        <is>
          <t>Regional 4</t>
        </is>
      </c>
      <c r="B3346">
        <f>IF('Data R4'!C354="","",'Data R4'!B354)</f>
        <v/>
      </c>
      <c r="C3346">
        <f>IF('Data R4'!C354="","",'Data R4'!C354)</f>
        <v/>
      </c>
      <c r="D3346">
        <f>IF('Data R4'!C354="","",'Data R4'!D354)</f>
        <v/>
      </c>
      <c r="E3346">
        <f>IF('Data R4'!C354="","",'Data R4'!E354)</f>
        <v/>
      </c>
      <c r="F3346">
        <f>IF('Data R4'!C354="","",'Data R4'!F354)</f>
        <v/>
      </c>
      <c r="G3346">
        <f>IF('Data R4'!C354="","",'Data R4'!AD354)</f>
        <v/>
      </c>
      <c r="H3346">
        <f>IF('Data R4'!C354="","",'Data R4'!AC354)</f>
        <v/>
      </c>
      <c r="I3346">
        <f>IF('Data R4'!C354="","",COUNTIF('Data R4'!J354,"&gt;0")+COUNTIF('Data R4'!L354,"&gt;0")+COUNTIF('Data R4'!N354,"&gt;0")+COUNTIF('Data R4'!P354,"&gt;0")+COUNTIF('Data R4'!R354,"&gt;0")+COUNTIF('Data R4'!T354,"&gt;0")+COUNTIF('Data R4'!V354,"&gt;0")+COUNTIF('Data R4'!X354,"&gt;0"))</f>
        <v/>
      </c>
      <c r="J3346">
        <f>IF('Data R4'!C354="","",IF((COUNTIF('Data R4'!K354,"&gt;0")+COUNTIF('Data R4'!M354,"&gt;0")+COUNTIF('Data R4'!O354,"&gt;0")+COUNTIF('Data R4'!Q354,"&gt;0")+COUNTIF('Data R4'!S354,"&gt;0")+COUNTIF('Data R4'!U354,"&gt;0")+COUNTIF('Data R4'!W354,"&gt;0")+COUNTIF('Data R4'!Y354,"&gt;0"))&gt;0,1,0))</f>
        <v/>
      </c>
      <c r="M3346" t="inlineStr">
        <is>
          <t>Data R</t>
        </is>
      </c>
    </row>
    <row r="3347">
      <c r="A3347" t="inlineStr">
        <is>
          <t>Regional 4</t>
        </is>
      </c>
      <c r="B3347">
        <f>IF('Data R4'!C355="","",'Data R4'!B355)</f>
        <v/>
      </c>
      <c r="C3347">
        <f>IF('Data R4'!C355="","",'Data R4'!C355)</f>
        <v/>
      </c>
      <c r="D3347">
        <f>IF('Data R4'!C355="","",'Data R4'!D355)</f>
        <v/>
      </c>
      <c r="E3347">
        <f>IF('Data R4'!C355="","",'Data R4'!E355)</f>
        <v/>
      </c>
      <c r="F3347">
        <f>IF('Data R4'!C355="","",'Data R4'!F355)</f>
        <v/>
      </c>
      <c r="G3347">
        <f>IF('Data R4'!C355="","",'Data R4'!AD355)</f>
        <v/>
      </c>
      <c r="H3347">
        <f>IF('Data R4'!C355="","",'Data R4'!AC355)</f>
        <v/>
      </c>
      <c r="I3347">
        <f>IF('Data R4'!C355="","",COUNTIF('Data R4'!J355,"&gt;0")+COUNTIF('Data R4'!L355,"&gt;0")+COUNTIF('Data R4'!N355,"&gt;0")+COUNTIF('Data R4'!P355,"&gt;0")+COUNTIF('Data R4'!R355,"&gt;0")+COUNTIF('Data R4'!T355,"&gt;0")+COUNTIF('Data R4'!V355,"&gt;0")+COUNTIF('Data R4'!X355,"&gt;0"))</f>
        <v/>
      </c>
      <c r="J3347">
        <f>IF('Data R4'!C355="","",IF((COUNTIF('Data R4'!K355,"&gt;0")+COUNTIF('Data R4'!M355,"&gt;0")+COUNTIF('Data R4'!O355,"&gt;0")+COUNTIF('Data R4'!Q355,"&gt;0")+COUNTIF('Data R4'!S355,"&gt;0")+COUNTIF('Data R4'!U355,"&gt;0")+COUNTIF('Data R4'!W355,"&gt;0")+COUNTIF('Data R4'!Y355,"&gt;0"))&gt;0,1,0))</f>
        <v/>
      </c>
      <c r="M3347" t="inlineStr">
        <is>
          <t>Data R</t>
        </is>
      </c>
    </row>
    <row r="3348">
      <c r="A3348" t="inlineStr">
        <is>
          <t>Regional 4</t>
        </is>
      </c>
      <c r="B3348">
        <f>IF('Data R4'!C356="","",'Data R4'!B356)</f>
        <v/>
      </c>
      <c r="C3348">
        <f>IF('Data R4'!C356="","",'Data R4'!C356)</f>
        <v/>
      </c>
      <c r="D3348">
        <f>IF('Data R4'!C356="","",'Data R4'!D356)</f>
        <v/>
      </c>
      <c r="E3348">
        <f>IF('Data R4'!C356="","",'Data R4'!E356)</f>
        <v/>
      </c>
      <c r="F3348">
        <f>IF('Data R4'!C356="","",'Data R4'!F356)</f>
        <v/>
      </c>
      <c r="G3348">
        <f>IF('Data R4'!C356="","",'Data R4'!AD356)</f>
        <v/>
      </c>
      <c r="H3348">
        <f>IF('Data R4'!C356="","",'Data R4'!AC356)</f>
        <v/>
      </c>
      <c r="I3348">
        <f>IF('Data R4'!C356="","",COUNTIF('Data R4'!J356,"&gt;0")+COUNTIF('Data R4'!L356,"&gt;0")+COUNTIF('Data R4'!N356,"&gt;0")+COUNTIF('Data R4'!P356,"&gt;0")+COUNTIF('Data R4'!R356,"&gt;0")+COUNTIF('Data R4'!T356,"&gt;0")+COUNTIF('Data R4'!V356,"&gt;0")+COUNTIF('Data R4'!X356,"&gt;0"))</f>
        <v/>
      </c>
      <c r="J3348">
        <f>IF('Data R4'!C356="","",IF((COUNTIF('Data R4'!K356,"&gt;0")+COUNTIF('Data R4'!M356,"&gt;0")+COUNTIF('Data R4'!O356,"&gt;0")+COUNTIF('Data R4'!Q356,"&gt;0")+COUNTIF('Data R4'!S356,"&gt;0")+COUNTIF('Data R4'!U356,"&gt;0")+COUNTIF('Data R4'!W356,"&gt;0")+COUNTIF('Data R4'!Y356,"&gt;0"))&gt;0,1,0))</f>
        <v/>
      </c>
      <c r="M3348" t="inlineStr">
        <is>
          <t>Data R</t>
        </is>
      </c>
    </row>
    <row r="3349">
      <c r="A3349" t="inlineStr">
        <is>
          <t>Regional 4</t>
        </is>
      </c>
      <c r="B3349">
        <f>IF('Data R4'!C357="","",'Data R4'!B357)</f>
        <v/>
      </c>
      <c r="C3349">
        <f>IF('Data R4'!C357="","",'Data R4'!C357)</f>
        <v/>
      </c>
      <c r="D3349">
        <f>IF('Data R4'!C357="","",'Data R4'!D357)</f>
        <v/>
      </c>
      <c r="E3349">
        <f>IF('Data R4'!C357="","",'Data R4'!E357)</f>
        <v/>
      </c>
      <c r="F3349">
        <f>IF('Data R4'!C357="","",'Data R4'!F357)</f>
        <v/>
      </c>
      <c r="G3349">
        <f>IF('Data R4'!C357="","",'Data R4'!AD357)</f>
        <v/>
      </c>
      <c r="H3349">
        <f>IF('Data R4'!C357="","",'Data R4'!AC357)</f>
        <v/>
      </c>
      <c r="I3349">
        <f>IF('Data R4'!C357="","",COUNTIF('Data R4'!J357,"&gt;0")+COUNTIF('Data R4'!L357,"&gt;0")+COUNTIF('Data R4'!N357,"&gt;0")+COUNTIF('Data R4'!P357,"&gt;0")+COUNTIF('Data R4'!R357,"&gt;0")+COUNTIF('Data R4'!T357,"&gt;0")+COUNTIF('Data R4'!V357,"&gt;0")+COUNTIF('Data R4'!X357,"&gt;0"))</f>
        <v/>
      </c>
      <c r="J3349">
        <f>IF('Data R4'!C357="","",IF((COUNTIF('Data R4'!K357,"&gt;0")+COUNTIF('Data R4'!M357,"&gt;0")+COUNTIF('Data R4'!O357,"&gt;0")+COUNTIF('Data R4'!Q357,"&gt;0")+COUNTIF('Data R4'!S357,"&gt;0")+COUNTIF('Data R4'!U357,"&gt;0")+COUNTIF('Data R4'!W357,"&gt;0")+COUNTIF('Data R4'!Y357,"&gt;0"))&gt;0,1,0))</f>
        <v/>
      </c>
      <c r="M3349" t="inlineStr">
        <is>
          <t>Data R</t>
        </is>
      </c>
    </row>
    <row r="3350">
      <c r="A3350" t="inlineStr">
        <is>
          <t>Regional 4</t>
        </is>
      </c>
      <c r="B3350">
        <f>IF('Data R4'!C358="","",'Data R4'!B358)</f>
        <v/>
      </c>
      <c r="C3350">
        <f>IF('Data R4'!C358="","",'Data R4'!C358)</f>
        <v/>
      </c>
      <c r="D3350">
        <f>IF('Data R4'!C358="","",'Data R4'!D358)</f>
        <v/>
      </c>
      <c r="E3350">
        <f>IF('Data R4'!C358="","",'Data R4'!E358)</f>
        <v/>
      </c>
      <c r="F3350">
        <f>IF('Data R4'!C358="","",'Data R4'!F358)</f>
        <v/>
      </c>
      <c r="G3350">
        <f>IF('Data R4'!C358="","",'Data R4'!AD358)</f>
        <v/>
      </c>
      <c r="H3350">
        <f>IF('Data R4'!C358="","",'Data R4'!AC358)</f>
        <v/>
      </c>
      <c r="I3350">
        <f>IF('Data R4'!C358="","",COUNTIF('Data R4'!J358,"&gt;0")+COUNTIF('Data R4'!L358,"&gt;0")+COUNTIF('Data R4'!N358,"&gt;0")+COUNTIF('Data R4'!P358,"&gt;0")+COUNTIF('Data R4'!R358,"&gt;0")+COUNTIF('Data R4'!T358,"&gt;0")+COUNTIF('Data R4'!V358,"&gt;0")+COUNTIF('Data R4'!X358,"&gt;0"))</f>
        <v/>
      </c>
      <c r="J3350">
        <f>IF('Data R4'!C358="","",IF((COUNTIF('Data R4'!K358,"&gt;0")+COUNTIF('Data R4'!M358,"&gt;0")+COUNTIF('Data R4'!O358,"&gt;0")+COUNTIF('Data R4'!Q358,"&gt;0")+COUNTIF('Data R4'!S358,"&gt;0")+COUNTIF('Data R4'!U358,"&gt;0")+COUNTIF('Data R4'!W358,"&gt;0")+COUNTIF('Data R4'!Y358,"&gt;0"))&gt;0,1,0))</f>
        <v/>
      </c>
      <c r="M3350" t="inlineStr">
        <is>
          <t>Data R</t>
        </is>
      </c>
    </row>
    <row r="3351">
      <c r="A3351" t="inlineStr">
        <is>
          <t>Regional 4</t>
        </is>
      </c>
      <c r="B3351">
        <f>IF('Data R4'!C359="","",'Data R4'!B359)</f>
        <v/>
      </c>
      <c r="C3351">
        <f>IF('Data R4'!C359="","",'Data R4'!C359)</f>
        <v/>
      </c>
      <c r="D3351">
        <f>IF('Data R4'!C359="","",'Data R4'!D359)</f>
        <v/>
      </c>
      <c r="E3351">
        <f>IF('Data R4'!C359="","",'Data R4'!E359)</f>
        <v/>
      </c>
      <c r="F3351">
        <f>IF('Data R4'!C359="","",'Data R4'!F359)</f>
        <v/>
      </c>
      <c r="G3351">
        <f>IF('Data R4'!C359="","",'Data R4'!AD359)</f>
        <v/>
      </c>
      <c r="H3351">
        <f>IF('Data R4'!C359="","",'Data R4'!AC359)</f>
        <v/>
      </c>
      <c r="I3351">
        <f>IF('Data R4'!C359="","",COUNTIF('Data R4'!J359,"&gt;0")+COUNTIF('Data R4'!L359,"&gt;0")+COUNTIF('Data R4'!N359,"&gt;0")+COUNTIF('Data R4'!P359,"&gt;0")+COUNTIF('Data R4'!R359,"&gt;0")+COUNTIF('Data R4'!T359,"&gt;0")+COUNTIF('Data R4'!V359,"&gt;0")+COUNTIF('Data R4'!X359,"&gt;0"))</f>
        <v/>
      </c>
      <c r="J3351">
        <f>IF('Data R4'!C359="","",IF((COUNTIF('Data R4'!K359,"&gt;0")+COUNTIF('Data R4'!M359,"&gt;0")+COUNTIF('Data R4'!O359,"&gt;0")+COUNTIF('Data R4'!Q359,"&gt;0")+COUNTIF('Data R4'!S359,"&gt;0")+COUNTIF('Data R4'!U359,"&gt;0")+COUNTIF('Data R4'!W359,"&gt;0")+COUNTIF('Data R4'!Y359,"&gt;0"))&gt;0,1,0))</f>
        <v/>
      </c>
      <c r="M3351" t="inlineStr">
        <is>
          <t>Data R</t>
        </is>
      </c>
    </row>
    <row r="3352">
      <c r="A3352" t="inlineStr">
        <is>
          <t>Regional 4</t>
        </is>
      </c>
      <c r="B3352">
        <f>IF('Data R4'!C360="","",'Data R4'!B360)</f>
        <v/>
      </c>
      <c r="C3352">
        <f>IF('Data R4'!C360="","",'Data R4'!C360)</f>
        <v/>
      </c>
      <c r="D3352">
        <f>IF('Data R4'!C360="","",'Data R4'!D360)</f>
        <v/>
      </c>
      <c r="E3352">
        <f>IF('Data R4'!C360="","",'Data R4'!E360)</f>
        <v/>
      </c>
      <c r="F3352">
        <f>IF('Data R4'!C360="","",'Data R4'!F360)</f>
        <v/>
      </c>
      <c r="G3352">
        <f>IF('Data R4'!C360="","",'Data R4'!AD360)</f>
        <v/>
      </c>
      <c r="H3352">
        <f>IF('Data R4'!C360="","",'Data R4'!AC360)</f>
        <v/>
      </c>
      <c r="I3352">
        <f>IF('Data R4'!C360="","",COUNTIF('Data R4'!J360,"&gt;0")+COUNTIF('Data R4'!L360,"&gt;0")+COUNTIF('Data R4'!N360,"&gt;0")+COUNTIF('Data R4'!P360,"&gt;0")+COUNTIF('Data R4'!R360,"&gt;0")+COUNTIF('Data R4'!T360,"&gt;0")+COUNTIF('Data R4'!V360,"&gt;0")+COUNTIF('Data R4'!X360,"&gt;0"))</f>
        <v/>
      </c>
      <c r="J3352">
        <f>IF('Data R4'!C360="","",IF((COUNTIF('Data R4'!K360,"&gt;0")+COUNTIF('Data R4'!M360,"&gt;0")+COUNTIF('Data R4'!O360,"&gt;0")+COUNTIF('Data R4'!Q360,"&gt;0")+COUNTIF('Data R4'!S360,"&gt;0")+COUNTIF('Data R4'!U360,"&gt;0")+COUNTIF('Data R4'!W360,"&gt;0")+COUNTIF('Data R4'!Y360,"&gt;0"))&gt;0,1,0))</f>
        <v/>
      </c>
      <c r="M3352" t="inlineStr">
        <is>
          <t>Data R</t>
        </is>
      </c>
    </row>
    <row r="3353">
      <c r="A3353" t="inlineStr">
        <is>
          <t>Regional 4</t>
        </is>
      </c>
      <c r="B3353">
        <f>IF('Data R4'!C361="","",'Data R4'!B361)</f>
        <v/>
      </c>
      <c r="C3353">
        <f>IF('Data R4'!C361="","",'Data R4'!C361)</f>
        <v/>
      </c>
      <c r="D3353">
        <f>IF('Data R4'!C361="","",'Data R4'!D361)</f>
        <v/>
      </c>
      <c r="E3353">
        <f>IF('Data R4'!C361="","",'Data R4'!E361)</f>
        <v/>
      </c>
      <c r="F3353">
        <f>IF('Data R4'!C361="","",'Data R4'!F361)</f>
        <v/>
      </c>
      <c r="G3353">
        <f>IF('Data R4'!C361="","",'Data R4'!AD361)</f>
        <v/>
      </c>
      <c r="H3353">
        <f>IF('Data R4'!C361="","",'Data R4'!AC361)</f>
        <v/>
      </c>
      <c r="I3353">
        <f>IF('Data R4'!C361="","",COUNTIF('Data R4'!J361,"&gt;0")+COUNTIF('Data R4'!L361,"&gt;0")+COUNTIF('Data R4'!N361,"&gt;0")+COUNTIF('Data R4'!P361,"&gt;0")+COUNTIF('Data R4'!R361,"&gt;0")+COUNTIF('Data R4'!T361,"&gt;0")+COUNTIF('Data R4'!V361,"&gt;0")+COUNTIF('Data R4'!X361,"&gt;0"))</f>
        <v/>
      </c>
      <c r="J3353">
        <f>IF('Data R4'!C361="","",IF((COUNTIF('Data R4'!K361,"&gt;0")+COUNTIF('Data R4'!M361,"&gt;0")+COUNTIF('Data R4'!O361,"&gt;0")+COUNTIF('Data R4'!Q361,"&gt;0")+COUNTIF('Data R4'!S361,"&gt;0")+COUNTIF('Data R4'!U361,"&gt;0")+COUNTIF('Data R4'!W361,"&gt;0")+COUNTIF('Data R4'!Y361,"&gt;0"))&gt;0,1,0))</f>
        <v/>
      </c>
      <c r="M3353" t="inlineStr">
        <is>
          <t>Data R</t>
        </is>
      </c>
    </row>
    <row r="3354">
      <c r="A3354" t="inlineStr">
        <is>
          <t>Regional 4</t>
        </is>
      </c>
      <c r="B3354">
        <f>IF('Data R4'!C362="","",'Data R4'!B362)</f>
        <v/>
      </c>
      <c r="C3354">
        <f>IF('Data R4'!C362="","",'Data R4'!C362)</f>
        <v/>
      </c>
      <c r="D3354">
        <f>IF('Data R4'!C362="","",'Data R4'!D362)</f>
        <v/>
      </c>
      <c r="E3354">
        <f>IF('Data R4'!C362="","",'Data R4'!E362)</f>
        <v/>
      </c>
      <c r="F3354">
        <f>IF('Data R4'!C362="","",'Data R4'!F362)</f>
        <v/>
      </c>
      <c r="G3354">
        <f>IF('Data R4'!C362="","",'Data R4'!AD362)</f>
        <v/>
      </c>
      <c r="H3354">
        <f>IF('Data R4'!C362="","",'Data R4'!AC362)</f>
        <v/>
      </c>
      <c r="I3354">
        <f>IF('Data R4'!C362="","",COUNTIF('Data R4'!J362,"&gt;0")+COUNTIF('Data R4'!L362,"&gt;0")+COUNTIF('Data R4'!N362,"&gt;0")+COUNTIF('Data R4'!P362,"&gt;0")+COUNTIF('Data R4'!R362,"&gt;0")+COUNTIF('Data R4'!T362,"&gt;0")+COUNTIF('Data R4'!V362,"&gt;0")+COUNTIF('Data R4'!X362,"&gt;0"))</f>
        <v/>
      </c>
      <c r="J3354">
        <f>IF('Data R4'!C362="","",IF((COUNTIF('Data R4'!K362,"&gt;0")+COUNTIF('Data R4'!M362,"&gt;0")+COUNTIF('Data R4'!O362,"&gt;0")+COUNTIF('Data R4'!Q362,"&gt;0")+COUNTIF('Data R4'!S362,"&gt;0")+COUNTIF('Data R4'!U362,"&gt;0")+COUNTIF('Data R4'!W362,"&gt;0")+COUNTIF('Data R4'!Y362,"&gt;0"))&gt;0,1,0))</f>
        <v/>
      </c>
      <c r="M3354" t="inlineStr">
        <is>
          <t>Data R</t>
        </is>
      </c>
    </row>
    <row r="3355">
      <c r="A3355" t="inlineStr">
        <is>
          <t>Regional 4</t>
        </is>
      </c>
      <c r="B3355">
        <f>IF('Data R4'!C363="","",'Data R4'!B363)</f>
        <v/>
      </c>
      <c r="C3355">
        <f>IF('Data R4'!C363="","",'Data R4'!C363)</f>
        <v/>
      </c>
      <c r="D3355">
        <f>IF('Data R4'!C363="","",'Data R4'!D363)</f>
        <v/>
      </c>
      <c r="E3355">
        <f>IF('Data R4'!C363="","",'Data R4'!E363)</f>
        <v/>
      </c>
      <c r="F3355">
        <f>IF('Data R4'!C363="","",'Data R4'!F363)</f>
        <v/>
      </c>
      <c r="G3355">
        <f>IF('Data R4'!C363="","",'Data R4'!AD363)</f>
        <v/>
      </c>
      <c r="H3355">
        <f>IF('Data R4'!C363="","",'Data R4'!AC363)</f>
        <v/>
      </c>
      <c r="I3355">
        <f>IF('Data R4'!C363="","",COUNTIF('Data R4'!J363,"&gt;0")+COUNTIF('Data R4'!L363,"&gt;0")+COUNTIF('Data R4'!N363,"&gt;0")+COUNTIF('Data R4'!P363,"&gt;0")+COUNTIF('Data R4'!R363,"&gt;0")+COUNTIF('Data R4'!T363,"&gt;0")+COUNTIF('Data R4'!V363,"&gt;0")+COUNTIF('Data R4'!X363,"&gt;0"))</f>
        <v/>
      </c>
      <c r="J3355">
        <f>IF('Data R4'!C363="","",IF((COUNTIF('Data R4'!K363,"&gt;0")+COUNTIF('Data R4'!M363,"&gt;0")+COUNTIF('Data R4'!O363,"&gt;0")+COUNTIF('Data R4'!Q363,"&gt;0")+COUNTIF('Data R4'!S363,"&gt;0")+COUNTIF('Data R4'!U363,"&gt;0")+COUNTIF('Data R4'!W363,"&gt;0")+COUNTIF('Data R4'!Y363,"&gt;0"))&gt;0,1,0))</f>
        <v/>
      </c>
      <c r="M3355" t="inlineStr">
        <is>
          <t>Data R</t>
        </is>
      </c>
    </row>
    <row r="3356">
      <c r="A3356" t="inlineStr">
        <is>
          <t>Regional 4</t>
        </is>
      </c>
      <c r="B3356">
        <f>IF('Data R4'!C364="","",'Data R4'!B364)</f>
        <v/>
      </c>
      <c r="C3356">
        <f>IF('Data R4'!C364="","",'Data R4'!C364)</f>
        <v/>
      </c>
      <c r="D3356">
        <f>IF('Data R4'!C364="","",'Data R4'!D364)</f>
        <v/>
      </c>
      <c r="E3356">
        <f>IF('Data R4'!C364="","",'Data R4'!E364)</f>
        <v/>
      </c>
      <c r="F3356">
        <f>IF('Data R4'!C364="","",'Data R4'!F364)</f>
        <v/>
      </c>
      <c r="G3356">
        <f>IF('Data R4'!C364="","",'Data R4'!AD364)</f>
        <v/>
      </c>
      <c r="H3356">
        <f>IF('Data R4'!C364="","",'Data R4'!AC364)</f>
        <v/>
      </c>
      <c r="I3356">
        <f>IF('Data R4'!C364="","",COUNTIF('Data R4'!J364,"&gt;0")+COUNTIF('Data R4'!L364,"&gt;0")+COUNTIF('Data R4'!N364,"&gt;0")+COUNTIF('Data R4'!P364,"&gt;0")+COUNTIF('Data R4'!R364,"&gt;0")+COUNTIF('Data R4'!T364,"&gt;0")+COUNTIF('Data R4'!V364,"&gt;0")+COUNTIF('Data R4'!X364,"&gt;0"))</f>
        <v/>
      </c>
      <c r="J3356">
        <f>IF('Data R4'!C364="","",IF((COUNTIF('Data R4'!K364,"&gt;0")+COUNTIF('Data R4'!M364,"&gt;0")+COUNTIF('Data R4'!O364,"&gt;0")+COUNTIF('Data R4'!Q364,"&gt;0")+COUNTIF('Data R4'!S364,"&gt;0")+COUNTIF('Data R4'!U364,"&gt;0")+COUNTIF('Data R4'!W364,"&gt;0")+COUNTIF('Data R4'!Y364,"&gt;0"))&gt;0,1,0))</f>
        <v/>
      </c>
      <c r="M3356" t="inlineStr">
        <is>
          <t>Data R</t>
        </is>
      </c>
    </row>
    <row r="3357">
      <c r="A3357" t="inlineStr">
        <is>
          <t>Regional 4</t>
        </is>
      </c>
      <c r="B3357">
        <f>IF('Data R4'!C365="","",'Data R4'!B365)</f>
        <v/>
      </c>
      <c r="C3357">
        <f>IF('Data R4'!C365="","",'Data R4'!C365)</f>
        <v/>
      </c>
      <c r="D3357">
        <f>IF('Data R4'!C365="","",'Data R4'!D365)</f>
        <v/>
      </c>
      <c r="E3357">
        <f>IF('Data R4'!C365="","",'Data R4'!E365)</f>
        <v/>
      </c>
      <c r="F3357">
        <f>IF('Data R4'!C365="","",'Data R4'!F365)</f>
        <v/>
      </c>
      <c r="G3357">
        <f>IF('Data R4'!C365="","",'Data R4'!AD365)</f>
        <v/>
      </c>
      <c r="H3357">
        <f>IF('Data R4'!C365="","",'Data R4'!AC365)</f>
        <v/>
      </c>
      <c r="I3357">
        <f>IF('Data R4'!C365="","",COUNTIF('Data R4'!J365,"&gt;0")+COUNTIF('Data R4'!L365,"&gt;0")+COUNTIF('Data R4'!N365,"&gt;0")+COUNTIF('Data R4'!P365,"&gt;0")+COUNTIF('Data R4'!R365,"&gt;0")+COUNTIF('Data R4'!T365,"&gt;0")+COUNTIF('Data R4'!V365,"&gt;0")+COUNTIF('Data R4'!X365,"&gt;0"))</f>
        <v/>
      </c>
      <c r="J3357">
        <f>IF('Data R4'!C365="","",IF((COUNTIF('Data R4'!K365,"&gt;0")+COUNTIF('Data R4'!M365,"&gt;0")+COUNTIF('Data R4'!O365,"&gt;0")+COUNTIF('Data R4'!Q365,"&gt;0")+COUNTIF('Data R4'!S365,"&gt;0")+COUNTIF('Data R4'!U365,"&gt;0")+COUNTIF('Data R4'!W365,"&gt;0")+COUNTIF('Data R4'!Y365,"&gt;0"))&gt;0,1,0))</f>
        <v/>
      </c>
      <c r="M3357" t="inlineStr">
        <is>
          <t>Data R</t>
        </is>
      </c>
    </row>
    <row r="3358">
      <c r="A3358" t="inlineStr">
        <is>
          <t>Regional 4</t>
        </is>
      </c>
      <c r="B3358">
        <f>IF('Data R4'!C366="","",'Data R4'!B366)</f>
        <v/>
      </c>
      <c r="C3358">
        <f>IF('Data R4'!C366="","",'Data R4'!C366)</f>
        <v/>
      </c>
      <c r="D3358">
        <f>IF('Data R4'!C366="","",'Data R4'!D366)</f>
        <v/>
      </c>
      <c r="E3358">
        <f>IF('Data R4'!C366="","",'Data R4'!E366)</f>
        <v/>
      </c>
      <c r="F3358">
        <f>IF('Data R4'!C366="","",'Data R4'!F366)</f>
        <v/>
      </c>
      <c r="G3358">
        <f>IF('Data R4'!C366="","",'Data R4'!AD366)</f>
        <v/>
      </c>
      <c r="H3358">
        <f>IF('Data R4'!C366="","",'Data R4'!AC366)</f>
        <v/>
      </c>
      <c r="I3358">
        <f>IF('Data R4'!C366="","",COUNTIF('Data R4'!J366,"&gt;0")+COUNTIF('Data R4'!L366,"&gt;0")+COUNTIF('Data R4'!N366,"&gt;0")+COUNTIF('Data R4'!P366,"&gt;0")+COUNTIF('Data R4'!R366,"&gt;0")+COUNTIF('Data R4'!T366,"&gt;0")+COUNTIF('Data R4'!V366,"&gt;0")+COUNTIF('Data R4'!X366,"&gt;0"))</f>
        <v/>
      </c>
      <c r="J3358">
        <f>IF('Data R4'!C366="","",IF((COUNTIF('Data R4'!K366,"&gt;0")+COUNTIF('Data R4'!M366,"&gt;0")+COUNTIF('Data R4'!O366,"&gt;0")+COUNTIF('Data R4'!Q366,"&gt;0")+COUNTIF('Data R4'!S366,"&gt;0")+COUNTIF('Data R4'!U366,"&gt;0")+COUNTIF('Data R4'!W366,"&gt;0")+COUNTIF('Data R4'!Y366,"&gt;0"))&gt;0,1,0))</f>
        <v/>
      </c>
      <c r="M3358" t="inlineStr">
        <is>
          <t>Data R</t>
        </is>
      </c>
    </row>
    <row r="3359">
      <c r="A3359" t="inlineStr">
        <is>
          <t>Regional 4</t>
        </is>
      </c>
      <c r="B3359">
        <f>IF('Data R4'!C367="","",'Data R4'!B367)</f>
        <v/>
      </c>
      <c r="C3359">
        <f>IF('Data R4'!C367="","",'Data R4'!C367)</f>
        <v/>
      </c>
      <c r="D3359">
        <f>IF('Data R4'!C367="","",'Data R4'!D367)</f>
        <v/>
      </c>
      <c r="E3359">
        <f>IF('Data R4'!C367="","",'Data R4'!E367)</f>
        <v/>
      </c>
      <c r="F3359">
        <f>IF('Data R4'!C367="","",'Data R4'!F367)</f>
        <v/>
      </c>
      <c r="G3359">
        <f>IF('Data R4'!C367="","",'Data R4'!AD367)</f>
        <v/>
      </c>
      <c r="H3359">
        <f>IF('Data R4'!C367="","",'Data R4'!AC367)</f>
        <v/>
      </c>
      <c r="I3359">
        <f>IF('Data R4'!C367="","",COUNTIF('Data R4'!J367,"&gt;0")+COUNTIF('Data R4'!L367,"&gt;0")+COUNTIF('Data R4'!N367,"&gt;0")+COUNTIF('Data R4'!P367,"&gt;0")+COUNTIF('Data R4'!R367,"&gt;0")+COUNTIF('Data R4'!T367,"&gt;0")+COUNTIF('Data R4'!V367,"&gt;0")+COUNTIF('Data R4'!X367,"&gt;0"))</f>
        <v/>
      </c>
      <c r="J3359">
        <f>IF('Data R4'!C367="","",IF((COUNTIF('Data R4'!K367,"&gt;0")+COUNTIF('Data R4'!M367,"&gt;0")+COUNTIF('Data R4'!O367,"&gt;0")+COUNTIF('Data R4'!Q367,"&gt;0")+COUNTIF('Data R4'!S367,"&gt;0")+COUNTIF('Data R4'!U367,"&gt;0")+COUNTIF('Data R4'!W367,"&gt;0")+COUNTIF('Data R4'!Y367,"&gt;0"))&gt;0,1,0))</f>
        <v/>
      </c>
      <c r="M3359" t="inlineStr">
        <is>
          <t>Data R</t>
        </is>
      </c>
    </row>
    <row r="3360">
      <c r="A3360" t="inlineStr">
        <is>
          <t>Regional 4</t>
        </is>
      </c>
      <c r="B3360">
        <f>IF('Data R4'!C368="","",'Data R4'!B368)</f>
        <v/>
      </c>
      <c r="C3360">
        <f>IF('Data R4'!C368="","",'Data R4'!C368)</f>
        <v/>
      </c>
      <c r="D3360">
        <f>IF('Data R4'!C368="","",'Data R4'!D368)</f>
        <v/>
      </c>
      <c r="E3360">
        <f>IF('Data R4'!C368="","",'Data R4'!E368)</f>
        <v/>
      </c>
      <c r="F3360">
        <f>IF('Data R4'!C368="","",'Data R4'!F368)</f>
        <v/>
      </c>
      <c r="G3360">
        <f>IF('Data R4'!C368="","",'Data R4'!AD368)</f>
        <v/>
      </c>
      <c r="H3360">
        <f>IF('Data R4'!C368="","",'Data R4'!AC368)</f>
        <v/>
      </c>
      <c r="I3360">
        <f>IF('Data R4'!C368="","",COUNTIF('Data R4'!J368,"&gt;0")+COUNTIF('Data R4'!L368,"&gt;0")+COUNTIF('Data R4'!N368,"&gt;0")+COUNTIF('Data R4'!P368,"&gt;0")+COUNTIF('Data R4'!R368,"&gt;0")+COUNTIF('Data R4'!T368,"&gt;0")+COUNTIF('Data R4'!V368,"&gt;0")+COUNTIF('Data R4'!X368,"&gt;0"))</f>
        <v/>
      </c>
      <c r="J3360">
        <f>IF('Data R4'!C368="","",IF((COUNTIF('Data R4'!K368,"&gt;0")+COUNTIF('Data R4'!M368,"&gt;0")+COUNTIF('Data R4'!O368,"&gt;0")+COUNTIF('Data R4'!Q368,"&gt;0")+COUNTIF('Data R4'!S368,"&gt;0")+COUNTIF('Data R4'!U368,"&gt;0")+COUNTIF('Data R4'!W368,"&gt;0")+COUNTIF('Data R4'!Y368,"&gt;0"))&gt;0,1,0))</f>
        <v/>
      </c>
      <c r="M3360" t="inlineStr">
        <is>
          <t>Data R</t>
        </is>
      </c>
    </row>
    <row r="3361">
      <c r="A3361" t="inlineStr">
        <is>
          <t>Regional 4</t>
        </is>
      </c>
      <c r="B3361">
        <f>IF('Data R4'!C369="","",'Data R4'!B369)</f>
        <v/>
      </c>
      <c r="C3361">
        <f>IF('Data R4'!C369="","",'Data R4'!C369)</f>
        <v/>
      </c>
      <c r="D3361">
        <f>IF('Data R4'!C369="","",'Data R4'!D369)</f>
        <v/>
      </c>
      <c r="E3361">
        <f>IF('Data R4'!C369="","",'Data R4'!E369)</f>
        <v/>
      </c>
      <c r="F3361">
        <f>IF('Data R4'!C369="","",'Data R4'!F369)</f>
        <v/>
      </c>
      <c r="G3361">
        <f>IF('Data R4'!C369="","",'Data R4'!AD369)</f>
        <v/>
      </c>
      <c r="H3361">
        <f>IF('Data R4'!C369="","",'Data R4'!AC369)</f>
        <v/>
      </c>
      <c r="I3361">
        <f>IF('Data R4'!C369="","",COUNTIF('Data R4'!J369,"&gt;0")+COUNTIF('Data R4'!L369,"&gt;0")+COUNTIF('Data R4'!N369,"&gt;0")+COUNTIF('Data R4'!P369,"&gt;0")+COUNTIF('Data R4'!R369,"&gt;0")+COUNTIF('Data R4'!T369,"&gt;0")+COUNTIF('Data R4'!V369,"&gt;0")+COUNTIF('Data R4'!X369,"&gt;0"))</f>
        <v/>
      </c>
      <c r="J3361">
        <f>IF('Data R4'!C369="","",IF((COUNTIF('Data R4'!K369,"&gt;0")+COUNTIF('Data R4'!M369,"&gt;0")+COUNTIF('Data R4'!O369,"&gt;0")+COUNTIF('Data R4'!Q369,"&gt;0")+COUNTIF('Data R4'!S369,"&gt;0")+COUNTIF('Data R4'!U369,"&gt;0")+COUNTIF('Data R4'!W369,"&gt;0")+COUNTIF('Data R4'!Y369,"&gt;0"))&gt;0,1,0))</f>
        <v/>
      </c>
      <c r="M3361" t="inlineStr">
        <is>
          <t>Data R</t>
        </is>
      </c>
    </row>
    <row r="3362">
      <c r="A3362" t="inlineStr">
        <is>
          <t>Regional 4</t>
        </is>
      </c>
      <c r="B3362">
        <f>IF('Data R4'!C370="","",'Data R4'!B370)</f>
        <v/>
      </c>
      <c r="C3362">
        <f>IF('Data R4'!C370="","",'Data R4'!C370)</f>
        <v/>
      </c>
      <c r="D3362">
        <f>IF('Data R4'!C370="","",'Data R4'!D370)</f>
        <v/>
      </c>
      <c r="E3362">
        <f>IF('Data R4'!C370="","",'Data R4'!E370)</f>
        <v/>
      </c>
      <c r="F3362">
        <f>IF('Data R4'!C370="","",'Data R4'!F370)</f>
        <v/>
      </c>
      <c r="G3362">
        <f>IF('Data R4'!C370="","",'Data R4'!AD370)</f>
        <v/>
      </c>
      <c r="H3362">
        <f>IF('Data R4'!C370="","",'Data R4'!AC370)</f>
        <v/>
      </c>
      <c r="I3362">
        <f>IF('Data R4'!C370="","",COUNTIF('Data R4'!J370,"&gt;0")+COUNTIF('Data R4'!L370,"&gt;0")+COUNTIF('Data R4'!N370,"&gt;0")+COUNTIF('Data R4'!P370,"&gt;0")+COUNTIF('Data R4'!R370,"&gt;0")+COUNTIF('Data R4'!T370,"&gt;0")+COUNTIF('Data R4'!V370,"&gt;0")+COUNTIF('Data R4'!X370,"&gt;0"))</f>
        <v/>
      </c>
      <c r="J3362">
        <f>IF('Data R4'!C370="","",IF((COUNTIF('Data R4'!K370,"&gt;0")+COUNTIF('Data R4'!M370,"&gt;0")+COUNTIF('Data R4'!O370,"&gt;0")+COUNTIF('Data R4'!Q370,"&gt;0")+COUNTIF('Data R4'!S370,"&gt;0")+COUNTIF('Data R4'!U370,"&gt;0")+COUNTIF('Data R4'!W370,"&gt;0")+COUNTIF('Data R4'!Y370,"&gt;0"))&gt;0,1,0))</f>
        <v/>
      </c>
      <c r="M3362" t="inlineStr">
        <is>
          <t>Data R</t>
        </is>
      </c>
    </row>
    <row r="3363">
      <c r="A3363" t="inlineStr">
        <is>
          <t>Regional 4</t>
        </is>
      </c>
      <c r="B3363">
        <f>IF('Data R4'!C371="","",'Data R4'!B371)</f>
        <v/>
      </c>
      <c r="C3363">
        <f>IF('Data R4'!C371="","",'Data R4'!C371)</f>
        <v/>
      </c>
      <c r="D3363">
        <f>IF('Data R4'!C371="","",'Data R4'!D371)</f>
        <v/>
      </c>
      <c r="E3363">
        <f>IF('Data R4'!C371="","",'Data R4'!E371)</f>
        <v/>
      </c>
      <c r="F3363">
        <f>IF('Data R4'!C371="","",'Data R4'!F371)</f>
        <v/>
      </c>
      <c r="G3363">
        <f>IF('Data R4'!C371="","",'Data R4'!AD371)</f>
        <v/>
      </c>
      <c r="H3363">
        <f>IF('Data R4'!C371="","",'Data R4'!AC371)</f>
        <v/>
      </c>
      <c r="I3363">
        <f>IF('Data R4'!C371="","",COUNTIF('Data R4'!J371,"&gt;0")+COUNTIF('Data R4'!L371,"&gt;0")+COUNTIF('Data R4'!N371,"&gt;0")+COUNTIF('Data R4'!P371,"&gt;0")+COUNTIF('Data R4'!R371,"&gt;0")+COUNTIF('Data R4'!T371,"&gt;0")+COUNTIF('Data R4'!V371,"&gt;0")+COUNTIF('Data R4'!X371,"&gt;0"))</f>
        <v/>
      </c>
      <c r="J3363">
        <f>IF('Data R4'!C371="","",IF((COUNTIF('Data R4'!K371,"&gt;0")+COUNTIF('Data R4'!M371,"&gt;0")+COUNTIF('Data R4'!O371,"&gt;0")+COUNTIF('Data R4'!Q371,"&gt;0")+COUNTIF('Data R4'!S371,"&gt;0")+COUNTIF('Data R4'!U371,"&gt;0")+COUNTIF('Data R4'!W371,"&gt;0")+COUNTIF('Data R4'!Y371,"&gt;0"))&gt;0,1,0))</f>
        <v/>
      </c>
      <c r="M3363" t="inlineStr">
        <is>
          <t>Data R</t>
        </is>
      </c>
    </row>
    <row r="3364">
      <c r="A3364" t="inlineStr">
        <is>
          <t>Regional 4</t>
        </is>
      </c>
      <c r="B3364">
        <f>IF('Data R4'!C372="","",'Data R4'!B372)</f>
        <v/>
      </c>
      <c r="C3364">
        <f>IF('Data R4'!C372="","",'Data R4'!C372)</f>
        <v/>
      </c>
      <c r="D3364">
        <f>IF('Data R4'!C372="","",'Data R4'!D372)</f>
        <v/>
      </c>
      <c r="E3364">
        <f>IF('Data R4'!C372="","",'Data R4'!E372)</f>
        <v/>
      </c>
      <c r="F3364">
        <f>IF('Data R4'!C372="","",'Data R4'!F372)</f>
        <v/>
      </c>
      <c r="G3364">
        <f>IF('Data R4'!C372="","",'Data R4'!AD372)</f>
        <v/>
      </c>
      <c r="H3364">
        <f>IF('Data R4'!C372="","",'Data R4'!AC372)</f>
        <v/>
      </c>
      <c r="I3364">
        <f>IF('Data R4'!C372="","",COUNTIF('Data R4'!J372,"&gt;0")+COUNTIF('Data R4'!L372,"&gt;0")+COUNTIF('Data R4'!N372,"&gt;0")+COUNTIF('Data R4'!P372,"&gt;0")+COUNTIF('Data R4'!R372,"&gt;0")+COUNTIF('Data R4'!T372,"&gt;0")+COUNTIF('Data R4'!V372,"&gt;0")+COUNTIF('Data R4'!X372,"&gt;0"))</f>
        <v/>
      </c>
      <c r="J3364">
        <f>IF('Data R4'!C372="","",IF((COUNTIF('Data R4'!K372,"&gt;0")+COUNTIF('Data R4'!M372,"&gt;0")+COUNTIF('Data R4'!O372,"&gt;0")+COUNTIF('Data R4'!Q372,"&gt;0")+COUNTIF('Data R4'!S372,"&gt;0")+COUNTIF('Data R4'!U372,"&gt;0")+COUNTIF('Data R4'!W372,"&gt;0")+COUNTIF('Data R4'!Y372,"&gt;0"))&gt;0,1,0))</f>
        <v/>
      </c>
      <c r="M3364" t="inlineStr">
        <is>
          <t>Data R</t>
        </is>
      </c>
    </row>
    <row r="3365">
      <c r="A3365" t="inlineStr">
        <is>
          <t>Regional 4</t>
        </is>
      </c>
      <c r="B3365">
        <f>IF('Data R4'!C373="","",'Data R4'!B373)</f>
        <v/>
      </c>
      <c r="C3365">
        <f>IF('Data R4'!C373="","",'Data R4'!C373)</f>
        <v/>
      </c>
      <c r="D3365">
        <f>IF('Data R4'!C373="","",'Data R4'!D373)</f>
        <v/>
      </c>
      <c r="E3365">
        <f>IF('Data R4'!C373="","",'Data R4'!E373)</f>
        <v/>
      </c>
      <c r="F3365">
        <f>IF('Data R4'!C373="","",'Data R4'!F373)</f>
        <v/>
      </c>
      <c r="G3365">
        <f>IF('Data R4'!C373="","",'Data R4'!AD373)</f>
        <v/>
      </c>
      <c r="H3365">
        <f>IF('Data R4'!C373="","",'Data R4'!AC373)</f>
        <v/>
      </c>
      <c r="I3365">
        <f>IF('Data R4'!C373="","",COUNTIF('Data R4'!J373,"&gt;0")+COUNTIF('Data R4'!L373,"&gt;0")+COUNTIF('Data R4'!N373,"&gt;0")+COUNTIF('Data R4'!P373,"&gt;0")+COUNTIF('Data R4'!R373,"&gt;0")+COUNTIF('Data R4'!T373,"&gt;0")+COUNTIF('Data R4'!V373,"&gt;0")+COUNTIF('Data R4'!X373,"&gt;0"))</f>
        <v/>
      </c>
      <c r="J3365">
        <f>IF('Data R4'!C373="","",IF((COUNTIF('Data R4'!K373,"&gt;0")+COUNTIF('Data R4'!M373,"&gt;0")+COUNTIF('Data R4'!O373,"&gt;0")+COUNTIF('Data R4'!Q373,"&gt;0")+COUNTIF('Data R4'!S373,"&gt;0")+COUNTIF('Data R4'!U373,"&gt;0")+COUNTIF('Data R4'!W373,"&gt;0")+COUNTIF('Data R4'!Y373,"&gt;0"))&gt;0,1,0))</f>
        <v/>
      </c>
      <c r="M3365" t="inlineStr">
        <is>
          <t>Data R</t>
        </is>
      </c>
    </row>
    <row r="3366">
      <c r="A3366" t="inlineStr">
        <is>
          <t>Regional 4</t>
        </is>
      </c>
      <c r="B3366">
        <f>IF('Data R4'!C374="","",'Data R4'!B374)</f>
        <v/>
      </c>
      <c r="C3366">
        <f>IF('Data R4'!C374="","",'Data R4'!C374)</f>
        <v/>
      </c>
      <c r="D3366">
        <f>IF('Data R4'!C374="","",'Data R4'!D374)</f>
        <v/>
      </c>
      <c r="E3366">
        <f>IF('Data R4'!C374="","",'Data R4'!E374)</f>
        <v/>
      </c>
      <c r="F3366">
        <f>IF('Data R4'!C374="","",'Data R4'!F374)</f>
        <v/>
      </c>
      <c r="G3366">
        <f>IF('Data R4'!C374="","",'Data R4'!AD374)</f>
        <v/>
      </c>
      <c r="H3366">
        <f>IF('Data R4'!C374="","",'Data R4'!AC374)</f>
        <v/>
      </c>
      <c r="I3366">
        <f>IF('Data R4'!C374="","",COUNTIF('Data R4'!J374,"&gt;0")+COUNTIF('Data R4'!L374,"&gt;0")+COUNTIF('Data R4'!N374,"&gt;0")+COUNTIF('Data R4'!P374,"&gt;0")+COUNTIF('Data R4'!R374,"&gt;0")+COUNTIF('Data R4'!T374,"&gt;0")+COUNTIF('Data R4'!V374,"&gt;0")+COUNTIF('Data R4'!X374,"&gt;0"))</f>
        <v/>
      </c>
      <c r="J3366">
        <f>IF('Data R4'!C374="","",IF((COUNTIF('Data R4'!K374,"&gt;0")+COUNTIF('Data R4'!M374,"&gt;0")+COUNTIF('Data R4'!O374,"&gt;0")+COUNTIF('Data R4'!Q374,"&gt;0")+COUNTIF('Data R4'!S374,"&gt;0")+COUNTIF('Data R4'!U374,"&gt;0")+COUNTIF('Data R4'!W374,"&gt;0")+COUNTIF('Data R4'!Y374,"&gt;0"))&gt;0,1,0))</f>
        <v/>
      </c>
      <c r="M3366" t="inlineStr">
        <is>
          <t>Data R</t>
        </is>
      </c>
    </row>
    <row r="3367">
      <c r="A3367" t="inlineStr">
        <is>
          <t>Regional 4</t>
        </is>
      </c>
      <c r="B3367">
        <f>IF('Data R4'!C375="","",'Data R4'!B375)</f>
        <v/>
      </c>
      <c r="C3367">
        <f>IF('Data R4'!C375="","",'Data R4'!C375)</f>
        <v/>
      </c>
      <c r="D3367">
        <f>IF('Data R4'!C375="","",'Data R4'!D375)</f>
        <v/>
      </c>
      <c r="E3367">
        <f>IF('Data R4'!C375="","",'Data R4'!E375)</f>
        <v/>
      </c>
      <c r="F3367">
        <f>IF('Data R4'!C375="","",'Data R4'!F375)</f>
        <v/>
      </c>
      <c r="G3367">
        <f>IF('Data R4'!C375="","",'Data R4'!AD375)</f>
        <v/>
      </c>
      <c r="H3367">
        <f>IF('Data R4'!C375="","",'Data R4'!AC375)</f>
        <v/>
      </c>
      <c r="I3367">
        <f>IF('Data R4'!C375="","",COUNTIF('Data R4'!J375,"&gt;0")+COUNTIF('Data R4'!L375,"&gt;0")+COUNTIF('Data R4'!N375,"&gt;0")+COUNTIF('Data R4'!P375,"&gt;0")+COUNTIF('Data R4'!R375,"&gt;0")+COUNTIF('Data R4'!T375,"&gt;0")+COUNTIF('Data R4'!V375,"&gt;0")+COUNTIF('Data R4'!X375,"&gt;0"))</f>
        <v/>
      </c>
      <c r="J3367">
        <f>IF('Data R4'!C375="","",IF((COUNTIF('Data R4'!K375,"&gt;0")+COUNTIF('Data R4'!M375,"&gt;0")+COUNTIF('Data R4'!O375,"&gt;0")+COUNTIF('Data R4'!Q375,"&gt;0")+COUNTIF('Data R4'!S375,"&gt;0")+COUNTIF('Data R4'!U375,"&gt;0")+COUNTIF('Data R4'!W375,"&gt;0")+COUNTIF('Data R4'!Y375,"&gt;0"))&gt;0,1,0))</f>
        <v/>
      </c>
      <c r="M3367" t="inlineStr">
        <is>
          <t>Data R</t>
        </is>
      </c>
    </row>
    <row r="3368">
      <c r="A3368" t="inlineStr">
        <is>
          <t>Regional 4</t>
        </is>
      </c>
      <c r="B3368">
        <f>IF('Data R4'!C376="","",'Data R4'!B376)</f>
        <v/>
      </c>
      <c r="C3368">
        <f>IF('Data R4'!C376="","",'Data R4'!C376)</f>
        <v/>
      </c>
      <c r="D3368">
        <f>IF('Data R4'!C376="","",'Data R4'!D376)</f>
        <v/>
      </c>
      <c r="E3368">
        <f>IF('Data R4'!C376="","",'Data R4'!E376)</f>
        <v/>
      </c>
      <c r="F3368">
        <f>IF('Data R4'!C376="","",'Data R4'!F376)</f>
        <v/>
      </c>
      <c r="G3368">
        <f>IF('Data R4'!C376="","",'Data R4'!AD376)</f>
        <v/>
      </c>
      <c r="H3368">
        <f>IF('Data R4'!C376="","",'Data R4'!AC376)</f>
        <v/>
      </c>
      <c r="I3368">
        <f>IF('Data R4'!C376="","",COUNTIF('Data R4'!J376,"&gt;0")+COUNTIF('Data R4'!L376,"&gt;0")+COUNTIF('Data R4'!N376,"&gt;0")+COUNTIF('Data R4'!P376,"&gt;0")+COUNTIF('Data R4'!R376,"&gt;0")+COUNTIF('Data R4'!T376,"&gt;0")+COUNTIF('Data R4'!V376,"&gt;0")+COUNTIF('Data R4'!X376,"&gt;0"))</f>
        <v/>
      </c>
      <c r="J3368">
        <f>IF('Data R4'!C376="","",IF((COUNTIF('Data R4'!K376,"&gt;0")+COUNTIF('Data R4'!M376,"&gt;0")+COUNTIF('Data R4'!O376,"&gt;0")+COUNTIF('Data R4'!Q376,"&gt;0")+COUNTIF('Data R4'!S376,"&gt;0")+COUNTIF('Data R4'!U376,"&gt;0")+COUNTIF('Data R4'!W376,"&gt;0")+COUNTIF('Data R4'!Y376,"&gt;0"))&gt;0,1,0))</f>
        <v/>
      </c>
      <c r="M3368" t="inlineStr">
        <is>
          <t>Data R</t>
        </is>
      </c>
    </row>
    <row r="3369">
      <c r="A3369" t="inlineStr">
        <is>
          <t>Regional 4</t>
        </is>
      </c>
      <c r="B3369">
        <f>IF('Data R4'!C377="","",'Data R4'!B377)</f>
        <v/>
      </c>
      <c r="C3369">
        <f>IF('Data R4'!C377="","",'Data R4'!C377)</f>
        <v/>
      </c>
      <c r="D3369">
        <f>IF('Data R4'!C377="","",'Data R4'!D377)</f>
        <v/>
      </c>
      <c r="E3369">
        <f>IF('Data R4'!C377="","",'Data R4'!E377)</f>
        <v/>
      </c>
      <c r="F3369">
        <f>IF('Data R4'!C377="","",'Data R4'!F377)</f>
        <v/>
      </c>
      <c r="G3369">
        <f>IF('Data R4'!C377="","",'Data R4'!AD377)</f>
        <v/>
      </c>
      <c r="H3369">
        <f>IF('Data R4'!C377="","",'Data R4'!AC377)</f>
        <v/>
      </c>
      <c r="I3369">
        <f>IF('Data R4'!C377="","",COUNTIF('Data R4'!J377,"&gt;0")+COUNTIF('Data R4'!L377,"&gt;0")+COUNTIF('Data R4'!N377,"&gt;0")+COUNTIF('Data R4'!P377,"&gt;0")+COUNTIF('Data R4'!R377,"&gt;0")+COUNTIF('Data R4'!T377,"&gt;0")+COUNTIF('Data R4'!V377,"&gt;0")+COUNTIF('Data R4'!X377,"&gt;0"))</f>
        <v/>
      </c>
      <c r="J3369">
        <f>IF('Data R4'!C377="","",IF((COUNTIF('Data R4'!K377,"&gt;0")+COUNTIF('Data R4'!M377,"&gt;0")+COUNTIF('Data R4'!O377,"&gt;0")+COUNTIF('Data R4'!Q377,"&gt;0")+COUNTIF('Data R4'!S377,"&gt;0")+COUNTIF('Data R4'!U377,"&gt;0")+COUNTIF('Data R4'!W377,"&gt;0")+COUNTIF('Data R4'!Y377,"&gt;0"))&gt;0,1,0))</f>
        <v/>
      </c>
      <c r="M3369" t="inlineStr">
        <is>
          <t>Data R</t>
        </is>
      </c>
    </row>
    <row r="3370">
      <c r="A3370" t="inlineStr">
        <is>
          <t>Regional 4</t>
        </is>
      </c>
      <c r="B3370">
        <f>IF('Data R4'!C378="","",'Data R4'!B378)</f>
        <v/>
      </c>
      <c r="C3370">
        <f>IF('Data R4'!C378="","",'Data R4'!C378)</f>
        <v/>
      </c>
      <c r="D3370">
        <f>IF('Data R4'!C378="","",'Data R4'!D378)</f>
        <v/>
      </c>
      <c r="E3370">
        <f>IF('Data R4'!C378="","",'Data R4'!E378)</f>
        <v/>
      </c>
      <c r="F3370">
        <f>IF('Data R4'!C378="","",'Data R4'!F378)</f>
        <v/>
      </c>
      <c r="G3370">
        <f>IF('Data R4'!C378="","",'Data R4'!AD378)</f>
        <v/>
      </c>
      <c r="H3370">
        <f>IF('Data R4'!C378="","",'Data R4'!AC378)</f>
        <v/>
      </c>
      <c r="I3370">
        <f>IF('Data R4'!C378="","",COUNTIF('Data R4'!J378,"&gt;0")+COUNTIF('Data R4'!L378,"&gt;0")+COUNTIF('Data R4'!N378,"&gt;0")+COUNTIF('Data R4'!P378,"&gt;0")+COUNTIF('Data R4'!R378,"&gt;0")+COUNTIF('Data R4'!T378,"&gt;0")+COUNTIF('Data R4'!V378,"&gt;0")+COUNTIF('Data R4'!X378,"&gt;0"))</f>
        <v/>
      </c>
      <c r="J3370">
        <f>IF('Data R4'!C378="","",IF((COUNTIF('Data R4'!K378,"&gt;0")+COUNTIF('Data R4'!M378,"&gt;0")+COUNTIF('Data R4'!O378,"&gt;0")+COUNTIF('Data R4'!Q378,"&gt;0")+COUNTIF('Data R4'!S378,"&gt;0")+COUNTIF('Data R4'!U378,"&gt;0")+COUNTIF('Data R4'!W378,"&gt;0")+COUNTIF('Data R4'!Y378,"&gt;0"))&gt;0,1,0))</f>
        <v/>
      </c>
      <c r="M3370" t="inlineStr">
        <is>
          <t>Data R</t>
        </is>
      </c>
    </row>
    <row r="3371">
      <c r="A3371" t="inlineStr">
        <is>
          <t>Regional 4</t>
        </is>
      </c>
      <c r="B3371">
        <f>IF('Data R4'!C379="","",'Data R4'!B379)</f>
        <v/>
      </c>
      <c r="C3371">
        <f>IF('Data R4'!C379="","",'Data R4'!C379)</f>
        <v/>
      </c>
      <c r="D3371">
        <f>IF('Data R4'!C379="","",'Data R4'!D379)</f>
        <v/>
      </c>
      <c r="E3371">
        <f>IF('Data R4'!C379="","",'Data R4'!E379)</f>
        <v/>
      </c>
      <c r="F3371">
        <f>IF('Data R4'!C379="","",'Data R4'!F379)</f>
        <v/>
      </c>
      <c r="G3371">
        <f>IF('Data R4'!C379="","",'Data R4'!AD379)</f>
        <v/>
      </c>
      <c r="H3371">
        <f>IF('Data R4'!C379="","",'Data R4'!AC379)</f>
        <v/>
      </c>
      <c r="I3371">
        <f>IF('Data R4'!C379="","",COUNTIF('Data R4'!J379,"&gt;0")+COUNTIF('Data R4'!L379,"&gt;0")+COUNTIF('Data R4'!N379,"&gt;0")+COUNTIF('Data R4'!P379,"&gt;0")+COUNTIF('Data R4'!R379,"&gt;0")+COUNTIF('Data R4'!T379,"&gt;0")+COUNTIF('Data R4'!V379,"&gt;0")+COUNTIF('Data R4'!X379,"&gt;0"))</f>
        <v/>
      </c>
      <c r="J3371">
        <f>IF('Data R4'!C379="","",IF((COUNTIF('Data R4'!K379,"&gt;0")+COUNTIF('Data R4'!M379,"&gt;0")+COUNTIF('Data R4'!O379,"&gt;0")+COUNTIF('Data R4'!Q379,"&gt;0")+COUNTIF('Data R4'!S379,"&gt;0")+COUNTIF('Data R4'!U379,"&gt;0")+COUNTIF('Data R4'!W379,"&gt;0")+COUNTIF('Data R4'!Y379,"&gt;0"))&gt;0,1,0))</f>
        <v/>
      </c>
      <c r="M3371" t="inlineStr">
        <is>
          <t>Data R</t>
        </is>
      </c>
    </row>
    <row r="3372">
      <c r="A3372" t="inlineStr">
        <is>
          <t>Regional 4</t>
        </is>
      </c>
      <c r="B3372">
        <f>IF('Data R4'!C380="","",'Data R4'!B380)</f>
        <v/>
      </c>
      <c r="C3372">
        <f>IF('Data R4'!C380="","",'Data R4'!C380)</f>
        <v/>
      </c>
      <c r="D3372">
        <f>IF('Data R4'!C380="","",'Data R4'!D380)</f>
        <v/>
      </c>
      <c r="E3372">
        <f>IF('Data R4'!C380="","",'Data R4'!E380)</f>
        <v/>
      </c>
      <c r="F3372">
        <f>IF('Data R4'!C380="","",'Data R4'!F380)</f>
        <v/>
      </c>
      <c r="G3372">
        <f>IF('Data R4'!C380="","",'Data R4'!AD380)</f>
        <v/>
      </c>
      <c r="H3372">
        <f>IF('Data R4'!C380="","",'Data R4'!AC380)</f>
        <v/>
      </c>
      <c r="I3372">
        <f>IF('Data R4'!C380="","",COUNTIF('Data R4'!J380,"&gt;0")+COUNTIF('Data R4'!L380,"&gt;0")+COUNTIF('Data R4'!N380,"&gt;0")+COUNTIF('Data R4'!P380,"&gt;0")+COUNTIF('Data R4'!R380,"&gt;0")+COUNTIF('Data R4'!T380,"&gt;0")+COUNTIF('Data R4'!V380,"&gt;0")+COUNTIF('Data R4'!X380,"&gt;0"))</f>
        <v/>
      </c>
      <c r="J3372">
        <f>IF('Data R4'!C380="","",IF((COUNTIF('Data R4'!K380,"&gt;0")+COUNTIF('Data R4'!M380,"&gt;0")+COUNTIF('Data R4'!O380,"&gt;0")+COUNTIF('Data R4'!Q380,"&gt;0")+COUNTIF('Data R4'!S380,"&gt;0")+COUNTIF('Data R4'!U380,"&gt;0")+COUNTIF('Data R4'!W380,"&gt;0")+COUNTIF('Data R4'!Y380,"&gt;0"))&gt;0,1,0))</f>
        <v/>
      </c>
      <c r="M3372" t="inlineStr">
        <is>
          <t>Data R</t>
        </is>
      </c>
    </row>
    <row r="3373">
      <c r="A3373" t="inlineStr">
        <is>
          <t>Regional 4</t>
        </is>
      </c>
      <c r="B3373">
        <f>IF('Data R4'!C381="","",'Data R4'!B381)</f>
        <v/>
      </c>
      <c r="C3373">
        <f>IF('Data R4'!C381="","",'Data R4'!C381)</f>
        <v/>
      </c>
      <c r="D3373">
        <f>IF('Data R4'!C381="","",'Data R4'!D381)</f>
        <v/>
      </c>
      <c r="E3373">
        <f>IF('Data R4'!C381="","",'Data R4'!E381)</f>
        <v/>
      </c>
      <c r="F3373">
        <f>IF('Data R4'!C381="","",'Data R4'!F381)</f>
        <v/>
      </c>
      <c r="G3373">
        <f>IF('Data R4'!C381="","",'Data R4'!AD381)</f>
        <v/>
      </c>
      <c r="H3373">
        <f>IF('Data R4'!C381="","",'Data R4'!AC381)</f>
        <v/>
      </c>
      <c r="I3373">
        <f>IF('Data R4'!C381="","",COUNTIF('Data R4'!J381,"&gt;0")+COUNTIF('Data R4'!L381,"&gt;0")+COUNTIF('Data R4'!N381,"&gt;0")+COUNTIF('Data R4'!P381,"&gt;0")+COUNTIF('Data R4'!R381,"&gt;0")+COUNTIF('Data R4'!T381,"&gt;0")+COUNTIF('Data R4'!V381,"&gt;0")+COUNTIF('Data R4'!X381,"&gt;0"))</f>
        <v/>
      </c>
      <c r="J3373">
        <f>IF('Data R4'!C381="","",IF((COUNTIF('Data R4'!K381,"&gt;0")+COUNTIF('Data R4'!M381,"&gt;0")+COUNTIF('Data R4'!O381,"&gt;0")+COUNTIF('Data R4'!Q381,"&gt;0")+COUNTIF('Data R4'!S381,"&gt;0")+COUNTIF('Data R4'!U381,"&gt;0")+COUNTIF('Data R4'!W381,"&gt;0")+COUNTIF('Data R4'!Y381,"&gt;0"))&gt;0,1,0))</f>
        <v/>
      </c>
      <c r="M3373" t="inlineStr">
        <is>
          <t>Data R</t>
        </is>
      </c>
    </row>
    <row r="3374">
      <c r="A3374" t="inlineStr">
        <is>
          <t>Regional 4</t>
        </is>
      </c>
      <c r="B3374">
        <f>IF('Data R4'!C382="","",'Data R4'!B382)</f>
        <v/>
      </c>
      <c r="C3374">
        <f>IF('Data R4'!C382="","",'Data R4'!C382)</f>
        <v/>
      </c>
      <c r="D3374">
        <f>IF('Data R4'!C382="","",'Data R4'!D382)</f>
        <v/>
      </c>
      <c r="E3374">
        <f>IF('Data R4'!C382="","",'Data R4'!E382)</f>
        <v/>
      </c>
      <c r="F3374">
        <f>IF('Data R4'!C382="","",'Data R4'!F382)</f>
        <v/>
      </c>
      <c r="G3374">
        <f>IF('Data R4'!C382="","",'Data R4'!AD382)</f>
        <v/>
      </c>
      <c r="H3374">
        <f>IF('Data R4'!C382="","",'Data R4'!AC382)</f>
        <v/>
      </c>
      <c r="I3374">
        <f>IF('Data R4'!C382="","",COUNTIF('Data R4'!J382,"&gt;0")+COUNTIF('Data R4'!L382,"&gt;0")+COUNTIF('Data R4'!N382,"&gt;0")+COUNTIF('Data R4'!P382,"&gt;0")+COUNTIF('Data R4'!R382,"&gt;0")+COUNTIF('Data R4'!T382,"&gt;0")+COUNTIF('Data R4'!V382,"&gt;0")+COUNTIF('Data R4'!X382,"&gt;0"))</f>
        <v/>
      </c>
      <c r="J3374">
        <f>IF('Data R4'!C382="","",IF((COUNTIF('Data R4'!K382,"&gt;0")+COUNTIF('Data R4'!M382,"&gt;0")+COUNTIF('Data R4'!O382,"&gt;0")+COUNTIF('Data R4'!Q382,"&gt;0")+COUNTIF('Data R4'!S382,"&gt;0")+COUNTIF('Data R4'!U382,"&gt;0")+COUNTIF('Data R4'!W382,"&gt;0")+COUNTIF('Data R4'!Y382,"&gt;0"))&gt;0,1,0))</f>
        <v/>
      </c>
      <c r="M3374" t="inlineStr">
        <is>
          <t>Data R</t>
        </is>
      </c>
    </row>
    <row r="3375">
      <c r="A3375" t="inlineStr">
        <is>
          <t>Regional 4</t>
        </is>
      </c>
      <c r="B3375">
        <f>IF('Data R4'!C383="","",'Data R4'!B383)</f>
        <v/>
      </c>
      <c r="C3375">
        <f>IF('Data R4'!C383="","",'Data R4'!C383)</f>
        <v/>
      </c>
      <c r="D3375">
        <f>IF('Data R4'!C383="","",'Data R4'!D383)</f>
        <v/>
      </c>
      <c r="E3375">
        <f>IF('Data R4'!C383="","",'Data R4'!E383)</f>
        <v/>
      </c>
      <c r="F3375">
        <f>IF('Data R4'!C383="","",'Data R4'!F383)</f>
        <v/>
      </c>
      <c r="G3375">
        <f>IF('Data R4'!C383="","",'Data R4'!AD383)</f>
        <v/>
      </c>
      <c r="H3375">
        <f>IF('Data R4'!C383="","",'Data R4'!AC383)</f>
        <v/>
      </c>
      <c r="I3375">
        <f>IF('Data R4'!C383="","",COUNTIF('Data R4'!J383,"&gt;0")+COUNTIF('Data R4'!L383,"&gt;0")+COUNTIF('Data R4'!N383,"&gt;0")+COUNTIF('Data R4'!P383,"&gt;0")+COUNTIF('Data R4'!R383,"&gt;0")+COUNTIF('Data R4'!T383,"&gt;0")+COUNTIF('Data R4'!V383,"&gt;0")+COUNTIF('Data R4'!X383,"&gt;0"))</f>
        <v/>
      </c>
      <c r="J3375">
        <f>IF('Data R4'!C383="","",IF((COUNTIF('Data R4'!K383,"&gt;0")+COUNTIF('Data R4'!M383,"&gt;0")+COUNTIF('Data R4'!O383,"&gt;0")+COUNTIF('Data R4'!Q383,"&gt;0")+COUNTIF('Data R4'!S383,"&gt;0")+COUNTIF('Data R4'!U383,"&gt;0")+COUNTIF('Data R4'!W383,"&gt;0")+COUNTIF('Data R4'!Y383,"&gt;0"))&gt;0,1,0))</f>
        <v/>
      </c>
      <c r="M3375" t="inlineStr">
        <is>
          <t>Data R</t>
        </is>
      </c>
    </row>
    <row r="3376">
      <c r="A3376" t="inlineStr">
        <is>
          <t>Regional 4</t>
        </is>
      </c>
      <c r="B3376">
        <f>IF('Data R4'!C384="","",'Data R4'!B384)</f>
        <v/>
      </c>
      <c r="C3376">
        <f>IF('Data R4'!C384="","",'Data R4'!C384)</f>
        <v/>
      </c>
      <c r="D3376">
        <f>IF('Data R4'!C384="","",'Data R4'!D384)</f>
        <v/>
      </c>
      <c r="E3376">
        <f>IF('Data R4'!C384="","",'Data R4'!E384)</f>
        <v/>
      </c>
      <c r="F3376">
        <f>IF('Data R4'!C384="","",'Data R4'!F384)</f>
        <v/>
      </c>
      <c r="G3376">
        <f>IF('Data R4'!C384="","",'Data R4'!AD384)</f>
        <v/>
      </c>
      <c r="H3376">
        <f>IF('Data R4'!C384="","",'Data R4'!AC384)</f>
        <v/>
      </c>
      <c r="I3376">
        <f>IF('Data R4'!C384="","",COUNTIF('Data R4'!J384,"&gt;0")+COUNTIF('Data R4'!L384,"&gt;0")+COUNTIF('Data R4'!N384,"&gt;0")+COUNTIF('Data R4'!P384,"&gt;0")+COUNTIF('Data R4'!R384,"&gt;0")+COUNTIF('Data R4'!T384,"&gt;0")+COUNTIF('Data R4'!V384,"&gt;0")+COUNTIF('Data R4'!X384,"&gt;0"))</f>
        <v/>
      </c>
      <c r="J3376">
        <f>IF('Data R4'!C384="","",IF((COUNTIF('Data R4'!K384,"&gt;0")+COUNTIF('Data R4'!M384,"&gt;0")+COUNTIF('Data R4'!O384,"&gt;0")+COUNTIF('Data R4'!Q384,"&gt;0")+COUNTIF('Data R4'!S384,"&gt;0")+COUNTIF('Data R4'!U384,"&gt;0")+COUNTIF('Data R4'!W384,"&gt;0")+COUNTIF('Data R4'!Y384,"&gt;0"))&gt;0,1,0))</f>
        <v/>
      </c>
      <c r="M3376" t="inlineStr">
        <is>
          <t>Data R</t>
        </is>
      </c>
    </row>
    <row r="3377">
      <c r="A3377" t="inlineStr">
        <is>
          <t>Regional 4</t>
        </is>
      </c>
      <c r="B3377">
        <f>IF('Data R4'!C385="","",'Data R4'!B385)</f>
        <v/>
      </c>
      <c r="C3377">
        <f>IF('Data R4'!C385="","",'Data R4'!C385)</f>
        <v/>
      </c>
      <c r="D3377">
        <f>IF('Data R4'!C385="","",'Data R4'!D385)</f>
        <v/>
      </c>
      <c r="E3377">
        <f>IF('Data R4'!C385="","",'Data R4'!E385)</f>
        <v/>
      </c>
      <c r="F3377">
        <f>IF('Data R4'!C385="","",'Data R4'!F385)</f>
        <v/>
      </c>
      <c r="G3377">
        <f>IF('Data R4'!C385="","",'Data R4'!AD385)</f>
        <v/>
      </c>
      <c r="H3377">
        <f>IF('Data R4'!C385="","",'Data R4'!AC385)</f>
        <v/>
      </c>
      <c r="I3377">
        <f>IF('Data R4'!C385="","",COUNTIF('Data R4'!J385,"&gt;0")+COUNTIF('Data R4'!L385,"&gt;0")+COUNTIF('Data R4'!N385,"&gt;0")+COUNTIF('Data R4'!P385,"&gt;0")+COUNTIF('Data R4'!R385,"&gt;0")+COUNTIF('Data R4'!T385,"&gt;0")+COUNTIF('Data R4'!V385,"&gt;0")+COUNTIF('Data R4'!X385,"&gt;0"))</f>
        <v/>
      </c>
      <c r="J3377">
        <f>IF('Data R4'!C385="","",IF((COUNTIF('Data R4'!K385,"&gt;0")+COUNTIF('Data R4'!M385,"&gt;0")+COUNTIF('Data R4'!O385,"&gt;0")+COUNTIF('Data R4'!Q385,"&gt;0")+COUNTIF('Data R4'!S385,"&gt;0")+COUNTIF('Data R4'!U385,"&gt;0")+COUNTIF('Data R4'!W385,"&gt;0")+COUNTIF('Data R4'!Y385,"&gt;0"))&gt;0,1,0))</f>
        <v/>
      </c>
      <c r="M3377" t="inlineStr">
        <is>
          <t>Data R</t>
        </is>
      </c>
    </row>
    <row r="3378">
      <c r="A3378" t="inlineStr">
        <is>
          <t>Regional 4</t>
        </is>
      </c>
      <c r="B3378">
        <f>IF('Data R4'!C386="","",'Data R4'!B386)</f>
        <v/>
      </c>
      <c r="C3378">
        <f>IF('Data R4'!C386="","",'Data R4'!C386)</f>
        <v/>
      </c>
      <c r="D3378">
        <f>IF('Data R4'!C386="","",'Data R4'!D386)</f>
        <v/>
      </c>
      <c r="E3378">
        <f>IF('Data R4'!C386="","",'Data R4'!E386)</f>
        <v/>
      </c>
      <c r="F3378">
        <f>IF('Data R4'!C386="","",'Data R4'!F386)</f>
        <v/>
      </c>
      <c r="G3378">
        <f>IF('Data R4'!C386="","",'Data R4'!AD386)</f>
        <v/>
      </c>
      <c r="H3378">
        <f>IF('Data R4'!C386="","",'Data R4'!AC386)</f>
        <v/>
      </c>
      <c r="I3378">
        <f>IF('Data R4'!C386="","",COUNTIF('Data R4'!J386,"&gt;0")+COUNTIF('Data R4'!L386,"&gt;0")+COUNTIF('Data R4'!N386,"&gt;0")+COUNTIF('Data R4'!P386,"&gt;0")+COUNTIF('Data R4'!R386,"&gt;0")+COUNTIF('Data R4'!T386,"&gt;0")+COUNTIF('Data R4'!V386,"&gt;0")+COUNTIF('Data R4'!X386,"&gt;0"))</f>
        <v/>
      </c>
      <c r="J3378">
        <f>IF('Data R4'!C386="","",IF((COUNTIF('Data R4'!K386,"&gt;0")+COUNTIF('Data R4'!M386,"&gt;0")+COUNTIF('Data R4'!O386,"&gt;0")+COUNTIF('Data R4'!Q386,"&gt;0")+COUNTIF('Data R4'!S386,"&gt;0")+COUNTIF('Data R4'!U386,"&gt;0")+COUNTIF('Data R4'!W386,"&gt;0")+COUNTIF('Data R4'!Y386,"&gt;0"))&gt;0,1,0))</f>
        <v/>
      </c>
      <c r="M3378" t="inlineStr">
        <is>
          <t>Data R</t>
        </is>
      </c>
    </row>
    <row r="3379">
      <c r="A3379" t="inlineStr">
        <is>
          <t>Regional 4</t>
        </is>
      </c>
      <c r="B3379">
        <f>IF('Data R4'!C387="","",'Data R4'!B387)</f>
        <v/>
      </c>
      <c r="C3379">
        <f>IF('Data R4'!C387="","",'Data R4'!C387)</f>
        <v/>
      </c>
      <c r="D3379">
        <f>IF('Data R4'!C387="","",'Data R4'!D387)</f>
        <v/>
      </c>
      <c r="E3379">
        <f>IF('Data R4'!C387="","",'Data R4'!E387)</f>
        <v/>
      </c>
      <c r="F3379">
        <f>IF('Data R4'!C387="","",'Data R4'!F387)</f>
        <v/>
      </c>
      <c r="G3379">
        <f>IF('Data R4'!C387="","",'Data R4'!AD387)</f>
        <v/>
      </c>
      <c r="H3379">
        <f>IF('Data R4'!C387="","",'Data R4'!AC387)</f>
        <v/>
      </c>
      <c r="I3379">
        <f>IF('Data R4'!C387="","",COUNTIF('Data R4'!J387,"&gt;0")+COUNTIF('Data R4'!L387,"&gt;0")+COUNTIF('Data R4'!N387,"&gt;0")+COUNTIF('Data R4'!P387,"&gt;0")+COUNTIF('Data R4'!R387,"&gt;0")+COUNTIF('Data R4'!T387,"&gt;0")+COUNTIF('Data R4'!V387,"&gt;0")+COUNTIF('Data R4'!X387,"&gt;0"))</f>
        <v/>
      </c>
      <c r="J3379">
        <f>IF('Data R4'!C387="","",IF((COUNTIF('Data R4'!K387,"&gt;0")+COUNTIF('Data R4'!M387,"&gt;0")+COUNTIF('Data R4'!O387,"&gt;0")+COUNTIF('Data R4'!Q387,"&gt;0")+COUNTIF('Data R4'!S387,"&gt;0")+COUNTIF('Data R4'!U387,"&gt;0")+COUNTIF('Data R4'!W387,"&gt;0")+COUNTIF('Data R4'!Y387,"&gt;0"))&gt;0,1,0))</f>
        <v/>
      </c>
      <c r="M3379" t="inlineStr">
        <is>
          <t>Data R</t>
        </is>
      </c>
    </row>
    <row r="3380">
      <c r="A3380" t="inlineStr">
        <is>
          <t>Regional 4</t>
        </is>
      </c>
      <c r="B3380">
        <f>IF('Data R4'!C388="","",'Data R4'!B388)</f>
        <v/>
      </c>
      <c r="C3380">
        <f>IF('Data R4'!C388="","",'Data R4'!C388)</f>
        <v/>
      </c>
      <c r="D3380">
        <f>IF('Data R4'!C388="","",'Data R4'!D388)</f>
        <v/>
      </c>
      <c r="E3380">
        <f>IF('Data R4'!C388="","",'Data R4'!E388)</f>
        <v/>
      </c>
      <c r="F3380">
        <f>IF('Data R4'!C388="","",'Data R4'!F388)</f>
        <v/>
      </c>
      <c r="G3380">
        <f>IF('Data R4'!C388="","",'Data R4'!AD388)</f>
        <v/>
      </c>
      <c r="H3380">
        <f>IF('Data R4'!C388="","",'Data R4'!AC388)</f>
        <v/>
      </c>
      <c r="I3380">
        <f>IF('Data R4'!C388="","",COUNTIF('Data R4'!J388,"&gt;0")+COUNTIF('Data R4'!L388,"&gt;0")+COUNTIF('Data R4'!N388,"&gt;0")+COUNTIF('Data R4'!P388,"&gt;0")+COUNTIF('Data R4'!R388,"&gt;0")+COUNTIF('Data R4'!T388,"&gt;0")+COUNTIF('Data R4'!V388,"&gt;0")+COUNTIF('Data R4'!X388,"&gt;0"))</f>
        <v/>
      </c>
      <c r="J3380">
        <f>IF('Data R4'!C388="","",IF((COUNTIF('Data R4'!K388,"&gt;0")+COUNTIF('Data R4'!M388,"&gt;0")+COUNTIF('Data R4'!O388,"&gt;0")+COUNTIF('Data R4'!Q388,"&gt;0")+COUNTIF('Data R4'!S388,"&gt;0")+COUNTIF('Data R4'!U388,"&gt;0")+COUNTIF('Data R4'!W388,"&gt;0")+COUNTIF('Data R4'!Y388,"&gt;0"))&gt;0,1,0))</f>
        <v/>
      </c>
      <c r="M3380" t="inlineStr">
        <is>
          <t>Data R</t>
        </is>
      </c>
    </row>
    <row r="3381">
      <c r="A3381" t="inlineStr">
        <is>
          <t>Regional 4</t>
        </is>
      </c>
      <c r="B3381">
        <f>IF('Data R4'!C389="","",'Data R4'!B389)</f>
        <v/>
      </c>
      <c r="C3381">
        <f>IF('Data R4'!C389="","",'Data R4'!C389)</f>
        <v/>
      </c>
      <c r="D3381">
        <f>IF('Data R4'!C389="","",'Data R4'!D389)</f>
        <v/>
      </c>
      <c r="E3381">
        <f>IF('Data R4'!C389="","",'Data R4'!E389)</f>
        <v/>
      </c>
      <c r="F3381">
        <f>IF('Data R4'!C389="","",'Data R4'!F389)</f>
        <v/>
      </c>
      <c r="G3381">
        <f>IF('Data R4'!C389="","",'Data R4'!AD389)</f>
        <v/>
      </c>
      <c r="H3381">
        <f>IF('Data R4'!C389="","",'Data R4'!AC389)</f>
        <v/>
      </c>
      <c r="I3381">
        <f>IF('Data R4'!C389="","",COUNTIF('Data R4'!J389,"&gt;0")+COUNTIF('Data R4'!L389,"&gt;0")+COUNTIF('Data R4'!N389,"&gt;0")+COUNTIF('Data R4'!P389,"&gt;0")+COUNTIF('Data R4'!R389,"&gt;0")+COUNTIF('Data R4'!T389,"&gt;0")+COUNTIF('Data R4'!V389,"&gt;0")+COUNTIF('Data R4'!X389,"&gt;0"))</f>
        <v/>
      </c>
      <c r="J3381">
        <f>IF('Data R4'!C389="","",IF((COUNTIF('Data R4'!K389,"&gt;0")+COUNTIF('Data R4'!M389,"&gt;0")+COUNTIF('Data R4'!O389,"&gt;0")+COUNTIF('Data R4'!Q389,"&gt;0")+COUNTIF('Data R4'!S389,"&gt;0")+COUNTIF('Data R4'!U389,"&gt;0")+COUNTIF('Data R4'!W389,"&gt;0")+COUNTIF('Data R4'!Y389,"&gt;0"))&gt;0,1,0))</f>
        <v/>
      </c>
      <c r="M3381" t="inlineStr">
        <is>
          <t>Data R</t>
        </is>
      </c>
    </row>
    <row r="3382">
      <c r="A3382" t="inlineStr">
        <is>
          <t>Regional 4</t>
        </is>
      </c>
      <c r="B3382">
        <f>IF('Data R4'!C390="","",'Data R4'!B390)</f>
        <v/>
      </c>
      <c r="C3382">
        <f>IF('Data R4'!C390="","",'Data R4'!C390)</f>
        <v/>
      </c>
      <c r="D3382">
        <f>IF('Data R4'!C390="","",'Data R4'!D390)</f>
        <v/>
      </c>
      <c r="E3382">
        <f>IF('Data R4'!C390="","",'Data R4'!E390)</f>
        <v/>
      </c>
      <c r="F3382">
        <f>IF('Data R4'!C390="","",'Data R4'!F390)</f>
        <v/>
      </c>
      <c r="G3382">
        <f>IF('Data R4'!C390="","",'Data R4'!AD390)</f>
        <v/>
      </c>
      <c r="H3382">
        <f>IF('Data R4'!C390="","",'Data R4'!AC390)</f>
        <v/>
      </c>
      <c r="I3382">
        <f>IF('Data R4'!C390="","",COUNTIF('Data R4'!J390,"&gt;0")+COUNTIF('Data R4'!L390,"&gt;0")+COUNTIF('Data R4'!N390,"&gt;0")+COUNTIF('Data R4'!P390,"&gt;0")+COUNTIF('Data R4'!R390,"&gt;0")+COUNTIF('Data R4'!T390,"&gt;0")+COUNTIF('Data R4'!V390,"&gt;0")+COUNTIF('Data R4'!X390,"&gt;0"))</f>
        <v/>
      </c>
      <c r="J3382">
        <f>IF('Data R4'!C390="","",IF((COUNTIF('Data R4'!K390,"&gt;0")+COUNTIF('Data R4'!M390,"&gt;0")+COUNTIF('Data R4'!O390,"&gt;0")+COUNTIF('Data R4'!Q390,"&gt;0")+COUNTIF('Data R4'!S390,"&gt;0")+COUNTIF('Data R4'!U390,"&gt;0")+COUNTIF('Data R4'!W390,"&gt;0")+COUNTIF('Data R4'!Y390,"&gt;0"))&gt;0,1,0))</f>
        <v/>
      </c>
      <c r="M3382" t="inlineStr">
        <is>
          <t>Data R</t>
        </is>
      </c>
    </row>
    <row r="3383">
      <c r="A3383" t="inlineStr">
        <is>
          <t>Regional 4</t>
        </is>
      </c>
      <c r="B3383">
        <f>IF('Data R4'!C391="","",'Data R4'!B391)</f>
        <v/>
      </c>
      <c r="C3383">
        <f>IF('Data R4'!C391="","",'Data R4'!C391)</f>
        <v/>
      </c>
      <c r="D3383">
        <f>IF('Data R4'!C391="","",'Data R4'!D391)</f>
        <v/>
      </c>
      <c r="E3383">
        <f>IF('Data R4'!C391="","",'Data R4'!E391)</f>
        <v/>
      </c>
      <c r="F3383">
        <f>IF('Data R4'!C391="","",'Data R4'!F391)</f>
        <v/>
      </c>
      <c r="G3383">
        <f>IF('Data R4'!C391="","",'Data R4'!AD391)</f>
        <v/>
      </c>
      <c r="H3383">
        <f>IF('Data R4'!C391="","",'Data R4'!AC391)</f>
        <v/>
      </c>
      <c r="I3383">
        <f>IF('Data R4'!C391="","",COUNTIF('Data R4'!J391,"&gt;0")+COUNTIF('Data R4'!L391,"&gt;0")+COUNTIF('Data R4'!N391,"&gt;0")+COUNTIF('Data R4'!P391,"&gt;0")+COUNTIF('Data R4'!R391,"&gt;0")+COUNTIF('Data R4'!T391,"&gt;0")+COUNTIF('Data R4'!V391,"&gt;0")+COUNTIF('Data R4'!X391,"&gt;0"))</f>
        <v/>
      </c>
      <c r="J3383">
        <f>IF('Data R4'!C391="","",IF((COUNTIF('Data R4'!K391,"&gt;0")+COUNTIF('Data R4'!M391,"&gt;0")+COUNTIF('Data R4'!O391,"&gt;0")+COUNTIF('Data R4'!Q391,"&gt;0")+COUNTIF('Data R4'!S391,"&gt;0")+COUNTIF('Data R4'!U391,"&gt;0")+COUNTIF('Data R4'!W391,"&gt;0")+COUNTIF('Data R4'!Y391,"&gt;0"))&gt;0,1,0))</f>
        <v/>
      </c>
      <c r="M3383" t="inlineStr">
        <is>
          <t>Data R</t>
        </is>
      </c>
    </row>
    <row r="3384">
      <c r="A3384" t="inlineStr">
        <is>
          <t>Regional 4</t>
        </is>
      </c>
      <c r="B3384">
        <f>IF('Data R4'!C392="","",'Data R4'!B392)</f>
        <v/>
      </c>
      <c r="C3384">
        <f>IF('Data R4'!C392="","",'Data R4'!C392)</f>
        <v/>
      </c>
      <c r="D3384">
        <f>IF('Data R4'!C392="","",'Data R4'!D392)</f>
        <v/>
      </c>
      <c r="E3384">
        <f>IF('Data R4'!C392="","",'Data R4'!E392)</f>
        <v/>
      </c>
      <c r="F3384">
        <f>IF('Data R4'!C392="","",'Data R4'!F392)</f>
        <v/>
      </c>
      <c r="G3384">
        <f>IF('Data R4'!C392="","",'Data R4'!AD392)</f>
        <v/>
      </c>
      <c r="H3384">
        <f>IF('Data R4'!C392="","",'Data R4'!AC392)</f>
        <v/>
      </c>
      <c r="I3384">
        <f>IF('Data R4'!C392="","",COUNTIF('Data R4'!J392,"&gt;0")+COUNTIF('Data R4'!L392,"&gt;0")+COUNTIF('Data R4'!N392,"&gt;0")+COUNTIF('Data R4'!P392,"&gt;0")+COUNTIF('Data R4'!R392,"&gt;0")+COUNTIF('Data R4'!T392,"&gt;0")+COUNTIF('Data R4'!V392,"&gt;0")+COUNTIF('Data R4'!X392,"&gt;0"))</f>
        <v/>
      </c>
      <c r="J3384">
        <f>IF('Data R4'!C392="","",IF((COUNTIF('Data R4'!K392,"&gt;0")+COUNTIF('Data R4'!M392,"&gt;0")+COUNTIF('Data R4'!O392,"&gt;0")+COUNTIF('Data R4'!Q392,"&gt;0")+COUNTIF('Data R4'!S392,"&gt;0")+COUNTIF('Data R4'!U392,"&gt;0")+COUNTIF('Data R4'!W392,"&gt;0")+COUNTIF('Data R4'!Y392,"&gt;0"))&gt;0,1,0))</f>
        <v/>
      </c>
      <c r="M3384" t="inlineStr">
        <is>
          <t>Data R</t>
        </is>
      </c>
    </row>
    <row r="3385">
      <c r="A3385" t="inlineStr">
        <is>
          <t>Regional 4</t>
        </is>
      </c>
      <c r="B3385">
        <f>IF('Data R4'!C393="","",'Data R4'!B393)</f>
        <v/>
      </c>
      <c r="C3385">
        <f>IF('Data R4'!C393="","",'Data R4'!C393)</f>
        <v/>
      </c>
      <c r="D3385">
        <f>IF('Data R4'!C393="","",'Data R4'!D393)</f>
        <v/>
      </c>
      <c r="E3385">
        <f>IF('Data R4'!C393="","",'Data R4'!E393)</f>
        <v/>
      </c>
      <c r="F3385">
        <f>IF('Data R4'!C393="","",'Data R4'!F393)</f>
        <v/>
      </c>
      <c r="G3385">
        <f>IF('Data R4'!C393="","",'Data R4'!AD393)</f>
        <v/>
      </c>
      <c r="H3385">
        <f>IF('Data R4'!C393="","",'Data R4'!AC393)</f>
        <v/>
      </c>
      <c r="I3385">
        <f>IF('Data R4'!C393="","",COUNTIF('Data R4'!J393,"&gt;0")+COUNTIF('Data R4'!L393,"&gt;0")+COUNTIF('Data R4'!N393,"&gt;0")+COUNTIF('Data R4'!P393,"&gt;0")+COUNTIF('Data R4'!R393,"&gt;0")+COUNTIF('Data R4'!T393,"&gt;0")+COUNTIF('Data R4'!V393,"&gt;0")+COUNTIF('Data R4'!X393,"&gt;0"))</f>
        <v/>
      </c>
      <c r="J3385">
        <f>IF('Data R4'!C393="","",IF((COUNTIF('Data R4'!K393,"&gt;0")+COUNTIF('Data R4'!M393,"&gt;0")+COUNTIF('Data R4'!O393,"&gt;0")+COUNTIF('Data R4'!Q393,"&gt;0")+COUNTIF('Data R4'!S393,"&gt;0")+COUNTIF('Data R4'!U393,"&gt;0")+COUNTIF('Data R4'!W393,"&gt;0")+COUNTIF('Data R4'!Y393,"&gt;0"))&gt;0,1,0))</f>
        <v/>
      </c>
      <c r="M3385" t="inlineStr">
        <is>
          <t>Data R</t>
        </is>
      </c>
    </row>
    <row r="3386">
      <c r="A3386" t="inlineStr">
        <is>
          <t>Regional 4</t>
        </is>
      </c>
      <c r="B3386">
        <f>IF('Data R4'!C394="","",'Data R4'!B394)</f>
        <v/>
      </c>
      <c r="C3386">
        <f>IF('Data R4'!C394="","",'Data R4'!C394)</f>
        <v/>
      </c>
      <c r="D3386">
        <f>IF('Data R4'!C394="","",'Data R4'!D394)</f>
        <v/>
      </c>
      <c r="E3386">
        <f>IF('Data R4'!C394="","",'Data R4'!E394)</f>
        <v/>
      </c>
      <c r="F3386">
        <f>IF('Data R4'!C394="","",'Data R4'!F394)</f>
        <v/>
      </c>
      <c r="G3386">
        <f>IF('Data R4'!C394="","",'Data R4'!AD394)</f>
        <v/>
      </c>
      <c r="H3386">
        <f>IF('Data R4'!C394="","",'Data R4'!AC394)</f>
        <v/>
      </c>
      <c r="I3386">
        <f>IF('Data R4'!C394="","",COUNTIF('Data R4'!J394,"&gt;0")+COUNTIF('Data R4'!L394,"&gt;0")+COUNTIF('Data R4'!N394,"&gt;0")+COUNTIF('Data R4'!P394,"&gt;0")+COUNTIF('Data R4'!R394,"&gt;0")+COUNTIF('Data R4'!T394,"&gt;0")+COUNTIF('Data R4'!V394,"&gt;0")+COUNTIF('Data R4'!X394,"&gt;0"))</f>
        <v/>
      </c>
      <c r="J3386">
        <f>IF('Data R4'!C394="","",IF((COUNTIF('Data R4'!K394,"&gt;0")+COUNTIF('Data R4'!M394,"&gt;0")+COUNTIF('Data R4'!O394,"&gt;0")+COUNTIF('Data R4'!Q394,"&gt;0")+COUNTIF('Data R4'!S394,"&gt;0")+COUNTIF('Data R4'!U394,"&gt;0")+COUNTIF('Data R4'!W394,"&gt;0")+COUNTIF('Data R4'!Y394,"&gt;0"))&gt;0,1,0))</f>
        <v/>
      </c>
      <c r="M3386" t="inlineStr">
        <is>
          <t>Data R</t>
        </is>
      </c>
    </row>
    <row r="3387">
      <c r="A3387" t="inlineStr">
        <is>
          <t>Regional 4</t>
        </is>
      </c>
      <c r="B3387">
        <f>IF('Data R4'!C395="","",'Data R4'!B395)</f>
        <v/>
      </c>
      <c r="C3387">
        <f>IF('Data R4'!C395="","",'Data R4'!C395)</f>
        <v/>
      </c>
      <c r="D3387">
        <f>IF('Data R4'!C395="","",'Data R4'!D395)</f>
        <v/>
      </c>
      <c r="E3387">
        <f>IF('Data R4'!C395="","",'Data R4'!E395)</f>
        <v/>
      </c>
      <c r="F3387">
        <f>IF('Data R4'!C395="","",'Data R4'!F395)</f>
        <v/>
      </c>
      <c r="G3387">
        <f>IF('Data R4'!C395="","",'Data R4'!AD395)</f>
        <v/>
      </c>
      <c r="H3387">
        <f>IF('Data R4'!C395="","",'Data R4'!AC395)</f>
        <v/>
      </c>
      <c r="I3387">
        <f>IF('Data R4'!C395="","",COUNTIF('Data R4'!J395,"&gt;0")+COUNTIF('Data R4'!L395,"&gt;0")+COUNTIF('Data R4'!N395,"&gt;0")+COUNTIF('Data R4'!P395,"&gt;0")+COUNTIF('Data R4'!R395,"&gt;0")+COUNTIF('Data R4'!T395,"&gt;0")+COUNTIF('Data R4'!V395,"&gt;0")+COUNTIF('Data R4'!X395,"&gt;0"))</f>
        <v/>
      </c>
      <c r="J3387">
        <f>IF('Data R4'!C395="","",IF((COUNTIF('Data R4'!K395,"&gt;0")+COUNTIF('Data R4'!M395,"&gt;0")+COUNTIF('Data R4'!O395,"&gt;0")+COUNTIF('Data R4'!Q395,"&gt;0")+COUNTIF('Data R4'!S395,"&gt;0")+COUNTIF('Data R4'!U395,"&gt;0")+COUNTIF('Data R4'!W395,"&gt;0")+COUNTIF('Data R4'!Y395,"&gt;0"))&gt;0,1,0))</f>
        <v/>
      </c>
      <c r="M3387" t="inlineStr">
        <is>
          <t>Data R</t>
        </is>
      </c>
    </row>
    <row r="3388">
      <c r="A3388" t="inlineStr">
        <is>
          <t>Regional 4</t>
        </is>
      </c>
      <c r="B3388">
        <f>IF('Data R4'!C396="","",'Data R4'!B396)</f>
        <v/>
      </c>
      <c r="C3388">
        <f>IF('Data R4'!C396="","",'Data R4'!C396)</f>
        <v/>
      </c>
      <c r="D3388">
        <f>IF('Data R4'!C396="","",'Data R4'!D396)</f>
        <v/>
      </c>
      <c r="E3388">
        <f>IF('Data R4'!C396="","",'Data R4'!E396)</f>
        <v/>
      </c>
      <c r="F3388">
        <f>IF('Data R4'!C396="","",'Data R4'!F396)</f>
        <v/>
      </c>
      <c r="G3388">
        <f>IF('Data R4'!C396="","",'Data R4'!AD396)</f>
        <v/>
      </c>
      <c r="H3388">
        <f>IF('Data R4'!C396="","",'Data R4'!AC396)</f>
        <v/>
      </c>
      <c r="I3388">
        <f>IF('Data R4'!C396="","",COUNTIF('Data R4'!J396,"&gt;0")+COUNTIF('Data R4'!L396,"&gt;0")+COUNTIF('Data R4'!N396,"&gt;0")+COUNTIF('Data R4'!P396,"&gt;0")+COUNTIF('Data R4'!R396,"&gt;0")+COUNTIF('Data R4'!T396,"&gt;0")+COUNTIF('Data R4'!V396,"&gt;0")+COUNTIF('Data R4'!X396,"&gt;0"))</f>
        <v/>
      </c>
      <c r="J3388">
        <f>IF('Data R4'!C396="","",IF((COUNTIF('Data R4'!K396,"&gt;0")+COUNTIF('Data R4'!M396,"&gt;0")+COUNTIF('Data R4'!O396,"&gt;0")+COUNTIF('Data R4'!Q396,"&gt;0")+COUNTIF('Data R4'!S396,"&gt;0")+COUNTIF('Data R4'!U396,"&gt;0")+COUNTIF('Data R4'!W396,"&gt;0")+COUNTIF('Data R4'!Y396,"&gt;0"))&gt;0,1,0))</f>
        <v/>
      </c>
      <c r="M3388" t="inlineStr">
        <is>
          <t>Data R</t>
        </is>
      </c>
    </row>
    <row r="3389">
      <c r="A3389" t="inlineStr">
        <is>
          <t>Regional 4</t>
        </is>
      </c>
      <c r="B3389">
        <f>IF('Data R4'!C397="","",'Data R4'!B397)</f>
        <v/>
      </c>
      <c r="C3389">
        <f>IF('Data R4'!C397="","",'Data R4'!C397)</f>
        <v/>
      </c>
      <c r="D3389">
        <f>IF('Data R4'!C397="","",'Data R4'!D397)</f>
        <v/>
      </c>
      <c r="E3389">
        <f>IF('Data R4'!C397="","",'Data R4'!E397)</f>
        <v/>
      </c>
      <c r="F3389">
        <f>IF('Data R4'!C397="","",'Data R4'!F397)</f>
        <v/>
      </c>
      <c r="G3389">
        <f>IF('Data R4'!C397="","",'Data R4'!AD397)</f>
        <v/>
      </c>
      <c r="H3389">
        <f>IF('Data R4'!C397="","",'Data R4'!AC397)</f>
        <v/>
      </c>
      <c r="I3389">
        <f>IF('Data R4'!C397="","",COUNTIF('Data R4'!J397,"&gt;0")+COUNTIF('Data R4'!L397,"&gt;0")+COUNTIF('Data R4'!N397,"&gt;0")+COUNTIF('Data R4'!P397,"&gt;0")+COUNTIF('Data R4'!R397,"&gt;0")+COUNTIF('Data R4'!T397,"&gt;0")+COUNTIF('Data R4'!V397,"&gt;0")+COUNTIF('Data R4'!X397,"&gt;0"))</f>
        <v/>
      </c>
      <c r="J3389">
        <f>IF('Data R4'!C397="","",IF((COUNTIF('Data R4'!K397,"&gt;0")+COUNTIF('Data R4'!M397,"&gt;0")+COUNTIF('Data R4'!O397,"&gt;0")+COUNTIF('Data R4'!Q397,"&gt;0")+COUNTIF('Data R4'!S397,"&gt;0")+COUNTIF('Data R4'!U397,"&gt;0")+COUNTIF('Data R4'!W397,"&gt;0")+COUNTIF('Data R4'!Y397,"&gt;0"))&gt;0,1,0))</f>
        <v/>
      </c>
      <c r="M3389" t="inlineStr">
        <is>
          <t>Data R</t>
        </is>
      </c>
    </row>
    <row r="3390">
      <c r="A3390" t="inlineStr">
        <is>
          <t>Regional 4</t>
        </is>
      </c>
      <c r="B3390">
        <f>IF('Data R4'!C398="","",'Data R4'!B398)</f>
        <v/>
      </c>
      <c r="C3390">
        <f>IF('Data R4'!C398="","",'Data R4'!C398)</f>
        <v/>
      </c>
      <c r="D3390">
        <f>IF('Data R4'!C398="","",'Data R4'!D398)</f>
        <v/>
      </c>
      <c r="E3390">
        <f>IF('Data R4'!C398="","",'Data R4'!E398)</f>
        <v/>
      </c>
      <c r="F3390">
        <f>IF('Data R4'!C398="","",'Data R4'!F398)</f>
        <v/>
      </c>
      <c r="G3390">
        <f>IF('Data R4'!C398="","",'Data R4'!AD398)</f>
        <v/>
      </c>
      <c r="H3390">
        <f>IF('Data R4'!C398="","",'Data R4'!AC398)</f>
        <v/>
      </c>
      <c r="I3390">
        <f>IF('Data R4'!C398="","",COUNTIF('Data R4'!J398,"&gt;0")+COUNTIF('Data R4'!L398,"&gt;0")+COUNTIF('Data R4'!N398,"&gt;0")+COUNTIF('Data R4'!P398,"&gt;0")+COUNTIF('Data R4'!R398,"&gt;0")+COUNTIF('Data R4'!T398,"&gt;0")+COUNTIF('Data R4'!V398,"&gt;0")+COUNTIF('Data R4'!X398,"&gt;0"))</f>
        <v/>
      </c>
      <c r="J3390">
        <f>IF('Data R4'!C398="","",IF((COUNTIF('Data R4'!K398,"&gt;0")+COUNTIF('Data R4'!M398,"&gt;0")+COUNTIF('Data R4'!O398,"&gt;0")+COUNTIF('Data R4'!Q398,"&gt;0")+COUNTIF('Data R4'!S398,"&gt;0")+COUNTIF('Data R4'!U398,"&gt;0")+COUNTIF('Data R4'!W398,"&gt;0")+COUNTIF('Data R4'!Y398,"&gt;0"))&gt;0,1,0))</f>
        <v/>
      </c>
      <c r="M3390" t="inlineStr">
        <is>
          <t>Data R</t>
        </is>
      </c>
    </row>
    <row r="3391">
      <c r="A3391" t="inlineStr">
        <is>
          <t>Regional 4</t>
        </is>
      </c>
      <c r="B3391">
        <f>IF('Data R4'!C399="","",'Data R4'!B399)</f>
        <v/>
      </c>
      <c r="C3391">
        <f>IF('Data R4'!C399="","",'Data R4'!C399)</f>
        <v/>
      </c>
      <c r="D3391">
        <f>IF('Data R4'!C399="","",'Data R4'!D399)</f>
        <v/>
      </c>
      <c r="E3391">
        <f>IF('Data R4'!C399="","",'Data R4'!E399)</f>
        <v/>
      </c>
      <c r="F3391">
        <f>IF('Data R4'!C399="","",'Data R4'!F399)</f>
        <v/>
      </c>
      <c r="G3391">
        <f>IF('Data R4'!C399="","",'Data R4'!AD399)</f>
        <v/>
      </c>
      <c r="H3391">
        <f>IF('Data R4'!C399="","",'Data R4'!AC399)</f>
        <v/>
      </c>
      <c r="I3391">
        <f>IF('Data R4'!C399="","",COUNTIF('Data R4'!J399,"&gt;0")+COUNTIF('Data R4'!L399,"&gt;0")+COUNTIF('Data R4'!N399,"&gt;0")+COUNTIF('Data R4'!P399,"&gt;0")+COUNTIF('Data R4'!R399,"&gt;0")+COUNTIF('Data R4'!T399,"&gt;0")+COUNTIF('Data R4'!V399,"&gt;0")+COUNTIF('Data R4'!X399,"&gt;0"))</f>
        <v/>
      </c>
      <c r="J3391">
        <f>IF('Data R4'!C399="","",IF((COUNTIF('Data R4'!K399,"&gt;0")+COUNTIF('Data R4'!M399,"&gt;0")+COUNTIF('Data R4'!O399,"&gt;0")+COUNTIF('Data R4'!Q399,"&gt;0")+COUNTIF('Data R4'!S399,"&gt;0")+COUNTIF('Data R4'!U399,"&gt;0")+COUNTIF('Data R4'!W399,"&gt;0")+COUNTIF('Data R4'!Y399,"&gt;0"))&gt;0,1,0))</f>
        <v/>
      </c>
      <c r="M3391" t="inlineStr">
        <is>
          <t>Data R</t>
        </is>
      </c>
    </row>
    <row r="3392">
      <c r="A3392" t="inlineStr">
        <is>
          <t>Regional 4</t>
        </is>
      </c>
      <c r="B3392">
        <f>IF('Data R4'!C400="","",'Data R4'!B400)</f>
        <v/>
      </c>
      <c r="C3392">
        <f>IF('Data R4'!C400="","",'Data R4'!C400)</f>
        <v/>
      </c>
      <c r="D3392">
        <f>IF('Data R4'!C400="","",'Data R4'!D400)</f>
        <v/>
      </c>
      <c r="E3392">
        <f>IF('Data R4'!C400="","",'Data R4'!E400)</f>
        <v/>
      </c>
      <c r="F3392">
        <f>IF('Data R4'!C400="","",'Data R4'!F400)</f>
        <v/>
      </c>
      <c r="G3392">
        <f>IF('Data R4'!C400="","",'Data R4'!AD400)</f>
        <v/>
      </c>
      <c r="H3392">
        <f>IF('Data R4'!C400="","",'Data R4'!AC400)</f>
        <v/>
      </c>
      <c r="I3392">
        <f>IF('Data R4'!C400="","",COUNTIF('Data R4'!J400,"&gt;0")+COUNTIF('Data R4'!L400,"&gt;0")+COUNTIF('Data R4'!N400,"&gt;0")+COUNTIF('Data R4'!P400,"&gt;0")+COUNTIF('Data R4'!R400,"&gt;0")+COUNTIF('Data R4'!T400,"&gt;0")+COUNTIF('Data R4'!V400,"&gt;0")+COUNTIF('Data R4'!X400,"&gt;0"))</f>
        <v/>
      </c>
      <c r="J3392">
        <f>IF('Data R4'!C400="","",IF((COUNTIF('Data R4'!K400,"&gt;0")+COUNTIF('Data R4'!M400,"&gt;0")+COUNTIF('Data R4'!O400,"&gt;0")+COUNTIF('Data R4'!Q400,"&gt;0")+COUNTIF('Data R4'!S400,"&gt;0")+COUNTIF('Data R4'!U400,"&gt;0")+COUNTIF('Data R4'!W400,"&gt;0")+COUNTIF('Data R4'!Y400,"&gt;0"))&gt;0,1,0))</f>
        <v/>
      </c>
      <c r="M3392" t="inlineStr">
        <is>
          <t>Data R</t>
        </is>
      </c>
    </row>
    <row r="3393">
      <c r="A3393" t="inlineStr">
        <is>
          <t>Regional 4</t>
        </is>
      </c>
      <c r="B3393">
        <f>IF('Data R4'!C401="","",'Data R4'!B401)</f>
        <v/>
      </c>
      <c r="C3393">
        <f>IF('Data R4'!C401="","",'Data R4'!C401)</f>
        <v/>
      </c>
      <c r="D3393">
        <f>IF('Data R4'!C401="","",'Data R4'!D401)</f>
        <v/>
      </c>
      <c r="E3393">
        <f>IF('Data R4'!C401="","",'Data R4'!E401)</f>
        <v/>
      </c>
      <c r="F3393">
        <f>IF('Data R4'!C401="","",'Data R4'!F401)</f>
        <v/>
      </c>
      <c r="G3393">
        <f>IF('Data R4'!C401="","",'Data R4'!AD401)</f>
        <v/>
      </c>
      <c r="H3393">
        <f>IF('Data R4'!C401="","",'Data R4'!AC401)</f>
        <v/>
      </c>
      <c r="I3393">
        <f>IF('Data R4'!C401="","",COUNTIF('Data R4'!J401,"&gt;0")+COUNTIF('Data R4'!L401,"&gt;0")+COUNTIF('Data R4'!N401,"&gt;0")+COUNTIF('Data R4'!P401,"&gt;0")+COUNTIF('Data R4'!R401,"&gt;0")+COUNTIF('Data R4'!T401,"&gt;0")+COUNTIF('Data R4'!V401,"&gt;0")+COUNTIF('Data R4'!X401,"&gt;0"))</f>
        <v/>
      </c>
      <c r="J3393">
        <f>IF('Data R4'!C401="","",IF((COUNTIF('Data R4'!K401,"&gt;0")+COUNTIF('Data R4'!M401,"&gt;0")+COUNTIF('Data R4'!O401,"&gt;0")+COUNTIF('Data R4'!Q401,"&gt;0")+COUNTIF('Data R4'!S401,"&gt;0")+COUNTIF('Data R4'!U401,"&gt;0")+COUNTIF('Data R4'!W401,"&gt;0")+COUNTIF('Data R4'!Y401,"&gt;0"))&gt;0,1,0))</f>
        <v/>
      </c>
      <c r="M3393" t="inlineStr">
        <is>
          <t>Data R</t>
        </is>
      </c>
    </row>
    <row r="3394">
      <c r="A3394" t="inlineStr">
        <is>
          <t>Regional 4</t>
        </is>
      </c>
      <c r="B3394">
        <f>IF('Data R4'!C402="","",'Data R4'!B402)</f>
        <v/>
      </c>
      <c r="C3394">
        <f>IF('Data R4'!C402="","",'Data R4'!C402)</f>
        <v/>
      </c>
      <c r="D3394">
        <f>IF('Data R4'!C402="","",'Data R4'!D402)</f>
        <v/>
      </c>
      <c r="E3394">
        <f>IF('Data R4'!C402="","",'Data R4'!E402)</f>
        <v/>
      </c>
      <c r="F3394">
        <f>IF('Data R4'!C402="","",'Data R4'!F402)</f>
        <v/>
      </c>
      <c r="G3394">
        <f>IF('Data R4'!C402="","",'Data R4'!AD402)</f>
        <v/>
      </c>
      <c r="H3394">
        <f>IF('Data R4'!C402="","",'Data R4'!AC402)</f>
        <v/>
      </c>
      <c r="I3394">
        <f>IF('Data R4'!C402="","",COUNTIF('Data R4'!J402,"&gt;0")+COUNTIF('Data R4'!L402,"&gt;0")+COUNTIF('Data R4'!N402,"&gt;0")+COUNTIF('Data R4'!P402,"&gt;0")+COUNTIF('Data R4'!R402,"&gt;0")+COUNTIF('Data R4'!T402,"&gt;0")+COUNTIF('Data R4'!V402,"&gt;0")+COUNTIF('Data R4'!X402,"&gt;0"))</f>
        <v/>
      </c>
      <c r="J3394">
        <f>IF('Data R4'!C402="","",IF((COUNTIF('Data R4'!K402,"&gt;0")+COUNTIF('Data R4'!M402,"&gt;0")+COUNTIF('Data R4'!O402,"&gt;0")+COUNTIF('Data R4'!Q402,"&gt;0")+COUNTIF('Data R4'!S402,"&gt;0")+COUNTIF('Data R4'!U402,"&gt;0")+COUNTIF('Data R4'!W402,"&gt;0")+COUNTIF('Data R4'!Y402,"&gt;0"))&gt;0,1,0))</f>
        <v/>
      </c>
      <c r="M3394" t="inlineStr">
        <is>
          <t>Data R</t>
        </is>
      </c>
    </row>
    <row r="3395">
      <c r="A3395" t="inlineStr">
        <is>
          <t>Regional 4</t>
        </is>
      </c>
      <c r="B3395">
        <f>IF('Data R4'!C403="","",'Data R4'!B403)</f>
        <v/>
      </c>
      <c r="C3395">
        <f>IF('Data R4'!C403="","",'Data R4'!C403)</f>
        <v/>
      </c>
      <c r="D3395">
        <f>IF('Data R4'!C403="","",'Data R4'!D403)</f>
        <v/>
      </c>
      <c r="E3395">
        <f>IF('Data R4'!C403="","",'Data R4'!E403)</f>
        <v/>
      </c>
      <c r="F3395">
        <f>IF('Data R4'!C403="","",'Data R4'!F403)</f>
        <v/>
      </c>
      <c r="G3395">
        <f>IF('Data R4'!C403="","",'Data R4'!AD403)</f>
        <v/>
      </c>
      <c r="H3395">
        <f>IF('Data R4'!C403="","",'Data R4'!AC403)</f>
        <v/>
      </c>
      <c r="I3395">
        <f>IF('Data R4'!C403="","",COUNTIF('Data R4'!J403,"&gt;0")+COUNTIF('Data R4'!L403,"&gt;0")+COUNTIF('Data R4'!N403,"&gt;0")+COUNTIF('Data R4'!P403,"&gt;0")+COUNTIF('Data R4'!R403,"&gt;0")+COUNTIF('Data R4'!T403,"&gt;0")+COUNTIF('Data R4'!V403,"&gt;0")+COUNTIF('Data R4'!X403,"&gt;0"))</f>
        <v/>
      </c>
      <c r="J3395">
        <f>IF('Data R4'!C403="","",IF((COUNTIF('Data R4'!K403,"&gt;0")+COUNTIF('Data R4'!M403,"&gt;0")+COUNTIF('Data R4'!O403,"&gt;0")+COUNTIF('Data R4'!Q403,"&gt;0")+COUNTIF('Data R4'!S403,"&gt;0")+COUNTIF('Data R4'!U403,"&gt;0")+COUNTIF('Data R4'!W403,"&gt;0")+COUNTIF('Data R4'!Y403,"&gt;0"))&gt;0,1,0))</f>
        <v/>
      </c>
      <c r="M3395" t="inlineStr">
        <is>
          <t>Data R</t>
        </is>
      </c>
    </row>
    <row r="3396">
      <c r="A3396" t="inlineStr">
        <is>
          <t>Regional 4</t>
        </is>
      </c>
      <c r="B3396">
        <f>IF('Data R4'!C404="","",'Data R4'!B404)</f>
        <v/>
      </c>
      <c r="C3396">
        <f>IF('Data R4'!C404="","",'Data R4'!C404)</f>
        <v/>
      </c>
      <c r="D3396">
        <f>IF('Data R4'!C404="","",'Data R4'!D404)</f>
        <v/>
      </c>
      <c r="E3396">
        <f>IF('Data R4'!C404="","",'Data R4'!E404)</f>
        <v/>
      </c>
      <c r="F3396">
        <f>IF('Data R4'!C404="","",'Data R4'!F404)</f>
        <v/>
      </c>
      <c r="G3396">
        <f>IF('Data R4'!C404="","",'Data R4'!AD404)</f>
        <v/>
      </c>
      <c r="H3396">
        <f>IF('Data R4'!C404="","",'Data R4'!AC404)</f>
        <v/>
      </c>
      <c r="I3396">
        <f>IF('Data R4'!C404="","",COUNTIF('Data R4'!J404,"&gt;0")+COUNTIF('Data R4'!L404,"&gt;0")+COUNTIF('Data R4'!N404,"&gt;0")+COUNTIF('Data R4'!P404,"&gt;0")+COUNTIF('Data R4'!R404,"&gt;0")+COUNTIF('Data R4'!T404,"&gt;0")+COUNTIF('Data R4'!V404,"&gt;0")+COUNTIF('Data R4'!X404,"&gt;0"))</f>
        <v/>
      </c>
      <c r="J3396">
        <f>IF('Data R4'!C404="","",IF((COUNTIF('Data R4'!K404,"&gt;0")+COUNTIF('Data R4'!M404,"&gt;0")+COUNTIF('Data R4'!O404,"&gt;0")+COUNTIF('Data R4'!Q404,"&gt;0")+COUNTIF('Data R4'!S404,"&gt;0")+COUNTIF('Data R4'!U404,"&gt;0")+COUNTIF('Data R4'!W404,"&gt;0")+COUNTIF('Data R4'!Y404,"&gt;0"))&gt;0,1,0))</f>
        <v/>
      </c>
      <c r="M3396" t="inlineStr">
        <is>
          <t>Data R</t>
        </is>
      </c>
    </row>
    <row r="3397">
      <c r="A3397" t="inlineStr">
        <is>
          <t>Regional 4</t>
        </is>
      </c>
      <c r="B3397">
        <f>IF('Data R4'!C405="","",'Data R4'!B405)</f>
        <v/>
      </c>
      <c r="C3397">
        <f>IF('Data R4'!C405="","",'Data R4'!C405)</f>
        <v/>
      </c>
      <c r="D3397">
        <f>IF('Data R4'!C405="","",'Data R4'!D405)</f>
        <v/>
      </c>
      <c r="E3397">
        <f>IF('Data R4'!C405="","",'Data R4'!E405)</f>
        <v/>
      </c>
      <c r="F3397">
        <f>IF('Data R4'!C405="","",'Data R4'!F405)</f>
        <v/>
      </c>
      <c r="G3397">
        <f>IF('Data R4'!C405="","",'Data R4'!AD405)</f>
        <v/>
      </c>
      <c r="H3397">
        <f>IF('Data R4'!C405="","",'Data R4'!AC405)</f>
        <v/>
      </c>
      <c r="I3397">
        <f>IF('Data R4'!C405="","",COUNTIF('Data R4'!J405,"&gt;0")+COUNTIF('Data R4'!L405,"&gt;0")+COUNTIF('Data R4'!N405,"&gt;0")+COUNTIF('Data R4'!P405,"&gt;0")+COUNTIF('Data R4'!R405,"&gt;0")+COUNTIF('Data R4'!T405,"&gt;0")+COUNTIF('Data R4'!V405,"&gt;0")+COUNTIF('Data R4'!X405,"&gt;0"))</f>
        <v/>
      </c>
      <c r="J3397">
        <f>IF('Data R4'!C405="","",IF((COUNTIF('Data R4'!K405,"&gt;0")+COUNTIF('Data R4'!M405,"&gt;0")+COUNTIF('Data R4'!O405,"&gt;0")+COUNTIF('Data R4'!Q405,"&gt;0")+COUNTIF('Data R4'!S405,"&gt;0")+COUNTIF('Data R4'!U405,"&gt;0")+COUNTIF('Data R4'!W405,"&gt;0")+COUNTIF('Data R4'!Y405,"&gt;0"))&gt;0,1,0))</f>
        <v/>
      </c>
      <c r="M3397" t="inlineStr">
        <is>
          <t>Data R</t>
        </is>
      </c>
    </row>
    <row r="3398">
      <c r="A3398" t="inlineStr">
        <is>
          <t>Regional 4</t>
        </is>
      </c>
      <c r="B3398">
        <f>IF('Data R4'!C406="","",'Data R4'!B406)</f>
        <v/>
      </c>
      <c r="C3398">
        <f>IF('Data R4'!C406="","",'Data R4'!C406)</f>
        <v/>
      </c>
      <c r="D3398">
        <f>IF('Data R4'!C406="","",'Data R4'!D406)</f>
        <v/>
      </c>
      <c r="E3398">
        <f>IF('Data R4'!C406="","",'Data R4'!E406)</f>
        <v/>
      </c>
      <c r="F3398">
        <f>IF('Data R4'!C406="","",'Data R4'!F406)</f>
        <v/>
      </c>
      <c r="G3398">
        <f>IF('Data R4'!C406="","",'Data R4'!AD406)</f>
        <v/>
      </c>
      <c r="H3398">
        <f>IF('Data R4'!C406="","",'Data R4'!AC406)</f>
        <v/>
      </c>
      <c r="I3398">
        <f>IF('Data R4'!C406="","",COUNTIF('Data R4'!J406,"&gt;0")+COUNTIF('Data R4'!L406,"&gt;0")+COUNTIF('Data R4'!N406,"&gt;0")+COUNTIF('Data R4'!P406,"&gt;0")+COUNTIF('Data R4'!R406,"&gt;0")+COUNTIF('Data R4'!T406,"&gt;0")+COUNTIF('Data R4'!V406,"&gt;0")+COUNTIF('Data R4'!X406,"&gt;0"))</f>
        <v/>
      </c>
      <c r="J3398">
        <f>IF('Data R4'!C406="","",IF((COUNTIF('Data R4'!K406,"&gt;0")+COUNTIF('Data R4'!M406,"&gt;0")+COUNTIF('Data R4'!O406,"&gt;0")+COUNTIF('Data R4'!Q406,"&gt;0")+COUNTIF('Data R4'!S406,"&gt;0")+COUNTIF('Data R4'!U406,"&gt;0")+COUNTIF('Data R4'!W406,"&gt;0")+COUNTIF('Data R4'!Y406,"&gt;0"))&gt;0,1,0))</f>
        <v/>
      </c>
      <c r="M3398" t="inlineStr">
        <is>
          <t>Data R</t>
        </is>
      </c>
    </row>
    <row r="3399">
      <c r="A3399" t="inlineStr">
        <is>
          <t>Regional 4</t>
        </is>
      </c>
      <c r="B3399">
        <f>IF('Data R4'!C407="","",'Data R4'!B407)</f>
        <v/>
      </c>
      <c r="C3399">
        <f>IF('Data R4'!C407="","",'Data R4'!C407)</f>
        <v/>
      </c>
      <c r="D3399">
        <f>IF('Data R4'!C407="","",'Data R4'!D407)</f>
        <v/>
      </c>
      <c r="E3399">
        <f>IF('Data R4'!C407="","",'Data R4'!E407)</f>
        <v/>
      </c>
      <c r="F3399">
        <f>IF('Data R4'!C407="","",'Data R4'!F407)</f>
        <v/>
      </c>
      <c r="G3399">
        <f>IF('Data R4'!C407="","",'Data R4'!AD407)</f>
        <v/>
      </c>
      <c r="H3399">
        <f>IF('Data R4'!C407="","",'Data R4'!AC407)</f>
        <v/>
      </c>
      <c r="I3399">
        <f>IF('Data R4'!C407="","",COUNTIF('Data R4'!J407,"&gt;0")+COUNTIF('Data R4'!L407,"&gt;0")+COUNTIF('Data R4'!N407,"&gt;0")+COUNTIF('Data R4'!P407,"&gt;0")+COUNTIF('Data R4'!R407,"&gt;0")+COUNTIF('Data R4'!T407,"&gt;0")+COUNTIF('Data R4'!V407,"&gt;0")+COUNTIF('Data R4'!X407,"&gt;0"))</f>
        <v/>
      </c>
      <c r="J3399">
        <f>IF('Data R4'!C407="","",IF((COUNTIF('Data R4'!K407,"&gt;0")+COUNTIF('Data R4'!M407,"&gt;0")+COUNTIF('Data R4'!O407,"&gt;0")+COUNTIF('Data R4'!Q407,"&gt;0")+COUNTIF('Data R4'!S407,"&gt;0")+COUNTIF('Data R4'!U407,"&gt;0")+COUNTIF('Data R4'!W407,"&gt;0")+COUNTIF('Data R4'!Y407,"&gt;0"))&gt;0,1,0))</f>
        <v/>
      </c>
      <c r="M3399" t="inlineStr">
        <is>
          <t>Data R</t>
        </is>
      </c>
    </row>
    <row r="3400">
      <c r="A3400" t="inlineStr">
        <is>
          <t>Regional 4</t>
        </is>
      </c>
      <c r="B3400">
        <f>IF('Data R4'!C408="","",'Data R4'!B408)</f>
        <v/>
      </c>
      <c r="C3400">
        <f>IF('Data R4'!C408="","",'Data R4'!C408)</f>
        <v/>
      </c>
      <c r="D3400">
        <f>IF('Data R4'!C408="","",'Data R4'!D408)</f>
        <v/>
      </c>
      <c r="E3400">
        <f>IF('Data R4'!C408="","",'Data R4'!E408)</f>
        <v/>
      </c>
      <c r="F3400">
        <f>IF('Data R4'!C408="","",'Data R4'!F408)</f>
        <v/>
      </c>
      <c r="G3400">
        <f>IF('Data R4'!C408="","",'Data R4'!AD408)</f>
        <v/>
      </c>
      <c r="H3400">
        <f>IF('Data R4'!C408="","",'Data R4'!AC408)</f>
        <v/>
      </c>
      <c r="I3400">
        <f>IF('Data R4'!C408="","",COUNTIF('Data R4'!J408,"&gt;0")+COUNTIF('Data R4'!L408,"&gt;0")+COUNTIF('Data R4'!N408,"&gt;0")+COUNTIF('Data R4'!P408,"&gt;0")+COUNTIF('Data R4'!R408,"&gt;0")+COUNTIF('Data R4'!T408,"&gt;0")+COUNTIF('Data R4'!V408,"&gt;0")+COUNTIF('Data R4'!X408,"&gt;0"))</f>
        <v/>
      </c>
      <c r="J3400">
        <f>IF('Data R4'!C408="","",IF((COUNTIF('Data R4'!K408,"&gt;0")+COUNTIF('Data R4'!M408,"&gt;0")+COUNTIF('Data R4'!O408,"&gt;0")+COUNTIF('Data R4'!Q408,"&gt;0")+COUNTIF('Data R4'!S408,"&gt;0")+COUNTIF('Data R4'!U408,"&gt;0")+COUNTIF('Data R4'!W408,"&gt;0")+COUNTIF('Data R4'!Y408,"&gt;0"))&gt;0,1,0))</f>
        <v/>
      </c>
      <c r="M3400" t="inlineStr">
        <is>
          <t>Data R</t>
        </is>
      </c>
    </row>
    <row r="3401">
      <c r="A3401" t="inlineStr">
        <is>
          <t>Regional 4</t>
        </is>
      </c>
      <c r="B3401">
        <f>IF('Data R4'!C409="","",'Data R4'!B409)</f>
        <v/>
      </c>
      <c r="C3401">
        <f>IF('Data R4'!C409="","",'Data R4'!C409)</f>
        <v/>
      </c>
      <c r="D3401">
        <f>IF('Data R4'!C409="","",'Data R4'!D409)</f>
        <v/>
      </c>
      <c r="E3401">
        <f>IF('Data R4'!C409="","",'Data R4'!E409)</f>
        <v/>
      </c>
      <c r="F3401">
        <f>IF('Data R4'!C409="","",'Data R4'!F409)</f>
        <v/>
      </c>
      <c r="G3401">
        <f>IF('Data R4'!C409="","",'Data R4'!AD409)</f>
        <v/>
      </c>
      <c r="H3401">
        <f>IF('Data R4'!C409="","",'Data R4'!AC409)</f>
        <v/>
      </c>
      <c r="I3401">
        <f>IF('Data R4'!C409="","",COUNTIF('Data R4'!J409,"&gt;0")+COUNTIF('Data R4'!L409,"&gt;0")+COUNTIF('Data R4'!N409,"&gt;0")+COUNTIF('Data R4'!P409,"&gt;0")+COUNTIF('Data R4'!R409,"&gt;0")+COUNTIF('Data R4'!T409,"&gt;0")+COUNTIF('Data R4'!V409,"&gt;0")+COUNTIF('Data R4'!X409,"&gt;0"))</f>
        <v/>
      </c>
      <c r="J3401">
        <f>IF('Data R4'!C409="","",IF((COUNTIF('Data R4'!K409,"&gt;0")+COUNTIF('Data R4'!M409,"&gt;0")+COUNTIF('Data R4'!O409,"&gt;0")+COUNTIF('Data R4'!Q409,"&gt;0")+COUNTIF('Data R4'!S409,"&gt;0")+COUNTIF('Data R4'!U409,"&gt;0")+COUNTIF('Data R4'!W409,"&gt;0")+COUNTIF('Data R4'!Y409,"&gt;0"))&gt;0,1,0))</f>
        <v/>
      </c>
      <c r="M3401" t="inlineStr">
        <is>
          <t>Data R</t>
        </is>
      </c>
    </row>
    <row r="3402">
      <c r="A3402" t="inlineStr">
        <is>
          <t>Regional 4</t>
        </is>
      </c>
      <c r="B3402">
        <f>IF('Data R4'!C410="","",'Data R4'!B410)</f>
        <v/>
      </c>
      <c r="C3402">
        <f>IF('Data R4'!C410="","",'Data R4'!C410)</f>
        <v/>
      </c>
      <c r="D3402">
        <f>IF('Data R4'!C410="","",'Data R4'!D410)</f>
        <v/>
      </c>
      <c r="E3402">
        <f>IF('Data R4'!C410="","",'Data R4'!E410)</f>
        <v/>
      </c>
      <c r="F3402">
        <f>IF('Data R4'!C410="","",'Data R4'!F410)</f>
        <v/>
      </c>
      <c r="G3402">
        <f>IF('Data R4'!C410="","",'Data R4'!AD410)</f>
        <v/>
      </c>
      <c r="H3402">
        <f>IF('Data R4'!C410="","",'Data R4'!AC410)</f>
        <v/>
      </c>
      <c r="I3402">
        <f>IF('Data R4'!C410="","",COUNTIF('Data R4'!J410,"&gt;0")+COUNTIF('Data R4'!L410,"&gt;0")+COUNTIF('Data R4'!N410,"&gt;0")+COUNTIF('Data R4'!P410,"&gt;0")+COUNTIF('Data R4'!R410,"&gt;0")+COUNTIF('Data R4'!T410,"&gt;0")+COUNTIF('Data R4'!V410,"&gt;0")+COUNTIF('Data R4'!X410,"&gt;0"))</f>
        <v/>
      </c>
      <c r="J3402">
        <f>IF('Data R4'!C410="","",IF((COUNTIF('Data R4'!K410,"&gt;0")+COUNTIF('Data R4'!M410,"&gt;0")+COUNTIF('Data R4'!O410,"&gt;0")+COUNTIF('Data R4'!Q410,"&gt;0")+COUNTIF('Data R4'!S410,"&gt;0")+COUNTIF('Data R4'!U410,"&gt;0")+COUNTIF('Data R4'!W410,"&gt;0")+COUNTIF('Data R4'!Y410,"&gt;0"))&gt;0,1,0))</f>
        <v/>
      </c>
      <c r="M3402" t="inlineStr">
        <is>
          <t>Data R</t>
        </is>
      </c>
    </row>
    <row r="3403">
      <c r="A3403" t="inlineStr">
        <is>
          <t>Regional 4</t>
        </is>
      </c>
      <c r="B3403">
        <f>IF('Data R4'!C411="","",'Data R4'!B411)</f>
        <v/>
      </c>
      <c r="C3403">
        <f>IF('Data R4'!C411="","",'Data R4'!C411)</f>
        <v/>
      </c>
      <c r="D3403">
        <f>IF('Data R4'!C411="","",'Data R4'!D411)</f>
        <v/>
      </c>
      <c r="E3403">
        <f>IF('Data R4'!C411="","",'Data R4'!E411)</f>
        <v/>
      </c>
      <c r="F3403">
        <f>IF('Data R4'!C411="","",'Data R4'!F411)</f>
        <v/>
      </c>
      <c r="G3403">
        <f>IF('Data R4'!C411="","",'Data R4'!AD411)</f>
        <v/>
      </c>
      <c r="H3403">
        <f>IF('Data R4'!C411="","",'Data R4'!AC411)</f>
        <v/>
      </c>
      <c r="I3403">
        <f>IF('Data R4'!C411="","",COUNTIF('Data R4'!J411,"&gt;0")+COUNTIF('Data R4'!L411,"&gt;0")+COUNTIF('Data R4'!N411,"&gt;0")+COUNTIF('Data R4'!P411,"&gt;0")+COUNTIF('Data R4'!R411,"&gt;0")+COUNTIF('Data R4'!T411,"&gt;0")+COUNTIF('Data R4'!V411,"&gt;0")+COUNTIF('Data R4'!X411,"&gt;0"))</f>
        <v/>
      </c>
      <c r="J3403">
        <f>IF('Data R4'!C411="","",IF((COUNTIF('Data R4'!K411,"&gt;0")+COUNTIF('Data R4'!M411,"&gt;0")+COUNTIF('Data R4'!O411,"&gt;0")+COUNTIF('Data R4'!Q411,"&gt;0")+COUNTIF('Data R4'!S411,"&gt;0")+COUNTIF('Data R4'!U411,"&gt;0")+COUNTIF('Data R4'!W411,"&gt;0")+COUNTIF('Data R4'!Y411,"&gt;0"))&gt;0,1,0))</f>
        <v/>
      </c>
      <c r="M3403" t="inlineStr">
        <is>
          <t>Data R</t>
        </is>
      </c>
    </row>
    <row r="3404">
      <c r="A3404" t="inlineStr">
        <is>
          <t>Regional 4</t>
        </is>
      </c>
      <c r="B3404">
        <f>IF('Data R4'!C412="","",'Data R4'!B412)</f>
        <v/>
      </c>
      <c r="C3404">
        <f>IF('Data R4'!C412="","",'Data R4'!C412)</f>
        <v/>
      </c>
      <c r="D3404">
        <f>IF('Data R4'!C412="","",'Data R4'!D412)</f>
        <v/>
      </c>
      <c r="E3404">
        <f>IF('Data R4'!C412="","",'Data R4'!E412)</f>
        <v/>
      </c>
      <c r="F3404">
        <f>IF('Data R4'!C412="","",'Data R4'!F412)</f>
        <v/>
      </c>
      <c r="G3404">
        <f>IF('Data R4'!C412="","",'Data R4'!AD412)</f>
        <v/>
      </c>
      <c r="H3404">
        <f>IF('Data R4'!C412="","",'Data R4'!AC412)</f>
        <v/>
      </c>
      <c r="I3404">
        <f>IF('Data R4'!C412="","",COUNTIF('Data R4'!J412,"&gt;0")+COUNTIF('Data R4'!L412,"&gt;0")+COUNTIF('Data R4'!N412,"&gt;0")+COUNTIF('Data R4'!P412,"&gt;0")+COUNTIF('Data R4'!R412,"&gt;0")+COUNTIF('Data R4'!T412,"&gt;0")+COUNTIF('Data R4'!V412,"&gt;0")+COUNTIF('Data R4'!X412,"&gt;0"))</f>
        <v/>
      </c>
      <c r="J3404">
        <f>IF('Data R4'!C412="","",IF((COUNTIF('Data R4'!K412,"&gt;0")+COUNTIF('Data R4'!M412,"&gt;0")+COUNTIF('Data R4'!O412,"&gt;0")+COUNTIF('Data R4'!Q412,"&gt;0")+COUNTIF('Data R4'!S412,"&gt;0")+COUNTIF('Data R4'!U412,"&gt;0")+COUNTIF('Data R4'!W412,"&gt;0")+COUNTIF('Data R4'!Y412,"&gt;0"))&gt;0,1,0))</f>
        <v/>
      </c>
      <c r="M3404" t="inlineStr">
        <is>
          <t>Data R</t>
        </is>
      </c>
    </row>
    <row r="3405">
      <c r="A3405" t="inlineStr">
        <is>
          <t>Regional 4</t>
        </is>
      </c>
      <c r="B3405">
        <f>IF('Data R4'!C413="","",'Data R4'!B413)</f>
        <v/>
      </c>
      <c r="C3405">
        <f>IF('Data R4'!C413="","",'Data R4'!C413)</f>
        <v/>
      </c>
      <c r="D3405">
        <f>IF('Data R4'!C413="","",'Data R4'!D413)</f>
        <v/>
      </c>
      <c r="E3405">
        <f>IF('Data R4'!C413="","",'Data R4'!E413)</f>
        <v/>
      </c>
      <c r="F3405">
        <f>IF('Data R4'!C413="","",'Data R4'!F413)</f>
        <v/>
      </c>
      <c r="G3405">
        <f>IF('Data R4'!C413="","",'Data R4'!AD413)</f>
        <v/>
      </c>
      <c r="H3405">
        <f>IF('Data R4'!C413="","",'Data R4'!AC413)</f>
        <v/>
      </c>
      <c r="I3405">
        <f>IF('Data R4'!C413="","",COUNTIF('Data R4'!J413,"&gt;0")+COUNTIF('Data R4'!L413,"&gt;0")+COUNTIF('Data R4'!N413,"&gt;0")+COUNTIF('Data R4'!P413,"&gt;0")+COUNTIF('Data R4'!R413,"&gt;0")+COUNTIF('Data R4'!T413,"&gt;0")+COUNTIF('Data R4'!V413,"&gt;0")+COUNTIF('Data R4'!X413,"&gt;0"))</f>
        <v/>
      </c>
      <c r="J3405">
        <f>IF('Data R4'!C413="","",IF((COUNTIF('Data R4'!K413,"&gt;0")+COUNTIF('Data R4'!M413,"&gt;0")+COUNTIF('Data R4'!O413,"&gt;0")+COUNTIF('Data R4'!Q413,"&gt;0")+COUNTIF('Data R4'!S413,"&gt;0")+COUNTIF('Data R4'!U413,"&gt;0")+COUNTIF('Data R4'!W413,"&gt;0")+COUNTIF('Data R4'!Y413,"&gt;0"))&gt;0,1,0))</f>
        <v/>
      </c>
      <c r="M3405" t="inlineStr">
        <is>
          <t>Data R</t>
        </is>
      </c>
    </row>
    <row r="3406">
      <c r="A3406" t="inlineStr">
        <is>
          <t>Regional 4</t>
        </is>
      </c>
      <c r="B3406">
        <f>IF('Data R4'!C414="","",'Data R4'!B414)</f>
        <v/>
      </c>
      <c r="C3406">
        <f>IF('Data R4'!C414="","",'Data R4'!C414)</f>
        <v/>
      </c>
      <c r="D3406">
        <f>IF('Data R4'!C414="","",'Data R4'!D414)</f>
        <v/>
      </c>
      <c r="E3406">
        <f>IF('Data R4'!C414="","",'Data R4'!E414)</f>
        <v/>
      </c>
      <c r="F3406">
        <f>IF('Data R4'!C414="","",'Data R4'!F414)</f>
        <v/>
      </c>
      <c r="G3406">
        <f>IF('Data R4'!C414="","",'Data R4'!AD414)</f>
        <v/>
      </c>
      <c r="H3406">
        <f>IF('Data R4'!C414="","",'Data R4'!AC414)</f>
        <v/>
      </c>
      <c r="I3406">
        <f>IF('Data R4'!C414="","",COUNTIF('Data R4'!J414,"&gt;0")+COUNTIF('Data R4'!L414,"&gt;0")+COUNTIF('Data R4'!N414,"&gt;0")+COUNTIF('Data R4'!P414,"&gt;0")+COUNTIF('Data R4'!R414,"&gt;0")+COUNTIF('Data R4'!T414,"&gt;0")+COUNTIF('Data R4'!V414,"&gt;0")+COUNTIF('Data R4'!X414,"&gt;0"))</f>
        <v/>
      </c>
      <c r="J3406">
        <f>IF('Data R4'!C414="","",IF((COUNTIF('Data R4'!K414,"&gt;0")+COUNTIF('Data R4'!M414,"&gt;0")+COUNTIF('Data R4'!O414,"&gt;0")+COUNTIF('Data R4'!Q414,"&gt;0")+COUNTIF('Data R4'!S414,"&gt;0")+COUNTIF('Data R4'!U414,"&gt;0")+COUNTIF('Data R4'!W414,"&gt;0")+COUNTIF('Data R4'!Y414,"&gt;0"))&gt;0,1,0))</f>
        <v/>
      </c>
      <c r="M3406" t="inlineStr">
        <is>
          <t>Data R</t>
        </is>
      </c>
    </row>
    <row r="3407">
      <c r="A3407" t="inlineStr">
        <is>
          <t>Regional 4</t>
        </is>
      </c>
      <c r="B3407">
        <f>IF('Data R4'!C415="","",'Data R4'!B415)</f>
        <v/>
      </c>
      <c r="C3407">
        <f>IF('Data R4'!C415="","",'Data R4'!C415)</f>
        <v/>
      </c>
      <c r="D3407">
        <f>IF('Data R4'!C415="","",'Data R4'!D415)</f>
        <v/>
      </c>
      <c r="E3407">
        <f>IF('Data R4'!C415="","",'Data R4'!E415)</f>
        <v/>
      </c>
      <c r="F3407">
        <f>IF('Data R4'!C415="","",'Data R4'!F415)</f>
        <v/>
      </c>
      <c r="G3407">
        <f>IF('Data R4'!C415="","",'Data R4'!AD415)</f>
        <v/>
      </c>
      <c r="H3407">
        <f>IF('Data R4'!C415="","",'Data R4'!AC415)</f>
        <v/>
      </c>
      <c r="I3407">
        <f>IF('Data R4'!C415="","",COUNTIF('Data R4'!J415,"&gt;0")+COUNTIF('Data R4'!L415,"&gt;0")+COUNTIF('Data R4'!N415,"&gt;0")+COUNTIF('Data R4'!P415,"&gt;0")+COUNTIF('Data R4'!R415,"&gt;0")+COUNTIF('Data R4'!T415,"&gt;0")+COUNTIF('Data R4'!V415,"&gt;0")+COUNTIF('Data R4'!X415,"&gt;0"))</f>
        <v/>
      </c>
      <c r="J3407">
        <f>IF('Data R4'!C415="","",IF((COUNTIF('Data R4'!K415,"&gt;0")+COUNTIF('Data R4'!M415,"&gt;0")+COUNTIF('Data R4'!O415,"&gt;0")+COUNTIF('Data R4'!Q415,"&gt;0")+COUNTIF('Data R4'!S415,"&gt;0")+COUNTIF('Data R4'!U415,"&gt;0")+COUNTIF('Data R4'!W415,"&gt;0")+COUNTIF('Data R4'!Y415,"&gt;0"))&gt;0,1,0))</f>
        <v/>
      </c>
      <c r="M3407" t="inlineStr">
        <is>
          <t>Data R</t>
        </is>
      </c>
    </row>
    <row r="3408">
      <c r="A3408" t="inlineStr">
        <is>
          <t>Regional 4</t>
        </is>
      </c>
      <c r="B3408">
        <f>IF('Data R4'!C416="","",'Data R4'!B416)</f>
        <v/>
      </c>
      <c r="C3408">
        <f>IF('Data R4'!C416="","",'Data R4'!C416)</f>
        <v/>
      </c>
      <c r="D3408">
        <f>IF('Data R4'!C416="","",'Data R4'!D416)</f>
        <v/>
      </c>
      <c r="E3408">
        <f>IF('Data R4'!C416="","",'Data R4'!E416)</f>
        <v/>
      </c>
      <c r="F3408">
        <f>IF('Data R4'!C416="","",'Data R4'!F416)</f>
        <v/>
      </c>
      <c r="G3408">
        <f>IF('Data R4'!C416="","",'Data R4'!AD416)</f>
        <v/>
      </c>
      <c r="H3408">
        <f>IF('Data R4'!C416="","",'Data R4'!AC416)</f>
        <v/>
      </c>
      <c r="I3408">
        <f>IF('Data R4'!C416="","",COUNTIF('Data R4'!J416,"&gt;0")+COUNTIF('Data R4'!L416,"&gt;0")+COUNTIF('Data R4'!N416,"&gt;0")+COUNTIF('Data R4'!P416,"&gt;0")+COUNTIF('Data R4'!R416,"&gt;0")+COUNTIF('Data R4'!T416,"&gt;0")+COUNTIF('Data R4'!V416,"&gt;0")+COUNTIF('Data R4'!X416,"&gt;0"))</f>
        <v/>
      </c>
      <c r="J3408">
        <f>IF('Data R4'!C416="","",IF((COUNTIF('Data R4'!K416,"&gt;0")+COUNTIF('Data R4'!M416,"&gt;0")+COUNTIF('Data R4'!O416,"&gt;0")+COUNTIF('Data R4'!Q416,"&gt;0")+COUNTIF('Data R4'!S416,"&gt;0")+COUNTIF('Data R4'!U416,"&gt;0")+COUNTIF('Data R4'!W416,"&gt;0")+COUNTIF('Data R4'!Y416,"&gt;0"))&gt;0,1,0))</f>
        <v/>
      </c>
      <c r="M3408" t="inlineStr">
        <is>
          <t>Data R</t>
        </is>
      </c>
    </row>
    <row r="3409">
      <c r="A3409" t="inlineStr">
        <is>
          <t>Regional 4</t>
        </is>
      </c>
      <c r="B3409">
        <f>IF('Data R4'!C417="","",'Data R4'!B417)</f>
        <v/>
      </c>
      <c r="C3409">
        <f>IF('Data R4'!C417="","",'Data R4'!C417)</f>
        <v/>
      </c>
      <c r="D3409">
        <f>IF('Data R4'!C417="","",'Data R4'!D417)</f>
        <v/>
      </c>
      <c r="E3409">
        <f>IF('Data R4'!C417="","",'Data R4'!E417)</f>
        <v/>
      </c>
      <c r="F3409">
        <f>IF('Data R4'!C417="","",'Data R4'!F417)</f>
        <v/>
      </c>
      <c r="G3409">
        <f>IF('Data R4'!C417="","",'Data R4'!AD417)</f>
        <v/>
      </c>
      <c r="H3409">
        <f>IF('Data R4'!C417="","",'Data R4'!AC417)</f>
        <v/>
      </c>
      <c r="I3409">
        <f>IF('Data R4'!C417="","",COUNTIF('Data R4'!J417,"&gt;0")+COUNTIF('Data R4'!L417,"&gt;0")+COUNTIF('Data R4'!N417,"&gt;0")+COUNTIF('Data R4'!P417,"&gt;0")+COUNTIF('Data R4'!R417,"&gt;0")+COUNTIF('Data R4'!T417,"&gt;0")+COUNTIF('Data R4'!V417,"&gt;0")+COUNTIF('Data R4'!X417,"&gt;0"))</f>
        <v/>
      </c>
      <c r="J3409">
        <f>IF('Data R4'!C417="","",IF((COUNTIF('Data R4'!K417,"&gt;0")+COUNTIF('Data R4'!M417,"&gt;0")+COUNTIF('Data R4'!O417,"&gt;0")+COUNTIF('Data R4'!Q417,"&gt;0")+COUNTIF('Data R4'!S417,"&gt;0")+COUNTIF('Data R4'!U417,"&gt;0")+COUNTIF('Data R4'!W417,"&gt;0")+COUNTIF('Data R4'!Y417,"&gt;0"))&gt;0,1,0))</f>
        <v/>
      </c>
      <c r="M3409" t="inlineStr">
        <is>
          <t>Data R</t>
        </is>
      </c>
    </row>
    <row r="3410">
      <c r="A3410" t="inlineStr">
        <is>
          <t>Regional 4</t>
        </is>
      </c>
      <c r="B3410">
        <f>IF('Data R4'!C418="","",'Data R4'!B418)</f>
        <v/>
      </c>
      <c r="C3410">
        <f>IF('Data R4'!C418="","",'Data R4'!C418)</f>
        <v/>
      </c>
      <c r="D3410">
        <f>IF('Data R4'!C418="","",'Data R4'!D418)</f>
        <v/>
      </c>
      <c r="E3410">
        <f>IF('Data R4'!C418="","",'Data R4'!E418)</f>
        <v/>
      </c>
      <c r="F3410">
        <f>IF('Data R4'!C418="","",'Data R4'!F418)</f>
        <v/>
      </c>
      <c r="G3410">
        <f>IF('Data R4'!C418="","",'Data R4'!AD418)</f>
        <v/>
      </c>
      <c r="H3410">
        <f>IF('Data R4'!C418="","",'Data R4'!AC418)</f>
        <v/>
      </c>
      <c r="I3410">
        <f>IF('Data R4'!C418="","",COUNTIF('Data R4'!J418,"&gt;0")+COUNTIF('Data R4'!L418,"&gt;0")+COUNTIF('Data R4'!N418,"&gt;0")+COUNTIF('Data R4'!P418,"&gt;0")+COUNTIF('Data R4'!R418,"&gt;0")+COUNTIF('Data R4'!T418,"&gt;0")+COUNTIF('Data R4'!V418,"&gt;0")+COUNTIF('Data R4'!X418,"&gt;0"))</f>
        <v/>
      </c>
      <c r="J3410">
        <f>IF('Data R4'!C418="","",IF((COUNTIF('Data R4'!K418,"&gt;0")+COUNTIF('Data R4'!M418,"&gt;0")+COUNTIF('Data R4'!O418,"&gt;0")+COUNTIF('Data R4'!Q418,"&gt;0")+COUNTIF('Data R4'!S418,"&gt;0")+COUNTIF('Data R4'!U418,"&gt;0")+COUNTIF('Data R4'!W418,"&gt;0")+COUNTIF('Data R4'!Y418,"&gt;0"))&gt;0,1,0))</f>
        <v/>
      </c>
      <c r="M3410" t="inlineStr">
        <is>
          <t>Data R</t>
        </is>
      </c>
    </row>
    <row r="3411">
      <c r="A3411" t="inlineStr">
        <is>
          <t>Regional 4</t>
        </is>
      </c>
      <c r="B3411">
        <f>IF('Data R4'!C419="","",'Data R4'!B419)</f>
        <v/>
      </c>
      <c r="C3411">
        <f>IF('Data R4'!C419="","",'Data R4'!C419)</f>
        <v/>
      </c>
      <c r="D3411">
        <f>IF('Data R4'!C419="","",'Data R4'!D419)</f>
        <v/>
      </c>
      <c r="E3411">
        <f>IF('Data R4'!C419="","",'Data R4'!E419)</f>
        <v/>
      </c>
      <c r="F3411">
        <f>IF('Data R4'!C419="","",'Data R4'!F419)</f>
        <v/>
      </c>
      <c r="G3411">
        <f>IF('Data R4'!C419="","",'Data R4'!AD419)</f>
        <v/>
      </c>
      <c r="H3411">
        <f>IF('Data R4'!C419="","",'Data R4'!AC419)</f>
        <v/>
      </c>
      <c r="I3411">
        <f>IF('Data R4'!C419="","",COUNTIF('Data R4'!J419,"&gt;0")+COUNTIF('Data R4'!L419,"&gt;0")+COUNTIF('Data R4'!N419,"&gt;0")+COUNTIF('Data R4'!P419,"&gt;0")+COUNTIF('Data R4'!R419,"&gt;0")+COUNTIF('Data R4'!T419,"&gt;0")+COUNTIF('Data R4'!V419,"&gt;0")+COUNTIF('Data R4'!X419,"&gt;0"))</f>
        <v/>
      </c>
      <c r="J3411">
        <f>IF('Data R4'!C419="","",IF((COUNTIF('Data R4'!K419,"&gt;0")+COUNTIF('Data R4'!M419,"&gt;0")+COUNTIF('Data R4'!O419,"&gt;0")+COUNTIF('Data R4'!Q419,"&gt;0")+COUNTIF('Data R4'!S419,"&gt;0")+COUNTIF('Data R4'!U419,"&gt;0")+COUNTIF('Data R4'!W419,"&gt;0")+COUNTIF('Data R4'!Y419,"&gt;0"))&gt;0,1,0))</f>
        <v/>
      </c>
      <c r="M3411" t="inlineStr">
        <is>
          <t>Data R</t>
        </is>
      </c>
    </row>
    <row r="3412">
      <c r="A3412" t="inlineStr">
        <is>
          <t>Regional 4</t>
        </is>
      </c>
      <c r="B3412">
        <f>IF('Data R4'!C420="","",'Data R4'!B420)</f>
        <v/>
      </c>
      <c r="C3412">
        <f>IF('Data R4'!C420="","",'Data R4'!C420)</f>
        <v/>
      </c>
      <c r="D3412">
        <f>IF('Data R4'!C420="","",'Data R4'!D420)</f>
        <v/>
      </c>
      <c r="E3412">
        <f>IF('Data R4'!C420="","",'Data R4'!E420)</f>
        <v/>
      </c>
      <c r="F3412">
        <f>IF('Data R4'!C420="","",'Data R4'!F420)</f>
        <v/>
      </c>
      <c r="G3412">
        <f>IF('Data R4'!C420="","",'Data R4'!AD420)</f>
        <v/>
      </c>
      <c r="H3412">
        <f>IF('Data R4'!C420="","",'Data R4'!AC420)</f>
        <v/>
      </c>
      <c r="I3412">
        <f>IF('Data R4'!C420="","",COUNTIF('Data R4'!J420,"&gt;0")+COUNTIF('Data R4'!L420,"&gt;0")+COUNTIF('Data R4'!N420,"&gt;0")+COUNTIF('Data R4'!P420,"&gt;0")+COUNTIF('Data R4'!R420,"&gt;0")+COUNTIF('Data R4'!T420,"&gt;0")+COUNTIF('Data R4'!V420,"&gt;0")+COUNTIF('Data R4'!X420,"&gt;0"))</f>
        <v/>
      </c>
      <c r="J3412">
        <f>IF('Data R4'!C420="","",IF((COUNTIF('Data R4'!K420,"&gt;0")+COUNTIF('Data R4'!M420,"&gt;0")+COUNTIF('Data R4'!O420,"&gt;0")+COUNTIF('Data R4'!Q420,"&gt;0")+COUNTIF('Data R4'!S420,"&gt;0")+COUNTIF('Data R4'!U420,"&gt;0")+COUNTIF('Data R4'!W420,"&gt;0")+COUNTIF('Data R4'!Y420,"&gt;0"))&gt;0,1,0))</f>
        <v/>
      </c>
      <c r="M3412" t="inlineStr">
        <is>
          <t>Data R</t>
        </is>
      </c>
    </row>
    <row r="3413">
      <c r="A3413" t="inlineStr">
        <is>
          <t>Regional 4</t>
        </is>
      </c>
      <c r="B3413">
        <f>IF('Data R4'!C421="","",'Data R4'!B421)</f>
        <v/>
      </c>
      <c r="C3413">
        <f>IF('Data R4'!C421="","",'Data R4'!C421)</f>
        <v/>
      </c>
      <c r="D3413">
        <f>IF('Data R4'!C421="","",'Data R4'!D421)</f>
        <v/>
      </c>
      <c r="E3413">
        <f>IF('Data R4'!C421="","",'Data R4'!E421)</f>
        <v/>
      </c>
      <c r="F3413">
        <f>IF('Data R4'!C421="","",'Data R4'!F421)</f>
        <v/>
      </c>
      <c r="G3413">
        <f>IF('Data R4'!C421="","",'Data R4'!AD421)</f>
        <v/>
      </c>
      <c r="H3413">
        <f>IF('Data R4'!C421="","",'Data R4'!AC421)</f>
        <v/>
      </c>
      <c r="I3413">
        <f>IF('Data R4'!C421="","",COUNTIF('Data R4'!J421,"&gt;0")+COUNTIF('Data R4'!L421,"&gt;0")+COUNTIF('Data R4'!N421,"&gt;0")+COUNTIF('Data R4'!P421,"&gt;0")+COUNTIF('Data R4'!R421,"&gt;0")+COUNTIF('Data R4'!T421,"&gt;0")+COUNTIF('Data R4'!V421,"&gt;0")+COUNTIF('Data R4'!X421,"&gt;0"))</f>
        <v/>
      </c>
      <c r="J3413">
        <f>IF('Data R4'!C421="","",IF((COUNTIF('Data R4'!K421,"&gt;0")+COUNTIF('Data R4'!M421,"&gt;0")+COUNTIF('Data R4'!O421,"&gt;0")+COUNTIF('Data R4'!Q421,"&gt;0")+COUNTIF('Data R4'!S421,"&gt;0")+COUNTIF('Data R4'!U421,"&gt;0")+COUNTIF('Data R4'!W421,"&gt;0")+COUNTIF('Data R4'!Y421,"&gt;0"))&gt;0,1,0))</f>
        <v/>
      </c>
      <c r="M3413" t="inlineStr">
        <is>
          <t>Data R</t>
        </is>
      </c>
    </row>
    <row r="3414">
      <c r="A3414" t="inlineStr">
        <is>
          <t>Regional 4</t>
        </is>
      </c>
      <c r="B3414">
        <f>IF('Data R4'!C422="","",'Data R4'!B422)</f>
        <v/>
      </c>
      <c r="C3414">
        <f>IF('Data R4'!C422="","",'Data R4'!C422)</f>
        <v/>
      </c>
      <c r="D3414">
        <f>IF('Data R4'!C422="","",'Data R4'!D422)</f>
        <v/>
      </c>
      <c r="E3414">
        <f>IF('Data R4'!C422="","",'Data R4'!E422)</f>
        <v/>
      </c>
      <c r="F3414">
        <f>IF('Data R4'!C422="","",'Data R4'!F422)</f>
        <v/>
      </c>
      <c r="G3414">
        <f>IF('Data R4'!C422="","",'Data R4'!AD422)</f>
        <v/>
      </c>
      <c r="H3414">
        <f>IF('Data R4'!C422="","",'Data R4'!AC422)</f>
        <v/>
      </c>
      <c r="I3414">
        <f>IF('Data R4'!C422="","",COUNTIF('Data R4'!J422,"&gt;0")+COUNTIF('Data R4'!L422,"&gt;0")+COUNTIF('Data R4'!N422,"&gt;0")+COUNTIF('Data R4'!P422,"&gt;0")+COUNTIF('Data R4'!R422,"&gt;0")+COUNTIF('Data R4'!T422,"&gt;0")+COUNTIF('Data R4'!V422,"&gt;0")+COUNTIF('Data R4'!X422,"&gt;0"))</f>
        <v/>
      </c>
      <c r="J3414">
        <f>IF('Data R4'!C422="","",IF((COUNTIF('Data R4'!K422,"&gt;0")+COUNTIF('Data R4'!M422,"&gt;0")+COUNTIF('Data R4'!O422,"&gt;0")+COUNTIF('Data R4'!Q422,"&gt;0")+COUNTIF('Data R4'!S422,"&gt;0")+COUNTIF('Data R4'!U422,"&gt;0")+COUNTIF('Data R4'!W422,"&gt;0")+COUNTIF('Data R4'!Y422,"&gt;0"))&gt;0,1,0))</f>
        <v/>
      </c>
      <c r="M3414" t="inlineStr">
        <is>
          <t>Data R</t>
        </is>
      </c>
    </row>
    <row r="3415">
      <c r="A3415" t="inlineStr">
        <is>
          <t>Regional 4</t>
        </is>
      </c>
      <c r="B3415">
        <f>IF('Data R4'!C423="","",'Data R4'!B423)</f>
        <v/>
      </c>
      <c r="C3415">
        <f>IF('Data R4'!C423="","",'Data R4'!C423)</f>
        <v/>
      </c>
      <c r="D3415">
        <f>IF('Data R4'!C423="","",'Data R4'!D423)</f>
        <v/>
      </c>
      <c r="E3415">
        <f>IF('Data R4'!C423="","",'Data R4'!E423)</f>
        <v/>
      </c>
      <c r="F3415">
        <f>IF('Data R4'!C423="","",'Data R4'!F423)</f>
        <v/>
      </c>
      <c r="G3415">
        <f>IF('Data R4'!C423="","",'Data R4'!AD423)</f>
        <v/>
      </c>
      <c r="H3415">
        <f>IF('Data R4'!C423="","",'Data R4'!AC423)</f>
        <v/>
      </c>
      <c r="I3415">
        <f>IF('Data R4'!C423="","",COUNTIF('Data R4'!J423,"&gt;0")+COUNTIF('Data R4'!L423,"&gt;0")+COUNTIF('Data R4'!N423,"&gt;0")+COUNTIF('Data R4'!P423,"&gt;0")+COUNTIF('Data R4'!R423,"&gt;0")+COUNTIF('Data R4'!T423,"&gt;0")+COUNTIF('Data R4'!V423,"&gt;0")+COUNTIF('Data R4'!X423,"&gt;0"))</f>
        <v/>
      </c>
      <c r="J3415">
        <f>IF('Data R4'!C423="","",IF((COUNTIF('Data R4'!K423,"&gt;0")+COUNTIF('Data R4'!M423,"&gt;0")+COUNTIF('Data R4'!O423,"&gt;0")+COUNTIF('Data R4'!Q423,"&gt;0")+COUNTIF('Data R4'!S423,"&gt;0")+COUNTIF('Data R4'!U423,"&gt;0")+COUNTIF('Data R4'!W423,"&gt;0")+COUNTIF('Data R4'!Y423,"&gt;0"))&gt;0,1,0))</f>
        <v/>
      </c>
      <c r="M3415" t="inlineStr">
        <is>
          <t>Data R</t>
        </is>
      </c>
    </row>
    <row r="3416">
      <c r="A3416" t="inlineStr">
        <is>
          <t>Regional 4</t>
        </is>
      </c>
      <c r="B3416">
        <f>IF('Data R4'!C424="","",'Data R4'!B424)</f>
        <v/>
      </c>
      <c r="C3416">
        <f>IF('Data R4'!C424="","",'Data R4'!C424)</f>
        <v/>
      </c>
      <c r="D3416">
        <f>IF('Data R4'!C424="","",'Data R4'!D424)</f>
        <v/>
      </c>
      <c r="E3416">
        <f>IF('Data R4'!C424="","",'Data R4'!E424)</f>
        <v/>
      </c>
      <c r="F3416">
        <f>IF('Data R4'!C424="","",'Data R4'!F424)</f>
        <v/>
      </c>
      <c r="G3416">
        <f>IF('Data R4'!C424="","",'Data R4'!AD424)</f>
        <v/>
      </c>
      <c r="H3416">
        <f>IF('Data R4'!C424="","",'Data R4'!AC424)</f>
        <v/>
      </c>
      <c r="I3416">
        <f>IF('Data R4'!C424="","",COUNTIF('Data R4'!J424,"&gt;0")+COUNTIF('Data R4'!L424,"&gt;0")+COUNTIF('Data R4'!N424,"&gt;0")+COUNTIF('Data R4'!P424,"&gt;0")+COUNTIF('Data R4'!R424,"&gt;0")+COUNTIF('Data R4'!T424,"&gt;0")+COUNTIF('Data R4'!V424,"&gt;0")+COUNTIF('Data R4'!X424,"&gt;0"))</f>
        <v/>
      </c>
      <c r="J3416">
        <f>IF('Data R4'!C424="","",IF((COUNTIF('Data R4'!K424,"&gt;0")+COUNTIF('Data R4'!M424,"&gt;0")+COUNTIF('Data R4'!O424,"&gt;0")+COUNTIF('Data R4'!Q424,"&gt;0")+COUNTIF('Data R4'!S424,"&gt;0")+COUNTIF('Data R4'!U424,"&gt;0")+COUNTIF('Data R4'!W424,"&gt;0")+COUNTIF('Data R4'!Y424,"&gt;0"))&gt;0,1,0))</f>
        <v/>
      </c>
      <c r="M3416" t="inlineStr">
        <is>
          <t>Data R</t>
        </is>
      </c>
    </row>
    <row r="3417">
      <c r="A3417" t="inlineStr">
        <is>
          <t>Regional 4</t>
        </is>
      </c>
      <c r="B3417">
        <f>IF('Data R4'!C425="","",'Data R4'!B425)</f>
        <v/>
      </c>
      <c r="C3417">
        <f>IF('Data R4'!C425="","",'Data R4'!C425)</f>
        <v/>
      </c>
      <c r="D3417">
        <f>IF('Data R4'!C425="","",'Data R4'!D425)</f>
        <v/>
      </c>
      <c r="E3417">
        <f>IF('Data R4'!C425="","",'Data R4'!E425)</f>
        <v/>
      </c>
      <c r="F3417">
        <f>IF('Data R4'!C425="","",'Data R4'!F425)</f>
        <v/>
      </c>
      <c r="G3417">
        <f>IF('Data R4'!C425="","",'Data R4'!AD425)</f>
        <v/>
      </c>
      <c r="H3417">
        <f>IF('Data R4'!C425="","",'Data R4'!AC425)</f>
        <v/>
      </c>
      <c r="I3417">
        <f>IF('Data R4'!C425="","",COUNTIF('Data R4'!J425,"&gt;0")+COUNTIF('Data R4'!L425,"&gt;0")+COUNTIF('Data R4'!N425,"&gt;0")+COUNTIF('Data R4'!P425,"&gt;0")+COUNTIF('Data R4'!R425,"&gt;0")+COUNTIF('Data R4'!T425,"&gt;0")+COUNTIF('Data R4'!V425,"&gt;0")+COUNTIF('Data R4'!X425,"&gt;0"))</f>
        <v/>
      </c>
      <c r="J3417">
        <f>IF('Data R4'!C425="","",IF((COUNTIF('Data R4'!K425,"&gt;0")+COUNTIF('Data R4'!M425,"&gt;0")+COUNTIF('Data R4'!O425,"&gt;0")+COUNTIF('Data R4'!Q425,"&gt;0")+COUNTIF('Data R4'!S425,"&gt;0")+COUNTIF('Data R4'!U425,"&gt;0")+COUNTIF('Data R4'!W425,"&gt;0")+COUNTIF('Data R4'!Y425,"&gt;0"))&gt;0,1,0))</f>
        <v/>
      </c>
      <c r="M3417" t="inlineStr">
        <is>
          <t>Data R</t>
        </is>
      </c>
    </row>
    <row r="3418">
      <c r="A3418" t="inlineStr">
        <is>
          <t>Regional 4</t>
        </is>
      </c>
      <c r="B3418">
        <f>IF('Data R4'!C426="","",'Data R4'!B426)</f>
        <v/>
      </c>
      <c r="C3418">
        <f>IF('Data R4'!C426="","",'Data R4'!C426)</f>
        <v/>
      </c>
      <c r="D3418">
        <f>IF('Data R4'!C426="","",'Data R4'!D426)</f>
        <v/>
      </c>
      <c r="E3418">
        <f>IF('Data R4'!C426="","",'Data R4'!E426)</f>
        <v/>
      </c>
      <c r="F3418">
        <f>IF('Data R4'!C426="","",'Data R4'!F426)</f>
        <v/>
      </c>
      <c r="G3418">
        <f>IF('Data R4'!C426="","",'Data R4'!AD426)</f>
        <v/>
      </c>
      <c r="H3418">
        <f>IF('Data R4'!C426="","",'Data R4'!AC426)</f>
        <v/>
      </c>
      <c r="I3418">
        <f>IF('Data R4'!C426="","",COUNTIF('Data R4'!J426,"&gt;0")+COUNTIF('Data R4'!L426,"&gt;0")+COUNTIF('Data R4'!N426,"&gt;0")+COUNTIF('Data R4'!P426,"&gt;0")+COUNTIF('Data R4'!R426,"&gt;0")+COUNTIF('Data R4'!T426,"&gt;0")+COUNTIF('Data R4'!V426,"&gt;0")+COUNTIF('Data R4'!X426,"&gt;0"))</f>
        <v/>
      </c>
      <c r="J3418">
        <f>IF('Data R4'!C426="","",IF((COUNTIF('Data R4'!K426,"&gt;0")+COUNTIF('Data R4'!M426,"&gt;0")+COUNTIF('Data R4'!O426,"&gt;0")+COUNTIF('Data R4'!Q426,"&gt;0")+COUNTIF('Data R4'!S426,"&gt;0")+COUNTIF('Data R4'!U426,"&gt;0")+COUNTIF('Data R4'!W426,"&gt;0")+COUNTIF('Data R4'!Y426,"&gt;0"))&gt;0,1,0))</f>
        <v/>
      </c>
      <c r="M3418" t="inlineStr">
        <is>
          <t>Data R</t>
        </is>
      </c>
    </row>
    <row r="3419">
      <c r="A3419" t="inlineStr">
        <is>
          <t>Regional 4</t>
        </is>
      </c>
      <c r="B3419">
        <f>IF('Data R4'!C427="","",'Data R4'!B427)</f>
        <v/>
      </c>
      <c r="C3419">
        <f>IF('Data R4'!C427="","",'Data R4'!C427)</f>
        <v/>
      </c>
      <c r="D3419">
        <f>IF('Data R4'!C427="","",'Data R4'!D427)</f>
        <v/>
      </c>
      <c r="E3419">
        <f>IF('Data R4'!C427="","",'Data R4'!E427)</f>
        <v/>
      </c>
      <c r="F3419">
        <f>IF('Data R4'!C427="","",'Data R4'!F427)</f>
        <v/>
      </c>
      <c r="G3419">
        <f>IF('Data R4'!C427="","",'Data R4'!AD427)</f>
        <v/>
      </c>
      <c r="H3419">
        <f>IF('Data R4'!C427="","",'Data R4'!AC427)</f>
        <v/>
      </c>
      <c r="I3419">
        <f>IF('Data R4'!C427="","",COUNTIF('Data R4'!J427,"&gt;0")+COUNTIF('Data R4'!L427,"&gt;0")+COUNTIF('Data R4'!N427,"&gt;0")+COUNTIF('Data R4'!P427,"&gt;0")+COUNTIF('Data R4'!R427,"&gt;0")+COUNTIF('Data R4'!T427,"&gt;0")+COUNTIF('Data R4'!V427,"&gt;0")+COUNTIF('Data R4'!X427,"&gt;0"))</f>
        <v/>
      </c>
      <c r="J3419">
        <f>IF('Data R4'!C427="","",IF((COUNTIF('Data R4'!K427,"&gt;0")+COUNTIF('Data R4'!M427,"&gt;0")+COUNTIF('Data R4'!O427,"&gt;0")+COUNTIF('Data R4'!Q427,"&gt;0")+COUNTIF('Data R4'!S427,"&gt;0")+COUNTIF('Data R4'!U427,"&gt;0")+COUNTIF('Data R4'!W427,"&gt;0")+COUNTIF('Data R4'!Y427,"&gt;0"))&gt;0,1,0))</f>
        <v/>
      </c>
      <c r="M3419" t="inlineStr">
        <is>
          <t>Data R</t>
        </is>
      </c>
    </row>
    <row r="3420">
      <c r="A3420" t="inlineStr">
        <is>
          <t>Regional 4</t>
        </is>
      </c>
      <c r="B3420">
        <f>IF('Data R4'!C428="","",'Data R4'!B428)</f>
        <v/>
      </c>
      <c r="C3420">
        <f>IF('Data R4'!C428="","",'Data R4'!C428)</f>
        <v/>
      </c>
      <c r="D3420">
        <f>IF('Data R4'!C428="","",'Data R4'!D428)</f>
        <v/>
      </c>
      <c r="E3420">
        <f>IF('Data R4'!C428="","",'Data R4'!E428)</f>
        <v/>
      </c>
      <c r="F3420">
        <f>IF('Data R4'!C428="","",'Data R4'!F428)</f>
        <v/>
      </c>
      <c r="G3420">
        <f>IF('Data R4'!C428="","",'Data R4'!AD428)</f>
        <v/>
      </c>
      <c r="H3420">
        <f>IF('Data R4'!C428="","",'Data R4'!AC428)</f>
        <v/>
      </c>
      <c r="I3420">
        <f>IF('Data R4'!C428="","",COUNTIF('Data R4'!J428,"&gt;0")+COUNTIF('Data R4'!L428,"&gt;0")+COUNTIF('Data R4'!N428,"&gt;0")+COUNTIF('Data R4'!P428,"&gt;0")+COUNTIF('Data R4'!R428,"&gt;0")+COUNTIF('Data R4'!T428,"&gt;0")+COUNTIF('Data R4'!V428,"&gt;0")+COUNTIF('Data R4'!X428,"&gt;0"))</f>
        <v/>
      </c>
      <c r="J3420">
        <f>IF('Data R4'!C428="","",IF((COUNTIF('Data R4'!K428,"&gt;0")+COUNTIF('Data R4'!M428,"&gt;0")+COUNTIF('Data R4'!O428,"&gt;0")+COUNTIF('Data R4'!Q428,"&gt;0")+COUNTIF('Data R4'!S428,"&gt;0")+COUNTIF('Data R4'!U428,"&gt;0")+COUNTIF('Data R4'!W428,"&gt;0")+COUNTIF('Data R4'!Y428,"&gt;0"))&gt;0,1,0))</f>
        <v/>
      </c>
      <c r="M3420" t="inlineStr">
        <is>
          <t>Data R</t>
        </is>
      </c>
    </row>
    <row r="3421">
      <c r="A3421" t="inlineStr">
        <is>
          <t>Regional 4</t>
        </is>
      </c>
      <c r="B3421">
        <f>IF('Data R4'!C429="","",'Data R4'!B429)</f>
        <v/>
      </c>
      <c r="C3421">
        <f>IF('Data R4'!C429="","",'Data R4'!C429)</f>
        <v/>
      </c>
      <c r="D3421">
        <f>IF('Data R4'!C429="","",'Data R4'!D429)</f>
        <v/>
      </c>
      <c r="E3421">
        <f>IF('Data R4'!C429="","",'Data R4'!E429)</f>
        <v/>
      </c>
      <c r="F3421">
        <f>IF('Data R4'!C429="","",'Data R4'!F429)</f>
        <v/>
      </c>
      <c r="G3421">
        <f>IF('Data R4'!C429="","",'Data R4'!AD429)</f>
        <v/>
      </c>
      <c r="H3421">
        <f>IF('Data R4'!C429="","",'Data R4'!AC429)</f>
        <v/>
      </c>
      <c r="I3421">
        <f>IF('Data R4'!C429="","",COUNTIF('Data R4'!J429,"&gt;0")+COUNTIF('Data R4'!L429,"&gt;0")+COUNTIF('Data R4'!N429,"&gt;0")+COUNTIF('Data R4'!P429,"&gt;0")+COUNTIF('Data R4'!R429,"&gt;0")+COUNTIF('Data R4'!T429,"&gt;0")+COUNTIF('Data R4'!V429,"&gt;0")+COUNTIF('Data R4'!X429,"&gt;0"))</f>
        <v/>
      </c>
      <c r="J3421">
        <f>IF('Data R4'!C429="","",IF((COUNTIF('Data R4'!K429,"&gt;0")+COUNTIF('Data R4'!M429,"&gt;0")+COUNTIF('Data R4'!O429,"&gt;0")+COUNTIF('Data R4'!Q429,"&gt;0")+COUNTIF('Data R4'!S429,"&gt;0")+COUNTIF('Data R4'!U429,"&gt;0")+COUNTIF('Data R4'!W429,"&gt;0")+COUNTIF('Data R4'!Y429,"&gt;0"))&gt;0,1,0))</f>
        <v/>
      </c>
      <c r="M3421" t="inlineStr">
        <is>
          <t>Data R</t>
        </is>
      </c>
    </row>
    <row r="3422">
      <c r="A3422" t="inlineStr">
        <is>
          <t>Regional 4</t>
        </is>
      </c>
      <c r="B3422">
        <f>IF('Data R4'!C430="","",'Data R4'!B430)</f>
        <v/>
      </c>
      <c r="C3422">
        <f>IF('Data R4'!C430="","",'Data R4'!C430)</f>
        <v/>
      </c>
      <c r="D3422">
        <f>IF('Data R4'!C430="","",'Data R4'!D430)</f>
        <v/>
      </c>
      <c r="E3422">
        <f>IF('Data R4'!C430="","",'Data R4'!E430)</f>
        <v/>
      </c>
      <c r="F3422">
        <f>IF('Data R4'!C430="","",'Data R4'!F430)</f>
        <v/>
      </c>
      <c r="G3422">
        <f>IF('Data R4'!C430="","",'Data R4'!AD430)</f>
        <v/>
      </c>
      <c r="H3422">
        <f>IF('Data R4'!C430="","",'Data R4'!AC430)</f>
        <v/>
      </c>
      <c r="I3422">
        <f>IF('Data R4'!C430="","",COUNTIF('Data R4'!J430,"&gt;0")+COUNTIF('Data R4'!L430,"&gt;0")+COUNTIF('Data R4'!N430,"&gt;0")+COUNTIF('Data R4'!P430,"&gt;0")+COUNTIF('Data R4'!R430,"&gt;0")+COUNTIF('Data R4'!T430,"&gt;0")+COUNTIF('Data R4'!V430,"&gt;0")+COUNTIF('Data R4'!X430,"&gt;0"))</f>
        <v/>
      </c>
      <c r="J3422">
        <f>IF('Data R4'!C430="","",IF((COUNTIF('Data R4'!K430,"&gt;0")+COUNTIF('Data R4'!M430,"&gt;0")+COUNTIF('Data R4'!O430,"&gt;0")+COUNTIF('Data R4'!Q430,"&gt;0")+COUNTIF('Data R4'!S430,"&gt;0")+COUNTIF('Data R4'!U430,"&gt;0")+COUNTIF('Data R4'!W430,"&gt;0")+COUNTIF('Data R4'!Y430,"&gt;0"))&gt;0,1,0))</f>
        <v/>
      </c>
      <c r="M3422" t="inlineStr">
        <is>
          <t>Data R</t>
        </is>
      </c>
    </row>
    <row r="3423">
      <c r="A3423" t="inlineStr">
        <is>
          <t>Regional 4</t>
        </is>
      </c>
      <c r="B3423">
        <f>IF('Data R4'!C431="","",'Data R4'!B431)</f>
        <v/>
      </c>
      <c r="C3423">
        <f>IF('Data R4'!C431="","",'Data R4'!C431)</f>
        <v/>
      </c>
      <c r="D3423">
        <f>IF('Data R4'!C431="","",'Data R4'!D431)</f>
        <v/>
      </c>
      <c r="E3423">
        <f>IF('Data R4'!C431="","",'Data R4'!E431)</f>
        <v/>
      </c>
      <c r="F3423">
        <f>IF('Data R4'!C431="","",'Data R4'!F431)</f>
        <v/>
      </c>
      <c r="G3423">
        <f>IF('Data R4'!C431="","",'Data R4'!AD431)</f>
        <v/>
      </c>
      <c r="H3423">
        <f>IF('Data R4'!C431="","",'Data R4'!AC431)</f>
        <v/>
      </c>
      <c r="I3423">
        <f>IF('Data R4'!C431="","",COUNTIF('Data R4'!J431,"&gt;0")+COUNTIF('Data R4'!L431,"&gt;0")+COUNTIF('Data R4'!N431,"&gt;0")+COUNTIF('Data R4'!P431,"&gt;0")+COUNTIF('Data R4'!R431,"&gt;0")+COUNTIF('Data R4'!T431,"&gt;0")+COUNTIF('Data R4'!V431,"&gt;0")+COUNTIF('Data R4'!X431,"&gt;0"))</f>
        <v/>
      </c>
      <c r="J3423">
        <f>IF('Data R4'!C431="","",IF((COUNTIF('Data R4'!K431,"&gt;0")+COUNTIF('Data R4'!M431,"&gt;0")+COUNTIF('Data R4'!O431,"&gt;0")+COUNTIF('Data R4'!Q431,"&gt;0")+COUNTIF('Data R4'!S431,"&gt;0")+COUNTIF('Data R4'!U431,"&gt;0")+COUNTIF('Data R4'!W431,"&gt;0")+COUNTIF('Data R4'!Y431,"&gt;0"))&gt;0,1,0))</f>
        <v/>
      </c>
      <c r="M3423" t="inlineStr">
        <is>
          <t>Data R</t>
        </is>
      </c>
    </row>
    <row r="3424">
      <c r="A3424" t="inlineStr">
        <is>
          <t>Regional 4</t>
        </is>
      </c>
      <c r="B3424">
        <f>IF('Data R4'!C432="","",'Data R4'!B432)</f>
        <v/>
      </c>
      <c r="C3424">
        <f>IF('Data R4'!C432="","",'Data R4'!C432)</f>
        <v/>
      </c>
      <c r="D3424">
        <f>IF('Data R4'!C432="","",'Data R4'!D432)</f>
        <v/>
      </c>
      <c r="E3424">
        <f>IF('Data R4'!C432="","",'Data R4'!E432)</f>
        <v/>
      </c>
      <c r="F3424">
        <f>IF('Data R4'!C432="","",'Data R4'!F432)</f>
        <v/>
      </c>
      <c r="G3424">
        <f>IF('Data R4'!C432="","",'Data R4'!AD432)</f>
        <v/>
      </c>
      <c r="H3424">
        <f>IF('Data R4'!C432="","",'Data R4'!AC432)</f>
        <v/>
      </c>
      <c r="I3424">
        <f>IF('Data R4'!C432="","",COUNTIF('Data R4'!J432,"&gt;0")+COUNTIF('Data R4'!L432,"&gt;0")+COUNTIF('Data R4'!N432,"&gt;0")+COUNTIF('Data R4'!P432,"&gt;0")+COUNTIF('Data R4'!R432,"&gt;0")+COUNTIF('Data R4'!T432,"&gt;0")+COUNTIF('Data R4'!V432,"&gt;0")+COUNTIF('Data R4'!X432,"&gt;0"))</f>
        <v/>
      </c>
      <c r="J3424">
        <f>IF('Data R4'!C432="","",IF((COUNTIF('Data R4'!K432,"&gt;0")+COUNTIF('Data R4'!M432,"&gt;0")+COUNTIF('Data R4'!O432,"&gt;0")+COUNTIF('Data R4'!Q432,"&gt;0")+COUNTIF('Data R4'!S432,"&gt;0")+COUNTIF('Data R4'!U432,"&gt;0")+COUNTIF('Data R4'!W432,"&gt;0")+COUNTIF('Data R4'!Y432,"&gt;0"))&gt;0,1,0))</f>
        <v/>
      </c>
      <c r="M3424" t="inlineStr">
        <is>
          <t>Data R</t>
        </is>
      </c>
    </row>
    <row r="3425">
      <c r="A3425" t="inlineStr">
        <is>
          <t>Regional 4</t>
        </is>
      </c>
      <c r="B3425">
        <f>IF('Data R4'!C433="","",'Data R4'!B433)</f>
        <v/>
      </c>
      <c r="C3425">
        <f>IF('Data R4'!C433="","",'Data R4'!C433)</f>
        <v/>
      </c>
      <c r="D3425">
        <f>IF('Data R4'!C433="","",'Data R4'!D433)</f>
        <v/>
      </c>
      <c r="E3425">
        <f>IF('Data R4'!C433="","",'Data R4'!E433)</f>
        <v/>
      </c>
      <c r="F3425">
        <f>IF('Data R4'!C433="","",'Data R4'!F433)</f>
        <v/>
      </c>
      <c r="G3425">
        <f>IF('Data R4'!C433="","",'Data R4'!AD433)</f>
        <v/>
      </c>
      <c r="H3425">
        <f>IF('Data R4'!C433="","",'Data R4'!AC433)</f>
        <v/>
      </c>
      <c r="I3425">
        <f>IF('Data R4'!C433="","",COUNTIF('Data R4'!J433,"&gt;0")+COUNTIF('Data R4'!L433,"&gt;0")+COUNTIF('Data R4'!N433,"&gt;0")+COUNTIF('Data R4'!P433,"&gt;0")+COUNTIF('Data R4'!R433,"&gt;0")+COUNTIF('Data R4'!T433,"&gt;0")+COUNTIF('Data R4'!V433,"&gt;0")+COUNTIF('Data R4'!X433,"&gt;0"))</f>
        <v/>
      </c>
      <c r="J3425">
        <f>IF('Data R4'!C433="","",IF((COUNTIF('Data R4'!K433,"&gt;0")+COUNTIF('Data R4'!M433,"&gt;0")+COUNTIF('Data R4'!O433,"&gt;0")+COUNTIF('Data R4'!Q433,"&gt;0")+COUNTIF('Data R4'!S433,"&gt;0")+COUNTIF('Data R4'!U433,"&gt;0")+COUNTIF('Data R4'!W433,"&gt;0")+COUNTIF('Data R4'!Y433,"&gt;0"))&gt;0,1,0))</f>
        <v/>
      </c>
      <c r="M3425" t="inlineStr">
        <is>
          <t>Data R</t>
        </is>
      </c>
    </row>
    <row r="3426">
      <c r="A3426" t="inlineStr">
        <is>
          <t>Regional 4</t>
        </is>
      </c>
      <c r="B3426">
        <f>IF('Data R4'!C434="","",'Data R4'!B434)</f>
        <v/>
      </c>
      <c r="C3426">
        <f>IF('Data R4'!C434="","",'Data R4'!C434)</f>
        <v/>
      </c>
      <c r="D3426">
        <f>IF('Data R4'!C434="","",'Data R4'!D434)</f>
        <v/>
      </c>
      <c r="E3426">
        <f>IF('Data R4'!C434="","",'Data R4'!E434)</f>
        <v/>
      </c>
      <c r="F3426">
        <f>IF('Data R4'!C434="","",'Data R4'!F434)</f>
        <v/>
      </c>
      <c r="G3426">
        <f>IF('Data R4'!C434="","",'Data R4'!AD434)</f>
        <v/>
      </c>
      <c r="H3426">
        <f>IF('Data R4'!C434="","",'Data R4'!AC434)</f>
        <v/>
      </c>
      <c r="I3426">
        <f>IF('Data R4'!C434="","",COUNTIF('Data R4'!J434,"&gt;0")+COUNTIF('Data R4'!L434,"&gt;0")+COUNTIF('Data R4'!N434,"&gt;0")+COUNTIF('Data R4'!P434,"&gt;0")+COUNTIF('Data R4'!R434,"&gt;0")+COUNTIF('Data R4'!T434,"&gt;0")+COUNTIF('Data R4'!V434,"&gt;0")+COUNTIF('Data R4'!X434,"&gt;0"))</f>
        <v/>
      </c>
      <c r="J3426">
        <f>IF('Data R4'!C434="","",IF((COUNTIF('Data R4'!K434,"&gt;0")+COUNTIF('Data R4'!M434,"&gt;0")+COUNTIF('Data R4'!O434,"&gt;0")+COUNTIF('Data R4'!Q434,"&gt;0")+COUNTIF('Data R4'!S434,"&gt;0")+COUNTIF('Data R4'!U434,"&gt;0")+COUNTIF('Data R4'!W434,"&gt;0")+COUNTIF('Data R4'!Y434,"&gt;0"))&gt;0,1,0))</f>
        <v/>
      </c>
      <c r="M3426" t="inlineStr">
        <is>
          <t>Data R</t>
        </is>
      </c>
    </row>
    <row r="3427">
      <c r="A3427" t="inlineStr">
        <is>
          <t>Regional 4</t>
        </is>
      </c>
      <c r="B3427">
        <f>IF('Data R4'!C435="","",'Data R4'!B435)</f>
        <v/>
      </c>
      <c r="C3427">
        <f>IF('Data R4'!C435="","",'Data R4'!C435)</f>
        <v/>
      </c>
      <c r="D3427">
        <f>IF('Data R4'!C435="","",'Data R4'!D435)</f>
        <v/>
      </c>
      <c r="E3427">
        <f>IF('Data R4'!C435="","",'Data R4'!E435)</f>
        <v/>
      </c>
      <c r="F3427">
        <f>IF('Data R4'!C435="","",'Data R4'!F435)</f>
        <v/>
      </c>
      <c r="G3427">
        <f>IF('Data R4'!C435="","",'Data R4'!AD435)</f>
        <v/>
      </c>
      <c r="H3427">
        <f>IF('Data R4'!C435="","",'Data R4'!AC435)</f>
        <v/>
      </c>
      <c r="I3427">
        <f>IF('Data R4'!C435="","",COUNTIF('Data R4'!J435,"&gt;0")+COUNTIF('Data R4'!L435,"&gt;0")+COUNTIF('Data R4'!N435,"&gt;0")+COUNTIF('Data R4'!P435,"&gt;0")+COUNTIF('Data R4'!R435,"&gt;0")+COUNTIF('Data R4'!T435,"&gt;0")+COUNTIF('Data R4'!V435,"&gt;0")+COUNTIF('Data R4'!X435,"&gt;0"))</f>
        <v/>
      </c>
      <c r="J3427">
        <f>IF('Data R4'!C435="","",IF((COUNTIF('Data R4'!K435,"&gt;0")+COUNTIF('Data R4'!M435,"&gt;0")+COUNTIF('Data R4'!O435,"&gt;0")+COUNTIF('Data R4'!Q435,"&gt;0")+COUNTIF('Data R4'!S435,"&gt;0")+COUNTIF('Data R4'!U435,"&gt;0")+COUNTIF('Data R4'!W435,"&gt;0")+COUNTIF('Data R4'!Y435,"&gt;0"))&gt;0,1,0))</f>
        <v/>
      </c>
      <c r="M3427" t="inlineStr">
        <is>
          <t>Data R</t>
        </is>
      </c>
    </row>
    <row r="3428">
      <c r="A3428" t="inlineStr">
        <is>
          <t>Regional 4</t>
        </is>
      </c>
      <c r="B3428">
        <f>IF('Data R4'!C436="","",'Data R4'!B436)</f>
        <v/>
      </c>
      <c r="C3428">
        <f>IF('Data R4'!C436="","",'Data R4'!C436)</f>
        <v/>
      </c>
      <c r="D3428">
        <f>IF('Data R4'!C436="","",'Data R4'!D436)</f>
        <v/>
      </c>
      <c r="E3428">
        <f>IF('Data R4'!C436="","",'Data R4'!E436)</f>
        <v/>
      </c>
      <c r="F3428">
        <f>IF('Data R4'!C436="","",'Data R4'!F436)</f>
        <v/>
      </c>
      <c r="G3428">
        <f>IF('Data R4'!C436="","",'Data R4'!AD436)</f>
        <v/>
      </c>
      <c r="H3428">
        <f>IF('Data R4'!C436="","",'Data R4'!AC436)</f>
        <v/>
      </c>
      <c r="I3428">
        <f>IF('Data R4'!C436="","",COUNTIF('Data R4'!J436,"&gt;0")+COUNTIF('Data R4'!L436,"&gt;0")+COUNTIF('Data R4'!N436,"&gt;0")+COUNTIF('Data R4'!P436,"&gt;0")+COUNTIF('Data R4'!R436,"&gt;0")+COUNTIF('Data R4'!T436,"&gt;0")+COUNTIF('Data R4'!V436,"&gt;0")+COUNTIF('Data R4'!X436,"&gt;0"))</f>
        <v/>
      </c>
      <c r="J3428">
        <f>IF('Data R4'!C436="","",IF((COUNTIF('Data R4'!K436,"&gt;0")+COUNTIF('Data R4'!M436,"&gt;0")+COUNTIF('Data R4'!O436,"&gt;0")+COUNTIF('Data R4'!Q436,"&gt;0")+COUNTIF('Data R4'!S436,"&gt;0")+COUNTIF('Data R4'!U436,"&gt;0")+COUNTIF('Data R4'!W436,"&gt;0")+COUNTIF('Data R4'!Y436,"&gt;0"))&gt;0,1,0))</f>
        <v/>
      </c>
      <c r="M3428" t="inlineStr">
        <is>
          <t>Data R</t>
        </is>
      </c>
    </row>
    <row r="3429">
      <c r="A3429" t="inlineStr">
        <is>
          <t>Regional 4</t>
        </is>
      </c>
      <c r="B3429">
        <f>IF('Data R4'!C437="","",'Data R4'!B437)</f>
        <v/>
      </c>
      <c r="C3429">
        <f>IF('Data R4'!C437="","",'Data R4'!C437)</f>
        <v/>
      </c>
      <c r="D3429">
        <f>IF('Data R4'!C437="","",'Data R4'!D437)</f>
        <v/>
      </c>
      <c r="E3429">
        <f>IF('Data R4'!C437="","",'Data R4'!E437)</f>
        <v/>
      </c>
      <c r="F3429">
        <f>IF('Data R4'!C437="","",'Data R4'!F437)</f>
        <v/>
      </c>
      <c r="G3429">
        <f>IF('Data R4'!C437="","",'Data R4'!AD437)</f>
        <v/>
      </c>
      <c r="H3429">
        <f>IF('Data R4'!C437="","",'Data R4'!AC437)</f>
        <v/>
      </c>
      <c r="I3429">
        <f>IF('Data R4'!C437="","",COUNTIF('Data R4'!J437,"&gt;0")+COUNTIF('Data R4'!L437,"&gt;0")+COUNTIF('Data R4'!N437,"&gt;0")+COUNTIF('Data R4'!P437,"&gt;0")+COUNTIF('Data R4'!R437,"&gt;0")+COUNTIF('Data R4'!T437,"&gt;0")+COUNTIF('Data R4'!V437,"&gt;0")+COUNTIF('Data R4'!X437,"&gt;0"))</f>
        <v/>
      </c>
      <c r="J3429">
        <f>IF('Data R4'!C437="","",IF((COUNTIF('Data R4'!K437,"&gt;0")+COUNTIF('Data R4'!M437,"&gt;0")+COUNTIF('Data R4'!O437,"&gt;0")+COUNTIF('Data R4'!Q437,"&gt;0")+COUNTIF('Data R4'!S437,"&gt;0")+COUNTIF('Data R4'!U437,"&gt;0")+COUNTIF('Data R4'!W437,"&gt;0")+COUNTIF('Data R4'!Y437,"&gt;0"))&gt;0,1,0))</f>
        <v/>
      </c>
      <c r="M3429" t="inlineStr">
        <is>
          <t>Data R</t>
        </is>
      </c>
    </row>
    <row r="3430">
      <c r="A3430" t="inlineStr">
        <is>
          <t>Regional 4</t>
        </is>
      </c>
      <c r="B3430">
        <f>IF('Data R4'!C438="","",'Data R4'!B438)</f>
        <v/>
      </c>
      <c r="C3430">
        <f>IF('Data R4'!C438="","",'Data R4'!C438)</f>
        <v/>
      </c>
      <c r="D3430">
        <f>IF('Data R4'!C438="","",'Data R4'!D438)</f>
        <v/>
      </c>
      <c r="E3430">
        <f>IF('Data R4'!C438="","",'Data R4'!E438)</f>
        <v/>
      </c>
      <c r="F3430">
        <f>IF('Data R4'!C438="","",'Data R4'!F438)</f>
        <v/>
      </c>
      <c r="G3430">
        <f>IF('Data R4'!C438="","",'Data R4'!AD438)</f>
        <v/>
      </c>
      <c r="H3430">
        <f>IF('Data R4'!C438="","",'Data R4'!AC438)</f>
        <v/>
      </c>
      <c r="I3430">
        <f>IF('Data R4'!C438="","",COUNTIF('Data R4'!J438,"&gt;0")+COUNTIF('Data R4'!L438,"&gt;0")+COUNTIF('Data R4'!N438,"&gt;0")+COUNTIF('Data R4'!P438,"&gt;0")+COUNTIF('Data R4'!R438,"&gt;0")+COUNTIF('Data R4'!T438,"&gt;0")+COUNTIF('Data R4'!V438,"&gt;0")+COUNTIF('Data R4'!X438,"&gt;0"))</f>
        <v/>
      </c>
      <c r="J3430">
        <f>IF('Data R4'!C438="","",IF((COUNTIF('Data R4'!K438,"&gt;0")+COUNTIF('Data R4'!M438,"&gt;0")+COUNTIF('Data R4'!O438,"&gt;0")+COUNTIF('Data R4'!Q438,"&gt;0")+COUNTIF('Data R4'!S438,"&gt;0")+COUNTIF('Data R4'!U438,"&gt;0")+COUNTIF('Data R4'!W438,"&gt;0")+COUNTIF('Data R4'!Y438,"&gt;0"))&gt;0,1,0))</f>
        <v/>
      </c>
      <c r="M3430" t="inlineStr">
        <is>
          <t>Data R</t>
        </is>
      </c>
    </row>
    <row r="3431">
      <c r="A3431" t="inlineStr">
        <is>
          <t>Regional 4</t>
        </is>
      </c>
      <c r="B3431">
        <f>IF('Data R4'!C439="","",'Data R4'!B439)</f>
        <v/>
      </c>
      <c r="C3431">
        <f>IF('Data R4'!C439="","",'Data R4'!C439)</f>
        <v/>
      </c>
      <c r="D3431">
        <f>IF('Data R4'!C439="","",'Data R4'!D439)</f>
        <v/>
      </c>
      <c r="E3431">
        <f>IF('Data R4'!C439="","",'Data R4'!E439)</f>
        <v/>
      </c>
      <c r="F3431">
        <f>IF('Data R4'!C439="","",'Data R4'!F439)</f>
        <v/>
      </c>
      <c r="G3431">
        <f>IF('Data R4'!C439="","",'Data R4'!AD439)</f>
        <v/>
      </c>
      <c r="H3431">
        <f>IF('Data R4'!C439="","",'Data R4'!AC439)</f>
        <v/>
      </c>
      <c r="I3431">
        <f>IF('Data R4'!C439="","",COUNTIF('Data R4'!J439,"&gt;0")+COUNTIF('Data R4'!L439,"&gt;0")+COUNTIF('Data R4'!N439,"&gt;0")+COUNTIF('Data R4'!P439,"&gt;0")+COUNTIF('Data R4'!R439,"&gt;0")+COUNTIF('Data R4'!T439,"&gt;0")+COUNTIF('Data R4'!V439,"&gt;0")+COUNTIF('Data R4'!X439,"&gt;0"))</f>
        <v/>
      </c>
      <c r="J3431">
        <f>IF('Data R4'!C439="","",IF((COUNTIF('Data R4'!K439,"&gt;0")+COUNTIF('Data R4'!M439,"&gt;0")+COUNTIF('Data R4'!O439,"&gt;0")+COUNTIF('Data R4'!Q439,"&gt;0")+COUNTIF('Data R4'!S439,"&gt;0")+COUNTIF('Data R4'!U439,"&gt;0")+COUNTIF('Data R4'!W439,"&gt;0")+COUNTIF('Data R4'!Y439,"&gt;0"))&gt;0,1,0))</f>
        <v/>
      </c>
      <c r="M3431" t="inlineStr">
        <is>
          <t>Data R</t>
        </is>
      </c>
    </row>
    <row r="3432">
      <c r="A3432" t="inlineStr">
        <is>
          <t>Regional 4</t>
        </is>
      </c>
      <c r="B3432">
        <f>IF('Data R4'!C440="","",'Data R4'!B440)</f>
        <v/>
      </c>
      <c r="C3432">
        <f>IF('Data R4'!C440="","",'Data R4'!C440)</f>
        <v/>
      </c>
      <c r="D3432">
        <f>IF('Data R4'!C440="","",'Data R4'!D440)</f>
        <v/>
      </c>
      <c r="E3432">
        <f>IF('Data R4'!C440="","",'Data R4'!E440)</f>
        <v/>
      </c>
      <c r="F3432">
        <f>IF('Data R4'!C440="","",'Data R4'!F440)</f>
        <v/>
      </c>
      <c r="G3432">
        <f>IF('Data R4'!C440="","",'Data R4'!AD440)</f>
        <v/>
      </c>
      <c r="H3432">
        <f>IF('Data R4'!C440="","",'Data R4'!AC440)</f>
        <v/>
      </c>
      <c r="I3432">
        <f>IF('Data R4'!C440="","",COUNTIF('Data R4'!J440,"&gt;0")+COUNTIF('Data R4'!L440,"&gt;0")+COUNTIF('Data R4'!N440,"&gt;0")+COUNTIF('Data R4'!P440,"&gt;0")+COUNTIF('Data R4'!R440,"&gt;0")+COUNTIF('Data R4'!T440,"&gt;0")+COUNTIF('Data R4'!V440,"&gt;0")+COUNTIF('Data R4'!X440,"&gt;0"))</f>
        <v/>
      </c>
      <c r="J3432">
        <f>IF('Data R4'!C440="","",IF((COUNTIF('Data R4'!K440,"&gt;0")+COUNTIF('Data R4'!M440,"&gt;0")+COUNTIF('Data R4'!O440,"&gt;0")+COUNTIF('Data R4'!Q440,"&gt;0")+COUNTIF('Data R4'!S440,"&gt;0")+COUNTIF('Data R4'!U440,"&gt;0")+COUNTIF('Data R4'!W440,"&gt;0")+COUNTIF('Data R4'!Y440,"&gt;0"))&gt;0,1,0))</f>
        <v/>
      </c>
      <c r="M3432" t="inlineStr">
        <is>
          <t>Data R</t>
        </is>
      </c>
    </row>
    <row r="3433">
      <c r="A3433" t="inlineStr">
        <is>
          <t>Regional 4</t>
        </is>
      </c>
      <c r="B3433">
        <f>IF('Data R4'!C441="","",'Data R4'!B441)</f>
        <v/>
      </c>
      <c r="C3433">
        <f>IF('Data R4'!C441="","",'Data R4'!C441)</f>
        <v/>
      </c>
      <c r="D3433">
        <f>IF('Data R4'!C441="","",'Data R4'!D441)</f>
        <v/>
      </c>
      <c r="E3433">
        <f>IF('Data R4'!C441="","",'Data R4'!E441)</f>
        <v/>
      </c>
      <c r="F3433">
        <f>IF('Data R4'!C441="","",'Data R4'!F441)</f>
        <v/>
      </c>
      <c r="G3433">
        <f>IF('Data R4'!C441="","",'Data R4'!AD441)</f>
        <v/>
      </c>
      <c r="H3433">
        <f>IF('Data R4'!C441="","",'Data R4'!AC441)</f>
        <v/>
      </c>
      <c r="I3433">
        <f>IF('Data R4'!C441="","",COUNTIF('Data R4'!J441,"&gt;0")+COUNTIF('Data R4'!L441,"&gt;0")+COUNTIF('Data R4'!N441,"&gt;0")+COUNTIF('Data R4'!P441,"&gt;0")+COUNTIF('Data R4'!R441,"&gt;0")+COUNTIF('Data R4'!T441,"&gt;0")+COUNTIF('Data R4'!V441,"&gt;0")+COUNTIF('Data R4'!X441,"&gt;0"))</f>
        <v/>
      </c>
      <c r="J3433">
        <f>IF('Data R4'!C441="","",IF((COUNTIF('Data R4'!K441,"&gt;0")+COUNTIF('Data R4'!M441,"&gt;0")+COUNTIF('Data R4'!O441,"&gt;0")+COUNTIF('Data R4'!Q441,"&gt;0")+COUNTIF('Data R4'!S441,"&gt;0")+COUNTIF('Data R4'!U441,"&gt;0")+COUNTIF('Data R4'!W441,"&gt;0")+COUNTIF('Data R4'!Y441,"&gt;0"))&gt;0,1,0))</f>
        <v/>
      </c>
      <c r="M3433" t="inlineStr">
        <is>
          <t>Data R</t>
        </is>
      </c>
    </row>
    <row r="3434">
      <c r="A3434" t="inlineStr">
        <is>
          <t>Regional 4</t>
        </is>
      </c>
      <c r="B3434">
        <f>IF('Data R4'!C442="","",'Data R4'!B442)</f>
        <v/>
      </c>
      <c r="C3434">
        <f>IF('Data R4'!C442="","",'Data R4'!C442)</f>
        <v/>
      </c>
      <c r="D3434">
        <f>IF('Data R4'!C442="","",'Data R4'!D442)</f>
        <v/>
      </c>
      <c r="E3434">
        <f>IF('Data R4'!C442="","",'Data R4'!E442)</f>
        <v/>
      </c>
      <c r="F3434">
        <f>IF('Data R4'!C442="","",'Data R4'!F442)</f>
        <v/>
      </c>
      <c r="G3434">
        <f>IF('Data R4'!C442="","",'Data R4'!AD442)</f>
        <v/>
      </c>
      <c r="H3434">
        <f>IF('Data R4'!C442="","",'Data R4'!AC442)</f>
        <v/>
      </c>
      <c r="I3434">
        <f>IF('Data R4'!C442="","",COUNTIF('Data R4'!J442,"&gt;0")+COUNTIF('Data R4'!L442,"&gt;0")+COUNTIF('Data R4'!N442,"&gt;0")+COUNTIF('Data R4'!P442,"&gt;0")+COUNTIF('Data R4'!R442,"&gt;0")+COUNTIF('Data R4'!T442,"&gt;0")+COUNTIF('Data R4'!V442,"&gt;0")+COUNTIF('Data R4'!X442,"&gt;0"))</f>
        <v/>
      </c>
      <c r="J3434">
        <f>IF('Data R4'!C442="","",IF((COUNTIF('Data R4'!K442,"&gt;0")+COUNTIF('Data R4'!M442,"&gt;0")+COUNTIF('Data R4'!O442,"&gt;0")+COUNTIF('Data R4'!Q442,"&gt;0")+COUNTIF('Data R4'!S442,"&gt;0")+COUNTIF('Data R4'!U442,"&gt;0")+COUNTIF('Data R4'!W442,"&gt;0")+COUNTIF('Data R4'!Y442,"&gt;0"))&gt;0,1,0))</f>
        <v/>
      </c>
      <c r="M3434" t="inlineStr">
        <is>
          <t>Data R</t>
        </is>
      </c>
    </row>
    <row r="3435">
      <c r="A3435" t="inlineStr">
        <is>
          <t>Regional 4</t>
        </is>
      </c>
      <c r="B3435">
        <f>IF('Data R4'!C443="","",'Data R4'!B443)</f>
        <v/>
      </c>
      <c r="C3435">
        <f>IF('Data R4'!C443="","",'Data R4'!C443)</f>
        <v/>
      </c>
      <c r="D3435">
        <f>IF('Data R4'!C443="","",'Data R4'!D443)</f>
        <v/>
      </c>
      <c r="E3435">
        <f>IF('Data R4'!C443="","",'Data R4'!E443)</f>
        <v/>
      </c>
      <c r="F3435">
        <f>IF('Data R4'!C443="","",'Data R4'!F443)</f>
        <v/>
      </c>
      <c r="G3435">
        <f>IF('Data R4'!C443="","",'Data R4'!AD443)</f>
        <v/>
      </c>
      <c r="H3435">
        <f>IF('Data R4'!C443="","",'Data R4'!AC443)</f>
        <v/>
      </c>
      <c r="I3435">
        <f>IF('Data R4'!C443="","",COUNTIF('Data R4'!J443,"&gt;0")+COUNTIF('Data R4'!L443,"&gt;0")+COUNTIF('Data R4'!N443,"&gt;0")+COUNTIF('Data R4'!P443,"&gt;0")+COUNTIF('Data R4'!R443,"&gt;0")+COUNTIF('Data R4'!T443,"&gt;0")+COUNTIF('Data R4'!V443,"&gt;0")+COUNTIF('Data R4'!X443,"&gt;0"))</f>
        <v/>
      </c>
      <c r="J3435">
        <f>IF('Data R4'!C443="","",IF((COUNTIF('Data R4'!K443,"&gt;0")+COUNTIF('Data R4'!M443,"&gt;0")+COUNTIF('Data R4'!O443,"&gt;0")+COUNTIF('Data R4'!Q443,"&gt;0")+COUNTIF('Data R4'!S443,"&gt;0")+COUNTIF('Data R4'!U443,"&gt;0")+COUNTIF('Data R4'!W443,"&gt;0")+COUNTIF('Data R4'!Y443,"&gt;0"))&gt;0,1,0))</f>
        <v/>
      </c>
      <c r="M3435" t="inlineStr">
        <is>
          <t>Data R</t>
        </is>
      </c>
    </row>
    <row r="3436">
      <c r="A3436" t="inlineStr">
        <is>
          <t>Regional 4</t>
        </is>
      </c>
      <c r="B3436">
        <f>IF('Data R4'!C444="","",'Data R4'!B444)</f>
        <v/>
      </c>
      <c r="C3436">
        <f>IF('Data R4'!C444="","",'Data R4'!C444)</f>
        <v/>
      </c>
      <c r="D3436">
        <f>IF('Data R4'!C444="","",'Data R4'!D444)</f>
        <v/>
      </c>
      <c r="E3436">
        <f>IF('Data R4'!C444="","",'Data R4'!E444)</f>
        <v/>
      </c>
      <c r="F3436">
        <f>IF('Data R4'!C444="","",'Data R4'!F444)</f>
        <v/>
      </c>
      <c r="G3436">
        <f>IF('Data R4'!C444="","",'Data R4'!AD444)</f>
        <v/>
      </c>
      <c r="H3436">
        <f>IF('Data R4'!C444="","",'Data R4'!AC444)</f>
        <v/>
      </c>
      <c r="I3436">
        <f>IF('Data R4'!C444="","",COUNTIF('Data R4'!J444,"&gt;0")+COUNTIF('Data R4'!L444,"&gt;0")+COUNTIF('Data R4'!N444,"&gt;0")+COUNTIF('Data R4'!P444,"&gt;0")+COUNTIF('Data R4'!R444,"&gt;0")+COUNTIF('Data R4'!T444,"&gt;0")+COUNTIF('Data R4'!V444,"&gt;0")+COUNTIF('Data R4'!X444,"&gt;0"))</f>
        <v/>
      </c>
      <c r="J3436">
        <f>IF('Data R4'!C444="","",IF((COUNTIF('Data R4'!K444,"&gt;0")+COUNTIF('Data R4'!M444,"&gt;0")+COUNTIF('Data R4'!O444,"&gt;0")+COUNTIF('Data R4'!Q444,"&gt;0")+COUNTIF('Data R4'!S444,"&gt;0")+COUNTIF('Data R4'!U444,"&gt;0")+COUNTIF('Data R4'!W444,"&gt;0")+COUNTIF('Data R4'!Y444,"&gt;0"))&gt;0,1,0))</f>
        <v/>
      </c>
      <c r="M3436" t="inlineStr">
        <is>
          <t>Data R</t>
        </is>
      </c>
    </row>
    <row r="3437">
      <c r="A3437" t="inlineStr">
        <is>
          <t>Regional 4</t>
        </is>
      </c>
      <c r="B3437">
        <f>IF('Data R4'!C445="","",'Data R4'!B445)</f>
        <v/>
      </c>
      <c r="C3437">
        <f>IF('Data R4'!C445="","",'Data R4'!C445)</f>
        <v/>
      </c>
      <c r="D3437">
        <f>IF('Data R4'!C445="","",'Data R4'!D445)</f>
        <v/>
      </c>
      <c r="E3437">
        <f>IF('Data R4'!C445="","",'Data R4'!E445)</f>
        <v/>
      </c>
      <c r="F3437">
        <f>IF('Data R4'!C445="","",'Data R4'!F445)</f>
        <v/>
      </c>
      <c r="G3437">
        <f>IF('Data R4'!C445="","",'Data R4'!AD445)</f>
        <v/>
      </c>
      <c r="H3437">
        <f>IF('Data R4'!C445="","",'Data R4'!AC445)</f>
        <v/>
      </c>
      <c r="I3437">
        <f>IF('Data R4'!C445="","",COUNTIF('Data R4'!J445,"&gt;0")+COUNTIF('Data R4'!L445,"&gt;0")+COUNTIF('Data R4'!N445,"&gt;0")+COUNTIF('Data R4'!P445,"&gt;0")+COUNTIF('Data R4'!R445,"&gt;0")+COUNTIF('Data R4'!T445,"&gt;0")+COUNTIF('Data R4'!V445,"&gt;0")+COUNTIF('Data R4'!X445,"&gt;0"))</f>
        <v/>
      </c>
      <c r="J3437">
        <f>IF('Data R4'!C445="","",IF((COUNTIF('Data R4'!K445,"&gt;0")+COUNTIF('Data R4'!M445,"&gt;0")+COUNTIF('Data R4'!O445,"&gt;0")+COUNTIF('Data R4'!Q445,"&gt;0")+COUNTIF('Data R4'!S445,"&gt;0")+COUNTIF('Data R4'!U445,"&gt;0")+COUNTIF('Data R4'!W445,"&gt;0")+COUNTIF('Data R4'!Y445,"&gt;0"))&gt;0,1,0))</f>
        <v/>
      </c>
      <c r="M3437" t="inlineStr">
        <is>
          <t>Data R</t>
        </is>
      </c>
    </row>
    <row r="3438">
      <c r="A3438" t="inlineStr">
        <is>
          <t>Regional 4</t>
        </is>
      </c>
      <c r="B3438">
        <f>IF('Data R4'!C446="","",'Data R4'!B446)</f>
        <v/>
      </c>
      <c r="C3438">
        <f>IF('Data R4'!C446="","",'Data R4'!C446)</f>
        <v/>
      </c>
      <c r="D3438">
        <f>IF('Data R4'!C446="","",'Data R4'!D446)</f>
        <v/>
      </c>
      <c r="E3438">
        <f>IF('Data R4'!C446="","",'Data R4'!E446)</f>
        <v/>
      </c>
      <c r="F3438">
        <f>IF('Data R4'!C446="","",'Data R4'!F446)</f>
        <v/>
      </c>
      <c r="G3438">
        <f>IF('Data R4'!C446="","",'Data R4'!AD446)</f>
        <v/>
      </c>
      <c r="H3438">
        <f>IF('Data R4'!C446="","",'Data R4'!AC446)</f>
        <v/>
      </c>
      <c r="I3438">
        <f>IF('Data R4'!C446="","",COUNTIF('Data R4'!J446,"&gt;0")+COUNTIF('Data R4'!L446,"&gt;0")+COUNTIF('Data R4'!N446,"&gt;0")+COUNTIF('Data R4'!P446,"&gt;0")+COUNTIF('Data R4'!R446,"&gt;0")+COUNTIF('Data R4'!T446,"&gt;0")+COUNTIF('Data R4'!V446,"&gt;0")+COUNTIF('Data R4'!X446,"&gt;0"))</f>
        <v/>
      </c>
      <c r="J3438">
        <f>IF('Data R4'!C446="","",IF((COUNTIF('Data R4'!K446,"&gt;0")+COUNTIF('Data R4'!M446,"&gt;0")+COUNTIF('Data R4'!O446,"&gt;0")+COUNTIF('Data R4'!Q446,"&gt;0")+COUNTIF('Data R4'!S446,"&gt;0")+COUNTIF('Data R4'!U446,"&gt;0")+COUNTIF('Data R4'!W446,"&gt;0")+COUNTIF('Data R4'!Y446,"&gt;0"))&gt;0,1,0))</f>
        <v/>
      </c>
      <c r="M3438" t="inlineStr">
        <is>
          <t>Data R</t>
        </is>
      </c>
    </row>
    <row r="3439">
      <c r="A3439" t="inlineStr">
        <is>
          <t>Regional 4</t>
        </is>
      </c>
      <c r="B3439">
        <f>IF('Data R4'!C447="","",'Data R4'!B447)</f>
        <v/>
      </c>
      <c r="C3439">
        <f>IF('Data R4'!C447="","",'Data R4'!C447)</f>
        <v/>
      </c>
      <c r="D3439">
        <f>IF('Data R4'!C447="","",'Data R4'!D447)</f>
        <v/>
      </c>
      <c r="E3439">
        <f>IF('Data R4'!C447="","",'Data R4'!E447)</f>
        <v/>
      </c>
      <c r="F3439">
        <f>IF('Data R4'!C447="","",'Data R4'!F447)</f>
        <v/>
      </c>
      <c r="G3439">
        <f>IF('Data R4'!C447="","",'Data R4'!AD447)</f>
        <v/>
      </c>
      <c r="H3439">
        <f>IF('Data R4'!C447="","",'Data R4'!AC447)</f>
        <v/>
      </c>
      <c r="I3439">
        <f>IF('Data R4'!C447="","",COUNTIF('Data R4'!J447,"&gt;0")+COUNTIF('Data R4'!L447,"&gt;0")+COUNTIF('Data R4'!N447,"&gt;0")+COUNTIF('Data R4'!P447,"&gt;0")+COUNTIF('Data R4'!R447,"&gt;0")+COUNTIF('Data R4'!T447,"&gt;0")+COUNTIF('Data R4'!V447,"&gt;0")+COUNTIF('Data R4'!X447,"&gt;0"))</f>
        <v/>
      </c>
      <c r="J3439">
        <f>IF('Data R4'!C447="","",IF((COUNTIF('Data R4'!K447,"&gt;0")+COUNTIF('Data R4'!M447,"&gt;0")+COUNTIF('Data R4'!O447,"&gt;0")+COUNTIF('Data R4'!Q447,"&gt;0")+COUNTIF('Data R4'!S447,"&gt;0")+COUNTIF('Data R4'!U447,"&gt;0")+COUNTIF('Data R4'!W447,"&gt;0")+COUNTIF('Data R4'!Y447,"&gt;0"))&gt;0,1,0))</f>
        <v/>
      </c>
      <c r="M3439" t="inlineStr">
        <is>
          <t>Data R</t>
        </is>
      </c>
    </row>
    <row r="3440">
      <c r="A3440" t="inlineStr">
        <is>
          <t>Regional 4</t>
        </is>
      </c>
      <c r="B3440">
        <f>IF('Data R4'!C448="","",'Data R4'!B448)</f>
        <v/>
      </c>
      <c r="C3440">
        <f>IF('Data R4'!C448="","",'Data R4'!C448)</f>
        <v/>
      </c>
      <c r="D3440">
        <f>IF('Data R4'!C448="","",'Data R4'!D448)</f>
        <v/>
      </c>
      <c r="E3440">
        <f>IF('Data R4'!C448="","",'Data R4'!E448)</f>
        <v/>
      </c>
      <c r="F3440">
        <f>IF('Data R4'!C448="","",'Data R4'!F448)</f>
        <v/>
      </c>
      <c r="G3440">
        <f>IF('Data R4'!C448="","",'Data R4'!AD448)</f>
        <v/>
      </c>
      <c r="H3440">
        <f>IF('Data R4'!C448="","",'Data R4'!AC448)</f>
        <v/>
      </c>
      <c r="I3440">
        <f>IF('Data R4'!C448="","",COUNTIF('Data R4'!J448,"&gt;0")+COUNTIF('Data R4'!L448,"&gt;0")+COUNTIF('Data R4'!N448,"&gt;0")+COUNTIF('Data R4'!P448,"&gt;0")+COUNTIF('Data R4'!R448,"&gt;0")+COUNTIF('Data R4'!T448,"&gt;0")+COUNTIF('Data R4'!V448,"&gt;0")+COUNTIF('Data R4'!X448,"&gt;0"))</f>
        <v/>
      </c>
      <c r="J3440">
        <f>IF('Data R4'!C448="","",IF((COUNTIF('Data R4'!K448,"&gt;0")+COUNTIF('Data R4'!M448,"&gt;0")+COUNTIF('Data R4'!O448,"&gt;0")+COUNTIF('Data R4'!Q448,"&gt;0")+COUNTIF('Data R4'!S448,"&gt;0")+COUNTIF('Data R4'!U448,"&gt;0")+COUNTIF('Data R4'!W448,"&gt;0")+COUNTIF('Data R4'!Y448,"&gt;0"))&gt;0,1,0))</f>
        <v/>
      </c>
      <c r="M3440" t="inlineStr">
        <is>
          <t>Data R</t>
        </is>
      </c>
    </row>
    <row r="3441">
      <c r="A3441" t="inlineStr">
        <is>
          <t>Regional 4</t>
        </is>
      </c>
      <c r="B3441">
        <f>IF('Data R4'!C449="","",'Data R4'!B449)</f>
        <v/>
      </c>
      <c r="C3441">
        <f>IF('Data R4'!C449="","",'Data R4'!C449)</f>
        <v/>
      </c>
      <c r="D3441">
        <f>IF('Data R4'!C449="","",'Data R4'!D449)</f>
        <v/>
      </c>
      <c r="E3441">
        <f>IF('Data R4'!C449="","",'Data R4'!E449)</f>
        <v/>
      </c>
      <c r="F3441">
        <f>IF('Data R4'!C449="","",'Data R4'!F449)</f>
        <v/>
      </c>
      <c r="G3441">
        <f>IF('Data R4'!C449="","",'Data R4'!AD449)</f>
        <v/>
      </c>
      <c r="H3441">
        <f>IF('Data R4'!C449="","",'Data R4'!AC449)</f>
        <v/>
      </c>
      <c r="I3441">
        <f>IF('Data R4'!C449="","",COUNTIF('Data R4'!J449,"&gt;0")+COUNTIF('Data R4'!L449,"&gt;0")+COUNTIF('Data R4'!N449,"&gt;0")+COUNTIF('Data R4'!P449,"&gt;0")+COUNTIF('Data R4'!R449,"&gt;0")+COUNTIF('Data R4'!T449,"&gt;0")+COUNTIF('Data R4'!V449,"&gt;0")+COUNTIF('Data R4'!X449,"&gt;0"))</f>
        <v/>
      </c>
      <c r="J3441">
        <f>IF('Data R4'!C449="","",IF((COUNTIF('Data R4'!K449,"&gt;0")+COUNTIF('Data R4'!M449,"&gt;0")+COUNTIF('Data R4'!O449,"&gt;0")+COUNTIF('Data R4'!Q449,"&gt;0")+COUNTIF('Data R4'!S449,"&gt;0")+COUNTIF('Data R4'!U449,"&gt;0")+COUNTIF('Data R4'!W449,"&gt;0")+COUNTIF('Data R4'!Y449,"&gt;0"))&gt;0,1,0))</f>
        <v/>
      </c>
      <c r="M3441" t="inlineStr">
        <is>
          <t>Data R</t>
        </is>
      </c>
    </row>
    <row r="3442">
      <c r="A3442" t="inlineStr">
        <is>
          <t>Regional 4</t>
        </is>
      </c>
      <c r="B3442">
        <f>IF('Data R4'!C450="","",'Data R4'!B450)</f>
        <v/>
      </c>
      <c r="C3442">
        <f>IF('Data R4'!C450="","",'Data R4'!C450)</f>
        <v/>
      </c>
      <c r="D3442">
        <f>IF('Data R4'!C450="","",'Data R4'!D450)</f>
        <v/>
      </c>
      <c r="E3442">
        <f>IF('Data R4'!C450="","",'Data R4'!E450)</f>
        <v/>
      </c>
      <c r="F3442">
        <f>IF('Data R4'!C450="","",'Data R4'!F450)</f>
        <v/>
      </c>
      <c r="G3442">
        <f>IF('Data R4'!C450="","",'Data R4'!AD450)</f>
        <v/>
      </c>
      <c r="H3442">
        <f>IF('Data R4'!C450="","",'Data R4'!AC450)</f>
        <v/>
      </c>
      <c r="I3442">
        <f>IF('Data R4'!C450="","",COUNTIF('Data R4'!J450,"&gt;0")+COUNTIF('Data R4'!L450,"&gt;0")+COUNTIF('Data R4'!N450,"&gt;0")+COUNTIF('Data R4'!P450,"&gt;0")+COUNTIF('Data R4'!R450,"&gt;0")+COUNTIF('Data R4'!T450,"&gt;0")+COUNTIF('Data R4'!V450,"&gt;0")+COUNTIF('Data R4'!X450,"&gt;0"))</f>
        <v/>
      </c>
      <c r="J3442">
        <f>IF('Data R4'!C450="","",IF((COUNTIF('Data R4'!K450,"&gt;0")+COUNTIF('Data R4'!M450,"&gt;0")+COUNTIF('Data R4'!O450,"&gt;0")+COUNTIF('Data R4'!Q450,"&gt;0")+COUNTIF('Data R4'!S450,"&gt;0")+COUNTIF('Data R4'!U450,"&gt;0")+COUNTIF('Data R4'!W450,"&gt;0")+COUNTIF('Data R4'!Y450,"&gt;0"))&gt;0,1,0))</f>
        <v/>
      </c>
      <c r="M3442" t="inlineStr">
        <is>
          <t>Data R</t>
        </is>
      </c>
    </row>
    <row r="3443">
      <c r="A3443" t="inlineStr">
        <is>
          <t>Regional 4</t>
        </is>
      </c>
      <c r="B3443">
        <f>IF('Data R4'!C451="","",'Data R4'!B451)</f>
        <v/>
      </c>
      <c r="C3443">
        <f>IF('Data R4'!C451="","",'Data R4'!C451)</f>
        <v/>
      </c>
      <c r="D3443">
        <f>IF('Data R4'!C451="","",'Data R4'!D451)</f>
        <v/>
      </c>
      <c r="E3443">
        <f>IF('Data R4'!C451="","",'Data R4'!E451)</f>
        <v/>
      </c>
      <c r="F3443">
        <f>IF('Data R4'!C451="","",'Data R4'!F451)</f>
        <v/>
      </c>
      <c r="G3443">
        <f>IF('Data R4'!C451="","",'Data R4'!AD451)</f>
        <v/>
      </c>
      <c r="H3443">
        <f>IF('Data R4'!C451="","",'Data R4'!AC451)</f>
        <v/>
      </c>
      <c r="I3443">
        <f>IF('Data R4'!C451="","",COUNTIF('Data R4'!J451,"&gt;0")+COUNTIF('Data R4'!L451,"&gt;0")+COUNTIF('Data R4'!N451,"&gt;0")+COUNTIF('Data R4'!P451,"&gt;0")+COUNTIF('Data R4'!R451,"&gt;0")+COUNTIF('Data R4'!T451,"&gt;0")+COUNTIF('Data R4'!V451,"&gt;0")+COUNTIF('Data R4'!X451,"&gt;0"))</f>
        <v/>
      </c>
      <c r="J3443">
        <f>IF('Data R4'!C451="","",IF((COUNTIF('Data R4'!K451,"&gt;0")+COUNTIF('Data R4'!M451,"&gt;0")+COUNTIF('Data R4'!O451,"&gt;0")+COUNTIF('Data R4'!Q451,"&gt;0")+COUNTIF('Data R4'!S451,"&gt;0")+COUNTIF('Data R4'!U451,"&gt;0")+COUNTIF('Data R4'!W451,"&gt;0")+COUNTIF('Data R4'!Y451,"&gt;0"))&gt;0,1,0))</f>
        <v/>
      </c>
      <c r="M3443" t="inlineStr">
        <is>
          <t>Data R</t>
        </is>
      </c>
    </row>
    <row r="3444">
      <c r="A3444" t="inlineStr">
        <is>
          <t>Regional 4</t>
        </is>
      </c>
      <c r="B3444">
        <f>IF('Data R4'!C452="","",'Data R4'!B452)</f>
        <v/>
      </c>
      <c r="C3444">
        <f>IF('Data R4'!C452="","",'Data R4'!C452)</f>
        <v/>
      </c>
      <c r="D3444">
        <f>IF('Data R4'!C452="","",'Data R4'!D452)</f>
        <v/>
      </c>
      <c r="E3444">
        <f>IF('Data R4'!C452="","",'Data R4'!E452)</f>
        <v/>
      </c>
      <c r="F3444">
        <f>IF('Data R4'!C452="","",'Data R4'!F452)</f>
        <v/>
      </c>
      <c r="G3444">
        <f>IF('Data R4'!C452="","",'Data R4'!AD452)</f>
        <v/>
      </c>
      <c r="H3444">
        <f>IF('Data R4'!C452="","",'Data R4'!AC452)</f>
        <v/>
      </c>
      <c r="I3444">
        <f>IF('Data R4'!C452="","",COUNTIF('Data R4'!J452,"&gt;0")+COUNTIF('Data R4'!L452,"&gt;0")+COUNTIF('Data R4'!N452,"&gt;0")+COUNTIF('Data R4'!P452,"&gt;0")+COUNTIF('Data R4'!R452,"&gt;0")+COUNTIF('Data R4'!T452,"&gt;0")+COUNTIF('Data R4'!V452,"&gt;0")+COUNTIF('Data R4'!X452,"&gt;0"))</f>
        <v/>
      </c>
      <c r="J3444">
        <f>IF('Data R4'!C452="","",IF((COUNTIF('Data R4'!K452,"&gt;0")+COUNTIF('Data R4'!M452,"&gt;0")+COUNTIF('Data R4'!O452,"&gt;0")+COUNTIF('Data R4'!Q452,"&gt;0")+COUNTIF('Data R4'!S452,"&gt;0")+COUNTIF('Data R4'!U452,"&gt;0")+COUNTIF('Data R4'!W452,"&gt;0")+COUNTIF('Data R4'!Y452,"&gt;0"))&gt;0,1,0))</f>
        <v/>
      </c>
      <c r="M3444" t="inlineStr">
        <is>
          <t>Data R</t>
        </is>
      </c>
    </row>
    <row r="3445">
      <c r="A3445" t="inlineStr">
        <is>
          <t>Regional 4</t>
        </is>
      </c>
      <c r="B3445">
        <f>IF('Data R4'!C453="","",'Data R4'!B453)</f>
        <v/>
      </c>
      <c r="C3445">
        <f>IF('Data R4'!C453="","",'Data R4'!C453)</f>
        <v/>
      </c>
      <c r="D3445">
        <f>IF('Data R4'!C453="","",'Data R4'!D453)</f>
        <v/>
      </c>
      <c r="E3445">
        <f>IF('Data R4'!C453="","",'Data R4'!E453)</f>
        <v/>
      </c>
      <c r="F3445">
        <f>IF('Data R4'!C453="","",'Data R4'!F453)</f>
        <v/>
      </c>
      <c r="G3445">
        <f>IF('Data R4'!C453="","",'Data R4'!AD453)</f>
        <v/>
      </c>
      <c r="H3445">
        <f>IF('Data R4'!C453="","",'Data R4'!AC453)</f>
        <v/>
      </c>
      <c r="I3445">
        <f>IF('Data R4'!C453="","",COUNTIF('Data R4'!J453,"&gt;0")+COUNTIF('Data R4'!L453,"&gt;0")+COUNTIF('Data R4'!N453,"&gt;0")+COUNTIF('Data R4'!P453,"&gt;0")+COUNTIF('Data R4'!R453,"&gt;0")+COUNTIF('Data R4'!T453,"&gt;0")+COUNTIF('Data R4'!V453,"&gt;0")+COUNTIF('Data R4'!X453,"&gt;0"))</f>
        <v/>
      </c>
      <c r="J3445">
        <f>IF('Data R4'!C453="","",IF((COUNTIF('Data R4'!K453,"&gt;0")+COUNTIF('Data R4'!M453,"&gt;0")+COUNTIF('Data R4'!O453,"&gt;0")+COUNTIF('Data R4'!Q453,"&gt;0")+COUNTIF('Data R4'!S453,"&gt;0")+COUNTIF('Data R4'!U453,"&gt;0")+COUNTIF('Data R4'!W453,"&gt;0")+COUNTIF('Data R4'!Y453,"&gt;0"))&gt;0,1,0))</f>
        <v/>
      </c>
      <c r="M3445" t="inlineStr">
        <is>
          <t>Data R</t>
        </is>
      </c>
    </row>
    <row r="3446">
      <c r="A3446" t="inlineStr">
        <is>
          <t>Regional 4</t>
        </is>
      </c>
      <c r="B3446">
        <f>IF('Data R4'!C454="","",'Data R4'!B454)</f>
        <v/>
      </c>
      <c r="C3446">
        <f>IF('Data R4'!C454="","",'Data R4'!C454)</f>
        <v/>
      </c>
      <c r="D3446">
        <f>IF('Data R4'!C454="","",'Data R4'!D454)</f>
        <v/>
      </c>
      <c r="E3446">
        <f>IF('Data R4'!C454="","",'Data R4'!E454)</f>
        <v/>
      </c>
      <c r="F3446">
        <f>IF('Data R4'!C454="","",'Data R4'!F454)</f>
        <v/>
      </c>
      <c r="G3446">
        <f>IF('Data R4'!C454="","",'Data R4'!AD454)</f>
        <v/>
      </c>
      <c r="H3446">
        <f>IF('Data R4'!C454="","",'Data R4'!AC454)</f>
        <v/>
      </c>
      <c r="I3446">
        <f>IF('Data R4'!C454="","",COUNTIF('Data R4'!J454,"&gt;0")+COUNTIF('Data R4'!L454,"&gt;0")+COUNTIF('Data R4'!N454,"&gt;0")+COUNTIF('Data R4'!P454,"&gt;0")+COUNTIF('Data R4'!R454,"&gt;0")+COUNTIF('Data R4'!T454,"&gt;0")+COUNTIF('Data R4'!V454,"&gt;0")+COUNTIF('Data R4'!X454,"&gt;0"))</f>
        <v/>
      </c>
      <c r="J3446">
        <f>IF('Data R4'!C454="","",IF((COUNTIF('Data R4'!K454,"&gt;0")+COUNTIF('Data R4'!M454,"&gt;0")+COUNTIF('Data R4'!O454,"&gt;0")+COUNTIF('Data R4'!Q454,"&gt;0")+COUNTIF('Data R4'!S454,"&gt;0")+COUNTIF('Data R4'!U454,"&gt;0")+COUNTIF('Data R4'!W454,"&gt;0")+COUNTIF('Data R4'!Y454,"&gt;0"))&gt;0,1,0))</f>
        <v/>
      </c>
      <c r="M3446" t="inlineStr">
        <is>
          <t>Data R</t>
        </is>
      </c>
    </row>
    <row r="3447">
      <c r="A3447" t="inlineStr">
        <is>
          <t>Regional 4</t>
        </is>
      </c>
      <c r="B3447">
        <f>IF('Data R4'!C455="","",'Data R4'!B455)</f>
        <v/>
      </c>
      <c r="C3447">
        <f>IF('Data R4'!C455="","",'Data R4'!C455)</f>
        <v/>
      </c>
      <c r="D3447">
        <f>IF('Data R4'!C455="","",'Data R4'!D455)</f>
        <v/>
      </c>
      <c r="E3447">
        <f>IF('Data R4'!C455="","",'Data R4'!E455)</f>
        <v/>
      </c>
      <c r="F3447">
        <f>IF('Data R4'!C455="","",'Data R4'!F455)</f>
        <v/>
      </c>
      <c r="G3447">
        <f>IF('Data R4'!C455="","",'Data R4'!AD455)</f>
        <v/>
      </c>
      <c r="H3447">
        <f>IF('Data R4'!C455="","",'Data R4'!AC455)</f>
        <v/>
      </c>
      <c r="I3447">
        <f>IF('Data R4'!C455="","",COUNTIF('Data R4'!J455,"&gt;0")+COUNTIF('Data R4'!L455,"&gt;0")+COUNTIF('Data R4'!N455,"&gt;0")+COUNTIF('Data R4'!P455,"&gt;0")+COUNTIF('Data R4'!R455,"&gt;0")+COUNTIF('Data R4'!T455,"&gt;0")+COUNTIF('Data R4'!V455,"&gt;0")+COUNTIF('Data R4'!X455,"&gt;0"))</f>
        <v/>
      </c>
      <c r="J3447">
        <f>IF('Data R4'!C455="","",IF((COUNTIF('Data R4'!K455,"&gt;0")+COUNTIF('Data R4'!M455,"&gt;0")+COUNTIF('Data R4'!O455,"&gt;0")+COUNTIF('Data R4'!Q455,"&gt;0")+COUNTIF('Data R4'!S455,"&gt;0")+COUNTIF('Data R4'!U455,"&gt;0")+COUNTIF('Data R4'!W455,"&gt;0")+COUNTIF('Data R4'!Y455,"&gt;0"))&gt;0,1,0))</f>
        <v/>
      </c>
      <c r="M3447" t="inlineStr">
        <is>
          <t>Data R</t>
        </is>
      </c>
    </row>
    <row r="3448">
      <c r="A3448" t="inlineStr">
        <is>
          <t>Regional 4</t>
        </is>
      </c>
      <c r="B3448">
        <f>IF('Data R4'!C456="","",'Data R4'!B456)</f>
        <v/>
      </c>
      <c r="C3448">
        <f>IF('Data R4'!C456="","",'Data R4'!C456)</f>
        <v/>
      </c>
      <c r="D3448">
        <f>IF('Data R4'!C456="","",'Data R4'!D456)</f>
        <v/>
      </c>
      <c r="E3448">
        <f>IF('Data R4'!C456="","",'Data R4'!E456)</f>
        <v/>
      </c>
      <c r="F3448">
        <f>IF('Data R4'!C456="","",'Data R4'!F456)</f>
        <v/>
      </c>
      <c r="G3448">
        <f>IF('Data R4'!C456="","",'Data R4'!AD456)</f>
        <v/>
      </c>
      <c r="H3448">
        <f>IF('Data R4'!C456="","",'Data R4'!AC456)</f>
        <v/>
      </c>
      <c r="I3448">
        <f>IF('Data R4'!C456="","",COUNTIF('Data R4'!J456,"&gt;0")+COUNTIF('Data R4'!L456,"&gt;0")+COUNTIF('Data R4'!N456,"&gt;0")+COUNTIF('Data R4'!P456,"&gt;0")+COUNTIF('Data R4'!R456,"&gt;0")+COUNTIF('Data R4'!T456,"&gt;0")+COUNTIF('Data R4'!V456,"&gt;0")+COUNTIF('Data R4'!X456,"&gt;0"))</f>
        <v/>
      </c>
      <c r="J3448">
        <f>IF('Data R4'!C456="","",IF((COUNTIF('Data R4'!K456,"&gt;0")+COUNTIF('Data R4'!M456,"&gt;0")+COUNTIF('Data R4'!O456,"&gt;0")+COUNTIF('Data R4'!Q456,"&gt;0")+COUNTIF('Data R4'!S456,"&gt;0")+COUNTIF('Data R4'!U456,"&gt;0")+COUNTIF('Data R4'!W456,"&gt;0")+COUNTIF('Data R4'!Y456,"&gt;0"))&gt;0,1,0))</f>
        <v/>
      </c>
      <c r="M3448" t="inlineStr">
        <is>
          <t>Data R</t>
        </is>
      </c>
    </row>
    <row r="3449">
      <c r="A3449" t="inlineStr">
        <is>
          <t>Regional 4</t>
        </is>
      </c>
      <c r="B3449">
        <f>IF('Data R4'!C457="","",'Data R4'!B457)</f>
        <v/>
      </c>
      <c r="C3449">
        <f>IF('Data R4'!C457="","",'Data R4'!C457)</f>
        <v/>
      </c>
      <c r="D3449">
        <f>IF('Data R4'!C457="","",'Data R4'!D457)</f>
        <v/>
      </c>
      <c r="E3449">
        <f>IF('Data R4'!C457="","",'Data R4'!E457)</f>
        <v/>
      </c>
      <c r="F3449">
        <f>IF('Data R4'!C457="","",'Data R4'!F457)</f>
        <v/>
      </c>
      <c r="G3449">
        <f>IF('Data R4'!C457="","",'Data R4'!AD457)</f>
        <v/>
      </c>
      <c r="H3449">
        <f>IF('Data R4'!C457="","",'Data R4'!AC457)</f>
        <v/>
      </c>
      <c r="I3449">
        <f>IF('Data R4'!C457="","",COUNTIF('Data R4'!J457,"&gt;0")+COUNTIF('Data R4'!L457,"&gt;0")+COUNTIF('Data R4'!N457,"&gt;0")+COUNTIF('Data R4'!P457,"&gt;0")+COUNTIF('Data R4'!R457,"&gt;0")+COUNTIF('Data R4'!T457,"&gt;0")+COUNTIF('Data R4'!V457,"&gt;0")+COUNTIF('Data R4'!X457,"&gt;0"))</f>
        <v/>
      </c>
      <c r="J3449">
        <f>IF('Data R4'!C457="","",IF((COUNTIF('Data R4'!K457,"&gt;0")+COUNTIF('Data R4'!M457,"&gt;0")+COUNTIF('Data R4'!O457,"&gt;0")+COUNTIF('Data R4'!Q457,"&gt;0")+COUNTIF('Data R4'!S457,"&gt;0")+COUNTIF('Data R4'!U457,"&gt;0")+COUNTIF('Data R4'!W457,"&gt;0")+COUNTIF('Data R4'!Y457,"&gt;0"))&gt;0,1,0))</f>
        <v/>
      </c>
      <c r="M3449" t="inlineStr">
        <is>
          <t>Data R</t>
        </is>
      </c>
    </row>
    <row r="3450">
      <c r="A3450" t="inlineStr">
        <is>
          <t>Regional 4</t>
        </is>
      </c>
      <c r="B3450">
        <f>IF('Data R4'!C458="","",'Data R4'!B458)</f>
        <v/>
      </c>
      <c r="C3450">
        <f>IF('Data R4'!C458="","",'Data R4'!C458)</f>
        <v/>
      </c>
      <c r="D3450">
        <f>IF('Data R4'!C458="","",'Data R4'!D458)</f>
        <v/>
      </c>
      <c r="E3450">
        <f>IF('Data R4'!C458="","",'Data R4'!E458)</f>
        <v/>
      </c>
      <c r="F3450">
        <f>IF('Data R4'!C458="","",'Data R4'!F458)</f>
        <v/>
      </c>
      <c r="G3450">
        <f>IF('Data R4'!C458="","",'Data R4'!AD458)</f>
        <v/>
      </c>
      <c r="H3450">
        <f>IF('Data R4'!C458="","",'Data R4'!AC458)</f>
        <v/>
      </c>
      <c r="I3450">
        <f>IF('Data R4'!C458="","",COUNTIF('Data R4'!J458,"&gt;0")+COUNTIF('Data R4'!L458,"&gt;0")+COUNTIF('Data R4'!N458,"&gt;0")+COUNTIF('Data R4'!P458,"&gt;0")+COUNTIF('Data R4'!R458,"&gt;0")+COUNTIF('Data R4'!T458,"&gt;0")+COUNTIF('Data R4'!V458,"&gt;0")+COUNTIF('Data R4'!X458,"&gt;0"))</f>
        <v/>
      </c>
      <c r="J3450">
        <f>IF('Data R4'!C458="","",IF((COUNTIF('Data R4'!K458,"&gt;0")+COUNTIF('Data R4'!M458,"&gt;0")+COUNTIF('Data R4'!O458,"&gt;0")+COUNTIF('Data R4'!Q458,"&gt;0")+COUNTIF('Data R4'!S458,"&gt;0")+COUNTIF('Data R4'!U458,"&gt;0")+COUNTIF('Data R4'!W458,"&gt;0")+COUNTIF('Data R4'!Y458,"&gt;0"))&gt;0,1,0))</f>
        <v/>
      </c>
      <c r="M3450" t="inlineStr">
        <is>
          <t>Data R</t>
        </is>
      </c>
    </row>
    <row r="3451">
      <c r="A3451" t="inlineStr">
        <is>
          <t>Regional 4</t>
        </is>
      </c>
      <c r="B3451">
        <f>IF('Data R4'!C459="","",'Data R4'!B459)</f>
        <v/>
      </c>
      <c r="C3451">
        <f>IF('Data R4'!C459="","",'Data R4'!C459)</f>
        <v/>
      </c>
      <c r="D3451">
        <f>IF('Data R4'!C459="","",'Data R4'!D459)</f>
        <v/>
      </c>
      <c r="E3451">
        <f>IF('Data R4'!C459="","",'Data R4'!E459)</f>
        <v/>
      </c>
      <c r="F3451">
        <f>IF('Data R4'!C459="","",'Data R4'!F459)</f>
        <v/>
      </c>
      <c r="G3451">
        <f>IF('Data R4'!C459="","",'Data R4'!AD459)</f>
        <v/>
      </c>
      <c r="H3451">
        <f>IF('Data R4'!C459="","",'Data R4'!AC459)</f>
        <v/>
      </c>
      <c r="I3451">
        <f>IF('Data R4'!C459="","",COUNTIF('Data R4'!J459,"&gt;0")+COUNTIF('Data R4'!L459,"&gt;0")+COUNTIF('Data R4'!N459,"&gt;0")+COUNTIF('Data R4'!P459,"&gt;0")+COUNTIF('Data R4'!R459,"&gt;0")+COUNTIF('Data R4'!T459,"&gt;0")+COUNTIF('Data R4'!V459,"&gt;0")+COUNTIF('Data R4'!X459,"&gt;0"))</f>
        <v/>
      </c>
      <c r="J3451">
        <f>IF('Data R4'!C459="","",IF((COUNTIF('Data R4'!K459,"&gt;0")+COUNTIF('Data R4'!M459,"&gt;0")+COUNTIF('Data R4'!O459,"&gt;0")+COUNTIF('Data R4'!Q459,"&gt;0")+COUNTIF('Data R4'!S459,"&gt;0")+COUNTIF('Data R4'!U459,"&gt;0")+COUNTIF('Data R4'!W459,"&gt;0")+COUNTIF('Data R4'!Y459,"&gt;0"))&gt;0,1,0))</f>
        <v/>
      </c>
      <c r="M3451" t="inlineStr">
        <is>
          <t>Data R</t>
        </is>
      </c>
    </row>
    <row r="3452">
      <c r="A3452" t="inlineStr">
        <is>
          <t>Regional 4</t>
        </is>
      </c>
      <c r="B3452">
        <f>IF('Data R4'!C460="","",'Data R4'!B460)</f>
        <v/>
      </c>
      <c r="C3452">
        <f>IF('Data R4'!C460="","",'Data R4'!C460)</f>
        <v/>
      </c>
      <c r="D3452">
        <f>IF('Data R4'!C460="","",'Data R4'!D460)</f>
        <v/>
      </c>
      <c r="E3452">
        <f>IF('Data R4'!C460="","",'Data R4'!E460)</f>
        <v/>
      </c>
      <c r="F3452">
        <f>IF('Data R4'!C460="","",'Data R4'!F460)</f>
        <v/>
      </c>
      <c r="G3452">
        <f>IF('Data R4'!C460="","",'Data R4'!AD460)</f>
        <v/>
      </c>
      <c r="H3452">
        <f>IF('Data R4'!C460="","",'Data R4'!AC460)</f>
        <v/>
      </c>
      <c r="I3452">
        <f>IF('Data R4'!C460="","",COUNTIF('Data R4'!J460,"&gt;0")+COUNTIF('Data R4'!L460,"&gt;0")+COUNTIF('Data R4'!N460,"&gt;0")+COUNTIF('Data R4'!P460,"&gt;0")+COUNTIF('Data R4'!R460,"&gt;0")+COUNTIF('Data R4'!T460,"&gt;0")+COUNTIF('Data R4'!V460,"&gt;0")+COUNTIF('Data R4'!X460,"&gt;0"))</f>
        <v/>
      </c>
      <c r="J3452">
        <f>IF('Data R4'!C460="","",IF((COUNTIF('Data R4'!K460,"&gt;0")+COUNTIF('Data R4'!M460,"&gt;0")+COUNTIF('Data R4'!O460,"&gt;0")+COUNTIF('Data R4'!Q460,"&gt;0")+COUNTIF('Data R4'!S460,"&gt;0")+COUNTIF('Data R4'!U460,"&gt;0")+COUNTIF('Data R4'!W460,"&gt;0")+COUNTIF('Data R4'!Y460,"&gt;0"))&gt;0,1,0))</f>
        <v/>
      </c>
      <c r="M3452" t="inlineStr">
        <is>
          <t>Data R</t>
        </is>
      </c>
    </row>
    <row r="3453">
      <c r="A3453" t="inlineStr">
        <is>
          <t>Regional 4</t>
        </is>
      </c>
      <c r="B3453">
        <f>IF('Data R4'!C461="","",'Data R4'!B461)</f>
        <v/>
      </c>
      <c r="C3453">
        <f>IF('Data R4'!C461="","",'Data R4'!C461)</f>
        <v/>
      </c>
      <c r="D3453">
        <f>IF('Data R4'!C461="","",'Data R4'!D461)</f>
        <v/>
      </c>
      <c r="E3453">
        <f>IF('Data R4'!C461="","",'Data R4'!E461)</f>
        <v/>
      </c>
      <c r="F3453">
        <f>IF('Data R4'!C461="","",'Data R4'!F461)</f>
        <v/>
      </c>
      <c r="G3453">
        <f>IF('Data R4'!C461="","",'Data R4'!AD461)</f>
        <v/>
      </c>
      <c r="H3453">
        <f>IF('Data R4'!C461="","",'Data R4'!AC461)</f>
        <v/>
      </c>
      <c r="I3453">
        <f>IF('Data R4'!C461="","",COUNTIF('Data R4'!J461,"&gt;0")+COUNTIF('Data R4'!L461,"&gt;0")+COUNTIF('Data R4'!N461,"&gt;0")+COUNTIF('Data R4'!P461,"&gt;0")+COUNTIF('Data R4'!R461,"&gt;0")+COUNTIF('Data R4'!T461,"&gt;0")+COUNTIF('Data R4'!V461,"&gt;0")+COUNTIF('Data R4'!X461,"&gt;0"))</f>
        <v/>
      </c>
      <c r="J3453">
        <f>IF('Data R4'!C461="","",IF((COUNTIF('Data R4'!K461,"&gt;0")+COUNTIF('Data R4'!M461,"&gt;0")+COUNTIF('Data R4'!O461,"&gt;0")+COUNTIF('Data R4'!Q461,"&gt;0")+COUNTIF('Data R4'!S461,"&gt;0")+COUNTIF('Data R4'!U461,"&gt;0")+COUNTIF('Data R4'!W461,"&gt;0")+COUNTIF('Data R4'!Y461,"&gt;0"))&gt;0,1,0))</f>
        <v/>
      </c>
      <c r="M3453" t="inlineStr">
        <is>
          <t>Data R</t>
        </is>
      </c>
    </row>
    <row r="3454">
      <c r="A3454" t="inlineStr">
        <is>
          <t>Regional 4</t>
        </is>
      </c>
      <c r="B3454">
        <f>IF('Data R4'!C462="","",'Data R4'!B462)</f>
        <v/>
      </c>
      <c r="C3454">
        <f>IF('Data R4'!C462="","",'Data R4'!C462)</f>
        <v/>
      </c>
      <c r="D3454">
        <f>IF('Data R4'!C462="","",'Data R4'!D462)</f>
        <v/>
      </c>
      <c r="E3454">
        <f>IF('Data R4'!C462="","",'Data R4'!E462)</f>
        <v/>
      </c>
      <c r="F3454">
        <f>IF('Data R4'!C462="","",'Data R4'!F462)</f>
        <v/>
      </c>
      <c r="G3454">
        <f>IF('Data R4'!C462="","",'Data R4'!AD462)</f>
        <v/>
      </c>
      <c r="H3454">
        <f>IF('Data R4'!C462="","",'Data R4'!AC462)</f>
        <v/>
      </c>
      <c r="I3454">
        <f>IF('Data R4'!C462="","",COUNTIF('Data R4'!J462,"&gt;0")+COUNTIF('Data R4'!L462,"&gt;0")+COUNTIF('Data R4'!N462,"&gt;0")+COUNTIF('Data R4'!P462,"&gt;0")+COUNTIF('Data R4'!R462,"&gt;0")+COUNTIF('Data R4'!T462,"&gt;0")+COUNTIF('Data R4'!V462,"&gt;0")+COUNTIF('Data R4'!X462,"&gt;0"))</f>
        <v/>
      </c>
      <c r="J3454">
        <f>IF('Data R4'!C462="","",IF((COUNTIF('Data R4'!K462,"&gt;0")+COUNTIF('Data R4'!M462,"&gt;0")+COUNTIF('Data R4'!O462,"&gt;0")+COUNTIF('Data R4'!Q462,"&gt;0")+COUNTIF('Data R4'!S462,"&gt;0")+COUNTIF('Data R4'!U462,"&gt;0")+COUNTIF('Data R4'!W462,"&gt;0")+COUNTIF('Data R4'!Y462,"&gt;0"))&gt;0,1,0))</f>
        <v/>
      </c>
      <c r="M3454" t="inlineStr">
        <is>
          <t>Data R</t>
        </is>
      </c>
    </row>
    <row r="3455">
      <c r="A3455" t="inlineStr">
        <is>
          <t>Regional 4</t>
        </is>
      </c>
      <c r="B3455">
        <f>IF('Data R4'!C463="","",'Data R4'!B463)</f>
        <v/>
      </c>
      <c r="C3455">
        <f>IF('Data R4'!C463="","",'Data R4'!C463)</f>
        <v/>
      </c>
      <c r="D3455">
        <f>IF('Data R4'!C463="","",'Data R4'!D463)</f>
        <v/>
      </c>
      <c r="E3455">
        <f>IF('Data R4'!C463="","",'Data R4'!E463)</f>
        <v/>
      </c>
      <c r="F3455">
        <f>IF('Data R4'!C463="","",'Data R4'!F463)</f>
        <v/>
      </c>
      <c r="G3455">
        <f>IF('Data R4'!C463="","",'Data R4'!AD463)</f>
        <v/>
      </c>
      <c r="H3455">
        <f>IF('Data R4'!C463="","",'Data R4'!AC463)</f>
        <v/>
      </c>
      <c r="I3455">
        <f>IF('Data R4'!C463="","",COUNTIF('Data R4'!J463,"&gt;0")+COUNTIF('Data R4'!L463,"&gt;0")+COUNTIF('Data R4'!N463,"&gt;0")+COUNTIF('Data R4'!P463,"&gt;0")+COUNTIF('Data R4'!R463,"&gt;0")+COUNTIF('Data R4'!T463,"&gt;0")+COUNTIF('Data R4'!V463,"&gt;0")+COUNTIF('Data R4'!X463,"&gt;0"))</f>
        <v/>
      </c>
      <c r="J3455">
        <f>IF('Data R4'!C463="","",IF((COUNTIF('Data R4'!K463,"&gt;0")+COUNTIF('Data R4'!M463,"&gt;0")+COUNTIF('Data R4'!O463,"&gt;0")+COUNTIF('Data R4'!Q463,"&gt;0")+COUNTIF('Data R4'!S463,"&gt;0")+COUNTIF('Data R4'!U463,"&gt;0")+COUNTIF('Data R4'!W463,"&gt;0")+COUNTIF('Data R4'!Y463,"&gt;0"))&gt;0,1,0))</f>
        <v/>
      </c>
      <c r="M3455" t="inlineStr">
        <is>
          <t>Data R</t>
        </is>
      </c>
    </row>
    <row r="3456">
      <c r="A3456" t="inlineStr">
        <is>
          <t>Regional 4</t>
        </is>
      </c>
      <c r="B3456">
        <f>IF('Data R4'!C464="","",'Data R4'!B464)</f>
        <v/>
      </c>
      <c r="C3456">
        <f>IF('Data R4'!C464="","",'Data R4'!C464)</f>
        <v/>
      </c>
      <c r="D3456">
        <f>IF('Data R4'!C464="","",'Data R4'!D464)</f>
        <v/>
      </c>
      <c r="E3456">
        <f>IF('Data R4'!C464="","",'Data R4'!E464)</f>
        <v/>
      </c>
      <c r="F3456">
        <f>IF('Data R4'!C464="","",'Data R4'!F464)</f>
        <v/>
      </c>
      <c r="G3456">
        <f>IF('Data R4'!C464="","",'Data R4'!AD464)</f>
        <v/>
      </c>
      <c r="H3456">
        <f>IF('Data R4'!C464="","",'Data R4'!AC464)</f>
        <v/>
      </c>
      <c r="I3456">
        <f>IF('Data R4'!C464="","",COUNTIF('Data R4'!J464,"&gt;0")+COUNTIF('Data R4'!L464,"&gt;0")+COUNTIF('Data R4'!N464,"&gt;0")+COUNTIF('Data R4'!P464,"&gt;0")+COUNTIF('Data R4'!R464,"&gt;0")+COUNTIF('Data R4'!T464,"&gt;0")+COUNTIF('Data R4'!V464,"&gt;0")+COUNTIF('Data R4'!X464,"&gt;0"))</f>
        <v/>
      </c>
      <c r="J3456">
        <f>IF('Data R4'!C464="","",IF((COUNTIF('Data R4'!K464,"&gt;0")+COUNTIF('Data R4'!M464,"&gt;0")+COUNTIF('Data R4'!O464,"&gt;0")+COUNTIF('Data R4'!Q464,"&gt;0")+COUNTIF('Data R4'!S464,"&gt;0")+COUNTIF('Data R4'!U464,"&gt;0")+COUNTIF('Data R4'!W464,"&gt;0")+COUNTIF('Data R4'!Y464,"&gt;0"))&gt;0,1,0))</f>
        <v/>
      </c>
      <c r="M3456" t="inlineStr">
        <is>
          <t>Data R</t>
        </is>
      </c>
    </row>
    <row r="3457">
      <c r="A3457" t="inlineStr">
        <is>
          <t>Regional 4</t>
        </is>
      </c>
      <c r="B3457">
        <f>IF('Data R4'!C465="","",'Data R4'!B465)</f>
        <v/>
      </c>
      <c r="C3457">
        <f>IF('Data R4'!C465="","",'Data R4'!C465)</f>
        <v/>
      </c>
      <c r="D3457">
        <f>IF('Data R4'!C465="","",'Data R4'!D465)</f>
        <v/>
      </c>
      <c r="E3457">
        <f>IF('Data R4'!C465="","",'Data R4'!E465)</f>
        <v/>
      </c>
      <c r="F3457">
        <f>IF('Data R4'!C465="","",'Data R4'!F465)</f>
        <v/>
      </c>
      <c r="G3457">
        <f>IF('Data R4'!C465="","",'Data R4'!AD465)</f>
        <v/>
      </c>
      <c r="H3457">
        <f>IF('Data R4'!C465="","",'Data R4'!AC465)</f>
        <v/>
      </c>
      <c r="I3457">
        <f>IF('Data R4'!C465="","",COUNTIF('Data R4'!J465,"&gt;0")+COUNTIF('Data R4'!L465,"&gt;0")+COUNTIF('Data R4'!N465,"&gt;0")+COUNTIF('Data R4'!P465,"&gt;0")+COUNTIF('Data R4'!R465,"&gt;0")+COUNTIF('Data R4'!T465,"&gt;0")+COUNTIF('Data R4'!V465,"&gt;0")+COUNTIF('Data R4'!X465,"&gt;0"))</f>
        <v/>
      </c>
      <c r="J3457">
        <f>IF('Data R4'!C465="","",IF((COUNTIF('Data R4'!K465,"&gt;0")+COUNTIF('Data R4'!M465,"&gt;0")+COUNTIF('Data R4'!O465,"&gt;0")+COUNTIF('Data R4'!Q465,"&gt;0")+COUNTIF('Data R4'!S465,"&gt;0")+COUNTIF('Data R4'!U465,"&gt;0")+COUNTIF('Data R4'!W465,"&gt;0")+COUNTIF('Data R4'!Y465,"&gt;0"))&gt;0,1,0))</f>
        <v/>
      </c>
      <c r="M3457" t="inlineStr">
        <is>
          <t>Data R</t>
        </is>
      </c>
    </row>
    <row r="3458">
      <c r="A3458" t="inlineStr">
        <is>
          <t>Regional 4</t>
        </is>
      </c>
      <c r="B3458">
        <f>IF('Data R4'!C466="","",'Data R4'!B466)</f>
        <v/>
      </c>
      <c r="C3458">
        <f>IF('Data R4'!C466="","",'Data R4'!C466)</f>
        <v/>
      </c>
      <c r="D3458">
        <f>IF('Data R4'!C466="","",'Data R4'!D466)</f>
        <v/>
      </c>
      <c r="E3458">
        <f>IF('Data R4'!C466="","",'Data R4'!E466)</f>
        <v/>
      </c>
      <c r="F3458">
        <f>IF('Data R4'!C466="","",'Data R4'!F466)</f>
        <v/>
      </c>
      <c r="G3458">
        <f>IF('Data R4'!C466="","",'Data R4'!AD466)</f>
        <v/>
      </c>
      <c r="H3458">
        <f>IF('Data R4'!C466="","",'Data R4'!AC466)</f>
        <v/>
      </c>
      <c r="I3458">
        <f>IF('Data R4'!C466="","",COUNTIF('Data R4'!J466,"&gt;0")+COUNTIF('Data R4'!L466,"&gt;0")+COUNTIF('Data R4'!N466,"&gt;0")+COUNTIF('Data R4'!P466,"&gt;0")+COUNTIF('Data R4'!R466,"&gt;0")+COUNTIF('Data R4'!T466,"&gt;0")+COUNTIF('Data R4'!V466,"&gt;0")+COUNTIF('Data R4'!X466,"&gt;0"))</f>
        <v/>
      </c>
      <c r="J3458">
        <f>IF('Data R4'!C466="","",IF((COUNTIF('Data R4'!K466,"&gt;0")+COUNTIF('Data R4'!M466,"&gt;0")+COUNTIF('Data R4'!O466,"&gt;0")+COUNTIF('Data R4'!Q466,"&gt;0")+COUNTIF('Data R4'!S466,"&gt;0")+COUNTIF('Data R4'!U466,"&gt;0")+COUNTIF('Data R4'!W466,"&gt;0")+COUNTIF('Data R4'!Y466,"&gt;0"))&gt;0,1,0))</f>
        <v/>
      </c>
      <c r="M3458" t="inlineStr">
        <is>
          <t>Data R</t>
        </is>
      </c>
    </row>
    <row r="3459">
      <c r="A3459" t="inlineStr">
        <is>
          <t>Regional 4</t>
        </is>
      </c>
      <c r="B3459">
        <f>IF('Data R4'!C467="","",'Data R4'!B467)</f>
        <v/>
      </c>
      <c r="C3459">
        <f>IF('Data R4'!C467="","",'Data R4'!C467)</f>
        <v/>
      </c>
      <c r="D3459">
        <f>IF('Data R4'!C467="","",'Data R4'!D467)</f>
        <v/>
      </c>
      <c r="E3459">
        <f>IF('Data R4'!C467="","",'Data R4'!E467)</f>
        <v/>
      </c>
      <c r="F3459">
        <f>IF('Data R4'!C467="","",'Data R4'!F467)</f>
        <v/>
      </c>
      <c r="G3459">
        <f>IF('Data R4'!C467="","",'Data R4'!AD467)</f>
        <v/>
      </c>
      <c r="H3459">
        <f>IF('Data R4'!C467="","",'Data R4'!AC467)</f>
        <v/>
      </c>
      <c r="I3459">
        <f>IF('Data R4'!C467="","",COUNTIF('Data R4'!J467,"&gt;0")+COUNTIF('Data R4'!L467,"&gt;0")+COUNTIF('Data R4'!N467,"&gt;0")+COUNTIF('Data R4'!P467,"&gt;0")+COUNTIF('Data R4'!R467,"&gt;0")+COUNTIF('Data R4'!T467,"&gt;0")+COUNTIF('Data R4'!V467,"&gt;0")+COUNTIF('Data R4'!X467,"&gt;0"))</f>
        <v/>
      </c>
      <c r="J3459">
        <f>IF('Data R4'!C467="","",IF((COUNTIF('Data R4'!K467,"&gt;0")+COUNTIF('Data R4'!M467,"&gt;0")+COUNTIF('Data R4'!O467,"&gt;0")+COUNTIF('Data R4'!Q467,"&gt;0")+COUNTIF('Data R4'!S467,"&gt;0")+COUNTIF('Data R4'!U467,"&gt;0")+COUNTIF('Data R4'!W467,"&gt;0")+COUNTIF('Data R4'!Y467,"&gt;0"))&gt;0,1,0))</f>
        <v/>
      </c>
      <c r="M3459" t="inlineStr">
        <is>
          <t>Data R</t>
        </is>
      </c>
    </row>
    <row r="3460">
      <c r="A3460" t="inlineStr">
        <is>
          <t>Regional 4</t>
        </is>
      </c>
      <c r="B3460">
        <f>IF('Data R4'!C468="","",'Data R4'!B468)</f>
        <v/>
      </c>
      <c r="C3460">
        <f>IF('Data R4'!C468="","",'Data R4'!C468)</f>
        <v/>
      </c>
      <c r="D3460">
        <f>IF('Data R4'!C468="","",'Data R4'!D468)</f>
        <v/>
      </c>
      <c r="E3460">
        <f>IF('Data R4'!C468="","",'Data R4'!E468)</f>
        <v/>
      </c>
      <c r="F3460">
        <f>IF('Data R4'!C468="","",'Data R4'!F468)</f>
        <v/>
      </c>
      <c r="G3460">
        <f>IF('Data R4'!C468="","",'Data R4'!AD468)</f>
        <v/>
      </c>
      <c r="H3460">
        <f>IF('Data R4'!C468="","",'Data R4'!AC468)</f>
        <v/>
      </c>
      <c r="I3460">
        <f>IF('Data R4'!C468="","",COUNTIF('Data R4'!J468,"&gt;0")+COUNTIF('Data R4'!L468,"&gt;0")+COUNTIF('Data R4'!N468,"&gt;0")+COUNTIF('Data R4'!P468,"&gt;0")+COUNTIF('Data R4'!R468,"&gt;0")+COUNTIF('Data R4'!T468,"&gt;0")+COUNTIF('Data R4'!V468,"&gt;0")+COUNTIF('Data R4'!X468,"&gt;0"))</f>
        <v/>
      </c>
      <c r="J3460">
        <f>IF('Data R4'!C468="","",IF((COUNTIF('Data R4'!K468,"&gt;0")+COUNTIF('Data R4'!M468,"&gt;0")+COUNTIF('Data R4'!O468,"&gt;0")+COUNTIF('Data R4'!Q468,"&gt;0")+COUNTIF('Data R4'!S468,"&gt;0")+COUNTIF('Data R4'!U468,"&gt;0")+COUNTIF('Data R4'!W468,"&gt;0")+COUNTIF('Data R4'!Y468,"&gt;0"))&gt;0,1,0))</f>
        <v/>
      </c>
      <c r="M3460" t="inlineStr">
        <is>
          <t>Data R</t>
        </is>
      </c>
    </row>
    <row r="3461">
      <c r="A3461" t="inlineStr">
        <is>
          <t>Regional 4</t>
        </is>
      </c>
      <c r="B3461">
        <f>IF('Data R4'!C469="","",'Data R4'!B469)</f>
        <v/>
      </c>
      <c r="C3461">
        <f>IF('Data R4'!C469="","",'Data R4'!C469)</f>
        <v/>
      </c>
      <c r="D3461">
        <f>IF('Data R4'!C469="","",'Data R4'!D469)</f>
        <v/>
      </c>
      <c r="E3461">
        <f>IF('Data R4'!C469="","",'Data R4'!E469)</f>
        <v/>
      </c>
      <c r="F3461">
        <f>IF('Data R4'!C469="","",'Data R4'!F469)</f>
        <v/>
      </c>
      <c r="G3461">
        <f>IF('Data R4'!C469="","",'Data R4'!AD469)</f>
        <v/>
      </c>
      <c r="H3461">
        <f>IF('Data R4'!C469="","",'Data R4'!AC469)</f>
        <v/>
      </c>
      <c r="I3461">
        <f>IF('Data R4'!C469="","",COUNTIF('Data R4'!J469,"&gt;0")+COUNTIF('Data R4'!L469,"&gt;0")+COUNTIF('Data R4'!N469,"&gt;0")+COUNTIF('Data R4'!P469,"&gt;0")+COUNTIF('Data R4'!R469,"&gt;0")+COUNTIF('Data R4'!T469,"&gt;0")+COUNTIF('Data R4'!V469,"&gt;0")+COUNTIF('Data R4'!X469,"&gt;0"))</f>
        <v/>
      </c>
      <c r="J3461">
        <f>IF('Data R4'!C469="","",IF((COUNTIF('Data R4'!K469,"&gt;0")+COUNTIF('Data R4'!M469,"&gt;0")+COUNTIF('Data R4'!O469,"&gt;0")+COUNTIF('Data R4'!Q469,"&gt;0")+COUNTIF('Data R4'!S469,"&gt;0")+COUNTIF('Data R4'!U469,"&gt;0")+COUNTIF('Data R4'!W469,"&gt;0")+COUNTIF('Data R4'!Y469,"&gt;0"))&gt;0,1,0))</f>
        <v/>
      </c>
      <c r="M3461" t="inlineStr">
        <is>
          <t>Data R</t>
        </is>
      </c>
    </row>
    <row r="3462">
      <c r="A3462" t="inlineStr">
        <is>
          <t>Regional 4</t>
        </is>
      </c>
      <c r="B3462">
        <f>IF('Data R4'!C470="","",'Data R4'!B470)</f>
        <v/>
      </c>
      <c r="C3462">
        <f>IF('Data R4'!C470="","",'Data R4'!C470)</f>
        <v/>
      </c>
      <c r="D3462">
        <f>IF('Data R4'!C470="","",'Data R4'!D470)</f>
        <v/>
      </c>
      <c r="E3462">
        <f>IF('Data R4'!C470="","",'Data R4'!E470)</f>
        <v/>
      </c>
      <c r="F3462">
        <f>IF('Data R4'!C470="","",'Data R4'!F470)</f>
        <v/>
      </c>
      <c r="G3462">
        <f>IF('Data R4'!C470="","",'Data R4'!AD470)</f>
        <v/>
      </c>
      <c r="H3462">
        <f>IF('Data R4'!C470="","",'Data R4'!AC470)</f>
        <v/>
      </c>
      <c r="I3462">
        <f>IF('Data R4'!C470="","",COUNTIF('Data R4'!J470,"&gt;0")+COUNTIF('Data R4'!L470,"&gt;0")+COUNTIF('Data R4'!N470,"&gt;0")+COUNTIF('Data R4'!P470,"&gt;0")+COUNTIF('Data R4'!R470,"&gt;0")+COUNTIF('Data R4'!T470,"&gt;0")+COUNTIF('Data R4'!V470,"&gt;0")+COUNTIF('Data R4'!X470,"&gt;0"))</f>
        <v/>
      </c>
      <c r="J3462">
        <f>IF('Data R4'!C470="","",IF((COUNTIF('Data R4'!K470,"&gt;0")+COUNTIF('Data R4'!M470,"&gt;0")+COUNTIF('Data R4'!O470,"&gt;0")+COUNTIF('Data R4'!Q470,"&gt;0")+COUNTIF('Data R4'!S470,"&gt;0")+COUNTIF('Data R4'!U470,"&gt;0")+COUNTIF('Data R4'!W470,"&gt;0")+COUNTIF('Data R4'!Y470,"&gt;0"))&gt;0,1,0))</f>
        <v/>
      </c>
      <c r="M3462" t="inlineStr">
        <is>
          <t>Data R</t>
        </is>
      </c>
    </row>
    <row r="3463">
      <c r="A3463" t="inlineStr">
        <is>
          <t>Regional 4</t>
        </is>
      </c>
      <c r="B3463">
        <f>IF('Data R4'!C471="","",'Data R4'!B471)</f>
        <v/>
      </c>
      <c r="C3463">
        <f>IF('Data R4'!C471="","",'Data R4'!C471)</f>
        <v/>
      </c>
      <c r="D3463">
        <f>IF('Data R4'!C471="","",'Data R4'!D471)</f>
        <v/>
      </c>
      <c r="E3463">
        <f>IF('Data R4'!C471="","",'Data R4'!E471)</f>
        <v/>
      </c>
      <c r="F3463">
        <f>IF('Data R4'!C471="","",'Data R4'!F471)</f>
        <v/>
      </c>
      <c r="G3463">
        <f>IF('Data R4'!C471="","",'Data R4'!AD471)</f>
        <v/>
      </c>
      <c r="H3463">
        <f>IF('Data R4'!C471="","",'Data R4'!AC471)</f>
        <v/>
      </c>
      <c r="I3463">
        <f>IF('Data R4'!C471="","",COUNTIF('Data R4'!J471,"&gt;0")+COUNTIF('Data R4'!L471,"&gt;0")+COUNTIF('Data R4'!N471,"&gt;0")+COUNTIF('Data R4'!P471,"&gt;0")+COUNTIF('Data R4'!R471,"&gt;0")+COUNTIF('Data R4'!T471,"&gt;0")+COUNTIF('Data R4'!V471,"&gt;0")+COUNTIF('Data R4'!X471,"&gt;0"))</f>
        <v/>
      </c>
      <c r="J3463">
        <f>IF('Data R4'!C471="","",IF((COUNTIF('Data R4'!K471,"&gt;0")+COUNTIF('Data R4'!M471,"&gt;0")+COUNTIF('Data R4'!O471,"&gt;0")+COUNTIF('Data R4'!Q471,"&gt;0")+COUNTIF('Data R4'!S471,"&gt;0")+COUNTIF('Data R4'!U471,"&gt;0")+COUNTIF('Data R4'!W471,"&gt;0")+COUNTIF('Data R4'!Y471,"&gt;0"))&gt;0,1,0))</f>
        <v/>
      </c>
      <c r="M3463" t="inlineStr">
        <is>
          <t>Data R</t>
        </is>
      </c>
    </row>
    <row r="3464">
      <c r="A3464" t="inlineStr">
        <is>
          <t>Regional 4</t>
        </is>
      </c>
      <c r="B3464">
        <f>IF('Data R4'!C472="","",'Data R4'!B472)</f>
        <v/>
      </c>
      <c r="C3464">
        <f>IF('Data R4'!C472="","",'Data R4'!C472)</f>
        <v/>
      </c>
      <c r="D3464">
        <f>IF('Data R4'!C472="","",'Data R4'!D472)</f>
        <v/>
      </c>
      <c r="E3464">
        <f>IF('Data R4'!C472="","",'Data R4'!E472)</f>
        <v/>
      </c>
      <c r="F3464">
        <f>IF('Data R4'!C472="","",'Data R4'!F472)</f>
        <v/>
      </c>
      <c r="G3464">
        <f>IF('Data R4'!C472="","",'Data R4'!AD472)</f>
        <v/>
      </c>
      <c r="H3464">
        <f>IF('Data R4'!C472="","",'Data R4'!AC472)</f>
        <v/>
      </c>
      <c r="I3464">
        <f>IF('Data R4'!C472="","",COUNTIF('Data R4'!J472,"&gt;0")+COUNTIF('Data R4'!L472,"&gt;0")+COUNTIF('Data R4'!N472,"&gt;0")+COUNTIF('Data R4'!P472,"&gt;0")+COUNTIF('Data R4'!R472,"&gt;0")+COUNTIF('Data R4'!T472,"&gt;0")+COUNTIF('Data R4'!V472,"&gt;0")+COUNTIF('Data R4'!X472,"&gt;0"))</f>
        <v/>
      </c>
      <c r="J3464">
        <f>IF('Data R4'!C472="","",IF((COUNTIF('Data R4'!K472,"&gt;0")+COUNTIF('Data R4'!M472,"&gt;0")+COUNTIF('Data R4'!O472,"&gt;0")+COUNTIF('Data R4'!Q472,"&gt;0")+COUNTIF('Data R4'!S472,"&gt;0")+COUNTIF('Data R4'!U472,"&gt;0")+COUNTIF('Data R4'!W472,"&gt;0")+COUNTIF('Data R4'!Y472,"&gt;0"))&gt;0,1,0))</f>
        <v/>
      </c>
      <c r="M3464" t="inlineStr">
        <is>
          <t>Data R</t>
        </is>
      </c>
    </row>
    <row r="3465">
      <c r="A3465" t="inlineStr">
        <is>
          <t>Regional 4</t>
        </is>
      </c>
      <c r="B3465">
        <f>IF('Data R4'!C473="","",'Data R4'!B473)</f>
        <v/>
      </c>
      <c r="C3465">
        <f>IF('Data R4'!C473="","",'Data R4'!C473)</f>
        <v/>
      </c>
      <c r="D3465">
        <f>IF('Data R4'!C473="","",'Data R4'!D473)</f>
        <v/>
      </c>
      <c r="E3465">
        <f>IF('Data R4'!C473="","",'Data R4'!E473)</f>
        <v/>
      </c>
      <c r="F3465">
        <f>IF('Data R4'!C473="","",'Data R4'!F473)</f>
        <v/>
      </c>
      <c r="G3465">
        <f>IF('Data R4'!C473="","",'Data R4'!AD473)</f>
        <v/>
      </c>
      <c r="H3465">
        <f>IF('Data R4'!C473="","",'Data R4'!AC473)</f>
        <v/>
      </c>
      <c r="I3465">
        <f>IF('Data R4'!C473="","",COUNTIF('Data R4'!J473,"&gt;0")+COUNTIF('Data R4'!L473,"&gt;0")+COUNTIF('Data R4'!N473,"&gt;0")+COUNTIF('Data R4'!P473,"&gt;0")+COUNTIF('Data R4'!R473,"&gt;0")+COUNTIF('Data R4'!T473,"&gt;0")+COUNTIF('Data R4'!V473,"&gt;0")+COUNTIF('Data R4'!X473,"&gt;0"))</f>
        <v/>
      </c>
      <c r="J3465">
        <f>IF('Data R4'!C473="","",IF((COUNTIF('Data R4'!K473,"&gt;0")+COUNTIF('Data R4'!M473,"&gt;0")+COUNTIF('Data R4'!O473,"&gt;0")+COUNTIF('Data R4'!Q473,"&gt;0")+COUNTIF('Data R4'!S473,"&gt;0")+COUNTIF('Data R4'!U473,"&gt;0")+COUNTIF('Data R4'!W473,"&gt;0")+COUNTIF('Data R4'!Y473,"&gt;0"))&gt;0,1,0))</f>
        <v/>
      </c>
      <c r="M3465" t="inlineStr">
        <is>
          <t>Data R</t>
        </is>
      </c>
    </row>
    <row r="3466">
      <c r="A3466" t="inlineStr">
        <is>
          <t>Regional 4</t>
        </is>
      </c>
      <c r="B3466">
        <f>IF('Data R4'!C474="","",'Data R4'!B474)</f>
        <v/>
      </c>
      <c r="C3466">
        <f>IF('Data R4'!C474="","",'Data R4'!C474)</f>
        <v/>
      </c>
      <c r="D3466">
        <f>IF('Data R4'!C474="","",'Data R4'!D474)</f>
        <v/>
      </c>
      <c r="E3466">
        <f>IF('Data R4'!C474="","",'Data R4'!E474)</f>
        <v/>
      </c>
      <c r="F3466">
        <f>IF('Data R4'!C474="","",'Data R4'!F474)</f>
        <v/>
      </c>
      <c r="G3466">
        <f>IF('Data R4'!C474="","",'Data R4'!AD474)</f>
        <v/>
      </c>
      <c r="H3466">
        <f>IF('Data R4'!C474="","",'Data R4'!AC474)</f>
        <v/>
      </c>
      <c r="I3466">
        <f>IF('Data R4'!C474="","",COUNTIF('Data R4'!J474,"&gt;0")+COUNTIF('Data R4'!L474,"&gt;0")+COUNTIF('Data R4'!N474,"&gt;0")+COUNTIF('Data R4'!P474,"&gt;0")+COUNTIF('Data R4'!R474,"&gt;0")+COUNTIF('Data R4'!T474,"&gt;0")+COUNTIF('Data R4'!V474,"&gt;0")+COUNTIF('Data R4'!X474,"&gt;0"))</f>
        <v/>
      </c>
      <c r="J3466">
        <f>IF('Data R4'!C474="","",IF((COUNTIF('Data R4'!K474,"&gt;0")+COUNTIF('Data R4'!M474,"&gt;0")+COUNTIF('Data R4'!O474,"&gt;0")+COUNTIF('Data R4'!Q474,"&gt;0")+COUNTIF('Data R4'!S474,"&gt;0")+COUNTIF('Data R4'!U474,"&gt;0")+COUNTIF('Data R4'!W474,"&gt;0")+COUNTIF('Data R4'!Y474,"&gt;0"))&gt;0,1,0))</f>
        <v/>
      </c>
      <c r="M3466" t="inlineStr">
        <is>
          <t>Data R</t>
        </is>
      </c>
    </row>
    <row r="3467">
      <c r="A3467" t="inlineStr">
        <is>
          <t>Regional 4</t>
        </is>
      </c>
      <c r="B3467">
        <f>IF('Data R4'!C475="","",'Data R4'!B475)</f>
        <v/>
      </c>
      <c r="C3467">
        <f>IF('Data R4'!C475="","",'Data R4'!C475)</f>
        <v/>
      </c>
      <c r="D3467">
        <f>IF('Data R4'!C475="","",'Data R4'!D475)</f>
        <v/>
      </c>
      <c r="E3467">
        <f>IF('Data R4'!C475="","",'Data R4'!E475)</f>
        <v/>
      </c>
      <c r="F3467">
        <f>IF('Data R4'!C475="","",'Data R4'!F475)</f>
        <v/>
      </c>
      <c r="G3467">
        <f>IF('Data R4'!C475="","",'Data R4'!AD475)</f>
        <v/>
      </c>
      <c r="H3467">
        <f>IF('Data R4'!C475="","",'Data R4'!AC475)</f>
        <v/>
      </c>
      <c r="I3467">
        <f>IF('Data R4'!C475="","",COUNTIF('Data R4'!J475,"&gt;0")+COUNTIF('Data R4'!L475,"&gt;0")+COUNTIF('Data R4'!N475,"&gt;0")+COUNTIF('Data R4'!P475,"&gt;0")+COUNTIF('Data R4'!R475,"&gt;0")+COUNTIF('Data R4'!T475,"&gt;0")+COUNTIF('Data R4'!V475,"&gt;0")+COUNTIF('Data R4'!X475,"&gt;0"))</f>
        <v/>
      </c>
      <c r="J3467">
        <f>IF('Data R4'!C475="","",IF((COUNTIF('Data R4'!K475,"&gt;0")+COUNTIF('Data R4'!M475,"&gt;0")+COUNTIF('Data R4'!O475,"&gt;0")+COUNTIF('Data R4'!Q475,"&gt;0")+COUNTIF('Data R4'!S475,"&gt;0")+COUNTIF('Data R4'!U475,"&gt;0")+COUNTIF('Data R4'!W475,"&gt;0")+COUNTIF('Data R4'!Y475,"&gt;0"))&gt;0,1,0))</f>
        <v/>
      </c>
      <c r="M3467" t="inlineStr">
        <is>
          <t>Data R</t>
        </is>
      </c>
    </row>
    <row r="3468">
      <c r="A3468" t="inlineStr">
        <is>
          <t>Regional 4</t>
        </is>
      </c>
      <c r="B3468">
        <f>IF('Data R4'!C476="","",'Data R4'!B476)</f>
        <v/>
      </c>
      <c r="C3468">
        <f>IF('Data R4'!C476="","",'Data R4'!C476)</f>
        <v/>
      </c>
      <c r="D3468">
        <f>IF('Data R4'!C476="","",'Data R4'!D476)</f>
        <v/>
      </c>
      <c r="E3468">
        <f>IF('Data R4'!C476="","",'Data R4'!E476)</f>
        <v/>
      </c>
      <c r="F3468">
        <f>IF('Data R4'!C476="","",'Data R4'!F476)</f>
        <v/>
      </c>
      <c r="G3468">
        <f>IF('Data R4'!C476="","",'Data R4'!AD476)</f>
        <v/>
      </c>
      <c r="H3468">
        <f>IF('Data R4'!C476="","",'Data R4'!AC476)</f>
        <v/>
      </c>
      <c r="I3468">
        <f>IF('Data R4'!C476="","",COUNTIF('Data R4'!J476,"&gt;0")+COUNTIF('Data R4'!L476,"&gt;0")+COUNTIF('Data R4'!N476,"&gt;0")+COUNTIF('Data R4'!P476,"&gt;0")+COUNTIF('Data R4'!R476,"&gt;0")+COUNTIF('Data R4'!T476,"&gt;0")+COUNTIF('Data R4'!V476,"&gt;0")+COUNTIF('Data R4'!X476,"&gt;0"))</f>
        <v/>
      </c>
      <c r="J3468">
        <f>IF('Data R4'!C476="","",IF((COUNTIF('Data R4'!K476,"&gt;0")+COUNTIF('Data R4'!M476,"&gt;0")+COUNTIF('Data R4'!O476,"&gt;0")+COUNTIF('Data R4'!Q476,"&gt;0")+COUNTIF('Data R4'!S476,"&gt;0")+COUNTIF('Data R4'!U476,"&gt;0")+COUNTIF('Data R4'!W476,"&gt;0")+COUNTIF('Data R4'!Y476,"&gt;0"))&gt;0,1,0))</f>
        <v/>
      </c>
      <c r="M3468" t="inlineStr">
        <is>
          <t>Data R</t>
        </is>
      </c>
    </row>
    <row r="3469">
      <c r="A3469" t="inlineStr">
        <is>
          <t>Regional 4</t>
        </is>
      </c>
      <c r="B3469">
        <f>IF('Data R4'!C477="","",'Data R4'!B477)</f>
        <v/>
      </c>
      <c r="C3469">
        <f>IF('Data R4'!C477="","",'Data R4'!C477)</f>
        <v/>
      </c>
      <c r="D3469">
        <f>IF('Data R4'!C477="","",'Data R4'!D477)</f>
        <v/>
      </c>
      <c r="E3469">
        <f>IF('Data R4'!C477="","",'Data R4'!E477)</f>
        <v/>
      </c>
      <c r="F3469">
        <f>IF('Data R4'!C477="","",'Data R4'!F477)</f>
        <v/>
      </c>
      <c r="G3469">
        <f>IF('Data R4'!C477="","",'Data R4'!AD477)</f>
        <v/>
      </c>
      <c r="H3469">
        <f>IF('Data R4'!C477="","",'Data R4'!AC477)</f>
        <v/>
      </c>
      <c r="I3469">
        <f>IF('Data R4'!C477="","",COUNTIF('Data R4'!J477,"&gt;0")+COUNTIF('Data R4'!L477,"&gt;0")+COUNTIF('Data R4'!N477,"&gt;0")+COUNTIF('Data R4'!P477,"&gt;0")+COUNTIF('Data R4'!R477,"&gt;0")+COUNTIF('Data R4'!T477,"&gt;0")+COUNTIF('Data R4'!V477,"&gt;0")+COUNTIF('Data R4'!X477,"&gt;0"))</f>
        <v/>
      </c>
      <c r="J3469">
        <f>IF('Data R4'!C477="","",IF((COUNTIF('Data R4'!K477,"&gt;0")+COUNTIF('Data R4'!M477,"&gt;0")+COUNTIF('Data R4'!O477,"&gt;0")+COUNTIF('Data R4'!Q477,"&gt;0")+COUNTIF('Data R4'!S477,"&gt;0")+COUNTIF('Data R4'!U477,"&gt;0")+COUNTIF('Data R4'!W477,"&gt;0")+COUNTIF('Data R4'!Y477,"&gt;0"))&gt;0,1,0))</f>
        <v/>
      </c>
      <c r="M3469" t="inlineStr">
        <is>
          <t>Data R</t>
        </is>
      </c>
    </row>
    <row r="3470">
      <c r="A3470" t="inlineStr">
        <is>
          <t>Regional 4</t>
        </is>
      </c>
      <c r="B3470">
        <f>IF('Data R4'!C478="","",'Data R4'!B478)</f>
        <v/>
      </c>
      <c r="C3470">
        <f>IF('Data R4'!C478="","",'Data R4'!C478)</f>
        <v/>
      </c>
      <c r="D3470">
        <f>IF('Data R4'!C478="","",'Data R4'!D478)</f>
        <v/>
      </c>
      <c r="E3470">
        <f>IF('Data R4'!C478="","",'Data R4'!E478)</f>
        <v/>
      </c>
      <c r="F3470">
        <f>IF('Data R4'!C478="","",'Data R4'!F478)</f>
        <v/>
      </c>
      <c r="G3470">
        <f>IF('Data R4'!C478="","",'Data R4'!AD478)</f>
        <v/>
      </c>
      <c r="H3470">
        <f>IF('Data R4'!C478="","",'Data R4'!AC478)</f>
        <v/>
      </c>
      <c r="I3470">
        <f>IF('Data R4'!C478="","",COUNTIF('Data R4'!J478,"&gt;0")+COUNTIF('Data R4'!L478,"&gt;0")+COUNTIF('Data R4'!N478,"&gt;0")+COUNTIF('Data R4'!P478,"&gt;0")+COUNTIF('Data R4'!R478,"&gt;0")+COUNTIF('Data R4'!T478,"&gt;0")+COUNTIF('Data R4'!V478,"&gt;0")+COUNTIF('Data R4'!X478,"&gt;0"))</f>
        <v/>
      </c>
      <c r="J3470">
        <f>IF('Data R4'!C478="","",IF((COUNTIF('Data R4'!K478,"&gt;0")+COUNTIF('Data R4'!M478,"&gt;0")+COUNTIF('Data R4'!O478,"&gt;0")+COUNTIF('Data R4'!Q478,"&gt;0")+COUNTIF('Data R4'!S478,"&gt;0")+COUNTIF('Data R4'!U478,"&gt;0")+COUNTIF('Data R4'!W478,"&gt;0")+COUNTIF('Data R4'!Y478,"&gt;0"))&gt;0,1,0))</f>
        <v/>
      </c>
      <c r="M3470" t="inlineStr">
        <is>
          <t>Data R</t>
        </is>
      </c>
    </row>
    <row r="3471">
      <c r="A3471" t="inlineStr">
        <is>
          <t>Regional 4</t>
        </is>
      </c>
      <c r="B3471">
        <f>IF('Data R4'!C479="","",'Data R4'!B479)</f>
        <v/>
      </c>
      <c r="C3471">
        <f>IF('Data R4'!C479="","",'Data R4'!C479)</f>
        <v/>
      </c>
      <c r="D3471">
        <f>IF('Data R4'!C479="","",'Data R4'!D479)</f>
        <v/>
      </c>
      <c r="E3471">
        <f>IF('Data R4'!C479="","",'Data R4'!E479)</f>
        <v/>
      </c>
      <c r="F3471">
        <f>IF('Data R4'!C479="","",'Data R4'!F479)</f>
        <v/>
      </c>
      <c r="G3471">
        <f>IF('Data R4'!C479="","",'Data R4'!AD479)</f>
        <v/>
      </c>
      <c r="H3471">
        <f>IF('Data R4'!C479="","",'Data R4'!AC479)</f>
        <v/>
      </c>
      <c r="I3471">
        <f>IF('Data R4'!C479="","",COUNTIF('Data R4'!J479,"&gt;0")+COUNTIF('Data R4'!L479,"&gt;0")+COUNTIF('Data R4'!N479,"&gt;0")+COUNTIF('Data R4'!P479,"&gt;0")+COUNTIF('Data R4'!R479,"&gt;0")+COUNTIF('Data R4'!T479,"&gt;0")+COUNTIF('Data R4'!V479,"&gt;0")+COUNTIF('Data R4'!X479,"&gt;0"))</f>
        <v/>
      </c>
      <c r="J3471">
        <f>IF('Data R4'!C479="","",IF((COUNTIF('Data R4'!K479,"&gt;0")+COUNTIF('Data R4'!M479,"&gt;0")+COUNTIF('Data R4'!O479,"&gt;0")+COUNTIF('Data R4'!Q479,"&gt;0")+COUNTIF('Data R4'!S479,"&gt;0")+COUNTIF('Data R4'!U479,"&gt;0")+COUNTIF('Data R4'!W479,"&gt;0")+COUNTIF('Data R4'!Y479,"&gt;0"))&gt;0,1,0))</f>
        <v/>
      </c>
      <c r="M3471" t="inlineStr">
        <is>
          <t>Data R</t>
        </is>
      </c>
    </row>
    <row r="3472">
      <c r="A3472" t="inlineStr">
        <is>
          <t>Regional 4</t>
        </is>
      </c>
      <c r="B3472">
        <f>IF('Data R4'!C480="","",'Data R4'!B480)</f>
        <v/>
      </c>
      <c r="C3472">
        <f>IF('Data R4'!C480="","",'Data R4'!C480)</f>
        <v/>
      </c>
      <c r="D3472">
        <f>IF('Data R4'!C480="","",'Data R4'!D480)</f>
        <v/>
      </c>
      <c r="E3472">
        <f>IF('Data R4'!C480="","",'Data R4'!E480)</f>
        <v/>
      </c>
      <c r="F3472">
        <f>IF('Data R4'!C480="","",'Data R4'!F480)</f>
        <v/>
      </c>
      <c r="G3472">
        <f>IF('Data R4'!C480="","",'Data R4'!AD480)</f>
        <v/>
      </c>
      <c r="H3472">
        <f>IF('Data R4'!C480="","",'Data R4'!AC480)</f>
        <v/>
      </c>
      <c r="I3472">
        <f>IF('Data R4'!C480="","",COUNTIF('Data R4'!J480,"&gt;0")+COUNTIF('Data R4'!L480,"&gt;0")+COUNTIF('Data R4'!N480,"&gt;0")+COUNTIF('Data R4'!P480,"&gt;0")+COUNTIF('Data R4'!R480,"&gt;0")+COUNTIF('Data R4'!T480,"&gt;0")+COUNTIF('Data R4'!V480,"&gt;0")+COUNTIF('Data R4'!X480,"&gt;0"))</f>
        <v/>
      </c>
      <c r="J3472">
        <f>IF('Data R4'!C480="","",IF((COUNTIF('Data R4'!K480,"&gt;0")+COUNTIF('Data R4'!M480,"&gt;0")+COUNTIF('Data R4'!O480,"&gt;0")+COUNTIF('Data R4'!Q480,"&gt;0")+COUNTIF('Data R4'!S480,"&gt;0")+COUNTIF('Data R4'!U480,"&gt;0")+COUNTIF('Data R4'!W480,"&gt;0")+COUNTIF('Data R4'!Y480,"&gt;0"))&gt;0,1,0))</f>
        <v/>
      </c>
      <c r="M3472" t="inlineStr">
        <is>
          <t>Data R</t>
        </is>
      </c>
    </row>
    <row r="3473">
      <c r="A3473" t="inlineStr">
        <is>
          <t>Regional 4</t>
        </is>
      </c>
      <c r="B3473">
        <f>IF('Data R4'!C481="","",'Data R4'!B481)</f>
        <v/>
      </c>
      <c r="C3473">
        <f>IF('Data R4'!C481="","",'Data R4'!C481)</f>
        <v/>
      </c>
      <c r="D3473">
        <f>IF('Data R4'!C481="","",'Data R4'!D481)</f>
        <v/>
      </c>
      <c r="E3473">
        <f>IF('Data R4'!C481="","",'Data R4'!E481)</f>
        <v/>
      </c>
      <c r="F3473">
        <f>IF('Data R4'!C481="","",'Data R4'!F481)</f>
        <v/>
      </c>
      <c r="G3473">
        <f>IF('Data R4'!C481="","",'Data R4'!AD481)</f>
        <v/>
      </c>
      <c r="H3473">
        <f>IF('Data R4'!C481="","",'Data R4'!AC481)</f>
        <v/>
      </c>
      <c r="I3473">
        <f>IF('Data R4'!C481="","",COUNTIF('Data R4'!J481,"&gt;0")+COUNTIF('Data R4'!L481,"&gt;0")+COUNTIF('Data R4'!N481,"&gt;0")+COUNTIF('Data R4'!P481,"&gt;0")+COUNTIF('Data R4'!R481,"&gt;0")+COUNTIF('Data R4'!T481,"&gt;0")+COUNTIF('Data R4'!V481,"&gt;0")+COUNTIF('Data R4'!X481,"&gt;0"))</f>
        <v/>
      </c>
      <c r="J3473">
        <f>IF('Data R4'!C481="","",IF((COUNTIF('Data R4'!K481,"&gt;0")+COUNTIF('Data R4'!M481,"&gt;0")+COUNTIF('Data R4'!O481,"&gt;0")+COUNTIF('Data R4'!Q481,"&gt;0")+COUNTIF('Data R4'!S481,"&gt;0")+COUNTIF('Data R4'!U481,"&gt;0")+COUNTIF('Data R4'!W481,"&gt;0")+COUNTIF('Data R4'!Y481,"&gt;0"))&gt;0,1,0))</f>
        <v/>
      </c>
      <c r="M3473" t="inlineStr">
        <is>
          <t>Data R</t>
        </is>
      </c>
    </row>
    <row r="3474">
      <c r="A3474" t="inlineStr">
        <is>
          <t>Regional 4</t>
        </is>
      </c>
      <c r="B3474">
        <f>IF('Data R4'!C482="","",'Data R4'!B482)</f>
        <v/>
      </c>
      <c r="C3474">
        <f>IF('Data R4'!C482="","",'Data R4'!C482)</f>
        <v/>
      </c>
      <c r="D3474">
        <f>IF('Data R4'!C482="","",'Data R4'!D482)</f>
        <v/>
      </c>
      <c r="E3474">
        <f>IF('Data R4'!C482="","",'Data R4'!E482)</f>
        <v/>
      </c>
      <c r="F3474">
        <f>IF('Data R4'!C482="","",'Data R4'!F482)</f>
        <v/>
      </c>
      <c r="G3474">
        <f>IF('Data R4'!C482="","",'Data R4'!AD482)</f>
        <v/>
      </c>
      <c r="H3474">
        <f>IF('Data R4'!C482="","",'Data R4'!AC482)</f>
        <v/>
      </c>
      <c r="I3474">
        <f>IF('Data R4'!C482="","",COUNTIF('Data R4'!J482,"&gt;0")+COUNTIF('Data R4'!L482,"&gt;0")+COUNTIF('Data R4'!N482,"&gt;0")+COUNTIF('Data R4'!P482,"&gt;0")+COUNTIF('Data R4'!R482,"&gt;0")+COUNTIF('Data R4'!T482,"&gt;0")+COUNTIF('Data R4'!V482,"&gt;0")+COUNTIF('Data R4'!X482,"&gt;0"))</f>
        <v/>
      </c>
      <c r="J3474">
        <f>IF('Data R4'!C482="","",IF((COUNTIF('Data R4'!K482,"&gt;0")+COUNTIF('Data R4'!M482,"&gt;0")+COUNTIF('Data R4'!O482,"&gt;0")+COUNTIF('Data R4'!Q482,"&gt;0")+COUNTIF('Data R4'!S482,"&gt;0")+COUNTIF('Data R4'!U482,"&gt;0")+COUNTIF('Data R4'!W482,"&gt;0")+COUNTIF('Data R4'!Y482,"&gt;0"))&gt;0,1,0))</f>
        <v/>
      </c>
      <c r="M3474" t="inlineStr">
        <is>
          <t>Data R</t>
        </is>
      </c>
    </row>
    <row r="3475">
      <c r="A3475" t="inlineStr">
        <is>
          <t>Regional 4</t>
        </is>
      </c>
      <c r="B3475">
        <f>IF('Data R4'!C483="","",'Data R4'!B483)</f>
        <v/>
      </c>
      <c r="C3475">
        <f>IF('Data R4'!C483="","",'Data R4'!C483)</f>
        <v/>
      </c>
      <c r="D3475">
        <f>IF('Data R4'!C483="","",'Data R4'!D483)</f>
        <v/>
      </c>
      <c r="E3475">
        <f>IF('Data R4'!C483="","",'Data R4'!E483)</f>
        <v/>
      </c>
      <c r="F3475">
        <f>IF('Data R4'!C483="","",'Data R4'!F483)</f>
        <v/>
      </c>
      <c r="G3475">
        <f>IF('Data R4'!C483="","",'Data R4'!AD483)</f>
        <v/>
      </c>
      <c r="H3475">
        <f>IF('Data R4'!C483="","",'Data R4'!AC483)</f>
        <v/>
      </c>
      <c r="I3475">
        <f>IF('Data R4'!C483="","",COUNTIF('Data R4'!J483,"&gt;0")+COUNTIF('Data R4'!L483,"&gt;0")+COUNTIF('Data R4'!N483,"&gt;0")+COUNTIF('Data R4'!P483,"&gt;0")+COUNTIF('Data R4'!R483,"&gt;0")+COUNTIF('Data R4'!T483,"&gt;0")+COUNTIF('Data R4'!V483,"&gt;0")+COUNTIF('Data R4'!X483,"&gt;0"))</f>
        <v/>
      </c>
      <c r="J3475">
        <f>IF('Data R4'!C483="","",IF((COUNTIF('Data R4'!K483,"&gt;0")+COUNTIF('Data R4'!M483,"&gt;0")+COUNTIF('Data R4'!O483,"&gt;0")+COUNTIF('Data R4'!Q483,"&gt;0")+COUNTIF('Data R4'!S483,"&gt;0")+COUNTIF('Data R4'!U483,"&gt;0")+COUNTIF('Data R4'!W483,"&gt;0")+COUNTIF('Data R4'!Y483,"&gt;0"))&gt;0,1,0))</f>
        <v/>
      </c>
      <c r="M3475" t="inlineStr">
        <is>
          <t>Data R</t>
        </is>
      </c>
    </row>
    <row r="3476">
      <c r="A3476" t="inlineStr">
        <is>
          <t>Regional 4</t>
        </is>
      </c>
      <c r="B3476">
        <f>IF('Data R4'!C484="","",'Data R4'!B484)</f>
        <v/>
      </c>
      <c r="C3476">
        <f>IF('Data R4'!C484="","",'Data R4'!C484)</f>
        <v/>
      </c>
      <c r="D3476">
        <f>IF('Data R4'!C484="","",'Data R4'!D484)</f>
        <v/>
      </c>
      <c r="E3476">
        <f>IF('Data R4'!C484="","",'Data R4'!E484)</f>
        <v/>
      </c>
      <c r="F3476">
        <f>IF('Data R4'!C484="","",'Data R4'!F484)</f>
        <v/>
      </c>
      <c r="G3476">
        <f>IF('Data R4'!C484="","",'Data R4'!AD484)</f>
        <v/>
      </c>
      <c r="H3476">
        <f>IF('Data R4'!C484="","",'Data R4'!AC484)</f>
        <v/>
      </c>
      <c r="I3476">
        <f>IF('Data R4'!C484="","",COUNTIF('Data R4'!J484,"&gt;0")+COUNTIF('Data R4'!L484,"&gt;0")+COUNTIF('Data R4'!N484,"&gt;0")+COUNTIF('Data R4'!P484,"&gt;0")+COUNTIF('Data R4'!R484,"&gt;0")+COUNTIF('Data R4'!T484,"&gt;0")+COUNTIF('Data R4'!V484,"&gt;0")+COUNTIF('Data R4'!X484,"&gt;0"))</f>
        <v/>
      </c>
      <c r="J3476">
        <f>IF('Data R4'!C484="","",IF((COUNTIF('Data R4'!K484,"&gt;0")+COUNTIF('Data R4'!M484,"&gt;0")+COUNTIF('Data R4'!O484,"&gt;0")+COUNTIF('Data R4'!Q484,"&gt;0")+COUNTIF('Data R4'!S484,"&gt;0")+COUNTIF('Data R4'!U484,"&gt;0")+COUNTIF('Data R4'!W484,"&gt;0")+COUNTIF('Data R4'!Y484,"&gt;0"))&gt;0,1,0))</f>
        <v/>
      </c>
      <c r="M3476" t="inlineStr">
        <is>
          <t>Data R</t>
        </is>
      </c>
    </row>
    <row r="3477">
      <c r="A3477" t="inlineStr">
        <is>
          <t>Regional 4</t>
        </is>
      </c>
      <c r="B3477">
        <f>IF('Data R4'!C485="","",'Data R4'!B485)</f>
        <v/>
      </c>
      <c r="C3477">
        <f>IF('Data R4'!C485="","",'Data R4'!C485)</f>
        <v/>
      </c>
      <c r="D3477">
        <f>IF('Data R4'!C485="","",'Data R4'!D485)</f>
        <v/>
      </c>
      <c r="E3477">
        <f>IF('Data R4'!C485="","",'Data R4'!E485)</f>
        <v/>
      </c>
      <c r="F3477">
        <f>IF('Data R4'!C485="","",'Data R4'!F485)</f>
        <v/>
      </c>
      <c r="G3477">
        <f>IF('Data R4'!C485="","",'Data R4'!AD485)</f>
        <v/>
      </c>
      <c r="H3477">
        <f>IF('Data R4'!C485="","",'Data R4'!AC485)</f>
        <v/>
      </c>
      <c r="I3477">
        <f>IF('Data R4'!C485="","",COUNTIF('Data R4'!J485,"&gt;0")+COUNTIF('Data R4'!L485,"&gt;0")+COUNTIF('Data R4'!N485,"&gt;0")+COUNTIF('Data R4'!P485,"&gt;0")+COUNTIF('Data R4'!R485,"&gt;0")+COUNTIF('Data R4'!T485,"&gt;0")+COUNTIF('Data R4'!V485,"&gt;0")+COUNTIF('Data R4'!X485,"&gt;0"))</f>
        <v/>
      </c>
      <c r="J3477">
        <f>IF('Data R4'!C485="","",IF((COUNTIF('Data R4'!K485,"&gt;0")+COUNTIF('Data R4'!M485,"&gt;0")+COUNTIF('Data R4'!O485,"&gt;0")+COUNTIF('Data R4'!Q485,"&gt;0")+COUNTIF('Data R4'!S485,"&gt;0")+COUNTIF('Data R4'!U485,"&gt;0")+COUNTIF('Data R4'!W485,"&gt;0")+COUNTIF('Data R4'!Y485,"&gt;0"))&gt;0,1,0))</f>
        <v/>
      </c>
      <c r="M3477" t="inlineStr">
        <is>
          <t>Data R</t>
        </is>
      </c>
    </row>
    <row r="3478">
      <c r="A3478" t="inlineStr">
        <is>
          <t>Regional 4</t>
        </is>
      </c>
      <c r="B3478">
        <f>IF('Data R4'!C486="","",'Data R4'!B486)</f>
        <v/>
      </c>
      <c r="C3478">
        <f>IF('Data R4'!C486="","",'Data R4'!C486)</f>
        <v/>
      </c>
      <c r="D3478">
        <f>IF('Data R4'!C486="","",'Data R4'!D486)</f>
        <v/>
      </c>
      <c r="E3478">
        <f>IF('Data R4'!C486="","",'Data R4'!E486)</f>
        <v/>
      </c>
      <c r="F3478">
        <f>IF('Data R4'!C486="","",'Data R4'!F486)</f>
        <v/>
      </c>
      <c r="G3478">
        <f>IF('Data R4'!C486="","",'Data R4'!AD486)</f>
        <v/>
      </c>
      <c r="H3478">
        <f>IF('Data R4'!C486="","",'Data R4'!AC486)</f>
        <v/>
      </c>
      <c r="I3478">
        <f>IF('Data R4'!C486="","",COUNTIF('Data R4'!J486,"&gt;0")+COUNTIF('Data R4'!L486,"&gt;0")+COUNTIF('Data R4'!N486,"&gt;0")+COUNTIF('Data R4'!P486,"&gt;0")+COUNTIF('Data R4'!R486,"&gt;0")+COUNTIF('Data R4'!T486,"&gt;0")+COUNTIF('Data R4'!V486,"&gt;0")+COUNTIF('Data R4'!X486,"&gt;0"))</f>
        <v/>
      </c>
      <c r="J3478">
        <f>IF('Data R4'!C486="","",IF((COUNTIF('Data R4'!K486,"&gt;0")+COUNTIF('Data R4'!M486,"&gt;0")+COUNTIF('Data R4'!O486,"&gt;0")+COUNTIF('Data R4'!Q486,"&gt;0")+COUNTIF('Data R4'!S486,"&gt;0")+COUNTIF('Data R4'!U486,"&gt;0")+COUNTIF('Data R4'!W486,"&gt;0")+COUNTIF('Data R4'!Y486,"&gt;0"))&gt;0,1,0))</f>
        <v/>
      </c>
      <c r="M3478" t="inlineStr">
        <is>
          <t>Data R</t>
        </is>
      </c>
    </row>
    <row r="3479">
      <c r="A3479" t="inlineStr">
        <is>
          <t>Regional 4</t>
        </is>
      </c>
      <c r="B3479">
        <f>IF('Data R4'!C487="","",'Data R4'!B487)</f>
        <v/>
      </c>
      <c r="C3479">
        <f>IF('Data R4'!C487="","",'Data R4'!C487)</f>
        <v/>
      </c>
      <c r="D3479">
        <f>IF('Data R4'!C487="","",'Data R4'!D487)</f>
        <v/>
      </c>
      <c r="E3479">
        <f>IF('Data R4'!C487="","",'Data R4'!E487)</f>
        <v/>
      </c>
      <c r="F3479">
        <f>IF('Data R4'!C487="","",'Data R4'!F487)</f>
        <v/>
      </c>
      <c r="G3479">
        <f>IF('Data R4'!C487="","",'Data R4'!AD487)</f>
        <v/>
      </c>
      <c r="H3479">
        <f>IF('Data R4'!C487="","",'Data R4'!AC487)</f>
        <v/>
      </c>
      <c r="I3479">
        <f>IF('Data R4'!C487="","",COUNTIF('Data R4'!J487,"&gt;0")+COUNTIF('Data R4'!L487,"&gt;0")+COUNTIF('Data R4'!N487,"&gt;0")+COUNTIF('Data R4'!P487,"&gt;0")+COUNTIF('Data R4'!R487,"&gt;0")+COUNTIF('Data R4'!T487,"&gt;0")+COUNTIF('Data R4'!V487,"&gt;0")+COUNTIF('Data R4'!X487,"&gt;0"))</f>
        <v/>
      </c>
      <c r="J3479">
        <f>IF('Data R4'!C487="","",IF((COUNTIF('Data R4'!K487,"&gt;0")+COUNTIF('Data R4'!M487,"&gt;0")+COUNTIF('Data R4'!O487,"&gt;0")+COUNTIF('Data R4'!Q487,"&gt;0")+COUNTIF('Data R4'!S487,"&gt;0")+COUNTIF('Data R4'!U487,"&gt;0")+COUNTIF('Data R4'!W487,"&gt;0")+COUNTIF('Data R4'!Y487,"&gt;0"))&gt;0,1,0))</f>
        <v/>
      </c>
      <c r="M3479" t="inlineStr">
        <is>
          <t>Data R</t>
        </is>
      </c>
    </row>
    <row r="3480">
      <c r="A3480" t="inlineStr">
        <is>
          <t>Regional 4</t>
        </is>
      </c>
      <c r="B3480">
        <f>IF('Data R4'!C488="","",'Data R4'!B488)</f>
        <v/>
      </c>
      <c r="C3480">
        <f>IF('Data R4'!C488="","",'Data R4'!C488)</f>
        <v/>
      </c>
      <c r="D3480">
        <f>IF('Data R4'!C488="","",'Data R4'!D488)</f>
        <v/>
      </c>
      <c r="E3480">
        <f>IF('Data R4'!C488="","",'Data R4'!E488)</f>
        <v/>
      </c>
      <c r="F3480">
        <f>IF('Data R4'!C488="","",'Data R4'!F488)</f>
        <v/>
      </c>
      <c r="G3480">
        <f>IF('Data R4'!C488="","",'Data R4'!AD488)</f>
        <v/>
      </c>
      <c r="H3480">
        <f>IF('Data R4'!C488="","",'Data R4'!AC488)</f>
        <v/>
      </c>
      <c r="I3480">
        <f>IF('Data R4'!C488="","",COUNTIF('Data R4'!J488,"&gt;0")+COUNTIF('Data R4'!L488,"&gt;0")+COUNTIF('Data R4'!N488,"&gt;0")+COUNTIF('Data R4'!P488,"&gt;0")+COUNTIF('Data R4'!R488,"&gt;0")+COUNTIF('Data R4'!T488,"&gt;0")+COUNTIF('Data R4'!V488,"&gt;0")+COUNTIF('Data R4'!X488,"&gt;0"))</f>
        <v/>
      </c>
      <c r="J3480">
        <f>IF('Data R4'!C488="","",IF((COUNTIF('Data R4'!K488,"&gt;0")+COUNTIF('Data R4'!M488,"&gt;0")+COUNTIF('Data R4'!O488,"&gt;0")+COUNTIF('Data R4'!Q488,"&gt;0")+COUNTIF('Data R4'!S488,"&gt;0")+COUNTIF('Data R4'!U488,"&gt;0")+COUNTIF('Data R4'!W488,"&gt;0")+COUNTIF('Data R4'!Y488,"&gt;0"))&gt;0,1,0))</f>
        <v/>
      </c>
      <c r="M3480" t="inlineStr">
        <is>
          <t>Data R</t>
        </is>
      </c>
    </row>
    <row r="3481">
      <c r="A3481" t="inlineStr">
        <is>
          <t>Regional 4</t>
        </is>
      </c>
      <c r="B3481">
        <f>IF('Data R4'!C489="","",'Data R4'!B489)</f>
        <v/>
      </c>
      <c r="C3481">
        <f>IF('Data R4'!C489="","",'Data R4'!C489)</f>
        <v/>
      </c>
      <c r="D3481">
        <f>IF('Data R4'!C489="","",'Data R4'!D489)</f>
        <v/>
      </c>
      <c r="E3481">
        <f>IF('Data R4'!C489="","",'Data R4'!E489)</f>
        <v/>
      </c>
      <c r="F3481">
        <f>IF('Data R4'!C489="","",'Data R4'!F489)</f>
        <v/>
      </c>
      <c r="G3481">
        <f>IF('Data R4'!C489="","",'Data R4'!AD489)</f>
        <v/>
      </c>
      <c r="H3481">
        <f>IF('Data R4'!C489="","",'Data R4'!AC489)</f>
        <v/>
      </c>
      <c r="I3481">
        <f>IF('Data R4'!C489="","",COUNTIF('Data R4'!J489,"&gt;0")+COUNTIF('Data R4'!L489,"&gt;0")+COUNTIF('Data R4'!N489,"&gt;0")+COUNTIF('Data R4'!P489,"&gt;0")+COUNTIF('Data R4'!R489,"&gt;0")+COUNTIF('Data R4'!T489,"&gt;0")+COUNTIF('Data R4'!V489,"&gt;0")+COUNTIF('Data R4'!X489,"&gt;0"))</f>
        <v/>
      </c>
      <c r="J3481">
        <f>IF('Data R4'!C489="","",IF((COUNTIF('Data R4'!K489,"&gt;0")+COUNTIF('Data R4'!M489,"&gt;0")+COUNTIF('Data R4'!O489,"&gt;0")+COUNTIF('Data R4'!Q489,"&gt;0")+COUNTIF('Data R4'!S489,"&gt;0")+COUNTIF('Data R4'!U489,"&gt;0")+COUNTIF('Data R4'!W489,"&gt;0")+COUNTIF('Data R4'!Y489,"&gt;0"))&gt;0,1,0))</f>
        <v/>
      </c>
      <c r="M3481" t="inlineStr">
        <is>
          <t>Data R</t>
        </is>
      </c>
    </row>
    <row r="3482">
      <c r="A3482" t="inlineStr">
        <is>
          <t>Regional 4</t>
        </is>
      </c>
      <c r="B3482">
        <f>IF('Data R4'!C490="","",'Data R4'!B490)</f>
        <v/>
      </c>
      <c r="C3482">
        <f>IF('Data R4'!C490="","",'Data R4'!C490)</f>
        <v/>
      </c>
      <c r="D3482">
        <f>IF('Data R4'!C490="","",'Data R4'!D490)</f>
        <v/>
      </c>
      <c r="E3482">
        <f>IF('Data R4'!C490="","",'Data R4'!E490)</f>
        <v/>
      </c>
      <c r="F3482">
        <f>IF('Data R4'!C490="","",'Data R4'!F490)</f>
        <v/>
      </c>
      <c r="G3482">
        <f>IF('Data R4'!C490="","",'Data R4'!AD490)</f>
        <v/>
      </c>
      <c r="H3482">
        <f>IF('Data R4'!C490="","",'Data R4'!AC490)</f>
        <v/>
      </c>
      <c r="I3482">
        <f>IF('Data R4'!C490="","",COUNTIF('Data R4'!J490,"&gt;0")+COUNTIF('Data R4'!L490,"&gt;0")+COUNTIF('Data R4'!N490,"&gt;0")+COUNTIF('Data R4'!P490,"&gt;0")+COUNTIF('Data R4'!R490,"&gt;0")+COUNTIF('Data R4'!T490,"&gt;0")+COUNTIF('Data R4'!V490,"&gt;0")+COUNTIF('Data R4'!X490,"&gt;0"))</f>
        <v/>
      </c>
      <c r="J3482">
        <f>IF('Data R4'!C490="","",IF((COUNTIF('Data R4'!K490,"&gt;0")+COUNTIF('Data R4'!M490,"&gt;0")+COUNTIF('Data R4'!O490,"&gt;0")+COUNTIF('Data R4'!Q490,"&gt;0")+COUNTIF('Data R4'!S490,"&gt;0")+COUNTIF('Data R4'!U490,"&gt;0")+COUNTIF('Data R4'!W490,"&gt;0")+COUNTIF('Data R4'!Y490,"&gt;0"))&gt;0,1,0))</f>
        <v/>
      </c>
      <c r="M3482" t="inlineStr">
        <is>
          <t>Data R</t>
        </is>
      </c>
    </row>
    <row r="3483">
      <c r="A3483" t="inlineStr">
        <is>
          <t>Regional 4</t>
        </is>
      </c>
      <c r="B3483">
        <f>IF('Data R4'!C491="","",'Data R4'!B491)</f>
        <v/>
      </c>
      <c r="C3483">
        <f>IF('Data R4'!C491="","",'Data R4'!C491)</f>
        <v/>
      </c>
      <c r="D3483">
        <f>IF('Data R4'!C491="","",'Data R4'!D491)</f>
        <v/>
      </c>
      <c r="E3483">
        <f>IF('Data R4'!C491="","",'Data R4'!E491)</f>
        <v/>
      </c>
      <c r="F3483">
        <f>IF('Data R4'!C491="","",'Data R4'!F491)</f>
        <v/>
      </c>
      <c r="G3483">
        <f>IF('Data R4'!C491="","",'Data R4'!AD491)</f>
        <v/>
      </c>
      <c r="H3483">
        <f>IF('Data R4'!C491="","",'Data R4'!AC491)</f>
        <v/>
      </c>
      <c r="I3483">
        <f>IF('Data R4'!C491="","",COUNTIF('Data R4'!J491,"&gt;0")+COUNTIF('Data R4'!L491,"&gt;0")+COUNTIF('Data R4'!N491,"&gt;0")+COUNTIF('Data R4'!P491,"&gt;0")+COUNTIF('Data R4'!R491,"&gt;0")+COUNTIF('Data R4'!T491,"&gt;0")+COUNTIF('Data R4'!V491,"&gt;0")+COUNTIF('Data R4'!X491,"&gt;0"))</f>
        <v/>
      </c>
      <c r="J3483">
        <f>IF('Data R4'!C491="","",IF((COUNTIF('Data R4'!K491,"&gt;0")+COUNTIF('Data R4'!M491,"&gt;0")+COUNTIF('Data R4'!O491,"&gt;0")+COUNTIF('Data R4'!Q491,"&gt;0")+COUNTIF('Data R4'!S491,"&gt;0")+COUNTIF('Data R4'!U491,"&gt;0")+COUNTIF('Data R4'!W491,"&gt;0")+COUNTIF('Data R4'!Y491,"&gt;0"))&gt;0,1,0))</f>
        <v/>
      </c>
      <c r="M3483" t="inlineStr">
        <is>
          <t>Data R</t>
        </is>
      </c>
    </row>
    <row r="3484">
      <c r="A3484" t="inlineStr">
        <is>
          <t>Regional 4</t>
        </is>
      </c>
      <c r="B3484">
        <f>IF('Data R4'!C492="","",'Data R4'!B492)</f>
        <v/>
      </c>
      <c r="C3484">
        <f>IF('Data R4'!C492="","",'Data R4'!C492)</f>
        <v/>
      </c>
      <c r="D3484">
        <f>IF('Data R4'!C492="","",'Data R4'!D492)</f>
        <v/>
      </c>
      <c r="E3484">
        <f>IF('Data R4'!C492="","",'Data R4'!E492)</f>
        <v/>
      </c>
      <c r="F3484">
        <f>IF('Data R4'!C492="","",'Data R4'!F492)</f>
        <v/>
      </c>
      <c r="G3484">
        <f>IF('Data R4'!C492="","",'Data R4'!AD492)</f>
        <v/>
      </c>
      <c r="H3484">
        <f>IF('Data R4'!C492="","",'Data R4'!AC492)</f>
        <v/>
      </c>
      <c r="I3484">
        <f>IF('Data R4'!C492="","",COUNTIF('Data R4'!J492,"&gt;0")+COUNTIF('Data R4'!L492,"&gt;0")+COUNTIF('Data R4'!N492,"&gt;0")+COUNTIF('Data R4'!P492,"&gt;0")+COUNTIF('Data R4'!R492,"&gt;0")+COUNTIF('Data R4'!T492,"&gt;0")+COUNTIF('Data R4'!V492,"&gt;0")+COUNTIF('Data R4'!X492,"&gt;0"))</f>
        <v/>
      </c>
      <c r="J3484">
        <f>IF('Data R4'!C492="","",IF((COUNTIF('Data R4'!K492,"&gt;0")+COUNTIF('Data R4'!M492,"&gt;0")+COUNTIF('Data R4'!O492,"&gt;0")+COUNTIF('Data R4'!Q492,"&gt;0")+COUNTIF('Data R4'!S492,"&gt;0")+COUNTIF('Data R4'!U492,"&gt;0")+COUNTIF('Data R4'!W492,"&gt;0")+COUNTIF('Data R4'!Y492,"&gt;0"))&gt;0,1,0))</f>
        <v/>
      </c>
      <c r="M3484" t="inlineStr">
        <is>
          <t>Data R</t>
        </is>
      </c>
    </row>
    <row r="3485">
      <c r="A3485" t="inlineStr">
        <is>
          <t>Regional 4</t>
        </is>
      </c>
      <c r="B3485">
        <f>IF('Data R4'!C493="","",'Data R4'!B493)</f>
        <v/>
      </c>
      <c r="C3485">
        <f>IF('Data R4'!C493="","",'Data R4'!C493)</f>
        <v/>
      </c>
      <c r="D3485">
        <f>IF('Data R4'!C493="","",'Data R4'!D493)</f>
        <v/>
      </c>
      <c r="E3485">
        <f>IF('Data R4'!C493="","",'Data R4'!E493)</f>
        <v/>
      </c>
      <c r="F3485">
        <f>IF('Data R4'!C493="","",'Data R4'!F493)</f>
        <v/>
      </c>
      <c r="G3485">
        <f>IF('Data R4'!C493="","",'Data R4'!AD493)</f>
        <v/>
      </c>
      <c r="H3485">
        <f>IF('Data R4'!C493="","",'Data R4'!AC493)</f>
        <v/>
      </c>
      <c r="I3485">
        <f>IF('Data R4'!C493="","",COUNTIF('Data R4'!J493,"&gt;0")+COUNTIF('Data R4'!L493,"&gt;0")+COUNTIF('Data R4'!N493,"&gt;0")+COUNTIF('Data R4'!P493,"&gt;0")+COUNTIF('Data R4'!R493,"&gt;0")+COUNTIF('Data R4'!T493,"&gt;0")+COUNTIF('Data R4'!V493,"&gt;0")+COUNTIF('Data R4'!X493,"&gt;0"))</f>
        <v/>
      </c>
      <c r="J3485">
        <f>IF('Data R4'!C493="","",IF((COUNTIF('Data R4'!K493,"&gt;0")+COUNTIF('Data R4'!M493,"&gt;0")+COUNTIF('Data R4'!O493,"&gt;0")+COUNTIF('Data R4'!Q493,"&gt;0")+COUNTIF('Data R4'!S493,"&gt;0")+COUNTIF('Data R4'!U493,"&gt;0")+COUNTIF('Data R4'!W493,"&gt;0")+COUNTIF('Data R4'!Y493,"&gt;0"))&gt;0,1,0))</f>
        <v/>
      </c>
      <c r="M3485" t="inlineStr">
        <is>
          <t>Data R</t>
        </is>
      </c>
    </row>
    <row r="3486">
      <c r="A3486" t="inlineStr">
        <is>
          <t>Regional 4</t>
        </is>
      </c>
      <c r="B3486">
        <f>IF('Data R4'!C494="","",'Data R4'!B494)</f>
        <v/>
      </c>
      <c r="C3486">
        <f>IF('Data R4'!C494="","",'Data R4'!C494)</f>
        <v/>
      </c>
      <c r="D3486">
        <f>IF('Data R4'!C494="","",'Data R4'!D494)</f>
        <v/>
      </c>
      <c r="E3486">
        <f>IF('Data R4'!C494="","",'Data R4'!E494)</f>
        <v/>
      </c>
      <c r="F3486">
        <f>IF('Data R4'!C494="","",'Data R4'!F494)</f>
        <v/>
      </c>
      <c r="G3486">
        <f>IF('Data R4'!C494="","",'Data R4'!AD494)</f>
        <v/>
      </c>
      <c r="H3486">
        <f>IF('Data R4'!C494="","",'Data R4'!AC494)</f>
        <v/>
      </c>
      <c r="I3486">
        <f>IF('Data R4'!C494="","",COUNTIF('Data R4'!J494,"&gt;0")+COUNTIF('Data R4'!L494,"&gt;0")+COUNTIF('Data R4'!N494,"&gt;0")+COUNTIF('Data R4'!P494,"&gt;0")+COUNTIF('Data R4'!R494,"&gt;0")+COUNTIF('Data R4'!T494,"&gt;0")+COUNTIF('Data R4'!V494,"&gt;0")+COUNTIF('Data R4'!X494,"&gt;0"))</f>
        <v/>
      </c>
      <c r="J3486">
        <f>IF('Data R4'!C494="","",IF((COUNTIF('Data R4'!K494,"&gt;0")+COUNTIF('Data R4'!M494,"&gt;0")+COUNTIF('Data R4'!O494,"&gt;0")+COUNTIF('Data R4'!Q494,"&gt;0")+COUNTIF('Data R4'!S494,"&gt;0")+COUNTIF('Data R4'!U494,"&gt;0")+COUNTIF('Data R4'!W494,"&gt;0")+COUNTIF('Data R4'!Y494,"&gt;0"))&gt;0,1,0))</f>
        <v/>
      </c>
      <c r="M3486" t="inlineStr">
        <is>
          <t>Data R</t>
        </is>
      </c>
    </row>
    <row r="3487">
      <c r="A3487" t="inlineStr">
        <is>
          <t>Regional 4</t>
        </is>
      </c>
      <c r="B3487">
        <f>IF('Data R4'!C495="","",'Data R4'!B495)</f>
        <v/>
      </c>
      <c r="C3487">
        <f>IF('Data R4'!C495="","",'Data R4'!C495)</f>
        <v/>
      </c>
      <c r="D3487">
        <f>IF('Data R4'!C495="","",'Data R4'!D495)</f>
        <v/>
      </c>
      <c r="E3487">
        <f>IF('Data R4'!C495="","",'Data R4'!E495)</f>
        <v/>
      </c>
      <c r="F3487">
        <f>IF('Data R4'!C495="","",'Data R4'!F495)</f>
        <v/>
      </c>
      <c r="G3487">
        <f>IF('Data R4'!C495="","",'Data R4'!AD495)</f>
        <v/>
      </c>
      <c r="H3487">
        <f>IF('Data R4'!C495="","",'Data R4'!AC495)</f>
        <v/>
      </c>
      <c r="I3487">
        <f>IF('Data R4'!C495="","",COUNTIF('Data R4'!J495,"&gt;0")+COUNTIF('Data R4'!L495,"&gt;0")+COUNTIF('Data R4'!N495,"&gt;0")+COUNTIF('Data R4'!P495,"&gt;0")+COUNTIF('Data R4'!R495,"&gt;0")+COUNTIF('Data R4'!T495,"&gt;0")+COUNTIF('Data R4'!V495,"&gt;0")+COUNTIF('Data R4'!X495,"&gt;0"))</f>
        <v/>
      </c>
      <c r="J3487">
        <f>IF('Data R4'!C495="","",IF((COUNTIF('Data R4'!K495,"&gt;0")+COUNTIF('Data R4'!M495,"&gt;0")+COUNTIF('Data R4'!O495,"&gt;0")+COUNTIF('Data R4'!Q495,"&gt;0")+COUNTIF('Data R4'!S495,"&gt;0")+COUNTIF('Data R4'!U495,"&gt;0")+COUNTIF('Data R4'!W495,"&gt;0")+COUNTIF('Data R4'!Y495,"&gt;0"))&gt;0,1,0))</f>
        <v/>
      </c>
      <c r="M3487" t="inlineStr">
        <is>
          <t>Data R</t>
        </is>
      </c>
    </row>
    <row r="3488">
      <c r="A3488" t="inlineStr">
        <is>
          <t>Regional 4</t>
        </is>
      </c>
      <c r="B3488">
        <f>IF('Data R4'!C496="","",'Data R4'!B496)</f>
        <v/>
      </c>
      <c r="C3488">
        <f>IF('Data R4'!C496="","",'Data R4'!C496)</f>
        <v/>
      </c>
      <c r="D3488">
        <f>IF('Data R4'!C496="","",'Data R4'!D496)</f>
        <v/>
      </c>
      <c r="E3488">
        <f>IF('Data R4'!C496="","",'Data R4'!E496)</f>
        <v/>
      </c>
      <c r="F3488">
        <f>IF('Data R4'!C496="","",'Data R4'!F496)</f>
        <v/>
      </c>
      <c r="G3488">
        <f>IF('Data R4'!C496="","",'Data R4'!AD496)</f>
        <v/>
      </c>
      <c r="H3488">
        <f>IF('Data R4'!C496="","",'Data R4'!AC496)</f>
        <v/>
      </c>
      <c r="I3488">
        <f>IF('Data R4'!C496="","",COUNTIF('Data R4'!J496,"&gt;0")+COUNTIF('Data R4'!L496,"&gt;0")+COUNTIF('Data R4'!N496,"&gt;0")+COUNTIF('Data R4'!P496,"&gt;0")+COUNTIF('Data R4'!R496,"&gt;0")+COUNTIF('Data R4'!T496,"&gt;0")+COUNTIF('Data R4'!V496,"&gt;0")+COUNTIF('Data R4'!X496,"&gt;0"))</f>
        <v/>
      </c>
      <c r="J3488">
        <f>IF('Data R4'!C496="","",IF((COUNTIF('Data R4'!K496,"&gt;0")+COUNTIF('Data R4'!M496,"&gt;0")+COUNTIF('Data R4'!O496,"&gt;0")+COUNTIF('Data R4'!Q496,"&gt;0")+COUNTIF('Data R4'!S496,"&gt;0")+COUNTIF('Data R4'!U496,"&gt;0")+COUNTIF('Data R4'!W496,"&gt;0")+COUNTIF('Data R4'!Y496,"&gt;0"))&gt;0,1,0))</f>
        <v/>
      </c>
      <c r="M3488" t="inlineStr">
        <is>
          <t>Data R</t>
        </is>
      </c>
    </row>
    <row r="3489">
      <c r="A3489" t="inlineStr">
        <is>
          <t>Regional 4</t>
        </is>
      </c>
      <c r="B3489">
        <f>IF('Data R4'!C497="","",'Data R4'!B497)</f>
        <v/>
      </c>
      <c r="C3489">
        <f>IF('Data R4'!C497="","",'Data R4'!C497)</f>
        <v/>
      </c>
      <c r="D3489">
        <f>IF('Data R4'!C497="","",'Data R4'!D497)</f>
        <v/>
      </c>
      <c r="E3489">
        <f>IF('Data R4'!C497="","",'Data R4'!E497)</f>
        <v/>
      </c>
      <c r="F3489">
        <f>IF('Data R4'!C497="","",'Data R4'!F497)</f>
        <v/>
      </c>
      <c r="G3489">
        <f>IF('Data R4'!C497="","",'Data R4'!AD497)</f>
        <v/>
      </c>
      <c r="H3489">
        <f>IF('Data R4'!C497="","",'Data R4'!AC497)</f>
        <v/>
      </c>
      <c r="I3489">
        <f>IF('Data R4'!C497="","",COUNTIF('Data R4'!J497,"&gt;0")+COUNTIF('Data R4'!L497,"&gt;0")+COUNTIF('Data R4'!N497,"&gt;0")+COUNTIF('Data R4'!P497,"&gt;0")+COUNTIF('Data R4'!R497,"&gt;0")+COUNTIF('Data R4'!T497,"&gt;0")+COUNTIF('Data R4'!V497,"&gt;0")+COUNTIF('Data R4'!X497,"&gt;0"))</f>
        <v/>
      </c>
      <c r="J3489">
        <f>IF('Data R4'!C497="","",IF((COUNTIF('Data R4'!K497,"&gt;0")+COUNTIF('Data R4'!M497,"&gt;0")+COUNTIF('Data R4'!O497,"&gt;0")+COUNTIF('Data R4'!Q497,"&gt;0")+COUNTIF('Data R4'!S497,"&gt;0")+COUNTIF('Data R4'!U497,"&gt;0")+COUNTIF('Data R4'!W497,"&gt;0")+COUNTIF('Data R4'!Y497,"&gt;0"))&gt;0,1,0))</f>
        <v/>
      </c>
      <c r="M3489" t="inlineStr">
        <is>
          <t>Data R</t>
        </is>
      </c>
    </row>
    <row r="3490">
      <c r="A3490" t="inlineStr">
        <is>
          <t>Regional 4</t>
        </is>
      </c>
      <c r="B3490">
        <f>IF('Data R4'!C498="","",'Data R4'!B498)</f>
        <v/>
      </c>
      <c r="C3490">
        <f>IF('Data R4'!C498="","",'Data R4'!C498)</f>
        <v/>
      </c>
      <c r="D3490">
        <f>IF('Data R4'!C498="","",'Data R4'!D498)</f>
        <v/>
      </c>
      <c r="E3490">
        <f>IF('Data R4'!C498="","",'Data R4'!E498)</f>
        <v/>
      </c>
      <c r="F3490">
        <f>IF('Data R4'!C498="","",'Data R4'!F498)</f>
        <v/>
      </c>
      <c r="G3490">
        <f>IF('Data R4'!C498="","",'Data R4'!AD498)</f>
        <v/>
      </c>
      <c r="H3490">
        <f>IF('Data R4'!C498="","",'Data R4'!AC498)</f>
        <v/>
      </c>
      <c r="I3490">
        <f>IF('Data R4'!C498="","",COUNTIF('Data R4'!J498,"&gt;0")+COUNTIF('Data R4'!L498,"&gt;0")+COUNTIF('Data R4'!N498,"&gt;0")+COUNTIF('Data R4'!P498,"&gt;0")+COUNTIF('Data R4'!R498,"&gt;0")+COUNTIF('Data R4'!T498,"&gt;0")+COUNTIF('Data R4'!V498,"&gt;0")+COUNTIF('Data R4'!X498,"&gt;0"))</f>
        <v/>
      </c>
      <c r="J3490">
        <f>IF('Data R4'!C498="","",IF((COUNTIF('Data R4'!K498,"&gt;0")+COUNTIF('Data R4'!M498,"&gt;0")+COUNTIF('Data R4'!O498,"&gt;0")+COUNTIF('Data R4'!Q498,"&gt;0")+COUNTIF('Data R4'!S498,"&gt;0")+COUNTIF('Data R4'!U498,"&gt;0")+COUNTIF('Data R4'!W498,"&gt;0")+COUNTIF('Data R4'!Y498,"&gt;0"))&gt;0,1,0))</f>
        <v/>
      </c>
      <c r="M3490" t="inlineStr">
        <is>
          <t>Data R</t>
        </is>
      </c>
    </row>
    <row r="3491">
      <c r="A3491" t="inlineStr">
        <is>
          <t>Regional 4</t>
        </is>
      </c>
      <c r="B3491">
        <f>IF('Data R4'!C499="","",'Data R4'!B499)</f>
        <v/>
      </c>
      <c r="C3491">
        <f>IF('Data R4'!C499="","",'Data R4'!C499)</f>
        <v/>
      </c>
      <c r="D3491">
        <f>IF('Data R4'!C499="","",'Data R4'!D499)</f>
        <v/>
      </c>
      <c r="E3491">
        <f>IF('Data R4'!C499="","",'Data R4'!E499)</f>
        <v/>
      </c>
      <c r="F3491">
        <f>IF('Data R4'!C499="","",'Data R4'!F499)</f>
        <v/>
      </c>
      <c r="G3491">
        <f>IF('Data R4'!C499="","",'Data R4'!AD499)</f>
        <v/>
      </c>
      <c r="H3491">
        <f>IF('Data R4'!C499="","",'Data R4'!AC499)</f>
        <v/>
      </c>
      <c r="I3491">
        <f>IF('Data R4'!C499="","",COUNTIF('Data R4'!J499,"&gt;0")+COUNTIF('Data R4'!L499,"&gt;0")+COUNTIF('Data R4'!N499,"&gt;0")+COUNTIF('Data R4'!P499,"&gt;0")+COUNTIF('Data R4'!R499,"&gt;0")+COUNTIF('Data R4'!T499,"&gt;0")+COUNTIF('Data R4'!V499,"&gt;0")+COUNTIF('Data R4'!X499,"&gt;0"))</f>
        <v/>
      </c>
      <c r="J3491">
        <f>IF('Data R4'!C499="","",IF((COUNTIF('Data R4'!K499,"&gt;0")+COUNTIF('Data R4'!M499,"&gt;0")+COUNTIF('Data R4'!O499,"&gt;0")+COUNTIF('Data R4'!Q499,"&gt;0")+COUNTIF('Data R4'!S499,"&gt;0")+COUNTIF('Data R4'!U499,"&gt;0")+COUNTIF('Data R4'!W499,"&gt;0")+COUNTIF('Data R4'!Y499,"&gt;0"))&gt;0,1,0))</f>
        <v/>
      </c>
      <c r="M3491" t="inlineStr">
        <is>
          <t>Data R</t>
        </is>
      </c>
    </row>
    <row r="3492">
      <c r="A3492" t="inlineStr">
        <is>
          <t>Regional 4</t>
        </is>
      </c>
      <c r="B3492">
        <f>IF('Data R4'!C500="","",'Data R4'!B500)</f>
        <v/>
      </c>
      <c r="C3492">
        <f>IF('Data R4'!C500="","",'Data R4'!C500)</f>
        <v/>
      </c>
      <c r="D3492">
        <f>IF('Data R4'!C500="","",'Data R4'!D500)</f>
        <v/>
      </c>
      <c r="E3492">
        <f>IF('Data R4'!C500="","",'Data R4'!E500)</f>
        <v/>
      </c>
      <c r="F3492">
        <f>IF('Data R4'!C500="","",'Data R4'!F500)</f>
        <v/>
      </c>
      <c r="G3492">
        <f>IF('Data R4'!C500="","",'Data R4'!AD500)</f>
        <v/>
      </c>
      <c r="H3492">
        <f>IF('Data R4'!C500="","",'Data R4'!AC500)</f>
        <v/>
      </c>
      <c r="I3492">
        <f>IF('Data R4'!C500="","",COUNTIF('Data R4'!J500,"&gt;0")+COUNTIF('Data R4'!L500,"&gt;0")+COUNTIF('Data R4'!N500,"&gt;0")+COUNTIF('Data R4'!P500,"&gt;0")+COUNTIF('Data R4'!R500,"&gt;0")+COUNTIF('Data R4'!T500,"&gt;0")+COUNTIF('Data R4'!V500,"&gt;0")+COUNTIF('Data R4'!X500,"&gt;0"))</f>
        <v/>
      </c>
      <c r="J3492">
        <f>IF('Data R4'!C500="","",IF((COUNTIF('Data R4'!K500,"&gt;0")+COUNTIF('Data R4'!M500,"&gt;0")+COUNTIF('Data R4'!O500,"&gt;0")+COUNTIF('Data R4'!Q500,"&gt;0")+COUNTIF('Data R4'!S500,"&gt;0")+COUNTIF('Data R4'!U500,"&gt;0")+COUNTIF('Data R4'!W500,"&gt;0")+COUNTIF('Data R4'!Y500,"&gt;0"))&gt;0,1,0))</f>
        <v/>
      </c>
      <c r="M3492" t="inlineStr">
        <is>
          <t>Data R</t>
        </is>
      </c>
    </row>
    <row r="3493">
      <c r="A3493" t="inlineStr">
        <is>
          <t>Regional 4</t>
        </is>
      </c>
      <c r="B3493">
        <f>IF('Data R4'!C501="","",'Data R4'!B501)</f>
        <v/>
      </c>
      <c r="C3493">
        <f>IF('Data R4'!C501="","",'Data R4'!C501)</f>
        <v/>
      </c>
      <c r="D3493">
        <f>IF('Data R4'!C501="","",'Data R4'!D501)</f>
        <v/>
      </c>
      <c r="E3493">
        <f>IF('Data R4'!C501="","",'Data R4'!E501)</f>
        <v/>
      </c>
      <c r="F3493">
        <f>IF('Data R4'!C501="","",'Data R4'!F501)</f>
        <v/>
      </c>
      <c r="G3493">
        <f>IF('Data R4'!C501="","",'Data R4'!AD501)</f>
        <v/>
      </c>
      <c r="H3493">
        <f>IF('Data R4'!C501="","",'Data R4'!AC501)</f>
        <v/>
      </c>
      <c r="I3493">
        <f>IF('Data R4'!C501="","",COUNTIF('Data R4'!J501,"&gt;0")+COUNTIF('Data R4'!L501,"&gt;0")+COUNTIF('Data R4'!N501,"&gt;0")+COUNTIF('Data R4'!P501,"&gt;0")+COUNTIF('Data R4'!R501,"&gt;0")+COUNTIF('Data R4'!T501,"&gt;0")+COUNTIF('Data R4'!V501,"&gt;0")+COUNTIF('Data R4'!X501,"&gt;0"))</f>
        <v/>
      </c>
      <c r="J3493">
        <f>IF('Data R4'!C501="","",IF((COUNTIF('Data R4'!K501,"&gt;0")+COUNTIF('Data R4'!M501,"&gt;0")+COUNTIF('Data R4'!O501,"&gt;0")+COUNTIF('Data R4'!Q501,"&gt;0")+COUNTIF('Data R4'!S501,"&gt;0")+COUNTIF('Data R4'!U501,"&gt;0")+COUNTIF('Data R4'!W501,"&gt;0")+COUNTIF('Data R4'!Y501,"&gt;0"))&gt;0,1,0))</f>
        <v/>
      </c>
      <c r="M3493" t="inlineStr">
        <is>
          <t>Data R</t>
        </is>
      </c>
    </row>
    <row r="3494">
      <c r="A3494" t="inlineStr">
        <is>
          <t>Regional 4</t>
        </is>
      </c>
      <c r="B3494">
        <f>IF('Data R4'!C502="","",'Data R4'!B502)</f>
        <v/>
      </c>
      <c r="C3494">
        <f>IF('Data R4'!C502="","",'Data R4'!C502)</f>
        <v/>
      </c>
      <c r="D3494">
        <f>IF('Data R4'!C502="","",'Data R4'!D502)</f>
        <v/>
      </c>
      <c r="E3494">
        <f>IF('Data R4'!C502="","",'Data R4'!E502)</f>
        <v/>
      </c>
      <c r="F3494">
        <f>IF('Data R4'!C502="","",'Data R4'!F502)</f>
        <v/>
      </c>
      <c r="G3494">
        <f>IF('Data R4'!C502="","",'Data R4'!AD502)</f>
        <v/>
      </c>
      <c r="H3494">
        <f>IF('Data R4'!C502="","",'Data R4'!AC502)</f>
        <v/>
      </c>
      <c r="I3494">
        <f>IF('Data R4'!C502="","",COUNTIF('Data R4'!J502,"&gt;0")+COUNTIF('Data R4'!L502,"&gt;0")+COUNTIF('Data R4'!N502,"&gt;0")+COUNTIF('Data R4'!P502,"&gt;0")+COUNTIF('Data R4'!R502,"&gt;0")+COUNTIF('Data R4'!T502,"&gt;0")+COUNTIF('Data R4'!V502,"&gt;0")+COUNTIF('Data R4'!X502,"&gt;0"))</f>
        <v/>
      </c>
      <c r="J3494">
        <f>IF('Data R4'!C502="","",IF((COUNTIF('Data R4'!K502,"&gt;0")+COUNTIF('Data R4'!M502,"&gt;0")+COUNTIF('Data R4'!O502,"&gt;0")+COUNTIF('Data R4'!Q502,"&gt;0")+COUNTIF('Data R4'!S502,"&gt;0")+COUNTIF('Data R4'!U502,"&gt;0")+COUNTIF('Data R4'!W502,"&gt;0")+COUNTIF('Data R4'!Y502,"&gt;0"))&gt;0,1,0))</f>
        <v/>
      </c>
      <c r="M3494" t="inlineStr">
        <is>
          <t>Data R</t>
        </is>
      </c>
    </row>
    <row r="3495">
      <c r="A3495" t="inlineStr">
        <is>
          <t>Regional 4</t>
        </is>
      </c>
      <c r="B3495">
        <f>IF('Data R4'!C503="","",'Data R4'!B503)</f>
        <v/>
      </c>
      <c r="C3495">
        <f>IF('Data R4'!C503="","",'Data R4'!C503)</f>
        <v/>
      </c>
      <c r="D3495">
        <f>IF('Data R4'!C503="","",'Data R4'!D503)</f>
        <v/>
      </c>
      <c r="E3495">
        <f>IF('Data R4'!C503="","",'Data R4'!E503)</f>
        <v/>
      </c>
      <c r="F3495">
        <f>IF('Data R4'!C503="","",'Data R4'!F503)</f>
        <v/>
      </c>
      <c r="G3495">
        <f>IF('Data R4'!C503="","",'Data R4'!AD503)</f>
        <v/>
      </c>
      <c r="H3495">
        <f>IF('Data R4'!C503="","",'Data R4'!AC503)</f>
        <v/>
      </c>
      <c r="I3495">
        <f>IF('Data R4'!C503="","",COUNTIF('Data R4'!J503,"&gt;0")+COUNTIF('Data R4'!L503,"&gt;0")+COUNTIF('Data R4'!N503,"&gt;0")+COUNTIF('Data R4'!P503,"&gt;0")+COUNTIF('Data R4'!R503,"&gt;0")+COUNTIF('Data R4'!T503,"&gt;0")+COUNTIF('Data R4'!V503,"&gt;0")+COUNTIF('Data R4'!X503,"&gt;0"))</f>
        <v/>
      </c>
      <c r="J3495">
        <f>IF('Data R4'!C503="","",IF((COUNTIF('Data R4'!K503,"&gt;0")+COUNTIF('Data R4'!M503,"&gt;0")+COUNTIF('Data R4'!O503,"&gt;0")+COUNTIF('Data R4'!Q503,"&gt;0")+COUNTIF('Data R4'!S503,"&gt;0")+COUNTIF('Data R4'!U503,"&gt;0")+COUNTIF('Data R4'!W503,"&gt;0")+COUNTIF('Data R4'!Y503,"&gt;0"))&gt;0,1,0))</f>
        <v/>
      </c>
      <c r="M3495" t="inlineStr">
        <is>
          <t>Data R</t>
        </is>
      </c>
    </row>
    <row r="3496">
      <c r="A3496" t="inlineStr">
        <is>
          <t>Regional 4</t>
        </is>
      </c>
      <c r="B3496">
        <f>IF('Data R4'!C504="","",'Data R4'!B504)</f>
        <v/>
      </c>
      <c r="C3496">
        <f>IF('Data R4'!C504="","",'Data R4'!C504)</f>
        <v/>
      </c>
      <c r="D3496">
        <f>IF('Data R4'!C504="","",'Data R4'!D504)</f>
        <v/>
      </c>
      <c r="E3496">
        <f>IF('Data R4'!C504="","",'Data R4'!E504)</f>
        <v/>
      </c>
      <c r="F3496">
        <f>IF('Data R4'!C504="","",'Data R4'!F504)</f>
        <v/>
      </c>
      <c r="G3496">
        <f>IF('Data R4'!C504="","",'Data R4'!AD504)</f>
        <v/>
      </c>
      <c r="H3496">
        <f>IF('Data R4'!C504="","",'Data R4'!AC504)</f>
        <v/>
      </c>
      <c r="I3496">
        <f>IF('Data R4'!C504="","",COUNTIF('Data R4'!J504,"&gt;0")+COUNTIF('Data R4'!L504,"&gt;0")+COUNTIF('Data R4'!N504,"&gt;0")+COUNTIF('Data R4'!P504,"&gt;0")+COUNTIF('Data R4'!R504,"&gt;0")+COUNTIF('Data R4'!T504,"&gt;0")+COUNTIF('Data R4'!V504,"&gt;0")+COUNTIF('Data R4'!X504,"&gt;0"))</f>
        <v/>
      </c>
      <c r="J3496">
        <f>IF('Data R4'!C504="","",IF((COUNTIF('Data R4'!K504,"&gt;0")+COUNTIF('Data R4'!M504,"&gt;0")+COUNTIF('Data R4'!O504,"&gt;0")+COUNTIF('Data R4'!Q504,"&gt;0")+COUNTIF('Data R4'!S504,"&gt;0")+COUNTIF('Data R4'!U504,"&gt;0")+COUNTIF('Data R4'!W504,"&gt;0")+COUNTIF('Data R4'!Y504,"&gt;0"))&gt;0,1,0))</f>
        <v/>
      </c>
      <c r="M3496" t="inlineStr">
        <is>
          <t>Data R</t>
        </is>
      </c>
    </row>
    <row r="3497">
      <c r="A3497" t="inlineStr">
        <is>
          <t>Regional 4</t>
        </is>
      </c>
      <c r="B3497">
        <f>IF('Data R4'!C505="","",'Data R4'!B505)</f>
        <v/>
      </c>
      <c r="C3497">
        <f>IF('Data R4'!C505="","",'Data R4'!C505)</f>
        <v/>
      </c>
      <c r="D3497">
        <f>IF('Data R4'!C505="","",'Data R4'!D505)</f>
        <v/>
      </c>
      <c r="E3497">
        <f>IF('Data R4'!C505="","",'Data R4'!E505)</f>
        <v/>
      </c>
      <c r="F3497">
        <f>IF('Data R4'!C505="","",'Data R4'!F505)</f>
        <v/>
      </c>
      <c r="G3497">
        <f>IF('Data R4'!C505="","",'Data R4'!AD505)</f>
        <v/>
      </c>
      <c r="H3497">
        <f>IF('Data R4'!C505="","",'Data R4'!AC505)</f>
        <v/>
      </c>
      <c r="I3497">
        <f>IF('Data R4'!C505="","",COUNTIF('Data R4'!J505,"&gt;0")+COUNTIF('Data R4'!L505,"&gt;0")+COUNTIF('Data R4'!N505,"&gt;0")+COUNTIF('Data R4'!P505,"&gt;0")+COUNTIF('Data R4'!R505,"&gt;0")+COUNTIF('Data R4'!T505,"&gt;0")+COUNTIF('Data R4'!V505,"&gt;0")+COUNTIF('Data R4'!X505,"&gt;0"))</f>
        <v/>
      </c>
      <c r="J3497">
        <f>IF('Data R4'!C505="","",IF((COUNTIF('Data R4'!K505,"&gt;0")+COUNTIF('Data R4'!M505,"&gt;0")+COUNTIF('Data R4'!O505,"&gt;0")+COUNTIF('Data R4'!Q505,"&gt;0")+COUNTIF('Data R4'!S505,"&gt;0")+COUNTIF('Data R4'!U505,"&gt;0")+COUNTIF('Data R4'!W505,"&gt;0")+COUNTIF('Data R4'!Y505,"&gt;0"))&gt;0,1,0))</f>
        <v/>
      </c>
      <c r="M3497" t="inlineStr">
        <is>
          <t>Data R</t>
        </is>
      </c>
    </row>
    <row r="3498">
      <c r="A3498" t="inlineStr">
        <is>
          <t>Regional 4</t>
        </is>
      </c>
      <c r="B3498">
        <f>IF('Data R4'!C506="","",'Data R4'!B506)</f>
        <v/>
      </c>
      <c r="C3498">
        <f>IF('Data R4'!C506="","",'Data R4'!C506)</f>
        <v/>
      </c>
      <c r="D3498">
        <f>IF('Data R4'!C506="","",'Data R4'!D506)</f>
        <v/>
      </c>
      <c r="E3498">
        <f>IF('Data R4'!C506="","",'Data R4'!E506)</f>
        <v/>
      </c>
      <c r="F3498">
        <f>IF('Data R4'!C506="","",'Data R4'!F506)</f>
        <v/>
      </c>
      <c r="G3498">
        <f>IF('Data R4'!C506="","",'Data R4'!AD506)</f>
        <v/>
      </c>
      <c r="H3498">
        <f>IF('Data R4'!C506="","",'Data R4'!AC506)</f>
        <v/>
      </c>
      <c r="I3498">
        <f>IF('Data R4'!C506="","",COUNTIF('Data R4'!J506,"&gt;0")+COUNTIF('Data R4'!L506,"&gt;0")+COUNTIF('Data R4'!N506,"&gt;0")+COUNTIF('Data R4'!P506,"&gt;0")+COUNTIF('Data R4'!R506,"&gt;0")+COUNTIF('Data R4'!T506,"&gt;0")+COUNTIF('Data R4'!V506,"&gt;0")+COUNTIF('Data R4'!X506,"&gt;0"))</f>
        <v/>
      </c>
      <c r="J3498">
        <f>IF('Data R4'!C506="","",IF((COUNTIF('Data R4'!K506,"&gt;0")+COUNTIF('Data R4'!M506,"&gt;0")+COUNTIF('Data R4'!O506,"&gt;0")+COUNTIF('Data R4'!Q506,"&gt;0")+COUNTIF('Data R4'!S506,"&gt;0")+COUNTIF('Data R4'!U506,"&gt;0")+COUNTIF('Data R4'!W506,"&gt;0")+COUNTIF('Data R4'!Y506,"&gt;0"))&gt;0,1,0))</f>
        <v/>
      </c>
      <c r="M3498" t="inlineStr">
        <is>
          <t>Data R</t>
        </is>
      </c>
    </row>
    <row r="3499">
      <c r="A3499" t="inlineStr">
        <is>
          <t>Regional 4</t>
        </is>
      </c>
      <c r="B3499">
        <f>IF('Data R4'!C507="","",'Data R4'!B507)</f>
        <v/>
      </c>
      <c r="C3499">
        <f>IF('Data R4'!C507="","",'Data R4'!C507)</f>
        <v/>
      </c>
      <c r="D3499">
        <f>IF('Data R4'!C507="","",'Data R4'!D507)</f>
        <v/>
      </c>
      <c r="E3499">
        <f>IF('Data R4'!C507="","",'Data R4'!E507)</f>
        <v/>
      </c>
      <c r="F3499">
        <f>IF('Data R4'!C507="","",'Data R4'!F507)</f>
        <v/>
      </c>
      <c r="G3499">
        <f>IF('Data R4'!C507="","",'Data R4'!AD507)</f>
        <v/>
      </c>
      <c r="H3499">
        <f>IF('Data R4'!C507="","",'Data R4'!AC507)</f>
        <v/>
      </c>
      <c r="I3499">
        <f>IF('Data R4'!C507="","",COUNTIF('Data R4'!J507,"&gt;0")+COUNTIF('Data R4'!L507,"&gt;0")+COUNTIF('Data R4'!N507,"&gt;0")+COUNTIF('Data R4'!P507,"&gt;0")+COUNTIF('Data R4'!R507,"&gt;0")+COUNTIF('Data R4'!T507,"&gt;0")+COUNTIF('Data R4'!V507,"&gt;0")+COUNTIF('Data R4'!X507,"&gt;0"))</f>
        <v/>
      </c>
      <c r="J3499">
        <f>IF('Data R4'!C507="","",IF((COUNTIF('Data R4'!K507,"&gt;0")+COUNTIF('Data R4'!M507,"&gt;0")+COUNTIF('Data R4'!O507,"&gt;0")+COUNTIF('Data R4'!Q507,"&gt;0")+COUNTIF('Data R4'!S507,"&gt;0")+COUNTIF('Data R4'!U507,"&gt;0")+COUNTIF('Data R4'!W507,"&gt;0")+COUNTIF('Data R4'!Y507,"&gt;0"))&gt;0,1,0))</f>
        <v/>
      </c>
      <c r="M3499" t="inlineStr">
        <is>
          <t>Data R</t>
        </is>
      </c>
    </row>
    <row r="3500">
      <c r="A3500" t="inlineStr">
        <is>
          <t>Regional 4</t>
        </is>
      </c>
      <c r="B3500">
        <f>IF('Data R4'!C508="","",'Data R4'!B508)</f>
        <v/>
      </c>
      <c r="C3500">
        <f>IF('Data R4'!C508="","",'Data R4'!C508)</f>
        <v/>
      </c>
      <c r="D3500">
        <f>IF('Data R4'!C508="","",'Data R4'!D508)</f>
        <v/>
      </c>
      <c r="E3500">
        <f>IF('Data R4'!C508="","",'Data R4'!E508)</f>
        <v/>
      </c>
      <c r="F3500">
        <f>IF('Data R4'!C508="","",'Data R4'!F508)</f>
        <v/>
      </c>
      <c r="G3500">
        <f>IF('Data R4'!C508="","",'Data R4'!AD508)</f>
        <v/>
      </c>
      <c r="H3500">
        <f>IF('Data R4'!C508="","",'Data R4'!AC508)</f>
        <v/>
      </c>
      <c r="I3500">
        <f>IF('Data R4'!C508="","",COUNTIF('Data R4'!J508,"&gt;0")+COUNTIF('Data R4'!L508,"&gt;0")+COUNTIF('Data R4'!N508,"&gt;0")+COUNTIF('Data R4'!P508,"&gt;0")+COUNTIF('Data R4'!R508,"&gt;0")+COUNTIF('Data R4'!T508,"&gt;0")+COUNTIF('Data R4'!V508,"&gt;0")+COUNTIF('Data R4'!X508,"&gt;0"))</f>
        <v/>
      </c>
      <c r="J3500">
        <f>IF('Data R4'!C508="","",IF((COUNTIF('Data R4'!K508,"&gt;0")+COUNTIF('Data R4'!M508,"&gt;0")+COUNTIF('Data R4'!O508,"&gt;0")+COUNTIF('Data R4'!Q508,"&gt;0")+COUNTIF('Data R4'!S508,"&gt;0")+COUNTIF('Data R4'!U508,"&gt;0")+COUNTIF('Data R4'!W508,"&gt;0")+COUNTIF('Data R4'!Y508,"&gt;0"))&gt;0,1,0))</f>
        <v/>
      </c>
      <c r="M3500" t="inlineStr">
        <is>
          <t>Data R</t>
        </is>
      </c>
    </row>
    <row r="3501">
      <c r="A3501" t="inlineStr">
        <is>
          <t>Regional 4</t>
        </is>
      </c>
      <c r="B3501">
        <f>IF('Data R4'!C509="","",'Data R4'!B509)</f>
        <v/>
      </c>
      <c r="C3501">
        <f>IF('Data R4'!C509="","",'Data R4'!C509)</f>
        <v/>
      </c>
      <c r="D3501">
        <f>IF('Data R4'!C509="","",'Data R4'!D509)</f>
        <v/>
      </c>
      <c r="E3501">
        <f>IF('Data R4'!C509="","",'Data R4'!E509)</f>
        <v/>
      </c>
      <c r="F3501">
        <f>IF('Data R4'!C509="","",'Data R4'!F509)</f>
        <v/>
      </c>
      <c r="G3501">
        <f>IF('Data R4'!C509="","",'Data R4'!AD509)</f>
        <v/>
      </c>
      <c r="H3501">
        <f>IF('Data R4'!C509="","",'Data R4'!AC509)</f>
        <v/>
      </c>
      <c r="I3501">
        <f>IF('Data R4'!C509="","",COUNTIF('Data R4'!J509,"&gt;0")+COUNTIF('Data R4'!L509,"&gt;0")+COUNTIF('Data R4'!N509,"&gt;0")+COUNTIF('Data R4'!P509,"&gt;0")+COUNTIF('Data R4'!R509,"&gt;0")+COUNTIF('Data R4'!T509,"&gt;0")+COUNTIF('Data R4'!V509,"&gt;0")+COUNTIF('Data R4'!X509,"&gt;0"))</f>
        <v/>
      </c>
      <c r="J3501">
        <f>IF('Data R4'!C509="","",IF((COUNTIF('Data R4'!K509,"&gt;0")+COUNTIF('Data R4'!M509,"&gt;0")+COUNTIF('Data R4'!O509,"&gt;0")+COUNTIF('Data R4'!Q509,"&gt;0")+COUNTIF('Data R4'!S509,"&gt;0")+COUNTIF('Data R4'!U509,"&gt;0")+COUNTIF('Data R4'!W509,"&gt;0")+COUNTIF('Data R4'!Y509,"&gt;0"))&gt;0,1,0))</f>
        <v/>
      </c>
      <c r="M3501" t="inlineStr">
        <is>
          <t>Data R</t>
        </is>
      </c>
    </row>
    <row r="3502">
      <c r="A3502" t="inlineStr">
        <is>
          <t>Regional 4</t>
        </is>
      </c>
      <c r="B3502">
        <f>IF('Data R4'!C510="","",'Data R4'!B510)</f>
        <v/>
      </c>
      <c r="C3502">
        <f>IF('Data R4'!C510="","",'Data R4'!C510)</f>
        <v/>
      </c>
      <c r="D3502">
        <f>IF('Data R4'!C510="","",'Data R4'!D510)</f>
        <v/>
      </c>
      <c r="E3502">
        <f>IF('Data R4'!C510="","",'Data R4'!E510)</f>
        <v/>
      </c>
      <c r="F3502">
        <f>IF('Data R4'!C510="","",'Data R4'!F510)</f>
        <v/>
      </c>
      <c r="G3502">
        <f>IF('Data R4'!C510="","",'Data R4'!AD510)</f>
        <v/>
      </c>
      <c r="H3502">
        <f>IF('Data R4'!C510="","",'Data R4'!AC510)</f>
        <v/>
      </c>
      <c r="I3502">
        <f>IF('Data R4'!C510="","",COUNTIF('Data R4'!J510,"&gt;0")+COUNTIF('Data R4'!L510,"&gt;0")+COUNTIF('Data R4'!N510,"&gt;0")+COUNTIF('Data R4'!P510,"&gt;0")+COUNTIF('Data R4'!R510,"&gt;0")+COUNTIF('Data R4'!T510,"&gt;0")+COUNTIF('Data R4'!V510,"&gt;0")+COUNTIF('Data R4'!X510,"&gt;0"))</f>
        <v/>
      </c>
      <c r="J3502">
        <f>IF('Data R4'!C510="","",IF((COUNTIF('Data R4'!K510,"&gt;0")+COUNTIF('Data R4'!M510,"&gt;0")+COUNTIF('Data R4'!O510,"&gt;0")+COUNTIF('Data R4'!Q510,"&gt;0")+COUNTIF('Data R4'!S510,"&gt;0")+COUNTIF('Data R4'!U510,"&gt;0")+COUNTIF('Data R4'!W510,"&gt;0")+COUNTIF('Data R4'!Y510,"&gt;0"))&gt;0,1,0))</f>
        <v/>
      </c>
      <c r="M3502" t="inlineStr">
        <is>
          <t>Data R</t>
        </is>
      </c>
    </row>
    <row r="3503">
      <c r="A3503" t="inlineStr">
        <is>
          <t>Regional 4</t>
        </is>
      </c>
      <c r="B3503">
        <f>IF('Data R4'!C511="","",'Data R4'!B511)</f>
        <v/>
      </c>
      <c r="C3503">
        <f>IF('Data R4'!C511="","",'Data R4'!C511)</f>
        <v/>
      </c>
      <c r="D3503">
        <f>IF('Data R4'!C511="","",'Data R4'!D511)</f>
        <v/>
      </c>
      <c r="E3503">
        <f>IF('Data R4'!C511="","",'Data R4'!E511)</f>
        <v/>
      </c>
      <c r="F3503">
        <f>IF('Data R4'!C511="","",'Data R4'!F511)</f>
        <v/>
      </c>
      <c r="G3503">
        <f>IF('Data R4'!C511="","",'Data R4'!AD511)</f>
        <v/>
      </c>
      <c r="H3503">
        <f>IF('Data R4'!C511="","",'Data R4'!AC511)</f>
        <v/>
      </c>
      <c r="I3503">
        <f>IF('Data R4'!C511="","",COUNTIF('Data R4'!J511,"&gt;0")+COUNTIF('Data R4'!L511,"&gt;0")+COUNTIF('Data R4'!N511,"&gt;0")+COUNTIF('Data R4'!P511,"&gt;0")+COUNTIF('Data R4'!R511,"&gt;0")+COUNTIF('Data R4'!T511,"&gt;0")+COUNTIF('Data R4'!V511,"&gt;0")+COUNTIF('Data R4'!X511,"&gt;0"))</f>
        <v/>
      </c>
      <c r="J3503">
        <f>IF('Data R4'!C511="","",IF((COUNTIF('Data R4'!K511,"&gt;0")+COUNTIF('Data R4'!M511,"&gt;0")+COUNTIF('Data R4'!O511,"&gt;0")+COUNTIF('Data R4'!Q511,"&gt;0")+COUNTIF('Data R4'!S511,"&gt;0")+COUNTIF('Data R4'!U511,"&gt;0")+COUNTIF('Data R4'!W511,"&gt;0")+COUNTIF('Data R4'!Y511,"&gt;0"))&gt;0,1,0))</f>
        <v/>
      </c>
      <c r="M3503" t="inlineStr">
        <is>
          <t>Data R</t>
        </is>
      </c>
    </row>
    <row r="3504">
      <c r="A3504" t="inlineStr">
        <is>
          <t>Regional 4</t>
        </is>
      </c>
      <c r="B3504">
        <f>IF('Data R4'!C512="","",'Data R4'!B512)</f>
        <v/>
      </c>
      <c r="C3504">
        <f>IF('Data R4'!C512="","",'Data R4'!C512)</f>
        <v/>
      </c>
      <c r="D3504">
        <f>IF('Data R4'!C512="","",'Data R4'!D512)</f>
        <v/>
      </c>
      <c r="E3504">
        <f>IF('Data R4'!C512="","",'Data R4'!E512)</f>
        <v/>
      </c>
      <c r="F3504">
        <f>IF('Data R4'!C512="","",'Data R4'!F512)</f>
        <v/>
      </c>
      <c r="G3504">
        <f>IF('Data R4'!C512="","",'Data R4'!AD512)</f>
        <v/>
      </c>
      <c r="H3504">
        <f>IF('Data R4'!C512="","",'Data R4'!AC512)</f>
        <v/>
      </c>
      <c r="I3504">
        <f>IF('Data R4'!C512="","",COUNTIF('Data R4'!J512,"&gt;0")+COUNTIF('Data R4'!L512,"&gt;0")+COUNTIF('Data R4'!N512,"&gt;0")+COUNTIF('Data R4'!P512,"&gt;0")+COUNTIF('Data R4'!R512,"&gt;0")+COUNTIF('Data R4'!T512,"&gt;0")+COUNTIF('Data R4'!V512,"&gt;0")+COUNTIF('Data R4'!X512,"&gt;0"))</f>
        <v/>
      </c>
      <c r="J3504">
        <f>IF('Data R4'!C512="","",IF((COUNTIF('Data R4'!K512,"&gt;0")+COUNTIF('Data R4'!M512,"&gt;0")+COUNTIF('Data R4'!O512,"&gt;0")+COUNTIF('Data R4'!Q512,"&gt;0")+COUNTIF('Data R4'!S512,"&gt;0")+COUNTIF('Data R4'!U512,"&gt;0")+COUNTIF('Data R4'!W512,"&gt;0")+COUNTIF('Data R4'!Y512,"&gt;0"))&gt;0,1,0))</f>
        <v/>
      </c>
      <c r="M3504" t="inlineStr">
        <is>
          <t>Data R</t>
        </is>
      </c>
    </row>
    <row r="3505">
      <c r="A3505" t="inlineStr">
        <is>
          <t>Regional 4</t>
        </is>
      </c>
      <c r="B3505">
        <f>IF('Data R4'!C513="","",'Data R4'!B513)</f>
        <v/>
      </c>
      <c r="C3505">
        <f>IF('Data R4'!C513="","",'Data R4'!C513)</f>
        <v/>
      </c>
      <c r="D3505">
        <f>IF('Data R4'!C513="","",'Data R4'!D513)</f>
        <v/>
      </c>
      <c r="E3505">
        <f>IF('Data R4'!C513="","",'Data R4'!E513)</f>
        <v/>
      </c>
      <c r="F3505">
        <f>IF('Data R4'!C513="","",'Data R4'!F513)</f>
        <v/>
      </c>
      <c r="G3505">
        <f>IF('Data R4'!C513="","",'Data R4'!AD513)</f>
        <v/>
      </c>
      <c r="H3505">
        <f>IF('Data R4'!C513="","",'Data R4'!AC513)</f>
        <v/>
      </c>
      <c r="I3505">
        <f>IF('Data R4'!C513="","",COUNTIF('Data R4'!J513,"&gt;0")+COUNTIF('Data R4'!L513,"&gt;0")+COUNTIF('Data R4'!N513,"&gt;0")+COUNTIF('Data R4'!P513,"&gt;0")+COUNTIF('Data R4'!R513,"&gt;0")+COUNTIF('Data R4'!T513,"&gt;0")+COUNTIF('Data R4'!V513,"&gt;0")+COUNTIF('Data R4'!X513,"&gt;0"))</f>
        <v/>
      </c>
      <c r="J3505">
        <f>IF('Data R4'!C513="","",IF((COUNTIF('Data R4'!K513,"&gt;0")+COUNTIF('Data R4'!M513,"&gt;0")+COUNTIF('Data R4'!O513,"&gt;0")+COUNTIF('Data R4'!Q513,"&gt;0")+COUNTIF('Data R4'!S513,"&gt;0")+COUNTIF('Data R4'!U513,"&gt;0")+COUNTIF('Data R4'!W513,"&gt;0")+COUNTIF('Data R4'!Y513,"&gt;0"))&gt;0,1,0))</f>
        <v/>
      </c>
      <c r="M3505" t="inlineStr">
        <is>
          <t>Data R</t>
        </is>
      </c>
    </row>
    <row r="3506">
      <c r="A3506" t="inlineStr">
        <is>
          <t>Regional 4</t>
        </is>
      </c>
      <c r="B3506">
        <f>IF('Data R4'!C514="","",'Data R4'!B514)</f>
        <v/>
      </c>
      <c r="C3506">
        <f>IF('Data R4'!C514="","",'Data R4'!C514)</f>
        <v/>
      </c>
      <c r="D3506">
        <f>IF('Data R4'!C514="","",'Data R4'!D514)</f>
        <v/>
      </c>
      <c r="E3506">
        <f>IF('Data R4'!C514="","",'Data R4'!E514)</f>
        <v/>
      </c>
      <c r="F3506">
        <f>IF('Data R4'!C514="","",'Data R4'!F514)</f>
        <v/>
      </c>
      <c r="G3506">
        <f>IF('Data R4'!C514="","",'Data R4'!AD514)</f>
        <v/>
      </c>
      <c r="H3506">
        <f>IF('Data R4'!C514="","",'Data R4'!AC514)</f>
        <v/>
      </c>
      <c r="I3506">
        <f>IF('Data R4'!C514="","",COUNTIF('Data R4'!J514,"&gt;0")+COUNTIF('Data R4'!L514,"&gt;0")+COUNTIF('Data R4'!N514,"&gt;0")+COUNTIF('Data R4'!P514,"&gt;0")+COUNTIF('Data R4'!R514,"&gt;0")+COUNTIF('Data R4'!T514,"&gt;0")+COUNTIF('Data R4'!V514,"&gt;0")+COUNTIF('Data R4'!X514,"&gt;0"))</f>
        <v/>
      </c>
      <c r="J3506">
        <f>IF('Data R4'!C514="","",IF((COUNTIF('Data R4'!K514,"&gt;0")+COUNTIF('Data R4'!M514,"&gt;0")+COUNTIF('Data R4'!O514,"&gt;0")+COUNTIF('Data R4'!Q514,"&gt;0")+COUNTIF('Data R4'!S514,"&gt;0")+COUNTIF('Data R4'!U514,"&gt;0")+COUNTIF('Data R4'!W514,"&gt;0")+COUNTIF('Data R4'!Y514,"&gt;0"))&gt;0,1,0))</f>
        <v/>
      </c>
      <c r="M3506" t="inlineStr">
        <is>
          <t>Data R</t>
        </is>
      </c>
    </row>
    <row r="3507">
      <c r="A3507" t="inlineStr">
        <is>
          <t>Regional 4</t>
        </is>
      </c>
      <c r="B3507">
        <f>IF('Data R4'!C515="","",'Data R4'!B515)</f>
        <v/>
      </c>
      <c r="C3507">
        <f>IF('Data R4'!C515="","",'Data R4'!C515)</f>
        <v/>
      </c>
      <c r="D3507">
        <f>IF('Data R4'!C515="","",'Data R4'!D515)</f>
        <v/>
      </c>
      <c r="E3507">
        <f>IF('Data R4'!C515="","",'Data R4'!E515)</f>
        <v/>
      </c>
      <c r="F3507">
        <f>IF('Data R4'!C515="","",'Data R4'!F515)</f>
        <v/>
      </c>
      <c r="G3507">
        <f>IF('Data R4'!C515="","",'Data R4'!AD515)</f>
        <v/>
      </c>
      <c r="H3507">
        <f>IF('Data R4'!C515="","",'Data R4'!AC515)</f>
        <v/>
      </c>
      <c r="I3507">
        <f>IF('Data R4'!C515="","",COUNTIF('Data R4'!J515,"&gt;0")+COUNTIF('Data R4'!L515,"&gt;0")+COUNTIF('Data R4'!N515,"&gt;0")+COUNTIF('Data R4'!P515,"&gt;0")+COUNTIF('Data R4'!R515,"&gt;0")+COUNTIF('Data R4'!T515,"&gt;0")+COUNTIF('Data R4'!V515,"&gt;0")+COUNTIF('Data R4'!X515,"&gt;0"))</f>
        <v/>
      </c>
      <c r="J3507">
        <f>IF('Data R4'!C515="","",IF((COUNTIF('Data R4'!K515,"&gt;0")+COUNTIF('Data R4'!M515,"&gt;0")+COUNTIF('Data R4'!O515,"&gt;0")+COUNTIF('Data R4'!Q515,"&gt;0")+COUNTIF('Data R4'!S515,"&gt;0")+COUNTIF('Data R4'!U515,"&gt;0")+COUNTIF('Data R4'!W515,"&gt;0")+COUNTIF('Data R4'!Y515,"&gt;0"))&gt;0,1,0))</f>
        <v/>
      </c>
      <c r="M3507" t="inlineStr">
        <is>
          <t>Data R</t>
        </is>
      </c>
    </row>
    <row r="3508">
      <c r="A3508" t="inlineStr">
        <is>
          <t>Regional 4</t>
        </is>
      </c>
      <c r="B3508">
        <f>IF('Data R4'!C516="","",'Data R4'!B516)</f>
        <v/>
      </c>
      <c r="C3508">
        <f>IF('Data R4'!C516="","",'Data R4'!C516)</f>
        <v/>
      </c>
      <c r="D3508">
        <f>IF('Data R4'!C516="","",'Data R4'!D516)</f>
        <v/>
      </c>
      <c r="E3508">
        <f>IF('Data R4'!C516="","",'Data R4'!E516)</f>
        <v/>
      </c>
      <c r="F3508">
        <f>IF('Data R4'!C516="","",'Data R4'!F516)</f>
        <v/>
      </c>
      <c r="G3508">
        <f>IF('Data R4'!C516="","",'Data R4'!AD516)</f>
        <v/>
      </c>
      <c r="H3508">
        <f>IF('Data R4'!C516="","",'Data R4'!AC516)</f>
        <v/>
      </c>
      <c r="I3508">
        <f>IF('Data R4'!C516="","",COUNTIF('Data R4'!J516,"&gt;0")+COUNTIF('Data R4'!L516,"&gt;0")+COUNTIF('Data R4'!N516,"&gt;0")+COUNTIF('Data R4'!P516,"&gt;0")+COUNTIF('Data R4'!R516,"&gt;0")+COUNTIF('Data R4'!T516,"&gt;0")+COUNTIF('Data R4'!V516,"&gt;0")+COUNTIF('Data R4'!X516,"&gt;0"))</f>
        <v/>
      </c>
      <c r="J3508">
        <f>IF('Data R4'!C516="","",IF((COUNTIF('Data R4'!K516,"&gt;0")+COUNTIF('Data R4'!M516,"&gt;0")+COUNTIF('Data R4'!O516,"&gt;0")+COUNTIF('Data R4'!Q516,"&gt;0")+COUNTIF('Data R4'!S516,"&gt;0")+COUNTIF('Data R4'!U516,"&gt;0")+COUNTIF('Data R4'!W516,"&gt;0")+COUNTIF('Data R4'!Y516,"&gt;0"))&gt;0,1,0))</f>
        <v/>
      </c>
      <c r="M3508" t="inlineStr">
        <is>
          <t>Data R</t>
        </is>
      </c>
    </row>
    <row r="3509">
      <c r="A3509" t="inlineStr">
        <is>
          <t>Regional 4</t>
        </is>
      </c>
      <c r="B3509">
        <f>IF('Data R4'!C517="","",'Data R4'!B517)</f>
        <v/>
      </c>
      <c r="C3509">
        <f>IF('Data R4'!C517="","",'Data R4'!C517)</f>
        <v/>
      </c>
      <c r="D3509">
        <f>IF('Data R4'!C517="","",'Data R4'!D517)</f>
        <v/>
      </c>
      <c r="E3509">
        <f>IF('Data R4'!C517="","",'Data R4'!E517)</f>
        <v/>
      </c>
      <c r="F3509">
        <f>IF('Data R4'!C517="","",'Data R4'!F517)</f>
        <v/>
      </c>
      <c r="G3509">
        <f>IF('Data R4'!C517="","",'Data R4'!AD517)</f>
        <v/>
      </c>
      <c r="H3509">
        <f>IF('Data R4'!C517="","",'Data R4'!AC517)</f>
        <v/>
      </c>
      <c r="I3509">
        <f>IF('Data R4'!C517="","",COUNTIF('Data R4'!J517,"&gt;0")+COUNTIF('Data R4'!L517,"&gt;0")+COUNTIF('Data R4'!N517,"&gt;0")+COUNTIF('Data R4'!P517,"&gt;0")+COUNTIF('Data R4'!R517,"&gt;0")+COUNTIF('Data R4'!T517,"&gt;0")+COUNTIF('Data R4'!V517,"&gt;0")+COUNTIF('Data R4'!X517,"&gt;0"))</f>
        <v/>
      </c>
      <c r="J3509">
        <f>IF('Data R4'!C517="","",IF((COUNTIF('Data R4'!K517,"&gt;0")+COUNTIF('Data R4'!M517,"&gt;0")+COUNTIF('Data R4'!O517,"&gt;0")+COUNTIF('Data R4'!Q517,"&gt;0")+COUNTIF('Data R4'!S517,"&gt;0")+COUNTIF('Data R4'!U517,"&gt;0")+COUNTIF('Data R4'!W517,"&gt;0")+COUNTIF('Data R4'!Y517,"&gt;0"))&gt;0,1,0))</f>
        <v/>
      </c>
      <c r="M3509" t="inlineStr">
        <is>
          <t>Data R</t>
        </is>
      </c>
    </row>
    <row r="3510">
      <c r="A3510" t="inlineStr">
        <is>
          <t>Regional 4</t>
        </is>
      </c>
      <c r="B3510">
        <f>IF('Data R4'!C518="","",'Data R4'!B518)</f>
        <v/>
      </c>
      <c r="C3510">
        <f>IF('Data R4'!C518="","",'Data R4'!C518)</f>
        <v/>
      </c>
      <c r="D3510">
        <f>IF('Data R4'!C518="","",'Data R4'!D518)</f>
        <v/>
      </c>
      <c r="E3510">
        <f>IF('Data R4'!C518="","",'Data R4'!E518)</f>
        <v/>
      </c>
      <c r="F3510">
        <f>IF('Data R4'!C518="","",'Data R4'!F518)</f>
        <v/>
      </c>
      <c r="G3510">
        <f>IF('Data R4'!C518="","",'Data R4'!AD518)</f>
        <v/>
      </c>
      <c r="H3510">
        <f>IF('Data R4'!C518="","",'Data R4'!AC518)</f>
        <v/>
      </c>
      <c r="I3510">
        <f>IF('Data R4'!C518="","",COUNTIF('Data R4'!J518,"&gt;0")+COUNTIF('Data R4'!L518,"&gt;0")+COUNTIF('Data R4'!N518,"&gt;0")+COUNTIF('Data R4'!P518,"&gt;0")+COUNTIF('Data R4'!R518,"&gt;0")+COUNTIF('Data R4'!T518,"&gt;0")+COUNTIF('Data R4'!V518,"&gt;0")+COUNTIF('Data R4'!X518,"&gt;0"))</f>
        <v/>
      </c>
      <c r="J3510">
        <f>IF('Data R4'!C518="","",IF((COUNTIF('Data R4'!K518,"&gt;0")+COUNTIF('Data R4'!M518,"&gt;0")+COUNTIF('Data R4'!O518,"&gt;0")+COUNTIF('Data R4'!Q518,"&gt;0")+COUNTIF('Data R4'!S518,"&gt;0")+COUNTIF('Data R4'!U518,"&gt;0")+COUNTIF('Data R4'!W518,"&gt;0")+COUNTIF('Data R4'!Y518,"&gt;0"))&gt;0,1,0))</f>
        <v/>
      </c>
      <c r="M3510" t="inlineStr">
        <is>
          <t>Data R</t>
        </is>
      </c>
    </row>
    <row r="3511">
      <c r="A3511" t="inlineStr">
        <is>
          <t>Regional 4</t>
        </is>
      </c>
      <c r="B3511">
        <f>IF('Data R4'!C519="","",'Data R4'!B519)</f>
        <v/>
      </c>
      <c r="C3511">
        <f>IF('Data R4'!C519="","",'Data R4'!C519)</f>
        <v/>
      </c>
      <c r="D3511">
        <f>IF('Data R4'!C519="","",'Data R4'!D519)</f>
        <v/>
      </c>
      <c r="E3511">
        <f>IF('Data R4'!C519="","",'Data R4'!E519)</f>
        <v/>
      </c>
      <c r="F3511">
        <f>IF('Data R4'!C519="","",'Data R4'!F519)</f>
        <v/>
      </c>
      <c r="G3511">
        <f>IF('Data R4'!C519="","",'Data R4'!AD519)</f>
        <v/>
      </c>
      <c r="H3511">
        <f>IF('Data R4'!C519="","",'Data R4'!AC519)</f>
        <v/>
      </c>
      <c r="I3511">
        <f>IF('Data R4'!C519="","",COUNTIF('Data R4'!J519,"&gt;0")+COUNTIF('Data R4'!L519,"&gt;0")+COUNTIF('Data R4'!N519,"&gt;0")+COUNTIF('Data R4'!P519,"&gt;0")+COUNTIF('Data R4'!R519,"&gt;0")+COUNTIF('Data R4'!T519,"&gt;0")+COUNTIF('Data R4'!V519,"&gt;0")+COUNTIF('Data R4'!X519,"&gt;0"))</f>
        <v/>
      </c>
      <c r="J3511">
        <f>IF('Data R4'!C519="","",IF((COUNTIF('Data R4'!K519,"&gt;0")+COUNTIF('Data R4'!M519,"&gt;0")+COUNTIF('Data R4'!O519,"&gt;0")+COUNTIF('Data R4'!Q519,"&gt;0")+COUNTIF('Data R4'!S519,"&gt;0")+COUNTIF('Data R4'!U519,"&gt;0")+COUNTIF('Data R4'!W519,"&gt;0")+COUNTIF('Data R4'!Y519,"&gt;0"))&gt;0,1,0))</f>
        <v/>
      </c>
      <c r="M3511" t="inlineStr">
        <is>
          <t>Data R</t>
        </is>
      </c>
    </row>
    <row r="3512">
      <c r="A3512" t="inlineStr">
        <is>
          <t>Regional 4</t>
        </is>
      </c>
      <c r="B3512">
        <f>IF('Data R4'!C520="","",'Data R4'!B520)</f>
        <v/>
      </c>
      <c r="C3512">
        <f>IF('Data R4'!C520="","",'Data R4'!C520)</f>
        <v/>
      </c>
      <c r="D3512">
        <f>IF('Data R4'!C520="","",'Data R4'!D520)</f>
        <v/>
      </c>
      <c r="E3512">
        <f>IF('Data R4'!C520="","",'Data R4'!E520)</f>
        <v/>
      </c>
      <c r="F3512">
        <f>IF('Data R4'!C520="","",'Data R4'!F520)</f>
        <v/>
      </c>
      <c r="G3512">
        <f>IF('Data R4'!C520="","",'Data R4'!AD520)</f>
        <v/>
      </c>
      <c r="H3512">
        <f>IF('Data R4'!C520="","",'Data R4'!AC520)</f>
        <v/>
      </c>
      <c r="I3512">
        <f>IF('Data R4'!C520="","",COUNTIF('Data R4'!J520,"&gt;0")+COUNTIF('Data R4'!L520,"&gt;0")+COUNTIF('Data R4'!N520,"&gt;0")+COUNTIF('Data R4'!P520,"&gt;0")+COUNTIF('Data R4'!R520,"&gt;0")+COUNTIF('Data R4'!T520,"&gt;0")+COUNTIF('Data R4'!V520,"&gt;0")+COUNTIF('Data R4'!X520,"&gt;0"))</f>
        <v/>
      </c>
      <c r="J3512">
        <f>IF('Data R4'!C520="","",IF((COUNTIF('Data R4'!K520,"&gt;0")+COUNTIF('Data R4'!M520,"&gt;0")+COUNTIF('Data R4'!O520,"&gt;0")+COUNTIF('Data R4'!Q520,"&gt;0")+COUNTIF('Data R4'!S520,"&gt;0")+COUNTIF('Data R4'!U520,"&gt;0")+COUNTIF('Data R4'!W520,"&gt;0")+COUNTIF('Data R4'!Y520,"&gt;0"))&gt;0,1,0))</f>
        <v/>
      </c>
      <c r="M3512" t="inlineStr">
        <is>
          <t>Data R</t>
        </is>
      </c>
    </row>
    <row r="3513">
      <c r="A3513" t="inlineStr">
        <is>
          <t>Regional 4</t>
        </is>
      </c>
      <c r="B3513">
        <f>IF('Data R4'!C521="","",'Data R4'!B521)</f>
        <v/>
      </c>
      <c r="C3513">
        <f>IF('Data R4'!C521="","",'Data R4'!C521)</f>
        <v/>
      </c>
      <c r="D3513">
        <f>IF('Data R4'!C521="","",'Data R4'!D521)</f>
        <v/>
      </c>
      <c r="E3513">
        <f>IF('Data R4'!C521="","",'Data R4'!E521)</f>
        <v/>
      </c>
      <c r="F3513">
        <f>IF('Data R4'!C521="","",'Data R4'!F521)</f>
        <v/>
      </c>
      <c r="G3513">
        <f>IF('Data R4'!C521="","",'Data R4'!AD521)</f>
        <v/>
      </c>
      <c r="H3513">
        <f>IF('Data R4'!C521="","",'Data R4'!AC521)</f>
        <v/>
      </c>
      <c r="I3513">
        <f>IF('Data R4'!C521="","",COUNTIF('Data R4'!J521,"&gt;0")+COUNTIF('Data R4'!L521,"&gt;0")+COUNTIF('Data R4'!N521,"&gt;0")+COUNTIF('Data R4'!P521,"&gt;0")+COUNTIF('Data R4'!R521,"&gt;0")+COUNTIF('Data R4'!T521,"&gt;0")+COUNTIF('Data R4'!V521,"&gt;0")+COUNTIF('Data R4'!X521,"&gt;0"))</f>
        <v/>
      </c>
      <c r="J3513">
        <f>IF('Data R4'!C521="","",IF((COUNTIF('Data R4'!K521,"&gt;0")+COUNTIF('Data R4'!M521,"&gt;0")+COUNTIF('Data R4'!O521,"&gt;0")+COUNTIF('Data R4'!Q521,"&gt;0")+COUNTIF('Data R4'!S521,"&gt;0")+COUNTIF('Data R4'!U521,"&gt;0")+COUNTIF('Data R4'!W521,"&gt;0")+COUNTIF('Data R4'!Y521,"&gt;0"))&gt;0,1,0))</f>
        <v/>
      </c>
      <c r="M3513" t="inlineStr">
        <is>
          <t>Data R</t>
        </is>
      </c>
    </row>
    <row r="3514">
      <c r="A3514" t="inlineStr">
        <is>
          <t>Regional 4</t>
        </is>
      </c>
      <c r="B3514">
        <f>IF('Data R4'!C522="","",'Data R4'!B522)</f>
        <v/>
      </c>
      <c r="C3514">
        <f>IF('Data R4'!C522="","",'Data R4'!C522)</f>
        <v/>
      </c>
      <c r="D3514">
        <f>IF('Data R4'!C522="","",'Data R4'!D522)</f>
        <v/>
      </c>
      <c r="E3514">
        <f>IF('Data R4'!C522="","",'Data R4'!E522)</f>
        <v/>
      </c>
      <c r="F3514">
        <f>IF('Data R4'!C522="","",'Data R4'!F522)</f>
        <v/>
      </c>
      <c r="G3514">
        <f>IF('Data R4'!C522="","",'Data R4'!AD522)</f>
        <v/>
      </c>
      <c r="H3514">
        <f>IF('Data R4'!C522="","",'Data R4'!AC522)</f>
        <v/>
      </c>
      <c r="I3514">
        <f>IF('Data R4'!C522="","",COUNTIF('Data R4'!J522,"&gt;0")+COUNTIF('Data R4'!L522,"&gt;0")+COUNTIF('Data R4'!N522,"&gt;0")+COUNTIF('Data R4'!P522,"&gt;0")+COUNTIF('Data R4'!R522,"&gt;0")+COUNTIF('Data R4'!T522,"&gt;0")+COUNTIF('Data R4'!V522,"&gt;0")+COUNTIF('Data R4'!X522,"&gt;0"))</f>
        <v/>
      </c>
      <c r="J3514">
        <f>IF('Data R4'!C522="","",IF((COUNTIF('Data R4'!K522,"&gt;0")+COUNTIF('Data R4'!M522,"&gt;0")+COUNTIF('Data R4'!O522,"&gt;0")+COUNTIF('Data R4'!Q522,"&gt;0")+COUNTIF('Data R4'!S522,"&gt;0")+COUNTIF('Data R4'!U522,"&gt;0")+COUNTIF('Data R4'!W522,"&gt;0")+COUNTIF('Data R4'!Y522,"&gt;0"))&gt;0,1,0))</f>
        <v/>
      </c>
      <c r="M3514" t="inlineStr">
        <is>
          <t>Data R</t>
        </is>
      </c>
    </row>
    <row r="3515">
      <c r="A3515" t="inlineStr">
        <is>
          <t>Regional 4</t>
        </is>
      </c>
      <c r="B3515">
        <f>IF('Data R4'!C523="","",'Data R4'!B523)</f>
        <v/>
      </c>
      <c r="C3515">
        <f>IF('Data R4'!C523="","",'Data R4'!C523)</f>
        <v/>
      </c>
      <c r="D3515">
        <f>IF('Data R4'!C523="","",'Data R4'!D523)</f>
        <v/>
      </c>
      <c r="E3515">
        <f>IF('Data R4'!C523="","",'Data R4'!E523)</f>
        <v/>
      </c>
      <c r="F3515">
        <f>IF('Data R4'!C523="","",'Data R4'!F523)</f>
        <v/>
      </c>
      <c r="G3515">
        <f>IF('Data R4'!C523="","",'Data R4'!AD523)</f>
        <v/>
      </c>
      <c r="H3515">
        <f>IF('Data R4'!C523="","",'Data R4'!AC523)</f>
        <v/>
      </c>
      <c r="I3515">
        <f>IF('Data R4'!C523="","",COUNTIF('Data R4'!J523,"&gt;0")+COUNTIF('Data R4'!L523,"&gt;0")+COUNTIF('Data R4'!N523,"&gt;0")+COUNTIF('Data R4'!P523,"&gt;0")+COUNTIF('Data R4'!R523,"&gt;0")+COUNTIF('Data R4'!T523,"&gt;0")+COUNTIF('Data R4'!V523,"&gt;0")+COUNTIF('Data R4'!X523,"&gt;0"))</f>
        <v/>
      </c>
      <c r="J3515">
        <f>IF('Data R4'!C523="","",IF((COUNTIF('Data R4'!K523,"&gt;0")+COUNTIF('Data R4'!M523,"&gt;0")+COUNTIF('Data R4'!O523,"&gt;0")+COUNTIF('Data R4'!Q523,"&gt;0")+COUNTIF('Data R4'!S523,"&gt;0")+COUNTIF('Data R4'!U523,"&gt;0")+COUNTIF('Data R4'!W523,"&gt;0")+COUNTIF('Data R4'!Y523,"&gt;0"))&gt;0,1,0))</f>
        <v/>
      </c>
      <c r="M3515" t="inlineStr">
        <is>
          <t>Data R</t>
        </is>
      </c>
    </row>
    <row r="3516">
      <c r="A3516" t="inlineStr">
        <is>
          <t>Regional 4</t>
        </is>
      </c>
      <c r="B3516">
        <f>IF('Data R4'!C524="","",'Data R4'!B524)</f>
        <v/>
      </c>
      <c r="C3516">
        <f>IF('Data R4'!C524="","",'Data R4'!C524)</f>
        <v/>
      </c>
      <c r="D3516">
        <f>IF('Data R4'!C524="","",'Data R4'!D524)</f>
        <v/>
      </c>
      <c r="E3516">
        <f>IF('Data R4'!C524="","",'Data R4'!E524)</f>
        <v/>
      </c>
      <c r="F3516">
        <f>IF('Data R4'!C524="","",'Data R4'!F524)</f>
        <v/>
      </c>
      <c r="G3516">
        <f>IF('Data R4'!C524="","",'Data R4'!AD524)</f>
        <v/>
      </c>
      <c r="H3516">
        <f>IF('Data R4'!C524="","",'Data R4'!AC524)</f>
        <v/>
      </c>
      <c r="I3516">
        <f>IF('Data R4'!C524="","",COUNTIF('Data R4'!J524,"&gt;0")+COUNTIF('Data R4'!L524,"&gt;0")+COUNTIF('Data R4'!N524,"&gt;0")+COUNTIF('Data R4'!P524,"&gt;0")+COUNTIF('Data R4'!R524,"&gt;0")+COUNTIF('Data R4'!T524,"&gt;0")+COUNTIF('Data R4'!V524,"&gt;0")+COUNTIF('Data R4'!X524,"&gt;0"))</f>
        <v/>
      </c>
      <c r="J3516">
        <f>IF('Data R4'!C524="","",IF((COUNTIF('Data R4'!K524,"&gt;0")+COUNTIF('Data R4'!M524,"&gt;0")+COUNTIF('Data R4'!O524,"&gt;0")+COUNTIF('Data R4'!Q524,"&gt;0")+COUNTIF('Data R4'!S524,"&gt;0")+COUNTIF('Data R4'!U524,"&gt;0")+COUNTIF('Data R4'!W524,"&gt;0")+COUNTIF('Data R4'!Y524,"&gt;0"))&gt;0,1,0))</f>
        <v/>
      </c>
      <c r="M3516" t="inlineStr">
        <is>
          <t>Data R</t>
        </is>
      </c>
    </row>
    <row r="3517">
      <c r="A3517" t="inlineStr">
        <is>
          <t>Regional 4</t>
        </is>
      </c>
      <c r="B3517">
        <f>IF('Data R4'!C525="","",'Data R4'!B525)</f>
        <v/>
      </c>
      <c r="C3517">
        <f>IF('Data R4'!C525="","",'Data R4'!C525)</f>
        <v/>
      </c>
      <c r="D3517">
        <f>IF('Data R4'!C525="","",'Data R4'!D525)</f>
        <v/>
      </c>
      <c r="E3517">
        <f>IF('Data R4'!C525="","",'Data R4'!E525)</f>
        <v/>
      </c>
      <c r="F3517">
        <f>IF('Data R4'!C525="","",'Data R4'!F525)</f>
        <v/>
      </c>
      <c r="G3517">
        <f>IF('Data R4'!C525="","",'Data R4'!AD525)</f>
        <v/>
      </c>
      <c r="H3517">
        <f>IF('Data R4'!C525="","",'Data R4'!AC525)</f>
        <v/>
      </c>
      <c r="I3517">
        <f>IF('Data R4'!C525="","",COUNTIF('Data R4'!J525,"&gt;0")+COUNTIF('Data R4'!L525,"&gt;0")+COUNTIF('Data R4'!N525,"&gt;0")+COUNTIF('Data R4'!P525,"&gt;0")+COUNTIF('Data R4'!R525,"&gt;0")+COUNTIF('Data R4'!T525,"&gt;0")+COUNTIF('Data R4'!V525,"&gt;0")+COUNTIF('Data R4'!X525,"&gt;0"))</f>
        <v/>
      </c>
      <c r="J3517">
        <f>IF('Data R4'!C525="","",IF((COUNTIF('Data R4'!K525,"&gt;0")+COUNTIF('Data R4'!M525,"&gt;0")+COUNTIF('Data R4'!O525,"&gt;0")+COUNTIF('Data R4'!Q525,"&gt;0")+COUNTIF('Data R4'!S525,"&gt;0")+COUNTIF('Data R4'!U525,"&gt;0")+COUNTIF('Data R4'!W525,"&gt;0")+COUNTIF('Data R4'!Y525,"&gt;0"))&gt;0,1,0))</f>
        <v/>
      </c>
      <c r="M3517" t="inlineStr">
        <is>
          <t>Data R</t>
        </is>
      </c>
    </row>
    <row r="3518">
      <c r="A3518" t="inlineStr">
        <is>
          <t>Regional 4</t>
        </is>
      </c>
      <c r="B3518">
        <f>IF('Data R4'!C526="","",'Data R4'!B526)</f>
        <v/>
      </c>
      <c r="C3518">
        <f>IF('Data R4'!C526="","",'Data R4'!C526)</f>
        <v/>
      </c>
      <c r="D3518">
        <f>IF('Data R4'!C526="","",'Data R4'!D526)</f>
        <v/>
      </c>
      <c r="E3518">
        <f>IF('Data R4'!C526="","",'Data R4'!E526)</f>
        <v/>
      </c>
      <c r="F3518">
        <f>IF('Data R4'!C526="","",'Data R4'!F526)</f>
        <v/>
      </c>
      <c r="G3518">
        <f>IF('Data R4'!C526="","",'Data R4'!AD526)</f>
        <v/>
      </c>
      <c r="H3518">
        <f>IF('Data R4'!C526="","",'Data R4'!AC526)</f>
        <v/>
      </c>
      <c r="I3518">
        <f>IF('Data R4'!C526="","",COUNTIF('Data R4'!J526,"&gt;0")+COUNTIF('Data R4'!L526,"&gt;0")+COUNTIF('Data R4'!N526,"&gt;0")+COUNTIF('Data R4'!P526,"&gt;0")+COUNTIF('Data R4'!R526,"&gt;0")+COUNTIF('Data R4'!T526,"&gt;0")+COUNTIF('Data R4'!V526,"&gt;0")+COUNTIF('Data R4'!X526,"&gt;0"))</f>
        <v/>
      </c>
      <c r="J3518">
        <f>IF('Data R4'!C526="","",IF((COUNTIF('Data R4'!K526,"&gt;0")+COUNTIF('Data R4'!M526,"&gt;0")+COUNTIF('Data R4'!O526,"&gt;0")+COUNTIF('Data R4'!Q526,"&gt;0")+COUNTIF('Data R4'!S526,"&gt;0")+COUNTIF('Data R4'!U526,"&gt;0")+COUNTIF('Data R4'!W526,"&gt;0")+COUNTIF('Data R4'!Y526,"&gt;0"))&gt;0,1,0))</f>
        <v/>
      </c>
      <c r="M3518" t="inlineStr">
        <is>
          <t>Data R</t>
        </is>
      </c>
    </row>
    <row r="3519">
      <c r="A3519" t="inlineStr">
        <is>
          <t>Regional 4</t>
        </is>
      </c>
      <c r="B3519">
        <f>IF('Data R4'!C527="","",'Data R4'!B527)</f>
        <v/>
      </c>
      <c r="C3519">
        <f>IF('Data R4'!C527="","",'Data R4'!C527)</f>
        <v/>
      </c>
      <c r="D3519">
        <f>IF('Data R4'!C527="","",'Data R4'!D527)</f>
        <v/>
      </c>
      <c r="E3519">
        <f>IF('Data R4'!C527="","",'Data R4'!E527)</f>
        <v/>
      </c>
      <c r="F3519">
        <f>IF('Data R4'!C527="","",'Data R4'!F527)</f>
        <v/>
      </c>
      <c r="G3519">
        <f>IF('Data R4'!C527="","",'Data R4'!AD527)</f>
        <v/>
      </c>
      <c r="H3519">
        <f>IF('Data R4'!C527="","",'Data R4'!AC527)</f>
        <v/>
      </c>
      <c r="I3519">
        <f>IF('Data R4'!C527="","",COUNTIF('Data R4'!J527,"&gt;0")+COUNTIF('Data R4'!L527,"&gt;0")+COUNTIF('Data R4'!N527,"&gt;0")+COUNTIF('Data R4'!P527,"&gt;0")+COUNTIF('Data R4'!R527,"&gt;0")+COUNTIF('Data R4'!T527,"&gt;0")+COUNTIF('Data R4'!V527,"&gt;0")+COUNTIF('Data R4'!X527,"&gt;0"))</f>
        <v/>
      </c>
      <c r="J3519">
        <f>IF('Data R4'!C527="","",IF((COUNTIF('Data R4'!K527,"&gt;0")+COUNTIF('Data R4'!M527,"&gt;0")+COUNTIF('Data R4'!O527,"&gt;0")+COUNTIF('Data R4'!Q527,"&gt;0")+COUNTIF('Data R4'!S527,"&gt;0")+COUNTIF('Data R4'!U527,"&gt;0")+COUNTIF('Data R4'!W527,"&gt;0")+COUNTIF('Data R4'!Y527,"&gt;0"))&gt;0,1,0))</f>
        <v/>
      </c>
      <c r="M3519" t="inlineStr">
        <is>
          <t>Data R</t>
        </is>
      </c>
    </row>
    <row r="3520">
      <c r="A3520" t="inlineStr">
        <is>
          <t>Regional 4</t>
        </is>
      </c>
      <c r="B3520">
        <f>IF('Data R4'!C528="","",'Data R4'!B528)</f>
        <v/>
      </c>
      <c r="C3520">
        <f>IF('Data R4'!C528="","",'Data R4'!C528)</f>
        <v/>
      </c>
      <c r="D3520">
        <f>IF('Data R4'!C528="","",'Data R4'!D528)</f>
        <v/>
      </c>
      <c r="E3520">
        <f>IF('Data R4'!C528="","",'Data R4'!E528)</f>
        <v/>
      </c>
      <c r="F3520">
        <f>IF('Data R4'!C528="","",'Data R4'!F528)</f>
        <v/>
      </c>
      <c r="G3520">
        <f>IF('Data R4'!C528="","",'Data R4'!AD528)</f>
        <v/>
      </c>
      <c r="H3520">
        <f>IF('Data R4'!C528="","",'Data R4'!AC528)</f>
        <v/>
      </c>
      <c r="I3520">
        <f>IF('Data R4'!C528="","",COUNTIF('Data R4'!J528,"&gt;0")+COUNTIF('Data R4'!L528,"&gt;0")+COUNTIF('Data R4'!N528,"&gt;0")+COUNTIF('Data R4'!P528,"&gt;0")+COUNTIF('Data R4'!R528,"&gt;0")+COUNTIF('Data R4'!T528,"&gt;0")+COUNTIF('Data R4'!V528,"&gt;0")+COUNTIF('Data R4'!X528,"&gt;0"))</f>
        <v/>
      </c>
      <c r="J3520">
        <f>IF('Data R4'!C528="","",IF((COUNTIF('Data R4'!K528,"&gt;0")+COUNTIF('Data R4'!M528,"&gt;0")+COUNTIF('Data R4'!O528,"&gt;0")+COUNTIF('Data R4'!Q528,"&gt;0")+COUNTIF('Data R4'!S528,"&gt;0")+COUNTIF('Data R4'!U528,"&gt;0")+COUNTIF('Data R4'!W528,"&gt;0")+COUNTIF('Data R4'!Y528,"&gt;0"))&gt;0,1,0))</f>
        <v/>
      </c>
      <c r="M3520" t="inlineStr">
        <is>
          <t>Data R</t>
        </is>
      </c>
    </row>
    <row r="3521">
      <c r="A3521" t="inlineStr">
        <is>
          <t>Regional 4</t>
        </is>
      </c>
      <c r="B3521">
        <f>IF('Data R4'!C529="","",'Data R4'!B529)</f>
        <v/>
      </c>
      <c r="C3521">
        <f>IF('Data R4'!C529="","",'Data R4'!C529)</f>
        <v/>
      </c>
      <c r="D3521">
        <f>IF('Data R4'!C529="","",'Data R4'!D529)</f>
        <v/>
      </c>
      <c r="E3521">
        <f>IF('Data R4'!C529="","",'Data R4'!E529)</f>
        <v/>
      </c>
      <c r="F3521">
        <f>IF('Data R4'!C529="","",'Data R4'!F529)</f>
        <v/>
      </c>
      <c r="G3521">
        <f>IF('Data R4'!C529="","",'Data R4'!AD529)</f>
        <v/>
      </c>
      <c r="H3521">
        <f>IF('Data R4'!C529="","",'Data R4'!AC529)</f>
        <v/>
      </c>
      <c r="I3521">
        <f>IF('Data R4'!C529="","",COUNTIF('Data R4'!J529,"&gt;0")+COUNTIF('Data R4'!L529,"&gt;0")+COUNTIF('Data R4'!N529,"&gt;0")+COUNTIF('Data R4'!P529,"&gt;0")+COUNTIF('Data R4'!R529,"&gt;0")+COUNTIF('Data R4'!T529,"&gt;0")+COUNTIF('Data R4'!V529,"&gt;0")+COUNTIF('Data R4'!X529,"&gt;0"))</f>
        <v/>
      </c>
      <c r="J3521">
        <f>IF('Data R4'!C529="","",IF((COUNTIF('Data R4'!K529,"&gt;0")+COUNTIF('Data R4'!M529,"&gt;0")+COUNTIF('Data R4'!O529,"&gt;0")+COUNTIF('Data R4'!Q529,"&gt;0")+COUNTIF('Data R4'!S529,"&gt;0")+COUNTIF('Data R4'!U529,"&gt;0")+COUNTIF('Data R4'!W529,"&gt;0")+COUNTIF('Data R4'!Y529,"&gt;0"))&gt;0,1,0))</f>
        <v/>
      </c>
      <c r="M3521" t="inlineStr">
        <is>
          <t>Data R</t>
        </is>
      </c>
    </row>
    <row r="3522">
      <c r="A3522" t="inlineStr">
        <is>
          <t>Regional 4</t>
        </is>
      </c>
      <c r="B3522">
        <f>IF('Data R4'!C530="","",'Data R4'!B530)</f>
        <v/>
      </c>
      <c r="C3522">
        <f>IF('Data R4'!C530="","",'Data R4'!C530)</f>
        <v/>
      </c>
      <c r="D3522">
        <f>IF('Data R4'!C530="","",'Data R4'!D530)</f>
        <v/>
      </c>
      <c r="E3522">
        <f>IF('Data R4'!C530="","",'Data R4'!E530)</f>
        <v/>
      </c>
      <c r="F3522">
        <f>IF('Data R4'!C530="","",'Data R4'!F530)</f>
        <v/>
      </c>
      <c r="G3522">
        <f>IF('Data R4'!C530="","",'Data R4'!AD530)</f>
        <v/>
      </c>
      <c r="H3522">
        <f>IF('Data R4'!C530="","",'Data R4'!AC530)</f>
        <v/>
      </c>
      <c r="I3522">
        <f>IF('Data R4'!C530="","",COUNTIF('Data R4'!J530,"&gt;0")+COUNTIF('Data R4'!L530,"&gt;0")+COUNTIF('Data R4'!N530,"&gt;0")+COUNTIF('Data R4'!P530,"&gt;0")+COUNTIF('Data R4'!R530,"&gt;0")+COUNTIF('Data R4'!T530,"&gt;0")+COUNTIF('Data R4'!V530,"&gt;0")+COUNTIF('Data R4'!X530,"&gt;0"))</f>
        <v/>
      </c>
      <c r="J3522">
        <f>IF('Data R4'!C530="","",IF((COUNTIF('Data R4'!K530,"&gt;0")+COUNTIF('Data R4'!M530,"&gt;0")+COUNTIF('Data R4'!O530,"&gt;0")+COUNTIF('Data R4'!Q530,"&gt;0")+COUNTIF('Data R4'!S530,"&gt;0")+COUNTIF('Data R4'!U530,"&gt;0")+COUNTIF('Data R4'!W530,"&gt;0")+COUNTIF('Data R4'!Y530,"&gt;0"))&gt;0,1,0))</f>
        <v/>
      </c>
      <c r="M3522" t="inlineStr">
        <is>
          <t>Data R</t>
        </is>
      </c>
    </row>
    <row r="3523">
      <c r="A3523" t="inlineStr">
        <is>
          <t>Regional 4</t>
        </is>
      </c>
      <c r="B3523">
        <f>IF('Data R4'!C531="","",'Data R4'!B531)</f>
        <v/>
      </c>
      <c r="C3523">
        <f>IF('Data R4'!C531="","",'Data R4'!C531)</f>
        <v/>
      </c>
      <c r="D3523">
        <f>IF('Data R4'!C531="","",'Data R4'!D531)</f>
        <v/>
      </c>
      <c r="E3523">
        <f>IF('Data R4'!C531="","",'Data R4'!E531)</f>
        <v/>
      </c>
      <c r="F3523">
        <f>IF('Data R4'!C531="","",'Data R4'!F531)</f>
        <v/>
      </c>
      <c r="G3523">
        <f>IF('Data R4'!C531="","",'Data R4'!AD531)</f>
        <v/>
      </c>
      <c r="H3523">
        <f>IF('Data R4'!C531="","",'Data R4'!AC531)</f>
        <v/>
      </c>
      <c r="I3523">
        <f>IF('Data R4'!C531="","",COUNTIF('Data R4'!J531,"&gt;0")+COUNTIF('Data R4'!L531,"&gt;0")+COUNTIF('Data R4'!N531,"&gt;0")+COUNTIF('Data R4'!P531,"&gt;0")+COUNTIF('Data R4'!R531,"&gt;0")+COUNTIF('Data R4'!T531,"&gt;0")+COUNTIF('Data R4'!V531,"&gt;0")+COUNTIF('Data R4'!X531,"&gt;0"))</f>
        <v/>
      </c>
      <c r="J3523">
        <f>IF('Data R4'!C531="","",IF((COUNTIF('Data R4'!K531,"&gt;0")+COUNTIF('Data R4'!M531,"&gt;0")+COUNTIF('Data R4'!O531,"&gt;0")+COUNTIF('Data R4'!Q531,"&gt;0")+COUNTIF('Data R4'!S531,"&gt;0")+COUNTIF('Data R4'!U531,"&gt;0")+COUNTIF('Data R4'!W531,"&gt;0")+COUNTIF('Data R4'!Y531,"&gt;0"))&gt;0,1,0))</f>
        <v/>
      </c>
      <c r="M3523" t="inlineStr">
        <is>
          <t>Data R</t>
        </is>
      </c>
    </row>
    <row r="3524">
      <c r="A3524" t="inlineStr">
        <is>
          <t>Regional 4</t>
        </is>
      </c>
      <c r="B3524">
        <f>IF('Data R4'!C532="","",'Data R4'!B532)</f>
        <v/>
      </c>
      <c r="C3524">
        <f>IF('Data R4'!C532="","",'Data R4'!C532)</f>
        <v/>
      </c>
      <c r="D3524">
        <f>IF('Data R4'!C532="","",'Data R4'!D532)</f>
        <v/>
      </c>
      <c r="E3524">
        <f>IF('Data R4'!C532="","",'Data R4'!E532)</f>
        <v/>
      </c>
      <c r="F3524">
        <f>IF('Data R4'!C532="","",'Data R4'!F532)</f>
        <v/>
      </c>
      <c r="G3524">
        <f>IF('Data R4'!C532="","",'Data R4'!AD532)</f>
        <v/>
      </c>
      <c r="H3524">
        <f>IF('Data R4'!C532="","",'Data R4'!AC532)</f>
        <v/>
      </c>
      <c r="I3524">
        <f>IF('Data R4'!C532="","",COUNTIF('Data R4'!J532,"&gt;0")+COUNTIF('Data R4'!L532,"&gt;0")+COUNTIF('Data R4'!N532,"&gt;0")+COUNTIF('Data R4'!P532,"&gt;0")+COUNTIF('Data R4'!R532,"&gt;0")+COUNTIF('Data R4'!T532,"&gt;0")+COUNTIF('Data R4'!V532,"&gt;0")+COUNTIF('Data R4'!X532,"&gt;0"))</f>
        <v/>
      </c>
      <c r="J3524">
        <f>IF('Data R4'!C532="","",IF((COUNTIF('Data R4'!K532,"&gt;0")+COUNTIF('Data R4'!M532,"&gt;0")+COUNTIF('Data R4'!O532,"&gt;0")+COUNTIF('Data R4'!Q532,"&gt;0")+COUNTIF('Data R4'!S532,"&gt;0")+COUNTIF('Data R4'!U532,"&gt;0")+COUNTIF('Data R4'!W532,"&gt;0")+COUNTIF('Data R4'!Y532,"&gt;0"))&gt;0,1,0))</f>
        <v/>
      </c>
      <c r="M3524" t="inlineStr">
        <is>
          <t>Data R</t>
        </is>
      </c>
    </row>
    <row r="3525">
      <c r="A3525" t="inlineStr">
        <is>
          <t>Regional 4</t>
        </is>
      </c>
      <c r="B3525">
        <f>IF('Data R4'!C533="","",'Data R4'!B533)</f>
        <v/>
      </c>
      <c r="C3525">
        <f>IF('Data R4'!C533="","",'Data R4'!C533)</f>
        <v/>
      </c>
      <c r="D3525">
        <f>IF('Data R4'!C533="","",'Data R4'!D533)</f>
        <v/>
      </c>
      <c r="E3525">
        <f>IF('Data R4'!C533="","",'Data R4'!E533)</f>
        <v/>
      </c>
      <c r="F3525">
        <f>IF('Data R4'!C533="","",'Data R4'!F533)</f>
        <v/>
      </c>
      <c r="G3525">
        <f>IF('Data R4'!C533="","",'Data R4'!AD533)</f>
        <v/>
      </c>
      <c r="H3525">
        <f>IF('Data R4'!C533="","",'Data R4'!AC533)</f>
        <v/>
      </c>
      <c r="I3525">
        <f>IF('Data R4'!C533="","",COUNTIF('Data R4'!J533,"&gt;0")+COUNTIF('Data R4'!L533,"&gt;0")+COUNTIF('Data R4'!N533,"&gt;0")+COUNTIF('Data R4'!P533,"&gt;0")+COUNTIF('Data R4'!R533,"&gt;0")+COUNTIF('Data R4'!T533,"&gt;0")+COUNTIF('Data R4'!V533,"&gt;0")+COUNTIF('Data R4'!X533,"&gt;0"))</f>
        <v/>
      </c>
      <c r="J3525">
        <f>IF('Data R4'!C533="","",IF((COUNTIF('Data R4'!K533,"&gt;0")+COUNTIF('Data R4'!M533,"&gt;0")+COUNTIF('Data R4'!O533,"&gt;0")+COUNTIF('Data R4'!Q533,"&gt;0")+COUNTIF('Data R4'!S533,"&gt;0")+COUNTIF('Data R4'!U533,"&gt;0")+COUNTIF('Data R4'!W533,"&gt;0")+COUNTIF('Data R4'!Y533,"&gt;0"))&gt;0,1,0))</f>
        <v/>
      </c>
      <c r="M3525" t="inlineStr">
        <is>
          <t>Data R</t>
        </is>
      </c>
    </row>
    <row r="3526">
      <c r="A3526" t="inlineStr">
        <is>
          <t>Regional 4</t>
        </is>
      </c>
      <c r="B3526">
        <f>IF('Data R4'!C534="","",'Data R4'!B534)</f>
        <v/>
      </c>
      <c r="C3526">
        <f>IF('Data R4'!C534="","",'Data R4'!C534)</f>
        <v/>
      </c>
      <c r="D3526">
        <f>IF('Data R4'!C534="","",'Data R4'!D534)</f>
        <v/>
      </c>
      <c r="E3526">
        <f>IF('Data R4'!C534="","",'Data R4'!E534)</f>
        <v/>
      </c>
      <c r="F3526">
        <f>IF('Data R4'!C534="","",'Data R4'!F534)</f>
        <v/>
      </c>
      <c r="G3526">
        <f>IF('Data R4'!C534="","",'Data R4'!AD534)</f>
        <v/>
      </c>
      <c r="H3526">
        <f>IF('Data R4'!C534="","",'Data R4'!AC534)</f>
        <v/>
      </c>
      <c r="I3526">
        <f>IF('Data R4'!C534="","",COUNTIF('Data R4'!J534,"&gt;0")+COUNTIF('Data R4'!L534,"&gt;0")+COUNTIF('Data R4'!N534,"&gt;0")+COUNTIF('Data R4'!P534,"&gt;0")+COUNTIF('Data R4'!R534,"&gt;0")+COUNTIF('Data R4'!T534,"&gt;0")+COUNTIF('Data R4'!V534,"&gt;0")+COUNTIF('Data R4'!X534,"&gt;0"))</f>
        <v/>
      </c>
      <c r="J3526">
        <f>IF('Data R4'!C534="","",IF((COUNTIF('Data R4'!K534,"&gt;0")+COUNTIF('Data R4'!M534,"&gt;0")+COUNTIF('Data R4'!O534,"&gt;0")+COUNTIF('Data R4'!Q534,"&gt;0")+COUNTIF('Data R4'!S534,"&gt;0")+COUNTIF('Data R4'!U534,"&gt;0")+COUNTIF('Data R4'!W534,"&gt;0")+COUNTIF('Data R4'!Y534,"&gt;0"))&gt;0,1,0))</f>
        <v/>
      </c>
      <c r="M3526" t="inlineStr">
        <is>
          <t>Data R</t>
        </is>
      </c>
    </row>
    <row r="3527">
      <c r="A3527" t="inlineStr">
        <is>
          <t>Regional 4</t>
        </is>
      </c>
      <c r="B3527">
        <f>IF('Data R4'!C535="","",'Data R4'!B535)</f>
        <v/>
      </c>
      <c r="C3527">
        <f>IF('Data R4'!C535="","",'Data R4'!C535)</f>
        <v/>
      </c>
      <c r="D3527">
        <f>IF('Data R4'!C535="","",'Data R4'!D535)</f>
        <v/>
      </c>
      <c r="E3527">
        <f>IF('Data R4'!C535="","",'Data R4'!E535)</f>
        <v/>
      </c>
      <c r="F3527">
        <f>IF('Data R4'!C535="","",'Data R4'!F535)</f>
        <v/>
      </c>
      <c r="G3527">
        <f>IF('Data R4'!C535="","",'Data R4'!AD535)</f>
        <v/>
      </c>
      <c r="H3527">
        <f>IF('Data R4'!C535="","",'Data R4'!AC535)</f>
        <v/>
      </c>
      <c r="I3527">
        <f>IF('Data R4'!C535="","",COUNTIF('Data R4'!J535,"&gt;0")+COUNTIF('Data R4'!L535,"&gt;0")+COUNTIF('Data R4'!N535,"&gt;0")+COUNTIF('Data R4'!P535,"&gt;0")+COUNTIF('Data R4'!R535,"&gt;0")+COUNTIF('Data R4'!T535,"&gt;0")+COUNTIF('Data R4'!V535,"&gt;0")+COUNTIF('Data R4'!X535,"&gt;0"))</f>
        <v/>
      </c>
      <c r="J3527">
        <f>IF('Data R4'!C535="","",IF((COUNTIF('Data R4'!K535,"&gt;0")+COUNTIF('Data R4'!M535,"&gt;0")+COUNTIF('Data R4'!O535,"&gt;0")+COUNTIF('Data R4'!Q535,"&gt;0")+COUNTIF('Data R4'!S535,"&gt;0")+COUNTIF('Data R4'!U535,"&gt;0")+COUNTIF('Data R4'!W535,"&gt;0")+COUNTIF('Data R4'!Y535,"&gt;0"))&gt;0,1,0))</f>
        <v/>
      </c>
      <c r="M3527" t="inlineStr">
        <is>
          <t>Data R</t>
        </is>
      </c>
    </row>
    <row r="3528">
      <c r="A3528" t="inlineStr">
        <is>
          <t>Regional 4</t>
        </is>
      </c>
      <c r="B3528">
        <f>IF('Data R4'!C536="","",'Data R4'!B536)</f>
        <v/>
      </c>
      <c r="C3528">
        <f>IF('Data R4'!C536="","",'Data R4'!C536)</f>
        <v/>
      </c>
      <c r="D3528">
        <f>IF('Data R4'!C536="","",'Data R4'!D536)</f>
        <v/>
      </c>
      <c r="E3528">
        <f>IF('Data R4'!C536="","",'Data R4'!E536)</f>
        <v/>
      </c>
      <c r="F3528">
        <f>IF('Data R4'!C536="","",'Data R4'!F536)</f>
        <v/>
      </c>
      <c r="G3528">
        <f>IF('Data R4'!C536="","",'Data R4'!AD536)</f>
        <v/>
      </c>
      <c r="H3528">
        <f>IF('Data R4'!C536="","",'Data R4'!AC536)</f>
        <v/>
      </c>
      <c r="I3528">
        <f>IF('Data R4'!C536="","",COUNTIF('Data R4'!J536,"&gt;0")+COUNTIF('Data R4'!L536,"&gt;0")+COUNTIF('Data R4'!N536,"&gt;0")+COUNTIF('Data R4'!P536,"&gt;0")+COUNTIF('Data R4'!R536,"&gt;0")+COUNTIF('Data R4'!T536,"&gt;0")+COUNTIF('Data R4'!V536,"&gt;0")+COUNTIF('Data R4'!X536,"&gt;0"))</f>
        <v/>
      </c>
      <c r="J3528">
        <f>IF('Data R4'!C536="","",IF((COUNTIF('Data R4'!K536,"&gt;0")+COUNTIF('Data R4'!M536,"&gt;0")+COUNTIF('Data R4'!O536,"&gt;0")+COUNTIF('Data R4'!Q536,"&gt;0")+COUNTIF('Data R4'!S536,"&gt;0")+COUNTIF('Data R4'!U536,"&gt;0")+COUNTIF('Data R4'!W536,"&gt;0")+COUNTIF('Data R4'!Y536,"&gt;0"))&gt;0,1,0))</f>
        <v/>
      </c>
      <c r="M3528" t="inlineStr">
        <is>
          <t>Data R</t>
        </is>
      </c>
    </row>
    <row r="3529">
      <c r="A3529" t="inlineStr">
        <is>
          <t>Regional 4</t>
        </is>
      </c>
      <c r="B3529">
        <f>IF('Data R4'!C537="","",'Data R4'!B537)</f>
        <v/>
      </c>
      <c r="C3529">
        <f>IF('Data R4'!C537="","",'Data R4'!C537)</f>
        <v/>
      </c>
      <c r="D3529">
        <f>IF('Data R4'!C537="","",'Data R4'!D537)</f>
        <v/>
      </c>
      <c r="E3529">
        <f>IF('Data R4'!C537="","",'Data R4'!E537)</f>
        <v/>
      </c>
      <c r="F3529">
        <f>IF('Data R4'!C537="","",'Data R4'!F537)</f>
        <v/>
      </c>
      <c r="G3529">
        <f>IF('Data R4'!C537="","",'Data R4'!AD537)</f>
        <v/>
      </c>
      <c r="H3529">
        <f>IF('Data R4'!C537="","",'Data R4'!AC537)</f>
        <v/>
      </c>
      <c r="I3529">
        <f>IF('Data R4'!C537="","",COUNTIF('Data R4'!J537,"&gt;0")+COUNTIF('Data R4'!L537,"&gt;0")+COUNTIF('Data R4'!N537,"&gt;0")+COUNTIF('Data R4'!P537,"&gt;0")+COUNTIF('Data R4'!R537,"&gt;0")+COUNTIF('Data R4'!T537,"&gt;0")+COUNTIF('Data R4'!V537,"&gt;0")+COUNTIF('Data R4'!X537,"&gt;0"))</f>
        <v/>
      </c>
      <c r="J3529">
        <f>IF('Data R4'!C537="","",IF((COUNTIF('Data R4'!K537,"&gt;0")+COUNTIF('Data R4'!M537,"&gt;0")+COUNTIF('Data R4'!O537,"&gt;0")+COUNTIF('Data R4'!Q537,"&gt;0")+COUNTIF('Data R4'!S537,"&gt;0")+COUNTIF('Data R4'!U537,"&gt;0")+COUNTIF('Data R4'!W537,"&gt;0")+COUNTIF('Data R4'!Y537,"&gt;0"))&gt;0,1,0))</f>
        <v/>
      </c>
      <c r="M3529" t="inlineStr">
        <is>
          <t>Data R</t>
        </is>
      </c>
    </row>
    <row r="3530">
      <c r="A3530" t="inlineStr">
        <is>
          <t>Regional 4</t>
        </is>
      </c>
      <c r="B3530">
        <f>IF('Data R4'!C538="","",'Data R4'!B538)</f>
        <v/>
      </c>
      <c r="C3530">
        <f>IF('Data R4'!C538="","",'Data R4'!C538)</f>
        <v/>
      </c>
      <c r="D3530">
        <f>IF('Data R4'!C538="","",'Data R4'!D538)</f>
        <v/>
      </c>
      <c r="E3530">
        <f>IF('Data R4'!C538="","",'Data R4'!E538)</f>
        <v/>
      </c>
      <c r="F3530">
        <f>IF('Data R4'!C538="","",'Data R4'!F538)</f>
        <v/>
      </c>
      <c r="G3530">
        <f>IF('Data R4'!C538="","",'Data R4'!AD538)</f>
        <v/>
      </c>
      <c r="H3530">
        <f>IF('Data R4'!C538="","",'Data R4'!AC538)</f>
        <v/>
      </c>
      <c r="I3530">
        <f>IF('Data R4'!C538="","",COUNTIF('Data R4'!J538,"&gt;0")+COUNTIF('Data R4'!L538,"&gt;0")+COUNTIF('Data R4'!N538,"&gt;0")+COUNTIF('Data R4'!P538,"&gt;0")+COUNTIF('Data R4'!R538,"&gt;0")+COUNTIF('Data R4'!T538,"&gt;0")+COUNTIF('Data R4'!V538,"&gt;0")+COUNTIF('Data R4'!X538,"&gt;0"))</f>
        <v/>
      </c>
      <c r="J3530">
        <f>IF('Data R4'!C538="","",IF((COUNTIF('Data R4'!K538,"&gt;0")+COUNTIF('Data R4'!M538,"&gt;0")+COUNTIF('Data R4'!O538,"&gt;0")+COUNTIF('Data R4'!Q538,"&gt;0")+COUNTIF('Data R4'!S538,"&gt;0")+COUNTIF('Data R4'!U538,"&gt;0")+COUNTIF('Data R4'!W538,"&gt;0")+COUNTIF('Data R4'!Y538,"&gt;0"))&gt;0,1,0))</f>
        <v/>
      </c>
      <c r="M3530" t="inlineStr">
        <is>
          <t>Data R</t>
        </is>
      </c>
    </row>
    <row r="3531">
      <c r="A3531" t="inlineStr">
        <is>
          <t>Regional 4</t>
        </is>
      </c>
      <c r="B3531">
        <f>IF('Data R4'!C539="","",'Data R4'!B539)</f>
        <v/>
      </c>
      <c r="C3531">
        <f>IF('Data R4'!C539="","",'Data R4'!C539)</f>
        <v/>
      </c>
      <c r="D3531">
        <f>IF('Data R4'!C539="","",'Data R4'!D539)</f>
        <v/>
      </c>
      <c r="E3531">
        <f>IF('Data R4'!C539="","",'Data R4'!E539)</f>
        <v/>
      </c>
      <c r="F3531">
        <f>IF('Data R4'!C539="","",'Data R4'!F539)</f>
        <v/>
      </c>
      <c r="G3531">
        <f>IF('Data R4'!C539="","",'Data R4'!AD539)</f>
        <v/>
      </c>
      <c r="H3531">
        <f>IF('Data R4'!C539="","",'Data R4'!AC539)</f>
        <v/>
      </c>
      <c r="I3531">
        <f>IF('Data R4'!C539="","",COUNTIF('Data R4'!J539,"&gt;0")+COUNTIF('Data R4'!L539,"&gt;0")+COUNTIF('Data R4'!N539,"&gt;0")+COUNTIF('Data R4'!P539,"&gt;0")+COUNTIF('Data R4'!R539,"&gt;0")+COUNTIF('Data R4'!T539,"&gt;0")+COUNTIF('Data R4'!V539,"&gt;0")+COUNTIF('Data R4'!X539,"&gt;0"))</f>
        <v/>
      </c>
      <c r="J3531">
        <f>IF('Data R4'!C539="","",IF((COUNTIF('Data R4'!K539,"&gt;0")+COUNTIF('Data R4'!M539,"&gt;0")+COUNTIF('Data R4'!O539,"&gt;0")+COUNTIF('Data R4'!Q539,"&gt;0")+COUNTIF('Data R4'!S539,"&gt;0")+COUNTIF('Data R4'!U539,"&gt;0")+COUNTIF('Data R4'!W539,"&gt;0")+COUNTIF('Data R4'!Y539,"&gt;0"))&gt;0,1,0))</f>
        <v/>
      </c>
      <c r="M3531" t="inlineStr">
        <is>
          <t>Data R</t>
        </is>
      </c>
    </row>
    <row r="3532">
      <c r="A3532" t="inlineStr">
        <is>
          <t>Regional 4</t>
        </is>
      </c>
      <c r="B3532">
        <f>IF('Data R4'!C540="","",'Data R4'!B540)</f>
        <v/>
      </c>
      <c r="C3532">
        <f>IF('Data R4'!C540="","",'Data R4'!C540)</f>
        <v/>
      </c>
      <c r="D3532">
        <f>IF('Data R4'!C540="","",'Data R4'!D540)</f>
        <v/>
      </c>
      <c r="E3532">
        <f>IF('Data R4'!C540="","",'Data R4'!E540)</f>
        <v/>
      </c>
      <c r="F3532">
        <f>IF('Data R4'!C540="","",'Data R4'!F540)</f>
        <v/>
      </c>
      <c r="G3532">
        <f>IF('Data R4'!C540="","",'Data R4'!AD540)</f>
        <v/>
      </c>
      <c r="H3532">
        <f>IF('Data R4'!C540="","",'Data R4'!AC540)</f>
        <v/>
      </c>
      <c r="I3532">
        <f>IF('Data R4'!C540="","",COUNTIF('Data R4'!J540,"&gt;0")+COUNTIF('Data R4'!L540,"&gt;0")+COUNTIF('Data R4'!N540,"&gt;0")+COUNTIF('Data R4'!P540,"&gt;0")+COUNTIF('Data R4'!R540,"&gt;0")+COUNTIF('Data R4'!T540,"&gt;0")+COUNTIF('Data R4'!V540,"&gt;0")+COUNTIF('Data R4'!X540,"&gt;0"))</f>
        <v/>
      </c>
      <c r="J3532">
        <f>IF('Data R4'!C540="","",IF((COUNTIF('Data R4'!K540,"&gt;0")+COUNTIF('Data R4'!M540,"&gt;0")+COUNTIF('Data R4'!O540,"&gt;0")+COUNTIF('Data R4'!Q540,"&gt;0")+COUNTIF('Data R4'!S540,"&gt;0")+COUNTIF('Data R4'!U540,"&gt;0")+COUNTIF('Data R4'!W540,"&gt;0")+COUNTIF('Data R4'!Y540,"&gt;0"))&gt;0,1,0))</f>
        <v/>
      </c>
      <c r="M3532" t="inlineStr">
        <is>
          <t>Data R</t>
        </is>
      </c>
    </row>
    <row r="3533">
      <c r="A3533" t="inlineStr">
        <is>
          <t>Regional 4</t>
        </is>
      </c>
      <c r="B3533">
        <f>IF('Data R4'!C541="","",'Data R4'!B541)</f>
        <v/>
      </c>
      <c r="C3533">
        <f>IF('Data R4'!C541="","",'Data R4'!C541)</f>
        <v/>
      </c>
      <c r="D3533">
        <f>IF('Data R4'!C541="","",'Data R4'!D541)</f>
        <v/>
      </c>
      <c r="E3533">
        <f>IF('Data R4'!C541="","",'Data R4'!E541)</f>
        <v/>
      </c>
      <c r="F3533">
        <f>IF('Data R4'!C541="","",'Data R4'!F541)</f>
        <v/>
      </c>
      <c r="G3533">
        <f>IF('Data R4'!C541="","",'Data R4'!AD541)</f>
        <v/>
      </c>
      <c r="H3533">
        <f>IF('Data R4'!C541="","",'Data R4'!AC541)</f>
        <v/>
      </c>
      <c r="I3533">
        <f>IF('Data R4'!C541="","",COUNTIF('Data R4'!J541,"&gt;0")+COUNTIF('Data R4'!L541,"&gt;0")+COUNTIF('Data R4'!N541,"&gt;0")+COUNTIF('Data R4'!P541,"&gt;0")+COUNTIF('Data R4'!R541,"&gt;0")+COUNTIF('Data R4'!T541,"&gt;0")+COUNTIF('Data R4'!V541,"&gt;0")+COUNTIF('Data R4'!X541,"&gt;0"))</f>
        <v/>
      </c>
      <c r="J3533">
        <f>IF('Data R4'!C541="","",IF((COUNTIF('Data R4'!K541,"&gt;0")+COUNTIF('Data R4'!M541,"&gt;0")+COUNTIF('Data R4'!O541,"&gt;0")+COUNTIF('Data R4'!Q541,"&gt;0")+COUNTIF('Data R4'!S541,"&gt;0")+COUNTIF('Data R4'!U541,"&gt;0")+COUNTIF('Data R4'!W541,"&gt;0")+COUNTIF('Data R4'!Y541,"&gt;0"))&gt;0,1,0))</f>
        <v/>
      </c>
      <c r="M3533" t="inlineStr">
        <is>
          <t>Data R</t>
        </is>
      </c>
    </row>
    <row r="3534">
      <c r="A3534" t="inlineStr">
        <is>
          <t>Regional 4</t>
        </is>
      </c>
      <c r="B3534">
        <f>IF('Data R4'!C542="","",'Data R4'!B542)</f>
        <v/>
      </c>
      <c r="C3534">
        <f>IF('Data R4'!C542="","",'Data R4'!C542)</f>
        <v/>
      </c>
      <c r="D3534">
        <f>IF('Data R4'!C542="","",'Data R4'!D542)</f>
        <v/>
      </c>
      <c r="E3534">
        <f>IF('Data R4'!C542="","",'Data R4'!E542)</f>
        <v/>
      </c>
      <c r="F3534">
        <f>IF('Data R4'!C542="","",'Data R4'!F542)</f>
        <v/>
      </c>
      <c r="G3534">
        <f>IF('Data R4'!C542="","",'Data R4'!AD542)</f>
        <v/>
      </c>
      <c r="H3534">
        <f>IF('Data R4'!C542="","",'Data R4'!AC542)</f>
        <v/>
      </c>
      <c r="I3534">
        <f>IF('Data R4'!C542="","",COUNTIF('Data R4'!J542,"&gt;0")+COUNTIF('Data R4'!L542,"&gt;0")+COUNTIF('Data R4'!N542,"&gt;0")+COUNTIF('Data R4'!P542,"&gt;0")+COUNTIF('Data R4'!R542,"&gt;0")+COUNTIF('Data R4'!T542,"&gt;0")+COUNTIF('Data R4'!V542,"&gt;0")+COUNTIF('Data R4'!X542,"&gt;0"))</f>
        <v/>
      </c>
      <c r="J3534">
        <f>IF('Data R4'!C542="","",IF((COUNTIF('Data R4'!K542,"&gt;0")+COUNTIF('Data R4'!M542,"&gt;0")+COUNTIF('Data R4'!O542,"&gt;0")+COUNTIF('Data R4'!Q542,"&gt;0")+COUNTIF('Data R4'!S542,"&gt;0")+COUNTIF('Data R4'!U542,"&gt;0")+COUNTIF('Data R4'!W542,"&gt;0")+COUNTIF('Data R4'!Y542,"&gt;0"))&gt;0,1,0))</f>
        <v/>
      </c>
      <c r="M3534" t="inlineStr">
        <is>
          <t>Data R</t>
        </is>
      </c>
    </row>
    <row r="3535">
      <c r="A3535" t="inlineStr">
        <is>
          <t>Regional 4</t>
        </is>
      </c>
      <c r="B3535">
        <f>IF('Data R4'!C543="","",'Data R4'!B543)</f>
        <v/>
      </c>
      <c r="C3535">
        <f>IF('Data R4'!C543="","",'Data R4'!C543)</f>
        <v/>
      </c>
      <c r="D3535">
        <f>IF('Data R4'!C543="","",'Data R4'!D543)</f>
        <v/>
      </c>
      <c r="E3535">
        <f>IF('Data R4'!C543="","",'Data R4'!E543)</f>
        <v/>
      </c>
      <c r="F3535">
        <f>IF('Data R4'!C543="","",'Data R4'!F543)</f>
        <v/>
      </c>
      <c r="G3535">
        <f>IF('Data R4'!C543="","",'Data R4'!AD543)</f>
        <v/>
      </c>
      <c r="H3535">
        <f>IF('Data R4'!C543="","",'Data R4'!AC543)</f>
        <v/>
      </c>
      <c r="I3535">
        <f>IF('Data R4'!C543="","",COUNTIF('Data R4'!J543,"&gt;0")+COUNTIF('Data R4'!L543,"&gt;0")+COUNTIF('Data R4'!N543,"&gt;0")+COUNTIF('Data R4'!P543,"&gt;0")+COUNTIF('Data R4'!R543,"&gt;0")+COUNTIF('Data R4'!T543,"&gt;0")+COUNTIF('Data R4'!V543,"&gt;0")+COUNTIF('Data R4'!X543,"&gt;0"))</f>
        <v/>
      </c>
      <c r="J3535">
        <f>IF('Data R4'!C543="","",IF((COUNTIF('Data R4'!K543,"&gt;0")+COUNTIF('Data R4'!M543,"&gt;0")+COUNTIF('Data R4'!O543,"&gt;0")+COUNTIF('Data R4'!Q543,"&gt;0")+COUNTIF('Data R4'!S543,"&gt;0")+COUNTIF('Data R4'!U543,"&gt;0")+COUNTIF('Data R4'!W543,"&gt;0")+COUNTIF('Data R4'!Y543,"&gt;0"))&gt;0,1,0))</f>
        <v/>
      </c>
      <c r="M3535" t="inlineStr">
        <is>
          <t>Data R</t>
        </is>
      </c>
    </row>
    <row r="3536">
      <c r="A3536" t="inlineStr">
        <is>
          <t>Regional 4</t>
        </is>
      </c>
      <c r="B3536">
        <f>IF('Data R4'!C544="","",'Data R4'!B544)</f>
        <v/>
      </c>
      <c r="C3536">
        <f>IF('Data R4'!C544="","",'Data R4'!C544)</f>
        <v/>
      </c>
      <c r="D3536">
        <f>IF('Data R4'!C544="","",'Data R4'!D544)</f>
        <v/>
      </c>
      <c r="E3536">
        <f>IF('Data R4'!C544="","",'Data R4'!E544)</f>
        <v/>
      </c>
      <c r="F3536">
        <f>IF('Data R4'!C544="","",'Data R4'!F544)</f>
        <v/>
      </c>
      <c r="G3536">
        <f>IF('Data R4'!C544="","",'Data R4'!AD544)</f>
        <v/>
      </c>
      <c r="H3536">
        <f>IF('Data R4'!C544="","",'Data R4'!AC544)</f>
        <v/>
      </c>
      <c r="I3536">
        <f>IF('Data R4'!C544="","",COUNTIF('Data R4'!J544,"&gt;0")+COUNTIF('Data R4'!L544,"&gt;0")+COUNTIF('Data R4'!N544,"&gt;0")+COUNTIF('Data R4'!P544,"&gt;0")+COUNTIF('Data R4'!R544,"&gt;0")+COUNTIF('Data R4'!T544,"&gt;0")+COUNTIF('Data R4'!V544,"&gt;0")+COUNTIF('Data R4'!X544,"&gt;0"))</f>
        <v/>
      </c>
      <c r="J3536">
        <f>IF('Data R4'!C544="","",IF((COUNTIF('Data R4'!K544,"&gt;0")+COUNTIF('Data R4'!M544,"&gt;0")+COUNTIF('Data R4'!O544,"&gt;0")+COUNTIF('Data R4'!Q544,"&gt;0")+COUNTIF('Data R4'!S544,"&gt;0")+COUNTIF('Data R4'!U544,"&gt;0")+COUNTIF('Data R4'!W544,"&gt;0")+COUNTIF('Data R4'!Y544,"&gt;0"))&gt;0,1,0))</f>
        <v/>
      </c>
      <c r="M3536" t="inlineStr">
        <is>
          <t>Data R</t>
        </is>
      </c>
    </row>
    <row r="3537">
      <c r="A3537" t="inlineStr">
        <is>
          <t>Regional 4</t>
        </is>
      </c>
      <c r="B3537">
        <f>IF('Data R4'!C545="","",'Data R4'!B545)</f>
        <v/>
      </c>
      <c r="C3537">
        <f>IF('Data R4'!C545="","",'Data R4'!C545)</f>
        <v/>
      </c>
      <c r="D3537">
        <f>IF('Data R4'!C545="","",'Data R4'!D545)</f>
        <v/>
      </c>
      <c r="E3537">
        <f>IF('Data R4'!C545="","",'Data R4'!E545)</f>
        <v/>
      </c>
      <c r="F3537">
        <f>IF('Data R4'!C545="","",'Data R4'!F545)</f>
        <v/>
      </c>
      <c r="G3537">
        <f>IF('Data R4'!C545="","",'Data R4'!AD545)</f>
        <v/>
      </c>
      <c r="H3537">
        <f>IF('Data R4'!C545="","",'Data R4'!AC545)</f>
        <v/>
      </c>
      <c r="I3537">
        <f>IF('Data R4'!C545="","",COUNTIF('Data R4'!J545,"&gt;0")+COUNTIF('Data R4'!L545,"&gt;0")+COUNTIF('Data R4'!N545,"&gt;0")+COUNTIF('Data R4'!P545,"&gt;0")+COUNTIF('Data R4'!R545,"&gt;0")+COUNTIF('Data R4'!T545,"&gt;0")+COUNTIF('Data R4'!V545,"&gt;0")+COUNTIF('Data R4'!X545,"&gt;0"))</f>
        <v/>
      </c>
      <c r="J3537">
        <f>IF('Data R4'!C545="","",IF((COUNTIF('Data R4'!K545,"&gt;0")+COUNTIF('Data R4'!M545,"&gt;0")+COUNTIF('Data R4'!O545,"&gt;0")+COUNTIF('Data R4'!Q545,"&gt;0")+COUNTIF('Data R4'!S545,"&gt;0")+COUNTIF('Data R4'!U545,"&gt;0")+COUNTIF('Data R4'!W545,"&gt;0")+COUNTIF('Data R4'!Y545,"&gt;0"))&gt;0,1,0))</f>
        <v/>
      </c>
      <c r="M3537" t="inlineStr">
        <is>
          <t>Data R</t>
        </is>
      </c>
    </row>
    <row r="3538">
      <c r="A3538" t="inlineStr">
        <is>
          <t>Regional 4</t>
        </is>
      </c>
      <c r="B3538">
        <f>IF('Data R4'!C546="","",'Data R4'!B546)</f>
        <v/>
      </c>
      <c r="C3538">
        <f>IF('Data R4'!C546="","",'Data R4'!C546)</f>
        <v/>
      </c>
      <c r="D3538">
        <f>IF('Data R4'!C546="","",'Data R4'!D546)</f>
        <v/>
      </c>
      <c r="E3538">
        <f>IF('Data R4'!C546="","",'Data R4'!E546)</f>
        <v/>
      </c>
      <c r="F3538">
        <f>IF('Data R4'!C546="","",'Data R4'!F546)</f>
        <v/>
      </c>
      <c r="G3538">
        <f>IF('Data R4'!C546="","",'Data R4'!AD546)</f>
        <v/>
      </c>
      <c r="H3538">
        <f>IF('Data R4'!C546="","",'Data R4'!AC546)</f>
        <v/>
      </c>
      <c r="I3538">
        <f>IF('Data R4'!C546="","",COUNTIF('Data R4'!J546,"&gt;0")+COUNTIF('Data R4'!L546,"&gt;0")+COUNTIF('Data R4'!N546,"&gt;0")+COUNTIF('Data R4'!P546,"&gt;0")+COUNTIF('Data R4'!R546,"&gt;0")+COUNTIF('Data R4'!T546,"&gt;0")+COUNTIF('Data R4'!V546,"&gt;0")+COUNTIF('Data R4'!X546,"&gt;0"))</f>
        <v/>
      </c>
      <c r="J3538">
        <f>IF('Data R4'!C546="","",IF((COUNTIF('Data R4'!K546,"&gt;0")+COUNTIF('Data R4'!M546,"&gt;0")+COUNTIF('Data R4'!O546,"&gt;0")+COUNTIF('Data R4'!Q546,"&gt;0")+COUNTIF('Data R4'!S546,"&gt;0")+COUNTIF('Data R4'!U546,"&gt;0")+COUNTIF('Data R4'!W546,"&gt;0")+COUNTIF('Data R4'!Y546,"&gt;0"))&gt;0,1,0))</f>
        <v/>
      </c>
      <c r="M3538" t="inlineStr">
        <is>
          <t>Data R</t>
        </is>
      </c>
    </row>
    <row r="3539">
      <c r="A3539" t="inlineStr">
        <is>
          <t>Regional 4</t>
        </is>
      </c>
      <c r="B3539">
        <f>IF('Data R4'!C547="","",'Data R4'!B547)</f>
        <v/>
      </c>
      <c r="C3539">
        <f>IF('Data R4'!C547="","",'Data R4'!C547)</f>
        <v/>
      </c>
      <c r="D3539">
        <f>IF('Data R4'!C547="","",'Data R4'!D547)</f>
        <v/>
      </c>
      <c r="E3539">
        <f>IF('Data R4'!C547="","",'Data R4'!E547)</f>
        <v/>
      </c>
      <c r="F3539">
        <f>IF('Data R4'!C547="","",'Data R4'!F547)</f>
        <v/>
      </c>
      <c r="G3539">
        <f>IF('Data R4'!C547="","",'Data R4'!AD547)</f>
        <v/>
      </c>
      <c r="H3539">
        <f>IF('Data R4'!C547="","",'Data R4'!AC547)</f>
        <v/>
      </c>
      <c r="I3539">
        <f>IF('Data R4'!C547="","",COUNTIF('Data R4'!J547,"&gt;0")+COUNTIF('Data R4'!L547,"&gt;0")+COUNTIF('Data R4'!N547,"&gt;0")+COUNTIF('Data R4'!P547,"&gt;0")+COUNTIF('Data R4'!R547,"&gt;0")+COUNTIF('Data R4'!T547,"&gt;0")+COUNTIF('Data R4'!V547,"&gt;0")+COUNTIF('Data R4'!X547,"&gt;0"))</f>
        <v/>
      </c>
      <c r="J3539">
        <f>IF('Data R4'!C547="","",IF((COUNTIF('Data R4'!K547,"&gt;0")+COUNTIF('Data R4'!M547,"&gt;0")+COUNTIF('Data R4'!O547,"&gt;0")+COUNTIF('Data R4'!Q547,"&gt;0")+COUNTIF('Data R4'!S547,"&gt;0")+COUNTIF('Data R4'!U547,"&gt;0")+COUNTIF('Data R4'!W547,"&gt;0")+COUNTIF('Data R4'!Y547,"&gt;0"))&gt;0,1,0))</f>
        <v/>
      </c>
      <c r="M3539" t="inlineStr">
        <is>
          <t>Data R</t>
        </is>
      </c>
    </row>
    <row r="3540">
      <c r="A3540" t="inlineStr">
        <is>
          <t>Regional 4</t>
        </is>
      </c>
      <c r="B3540">
        <f>IF('Data R4'!C548="","",'Data R4'!B548)</f>
        <v/>
      </c>
      <c r="C3540">
        <f>IF('Data R4'!C548="","",'Data R4'!C548)</f>
        <v/>
      </c>
      <c r="D3540">
        <f>IF('Data R4'!C548="","",'Data R4'!D548)</f>
        <v/>
      </c>
      <c r="E3540">
        <f>IF('Data R4'!C548="","",'Data R4'!E548)</f>
        <v/>
      </c>
      <c r="F3540">
        <f>IF('Data R4'!C548="","",'Data R4'!F548)</f>
        <v/>
      </c>
      <c r="G3540">
        <f>IF('Data R4'!C548="","",'Data R4'!AD548)</f>
        <v/>
      </c>
      <c r="H3540">
        <f>IF('Data R4'!C548="","",'Data R4'!AC548)</f>
        <v/>
      </c>
      <c r="I3540">
        <f>IF('Data R4'!C548="","",COUNTIF('Data R4'!J548,"&gt;0")+COUNTIF('Data R4'!L548,"&gt;0")+COUNTIF('Data R4'!N548,"&gt;0")+COUNTIF('Data R4'!P548,"&gt;0")+COUNTIF('Data R4'!R548,"&gt;0")+COUNTIF('Data R4'!T548,"&gt;0")+COUNTIF('Data R4'!V548,"&gt;0")+COUNTIF('Data R4'!X548,"&gt;0"))</f>
        <v/>
      </c>
      <c r="J3540">
        <f>IF('Data R4'!C548="","",IF((COUNTIF('Data R4'!K548,"&gt;0")+COUNTIF('Data R4'!M548,"&gt;0")+COUNTIF('Data R4'!O548,"&gt;0")+COUNTIF('Data R4'!Q548,"&gt;0")+COUNTIF('Data R4'!S548,"&gt;0")+COUNTIF('Data R4'!U548,"&gt;0")+COUNTIF('Data R4'!W548,"&gt;0")+COUNTIF('Data R4'!Y548,"&gt;0"))&gt;0,1,0))</f>
        <v/>
      </c>
      <c r="M3540" t="inlineStr">
        <is>
          <t>Data R</t>
        </is>
      </c>
    </row>
    <row r="3541">
      <c r="A3541" t="inlineStr">
        <is>
          <t>Regional 4</t>
        </is>
      </c>
      <c r="B3541">
        <f>IF('Data R4'!C549="","",'Data R4'!B549)</f>
        <v/>
      </c>
      <c r="C3541">
        <f>IF('Data R4'!C549="","",'Data R4'!C549)</f>
        <v/>
      </c>
      <c r="D3541">
        <f>IF('Data R4'!C549="","",'Data R4'!D549)</f>
        <v/>
      </c>
      <c r="E3541">
        <f>IF('Data R4'!C549="","",'Data R4'!E549)</f>
        <v/>
      </c>
      <c r="F3541">
        <f>IF('Data R4'!C549="","",'Data R4'!F549)</f>
        <v/>
      </c>
      <c r="G3541">
        <f>IF('Data R4'!C549="","",'Data R4'!AD549)</f>
        <v/>
      </c>
      <c r="H3541">
        <f>IF('Data R4'!C549="","",'Data R4'!AC549)</f>
        <v/>
      </c>
      <c r="I3541">
        <f>IF('Data R4'!C549="","",COUNTIF('Data R4'!J549,"&gt;0")+COUNTIF('Data R4'!L549,"&gt;0")+COUNTIF('Data R4'!N549,"&gt;0")+COUNTIF('Data R4'!P549,"&gt;0")+COUNTIF('Data R4'!R549,"&gt;0")+COUNTIF('Data R4'!T549,"&gt;0")+COUNTIF('Data R4'!V549,"&gt;0")+COUNTIF('Data R4'!X549,"&gt;0"))</f>
        <v/>
      </c>
      <c r="J3541">
        <f>IF('Data R4'!C549="","",IF((COUNTIF('Data R4'!K549,"&gt;0")+COUNTIF('Data R4'!M549,"&gt;0")+COUNTIF('Data R4'!O549,"&gt;0")+COUNTIF('Data R4'!Q549,"&gt;0")+COUNTIF('Data R4'!S549,"&gt;0")+COUNTIF('Data R4'!U549,"&gt;0")+COUNTIF('Data R4'!W549,"&gt;0")+COUNTIF('Data R4'!Y549,"&gt;0"))&gt;0,1,0))</f>
        <v/>
      </c>
      <c r="M3541" t="inlineStr">
        <is>
          <t>Data R</t>
        </is>
      </c>
    </row>
    <row r="3542">
      <c r="A3542" t="inlineStr">
        <is>
          <t>Regional 4</t>
        </is>
      </c>
      <c r="B3542">
        <f>IF('Data R4'!C550="","",'Data R4'!B550)</f>
        <v/>
      </c>
      <c r="C3542">
        <f>IF('Data R4'!C550="","",'Data R4'!C550)</f>
        <v/>
      </c>
      <c r="D3542">
        <f>IF('Data R4'!C550="","",'Data R4'!D550)</f>
        <v/>
      </c>
      <c r="E3542">
        <f>IF('Data R4'!C550="","",'Data R4'!E550)</f>
        <v/>
      </c>
      <c r="F3542">
        <f>IF('Data R4'!C550="","",'Data R4'!F550)</f>
        <v/>
      </c>
      <c r="G3542">
        <f>IF('Data R4'!C550="","",'Data R4'!AD550)</f>
        <v/>
      </c>
      <c r="H3542">
        <f>IF('Data R4'!C550="","",'Data R4'!AC550)</f>
        <v/>
      </c>
      <c r="I3542">
        <f>IF('Data R4'!C550="","",COUNTIF('Data R4'!J550,"&gt;0")+COUNTIF('Data R4'!L550,"&gt;0")+COUNTIF('Data R4'!N550,"&gt;0")+COUNTIF('Data R4'!P550,"&gt;0")+COUNTIF('Data R4'!R550,"&gt;0")+COUNTIF('Data R4'!T550,"&gt;0")+COUNTIF('Data R4'!V550,"&gt;0")+COUNTIF('Data R4'!X550,"&gt;0"))</f>
        <v/>
      </c>
      <c r="J3542">
        <f>IF('Data R4'!C550="","",IF((COUNTIF('Data R4'!K550,"&gt;0")+COUNTIF('Data R4'!M550,"&gt;0")+COUNTIF('Data R4'!O550,"&gt;0")+COUNTIF('Data R4'!Q550,"&gt;0")+COUNTIF('Data R4'!S550,"&gt;0")+COUNTIF('Data R4'!U550,"&gt;0")+COUNTIF('Data R4'!W550,"&gt;0")+COUNTIF('Data R4'!Y550,"&gt;0"))&gt;0,1,0))</f>
        <v/>
      </c>
      <c r="M3542" t="inlineStr">
        <is>
          <t>Data R</t>
        </is>
      </c>
    </row>
    <row r="3543">
      <c r="A3543" t="inlineStr">
        <is>
          <t>Regional 4</t>
        </is>
      </c>
      <c r="B3543">
        <f>IF('Data R4'!C551="","",'Data R4'!B551)</f>
        <v/>
      </c>
      <c r="C3543">
        <f>IF('Data R4'!C551="","",'Data R4'!C551)</f>
        <v/>
      </c>
      <c r="D3543">
        <f>IF('Data R4'!C551="","",'Data R4'!D551)</f>
        <v/>
      </c>
      <c r="E3543">
        <f>IF('Data R4'!C551="","",'Data R4'!E551)</f>
        <v/>
      </c>
      <c r="F3543">
        <f>IF('Data R4'!C551="","",'Data R4'!F551)</f>
        <v/>
      </c>
      <c r="G3543">
        <f>IF('Data R4'!C551="","",'Data R4'!AD551)</f>
        <v/>
      </c>
      <c r="H3543">
        <f>IF('Data R4'!C551="","",'Data R4'!AC551)</f>
        <v/>
      </c>
      <c r="I3543">
        <f>IF('Data R4'!C551="","",COUNTIF('Data R4'!J551,"&gt;0")+COUNTIF('Data R4'!L551,"&gt;0")+COUNTIF('Data R4'!N551,"&gt;0")+COUNTIF('Data R4'!P551,"&gt;0")+COUNTIF('Data R4'!R551,"&gt;0")+COUNTIF('Data R4'!T551,"&gt;0")+COUNTIF('Data R4'!V551,"&gt;0")+COUNTIF('Data R4'!X551,"&gt;0"))</f>
        <v/>
      </c>
      <c r="J3543">
        <f>IF('Data R4'!C551="","",IF((COUNTIF('Data R4'!K551,"&gt;0")+COUNTIF('Data R4'!M551,"&gt;0")+COUNTIF('Data R4'!O551,"&gt;0")+COUNTIF('Data R4'!Q551,"&gt;0")+COUNTIF('Data R4'!S551,"&gt;0")+COUNTIF('Data R4'!U551,"&gt;0")+COUNTIF('Data R4'!W551,"&gt;0")+COUNTIF('Data R4'!Y551,"&gt;0"))&gt;0,1,0))</f>
        <v/>
      </c>
      <c r="M3543" t="inlineStr">
        <is>
          <t>Data R</t>
        </is>
      </c>
    </row>
    <row r="3544">
      <c r="A3544" t="inlineStr">
        <is>
          <t>Regional 4</t>
        </is>
      </c>
      <c r="B3544">
        <f>IF('Data R4'!C552="","",'Data R4'!B552)</f>
        <v/>
      </c>
      <c r="C3544">
        <f>IF('Data R4'!C552="","",'Data R4'!C552)</f>
        <v/>
      </c>
      <c r="D3544">
        <f>IF('Data R4'!C552="","",'Data R4'!D552)</f>
        <v/>
      </c>
      <c r="E3544">
        <f>IF('Data R4'!C552="","",'Data R4'!E552)</f>
        <v/>
      </c>
      <c r="F3544">
        <f>IF('Data R4'!C552="","",'Data R4'!F552)</f>
        <v/>
      </c>
      <c r="G3544">
        <f>IF('Data R4'!C552="","",'Data R4'!AD552)</f>
        <v/>
      </c>
      <c r="H3544">
        <f>IF('Data R4'!C552="","",'Data R4'!AC552)</f>
        <v/>
      </c>
      <c r="I3544">
        <f>IF('Data R4'!C552="","",COUNTIF('Data R4'!J552,"&gt;0")+COUNTIF('Data R4'!L552,"&gt;0")+COUNTIF('Data R4'!N552,"&gt;0")+COUNTIF('Data R4'!P552,"&gt;0")+COUNTIF('Data R4'!R552,"&gt;0")+COUNTIF('Data R4'!T552,"&gt;0")+COUNTIF('Data R4'!V552,"&gt;0")+COUNTIF('Data R4'!X552,"&gt;0"))</f>
        <v/>
      </c>
      <c r="J3544">
        <f>IF('Data R4'!C552="","",IF((COUNTIF('Data R4'!K552,"&gt;0")+COUNTIF('Data R4'!M552,"&gt;0")+COUNTIF('Data R4'!O552,"&gt;0")+COUNTIF('Data R4'!Q552,"&gt;0")+COUNTIF('Data R4'!S552,"&gt;0")+COUNTIF('Data R4'!U552,"&gt;0")+COUNTIF('Data R4'!W552,"&gt;0")+COUNTIF('Data R4'!Y552,"&gt;0"))&gt;0,1,0))</f>
        <v/>
      </c>
      <c r="M3544" t="inlineStr">
        <is>
          <t>Data R</t>
        </is>
      </c>
    </row>
    <row r="3545">
      <c r="A3545" t="inlineStr">
        <is>
          <t>Regional 4</t>
        </is>
      </c>
      <c r="B3545">
        <f>IF('Data R4'!C553="","",'Data R4'!B553)</f>
        <v/>
      </c>
      <c r="C3545">
        <f>IF('Data R4'!C553="","",'Data R4'!C553)</f>
        <v/>
      </c>
      <c r="D3545">
        <f>IF('Data R4'!C553="","",'Data R4'!D553)</f>
        <v/>
      </c>
      <c r="E3545">
        <f>IF('Data R4'!C553="","",'Data R4'!E553)</f>
        <v/>
      </c>
      <c r="F3545">
        <f>IF('Data R4'!C553="","",'Data R4'!F553)</f>
        <v/>
      </c>
      <c r="G3545">
        <f>IF('Data R4'!C553="","",'Data R4'!AD553)</f>
        <v/>
      </c>
      <c r="H3545">
        <f>IF('Data R4'!C553="","",'Data R4'!AC553)</f>
        <v/>
      </c>
      <c r="I3545">
        <f>IF('Data R4'!C553="","",COUNTIF('Data R4'!J553,"&gt;0")+COUNTIF('Data R4'!L553,"&gt;0")+COUNTIF('Data R4'!N553,"&gt;0")+COUNTIF('Data R4'!P553,"&gt;0")+COUNTIF('Data R4'!R553,"&gt;0")+COUNTIF('Data R4'!T553,"&gt;0")+COUNTIF('Data R4'!V553,"&gt;0")+COUNTIF('Data R4'!X553,"&gt;0"))</f>
        <v/>
      </c>
      <c r="J3545">
        <f>IF('Data R4'!C553="","",IF((COUNTIF('Data R4'!K553,"&gt;0")+COUNTIF('Data R4'!M553,"&gt;0")+COUNTIF('Data R4'!O553,"&gt;0")+COUNTIF('Data R4'!Q553,"&gt;0")+COUNTIF('Data R4'!S553,"&gt;0")+COUNTIF('Data R4'!U553,"&gt;0")+COUNTIF('Data R4'!W553,"&gt;0")+COUNTIF('Data R4'!Y553,"&gt;0"))&gt;0,1,0))</f>
        <v/>
      </c>
      <c r="M3545" t="inlineStr">
        <is>
          <t>Data R</t>
        </is>
      </c>
    </row>
    <row r="3546">
      <c r="A3546" t="inlineStr">
        <is>
          <t>Regional 4</t>
        </is>
      </c>
      <c r="B3546">
        <f>IF('Data R4'!C554="","",'Data R4'!B554)</f>
        <v/>
      </c>
      <c r="C3546">
        <f>IF('Data R4'!C554="","",'Data R4'!C554)</f>
        <v/>
      </c>
      <c r="D3546">
        <f>IF('Data R4'!C554="","",'Data R4'!D554)</f>
        <v/>
      </c>
      <c r="E3546">
        <f>IF('Data R4'!C554="","",'Data R4'!E554)</f>
        <v/>
      </c>
      <c r="F3546">
        <f>IF('Data R4'!C554="","",'Data R4'!F554)</f>
        <v/>
      </c>
      <c r="G3546">
        <f>IF('Data R4'!C554="","",'Data R4'!AD554)</f>
        <v/>
      </c>
      <c r="H3546">
        <f>IF('Data R4'!C554="","",'Data R4'!AC554)</f>
        <v/>
      </c>
      <c r="I3546">
        <f>IF('Data R4'!C554="","",COUNTIF('Data R4'!J554,"&gt;0")+COUNTIF('Data R4'!L554,"&gt;0")+COUNTIF('Data R4'!N554,"&gt;0")+COUNTIF('Data R4'!P554,"&gt;0")+COUNTIF('Data R4'!R554,"&gt;0")+COUNTIF('Data R4'!T554,"&gt;0")+COUNTIF('Data R4'!V554,"&gt;0")+COUNTIF('Data R4'!X554,"&gt;0"))</f>
        <v/>
      </c>
      <c r="J3546">
        <f>IF('Data R4'!C554="","",IF((COUNTIF('Data R4'!K554,"&gt;0")+COUNTIF('Data R4'!M554,"&gt;0")+COUNTIF('Data R4'!O554,"&gt;0")+COUNTIF('Data R4'!Q554,"&gt;0")+COUNTIF('Data R4'!S554,"&gt;0")+COUNTIF('Data R4'!U554,"&gt;0")+COUNTIF('Data R4'!W554,"&gt;0")+COUNTIF('Data R4'!Y554,"&gt;0"))&gt;0,1,0))</f>
        <v/>
      </c>
      <c r="M3546" t="inlineStr">
        <is>
          <t>Data R</t>
        </is>
      </c>
    </row>
    <row r="3547">
      <c r="A3547" t="inlineStr">
        <is>
          <t>Regional 4</t>
        </is>
      </c>
      <c r="B3547">
        <f>IF('Data R4'!C555="","",'Data R4'!B555)</f>
        <v/>
      </c>
      <c r="C3547">
        <f>IF('Data R4'!C555="","",'Data R4'!C555)</f>
        <v/>
      </c>
      <c r="D3547">
        <f>IF('Data R4'!C555="","",'Data R4'!D555)</f>
        <v/>
      </c>
      <c r="E3547">
        <f>IF('Data R4'!C555="","",'Data R4'!E555)</f>
        <v/>
      </c>
      <c r="F3547">
        <f>IF('Data R4'!C555="","",'Data R4'!F555)</f>
        <v/>
      </c>
      <c r="G3547">
        <f>IF('Data R4'!C555="","",'Data R4'!AD555)</f>
        <v/>
      </c>
      <c r="H3547">
        <f>IF('Data R4'!C555="","",'Data R4'!AC555)</f>
        <v/>
      </c>
      <c r="I3547">
        <f>IF('Data R4'!C555="","",COUNTIF('Data R4'!J555,"&gt;0")+COUNTIF('Data R4'!L555,"&gt;0")+COUNTIF('Data R4'!N555,"&gt;0")+COUNTIF('Data R4'!P555,"&gt;0")+COUNTIF('Data R4'!R555,"&gt;0")+COUNTIF('Data R4'!T555,"&gt;0")+COUNTIF('Data R4'!V555,"&gt;0")+COUNTIF('Data R4'!X555,"&gt;0"))</f>
        <v/>
      </c>
      <c r="J3547">
        <f>IF('Data R4'!C555="","",IF((COUNTIF('Data R4'!K555,"&gt;0")+COUNTIF('Data R4'!M555,"&gt;0")+COUNTIF('Data R4'!O555,"&gt;0")+COUNTIF('Data R4'!Q555,"&gt;0")+COUNTIF('Data R4'!S555,"&gt;0")+COUNTIF('Data R4'!U555,"&gt;0")+COUNTIF('Data R4'!W555,"&gt;0")+COUNTIF('Data R4'!Y555,"&gt;0"))&gt;0,1,0))</f>
        <v/>
      </c>
      <c r="M3547" t="inlineStr">
        <is>
          <t>Data R</t>
        </is>
      </c>
    </row>
    <row r="3548">
      <c r="A3548" t="inlineStr">
        <is>
          <t>Regional 4</t>
        </is>
      </c>
      <c r="B3548">
        <f>IF('Data R4'!C556="","",'Data R4'!B556)</f>
        <v/>
      </c>
      <c r="C3548">
        <f>IF('Data R4'!C556="","",'Data R4'!C556)</f>
        <v/>
      </c>
      <c r="D3548">
        <f>IF('Data R4'!C556="","",'Data R4'!D556)</f>
        <v/>
      </c>
      <c r="E3548">
        <f>IF('Data R4'!C556="","",'Data R4'!E556)</f>
        <v/>
      </c>
      <c r="F3548">
        <f>IF('Data R4'!C556="","",'Data R4'!F556)</f>
        <v/>
      </c>
      <c r="G3548">
        <f>IF('Data R4'!C556="","",'Data R4'!AD556)</f>
        <v/>
      </c>
      <c r="H3548">
        <f>IF('Data R4'!C556="","",'Data R4'!AC556)</f>
        <v/>
      </c>
      <c r="I3548">
        <f>IF('Data R4'!C556="","",COUNTIF('Data R4'!J556,"&gt;0")+COUNTIF('Data R4'!L556,"&gt;0")+COUNTIF('Data R4'!N556,"&gt;0")+COUNTIF('Data R4'!P556,"&gt;0")+COUNTIF('Data R4'!R556,"&gt;0")+COUNTIF('Data R4'!T556,"&gt;0")+COUNTIF('Data R4'!V556,"&gt;0")+COUNTIF('Data R4'!X556,"&gt;0"))</f>
        <v/>
      </c>
      <c r="J3548">
        <f>IF('Data R4'!C556="","",IF((COUNTIF('Data R4'!K556,"&gt;0")+COUNTIF('Data R4'!M556,"&gt;0")+COUNTIF('Data R4'!O556,"&gt;0")+COUNTIF('Data R4'!Q556,"&gt;0")+COUNTIF('Data R4'!S556,"&gt;0")+COUNTIF('Data R4'!U556,"&gt;0")+COUNTIF('Data R4'!W556,"&gt;0")+COUNTIF('Data R4'!Y556,"&gt;0"))&gt;0,1,0))</f>
        <v/>
      </c>
      <c r="M3548" t="inlineStr">
        <is>
          <t>Data R</t>
        </is>
      </c>
    </row>
    <row r="3549">
      <c r="A3549" t="inlineStr">
        <is>
          <t>Regional 4</t>
        </is>
      </c>
      <c r="B3549">
        <f>IF('Data R4'!C557="","",'Data R4'!B557)</f>
        <v/>
      </c>
      <c r="C3549">
        <f>IF('Data R4'!C557="","",'Data R4'!C557)</f>
        <v/>
      </c>
      <c r="D3549">
        <f>IF('Data R4'!C557="","",'Data R4'!D557)</f>
        <v/>
      </c>
      <c r="E3549">
        <f>IF('Data R4'!C557="","",'Data R4'!E557)</f>
        <v/>
      </c>
      <c r="F3549">
        <f>IF('Data R4'!C557="","",'Data R4'!F557)</f>
        <v/>
      </c>
      <c r="G3549">
        <f>IF('Data R4'!C557="","",'Data R4'!AD557)</f>
        <v/>
      </c>
      <c r="H3549">
        <f>IF('Data R4'!C557="","",'Data R4'!AC557)</f>
        <v/>
      </c>
      <c r="I3549">
        <f>IF('Data R4'!C557="","",COUNTIF('Data R4'!J557,"&gt;0")+COUNTIF('Data R4'!L557,"&gt;0")+COUNTIF('Data R4'!N557,"&gt;0")+COUNTIF('Data R4'!P557,"&gt;0")+COUNTIF('Data R4'!R557,"&gt;0")+COUNTIF('Data R4'!T557,"&gt;0")+COUNTIF('Data R4'!V557,"&gt;0")+COUNTIF('Data R4'!X557,"&gt;0"))</f>
        <v/>
      </c>
      <c r="J3549">
        <f>IF('Data R4'!C557="","",IF((COUNTIF('Data R4'!K557,"&gt;0")+COUNTIF('Data R4'!M557,"&gt;0")+COUNTIF('Data R4'!O557,"&gt;0")+COUNTIF('Data R4'!Q557,"&gt;0")+COUNTIF('Data R4'!S557,"&gt;0")+COUNTIF('Data R4'!U557,"&gt;0")+COUNTIF('Data R4'!W557,"&gt;0")+COUNTIF('Data R4'!Y557,"&gt;0"))&gt;0,1,0))</f>
        <v/>
      </c>
      <c r="M3549" t="inlineStr">
        <is>
          <t>Data R</t>
        </is>
      </c>
    </row>
    <row r="3550">
      <c r="A3550" t="inlineStr">
        <is>
          <t>Regional 4</t>
        </is>
      </c>
      <c r="B3550">
        <f>IF('Data R4'!C558="","",'Data R4'!B558)</f>
        <v/>
      </c>
      <c r="C3550">
        <f>IF('Data R4'!C558="","",'Data R4'!C558)</f>
        <v/>
      </c>
      <c r="D3550">
        <f>IF('Data R4'!C558="","",'Data R4'!D558)</f>
        <v/>
      </c>
      <c r="E3550">
        <f>IF('Data R4'!C558="","",'Data R4'!E558)</f>
        <v/>
      </c>
      <c r="F3550">
        <f>IF('Data R4'!C558="","",'Data R4'!F558)</f>
        <v/>
      </c>
      <c r="G3550">
        <f>IF('Data R4'!C558="","",'Data R4'!AD558)</f>
        <v/>
      </c>
      <c r="H3550">
        <f>IF('Data R4'!C558="","",'Data R4'!AC558)</f>
        <v/>
      </c>
      <c r="I3550">
        <f>IF('Data R4'!C558="","",COUNTIF('Data R4'!J558,"&gt;0")+COUNTIF('Data R4'!L558,"&gt;0")+COUNTIF('Data R4'!N558,"&gt;0")+COUNTIF('Data R4'!P558,"&gt;0")+COUNTIF('Data R4'!R558,"&gt;0")+COUNTIF('Data R4'!T558,"&gt;0")+COUNTIF('Data R4'!V558,"&gt;0")+COUNTIF('Data R4'!X558,"&gt;0"))</f>
        <v/>
      </c>
      <c r="J3550">
        <f>IF('Data R4'!C558="","",IF((COUNTIF('Data R4'!K558,"&gt;0")+COUNTIF('Data R4'!M558,"&gt;0")+COUNTIF('Data R4'!O558,"&gt;0")+COUNTIF('Data R4'!Q558,"&gt;0")+COUNTIF('Data R4'!S558,"&gt;0")+COUNTIF('Data R4'!U558,"&gt;0")+COUNTIF('Data R4'!W558,"&gt;0")+COUNTIF('Data R4'!Y558,"&gt;0"))&gt;0,1,0))</f>
        <v/>
      </c>
      <c r="M3550" t="inlineStr">
        <is>
          <t>Data R</t>
        </is>
      </c>
    </row>
    <row r="3551">
      <c r="A3551" t="inlineStr">
        <is>
          <t>Regional 4</t>
        </is>
      </c>
      <c r="B3551">
        <f>IF('Data R4'!C559="","",'Data R4'!B559)</f>
        <v/>
      </c>
      <c r="C3551">
        <f>IF('Data R4'!C559="","",'Data R4'!C559)</f>
        <v/>
      </c>
      <c r="D3551">
        <f>IF('Data R4'!C559="","",'Data R4'!D559)</f>
        <v/>
      </c>
      <c r="E3551">
        <f>IF('Data R4'!C559="","",'Data R4'!E559)</f>
        <v/>
      </c>
      <c r="F3551">
        <f>IF('Data R4'!C559="","",'Data R4'!F559)</f>
        <v/>
      </c>
      <c r="G3551">
        <f>IF('Data R4'!C559="","",'Data R4'!AD559)</f>
        <v/>
      </c>
      <c r="H3551">
        <f>IF('Data R4'!C559="","",'Data R4'!AC559)</f>
        <v/>
      </c>
      <c r="I3551">
        <f>IF('Data R4'!C559="","",COUNTIF('Data R4'!J559,"&gt;0")+COUNTIF('Data R4'!L559,"&gt;0")+COUNTIF('Data R4'!N559,"&gt;0")+COUNTIF('Data R4'!P559,"&gt;0")+COUNTIF('Data R4'!R559,"&gt;0")+COUNTIF('Data R4'!T559,"&gt;0")+COUNTIF('Data R4'!V559,"&gt;0")+COUNTIF('Data R4'!X559,"&gt;0"))</f>
        <v/>
      </c>
      <c r="J3551">
        <f>IF('Data R4'!C559="","",IF((COUNTIF('Data R4'!K559,"&gt;0")+COUNTIF('Data R4'!M559,"&gt;0")+COUNTIF('Data R4'!O559,"&gt;0")+COUNTIF('Data R4'!Q559,"&gt;0")+COUNTIF('Data R4'!S559,"&gt;0")+COUNTIF('Data R4'!U559,"&gt;0")+COUNTIF('Data R4'!W559,"&gt;0")+COUNTIF('Data R4'!Y559,"&gt;0"))&gt;0,1,0))</f>
        <v/>
      </c>
      <c r="M3551" t="inlineStr">
        <is>
          <t>Data R</t>
        </is>
      </c>
    </row>
    <row r="3552">
      <c r="A3552" t="inlineStr">
        <is>
          <t>Regional 4</t>
        </is>
      </c>
      <c r="B3552">
        <f>IF('Data R4'!C560="","",'Data R4'!B560)</f>
        <v/>
      </c>
      <c r="C3552">
        <f>IF('Data R4'!C560="","",'Data R4'!C560)</f>
        <v/>
      </c>
      <c r="D3552">
        <f>IF('Data R4'!C560="","",'Data R4'!D560)</f>
        <v/>
      </c>
      <c r="E3552">
        <f>IF('Data R4'!C560="","",'Data R4'!E560)</f>
        <v/>
      </c>
      <c r="F3552">
        <f>IF('Data R4'!C560="","",'Data R4'!F560)</f>
        <v/>
      </c>
      <c r="G3552">
        <f>IF('Data R4'!C560="","",'Data R4'!AD560)</f>
        <v/>
      </c>
      <c r="H3552">
        <f>IF('Data R4'!C560="","",'Data R4'!AC560)</f>
        <v/>
      </c>
      <c r="I3552">
        <f>IF('Data R4'!C560="","",COUNTIF('Data R4'!J560,"&gt;0")+COUNTIF('Data R4'!L560,"&gt;0")+COUNTIF('Data R4'!N560,"&gt;0")+COUNTIF('Data R4'!P560,"&gt;0")+COUNTIF('Data R4'!R560,"&gt;0")+COUNTIF('Data R4'!T560,"&gt;0")+COUNTIF('Data R4'!V560,"&gt;0")+COUNTIF('Data R4'!X560,"&gt;0"))</f>
        <v/>
      </c>
      <c r="J3552">
        <f>IF('Data R4'!C560="","",IF((COUNTIF('Data R4'!K560,"&gt;0")+COUNTIF('Data R4'!M560,"&gt;0")+COUNTIF('Data R4'!O560,"&gt;0")+COUNTIF('Data R4'!Q560,"&gt;0")+COUNTIF('Data R4'!S560,"&gt;0")+COUNTIF('Data R4'!U560,"&gt;0")+COUNTIF('Data R4'!W560,"&gt;0")+COUNTIF('Data R4'!Y560,"&gt;0"))&gt;0,1,0))</f>
        <v/>
      </c>
      <c r="M3552" t="inlineStr">
        <is>
          <t>Data R</t>
        </is>
      </c>
    </row>
    <row r="3553">
      <c r="A3553" t="inlineStr">
        <is>
          <t>Regional 4</t>
        </is>
      </c>
      <c r="B3553">
        <f>IF('Data R4'!C561="","",'Data R4'!B561)</f>
        <v/>
      </c>
      <c r="C3553">
        <f>IF('Data R4'!C561="","",'Data R4'!C561)</f>
        <v/>
      </c>
      <c r="D3553">
        <f>IF('Data R4'!C561="","",'Data R4'!D561)</f>
        <v/>
      </c>
      <c r="E3553">
        <f>IF('Data R4'!C561="","",'Data R4'!E561)</f>
        <v/>
      </c>
      <c r="F3553">
        <f>IF('Data R4'!C561="","",'Data R4'!F561)</f>
        <v/>
      </c>
      <c r="G3553">
        <f>IF('Data R4'!C561="","",'Data R4'!AD561)</f>
        <v/>
      </c>
      <c r="H3553">
        <f>IF('Data R4'!C561="","",'Data R4'!AC561)</f>
        <v/>
      </c>
      <c r="I3553">
        <f>IF('Data R4'!C561="","",COUNTIF('Data R4'!J561,"&gt;0")+COUNTIF('Data R4'!L561,"&gt;0")+COUNTIF('Data R4'!N561,"&gt;0")+COUNTIF('Data R4'!P561,"&gt;0")+COUNTIF('Data R4'!R561,"&gt;0")+COUNTIF('Data R4'!T561,"&gt;0")+COUNTIF('Data R4'!V561,"&gt;0")+COUNTIF('Data R4'!X561,"&gt;0"))</f>
        <v/>
      </c>
      <c r="J3553">
        <f>IF('Data R4'!C561="","",IF((COUNTIF('Data R4'!K561,"&gt;0")+COUNTIF('Data R4'!M561,"&gt;0")+COUNTIF('Data R4'!O561,"&gt;0")+COUNTIF('Data R4'!Q561,"&gt;0")+COUNTIF('Data R4'!S561,"&gt;0")+COUNTIF('Data R4'!U561,"&gt;0")+COUNTIF('Data R4'!W561,"&gt;0")+COUNTIF('Data R4'!Y561,"&gt;0"))&gt;0,1,0))</f>
        <v/>
      </c>
      <c r="M3553" t="inlineStr">
        <is>
          <t>Data R</t>
        </is>
      </c>
    </row>
    <row r="3554">
      <c r="A3554" t="inlineStr">
        <is>
          <t>Regional 4</t>
        </is>
      </c>
      <c r="B3554">
        <f>IF('Data R4'!C562="","",'Data R4'!B562)</f>
        <v/>
      </c>
      <c r="C3554">
        <f>IF('Data R4'!C562="","",'Data R4'!C562)</f>
        <v/>
      </c>
      <c r="D3554">
        <f>IF('Data R4'!C562="","",'Data R4'!D562)</f>
        <v/>
      </c>
      <c r="E3554">
        <f>IF('Data R4'!C562="","",'Data R4'!E562)</f>
        <v/>
      </c>
      <c r="F3554">
        <f>IF('Data R4'!C562="","",'Data R4'!F562)</f>
        <v/>
      </c>
      <c r="G3554">
        <f>IF('Data R4'!C562="","",'Data R4'!AD562)</f>
        <v/>
      </c>
      <c r="H3554">
        <f>IF('Data R4'!C562="","",'Data R4'!AC562)</f>
        <v/>
      </c>
      <c r="I3554">
        <f>IF('Data R4'!C562="","",COUNTIF('Data R4'!J562,"&gt;0")+COUNTIF('Data R4'!L562,"&gt;0")+COUNTIF('Data R4'!N562,"&gt;0")+COUNTIF('Data R4'!P562,"&gt;0")+COUNTIF('Data R4'!R562,"&gt;0")+COUNTIF('Data R4'!T562,"&gt;0")+COUNTIF('Data R4'!V562,"&gt;0")+COUNTIF('Data R4'!X562,"&gt;0"))</f>
        <v/>
      </c>
      <c r="J3554">
        <f>IF('Data R4'!C562="","",IF((COUNTIF('Data R4'!K562,"&gt;0")+COUNTIF('Data R4'!M562,"&gt;0")+COUNTIF('Data R4'!O562,"&gt;0")+COUNTIF('Data R4'!Q562,"&gt;0")+COUNTIF('Data R4'!S562,"&gt;0")+COUNTIF('Data R4'!U562,"&gt;0")+COUNTIF('Data R4'!W562,"&gt;0")+COUNTIF('Data R4'!Y562,"&gt;0"))&gt;0,1,0))</f>
        <v/>
      </c>
      <c r="M3554" t="inlineStr">
        <is>
          <t>Data R</t>
        </is>
      </c>
    </row>
    <row r="3555">
      <c r="A3555" t="inlineStr">
        <is>
          <t>Regional 4</t>
        </is>
      </c>
      <c r="B3555">
        <f>IF('Data R4'!C563="","",'Data R4'!B563)</f>
        <v/>
      </c>
      <c r="C3555">
        <f>IF('Data R4'!C563="","",'Data R4'!C563)</f>
        <v/>
      </c>
      <c r="D3555">
        <f>IF('Data R4'!C563="","",'Data R4'!D563)</f>
        <v/>
      </c>
      <c r="E3555">
        <f>IF('Data R4'!C563="","",'Data R4'!E563)</f>
        <v/>
      </c>
      <c r="F3555">
        <f>IF('Data R4'!C563="","",'Data R4'!F563)</f>
        <v/>
      </c>
      <c r="G3555">
        <f>IF('Data R4'!C563="","",'Data R4'!AD563)</f>
        <v/>
      </c>
      <c r="H3555">
        <f>IF('Data R4'!C563="","",'Data R4'!AC563)</f>
        <v/>
      </c>
      <c r="I3555">
        <f>IF('Data R4'!C563="","",COUNTIF('Data R4'!J563,"&gt;0")+COUNTIF('Data R4'!L563,"&gt;0")+COUNTIF('Data R4'!N563,"&gt;0")+COUNTIF('Data R4'!P563,"&gt;0")+COUNTIF('Data R4'!R563,"&gt;0")+COUNTIF('Data R4'!T563,"&gt;0")+COUNTIF('Data R4'!V563,"&gt;0")+COUNTIF('Data R4'!X563,"&gt;0"))</f>
        <v/>
      </c>
      <c r="J3555">
        <f>IF('Data R4'!C563="","",IF((COUNTIF('Data R4'!K563,"&gt;0")+COUNTIF('Data R4'!M563,"&gt;0")+COUNTIF('Data R4'!O563,"&gt;0")+COUNTIF('Data R4'!Q563,"&gt;0")+COUNTIF('Data R4'!S563,"&gt;0")+COUNTIF('Data R4'!U563,"&gt;0")+COUNTIF('Data R4'!W563,"&gt;0")+COUNTIF('Data R4'!Y563,"&gt;0"))&gt;0,1,0))</f>
        <v/>
      </c>
      <c r="M3555" t="inlineStr">
        <is>
          <t>Data R</t>
        </is>
      </c>
    </row>
    <row r="3556">
      <c r="A3556" t="inlineStr">
        <is>
          <t>Regional 4</t>
        </is>
      </c>
      <c r="B3556">
        <f>IF('Data R4'!C564="","",'Data R4'!B564)</f>
        <v/>
      </c>
      <c r="C3556">
        <f>IF('Data R4'!C564="","",'Data R4'!C564)</f>
        <v/>
      </c>
      <c r="D3556">
        <f>IF('Data R4'!C564="","",'Data R4'!D564)</f>
        <v/>
      </c>
      <c r="E3556">
        <f>IF('Data R4'!C564="","",'Data R4'!E564)</f>
        <v/>
      </c>
      <c r="F3556">
        <f>IF('Data R4'!C564="","",'Data R4'!F564)</f>
        <v/>
      </c>
      <c r="G3556">
        <f>IF('Data R4'!C564="","",'Data R4'!AD564)</f>
        <v/>
      </c>
      <c r="H3556">
        <f>IF('Data R4'!C564="","",'Data R4'!AC564)</f>
        <v/>
      </c>
      <c r="I3556">
        <f>IF('Data R4'!C564="","",COUNTIF('Data R4'!J564,"&gt;0")+COUNTIF('Data R4'!L564,"&gt;0")+COUNTIF('Data R4'!N564,"&gt;0")+COUNTIF('Data R4'!P564,"&gt;0")+COUNTIF('Data R4'!R564,"&gt;0")+COUNTIF('Data R4'!T564,"&gt;0")+COUNTIF('Data R4'!V564,"&gt;0")+COUNTIF('Data R4'!X564,"&gt;0"))</f>
        <v/>
      </c>
      <c r="J3556">
        <f>IF('Data R4'!C564="","",IF((COUNTIF('Data R4'!K564,"&gt;0")+COUNTIF('Data R4'!M564,"&gt;0")+COUNTIF('Data R4'!O564,"&gt;0")+COUNTIF('Data R4'!Q564,"&gt;0")+COUNTIF('Data R4'!S564,"&gt;0")+COUNTIF('Data R4'!U564,"&gt;0")+COUNTIF('Data R4'!W564,"&gt;0")+COUNTIF('Data R4'!Y564,"&gt;0"))&gt;0,1,0))</f>
        <v/>
      </c>
      <c r="M3556" t="inlineStr">
        <is>
          <t>Data R</t>
        </is>
      </c>
    </row>
    <row r="3557">
      <c r="A3557" t="inlineStr">
        <is>
          <t>Regional 4</t>
        </is>
      </c>
      <c r="B3557">
        <f>IF('Data R4'!C565="","",'Data R4'!B565)</f>
        <v/>
      </c>
      <c r="C3557">
        <f>IF('Data R4'!C565="","",'Data R4'!C565)</f>
        <v/>
      </c>
      <c r="D3557">
        <f>IF('Data R4'!C565="","",'Data R4'!D565)</f>
        <v/>
      </c>
      <c r="E3557">
        <f>IF('Data R4'!C565="","",'Data R4'!E565)</f>
        <v/>
      </c>
      <c r="F3557">
        <f>IF('Data R4'!C565="","",'Data R4'!F565)</f>
        <v/>
      </c>
      <c r="G3557">
        <f>IF('Data R4'!C565="","",'Data R4'!AD565)</f>
        <v/>
      </c>
      <c r="H3557">
        <f>IF('Data R4'!C565="","",'Data R4'!AC565)</f>
        <v/>
      </c>
      <c r="I3557">
        <f>IF('Data R4'!C565="","",COUNTIF('Data R4'!J565,"&gt;0")+COUNTIF('Data R4'!L565,"&gt;0")+COUNTIF('Data R4'!N565,"&gt;0")+COUNTIF('Data R4'!P565,"&gt;0")+COUNTIF('Data R4'!R565,"&gt;0")+COUNTIF('Data R4'!T565,"&gt;0")+COUNTIF('Data R4'!V565,"&gt;0")+COUNTIF('Data R4'!X565,"&gt;0"))</f>
        <v/>
      </c>
      <c r="J3557">
        <f>IF('Data R4'!C565="","",IF((COUNTIF('Data R4'!K565,"&gt;0")+COUNTIF('Data R4'!M565,"&gt;0")+COUNTIF('Data R4'!O565,"&gt;0")+COUNTIF('Data R4'!Q565,"&gt;0")+COUNTIF('Data R4'!S565,"&gt;0")+COUNTIF('Data R4'!U565,"&gt;0")+COUNTIF('Data R4'!W565,"&gt;0")+COUNTIF('Data R4'!Y565,"&gt;0"))&gt;0,1,0))</f>
        <v/>
      </c>
      <c r="M3557" t="inlineStr">
        <is>
          <t>Data R</t>
        </is>
      </c>
    </row>
    <row r="3558">
      <c r="A3558" t="inlineStr">
        <is>
          <t>Regional 4</t>
        </is>
      </c>
      <c r="B3558">
        <f>IF('Data R4'!C566="","",'Data R4'!B566)</f>
        <v/>
      </c>
      <c r="C3558">
        <f>IF('Data R4'!C566="","",'Data R4'!C566)</f>
        <v/>
      </c>
      <c r="D3558">
        <f>IF('Data R4'!C566="","",'Data R4'!D566)</f>
        <v/>
      </c>
      <c r="E3558">
        <f>IF('Data R4'!C566="","",'Data R4'!E566)</f>
        <v/>
      </c>
      <c r="F3558">
        <f>IF('Data R4'!C566="","",'Data R4'!F566)</f>
        <v/>
      </c>
      <c r="G3558">
        <f>IF('Data R4'!C566="","",'Data R4'!AD566)</f>
        <v/>
      </c>
      <c r="H3558">
        <f>IF('Data R4'!C566="","",'Data R4'!AC566)</f>
        <v/>
      </c>
      <c r="I3558">
        <f>IF('Data R4'!C566="","",COUNTIF('Data R4'!J566,"&gt;0")+COUNTIF('Data R4'!L566,"&gt;0")+COUNTIF('Data R4'!N566,"&gt;0")+COUNTIF('Data R4'!P566,"&gt;0")+COUNTIF('Data R4'!R566,"&gt;0")+COUNTIF('Data R4'!T566,"&gt;0")+COUNTIF('Data R4'!V566,"&gt;0")+COUNTIF('Data R4'!X566,"&gt;0"))</f>
        <v/>
      </c>
      <c r="J3558">
        <f>IF('Data R4'!C566="","",IF((COUNTIF('Data R4'!K566,"&gt;0")+COUNTIF('Data R4'!M566,"&gt;0")+COUNTIF('Data R4'!O566,"&gt;0")+COUNTIF('Data R4'!Q566,"&gt;0")+COUNTIF('Data R4'!S566,"&gt;0")+COUNTIF('Data R4'!U566,"&gt;0")+COUNTIF('Data R4'!W566,"&gt;0")+COUNTIF('Data R4'!Y566,"&gt;0"))&gt;0,1,0))</f>
        <v/>
      </c>
      <c r="M3558" t="inlineStr">
        <is>
          <t>Data R</t>
        </is>
      </c>
    </row>
    <row r="3559">
      <c r="A3559" t="inlineStr">
        <is>
          <t>Regional 4</t>
        </is>
      </c>
      <c r="B3559">
        <f>IF('Data R4'!C567="","",'Data R4'!B567)</f>
        <v/>
      </c>
      <c r="C3559">
        <f>IF('Data R4'!C567="","",'Data R4'!C567)</f>
        <v/>
      </c>
      <c r="D3559">
        <f>IF('Data R4'!C567="","",'Data R4'!D567)</f>
        <v/>
      </c>
      <c r="E3559">
        <f>IF('Data R4'!C567="","",'Data R4'!E567)</f>
        <v/>
      </c>
      <c r="F3559">
        <f>IF('Data R4'!C567="","",'Data R4'!F567)</f>
        <v/>
      </c>
      <c r="G3559">
        <f>IF('Data R4'!C567="","",'Data R4'!AD567)</f>
        <v/>
      </c>
      <c r="H3559">
        <f>IF('Data R4'!C567="","",'Data R4'!AC567)</f>
        <v/>
      </c>
      <c r="I3559">
        <f>IF('Data R4'!C567="","",COUNTIF('Data R4'!J567,"&gt;0")+COUNTIF('Data R4'!L567,"&gt;0")+COUNTIF('Data R4'!N567,"&gt;0")+COUNTIF('Data R4'!P567,"&gt;0")+COUNTIF('Data R4'!R567,"&gt;0")+COUNTIF('Data R4'!T567,"&gt;0")+COUNTIF('Data R4'!V567,"&gt;0")+COUNTIF('Data R4'!X567,"&gt;0"))</f>
        <v/>
      </c>
      <c r="J3559">
        <f>IF('Data R4'!C567="","",IF((COUNTIF('Data R4'!K567,"&gt;0")+COUNTIF('Data R4'!M567,"&gt;0")+COUNTIF('Data R4'!O567,"&gt;0")+COUNTIF('Data R4'!Q567,"&gt;0")+COUNTIF('Data R4'!S567,"&gt;0")+COUNTIF('Data R4'!U567,"&gt;0")+COUNTIF('Data R4'!W567,"&gt;0")+COUNTIF('Data R4'!Y567,"&gt;0"))&gt;0,1,0))</f>
        <v/>
      </c>
      <c r="M3559" t="inlineStr">
        <is>
          <t>Data R</t>
        </is>
      </c>
    </row>
    <row r="3560">
      <c r="A3560" t="inlineStr">
        <is>
          <t>Regional 4</t>
        </is>
      </c>
      <c r="B3560">
        <f>IF('Data R4'!C568="","",'Data R4'!B568)</f>
        <v/>
      </c>
      <c r="C3560">
        <f>IF('Data R4'!C568="","",'Data R4'!C568)</f>
        <v/>
      </c>
      <c r="D3560">
        <f>IF('Data R4'!C568="","",'Data R4'!D568)</f>
        <v/>
      </c>
      <c r="E3560">
        <f>IF('Data R4'!C568="","",'Data R4'!E568)</f>
        <v/>
      </c>
      <c r="F3560">
        <f>IF('Data R4'!C568="","",'Data R4'!F568)</f>
        <v/>
      </c>
      <c r="G3560">
        <f>IF('Data R4'!C568="","",'Data R4'!AD568)</f>
        <v/>
      </c>
      <c r="H3560">
        <f>IF('Data R4'!C568="","",'Data R4'!AC568)</f>
        <v/>
      </c>
      <c r="I3560">
        <f>IF('Data R4'!C568="","",COUNTIF('Data R4'!J568,"&gt;0")+COUNTIF('Data R4'!L568,"&gt;0")+COUNTIF('Data R4'!N568,"&gt;0")+COUNTIF('Data R4'!P568,"&gt;0")+COUNTIF('Data R4'!R568,"&gt;0")+COUNTIF('Data R4'!T568,"&gt;0")+COUNTIF('Data R4'!V568,"&gt;0")+COUNTIF('Data R4'!X568,"&gt;0"))</f>
        <v/>
      </c>
      <c r="J3560">
        <f>IF('Data R4'!C568="","",IF((COUNTIF('Data R4'!K568,"&gt;0")+COUNTIF('Data R4'!M568,"&gt;0")+COUNTIF('Data R4'!O568,"&gt;0")+COUNTIF('Data R4'!Q568,"&gt;0")+COUNTIF('Data R4'!S568,"&gt;0")+COUNTIF('Data R4'!U568,"&gt;0")+COUNTIF('Data R4'!W568,"&gt;0")+COUNTIF('Data R4'!Y568,"&gt;0"))&gt;0,1,0))</f>
        <v/>
      </c>
      <c r="M3560" t="inlineStr">
        <is>
          <t>Data R</t>
        </is>
      </c>
    </row>
    <row r="3561">
      <c r="A3561" t="inlineStr">
        <is>
          <t>Regional 4</t>
        </is>
      </c>
      <c r="B3561">
        <f>IF('Data R4'!C569="","",'Data R4'!B569)</f>
        <v/>
      </c>
      <c r="C3561">
        <f>IF('Data R4'!C569="","",'Data R4'!C569)</f>
        <v/>
      </c>
      <c r="D3561">
        <f>IF('Data R4'!C569="","",'Data R4'!D569)</f>
        <v/>
      </c>
      <c r="E3561">
        <f>IF('Data R4'!C569="","",'Data R4'!E569)</f>
        <v/>
      </c>
      <c r="F3561">
        <f>IF('Data R4'!C569="","",'Data R4'!F569)</f>
        <v/>
      </c>
      <c r="G3561">
        <f>IF('Data R4'!C569="","",'Data R4'!AD569)</f>
        <v/>
      </c>
      <c r="H3561">
        <f>IF('Data R4'!C569="","",'Data R4'!AC569)</f>
        <v/>
      </c>
      <c r="I3561">
        <f>IF('Data R4'!C569="","",COUNTIF('Data R4'!J569,"&gt;0")+COUNTIF('Data R4'!L569,"&gt;0")+COUNTIF('Data R4'!N569,"&gt;0")+COUNTIF('Data R4'!P569,"&gt;0")+COUNTIF('Data R4'!R569,"&gt;0")+COUNTIF('Data R4'!T569,"&gt;0")+COUNTIF('Data R4'!V569,"&gt;0")+COUNTIF('Data R4'!X569,"&gt;0"))</f>
        <v/>
      </c>
      <c r="J3561">
        <f>IF('Data R4'!C569="","",IF((COUNTIF('Data R4'!K569,"&gt;0")+COUNTIF('Data R4'!M569,"&gt;0")+COUNTIF('Data R4'!O569,"&gt;0")+COUNTIF('Data R4'!Q569,"&gt;0")+COUNTIF('Data R4'!S569,"&gt;0")+COUNTIF('Data R4'!U569,"&gt;0")+COUNTIF('Data R4'!W569,"&gt;0")+COUNTIF('Data R4'!Y569,"&gt;0"))&gt;0,1,0))</f>
        <v/>
      </c>
      <c r="M3561" t="inlineStr">
        <is>
          <t>Data R</t>
        </is>
      </c>
    </row>
    <row r="3562">
      <c r="A3562" t="inlineStr">
        <is>
          <t>Regional 4</t>
        </is>
      </c>
      <c r="B3562">
        <f>IF('Data R4'!C570="","",'Data R4'!B570)</f>
        <v/>
      </c>
      <c r="C3562">
        <f>IF('Data R4'!C570="","",'Data R4'!C570)</f>
        <v/>
      </c>
      <c r="D3562">
        <f>IF('Data R4'!C570="","",'Data R4'!D570)</f>
        <v/>
      </c>
      <c r="E3562">
        <f>IF('Data R4'!C570="","",'Data R4'!E570)</f>
        <v/>
      </c>
      <c r="F3562">
        <f>IF('Data R4'!C570="","",'Data R4'!F570)</f>
        <v/>
      </c>
      <c r="G3562">
        <f>IF('Data R4'!C570="","",'Data R4'!AD570)</f>
        <v/>
      </c>
      <c r="H3562">
        <f>IF('Data R4'!C570="","",'Data R4'!AC570)</f>
        <v/>
      </c>
      <c r="I3562">
        <f>IF('Data R4'!C570="","",COUNTIF('Data R4'!J570,"&gt;0")+COUNTIF('Data R4'!L570,"&gt;0")+COUNTIF('Data R4'!N570,"&gt;0")+COUNTIF('Data R4'!P570,"&gt;0")+COUNTIF('Data R4'!R570,"&gt;0")+COUNTIF('Data R4'!T570,"&gt;0")+COUNTIF('Data R4'!V570,"&gt;0")+COUNTIF('Data R4'!X570,"&gt;0"))</f>
        <v/>
      </c>
      <c r="J3562">
        <f>IF('Data R4'!C570="","",IF((COUNTIF('Data R4'!K570,"&gt;0")+COUNTIF('Data R4'!M570,"&gt;0")+COUNTIF('Data R4'!O570,"&gt;0")+COUNTIF('Data R4'!Q570,"&gt;0")+COUNTIF('Data R4'!S570,"&gt;0")+COUNTIF('Data R4'!U570,"&gt;0")+COUNTIF('Data R4'!W570,"&gt;0")+COUNTIF('Data R4'!Y570,"&gt;0"))&gt;0,1,0))</f>
        <v/>
      </c>
      <c r="M3562" t="inlineStr">
        <is>
          <t>Data R</t>
        </is>
      </c>
    </row>
    <row r="3563">
      <c r="A3563" t="inlineStr">
        <is>
          <t>Regional 4</t>
        </is>
      </c>
      <c r="B3563">
        <f>IF('Data R4'!C571="","",'Data R4'!B571)</f>
        <v/>
      </c>
      <c r="C3563">
        <f>IF('Data R4'!C571="","",'Data R4'!C571)</f>
        <v/>
      </c>
      <c r="D3563">
        <f>IF('Data R4'!C571="","",'Data R4'!D571)</f>
        <v/>
      </c>
      <c r="E3563">
        <f>IF('Data R4'!C571="","",'Data R4'!E571)</f>
        <v/>
      </c>
      <c r="F3563">
        <f>IF('Data R4'!C571="","",'Data R4'!F571)</f>
        <v/>
      </c>
      <c r="G3563">
        <f>IF('Data R4'!C571="","",'Data R4'!AD571)</f>
        <v/>
      </c>
      <c r="H3563">
        <f>IF('Data R4'!C571="","",'Data R4'!AC571)</f>
        <v/>
      </c>
      <c r="I3563">
        <f>IF('Data R4'!C571="","",COUNTIF('Data R4'!J571,"&gt;0")+COUNTIF('Data R4'!L571,"&gt;0")+COUNTIF('Data R4'!N571,"&gt;0")+COUNTIF('Data R4'!P571,"&gt;0")+COUNTIF('Data R4'!R571,"&gt;0")+COUNTIF('Data R4'!T571,"&gt;0")+COUNTIF('Data R4'!V571,"&gt;0")+COUNTIF('Data R4'!X571,"&gt;0"))</f>
        <v/>
      </c>
      <c r="J3563">
        <f>IF('Data R4'!C571="","",IF((COUNTIF('Data R4'!K571,"&gt;0")+COUNTIF('Data R4'!M571,"&gt;0")+COUNTIF('Data R4'!O571,"&gt;0")+COUNTIF('Data R4'!Q571,"&gt;0")+COUNTIF('Data R4'!S571,"&gt;0")+COUNTIF('Data R4'!U571,"&gt;0")+COUNTIF('Data R4'!W571,"&gt;0")+COUNTIF('Data R4'!Y571,"&gt;0"))&gt;0,1,0))</f>
        <v/>
      </c>
      <c r="M3563" t="inlineStr">
        <is>
          <t>Data R</t>
        </is>
      </c>
    </row>
    <row r="3564">
      <c r="A3564" t="inlineStr">
        <is>
          <t>Regional 4</t>
        </is>
      </c>
      <c r="B3564">
        <f>IF('Data R4'!C572="","",'Data R4'!B572)</f>
        <v/>
      </c>
      <c r="C3564">
        <f>IF('Data R4'!C572="","",'Data R4'!C572)</f>
        <v/>
      </c>
      <c r="D3564">
        <f>IF('Data R4'!C572="","",'Data R4'!D572)</f>
        <v/>
      </c>
      <c r="E3564">
        <f>IF('Data R4'!C572="","",'Data R4'!E572)</f>
        <v/>
      </c>
      <c r="F3564">
        <f>IF('Data R4'!C572="","",'Data R4'!F572)</f>
        <v/>
      </c>
      <c r="G3564">
        <f>IF('Data R4'!C572="","",'Data R4'!AD572)</f>
        <v/>
      </c>
      <c r="H3564">
        <f>IF('Data R4'!C572="","",'Data R4'!AC572)</f>
        <v/>
      </c>
      <c r="I3564">
        <f>IF('Data R4'!C572="","",COUNTIF('Data R4'!J572,"&gt;0")+COUNTIF('Data R4'!L572,"&gt;0")+COUNTIF('Data R4'!N572,"&gt;0")+COUNTIF('Data R4'!P572,"&gt;0")+COUNTIF('Data R4'!R572,"&gt;0")+COUNTIF('Data R4'!T572,"&gt;0")+COUNTIF('Data R4'!V572,"&gt;0")+COUNTIF('Data R4'!X572,"&gt;0"))</f>
        <v/>
      </c>
      <c r="J3564">
        <f>IF('Data R4'!C572="","",IF((COUNTIF('Data R4'!K572,"&gt;0")+COUNTIF('Data R4'!M572,"&gt;0")+COUNTIF('Data R4'!O572,"&gt;0")+COUNTIF('Data R4'!Q572,"&gt;0")+COUNTIF('Data R4'!S572,"&gt;0")+COUNTIF('Data R4'!U572,"&gt;0")+COUNTIF('Data R4'!W572,"&gt;0")+COUNTIF('Data R4'!Y572,"&gt;0"))&gt;0,1,0))</f>
        <v/>
      </c>
      <c r="M3564" t="inlineStr">
        <is>
          <t>Data R</t>
        </is>
      </c>
    </row>
    <row r="3565">
      <c r="A3565" t="inlineStr">
        <is>
          <t>Regional 4</t>
        </is>
      </c>
      <c r="B3565">
        <f>IF('Data R4'!C573="","",'Data R4'!B573)</f>
        <v/>
      </c>
      <c r="C3565">
        <f>IF('Data R4'!C573="","",'Data R4'!C573)</f>
        <v/>
      </c>
      <c r="D3565">
        <f>IF('Data R4'!C573="","",'Data R4'!D573)</f>
        <v/>
      </c>
      <c r="E3565">
        <f>IF('Data R4'!C573="","",'Data R4'!E573)</f>
        <v/>
      </c>
      <c r="F3565">
        <f>IF('Data R4'!C573="","",'Data R4'!F573)</f>
        <v/>
      </c>
      <c r="G3565">
        <f>IF('Data R4'!C573="","",'Data R4'!AD573)</f>
        <v/>
      </c>
      <c r="H3565">
        <f>IF('Data R4'!C573="","",'Data R4'!AC573)</f>
        <v/>
      </c>
      <c r="I3565">
        <f>IF('Data R4'!C573="","",COUNTIF('Data R4'!J573,"&gt;0")+COUNTIF('Data R4'!L573,"&gt;0")+COUNTIF('Data R4'!N573,"&gt;0")+COUNTIF('Data R4'!P573,"&gt;0")+COUNTIF('Data R4'!R573,"&gt;0")+COUNTIF('Data R4'!T573,"&gt;0")+COUNTIF('Data R4'!V573,"&gt;0")+COUNTIF('Data R4'!X573,"&gt;0"))</f>
        <v/>
      </c>
      <c r="J3565">
        <f>IF('Data R4'!C573="","",IF((COUNTIF('Data R4'!K573,"&gt;0")+COUNTIF('Data R4'!M573,"&gt;0")+COUNTIF('Data R4'!O573,"&gt;0")+COUNTIF('Data R4'!Q573,"&gt;0")+COUNTIF('Data R4'!S573,"&gt;0")+COUNTIF('Data R4'!U573,"&gt;0")+COUNTIF('Data R4'!W573,"&gt;0")+COUNTIF('Data R4'!Y573,"&gt;0"))&gt;0,1,0))</f>
        <v/>
      </c>
      <c r="M3565" t="inlineStr">
        <is>
          <t>Data R</t>
        </is>
      </c>
    </row>
    <row r="3566">
      <c r="A3566" t="inlineStr">
        <is>
          <t>Regional 4</t>
        </is>
      </c>
      <c r="B3566">
        <f>IF('Data R4'!C574="","",'Data R4'!B574)</f>
        <v/>
      </c>
      <c r="C3566">
        <f>IF('Data R4'!C574="","",'Data R4'!C574)</f>
        <v/>
      </c>
      <c r="D3566">
        <f>IF('Data R4'!C574="","",'Data R4'!D574)</f>
        <v/>
      </c>
      <c r="E3566">
        <f>IF('Data R4'!C574="","",'Data R4'!E574)</f>
        <v/>
      </c>
      <c r="F3566">
        <f>IF('Data R4'!C574="","",'Data R4'!F574)</f>
        <v/>
      </c>
      <c r="G3566">
        <f>IF('Data R4'!C574="","",'Data R4'!AD574)</f>
        <v/>
      </c>
      <c r="H3566">
        <f>IF('Data R4'!C574="","",'Data R4'!AC574)</f>
        <v/>
      </c>
      <c r="I3566">
        <f>IF('Data R4'!C574="","",COUNTIF('Data R4'!J574,"&gt;0")+COUNTIF('Data R4'!L574,"&gt;0")+COUNTIF('Data R4'!N574,"&gt;0")+COUNTIF('Data R4'!P574,"&gt;0")+COUNTIF('Data R4'!R574,"&gt;0")+COUNTIF('Data R4'!T574,"&gt;0")+COUNTIF('Data R4'!V574,"&gt;0")+COUNTIF('Data R4'!X574,"&gt;0"))</f>
        <v/>
      </c>
      <c r="J3566">
        <f>IF('Data R4'!C574="","",IF((COUNTIF('Data R4'!K574,"&gt;0")+COUNTIF('Data R4'!M574,"&gt;0")+COUNTIF('Data R4'!O574,"&gt;0")+COUNTIF('Data R4'!Q574,"&gt;0")+COUNTIF('Data R4'!S574,"&gt;0")+COUNTIF('Data R4'!U574,"&gt;0")+COUNTIF('Data R4'!W574,"&gt;0")+COUNTIF('Data R4'!Y574,"&gt;0"))&gt;0,1,0))</f>
        <v/>
      </c>
      <c r="M3566" t="inlineStr">
        <is>
          <t>Data R</t>
        </is>
      </c>
    </row>
    <row r="3567">
      <c r="A3567" t="inlineStr">
        <is>
          <t>Regional 4</t>
        </is>
      </c>
      <c r="B3567">
        <f>IF('Data R4'!C575="","",'Data R4'!B575)</f>
        <v/>
      </c>
      <c r="C3567">
        <f>IF('Data R4'!C575="","",'Data R4'!C575)</f>
        <v/>
      </c>
      <c r="D3567">
        <f>IF('Data R4'!C575="","",'Data R4'!D575)</f>
        <v/>
      </c>
      <c r="E3567">
        <f>IF('Data R4'!C575="","",'Data R4'!E575)</f>
        <v/>
      </c>
      <c r="F3567">
        <f>IF('Data R4'!C575="","",'Data R4'!F575)</f>
        <v/>
      </c>
      <c r="G3567">
        <f>IF('Data R4'!C575="","",'Data R4'!AD575)</f>
        <v/>
      </c>
      <c r="H3567">
        <f>IF('Data R4'!C575="","",'Data R4'!AC575)</f>
        <v/>
      </c>
      <c r="I3567">
        <f>IF('Data R4'!C575="","",COUNTIF('Data R4'!J575,"&gt;0")+COUNTIF('Data R4'!L575,"&gt;0")+COUNTIF('Data R4'!N575,"&gt;0")+COUNTIF('Data R4'!P575,"&gt;0")+COUNTIF('Data R4'!R575,"&gt;0")+COUNTIF('Data R4'!T575,"&gt;0")+COUNTIF('Data R4'!V575,"&gt;0")+COUNTIF('Data R4'!X575,"&gt;0"))</f>
        <v/>
      </c>
      <c r="J3567">
        <f>IF('Data R4'!C575="","",IF((COUNTIF('Data R4'!K575,"&gt;0")+COUNTIF('Data R4'!M575,"&gt;0")+COUNTIF('Data R4'!O575,"&gt;0")+COUNTIF('Data R4'!Q575,"&gt;0")+COUNTIF('Data R4'!S575,"&gt;0")+COUNTIF('Data R4'!U575,"&gt;0")+COUNTIF('Data R4'!W575,"&gt;0")+COUNTIF('Data R4'!Y575,"&gt;0"))&gt;0,1,0))</f>
        <v/>
      </c>
      <c r="M3567" t="inlineStr">
        <is>
          <t>Data R</t>
        </is>
      </c>
    </row>
    <row r="3568">
      <c r="A3568" t="inlineStr">
        <is>
          <t>Regional 4</t>
        </is>
      </c>
      <c r="B3568">
        <f>IF('Data R4'!C576="","",'Data R4'!B576)</f>
        <v/>
      </c>
      <c r="C3568">
        <f>IF('Data R4'!C576="","",'Data R4'!C576)</f>
        <v/>
      </c>
      <c r="D3568">
        <f>IF('Data R4'!C576="","",'Data R4'!D576)</f>
        <v/>
      </c>
      <c r="E3568">
        <f>IF('Data R4'!C576="","",'Data R4'!E576)</f>
        <v/>
      </c>
      <c r="F3568">
        <f>IF('Data R4'!C576="","",'Data R4'!F576)</f>
        <v/>
      </c>
      <c r="G3568">
        <f>IF('Data R4'!C576="","",'Data R4'!AD576)</f>
        <v/>
      </c>
      <c r="H3568">
        <f>IF('Data R4'!C576="","",'Data R4'!AC576)</f>
        <v/>
      </c>
      <c r="I3568">
        <f>IF('Data R4'!C576="","",COUNTIF('Data R4'!J576,"&gt;0")+COUNTIF('Data R4'!L576,"&gt;0")+COUNTIF('Data R4'!N576,"&gt;0")+COUNTIF('Data R4'!P576,"&gt;0")+COUNTIF('Data R4'!R576,"&gt;0")+COUNTIF('Data R4'!T576,"&gt;0")+COUNTIF('Data R4'!V576,"&gt;0")+COUNTIF('Data R4'!X576,"&gt;0"))</f>
        <v/>
      </c>
      <c r="J3568">
        <f>IF('Data R4'!C576="","",IF((COUNTIF('Data R4'!K576,"&gt;0")+COUNTIF('Data R4'!M576,"&gt;0")+COUNTIF('Data R4'!O576,"&gt;0")+COUNTIF('Data R4'!Q576,"&gt;0")+COUNTIF('Data R4'!S576,"&gt;0")+COUNTIF('Data R4'!U576,"&gt;0")+COUNTIF('Data R4'!W576,"&gt;0")+COUNTIF('Data R4'!Y576,"&gt;0"))&gt;0,1,0))</f>
        <v/>
      </c>
      <c r="M3568" t="inlineStr">
        <is>
          <t>Data R</t>
        </is>
      </c>
    </row>
    <row r="3569">
      <c r="A3569" t="inlineStr">
        <is>
          <t>Regional 4</t>
        </is>
      </c>
      <c r="B3569">
        <f>IF('Data R4'!C577="","",'Data R4'!B577)</f>
        <v/>
      </c>
      <c r="C3569">
        <f>IF('Data R4'!C577="","",'Data R4'!C577)</f>
        <v/>
      </c>
      <c r="D3569">
        <f>IF('Data R4'!C577="","",'Data R4'!D577)</f>
        <v/>
      </c>
      <c r="E3569">
        <f>IF('Data R4'!C577="","",'Data R4'!E577)</f>
        <v/>
      </c>
      <c r="F3569">
        <f>IF('Data R4'!C577="","",'Data R4'!F577)</f>
        <v/>
      </c>
      <c r="G3569">
        <f>IF('Data R4'!C577="","",'Data R4'!AD577)</f>
        <v/>
      </c>
      <c r="H3569">
        <f>IF('Data R4'!C577="","",'Data R4'!AC577)</f>
        <v/>
      </c>
      <c r="I3569">
        <f>IF('Data R4'!C577="","",COUNTIF('Data R4'!J577,"&gt;0")+COUNTIF('Data R4'!L577,"&gt;0")+COUNTIF('Data R4'!N577,"&gt;0")+COUNTIF('Data R4'!P577,"&gt;0")+COUNTIF('Data R4'!R577,"&gt;0")+COUNTIF('Data R4'!T577,"&gt;0")+COUNTIF('Data R4'!V577,"&gt;0")+COUNTIF('Data R4'!X577,"&gt;0"))</f>
        <v/>
      </c>
      <c r="J3569">
        <f>IF('Data R4'!C577="","",IF((COUNTIF('Data R4'!K577,"&gt;0")+COUNTIF('Data R4'!M577,"&gt;0")+COUNTIF('Data R4'!O577,"&gt;0")+COUNTIF('Data R4'!Q577,"&gt;0")+COUNTIF('Data R4'!S577,"&gt;0")+COUNTIF('Data R4'!U577,"&gt;0")+COUNTIF('Data R4'!W577,"&gt;0")+COUNTIF('Data R4'!Y577,"&gt;0"))&gt;0,1,0))</f>
        <v/>
      </c>
      <c r="M3569" t="inlineStr">
        <is>
          <t>Data R</t>
        </is>
      </c>
    </row>
    <row r="3570">
      <c r="A3570" t="inlineStr">
        <is>
          <t>Regional 4</t>
        </is>
      </c>
      <c r="B3570">
        <f>IF('Data R4'!C578="","",'Data R4'!B578)</f>
        <v/>
      </c>
      <c r="C3570">
        <f>IF('Data R4'!C578="","",'Data R4'!C578)</f>
        <v/>
      </c>
      <c r="D3570">
        <f>IF('Data R4'!C578="","",'Data R4'!D578)</f>
        <v/>
      </c>
      <c r="E3570">
        <f>IF('Data R4'!C578="","",'Data R4'!E578)</f>
        <v/>
      </c>
      <c r="F3570">
        <f>IF('Data R4'!C578="","",'Data R4'!F578)</f>
        <v/>
      </c>
      <c r="G3570">
        <f>IF('Data R4'!C578="","",'Data R4'!AD578)</f>
        <v/>
      </c>
      <c r="H3570">
        <f>IF('Data R4'!C578="","",'Data R4'!AC578)</f>
        <v/>
      </c>
      <c r="I3570">
        <f>IF('Data R4'!C578="","",COUNTIF('Data R4'!J578,"&gt;0")+COUNTIF('Data R4'!L578,"&gt;0")+COUNTIF('Data R4'!N578,"&gt;0")+COUNTIF('Data R4'!P578,"&gt;0")+COUNTIF('Data R4'!R578,"&gt;0")+COUNTIF('Data R4'!T578,"&gt;0")+COUNTIF('Data R4'!V578,"&gt;0")+COUNTIF('Data R4'!X578,"&gt;0"))</f>
        <v/>
      </c>
      <c r="J3570">
        <f>IF('Data R4'!C578="","",IF((COUNTIF('Data R4'!K578,"&gt;0")+COUNTIF('Data R4'!M578,"&gt;0")+COUNTIF('Data R4'!O578,"&gt;0")+COUNTIF('Data R4'!Q578,"&gt;0")+COUNTIF('Data R4'!S578,"&gt;0")+COUNTIF('Data R4'!U578,"&gt;0")+COUNTIF('Data R4'!W578,"&gt;0")+COUNTIF('Data R4'!Y578,"&gt;0"))&gt;0,1,0))</f>
        <v/>
      </c>
      <c r="M3570" t="inlineStr">
        <is>
          <t>Data R</t>
        </is>
      </c>
    </row>
    <row r="3571">
      <c r="A3571" t="inlineStr">
        <is>
          <t>Regional 4</t>
        </is>
      </c>
      <c r="B3571">
        <f>IF('Data R4'!C579="","",'Data R4'!B579)</f>
        <v/>
      </c>
      <c r="C3571">
        <f>IF('Data R4'!C579="","",'Data R4'!C579)</f>
        <v/>
      </c>
      <c r="D3571">
        <f>IF('Data R4'!C579="","",'Data R4'!D579)</f>
        <v/>
      </c>
      <c r="E3571">
        <f>IF('Data R4'!C579="","",'Data R4'!E579)</f>
        <v/>
      </c>
      <c r="F3571">
        <f>IF('Data R4'!C579="","",'Data R4'!F579)</f>
        <v/>
      </c>
      <c r="G3571">
        <f>IF('Data R4'!C579="","",'Data R4'!AD579)</f>
        <v/>
      </c>
      <c r="H3571">
        <f>IF('Data R4'!C579="","",'Data R4'!AC579)</f>
        <v/>
      </c>
      <c r="I3571">
        <f>IF('Data R4'!C579="","",COUNTIF('Data R4'!J579,"&gt;0")+COUNTIF('Data R4'!L579,"&gt;0")+COUNTIF('Data R4'!N579,"&gt;0")+COUNTIF('Data R4'!P579,"&gt;0")+COUNTIF('Data R4'!R579,"&gt;0")+COUNTIF('Data R4'!T579,"&gt;0")+COUNTIF('Data R4'!V579,"&gt;0")+COUNTIF('Data R4'!X579,"&gt;0"))</f>
        <v/>
      </c>
      <c r="J3571">
        <f>IF('Data R4'!C579="","",IF((COUNTIF('Data R4'!K579,"&gt;0")+COUNTIF('Data R4'!M579,"&gt;0")+COUNTIF('Data R4'!O579,"&gt;0")+COUNTIF('Data R4'!Q579,"&gt;0")+COUNTIF('Data R4'!S579,"&gt;0")+COUNTIF('Data R4'!U579,"&gt;0")+COUNTIF('Data R4'!W579,"&gt;0")+COUNTIF('Data R4'!Y579,"&gt;0"))&gt;0,1,0))</f>
        <v/>
      </c>
      <c r="M3571" t="inlineStr">
        <is>
          <t>Data R</t>
        </is>
      </c>
    </row>
    <row r="3572">
      <c r="A3572" t="inlineStr">
        <is>
          <t>Regional 4</t>
        </is>
      </c>
      <c r="B3572">
        <f>IF('Data R4'!C580="","",'Data R4'!B580)</f>
        <v/>
      </c>
      <c r="C3572">
        <f>IF('Data R4'!C580="","",'Data R4'!C580)</f>
        <v/>
      </c>
      <c r="D3572">
        <f>IF('Data R4'!C580="","",'Data R4'!D580)</f>
        <v/>
      </c>
      <c r="E3572">
        <f>IF('Data R4'!C580="","",'Data R4'!E580)</f>
        <v/>
      </c>
      <c r="F3572">
        <f>IF('Data R4'!C580="","",'Data R4'!F580)</f>
        <v/>
      </c>
      <c r="G3572">
        <f>IF('Data R4'!C580="","",'Data R4'!AD580)</f>
        <v/>
      </c>
      <c r="H3572">
        <f>IF('Data R4'!C580="","",'Data R4'!AC580)</f>
        <v/>
      </c>
      <c r="I3572">
        <f>IF('Data R4'!C580="","",COUNTIF('Data R4'!J580,"&gt;0")+COUNTIF('Data R4'!L580,"&gt;0")+COUNTIF('Data R4'!N580,"&gt;0")+COUNTIF('Data R4'!P580,"&gt;0")+COUNTIF('Data R4'!R580,"&gt;0")+COUNTIF('Data R4'!T580,"&gt;0")+COUNTIF('Data R4'!V580,"&gt;0")+COUNTIF('Data R4'!X580,"&gt;0"))</f>
        <v/>
      </c>
      <c r="J3572">
        <f>IF('Data R4'!C580="","",IF((COUNTIF('Data R4'!K580,"&gt;0")+COUNTIF('Data R4'!M580,"&gt;0")+COUNTIF('Data R4'!O580,"&gt;0")+COUNTIF('Data R4'!Q580,"&gt;0")+COUNTIF('Data R4'!S580,"&gt;0")+COUNTIF('Data R4'!U580,"&gt;0")+COUNTIF('Data R4'!W580,"&gt;0")+COUNTIF('Data R4'!Y580,"&gt;0"))&gt;0,1,0))</f>
        <v/>
      </c>
      <c r="M3572" t="inlineStr">
        <is>
          <t>Data R</t>
        </is>
      </c>
    </row>
    <row r="3573">
      <c r="A3573" t="inlineStr">
        <is>
          <t>Regional 4</t>
        </is>
      </c>
      <c r="B3573">
        <f>IF('Data R4'!C581="","",'Data R4'!B581)</f>
        <v/>
      </c>
      <c r="C3573">
        <f>IF('Data R4'!C581="","",'Data R4'!C581)</f>
        <v/>
      </c>
      <c r="D3573">
        <f>IF('Data R4'!C581="","",'Data R4'!D581)</f>
        <v/>
      </c>
      <c r="E3573">
        <f>IF('Data R4'!C581="","",'Data R4'!E581)</f>
        <v/>
      </c>
      <c r="F3573">
        <f>IF('Data R4'!C581="","",'Data R4'!F581)</f>
        <v/>
      </c>
      <c r="G3573">
        <f>IF('Data R4'!C581="","",'Data R4'!AD581)</f>
        <v/>
      </c>
      <c r="H3573">
        <f>IF('Data R4'!C581="","",'Data R4'!AC581)</f>
        <v/>
      </c>
      <c r="I3573">
        <f>IF('Data R4'!C581="","",COUNTIF('Data R4'!J581,"&gt;0")+COUNTIF('Data R4'!L581,"&gt;0")+COUNTIF('Data R4'!N581,"&gt;0")+COUNTIF('Data R4'!P581,"&gt;0")+COUNTIF('Data R4'!R581,"&gt;0")+COUNTIF('Data R4'!T581,"&gt;0")+COUNTIF('Data R4'!V581,"&gt;0")+COUNTIF('Data R4'!X581,"&gt;0"))</f>
        <v/>
      </c>
      <c r="J3573">
        <f>IF('Data R4'!C581="","",IF((COUNTIF('Data R4'!K581,"&gt;0")+COUNTIF('Data R4'!M581,"&gt;0")+COUNTIF('Data R4'!O581,"&gt;0")+COUNTIF('Data R4'!Q581,"&gt;0")+COUNTIF('Data R4'!S581,"&gt;0")+COUNTIF('Data R4'!U581,"&gt;0")+COUNTIF('Data R4'!W581,"&gt;0")+COUNTIF('Data R4'!Y581,"&gt;0"))&gt;0,1,0))</f>
        <v/>
      </c>
      <c r="M3573" t="inlineStr">
        <is>
          <t>Data R</t>
        </is>
      </c>
    </row>
    <row r="3574">
      <c r="A3574" t="inlineStr">
        <is>
          <t>Regional 4</t>
        </is>
      </c>
      <c r="B3574">
        <f>IF('Data R4'!C582="","",'Data R4'!B582)</f>
        <v/>
      </c>
      <c r="C3574">
        <f>IF('Data R4'!C582="","",'Data R4'!C582)</f>
        <v/>
      </c>
      <c r="D3574">
        <f>IF('Data R4'!C582="","",'Data R4'!D582)</f>
        <v/>
      </c>
      <c r="E3574">
        <f>IF('Data R4'!C582="","",'Data R4'!E582)</f>
        <v/>
      </c>
      <c r="F3574">
        <f>IF('Data R4'!C582="","",'Data R4'!F582)</f>
        <v/>
      </c>
      <c r="G3574">
        <f>IF('Data R4'!C582="","",'Data R4'!AD582)</f>
        <v/>
      </c>
      <c r="H3574">
        <f>IF('Data R4'!C582="","",'Data R4'!AC582)</f>
        <v/>
      </c>
      <c r="I3574">
        <f>IF('Data R4'!C582="","",COUNTIF('Data R4'!J582,"&gt;0")+COUNTIF('Data R4'!L582,"&gt;0")+COUNTIF('Data R4'!N582,"&gt;0")+COUNTIF('Data R4'!P582,"&gt;0")+COUNTIF('Data R4'!R582,"&gt;0")+COUNTIF('Data R4'!T582,"&gt;0")+COUNTIF('Data R4'!V582,"&gt;0")+COUNTIF('Data R4'!X582,"&gt;0"))</f>
        <v/>
      </c>
      <c r="J3574">
        <f>IF('Data R4'!C582="","",IF((COUNTIF('Data R4'!K582,"&gt;0")+COUNTIF('Data R4'!M582,"&gt;0")+COUNTIF('Data R4'!O582,"&gt;0")+COUNTIF('Data R4'!Q582,"&gt;0")+COUNTIF('Data R4'!S582,"&gt;0")+COUNTIF('Data R4'!U582,"&gt;0")+COUNTIF('Data R4'!W582,"&gt;0")+COUNTIF('Data R4'!Y582,"&gt;0"))&gt;0,1,0))</f>
        <v/>
      </c>
      <c r="M3574" t="inlineStr">
        <is>
          <t>Data R</t>
        </is>
      </c>
    </row>
    <row r="3575">
      <c r="A3575" t="inlineStr">
        <is>
          <t>Regional 4</t>
        </is>
      </c>
      <c r="B3575">
        <f>IF('Data R4'!C583="","",'Data R4'!B583)</f>
        <v/>
      </c>
      <c r="C3575">
        <f>IF('Data R4'!C583="","",'Data R4'!C583)</f>
        <v/>
      </c>
      <c r="D3575">
        <f>IF('Data R4'!C583="","",'Data R4'!D583)</f>
        <v/>
      </c>
      <c r="E3575">
        <f>IF('Data R4'!C583="","",'Data R4'!E583)</f>
        <v/>
      </c>
      <c r="F3575">
        <f>IF('Data R4'!C583="","",'Data R4'!F583)</f>
        <v/>
      </c>
      <c r="G3575">
        <f>IF('Data R4'!C583="","",'Data R4'!AD583)</f>
        <v/>
      </c>
      <c r="H3575">
        <f>IF('Data R4'!C583="","",'Data R4'!AC583)</f>
        <v/>
      </c>
      <c r="I3575">
        <f>IF('Data R4'!C583="","",COUNTIF('Data R4'!J583,"&gt;0")+COUNTIF('Data R4'!L583,"&gt;0")+COUNTIF('Data R4'!N583,"&gt;0")+COUNTIF('Data R4'!P583,"&gt;0")+COUNTIF('Data R4'!R583,"&gt;0")+COUNTIF('Data R4'!T583,"&gt;0")+COUNTIF('Data R4'!V583,"&gt;0")+COUNTIF('Data R4'!X583,"&gt;0"))</f>
        <v/>
      </c>
      <c r="J3575">
        <f>IF('Data R4'!C583="","",IF((COUNTIF('Data R4'!K583,"&gt;0")+COUNTIF('Data R4'!M583,"&gt;0")+COUNTIF('Data R4'!O583,"&gt;0")+COUNTIF('Data R4'!Q583,"&gt;0")+COUNTIF('Data R4'!S583,"&gt;0")+COUNTIF('Data R4'!U583,"&gt;0")+COUNTIF('Data R4'!W583,"&gt;0")+COUNTIF('Data R4'!Y583,"&gt;0"))&gt;0,1,0))</f>
        <v/>
      </c>
      <c r="M3575" t="inlineStr">
        <is>
          <t>Data R</t>
        </is>
      </c>
    </row>
    <row r="3576">
      <c r="A3576" t="inlineStr">
        <is>
          <t>Regional 4</t>
        </is>
      </c>
      <c r="B3576">
        <f>IF('Data R4'!C584="","",'Data R4'!B584)</f>
        <v/>
      </c>
      <c r="C3576">
        <f>IF('Data R4'!C584="","",'Data R4'!C584)</f>
        <v/>
      </c>
      <c r="D3576">
        <f>IF('Data R4'!C584="","",'Data R4'!D584)</f>
        <v/>
      </c>
      <c r="E3576">
        <f>IF('Data R4'!C584="","",'Data R4'!E584)</f>
        <v/>
      </c>
      <c r="F3576">
        <f>IF('Data R4'!C584="","",'Data R4'!F584)</f>
        <v/>
      </c>
      <c r="G3576">
        <f>IF('Data R4'!C584="","",'Data R4'!AD584)</f>
        <v/>
      </c>
      <c r="H3576">
        <f>IF('Data R4'!C584="","",'Data R4'!AC584)</f>
        <v/>
      </c>
      <c r="I3576">
        <f>IF('Data R4'!C584="","",COUNTIF('Data R4'!J584,"&gt;0")+COUNTIF('Data R4'!L584,"&gt;0")+COUNTIF('Data R4'!N584,"&gt;0")+COUNTIF('Data R4'!P584,"&gt;0")+COUNTIF('Data R4'!R584,"&gt;0")+COUNTIF('Data R4'!T584,"&gt;0")+COUNTIF('Data R4'!V584,"&gt;0")+COUNTIF('Data R4'!X584,"&gt;0"))</f>
        <v/>
      </c>
      <c r="J3576">
        <f>IF('Data R4'!C584="","",IF((COUNTIF('Data R4'!K584,"&gt;0")+COUNTIF('Data R4'!M584,"&gt;0")+COUNTIF('Data R4'!O584,"&gt;0")+COUNTIF('Data R4'!Q584,"&gt;0")+COUNTIF('Data R4'!S584,"&gt;0")+COUNTIF('Data R4'!U584,"&gt;0")+COUNTIF('Data R4'!W584,"&gt;0")+COUNTIF('Data R4'!Y584,"&gt;0"))&gt;0,1,0))</f>
        <v/>
      </c>
      <c r="M3576" t="inlineStr">
        <is>
          <t>Data R</t>
        </is>
      </c>
    </row>
    <row r="3577">
      <c r="A3577" t="inlineStr">
        <is>
          <t>Regional 4</t>
        </is>
      </c>
      <c r="B3577">
        <f>IF('Data R4'!C585="","",'Data R4'!B585)</f>
        <v/>
      </c>
      <c r="C3577">
        <f>IF('Data R4'!C585="","",'Data R4'!C585)</f>
        <v/>
      </c>
      <c r="D3577">
        <f>IF('Data R4'!C585="","",'Data R4'!D585)</f>
        <v/>
      </c>
      <c r="E3577">
        <f>IF('Data R4'!C585="","",'Data R4'!E585)</f>
        <v/>
      </c>
      <c r="F3577">
        <f>IF('Data R4'!C585="","",'Data R4'!F585)</f>
        <v/>
      </c>
      <c r="G3577">
        <f>IF('Data R4'!C585="","",'Data R4'!AD585)</f>
        <v/>
      </c>
      <c r="H3577">
        <f>IF('Data R4'!C585="","",'Data R4'!AC585)</f>
        <v/>
      </c>
      <c r="I3577">
        <f>IF('Data R4'!C585="","",COUNTIF('Data R4'!J585,"&gt;0")+COUNTIF('Data R4'!L585,"&gt;0")+COUNTIF('Data R4'!N585,"&gt;0")+COUNTIF('Data R4'!P585,"&gt;0")+COUNTIF('Data R4'!R585,"&gt;0")+COUNTIF('Data R4'!T585,"&gt;0")+COUNTIF('Data R4'!V585,"&gt;0")+COUNTIF('Data R4'!X585,"&gt;0"))</f>
        <v/>
      </c>
      <c r="J3577">
        <f>IF('Data R4'!C585="","",IF((COUNTIF('Data R4'!K585,"&gt;0")+COUNTIF('Data R4'!M585,"&gt;0")+COUNTIF('Data R4'!O585,"&gt;0")+COUNTIF('Data R4'!Q585,"&gt;0")+COUNTIF('Data R4'!S585,"&gt;0")+COUNTIF('Data R4'!U585,"&gt;0")+COUNTIF('Data R4'!W585,"&gt;0")+COUNTIF('Data R4'!Y585,"&gt;0"))&gt;0,1,0))</f>
        <v/>
      </c>
      <c r="M3577" t="inlineStr">
        <is>
          <t>Data R</t>
        </is>
      </c>
    </row>
    <row r="3578">
      <c r="A3578" t="inlineStr">
        <is>
          <t>Regional 4</t>
        </is>
      </c>
      <c r="B3578">
        <f>IF('Data R4'!C586="","",'Data R4'!B586)</f>
        <v/>
      </c>
      <c r="C3578">
        <f>IF('Data R4'!C586="","",'Data R4'!C586)</f>
        <v/>
      </c>
      <c r="D3578">
        <f>IF('Data R4'!C586="","",'Data R4'!D586)</f>
        <v/>
      </c>
      <c r="E3578">
        <f>IF('Data R4'!C586="","",'Data R4'!E586)</f>
        <v/>
      </c>
      <c r="F3578">
        <f>IF('Data R4'!C586="","",'Data R4'!F586)</f>
        <v/>
      </c>
      <c r="G3578">
        <f>IF('Data R4'!C586="","",'Data R4'!AD586)</f>
        <v/>
      </c>
      <c r="H3578">
        <f>IF('Data R4'!C586="","",'Data R4'!AC586)</f>
        <v/>
      </c>
      <c r="I3578">
        <f>IF('Data R4'!C586="","",COUNTIF('Data R4'!J586,"&gt;0")+COUNTIF('Data R4'!L586,"&gt;0")+COUNTIF('Data R4'!N586,"&gt;0")+COUNTIF('Data R4'!P586,"&gt;0")+COUNTIF('Data R4'!R586,"&gt;0")+COUNTIF('Data R4'!T586,"&gt;0")+COUNTIF('Data R4'!V586,"&gt;0")+COUNTIF('Data R4'!X586,"&gt;0"))</f>
        <v/>
      </c>
      <c r="J3578">
        <f>IF('Data R4'!C586="","",IF((COUNTIF('Data R4'!K586,"&gt;0")+COUNTIF('Data R4'!M586,"&gt;0")+COUNTIF('Data R4'!O586,"&gt;0")+COUNTIF('Data R4'!Q586,"&gt;0")+COUNTIF('Data R4'!S586,"&gt;0")+COUNTIF('Data R4'!U586,"&gt;0")+COUNTIF('Data R4'!W586,"&gt;0")+COUNTIF('Data R4'!Y586,"&gt;0"))&gt;0,1,0))</f>
        <v/>
      </c>
      <c r="M3578" t="inlineStr">
        <is>
          <t>Data R</t>
        </is>
      </c>
    </row>
    <row r="3579">
      <c r="A3579" t="inlineStr">
        <is>
          <t>Regional 4</t>
        </is>
      </c>
      <c r="B3579">
        <f>IF('Data R4'!C587="","",'Data R4'!B587)</f>
        <v/>
      </c>
      <c r="C3579">
        <f>IF('Data R4'!C587="","",'Data R4'!C587)</f>
        <v/>
      </c>
      <c r="D3579">
        <f>IF('Data R4'!C587="","",'Data R4'!D587)</f>
        <v/>
      </c>
      <c r="E3579">
        <f>IF('Data R4'!C587="","",'Data R4'!E587)</f>
        <v/>
      </c>
      <c r="F3579">
        <f>IF('Data R4'!C587="","",'Data R4'!F587)</f>
        <v/>
      </c>
      <c r="G3579">
        <f>IF('Data R4'!C587="","",'Data R4'!AD587)</f>
        <v/>
      </c>
      <c r="H3579">
        <f>IF('Data R4'!C587="","",'Data R4'!AC587)</f>
        <v/>
      </c>
      <c r="I3579">
        <f>IF('Data R4'!C587="","",COUNTIF('Data R4'!J587,"&gt;0")+COUNTIF('Data R4'!L587,"&gt;0")+COUNTIF('Data R4'!N587,"&gt;0")+COUNTIF('Data R4'!P587,"&gt;0")+COUNTIF('Data R4'!R587,"&gt;0")+COUNTIF('Data R4'!T587,"&gt;0")+COUNTIF('Data R4'!V587,"&gt;0")+COUNTIF('Data R4'!X587,"&gt;0"))</f>
        <v/>
      </c>
      <c r="J3579">
        <f>IF('Data R4'!C587="","",IF((COUNTIF('Data R4'!K587,"&gt;0")+COUNTIF('Data R4'!M587,"&gt;0")+COUNTIF('Data R4'!O587,"&gt;0")+COUNTIF('Data R4'!Q587,"&gt;0")+COUNTIF('Data R4'!S587,"&gt;0")+COUNTIF('Data R4'!U587,"&gt;0")+COUNTIF('Data R4'!W587,"&gt;0")+COUNTIF('Data R4'!Y587,"&gt;0"))&gt;0,1,0))</f>
        <v/>
      </c>
      <c r="M3579" t="inlineStr">
        <is>
          <t>Data R</t>
        </is>
      </c>
    </row>
    <row r="3580">
      <c r="A3580" t="inlineStr">
        <is>
          <t>Regional 4</t>
        </is>
      </c>
      <c r="B3580">
        <f>IF('Data R4'!C588="","",'Data R4'!B588)</f>
        <v/>
      </c>
      <c r="C3580">
        <f>IF('Data R4'!C588="","",'Data R4'!C588)</f>
        <v/>
      </c>
      <c r="D3580">
        <f>IF('Data R4'!C588="","",'Data R4'!D588)</f>
        <v/>
      </c>
      <c r="E3580">
        <f>IF('Data R4'!C588="","",'Data R4'!E588)</f>
        <v/>
      </c>
      <c r="F3580">
        <f>IF('Data R4'!C588="","",'Data R4'!F588)</f>
        <v/>
      </c>
      <c r="G3580">
        <f>IF('Data R4'!C588="","",'Data R4'!AD588)</f>
        <v/>
      </c>
      <c r="H3580">
        <f>IF('Data R4'!C588="","",'Data R4'!AC588)</f>
        <v/>
      </c>
      <c r="I3580">
        <f>IF('Data R4'!C588="","",COUNTIF('Data R4'!J588,"&gt;0")+COUNTIF('Data R4'!L588,"&gt;0")+COUNTIF('Data R4'!N588,"&gt;0")+COUNTIF('Data R4'!P588,"&gt;0")+COUNTIF('Data R4'!R588,"&gt;0")+COUNTIF('Data R4'!T588,"&gt;0")+COUNTIF('Data R4'!V588,"&gt;0")+COUNTIF('Data R4'!X588,"&gt;0"))</f>
        <v/>
      </c>
      <c r="J3580">
        <f>IF('Data R4'!C588="","",IF((COUNTIF('Data R4'!K588,"&gt;0")+COUNTIF('Data R4'!M588,"&gt;0")+COUNTIF('Data R4'!O588,"&gt;0")+COUNTIF('Data R4'!Q588,"&gt;0")+COUNTIF('Data R4'!S588,"&gt;0")+COUNTIF('Data R4'!U588,"&gt;0")+COUNTIF('Data R4'!W588,"&gt;0")+COUNTIF('Data R4'!Y588,"&gt;0"))&gt;0,1,0))</f>
        <v/>
      </c>
      <c r="M3580" t="inlineStr">
        <is>
          <t>Data R</t>
        </is>
      </c>
    </row>
    <row r="3581">
      <c r="A3581" t="inlineStr">
        <is>
          <t>Regional 4</t>
        </is>
      </c>
      <c r="B3581">
        <f>IF('Data R4'!C589="","",'Data R4'!B589)</f>
        <v/>
      </c>
      <c r="C3581">
        <f>IF('Data R4'!C589="","",'Data R4'!C589)</f>
        <v/>
      </c>
      <c r="D3581">
        <f>IF('Data R4'!C589="","",'Data R4'!D589)</f>
        <v/>
      </c>
      <c r="E3581">
        <f>IF('Data R4'!C589="","",'Data R4'!E589)</f>
        <v/>
      </c>
      <c r="F3581">
        <f>IF('Data R4'!C589="","",'Data R4'!F589)</f>
        <v/>
      </c>
      <c r="G3581">
        <f>IF('Data R4'!C589="","",'Data R4'!AD589)</f>
        <v/>
      </c>
      <c r="H3581">
        <f>IF('Data R4'!C589="","",'Data R4'!AC589)</f>
        <v/>
      </c>
      <c r="I3581">
        <f>IF('Data R4'!C589="","",COUNTIF('Data R4'!J589,"&gt;0")+COUNTIF('Data R4'!L589,"&gt;0")+COUNTIF('Data R4'!N589,"&gt;0")+COUNTIF('Data R4'!P589,"&gt;0")+COUNTIF('Data R4'!R589,"&gt;0")+COUNTIF('Data R4'!T589,"&gt;0")+COUNTIF('Data R4'!V589,"&gt;0")+COUNTIF('Data R4'!X589,"&gt;0"))</f>
        <v/>
      </c>
      <c r="J3581">
        <f>IF('Data R4'!C589="","",IF((COUNTIF('Data R4'!K589,"&gt;0")+COUNTIF('Data R4'!M589,"&gt;0")+COUNTIF('Data R4'!O589,"&gt;0")+COUNTIF('Data R4'!Q589,"&gt;0")+COUNTIF('Data R4'!S589,"&gt;0")+COUNTIF('Data R4'!U589,"&gt;0")+COUNTIF('Data R4'!W589,"&gt;0")+COUNTIF('Data R4'!Y589,"&gt;0"))&gt;0,1,0))</f>
        <v/>
      </c>
      <c r="M3581" t="inlineStr">
        <is>
          <t>Data R</t>
        </is>
      </c>
    </row>
    <row r="3582">
      <c r="A3582" t="inlineStr">
        <is>
          <t>Regional 4</t>
        </is>
      </c>
      <c r="B3582">
        <f>IF('Data R4'!C590="","",'Data R4'!B590)</f>
        <v/>
      </c>
      <c r="C3582">
        <f>IF('Data R4'!C590="","",'Data R4'!C590)</f>
        <v/>
      </c>
      <c r="D3582">
        <f>IF('Data R4'!C590="","",'Data R4'!D590)</f>
        <v/>
      </c>
      <c r="E3582">
        <f>IF('Data R4'!C590="","",'Data R4'!E590)</f>
        <v/>
      </c>
      <c r="F3582">
        <f>IF('Data R4'!C590="","",'Data R4'!F590)</f>
        <v/>
      </c>
      <c r="G3582">
        <f>IF('Data R4'!C590="","",'Data R4'!AD590)</f>
        <v/>
      </c>
      <c r="H3582">
        <f>IF('Data R4'!C590="","",'Data R4'!AC590)</f>
        <v/>
      </c>
      <c r="I3582">
        <f>IF('Data R4'!C590="","",COUNTIF('Data R4'!J590,"&gt;0")+COUNTIF('Data R4'!L590,"&gt;0")+COUNTIF('Data R4'!N590,"&gt;0")+COUNTIF('Data R4'!P590,"&gt;0")+COUNTIF('Data R4'!R590,"&gt;0")+COUNTIF('Data R4'!T590,"&gt;0")+COUNTIF('Data R4'!V590,"&gt;0")+COUNTIF('Data R4'!X590,"&gt;0"))</f>
        <v/>
      </c>
      <c r="J3582">
        <f>IF('Data R4'!C590="","",IF((COUNTIF('Data R4'!K590,"&gt;0")+COUNTIF('Data R4'!M590,"&gt;0")+COUNTIF('Data R4'!O590,"&gt;0")+COUNTIF('Data R4'!Q590,"&gt;0")+COUNTIF('Data R4'!S590,"&gt;0")+COUNTIF('Data R4'!U590,"&gt;0")+COUNTIF('Data R4'!W590,"&gt;0")+COUNTIF('Data R4'!Y590,"&gt;0"))&gt;0,1,0))</f>
        <v/>
      </c>
      <c r="M3582" t="inlineStr">
        <is>
          <t>Data R</t>
        </is>
      </c>
    </row>
    <row r="3583">
      <c r="A3583" t="inlineStr">
        <is>
          <t>Regional 4</t>
        </is>
      </c>
      <c r="B3583">
        <f>IF('Data R4'!C591="","",'Data R4'!B591)</f>
        <v/>
      </c>
      <c r="C3583">
        <f>IF('Data R4'!C591="","",'Data R4'!C591)</f>
        <v/>
      </c>
      <c r="D3583">
        <f>IF('Data R4'!C591="","",'Data R4'!D591)</f>
        <v/>
      </c>
      <c r="E3583">
        <f>IF('Data R4'!C591="","",'Data R4'!E591)</f>
        <v/>
      </c>
      <c r="F3583">
        <f>IF('Data R4'!C591="","",'Data R4'!F591)</f>
        <v/>
      </c>
      <c r="G3583">
        <f>IF('Data R4'!C591="","",'Data R4'!AD591)</f>
        <v/>
      </c>
      <c r="H3583">
        <f>IF('Data R4'!C591="","",'Data R4'!AC591)</f>
        <v/>
      </c>
      <c r="I3583">
        <f>IF('Data R4'!C591="","",COUNTIF('Data R4'!J591,"&gt;0")+COUNTIF('Data R4'!L591,"&gt;0")+COUNTIF('Data R4'!N591,"&gt;0")+COUNTIF('Data R4'!P591,"&gt;0")+COUNTIF('Data R4'!R591,"&gt;0")+COUNTIF('Data R4'!T591,"&gt;0")+COUNTIF('Data R4'!V591,"&gt;0")+COUNTIF('Data R4'!X591,"&gt;0"))</f>
        <v/>
      </c>
      <c r="J3583">
        <f>IF('Data R4'!C591="","",IF((COUNTIF('Data R4'!K591,"&gt;0")+COUNTIF('Data R4'!M591,"&gt;0")+COUNTIF('Data R4'!O591,"&gt;0")+COUNTIF('Data R4'!Q591,"&gt;0")+COUNTIF('Data R4'!S591,"&gt;0")+COUNTIF('Data R4'!U591,"&gt;0")+COUNTIF('Data R4'!W591,"&gt;0")+COUNTIF('Data R4'!Y591,"&gt;0"))&gt;0,1,0))</f>
        <v/>
      </c>
      <c r="M3583" t="inlineStr">
        <is>
          <t>Data R</t>
        </is>
      </c>
    </row>
    <row r="3584">
      <c r="A3584" t="inlineStr">
        <is>
          <t>Regional 4</t>
        </is>
      </c>
      <c r="B3584">
        <f>IF('Data R4'!C592="","",'Data R4'!B592)</f>
        <v/>
      </c>
      <c r="C3584">
        <f>IF('Data R4'!C592="","",'Data R4'!C592)</f>
        <v/>
      </c>
      <c r="D3584">
        <f>IF('Data R4'!C592="","",'Data R4'!D592)</f>
        <v/>
      </c>
      <c r="E3584">
        <f>IF('Data R4'!C592="","",'Data R4'!E592)</f>
        <v/>
      </c>
      <c r="F3584">
        <f>IF('Data R4'!C592="","",'Data R4'!F592)</f>
        <v/>
      </c>
      <c r="G3584">
        <f>IF('Data R4'!C592="","",'Data R4'!AD592)</f>
        <v/>
      </c>
      <c r="H3584">
        <f>IF('Data R4'!C592="","",'Data R4'!AC592)</f>
        <v/>
      </c>
      <c r="I3584">
        <f>IF('Data R4'!C592="","",COUNTIF('Data R4'!J592,"&gt;0")+COUNTIF('Data R4'!L592,"&gt;0")+COUNTIF('Data R4'!N592,"&gt;0")+COUNTIF('Data R4'!P592,"&gt;0")+COUNTIF('Data R4'!R592,"&gt;0")+COUNTIF('Data R4'!T592,"&gt;0")+COUNTIF('Data R4'!V592,"&gt;0")+COUNTIF('Data R4'!X592,"&gt;0"))</f>
        <v/>
      </c>
      <c r="J3584">
        <f>IF('Data R4'!C592="","",IF((COUNTIF('Data R4'!K592,"&gt;0")+COUNTIF('Data R4'!M592,"&gt;0")+COUNTIF('Data R4'!O592,"&gt;0")+COUNTIF('Data R4'!Q592,"&gt;0")+COUNTIF('Data R4'!S592,"&gt;0")+COUNTIF('Data R4'!U592,"&gt;0")+COUNTIF('Data R4'!W592,"&gt;0")+COUNTIF('Data R4'!Y592,"&gt;0"))&gt;0,1,0))</f>
        <v/>
      </c>
      <c r="M3584" t="inlineStr">
        <is>
          <t>Data R</t>
        </is>
      </c>
    </row>
    <row r="3585">
      <c r="A3585" t="inlineStr">
        <is>
          <t>Regional 4</t>
        </is>
      </c>
      <c r="B3585">
        <f>IF('Data R4'!C593="","",'Data R4'!B593)</f>
        <v/>
      </c>
      <c r="C3585">
        <f>IF('Data R4'!C593="","",'Data R4'!C593)</f>
        <v/>
      </c>
      <c r="D3585">
        <f>IF('Data R4'!C593="","",'Data R4'!D593)</f>
        <v/>
      </c>
      <c r="E3585">
        <f>IF('Data R4'!C593="","",'Data R4'!E593)</f>
        <v/>
      </c>
      <c r="F3585">
        <f>IF('Data R4'!C593="","",'Data R4'!F593)</f>
        <v/>
      </c>
      <c r="G3585">
        <f>IF('Data R4'!C593="","",'Data R4'!AD593)</f>
        <v/>
      </c>
      <c r="H3585">
        <f>IF('Data R4'!C593="","",'Data R4'!AC593)</f>
        <v/>
      </c>
      <c r="I3585">
        <f>IF('Data R4'!C593="","",COUNTIF('Data R4'!J593,"&gt;0")+COUNTIF('Data R4'!L593,"&gt;0")+COUNTIF('Data R4'!N593,"&gt;0")+COUNTIF('Data R4'!P593,"&gt;0")+COUNTIF('Data R4'!R593,"&gt;0")+COUNTIF('Data R4'!T593,"&gt;0")+COUNTIF('Data R4'!V593,"&gt;0")+COUNTIF('Data R4'!X593,"&gt;0"))</f>
        <v/>
      </c>
      <c r="J3585">
        <f>IF('Data R4'!C593="","",IF((COUNTIF('Data R4'!K593,"&gt;0")+COUNTIF('Data R4'!M593,"&gt;0")+COUNTIF('Data R4'!O593,"&gt;0")+COUNTIF('Data R4'!Q593,"&gt;0")+COUNTIF('Data R4'!S593,"&gt;0")+COUNTIF('Data R4'!U593,"&gt;0")+COUNTIF('Data R4'!W593,"&gt;0")+COUNTIF('Data R4'!Y593,"&gt;0"))&gt;0,1,0))</f>
        <v/>
      </c>
      <c r="M3585" t="inlineStr">
        <is>
          <t>Data R</t>
        </is>
      </c>
    </row>
    <row r="3586">
      <c r="A3586" t="inlineStr">
        <is>
          <t>Regional 4</t>
        </is>
      </c>
      <c r="B3586">
        <f>IF('Data R4'!C594="","",'Data R4'!B594)</f>
        <v/>
      </c>
      <c r="C3586">
        <f>IF('Data R4'!C594="","",'Data R4'!C594)</f>
        <v/>
      </c>
      <c r="D3586">
        <f>IF('Data R4'!C594="","",'Data R4'!D594)</f>
        <v/>
      </c>
      <c r="E3586">
        <f>IF('Data R4'!C594="","",'Data R4'!E594)</f>
        <v/>
      </c>
      <c r="F3586">
        <f>IF('Data R4'!C594="","",'Data R4'!F594)</f>
        <v/>
      </c>
      <c r="G3586">
        <f>IF('Data R4'!C594="","",'Data R4'!AD594)</f>
        <v/>
      </c>
      <c r="H3586">
        <f>IF('Data R4'!C594="","",'Data R4'!AC594)</f>
        <v/>
      </c>
      <c r="I3586">
        <f>IF('Data R4'!C594="","",COUNTIF('Data R4'!J594,"&gt;0")+COUNTIF('Data R4'!L594,"&gt;0")+COUNTIF('Data R4'!N594,"&gt;0")+COUNTIF('Data R4'!P594,"&gt;0")+COUNTIF('Data R4'!R594,"&gt;0")+COUNTIF('Data R4'!T594,"&gt;0")+COUNTIF('Data R4'!V594,"&gt;0")+COUNTIF('Data R4'!X594,"&gt;0"))</f>
        <v/>
      </c>
      <c r="J3586">
        <f>IF('Data R4'!C594="","",IF((COUNTIF('Data R4'!K594,"&gt;0")+COUNTIF('Data R4'!M594,"&gt;0")+COUNTIF('Data R4'!O594,"&gt;0")+COUNTIF('Data R4'!Q594,"&gt;0")+COUNTIF('Data R4'!S594,"&gt;0")+COUNTIF('Data R4'!U594,"&gt;0")+COUNTIF('Data R4'!W594,"&gt;0")+COUNTIF('Data R4'!Y594,"&gt;0"))&gt;0,1,0))</f>
        <v/>
      </c>
      <c r="M3586" t="inlineStr">
        <is>
          <t>Data R</t>
        </is>
      </c>
    </row>
    <row r="3587">
      <c r="A3587" t="inlineStr">
        <is>
          <t>Regional 4</t>
        </is>
      </c>
      <c r="B3587">
        <f>IF('Data R4'!C595="","",'Data R4'!B595)</f>
        <v/>
      </c>
      <c r="C3587">
        <f>IF('Data R4'!C595="","",'Data R4'!C595)</f>
        <v/>
      </c>
      <c r="D3587">
        <f>IF('Data R4'!C595="","",'Data R4'!D595)</f>
        <v/>
      </c>
      <c r="E3587">
        <f>IF('Data R4'!C595="","",'Data R4'!E595)</f>
        <v/>
      </c>
      <c r="F3587">
        <f>IF('Data R4'!C595="","",'Data R4'!F595)</f>
        <v/>
      </c>
      <c r="G3587">
        <f>IF('Data R4'!C595="","",'Data R4'!AD595)</f>
        <v/>
      </c>
      <c r="H3587">
        <f>IF('Data R4'!C595="","",'Data R4'!AC595)</f>
        <v/>
      </c>
      <c r="I3587">
        <f>IF('Data R4'!C595="","",COUNTIF('Data R4'!J595,"&gt;0")+COUNTIF('Data R4'!L595,"&gt;0")+COUNTIF('Data R4'!N595,"&gt;0")+COUNTIF('Data R4'!P595,"&gt;0")+COUNTIF('Data R4'!R595,"&gt;0")+COUNTIF('Data R4'!T595,"&gt;0")+COUNTIF('Data R4'!V595,"&gt;0")+COUNTIF('Data R4'!X595,"&gt;0"))</f>
        <v/>
      </c>
      <c r="J3587">
        <f>IF('Data R4'!C595="","",IF((COUNTIF('Data R4'!K595,"&gt;0")+COUNTIF('Data R4'!M595,"&gt;0")+COUNTIF('Data R4'!O595,"&gt;0")+COUNTIF('Data R4'!Q595,"&gt;0")+COUNTIF('Data R4'!S595,"&gt;0")+COUNTIF('Data R4'!U595,"&gt;0")+COUNTIF('Data R4'!W595,"&gt;0")+COUNTIF('Data R4'!Y595,"&gt;0"))&gt;0,1,0))</f>
        <v/>
      </c>
      <c r="M3587" t="inlineStr">
        <is>
          <t>Data R</t>
        </is>
      </c>
    </row>
    <row r="3588">
      <c r="A3588" t="inlineStr">
        <is>
          <t>Regional 4</t>
        </is>
      </c>
      <c r="B3588">
        <f>IF('Data R4'!C596="","",'Data R4'!B596)</f>
        <v/>
      </c>
      <c r="C3588">
        <f>IF('Data R4'!C596="","",'Data R4'!C596)</f>
        <v/>
      </c>
      <c r="D3588">
        <f>IF('Data R4'!C596="","",'Data R4'!D596)</f>
        <v/>
      </c>
      <c r="E3588">
        <f>IF('Data R4'!C596="","",'Data R4'!E596)</f>
        <v/>
      </c>
      <c r="F3588">
        <f>IF('Data R4'!C596="","",'Data R4'!F596)</f>
        <v/>
      </c>
      <c r="G3588">
        <f>IF('Data R4'!C596="","",'Data R4'!AD596)</f>
        <v/>
      </c>
      <c r="H3588">
        <f>IF('Data R4'!C596="","",'Data R4'!AC596)</f>
        <v/>
      </c>
      <c r="I3588">
        <f>IF('Data R4'!C596="","",COUNTIF('Data R4'!J596,"&gt;0")+COUNTIF('Data R4'!L596,"&gt;0")+COUNTIF('Data R4'!N596,"&gt;0")+COUNTIF('Data R4'!P596,"&gt;0")+COUNTIF('Data R4'!R596,"&gt;0")+COUNTIF('Data R4'!T596,"&gt;0")+COUNTIF('Data R4'!V596,"&gt;0")+COUNTIF('Data R4'!X596,"&gt;0"))</f>
        <v/>
      </c>
      <c r="J3588">
        <f>IF('Data R4'!C596="","",IF((COUNTIF('Data R4'!K596,"&gt;0")+COUNTIF('Data R4'!M596,"&gt;0")+COUNTIF('Data R4'!O596,"&gt;0")+COUNTIF('Data R4'!Q596,"&gt;0")+COUNTIF('Data R4'!S596,"&gt;0")+COUNTIF('Data R4'!U596,"&gt;0")+COUNTIF('Data R4'!W596,"&gt;0")+COUNTIF('Data R4'!Y596,"&gt;0"))&gt;0,1,0))</f>
        <v/>
      </c>
      <c r="M3588" t="inlineStr">
        <is>
          <t>Data R</t>
        </is>
      </c>
    </row>
    <row r="3589">
      <c r="A3589" t="inlineStr">
        <is>
          <t>Regional 4</t>
        </is>
      </c>
      <c r="B3589">
        <f>IF('Data R4'!C597="","",'Data R4'!B597)</f>
        <v/>
      </c>
      <c r="C3589">
        <f>IF('Data R4'!C597="","",'Data R4'!C597)</f>
        <v/>
      </c>
      <c r="D3589">
        <f>IF('Data R4'!C597="","",'Data R4'!D597)</f>
        <v/>
      </c>
      <c r="E3589">
        <f>IF('Data R4'!C597="","",'Data R4'!E597)</f>
        <v/>
      </c>
      <c r="F3589">
        <f>IF('Data R4'!C597="","",'Data R4'!F597)</f>
        <v/>
      </c>
      <c r="G3589">
        <f>IF('Data R4'!C597="","",'Data R4'!AD597)</f>
        <v/>
      </c>
      <c r="H3589">
        <f>IF('Data R4'!C597="","",'Data R4'!AC597)</f>
        <v/>
      </c>
      <c r="I3589">
        <f>IF('Data R4'!C597="","",COUNTIF('Data R4'!J597,"&gt;0")+COUNTIF('Data R4'!L597,"&gt;0")+COUNTIF('Data R4'!N597,"&gt;0")+COUNTIF('Data R4'!P597,"&gt;0")+COUNTIF('Data R4'!R597,"&gt;0")+COUNTIF('Data R4'!T597,"&gt;0")+COUNTIF('Data R4'!V597,"&gt;0")+COUNTIF('Data R4'!X597,"&gt;0"))</f>
        <v/>
      </c>
      <c r="J3589">
        <f>IF('Data R4'!C597="","",IF((COUNTIF('Data R4'!K597,"&gt;0")+COUNTIF('Data R4'!M597,"&gt;0")+COUNTIF('Data R4'!O597,"&gt;0")+COUNTIF('Data R4'!Q597,"&gt;0")+COUNTIF('Data R4'!S597,"&gt;0")+COUNTIF('Data R4'!U597,"&gt;0")+COUNTIF('Data R4'!W597,"&gt;0")+COUNTIF('Data R4'!Y597,"&gt;0"))&gt;0,1,0))</f>
        <v/>
      </c>
      <c r="M3589" t="inlineStr">
        <is>
          <t>Data R</t>
        </is>
      </c>
    </row>
    <row r="3590">
      <c r="A3590" t="inlineStr">
        <is>
          <t>Regional 4</t>
        </is>
      </c>
      <c r="B3590">
        <f>IF('Data R4'!C598="","",'Data R4'!B598)</f>
        <v/>
      </c>
      <c r="C3590">
        <f>IF('Data R4'!C598="","",'Data R4'!C598)</f>
        <v/>
      </c>
      <c r="D3590">
        <f>IF('Data R4'!C598="","",'Data R4'!D598)</f>
        <v/>
      </c>
      <c r="E3590">
        <f>IF('Data R4'!C598="","",'Data R4'!E598)</f>
        <v/>
      </c>
      <c r="F3590">
        <f>IF('Data R4'!C598="","",'Data R4'!F598)</f>
        <v/>
      </c>
      <c r="G3590">
        <f>IF('Data R4'!C598="","",'Data R4'!AD598)</f>
        <v/>
      </c>
      <c r="H3590">
        <f>IF('Data R4'!C598="","",'Data R4'!AC598)</f>
        <v/>
      </c>
      <c r="I3590">
        <f>IF('Data R4'!C598="","",COUNTIF('Data R4'!J598,"&gt;0")+COUNTIF('Data R4'!L598,"&gt;0")+COUNTIF('Data R4'!N598,"&gt;0")+COUNTIF('Data R4'!P598,"&gt;0")+COUNTIF('Data R4'!R598,"&gt;0")+COUNTIF('Data R4'!T598,"&gt;0")+COUNTIF('Data R4'!V598,"&gt;0")+COUNTIF('Data R4'!X598,"&gt;0"))</f>
        <v/>
      </c>
      <c r="J3590">
        <f>IF('Data R4'!C598="","",IF((COUNTIF('Data R4'!K598,"&gt;0")+COUNTIF('Data R4'!M598,"&gt;0")+COUNTIF('Data R4'!O598,"&gt;0")+COUNTIF('Data R4'!Q598,"&gt;0")+COUNTIF('Data R4'!S598,"&gt;0")+COUNTIF('Data R4'!U598,"&gt;0")+COUNTIF('Data R4'!W598,"&gt;0")+COUNTIF('Data R4'!Y598,"&gt;0"))&gt;0,1,0))</f>
        <v/>
      </c>
      <c r="M3590" t="inlineStr">
        <is>
          <t>Data R</t>
        </is>
      </c>
    </row>
    <row r="3591">
      <c r="A3591" t="inlineStr">
        <is>
          <t>Regional 4</t>
        </is>
      </c>
      <c r="B3591">
        <f>IF('Data R4'!C599="","",'Data R4'!B599)</f>
        <v/>
      </c>
      <c r="C3591">
        <f>IF('Data R4'!C599="","",'Data R4'!C599)</f>
        <v/>
      </c>
      <c r="D3591">
        <f>IF('Data R4'!C599="","",'Data R4'!D599)</f>
        <v/>
      </c>
      <c r="E3591">
        <f>IF('Data R4'!C599="","",'Data R4'!E599)</f>
        <v/>
      </c>
      <c r="F3591">
        <f>IF('Data R4'!C599="","",'Data R4'!F599)</f>
        <v/>
      </c>
      <c r="G3591">
        <f>IF('Data R4'!C599="","",'Data R4'!AD599)</f>
        <v/>
      </c>
      <c r="H3591">
        <f>IF('Data R4'!C599="","",'Data R4'!AC599)</f>
        <v/>
      </c>
      <c r="I3591">
        <f>IF('Data R4'!C599="","",COUNTIF('Data R4'!J599,"&gt;0")+COUNTIF('Data R4'!L599,"&gt;0")+COUNTIF('Data R4'!N599,"&gt;0")+COUNTIF('Data R4'!P599,"&gt;0")+COUNTIF('Data R4'!R599,"&gt;0")+COUNTIF('Data R4'!T599,"&gt;0")+COUNTIF('Data R4'!V599,"&gt;0")+COUNTIF('Data R4'!X599,"&gt;0"))</f>
        <v/>
      </c>
      <c r="J3591">
        <f>IF('Data R4'!C599="","",IF((COUNTIF('Data R4'!K599,"&gt;0")+COUNTIF('Data R4'!M599,"&gt;0")+COUNTIF('Data R4'!O599,"&gt;0")+COUNTIF('Data R4'!Q599,"&gt;0")+COUNTIF('Data R4'!S599,"&gt;0")+COUNTIF('Data R4'!U599,"&gt;0")+COUNTIF('Data R4'!W599,"&gt;0")+COUNTIF('Data R4'!Y599,"&gt;0"))&gt;0,1,0))</f>
        <v/>
      </c>
      <c r="M3591" t="inlineStr">
        <is>
          <t>Data R</t>
        </is>
      </c>
    </row>
    <row r="3592">
      <c r="A3592" t="inlineStr">
        <is>
          <t>Regional 4</t>
        </is>
      </c>
      <c r="B3592">
        <f>IF('Data R4'!C600="","",'Data R4'!B600)</f>
        <v/>
      </c>
      <c r="C3592">
        <f>IF('Data R4'!C600="","",'Data R4'!C600)</f>
        <v/>
      </c>
      <c r="D3592">
        <f>IF('Data R4'!C600="","",'Data R4'!D600)</f>
        <v/>
      </c>
      <c r="E3592">
        <f>IF('Data R4'!C600="","",'Data R4'!E600)</f>
        <v/>
      </c>
      <c r="F3592">
        <f>IF('Data R4'!C600="","",'Data R4'!F600)</f>
        <v/>
      </c>
      <c r="G3592">
        <f>IF('Data R4'!C600="","",'Data R4'!AD600)</f>
        <v/>
      </c>
      <c r="H3592">
        <f>IF('Data R4'!C600="","",'Data R4'!AC600)</f>
        <v/>
      </c>
      <c r="I3592">
        <f>IF('Data R4'!C600="","",COUNTIF('Data R4'!J600,"&gt;0")+COUNTIF('Data R4'!L600,"&gt;0")+COUNTIF('Data R4'!N600,"&gt;0")+COUNTIF('Data R4'!P600,"&gt;0")+COUNTIF('Data R4'!R600,"&gt;0")+COUNTIF('Data R4'!T600,"&gt;0")+COUNTIF('Data R4'!V600,"&gt;0")+COUNTIF('Data R4'!X600,"&gt;0"))</f>
        <v/>
      </c>
      <c r="J3592">
        <f>IF('Data R4'!C600="","",IF((COUNTIF('Data R4'!K600,"&gt;0")+COUNTIF('Data R4'!M600,"&gt;0")+COUNTIF('Data R4'!O600,"&gt;0")+COUNTIF('Data R4'!Q600,"&gt;0")+COUNTIF('Data R4'!S600,"&gt;0")+COUNTIF('Data R4'!U600,"&gt;0")+COUNTIF('Data R4'!W600,"&gt;0")+COUNTIF('Data R4'!Y600,"&gt;0"))&gt;0,1,0))</f>
        <v/>
      </c>
      <c r="M3592" t="inlineStr">
        <is>
          <t>Data R</t>
        </is>
      </c>
    </row>
    <row r="3593">
      <c r="A3593" t="inlineStr">
        <is>
          <t>Regional 4</t>
        </is>
      </c>
      <c r="B3593">
        <f>IF('Data R4'!C601="","",'Data R4'!B601)</f>
        <v/>
      </c>
      <c r="C3593">
        <f>IF('Data R4'!C601="","",'Data R4'!C601)</f>
        <v/>
      </c>
      <c r="D3593">
        <f>IF('Data R4'!C601="","",'Data R4'!D601)</f>
        <v/>
      </c>
      <c r="E3593">
        <f>IF('Data R4'!C601="","",'Data R4'!E601)</f>
        <v/>
      </c>
      <c r="F3593">
        <f>IF('Data R4'!C601="","",'Data R4'!F601)</f>
        <v/>
      </c>
      <c r="G3593">
        <f>IF('Data R4'!C601="","",'Data R4'!AD601)</f>
        <v/>
      </c>
      <c r="H3593">
        <f>IF('Data R4'!C601="","",'Data R4'!AC601)</f>
        <v/>
      </c>
      <c r="I3593">
        <f>IF('Data R4'!C601="","",COUNTIF('Data R4'!J601,"&gt;0")+COUNTIF('Data R4'!L601,"&gt;0")+COUNTIF('Data R4'!N601,"&gt;0")+COUNTIF('Data R4'!P601,"&gt;0")+COUNTIF('Data R4'!R601,"&gt;0")+COUNTIF('Data R4'!T601,"&gt;0")+COUNTIF('Data R4'!V601,"&gt;0")+COUNTIF('Data R4'!X601,"&gt;0"))</f>
        <v/>
      </c>
      <c r="J3593">
        <f>IF('Data R4'!C601="","",IF((COUNTIF('Data R4'!K601,"&gt;0")+COUNTIF('Data R4'!M601,"&gt;0")+COUNTIF('Data R4'!O601,"&gt;0")+COUNTIF('Data R4'!Q601,"&gt;0")+COUNTIF('Data R4'!S601,"&gt;0")+COUNTIF('Data R4'!U601,"&gt;0")+COUNTIF('Data R4'!W601,"&gt;0")+COUNTIF('Data R4'!Y601,"&gt;0"))&gt;0,1,0))</f>
        <v/>
      </c>
      <c r="M3593" t="inlineStr">
        <is>
          <t>Data R</t>
        </is>
      </c>
    </row>
    <row r="3594">
      <c r="A3594" t="inlineStr">
        <is>
          <t>Regional 4</t>
        </is>
      </c>
      <c r="B3594">
        <f>IF('Data R4'!C602="","",'Data R4'!B602)</f>
        <v/>
      </c>
      <c r="C3594">
        <f>IF('Data R4'!C602="","",'Data R4'!C602)</f>
        <v/>
      </c>
      <c r="D3594">
        <f>IF('Data R4'!C602="","",'Data R4'!D602)</f>
        <v/>
      </c>
      <c r="E3594">
        <f>IF('Data R4'!C602="","",'Data R4'!E602)</f>
        <v/>
      </c>
      <c r="F3594">
        <f>IF('Data R4'!C602="","",'Data R4'!F602)</f>
        <v/>
      </c>
      <c r="G3594">
        <f>IF('Data R4'!C602="","",'Data R4'!AD602)</f>
        <v/>
      </c>
      <c r="H3594">
        <f>IF('Data R4'!C602="","",'Data R4'!AC602)</f>
        <v/>
      </c>
      <c r="I3594">
        <f>IF('Data R4'!C602="","",COUNTIF('Data R4'!J602,"&gt;0")+COUNTIF('Data R4'!L602,"&gt;0")+COUNTIF('Data R4'!N602,"&gt;0")+COUNTIF('Data R4'!P602,"&gt;0")+COUNTIF('Data R4'!R602,"&gt;0")+COUNTIF('Data R4'!T602,"&gt;0")+COUNTIF('Data R4'!V602,"&gt;0")+COUNTIF('Data R4'!X602,"&gt;0"))</f>
        <v/>
      </c>
      <c r="J3594">
        <f>IF('Data R4'!C602="","",IF((COUNTIF('Data R4'!K602,"&gt;0")+COUNTIF('Data R4'!M602,"&gt;0")+COUNTIF('Data R4'!O602,"&gt;0")+COUNTIF('Data R4'!Q602,"&gt;0")+COUNTIF('Data R4'!S602,"&gt;0")+COUNTIF('Data R4'!U602,"&gt;0")+COUNTIF('Data R4'!W602,"&gt;0")+COUNTIF('Data R4'!Y602,"&gt;0"))&gt;0,1,0))</f>
        <v/>
      </c>
      <c r="M3594" t="inlineStr">
        <is>
          <t>Data R</t>
        </is>
      </c>
    </row>
    <row r="3595">
      <c r="A3595" t="inlineStr">
        <is>
          <t>Regional 4</t>
        </is>
      </c>
      <c r="B3595">
        <f>IF('Data R4'!C603="","",'Data R4'!B603)</f>
        <v/>
      </c>
      <c r="C3595">
        <f>IF('Data R4'!C603="","",'Data R4'!C603)</f>
        <v/>
      </c>
      <c r="D3595">
        <f>IF('Data R4'!C603="","",'Data R4'!D603)</f>
        <v/>
      </c>
      <c r="E3595">
        <f>IF('Data R4'!C603="","",'Data R4'!E603)</f>
        <v/>
      </c>
      <c r="F3595">
        <f>IF('Data R4'!C603="","",'Data R4'!F603)</f>
        <v/>
      </c>
      <c r="G3595">
        <f>IF('Data R4'!C603="","",'Data R4'!AD603)</f>
        <v/>
      </c>
      <c r="H3595">
        <f>IF('Data R4'!C603="","",'Data R4'!AC603)</f>
        <v/>
      </c>
      <c r="I3595">
        <f>IF('Data R4'!C603="","",COUNTIF('Data R4'!J603,"&gt;0")+COUNTIF('Data R4'!L603,"&gt;0")+COUNTIF('Data R4'!N603,"&gt;0")+COUNTIF('Data R4'!P603,"&gt;0")+COUNTIF('Data R4'!R603,"&gt;0")+COUNTIF('Data R4'!T603,"&gt;0")+COUNTIF('Data R4'!V603,"&gt;0")+COUNTIF('Data R4'!X603,"&gt;0"))</f>
        <v/>
      </c>
      <c r="J3595">
        <f>IF('Data R4'!C603="","",IF((COUNTIF('Data R4'!K603,"&gt;0")+COUNTIF('Data R4'!M603,"&gt;0")+COUNTIF('Data R4'!O603,"&gt;0")+COUNTIF('Data R4'!Q603,"&gt;0")+COUNTIF('Data R4'!S603,"&gt;0")+COUNTIF('Data R4'!U603,"&gt;0")+COUNTIF('Data R4'!W603,"&gt;0")+COUNTIF('Data R4'!Y603,"&gt;0"))&gt;0,1,0))</f>
        <v/>
      </c>
      <c r="M3595" t="inlineStr">
        <is>
          <t>Data R</t>
        </is>
      </c>
    </row>
    <row r="3596">
      <c r="A3596" t="inlineStr">
        <is>
          <t>Regional 4</t>
        </is>
      </c>
      <c r="B3596">
        <f>IF('Data R4'!C604="","",'Data R4'!B604)</f>
        <v/>
      </c>
      <c r="C3596">
        <f>IF('Data R4'!C604="","",'Data R4'!C604)</f>
        <v/>
      </c>
      <c r="D3596">
        <f>IF('Data R4'!C604="","",'Data R4'!D604)</f>
        <v/>
      </c>
      <c r="E3596">
        <f>IF('Data R4'!C604="","",'Data R4'!E604)</f>
        <v/>
      </c>
      <c r="F3596">
        <f>IF('Data R4'!C604="","",'Data R4'!F604)</f>
        <v/>
      </c>
      <c r="G3596">
        <f>IF('Data R4'!C604="","",'Data R4'!AD604)</f>
        <v/>
      </c>
      <c r="H3596">
        <f>IF('Data R4'!C604="","",'Data R4'!AC604)</f>
        <v/>
      </c>
      <c r="I3596">
        <f>IF('Data R4'!C604="","",COUNTIF('Data R4'!J604,"&gt;0")+COUNTIF('Data R4'!L604,"&gt;0")+COUNTIF('Data R4'!N604,"&gt;0")+COUNTIF('Data R4'!P604,"&gt;0")+COUNTIF('Data R4'!R604,"&gt;0")+COUNTIF('Data R4'!T604,"&gt;0")+COUNTIF('Data R4'!V604,"&gt;0")+COUNTIF('Data R4'!X604,"&gt;0"))</f>
        <v/>
      </c>
      <c r="J3596">
        <f>IF('Data R4'!C604="","",IF((COUNTIF('Data R4'!K604,"&gt;0")+COUNTIF('Data R4'!M604,"&gt;0")+COUNTIF('Data R4'!O604,"&gt;0")+COUNTIF('Data R4'!Q604,"&gt;0")+COUNTIF('Data R4'!S604,"&gt;0")+COUNTIF('Data R4'!U604,"&gt;0")+COUNTIF('Data R4'!W604,"&gt;0")+COUNTIF('Data R4'!Y604,"&gt;0"))&gt;0,1,0))</f>
        <v/>
      </c>
      <c r="M3596" t="inlineStr">
        <is>
          <t>Data R</t>
        </is>
      </c>
    </row>
    <row r="3597">
      <c r="A3597" t="inlineStr">
        <is>
          <t>Regional 4</t>
        </is>
      </c>
      <c r="B3597">
        <f>IF('Data R4'!C605="","",'Data R4'!B605)</f>
        <v/>
      </c>
      <c r="C3597">
        <f>IF('Data R4'!C605="","",'Data R4'!C605)</f>
        <v/>
      </c>
      <c r="D3597">
        <f>IF('Data R4'!C605="","",'Data R4'!D605)</f>
        <v/>
      </c>
      <c r="E3597">
        <f>IF('Data R4'!C605="","",'Data R4'!E605)</f>
        <v/>
      </c>
      <c r="F3597">
        <f>IF('Data R4'!C605="","",'Data R4'!F605)</f>
        <v/>
      </c>
      <c r="G3597">
        <f>IF('Data R4'!C605="","",'Data R4'!AD605)</f>
        <v/>
      </c>
      <c r="H3597">
        <f>IF('Data R4'!C605="","",'Data R4'!AC605)</f>
        <v/>
      </c>
      <c r="I3597">
        <f>IF('Data R4'!C605="","",COUNTIF('Data R4'!J605,"&gt;0")+COUNTIF('Data R4'!L605,"&gt;0")+COUNTIF('Data R4'!N605,"&gt;0")+COUNTIF('Data R4'!P605,"&gt;0")+COUNTIF('Data R4'!R605,"&gt;0")+COUNTIF('Data R4'!T605,"&gt;0")+COUNTIF('Data R4'!V605,"&gt;0")+COUNTIF('Data R4'!X605,"&gt;0"))</f>
        <v/>
      </c>
      <c r="J3597">
        <f>IF('Data R4'!C605="","",IF((COUNTIF('Data R4'!K605,"&gt;0")+COUNTIF('Data R4'!M605,"&gt;0")+COUNTIF('Data R4'!O605,"&gt;0")+COUNTIF('Data R4'!Q605,"&gt;0")+COUNTIF('Data R4'!S605,"&gt;0")+COUNTIF('Data R4'!U605,"&gt;0")+COUNTIF('Data R4'!W605,"&gt;0")+COUNTIF('Data R4'!Y605,"&gt;0"))&gt;0,1,0))</f>
        <v/>
      </c>
      <c r="M3597" t="inlineStr">
        <is>
          <t>Data R</t>
        </is>
      </c>
    </row>
    <row r="3598">
      <c r="A3598" t="inlineStr">
        <is>
          <t>Regional 4</t>
        </is>
      </c>
      <c r="B3598">
        <f>IF('Data R4'!C606="","",'Data R4'!B606)</f>
        <v/>
      </c>
      <c r="C3598">
        <f>IF('Data R4'!C606="","",'Data R4'!C606)</f>
        <v/>
      </c>
      <c r="D3598">
        <f>IF('Data R4'!C606="","",'Data R4'!D606)</f>
        <v/>
      </c>
      <c r="E3598">
        <f>IF('Data R4'!C606="","",'Data R4'!E606)</f>
        <v/>
      </c>
      <c r="F3598">
        <f>IF('Data R4'!C606="","",'Data R4'!F606)</f>
        <v/>
      </c>
      <c r="G3598">
        <f>IF('Data R4'!C606="","",'Data R4'!AD606)</f>
        <v/>
      </c>
      <c r="H3598">
        <f>IF('Data R4'!C606="","",'Data R4'!AC606)</f>
        <v/>
      </c>
      <c r="I3598">
        <f>IF('Data R4'!C606="","",COUNTIF('Data R4'!J606,"&gt;0")+COUNTIF('Data R4'!L606,"&gt;0")+COUNTIF('Data R4'!N606,"&gt;0")+COUNTIF('Data R4'!P606,"&gt;0")+COUNTIF('Data R4'!R606,"&gt;0")+COUNTIF('Data R4'!T606,"&gt;0")+COUNTIF('Data R4'!V606,"&gt;0")+COUNTIF('Data R4'!X606,"&gt;0"))</f>
        <v/>
      </c>
      <c r="J3598">
        <f>IF('Data R4'!C606="","",IF((COUNTIF('Data R4'!K606,"&gt;0")+COUNTIF('Data R4'!M606,"&gt;0")+COUNTIF('Data R4'!O606,"&gt;0")+COUNTIF('Data R4'!Q606,"&gt;0")+COUNTIF('Data R4'!S606,"&gt;0")+COUNTIF('Data R4'!U606,"&gt;0")+COUNTIF('Data R4'!W606,"&gt;0")+COUNTIF('Data R4'!Y606,"&gt;0"))&gt;0,1,0))</f>
        <v/>
      </c>
      <c r="M3598" t="inlineStr">
        <is>
          <t>Data R</t>
        </is>
      </c>
    </row>
    <row r="3599">
      <c r="A3599" t="inlineStr">
        <is>
          <t>Regional 4</t>
        </is>
      </c>
      <c r="B3599">
        <f>IF('Data R4'!C607="","",'Data R4'!B607)</f>
        <v/>
      </c>
      <c r="C3599">
        <f>IF('Data R4'!C607="","",'Data R4'!C607)</f>
        <v/>
      </c>
      <c r="D3599">
        <f>IF('Data R4'!C607="","",'Data R4'!D607)</f>
        <v/>
      </c>
      <c r="E3599">
        <f>IF('Data R4'!C607="","",'Data R4'!E607)</f>
        <v/>
      </c>
      <c r="F3599">
        <f>IF('Data R4'!C607="","",'Data R4'!F607)</f>
        <v/>
      </c>
      <c r="G3599">
        <f>IF('Data R4'!C607="","",'Data R4'!AD607)</f>
        <v/>
      </c>
      <c r="H3599">
        <f>IF('Data R4'!C607="","",'Data R4'!AC607)</f>
        <v/>
      </c>
      <c r="I3599">
        <f>IF('Data R4'!C607="","",COUNTIF('Data R4'!J607,"&gt;0")+COUNTIF('Data R4'!L607,"&gt;0")+COUNTIF('Data R4'!N607,"&gt;0")+COUNTIF('Data R4'!P607,"&gt;0")+COUNTIF('Data R4'!R607,"&gt;0")+COUNTIF('Data R4'!T607,"&gt;0")+COUNTIF('Data R4'!V607,"&gt;0")+COUNTIF('Data R4'!X607,"&gt;0"))</f>
        <v/>
      </c>
      <c r="J3599">
        <f>IF('Data R4'!C607="","",IF((COUNTIF('Data R4'!K607,"&gt;0")+COUNTIF('Data R4'!M607,"&gt;0")+COUNTIF('Data R4'!O607,"&gt;0")+COUNTIF('Data R4'!Q607,"&gt;0")+COUNTIF('Data R4'!S607,"&gt;0")+COUNTIF('Data R4'!U607,"&gt;0")+COUNTIF('Data R4'!W607,"&gt;0")+COUNTIF('Data R4'!Y607,"&gt;0"))&gt;0,1,0))</f>
        <v/>
      </c>
      <c r="M3599" t="inlineStr">
        <is>
          <t>Data R</t>
        </is>
      </c>
    </row>
    <row r="3600">
      <c r="A3600" t="inlineStr">
        <is>
          <t>Regional 4</t>
        </is>
      </c>
      <c r="B3600">
        <f>IF('Data R4'!C608="","",'Data R4'!B608)</f>
        <v/>
      </c>
      <c r="C3600">
        <f>IF('Data R4'!C608="","",'Data R4'!C608)</f>
        <v/>
      </c>
      <c r="D3600">
        <f>IF('Data R4'!C608="","",'Data R4'!D608)</f>
        <v/>
      </c>
      <c r="E3600">
        <f>IF('Data R4'!C608="","",'Data R4'!E608)</f>
        <v/>
      </c>
      <c r="F3600">
        <f>IF('Data R4'!C608="","",'Data R4'!F608)</f>
        <v/>
      </c>
      <c r="G3600">
        <f>IF('Data R4'!C608="","",'Data R4'!AD608)</f>
        <v/>
      </c>
      <c r="H3600">
        <f>IF('Data R4'!C608="","",'Data R4'!AC608)</f>
        <v/>
      </c>
      <c r="I3600">
        <f>IF('Data R4'!C608="","",COUNTIF('Data R4'!J608,"&gt;0")+COUNTIF('Data R4'!L608,"&gt;0")+COUNTIF('Data R4'!N608,"&gt;0")+COUNTIF('Data R4'!P608,"&gt;0")+COUNTIF('Data R4'!R608,"&gt;0")+COUNTIF('Data R4'!T608,"&gt;0")+COUNTIF('Data R4'!V608,"&gt;0")+COUNTIF('Data R4'!X608,"&gt;0"))</f>
        <v/>
      </c>
      <c r="J3600">
        <f>IF('Data R4'!C608="","",IF((COUNTIF('Data R4'!K608,"&gt;0")+COUNTIF('Data R4'!M608,"&gt;0")+COUNTIF('Data R4'!O608,"&gt;0")+COUNTIF('Data R4'!Q608,"&gt;0")+COUNTIF('Data R4'!S608,"&gt;0")+COUNTIF('Data R4'!U608,"&gt;0")+COUNTIF('Data R4'!W608,"&gt;0")+COUNTIF('Data R4'!Y608,"&gt;0"))&gt;0,1,0))</f>
        <v/>
      </c>
      <c r="M3600" t="inlineStr">
        <is>
          <t>Data R</t>
        </is>
      </c>
    </row>
    <row r="3601">
      <c r="A3601" t="inlineStr">
        <is>
          <t>Regional 4</t>
        </is>
      </c>
      <c r="B3601">
        <f>IF('Data R4'!C609="","",'Data R4'!B609)</f>
        <v/>
      </c>
      <c r="C3601">
        <f>IF('Data R4'!C609="","",'Data R4'!C609)</f>
        <v/>
      </c>
      <c r="D3601">
        <f>IF('Data R4'!C609="","",'Data R4'!D609)</f>
        <v/>
      </c>
      <c r="E3601">
        <f>IF('Data R4'!C609="","",'Data R4'!E609)</f>
        <v/>
      </c>
      <c r="F3601">
        <f>IF('Data R4'!C609="","",'Data R4'!F609)</f>
        <v/>
      </c>
      <c r="G3601">
        <f>IF('Data R4'!C609="","",'Data R4'!AD609)</f>
        <v/>
      </c>
      <c r="H3601">
        <f>IF('Data R4'!C609="","",'Data R4'!AC609)</f>
        <v/>
      </c>
      <c r="I3601">
        <f>IF('Data R4'!C609="","",COUNTIF('Data R4'!J609,"&gt;0")+COUNTIF('Data R4'!L609,"&gt;0")+COUNTIF('Data R4'!N609,"&gt;0")+COUNTIF('Data R4'!P609,"&gt;0")+COUNTIF('Data R4'!R609,"&gt;0")+COUNTIF('Data R4'!T609,"&gt;0")+COUNTIF('Data R4'!V609,"&gt;0")+COUNTIF('Data R4'!X609,"&gt;0"))</f>
        <v/>
      </c>
      <c r="J3601">
        <f>IF('Data R4'!C609="","",IF((COUNTIF('Data R4'!K609,"&gt;0")+COUNTIF('Data R4'!M609,"&gt;0")+COUNTIF('Data R4'!O609,"&gt;0")+COUNTIF('Data R4'!Q609,"&gt;0")+COUNTIF('Data R4'!S609,"&gt;0")+COUNTIF('Data R4'!U609,"&gt;0")+COUNTIF('Data R4'!W609,"&gt;0")+COUNTIF('Data R4'!Y609,"&gt;0"))&gt;0,1,0))</f>
        <v/>
      </c>
      <c r="M3601" t="inlineStr">
        <is>
          <t>Data R</t>
        </is>
      </c>
    </row>
    <row r="3602">
      <c r="A3602" t="inlineStr">
        <is>
          <t>Regional 4</t>
        </is>
      </c>
      <c r="B3602">
        <f>IF('Data R4'!C610="","",'Data R4'!B610)</f>
        <v/>
      </c>
      <c r="C3602">
        <f>IF('Data R4'!C610="","",'Data R4'!C610)</f>
        <v/>
      </c>
      <c r="D3602">
        <f>IF('Data R4'!C610="","",'Data R4'!D610)</f>
        <v/>
      </c>
      <c r="E3602">
        <f>IF('Data R4'!C610="","",'Data R4'!E610)</f>
        <v/>
      </c>
      <c r="F3602">
        <f>IF('Data R4'!C610="","",'Data R4'!F610)</f>
        <v/>
      </c>
      <c r="G3602">
        <f>IF('Data R4'!C610="","",'Data R4'!AD610)</f>
        <v/>
      </c>
      <c r="H3602">
        <f>IF('Data R4'!C610="","",'Data R4'!AC610)</f>
        <v/>
      </c>
      <c r="I3602">
        <f>IF('Data R4'!C610="","",COUNTIF('Data R4'!J610,"&gt;0")+COUNTIF('Data R4'!L610,"&gt;0")+COUNTIF('Data R4'!N610,"&gt;0")+COUNTIF('Data R4'!P610,"&gt;0")+COUNTIF('Data R4'!R610,"&gt;0")+COUNTIF('Data R4'!T610,"&gt;0")+COUNTIF('Data R4'!V610,"&gt;0")+COUNTIF('Data R4'!X610,"&gt;0"))</f>
        <v/>
      </c>
      <c r="J3602">
        <f>IF('Data R4'!C610="","",IF((COUNTIF('Data R4'!K610,"&gt;0")+COUNTIF('Data R4'!M610,"&gt;0")+COUNTIF('Data R4'!O610,"&gt;0")+COUNTIF('Data R4'!Q610,"&gt;0")+COUNTIF('Data R4'!S610,"&gt;0")+COUNTIF('Data R4'!U610,"&gt;0")+COUNTIF('Data R4'!W610,"&gt;0")+COUNTIF('Data R4'!Y610,"&gt;0"))&gt;0,1,0))</f>
        <v/>
      </c>
      <c r="M3602" t="inlineStr">
        <is>
          <t>Data R</t>
        </is>
      </c>
    </row>
    <row r="3603">
      <c r="A3603" t="inlineStr">
        <is>
          <t>Regional 4</t>
        </is>
      </c>
      <c r="B3603">
        <f>IF('Data R4'!C611="","",'Data R4'!B611)</f>
        <v/>
      </c>
      <c r="C3603">
        <f>IF('Data R4'!C611="","",'Data R4'!C611)</f>
        <v/>
      </c>
      <c r="D3603">
        <f>IF('Data R4'!C611="","",'Data R4'!D611)</f>
        <v/>
      </c>
      <c r="E3603">
        <f>IF('Data R4'!C611="","",'Data R4'!E611)</f>
        <v/>
      </c>
      <c r="F3603">
        <f>IF('Data R4'!C611="","",'Data R4'!F611)</f>
        <v/>
      </c>
      <c r="G3603">
        <f>IF('Data R4'!C611="","",'Data R4'!AD611)</f>
        <v/>
      </c>
      <c r="H3603">
        <f>IF('Data R4'!C611="","",'Data R4'!AC611)</f>
        <v/>
      </c>
      <c r="I3603">
        <f>IF('Data R4'!C611="","",COUNTIF('Data R4'!J611,"&gt;0")+COUNTIF('Data R4'!L611,"&gt;0")+COUNTIF('Data R4'!N611,"&gt;0")+COUNTIF('Data R4'!P611,"&gt;0")+COUNTIF('Data R4'!R611,"&gt;0")+COUNTIF('Data R4'!T611,"&gt;0")+COUNTIF('Data R4'!V611,"&gt;0")+COUNTIF('Data R4'!X611,"&gt;0"))</f>
        <v/>
      </c>
      <c r="J3603">
        <f>IF('Data R4'!C611="","",IF((COUNTIF('Data R4'!K611,"&gt;0")+COUNTIF('Data R4'!M611,"&gt;0")+COUNTIF('Data R4'!O611,"&gt;0")+COUNTIF('Data R4'!Q611,"&gt;0")+COUNTIF('Data R4'!S611,"&gt;0")+COUNTIF('Data R4'!U611,"&gt;0")+COUNTIF('Data R4'!W611,"&gt;0")+COUNTIF('Data R4'!Y611,"&gt;0"))&gt;0,1,0))</f>
        <v/>
      </c>
      <c r="M3603" t="inlineStr">
        <is>
          <t>Data R</t>
        </is>
      </c>
    </row>
    <row r="3604">
      <c r="A3604" t="inlineStr">
        <is>
          <t>Regional 4</t>
        </is>
      </c>
      <c r="B3604">
        <f>IF('Data R4'!C612="","",'Data R4'!B612)</f>
        <v/>
      </c>
      <c r="C3604">
        <f>IF('Data R4'!C612="","",'Data R4'!C612)</f>
        <v/>
      </c>
      <c r="D3604">
        <f>IF('Data R4'!C612="","",'Data R4'!D612)</f>
        <v/>
      </c>
      <c r="E3604">
        <f>IF('Data R4'!C612="","",'Data R4'!E612)</f>
        <v/>
      </c>
      <c r="F3604">
        <f>IF('Data R4'!C612="","",'Data R4'!F612)</f>
        <v/>
      </c>
      <c r="G3604">
        <f>IF('Data R4'!C612="","",'Data R4'!AD612)</f>
        <v/>
      </c>
      <c r="H3604">
        <f>IF('Data R4'!C612="","",'Data R4'!AC612)</f>
        <v/>
      </c>
      <c r="I3604">
        <f>IF('Data R4'!C612="","",COUNTIF('Data R4'!J612,"&gt;0")+COUNTIF('Data R4'!L612,"&gt;0")+COUNTIF('Data R4'!N612,"&gt;0")+COUNTIF('Data R4'!P612,"&gt;0")+COUNTIF('Data R4'!R612,"&gt;0")+COUNTIF('Data R4'!T612,"&gt;0")+COUNTIF('Data R4'!V612,"&gt;0")+COUNTIF('Data R4'!X612,"&gt;0"))</f>
        <v/>
      </c>
      <c r="J3604">
        <f>IF('Data R4'!C612="","",IF((COUNTIF('Data R4'!K612,"&gt;0")+COUNTIF('Data R4'!M612,"&gt;0")+COUNTIF('Data R4'!O612,"&gt;0")+COUNTIF('Data R4'!Q612,"&gt;0")+COUNTIF('Data R4'!S612,"&gt;0")+COUNTIF('Data R4'!U612,"&gt;0")+COUNTIF('Data R4'!W612,"&gt;0")+COUNTIF('Data R4'!Y612,"&gt;0"))&gt;0,1,0))</f>
        <v/>
      </c>
      <c r="M3604" t="inlineStr">
        <is>
          <t>Data R</t>
        </is>
      </c>
    </row>
    <row r="3605">
      <c r="A3605" t="inlineStr">
        <is>
          <t>Regional 4</t>
        </is>
      </c>
      <c r="B3605">
        <f>IF('Data R4'!C613="","",'Data R4'!B613)</f>
        <v/>
      </c>
      <c r="C3605">
        <f>IF('Data R4'!C613="","",'Data R4'!C613)</f>
        <v/>
      </c>
      <c r="D3605">
        <f>IF('Data R4'!C613="","",'Data R4'!D613)</f>
        <v/>
      </c>
      <c r="E3605">
        <f>IF('Data R4'!C613="","",'Data R4'!E613)</f>
        <v/>
      </c>
      <c r="F3605">
        <f>IF('Data R4'!C613="","",'Data R4'!F613)</f>
        <v/>
      </c>
      <c r="G3605">
        <f>IF('Data R4'!C613="","",'Data R4'!AD613)</f>
        <v/>
      </c>
      <c r="H3605">
        <f>IF('Data R4'!C613="","",'Data R4'!AC613)</f>
        <v/>
      </c>
      <c r="I3605">
        <f>IF('Data R4'!C613="","",COUNTIF('Data R4'!J613,"&gt;0")+COUNTIF('Data R4'!L613,"&gt;0")+COUNTIF('Data R4'!N613,"&gt;0")+COUNTIF('Data R4'!P613,"&gt;0")+COUNTIF('Data R4'!R613,"&gt;0")+COUNTIF('Data R4'!T613,"&gt;0")+COUNTIF('Data R4'!V613,"&gt;0")+COUNTIF('Data R4'!X613,"&gt;0"))</f>
        <v/>
      </c>
      <c r="J3605">
        <f>IF('Data R4'!C613="","",IF((COUNTIF('Data R4'!K613,"&gt;0")+COUNTIF('Data R4'!M613,"&gt;0")+COUNTIF('Data R4'!O613,"&gt;0")+COUNTIF('Data R4'!Q613,"&gt;0")+COUNTIF('Data R4'!S613,"&gt;0")+COUNTIF('Data R4'!U613,"&gt;0")+COUNTIF('Data R4'!W613,"&gt;0")+COUNTIF('Data R4'!Y613,"&gt;0"))&gt;0,1,0))</f>
        <v/>
      </c>
      <c r="M3605" t="inlineStr">
        <is>
          <t>Data R</t>
        </is>
      </c>
    </row>
    <row r="3606">
      <c r="A3606" t="inlineStr">
        <is>
          <t>Regional 4</t>
        </is>
      </c>
      <c r="B3606">
        <f>IF('Data R4'!C614="","",'Data R4'!B614)</f>
        <v/>
      </c>
      <c r="C3606">
        <f>IF('Data R4'!C614="","",'Data R4'!C614)</f>
        <v/>
      </c>
      <c r="D3606">
        <f>IF('Data R4'!C614="","",'Data R4'!D614)</f>
        <v/>
      </c>
      <c r="E3606">
        <f>IF('Data R4'!C614="","",'Data R4'!E614)</f>
        <v/>
      </c>
      <c r="F3606">
        <f>IF('Data R4'!C614="","",'Data R4'!F614)</f>
        <v/>
      </c>
      <c r="G3606">
        <f>IF('Data R4'!C614="","",'Data R4'!AD614)</f>
        <v/>
      </c>
      <c r="H3606">
        <f>IF('Data R4'!C614="","",'Data R4'!AC614)</f>
        <v/>
      </c>
      <c r="I3606">
        <f>IF('Data R4'!C614="","",COUNTIF('Data R4'!J614,"&gt;0")+COUNTIF('Data R4'!L614,"&gt;0")+COUNTIF('Data R4'!N614,"&gt;0")+COUNTIF('Data R4'!P614,"&gt;0")+COUNTIF('Data R4'!R614,"&gt;0")+COUNTIF('Data R4'!T614,"&gt;0")+COUNTIF('Data R4'!V614,"&gt;0")+COUNTIF('Data R4'!X614,"&gt;0"))</f>
        <v/>
      </c>
      <c r="J3606">
        <f>IF('Data R4'!C614="","",IF((COUNTIF('Data R4'!K614,"&gt;0")+COUNTIF('Data R4'!M614,"&gt;0")+COUNTIF('Data R4'!O614,"&gt;0")+COUNTIF('Data R4'!Q614,"&gt;0")+COUNTIF('Data R4'!S614,"&gt;0")+COUNTIF('Data R4'!U614,"&gt;0")+COUNTIF('Data R4'!W614,"&gt;0")+COUNTIF('Data R4'!Y614,"&gt;0"))&gt;0,1,0))</f>
        <v/>
      </c>
      <c r="M3606" t="inlineStr">
        <is>
          <t>Data R</t>
        </is>
      </c>
    </row>
    <row r="3607">
      <c r="A3607" t="inlineStr">
        <is>
          <t>Regional 4</t>
        </is>
      </c>
      <c r="B3607">
        <f>IF('Data R4'!C615="","",'Data R4'!B615)</f>
        <v/>
      </c>
      <c r="C3607">
        <f>IF('Data R4'!C615="","",'Data R4'!C615)</f>
        <v/>
      </c>
      <c r="D3607">
        <f>IF('Data R4'!C615="","",'Data R4'!D615)</f>
        <v/>
      </c>
      <c r="E3607">
        <f>IF('Data R4'!C615="","",'Data R4'!E615)</f>
        <v/>
      </c>
      <c r="F3607">
        <f>IF('Data R4'!C615="","",'Data R4'!F615)</f>
        <v/>
      </c>
      <c r="G3607">
        <f>IF('Data R4'!C615="","",'Data R4'!AD615)</f>
        <v/>
      </c>
      <c r="H3607">
        <f>IF('Data R4'!C615="","",'Data R4'!AC615)</f>
        <v/>
      </c>
      <c r="I3607">
        <f>IF('Data R4'!C615="","",COUNTIF('Data R4'!J615,"&gt;0")+COUNTIF('Data R4'!L615,"&gt;0")+COUNTIF('Data R4'!N615,"&gt;0")+COUNTIF('Data R4'!P615,"&gt;0")+COUNTIF('Data R4'!R615,"&gt;0")+COUNTIF('Data R4'!T615,"&gt;0")+COUNTIF('Data R4'!V615,"&gt;0")+COUNTIF('Data R4'!X615,"&gt;0"))</f>
        <v/>
      </c>
      <c r="J3607">
        <f>IF('Data R4'!C615="","",IF((COUNTIF('Data R4'!K615,"&gt;0")+COUNTIF('Data R4'!M615,"&gt;0")+COUNTIF('Data R4'!O615,"&gt;0")+COUNTIF('Data R4'!Q615,"&gt;0")+COUNTIF('Data R4'!S615,"&gt;0")+COUNTIF('Data R4'!U615,"&gt;0")+COUNTIF('Data R4'!W615,"&gt;0")+COUNTIF('Data R4'!Y615,"&gt;0"))&gt;0,1,0))</f>
        <v/>
      </c>
      <c r="M3607" t="inlineStr">
        <is>
          <t>Data R</t>
        </is>
      </c>
    </row>
    <row r="3608">
      <c r="A3608" t="inlineStr">
        <is>
          <t>Regional 4</t>
        </is>
      </c>
      <c r="B3608">
        <f>IF('Data R4'!C616="","",'Data R4'!B616)</f>
        <v/>
      </c>
      <c r="C3608">
        <f>IF('Data R4'!C616="","",'Data R4'!C616)</f>
        <v/>
      </c>
      <c r="D3608">
        <f>IF('Data R4'!C616="","",'Data R4'!D616)</f>
        <v/>
      </c>
      <c r="E3608">
        <f>IF('Data R4'!C616="","",'Data R4'!E616)</f>
        <v/>
      </c>
      <c r="F3608">
        <f>IF('Data R4'!C616="","",'Data R4'!F616)</f>
        <v/>
      </c>
      <c r="G3608">
        <f>IF('Data R4'!C616="","",'Data R4'!AD616)</f>
        <v/>
      </c>
      <c r="H3608">
        <f>IF('Data R4'!C616="","",'Data R4'!AC616)</f>
        <v/>
      </c>
      <c r="I3608">
        <f>IF('Data R4'!C616="","",COUNTIF('Data R4'!J616,"&gt;0")+COUNTIF('Data R4'!L616,"&gt;0")+COUNTIF('Data R4'!N616,"&gt;0")+COUNTIF('Data R4'!P616,"&gt;0")+COUNTIF('Data R4'!R616,"&gt;0")+COUNTIF('Data R4'!T616,"&gt;0")+COUNTIF('Data R4'!V616,"&gt;0")+COUNTIF('Data R4'!X616,"&gt;0"))</f>
        <v/>
      </c>
      <c r="J3608">
        <f>IF('Data R4'!C616="","",IF((COUNTIF('Data R4'!K616,"&gt;0")+COUNTIF('Data R4'!M616,"&gt;0")+COUNTIF('Data R4'!O616,"&gt;0")+COUNTIF('Data R4'!Q616,"&gt;0")+COUNTIF('Data R4'!S616,"&gt;0")+COUNTIF('Data R4'!U616,"&gt;0")+COUNTIF('Data R4'!W616,"&gt;0")+COUNTIF('Data R4'!Y616,"&gt;0"))&gt;0,1,0))</f>
        <v/>
      </c>
      <c r="M3608" t="inlineStr">
        <is>
          <t>Data R</t>
        </is>
      </c>
    </row>
    <row r="3609">
      <c r="A3609" t="inlineStr">
        <is>
          <t>Regional 4</t>
        </is>
      </c>
      <c r="B3609">
        <f>IF('Data R4'!C617="","",'Data R4'!B617)</f>
        <v/>
      </c>
      <c r="C3609">
        <f>IF('Data R4'!C617="","",'Data R4'!C617)</f>
        <v/>
      </c>
      <c r="D3609">
        <f>IF('Data R4'!C617="","",'Data R4'!D617)</f>
        <v/>
      </c>
      <c r="E3609">
        <f>IF('Data R4'!C617="","",'Data R4'!E617)</f>
        <v/>
      </c>
      <c r="F3609">
        <f>IF('Data R4'!C617="","",'Data R4'!F617)</f>
        <v/>
      </c>
      <c r="G3609">
        <f>IF('Data R4'!C617="","",'Data R4'!AD617)</f>
        <v/>
      </c>
      <c r="H3609">
        <f>IF('Data R4'!C617="","",'Data R4'!AC617)</f>
        <v/>
      </c>
      <c r="I3609">
        <f>IF('Data R4'!C617="","",COUNTIF('Data R4'!J617,"&gt;0")+COUNTIF('Data R4'!L617,"&gt;0")+COUNTIF('Data R4'!N617,"&gt;0")+COUNTIF('Data R4'!P617,"&gt;0")+COUNTIF('Data R4'!R617,"&gt;0")+COUNTIF('Data R4'!T617,"&gt;0")+COUNTIF('Data R4'!V617,"&gt;0")+COUNTIF('Data R4'!X617,"&gt;0"))</f>
        <v/>
      </c>
      <c r="J3609">
        <f>IF('Data R4'!C617="","",IF((COUNTIF('Data R4'!K617,"&gt;0")+COUNTIF('Data R4'!M617,"&gt;0")+COUNTIF('Data R4'!O617,"&gt;0")+COUNTIF('Data R4'!Q617,"&gt;0")+COUNTIF('Data R4'!S617,"&gt;0")+COUNTIF('Data R4'!U617,"&gt;0")+COUNTIF('Data R4'!W617,"&gt;0")+COUNTIF('Data R4'!Y617,"&gt;0"))&gt;0,1,0))</f>
        <v/>
      </c>
      <c r="M3609" t="inlineStr">
        <is>
          <t>Data R</t>
        </is>
      </c>
    </row>
    <row r="3610">
      <c r="A3610" t="inlineStr">
        <is>
          <t>Regional 4</t>
        </is>
      </c>
      <c r="B3610">
        <f>IF('Data R4'!C618="","",'Data R4'!B618)</f>
        <v/>
      </c>
      <c r="C3610">
        <f>IF('Data R4'!C618="","",'Data R4'!C618)</f>
        <v/>
      </c>
      <c r="D3610">
        <f>IF('Data R4'!C618="","",'Data R4'!D618)</f>
        <v/>
      </c>
      <c r="E3610">
        <f>IF('Data R4'!C618="","",'Data R4'!E618)</f>
        <v/>
      </c>
      <c r="F3610">
        <f>IF('Data R4'!C618="","",'Data R4'!F618)</f>
        <v/>
      </c>
      <c r="G3610">
        <f>IF('Data R4'!C618="","",'Data R4'!AD618)</f>
        <v/>
      </c>
      <c r="H3610">
        <f>IF('Data R4'!C618="","",'Data R4'!AC618)</f>
        <v/>
      </c>
      <c r="I3610">
        <f>IF('Data R4'!C618="","",COUNTIF('Data R4'!J618,"&gt;0")+COUNTIF('Data R4'!L618,"&gt;0")+COUNTIF('Data R4'!N618,"&gt;0")+COUNTIF('Data R4'!P618,"&gt;0")+COUNTIF('Data R4'!R618,"&gt;0")+COUNTIF('Data R4'!T618,"&gt;0")+COUNTIF('Data R4'!V618,"&gt;0")+COUNTIF('Data R4'!X618,"&gt;0"))</f>
        <v/>
      </c>
      <c r="J3610">
        <f>IF('Data R4'!C618="","",IF((COUNTIF('Data R4'!K618,"&gt;0")+COUNTIF('Data R4'!M618,"&gt;0")+COUNTIF('Data R4'!O618,"&gt;0")+COUNTIF('Data R4'!Q618,"&gt;0")+COUNTIF('Data R4'!S618,"&gt;0")+COUNTIF('Data R4'!U618,"&gt;0")+COUNTIF('Data R4'!W618,"&gt;0")+COUNTIF('Data R4'!Y618,"&gt;0"))&gt;0,1,0))</f>
        <v/>
      </c>
      <c r="M3610" t="inlineStr">
        <is>
          <t>Data R</t>
        </is>
      </c>
    </row>
    <row r="3611">
      <c r="A3611" t="inlineStr">
        <is>
          <t>Regional 4</t>
        </is>
      </c>
      <c r="B3611">
        <f>IF('Data R4'!C619="","",'Data R4'!B619)</f>
        <v/>
      </c>
      <c r="C3611">
        <f>IF('Data R4'!C619="","",'Data R4'!C619)</f>
        <v/>
      </c>
      <c r="D3611">
        <f>IF('Data R4'!C619="","",'Data R4'!D619)</f>
        <v/>
      </c>
      <c r="E3611">
        <f>IF('Data R4'!C619="","",'Data R4'!E619)</f>
        <v/>
      </c>
      <c r="F3611">
        <f>IF('Data R4'!C619="","",'Data R4'!F619)</f>
        <v/>
      </c>
      <c r="G3611">
        <f>IF('Data R4'!C619="","",'Data R4'!AD619)</f>
        <v/>
      </c>
      <c r="H3611">
        <f>IF('Data R4'!C619="","",'Data R4'!AC619)</f>
        <v/>
      </c>
      <c r="I3611">
        <f>IF('Data R4'!C619="","",COUNTIF('Data R4'!J619,"&gt;0")+COUNTIF('Data R4'!L619,"&gt;0")+COUNTIF('Data R4'!N619,"&gt;0")+COUNTIF('Data R4'!P619,"&gt;0")+COUNTIF('Data R4'!R619,"&gt;0")+COUNTIF('Data R4'!T619,"&gt;0")+COUNTIF('Data R4'!V619,"&gt;0")+COUNTIF('Data R4'!X619,"&gt;0"))</f>
        <v/>
      </c>
      <c r="J3611">
        <f>IF('Data R4'!C619="","",IF((COUNTIF('Data R4'!K619,"&gt;0")+COUNTIF('Data R4'!M619,"&gt;0")+COUNTIF('Data R4'!O619,"&gt;0")+COUNTIF('Data R4'!Q619,"&gt;0")+COUNTIF('Data R4'!S619,"&gt;0")+COUNTIF('Data R4'!U619,"&gt;0")+COUNTIF('Data R4'!W619,"&gt;0")+COUNTIF('Data R4'!Y619,"&gt;0"))&gt;0,1,0))</f>
        <v/>
      </c>
      <c r="M3611" t="inlineStr">
        <is>
          <t>Data R</t>
        </is>
      </c>
    </row>
    <row r="3612">
      <c r="A3612" t="inlineStr">
        <is>
          <t>Regional 4</t>
        </is>
      </c>
      <c r="B3612">
        <f>IF('Data R4'!C620="","",'Data R4'!B620)</f>
        <v/>
      </c>
      <c r="C3612">
        <f>IF('Data R4'!C620="","",'Data R4'!C620)</f>
        <v/>
      </c>
      <c r="D3612">
        <f>IF('Data R4'!C620="","",'Data R4'!D620)</f>
        <v/>
      </c>
      <c r="E3612">
        <f>IF('Data R4'!C620="","",'Data R4'!E620)</f>
        <v/>
      </c>
      <c r="F3612">
        <f>IF('Data R4'!C620="","",'Data R4'!F620)</f>
        <v/>
      </c>
      <c r="G3612">
        <f>IF('Data R4'!C620="","",'Data R4'!AD620)</f>
        <v/>
      </c>
      <c r="H3612">
        <f>IF('Data R4'!C620="","",'Data R4'!AC620)</f>
        <v/>
      </c>
      <c r="I3612">
        <f>IF('Data R4'!C620="","",COUNTIF('Data R4'!J620,"&gt;0")+COUNTIF('Data R4'!L620,"&gt;0")+COUNTIF('Data R4'!N620,"&gt;0")+COUNTIF('Data R4'!P620,"&gt;0")+COUNTIF('Data R4'!R620,"&gt;0")+COUNTIF('Data R4'!T620,"&gt;0")+COUNTIF('Data R4'!V620,"&gt;0")+COUNTIF('Data R4'!X620,"&gt;0"))</f>
        <v/>
      </c>
      <c r="J3612">
        <f>IF('Data R4'!C620="","",IF((COUNTIF('Data R4'!K620,"&gt;0")+COUNTIF('Data R4'!M620,"&gt;0")+COUNTIF('Data R4'!O620,"&gt;0")+COUNTIF('Data R4'!Q620,"&gt;0")+COUNTIF('Data R4'!S620,"&gt;0")+COUNTIF('Data R4'!U620,"&gt;0")+COUNTIF('Data R4'!W620,"&gt;0")+COUNTIF('Data R4'!Y620,"&gt;0"))&gt;0,1,0))</f>
        <v/>
      </c>
      <c r="M3612" t="inlineStr">
        <is>
          <t>Data R</t>
        </is>
      </c>
    </row>
    <row r="3613">
      <c r="A3613" t="inlineStr">
        <is>
          <t>Regional 4</t>
        </is>
      </c>
      <c r="B3613">
        <f>IF('Data R4'!C621="","",'Data R4'!B621)</f>
        <v/>
      </c>
      <c r="C3613">
        <f>IF('Data R4'!C621="","",'Data R4'!C621)</f>
        <v/>
      </c>
      <c r="D3613">
        <f>IF('Data R4'!C621="","",'Data R4'!D621)</f>
        <v/>
      </c>
      <c r="E3613">
        <f>IF('Data R4'!C621="","",'Data R4'!E621)</f>
        <v/>
      </c>
      <c r="F3613">
        <f>IF('Data R4'!C621="","",'Data R4'!F621)</f>
        <v/>
      </c>
      <c r="G3613">
        <f>IF('Data R4'!C621="","",'Data R4'!AD621)</f>
        <v/>
      </c>
      <c r="H3613">
        <f>IF('Data R4'!C621="","",'Data R4'!AC621)</f>
        <v/>
      </c>
      <c r="I3613">
        <f>IF('Data R4'!C621="","",COUNTIF('Data R4'!J621,"&gt;0")+COUNTIF('Data R4'!L621,"&gt;0")+COUNTIF('Data R4'!N621,"&gt;0")+COUNTIF('Data R4'!P621,"&gt;0")+COUNTIF('Data R4'!R621,"&gt;0")+COUNTIF('Data R4'!T621,"&gt;0")+COUNTIF('Data R4'!V621,"&gt;0")+COUNTIF('Data R4'!X621,"&gt;0"))</f>
        <v/>
      </c>
      <c r="J3613">
        <f>IF('Data R4'!C621="","",IF((COUNTIF('Data R4'!K621,"&gt;0")+COUNTIF('Data R4'!M621,"&gt;0")+COUNTIF('Data R4'!O621,"&gt;0")+COUNTIF('Data R4'!Q621,"&gt;0")+COUNTIF('Data R4'!S621,"&gt;0")+COUNTIF('Data R4'!U621,"&gt;0")+COUNTIF('Data R4'!W621,"&gt;0")+COUNTIF('Data R4'!Y621,"&gt;0"))&gt;0,1,0))</f>
        <v/>
      </c>
      <c r="M3613" t="inlineStr">
        <is>
          <t>Data R</t>
        </is>
      </c>
    </row>
    <row r="3614">
      <c r="A3614" t="inlineStr">
        <is>
          <t>Regional 4</t>
        </is>
      </c>
      <c r="B3614">
        <f>IF('Data R4'!C622="","",'Data R4'!B622)</f>
        <v/>
      </c>
      <c r="C3614">
        <f>IF('Data R4'!C622="","",'Data R4'!C622)</f>
        <v/>
      </c>
      <c r="D3614">
        <f>IF('Data R4'!C622="","",'Data R4'!D622)</f>
        <v/>
      </c>
      <c r="E3614">
        <f>IF('Data R4'!C622="","",'Data R4'!E622)</f>
        <v/>
      </c>
      <c r="F3614">
        <f>IF('Data R4'!C622="","",'Data R4'!F622)</f>
        <v/>
      </c>
      <c r="G3614">
        <f>IF('Data R4'!C622="","",'Data R4'!AD622)</f>
        <v/>
      </c>
      <c r="H3614">
        <f>IF('Data R4'!C622="","",'Data R4'!AC622)</f>
        <v/>
      </c>
      <c r="I3614">
        <f>IF('Data R4'!C622="","",COUNTIF('Data R4'!J622,"&gt;0")+COUNTIF('Data R4'!L622,"&gt;0")+COUNTIF('Data R4'!N622,"&gt;0")+COUNTIF('Data R4'!P622,"&gt;0")+COUNTIF('Data R4'!R622,"&gt;0")+COUNTIF('Data R4'!T622,"&gt;0")+COUNTIF('Data R4'!V622,"&gt;0")+COUNTIF('Data R4'!X622,"&gt;0"))</f>
        <v/>
      </c>
      <c r="J3614">
        <f>IF('Data R4'!C622="","",IF((COUNTIF('Data R4'!K622,"&gt;0")+COUNTIF('Data R4'!M622,"&gt;0")+COUNTIF('Data R4'!O622,"&gt;0")+COUNTIF('Data R4'!Q622,"&gt;0")+COUNTIF('Data R4'!S622,"&gt;0")+COUNTIF('Data R4'!U622,"&gt;0")+COUNTIF('Data R4'!W622,"&gt;0")+COUNTIF('Data R4'!Y622,"&gt;0"))&gt;0,1,0))</f>
        <v/>
      </c>
      <c r="M3614" t="inlineStr">
        <is>
          <t>Data R</t>
        </is>
      </c>
    </row>
    <row r="3615">
      <c r="A3615" t="inlineStr">
        <is>
          <t>Regional 4</t>
        </is>
      </c>
      <c r="B3615">
        <f>IF('Data R4'!C623="","",'Data R4'!B623)</f>
        <v/>
      </c>
      <c r="C3615">
        <f>IF('Data R4'!C623="","",'Data R4'!C623)</f>
        <v/>
      </c>
      <c r="D3615">
        <f>IF('Data R4'!C623="","",'Data R4'!D623)</f>
        <v/>
      </c>
      <c r="E3615">
        <f>IF('Data R4'!C623="","",'Data R4'!E623)</f>
        <v/>
      </c>
      <c r="F3615">
        <f>IF('Data R4'!C623="","",'Data R4'!F623)</f>
        <v/>
      </c>
      <c r="G3615">
        <f>IF('Data R4'!C623="","",'Data R4'!AD623)</f>
        <v/>
      </c>
      <c r="H3615">
        <f>IF('Data R4'!C623="","",'Data R4'!AC623)</f>
        <v/>
      </c>
      <c r="I3615">
        <f>IF('Data R4'!C623="","",COUNTIF('Data R4'!J623,"&gt;0")+COUNTIF('Data R4'!L623,"&gt;0")+COUNTIF('Data R4'!N623,"&gt;0")+COUNTIF('Data R4'!P623,"&gt;0")+COUNTIF('Data R4'!R623,"&gt;0")+COUNTIF('Data R4'!T623,"&gt;0")+COUNTIF('Data R4'!V623,"&gt;0")+COUNTIF('Data R4'!X623,"&gt;0"))</f>
        <v/>
      </c>
      <c r="J3615">
        <f>IF('Data R4'!C623="","",IF((COUNTIF('Data R4'!K623,"&gt;0")+COUNTIF('Data R4'!M623,"&gt;0")+COUNTIF('Data R4'!O623,"&gt;0")+COUNTIF('Data R4'!Q623,"&gt;0")+COUNTIF('Data R4'!S623,"&gt;0")+COUNTIF('Data R4'!U623,"&gt;0")+COUNTIF('Data R4'!W623,"&gt;0")+COUNTIF('Data R4'!Y623,"&gt;0"))&gt;0,1,0))</f>
        <v/>
      </c>
      <c r="M3615" t="inlineStr">
        <is>
          <t>Data R</t>
        </is>
      </c>
    </row>
    <row r="3616">
      <c r="A3616" t="inlineStr">
        <is>
          <t>Regional 4</t>
        </is>
      </c>
      <c r="B3616">
        <f>IF('Data R4'!C624="","",'Data R4'!B624)</f>
        <v/>
      </c>
      <c r="C3616">
        <f>IF('Data R4'!C624="","",'Data R4'!C624)</f>
        <v/>
      </c>
      <c r="D3616">
        <f>IF('Data R4'!C624="","",'Data R4'!D624)</f>
        <v/>
      </c>
      <c r="E3616">
        <f>IF('Data R4'!C624="","",'Data R4'!E624)</f>
        <v/>
      </c>
      <c r="F3616">
        <f>IF('Data R4'!C624="","",'Data R4'!F624)</f>
        <v/>
      </c>
      <c r="G3616">
        <f>IF('Data R4'!C624="","",'Data R4'!AD624)</f>
        <v/>
      </c>
      <c r="H3616">
        <f>IF('Data R4'!C624="","",'Data R4'!AC624)</f>
        <v/>
      </c>
      <c r="I3616">
        <f>IF('Data R4'!C624="","",COUNTIF('Data R4'!J624,"&gt;0")+COUNTIF('Data R4'!L624,"&gt;0")+COUNTIF('Data R4'!N624,"&gt;0")+COUNTIF('Data R4'!P624,"&gt;0")+COUNTIF('Data R4'!R624,"&gt;0")+COUNTIF('Data R4'!T624,"&gt;0")+COUNTIF('Data R4'!V624,"&gt;0")+COUNTIF('Data R4'!X624,"&gt;0"))</f>
        <v/>
      </c>
      <c r="J3616">
        <f>IF('Data R4'!C624="","",IF((COUNTIF('Data R4'!K624,"&gt;0")+COUNTIF('Data R4'!M624,"&gt;0")+COUNTIF('Data R4'!O624,"&gt;0")+COUNTIF('Data R4'!Q624,"&gt;0")+COUNTIF('Data R4'!S624,"&gt;0")+COUNTIF('Data R4'!U624,"&gt;0")+COUNTIF('Data R4'!W624,"&gt;0")+COUNTIF('Data R4'!Y624,"&gt;0"))&gt;0,1,0))</f>
        <v/>
      </c>
      <c r="M3616" t="inlineStr">
        <is>
          <t>Data R</t>
        </is>
      </c>
    </row>
    <row r="3617">
      <c r="A3617" t="inlineStr">
        <is>
          <t>Regional 4</t>
        </is>
      </c>
      <c r="B3617">
        <f>IF('Data R4'!C625="","",'Data R4'!B625)</f>
        <v/>
      </c>
      <c r="C3617">
        <f>IF('Data R4'!C625="","",'Data R4'!C625)</f>
        <v/>
      </c>
      <c r="D3617">
        <f>IF('Data R4'!C625="","",'Data R4'!D625)</f>
        <v/>
      </c>
      <c r="E3617">
        <f>IF('Data R4'!C625="","",'Data R4'!E625)</f>
        <v/>
      </c>
      <c r="F3617">
        <f>IF('Data R4'!C625="","",'Data R4'!F625)</f>
        <v/>
      </c>
      <c r="G3617">
        <f>IF('Data R4'!C625="","",'Data R4'!AD625)</f>
        <v/>
      </c>
      <c r="H3617">
        <f>IF('Data R4'!C625="","",'Data R4'!AC625)</f>
        <v/>
      </c>
      <c r="I3617">
        <f>IF('Data R4'!C625="","",COUNTIF('Data R4'!J625,"&gt;0")+COUNTIF('Data R4'!L625,"&gt;0")+COUNTIF('Data R4'!N625,"&gt;0")+COUNTIF('Data R4'!P625,"&gt;0")+COUNTIF('Data R4'!R625,"&gt;0")+COUNTIF('Data R4'!T625,"&gt;0")+COUNTIF('Data R4'!V625,"&gt;0")+COUNTIF('Data R4'!X625,"&gt;0"))</f>
        <v/>
      </c>
      <c r="J3617">
        <f>IF('Data R4'!C625="","",IF((COUNTIF('Data R4'!K625,"&gt;0")+COUNTIF('Data R4'!M625,"&gt;0")+COUNTIF('Data R4'!O625,"&gt;0")+COUNTIF('Data R4'!Q625,"&gt;0")+COUNTIF('Data R4'!S625,"&gt;0")+COUNTIF('Data R4'!U625,"&gt;0")+COUNTIF('Data R4'!W625,"&gt;0")+COUNTIF('Data R4'!Y625,"&gt;0"))&gt;0,1,0))</f>
        <v/>
      </c>
      <c r="M3617" t="inlineStr">
        <is>
          <t>Data R</t>
        </is>
      </c>
    </row>
    <row r="3618">
      <c r="A3618" t="inlineStr">
        <is>
          <t>Regional 4</t>
        </is>
      </c>
      <c r="B3618">
        <f>IF('Data R4'!C626="","",'Data R4'!B626)</f>
        <v/>
      </c>
      <c r="C3618">
        <f>IF('Data R4'!C626="","",'Data R4'!C626)</f>
        <v/>
      </c>
      <c r="D3618">
        <f>IF('Data R4'!C626="","",'Data R4'!D626)</f>
        <v/>
      </c>
      <c r="E3618">
        <f>IF('Data R4'!C626="","",'Data R4'!E626)</f>
        <v/>
      </c>
      <c r="F3618">
        <f>IF('Data R4'!C626="","",'Data R4'!F626)</f>
        <v/>
      </c>
      <c r="G3618">
        <f>IF('Data R4'!C626="","",'Data R4'!AD626)</f>
        <v/>
      </c>
      <c r="H3618">
        <f>IF('Data R4'!C626="","",'Data R4'!AC626)</f>
        <v/>
      </c>
      <c r="I3618">
        <f>IF('Data R4'!C626="","",COUNTIF('Data R4'!J626,"&gt;0")+COUNTIF('Data R4'!L626,"&gt;0")+COUNTIF('Data R4'!N626,"&gt;0")+COUNTIF('Data R4'!P626,"&gt;0")+COUNTIF('Data R4'!R626,"&gt;0")+COUNTIF('Data R4'!T626,"&gt;0")+COUNTIF('Data R4'!V626,"&gt;0")+COUNTIF('Data R4'!X626,"&gt;0"))</f>
        <v/>
      </c>
      <c r="J3618">
        <f>IF('Data R4'!C626="","",IF((COUNTIF('Data R4'!K626,"&gt;0")+COUNTIF('Data R4'!M626,"&gt;0")+COUNTIF('Data R4'!O626,"&gt;0")+COUNTIF('Data R4'!Q626,"&gt;0")+COUNTIF('Data R4'!S626,"&gt;0")+COUNTIF('Data R4'!U626,"&gt;0")+COUNTIF('Data R4'!W626,"&gt;0")+COUNTIF('Data R4'!Y626,"&gt;0"))&gt;0,1,0))</f>
        <v/>
      </c>
      <c r="M3618" t="inlineStr">
        <is>
          <t>Data R</t>
        </is>
      </c>
    </row>
    <row r="3619">
      <c r="A3619" t="inlineStr">
        <is>
          <t>Regional 4</t>
        </is>
      </c>
      <c r="B3619">
        <f>IF('Data R4'!C627="","",'Data R4'!B627)</f>
        <v/>
      </c>
      <c r="C3619">
        <f>IF('Data R4'!C627="","",'Data R4'!C627)</f>
        <v/>
      </c>
      <c r="D3619">
        <f>IF('Data R4'!C627="","",'Data R4'!D627)</f>
        <v/>
      </c>
      <c r="E3619">
        <f>IF('Data R4'!C627="","",'Data R4'!E627)</f>
        <v/>
      </c>
      <c r="F3619">
        <f>IF('Data R4'!C627="","",'Data R4'!F627)</f>
        <v/>
      </c>
      <c r="G3619">
        <f>IF('Data R4'!C627="","",'Data R4'!AD627)</f>
        <v/>
      </c>
      <c r="H3619">
        <f>IF('Data R4'!C627="","",'Data R4'!AC627)</f>
        <v/>
      </c>
      <c r="I3619">
        <f>IF('Data R4'!C627="","",COUNTIF('Data R4'!J627,"&gt;0")+COUNTIF('Data R4'!L627,"&gt;0")+COUNTIF('Data R4'!N627,"&gt;0")+COUNTIF('Data R4'!P627,"&gt;0")+COUNTIF('Data R4'!R627,"&gt;0")+COUNTIF('Data R4'!T627,"&gt;0")+COUNTIF('Data R4'!V627,"&gt;0")+COUNTIF('Data R4'!X627,"&gt;0"))</f>
        <v/>
      </c>
      <c r="J3619">
        <f>IF('Data R4'!C627="","",IF((COUNTIF('Data R4'!K627,"&gt;0")+COUNTIF('Data R4'!M627,"&gt;0")+COUNTIF('Data R4'!O627,"&gt;0")+COUNTIF('Data R4'!Q627,"&gt;0")+COUNTIF('Data R4'!S627,"&gt;0")+COUNTIF('Data R4'!U627,"&gt;0")+COUNTIF('Data R4'!W627,"&gt;0")+COUNTIF('Data R4'!Y627,"&gt;0"))&gt;0,1,0))</f>
        <v/>
      </c>
      <c r="M3619" t="inlineStr">
        <is>
          <t>Data R</t>
        </is>
      </c>
    </row>
    <row r="3620">
      <c r="A3620" t="inlineStr">
        <is>
          <t>Regional 4</t>
        </is>
      </c>
      <c r="B3620">
        <f>IF('Data R4'!C628="","",'Data R4'!B628)</f>
        <v/>
      </c>
      <c r="C3620">
        <f>IF('Data R4'!C628="","",'Data R4'!C628)</f>
        <v/>
      </c>
      <c r="D3620">
        <f>IF('Data R4'!C628="","",'Data R4'!D628)</f>
        <v/>
      </c>
      <c r="E3620">
        <f>IF('Data R4'!C628="","",'Data R4'!E628)</f>
        <v/>
      </c>
      <c r="F3620">
        <f>IF('Data R4'!C628="","",'Data R4'!F628)</f>
        <v/>
      </c>
      <c r="G3620">
        <f>IF('Data R4'!C628="","",'Data R4'!AD628)</f>
        <v/>
      </c>
      <c r="H3620">
        <f>IF('Data R4'!C628="","",'Data R4'!AC628)</f>
        <v/>
      </c>
      <c r="I3620">
        <f>IF('Data R4'!C628="","",COUNTIF('Data R4'!J628,"&gt;0")+COUNTIF('Data R4'!L628,"&gt;0")+COUNTIF('Data R4'!N628,"&gt;0")+COUNTIF('Data R4'!P628,"&gt;0")+COUNTIF('Data R4'!R628,"&gt;0")+COUNTIF('Data R4'!T628,"&gt;0")+COUNTIF('Data R4'!V628,"&gt;0")+COUNTIF('Data R4'!X628,"&gt;0"))</f>
        <v/>
      </c>
      <c r="J3620">
        <f>IF('Data R4'!C628="","",IF((COUNTIF('Data R4'!K628,"&gt;0")+COUNTIF('Data R4'!M628,"&gt;0")+COUNTIF('Data R4'!O628,"&gt;0")+COUNTIF('Data R4'!Q628,"&gt;0")+COUNTIF('Data R4'!S628,"&gt;0")+COUNTIF('Data R4'!U628,"&gt;0")+COUNTIF('Data R4'!W628,"&gt;0")+COUNTIF('Data R4'!Y628,"&gt;0"))&gt;0,1,0))</f>
        <v/>
      </c>
      <c r="M3620" t="inlineStr">
        <is>
          <t>Data R</t>
        </is>
      </c>
    </row>
    <row r="3621">
      <c r="A3621" t="inlineStr">
        <is>
          <t>Regional 4</t>
        </is>
      </c>
      <c r="B3621">
        <f>IF('Data R4'!C629="","",'Data R4'!B629)</f>
        <v/>
      </c>
      <c r="C3621">
        <f>IF('Data R4'!C629="","",'Data R4'!C629)</f>
        <v/>
      </c>
      <c r="D3621">
        <f>IF('Data R4'!C629="","",'Data R4'!D629)</f>
        <v/>
      </c>
      <c r="E3621">
        <f>IF('Data R4'!C629="","",'Data R4'!E629)</f>
        <v/>
      </c>
      <c r="F3621">
        <f>IF('Data R4'!C629="","",'Data R4'!F629)</f>
        <v/>
      </c>
      <c r="G3621">
        <f>IF('Data R4'!C629="","",'Data R4'!AD629)</f>
        <v/>
      </c>
      <c r="H3621">
        <f>IF('Data R4'!C629="","",'Data R4'!AC629)</f>
        <v/>
      </c>
      <c r="I3621">
        <f>IF('Data R4'!C629="","",COUNTIF('Data R4'!J629,"&gt;0")+COUNTIF('Data R4'!L629,"&gt;0")+COUNTIF('Data R4'!N629,"&gt;0")+COUNTIF('Data R4'!P629,"&gt;0")+COUNTIF('Data R4'!R629,"&gt;0")+COUNTIF('Data R4'!T629,"&gt;0")+COUNTIF('Data R4'!V629,"&gt;0")+COUNTIF('Data R4'!X629,"&gt;0"))</f>
        <v/>
      </c>
      <c r="J3621">
        <f>IF('Data R4'!C629="","",IF((COUNTIF('Data R4'!K629,"&gt;0")+COUNTIF('Data R4'!M629,"&gt;0")+COUNTIF('Data R4'!O629,"&gt;0")+COUNTIF('Data R4'!Q629,"&gt;0")+COUNTIF('Data R4'!S629,"&gt;0")+COUNTIF('Data R4'!U629,"&gt;0")+COUNTIF('Data R4'!W629,"&gt;0")+COUNTIF('Data R4'!Y629,"&gt;0"))&gt;0,1,0))</f>
        <v/>
      </c>
      <c r="M3621" t="inlineStr">
        <is>
          <t>Data R</t>
        </is>
      </c>
    </row>
    <row r="3622">
      <c r="A3622" t="inlineStr">
        <is>
          <t>Regional 4</t>
        </is>
      </c>
      <c r="B3622">
        <f>IF('Data R4'!C630="","",'Data R4'!B630)</f>
        <v/>
      </c>
      <c r="C3622">
        <f>IF('Data R4'!C630="","",'Data R4'!C630)</f>
        <v/>
      </c>
      <c r="D3622">
        <f>IF('Data R4'!C630="","",'Data R4'!D630)</f>
        <v/>
      </c>
      <c r="E3622">
        <f>IF('Data R4'!C630="","",'Data R4'!E630)</f>
        <v/>
      </c>
      <c r="F3622">
        <f>IF('Data R4'!C630="","",'Data R4'!F630)</f>
        <v/>
      </c>
      <c r="G3622">
        <f>IF('Data R4'!C630="","",'Data R4'!AD630)</f>
        <v/>
      </c>
      <c r="H3622">
        <f>IF('Data R4'!C630="","",'Data R4'!AC630)</f>
        <v/>
      </c>
      <c r="I3622">
        <f>IF('Data R4'!C630="","",COUNTIF('Data R4'!J630,"&gt;0")+COUNTIF('Data R4'!L630,"&gt;0")+COUNTIF('Data R4'!N630,"&gt;0")+COUNTIF('Data R4'!P630,"&gt;0")+COUNTIF('Data R4'!R630,"&gt;0")+COUNTIF('Data R4'!T630,"&gt;0")+COUNTIF('Data R4'!V630,"&gt;0")+COUNTIF('Data R4'!X630,"&gt;0"))</f>
        <v/>
      </c>
      <c r="J3622">
        <f>IF('Data R4'!C630="","",IF((COUNTIF('Data R4'!K630,"&gt;0")+COUNTIF('Data R4'!M630,"&gt;0")+COUNTIF('Data R4'!O630,"&gt;0")+COUNTIF('Data R4'!Q630,"&gt;0")+COUNTIF('Data R4'!S630,"&gt;0")+COUNTIF('Data R4'!U630,"&gt;0")+COUNTIF('Data R4'!W630,"&gt;0")+COUNTIF('Data R4'!Y630,"&gt;0"))&gt;0,1,0))</f>
        <v/>
      </c>
      <c r="M3622" t="inlineStr">
        <is>
          <t>Data R</t>
        </is>
      </c>
    </row>
    <row r="3623">
      <c r="A3623" t="inlineStr">
        <is>
          <t>Regional 4</t>
        </is>
      </c>
      <c r="B3623">
        <f>IF('Data R4'!C631="","",'Data R4'!B631)</f>
        <v/>
      </c>
      <c r="C3623">
        <f>IF('Data R4'!C631="","",'Data R4'!C631)</f>
        <v/>
      </c>
      <c r="D3623">
        <f>IF('Data R4'!C631="","",'Data R4'!D631)</f>
        <v/>
      </c>
      <c r="E3623">
        <f>IF('Data R4'!C631="","",'Data R4'!E631)</f>
        <v/>
      </c>
      <c r="F3623">
        <f>IF('Data R4'!C631="","",'Data R4'!F631)</f>
        <v/>
      </c>
      <c r="G3623">
        <f>IF('Data R4'!C631="","",'Data R4'!AD631)</f>
        <v/>
      </c>
      <c r="H3623">
        <f>IF('Data R4'!C631="","",'Data R4'!AC631)</f>
        <v/>
      </c>
      <c r="I3623">
        <f>IF('Data R4'!C631="","",COUNTIF('Data R4'!J631,"&gt;0")+COUNTIF('Data R4'!L631,"&gt;0")+COUNTIF('Data R4'!N631,"&gt;0")+COUNTIF('Data R4'!P631,"&gt;0")+COUNTIF('Data R4'!R631,"&gt;0")+COUNTIF('Data R4'!T631,"&gt;0")+COUNTIF('Data R4'!V631,"&gt;0")+COUNTIF('Data R4'!X631,"&gt;0"))</f>
        <v/>
      </c>
      <c r="J3623">
        <f>IF('Data R4'!C631="","",IF((COUNTIF('Data R4'!K631,"&gt;0")+COUNTIF('Data R4'!M631,"&gt;0")+COUNTIF('Data R4'!O631,"&gt;0")+COUNTIF('Data R4'!Q631,"&gt;0")+COUNTIF('Data R4'!S631,"&gt;0")+COUNTIF('Data R4'!U631,"&gt;0")+COUNTIF('Data R4'!W631,"&gt;0")+COUNTIF('Data R4'!Y631,"&gt;0"))&gt;0,1,0))</f>
        <v/>
      </c>
      <c r="M3623" t="inlineStr">
        <is>
          <t>Data R</t>
        </is>
      </c>
    </row>
    <row r="3624">
      <c r="A3624" t="inlineStr">
        <is>
          <t>Regional 4</t>
        </is>
      </c>
      <c r="B3624">
        <f>IF('Data R4'!C632="","",'Data R4'!B632)</f>
        <v/>
      </c>
      <c r="C3624">
        <f>IF('Data R4'!C632="","",'Data R4'!C632)</f>
        <v/>
      </c>
      <c r="D3624">
        <f>IF('Data R4'!C632="","",'Data R4'!D632)</f>
        <v/>
      </c>
      <c r="E3624">
        <f>IF('Data R4'!C632="","",'Data R4'!E632)</f>
        <v/>
      </c>
      <c r="F3624">
        <f>IF('Data R4'!C632="","",'Data R4'!F632)</f>
        <v/>
      </c>
      <c r="G3624">
        <f>IF('Data R4'!C632="","",'Data R4'!AD632)</f>
        <v/>
      </c>
      <c r="H3624">
        <f>IF('Data R4'!C632="","",'Data R4'!AC632)</f>
        <v/>
      </c>
      <c r="I3624">
        <f>IF('Data R4'!C632="","",COUNTIF('Data R4'!J632,"&gt;0")+COUNTIF('Data R4'!L632,"&gt;0")+COUNTIF('Data R4'!N632,"&gt;0")+COUNTIF('Data R4'!P632,"&gt;0")+COUNTIF('Data R4'!R632,"&gt;0")+COUNTIF('Data R4'!T632,"&gt;0")+COUNTIF('Data R4'!V632,"&gt;0")+COUNTIF('Data R4'!X632,"&gt;0"))</f>
        <v/>
      </c>
      <c r="J3624">
        <f>IF('Data R4'!C632="","",IF((COUNTIF('Data R4'!K632,"&gt;0")+COUNTIF('Data R4'!M632,"&gt;0")+COUNTIF('Data R4'!O632,"&gt;0")+COUNTIF('Data R4'!Q632,"&gt;0")+COUNTIF('Data R4'!S632,"&gt;0")+COUNTIF('Data R4'!U632,"&gt;0")+COUNTIF('Data R4'!W632,"&gt;0")+COUNTIF('Data R4'!Y632,"&gt;0"))&gt;0,1,0))</f>
        <v/>
      </c>
      <c r="M3624" t="inlineStr">
        <is>
          <t>Data R</t>
        </is>
      </c>
    </row>
    <row r="3625">
      <c r="A3625" t="inlineStr">
        <is>
          <t>Regional 4</t>
        </is>
      </c>
      <c r="B3625">
        <f>IF('Data R4'!C633="","",'Data R4'!B633)</f>
        <v/>
      </c>
      <c r="C3625">
        <f>IF('Data R4'!C633="","",'Data R4'!C633)</f>
        <v/>
      </c>
      <c r="D3625">
        <f>IF('Data R4'!C633="","",'Data R4'!D633)</f>
        <v/>
      </c>
      <c r="E3625">
        <f>IF('Data R4'!C633="","",'Data R4'!E633)</f>
        <v/>
      </c>
      <c r="F3625">
        <f>IF('Data R4'!C633="","",'Data R4'!F633)</f>
        <v/>
      </c>
      <c r="G3625">
        <f>IF('Data R4'!C633="","",'Data R4'!AD633)</f>
        <v/>
      </c>
      <c r="H3625">
        <f>IF('Data R4'!C633="","",'Data R4'!AC633)</f>
        <v/>
      </c>
      <c r="I3625">
        <f>IF('Data R4'!C633="","",COUNTIF('Data R4'!J633,"&gt;0")+COUNTIF('Data R4'!L633,"&gt;0")+COUNTIF('Data R4'!N633,"&gt;0")+COUNTIF('Data R4'!P633,"&gt;0")+COUNTIF('Data R4'!R633,"&gt;0")+COUNTIF('Data R4'!T633,"&gt;0")+COUNTIF('Data R4'!V633,"&gt;0")+COUNTIF('Data R4'!X633,"&gt;0"))</f>
        <v/>
      </c>
      <c r="J3625">
        <f>IF('Data R4'!C633="","",IF((COUNTIF('Data R4'!K633,"&gt;0")+COUNTIF('Data R4'!M633,"&gt;0")+COUNTIF('Data R4'!O633,"&gt;0")+COUNTIF('Data R4'!Q633,"&gt;0")+COUNTIF('Data R4'!S633,"&gt;0")+COUNTIF('Data R4'!U633,"&gt;0")+COUNTIF('Data R4'!W633,"&gt;0")+COUNTIF('Data R4'!Y633,"&gt;0"))&gt;0,1,0))</f>
        <v/>
      </c>
      <c r="M3625" t="inlineStr">
        <is>
          <t>Data R</t>
        </is>
      </c>
    </row>
    <row r="3626">
      <c r="A3626" t="inlineStr">
        <is>
          <t>Regional 4</t>
        </is>
      </c>
      <c r="B3626">
        <f>IF('Data R4'!C634="","",'Data R4'!B634)</f>
        <v/>
      </c>
      <c r="C3626">
        <f>IF('Data R4'!C634="","",'Data R4'!C634)</f>
        <v/>
      </c>
      <c r="D3626">
        <f>IF('Data R4'!C634="","",'Data R4'!D634)</f>
        <v/>
      </c>
      <c r="E3626">
        <f>IF('Data R4'!C634="","",'Data R4'!E634)</f>
        <v/>
      </c>
      <c r="F3626">
        <f>IF('Data R4'!C634="","",'Data R4'!F634)</f>
        <v/>
      </c>
      <c r="G3626">
        <f>IF('Data R4'!C634="","",'Data R4'!AD634)</f>
        <v/>
      </c>
      <c r="H3626">
        <f>IF('Data R4'!C634="","",'Data R4'!AC634)</f>
        <v/>
      </c>
      <c r="I3626">
        <f>IF('Data R4'!C634="","",COUNTIF('Data R4'!J634,"&gt;0")+COUNTIF('Data R4'!L634,"&gt;0")+COUNTIF('Data R4'!N634,"&gt;0")+COUNTIF('Data R4'!P634,"&gt;0")+COUNTIF('Data R4'!R634,"&gt;0")+COUNTIF('Data R4'!T634,"&gt;0")+COUNTIF('Data R4'!V634,"&gt;0")+COUNTIF('Data R4'!X634,"&gt;0"))</f>
        <v/>
      </c>
      <c r="J3626">
        <f>IF('Data R4'!C634="","",IF((COUNTIF('Data R4'!K634,"&gt;0")+COUNTIF('Data R4'!M634,"&gt;0")+COUNTIF('Data R4'!O634,"&gt;0")+COUNTIF('Data R4'!Q634,"&gt;0")+COUNTIF('Data R4'!S634,"&gt;0")+COUNTIF('Data R4'!U634,"&gt;0")+COUNTIF('Data R4'!W634,"&gt;0")+COUNTIF('Data R4'!Y634,"&gt;0"))&gt;0,1,0))</f>
        <v/>
      </c>
      <c r="M3626" t="inlineStr">
        <is>
          <t>Data R</t>
        </is>
      </c>
    </row>
    <row r="3627">
      <c r="A3627" t="inlineStr">
        <is>
          <t>Regional 4</t>
        </is>
      </c>
      <c r="B3627">
        <f>IF('Data R4'!C635="","",'Data R4'!B635)</f>
        <v/>
      </c>
      <c r="C3627">
        <f>IF('Data R4'!C635="","",'Data R4'!C635)</f>
        <v/>
      </c>
      <c r="D3627">
        <f>IF('Data R4'!C635="","",'Data R4'!D635)</f>
        <v/>
      </c>
      <c r="E3627">
        <f>IF('Data R4'!C635="","",'Data R4'!E635)</f>
        <v/>
      </c>
      <c r="F3627">
        <f>IF('Data R4'!C635="","",'Data R4'!F635)</f>
        <v/>
      </c>
      <c r="G3627">
        <f>IF('Data R4'!C635="","",'Data R4'!AD635)</f>
        <v/>
      </c>
      <c r="H3627">
        <f>IF('Data R4'!C635="","",'Data R4'!AC635)</f>
        <v/>
      </c>
      <c r="I3627">
        <f>IF('Data R4'!C635="","",COUNTIF('Data R4'!J635,"&gt;0")+COUNTIF('Data R4'!L635,"&gt;0")+COUNTIF('Data R4'!N635,"&gt;0")+COUNTIF('Data R4'!P635,"&gt;0")+COUNTIF('Data R4'!R635,"&gt;0")+COUNTIF('Data R4'!T635,"&gt;0")+COUNTIF('Data R4'!V635,"&gt;0")+COUNTIF('Data R4'!X635,"&gt;0"))</f>
        <v/>
      </c>
      <c r="J3627">
        <f>IF('Data R4'!C635="","",IF((COUNTIF('Data R4'!K635,"&gt;0")+COUNTIF('Data R4'!M635,"&gt;0")+COUNTIF('Data R4'!O635,"&gt;0")+COUNTIF('Data R4'!Q635,"&gt;0")+COUNTIF('Data R4'!S635,"&gt;0")+COUNTIF('Data R4'!U635,"&gt;0")+COUNTIF('Data R4'!W635,"&gt;0")+COUNTIF('Data R4'!Y635,"&gt;0"))&gt;0,1,0))</f>
        <v/>
      </c>
      <c r="M3627" t="inlineStr">
        <is>
          <t>Data R</t>
        </is>
      </c>
    </row>
    <row r="3628">
      <c r="A3628" t="inlineStr">
        <is>
          <t>Regional 4</t>
        </is>
      </c>
      <c r="B3628">
        <f>IF('Data R4'!C636="","",'Data R4'!B636)</f>
        <v/>
      </c>
      <c r="C3628">
        <f>IF('Data R4'!C636="","",'Data R4'!C636)</f>
        <v/>
      </c>
      <c r="D3628">
        <f>IF('Data R4'!C636="","",'Data R4'!D636)</f>
        <v/>
      </c>
      <c r="E3628">
        <f>IF('Data R4'!C636="","",'Data R4'!E636)</f>
        <v/>
      </c>
      <c r="F3628">
        <f>IF('Data R4'!C636="","",'Data R4'!F636)</f>
        <v/>
      </c>
      <c r="G3628">
        <f>IF('Data R4'!C636="","",'Data R4'!AD636)</f>
        <v/>
      </c>
      <c r="H3628">
        <f>IF('Data R4'!C636="","",'Data R4'!AC636)</f>
        <v/>
      </c>
      <c r="I3628">
        <f>IF('Data R4'!C636="","",COUNTIF('Data R4'!J636,"&gt;0")+COUNTIF('Data R4'!L636,"&gt;0")+COUNTIF('Data R4'!N636,"&gt;0")+COUNTIF('Data R4'!P636,"&gt;0")+COUNTIF('Data R4'!R636,"&gt;0")+COUNTIF('Data R4'!T636,"&gt;0")+COUNTIF('Data R4'!V636,"&gt;0")+COUNTIF('Data R4'!X636,"&gt;0"))</f>
        <v/>
      </c>
      <c r="J3628">
        <f>IF('Data R4'!C636="","",IF((COUNTIF('Data R4'!K636,"&gt;0")+COUNTIF('Data R4'!M636,"&gt;0")+COUNTIF('Data R4'!O636,"&gt;0")+COUNTIF('Data R4'!Q636,"&gt;0")+COUNTIF('Data R4'!S636,"&gt;0")+COUNTIF('Data R4'!U636,"&gt;0")+COUNTIF('Data R4'!W636,"&gt;0")+COUNTIF('Data R4'!Y636,"&gt;0"))&gt;0,1,0))</f>
        <v/>
      </c>
      <c r="M3628" t="inlineStr">
        <is>
          <t>Data R</t>
        </is>
      </c>
    </row>
    <row r="3629">
      <c r="A3629" t="inlineStr">
        <is>
          <t>Regional 4</t>
        </is>
      </c>
      <c r="B3629">
        <f>IF('Data R4'!C637="","",'Data R4'!B637)</f>
        <v/>
      </c>
      <c r="C3629">
        <f>IF('Data R4'!C637="","",'Data R4'!C637)</f>
        <v/>
      </c>
      <c r="D3629">
        <f>IF('Data R4'!C637="","",'Data R4'!D637)</f>
        <v/>
      </c>
      <c r="E3629">
        <f>IF('Data R4'!C637="","",'Data R4'!E637)</f>
        <v/>
      </c>
      <c r="F3629">
        <f>IF('Data R4'!C637="","",'Data R4'!F637)</f>
        <v/>
      </c>
      <c r="G3629">
        <f>IF('Data R4'!C637="","",'Data R4'!AD637)</f>
        <v/>
      </c>
      <c r="H3629">
        <f>IF('Data R4'!C637="","",'Data R4'!AC637)</f>
        <v/>
      </c>
      <c r="I3629">
        <f>IF('Data R4'!C637="","",COUNTIF('Data R4'!J637,"&gt;0")+COUNTIF('Data R4'!L637,"&gt;0")+COUNTIF('Data R4'!N637,"&gt;0")+COUNTIF('Data R4'!P637,"&gt;0")+COUNTIF('Data R4'!R637,"&gt;0")+COUNTIF('Data R4'!T637,"&gt;0")+COUNTIF('Data R4'!V637,"&gt;0")+COUNTIF('Data R4'!X637,"&gt;0"))</f>
        <v/>
      </c>
      <c r="J3629">
        <f>IF('Data R4'!C637="","",IF((COUNTIF('Data R4'!K637,"&gt;0")+COUNTIF('Data R4'!M637,"&gt;0")+COUNTIF('Data R4'!O637,"&gt;0")+COUNTIF('Data R4'!Q637,"&gt;0")+COUNTIF('Data R4'!S637,"&gt;0")+COUNTIF('Data R4'!U637,"&gt;0")+COUNTIF('Data R4'!W637,"&gt;0")+COUNTIF('Data R4'!Y637,"&gt;0"))&gt;0,1,0))</f>
        <v/>
      </c>
      <c r="M3629" t="inlineStr">
        <is>
          <t>Data R</t>
        </is>
      </c>
    </row>
    <row r="3630">
      <c r="A3630" t="inlineStr">
        <is>
          <t>Regional 4</t>
        </is>
      </c>
      <c r="B3630">
        <f>IF('Data R4'!C638="","",'Data R4'!B638)</f>
        <v/>
      </c>
      <c r="C3630">
        <f>IF('Data R4'!C638="","",'Data R4'!C638)</f>
        <v/>
      </c>
      <c r="D3630">
        <f>IF('Data R4'!C638="","",'Data R4'!D638)</f>
        <v/>
      </c>
      <c r="E3630">
        <f>IF('Data R4'!C638="","",'Data R4'!E638)</f>
        <v/>
      </c>
      <c r="F3630">
        <f>IF('Data R4'!C638="","",'Data R4'!F638)</f>
        <v/>
      </c>
      <c r="G3630">
        <f>IF('Data R4'!C638="","",'Data R4'!AD638)</f>
        <v/>
      </c>
      <c r="H3630">
        <f>IF('Data R4'!C638="","",'Data R4'!AC638)</f>
        <v/>
      </c>
      <c r="I3630">
        <f>IF('Data R4'!C638="","",COUNTIF('Data R4'!J638,"&gt;0")+COUNTIF('Data R4'!L638,"&gt;0")+COUNTIF('Data R4'!N638,"&gt;0")+COUNTIF('Data R4'!P638,"&gt;0")+COUNTIF('Data R4'!R638,"&gt;0")+COUNTIF('Data R4'!T638,"&gt;0")+COUNTIF('Data R4'!V638,"&gt;0")+COUNTIF('Data R4'!X638,"&gt;0"))</f>
        <v/>
      </c>
      <c r="J3630">
        <f>IF('Data R4'!C638="","",IF((COUNTIF('Data R4'!K638,"&gt;0")+COUNTIF('Data R4'!M638,"&gt;0")+COUNTIF('Data R4'!O638,"&gt;0")+COUNTIF('Data R4'!Q638,"&gt;0")+COUNTIF('Data R4'!S638,"&gt;0")+COUNTIF('Data R4'!U638,"&gt;0")+COUNTIF('Data R4'!W638,"&gt;0")+COUNTIF('Data R4'!Y638,"&gt;0"))&gt;0,1,0))</f>
        <v/>
      </c>
      <c r="M3630" t="inlineStr">
        <is>
          <t>Data R</t>
        </is>
      </c>
    </row>
    <row r="3631">
      <c r="A3631" t="inlineStr">
        <is>
          <t>Regional 4</t>
        </is>
      </c>
      <c r="B3631">
        <f>IF('Data R4'!C639="","",'Data R4'!B639)</f>
        <v/>
      </c>
      <c r="C3631">
        <f>IF('Data R4'!C639="","",'Data R4'!C639)</f>
        <v/>
      </c>
      <c r="D3631">
        <f>IF('Data R4'!C639="","",'Data R4'!D639)</f>
        <v/>
      </c>
      <c r="E3631">
        <f>IF('Data R4'!C639="","",'Data R4'!E639)</f>
        <v/>
      </c>
      <c r="F3631">
        <f>IF('Data R4'!C639="","",'Data R4'!F639)</f>
        <v/>
      </c>
      <c r="G3631">
        <f>IF('Data R4'!C639="","",'Data R4'!AD639)</f>
        <v/>
      </c>
      <c r="H3631">
        <f>IF('Data R4'!C639="","",'Data R4'!AC639)</f>
        <v/>
      </c>
      <c r="I3631">
        <f>IF('Data R4'!C639="","",COUNTIF('Data R4'!J639,"&gt;0")+COUNTIF('Data R4'!L639,"&gt;0")+COUNTIF('Data R4'!N639,"&gt;0")+COUNTIF('Data R4'!P639,"&gt;0")+COUNTIF('Data R4'!R639,"&gt;0")+COUNTIF('Data R4'!T639,"&gt;0")+COUNTIF('Data R4'!V639,"&gt;0")+COUNTIF('Data R4'!X639,"&gt;0"))</f>
        <v/>
      </c>
      <c r="J3631">
        <f>IF('Data R4'!C639="","",IF((COUNTIF('Data R4'!K639,"&gt;0")+COUNTIF('Data R4'!M639,"&gt;0")+COUNTIF('Data R4'!O639,"&gt;0")+COUNTIF('Data R4'!Q639,"&gt;0")+COUNTIF('Data R4'!S639,"&gt;0")+COUNTIF('Data R4'!U639,"&gt;0")+COUNTIF('Data R4'!W639,"&gt;0")+COUNTIF('Data R4'!Y639,"&gt;0"))&gt;0,1,0))</f>
        <v/>
      </c>
      <c r="M3631" t="inlineStr">
        <is>
          <t>Data R</t>
        </is>
      </c>
    </row>
    <row r="3632">
      <c r="A3632" t="inlineStr">
        <is>
          <t>Regional 4</t>
        </is>
      </c>
      <c r="B3632">
        <f>IF('Data R4'!C640="","",'Data R4'!B640)</f>
        <v/>
      </c>
      <c r="C3632">
        <f>IF('Data R4'!C640="","",'Data R4'!C640)</f>
        <v/>
      </c>
      <c r="D3632">
        <f>IF('Data R4'!C640="","",'Data R4'!D640)</f>
        <v/>
      </c>
      <c r="E3632">
        <f>IF('Data R4'!C640="","",'Data R4'!E640)</f>
        <v/>
      </c>
      <c r="F3632">
        <f>IF('Data R4'!C640="","",'Data R4'!F640)</f>
        <v/>
      </c>
      <c r="G3632">
        <f>IF('Data R4'!C640="","",'Data R4'!AD640)</f>
        <v/>
      </c>
      <c r="H3632">
        <f>IF('Data R4'!C640="","",'Data R4'!AC640)</f>
        <v/>
      </c>
      <c r="I3632">
        <f>IF('Data R4'!C640="","",COUNTIF('Data R4'!J640,"&gt;0")+COUNTIF('Data R4'!L640,"&gt;0")+COUNTIF('Data R4'!N640,"&gt;0")+COUNTIF('Data R4'!P640,"&gt;0")+COUNTIF('Data R4'!R640,"&gt;0")+COUNTIF('Data R4'!T640,"&gt;0")+COUNTIF('Data R4'!V640,"&gt;0")+COUNTIF('Data R4'!X640,"&gt;0"))</f>
        <v/>
      </c>
      <c r="J3632">
        <f>IF('Data R4'!C640="","",IF((COUNTIF('Data R4'!K640,"&gt;0")+COUNTIF('Data R4'!M640,"&gt;0")+COUNTIF('Data R4'!O640,"&gt;0")+COUNTIF('Data R4'!Q640,"&gt;0")+COUNTIF('Data R4'!S640,"&gt;0")+COUNTIF('Data R4'!U640,"&gt;0")+COUNTIF('Data R4'!W640,"&gt;0")+COUNTIF('Data R4'!Y640,"&gt;0"))&gt;0,1,0))</f>
        <v/>
      </c>
      <c r="M3632" t="inlineStr">
        <is>
          <t>Data R</t>
        </is>
      </c>
    </row>
    <row r="3633">
      <c r="A3633" t="inlineStr">
        <is>
          <t>Regional 4</t>
        </is>
      </c>
      <c r="B3633">
        <f>IF('Data R4'!C641="","",'Data R4'!B641)</f>
        <v/>
      </c>
      <c r="C3633">
        <f>IF('Data R4'!C641="","",'Data R4'!C641)</f>
        <v/>
      </c>
      <c r="D3633">
        <f>IF('Data R4'!C641="","",'Data R4'!D641)</f>
        <v/>
      </c>
      <c r="E3633">
        <f>IF('Data R4'!C641="","",'Data R4'!E641)</f>
        <v/>
      </c>
      <c r="F3633">
        <f>IF('Data R4'!C641="","",'Data R4'!F641)</f>
        <v/>
      </c>
      <c r="G3633">
        <f>IF('Data R4'!C641="","",'Data R4'!AD641)</f>
        <v/>
      </c>
      <c r="H3633">
        <f>IF('Data R4'!C641="","",'Data R4'!AC641)</f>
        <v/>
      </c>
      <c r="I3633">
        <f>IF('Data R4'!C641="","",COUNTIF('Data R4'!J641,"&gt;0")+COUNTIF('Data R4'!L641,"&gt;0")+COUNTIF('Data R4'!N641,"&gt;0")+COUNTIF('Data R4'!P641,"&gt;0")+COUNTIF('Data R4'!R641,"&gt;0")+COUNTIF('Data R4'!T641,"&gt;0")+COUNTIF('Data R4'!V641,"&gt;0")+COUNTIF('Data R4'!X641,"&gt;0"))</f>
        <v/>
      </c>
      <c r="J3633">
        <f>IF('Data R4'!C641="","",IF((COUNTIF('Data R4'!K641,"&gt;0")+COUNTIF('Data R4'!M641,"&gt;0")+COUNTIF('Data R4'!O641,"&gt;0")+COUNTIF('Data R4'!Q641,"&gt;0")+COUNTIF('Data R4'!S641,"&gt;0")+COUNTIF('Data R4'!U641,"&gt;0")+COUNTIF('Data R4'!W641,"&gt;0")+COUNTIF('Data R4'!Y641,"&gt;0"))&gt;0,1,0))</f>
        <v/>
      </c>
      <c r="M3633" t="inlineStr">
        <is>
          <t>Data R</t>
        </is>
      </c>
    </row>
    <row r="3634">
      <c r="A3634" t="inlineStr">
        <is>
          <t>Regional 4</t>
        </is>
      </c>
      <c r="B3634">
        <f>IF('Data R4'!C642="","",'Data R4'!B642)</f>
        <v/>
      </c>
      <c r="C3634">
        <f>IF('Data R4'!C642="","",'Data R4'!C642)</f>
        <v/>
      </c>
      <c r="D3634">
        <f>IF('Data R4'!C642="","",'Data R4'!D642)</f>
        <v/>
      </c>
      <c r="E3634">
        <f>IF('Data R4'!C642="","",'Data R4'!E642)</f>
        <v/>
      </c>
      <c r="F3634">
        <f>IF('Data R4'!C642="","",'Data R4'!F642)</f>
        <v/>
      </c>
      <c r="G3634">
        <f>IF('Data R4'!C642="","",'Data R4'!AD642)</f>
        <v/>
      </c>
      <c r="H3634">
        <f>IF('Data R4'!C642="","",'Data R4'!AC642)</f>
        <v/>
      </c>
      <c r="I3634">
        <f>IF('Data R4'!C642="","",COUNTIF('Data R4'!J642,"&gt;0")+COUNTIF('Data R4'!L642,"&gt;0")+COUNTIF('Data R4'!N642,"&gt;0")+COUNTIF('Data R4'!P642,"&gt;0")+COUNTIF('Data R4'!R642,"&gt;0")+COUNTIF('Data R4'!T642,"&gt;0")+COUNTIF('Data R4'!V642,"&gt;0")+COUNTIF('Data R4'!X642,"&gt;0"))</f>
        <v/>
      </c>
      <c r="J3634">
        <f>IF('Data R4'!C642="","",IF((COUNTIF('Data R4'!K642,"&gt;0")+COUNTIF('Data R4'!M642,"&gt;0")+COUNTIF('Data R4'!O642,"&gt;0")+COUNTIF('Data R4'!Q642,"&gt;0")+COUNTIF('Data R4'!S642,"&gt;0")+COUNTIF('Data R4'!U642,"&gt;0")+COUNTIF('Data R4'!W642,"&gt;0")+COUNTIF('Data R4'!Y642,"&gt;0"))&gt;0,1,0))</f>
        <v/>
      </c>
      <c r="M3634" t="inlineStr">
        <is>
          <t>Data R</t>
        </is>
      </c>
    </row>
    <row r="3635">
      <c r="A3635" t="inlineStr">
        <is>
          <t>Regional 4</t>
        </is>
      </c>
      <c r="B3635">
        <f>IF('Data R4'!C643="","",'Data R4'!B643)</f>
        <v/>
      </c>
      <c r="C3635">
        <f>IF('Data R4'!C643="","",'Data R4'!C643)</f>
        <v/>
      </c>
      <c r="D3635">
        <f>IF('Data R4'!C643="","",'Data R4'!D643)</f>
        <v/>
      </c>
      <c r="E3635">
        <f>IF('Data R4'!C643="","",'Data R4'!E643)</f>
        <v/>
      </c>
      <c r="F3635">
        <f>IF('Data R4'!C643="","",'Data R4'!F643)</f>
        <v/>
      </c>
      <c r="G3635">
        <f>IF('Data R4'!C643="","",'Data R4'!AD643)</f>
        <v/>
      </c>
      <c r="H3635">
        <f>IF('Data R4'!C643="","",'Data R4'!AC643)</f>
        <v/>
      </c>
      <c r="I3635">
        <f>IF('Data R4'!C643="","",COUNTIF('Data R4'!J643,"&gt;0")+COUNTIF('Data R4'!L643,"&gt;0")+COUNTIF('Data R4'!N643,"&gt;0")+COUNTIF('Data R4'!P643,"&gt;0")+COUNTIF('Data R4'!R643,"&gt;0")+COUNTIF('Data R4'!T643,"&gt;0")+COUNTIF('Data R4'!V643,"&gt;0")+COUNTIF('Data R4'!X643,"&gt;0"))</f>
        <v/>
      </c>
      <c r="J3635">
        <f>IF('Data R4'!C643="","",IF((COUNTIF('Data R4'!K643,"&gt;0")+COUNTIF('Data R4'!M643,"&gt;0")+COUNTIF('Data R4'!O643,"&gt;0")+COUNTIF('Data R4'!Q643,"&gt;0")+COUNTIF('Data R4'!S643,"&gt;0")+COUNTIF('Data R4'!U643,"&gt;0")+COUNTIF('Data R4'!W643,"&gt;0")+COUNTIF('Data R4'!Y643,"&gt;0"))&gt;0,1,0))</f>
        <v/>
      </c>
      <c r="M3635" t="inlineStr">
        <is>
          <t>Data R</t>
        </is>
      </c>
    </row>
    <row r="3636">
      <c r="A3636" t="inlineStr">
        <is>
          <t>Regional 4</t>
        </is>
      </c>
      <c r="B3636">
        <f>IF('Data R4'!C644="","",'Data R4'!B644)</f>
        <v/>
      </c>
      <c r="C3636">
        <f>IF('Data R4'!C644="","",'Data R4'!C644)</f>
        <v/>
      </c>
      <c r="D3636">
        <f>IF('Data R4'!C644="","",'Data R4'!D644)</f>
        <v/>
      </c>
      <c r="E3636">
        <f>IF('Data R4'!C644="","",'Data R4'!E644)</f>
        <v/>
      </c>
      <c r="F3636">
        <f>IF('Data R4'!C644="","",'Data R4'!F644)</f>
        <v/>
      </c>
      <c r="G3636">
        <f>IF('Data R4'!C644="","",'Data R4'!AD644)</f>
        <v/>
      </c>
      <c r="H3636">
        <f>IF('Data R4'!C644="","",'Data R4'!AC644)</f>
        <v/>
      </c>
      <c r="I3636">
        <f>IF('Data R4'!C644="","",COUNTIF('Data R4'!J644,"&gt;0")+COUNTIF('Data R4'!L644,"&gt;0")+COUNTIF('Data R4'!N644,"&gt;0")+COUNTIF('Data R4'!P644,"&gt;0")+COUNTIF('Data R4'!R644,"&gt;0")+COUNTIF('Data R4'!T644,"&gt;0")+COUNTIF('Data R4'!V644,"&gt;0")+COUNTIF('Data R4'!X644,"&gt;0"))</f>
        <v/>
      </c>
      <c r="J3636">
        <f>IF('Data R4'!C644="","",IF((COUNTIF('Data R4'!K644,"&gt;0")+COUNTIF('Data R4'!M644,"&gt;0")+COUNTIF('Data R4'!O644,"&gt;0")+COUNTIF('Data R4'!Q644,"&gt;0")+COUNTIF('Data R4'!S644,"&gt;0")+COUNTIF('Data R4'!U644,"&gt;0")+COUNTIF('Data R4'!W644,"&gt;0")+COUNTIF('Data R4'!Y644,"&gt;0"))&gt;0,1,0))</f>
        <v/>
      </c>
      <c r="M3636" t="inlineStr">
        <is>
          <t>Data R</t>
        </is>
      </c>
    </row>
    <row r="3637">
      <c r="A3637" t="inlineStr">
        <is>
          <t>Regional 4</t>
        </is>
      </c>
      <c r="B3637">
        <f>IF('Data R4'!C645="","",'Data R4'!B645)</f>
        <v/>
      </c>
      <c r="C3637">
        <f>IF('Data R4'!C645="","",'Data R4'!C645)</f>
        <v/>
      </c>
      <c r="D3637">
        <f>IF('Data R4'!C645="","",'Data R4'!D645)</f>
        <v/>
      </c>
      <c r="E3637">
        <f>IF('Data R4'!C645="","",'Data R4'!E645)</f>
        <v/>
      </c>
      <c r="F3637">
        <f>IF('Data R4'!C645="","",'Data R4'!F645)</f>
        <v/>
      </c>
      <c r="G3637">
        <f>IF('Data R4'!C645="","",'Data R4'!AD645)</f>
        <v/>
      </c>
      <c r="H3637">
        <f>IF('Data R4'!C645="","",'Data R4'!AC645)</f>
        <v/>
      </c>
      <c r="I3637">
        <f>IF('Data R4'!C645="","",COUNTIF('Data R4'!J645,"&gt;0")+COUNTIF('Data R4'!L645,"&gt;0")+COUNTIF('Data R4'!N645,"&gt;0")+COUNTIF('Data R4'!P645,"&gt;0")+COUNTIF('Data R4'!R645,"&gt;0")+COUNTIF('Data R4'!T645,"&gt;0")+COUNTIF('Data R4'!V645,"&gt;0")+COUNTIF('Data R4'!X645,"&gt;0"))</f>
        <v/>
      </c>
      <c r="J3637">
        <f>IF('Data R4'!C645="","",IF((COUNTIF('Data R4'!K645,"&gt;0")+COUNTIF('Data R4'!M645,"&gt;0")+COUNTIF('Data R4'!O645,"&gt;0")+COUNTIF('Data R4'!Q645,"&gt;0")+COUNTIF('Data R4'!S645,"&gt;0")+COUNTIF('Data R4'!U645,"&gt;0")+COUNTIF('Data R4'!W645,"&gt;0")+COUNTIF('Data R4'!Y645,"&gt;0"))&gt;0,1,0))</f>
        <v/>
      </c>
      <c r="M3637" t="inlineStr">
        <is>
          <t>Data R</t>
        </is>
      </c>
    </row>
    <row r="3638">
      <c r="A3638" t="inlineStr">
        <is>
          <t>Regional 4</t>
        </is>
      </c>
      <c r="B3638">
        <f>IF('Data R4'!C646="","",'Data R4'!B646)</f>
        <v/>
      </c>
      <c r="C3638">
        <f>IF('Data R4'!C646="","",'Data R4'!C646)</f>
        <v/>
      </c>
      <c r="D3638">
        <f>IF('Data R4'!C646="","",'Data R4'!D646)</f>
        <v/>
      </c>
      <c r="E3638">
        <f>IF('Data R4'!C646="","",'Data R4'!E646)</f>
        <v/>
      </c>
      <c r="F3638">
        <f>IF('Data R4'!C646="","",'Data R4'!F646)</f>
        <v/>
      </c>
      <c r="G3638">
        <f>IF('Data R4'!C646="","",'Data R4'!AD646)</f>
        <v/>
      </c>
      <c r="H3638">
        <f>IF('Data R4'!C646="","",'Data R4'!AC646)</f>
        <v/>
      </c>
      <c r="I3638">
        <f>IF('Data R4'!C646="","",COUNTIF('Data R4'!J646,"&gt;0")+COUNTIF('Data R4'!L646,"&gt;0")+COUNTIF('Data R4'!N646,"&gt;0")+COUNTIF('Data R4'!P646,"&gt;0")+COUNTIF('Data R4'!R646,"&gt;0")+COUNTIF('Data R4'!T646,"&gt;0")+COUNTIF('Data R4'!V646,"&gt;0")+COUNTIF('Data R4'!X646,"&gt;0"))</f>
        <v/>
      </c>
      <c r="J3638">
        <f>IF('Data R4'!C646="","",IF((COUNTIF('Data R4'!K646,"&gt;0")+COUNTIF('Data R4'!M646,"&gt;0")+COUNTIF('Data R4'!O646,"&gt;0")+COUNTIF('Data R4'!Q646,"&gt;0")+COUNTIF('Data R4'!S646,"&gt;0")+COUNTIF('Data R4'!U646,"&gt;0")+COUNTIF('Data R4'!W646,"&gt;0")+COUNTIF('Data R4'!Y646,"&gt;0"))&gt;0,1,0))</f>
        <v/>
      </c>
      <c r="M3638" t="inlineStr">
        <is>
          <t>Data R</t>
        </is>
      </c>
    </row>
    <row r="3639">
      <c r="A3639" t="inlineStr">
        <is>
          <t>Regional 4</t>
        </is>
      </c>
      <c r="B3639">
        <f>IF('Data R4'!C647="","",'Data R4'!B647)</f>
        <v/>
      </c>
      <c r="C3639">
        <f>IF('Data R4'!C647="","",'Data R4'!C647)</f>
        <v/>
      </c>
      <c r="D3639">
        <f>IF('Data R4'!C647="","",'Data R4'!D647)</f>
        <v/>
      </c>
      <c r="E3639">
        <f>IF('Data R4'!C647="","",'Data R4'!E647)</f>
        <v/>
      </c>
      <c r="F3639">
        <f>IF('Data R4'!C647="","",'Data R4'!F647)</f>
        <v/>
      </c>
      <c r="G3639">
        <f>IF('Data R4'!C647="","",'Data R4'!AD647)</f>
        <v/>
      </c>
      <c r="H3639">
        <f>IF('Data R4'!C647="","",'Data R4'!AC647)</f>
        <v/>
      </c>
      <c r="I3639">
        <f>IF('Data R4'!C647="","",COUNTIF('Data R4'!J647,"&gt;0")+COUNTIF('Data R4'!L647,"&gt;0")+COUNTIF('Data R4'!N647,"&gt;0")+COUNTIF('Data R4'!P647,"&gt;0")+COUNTIF('Data R4'!R647,"&gt;0")+COUNTIF('Data R4'!T647,"&gt;0")+COUNTIF('Data R4'!V647,"&gt;0")+COUNTIF('Data R4'!X647,"&gt;0"))</f>
        <v/>
      </c>
      <c r="J3639">
        <f>IF('Data R4'!C647="","",IF((COUNTIF('Data R4'!K647,"&gt;0")+COUNTIF('Data R4'!M647,"&gt;0")+COUNTIF('Data R4'!O647,"&gt;0")+COUNTIF('Data R4'!Q647,"&gt;0")+COUNTIF('Data R4'!S647,"&gt;0")+COUNTIF('Data R4'!U647,"&gt;0")+COUNTIF('Data R4'!W647,"&gt;0")+COUNTIF('Data R4'!Y647,"&gt;0"))&gt;0,1,0))</f>
        <v/>
      </c>
      <c r="M3639" t="inlineStr">
        <is>
          <t>Data R</t>
        </is>
      </c>
    </row>
    <row r="3640">
      <c r="A3640" t="inlineStr">
        <is>
          <t>Regional 4</t>
        </is>
      </c>
      <c r="B3640">
        <f>IF('Data R4'!C648="","",'Data R4'!B648)</f>
        <v/>
      </c>
      <c r="C3640">
        <f>IF('Data R4'!C648="","",'Data R4'!C648)</f>
        <v/>
      </c>
      <c r="D3640">
        <f>IF('Data R4'!C648="","",'Data R4'!D648)</f>
        <v/>
      </c>
      <c r="E3640">
        <f>IF('Data R4'!C648="","",'Data R4'!E648)</f>
        <v/>
      </c>
      <c r="F3640">
        <f>IF('Data R4'!C648="","",'Data R4'!F648)</f>
        <v/>
      </c>
      <c r="G3640">
        <f>IF('Data R4'!C648="","",'Data R4'!AD648)</f>
        <v/>
      </c>
      <c r="H3640">
        <f>IF('Data R4'!C648="","",'Data R4'!AC648)</f>
        <v/>
      </c>
      <c r="I3640">
        <f>IF('Data R4'!C648="","",COUNTIF('Data R4'!J648,"&gt;0")+COUNTIF('Data R4'!L648,"&gt;0")+COUNTIF('Data R4'!N648,"&gt;0")+COUNTIF('Data R4'!P648,"&gt;0")+COUNTIF('Data R4'!R648,"&gt;0")+COUNTIF('Data R4'!T648,"&gt;0")+COUNTIF('Data R4'!V648,"&gt;0")+COUNTIF('Data R4'!X648,"&gt;0"))</f>
        <v/>
      </c>
      <c r="J3640">
        <f>IF('Data R4'!C648="","",IF((COUNTIF('Data R4'!K648,"&gt;0")+COUNTIF('Data R4'!M648,"&gt;0")+COUNTIF('Data R4'!O648,"&gt;0")+COUNTIF('Data R4'!Q648,"&gt;0")+COUNTIF('Data R4'!S648,"&gt;0")+COUNTIF('Data R4'!U648,"&gt;0")+COUNTIF('Data R4'!W648,"&gt;0")+COUNTIF('Data R4'!Y648,"&gt;0"))&gt;0,1,0))</f>
        <v/>
      </c>
      <c r="M3640" t="inlineStr">
        <is>
          <t>Data R</t>
        </is>
      </c>
    </row>
    <row r="3641">
      <c r="A3641" t="inlineStr">
        <is>
          <t>Regional 4</t>
        </is>
      </c>
      <c r="B3641">
        <f>IF('Data R4'!C649="","",'Data R4'!B649)</f>
        <v/>
      </c>
      <c r="C3641">
        <f>IF('Data R4'!C649="","",'Data R4'!C649)</f>
        <v/>
      </c>
      <c r="D3641">
        <f>IF('Data R4'!C649="","",'Data R4'!D649)</f>
        <v/>
      </c>
      <c r="E3641">
        <f>IF('Data R4'!C649="","",'Data R4'!E649)</f>
        <v/>
      </c>
      <c r="F3641">
        <f>IF('Data R4'!C649="","",'Data R4'!F649)</f>
        <v/>
      </c>
      <c r="G3641">
        <f>IF('Data R4'!C649="","",'Data R4'!AD649)</f>
        <v/>
      </c>
      <c r="H3641">
        <f>IF('Data R4'!C649="","",'Data R4'!AC649)</f>
        <v/>
      </c>
      <c r="I3641">
        <f>IF('Data R4'!C649="","",COUNTIF('Data R4'!J649,"&gt;0")+COUNTIF('Data R4'!L649,"&gt;0")+COUNTIF('Data R4'!N649,"&gt;0")+COUNTIF('Data R4'!P649,"&gt;0")+COUNTIF('Data R4'!R649,"&gt;0")+COUNTIF('Data R4'!T649,"&gt;0")+COUNTIF('Data R4'!V649,"&gt;0")+COUNTIF('Data R4'!X649,"&gt;0"))</f>
        <v/>
      </c>
      <c r="J3641">
        <f>IF('Data R4'!C649="","",IF((COUNTIF('Data R4'!K649,"&gt;0")+COUNTIF('Data R4'!M649,"&gt;0")+COUNTIF('Data R4'!O649,"&gt;0")+COUNTIF('Data R4'!Q649,"&gt;0")+COUNTIF('Data R4'!S649,"&gt;0")+COUNTIF('Data R4'!U649,"&gt;0")+COUNTIF('Data R4'!W649,"&gt;0")+COUNTIF('Data R4'!Y649,"&gt;0"))&gt;0,1,0))</f>
        <v/>
      </c>
      <c r="M3641" t="inlineStr">
        <is>
          <t>Data R</t>
        </is>
      </c>
    </row>
    <row r="3642">
      <c r="A3642" t="inlineStr">
        <is>
          <t>Regional 4</t>
        </is>
      </c>
      <c r="B3642">
        <f>IF('Data R4'!C650="","",'Data R4'!B650)</f>
        <v/>
      </c>
      <c r="C3642">
        <f>IF('Data R4'!C650="","",'Data R4'!C650)</f>
        <v/>
      </c>
      <c r="D3642">
        <f>IF('Data R4'!C650="","",'Data R4'!D650)</f>
        <v/>
      </c>
      <c r="E3642">
        <f>IF('Data R4'!C650="","",'Data R4'!E650)</f>
        <v/>
      </c>
      <c r="F3642">
        <f>IF('Data R4'!C650="","",'Data R4'!F650)</f>
        <v/>
      </c>
      <c r="G3642">
        <f>IF('Data R4'!C650="","",'Data R4'!AD650)</f>
        <v/>
      </c>
      <c r="H3642">
        <f>IF('Data R4'!C650="","",'Data R4'!AC650)</f>
        <v/>
      </c>
      <c r="I3642">
        <f>IF('Data R4'!C650="","",COUNTIF('Data R4'!J650,"&gt;0")+COUNTIF('Data R4'!L650,"&gt;0")+COUNTIF('Data R4'!N650,"&gt;0")+COUNTIF('Data R4'!P650,"&gt;0")+COUNTIF('Data R4'!R650,"&gt;0")+COUNTIF('Data R4'!T650,"&gt;0")+COUNTIF('Data R4'!V650,"&gt;0")+COUNTIF('Data R4'!X650,"&gt;0"))</f>
        <v/>
      </c>
      <c r="J3642">
        <f>IF('Data R4'!C650="","",IF((COUNTIF('Data R4'!K650,"&gt;0")+COUNTIF('Data R4'!M650,"&gt;0")+COUNTIF('Data R4'!O650,"&gt;0")+COUNTIF('Data R4'!Q650,"&gt;0")+COUNTIF('Data R4'!S650,"&gt;0")+COUNTIF('Data R4'!U650,"&gt;0")+COUNTIF('Data R4'!W650,"&gt;0")+COUNTIF('Data R4'!Y650,"&gt;0"))&gt;0,1,0))</f>
        <v/>
      </c>
      <c r="M3642" t="inlineStr">
        <is>
          <t>Data R</t>
        </is>
      </c>
    </row>
    <row r="3643">
      <c r="A3643" t="inlineStr">
        <is>
          <t>Regional 4</t>
        </is>
      </c>
      <c r="B3643">
        <f>IF('Data R4'!C651="","",'Data R4'!B651)</f>
        <v/>
      </c>
      <c r="C3643">
        <f>IF('Data R4'!C651="","",'Data R4'!C651)</f>
        <v/>
      </c>
      <c r="D3643">
        <f>IF('Data R4'!C651="","",'Data R4'!D651)</f>
        <v/>
      </c>
      <c r="E3643">
        <f>IF('Data R4'!C651="","",'Data R4'!E651)</f>
        <v/>
      </c>
      <c r="F3643">
        <f>IF('Data R4'!C651="","",'Data R4'!F651)</f>
        <v/>
      </c>
      <c r="G3643">
        <f>IF('Data R4'!C651="","",'Data R4'!AD651)</f>
        <v/>
      </c>
      <c r="H3643">
        <f>IF('Data R4'!C651="","",'Data R4'!AC651)</f>
        <v/>
      </c>
      <c r="I3643">
        <f>IF('Data R4'!C651="","",COUNTIF('Data R4'!J651,"&gt;0")+COUNTIF('Data R4'!L651,"&gt;0")+COUNTIF('Data R4'!N651,"&gt;0")+COUNTIF('Data R4'!P651,"&gt;0")+COUNTIF('Data R4'!R651,"&gt;0")+COUNTIF('Data R4'!T651,"&gt;0")+COUNTIF('Data R4'!V651,"&gt;0")+COUNTIF('Data R4'!X651,"&gt;0"))</f>
        <v/>
      </c>
      <c r="J3643">
        <f>IF('Data R4'!C651="","",IF((COUNTIF('Data R4'!K651,"&gt;0")+COUNTIF('Data R4'!M651,"&gt;0")+COUNTIF('Data R4'!O651,"&gt;0")+COUNTIF('Data R4'!Q651,"&gt;0")+COUNTIF('Data R4'!S651,"&gt;0")+COUNTIF('Data R4'!U651,"&gt;0")+COUNTIF('Data R4'!W651,"&gt;0")+COUNTIF('Data R4'!Y651,"&gt;0"))&gt;0,1,0))</f>
        <v/>
      </c>
      <c r="M3643" t="inlineStr">
        <is>
          <t>Data R</t>
        </is>
      </c>
    </row>
    <row r="3644">
      <c r="A3644" t="inlineStr">
        <is>
          <t>Regional 4</t>
        </is>
      </c>
      <c r="B3644">
        <f>IF('Data R4'!C652="","",'Data R4'!B652)</f>
        <v/>
      </c>
      <c r="C3644">
        <f>IF('Data R4'!C652="","",'Data R4'!C652)</f>
        <v/>
      </c>
      <c r="D3644">
        <f>IF('Data R4'!C652="","",'Data R4'!D652)</f>
        <v/>
      </c>
      <c r="E3644">
        <f>IF('Data R4'!C652="","",'Data R4'!E652)</f>
        <v/>
      </c>
      <c r="F3644">
        <f>IF('Data R4'!C652="","",'Data R4'!F652)</f>
        <v/>
      </c>
      <c r="G3644">
        <f>IF('Data R4'!C652="","",'Data R4'!AD652)</f>
        <v/>
      </c>
      <c r="H3644">
        <f>IF('Data R4'!C652="","",'Data R4'!AC652)</f>
        <v/>
      </c>
      <c r="I3644">
        <f>IF('Data R4'!C652="","",COUNTIF('Data R4'!J652,"&gt;0")+COUNTIF('Data R4'!L652,"&gt;0")+COUNTIF('Data R4'!N652,"&gt;0")+COUNTIF('Data R4'!P652,"&gt;0")+COUNTIF('Data R4'!R652,"&gt;0")+COUNTIF('Data R4'!T652,"&gt;0")+COUNTIF('Data R4'!V652,"&gt;0")+COUNTIF('Data R4'!X652,"&gt;0"))</f>
        <v/>
      </c>
      <c r="J3644">
        <f>IF('Data R4'!C652="","",IF((COUNTIF('Data R4'!K652,"&gt;0")+COUNTIF('Data R4'!M652,"&gt;0")+COUNTIF('Data R4'!O652,"&gt;0")+COUNTIF('Data R4'!Q652,"&gt;0")+COUNTIF('Data R4'!S652,"&gt;0")+COUNTIF('Data R4'!U652,"&gt;0")+COUNTIF('Data R4'!W652,"&gt;0")+COUNTIF('Data R4'!Y652,"&gt;0"))&gt;0,1,0))</f>
        <v/>
      </c>
      <c r="M3644" t="inlineStr">
        <is>
          <t>Data R</t>
        </is>
      </c>
    </row>
    <row r="3645">
      <c r="A3645" t="inlineStr">
        <is>
          <t>Regional 4</t>
        </is>
      </c>
      <c r="B3645">
        <f>IF('Data R4'!C653="","",'Data R4'!B653)</f>
        <v/>
      </c>
      <c r="C3645">
        <f>IF('Data R4'!C653="","",'Data R4'!C653)</f>
        <v/>
      </c>
      <c r="D3645">
        <f>IF('Data R4'!C653="","",'Data R4'!D653)</f>
        <v/>
      </c>
      <c r="E3645">
        <f>IF('Data R4'!C653="","",'Data R4'!E653)</f>
        <v/>
      </c>
      <c r="F3645">
        <f>IF('Data R4'!C653="","",'Data R4'!F653)</f>
        <v/>
      </c>
      <c r="G3645">
        <f>IF('Data R4'!C653="","",'Data R4'!AD653)</f>
        <v/>
      </c>
      <c r="H3645">
        <f>IF('Data R4'!C653="","",'Data R4'!AC653)</f>
        <v/>
      </c>
      <c r="I3645">
        <f>IF('Data R4'!C653="","",COUNTIF('Data R4'!J653,"&gt;0")+COUNTIF('Data R4'!L653,"&gt;0")+COUNTIF('Data R4'!N653,"&gt;0")+COUNTIF('Data R4'!P653,"&gt;0")+COUNTIF('Data R4'!R653,"&gt;0")+COUNTIF('Data R4'!T653,"&gt;0")+COUNTIF('Data R4'!V653,"&gt;0")+COUNTIF('Data R4'!X653,"&gt;0"))</f>
        <v/>
      </c>
      <c r="J3645">
        <f>IF('Data R4'!C653="","",IF((COUNTIF('Data R4'!K653,"&gt;0")+COUNTIF('Data R4'!M653,"&gt;0")+COUNTIF('Data R4'!O653,"&gt;0")+COUNTIF('Data R4'!Q653,"&gt;0")+COUNTIF('Data R4'!S653,"&gt;0")+COUNTIF('Data R4'!U653,"&gt;0")+COUNTIF('Data R4'!W653,"&gt;0")+COUNTIF('Data R4'!Y653,"&gt;0"))&gt;0,1,0))</f>
        <v/>
      </c>
      <c r="M3645" t="inlineStr">
        <is>
          <t>Data R</t>
        </is>
      </c>
    </row>
    <row r="3646">
      <c r="A3646" t="inlineStr">
        <is>
          <t>Regional 4</t>
        </is>
      </c>
      <c r="B3646">
        <f>IF('Data R4'!C654="","",'Data R4'!B654)</f>
        <v/>
      </c>
      <c r="C3646">
        <f>IF('Data R4'!C654="","",'Data R4'!C654)</f>
        <v/>
      </c>
      <c r="D3646">
        <f>IF('Data R4'!C654="","",'Data R4'!D654)</f>
        <v/>
      </c>
      <c r="E3646">
        <f>IF('Data R4'!C654="","",'Data R4'!E654)</f>
        <v/>
      </c>
      <c r="F3646">
        <f>IF('Data R4'!C654="","",'Data R4'!F654)</f>
        <v/>
      </c>
      <c r="G3646">
        <f>IF('Data R4'!C654="","",'Data R4'!AD654)</f>
        <v/>
      </c>
      <c r="H3646">
        <f>IF('Data R4'!C654="","",'Data R4'!AC654)</f>
        <v/>
      </c>
      <c r="I3646">
        <f>IF('Data R4'!C654="","",COUNTIF('Data R4'!J654,"&gt;0")+COUNTIF('Data R4'!L654,"&gt;0")+COUNTIF('Data R4'!N654,"&gt;0")+COUNTIF('Data R4'!P654,"&gt;0")+COUNTIF('Data R4'!R654,"&gt;0")+COUNTIF('Data R4'!T654,"&gt;0")+COUNTIF('Data R4'!V654,"&gt;0")+COUNTIF('Data R4'!X654,"&gt;0"))</f>
        <v/>
      </c>
      <c r="J3646">
        <f>IF('Data R4'!C654="","",IF((COUNTIF('Data R4'!K654,"&gt;0")+COUNTIF('Data R4'!M654,"&gt;0")+COUNTIF('Data R4'!O654,"&gt;0")+COUNTIF('Data R4'!Q654,"&gt;0")+COUNTIF('Data R4'!S654,"&gt;0")+COUNTIF('Data R4'!U654,"&gt;0")+COUNTIF('Data R4'!W654,"&gt;0")+COUNTIF('Data R4'!Y654,"&gt;0"))&gt;0,1,0))</f>
        <v/>
      </c>
      <c r="M3646" t="inlineStr">
        <is>
          <t>Data R</t>
        </is>
      </c>
    </row>
    <row r="3647">
      <c r="A3647" t="inlineStr">
        <is>
          <t>Regional 4</t>
        </is>
      </c>
      <c r="B3647">
        <f>IF('Data R4'!C655="","",'Data R4'!B655)</f>
        <v/>
      </c>
      <c r="C3647">
        <f>IF('Data R4'!C655="","",'Data R4'!C655)</f>
        <v/>
      </c>
      <c r="D3647">
        <f>IF('Data R4'!C655="","",'Data R4'!D655)</f>
        <v/>
      </c>
      <c r="E3647">
        <f>IF('Data R4'!C655="","",'Data R4'!E655)</f>
        <v/>
      </c>
      <c r="F3647">
        <f>IF('Data R4'!C655="","",'Data R4'!F655)</f>
        <v/>
      </c>
      <c r="G3647">
        <f>IF('Data R4'!C655="","",'Data R4'!AD655)</f>
        <v/>
      </c>
      <c r="H3647">
        <f>IF('Data R4'!C655="","",'Data R4'!AC655)</f>
        <v/>
      </c>
      <c r="I3647">
        <f>IF('Data R4'!C655="","",COUNTIF('Data R4'!J655,"&gt;0")+COUNTIF('Data R4'!L655,"&gt;0")+COUNTIF('Data R4'!N655,"&gt;0")+COUNTIF('Data R4'!P655,"&gt;0")+COUNTIF('Data R4'!R655,"&gt;0")+COUNTIF('Data R4'!T655,"&gt;0")+COUNTIF('Data R4'!V655,"&gt;0")+COUNTIF('Data R4'!X655,"&gt;0"))</f>
        <v/>
      </c>
      <c r="J3647">
        <f>IF('Data R4'!C655="","",IF((COUNTIF('Data R4'!K655,"&gt;0")+COUNTIF('Data R4'!M655,"&gt;0")+COUNTIF('Data R4'!O655,"&gt;0")+COUNTIF('Data R4'!Q655,"&gt;0")+COUNTIF('Data R4'!S655,"&gt;0")+COUNTIF('Data R4'!U655,"&gt;0")+COUNTIF('Data R4'!W655,"&gt;0")+COUNTIF('Data R4'!Y655,"&gt;0"))&gt;0,1,0))</f>
        <v/>
      </c>
      <c r="M3647" t="inlineStr">
        <is>
          <t>Data R</t>
        </is>
      </c>
    </row>
    <row r="3648">
      <c r="A3648" t="inlineStr">
        <is>
          <t>Regional 4</t>
        </is>
      </c>
      <c r="B3648">
        <f>IF('Data R4'!C656="","",'Data R4'!B656)</f>
        <v/>
      </c>
      <c r="C3648">
        <f>IF('Data R4'!C656="","",'Data R4'!C656)</f>
        <v/>
      </c>
      <c r="D3648">
        <f>IF('Data R4'!C656="","",'Data R4'!D656)</f>
        <v/>
      </c>
      <c r="E3648">
        <f>IF('Data R4'!C656="","",'Data R4'!E656)</f>
        <v/>
      </c>
      <c r="F3648">
        <f>IF('Data R4'!C656="","",'Data R4'!F656)</f>
        <v/>
      </c>
      <c r="G3648">
        <f>IF('Data R4'!C656="","",'Data R4'!AD656)</f>
        <v/>
      </c>
      <c r="H3648">
        <f>IF('Data R4'!C656="","",'Data R4'!AC656)</f>
        <v/>
      </c>
      <c r="I3648">
        <f>IF('Data R4'!C656="","",COUNTIF('Data R4'!J656,"&gt;0")+COUNTIF('Data R4'!L656,"&gt;0")+COUNTIF('Data R4'!N656,"&gt;0")+COUNTIF('Data R4'!P656,"&gt;0")+COUNTIF('Data R4'!R656,"&gt;0")+COUNTIF('Data R4'!T656,"&gt;0")+COUNTIF('Data R4'!V656,"&gt;0")+COUNTIF('Data R4'!X656,"&gt;0"))</f>
        <v/>
      </c>
      <c r="J3648">
        <f>IF('Data R4'!C656="","",IF((COUNTIF('Data R4'!K656,"&gt;0")+COUNTIF('Data R4'!M656,"&gt;0")+COUNTIF('Data R4'!O656,"&gt;0")+COUNTIF('Data R4'!Q656,"&gt;0")+COUNTIF('Data R4'!S656,"&gt;0")+COUNTIF('Data R4'!U656,"&gt;0")+COUNTIF('Data R4'!W656,"&gt;0")+COUNTIF('Data R4'!Y656,"&gt;0"))&gt;0,1,0))</f>
        <v/>
      </c>
      <c r="M3648" t="inlineStr">
        <is>
          <t>Data R</t>
        </is>
      </c>
    </row>
    <row r="3649">
      <c r="A3649" t="inlineStr">
        <is>
          <t>Regional 4</t>
        </is>
      </c>
      <c r="B3649">
        <f>IF('Data R4'!C657="","",'Data R4'!B657)</f>
        <v/>
      </c>
      <c r="C3649">
        <f>IF('Data R4'!C657="","",'Data R4'!C657)</f>
        <v/>
      </c>
      <c r="D3649">
        <f>IF('Data R4'!C657="","",'Data R4'!D657)</f>
        <v/>
      </c>
      <c r="E3649">
        <f>IF('Data R4'!C657="","",'Data R4'!E657)</f>
        <v/>
      </c>
      <c r="F3649">
        <f>IF('Data R4'!C657="","",'Data R4'!F657)</f>
        <v/>
      </c>
      <c r="G3649">
        <f>IF('Data R4'!C657="","",'Data R4'!AD657)</f>
        <v/>
      </c>
      <c r="H3649">
        <f>IF('Data R4'!C657="","",'Data R4'!AC657)</f>
        <v/>
      </c>
      <c r="I3649">
        <f>IF('Data R4'!C657="","",COUNTIF('Data R4'!J657,"&gt;0")+COUNTIF('Data R4'!L657,"&gt;0")+COUNTIF('Data R4'!N657,"&gt;0")+COUNTIF('Data R4'!P657,"&gt;0")+COUNTIF('Data R4'!R657,"&gt;0")+COUNTIF('Data R4'!T657,"&gt;0")+COUNTIF('Data R4'!V657,"&gt;0")+COUNTIF('Data R4'!X657,"&gt;0"))</f>
        <v/>
      </c>
      <c r="J3649">
        <f>IF('Data R4'!C657="","",IF((COUNTIF('Data R4'!K657,"&gt;0")+COUNTIF('Data R4'!M657,"&gt;0")+COUNTIF('Data R4'!O657,"&gt;0")+COUNTIF('Data R4'!Q657,"&gt;0")+COUNTIF('Data R4'!S657,"&gt;0")+COUNTIF('Data R4'!U657,"&gt;0")+COUNTIF('Data R4'!W657,"&gt;0")+COUNTIF('Data R4'!Y657,"&gt;0"))&gt;0,1,0))</f>
        <v/>
      </c>
      <c r="M3649" t="inlineStr">
        <is>
          <t>Data R</t>
        </is>
      </c>
    </row>
    <row r="3650">
      <c r="A3650" t="inlineStr">
        <is>
          <t>Regional 4</t>
        </is>
      </c>
      <c r="B3650">
        <f>IF('Data R4'!C658="","",'Data R4'!B658)</f>
        <v/>
      </c>
      <c r="C3650">
        <f>IF('Data R4'!C658="","",'Data R4'!C658)</f>
        <v/>
      </c>
      <c r="D3650">
        <f>IF('Data R4'!C658="","",'Data R4'!D658)</f>
        <v/>
      </c>
      <c r="E3650">
        <f>IF('Data R4'!C658="","",'Data R4'!E658)</f>
        <v/>
      </c>
      <c r="F3650">
        <f>IF('Data R4'!C658="","",'Data R4'!F658)</f>
        <v/>
      </c>
      <c r="G3650">
        <f>IF('Data R4'!C658="","",'Data R4'!AD658)</f>
        <v/>
      </c>
      <c r="H3650">
        <f>IF('Data R4'!C658="","",'Data R4'!AC658)</f>
        <v/>
      </c>
      <c r="I3650">
        <f>IF('Data R4'!C658="","",COUNTIF('Data R4'!J658,"&gt;0")+COUNTIF('Data R4'!L658,"&gt;0")+COUNTIF('Data R4'!N658,"&gt;0")+COUNTIF('Data R4'!P658,"&gt;0")+COUNTIF('Data R4'!R658,"&gt;0")+COUNTIF('Data R4'!T658,"&gt;0")+COUNTIF('Data R4'!V658,"&gt;0")+COUNTIF('Data R4'!X658,"&gt;0"))</f>
        <v/>
      </c>
      <c r="J3650">
        <f>IF('Data R4'!C658="","",IF((COUNTIF('Data R4'!K658,"&gt;0")+COUNTIF('Data R4'!M658,"&gt;0")+COUNTIF('Data R4'!O658,"&gt;0")+COUNTIF('Data R4'!Q658,"&gt;0")+COUNTIF('Data R4'!S658,"&gt;0")+COUNTIF('Data R4'!U658,"&gt;0")+COUNTIF('Data R4'!W658,"&gt;0")+COUNTIF('Data R4'!Y658,"&gt;0"))&gt;0,1,0))</f>
        <v/>
      </c>
      <c r="M3650" t="inlineStr">
        <is>
          <t>Data R</t>
        </is>
      </c>
    </row>
    <row r="3651">
      <c r="A3651" t="inlineStr">
        <is>
          <t>Regional 4</t>
        </is>
      </c>
      <c r="B3651">
        <f>IF('Data R4'!C659="","",'Data R4'!B659)</f>
        <v/>
      </c>
      <c r="C3651">
        <f>IF('Data R4'!C659="","",'Data R4'!C659)</f>
        <v/>
      </c>
      <c r="D3651">
        <f>IF('Data R4'!C659="","",'Data R4'!D659)</f>
        <v/>
      </c>
      <c r="E3651">
        <f>IF('Data R4'!C659="","",'Data R4'!E659)</f>
        <v/>
      </c>
      <c r="F3651">
        <f>IF('Data R4'!C659="","",'Data R4'!F659)</f>
        <v/>
      </c>
      <c r="G3651">
        <f>IF('Data R4'!C659="","",'Data R4'!AD659)</f>
        <v/>
      </c>
      <c r="H3651">
        <f>IF('Data R4'!C659="","",'Data R4'!AC659)</f>
        <v/>
      </c>
      <c r="I3651">
        <f>IF('Data R4'!C659="","",COUNTIF('Data R4'!J659,"&gt;0")+COUNTIF('Data R4'!L659,"&gt;0")+COUNTIF('Data R4'!N659,"&gt;0")+COUNTIF('Data R4'!P659,"&gt;0")+COUNTIF('Data R4'!R659,"&gt;0")+COUNTIF('Data R4'!T659,"&gt;0")+COUNTIF('Data R4'!V659,"&gt;0")+COUNTIF('Data R4'!X659,"&gt;0"))</f>
        <v/>
      </c>
      <c r="J3651">
        <f>IF('Data R4'!C659="","",IF((COUNTIF('Data R4'!K659,"&gt;0")+COUNTIF('Data R4'!M659,"&gt;0")+COUNTIF('Data R4'!O659,"&gt;0")+COUNTIF('Data R4'!Q659,"&gt;0")+COUNTIF('Data R4'!S659,"&gt;0")+COUNTIF('Data R4'!U659,"&gt;0")+COUNTIF('Data R4'!W659,"&gt;0")+COUNTIF('Data R4'!Y659,"&gt;0"))&gt;0,1,0))</f>
        <v/>
      </c>
      <c r="M3651" t="inlineStr">
        <is>
          <t>Data R</t>
        </is>
      </c>
    </row>
    <row r="3652">
      <c r="A3652" t="inlineStr">
        <is>
          <t>Regional 4</t>
        </is>
      </c>
      <c r="B3652">
        <f>IF('Data R4'!C660="","",'Data R4'!B660)</f>
        <v/>
      </c>
      <c r="C3652">
        <f>IF('Data R4'!C660="","",'Data R4'!C660)</f>
        <v/>
      </c>
      <c r="D3652">
        <f>IF('Data R4'!C660="","",'Data R4'!D660)</f>
        <v/>
      </c>
      <c r="E3652">
        <f>IF('Data R4'!C660="","",'Data R4'!E660)</f>
        <v/>
      </c>
      <c r="F3652">
        <f>IF('Data R4'!C660="","",'Data R4'!F660)</f>
        <v/>
      </c>
      <c r="G3652">
        <f>IF('Data R4'!C660="","",'Data R4'!AD660)</f>
        <v/>
      </c>
      <c r="H3652">
        <f>IF('Data R4'!C660="","",'Data R4'!AC660)</f>
        <v/>
      </c>
      <c r="I3652">
        <f>IF('Data R4'!C660="","",COUNTIF('Data R4'!J660,"&gt;0")+COUNTIF('Data R4'!L660,"&gt;0")+COUNTIF('Data R4'!N660,"&gt;0")+COUNTIF('Data R4'!P660,"&gt;0")+COUNTIF('Data R4'!R660,"&gt;0")+COUNTIF('Data R4'!T660,"&gt;0")+COUNTIF('Data R4'!V660,"&gt;0")+COUNTIF('Data R4'!X660,"&gt;0"))</f>
        <v/>
      </c>
      <c r="J3652">
        <f>IF('Data R4'!C660="","",IF((COUNTIF('Data R4'!K660,"&gt;0")+COUNTIF('Data R4'!M660,"&gt;0")+COUNTIF('Data R4'!O660,"&gt;0")+COUNTIF('Data R4'!Q660,"&gt;0")+COUNTIF('Data R4'!S660,"&gt;0")+COUNTIF('Data R4'!U660,"&gt;0")+COUNTIF('Data R4'!W660,"&gt;0")+COUNTIF('Data R4'!Y660,"&gt;0"))&gt;0,1,0))</f>
        <v/>
      </c>
      <c r="M3652" t="inlineStr">
        <is>
          <t>Data R</t>
        </is>
      </c>
    </row>
    <row r="3653">
      <c r="A3653" t="inlineStr">
        <is>
          <t>Regional 4</t>
        </is>
      </c>
      <c r="B3653">
        <f>IF('Data R4'!C661="","",'Data R4'!B661)</f>
        <v/>
      </c>
      <c r="C3653">
        <f>IF('Data R4'!C661="","",'Data R4'!C661)</f>
        <v/>
      </c>
      <c r="D3653">
        <f>IF('Data R4'!C661="","",'Data R4'!D661)</f>
        <v/>
      </c>
      <c r="E3653">
        <f>IF('Data R4'!C661="","",'Data R4'!E661)</f>
        <v/>
      </c>
      <c r="F3653">
        <f>IF('Data R4'!C661="","",'Data R4'!F661)</f>
        <v/>
      </c>
      <c r="G3653">
        <f>IF('Data R4'!C661="","",'Data R4'!AD661)</f>
        <v/>
      </c>
      <c r="H3653">
        <f>IF('Data R4'!C661="","",'Data R4'!AC661)</f>
        <v/>
      </c>
      <c r="I3653">
        <f>IF('Data R4'!C661="","",COUNTIF('Data R4'!J661,"&gt;0")+COUNTIF('Data R4'!L661,"&gt;0")+COUNTIF('Data R4'!N661,"&gt;0")+COUNTIF('Data R4'!P661,"&gt;0")+COUNTIF('Data R4'!R661,"&gt;0")+COUNTIF('Data R4'!T661,"&gt;0")+COUNTIF('Data R4'!V661,"&gt;0")+COUNTIF('Data R4'!X661,"&gt;0"))</f>
        <v/>
      </c>
      <c r="J3653">
        <f>IF('Data R4'!C661="","",IF((COUNTIF('Data R4'!K661,"&gt;0")+COUNTIF('Data R4'!M661,"&gt;0")+COUNTIF('Data R4'!O661,"&gt;0")+COUNTIF('Data R4'!Q661,"&gt;0")+COUNTIF('Data R4'!S661,"&gt;0")+COUNTIF('Data R4'!U661,"&gt;0")+COUNTIF('Data R4'!W661,"&gt;0")+COUNTIF('Data R4'!Y661,"&gt;0"))&gt;0,1,0))</f>
        <v/>
      </c>
      <c r="M3653" t="inlineStr">
        <is>
          <t>Data R</t>
        </is>
      </c>
    </row>
    <row r="3654">
      <c r="A3654" t="inlineStr">
        <is>
          <t>Regional 4</t>
        </is>
      </c>
      <c r="B3654">
        <f>IF('Data R4'!C662="","",'Data R4'!B662)</f>
        <v/>
      </c>
      <c r="C3654">
        <f>IF('Data R4'!C662="","",'Data R4'!C662)</f>
        <v/>
      </c>
      <c r="D3654">
        <f>IF('Data R4'!C662="","",'Data R4'!D662)</f>
        <v/>
      </c>
      <c r="E3654">
        <f>IF('Data R4'!C662="","",'Data R4'!E662)</f>
        <v/>
      </c>
      <c r="F3654">
        <f>IF('Data R4'!C662="","",'Data R4'!F662)</f>
        <v/>
      </c>
      <c r="G3654">
        <f>IF('Data R4'!C662="","",'Data R4'!AD662)</f>
        <v/>
      </c>
      <c r="H3654">
        <f>IF('Data R4'!C662="","",'Data R4'!AC662)</f>
        <v/>
      </c>
      <c r="I3654">
        <f>IF('Data R4'!C662="","",COUNTIF('Data R4'!J662,"&gt;0")+COUNTIF('Data R4'!L662,"&gt;0")+COUNTIF('Data R4'!N662,"&gt;0")+COUNTIF('Data R4'!P662,"&gt;0")+COUNTIF('Data R4'!R662,"&gt;0")+COUNTIF('Data R4'!T662,"&gt;0")+COUNTIF('Data R4'!V662,"&gt;0")+COUNTIF('Data R4'!X662,"&gt;0"))</f>
        <v/>
      </c>
      <c r="J3654">
        <f>IF('Data R4'!C662="","",IF((COUNTIF('Data R4'!K662,"&gt;0")+COUNTIF('Data R4'!M662,"&gt;0")+COUNTIF('Data R4'!O662,"&gt;0")+COUNTIF('Data R4'!Q662,"&gt;0")+COUNTIF('Data R4'!S662,"&gt;0")+COUNTIF('Data R4'!U662,"&gt;0")+COUNTIF('Data R4'!W662,"&gt;0")+COUNTIF('Data R4'!Y662,"&gt;0"))&gt;0,1,0))</f>
        <v/>
      </c>
      <c r="M3654" t="inlineStr">
        <is>
          <t>Data R</t>
        </is>
      </c>
    </row>
    <row r="3655">
      <c r="A3655" t="inlineStr">
        <is>
          <t>Regional 4</t>
        </is>
      </c>
      <c r="B3655">
        <f>IF('Data R4'!C663="","",'Data R4'!B663)</f>
        <v/>
      </c>
      <c r="C3655">
        <f>IF('Data R4'!C663="","",'Data R4'!C663)</f>
        <v/>
      </c>
      <c r="D3655">
        <f>IF('Data R4'!C663="","",'Data R4'!D663)</f>
        <v/>
      </c>
      <c r="E3655">
        <f>IF('Data R4'!C663="","",'Data R4'!E663)</f>
        <v/>
      </c>
      <c r="F3655">
        <f>IF('Data R4'!C663="","",'Data R4'!F663)</f>
        <v/>
      </c>
      <c r="G3655">
        <f>IF('Data R4'!C663="","",'Data R4'!AD663)</f>
        <v/>
      </c>
      <c r="H3655">
        <f>IF('Data R4'!C663="","",'Data R4'!AC663)</f>
        <v/>
      </c>
      <c r="I3655">
        <f>IF('Data R4'!C663="","",COUNTIF('Data R4'!J663,"&gt;0")+COUNTIF('Data R4'!L663,"&gt;0")+COUNTIF('Data R4'!N663,"&gt;0")+COUNTIF('Data R4'!P663,"&gt;0")+COUNTIF('Data R4'!R663,"&gt;0")+COUNTIF('Data R4'!T663,"&gt;0")+COUNTIF('Data R4'!V663,"&gt;0")+COUNTIF('Data R4'!X663,"&gt;0"))</f>
        <v/>
      </c>
      <c r="J3655">
        <f>IF('Data R4'!C663="","",IF((COUNTIF('Data R4'!K663,"&gt;0")+COUNTIF('Data R4'!M663,"&gt;0")+COUNTIF('Data R4'!O663,"&gt;0")+COUNTIF('Data R4'!Q663,"&gt;0")+COUNTIF('Data R4'!S663,"&gt;0")+COUNTIF('Data R4'!U663,"&gt;0")+COUNTIF('Data R4'!W663,"&gt;0")+COUNTIF('Data R4'!Y663,"&gt;0"))&gt;0,1,0))</f>
        <v/>
      </c>
      <c r="M3655" t="inlineStr">
        <is>
          <t>Data R</t>
        </is>
      </c>
    </row>
    <row r="3656">
      <c r="A3656" t="inlineStr">
        <is>
          <t>Regional 4</t>
        </is>
      </c>
      <c r="B3656">
        <f>IF('Data R4'!C664="","",'Data R4'!B664)</f>
        <v/>
      </c>
      <c r="C3656">
        <f>IF('Data R4'!C664="","",'Data R4'!C664)</f>
        <v/>
      </c>
      <c r="D3656">
        <f>IF('Data R4'!C664="","",'Data R4'!D664)</f>
        <v/>
      </c>
      <c r="E3656">
        <f>IF('Data R4'!C664="","",'Data R4'!E664)</f>
        <v/>
      </c>
      <c r="F3656">
        <f>IF('Data R4'!C664="","",'Data R4'!F664)</f>
        <v/>
      </c>
      <c r="G3656">
        <f>IF('Data R4'!C664="","",'Data R4'!AD664)</f>
        <v/>
      </c>
      <c r="H3656">
        <f>IF('Data R4'!C664="","",'Data R4'!AC664)</f>
        <v/>
      </c>
      <c r="I3656">
        <f>IF('Data R4'!C664="","",COUNTIF('Data R4'!J664,"&gt;0")+COUNTIF('Data R4'!L664,"&gt;0")+COUNTIF('Data R4'!N664,"&gt;0")+COUNTIF('Data R4'!P664,"&gt;0")+COUNTIF('Data R4'!R664,"&gt;0")+COUNTIF('Data R4'!T664,"&gt;0")+COUNTIF('Data R4'!V664,"&gt;0")+COUNTIF('Data R4'!X664,"&gt;0"))</f>
        <v/>
      </c>
      <c r="J3656">
        <f>IF('Data R4'!C664="","",IF((COUNTIF('Data R4'!K664,"&gt;0")+COUNTIF('Data R4'!M664,"&gt;0")+COUNTIF('Data R4'!O664,"&gt;0")+COUNTIF('Data R4'!Q664,"&gt;0")+COUNTIF('Data R4'!S664,"&gt;0")+COUNTIF('Data R4'!U664,"&gt;0")+COUNTIF('Data R4'!W664,"&gt;0")+COUNTIF('Data R4'!Y664,"&gt;0"))&gt;0,1,0))</f>
        <v/>
      </c>
      <c r="M3656" t="inlineStr">
        <is>
          <t>Data R</t>
        </is>
      </c>
    </row>
    <row r="3657">
      <c r="A3657" t="inlineStr">
        <is>
          <t>Regional 4</t>
        </is>
      </c>
      <c r="B3657">
        <f>IF('Data R4'!C665="","",'Data R4'!B665)</f>
        <v/>
      </c>
      <c r="C3657">
        <f>IF('Data R4'!C665="","",'Data R4'!C665)</f>
        <v/>
      </c>
      <c r="D3657">
        <f>IF('Data R4'!C665="","",'Data R4'!D665)</f>
        <v/>
      </c>
      <c r="E3657">
        <f>IF('Data R4'!C665="","",'Data R4'!E665)</f>
        <v/>
      </c>
      <c r="F3657">
        <f>IF('Data R4'!C665="","",'Data R4'!F665)</f>
        <v/>
      </c>
      <c r="G3657">
        <f>IF('Data R4'!C665="","",'Data R4'!AD665)</f>
        <v/>
      </c>
      <c r="H3657">
        <f>IF('Data R4'!C665="","",'Data R4'!AC665)</f>
        <v/>
      </c>
      <c r="I3657">
        <f>IF('Data R4'!C665="","",COUNTIF('Data R4'!J665,"&gt;0")+COUNTIF('Data R4'!L665,"&gt;0")+COUNTIF('Data R4'!N665,"&gt;0")+COUNTIF('Data R4'!P665,"&gt;0")+COUNTIF('Data R4'!R665,"&gt;0")+COUNTIF('Data R4'!T665,"&gt;0")+COUNTIF('Data R4'!V665,"&gt;0")+COUNTIF('Data R4'!X665,"&gt;0"))</f>
        <v/>
      </c>
      <c r="J3657">
        <f>IF('Data R4'!C665="","",IF((COUNTIF('Data R4'!K665,"&gt;0")+COUNTIF('Data R4'!M665,"&gt;0")+COUNTIF('Data R4'!O665,"&gt;0")+COUNTIF('Data R4'!Q665,"&gt;0")+COUNTIF('Data R4'!S665,"&gt;0")+COUNTIF('Data R4'!U665,"&gt;0")+COUNTIF('Data R4'!W665,"&gt;0")+COUNTIF('Data R4'!Y665,"&gt;0"))&gt;0,1,0))</f>
        <v/>
      </c>
      <c r="M3657" t="inlineStr">
        <is>
          <t>Data R</t>
        </is>
      </c>
    </row>
    <row r="3658">
      <c r="A3658" t="inlineStr">
        <is>
          <t>Regional 4</t>
        </is>
      </c>
      <c r="B3658">
        <f>IF('Data R4'!C666="","",'Data R4'!B666)</f>
        <v/>
      </c>
      <c r="C3658">
        <f>IF('Data R4'!C666="","",'Data R4'!C666)</f>
        <v/>
      </c>
      <c r="D3658">
        <f>IF('Data R4'!C666="","",'Data R4'!D666)</f>
        <v/>
      </c>
      <c r="E3658">
        <f>IF('Data R4'!C666="","",'Data R4'!E666)</f>
        <v/>
      </c>
      <c r="F3658">
        <f>IF('Data R4'!C666="","",'Data R4'!F666)</f>
        <v/>
      </c>
      <c r="G3658">
        <f>IF('Data R4'!C666="","",'Data R4'!AD666)</f>
        <v/>
      </c>
      <c r="H3658">
        <f>IF('Data R4'!C666="","",'Data R4'!AC666)</f>
        <v/>
      </c>
      <c r="I3658">
        <f>IF('Data R4'!C666="","",COUNTIF('Data R4'!J666,"&gt;0")+COUNTIF('Data R4'!L666,"&gt;0")+COUNTIF('Data R4'!N666,"&gt;0")+COUNTIF('Data R4'!P666,"&gt;0")+COUNTIF('Data R4'!R666,"&gt;0")+COUNTIF('Data R4'!T666,"&gt;0")+COUNTIF('Data R4'!V666,"&gt;0")+COUNTIF('Data R4'!X666,"&gt;0"))</f>
        <v/>
      </c>
      <c r="J3658">
        <f>IF('Data R4'!C666="","",IF((COUNTIF('Data R4'!K666,"&gt;0")+COUNTIF('Data R4'!M666,"&gt;0")+COUNTIF('Data R4'!O666,"&gt;0")+COUNTIF('Data R4'!Q666,"&gt;0")+COUNTIF('Data R4'!S666,"&gt;0")+COUNTIF('Data R4'!U666,"&gt;0")+COUNTIF('Data R4'!W666,"&gt;0")+COUNTIF('Data R4'!Y666,"&gt;0"))&gt;0,1,0))</f>
        <v/>
      </c>
      <c r="M3658" t="inlineStr">
        <is>
          <t>Data R</t>
        </is>
      </c>
    </row>
    <row r="3659">
      <c r="A3659" t="inlineStr">
        <is>
          <t>Regional 4</t>
        </is>
      </c>
      <c r="B3659">
        <f>IF('Data R4'!C667="","",'Data R4'!B667)</f>
        <v/>
      </c>
      <c r="C3659">
        <f>IF('Data R4'!C667="","",'Data R4'!C667)</f>
        <v/>
      </c>
      <c r="D3659">
        <f>IF('Data R4'!C667="","",'Data R4'!D667)</f>
        <v/>
      </c>
      <c r="E3659">
        <f>IF('Data R4'!C667="","",'Data R4'!E667)</f>
        <v/>
      </c>
      <c r="F3659">
        <f>IF('Data R4'!C667="","",'Data R4'!F667)</f>
        <v/>
      </c>
      <c r="G3659">
        <f>IF('Data R4'!C667="","",'Data R4'!AD667)</f>
        <v/>
      </c>
      <c r="H3659">
        <f>IF('Data R4'!C667="","",'Data R4'!AC667)</f>
        <v/>
      </c>
      <c r="I3659">
        <f>IF('Data R4'!C667="","",COUNTIF('Data R4'!J667,"&gt;0")+COUNTIF('Data R4'!L667,"&gt;0")+COUNTIF('Data R4'!N667,"&gt;0")+COUNTIF('Data R4'!P667,"&gt;0")+COUNTIF('Data R4'!R667,"&gt;0")+COUNTIF('Data R4'!T667,"&gt;0")+COUNTIF('Data R4'!V667,"&gt;0")+COUNTIF('Data R4'!X667,"&gt;0"))</f>
        <v/>
      </c>
      <c r="J3659">
        <f>IF('Data R4'!C667="","",IF((COUNTIF('Data R4'!K667,"&gt;0")+COUNTIF('Data R4'!M667,"&gt;0")+COUNTIF('Data R4'!O667,"&gt;0")+COUNTIF('Data R4'!Q667,"&gt;0")+COUNTIF('Data R4'!S667,"&gt;0")+COUNTIF('Data R4'!U667,"&gt;0")+COUNTIF('Data R4'!W667,"&gt;0")+COUNTIF('Data R4'!Y667,"&gt;0"))&gt;0,1,0))</f>
        <v/>
      </c>
      <c r="M3659" t="inlineStr">
        <is>
          <t>Data R</t>
        </is>
      </c>
    </row>
    <row r="3660">
      <c r="A3660" t="inlineStr">
        <is>
          <t>Regional 4</t>
        </is>
      </c>
      <c r="B3660">
        <f>IF('Data R4'!C668="","",'Data R4'!B668)</f>
        <v/>
      </c>
      <c r="C3660">
        <f>IF('Data R4'!C668="","",'Data R4'!C668)</f>
        <v/>
      </c>
      <c r="D3660">
        <f>IF('Data R4'!C668="","",'Data R4'!D668)</f>
        <v/>
      </c>
      <c r="E3660">
        <f>IF('Data R4'!C668="","",'Data R4'!E668)</f>
        <v/>
      </c>
      <c r="F3660">
        <f>IF('Data R4'!C668="","",'Data R4'!F668)</f>
        <v/>
      </c>
      <c r="G3660">
        <f>IF('Data R4'!C668="","",'Data R4'!AD668)</f>
        <v/>
      </c>
      <c r="H3660">
        <f>IF('Data R4'!C668="","",'Data R4'!AC668)</f>
        <v/>
      </c>
      <c r="I3660">
        <f>IF('Data R4'!C668="","",COUNTIF('Data R4'!J668,"&gt;0")+COUNTIF('Data R4'!L668,"&gt;0")+COUNTIF('Data R4'!N668,"&gt;0")+COUNTIF('Data R4'!P668,"&gt;0")+COUNTIF('Data R4'!R668,"&gt;0")+COUNTIF('Data R4'!T668,"&gt;0")+COUNTIF('Data R4'!V668,"&gt;0")+COUNTIF('Data R4'!X668,"&gt;0"))</f>
        <v/>
      </c>
      <c r="J3660">
        <f>IF('Data R4'!C668="","",IF((COUNTIF('Data R4'!K668,"&gt;0")+COUNTIF('Data R4'!M668,"&gt;0")+COUNTIF('Data R4'!O668,"&gt;0")+COUNTIF('Data R4'!Q668,"&gt;0")+COUNTIF('Data R4'!S668,"&gt;0")+COUNTIF('Data R4'!U668,"&gt;0")+COUNTIF('Data R4'!W668,"&gt;0")+COUNTIF('Data R4'!Y668,"&gt;0"))&gt;0,1,0))</f>
        <v/>
      </c>
      <c r="M3660" t="inlineStr">
        <is>
          <t>Data R</t>
        </is>
      </c>
    </row>
    <row r="3661">
      <c r="A3661" t="inlineStr">
        <is>
          <t>Regional 4</t>
        </is>
      </c>
      <c r="B3661">
        <f>IF('Data R4'!C669="","",'Data R4'!B669)</f>
        <v/>
      </c>
      <c r="C3661">
        <f>IF('Data R4'!C669="","",'Data R4'!C669)</f>
        <v/>
      </c>
      <c r="D3661">
        <f>IF('Data R4'!C669="","",'Data R4'!D669)</f>
        <v/>
      </c>
      <c r="E3661">
        <f>IF('Data R4'!C669="","",'Data R4'!E669)</f>
        <v/>
      </c>
      <c r="F3661">
        <f>IF('Data R4'!C669="","",'Data R4'!F669)</f>
        <v/>
      </c>
      <c r="G3661">
        <f>IF('Data R4'!C669="","",'Data R4'!AD669)</f>
        <v/>
      </c>
      <c r="H3661">
        <f>IF('Data R4'!C669="","",'Data R4'!AC669)</f>
        <v/>
      </c>
      <c r="I3661">
        <f>IF('Data R4'!C669="","",COUNTIF('Data R4'!J669,"&gt;0")+COUNTIF('Data R4'!L669,"&gt;0")+COUNTIF('Data R4'!N669,"&gt;0")+COUNTIF('Data R4'!P669,"&gt;0")+COUNTIF('Data R4'!R669,"&gt;0")+COUNTIF('Data R4'!T669,"&gt;0")+COUNTIF('Data R4'!V669,"&gt;0")+COUNTIF('Data R4'!X669,"&gt;0"))</f>
        <v/>
      </c>
      <c r="J3661">
        <f>IF('Data R4'!C669="","",IF((COUNTIF('Data R4'!K669,"&gt;0")+COUNTIF('Data R4'!M669,"&gt;0")+COUNTIF('Data R4'!O669,"&gt;0")+COUNTIF('Data R4'!Q669,"&gt;0")+COUNTIF('Data R4'!S669,"&gt;0")+COUNTIF('Data R4'!U669,"&gt;0")+COUNTIF('Data R4'!W669,"&gt;0")+COUNTIF('Data R4'!Y669,"&gt;0"))&gt;0,1,0))</f>
        <v/>
      </c>
      <c r="M3661" t="inlineStr">
        <is>
          <t>Data R</t>
        </is>
      </c>
    </row>
    <row r="3662">
      <c r="A3662" t="inlineStr">
        <is>
          <t>Regional 4</t>
        </is>
      </c>
      <c r="B3662">
        <f>IF('Data R4'!C670="","",'Data R4'!B670)</f>
        <v/>
      </c>
      <c r="C3662">
        <f>IF('Data R4'!C670="","",'Data R4'!C670)</f>
        <v/>
      </c>
      <c r="D3662">
        <f>IF('Data R4'!C670="","",'Data R4'!D670)</f>
        <v/>
      </c>
      <c r="E3662">
        <f>IF('Data R4'!C670="","",'Data R4'!E670)</f>
        <v/>
      </c>
      <c r="F3662">
        <f>IF('Data R4'!C670="","",'Data R4'!F670)</f>
        <v/>
      </c>
      <c r="G3662">
        <f>IF('Data R4'!C670="","",'Data R4'!AD670)</f>
        <v/>
      </c>
      <c r="H3662">
        <f>IF('Data R4'!C670="","",'Data R4'!AC670)</f>
        <v/>
      </c>
      <c r="I3662">
        <f>IF('Data R4'!C670="","",COUNTIF('Data R4'!J670,"&gt;0")+COUNTIF('Data R4'!L670,"&gt;0")+COUNTIF('Data R4'!N670,"&gt;0")+COUNTIF('Data R4'!P670,"&gt;0")+COUNTIF('Data R4'!R670,"&gt;0")+COUNTIF('Data R4'!T670,"&gt;0")+COUNTIF('Data R4'!V670,"&gt;0")+COUNTIF('Data R4'!X670,"&gt;0"))</f>
        <v/>
      </c>
      <c r="J3662">
        <f>IF('Data R4'!C670="","",IF((COUNTIF('Data R4'!K670,"&gt;0")+COUNTIF('Data R4'!M670,"&gt;0")+COUNTIF('Data R4'!O670,"&gt;0")+COUNTIF('Data R4'!Q670,"&gt;0")+COUNTIF('Data R4'!S670,"&gt;0")+COUNTIF('Data R4'!U670,"&gt;0")+COUNTIF('Data R4'!W670,"&gt;0")+COUNTIF('Data R4'!Y670,"&gt;0"))&gt;0,1,0))</f>
        <v/>
      </c>
      <c r="M3662" t="inlineStr">
        <is>
          <t>Data R</t>
        </is>
      </c>
    </row>
    <row r="3663">
      <c r="A3663" t="inlineStr">
        <is>
          <t>Regional 4</t>
        </is>
      </c>
      <c r="B3663">
        <f>IF('Data R4'!C671="","",'Data R4'!B671)</f>
        <v/>
      </c>
      <c r="C3663">
        <f>IF('Data R4'!C671="","",'Data R4'!C671)</f>
        <v/>
      </c>
      <c r="D3663">
        <f>IF('Data R4'!C671="","",'Data R4'!D671)</f>
        <v/>
      </c>
      <c r="E3663">
        <f>IF('Data R4'!C671="","",'Data R4'!E671)</f>
        <v/>
      </c>
      <c r="F3663">
        <f>IF('Data R4'!C671="","",'Data R4'!F671)</f>
        <v/>
      </c>
      <c r="G3663">
        <f>IF('Data R4'!C671="","",'Data R4'!AD671)</f>
        <v/>
      </c>
      <c r="H3663">
        <f>IF('Data R4'!C671="","",'Data R4'!AC671)</f>
        <v/>
      </c>
      <c r="I3663">
        <f>IF('Data R4'!C671="","",COUNTIF('Data R4'!J671,"&gt;0")+COUNTIF('Data R4'!L671,"&gt;0")+COUNTIF('Data R4'!N671,"&gt;0")+COUNTIF('Data R4'!P671,"&gt;0")+COUNTIF('Data R4'!R671,"&gt;0")+COUNTIF('Data R4'!T671,"&gt;0")+COUNTIF('Data R4'!V671,"&gt;0")+COUNTIF('Data R4'!X671,"&gt;0"))</f>
        <v/>
      </c>
      <c r="J3663">
        <f>IF('Data R4'!C671="","",IF((COUNTIF('Data R4'!K671,"&gt;0")+COUNTIF('Data R4'!M671,"&gt;0")+COUNTIF('Data R4'!O671,"&gt;0")+COUNTIF('Data R4'!Q671,"&gt;0")+COUNTIF('Data R4'!S671,"&gt;0")+COUNTIF('Data R4'!U671,"&gt;0")+COUNTIF('Data R4'!W671,"&gt;0")+COUNTIF('Data R4'!Y671,"&gt;0"))&gt;0,1,0))</f>
        <v/>
      </c>
      <c r="M3663" t="inlineStr">
        <is>
          <t>Data R</t>
        </is>
      </c>
    </row>
    <row r="3664">
      <c r="A3664" t="inlineStr">
        <is>
          <t>Regional 4</t>
        </is>
      </c>
      <c r="B3664">
        <f>IF('Data R4'!C672="","",'Data R4'!B672)</f>
        <v/>
      </c>
      <c r="C3664">
        <f>IF('Data R4'!C672="","",'Data R4'!C672)</f>
        <v/>
      </c>
      <c r="D3664">
        <f>IF('Data R4'!C672="","",'Data R4'!D672)</f>
        <v/>
      </c>
      <c r="E3664">
        <f>IF('Data R4'!C672="","",'Data R4'!E672)</f>
        <v/>
      </c>
      <c r="F3664">
        <f>IF('Data R4'!C672="","",'Data R4'!F672)</f>
        <v/>
      </c>
      <c r="G3664">
        <f>IF('Data R4'!C672="","",'Data R4'!AD672)</f>
        <v/>
      </c>
      <c r="H3664">
        <f>IF('Data R4'!C672="","",'Data R4'!AC672)</f>
        <v/>
      </c>
      <c r="I3664">
        <f>IF('Data R4'!C672="","",COUNTIF('Data R4'!J672,"&gt;0")+COUNTIF('Data R4'!L672,"&gt;0")+COUNTIF('Data R4'!N672,"&gt;0")+COUNTIF('Data R4'!P672,"&gt;0")+COUNTIF('Data R4'!R672,"&gt;0")+COUNTIF('Data R4'!T672,"&gt;0")+COUNTIF('Data R4'!V672,"&gt;0")+COUNTIF('Data R4'!X672,"&gt;0"))</f>
        <v/>
      </c>
      <c r="J3664">
        <f>IF('Data R4'!C672="","",IF((COUNTIF('Data R4'!K672,"&gt;0")+COUNTIF('Data R4'!M672,"&gt;0")+COUNTIF('Data R4'!O672,"&gt;0")+COUNTIF('Data R4'!Q672,"&gt;0")+COUNTIF('Data R4'!S672,"&gt;0")+COUNTIF('Data R4'!U672,"&gt;0")+COUNTIF('Data R4'!W672,"&gt;0")+COUNTIF('Data R4'!Y672,"&gt;0"))&gt;0,1,0))</f>
        <v/>
      </c>
      <c r="M3664" t="inlineStr">
        <is>
          <t>Data R</t>
        </is>
      </c>
    </row>
    <row r="3665">
      <c r="A3665" t="inlineStr">
        <is>
          <t>Regional 4</t>
        </is>
      </c>
      <c r="B3665">
        <f>IF('Data R4'!C673="","",'Data R4'!B673)</f>
        <v/>
      </c>
      <c r="C3665">
        <f>IF('Data R4'!C673="","",'Data R4'!C673)</f>
        <v/>
      </c>
      <c r="D3665">
        <f>IF('Data R4'!C673="","",'Data R4'!D673)</f>
        <v/>
      </c>
      <c r="E3665">
        <f>IF('Data R4'!C673="","",'Data R4'!E673)</f>
        <v/>
      </c>
      <c r="F3665">
        <f>IF('Data R4'!C673="","",'Data R4'!F673)</f>
        <v/>
      </c>
      <c r="G3665">
        <f>IF('Data R4'!C673="","",'Data R4'!AD673)</f>
        <v/>
      </c>
      <c r="H3665">
        <f>IF('Data R4'!C673="","",'Data R4'!AC673)</f>
        <v/>
      </c>
      <c r="I3665">
        <f>IF('Data R4'!C673="","",COUNTIF('Data R4'!J673,"&gt;0")+COUNTIF('Data R4'!L673,"&gt;0")+COUNTIF('Data R4'!N673,"&gt;0")+COUNTIF('Data R4'!P673,"&gt;0")+COUNTIF('Data R4'!R673,"&gt;0")+COUNTIF('Data R4'!T673,"&gt;0")+COUNTIF('Data R4'!V673,"&gt;0")+COUNTIF('Data R4'!X673,"&gt;0"))</f>
        <v/>
      </c>
      <c r="J3665">
        <f>IF('Data R4'!C673="","",IF((COUNTIF('Data R4'!K673,"&gt;0")+COUNTIF('Data R4'!M673,"&gt;0")+COUNTIF('Data R4'!O673,"&gt;0")+COUNTIF('Data R4'!Q673,"&gt;0")+COUNTIF('Data R4'!S673,"&gt;0")+COUNTIF('Data R4'!U673,"&gt;0")+COUNTIF('Data R4'!W673,"&gt;0")+COUNTIF('Data R4'!Y673,"&gt;0"))&gt;0,1,0))</f>
        <v/>
      </c>
      <c r="M3665" t="inlineStr">
        <is>
          <t>Data R</t>
        </is>
      </c>
    </row>
    <row r="3666">
      <c r="A3666" t="inlineStr">
        <is>
          <t>Regional 4</t>
        </is>
      </c>
      <c r="B3666">
        <f>IF('Data R4'!C674="","",'Data R4'!B674)</f>
        <v/>
      </c>
      <c r="C3666">
        <f>IF('Data R4'!C674="","",'Data R4'!C674)</f>
        <v/>
      </c>
      <c r="D3666">
        <f>IF('Data R4'!C674="","",'Data R4'!D674)</f>
        <v/>
      </c>
      <c r="E3666">
        <f>IF('Data R4'!C674="","",'Data R4'!E674)</f>
        <v/>
      </c>
      <c r="F3666">
        <f>IF('Data R4'!C674="","",'Data R4'!F674)</f>
        <v/>
      </c>
      <c r="G3666">
        <f>IF('Data R4'!C674="","",'Data R4'!AD674)</f>
        <v/>
      </c>
      <c r="H3666">
        <f>IF('Data R4'!C674="","",'Data R4'!AC674)</f>
        <v/>
      </c>
      <c r="I3666">
        <f>IF('Data R4'!C674="","",COUNTIF('Data R4'!J674,"&gt;0")+COUNTIF('Data R4'!L674,"&gt;0")+COUNTIF('Data R4'!N674,"&gt;0")+COUNTIF('Data R4'!P674,"&gt;0")+COUNTIF('Data R4'!R674,"&gt;0")+COUNTIF('Data R4'!T674,"&gt;0")+COUNTIF('Data R4'!V674,"&gt;0")+COUNTIF('Data R4'!X674,"&gt;0"))</f>
        <v/>
      </c>
      <c r="J3666">
        <f>IF('Data R4'!C674="","",IF((COUNTIF('Data R4'!K674,"&gt;0")+COUNTIF('Data R4'!M674,"&gt;0")+COUNTIF('Data R4'!O674,"&gt;0")+COUNTIF('Data R4'!Q674,"&gt;0")+COUNTIF('Data R4'!S674,"&gt;0")+COUNTIF('Data R4'!U674,"&gt;0")+COUNTIF('Data R4'!W674,"&gt;0")+COUNTIF('Data R4'!Y674,"&gt;0"))&gt;0,1,0))</f>
        <v/>
      </c>
      <c r="M3666" t="inlineStr">
        <is>
          <t>Data R</t>
        </is>
      </c>
    </row>
    <row r="3667">
      <c r="A3667" t="inlineStr">
        <is>
          <t>Regional 4</t>
        </is>
      </c>
      <c r="B3667">
        <f>IF('Data R4'!C675="","",'Data R4'!B675)</f>
        <v/>
      </c>
      <c r="C3667">
        <f>IF('Data R4'!C675="","",'Data R4'!C675)</f>
        <v/>
      </c>
      <c r="D3667">
        <f>IF('Data R4'!C675="","",'Data R4'!D675)</f>
        <v/>
      </c>
      <c r="E3667">
        <f>IF('Data R4'!C675="","",'Data R4'!E675)</f>
        <v/>
      </c>
      <c r="F3667">
        <f>IF('Data R4'!C675="","",'Data R4'!F675)</f>
        <v/>
      </c>
      <c r="G3667">
        <f>IF('Data R4'!C675="","",'Data R4'!AD675)</f>
        <v/>
      </c>
      <c r="H3667">
        <f>IF('Data R4'!C675="","",'Data R4'!AC675)</f>
        <v/>
      </c>
      <c r="I3667">
        <f>IF('Data R4'!C675="","",COUNTIF('Data R4'!J675,"&gt;0")+COUNTIF('Data R4'!L675,"&gt;0")+COUNTIF('Data R4'!N675,"&gt;0")+COUNTIF('Data R4'!P675,"&gt;0")+COUNTIF('Data R4'!R675,"&gt;0")+COUNTIF('Data R4'!T675,"&gt;0")+COUNTIF('Data R4'!V675,"&gt;0")+COUNTIF('Data R4'!X675,"&gt;0"))</f>
        <v/>
      </c>
      <c r="J3667">
        <f>IF('Data R4'!C675="","",IF((COUNTIF('Data R4'!K675,"&gt;0")+COUNTIF('Data R4'!M675,"&gt;0")+COUNTIF('Data R4'!O675,"&gt;0")+COUNTIF('Data R4'!Q675,"&gt;0")+COUNTIF('Data R4'!S675,"&gt;0")+COUNTIF('Data R4'!U675,"&gt;0")+COUNTIF('Data R4'!W675,"&gt;0")+COUNTIF('Data R4'!Y675,"&gt;0"))&gt;0,1,0))</f>
        <v/>
      </c>
      <c r="M3667" t="inlineStr">
        <is>
          <t>Data R</t>
        </is>
      </c>
    </row>
    <row r="3668">
      <c r="A3668" t="inlineStr">
        <is>
          <t>Regional 4</t>
        </is>
      </c>
      <c r="B3668">
        <f>IF('Data R4'!C676="","",'Data R4'!B676)</f>
        <v/>
      </c>
      <c r="C3668">
        <f>IF('Data R4'!C676="","",'Data R4'!C676)</f>
        <v/>
      </c>
      <c r="D3668">
        <f>IF('Data R4'!C676="","",'Data R4'!D676)</f>
        <v/>
      </c>
      <c r="E3668">
        <f>IF('Data R4'!C676="","",'Data R4'!E676)</f>
        <v/>
      </c>
      <c r="F3668">
        <f>IF('Data R4'!C676="","",'Data R4'!F676)</f>
        <v/>
      </c>
      <c r="G3668">
        <f>IF('Data R4'!C676="","",'Data R4'!AD676)</f>
        <v/>
      </c>
      <c r="H3668">
        <f>IF('Data R4'!C676="","",'Data R4'!AC676)</f>
        <v/>
      </c>
      <c r="I3668">
        <f>IF('Data R4'!C676="","",COUNTIF('Data R4'!J676,"&gt;0")+COUNTIF('Data R4'!L676,"&gt;0")+COUNTIF('Data R4'!N676,"&gt;0")+COUNTIF('Data R4'!P676,"&gt;0")+COUNTIF('Data R4'!R676,"&gt;0")+COUNTIF('Data R4'!T676,"&gt;0")+COUNTIF('Data R4'!V676,"&gt;0")+COUNTIF('Data R4'!X676,"&gt;0"))</f>
        <v/>
      </c>
      <c r="J3668">
        <f>IF('Data R4'!C676="","",IF((COUNTIF('Data R4'!K676,"&gt;0")+COUNTIF('Data R4'!M676,"&gt;0")+COUNTIF('Data R4'!O676,"&gt;0")+COUNTIF('Data R4'!Q676,"&gt;0")+COUNTIF('Data R4'!S676,"&gt;0")+COUNTIF('Data R4'!U676,"&gt;0")+COUNTIF('Data R4'!W676,"&gt;0")+COUNTIF('Data R4'!Y676,"&gt;0"))&gt;0,1,0))</f>
        <v/>
      </c>
      <c r="M3668" t="inlineStr">
        <is>
          <t>Data R</t>
        </is>
      </c>
    </row>
    <row r="3669">
      <c r="A3669" t="inlineStr">
        <is>
          <t>Regional 4</t>
        </is>
      </c>
      <c r="B3669">
        <f>IF('Data R4'!C677="","",'Data R4'!B677)</f>
        <v/>
      </c>
      <c r="C3669">
        <f>IF('Data R4'!C677="","",'Data R4'!C677)</f>
        <v/>
      </c>
      <c r="D3669">
        <f>IF('Data R4'!C677="","",'Data R4'!D677)</f>
        <v/>
      </c>
      <c r="E3669">
        <f>IF('Data R4'!C677="","",'Data R4'!E677)</f>
        <v/>
      </c>
      <c r="F3669">
        <f>IF('Data R4'!C677="","",'Data R4'!F677)</f>
        <v/>
      </c>
      <c r="G3669">
        <f>IF('Data R4'!C677="","",'Data R4'!AD677)</f>
        <v/>
      </c>
      <c r="H3669">
        <f>IF('Data R4'!C677="","",'Data R4'!AC677)</f>
        <v/>
      </c>
      <c r="I3669">
        <f>IF('Data R4'!C677="","",COUNTIF('Data R4'!J677,"&gt;0")+COUNTIF('Data R4'!L677,"&gt;0")+COUNTIF('Data R4'!N677,"&gt;0")+COUNTIF('Data R4'!P677,"&gt;0")+COUNTIF('Data R4'!R677,"&gt;0")+COUNTIF('Data R4'!T677,"&gt;0")+COUNTIF('Data R4'!V677,"&gt;0")+COUNTIF('Data R4'!X677,"&gt;0"))</f>
        <v/>
      </c>
      <c r="J3669">
        <f>IF('Data R4'!C677="","",IF((COUNTIF('Data R4'!K677,"&gt;0")+COUNTIF('Data R4'!M677,"&gt;0")+COUNTIF('Data R4'!O677,"&gt;0")+COUNTIF('Data R4'!Q677,"&gt;0")+COUNTIF('Data R4'!S677,"&gt;0")+COUNTIF('Data R4'!U677,"&gt;0")+COUNTIF('Data R4'!W677,"&gt;0")+COUNTIF('Data R4'!Y677,"&gt;0"))&gt;0,1,0))</f>
        <v/>
      </c>
      <c r="M3669" t="inlineStr">
        <is>
          <t>Data R</t>
        </is>
      </c>
    </row>
    <row r="3670">
      <c r="A3670" t="inlineStr">
        <is>
          <t>Regional 4</t>
        </is>
      </c>
      <c r="B3670">
        <f>IF('Data R4'!C678="","",'Data R4'!B678)</f>
        <v/>
      </c>
      <c r="C3670">
        <f>IF('Data R4'!C678="","",'Data R4'!C678)</f>
        <v/>
      </c>
      <c r="D3670">
        <f>IF('Data R4'!C678="","",'Data R4'!D678)</f>
        <v/>
      </c>
      <c r="E3670">
        <f>IF('Data R4'!C678="","",'Data R4'!E678)</f>
        <v/>
      </c>
      <c r="F3670">
        <f>IF('Data R4'!C678="","",'Data R4'!F678)</f>
        <v/>
      </c>
      <c r="G3670">
        <f>IF('Data R4'!C678="","",'Data R4'!AD678)</f>
        <v/>
      </c>
      <c r="H3670">
        <f>IF('Data R4'!C678="","",'Data R4'!AC678)</f>
        <v/>
      </c>
      <c r="I3670">
        <f>IF('Data R4'!C678="","",COUNTIF('Data R4'!J678,"&gt;0")+COUNTIF('Data R4'!L678,"&gt;0")+COUNTIF('Data R4'!N678,"&gt;0")+COUNTIF('Data R4'!P678,"&gt;0")+COUNTIF('Data R4'!R678,"&gt;0")+COUNTIF('Data R4'!T678,"&gt;0")+COUNTIF('Data R4'!V678,"&gt;0")+COUNTIF('Data R4'!X678,"&gt;0"))</f>
        <v/>
      </c>
      <c r="J3670">
        <f>IF('Data R4'!C678="","",IF((COUNTIF('Data R4'!K678,"&gt;0")+COUNTIF('Data R4'!M678,"&gt;0")+COUNTIF('Data R4'!O678,"&gt;0")+COUNTIF('Data R4'!Q678,"&gt;0")+COUNTIF('Data R4'!S678,"&gt;0")+COUNTIF('Data R4'!U678,"&gt;0")+COUNTIF('Data R4'!W678,"&gt;0")+COUNTIF('Data R4'!Y678,"&gt;0"))&gt;0,1,0))</f>
        <v/>
      </c>
      <c r="M3670" t="inlineStr">
        <is>
          <t>Data R</t>
        </is>
      </c>
    </row>
    <row r="3671">
      <c r="A3671" t="inlineStr">
        <is>
          <t>Regional 4</t>
        </is>
      </c>
      <c r="B3671">
        <f>IF('Data R4'!C679="","",'Data R4'!B679)</f>
        <v/>
      </c>
      <c r="C3671">
        <f>IF('Data R4'!C679="","",'Data R4'!C679)</f>
        <v/>
      </c>
      <c r="D3671">
        <f>IF('Data R4'!C679="","",'Data R4'!D679)</f>
        <v/>
      </c>
      <c r="E3671">
        <f>IF('Data R4'!C679="","",'Data R4'!E679)</f>
        <v/>
      </c>
      <c r="F3671">
        <f>IF('Data R4'!C679="","",'Data R4'!F679)</f>
        <v/>
      </c>
      <c r="G3671">
        <f>IF('Data R4'!C679="","",'Data R4'!AD679)</f>
        <v/>
      </c>
      <c r="H3671">
        <f>IF('Data R4'!C679="","",'Data R4'!AC679)</f>
        <v/>
      </c>
      <c r="I3671">
        <f>IF('Data R4'!C679="","",COUNTIF('Data R4'!J679,"&gt;0")+COUNTIF('Data R4'!L679,"&gt;0")+COUNTIF('Data R4'!N679,"&gt;0")+COUNTIF('Data R4'!P679,"&gt;0")+COUNTIF('Data R4'!R679,"&gt;0")+COUNTIF('Data R4'!T679,"&gt;0")+COUNTIF('Data R4'!V679,"&gt;0")+COUNTIF('Data R4'!X679,"&gt;0"))</f>
        <v/>
      </c>
      <c r="J3671">
        <f>IF('Data R4'!C679="","",IF((COUNTIF('Data R4'!K679,"&gt;0")+COUNTIF('Data R4'!M679,"&gt;0")+COUNTIF('Data R4'!O679,"&gt;0")+COUNTIF('Data R4'!Q679,"&gt;0")+COUNTIF('Data R4'!S679,"&gt;0")+COUNTIF('Data R4'!U679,"&gt;0")+COUNTIF('Data R4'!W679,"&gt;0")+COUNTIF('Data R4'!Y679,"&gt;0"))&gt;0,1,0))</f>
        <v/>
      </c>
      <c r="M3671" t="inlineStr">
        <is>
          <t>Data R</t>
        </is>
      </c>
    </row>
    <row r="3672">
      <c r="A3672" t="inlineStr">
        <is>
          <t>Regional 4</t>
        </is>
      </c>
      <c r="B3672">
        <f>IF('Data R4'!C680="","",'Data R4'!B680)</f>
        <v/>
      </c>
      <c r="C3672">
        <f>IF('Data R4'!C680="","",'Data R4'!C680)</f>
        <v/>
      </c>
      <c r="D3672">
        <f>IF('Data R4'!C680="","",'Data R4'!D680)</f>
        <v/>
      </c>
      <c r="E3672">
        <f>IF('Data R4'!C680="","",'Data R4'!E680)</f>
        <v/>
      </c>
      <c r="F3672">
        <f>IF('Data R4'!C680="","",'Data R4'!F680)</f>
        <v/>
      </c>
      <c r="G3672">
        <f>IF('Data R4'!C680="","",'Data R4'!AD680)</f>
        <v/>
      </c>
      <c r="H3672">
        <f>IF('Data R4'!C680="","",'Data R4'!AC680)</f>
        <v/>
      </c>
      <c r="I3672">
        <f>IF('Data R4'!C680="","",COUNTIF('Data R4'!J680,"&gt;0")+COUNTIF('Data R4'!L680,"&gt;0")+COUNTIF('Data R4'!N680,"&gt;0")+COUNTIF('Data R4'!P680,"&gt;0")+COUNTIF('Data R4'!R680,"&gt;0")+COUNTIF('Data R4'!T680,"&gt;0")+COUNTIF('Data R4'!V680,"&gt;0")+COUNTIF('Data R4'!X680,"&gt;0"))</f>
        <v/>
      </c>
      <c r="J3672">
        <f>IF('Data R4'!C680="","",IF((COUNTIF('Data R4'!K680,"&gt;0")+COUNTIF('Data R4'!M680,"&gt;0")+COUNTIF('Data R4'!O680,"&gt;0")+COUNTIF('Data R4'!Q680,"&gt;0")+COUNTIF('Data R4'!S680,"&gt;0")+COUNTIF('Data R4'!U680,"&gt;0")+COUNTIF('Data R4'!W680,"&gt;0")+COUNTIF('Data R4'!Y680,"&gt;0"))&gt;0,1,0))</f>
        <v/>
      </c>
      <c r="M3672" t="inlineStr">
        <is>
          <t>Data R</t>
        </is>
      </c>
    </row>
    <row r="3673">
      <c r="A3673" t="inlineStr">
        <is>
          <t>Regional 4</t>
        </is>
      </c>
      <c r="B3673">
        <f>IF('Data R4'!C681="","",'Data R4'!B681)</f>
        <v/>
      </c>
      <c r="C3673">
        <f>IF('Data R4'!C681="","",'Data R4'!C681)</f>
        <v/>
      </c>
      <c r="D3673">
        <f>IF('Data R4'!C681="","",'Data R4'!D681)</f>
        <v/>
      </c>
      <c r="E3673">
        <f>IF('Data R4'!C681="","",'Data R4'!E681)</f>
        <v/>
      </c>
      <c r="F3673">
        <f>IF('Data R4'!C681="","",'Data R4'!F681)</f>
        <v/>
      </c>
      <c r="G3673">
        <f>IF('Data R4'!C681="","",'Data R4'!AD681)</f>
        <v/>
      </c>
      <c r="H3673">
        <f>IF('Data R4'!C681="","",'Data R4'!AC681)</f>
        <v/>
      </c>
      <c r="I3673">
        <f>IF('Data R4'!C681="","",COUNTIF('Data R4'!J681,"&gt;0")+COUNTIF('Data R4'!L681,"&gt;0")+COUNTIF('Data R4'!N681,"&gt;0")+COUNTIF('Data R4'!P681,"&gt;0")+COUNTIF('Data R4'!R681,"&gt;0")+COUNTIF('Data R4'!T681,"&gt;0")+COUNTIF('Data R4'!V681,"&gt;0")+COUNTIF('Data R4'!X681,"&gt;0"))</f>
        <v/>
      </c>
      <c r="J3673">
        <f>IF('Data R4'!C681="","",IF((COUNTIF('Data R4'!K681,"&gt;0")+COUNTIF('Data R4'!M681,"&gt;0")+COUNTIF('Data R4'!O681,"&gt;0")+COUNTIF('Data R4'!Q681,"&gt;0")+COUNTIF('Data R4'!S681,"&gt;0")+COUNTIF('Data R4'!U681,"&gt;0")+COUNTIF('Data R4'!W681,"&gt;0")+COUNTIF('Data R4'!Y681,"&gt;0"))&gt;0,1,0))</f>
        <v/>
      </c>
      <c r="M3673" t="inlineStr">
        <is>
          <t>Data R</t>
        </is>
      </c>
    </row>
    <row r="3674">
      <c r="A3674" t="inlineStr">
        <is>
          <t>Regional 4</t>
        </is>
      </c>
      <c r="B3674">
        <f>IF('Data R4'!C682="","",'Data R4'!B682)</f>
        <v/>
      </c>
      <c r="C3674">
        <f>IF('Data R4'!C682="","",'Data R4'!C682)</f>
        <v/>
      </c>
      <c r="D3674">
        <f>IF('Data R4'!C682="","",'Data R4'!D682)</f>
        <v/>
      </c>
      <c r="E3674">
        <f>IF('Data R4'!C682="","",'Data R4'!E682)</f>
        <v/>
      </c>
      <c r="F3674">
        <f>IF('Data R4'!C682="","",'Data R4'!F682)</f>
        <v/>
      </c>
      <c r="G3674">
        <f>IF('Data R4'!C682="","",'Data R4'!AD682)</f>
        <v/>
      </c>
      <c r="H3674">
        <f>IF('Data R4'!C682="","",'Data R4'!AC682)</f>
        <v/>
      </c>
      <c r="I3674">
        <f>IF('Data R4'!C682="","",COUNTIF('Data R4'!J682,"&gt;0")+COUNTIF('Data R4'!L682,"&gt;0")+COUNTIF('Data R4'!N682,"&gt;0")+COUNTIF('Data R4'!P682,"&gt;0")+COUNTIF('Data R4'!R682,"&gt;0")+COUNTIF('Data R4'!T682,"&gt;0")+COUNTIF('Data R4'!V682,"&gt;0")+COUNTIF('Data R4'!X682,"&gt;0"))</f>
        <v/>
      </c>
      <c r="J3674">
        <f>IF('Data R4'!C682="","",IF((COUNTIF('Data R4'!K682,"&gt;0")+COUNTIF('Data R4'!M682,"&gt;0")+COUNTIF('Data R4'!O682,"&gt;0")+COUNTIF('Data R4'!Q682,"&gt;0")+COUNTIF('Data R4'!S682,"&gt;0")+COUNTIF('Data R4'!U682,"&gt;0")+COUNTIF('Data R4'!W682,"&gt;0")+COUNTIF('Data R4'!Y682,"&gt;0"))&gt;0,1,0))</f>
        <v/>
      </c>
      <c r="M3674" t="inlineStr">
        <is>
          <t>Data R</t>
        </is>
      </c>
    </row>
    <row r="3675">
      <c r="A3675" t="inlineStr">
        <is>
          <t>Regional 4</t>
        </is>
      </c>
      <c r="B3675">
        <f>IF('Data R4'!C683="","",'Data R4'!B683)</f>
        <v/>
      </c>
      <c r="C3675">
        <f>IF('Data R4'!C683="","",'Data R4'!C683)</f>
        <v/>
      </c>
      <c r="D3675">
        <f>IF('Data R4'!C683="","",'Data R4'!D683)</f>
        <v/>
      </c>
      <c r="E3675">
        <f>IF('Data R4'!C683="","",'Data R4'!E683)</f>
        <v/>
      </c>
      <c r="F3675">
        <f>IF('Data R4'!C683="","",'Data R4'!F683)</f>
        <v/>
      </c>
      <c r="G3675">
        <f>IF('Data R4'!C683="","",'Data R4'!AD683)</f>
        <v/>
      </c>
      <c r="H3675">
        <f>IF('Data R4'!C683="","",'Data R4'!AC683)</f>
        <v/>
      </c>
      <c r="I3675">
        <f>IF('Data R4'!C683="","",COUNTIF('Data R4'!J683,"&gt;0")+COUNTIF('Data R4'!L683,"&gt;0")+COUNTIF('Data R4'!N683,"&gt;0")+COUNTIF('Data R4'!P683,"&gt;0")+COUNTIF('Data R4'!R683,"&gt;0")+COUNTIF('Data R4'!T683,"&gt;0")+COUNTIF('Data R4'!V683,"&gt;0")+COUNTIF('Data R4'!X683,"&gt;0"))</f>
        <v/>
      </c>
      <c r="J3675">
        <f>IF('Data R4'!C683="","",IF((COUNTIF('Data R4'!K683,"&gt;0")+COUNTIF('Data R4'!M683,"&gt;0")+COUNTIF('Data R4'!O683,"&gt;0")+COUNTIF('Data R4'!Q683,"&gt;0")+COUNTIF('Data R4'!S683,"&gt;0")+COUNTIF('Data R4'!U683,"&gt;0")+COUNTIF('Data R4'!W683,"&gt;0")+COUNTIF('Data R4'!Y683,"&gt;0"))&gt;0,1,0))</f>
        <v/>
      </c>
      <c r="M3675" t="inlineStr">
        <is>
          <t>Data R</t>
        </is>
      </c>
    </row>
    <row r="3676">
      <c r="A3676" t="inlineStr">
        <is>
          <t>Regional 4</t>
        </is>
      </c>
      <c r="B3676">
        <f>IF('Data R4'!C684="","",'Data R4'!B684)</f>
        <v/>
      </c>
      <c r="C3676">
        <f>IF('Data R4'!C684="","",'Data R4'!C684)</f>
        <v/>
      </c>
      <c r="D3676">
        <f>IF('Data R4'!C684="","",'Data R4'!D684)</f>
        <v/>
      </c>
      <c r="E3676">
        <f>IF('Data R4'!C684="","",'Data R4'!E684)</f>
        <v/>
      </c>
      <c r="F3676">
        <f>IF('Data R4'!C684="","",'Data R4'!F684)</f>
        <v/>
      </c>
      <c r="G3676">
        <f>IF('Data R4'!C684="","",'Data R4'!AD684)</f>
        <v/>
      </c>
      <c r="H3676">
        <f>IF('Data R4'!C684="","",'Data R4'!AC684)</f>
        <v/>
      </c>
      <c r="I3676">
        <f>IF('Data R4'!C684="","",COUNTIF('Data R4'!J684,"&gt;0")+COUNTIF('Data R4'!L684,"&gt;0")+COUNTIF('Data R4'!N684,"&gt;0")+COUNTIF('Data R4'!P684,"&gt;0")+COUNTIF('Data R4'!R684,"&gt;0")+COUNTIF('Data R4'!T684,"&gt;0")+COUNTIF('Data R4'!V684,"&gt;0")+COUNTIF('Data R4'!X684,"&gt;0"))</f>
        <v/>
      </c>
      <c r="J3676">
        <f>IF('Data R4'!C684="","",IF((COUNTIF('Data R4'!K684,"&gt;0")+COUNTIF('Data R4'!M684,"&gt;0")+COUNTIF('Data R4'!O684,"&gt;0")+COUNTIF('Data R4'!Q684,"&gt;0")+COUNTIF('Data R4'!S684,"&gt;0")+COUNTIF('Data R4'!U684,"&gt;0")+COUNTIF('Data R4'!W684,"&gt;0")+COUNTIF('Data R4'!Y684,"&gt;0"))&gt;0,1,0))</f>
        <v/>
      </c>
      <c r="M3676" t="inlineStr">
        <is>
          <t>Data R</t>
        </is>
      </c>
    </row>
    <row r="3677">
      <c r="A3677" t="inlineStr">
        <is>
          <t>Regional 4</t>
        </is>
      </c>
      <c r="B3677">
        <f>IF('Data R4'!C685="","",'Data R4'!B685)</f>
        <v/>
      </c>
      <c r="C3677">
        <f>IF('Data R4'!C685="","",'Data R4'!C685)</f>
        <v/>
      </c>
      <c r="D3677">
        <f>IF('Data R4'!C685="","",'Data R4'!D685)</f>
        <v/>
      </c>
      <c r="E3677">
        <f>IF('Data R4'!C685="","",'Data R4'!E685)</f>
        <v/>
      </c>
      <c r="F3677">
        <f>IF('Data R4'!C685="","",'Data R4'!F685)</f>
        <v/>
      </c>
      <c r="G3677">
        <f>IF('Data R4'!C685="","",'Data R4'!AD685)</f>
        <v/>
      </c>
      <c r="H3677">
        <f>IF('Data R4'!C685="","",'Data R4'!AC685)</f>
        <v/>
      </c>
      <c r="I3677">
        <f>IF('Data R4'!C685="","",COUNTIF('Data R4'!J685,"&gt;0")+COUNTIF('Data R4'!L685,"&gt;0")+COUNTIF('Data R4'!N685,"&gt;0")+COUNTIF('Data R4'!P685,"&gt;0")+COUNTIF('Data R4'!R685,"&gt;0")+COUNTIF('Data R4'!T685,"&gt;0")+COUNTIF('Data R4'!V685,"&gt;0")+COUNTIF('Data R4'!X685,"&gt;0"))</f>
        <v/>
      </c>
      <c r="J3677">
        <f>IF('Data R4'!C685="","",IF((COUNTIF('Data R4'!K685,"&gt;0")+COUNTIF('Data R4'!M685,"&gt;0")+COUNTIF('Data R4'!O685,"&gt;0")+COUNTIF('Data R4'!Q685,"&gt;0")+COUNTIF('Data R4'!S685,"&gt;0")+COUNTIF('Data R4'!U685,"&gt;0")+COUNTIF('Data R4'!W685,"&gt;0")+COUNTIF('Data R4'!Y685,"&gt;0"))&gt;0,1,0))</f>
        <v/>
      </c>
      <c r="M3677" t="inlineStr">
        <is>
          <t>Data R</t>
        </is>
      </c>
    </row>
    <row r="3678">
      <c r="A3678" t="inlineStr">
        <is>
          <t>Regional 4</t>
        </is>
      </c>
      <c r="B3678">
        <f>IF('Data R4'!C686="","",'Data R4'!B686)</f>
        <v/>
      </c>
      <c r="C3678">
        <f>IF('Data R4'!C686="","",'Data R4'!C686)</f>
        <v/>
      </c>
      <c r="D3678">
        <f>IF('Data R4'!C686="","",'Data R4'!D686)</f>
        <v/>
      </c>
      <c r="E3678">
        <f>IF('Data R4'!C686="","",'Data R4'!E686)</f>
        <v/>
      </c>
      <c r="F3678">
        <f>IF('Data R4'!C686="","",'Data R4'!F686)</f>
        <v/>
      </c>
      <c r="G3678">
        <f>IF('Data R4'!C686="","",'Data R4'!AD686)</f>
        <v/>
      </c>
      <c r="H3678">
        <f>IF('Data R4'!C686="","",'Data R4'!AC686)</f>
        <v/>
      </c>
      <c r="I3678">
        <f>IF('Data R4'!C686="","",COUNTIF('Data R4'!J686,"&gt;0")+COUNTIF('Data R4'!L686,"&gt;0")+COUNTIF('Data R4'!N686,"&gt;0")+COUNTIF('Data R4'!P686,"&gt;0")+COUNTIF('Data R4'!R686,"&gt;0")+COUNTIF('Data R4'!T686,"&gt;0")+COUNTIF('Data R4'!V686,"&gt;0")+COUNTIF('Data R4'!X686,"&gt;0"))</f>
        <v/>
      </c>
      <c r="J3678">
        <f>IF('Data R4'!C686="","",IF((COUNTIF('Data R4'!K686,"&gt;0")+COUNTIF('Data R4'!M686,"&gt;0")+COUNTIF('Data R4'!O686,"&gt;0")+COUNTIF('Data R4'!Q686,"&gt;0")+COUNTIF('Data R4'!S686,"&gt;0")+COUNTIF('Data R4'!U686,"&gt;0")+COUNTIF('Data R4'!W686,"&gt;0")+COUNTIF('Data R4'!Y686,"&gt;0"))&gt;0,1,0))</f>
        <v/>
      </c>
      <c r="M3678" t="inlineStr">
        <is>
          <t>Data R</t>
        </is>
      </c>
    </row>
    <row r="3679">
      <c r="A3679" t="inlineStr">
        <is>
          <t>Regional 4</t>
        </is>
      </c>
      <c r="B3679">
        <f>IF('Data R4'!C687="","",'Data R4'!B687)</f>
        <v/>
      </c>
      <c r="C3679">
        <f>IF('Data R4'!C687="","",'Data R4'!C687)</f>
        <v/>
      </c>
      <c r="D3679">
        <f>IF('Data R4'!C687="","",'Data R4'!D687)</f>
        <v/>
      </c>
      <c r="E3679">
        <f>IF('Data R4'!C687="","",'Data R4'!E687)</f>
        <v/>
      </c>
      <c r="F3679">
        <f>IF('Data R4'!C687="","",'Data R4'!F687)</f>
        <v/>
      </c>
      <c r="G3679">
        <f>IF('Data R4'!C687="","",'Data R4'!AD687)</f>
        <v/>
      </c>
      <c r="H3679">
        <f>IF('Data R4'!C687="","",'Data R4'!AC687)</f>
        <v/>
      </c>
      <c r="I3679">
        <f>IF('Data R4'!C687="","",COUNTIF('Data R4'!J687,"&gt;0")+COUNTIF('Data R4'!L687,"&gt;0")+COUNTIF('Data R4'!N687,"&gt;0")+COUNTIF('Data R4'!P687,"&gt;0")+COUNTIF('Data R4'!R687,"&gt;0")+COUNTIF('Data R4'!T687,"&gt;0")+COUNTIF('Data R4'!V687,"&gt;0")+COUNTIF('Data R4'!X687,"&gt;0"))</f>
        <v/>
      </c>
      <c r="J3679">
        <f>IF('Data R4'!C687="","",IF((COUNTIF('Data R4'!K687,"&gt;0")+COUNTIF('Data R4'!M687,"&gt;0")+COUNTIF('Data R4'!O687,"&gt;0")+COUNTIF('Data R4'!Q687,"&gt;0")+COUNTIF('Data R4'!S687,"&gt;0")+COUNTIF('Data R4'!U687,"&gt;0")+COUNTIF('Data R4'!W687,"&gt;0")+COUNTIF('Data R4'!Y687,"&gt;0"))&gt;0,1,0))</f>
        <v/>
      </c>
      <c r="M3679" t="inlineStr">
        <is>
          <t>Data R</t>
        </is>
      </c>
    </row>
    <row r="3680">
      <c r="A3680" t="inlineStr">
        <is>
          <t>Regional 4</t>
        </is>
      </c>
      <c r="B3680">
        <f>IF('Data R4'!C688="","",'Data R4'!B688)</f>
        <v/>
      </c>
      <c r="C3680">
        <f>IF('Data R4'!C688="","",'Data R4'!C688)</f>
        <v/>
      </c>
      <c r="D3680">
        <f>IF('Data R4'!C688="","",'Data R4'!D688)</f>
        <v/>
      </c>
      <c r="E3680">
        <f>IF('Data R4'!C688="","",'Data R4'!E688)</f>
        <v/>
      </c>
      <c r="F3680">
        <f>IF('Data R4'!C688="","",'Data R4'!F688)</f>
        <v/>
      </c>
      <c r="G3680">
        <f>IF('Data R4'!C688="","",'Data R4'!AD688)</f>
        <v/>
      </c>
      <c r="H3680">
        <f>IF('Data R4'!C688="","",'Data R4'!AC688)</f>
        <v/>
      </c>
      <c r="I3680">
        <f>IF('Data R4'!C688="","",COUNTIF('Data R4'!J688,"&gt;0")+COUNTIF('Data R4'!L688,"&gt;0")+COUNTIF('Data R4'!N688,"&gt;0")+COUNTIF('Data R4'!P688,"&gt;0")+COUNTIF('Data R4'!R688,"&gt;0")+COUNTIF('Data R4'!T688,"&gt;0")+COUNTIF('Data R4'!V688,"&gt;0")+COUNTIF('Data R4'!X688,"&gt;0"))</f>
        <v/>
      </c>
      <c r="J3680">
        <f>IF('Data R4'!C688="","",IF((COUNTIF('Data R4'!K688,"&gt;0")+COUNTIF('Data R4'!M688,"&gt;0")+COUNTIF('Data R4'!O688,"&gt;0")+COUNTIF('Data R4'!Q688,"&gt;0")+COUNTIF('Data R4'!S688,"&gt;0")+COUNTIF('Data R4'!U688,"&gt;0")+COUNTIF('Data R4'!W688,"&gt;0")+COUNTIF('Data R4'!Y688,"&gt;0"))&gt;0,1,0))</f>
        <v/>
      </c>
      <c r="M3680" t="inlineStr">
        <is>
          <t>Data R</t>
        </is>
      </c>
    </row>
    <row r="3681">
      <c r="A3681" t="inlineStr">
        <is>
          <t>Regional 4</t>
        </is>
      </c>
      <c r="B3681">
        <f>IF('Data R4'!C689="","",'Data R4'!B689)</f>
        <v/>
      </c>
      <c r="C3681">
        <f>IF('Data R4'!C689="","",'Data R4'!C689)</f>
        <v/>
      </c>
      <c r="D3681">
        <f>IF('Data R4'!C689="","",'Data R4'!D689)</f>
        <v/>
      </c>
      <c r="E3681">
        <f>IF('Data R4'!C689="","",'Data R4'!E689)</f>
        <v/>
      </c>
      <c r="F3681">
        <f>IF('Data R4'!C689="","",'Data R4'!F689)</f>
        <v/>
      </c>
      <c r="G3681">
        <f>IF('Data R4'!C689="","",'Data R4'!AD689)</f>
        <v/>
      </c>
      <c r="H3681">
        <f>IF('Data R4'!C689="","",'Data R4'!AC689)</f>
        <v/>
      </c>
      <c r="I3681">
        <f>IF('Data R4'!C689="","",COUNTIF('Data R4'!J689,"&gt;0")+COUNTIF('Data R4'!L689,"&gt;0")+COUNTIF('Data R4'!N689,"&gt;0")+COUNTIF('Data R4'!P689,"&gt;0")+COUNTIF('Data R4'!R689,"&gt;0")+COUNTIF('Data R4'!T689,"&gt;0")+COUNTIF('Data R4'!V689,"&gt;0")+COUNTIF('Data R4'!X689,"&gt;0"))</f>
        <v/>
      </c>
      <c r="J3681">
        <f>IF('Data R4'!C689="","",IF((COUNTIF('Data R4'!K689,"&gt;0")+COUNTIF('Data R4'!M689,"&gt;0")+COUNTIF('Data R4'!O689,"&gt;0")+COUNTIF('Data R4'!Q689,"&gt;0")+COUNTIF('Data R4'!S689,"&gt;0")+COUNTIF('Data R4'!U689,"&gt;0")+COUNTIF('Data R4'!W689,"&gt;0")+COUNTIF('Data R4'!Y689,"&gt;0"))&gt;0,1,0))</f>
        <v/>
      </c>
      <c r="M3681" t="inlineStr">
        <is>
          <t>Data R</t>
        </is>
      </c>
    </row>
    <row r="3682">
      <c r="A3682" t="inlineStr">
        <is>
          <t>Regional 4</t>
        </is>
      </c>
      <c r="B3682">
        <f>IF('Data R4'!C690="","",'Data R4'!B690)</f>
        <v/>
      </c>
      <c r="C3682">
        <f>IF('Data R4'!C690="","",'Data R4'!C690)</f>
        <v/>
      </c>
      <c r="D3682">
        <f>IF('Data R4'!C690="","",'Data R4'!D690)</f>
        <v/>
      </c>
      <c r="E3682">
        <f>IF('Data R4'!C690="","",'Data R4'!E690)</f>
        <v/>
      </c>
      <c r="F3682">
        <f>IF('Data R4'!C690="","",'Data R4'!F690)</f>
        <v/>
      </c>
      <c r="G3682">
        <f>IF('Data R4'!C690="","",'Data R4'!AD690)</f>
        <v/>
      </c>
      <c r="H3682">
        <f>IF('Data R4'!C690="","",'Data R4'!AC690)</f>
        <v/>
      </c>
      <c r="I3682">
        <f>IF('Data R4'!C690="","",COUNTIF('Data R4'!J690,"&gt;0")+COUNTIF('Data R4'!L690,"&gt;0")+COUNTIF('Data R4'!N690,"&gt;0")+COUNTIF('Data R4'!P690,"&gt;0")+COUNTIF('Data R4'!R690,"&gt;0")+COUNTIF('Data R4'!T690,"&gt;0")+COUNTIF('Data R4'!V690,"&gt;0")+COUNTIF('Data R4'!X690,"&gt;0"))</f>
        <v/>
      </c>
      <c r="J3682">
        <f>IF('Data R4'!C690="","",IF((COUNTIF('Data R4'!K690,"&gt;0")+COUNTIF('Data R4'!M690,"&gt;0")+COUNTIF('Data R4'!O690,"&gt;0")+COUNTIF('Data R4'!Q690,"&gt;0")+COUNTIF('Data R4'!S690,"&gt;0")+COUNTIF('Data R4'!U690,"&gt;0")+COUNTIF('Data R4'!W690,"&gt;0")+COUNTIF('Data R4'!Y690,"&gt;0"))&gt;0,1,0))</f>
        <v/>
      </c>
      <c r="M3682" t="inlineStr">
        <is>
          <t>Data R</t>
        </is>
      </c>
    </row>
    <row r="3683">
      <c r="A3683" t="inlineStr">
        <is>
          <t>Regional 4</t>
        </is>
      </c>
      <c r="B3683">
        <f>IF('Data R4'!C691="","",'Data R4'!B691)</f>
        <v/>
      </c>
      <c r="C3683">
        <f>IF('Data R4'!C691="","",'Data R4'!C691)</f>
        <v/>
      </c>
      <c r="D3683">
        <f>IF('Data R4'!C691="","",'Data R4'!D691)</f>
        <v/>
      </c>
      <c r="E3683">
        <f>IF('Data R4'!C691="","",'Data R4'!E691)</f>
        <v/>
      </c>
      <c r="F3683">
        <f>IF('Data R4'!C691="","",'Data R4'!F691)</f>
        <v/>
      </c>
      <c r="G3683">
        <f>IF('Data R4'!C691="","",'Data R4'!AD691)</f>
        <v/>
      </c>
      <c r="H3683">
        <f>IF('Data R4'!C691="","",'Data R4'!AC691)</f>
        <v/>
      </c>
      <c r="I3683">
        <f>IF('Data R4'!C691="","",COUNTIF('Data R4'!J691,"&gt;0")+COUNTIF('Data R4'!L691,"&gt;0")+COUNTIF('Data R4'!N691,"&gt;0")+COUNTIF('Data R4'!P691,"&gt;0")+COUNTIF('Data R4'!R691,"&gt;0")+COUNTIF('Data R4'!T691,"&gt;0")+COUNTIF('Data R4'!V691,"&gt;0")+COUNTIF('Data R4'!X691,"&gt;0"))</f>
        <v/>
      </c>
      <c r="J3683">
        <f>IF('Data R4'!C691="","",IF((COUNTIF('Data R4'!K691,"&gt;0")+COUNTIF('Data R4'!M691,"&gt;0")+COUNTIF('Data R4'!O691,"&gt;0")+COUNTIF('Data R4'!Q691,"&gt;0")+COUNTIF('Data R4'!S691,"&gt;0")+COUNTIF('Data R4'!U691,"&gt;0")+COUNTIF('Data R4'!W691,"&gt;0")+COUNTIF('Data R4'!Y691,"&gt;0"))&gt;0,1,0))</f>
        <v/>
      </c>
      <c r="M3683" t="inlineStr">
        <is>
          <t>Data R</t>
        </is>
      </c>
    </row>
    <row r="3684">
      <c r="A3684" t="inlineStr">
        <is>
          <t>Regional 4</t>
        </is>
      </c>
      <c r="B3684">
        <f>IF('Data R4'!C692="","",'Data R4'!B692)</f>
        <v/>
      </c>
      <c r="C3684">
        <f>IF('Data R4'!C692="","",'Data R4'!C692)</f>
        <v/>
      </c>
      <c r="D3684">
        <f>IF('Data R4'!C692="","",'Data R4'!D692)</f>
        <v/>
      </c>
      <c r="E3684">
        <f>IF('Data R4'!C692="","",'Data R4'!E692)</f>
        <v/>
      </c>
      <c r="F3684">
        <f>IF('Data R4'!C692="","",'Data R4'!F692)</f>
        <v/>
      </c>
      <c r="G3684">
        <f>IF('Data R4'!C692="","",'Data R4'!AD692)</f>
        <v/>
      </c>
      <c r="H3684">
        <f>IF('Data R4'!C692="","",'Data R4'!AC692)</f>
        <v/>
      </c>
      <c r="I3684">
        <f>IF('Data R4'!C692="","",COUNTIF('Data R4'!J692,"&gt;0")+COUNTIF('Data R4'!L692,"&gt;0")+COUNTIF('Data R4'!N692,"&gt;0")+COUNTIF('Data R4'!P692,"&gt;0")+COUNTIF('Data R4'!R692,"&gt;0")+COUNTIF('Data R4'!T692,"&gt;0")+COUNTIF('Data R4'!V692,"&gt;0")+COUNTIF('Data R4'!X692,"&gt;0"))</f>
        <v/>
      </c>
      <c r="J3684">
        <f>IF('Data R4'!C692="","",IF((COUNTIF('Data R4'!K692,"&gt;0")+COUNTIF('Data R4'!M692,"&gt;0")+COUNTIF('Data R4'!O692,"&gt;0")+COUNTIF('Data R4'!Q692,"&gt;0")+COUNTIF('Data R4'!S692,"&gt;0")+COUNTIF('Data R4'!U692,"&gt;0")+COUNTIF('Data R4'!W692,"&gt;0")+COUNTIF('Data R4'!Y692,"&gt;0"))&gt;0,1,0))</f>
        <v/>
      </c>
      <c r="M3684" t="inlineStr">
        <is>
          <t>Data R</t>
        </is>
      </c>
    </row>
    <row r="3685">
      <c r="A3685" t="inlineStr">
        <is>
          <t>Regional 4</t>
        </is>
      </c>
      <c r="B3685">
        <f>IF('Data R4'!C693="","",'Data R4'!B693)</f>
        <v/>
      </c>
      <c r="C3685">
        <f>IF('Data R4'!C693="","",'Data R4'!C693)</f>
        <v/>
      </c>
      <c r="D3685">
        <f>IF('Data R4'!C693="","",'Data R4'!D693)</f>
        <v/>
      </c>
      <c r="E3685">
        <f>IF('Data R4'!C693="","",'Data R4'!E693)</f>
        <v/>
      </c>
      <c r="F3685">
        <f>IF('Data R4'!C693="","",'Data R4'!F693)</f>
        <v/>
      </c>
      <c r="G3685">
        <f>IF('Data R4'!C693="","",'Data R4'!AD693)</f>
        <v/>
      </c>
      <c r="H3685">
        <f>IF('Data R4'!C693="","",'Data R4'!AC693)</f>
        <v/>
      </c>
      <c r="I3685">
        <f>IF('Data R4'!C693="","",COUNTIF('Data R4'!J693,"&gt;0")+COUNTIF('Data R4'!L693,"&gt;0")+COUNTIF('Data R4'!N693,"&gt;0")+COUNTIF('Data R4'!P693,"&gt;0")+COUNTIF('Data R4'!R693,"&gt;0")+COUNTIF('Data R4'!T693,"&gt;0")+COUNTIF('Data R4'!V693,"&gt;0")+COUNTIF('Data R4'!X693,"&gt;0"))</f>
        <v/>
      </c>
      <c r="J3685">
        <f>IF('Data R4'!C693="","",IF((COUNTIF('Data R4'!K693,"&gt;0")+COUNTIF('Data R4'!M693,"&gt;0")+COUNTIF('Data R4'!O693,"&gt;0")+COUNTIF('Data R4'!Q693,"&gt;0")+COUNTIF('Data R4'!S693,"&gt;0")+COUNTIF('Data R4'!U693,"&gt;0")+COUNTIF('Data R4'!W693,"&gt;0")+COUNTIF('Data R4'!Y693,"&gt;0"))&gt;0,1,0))</f>
        <v/>
      </c>
      <c r="M3685" t="inlineStr">
        <is>
          <t>Data R</t>
        </is>
      </c>
    </row>
    <row r="3686">
      <c r="A3686" t="inlineStr">
        <is>
          <t>Regional 4</t>
        </is>
      </c>
      <c r="B3686">
        <f>IF('Data R4'!C694="","",'Data R4'!B694)</f>
        <v/>
      </c>
      <c r="C3686">
        <f>IF('Data R4'!C694="","",'Data R4'!C694)</f>
        <v/>
      </c>
      <c r="D3686">
        <f>IF('Data R4'!C694="","",'Data R4'!D694)</f>
        <v/>
      </c>
      <c r="E3686">
        <f>IF('Data R4'!C694="","",'Data R4'!E694)</f>
        <v/>
      </c>
      <c r="F3686">
        <f>IF('Data R4'!C694="","",'Data R4'!F694)</f>
        <v/>
      </c>
      <c r="G3686">
        <f>IF('Data R4'!C694="","",'Data R4'!AD694)</f>
        <v/>
      </c>
      <c r="H3686">
        <f>IF('Data R4'!C694="","",'Data R4'!AC694)</f>
        <v/>
      </c>
      <c r="I3686">
        <f>IF('Data R4'!C694="","",COUNTIF('Data R4'!J694,"&gt;0")+COUNTIF('Data R4'!L694,"&gt;0")+COUNTIF('Data R4'!N694,"&gt;0")+COUNTIF('Data R4'!P694,"&gt;0")+COUNTIF('Data R4'!R694,"&gt;0")+COUNTIF('Data R4'!T694,"&gt;0")+COUNTIF('Data R4'!V694,"&gt;0")+COUNTIF('Data R4'!X694,"&gt;0"))</f>
        <v/>
      </c>
      <c r="J3686">
        <f>IF('Data R4'!C694="","",IF((COUNTIF('Data R4'!K694,"&gt;0")+COUNTIF('Data R4'!M694,"&gt;0")+COUNTIF('Data R4'!O694,"&gt;0")+COUNTIF('Data R4'!Q694,"&gt;0")+COUNTIF('Data R4'!S694,"&gt;0")+COUNTIF('Data R4'!U694,"&gt;0")+COUNTIF('Data R4'!W694,"&gt;0")+COUNTIF('Data R4'!Y694,"&gt;0"))&gt;0,1,0))</f>
        <v/>
      </c>
      <c r="M3686" t="inlineStr">
        <is>
          <t>Data R</t>
        </is>
      </c>
    </row>
    <row r="3687">
      <c r="A3687" t="inlineStr">
        <is>
          <t>Regional 4</t>
        </is>
      </c>
      <c r="B3687">
        <f>IF('Data R4'!C695="","",'Data R4'!B695)</f>
        <v/>
      </c>
      <c r="C3687">
        <f>IF('Data R4'!C695="","",'Data R4'!C695)</f>
        <v/>
      </c>
      <c r="D3687">
        <f>IF('Data R4'!C695="","",'Data R4'!D695)</f>
        <v/>
      </c>
      <c r="E3687">
        <f>IF('Data R4'!C695="","",'Data R4'!E695)</f>
        <v/>
      </c>
      <c r="F3687">
        <f>IF('Data R4'!C695="","",'Data R4'!F695)</f>
        <v/>
      </c>
      <c r="G3687">
        <f>IF('Data R4'!C695="","",'Data R4'!AD695)</f>
        <v/>
      </c>
      <c r="H3687">
        <f>IF('Data R4'!C695="","",'Data R4'!AC695)</f>
        <v/>
      </c>
      <c r="I3687">
        <f>IF('Data R4'!C695="","",COUNTIF('Data R4'!J695,"&gt;0")+COUNTIF('Data R4'!L695,"&gt;0")+COUNTIF('Data R4'!N695,"&gt;0")+COUNTIF('Data R4'!P695,"&gt;0")+COUNTIF('Data R4'!R695,"&gt;0")+COUNTIF('Data R4'!T695,"&gt;0")+COUNTIF('Data R4'!V695,"&gt;0")+COUNTIF('Data R4'!X695,"&gt;0"))</f>
        <v/>
      </c>
      <c r="J3687">
        <f>IF('Data R4'!C695="","",IF((COUNTIF('Data R4'!K695,"&gt;0")+COUNTIF('Data R4'!M695,"&gt;0")+COUNTIF('Data R4'!O695,"&gt;0")+COUNTIF('Data R4'!Q695,"&gt;0")+COUNTIF('Data R4'!S695,"&gt;0")+COUNTIF('Data R4'!U695,"&gt;0")+COUNTIF('Data R4'!W695,"&gt;0")+COUNTIF('Data R4'!Y695,"&gt;0"))&gt;0,1,0))</f>
        <v/>
      </c>
      <c r="M3687" t="inlineStr">
        <is>
          <t>Data R</t>
        </is>
      </c>
    </row>
    <row r="3688">
      <c r="A3688" t="inlineStr">
        <is>
          <t>Regional 4</t>
        </is>
      </c>
      <c r="B3688">
        <f>IF('Data R4'!C696="","",'Data R4'!B696)</f>
        <v/>
      </c>
      <c r="C3688">
        <f>IF('Data R4'!C696="","",'Data R4'!C696)</f>
        <v/>
      </c>
      <c r="D3688">
        <f>IF('Data R4'!C696="","",'Data R4'!D696)</f>
        <v/>
      </c>
      <c r="E3688">
        <f>IF('Data R4'!C696="","",'Data R4'!E696)</f>
        <v/>
      </c>
      <c r="F3688">
        <f>IF('Data R4'!C696="","",'Data R4'!F696)</f>
        <v/>
      </c>
      <c r="G3688">
        <f>IF('Data R4'!C696="","",'Data R4'!AD696)</f>
        <v/>
      </c>
      <c r="H3688">
        <f>IF('Data R4'!C696="","",'Data R4'!AC696)</f>
        <v/>
      </c>
      <c r="I3688">
        <f>IF('Data R4'!C696="","",COUNTIF('Data R4'!J696,"&gt;0")+COUNTIF('Data R4'!L696,"&gt;0")+COUNTIF('Data R4'!N696,"&gt;0")+COUNTIF('Data R4'!P696,"&gt;0")+COUNTIF('Data R4'!R696,"&gt;0")+COUNTIF('Data R4'!T696,"&gt;0")+COUNTIF('Data R4'!V696,"&gt;0")+COUNTIF('Data R4'!X696,"&gt;0"))</f>
        <v/>
      </c>
      <c r="J3688">
        <f>IF('Data R4'!C696="","",IF((COUNTIF('Data R4'!K696,"&gt;0")+COUNTIF('Data R4'!M696,"&gt;0")+COUNTIF('Data R4'!O696,"&gt;0")+COUNTIF('Data R4'!Q696,"&gt;0")+COUNTIF('Data R4'!S696,"&gt;0")+COUNTIF('Data R4'!U696,"&gt;0")+COUNTIF('Data R4'!W696,"&gt;0")+COUNTIF('Data R4'!Y696,"&gt;0"))&gt;0,1,0))</f>
        <v/>
      </c>
      <c r="M3688" t="inlineStr">
        <is>
          <t>Data R</t>
        </is>
      </c>
    </row>
    <row r="3689">
      <c r="A3689" t="inlineStr">
        <is>
          <t>Regional 4</t>
        </is>
      </c>
      <c r="B3689">
        <f>IF('Data R4'!C697="","",'Data R4'!B697)</f>
        <v/>
      </c>
      <c r="C3689">
        <f>IF('Data R4'!C697="","",'Data R4'!C697)</f>
        <v/>
      </c>
      <c r="D3689">
        <f>IF('Data R4'!C697="","",'Data R4'!D697)</f>
        <v/>
      </c>
      <c r="E3689">
        <f>IF('Data R4'!C697="","",'Data R4'!E697)</f>
        <v/>
      </c>
      <c r="F3689">
        <f>IF('Data R4'!C697="","",'Data R4'!F697)</f>
        <v/>
      </c>
      <c r="G3689">
        <f>IF('Data R4'!C697="","",'Data R4'!AD697)</f>
        <v/>
      </c>
      <c r="H3689">
        <f>IF('Data R4'!C697="","",'Data R4'!AC697)</f>
        <v/>
      </c>
      <c r="I3689">
        <f>IF('Data R4'!C697="","",COUNTIF('Data R4'!J697,"&gt;0")+COUNTIF('Data R4'!L697,"&gt;0")+COUNTIF('Data R4'!N697,"&gt;0")+COUNTIF('Data R4'!P697,"&gt;0")+COUNTIF('Data R4'!R697,"&gt;0")+COUNTIF('Data R4'!T697,"&gt;0")+COUNTIF('Data R4'!V697,"&gt;0")+COUNTIF('Data R4'!X697,"&gt;0"))</f>
        <v/>
      </c>
      <c r="J3689">
        <f>IF('Data R4'!C697="","",IF((COUNTIF('Data R4'!K697,"&gt;0")+COUNTIF('Data R4'!M697,"&gt;0")+COUNTIF('Data R4'!O697,"&gt;0")+COUNTIF('Data R4'!Q697,"&gt;0")+COUNTIF('Data R4'!S697,"&gt;0")+COUNTIF('Data R4'!U697,"&gt;0")+COUNTIF('Data R4'!W697,"&gt;0")+COUNTIF('Data R4'!Y697,"&gt;0"))&gt;0,1,0))</f>
        <v/>
      </c>
      <c r="M3689" t="inlineStr">
        <is>
          <t>Data R</t>
        </is>
      </c>
    </row>
    <row r="3690">
      <c r="A3690" t="inlineStr">
        <is>
          <t>Regional 4</t>
        </is>
      </c>
      <c r="B3690">
        <f>IF('Data R4'!C698="","",'Data R4'!B698)</f>
        <v/>
      </c>
      <c r="C3690">
        <f>IF('Data R4'!C698="","",'Data R4'!C698)</f>
        <v/>
      </c>
      <c r="D3690">
        <f>IF('Data R4'!C698="","",'Data R4'!D698)</f>
        <v/>
      </c>
      <c r="E3690">
        <f>IF('Data R4'!C698="","",'Data R4'!E698)</f>
        <v/>
      </c>
      <c r="F3690">
        <f>IF('Data R4'!C698="","",'Data R4'!F698)</f>
        <v/>
      </c>
      <c r="G3690">
        <f>IF('Data R4'!C698="","",'Data R4'!AD698)</f>
        <v/>
      </c>
      <c r="H3690">
        <f>IF('Data R4'!C698="","",'Data R4'!AC698)</f>
        <v/>
      </c>
      <c r="I3690">
        <f>IF('Data R4'!C698="","",COUNTIF('Data R4'!J698,"&gt;0")+COUNTIF('Data R4'!L698,"&gt;0")+COUNTIF('Data R4'!N698,"&gt;0")+COUNTIF('Data R4'!P698,"&gt;0")+COUNTIF('Data R4'!R698,"&gt;0")+COUNTIF('Data R4'!T698,"&gt;0")+COUNTIF('Data R4'!V698,"&gt;0")+COUNTIF('Data R4'!X698,"&gt;0"))</f>
        <v/>
      </c>
      <c r="J3690">
        <f>IF('Data R4'!C698="","",IF((COUNTIF('Data R4'!K698,"&gt;0")+COUNTIF('Data R4'!M698,"&gt;0")+COUNTIF('Data R4'!O698,"&gt;0")+COUNTIF('Data R4'!Q698,"&gt;0")+COUNTIF('Data R4'!S698,"&gt;0")+COUNTIF('Data R4'!U698,"&gt;0")+COUNTIF('Data R4'!W698,"&gt;0")+COUNTIF('Data R4'!Y698,"&gt;0"))&gt;0,1,0))</f>
        <v/>
      </c>
      <c r="M3690" t="inlineStr">
        <is>
          <t>Data R</t>
        </is>
      </c>
    </row>
    <row r="3691">
      <c r="A3691" t="inlineStr">
        <is>
          <t>Regional 4</t>
        </is>
      </c>
      <c r="B3691">
        <f>IF('Data R4'!C699="","",'Data R4'!B699)</f>
        <v/>
      </c>
      <c r="C3691">
        <f>IF('Data R4'!C699="","",'Data R4'!C699)</f>
        <v/>
      </c>
      <c r="D3691">
        <f>IF('Data R4'!C699="","",'Data R4'!D699)</f>
        <v/>
      </c>
      <c r="E3691">
        <f>IF('Data R4'!C699="","",'Data R4'!E699)</f>
        <v/>
      </c>
      <c r="F3691">
        <f>IF('Data R4'!C699="","",'Data R4'!F699)</f>
        <v/>
      </c>
      <c r="G3691">
        <f>IF('Data R4'!C699="","",'Data R4'!AD699)</f>
        <v/>
      </c>
      <c r="H3691">
        <f>IF('Data R4'!C699="","",'Data R4'!AC699)</f>
        <v/>
      </c>
      <c r="I3691">
        <f>IF('Data R4'!C699="","",COUNTIF('Data R4'!J699,"&gt;0")+COUNTIF('Data R4'!L699,"&gt;0")+COUNTIF('Data R4'!N699,"&gt;0")+COUNTIF('Data R4'!P699,"&gt;0")+COUNTIF('Data R4'!R699,"&gt;0")+COUNTIF('Data R4'!T699,"&gt;0")+COUNTIF('Data R4'!V699,"&gt;0")+COUNTIF('Data R4'!X699,"&gt;0"))</f>
        <v/>
      </c>
      <c r="J3691">
        <f>IF('Data R4'!C699="","",IF((COUNTIF('Data R4'!K699,"&gt;0")+COUNTIF('Data R4'!M699,"&gt;0")+COUNTIF('Data R4'!O699,"&gt;0")+COUNTIF('Data R4'!Q699,"&gt;0")+COUNTIF('Data R4'!S699,"&gt;0")+COUNTIF('Data R4'!U699,"&gt;0")+COUNTIF('Data R4'!W699,"&gt;0")+COUNTIF('Data R4'!Y699,"&gt;0"))&gt;0,1,0))</f>
        <v/>
      </c>
      <c r="M3691" t="inlineStr">
        <is>
          <t>Data R</t>
        </is>
      </c>
    </row>
    <row r="3692">
      <c r="A3692" t="inlineStr">
        <is>
          <t>Regional 4</t>
        </is>
      </c>
      <c r="B3692">
        <f>IF('Data R4'!C700="","",'Data R4'!B700)</f>
        <v/>
      </c>
      <c r="C3692">
        <f>IF('Data R4'!C700="","",'Data R4'!C700)</f>
        <v/>
      </c>
      <c r="D3692">
        <f>IF('Data R4'!C700="","",'Data R4'!D700)</f>
        <v/>
      </c>
      <c r="E3692">
        <f>IF('Data R4'!C700="","",'Data R4'!E700)</f>
        <v/>
      </c>
      <c r="F3692">
        <f>IF('Data R4'!C700="","",'Data R4'!F700)</f>
        <v/>
      </c>
      <c r="G3692">
        <f>IF('Data R4'!C700="","",'Data R4'!AD700)</f>
        <v/>
      </c>
      <c r="H3692">
        <f>IF('Data R4'!C700="","",'Data R4'!AC700)</f>
        <v/>
      </c>
      <c r="I3692">
        <f>IF('Data R4'!C700="","",COUNTIF('Data R4'!J700,"&gt;0")+COUNTIF('Data R4'!L700,"&gt;0")+COUNTIF('Data R4'!N700,"&gt;0")+COUNTIF('Data R4'!P700,"&gt;0")+COUNTIF('Data R4'!R700,"&gt;0")+COUNTIF('Data R4'!T700,"&gt;0")+COUNTIF('Data R4'!V700,"&gt;0")+COUNTIF('Data R4'!X700,"&gt;0"))</f>
        <v/>
      </c>
      <c r="J3692">
        <f>IF('Data R4'!C700="","",IF((COUNTIF('Data R4'!K700,"&gt;0")+COUNTIF('Data R4'!M700,"&gt;0")+COUNTIF('Data R4'!O700,"&gt;0")+COUNTIF('Data R4'!Q700,"&gt;0")+COUNTIF('Data R4'!S700,"&gt;0")+COUNTIF('Data R4'!U700,"&gt;0")+COUNTIF('Data R4'!W700,"&gt;0")+COUNTIF('Data R4'!Y700,"&gt;0"))&gt;0,1,0))</f>
        <v/>
      </c>
      <c r="M3692" t="inlineStr">
        <is>
          <t>Data R</t>
        </is>
      </c>
    </row>
    <row r="3693">
      <c r="A3693" t="inlineStr">
        <is>
          <t>Regional 4</t>
        </is>
      </c>
      <c r="B3693">
        <f>IF('Data R4'!C701="","",'Data R4'!B701)</f>
        <v/>
      </c>
      <c r="C3693">
        <f>IF('Data R4'!C701="","",'Data R4'!C701)</f>
        <v/>
      </c>
      <c r="D3693">
        <f>IF('Data R4'!C701="","",'Data R4'!D701)</f>
        <v/>
      </c>
      <c r="E3693">
        <f>IF('Data R4'!C701="","",'Data R4'!E701)</f>
        <v/>
      </c>
      <c r="F3693">
        <f>IF('Data R4'!C701="","",'Data R4'!F701)</f>
        <v/>
      </c>
      <c r="G3693">
        <f>IF('Data R4'!C701="","",'Data R4'!AD701)</f>
        <v/>
      </c>
      <c r="H3693">
        <f>IF('Data R4'!C701="","",'Data R4'!AC701)</f>
        <v/>
      </c>
      <c r="I3693">
        <f>IF('Data R4'!C701="","",COUNTIF('Data R4'!J701,"&gt;0")+COUNTIF('Data R4'!L701,"&gt;0")+COUNTIF('Data R4'!N701,"&gt;0")+COUNTIF('Data R4'!P701,"&gt;0")+COUNTIF('Data R4'!R701,"&gt;0")+COUNTIF('Data R4'!T701,"&gt;0")+COUNTIF('Data R4'!V701,"&gt;0")+COUNTIF('Data R4'!X701,"&gt;0"))</f>
        <v/>
      </c>
      <c r="J3693">
        <f>IF('Data R4'!C701="","",IF((COUNTIF('Data R4'!K701,"&gt;0")+COUNTIF('Data R4'!M701,"&gt;0")+COUNTIF('Data R4'!O701,"&gt;0")+COUNTIF('Data R4'!Q701,"&gt;0")+COUNTIF('Data R4'!S701,"&gt;0")+COUNTIF('Data R4'!U701,"&gt;0")+COUNTIF('Data R4'!W701,"&gt;0")+COUNTIF('Data R4'!Y701,"&gt;0"))&gt;0,1,0))</f>
        <v/>
      </c>
      <c r="M3693" t="inlineStr">
        <is>
          <t>Data R</t>
        </is>
      </c>
    </row>
    <row r="3694">
      <c r="A3694" t="inlineStr">
        <is>
          <t>Regional 4</t>
        </is>
      </c>
      <c r="B3694">
        <f>IF('Data R4'!C702="","",'Data R4'!B702)</f>
        <v/>
      </c>
      <c r="C3694">
        <f>IF('Data R4'!C702="","",'Data R4'!C702)</f>
        <v/>
      </c>
      <c r="D3694">
        <f>IF('Data R4'!C702="","",'Data R4'!D702)</f>
        <v/>
      </c>
      <c r="E3694">
        <f>IF('Data R4'!C702="","",'Data R4'!E702)</f>
        <v/>
      </c>
      <c r="F3694">
        <f>IF('Data R4'!C702="","",'Data R4'!F702)</f>
        <v/>
      </c>
      <c r="G3694">
        <f>IF('Data R4'!C702="","",'Data R4'!AD702)</f>
        <v/>
      </c>
      <c r="H3694">
        <f>IF('Data R4'!C702="","",'Data R4'!AC702)</f>
        <v/>
      </c>
      <c r="I3694">
        <f>IF('Data R4'!C702="","",COUNTIF('Data R4'!J702,"&gt;0")+COUNTIF('Data R4'!L702,"&gt;0")+COUNTIF('Data R4'!N702,"&gt;0")+COUNTIF('Data R4'!P702,"&gt;0")+COUNTIF('Data R4'!R702,"&gt;0")+COUNTIF('Data R4'!T702,"&gt;0")+COUNTIF('Data R4'!V702,"&gt;0")+COUNTIF('Data R4'!X702,"&gt;0"))</f>
        <v/>
      </c>
      <c r="J3694">
        <f>IF('Data R4'!C702="","",IF((COUNTIF('Data R4'!K702,"&gt;0")+COUNTIF('Data R4'!M702,"&gt;0")+COUNTIF('Data R4'!O702,"&gt;0")+COUNTIF('Data R4'!Q702,"&gt;0")+COUNTIF('Data R4'!S702,"&gt;0")+COUNTIF('Data R4'!U702,"&gt;0")+COUNTIF('Data R4'!W702,"&gt;0")+COUNTIF('Data R4'!Y702,"&gt;0"))&gt;0,1,0))</f>
        <v/>
      </c>
      <c r="M3694" t="inlineStr">
        <is>
          <t>Data R</t>
        </is>
      </c>
    </row>
    <row r="3695">
      <c r="A3695" t="inlineStr">
        <is>
          <t>Regional 4</t>
        </is>
      </c>
      <c r="B3695">
        <f>IF('Data R4'!C703="","",'Data R4'!B703)</f>
        <v/>
      </c>
      <c r="C3695">
        <f>IF('Data R4'!C703="","",'Data R4'!C703)</f>
        <v/>
      </c>
      <c r="D3695">
        <f>IF('Data R4'!C703="","",'Data R4'!D703)</f>
        <v/>
      </c>
      <c r="E3695">
        <f>IF('Data R4'!C703="","",'Data R4'!E703)</f>
        <v/>
      </c>
      <c r="F3695">
        <f>IF('Data R4'!C703="","",'Data R4'!F703)</f>
        <v/>
      </c>
      <c r="G3695">
        <f>IF('Data R4'!C703="","",'Data R4'!AD703)</f>
        <v/>
      </c>
      <c r="H3695">
        <f>IF('Data R4'!C703="","",'Data R4'!AC703)</f>
        <v/>
      </c>
      <c r="I3695">
        <f>IF('Data R4'!C703="","",COUNTIF('Data R4'!J703,"&gt;0")+COUNTIF('Data R4'!L703,"&gt;0")+COUNTIF('Data R4'!N703,"&gt;0")+COUNTIF('Data R4'!P703,"&gt;0")+COUNTIF('Data R4'!R703,"&gt;0")+COUNTIF('Data R4'!T703,"&gt;0")+COUNTIF('Data R4'!V703,"&gt;0")+COUNTIF('Data R4'!X703,"&gt;0"))</f>
        <v/>
      </c>
      <c r="J3695">
        <f>IF('Data R4'!C703="","",IF((COUNTIF('Data R4'!K703,"&gt;0")+COUNTIF('Data R4'!M703,"&gt;0")+COUNTIF('Data R4'!O703,"&gt;0")+COUNTIF('Data R4'!Q703,"&gt;0")+COUNTIF('Data R4'!S703,"&gt;0")+COUNTIF('Data R4'!U703,"&gt;0")+COUNTIF('Data R4'!W703,"&gt;0")+COUNTIF('Data R4'!Y703,"&gt;0"))&gt;0,1,0))</f>
        <v/>
      </c>
      <c r="M3695" t="inlineStr">
        <is>
          <t>Data R</t>
        </is>
      </c>
    </row>
    <row r="3696">
      <c r="A3696" t="inlineStr">
        <is>
          <t>Regional 4</t>
        </is>
      </c>
      <c r="B3696">
        <f>IF('Data R4'!C704="","",'Data R4'!B704)</f>
        <v/>
      </c>
      <c r="C3696">
        <f>IF('Data R4'!C704="","",'Data R4'!C704)</f>
        <v/>
      </c>
      <c r="D3696">
        <f>IF('Data R4'!C704="","",'Data R4'!D704)</f>
        <v/>
      </c>
      <c r="E3696">
        <f>IF('Data R4'!C704="","",'Data R4'!E704)</f>
        <v/>
      </c>
      <c r="F3696">
        <f>IF('Data R4'!C704="","",'Data R4'!F704)</f>
        <v/>
      </c>
      <c r="G3696">
        <f>IF('Data R4'!C704="","",'Data R4'!AD704)</f>
        <v/>
      </c>
      <c r="H3696">
        <f>IF('Data R4'!C704="","",'Data R4'!AC704)</f>
        <v/>
      </c>
      <c r="I3696">
        <f>IF('Data R4'!C704="","",COUNTIF('Data R4'!J704,"&gt;0")+COUNTIF('Data R4'!L704,"&gt;0")+COUNTIF('Data R4'!N704,"&gt;0")+COUNTIF('Data R4'!P704,"&gt;0")+COUNTIF('Data R4'!R704,"&gt;0")+COUNTIF('Data R4'!T704,"&gt;0")+COUNTIF('Data R4'!V704,"&gt;0")+COUNTIF('Data R4'!X704,"&gt;0"))</f>
        <v/>
      </c>
      <c r="J3696">
        <f>IF('Data R4'!C704="","",IF((COUNTIF('Data R4'!K704,"&gt;0")+COUNTIF('Data R4'!M704,"&gt;0")+COUNTIF('Data R4'!O704,"&gt;0")+COUNTIF('Data R4'!Q704,"&gt;0")+COUNTIF('Data R4'!S704,"&gt;0")+COUNTIF('Data R4'!U704,"&gt;0")+COUNTIF('Data R4'!W704,"&gt;0")+COUNTIF('Data R4'!Y704,"&gt;0"))&gt;0,1,0))</f>
        <v/>
      </c>
      <c r="M3696" t="inlineStr">
        <is>
          <t>Data R</t>
        </is>
      </c>
    </row>
    <row r="3697">
      <c r="A3697" t="inlineStr">
        <is>
          <t>Regional 4</t>
        </is>
      </c>
      <c r="B3697">
        <f>IF('Data R4'!C705="","",'Data R4'!B705)</f>
        <v/>
      </c>
      <c r="C3697">
        <f>IF('Data R4'!C705="","",'Data R4'!C705)</f>
        <v/>
      </c>
      <c r="D3697">
        <f>IF('Data R4'!C705="","",'Data R4'!D705)</f>
        <v/>
      </c>
      <c r="E3697">
        <f>IF('Data R4'!C705="","",'Data R4'!E705)</f>
        <v/>
      </c>
      <c r="F3697">
        <f>IF('Data R4'!C705="","",'Data R4'!F705)</f>
        <v/>
      </c>
      <c r="G3697">
        <f>IF('Data R4'!C705="","",'Data R4'!AD705)</f>
        <v/>
      </c>
      <c r="H3697">
        <f>IF('Data R4'!C705="","",'Data R4'!AC705)</f>
        <v/>
      </c>
      <c r="I3697">
        <f>IF('Data R4'!C705="","",COUNTIF('Data R4'!J705,"&gt;0")+COUNTIF('Data R4'!L705,"&gt;0")+COUNTIF('Data R4'!N705,"&gt;0")+COUNTIF('Data R4'!P705,"&gt;0")+COUNTIF('Data R4'!R705,"&gt;0")+COUNTIF('Data R4'!T705,"&gt;0")+COUNTIF('Data R4'!V705,"&gt;0")+COUNTIF('Data R4'!X705,"&gt;0"))</f>
        <v/>
      </c>
      <c r="J3697">
        <f>IF('Data R4'!C705="","",IF((COUNTIF('Data R4'!K705,"&gt;0")+COUNTIF('Data R4'!M705,"&gt;0")+COUNTIF('Data R4'!O705,"&gt;0")+COUNTIF('Data R4'!Q705,"&gt;0")+COUNTIF('Data R4'!S705,"&gt;0")+COUNTIF('Data R4'!U705,"&gt;0")+COUNTIF('Data R4'!W705,"&gt;0")+COUNTIF('Data R4'!Y705,"&gt;0"))&gt;0,1,0))</f>
        <v/>
      </c>
      <c r="M3697" t="inlineStr">
        <is>
          <t>Data R</t>
        </is>
      </c>
    </row>
    <row r="3698">
      <c r="A3698" t="inlineStr">
        <is>
          <t>Regional 4</t>
        </is>
      </c>
      <c r="B3698">
        <f>IF('Data R4'!C706="","",'Data R4'!B706)</f>
        <v/>
      </c>
      <c r="C3698">
        <f>IF('Data R4'!C706="","",'Data R4'!C706)</f>
        <v/>
      </c>
      <c r="D3698">
        <f>IF('Data R4'!C706="","",'Data R4'!D706)</f>
        <v/>
      </c>
      <c r="E3698">
        <f>IF('Data R4'!C706="","",'Data R4'!E706)</f>
        <v/>
      </c>
      <c r="F3698">
        <f>IF('Data R4'!C706="","",'Data R4'!F706)</f>
        <v/>
      </c>
      <c r="G3698">
        <f>IF('Data R4'!C706="","",'Data R4'!AD706)</f>
        <v/>
      </c>
      <c r="H3698">
        <f>IF('Data R4'!C706="","",'Data R4'!AC706)</f>
        <v/>
      </c>
      <c r="I3698">
        <f>IF('Data R4'!C706="","",COUNTIF('Data R4'!J706,"&gt;0")+COUNTIF('Data R4'!L706,"&gt;0")+COUNTIF('Data R4'!N706,"&gt;0")+COUNTIF('Data R4'!P706,"&gt;0")+COUNTIF('Data R4'!R706,"&gt;0")+COUNTIF('Data R4'!T706,"&gt;0")+COUNTIF('Data R4'!V706,"&gt;0")+COUNTIF('Data R4'!X706,"&gt;0"))</f>
        <v/>
      </c>
      <c r="J3698">
        <f>IF('Data R4'!C706="","",IF((COUNTIF('Data R4'!K706,"&gt;0")+COUNTIF('Data R4'!M706,"&gt;0")+COUNTIF('Data R4'!O706,"&gt;0")+COUNTIF('Data R4'!Q706,"&gt;0")+COUNTIF('Data R4'!S706,"&gt;0")+COUNTIF('Data R4'!U706,"&gt;0")+COUNTIF('Data R4'!W706,"&gt;0")+COUNTIF('Data R4'!Y706,"&gt;0"))&gt;0,1,0))</f>
        <v/>
      </c>
      <c r="M3698" t="inlineStr">
        <is>
          <t>Data R</t>
        </is>
      </c>
    </row>
    <row r="3699">
      <c r="A3699" t="inlineStr">
        <is>
          <t>Regional 4</t>
        </is>
      </c>
      <c r="B3699">
        <f>IF('Data R4'!C707="","",'Data R4'!B707)</f>
        <v/>
      </c>
      <c r="C3699">
        <f>IF('Data R4'!C707="","",'Data R4'!C707)</f>
        <v/>
      </c>
      <c r="D3699">
        <f>IF('Data R4'!C707="","",'Data R4'!D707)</f>
        <v/>
      </c>
      <c r="E3699">
        <f>IF('Data R4'!C707="","",'Data R4'!E707)</f>
        <v/>
      </c>
      <c r="F3699">
        <f>IF('Data R4'!C707="","",'Data R4'!F707)</f>
        <v/>
      </c>
      <c r="G3699">
        <f>IF('Data R4'!C707="","",'Data R4'!AD707)</f>
        <v/>
      </c>
      <c r="H3699">
        <f>IF('Data R4'!C707="","",'Data R4'!AC707)</f>
        <v/>
      </c>
      <c r="I3699">
        <f>IF('Data R4'!C707="","",COUNTIF('Data R4'!J707,"&gt;0")+COUNTIF('Data R4'!L707,"&gt;0")+COUNTIF('Data R4'!N707,"&gt;0")+COUNTIF('Data R4'!P707,"&gt;0")+COUNTIF('Data R4'!R707,"&gt;0")+COUNTIF('Data R4'!T707,"&gt;0")+COUNTIF('Data R4'!V707,"&gt;0")+COUNTIF('Data R4'!X707,"&gt;0"))</f>
        <v/>
      </c>
      <c r="J3699">
        <f>IF('Data R4'!C707="","",IF((COUNTIF('Data R4'!K707,"&gt;0")+COUNTIF('Data R4'!M707,"&gt;0")+COUNTIF('Data R4'!O707,"&gt;0")+COUNTIF('Data R4'!Q707,"&gt;0")+COUNTIF('Data R4'!S707,"&gt;0")+COUNTIF('Data R4'!U707,"&gt;0")+COUNTIF('Data R4'!W707,"&gt;0")+COUNTIF('Data R4'!Y707,"&gt;0"))&gt;0,1,0))</f>
        <v/>
      </c>
      <c r="M3699" t="inlineStr">
        <is>
          <t>Data R</t>
        </is>
      </c>
    </row>
    <row r="3700">
      <c r="A3700" t="inlineStr">
        <is>
          <t>Regional 4</t>
        </is>
      </c>
      <c r="B3700">
        <f>IF('Data R4'!C708="","",'Data R4'!B708)</f>
        <v/>
      </c>
      <c r="C3700">
        <f>IF('Data R4'!C708="","",'Data R4'!C708)</f>
        <v/>
      </c>
      <c r="D3700">
        <f>IF('Data R4'!C708="","",'Data R4'!D708)</f>
        <v/>
      </c>
      <c r="E3700">
        <f>IF('Data R4'!C708="","",'Data R4'!E708)</f>
        <v/>
      </c>
      <c r="F3700">
        <f>IF('Data R4'!C708="","",'Data R4'!F708)</f>
        <v/>
      </c>
      <c r="G3700">
        <f>IF('Data R4'!C708="","",'Data R4'!AD708)</f>
        <v/>
      </c>
      <c r="H3700">
        <f>IF('Data R4'!C708="","",'Data R4'!AC708)</f>
        <v/>
      </c>
      <c r="I3700">
        <f>IF('Data R4'!C708="","",COUNTIF('Data R4'!J708,"&gt;0")+COUNTIF('Data R4'!L708,"&gt;0")+COUNTIF('Data R4'!N708,"&gt;0")+COUNTIF('Data R4'!P708,"&gt;0")+COUNTIF('Data R4'!R708,"&gt;0")+COUNTIF('Data R4'!T708,"&gt;0")+COUNTIF('Data R4'!V708,"&gt;0")+COUNTIF('Data R4'!X708,"&gt;0"))</f>
        <v/>
      </c>
      <c r="J3700">
        <f>IF('Data R4'!C708="","",IF((COUNTIF('Data R4'!K708,"&gt;0")+COUNTIF('Data R4'!M708,"&gt;0")+COUNTIF('Data R4'!O708,"&gt;0")+COUNTIF('Data R4'!Q708,"&gt;0")+COUNTIF('Data R4'!S708,"&gt;0")+COUNTIF('Data R4'!U708,"&gt;0")+COUNTIF('Data R4'!W708,"&gt;0")+COUNTIF('Data R4'!Y708,"&gt;0"))&gt;0,1,0))</f>
        <v/>
      </c>
      <c r="M3700" t="inlineStr">
        <is>
          <t>Data R</t>
        </is>
      </c>
    </row>
    <row r="3701">
      <c r="A3701" t="inlineStr">
        <is>
          <t>Regional 4</t>
        </is>
      </c>
      <c r="B3701">
        <f>IF('Data R4'!C709="","",'Data R4'!B709)</f>
        <v/>
      </c>
      <c r="C3701">
        <f>IF('Data R4'!C709="","",'Data R4'!C709)</f>
        <v/>
      </c>
      <c r="D3701">
        <f>IF('Data R4'!C709="","",'Data R4'!D709)</f>
        <v/>
      </c>
      <c r="E3701">
        <f>IF('Data R4'!C709="","",'Data R4'!E709)</f>
        <v/>
      </c>
      <c r="F3701">
        <f>IF('Data R4'!C709="","",'Data R4'!F709)</f>
        <v/>
      </c>
      <c r="G3701">
        <f>IF('Data R4'!C709="","",'Data R4'!AD709)</f>
        <v/>
      </c>
      <c r="H3701">
        <f>IF('Data R4'!C709="","",'Data R4'!AC709)</f>
        <v/>
      </c>
      <c r="I3701">
        <f>IF('Data R4'!C709="","",COUNTIF('Data R4'!J709,"&gt;0")+COUNTIF('Data R4'!L709,"&gt;0")+COUNTIF('Data R4'!N709,"&gt;0")+COUNTIF('Data R4'!P709,"&gt;0")+COUNTIF('Data R4'!R709,"&gt;0")+COUNTIF('Data R4'!T709,"&gt;0")+COUNTIF('Data R4'!V709,"&gt;0")+COUNTIF('Data R4'!X709,"&gt;0"))</f>
        <v/>
      </c>
      <c r="J3701">
        <f>IF('Data R4'!C709="","",IF((COUNTIF('Data R4'!K709,"&gt;0")+COUNTIF('Data R4'!M709,"&gt;0")+COUNTIF('Data R4'!O709,"&gt;0")+COUNTIF('Data R4'!Q709,"&gt;0")+COUNTIF('Data R4'!S709,"&gt;0")+COUNTIF('Data R4'!U709,"&gt;0")+COUNTIF('Data R4'!W709,"&gt;0")+COUNTIF('Data R4'!Y709,"&gt;0"))&gt;0,1,0))</f>
        <v/>
      </c>
      <c r="M3701" t="inlineStr">
        <is>
          <t>Data R</t>
        </is>
      </c>
    </row>
    <row r="3702">
      <c r="A3702" t="inlineStr">
        <is>
          <t>Regional 4</t>
        </is>
      </c>
      <c r="B3702">
        <f>IF('Data R4'!C710="","",'Data R4'!B710)</f>
        <v/>
      </c>
      <c r="C3702">
        <f>IF('Data R4'!C710="","",'Data R4'!C710)</f>
        <v/>
      </c>
      <c r="D3702">
        <f>IF('Data R4'!C710="","",'Data R4'!D710)</f>
        <v/>
      </c>
      <c r="E3702">
        <f>IF('Data R4'!C710="","",'Data R4'!E710)</f>
        <v/>
      </c>
      <c r="F3702">
        <f>IF('Data R4'!C710="","",'Data R4'!F710)</f>
        <v/>
      </c>
      <c r="G3702">
        <f>IF('Data R4'!C710="","",'Data R4'!AD710)</f>
        <v/>
      </c>
      <c r="H3702">
        <f>IF('Data R4'!C710="","",'Data R4'!AC710)</f>
        <v/>
      </c>
      <c r="I3702">
        <f>IF('Data R4'!C710="","",COUNTIF('Data R4'!J710,"&gt;0")+COUNTIF('Data R4'!L710,"&gt;0")+COUNTIF('Data R4'!N710,"&gt;0")+COUNTIF('Data R4'!P710,"&gt;0")+COUNTIF('Data R4'!R710,"&gt;0")+COUNTIF('Data R4'!T710,"&gt;0")+COUNTIF('Data R4'!V710,"&gt;0")+COUNTIF('Data R4'!X710,"&gt;0"))</f>
        <v/>
      </c>
      <c r="J3702">
        <f>IF('Data R4'!C710="","",IF((COUNTIF('Data R4'!K710,"&gt;0")+COUNTIF('Data R4'!M710,"&gt;0")+COUNTIF('Data R4'!O710,"&gt;0")+COUNTIF('Data R4'!Q710,"&gt;0")+COUNTIF('Data R4'!S710,"&gt;0")+COUNTIF('Data R4'!U710,"&gt;0")+COUNTIF('Data R4'!W710,"&gt;0")+COUNTIF('Data R4'!Y710,"&gt;0"))&gt;0,1,0))</f>
        <v/>
      </c>
      <c r="M3702" t="inlineStr">
        <is>
          <t>Data R</t>
        </is>
      </c>
    </row>
    <row r="3703">
      <c r="A3703" t="inlineStr">
        <is>
          <t>Regional 4</t>
        </is>
      </c>
      <c r="B3703">
        <f>IF('Data R4'!C711="","",'Data R4'!B711)</f>
        <v/>
      </c>
      <c r="C3703">
        <f>IF('Data R4'!C711="","",'Data R4'!C711)</f>
        <v/>
      </c>
      <c r="D3703">
        <f>IF('Data R4'!C711="","",'Data R4'!D711)</f>
        <v/>
      </c>
      <c r="E3703">
        <f>IF('Data R4'!C711="","",'Data R4'!E711)</f>
        <v/>
      </c>
      <c r="F3703">
        <f>IF('Data R4'!C711="","",'Data R4'!F711)</f>
        <v/>
      </c>
      <c r="G3703">
        <f>IF('Data R4'!C711="","",'Data R4'!AD711)</f>
        <v/>
      </c>
      <c r="H3703">
        <f>IF('Data R4'!C711="","",'Data R4'!AC711)</f>
        <v/>
      </c>
      <c r="I3703">
        <f>IF('Data R4'!C711="","",COUNTIF('Data R4'!J711,"&gt;0")+COUNTIF('Data R4'!L711,"&gt;0")+COUNTIF('Data R4'!N711,"&gt;0")+COUNTIF('Data R4'!P711,"&gt;0")+COUNTIF('Data R4'!R711,"&gt;0")+COUNTIF('Data R4'!T711,"&gt;0")+COUNTIF('Data R4'!V711,"&gt;0")+COUNTIF('Data R4'!X711,"&gt;0"))</f>
        <v/>
      </c>
      <c r="J3703">
        <f>IF('Data R4'!C711="","",IF((COUNTIF('Data R4'!K711,"&gt;0")+COUNTIF('Data R4'!M711,"&gt;0")+COUNTIF('Data R4'!O711,"&gt;0")+COUNTIF('Data R4'!Q711,"&gt;0")+COUNTIF('Data R4'!S711,"&gt;0")+COUNTIF('Data R4'!U711,"&gt;0")+COUNTIF('Data R4'!W711,"&gt;0")+COUNTIF('Data R4'!Y711,"&gt;0"))&gt;0,1,0))</f>
        <v/>
      </c>
      <c r="M3703" t="inlineStr">
        <is>
          <t>Data R</t>
        </is>
      </c>
    </row>
    <row r="3704">
      <c r="A3704" t="inlineStr">
        <is>
          <t>Regional 4</t>
        </is>
      </c>
      <c r="B3704">
        <f>IF('Data R4'!C712="","",'Data R4'!B712)</f>
        <v/>
      </c>
      <c r="C3704">
        <f>IF('Data R4'!C712="","",'Data R4'!C712)</f>
        <v/>
      </c>
      <c r="D3704">
        <f>IF('Data R4'!C712="","",'Data R4'!D712)</f>
        <v/>
      </c>
      <c r="E3704">
        <f>IF('Data R4'!C712="","",'Data R4'!E712)</f>
        <v/>
      </c>
      <c r="F3704">
        <f>IF('Data R4'!C712="","",'Data R4'!F712)</f>
        <v/>
      </c>
      <c r="G3704">
        <f>IF('Data R4'!C712="","",'Data R4'!AD712)</f>
        <v/>
      </c>
      <c r="H3704">
        <f>IF('Data R4'!C712="","",'Data R4'!AC712)</f>
        <v/>
      </c>
      <c r="I3704">
        <f>IF('Data R4'!C712="","",COUNTIF('Data R4'!J712,"&gt;0")+COUNTIF('Data R4'!L712,"&gt;0")+COUNTIF('Data R4'!N712,"&gt;0")+COUNTIF('Data R4'!P712,"&gt;0")+COUNTIF('Data R4'!R712,"&gt;0")+COUNTIF('Data R4'!T712,"&gt;0")+COUNTIF('Data R4'!V712,"&gt;0")+COUNTIF('Data R4'!X712,"&gt;0"))</f>
        <v/>
      </c>
      <c r="J3704">
        <f>IF('Data R4'!C712="","",IF((COUNTIF('Data R4'!K712,"&gt;0")+COUNTIF('Data R4'!M712,"&gt;0")+COUNTIF('Data R4'!O712,"&gt;0")+COUNTIF('Data R4'!Q712,"&gt;0")+COUNTIF('Data R4'!S712,"&gt;0")+COUNTIF('Data R4'!U712,"&gt;0")+COUNTIF('Data R4'!W712,"&gt;0")+COUNTIF('Data R4'!Y712,"&gt;0"))&gt;0,1,0))</f>
        <v/>
      </c>
      <c r="M3704" t="inlineStr">
        <is>
          <t>Data R</t>
        </is>
      </c>
    </row>
    <row r="3705">
      <c r="A3705" t="inlineStr">
        <is>
          <t>Regional 4</t>
        </is>
      </c>
      <c r="B3705">
        <f>IF('Data R4'!C713="","",'Data R4'!B713)</f>
        <v/>
      </c>
      <c r="C3705">
        <f>IF('Data R4'!C713="","",'Data R4'!C713)</f>
        <v/>
      </c>
      <c r="D3705">
        <f>IF('Data R4'!C713="","",'Data R4'!D713)</f>
        <v/>
      </c>
      <c r="E3705">
        <f>IF('Data R4'!C713="","",'Data R4'!E713)</f>
        <v/>
      </c>
      <c r="F3705">
        <f>IF('Data R4'!C713="","",'Data R4'!F713)</f>
        <v/>
      </c>
      <c r="G3705">
        <f>IF('Data R4'!C713="","",'Data R4'!AD713)</f>
        <v/>
      </c>
      <c r="H3705">
        <f>IF('Data R4'!C713="","",'Data R4'!AC713)</f>
        <v/>
      </c>
      <c r="I3705">
        <f>IF('Data R4'!C713="","",COUNTIF('Data R4'!J713,"&gt;0")+COUNTIF('Data R4'!L713,"&gt;0")+COUNTIF('Data R4'!N713,"&gt;0")+COUNTIF('Data R4'!P713,"&gt;0")+COUNTIF('Data R4'!R713,"&gt;0")+COUNTIF('Data R4'!T713,"&gt;0")+COUNTIF('Data R4'!V713,"&gt;0")+COUNTIF('Data R4'!X713,"&gt;0"))</f>
        <v/>
      </c>
      <c r="J3705">
        <f>IF('Data R4'!C713="","",IF((COUNTIF('Data R4'!K713,"&gt;0")+COUNTIF('Data R4'!M713,"&gt;0")+COUNTIF('Data R4'!O713,"&gt;0")+COUNTIF('Data R4'!Q713,"&gt;0")+COUNTIF('Data R4'!S713,"&gt;0")+COUNTIF('Data R4'!U713,"&gt;0")+COUNTIF('Data R4'!W713,"&gt;0")+COUNTIF('Data R4'!Y713,"&gt;0"))&gt;0,1,0))</f>
        <v/>
      </c>
      <c r="M3705" t="inlineStr">
        <is>
          <t>Data R</t>
        </is>
      </c>
    </row>
    <row r="3706">
      <c r="A3706" t="inlineStr">
        <is>
          <t>Regional 4</t>
        </is>
      </c>
      <c r="B3706">
        <f>IF('Data R4'!C714="","",'Data R4'!B714)</f>
        <v/>
      </c>
      <c r="C3706">
        <f>IF('Data R4'!C714="","",'Data R4'!C714)</f>
        <v/>
      </c>
      <c r="D3706">
        <f>IF('Data R4'!C714="","",'Data R4'!D714)</f>
        <v/>
      </c>
      <c r="E3706">
        <f>IF('Data R4'!C714="","",'Data R4'!E714)</f>
        <v/>
      </c>
      <c r="F3706">
        <f>IF('Data R4'!C714="","",'Data R4'!F714)</f>
        <v/>
      </c>
      <c r="G3706">
        <f>IF('Data R4'!C714="","",'Data R4'!AD714)</f>
        <v/>
      </c>
      <c r="H3706">
        <f>IF('Data R4'!C714="","",'Data R4'!AC714)</f>
        <v/>
      </c>
      <c r="I3706">
        <f>IF('Data R4'!C714="","",COUNTIF('Data R4'!J714,"&gt;0")+COUNTIF('Data R4'!L714,"&gt;0")+COUNTIF('Data R4'!N714,"&gt;0")+COUNTIF('Data R4'!P714,"&gt;0")+COUNTIF('Data R4'!R714,"&gt;0")+COUNTIF('Data R4'!T714,"&gt;0")+COUNTIF('Data R4'!V714,"&gt;0")+COUNTIF('Data R4'!X714,"&gt;0"))</f>
        <v/>
      </c>
      <c r="J3706">
        <f>IF('Data R4'!C714="","",IF((COUNTIF('Data R4'!K714,"&gt;0")+COUNTIF('Data R4'!M714,"&gt;0")+COUNTIF('Data R4'!O714,"&gt;0")+COUNTIF('Data R4'!Q714,"&gt;0")+COUNTIF('Data R4'!S714,"&gt;0")+COUNTIF('Data R4'!U714,"&gt;0")+COUNTIF('Data R4'!W714,"&gt;0")+COUNTIF('Data R4'!Y714,"&gt;0"))&gt;0,1,0))</f>
        <v/>
      </c>
      <c r="M3706" t="inlineStr">
        <is>
          <t>Data R</t>
        </is>
      </c>
    </row>
    <row r="3707">
      <c r="A3707" t="inlineStr">
        <is>
          <t>Regional 4</t>
        </is>
      </c>
      <c r="B3707">
        <f>IF('Data R4'!C715="","",'Data R4'!B715)</f>
        <v/>
      </c>
      <c r="C3707">
        <f>IF('Data R4'!C715="","",'Data R4'!C715)</f>
        <v/>
      </c>
      <c r="D3707">
        <f>IF('Data R4'!C715="","",'Data R4'!D715)</f>
        <v/>
      </c>
      <c r="E3707">
        <f>IF('Data R4'!C715="","",'Data R4'!E715)</f>
        <v/>
      </c>
      <c r="F3707">
        <f>IF('Data R4'!C715="","",'Data R4'!F715)</f>
        <v/>
      </c>
      <c r="G3707">
        <f>IF('Data R4'!C715="","",'Data R4'!AD715)</f>
        <v/>
      </c>
      <c r="H3707">
        <f>IF('Data R4'!C715="","",'Data R4'!AC715)</f>
        <v/>
      </c>
      <c r="I3707">
        <f>IF('Data R4'!C715="","",COUNTIF('Data R4'!J715,"&gt;0")+COUNTIF('Data R4'!L715,"&gt;0")+COUNTIF('Data R4'!N715,"&gt;0")+COUNTIF('Data R4'!P715,"&gt;0")+COUNTIF('Data R4'!R715,"&gt;0")+COUNTIF('Data R4'!T715,"&gt;0")+COUNTIF('Data R4'!V715,"&gt;0")+COUNTIF('Data R4'!X715,"&gt;0"))</f>
        <v/>
      </c>
      <c r="J3707">
        <f>IF('Data R4'!C715="","",IF((COUNTIF('Data R4'!K715,"&gt;0")+COUNTIF('Data R4'!M715,"&gt;0")+COUNTIF('Data R4'!O715,"&gt;0")+COUNTIF('Data R4'!Q715,"&gt;0")+COUNTIF('Data R4'!S715,"&gt;0")+COUNTIF('Data R4'!U715,"&gt;0")+COUNTIF('Data R4'!W715,"&gt;0")+COUNTIF('Data R4'!Y715,"&gt;0"))&gt;0,1,0))</f>
        <v/>
      </c>
      <c r="M3707" t="inlineStr">
        <is>
          <t>Data R</t>
        </is>
      </c>
    </row>
    <row r="3708">
      <c r="A3708" t="inlineStr">
        <is>
          <t>Regional 4</t>
        </is>
      </c>
      <c r="B3708">
        <f>IF('Data R4'!C716="","",'Data R4'!B716)</f>
        <v/>
      </c>
      <c r="C3708">
        <f>IF('Data R4'!C716="","",'Data R4'!C716)</f>
        <v/>
      </c>
      <c r="D3708">
        <f>IF('Data R4'!C716="","",'Data R4'!D716)</f>
        <v/>
      </c>
      <c r="E3708">
        <f>IF('Data R4'!C716="","",'Data R4'!E716)</f>
        <v/>
      </c>
      <c r="F3708">
        <f>IF('Data R4'!C716="","",'Data R4'!F716)</f>
        <v/>
      </c>
      <c r="G3708">
        <f>IF('Data R4'!C716="","",'Data R4'!AD716)</f>
        <v/>
      </c>
      <c r="H3708">
        <f>IF('Data R4'!C716="","",'Data R4'!AC716)</f>
        <v/>
      </c>
      <c r="I3708">
        <f>IF('Data R4'!C716="","",COUNTIF('Data R4'!J716,"&gt;0")+COUNTIF('Data R4'!L716,"&gt;0")+COUNTIF('Data R4'!N716,"&gt;0")+COUNTIF('Data R4'!P716,"&gt;0")+COUNTIF('Data R4'!R716,"&gt;0")+COUNTIF('Data R4'!T716,"&gt;0")+COUNTIF('Data R4'!V716,"&gt;0")+COUNTIF('Data R4'!X716,"&gt;0"))</f>
        <v/>
      </c>
      <c r="J3708">
        <f>IF('Data R4'!C716="","",IF((COUNTIF('Data R4'!K716,"&gt;0")+COUNTIF('Data R4'!M716,"&gt;0")+COUNTIF('Data R4'!O716,"&gt;0")+COUNTIF('Data R4'!Q716,"&gt;0")+COUNTIF('Data R4'!S716,"&gt;0")+COUNTIF('Data R4'!U716,"&gt;0")+COUNTIF('Data R4'!W716,"&gt;0")+COUNTIF('Data R4'!Y716,"&gt;0"))&gt;0,1,0))</f>
        <v/>
      </c>
      <c r="M3708" t="inlineStr">
        <is>
          <t>Data R</t>
        </is>
      </c>
    </row>
    <row r="3709">
      <c r="A3709" t="inlineStr">
        <is>
          <t>Regional 4</t>
        </is>
      </c>
      <c r="B3709">
        <f>IF('Data R4'!C717="","",'Data R4'!B717)</f>
        <v/>
      </c>
      <c r="C3709">
        <f>IF('Data R4'!C717="","",'Data R4'!C717)</f>
        <v/>
      </c>
      <c r="D3709">
        <f>IF('Data R4'!C717="","",'Data R4'!D717)</f>
        <v/>
      </c>
      <c r="E3709">
        <f>IF('Data R4'!C717="","",'Data R4'!E717)</f>
        <v/>
      </c>
      <c r="F3709">
        <f>IF('Data R4'!C717="","",'Data R4'!F717)</f>
        <v/>
      </c>
      <c r="G3709">
        <f>IF('Data R4'!C717="","",'Data R4'!AD717)</f>
        <v/>
      </c>
      <c r="H3709">
        <f>IF('Data R4'!C717="","",'Data R4'!AC717)</f>
        <v/>
      </c>
      <c r="I3709">
        <f>IF('Data R4'!C717="","",COUNTIF('Data R4'!J717,"&gt;0")+COUNTIF('Data R4'!L717,"&gt;0")+COUNTIF('Data R4'!N717,"&gt;0")+COUNTIF('Data R4'!P717,"&gt;0")+COUNTIF('Data R4'!R717,"&gt;0")+COUNTIF('Data R4'!T717,"&gt;0")+COUNTIF('Data R4'!V717,"&gt;0")+COUNTIF('Data R4'!X717,"&gt;0"))</f>
        <v/>
      </c>
      <c r="J3709">
        <f>IF('Data R4'!C717="","",IF((COUNTIF('Data R4'!K717,"&gt;0")+COUNTIF('Data R4'!M717,"&gt;0")+COUNTIF('Data R4'!O717,"&gt;0")+COUNTIF('Data R4'!Q717,"&gt;0")+COUNTIF('Data R4'!S717,"&gt;0")+COUNTIF('Data R4'!U717,"&gt;0")+COUNTIF('Data R4'!W717,"&gt;0")+COUNTIF('Data R4'!Y717,"&gt;0"))&gt;0,1,0))</f>
        <v/>
      </c>
      <c r="M3709" t="inlineStr">
        <is>
          <t>Data R</t>
        </is>
      </c>
    </row>
    <row r="3710">
      <c r="A3710" t="inlineStr">
        <is>
          <t>Regional 4</t>
        </is>
      </c>
      <c r="B3710">
        <f>IF('Data R4'!C718="","",'Data R4'!B718)</f>
        <v/>
      </c>
      <c r="C3710">
        <f>IF('Data R4'!C718="","",'Data R4'!C718)</f>
        <v/>
      </c>
      <c r="D3710">
        <f>IF('Data R4'!C718="","",'Data R4'!D718)</f>
        <v/>
      </c>
      <c r="E3710">
        <f>IF('Data R4'!C718="","",'Data R4'!E718)</f>
        <v/>
      </c>
      <c r="F3710">
        <f>IF('Data R4'!C718="","",'Data R4'!F718)</f>
        <v/>
      </c>
      <c r="G3710">
        <f>IF('Data R4'!C718="","",'Data R4'!AD718)</f>
        <v/>
      </c>
      <c r="H3710">
        <f>IF('Data R4'!C718="","",'Data R4'!AC718)</f>
        <v/>
      </c>
      <c r="I3710">
        <f>IF('Data R4'!C718="","",COUNTIF('Data R4'!J718,"&gt;0")+COUNTIF('Data R4'!L718,"&gt;0")+COUNTIF('Data R4'!N718,"&gt;0")+COUNTIF('Data R4'!P718,"&gt;0")+COUNTIF('Data R4'!R718,"&gt;0")+COUNTIF('Data R4'!T718,"&gt;0")+COUNTIF('Data R4'!V718,"&gt;0")+COUNTIF('Data R4'!X718,"&gt;0"))</f>
        <v/>
      </c>
      <c r="J3710">
        <f>IF('Data R4'!C718="","",IF((COUNTIF('Data R4'!K718,"&gt;0")+COUNTIF('Data R4'!M718,"&gt;0")+COUNTIF('Data R4'!O718,"&gt;0")+COUNTIF('Data R4'!Q718,"&gt;0")+COUNTIF('Data R4'!S718,"&gt;0")+COUNTIF('Data R4'!U718,"&gt;0")+COUNTIF('Data R4'!W718,"&gt;0")+COUNTIF('Data R4'!Y718,"&gt;0"))&gt;0,1,0))</f>
        <v/>
      </c>
      <c r="M3710" t="inlineStr">
        <is>
          <t>Data R</t>
        </is>
      </c>
    </row>
    <row r="3711">
      <c r="A3711" t="inlineStr">
        <is>
          <t>Regional 4</t>
        </is>
      </c>
      <c r="B3711">
        <f>IF('Data R4'!C719="","",'Data R4'!B719)</f>
        <v/>
      </c>
      <c r="C3711">
        <f>IF('Data R4'!C719="","",'Data R4'!C719)</f>
        <v/>
      </c>
      <c r="D3711">
        <f>IF('Data R4'!C719="","",'Data R4'!D719)</f>
        <v/>
      </c>
      <c r="E3711">
        <f>IF('Data R4'!C719="","",'Data R4'!E719)</f>
        <v/>
      </c>
      <c r="F3711">
        <f>IF('Data R4'!C719="","",'Data R4'!F719)</f>
        <v/>
      </c>
      <c r="G3711">
        <f>IF('Data R4'!C719="","",'Data R4'!AD719)</f>
        <v/>
      </c>
      <c r="H3711">
        <f>IF('Data R4'!C719="","",'Data R4'!AC719)</f>
        <v/>
      </c>
      <c r="I3711">
        <f>IF('Data R4'!C719="","",COUNTIF('Data R4'!J719,"&gt;0")+COUNTIF('Data R4'!L719,"&gt;0")+COUNTIF('Data R4'!N719,"&gt;0")+COUNTIF('Data R4'!P719,"&gt;0")+COUNTIF('Data R4'!R719,"&gt;0")+COUNTIF('Data R4'!T719,"&gt;0")+COUNTIF('Data R4'!V719,"&gt;0")+COUNTIF('Data R4'!X719,"&gt;0"))</f>
        <v/>
      </c>
      <c r="J3711">
        <f>IF('Data R4'!C719="","",IF((COUNTIF('Data R4'!K719,"&gt;0")+COUNTIF('Data R4'!M719,"&gt;0")+COUNTIF('Data R4'!O719,"&gt;0")+COUNTIF('Data R4'!Q719,"&gt;0")+COUNTIF('Data R4'!S719,"&gt;0")+COUNTIF('Data R4'!U719,"&gt;0")+COUNTIF('Data R4'!W719,"&gt;0")+COUNTIF('Data R4'!Y719,"&gt;0"))&gt;0,1,0))</f>
        <v/>
      </c>
      <c r="M3711" t="inlineStr">
        <is>
          <t>Data R</t>
        </is>
      </c>
    </row>
    <row r="3712">
      <c r="A3712" t="inlineStr">
        <is>
          <t>Regional 4</t>
        </is>
      </c>
      <c r="B3712">
        <f>IF('Data R4'!C720="","",'Data R4'!B720)</f>
        <v/>
      </c>
      <c r="C3712">
        <f>IF('Data R4'!C720="","",'Data R4'!C720)</f>
        <v/>
      </c>
      <c r="D3712">
        <f>IF('Data R4'!C720="","",'Data R4'!D720)</f>
        <v/>
      </c>
      <c r="E3712">
        <f>IF('Data R4'!C720="","",'Data R4'!E720)</f>
        <v/>
      </c>
      <c r="F3712">
        <f>IF('Data R4'!C720="","",'Data R4'!F720)</f>
        <v/>
      </c>
      <c r="G3712">
        <f>IF('Data R4'!C720="","",'Data R4'!AD720)</f>
        <v/>
      </c>
      <c r="H3712">
        <f>IF('Data R4'!C720="","",'Data R4'!AC720)</f>
        <v/>
      </c>
      <c r="I3712">
        <f>IF('Data R4'!C720="","",COUNTIF('Data R4'!J720,"&gt;0")+COUNTIF('Data R4'!L720,"&gt;0")+COUNTIF('Data R4'!N720,"&gt;0")+COUNTIF('Data R4'!P720,"&gt;0")+COUNTIF('Data R4'!R720,"&gt;0")+COUNTIF('Data R4'!T720,"&gt;0")+COUNTIF('Data R4'!V720,"&gt;0")+COUNTIF('Data R4'!X720,"&gt;0"))</f>
        <v/>
      </c>
      <c r="J3712">
        <f>IF('Data R4'!C720="","",IF((COUNTIF('Data R4'!K720,"&gt;0")+COUNTIF('Data R4'!M720,"&gt;0")+COUNTIF('Data R4'!O720,"&gt;0")+COUNTIF('Data R4'!Q720,"&gt;0")+COUNTIF('Data R4'!S720,"&gt;0")+COUNTIF('Data R4'!U720,"&gt;0")+COUNTIF('Data R4'!W720,"&gt;0")+COUNTIF('Data R4'!Y720,"&gt;0"))&gt;0,1,0))</f>
        <v/>
      </c>
      <c r="M3712" t="inlineStr">
        <is>
          <t>Data R</t>
        </is>
      </c>
    </row>
    <row r="3713">
      <c r="A3713" t="inlineStr">
        <is>
          <t>Regional 4</t>
        </is>
      </c>
      <c r="B3713">
        <f>IF('Data R4'!C721="","",'Data R4'!B721)</f>
        <v/>
      </c>
      <c r="C3713">
        <f>IF('Data R4'!C721="","",'Data R4'!C721)</f>
        <v/>
      </c>
      <c r="D3713">
        <f>IF('Data R4'!C721="","",'Data R4'!D721)</f>
        <v/>
      </c>
      <c r="E3713">
        <f>IF('Data R4'!C721="","",'Data R4'!E721)</f>
        <v/>
      </c>
      <c r="F3713">
        <f>IF('Data R4'!C721="","",'Data R4'!F721)</f>
        <v/>
      </c>
      <c r="G3713">
        <f>IF('Data R4'!C721="","",'Data R4'!AD721)</f>
        <v/>
      </c>
      <c r="H3713">
        <f>IF('Data R4'!C721="","",'Data R4'!AC721)</f>
        <v/>
      </c>
      <c r="I3713">
        <f>IF('Data R4'!C721="","",COUNTIF('Data R4'!J721,"&gt;0")+COUNTIF('Data R4'!L721,"&gt;0")+COUNTIF('Data R4'!N721,"&gt;0")+COUNTIF('Data R4'!P721,"&gt;0")+COUNTIF('Data R4'!R721,"&gt;0")+COUNTIF('Data R4'!T721,"&gt;0")+COUNTIF('Data R4'!V721,"&gt;0")+COUNTIF('Data R4'!X721,"&gt;0"))</f>
        <v/>
      </c>
      <c r="J3713">
        <f>IF('Data R4'!C721="","",IF((COUNTIF('Data R4'!K721,"&gt;0")+COUNTIF('Data R4'!M721,"&gt;0")+COUNTIF('Data R4'!O721,"&gt;0")+COUNTIF('Data R4'!Q721,"&gt;0")+COUNTIF('Data R4'!S721,"&gt;0")+COUNTIF('Data R4'!U721,"&gt;0")+COUNTIF('Data R4'!W721,"&gt;0")+COUNTIF('Data R4'!Y721,"&gt;0"))&gt;0,1,0))</f>
        <v/>
      </c>
      <c r="M3713" t="inlineStr">
        <is>
          <t>Data R</t>
        </is>
      </c>
    </row>
    <row r="3714">
      <c r="A3714" t="inlineStr">
        <is>
          <t>Regional 4</t>
        </is>
      </c>
      <c r="B3714">
        <f>IF('Data R4'!C722="","",'Data R4'!B722)</f>
        <v/>
      </c>
      <c r="C3714">
        <f>IF('Data R4'!C722="","",'Data R4'!C722)</f>
        <v/>
      </c>
      <c r="D3714">
        <f>IF('Data R4'!C722="","",'Data R4'!D722)</f>
        <v/>
      </c>
      <c r="E3714">
        <f>IF('Data R4'!C722="","",'Data R4'!E722)</f>
        <v/>
      </c>
      <c r="F3714">
        <f>IF('Data R4'!C722="","",'Data R4'!F722)</f>
        <v/>
      </c>
      <c r="G3714">
        <f>IF('Data R4'!C722="","",'Data R4'!AD722)</f>
        <v/>
      </c>
      <c r="H3714">
        <f>IF('Data R4'!C722="","",'Data R4'!AC722)</f>
        <v/>
      </c>
      <c r="I3714">
        <f>IF('Data R4'!C722="","",COUNTIF('Data R4'!J722,"&gt;0")+COUNTIF('Data R4'!L722,"&gt;0")+COUNTIF('Data R4'!N722,"&gt;0")+COUNTIF('Data R4'!P722,"&gt;0")+COUNTIF('Data R4'!R722,"&gt;0")+COUNTIF('Data R4'!T722,"&gt;0")+COUNTIF('Data R4'!V722,"&gt;0")+COUNTIF('Data R4'!X722,"&gt;0"))</f>
        <v/>
      </c>
      <c r="J3714">
        <f>IF('Data R4'!C722="","",IF((COUNTIF('Data R4'!K722,"&gt;0")+COUNTIF('Data R4'!M722,"&gt;0")+COUNTIF('Data R4'!O722,"&gt;0")+COUNTIF('Data R4'!Q722,"&gt;0")+COUNTIF('Data R4'!S722,"&gt;0")+COUNTIF('Data R4'!U722,"&gt;0")+COUNTIF('Data R4'!W722,"&gt;0")+COUNTIF('Data R4'!Y722,"&gt;0"))&gt;0,1,0))</f>
        <v/>
      </c>
      <c r="M3714" t="inlineStr">
        <is>
          <t>Data R</t>
        </is>
      </c>
    </row>
    <row r="3715">
      <c r="A3715" t="inlineStr">
        <is>
          <t>Regional 4</t>
        </is>
      </c>
      <c r="B3715">
        <f>IF('Data R4'!C723="","",'Data R4'!B723)</f>
        <v/>
      </c>
      <c r="C3715">
        <f>IF('Data R4'!C723="","",'Data R4'!C723)</f>
        <v/>
      </c>
      <c r="D3715">
        <f>IF('Data R4'!C723="","",'Data R4'!D723)</f>
        <v/>
      </c>
      <c r="E3715">
        <f>IF('Data R4'!C723="","",'Data R4'!E723)</f>
        <v/>
      </c>
      <c r="F3715">
        <f>IF('Data R4'!C723="","",'Data R4'!F723)</f>
        <v/>
      </c>
      <c r="G3715">
        <f>IF('Data R4'!C723="","",'Data R4'!AD723)</f>
        <v/>
      </c>
      <c r="H3715">
        <f>IF('Data R4'!C723="","",'Data R4'!AC723)</f>
        <v/>
      </c>
      <c r="I3715">
        <f>IF('Data R4'!C723="","",COUNTIF('Data R4'!J723,"&gt;0")+COUNTIF('Data R4'!L723,"&gt;0")+COUNTIF('Data R4'!N723,"&gt;0")+COUNTIF('Data R4'!P723,"&gt;0")+COUNTIF('Data R4'!R723,"&gt;0")+COUNTIF('Data R4'!T723,"&gt;0")+COUNTIF('Data R4'!V723,"&gt;0")+COUNTIF('Data R4'!X723,"&gt;0"))</f>
        <v/>
      </c>
      <c r="J3715">
        <f>IF('Data R4'!C723="","",IF((COUNTIF('Data R4'!K723,"&gt;0")+COUNTIF('Data R4'!M723,"&gt;0")+COUNTIF('Data R4'!O723,"&gt;0")+COUNTIF('Data R4'!Q723,"&gt;0")+COUNTIF('Data R4'!S723,"&gt;0")+COUNTIF('Data R4'!U723,"&gt;0")+COUNTIF('Data R4'!W723,"&gt;0")+COUNTIF('Data R4'!Y723,"&gt;0"))&gt;0,1,0))</f>
        <v/>
      </c>
      <c r="M3715" t="inlineStr">
        <is>
          <t>Data R</t>
        </is>
      </c>
    </row>
    <row r="3716">
      <c r="A3716" t="inlineStr">
        <is>
          <t>Regional 4</t>
        </is>
      </c>
      <c r="B3716">
        <f>IF('Data R4'!C724="","",'Data R4'!B724)</f>
        <v/>
      </c>
      <c r="C3716">
        <f>IF('Data R4'!C724="","",'Data R4'!C724)</f>
        <v/>
      </c>
      <c r="D3716">
        <f>IF('Data R4'!C724="","",'Data R4'!D724)</f>
        <v/>
      </c>
      <c r="E3716">
        <f>IF('Data R4'!C724="","",'Data R4'!E724)</f>
        <v/>
      </c>
      <c r="F3716">
        <f>IF('Data R4'!C724="","",'Data R4'!F724)</f>
        <v/>
      </c>
      <c r="G3716">
        <f>IF('Data R4'!C724="","",'Data R4'!AD724)</f>
        <v/>
      </c>
      <c r="H3716">
        <f>IF('Data R4'!C724="","",'Data R4'!AC724)</f>
        <v/>
      </c>
      <c r="I3716">
        <f>IF('Data R4'!C724="","",COUNTIF('Data R4'!J724,"&gt;0")+COUNTIF('Data R4'!L724,"&gt;0")+COUNTIF('Data R4'!N724,"&gt;0")+COUNTIF('Data R4'!P724,"&gt;0")+COUNTIF('Data R4'!R724,"&gt;0")+COUNTIF('Data R4'!T724,"&gt;0")+COUNTIF('Data R4'!V724,"&gt;0")+COUNTIF('Data R4'!X724,"&gt;0"))</f>
        <v/>
      </c>
      <c r="J3716">
        <f>IF('Data R4'!C724="","",IF((COUNTIF('Data R4'!K724,"&gt;0")+COUNTIF('Data R4'!M724,"&gt;0")+COUNTIF('Data R4'!O724,"&gt;0")+COUNTIF('Data R4'!Q724,"&gt;0")+COUNTIF('Data R4'!S724,"&gt;0")+COUNTIF('Data R4'!U724,"&gt;0")+COUNTIF('Data R4'!W724,"&gt;0")+COUNTIF('Data R4'!Y724,"&gt;0"))&gt;0,1,0))</f>
        <v/>
      </c>
      <c r="M3716" t="inlineStr">
        <is>
          <t>Data R</t>
        </is>
      </c>
    </row>
    <row r="3717">
      <c r="A3717" t="inlineStr">
        <is>
          <t>Regional 4</t>
        </is>
      </c>
      <c r="B3717">
        <f>IF('Data R4'!C725="","",'Data R4'!B725)</f>
        <v/>
      </c>
      <c r="C3717">
        <f>IF('Data R4'!C725="","",'Data R4'!C725)</f>
        <v/>
      </c>
      <c r="D3717">
        <f>IF('Data R4'!C725="","",'Data R4'!D725)</f>
        <v/>
      </c>
      <c r="E3717">
        <f>IF('Data R4'!C725="","",'Data R4'!E725)</f>
        <v/>
      </c>
      <c r="F3717">
        <f>IF('Data R4'!C725="","",'Data R4'!F725)</f>
        <v/>
      </c>
      <c r="G3717">
        <f>IF('Data R4'!C725="","",'Data R4'!AD725)</f>
        <v/>
      </c>
      <c r="H3717">
        <f>IF('Data R4'!C725="","",'Data R4'!AC725)</f>
        <v/>
      </c>
      <c r="I3717">
        <f>IF('Data R4'!C725="","",COUNTIF('Data R4'!J725,"&gt;0")+COUNTIF('Data R4'!L725,"&gt;0")+COUNTIF('Data R4'!N725,"&gt;0")+COUNTIF('Data R4'!P725,"&gt;0")+COUNTIF('Data R4'!R725,"&gt;0")+COUNTIF('Data R4'!T725,"&gt;0")+COUNTIF('Data R4'!V725,"&gt;0")+COUNTIF('Data R4'!X725,"&gt;0"))</f>
        <v/>
      </c>
      <c r="J3717">
        <f>IF('Data R4'!C725="","",IF((COUNTIF('Data R4'!K725,"&gt;0")+COUNTIF('Data R4'!M725,"&gt;0")+COUNTIF('Data R4'!O725,"&gt;0")+COUNTIF('Data R4'!Q725,"&gt;0")+COUNTIF('Data R4'!S725,"&gt;0")+COUNTIF('Data R4'!U725,"&gt;0")+COUNTIF('Data R4'!W725,"&gt;0")+COUNTIF('Data R4'!Y725,"&gt;0"))&gt;0,1,0))</f>
        <v/>
      </c>
      <c r="M3717" t="inlineStr">
        <is>
          <t>Data R</t>
        </is>
      </c>
    </row>
    <row r="3718">
      <c r="A3718" t="inlineStr">
        <is>
          <t>Regional 4</t>
        </is>
      </c>
      <c r="B3718">
        <f>IF('Data R4'!C726="","",'Data R4'!B726)</f>
        <v/>
      </c>
      <c r="C3718">
        <f>IF('Data R4'!C726="","",'Data R4'!C726)</f>
        <v/>
      </c>
      <c r="D3718">
        <f>IF('Data R4'!C726="","",'Data R4'!D726)</f>
        <v/>
      </c>
      <c r="E3718">
        <f>IF('Data R4'!C726="","",'Data R4'!E726)</f>
        <v/>
      </c>
      <c r="F3718">
        <f>IF('Data R4'!C726="","",'Data R4'!F726)</f>
        <v/>
      </c>
      <c r="G3718">
        <f>IF('Data R4'!C726="","",'Data R4'!AD726)</f>
        <v/>
      </c>
      <c r="H3718">
        <f>IF('Data R4'!C726="","",'Data R4'!AC726)</f>
        <v/>
      </c>
      <c r="I3718">
        <f>IF('Data R4'!C726="","",COUNTIF('Data R4'!J726,"&gt;0")+COUNTIF('Data R4'!L726,"&gt;0")+COUNTIF('Data R4'!N726,"&gt;0")+COUNTIF('Data R4'!P726,"&gt;0")+COUNTIF('Data R4'!R726,"&gt;0")+COUNTIF('Data R4'!T726,"&gt;0")+COUNTIF('Data R4'!V726,"&gt;0")+COUNTIF('Data R4'!X726,"&gt;0"))</f>
        <v/>
      </c>
      <c r="J3718">
        <f>IF('Data R4'!C726="","",IF((COUNTIF('Data R4'!K726,"&gt;0")+COUNTIF('Data R4'!M726,"&gt;0")+COUNTIF('Data R4'!O726,"&gt;0")+COUNTIF('Data R4'!Q726,"&gt;0")+COUNTIF('Data R4'!S726,"&gt;0")+COUNTIF('Data R4'!U726,"&gt;0")+COUNTIF('Data R4'!W726,"&gt;0")+COUNTIF('Data R4'!Y726,"&gt;0"))&gt;0,1,0))</f>
        <v/>
      </c>
      <c r="M3718" t="inlineStr">
        <is>
          <t>Data R</t>
        </is>
      </c>
    </row>
    <row r="3719">
      <c r="A3719" t="inlineStr">
        <is>
          <t>Regional 4</t>
        </is>
      </c>
      <c r="B3719">
        <f>IF('Data R4'!C727="","",'Data R4'!B727)</f>
        <v/>
      </c>
      <c r="C3719">
        <f>IF('Data R4'!C727="","",'Data R4'!C727)</f>
        <v/>
      </c>
      <c r="D3719">
        <f>IF('Data R4'!C727="","",'Data R4'!D727)</f>
        <v/>
      </c>
      <c r="E3719">
        <f>IF('Data R4'!C727="","",'Data R4'!E727)</f>
        <v/>
      </c>
      <c r="F3719">
        <f>IF('Data R4'!C727="","",'Data R4'!F727)</f>
        <v/>
      </c>
      <c r="G3719">
        <f>IF('Data R4'!C727="","",'Data R4'!AD727)</f>
        <v/>
      </c>
      <c r="H3719">
        <f>IF('Data R4'!C727="","",'Data R4'!AC727)</f>
        <v/>
      </c>
      <c r="I3719">
        <f>IF('Data R4'!C727="","",COUNTIF('Data R4'!J727,"&gt;0")+COUNTIF('Data R4'!L727,"&gt;0")+COUNTIF('Data R4'!N727,"&gt;0")+COUNTIF('Data R4'!P727,"&gt;0")+COUNTIF('Data R4'!R727,"&gt;0")+COUNTIF('Data R4'!T727,"&gt;0")+COUNTIF('Data R4'!V727,"&gt;0")+COUNTIF('Data R4'!X727,"&gt;0"))</f>
        <v/>
      </c>
      <c r="J3719">
        <f>IF('Data R4'!C727="","",IF((COUNTIF('Data R4'!K727,"&gt;0")+COUNTIF('Data R4'!M727,"&gt;0")+COUNTIF('Data R4'!O727,"&gt;0")+COUNTIF('Data R4'!Q727,"&gt;0")+COUNTIF('Data R4'!S727,"&gt;0")+COUNTIF('Data R4'!U727,"&gt;0")+COUNTIF('Data R4'!W727,"&gt;0")+COUNTIF('Data R4'!Y727,"&gt;0"))&gt;0,1,0))</f>
        <v/>
      </c>
      <c r="M3719" t="inlineStr">
        <is>
          <t>Data R</t>
        </is>
      </c>
    </row>
    <row r="3720">
      <c r="A3720" t="inlineStr">
        <is>
          <t>Regional 4</t>
        </is>
      </c>
      <c r="B3720">
        <f>IF('Data R4'!C728="","",'Data R4'!B728)</f>
        <v/>
      </c>
      <c r="C3720">
        <f>IF('Data R4'!C728="","",'Data R4'!C728)</f>
        <v/>
      </c>
      <c r="D3720">
        <f>IF('Data R4'!C728="","",'Data R4'!D728)</f>
        <v/>
      </c>
      <c r="E3720">
        <f>IF('Data R4'!C728="","",'Data R4'!E728)</f>
        <v/>
      </c>
      <c r="F3720">
        <f>IF('Data R4'!C728="","",'Data R4'!F728)</f>
        <v/>
      </c>
      <c r="G3720">
        <f>IF('Data R4'!C728="","",'Data R4'!AD728)</f>
        <v/>
      </c>
      <c r="H3720">
        <f>IF('Data R4'!C728="","",'Data R4'!AC728)</f>
        <v/>
      </c>
      <c r="I3720">
        <f>IF('Data R4'!C728="","",COUNTIF('Data R4'!J728,"&gt;0")+COUNTIF('Data R4'!L728,"&gt;0")+COUNTIF('Data R4'!N728,"&gt;0")+COUNTIF('Data R4'!P728,"&gt;0")+COUNTIF('Data R4'!R728,"&gt;0")+COUNTIF('Data R4'!T728,"&gt;0")+COUNTIF('Data R4'!V728,"&gt;0")+COUNTIF('Data R4'!X728,"&gt;0"))</f>
        <v/>
      </c>
      <c r="J3720">
        <f>IF('Data R4'!C728="","",IF((COUNTIF('Data R4'!K728,"&gt;0")+COUNTIF('Data R4'!M728,"&gt;0")+COUNTIF('Data R4'!O728,"&gt;0")+COUNTIF('Data R4'!Q728,"&gt;0")+COUNTIF('Data R4'!S728,"&gt;0")+COUNTIF('Data R4'!U728,"&gt;0")+COUNTIF('Data R4'!W728,"&gt;0")+COUNTIF('Data R4'!Y728,"&gt;0"))&gt;0,1,0))</f>
        <v/>
      </c>
      <c r="M3720" t="inlineStr">
        <is>
          <t>Data R</t>
        </is>
      </c>
    </row>
    <row r="3721">
      <c r="A3721" t="inlineStr">
        <is>
          <t>Regional 4</t>
        </is>
      </c>
      <c r="B3721">
        <f>IF('Data R4'!C729="","",'Data R4'!B729)</f>
        <v/>
      </c>
      <c r="C3721">
        <f>IF('Data R4'!C729="","",'Data R4'!C729)</f>
        <v/>
      </c>
      <c r="D3721">
        <f>IF('Data R4'!C729="","",'Data R4'!D729)</f>
        <v/>
      </c>
      <c r="E3721">
        <f>IF('Data R4'!C729="","",'Data R4'!E729)</f>
        <v/>
      </c>
      <c r="F3721">
        <f>IF('Data R4'!C729="","",'Data R4'!F729)</f>
        <v/>
      </c>
      <c r="G3721">
        <f>IF('Data R4'!C729="","",'Data R4'!AD729)</f>
        <v/>
      </c>
      <c r="H3721">
        <f>IF('Data R4'!C729="","",'Data R4'!AC729)</f>
        <v/>
      </c>
      <c r="I3721">
        <f>IF('Data R4'!C729="","",COUNTIF('Data R4'!J729,"&gt;0")+COUNTIF('Data R4'!L729,"&gt;0")+COUNTIF('Data R4'!N729,"&gt;0")+COUNTIF('Data R4'!P729,"&gt;0")+COUNTIF('Data R4'!R729,"&gt;0")+COUNTIF('Data R4'!T729,"&gt;0")+COUNTIF('Data R4'!V729,"&gt;0")+COUNTIF('Data R4'!X729,"&gt;0"))</f>
        <v/>
      </c>
      <c r="J3721">
        <f>IF('Data R4'!C729="","",IF((COUNTIF('Data R4'!K729,"&gt;0")+COUNTIF('Data R4'!M729,"&gt;0")+COUNTIF('Data R4'!O729,"&gt;0")+COUNTIF('Data R4'!Q729,"&gt;0")+COUNTIF('Data R4'!S729,"&gt;0")+COUNTIF('Data R4'!U729,"&gt;0")+COUNTIF('Data R4'!W729,"&gt;0")+COUNTIF('Data R4'!Y729,"&gt;0"))&gt;0,1,0))</f>
        <v/>
      </c>
      <c r="M3721" t="inlineStr">
        <is>
          <t>Data R</t>
        </is>
      </c>
    </row>
    <row r="3722">
      <c r="A3722" t="inlineStr">
        <is>
          <t>Regional 4</t>
        </is>
      </c>
      <c r="B3722">
        <f>IF('Data R4'!C730="","",'Data R4'!B730)</f>
        <v/>
      </c>
      <c r="C3722">
        <f>IF('Data R4'!C730="","",'Data R4'!C730)</f>
        <v/>
      </c>
      <c r="D3722">
        <f>IF('Data R4'!C730="","",'Data R4'!D730)</f>
        <v/>
      </c>
      <c r="E3722">
        <f>IF('Data R4'!C730="","",'Data R4'!E730)</f>
        <v/>
      </c>
      <c r="F3722">
        <f>IF('Data R4'!C730="","",'Data R4'!F730)</f>
        <v/>
      </c>
      <c r="G3722">
        <f>IF('Data R4'!C730="","",'Data R4'!AD730)</f>
        <v/>
      </c>
      <c r="H3722">
        <f>IF('Data R4'!C730="","",'Data R4'!AC730)</f>
        <v/>
      </c>
      <c r="I3722">
        <f>IF('Data R4'!C730="","",COUNTIF('Data R4'!J730,"&gt;0")+COUNTIF('Data R4'!L730,"&gt;0")+COUNTIF('Data R4'!N730,"&gt;0")+COUNTIF('Data R4'!P730,"&gt;0")+COUNTIF('Data R4'!R730,"&gt;0")+COUNTIF('Data R4'!T730,"&gt;0")+COUNTIF('Data R4'!V730,"&gt;0")+COUNTIF('Data R4'!X730,"&gt;0"))</f>
        <v/>
      </c>
      <c r="J3722">
        <f>IF('Data R4'!C730="","",IF((COUNTIF('Data R4'!K730,"&gt;0")+COUNTIF('Data R4'!M730,"&gt;0")+COUNTIF('Data R4'!O730,"&gt;0")+COUNTIF('Data R4'!Q730,"&gt;0")+COUNTIF('Data R4'!S730,"&gt;0")+COUNTIF('Data R4'!U730,"&gt;0")+COUNTIF('Data R4'!W730,"&gt;0")+COUNTIF('Data R4'!Y730,"&gt;0"))&gt;0,1,0))</f>
        <v/>
      </c>
      <c r="M3722" t="inlineStr">
        <is>
          <t>Data R</t>
        </is>
      </c>
    </row>
    <row r="3723">
      <c r="A3723" t="inlineStr">
        <is>
          <t>Regional 4</t>
        </is>
      </c>
      <c r="B3723">
        <f>IF('Data R4'!C731="","",'Data R4'!B731)</f>
        <v/>
      </c>
      <c r="C3723">
        <f>IF('Data R4'!C731="","",'Data R4'!C731)</f>
        <v/>
      </c>
      <c r="D3723">
        <f>IF('Data R4'!C731="","",'Data R4'!D731)</f>
        <v/>
      </c>
      <c r="E3723">
        <f>IF('Data R4'!C731="","",'Data R4'!E731)</f>
        <v/>
      </c>
      <c r="F3723">
        <f>IF('Data R4'!C731="","",'Data R4'!F731)</f>
        <v/>
      </c>
      <c r="G3723">
        <f>IF('Data R4'!C731="","",'Data R4'!AD731)</f>
        <v/>
      </c>
      <c r="H3723">
        <f>IF('Data R4'!C731="","",'Data R4'!AC731)</f>
        <v/>
      </c>
      <c r="I3723">
        <f>IF('Data R4'!C731="","",COUNTIF('Data R4'!J731,"&gt;0")+COUNTIF('Data R4'!L731,"&gt;0")+COUNTIF('Data R4'!N731,"&gt;0")+COUNTIF('Data R4'!P731,"&gt;0")+COUNTIF('Data R4'!R731,"&gt;0")+COUNTIF('Data R4'!T731,"&gt;0")+COUNTIF('Data R4'!V731,"&gt;0")+COUNTIF('Data R4'!X731,"&gt;0"))</f>
        <v/>
      </c>
      <c r="J3723">
        <f>IF('Data R4'!C731="","",IF((COUNTIF('Data R4'!K731,"&gt;0")+COUNTIF('Data R4'!M731,"&gt;0")+COUNTIF('Data R4'!O731,"&gt;0")+COUNTIF('Data R4'!Q731,"&gt;0")+COUNTIF('Data R4'!S731,"&gt;0")+COUNTIF('Data R4'!U731,"&gt;0")+COUNTIF('Data R4'!W731,"&gt;0")+COUNTIF('Data R4'!Y731,"&gt;0"))&gt;0,1,0))</f>
        <v/>
      </c>
      <c r="M3723" t="inlineStr">
        <is>
          <t>Data R</t>
        </is>
      </c>
    </row>
    <row r="3724">
      <c r="A3724" t="inlineStr">
        <is>
          <t>Regional 4</t>
        </is>
      </c>
      <c r="B3724">
        <f>IF('Data R4'!C732="","",'Data R4'!B732)</f>
        <v/>
      </c>
      <c r="C3724">
        <f>IF('Data R4'!C732="","",'Data R4'!C732)</f>
        <v/>
      </c>
      <c r="D3724">
        <f>IF('Data R4'!C732="","",'Data R4'!D732)</f>
        <v/>
      </c>
      <c r="E3724">
        <f>IF('Data R4'!C732="","",'Data R4'!E732)</f>
        <v/>
      </c>
      <c r="F3724">
        <f>IF('Data R4'!C732="","",'Data R4'!F732)</f>
        <v/>
      </c>
      <c r="G3724">
        <f>IF('Data R4'!C732="","",'Data R4'!AD732)</f>
        <v/>
      </c>
      <c r="H3724">
        <f>IF('Data R4'!C732="","",'Data R4'!AC732)</f>
        <v/>
      </c>
      <c r="I3724">
        <f>IF('Data R4'!C732="","",COUNTIF('Data R4'!J732,"&gt;0")+COUNTIF('Data R4'!L732,"&gt;0")+COUNTIF('Data R4'!N732,"&gt;0")+COUNTIF('Data R4'!P732,"&gt;0")+COUNTIF('Data R4'!R732,"&gt;0")+COUNTIF('Data R4'!T732,"&gt;0")+COUNTIF('Data R4'!V732,"&gt;0")+COUNTIF('Data R4'!X732,"&gt;0"))</f>
        <v/>
      </c>
      <c r="J3724">
        <f>IF('Data R4'!C732="","",IF((COUNTIF('Data R4'!K732,"&gt;0")+COUNTIF('Data R4'!M732,"&gt;0")+COUNTIF('Data R4'!O732,"&gt;0")+COUNTIF('Data R4'!Q732,"&gt;0")+COUNTIF('Data R4'!S732,"&gt;0")+COUNTIF('Data R4'!U732,"&gt;0")+COUNTIF('Data R4'!W732,"&gt;0")+COUNTIF('Data R4'!Y732,"&gt;0"))&gt;0,1,0))</f>
        <v/>
      </c>
      <c r="M3724" t="inlineStr">
        <is>
          <t>Data R</t>
        </is>
      </c>
    </row>
    <row r="3725">
      <c r="A3725" t="inlineStr">
        <is>
          <t>Regional 4</t>
        </is>
      </c>
      <c r="B3725">
        <f>IF('Data R4'!C733="","",'Data R4'!B733)</f>
        <v/>
      </c>
      <c r="C3725">
        <f>IF('Data R4'!C733="","",'Data R4'!C733)</f>
        <v/>
      </c>
      <c r="D3725">
        <f>IF('Data R4'!C733="","",'Data R4'!D733)</f>
        <v/>
      </c>
      <c r="E3725">
        <f>IF('Data R4'!C733="","",'Data R4'!E733)</f>
        <v/>
      </c>
      <c r="F3725">
        <f>IF('Data R4'!C733="","",'Data R4'!F733)</f>
        <v/>
      </c>
      <c r="G3725">
        <f>IF('Data R4'!C733="","",'Data R4'!AD733)</f>
        <v/>
      </c>
      <c r="H3725">
        <f>IF('Data R4'!C733="","",'Data R4'!AC733)</f>
        <v/>
      </c>
      <c r="I3725">
        <f>IF('Data R4'!C733="","",COUNTIF('Data R4'!J733,"&gt;0")+COUNTIF('Data R4'!L733,"&gt;0")+COUNTIF('Data R4'!N733,"&gt;0")+COUNTIF('Data R4'!P733,"&gt;0")+COUNTIF('Data R4'!R733,"&gt;0")+COUNTIF('Data R4'!T733,"&gt;0")+COUNTIF('Data R4'!V733,"&gt;0")+COUNTIF('Data R4'!X733,"&gt;0"))</f>
        <v/>
      </c>
      <c r="J3725">
        <f>IF('Data R4'!C733="","",IF((COUNTIF('Data R4'!K733,"&gt;0")+COUNTIF('Data R4'!M733,"&gt;0")+COUNTIF('Data R4'!O733,"&gt;0")+COUNTIF('Data R4'!Q733,"&gt;0")+COUNTIF('Data R4'!S733,"&gt;0")+COUNTIF('Data R4'!U733,"&gt;0")+COUNTIF('Data R4'!W733,"&gt;0")+COUNTIF('Data R4'!Y733,"&gt;0"))&gt;0,1,0))</f>
        <v/>
      </c>
      <c r="M3725" t="inlineStr">
        <is>
          <t>Data R</t>
        </is>
      </c>
    </row>
    <row r="3726">
      <c r="A3726" t="inlineStr">
        <is>
          <t>Regional 4</t>
        </is>
      </c>
      <c r="B3726">
        <f>IF('Data R4'!C734="","",'Data R4'!B734)</f>
        <v/>
      </c>
      <c r="C3726">
        <f>IF('Data R4'!C734="","",'Data R4'!C734)</f>
        <v/>
      </c>
      <c r="D3726">
        <f>IF('Data R4'!C734="","",'Data R4'!D734)</f>
        <v/>
      </c>
      <c r="E3726">
        <f>IF('Data R4'!C734="","",'Data R4'!E734)</f>
        <v/>
      </c>
      <c r="F3726">
        <f>IF('Data R4'!C734="","",'Data R4'!F734)</f>
        <v/>
      </c>
      <c r="G3726">
        <f>IF('Data R4'!C734="","",'Data R4'!AD734)</f>
        <v/>
      </c>
      <c r="H3726">
        <f>IF('Data R4'!C734="","",'Data R4'!AC734)</f>
        <v/>
      </c>
      <c r="I3726">
        <f>IF('Data R4'!C734="","",COUNTIF('Data R4'!J734,"&gt;0")+COUNTIF('Data R4'!L734,"&gt;0")+COUNTIF('Data R4'!N734,"&gt;0")+COUNTIF('Data R4'!P734,"&gt;0")+COUNTIF('Data R4'!R734,"&gt;0")+COUNTIF('Data R4'!T734,"&gt;0")+COUNTIF('Data R4'!V734,"&gt;0")+COUNTIF('Data R4'!X734,"&gt;0"))</f>
        <v/>
      </c>
      <c r="J3726">
        <f>IF('Data R4'!C734="","",IF((COUNTIF('Data R4'!K734,"&gt;0")+COUNTIF('Data R4'!M734,"&gt;0")+COUNTIF('Data R4'!O734,"&gt;0")+COUNTIF('Data R4'!Q734,"&gt;0")+COUNTIF('Data R4'!S734,"&gt;0")+COUNTIF('Data R4'!U734,"&gt;0")+COUNTIF('Data R4'!W734,"&gt;0")+COUNTIF('Data R4'!Y734,"&gt;0"))&gt;0,1,0))</f>
        <v/>
      </c>
      <c r="M3726" t="inlineStr">
        <is>
          <t>Data R</t>
        </is>
      </c>
    </row>
    <row r="3727">
      <c r="A3727" t="inlineStr">
        <is>
          <t>Regional 4</t>
        </is>
      </c>
      <c r="B3727">
        <f>IF('Data R4'!C735="","",'Data R4'!B735)</f>
        <v/>
      </c>
      <c r="C3727">
        <f>IF('Data R4'!C735="","",'Data R4'!C735)</f>
        <v/>
      </c>
      <c r="D3727">
        <f>IF('Data R4'!C735="","",'Data R4'!D735)</f>
        <v/>
      </c>
      <c r="E3727">
        <f>IF('Data R4'!C735="","",'Data R4'!E735)</f>
        <v/>
      </c>
      <c r="F3727">
        <f>IF('Data R4'!C735="","",'Data R4'!F735)</f>
        <v/>
      </c>
      <c r="G3727">
        <f>IF('Data R4'!C735="","",'Data R4'!AD735)</f>
        <v/>
      </c>
      <c r="H3727">
        <f>IF('Data R4'!C735="","",'Data R4'!AC735)</f>
        <v/>
      </c>
      <c r="I3727">
        <f>IF('Data R4'!C735="","",COUNTIF('Data R4'!J735,"&gt;0")+COUNTIF('Data R4'!L735,"&gt;0")+COUNTIF('Data R4'!N735,"&gt;0")+COUNTIF('Data R4'!P735,"&gt;0")+COUNTIF('Data R4'!R735,"&gt;0")+COUNTIF('Data R4'!T735,"&gt;0")+COUNTIF('Data R4'!V735,"&gt;0")+COUNTIF('Data R4'!X735,"&gt;0"))</f>
        <v/>
      </c>
      <c r="J3727">
        <f>IF('Data R4'!C735="","",IF((COUNTIF('Data R4'!K735,"&gt;0")+COUNTIF('Data R4'!M735,"&gt;0")+COUNTIF('Data R4'!O735,"&gt;0")+COUNTIF('Data R4'!Q735,"&gt;0")+COUNTIF('Data R4'!S735,"&gt;0")+COUNTIF('Data R4'!U735,"&gt;0")+COUNTIF('Data R4'!W735,"&gt;0")+COUNTIF('Data R4'!Y735,"&gt;0"))&gt;0,1,0))</f>
        <v/>
      </c>
      <c r="M3727" t="inlineStr">
        <is>
          <t>Data R</t>
        </is>
      </c>
    </row>
    <row r="3728">
      <c r="A3728" t="inlineStr">
        <is>
          <t>Regional 4</t>
        </is>
      </c>
      <c r="B3728">
        <f>IF('Data R4'!C736="","",'Data R4'!B736)</f>
        <v/>
      </c>
      <c r="C3728">
        <f>IF('Data R4'!C736="","",'Data R4'!C736)</f>
        <v/>
      </c>
      <c r="D3728">
        <f>IF('Data R4'!C736="","",'Data R4'!D736)</f>
        <v/>
      </c>
      <c r="E3728">
        <f>IF('Data R4'!C736="","",'Data R4'!E736)</f>
        <v/>
      </c>
      <c r="F3728">
        <f>IF('Data R4'!C736="","",'Data R4'!F736)</f>
        <v/>
      </c>
      <c r="G3728">
        <f>IF('Data R4'!C736="","",'Data R4'!AD736)</f>
        <v/>
      </c>
      <c r="H3728">
        <f>IF('Data R4'!C736="","",'Data R4'!AC736)</f>
        <v/>
      </c>
      <c r="I3728">
        <f>IF('Data R4'!C736="","",COUNTIF('Data R4'!J736,"&gt;0")+COUNTIF('Data R4'!L736,"&gt;0")+COUNTIF('Data R4'!N736,"&gt;0")+COUNTIF('Data R4'!P736,"&gt;0")+COUNTIF('Data R4'!R736,"&gt;0")+COUNTIF('Data R4'!T736,"&gt;0")+COUNTIF('Data R4'!V736,"&gt;0")+COUNTIF('Data R4'!X736,"&gt;0"))</f>
        <v/>
      </c>
      <c r="J3728">
        <f>IF('Data R4'!C736="","",IF((COUNTIF('Data R4'!K736,"&gt;0")+COUNTIF('Data R4'!M736,"&gt;0")+COUNTIF('Data R4'!O736,"&gt;0")+COUNTIF('Data R4'!Q736,"&gt;0")+COUNTIF('Data R4'!S736,"&gt;0")+COUNTIF('Data R4'!U736,"&gt;0")+COUNTIF('Data R4'!W736,"&gt;0")+COUNTIF('Data R4'!Y736,"&gt;0"))&gt;0,1,0))</f>
        <v/>
      </c>
      <c r="M3728" t="inlineStr">
        <is>
          <t>Data R</t>
        </is>
      </c>
    </row>
    <row r="3729">
      <c r="A3729" t="inlineStr">
        <is>
          <t>Regional 4</t>
        </is>
      </c>
      <c r="B3729">
        <f>IF('Data R4'!C737="","",'Data R4'!B737)</f>
        <v/>
      </c>
      <c r="C3729">
        <f>IF('Data R4'!C737="","",'Data R4'!C737)</f>
        <v/>
      </c>
      <c r="D3729">
        <f>IF('Data R4'!C737="","",'Data R4'!D737)</f>
        <v/>
      </c>
      <c r="E3729">
        <f>IF('Data R4'!C737="","",'Data R4'!E737)</f>
        <v/>
      </c>
      <c r="F3729">
        <f>IF('Data R4'!C737="","",'Data R4'!F737)</f>
        <v/>
      </c>
      <c r="G3729">
        <f>IF('Data R4'!C737="","",'Data R4'!AD737)</f>
        <v/>
      </c>
      <c r="H3729">
        <f>IF('Data R4'!C737="","",'Data R4'!AC737)</f>
        <v/>
      </c>
      <c r="I3729">
        <f>IF('Data R4'!C737="","",COUNTIF('Data R4'!J737,"&gt;0")+COUNTIF('Data R4'!L737,"&gt;0")+COUNTIF('Data R4'!N737,"&gt;0")+COUNTIF('Data R4'!P737,"&gt;0")+COUNTIF('Data R4'!R737,"&gt;0")+COUNTIF('Data R4'!T737,"&gt;0")+COUNTIF('Data R4'!V737,"&gt;0")+COUNTIF('Data R4'!X737,"&gt;0"))</f>
        <v/>
      </c>
      <c r="J3729">
        <f>IF('Data R4'!C737="","",IF((COUNTIF('Data R4'!K737,"&gt;0")+COUNTIF('Data R4'!M737,"&gt;0")+COUNTIF('Data R4'!O737,"&gt;0")+COUNTIF('Data R4'!Q737,"&gt;0")+COUNTIF('Data R4'!S737,"&gt;0")+COUNTIF('Data R4'!U737,"&gt;0")+COUNTIF('Data R4'!W737,"&gt;0")+COUNTIF('Data R4'!Y737,"&gt;0"))&gt;0,1,0))</f>
        <v/>
      </c>
      <c r="M3729" t="inlineStr">
        <is>
          <t>Data R</t>
        </is>
      </c>
    </row>
    <row r="3730">
      <c r="A3730" t="inlineStr">
        <is>
          <t>Regional 4</t>
        </is>
      </c>
      <c r="B3730">
        <f>IF('Data R4'!C738="","",'Data R4'!B738)</f>
        <v/>
      </c>
      <c r="C3730">
        <f>IF('Data R4'!C738="","",'Data R4'!C738)</f>
        <v/>
      </c>
      <c r="D3730">
        <f>IF('Data R4'!C738="","",'Data R4'!D738)</f>
        <v/>
      </c>
      <c r="E3730">
        <f>IF('Data R4'!C738="","",'Data R4'!E738)</f>
        <v/>
      </c>
      <c r="F3730">
        <f>IF('Data R4'!C738="","",'Data R4'!F738)</f>
        <v/>
      </c>
      <c r="G3730">
        <f>IF('Data R4'!C738="","",'Data R4'!AD738)</f>
        <v/>
      </c>
      <c r="H3730">
        <f>IF('Data R4'!C738="","",'Data R4'!AC738)</f>
        <v/>
      </c>
      <c r="I3730">
        <f>IF('Data R4'!C738="","",COUNTIF('Data R4'!J738,"&gt;0")+COUNTIF('Data R4'!L738,"&gt;0")+COUNTIF('Data R4'!N738,"&gt;0")+COUNTIF('Data R4'!P738,"&gt;0")+COUNTIF('Data R4'!R738,"&gt;0")+COUNTIF('Data R4'!T738,"&gt;0")+COUNTIF('Data R4'!V738,"&gt;0")+COUNTIF('Data R4'!X738,"&gt;0"))</f>
        <v/>
      </c>
      <c r="J3730">
        <f>IF('Data R4'!C738="","",IF((COUNTIF('Data R4'!K738,"&gt;0")+COUNTIF('Data R4'!M738,"&gt;0")+COUNTIF('Data R4'!O738,"&gt;0")+COUNTIF('Data R4'!Q738,"&gt;0")+COUNTIF('Data R4'!S738,"&gt;0")+COUNTIF('Data R4'!U738,"&gt;0")+COUNTIF('Data R4'!W738,"&gt;0")+COUNTIF('Data R4'!Y738,"&gt;0"))&gt;0,1,0))</f>
        <v/>
      </c>
      <c r="M3730" t="inlineStr">
        <is>
          <t>Data R</t>
        </is>
      </c>
    </row>
    <row r="3731">
      <c r="A3731" t="inlineStr">
        <is>
          <t>Regional 4</t>
        </is>
      </c>
      <c r="B3731">
        <f>IF('Data R4'!C739="","",'Data R4'!B739)</f>
        <v/>
      </c>
      <c r="C3731">
        <f>IF('Data R4'!C739="","",'Data R4'!C739)</f>
        <v/>
      </c>
      <c r="D3731">
        <f>IF('Data R4'!C739="","",'Data R4'!D739)</f>
        <v/>
      </c>
      <c r="E3731">
        <f>IF('Data R4'!C739="","",'Data R4'!E739)</f>
        <v/>
      </c>
      <c r="F3731">
        <f>IF('Data R4'!C739="","",'Data R4'!F739)</f>
        <v/>
      </c>
      <c r="G3731">
        <f>IF('Data R4'!C739="","",'Data R4'!AD739)</f>
        <v/>
      </c>
      <c r="H3731">
        <f>IF('Data R4'!C739="","",'Data R4'!AC739)</f>
        <v/>
      </c>
      <c r="I3731">
        <f>IF('Data R4'!C739="","",COUNTIF('Data R4'!J739,"&gt;0")+COUNTIF('Data R4'!L739,"&gt;0")+COUNTIF('Data R4'!N739,"&gt;0")+COUNTIF('Data R4'!P739,"&gt;0")+COUNTIF('Data R4'!R739,"&gt;0")+COUNTIF('Data R4'!T739,"&gt;0")+COUNTIF('Data R4'!V739,"&gt;0")+COUNTIF('Data R4'!X739,"&gt;0"))</f>
        <v/>
      </c>
      <c r="J3731">
        <f>IF('Data R4'!C739="","",IF((COUNTIF('Data R4'!K739,"&gt;0")+COUNTIF('Data R4'!M739,"&gt;0")+COUNTIF('Data R4'!O739,"&gt;0")+COUNTIF('Data R4'!Q739,"&gt;0")+COUNTIF('Data R4'!S739,"&gt;0")+COUNTIF('Data R4'!U739,"&gt;0")+COUNTIF('Data R4'!W739,"&gt;0")+COUNTIF('Data R4'!Y739,"&gt;0"))&gt;0,1,0))</f>
        <v/>
      </c>
      <c r="M3731" t="inlineStr">
        <is>
          <t>Data R</t>
        </is>
      </c>
    </row>
    <row r="3732">
      <c r="A3732" t="inlineStr">
        <is>
          <t>Regional 4</t>
        </is>
      </c>
      <c r="B3732">
        <f>IF('Data R4'!C740="","",'Data R4'!B740)</f>
        <v/>
      </c>
      <c r="C3732">
        <f>IF('Data R4'!C740="","",'Data R4'!C740)</f>
        <v/>
      </c>
      <c r="D3732">
        <f>IF('Data R4'!C740="","",'Data R4'!D740)</f>
        <v/>
      </c>
      <c r="E3732">
        <f>IF('Data R4'!C740="","",'Data R4'!E740)</f>
        <v/>
      </c>
      <c r="F3732">
        <f>IF('Data R4'!C740="","",'Data R4'!F740)</f>
        <v/>
      </c>
      <c r="G3732">
        <f>IF('Data R4'!C740="","",'Data R4'!AD740)</f>
        <v/>
      </c>
      <c r="H3732">
        <f>IF('Data R4'!C740="","",'Data R4'!AC740)</f>
        <v/>
      </c>
      <c r="I3732">
        <f>IF('Data R4'!C740="","",COUNTIF('Data R4'!J740,"&gt;0")+COUNTIF('Data R4'!L740,"&gt;0")+COUNTIF('Data R4'!N740,"&gt;0")+COUNTIF('Data R4'!P740,"&gt;0")+COUNTIF('Data R4'!R740,"&gt;0")+COUNTIF('Data R4'!T740,"&gt;0")+COUNTIF('Data R4'!V740,"&gt;0")+COUNTIF('Data R4'!X740,"&gt;0"))</f>
        <v/>
      </c>
      <c r="J3732">
        <f>IF('Data R4'!C740="","",IF((COUNTIF('Data R4'!K740,"&gt;0")+COUNTIF('Data R4'!M740,"&gt;0")+COUNTIF('Data R4'!O740,"&gt;0")+COUNTIF('Data R4'!Q740,"&gt;0")+COUNTIF('Data R4'!S740,"&gt;0")+COUNTIF('Data R4'!U740,"&gt;0")+COUNTIF('Data R4'!W740,"&gt;0")+COUNTIF('Data R4'!Y740,"&gt;0"))&gt;0,1,0))</f>
        <v/>
      </c>
      <c r="M3732" t="inlineStr">
        <is>
          <t>Data R</t>
        </is>
      </c>
    </row>
    <row r="3733">
      <c r="A3733" t="inlineStr">
        <is>
          <t>Regional 4</t>
        </is>
      </c>
      <c r="B3733">
        <f>IF('Data R4'!C741="","",'Data R4'!B741)</f>
        <v/>
      </c>
      <c r="C3733">
        <f>IF('Data R4'!C741="","",'Data R4'!C741)</f>
        <v/>
      </c>
      <c r="D3733">
        <f>IF('Data R4'!C741="","",'Data R4'!D741)</f>
        <v/>
      </c>
      <c r="E3733">
        <f>IF('Data R4'!C741="","",'Data R4'!E741)</f>
        <v/>
      </c>
      <c r="F3733">
        <f>IF('Data R4'!C741="","",'Data R4'!F741)</f>
        <v/>
      </c>
      <c r="G3733">
        <f>IF('Data R4'!C741="","",'Data R4'!AD741)</f>
        <v/>
      </c>
      <c r="H3733">
        <f>IF('Data R4'!C741="","",'Data R4'!AC741)</f>
        <v/>
      </c>
      <c r="I3733">
        <f>IF('Data R4'!C741="","",COUNTIF('Data R4'!J741,"&gt;0")+COUNTIF('Data R4'!L741,"&gt;0")+COUNTIF('Data R4'!N741,"&gt;0")+COUNTIF('Data R4'!P741,"&gt;0")+COUNTIF('Data R4'!R741,"&gt;0")+COUNTIF('Data R4'!T741,"&gt;0")+COUNTIF('Data R4'!V741,"&gt;0")+COUNTIF('Data R4'!X741,"&gt;0"))</f>
        <v/>
      </c>
      <c r="J3733">
        <f>IF('Data R4'!C741="","",IF((COUNTIF('Data R4'!K741,"&gt;0")+COUNTIF('Data R4'!M741,"&gt;0")+COUNTIF('Data R4'!O741,"&gt;0")+COUNTIF('Data R4'!Q741,"&gt;0")+COUNTIF('Data R4'!S741,"&gt;0")+COUNTIF('Data R4'!U741,"&gt;0")+COUNTIF('Data R4'!W741,"&gt;0")+COUNTIF('Data R4'!Y741,"&gt;0"))&gt;0,1,0))</f>
        <v/>
      </c>
      <c r="M3733" t="inlineStr">
        <is>
          <t>Data R</t>
        </is>
      </c>
    </row>
    <row r="3734">
      <c r="A3734" t="inlineStr">
        <is>
          <t>Regional 4</t>
        </is>
      </c>
      <c r="B3734">
        <f>IF('Data R4'!C742="","",'Data R4'!B742)</f>
        <v/>
      </c>
      <c r="C3734">
        <f>IF('Data R4'!C742="","",'Data R4'!C742)</f>
        <v/>
      </c>
      <c r="D3734">
        <f>IF('Data R4'!C742="","",'Data R4'!D742)</f>
        <v/>
      </c>
      <c r="E3734">
        <f>IF('Data R4'!C742="","",'Data R4'!E742)</f>
        <v/>
      </c>
      <c r="F3734">
        <f>IF('Data R4'!C742="","",'Data R4'!F742)</f>
        <v/>
      </c>
      <c r="G3734">
        <f>IF('Data R4'!C742="","",'Data R4'!AD742)</f>
        <v/>
      </c>
      <c r="H3734">
        <f>IF('Data R4'!C742="","",'Data R4'!AC742)</f>
        <v/>
      </c>
      <c r="I3734">
        <f>IF('Data R4'!C742="","",COUNTIF('Data R4'!J742,"&gt;0")+COUNTIF('Data R4'!L742,"&gt;0")+COUNTIF('Data R4'!N742,"&gt;0")+COUNTIF('Data R4'!P742,"&gt;0")+COUNTIF('Data R4'!R742,"&gt;0")+COUNTIF('Data R4'!T742,"&gt;0")+COUNTIF('Data R4'!V742,"&gt;0")+COUNTIF('Data R4'!X742,"&gt;0"))</f>
        <v/>
      </c>
      <c r="J3734">
        <f>IF('Data R4'!C742="","",IF((COUNTIF('Data R4'!K742,"&gt;0")+COUNTIF('Data R4'!M742,"&gt;0")+COUNTIF('Data R4'!O742,"&gt;0")+COUNTIF('Data R4'!Q742,"&gt;0")+COUNTIF('Data R4'!S742,"&gt;0")+COUNTIF('Data R4'!U742,"&gt;0")+COUNTIF('Data R4'!W742,"&gt;0")+COUNTIF('Data R4'!Y742,"&gt;0"))&gt;0,1,0))</f>
        <v/>
      </c>
      <c r="M3734" t="inlineStr">
        <is>
          <t>Data R</t>
        </is>
      </c>
    </row>
    <row r="3735">
      <c r="A3735" t="inlineStr">
        <is>
          <t>Regional 4</t>
        </is>
      </c>
      <c r="B3735">
        <f>IF('Data R4'!C743="","",'Data R4'!B743)</f>
        <v/>
      </c>
      <c r="C3735">
        <f>IF('Data R4'!C743="","",'Data R4'!C743)</f>
        <v/>
      </c>
      <c r="D3735">
        <f>IF('Data R4'!C743="","",'Data R4'!D743)</f>
        <v/>
      </c>
      <c r="E3735">
        <f>IF('Data R4'!C743="","",'Data R4'!E743)</f>
        <v/>
      </c>
      <c r="F3735">
        <f>IF('Data R4'!C743="","",'Data R4'!F743)</f>
        <v/>
      </c>
      <c r="G3735">
        <f>IF('Data R4'!C743="","",'Data R4'!AD743)</f>
        <v/>
      </c>
      <c r="H3735">
        <f>IF('Data R4'!C743="","",'Data R4'!AC743)</f>
        <v/>
      </c>
      <c r="I3735">
        <f>IF('Data R4'!C743="","",COUNTIF('Data R4'!J743,"&gt;0")+COUNTIF('Data R4'!L743,"&gt;0")+COUNTIF('Data R4'!N743,"&gt;0")+COUNTIF('Data R4'!P743,"&gt;0")+COUNTIF('Data R4'!R743,"&gt;0")+COUNTIF('Data R4'!T743,"&gt;0")+COUNTIF('Data R4'!V743,"&gt;0")+COUNTIF('Data R4'!X743,"&gt;0"))</f>
        <v/>
      </c>
      <c r="J3735">
        <f>IF('Data R4'!C743="","",IF((COUNTIF('Data R4'!K743,"&gt;0")+COUNTIF('Data R4'!M743,"&gt;0")+COUNTIF('Data R4'!O743,"&gt;0")+COUNTIF('Data R4'!Q743,"&gt;0")+COUNTIF('Data R4'!S743,"&gt;0")+COUNTIF('Data R4'!U743,"&gt;0")+COUNTIF('Data R4'!W743,"&gt;0")+COUNTIF('Data R4'!Y743,"&gt;0"))&gt;0,1,0))</f>
        <v/>
      </c>
      <c r="M3735" t="inlineStr">
        <is>
          <t>Data R</t>
        </is>
      </c>
    </row>
    <row r="3736">
      <c r="A3736" t="inlineStr">
        <is>
          <t>Regional 4</t>
        </is>
      </c>
      <c r="B3736">
        <f>IF('Data R4'!C744="","",'Data R4'!B744)</f>
        <v/>
      </c>
      <c r="C3736">
        <f>IF('Data R4'!C744="","",'Data R4'!C744)</f>
        <v/>
      </c>
      <c r="D3736">
        <f>IF('Data R4'!C744="","",'Data R4'!D744)</f>
        <v/>
      </c>
      <c r="E3736">
        <f>IF('Data R4'!C744="","",'Data R4'!E744)</f>
        <v/>
      </c>
      <c r="F3736">
        <f>IF('Data R4'!C744="","",'Data R4'!F744)</f>
        <v/>
      </c>
      <c r="G3736">
        <f>IF('Data R4'!C744="","",'Data R4'!AD744)</f>
        <v/>
      </c>
      <c r="H3736">
        <f>IF('Data R4'!C744="","",'Data R4'!AC744)</f>
        <v/>
      </c>
      <c r="I3736">
        <f>IF('Data R4'!C744="","",COUNTIF('Data R4'!J744,"&gt;0")+COUNTIF('Data R4'!L744,"&gt;0")+COUNTIF('Data R4'!N744,"&gt;0")+COUNTIF('Data R4'!P744,"&gt;0")+COUNTIF('Data R4'!R744,"&gt;0")+COUNTIF('Data R4'!T744,"&gt;0")+COUNTIF('Data R4'!V744,"&gt;0")+COUNTIF('Data R4'!X744,"&gt;0"))</f>
        <v/>
      </c>
      <c r="J3736">
        <f>IF('Data R4'!C744="","",IF((COUNTIF('Data R4'!K744,"&gt;0")+COUNTIF('Data R4'!M744,"&gt;0")+COUNTIF('Data R4'!O744,"&gt;0")+COUNTIF('Data R4'!Q744,"&gt;0")+COUNTIF('Data R4'!S744,"&gt;0")+COUNTIF('Data R4'!U744,"&gt;0")+COUNTIF('Data R4'!W744,"&gt;0")+COUNTIF('Data R4'!Y744,"&gt;0"))&gt;0,1,0))</f>
        <v/>
      </c>
      <c r="M3736" t="inlineStr">
        <is>
          <t>Data R</t>
        </is>
      </c>
    </row>
    <row r="3737">
      <c r="A3737" t="inlineStr">
        <is>
          <t>Regional 4</t>
        </is>
      </c>
      <c r="B3737">
        <f>IF('Data R4'!C745="","",'Data R4'!B745)</f>
        <v/>
      </c>
      <c r="C3737">
        <f>IF('Data R4'!C745="","",'Data R4'!C745)</f>
        <v/>
      </c>
      <c r="D3737">
        <f>IF('Data R4'!C745="","",'Data R4'!D745)</f>
        <v/>
      </c>
      <c r="E3737">
        <f>IF('Data R4'!C745="","",'Data R4'!E745)</f>
        <v/>
      </c>
      <c r="F3737">
        <f>IF('Data R4'!C745="","",'Data R4'!F745)</f>
        <v/>
      </c>
      <c r="G3737">
        <f>IF('Data R4'!C745="","",'Data R4'!AD745)</f>
        <v/>
      </c>
      <c r="H3737">
        <f>IF('Data R4'!C745="","",'Data R4'!AC745)</f>
        <v/>
      </c>
      <c r="I3737">
        <f>IF('Data R4'!C745="","",COUNTIF('Data R4'!J745,"&gt;0")+COUNTIF('Data R4'!L745,"&gt;0")+COUNTIF('Data R4'!N745,"&gt;0")+COUNTIF('Data R4'!P745,"&gt;0")+COUNTIF('Data R4'!R745,"&gt;0")+COUNTIF('Data R4'!T745,"&gt;0")+COUNTIF('Data R4'!V745,"&gt;0")+COUNTIF('Data R4'!X745,"&gt;0"))</f>
        <v/>
      </c>
      <c r="J3737">
        <f>IF('Data R4'!C745="","",IF((COUNTIF('Data R4'!K745,"&gt;0")+COUNTIF('Data R4'!M745,"&gt;0")+COUNTIF('Data R4'!O745,"&gt;0")+COUNTIF('Data R4'!Q745,"&gt;0")+COUNTIF('Data R4'!S745,"&gt;0")+COUNTIF('Data R4'!U745,"&gt;0")+COUNTIF('Data R4'!W745,"&gt;0")+COUNTIF('Data R4'!Y745,"&gt;0"))&gt;0,1,0))</f>
        <v/>
      </c>
      <c r="M3737" t="inlineStr">
        <is>
          <t>Data R</t>
        </is>
      </c>
    </row>
    <row r="3738">
      <c r="A3738" t="inlineStr">
        <is>
          <t>Regional 4</t>
        </is>
      </c>
      <c r="B3738">
        <f>IF('Data R4'!C746="","",'Data R4'!B746)</f>
        <v/>
      </c>
      <c r="C3738">
        <f>IF('Data R4'!C746="","",'Data R4'!C746)</f>
        <v/>
      </c>
      <c r="D3738">
        <f>IF('Data R4'!C746="","",'Data R4'!D746)</f>
        <v/>
      </c>
      <c r="E3738">
        <f>IF('Data R4'!C746="","",'Data R4'!E746)</f>
        <v/>
      </c>
      <c r="F3738">
        <f>IF('Data R4'!C746="","",'Data R4'!F746)</f>
        <v/>
      </c>
      <c r="G3738">
        <f>IF('Data R4'!C746="","",'Data R4'!AD746)</f>
        <v/>
      </c>
      <c r="H3738">
        <f>IF('Data R4'!C746="","",'Data R4'!AC746)</f>
        <v/>
      </c>
      <c r="I3738">
        <f>IF('Data R4'!C746="","",COUNTIF('Data R4'!J746,"&gt;0")+COUNTIF('Data R4'!L746,"&gt;0")+COUNTIF('Data R4'!N746,"&gt;0")+COUNTIF('Data R4'!P746,"&gt;0")+COUNTIF('Data R4'!R746,"&gt;0")+COUNTIF('Data R4'!T746,"&gt;0")+COUNTIF('Data R4'!V746,"&gt;0")+COUNTIF('Data R4'!X746,"&gt;0"))</f>
        <v/>
      </c>
      <c r="J3738">
        <f>IF('Data R4'!C746="","",IF((COUNTIF('Data R4'!K746,"&gt;0")+COUNTIF('Data R4'!M746,"&gt;0")+COUNTIF('Data R4'!O746,"&gt;0")+COUNTIF('Data R4'!Q746,"&gt;0")+COUNTIF('Data R4'!S746,"&gt;0")+COUNTIF('Data R4'!U746,"&gt;0")+COUNTIF('Data R4'!W746,"&gt;0")+COUNTIF('Data R4'!Y746,"&gt;0"))&gt;0,1,0))</f>
        <v/>
      </c>
      <c r="M3738" t="inlineStr">
        <is>
          <t>Data R</t>
        </is>
      </c>
    </row>
    <row r="3739">
      <c r="A3739" t="inlineStr">
        <is>
          <t>Regional 4</t>
        </is>
      </c>
      <c r="B3739">
        <f>IF('Data R4'!C747="","",'Data R4'!B747)</f>
        <v/>
      </c>
      <c r="C3739">
        <f>IF('Data R4'!C747="","",'Data R4'!C747)</f>
        <v/>
      </c>
      <c r="D3739">
        <f>IF('Data R4'!C747="","",'Data R4'!D747)</f>
        <v/>
      </c>
      <c r="E3739">
        <f>IF('Data R4'!C747="","",'Data R4'!E747)</f>
        <v/>
      </c>
      <c r="F3739">
        <f>IF('Data R4'!C747="","",'Data R4'!F747)</f>
        <v/>
      </c>
      <c r="G3739">
        <f>IF('Data R4'!C747="","",'Data R4'!AD747)</f>
        <v/>
      </c>
      <c r="H3739">
        <f>IF('Data R4'!C747="","",'Data R4'!AC747)</f>
        <v/>
      </c>
      <c r="I3739">
        <f>IF('Data R4'!C747="","",COUNTIF('Data R4'!J747,"&gt;0")+COUNTIF('Data R4'!L747,"&gt;0")+COUNTIF('Data R4'!N747,"&gt;0")+COUNTIF('Data R4'!P747,"&gt;0")+COUNTIF('Data R4'!R747,"&gt;0")+COUNTIF('Data R4'!T747,"&gt;0")+COUNTIF('Data R4'!V747,"&gt;0")+COUNTIF('Data R4'!X747,"&gt;0"))</f>
        <v/>
      </c>
      <c r="J3739">
        <f>IF('Data R4'!C747="","",IF((COUNTIF('Data R4'!K747,"&gt;0")+COUNTIF('Data R4'!M747,"&gt;0")+COUNTIF('Data R4'!O747,"&gt;0")+COUNTIF('Data R4'!Q747,"&gt;0")+COUNTIF('Data R4'!S747,"&gt;0")+COUNTIF('Data R4'!U747,"&gt;0")+COUNTIF('Data R4'!W747,"&gt;0")+COUNTIF('Data R4'!Y747,"&gt;0"))&gt;0,1,0))</f>
        <v/>
      </c>
      <c r="M3739" t="inlineStr">
        <is>
          <t>Data R</t>
        </is>
      </c>
    </row>
    <row r="3740">
      <c r="A3740" t="inlineStr">
        <is>
          <t>Regional 4</t>
        </is>
      </c>
      <c r="B3740">
        <f>IF('Data R4'!C748="","",'Data R4'!B748)</f>
        <v/>
      </c>
      <c r="C3740">
        <f>IF('Data R4'!C748="","",'Data R4'!C748)</f>
        <v/>
      </c>
      <c r="D3740">
        <f>IF('Data R4'!C748="","",'Data R4'!D748)</f>
        <v/>
      </c>
      <c r="E3740">
        <f>IF('Data R4'!C748="","",'Data R4'!E748)</f>
        <v/>
      </c>
      <c r="F3740">
        <f>IF('Data R4'!C748="","",'Data R4'!F748)</f>
        <v/>
      </c>
      <c r="G3740">
        <f>IF('Data R4'!C748="","",'Data R4'!AD748)</f>
        <v/>
      </c>
      <c r="H3740">
        <f>IF('Data R4'!C748="","",'Data R4'!AC748)</f>
        <v/>
      </c>
      <c r="I3740">
        <f>IF('Data R4'!C748="","",COUNTIF('Data R4'!J748,"&gt;0")+COUNTIF('Data R4'!L748,"&gt;0")+COUNTIF('Data R4'!N748,"&gt;0")+COUNTIF('Data R4'!P748,"&gt;0")+COUNTIF('Data R4'!R748,"&gt;0")+COUNTIF('Data R4'!T748,"&gt;0")+COUNTIF('Data R4'!V748,"&gt;0")+COUNTIF('Data R4'!X748,"&gt;0"))</f>
        <v/>
      </c>
      <c r="J3740">
        <f>IF('Data R4'!C748="","",IF((COUNTIF('Data R4'!K748,"&gt;0")+COUNTIF('Data R4'!M748,"&gt;0")+COUNTIF('Data R4'!O748,"&gt;0")+COUNTIF('Data R4'!Q748,"&gt;0")+COUNTIF('Data R4'!S748,"&gt;0")+COUNTIF('Data R4'!U748,"&gt;0")+COUNTIF('Data R4'!W748,"&gt;0")+COUNTIF('Data R4'!Y748,"&gt;0"))&gt;0,1,0))</f>
        <v/>
      </c>
      <c r="M3740" t="inlineStr">
        <is>
          <t>Data R</t>
        </is>
      </c>
    </row>
    <row r="3741">
      <c r="A3741" t="inlineStr">
        <is>
          <t>Regional 4</t>
        </is>
      </c>
      <c r="B3741">
        <f>IF('Data R4'!C749="","",'Data R4'!B749)</f>
        <v/>
      </c>
      <c r="C3741">
        <f>IF('Data R4'!C749="","",'Data R4'!C749)</f>
        <v/>
      </c>
      <c r="D3741">
        <f>IF('Data R4'!C749="","",'Data R4'!D749)</f>
        <v/>
      </c>
      <c r="E3741">
        <f>IF('Data R4'!C749="","",'Data R4'!E749)</f>
        <v/>
      </c>
      <c r="F3741">
        <f>IF('Data R4'!C749="","",'Data R4'!F749)</f>
        <v/>
      </c>
      <c r="G3741">
        <f>IF('Data R4'!C749="","",'Data R4'!AD749)</f>
        <v/>
      </c>
      <c r="H3741">
        <f>IF('Data R4'!C749="","",'Data R4'!AC749)</f>
        <v/>
      </c>
      <c r="I3741">
        <f>IF('Data R4'!C749="","",COUNTIF('Data R4'!J749,"&gt;0")+COUNTIF('Data R4'!L749,"&gt;0")+COUNTIF('Data R4'!N749,"&gt;0")+COUNTIF('Data R4'!P749,"&gt;0")+COUNTIF('Data R4'!R749,"&gt;0")+COUNTIF('Data R4'!T749,"&gt;0")+COUNTIF('Data R4'!V749,"&gt;0")+COUNTIF('Data R4'!X749,"&gt;0"))</f>
        <v/>
      </c>
      <c r="J3741">
        <f>IF('Data R4'!C749="","",IF((COUNTIF('Data R4'!K749,"&gt;0")+COUNTIF('Data R4'!M749,"&gt;0")+COUNTIF('Data R4'!O749,"&gt;0")+COUNTIF('Data R4'!Q749,"&gt;0")+COUNTIF('Data R4'!S749,"&gt;0")+COUNTIF('Data R4'!U749,"&gt;0")+COUNTIF('Data R4'!W749,"&gt;0")+COUNTIF('Data R4'!Y749,"&gt;0"))&gt;0,1,0))</f>
        <v/>
      </c>
      <c r="M3741" t="inlineStr">
        <is>
          <t>Data R</t>
        </is>
      </c>
    </row>
    <row r="3742">
      <c r="A3742" t="inlineStr">
        <is>
          <t>Regional 4</t>
        </is>
      </c>
      <c r="B3742">
        <f>IF('Data R4'!C750="","",'Data R4'!B750)</f>
        <v/>
      </c>
      <c r="C3742">
        <f>IF('Data R4'!C750="","",'Data R4'!C750)</f>
        <v/>
      </c>
      <c r="D3742">
        <f>IF('Data R4'!C750="","",'Data R4'!D750)</f>
        <v/>
      </c>
      <c r="E3742">
        <f>IF('Data R4'!C750="","",'Data R4'!E750)</f>
        <v/>
      </c>
      <c r="F3742">
        <f>IF('Data R4'!C750="","",'Data R4'!F750)</f>
        <v/>
      </c>
      <c r="G3742">
        <f>IF('Data R4'!C750="","",'Data R4'!AD750)</f>
        <v/>
      </c>
      <c r="H3742">
        <f>IF('Data R4'!C750="","",'Data R4'!AC750)</f>
        <v/>
      </c>
      <c r="I3742">
        <f>IF('Data R4'!C750="","",COUNTIF('Data R4'!J750,"&gt;0")+COUNTIF('Data R4'!L750,"&gt;0")+COUNTIF('Data R4'!N750,"&gt;0")+COUNTIF('Data R4'!P750,"&gt;0")+COUNTIF('Data R4'!R750,"&gt;0")+COUNTIF('Data R4'!T750,"&gt;0")+COUNTIF('Data R4'!V750,"&gt;0")+COUNTIF('Data R4'!X750,"&gt;0"))</f>
        <v/>
      </c>
      <c r="J3742">
        <f>IF('Data R4'!C750="","",IF((COUNTIF('Data R4'!K750,"&gt;0")+COUNTIF('Data R4'!M750,"&gt;0")+COUNTIF('Data R4'!O750,"&gt;0")+COUNTIF('Data R4'!Q750,"&gt;0")+COUNTIF('Data R4'!S750,"&gt;0")+COUNTIF('Data R4'!U750,"&gt;0")+COUNTIF('Data R4'!W750,"&gt;0")+COUNTIF('Data R4'!Y750,"&gt;0"))&gt;0,1,0))</f>
        <v/>
      </c>
      <c r="M3742" t="inlineStr">
        <is>
          <t>Data R</t>
        </is>
      </c>
    </row>
    <row r="3743">
      <c r="A3743" t="inlineStr">
        <is>
          <t>Regional 4</t>
        </is>
      </c>
      <c r="B3743">
        <f>IF('Data R4'!C751="","",'Data R4'!B751)</f>
        <v/>
      </c>
      <c r="C3743">
        <f>IF('Data R4'!C751="","",'Data R4'!C751)</f>
        <v/>
      </c>
      <c r="D3743">
        <f>IF('Data R4'!C751="","",'Data R4'!D751)</f>
        <v/>
      </c>
      <c r="E3743">
        <f>IF('Data R4'!C751="","",'Data R4'!E751)</f>
        <v/>
      </c>
      <c r="F3743">
        <f>IF('Data R4'!C751="","",'Data R4'!F751)</f>
        <v/>
      </c>
      <c r="G3743">
        <f>IF('Data R4'!C751="","",'Data R4'!AD751)</f>
        <v/>
      </c>
      <c r="H3743">
        <f>IF('Data R4'!C751="","",'Data R4'!AC751)</f>
        <v/>
      </c>
      <c r="I3743">
        <f>IF('Data R4'!C751="","",COUNTIF('Data R4'!J751,"&gt;0")+COUNTIF('Data R4'!L751,"&gt;0")+COUNTIF('Data R4'!N751,"&gt;0")+COUNTIF('Data R4'!P751,"&gt;0")+COUNTIF('Data R4'!R751,"&gt;0")+COUNTIF('Data R4'!T751,"&gt;0")+COUNTIF('Data R4'!V751,"&gt;0")+COUNTIF('Data R4'!X751,"&gt;0"))</f>
        <v/>
      </c>
      <c r="J3743">
        <f>IF('Data R4'!C751="","",IF((COUNTIF('Data R4'!K751,"&gt;0")+COUNTIF('Data R4'!M751,"&gt;0")+COUNTIF('Data R4'!O751,"&gt;0")+COUNTIF('Data R4'!Q751,"&gt;0")+COUNTIF('Data R4'!S751,"&gt;0")+COUNTIF('Data R4'!U751,"&gt;0")+COUNTIF('Data R4'!W751,"&gt;0")+COUNTIF('Data R4'!Y751,"&gt;0"))&gt;0,1,0))</f>
        <v/>
      </c>
      <c r="M3743" t="inlineStr">
        <is>
          <t>Data R</t>
        </is>
      </c>
    </row>
    <row r="3744">
      <c r="A3744" t="inlineStr">
        <is>
          <t>Regional 4</t>
        </is>
      </c>
      <c r="B3744">
        <f>IF('Data R4'!C752="","",'Data R4'!B752)</f>
        <v/>
      </c>
      <c r="C3744">
        <f>IF('Data R4'!C752="","",'Data R4'!C752)</f>
        <v/>
      </c>
      <c r="D3744">
        <f>IF('Data R4'!C752="","",'Data R4'!D752)</f>
        <v/>
      </c>
      <c r="E3744">
        <f>IF('Data R4'!C752="","",'Data R4'!E752)</f>
        <v/>
      </c>
      <c r="F3744">
        <f>IF('Data R4'!C752="","",'Data R4'!F752)</f>
        <v/>
      </c>
      <c r="G3744">
        <f>IF('Data R4'!C752="","",'Data R4'!AD752)</f>
        <v/>
      </c>
      <c r="H3744">
        <f>IF('Data R4'!C752="","",'Data R4'!AC752)</f>
        <v/>
      </c>
      <c r="I3744">
        <f>IF('Data R4'!C752="","",COUNTIF('Data R4'!J752,"&gt;0")+COUNTIF('Data R4'!L752,"&gt;0")+COUNTIF('Data R4'!N752,"&gt;0")+COUNTIF('Data R4'!P752,"&gt;0")+COUNTIF('Data R4'!R752,"&gt;0")+COUNTIF('Data R4'!T752,"&gt;0")+COUNTIF('Data R4'!V752,"&gt;0")+COUNTIF('Data R4'!X752,"&gt;0"))</f>
        <v/>
      </c>
      <c r="J3744">
        <f>IF('Data R4'!C752="","",IF((COUNTIF('Data R4'!K752,"&gt;0")+COUNTIF('Data R4'!M752,"&gt;0")+COUNTIF('Data R4'!O752,"&gt;0")+COUNTIF('Data R4'!Q752,"&gt;0")+COUNTIF('Data R4'!S752,"&gt;0")+COUNTIF('Data R4'!U752,"&gt;0")+COUNTIF('Data R4'!W752,"&gt;0")+COUNTIF('Data R4'!Y752,"&gt;0"))&gt;0,1,0))</f>
        <v/>
      </c>
      <c r="M3744" t="inlineStr">
        <is>
          <t>Data R</t>
        </is>
      </c>
    </row>
    <row r="3745">
      <c r="A3745" t="inlineStr">
        <is>
          <t>Regional 4</t>
        </is>
      </c>
      <c r="B3745">
        <f>IF('Data R4'!C753="","",'Data R4'!B753)</f>
        <v/>
      </c>
      <c r="C3745">
        <f>IF('Data R4'!C753="","",'Data R4'!C753)</f>
        <v/>
      </c>
      <c r="D3745">
        <f>IF('Data R4'!C753="","",'Data R4'!D753)</f>
        <v/>
      </c>
      <c r="E3745">
        <f>IF('Data R4'!C753="","",'Data R4'!E753)</f>
        <v/>
      </c>
      <c r="F3745">
        <f>IF('Data R4'!C753="","",'Data R4'!F753)</f>
        <v/>
      </c>
      <c r="G3745">
        <f>IF('Data R4'!C753="","",'Data R4'!AD753)</f>
        <v/>
      </c>
      <c r="H3745">
        <f>IF('Data R4'!C753="","",'Data R4'!AC753)</f>
        <v/>
      </c>
      <c r="I3745">
        <f>IF('Data R4'!C753="","",COUNTIF('Data R4'!J753,"&gt;0")+COUNTIF('Data R4'!L753,"&gt;0")+COUNTIF('Data R4'!N753,"&gt;0")+COUNTIF('Data R4'!P753,"&gt;0")+COUNTIF('Data R4'!R753,"&gt;0")+COUNTIF('Data R4'!T753,"&gt;0")+COUNTIF('Data R4'!V753,"&gt;0")+COUNTIF('Data R4'!X753,"&gt;0"))</f>
        <v/>
      </c>
      <c r="J3745">
        <f>IF('Data R4'!C753="","",IF((COUNTIF('Data R4'!K753,"&gt;0")+COUNTIF('Data R4'!M753,"&gt;0")+COUNTIF('Data R4'!O753,"&gt;0")+COUNTIF('Data R4'!Q753,"&gt;0")+COUNTIF('Data R4'!S753,"&gt;0")+COUNTIF('Data R4'!U753,"&gt;0")+COUNTIF('Data R4'!W753,"&gt;0")+COUNTIF('Data R4'!Y753,"&gt;0"))&gt;0,1,0))</f>
        <v/>
      </c>
      <c r="M3745" t="inlineStr">
        <is>
          <t>Data R</t>
        </is>
      </c>
    </row>
    <row r="3746">
      <c r="A3746" t="inlineStr">
        <is>
          <t>Regional 4</t>
        </is>
      </c>
      <c r="B3746">
        <f>IF('Data R4'!C754="","",'Data R4'!B754)</f>
        <v/>
      </c>
      <c r="C3746">
        <f>IF('Data R4'!C754="","",'Data R4'!C754)</f>
        <v/>
      </c>
      <c r="D3746">
        <f>IF('Data R4'!C754="","",'Data R4'!D754)</f>
        <v/>
      </c>
      <c r="E3746">
        <f>IF('Data R4'!C754="","",'Data R4'!E754)</f>
        <v/>
      </c>
      <c r="F3746">
        <f>IF('Data R4'!C754="","",'Data R4'!F754)</f>
        <v/>
      </c>
      <c r="G3746">
        <f>IF('Data R4'!C754="","",'Data R4'!AD754)</f>
        <v/>
      </c>
      <c r="H3746">
        <f>IF('Data R4'!C754="","",'Data R4'!AC754)</f>
        <v/>
      </c>
      <c r="I3746">
        <f>IF('Data R4'!C754="","",COUNTIF('Data R4'!J754,"&gt;0")+COUNTIF('Data R4'!L754,"&gt;0")+COUNTIF('Data R4'!N754,"&gt;0")+COUNTIF('Data R4'!P754,"&gt;0")+COUNTIF('Data R4'!R754,"&gt;0")+COUNTIF('Data R4'!T754,"&gt;0")+COUNTIF('Data R4'!V754,"&gt;0")+COUNTIF('Data R4'!X754,"&gt;0"))</f>
        <v/>
      </c>
      <c r="J3746">
        <f>IF('Data R4'!C754="","",IF((COUNTIF('Data R4'!K754,"&gt;0")+COUNTIF('Data R4'!M754,"&gt;0")+COUNTIF('Data R4'!O754,"&gt;0")+COUNTIF('Data R4'!Q754,"&gt;0")+COUNTIF('Data R4'!S754,"&gt;0")+COUNTIF('Data R4'!U754,"&gt;0")+COUNTIF('Data R4'!W754,"&gt;0")+COUNTIF('Data R4'!Y754,"&gt;0"))&gt;0,1,0))</f>
        <v/>
      </c>
      <c r="M3746" t="inlineStr">
        <is>
          <t>Data R</t>
        </is>
      </c>
    </row>
    <row r="3747">
      <c r="A3747" t="inlineStr">
        <is>
          <t>Regional 4</t>
        </is>
      </c>
      <c r="B3747">
        <f>IF('Data R4'!C755="","",'Data R4'!B755)</f>
        <v/>
      </c>
      <c r="C3747">
        <f>IF('Data R4'!C755="","",'Data R4'!C755)</f>
        <v/>
      </c>
      <c r="D3747">
        <f>IF('Data R4'!C755="","",'Data R4'!D755)</f>
        <v/>
      </c>
      <c r="E3747">
        <f>IF('Data R4'!C755="","",'Data R4'!E755)</f>
        <v/>
      </c>
      <c r="F3747">
        <f>IF('Data R4'!C755="","",'Data R4'!F755)</f>
        <v/>
      </c>
      <c r="G3747">
        <f>IF('Data R4'!C755="","",'Data R4'!AD755)</f>
        <v/>
      </c>
      <c r="H3747">
        <f>IF('Data R4'!C755="","",'Data R4'!AC755)</f>
        <v/>
      </c>
      <c r="I3747">
        <f>IF('Data R4'!C755="","",COUNTIF('Data R4'!J755,"&gt;0")+COUNTIF('Data R4'!L755,"&gt;0")+COUNTIF('Data R4'!N755,"&gt;0")+COUNTIF('Data R4'!P755,"&gt;0")+COUNTIF('Data R4'!R755,"&gt;0")+COUNTIF('Data R4'!T755,"&gt;0")+COUNTIF('Data R4'!V755,"&gt;0")+COUNTIF('Data R4'!X755,"&gt;0"))</f>
        <v/>
      </c>
      <c r="J3747">
        <f>IF('Data R4'!C755="","",IF((COUNTIF('Data R4'!K755,"&gt;0")+COUNTIF('Data R4'!M755,"&gt;0")+COUNTIF('Data R4'!O755,"&gt;0")+COUNTIF('Data R4'!Q755,"&gt;0")+COUNTIF('Data R4'!S755,"&gt;0")+COUNTIF('Data R4'!U755,"&gt;0")+COUNTIF('Data R4'!W755,"&gt;0")+COUNTIF('Data R4'!Y755,"&gt;0"))&gt;0,1,0))</f>
        <v/>
      </c>
      <c r="M3747" t="inlineStr">
        <is>
          <t>Data R</t>
        </is>
      </c>
    </row>
    <row r="3748">
      <c r="A3748" t="inlineStr">
        <is>
          <t>Regional 4</t>
        </is>
      </c>
      <c r="B3748">
        <f>IF('Data R4'!C756="","",'Data R4'!B756)</f>
        <v/>
      </c>
      <c r="C3748">
        <f>IF('Data R4'!C756="","",'Data R4'!C756)</f>
        <v/>
      </c>
      <c r="D3748">
        <f>IF('Data R4'!C756="","",'Data R4'!D756)</f>
        <v/>
      </c>
      <c r="E3748">
        <f>IF('Data R4'!C756="","",'Data R4'!E756)</f>
        <v/>
      </c>
      <c r="F3748">
        <f>IF('Data R4'!C756="","",'Data R4'!F756)</f>
        <v/>
      </c>
      <c r="G3748">
        <f>IF('Data R4'!C756="","",'Data R4'!AD756)</f>
        <v/>
      </c>
      <c r="H3748">
        <f>IF('Data R4'!C756="","",'Data R4'!AC756)</f>
        <v/>
      </c>
      <c r="I3748">
        <f>IF('Data R4'!C756="","",COUNTIF('Data R4'!J756,"&gt;0")+COUNTIF('Data R4'!L756,"&gt;0")+COUNTIF('Data R4'!N756,"&gt;0")+COUNTIF('Data R4'!P756,"&gt;0")+COUNTIF('Data R4'!R756,"&gt;0")+COUNTIF('Data R4'!T756,"&gt;0")+COUNTIF('Data R4'!V756,"&gt;0")+COUNTIF('Data R4'!X756,"&gt;0"))</f>
        <v/>
      </c>
      <c r="J3748">
        <f>IF('Data R4'!C756="","",IF((COUNTIF('Data R4'!K756,"&gt;0")+COUNTIF('Data R4'!M756,"&gt;0")+COUNTIF('Data R4'!O756,"&gt;0")+COUNTIF('Data R4'!Q756,"&gt;0")+COUNTIF('Data R4'!S756,"&gt;0")+COUNTIF('Data R4'!U756,"&gt;0")+COUNTIF('Data R4'!W756,"&gt;0")+COUNTIF('Data R4'!Y756,"&gt;0"))&gt;0,1,0))</f>
        <v/>
      </c>
      <c r="M3748" t="inlineStr">
        <is>
          <t>Data R</t>
        </is>
      </c>
    </row>
    <row r="3749">
      <c r="A3749" t="inlineStr">
        <is>
          <t>Regional 4</t>
        </is>
      </c>
      <c r="B3749">
        <f>IF('Data R4'!C757="","",'Data R4'!B757)</f>
        <v/>
      </c>
      <c r="C3749">
        <f>IF('Data R4'!C757="","",'Data R4'!C757)</f>
        <v/>
      </c>
      <c r="D3749">
        <f>IF('Data R4'!C757="","",'Data R4'!D757)</f>
        <v/>
      </c>
      <c r="E3749">
        <f>IF('Data R4'!C757="","",'Data R4'!E757)</f>
        <v/>
      </c>
      <c r="F3749">
        <f>IF('Data R4'!C757="","",'Data R4'!F757)</f>
        <v/>
      </c>
      <c r="G3749">
        <f>IF('Data R4'!C757="","",'Data R4'!AD757)</f>
        <v/>
      </c>
      <c r="H3749">
        <f>IF('Data R4'!C757="","",'Data R4'!AC757)</f>
        <v/>
      </c>
      <c r="I3749">
        <f>IF('Data R4'!C757="","",COUNTIF('Data R4'!J757,"&gt;0")+COUNTIF('Data R4'!L757,"&gt;0")+COUNTIF('Data R4'!N757,"&gt;0")+COUNTIF('Data R4'!P757,"&gt;0")+COUNTIF('Data R4'!R757,"&gt;0")+COUNTIF('Data R4'!T757,"&gt;0")+COUNTIF('Data R4'!V757,"&gt;0")+COUNTIF('Data R4'!X757,"&gt;0"))</f>
        <v/>
      </c>
      <c r="J3749">
        <f>IF('Data R4'!C757="","",IF((COUNTIF('Data R4'!K757,"&gt;0")+COUNTIF('Data R4'!M757,"&gt;0")+COUNTIF('Data R4'!O757,"&gt;0")+COUNTIF('Data R4'!Q757,"&gt;0")+COUNTIF('Data R4'!S757,"&gt;0")+COUNTIF('Data R4'!U757,"&gt;0")+COUNTIF('Data R4'!W757,"&gt;0")+COUNTIF('Data R4'!Y757,"&gt;0"))&gt;0,1,0))</f>
        <v/>
      </c>
      <c r="M3749" t="inlineStr">
        <is>
          <t>Data R</t>
        </is>
      </c>
    </row>
    <row r="3750">
      <c r="A3750" t="inlineStr">
        <is>
          <t>Regional 4</t>
        </is>
      </c>
      <c r="B3750">
        <f>IF('Data R4'!C758="","",'Data R4'!B758)</f>
        <v/>
      </c>
      <c r="C3750">
        <f>IF('Data R4'!C758="","",'Data R4'!C758)</f>
        <v/>
      </c>
      <c r="D3750">
        <f>IF('Data R4'!C758="","",'Data R4'!D758)</f>
        <v/>
      </c>
      <c r="E3750">
        <f>IF('Data R4'!C758="","",'Data R4'!E758)</f>
        <v/>
      </c>
      <c r="F3750">
        <f>IF('Data R4'!C758="","",'Data R4'!F758)</f>
        <v/>
      </c>
      <c r="G3750">
        <f>IF('Data R4'!C758="","",'Data R4'!AD758)</f>
        <v/>
      </c>
      <c r="H3750">
        <f>IF('Data R4'!C758="","",'Data R4'!AC758)</f>
        <v/>
      </c>
      <c r="I3750">
        <f>IF('Data R4'!C758="","",COUNTIF('Data R4'!J758,"&gt;0")+COUNTIF('Data R4'!L758,"&gt;0")+COUNTIF('Data R4'!N758,"&gt;0")+COUNTIF('Data R4'!P758,"&gt;0")+COUNTIF('Data R4'!R758,"&gt;0")+COUNTIF('Data R4'!T758,"&gt;0")+COUNTIF('Data R4'!V758,"&gt;0")+COUNTIF('Data R4'!X758,"&gt;0"))</f>
        <v/>
      </c>
      <c r="J3750">
        <f>IF('Data R4'!C758="","",IF((COUNTIF('Data R4'!K758,"&gt;0")+COUNTIF('Data R4'!M758,"&gt;0")+COUNTIF('Data R4'!O758,"&gt;0")+COUNTIF('Data R4'!Q758,"&gt;0")+COUNTIF('Data R4'!S758,"&gt;0")+COUNTIF('Data R4'!U758,"&gt;0")+COUNTIF('Data R4'!W758,"&gt;0")+COUNTIF('Data R4'!Y758,"&gt;0"))&gt;0,1,0))</f>
        <v/>
      </c>
      <c r="M3750" t="inlineStr">
        <is>
          <t>Data R</t>
        </is>
      </c>
    </row>
    <row r="3751">
      <c r="A3751" t="inlineStr">
        <is>
          <t>Regional 4</t>
        </is>
      </c>
      <c r="B3751">
        <f>IF('Data R4'!C759="","",'Data R4'!B759)</f>
        <v/>
      </c>
      <c r="C3751">
        <f>IF('Data R4'!C759="","",'Data R4'!C759)</f>
        <v/>
      </c>
      <c r="D3751">
        <f>IF('Data R4'!C759="","",'Data R4'!D759)</f>
        <v/>
      </c>
      <c r="E3751">
        <f>IF('Data R4'!C759="","",'Data R4'!E759)</f>
        <v/>
      </c>
      <c r="F3751">
        <f>IF('Data R4'!C759="","",'Data R4'!F759)</f>
        <v/>
      </c>
      <c r="G3751">
        <f>IF('Data R4'!C759="","",'Data R4'!AD759)</f>
        <v/>
      </c>
      <c r="H3751">
        <f>IF('Data R4'!C759="","",'Data R4'!AC759)</f>
        <v/>
      </c>
      <c r="I3751">
        <f>IF('Data R4'!C759="","",COUNTIF('Data R4'!J759,"&gt;0")+COUNTIF('Data R4'!L759,"&gt;0")+COUNTIF('Data R4'!N759,"&gt;0")+COUNTIF('Data R4'!P759,"&gt;0")+COUNTIF('Data R4'!R759,"&gt;0")+COUNTIF('Data R4'!T759,"&gt;0")+COUNTIF('Data R4'!V759,"&gt;0")+COUNTIF('Data R4'!X759,"&gt;0"))</f>
        <v/>
      </c>
      <c r="J3751">
        <f>IF('Data R4'!C759="","",IF((COUNTIF('Data R4'!K759,"&gt;0")+COUNTIF('Data R4'!M759,"&gt;0")+COUNTIF('Data R4'!O759,"&gt;0")+COUNTIF('Data R4'!Q759,"&gt;0")+COUNTIF('Data R4'!S759,"&gt;0")+COUNTIF('Data R4'!U759,"&gt;0")+COUNTIF('Data R4'!W759,"&gt;0")+COUNTIF('Data R4'!Y759,"&gt;0"))&gt;0,1,0))</f>
        <v/>
      </c>
      <c r="M3751" t="inlineStr">
        <is>
          <t>Data R</t>
        </is>
      </c>
    </row>
    <row r="3752">
      <c r="A3752" t="inlineStr">
        <is>
          <t>Regional 4</t>
        </is>
      </c>
      <c r="B3752">
        <f>IF('Data R4'!C760="","",'Data R4'!B760)</f>
        <v/>
      </c>
      <c r="C3752">
        <f>IF('Data R4'!C760="","",'Data R4'!C760)</f>
        <v/>
      </c>
      <c r="D3752">
        <f>IF('Data R4'!C760="","",'Data R4'!D760)</f>
        <v/>
      </c>
      <c r="E3752">
        <f>IF('Data R4'!C760="","",'Data R4'!E760)</f>
        <v/>
      </c>
      <c r="F3752">
        <f>IF('Data R4'!C760="","",'Data R4'!F760)</f>
        <v/>
      </c>
      <c r="G3752">
        <f>IF('Data R4'!C760="","",'Data R4'!AD760)</f>
        <v/>
      </c>
      <c r="H3752">
        <f>IF('Data R4'!C760="","",'Data R4'!AC760)</f>
        <v/>
      </c>
      <c r="I3752">
        <f>IF('Data R4'!C760="","",COUNTIF('Data R4'!J760,"&gt;0")+COUNTIF('Data R4'!L760,"&gt;0")+COUNTIF('Data R4'!N760,"&gt;0")+COUNTIF('Data R4'!P760,"&gt;0")+COUNTIF('Data R4'!R760,"&gt;0")+COUNTIF('Data R4'!T760,"&gt;0")+COUNTIF('Data R4'!V760,"&gt;0")+COUNTIF('Data R4'!X760,"&gt;0"))</f>
        <v/>
      </c>
      <c r="J3752">
        <f>IF('Data R4'!C760="","",IF((COUNTIF('Data R4'!K760,"&gt;0")+COUNTIF('Data R4'!M760,"&gt;0")+COUNTIF('Data R4'!O760,"&gt;0")+COUNTIF('Data R4'!Q760,"&gt;0")+COUNTIF('Data R4'!S760,"&gt;0")+COUNTIF('Data R4'!U760,"&gt;0")+COUNTIF('Data R4'!W760,"&gt;0")+COUNTIF('Data R4'!Y760,"&gt;0"))&gt;0,1,0))</f>
        <v/>
      </c>
      <c r="M3752" t="inlineStr">
        <is>
          <t>Data R</t>
        </is>
      </c>
    </row>
    <row r="3753">
      <c r="A3753" t="inlineStr">
        <is>
          <t>Regional 4</t>
        </is>
      </c>
      <c r="B3753">
        <f>IF('Data R4'!C761="","",'Data R4'!B761)</f>
        <v/>
      </c>
      <c r="C3753">
        <f>IF('Data R4'!C761="","",'Data R4'!C761)</f>
        <v/>
      </c>
      <c r="D3753">
        <f>IF('Data R4'!C761="","",'Data R4'!D761)</f>
        <v/>
      </c>
      <c r="E3753">
        <f>IF('Data R4'!C761="","",'Data R4'!E761)</f>
        <v/>
      </c>
      <c r="F3753">
        <f>IF('Data R4'!C761="","",'Data R4'!F761)</f>
        <v/>
      </c>
      <c r="G3753">
        <f>IF('Data R4'!C761="","",'Data R4'!AD761)</f>
        <v/>
      </c>
      <c r="H3753">
        <f>IF('Data R4'!C761="","",'Data R4'!AC761)</f>
        <v/>
      </c>
      <c r="I3753">
        <f>IF('Data R4'!C761="","",COUNTIF('Data R4'!J761,"&gt;0")+COUNTIF('Data R4'!L761,"&gt;0")+COUNTIF('Data R4'!N761,"&gt;0")+COUNTIF('Data R4'!P761,"&gt;0")+COUNTIF('Data R4'!R761,"&gt;0")+COUNTIF('Data R4'!T761,"&gt;0")+COUNTIF('Data R4'!V761,"&gt;0")+COUNTIF('Data R4'!X761,"&gt;0"))</f>
        <v/>
      </c>
      <c r="J3753">
        <f>IF('Data R4'!C761="","",IF((COUNTIF('Data R4'!K761,"&gt;0")+COUNTIF('Data R4'!M761,"&gt;0")+COUNTIF('Data R4'!O761,"&gt;0")+COUNTIF('Data R4'!Q761,"&gt;0")+COUNTIF('Data R4'!S761,"&gt;0")+COUNTIF('Data R4'!U761,"&gt;0")+COUNTIF('Data R4'!W761,"&gt;0")+COUNTIF('Data R4'!Y761,"&gt;0"))&gt;0,1,0))</f>
        <v/>
      </c>
      <c r="M3753" t="inlineStr">
        <is>
          <t>Data R</t>
        </is>
      </c>
    </row>
    <row r="3754">
      <c r="A3754" t="inlineStr">
        <is>
          <t>Regional 4</t>
        </is>
      </c>
      <c r="B3754">
        <f>IF('Data R4'!C762="","",'Data R4'!B762)</f>
        <v/>
      </c>
      <c r="C3754">
        <f>IF('Data R4'!C762="","",'Data R4'!C762)</f>
        <v/>
      </c>
      <c r="D3754">
        <f>IF('Data R4'!C762="","",'Data R4'!D762)</f>
        <v/>
      </c>
      <c r="E3754">
        <f>IF('Data R4'!C762="","",'Data R4'!E762)</f>
        <v/>
      </c>
      <c r="F3754">
        <f>IF('Data R4'!C762="","",'Data R4'!F762)</f>
        <v/>
      </c>
      <c r="G3754">
        <f>IF('Data R4'!C762="","",'Data R4'!AD762)</f>
        <v/>
      </c>
      <c r="H3754">
        <f>IF('Data R4'!C762="","",'Data R4'!AC762)</f>
        <v/>
      </c>
      <c r="I3754">
        <f>IF('Data R4'!C762="","",COUNTIF('Data R4'!J762,"&gt;0")+COUNTIF('Data R4'!L762,"&gt;0")+COUNTIF('Data R4'!N762,"&gt;0")+COUNTIF('Data R4'!P762,"&gt;0")+COUNTIF('Data R4'!R762,"&gt;0")+COUNTIF('Data R4'!T762,"&gt;0")+COUNTIF('Data R4'!V762,"&gt;0")+COUNTIF('Data R4'!X762,"&gt;0"))</f>
        <v/>
      </c>
      <c r="J3754">
        <f>IF('Data R4'!C762="","",IF((COUNTIF('Data R4'!K762,"&gt;0")+COUNTIF('Data R4'!M762,"&gt;0")+COUNTIF('Data R4'!O762,"&gt;0")+COUNTIF('Data R4'!Q762,"&gt;0")+COUNTIF('Data R4'!S762,"&gt;0")+COUNTIF('Data R4'!U762,"&gt;0")+COUNTIF('Data R4'!W762,"&gt;0")+COUNTIF('Data R4'!Y762,"&gt;0"))&gt;0,1,0))</f>
        <v/>
      </c>
      <c r="M3754" t="inlineStr">
        <is>
          <t>Data R</t>
        </is>
      </c>
    </row>
    <row r="3755">
      <c r="A3755" t="inlineStr">
        <is>
          <t>Regional 4</t>
        </is>
      </c>
      <c r="B3755">
        <f>IF('Data R4'!C763="","",'Data R4'!B763)</f>
        <v/>
      </c>
      <c r="C3755">
        <f>IF('Data R4'!C763="","",'Data R4'!C763)</f>
        <v/>
      </c>
      <c r="D3755">
        <f>IF('Data R4'!C763="","",'Data R4'!D763)</f>
        <v/>
      </c>
      <c r="E3755">
        <f>IF('Data R4'!C763="","",'Data R4'!E763)</f>
        <v/>
      </c>
      <c r="F3755">
        <f>IF('Data R4'!C763="","",'Data R4'!F763)</f>
        <v/>
      </c>
      <c r="G3755">
        <f>IF('Data R4'!C763="","",'Data R4'!AD763)</f>
        <v/>
      </c>
      <c r="H3755">
        <f>IF('Data R4'!C763="","",'Data R4'!AC763)</f>
        <v/>
      </c>
      <c r="I3755">
        <f>IF('Data R4'!C763="","",COUNTIF('Data R4'!J763,"&gt;0")+COUNTIF('Data R4'!L763,"&gt;0")+COUNTIF('Data R4'!N763,"&gt;0")+COUNTIF('Data R4'!P763,"&gt;0")+COUNTIF('Data R4'!R763,"&gt;0")+COUNTIF('Data R4'!T763,"&gt;0")+COUNTIF('Data R4'!V763,"&gt;0")+COUNTIF('Data R4'!X763,"&gt;0"))</f>
        <v/>
      </c>
      <c r="J3755">
        <f>IF('Data R4'!C763="","",IF((COUNTIF('Data R4'!K763,"&gt;0")+COUNTIF('Data R4'!M763,"&gt;0")+COUNTIF('Data R4'!O763,"&gt;0")+COUNTIF('Data R4'!Q763,"&gt;0")+COUNTIF('Data R4'!S763,"&gt;0")+COUNTIF('Data R4'!U763,"&gt;0")+COUNTIF('Data R4'!W763,"&gt;0")+COUNTIF('Data R4'!Y763,"&gt;0"))&gt;0,1,0))</f>
        <v/>
      </c>
      <c r="M3755" t="inlineStr">
        <is>
          <t>Data R</t>
        </is>
      </c>
    </row>
    <row r="3756">
      <c r="A3756" t="inlineStr">
        <is>
          <t>Regional 4</t>
        </is>
      </c>
      <c r="B3756">
        <f>IF('Data R4'!C764="","",'Data R4'!B764)</f>
        <v/>
      </c>
      <c r="C3756">
        <f>IF('Data R4'!C764="","",'Data R4'!C764)</f>
        <v/>
      </c>
      <c r="D3756">
        <f>IF('Data R4'!C764="","",'Data R4'!D764)</f>
        <v/>
      </c>
      <c r="E3756">
        <f>IF('Data R4'!C764="","",'Data R4'!E764)</f>
        <v/>
      </c>
      <c r="F3756">
        <f>IF('Data R4'!C764="","",'Data R4'!F764)</f>
        <v/>
      </c>
      <c r="G3756">
        <f>IF('Data R4'!C764="","",'Data R4'!AD764)</f>
        <v/>
      </c>
      <c r="H3756">
        <f>IF('Data R4'!C764="","",'Data R4'!AC764)</f>
        <v/>
      </c>
      <c r="I3756">
        <f>IF('Data R4'!C764="","",COUNTIF('Data R4'!J764,"&gt;0")+COUNTIF('Data R4'!L764,"&gt;0")+COUNTIF('Data R4'!N764,"&gt;0")+COUNTIF('Data R4'!P764,"&gt;0")+COUNTIF('Data R4'!R764,"&gt;0")+COUNTIF('Data R4'!T764,"&gt;0")+COUNTIF('Data R4'!V764,"&gt;0")+COUNTIF('Data R4'!X764,"&gt;0"))</f>
        <v/>
      </c>
      <c r="J3756">
        <f>IF('Data R4'!C764="","",IF((COUNTIF('Data R4'!K764,"&gt;0")+COUNTIF('Data R4'!M764,"&gt;0")+COUNTIF('Data R4'!O764,"&gt;0")+COUNTIF('Data R4'!Q764,"&gt;0")+COUNTIF('Data R4'!S764,"&gt;0")+COUNTIF('Data R4'!U764,"&gt;0")+COUNTIF('Data R4'!W764,"&gt;0")+COUNTIF('Data R4'!Y764,"&gt;0"))&gt;0,1,0))</f>
        <v/>
      </c>
      <c r="M3756" t="inlineStr">
        <is>
          <t>Data R</t>
        </is>
      </c>
    </row>
    <row r="3757">
      <c r="A3757" t="inlineStr">
        <is>
          <t>Regional 4</t>
        </is>
      </c>
      <c r="B3757">
        <f>IF('Data R4'!C765="","",'Data R4'!B765)</f>
        <v/>
      </c>
      <c r="C3757">
        <f>IF('Data R4'!C765="","",'Data R4'!C765)</f>
        <v/>
      </c>
      <c r="D3757">
        <f>IF('Data R4'!C765="","",'Data R4'!D765)</f>
        <v/>
      </c>
      <c r="E3757">
        <f>IF('Data R4'!C765="","",'Data R4'!E765)</f>
        <v/>
      </c>
      <c r="F3757">
        <f>IF('Data R4'!C765="","",'Data R4'!F765)</f>
        <v/>
      </c>
      <c r="G3757">
        <f>IF('Data R4'!C765="","",'Data R4'!AD765)</f>
        <v/>
      </c>
      <c r="H3757">
        <f>IF('Data R4'!C765="","",'Data R4'!AC765)</f>
        <v/>
      </c>
      <c r="I3757">
        <f>IF('Data R4'!C765="","",COUNTIF('Data R4'!J765,"&gt;0")+COUNTIF('Data R4'!L765,"&gt;0")+COUNTIF('Data R4'!N765,"&gt;0")+COUNTIF('Data R4'!P765,"&gt;0")+COUNTIF('Data R4'!R765,"&gt;0")+COUNTIF('Data R4'!T765,"&gt;0")+COUNTIF('Data R4'!V765,"&gt;0")+COUNTIF('Data R4'!X765,"&gt;0"))</f>
        <v/>
      </c>
      <c r="J3757">
        <f>IF('Data R4'!C765="","",IF((COUNTIF('Data R4'!K765,"&gt;0")+COUNTIF('Data R4'!M765,"&gt;0")+COUNTIF('Data R4'!O765,"&gt;0")+COUNTIF('Data R4'!Q765,"&gt;0")+COUNTIF('Data R4'!S765,"&gt;0")+COUNTIF('Data R4'!U765,"&gt;0")+COUNTIF('Data R4'!W765,"&gt;0")+COUNTIF('Data R4'!Y765,"&gt;0"))&gt;0,1,0))</f>
        <v/>
      </c>
      <c r="M3757" t="inlineStr">
        <is>
          <t>Data R</t>
        </is>
      </c>
    </row>
    <row r="3758">
      <c r="A3758" t="inlineStr">
        <is>
          <t>Regional 4</t>
        </is>
      </c>
      <c r="B3758">
        <f>IF('Data R4'!C766="","",'Data R4'!B766)</f>
        <v/>
      </c>
      <c r="C3758">
        <f>IF('Data R4'!C766="","",'Data R4'!C766)</f>
        <v/>
      </c>
      <c r="D3758">
        <f>IF('Data R4'!C766="","",'Data R4'!D766)</f>
        <v/>
      </c>
      <c r="E3758">
        <f>IF('Data R4'!C766="","",'Data R4'!E766)</f>
        <v/>
      </c>
      <c r="F3758">
        <f>IF('Data R4'!C766="","",'Data R4'!F766)</f>
        <v/>
      </c>
      <c r="G3758">
        <f>IF('Data R4'!C766="","",'Data R4'!AD766)</f>
        <v/>
      </c>
      <c r="H3758">
        <f>IF('Data R4'!C766="","",'Data R4'!AC766)</f>
        <v/>
      </c>
      <c r="I3758">
        <f>IF('Data R4'!C766="","",COUNTIF('Data R4'!J766,"&gt;0")+COUNTIF('Data R4'!L766,"&gt;0")+COUNTIF('Data R4'!N766,"&gt;0")+COUNTIF('Data R4'!P766,"&gt;0")+COUNTIF('Data R4'!R766,"&gt;0")+COUNTIF('Data R4'!T766,"&gt;0")+COUNTIF('Data R4'!V766,"&gt;0")+COUNTIF('Data R4'!X766,"&gt;0"))</f>
        <v/>
      </c>
      <c r="J3758">
        <f>IF('Data R4'!C766="","",IF((COUNTIF('Data R4'!K766,"&gt;0")+COUNTIF('Data R4'!M766,"&gt;0")+COUNTIF('Data R4'!O766,"&gt;0")+COUNTIF('Data R4'!Q766,"&gt;0")+COUNTIF('Data R4'!S766,"&gt;0")+COUNTIF('Data R4'!U766,"&gt;0")+COUNTIF('Data R4'!W766,"&gt;0")+COUNTIF('Data R4'!Y766,"&gt;0"))&gt;0,1,0))</f>
        <v/>
      </c>
      <c r="M3758" t="inlineStr">
        <is>
          <t>Data R</t>
        </is>
      </c>
    </row>
    <row r="3759">
      <c r="A3759" t="inlineStr">
        <is>
          <t>Regional 4</t>
        </is>
      </c>
      <c r="B3759">
        <f>IF('Data R4'!C767="","",'Data R4'!B767)</f>
        <v/>
      </c>
      <c r="C3759">
        <f>IF('Data R4'!C767="","",'Data R4'!C767)</f>
        <v/>
      </c>
      <c r="D3759">
        <f>IF('Data R4'!C767="","",'Data R4'!D767)</f>
        <v/>
      </c>
      <c r="E3759">
        <f>IF('Data R4'!C767="","",'Data R4'!E767)</f>
        <v/>
      </c>
      <c r="F3759">
        <f>IF('Data R4'!C767="","",'Data R4'!F767)</f>
        <v/>
      </c>
      <c r="G3759">
        <f>IF('Data R4'!C767="","",'Data R4'!AD767)</f>
        <v/>
      </c>
      <c r="H3759">
        <f>IF('Data R4'!C767="","",'Data R4'!AC767)</f>
        <v/>
      </c>
      <c r="I3759">
        <f>IF('Data R4'!C767="","",COUNTIF('Data R4'!J767,"&gt;0")+COUNTIF('Data R4'!L767,"&gt;0")+COUNTIF('Data R4'!N767,"&gt;0")+COUNTIF('Data R4'!P767,"&gt;0")+COUNTIF('Data R4'!R767,"&gt;0")+COUNTIF('Data R4'!T767,"&gt;0")+COUNTIF('Data R4'!V767,"&gt;0")+COUNTIF('Data R4'!X767,"&gt;0"))</f>
        <v/>
      </c>
      <c r="J3759">
        <f>IF('Data R4'!C767="","",IF((COUNTIF('Data R4'!K767,"&gt;0")+COUNTIF('Data R4'!M767,"&gt;0")+COUNTIF('Data R4'!O767,"&gt;0")+COUNTIF('Data R4'!Q767,"&gt;0")+COUNTIF('Data R4'!S767,"&gt;0")+COUNTIF('Data R4'!U767,"&gt;0")+COUNTIF('Data R4'!W767,"&gt;0")+COUNTIF('Data R4'!Y767,"&gt;0"))&gt;0,1,0))</f>
        <v/>
      </c>
      <c r="M3759" t="inlineStr">
        <is>
          <t>Data R</t>
        </is>
      </c>
    </row>
    <row r="3760">
      <c r="A3760" t="inlineStr">
        <is>
          <t>Regional 4</t>
        </is>
      </c>
      <c r="B3760">
        <f>IF('Data R4'!C768="","",'Data R4'!B768)</f>
        <v/>
      </c>
      <c r="C3760">
        <f>IF('Data R4'!C768="","",'Data R4'!C768)</f>
        <v/>
      </c>
      <c r="D3760">
        <f>IF('Data R4'!C768="","",'Data R4'!D768)</f>
        <v/>
      </c>
      <c r="E3760">
        <f>IF('Data R4'!C768="","",'Data R4'!E768)</f>
        <v/>
      </c>
      <c r="F3760">
        <f>IF('Data R4'!C768="","",'Data R4'!F768)</f>
        <v/>
      </c>
      <c r="G3760">
        <f>IF('Data R4'!C768="","",'Data R4'!AD768)</f>
        <v/>
      </c>
      <c r="H3760">
        <f>IF('Data R4'!C768="","",'Data R4'!AC768)</f>
        <v/>
      </c>
      <c r="I3760">
        <f>IF('Data R4'!C768="","",COUNTIF('Data R4'!J768,"&gt;0")+COUNTIF('Data R4'!L768,"&gt;0")+COUNTIF('Data R4'!N768,"&gt;0")+COUNTIF('Data R4'!P768,"&gt;0")+COUNTIF('Data R4'!R768,"&gt;0")+COUNTIF('Data R4'!T768,"&gt;0")+COUNTIF('Data R4'!V768,"&gt;0")+COUNTIF('Data R4'!X768,"&gt;0"))</f>
        <v/>
      </c>
      <c r="J3760">
        <f>IF('Data R4'!C768="","",IF((COUNTIF('Data R4'!K768,"&gt;0")+COUNTIF('Data R4'!M768,"&gt;0")+COUNTIF('Data R4'!O768,"&gt;0")+COUNTIF('Data R4'!Q768,"&gt;0")+COUNTIF('Data R4'!S768,"&gt;0")+COUNTIF('Data R4'!U768,"&gt;0")+COUNTIF('Data R4'!W768,"&gt;0")+COUNTIF('Data R4'!Y768,"&gt;0"))&gt;0,1,0))</f>
        <v/>
      </c>
      <c r="M3760" t="inlineStr">
        <is>
          <t>Data R</t>
        </is>
      </c>
    </row>
    <row r="3761">
      <c r="A3761" t="inlineStr">
        <is>
          <t>Regional 4</t>
        </is>
      </c>
      <c r="B3761">
        <f>IF('Data R4'!C769="","",'Data R4'!B769)</f>
        <v/>
      </c>
      <c r="C3761">
        <f>IF('Data R4'!C769="","",'Data R4'!C769)</f>
        <v/>
      </c>
      <c r="D3761">
        <f>IF('Data R4'!C769="","",'Data R4'!D769)</f>
        <v/>
      </c>
      <c r="E3761">
        <f>IF('Data R4'!C769="","",'Data R4'!E769)</f>
        <v/>
      </c>
      <c r="F3761">
        <f>IF('Data R4'!C769="","",'Data R4'!F769)</f>
        <v/>
      </c>
      <c r="G3761">
        <f>IF('Data R4'!C769="","",'Data R4'!AD769)</f>
        <v/>
      </c>
      <c r="H3761">
        <f>IF('Data R4'!C769="","",'Data R4'!AC769)</f>
        <v/>
      </c>
      <c r="I3761">
        <f>IF('Data R4'!C769="","",COUNTIF('Data R4'!J769,"&gt;0")+COUNTIF('Data R4'!L769,"&gt;0")+COUNTIF('Data R4'!N769,"&gt;0")+COUNTIF('Data R4'!P769,"&gt;0")+COUNTIF('Data R4'!R769,"&gt;0")+COUNTIF('Data R4'!T769,"&gt;0")+COUNTIF('Data R4'!V769,"&gt;0")+COUNTIF('Data R4'!X769,"&gt;0"))</f>
        <v/>
      </c>
      <c r="J3761">
        <f>IF('Data R4'!C769="","",IF((COUNTIF('Data R4'!K769,"&gt;0")+COUNTIF('Data R4'!M769,"&gt;0")+COUNTIF('Data R4'!O769,"&gt;0")+COUNTIF('Data R4'!Q769,"&gt;0")+COUNTIF('Data R4'!S769,"&gt;0")+COUNTIF('Data R4'!U769,"&gt;0")+COUNTIF('Data R4'!W769,"&gt;0")+COUNTIF('Data R4'!Y769,"&gt;0"))&gt;0,1,0))</f>
        <v/>
      </c>
      <c r="M3761" t="inlineStr">
        <is>
          <t>Data R</t>
        </is>
      </c>
    </row>
    <row r="3762">
      <c r="A3762" t="inlineStr">
        <is>
          <t>Regional 4</t>
        </is>
      </c>
      <c r="B3762">
        <f>IF('Data R4'!C770="","",'Data R4'!B770)</f>
        <v/>
      </c>
      <c r="C3762">
        <f>IF('Data R4'!C770="","",'Data R4'!C770)</f>
        <v/>
      </c>
      <c r="D3762">
        <f>IF('Data R4'!C770="","",'Data R4'!D770)</f>
        <v/>
      </c>
      <c r="E3762">
        <f>IF('Data R4'!C770="","",'Data R4'!E770)</f>
        <v/>
      </c>
      <c r="F3762">
        <f>IF('Data R4'!C770="","",'Data R4'!F770)</f>
        <v/>
      </c>
      <c r="G3762">
        <f>IF('Data R4'!C770="","",'Data R4'!AD770)</f>
        <v/>
      </c>
      <c r="H3762">
        <f>IF('Data R4'!C770="","",'Data R4'!AC770)</f>
        <v/>
      </c>
      <c r="I3762">
        <f>IF('Data R4'!C770="","",COUNTIF('Data R4'!J770,"&gt;0")+COUNTIF('Data R4'!L770,"&gt;0")+COUNTIF('Data R4'!N770,"&gt;0")+COUNTIF('Data R4'!P770,"&gt;0")+COUNTIF('Data R4'!R770,"&gt;0")+COUNTIF('Data R4'!T770,"&gt;0")+COUNTIF('Data R4'!V770,"&gt;0")+COUNTIF('Data R4'!X770,"&gt;0"))</f>
        <v/>
      </c>
      <c r="J3762">
        <f>IF('Data R4'!C770="","",IF((COUNTIF('Data R4'!K770,"&gt;0")+COUNTIF('Data R4'!M770,"&gt;0")+COUNTIF('Data R4'!O770,"&gt;0")+COUNTIF('Data R4'!Q770,"&gt;0")+COUNTIF('Data R4'!S770,"&gt;0")+COUNTIF('Data R4'!U770,"&gt;0")+COUNTIF('Data R4'!W770,"&gt;0")+COUNTIF('Data R4'!Y770,"&gt;0"))&gt;0,1,0))</f>
        <v/>
      </c>
      <c r="M3762" t="inlineStr">
        <is>
          <t>Data R</t>
        </is>
      </c>
    </row>
    <row r="3763">
      <c r="A3763" t="inlineStr">
        <is>
          <t>Regional 4</t>
        </is>
      </c>
      <c r="B3763">
        <f>IF('Data R4'!C771="","",'Data R4'!B771)</f>
        <v/>
      </c>
      <c r="C3763">
        <f>IF('Data R4'!C771="","",'Data R4'!C771)</f>
        <v/>
      </c>
      <c r="D3763">
        <f>IF('Data R4'!C771="","",'Data R4'!D771)</f>
        <v/>
      </c>
      <c r="E3763">
        <f>IF('Data R4'!C771="","",'Data R4'!E771)</f>
        <v/>
      </c>
      <c r="F3763">
        <f>IF('Data R4'!C771="","",'Data R4'!F771)</f>
        <v/>
      </c>
      <c r="G3763">
        <f>IF('Data R4'!C771="","",'Data R4'!AD771)</f>
        <v/>
      </c>
      <c r="H3763">
        <f>IF('Data R4'!C771="","",'Data R4'!AC771)</f>
        <v/>
      </c>
      <c r="I3763">
        <f>IF('Data R4'!C771="","",COUNTIF('Data R4'!J771,"&gt;0")+COUNTIF('Data R4'!L771,"&gt;0")+COUNTIF('Data R4'!N771,"&gt;0")+COUNTIF('Data R4'!P771,"&gt;0")+COUNTIF('Data R4'!R771,"&gt;0")+COUNTIF('Data R4'!T771,"&gt;0")+COUNTIF('Data R4'!V771,"&gt;0")+COUNTIF('Data R4'!X771,"&gt;0"))</f>
        <v/>
      </c>
      <c r="J3763">
        <f>IF('Data R4'!C771="","",IF((COUNTIF('Data R4'!K771,"&gt;0")+COUNTIF('Data R4'!M771,"&gt;0")+COUNTIF('Data R4'!O771,"&gt;0")+COUNTIF('Data R4'!Q771,"&gt;0")+COUNTIF('Data R4'!S771,"&gt;0")+COUNTIF('Data R4'!U771,"&gt;0")+COUNTIF('Data R4'!W771,"&gt;0")+COUNTIF('Data R4'!Y771,"&gt;0"))&gt;0,1,0))</f>
        <v/>
      </c>
      <c r="M3763" t="inlineStr">
        <is>
          <t>Data R</t>
        </is>
      </c>
    </row>
    <row r="3764">
      <c r="A3764" t="inlineStr">
        <is>
          <t>Regional 4</t>
        </is>
      </c>
      <c r="B3764">
        <f>IF('Data R4'!C772="","",'Data R4'!B772)</f>
        <v/>
      </c>
      <c r="C3764">
        <f>IF('Data R4'!C772="","",'Data R4'!C772)</f>
        <v/>
      </c>
      <c r="D3764">
        <f>IF('Data R4'!C772="","",'Data R4'!D772)</f>
        <v/>
      </c>
      <c r="E3764">
        <f>IF('Data R4'!C772="","",'Data R4'!E772)</f>
        <v/>
      </c>
      <c r="F3764">
        <f>IF('Data R4'!C772="","",'Data R4'!F772)</f>
        <v/>
      </c>
      <c r="G3764">
        <f>IF('Data R4'!C772="","",'Data R4'!AD772)</f>
        <v/>
      </c>
      <c r="H3764">
        <f>IF('Data R4'!C772="","",'Data R4'!AC772)</f>
        <v/>
      </c>
      <c r="I3764">
        <f>IF('Data R4'!C772="","",COUNTIF('Data R4'!J772,"&gt;0")+COUNTIF('Data R4'!L772,"&gt;0")+COUNTIF('Data R4'!N772,"&gt;0")+COUNTIF('Data R4'!P772,"&gt;0")+COUNTIF('Data R4'!R772,"&gt;0")+COUNTIF('Data R4'!T772,"&gt;0")+COUNTIF('Data R4'!V772,"&gt;0")+COUNTIF('Data R4'!X772,"&gt;0"))</f>
        <v/>
      </c>
      <c r="J3764">
        <f>IF('Data R4'!C772="","",IF((COUNTIF('Data R4'!K772,"&gt;0")+COUNTIF('Data R4'!M772,"&gt;0")+COUNTIF('Data R4'!O772,"&gt;0")+COUNTIF('Data R4'!Q772,"&gt;0")+COUNTIF('Data R4'!S772,"&gt;0")+COUNTIF('Data R4'!U772,"&gt;0")+COUNTIF('Data R4'!W772,"&gt;0")+COUNTIF('Data R4'!Y772,"&gt;0"))&gt;0,1,0))</f>
        <v/>
      </c>
      <c r="M3764" t="inlineStr">
        <is>
          <t>Data R</t>
        </is>
      </c>
    </row>
    <row r="3765">
      <c r="A3765" t="inlineStr">
        <is>
          <t>Regional 4</t>
        </is>
      </c>
      <c r="B3765">
        <f>IF('Data R4'!C773="","",'Data R4'!B773)</f>
        <v/>
      </c>
      <c r="C3765">
        <f>IF('Data R4'!C773="","",'Data R4'!C773)</f>
        <v/>
      </c>
      <c r="D3765">
        <f>IF('Data R4'!C773="","",'Data R4'!D773)</f>
        <v/>
      </c>
      <c r="E3765">
        <f>IF('Data R4'!C773="","",'Data R4'!E773)</f>
        <v/>
      </c>
      <c r="F3765">
        <f>IF('Data R4'!C773="","",'Data R4'!F773)</f>
        <v/>
      </c>
      <c r="G3765">
        <f>IF('Data R4'!C773="","",'Data R4'!AD773)</f>
        <v/>
      </c>
      <c r="H3765">
        <f>IF('Data R4'!C773="","",'Data R4'!AC773)</f>
        <v/>
      </c>
      <c r="I3765">
        <f>IF('Data R4'!C773="","",COUNTIF('Data R4'!J773,"&gt;0")+COUNTIF('Data R4'!L773,"&gt;0")+COUNTIF('Data R4'!N773,"&gt;0")+COUNTIF('Data R4'!P773,"&gt;0")+COUNTIF('Data R4'!R773,"&gt;0")+COUNTIF('Data R4'!T773,"&gt;0")+COUNTIF('Data R4'!V773,"&gt;0")+COUNTIF('Data R4'!X773,"&gt;0"))</f>
        <v/>
      </c>
      <c r="J3765">
        <f>IF('Data R4'!C773="","",IF((COUNTIF('Data R4'!K773,"&gt;0")+COUNTIF('Data R4'!M773,"&gt;0")+COUNTIF('Data R4'!O773,"&gt;0")+COUNTIF('Data R4'!Q773,"&gt;0")+COUNTIF('Data R4'!S773,"&gt;0")+COUNTIF('Data R4'!U773,"&gt;0")+COUNTIF('Data R4'!W773,"&gt;0")+COUNTIF('Data R4'!Y773,"&gt;0"))&gt;0,1,0))</f>
        <v/>
      </c>
      <c r="M3765" t="inlineStr">
        <is>
          <t>Data R</t>
        </is>
      </c>
    </row>
    <row r="3766">
      <c r="A3766" t="inlineStr">
        <is>
          <t>Regional 4</t>
        </is>
      </c>
      <c r="B3766">
        <f>IF('Data R4'!C774="","",'Data R4'!B774)</f>
        <v/>
      </c>
      <c r="C3766">
        <f>IF('Data R4'!C774="","",'Data R4'!C774)</f>
        <v/>
      </c>
      <c r="D3766">
        <f>IF('Data R4'!C774="","",'Data R4'!D774)</f>
        <v/>
      </c>
      <c r="E3766">
        <f>IF('Data R4'!C774="","",'Data R4'!E774)</f>
        <v/>
      </c>
      <c r="F3766">
        <f>IF('Data R4'!C774="","",'Data R4'!F774)</f>
        <v/>
      </c>
      <c r="G3766">
        <f>IF('Data R4'!C774="","",'Data R4'!AD774)</f>
        <v/>
      </c>
      <c r="H3766">
        <f>IF('Data R4'!C774="","",'Data R4'!AC774)</f>
        <v/>
      </c>
      <c r="I3766">
        <f>IF('Data R4'!C774="","",COUNTIF('Data R4'!J774,"&gt;0")+COUNTIF('Data R4'!L774,"&gt;0")+COUNTIF('Data R4'!N774,"&gt;0")+COUNTIF('Data R4'!P774,"&gt;0")+COUNTIF('Data R4'!R774,"&gt;0")+COUNTIF('Data R4'!T774,"&gt;0")+COUNTIF('Data R4'!V774,"&gt;0")+COUNTIF('Data R4'!X774,"&gt;0"))</f>
        <v/>
      </c>
      <c r="J3766">
        <f>IF('Data R4'!C774="","",IF((COUNTIF('Data R4'!K774,"&gt;0")+COUNTIF('Data R4'!M774,"&gt;0")+COUNTIF('Data R4'!O774,"&gt;0")+COUNTIF('Data R4'!Q774,"&gt;0")+COUNTIF('Data R4'!S774,"&gt;0")+COUNTIF('Data R4'!U774,"&gt;0")+COUNTIF('Data R4'!W774,"&gt;0")+COUNTIF('Data R4'!Y774,"&gt;0"))&gt;0,1,0))</f>
        <v/>
      </c>
      <c r="M3766" t="inlineStr">
        <is>
          <t>Data R</t>
        </is>
      </c>
    </row>
    <row r="3767">
      <c r="A3767" t="inlineStr">
        <is>
          <t>Regional 4</t>
        </is>
      </c>
      <c r="B3767">
        <f>IF('Data R4'!C775="","",'Data R4'!B775)</f>
        <v/>
      </c>
      <c r="C3767">
        <f>IF('Data R4'!C775="","",'Data R4'!C775)</f>
        <v/>
      </c>
      <c r="D3767">
        <f>IF('Data R4'!C775="","",'Data R4'!D775)</f>
        <v/>
      </c>
      <c r="E3767">
        <f>IF('Data R4'!C775="","",'Data R4'!E775)</f>
        <v/>
      </c>
      <c r="F3767">
        <f>IF('Data R4'!C775="","",'Data R4'!F775)</f>
        <v/>
      </c>
      <c r="G3767">
        <f>IF('Data R4'!C775="","",'Data R4'!AD775)</f>
        <v/>
      </c>
      <c r="H3767">
        <f>IF('Data R4'!C775="","",'Data R4'!AC775)</f>
        <v/>
      </c>
      <c r="I3767">
        <f>IF('Data R4'!C775="","",COUNTIF('Data R4'!J775,"&gt;0")+COUNTIF('Data R4'!L775,"&gt;0")+COUNTIF('Data R4'!N775,"&gt;0")+COUNTIF('Data R4'!P775,"&gt;0")+COUNTIF('Data R4'!R775,"&gt;0")+COUNTIF('Data R4'!T775,"&gt;0")+COUNTIF('Data R4'!V775,"&gt;0")+COUNTIF('Data R4'!X775,"&gt;0"))</f>
        <v/>
      </c>
      <c r="J3767">
        <f>IF('Data R4'!C775="","",IF((COUNTIF('Data R4'!K775,"&gt;0")+COUNTIF('Data R4'!M775,"&gt;0")+COUNTIF('Data R4'!O775,"&gt;0")+COUNTIF('Data R4'!Q775,"&gt;0")+COUNTIF('Data R4'!S775,"&gt;0")+COUNTIF('Data R4'!U775,"&gt;0")+COUNTIF('Data R4'!W775,"&gt;0")+COUNTIF('Data R4'!Y775,"&gt;0"))&gt;0,1,0))</f>
        <v/>
      </c>
      <c r="M3767" t="inlineStr">
        <is>
          <t>Data R</t>
        </is>
      </c>
    </row>
    <row r="3768">
      <c r="A3768" t="inlineStr">
        <is>
          <t>Regional 4</t>
        </is>
      </c>
      <c r="B3768">
        <f>IF('Data R4'!C776="","",'Data R4'!B776)</f>
        <v/>
      </c>
      <c r="C3768">
        <f>IF('Data R4'!C776="","",'Data R4'!C776)</f>
        <v/>
      </c>
      <c r="D3768">
        <f>IF('Data R4'!C776="","",'Data R4'!D776)</f>
        <v/>
      </c>
      <c r="E3768">
        <f>IF('Data R4'!C776="","",'Data R4'!E776)</f>
        <v/>
      </c>
      <c r="F3768">
        <f>IF('Data R4'!C776="","",'Data R4'!F776)</f>
        <v/>
      </c>
      <c r="G3768">
        <f>IF('Data R4'!C776="","",'Data R4'!AD776)</f>
        <v/>
      </c>
      <c r="H3768">
        <f>IF('Data R4'!C776="","",'Data R4'!AC776)</f>
        <v/>
      </c>
      <c r="I3768">
        <f>IF('Data R4'!C776="","",COUNTIF('Data R4'!J776,"&gt;0")+COUNTIF('Data R4'!L776,"&gt;0")+COUNTIF('Data R4'!N776,"&gt;0")+COUNTIF('Data R4'!P776,"&gt;0")+COUNTIF('Data R4'!R776,"&gt;0")+COUNTIF('Data R4'!T776,"&gt;0")+COUNTIF('Data R4'!V776,"&gt;0")+COUNTIF('Data R4'!X776,"&gt;0"))</f>
        <v/>
      </c>
      <c r="J3768">
        <f>IF('Data R4'!C776="","",IF((COUNTIF('Data R4'!K776,"&gt;0")+COUNTIF('Data R4'!M776,"&gt;0")+COUNTIF('Data R4'!O776,"&gt;0")+COUNTIF('Data R4'!Q776,"&gt;0")+COUNTIF('Data R4'!S776,"&gt;0")+COUNTIF('Data R4'!U776,"&gt;0")+COUNTIF('Data R4'!W776,"&gt;0")+COUNTIF('Data R4'!Y776,"&gt;0"))&gt;0,1,0))</f>
        <v/>
      </c>
      <c r="M3768" t="inlineStr">
        <is>
          <t>Data R</t>
        </is>
      </c>
    </row>
    <row r="3769">
      <c r="A3769" t="inlineStr">
        <is>
          <t>Regional 4</t>
        </is>
      </c>
      <c r="B3769">
        <f>IF('Data R4'!C777="","",'Data R4'!B777)</f>
        <v/>
      </c>
      <c r="C3769">
        <f>IF('Data R4'!C777="","",'Data R4'!C777)</f>
        <v/>
      </c>
      <c r="D3769">
        <f>IF('Data R4'!C777="","",'Data R4'!D777)</f>
        <v/>
      </c>
      <c r="E3769">
        <f>IF('Data R4'!C777="","",'Data R4'!E777)</f>
        <v/>
      </c>
      <c r="F3769">
        <f>IF('Data R4'!C777="","",'Data R4'!F777)</f>
        <v/>
      </c>
      <c r="G3769">
        <f>IF('Data R4'!C777="","",'Data R4'!AD777)</f>
        <v/>
      </c>
      <c r="H3769">
        <f>IF('Data R4'!C777="","",'Data R4'!AC777)</f>
        <v/>
      </c>
      <c r="I3769">
        <f>IF('Data R4'!C777="","",COUNTIF('Data R4'!J777,"&gt;0")+COUNTIF('Data R4'!L777,"&gt;0")+COUNTIF('Data R4'!N777,"&gt;0")+COUNTIF('Data R4'!P777,"&gt;0")+COUNTIF('Data R4'!R777,"&gt;0")+COUNTIF('Data R4'!T777,"&gt;0")+COUNTIF('Data R4'!V777,"&gt;0")+COUNTIF('Data R4'!X777,"&gt;0"))</f>
        <v/>
      </c>
      <c r="J3769">
        <f>IF('Data R4'!C777="","",IF((COUNTIF('Data R4'!K777,"&gt;0")+COUNTIF('Data R4'!M777,"&gt;0")+COUNTIF('Data R4'!O777,"&gt;0")+COUNTIF('Data R4'!Q777,"&gt;0")+COUNTIF('Data R4'!S777,"&gt;0")+COUNTIF('Data R4'!U777,"&gt;0")+COUNTIF('Data R4'!W777,"&gt;0")+COUNTIF('Data R4'!Y777,"&gt;0"))&gt;0,1,0))</f>
        <v/>
      </c>
      <c r="M3769" t="inlineStr">
        <is>
          <t>Data R</t>
        </is>
      </c>
    </row>
    <row r="3770">
      <c r="A3770" t="inlineStr">
        <is>
          <t>Regional 4</t>
        </is>
      </c>
      <c r="B3770">
        <f>IF('Data R4'!C778="","",'Data R4'!B778)</f>
        <v/>
      </c>
      <c r="C3770">
        <f>IF('Data R4'!C778="","",'Data R4'!C778)</f>
        <v/>
      </c>
      <c r="D3770">
        <f>IF('Data R4'!C778="","",'Data R4'!D778)</f>
        <v/>
      </c>
      <c r="E3770">
        <f>IF('Data R4'!C778="","",'Data R4'!E778)</f>
        <v/>
      </c>
      <c r="F3770">
        <f>IF('Data R4'!C778="","",'Data R4'!F778)</f>
        <v/>
      </c>
      <c r="G3770">
        <f>IF('Data R4'!C778="","",'Data R4'!AD778)</f>
        <v/>
      </c>
      <c r="H3770">
        <f>IF('Data R4'!C778="","",'Data R4'!AC778)</f>
        <v/>
      </c>
      <c r="I3770">
        <f>IF('Data R4'!C778="","",COUNTIF('Data R4'!J778,"&gt;0")+COUNTIF('Data R4'!L778,"&gt;0")+COUNTIF('Data R4'!N778,"&gt;0")+COUNTIF('Data R4'!P778,"&gt;0")+COUNTIF('Data R4'!R778,"&gt;0")+COUNTIF('Data R4'!T778,"&gt;0")+COUNTIF('Data R4'!V778,"&gt;0")+COUNTIF('Data R4'!X778,"&gt;0"))</f>
        <v/>
      </c>
      <c r="J3770">
        <f>IF('Data R4'!C778="","",IF((COUNTIF('Data R4'!K778,"&gt;0")+COUNTIF('Data R4'!M778,"&gt;0")+COUNTIF('Data R4'!O778,"&gt;0")+COUNTIF('Data R4'!Q778,"&gt;0")+COUNTIF('Data R4'!S778,"&gt;0")+COUNTIF('Data R4'!U778,"&gt;0")+COUNTIF('Data R4'!W778,"&gt;0")+COUNTIF('Data R4'!Y778,"&gt;0"))&gt;0,1,0))</f>
        <v/>
      </c>
      <c r="M3770" t="inlineStr">
        <is>
          <t>Data R</t>
        </is>
      </c>
    </row>
    <row r="3771">
      <c r="A3771" t="inlineStr">
        <is>
          <t>Regional 4</t>
        </is>
      </c>
      <c r="B3771">
        <f>IF('Data R4'!C779="","",'Data R4'!B779)</f>
        <v/>
      </c>
      <c r="C3771">
        <f>IF('Data R4'!C779="","",'Data R4'!C779)</f>
        <v/>
      </c>
      <c r="D3771">
        <f>IF('Data R4'!C779="","",'Data R4'!D779)</f>
        <v/>
      </c>
      <c r="E3771">
        <f>IF('Data R4'!C779="","",'Data R4'!E779)</f>
        <v/>
      </c>
      <c r="F3771">
        <f>IF('Data R4'!C779="","",'Data R4'!F779)</f>
        <v/>
      </c>
      <c r="G3771">
        <f>IF('Data R4'!C779="","",'Data R4'!AD779)</f>
        <v/>
      </c>
      <c r="H3771">
        <f>IF('Data R4'!C779="","",'Data R4'!AC779)</f>
        <v/>
      </c>
      <c r="I3771">
        <f>IF('Data R4'!C779="","",COUNTIF('Data R4'!J779,"&gt;0")+COUNTIF('Data R4'!L779,"&gt;0")+COUNTIF('Data R4'!N779,"&gt;0")+COUNTIF('Data R4'!P779,"&gt;0")+COUNTIF('Data R4'!R779,"&gt;0")+COUNTIF('Data R4'!T779,"&gt;0")+COUNTIF('Data R4'!V779,"&gt;0")+COUNTIF('Data R4'!X779,"&gt;0"))</f>
        <v/>
      </c>
      <c r="J3771">
        <f>IF('Data R4'!C779="","",IF((COUNTIF('Data R4'!K779,"&gt;0")+COUNTIF('Data R4'!M779,"&gt;0")+COUNTIF('Data R4'!O779,"&gt;0")+COUNTIF('Data R4'!Q779,"&gt;0")+COUNTIF('Data R4'!S779,"&gt;0")+COUNTIF('Data R4'!U779,"&gt;0")+COUNTIF('Data R4'!W779,"&gt;0")+COUNTIF('Data R4'!Y779,"&gt;0"))&gt;0,1,0))</f>
        <v/>
      </c>
      <c r="M3771" t="inlineStr">
        <is>
          <t>Data R</t>
        </is>
      </c>
    </row>
    <row r="3772">
      <c r="A3772" t="inlineStr">
        <is>
          <t>Regional 4</t>
        </is>
      </c>
      <c r="B3772">
        <f>IF('Data R4'!C780="","",'Data R4'!B780)</f>
        <v/>
      </c>
      <c r="C3772">
        <f>IF('Data R4'!C780="","",'Data R4'!C780)</f>
        <v/>
      </c>
      <c r="D3772">
        <f>IF('Data R4'!C780="","",'Data R4'!D780)</f>
        <v/>
      </c>
      <c r="E3772">
        <f>IF('Data R4'!C780="","",'Data R4'!E780)</f>
        <v/>
      </c>
      <c r="F3772">
        <f>IF('Data R4'!C780="","",'Data R4'!F780)</f>
        <v/>
      </c>
      <c r="G3772">
        <f>IF('Data R4'!C780="","",'Data R4'!AD780)</f>
        <v/>
      </c>
      <c r="H3772">
        <f>IF('Data R4'!C780="","",'Data R4'!AC780)</f>
        <v/>
      </c>
      <c r="I3772">
        <f>IF('Data R4'!C780="","",COUNTIF('Data R4'!J780,"&gt;0")+COUNTIF('Data R4'!L780,"&gt;0")+COUNTIF('Data R4'!N780,"&gt;0")+COUNTIF('Data R4'!P780,"&gt;0")+COUNTIF('Data R4'!R780,"&gt;0")+COUNTIF('Data R4'!T780,"&gt;0")+COUNTIF('Data R4'!V780,"&gt;0")+COUNTIF('Data R4'!X780,"&gt;0"))</f>
        <v/>
      </c>
      <c r="J3772">
        <f>IF('Data R4'!C780="","",IF((COUNTIF('Data R4'!K780,"&gt;0")+COUNTIF('Data R4'!M780,"&gt;0")+COUNTIF('Data R4'!O780,"&gt;0")+COUNTIF('Data R4'!Q780,"&gt;0")+COUNTIF('Data R4'!S780,"&gt;0")+COUNTIF('Data R4'!U780,"&gt;0")+COUNTIF('Data R4'!W780,"&gt;0")+COUNTIF('Data R4'!Y780,"&gt;0"))&gt;0,1,0))</f>
        <v/>
      </c>
      <c r="M3772" t="inlineStr">
        <is>
          <t>Data R</t>
        </is>
      </c>
    </row>
    <row r="3773">
      <c r="A3773" t="inlineStr">
        <is>
          <t>Regional 4</t>
        </is>
      </c>
      <c r="B3773">
        <f>IF('Data R4'!C781="","",'Data R4'!B781)</f>
        <v/>
      </c>
      <c r="C3773">
        <f>IF('Data R4'!C781="","",'Data R4'!C781)</f>
        <v/>
      </c>
      <c r="D3773">
        <f>IF('Data R4'!C781="","",'Data R4'!D781)</f>
        <v/>
      </c>
      <c r="E3773">
        <f>IF('Data R4'!C781="","",'Data R4'!E781)</f>
        <v/>
      </c>
      <c r="F3773">
        <f>IF('Data R4'!C781="","",'Data R4'!F781)</f>
        <v/>
      </c>
      <c r="G3773">
        <f>IF('Data R4'!C781="","",'Data R4'!AD781)</f>
        <v/>
      </c>
      <c r="H3773">
        <f>IF('Data R4'!C781="","",'Data R4'!AC781)</f>
        <v/>
      </c>
      <c r="I3773">
        <f>IF('Data R4'!C781="","",COUNTIF('Data R4'!J781,"&gt;0")+COUNTIF('Data R4'!L781,"&gt;0")+COUNTIF('Data R4'!N781,"&gt;0")+COUNTIF('Data R4'!P781,"&gt;0")+COUNTIF('Data R4'!R781,"&gt;0")+COUNTIF('Data R4'!T781,"&gt;0")+COUNTIF('Data R4'!V781,"&gt;0")+COUNTIF('Data R4'!X781,"&gt;0"))</f>
        <v/>
      </c>
      <c r="J3773">
        <f>IF('Data R4'!C781="","",IF((COUNTIF('Data R4'!K781,"&gt;0")+COUNTIF('Data R4'!M781,"&gt;0")+COUNTIF('Data R4'!O781,"&gt;0")+COUNTIF('Data R4'!Q781,"&gt;0")+COUNTIF('Data R4'!S781,"&gt;0")+COUNTIF('Data R4'!U781,"&gt;0")+COUNTIF('Data R4'!W781,"&gt;0")+COUNTIF('Data R4'!Y781,"&gt;0"))&gt;0,1,0))</f>
        <v/>
      </c>
      <c r="M3773" t="inlineStr">
        <is>
          <t>Data R</t>
        </is>
      </c>
    </row>
    <row r="3774">
      <c r="A3774" t="inlineStr">
        <is>
          <t>Regional 4</t>
        </is>
      </c>
      <c r="B3774">
        <f>IF('Data R4'!C782="","",'Data R4'!B782)</f>
        <v/>
      </c>
      <c r="C3774">
        <f>IF('Data R4'!C782="","",'Data R4'!C782)</f>
        <v/>
      </c>
      <c r="D3774">
        <f>IF('Data R4'!C782="","",'Data R4'!D782)</f>
        <v/>
      </c>
      <c r="E3774">
        <f>IF('Data R4'!C782="","",'Data R4'!E782)</f>
        <v/>
      </c>
      <c r="F3774">
        <f>IF('Data R4'!C782="","",'Data R4'!F782)</f>
        <v/>
      </c>
      <c r="G3774">
        <f>IF('Data R4'!C782="","",'Data R4'!AD782)</f>
        <v/>
      </c>
      <c r="H3774">
        <f>IF('Data R4'!C782="","",'Data R4'!AC782)</f>
        <v/>
      </c>
      <c r="I3774">
        <f>IF('Data R4'!C782="","",COUNTIF('Data R4'!J782,"&gt;0")+COUNTIF('Data R4'!L782,"&gt;0")+COUNTIF('Data R4'!N782,"&gt;0")+COUNTIF('Data R4'!P782,"&gt;0")+COUNTIF('Data R4'!R782,"&gt;0")+COUNTIF('Data R4'!T782,"&gt;0")+COUNTIF('Data R4'!V782,"&gt;0")+COUNTIF('Data R4'!X782,"&gt;0"))</f>
        <v/>
      </c>
      <c r="J3774">
        <f>IF('Data R4'!C782="","",IF((COUNTIF('Data R4'!K782,"&gt;0")+COUNTIF('Data R4'!M782,"&gt;0")+COUNTIF('Data R4'!O782,"&gt;0")+COUNTIF('Data R4'!Q782,"&gt;0")+COUNTIF('Data R4'!S782,"&gt;0")+COUNTIF('Data R4'!U782,"&gt;0")+COUNTIF('Data R4'!W782,"&gt;0")+COUNTIF('Data R4'!Y782,"&gt;0"))&gt;0,1,0))</f>
        <v/>
      </c>
      <c r="M3774" t="inlineStr">
        <is>
          <t>Data R</t>
        </is>
      </c>
    </row>
    <row r="3775">
      <c r="A3775" t="inlineStr">
        <is>
          <t>Regional 4</t>
        </is>
      </c>
      <c r="B3775">
        <f>IF('Data R4'!C783="","",'Data R4'!B783)</f>
        <v/>
      </c>
      <c r="C3775">
        <f>IF('Data R4'!C783="","",'Data R4'!C783)</f>
        <v/>
      </c>
      <c r="D3775">
        <f>IF('Data R4'!C783="","",'Data R4'!D783)</f>
        <v/>
      </c>
      <c r="E3775">
        <f>IF('Data R4'!C783="","",'Data R4'!E783)</f>
        <v/>
      </c>
      <c r="F3775">
        <f>IF('Data R4'!C783="","",'Data R4'!F783)</f>
        <v/>
      </c>
      <c r="G3775">
        <f>IF('Data R4'!C783="","",'Data R4'!AD783)</f>
        <v/>
      </c>
      <c r="H3775">
        <f>IF('Data R4'!C783="","",'Data R4'!AC783)</f>
        <v/>
      </c>
      <c r="I3775">
        <f>IF('Data R4'!C783="","",COUNTIF('Data R4'!J783,"&gt;0")+COUNTIF('Data R4'!L783,"&gt;0")+COUNTIF('Data R4'!N783,"&gt;0")+COUNTIF('Data R4'!P783,"&gt;0")+COUNTIF('Data R4'!R783,"&gt;0")+COUNTIF('Data R4'!T783,"&gt;0")+COUNTIF('Data R4'!V783,"&gt;0")+COUNTIF('Data R4'!X783,"&gt;0"))</f>
        <v/>
      </c>
      <c r="J3775">
        <f>IF('Data R4'!C783="","",IF((COUNTIF('Data R4'!K783,"&gt;0")+COUNTIF('Data R4'!M783,"&gt;0")+COUNTIF('Data R4'!O783,"&gt;0")+COUNTIF('Data R4'!Q783,"&gt;0")+COUNTIF('Data R4'!S783,"&gt;0")+COUNTIF('Data R4'!U783,"&gt;0")+COUNTIF('Data R4'!W783,"&gt;0")+COUNTIF('Data R4'!Y783,"&gt;0"))&gt;0,1,0))</f>
        <v/>
      </c>
      <c r="M3775" t="inlineStr">
        <is>
          <t>Data R</t>
        </is>
      </c>
    </row>
    <row r="3776">
      <c r="A3776" t="inlineStr">
        <is>
          <t>Regional 4</t>
        </is>
      </c>
      <c r="B3776">
        <f>IF('Data R4'!C784="","",'Data R4'!B784)</f>
        <v/>
      </c>
      <c r="C3776">
        <f>IF('Data R4'!C784="","",'Data R4'!C784)</f>
        <v/>
      </c>
      <c r="D3776">
        <f>IF('Data R4'!C784="","",'Data R4'!D784)</f>
        <v/>
      </c>
      <c r="E3776">
        <f>IF('Data R4'!C784="","",'Data R4'!E784)</f>
        <v/>
      </c>
      <c r="F3776">
        <f>IF('Data R4'!C784="","",'Data R4'!F784)</f>
        <v/>
      </c>
      <c r="G3776">
        <f>IF('Data R4'!C784="","",'Data R4'!AD784)</f>
        <v/>
      </c>
      <c r="H3776">
        <f>IF('Data R4'!C784="","",'Data R4'!AC784)</f>
        <v/>
      </c>
      <c r="I3776">
        <f>IF('Data R4'!C784="","",COUNTIF('Data R4'!J784,"&gt;0")+COUNTIF('Data R4'!L784,"&gt;0")+COUNTIF('Data R4'!N784,"&gt;0")+COUNTIF('Data R4'!P784,"&gt;0")+COUNTIF('Data R4'!R784,"&gt;0")+COUNTIF('Data R4'!T784,"&gt;0")+COUNTIF('Data R4'!V784,"&gt;0")+COUNTIF('Data R4'!X784,"&gt;0"))</f>
        <v/>
      </c>
      <c r="J3776">
        <f>IF('Data R4'!C784="","",IF((COUNTIF('Data R4'!K784,"&gt;0")+COUNTIF('Data R4'!M784,"&gt;0")+COUNTIF('Data R4'!O784,"&gt;0")+COUNTIF('Data R4'!Q784,"&gt;0")+COUNTIF('Data R4'!S784,"&gt;0")+COUNTIF('Data R4'!U784,"&gt;0")+COUNTIF('Data R4'!W784,"&gt;0")+COUNTIF('Data R4'!Y784,"&gt;0"))&gt;0,1,0))</f>
        <v/>
      </c>
      <c r="M3776" t="inlineStr">
        <is>
          <t>Data R</t>
        </is>
      </c>
    </row>
    <row r="3777">
      <c r="A3777" t="inlineStr">
        <is>
          <t>Regional 4</t>
        </is>
      </c>
      <c r="B3777">
        <f>IF('Data R4'!C785="","",'Data R4'!B785)</f>
        <v/>
      </c>
      <c r="C3777">
        <f>IF('Data R4'!C785="","",'Data R4'!C785)</f>
        <v/>
      </c>
      <c r="D3777">
        <f>IF('Data R4'!C785="","",'Data R4'!D785)</f>
        <v/>
      </c>
      <c r="E3777">
        <f>IF('Data R4'!C785="","",'Data R4'!E785)</f>
        <v/>
      </c>
      <c r="F3777">
        <f>IF('Data R4'!C785="","",'Data R4'!F785)</f>
        <v/>
      </c>
      <c r="G3777">
        <f>IF('Data R4'!C785="","",'Data R4'!AD785)</f>
        <v/>
      </c>
      <c r="H3777">
        <f>IF('Data R4'!C785="","",'Data R4'!AC785)</f>
        <v/>
      </c>
      <c r="I3777">
        <f>IF('Data R4'!C785="","",COUNTIF('Data R4'!J785,"&gt;0")+COUNTIF('Data R4'!L785,"&gt;0")+COUNTIF('Data R4'!N785,"&gt;0")+COUNTIF('Data R4'!P785,"&gt;0")+COUNTIF('Data R4'!R785,"&gt;0")+COUNTIF('Data R4'!T785,"&gt;0")+COUNTIF('Data R4'!V785,"&gt;0")+COUNTIF('Data R4'!X785,"&gt;0"))</f>
        <v/>
      </c>
      <c r="J3777">
        <f>IF('Data R4'!C785="","",IF((COUNTIF('Data R4'!K785,"&gt;0")+COUNTIF('Data R4'!M785,"&gt;0")+COUNTIF('Data R4'!O785,"&gt;0")+COUNTIF('Data R4'!Q785,"&gt;0")+COUNTIF('Data R4'!S785,"&gt;0")+COUNTIF('Data R4'!U785,"&gt;0")+COUNTIF('Data R4'!W785,"&gt;0")+COUNTIF('Data R4'!Y785,"&gt;0"))&gt;0,1,0))</f>
        <v/>
      </c>
      <c r="M3777" t="inlineStr">
        <is>
          <t>Data R</t>
        </is>
      </c>
    </row>
    <row r="3778">
      <c r="A3778" t="inlineStr">
        <is>
          <t>Regional 4</t>
        </is>
      </c>
      <c r="B3778">
        <f>IF('Data R4'!C786="","",'Data R4'!B786)</f>
        <v/>
      </c>
      <c r="C3778">
        <f>IF('Data R4'!C786="","",'Data R4'!C786)</f>
        <v/>
      </c>
      <c r="D3778">
        <f>IF('Data R4'!C786="","",'Data R4'!D786)</f>
        <v/>
      </c>
      <c r="E3778">
        <f>IF('Data R4'!C786="","",'Data R4'!E786)</f>
        <v/>
      </c>
      <c r="F3778">
        <f>IF('Data R4'!C786="","",'Data R4'!F786)</f>
        <v/>
      </c>
      <c r="G3778">
        <f>IF('Data R4'!C786="","",'Data R4'!AD786)</f>
        <v/>
      </c>
      <c r="H3778">
        <f>IF('Data R4'!C786="","",'Data R4'!AC786)</f>
        <v/>
      </c>
      <c r="I3778">
        <f>IF('Data R4'!C786="","",COUNTIF('Data R4'!J786,"&gt;0")+COUNTIF('Data R4'!L786,"&gt;0")+COUNTIF('Data R4'!N786,"&gt;0")+COUNTIF('Data R4'!P786,"&gt;0")+COUNTIF('Data R4'!R786,"&gt;0")+COUNTIF('Data R4'!T786,"&gt;0")+COUNTIF('Data R4'!V786,"&gt;0")+COUNTIF('Data R4'!X786,"&gt;0"))</f>
        <v/>
      </c>
      <c r="J3778">
        <f>IF('Data R4'!C786="","",IF((COUNTIF('Data R4'!K786,"&gt;0")+COUNTIF('Data R4'!M786,"&gt;0")+COUNTIF('Data R4'!O786,"&gt;0")+COUNTIF('Data R4'!Q786,"&gt;0")+COUNTIF('Data R4'!S786,"&gt;0")+COUNTIF('Data R4'!U786,"&gt;0")+COUNTIF('Data R4'!W786,"&gt;0")+COUNTIF('Data R4'!Y786,"&gt;0"))&gt;0,1,0))</f>
        <v/>
      </c>
      <c r="M3778" t="inlineStr">
        <is>
          <t>Data R</t>
        </is>
      </c>
    </row>
    <row r="3779">
      <c r="A3779" t="inlineStr">
        <is>
          <t>Regional 4</t>
        </is>
      </c>
      <c r="B3779">
        <f>IF('Data R4'!C787="","",'Data R4'!B787)</f>
        <v/>
      </c>
      <c r="C3779">
        <f>IF('Data R4'!C787="","",'Data R4'!C787)</f>
        <v/>
      </c>
      <c r="D3779">
        <f>IF('Data R4'!C787="","",'Data R4'!D787)</f>
        <v/>
      </c>
      <c r="E3779">
        <f>IF('Data R4'!C787="","",'Data R4'!E787)</f>
        <v/>
      </c>
      <c r="F3779">
        <f>IF('Data R4'!C787="","",'Data R4'!F787)</f>
        <v/>
      </c>
      <c r="G3779">
        <f>IF('Data R4'!C787="","",'Data R4'!AD787)</f>
        <v/>
      </c>
      <c r="H3779">
        <f>IF('Data R4'!C787="","",'Data R4'!AC787)</f>
        <v/>
      </c>
      <c r="I3779">
        <f>IF('Data R4'!C787="","",COUNTIF('Data R4'!J787,"&gt;0")+COUNTIF('Data R4'!L787,"&gt;0")+COUNTIF('Data R4'!N787,"&gt;0")+COUNTIF('Data R4'!P787,"&gt;0")+COUNTIF('Data R4'!R787,"&gt;0")+COUNTIF('Data R4'!T787,"&gt;0")+COUNTIF('Data R4'!V787,"&gt;0")+COUNTIF('Data R4'!X787,"&gt;0"))</f>
        <v/>
      </c>
      <c r="J3779">
        <f>IF('Data R4'!C787="","",IF((COUNTIF('Data R4'!K787,"&gt;0")+COUNTIF('Data R4'!M787,"&gt;0")+COUNTIF('Data R4'!O787,"&gt;0")+COUNTIF('Data R4'!Q787,"&gt;0")+COUNTIF('Data R4'!S787,"&gt;0")+COUNTIF('Data R4'!U787,"&gt;0")+COUNTIF('Data R4'!W787,"&gt;0")+COUNTIF('Data R4'!Y787,"&gt;0"))&gt;0,1,0))</f>
        <v/>
      </c>
      <c r="M3779" t="inlineStr">
        <is>
          <t>Data R</t>
        </is>
      </c>
    </row>
    <row r="3780">
      <c r="A3780" t="inlineStr">
        <is>
          <t>Regional 4</t>
        </is>
      </c>
      <c r="B3780">
        <f>IF('Data R4'!C788="","",'Data R4'!B788)</f>
        <v/>
      </c>
      <c r="C3780">
        <f>IF('Data R4'!C788="","",'Data R4'!C788)</f>
        <v/>
      </c>
      <c r="D3780">
        <f>IF('Data R4'!C788="","",'Data R4'!D788)</f>
        <v/>
      </c>
      <c r="E3780">
        <f>IF('Data R4'!C788="","",'Data R4'!E788)</f>
        <v/>
      </c>
      <c r="F3780">
        <f>IF('Data R4'!C788="","",'Data R4'!F788)</f>
        <v/>
      </c>
      <c r="G3780">
        <f>IF('Data R4'!C788="","",'Data R4'!AD788)</f>
        <v/>
      </c>
      <c r="H3780">
        <f>IF('Data R4'!C788="","",'Data R4'!AC788)</f>
        <v/>
      </c>
      <c r="I3780">
        <f>IF('Data R4'!C788="","",COUNTIF('Data R4'!J788,"&gt;0")+COUNTIF('Data R4'!L788,"&gt;0")+COUNTIF('Data R4'!N788,"&gt;0")+COUNTIF('Data R4'!P788,"&gt;0")+COUNTIF('Data R4'!R788,"&gt;0")+COUNTIF('Data R4'!T788,"&gt;0")+COUNTIF('Data R4'!V788,"&gt;0")+COUNTIF('Data R4'!X788,"&gt;0"))</f>
        <v/>
      </c>
      <c r="J3780">
        <f>IF('Data R4'!C788="","",IF((COUNTIF('Data R4'!K788,"&gt;0")+COUNTIF('Data R4'!M788,"&gt;0")+COUNTIF('Data R4'!O788,"&gt;0")+COUNTIF('Data R4'!Q788,"&gt;0")+COUNTIF('Data R4'!S788,"&gt;0")+COUNTIF('Data R4'!U788,"&gt;0")+COUNTIF('Data R4'!W788,"&gt;0")+COUNTIF('Data R4'!Y788,"&gt;0"))&gt;0,1,0))</f>
        <v/>
      </c>
      <c r="M3780" t="inlineStr">
        <is>
          <t>Data R</t>
        </is>
      </c>
    </row>
    <row r="3781">
      <c r="A3781" t="inlineStr">
        <is>
          <t>Regional 4</t>
        </is>
      </c>
      <c r="B3781">
        <f>IF('Data R4'!C789="","",'Data R4'!B789)</f>
        <v/>
      </c>
      <c r="C3781">
        <f>IF('Data R4'!C789="","",'Data R4'!C789)</f>
        <v/>
      </c>
      <c r="D3781">
        <f>IF('Data R4'!C789="","",'Data R4'!D789)</f>
        <v/>
      </c>
      <c r="E3781">
        <f>IF('Data R4'!C789="","",'Data R4'!E789)</f>
        <v/>
      </c>
      <c r="F3781">
        <f>IF('Data R4'!C789="","",'Data R4'!F789)</f>
        <v/>
      </c>
      <c r="G3781">
        <f>IF('Data R4'!C789="","",'Data R4'!AD789)</f>
        <v/>
      </c>
      <c r="H3781">
        <f>IF('Data R4'!C789="","",'Data R4'!AC789)</f>
        <v/>
      </c>
      <c r="I3781">
        <f>IF('Data R4'!C789="","",COUNTIF('Data R4'!J789,"&gt;0")+COUNTIF('Data R4'!L789,"&gt;0")+COUNTIF('Data R4'!N789,"&gt;0")+COUNTIF('Data R4'!P789,"&gt;0")+COUNTIF('Data R4'!R789,"&gt;0")+COUNTIF('Data R4'!T789,"&gt;0")+COUNTIF('Data R4'!V789,"&gt;0")+COUNTIF('Data R4'!X789,"&gt;0"))</f>
        <v/>
      </c>
      <c r="J3781">
        <f>IF('Data R4'!C789="","",IF((COUNTIF('Data R4'!K789,"&gt;0")+COUNTIF('Data R4'!M789,"&gt;0")+COUNTIF('Data R4'!O789,"&gt;0")+COUNTIF('Data R4'!Q789,"&gt;0")+COUNTIF('Data R4'!S789,"&gt;0")+COUNTIF('Data R4'!U789,"&gt;0")+COUNTIF('Data R4'!W789,"&gt;0")+COUNTIF('Data R4'!Y789,"&gt;0"))&gt;0,1,0))</f>
        <v/>
      </c>
      <c r="M3781" t="inlineStr">
        <is>
          <t>Data R</t>
        </is>
      </c>
    </row>
    <row r="3782">
      <c r="A3782" t="inlineStr">
        <is>
          <t>Regional 4</t>
        </is>
      </c>
      <c r="B3782">
        <f>IF('Data R4'!C790="","",'Data R4'!B790)</f>
        <v/>
      </c>
      <c r="C3782">
        <f>IF('Data R4'!C790="","",'Data R4'!C790)</f>
        <v/>
      </c>
      <c r="D3782">
        <f>IF('Data R4'!C790="","",'Data R4'!D790)</f>
        <v/>
      </c>
      <c r="E3782">
        <f>IF('Data R4'!C790="","",'Data R4'!E790)</f>
        <v/>
      </c>
      <c r="F3782">
        <f>IF('Data R4'!C790="","",'Data R4'!F790)</f>
        <v/>
      </c>
      <c r="G3782">
        <f>IF('Data R4'!C790="","",'Data R4'!AD790)</f>
        <v/>
      </c>
      <c r="H3782">
        <f>IF('Data R4'!C790="","",'Data R4'!AC790)</f>
        <v/>
      </c>
      <c r="I3782">
        <f>IF('Data R4'!C790="","",COUNTIF('Data R4'!J790,"&gt;0")+COUNTIF('Data R4'!L790,"&gt;0")+COUNTIF('Data R4'!N790,"&gt;0")+COUNTIF('Data R4'!P790,"&gt;0")+COUNTIF('Data R4'!R790,"&gt;0")+COUNTIF('Data R4'!T790,"&gt;0")+COUNTIF('Data R4'!V790,"&gt;0")+COUNTIF('Data R4'!X790,"&gt;0"))</f>
        <v/>
      </c>
      <c r="J3782">
        <f>IF('Data R4'!C790="","",IF((COUNTIF('Data R4'!K790,"&gt;0")+COUNTIF('Data R4'!M790,"&gt;0")+COUNTIF('Data R4'!O790,"&gt;0")+COUNTIF('Data R4'!Q790,"&gt;0")+COUNTIF('Data R4'!S790,"&gt;0")+COUNTIF('Data R4'!U790,"&gt;0")+COUNTIF('Data R4'!W790,"&gt;0")+COUNTIF('Data R4'!Y790,"&gt;0"))&gt;0,1,0))</f>
        <v/>
      </c>
      <c r="M3782" t="inlineStr">
        <is>
          <t>Data R</t>
        </is>
      </c>
    </row>
    <row r="3783">
      <c r="A3783" t="inlineStr">
        <is>
          <t>Regional 4</t>
        </is>
      </c>
      <c r="B3783">
        <f>IF('Data R4'!C791="","",'Data R4'!B791)</f>
        <v/>
      </c>
      <c r="C3783">
        <f>IF('Data R4'!C791="","",'Data R4'!C791)</f>
        <v/>
      </c>
      <c r="D3783">
        <f>IF('Data R4'!C791="","",'Data R4'!D791)</f>
        <v/>
      </c>
      <c r="E3783">
        <f>IF('Data R4'!C791="","",'Data R4'!E791)</f>
        <v/>
      </c>
      <c r="F3783">
        <f>IF('Data R4'!C791="","",'Data R4'!F791)</f>
        <v/>
      </c>
      <c r="G3783">
        <f>IF('Data R4'!C791="","",'Data R4'!AD791)</f>
        <v/>
      </c>
      <c r="H3783">
        <f>IF('Data R4'!C791="","",'Data R4'!AC791)</f>
        <v/>
      </c>
      <c r="I3783">
        <f>IF('Data R4'!C791="","",COUNTIF('Data R4'!J791,"&gt;0")+COUNTIF('Data R4'!L791,"&gt;0")+COUNTIF('Data R4'!N791,"&gt;0")+COUNTIF('Data R4'!P791,"&gt;0")+COUNTIF('Data R4'!R791,"&gt;0")+COUNTIF('Data R4'!T791,"&gt;0")+COUNTIF('Data R4'!V791,"&gt;0")+COUNTIF('Data R4'!X791,"&gt;0"))</f>
        <v/>
      </c>
      <c r="J3783">
        <f>IF('Data R4'!C791="","",IF((COUNTIF('Data R4'!K791,"&gt;0")+COUNTIF('Data R4'!M791,"&gt;0")+COUNTIF('Data R4'!O791,"&gt;0")+COUNTIF('Data R4'!Q791,"&gt;0")+COUNTIF('Data R4'!S791,"&gt;0")+COUNTIF('Data R4'!U791,"&gt;0")+COUNTIF('Data R4'!W791,"&gt;0")+COUNTIF('Data R4'!Y791,"&gt;0"))&gt;0,1,0))</f>
        <v/>
      </c>
      <c r="M3783" t="inlineStr">
        <is>
          <t>Data R</t>
        </is>
      </c>
    </row>
    <row r="3784">
      <c r="A3784" t="inlineStr">
        <is>
          <t>Regional 4</t>
        </is>
      </c>
      <c r="B3784">
        <f>IF('Data R4'!C792="","",'Data R4'!B792)</f>
        <v/>
      </c>
      <c r="C3784">
        <f>IF('Data R4'!C792="","",'Data R4'!C792)</f>
        <v/>
      </c>
      <c r="D3784">
        <f>IF('Data R4'!C792="","",'Data R4'!D792)</f>
        <v/>
      </c>
      <c r="E3784">
        <f>IF('Data R4'!C792="","",'Data R4'!E792)</f>
        <v/>
      </c>
      <c r="F3784">
        <f>IF('Data R4'!C792="","",'Data R4'!F792)</f>
        <v/>
      </c>
      <c r="G3784">
        <f>IF('Data R4'!C792="","",'Data R4'!AD792)</f>
        <v/>
      </c>
      <c r="H3784">
        <f>IF('Data R4'!C792="","",'Data R4'!AC792)</f>
        <v/>
      </c>
      <c r="I3784">
        <f>IF('Data R4'!C792="","",COUNTIF('Data R4'!J792,"&gt;0")+COUNTIF('Data R4'!L792,"&gt;0")+COUNTIF('Data R4'!N792,"&gt;0")+COUNTIF('Data R4'!P792,"&gt;0")+COUNTIF('Data R4'!R792,"&gt;0")+COUNTIF('Data R4'!T792,"&gt;0")+COUNTIF('Data R4'!V792,"&gt;0")+COUNTIF('Data R4'!X792,"&gt;0"))</f>
        <v/>
      </c>
      <c r="J3784">
        <f>IF('Data R4'!C792="","",IF((COUNTIF('Data R4'!K792,"&gt;0")+COUNTIF('Data R4'!M792,"&gt;0")+COUNTIF('Data R4'!O792,"&gt;0")+COUNTIF('Data R4'!Q792,"&gt;0")+COUNTIF('Data R4'!S792,"&gt;0")+COUNTIF('Data R4'!U792,"&gt;0")+COUNTIF('Data R4'!W792,"&gt;0")+COUNTIF('Data R4'!Y792,"&gt;0"))&gt;0,1,0))</f>
        <v/>
      </c>
      <c r="M3784" t="inlineStr">
        <is>
          <t>Data R</t>
        </is>
      </c>
    </row>
    <row r="3785">
      <c r="A3785" t="inlineStr">
        <is>
          <t>Regional 4</t>
        </is>
      </c>
      <c r="B3785">
        <f>IF('Data R4'!C793="","",'Data R4'!B793)</f>
        <v/>
      </c>
      <c r="C3785">
        <f>IF('Data R4'!C793="","",'Data R4'!C793)</f>
        <v/>
      </c>
      <c r="D3785">
        <f>IF('Data R4'!C793="","",'Data R4'!D793)</f>
        <v/>
      </c>
      <c r="E3785">
        <f>IF('Data R4'!C793="","",'Data R4'!E793)</f>
        <v/>
      </c>
      <c r="F3785">
        <f>IF('Data R4'!C793="","",'Data R4'!F793)</f>
        <v/>
      </c>
      <c r="G3785">
        <f>IF('Data R4'!C793="","",'Data R4'!AD793)</f>
        <v/>
      </c>
      <c r="H3785">
        <f>IF('Data R4'!C793="","",'Data R4'!AC793)</f>
        <v/>
      </c>
      <c r="I3785">
        <f>IF('Data R4'!C793="","",COUNTIF('Data R4'!J793,"&gt;0")+COUNTIF('Data R4'!L793,"&gt;0")+COUNTIF('Data R4'!N793,"&gt;0")+COUNTIF('Data R4'!P793,"&gt;0")+COUNTIF('Data R4'!R793,"&gt;0")+COUNTIF('Data R4'!T793,"&gt;0")+COUNTIF('Data R4'!V793,"&gt;0")+COUNTIF('Data R4'!X793,"&gt;0"))</f>
        <v/>
      </c>
      <c r="J3785">
        <f>IF('Data R4'!C793="","",IF((COUNTIF('Data R4'!K793,"&gt;0")+COUNTIF('Data R4'!M793,"&gt;0")+COUNTIF('Data R4'!O793,"&gt;0")+COUNTIF('Data R4'!Q793,"&gt;0")+COUNTIF('Data R4'!S793,"&gt;0")+COUNTIF('Data R4'!U793,"&gt;0")+COUNTIF('Data R4'!W793,"&gt;0")+COUNTIF('Data R4'!Y793,"&gt;0"))&gt;0,1,0))</f>
        <v/>
      </c>
      <c r="M3785" t="inlineStr">
        <is>
          <t>Data R</t>
        </is>
      </c>
    </row>
    <row r="3786">
      <c r="A3786" t="inlineStr">
        <is>
          <t>Regional 4</t>
        </is>
      </c>
      <c r="B3786">
        <f>IF('Data R4'!C794="","",'Data R4'!B794)</f>
        <v/>
      </c>
      <c r="C3786">
        <f>IF('Data R4'!C794="","",'Data R4'!C794)</f>
        <v/>
      </c>
      <c r="D3786">
        <f>IF('Data R4'!C794="","",'Data R4'!D794)</f>
        <v/>
      </c>
      <c r="E3786">
        <f>IF('Data R4'!C794="","",'Data R4'!E794)</f>
        <v/>
      </c>
      <c r="F3786">
        <f>IF('Data R4'!C794="","",'Data R4'!F794)</f>
        <v/>
      </c>
      <c r="G3786">
        <f>IF('Data R4'!C794="","",'Data R4'!AD794)</f>
        <v/>
      </c>
      <c r="H3786">
        <f>IF('Data R4'!C794="","",'Data R4'!AC794)</f>
        <v/>
      </c>
      <c r="I3786">
        <f>IF('Data R4'!C794="","",COUNTIF('Data R4'!J794,"&gt;0")+COUNTIF('Data R4'!L794,"&gt;0")+COUNTIF('Data R4'!N794,"&gt;0")+COUNTIF('Data R4'!P794,"&gt;0")+COUNTIF('Data R4'!R794,"&gt;0")+COUNTIF('Data R4'!T794,"&gt;0")+COUNTIF('Data R4'!V794,"&gt;0")+COUNTIF('Data R4'!X794,"&gt;0"))</f>
        <v/>
      </c>
      <c r="J3786">
        <f>IF('Data R4'!C794="","",IF((COUNTIF('Data R4'!K794,"&gt;0")+COUNTIF('Data R4'!M794,"&gt;0")+COUNTIF('Data R4'!O794,"&gt;0")+COUNTIF('Data R4'!Q794,"&gt;0")+COUNTIF('Data R4'!S794,"&gt;0")+COUNTIF('Data R4'!U794,"&gt;0")+COUNTIF('Data R4'!W794,"&gt;0")+COUNTIF('Data R4'!Y794,"&gt;0"))&gt;0,1,0))</f>
        <v/>
      </c>
      <c r="M3786" t="inlineStr">
        <is>
          <t>Data R</t>
        </is>
      </c>
    </row>
    <row r="3787">
      <c r="A3787" t="inlineStr">
        <is>
          <t>Regional 4</t>
        </is>
      </c>
      <c r="B3787">
        <f>IF('Data R4'!C795="","",'Data R4'!B795)</f>
        <v/>
      </c>
      <c r="C3787">
        <f>IF('Data R4'!C795="","",'Data R4'!C795)</f>
        <v/>
      </c>
      <c r="D3787">
        <f>IF('Data R4'!C795="","",'Data R4'!D795)</f>
        <v/>
      </c>
      <c r="E3787">
        <f>IF('Data R4'!C795="","",'Data R4'!E795)</f>
        <v/>
      </c>
      <c r="F3787">
        <f>IF('Data R4'!C795="","",'Data R4'!F795)</f>
        <v/>
      </c>
      <c r="G3787">
        <f>IF('Data R4'!C795="","",'Data R4'!AD795)</f>
        <v/>
      </c>
      <c r="H3787">
        <f>IF('Data R4'!C795="","",'Data R4'!AC795)</f>
        <v/>
      </c>
      <c r="I3787">
        <f>IF('Data R4'!C795="","",COUNTIF('Data R4'!J795,"&gt;0")+COUNTIF('Data R4'!L795,"&gt;0")+COUNTIF('Data R4'!N795,"&gt;0")+COUNTIF('Data R4'!P795,"&gt;0")+COUNTIF('Data R4'!R795,"&gt;0")+COUNTIF('Data R4'!T795,"&gt;0")+COUNTIF('Data R4'!V795,"&gt;0")+COUNTIF('Data R4'!X795,"&gt;0"))</f>
        <v/>
      </c>
      <c r="J3787">
        <f>IF('Data R4'!C795="","",IF((COUNTIF('Data R4'!K795,"&gt;0")+COUNTIF('Data R4'!M795,"&gt;0")+COUNTIF('Data R4'!O795,"&gt;0")+COUNTIF('Data R4'!Q795,"&gt;0")+COUNTIF('Data R4'!S795,"&gt;0")+COUNTIF('Data R4'!U795,"&gt;0")+COUNTIF('Data R4'!W795,"&gt;0")+COUNTIF('Data R4'!Y795,"&gt;0"))&gt;0,1,0))</f>
        <v/>
      </c>
      <c r="M3787" t="inlineStr">
        <is>
          <t>Data R</t>
        </is>
      </c>
    </row>
    <row r="3788">
      <c r="A3788" t="inlineStr">
        <is>
          <t>Regional 4</t>
        </is>
      </c>
      <c r="B3788">
        <f>IF('Data R4'!C796="","",'Data R4'!B796)</f>
        <v/>
      </c>
      <c r="C3788">
        <f>IF('Data R4'!C796="","",'Data R4'!C796)</f>
        <v/>
      </c>
      <c r="D3788">
        <f>IF('Data R4'!C796="","",'Data R4'!D796)</f>
        <v/>
      </c>
      <c r="E3788">
        <f>IF('Data R4'!C796="","",'Data R4'!E796)</f>
        <v/>
      </c>
      <c r="F3788">
        <f>IF('Data R4'!C796="","",'Data R4'!F796)</f>
        <v/>
      </c>
      <c r="G3788">
        <f>IF('Data R4'!C796="","",'Data R4'!AD796)</f>
        <v/>
      </c>
      <c r="H3788">
        <f>IF('Data R4'!C796="","",'Data R4'!AC796)</f>
        <v/>
      </c>
      <c r="I3788">
        <f>IF('Data R4'!C796="","",COUNTIF('Data R4'!J796,"&gt;0")+COUNTIF('Data R4'!L796,"&gt;0")+COUNTIF('Data R4'!N796,"&gt;0")+COUNTIF('Data R4'!P796,"&gt;0")+COUNTIF('Data R4'!R796,"&gt;0")+COUNTIF('Data R4'!T796,"&gt;0")+COUNTIF('Data R4'!V796,"&gt;0")+COUNTIF('Data R4'!X796,"&gt;0"))</f>
        <v/>
      </c>
      <c r="J3788">
        <f>IF('Data R4'!C796="","",IF((COUNTIF('Data R4'!K796,"&gt;0")+COUNTIF('Data R4'!M796,"&gt;0")+COUNTIF('Data R4'!O796,"&gt;0")+COUNTIF('Data R4'!Q796,"&gt;0")+COUNTIF('Data R4'!S796,"&gt;0")+COUNTIF('Data R4'!U796,"&gt;0")+COUNTIF('Data R4'!W796,"&gt;0")+COUNTIF('Data R4'!Y796,"&gt;0"))&gt;0,1,0))</f>
        <v/>
      </c>
      <c r="M3788" t="inlineStr">
        <is>
          <t>Data R</t>
        </is>
      </c>
    </row>
    <row r="3789">
      <c r="A3789" t="inlineStr">
        <is>
          <t>Regional 4</t>
        </is>
      </c>
      <c r="B3789">
        <f>IF('Data R4'!C797="","",'Data R4'!B797)</f>
        <v/>
      </c>
      <c r="C3789">
        <f>IF('Data R4'!C797="","",'Data R4'!C797)</f>
        <v/>
      </c>
      <c r="D3789">
        <f>IF('Data R4'!C797="","",'Data R4'!D797)</f>
        <v/>
      </c>
      <c r="E3789">
        <f>IF('Data R4'!C797="","",'Data R4'!E797)</f>
        <v/>
      </c>
      <c r="F3789">
        <f>IF('Data R4'!C797="","",'Data R4'!F797)</f>
        <v/>
      </c>
      <c r="G3789">
        <f>IF('Data R4'!C797="","",'Data R4'!AD797)</f>
        <v/>
      </c>
      <c r="H3789">
        <f>IF('Data R4'!C797="","",'Data R4'!AC797)</f>
        <v/>
      </c>
      <c r="I3789">
        <f>IF('Data R4'!C797="","",COUNTIF('Data R4'!J797,"&gt;0")+COUNTIF('Data R4'!L797,"&gt;0")+COUNTIF('Data R4'!N797,"&gt;0")+COUNTIF('Data R4'!P797,"&gt;0")+COUNTIF('Data R4'!R797,"&gt;0")+COUNTIF('Data R4'!T797,"&gt;0")+COUNTIF('Data R4'!V797,"&gt;0")+COUNTIF('Data R4'!X797,"&gt;0"))</f>
        <v/>
      </c>
      <c r="J3789">
        <f>IF('Data R4'!C797="","",IF((COUNTIF('Data R4'!K797,"&gt;0")+COUNTIF('Data R4'!M797,"&gt;0")+COUNTIF('Data R4'!O797,"&gt;0")+COUNTIF('Data R4'!Q797,"&gt;0")+COUNTIF('Data R4'!S797,"&gt;0")+COUNTIF('Data R4'!U797,"&gt;0")+COUNTIF('Data R4'!W797,"&gt;0")+COUNTIF('Data R4'!Y797,"&gt;0"))&gt;0,1,0))</f>
        <v/>
      </c>
      <c r="M3789" t="inlineStr">
        <is>
          <t>Data R</t>
        </is>
      </c>
    </row>
    <row r="3790">
      <c r="A3790" t="inlineStr">
        <is>
          <t>Regional 4</t>
        </is>
      </c>
      <c r="B3790">
        <f>IF('Data R4'!C798="","",'Data R4'!B798)</f>
        <v/>
      </c>
      <c r="C3790">
        <f>IF('Data R4'!C798="","",'Data R4'!C798)</f>
        <v/>
      </c>
      <c r="D3790">
        <f>IF('Data R4'!C798="","",'Data R4'!D798)</f>
        <v/>
      </c>
      <c r="E3790">
        <f>IF('Data R4'!C798="","",'Data R4'!E798)</f>
        <v/>
      </c>
      <c r="F3790">
        <f>IF('Data R4'!C798="","",'Data R4'!F798)</f>
        <v/>
      </c>
      <c r="G3790">
        <f>IF('Data R4'!C798="","",'Data R4'!AD798)</f>
        <v/>
      </c>
      <c r="H3790">
        <f>IF('Data R4'!C798="","",'Data R4'!AC798)</f>
        <v/>
      </c>
      <c r="I3790">
        <f>IF('Data R4'!C798="","",COUNTIF('Data R4'!J798,"&gt;0")+COUNTIF('Data R4'!L798,"&gt;0")+COUNTIF('Data R4'!N798,"&gt;0")+COUNTIF('Data R4'!P798,"&gt;0")+COUNTIF('Data R4'!R798,"&gt;0")+COUNTIF('Data R4'!T798,"&gt;0")+COUNTIF('Data R4'!V798,"&gt;0")+COUNTIF('Data R4'!X798,"&gt;0"))</f>
        <v/>
      </c>
      <c r="J3790">
        <f>IF('Data R4'!C798="","",IF((COUNTIF('Data R4'!K798,"&gt;0")+COUNTIF('Data R4'!M798,"&gt;0")+COUNTIF('Data R4'!O798,"&gt;0")+COUNTIF('Data R4'!Q798,"&gt;0")+COUNTIF('Data R4'!S798,"&gt;0")+COUNTIF('Data R4'!U798,"&gt;0")+COUNTIF('Data R4'!W798,"&gt;0")+COUNTIF('Data R4'!Y798,"&gt;0"))&gt;0,1,0))</f>
        <v/>
      </c>
      <c r="M3790" t="inlineStr">
        <is>
          <t>Data R</t>
        </is>
      </c>
    </row>
    <row r="3791">
      <c r="A3791" t="inlineStr">
        <is>
          <t>Regional 4</t>
        </is>
      </c>
      <c r="B3791">
        <f>IF('Data R4'!C799="","",'Data R4'!B799)</f>
        <v/>
      </c>
      <c r="C3791">
        <f>IF('Data R4'!C799="","",'Data R4'!C799)</f>
        <v/>
      </c>
      <c r="D3791">
        <f>IF('Data R4'!C799="","",'Data R4'!D799)</f>
        <v/>
      </c>
      <c r="E3791">
        <f>IF('Data R4'!C799="","",'Data R4'!E799)</f>
        <v/>
      </c>
      <c r="F3791">
        <f>IF('Data R4'!C799="","",'Data R4'!F799)</f>
        <v/>
      </c>
      <c r="G3791">
        <f>IF('Data R4'!C799="","",'Data R4'!AD799)</f>
        <v/>
      </c>
      <c r="H3791">
        <f>IF('Data R4'!C799="","",'Data R4'!AC799)</f>
        <v/>
      </c>
      <c r="I3791">
        <f>IF('Data R4'!C799="","",COUNTIF('Data R4'!J799,"&gt;0")+COUNTIF('Data R4'!L799,"&gt;0")+COUNTIF('Data R4'!N799,"&gt;0")+COUNTIF('Data R4'!P799,"&gt;0")+COUNTIF('Data R4'!R799,"&gt;0")+COUNTIF('Data R4'!T799,"&gt;0")+COUNTIF('Data R4'!V799,"&gt;0")+COUNTIF('Data R4'!X799,"&gt;0"))</f>
        <v/>
      </c>
      <c r="J3791">
        <f>IF('Data R4'!C799="","",IF((COUNTIF('Data R4'!K799,"&gt;0")+COUNTIF('Data R4'!M799,"&gt;0")+COUNTIF('Data R4'!O799,"&gt;0")+COUNTIF('Data R4'!Q799,"&gt;0")+COUNTIF('Data R4'!S799,"&gt;0")+COUNTIF('Data R4'!U799,"&gt;0")+COUNTIF('Data R4'!W799,"&gt;0")+COUNTIF('Data R4'!Y799,"&gt;0"))&gt;0,1,0))</f>
        <v/>
      </c>
      <c r="M3791" t="inlineStr">
        <is>
          <t>Data R</t>
        </is>
      </c>
    </row>
    <row r="3792">
      <c r="A3792" t="inlineStr">
        <is>
          <t>Regional 4</t>
        </is>
      </c>
      <c r="B3792">
        <f>IF('Data R4'!C800="","",'Data R4'!B800)</f>
        <v/>
      </c>
      <c r="C3792">
        <f>IF('Data R4'!C800="","",'Data R4'!C800)</f>
        <v/>
      </c>
      <c r="D3792">
        <f>IF('Data R4'!C800="","",'Data R4'!D800)</f>
        <v/>
      </c>
      <c r="E3792">
        <f>IF('Data R4'!C800="","",'Data R4'!E800)</f>
        <v/>
      </c>
      <c r="F3792">
        <f>IF('Data R4'!C800="","",'Data R4'!F800)</f>
        <v/>
      </c>
      <c r="G3792">
        <f>IF('Data R4'!C800="","",'Data R4'!AD800)</f>
        <v/>
      </c>
      <c r="H3792">
        <f>IF('Data R4'!C800="","",'Data R4'!AC800)</f>
        <v/>
      </c>
      <c r="I3792">
        <f>IF('Data R4'!C800="","",COUNTIF('Data R4'!J800,"&gt;0")+COUNTIF('Data R4'!L800,"&gt;0")+COUNTIF('Data R4'!N800,"&gt;0")+COUNTIF('Data R4'!P800,"&gt;0")+COUNTIF('Data R4'!R800,"&gt;0")+COUNTIF('Data R4'!T800,"&gt;0")+COUNTIF('Data R4'!V800,"&gt;0")+COUNTIF('Data R4'!X800,"&gt;0"))</f>
        <v/>
      </c>
      <c r="J3792">
        <f>IF('Data R4'!C800="","",IF((COUNTIF('Data R4'!K800,"&gt;0")+COUNTIF('Data R4'!M800,"&gt;0")+COUNTIF('Data R4'!O800,"&gt;0")+COUNTIF('Data R4'!Q800,"&gt;0")+COUNTIF('Data R4'!S800,"&gt;0")+COUNTIF('Data R4'!U800,"&gt;0")+COUNTIF('Data R4'!W800,"&gt;0")+COUNTIF('Data R4'!Y800,"&gt;0"))&gt;0,1,0))</f>
        <v/>
      </c>
      <c r="M3792" t="inlineStr">
        <is>
          <t>Data R</t>
        </is>
      </c>
    </row>
    <row r="3793">
      <c r="A3793" t="inlineStr">
        <is>
          <t>Regional 4</t>
        </is>
      </c>
      <c r="B3793">
        <f>IF('Data R4'!C801="","",'Data R4'!B801)</f>
        <v/>
      </c>
      <c r="C3793">
        <f>IF('Data R4'!C801="","",'Data R4'!C801)</f>
        <v/>
      </c>
      <c r="D3793">
        <f>IF('Data R4'!C801="","",'Data R4'!D801)</f>
        <v/>
      </c>
      <c r="E3793">
        <f>IF('Data R4'!C801="","",'Data R4'!E801)</f>
        <v/>
      </c>
      <c r="F3793">
        <f>IF('Data R4'!C801="","",'Data R4'!F801)</f>
        <v/>
      </c>
      <c r="G3793">
        <f>IF('Data R4'!C801="","",'Data R4'!AD801)</f>
        <v/>
      </c>
      <c r="H3793">
        <f>IF('Data R4'!C801="","",'Data R4'!AC801)</f>
        <v/>
      </c>
      <c r="I3793">
        <f>IF('Data R4'!C801="","",COUNTIF('Data R4'!J801,"&gt;0")+COUNTIF('Data R4'!L801,"&gt;0")+COUNTIF('Data R4'!N801,"&gt;0")+COUNTIF('Data R4'!P801,"&gt;0")+COUNTIF('Data R4'!R801,"&gt;0")+COUNTIF('Data R4'!T801,"&gt;0")+COUNTIF('Data R4'!V801,"&gt;0")+COUNTIF('Data R4'!X801,"&gt;0"))</f>
        <v/>
      </c>
      <c r="J3793">
        <f>IF('Data R4'!C801="","",IF((COUNTIF('Data R4'!K801,"&gt;0")+COUNTIF('Data R4'!M801,"&gt;0")+COUNTIF('Data R4'!O801,"&gt;0")+COUNTIF('Data R4'!Q801,"&gt;0")+COUNTIF('Data R4'!S801,"&gt;0")+COUNTIF('Data R4'!U801,"&gt;0")+COUNTIF('Data R4'!W801,"&gt;0")+COUNTIF('Data R4'!Y801,"&gt;0"))&gt;0,1,0))</f>
        <v/>
      </c>
      <c r="M3793" t="inlineStr">
        <is>
          <t>Data R</t>
        </is>
      </c>
    </row>
    <row r="3794">
      <c r="A3794" t="inlineStr">
        <is>
          <t>Regional 4</t>
        </is>
      </c>
      <c r="B3794">
        <f>IF('Data R4'!C802="","",'Data R4'!B802)</f>
        <v/>
      </c>
      <c r="C3794">
        <f>IF('Data R4'!C802="","",'Data R4'!C802)</f>
        <v/>
      </c>
      <c r="D3794">
        <f>IF('Data R4'!C802="","",'Data R4'!D802)</f>
        <v/>
      </c>
      <c r="E3794">
        <f>IF('Data R4'!C802="","",'Data R4'!E802)</f>
        <v/>
      </c>
      <c r="F3794">
        <f>IF('Data R4'!C802="","",'Data R4'!F802)</f>
        <v/>
      </c>
      <c r="G3794">
        <f>IF('Data R4'!C802="","",'Data R4'!AD802)</f>
        <v/>
      </c>
      <c r="H3794">
        <f>IF('Data R4'!C802="","",'Data R4'!AC802)</f>
        <v/>
      </c>
      <c r="I3794">
        <f>IF('Data R4'!C802="","",COUNTIF('Data R4'!J802,"&gt;0")+COUNTIF('Data R4'!L802,"&gt;0")+COUNTIF('Data R4'!N802,"&gt;0")+COUNTIF('Data R4'!P802,"&gt;0")+COUNTIF('Data R4'!R802,"&gt;0")+COUNTIF('Data R4'!T802,"&gt;0")+COUNTIF('Data R4'!V802,"&gt;0")+COUNTIF('Data R4'!X802,"&gt;0"))</f>
        <v/>
      </c>
      <c r="J3794">
        <f>IF('Data R4'!C802="","",IF((COUNTIF('Data R4'!K802,"&gt;0")+COUNTIF('Data R4'!M802,"&gt;0")+COUNTIF('Data R4'!O802,"&gt;0")+COUNTIF('Data R4'!Q802,"&gt;0")+COUNTIF('Data R4'!S802,"&gt;0")+COUNTIF('Data R4'!U802,"&gt;0")+COUNTIF('Data R4'!W802,"&gt;0")+COUNTIF('Data R4'!Y802,"&gt;0"))&gt;0,1,0))</f>
        <v/>
      </c>
      <c r="M3794" t="inlineStr">
        <is>
          <t>Data R</t>
        </is>
      </c>
    </row>
    <row r="3795">
      <c r="A3795" t="inlineStr">
        <is>
          <t>Regional 4</t>
        </is>
      </c>
      <c r="B3795">
        <f>IF('Data R4'!C803="","",'Data R4'!B803)</f>
        <v/>
      </c>
      <c r="C3795">
        <f>IF('Data R4'!C803="","",'Data R4'!C803)</f>
        <v/>
      </c>
      <c r="D3795">
        <f>IF('Data R4'!C803="","",'Data R4'!D803)</f>
        <v/>
      </c>
      <c r="E3795">
        <f>IF('Data R4'!C803="","",'Data R4'!E803)</f>
        <v/>
      </c>
      <c r="F3795">
        <f>IF('Data R4'!C803="","",'Data R4'!F803)</f>
        <v/>
      </c>
      <c r="G3795">
        <f>IF('Data R4'!C803="","",'Data R4'!AD803)</f>
        <v/>
      </c>
      <c r="H3795">
        <f>IF('Data R4'!C803="","",'Data R4'!AC803)</f>
        <v/>
      </c>
      <c r="I3795">
        <f>IF('Data R4'!C803="","",COUNTIF('Data R4'!J803,"&gt;0")+COUNTIF('Data R4'!L803,"&gt;0")+COUNTIF('Data R4'!N803,"&gt;0")+COUNTIF('Data R4'!P803,"&gt;0")+COUNTIF('Data R4'!R803,"&gt;0")+COUNTIF('Data R4'!T803,"&gt;0")+COUNTIF('Data R4'!V803,"&gt;0")+COUNTIF('Data R4'!X803,"&gt;0"))</f>
        <v/>
      </c>
      <c r="J3795">
        <f>IF('Data R4'!C803="","",IF((COUNTIF('Data R4'!K803,"&gt;0")+COUNTIF('Data R4'!M803,"&gt;0")+COUNTIF('Data R4'!O803,"&gt;0")+COUNTIF('Data R4'!Q803,"&gt;0")+COUNTIF('Data R4'!S803,"&gt;0")+COUNTIF('Data R4'!U803,"&gt;0")+COUNTIF('Data R4'!W803,"&gt;0")+COUNTIF('Data R4'!Y803,"&gt;0"))&gt;0,1,0))</f>
        <v/>
      </c>
      <c r="M3795" t="inlineStr">
        <is>
          <t>Data R</t>
        </is>
      </c>
    </row>
    <row r="3796">
      <c r="A3796" t="inlineStr">
        <is>
          <t>Regional 4</t>
        </is>
      </c>
      <c r="B3796">
        <f>IF('Data R4'!C804="","",'Data R4'!B804)</f>
        <v/>
      </c>
      <c r="C3796">
        <f>IF('Data R4'!C804="","",'Data R4'!C804)</f>
        <v/>
      </c>
      <c r="D3796">
        <f>IF('Data R4'!C804="","",'Data R4'!D804)</f>
        <v/>
      </c>
      <c r="E3796">
        <f>IF('Data R4'!C804="","",'Data R4'!E804)</f>
        <v/>
      </c>
      <c r="F3796">
        <f>IF('Data R4'!C804="","",'Data R4'!F804)</f>
        <v/>
      </c>
      <c r="G3796">
        <f>IF('Data R4'!C804="","",'Data R4'!AD804)</f>
        <v/>
      </c>
      <c r="H3796">
        <f>IF('Data R4'!C804="","",'Data R4'!AC804)</f>
        <v/>
      </c>
      <c r="I3796">
        <f>IF('Data R4'!C804="","",COUNTIF('Data R4'!J804,"&gt;0")+COUNTIF('Data R4'!L804,"&gt;0")+COUNTIF('Data R4'!N804,"&gt;0")+COUNTIF('Data R4'!P804,"&gt;0")+COUNTIF('Data R4'!R804,"&gt;0")+COUNTIF('Data R4'!T804,"&gt;0")+COUNTIF('Data R4'!V804,"&gt;0")+COUNTIF('Data R4'!X804,"&gt;0"))</f>
        <v/>
      </c>
      <c r="J3796">
        <f>IF('Data R4'!C804="","",IF((COUNTIF('Data R4'!K804,"&gt;0")+COUNTIF('Data R4'!M804,"&gt;0")+COUNTIF('Data R4'!O804,"&gt;0")+COUNTIF('Data R4'!Q804,"&gt;0")+COUNTIF('Data R4'!S804,"&gt;0")+COUNTIF('Data R4'!U804,"&gt;0")+COUNTIF('Data R4'!W804,"&gt;0")+COUNTIF('Data R4'!Y804,"&gt;0"))&gt;0,1,0))</f>
        <v/>
      </c>
      <c r="M3796" t="inlineStr">
        <is>
          <t>Data R</t>
        </is>
      </c>
    </row>
    <row r="3797">
      <c r="A3797" t="inlineStr">
        <is>
          <t>Regional 4</t>
        </is>
      </c>
      <c r="B3797">
        <f>IF('Data R4'!C805="","",'Data R4'!B805)</f>
        <v/>
      </c>
      <c r="C3797">
        <f>IF('Data R4'!C805="","",'Data R4'!C805)</f>
        <v/>
      </c>
      <c r="D3797">
        <f>IF('Data R4'!C805="","",'Data R4'!D805)</f>
        <v/>
      </c>
      <c r="E3797">
        <f>IF('Data R4'!C805="","",'Data R4'!E805)</f>
        <v/>
      </c>
      <c r="F3797">
        <f>IF('Data R4'!C805="","",'Data R4'!F805)</f>
        <v/>
      </c>
      <c r="G3797">
        <f>IF('Data R4'!C805="","",'Data R4'!AD805)</f>
        <v/>
      </c>
      <c r="H3797">
        <f>IF('Data R4'!C805="","",'Data R4'!AC805)</f>
        <v/>
      </c>
      <c r="I3797">
        <f>IF('Data R4'!C805="","",COUNTIF('Data R4'!J805,"&gt;0")+COUNTIF('Data R4'!L805,"&gt;0")+COUNTIF('Data R4'!N805,"&gt;0")+COUNTIF('Data R4'!P805,"&gt;0")+COUNTIF('Data R4'!R805,"&gt;0")+COUNTIF('Data R4'!T805,"&gt;0")+COUNTIF('Data R4'!V805,"&gt;0")+COUNTIF('Data R4'!X805,"&gt;0"))</f>
        <v/>
      </c>
      <c r="J3797">
        <f>IF('Data R4'!C805="","",IF((COUNTIF('Data R4'!K805,"&gt;0")+COUNTIF('Data R4'!M805,"&gt;0")+COUNTIF('Data R4'!O805,"&gt;0")+COUNTIF('Data R4'!Q805,"&gt;0")+COUNTIF('Data R4'!S805,"&gt;0")+COUNTIF('Data R4'!U805,"&gt;0")+COUNTIF('Data R4'!W805,"&gt;0")+COUNTIF('Data R4'!Y805,"&gt;0"))&gt;0,1,0))</f>
        <v/>
      </c>
      <c r="M3797" t="inlineStr">
        <is>
          <t>Data R</t>
        </is>
      </c>
    </row>
    <row r="3798">
      <c r="A3798" t="inlineStr">
        <is>
          <t>Regional 4</t>
        </is>
      </c>
      <c r="B3798">
        <f>IF('Data R4'!C806="","",'Data R4'!B806)</f>
        <v/>
      </c>
      <c r="C3798">
        <f>IF('Data R4'!C806="","",'Data R4'!C806)</f>
        <v/>
      </c>
      <c r="D3798">
        <f>IF('Data R4'!C806="","",'Data R4'!D806)</f>
        <v/>
      </c>
      <c r="E3798">
        <f>IF('Data R4'!C806="","",'Data R4'!E806)</f>
        <v/>
      </c>
      <c r="F3798">
        <f>IF('Data R4'!C806="","",'Data R4'!F806)</f>
        <v/>
      </c>
      <c r="G3798">
        <f>IF('Data R4'!C806="","",'Data R4'!AD806)</f>
        <v/>
      </c>
      <c r="H3798">
        <f>IF('Data R4'!C806="","",'Data R4'!AC806)</f>
        <v/>
      </c>
      <c r="I3798">
        <f>IF('Data R4'!C806="","",COUNTIF('Data R4'!J806,"&gt;0")+COUNTIF('Data R4'!L806,"&gt;0")+COUNTIF('Data R4'!N806,"&gt;0")+COUNTIF('Data R4'!P806,"&gt;0")+COUNTIF('Data R4'!R806,"&gt;0")+COUNTIF('Data R4'!T806,"&gt;0")+COUNTIF('Data R4'!V806,"&gt;0")+COUNTIF('Data R4'!X806,"&gt;0"))</f>
        <v/>
      </c>
      <c r="J3798">
        <f>IF('Data R4'!C806="","",IF((COUNTIF('Data R4'!K806,"&gt;0")+COUNTIF('Data R4'!M806,"&gt;0")+COUNTIF('Data R4'!O806,"&gt;0")+COUNTIF('Data R4'!Q806,"&gt;0")+COUNTIF('Data R4'!S806,"&gt;0")+COUNTIF('Data R4'!U806,"&gt;0")+COUNTIF('Data R4'!W806,"&gt;0")+COUNTIF('Data R4'!Y806,"&gt;0"))&gt;0,1,0))</f>
        <v/>
      </c>
      <c r="M3798" t="inlineStr">
        <is>
          <t>Data R</t>
        </is>
      </c>
    </row>
    <row r="3799">
      <c r="A3799" t="inlineStr">
        <is>
          <t>Regional 4</t>
        </is>
      </c>
      <c r="B3799">
        <f>IF('Data R4'!C807="","",'Data R4'!B807)</f>
        <v/>
      </c>
      <c r="C3799">
        <f>IF('Data R4'!C807="","",'Data R4'!C807)</f>
        <v/>
      </c>
      <c r="D3799">
        <f>IF('Data R4'!C807="","",'Data R4'!D807)</f>
        <v/>
      </c>
      <c r="E3799">
        <f>IF('Data R4'!C807="","",'Data R4'!E807)</f>
        <v/>
      </c>
      <c r="F3799">
        <f>IF('Data R4'!C807="","",'Data R4'!F807)</f>
        <v/>
      </c>
      <c r="G3799">
        <f>IF('Data R4'!C807="","",'Data R4'!AD807)</f>
        <v/>
      </c>
      <c r="H3799">
        <f>IF('Data R4'!C807="","",'Data R4'!AC807)</f>
        <v/>
      </c>
      <c r="I3799">
        <f>IF('Data R4'!C807="","",COUNTIF('Data R4'!J807,"&gt;0")+COUNTIF('Data R4'!L807,"&gt;0")+COUNTIF('Data R4'!N807,"&gt;0")+COUNTIF('Data R4'!P807,"&gt;0")+COUNTIF('Data R4'!R807,"&gt;0")+COUNTIF('Data R4'!T807,"&gt;0")+COUNTIF('Data R4'!V807,"&gt;0")+COUNTIF('Data R4'!X807,"&gt;0"))</f>
        <v/>
      </c>
      <c r="J3799">
        <f>IF('Data R4'!C807="","",IF((COUNTIF('Data R4'!K807,"&gt;0")+COUNTIF('Data R4'!M807,"&gt;0")+COUNTIF('Data R4'!O807,"&gt;0")+COUNTIF('Data R4'!Q807,"&gt;0")+COUNTIF('Data R4'!S807,"&gt;0")+COUNTIF('Data R4'!U807,"&gt;0")+COUNTIF('Data R4'!W807,"&gt;0")+COUNTIF('Data R4'!Y807,"&gt;0"))&gt;0,1,0))</f>
        <v/>
      </c>
      <c r="M3799" t="inlineStr">
        <is>
          <t>Data R</t>
        </is>
      </c>
    </row>
    <row r="3800">
      <c r="A3800" t="inlineStr">
        <is>
          <t>Regional 4</t>
        </is>
      </c>
      <c r="B3800">
        <f>IF('Data R4'!C808="","",'Data R4'!B808)</f>
        <v/>
      </c>
      <c r="C3800">
        <f>IF('Data R4'!C808="","",'Data R4'!C808)</f>
        <v/>
      </c>
      <c r="D3800">
        <f>IF('Data R4'!C808="","",'Data R4'!D808)</f>
        <v/>
      </c>
      <c r="E3800">
        <f>IF('Data R4'!C808="","",'Data R4'!E808)</f>
        <v/>
      </c>
      <c r="F3800">
        <f>IF('Data R4'!C808="","",'Data R4'!F808)</f>
        <v/>
      </c>
      <c r="G3800">
        <f>IF('Data R4'!C808="","",'Data R4'!AD808)</f>
        <v/>
      </c>
      <c r="H3800">
        <f>IF('Data R4'!C808="","",'Data R4'!AC808)</f>
        <v/>
      </c>
      <c r="I3800">
        <f>IF('Data R4'!C808="","",COUNTIF('Data R4'!J808,"&gt;0")+COUNTIF('Data R4'!L808,"&gt;0")+COUNTIF('Data R4'!N808,"&gt;0")+COUNTIF('Data R4'!P808,"&gt;0")+COUNTIF('Data R4'!R808,"&gt;0")+COUNTIF('Data R4'!T808,"&gt;0")+COUNTIF('Data R4'!V808,"&gt;0")+COUNTIF('Data R4'!X808,"&gt;0"))</f>
        <v/>
      </c>
      <c r="J3800">
        <f>IF('Data R4'!C808="","",IF((COUNTIF('Data R4'!K808,"&gt;0")+COUNTIF('Data R4'!M808,"&gt;0")+COUNTIF('Data R4'!O808,"&gt;0")+COUNTIF('Data R4'!Q808,"&gt;0")+COUNTIF('Data R4'!S808,"&gt;0")+COUNTIF('Data R4'!U808,"&gt;0")+COUNTIF('Data R4'!W808,"&gt;0")+COUNTIF('Data R4'!Y808,"&gt;0"))&gt;0,1,0))</f>
        <v/>
      </c>
      <c r="M3800" t="inlineStr">
        <is>
          <t>Data R</t>
        </is>
      </c>
    </row>
    <row r="3801">
      <c r="A3801" t="inlineStr">
        <is>
          <t>Regional 4</t>
        </is>
      </c>
      <c r="B3801">
        <f>IF('Data R4'!C809="","",'Data R4'!B809)</f>
        <v/>
      </c>
      <c r="C3801">
        <f>IF('Data R4'!C809="","",'Data R4'!C809)</f>
        <v/>
      </c>
      <c r="D3801">
        <f>IF('Data R4'!C809="","",'Data R4'!D809)</f>
        <v/>
      </c>
      <c r="E3801">
        <f>IF('Data R4'!C809="","",'Data R4'!E809)</f>
        <v/>
      </c>
      <c r="F3801">
        <f>IF('Data R4'!C809="","",'Data R4'!F809)</f>
        <v/>
      </c>
      <c r="G3801">
        <f>IF('Data R4'!C809="","",'Data R4'!AD809)</f>
        <v/>
      </c>
      <c r="H3801">
        <f>IF('Data R4'!C809="","",'Data R4'!AC809)</f>
        <v/>
      </c>
      <c r="I3801">
        <f>IF('Data R4'!C809="","",COUNTIF('Data R4'!J809,"&gt;0")+COUNTIF('Data R4'!L809,"&gt;0")+COUNTIF('Data R4'!N809,"&gt;0")+COUNTIF('Data R4'!P809,"&gt;0")+COUNTIF('Data R4'!R809,"&gt;0")+COUNTIF('Data R4'!T809,"&gt;0")+COUNTIF('Data R4'!V809,"&gt;0")+COUNTIF('Data R4'!X809,"&gt;0"))</f>
        <v/>
      </c>
      <c r="J3801">
        <f>IF('Data R4'!C809="","",IF((COUNTIF('Data R4'!K809,"&gt;0")+COUNTIF('Data R4'!M809,"&gt;0")+COUNTIF('Data R4'!O809,"&gt;0")+COUNTIF('Data R4'!Q809,"&gt;0")+COUNTIF('Data R4'!S809,"&gt;0")+COUNTIF('Data R4'!U809,"&gt;0")+COUNTIF('Data R4'!W809,"&gt;0")+COUNTIF('Data R4'!Y809,"&gt;0"))&gt;0,1,0))</f>
        <v/>
      </c>
      <c r="M3801" t="inlineStr">
        <is>
          <t>Data R</t>
        </is>
      </c>
    </row>
    <row r="3802">
      <c r="A3802" t="inlineStr">
        <is>
          <t>Regional 4</t>
        </is>
      </c>
      <c r="B3802">
        <f>IF('Data R4'!C810="","",'Data R4'!B810)</f>
        <v/>
      </c>
      <c r="C3802">
        <f>IF('Data R4'!C810="","",'Data R4'!C810)</f>
        <v/>
      </c>
      <c r="D3802">
        <f>IF('Data R4'!C810="","",'Data R4'!D810)</f>
        <v/>
      </c>
      <c r="E3802">
        <f>IF('Data R4'!C810="","",'Data R4'!E810)</f>
        <v/>
      </c>
      <c r="F3802">
        <f>IF('Data R4'!C810="","",'Data R4'!F810)</f>
        <v/>
      </c>
      <c r="G3802">
        <f>IF('Data R4'!C810="","",'Data R4'!AD810)</f>
        <v/>
      </c>
      <c r="H3802">
        <f>IF('Data R4'!C810="","",'Data R4'!AC810)</f>
        <v/>
      </c>
      <c r="I3802">
        <f>IF('Data R4'!C810="","",COUNTIF('Data R4'!J810,"&gt;0")+COUNTIF('Data R4'!L810,"&gt;0")+COUNTIF('Data R4'!N810,"&gt;0")+COUNTIF('Data R4'!P810,"&gt;0")+COUNTIF('Data R4'!R810,"&gt;0")+COUNTIF('Data R4'!T810,"&gt;0")+COUNTIF('Data R4'!V810,"&gt;0")+COUNTIF('Data R4'!X810,"&gt;0"))</f>
        <v/>
      </c>
      <c r="J3802">
        <f>IF('Data R4'!C810="","",IF((COUNTIF('Data R4'!K810,"&gt;0")+COUNTIF('Data R4'!M810,"&gt;0")+COUNTIF('Data R4'!O810,"&gt;0")+COUNTIF('Data R4'!Q810,"&gt;0")+COUNTIF('Data R4'!S810,"&gt;0")+COUNTIF('Data R4'!U810,"&gt;0")+COUNTIF('Data R4'!W810,"&gt;0")+COUNTIF('Data R4'!Y810,"&gt;0"))&gt;0,1,0))</f>
        <v/>
      </c>
      <c r="M3802" t="inlineStr">
        <is>
          <t>Data R</t>
        </is>
      </c>
    </row>
    <row r="3803">
      <c r="A3803" t="inlineStr">
        <is>
          <t>Regional 4</t>
        </is>
      </c>
      <c r="B3803">
        <f>IF('Data R4'!C811="","",'Data R4'!B811)</f>
        <v/>
      </c>
      <c r="C3803">
        <f>IF('Data R4'!C811="","",'Data R4'!C811)</f>
        <v/>
      </c>
      <c r="D3803">
        <f>IF('Data R4'!C811="","",'Data R4'!D811)</f>
        <v/>
      </c>
      <c r="E3803">
        <f>IF('Data R4'!C811="","",'Data R4'!E811)</f>
        <v/>
      </c>
      <c r="F3803">
        <f>IF('Data R4'!C811="","",'Data R4'!F811)</f>
        <v/>
      </c>
      <c r="G3803">
        <f>IF('Data R4'!C811="","",'Data R4'!AD811)</f>
        <v/>
      </c>
      <c r="H3803">
        <f>IF('Data R4'!C811="","",'Data R4'!AC811)</f>
        <v/>
      </c>
      <c r="I3803">
        <f>IF('Data R4'!C811="","",COUNTIF('Data R4'!J811,"&gt;0")+COUNTIF('Data R4'!L811,"&gt;0")+COUNTIF('Data R4'!N811,"&gt;0")+COUNTIF('Data R4'!P811,"&gt;0")+COUNTIF('Data R4'!R811,"&gt;0")+COUNTIF('Data R4'!T811,"&gt;0")+COUNTIF('Data R4'!V811,"&gt;0")+COUNTIF('Data R4'!X811,"&gt;0"))</f>
        <v/>
      </c>
      <c r="J3803">
        <f>IF('Data R4'!C811="","",IF((COUNTIF('Data R4'!K811,"&gt;0")+COUNTIF('Data R4'!M811,"&gt;0")+COUNTIF('Data R4'!O811,"&gt;0")+COUNTIF('Data R4'!Q811,"&gt;0")+COUNTIF('Data R4'!S811,"&gt;0")+COUNTIF('Data R4'!U811,"&gt;0")+COUNTIF('Data R4'!W811,"&gt;0")+COUNTIF('Data R4'!Y811,"&gt;0"))&gt;0,1,0))</f>
        <v/>
      </c>
      <c r="M3803" t="inlineStr">
        <is>
          <t>Data R</t>
        </is>
      </c>
    </row>
    <row r="3804">
      <c r="A3804" t="inlineStr">
        <is>
          <t>Regional 4</t>
        </is>
      </c>
      <c r="B3804">
        <f>IF('Data R4'!C812="","",'Data R4'!B812)</f>
        <v/>
      </c>
      <c r="C3804">
        <f>IF('Data R4'!C812="","",'Data R4'!C812)</f>
        <v/>
      </c>
      <c r="D3804">
        <f>IF('Data R4'!C812="","",'Data R4'!D812)</f>
        <v/>
      </c>
      <c r="E3804">
        <f>IF('Data R4'!C812="","",'Data R4'!E812)</f>
        <v/>
      </c>
      <c r="F3804">
        <f>IF('Data R4'!C812="","",'Data R4'!F812)</f>
        <v/>
      </c>
      <c r="G3804">
        <f>IF('Data R4'!C812="","",'Data R4'!AD812)</f>
        <v/>
      </c>
      <c r="H3804">
        <f>IF('Data R4'!C812="","",'Data R4'!AC812)</f>
        <v/>
      </c>
      <c r="I3804">
        <f>IF('Data R4'!C812="","",COUNTIF('Data R4'!J812,"&gt;0")+COUNTIF('Data R4'!L812,"&gt;0")+COUNTIF('Data R4'!N812,"&gt;0")+COUNTIF('Data R4'!P812,"&gt;0")+COUNTIF('Data R4'!R812,"&gt;0")+COUNTIF('Data R4'!T812,"&gt;0")+COUNTIF('Data R4'!V812,"&gt;0")+COUNTIF('Data R4'!X812,"&gt;0"))</f>
        <v/>
      </c>
      <c r="J3804">
        <f>IF('Data R4'!C812="","",IF((COUNTIF('Data R4'!K812,"&gt;0")+COUNTIF('Data R4'!M812,"&gt;0")+COUNTIF('Data R4'!O812,"&gt;0")+COUNTIF('Data R4'!Q812,"&gt;0")+COUNTIF('Data R4'!S812,"&gt;0")+COUNTIF('Data R4'!U812,"&gt;0")+COUNTIF('Data R4'!W812,"&gt;0")+COUNTIF('Data R4'!Y812,"&gt;0"))&gt;0,1,0))</f>
        <v/>
      </c>
      <c r="M3804" t="inlineStr">
        <is>
          <t>Data R</t>
        </is>
      </c>
    </row>
    <row r="3805">
      <c r="A3805" t="inlineStr">
        <is>
          <t>Regional 4</t>
        </is>
      </c>
      <c r="B3805">
        <f>IF('Data R4'!C813="","",'Data R4'!B813)</f>
        <v/>
      </c>
      <c r="C3805">
        <f>IF('Data R4'!C813="","",'Data R4'!C813)</f>
        <v/>
      </c>
      <c r="D3805">
        <f>IF('Data R4'!C813="","",'Data R4'!D813)</f>
        <v/>
      </c>
      <c r="E3805">
        <f>IF('Data R4'!C813="","",'Data R4'!E813)</f>
        <v/>
      </c>
      <c r="F3805">
        <f>IF('Data R4'!C813="","",'Data R4'!F813)</f>
        <v/>
      </c>
      <c r="G3805">
        <f>IF('Data R4'!C813="","",'Data R4'!AD813)</f>
        <v/>
      </c>
      <c r="H3805">
        <f>IF('Data R4'!C813="","",'Data R4'!AC813)</f>
        <v/>
      </c>
      <c r="I3805">
        <f>IF('Data R4'!C813="","",COUNTIF('Data R4'!J813,"&gt;0")+COUNTIF('Data R4'!L813,"&gt;0")+COUNTIF('Data R4'!N813,"&gt;0")+COUNTIF('Data R4'!P813,"&gt;0")+COUNTIF('Data R4'!R813,"&gt;0")+COUNTIF('Data R4'!T813,"&gt;0")+COUNTIF('Data R4'!V813,"&gt;0")+COUNTIF('Data R4'!X813,"&gt;0"))</f>
        <v/>
      </c>
      <c r="J3805">
        <f>IF('Data R4'!C813="","",IF((COUNTIF('Data R4'!K813,"&gt;0")+COUNTIF('Data R4'!M813,"&gt;0")+COUNTIF('Data R4'!O813,"&gt;0")+COUNTIF('Data R4'!Q813,"&gt;0")+COUNTIF('Data R4'!S813,"&gt;0")+COUNTIF('Data R4'!U813,"&gt;0")+COUNTIF('Data R4'!W813,"&gt;0")+COUNTIF('Data R4'!Y813,"&gt;0"))&gt;0,1,0))</f>
        <v/>
      </c>
      <c r="M3805" t="inlineStr">
        <is>
          <t>Data R</t>
        </is>
      </c>
    </row>
    <row r="3806">
      <c r="A3806" t="inlineStr">
        <is>
          <t>Regional 4</t>
        </is>
      </c>
      <c r="B3806">
        <f>IF('Data R4'!C814="","",'Data R4'!B814)</f>
        <v/>
      </c>
      <c r="C3806">
        <f>IF('Data R4'!C814="","",'Data R4'!C814)</f>
        <v/>
      </c>
      <c r="D3806">
        <f>IF('Data R4'!C814="","",'Data R4'!D814)</f>
        <v/>
      </c>
      <c r="E3806">
        <f>IF('Data R4'!C814="","",'Data R4'!E814)</f>
        <v/>
      </c>
      <c r="F3806">
        <f>IF('Data R4'!C814="","",'Data R4'!F814)</f>
        <v/>
      </c>
      <c r="G3806">
        <f>IF('Data R4'!C814="","",'Data R4'!AD814)</f>
        <v/>
      </c>
      <c r="H3806">
        <f>IF('Data R4'!C814="","",'Data R4'!AC814)</f>
        <v/>
      </c>
      <c r="I3806">
        <f>IF('Data R4'!C814="","",COUNTIF('Data R4'!J814,"&gt;0")+COUNTIF('Data R4'!L814,"&gt;0")+COUNTIF('Data R4'!N814,"&gt;0")+COUNTIF('Data R4'!P814,"&gt;0")+COUNTIF('Data R4'!R814,"&gt;0")+COUNTIF('Data R4'!T814,"&gt;0")+COUNTIF('Data R4'!V814,"&gt;0")+COUNTIF('Data R4'!X814,"&gt;0"))</f>
        <v/>
      </c>
      <c r="J3806">
        <f>IF('Data R4'!C814="","",IF((COUNTIF('Data R4'!K814,"&gt;0")+COUNTIF('Data R4'!M814,"&gt;0")+COUNTIF('Data R4'!O814,"&gt;0")+COUNTIF('Data R4'!Q814,"&gt;0")+COUNTIF('Data R4'!S814,"&gt;0")+COUNTIF('Data R4'!U814,"&gt;0")+COUNTIF('Data R4'!W814,"&gt;0")+COUNTIF('Data R4'!Y814,"&gt;0"))&gt;0,1,0))</f>
        <v/>
      </c>
      <c r="M3806" t="inlineStr">
        <is>
          <t>Data R</t>
        </is>
      </c>
    </row>
    <row r="3807">
      <c r="A3807" t="inlineStr">
        <is>
          <t>Regional 4</t>
        </is>
      </c>
      <c r="B3807">
        <f>IF('Data R4'!C815="","",'Data R4'!B815)</f>
        <v/>
      </c>
      <c r="C3807">
        <f>IF('Data R4'!C815="","",'Data R4'!C815)</f>
        <v/>
      </c>
      <c r="D3807">
        <f>IF('Data R4'!C815="","",'Data R4'!D815)</f>
        <v/>
      </c>
      <c r="E3807">
        <f>IF('Data R4'!C815="","",'Data R4'!E815)</f>
        <v/>
      </c>
      <c r="F3807">
        <f>IF('Data R4'!C815="","",'Data R4'!F815)</f>
        <v/>
      </c>
      <c r="G3807">
        <f>IF('Data R4'!C815="","",'Data R4'!AD815)</f>
        <v/>
      </c>
      <c r="H3807">
        <f>IF('Data R4'!C815="","",'Data R4'!AC815)</f>
        <v/>
      </c>
      <c r="I3807">
        <f>IF('Data R4'!C815="","",COUNTIF('Data R4'!J815,"&gt;0")+COUNTIF('Data R4'!L815,"&gt;0")+COUNTIF('Data R4'!N815,"&gt;0")+COUNTIF('Data R4'!P815,"&gt;0")+COUNTIF('Data R4'!R815,"&gt;0")+COUNTIF('Data R4'!T815,"&gt;0")+COUNTIF('Data R4'!V815,"&gt;0")+COUNTIF('Data R4'!X815,"&gt;0"))</f>
        <v/>
      </c>
      <c r="J3807">
        <f>IF('Data R4'!C815="","",IF((COUNTIF('Data R4'!K815,"&gt;0")+COUNTIF('Data R4'!M815,"&gt;0")+COUNTIF('Data R4'!O815,"&gt;0")+COUNTIF('Data R4'!Q815,"&gt;0")+COUNTIF('Data R4'!S815,"&gt;0")+COUNTIF('Data R4'!U815,"&gt;0")+COUNTIF('Data R4'!W815,"&gt;0")+COUNTIF('Data R4'!Y815,"&gt;0"))&gt;0,1,0))</f>
        <v/>
      </c>
      <c r="M3807" t="inlineStr">
        <is>
          <t>Data R</t>
        </is>
      </c>
    </row>
    <row r="3808">
      <c r="A3808" t="inlineStr">
        <is>
          <t>Regional 4</t>
        </is>
      </c>
      <c r="B3808">
        <f>IF('Data R4'!C816="","",'Data R4'!B816)</f>
        <v/>
      </c>
      <c r="C3808">
        <f>IF('Data R4'!C816="","",'Data R4'!C816)</f>
        <v/>
      </c>
      <c r="D3808">
        <f>IF('Data R4'!C816="","",'Data R4'!D816)</f>
        <v/>
      </c>
      <c r="E3808">
        <f>IF('Data R4'!C816="","",'Data R4'!E816)</f>
        <v/>
      </c>
      <c r="F3808">
        <f>IF('Data R4'!C816="","",'Data R4'!F816)</f>
        <v/>
      </c>
      <c r="G3808">
        <f>IF('Data R4'!C816="","",'Data R4'!AD816)</f>
        <v/>
      </c>
      <c r="H3808">
        <f>IF('Data R4'!C816="","",'Data R4'!AC816)</f>
        <v/>
      </c>
      <c r="I3808">
        <f>IF('Data R4'!C816="","",COUNTIF('Data R4'!J816,"&gt;0")+COUNTIF('Data R4'!L816,"&gt;0")+COUNTIF('Data R4'!N816,"&gt;0")+COUNTIF('Data R4'!P816,"&gt;0")+COUNTIF('Data R4'!R816,"&gt;0")+COUNTIF('Data R4'!T816,"&gt;0")+COUNTIF('Data R4'!V816,"&gt;0")+COUNTIF('Data R4'!X816,"&gt;0"))</f>
        <v/>
      </c>
      <c r="J3808">
        <f>IF('Data R4'!C816="","",IF((COUNTIF('Data R4'!K816,"&gt;0")+COUNTIF('Data R4'!M816,"&gt;0")+COUNTIF('Data R4'!O816,"&gt;0")+COUNTIF('Data R4'!Q816,"&gt;0")+COUNTIF('Data R4'!S816,"&gt;0")+COUNTIF('Data R4'!U816,"&gt;0")+COUNTIF('Data R4'!W816,"&gt;0")+COUNTIF('Data R4'!Y816,"&gt;0"))&gt;0,1,0))</f>
        <v/>
      </c>
      <c r="M3808" t="inlineStr">
        <is>
          <t>Data R</t>
        </is>
      </c>
    </row>
    <row r="3809">
      <c r="A3809" t="inlineStr">
        <is>
          <t>Regional 4</t>
        </is>
      </c>
      <c r="B3809">
        <f>IF('Data R4'!C817="","",'Data R4'!B817)</f>
        <v/>
      </c>
      <c r="C3809">
        <f>IF('Data R4'!C817="","",'Data R4'!C817)</f>
        <v/>
      </c>
      <c r="D3809">
        <f>IF('Data R4'!C817="","",'Data R4'!D817)</f>
        <v/>
      </c>
      <c r="E3809">
        <f>IF('Data R4'!C817="","",'Data R4'!E817)</f>
        <v/>
      </c>
      <c r="F3809">
        <f>IF('Data R4'!C817="","",'Data R4'!F817)</f>
        <v/>
      </c>
      <c r="G3809">
        <f>IF('Data R4'!C817="","",'Data R4'!AD817)</f>
        <v/>
      </c>
      <c r="H3809">
        <f>IF('Data R4'!C817="","",'Data R4'!AC817)</f>
        <v/>
      </c>
      <c r="I3809">
        <f>IF('Data R4'!C817="","",COUNTIF('Data R4'!J817,"&gt;0")+COUNTIF('Data R4'!L817,"&gt;0")+COUNTIF('Data R4'!N817,"&gt;0")+COUNTIF('Data R4'!P817,"&gt;0")+COUNTIF('Data R4'!R817,"&gt;0")+COUNTIF('Data R4'!T817,"&gt;0")+COUNTIF('Data R4'!V817,"&gt;0")+COUNTIF('Data R4'!X817,"&gt;0"))</f>
        <v/>
      </c>
      <c r="J3809">
        <f>IF('Data R4'!C817="","",IF((COUNTIF('Data R4'!K817,"&gt;0")+COUNTIF('Data R4'!M817,"&gt;0")+COUNTIF('Data R4'!O817,"&gt;0")+COUNTIF('Data R4'!Q817,"&gt;0")+COUNTIF('Data R4'!S817,"&gt;0")+COUNTIF('Data R4'!U817,"&gt;0")+COUNTIF('Data R4'!W817,"&gt;0")+COUNTIF('Data R4'!Y817,"&gt;0"))&gt;0,1,0))</f>
        <v/>
      </c>
      <c r="M3809" t="inlineStr">
        <is>
          <t>Data R</t>
        </is>
      </c>
    </row>
    <row r="3810">
      <c r="A3810" t="inlineStr">
        <is>
          <t>Regional 4</t>
        </is>
      </c>
      <c r="B3810">
        <f>IF('Data R4'!C818="","",'Data R4'!B818)</f>
        <v/>
      </c>
      <c r="C3810">
        <f>IF('Data R4'!C818="","",'Data R4'!C818)</f>
        <v/>
      </c>
      <c r="D3810">
        <f>IF('Data R4'!C818="","",'Data R4'!D818)</f>
        <v/>
      </c>
      <c r="E3810">
        <f>IF('Data R4'!C818="","",'Data R4'!E818)</f>
        <v/>
      </c>
      <c r="F3810">
        <f>IF('Data R4'!C818="","",'Data R4'!F818)</f>
        <v/>
      </c>
      <c r="G3810">
        <f>IF('Data R4'!C818="","",'Data R4'!AD818)</f>
        <v/>
      </c>
      <c r="H3810">
        <f>IF('Data R4'!C818="","",'Data R4'!AC818)</f>
        <v/>
      </c>
      <c r="I3810">
        <f>IF('Data R4'!C818="","",COUNTIF('Data R4'!J818,"&gt;0")+COUNTIF('Data R4'!L818,"&gt;0")+COUNTIF('Data R4'!N818,"&gt;0")+COUNTIF('Data R4'!P818,"&gt;0")+COUNTIF('Data R4'!R818,"&gt;0")+COUNTIF('Data R4'!T818,"&gt;0")+COUNTIF('Data R4'!V818,"&gt;0")+COUNTIF('Data R4'!X818,"&gt;0"))</f>
        <v/>
      </c>
      <c r="J3810">
        <f>IF('Data R4'!C818="","",IF((COUNTIF('Data R4'!K818,"&gt;0")+COUNTIF('Data R4'!M818,"&gt;0")+COUNTIF('Data R4'!O818,"&gt;0")+COUNTIF('Data R4'!Q818,"&gt;0")+COUNTIF('Data R4'!S818,"&gt;0")+COUNTIF('Data R4'!U818,"&gt;0")+COUNTIF('Data R4'!W818,"&gt;0")+COUNTIF('Data R4'!Y818,"&gt;0"))&gt;0,1,0))</f>
        <v/>
      </c>
      <c r="M3810" t="inlineStr">
        <is>
          <t>Data R</t>
        </is>
      </c>
    </row>
    <row r="3811">
      <c r="A3811" t="inlineStr">
        <is>
          <t>Regional 4</t>
        </is>
      </c>
      <c r="B3811">
        <f>IF('Data R4'!C819="","",'Data R4'!B819)</f>
        <v/>
      </c>
      <c r="C3811">
        <f>IF('Data R4'!C819="","",'Data R4'!C819)</f>
        <v/>
      </c>
      <c r="D3811">
        <f>IF('Data R4'!C819="","",'Data R4'!D819)</f>
        <v/>
      </c>
      <c r="E3811">
        <f>IF('Data R4'!C819="","",'Data R4'!E819)</f>
        <v/>
      </c>
      <c r="F3811">
        <f>IF('Data R4'!C819="","",'Data R4'!F819)</f>
        <v/>
      </c>
      <c r="G3811">
        <f>IF('Data R4'!C819="","",'Data R4'!AD819)</f>
        <v/>
      </c>
      <c r="H3811">
        <f>IF('Data R4'!C819="","",'Data R4'!AC819)</f>
        <v/>
      </c>
      <c r="I3811">
        <f>IF('Data R4'!C819="","",COUNTIF('Data R4'!J819,"&gt;0")+COUNTIF('Data R4'!L819,"&gt;0")+COUNTIF('Data R4'!N819,"&gt;0")+COUNTIF('Data R4'!P819,"&gt;0")+COUNTIF('Data R4'!R819,"&gt;0")+COUNTIF('Data R4'!T819,"&gt;0")+COUNTIF('Data R4'!V819,"&gt;0")+COUNTIF('Data R4'!X819,"&gt;0"))</f>
        <v/>
      </c>
      <c r="J3811">
        <f>IF('Data R4'!C819="","",IF((COUNTIF('Data R4'!K819,"&gt;0")+COUNTIF('Data R4'!M819,"&gt;0")+COUNTIF('Data R4'!O819,"&gt;0")+COUNTIF('Data R4'!Q819,"&gt;0")+COUNTIF('Data R4'!S819,"&gt;0")+COUNTIF('Data R4'!U819,"&gt;0")+COUNTIF('Data R4'!W819,"&gt;0")+COUNTIF('Data R4'!Y819,"&gt;0"))&gt;0,1,0))</f>
        <v/>
      </c>
      <c r="M3811" t="inlineStr">
        <is>
          <t>Data R</t>
        </is>
      </c>
    </row>
    <row r="3812">
      <c r="A3812" t="inlineStr">
        <is>
          <t>Regional 4</t>
        </is>
      </c>
      <c r="B3812">
        <f>IF('Data R4'!C820="","",'Data R4'!B820)</f>
        <v/>
      </c>
      <c r="C3812">
        <f>IF('Data R4'!C820="","",'Data R4'!C820)</f>
        <v/>
      </c>
      <c r="D3812">
        <f>IF('Data R4'!C820="","",'Data R4'!D820)</f>
        <v/>
      </c>
      <c r="E3812">
        <f>IF('Data R4'!C820="","",'Data R4'!E820)</f>
        <v/>
      </c>
      <c r="F3812">
        <f>IF('Data R4'!C820="","",'Data R4'!F820)</f>
        <v/>
      </c>
      <c r="G3812">
        <f>IF('Data R4'!C820="","",'Data R4'!AD820)</f>
        <v/>
      </c>
      <c r="H3812">
        <f>IF('Data R4'!C820="","",'Data R4'!AC820)</f>
        <v/>
      </c>
      <c r="I3812">
        <f>IF('Data R4'!C820="","",COUNTIF('Data R4'!J820,"&gt;0")+COUNTIF('Data R4'!L820,"&gt;0")+COUNTIF('Data R4'!N820,"&gt;0")+COUNTIF('Data R4'!P820,"&gt;0")+COUNTIF('Data R4'!R820,"&gt;0")+COUNTIF('Data R4'!T820,"&gt;0")+COUNTIF('Data R4'!V820,"&gt;0")+COUNTIF('Data R4'!X820,"&gt;0"))</f>
        <v/>
      </c>
      <c r="J3812">
        <f>IF('Data R4'!C820="","",IF((COUNTIF('Data R4'!K820,"&gt;0")+COUNTIF('Data R4'!M820,"&gt;0")+COUNTIF('Data R4'!O820,"&gt;0")+COUNTIF('Data R4'!Q820,"&gt;0")+COUNTIF('Data R4'!S820,"&gt;0")+COUNTIF('Data R4'!U820,"&gt;0")+COUNTIF('Data R4'!W820,"&gt;0")+COUNTIF('Data R4'!Y820,"&gt;0"))&gt;0,1,0))</f>
        <v/>
      </c>
      <c r="M3812" t="inlineStr">
        <is>
          <t>Data R</t>
        </is>
      </c>
    </row>
    <row r="3813">
      <c r="A3813" t="inlineStr">
        <is>
          <t>Regional 4</t>
        </is>
      </c>
      <c r="B3813">
        <f>IF('Data R4'!C821="","",'Data R4'!B821)</f>
        <v/>
      </c>
      <c r="C3813">
        <f>IF('Data R4'!C821="","",'Data R4'!C821)</f>
        <v/>
      </c>
      <c r="D3813">
        <f>IF('Data R4'!C821="","",'Data R4'!D821)</f>
        <v/>
      </c>
      <c r="E3813">
        <f>IF('Data R4'!C821="","",'Data R4'!E821)</f>
        <v/>
      </c>
      <c r="F3813">
        <f>IF('Data R4'!C821="","",'Data R4'!F821)</f>
        <v/>
      </c>
      <c r="G3813">
        <f>IF('Data R4'!C821="","",'Data R4'!AD821)</f>
        <v/>
      </c>
      <c r="H3813">
        <f>IF('Data R4'!C821="","",'Data R4'!AC821)</f>
        <v/>
      </c>
      <c r="I3813">
        <f>IF('Data R4'!C821="","",COUNTIF('Data R4'!J821,"&gt;0")+COUNTIF('Data R4'!L821,"&gt;0")+COUNTIF('Data R4'!N821,"&gt;0")+COUNTIF('Data R4'!P821,"&gt;0")+COUNTIF('Data R4'!R821,"&gt;0")+COUNTIF('Data R4'!T821,"&gt;0")+COUNTIF('Data R4'!V821,"&gt;0")+COUNTIF('Data R4'!X821,"&gt;0"))</f>
        <v/>
      </c>
      <c r="J3813">
        <f>IF('Data R4'!C821="","",IF((COUNTIF('Data R4'!K821,"&gt;0")+COUNTIF('Data R4'!M821,"&gt;0")+COUNTIF('Data R4'!O821,"&gt;0")+COUNTIF('Data R4'!Q821,"&gt;0")+COUNTIF('Data R4'!S821,"&gt;0")+COUNTIF('Data R4'!U821,"&gt;0")+COUNTIF('Data R4'!W821,"&gt;0")+COUNTIF('Data R4'!Y821,"&gt;0"))&gt;0,1,0))</f>
        <v/>
      </c>
      <c r="M3813" t="inlineStr">
        <is>
          <t>Data R</t>
        </is>
      </c>
    </row>
    <row r="3814">
      <c r="A3814" t="inlineStr">
        <is>
          <t>Regional 4</t>
        </is>
      </c>
      <c r="B3814">
        <f>IF('Data R4'!C822="","",'Data R4'!B822)</f>
        <v/>
      </c>
      <c r="C3814">
        <f>IF('Data R4'!C822="","",'Data R4'!C822)</f>
        <v/>
      </c>
      <c r="D3814">
        <f>IF('Data R4'!C822="","",'Data R4'!D822)</f>
        <v/>
      </c>
      <c r="E3814">
        <f>IF('Data R4'!C822="","",'Data R4'!E822)</f>
        <v/>
      </c>
      <c r="F3814">
        <f>IF('Data R4'!C822="","",'Data R4'!F822)</f>
        <v/>
      </c>
      <c r="G3814">
        <f>IF('Data R4'!C822="","",'Data R4'!AD822)</f>
        <v/>
      </c>
      <c r="H3814">
        <f>IF('Data R4'!C822="","",'Data R4'!AC822)</f>
        <v/>
      </c>
      <c r="I3814">
        <f>IF('Data R4'!C822="","",COUNTIF('Data R4'!J822,"&gt;0")+COUNTIF('Data R4'!L822,"&gt;0")+COUNTIF('Data R4'!N822,"&gt;0")+COUNTIF('Data R4'!P822,"&gt;0")+COUNTIF('Data R4'!R822,"&gt;0")+COUNTIF('Data R4'!T822,"&gt;0")+COUNTIF('Data R4'!V822,"&gt;0")+COUNTIF('Data R4'!X822,"&gt;0"))</f>
        <v/>
      </c>
      <c r="J3814">
        <f>IF('Data R4'!C822="","",IF((COUNTIF('Data R4'!K822,"&gt;0")+COUNTIF('Data R4'!M822,"&gt;0")+COUNTIF('Data R4'!O822,"&gt;0")+COUNTIF('Data R4'!Q822,"&gt;0")+COUNTIF('Data R4'!S822,"&gt;0")+COUNTIF('Data R4'!U822,"&gt;0")+COUNTIF('Data R4'!W822,"&gt;0")+COUNTIF('Data R4'!Y822,"&gt;0"))&gt;0,1,0))</f>
        <v/>
      </c>
      <c r="M3814" t="inlineStr">
        <is>
          <t>Data R</t>
        </is>
      </c>
    </row>
    <row r="3815">
      <c r="A3815" t="inlineStr">
        <is>
          <t>Regional 4</t>
        </is>
      </c>
      <c r="B3815">
        <f>IF('Data R4'!C823="","",'Data R4'!B823)</f>
        <v/>
      </c>
      <c r="C3815">
        <f>IF('Data R4'!C823="","",'Data R4'!C823)</f>
        <v/>
      </c>
      <c r="D3815">
        <f>IF('Data R4'!C823="","",'Data R4'!D823)</f>
        <v/>
      </c>
      <c r="E3815">
        <f>IF('Data R4'!C823="","",'Data R4'!E823)</f>
        <v/>
      </c>
      <c r="F3815">
        <f>IF('Data R4'!C823="","",'Data R4'!F823)</f>
        <v/>
      </c>
      <c r="G3815">
        <f>IF('Data R4'!C823="","",'Data R4'!AD823)</f>
        <v/>
      </c>
      <c r="H3815">
        <f>IF('Data R4'!C823="","",'Data R4'!AC823)</f>
        <v/>
      </c>
      <c r="I3815">
        <f>IF('Data R4'!C823="","",COUNTIF('Data R4'!J823,"&gt;0")+COUNTIF('Data R4'!L823,"&gt;0")+COUNTIF('Data R4'!N823,"&gt;0")+COUNTIF('Data R4'!P823,"&gt;0")+COUNTIF('Data R4'!R823,"&gt;0")+COUNTIF('Data R4'!T823,"&gt;0")+COUNTIF('Data R4'!V823,"&gt;0")+COUNTIF('Data R4'!X823,"&gt;0"))</f>
        <v/>
      </c>
      <c r="J3815">
        <f>IF('Data R4'!C823="","",IF((COUNTIF('Data R4'!K823,"&gt;0")+COUNTIF('Data R4'!M823,"&gt;0")+COUNTIF('Data R4'!O823,"&gt;0")+COUNTIF('Data R4'!Q823,"&gt;0")+COUNTIF('Data R4'!S823,"&gt;0")+COUNTIF('Data R4'!U823,"&gt;0")+COUNTIF('Data R4'!W823,"&gt;0")+COUNTIF('Data R4'!Y823,"&gt;0"))&gt;0,1,0))</f>
        <v/>
      </c>
      <c r="M3815" t="inlineStr">
        <is>
          <t>Data R</t>
        </is>
      </c>
    </row>
    <row r="3816">
      <c r="A3816" t="inlineStr">
        <is>
          <t>Regional 4</t>
        </is>
      </c>
      <c r="B3816">
        <f>IF('Data R4'!C824="","",'Data R4'!B824)</f>
        <v/>
      </c>
      <c r="C3816">
        <f>IF('Data R4'!C824="","",'Data R4'!C824)</f>
        <v/>
      </c>
      <c r="D3816">
        <f>IF('Data R4'!C824="","",'Data R4'!D824)</f>
        <v/>
      </c>
      <c r="E3816">
        <f>IF('Data R4'!C824="","",'Data R4'!E824)</f>
        <v/>
      </c>
      <c r="F3816">
        <f>IF('Data R4'!C824="","",'Data R4'!F824)</f>
        <v/>
      </c>
      <c r="G3816">
        <f>IF('Data R4'!C824="","",'Data R4'!AD824)</f>
        <v/>
      </c>
      <c r="H3816">
        <f>IF('Data R4'!C824="","",'Data R4'!AC824)</f>
        <v/>
      </c>
      <c r="I3816">
        <f>IF('Data R4'!C824="","",COUNTIF('Data R4'!J824,"&gt;0")+COUNTIF('Data R4'!L824,"&gt;0")+COUNTIF('Data R4'!N824,"&gt;0")+COUNTIF('Data R4'!P824,"&gt;0")+COUNTIF('Data R4'!R824,"&gt;0")+COUNTIF('Data R4'!T824,"&gt;0")+COUNTIF('Data R4'!V824,"&gt;0")+COUNTIF('Data R4'!X824,"&gt;0"))</f>
        <v/>
      </c>
      <c r="J3816">
        <f>IF('Data R4'!C824="","",IF((COUNTIF('Data R4'!K824,"&gt;0")+COUNTIF('Data R4'!M824,"&gt;0")+COUNTIF('Data R4'!O824,"&gt;0")+COUNTIF('Data R4'!Q824,"&gt;0")+COUNTIF('Data R4'!S824,"&gt;0")+COUNTIF('Data R4'!U824,"&gt;0")+COUNTIF('Data R4'!W824,"&gt;0")+COUNTIF('Data R4'!Y824,"&gt;0"))&gt;0,1,0))</f>
        <v/>
      </c>
      <c r="M3816" t="inlineStr">
        <is>
          <t>Data R</t>
        </is>
      </c>
    </row>
    <row r="3817">
      <c r="A3817" t="inlineStr">
        <is>
          <t>Regional 4</t>
        </is>
      </c>
      <c r="B3817">
        <f>IF('Data R4'!C825="","",'Data R4'!B825)</f>
        <v/>
      </c>
      <c r="C3817">
        <f>IF('Data R4'!C825="","",'Data R4'!C825)</f>
        <v/>
      </c>
      <c r="D3817">
        <f>IF('Data R4'!C825="","",'Data R4'!D825)</f>
        <v/>
      </c>
      <c r="E3817">
        <f>IF('Data R4'!C825="","",'Data R4'!E825)</f>
        <v/>
      </c>
      <c r="F3817">
        <f>IF('Data R4'!C825="","",'Data R4'!F825)</f>
        <v/>
      </c>
      <c r="G3817">
        <f>IF('Data R4'!C825="","",'Data R4'!AD825)</f>
        <v/>
      </c>
      <c r="H3817">
        <f>IF('Data R4'!C825="","",'Data R4'!AC825)</f>
        <v/>
      </c>
      <c r="I3817">
        <f>IF('Data R4'!C825="","",COUNTIF('Data R4'!J825,"&gt;0")+COUNTIF('Data R4'!L825,"&gt;0")+COUNTIF('Data R4'!N825,"&gt;0")+COUNTIF('Data R4'!P825,"&gt;0")+COUNTIF('Data R4'!R825,"&gt;0")+COUNTIF('Data R4'!T825,"&gt;0")+COUNTIF('Data R4'!V825,"&gt;0")+COUNTIF('Data R4'!X825,"&gt;0"))</f>
        <v/>
      </c>
      <c r="J3817">
        <f>IF('Data R4'!C825="","",IF((COUNTIF('Data R4'!K825,"&gt;0")+COUNTIF('Data R4'!M825,"&gt;0")+COUNTIF('Data R4'!O825,"&gt;0")+COUNTIF('Data R4'!Q825,"&gt;0")+COUNTIF('Data R4'!S825,"&gt;0")+COUNTIF('Data R4'!U825,"&gt;0")+COUNTIF('Data R4'!W825,"&gt;0")+COUNTIF('Data R4'!Y825,"&gt;0"))&gt;0,1,0))</f>
        <v/>
      </c>
      <c r="M3817" t="inlineStr">
        <is>
          <t>Data R</t>
        </is>
      </c>
    </row>
    <row r="3818">
      <c r="A3818" t="inlineStr">
        <is>
          <t>Regional 4</t>
        </is>
      </c>
      <c r="B3818">
        <f>IF('Data R4'!C826="","",'Data R4'!B826)</f>
        <v/>
      </c>
      <c r="C3818">
        <f>IF('Data R4'!C826="","",'Data R4'!C826)</f>
        <v/>
      </c>
      <c r="D3818">
        <f>IF('Data R4'!C826="","",'Data R4'!D826)</f>
        <v/>
      </c>
      <c r="E3818">
        <f>IF('Data R4'!C826="","",'Data R4'!E826)</f>
        <v/>
      </c>
      <c r="F3818">
        <f>IF('Data R4'!C826="","",'Data R4'!F826)</f>
        <v/>
      </c>
      <c r="G3818">
        <f>IF('Data R4'!C826="","",'Data R4'!AD826)</f>
        <v/>
      </c>
      <c r="H3818">
        <f>IF('Data R4'!C826="","",'Data R4'!AC826)</f>
        <v/>
      </c>
      <c r="I3818">
        <f>IF('Data R4'!C826="","",COUNTIF('Data R4'!J826,"&gt;0")+COUNTIF('Data R4'!L826,"&gt;0")+COUNTIF('Data R4'!N826,"&gt;0")+COUNTIF('Data R4'!P826,"&gt;0")+COUNTIF('Data R4'!R826,"&gt;0")+COUNTIF('Data R4'!T826,"&gt;0")+COUNTIF('Data R4'!V826,"&gt;0")+COUNTIF('Data R4'!X826,"&gt;0"))</f>
        <v/>
      </c>
      <c r="J3818">
        <f>IF('Data R4'!C826="","",IF((COUNTIF('Data R4'!K826,"&gt;0")+COUNTIF('Data R4'!M826,"&gt;0")+COUNTIF('Data R4'!O826,"&gt;0")+COUNTIF('Data R4'!Q826,"&gt;0")+COUNTIF('Data R4'!S826,"&gt;0")+COUNTIF('Data R4'!U826,"&gt;0")+COUNTIF('Data R4'!W826,"&gt;0")+COUNTIF('Data R4'!Y826,"&gt;0"))&gt;0,1,0))</f>
        <v/>
      </c>
      <c r="M3818" t="inlineStr">
        <is>
          <t>Data R</t>
        </is>
      </c>
    </row>
    <row r="3819">
      <c r="A3819" t="inlineStr">
        <is>
          <t>Regional 4</t>
        </is>
      </c>
      <c r="B3819">
        <f>IF('Data R4'!C827="","",'Data R4'!B827)</f>
        <v/>
      </c>
      <c r="C3819">
        <f>IF('Data R4'!C827="","",'Data R4'!C827)</f>
        <v/>
      </c>
      <c r="D3819">
        <f>IF('Data R4'!C827="","",'Data R4'!D827)</f>
        <v/>
      </c>
      <c r="E3819">
        <f>IF('Data R4'!C827="","",'Data R4'!E827)</f>
        <v/>
      </c>
      <c r="F3819">
        <f>IF('Data R4'!C827="","",'Data R4'!F827)</f>
        <v/>
      </c>
      <c r="G3819">
        <f>IF('Data R4'!C827="","",'Data R4'!AD827)</f>
        <v/>
      </c>
      <c r="H3819">
        <f>IF('Data R4'!C827="","",'Data R4'!AC827)</f>
        <v/>
      </c>
      <c r="I3819">
        <f>IF('Data R4'!C827="","",COUNTIF('Data R4'!J827,"&gt;0")+COUNTIF('Data R4'!L827,"&gt;0")+COUNTIF('Data R4'!N827,"&gt;0")+COUNTIF('Data R4'!P827,"&gt;0")+COUNTIF('Data R4'!R827,"&gt;0")+COUNTIF('Data R4'!T827,"&gt;0")+COUNTIF('Data R4'!V827,"&gt;0")+COUNTIF('Data R4'!X827,"&gt;0"))</f>
        <v/>
      </c>
      <c r="J3819">
        <f>IF('Data R4'!C827="","",IF((COUNTIF('Data R4'!K827,"&gt;0")+COUNTIF('Data R4'!M827,"&gt;0")+COUNTIF('Data R4'!O827,"&gt;0")+COUNTIF('Data R4'!Q827,"&gt;0")+COUNTIF('Data R4'!S827,"&gt;0")+COUNTIF('Data R4'!U827,"&gt;0")+COUNTIF('Data R4'!W827,"&gt;0")+COUNTIF('Data R4'!Y827,"&gt;0"))&gt;0,1,0))</f>
        <v/>
      </c>
      <c r="M3819" t="inlineStr">
        <is>
          <t>Data R</t>
        </is>
      </c>
    </row>
    <row r="3820">
      <c r="A3820" t="inlineStr">
        <is>
          <t>Regional 4</t>
        </is>
      </c>
      <c r="B3820">
        <f>IF('Data R4'!C828="","",'Data R4'!B828)</f>
        <v/>
      </c>
      <c r="C3820">
        <f>IF('Data R4'!C828="","",'Data R4'!C828)</f>
        <v/>
      </c>
      <c r="D3820">
        <f>IF('Data R4'!C828="","",'Data R4'!D828)</f>
        <v/>
      </c>
      <c r="E3820">
        <f>IF('Data R4'!C828="","",'Data R4'!E828)</f>
        <v/>
      </c>
      <c r="F3820">
        <f>IF('Data R4'!C828="","",'Data R4'!F828)</f>
        <v/>
      </c>
      <c r="G3820">
        <f>IF('Data R4'!C828="","",'Data R4'!AD828)</f>
        <v/>
      </c>
      <c r="H3820">
        <f>IF('Data R4'!C828="","",'Data R4'!AC828)</f>
        <v/>
      </c>
      <c r="I3820">
        <f>IF('Data R4'!C828="","",COUNTIF('Data R4'!J828,"&gt;0")+COUNTIF('Data R4'!L828,"&gt;0")+COUNTIF('Data R4'!N828,"&gt;0")+COUNTIF('Data R4'!P828,"&gt;0")+COUNTIF('Data R4'!R828,"&gt;0")+COUNTIF('Data R4'!T828,"&gt;0")+COUNTIF('Data R4'!V828,"&gt;0")+COUNTIF('Data R4'!X828,"&gt;0"))</f>
        <v/>
      </c>
      <c r="J3820">
        <f>IF('Data R4'!C828="","",IF((COUNTIF('Data R4'!K828,"&gt;0")+COUNTIF('Data R4'!M828,"&gt;0")+COUNTIF('Data R4'!O828,"&gt;0")+COUNTIF('Data R4'!Q828,"&gt;0")+COUNTIF('Data R4'!S828,"&gt;0")+COUNTIF('Data R4'!U828,"&gt;0")+COUNTIF('Data R4'!W828,"&gt;0")+COUNTIF('Data R4'!Y828,"&gt;0"))&gt;0,1,0))</f>
        <v/>
      </c>
      <c r="M3820" t="inlineStr">
        <is>
          <t>Data R</t>
        </is>
      </c>
    </row>
    <row r="3821">
      <c r="A3821" t="inlineStr">
        <is>
          <t>Regional 4</t>
        </is>
      </c>
      <c r="B3821">
        <f>IF('Data R4'!C829="","",'Data R4'!B829)</f>
        <v/>
      </c>
      <c r="C3821">
        <f>IF('Data R4'!C829="","",'Data R4'!C829)</f>
        <v/>
      </c>
      <c r="D3821">
        <f>IF('Data R4'!C829="","",'Data R4'!D829)</f>
        <v/>
      </c>
      <c r="E3821">
        <f>IF('Data R4'!C829="","",'Data R4'!E829)</f>
        <v/>
      </c>
      <c r="F3821">
        <f>IF('Data R4'!C829="","",'Data R4'!F829)</f>
        <v/>
      </c>
      <c r="G3821">
        <f>IF('Data R4'!C829="","",'Data R4'!AD829)</f>
        <v/>
      </c>
      <c r="H3821">
        <f>IF('Data R4'!C829="","",'Data R4'!AC829)</f>
        <v/>
      </c>
      <c r="I3821">
        <f>IF('Data R4'!C829="","",COUNTIF('Data R4'!J829,"&gt;0")+COUNTIF('Data R4'!L829,"&gt;0")+COUNTIF('Data R4'!N829,"&gt;0")+COUNTIF('Data R4'!P829,"&gt;0")+COUNTIF('Data R4'!R829,"&gt;0")+COUNTIF('Data R4'!T829,"&gt;0")+COUNTIF('Data R4'!V829,"&gt;0")+COUNTIF('Data R4'!X829,"&gt;0"))</f>
        <v/>
      </c>
      <c r="J3821">
        <f>IF('Data R4'!C829="","",IF((COUNTIF('Data R4'!K829,"&gt;0")+COUNTIF('Data R4'!M829,"&gt;0")+COUNTIF('Data R4'!O829,"&gt;0")+COUNTIF('Data R4'!Q829,"&gt;0")+COUNTIF('Data R4'!S829,"&gt;0")+COUNTIF('Data R4'!U829,"&gt;0")+COUNTIF('Data R4'!W829,"&gt;0")+COUNTIF('Data R4'!Y829,"&gt;0"))&gt;0,1,0))</f>
        <v/>
      </c>
      <c r="M3821" t="inlineStr">
        <is>
          <t>Data R</t>
        </is>
      </c>
    </row>
    <row r="3822">
      <c r="A3822" t="inlineStr">
        <is>
          <t>Regional 4</t>
        </is>
      </c>
      <c r="B3822">
        <f>IF('Data R4'!C830="","",'Data R4'!B830)</f>
        <v/>
      </c>
      <c r="C3822">
        <f>IF('Data R4'!C830="","",'Data R4'!C830)</f>
        <v/>
      </c>
      <c r="D3822">
        <f>IF('Data R4'!C830="","",'Data R4'!D830)</f>
        <v/>
      </c>
      <c r="E3822">
        <f>IF('Data R4'!C830="","",'Data R4'!E830)</f>
        <v/>
      </c>
      <c r="F3822">
        <f>IF('Data R4'!C830="","",'Data R4'!F830)</f>
        <v/>
      </c>
      <c r="G3822">
        <f>IF('Data R4'!C830="","",'Data R4'!AD830)</f>
        <v/>
      </c>
      <c r="H3822">
        <f>IF('Data R4'!C830="","",'Data R4'!AC830)</f>
        <v/>
      </c>
      <c r="I3822">
        <f>IF('Data R4'!C830="","",COUNTIF('Data R4'!J830,"&gt;0")+COUNTIF('Data R4'!L830,"&gt;0")+COUNTIF('Data R4'!N830,"&gt;0")+COUNTIF('Data R4'!P830,"&gt;0")+COUNTIF('Data R4'!R830,"&gt;0")+COUNTIF('Data R4'!T830,"&gt;0")+COUNTIF('Data R4'!V830,"&gt;0")+COUNTIF('Data R4'!X830,"&gt;0"))</f>
        <v/>
      </c>
      <c r="J3822">
        <f>IF('Data R4'!C830="","",IF((COUNTIF('Data R4'!K830,"&gt;0")+COUNTIF('Data R4'!M830,"&gt;0")+COUNTIF('Data R4'!O830,"&gt;0")+COUNTIF('Data R4'!Q830,"&gt;0")+COUNTIF('Data R4'!S830,"&gt;0")+COUNTIF('Data R4'!U830,"&gt;0")+COUNTIF('Data R4'!W830,"&gt;0")+COUNTIF('Data R4'!Y830,"&gt;0"))&gt;0,1,0))</f>
        <v/>
      </c>
      <c r="M3822" t="inlineStr">
        <is>
          <t>Data R</t>
        </is>
      </c>
    </row>
    <row r="3823">
      <c r="A3823" t="inlineStr">
        <is>
          <t>Regional 4</t>
        </is>
      </c>
      <c r="B3823">
        <f>IF('Data R4'!C831="","",'Data R4'!B831)</f>
        <v/>
      </c>
      <c r="C3823">
        <f>IF('Data R4'!C831="","",'Data R4'!C831)</f>
        <v/>
      </c>
      <c r="D3823">
        <f>IF('Data R4'!C831="","",'Data R4'!D831)</f>
        <v/>
      </c>
      <c r="E3823">
        <f>IF('Data R4'!C831="","",'Data R4'!E831)</f>
        <v/>
      </c>
      <c r="F3823">
        <f>IF('Data R4'!C831="","",'Data R4'!F831)</f>
        <v/>
      </c>
      <c r="G3823">
        <f>IF('Data R4'!C831="","",'Data R4'!AD831)</f>
        <v/>
      </c>
      <c r="H3823">
        <f>IF('Data R4'!C831="","",'Data R4'!AC831)</f>
        <v/>
      </c>
      <c r="I3823">
        <f>IF('Data R4'!C831="","",COUNTIF('Data R4'!J831,"&gt;0")+COUNTIF('Data R4'!L831,"&gt;0")+COUNTIF('Data R4'!N831,"&gt;0")+COUNTIF('Data R4'!P831,"&gt;0")+COUNTIF('Data R4'!R831,"&gt;0")+COUNTIF('Data R4'!T831,"&gt;0")+COUNTIF('Data R4'!V831,"&gt;0")+COUNTIF('Data R4'!X831,"&gt;0"))</f>
        <v/>
      </c>
      <c r="J3823">
        <f>IF('Data R4'!C831="","",IF((COUNTIF('Data R4'!K831,"&gt;0")+COUNTIF('Data R4'!M831,"&gt;0")+COUNTIF('Data R4'!O831,"&gt;0")+COUNTIF('Data R4'!Q831,"&gt;0")+COUNTIF('Data R4'!S831,"&gt;0")+COUNTIF('Data R4'!U831,"&gt;0")+COUNTIF('Data R4'!W831,"&gt;0")+COUNTIF('Data R4'!Y831,"&gt;0"))&gt;0,1,0))</f>
        <v/>
      </c>
      <c r="M3823" t="inlineStr">
        <is>
          <t>Data R</t>
        </is>
      </c>
    </row>
    <row r="3824">
      <c r="A3824" t="inlineStr">
        <is>
          <t>Regional 4</t>
        </is>
      </c>
      <c r="B3824">
        <f>IF('Data R4'!C832="","",'Data R4'!B832)</f>
        <v/>
      </c>
      <c r="C3824">
        <f>IF('Data R4'!C832="","",'Data R4'!C832)</f>
        <v/>
      </c>
      <c r="D3824">
        <f>IF('Data R4'!C832="","",'Data R4'!D832)</f>
        <v/>
      </c>
      <c r="E3824">
        <f>IF('Data R4'!C832="","",'Data R4'!E832)</f>
        <v/>
      </c>
      <c r="F3824">
        <f>IF('Data R4'!C832="","",'Data R4'!F832)</f>
        <v/>
      </c>
      <c r="G3824">
        <f>IF('Data R4'!C832="","",'Data R4'!AD832)</f>
        <v/>
      </c>
      <c r="H3824">
        <f>IF('Data R4'!C832="","",'Data R4'!AC832)</f>
        <v/>
      </c>
      <c r="I3824">
        <f>IF('Data R4'!C832="","",COUNTIF('Data R4'!J832,"&gt;0")+COUNTIF('Data R4'!L832,"&gt;0")+COUNTIF('Data R4'!N832,"&gt;0")+COUNTIF('Data R4'!P832,"&gt;0")+COUNTIF('Data R4'!R832,"&gt;0")+COUNTIF('Data R4'!T832,"&gt;0")+COUNTIF('Data R4'!V832,"&gt;0")+COUNTIF('Data R4'!X832,"&gt;0"))</f>
        <v/>
      </c>
      <c r="J3824">
        <f>IF('Data R4'!C832="","",IF((COUNTIF('Data R4'!K832,"&gt;0")+COUNTIF('Data R4'!M832,"&gt;0")+COUNTIF('Data R4'!O832,"&gt;0")+COUNTIF('Data R4'!Q832,"&gt;0")+COUNTIF('Data R4'!S832,"&gt;0")+COUNTIF('Data R4'!U832,"&gt;0")+COUNTIF('Data R4'!W832,"&gt;0")+COUNTIF('Data R4'!Y832,"&gt;0"))&gt;0,1,0))</f>
        <v/>
      </c>
      <c r="M3824" t="inlineStr">
        <is>
          <t>Data R</t>
        </is>
      </c>
    </row>
    <row r="3825">
      <c r="A3825" t="inlineStr">
        <is>
          <t>Regional 4</t>
        </is>
      </c>
      <c r="B3825">
        <f>IF('Data R4'!C833="","",'Data R4'!B833)</f>
        <v/>
      </c>
      <c r="C3825">
        <f>IF('Data R4'!C833="","",'Data R4'!C833)</f>
        <v/>
      </c>
      <c r="D3825">
        <f>IF('Data R4'!C833="","",'Data R4'!D833)</f>
        <v/>
      </c>
      <c r="E3825">
        <f>IF('Data R4'!C833="","",'Data R4'!E833)</f>
        <v/>
      </c>
      <c r="F3825">
        <f>IF('Data R4'!C833="","",'Data R4'!F833)</f>
        <v/>
      </c>
      <c r="G3825">
        <f>IF('Data R4'!C833="","",'Data R4'!AD833)</f>
        <v/>
      </c>
      <c r="H3825">
        <f>IF('Data R4'!C833="","",'Data R4'!AC833)</f>
        <v/>
      </c>
      <c r="I3825">
        <f>IF('Data R4'!C833="","",COUNTIF('Data R4'!J833,"&gt;0")+COUNTIF('Data R4'!L833,"&gt;0")+COUNTIF('Data R4'!N833,"&gt;0")+COUNTIF('Data R4'!P833,"&gt;0")+COUNTIF('Data R4'!R833,"&gt;0")+COUNTIF('Data R4'!T833,"&gt;0")+COUNTIF('Data R4'!V833,"&gt;0")+COUNTIF('Data R4'!X833,"&gt;0"))</f>
        <v/>
      </c>
      <c r="J3825">
        <f>IF('Data R4'!C833="","",IF((COUNTIF('Data R4'!K833,"&gt;0")+COUNTIF('Data R4'!M833,"&gt;0")+COUNTIF('Data R4'!O833,"&gt;0")+COUNTIF('Data R4'!Q833,"&gt;0")+COUNTIF('Data R4'!S833,"&gt;0")+COUNTIF('Data R4'!U833,"&gt;0")+COUNTIF('Data R4'!W833,"&gt;0")+COUNTIF('Data R4'!Y833,"&gt;0"))&gt;0,1,0))</f>
        <v/>
      </c>
      <c r="M3825" t="inlineStr">
        <is>
          <t>Data R</t>
        </is>
      </c>
    </row>
    <row r="3826">
      <c r="A3826" t="inlineStr">
        <is>
          <t>Regional 4</t>
        </is>
      </c>
      <c r="B3826">
        <f>IF('Data R4'!C834="","",'Data R4'!B834)</f>
        <v/>
      </c>
      <c r="C3826">
        <f>IF('Data R4'!C834="","",'Data R4'!C834)</f>
        <v/>
      </c>
      <c r="D3826">
        <f>IF('Data R4'!C834="","",'Data R4'!D834)</f>
        <v/>
      </c>
      <c r="E3826">
        <f>IF('Data R4'!C834="","",'Data R4'!E834)</f>
        <v/>
      </c>
      <c r="F3826">
        <f>IF('Data R4'!C834="","",'Data R4'!F834)</f>
        <v/>
      </c>
      <c r="G3826">
        <f>IF('Data R4'!C834="","",'Data R4'!AD834)</f>
        <v/>
      </c>
      <c r="H3826">
        <f>IF('Data R4'!C834="","",'Data R4'!AC834)</f>
        <v/>
      </c>
      <c r="I3826">
        <f>IF('Data R4'!C834="","",COUNTIF('Data R4'!J834,"&gt;0")+COUNTIF('Data R4'!L834,"&gt;0")+COUNTIF('Data R4'!N834,"&gt;0")+COUNTIF('Data R4'!P834,"&gt;0")+COUNTIF('Data R4'!R834,"&gt;0")+COUNTIF('Data R4'!T834,"&gt;0")+COUNTIF('Data R4'!V834,"&gt;0")+COUNTIF('Data R4'!X834,"&gt;0"))</f>
        <v/>
      </c>
      <c r="J3826">
        <f>IF('Data R4'!C834="","",IF((COUNTIF('Data R4'!K834,"&gt;0")+COUNTIF('Data R4'!M834,"&gt;0")+COUNTIF('Data R4'!O834,"&gt;0")+COUNTIF('Data R4'!Q834,"&gt;0")+COUNTIF('Data R4'!S834,"&gt;0")+COUNTIF('Data R4'!U834,"&gt;0")+COUNTIF('Data R4'!W834,"&gt;0")+COUNTIF('Data R4'!Y834,"&gt;0"))&gt;0,1,0))</f>
        <v/>
      </c>
      <c r="M3826" t="inlineStr">
        <is>
          <t>Data R</t>
        </is>
      </c>
    </row>
    <row r="3827">
      <c r="A3827" t="inlineStr">
        <is>
          <t>Regional 4</t>
        </is>
      </c>
      <c r="B3827">
        <f>IF('Data R4'!C835="","",'Data R4'!B835)</f>
        <v/>
      </c>
      <c r="C3827">
        <f>IF('Data R4'!C835="","",'Data R4'!C835)</f>
        <v/>
      </c>
      <c r="D3827">
        <f>IF('Data R4'!C835="","",'Data R4'!D835)</f>
        <v/>
      </c>
      <c r="E3827">
        <f>IF('Data R4'!C835="","",'Data R4'!E835)</f>
        <v/>
      </c>
      <c r="F3827">
        <f>IF('Data R4'!C835="","",'Data R4'!F835)</f>
        <v/>
      </c>
      <c r="G3827">
        <f>IF('Data R4'!C835="","",'Data R4'!AD835)</f>
        <v/>
      </c>
      <c r="H3827">
        <f>IF('Data R4'!C835="","",'Data R4'!AC835)</f>
        <v/>
      </c>
      <c r="I3827">
        <f>IF('Data R4'!C835="","",COUNTIF('Data R4'!J835,"&gt;0")+COUNTIF('Data R4'!L835,"&gt;0")+COUNTIF('Data R4'!N835,"&gt;0")+COUNTIF('Data R4'!P835,"&gt;0")+COUNTIF('Data R4'!R835,"&gt;0")+COUNTIF('Data R4'!T835,"&gt;0")+COUNTIF('Data R4'!V835,"&gt;0")+COUNTIF('Data R4'!X835,"&gt;0"))</f>
        <v/>
      </c>
      <c r="J3827">
        <f>IF('Data R4'!C835="","",IF((COUNTIF('Data R4'!K835,"&gt;0")+COUNTIF('Data R4'!M835,"&gt;0")+COUNTIF('Data R4'!O835,"&gt;0")+COUNTIF('Data R4'!Q835,"&gt;0")+COUNTIF('Data R4'!S835,"&gt;0")+COUNTIF('Data R4'!U835,"&gt;0")+COUNTIF('Data R4'!W835,"&gt;0")+COUNTIF('Data R4'!Y835,"&gt;0"))&gt;0,1,0))</f>
        <v/>
      </c>
      <c r="M3827" t="inlineStr">
        <is>
          <t>Data R</t>
        </is>
      </c>
    </row>
    <row r="3828">
      <c r="A3828" t="inlineStr">
        <is>
          <t>Regional 4</t>
        </is>
      </c>
      <c r="B3828">
        <f>IF('Data R4'!C836="","",'Data R4'!B836)</f>
        <v/>
      </c>
      <c r="C3828">
        <f>IF('Data R4'!C836="","",'Data R4'!C836)</f>
        <v/>
      </c>
      <c r="D3828">
        <f>IF('Data R4'!C836="","",'Data R4'!D836)</f>
        <v/>
      </c>
      <c r="E3828">
        <f>IF('Data R4'!C836="","",'Data R4'!E836)</f>
        <v/>
      </c>
      <c r="F3828">
        <f>IF('Data R4'!C836="","",'Data R4'!F836)</f>
        <v/>
      </c>
      <c r="G3828">
        <f>IF('Data R4'!C836="","",'Data R4'!AD836)</f>
        <v/>
      </c>
      <c r="H3828">
        <f>IF('Data R4'!C836="","",'Data R4'!AC836)</f>
        <v/>
      </c>
      <c r="I3828">
        <f>IF('Data R4'!C836="","",COUNTIF('Data R4'!J836,"&gt;0")+COUNTIF('Data R4'!L836,"&gt;0")+COUNTIF('Data R4'!N836,"&gt;0")+COUNTIF('Data R4'!P836,"&gt;0")+COUNTIF('Data R4'!R836,"&gt;0")+COUNTIF('Data R4'!T836,"&gt;0")+COUNTIF('Data R4'!V836,"&gt;0")+COUNTIF('Data R4'!X836,"&gt;0"))</f>
        <v/>
      </c>
      <c r="J3828">
        <f>IF('Data R4'!C836="","",IF((COUNTIF('Data R4'!K836,"&gt;0")+COUNTIF('Data R4'!M836,"&gt;0")+COUNTIF('Data R4'!O836,"&gt;0")+COUNTIF('Data R4'!Q836,"&gt;0")+COUNTIF('Data R4'!S836,"&gt;0")+COUNTIF('Data R4'!U836,"&gt;0")+COUNTIF('Data R4'!W836,"&gt;0")+COUNTIF('Data R4'!Y836,"&gt;0"))&gt;0,1,0))</f>
        <v/>
      </c>
      <c r="M3828" t="inlineStr">
        <is>
          <t>Data R</t>
        </is>
      </c>
    </row>
    <row r="3829">
      <c r="A3829" t="inlineStr">
        <is>
          <t>Regional 4</t>
        </is>
      </c>
      <c r="B3829">
        <f>IF('Data R4'!C837="","",'Data R4'!B837)</f>
        <v/>
      </c>
      <c r="C3829">
        <f>IF('Data R4'!C837="","",'Data R4'!C837)</f>
        <v/>
      </c>
      <c r="D3829">
        <f>IF('Data R4'!C837="","",'Data R4'!D837)</f>
        <v/>
      </c>
      <c r="E3829">
        <f>IF('Data R4'!C837="","",'Data R4'!E837)</f>
        <v/>
      </c>
      <c r="F3829">
        <f>IF('Data R4'!C837="","",'Data R4'!F837)</f>
        <v/>
      </c>
      <c r="G3829">
        <f>IF('Data R4'!C837="","",'Data R4'!AD837)</f>
        <v/>
      </c>
      <c r="H3829">
        <f>IF('Data R4'!C837="","",'Data R4'!AC837)</f>
        <v/>
      </c>
      <c r="I3829">
        <f>IF('Data R4'!C837="","",COUNTIF('Data R4'!J837,"&gt;0")+COUNTIF('Data R4'!L837,"&gt;0")+COUNTIF('Data R4'!N837,"&gt;0")+COUNTIF('Data R4'!P837,"&gt;0")+COUNTIF('Data R4'!R837,"&gt;0")+COUNTIF('Data R4'!T837,"&gt;0")+COUNTIF('Data R4'!V837,"&gt;0")+COUNTIF('Data R4'!X837,"&gt;0"))</f>
        <v/>
      </c>
      <c r="J3829">
        <f>IF('Data R4'!C837="","",IF((COUNTIF('Data R4'!K837,"&gt;0")+COUNTIF('Data R4'!M837,"&gt;0")+COUNTIF('Data R4'!O837,"&gt;0")+COUNTIF('Data R4'!Q837,"&gt;0")+COUNTIF('Data R4'!S837,"&gt;0")+COUNTIF('Data R4'!U837,"&gt;0")+COUNTIF('Data R4'!W837,"&gt;0")+COUNTIF('Data R4'!Y837,"&gt;0"))&gt;0,1,0))</f>
        <v/>
      </c>
      <c r="M3829" t="inlineStr">
        <is>
          <t>Data R</t>
        </is>
      </c>
    </row>
    <row r="3830">
      <c r="A3830" t="inlineStr">
        <is>
          <t>Regional 4</t>
        </is>
      </c>
      <c r="B3830">
        <f>IF('Data R4'!C838="","",'Data R4'!B838)</f>
        <v/>
      </c>
      <c r="C3830">
        <f>IF('Data R4'!C838="","",'Data R4'!C838)</f>
        <v/>
      </c>
      <c r="D3830">
        <f>IF('Data R4'!C838="","",'Data R4'!D838)</f>
        <v/>
      </c>
      <c r="E3830">
        <f>IF('Data R4'!C838="","",'Data R4'!E838)</f>
        <v/>
      </c>
      <c r="F3830">
        <f>IF('Data R4'!C838="","",'Data R4'!F838)</f>
        <v/>
      </c>
      <c r="G3830">
        <f>IF('Data R4'!C838="","",'Data R4'!AD838)</f>
        <v/>
      </c>
      <c r="H3830">
        <f>IF('Data R4'!C838="","",'Data R4'!AC838)</f>
        <v/>
      </c>
      <c r="I3830">
        <f>IF('Data R4'!C838="","",COUNTIF('Data R4'!J838,"&gt;0")+COUNTIF('Data R4'!L838,"&gt;0")+COUNTIF('Data R4'!N838,"&gt;0")+COUNTIF('Data R4'!P838,"&gt;0")+COUNTIF('Data R4'!R838,"&gt;0")+COUNTIF('Data R4'!T838,"&gt;0")+COUNTIF('Data R4'!V838,"&gt;0")+COUNTIF('Data R4'!X838,"&gt;0"))</f>
        <v/>
      </c>
      <c r="J3830">
        <f>IF('Data R4'!C838="","",IF((COUNTIF('Data R4'!K838,"&gt;0")+COUNTIF('Data R4'!M838,"&gt;0")+COUNTIF('Data R4'!O838,"&gt;0")+COUNTIF('Data R4'!Q838,"&gt;0")+COUNTIF('Data R4'!S838,"&gt;0")+COUNTIF('Data R4'!U838,"&gt;0")+COUNTIF('Data R4'!W838,"&gt;0")+COUNTIF('Data R4'!Y838,"&gt;0"))&gt;0,1,0))</f>
        <v/>
      </c>
      <c r="M3830" t="inlineStr">
        <is>
          <t>Data R</t>
        </is>
      </c>
    </row>
    <row r="3831">
      <c r="A3831" t="inlineStr">
        <is>
          <t>Regional 4</t>
        </is>
      </c>
      <c r="B3831">
        <f>IF('Data R4'!C839="","",'Data R4'!B839)</f>
        <v/>
      </c>
      <c r="C3831">
        <f>IF('Data R4'!C839="","",'Data R4'!C839)</f>
        <v/>
      </c>
      <c r="D3831">
        <f>IF('Data R4'!C839="","",'Data R4'!D839)</f>
        <v/>
      </c>
      <c r="E3831">
        <f>IF('Data R4'!C839="","",'Data R4'!E839)</f>
        <v/>
      </c>
      <c r="F3831">
        <f>IF('Data R4'!C839="","",'Data R4'!F839)</f>
        <v/>
      </c>
      <c r="G3831">
        <f>IF('Data R4'!C839="","",'Data R4'!AD839)</f>
        <v/>
      </c>
      <c r="H3831">
        <f>IF('Data R4'!C839="","",'Data R4'!AC839)</f>
        <v/>
      </c>
      <c r="I3831">
        <f>IF('Data R4'!C839="","",COUNTIF('Data R4'!J839,"&gt;0")+COUNTIF('Data R4'!L839,"&gt;0")+COUNTIF('Data R4'!N839,"&gt;0")+COUNTIF('Data R4'!P839,"&gt;0")+COUNTIF('Data R4'!R839,"&gt;0")+COUNTIF('Data R4'!T839,"&gt;0")+COUNTIF('Data R4'!V839,"&gt;0")+COUNTIF('Data R4'!X839,"&gt;0"))</f>
        <v/>
      </c>
      <c r="J3831">
        <f>IF('Data R4'!C839="","",IF((COUNTIF('Data R4'!K839,"&gt;0")+COUNTIF('Data R4'!M839,"&gt;0")+COUNTIF('Data R4'!O839,"&gt;0")+COUNTIF('Data R4'!Q839,"&gt;0")+COUNTIF('Data R4'!S839,"&gt;0")+COUNTIF('Data R4'!U839,"&gt;0")+COUNTIF('Data R4'!W839,"&gt;0")+COUNTIF('Data R4'!Y839,"&gt;0"))&gt;0,1,0))</f>
        <v/>
      </c>
      <c r="M3831" t="inlineStr">
        <is>
          <t>Data R</t>
        </is>
      </c>
    </row>
    <row r="3832">
      <c r="A3832" t="inlineStr">
        <is>
          <t>Regional 4</t>
        </is>
      </c>
      <c r="B3832">
        <f>IF('Data R4'!C840="","",'Data R4'!B840)</f>
        <v/>
      </c>
      <c r="C3832">
        <f>IF('Data R4'!C840="","",'Data R4'!C840)</f>
        <v/>
      </c>
      <c r="D3832">
        <f>IF('Data R4'!C840="","",'Data R4'!D840)</f>
        <v/>
      </c>
      <c r="E3832">
        <f>IF('Data R4'!C840="","",'Data R4'!E840)</f>
        <v/>
      </c>
      <c r="F3832">
        <f>IF('Data R4'!C840="","",'Data R4'!F840)</f>
        <v/>
      </c>
      <c r="G3832">
        <f>IF('Data R4'!C840="","",'Data R4'!AD840)</f>
        <v/>
      </c>
      <c r="H3832">
        <f>IF('Data R4'!C840="","",'Data R4'!AC840)</f>
        <v/>
      </c>
      <c r="I3832">
        <f>IF('Data R4'!C840="","",COUNTIF('Data R4'!J840,"&gt;0")+COUNTIF('Data R4'!L840,"&gt;0")+COUNTIF('Data R4'!N840,"&gt;0")+COUNTIF('Data R4'!P840,"&gt;0")+COUNTIF('Data R4'!R840,"&gt;0")+COUNTIF('Data R4'!T840,"&gt;0")+COUNTIF('Data R4'!V840,"&gt;0")+COUNTIF('Data R4'!X840,"&gt;0"))</f>
        <v/>
      </c>
      <c r="J3832">
        <f>IF('Data R4'!C840="","",IF((COUNTIF('Data R4'!K840,"&gt;0")+COUNTIF('Data R4'!M840,"&gt;0")+COUNTIF('Data R4'!O840,"&gt;0")+COUNTIF('Data R4'!Q840,"&gt;0")+COUNTIF('Data R4'!S840,"&gt;0")+COUNTIF('Data R4'!U840,"&gt;0")+COUNTIF('Data R4'!W840,"&gt;0")+COUNTIF('Data R4'!Y840,"&gt;0"))&gt;0,1,0))</f>
        <v/>
      </c>
      <c r="M3832" t="inlineStr">
        <is>
          <t>Data R</t>
        </is>
      </c>
    </row>
    <row r="3833">
      <c r="A3833" t="inlineStr">
        <is>
          <t>Regional 4</t>
        </is>
      </c>
      <c r="B3833">
        <f>IF('Data R4'!C841="","",'Data R4'!B841)</f>
        <v/>
      </c>
      <c r="C3833">
        <f>IF('Data R4'!C841="","",'Data R4'!C841)</f>
        <v/>
      </c>
      <c r="D3833">
        <f>IF('Data R4'!C841="","",'Data R4'!D841)</f>
        <v/>
      </c>
      <c r="E3833">
        <f>IF('Data R4'!C841="","",'Data R4'!E841)</f>
        <v/>
      </c>
      <c r="F3833">
        <f>IF('Data R4'!C841="","",'Data R4'!F841)</f>
        <v/>
      </c>
      <c r="G3833">
        <f>IF('Data R4'!C841="","",'Data R4'!AD841)</f>
        <v/>
      </c>
      <c r="H3833">
        <f>IF('Data R4'!C841="","",'Data R4'!AC841)</f>
        <v/>
      </c>
      <c r="I3833">
        <f>IF('Data R4'!C841="","",COUNTIF('Data R4'!J841,"&gt;0")+COUNTIF('Data R4'!L841,"&gt;0")+COUNTIF('Data R4'!N841,"&gt;0")+COUNTIF('Data R4'!P841,"&gt;0")+COUNTIF('Data R4'!R841,"&gt;0")+COUNTIF('Data R4'!T841,"&gt;0")+COUNTIF('Data R4'!V841,"&gt;0")+COUNTIF('Data R4'!X841,"&gt;0"))</f>
        <v/>
      </c>
      <c r="J3833">
        <f>IF('Data R4'!C841="","",IF((COUNTIF('Data R4'!K841,"&gt;0")+COUNTIF('Data R4'!M841,"&gt;0")+COUNTIF('Data R4'!O841,"&gt;0")+COUNTIF('Data R4'!Q841,"&gt;0")+COUNTIF('Data R4'!S841,"&gt;0")+COUNTIF('Data R4'!U841,"&gt;0")+COUNTIF('Data R4'!W841,"&gt;0")+COUNTIF('Data R4'!Y841,"&gt;0"))&gt;0,1,0))</f>
        <v/>
      </c>
      <c r="M3833" t="inlineStr">
        <is>
          <t>Data R</t>
        </is>
      </c>
    </row>
    <row r="3834">
      <c r="A3834" t="inlineStr">
        <is>
          <t>Regional 4</t>
        </is>
      </c>
      <c r="B3834">
        <f>IF('Data R4'!C842="","",'Data R4'!B842)</f>
        <v/>
      </c>
      <c r="C3834">
        <f>IF('Data R4'!C842="","",'Data R4'!C842)</f>
        <v/>
      </c>
      <c r="D3834">
        <f>IF('Data R4'!C842="","",'Data R4'!D842)</f>
        <v/>
      </c>
      <c r="E3834">
        <f>IF('Data R4'!C842="","",'Data R4'!E842)</f>
        <v/>
      </c>
      <c r="F3834">
        <f>IF('Data R4'!C842="","",'Data R4'!F842)</f>
        <v/>
      </c>
      <c r="G3834">
        <f>IF('Data R4'!C842="","",'Data R4'!AD842)</f>
        <v/>
      </c>
      <c r="H3834">
        <f>IF('Data R4'!C842="","",'Data R4'!AC842)</f>
        <v/>
      </c>
      <c r="I3834">
        <f>IF('Data R4'!C842="","",COUNTIF('Data R4'!J842,"&gt;0")+COUNTIF('Data R4'!L842,"&gt;0")+COUNTIF('Data R4'!N842,"&gt;0")+COUNTIF('Data R4'!P842,"&gt;0")+COUNTIF('Data R4'!R842,"&gt;0")+COUNTIF('Data R4'!T842,"&gt;0")+COUNTIF('Data R4'!V842,"&gt;0")+COUNTIF('Data R4'!X842,"&gt;0"))</f>
        <v/>
      </c>
      <c r="J3834">
        <f>IF('Data R4'!C842="","",IF((COUNTIF('Data R4'!K842,"&gt;0")+COUNTIF('Data R4'!M842,"&gt;0")+COUNTIF('Data R4'!O842,"&gt;0")+COUNTIF('Data R4'!Q842,"&gt;0")+COUNTIF('Data R4'!S842,"&gt;0")+COUNTIF('Data R4'!U842,"&gt;0")+COUNTIF('Data R4'!W842,"&gt;0")+COUNTIF('Data R4'!Y842,"&gt;0"))&gt;0,1,0))</f>
        <v/>
      </c>
      <c r="M3834" t="inlineStr">
        <is>
          <t>Data R</t>
        </is>
      </c>
    </row>
    <row r="3835">
      <c r="A3835" t="inlineStr">
        <is>
          <t>Regional 4</t>
        </is>
      </c>
      <c r="B3835">
        <f>IF('Data R4'!C843="","",'Data R4'!B843)</f>
        <v/>
      </c>
      <c r="C3835">
        <f>IF('Data R4'!C843="","",'Data R4'!C843)</f>
        <v/>
      </c>
      <c r="D3835">
        <f>IF('Data R4'!C843="","",'Data R4'!D843)</f>
        <v/>
      </c>
      <c r="E3835">
        <f>IF('Data R4'!C843="","",'Data R4'!E843)</f>
        <v/>
      </c>
      <c r="F3835">
        <f>IF('Data R4'!C843="","",'Data R4'!F843)</f>
        <v/>
      </c>
      <c r="G3835">
        <f>IF('Data R4'!C843="","",'Data R4'!AD843)</f>
        <v/>
      </c>
      <c r="H3835">
        <f>IF('Data R4'!C843="","",'Data R4'!AC843)</f>
        <v/>
      </c>
      <c r="I3835">
        <f>IF('Data R4'!C843="","",COUNTIF('Data R4'!J843,"&gt;0")+COUNTIF('Data R4'!L843,"&gt;0")+COUNTIF('Data R4'!N843,"&gt;0")+COUNTIF('Data R4'!P843,"&gt;0")+COUNTIF('Data R4'!R843,"&gt;0")+COUNTIF('Data R4'!T843,"&gt;0")+COUNTIF('Data R4'!V843,"&gt;0")+COUNTIF('Data R4'!X843,"&gt;0"))</f>
        <v/>
      </c>
      <c r="J3835">
        <f>IF('Data R4'!C843="","",IF((COUNTIF('Data R4'!K843,"&gt;0")+COUNTIF('Data R4'!M843,"&gt;0")+COUNTIF('Data R4'!O843,"&gt;0")+COUNTIF('Data R4'!Q843,"&gt;0")+COUNTIF('Data R4'!S843,"&gt;0")+COUNTIF('Data R4'!U843,"&gt;0")+COUNTIF('Data R4'!W843,"&gt;0")+COUNTIF('Data R4'!Y843,"&gt;0"))&gt;0,1,0))</f>
        <v/>
      </c>
      <c r="M3835" t="inlineStr">
        <is>
          <t>Data R</t>
        </is>
      </c>
    </row>
    <row r="3836">
      <c r="A3836" t="inlineStr">
        <is>
          <t>Regional 4</t>
        </is>
      </c>
      <c r="B3836">
        <f>IF('Data R4'!C844="","",'Data R4'!B844)</f>
        <v/>
      </c>
      <c r="C3836">
        <f>IF('Data R4'!C844="","",'Data R4'!C844)</f>
        <v/>
      </c>
      <c r="D3836">
        <f>IF('Data R4'!C844="","",'Data R4'!D844)</f>
        <v/>
      </c>
      <c r="E3836">
        <f>IF('Data R4'!C844="","",'Data R4'!E844)</f>
        <v/>
      </c>
      <c r="F3836">
        <f>IF('Data R4'!C844="","",'Data R4'!F844)</f>
        <v/>
      </c>
      <c r="G3836">
        <f>IF('Data R4'!C844="","",'Data R4'!AD844)</f>
        <v/>
      </c>
      <c r="H3836">
        <f>IF('Data R4'!C844="","",'Data R4'!AC844)</f>
        <v/>
      </c>
      <c r="I3836">
        <f>IF('Data R4'!C844="","",COUNTIF('Data R4'!J844,"&gt;0")+COUNTIF('Data R4'!L844,"&gt;0")+COUNTIF('Data R4'!N844,"&gt;0")+COUNTIF('Data R4'!P844,"&gt;0")+COUNTIF('Data R4'!R844,"&gt;0")+COUNTIF('Data R4'!T844,"&gt;0")+COUNTIF('Data R4'!V844,"&gt;0")+COUNTIF('Data R4'!X844,"&gt;0"))</f>
        <v/>
      </c>
      <c r="J3836">
        <f>IF('Data R4'!C844="","",IF((COUNTIF('Data R4'!K844,"&gt;0")+COUNTIF('Data R4'!M844,"&gt;0")+COUNTIF('Data R4'!O844,"&gt;0")+COUNTIF('Data R4'!Q844,"&gt;0")+COUNTIF('Data R4'!S844,"&gt;0")+COUNTIF('Data R4'!U844,"&gt;0")+COUNTIF('Data R4'!W844,"&gt;0")+COUNTIF('Data R4'!Y844,"&gt;0"))&gt;0,1,0))</f>
        <v/>
      </c>
      <c r="M3836" t="inlineStr">
        <is>
          <t>Data R</t>
        </is>
      </c>
    </row>
    <row r="3837">
      <c r="A3837" t="inlineStr">
        <is>
          <t>Regional 4</t>
        </is>
      </c>
      <c r="B3837">
        <f>IF('Data R4'!C845="","",'Data R4'!B845)</f>
        <v/>
      </c>
      <c r="C3837">
        <f>IF('Data R4'!C845="","",'Data R4'!C845)</f>
        <v/>
      </c>
      <c r="D3837">
        <f>IF('Data R4'!C845="","",'Data R4'!D845)</f>
        <v/>
      </c>
      <c r="E3837">
        <f>IF('Data R4'!C845="","",'Data R4'!E845)</f>
        <v/>
      </c>
      <c r="F3837">
        <f>IF('Data R4'!C845="","",'Data R4'!F845)</f>
        <v/>
      </c>
      <c r="G3837">
        <f>IF('Data R4'!C845="","",'Data R4'!AD845)</f>
        <v/>
      </c>
      <c r="H3837">
        <f>IF('Data R4'!C845="","",'Data R4'!AC845)</f>
        <v/>
      </c>
      <c r="I3837">
        <f>IF('Data R4'!C845="","",COUNTIF('Data R4'!J845,"&gt;0")+COUNTIF('Data R4'!L845,"&gt;0")+COUNTIF('Data R4'!N845,"&gt;0")+COUNTIF('Data R4'!P845,"&gt;0")+COUNTIF('Data R4'!R845,"&gt;0")+COUNTIF('Data R4'!T845,"&gt;0")+COUNTIF('Data R4'!V845,"&gt;0")+COUNTIF('Data R4'!X845,"&gt;0"))</f>
        <v/>
      </c>
      <c r="J3837">
        <f>IF('Data R4'!C845="","",IF((COUNTIF('Data R4'!K845,"&gt;0")+COUNTIF('Data R4'!M845,"&gt;0")+COUNTIF('Data R4'!O845,"&gt;0")+COUNTIF('Data R4'!Q845,"&gt;0")+COUNTIF('Data R4'!S845,"&gt;0")+COUNTIF('Data R4'!U845,"&gt;0")+COUNTIF('Data R4'!W845,"&gt;0")+COUNTIF('Data R4'!Y845,"&gt;0"))&gt;0,1,0))</f>
        <v/>
      </c>
      <c r="M3837" t="inlineStr">
        <is>
          <t>Data R</t>
        </is>
      </c>
    </row>
    <row r="3838">
      <c r="A3838" t="inlineStr">
        <is>
          <t>Regional 4</t>
        </is>
      </c>
      <c r="B3838">
        <f>IF('Data R4'!C846="","",'Data R4'!B846)</f>
        <v/>
      </c>
      <c r="C3838">
        <f>IF('Data R4'!C846="","",'Data R4'!C846)</f>
        <v/>
      </c>
      <c r="D3838">
        <f>IF('Data R4'!C846="","",'Data R4'!D846)</f>
        <v/>
      </c>
      <c r="E3838">
        <f>IF('Data R4'!C846="","",'Data R4'!E846)</f>
        <v/>
      </c>
      <c r="F3838">
        <f>IF('Data R4'!C846="","",'Data R4'!F846)</f>
        <v/>
      </c>
      <c r="G3838">
        <f>IF('Data R4'!C846="","",'Data R4'!AD846)</f>
        <v/>
      </c>
      <c r="H3838">
        <f>IF('Data R4'!C846="","",'Data R4'!AC846)</f>
        <v/>
      </c>
      <c r="I3838">
        <f>IF('Data R4'!C846="","",COUNTIF('Data R4'!J846,"&gt;0")+COUNTIF('Data R4'!L846,"&gt;0")+COUNTIF('Data R4'!N846,"&gt;0")+COUNTIF('Data R4'!P846,"&gt;0")+COUNTIF('Data R4'!R846,"&gt;0")+COUNTIF('Data R4'!T846,"&gt;0")+COUNTIF('Data R4'!V846,"&gt;0")+COUNTIF('Data R4'!X846,"&gt;0"))</f>
        <v/>
      </c>
      <c r="J3838">
        <f>IF('Data R4'!C846="","",IF((COUNTIF('Data R4'!K846,"&gt;0")+COUNTIF('Data R4'!M846,"&gt;0")+COUNTIF('Data R4'!O846,"&gt;0")+COUNTIF('Data R4'!Q846,"&gt;0")+COUNTIF('Data R4'!S846,"&gt;0")+COUNTIF('Data R4'!U846,"&gt;0")+COUNTIF('Data R4'!W846,"&gt;0")+COUNTIF('Data R4'!Y846,"&gt;0"))&gt;0,1,0))</f>
        <v/>
      </c>
      <c r="M3838" t="inlineStr">
        <is>
          <t>Data R</t>
        </is>
      </c>
    </row>
    <row r="3839">
      <c r="A3839" t="inlineStr">
        <is>
          <t>Regional 4</t>
        </is>
      </c>
      <c r="B3839">
        <f>IF('Data R4'!C847="","",'Data R4'!B847)</f>
        <v/>
      </c>
      <c r="C3839">
        <f>IF('Data R4'!C847="","",'Data R4'!C847)</f>
        <v/>
      </c>
      <c r="D3839">
        <f>IF('Data R4'!C847="","",'Data R4'!D847)</f>
        <v/>
      </c>
      <c r="E3839">
        <f>IF('Data R4'!C847="","",'Data R4'!E847)</f>
        <v/>
      </c>
      <c r="F3839">
        <f>IF('Data R4'!C847="","",'Data R4'!F847)</f>
        <v/>
      </c>
      <c r="G3839">
        <f>IF('Data R4'!C847="","",'Data R4'!AD847)</f>
        <v/>
      </c>
      <c r="H3839">
        <f>IF('Data R4'!C847="","",'Data R4'!AC847)</f>
        <v/>
      </c>
      <c r="I3839">
        <f>IF('Data R4'!C847="","",COUNTIF('Data R4'!J847,"&gt;0")+COUNTIF('Data R4'!L847,"&gt;0")+COUNTIF('Data R4'!N847,"&gt;0")+COUNTIF('Data R4'!P847,"&gt;0")+COUNTIF('Data R4'!R847,"&gt;0")+COUNTIF('Data R4'!T847,"&gt;0")+COUNTIF('Data R4'!V847,"&gt;0")+COUNTIF('Data R4'!X847,"&gt;0"))</f>
        <v/>
      </c>
      <c r="J3839">
        <f>IF('Data R4'!C847="","",IF((COUNTIF('Data R4'!K847,"&gt;0")+COUNTIF('Data R4'!M847,"&gt;0")+COUNTIF('Data R4'!O847,"&gt;0")+COUNTIF('Data R4'!Q847,"&gt;0")+COUNTIF('Data R4'!S847,"&gt;0")+COUNTIF('Data R4'!U847,"&gt;0")+COUNTIF('Data R4'!W847,"&gt;0")+COUNTIF('Data R4'!Y847,"&gt;0"))&gt;0,1,0))</f>
        <v/>
      </c>
      <c r="M3839" t="inlineStr">
        <is>
          <t>Data R</t>
        </is>
      </c>
    </row>
    <row r="3840">
      <c r="A3840" t="inlineStr">
        <is>
          <t>Regional 4</t>
        </is>
      </c>
      <c r="B3840">
        <f>IF('Data R4'!C848="","",'Data R4'!B848)</f>
        <v/>
      </c>
      <c r="C3840">
        <f>IF('Data R4'!C848="","",'Data R4'!C848)</f>
        <v/>
      </c>
      <c r="D3840">
        <f>IF('Data R4'!C848="","",'Data R4'!D848)</f>
        <v/>
      </c>
      <c r="E3840">
        <f>IF('Data R4'!C848="","",'Data R4'!E848)</f>
        <v/>
      </c>
      <c r="F3840">
        <f>IF('Data R4'!C848="","",'Data R4'!F848)</f>
        <v/>
      </c>
      <c r="G3840">
        <f>IF('Data R4'!C848="","",'Data R4'!AD848)</f>
        <v/>
      </c>
      <c r="H3840">
        <f>IF('Data R4'!C848="","",'Data R4'!AC848)</f>
        <v/>
      </c>
      <c r="I3840">
        <f>IF('Data R4'!C848="","",COUNTIF('Data R4'!J848,"&gt;0")+COUNTIF('Data R4'!L848,"&gt;0")+COUNTIF('Data R4'!N848,"&gt;0")+COUNTIF('Data R4'!P848,"&gt;0")+COUNTIF('Data R4'!R848,"&gt;0")+COUNTIF('Data R4'!T848,"&gt;0")+COUNTIF('Data R4'!V848,"&gt;0")+COUNTIF('Data R4'!X848,"&gt;0"))</f>
        <v/>
      </c>
      <c r="J3840">
        <f>IF('Data R4'!C848="","",IF((COUNTIF('Data R4'!K848,"&gt;0")+COUNTIF('Data R4'!M848,"&gt;0")+COUNTIF('Data R4'!O848,"&gt;0")+COUNTIF('Data R4'!Q848,"&gt;0")+COUNTIF('Data R4'!S848,"&gt;0")+COUNTIF('Data R4'!U848,"&gt;0")+COUNTIF('Data R4'!W848,"&gt;0")+COUNTIF('Data R4'!Y848,"&gt;0"))&gt;0,1,0))</f>
        <v/>
      </c>
      <c r="M3840" t="inlineStr">
        <is>
          <t>Data R</t>
        </is>
      </c>
    </row>
    <row r="3841">
      <c r="A3841" t="inlineStr">
        <is>
          <t>Regional 4</t>
        </is>
      </c>
      <c r="B3841">
        <f>IF('Data R4'!C849="","",'Data R4'!B849)</f>
        <v/>
      </c>
      <c r="C3841">
        <f>IF('Data R4'!C849="","",'Data R4'!C849)</f>
        <v/>
      </c>
      <c r="D3841">
        <f>IF('Data R4'!C849="","",'Data R4'!D849)</f>
        <v/>
      </c>
      <c r="E3841">
        <f>IF('Data R4'!C849="","",'Data R4'!E849)</f>
        <v/>
      </c>
      <c r="F3841">
        <f>IF('Data R4'!C849="","",'Data R4'!F849)</f>
        <v/>
      </c>
      <c r="G3841">
        <f>IF('Data R4'!C849="","",'Data R4'!AD849)</f>
        <v/>
      </c>
      <c r="H3841">
        <f>IF('Data R4'!C849="","",'Data R4'!AC849)</f>
        <v/>
      </c>
      <c r="I3841">
        <f>IF('Data R4'!C849="","",COUNTIF('Data R4'!J849,"&gt;0")+COUNTIF('Data R4'!L849,"&gt;0")+COUNTIF('Data R4'!N849,"&gt;0")+COUNTIF('Data R4'!P849,"&gt;0")+COUNTIF('Data R4'!R849,"&gt;0")+COUNTIF('Data R4'!T849,"&gt;0")+COUNTIF('Data R4'!V849,"&gt;0")+COUNTIF('Data R4'!X849,"&gt;0"))</f>
        <v/>
      </c>
      <c r="J3841">
        <f>IF('Data R4'!C849="","",IF((COUNTIF('Data R4'!K849,"&gt;0")+COUNTIF('Data R4'!M849,"&gt;0")+COUNTIF('Data R4'!O849,"&gt;0")+COUNTIF('Data R4'!Q849,"&gt;0")+COUNTIF('Data R4'!S849,"&gt;0")+COUNTIF('Data R4'!U849,"&gt;0")+COUNTIF('Data R4'!W849,"&gt;0")+COUNTIF('Data R4'!Y849,"&gt;0"))&gt;0,1,0))</f>
        <v/>
      </c>
      <c r="M3841" t="inlineStr">
        <is>
          <t>Data R</t>
        </is>
      </c>
    </row>
    <row r="3842">
      <c r="A3842" t="inlineStr">
        <is>
          <t>Regional 4</t>
        </is>
      </c>
      <c r="B3842">
        <f>IF('Data R4'!C850="","",'Data R4'!B850)</f>
        <v/>
      </c>
      <c r="C3842">
        <f>IF('Data R4'!C850="","",'Data R4'!C850)</f>
        <v/>
      </c>
      <c r="D3842">
        <f>IF('Data R4'!C850="","",'Data R4'!D850)</f>
        <v/>
      </c>
      <c r="E3842">
        <f>IF('Data R4'!C850="","",'Data R4'!E850)</f>
        <v/>
      </c>
      <c r="F3842">
        <f>IF('Data R4'!C850="","",'Data R4'!F850)</f>
        <v/>
      </c>
      <c r="G3842">
        <f>IF('Data R4'!C850="","",'Data R4'!AD850)</f>
        <v/>
      </c>
      <c r="H3842">
        <f>IF('Data R4'!C850="","",'Data R4'!AC850)</f>
        <v/>
      </c>
      <c r="I3842">
        <f>IF('Data R4'!C850="","",COUNTIF('Data R4'!J850,"&gt;0")+COUNTIF('Data R4'!L850,"&gt;0")+COUNTIF('Data R4'!N850,"&gt;0")+COUNTIF('Data R4'!P850,"&gt;0")+COUNTIF('Data R4'!R850,"&gt;0")+COUNTIF('Data R4'!T850,"&gt;0")+COUNTIF('Data R4'!V850,"&gt;0")+COUNTIF('Data R4'!X850,"&gt;0"))</f>
        <v/>
      </c>
      <c r="J3842">
        <f>IF('Data R4'!C850="","",IF((COUNTIF('Data R4'!K850,"&gt;0")+COUNTIF('Data R4'!M850,"&gt;0")+COUNTIF('Data R4'!O850,"&gt;0")+COUNTIF('Data R4'!Q850,"&gt;0")+COUNTIF('Data R4'!S850,"&gt;0")+COUNTIF('Data R4'!U850,"&gt;0")+COUNTIF('Data R4'!W850,"&gt;0")+COUNTIF('Data R4'!Y850,"&gt;0"))&gt;0,1,0))</f>
        <v/>
      </c>
      <c r="M3842" t="inlineStr">
        <is>
          <t>Data R</t>
        </is>
      </c>
    </row>
    <row r="3843">
      <c r="A3843" t="inlineStr">
        <is>
          <t>Regional 4</t>
        </is>
      </c>
      <c r="B3843">
        <f>IF('Data R4'!C851="","",'Data R4'!B851)</f>
        <v/>
      </c>
      <c r="C3843">
        <f>IF('Data R4'!C851="","",'Data R4'!C851)</f>
        <v/>
      </c>
      <c r="D3843">
        <f>IF('Data R4'!C851="","",'Data R4'!D851)</f>
        <v/>
      </c>
      <c r="E3843">
        <f>IF('Data R4'!C851="","",'Data R4'!E851)</f>
        <v/>
      </c>
      <c r="F3843">
        <f>IF('Data R4'!C851="","",'Data R4'!F851)</f>
        <v/>
      </c>
      <c r="G3843">
        <f>IF('Data R4'!C851="","",'Data R4'!AD851)</f>
        <v/>
      </c>
      <c r="H3843">
        <f>IF('Data R4'!C851="","",'Data R4'!AC851)</f>
        <v/>
      </c>
      <c r="I3843">
        <f>IF('Data R4'!C851="","",COUNTIF('Data R4'!J851,"&gt;0")+COUNTIF('Data R4'!L851,"&gt;0")+COUNTIF('Data R4'!N851,"&gt;0")+COUNTIF('Data R4'!P851,"&gt;0")+COUNTIF('Data R4'!R851,"&gt;0")+COUNTIF('Data R4'!T851,"&gt;0")+COUNTIF('Data R4'!V851,"&gt;0")+COUNTIF('Data R4'!X851,"&gt;0"))</f>
        <v/>
      </c>
      <c r="J3843">
        <f>IF('Data R4'!C851="","",IF((COUNTIF('Data R4'!K851,"&gt;0")+COUNTIF('Data R4'!M851,"&gt;0")+COUNTIF('Data R4'!O851,"&gt;0")+COUNTIF('Data R4'!Q851,"&gt;0")+COUNTIF('Data R4'!S851,"&gt;0")+COUNTIF('Data R4'!U851,"&gt;0")+COUNTIF('Data R4'!W851,"&gt;0")+COUNTIF('Data R4'!Y851,"&gt;0"))&gt;0,1,0))</f>
        <v/>
      </c>
      <c r="M3843" t="inlineStr">
        <is>
          <t>Data R</t>
        </is>
      </c>
    </row>
    <row r="3844">
      <c r="A3844" t="inlineStr">
        <is>
          <t>Regional 4</t>
        </is>
      </c>
      <c r="B3844">
        <f>IF('Data R4'!C852="","",'Data R4'!B852)</f>
        <v/>
      </c>
      <c r="C3844">
        <f>IF('Data R4'!C852="","",'Data R4'!C852)</f>
        <v/>
      </c>
      <c r="D3844">
        <f>IF('Data R4'!C852="","",'Data R4'!D852)</f>
        <v/>
      </c>
      <c r="E3844">
        <f>IF('Data R4'!C852="","",'Data R4'!E852)</f>
        <v/>
      </c>
      <c r="F3844">
        <f>IF('Data R4'!C852="","",'Data R4'!F852)</f>
        <v/>
      </c>
      <c r="G3844">
        <f>IF('Data R4'!C852="","",'Data R4'!AD852)</f>
        <v/>
      </c>
      <c r="H3844">
        <f>IF('Data R4'!C852="","",'Data R4'!AC852)</f>
        <v/>
      </c>
      <c r="I3844">
        <f>IF('Data R4'!C852="","",COUNTIF('Data R4'!J852,"&gt;0")+COUNTIF('Data R4'!L852,"&gt;0")+COUNTIF('Data R4'!N852,"&gt;0")+COUNTIF('Data R4'!P852,"&gt;0")+COUNTIF('Data R4'!R852,"&gt;0")+COUNTIF('Data R4'!T852,"&gt;0")+COUNTIF('Data R4'!V852,"&gt;0")+COUNTIF('Data R4'!X852,"&gt;0"))</f>
        <v/>
      </c>
      <c r="J3844">
        <f>IF('Data R4'!C852="","",IF((COUNTIF('Data R4'!K852,"&gt;0")+COUNTIF('Data R4'!M852,"&gt;0")+COUNTIF('Data R4'!O852,"&gt;0")+COUNTIF('Data R4'!Q852,"&gt;0")+COUNTIF('Data R4'!S852,"&gt;0")+COUNTIF('Data R4'!U852,"&gt;0")+COUNTIF('Data R4'!W852,"&gt;0")+COUNTIF('Data R4'!Y852,"&gt;0"))&gt;0,1,0))</f>
        <v/>
      </c>
      <c r="M3844" t="inlineStr">
        <is>
          <t>Data R</t>
        </is>
      </c>
    </row>
    <row r="3845">
      <c r="A3845" t="inlineStr">
        <is>
          <t>Regional 4</t>
        </is>
      </c>
      <c r="B3845">
        <f>IF('Data R4'!C853="","",'Data R4'!B853)</f>
        <v/>
      </c>
      <c r="C3845">
        <f>IF('Data R4'!C853="","",'Data R4'!C853)</f>
        <v/>
      </c>
      <c r="D3845">
        <f>IF('Data R4'!C853="","",'Data R4'!D853)</f>
        <v/>
      </c>
      <c r="E3845">
        <f>IF('Data R4'!C853="","",'Data R4'!E853)</f>
        <v/>
      </c>
      <c r="F3845">
        <f>IF('Data R4'!C853="","",'Data R4'!F853)</f>
        <v/>
      </c>
      <c r="G3845">
        <f>IF('Data R4'!C853="","",'Data R4'!AD853)</f>
        <v/>
      </c>
      <c r="H3845">
        <f>IF('Data R4'!C853="","",'Data R4'!AC853)</f>
        <v/>
      </c>
      <c r="I3845">
        <f>IF('Data R4'!C853="","",COUNTIF('Data R4'!J853,"&gt;0")+COUNTIF('Data R4'!L853,"&gt;0")+COUNTIF('Data R4'!N853,"&gt;0")+COUNTIF('Data R4'!P853,"&gt;0")+COUNTIF('Data R4'!R853,"&gt;0")+COUNTIF('Data R4'!T853,"&gt;0")+COUNTIF('Data R4'!V853,"&gt;0")+COUNTIF('Data R4'!X853,"&gt;0"))</f>
        <v/>
      </c>
      <c r="J3845">
        <f>IF('Data R4'!C853="","",IF((COUNTIF('Data R4'!K853,"&gt;0")+COUNTIF('Data R4'!M853,"&gt;0")+COUNTIF('Data R4'!O853,"&gt;0")+COUNTIF('Data R4'!Q853,"&gt;0")+COUNTIF('Data R4'!S853,"&gt;0")+COUNTIF('Data R4'!U853,"&gt;0")+COUNTIF('Data R4'!W853,"&gt;0")+COUNTIF('Data R4'!Y853,"&gt;0"))&gt;0,1,0))</f>
        <v/>
      </c>
      <c r="M3845" t="inlineStr">
        <is>
          <t>Data R</t>
        </is>
      </c>
    </row>
    <row r="3846">
      <c r="A3846" t="inlineStr">
        <is>
          <t>Regional 4</t>
        </is>
      </c>
      <c r="B3846">
        <f>IF('Data R4'!C854="","",'Data R4'!B854)</f>
        <v/>
      </c>
      <c r="C3846">
        <f>IF('Data R4'!C854="","",'Data R4'!C854)</f>
        <v/>
      </c>
      <c r="D3846">
        <f>IF('Data R4'!C854="","",'Data R4'!D854)</f>
        <v/>
      </c>
      <c r="E3846">
        <f>IF('Data R4'!C854="","",'Data R4'!E854)</f>
        <v/>
      </c>
      <c r="F3846">
        <f>IF('Data R4'!C854="","",'Data R4'!F854)</f>
        <v/>
      </c>
      <c r="G3846">
        <f>IF('Data R4'!C854="","",'Data R4'!AD854)</f>
        <v/>
      </c>
      <c r="H3846">
        <f>IF('Data R4'!C854="","",'Data R4'!AC854)</f>
        <v/>
      </c>
      <c r="I3846">
        <f>IF('Data R4'!C854="","",COUNTIF('Data R4'!J854,"&gt;0")+COUNTIF('Data R4'!L854,"&gt;0")+COUNTIF('Data R4'!N854,"&gt;0")+COUNTIF('Data R4'!P854,"&gt;0")+COUNTIF('Data R4'!R854,"&gt;0")+COUNTIF('Data R4'!T854,"&gt;0")+COUNTIF('Data R4'!V854,"&gt;0")+COUNTIF('Data R4'!X854,"&gt;0"))</f>
        <v/>
      </c>
      <c r="J3846">
        <f>IF('Data R4'!C854="","",IF((COUNTIF('Data R4'!K854,"&gt;0")+COUNTIF('Data R4'!M854,"&gt;0")+COUNTIF('Data R4'!O854,"&gt;0")+COUNTIF('Data R4'!Q854,"&gt;0")+COUNTIF('Data R4'!S854,"&gt;0")+COUNTIF('Data R4'!U854,"&gt;0")+COUNTIF('Data R4'!W854,"&gt;0")+COUNTIF('Data R4'!Y854,"&gt;0"))&gt;0,1,0))</f>
        <v/>
      </c>
      <c r="M3846" t="inlineStr">
        <is>
          <t>Data R</t>
        </is>
      </c>
    </row>
    <row r="3847">
      <c r="A3847" t="inlineStr">
        <is>
          <t>Regional 4</t>
        </is>
      </c>
      <c r="B3847">
        <f>IF('Data R4'!C855="","",'Data R4'!B855)</f>
        <v/>
      </c>
      <c r="C3847">
        <f>IF('Data R4'!C855="","",'Data R4'!C855)</f>
        <v/>
      </c>
      <c r="D3847">
        <f>IF('Data R4'!C855="","",'Data R4'!D855)</f>
        <v/>
      </c>
      <c r="E3847">
        <f>IF('Data R4'!C855="","",'Data R4'!E855)</f>
        <v/>
      </c>
      <c r="F3847">
        <f>IF('Data R4'!C855="","",'Data R4'!F855)</f>
        <v/>
      </c>
      <c r="G3847">
        <f>IF('Data R4'!C855="","",'Data R4'!AD855)</f>
        <v/>
      </c>
      <c r="H3847">
        <f>IF('Data R4'!C855="","",'Data R4'!AC855)</f>
        <v/>
      </c>
      <c r="I3847">
        <f>IF('Data R4'!C855="","",COUNTIF('Data R4'!J855,"&gt;0")+COUNTIF('Data R4'!L855,"&gt;0")+COUNTIF('Data R4'!N855,"&gt;0")+COUNTIF('Data R4'!P855,"&gt;0")+COUNTIF('Data R4'!R855,"&gt;0")+COUNTIF('Data R4'!T855,"&gt;0")+COUNTIF('Data R4'!V855,"&gt;0")+COUNTIF('Data R4'!X855,"&gt;0"))</f>
        <v/>
      </c>
      <c r="J3847">
        <f>IF('Data R4'!C855="","",IF((COUNTIF('Data R4'!K855,"&gt;0")+COUNTIF('Data R4'!M855,"&gt;0")+COUNTIF('Data R4'!O855,"&gt;0")+COUNTIF('Data R4'!Q855,"&gt;0")+COUNTIF('Data R4'!S855,"&gt;0")+COUNTIF('Data R4'!U855,"&gt;0")+COUNTIF('Data R4'!W855,"&gt;0")+COUNTIF('Data R4'!Y855,"&gt;0"))&gt;0,1,0))</f>
        <v/>
      </c>
      <c r="M3847" t="inlineStr">
        <is>
          <t>Data R</t>
        </is>
      </c>
    </row>
    <row r="3848">
      <c r="A3848" t="inlineStr">
        <is>
          <t>Regional 4</t>
        </is>
      </c>
      <c r="B3848">
        <f>IF('Data R4'!C856="","",'Data R4'!B856)</f>
        <v/>
      </c>
      <c r="C3848">
        <f>IF('Data R4'!C856="","",'Data R4'!C856)</f>
        <v/>
      </c>
      <c r="D3848">
        <f>IF('Data R4'!C856="","",'Data R4'!D856)</f>
        <v/>
      </c>
      <c r="E3848">
        <f>IF('Data R4'!C856="","",'Data R4'!E856)</f>
        <v/>
      </c>
      <c r="F3848">
        <f>IF('Data R4'!C856="","",'Data R4'!F856)</f>
        <v/>
      </c>
      <c r="G3848">
        <f>IF('Data R4'!C856="","",'Data R4'!AD856)</f>
        <v/>
      </c>
      <c r="H3848">
        <f>IF('Data R4'!C856="","",'Data R4'!AC856)</f>
        <v/>
      </c>
      <c r="I3848">
        <f>IF('Data R4'!C856="","",COUNTIF('Data R4'!J856,"&gt;0")+COUNTIF('Data R4'!L856,"&gt;0")+COUNTIF('Data R4'!N856,"&gt;0")+COUNTIF('Data R4'!P856,"&gt;0")+COUNTIF('Data R4'!R856,"&gt;0")+COUNTIF('Data R4'!T856,"&gt;0")+COUNTIF('Data R4'!V856,"&gt;0")+COUNTIF('Data R4'!X856,"&gt;0"))</f>
        <v/>
      </c>
      <c r="J3848">
        <f>IF('Data R4'!C856="","",IF((COUNTIF('Data R4'!K856,"&gt;0")+COUNTIF('Data R4'!M856,"&gt;0")+COUNTIF('Data R4'!O856,"&gt;0")+COUNTIF('Data R4'!Q856,"&gt;0")+COUNTIF('Data R4'!S856,"&gt;0")+COUNTIF('Data R4'!U856,"&gt;0")+COUNTIF('Data R4'!W856,"&gt;0")+COUNTIF('Data R4'!Y856,"&gt;0"))&gt;0,1,0))</f>
        <v/>
      </c>
      <c r="M3848" t="inlineStr">
        <is>
          <t>Data R</t>
        </is>
      </c>
    </row>
    <row r="3849">
      <c r="A3849" t="inlineStr">
        <is>
          <t>Regional 4</t>
        </is>
      </c>
      <c r="B3849">
        <f>IF('Data R4'!C857="","",'Data R4'!B857)</f>
        <v/>
      </c>
      <c r="C3849">
        <f>IF('Data R4'!C857="","",'Data R4'!C857)</f>
        <v/>
      </c>
      <c r="D3849">
        <f>IF('Data R4'!C857="","",'Data R4'!D857)</f>
        <v/>
      </c>
      <c r="E3849">
        <f>IF('Data R4'!C857="","",'Data R4'!E857)</f>
        <v/>
      </c>
      <c r="F3849">
        <f>IF('Data R4'!C857="","",'Data R4'!F857)</f>
        <v/>
      </c>
      <c r="G3849">
        <f>IF('Data R4'!C857="","",'Data R4'!AD857)</f>
        <v/>
      </c>
      <c r="H3849">
        <f>IF('Data R4'!C857="","",'Data R4'!AC857)</f>
        <v/>
      </c>
      <c r="I3849">
        <f>IF('Data R4'!C857="","",COUNTIF('Data R4'!J857,"&gt;0")+COUNTIF('Data R4'!L857,"&gt;0")+COUNTIF('Data R4'!N857,"&gt;0")+COUNTIF('Data R4'!P857,"&gt;0")+COUNTIF('Data R4'!R857,"&gt;0")+COUNTIF('Data R4'!T857,"&gt;0")+COUNTIF('Data R4'!V857,"&gt;0")+COUNTIF('Data R4'!X857,"&gt;0"))</f>
        <v/>
      </c>
      <c r="J3849">
        <f>IF('Data R4'!C857="","",IF((COUNTIF('Data R4'!K857,"&gt;0")+COUNTIF('Data R4'!M857,"&gt;0")+COUNTIF('Data R4'!O857,"&gt;0")+COUNTIF('Data R4'!Q857,"&gt;0")+COUNTIF('Data R4'!S857,"&gt;0")+COUNTIF('Data R4'!U857,"&gt;0")+COUNTIF('Data R4'!W857,"&gt;0")+COUNTIF('Data R4'!Y857,"&gt;0"))&gt;0,1,0))</f>
        <v/>
      </c>
      <c r="M3849" t="inlineStr">
        <is>
          <t>Data R</t>
        </is>
      </c>
    </row>
    <row r="3850">
      <c r="A3850" t="inlineStr">
        <is>
          <t>Regional 4</t>
        </is>
      </c>
      <c r="B3850">
        <f>IF('Data R4'!C858="","",'Data R4'!B858)</f>
        <v/>
      </c>
      <c r="C3850">
        <f>IF('Data R4'!C858="","",'Data R4'!C858)</f>
        <v/>
      </c>
      <c r="D3850">
        <f>IF('Data R4'!C858="","",'Data R4'!D858)</f>
        <v/>
      </c>
      <c r="E3850">
        <f>IF('Data R4'!C858="","",'Data R4'!E858)</f>
        <v/>
      </c>
      <c r="F3850">
        <f>IF('Data R4'!C858="","",'Data R4'!F858)</f>
        <v/>
      </c>
      <c r="G3850">
        <f>IF('Data R4'!C858="","",'Data R4'!AD858)</f>
        <v/>
      </c>
      <c r="H3850">
        <f>IF('Data R4'!C858="","",'Data R4'!AC858)</f>
        <v/>
      </c>
      <c r="I3850">
        <f>IF('Data R4'!C858="","",COUNTIF('Data R4'!J858,"&gt;0")+COUNTIF('Data R4'!L858,"&gt;0")+COUNTIF('Data R4'!N858,"&gt;0")+COUNTIF('Data R4'!P858,"&gt;0")+COUNTIF('Data R4'!R858,"&gt;0")+COUNTIF('Data R4'!T858,"&gt;0")+COUNTIF('Data R4'!V858,"&gt;0")+COUNTIF('Data R4'!X858,"&gt;0"))</f>
        <v/>
      </c>
      <c r="J3850">
        <f>IF('Data R4'!C858="","",IF((COUNTIF('Data R4'!K858,"&gt;0")+COUNTIF('Data R4'!M858,"&gt;0")+COUNTIF('Data R4'!O858,"&gt;0")+COUNTIF('Data R4'!Q858,"&gt;0")+COUNTIF('Data R4'!S858,"&gt;0")+COUNTIF('Data R4'!U858,"&gt;0")+COUNTIF('Data R4'!W858,"&gt;0")+COUNTIF('Data R4'!Y858,"&gt;0"))&gt;0,1,0))</f>
        <v/>
      </c>
      <c r="M3850" t="inlineStr">
        <is>
          <t>Data R</t>
        </is>
      </c>
    </row>
    <row r="3851">
      <c r="A3851" t="inlineStr">
        <is>
          <t>Regional 4</t>
        </is>
      </c>
      <c r="B3851">
        <f>IF('Data R4'!C859="","",'Data R4'!B859)</f>
        <v/>
      </c>
      <c r="C3851">
        <f>IF('Data R4'!C859="","",'Data R4'!C859)</f>
        <v/>
      </c>
      <c r="D3851">
        <f>IF('Data R4'!C859="","",'Data R4'!D859)</f>
        <v/>
      </c>
      <c r="E3851">
        <f>IF('Data R4'!C859="","",'Data R4'!E859)</f>
        <v/>
      </c>
      <c r="F3851">
        <f>IF('Data R4'!C859="","",'Data R4'!F859)</f>
        <v/>
      </c>
      <c r="G3851">
        <f>IF('Data R4'!C859="","",'Data R4'!AD859)</f>
        <v/>
      </c>
      <c r="H3851">
        <f>IF('Data R4'!C859="","",'Data R4'!AC859)</f>
        <v/>
      </c>
      <c r="I3851">
        <f>IF('Data R4'!C859="","",COUNTIF('Data R4'!J859,"&gt;0")+COUNTIF('Data R4'!L859,"&gt;0")+COUNTIF('Data R4'!N859,"&gt;0")+COUNTIF('Data R4'!P859,"&gt;0")+COUNTIF('Data R4'!R859,"&gt;0")+COUNTIF('Data R4'!T859,"&gt;0")+COUNTIF('Data R4'!V859,"&gt;0")+COUNTIF('Data R4'!X859,"&gt;0"))</f>
        <v/>
      </c>
      <c r="J3851">
        <f>IF('Data R4'!C859="","",IF((COUNTIF('Data R4'!K859,"&gt;0")+COUNTIF('Data R4'!M859,"&gt;0")+COUNTIF('Data R4'!O859,"&gt;0")+COUNTIF('Data R4'!Q859,"&gt;0")+COUNTIF('Data R4'!S859,"&gt;0")+COUNTIF('Data R4'!U859,"&gt;0")+COUNTIF('Data R4'!W859,"&gt;0")+COUNTIF('Data R4'!Y859,"&gt;0"))&gt;0,1,0))</f>
        <v/>
      </c>
      <c r="M3851" t="inlineStr">
        <is>
          <t>Data R</t>
        </is>
      </c>
    </row>
    <row r="3852">
      <c r="A3852" t="inlineStr">
        <is>
          <t>Regional 4</t>
        </is>
      </c>
      <c r="B3852">
        <f>IF('Data R4'!C860="","",'Data R4'!B860)</f>
        <v/>
      </c>
      <c r="C3852">
        <f>IF('Data R4'!C860="","",'Data R4'!C860)</f>
        <v/>
      </c>
      <c r="D3852">
        <f>IF('Data R4'!C860="","",'Data R4'!D860)</f>
        <v/>
      </c>
      <c r="E3852">
        <f>IF('Data R4'!C860="","",'Data R4'!E860)</f>
        <v/>
      </c>
      <c r="F3852">
        <f>IF('Data R4'!C860="","",'Data R4'!F860)</f>
        <v/>
      </c>
      <c r="G3852">
        <f>IF('Data R4'!C860="","",'Data R4'!AD860)</f>
        <v/>
      </c>
      <c r="H3852">
        <f>IF('Data R4'!C860="","",'Data R4'!AC860)</f>
        <v/>
      </c>
      <c r="I3852">
        <f>IF('Data R4'!C860="","",COUNTIF('Data R4'!J860,"&gt;0")+COUNTIF('Data R4'!L860,"&gt;0")+COUNTIF('Data R4'!N860,"&gt;0")+COUNTIF('Data R4'!P860,"&gt;0")+COUNTIF('Data R4'!R860,"&gt;0")+COUNTIF('Data R4'!T860,"&gt;0")+COUNTIF('Data R4'!V860,"&gt;0")+COUNTIF('Data R4'!X860,"&gt;0"))</f>
        <v/>
      </c>
      <c r="J3852">
        <f>IF('Data R4'!C860="","",IF((COUNTIF('Data R4'!K860,"&gt;0")+COUNTIF('Data R4'!M860,"&gt;0")+COUNTIF('Data R4'!O860,"&gt;0")+COUNTIF('Data R4'!Q860,"&gt;0")+COUNTIF('Data R4'!S860,"&gt;0")+COUNTIF('Data R4'!U860,"&gt;0")+COUNTIF('Data R4'!W860,"&gt;0")+COUNTIF('Data R4'!Y860,"&gt;0"))&gt;0,1,0))</f>
        <v/>
      </c>
      <c r="M3852" t="inlineStr">
        <is>
          <t>Data R</t>
        </is>
      </c>
    </row>
    <row r="3853">
      <c r="A3853" t="inlineStr">
        <is>
          <t>Regional 4</t>
        </is>
      </c>
      <c r="B3853">
        <f>IF('Data R4'!C861="","",'Data R4'!B861)</f>
        <v/>
      </c>
      <c r="C3853">
        <f>IF('Data R4'!C861="","",'Data R4'!C861)</f>
        <v/>
      </c>
      <c r="D3853">
        <f>IF('Data R4'!C861="","",'Data R4'!D861)</f>
        <v/>
      </c>
      <c r="E3853">
        <f>IF('Data R4'!C861="","",'Data R4'!E861)</f>
        <v/>
      </c>
      <c r="F3853">
        <f>IF('Data R4'!C861="","",'Data R4'!F861)</f>
        <v/>
      </c>
      <c r="G3853">
        <f>IF('Data R4'!C861="","",'Data R4'!AD861)</f>
        <v/>
      </c>
      <c r="H3853">
        <f>IF('Data R4'!C861="","",'Data R4'!AC861)</f>
        <v/>
      </c>
      <c r="I3853">
        <f>IF('Data R4'!C861="","",COUNTIF('Data R4'!J861,"&gt;0")+COUNTIF('Data R4'!L861,"&gt;0")+COUNTIF('Data R4'!N861,"&gt;0")+COUNTIF('Data R4'!P861,"&gt;0")+COUNTIF('Data R4'!R861,"&gt;0")+COUNTIF('Data R4'!T861,"&gt;0")+COUNTIF('Data R4'!V861,"&gt;0")+COUNTIF('Data R4'!X861,"&gt;0"))</f>
        <v/>
      </c>
      <c r="J3853">
        <f>IF('Data R4'!C861="","",IF((COUNTIF('Data R4'!K861,"&gt;0")+COUNTIF('Data R4'!M861,"&gt;0")+COUNTIF('Data R4'!O861,"&gt;0")+COUNTIF('Data R4'!Q861,"&gt;0")+COUNTIF('Data R4'!S861,"&gt;0")+COUNTIF('Data R4'!U861,"&gt;0")+COUNTIF('Data R4'!W861,"&gt;0")+COUNTIF('Data R4'!Y861,"&gt;0"))&gt;0,1,0))</f>
        <v/>
      </c>
      <c r="M3853" t="inlineStr">
        <is>
          <t>Data R</t>
        </is>
      </c>
    </row>
    <row r="3854">
      <c r="A3854" t="inlineStr">
        <is>
          <t>Regional 4</t>
        </is>
      </c>
      <c r="B3854">
        <f>IF('Data R4'!C862="","",'Data R4'!B862)</f>
        <v/>
      </c>
      <c r="C3854">
        <f>IF('Data R4'!C862="","",'Data R4'!C862)</f>
        <v/>
      </c>
      <c r="D3854">
        <f>IF('Data R4'!C862="","",'Data R4'!D862)</f>
        <v/>
      </c>
      <c r="E3854">
        <f>IF('Data R4'!C862="","",'Data R4'!E862)</f>
        <v/>
      </c>
      <c r="F3854">
        <f>IF('Data R4'!C862="","",'Data R4'!F862)</f>
        <v/>
      </c>
      <c r="G3854">
        <f>IF('Data R4'!C862="","",'Data R4'!AD862)</f>
        <v/>
      </c>
      <c r="H3854">
        <f>IF('Data R4'!C862="","",'Data R4'!AC862)</f>
        <v/>
      </c>
      <c r="I3854">
        <f>IF('Data R4'!C862="","",COUNTIF('Data R4'!J862,"&gt;0")+COUNTIF('Data R4'!L862,"&gt;0")+COUNTIF('Data R4'!N862,"&gt;0")+COUNTIF('Data R4'!P862,"&gt;0")+COUNTIF('Data R4'!R862,"&gt;0")+COUNTIF('Data R4'!T862,"&gt;0")+COUNTIF('Data R4'!V862,"&gt;0")+COUNTIF('Data R4'!X862,"&gt;0"))</f>
        <v/>
      </c>
      <c r="J3854">
        <f>IF('Data R4'!C862="","",IF((COUNTIF('Data R4'!K862,"&gt;0")+COUNTIF('Data R4'!M862,"&gt;0")+COUNTIF('Data R4'!O862,"&gt;0")+COUNTIF('Data R4'!Q862,"&gt;0")+COUNTIF('Data R4'!S862,"&gt;0")+COUNTIF('Data R4'!U862,"&gt;0")+COUNTIF('Data R4'!W862,"&gt;0")+COUNTIF('Data R4'!Y862,"&gt;0"))&gt;0,1,0))</f>
        <v/>
      </c>
      <c r="M3854" t="inlineStr">
        <is>
          <t>Data R</t>
        </is>
      </c>
    </row>
    <row r="3855">
      <c r="A3855" t="inlineStr">
        <is>
          <t>Regional 4</t>
        </is>
      </c>
      <c r="B3855">
        <f>IF('Data R4'!C863="","",'Data R4'!B863)</f>
        <v/>
      </c>
      <c r="C3855">
        <f>IF('Data R4'!C863="","",'Data R4'!C863)</f>
        <v/>
      </c>
      <c r="D3855">
        <f>IF('Data R4'!C863="","",'Data R4'!D863)</f>
        <v/>
      </c>
      <c r="E3855">
        <f>IF('Data R4'!C863="","",'Data R4'!E863)</f>
        <v/>
      </c>
      <c r="F3855">
        <f>IF('Data R4'!C863="","",'Data R4'!F863)</f>
        <v/>
      </c>
      <c r="G3855">
        <f>IF('Data R4'!C863="","",'Data R4'!AD863)</f>
        <v/>
      </c>
      <c r="H3855">
        <f>IF('Data R4'!C863="","",'Data R4'!AC863)</f>
        <v/>
      </c>
      <c r="I3855">
        <f>IF('Data R4'!C863="","",COUNTIF('Data R4'!J863,"&gt;0")+COUNTIF('Data R4'!L863,"&gt;0")+COUNTIF('Data R4'!N863,"&gt;0")+COUNTIF('Data R4'!P863,"&gt;0")+COUNTIF('Data R4'!R863,"&gt;0")+COUNTIF('Data R4'!T863,"&gt;0")+COUNTIF('Data R4'!V863,"&gt;0")+COUNTIF('Data R4'!X863,"&gt;0"))</f>
        <v/>
      </c>
      <c r="J3855">
        <f>IF('Data R4'!C863="","",IF((COUNTIF('Data R4'!K863,"&gt;0")+COUNTIF('Data R4'!M863,"&gt;0")+COUNTIF('Data R4'!O863,"&gt;0")+COUNTIF('Data R4'!Q863,"&gt;0")+COUNTIF('Data R4'!S863,"&gt;0")+COUNTIF('Data R4'!U863,"&gt;0")+COUNTIF('Data R4'!W863,"&gt;0")+COUNTIF('Data R4'!Y863,"&gt;0"))&gt;0,1,0))</f>
        <v/>
      </c>
      <c r="M3855" t="inlineStr">
        <is>
          <t>Data R</t>
        </is>
      </c>
    </row>
    <row r="3856">
      <c r="A3856" t="inlineStr">
        <is>
          <t>Regional 4</t>
        </is>
      </c>
      <c r="B3856">
        <f>IF('Data R4'!C864="","",'Data R4'!B864)</f>
        <v/>
      </c>
      <c r="C3856">
        <f>IF('Data R4'!C864="","",'Data R4'!C864)</f>
        <v/>
      </c>
      <c r="D3856">
        <f>IF('Data R4'!C864="","",'Data R4'!D864)</f>
        <v/>
      </c>
      <c r="E3856">
        <f>IF('Data R4'!C864="","",'Data R4'!E864)</f>
        <v/>
      </c>
      <c r="F3856">
        <f>IF('Data R4'!C864="","",'Data R4'!F864)</f>
        <v/>
      </c>
      <c r="G3856">
        <f>IF('Data R4'!C864="","",'Data R4'!AD864)</f>
        <v/>
      </c>
      <c r="H3856">
        <f>IF('Data R4'!C864="","",'Data R4'!AC864)</f>
        <v/>
      </c>
      <c r="I3856">
        <f>IF('Data R4'!C864="","",COUNTIF('Data R4'!J864,"&gt;0")+COUNTIF('Data R4'!L864,"&gt;0")+COUNTIF('Data R4'!N864,"&gt;0")+COUNTIF('Data R4'!P864,"&gt;0")+COUNTIF('Data R4'!R864,"&gt;0")+COUNTIF('Data R4'!T864,"&gt;0")+COUNTIF('Data R4'!V864,"&gt;0")+COUNTIF('Data R4'!X864,"&gt;0"))</f>
        <v/>
      </c>
      <c r="J3856">
        <f>IF('Data R4'!C864="","",IF((COUNTIF('Data R4'!K864,"&gt;0")+COUNTIF('Data R4'!M864,"&gt;0")+COUNTIF('Data R4'!O864,"&gt;0")+COUNTIF('Data R4'!Q864,"&gt;0")+COUNTIF('Data R4'!S864,"&gt;0")+COUNTIF('Data R4'!U864,"&gt;0")+COUNTIF('Data R4'!W864,"&gt;0")+COUNTIF('Data R4'!Y864,"&gt;0"))&gt;0,1,0))</f>
        <v/>
      </c>
      <c r="M3856" t="inlineStr">
        <is>
          <t>Data R</t>
        </is>
      </c>
    </row>
    <row r="3857">
      <c r="A3857" t="inlineStr">
        <is>
          <t>Regional 4</t>
        </is>
      </c>
      <c r="B3857">
        <f>IF('Data R4'!C865="","",'Data R4'!B865)</f>
        <v/>
      </c>
      <c r="C3857">
        <f>IF('Data R4'!C865="","",'Data R4'!C865)</f>
        <v/>
      </c>
      <c r="D3857">
        <f>IF('Data R4'!C865="","",'Data R4'!D865)</f>
        <v/>
      </c>
      <c r="E3857">
        <f>IF('Data R4'!C865="","",'Data R4'!E865)</f>
        <v/>
      </c>
      <c r="F3857">
        <f>IF('Data R4'!C865="","",'Data R4'!F865)</f>
        <v/>
      </c>
      <c r="G3857">
        <f>IF('Data R4'!C865="","",'Data R4'!AD865)</f>
        <v/>
      </c>
      <c r="H3857">
        <f>IF('Data R4'!C865="","",'Data R4'!AC865)</f>
        <v/>
      </c>
      <c r="I3857">
        <f>IF('Data R4'!C865="","",COUNTIF('Data R4'!J865,"&gt;0")+COUNTIF('Data R4'!L865,"&gt;0")+COUNTIF('Data R4'!N865,"&gt;0")+COUNTIF('Data R4'!P865,"&gt;0")+COUNTIF('Data R4'!R865,"&gt;0")+COUNTIF('Data R4'!T865,"&gt;0")+COUNTIF('Data R4'!V865,"&gt;0")+COUNTIF('Data R4'!X865,"&gt;0"))</f>
        <v/>
      </c>
      <c r="J3857">
        <f>IF('Data R4'!C865="","",IF((COUNTIF('Data R4'!K865,"&gt;0")+COUNTIF('Data R4'!M865,"&gt;0")+COUNTIF('Data R4'!O865,"&gt;0")+COUNTIF('Data R4'!Q865,"&gt;0")+COUNTIF('Data R4'!S865,"&gt;0")+COUNTIF('Data R4'!U865,"&gt;0")+COUNTIF('Data R4'!W865,"&gt;0")+COUNTIF('Data R4'!Y865,"&gt;0"))&gt;0,1,0))</f>
        <v/>
      </c>
      <c r="M3857" t="inlineStr">
        <is>
          <t>Data R</t>
        </is>
      </c>
    </row>
    <row r="3858">
      <c r="A3858" t="inlineStr">
        <is>
          <t>Regional 4</t>
        </is>
      </c>
      <c r="B3858">
        <f>IF('Data R4'!C866="","",'Data R4'!B866)</f>
        <v/>
      </c>
      <c r="C3858">
        <f>IF('Data R4'!C866="","",'Data R4'!C866)</f>
        <v/>
      </c>
      <c r="D3858">
        <f>IF('Data R4'!C866="","",'Data R4'!D866)</f>
        <v/>
      </c>
      <c r="E3858">
        <f>IF('Data R4'!C866="","",'Data R4'!E866)</f>
        <v/>
      </c>
      <c r="F3858">
        <f>IF('Data R4'!C866="","",'Data R4'!F866)</f>
        <v/>
      </c>
      <c r="G3858">
        <f>IF('Data R4'!C866="","",'Data R4'!AD866)</f>
        <v/>
      </c>
      <c r="H3858">
        <f>IF('Data R4'!C866="","",'Data R4'!AC866)</f>
        <v/>
      </c>
      <c r="I3858">
        <f>IF('Data R4'!C866="","",COUNTIF('Data R4'!J866,"&gt;0")+COUNTIF('Data R4'!L866,"&gt;0")+COUNTIF('Data R4'!N866,"&gt;0")+COUNTIF('Data R4'!P866,"&gt;0")+COUNTIF('Data R4'!R866,"&gt;0")+COUNTIF('Data R4'!T866,"&gt;0")+COUNTIF('Data R4'!V866,"&gt;0")+COUNTIF('Data R4'!X866,"&gt;0"))</f>
        <v/>
      </c>
      <c r="J3858">
        <f>IF('Data R4'!C866="","",IF((COUNTIF('Data R4'!K866,"&gt;0")+COUNTIF('Data R4'!M866,"&gt;0")+COUNTIF('Data R4'!O866,"&gt;0")+COUNTIF('Data R4'!Q866,"&gt;0")+COUNTIF('Data R4'!S866,"&gt;0")+COUNTIF('Data R4'!U866,"&gt;0")+COUNTIF('Data R4'!W866,"&gt;0")+COUNTIF('Data R4'!Y866,"&gt;0"))&gt;0,1,0))</f>
        <v/>
      </c>
      <c r="M3858" t="inlineStr">
        <is>
          <t>Data R</t>
        </is>
      </c>
    </row>
    <row r="3859">
      <c r="A3859" t="inlineStr">
        <is>
          <t>Regional 4</t>
        </is>
      </c>
      <c r="B3859">
        <f>IF('Data R4'!C867="","",'Data R4'!B867)</f>
        <v/>
      </c>
      <c r="C3859">
        <f>IF('Data R4'!C867="","",'Data R4'!C867)</f>
        <v/>
      </c>
      <c r="D3859">
        <f>IF('Data R4'!C867="","",'Data R4'!D867)</f>
        <v/>
      </c>
      <c r="E3859">
        <f>IF('Data R4'!C867="","",'Data R4'!E867)</f>
        <v/>
      </c>
      <c r="F3859">
        <f>IF('Data R4'!C867="","",'Data R4'!F867)</f>
        <v/>
      </c>
      <c r="G3859">
        <f>IF('Data R4'!C867="","",'Data R4'!AD867)</f>
        <v/>
      </c>
      <c r="H3859">
        <f>IF('Data R4'!C867="","",'Data R4'!AC867)</f>
        <v/>
      </c>
      <c r="I3859">
        <f>IF('Data R4'!C867="","",COUNTIF('Data R4'!J867,"&gt;0")+COUNTIF('Data R4'!L867,"&gt;0")+COUNTIF('Data R4'!N867,"&gt;0")+COUNTIF('Data R4'!P867,"&gt;0")+COUNTIF('Data R4'!R867,"&gt;0")+COUNTIF('Data R4'!T867,"&gt;0")+COUNTIF('Data R4'!V867,"&gt;0")+COUNTIF('Data R4'!X867,"&gt;0"))</f>
        <v/>
      </c>
      <c r="J3859">
        <f>IF('Data R4'!C867="","",IF((COUNTIF('Data R4'!K867,"&gt;0")+COUNTIF('Data R4'!M867,"&gt;0")+COUNTIF('Data R4'!O867,"&gt;0")+COUNTIF('Data R4'!Q867,"&gt;0")+COUNTIF('Data R4'!S867,"&gt;0")+COUNTIF('Data R4'!U867,"&gt;0")+COUNTIF('Data R4'!W867,"&gt;0")+COUNTIF('Data R4'!Y867,"&gt;0"))&gt;0,1,0))</f>
        <v/>
      </c>
      <c r="M3859" t="inlineStr">
        <is>
          <t>Data R</t>
        </is>
      </c>
    </row>
    <row r="3860">
      <c r="A3860" t="inlineStr">
        <is>
          <t>Regional 4</t>
        </is>
      </c>
      <c r="B3860">
        <f>IF('Data R4'!C868="","",'Data R4'!B868)</f>
        <v/>
      </c>
      <c r="C3860">
        <f>IF('Data R4'!C868="","",'Data R4'!C868)</f>
        <v/>
      </c>
      <c r="D3860">
        <f>IF('Data R4'!C868="","",'Data R4'!D868)</f>
        <v/>
      </c>
      <c r="E3860">
        <f>IF('Data R4'!C868="","",'Data R4'!E868)</f>
        <v/>
      </c>
      <c r="F3860">
        <f>IF('Data R4'!C868="","",'Data R4'!F868)</f>
        <v/>
      </c>
      <c r="G3860">
        <f>IF('Data R4'!C868="","",'Data R4'!AD868)</f>
        <v/>
      </c>
      <c r="H3860">
        <f>IF('Data R4'!C868="","",'Data R4'!AC868)</f>
        <v/>
      </c>
      <c r="I3860">
        <f>IF('Data R4'!C868="","",COUNTIF('Data R4'!J868,"&gt;0")+COUNTIF('Data R4'!L868,"&gt;0")+COUNTIF('Data R4'!N868,"&gt;0")+COUNTIF('Data R4'!P868,"&gt;0")+COUNTIF('Data R4'!R868,"&gt;0")+COUNTIF('Data R4'!T868,"&gt;0")+COUNTIF('Data R4'!V868,"&gt;0")+COUNTIF('Data R4'!X868,"&gt;0"))</f>
        <v/>
      </c>
      <c r="J3860">
        <f>IF('Data R4'!C868="","",IF((COUNTIF('Data R4'!K868,"&gt;0")+COUNTIF('Data R4'!M868,"&gt;0")+COUNTIF('Data R4'!O868,"&gt;0")+COUNTIF('Data R4'!Q868,"&gt;0")+COUNTIF('Data R4'!S868,"&gt;0")+COUNTIF('Data R4'!U868,"&gt;0")+COUNTIF('Data R4'!W868,"&gt;0")+COUNTIF('Data R4'!Y868,"&gt;0"))&gt;0,1,0))</f>
        <v/>
      </c>
      <c r="M3860" t="inlineStr">
        <is>
          <t>Data R</t>
        </is>
      </c>
    </row>
    <row r="3861">
      <c r="A3861" t="inlineStr">
        <is>
          <t>Regional 4</t>
        </is>
      </c>
      <c r="B3861">
        <f>IF('Data R4'!C869="","",'Data R4'!B869)</f>
        <v/>
      </c>
      <c r="C3861">
        <f>IF('Data R4'!C869="","",'Data R4'!C869)</f>
        <v/>
      </c>
      <c r="D3861">
        <f>IF('Data R4'!C869="","",'Data R4'!D869)</f>
        <v/>
      </c>
      <c r="E3861">
        <f>IF('Data R4'!C869="","",'Data R4'!E869)</f>
        <v/>
      </c>
      <c r="F3861">
        <f>IF('Data R4'!C869="","",'Data R4'!F869)</f>
        <v/>
      </c>
      <c r="G3861">
        <f>IF('Data R4'!C869="","",'Data R4'!AD869)</f>
        <v/>
      </c>
      <c r="H3861">
        <f>IF('Data R4'!C869="","",'Data R4'!AC869)</f>
        <v/>
      </c>
      <c r="I3861">
        <f>IF('Data R4'!C869="","",COUNTIF('Data R4'!J869,"&gt;0")+COUNTIF('Data R4'!L869,"&gt;0")+COUNTIF('Data R4'!N869,"&gt;0")+COUNTIF('Data R4'!P869,"&gt;0")+COUNTIF('Data R4'!R869,"&gt;0")+COUNTIF('Data R4'!T869,"&gt;0")+COUNTIF('Data R4'!V869,"&gt;0")+COUNTIF('Data R4'!X869,"&gt;0"))</f>
        <v/>
      </c>
      <c r="J3861">
        <f>IF('Data R4'!C869="","",IF((COUNTIF('Data R4'!K869,"&gt;0")+COUNTIF('Data R4'!M869,"&gt;0")+COUNTIF('Data R4'!O869,"&gt;0")+COUNTIF('Data R4'!Q869,"&gt;0")+COUNTIF('Data R4'!S869,"&gt;0")+COUNTIF('Data R4'!U869,"&gt;0")+COUNTIF('Data R4'!W869,"&gt;0")+COUNTIF('Data R4'!Y869,"&gt;0"))&gt;0,1,0))</f>
        <v/>
      </c>
      <c r="M3861" t="inlineStr">
        <is>
          <t>Data R</t>
        </is>
      </c>
    </row>
    <row r="3862">
      <c r="A3862" t="inlineStr">
        <is>
          <t>Regional 4</t>
        </is>
      </c>
      <c r="B3862">
        <f>IF('Data R4'!C870="","",'Data R4'!B870)</f>
        <v/>
      </c>
      <c r="C3862">
        <f>IF('Data R4'!C870="","",'Data R4'!C870)</f>
        <v/>
      </c>
      <c r="D3862">
        <f>IF('Data R4'!C870="","",'Data R4'!D870)</f>
        <v/>
      </c>
      <c r="E3862">
        <f>IF('Data R4'!C870="","",'Data R4'!E870)</f>
        <v/>
      </c>
      <c r="F3862">
        <f>IF('Data R4'!C870="","",'Data R4'!F870)</f>
        <v/>
      </c>
      <c r="G3862">
        <f>IF('Data R4'!C870="","",'Data R4'!AD870)</f>
        <v/>
      </c>
      <c r="H3862">
        <f>IF('Data R4'!C870="","",'Data R4'!AC870)</f>
        <v/>
      </c>
      <c r="I3862">
        <f>IF('Data R4'!C870="","",COUNTIF('Data R4'!J870,"&gt;0")+COUNTIF('Data R4'!L870,"&gt;0")+COUNTIF('Data R4'!N870,"&gt;0")+COUNTIF('Data R4'!P870,"&gt;0")+COUNTIF('Data R4'!R870,"&gt;0")+COUNTIF('Data R4'!T870,"&gt;0")+COUNTIF('Data R4'!V870,"&gt;0")+COUNTIF('Data R4'!X870,"&gt;0"))</f>
        <v/>
      </c>
      <c r="J3862">
        <f>IF('Data R4'!C870="","",IF((COUNTIF('Data R4'!K870,"&gt;0")+COUNTIF('Data R4'!M870,"&gt;0")+COUNTIF('Data R4'!O870,"&gt;0")+COUNTIF('Data R4'!Q870,"&gt;0")+COUNTIF('Data R4'!S870,"&gt;0")+COUNTIF('Data R4'!U870,"&gt;0")+COUNTIF('Data R4'!W870,"&gt;0")+COUNTIF('Data R4'!Y870,"&gt;0"))&gt;0,1,0))</f>
        <v/>
      </c>
      <c r="M3862" t="inlineStr">
        <is>
          <t>Data R</t>
        </is>
      </c>
    </row>
    <row r="3863">
      <c r="A3863" t="inlineStr">
        <is>
          <t>Regional 4</t>
        </is>
      </c>
      <c r="B3863">
        <f>IF('Data R4'!C871="","",'Data R4'!B871)</f>
        <v/>
      </c>
      <c r="C3863">
        <f>IF('Data R4'!C871="","",'Data R4'!C871)</f>
        <v/>
      </c>
      <c r="D3863">
        <f>IF('Data R4'!C871="","",'Data R4'!D871)</f>
        <v/>
      </c>
      <c r="E3863">
        <f>IF('Data R4'!C871="","",'Data R4'!E871)</f>
        <v/>
      </c>
      <c r="F3863">
        <f>IF('Data R4'!C871="","",'Data R4'!F871)</f>
        <v/>
      </c>
      <c r="G3863">
        <f>IF('Data R4'!C871="","",'Data R4'!AD871)</f>
        <v/>
      </c>
      <c r="H3863">
        <f>IF('Data R4'!C871="","",'Data R4'!AC871)</f>
        <v/>
      </c>
      <c r="I3863">
        <f>IF('Data R4'!C871="","",COUNTIF('Data R4'!J871,"&gt;0")+COUNTIF('Data R4'!L871,"&gt;0")+COUNTIF('Data R4'!N871,"&gt;0")+COUNTIF('Data R4'!P871,"&gt;0")+COUNTIF('Data R4'!R871,"&gt;0")+COUNTIF('Data R4'!T871,"&gt;0")+COUNTIF('Data R4'!V871,"&gt;0")+COUNTIF('Data R4'!X871,"&gt;0"))</f>
        <v/>
      </c>
      <c r="J3863">
        <f>IF('Data R4'!C871="","",IF((COUNTIF('Data R4'!K871,"&gt;0")+COUNTIF('Data R4'!M871,"&gt;0")+COUNTIF('Data R4'!O871,"&gt;0")+COUNTIF('Data R4'!Q871,"&gt;0")+COUNTIF('Data R4'!S871,"&gt;0")+COUNTIF('Data R4'!U871,"&gt;0")+COUNTIF('Data R4'!W871,"&gt;0")+COUNTIF('Data R4'!Y871,"&gt;0"))&gt;0,1,0))</f>
        <v/>
      </c>
      <c r="M3863" t="inlineStr">
        <is>
          <t>Data R</t>
        </is>
      </c>
    </row>
    <row r="3864">
      <c r="A3864" t="inlineStr">
        <is>
          <t>Regional 4</t>
        </is>
      </c>
      <c r="B3864">
        <f>IF('Data R4'!C872="","",'Data R4'!B872)</f>
        <v/>
      </c>
      <c r="C3864">
        <f>IF('Data R4'!C872="","",'Data R4'!C872)</f>
        <v/>
      </c>
      <c r="D3864">
        <f>IF('Data R4'!C872="","",'Data R4'!D872)</f>
        <v/>
      </c>
      <c r="E3864">
        <f>IF('Data R4'!C872="","",'Data R4'!E872)</f>
        <v/>
      </c>
      <c r="F3864">
        <f>IF('Data R4'!C872="","",'Data R4'!F872)</f>
        <v/>
      </c>
      <c r="G3864">
        <f>IF('Data R4'!C872="","",'Data R4'!AD872)</f>
        <v/>
      </c>
      <c r="H3864">
        <f>IF('Data R4'!C872="","",'Data R4'!AC872)</f>
        <v/>
      </c>
      <c r="I3864">
        <f>IF('Data R4'!C872="","",COUNTIF('Data R4'!J872,"&gt;0")+COUNTIF('Data R4'!L872,"&gt;0")+COUNTIF('Data R4'!N872,"&gt;0")+COUNTIF('Data R4'!P872,"&gt;0")+COUNTIF('Data R4'!R872,"&gt;0")+COUNTIF('Data R4'!T872,"&gt;0")+COUNTIF('Data R4'!V872,"&gt;0")+COUNTIF('Data R4'!X872,"&gt;0"))</f>
        <v/>
      </c>
      <c r="J3864">
        <f>IF('Data R4'!C872="","",IF((COUNTIF('Data R4'!K872,"&gt;0")+COUNTIF('Data R4'!M872,"&gt;0")+COUNTIF('Data R4'!O872,"&gt;0")+COUNTIF('Data R4'!Q872,"&gt;0")+COUNTIF('Data R4'!S872,"&gt;0")+COUNTIF('Data R4'!U872,"&gt;0")+COUNTIF('Data R4'!W872,"&gt;0")+COUNTIF('Data R4'!Y872,"&gt;0"))&gt;0,1,0))</f>
        <v/>
      </c>
      <c r="M3864" t="inlineStr">
        <is>
          <t>Data R</t>
        </is>
      </c>
    </row>
    <row r="3865">
      <c r="A3865" t="inlineStr">
        <is>
          <t>Regional 4</t>
        </is>
      </c>
      <c r="B3865">
        <f>IF('Data R4'!C873="","",'Data R4'!B873)</f>
        <v/>
      </c>
      <c r="C3865">
        <f>IF('Data R4'!C873="","",'Data R4'!C873)</f>
        <v/>
      </c>
      <c r="D3865">
        <f>IF('Data R4'!C873="","",'Data R4'!D873)</f>
        <v/>
      </c>
      <c r="E3865">
        <f>IF('Data R4'!C873="","",'Data R4'!E873)</f>
        <v/>
      </c>
      <c r="F3865">
        <f>IF('Data R4'!C873="","",'Data R4'!F873)</f>
        <v/>
      </c>
      <c r="G3865">
        <f>IF('Data R4'!C873="","",'Data R4'!AD873)</f>
        <v/>
      </c>
      <c r="H3865">
        <f>IF('Data R4'!C873="","",'Data R4'!AC873)</f>
        <v/>
      </c>
      <c r="I3865">
        <f>IF('Data R4'!C873="","",COUNTIF('Data R4'!J873,"&gt;0")+COUNTIF('Data R4'!L873,"&gt;0")+COUNTIF('Data R4'!N873,"&gt;0")+COUNTIF('Data R4'!P873,"&gt;0")+COUNTIF('Data R4'!R873,"&gt;0")+COUNTIF('Data R4'!T873,"&gt;0")+COUNTIF('Data R4'!V873,"&gt;0")+COUNTIF('Data R4'!X873,"&gt;0"))</f>
        <v/>
      </c>
      <c r="J3865">
        <f>IF('Data R4'!C873="","",IF((COUNTIF('Data R4'!K873,"&gt;0")+COUNTIF('Data R4'!M873,"&gt;0")+COUNTIF('Data R4'!O873,"&gt;0")+COUNTIF('Data R4'!Q873,"&gt;0")+COUNTIF('Data R4'!S873,"&gt;0")+COUNTIF('Data R4'!U873,"&gt;0")+COUNTIF('Data R4'!W873,"&gt;0")+COUNTIF('Data R4'!Y873,"&gt;0"))&gt;0,1,0))</f>
        <v/>
      </c>
      <c r="M3865" t="inlineStr">
        <is>
          <t>Data R</t>
        </is>
      </c>
    </row>
    <row r="3866">
      <c r="A3866" t="inlineStr">
        <is>
          <t>Regional 4</t>
        </is>
      </c>
      <c r="B3866">
        <f>IF('Data R4'!C874="","",'Data R4'!B874)</f>
        <v/>
      </c>
      <c r="C3866">
        <f>IF('Data R4'!C874="","",'Data R4'!C874)</f>
        <v/>
      </c>
      <c r="D3866">
        <f>IF('Data R4'!C874="","",'Data R4'!D874)</f>
        <v/>
      </c>
      <c r="E3866">
        <f>IF('Data R4'!C874="","",'Data R4'!E874)</f>
        <v/>
      </c>
      <c r="F3866">
        <f>IF('Data R4'!C874="","",'Data R4'!F874)</f>
        <v/>
      </c>
      <c r="G3866">
        <f>IF('Data R4'!C874="","",'Data R4'!AD874)</f>
        <v/>
      </c>
      <c r="H3866">
        <f>IF('Data R4'!C874="","",'Data R4'!AC874)</f>
        <v/>
      </c>
      <c r="I3866">
        <f>IF('Data R4'!C874="","",COUNTIF('Data R4'!J874,"&gt;0")+COUNTIF('Data R4'!L874,"&gt;0")+COUNTIF('Data R4'!N874,"&gt;0")+COUNTIF('Data R4'!P874,"&gt;0")+COUNTIF('Data R4'!R874,"&gt;0")+COUNTIF('Data R4'!T874,"&gt;0")+COUNTIF('Data R4'!V874,"&gt;0")+COUNTIF('Data R4'!X874,"&gt;0"))</f>
        <v/>
      </c>
      <c r="J3866">
        <f>IF('Data R4'!C874="","",IF((COUNTIF('Data R4'!K874,"&gt;0")+COUNTIF('Data R4'!M874,"&gt;0")+COUNTIF('Data R4'!O874,"&gt;0")+COUNTIF('Data R4'!Q874,"&gt;0")+COUNTIF('Data R4'!S874,"&gt;0")+COUNTIF('Data R4'!U874,"&gt;0")+COUNTIF('Data R4'!W874,"&gt;0")+COUNTIF('Data R4'!Y874,"&gt;0"))&gt;0,1,0))</f>
        <v/>
      </c>
      <c r="M3866" t="inlineStr">
        <is>
          <t>Data R</t>
        </is>
      </c>
    </row>
    <row r="3867">
      <c r="A3867" t="inlineStr">
        <is>
          <t>Regional 4</t>
        </is>
      </c>
      <c r="B3867">
        <f>IF('Data R4'!C875="","",'Data R4'!B875)</f>
        <v/>
      </c>
      <c r="C3867">
        <f>IF('Data R4'!C875="","",'Data R4'!C875)</f>
        <v/>
      </c>
      <c r="D3867">
        <f>IF('Data R4'!C875="","",'Data R4'!D875)</f>
        <v/>
      </c>
      <c r="E3867">
        <f>IF('Data R4'!C875="","",'Data R4'!E875)</f>
        <v/>
      </c>
      <c r="F3867">
        <f>IF('Data R4'!C875="","",'Data R4'!F875)</f>
        <v/>
      </c>
      <c r="G3867">
        <f>IF('Data R4'!C875="","",'Data R4'!AD875)</f>
        <v/>
      </c>
      <c r="H3867">
        <f>IF('Data R4'!C875="","",'Data R4'!AC875)</f>
        <v/>
      </c>
      <c r="I3867">
        <f>IF('Data R4'!C875="","",COUNTIF('Data R4'!J875,"&gt;0")+COUNTIF('Data R4'!L875,"&gt;0")+COUNTIF('Data R4'!N875,"&gt;0")+COUNTIF('Data R4'!P875,"&gt;0")+COUNTIF('Data R4'!R875,"&gt;0")+COUNTIF('Data R4'!T875,"&gt;0")+COUNTIF('Data R4'!V875,"&gt;0")+COUNTIF('Data R4'!X875,"&gt;0"))</f>
        <v/>
      </c>
      <c r="J3867">
        <f>IF('Data R4'!C875="","",IF((COUNTIF('Data R4'!K875,"&gt;0")+COUNTIF('Data R4'!M875,"&gt;0")+COUNTIF('Data R4'!O875,"&gt;0")+COUNTIF('Data R4'!Q875,"&gt;0")+COUNTIF('Data R4'!S875,"&gt;0")+COUNTIF('Data R4'!U875,"&gt;0")+COUNTIF('Data R4'!W875,"&gt;0")+COUNTIF('Data R4'!Y875,"&gt;0"))&gt;0,1,0))</f>
        <v/>
      </c>
      <c r="M3867" t="inlineStr">
        <is>
          <t>Data R</t>
        </is>
      </c>
    </row>
    <row r="3868">
      <c r="A3868" t="inlineStr">
        <is>
          <t>Regional 4</t>
        </is>
      </c>
      <c r="B3868">
        <f>IF('Data R4'!C876="","",'Data R4'!B876)</f>
        <v/>
      </c>
      <c r="C3868">
        <f>IF('Data R4'!C876="","",'Data R4'!C876)</f>
        <v/>
      </c>
      <c r="D3868">
        <f>IF('Data R4'!C876="","",'Data R4'!D876)</f>
        <v/>
      </c>
      <c r="E3868">
        <f>IF('Data R4'!C876="","",'Data R4'!E876)</f>
        <v/>
      </c>
      <c r="F3868">
        <f>IF('Data R4'!C876="","",'Data R4'!F876)</f>
        <v/>
      </c>
      <c r="G3868">
        <f>IF('Data R4'!C876="","",'Data R4'!AD876)</f>
        <v/>
      </c>
      <c r="H3868">
        <f>IF('Data R4'!C876="","",'Data R4'!AC876)</f>
        <v/>
      </c>
      <c r="I3868">
        <f>IF('Data R4'!C876="","",COUNTIF('Data R4'!J876,"&gt;0")+COUNTIF('Data R4'!L876,"&gt;0")+COUNTIF('Data R4'!N876,"&gt;0")+COUNTIF('Data R4'!P876,"&gt;0")+COUNTIF('Data R4'!R876,"&gt;0")+COUNTIF('Data R4'!T876,"&gt;0")+COUNTIF('Data R4'!V876,"&gt;0")+COUNTIF('Data R4'!X876,"&gt;0"))</f>
        <v/>
      </c>
      <c r="J3868">
        <f>IF('Data R4'!C876="","",IF((COUNTIF('Data R4'!K876,"&gt;0")+COUNTIF('Data R4'!M876,"&gt;0")+COUNTIF('Data R4'!O876,"&gt;0")+COUNTIF('Data R4'!Q876,"&gt;0")+COUNTIF('Data R4'!S876,"&gt;0")+COUNTIF('Data R4'!U876,"&gt;0")+COUNTIF('Data R4'!W876,"&gt;0")+COUNTIF('Data R4'!Y876,"&gt;0"))&gt;0,1,0))</f>
        <v/>
      </c>
      <c r="M3868" t="inlineStr">
        <is>
          <t>Data R</t>
        </is>
      </c>
    </row>
    <row r="3869">
      <c r="A3869" t="inlineStr">
        <is>
          <t>Regional 4</t>
        </is>
      </c>
      <c r="B3869">
        <f>IF('Data R4'!C877="","",'Data R4'!B877)</f>
        <v/>
      </c>
      <c r="C3869">
        <f>IF('Data R4'!C877="","",'Data R4'!C877)</f>
        <v/>
      </c>
      <c r="D3869">
        <f>IF('Data R4'!C877="","",'Data R4'!D877)</f>
        <v/>
      </c>
      <c r="E3869">
        <f>IF('Data R4'!C877="","",'Data R4'!E877)</f>
        <v/>
      </c>
      <c r="F3869">
        <f>IF('Data R4'!C877="","",'Data R4'!F877)</f>
        <v/>
      </c>
      <c r="G3869">
        <f>IF('Data R4'!C877="","",'Data R4'!AD877)</f>
        <v/>
      </c>
      <c r="H3869">
        <f>IF('Data R4'!C877="","",'Data R4'!AC877)</f>
        <v/>
      </c>
      <c r="I3869">
        <f>IF('Data R4'!C877="","",COUNTIF('Data R4'!J877,"&gt;0")+COUNTIF('Data R4'!L877,"&gt;0")+COUNTIF('Data R4'!N877,"&gt;0")+COUNTIF('Data R4'!P877,"&gt;0")+COUNTIF('Data R4'!R877,"&gt;0")+COUNTIF('Data R4'!T877,"&gt;0")+COUNTIF('Data R4'!V877,"&gt;0")+COUNTIF('Data R4'!X877,"&gt;0"))</f>
        <v/>
      </c>
      <c r="J3869">
        <f>IF('Data R4'!C877="","",IF((COUNTIF('Data R4'!K877,"&gt;0")+COUNTIF('Data R4'!M877,"&gt;0")+COUNTIF('Data R4'!O877,"&gt;0")+COUNTIF('Data R4'!Q877,"&gt;0")+COUNTIF('Data R4'!S877,"&gt;0")+COUNTIF('Data R4'!U877,"&gt;0")+COUNTIF('Data R4'!W877,"&gt;0")+COUNTIF('Data R4'!Y877,"&gt;0"))&gt;0,1,0))</f>
        <v/>
      </c>
      <c r="M3869" t="inlineStr">
        <is>
          <t>Data R</t>
        </is>
      </c>
    </row>
    <row r="3870">
      <c r="A3870" t="inlineStr">
        <is>
          <t>Regional 4</t>
        </is>
      </c>
      <c r="B3870">
        <f>IF('Data R4'!C878="","",'Data R4'!B878)</f>
        <v/>
      </c>
      <c r="C3870">
        <f>IF('Data R4'!C878="","",'Data R4'!C878)</f>
        <v/>
      </c>
      <c r="D3870">
        <f>IF('Data R4'!C878="","",'Data R4'!D878)</f>
        <v/>
      </c>
      <c r="E3870">
        <f>IF('Data R4'!C878="","",'Data R4'!E878)</f>
        <v/>
      </c>
      <c r="F3870">
        <f>IF('Data R4'!C878="","",'Data R4'!F878)</f>
        <v/>
      </c>
      <c r="G3870">
        <f>IF('Data R4'!C878="","",'Data R4'!AD878)</f>
        <v/>
      </c>
      <c r="H3870">
        <f>IF('Data R4'!C878="","",'Data R4'!AC878)</f>
        <v/>
      </c>
      <c r="I3870">
        <f>IF('Data R4'!C878="","",COUNTIF('Data R4'!J878,"&gt;0")+COUNTIF('Data R4'!L878,"&gt;0")+COUNTIF('Data R4'!N878,"&gt;0")+COUNTIF('Data R4'!P878,"&gt;0")+COUNTIF('Data R4'!R878,"&gt;0")+COUNTIF('Data R4'!T878,"&gt;0")+COUNTIF('Data R4'!V878,"&gt;0")+COUNTIF('Data R4'!X878,"&gt;0"))</f>
        <v/>
      </c>
      <c r="J3870">
        <f>IF('Data R4'!C878="","",IF((COUNTIF('Data R4'!K878,"&gt;0")+COUNTIF('Data R4'!M878,"&gt;0")+COUNTIF('Data R4'!O878,"&gt;0")+COUNTIF('Data R4'!Q878,"&gt;0")+COUNTIF('Data R4'!S878,"&gt;0")+COUNTIF('Data R4'!U878,"&gt;0")+COUNTIF('Data R4'!W878,"&gt;0")+COUNTIF('Data R4'!Y878,"&gt;0"))&gt;0,1,0))</f>
        <v/>
      </c>
      <c r="M3870" t="inlineStr">
        <is>
          <t>Data R</t>
        </is>
      </c>
    </row>
    <row r="3871">
      <c r="A3871" t="inlineStr">
        <is>
          <t>Regional 4</t>
        </is>
      </c>
      <c r="B3871">
        <f>IF('Data R4'!C879="","",'Data R4'!B879)</f>
        <v/>
      </c>
      <c r="C3871">
        <f>IF('Data R4'!C879="","",'Data R4'!C879)</f>
        <v/>
      </c>
      <c r="D3871">
        <f>IF('Data R4'!C879="","",'Data R4'!D879)</f>
        <v/>
      </c>
      <c r="E3871">
        <f>IF('Data R4'!C879="","",'Data R4'!E879)</f>
        <v/>
      </c>
      <c r="F3871">
        <f>IF('Data R4'!C879="","",'Data R4'!F879)</f>
        <v/>
      </c>
      <c r="G3871">
        <f>IF('Data R4'!C879="","",'Data R4'!AD879)</f>
        <v/>
      </c>
      <c r="H3871">
        <f>IF('Data R4'!C879="","",'Data R4'!AC879)</f>
        <v/>
      </c>
      <c r="I3871">
        <f>IF('Data R4'!C879="","",COUNTIF('Data R4'!J879,"&gt;0")+COUNTIF('Data R4'!L879,"&gt;0")+COUNTIF('Data R4'!N879,"&gt;0")+COUNTIF('Data R4'!P879,"&gt;0")+COUNTIF('Data R4'!R879,"&gt;0")+COUNTIF('Data R4'!T879,"&gt;0")+COUNTIF('Data R4'!V879,"&gt;0")+COUNTIF('Data R4'!X879,"&gt;0"))</f>
        <v/>
      </c>
      <c r="J3871">
        <f>IF('Data R4'!C879="","",IF((COUNTIF('Data R4'!K879,"&gt;0")+COUNTIF('Data R4'!M879,"&gt;0")+COUNTIF('Data R4'!O879,"&gt;0")+COUNTIF('Data R4'!Q879,"&gt;0")+COUNTIF('Data R4'!S879,"&gt;0")+COUNTIF('Data R4'!U879,"&gt;0")+COUNTIF('Data R4'!W879,"&gt;0")+COUNTIF('Data R4'!Y879,"&gt;0"))&gt;0,1,0))</f>
        <v/>
      </c>
      <c r="M3871" t="inlineStr">
        <is>
          <t>Data R</t>
        </is>
      </c>
    </row>
    <row r="3872">
      <c r="A3872" t="inlineStr">
        <is>
          <t>Regional 4</t>
        </is>
      </c>
      <c r="B3872">
        <f>IF('Data R4'!C880="","",'Data R4'!B880)</f>
        <v/>
      </c>
      <c r="C3872">
        <f>IF('Data R4'!C880="","",'Data R4'!C880)</f>
        <v/>
      </c>
      <c r="D3872">
        <f>IF('Data R4'!C880="","",'Data R4'!D880)</f>
        <v/>
      </c>
      <c r="E3872">
        <f>IF('Data R4'!C880="","",'Data R4'!E880)</f>
        <v/>
      </c>
      <c r="F3872">
        <f>IF('Data R4'!C880="","",'Data R4'!F880)</f>
        <v/>
      </c>
      <c r="G3872">
        <f>IF('Data R4'!C880="","",'Data R4'!AD880)</f>
        <v/>
      </c>
      <c r="H3872">
        <f>IF('Data R4'!C880="","",'Data R4'!AC880)</f>
        <v/>
      </c>
      <c r="I3872">
        <f>IF('Data R4'!C880="","",COUNTIF('Data R4'!J880,"&gt;0")+COUNTIF('Data R4'!L880,"&gt;0")+COUNTIF('Data R4'!N880,"&gt;0")+COUNTIF('Data R4'!P880,"&gt;0")+COUNTIF('Data R4'!R880,"&gt;0")+COUNTIF('Data R4'!T880,"&gt;0")+COUNTIF('Data R4'!V880,"&gt;0")+COUNTIF('Data R4'!X880,"&gt;0"))</f>
        <v/>
      </c>
      <c r="J3872">
        <f>IF('Data R4'!C880="","",IF((COUNTIF('Data R4'!K880,"&gt;0")+COUNTIF('Data R4'!M880,"&gt;0")+COUNTIF('Data R4'!O880,"&gt;0")+COUNTIF('Data R4'!Q880,"&gt;0")+COUNTIF('Data R4'!S880,"&gt;0")+COUNTIF('Data R4'!U880,"&gt;0")+COUNTIF('Data R4'!W880,"&gt;0")+COUNTIF('Data R4'!Y880,"&gt;0"))&gt;0,1,0))</f>
        <v/>
      </c>
      <c r="M3872" t="inlineStr">
        <is>
          <t>Data R</t>
        </is>
      </c>
    </row>
    <row r="3873">
      <c r="A3873" t="inlineStr">
        <is>
          <t>Regional 4</t>
        </is>
      </c>
      <c r="B3873">
        <f>IF('Data R4'!C881="","",'Data R4'!B881)</f>
        <v/>
      </c>
      <c r="C3873">
        <f>IF('Data R4'!C881="","",'Data R4'!C881)</f>
        <v/>
      </c>
      <c r="D3873">
        <f>IF('Data R4'!C881="","",'Data R4'!D881)</f>
        <v/>
      </c>
      <c r="E3873">
        <f>IF('Data R4'!C881="","",'Data R4'!E881)</f>
        <v/>
      </c>
      <c r="F3873">
        <f>IF('Data R4'!C881="","",'Data R4'!F881)</f>
        <v/>
      </c>
      <c r="G3873">
        <f>IF('Data R4'!C881="","",'Data R4'!AD881)</f>
        <v/>
      </c>
      <c r="H3873">
        <f>IF('Data R4'!C881="","",'Data R4'!AC881)</f>
        <v/>
      </c>
      <c r="I3873">
        <f>IF('Data R4'!C881="","",COUNTIF('Data R4'!J881,"&gt;0")+COUNTIF('Data R4'!L881,"&gt;0")+COUNTIF('Data R4'!N881,"&gt;0")+COUNTIF('Data R4'!P881,"&gt;0")+COUNTIF('Data R4'!R881,"&gt;0")+COUNTIF('Data R4'!T881,"&gt;0")+COUNTIF('Data R4'!V881,"&gt;0")+COUNTIF('Data R4'!X881,"&gt;0"))</f>
        <v/>
      </c>
      <c r="J3873">
        <f>IF('Data R4'!C881="","",IF((COUNTIF('Data R4'!K881,"&gt;0")+COUNTIF('Data R4'!M881,"&gt;0")+COUNTIF('Data R4'!O881,"&gt;0")+COUNTIF('Data R4'!Q881,"&gt;0")+COUNTIF('Data R4'!S881,"&gt;0")+COUNTIF('Data R4'!U881,"&gt;0")+COUNTIF('Data R4'!W881,"&gt;0")+COUNTIF('Data R4'!Y881,"&gt;0"))&gt;0,1,0))</f>
        <v/>
      </c>
      <c r="M3873" t="inlineStr">
        <is>
          <t>Data R</t>
        </is>
      </c>
    </row>
    <row r="3874">
      <c r="A3874" t="inlineStr">
        <is>
          <t>Regional 4</t>
        </is>
      </c>
      <c r="B3874">
        <f>IF('Data R4'!C882="","",'Data R4'!B882)</f>
        <v/>
      </c>
      <c r="C3874">
        <f>IF('Data R4'!C882="","",'Data R4'!C882)</f>
        <v/>
      </c>
      <c r="D3874">
        <f>IF('Data R4'!C882="","",'Data R4'!D882)</f>
        <v/>
      </c>
      <c r="E3874">
        <f>IF('Data R4'!C882="","",'Data R4'!E882)</f>
        <v/>
      </c>
      <c r="F3874">
        <f>IF('Data R4'!C882="","",'Data R4'!F882)</f>
        <v/>
      </c>
      <c r="G3874">
        <f>IF('Data R4'!C882="","",'Data R4'!AD882)</f>
        <v/>
      </c>
      <c r="H3874">
        <f>IF('Data R4'!C882="","",'Data R4'!AC882)</f>
        <v/>
      </c>
      <c r="I3874">
        <f>IF('Data R4'!C882="","",COUNTIF('Data R4'!J882,"&gt;0")+COUNTIF('Data R4'!L882,"&gt;0")+COUNTIF('Data R4'!N882,"&gt;0")+COUNTIF('Data R4'!P882,"&gt;0")+COUNTIF('Data R4'!R882,"&gt;0")+COUNTIF('Data R4'!T882,"&gt;0")+COUNTIF('Data R4'!V882,"&gt;0")+COUNTIF('Data R4'!X882,"&gt;0"))</f>
        <v/>
      </c>
      <c r="J3874">
        <f>IF('Data R4'!C882="","",IF((COUNTIF('Data R4'!K882,"&gt;0")+COUNTIF('Data R4'!M882,"&gt;0")+COUNTIF('Data R4'!O882,"&gt;0")+COUNTIF('Data R4'!Q882,"&gt;0")+COUNTIF('Data R4'!S882,"&gt;0")+COUNTIF('Data R4'!U882,"&gt;0")+COUNTIF('Data R4'!W882,"&gt;0")+COUNTIF('Data R4'!Y882,"&gt;0"))&gt;0,1,0))</f>
        <v/>
      </c>
      <c r="M3874" t="inlineStr">
        <is>
          <t>Data R</t>
        </is>
      </c>
    </row>
    <row r="3875">
      <c r="A3875" t="inlineStr">
        <is>
          <t>Regional 4</t>
        </is>
      </c>
      <c r="B3875">
        <f>IF('Data R4'!C883="","",'Data R4'!B883)</f>
        <v/>
      </c>
      <c r="C3875">
        <f>IF('Data R4'!C883="","",'Data R4'!C883)</f>
        <v/>
      </c>
      <c r="D3875">
        <f>IF('Data R4'!C883="","",'Data R4'!D883)</f>
        <v/>
      </c>
      <c r="E3875">
        <f>IF('Data R4'!C883="","",'Data R4'!E883)</f>
        <v/>
      </c>
      <c r="F3875">
        <f>IF('Data R4'!C883="","",'Data R4'!F883)</f>
        <v/>
      </c>
      <c r="G3875">
        <f>IF('Data R4'!C883="","",'Data R4'!AD883)</f>
        <v/>
      </c>
      <c r="H3875">
        <f>IF('Data R4'!C883="","",'Data R4'!AC883)</f>
        <v/>
      </c>
      <c r="I3875">
        <f>IF('Data R4'!C883="","",COUNTIF('Data R4'!J883,"&gt;0")+COUNTIF('Data R4'!L883,"&gt;0")+COUNTIF('Data R4'!N883,"&gt;0")+COUNTIF('Data R4'!P883,"&gt;0")+COUNTIF('Data R4'!R883,"&gt;0")+COUNTIF('Data R4'!T883,"&gt;0")+COUNTIF('Data R4'!V883,"&gt;0")+COUNTIF('Data R4'!X883,"&gt;0"))</f>
        <v/>
      </c>
      <c r="J3875">
        <f>IF('Data R4'!C883="","",IF((COUNTIF('Data R4'!K883,"&gt;0")+COUNTIF('Data R4'!M883,"&gt;0")+COUNTIF('Data R4'!O883,"&gt;0")+COUNTIF('Data R4'!Q883,"&gt;0")+COUNTIF('Data R4'!S883,"&gt;0")+COUNTIF('Data R4'!U883,"&gt;0")+COUNTIF('Data R4'!W883,"&gt;0")+COUNTIF('Data R4'!Y883,"&gt;0"))&gt;0,1,0))</f>
        <v/>
      </c>
      <c r="M3875" t="inlineStr">
        <is>
          <t>Data R</t>
        </is>
      </c>
    </row>
    <row r="3876">
      <c r="A3876" t="inlineStr">
        <is>
          <t>Regional 4</t>
        </is>
      </c>
      <c r="B3876">
        <f>IF('Data R4'!C884="","",'Data R4'!B884)</f>
        <v/>
      </c>
      <c r="C3876">
        <f>IF('Data R4'!C884="","",'Data R4'!C884)</f>
        <v/>
      </c>
      <c r="D3876">
        <f>IF('Data R4'!C884="","",'Data R4'!D884)</f>
        <v/>
      </c>
      <c r="E3876">
        <f>IF('Data R4'!C884="","",'Data R4'!E884)</f>
        <v/>
      </c>
      <c r="F3876">
        <f>IF('Data R4'!C884="","",'Data R4'!F884)</f>
        <v/>
      </c>
      <c r="G3876">
        <f>IF('Data R4'!C884="","",'Data R4'!AD884)</f>
        <v/>
      </c>
      <c r="H3876">
        <f>IF('Data R4'!C884="","",'Data R4'!AC884)</f>
        <v/>
      </c>
      <c r="I3876">
        <f>IF('Data R4'!C884="","",COUNTIF('Data R4'!J884,"&gt;0")+COUNTIF('Data R4'!L884,"&gt;0")+COUNTIF('Data R4'!N884,"&gt;0")+COUNTIF('Data R4'!P884,"&gt;0")+COUNTIF('Data R4'!R884,"&gt;0")+COUNTIF('Data R4'!T884,"&gt;0")+COUNTIF('Data R4'!V884,"&gt;0")+COUNTIF('Data R4'!X884,"&gt;0"))</f>
        <v/>
      </c>
      <c r="J3876">
        <f>IF('Data R4'!C884="","",IF((COUNTIF('Data R4'!K884,"&gt;0")+COUNTIF('Data R4'!M884,"&gt;0")+COUNTIF('Data R4'!O884,"&gt;0")+COUNTIF('Data R4'!Q884,"&gt;0")+COUNTIF('Data R4'!S884,"&gt;0")+COUNTIF('Data R4'!U884,"&gt;0")+COUNTIF('Data R4'!W884,"&gt;0")+COUNTIF('Data R4'!Y884,"&gt;0"))&gt;0,1,0))</f>
        <v/>
      </c>
      <c r="M3876" t="inlineStr">
        <is>
          <t>Data R</t>
        </is>
      </c>
    </row>
    <row r="3877">
      <c r="A3877" t="inlineStr">
        <is>
          <t>Regional 4</t>
        </is>
      </c>
      <c r="B3877">
        <f>IF('Data R4'!C885="","",'Data R4'!B885)</f>
        <v/>
      </c>
      <c r="C3877">
        <f>IF('Data R4'!C885="","",'Data R4'!C885)</f>
        <v/>
      </c>
      <c r="D3877">
        <f>IF('Data R4'!C885="","",'Data R4'!D885)</f>
        <v/>
      </c>
      <c r="E3877">
        <f>IF('Data R4'!C885="","",'Data R4'!E885)</f>
        <v/>
      </c>
      <c r="F3877">
        <f>IF('Data R4'!C885="","",'Data R4'!F885)</f>
        <v/>
      </c>
      <c r="G3877">
        <f>IF('Data R4'!C885="","",'Data R4'!AD885)</f>
        <v/>
      </c>
      <c r="H3877">
        <f>IF('Data R4'!C885="","",'Data R4'!AC885)</f>
        <v/>
      </c>
      <c r="I3877">
        <f>IF('Data R4'!C885="","",COUNTIF('Data R4'!J885,"&gt;0")+COUNTIF('Data R4'!L885,"&gt;0")+COUNTIF('Data R4'!N885,"&gt;0")+COUNTIF('Data R4'!P885,"&gt;0")+COUNTIF('Data R4'!R885,"&gt;0")+COUNTIF('Data R4'!T885,"&gt;0")+COUNTIF('Data R4'!V885,"&gt;0")+COUNTIF('Data R4'!X885,"&gt;0"))</f>
        <v/>
      </c>
      <c r="J3877">
        <f>IF('Data R4'!C885="","",IF((COUNTIF('Data R4'!K885,"&gt;0")+COUNTIF('Data R4'!M885,"&gt;0")+COUNTIF('Data R4'!O885,"&gt;0")+COUNTIF('Data R4'!Q885,"&gt;0")+COUNTIF('Data R4'!S885,"&gt;0")+COUNTIF('Data R4'!U885,"&gt;0")+COUNTIF('Data R4'!W885,"&gt;0")+COUNTIF('Data R4'!Y885,"&gt;0"))&gt;0,1,0))</f>
        <v/>
      </c>
      <c r="M3877" t="inlineStr">
        <is>
          <t>Data R</t>
        </is>
      </c>
    </row>
    <row r="3878">
      <c r="A3878" t="inlineStr">
        <is>
          <t>Regional 4</t>
        </is>
      </c>
      <c r="B3878">
        <f>IF('Data R4'!C886="","",'Data R4'!B886)</f>
        <v/>
      </c>
      <c r="C3878">
        <f>IF('Data R4'!C886="","",'Data R4'!C886)</f>
        <v/>
      </c>
      <c r="D3878">
        <f>IF('Data R4'!C886="","",'Data R4'!D886)</f>
        <v/>
      </c>
      <c r="E3878">
        <f>IF('Data R4'!C886="","",'Data R4'!E886)</f>
        <v/>
      </c>
      <c r="F3878">
        <f>IF('Data R4'!C886="","",'Data R4'!F886)</f>
        <v/>
      </c>
      <c r="G3878">
        <f>IF('Data R4'!C886="","",'Data R4'!AD886)</f>
        <v/>
      </c>
      <c r="H3878">
        <f>IF('Data R4'!C886="","",'Data R4'!AC886)</f>
        <v/>
      </c>
      <c r="I3878">
        <f>IF('Data R4'!C886="","",COUNTIF('Data R4'!J886,"&gt;0")+COUNTIF('Data R4'!L886,"&gt;0")+COUNTIF('Data R4'!N886,"&gt;0")+COUNTIF('Data R4'!P886,"&gt;0")+COUNTIF('Data R4'!R886,"&gt;0")+COUNTIF('Data R4'!T886,"&gt;0")+COUNTIF('Data R4'!V886,"&gt;0")+COUNTIF('Data R4'!X886,"&gt;0"))</f>
        <v/>
      </c>
      <c r="J3878">
        <f>IF('Data R4'!C886="","",IF((COUNTIF('Data R4'!K886,"&gt;0")+COUNTIF('Data R4'!M886,"&gt;0")+COUNTIF('Data R4'!O886,"&gt;0")+COUNTIF('Data R4'!Q886,"&gt;0")+COUNTIF('Data R4'!S886,"&gt;0")+COUNTIF('Data R4'!U886,"&gt;0")+COUNTIF('Data R4'!W886,"&gt;0")+COUNTIF('Data R4'!Y886,"&gt;0"))&gt;0,1,0))</f>
        <v/>
      </c>
      <c r="M3878" t="inlineStr">
        <is>
          <t>Data R</t>
        </is>
      </c>
    </row>
    <row r="3879">
      <c r="A3879" t="inlineStr">
        <is>
          <t>Regional 4</t>
        </is>
      </c>
      <c r="B3879">
        <f>IF('Data R4'!C887="","",'Data R4'!B887)</f>
        <v/>
      </c>
      <c r="C3879">
        <f>IF('Data R4'!C887="","",'Data R4'!C887)</f>
        <v/>
      </c>
      <c r="D3879">
        <f>IF('Data R4'!C887="","",'Data R4'!D887)</f>
        <v/>
      </c>
      <c r="E3879">
        <f>IF('Data R4'!C887="","",'Data R4'!E887)</f>
        <v/>
      </c>
      <c r="F3879">
        <f>IF('Data R4'!C887="","",'Data R4'!F887)</f>
        <v/>
      </c>
      <c r="G3879">
        <f>IF('Data R4'!C887="","",'Data R4'!AD887)</f>
        <v/>
      </c>
      <c r="H3879">
        <f>IF('Data R4'!C887="","",'Data R4'!AC887)</f>
        <v/>
      </c>
      <c r="I3879">
        <f>IF('Data R4'!C887="","",COUNTIF('Data R4'!J887,"&gt;0")+COUNTIF('Data R4'!L887,"&gt;0")+COUNTIF('Data R4'!N887,"&gt;0")+COUNTIF('Data R4'!P887,"&gt;0")+COUNTIF('Data R4'!R887,"&gt;0")+COUNTIF('Data R4'!T887,"&gt;0")+COUNTIF('Data R4'!V887,"&gt;0")+COUNTIF('Data R4'!X887,"&gt;0"))</f>
        <v/>
      </c>
      <c r="J3879">
        <f>IF('Data R4'!C887="","",IF((COUNTIF('Data R4'!K887,"&gt;0")+COUNTIF('Data R4'!M887,"&gt;0")+COUNTIF('Data R4'!O887,"&gt;0")+COUNTIF('Data R4'!Q887,"&gt;0")+COUNTIF('Data R4'!S887,"&gt;0")+COUNTIF('Data R4'!U887,"&gt;0")+COUNTIF('Data R4'!W887,"&gt;0")+COUNTIF('Data R4'!Y887,"&gt;0"))&gt;0,1,0))</f>
        <v/>
      </c>
      <c r="M3879" t="inlineStr">
        <is>
          <t>Data R</t>
        </is>
      </c>
    </row>
    <row r="3880">
      <c r="A3880" t="inlineStr">
        <is>
          <t>Regional 4</t>
        </is>
      </c>
      <c r="B3880">
        <f>IF('Data R4'!C888="","",'Data R4'!B888)</f>
        <v/>
      </c>
      <c r="C3880">
        <f>IF('Data R4'!C888="","",'Data R4'!C888)</f>
        <v/>
      </c>
      <c r="D3880">
        <f>IF('Data R4'!C888="","",'Data R4'!D888)</f>
        <v/>
      </c>
      <c r="E3880">
        <f>IF('Data R4'!C888="","",'Data R4'!E888)</f>
        <v/>
      </c>
      <c r="F3880">
        <f>IF('Data R4'!C888="","",'Data R4'!F888)</f>
        <v/>
      </c>
      <c r="G3880">
        <f>IF('Data R4'!C888="","",'Data R4'!AD888)</f>
        <v/>
      </c>
      <c r="H3880">
        <f>IF('Data R4'!C888="","",'Data R4'!AC888)</f>
        <v/>
      </c>
      <c r="I3880">
        <f>IF('Data R4'!C888="","",COUNTIF('Data R4'!J888,"&gt;0")+COUNTIF('Data R4'!L888,"&gt;0")+COUNTIF('Data R4'!N888,"&gt;0")+COUNTIF('Data R4'!P888,"&gt;0")+COUNTIF('Data R4'!R888,"&gt;0")+COUNTIF('Data R4'!T888,"&gt;0")+COUNTIF('Data R4'!V888,"&gt;0")+COUNTIF('Data R4'!X888,"&gt;0"))</f>
        <v/>
      </c>
      <c r="J3880">
        <f>IF('Data R4'!C888="","",IF((COUNTIF('Data R4'!K888,"&gt;0")+COUNTIF('Data R4'!M888,"&gt;0")+COUNTIF('Data R4'!O888,"&gt;0")+COUNTIF('Data R4'!Q888,"&gt;0")+COUNTIF('Data R4'!S888,"&gt;0")+COUNTIF('Data R4'!U888,"&gt;0")+COUNTIF('Data R4'!W888,"&gt;0")+COUNTIF('Data R4'!Y888,"&gt;0"))&gt;0,1,0))</f>
        <v/>
      </c>
      <c r="M3880" t="inlineStr">
        <is>
          <t>Data R</t>
        </is>
      </c>
    </row>
    <row r="3881">
      <c r="A3881" t="inlineStr">
        <is>
          <t>Regional 4</t>
        </is>
      </c>
      <c r="B3881">
        <f>IF('Data R4'!C889="","",'Data R4'!B889)</f>
        <v/>
      </c>
      <c r="C3881">
        <f>IF('Data R4'!C889="","",'Data R4'!C889)</f>
        <v/>
      </c>
      <c r="D3881">
        <f>IF('Data R4'!C889="","",'Data R4'!D889)</f>
        <v/>
      </c>
      <c r="E3881">
        <f>IF('Data R4'!C889="","",'Data R4'!E889)</f>
        <v/>
      </c>
      <c r="F3881">
        <f>IF('Data R4'!C889="","",'Data R4'!F889)</f>
        <v/>
      </c>
      <c r="G3881">
        <f>IF('Data R4'!C889="","",'Data R4'!AD889)</f>
        <v/>
      </c>
      <c r="H3881">
        <f>IF('Data R4'!C889="","",'Data R4'!AC889)</f>
        <v/>
      </c>
      <c r="I3881">
        <f>IF('Data R4'!C889="","",COUNTIF('Data R4'!J889,"&gt;0")+COUNTIF('Data R4'!L889,"&gt;0")+COUNTIF('Data R4'!N889,"&gt;0")+COUNTIF('Data R4'!P889,"&gt;0")+COUNTIF('Data R4'!R889,"&gt;0")+COUNTIF('Data R4'!T889,"&gt;0")+COUNTIF('Data R4'!V889,"&gt;0")+COUNTIF('Data R4'!X889,"&gt;0"))</f>
        <v/>
      </c>
      <c r="J3881">
        <f>IF('Data R4'!C889="","",IF((COUNTIF('Data R4'!K889,"&gt;0")+COUNTIF('Data R4'!M889,"&gt;0")+COUNTIF('Data R4'!O889,"&gt;0")+COUNTIF('Data R4'!Q889,"&gt;0")+COUNTIF('Data R4'!S889,"&gt;0")+COUNTIF('Data R4'!U889,"&gt;0")+COUNTIF('Data R4'!W889,"&gt;0")+COUNTIF('Data R4'!Y889,"&gt;0"))&gt;0,1,0))</f>
        <v/>
      </c>
      <c r="M3881" t="inlineStr">
        <is>
          <t>Data R</t>
        </is>
      </c>
    </row>
    <row r="3882">
      <c r="A3882" t="inlineStr">
        <is>
          <t>Regional 4</t>
        </is>
      </c>
      <c r="B3882">
        <f>IF('Data R4'!C890="","",'Data R4'!B890)</f>
        <v/>
      </c>
      <c r="C3882">
        <f>IF('Data R4'!C890="","",'Data R4'!C890)</f>
        <v/>
      </c>
      <c r="D3882">
        <f>IF('Data R4'!C890="","",'Data R4'!D890)</f>
        <v/>
      </c>
      <c r="E3882">
        <f>IF('Data R4'!C890="","",'Data R4'!E890)</f>
        <v/>
      </c>
      <c r="F3882">
        <f>IF('Data R4'!C890="","",'Data R4'!F890)</f>
        <v/>
      </c>
      <c r="G3882">
        <f>IF('Data R4'!C890="","",'Data R4'!AD890)</f>
        <v/>
      </c>
      <c r="H3882">
        <f>IF('Data R4'!C890="","",'Data R4'!AC890)</f>
        <v/>
      </c>
      <c r="I3882">
        <f>IF('Data R4'!C890="","",COUNTIF('Data R4'!J890,"&gt;0")+COUNTIF('Data R4'!L890,"&gt;0")+COUNTIF('Data R4'!N890,"&gt;0")+COUNTIF('Data R4'!P890,"&gt;0")+COUNTIF('Data R4'!R890,"&gt;0")+COUNTIF('Data R4'!T890,"&gt;0")+COUNTIF('Data R4'!V890,"&gt;0")+COUNTIF('Data R4'!X890,"&gt;0"))</f>
        <v/>
      </c>
      <c r="J3882">
        <f>IF('Data R4'!C890="","",IF((COUNTIF('Data R4'!K890,"&gt;0")+COUNTIF('Data R4'!M890,"&gt;0")+COUNTIF('Data R4'!O890,"&gt;0")+COUNTIF('Data R4'!Q890,"&gt;0")+COUNTIF('Data R4'!S890,"&gt;0")+COUNTIF('Data R4'!U890,"&gt;0")+COUNTIF('Data R4'!W890,"&gt;0")+COUNTIF('Data R4'!Y890,"&gt;0"))&gt;0,1,0))</f>
        <v/>
      </c>
      <c r="M3882" t="inlineStr">
        <is>
          <t>Data R</t>
        </is>
      </c>
    </row>
    <row r="3883">
      <c r="A3883" t="inlineStr">
        <is>
          <t>Regional 4</t>
        </is>
      </c>
      <c r="B3883">
        <f>IF('Data R4'!C891="","",'Data R4'!B891)</f>
        <v/>
      </c>
      <c r="C3883">
        <f>IF('Data R4'!C891="","",'Data R4'!C891)</f>
        <v/>
      </c>
      <c r="D3883">
        <f>IF('Data R4'!C891="","",'Data R4'!D891)</f>
        <v/>
      </c>
      <c r="E3883">
        <f>IF('Data R4'!C891="","",'Data R4'!E891)</f>
        <v/>
      </c>
      <c r="F3883">
        <f>IF('Data R4'!C891="","",'Data R4'!F891)</f>
        <v/>
      </c>
      <c r="G3883">
        <f>IF('Data R4'!C891="","",'Data R4'!AD891)</f>
        <v/>
      </c>
      <c r="H3883">
        <f>IF('Data R4'!C891="","",'Data R4'!AC891)</f>
        <v/>
      </c>
      <c r="I3883">
        <f>IF('Data R4'!C891="","",COUNTIF('Data R4'!J891,"&gt;0")+COUNTIF('Data R4'!L891,"&gt;0")+COUNTIF('Data R4'!N891,"&gt;0")+COUNTIF('Data R4'!P891,"&gt;0")+COUNTIF('Data R4'!R891,"&gt;0")+COUNTIF('Data R4'!T891,"&gt;0")+COUNTIF('Data R4'!V891,"&gt;0")+COUNTIF('Data R4'!X891,"&gt;0"))</f>
        <v/>
      </c>
      <c r="J3883">
        <f>IF('Data R4'!C891="","",IF((COUNTIF('Data R4'!K891,"&gt;0")+COUNTIF('Data R4'!M891,"&gt;0")+COUNTIF('Data R4'!O891,"&gt;0")+COUNTIF('Data R4'!Q891,"&gt;0")+COUNTIF('Data R4'!S891,"&gt;0")+COUNTIF('Data R4'!U891,"&gt;0")+COUNTIF('Data R4'!W891,"&gt;0")+COUNTIF('Data R4'!Y891,"&gt;0"))&gt;0,1,0))</f>
        <v/>
      </c>
      <c r="M3883" t="inlineStr">
        <is>
          <t>Data R</t>
        </is>
      </c>
    </row>
    <row r="3884">
      <c r="A3884" t="inlineStr">
        <is>
          <t>Regional 4</t>
        </is>
      </c>
      <c r="B3884">
        <f>IF('Data R4'!C892="","",'Data R4'!B892)</f>
        <v/>
      </c>
      <c r="C3884">
        <f>IF('Data R4'!C892="","",'Data R4'!C892)</f>
        <v/>
      </c>
      <c r="D3884">
        <f>IF('Data R4'!C892="","",'Data R4'!D892)</f>
        <v/>
      </c>
      <c r="E3884">
        <f>IF('Data R4'!C892="","",'Data R4'!E892)</f>
        <v/>
      </c>
      <c r="F3884">
        <f>IF('Data R4'!C892="","",'Data R4'!F892)</f>
        <v/>
      </c>
      <c r="G3884">
        <f>IF('Data R4'!C892="","",'Data R4'!AD892)</f>
        <v/>
      </c>
      <c r="H3884">
        <f>IF('Data R4'!C892="","",'Data R4'!AC892)</f>
        <v/>
      </c>
      <c r="I3884">
        <f>IF('Data R4'!C892="","",COUNTIF('Data R4'!J892,"&gt;0")+COUNTIF('Data R4'!L892,"&gt;0")+COUNTIF('Data R4'!N892,"&gt;0")+COUNTIF('Data R4'!P892,"&gt;0")+COUNTIF('Data R4'!R892,"&gt;0")+COUNTIF('Data R4'!T892,"&gt;0")+COUNTIF('Data R4'!V892,"&gt;0")+COUNTIF('Data R4'!X892,"&gt;0"))</f>
        <v/>
      </c>
      <c r="J3884">
        <f>IF('Data R4'!C892="","",IF((COUNTIF('Data R4'!K892,"&gt;0")+COUNTIF('Data R4'!M892,"&gt;0")+COUNTIF('Data R4'!O892,"&gt;0")+COUNTIF('Data R4'!Q892,"&gt;0")+COUNTIF('Data R4'!S892,"&gt;0")+COUNTIF('Data R4'!U892,"&gt;0")+COUNTIF('Data R4'!W892,"&gt;0")+COUNTIF('Data R4'!Y892,"&gt;0"))&gt;0,1,0))</f>
        <v/>
      </c>
      <c r="M3884" t="inlineStr">
        <is>
          <t>Data R</t>
        </is>
      </c>
    </row>
    <row r="3885">
      <c r="A3885" t="inlineStr">
        <is>
          <t>Regional 4</t>
        </is>
      </c>
      <c r="B3885">
        <f>IF('Data R4'!C893="","",'Data R4'!B893)</f>
        <v/>
      </c>
      <c r="C3885">
        <f>IF('Data R4'!C893="","",'Data R4'!C893)</f>
        <v/>
      </c>
      <c r="D3885">
        <f>IF('Data R4'!C893="","",'Data R4'!D893)</f>
        <v/>
      </c>
      <c r="E3885">
        <f>IF('Data R4'!C893="","",'Data R4'!E893)</f>
        <v/>
      </c>
      <c r="F3885">
        <f>IF('Data R4'!C893="","",'Data R4'!F893)</f>
        <v/>
      </c>
      <c r="G3885">
        <f>IF('Data R4'!C893="","",'Data R4'!AD893)</f>
        <v/>
      </c>
      <c r="H3885">
        <f>IF('Data R4'!C893="","",'Data R4'!AC893)</f>
        <v/>
      </c>
      <c r="I3885">
        <f>IF('Data R4'!C893="","",COUNTIF('Data R4'!J893,"&gt;0")+COUNTIF('Data R4'!L893,"&gt;0")+COUNTIF('Data R4'!N893,"&gt;0")+COUNTIF('Data R4'!P893,"&gt;0")+COUNTIF('Data R4'!R893,"&gt;0")+COUNTIF('Data R4'!T893,"&gt;0")+COUNTIF('Data R4'!V893,"&gt;0")+COUNTIF('Data R4'!X893,"&gt;0"))</f>
        <v/>
      </c>
      <c r="J3885">
        <f>IF('Data R4'!C893="","",IF((COUNTIF('Data R4'!K893,"&gt;0")+COUNTIF('Data R4'!M893,"&gt;0")+COUNTIF('Data R4'!O893,"&gt;0")+COUNTIF('Data R4'!Q893,"&gt;0")+COUNTIF('Data R4'!S893,"&gt;0")+COUNTIF('Data R4'!U893,"&gt;0")+COUNTIF('Data R4'!W893,"&gt;0")+COUNTIF('Data R4'!Y893,"&gt;0"))&gt;0,1,0))</f>
        <v/>
      </c>
      <c r="M3885" t="inlineStr">
        <is>
          <t>Data R</t>
        </is>
      </c>
    </row>
    <row r="3886">
      <c r="A3886" t="inlineStr">
        <is>
          <t>Regional 4</t>
        </is>
      </c>
      <c r="B3886">
        <f>IF('Data R4'!C894="","",'Data R4'!B894)</f>
        <v/>
      </c>
      <c r="C3886">
        <f>IF('Data R4'!C894="","",'Data R4'!C894)</f>
        <v/>
      </c>
      <c r="D3886">
        <f>IF('Data R4'!C894="","",'Data R4'!D894)</f>
        <v/>
      </c>
      <c r="E3886">
        <f>IF('Data R4'!C894="","",'Data R4'!E894)</f>
        <v/>
      </c>
      <c r="F3886">
        <f>IF('Data R4'!C894="","",'Data R4'!F894)</f>
        <v/>
      </c>
      <c r="G3886">
        <f>IF('Data R4'!C894="","",'Data R4'!AD894)</f>
        <v/>
      </c>
      <c r="H3886">
        <f>IF('Data R4'!C894="","",'Data R4'!AC894)</f>
        <v/>
      </c>
      <c r="I3886">
        <f>IF('Data R4'!C894="","",COUNTIF('Data R4'!J894,"&gt;0")+COUNTIF('Data R4'!L894,"&gt;0")+COUNTIF('Data R4'!N894,"&gt;0")+COUNTIF('Data R4'!P894,"&gt;0")+COUNTIF('Data R4'!R894,"&gt;0")+COUNTIF('Data R4'!T894,"&gt;0")+COUNTIF('Data R4'!V894,"&gt;0")+COUNTIF('Data R4'!X894,"&gt;0"))</f>
        <v/>
      </c>
      <c r="J3886">
        <f>IF('Data R4'!C894="","",IF((COUNTIF('Data R4'!K894,"&gt;0")+COUNTIF('Data R4'!M894,"&gt;0")+COUNTIF('Data R4'!O894,"&gt;0")+COUNTIF('Data R4'!Q894,"&gt;0")+COUNTIF('Data R4'!S894,"&gt;0")+COUNTIF('Data R4'!U894,"&gt;0")+COUNTIF('Data R4'!W894,"&gt;0")+COUNTIF('Data R4'!Y894,"&gt;0"))&gt;0,1,0))</f>
        <v/>
      </c>
      <c r="M3886" t="inlineStr">
        <is>
          <t>Data R</t>
        </is>
      </c>
    </row>
    <row r="3887">
      <c r="A3887" t="inlineStr">
        <is>
          <t>Regional 4</t>
        </is>
      </c>
      <c r="B3887">
        <f>IF('Data R4'!C895="","",'Data R4'!B895)</f>
        <v/>
      </c>
      <c r="C3887">
        <f>IF('Data R4'!C895="","",'Data R4'!C895)</f>
        <v/>
      </c>
      <c r="D3887">
        <f>IF('Data R4'!C895="","",'Data R4'!D895)</f>
        <v/>
      </c>
      <c r="E3887">
        <f>IF('Data R4'!C895="","",'Data R4'!E895)</f>
        <v/>
      </c>
      <c r="F3887">
        <f>IF('Data R4'!C895="","",'Data R4'!F895)</f>
        <v/>
      </c>
      <c r="G3887">
        <f>IF('Data R4'!C895="","",'Data R4'!AD895)</f>
        <v/>
      </c>
      <c r="H3887">
        <f>IF('Data R4'!C895="","",'Data R4'!AC895)</f>
        <v/>
      </c>
      <c r="I3887">
        <f>IF('Data R4'!C895="","",COUNTIF('Data R4'!J895,"&gt;0")+COUNTIF('Data R4'!L895,"&gt;0")+COUNTIF('Data R4'!N895,"&gt;0")+COUNTIF('Data R4'!P895,"&gt;0")+COUNTIF('Data R4'!R895,"&gt;0")+COUNTIF('Data R4'!T895,"&gt;0")+COUNTIF('Data R4'!V895,"&gt;0")+COUNTIF('Data R4'!X895,"&gt;0"))</f>
        <v/>
      </c>
      <c r="J3887">
        <f>IF('Data R4'!C895="","",IF((COUNTIF('Data R4'!K895,"&gt;0")+COUNTIF('Data R4'!M895,"&gt;0")+COUNTIF('Data R4'!O895,"&gt;0")+COUNTIF('Data R4'!Q895,"&gt;0")+COUNTIF('Data R4'!S895,"&gt;0")+COUNTIF('Data R4'!U895,"&gt;0")+COUNTIF('Data R4'!W895,"&gt;0")+COUNTIF('Data R4'!Y895,"&gt;0"))&gt;0,1,0))</f>
        <v/>
      </c>
      <c r="M3887" t="inlineStr">
        <is>
          <t>Data R</t>
        </is>
      </c>
    </row>
    <row r="3888">
      <c r="A3888" t="inlineStr">
        <is>
          <t>Regional 4</t>
        </is>
      </c>
      <c r="B3888">
        <f>IF('Data R4'!C896="","",'Data R4'!B896)</f>
        <v/>
      </c>
      <c r="C3888">
        <f>IF('Data R4'!C896="","",'Data R4'!C896)</f>
        <v/>
      </c>
      <c r="D3888">
        <f>IF('Data R4'!C896="","",'Data R4'!D896)</f>
        <v/>
      </c>
      <c r="E3888">
        <f>IF('Data R4'!C896="","",'Data R4'!E896)</f>
        <v/>
      </c>
      <c r="F3888">
        <f>IF('Data R4'!C896="","",'Data R4'!F896)</f>
        <v/>
      </c>
      <c r="G3888">
        <f>IF('Data R4'!C896="","",'Data R4'!AD896)</f>
        <v/>
      </c>
      <c r="H3888">
        <f>IF('Data R4'!C896="","",'Data R4'!AC896)</f>
        <v/>
      </c>
      <c r="I3888">
        <f>IF('Data R4'!C896="","",COUNTIF('Data R4'!J896,"&gt;0")+COUNTIF('Data R4'!L896,"&gt;0")+COUNTIF('Data R4'!N896,"&gt;0")+COUNTIF('Data R4'!P896,"&gt;0")+COUNTIF('Data R4'!R896,"&gt;0")+COUNTIF('Data R4'!T896,"&gt;0")+COUNTIF('Data R4'!V896,"&gt;0")+COUNTIF('Data R4'!X896,"&gt;0"))</f>
        <v/>
      </c>
      <c r="J3888">
        <f>IF('Data R4'!C896="","",IF((COUNTIF('Data R4'!K896,"&gt;0")+COUNTIF('Data R4'!M896,"&gt;0")+COUNTIF('Data R4'!O896,"&gt;0")+COUNTIF('Data R4'!Q896,"&gt;0")+COUNTIF('Data R4'!S896,"&gt;0")+COUNTIF('Data R4'!U896,"&gt;0")+COUNTIF('Data R4'!W896,"&gt;0")+COUNTIF('Data R4'!Y896,"&gt;0"))&gt;0,1,0))</f>
        <v/>
      </c>
      <c r="M3888" t="inlineStr">
        <is>
          <t>Data R</t>
        </is>
      </c>
    </row>
    <row r="3889">
      <c r="A3889" t="inlineStr">
        <is>
          <t>Regional 4</t>
        </is>
      </c>
      <c r="B3889">
        <f>IF('Data R4'!C897="","",'Data R4'!B897)</f>
        <v/>
      </c>
      <c r="C3889">
        <f>IF('Data R4'!C897="","",'Data R4'!C897)</f>
        <v/>
      </c>
      <c r="D3889">
        <f>IF('Data R4'!C897="","",'Data R4'!D897)</f>
        <v/>
      </c>
      <c r="E3889">
        <f>IF('Data R4'!C897="","",'Data R4'!E897)</f>
        <v/>
      </c>
      <c r="F3889">
        <f>IF('Data R4'!C897="","",'Data R4'!F897)</f>
        <v/>
      </c>
      <c r="G3889">
        <f>IF('Data R4'!C897="","",'Data R4'!AD897)</f>
        <v/>
      </c>
      <c r="H3889">
        <f>IF('Data R4'!C897="","",'Data R4'!AC897)</f>
        <v/>
      </c>
      <c r="I3889">
        <f>IF('Data R4'!C897="","",COUNTIF('Data R4'!J897,"&gt;0")+COUNTIF('Data R4'!L897,"&gt;0")+COUNTIF('Data R4'!N897,"&gt;0")+COUNTIF('Data R4'!P897,"&gt;0")+COUNTIF('Data R4'!R897,"&gt;0")+COUNTIF('Data R4'!T897,"&gt;0")+COUNTIF('Data R4'!V897,"&gt;0")+COUNTIF('Data R4'!X897,"&gt;0"))</f>
        <v/>
      </c>
      <c r="J3889">
        <f>IF('Data R4'!C897="","",IF((COUNTIF('Data R4'!K897,"&gt;0")+COUNTIF('Data R4'!M897,"&gt;0")+COUNTIF('Data R4'!O897,"&gt;0")+COUNTIF('Data R4'!Q897,"&gt;0")+COUNTIF('Data R4'!S897,"&gt;0")+COUNTIF('Data R4'!U897,"&gt;0")+COUNTIF('Data R4'!W897,"&gt;0")+COUNTIF('Data R4'!Y897,"&gt;0"))&gt;0,1,0))</f>
        <v/>
      </c>
      <c r="M3889" t="inlineStr">
        <is>
          <t>Data R</t>
        </is>
      </c>
    </row>
    <row r="3890">
      <c r="A3890" t="inlineStr">
        <is>
          <t>Regional 4</t>
        </is>
      </c>
      <c r="B3890">
        <f>IF('Data R4'!C898="","",'Data R4'!B898)</f>
        <v/>
      </c>
      <c r="C3890">
        <f>IF('Data R4'!C898="","",'Data R4'!C898)</f>
        <v/>
      </c>
      <c r="D3890">
        <f>IF('Data R4'!C898="","",'Data R4'!D898)</f>
        <v/>
      </c>
      <c r="E3890">
        <f>IF('Data R4'!C898="","",'Data R4'!E898)</f>
        <v/>
      </c>
      <c r="F3890">
        <f>IF('Data R4'!C898="","",'Data R4'!F898)</f>
        <v/>
      </c>
      <c r="G3890">
        <f>IF('Data R4'!C898="","",'Data R4'!AD898)</f>
        <v/>
      </c>
      <c r="H3890">
        <f>IF('Data R4'!C898="","",'Data R4'!AC898)</f>
        <v/>
      </c>
      <c r="I3890">
        <f>IF('Data R4'!C898="","",COUNTIF('Data R4'!J898,"&gt;0")+COUNTIF('Data R4'!L898,"&gt;0")+COUNTIF('Data R4'!N898,"&gt;0")+COUNTIF('Data R4'!P898,"&gt;0")+COUNTIF('Data R4'!R898,"&gt;0")+COUNTIF('Data R4'!T898,"&gt;0")+COUNTIF('Data R4'!V898,"&gt;0")+COUNTIF('Data R4'!X898,"&gt;0"))</f>
        <v/>
      </c>
      <c r="J3890">
        <f>IF('Data R4'!C898="","",IF((COUNTIF('Data R4'!K898,"&gt;0")+COUNTIF('Data R4'!M898,"&gt;0")+COUNTIF('Data R4'!O898,"&gt;0")+COUNTIF('Data R4'!Q898,"&gt;0")+COUNTIF('Data R4'!S898,"&gt;0")+COUNTIF('Data R4'!U898,"&gt;0")+COUNTIF('Data R4'!W898,"&gt;0")+COUNTIF('Data R4'!Y898,"&gt;0"))&gt;0,1,0))</f>
        <v/>
      </c>
      <c r="M3890" t="inlineStr">
        <is>
          <t>Data R</t>
        </is>
      </c>
    </row>
    <row r="3891">
      <c r="A3891" t="inlineStr">
        <is>
          <t>Regional 4</t>
        </is>
      </c>
      <c r="B3891">
        <f>IF('Data R4'!C899="","",'Data R4'!B899)</f>
        <v/>
      </c>
      <c r="C3891">
        <f>IF('Data R4'!C899="","",'Data R4'!C899)</f>
        <v/>
      </c>
      <c r="D3891">
        <f>IF('Data R4'!C899="","",'Data R4'!D899)</f>
        <v/>
      </c>
      <c r="E3891">
        <f>IF('Data R4'!C899="","",'Data R4'!E899)</f>
        <v/>
      </c>
      <c r="F3891">
        <f>IF('Data R4'!C899="","",'Data R4'!F899)</f>
        <v/>
      </c>
      <c r="G3891">
        <f>IF('Data R4'!C899="","",'Data R4'!AD899)</f>
        <v/>
      </c>
      <c r="H3891">
        <f>IF('Data R4'!C899="","",'Data R4'!AC899)</f>
        <v/>
      </c>
      <c r="I3891">
        <f>IF('Data R4'!C899="","",COUNTIF('Data R4'!J899,"&gt;0")+COUNTIF('Data R4'!L899,"&gt;0")+COUNTIF('Data R4'!N899,"&gt;0")+COUNTIF('Data R4'!P899,"&gt;0")+COUNTIF('Data R4'!R899,"&gt;0")+COUNTIF('Data R4'!T899,"&gt;0")+COUNTIF('Data R4'!V899,"&gt;0")+COUNTIF('Data R4'!X899,"&gt;0"))</f>
        <v/>
      </c>
      <c r="J3891">
        <f>IF('Data R4'!C899="","",IF((COUNTIF('Data R4'!K899,"&gt;0")+COUNTIF('Data R4'!M899,"&gt;0")+COUNTIF('Data R4'!O899,"&gt;0")+COUNTIF('Data R4'!Q899,"&gt;0")+COUNTIF('Data R4'!S899,"&gt;0")+COUNTIF('Data R4'!U899,"&gt;0")+COUNTIF('Data R4'!W899,"&gt;0")+COUNTIF('Data R4'!Y899,"&gt;0"))&gt;0,1,0))</f>
        <v/>
      </c>
      <c r="M3891" t="inlineStr">
        <is>
          <t>Data R</t>
        </is>
      </c>
    </row>
    <row r="3892">
      <c r="A3892" t="inlineStr">
        <is>
          <t>Regional 4</t>
        </is>
      </c>
      <c r="B3892">
        <f>IF('Data R4'!C900="","",'Data R4'!B900)</f>
        <v/>
      </c>
      <c r="C3892">
        <f>IF('Data R4'!C900="","",'Data R4'!C900)</f>
        <v/>
      </c>
      <c r="D3892">
        <f>IF('Data R4'!C900="","",'Data R4'!D900)</f>
        <v/>
      </c>
      <c r="E3892">
        <f>IF('Data R4'!C900="","",'Data R4'!E900)</f>
        <v/>
      </c>
      <c r="F3892">
        <f>IF('Data R4'!C900="","",'Data R4'!F900)</f>
        <v/>
      </c>
      <c r="G3892">
        <f>IF('Data R4'!C900="","",'Data R4'!AD900)</f>
        <v/>
      </c>
      <c r="H3892">
        <f>IF('Data R4'!C900="","",'Data R4'!AC900)</f>
        <v/>
      </c>
      <c r="I3892">
        <f>IF('Data R4'!C900="","",COUNTIF('Data R4'!J900,"&gt;0")+COUNTIF('Data R4'!L900,"&gt;0")+COUNTIF('Data R4'!N900,"&gt;0")+COUNTIF('Data R4'!P900,"&gt;0")+COUNTIF('Data R4'!R900,"&gt;0")+COUNTIF('Data R4'!T900,"&gt;0")+COUNTIF('Data R4'!V900,"&gt;0")+COUNTIF('Data R4'!X900,"&gt;0"))</f>
        <v/>
      </c>
      <c r="J3892">
        <f>IF('Data R4'!C900="","",IF((COUNTIF('Data R4'!K900,"&gt;0")+COUNTIF('Data R4'!M900,"&gt;0")+COUNTIF('Data R4'!O900,"&gt;0")+COUNTIF('Data R4'!Q900,"&gt;0")+COUNTIF('Data R4'!S900,"&gt;0")+COUNTIF('Data R4'!U900,"&gt;0")+COUNTIF('Data R4'!W900,"&gt;0")+COUNTIF('Data R4'!Y900,"&gt;0"))&gt;0,1,0))</f>
        <v/>
      </c>
      <c r="M3892" t="inlineStr">
        <is>
          <t>Data R</t>
        </is>
      </c>
    </row>
    <row r="3893">
      <c r="A3893" t="inlineStr">
        <is>
          <t>Regional 4</t>
        </is>
      </c>
      <c r="B3893">
        <f>IF('Data R4'!C901="","",'Data R4'!B901)</f>
        <v/>
      </c>
      <c r="C3893">
        <f>IF('Data R4'!C901="","",'Data R4'!C901)</f>
        <v/>
      </c>
      <c r="D3893">
        <f>IF('Data R4'!C901="","",'Data R4'!D901)</f>
        <v/>
      </c>
      <c r="E3893">
        <f>IF('Data R4'!C901="","",'Data R4'!E901)</f>
        <v/>
      </c>
      <c r="F3893">
        <f>IF('Data R4'!C901="","",'Data R4'!F901)</f>
        <v/>
      </c>
      <c r="G3893">
        <f>IF('Data R4'!C901="","",'Data R4'!AD901)</f>
        <v/>
      </c>
      <c r="H3893">
        <f>IF('Data R4'!C901="","",'Data R4'!AC901)</f>
        <v/>
      </c>
      <c r="I3893">
        <f>IF('Data R4'!C901="","",COUNTIF('Data R4'!J901,"&gt;0")+COUNTIF('Data R4'!L901,"&gt;0")+COUNTIF('Data R4'!N901,"&gt;0")+COUNTIF('Data R4'!P901,"&gt;0")+COUNTIF('Data R4'!R901,"&gt;0")+COUNTIF('Data R4'!T901,"&gt;0")+COUNTIF('Data R4'!V901,"&gt;0")+COUNTIF('Data R4'!X901,"&gt;0"))</f>
        <v/>
      </c>
      <c r="J3893">
        <f>IF('Data R4'!C901="","",IF((COUNTIF('Data R4'!K901,"&gt;0")+COUNTIF('Data R4'!M901,"&gt;0")+COUNTIF('Data R4'!O901,"&gt;0")+COUNTIF('Data R4'!Q901,"&gt;0")+COUNTIF('Data R4'!S901,"&gt;0")+COUNTIF('Data R4'!U901,"&gt;0")+COUNTIF('Data R4'!W901,"&gt;0")+COUNTIF('Data R4'!Y901,"&gt;0"))&gt;0,1,0))</f>
        <v/>
      </c>
      <c r="M3893" t="inlineStr">
        <is>
          <t>Data R</t>
        </is>
      </c>
    </row>
    <row r="3894">
      <c r="A3894" t="inlineStr">
        <is>
          <t>Regional 4</t>
        </is>
      </c>
      <c r="B3894">
        <f>IF('Data R4'!C902="","",'Data R4'!B902)</f>
        <v/>
      </c>
      <c r="C3894">
        <f>IF('Data R4'!C902="","",'Data R4'!C902)</f>
        <v/>
      </c>
      <c r="D3894">
        <f>IF('Data R4'!C902="","",'Data R4'!D902)</f>
        <v/>
      </c>
      <c r="E3894">
        <f>IF('Data R4'!C902="","",'Data R4'!E902)</f>
        <v/>
      </c>
      <c r="F3894">
        <f>IF('Data R4'!C902="","",'Data R4'!F902)</f>
        <v/>
      </c>
      <c r="G3894">
        <f>IF('Data R4'!C902="","",'Data R4'!AD902)</f>
        <v/>
      </c>
      <c r="H3894">
        <f>IF('Data R4'!C902="","",'Data R4'!AC902)</f>
        <v/>
      </c>
      <c r="I3894">
        <f>IF('Data R4'!C902="","",COUNTIF('Data R4'!J902,"&gt;0")+COUNTIF('Data R4'!L902,"&gt;0")+COUNTIF('Data R4'!N902,"&gt;0")+COUNTIF('Data R4'!P902,"&gt;0")+COUNTIF('Data R4'!R902,"&gt;0")+COUNTIF('Data R4'!T902,"&gt;0")+COUNTIF('Data R4'!V902,"&gt;0")+COUNTIF('Data R4'!X902,"&gt;0"))</f>
        <v/>
      </c>
      <c r="J3894">
        <f>IF('Data R4'!C902="","",IF((COUNTIF('Data R4'!K902,"&gt;0")+COUNTIF('Data R4'!M902,"&gt;0")+COUNTIF('Data R4'!O902,"&gt;0")+COUNTIF('Data R4'!Q902,"&gt;0")+COUNTIF('Data R4'!S902,"&gt;0")+COUNTIF('Data R4'!U902,"&gt;0")+COUNTIF('Data R4'!W902,"&gt;0")+COUNTIF('Data R4'!Y902,"&gt;0"))&gt;0,1,0))</f>
        <v/>
      </c>
      <c r="M3894" t="inlineStr">
        <is>
          <t>Data R</t>
        </is>
      </c>
    </row>
    <row r="3895">
      <c r="A3895" t="inlineStr">
        <is>
          <t>Regional 4</t>
        </is>
      </c>
      <c r="B3895">
        <f>IF('Data R4'!C903="","",'Data R4'!B903)</f>
        <v/>
      </c>
      <c r="C3895">
        <f>IF('Data R4'!C903="","",'Data R4'!C903)</f>
        <v/>
      </c>
      <c r="D3895">
        <f>IF('Data R4'!C903="","",'Data R4'!D903)</f>
        <v/>
      </c>
      <c r="E3895">
        <f>IF('Data R4'!C903="","",'Data R4'!E903)</f>
        <v/>
      </c>
      <c r="F3895">
        <f>IF('Data R4'!C903="","",'Data R4'!F903)</f>
        <v/>
      </c>
      <c r="G3895">
        <f>IF('Data R4'!C903="","",'Data R4'!AD903)</f>
        <v/>
      </c>
      <c r="H3895">
        <f>IF('Data R4'!C903="","",'Data R4'!AC903)</f>
        <v/>
      </c>
      <c r="I3895">
        <f>IF('Data R4'!C903="","",COUNTIF('Data R4'!J903,"&gt;0")+COUNTIF('Data R4'!L903,"&gt;0")+COUNTIF('Data R4'!N903,"&gt;0")+COUNTIF('Data R4'!P903,"&gt;0")+COUNTIF('Data R4'!R903,"&gt;0")+COUNTIF('Data R4'!T903,"&gt;0")+COUNTIF('Data R4'!V903,"&gt;0")+COUNTIF('Data R4'!X903,"&gt;0"))</f>
        <v/>
      </c>
      <c r="J3895">
        <f>IF('Data R4'!C903="","",IF((COUNTIF('Data R4'!K903,"&gt;0")+COUNTIF('Data R4'!M903,"&gt;0")+COUNTIF('Data R4'!O903,"&gt;0")+COUNTIF('Data R4'!Q903,"&gt;0")+COUNTIF('Data R4'!S903,"&gt;0")+COUNTIF('Data R4'!U903,"&gt;0")+COUNTIF('Data R4'!W903,"&gt;0")+COUNTIF('Data R4'!Y903,"&gt;0"))&gt;0,1,0))</f>
        <v/>
      </c>
      <c r="M3895" t="inlineStr">
        <is>
          <t>Data R</t>
        </is>
      </c>
    </row>
    <row r="3896">
      <c r="A3896" t="inlineStr">
        <is>
          <t>Regional 4</t>
        </is>
      </c>
      <c r="B3896">
        <f>IF('Data R4'!C904="","",'Data R4'!B904)</f>
        <v/>
      </c>
      <c r="C3896">
        <f>IF('Data R4'!C904="","",'Data R4'!C904)</f>
        <v/>
      </c>
      <c r="D3896">
        <f>IF('Data R4'!C904="","",'Data R4'!D904)</f>
        <v/>
      </c>
      <c r="E3896">
        <f>IF('Data R4'!C904="","",'Data R4'!E904)</f>
        <v/>
      </c>
      <c r="F3896">
        <f>IF('Data R4'!C904="","",'Data R4'!F904)</f>
        <v/>
      </c>
      <c r="G3896">
        <f>IF('Data R4'!C904="","",'Data R4'!AD904)</f>
        <v/>
      </c>
      <c r="H3896">
        <f>IF('Data R4'!C904="","",'Data R4'!AC904)</f>
        <v/>
      </c>
      <c r="I3896">
        <f>IF('Data R4'!C904="","",COUNTIF('Data R4'!J904,"&gt;0")+COUNTIF('Data R4'!L904,"&gt;0")+COUNTIF('Data R4'!N904,"&gt;0")+COUNTIF('Data R4'!P904,"&gt;0")+COUNTIF('Data R4'!R904,"&gt;0")+COUNTIF('Data R4'!T904,"&gt;0")+COUNTIF('Data R4'!V904,"&gt;0")+COUNTIF('Data R4'!X904,"&gt;0"))</f>
        <v/>
      </c>
      <c r="J3896">
        <f>IF('Data R4'!C904="","",IF((COUNTIF('Data R4'!K904,"&gt;0")+COUNTIF('Data R4'!M904,"&gt;0")+COUNTIF('Data R4'!O904,"&gt;0")+COUNTIF('Data R4'!Q904,"&gt;0")+COUNTIF('Data R4'!S904,"&gt;0")+COUNTIF('Data R4'!U904,"&gt;0")+COUNTIF('Data R4'!W904,"&gt;0")+COUNTIF('Data R4'!Y904,"&gt;0"))&gt;0,1,0))</f>
        <v/>
      </c>
      <c r="M3896" t="inlineStr">
        <is>
          <t>Data R</t>
        </is>
      </c>
    </row>
    <row r="3897">
      <c r="A3897" t="inlineStr">
        <is>
          <t>Regional 4</t>
        </is>
      </c>
      <c r="B3897">
        <f>IF('Data R4'!C905="","",'Data R4'!B905)</f>
        <v/>
      </c>
      <c r="C3897">
        <f>IF('Data R4'!C905="","",'Data R4'!C905)</f>
        <v/>
      </c>
      <c r="D3897">
        <f>IF('Data R4'!C905="","",'Data R4'!D905)</f>
        <v/>
      </c>
      <c r="E3897">
        <f>IF('Data R4'!C905="","",'Data R4'!E905)</f>
        <v/>
      </c>
      <c r="F3897">
        <f>IF('Data R4'!C905="","",'Data R4'!F905)</f>
        <v/>
      </c>
      <c r="G3897">
        <f>IF('Data R4'!C905="","",'Data R4'!AD905)</f>
        <v/>
      </c>
      <c r="H3897">
        <f>IF('Data R4'!C905="","",'Data R4'!AC905)</f>
        <v/>
      </c>
      <c r="I3897">
        <f>IF('Data R4'!C905="","",COUNTIF('Data R4'!J905,"&gt;0")+COUNTIF('Data R4'!L905,"&gt;0")+COUNTIF('Data R4'!N905,"&gt;0")+COUNTIF('Data R4'!P905,"&gt;0")+COUNTIF('Data R4'!R905,"&gt;0")+COUNTIF('Data R4'!T905,"&gt;0")+COUNTIF('Data R4'!V905,"&gt;0")+COUNTIF('Data R4'!X905,"&gt;0"))</f>
        <v/>
      </c>
      <c r="J3897">
        <f>IF('Data R4'!C905="","",IF((COUNTIF('Data R4'!K905,"&gt;0")+COUNTIF('Data R4'!M905,"&gt;0")+COUNTIF('Data R4'!O905,"&gt;0")+COUNTIF('Data R4'!Q905,"&gt;0")+COUNTIF('Data R4'!S905,"&gt;0")+COUNTIF('Data R4'!U905,"&gt;0")+COUNTIF('Data R4'!W905,"&gt;0")+COUNTIF('Data R4'!Y905,"&gt;0"))&gt;0,1,0))</f>
        <v/>
      </c>
      <c r="M3897" t="inlineStr">
        <is>
          <t>Data R</t>
        </is>
      </c>
    </row>
    <row r="3898">
      <c r="A3898" t="inlineStr">
        <is>
          <t>Regional 4</t>
        </is>
      </c>
      <c r="B3898">
        <f>IF('Data R4'!C906="","",'Data R4'!B906)</f>
        <v/>
      </c>
      <c r="C3898">
        <f>IF('Data R4'!C906="","",'Data R4'!C906)</f>
        <v/>
      </c>
      <c r="D3898">
        <f>IF('Data R4'!C906="","",'Data R4'!D906)</f>
        <v/>
      </c>
      <c r="E3898">
        <f>IF('Data R4'!C906="","",'Data R4'!E906)</f>
        <v/>
      </c>
      <c r="F3898">
        <f>IF('Data R4'!C906="","",'Data R4'!F906)</f>
        <v/>
      </c>
      <c r="G3898">
        <f>IF('Data R4'!C906="","",'Data R4'!AD906)</f>
        <v/>
      </c>
      <c r="H3898">
        <f>IF('Data R4'!C906="","",'Data R4'!AC906)</f>
        <v/>
      </c>
      <c r="I3898">
        <f>IF('Data R4'!C906="","",COUNTIF('Data R4'!J906,"&gt;0")+COUNTIF('Data R4'!L906,"&gt;0")+COUNTIF('Data R4'!N906,"&gt;0")+COUNTIF('Data R4'!P906,"&gt;0")+COUNTIF('Data R4'!R906,"&gt;0")+COUNTIF('Data R4'!T906,"&gt;0")+COUNTIF('Data R4'!V906,"&gt;0")+COUNTIF('Data R4'!X906,"&gt;0"))</f>
        <v/>
      </c>
      <c r="J3898">
        <f>IF('Data R4'!C906="","",IF((COUNTIF('Data R4'!K906,"&gt;0")+COUNTIF('Data R4'!M906,"&gt;0")+COUNTIF('Data R4'!O906,"&gt;0")+COUNTIF('Data R4'!Q906,"&gt;0")+COUNTIF('Data R4'!S906,"&gt;0")+COUNTIF('Data R4'!U906,"&gt;0")+COUNTIF('Data R4'!W906,"&gt;0")+COUNTIF('Data R4'!Y906,"&gt;0"))&gt;0,1,0))</f>
        <v/>
      </c>
      <c r="M3898" t="inlineStr">
        <is>
          <t>Data R</t>
        </is>
      </c>
    </row>
    <row r="3899">
      <c r="A3899" t="inlineStr">
        <is>
          <t>Regional 4</t>
        </is>
      </c>
      <c r="B3899">
        <f>IF('Data R4'!C907="","",'Data R4'!B907)</f>
        <v/>
      </c>
      <c r="C3899">
        <f>IF('Data R4'!C907="","",'Data R4'!C907)</f>
        <v/>
      </c>
      <c r="D3899">
        <f>IF('Data R4'!C907="","",'Data R4'!D907)</f>
        <v/>
      </c>
      <c r="E3899">
        <f>IF('Data R4'!C907="","",'Data R4'!E907)</f>
        <v/>
      </c>
      <c r="F3899">
        <f>IF('Data R4'!C907="","",'Data R4'!F907)</f>
        <v/>
      </c>
      <c r="G3899">
        <f>IF('Data R4'!C907="","",'Data R4'!AD907)</f>
        <v/>
      </c>
      <c r="H3899">
        <f>IF('Data R4'!C907="","",'Data R4'!AC907)</f>
        <v/>
      </c>
      <c r="I3899">
        <f>IF('Data R4'!C907="","",COUNTIF('Data R4'!J907,"&gt;0")+COUNTIF('Data R4'!L907,"&gt;0")+COUNTIF('Data R4'!N907,"&gt;0")+COUNTIF('Data R4'!P907,"&gt;0")+COUNTIF('Data R4'!R907,"&gt;0")+COUNTIF('Data R4'!T907,"&gt;0")+COUNTIF('Data R4'!V907,"&gt;0")+COUNTIF('Data R4'!X907,"&gt;0"))</f>
        <v/>
      </c>
      <c r="J3899">
        <f>IF('Data R4'!C907="","",IF((COUNTIF('Data R4'!K907,"&gt;0")+COUNTIF('Data R4'!M907,"&gt;0")+COUNTIF('Data R4'!O907,"&gt;0")+COUNTIF('Data R4'!Q907,"&gt;0")+COUNTIF('Data R4'!S907,"&gt;0")+COUNTIF('Data R4'!U907,"&gt;0")+COUNTIF('Data R4'!W907,"&gt;0")+COUNTIF('Data R4'!Y907,"&gt;0"))&gt;0,1,0))</f>
        <v/>
      </c>
      <c r="M3899" t="inlineStr">
        <is>
          <t>Data R</t>
        </is>
      </c>
    </row>
    <row r="3900">
      <c r="A3900" t="inlineStr">
        <is>
          <t>Regional 4</t>
        </is>
      </c>
      <c r="B3900">
        <f>IF('Data R4'!C908="","",'Data R4'!B908)</f>
        <v/>
      </c>
      <c r="C3900">
        <f>IF('Data R4'!C908="","",'Data R4'!C908)</f>
        <v/>
      </c>
      <c r="D3900">
        <f>IF('Data R4'!C908="","",'Data R4'!D908)</f>
        <v/>
      </c>
      <c r="E3900">
        <f>IF('Data R4'!C908="","",'Data R4'!E908)</f>
        <v/>
      </c>
      <c r="F3900">
        <f>IF('Data R4'!C908="","",'Data R4'!F908)</f>
        <v/>
      </c>
      <c r="G3900">
        <f>IF('Data R4'!C908="","",'Data R4'!AD908)</f>
        <v/>
      </c>
      <c r="H3900">
        <f>IF('Data R4'!C908="","",'Data R4'!AC908)</f>
        <v/>
      </c>
      <c r="I3900">
        <f>IF('Data R4'!C908="","",COUNTIF('Data R4'!J908,"&gt;0")+COUNTIF('Data R4'!L908,"&gt;0")+COUNTIF('Data R4'!N908,"&gt;0")+COUNTIF('Data R4'!P908,"&gt;0")+COUNTIF('Data R4'!R908,"&gt;0")+COUNTIF('Data R4'!T908,"&gt;0")+COUNTIF('Data R4'!V908,"&gt;0")+COUNTIF('Data R4'!X908,"&gt;0"))</f>
        <v/>
      </c>
      <c r="J3900">
        <f>IF('Data R4'!C908="","",IF((COUNTIF('Data R4'!K908,"&gt;0")+COUNTIF('Data R4'!M908,"&gt;0")+COUNTIF('Data R4'!O908,"&gt;0")+COUNTIF('Data R4'!Q908,"&gt;0")+COUNTIF('Data R4'!S908,"&gt;0")+COUNTIF('Data R4'!U908,"&gt;0")+COUNTIF('Data R4'!W908,"&gt;0")+COUNTIF('Data R4'!Y908,"&gt;0"))&gt;0,1,0))</f>
        <v/>
      </c>
      <c r="M3900" t="inlineStr">
        <is>
          <t>Data R</t>
        </is>
      </c>
    </row>
    <row r="3901">
      <c r="A3901" t="inlineStr">
        <is>
          <t>Regional 4</t>
        </is>
      </c>
      <c r="B3901">
        <f>IF('Data R4'!C909="","",'Data R4'!B909)</f>
        <v/>
      </c>
      <c r="C3901">
        <f>IF('Data R4'!C909="","",'Data R4'!C909)</f>
        <v/>
      </c>
      <c r="D3901">
        <f>IF('Data R4'!C909="","",'Data R4'!D909)</f>
        <v/>
      </c>
      <c r="E3901">
        <f>IF('Data R4'!C909="","",'Data R4'!E909)</f>
        <v/>
      </c>
      <c r="F3901">
        <f>IF('Data R4'!C909="","",'Data R4'!F909)</f>
        <v/>
      </c>
      <c r="G3901">
        <f>IF('Data R4'!C909="","",'Data R4'!AD909)</f>
        <v/>
      </c>
      <c r="H3901">
        <f>IF('Data R4'!C909="","",'Data R4'!AC909)</f>
        <v/>
      </c>
      <c r="I3901">
        <f>IF('Data R4'!C909="","",COUNTIF('Data R4'!J909,"&gt;0")+COUNTIF('Data R4'!L909,"&gt;0")+COUNTIF('Data R4'!N909,"&gt;0")+COUNTIF('Data R4'!P909,"&gt;0")+COUNTIF('Data R4'!R909,"&gt;0")+COUNTIF('Data R4'!T909,"&gt;0")+COUNTIF('Data R4'!V909,"&gt;0")+COUNTIF('Data R4'!X909,"&gt;0"))</f>
        <v/>
      </c>
      <c r="J3901">
        <f>IF('Data R4'!C909="","",IF((COUNTIF('Data R4'!K909,"&gt;0")+COUNTIF('Data R4'!M909,"&gt;0")+COUNTIF('Data R4'!O909,"&gt;0")+COUNTIF('Data R4'!Q909,"&gt;0")+COUNTIF('Data R4'!S909,"&gt;0")+COUNTIF('Data R4'!U909,"&gt;0")+COUNTIF('Data R4'!W909,"&gt;0")+COUNTIF('Data R4'!Y909,"&gt;0"))&gt;0,1,0))</f>
        <v/>
      </c>
      <c r="M3901" t="inlineStr">
        <is>
          <t>Data R</t>
        </is>
      </c>
    </row>
    <row r="3902">
      <c r="A3902" t="inlineStr">
        <is>
          <t>Regional 4</t>
        </is>
      </c>
      <c r="B3902">
        <f>IF('Data R4'!C910="","",'Data R4'!B910)</f>
        <v/>
      </c>
      <c r="C3902">
        <f>IF('Data R4'!C910="","",'Data R4'!C910)</f>
        <v/>
      </c>
      <c r="D3902">
        <f>IF('Data R4'!C910="","",'Data R4'!D910)</f>
        <v/>
      </c>
      <c r="E3902">
        <f>IF('Data R4'!C910="","",'Data R4'!E910)</f>
        <v/>
      </c>
      <c r="F3902">
        <f>IF('Data R4'!C910="","",'Data R4'!F910)</f>
        <v/>
      </c>
      <c r="G3902">
        <f>IF('Data R4'!C910="","",'Data R4'!AD910)</f>
        <v/>
      </c>
      <c r="H3902">
        <f>IF('Data R4'!C910="","",'Data R4'!AC910)</f>
        <v/>
      </c>
      <c r="I3902">
        <f>IF('Data R4'!C910="","",COUNTIF('Data R4'!J910,"&gt;0")+COUNTIF('Data R4'!L910,"&gt;0")+COUNTIF('Data R4'!N910,"&gt;0")+COUNTIF('Data R4'!P910,"&gt;0")+COUNTIF('Data R4'!R910,"&gt;0")+COUNTIF('Data R4'!T910,"&gt;0")+COUNTIF('Data R4'!V910,"&gt;0")+COUNTIF('Data R4'!X910,"&gt;0"))</f>
        <v/>
      </c>
      <c r="J3902">
        <f>IF('Data R4'!C910="","",IF((COUNTIF('Data R4'!K910,"&gt;0")+COUNTIF('Data R4'!M910,"&gt;0")+COUNTIF('Data R4'!O910,"&gt;0")+COUNTIF('Data R4'!Q910,"&gt;0")+COUNTIF('Data R4'!S910,"&gt;0")+COUNTIF('Data R4'!U910,"&gt;0")+COUNTIF('Data R4'!W910,"&gt;0")+COUNTIF('Data R4'!Y910,"&gt;0"))&gt;0,1,0))</f>
        <v/>
      </c>
      <c r="M3902" t="inlineStr">
        <is>
          <t>Data R</t>
        </is>
      </c>
    </row>
    <row r="3903">
      <c r="A3903" t="inlineStr">
        <is>
          <t>Regional 4</t>
        </is>
      </c>
      <c r="B3903">
        <f>IF('Data R4'!C911="","",'Data R4'!B911)</f>
        <v/>
      </c>
      <c r="C3903">
        <f>IF('Data R4'!C911="","",'Data R4'!C911)</f>
        <v/>
      </c>
      <c r="D3903">
        <f>IF('Data R4'!C911="","",'Data R4'!D911)</f>
        <v/>
      </c>
      <c r="E3903">
        <f>IF('Data R4'!C911="","",'Data R4'!E911)</f>
        <v/>
      </c>
      <c r="F3903">
        <f>IF('Data R4'!C911="","",'Data R4'!F911)</f>
        <v/>
      </c>
      <c r="G3903">
        <f>IF('Data R4'!C911="","",'Data R4'!AD911)</f>
        <v/>
      </c>
      <c r="H3903">
        <f>IF('Data R4'!C911="","",'Data R4'!AC911)</f>
        <v/>
      </c>
      <c r="I3903">
        <f>IF('Data R4'!C911="","",COUNTIF('Data R4'!J911,"&gt;0")+COUNTIF('Data R4'!L911,"&gt;0")+COUNTIF('Data R4'!N911,"&gt;0")+COUNTIF('Data R4'!P911,"&gt;0")+COUNTIF('Data R4'!R911,"&gt;0")+COUNTIF('Data R4'!T911,"&gt;0")+COUNTIF('Data R4'!V911,"&gt;0")+COUNTIF('Data R4'!X911,"&gt;0"))</f>
        <v/>
      </c>
      <c r="J3903">
        <f>IF('Data R4'!C911="","",IF((COUNTIF('Data R4'!K911,"&gt;0")+COUNTIF('Data R4'!M911,"&gt;0")+COUNTIF('Data R4'!O911,"&gt;0")+COUNTIF('Data R4'!Q911,"&gt;0")+COUNTIF('Data R4'!S911,"&gt;0")+COUNTIF('Data R4'!U911,"&gt;0")+COUNTIF('Data R4'!W911,"&gt;0")+COUNTIF('Data R4'!Y911,"&gt;0"))&gt;0,1,0))</f>
        <v/>
      </c>
      <c r="M3903" t="inlineStr">
        <is>
          <t>Data R</t>
        </is>
      </c>
    </row>
    <row r="3904">
      <c r="A3904" t="inlineStr">
        <is>
          <t>Regional 4</t>
        </is>
      </c>
      <c r="B3904">
        <f>IF('Data R4'!C912="","",'Data R4'!B912)</f>
        <v/>
      </c>
      <c r="C3904">
        <f>IF('Data R4'!C912="","",'Data R4'!C912)</f>
        <v/>
      </c>
      <c r="D3904">
        <f>IF('Data R4'!C912="","",'Data R4'!D912)</f>
        <v/>
      </c>
      <c r="E3904">
        <f>IF('Data R4'!C912="","",'Data R4'!E912)</f>
        <v/>
      </c>
      <c r="F3904">
        <f>IF('Data R4'!C912="","",'Data R4'!F912)</f>
        <v/>
      </c>
      <c r="G3904">
        <f>IF('Data R4'!C912="","",'Data R4'!AD912)</f>
        <v/>
      </c>
      <c r="H3904">
        <f>IF('Data R4'!C912="","",'Data R4'!AC912)</f>
        <v/>
      </c>
      <c r="I3904">
        <f>IF('Data R4'!C912="","",COUNTIF('Data R4'!J912,"&gt;0")+COUNTIF('Data R4'!L912,"&gt;0")+COUNTIF('Data R4'!N912,"&gt;0")+COUNTIF('Data R4'!P912,"&gt;0")+COUNTIF('Data R4'!R912,"&gt;0")+COUNTIF('Data R4'!T912,"&gt;0")+COUNTIF('Data R4'!V912,"&gt;0")+COUNTIF('Data R4'!X912,"&gt;0"))</f>
        <v/>
      </c>
      <c r="J3904">
        <f>IF('Data R4'!C912="","",IF((COUNTIF('Data R4'!K912,"&gt;0")+COUNTIF('Data R4'!M912,"&gt;0")+COUNTIF('Data R4'!O912,"&gt;0")+COUNTIF('Data R4'!Q912,"&gt;0")+COUNTIF('Data R4'!S912,"&gt;0")+COUNTIF('Data R4'!U912,"&gt;0")+COUNTIF('Data R4'!W912,"&gt;0")+COUNTIF('Data R4'!Y912,"&gt;0"))&gt;0,1,0))</f>
        <v/>
      </c>
      <c r="M3904" t="inlineStr">
        <is>
          <t>Data R</t>
        </is>
      </c>
    </row>
    <row r="3905">
      <c r="A3905" t="inlineStr">
        <is>
          <t>Regional 4</t>
        </is>
      </c>
      <c r="B3905">
        <f>IF('Data R4'!C913="","",'Data R4'!B913)</f>
        <v/>
      </c>
      <c r="C3905">
        <f>IF('Data R4'!C913="","",'Data R4'!C913)</f>
        <v/>
      </c>
      <c r="D3905">
        <f>IF('Data R4'!C913="","",'Data R4'!D913)</f>
        <v/>
      </c>
      <c r="E3905">
        <f>IF('Data R4'!C913="","",'Data R4'!E913)</f>
        <v/>
      </c>
      <c r="F3905">
        <f>IF('Data R4'!C913="","",'Data R4'!F913)</f>
        <v/>
      </c>
      <c r="G3905">
        <f>IF('Data R4'!C913="","",'Data R4'!AD913)</f>
        <v/>
      </c>
      <c r="H3905">
        <f>IF('Data R4'!C913="","",'Data R4'!AC913)</f>
        <v/>
      </c>
      <c r="I3905">
        <f>IF('Data R4'!C913="","",COUNTIF('Data R4'!J913,"&gt;0")+COUNTIF('Data R4'!L913,"&gt;0")+COUNTIF('Data R4'!N913,"&gt;0")+COUNTIF('Data R4'!P913,"&gt;0")+COUNTIF('Data R4'!R913,"&gt;0")+COUNTIF('Data R4'!T913,"&gt;0")+COUNTIF('Data R4'!V913,"&gt;0")+COUNTIF('Data R4'!X913,"&gt;0"))</f>
        <v/>
      </c>
      <c r="J3905">
        <f>IF('Data R4'!C913="","",IF((COUNTIF('Data R4'!K913,"&gt;0")+COUNTIF('Data R4'!M913,"&gt;0")+COUNTIF('Data R4'!O913,"&gt;0")+COUNTIF('Data R4'!Q913,"&gt;0")+COUNTIF('Data R4'!S913,"&gt;0")+COUNTIF('Data R4'!U913,"&gt;0")+COUNTIF('Data R4'!W913,"&gt;0")+COUNTIF('Data R4'!Y913,"&gt;0"))&gt;0,1,0))</f>
        <v/>
      </c>
      <c r="M3905" t="inlineStr">
        <is>
          <t>Data R</t>
        </is>
      </c>
    </row>
    <row r="3906">
      <c r="A3906" t="inlineStr">
        <is>
          <t>Regional 4</t>
        </is>
      </c>
      <c r="B3906">
        <f>IF('Data R4'!C914="","",'Data R4'!B914)</f>
        <v/>
      </c>
      <c r="C3906">
        <f>IF('Data R4'!C914="","",'Data R4'!C914)</f>
        <v/>
      </c>
      <c r="D3906">
        <f>IF('Data R4'!C914="","",'Data R4'!D914)</f>
        <v/>
      </c>
      <c r="E3906">
        <f>IF('Data R4'!C914="","",'Data R4'!E914)</f>
        <v/>
      </c>
      <c r="F3906">
        <f>IF('Data R4'!C914="","",'Data R4'!F914)</f>
        <v/>
      </c>
      <c r="G3906">
        <f>IF('Data R4'!C914="","",'Data R4'!AD914)</f>
        <v/>
      </c>
      <c r="H3906">
        <f>IF('Data R4'!C914="","",'Data R4'!AC914)</f>
        <v/>
      </c>
      <c r="I3906">
        <f>IF('Data R4'!C914="","",COUNTIF('Data R4'!J914,"&gt;0")+COUNTIF('Data R4'!L914,"&gt;0")+COUNTIF('Data R4'!N914,"&gt;0")+COUNTIF('Data R4'!P914,"&gt;0")+COUNTIF('Data R4'!R914,"&gt;0")+COUNTIF('Data R4'!T914,"&gt;0")+COUNTIF('Data R4'!V914,"&gt;0")+COUNTIF('Data R4'!X914,"&gt;0"))</f>
        <v/>
      </c>
      <c r="J3906">
        <f>IF('Data R4'!C914="","",IF((COUNTIF('Data R4'!K914,"&gt;0")+COUNTIF('Data R4'!M914,"&gt;0")+COUNTIF('Data R4'!O914,"&gt;0")+COUNTIF('Data R4'!Q914,"&gt;0")+COUNTIF('Data R4'!S914,"&gt;0")+COUNTIF('Data R4'!U914,"&gt;0")+COUNTIF('Data R4'!W914,"&gt;0")+COUNTIF('Data R4'!Y914,"&gt;0"))&gt;0,1,0))</f>
        <v/>
      </c>
      <c r="M3906" t="inlineStr">
        <is>
          <t>Data R</t>
        </is>
      </c>
    </row>
    <row r="3907">
      <c r="A3907" t="inlineStr">
        <is>
          <t>Regional 4</t>
        </is>
      </c>
      <c r="B3907">
        <f>IF('Data R4'!C915="","",'Data R4'!B915)</f>
        <v/>
      </c>
      <c r="C3907">
        <f>IF('Data R4'!C915="","",'Data R4'!C915)</f>
        <v/>
      </c>
      <c r="D3907">
        <f>IF('Data R4'!C915="","",'Data R4'!D915)</f>
        <v/>
      </c>
      <c r="E3907">
        <f>IF('Data R4'!C915="","",'Data R4'!E915)</f>
        <v/>
      </c>
      <c r="F3907">
        <f>IF('Data R4'!C915="","",'Data R4'!F915)</f>
        <v/>
      </c>
      <c r="G3907">
        <f>IF('Data R4'!C915="","",'Data R4'!AD915)</f>
        <v/>
      </c>
      <c r="H3907">
        <f>IF('Data R4'!C915="","",'Data R4'!AC915)</f>
        <v/>
      </c>
      <c r="I3907">
        <f>IF('Data R4'!C915="","",COUNTIF('Data R4'!J915,"&gt;0")+COUNTIF('Data R4'!L915,"&gt;0")+COUNTIF('Data R4'!N915,"&gt;0")+COUNTIF('Data R4'!P915,"&gt;0")+COUNTIF('Data R4'!R915,"&gt;0")+COUNTIF('Data R4'!T915,"&gt;0")+COUNTIF('Data R4'!V915,"&gt;0")+COUNTIF('Data R4'!X915,"&gt;0"))</f>
        <v/>
      </c>
      <c r="J3907">
        <f>IF('Data R4'!C915="","",IF((COUNTIF('Data R4'!K915,"&gt;0")+COUNTIF('Data R4'!M915,"&gt;0")+COUNTIF('Data R4'!O915,"&gt;0")+COUNTIF('Data R4'!Q915,"&gt;0")+COUNTIF('Data R4'!S915,"&gt;0")+COUNTIF('Data R4'!U915,"&gt;0")+COUNTIF('Data R4'!W915,"&gt;0")+COUNTIF('Data R4'!Y915,"&gt;0"))&gt;0,1,0))</f>
        <v/>
      </c>
      <c r="M3907" t="inlineStr">
        <is>
          <t>Data R</t>
        </is>
      </c>
    </row>
    <row r="3908">
      <c r="A3908" t="inlineStr">
        <is>
          <t>Regional 4</t>
        </is>
      </c>
      <c r="B3908">
        <f>IF('Data R4'!C916="","",'Data R4'!B916)</f>
        <v/>
      </c>
      <c r="C3908">
        <f>IF('Data R4'!C916="","",'Data R4'!C916)</f>
        <v/>
      </c>
      <c r="D3908">
        <f>IF('Data R4'!C916="","",'Data R4'!D916)</f>
        <v/>
      </c>
      <c r="E3908">
        <f>IF('Data R4'!C916="","",'Data R4'!E916)</f>
        <v/>
      </c>
      <c r="F3908">
        <f>IF('Data R4'!C916="","",'Data R4'!F916)</f>
        <v/>
      </c>
      <c r="G3908">
        <f>IF('Data R4'!C916="","",'Data R4'!AD916)</f>
        <v/>
      </c>
      <c r="H3908">
        <f>IF('Data R4'!C916="","",'Data R4'!AC916)</f>
        <v/>
      </c>
      <c r="I3908">
        <f>IF('Data R4'!C916="","",COUNTIF('Data R4'!J916,"&gt;0")+COUNTIF('Data R4'!L916,"&gt;0")+COUNTIF('Data R4'!N916,"&gt;0")+COUNTIF('Data R4'!P916,"&gt;0")+COUNTIF('Data R4'!R916,"&gt;0")+COUNTIF('Data R4'!T916,"&gt;0")+COUNTIF('Data R4'!V916,"&gt;0")+COUNTIF('Data R4'!X916,"&gt;0"))</f>
        <v/>
      </c>
      <c r="J3908">
        <f>IF('Data R4'!C916="","",IF((COUNTIF('Data R4'!K916,"&gt;0")+COUNTIF('Data R4'!M916,"&gt;0")+COUNTIF('Data R4'!O916,"&gt;0")+COUNTIF('Data R4'!Q916,"&gt;0")+COUNTIF('Data R4'!S916,"&gt;0")+COUNTIF('Data R4'!U916,"&gt;0")+COUNTIF('Data R4'!W916,"&gt;0")+COUNTIF('Data R4'!Y916,"&gt;0"))&gt;0,1,0))</f>
        <v/>
      </c>
      <c r="M3908" t="inlineStr">
        <is>
          <t>Data R</t>
        </is>
      </c>
    </row>
    <row r="3909">
      <c r="A3909" t="inlineStr">
        <is>
          <t>Regional 4</t>
        </is>
      </c>
      <c r="B3909">
        <f>IF('Data R4'!C917="","",'Data R4'!B917)</f>
        <v/>
      </c>
      <c r="C3909">
        <f>IF('Data R4'!C917="","",'Data R4'!C917)</f>
        <v/>
      </c>
      <c r="D3909">
        <f>IF('Data R4'!C917="","",'Data R4'!D917)</f>
        <v/>
      </c>
      <c r="E3909">
        <f>IF('Data R4'!C917="","",'Data R4'!E917)</f>
        <v/>
      </c>
      <c r="F3909">
        <f>IF('Data R4'!C917="","",'Data R4'!F917)</f>
        <v/>
      </c>
      <c r="G3909">
        <f>IF('Data R4'!C917="","",'Data R4'!AD917)</f>
        <v/>
      </c>
      <c r="H3909">
        <f>IF('Data R4'!C917="","",'Data R4'!AC917)</f>
        <v/>
      </c>
      <c r="I3909">
        <f>IF('Data R4'!C917="","",COUNTIF('Data R4'!J917,"&gt;0")+COUNTIF('Data R4'!L917,"&gt;0")+COUNTIF('Data R4'!N917,"&gt;0")+COUNTIF('Data R4'!P917,"&gt;0")+COUNTIF('Data R4'!R917,"&gt;0")+COUNTIF('Data R4'!T917,"&gt;0")+COUNTIF('Data R4'!V917,"&gt;0")+COUNTIF('Data R4'!X917,"&gt;0"))</f>
        <v/>
      </c>
      <c r="J3909">
        <f>IF('Data R4'!C917="","",IF((COUNTIF('Data R4'!K917,"&gt;0")+COUNTIF('Data R4'!M917,"&gt;0")+COUNTIF('Data R4'!O917,"&gt;0")+COUNTIF('Data R4'!Q917,"&gt;0")+COUNTIF('Data R4'!S917,"&gt;0")+COUNTIF('Data R4'!U917,"&gt;0")+COUNTIF('Data R4'!W917,"&gt;0")+COUNTIF('Data R4'!Y917,"&gt;0"))&gt;0,1,0))</f>
        <v/>
      </c>
      <c r="M3909" t="inlineStr">
        <is>
          <t>Data R</t>
        </is>
      </c>
    </row>
    <row r="3910">
      <c r="A3910" t="inlineStr">
        <is>
          <t>Regional 4</t>
        </is>
      </c>
      <c r="B3910">
        <f>IF('Data R4'!C918="","",'Data R4'!B918)</f>
        <v/>
      </c>
      <c r="C3910">
        <f>IF('Data R4'!C918="","",'Data R4'!C918)</f>
        <v/>
      </c>
      <c r="D3910">
        <f>IF('Data R4'!C918="","",'Data R4'!D918)</f>
        <v/>
      </c>
      <c r="E3910">
        <f>IF('Data R4'!C918="","",'Data R4'!E918)</f>
        <v/>
      </c>
      <c r="F3910">
        <f>IF('Data R4'!C918="","",'Data R4'!F918)</f>
        <v/>
      </c>
      <c r="G3910">
        <f>IF('Data R4'!C918="","",'Data R4'!AD918)</f>
        <v/>
      </c>
      <c r="H3910">
        <f>IF('Data R4'!C918="","",'Data R4'!AC918)</f>
        <v/>
      </c>
      <c r="I3910">
        <f>IF('Data R4'!C918="","",COUNTIF('Data R4'!J918,"&gt;0")+COUNTIF('Data R4'!L918,"&gt;0")+COUNTIF('Data R4'!N918,"&gt;0")+COUNTIF('Data R4'!P918,"&gt;0")+COUNTIF('Data R4'!R918,"&gt;0")+COUNTIF('Data R4'!T918,"&gt;0")+COUNTIF('Data R4'!V918,"&gt;0")+COUNTIF('Data R4'!X918,"&gt;0"))</f>
        <v/>
      </c>
      <c r="J3910">
        <f>IF('Data R4'!C918="","",IF((COUNTIF('Data R4'!K918,"&gt;0")+COUNTIF('Data R4'!M918,"&gt;0")+COUNTIF('Data R4'!O918,"&gt;0")+COUNTIF('Data R4'!Q918,"&gt;0")+COUNTIF('Data R4'!S918,"&gt;0")+COUNTIF('Data R4'!U918,"&gt;0")+COUNTIF('Data R4'!W918,"&gt;0")+COUNTIF('Data R4'!Y918,"&gt;0"))&gt;0,1,0))</f>
        <v/>
      </c>
      <c r="M3910" t="inlineStr">
        <is>
          <t>Data R</t>
        </is>
      </c>
    </row>
    <row r="3911">
      <c r="A3911" t="inlineStr">
        <is>
          <t>Regional 4</t>
        </is>
      </c>
      <c r="B3911">
        <f>IF('Data R4'!C919="","",'Data R4'!B919)</f>
        <v/>
      </c>
      <c r="C3911">
        <f>IF('Data R4'!C919="","",'Data R4'!C919)</f>
        <v/>
      </c>
      <c r="D3911">
        <f>IF('Data R4'!C919="","",'Data R4'!D919)</f>
        <v/>
      </c>
      <c r="E3911">
        <f>IF('Data R4'!C919="","",'Data R4'!E919)</f>
        <v/>
      </c>
      <c r="F3911">
        <f>IF('Data R4'!C919="","",'Data R4'!F919)</f>
        <v/>
      </c>
      <c r="G3911">
        <f>IF('Data R4'!C919="","",'Data R4'!AD919)</f>
        <v/>
      </c>
      <c r="H3911">
        <f>IF('Data R4'!C919="","",'Data R4'!AC919)</f>
        <v/>
      </c>
      <c r="I3911">
        <f>IF('Data R4'!C919="","",COUNTIF('Data R4'!J919,"&gt;0")+COUNTIF('Data R4'!L919,"&gt;0")+COUNTIF('Data R4'!N919,"&gt;0")+COUNTIF('Data R4'!P919,"&gt;0")+COUNTIF('Data R4'!R919,"&gt;0")+COUNTIF('Data R4'!T919,"&gt;0")+COUNTIF('Data R4'!V919,"&gt;0")+COUNTIF('Data R4'!X919,"&gt;0"))</f>
        <v/>
      </c>
      <c r="J3911">
        <f>IF('Data R4'!C919="","",IF((COUNTIF('Data R4'!K919,"&gt;0")+COUNTIF('Data R4'!M919,"&gt;0")+COUNTIF('Data R4'!O919,"&gt;0")+COUNTIF('Data R4'!Q919,"&gt;0")+COUNTIF('Data R4'!S919,"&gt;0")+COUNTIF('Data R4'!U919,"&gt;0")+COUNTIF('Data R4'!W919,"&gt;0")+COUNTIF('Data R4'!Y919,"&gt;0"))&gt;0,1,0))</f>
        <v/>
      </c>
      <c r="M3911" t="inlineStr">
        <is>
          <t>Data R</t>
        </is>
      </c>
    </row>
    <row r="3912">
      <c r="A3912" t="inlineStr">
        <is>
          <t>Regional 4</t>
        </is>
      </c>
      <c r="B3912">
        <f>IF('Data R4'!C920="","",'Data R4'!B920)</f>
        <v/>
      </c>
      <c r="C3912">
        <f>IF('Data R4'!C920="","",'Data R4'!C920)</f>
        <v/>
      </c>
      <c r="D3912">
        <f>IF('Data R4'!C920="","",'Data R4'!D920)</f>
        <v/>
      </c>
      <c r="E3912">
        <f>IF('Data R4'!C920="","",'Data R4'!E920)</f>
        <v/>
      </c>
      <c r="F3912">
        <f>IF('Data R4'!C920="","",'Data R4'!F920)</f>
        <v/>
      </c>
      <c r="G3912">
        <f>IF('Data R4'!C920="","",'Data R4'!AD920)</f>
        <v/>
      </c>
      <c r="H3912">
        <f>IF('Data R4'!C920="","",'Data R4'!AC920)</f>
        <v/>
      </c>
      <c r="I3912">
        <f>IF('Data R4'!C920="","",COUNTIF('Data R4'!J920,"&gt;0")+COUNTIF('Data R4'!L920,"&gt;0")+COUNTIF('Data R4'!N920,"&gt;0")+COUNTIF('Data R4'!P920,"&gt;0")+COUNTIF('Data R4'!R920,"&gt;0")+COUNTIF('Data R4'!T920,"&gt;0")+COUNTIF('Data R4'!V920,"&gt;0")+COUNTIF('Data R4'!X920,"&gt;0"))</f>
        <v/>
      </c>
      <c r="J3912">
        <f>IF('Data R4'!C920="","",IF((COUNTIF('Data R4'!K920,"&gt;0")+COUNTIF('Data R4'!M920,"&gt;0")+COUNTIF('Data R4'!O920,"&gt;0")+COUNTIF('Data R4'!Q920,"&gt;0")+COUNTIF('Data R4'!S920,"&gt;0")+COUNTIF('Data R4'!U920,"&gt;0")+COUNTIF('Data R4'!W920,"&gt;0")+COUNTIF('Data R4'!Y920,"&gt;0"))&gt;0,1,0))</f>
        <v/>
      </c>
      <c r="M3912" t="inlineStr">
        <is>
          <t>Data R</t>
        </is>
      </c>
    </row>
    <row r="3913">
      <c r="A3913" t="inlineStr">
        <is>
          <t>Regional 4</t>
        </is>
      </c>
      <c r="B3913">
        <f>IF('Data R4'!C921="","",'Data R4'!B921)</f>
        <v/>
      </c>
      <c r="C3913">
        <f>IF('Data R4'!C921="","",'Data R4'!C921)</f>
        <v/>
      </c>
      <c r="D3913">
        <f>IF('Data R4'!C921="","",'Data R4'!D921)</f>
        <v/>
      </c>
      <c r="E3913">
        <f>IF('Data R4'!C921="","",'Data R4'!E921)</f>
        <v/>
      </c>
      <c r="F3913">
        <f>IF('Data R4'!C921="","",'Data R4'!F921)</f>
        <v/>
      </c>
      <c r="G3913">
        <f>IF('Data R4'!C921="","",'Data R4'!AD921)</f>
        <v/>
      </c>
      <c r="H3913">
        <f>IF('Data R4'!C921="","",'Data R4'!AC921)</f>
        <v/>
      </c>
      <c r="I3913">
        <f>IF('Data R4'!C921="","",COUNTIF('Data R4'!J921,"&gt;0")+COUNTIF('Data R4'!L921,"&gt;0")+COUNTIF('Data R4'!N921,"&gt;0")+COUNTIF('Data R4'!P921,"&gt;0")+COUNTIF('Data R4'!R921,"&gt;0")+COUNTIF('Data R4'!T921,"&gt;0")+COUNTIF('Data R4'!V921,"&gt;0")+COUNTIF('Data R4'!X921,"&gt;0"))</f>
        <v/>
      </c>
      <c r="J3913">
        <f>IF('Data R4'!C921="","",IF((COUNTIF('Data R4'!K921,"&gt;0")+COUNTIF('Data R4'!M921,"&gt;0")+COUNTIF('Data R4'!O921,"&gt;0")+COUNTIF('Data R4'!Q921,"&gt;0")+COUNTIF('Data R4'!S921,"&gt;0")+COUNTIF('Data R4'!U921,"&gt;0")+COUNTIF('Data R4'!W921,"&gt;0")+COUNTIF('Data R4'!Y921,"&gt;0"))&gt;0,1,0))</f>
        <v/>
      </c>
      <c r="M3913" t="inlineStr">
        <is>
          <t>Data R</t>
        </is>
      </c>
    </row>
    <row r="3914">
      <c r="A3914" t="inlineStr">
        <is>
          <t>Regional 4</t>
        </is>
      </c>
      <c r="B3914">
        <f>IF('Data R4'!C922="","",'Data R4'!B922)</f>
        <v/>
      </c>
      <c r="C3914">
        <f>IF('Data R4'!C922="","",'Data R4'!C922)</f>
        <v/>
      </c>
      <c r="D3914">
        <f>IF('Data R4'!C922="","",'Data R4'!D922)</f>
        <v/>
      </c>
      <c r="E3914">
        <f>IF('Data R4'!C922="","",'Data R4'!E922)</f>
        <v/>
      </c>
      <c r="F3914">
        <f>IF('Data R4'!C922="","",'Data R4'!F922)</f>
        <v/>
      </c>
      <c r="G3914">
        <f>IF('Data R4'!C922="","",'Data R4'!AD922)</f>
        <v/>
      </c>
      <c r="H3914">
        <f>IF('Data R4'!C922="","",'Data R4'!AC922)</f>
        <v/>
      </c>
      <c r="I3914">
        <f>IF('Data R4'!C922="","",COUNTIF('Data R4'!J922,"&gt;0")+COUNTIF('Data R4'!L922,"&gt;0")+COUNTIF('Data R4'!N922,"&gt;0")+COUNTIF('Data R4'!P922,"&gt;0")+COUNTIF('Data R4'!R922,"&gt;0")+COUNTIF('Data R4'!T922,"&gt;0")+COUNTIF('Data R4'!V922,"&gt;0")+COUNTIF('Data R4'!X922,"&gt;0"))</f>
        <v/>
      </c>
      <c r="J3914">
        <f>IF('Data R4'!C922="","",IF((COUNTIF('Data R4'!K922,"&gt;0")+COUNTIF('Data R4'!M922,"&gt;0")+COUNTIF('Data R4'!O922,"&gt;0")+COUNTIF('Data R4'!Q922,"&gt;0")+COUNTIF('Data R4'!S922,"&gt;0")+COUNTIF('Data R4'!U922,"&gt;0")+COUNTIF('Data R4'!W922,"&gt;0")+COUNTIF('Data R4'!Y922,"&gt;0"))&gt;0,1,0))</f>
        <v/>
      </c>
      <c r="M3914" t="inlineStr">
        <is>
          <t>Data R</t>
        </is>
      </c>
    </row>
    <row r="3915">
      <c r="A3915" t="inlineStr">
        <is>
          <t>Regional 4</t>
        </is>
      </c>
      <c r="B3915">
        <f>IF('Data R4'!C923="","",'Data R4'!B923)</f>
        <v/>
      </c>
      <c r="C3915">
        <f>IF('Data R4'!C923="","",'Data R4'!C923)</f>
        <v/>
      </c>
      <c r="D3915">
        <f>IF('Data R4'!C923="","",'Data R4'!D923)</f>
        <v/>
      </c>
      <c r="E3915">
        <f>IF('Data R4'!C923="","",'Data R4'!E923)</f>
        <v/>
      </c>
      <c r="F3915">
        <f>IF('Data R4'!C923="","",'Data R4'!F923)</f>
        <v/>
      </c>
      <c r="G3915">
        <f>IF('Data R4'!C923="","",'Data R4'!AD923)</f>
        <v/>
      </c>
      <c r="H3915">
        <f>IF('Data R4'!C923="","",'Data R4'!AC923)</f>
        <v/>
      </c>
      <c r="I3915">
        <f>IF('Data R4'!C923="","",COUNTIF('Data R4'!J923,"&gt;0")+COUNTIF('Data R4'!L923,"&gt;0")+COUNTIF('Data R4'!N923,"&gt;0")+COUNTIF('Data R4'!P923,"&gt;0")+COUNTIF('Data R4'!R923,"&gt;0")+COUNTIF('Data R4'!T923,"&gt;0")+COUNTIF('Data R4'!V923,"&gt;0")+COUNTIF('Data R4'!X923,"&gt;0"))</f>
        <v/>
      </c>
      <c r="J3915">
        <f>IF('Data R4'!C923="","",IF((COUNTIF('Data R4'!K923,"&gt;0")+COUNTIF('Data R4'!M923,"&gt;0")+COUNTIF('Data R4'!O923,"&gt;0")+COUNTIF('Data R4'!Q923,"&gt;0")+COUNTIF('Data R4'!S923,"&gt;0")+COUNTIF('Data R4'!U923,"&gt;0")+COUNTIF('Data R4'!W923,"&gt;0")+COUNTIF('Data R4'!Y923,"&gt;0"))&gt;0,1,0))</f>
        <v/>
      </c>
      <c r="M3915" t="inlineStr">
        <is>
          <t>Data R</t>
        </is>
      </c>
    </row>
    <row r="3916">
      <c r="A3916" t="inlineStr">
        <is>
          <t>Regional 4</t>
        </is>
      </c>
      <c r="B3916">
        <f>IF('Data R4'!C924="","",'Data R4'!B924)</f>
        <v/>
      </c>
      <c r="C3916">
        <f>IF('Data R4'!C924="","",'Data R4'!C924)</f>
        <v/>
      </c>
      <c r="D3916">
        <f>IF('Data R4'!C924="","",'Data R4'!D924)</f>
        <v/>
      </c>
      <c r="E3916">
        <f>IF('Data R4'!C924="","",'Data R4'!E924)</f>
        <v/>
      </c>
      <c r="F3916">
        <f>IF('Data R4'!C924="","",'Data R4'!F924)</f>
        <v/>
      </c>
      <c r="G3916">
        <f>IF('Data R4'!C924="","",'Data R4'!AD924)</f>
        <v/>
      </c>
      <c r="H3916">
        <f>IF('Data R4'!C924="","",'Data R4'!AC924)</f>
        <v/>
      </c>
      <c r="I3916">
        <f>IF('Data R4'!C924="","",COUNTIF('Data R4'!J924,"&gt;0")+COUNTIF('Data R4'!L924,"&gt;0")+COUNTIF('Data R4'!N924,"&gt;0")+COUNTIF('Data R4'!P924,"&gt;0")+COUNTIF('Data R4'!R924,"&gt;0")+COUNTIF('Data R4'!T924,"&gt;0")+COUNTIF('Data R4'!V924,"&gt;0")+COUNTIF('Data R4'!X924,"&gt;0"))</f>
        <v/>
      </c>
      <c r="J3916">
        <f>IF('Data R4'!C924="","",IF((COUNTIF('Data R4'!K924,"&gt;0")+COUNTIF('Data R4'!M924,"&gt;0")+COUNTIF('Data R4'!O924,"&gt;0")+COUNTIF('Data R4'!Q924,"&gt;0")+COUNTIF('Data R4'!S924,"&gt;0")+COUNTIF('Data R4'!U924,"&gt;0")+COUNTIF('Data R4'!W924,"&gt;0")+COUNTIF('Data R4'!Y924,"&gt;0"))&gt;0,1,0))</f>
        <v/>
      </c>
      <c r="M3916" t="inlineStr">
        <is>
          <t>Data R</t>
        </is>
      </c>
    </row>
    <row r="3917">
      <c r="A3917" t="inlineStr">
        <is>
          <t>Regional 4</t>
        </is>
      </c>
      <c r="B3917">
        <f>IF('Data R4'!C925="","",'Data R4'!B925)</f>
        <v/>
      </c>
      <c r="C3917">
        <f>IF('Data R4'!C925="","",'Data R4'!C925)</f>
        <v/>
      </c>
      <c r="D3917">
        <f>IF('Data R4'!C925="","",'Data R4'!D925)</f>
        <v/>
      </c>
      <c r="E3917">
        <f>IF('Data R4'!C925="","",'Data R4'!E925)</f>
        <v/>
      </c>
      <c r="F3917">
        <f>IF('Data R4'!C925="","",'Data R4'!F925)</f>
        <v/>
      </c>
      <c r="G3917">
        <f>IF('Data R4'!C925="","",'Data R4'!AD925)</f>
        <v/>
      </c>
      <c r="H3917">
        <f>IF('Data R4'!C925="","",'Data R4'!AC925)</f>
        <v/>
      </c>
      <c r="I3917">
        <f>IF('Data R4'!C925="","",COUNTIF('Data R4'!J925,"&gt;0")+COUNTIF('Data R4'!L925,"&gt;0")+COUNTIF('Data R4'!N925,"&gt;0")+COUNTIF('Data R4'!P925,"&gt;0")+COUNTIF('Data R4'!R925,"&gt;0")+COUNTIF('Data R4'!T925,"&gt;0")+COUNTIF('Data R4'!V925,"&gt;0")+COUNTIF('Data R4'!X925,"&gt;0"))</f>
        <v/>
      </c>
      <c r="J3917">
        <f>IF('Data R4'!C925="","",IF((COUNTIF('Data R4'!K925,"&gt;0")+COUNTIF('Data R4'!M925,"&gt;0")+COUNTIF('Data R4'!O925,"&gt;0")+COUNTIF('Data R4'!Q925,"&gt;0")+COUNTIF('Data R4'!S925,"&gt;0")+COUNTIF('Data R4'!U925,"&gt;0")+COUNTIF('Data R4'!W925,"&gt;0")+COUNTIF('Data R4'!Y925,"&gt;0"))&gt;0,1,0))</f>
        <v/>
      </c>
      <c r="M3917" t="inlineStr">
        <is>
          <t>Data R</t>
        </is>
      </c>
    </row>
    <row r="3918">
      <c r="A3918" t="inlineStr">
        <is>
          <t>Regional 4</t>
        </is>
      </c>
      <c r="B3918">
        <f>IF('Data R4'!C926="","",'Data R4'!B926)</f>
        <v/>
      </c>
      <c r="C3918">
        <f>IF('Data R4'!C926="","",'Data R4'!C926)</f>
        <v/>
      </c>
      <c r="D3918">
        <f>IF('Data R4'!C926="","",'Data R4'!D926)</f>
        <v/>
      </c>
      <c r="E3918">
        <f>IF('Data R4'!C926="","",'Data R4'!E926)</f>
        <v/>
      </c>
      <c r="F3918">
        <f>IF('Data R4'!C926="","",'Data R4'!F926)</f>
        <v/>
      </c>
      <c r="G3918">
        <f>IF('Data R4'!C926="","",'Data R4'!AD926)</f>
        <v/>
      </c>
      <c r="H3918">
        <f>IF('Data R4'!C926="","",'Data R4'!AC926)</f>
        <v/>
      </c>
      <c r="I3918">
        <f>IF('Data R4'!C926="","",COUNTIF('Data R4'!J926,"&gt;0")+COUNTIF('Data R4'!L926,"&gt;0")+COUNTIF('Data R4'!N926,"&gt;0")+COUNTIF('Data R4'!P926,"&gt;0")+COUNTIF('Data R4'!R926,"&gt;0")+COUNTIF('Data R4'!T926,"&gt;0")+COUNTIF('Data R4'!V926,"&gt;0")+COUNTIF('Data R4'!X926,"&gt;0"))</f>
        <v/>
      </c>
      <c r="J3918">
        <f>IF('Data R4'!C926="","",IF((COUNTIF('Data R4'!K926,"&gt;0")+COUNTIF('Data R4'!M926,"&gt;0")+COUNTIF('Data R4'!O926,"&gt;0")+COUNTIF('Data R4'!Q926,"&gt;0")+COUNTIF('Data R4'!S926,"&gt;0")+COUNTIF('Data R4'!U926,"&gt;0")+COUNTIF('Data R4'!W926,"&gt;0")+COUNTIF('Data R4'!Y926,"&gt;0"))&gt;0,1,0))</f>
        <v/>
      </c>
      <c r="M3918" t="inlineStr">
        <is>
          <t>Data R</t>
        </is>
      </c>
    </row>
    <row r="3919">
      <c r="A3919" t="inlineStr">
        <is>
          <t>Regional 4</t>
        </is>
      </c>
      <c r="B3919">
        <f>IF('Data R4'!C927="","",'Data R4'!B927)</f>
        <v/>
      </c>
      <c r="C3919">
        <f>IF('Data R4'!C927="","",'Data R4'!C927)</f>
        <v/>
      </c>
      <c r="D3919">
        <f>IF('Data R4'!C927="","",'Data R4'!D927)</f>
        <v/>
      </c>
      <c r="E3919">
        <f>IF('Data R4'!C927="","",'Data R4'!E927)</f>
        <v/>
      </c>
      <c r="F3919">
        <f>IF('Data R4'!C927="","",'Data R4'!F927)</f>
        <v/>
      </c>
      <c r="G3919">
        <f>IF('Data R4'!C927="","",'Data R4'!AD927)</f>
        <v/>
      </c>
      <c r="H3919">
        <f>IF('Data R4'!C927="","",'Data R4'!AC927)</f>
        <v/>
      </c>
      <c r="I3919">
        <f>IF('Data R4'!C927="","",COUNTIF('Data R4'!J927,"&gt;0")+COUNTIF('Data R4'!L927,"&gt;0")+COUNTIF('Data R4'!N927,"&gt;0")+COUNTIF('Data R4'!P927,"&gt;0")+COUNTIF('Data R4'!R927,"&gt;0")+COUNTIF('Data R4'!T927,"&gt;0")+COUNTIF('Data R4'!V927,"&gt;0")+COUNTIF('Data R4'!X927,"&gt;0"))</f>
        <v/>
      </c>
      <c r="J3919">
        <f>IF('Data R4'!C927="","",IF((COUNTIF('Data R4'!K927,"&gt;0")+COUNTIF('Data R4'!M927,"&gt;0")+COUNTIF('Data R4'!O927,"&gt;0")+COUNTIF('Data R4'!Q927,"&gt;0")+COUNTIF('Data R4'!S927,"&gt;0")+COUNTIF('Data R4'!U927,"&gt;0")+COUNTIF('Data R4'!W927,"&gt;0")+COUNTIF('Data R4'!Y927,"&gt;0"))&gt;0,1,0))</f>
        <v/>
      </c>
      <c r="M3919" t="inlineStr">
        <is>
          <t>Data R</t>
        </is>
      </c>
    </row>
    <row r="3920">
      <c r="A3920" t="inlineStr">
        <is>
          <t>Regional 4</t>
        </is>
      </c>
      <c r="B3920">
        <f>IF('Data R4'!C928="","",'Data R4'!B928)</f>
        <v/>
      </c>
      <c r="C3920">
        <f>IF('Data R4'!C928="","",'Data R4'!C928)</f>
        <v/>
      </c>
      <c r="D3920">
        <f>IF('Data R4'!C928="","",'Data R4'!D928)</f>
        <v/>
      </c>
      <c r="E3920">
        <f>IF('Data R4'!C928="","",'Data R4'!E928)</f>
        <v/>
      </c>
      <c r="F3920">
        <f>IF('Data R4'!C928="","",'Data R4'!F928)</f>
        <v/>
      </c>
      <c r="G3920">
        <f>IF('Data R4'!C928="","",'Data R4'!AD928)</f>
        <v/>
      </c>
      <c r="H3920">
        <f>IF('Data R4'!C928="","",'Data R4'!AC928)</f>
        <v/>
      </c>
      <c r="I3920">
        <f>IF('Data R4'!C928="","",COUNTIF('Data R4'!J928,"&gt;0")+COUNTIF('Data R4'!L928,"&gt;0")+COUNTIF('Data R4'!N928,"&gt;0")+COUNTIF('Data R4'!P928,"&gt;0")+COUNTIF('Data R4'!R928,"&gt;0")+COUNTIF('Data R4'!T928,"&gt;0")+COUNTIF('Data R4'!V928,"&gt;0")+COUNTIF('Data R4'!X928,"&gt;0"))</f>
        <v/>
      </c>
      <c r="J3920">
        <f>IF('Data R4'!C928="","",IF((COUNTIF('Data R4'!K928,"&gt;0")+COUNTIF('Data R4'!M928,"&gt;0")+COUNTIF('Data R4'!O928,"&gt;0")+COUNTIF('Data R4'!Q928,"&gt;0")+COUNTIF('Data R4'!S928,"&gt;0")+COUNTIF('Data R4'!U928,"&gt;0")+COUNTIF('Data R4'!W928,"&gt;0")+COUNTIF('Data R4'!Y928,"&gt;0"))&gt;0,1,0))</f>
        <v/>
      </c>
      <c r="M3920" t="inlineStr">
        <is>
          <t>Data R</t>
        </is>
      </c>
    </row>
    <row r="3921">
      <c r="A3921" t="inlineStr">
        <is>
          <t>Regional 4</t>
        </is>
      </c>
      <c r="B3921">
        <f>IF('Data R4'!C929="","",'Data R4'!B929)</f>
        <v/>
      </c>
      <c r="C3921">
        <f>IF('Data R4'!C929="","",'Data R4'!C929)</f>
        <v/>
      </c>
      <c r="D3921">
        <f>IF('Data R4'!C929="","",'Data R4'!D929)</f>
        <v/>
      </c>
      <c r="E3921">
        <f>IF('Data R4'!C929="","",'Data R4'!E929)</f>
        <v/>
      </c>
      <c r="F3921">
        <f>IF('Data R4'!C929="","",'Data R4'!F929)</f>
        <v/>
      </c>
      <c r="G3921">
        <f>IF('Data R4'!C929="","",'Data R4'!AD929)</f>
        <v/>
      </c>
      <c r="H3921">
        <f>IF('Data R4'!C929="","",'Data R4'!AC929)</f>
        <v/>
      </c>
      <c r="I3921">
        <f>IF('Data R4'!C929="","",COUNTIF('Data R4'!J929,"&gt;0")+COUNTIF('Data R4'!L929,"&gt;0")+COUNTIF('Data R4'!N929,"&gt;0")+COUNTIF('Data R4'!P929,"&gt;0")+COUNTIF('Data R4'!R929,"&gt;0")+COUNTIF('Data R4'!T929,"&gt;0")+COUNTIF('Data R4'!V929,"&gt;0")+COUNTIF('Data R4'!X929,"&gt;0"))</f>
        <v/>
      </c>
      <c r="J3921">
        <f>IF('Data R4'!C929="","",IF((COUNTIF('Data R4'!K929,"&gt;0")+COUNTIF('Data R4'!M929,"&gt;0")+COUNTIF('Data R4'!O929,"&gt;0")+COUNTIF('Data R4'!Q929,"&gt;0")+COUNTIF('Data R4'!S929,"&gt;0")+COUNTIF('Data R4'!U929,"&gt;0")+COUNTIF('Data R4'!W929,"&gt;0")+COUNTIF('Data R4'!Y929,"&gt;0"))&gt;0,1,0))</f>
        <v/>
      </c>
      <c r="M3921" t="inlineStr">
        <is>
          <t>Data R</t>
        </is>
      </c>
    </row>
    <row r="3922">
      <c r="A3922" t="inlineStr">
        <is>
          <t>Regional 4</t>
        </is>
      </c>
      <c r="B3922">
        <f>IF('Data R4'!C930="","",'Data R4'!B930)</f>
        <v/>
      </c>
      <c r="C3922">
        <f>IF('Data R4'!C930="","",'Data R4'!C930)</f>
        <v/>
      </c>
      <c r="D3922">
        <f>IF('Data R4'!C930="","",'Data R4'!D930)</f>
        <v/>
      </c>
      <c r="E3922">
        <f>IF('Data R4'!C930="","",'Data R4'!E930)</f>
        <v/>
      </c>
      <c r="F3922">
        <f>IF('Data R4'!C930="","",'Data R4'!F930)</f>
        <v/>
      </c>
      <c r="G3922">
        <f>IF('Data R4'!C930="","",'Data R4'!AD930)</f>
        <v/>
      </c>
      <c r="H3922">
        <f>IF('Data R4'!C930="","",'Data R4'!AC930)</f>
        <v/>
      </c>
      <c r="I3922">
        <f>IF('Data R4'!C930="","",COUNTIF('Data R4'!J930,"&gt;0")+COUNTIF('Data R4'!L930,"&gt;0")+COUNTIF('Data R4'!N930,"&gt;0")+COUNTIF('Data R4'!P930,"&gt;0")+COUNTIF('Data R4'!R930,"&gt;0")+COUNTIF('Data R4'!T930,"&gt;0")+COUNTIF('Data R4'!V930,"&gt;0")+COUNTIF('Data R4'!X930,"&gt;0"))</f>
        <v/>
      </c>
      <c r="J3922">
        <f>IF('Data R4'!C930="","",IF((COUNTIF('Data R4'!K930,"&gt;0")+COUNTIF('Data R4'!M930,"&gt;0")+COUNTIF('Data R4'!O930,"&gt;0")+COUNTIF('Data R4'!Q930,"&gt;0")+COUNTIF('Data R4'!S930,"&gt;0")+COUNTIF('Data R4'!U930,"&gt;0")+COUNTIF('Data R4'!W930,"&gt;0")+COUNTIF('Data R4'!Y930,"&gt;0"))&gt;0,1,0))</f>
        <v/>
      </c>
      <c r="M3922" t="inlineStr">
        <is>
          <t>Data R</t>
        </is>
      </c>
    </row>
    <row r="3923">
      <c r="A3923" t="inlineStr">
        <is>
          <t>Regional 4</t>
        </is>
      </c>
      <c r="B3923">
        <f>IF('Data R4'!C931="","",'Data R4'!B931)</f>
        <v/>
      </c>
      <c r="C3923">
        <f>IF('Data R4'!C931="","",'Data R4'!C931)</f>
        <v/>
      </c>
      <c r="D3923">
        <f>IF('Data R4'!C931="","",'Data R4'!D931)</f>
        <v/>
      </c>
      <c r="E3923">
        <f>IF('Data R4'!C931="","",'Data R4'!E931)</f>
        <v/>
      </c>
      <c r="F3923">
        <f>IF('Data R4'!C931="","",'Data R4'!F931)</f>
        <v/>
      </c>
      <c r="G3923">
        <f>IF('Data R4'!C931="","",'Data R4'!AD931)</f>
        <v/>
      </c>
      <c r="H3923">
        <f>IF('Data R4'!C931="","",'Data R4'!AC931)</f>
        <v/>
      </c>
      <c r="I3923">
        <f>IF('Data R4'!C931="","",COUNTIF('Data R4'!J931,"&gt;0")+COUNTIF('Data R4'!L931,"&gt;0")+COUNTIF('Data R4'!N931,"&gt;0")+COUNTIF('Data R4'!P931,"&gt;0")+COUNTIF('Data R4'!R931,"&gt;0")+COUNTIF('Data R4'!T931,"&gt;0")+COUNTIF('Data R4'!V931,"&gt;0")+COUNTIF('Data R4'!X931,"&gt;0"))</f>
        <v/>
      </c>
      <c r="J3923">
        <f>IF('Data R4'!C931="","",IF((COUNTIF('Data R4'!K931,"&gt;0")+COUNTIF('Data R4'!M931,"&gt;0")+COUNTIF('Data R4'!O931,"&gt;0")+COUNTIF('Data R4'!Q931,"&gt;0")+COUNTIF('Data R4'!S931,"&gt;0")+COUNTIF('Data R4'!U931,"&gt;0")+COUNTIF('Data R4'!W931,"&gt;0")+COUNTIF('Data R4'!Y931,"&gt;0"))&gt;0,1,0))</f>
        <v/>
      </c>
      <c r="M3923" t="inlineStr">
        <is>
          <t>Data R</t>
        </is>
      </c>
    </row>
    <row r="3924">
      <c r="A3924" t="inlineStr">
        <is>
          <t>Regional 4</t>
        </is>
      </c>
      <c r="B3924">
        <f>IF('Data R4'!C932="","",'Data R4'!B932)</f>
        <v/>
      </c>
      <c r="C3924">
        <f>IF('Data R4'!C932="","",'Data R4'!C932)</f>
        <v/>
      </c>
      <c r="D3924">
        <f>IF('Data R4'!C932="","",'Data R4'!D932)</f>
        <v/>
      </c>
      <c r="E3924">
        <f>IF('Data R4'!C932="","",'Data R4'!E932)</f>
        <v/>
      </c>
      <c r="F3924">
        <f>IF('Data R4'!C932="","",'Data R4'!F932)</f>
        <v/>
      </c>
      <c r="G3924">
        <f>IF('Data R4'!C932="","",'Data R4'!AD932)</f>
        <v/>
      </c>
      <c r="H3924">
        <f>IF('Data R4'!C932="","",'Data R4'!AC932)</f>
        <v/>
      </c>
      <c r="I3924">
        <f>IF('Data R4'!C932="","",COUNTIF('Data R4'!J932,"&gt;0")+COUNTIF('Data R4'!L932,"&gt;0")+COUNTIF('Data R4'!N932,"&gt;0")+COUNTIF('Data R4'!P932,"&gt;0")+COUNTIF('Data R4'!R932,"&gt;0")+COUNTIF('Data R4'!T932,"&gt;0")+COUNTIF('Data R4'!V932,"&gt;0")+COUNTIF('Data R4'!X932,"&gt;0"))</f>
        <v/>
      </c>
      <c r="J3924">
        <f>IF('Data R4'!C932="","",IF((COUNTIF('Data R4'!K932,"&gt;0")+COUNTIF('Data R4'!M932,"&gt;0")+COUNTIF('Data R4'!O932,"&gt;0")+COUNTIF('Data R4'!Q932,"&gt;0")+COUNTIF('Data R4'!S932,"&gt;0")+COUNTIF('Data R4'!U932,"&gt;0")+COUNTIF('Data R4'!W932,"&gt;0")+COUNTIF('Data R4'!Y932,"&gt;0"))&gt;0,1,0))</f>
        <v/>
      </c>
      <c r="M3924" t="inlineStr">
        <is>
          <t>Data R</t>
        </is>
      </c>
    </row>
    <row r="3925">
      <c r="A3925" t="inlineStr">
        <is>
          <t>Regional 4</t>
        </is>
      </c>
      <c r="B3925">
        <f>IF('Data R4'!C933="","",'Data R4'!B933)</f>
        <v/>
      </c>
      <c r="C3925">
        <f>IF('Data R4'!C933="","",'Data R4'!C933)</f>
        <v/>
      </c>
      <c r="D3925">
        <f>IF('Data R4'!C933="","",'Data R4'!D933)</f>
        <v/>
      </c>
      <c r="E3925">
        <f>IF('Data R4'!C933="","",'Data R4'!E933)</f>
        <v/>
      </c>
      <c r="F3925">
        <f>IF('Data R4'!C933="","",'Data R4'!F933)</f>
        <v/>
      </c>
      <c r="G3925">
        <f>IF('Data R4'!C933="","",'Data R4'!AD933)</f>
        <v/>
      </c>
      <c r="H3925">
        <f>IF('Data R4'!C933="","",'Data R4'!AC933)</f>
        <v/>
      </c>
      <c r="I3925">
        <f>IF('Data R4'!C933="","",COUNTIF('Data R4'!J933,"&gt;0")+COUNTIF('Data R4'!L933,"&gt;0")+COUNTIF('Data R4'!N933,"&gt;0")+COUNTIF('Data R4'!P933,"&gt;0")+COUNTIF('Data R4'!R933,"&gt;0")+COUNTIF('Data R4'!T933,"&gt;0")+COUNTIF('Data R4'!V933,"&gt;0")+COUNTIF('Data R4'!X933,"&gt;0"))</f>
        <v/>
      </c>
      <c r="J3925">
        <f>IF('Data R4'!C933="","",IF((COUNTIF('Data R4'!K933,"&gt;0")+COUNTIF('Data R4'!M933,"&gt;0")+COUNTIF('Data R4'!O933,"&gt;0")+COUNTIF('Data R4'!Q933,"&gt;0")+COUNTIF('Data R4'!S933,"&gt;0")+COUNTIF('Data R4'!U933,"&gt;0")+COUNTIF('Data R4'!W933,"&gt;0")+COUNTIF('Data R4'!Y933,"&gt;0"))&gt;0,1,0))</f>
        <v/>
      </c>
      <c r="M3925" t="inlineStr">
        <is>
          <t>Data R</t>
        </is>
      </c>
    </row>
    <row r="3926">
      <c r="A3926" t="inlineStr">
        <is>
          <t>Regional 4</t>
        </is>
      </c>
      <c r="B3926">
        <f>IF('Data R4'!C934="","",'Data R4'!B934)</f>
        <v/>
      </c>
      <c r="C3926">
        <f>IF('Data R4'!C934="","",'Data R4'!C934)</f>
        <v/>
      </c>
      <c r="D3926">
        <f>IF('Data R4'!C934="","",'Data R4'!D934)</f>
        <v/>
      </c>
      <c r="E3926">
        <f>IF('Data R4'!C934="","",'Data R4'!E934)</f>
        <v/>
      </c>
      <c r="F3926">
        <f>IF('Data R4'!C934="","",'Data R4'!F934)</f>
        <v/>
      </c>
      <c r="G3926">
        <f>IF('Data R4'!C934="","",'Data R4'!AD934)</f>
        <v/>
      </c>
      <c r="H3926">
        <f>IF('Data R4'!C934="","",'Data R4'!AC934)</f>
        <v/>
      </c>
      <c r="I3926">
        <f>IF('Data R4'!C934="","",COUNTIF('Data R4'!J934,"&gt;0")+COUNTIF('Data R4'!L934,"&gt;0")+COUNTIF('Data R4'!N934,"&gt;0")+COUNTIF('Data R4'!P934,"&gt;0")+COUNTIF('Data R4'!R934,"&gt;0")+COUNTIF('Data R4'!T934,"&gt;0")+COUNTIF('Data R4'!V934,"&gt;0")+COUNTIF('Data R4'!X934,"&gt;0"))</f>
        <v/>
      </c>
      <c r="J3926">
        <f>IF('Data R4'!C934="","",IF((COUNTIF('Data R4'!K934,"&gt;0")+COUNTIF('Data R4'!M934,"&gt;0")+COUNTIF('Data R4'!O934,"&gt;0")+COUNTIF('Data R4'!Q934,"&gt;0")+COUNTIF('Data R4'!S934,"&gt;0")+COUNTIF('Data R4'!U934,"&gt;0")+COUNTIF('Data R4'!W934,"&gt;0")+COUNTIF('Data R4'!Y934,"&gt;0"))&gt;0,1,0))</f>
        <v/>
      </c>
      <c r="M3926" t="inlineStr">
        <is>
          <t>Data R</t>
        </is>
      </c>
    </row>
    <row r="3927">
      <c r="A3927" t="inlineStr">
        <is>
          <t>Regional 4</t>
        </is>
      </c>
      <c r="B3927">
        <f>IF('Data R4'!C935="","",'Data R4'!B935)</f>
        <v/>
      </c>
      <c r="C3927">
        <f>IF('Data R4'!C935="","",'Data R4'!C935)</f>
        <v/>
      </c>
      <c r="D3927">
        <f>IF('Data R4'!C935="","",'Data R4'!D935)</f>
        <v/>
      </c>
      <c r="E3927">
        <f>IF('Data R4'!C935="","",'Data R4'!E935)</f>
        <v/>
      </c>
      <c r="F3927">
        <f>IF('Data R4'!C935="","",'Data R4'!F935)</f>
        <v/>
      </c>
      <c r="G3927">
        <f>IF('Data R4'!C935="","",'Data R4'!AD935)</f>
        <v/>
      </c>
      <c r="H3927">
        <f>IF('Data R4'!C935="","",'Data R4'!AC935)</f>
        <v/>
      </c>
      <c r="I3927">
        <f>IF('Data R4'!C935="","",COUNTIF('Data R4'!J935,"&gt;0")+COUNTIF('Data R4'!L935,"&gt;0")+COUNTIF('Data R4'!N935,"&gt;0")+COUNTIF('Data R4'!P935,"&gt;0")+COUNTIF('Data R4'!R935,"&gt;0")+COUNTIF('Data R4'!T935,"&gt;0")+COUNTIF('Data R4'!V935,"&gt;0")+COUNTIF('Data R4'!X935,"&gt;0"))</f>
        <v/>
      </c>
      <c r="J3927">
        <f>IF('Data R4'!C935="","",IF((COUNTIF('Data R4'!K935,"&gt;0")+COUNTIF('Data R4'!M935,"&gt;0")+COUNTIF('Data R4'!O935,"&gt;0")+COUNTIF('Data R4'!Q935,"&gt;0")+COUNTIF('Data R4'!S935,"&gt;0")+COUNTIF('Data R4'!U935,"&gt;0")+COUNTIF('Data R4'!W935,"&gt;0")+COUNTIF('Data R4'!Y935,"&gt;0"))&gt;0,1,0))</f>
        <v/>
      </c>
      <c r="M3927" t="inlineStr">
        <is>
          <t>Data R</t>
        </is>
      </c>
    </row>
    <row r="3928">
      <c r="A3928" t="inlineStr">
        <is>
          <t>Regional 4</t>
        </is>
      </c>
      <c r="B3928">
        <f>IF('Data R4'!C936="","",'Data R4'!B936)</f>
        <v/>
      </c>
      <c r="C3928">
        <f>IF('Data R4'!C936="","",'Data R4'!C936)</f>
        <v/>
      </c>
      <c r="D3928">
        <f>IF('Data R4'!C936="","",'Data R4'!D936)</f>
        <v/>
      </c>
      <c r="E3928">
        <f>IF('Data R4'!C936="","",'Data R4'!E936)</f>
        <v/>
      </c>
      <c r="F3928">
        <f>IF('Data R4'!C936="","",'Data R4'!F936)</f>
        <v/>
      </c>
      <c r="G3928">
        <f>IF('Data R4'!C936="","",'Data R4'!AD936)</f>
        <v/>
      </c>
      <c r="H3928">
        <f>IF('Data R4'!C936="","",'Data R4'!AC936)</f>
        <v/>
      </c>
      <c r="I3928">
        <f>IF('Data R4'!C936="","",COUNTIF('Data R4'!J936,"&gt;0")+COUNTIF('Data R4'!L936,"&gt;0")+COUNTIF('Data R4'!N936,"&gt;0")+COUNTIF('Data R4'!P936,"&gt;0")+COUNTIF('Data R4'!R936,"&gt;0")+COUNTIF('Data R4'!T936,"&gt;0")+COUNTIF('Data R4'!V936,"&gt;0")+COUNTIF('Data R4'!X936,"&gt;0"))</f>
        <v/>
      </c>
      <c r="J3928">
        <f>IF('Data R4'!C936="","",IF((COUNTIF('Data R4'!K936,"&gt;0")+COUNTIF('Data R4'!M936,"&gt;0")+COUNTIF('Data R4'!O936,"&gt;0")+COUNTIF('Data R4'!Q936,"&gt;0")+COUNTIF('Data R4'!S936,"&gt;0")+COUNTIF('Data R4'!U936,"&gt;0")+COUNTIF('Data R4'!W936,"&gt;0")+COUNTIF('Data R4'!Y936,"&gt;0"))&gt;0,1,0))</f>
        <v/>
      </c>
      <c r="M3928" t="inlineStr">
        <is>
          <t>Data R</t>
        </is>
      </c>
    </row>
    <row r="3929">
      <c r="A3929" t="inlineStr">
        <is>
          <t>Regional 4</t>
        </is>
      </c>
      <c r="B3929">
        <f>IF('Data R4'!C937="","",'Data R4'!B937)</f>
        <v/>
      </c>
      <c r="C3929">
        <f>IF('Data R4'!C937="","",'Data R4'!C937)</f>
        <v/>
      </c>
      <c r="D3929">
        <f>IF('Data R4'!C937="","",'Data R4'!D937)</f>
        <v/>
      </c>
      <c r="E3929">
        <f>IF('Data R4'!C937="","",'Data R4'!E937)</f>
        <v/>
      </c>
      <c r="F3929">
        <f>IF('Data R4'!C937="","",'Data R4'!F937)</f>
        <v/>
      </c>
      <c r="G3929">
        <f>IF('Data R4'!C937="","",'Data R4'!AD937)</f>
        <v/>
      </c>
      <c r="H3929">
        <f>IF('Data R4'!C937="","",'Data R4'!AC937)</f>
        <v/>
      </c>
      <c r="I3929">
        <f>IF('Data R4'!C937="","",COUNTIF('Data R4'!J937,"&gt;0")+COUNTIF('Data R4'!L937,"&gt;0")+COUNTIF('Data R4'!N937,"&gt;0")+COUNTIF('Data R4'!P937,"&gt;0")+COUNTIF('Data R4'!R937,"&gt;0")+COUNTIF('Data R4'!T937,"&gt;0")+COUNTIF('Data R4'!V937,"&gt;0")+COUNTIF('Data R4'!X937,"&gt;0"))</f>
        <v/>
      </c>
      <c r="J3929">
        <f>IF('Data R4'!C937="","",IF((COUNTIF('Data R4'!K937,"&gt;0")+COUNTIF('Data R4'!M937,"&gt;0")+COUNTIF('Data R4'!O937,"&gt;0")+COUNTIF('Data R4'!Q937,"&gt;0")+COUNTIF('Data R4'!S937,"&gt;0")+COUNTIF('Data R4'!U937,"&gt;0")+COUNTIF('Data R4'!W937,"&gt;0")+COUNTIF('Data R4'!Y937,"&gt;0"))&gt;0,1,0))</f>
        <v/>
      </c>
      <c r="M3929" t="inlineStr">
        <is>
          <t>Data R</t>
        </is>
      </c>
    </row>
    <row r="3930">
      <c r="A3930" t="inlineStr">
        <is>
          <t>Regional 4</t>
        </is>
      </c>
      <c r="B3930">
        <f>IF('Data R4'!C938="","",'Data R4'!B938)</f>
        <v/>
      </c>
      <c r="C3930">
        <f>IF('Data R4'!C938="","",'Data R4'!C938)</f>
        <v/>
      </c>
      <c r="D3930">
        <f>IF('Data R4'!C938="","",'Data R4'!D938)</f>
        <v/>
      </c>
      <c r="E3930">
        <f>IF('Data R4'!C938="","",'Data R4'!E938)</f>
        <v/>
      </c>
      <c r="F3930">
        <f>IF('Data R4'!C938="","",'Data R4'!F938)</f>
        <v/>
      </c>
      <c r="G3930">
        <f>IF('Data R4'!C938="","",'Data R4'!AD938)</f>
        <v/>
      </c>
      <c r="H3930">
        <f>IF('Data R4'!C938="","",'Data R4'!AC938)</f>
        <v/>
      </c>
      <c r="I3930">
        <f>IF('Data R4'!C938="","",COUNTIF('Data R4'!J938,"&gt;0")+COUNTIF('Data R4'!L938,"&gt;0")+COUNTIF('Data R4'!N938,"&gt;0")+COUNTIF('Data R4'!P938,"&gt;0")+COUNTIF('Data R4'!R938,"&gt;0")+COUNTIF('Data R4'!T938,"&gt;0")+COUNTIF('Data R4'!V938,"&gt;0")+COUNTIF('Data R4'!X938,"&gt;0"))</f>
        <v/>
      </c>
      <c r="J3930">
        <f>IF('Data R4'!C938="","",IF((COUNTIF('Data R4'!K938,"&gt;0")+COUNTIF('Data R4'!M938,"&gt;0")+COUNTIF('Data R4'!O938,"&gt;0")+COUNTIF('Data R4'!Q938,"&gt;0")+COUNTIF('Data R4'!S938,"&gt;0")+COUNTIF('Data R4'!U938,"&gt;0")+COUNTIF('Data R4'!W938,"&gt;0")+COUNTIF('Data R4'!Y938,"&gt;0"))&gt;0,1,0))</f>
        <v/>
      </c>
      <c r="M3930" t="inlineStr">
        <is>
          <t>Data R</t>
        </is>
      </c>
    </row>
    <row r="3931">
      <c r="A3931" t="inlineStr">
        <is>
          <t>Regional 4</t>
        </is>
      </c>
      <c r="B3931">
        <f>IF('Data R4'!C939="","",'Data R4'!B939)</f>
        <v/>
      </c>
      <c r="C3931">
        <f>IF('Data R4'!C939="","",'Data R4'!C939)</f>
        <v/>
      </c>
      <c r="D3931">
        <f>IF('Data R4'!C939="","",'Data R4'!D939)</f>
        <v/>
      </c>
      <c r="E3931">
        <f>IF('Data R4'!C939="","",'Data R4'!E939)</f>
        <v/>
      </c>
      <c r="F3931">
        <f>IF('Data R4'!C939="","",'Data R4'!F939)</f>
        <v/>
      </c>
      <c r="G3931">
        <f>IF('Data R4'!C939="","",'Data R4'!AD939)</f>
        <v/>
      </c>
      <c r="H3931">
        <f>IF('Data R4'!C939="","",'Data R4'!AC939)</f>
        <v/>
      </c>
      <c r="I3931">
        <f>IF('Data R4'!C939="","",COUNTIF('Data R4'!J939,"&gt;0")+COUNTIF('Data R4'!L939,"&gt;0")+COUNTIF('Data R4'!N939,"&gt;0")+COUNTIF('Data R4'!P939,"&gt;0")+COUNTIF('Data R4'!R939,"&gt;0")+COUNTIF('Data R4'!T939,"&gt;0")+COUNTIF('Data R4'!V939,"&gt;0")+COUNTIF('Data R4'!X939,"&gt;0"))</f>
        <v/>
      </c>
      <c r="J3931">
        <f>IF('Data R4'!C939="","",IF((COUNTIF('Data R4'!K939,"&gt;0")+COUNTIF('Data R4'!M939,"&gt;0")+COUNTIF('Data R4'!O939,"&gt;0")+COUNTIF('Data R4'!Q939,"&gt;0")+COUNTIF('Data R4'!S939,"&gt;0")+COUNTIF('Data R4'!U939,"&gt;0")+COUNTIF('Data R4'!W939,"&gt;0")+COUNTIF('Data R4'!Y939,"&gt;0"))&gt;0,1,0))</f>
        <v/>
      </c>
      <c r="M3931" t="inlineStr">
        <is>
          <t>Data R</t>
        </is>
      </c>
    </row>
    <row r="3932">
      <c r="A3932" t="inlineStr">
        <is>
          <t>Regional 4</t>
        </is>
      </c>
      <c r="B3932">
        <f>IF('Data R4'!C940="","",'Data R4'!B940)</f>
        <v/>
      </c>
      <c r="C3932">
        <f>IF('Data R4'!C940="","",'Data R4'!C940)</f>
        <v/>
      </c>
      <c r="D3932">
        <f>IF('Data R4'!C940="","",'Data R4'!D940)</f>
        <v/>
      </c>
      <c r="E3932">
        <f>IF('Data R4'!C940="","",'Data R4'!E940)</f>
        <v/>
      </c>
      <c r="F3932">
        <f>IF('Data R4'!C940="","",'Data R4'!F940)</f>
        <v/>
      </c>
      <c r="G3932">
        <f>IF('Data R4'!C940="","",'Data R4'!AD940)</f>
        <v/>
      </c>
      <c r="H3932">
        <f>IF('Data R4'!C940="","",'Data R4'!AC940)</f>
        <v/>
      </c>
      <c r="I3932">
        <f>IF('Data R4'!C940="","",COUNTIF('Data R4'!J940,"&gt;0")+COUNTIF('Data R4'!L940,"&gt;0")+COUNTIF('Data R4'!N940,"&gt;0")+COUNTIF('Data R4'!P940,"&gt;0")+COUNTIF('Data R4'!R940,"&gt;0")+COUNTIF('Data R4'!T940,"&gt;0")+COUNTIF('Data R4'!V940,"&gt;0")+COUNTIF('Data R4'!X940,"&gt;0"))</f>
        <v/>
      </c>
      <c r="J3932">
        <f>IF('Data R4'!C940="","",IF((COUNTIF('Data R4'!K940,"&gt;0")+COUNTIF('Data R4'!M940,"&gt;0")+COUNTIF('Data R4'!O940,"&gt;0")+COUNTIF('Data R4'!Q940,"&gt;0")+COUNTIF('Data R4'!S940,"&gt;0")+COUNTIF('Data R4'!U940,"&gt;0")+COUNTIF('Data R4'!W940,"&gt;0")+COUNTIF('Data R4'!Y940,"&gt;0"))&gt;0,1,0))</f>
        <v/>
      </c>
      <c r="M3932" t="inlineStr">
        <is>
          <t>Data R</t>
        </is>
      </c>
    </row>
    <row r="3933">
      <c r="A3933" t="inlineStr">
        <is>
          <t>Regional 4</t>
        </is>
      </c>
      <c r="B3933">
        <f>IF('Data R4'!C941="","",'Data R4'!B941)</f>
        <v/>
      </c>
      <c r="C3933">
        <f>IF('Data R4'!C941="","",'Data R4'!C941)</f>
        <v/>
      </c>
      <c r="D3933">
        <f>IF('Data R4'!C941="","",'Data R4'!D941)</f>
        <v/>
      </c>
      <c r="E3933">
        <f>IF('Data R4'!C941="","",'Data R4'!E941)</f>
        <v/>
      </c>
      <c r="F3933">
        <f>IF('Data R4'!C941="","",'Data R4'!F941)</f>
        <v/>
      </c>
      <c r="G3933">
        <f>IF('Data R4'!C941="","",'Data R4'!AD941)</f>
        <v/>
      </c>
      <c r="H3933">
        <f>IF('Data R4'!C941="","",'Data R4'!AC941)</f>
        <v/>
      </c>
      <c r="I3933">
        <f>IF('Data R4'!C941="","",COUNTIF('Data R4'!J941,"&gt;0")+COUNTIF('Data R4'!L941,"&gt;0")+COUNTIF('Data R4'!N941,"&gt;0")+COUNTIF('Data R4'!P941,"&gt;0")+COUNTIF('Data R4'!R941,"&gt;0")+COUNTIF('Data R4'!T941,"&gt;0")+COUNTIF('Data R4'!V941,"&gt;0")+COUNTIF('Data R4'!X941,"&gt;0"))</f>
        <v/>
      </c>
      <c r="J3933">
        <f>IF('Data R4'!C941="","",IF((COUNTIF('Data R4'!K941,"&gt;0")+COUNTIF('Data R4'!M941,"&gt;0")+COUNTIF('Data R4'!O941,"&gt;0")+COUNTIF('Data R4'!Q941,"&gt;0")+COUNTIF('Data R4'!S941,"&gt;0")+COUNTIF('Data R4'!U941,"&gt;0")+COUNTIF('Data R4'!W941,"&gt;0")+COUNTIF('Data R4'!Y941,"&gt;0"))&gt;0,1,0))</f>
        <v/>
      </c>
      <c r="M3933" t="inlineStr">
        <is>
          <t>Data R</t>
        </is>
      </c>
    </row>
    <row r="3934">
      <c r="A3934" t="inlineStr">
        <is>
          <t>Regional 4</t>
        </is>
      </c>
      <c r="B3934">
        <f>IF('Data R4'!C942="","",'Data R4'!B942)</f>
        <v/>
      </c>
      <c r="C3934">
        <f>IF('Data R4'!C942="","",'Data R4'!C942)</f>
        <v/>
      </c>
      <c r="D3934">
        <f>IF('Data R4'!C942="","",'Data R4'!D942)</f>
        <v/>
      </c>
      <c r="E3934">
        <f>IF('Data R4'!C942="","",'Data R4'!E942)</f>
        <v/>
      </c>
      <c r="F3934">
        <f>IF('Data R4'!C942="","",'Data R4'!F942)</f>
        <v/>
      </c>
      <c r="G3934">
        <f>IF('Data R4'!C942="","",'Data R4'!AD942)</f>
        <v/>
      </c>
      <c r="H3934">
        <f>IF('Data R4'!C942="","",'Data R4'!AC942)</f>
        <v/>
      </c>
      <c r="I3934">
        <f>IF('Data R4'!C942="","",COUNTIF('Data R4'!J942,"&gt;0")+COUNTIF('Data R4'!L942,"&gt;0")+COUNTIF('Data R4'!N942,"&gt;0")+COUNTIF('Data R4'!P942,"&gt;0")+COUNTIF('Data R4'!R942,"&gt;0")+COUNTIF('Data R4'!T942,"&gt;0")+COUNTIF('Data R4'!V942,"&gt;0")+COUNTIF('Data R4'!X942,"&gt;0"))</f>
        <v/>
      </c>
      <c r="J3934">
        <f>IF('Data R4'!C942="","",IF((COUNTIF('Data R4'!K942,"&gt;0")+COUNTIF('Data R4'!M942,"&gt;0")+COUNTIF('Data R4'!O942,"&gt;0")+COUNTIF('Data R4'!Q942,"&gt;0")+COUNTIF('Data R4'!S942,"&gt;0")+COUNTIF('Data R4'!U942,"&gt;0")+COUNTIF('Data R4'!W942,"&gt;0")+COUNTIF('Data R4'!Y942,"&gt;0"))&gt;0,1,0))</f>
        <v/>
      </c>
      <c r="M3934" t="inlineStr">
        <is>
          <t>Data R</t>
        </is>
      </c>
    </row>
    <row r="3935">
      <c r="A3935" t="inlineStr">
        <is>
          <t>Regional 4</t>
        </is>
      </c>
      <c r="B3935">
        <f>IF('Data R4'!C943="","",'Data R4'!B943)</f>
        <v/>
      </c>
      <c r="C3935">
        <f>IF('Data R4'!C943="","",'Data R4'!C943)</f>
        <v/>
      </c>
      <c r="D3935">
        <f>IF('Data R4'!C943="","",'Data R4'!D943)</f>
        <v/>
      </c>
      <c r="E3935">
        <f>IF('Data R4'!C943="","",'Data R4'!E943)</f>
        <v/>
      </c>
      <c r="F3935">
        <f>IF('Data R4'!C943="","",'Data R4'!F943)</f>
        <v/>
      </c>
      <c r="G3935">
        <f>IF('Data R4'!C943="","",'Data R4'!AD943)</f>
        <v/>
      </c>
      <c r="H3935">
        <f>IF('Data R4'!C943="","",'Data R4'!AC943)</f>
        <v/>
      </c>
      <c r="I3935">
        <f>IF('Data R4'!C943="","",COUNTIF('Data R4'!J943,"&gt;0")+COUNTIF('Data R4'!L943,"&gt;0")+COUNTIF('Data R4'!N943,"&gt;0")+COUNTIF('Data R4'!P943,"&gt;0")+COUNTIF('Data R4'!R943,"&gt;0")+COUNTIF('Data R4'!T943,"&gt;0")+COUNTIF('Data R4'!V943,"&gt;0")+COUNTIF('Data R4'!X943,"&gt;0"))</f>
        <v/>
      </c>
      <c r="J3935">
        <f>IF('Data R4'!C943="","",IF((COUNTIF('Data R4'!K943,"&gt;0")+COUNTIF('Data R4'!M943,"&gt;0")+COUNTIF('Data R4'!O943,"&gt;0")+COUNTIF('Data R4'!Q943,"&gt;0")+COUNTIF('Data R4'!S943,"&gt;0")+COUNTIF('Data R4'!U943,"&gt;0")+COUNTIF('Data R4'!W943,"&gt;0")+COUNTIF('Data R4'!Y943,"&gt;0"))&gt;0,1,0))</f>
        <v/>
      </c>
      <c r="M3935" t="inlineStr">
        <is>
          <t>Data R</t>
        </is>
      </c>
    </row>
    <row r="3936">
      <c r="A3936" t="inlineStr">
        <is>
          <t>Regional 4</t>
        </is>
      </c>
      <c r="B3936">
        <f>IF('Data R4'!C944="","",'Data R4'!B944)</f>
        <v/>
      </c>
      <c r="C3936">
        <f>IF('Data R4'!C944="","",'Data R4'!C944)</f>
        <v/>
      </c>
      <c r="D3936">
        <f>IF('Data R4'!C944="","",'Data R4'!D944)</f>
        <v/>
      </c>
      <c r="E3936">
        <f>IF('Data R4'!C944="","",'Data R4'!E944)</f>
        <v/>
      </c>
      <c r="F3936">
        <f>IF('Data R4'!C944="","",'Data R4'!F944)</f>
        <v/>
      </c>
      <c r="G3936">
        <f>IF('Data R4'!C944="","",'Data R4'!AD944)</f>
        <v/>
      </c>
      <c r="H3936">
        <f>IF('Data R4'!C944="","",'Data R4'!AC944)</f>
        <v/>
      </c>
      <c r="I3936">
        <f>IF('Data R4'!C944="","",COUNTIF('Data R4'!J944,"&gt;0")+COUNTIF('Data R4'!L944,"&gt;0")+COUNTIF('Data R4'!N944,"&gt;0")+COUNTIF('Data R4'!P944,"&gt;0")+COUNTIF('Data R4'!R944,"&gt;0")+COUNTIF('Data R4'!T944,"&gt;0")+COUNTIF('Data R4'!V944,"&gt;0")+COUNTIF('Data R4'!X944,"&gt;0"))</f>
        <v/>
      </c>
      <c r="J3936">
        <f>IF('Data R4'!C944="","",IF((COUNTIF('Data R4'!K944,"&gt;0")+COUNTIF('Data R4'!M944,"&gt;0")+COUNTIF('Data R4'!O944,"&gt;0")+COUNTIF('Data R4'!Q944,"&gt;0")+COUNTIF('Data R4'!S944,"&gt;0")+COUNTIF('Data R4'!U944,"&gt;0")+COUNTIF('Data R4'!W944,"&gt;0")+COUNTIF('Data R4'!Y944,"&gt;0"))&gt;0,1,0))</f>
        <v/>
      </c>
      <c r="M3936" t="inlineStr">
        <is>
          <t>Data R</t>
        </is>
      </c>
    </row>
    <row r="3937">
      <c r="A3937" t="inlineStr">
        <is>
          <t>Regional 4</t>
        </is>
      </c>
      <c r="B3937">
        <f>IF('Data R4'!C945="","",'Data R4'!B945)</f>
        <v/>
      </c>
      <c r="C3937">
        <f>IF('Data R4'!C945="","",'Data R4'!C945)</f>
        <v/>
      </c>
      <c r="D3937">
        <f>IF('Data R4'!C945="","",'Data R4'!D945)</f>
        <v/>
      </c>
      <c r="E3937">
        <f>IF('Data R4'!C945="","",'Data R4'!E945)</f>
        <v/>
      </c>
      <c r="F3937">
        <f>IF('Data R4'!C945="","",'Data R4'!F945)</f>
        <v/>
      </c>
      <c r="G3937">
        <f>IF('Data R4'!C945="","",'Data R4'!AD945)</f>
        <v/>
      </c>
      <c r="H3937">
        <f>IF('Data R4'!C945="","",'Data R4'!AC945)</f>
        <v/>
      </c>
      <c r="I3937">
        <f>IF('Data R4'!C945="","",COUNTIF('Data R4'!J945,"&gt;0")+COUNTIF('Data R4'!L945,"&gt;0")+COUNTIF('Data R4'!N945,"&gt;0")+COUNTIF('Data R4'!P945,"&gt;0")+COUNTIF('Data R4'!R945,"&gt;0")+COUNTIF('Data R4'!T945,"&gt;0")+COUNTIF('Data R4'!V945,"&gt;0")+COUNTIF('Data R4'!X945,"&gt;0"))</f>
        <v/>
      </c>
      <c r="J3937">
        <f>IF('Data R4'!C945="","",IF((COUNTIF('Data R4'!K945,"&gt;0")+COUNTIF('Data R4'!M945,"&gt;0")+COUNTIF('Data R4'!O945,"&gt;0")+COUNTIF('Data R4'!Q945,"&gt;0")+COUNTIF('Data R4'!S945,"&gt;0")+COUNTIF('Data R4'!U945,"&gt;0")+COUNTIF('Data R4'!W945,"&gt;0")+COUNTIF('Data R4'!Y945,"&gt;0"))&gt;0,1,0))</f>
        <v/>
      </c>
      <c r="M3937" t="inlineStr">
        <is>
          <t>Data R</t>
        </is>
      </c>
    </row>
    <row r="3938">
      <c r="A3938" t="inlineStr">
        <is>
          <t>Regional 4</t>
        </is>
      </c>
      <c r="B3938">
        <f>IF('Data R4'!C946="","",'Data R4'!B946)</f>
        <v/>
      </c>
      <c r="C3938">
        <f>IF('Data R4'!C946="","",'Data R4'!C946)</f>
        <v/>
      </c>
      <c r="D3938">
        <f>IF('Data R4'!C946="","",'Data R4'!D946)</f>
        <v/>
      </c>
      <c r="E3938">
        <f>IF('Data R4'!C946="","",'Data R4'!E946)</f>
        <v/>
      </c>
      <c r="F3938">
        <f>IF('Data R4'!C946="","",'Data R4'!F946)</f>
        <v/>
      </c>
      <c r="G3938">
        <f>IF('Data R4'!C946="","",'Data R4'!AD946)</f>
        <v/>
      </c>
      <c r="H3938">
        <f>IF('Data R4'!C946="","",'Data R4'!AC946)</f>
        <v/>
      </c>
      <c r="I3938">
        <f>IF('Data R4'!C946="","",COUNTIF('Data R4'!J946,"&gt;0")+COUNTIF('Data R4'!L946,"&gt;0")+COUNTIF('Data R4'!N946,"&gt;0")+COUNTIF('Data R4'!P946,"&gt;0")+COUNTIF('Data R4'!R946,"&gt;0")+COUNTIF('Data R4'!T946,"&gt;0")+COUNTIF('Data R4'!V946,"&gt;0")+COUNTIF('Data R4'!X946,"&gt;0"))</f>
        <v/>
      </c>
      <c r="J3938">
        <f>IF('Data R4'!C946="","",IF((COUNTIF('Data R4'!K946,"&gt;0")+COUNTIF('Data R4'!M946,"&gt;0")+COUNTIF('Data R4'!O946,"&gt;0")+COUNTIF('Data R4'!Q946,"&gt;0")+COUNTIF('Data R4'!S946,"&gt;0")+COUNTIF('Data R4'!U946,"&gt;0")+COUNTIF('Data R4'!W946,"&gt;0")+COUNTIF('Data R4'!Y946,"&gt;0"))&gt;0,1,0))</f>
        <v/>
      </c>
      <c r="M3938" t="inlineStr">
        <is>
          <t>Data R</t>
        </is>
      </c>
    </row>
    <row r="3939">
      <c r="A3939" t="inlineStr">
        <is>
          <t>Regional 4</t>
        </is>
      </c>
      <c r="B3939">
        <f>IF('Data R4'!C947="","",'Data R4'!B947)</f>
        <v/>
      </c>
      <c r="C3939">
        <f>IF('Data R4'!C947="","",'Data R4'!C947)</f>
        <v/>
      </c>
      <c r="D3939">
        <f>IF('Data R4'!C947="","",'Data R4'!D947)</f>
        <v/>
      </c>
      <c r="E3939">
        <f>IF('Data R4'!C947="","",'Data R4'!E947)</f>
        <v/>
      </c>
      <c r="F3939">
        <f>IF('Data R4'!C947="","",'Data R4'!F947)</f>
        <v/>
      </c>
      <c r="G3939">
        <f>IF('Data R4'!C947="","",'Data R4'!AD947)</f>
        <v/>
      </c>
      <c r="H3939">
        <f>IF('Data R4'!C947="","",'Data R4'!AC947)</f>
        <v/>
      </c>
      <c r="I3939">
        <f>IF('Data R4'!C947="","",COUNTIF('Data R4'!J947,"&gt;0")+COUNTIF('Data R4'!L947,"&gt;0")+COUNTIF('Data R4'!N947,"&gt;0")+COUNTIF('Data R4'!P947,"&gt;0")+COUNTIF('Data R4'!R947,"&gt;0")+COUNTIF('Data R4'!T947,"&gt;0")+COUNTIF('Data R4'!V947,"&gt;0")+COUNTIF('Data R4'!X947,"&gt;0"))</f>
        <v/>
      </c>
      <c r="J3939">
        <f>IF('Data R4'!C947="","",IF((COUNTIF('Data R4'!K947,"&gt;0")+COUNTIF('Data R4'!M947,"&gt;0")+COUNTIF('Data R4'!O947,"&gt;0")+COUNTIF('Data R4'!Q947,"&gt;0")+COUNTIF('Data R4'!S947,"&gt;0")+COUNTIF('Data R4'!U947,"&gt;0")+COUNTIF('Data R4'!W947,"&gt;0")+COUNTIF('Data R4'!Y947,"&gt;0"))&gt;0,1,0))</f>
        <v/>
      </c>
      <c r="M3939" t="inlineStr">
        <is>
          <t>Data R</t>
        </is>
      </c>
    </row>
    <row r="3940">
      <c r="A3940" t="inlineStr">
        <is>
          <t>Regional 4</t>
        </is>
      </c>
      <c r="B3940">
        <f>IF('Data R4'!C948="","",'Data R4'!B948)</f>
        <v/>
      </c>
      <c r="C3940">
        <f>IF('Data R4'!C948="","",'Data R4'!C948)</f>
        <v/>
      </c>
      <c r="D3940">
        <f>IF('Data R4'!C948="","",'Data R4'!D948)</f>
        <v/>
      </c>
      <c r="E3940">
        <f>IF('Data R4'!C948="","",'Data R4'!E948)</f>
        <v/>
      </c>
      <c r="F3940">
        <f>IF('Data R4'!C948="","",'Data R4'!F948)</f>
        <v/>
      </c>
      <c r="G3940">
        <f>IF('Data R4'!C948="","",'Data R4'!AD948)</f>
        <v/>
      </c>
      <c r="H3940">
        <f>IF('Data R4'!C948="","",'Data R4'!AC948)</f>
        <v/>
      </c>
      <c r="I3940">
        <f>IF('Data R4'!C948="","",COUNTIF('Data R4'!J948,"&gt;0")+COUNTIF('Data R4'!L948,"&gt;0")+COUNTIF('Data R4'!N948,"&gt;0")+COUNTIF('Data R4'!P948,"&gt;0")+COUNTIF('Data R4'!R948,"&gt;0")+COUNTIF('Data R4'!T948,"&gt;0")+COUNTIF('Data R4'!V948,"&gt;0")+COUNTIF('Data R4'!X948,"&gt;0"))</f>
        <v/>
      </c>
      <c r="J3940">
        <f>IF('Data R4'!C948="","",IF((COUNTIF('Data R4'!K948,"&gt;0")+COUNTIF('Data R4'!M948,"&gt;0")+COUNTIF('Data R4'!O948,"&gt;0")+COUNTIF('Data R4'!Q948,"&gt;0")+COUNTIF('Data R4'!S948,"&gt;0")+COUNTIF('Data R4'!U948,"&gt;0")+COUNTIF('Data R4'!W948,"&gt;0")+COUNTIF('Data R4'!Y948,"&gt;0"))&gt;0,1,0))</f>
        <v/>
      </c>
      <c r="M3940" t="inlineStr">
        <is>
          <t>Data R</t>
        </is>
      </c>
    </row>
    <row r="3941">
      <c r="A3941" t="inlineStr">
        <is>
          <t>Regional 4</t>
        </is>
      </c>
      <c r="B3941">
        <f>IF('Data R4'!C949="","",'Data R4'!B949)</f>
        <v/>
      </c>
      <c r="C3941">
        <f>IF('Data R4'!C949="","",'Data R4'!C949)</f>
        <v/>
      </c>
      <c r="D3941">
        <f>IF('Data R4'!C949="","",'Data R4'!D949)</f>
        <v/>
      </c>
      <c r="E3941">
        <f>IF('Data R4'!C949="","",'Data R4'!E949)</f>
        <v/>
      </c>
      <c r="F3941">
        <f>IF('Data R4'!C949="","",'Data R4'!F949)</f>
        <v/>
      </c>
      <c r="G3941">
        <f>IF('Data R4'!C949="","",'Data R4'!AD949)</f>
        <v/>
      </c>
      <c r="H3941">
        <f>IF('Data R4'!C949="","",'Data R4'!AC949)</f>
        <v/>
      </c>
      <c r="I3941">
        <f>IF('Data R4'!C949="","",COUNTIF('Data R4'!J949,"&gt;0")+COUNTIF('Data R4'!L949,"&gt;0")+COUNTIF('Data R4'!N949,"&gt;0")+COUNTIF('Data R4'!P949,"&gt;0")+COUNTIF('Data R4'!R949,"&gt;0")+COUNTIF('Data R4'!T949,"&gt;0")+COUNTIF('Data R4'!V949,"&gt;0")+COUNTIF('Data R4'!X949,"&gt;0"))</f>
        <v/>
      </c>
      <c r="J3941">
        <f>IF('Data R4'!C949="","",IF((COUNTIF('Data R4'!K949,"&gt;0")+COUNTIF('Data R4'!M949,"&gt;0")+COUNTIF('Data R4'!O949,"&gt;0")+COUNTIF('Data R4'!Q949,"&gt;0")+COUNTIF('Data R4'!S949,"&gt;0")+COUNTIF('Data R4'!U949,"&gt;0")+COUNTIF('Data R4'!W949,"&gt;0")+COUNTIF('Data R4'!Y949,"&gt;0"))&gt;0,1,0))</f>
        <v/>
      </c>
      <c r="M3941" t="inlineStr">
        <is>
          <t>Data R</t>
        </is>
      </c>
    </row>
    <row r="3942">
      <c r="A3942" t="inlineStr">
        <is>
          <t>Regional 4</t>
        </is>
      </c>
      <c r="B3942">
        <f>IF('Data R4'!C950="","",'Data R4'!B950)</f>
        <v/>
      </c>
      <c r="C3942">
        <f>IF('Data R4'!C950="","",'Data R4'!C950)</f>
        <v/>
      </c>
      <c r="D3942">
        <f>IF('Data R4'!C950="","",'Data R4'!D950)</f>
        <v/>
      </c>
      <c r="E3942">
        <f>IF('Data R4'!C950="","",'Data R4'!E950)</f>
        <v/>
      </c>
      <c r="F3942">
        <f>IF('Data R4'!C950="","",'Data R4'!F950)</f>
        <v/>
      </c>
      <c r="G3942">
        <f>IF('Data R4'!C950="","",'Data R4'!AD950)</f>
        <v/>
      </c>
      <c r="H3942">
        <f>IF('Data R4'!C950="","",'Data R4'!AC950)</f>
        <v/>
      </c>
      <c r="I3942">
        <f>IF('Data R4'!C950="","",COUNTIF('Data R4'!J950,"&gt;0")+COUNTIF('Data R4'!L950,"&gt;0")+COUNTIF('Data R4'!N950,"&gt;0")+COUNTIF('Data R4'!P950,"&gt;0")+COUNTIF('Data R4'!R950,"&gt;0")+COUNTIF('Data R4'!T950,"&gt;0")+COUNTIF('Data R4'!V950,"&gt;0")+COUNTIF('Data R4'!X950,"&gt;0"))</f>
        <v/>
      </c>
      <c r="J3942">
        <f>IF('Data R4'!C950="","",IF((COUNTIF('Data R4'!K950,"&gt;0")+COUNTIF('Data R4'!M950,"&gt;0")+COUNTIF('Data R4'!O950,"&gt;0")+COUNTIF('Data R4'!Q950,"&gt;0")+COUNTIF('Data R4'!S950,"&gt;0")+COUNTIF('Data R4'!U950,"&gt;0")+COUNTIF('Data R4'!W950,"&gt;0")+COUNTIF('Data R4'!Y950,"&gt;0"))&gt;0,1,0))</f>
        <v/>
      </c>
      <c r="M3942" t="inlineStr">
        <is>
          <t>Data R</t>
        </is>
      </c>
    </row>
    <row r="3943">
      <c r="A3943" t="inlineStr">
        <is>
          <t>Regional 4</t>
        </is>
      </c>
      <c r="B3943">
        <f>IF('Data R4'!C951="","",'Data R4'!B951)</f>
        <v/>
      </c>
      <c r="C3943">
        <f>IF('Data R4'!C951="","",'Data R4'!C951)</f>
        <v/>
      </c>
      <c r="D3943">
        <f>IF('Data R4'!C951="","",'Data R4'!D951)</f>
        <v/>
      </c>
      <c r="E3943">
        <f>IF('Data R4'!C951="","",'Data R4'!E951)</f>
        <v/>
      </c>
      <c r="F3943">
        <f>IF('Data R4'!C951="","",'Data R4'!F951)</f>
        <v/>
      </c>
      <c r="G3943">
        <f>IF('Data R4'!C951="","",'Data R4'!AD951)</f>
        <v/>
      </c>
      <c r="H3943">
        <f>IF('Data R4'!C951="","",'Data R4'!AC951)</f>
        <v/>
      </c>
      <c r="I3943">
        <f>IF('Data R4'!C951="","",COUNTIF('Data R4'!J951,"&gt;0")+COUNTIF('Data R4'!L951,"&gt;0")+COUNTIF('Data R4'!N951,"&gt;0")+COUNTIF('Data R4'!P951,"&gt;0")+COUNTIF('Data R4'!R951,"&gt;0")+COUNTIF('Data R4'!T951,"&gt;0")+COUNTIF('Data R4'!V951,"&gt;0")+COUNTIF('Data R4'!X951,"&gt;0"))</f>
        <v/>
      </c>
      <c r="J3943">
        <f>IF('Data R4'!C951="","",IF((COUNTIF('Data R4'!K951,"&gt;0")+COUNTIF('Data R4'!M951,"&gt;0")+COUNTIF('Data R4'!O951,"&gt;0")+COUNTIF('Data R4'!Q951,"&gt;0")+COUNTIF('Data R4'!S951,"&gt;0")+COUNTIF('Data R4'!U951,"&gt;0")+COUNTIF('Data R4'!W951,"&gt;0")+COUNTIF('Data R4'!Y951,"&gt;0"))&gt;0,1,0))</f>
        <v/>
      </c>
      <c r="M3943" t="inlineStr">
        <is>
          <t>Data R</t>
        </is>
      </c>
    </row>
    <row r="3944">
      <c r="A3944" t="inlineStr">
        <is>
          <t>Regional 4</t>
        </is>
      </c>
      <c r="B3944">
        <f>IF('Data R4'!C952="","",'Data R4'!B952)</f>
        <v/>
      </c>
      <c r="C3944">
        <f>IF('Data R4'!C952="","",'Data R4'!C952)</f>
        <v/>
      </c>
      <c r="D3944">
        <f>IF('Data R4'!C952="","",'Data R4'!D952)</f>
        <v/>
      </c>
      <c r="E3944">
        <f>IF('Data R4'!C952="","",'Data R4'!E952)</f>
        <v/>
      </c>
      <c r="F3944">
        <f>IF('Data R4'!C952="","",'Data R4'!F952)</f>
        <v/>
      </c>
      <c r="G3944">
        <f>IF('Data R4'!C952="","",'Data R4'!AD952)</f>
        <v/>
      </c>
      <c r="H3944">
        <f>IF('Data R4'!C952="","",'Data R4'!AC952)</f>
        <v/>
      </c>
      <c r="I3944">
        <f>IF('Data R4'!C952="","",COUNTIF('Data R4'!J952,"&gt;0")+COUNTIF('Data R4'!L952,"&gt;0")+COUNTIF('Data R4'!N952,"&gt;0")+COUNTIF('Data R4'!P952,"&gt;0")+COUNTIF('Data R4'!R952,"&gt;0")+COUNTIF('Data R4'!T952,"&gt;0")+COUNTIF('Data R4'!V952,"&gt;0")+COUNTIF('Data R4'!X952,"&gt;0"))</f>
        <v/>
      </c>
      <c r="J3944">
        <f>IF('Data R4'!C952="","",IF((COUNTIF('Data R4'!K952,"&gt;0")+COUNTIF('Data R4'!M952,"&gt;0")+COUNTIF('Data R4'!O952,"&gt;0")+COUNTIF('Data R4'!Q952,"&gt;0")+COUNTIF('Data R4'!S952,"&gt;0")+COUNTIF('Data R4'!U952,"&gt;0")+COUNTIF('Data R4'!W952,"&gt;0")+COUNTIF('Data R4'!Y952,"&gt;0"))&gt;0,1,0))</f>
        <v/>
      </c>
      <c r="M3944" t="inlineStr">
        <is>
          <t>Data R</t>
        </is>
      </c>
    </row>
    <row r="3945">
      <c r="A3945" t="inlineStr">
        <is>
          <t>Regional 4</t>
        </is>
      </c>
      <c r="B3945">
        <f>IF('Data R4'!C953="","",'Data R4'!B953)</f>
        <v/>
      </c>
      <c r="C3945">
        <f>IF('Data R4'!C953="","",'Data R4'!C953)</f>
        <v/>
      </c>
      <c r="D3945">
        <f>IF('Data R4'!C953="","",'Data R4'!D953)</f>
        <v/>
      </c>
      <c r="E3945">
        <f>IF('Data R4'!C953="","",'Data R4'!E953)</f>
        <v/>
      </c>
      <c r="F3945">
        <f>IF('Data R4'!C953="","",'Data R4'!F953)</f>
        <v/>
      </c>
      <c r="G3945">
        <f>IF('Data R4'!C953="","",'Data R4'!AD953)</f>
        <v/>
      </c>
      <c r="H3945">
        <f>IF('Data R4'!C953="","",'Data R4'!AC953)</f>
        <v/>
      </c>
      <c r="I3945">
        <f>IF('Data R4'!C953="","",COUNTIF('Data R4'!J953,"&gt;0")+COUNTIF('Data R4'!L953,"&gt;0")+COUNTIF('Data R4'!N953,"&gt;0")+COUNTIF('Data R4'!P953,"&gt;0")+COUNTIF('Data R4'!R953,"&gt;0")+COUNTIF('Data R4'!T953,"&gt;0")+COUNTIF('Data R4'!V953,"&gt;0")+COUNTIF('Data R4'!X953,"&gt;0"))</f>
        <v/>
      </c>
      <c r="J3945">
        <f>IF('Data R4'!C953="","",IF((COUNTIF('Data R4'!K953,"&gt;0")+COUNTIF('Data R4'!M953,"&gt;0")+COUNTIF('Data R4'!O953,"&gt;0")+COUNTIF('Data R4'!Q953,"&gt;0")+COUNTIF('Data R4'!S953,"&gt;0")+COUNTIF('Data R4'!U953,"&gt;0")+COUNTIF('Data R4'!W953,"&gt;0")+COUNTIF('Data R4'!Y953,"&gt;0"))&gt;0,1,0))</f>
        <v/>
      </c>
      <c r="M3945" t="inlineStr">
        <is>
          <t>Data R</t>
        </is>
      </c>
    </row>
    <row r="3946">
      <c r="A3946" t="inlineStr">
        <is>
          <t>Regional 4</t>
        </is>
      </c>
      <c r="B3946">
        <f>IF('Data R4'!C954="","",'Data R4'!B954)</f>
        <v/>
      </c>
      <c r="C3946">
        <f>IF('Data R4'!C954="","",'Data R4'!C954)</f>
        <v/>
      </c>
      <c r="D3946">
        <f>IF('Data R4'!C954="","",'Data R4'!D954)</f>
        <v/>
      </c>
      <c r="E3946">
        <f>IF('Data R4'!C954="","",'Data R4'!E954)</f>
        <v/>
      </c>
      <c r="F3946">
        <f>IF('Data R4'!C954="","",'Data R4'!F954)</f>
        <v/>
      </c>
      <c r="G3946">
        <f>IF('Data R4'!C954="","",'Data R4'!AD954)</f>
        <v/>
      </c>
      <c r="H3946">
        <f>IF('Data R4'!C954="","",'Data R4'!AC954)</f>
        <v/>
      </c>
      <c r="I3946">
        <f>IF('Data R4'!C954="","",COUNTIF('Data R4'!J954,"&gt;0")+COUNTIF('Data R4'!L954,"&gt;0")+COUNTIF('Data R4'!N954,"&gt;0")+COUNTIF('Data R4'!P954,"&gt;0")+COUNTIF('Data R4'!R954,"&gt;0")+COUNTIF('Data R4'!T954,"&gt;0")+COUNTIF('Data R4'!V954,"&gt;0")+COUNTIF('Data R4'!X954,"&gt;0"))</f>
        <v/>
      </c>
      <c r="J3946">
        <f>IF('Data R4'!C954="","",IF((COUNTIF('Data R4'!K954,"&gt;0")+COUNTIF('Data R4'!M954,"&gt;0")+COUNTIF('Data R4'!O954,"&gt;0")+COUNTIF('Data R4'!Q954,"&gt;0")+COUNTIF('Data R4'!S954,"&gt;0")+COUNTIF('Data R4'!U954,"&gt;0")+COUNTIF('Data R4'!W954,"&gt;0")+COUNTIF('Data R4'!Y954,"&gt;0"))&gt;0,1,0))</f>
        <v/>
      </c>
      <c r="M3946" t="inlineStr">
        <is>
          <t>Data R</t>
        </is>
      </c>
    </row>
    <row r="3947">
      <c r="A3947" t="inlineStr">
        <is>
          <t>Regional 4</t>
        </is>
      </c>
      <c r="B3947">
        <f>IF('Data R4'!C955="","",'Data R4'!B955)</f>
        <v/>
      </c>
      <c r="C3947">
        <f>IF('Data R4'!C955="","",'Data R4'!C955)</f>
        <v/>
      </c>
      <c r="D3947">
        <f>IF('Data R4'!C955="","",'Data R4'!D955)</f>
        <v/>
      </c>
      <c r="E3947">
        <f>IF('Data R4'!C955="","",'Data R4'!E955)</f>
        <v/>
      </c>
      <c r="F3947">
        <f>IF('Data R4'!C955="","",'Data R4'!F955)</f>
        <v/>
      </c>
      <c r="G3947">
        <f>IF('Data R4'!C955="","",'Data R4'!AD955)</f>
        <v/>
      </c>
      <c r="H3947">
        <f>IF('Data R4'!C955="","",'Data R4'!AC955)</f>
        <v/>
      </c>
      <c r="I3947">
        <f>IF('Data R4'!C955="","",COUNTIF('Data R4'!J955,"&gt;0")+COUNTIF('Data R4'!L955,"&gt;0")+COUNTIF('Data R4'!N955,"&gt;0")+COUNTIF('Data R4'!P955,"&gt;0")+COUNTIF('Data R4'!R955,"&gt;0")+COUNTIF('Data R4'!T955,"&gt;0")+COUNTIF('Data R4'!V955,"&gt;0")+COUNTIF('Data R4'!X955,"&gt;0"))</f>
        <v/>
      </c>
      <c r="J3947">
        <f>IF('Data R4'!C955="","",IF((COUNTIF('Data R4'!K955,"&gt;0")+COUNTIF('Data R4'!M955,"&gt;0")+COUNTIF('Data R4'!O955,"&gt;0")+COUNTIF('Data R4'!Q955,"&gt;0")+COUNTIF('Data R4'!S955,"&gt;0")+COUNTIF('Data R4'!U955,"&gt;0")+COUNTIF('Data R4'!W955,"&gt;0")+COUNTIF('Data R4'!Y955,"&gt;0"))&gt;0,1,0))</f>
        <v/>
      </c>
      <c r="M3947" t="inlineStr">
        <is>
          <t>Data R</t>
        </is>
      </c>
    </row>
    <row r="3948">
      <c r="A3948" t="inlineStr">
        <is>
          <t>Regional 4</t>
        </is>
      </c>
      <c r="B3948">
        <f>IF('Data R4'!C956="","",'Data R4'!B956)</f>
        <v/>
      </c>
      <c r="C3948">
        <f>IF('Data R4'!C956="","",'Data R4'!C956)</f>
        <v/>
      </c>
      <c r="D3948">
        <f>IF('Data R4'!C956="","",'Data R4'!D956)</f>
        <v/>
      </c>
      <c r="E3948">
        <f>IF('Data R4'!C956="","",'Data R4'!E956)</f>
        <v/>
      </c>
      <c r="F3948">
        <f>IF('Data R4'!C956="","",'Data R4'!F956)</f>
        <v/>
      </c>
      <c r="G3948">
        <f>IF('Data R4'!C956="","",'Data R4'!AD956)</f>
        <v/>
      </c>
      <c r="H3948">
        <f>IF('Data R4'!C956="","",'Data R4'!AC956)</f>
        <v/>
      </c>
      <c r="I3948">
        <f>IF('Data R4'!C956="","",COUNTIF('Data R4'!J956,"&gt;0")+COUNTIF('Data R4'!L956,"&gt;0")+COUNTIF('Data R4'!N956,"&gt;0")+COUNTIF('Data R4'!P956,"&gt;0")+COUNTIF('Data R4'!R956,"&gt;0")+COUNTIF('Data R4'!T956,"&gt;0")+COUNTIF('Data R4'!V956,"&gt;0")+COUNTIF('Data R4'!X956,"&gt;0"))</f>
        <v/>
      </c>
      <c r="J3948">
        <f>IF('Data R4'!C956="","",IF((COUNTIF('Data R4'!K956,"&gt;0")+COUNTIF('Data R4'!M956,"&gt;0")+COUNTIF('Data R4'!O956,"&gt;0")+COUNTIF('Data R4'!Q956,"&gt;0")+COUNTIF('Data R4'!S956,"&gt;0")+COUNTIF('Data R4'!U956,"&gt;0")+COUNTIF('Data R4'!W956,"&gt;0")+COUNTIF('Data R4'!Y956,"&gt;0"))&gt;0,1,0))</f>
        <v/>
      </c>
      <c r="M3948" t="inlineStr">
        <is>
          <t>Data R</t>
        </is>
      </c>
    </row>
    <row r="3949">
      <c r="A3949" t="inlineStr">
        <is>
          <t>Regional 4</t>
        </is>
      </c>
      <c r="B3949">
        <f>IF('Data R4'!C957="","",'Data R4'!B957)</f>
        <v/>
      </c>
      <c r="C3949">
        <f>IF('Data R4'!C957="","",'Data R4'!C957)</f>
        <v/>
      </c>
      <c r="D3949">
        <f>IF('Data R4'!C957="","",'Data R4'!D957)</f>
        <v/>
      </c>
      <c r="E3949">
        <f>IF('Data R4'!C957="","",'Data R4'!E957)</f>
        <v/>
      </c>
      <c r="F3949">
        <f>IF('Data R4'!C957="","",'Data R4'!F957)</f>
        <v/>
      </c>
      <c r="G3949">
        <f>IF('Data R4'!C957="","",'Data R4'!AD957)</f>
        <v/>
      </c>
      <c r="H3949">
        <f>IF('Data R4'!C957="","",'Data R4'!AC957)</f>
        <v/>
      </c>
      <c r="I3949">
        <f>IF('Data R4'!C957="","",COUNTIF('Data R4'!J957,"&gt;0")+COUNTIF('Data R4'!L957,"&gt;0")+COUNTIF('Data R4'!N957,"&gt;0")+COUNTIF('Data R4'!P957,"&gt;0")+COUNTIF('Data R4'!R957,"&gt;0")+COUNTIF('Data R4'!T957,"&gt;0")+COUNTIF('Data R4'!V957,"&gt;0")+COUNTIF('Data R4'!X957,"&gt;0"))</f>
        <v/>
      </c>
      <c r="J3949">
        <f>IF('Data R4'!C957="","",IF((COUNTIF('Data R4'!K957,"&gt;0")+COUNTIF('Data R4'!M957,"&gt;0")+COUNTIF('Data R4'!O957,"&gt;0")+COUNTIF('Data R4'!Q957,"&gt;0")+COUNTIF('Data R4'!S957,"&gt;0")+COUNTIF('Data R4'!U957,"&gt;0")+COUNTIF('Data R4'!W957,"&gt;0")+COUNTIF('Data R4'!Y957,"&gt;0"))&gt;0,1,0))</f>
        <v/>
      </c>
      <c r="M3949" t="inlineStr">
        <is>
          <t>Data R</t>
        </is>
      </c>
    </row>
    <row r="3950">
      <c r="A3950" t="inlineStr">
        <is>
          <t>Regional 4</t>
        </is>
      </c>
      <c r="B3950">
        <f>IF('Data R4'!C958="","",'Data R4'!B958)</f>
        <v/>
      </c>
      <c r="C3950">
        <f>IF('Data R4'!C958="","",'Data R4'!C958)</f>
        <v/>
      </c>
      <c r="D3950">
        <f>IF('Data R4'!C958="","",'Data R4'!D958)</f>
        <v/>
      </c>
      <c r="E3950">
        <f>IF('Data R4'!C958="","",'Data R4'!E958)</f>
        <v/>
      </c>
      <c r="F3950">
        <f>IF('Data R4'!C958="","",'Data R4'!F958)</f>
        <v/>
      </c>
      <c r="G3950">
        <f>IF('Data R4'!C958="","",'Data R4'!AD958)</f>
        <v/>
      </c>
      <c r="H3950">
        <f>IF('Data R4'!C958="","",'Data R4'!AC958)</f>
        <v/>
      </c>
      <c r="I3950">
        <f>IF('Data R4'!C958="","",COUNTIF('Data R4'!J958,"&gt;0")+COUNTIF('Data R4'!L958,"&gt;0")+COUNTIF('Data R4'!N958,"&gt;0")+COUNTIF('Data R4'!P958,"&gt;0")+COUNTIF('Data R4'!R958,"&gt;0")+COUNTIF('Data R4'!T958,"&gt;0")+COUNTIF('Data R4'!V958,"&gt;0")+COUNTIF('Data R4'!X958,"&gt;0"))</f>
        <v/>
      </c>
      <c r="J3950">
        <f>IF('Data R4'!C958="","",IF((COUNTIF('Data R4'!K958,"&gt;0")+COUNTIF('Data R4'!M958,"&gt;0")+COUNTIF('Data R4'!O958,"&gt;0")+COUNTIF('Data R4'!Q958,"&gt;0")+COUNTIF('Data R4'!S958,"&gt;0")+COUNTIF('Data R4'!U958,"&gt;0")+COUNTIF('Data R4'!W958,"&gt;0")+COUNTIF('Data R4'!Y958,"&gt;0"))&gt;0,1,0))</f>
        <v/>
      </c>
      <c r="M3950" t="inlineStr">
        <is>
          <t>Data R</t>
        </is>
      </c>
    </row>
    <row r="3951">
      <c r="A3951" t="inlineStr">
        <is>
          <t>Regional 4</t>
        </is>
      </c>
      <c r="B3951">
        <f>IF('Data R4'!C959="","",'Data R4'!B959)</f>
        <v/>
      </c>
      <c r="C3951">
        <f>IF('Data R4'!C959="","",'Data R4'!C959)</f>
        <v/>
      </c>
      <c r="D3951">
        <f>IF('Data R4'!C959="","",'Data R4'!D959)</f>
        <v/>
      </c>
      <c r="E3951">
        <f>IF('Data R4'!C959="","",'Data R4'!E959)</f>
        <v/>
      </c>
      <c r="F3951">
        <f>IF('Data R4'!C959="","",'Data R4'!F959)</f>
        <v/>
      </c>
      <c r="G3951">
        <f>IF('Data R4'!C959="","",'Data R4'!AD959)</f>
        <v/>
      </c>
      <c r="H3951">
        <f>IF('Data R4'!C959="","",'Data R4'!AC959)</f>
        <v/>
      </c>
      <c r="I3951">
        <f>IF('Data R4'!C959="","",COUNTIF('Data R4'!J959,"&gt;0")+COUNTIF('Data R4'!L959,"&gt;0")+COUNTIF('Data R4'!N959,"&gt;0")+COUNTIF('Data R4'!P959,"&gt;0")+COUNTIF('Data R4'!R959,"&gt;0")+COUNTIF('Data R4'!T959,"&gt;0")+COUNTIF('Data R4'!V959,"&gt;0")+COUNTIF('Data R4'!X959,"&gt;0"))</f>
        <v/>
      </c>
      <c r="J3951">
        <f>IF('Data R4'!C959="","",IF((COUNTIF('Data R4'!K959,"&gt;0")+COUNTIF('Data R4'!M959,"&gt;0")+COUNTIF('Data R4'!O959,"&gt;0")+COUNTIF('Data R4'!Q959,"&gt;0")+COUNTIF('Data R4'!S959,"&gt;0")+COUNTIF('Data R4'!U959,"&gt;0")+COUNTIF('Data R4'!W959,"&gt;0")+COUNTIF('Data R4'!Y959,"&gt;0"))&gt;0,1,0))</f>
        <v/>
      </c>
      <c r="M3951" t="inlineStr">
        <is>
          <t>Data R</t>
        </is>
      </c>
    </row>
    <row r="3952">
      <c r="A3952" t="inlineStr">
        <is>
          <t>Regional 4</t>
        </is>
      </c>
      <c r="B3952">
        <f>IF('Data R4'!C960="","",'Data R4'!B960)</f>
        <v/>
      </c>
      <c r="C3952">
        <f>IF('Data R4'!C960="","",'Data R4'!C960)</f>
        <v/>
      </c>
      <c r="D3952">
        <f>IF('Data R4'!C960="","",'Data R4'!D960)</f>
        <v/>
      </c>
      <c r="E3952">
        <f>IF('Data R4'!C960="","",'Data R4'!E960)</f>
        <v/>
      </c>
      <c r="F3952">
        <f>IF('Data R4'!C960="","",'Data R4'!F960)</f>
        <v/>
      </c>
      <c r="G3952">
        <f>IF('Data R4'!C960="","",'Data R4'!AD960)</f>
        <v/>
      </c>
      <c r="H3952">
        <f>IF('Data R4'!C960="","",'Data R4'!AC960)</f>
        <v/>
      </c>
      <c r="I3952">
        <f>IF('Data R4'!C960="","",COUNTIF('Data R4'!J960,"&gt;0")+COUNTIF('Data R4'!L960,"&gt;0")+COUNTIF('Data R4'!N960,"&gt;0")+COUNTIF('Data R4'!P960,"&gt;0")+COUNTIF('Data R4'!R960,"&gt;0")+COUNTIF('Data R4'!T960,"&gt;0")+COUNTIF('Data R4'!V960,"&gt;0")+COUNTIF('Data R4'!X960,"&gt;0"))</f>
        <v/>
      </c>
      <c r="J3952">
        <f>IF('Data R4'!C960="","",IF((COUNTIF('Data R4'!K960,"&gt;0")+COUNTIF('Data R4'!M960,"&gt;0")+COUNTIF('Data R4'!O960,"&gt;0")+COUNTIF('Data R4'!Q960,"&gt;0")+COUNTIF('Data R4'!S960,"&gt;0")+COUNTIF('Data R4'!U960,"&gt;0")+COUNTIF('Data R4'!W960,"&gt;0")+COUNTIF('Data R4'!Y960,"&gt;0"))&gt;0,1,0))</f>
        <v/>
      </c>
      <c r="M3952" t="inlineStr">
        <is>
          <t>Data R</t>
        </is>
      </c>
    </row>
    <row r="3953">
      <c r="A3953" t="inlineStr">
        <is>
          <t>Regional 4</t>
        </is>
      </c>
      <c r="B3953">
        <f>IF('Data R4'!C961="","",'Data R4'!B961)</f>
        <v/>
      </c>
      <c r="C3953">
        <f>IF('Data R4'!C961="","",'Data R4'!C961)</f>
        <v/>
      </c>
      <c r="D3953">
        <f>IF('Data R4'!C961="","",'Data R4'!D961)</f>
        <v/>
      </c>
      <c r="E3953">
        <f>IF('Data R4'!C961="","",'Data R4'!E961)</f>
        <v/>
      </c>
      <c r="F3953">
        <f>IF('Data R4'!C961="","",'Data R4'!F961)</f>
        <v/>
      </c>
      <c r="G3953">
        <f>IF('Data R4'!C961="","",'Data R4'!AD961)</f>
        <v/>
      </c>
      <c r="H3953">
        <f>IF('Data R4'!C961="","",'Data R4'!AC961)</f>
        <v/>
      </c>
      <c r="I3953">
        <f>IF('Data R4'!C961="","",COUNTIF('Data R4'!J961,"&gt;0")+COUNTIF('Data R4'!L961,"&gt;0")+COUNTIF('Data R4'!N961,"&gt;0")+COUNTIF('Data R4'!P961,"&gt;0")+COUNTIF('Data R4'!R961,"&gt;0")+COUNTIF('Data R4'!T961,"&gt;0")+COUNTIF('Data R4'!V961,"&gt;0")+COUNTIF('Data R4'!X961,"&gt;0"))</f>
        <v/>
      </c>
      <c r="J3953">
        <f>IF('Data R4'!C961="","",IF((COUNTIF('Data R4'!K961,"&gt;0")+COUNTIF('Data R4'!M961,"&gt;0")+COUNTIF('Data R4'!O961,"&gt;0")+COUNTIF('Data R4'!Q961,"&gt;0")+COUNTIF('Data R4'!S961,"&gt;0")+COUNTIF('Data R4'!U961,"&gt;0")+COUNTIF('Data R4'!W961,"&gt;0")+COUNTIF('Data R4'!Y961,"&gt;0"))&gt;0,1,0))</f>
        <v/>
      </c>
      <c r="M3953" t="inlineStr">
        <is>
          <t>Data R</t>
        </is>
      </c>
    </row>
    <row r="3954">
      <c r="A3954" t="inlineStr">
        <is>
          <t>Regional 4</t>
        </is>
      </c>
      <c r="B3954">
        <f>IF('Data R4'!C962="","",'Data R4'!B962)</f>
        <v/>
      </c>
      <c r="C3954">
        <f>IF('Data R4'!C962="","",'Data R4'!C962)</f>
        <v/>
      </c>
      <c r="D3954">
        <f>IF('Data R4'!C962="","",'Data R4'!D962)</f>
        <v/>
      </c>
      <c r="E3954">
        <f>IF('Data R4'!C962="","",'Data R4'!E962)</f>
        <v/>
      </c>
      <c r="F3954">
        <f>IF('Data R4'!C962="","",'Data R4'!F962)</f>
        <v/>
      </c>
      <c r="G3954">
        <f>IF('Data R4'!C962="","",'Data R4'!AD962)</f>
        <v/>
      </c>
      <c r="H3954">
        <f>IF('Data R4'!C962="","",'Data R4'!AC962)</f>
        <v/>
      </c>
      <c r="I3954">
        <f>IF('Data R4'!C962="","",COUNTIF('Data R4'!J962,"&gt;0")+COUNTIF('Data R4'!L962,"&gt;0")+COUNTIF('Data R4'!N962,"&gt;0")+COUNTIF('Data R4'!P962,"&gt;0")+COUNTIF('Data R4'!R962,"&gt;0")+COUNTIF('Data R4'!T962,"&gt;0")+COUNTIF('Data R4'!V962,"&gt;0")+COUNTIF('Data R4'!X962,"&gt;0"))</f>
        <v/>
      </c>
      <c r="J3954">
        <f>IF('Data R4'!C962="","",IF((COUNTIF('Data R4'!K962,"&gt;0")+COUNTIF('Data R4'!M962,"&gt;0")+COUNTIF('Data R4'!O962,"&gt;0")+COUNTIF('Data R4'!Q962,"&gt;0")+COUNTIF('Data R4'!S962,"&gt;0")+COUNTIF('Data R4'!U962,"&gt;0")+COUNTIF('Data R4'!W962,"&gt;0")+COUNTIF('Data R4'!Y962,"&gt;0"))&gt;0,1,0))</f>
        <v/>
      </c>
      <c r="M3954" t="inlineStr">
        <is>
          <t>Data R</t>
        </is>
      </c>
    </row>
    <row r="3955">
      <c r="A3955" t="inlineStr">
        <is>
          <t>Regional 4</t>
        </is>
      </c>
      <c r="B3955">
        <f>IF('Data R4'!C963="","",'Data R4'!B963)</f>
        <v/>
      </c>
      <c r="C3955">
        <f>IF('Data R4'!C963="","",'Data R4'!C963)</f>
        <v/>
      </c>
      <c r="D3955">
        <f>IF('Data R4'!C963="","",'Data R4'!D963)</f>
        <v/>
      </c>
      <c r="E3955">
        <f>IF('Data R4'!C963="","",'Data R4'!E963)</f>
        <v/>
      </c>
      <c r="F3955">
        <f>IF('Data R4'!C963="","",'Data R4'!F963)</f>
        <v/>
      </c>
      <c r="G3955">
        <f>IF('Data R4'!C963="","",'Data R4'!AD963)</f>
        <v/>
      </c>
      <c r="H3955">
        <f>IF('Data R4'!C963="","",'Data R4'!AC963)</f>
        <v/>
      </c>
      <c r="I3955">
        <f>IF('Data R4'!C963="","",COUNTIF('Data R4'!J963,"&gt;0")+COUNTIF('Data R4'!L963,"&gt;0")+COUNTIF('Data R4'!N963,"&gt;0")+COUNTIF('Data R4'!P963,"&gt;0")+COUNTIF('Data R4'!R963,"&gt;0")+COUNTIF('Data R4'!T963,"&gt;0")+COUNTIF('Data R4'!V963,"&gt;0")+COUNTIF('Data R4'!X963,"&gt;0"))</f>
        <v/>
      </c>
      <c r="J3955">
        <f>IF('Data R4'!C963="","",IF((COUNTIF('Data R4'!K963,"&gt;0")+COUNTIF('Data R4'!M963,"&gt;0")+COUNTIF('Data R4'!O963,"&gt;0")+COUNTIF('Data R4'!Q963,"&gt;0")+COUNTIF('Data R4'!S963,"&gt;0")+COUNTIF('Data R4'!U963,"&gt;0")+COUNTIF('Data R4'!W963,"&gt;0")+COUNTIF('Data R4'!Y963,"&gt;0"))&gt;0,1,0))</f>
        <v/>
      </c>
      <c r="M3955" t="inlineStr">
        <is>
          <t>Data R</t>
        </is>
      </c>
    </row>
    <row r="3956">
      <c r="A3956" t="inlineStr">
        <is>
          <t>Regional 4</t>
        </is>
      </c>
      <c r="B3956">
        <f>IF('Data R4'!C964="","",'Data R4'!B964)</f>
        <v/>
      </c>
      <c r="C3956">
        <f>IF('Data R4'!C964="","",'Data R4'!C964)</f>
        <v/>
      </c>
      <c r="D3956">
        <f>IF('Data R4'!C964="","",'Data R4'!D964)</f>
        <v/>
      </c>
      <c r="E3956">
        <f>IF('Data R4'!C964="","",'Data R4'!E964)</f>
        <v/>
      </c>
      <c r="F3956">
        <f>IF('Data R4'!C964="","",'Data R4'!F964)</f>
        <v/>
      </c>
      <c r="G3956">
        <f>IF('Data R4'!C964="","",'Data R4'!AD964)</f>
        <v/>
      </c>
      <c r="H3956">
        <f>IF('Data R4'!C964="","",'Data R4'!AC964)</f>
        <v/>
      </c>
      <c r="I3956">
        <f>IF('Data R4'!C964="","",COUNTIF('Data R4'!J964,"&gt;0")+COUNTIF('Data R4'!L964,"&gt;0")+COUNTIF('Data R4'!N964,"&gt;0")+COUNTIF('Data R4'!P964,"&gt;0")+COUNTIF('Data R4'!R964,"&gt;0")+COUNTIF('Data R4'!T964,"&gt;0")+COUNTIF('Data R4'!V964,"&gt;0")+COUNTIF('Data R4'!X964,"&gt;0"))</f>
        <v/>
      </c>
      <c r="J3956">
        <f>IF('Data R4'!C964="","",IF((COUNTIF('Data R4'!K964,"&gt;0")+COUNTIF('Data R4'!M964,"&gt;0")+COUNTIF('Data R4'!O964,"&gt;0")+COUNTIF('Data R4'!Q964,"&gt;0")+COUNTIF('Data R4'!S964,"&gt;0")+COUNTIF('Data R4'!U964,"&gt;0")+COUNTIF('Data R4'!W964,"&gt;0")+COUNTIF('Data R4'!Y964,"&gt;0"))&gt;0,1,0))</f>
        <v/>
      </c>
      <c r="M3956" t="inlineStr">
        <is>
          <t>Data R</t>
        </is>
      </c>
    </row>
    <row r="3957">
      <c r="A3957" t="inlineStr">
        <is>
          <t>Regional 4</t>
        </is>
      </c>
      <c r="B3957">
        <f>IF('Data R4'!C965="","",'Data R4'!B965)</f>
        <v/>
      </c>
      <c r="C3957">
        <f>IF('Data R4'!C965="","",'Data R4'!C965)</f>
        <v/>
      </c>
      <c r="D3957">
        <f>IF('Data R4'!C965="","",'Data R4'!D965)</f>
        <v/>
      </c>
      <c r="E3957">
        <f>IF('Data R4'!C965="","",'Data R4'!E965)</f>
        <v/>
      </c>
      <c r="F3957">
        <f>IF('Data R4'!C965="","",'Data R4'!F965)</f>
        <v/>
      </c>
      <c r="G3957">
        <f>IF('Data R4'!C965="","",'Data R4'!AD965)</f>
        <v/>
      </c>
      <c r="H3957">
        <f>IF('Data R4'!C965="","",'Data R4'!AC965)</f>
        <v/>
      </c>
      <c r="I3957">
        <f>IF('Data R4'!C965="","",COUNTIF('Data R4'!J965,"&gt;0")+COUNTIF('Data R4'!L965,"&gt;0")+COUNTIF('Data R4'!N965,"&gt;0")+COUNTIF('Data R4'!P965,"&gt;0")+COUNTIF('Data R4'!R965,"&gt;0")+COUNTIF('Data R4'!T965,"&gt;0")+COUNTIF('Data R4'!V965,"&gt;0")+COUNTIF('Data R4'!X965,"&gt;0"))</f>
        <v/>
      </c>
      <c r="J3957">
        <f>IF('Data R4'!C965="","",IF((COUNTIF('Data R4'!K965,"&gt;0")+COUNTIF('Data R4'!M965,"&gt;0")+COUNTIF('Data R4'!O965,"&gt;0")+COUNTIF('Data R4'!Q965,"&gt;0")+COUNTIF('Data R4'!S965,"&gt;0")+COUNTIF('Data R4'!U965,"&gt;0")+COUNTIF('Data R4'!W965,"&gt;0")+COUNTIF('Data R4'!Y965,"&gt;0"))&gt;0,1,0))</f>
        <v/>
      </c>
      <c r="M3957" t="inlineStr">
        <is>
          <t>Data R</t>
        </is>
      </c>
    </row>
    <row r="3958">
      <c r="A3958" t="inlineStr">
        <is>
          <t>Regional 4</t>
        </is>
      </c>
      <c r="B3958">
        <f>IF('Data R4'!C966="","",'Data R4'!B966)</f>
        <v/>
      </c>
      <c r="C3958">
        <f>IF('Data R4'!C966="","",'Data R4'!C966)</f>
        <v/>
      </c>
      <c r="D3958">
        <f>IF('Data R4'!C966="","",'Data R4'!D966)</f>
        <v/>
      </c>
      <c r="E3958">
        <f>IF('Data R4'!C966="","",'Data R4'!E966)</f>
        <v/>
      </c>
      <c r="F3958">
        <f>IF('Data R4'!C966="","",'Data R4'!F966)</f>
        <v/>
      </c>
      <c r="G3958">
        <f>IF('Data R4'!C966="","",'Data R4'!AD966)</f>
        <v/>
      </c>
      <c r="H3958">
        <f>IF('Data R4'!C966="","",'Data R4'!AC966)</f>
        <v/>
      </c>
      <c r="I3958">
        <f>IF('Data R4'!C966="","",COUNTIF('Data R4'!J966,"&gt;0")+COUNTIF('Data R4'!L966,"&gt;0")+COUNTIF('Data R4'!N966,"&gt;0")+COUNTIF('Data R4'!P966,"&gt;0")+COUNTIF('Data R4'!R966,"&gt;0")+COUNTIF('Data R4'!T966,"&gt;0")+COUNTIF('Data R4'!V966,"&gt;0")+COUNTIF('Data R4'!X966,"&gt;0"))</f>
        <v/>
      </c>
      <c r="J3958">
        <f>IF('Data R4'!C966="","",IF((COUNTIF('Data R4'!K966,"&gt;0")+COUNTIF('Data R4'!M966,"&gt;0")+COUNTIF('Data R4'!O966,"&gt;0")+COUNTIF('Data R4'!Q966,"&gt;0")+COUNTIF('Data R4'!S966,"&gt;0")+COUNTIF('Data R4'!U966,"&gt;0")+COUNTIF('Data R4'!W966,"&gt;0")+COUNTIF('Data R4'!Y966,"&gt;0"))&gt;0,1,0))</f>
        <v/>
      </c>
      <c r="M3958" t="inlineStr">
        <is>
          <t>Data R</t>
        </is>
      </c>
    </row>
    <row r="3959">
      <c r="A3959" t="inlineStr">
        <is>
          <t>Regional 4</t>
        </is>
      </c>
      <c r="B3959">
        <f>IF('Data R4'!C967="","",'Data R4'!B967)</f>
        <v/>
      </c>
      <c r="C3959">
        <f>IF('Data R4'!C967="","",'Data R4'!C967)</f>
        <v/>
      </c>
      <c r="D3959">
        <f>IF('Data R4'!C967="","",'Data R4'!D967)</f>
        <v/>
      </c>
      <c r="E3959">
        <f>IF('Data R4'!C967="","",'Data R4'!E967)</f>
        <v/>
      </c>
      <c r="F3959">
        <f>IF('Data R4'!C967="","",'Data R4'!F967)</f>
        <v/>
      </c>
      <c r="G3959">
        <f>IF('Data R4'!C967="","",'Data R4'!AD967)</f>
        <v/>
      </c>
      <c r="H3959">
        <f>IF('Data R4'!C967="","",'Data R4'!AC967)</f>
        <v/>
      </c>
      <c r="I3959">
        <f>IF('Data R4'!C967="","",COUNTIF('Data R4'!J967,"&gt;0")+COUNTIF('Data R4'!L967,"&gt;0")+COUNTIF('Data R4'!N967,"&gt;0")+COUNTIF('Data R4'!P967,"&gt;0")+COUNTIF('Data R4'!R967,"&gt;0")+COUNTIF('Data R4'!T967,"&gt;0")+COUNTIF('Data R4'!V967,"&gt;0")+COUNTIF('Data R4'!X967,"&gt;0"))</f>
        <v/>
      </c>
      <c r="J3959">
        <f>IF('Data R4'!C967="","",IF((COUNTIF('Data R4'!K967,"&gt;0")+COUNTIF('Data R4'!M967,"&gt;0")+COUNTIF('Data R4'!O967,"&gt;0")+COUNTIF('Data R4'!Q967,"&gt;0")+COUNTIF('Data R4'!S967,"&gt;0")+COUNTIF('Data R4'!U967,"&gt;0")+COUNTIF('Data R4'!W967,"&gt;0")+COUNTIF('Data R4'!Y967,"&gt;0"))&gt;0,1,0))</f>
        <v/>
      </c>
      <c r="M3959" t="inlineStr">
        <is>
          <t>Data R</t>
        </is>
      </c>
    </row>
    <row r="3960">
      <c r="A3960" t="inlineStr">
        <is>
          <t>Regional 4</t>
        </is>
      </c>
      <c r="B3960">
        <f>IF('Data R4'!C968="","",'Data R4'!B968)</f>
        <v/>
      </c>
      <c r="C3960">
        <f>IF('Data R4'!C968="","",'Data R4'!C968)</f>
        <v/>
      </c>
      <c r="D3960">
        <f>IF('Data R4'!C968="","",'Data R4'!D968)</f>
        <v/>
      </c>
      <c r="E3960">
        <f>IF('Data R4'!C968="","",'Data R4'!E968)</f>
        <v/>
      </c>
      <c r="F3960">
        <f>IF('Data R4'!C968="","",'Data R4'!F968)</f>
        <v/>
      </c>
      <c r="G3960">
        <f>IF('Data R4'!C968="","",'Data R4'!AD968)</f>
        <v/>
      </c>
      <c r="H3960">
        <f>IF('Data R4'!C968="","",'Data R4'!AC968)</f>
        <v/>
      </c>
      <c r="I3960">
        <f>IF('Data R4'!C968="","",COUNTIF('Data R4'!J968,"&gt;0")+COUNTIF('Data R4'!L968,"&gt;0")+COUNTIF('Data R4'!N968,"&gt;0")+COUNTIF('Data R4'!P968,"&gt;0")+COUNTIF('Data R4'!R968,"&gt;0")+COUNTIF('Data R4'!T968,"&gt;0")+COUNTIF('Data R4'!V968,"&gt;0")+COUNTIF('Data R4'!X968,"&gt;0"))</f>
        <v/>
      </c>
      <c r="J3960">
        <f>IF('Data R4'!C968="","",IF((COUNTIF('Data R4'!K968,"&gt;0")+COUNTIF('Data R4'!M968,"&gt;0")+COUNTIF('Data R4'!O968,"&gt;0")+COUNTIF('Data R4'!Q968,"&gt;0")+COUNTIF('Data R4'!S968,"&gt;0")+COUNTIF('Data R4'!U968,"&gt;0")+COUNTIF('Data R4'!W968,"&gt;0")+COUNTIF('Data R4'!Y968,"&gt;0"))&gt;0,1,0))</f>
        <v/>
      </c>
      <c r="M3960" t="inlineStr">
        <is>
          <t>Data R</t>
        </is>
      </c>
    </row>
    <row r="3961">
      <c r="A3961" t="inlineStr">
        <is>
          <t>Regional 4</t>
        </is>
      </c>
      <c r="B3961">
        <f>IF('Data R4'!C969="","",'Data R4'!B969)</f>
        <v/>
      </c>
      <c r="C3961">
        <f>IF('Data R4'!C969="","",'Data R4'!C969)</f>
        <v/>
      </c>
      <c r="D3961">
        <f>IF('Data R4'!C969="","",'Data R4'!D969)</f>
        <v/>
      </c>
      <c r="E3961">
        <f>IF('Data R4'!C969="","",'Data R4'!E969)</f>
        <v/>
      </c>
      <c r="F3961">
        <f>IF('Data R4'!C969="","",'Data R4'!F969)</f>
        <v/>
      </c>
      <c r="G3961">
        <f>IF('Data R4'!C969="","",'Data R4'!AD969)</f>
        <v/>
      </c>
      <c r="H3961">
        <f>IF('Data R4'!C969="","",'Data R4'!AC969)</f>
        <v/>
      </c>
      <c r="I3961">
        <f>IF('Data R4'!C969="","",COUNTIF('Data R4'!J969,"&gt;0")+COUNTIF('Data R4'!L969,"&gt;0")+COUNTIF('Data R4'!N969,"&gt;0")+COUNTIF('Data R4'!P969,"&gt;0")+COUNTIF('Data R4'!R969,"&gt;0")+COUNTIF('Data R4'!T969,"&gt;0")+COUNTIF('Data R4'!V969,"&gt;0")+COUNTIF('Data R4'!X969,"&gt;0"))</f>
        <v/>
      </c>
      <c r="J3961">
        <f>IF('Data R4'!C969="","",IF((COUNTIF('Data R4'!K969,"&gt;0")+COUNTIF('Data R4'!M969,"&gt;0")+COUNTIF('Data R4'!O969,"&gt;0")+COUNTIF('Data R4'!Q969,"&gt;0")+COUNTIF('Data R4'!S969,"&gt;0")+COUNTIF('Data R4'!U969,"&gt;0")+COUNTIF('Data R4'!W969,"&gt;0")+COUNTIF('Data R4'!Y969,"&gt;0"))&gt;0,1,0))</f>
        <v/>
      </c>
      <c r="M3961" t="inlineStr">
        <is>
          <t>Data R</t>
        </is>
      </c>
    </row>
    <row r="3962">
      <c r="A3962" t="inlineStr">
        <is>
          <t>Regional 4</t>
        </is>
      </c>
      <c r="B3962">
        <f>IF('Data R4'!C970="","",'Data R4'!B970)</f>
        <v/>
      </c>
      <c r="C3962">
        <f>IF('Data R4'!C970="","",'Data R4'!C970)</f>
        <v/>
      </c>
      <c r="D3962">
        <f>IF('Data R4'!C970="","",'Data R4'!D970)</f>
        <v/>
      </c>
      <c r="E3962">
        <f>IF('Data R4'!C970="","",'Data R4'!E970)</f>
        <v/>
      </c>
      <c r="F3962">
        <f>IF('Data R4'!C970="","",'Data R4'!F970)</f>
        <v/>
      </c>
      <c r="G3962">
        <f>IF('Data R4'!C970="","",'Data R4'!AD970)</f>
        <v/>
      </c>
      <c r="H3962">
        <f>IF('Data R4'!C970="","",'Data R4'!AC970)</f>
        <v/>
      </c>
      <c r="I3962">
        <f>IF('Data R4'!C970="","",COUNTIF('Data R4'!J970,"&gt;0")+COUNTIF('Data R4'!L970,"&gt;0")+COUNTIF('Data R4'!N970,"&gt;0")+COUNTIF('Data R4'!P970,"&gt;0")+COUNTIF('Data R4'!R970,"&gt;0")+COUNTIF('Data R4'!T970,"&gt;0")+COUNTIF('Data R4'!V970,"&gt;0")+COUNTIF('Data R4'!X970,"&gt;0"))</f>
        <v/>
      </c>
      <c r="J3962">
        <f>IF('Data R4'!C970="","",IF((COUNTIF('Data R4'!K970,"&gt;0")+COUNTIF('Data R4'!M970,"&gt;0")+COUNTIF('Data R4'!O970,"&gt;0")+COUNTIF('Data R4'!Q970,"&gt;0")+COUNTIF('Data R4'!S970,"&gt;0")+COUNTIF('Data R4'!U970,"&gt;0")+COUNTIF('Data R4'!W970,"&gt;0")+COUNTIF('Data R4'!Y970,"&gt;0"))&gt;0,1,0))</f>
        <v/>
      </c>
      <c r="M3962" t="inlineStr">
        <is>
          <t>Data R</t>
        </is>
      </c>
    </row>
    <row r="3963">
      <c r="A3963" t="inlineStr">
        <is>
          <t>Regional 4</t>
        </is>
      </c>
      <c r="B3963">
        <f>IF('Data R4'!C971="","",'Data R4'!B971)</f>
        <v/>
      </c>
      <c r="C3963">
        <f>IF('Data R4'!C971="","",'Data R4'!C971)</f>
        <v/>
      </c>
      <c r="D3963">
        <f>IF('Data R4'!C971="","",'Data R4'!D971)</f>
        <v/>
      </c>
      <c r="E3963">
        <f>IF('Data R4'!C971="","",'Data R4'!E971)</f>
        <v/>
      </c>
      <c r="F3963">
        <f>IF('Data R4'!C971="","",'Data R4'!F971)</f>
        <v/>
      </c>
      <c r="G3963">
        <f>IF('Data R4'!C971="","",'Data R4'!AD971)</f>
        <v/>
      </c>
      <c r="H3963">
        <f>IF('Data R4'!C971="","",'Data R4'!AC971)</f>
        <v/>
      </c>
      <c r="I3963">
        <f>IF('Data R4'!C971="","",COUNTIF('Data R4'!J971,"&gt;0")+COUNTIF('Data R4'!L971,"&gt;0")+COUNTIF('Data R4'!N971,"&gt;0")+COUNTIF('Data R4'!P971,"&gt;0")+COUNTIF('Data R4'!R971,"&gt;0")+COUNTIF('Data R4'!T971,"&gt;0")+COUNTIF('Data R4'!V971,"&gt;0")+COUNTIF('Data R4'!X971,"&gt;0"))</f>
        <v/>
      </c>
      <c r="J3963">
        <f>IF('Data R4'!C971="","",IF((COUNTIF('Data R4'!K971,"&gt;0")+COUNTIF('Data R4'!M971,"&gt;0")+COUNTIF('Data R4'!O971,"&gt;0")+COUNTIF('Data R4'!Q971,"&gt;0")+COUNTIF('Data R4'!S971,"&gt;0")+COUNTIF('Data R4'!U971,"&gt;0")+COUNTIF('Data R4'!W971,"&gt;0")+COUNTIF('Data R4'!Y971,"&gt;0"))&gt;0,1,0))</f>
        <v/>
      </c>
      <c r="M3963" t="inlineStr">
        <is>
          <t>Data R</t>
        </is>
      </c>
    </row>
    <row r="3964">
      <c r="A3964" t="inlineStr">
        <is>
          <t>Regional 4</t>
        </is>
      </c>
      <c r="B3964">
        <f>IF('Data R4'!C972="","",'Data R4'!B972)</f>
        <v/>
      </c>
      <c r="C3964">
        <f>IF('Data R4'!C972="","",'Data R4'!C972)</f>
        <v/>
      </c>
      <c r="D3964">
        <f>IF('Data R4'!C972="","",'Data R4'!D972)</f>
        <v/>
      </c>
      <c r="E3964">
        <f>IF('Data R4'!C972="","",'Data R4'!E972)</f>
        <v/>
      </c>
      <c r="F3964">
        <f>IF('Data R4'!C972="","",'Data R4'!F972)</f>
        <v/>
      </c>
      <c r="G3964">
        <f>IF('Data R4'!C972="","",'Data R4'!AD972)</f>
        <v/>
      </c>
      <c r="H3964">
        <f>IF('Data R4'!C972="","",'Data R4'!AC972)</f>
        <v/>
      </c>
      <c r="I3964">
        <f>IF('Data R4'!C972="","",COUNTIF('Data R4'!J972,"&gt;0")+COUNTIF('Data R4'!L972,"&gt;0")+COUNTIF('Data R4'!N972,"&gt;0")+COUNTIF('Data R4'!P972,"&gt;0")+COUNTIF('Data R4'!R972,"&gt;0")+COUNTIF('Data R4'!T972,"&gt;0")+COUNTIF('Data R4'!V972,"&gt;0")+COUNTIF('Data R4'!X972,"&gt;0"))</f>
        <v/>
      </c>
      <c r="J3964">
        <f>IF('Data R4'!C972="","",IF((COUNTIF('Data R4'!K972,"&gt;0")+COUNTIF('Data R4'!M972,"&gt;0")+COUNTIF('Data R4'!O972,"&gt;0")+COUNTIF('Data R4'!Q972,"&gt;0")+COUNTIF('Data R4'!S972,"&gt;0")+COUNTIF('Data R4'!U972,"&gt;0")+COUNTIF('Data R4'!W972,"&gt;0")+COUNTIF('Data R4'!Y972,"&gt;0"))&gt;0,1,0))</f>
        <v/>
      </c>
      <c r="M3964" t="inlineStr">
        <is>
          <t>Data R</t>
        </is>
      </c>
    </row>
    <row r="3965">
      <c r="A3965" t="inlineStr">
        <is>
          <t>Regional 4</t>
        </is>
      </c>
      <c r="B3965">
        <f>IF('Data R4'!C973="","",'Data R4'!B973)</f>
        <v/>
      </c>
      <c r="C3965">
        <f>IF('Data R4'!C973="","",'Data R4'!C973)</f>
        <v/>
      </c>
      <c r="D3965">
        <f>IF('Data R4'!C973="","",'Data R4'!D973)</f>
        <v/>
      </c>
      <c r="E3965">
        <f>IF('Data R4'!C973="","",'Data R4'!E973)</f>
        <v/>
      </c>
      <c r="F3965">
        <f>IF('Data R4'!C973="","",'Data R4'!F973)</f>
        <v/>
      </c>
      <c r="G3965">
        <f>IF('Data R4'!C973="","",'Data R4'!AD973)</f>
        <v/>
      </c>
      <c r="H3965">
        <f>IF('Data R4'!C973="","",'Data R4'!AC973)</f>
        <v/>
      </c>
      <c r="I3965">
        <f>IF('Data R4'!C973="","",COUNTIF('Data R4'!J973,"&gt;0")+COUNTIF('Data R4'!L973,"&gt;0")+COUNTIF('Data R4'!N973,"&gt;0")+COUNTIF('Data R4'!P973,"&gt;0")+COUNTIF('Data R4'!R973,"&gt;0")+COUNTIF('Data R4'!T973,"&gt;0")+COUNTIF('Data R4'!V973,"&gt;0")+COUNTIF('Data R4'!X973,"&gt;0"))</f>
        <v/>
      </c>
      <c r="J3965">
        <f>IF('Data R4'!C973="","",IF((COUNTIF('Data R4'!K973,"&gt;0")+COUNTIF('Data R4'!M973,"&gt;0")+COUNTIF('Data R4'!O973,"&gt;0")+COUNTIF('Data R4'!Q973,"&gt;0")+COUNTIF('Data R4'!S973,"&gt;0")+COUNTIF('Data R4'!U973,"&gt;0")+COUNTIF('Data R4'!W973,"&gt;0")+COUNTIF('Data R4'!Y973,"&gt;0"))&gt;0,1,0))</f>
        <v/>
      </c>
      <c r="M3965" t="inlineStr">
        <is>
          <t>Data R</t>
        </is>
      </c>
    </row>
    <row r="3966">
      <c r="A3966" t="inlineStr">
        <is>
          <t>Regional 4</t>
        </is>
      </c>
      <c r="B3966">
        <f>IF('Data R4'!C974="","",'Data R4'!B974)</f>
        <v/>
      </c>
      <c r="C3966">
        <f>IF('Data R4'!C974="","",'Data R4'!C974)</f>
        <v/>
      </c>
      <c r="D3966">
        <f>IF('Data R4'!C974="","",'Data R4'!D974)</f>
        <v/>
      </c>
      <c r="E3966">
        <f>IF('Data R4'!C974="","",'Data R4'!E974)</f>
        <v/>
      </c>
      <c r="F3966">
        <f>IF('Data R4'!C974="","",'Data R4'!F974)</f>
        <v/>
      </c>
      <c r="G3966">
        <f>IF('Data R4'!C974="","",'Data R4'!AD974)</f>
        <v/>
      </c>
      <c r="H3966">
        <f>IF('Data R4'!C974="","",'Data R4'!AC974)</f>
        <v/>
      </c>
      <c r="I3966">
        <f>IF('Data R4'!C974="","",COUNTIF('Data R4'!J974,"&gt;0")+COUNTIF('Data R4'!L974,"&gt;0")+COUNTIF('Data R4'!N974,"&gt;0")+COUNTIF('Data R4'!P974,"&gt;0")+COUNTIF('Data R4'!R974,"&gt;0")+COUNTIF('Data R4'!T974,"&gt;0")+COUNTIF('Data R4'!V974,"&gt;0")+COUNTIF('Data R4'!X974,"&gt;0"))</f>
        <v/>
      </c>
      <c r="J3966">
        <f>IF('Data R4'!C974="","",IF((COUNTIF('Data R4'!K974,"&gt;0")+COUNTIF('Data R4'!M974,"&gt;0")+COUNTIF('Data R4'!O974,"&gt;0")+COUNTIF('Data R4'!Q974,"&gt;0")+COUNTIF('Data R4'!S974,"&gt;0")+COUNTIF('Data R4'!U974,"&gt;0")+COUNTIF('Data R4'!W974,"&gt;0")+COUNTIF('Data R4'!Y974,"&gt;0"))&gt;0,1,0))</f>
        <v/>
      </c>
      <c r="M3966" t="inlineStr">
        <is>
          <t>Data R</t>
        </is>
      </c>
    </row>
    <row r="3967">
      <c r="A3967" t="inlineStr">
        <is>
          <t>Regional 4</t>
        </is>
      </c>
      <c r="B3967">
        <f>IF('Data R4'!C975="","",'Data R4'!B975)</f>
        <v/>
      </c>
      <c r="C3967">
        <f>IF('Data R4'!C975="","",'Data R4'!C975)</f>
        <v/>
      </c>
      <c r="D3967">
        <f>IF('Data R4'!C975="","",'Data R4'!D975)</f>
        <v/>
      </c>
      <c r="E3967">
        <f>IF('Data R4'!C975="","",'Data R4'!E975)</f>
        <v/>
      </c>
      <c r="F3967">
        <f>IF('Data R4'!C975="","",'Data R4'!F975)</f>
        <v/>
      </c>
      <c r="G3967">
        <f>IF('Data R4'!C975="","",'Data R4'!AD975)</f>
        <v/>
      </c>
      <c r="H3967">
        <f>IF('Data R4'!C975="","",'Data R4'!AC975)</f>
        <v/>
      </c>
      <c r="I3967">
        <f>IF('Data R4'!C975="","",COUNTIF('Data R4'!J975,"&gt;0")+COUNTIF('Data R4'!L975,"&gt;0")+COUNTIF('Data R4'!N975,"&gt;0")+COUNTIF('Data R4'!P975,"&gt;0")+COUNTIF('Data R4'!R975,"&gt;0")+COUNTIF('Data R4'!T975,"&gt;0")+COUNTIF('Data R4'!V975,"&gt;0")+COUNTIF('Data R4'!X975,"&gt;0"))</f>
        <v/>
      </c>
      <c r="J3967">
        <f>IF('Data R4'!C975="","",IF((COUNTIF('Data R4'!K975,"&gt;0")+COUNTIF('Data R4'!M975,"&gt;0")+COUNTIF('Data R4'!O975,"&gt;0")+COUNTIF('Data R4'!Q975,"&gt;0")+COUNTIF('Data R4'!S975,"&gt;0")+COUNTIF('Data R4'!U975,"&gt;0")+COUNTIF('Data R4'!W975,"&gt;0")+COUNTIF('Data R4'!Y975,"&gt;0"))&gt;0,1,0))</f>
        <v/>
      </c>
      <c r="M3967" t="inlineStr">
        <is>
          <t>Data R</t>
        </is>
      </c>
    </row>
    <row r="3968">
      <c r="A3968" t="inlineStr">
        <is>
          <t>Regional 4</t>
        </is>
      </c>
      <c r="B3968">
        <f>IF('Data R4'!C976="","",'Data R4'!B976)</f>
        <v/>
      </c>
      <c r="C3968">
        <f>IF('Data R4'!C976="","",'Data R4'!C976)</f>
        <v/>
      </c>
      <c r="D3968">
        <f>IF('Data R4'!C976="","",'Data R4'!D976)</f>
        <v/>
      </c>
      <c r="E3968">
        <f>IF('Data R4'!C976="","",'Data R4'!E976)</f>
        <v/>
      </c>
      <c r="F3968">
        <f>IF('Data R4'!C976="","",'Data R4'!F976)</f>
        <v/>
      </c>
      <c r="G3968">
        <f>IF('Data R4'!C976="","",'Data R4'!AD976)</f>
        <v/>
      </c>
      <c r="H3968">
        <f>IF('Data R4'!C976="","",'Data R4'!AC976)</f>
        <v/>
      </c>
      <c r="I3968">
        <f>IF('Data R4'!C976="","",COUNTIF('Data R4'!J976,"&gt;0")+COUNTIF('Data R4'!L976,"&gt;0")+COUNTIF('Data R4'!N976,"&gt;0")+COUNTIF('Data R4'!P976,"&gt;0")+COUNTIF('Data R4'!R976,"&gt;0")+COUNTIF('Data R4'!T976,"&gt;0")+COUNTIF('Data R4'!V976,"&gt;0")+COUNTIF('Data R4'!X976,"&gt;0"))</f>
        <v/>
      </c>
      <c r="J3968">
        <f>IF('Data R4'!C976="","",IF((COUNTIF('Data R4'!K976,"&gt;0")+COUNTIF('Data R4'!M976,"&gt;0")+COUNTIF('Data R4'!O976,"&gt;0")+COUNTIF('Data R4'!Q976,"&gt;0")+COUNTIF('Data R4'!S976,"&gt;0")+COUNTIF('Data R4'!U976,"&gt;0")+COUNTIF('Data R4'!W976,"&gt;0")+COUNTIF('Data R4'!Y976,"&gt;0"))&gt;0,1,0))</f>
        <v/>
      </c>
      <c r="M3968" t="inlineStr">
        <is>
          <t>Data R</t>
        </is>
      </c>
    </row>
    <row r="3969">
      <c r="A3969" t="inlineStr">
        <is>
          <t>Regional 4</t>
        </is>
      </c>
      <c r="B3969">
        <f>IF('Data R4'!C977="","",'Data R4'!B977)</f>
        <v/>
      </c>
      <c r="C3969">
        <f>IF('Data R4'!C977="","",'Data R4'!C977)</f>
        <v/>
      </c>
      <c r="D3969">
        <f>IF('Data R4'!C977="","",'Data R4'!D977)</f>
        <v/>
      </c>
      <c r="E3969">
        <f>IF('Data R4'!C977="","",'Data R4'!E977)</f>
        <v/>
      </c>
      <c r="F3969">
        <f>IF('Data R4'!C977="","",'Data R4'!F977)</f>
        <v/>
      </c>
      <c r="G3969">
        <f>IF('Data R4'!C977="","",'Data R4'!AD977)</f>
        <v/>
      </c>
      <c r="H3969">
        <f>IF('Data R4'!C977="","",'Data R4'!AC977)</f>
        <v/>
      </c>
      <c r="I3969">
        <f>IF('Data R4'!C977="","",COUNTIF('Data R4'!J977,"&gt;0")+COUNTIF('Data R4'!L977,"&gt;0")+COUNTIF('Data R4'!N977,"&gt;0")+COUNTIF('Data R4'!P977,"&gt;0")+COUNTIF('Data R4'!R977,"&gt;0")+COUNTIF('Data R4'!T977,"&gt;0")+COUNTIF('Data R4'!V977,"&gt;0")+COUNTIF('Data R4'!X977,"&gt;0"))</f>
        <v/>
      </c>
      <c r="J3969">
        <f>IF('Data R4'!C977="","",IF((COUNTIF('Data R4'!K977,"&gt;0")+COUNTIF('Data R4'!M977,"&gt;0")+COUNTIF('Data R4'!O977,"&gt;0")+COUNTIF('Data R4'!Q977,"&gt;0")+COUNTIF('Data R4'!S977,"&gt;0")+COUNTIF('Data R4'!U977,"&gt;0")+COUNTIF('Data R4'!W977,"&gt;0")+COUNTIF('Data R4'!Y977,"&gt;0"))&gt;0,1,0))</f>
        <v/>
      </c>
      <c r="M3969" t="inlineStr">
        <is>
          <t>Data R</t>
        </is>
      </c>
    </row>
    <row r="3970">
      <c r="A3970" t="inlineStr">
        <is>
          <t>Regional 4</t>
        </is>
      </c>
      <c r="B3970">
        <f>IF('Data R4'!C978="","",'Data R4'!B978)</f>
        <v/>
      </c>
      <c r="C3970">
        <f>IF('Data R4'!C978="","",'Data R4'!C978)</f>
        <v/>
      </c>
      <c r="D3970">
        <f>IF('Data R4'!C978="","",'Data R4'!D978)</f>
        <v/>
      </c>
      <c r="E3970">
        <f>IF('Data R4'!C978="","",'Data R4'!E978)</f>
        <v/>
      </c>
      <c r="F3970">
        <f>IF('Data R4'!C978="","",'Data R4'!F978)</f>
        <v/>
      </c>
      <c r="G3970">
        <f>IF('Data R4'!C978="","",'Data R4'!AD978)</f>
        <v/>
      </c>
      <c r="H3970">
        <f>IF('Data R4'!C978="","",'Data R4'!AC978)</f>
        <v/>
      </c>
      <c r="I3970">
        <f>IF('Data R4'!C978="","",COUNTIF('Data R4'!J978,"&gt;0")+COUNTIF('Data R4'!L978,"&gt;0")+COUNTIF('Data R4'!N978,"&gt;0")+COUNTIF('Data R4'!P978,"&gt;0")+COUNTIF('Data R4'!R978,"&gt;0")+COUNTIF('Data R4'!T978,"&gt;0")+COUNTIF('Data R4'!V978,"&gt;0")+COUNTIF('Data R4'!X978,"&gt;0"))</f>
        <v/>
      </c>
      <c r="J3970">
        <f>IF('Data R4'!C978="","",IF((COUNTIF('Data R4'!K978,"&gt;0")+COUNTIF('Data R4'!M978,"&gt;0")+COUNTIF('Data R4'!O978,"&gt;0")+COUNTIF('Data R4'!Q978,"&gt;0")+COUNTIF('Data R4'!S978,"&gt;0")+COUNTIF('Data R4'!U978,"&gt;0")+COUNTIF('Data R4'!W978,"&gt;0")+COUNTIF('Data R4'!Y978,"&gt;0"))&gt;0,1,0))</f>
        <v/>
      </c>
      <c r="M3970" t="inlineStr">
        <is>
          <t>Data R</t>
        </is>
      </c>
    </row>
    <row r="3971">
      <c r="A3971" t="inlineStr">
        <is>
          <t>Regional 4</t>
        </is>
      </c>
      <c r="B3971">
        <f>IF('Data R4'!C979="","",'Data R4'!B979)</f>
        <v/>
      </c>
      <c r="C3971">
        <f>IF('Data R4'!C979="","",'Data R4'!C979)</f>
        <v/>
      </c>
      <c r="D3971">
        <f>IF('Data R4'!C979="","",'Data R4'!D979)</f>
        <v/>
      </c>
      <c r="E3971">
        <f>IF('Data R4'!C979="","",'Data R4'!E979)</f>
        <v/>
      </c>
      <c r="F3971">
        <f>IF('Data R4'!C979="","",'Data R4'!F979)</f>
        <v/>
      </c>
      <c r="G3971">
        <f>IF('Data R4'!C979="","",'Data R4'!AD979)</f>
        <v/>
      </c>
      <c r="H3971">
        <f>IF('Data R4'!C979="","",'Data R4'!AC979)</f>
        <v/>
      </c>
      <c r="I3971">
        <f>IF('Data R4'!C979="","",COUNTIF('Data R4'!J979,"&gt;0")+COUNTIF('Data R4'!L979,"&gt;0")+COUNTIF('Data R4'!N979,"&gt;0")+COUNTIF('Data R4'!P979,"&gt;0")+COUNTIF('Data R4'!R979,"&gt;0")+COUNTIF('Data R4'!T979,"&gt;0")+COUNTIF('Data R4'!V979,"&gt;0")+COUNTIF('Data R4'!X979,"&gt;0"))</f>
        <v/>
      </c>
      <c r="J3971">
        <f>IF('Data R4'!C979="","",IF((COUNTIF('Data R4'!K979,"&gt;0")+COUNTIF('Data R4'!M979,"&gt;0")+COUNTIF('Data R4'!O979,"&gt;0")+COUNTIF('Data R4'!Q979,"&gt;0")+COUNTIF('Data R4'!S979,"&gt;0")+COUNTIF('Data R4'!U979,"&gt;0")+COUNTIF('Data R4'!W979,"&gt;0")+COUNTIF('Data R4'!Y979,"&gt;0"))&gt;0,1,0))</f>
        <v/>
      </c>
      <c r="M3971" t="inlineStr">
        <is>
          <t>Data R</t>
        </is>
      </c>
    </row>
    <row r="3972">
      <c r="A3972" t="inlineStr">
        <is>
          <t>Regional 4</t>
        </is>
      </c>
      <c r="B3972">
        <f>IF('Data R4'!C980="","",'Data R4'!B980)</f>
        <v/>
      </c>
      <c r="C3972">
        <f>IF('Data R4'!C980="","",'Data R4'!C980)</f>
        <v/>
      </c>
      <c r="D3972">
        <f>IF('Data R4'!C980="","",'Data R4'!D980)</f>
        <v/>
      </c>
      <c r="E3972">
        <f>IF('Data R4'!C980="","",'Data R4'!E980)</f>
        <v/>
      </c>
      <c r="F3972">
        <f>IF('Data R4'!C980="","",'Data R4'!F980)</f>
        <v/>
      </c>
      <c r="G3972">
        <f>IF('Data R4'!C980="","",'Data R4'!AD980)</f>
        <v/>
      </c>
      <c r="H3972">
        <f>IF('Data R4'!C980="","",'Data R4'!AC980)</f>
        <v/>
      </c>
      <c r="I3972">
        <f>IF('Data R4'!C980="","",COUNTIF('Data R4'!J980,"&gt;0")+COUNTIF('Data R4'!L980,"&gt;0")+COUNTIF('Data R4'!N980,"&gt;0")+COUNTIF('Data R4'!P980,"&gt;0")+COUNTIF('Data R4'!R980,"&gt;0")+COUNTIF('Data R4'!T980,"&gt;0")+COUNTIF('Data R4'!V980,"&gt;0")+COUNTIF('Data R4'!X980,"&gt;0"))</f>
        <v/>
      </c>
      <c r="J3972">
        <f>IF('Data R4'!C980="","",IF((COUNTIF('Data R4'!K980,"&gt;0")+COUNTIF('Data R4'!M980,"&gt;0")+COUNTIF('Data R4'!O980,"&gt;0")+COUNTIF('Data R4'!Q980,"&gt;0")+COUNTIF('Data R4'!S980,"&gt;0")+COUNTIF('Data R4'!U980,"&gt;0")+COUNTIF('Data R4'!W980,"&gt;0")+COUNTIF('Data R4'!Y980,"&gt;0"))&gt;0,1,0))</f>
        <v/>
      </c>
      <c r="M3972" t="inlineStr">
        <is>
          <t>Data R</t>
        </is>
      </c>
    </row>
    <row r="3973">
      <c r="A3973" t="inlineStr">
        <is>
          <t>Regional 4</t>
        </is>
      </c>
      <c r="B3973">
        <f>IF('Data R4'!C981="","",'Data R4'!B981)</f>
        <v/>
      </c>
      <c r="C3973">
        <f>IF('Data R4'!C981="","",'Data R4'!C981)</f>
        <v/>
      </c>
      <c r="D3973">
        <f>IF('Data R4'!C981="","",'Data R4'!D981)</f>
        <v/>
      </c>
      <c r="E3973">
        <f>IF('Data R4'!C981="","",'Data R4'!E981)</f>
        <v/>
      </c>
      <c r="F3973">
        <f>IF('Data R4'!C981="","",'Data R4'!F981)</f>
        <v/>
      </c>
      <c r="G3973">
        <f>IF('Data R4'!C981="","",'Data R4'!AD981)</f>
        <v/>
      </c>
      <c r="H3973">
        <f>IF('Data R4'!C981="","",'Data R4'!AC981)</f>
        <v/>
      </c>
      <c r="I3973">
        <f>IF('Data R4'!C981="","",COUNTIF('Data R4'!J981,"&gt;0")+COUNTIF('Data R4'!L981,"&gt;0")+COUNTIF('Data R4'!N981,"&gt;0")+COUNTIF('Data R4'!P981,"&gt;0")+COUNTIF('Data R4'!R981,"&gt;0")+COUNTIF('Data R4'!T981,"&gt;0")+COUNTIF('Data R4'!V981,"&gt;0")+COUNTIF('Data R4'!X981,"&gt;0"))</f>
        <v/>
      </c>
      <c r="J3973">
        <f>IF('Data R4'!C981="","",IF((COUNTIF('Data R4'!K981,"&gt;0")+COUNTIF('Data R4'!M981,"&gt;0")+COUNTIF('Data R4'!O981,"&gt;0")+COUNTIF('Data R4'!Q981,"&gt;0")+COUNTIF('Data R4'!S981,"&gt;0")+COUNTIF('Data R4'!U981,"&gt;0")+COUNTIF('Data R4'!W981,"&gt;0")+COUNTIF('Data R4'!Y981,"&gt;0"))&gt;0,1,0))</f>
        <v/>
      </c>
      <c r="M3973" t="inlineStr">
        <is>
          <t>Data R</t>
        </is>
      </c>
    </row>
    <row r="3974">
      <c r="A3974" t="inlineStr">
        <is>
          <t>Regional 4</t>
        </is>
      </c>
      <c r="B3974">
        <f>IF('Data R4'!C982="","",'Data R4'!B982)</f>
        <v/>
      </c>
      <c r="C3974">
        <f>IF('Data R4'!C982="","",'Data R4'!C982)</f>
        <v/>
      </c>
      <c r="D3974">
        <f>IF('Data R4'!C982="","",'Data R4'!D982)</f>
        <v/>
      </c>
      <c r="E3974">
        <f>IF('Data R4'!C982="","",'Data R4'!E982)</f>
        <v/>
      </c>
      <c r="F3974">
        <f>IF('Data R4'!C982="","",'Data R4'!F982)</f>
        <v/>
      </c>
      <c r="G3974">
        <f>IF('Data R4'!C982="","",'Data R4'!AD982)</f>
        <v/>
      </c>
      <c r="H3974">
        <f>IF('Data R4'!C982="","",'Data R4'!AC982)</f>
        <v/>
      </c>
      <c r="I3974">
        <f>IF('Data R4'!C982="","",COUNTIF('Data R4'!J982,"&gt;0")+COUNTIF('Data R4'!L982,"&gt;0")+COUNTIF('Data R4'!N982,"&gt;0")+COUNTIF('Data R4'!P982,"&gt;0")+COUNTIF('Data R4'!R982,"&gt;0")+COUNTIF('Data R4'!T982,"&gt;0")+COUNTIF('Data R4'!V982,"&gt;0")+COUNTIF('Data R4'!X982,"&gt;0"))</f>
        <v/>
      </c>
      <c r="J3974">
        <f>IF('Data R4'!C982="","",IF((COUNTIF('Data R4'!K982,"&gt;0")+COUNTIF('Data R4'!M982,"&gt;0")+COUNTIF('Data R4'!O982,"&gt;0")+COUNTIF('Data R4'!Q982,"&gt;0")+COUNTIF('Data R4'!S982,"&gt;0")+COUNTIF('Data R4'!U982,"&gt;0")+COUNTIF('Data R4'!W982,"&gt;0")+COUNTIF('Data R4'!Y982,"&gt;0"))&gt;0,1,0))</f>
        <v/>
      </c>
      <c r="M3974" t="inlineStr">
        <is>
          <t>Data R</t>
        </is>
      </c>
    </row>
    <row r="3975">
      <c r="A3975" t="inlineStr">
        <is>
          <t>Regional 4</t>
        </is>
      </c>
      <c r="B3975">
        <f>IF('Data R4'!C983="","",'Data R4'!B983)</f>
        <v/>
      </c>
      <c r="C3975">
        <f>IF('Data R4'!C983="","",'Data R4'!C983)</f>
        <v/>
      </c>
      <c r="D3975">
        <f>IF('Data R4'!C983="","",'Data R4'!D983)</f>
        <v/>
      </c>
      <c r="E3975">
        <f>IF('Data R4'!C983="","",'Data R4'!E983)</f>
        <v/>
      </c>
      <c r="F3975">
        <f>IF('Data R4'!C983="","",'Data R4'!F983)</f>
        <v/>
      </c>
      <c r="G3975">
        <f>IF('Data R4'!C983="","",'Data R4'!AD983)</f>
        <v/>
      </c>
      <c r="H3975">
        <f>IF('Data R4'!C983="","",'Data R4'!AC983)</f>
        <v/>
      </c>
      <c r="I3975">
        <f>IF('Data R4'!C983="","",COUNTIF('Data R4'!J983,"&gt;0")+COUNTIF('Data R4'!L983,"&gt;0")+COUNTIF('Data R4'!N983,"&gt;0")+COUNTIF('Data R4'!P983,"&gt;0")+COUNTIF('Data R4'!R983,"&gt;0")+COUNTIF('Data R4'!T983,"&gt;0")+COUNTIF('Data R4'!V983,"&gt;0")+COUNTIF('Data R4'!X983,"&gt;0"))</f>
        <v/>
      </c>
      <c r="J3975">
        <f>IF('Data R4'!C983="","",IF((COUNTIF('Data R4'!K983,"&gt;0")+COUNTIF('Data R4'!M983,"&gt;0")+COUNTIF('Data R4'!O983,"&gt;0")+COUNTIF('Data R4'!Q983,"&gt;0")+COUNTIF('Data R4'!S983,"&gt;0")+COUNTIF('Data R4'!U983,"&gt;0")+COUNTIF('Data R4'!W983,"&gt;0")+COUNTIF('Data R4'!Y983,"&gt;0"))&gt;0,1,0))</f>
        <v/>
      </c>
      <c r="M3975" t="inlineStr">
        <is>
          <t>Data R</t>
        </is>
      </c>
    </row>
    <row r="3976">
      <c r="A3976" t="inlineStr">
        <is>
          <t>Regional 4</t>
        </is>
      </c>
      <c r="B3976">
        <f>IF('Data R4'!C984="","",'Data R4'!B984)</f>
        <v/>
      </c>
      <c r="C3976">
        <f>IF('Data R4'!C984="","",'Data R4'!C984)</f>
        <v/>
      </c>
      <c r="D3976">
        <f>IF('Data R4'!C984="","",'Data R4'!D984)</f>
        <v/>
      </c>
      <c r="E3976">
        <f>IF('Data R4'!C984="","",'Data R4'!E984)</f>
        <v/>
      </c>
      <c r="F3976">
        <f>IF('Data R4'!C984="","",'Data R4'!F984)</f>
        <v/>
      </c>
      <c r="G3976">
        <f>IF('Data R4'!C984="","",'Data R4'!AD984)</f>
        <v/>
      </c>
      <c r="H3976">
        <f>IF('Data R4'!C984="","",'Data R4'!AC984)</f>
        <v/>
      </c>
      <c r="I3976">
        <f>IF('Data R4'!C984="","",COUNTIF('Data R4'!J984,"&gt;0")+COUNTIF('Data R4'!L984,"&gt;0")+COUNTIF('Data R4'!N984,"&gt;0")+COUNTIF('Data R4'!P984,"&gt;0")+COUNTIF('Data R4'!R984,"&gt;0")+COUNTIF('Data R4'!T984,"&gt;0")+COUNTIF('Data R4'!V984,"&gt;0")+COUNTIF('Data R4'!X984,"&gt;0"))</f>
        <v/>
      </c>
      <c r="J3976">
        <f>IF('Data R4'!C984="","",IF((COUNTIF('Data R4'!K984,"&gt;0")+COUNTIF('Data R4'!M984,"&gt;0")+COUNTIF('Data R4'!O984,"&gt;0")+COUNTIF('Data R4'!Q984,"&gt;0")+COUNTIF('Data R4'!S984,"&gt;0")+COUNTIF('Data R4'!U984,"&gt;0")+COUNTIF('Data R4'!W984,"&gt;0")+COUNTIF('Data R4'!Y984,"&gt;0"))&gt;0,1,0))</f>
        <v/>
      </c>
      <c r="M3976" t="inlineStr">
        <is>
          <t>Data R</t>
        </is>
      </c>
    </row>
    <row r="3977">
      <c r="A3977" t="inlineStr">
        <is>
          <t>Regional 4</t>
        </is>
      </c>
      <c r="B3977">
        <f>IF('Data R4'!C985="","",'Data R4'!B985)</f>
        <v/>
      </c>
      <c r="C3977">
        <f>IF('Data R4'!C985="","",'Data R4'!C985)</f>
        <v/>
      </c>
      <c r="D3977">
        <f>IF('Data R4'!C985="","",'Data R4'!D985)</f>
        <v/>
      </c>
      <c r="E3977">
        <f>IF('Data R4'!C985="","",'Data R4'!E985)</f>
        <v/>
      </c>
      <c r="F3977">
        <f>IF('Data R4'!C985="","",'Data R4'!F985)</f>
        <v/>
      </c>
      <c r="G3977">
        <f>IF('Data R4'!C985="","",'Data R4'!AD985)</f>
        <v/>
      </c>
      <c r="H3977">
        <f>IF('Data R4'!C985="","",'Data R4'!AC985)</f>
        <v/>
      </c>
      <c r="I3977">
        <f>IF('Data R4'!C985="","",COUNTIF('Data R4'!J985,"&gt;0")+COUNTIF('Data R4'!L985,"&gt;0")+COUNTIF('Data R4'!N985,"&gt;0")+COUNTIF('Data R4'!P985,"&gt;0")+COUNTIF('Data R4'!R985,"&gt;0")+COUNTIF('Data R4'!T985,"&gt;0")+COUNTIF('Data R4'!V985,"&gt;0")+COUNTIF('Data R4'!X985,"&gt;0"))</f>
        <v/>
      </c>
      <c r="J3977">
        <f>IF('Data R4'!C985="","",IF((COUNTIF('Data R4'!K985,"&gt;0")+COUNTIF('Data R4'!M985,"&gt;0")+COUNTIF('Data R4'!O985,"&gt;0")+COUNTIF('Data R4'!Q985,"&gt;0")+COUNTIF('Data R4'!S985,"&gt;0")+COUNTIF('Data R4'!U985,"&gt;0")+COUNTIF('Data R4'!W985,"&gt;0")+COUNTIF('Data R4'!Y985,"&gt;0"))&gt;0,1,0))</f>
        <v/>
      </c>
      <c r="M3977" t="inlineStr">
        <is>
          <t>Data R</t>
        </is>
      </c>
    </row>
    <row r="3978">
      <c r="A3978" t="inlineStr">
        <is>
          <t>Regional 4</t>
        </is>
      </c>
      <c r="B3978">
        <f>IF('Data R4'!C986="","",'Data R4'!B986)</f>
        <v/>
      </c>
      <c r="C3978">
        <f>IF('Data R4'!C986="","",'Data R4'!C986)</f>
        <v/>
      </c>
      <c r="D3978">
        <f>IF('Data R4'!C986="","",'Data R4'!D986)</f>
        <v/>
      </c>
      <c r="E3978">
        <f>IF('Data R4'!C986="","",'Data R4'!E986)</f>
        <v/>
      </c>
      <c r="F3978">
        <f>IF('Data R4'!C986="","",'Data R4'!F986)</f>
        <v/>
      </c>
      <c r="G3978">
        <f>IF('Data R4'!C986="","",'Data R4'!AD986)</f>
        <v/>
      </c>
      <c r="H3978">
        <f>IF('Data R4'!C986="","",'Data R4'!AC986)</f>
        <v/>
      </c>
      <c r="I3978">
        <f>IF('Data R4'!C986="","",COUNTIF('Data R4'!J986,"&gt;0")+COUNTIF('Data R4'!L986,"&gt;0")+COUNTIF('Data R4'!N986,"&gt;0")+COUNTIF('Data R4'!P986,"&gt;0")+COUNTIF('Data R4'!R986,"&gt;0")+COUNTIF('Data R4'!T986,"&gt;0")+COUNTIF('Data R4'!V986,"&gt;0")+COUNTIF('Data R4'!X986,"&gt;0"))</f>
        <v/>
      </c>
      <c r="J3978">
        <f>IF('Data R4'!C986="","",IF((COUNTIF('Data R4'!K986,"&gt;0")+COUNTIF('Data R4'!M986,"&gt;0")+COUNTIF('Data R4'!O986,"&gt;0")+COUNTIF('Data R4'!Q986,"&gt;0")+COUNTIF('Data R4'!S986,"&gt;0")+COUNTIF('Data R4'!U986,"&gt;0")+COUNTIF('Data R4'!W986,"&gt;0")+COUNTIF('Data R4'!Y986,"&gt;0"))&gt;0,1,0))</f>
        <v/>
      </c>
      <c r="M3978" t="inlineStr">
        <is>
          <t>Data R</t>
        </is>
      </c>
    </row>
    <row r="3979">
      <c r="A3979" t="inlineStr">
        <is>
          <t>Regional 4</t>
        </is>
      </c>
      <c r="B3979">
        <f>IF('Data R4'!C987="","",'Data R4'!B987)</f>
        <v/>
      </c>
      <c r="C3979">
        <f>IF('Data R4'!C987="","",'Data R4'!C987)</f>
        <v/>
      </c>
      <c r="D3979">
        <f>IF('Data R4'!C987="","",'Data R4'!D987)</f>
        <v/>
      </c>
      <c r="E3979">
        <f>IF('Data R4'!C987="","",'Data R4'!E987)</f>
        <v/>
      </c>
      <c r="F3979">
        <f>IF('Data R4'!C987="","",'Data R4'!F987)</f>
        <v/>
      </c>
      <c r="G3979">
        <f>IF('Data R4'!C987="","",'Data R4'!AD987)</f>
        <v/>
      </c>
      <c r="H3979">
        <f>IF('Data R4'!C987="","",'Data R4'!AC987)</f>
        <v/>
      </c>
      <c r="I3979">
        <f>IF('Data R4'!C987="","",COUNTIF('Data R4'!J987,"&gt;0")+COUNTIF('Data R4'!L987,"&gt;0")+COUNTIF('Data R4'!N987,"&gt;0")+COUNTIF('Data R4'!P987,"&gt;0")+COUNTIF('Data R4'!R987,"&gt;0")+COUNTIF('Data R4'!T987,"&gt;0")+COUNTIF('Data R4'!V987,"&gt;0")+COUNTIF('Data R4'!X987,"&gt;0"))</f>
        <v/>
      </c>
      <c r="J3979">
        <f>IF('Data R4'!C987="","",IF((COUNTIF('Data R4'!K987,"&gt;0")+COUNTIF('Data R4'!M987,"&gt;0")+COUNTIF('Data R4'!O987,"&gt;0")+COUNTIF('Data R4'!Q987,"&gt;0")+COUNTIF('Data R4'!S987,"&gt;0")+COUNTIF('Data R4'!U987,"&gt;0")+COUNTIF('Data R4'!W987,"&gt;0")+COUNTIF('Data R4'!Y987,"&gt;0"))&gt;0,1,0))</f>
        <v/>
      </c>
      <c r="M3979" t="inlineStr">
        <is>
          <t>Data R</t>
        </is>
      </c>
    </row>
    <row r="3980">
      <c r="A3980" t="inlineStr">
        <is>
          <t>Regional 4</t>
        </is>
      </c>
      <c r="B3980">
        <f>IF('Data R4'!C988="","",'Data R4'!B988)</f>
        <v/>
      </c>
      <c r="C3980">
        <f>IF('Data R4'!C988="","",'Data R4'!C988)</f>
        <v/>
      </c>
      <c r="D3980">
        <f>IF('Data R4'!C988="","",'Data R4'!D988)</f>
        <v/>
      </c>
      <c r="E3980">
        <f>IF('Data R4'!C988="","",'Data R4'!E988)</f>
        <v/>
      </c>
      <c r="F3980">
        <f>IF('Data R4'!C988="","",'Data R4'!F988)</f>
        <v/>
      </c>
      <c r="G3980">
        <f>IF('Data R4'!C988="","",'Data R4'!AD988)</f>
        <v/>
      </c>
      <c r="H3980">
        <f>IF('Data R4'!C988="","",'Data R4'!AC988)</f>
        <v/>
      </c>
      <c r="I3980">
        <f>IF('Data R4'!C988="","",COUNTIF('Data R4'!J988,"&gt;0")+COUNTIF('Data R4'!L988,"&gt;0")+COUNTIF('Data R4'!N988,"&gt;0")+COUNTIF('Data R4'!P988,"&gt;0")+COUNTIF('Data R4'!R988,"&gt;0")+COUNTIF('Data R4'!T988,"&gt;0")+COUNTIF('Data R4'!V988,"&gt;0")+COUNTIF('Data R4'!X988,"&gt;0"))</f>
        <v/>
      </c>
      <c r="J3980">
        <f>IF('Data R4'!C988="","",IF((COUNTIF('Data R4'!K988,"&gt;0")+COUNTIF('Data R4'!M988,"&gt;0")+COUNTIF('Data R4'!O988,"&gt;0")+COUNTIF('Data R4'!Q988,"&gt;0")+COUNTIF('Data R4'!S988,"&gt;0")+COUNTIF('Data R4'!U988,"&gt;0")+COUNTIF('Data R4'!W988,"&gt;0")+COUNTIF('Data R4'!Y988,"&gt;0"))&gt;0,1,0))</f>
        <v/>
      </c>
      <c r="M3980" t="inlineStr">
        <is>
          <t>Data R</t>
        </is>
      </c>
    </row>
    <row r="3981">
      <c r="A3981" t="inlineStr">
        <is>
          <t>Regional 4</t>
        </is>
      </c>
      <c r="B3981">
        <f>IF('Data R4'!C989="","",'Data R4'!B989)</f>
        <v/>
      </c>
      <c r="C3981">
        <f>IF('Data R4'!C989="","",'Data R4'!C989)</f>
        <v/>
      </c>
      <c r="D3981">
        <f>IF('Data R4'!C989="","",'Data R4'!D989)</f>
        <v/>
      </c>
      <c r="E3981">
        <f>IF('Data R4'!C989="","",'Data R4'!E989)</f>
        <v/>
      </c>
      <c r="F3981">
        <f>IF('Data R4'!C989="","",'Data R4'!F989)</f>
        <v/>
      </c>
      <c r="G3981">
        <f>IF('Data R4'!C989="","",'Data R4'!AD989)</f>
        <v/>
      </c>
      <c r="H3981">
        <f>IF('Data R4'!C989="","",'Data R4'!AC989)</f>
        <v/>
      </c>
      <c r="I3981">
        <f>IF('Data R4'!C989="","",COUNTIF('Data R4'!J989,"&gt;0")+COUNTIF('Data R4'!L989,"&gt;0")+COUNTIF('Data R4'!N989,"&gt;0")+COUNTIF('Data R4'!P989,"&gt;0")+COUNTIF('Data R4'!R989,"&gt;0")+COUNTIF('Data R4'!T989,"&gt;0")+COUNTIF('Data R4'!V989,"&gt;0")+COUNTIF('Data R4'!X989,"&gt;0"))</f>
        <v/>
      </c>
      <c r="J3981">
        <f>IF('Data R4'!C989="","",IF((COUNTIF('Data R4'!K989,"&gt;0")+COUNTIF('Data R4'!M989,"&gt;0")+COUNTIF('Data R4'!O989,"&gt;0")+COUNTIF('Data R4'!Q989,"&gt;0")+COUNTIF('Data R4'!S989,"&gt;0")+COUNTIF('Data R4'!U989,"&gt;0")+COUNTIF('Data R4'!W989,"&gt;0")+COUNTIF('Data R4'!Y989,"&gt;0"))&gt;0,1,0))</f>
        <v/>
      </c>
      <c r="M3981" t="inlineStr">
        <is>
          <t>Data R</t>
        </is>
      </c>
    </row>
    <row r="3982">
      <c r="A3982" t="inlineStr">
        <is>
          <t>Regional 4</t>
        </is>
      </c>
      <c r="B3982">
        <f>IF('Data R4'!C990="","",'Data R4'!B990)</f>
        <v/>
      </c>
      <c r="C3982">
        <f>IF('Data R4'!C990="","",'Data R4'!C990)</f>
        <v/>
      </c>
      <c r="D3982">
        <f>IF('Data R4'!C990="","",'Data R4'!D990)</f>
        <v/>
      </c>
      <c r="E3982">
        <f>IF('Data R4'!C990="","",'Data R4'!E990)</f>
        <v/>
      </c>
      <c r="F3982">
        <f>IF('Data R4'!C990="","",'Data R4'!F990)</f>
        <v/>
      </c>
      <c r="G3982">
        <f>IF('Data R4'!C990="","",'Data R4'!AD990)</f>
        <v/>
      </c>
      <c r="H3982">
        <f>IF('Data R4'!C990="","",'Data R4'!AC990)</f>
        <v/>
      </c>
      <c r="I3982">
        <f>IF('Data R4'!C990="","",COUNTIF('Data R4'!J990,"&gt;0")+COUNTIF('Data R4'!L990,"&gt;0")+COUNTIF('Data R4'!N990,"&gt;0")+COUNTIF('Data R4'!P990,"&gt;0")+COUNTIF('Data R4'!R990,"&gt;0")+COUNTIF('Data R4'!T990,"&gt;0")+COUNTIF('Data R4'!V990,"&gt;0")+COUNTIF('Data R4'!X990,"&gt;0"))</f>
        <v/>
      </c>
      <c r="J3982">
        <f>IF('Data R4'!C990="","",IF((COUNTIF('Data R4'!K990,"&gt;0")+COUNTIF('Data R4'!M990,"&gt;0")+COUNTIF('Data R4'!O990,"&gt;0")+COUNTIF('Data R4'!Q990,"&gt;0")+COUNTIF('Data R4'!S990,"&gt;0")+COUNTIF('Data R4'!U990,"&gt;0")+COUNTIF('Data R4'!W990,"&gt;0")+COUNTIF('Data R4'!Y990,"&gt;0"))&gt;0,1,0))</f>
        <v/>
      </c>
      <c r="M3982" t="inlineStr">
        <is>
          <t>Data R</t>
        </is>
      </c>
    </row>
    <row r="3983">
      <c r="A3983" t="inlineStr">
        <is>
          <t>Regional 4</t>
        </is>
      </c>
      <c r="B3983">
        <f>IF('Data R4'!C991="","",'Data R4'!B991)</f>
        <v/>
      </c>
      <c r="C3983">
        <f>IF('Data R4'!C991="","",'Data R4'!C991)</f>
        <v/>
      </c>
      <c r="D3983">
        <f>IF('Data R4'!C991="","",'Data R4'!D991)</f>
        <v/>
      </c>
      <c r="E3983">
        <f>IF('Data R4'!C991="","",'Data R4'!E991)</f>
        <v/>
      </c>
      <c r="F3983">
        <f>IF('Data R4'!C991="","",'Data R4'!F991)</f>
        <v/>
      </c>
      <c r="G3983">
        <f>IF('Data R4'!C991="","",'Data R4'!AD991)</f>
        <v/>
      </c>
      <c r="H3983">
        <f>IF('Data R4'!C991="","",'Data R4'!AC991)</f>
        <v/>
      </c>
      <c r="I3983">
        <f>IF('Data R4'!C991="","",COUNTIF('Data R4'!J991,"&gt;0")+COUNTIF('Data R4'!L991,"&gt;0")+COUNTIF('Data R4'!N991,"&gt;0")+COUNTIF('Data R4'!P991,"&gt;0")+COUNTIF('Data R4'!R991,"&gt;0")+COUNTIF('Data R4'!T991,"&gt;0")+COUNTIF('Data R4'!V991,"&gt;0")+COUNTIF('Data R4'!X991,"&gt;0"))</f>
        <v/>
      </c>
      <c r="J3983">
        <f>IF('Data R4'!C991="","",IF((COUNTIF('Data R4'!K991,"&gt;0")+COUNTIF('Data R4'!M991,"&gt;0")+COUNTIF('Data R4'!O991,"&gt;0")+COUNTIF('Data R4'!Q991,"&gt;0")+COUNTIF('Data R4'!S991,"&gt;0")+COUNTIF('Data R4'!U991,"&gt;0")+COUNTIF('Data R4'!W991,"&gt;0")+COUNTIF('Data R4'!Y991,"&gt;0"))&gt;0,1,0))</f>
        <v/>
      </c>
      <c r="M3983" t="inlineStr">
        <is>
          <t>Data R</t>
        </is>
      </c>
    </row>
    <row r="3984">
      <c r="A3984" t="inlineStr">
        <is>
          <t>Regional 4</t>
        </is>
      </c>
      <c r="B3984">
        <f>IF('Data R4'!C992="","",'Data R4'!B992)</f>
        <v/>
      </c>
      <c r="C3984">
        <f>IF('Data R4'!C992="","",'Data R4'!C992)</f>
        <v/>
      </c>
      <c r="D3984">
        <f>IF('Data R4'!C992="","",'Data R4'!D992)</f>
        <v/>
      </c>
      <c r="E3984">
        <f>IF('Data R4'!C992="","",'Data R4'!E992)</f>
        <v/>
      </c>
      <c r="F3984">
        <f>IF('Data R4'!C992="","",'Data R4'!F992)</f>
        <v/>
      </c>
      <c r="G3984">
        <f>IF('Data R4'!C992="","",'Data R4'!AD992)</f>
        <v/>
      </c>
      <c r="H3984">
        <f>IF('Data R4'!C992="","",'Data R4'!AC992)</f>
        <v/>
      </c>
      <c r="I3984">
        <f>IF('Data R4'!C992="","",COUNTIF('Data R4'!J992,"&gt;0")+COUNTIF('Data R4'!L992,"&gt;0")+COUNTIF('Data R4'!N992,"&gt;0")+COUNTIF('Data R4'!P992,"&gt;0")+COUNTIF('Data R4'!R992,"&gt;0")+COUNTIF('Data R4'!T992,"&gt;0")+COUNTIF('Data R4'!V992,"&gt;0")+COUNTIF('Data R4'!X992,"&gt;0"))</f>
        <v/>
      </c>
      <c r="J3984">
        <f>IF('Data R4'!C992="","",IF((COUNTIF('Data R4'!K992,"&gt;0")+COUNTIF('Data R4'!M992,"&gt;0")+COUNTIF('Data R4'!O992,"&gt;0")+COUNTIF('Data R4'!Q992,"&gt;0")+COUNTIF('Data R4'!S992,"&gt;0")+COUNTIF('Data R4'!U992,"&gt;0")+COUNTIF('Data R4'!W992,"&gt;0")+COUNTIF('Data R4'!Y992,"&gt;0"))&gt;0,1,0))</f>
        <v/>
      </c>
      <c r="M3984" t="inlineStr">
        <is>
          <t>Data R</t>
        </is>
      </c>
    </row>
    <row r="3985">
      <c r="A3985" t="inlineStr">
        <is>
          <t>Regional 4</t>
        </is>
      </c>
      <c r="B3985">
        <f>IF('Data R4'!C993="","",'Data R4'!B993)</f>
        <v/>
      </c>
      <c r="C3985">
        <f>IF('Data R4'!C993="","",'Data R4'!C993)</f>
        <v/>
      </c>
      <c r="D3985">
        <f>IF('Data R4'!C993="","",'Data R4'!D993)</f>
        <v/>
      </c>
      <c r="E3985">
        <f>IF('Data R4'!C993="","",'Data R4'!E993)</f>
        <v/>
      </c>
      <c r="F3985">
        <f>IF('Data R4'!C993="","",'Data R4'!F993)</f>
        <v/>
      </c>
      <c r="G3985">
        <f>IF('Data R4'!C993="","",'Data R4'!AD993)</f>
        <v/>
      </c>
      <c r="H3985">
        <f>IF('Data R4'!C993="","",'Data R4'!AC993)</f>
        <v/>
      </c>
      <c r="I3985">
        <f>IF('Data R4'!C993="","",COUNTIF('Data R4'!J993,"&gt;0")+COUNTIF('Data R4'!L993,"&gt;0")+COUNTIF('Data R4'!N993,"&gt;0")+COUNTIF('Data R4'!P993,"&gt;0")+COUNTIF('Data R4'!R993,"&gt;0")+COUNTIF('Data R4'!T993,"&gt;0")+COUNTIF('Data R4'!V993,"&gt;0")+COUNTIF('Data R4'!X993,"&gt;0"))</f>
        <v/>
      </c>
      <c r="J3985">
        <f>IF('Data R4'!C993="","",IF((COUNTIF('Data R4'!K993,"&gt;0")+COUNTIF('Data R4'!M993,"&gt;0")+COUNTIF('Data R4'!O993,"&gt;0")+COUNTIF('Data R4'!Q993,"&gt;0")+COUNTIF('Data R4'!S993,"&gt;0")+COUNTIF('Data R4'!U993,"&gt;0")+COUNTIF('Data R4'!W993,"&gt;0")+COUNTIF('Data R4'!Y993,"&gt;0"))&gt;0,1,0))</f>
        <v/>
      </c>
      <c r="M3985" t="inlineStr">
        <is>
          <t>Data R</t>
        </is>
      </c>
    </row>
    <row r="3986">
      <c r="A3986" t="inlineStr">
        <is>
          <t>Regional 4</t>
        </is>
      </c>
      <c r="B3986">
        <f>IF('Data R4'!C994="","",'Data R4'!B994)</f>
        <v/>
      </c>
      <c r="C3986">
        <f>IF('Data R4'!C994="","",'Data R4'!C994)</f>
        <v/>
      </c>
      <c r="D3986">
        <f>IF('Data R4'!C994="","",'Data R4'!D994)</f>
        <v/>
      </c>
      <c r="E3986">
        <f>IF('Data R4'!C994="","",'Data R4'!E994)</f>
        <v/>
      </c>
      <c r="F3986">
        <f>IF('Data R4'!C994="","",'Data R4'!F994)</f>
        <v/>
      </c>
      <c r="G3986">
        <f>IF('Data R4'!C994="","",'Data R4'!AD994)</f>
        <v/>
      </c>
      <c r="H3986">
        <f>IF('Data R4'!C994="","",'Data R4'!AC994)</f>
        <v/>
      </c>
      <c r="I3986">
        <f>IF('Data R4'!C994="","",COUNTIF('Data R4'!J994,"&gt;0")+COUNTIF('Data R4'!L994,"&gt;0")+COUNTIF('Data R4'!N994,"&gt;0")+COUNTIF('Data R4'!P994,"&gt;0")+COUNTIF('Data R4'!R994,"&gt;0")+COUNTIF('Data R4'!T994,"&gt;0")+COUNTIF('Data R4'!V994,"&gt;0")+COUNTIF('Data R4'!X994,"&gt;0"))</f>
        <v/>
      </c>
      <c r="J3986">
        <f>IF('Data R4'!C994="","",IF((COUNTIF('Data R4'!K994,"&gt;0")+COUNTIF('Data R4'!M994,"&gt;0")+COUNTIF('Data R4'!O994,"&gt;0")+COUNTIF('Data R4'!Q994,"&gt;0")+COUNTIF('Data R4'!S994,"&gt;0")+COUNTIF('Data R4'!U994,"&gt;0")+COUNTIF('Data R4'!W994,"&gt;0")+COUNTIF('Data R4'!Y994,"&gt;0"))&gt;0,1,0))</f>
        <v/>
      </c>
      <c r="M3986" t="inlineStr">
        <is>
          <t>Data R</t>
        </is>
      </c>
    </row>
    <row r="3987">
      <c r="A3987" t="inlineStr">
        <is>
          <t>Regional 4</t>
        </is>
      </c>
      <c r="B3987">
        <f>IF('Data R4'!C995="","",'Data R4'!B995)</f>
        <v/>
      </c>
      <c r="C3987">
        <f>IF('Data R4'!C995="","",'Data R4'!C995)</f>
        <v/>
      </c>
      <c r="D3987">
        <f>IF('Data R4'!C995="","",'Data R4'!D995)</f>
        <v/>
      </c>
      <c r="E3987">
        <f>IF('Data R4'!C995="","",'Data R4'!E995)</f>
        <v/>
      </c>
      <c r="F3987">
        <f>IF('Data R4'!C995="","",'Data R4'!F995)</f>
        <v/>
      </c>
      <c r="G3987">
        <f>IF('Data R4'!C995="","",'Data R4'!AD995)</f>
        <v/>
      </c>
      <c r="H3987">
        <f>IF('Data R4'!C995="","",'Data R4'!AC995)</f>
        <v/>
      </c>
      <c r="I3987">
        <f>IF('Data R4'!C995="","",COUNTIF('Data R4'!J995,"&gt;0")+COUNTIF('Data R4'!L995,"&gt;0")+COUNTIF('Data R4'!N995,"&gt;0")+COUNTIF('Data R4'!P995,"&gt;0")+COUNTIF('Data R4'!R995,"&gt;0")+COUNTIF('Data R4'!T995,"&gt;0")+COUNTIF('Data R4'!V995,"&gt;0")+COUNTIF('Data R4'!X995,"&gt;0"))</f>
        <v/>
      </c>
      <c r="J3987">
        <f>IF('Data R4'!C995="","",IF((COUNTIF('Data R4'!K995,"&gt;0")+COUNTIF('Data R4'!M995,"&gt;0")+COUNTIF('Data R4'!O995,"&gt;0")+COUNTIF('Data R4'!Q995,"&gt;0")+COUNTIF('Data R4'!S995,"&gt;0")+COUNTIF('Data R4'!U995,"&gt;0")+COUNTIF('Data R4'!W995,"&gt;0")+COUNTIF('Data R4'!Y995,"&gt;0"))&gt;0,1,0))</f>
        <v/>
      </c>
      <c r="M3987" t="inlineStr">
        <is>
          <t>Data R</t>
        </is>
      </c>
    </row>
    <row r="3988">
      <c r="A3988" t="inlineStr">
        <is>
          <t>Regional 4</t>
        </is>
      </c>
      <c r="B3988">
        <f>IF('Data R4'!C996="","",'Data R4'!B996)</f>
        <v/>
      </c>
      <c r="C3988">
        <f>IF('Data R4'!C996="","",'Data R4'!C996)</f>
        <v/>
      </c>
      <c r="D3988">
        <f>IF('Data R4'!C996="","",'Data R4'!D996)</f>
        <v/>
      </c>
      <c r="E3988">
        <f>IF('Data R4'!C996="","",'Data R4'!E996)</f>
        <v/>
      </c>
      <c r="F3988">
        <f>IF('Data R4'!C996="","",'Data R4'!F996)</f>
        <v/>
      </c>
      <c r="G3988">
        <f>IF('Data R4'!C996="","",'Data R4'!AD996)</f>
        <v/>
      </c>
      <c r="H3988">
        <f>IF('Data R4'!C996="","",'Data R4'!AC996)</f>
        <v/>
      </c>
      <c r="I3988">
        <f>IF('Data R4'!C996="","",COUNTIF('Data R4'!J996,"&gt;0")+COUNTIF('Data R4'!L996,"&gt;0")+COUNTIF('Data R4'!N996,"&gt;0")+COUNTIF('Data R4'!P996,"&gt;0")+COUNTIF('Data R4'!R996,"&gt;0")+COUNTIF('Data R4'!T996,"&gt;0")+COUNTIF('Data R4'!V996,"&gt;0")+COUNTIF('Data R4'!X996,"&gt;0"))</f>
        <v/>
      </c>
      <c r="J3988">
        <f>IF('Data R4'!C996="","",IF((COUNTIF('Data R4'!K996,"&gt;0")+COUNTIF('Data R4'!M996,"&gt;0")+COUNTIF('Data R4'!O996,"&gt;0")+COUNTIF('Data R4'!Q996,"&gt;0")+COUNTIF('Data R4'!S996,"&gt;0")+COUNTIF('Data R4'!U996,"&gt;0")+COUNTIF('Data R4'!W996,"&gt;0")+COUNTIF('Data R4'!Y996,"&gt;0"))&gt;0,1,0))</f>
        <v/>
      </c>
      <c r="M3988" t="inlineStr">
        <is>
          <t>Data R</t>
        </is>
      </c>
    </row>
    <row r="3989">
      <c r="A3989" t="inlineStr">
        <is>
          <t>Regional 4</t>
        </is>
      </c>
      <c r="B3989">
        <f>IF('Data R4'!C997="","",'Data R4'!B997)</f>
        <v/>
      </c>
      <c r="C3989">
        <f>IF('Data R4'!C997="","",'Data R4'!C997)</f>
        <v/>
      </c>
      <c r="D3989">
        <f>IF('Data R4'!C997="","",'Data R4'!D997)</f>
        <v/>
      </c>
      <c r="E3989">
        <f>IF('Data R4'!C997="","",'Data R4'!E997)</f>
        <v/>
      </c>
      <c r="F3989">
        <f>IF('Data R4'!C997="","",'Data R4'!F997)</f>
        <v/>
      </c>
      <c r="G3989">
        <f>IF('Data R4'!C997="","",'Data R4'!AD997)</f>
        <v/>
      </c>
      <c r="H3989">
        <f>IF('Data R4'!C997="","",'Data R4'!AC997)</f>
        <v/>
      </c>
      <c r="I3989">
        <f>IF('Data R4'!C997="","",COUNTIF('Data R4'!J997,"&gt;0")+COUNTIF('Data R4'!L997,"&gt;0")+COUNTIF('Data R4'!N997,"&gt;0")+COUNTIF('Data R4'!P997,"&gt;0")+COUNTIF('Data R4'!R997,"&gt;0")+COUNTIF('Data R4'!T997,"&gt;0")+COUNTIF('Data R4'!V997,"&gt;0")+COUNTIF('Data R4'!X997,"&gt;0"))</f>
        <v/>
      </c>
      <c r="J3989">
        <f>IF('Data R4'!C997="","",IF((COUNTIF('Data R4'!K997,"&gt;0")+COUNTIF('Data R4'!M997,"&gt;0")+COUNTIF('Data R4'!O997,"&gt;0")+COUNTIF('Data R4'!Q997,"&gt;0")+COUNTIF('Data R4'!S997,"&gt;0")+COUNTIF('Data R4'!U997,"&gt;0")+COUNTIF('Data R4'!W997,"&gt;0")+COUNTIF('Data R4'!Y997,"&gt;0"))&gt;0,1,0))</f>
        <v/>
      </c>
      <c r="M3989" t="inlineStr">
        <is>
          <t>Data R</t>
        </is>
      </c>
    </row>
    <row r="3990">
      <c r="A3990" t="inlineStr">
        <is>
          <t>Regional 4</t>
        </is>
      </c>
      <c r="B3990">
        <f>IF('Data R4'!C998="","",'Data R4'!B998)</f>
        <v/>
      </c>
      <c r="C3990">
        <f>IF('Data R4'!C998="","",'Data R4'!C998)</f>
        <v/>
      </c>
      <c r="D3990">
        <f>IF('Data R4'!C998="","",'Data R4'!D998)</f>
        <v/>
      </c>
      <c r="E3990">
        <f>IF('Data R4'!C998="","",'Data R4'!E998)</f>
        <v/>
      </c>
      <c r="F3990">
        <f>IF('Data R4'!C998="","",'Data R4'!F998)</f>
        <v/>
      </c>
      <c r="G3990">
        <f>IF('Data R4'!C998="","",'Data R4'!AD998)</f>
        <v/>
      </c>
      <c r="H3990">
        <f>IF('Data R4'!C998="","",'Data R4'!AC998)</f>
        <v/>
      </c>
      <c r="I3990">
        <f>IF('Data R4'!C998="","",COUNTIF('Data R4'!J998,"&gt;0")+COUNTIF('Data R4'!L998,"&gt;0")+COUNTIF('Data R4'!N998,"&gt;0")+COUNTIF('Data R4'!P998,"&gt;0")+COUNTIF('Data R4'!R998,"&gt;0")+COUNTIF('Data R4'!T998,"&gt;0")+COUNTIF('Data R4'!V998,"&gt;0")+COUNTIF('Data R4'!X998,"&gt;0"))</f>
        <v/>
      </c>
      <c r="J3990">
        <f>IF('Data R4'!C998="","",IF((COUNTIF('Data R4'!K998,"&gt;0")+COUNTIF('Data R4'!M998,"&gt;0")+COUNTIF('Data R4'!O998,"&gt;0")+COUNTIF('Data R4'!Q998,"&gt;0")+COUNTIF('Data R4'!S998,"&gt;0")+COUNTIF('Data R4'!U998,"&gt;0")+COUNTIF('Data R4'!W998,"&gt;0")+COUNTIF('Data R4'!Y998,"&gt;0"))&gt;0,1,0))</f>
        <v/>
      </c>
      <c r="M3990" t="inlineStr">
        <is>
          <t>Data R</t>
        </is>
      </c>
    </row>
    <row r="3991">
      <c r="A3991" t="inlineStr">
        <is>
          <t>Regional 4</t>
        </is>
      </c>
      <c r="B3991">
        <f>IF('Data R4'!C999="","",'Data R4'!B999)</f>
        <v/>
      </c>
      <c r="C3991">
        <f>IF('Data R4'!C999="","",'Data R4'!C999)</f>
        <v/>
      </c>
      <c r="D3991">
        <f>IF('Data R4'!C999="","",'Data R4'!D999)</f>
        <v/>
      </c>
      <c r="E3991">
        <f>IF('Data R4'!C999="","",'Data R4'!E999)</f>
        <v/>
      </c>
      <c r="F3991">
        <f>IF('Data R4'!C999="","",'Data R4'!F999)</f>
        <v/>
      </c>
      <c r="G3991">
        <f>IF('Data R4'!C999="","",'Data R4'!AD999)</f>
        <v/>
      </c>
      <c r="H3991">
        <f>IF('Data R4'!C999="","",'Data R4'!AC999)</f>
        <v/>
      </c>
      <c r="I3991">
        <f>IF('Data R4'!C999="","",COUNTIF('Data R4'!J999,"&gt;0")+COUNTIF('Data R4'!L999,"&gt;0")+COUNTIF('Data R4'!N999,"&gt;0")+COUNTIF('Data R4'!P999,"&gt;0")+COUNTIF('Data R4'!R999,"&gt;0")+COUNTIF('Data R4'!T999,"&gt;0")+COUNTIF('Data R4'!V999,"&gt;0")+COUNTIF('Data R4'!X999,"&gt;0"))</f>
        <v/>
      </c>
      <c r="J3991">
        <f>IF('Data R4'!C999="","",IF((COUNTIF('Data R4'!K999,"&gt;0")+COUNTIF('Data R4'!M999,"&gt;0")+COUNTIF('Data R4'!O999,"&gt;0")+COUNTIF('Data R4'!Q999,"&gt;0")+COUNTIF('Data R4'!S999,"&gt;0")+COUNTIF('Data R4'!U999,"&gt;0")+COUNTIF('Data R4'!W999,"&gt;0")+COUNTIF('Data R4'!Y999,"&gt;0"))&gt;0,1,0))</f>
        <v/>
      </c>
      <c r="M3991" t="inlineStr">
        <is>
          <t>Data R</t>
        </is>
      </c>
    </row>
    <row r="3992">
      <c r="A3992" t="inlineStr">
        <is>
          <t>Regional 4</t>
        </is>
      </c>
      <c r="B3992">
        <f>IF('Data R4'!C1000="","",'Data R4'!B1000)</f>
        <v/>
      </c>
      <c r="C3992">
        <f>IF('Data R4'!C1000="","",'Data R4'!C1000)</f>
        <v/>
      </c>
      <c r="D3992">
        <f>IF('Data R4'!C1000="","",'Data R4'!D1000)</f>
        <v/>
      </c>
      <c r="E3992">
        <f>IF('Data R4'!C1000="","",'Data R4'!E1000)</f>
        <v/>
      </c>
      <c r="F3992">
        <f>IF('Data R4'!C1000="","",'Data R4'!F1000)</f>
        <v/>
      </c>
      <c r="G3992">
        <f>IF('Data R4'!C1000="","",'Data R4'!AD1000)</f>
        <v/>
      </c>
      <c r="H3992">
        <f>IF('Data R4'!C1000="","",'Data R4'!AC1000)</f>
        <v/>
      </c>
      <c r="I3992">
        <f>IF('Data R4'!C1000="","",COUNTIF('Data R4'!J1000,"&gt;0")+COUNTIF('Data R4'!L1000,"&gt;0")+COUNTIF('Data R4'!N1000,"&gt;0")+COUNTIF('Data R4'!P1000,"&gt;0")+COUNTIF('Data R4'!R1000,"&gt;0")+COUNTIF('Data R4'!T1000,"&gt;0")+COUNTIF('Data R4'!V1000,"&gt;0")+COUNTIF('Data R4'!X1000,"&gt;0"))</f>
        <v/>
      </c>
      <c r="J3992">
        <f>IF('Data R4'!C1000="","",IF((COUNTIF('Data R4'!K1000,"&gt;0")+COUNTIF('Data R4'!M1000,"&gt;0")+COUNTIF('Data R4'!O1000,"&gt;0")+COUNTIF('Data R4'!Q1000,"&gt;0")+COUNTIF('Data R4'!S1000,"&gt;0")+COUNTIF('Data R4'!U1000,"&gt;0")+COUNTIF('Data R4'!W1000,"&gt;0")+COUNTIF('Data R4'!Y1000,"&gt;0"))&gt;0,1,0))</f>
        <v/>
      </c>
      <c r="M3992" t="inlineStr">
        <is>
          <t>Data R</t>
        </is>
      </c>
    </row>
    <row r="3993">
      <c r="A3993" t="inlineStr">
        <is>
          <t>Regional 4</t>
        </is>
      </c>
      <c r="B3993">
        <f>IF('Data R4'!C1001="","",'Data R4'!B1001)</f>
        <v/>
      </c>
      <c r="C3993">
        <f>IF('Data R4'!C1001="","",'Data R4'!C1001)</f>
        <v/>
      </c>
      <c r="D3993">
        <f>IF('Data R4'!C1001="","",'Data R4'!D1001)</f>
        <v/>
      </c>
      <c r="E3993">
        <f>IF('Data R4'!C1001="","",'Data R4'!E1001)</f>
        <v/>
      </c>
      <c r="F3993">
        <f>IF('Data R4'!C1001="","",'Data R4'!F1001)</f>
        <v/>
      </c>
      <c r="G3993">
        <f>IF('Data R4'!C1001="","",'Data R4'!AD1001)</f>
        <v/>
      </c>
      <c r="H3993">
        <f>IF('Data R4'!C1001="","",'Data R4'!AC1001)</f>
        <v/>
      </c>
      <c r="I3993">
        <f>IF('Data R4'!C1001="","",COUNTIF('Data R4'!J1001,"&gt;0")+COUNTIF('Data R4'!L1001,"&gt;0")+COUNTIF('Data R4'!N1001,"&gt;0")+COUNTIF('Data R4'!P1001,"&gt;0")+COUNTIF('Data R4'!R1001,"&gt;0")+COUNTIF('Data R4'!T1001,"&gt;0")+COUNTIF('Data R4'!V1001,"&gt;0")+COUNTIF('Data R4'!X1001,"&gt;0"))</f>
        <v/>
      </c>
      <c r="J3993">
        <f>IF('Data R4'!C1001="","",IF((COUNTIF('Data R4'!K1001,"&gt;0")+COUNTIF('Data R4'!M1001,"&gt;0")+COUNTIF('Data R4'!O1001,"&gt;0")+COUNTIF('Data R4'!Q1001,"&gt;0")+COUNTIF('Data R4'!S1001,"&gt;0")+COUNTIF('Data R4'!U1001,"&gt;0")+COUNTIF('Data R4'!W1001,"&gt;0")+COUNTIF('Data R4'!Y1001,"&gt;0"))&gt;0,1,0))</f>
        <v/>
      </c>
      <c r="M3993" t="inlineStr">
        <is>
          <t>Data R</t>
        </is>
      </c>
    </row>
    <row r="3994">
      <c r="A3994" t="inlineStr">
        <is>
          <t>Regional 5</t>
        </is>
      </c>
      <c r="B3994">
        <f>IF('Data R5'!C4="","",'Data R5'!B4)</f>
        <v/>
      </c>
      <c r="C3994">
        <f>IF('Data R5'!C4="","",'Data R5'!C4)</f>
        <v/>
      </c>
      <c r="D3994">
        <f>IF('Data R5'!C4="","",'Data R5'!D4)</f>
        <v/>
      </c>
      <c r="E3994">
        <f>IF('Data R5'!C4="","",'Data R5'!E4)</f>
        <v/>
      </c>
      <c r="F3994">
        <f>IF('Data R5'!C4="","",'Data R5'!F4)</f>
        <v/>
      </c>
      <c r="G3994">
        <f>IF('Data R5'!C4="","",'Data R5'!AD4)</f>
        <v/>
      </c>
      <c r="H3994">
        <f>IF('Data R5'!C4="","",'Data R5'!AC4)</f>
        <v/>
      </c>
      <c r="I3994">
        <f>IF('Data R5'!C4="","",COUNTIF('Data R5'!J4,"&gt;0")+COUNTIF('Data R5'!L4,"&gt;0")+COUNTIF('Data R5'!N4,"&gt;0")+COUNTIF('Data R5'!P4,"&gt;0")+COUNTIF('Data R5'!R4,"&gt;0")+COUNTIF('Data R5'!T4,"&gt;0")+COUNTIF('Data R5'!V4,"&gt;0")+COUNTIF('Data R5'!X4,"&gt;0"))</f>
        <v/>
      </c>
      <c r="J3994">
        <f>IF('Data R5'!C4="","",IF((COUNTIF('Data R5'!K4,"&gt;0")+COUNTIF('Data R5'!M4,"&gt;0")+COUNTIF('Data R5'!O4,"&gt;0")+COUNTIF('Data R5'!Q4,"&gt;0")+COUNTIF('Data R5'!S4,"&gt;0")+COUNTIF('Data R5'!U4,"&gt;0")+COUNTIF('Data R5'!W4,"&gt;0")+COUNTIF('Data R5'!Y4,"&gt;0"))&gt;0,1,0))</f>
        <v/>
      </c>
      <c r="K3994" t="inlineStr">
        <is>
          <t>Tanam Ulang / Program TU</t>
        </is>
      </c>
      <c r="M3994" t="inlineStr">
        <is>
          <t>Data R</t>
        </is>
      </c>
    </row>
    <row r="3995">
      <c r="A3995" t="inlineStr">
        <is>
          <t>Regional 5</t>
        </is>
      </c>
      <c r="B3995">
        <f>IF('Data R5'!C5="","",'Data R5'!B5)</f>
        <v/>
      </c>
      <c r="C3995">
        <f>IF('Data R5'!C5="","",'Data R5'!C5)</f>
        <v/>
      </c>
      <c r="D3995">
        <f>IF('Data R5'!C5="","",'Data R5'!D5)</f>
        <v/>
      </c>
      <c r="E3995">
        <f>IF('Data R5'!C5="","",'Data R5'!E5)</f>
        <v/>
      </c>
      <c r="F3995">
        <f>IF('Data R5'!C5="","",'Data R5'!F5)</f>
        <v/>
      </c>
      <c r="G3995">
        <f>IF('Data R5'!C5="","",'Data R5'!AD5)</f>
        <v/>
      </c>
      <c r="H3995">
        <f>IF('Data R5'!C5="","",'Data R5'!AC5)</f>
        <v/>
      </c>
      <c r="I3995">
        <f>IF('Data R5'!C5="","",COUNTIF('Data R5'!J5,"&gt;0")+COUNTIF('Data R5'!L5,"&gt;0")+COUNTIF('Data R5'!N5,"&gt;0")+COUNTIF('Data R5'!P5,"&gt;0")+COUNTIF('Data R5'!R5,"&gt;0")+COUNTIF('Data R5'!T5,"&gt;0")+COUNTIF('Data R5'!V5,"&gt;0")+COUNTIF('Data R5'!X5,"&gt;0"))</f>
        <v/>
      </c>
      <c r="J3995">
        <f>IF('Data R5'!C5="","",IF((COUNTIF('Data R5'!K5,"&gt;0")+COUNTIF('Data R5'!M5,"&gt;0")+COUNTIF('Data R5'!O5,"&gt;0")+COUNTIF('Data R5'!Q5,"&gt;0")+COUNTIF('Data R5'!S5,"&gt;0")+COUNTIF('Data R5'!U5,"&gt;0")+COUNTIF('Data R5'!W5,"&gt;0")+COUNTIF('Data R5'!Y5,"&gt;0"))&gt;0,1,0))</f>
        <v/>
      </c>
      <c r="M3995" t="inlineStr">
        <is>
          <t>Data R</t>
        </is>
      </c>
    </row>
    <row r="3996">
      <c r="A3996" t="inlineStr">
        <is>
          <t>Regional 5</t>
        </is>
      </c>
      <c r="B3996">
        <f>IF('Data R5'!C6="","",'Data R5'!B6)</f>
        <v/>
      </c>
      <c r="C3996">
        <f>IF('Data R5'!C6="","",'Data R5'!C6)</f>
        <v/>
      </c>
      <c r="D3996">
        <f>IF('Data R5'!C6="","",'Data R5'!D6)</f>
        <v/>
      </c>
      <c r="E3996">
        <f>IF('Data R5'!C6="","",'Data R5'!E6)</f>
        <v/>
      </c>
      <c r="F3996">
        <f>IF('Data R5'!C6="","",'Data R5'!F6)</f>
        <v/>
      </c>
      <c r="G3996">
        <f>IF('Data R5'!C6="","",'Data R5'!AD6)</f>
        <v/>
      </c>
      <c r="H3996">
        <f>IF('Data R5'!C6="","",'Data R5'!AC6)</f>
        <v/>
      </c>
      <c r="I3996">
        <f>IF('Data R5'!C6="","",COUNTIF('Data R5'!J6,"&gt;0")+COUNTIF('Data R5'!L6,"&gt;0")+COUNTIF('Data R5'!N6,"&gt;0")+COUNTIF('Data R5'!P6,"&gt;0")+COUNTIF('Data R5'!R6,"&gt;0")+COUNTIF('Data R5'!T6,"&gt;0")+COUNTIF('Data R5'!V6,"&gt;0")+COUNTIF('Data R5'!X6,"&gt;0"))</f>
        <v/>
      </c>
      <c r="J3996">
        <f>IF('Data R5'!C6="","",IF((COUNTIF('Data R5'!K6,"&gt;0")+COUNTIF('Data R5'!M6,"&gt;0")+COUNTIF('Data R5'!O6,"&gt;0")+COUNTIF('Data R5'!Q6,"&gt;0")+COUNTIF('Data R5'!S6,"&gt;0")+COUNTIF('Data R5'!U6,"&gt;0")+COUNTIF('Data R5'!W6,"&gt;0")+COUNTIF('Data R5'!Y6,"&gt;0"))&gt;0,1,0))</f>
        <v/>
      </c>
      <c r="M3996" t="inlineStr">
        <is>
          <t>Data R</t>
        </is>
      </c>
    </row>
    <row r="3997">
      <c r="A3997" t="inlineStr">
        <is>
          <t>Regional 5</t>
        </is>
      </c>
      <c r="B3997">
        <f>IF('Data R5'!C7="","",'Data R5'!B7)</f>
        <v/>
      </c>
      <c r="C3997">
        <f>IF('Data R5'!C7="","",'Data R5'!C7)</f>
        <v/>
      </c>
      <c r="D3997">
        <f>IF('Data R5'!C7="","",'Data R5'!D7)</f>
        <v/>
      </c>
      <c r="E3997">
        <f>IF('Data R5'!C7="","",'Data R5'!E7)</f>
        <v/>
      </c>
      <c r="F3997">
        <f>IF('Data R5'!C7="","",'Data R5'!F7)</f>
        <v/>
      </c>
      <c r="G3997">
        <f>IF('Data R5'!C7="","",'Data R5'!AD7)</f>
        <v/>
      </c>
      <c r="H3997">
        <f>IF('Data R5'!C7="","",'Data R5'!AC7)</f>
        <v/>
      </c>
      <c r="I3997">
        <f>IF('Data R5'!C7="","",COUNTIF('Data R5'!J7,"&gt;0")+COUNTIF('Data R5'!L7,"&gt;0")+COUNTIF('Data R5'!N7,"&gt;0")+COUNTIF('Data R5'!P7,"&gt;0")+COUNTIF('Data R5'!R7,"&gt;0")+COUNTIF('Data R5'!T7,"&gt;0")+COUNTIF('Data R5'!V7,"&gt;0")+COUNTIF('Data R5'!X7,"&gt;0"))</f>
        <v/>
      </c>
      <c r="J3997">
        <f>IF('Data R5'!C7="","",IF((COUNTIF('Data R5'!K7,"&gt;0")+COUNTIF('Data R5'!M7,"&gt;0")+COUNTIF('Data R5'!O7,"&gt;0")+COUNTIF('Data R5'!Q7,"&gt;0")+COUNTIF('Data R5'!S7,"&gt;0")+COUNTIF('Data R5'!U7,"&gt;0")+COUNTIF('Data R5'!W7,"&gt;0")+COUNTIF('Data R5'!Y7,"&gt;0"))&gt;0,1,0))</f>
        <v/>
      </c>
      <c r="L3997" t="inlineStr">
        <is>
          <t>Pak Edi Sigit Sutarta</t>
        </is>
      </c>
      <c r="M3997" t="inlineStr">
        <is>
          <t>Data R</t>
        </is>
      </c>
    </row>
    <row r="3998">
      <c r="A3998" t="inlineStr">
        <is>
          <t>Regional 5</t>
        </is>
      </c>
      <c r="B3998">
        <f>IF('Data R5'!C8="","",'Data R5'!B8)</f>
        <v/>
      </c>
      <c r="C3998">
        <f>IF('Data R5'!C8="","",'Data R5'!C8)</f>
        <v/>
      </c>
      <c r="D3998">
        <f>IF('Data R5'!C8="","",'Data R5'!D8)</f>
        <v/>
      </c>
      <c r="E3998">
        <f>IF('Data R5'!C8="","",'Data R5'!E8)</f>
        <v/>
      </c>
      <c r="F3998">
        <f>IF('Data R5'!C8="","",'Data R5'!F8)</f>
        <v/>
      </c>
      <c r="G3998">
        <f>IF('Data R5'!C8="","",'Data R5'!AD8)</f>
        <v/>
      </c>
      <c r="H3998">
        <f>IF('Data R5'!C8="","",'Data R5'!AC8)</f>
        <v/>
      </c>
      <c r="I3998">
        <f>IF('Data R5'!C8="","",COUNTIF('Data R5'!J8,"&gt;0")+COUNTIF('Data R5'!L8,"&gt;0")+COUNTIF('Data R5'!N8,"&gt;0")+COUNTIF('Data R5'!P8,"&gt;0")+COUNTIF('Data R5'!R8,"&gt;0")+COUNTIF('Data R5'!T8,"&gt;0")+COUNTIF('Data R5'!V8,"&gt;0")+COUNTIF('Data R5'!X8,"&gt;0"))</f>
        <v/>
      </c>
      <c r="J3998">
        <f>IF('Data R5'!C8="","",IF((COUNTIF('Data R5'!K8,"&gt;0")+COUNTIF('Data R5'!M8,"&gt;0")+COUNTIF('Data R5'!O8,"&gt;0")+COUNTIF('Data R5'!Q8,"&gt;0")+COUNTIF('Data R5'!S8,"&gt;0")+COUNTIF('Data R5'!U8,"&gt;0")+COUNTIF('Data R5'!W8,"&gt;0")+COUNTIF('Data R5'!Y8,"&gt;0"))&gt;0,1,0))</f>
        <v/>
      </c>
      <c r="M3998" t="inlineStr">
        <is>
          <t>Data R</t>
        </is>
      </c>
    </row>
    <row r="3999">
      <c r="A3999" t="inlineStr">
        <is>
          <t>Regional 5</t>
        </is>
      </c>
      <c r="B3999">
        <f>IF('Data R5'!C9="","",'Data R5'!B9)</f>
        <v/>
      </c>
      <c r="C3999">
        <f>IF('Data R5'!C9="","",'Data R5'!C9)</f>
        <v/>
      </c>
      <c r="D3999">
        <f>IF('Data R5'!C9="","",'Data R5'!D9)</f>
        <v/>
      </c>
      <c r="E3999">
        <f>IF('Data R5'!C9="","",'Data R5'!E9)</f>
        <v/>
      </c>
      <c r="F3999">
        <f>IF('Data R5'!C9="","",'Data R5'!F9)</f>
        <v/>
      </c>
      <c r="G3999">
        <f>IF('Data R5'!C9="","",'Data R5'!AD9)</f>
        <v/>
      </c>
      <c r="H3999">
        <f>IF('Data R5'!C9="","",'Data R5'!AC9)</f>
        <v/>
      </c>
      <c r="I3999">
        <f>IF('Data R5'!C9="","",COUNTIF('Data R5'!J9,"&gt;0")+COUNTIF('Data R5'!L9,"&gt;0")+COUNTIF('Data R5'!N9,"&gt;0")+COUNTIF('Data R5'!P9,"&gt;0")+COUNTIF('Data R5'!R9,"&gt;0")+COUNTIF('Data R5'!T9,"&gt;0")+COUNTIF('Data R5'!V9,"&gt;0")+COUNTIF('Data R5'!X9,"&gt;0"))</f>
        <v/>
      </c>
      <c r="J3999">
        <f>IF('Data R5'!C9="","",IF((COUNTIF('Data R5'!K9,"&gt;0")+COUNTIF('Data R5'!M9,"&gt;0")+COUNTIF('Data R5'!O9,"&gt;0")+COUNTIF('Data R5'!Q9,"&gt;0")+COUNTIF('Data R5'!S9,"&gt;0")+COUNTIF('Data R5'!U9,"&gt;0")+COUNTIF('Data R5'!W9,"&gt;0")+COUNTIF('Data R5'!Y9,"&gt;0"))&gt;0,1,0))</f>
        <v/>
      </c>
      <c r="M3999" t="inlineStr">
        <is>
          <t>Data R</t>
        </is>
      </c>
    </row>
    <row r="4000">
      <c r="A4000" t="inlineStr">
        <is>
          <t>Regional 5</t>
        </is>
      </c>
      <c r="B4000">
        <f>IF('Data R5'!C10="","",'Data R5'!B10)</f>
        <v/>
      </c>
      <c r="C4000">
        <f>IF('Data R5'!C10="","",'Data R5'!C10)</f>
        <v/>
      </c>
      <c r="D4000">
        <f>IF('Data R5'!C10="","",'Data R5'!D10)</f>
        <v/>
      </c>
      <c r="E4000">
        <f>IF('Data R5'!C10="","",'Data R5'!E10)</f>
        <v/>
      </c>
      <c r="F4000">
        <f>IF('Data R5'!C10="","",'Data R5'!F10)</f>
        <v/>
      </c>
      <c r="G4000">
        <f>IF('Data R5'!C10="","",'Data R5'!AD10)</f>
        <v/>
      </c>
      <c r="H4000">
        <f>IF('Data R5'!C10="","",'Data R5'!AC10)</f>
        <v/>
      </c>
      <c r="I4000">
        <f>IF('Data R5'!C10="","",COUNTIF('Data R5'!J10,"&gt;0")+COUNTIF('Data R5'!L10,"&gt;0")+COUNTIF('Data R5'!N10,"&gt;0")+COUNTIF('Data R5'!P10,"&gt;0")+COUNTIF('Data R5'!R10,"&gt;0")+COUNTIF('Data R5'!T10,"&gt;0")+COUNTIF('Data R5'!V10,"&gt;0")+COUNTIF('Data R5'!X10,"&gt;0"))</f>
        <v/>
      </c>
      <c r="J4000">
        <f>IF('Data R5'!C10="","",IF((COUNTIF('Data R5'!K10,"&gt;0")+COUNTIF('Data R5'!M10,"&gt;0")+COUNTIF('Data R5'!O10,"&gt;0")+COUNTIF('Data R5'!Q10,"&gt;0")+COUNTIF('Data R5'!S10,"&gt;0")+COUNTIF('Data R5'!U10,"&gt;0")+COUNTIF('Data R5'!W10,"&gt;0")+COUNTIF('Data R5'!Y10,"&gt;0"))&gt;0,1,0))</f>
        <v/>
      </c>
      <c r="M4000" t="inlineStr">
        <is>
          <t>Data R</t>
        </is>
      </c>
    </row>
    <row r="4001">
      <c r="A4001" t="inlineStr">
        <is>
          <t>Regional 5</t>
        </is>
      </c>
      <c r="B4001">
        <f>IF('Data R5'!C11="","",'Data R5'!B11)</f>
        <v/>
      </c>
      <c r="C4001">
        <f>IF('Data R5'!C11="","",'Data R5'!C11)</f>
        <v/>
      </c>
      <c r="D4001">
        <f>IF('Data R5'!C11="","",'Data R5'!D11)</f>
        <v/>
      </c>
      <c r="E4001">
        <f>IF('Data R5'!C11="","",'Data R5'!E11)</f>
        <v/>
      </c>
      <c r="F4001">
        <f>IF('Data R5'!C11="","",'Data R5'!F11)</f>
        <v/>
      </c>
      <c r="G4001">
        <f>IF('Data R5'!C11="","",'Data R5'!AD11)</f>
        <v/>
      </c>
      <c r="H4001">
        <f>IF('Data R5'!C11="","",'Data R5'!AC11)</f>
        <v/>
      </c>
      <c r="I4001">
        <f>IF('Data R5'!C11="","",COUNTIF('Data R5'!J11,"&gt;0")+COUNTIF('Data R5'!L11,"&gt;0")+COUNTIF('Data R5'!N11,"&gt;0")+COUNTIF('Data R5'!P11,"&gt;0")+COUNTIF('Data R5'!R11,"&gt;0")+COUNTIF('Data R5'!T11,"&gt;0")+COUNTIF('Data R5'!V11,"&gt;0")+COUNTIF('Data R5'!X11,"&gt;0"))</f>
        <v/>
      </c>
      <c r="J4001">
        <f>IF('Data R5'!C11="","",IF((COUNTIF('Data R5'!K11,"&gt;0")+COUNTIF('Data R5'!M11,"&gt;0")+COUNTIF('Data R5'!O11,"&gt;0")+COUNTIF('Data R5'!Q11,"&gt;0")+COUNTIF('Data R5'!S11,"&gt;0")+COUNTIF('Data R5'!U11,"&gt;0")+COUNTIF('Data R5'!W11,"&gt;0")+COUNTIF('Data R5'!Y11,"&gt;0"))&gt;0,1,0))</f>
        <v/>
      </c>
      <c r="M4001" t="inlineStr">
        <is>
          <t>Data R</t>
        </is>
      </c>
    </row>
    <row r="4002">
      <c r="A4002" t="inlineStr">
        <is>
          <t>Regional 5</t>
        </is>
      </c>
      <c r="B4002">
        <f>IF('Data R5'!C12="","",'Data R5'!B12)</f>
        <v/>
      </c>
      <c r="C4002">
        <f>IF('Data R5'!C12="","",'Data R5'!C12)</f>
        <v/>
      </c>
      <c r="D4002">
        <f>IF('Data R5'!C12="","",'Data R5'!D12)</f>
        <v/>
      </c>
      <c r="E4002">
        <f>IF('Data R5'!C12="","",'Data R5'!E12)</f>
        <v/>
      </c>
      <c r="F4002">
        <f>IF('Data R5'!C12="","",'Data R5'!F12)</f>
        <v/>
      </c>
      <c r="G4002">
        <f>IF('Data R5'!C12="","",'Data R5'!AD12)</f>
        <v/>
      </c>
      <c r="H4002">
        <f>IF('Data R5'!C12="","",'Data R5'!AC12)</f>
        <v/>
      </c>
      <c r="I4002">
        <f>IF('Data R5'!C12="","",COUNTIF('Data R5'!J12,"&gt;0")+COUNTIF('Data R5'!L12,"&gt;0")+COUNTIF('Data R5'!N12,"&gt;0")+COUNTIF('Data R5'!P12,"&gt;0")+COUNTIF('Data R5'!R12,"&gt;0")+COUNTIF('Data R5'!T12,"&gt;0")+COUNTIF('Data R5'!V12,"&gt;0")+COUNTIF('Data R5'!X12,"&gt;0"))</f>
        <v/>
      </c>
      <c r="J4002">
        <f>IF('Data R5'!C12="","",IF((COUNTIF('Data R5'!K12,"&gt;0")+COUNTIF('Data R5'!M12,"&gt;0")+COUNTIF('Data R5'!O12,"&gt;0")+COUNTIF('Data R5'!Q12,"&gt;0")+COUNTIF('Data R5'!S12,"&gt;0")+COUNTIF('Data R5'!U12,"&gt;0")+COUNTIF('Data R5'!W12,"&gt;0")+COUNTIF('Data R5'!Y12,"&gt;0"))&gt;0,1,0))</f>
        <v/>
      </c>
      <c r="M4002" t="inlineStr">
        <is>
          <t>Data R</t>
        </is>
      </c>
    </row>
    <row r="4003">
      <c r="A4003" t="inlineStr">
        <is>
          <t>Regional 5</t>
        </is>
      </c>
      <c r="B4003">
        <f>IF('Data R5'!C13="","",'Data R5'!B13)</f>
        <v/>
      </c>
      <c r="C4003">
        <f>IF('Data R5'!C13="","",'Data R5'!C13)</f>
        <v/>
      </c>
      <c r="D4003">
        <f>IF('Data R5'!C13="","",'Data R5'!D13)</f>
        <v/>
      </c>
      <c r="E4003">
        <f>IF('Data R5'!C13="","",'Data R5'!E13)</f>
        <v/>
      </c>
      <c r="F4003">
        <f>IF('Data R5'!C13="","",'Data R5'!F13)</f>
        <v/>
      </c>
      <c r="G4003">
        <f>IF('Data R5'!C13="","",'Data R5'!AD13)</f>
        <v/>
      </c>
      <c r="H4003">
        <f>IF('Data R5'!C13="","",'Data R5'!AC13)</f>
        <v/>
      </c>
      <c r="I4003">
        <f>IF('Data R5'!C13="","",COUNTIF('Data R5'!J13,"&gt;0")+COUNTIF('Data R5'!L13,"&gt;0")+COUNTIF('Data R5'!N13,"&gt;0")+COUNTIF('Data R5'!P13,"&gt;0")+COUNTIF('Data R5'!R13,"&gt;0")+COUNTIF('Data R5'!T13,"&gt;0")+COUNTIF('Data R5'!V13,"&gt;0")+COUNTIF('Data R5'!X13,"&gt;0"))</f>
        <v/>
      </c>
      <c r="J4003">
        <f>IF('Data R5'!C13="","",IF((COUNTIF('Data R5'!K13,"&gt;0")+COUNTIF('Data R5'!M13,"&gt;0")+COUNTIF('Data R5'!O13,"&gt;0")+COUNTIF('Data R5'!Q13,"&gt;0")+COUNTIF('Data R5'!S13,"&gt;0")+COUNTIF('Data R5'!U13,"&gt;0")+COUNTIF('Data R5'!W13,"&gt;0")+COUNTIF('Data R5'!Y13,"&gt;0"))&gt;0,1,0))</f>
        <v/>
      </c>
      <c r="M4003" t="inlineStr">
        <is>
          <t>Data R</t>
        </is>
      </c>
    </row>
    <row r="4004">
      <c r="A4004" t="inlineStr">
        <is>
          <t>Regional 5</t>
        </is>
      </c>
      <c r="B4004">
        <f>IF('Data R5'!C14="","",'Data R5'!B14)</f>
        <v/>
      </c>
      <c r="C4004">
        <f>IF('Data R5'!C14="","",'Data R5'!C14)</f>
        <v/>
      </c>
      <c r="D4004">
        <f>IF('Data R5'!C14="","",'Data R5'!D14)</f>
        <v/>
      </c>
      <c r="E4004">
        <f>IF('Data R5'!C14="","",'Data R5'!E14)</f>
        <v/>
      </c>
      <c r="F4004">
        <f>IF('Data R5'!C14="","",'Data R5'!F14)</f>
        <v/>
      </c>
      <c r="G4004">
        <f>IF('Data R5'!C14="","",'Data R5'!AD14)</f>
        <v/>
      </c>
      <c r="H4004">
        <f>IF('Data R5'!C14="","",'Data R5'!AC14)</f>
        <v/>
      </c>
      <c r="I4004">
        <f>IF('Data R5'!C14="","",COUNTIF('Data R5'!J14,"&gt;0")+COUNTIF('Data R5'!L14,"&gt;0")+COUNTIF('Data R5'!N14,"&gt;0")+COUNTIF('Data R5'!P14,"&gt;0")+COUNTIF('Data R5'!R14,"&gt;0")+COUNTIF('Data R5'!T14,"&gt;0")+COUNTIF('Data R5'!V14,"&gt;0")+COUNTIF('Data R5'!X14,"&gt;0"))</f>
        <v/>
      </c>
      <c r="J4004">
        <f>IF('Data R5'!C14="","",IF((COUNTIF('Data R5'!K14,"&gt;0")+COUNTIF('Data R5'!M14,"&gt;0")+COUNTIF('Data R5'!O14,"&gt;0")+COUNTIF('Data R5'!Q14,"&gt;0")+COUNTIF('Data R5'!S14,"&gt;0")+COUNTIF('Data R5'!U14,"&gt;0")+COUNTIF('Data R5'!W14,"&gt;0")+COUNTIF('Data R5'!Y14,"&gt;0"))&gt;0,1,0))</f>
        <v/>
      </c>
      <c r="M4004" t="inlineStr">
        <is>
          <t>Data R</t>
        </is>
      </c>
    </row>
    <row r="4005">
      <c r="A4005" t="inlineStr">
        <is>
          <t>Regional 5</t>
        </is>
      </c>
      <c r="B4005">
        <f>IF('Data R5'!C15="","",'Data R5'!B15)</f>
        <v/>
      </c>
      <c r="C4005">
        <f>IF('Data R5'!C15="","",'Data R5'!C15)</f>
        <v/>
      </c>
      <c r="D4005">
        <f>IF('Data R5'!C15="","",'Data R5'!D15)</f>
        <v/>
      </c>
      <c r="E4005">
        <f>IF('Data R5'!C15="","",'Data R5'!E15)</f>
        <v/>
      </c>
      <c r="F4005">
        <f>IF('Data R5'!C15="","",'Data R5'!F15)</f>
        <v/>
      </c>
      <c r="G4005">
        <f>IF('Data R5'!C15="","",'Data R5'!AD15)</f>
        <v/>
      </c>
      <c r="H4005">
        <f>IF('Data R5'!C15="","",'Data R5'!AC15)</f>
        <v/>
      </c>
      <c r="I4005">
        <f>IF('Data R5'!C15="","",COUNTIF('Data R5'!J15,"&gt;0")+COUNTIF('Data R5'!L15,"&gt;0")+COUNTIF('Data R5'!N15,"&gt;0")+COUNTIF('Data R5'!P15,"&gt;0")+COUNTIF('Data R5'!R15,"&gt;0")+COUNTIF('Data R5'!T15,"&gt;0")+COUNTIF('Data R5'!V15,"&gt;0")+COUNTIF('Data R5'!X15,"&gt;0"))</f>
        <v/>
      </c>
      <c r="J4005">
        <f>IF('Data R5'!C15="","",IF((COUNTIF('Data R5'!K15,"&gt;0")+COUNTIF('Data R5'!M15,"&gt;0")+COUNTIF('Data R5'!O15,"&gt;0")+COUNTIF('Data R5'!Q15,"&gt;0")+COUNTIF('Data R5'!S15,"&gt;0")+COUNTIF('Data R5'!U15,"&gt;0")+COUNTIF('Data R5'!W15,"&gt;0")+COUNTIF('Data R5'!Y15,"&gt;0"))&gt;0,1,0))</f>
        <v/>
      </c>
      <c r="K4005" t="inlineStr">
        <is>
          <t>Tanam Ulang / Program TU</t>
        </is>
      </c>
      <c r="L4005" t="inlineStr">
        <is>
          <t>Pak Edi Sigit Sutarta; Pak Iput Pradiko; Buk Nuzul Hijri</t>
        </is>
      </c>
      <c r="M4005" t="inlineStr">
        <is>
          <t>Data R</t>
        </is>
      </c>
    </row>
    <row r="4006">
      <c r="A4006" t="inlineStr">
        <is>
          <t>Regional 5</t>
        </is>
      </c>
      <c r="B4006">
        <f>IF('Data R5'!C16="","",'Data R5'!B16)</f>
        <v/>
      </c>
      <c r="C4006">
        <f>IF('Data R5'!C16="","",'Data R5'!C16)</f>
        <v/>
      </c>
      <c r="D4006">
        <f>IF('Data R5'!C16="","",'Data R5'!D16)</f>
        <v/>
      </c>
      <c r="E4006">
        <f>IF('Data R5'!C16="","",'Data R5'!E16)</f>
        <v/>
      </c>
      <c r="F4006">
        <f>IF('Data R5'!C16="","",'Data R5'!F16)</f>
        <v/>
      </c>
      <c r="G4006">
        <f>IF('Data R5'!C16="","",'Data R5'!AD16)</f>
        <v/>
      </c>
      <c r="H4006">
        <f>IF('Data R5'!C16="","",'Data R5'!AC16)</f>
        <v/>
      </c>
      <c r="I4006">
        <f>IF('Data R5'!C16="","",COUNTIF('Data R5'!J16,"&gt;0")+COUNTIF('Data R5'!L16,"&gt;0")+COUNTIF('Data R5'!N16,"&gt;0")+COUNTIF('Data R5'!P16,"&gt;0")+COUNTIF('Data R5'!R16,"&gt;0")+COUNTIF('Data R5'!T16,"&gt;0")+COUNTIF('Data R5'!V16,"&gt;0")+COUNTIF('Data R5'!X16,"&gt;0"))</f>
        <v/>
      </c>
      <c r="J4006">
        <f>IF('Data R5'!C16="","",IF((COUNTIF('Data R5'!K16,"&gt;0")+COUNTIF('Data R5'!M16,"&gt;0")+COUNTIF('Data R5'!O16,"&gt;0")+COUNTIF('Data R5'!Q16,"&gt;0")+COUNTIF('Data R5'!S16,"&gt;0")+COUNTIF('Data R5'!U16,"&gt;0")+COUNTIF('Data R5'!W16,"&gt;0")+COUNTIF('Data R5'!Y16,"&gt;0"))&gt;0,1,0))</f>
        <v/>
      </c>
      <c r="L4006" t="inlineStr">
        <is>
          <t>Pak Edi Sigit Sutarta; Pak Iput Pradiko; Buk Nuzul Hijri</t>
        </is>
      </c>
      <c r="M4006" t="inlineStr">
        <is>
          <t>Data R</t>
        </is>
      </c>
    </row>
    <row r="4007">
      <c r="A4007" t="inlineStr">
        <is>
          <t>Regional 5</t>
        </is>
      </c>
      <c r="B4007">
        <f>IF('Data R5'!C17="","",'Data R5'!B17)</f>
        <v/>
      </c>
      <c r="C4007">
        <f>IF('Data R5'!C17="","",'Data R5'!C17)</f>
        <v/>
      </c>
      <c r="D4007">
        <f>IF('Data R5'!C17="","",'Data R5'!D17)</f>
        <v/>
      </c>
      <c r="E4007">
        <f>IF('Data R5'!C17="","",'Data R5'!E17)</f>
        <v/>
      </c>
      <c r="F4007">
        <f>IF('Data R5'!C17="","",'Data R5'!F17)</f>
        <v/>
      </c>
      <c r="G4007">
        <f>IF('Data R5'!C17="","",'Data R5'!AD17)</f>
        <v/>
      </c>
      <c r="H4007">
        <f>IF('Data R5'!C17="","",'Data R5'!AC17)</f>
        <v/>
      </c>
      <c r="I4007">
        <f>IF('Data R5'!C17="","",COUNTIF('Data R5'!J17,"&gt;0")+COUNTIF('Data R5'!L17,"&gt;0")+COUNTIF('Data R5'!N17,"&gt;0")+COUNTIF('Data R5'!P17,"&gt;0")+COUNTIF('Data R5'!R17,"&gt;0")+COUNTIF('Data R5'!T17,"&gt;0")+COUNTIF('Data R5'!V17,"&gt;0")+COUNTIF('Data R5'!X17,"&gt;0"))</f>
        <v/>
      </c>
      <c r="J4007">
        <f>IF('Data R5'!C17="","",IF((COUNTIF('Data R5'!K17,"&gt;0")+COUNTIF('Data R5'!M17,"&gt;0")+COUNTIF('Data R5'!O17,"&gt;0")+COUNTIF('Data R5'!Q17,"&gt;0")+COUNTIF('Data R5'!S17,"&gt;0")+COUNTIF('Data R5'!U17,"&gt;0")+COUNTIF('Data R5'!W17,"&gt;0")+COUNTIF('Data R5'!Y17,"&gt;0"))&gt;0,1,0))</f>
        <v/>
      </c>
      <c r="L4007" t="inlineStr">
        <is>
          <t>Pak Edi Sigit Sutarta; Pak Iput Pradiko; Buk Nuzul Hijri</t>
        </is>
      </c>
      <c r="M4007" t="inlineStr">
        <is>
          <t>Data R</t>
        </is>
      </c>
    </row>
    <row r="4008">
      <c r="A4008" t="inlineStr">
        <is>
          <t>Regional 5</t>
        </is>
      </c>
      <c r="B4008">
        <f>IF('Data R5'!C18="","",'Data R5'!B18)</f>
        <v/>
      </c>
      <c r="C4008">
        <f>IF('Data R5'!C18="","",'Data R5'!C18)</f>
        <v/>
      </c>
      <c r="D4008">
        <f>IF('Data R5'!C18="","",'Data R5'!D18)</f>
        <v/>
      </c>
      <c r="E4008">
        <f>IF('Data R5'!C18="","",'Data R5'!E18)</f>
        <v/>
      </c>
      <c r="F4008">
        <f>IF('Data R5'!C18="","",'Data R5'!F18)</f>
        <v/>
      </c>
      <c r="G4008">
        <f>IF('Data R5'!C18="","",'Data R5'!AD18)</f>
        <v/>
      </c>
      <c r="H4008">
        <f>IF('Data R5'!C18="","",'Data R5'!AC18)</f>
        <v/>
      </c>
      <c r="I4008">
        <f>IF('Data R5'!C18="","",COUNTIF('Data R5'!J18,"&gt;0")+COUNTIF('Data R5'!L18,"&gt;0")+COUNTIF('Data R5'!N18,"&gt;0")+COUNTIF('Data R5'!P18,"&gt;0")+COUNTIF('Data R5'!R18,"&gt;0")+COUNTIF('Data R5'!T18,"&gt;0")+COUNTIF('Data R5'!V18,"&gt;0")+COUNTIF('Data R5'!X18,"&gt;0"))</f>
        <v/>
      </c>
      <c r="J4008">
        <f>IF('Data R5'!C18="","",IF((COUNTIF('Data R5'!K18,"&gt;0")+COUNTIF('Data R5'!M18,"&gt;0")+COUNTIF('Data R5'!O18,"&gt;0")+COUNTIF('Data R5'!Q18,"&gt;0")+COUNTIF('Data R5'!S18,"&gt;0")+COUNTIF('Data R5'!U18,"&gt;0")+COUNTIF('Data R5'!W18,"&gt;0")+COUNTIF('Data R5'!Y18,"&gt;0"))&gt;0,1,0))</f>
        <v/>
      </c>
      <c r="L4008" t="inlineStr">
        <is>
          <t>Pak Edi Sigit Sutarta; Pak Iput Pradiko; Buk Nuzul Hijri</t>
        </is>
      </c>
      <c r="M4008" t="inlineStr">
        <is>
          <t>Data R</t>
        </is>
      </c>
    </row>
    <row r="4009">
      <c r="A4009" t="inlineStr">
        <is>
          <t>Regional 5</t>
        </is>
      </c>
      <c r="B4009">
        <f>IF('Data R5'!C19="","",'Data R5'!B19)</f>
        <v/>
      </c>
      <c r="C4009">
        <f>IF('Data R5'!C19="","",'Data R5'!C19)</f>
        <v/>
      </c>
      <c r="D4009">
        <f>IF('Data R5'!C19="","",'Data R5'!D19)</f>
        <v/>
      </c>
      <c r="E4009">
        <f>IF('Data R5'!C19="","",'Data R5'!E19)</f>
        <v/>
      </c>
      <c r="F4009">
        <f>IF('Data R5'!C19="","",'Data R5'!F19)</f>
        <v/>
      </c>
      <c r="G4009">
        <f>IF('Data R5'!C19="","",'Data R5'!AD19)</f>
        <v/>
      </c>
      <c r="H4009">
        <f>IF('Data R5'!C19="","",'Data R5'!AC19)</f>
        <v/>
      </c>
      <c r="I4009">
        <f>IF('Data R5'!C19="","",COUNTIF('Data R5'!J19,"&gt;0")+COUNTIF('Data R5'!L19,"&gt;0")+COUNTIF('Data R5'!N19,"&gt;0")+COUNTIF('Data R5'!P19,"&gt;0")+COUNTIF('Data R5'!R19,"&gt;0")+COUNTIF('Data R5'!T19,"&gt;0")+COUNTIF('Data R5'!V19,"&gt;0")+COUNTIF('Data R5'!X19,"&gt;0"))</f>
        <v/>
      </c>
      <c r="J4009">
        <f>IF('Data R5'!C19="","",IF((COUNTIF('Data R5'!K19,"&gt;0")+COUNTIF('Data R5'!M19,"&gt;0")+COUNTIF('Data R5'!O19,"&gt;0")+COUNTIF('Data R5'!Q19,"&gt;0")+COUNTIF('Data R5'!S19,"&gt;0")+COUNTIF('Data R5'!U19,"&gt;0")+COUNTIF('Data R5'!W19,"&gt;0")+COUNTIF('Data R5'!Y19,"&gt;0"))&gt;0,1,0))</f>
        <v/>
      </c>
      <c r="K4009" t="inlineStr">
        <is>
          <t>Tanam Ulang / Program TU</t>
        </is>
      </c>
      <c r="L4009" t="inlineStr">
        <is>
          <t>Pak Edi Sigit Sutarta; Pak Iput Pradiko; Buk Nuzul Hijri</t>
        </is>
      </c>
      <c r="M4009" t="inlineStr">
        <is>
          <t>Data R</t>
        </is>
      </c>
    </row>
    <row r="4010">
      <c r="A4010" t="inlineStr">
        <is>
          <t>Regional 5</t>
        </is>
      </c>
      <c r="B4010">
        <f>IF('Data R5'!C20="","",'Data R5'!B20)</f>
        <v/>
      </c>
      <c r="C4010">
        <f>IF('Data R5'!C20="","",'Data R5'!C20)</f>
        <v/>
      </c>
      <c r="D4010">
        <f>IF('Data R5'!C20="","",'Data R5'!D20)</f>
        <v/>
      </c>
      <c r="E4010">
        <f>IF('Data R5'!C20="","",'Data R5'!E20)</f>
        <v/>
      </c>
      <c r="F4010">
        <f>IF('Data R5'!C20="","",'Data R5'!F20)</f>
        <v/>
      </c>
      <c r="G4010">
        <f>IF('Data R5'!C20="","",'Data R5'!AD20)</f>
        <v/>
      </c>
      <c r="H4010">
        <f>IF('Data R5'!C20="","",'Data R5'!AC20)</f>
        <v/>
      </c>
      <c r="I4010">
        <f>IF('Data R5'!C20="","",COUNTIF('Data R5'!J20,"&gt;0")+COUNTIF('Data R5'!L20,"&gt;0")+COUNTIF('Data R5'!N20,"&gt;0")+COUNTIF('Data R5'!P20,"&gt;0")+COUNTIF('Data R5'!R20,"&gt;0")+COUNTIF('Data R5'!T20,"&gt;0")+COUNTIF('Data R5'!V20,"&gt;0")+COUNTIF('Data R5'!X20,"&gt;0"))</f>
        <v/>
      </c>
      <c r="J4010">
        <f>IF('Data R5'!C20="","",IF((COUNTIF('Data R5'!K20,"&gt;0")+COUNTIF('Data R5'!M20,"&gt;0")+COUNTIF('Data R5'!O20,"&gt;0")+COUNTIF('Data R5'!Q20,"&gt;0")+COUNTIF('Data R5'!S20,"&gt;0")+COUNTIF('Data R5'!U20,"&gt;0")+COUNTIF('Data R5'!W20,"&gt;0")+COUNTIF('Data R5'!Y20,"&gt;0"))&gt;0,1,0))</f>
        <v/>
      </c>
      <c r="L4010" t="inlineStr">
        <is>
          <t>Pak Edi Sigit Sutarta; Pak Iput Pradiko; Buk Nuzul Hijri</t>
        </is>
      </c>
      <c r="M4010" t="inlineStr">
        <is>
          <t>Data R</t>
        </is>
      </c>
    </row>
    <row r="4011">
      <c r="A4011" t="inlineStr">
        <is>
          <t>Regional 5</t>
        </is>
      </c>
      <c r="B4011">
        <f>IF('Data R5'!C21="","",'Data R5'!B21)</f>
        <v/>
      </c>
      <c r="C4011">
        <f>IF('Data R5'!C21="","",'Data R5'!C21)</f>
        <v/>
      </c>
      <c r="D4011">
        <f>IF('Data R5'!C21="","",'Data R5'!D21)</f>
        <v/>
      </c>
      <c r="E4011">
        <f>IF('Data R5'!C21="","",'Data R5'!E21)</f>
        <v/>
      </c>
      <c r="F4011">
        <f>IF('Data R5'!C21="","",'Data R5'!F21)</f>
        <v/>
      </c>
      <c r="G4011">
        <f>IF('Data R5'!C21="","",'Data R5'!AD21)</f>
        <v/>
      </c>
      <c r="H4011">
        <f>IF('Data R5'!C21="","",'Data R5'!AC21)</f>
        <v/>
      </c>
      <c r="I4011">
        <f>IF('Data R5'!C21="","",COUNTIF('Data R5'!J21,"&gt;0")+COUNTIF('Data R5'!L21,"&gt;0")+COUNTIF('Data R5'!N21,"&gt;0")+COUNTIF('Data R5'!P21,"&gt;0")+COUNTIF('Data R5'!R21,"&gt;0")+COUNTIF('Data R5'!T21,"&gt;0")+COUNTIF('Data R5'!V21,"&gt;0")+COUNTIF('Data R5'!X21,"&gt;0"))</f>
        <v/>
      </c>
      <c r="J4011">
        <f>IF('Data R5'!C21="","",IF((COUNTIF('Data R5'!K21,"&gt;0")+COUNTIF('Data R5'!M21,"&gt;0")+COUNTIF('Data R5'!O21,"&gt;0")+COUNTIF('Data R5'!Q21,"&gt;0")+COUNTIF('Data R5'!S21,"&gt;0")+COUNTIF('Data R5'!U21,"&gt;0")+COUNTIF('Data R5'!W21,"&gt;0")+COUNTIF('Data R5'!Y21,"&gt;0"))&gt;0,1,0))</f>
        <v/>
      </c>
      <c r="L4011" t="inlineStr">
        <is>
          <t>Pak Edi Sigit Sutarta; Pak Iput Pradiko; Buk Nuzul Hijri</t>
        </is>
      </c>
      <c r="M4011" t="inlineStr">
        <is>
          <t>Data R</t>
        </is>
      </c>
    </row>
    <row r="4012">
      <c r="A4012" t="inlineStr">
        <is>
          <t>Regional 5</t>
        </is>
      </c>
      <c r="B4012">
        <f>IF('Data R5'!C22="","",'Data R5'!B22)</f>
        <v/>
      </c>
      <c r="C4012">
        <f>IF('Data R5'!C22="","",'Data R5'!C22)</f>
        <v/>
      </c>
      <c r="D4012">
        <f>IF('Data R5'!C22="","",'Data R5'!D22)</f>
        <v/>
      </c>
      <c r="E4012">
        <f>IF('Data R5'!C22="","",'Data R5'!E22)</f>
        <v/>
      </c>
      <c r="F4012">
        <f>IF('Data R5'!C22="","",'Data R5'!F22)</f>
        <v/>
      </c>
      <c r="G4012">
        <f>IF('Data R5'!C22="","",'Data R5'!AD22)</f>
        <v/>
      </c>
      <c r="H4012">
        <f>IF('Data R5'!C22="","",'Data R5'!AC22)</f>
        <v/>
      </c>
      <c r="I4012">
        <f>IF('Data R5'!C22="","",COUNTIF('Data R5'!J22,"&gt;0")+COUNTIF('Data R5'!L22,"&gt;0")+COUNTIF('Data R5'!N22,"&gt;0")+COUNTIF('Data R5'!P22,"&gt;0")+COUNTIF('Data R5'!R22,"&gt;0")+COUNTIF('Data R5'!T22,"&gt;0")+COUNTIF('Data R5'!V22,"&gt;0")+COUNTIF('Data R5'!X22,"&gt;0"))</f>
        <v/>
      </c>
      <c r="J4012">
        <f>IF('Data R5'!C22="","",IF((COUNTIF('Data R5'!K22,"&gt;0")+COUNTIF('Data R5'!M22,"&gt;0")+COUNTIF('Data R5'!O22,"&gt;0")+COUNTIF('Data R5'!Q22,"&gt;0")+COUNTIF('Data R5'!S22,"&gt;0")+COUNTIF('Data R5'!U22,"&gt;0")+COUNTIF('Data R5'!W22,"&gt;0")+COUNTIF('Data R5'!Y22,"&gt;0"))&gt;0,1,0))</f>
        <v/>
      </c>
      <c r="L4012" t="inlineStr">
        <is>
          <t>Pak Edi Sigit Sutarta; Pak Iput Pradiko; Buk Nuzul Hijri</t>
        </is>
      </c>
      <c r="M4012" t="inlineStr">
        <is>
          <t>Data R</t>
        </is>
      </c>
    </row>
    <row r="4013">
      <c r="A4013" t="inlineStr">
        <is>
          <t>Regional 5</t>
        </is>
      </c>
      <c r="B4013">
        <f>IF('Data R5'!C23="","",'Data R5'!B23)</f>
        <v/>
      </c>
      <c r="C4013">
        <f>IF('Data R5'!C23="","",'Data R5'!C23)</f>
        <v/>
      </c>
      <c r="D4013">
        <f>IF('Data R5'!C23="","",'Data R5'!D23)</f>
        <v/>
      </c>
      <c r="E4013">
        <f>IF('Data R5'!C23="","",'Data R5'!E23)</f>
        <v/>
      </c>
      <c r="F4013">
        <f>IF('Data R5'!C23="","",'Data R5'!F23)</f>
        <v/>
      </c>
      <c r="G4013">
        <f>IF('Data R5'!C23="","",'Data R5'!AD23)</f>
        <v/>
      </c>
      <c r="H4013">
        <f>IF('Data R5'!C23="","",'Data R5'!AC23)</f>
        <v/>
      </c>
      <c r="I4013">
        <f>IF('Data R5'!C23="","",COUNTIF('Data R5'!J23,"&gt;0")+COUNTIF('Data R5'!L23,"&gt;0")+COUNTIF('Data R5'!N23,"&gt;0")+COUNTIF('Data R5'!P23,"&gt;0")+COUNTIF('Data R5'!R23,"&gt;0")+COUNTIF('Data R5'!T23,"&gt;0")+COUNTIF('Data R5'!V23,"&gt;0")+COUNTIF('Data R5'!X23,"&gt;0"))</f>
        <v/>
      </c>
      <c r="J4013">
        <f>IF('Data R5'!C23="","",IF((COUNTIF('Data R5'!K23,"&gt;0")+COUNTIF('Data R5'!M23,"&gt;0")+COUNTIF('Data R5'!O23,"&gt;0")+COUNTIF('Data R5'!Q23,"&gt;0")+COUNTIF('Data R5'!S23,"&gt;0")+COUNTIF('Data R5'!U23,"&gt;0")+COUNTIF('Data R5'!W23,"&gt;0")+COUNTIF('Data R5'!Y23,"&gt;0"))&gt;0,1,0))</f>
        <v/>
      </c>
      <c r="L4013" t="inlineStr">
        <is>
          <t>Pak Edi Sigit Sutarta; Pak Iput Pradiko; Buk Nuzul Hijri</t>
        </is>
      </c>
      <c r="M4013" t="inlineStr">
        <is>
          <t>Data R</t>
        </is>
      </c>
    </row>
    <row r="4014">
      <c r="A4014" t="inlineStr">
        <is>
          <t>Regional 5</t>
        </is>
      </c>
      <c r="B4014">
        <f>IF('Data R5'!C24="","",'Data R5'!B24)</f>
        <v/>
      </c>
      <c r="C4014">
        <f>IF('Data R5'!C24="","",'Data R5'!C24)</f>
        <v/>
      </c>
      <c r="D4014">
        <f>IF('Data R5'!C24="","",'Data R5'!D24)</f>
        <v/>
      </c>
      <c r="E4014">
        <f>IF('Data R5'!C24="","",'Data R5'!E24)</f>
        <v/>
      </c>
      <c r="F4014">
        <f>IF('Data R5'!C24="","",'Data R5'!F24)</f>
        <v/>
      </c>
      <c r="G4014">
        <f>IF('Data R5'!C24="","",'Data R5'!AD24)</f>
        <v/>
      </c>
      <c r="H4014">
        <f>IF('Data R5'!C24="","",'Data R5'!AC24)</f>
        <v/>
      </c>
      <c r="I4014">
        <f>IF('Data R5'!C24="","",COUNTIF('Data R5'!J24,"&gt;0")+COUNTIF('Data R5'!L24,"&gt;0")+COUNTIF('Data R5'!N24,"&gt;0")+COUNTIF('Data R5'!P24,"&gt;0")+COUNTIF('Data R5'!R24,"&gt;0")+COUNTIF('Data R5'!T24,"&gt;0")+COUNTIF('Data R5'!V24,"&gt;0")+COUNTIF('Data R5'!X24,"&gt;0"))</f>
        <v/>
      </c>
      <c r="J4014">
        <f>IF('Data R5'!C24="","",IF((COUNTIF('Data R5'!K24,"&gt;0")+COUNTIF('Data R5'!M24,"&gt;0")+COUNTIF('Data R5'!O24,"&gt;0")+COUNTIF('Data R5'!Q24,"&gt;0")+COUNTIF('Data R5'!S24,"&gt;0")+COUNTIF('Data R5'!U24,"&gt;0")+COUNTIF('Data R5'!W24,"&gt;0")+COUNTIF('Data R5'!Y24,"&gt;0"))&gt;0,1,0))</f>
        <v/>
      </c>
      <c r="L4014" t="inlineStr">
        <is>
          <t>Pak Edi Sigit Sutarta; Pak Iput Pradiko; Buk Nuzul Hijri</t>
        </is>
      </c>
      <c r="M4014" t="inlineStr">
        <is>
          <t>Data R</t>
        </is>
      </c>
    </row>
    <row r="4015">
      <c r="A4015" t="inlineStr">
        <is>
          <t>Regional 5</t>
        </is>
      </c>
      <c r="B4015">
        <f>IF('Data R5'!C25="","",'Data R5'!B25)</f>
        <v/>
      </c>
      <c r="C4015">
        <f>IF('Data R5'!C25="","",'Data R5'!C25)</f>
        <v/>
      </c>
      <c r="D4015">
        <f>IF('Data R5'!C25="","",'Data R5'!D25)</f>
        <v/>
      </c>
      <c r="E4015">
        <f>IF('Data R5'!C25="","",'Data R5'!E25)</f>
        <v/>
      </c>
      <c r="F4015">
        <f>IF('Data R5'!C25="","",'Data R5'!F25)</f>
        <v/>
      </c>
      <c r="G4015">
        <f>IF('Data R5'!C25="","",'Data R5'!AD25)</f>
        <v/>
      </c>
      <c r="H4015">
        <f>IF('Data R5'!C25="","",'Data R5'!AC25)</f>
        <v/>
      </c>
      <c r="I4015">
        <f>IF('Data R5'!C25="","",COUNTIF('Data R5'!J25,"&gt;0")+COUNTIF('Data R5'!L25,"&gt;0")+COUNTIF('Data R5'!N25,"&gt;0")+COUNTIF('Data R5'!P25,"&gt;0")+COUNTIF('Data R5'!R25,"&gt;0")+COUNTIF('Data R5'!T25,"&gt;0")+COUNTIF('Data R5'!V25,"&gt;0")+COUNTIF('Data R5'!X25,"&gt;0"))</f>
        <v/>
      </c>
      <c r="J4015">
        <f>IF('Data R5'!C25="","",IF((COUNTIF('Data R5'!K25,"&gt;0")+COUNTIF('Data R5'!M25,"&gt;0")+COUNTIF('Data R5'!O25,"&gt;0")+COUNTIF('Data R5'!Q25,"&gt;0")+COUNTIF('Data R5'!S25,"&gt;0")+COUNTIF('Data R5'!U25,"&gt;0")+COUNTIF('Data R5'!W25,"&gt;0")+COUNTIF('Data R5'!Y25,"&gt;0"))&gt;0,1,0))</f>
        <v/>
      </c>
      <c r="K4015" t="inlineStr">
        <is>
          <t>Tanam Ulang / Program TU</t>
        </is>
      </c>
      <c r="L4015" t="inlineStr">
        <is>
          <t>Pak Edi Sigit Sutarta; Pak Iput Pradiko; Buk Nuzul Hijri</t>
        </is>
      </c>
      <c r="M4015" t="inlineStr">
        <is>
          <t>Data R</t>
        </is>
      </c>
    </row>
    <row r="4016">
      <c r="A4016" t="inlineStr">
        <is>
          <t>Regional 5</t>
        </is>
      </c>
      <c r="B4016">
        <f>IF('Data R5'!C26="","",'Data R5'!B26)</f>
        <v/>
      </c>
      <c r="C4016">
        <f>IF('Data R5'!C26="","",'Data R5'!C26)</f>
        <v/>
      </c>
      <c r="D4016">
        <f>IF('Data R5'!C26="","",'Data R5'!D26)</f>
        <v/>
      </c>
      <c r="E4016">
        <f>IF('Data R5'!C26="","",'Data R5'!E26)</f>
        <v/>
      </c>
      <c r="F4016">
        <f>IF('Data R5'!C26="","",'Data R5'!F26)</f>
        <v/>
      </c>
      <c r="G4016">
        <f>IF('Data R5'!C26="","",'Data R5'!AD26)</f>
        <v/>
      </c>
      <c r="H4016">
        <f>IF('Data R5'!C26="","",'Data R5'!AC26)</f>
        <v/>
      </c>
      <c r="I4016">
        <f>IF('Data R5'!C26="","",COUNTIF('Data R5'!J26,"&gt;0")+COUNTIF('Data R5'!L26,"&gt;0")+COUNTIF('Data R5'!N26,"&gt;0")+COUNTIF('Data R5'!P26,"&gt;0")+COUNTIF('Data R5'!R26,"&gt;0")+COUNTIF('Data R5'!T26,"&gt;0")+COUNTIF('Data R5'!V26,"&gt;0")+COUNTIF('Data R5'!X26,"&gt;0"))</f>
        <v/>
      </c>
      <c r="J4016">
        <f>IF('Data R5'!C26="","",IF((COUNTIF('Data R5'!K26,"&gt;0")+COUNTIF('Data R5'!M26,"&gt;0")+COUNTIF('Data R5'!O26,"&gt;0")+COUNTIF('Data R5'!Q26,"&gt;0")+COUNTIF('Data R5'!S26,"&gt;0")+COUNTIF('Data R5'!U26,"&gt;0")+COUNTIF('Data R5'!W26,"&gt;0")+COUNTIF('Data R5'!Y26,"&gt;0"))&gt;0,1,0))</f>
        <v/>
      </c>
      <c r="L4016" t="inlineStr">
        <is>
          <t>Pak Edi Sigit Sutarta; Pak Iput Pradiko; Buk Nuzul Hijri</t>
        </is>
      </c>
      <c r="M4016" t="inlineStr">
        <is>
          <t>Data R</t>
        </is>
      </c>
    </row>
    <row r="4017">
      <c r="A4017" t="inlineStr">
        <is>
          <t>Regional 5</t>
        </is>
      </c>
      <c r="B4017">
        <f>IF('Data R5'!C27="","",'Data R5'!B27)</f>
        <v/>
      </c>
      <c r="C4017">
        <f>IF('Data R5'!C27="","",'Data R5'!C27)</f>
        <v/>
      </c>
      <c r="D4017">
        <f>IF('Data R5'!C27="","",'Data R5'!D27)</f>
        <v/>
      </c>
      <c r="E4017">
        <f>IF('Data R5'!C27="","",'Data R5'!E27)</f>
        <v/>
      </c>
      <c r="F4017">
        <f>IF('Data R5'!C27="","",'Data R5'!F27)</f>
        <v/>
      </c>
      <c r="G4017">
        <f>IF('Data R5'!C27="","",'Data R5'!AD27)</f>
        <v/>
      </c>
      <c r="H4017">
        <f>IF('Data R5'!C27="","",'Data R5'!AC27)</f>
        <v/>
      </c>
      <c r="I4017">
        <f>IF('Data R5'!C27="","",COUNTIF('Data R5'!J27,"&gt;0")+COUNTIF('Data R5'!L27,"&gt;0")+COUNTIF('Data R5'!N27,"&gt;0")+COUNTIF('Data R5'!P27,"&gt;0")+COUNTIF('Data R5'!R27,"&gt;0")+COUNTIF('Data R5'!T27,"&gt;0")+COUNTIF('Data R5'!V27,"&gt;0")+COUNTIF('Data R5'!X27,"&gt;0"))</f>
        <v/>
      </c>
      <c r="J4017">
        <f>IF('Data R5'!C27="","",IF((COUNTIF('Data R5'!K27,"&gt;0")+COUNTIF('Data R5'!M27,"&gt;0")+COUNTIF('Data R5'!O27,"&gt;0")+COUNTIF('Data R5'!Q27,"&gt;0")+COUNTIF('Data R5'!S27,"&gt;0")+COUNTIF('Data R5'!U27,"&gt;0")+COUNTIF('Data R5'!W27,"&gt;0")+COUNTIF('Data R5'!Y27,"&gt;0"))&gt;0,1,0))</f>
        <v/>
      </c>
      <c r="L4017" t="inlineStr">
        <is>
          <t>Pak Edi Sigit Sutarta; Pak Iput Pradiko; Buk Nuzul Hijri</t>
        </is>
      </c>
      <c r="M4017" t="inlineStr">
        <is>
          <t>Data R</t>
        </is>
      </c>
    </row>
    <row r="4018">
      <c r="A4018" t="inlineStr">
        <is>
          <t>Regional 5</t>
        </is>
      </c>
      <c r="B4018">
        <f>IF('Data R5'!C28="","",'Data R5'!B28)</f>
        <v/>
      </c>
      <c r="C4018">
        <f>IF('Data R5'!C28="","",'Data R5'!C28)</f>
        <v/>
      </c>
      <c r="D4018">
        <f>IF('Data R5'!C28="","",'Data R5'!D28)</f>
        <v/>
      </c>
      <c r="E4018">
        <f>IF('Data R5'!C28="","",'Data R5'!E28)</f>
        <v/>
      </c>
      <c r="F4018">
        <f>IF('Data R5'!C28="","",'Data R5'!F28)</f>
        <v/>
      </c>
      <c r="G4018">
        <f>IF('Data R5'!C28="","",'Data R5'!AD28)</f>
        <v/>
      </c>
      <c r="H4018">
        <f>IF('Data R5'!C28="","",'Data R5'!AC28)</f>
        <v/>
      </c>
      <c r="I4018">
        <f>IF('Data R5'!C28="","",COUNTIF('Data R5'!J28,"&gt;0")+COUNTIF('Data R5'!L28,"&gt;0")+COUNTIF('Data R5'!N28,"&gt;0")+COUNTIF('Data R5'!P28,"&gt;0")+COUNTIF('Data R5'!R28,"&gt;0")+COUNTIF('Data R5'!T28,"&gt;0")+COUNTIF('Data R5'!V28,"&gt;0")+COUNTIF('Data R5'!X28,"&gt;0"))</f>
        <v/>
      </c>
      <c r="J4018">
        <f>IF('Data R5'!C28="","",IF((COUNTIF('Data R5'!K28,"&gt;0")+COUNTIF('Data R5'!M28,"&gt;0")+COUNTIF('Data R5'!O28,"&gt;0")+COUNTIF('Data R5'!Q28,"&gt;0")+COUNTIF('Data R5'!S28,"&gt;0")+COUNTIF('Data R5'!U28,"&gt;0")+COUNTIF('Data R5'!W28,"&gt;0")+COUNTIF('Data R5'!Y28,"&gt;0"))&gt;0,1,0))</f>
        <v/>
      </c>
      <c r="L4018" t="inlineStr">
        <is>
          <t>Pak Edi Sigit Sutarta; Pak Iput Pradiko; Buk Nuzul Hijri</t>
        </is>
      </c>
      <c r="M4018" t="inlineStr">
        <is>
          <t>Data R</t>
        </is>
      </c>
    </row>
    <row r="4019">
      <c r="A4019" t="inlineStr">
        <is>
          <t>Regional 5</t>
        </is>
      </c>
      <c r="B4019">
        <f>IF('Data R5'!C29="","",'Data R5'!B29)</f>
        <v/>
      </c>
      <c r="C4019">
        <f>IF('Data R5'!C29="","",'Data R5'!C29)</f>
        <v/>
      </c>
      <c r="D4019">
        <f>IF('Data R5'!C29="","",'Data R5'!D29)</f>
        <v/>
      </c>
      <c r="E4019">
        <f>IF('Data R5'!C29="","",'Data R5'!E29)</f>
        <v/>
      </c>
      <c r="F4019">
        <f>IF('Data R5'!C29="","",'Data R5'!F29)</f>
        <v/>
      </c>
      <c r="G4019">
        <f>IF('Data R5'!C29="","",'Data R5'!AD29)</f>
        <v/>
      </c>
      <c r="H4019">
        <f>IF('Data R5'!C29="","",'Data R5'!AC29)</f>
        <v/>
      </c>
      <c r="I4019">
        <f>IF('Data R5'!C29="","",COUNTIF('Data R5'!J29,"&gt;0")+COUNTIF('Data R5'!L29,"&gt;0")+COUNTIF('Data R5'!N29,"&gt;0")+COUNTIF('Data R5'!P29,"&gt;0")+COUNTIF('Data R5'!R29,"&gt;0")+COUNTIF('Data R5'!T29,"&gt;0")+COUNTIF('Data R5'!V29,"&gt;0")+COUNTIF('Data R5'!X29,"&gt;0"))</f>
        <v/>
      </c>
      <c r="J4019">
        <f>IF('Data R5'!C29="","",IF((COUNTIF('Data R5'!K29,"&gt;0")+COUNTIF('Data R5'!M29,"&gt;0")+COUNTIF('Data R5'!O29,"&gt;0")+COUNTIF('Data R5'!Q29,"&gt;0")+COUNTIF('Data R5'!S29,"&gt;0")+COUNTIF('Data R5'!U29,"&gt;0")+COUNTIF('Data R5'!W29,"&gt;0")+COUNTIF('Data R5'!Y29,"&gt;0"))&gt;0,1,0))</f>
        <v/>
      </c>
      <c r="M4019" t="inlineStr">
        <is>
          <t>Data R</t>
        </is>
      </c>
    </row>
    <row r="4020">
      <c r="A4020" t="inlineStr">
        <is>
          <t>Regional 5</t>
        </is>
      </c>
      <c r="B4020">
        <f>IF('Data R5'!C30="","",'Data R5'!B30)</f>
        <v/>
      </c>
      <c r="C4020">
        <f>IF('Data R5'!C30="","",'Data R5'!C30)</f>
        <v/>
      </c>
      <c r="D4020">
        <f>IF('Data R5'!C30="","",'Data R5'!D30)</f>
        <v/>
      </c>
      <c r="E4020">
        <f>IF('Data R5'!C30="","",'Data R5'!E30)</f>
        <v/>
      </c>
      <c r="F4020">
        <f>IF('Data R5'!C30="","",'Data R5'!F30)</f>
        <v/>
      </c>
      <c r="G4020">
        <f>IF('Data R5'!C30="","",'Data R5'!AD30)</f>
        <v/>
      </c>
      <c r="H4020">
        <f>IF('Data R5'!C30="","",'Data R5'!AC30)</f>
        <v/>
      </c>
      <c r="I4020">
        <f>IF('Data R5'!C30="","",COUNTIF('Data R5'!J30,"&gt;0")+COUNTIF('Data R5'!L30,"&gt;0")+COUNTIF('Data R5'!N30,"&gt;0")+COUNTIF('Data R5'!P30,"&gt;0")+COUNTIF('Data R5'!R30,"&gt;0")+COUNTIF('Data R5'!T30,"&gt;0")+COUNTIF('Data R5'!V30,"&gt;0")+COUNTIF('Data R5'!X30,"&gt;0"))</f>
        <v/>
      </c>
      <c r="J4020">
        <f>IF('Data R5'!C30="","",IF((COUNTIF('Data R5'!K30,"&gt;0")+COUNTIF('Data R5'!M30,"&gt;0")+COUNTIF('Data R5'!O30,"&gt;0")+COUNTIF('Data R5'!Q30,"&gt;0")+COUNTIF('Data R5'!S30,"&gt;0")+COUNTIF('Data R5'!U30,"&gt;0")+COUNTIF('Data R5'!W30,"&gt;0")+COUNTIF('Data R5'!Y30,"&gt;0"))&gt;0,1,0))</f>
        <v/>
      </c>
      <c r="L4020" t="inlineStr">
        <is>
          <t>Pak Edi Sigit Sutarta; Pak Iput Pradiko; Buk Nuzul Hijri</t>
        </is>
      </c>
      <c r="M4020" t="inlineStr">
        <is>
          <t>Data R</t>
        </is>
      </c>
    </row>
    <row r="4021">
      <c r="A4021" t="inlineStr">
        <is>
          <t>Regional 5</t>
        </is>
      </c>
      <c r="B4021">
        <f>IF('Data R5'!C31="","",'Data R5'!B31)</f>
        <v/>
      </c>
      <c r="C4021">
        <f>IF('Data R5'!C31="","",'Data R5'!C31)</f>
        <v/>
      </c>
      <c r="D4021">
        <f>IF('Data R5'!C31="","",'Data R5'!D31)</f>
        <v/>
      </c>
      <c r="E4021">
        <f>IF('Data R5'!C31="","",'Data R5'!E31)</f>
        <v/>
      </c>
      <c r="F4021">
        <f>IF('Data R5'!C31="","",'Data R5'!F31)</f>
        <v/>
      </c>
      <c r="G4021">
        <f>IF('Data R5'!C31="","",'Data R5'!AD31)</f>
        <v/>
      </c>
      <c r="H4021">
        <f>IF('Data R5'!C31="","",'Data R5'!AC31)</f>
        <v/>
      </c>
      <c r="I4021">
        <f>IF('Data R5'!C31="","",COUNTIF('Data R5'!J31,"&gt;0")+COUNTIF('Data R5'!L31,"&gt;0")+COUNTIF('Data R5'!N31,"&gt;0")+COUNTIF('Data R5'!P31,"&gt;0")+COUNTIF('Data R5'!R31,"&gt;0")+COUNTIF('Data R5'!T31,"&gt;0")+COUNTIF('Data R5'!V31,"&gt;0")+COUNTIF('Data R5'!X31,"&gt;0"))</f>
        <v/>
      </c>
      <c r="J4021">
        <f>IF('Data R5'!C31="","",IF((COUNTIF('Data R5'!K31,"&gt;0")+COUNTIF('Data R5'!M31,"&gt;0")+COUNTIF('Data R5'!O31,"&gt;0")+COUNTIF('Data R5'!Q31,"&gt;0")+COUNTIF('Data R5'!S31,"&gt;0")+COUNTIF('Data R5'!U31,"&gt;0")+COUNTIF('Data R5'!W31,"&gt;0")+COUNTIF('Data R5'!Y31,"&gt;0"))&gt;0,1,0))</f>
        <v/>
      </c>
      <c r="L4021" t="inlineStr">
        <is>
          <t>Pak Edi Sigit Sutarta; Pak Iput Pradiko; Buk Nuzul Hijri</t>
        </is>
      </c>
      <c r="M4021" t="inlineStr">
        <is>
          <t>Data R</t>
        </is>
      </c>
    </row>
    <row r="4022">
      <c r="A4022" t="inlineStr">
        <is>
          <t>Regional 5</t>
        </is>
      </c>
      <c r="B4022">
        <f>IF('Data R5'!C32="","",'Data R5'!B32)</f>
        <v/>
      </c>
      <c r="C4022">
        <f>IF('Data R5'!C32="","",'Data R5'!C32)</f>
        <v/>
      </c>
      <c r="D4022">
        <f>IF('Data R5'!C32="","",'Data R5'!D32)</f>
        <v/>
      </c>
      <c r="E4022">
        <f>IF('Data R5'!C32="","",'Data R5'!E32)</f>
        <v/>
      </c>
      <c r="F4022">
        <f>IF('Data R5'!C32="","",'Data R5'!F32)</f>
        <v/>
      </c>
      <c r="G4022">
        <f>IF('Data R5'!C32="","",'Data R5'!AD32)</f>
        <v/>
      </c>
      <c r="H4022">
        <f>IF('Data R5'!C32="","",'Data R5'!AC32)</f>
        <v/>
      </c>
      <c r="I4022">
        <f>IF('Data R5'!C32="","",COUNTIF('Data R5'!J32,"&gt;0")+COUNTIF('Data R5'!L32,"&gt;0")+COUNTIF('Data R5'!N32,"&gt;0")+COUNTIF('Data R5'!P32,"&gt;0")+COUNTIF('Data R5'!R32,"&gt;0")+COUNTIF('Data R5'!T32,"&gt;0")+COUNTIF('Data R5'!V32,"&gt;0")+COUNTIF('Data R5'!X32,"&gt;0"))</f>
        <v/>
      </c>
      <c r="J4022">
        <f>IF('Data R5'!C32="","",IF((COUNTIF('Data R5'!K32,"&gt;0")+COUNTIF('Data R5'!M32,"&gt;0")+COUNTIF('Data R5'!O32,"&gt;0")+COUNTIF('Data R5'!Q32,"&gt;0")+COUNTIF('Data R5'!S32,"&gt;0")+COUNTIF('Data R5'!U32,"&gt;0")+COUNTIF('Data R5'!W32,"&gt;0")+COUNTIF('Data R5'!Y32,"&gt;0"))&gt;0,1,0))</f>
        <v/>
      </c>
      <c r="M4022" t="inlineStr">
        <is>
          <t>Data R</t>
        </is>
      </c>
    </row>
    <row r="4023">
      <c r="A4023" t="inlineStr">
        <is>
          <t>Regional 5</t>
        </is>
      </c>
      <c r="B4023">
        <f>IF('Data R5'!C33="","",'Data R5'!B33)</f>
        <v/>
      </c>
      <c r="C4023">
        <f>IF('Data R5'!C33="","",'Data R5'!C33)</f>
        <v/>
      </c>
      <c r="D4023">
        <f>IF('Data R5'!C33="","",'Data R5'!D33)</f>
        <v/>
      </c>
      <c r="E4023">
        <f>IF('Data R5'!C33="","",'Data R5'!E33)</f>
        <v/>
      </c>
      <c r="F4023">
        <f>IF('Data R5'!C33="","",'Data R5'!F33)</f>
        <v/>
      </c>
      <c r="G4023">
        <f>IF('Data R5'!C33="","",'Data R5'!AD33)</f>
        <v/>
      </c>
      <c r="H4023">
        <f>IF('Data R5'!C33="","",'Data R5'!AC33)</f>
        <v/>
      </c>
      <c r="I4023">
        <f>IF('Data R5'!C33="","",COUNTIF('Data R5'!J33,"&gt;0")+COUNTIF('Data R5'!L33,"&gt;0")+COUNTIF('Data R5'!N33,"&gt;0")+COUNTIF('Data R5'!P33,"&gt;0")+COUNTIF('Data R5'!R33,"&gt;0")+COUNTIF('Data R5'!T33,"&gt;0")+COUNTIF('Data R5'!V33,"&gt;0")+COUNTIF('Data R5'!X33,"&gt;0"))</f>
        <v/>
      </c>
      <c r="J4023">
        <f>IF('Data R5'!C33="","",IF((COUNTIF('Data R5'!K33,"&gt;0")+COUNTIF('Data R5'!M33,"&gt;0")+COUNTIF('Data R5'!O33,"&gt;0")+COUNTIF('Data R5'!Q33,"&gt;0")+COUNTIF('Data R5'!S33,"&gt;0")+COUNTIF('Data R5'!U33,"&gt;0")+COUNTIF('Data R5'!W33,"&gt;0")+COUNTIF('Data R5'!Y33,"&gt;0"))&gt;0,1,0))</f>
        <v/>
      </c>
      <c r="M4023" t="inlineStr">
        <is>
          <t>Data R</t>
        </is>
      </c>
    </row>
    <row r="4024">
      <c r="A4024" t="inlineStr">
        <is>
          <t>Regional 5</t>
        </is>
      </c>
      <c r="B4024">
        <f>IF('Data R5'!C34="","",'Data R5'!B34)</f>
        <v/>
      </c>
      <c r="C4024">
        <f>IF('Data R5'!C34="","",'Data R5'!C34)</f>
        <v/>
      </c>
      <c r="D4024">
        <f>IF('Data R5'!C34="","",'Data R5'!D34)</f>
        <v/>
      </c>
      <c r="E4024">
        <f>IF('Data R5'!C34="","",'Data R5'!E34)</f>
        <v/>
      </c>
      <c r="F4024">
        <f>IF('Data R5'!C34="","",'Data R5'!F34)</f>
        <v/>
      </c>
      <c r="G4024">
        <f>IF('Data R5'!C34="","",'Data R5'!AD34)</f>
        <v/>
      </c>
      <c r="H4024">
        <f>IF('Data R5'!C34="","",'Data R5'!AC34)</f>
        <v/>
      </c>
      <c r="I4024">
        <f>IF('Data R5'!C34="","",COUNTIF('Data R5'!J34,"&gt;0")+COUNTIF('Data R5'!L34,"&gt;0")+COUNTIF('Data R5'!N34,"&gt;0")+COUNTIF('Data R5'!P34,"&gt;0")+COUNTIF('Data R5'!R34,"&gt;0")+COUNTIF('Data R5'!T34,"&gt;0")+COUNTIF('Data R5'!V34,"&gt;0")+COUNTIF('Data R5'!X34,"&gt;0"))</f>
        <v/>
      </c>
      <c r="J4024">
        <f>IF('Data R5'!C34="","",IF((COUNTIF('Data R5'!K34,"&gt;0")+COUNTIF('Data R5'!M34,"&gt;0")+COUNTIF('Data R5'!O34,"&gt;0")+COUNTIF('Data R5'!Q34,"&gt;0")+COUNTIF('Data R5'!S34,"&gt;0")+COUNTIF('Data R5'!U34,"&gt;0")+COUNTIF('Data R5'!W34,"&gt;0")+COUNTIF('Data R5'!Y34,"&gt;0"))&gt;0,1,0))</f>
        <v/>
      </c>
      <c r="M4024" t="inlineStr">
        <is>
          <t>Data R</t>
        </is>
      </c>
    </row>
    <row r="4025">
      <c r="A4025" t="inlineStr">
        <is>
          <t>Regional 5</t>
        </is>
      </c>
      <c r="B4025">
        <f>IF('Data R5'!C35="","",'Data R5'!B35)</f>
        <v/>
      </c>
      <c r="C4025">
        <f>IF('Data R5'!C35="","",'Data R5'!C35)</f>
        <v/>
      </c>
      <c r="D4025">
        <f>IF('Data R5'!C35="","",'Data R5'!D35)</f>
        <v/>
      </c>
      <c r="E4025">
        <f>IF('Data R5'!C35="","",'Data R5'!E35)</f>
        <v/>
      </c>
      <c r="F4025">
        <f>IF('Data R5'!C35="","",'Data R5'!F35)</f>
        <v/>
      </c>
      <c r="G4025">
        <f>IF('Data R5'!C35="","",'Data R5'!AD35)</f>
        <v/>
      </c>
      <c r="H4025">
        <f>IF('Data R5'!C35="","",'Data R5'!AC35)</f>
        <v/>
      </c>
      <c r="I4025">
        <f>IF('Data R5'!C35="","",COUNTIF('Data R5'!J35,"&gt;0")+COUNTIF('Data R5'!L35,"&gt;0")+COUNTIF('Data R5'!N35,"&gt;0")+COUNTIF('Data R5'!P35,"&gt;0")+COUNTIF('Data R5'!R35,"&gt;0")+COUNTIF('Data R5'!T35,"&gt;0")+COUNTIF('Data R5'!V35,"&gt;0")+COUNTIF('Data R5'!X35,"&gt;0"))</f>
        <v/>
      </c>
      <c r="J4025">
        <f>IF('Data R5'!C35="","",IF((COUNTIF('Data R5'!K35,"&gt;0")+COUNTIF('Data R5'!M35,"&gt;0")+COUNTIF('Data R5'!O35,"&gt;0")+COUNTIF('Data R5'!Q35,"&gt;0")+COUNTIF('Data R5'!S35,"&gt;0")+COUNTIF('Data R5'!U35,"&gt;0")+COUNTIF('Data R5'!W35,"&gt;0")+COUNTIF('Data R5'!Y35,"&gt;0"))&gt;0,1,0))</f>
        <v/>
      </c>
      <c r="M4025" t="inlineStr">
        <is>
          <t>Data R</t>
        </is>
      </c>
    </row>
    <row r="4026">
      <c r="A4026" t="inlineStr">
        <is>
          <t>Regional 5</t>
        </is>
      </c>
      <c r="B4026">
        <f>IF('Data R5'!C36="","",'Data R5'!B36)</f>
        <v/>
      </c>
      <c r="C4026">
        <f>IF('Data R5'!C36="","",'Data R5'!C36)</f>
        <v/>
      </c>
      <c r="D4026">
        <f>IF('Data R5'!C36="","",'Data R5'!D36)</f>
        <v/>
      </c>
      <c r="E4026">
        <f>IF('Data R5'!C36="","",'Data R5'!E36)</f>
        <v/>
      </c>
      <c r="F4026">
        <f>IF('Data R5'!C36="","",'Data R5'!F36)</f>
        <v/>
      </c>
      <c r="G4026">
        <f>IF('Data R5'!C36="","",'Data R5'!AD36)</f>
        <v/>
      </c>
      <c r="H4026">
        <f>IF('Data R5'!C36="","",'Data R5'!AC36)</f>
        <v/>
      </c>
      <c r="I4026">
        <f>IF('Data R5'!C36="","",COUNTIF('Data R5'!J36,"&gt;0")+COUNTIF('Data R5'!L36,"&gt;0")+COUNTIF('Data R5'!N36,"&gt;0")+COUNTIF('Data R5'!P36,"&gt;0")+COUNTIF('Data R5'!R36,"&gt;0")+COUNTIF('Data R5'!T36,"&gt;0")+COUNTIF('Data R5'!V36,"&gt;0")+COUNTIF('Data R5'!X36,"&gt;0"))</f>
        <v/>
      </c>
      <c r="J4026">
        <f>IF('Data R5'!C36="","",IF((COUNTIF('Data R5'!K36,"&gt;0")+COUNTIF('Data R5'!M36,"&gt;0")+COUNTIF('Data R5'!O36,"&gt;0")+COUNTIF('Data R5'!Q36,"&gt;0")+COUNTIF('Data R5'!S36,"&gt;0")+COUNTIF('Data R5'!U36,"&gt;0")+COUNTIF('Data R5'!W36,"&gt;0")+COUNTIF('Data R5'!Y36,"&gt;0"))&gt;0,1,0))</f>
        <v/>
      </c>
      <c r="M4026" t="inlineStr">
        <is>
          <t>Data R</t>
        </is>
      </c>
    </row>
    <row r="4027">
      <c r="A4027" t="inlineStr">
        <is>
          <t>Regional 5</t>
        </is>
      </c>
      <c r="B4027">
        <f>IF('Data R5'!C37="","",'Data R5'!B37)</f>
        <v/>
      </c>
      <c r="C4027">
        <f>IF('Data R5'!C37="","",'Data R5'!C37)</f>
        <v/>
      </c>
      <c r="D4027">
        <f>IF('Data R5'!C37="","",'Data R5'!D37)</f>
        <v/>
      </c>
      <c r="E4027">
        <f>IF('Data R5'!C37="","",'Data R5'!E37)</f>
        <v/>
      </c>
      <c r="F4027">
        <f>IF('Data R5'!C37="","",'Data R5'!F37)</f>
        <v/>
      </c>
      <c r="G4027">
        <f>IF('Data R5'!C37="","",'Data R5'!AD37)</f>
        <v/>
      </c>
      <c r="H4027">
        <f>IF('Data R5'!C37="","",'Data R5'!AC37)</f>
        <v/>
      </c>
      <c r="I4027">
        <f>IF('Data R5'!C37="","",COUNTIF('Data R5'!J37,"&gt;0")+COUNTIF('Data R5'!L37,"&gt;0")+COUNTIF('Data R5'!N37,"&gt;0")+COUNTIF('Data R5'!P37,"&gt;0")+COUNTIF('Data R5'!R37,"&gt;0")+COUNTIF('Data R5'!T37,"&gt;0")+COUNTIF('Data R5'!V37,"&gt;0")+COUNTIF('Data R5'!X37,"&gt;0"))</f>
        <v/>
      </c>
      <c r="J4027">
        <f>IF('Data R5'!C37="","",IF((COUNTIF('Data R5'!K37,"&gt;0")+COUNTIF('Data R5'!M37,"&gt;0")+COUNTIF('Data R5'!O37,"&gt;0")+COUNTIF('Data R5'!Q37,"&gt;0")+COUNTIF('Data R5'!S37,"&gt;0")+COUNTIF('Data R5'!U37,"&gt;0")+COUNTIF('Data R5'!W37,"&gt;0")+COUNTIF('Data R5'!Y37,"&gt;0"))&gt;0,1,0))</f>
        <v/>
      </c>
      <c r="M4027" t="inlineStr">
        <is>
          <t>Data R</t>
        </is>
      </c>
    </row>
    <row r="4028">
      <c r="A4028" t="inlineStr">
        <is>
          <t>Regional 5</t>
        </is>
      </c>
      <c r="B4028">
        <f>IF('Data R5'!C38="","",'Data R5'!B38)</f>
        <v/>
      </c>
      <c r="C4028">
        <f>IF('Data R5'!C38="","",'Data R5'!C38)</f>
        <v/>
      </c>
      <c r="D4028">
        <f>IF('Data R5'!C38="","",'Data R5'!D38)</f>
        <v/>
      </c>
      <c r="E4028">
        <f>IF('Data R5'!C38="","",'Data R5'!E38)</f>
        <v/>
      </c>
      <c r="F4028">
        <f>IF('Data R5'!C38="","",'Data R5'!F38)</f>
        <v/>
      </c>
      <c r="G4028">
        <f>IF('Data R5'!C38="","",'Data R5'!AD38)</f>
        <v/>
      </c>
      <c r="H4028">
        <f>IF('Data R5'!C38="","",'Data R5'!AC38)</f>
        <v/>
      </c>
      <c r="I4028">
        <f>IF('Data R5'!C38="","",COUNTIF('Data R5'!J38,"&gt;0")+COUNTIF('Data R5'!L38,"&gt;0")+COUNTIF('Data R5'!N38,"&gt;0")+COUNTIF('Data R5'!P38,"&gt;0")+COUNTIF('Data R5'!R38,"&gt;0")+COUNTIF('Data R5'!T38,"&gt;0")+COUNTIF('Data R5'!V38,"&gt;0")+COUNTIF('Data R5'!X38,"&gt;0"))</f>
        <v/>
      </c>
      <c r="J4028">
        <f>IF('Data R5'!C38="","",IF((COUNTIF('Data R5'!K38,"&gt;0")+COUNTIF('Data R5'!M38,"&gt;0")+COUNTIF('Data R5'!O38,"&gt;0")+COUNTIF('Data R5'!Q38,"&gt;0")+COUNTIF('Data R5'!S38,"&gt;0")+COUNTIF('Data R5'!U38,"&gt;0")+COUNTIF('Data R5'!W38,"&gt;0")+COUNTIF('Data R5'!Y38,"&gt;0"))&gt;0,1,0))</f>
        <v/>
      </c>
      <c r="M4028" t="inlineStr">
        <is>
          <t>Data R</t>
        </is>
      </c>
    </row>
    <row r="4029">
      <c r="A4029" t="inlineStr">
        <is>
          <t>Regional 5</t>
        </is>
      </c>
      <c r="B4029">
        <f>IF('Data R5'!C39="","",'Data R5'!B39)</f>
        <v/>
      </c>
      <c r="C4029">
        <f>IF('Data R5'!C39="","",'Data R5'!C39)</f>
        <v/>
      </c>
      <c r="D4029">
        <f>IF('Data R5'!C39="","",'Data R5'!D39)</f>
        <v/>
      </c>
      <c r="E4029">
        <f>IF('Data R5'!C39="","",'Data R5'!E39)</f>
        <v/>
      </c>
      <c r="F4029">
        <f>IF('Data R5'!C39="","",'Data R5'!F39)</f>
        <v/>
      </c>
      <c r="G4029">
        <f>IF('Data R5'!C39="","",'Data R5'!AD39)</f>
        <v/>
      </c>
      <c r="H4029">
        <f>IF('Data R5'!C39="","",'Data R5'!AC39)</f>
        <v/>
      </c>
      <c r="I4029">
        <f>IF('Data R5'!C39="","",COUNTIF('Data R5'!J39,"&gt;0")+COUNTIF('Data R5'!L39,"&gt;0")+COUNTIF('Data R5'!N39,"&gt;0")+COUNTIF('Data R5'!P39,"&gt;0")+COUNTIF('Data R5'!R39,"&gt;0")+COUNTIF('Data R5'!T39,"&gt;0")+COUNTIF('Data R5'!V39,"&gt;0")+COUNTIF('Data R5'!X39,"&gt;0"))</f>
        <v/>
      </c>
      <c r="J4029">
        <f>IF('Data R5'!C39="","",IF((COUNTIF('Data R5'!K39,"&gt;0")+COUNTIF('Data R5'!M39,"&gt;0")+COUNTIF('Data R5'!O39,"&gt;0")+COUNTIF('Data R5'!Q39,"&gt;0")+COUNTIF('Data R5'!S39,"&gt;0")+COUNTIF('Data R5'!U39,"&gt;0")+COUNTIF('Data R5'!W39,"&gt;0")+COUNTIF('Data R5'!Y39,"&gt;0"))&gt;0,1,0))</f>
        <v/>
      </c>
      <c r="M4029" t="inlineStr">
        <is>
          <t>Data R</t>
        </is>
      </c>
    </row>
    <row r="4030">
      <c r="A4030" t="inlineStr">
        <is>
          <t>Regional 5</t>
        </is>
      </c>
      <c r="B4030">
        <f>IF('Data R5'!C40="","",'Data R5'!B40)</f>
        <v/>
      </c>
      <c r="C4030">
        <f>IF('Data R5'!C40="","",'Data R5'!C40)</f>
        <v/>
      </c>
      <c r="D4030">
        <f>IF('Data R5'!C40="","",'Data R5'!D40)</f>
        <v/>
      </c>
      <c r="E4030">
        <f>IF('Data R5'!C40="","",'Data R5'!E40)</f>
        <v/>
      </c>
      <c r="F4030">
        <f>IF('Data R5'!C40="","",'Data R5'!F40)</f>
        <v/>
      </c>
      <c r="G4030">
        <f>IF('Data R5'!C40="","",'Data R5'!AD40)</f>
        <v/>
      </c>
      <c r="H4030">
        <f>IF('Data R5'!C40="","",'Data R5'!AC40)</f>
        <v/>
      </c>
      <c r="I4030">
        <f>IF('Data R5'!C40="","",COUNTIF('Data R5'!J40,"&gt;0")+COUNTIF('Data R5'!L40,"&gt;0")+COUNTIF('Data R5'!N40,"&gt;0")+COUNTIF('Data R5'!P40,"&gt;0")+COUNTIF('Data R5'!R40,"&gt;0")+COUNTIF('Data R5'!T40,"&gt;0")+COUNTIF('Data R5'!V40,"&gt;0")+COUNTIF('Data R5'!X40,"&gt;0"))</f>
        <v/>
      </c>
      <c r="J4030">
        <f>IF('Data R5'!C40="","",IF((COUNTIF('Data R5'!K40,"&gt;0")+COUNTIF('Data R5'!M40,"&gt;0")+COUNTIF('Data R5'!O40,"&gt;0")+COUNTIF('Data R5'!Q40,"&gt;0")+COUNTIF('Data R5'!S40,"&gt;0")+COUNTIF('Data R5'!U40,"&gt;0")+COUNTIF('Data R5'!W40,"&gt;0")+COUNTIF('Data R5'!Y40,"&gt;0"))&gt;0,1,0))</f>
        <v/>
      </c>
      <c r="M4030" t="inlineStr">
        <is>
          <t>Data R</t>
        </is>
      </c>
    </row>
    <row r="4031">
      <c r="A4031" t="inlineStr">
        <is>
          <t>Regional 5</t>
        </is>
      </c>
      <c r="B4031">
        <f>IF('Data R5'!C41="","",'Data R5'!B41)</f>
        <v/>
      </c>
      <c r="C4031">
        <f>IF('Data R5'!C41="","",'Data R5'!C41)</f>
        <v/>
      </c>
      <c r="D4031">
        <f>IF('Data R5'!C41="","",'Data R5'!D41)</f>
        <v/>
      </c>
      <c r="E4031">
        <f>IF('Data R5'!C41="","",'Data R5'!E41)</f>
        <v/>
      </c>
      <c r="F4031">
        <f>IF('Data R5'!C41="","",'Data R5'!F41)</f>
        <v/>
      </c>
      <c r="G4031">
        <f>IF('Data R5'!C41="","",'Data R5'!AD41)</f>
        <v/>
      </c>
      <c r="H4031">
        <f>IF('Data R5'!C41="","",'Data R5'!AC41)</f>
        <v/>
      </c>
      <c r="I4031">
        <f>IF('Data R5'!C41="","",COUNTIF('Data R5'!J41,"&gt;0")+COUNTIF('Data R5'!L41,"&gt;0")+COUNTIF('Data R5'!N41,"&gt;0")+COUNTIF('Data R5'!P41,"&gt;0")+COUNTIF('Data R5'!R41,"&gt;0")+COUNTIF('Data R5'!T41,"&gt;0")+COUNTIF('Data R5'!V41,"&gt;0")+COUNTIF('Data R5'!X41,"&gt;0"))</f>
        <v/>
      </c>
      <c r="J4031">
        <f>IF('Data R5'!C41="","",IF((COUNTIF('Data R5'!K41,"&gt;0")+COUNTIF('Data R5'!M41,"&gt;0")+COUNTIF('Data R5'!O41,"&gt;0")+COUNTIF('Data R5'!Q41,"&gt;0")+COUNTIF('Data R5'!S41,"&gt;0")+COUNTIF('Data R5'!U41,"&gt;0")+COUNTIF('Data R5'!W41,"&gt;0")+COUNTIF('Data R5'!Y41,"&gt;0"))&gt;0,1,0))</f>
        <v/>
      </c>
      <c r="M4031" t="inlineStr">
        <is>
          <t>Data R</t>
        </is>
      </c>
    </row>
    <row r="4032">
      <c r="A4032" t="inlineStr">
        <is>
          <t>Regional 5</t>
        </is>
      </c>
      <c r="B4032">
        <f>IF('Data R5'!C42="","",'Data R5'!B42)</f>
        <v/>
      </c>
      <c r="C4032">
        <f>IF('Data R5'!C42="","",'Data R5'!C42)</f>
        <v/>
      </c>
      <c r="D4032">
        <f>IF('Data R5'!C42="","",'Data R5'!D42)</f>
        <v/>
      </c>
      <c r="E4032">
        <f>IF('Data R5'!C42="","",'Data R5'!E42)</f>
        <v/>
      </c>
      <c r="F4032">
        <f>IF('Data R5'!C42="","",'Data R5'!F42)</f>
        <v/>
      </c>
      <c r="G4032">
        <f>IF('Data R5'!C42="","",'Data R5'!AD42)</f>
        <v/>
      </c>
      <c r="H4032">
        <f>IF('Data R5'!C42="","",'Data R5'!AC42)</f>
        <v/>
      </c>
      <c r="I4032">
        <f>IF('Data R5'!C42="","",COUNTIF('Data R5'!J42,"&gt;0")+COUNTIF('Data R5'!L42,"&gt;0")+COUNTIF('Data R5'!N42,"&gt;0")+COUNTIF('Data R5'!P42,"&gt;0")+COUNTIF('Data R5'!R42,"&gt;0")+COUNTIF('Data R5'!T42,"&gt;0")+COUNTIF('Data R5'!V42,"&gt;0")+COUNTIF('Data R5'!X42,"&gt;0"))</f>
        <v/>
      </c>
      <c r="J4032">
        <f>IF('Data R5'!C42="","",IF((COUNTIF('Data R5'!K42,"&gt;0")+COUNTIF('Data R5'!M42,"&gt;0")+COUNTIF('Data R5'!O42,"&gt;0")+COUNTIF('Data R5'!Q42,"&gt;0")+COUNTIF('Data R5'!S42,"&gt;0")+COUNTIF('Data R5'!U42,"&gt;0")+COUNTIF('Data R5'!W42,"&gt;0")+COUNTIF('Data R5'!Y42,"&gt;0"))&gt;0,1,0))</f>
        <v/>
      </c>
      <c r="M4032" t="inlineStr">
        <is>
          <t>Data R</t>
        </is>
      </c>
    </row>
    <row r="4033">
      <c r="A4033" t="inlineStr">
        <is>
          <t>Regional 5</t>
        </is>
      </c>
      <c r="B4033">
        <f>IF('Data R5'!C43="","",'Data R5'!B43)</f>
        <v/>
      </c>
      <c r="C4033">
        <f>IF('Data R5'!C43="","",'Data R5'!C43)</f>
        <v/>
      </c>
      <c r="D4033">
        <f>IF('Data R5'!C43="","",'Data R5'!D43)</f>
        <v/>
      </c>
      <c r="E4033">
        <f>IF('Data R5'!C43="","",'Data R5'!E43)</f>
        <v/>
      </c>
      <c r="F4033">
        <f>IF('Data R5'!C43="","",'Data R5'!F43)</f>
        <v/>
      </c>
      <c r="G4033">
        <f>IF('Data R5'!C43="","",'Data R5'!AD43)</f>
        <v/>
      </c>
      <c r="H4033">
        <f>IF('Data R5'!C43="","",'Data R5'!AC43)</f>
        <v/>
      </c>
      <c r="I4033">
        <f>IF('Data R5'!C43="","",COUNTIF('Data R5'!J43,"&gt;0")+COUNTIF('Data R5'!L43,"&gt;0")+COUNTIF('Data R5'!N43,"&gt;0")+COUNTIF('Data R5'!P43,"&gt;0")+COUNTIF('Data R5'!R43,"&gt;0")+COUNTIF('Data R5'!T43,"&gt;0")+COUNTIF('Data R5'!V43,"&gt;0")+COUNTIF('Data R5'!X43,"&gt;0"))</f>
        <v/>
      </c>
      <c r="J4033">
        <f>IF('Data R5'!C43="","",IF((COUNTIF('Data R5'!K43,"&gt;0")+COUNTIF('Data R5'!M43,"&gt;0")+COUNTIF('Data R5'!O43,"&gt;0")+COUNTIF('Data R5'!Q43,"&gt;0")+COUNTIF('Data R5'!S43,"&gt;0")+COUNTIF('Data R5'!U43,"&gt;0")+COUNTIF('Data R5'!W43,"&gt;0")+COUNTIF('Data R5'!Y43,"&gt;0"))&gt;0,1,0))</f>
        <v/>
      </c>
      <c r="M4033" t="inlineStr">
        <is>
          <t>Data R</t>
        </is>
      </c>
    </row>
    <row r="4034">
      <c r="A4034" t="inlineStr">
        <is>
          <t>Regional 5</t>
        </is>
      </c>
      <c r="B4034">
        <f>IF('Data R5'!C44="","",'Data R5'!B44)</f>
        <v/>
      </c>
      <c r="C4034">
        <f>IF('Data R5'!C44="","",'Data R5'!C44)</f>
        <v/>
      </c>
      <c r="D4034">
        <f>IF('Data R5'!C44="","",'Data R5'!D44)</f>
        <v/>
      </c>
      <c r="E4034">
        <f>IF('Data R5'!C44="","",'Data R5'!E44)</f>
        <v/>
      </c>
      <c r="F4034">
        <f>IF('Data R5'!C44="","",'Data R5'!F44)</f>
        <v/>
      </c>
      <c r="G4034">
        <f>IF('Data R5'!C44="","",'Data R5'!AD44)</f>
        <v/>
      </c>
      <c r="H4034">
        <f>IF('Data R5'!C44="","",'Data R5'!AC44)</f>
        <v/>
      </c>
      <c r="I4034">
        <f>IF('Data R5'!C44="","",COUNTIF('Data R5'!J44,"&gt;0")+COUNTIF('Data R5'!L44,"&gt;0")+COUNTIF('Data R5'!N44,"&gt;0")+COUNTIF('Data R5'!P44,"&gt;0")+COUNTIF('Data R5'!R44,"&gt;0")+COUNTIF('Data R5'!T44,"&gt;0")+COUNTIF('Data R5'!V44,"&gt;0")+COUNTIF('Data R5'!X44,"&gt;0"))</f>
        <v/>
      </c>
      <c r="J4034">
        <f>IF('Data R5'!C44="","",IF((COUNTIF('Data R5'!K44,"&gt;0")+COUNTIF('Data R5'!M44,"&gt;0")+COUNTIF('Data R5'!O44,"&gt;0")+COUNTIF('Data R5'!Q44,"&gt;0")+COUNTIF('Data R5'!S44,"&gt;0")+COUNTIF('Data R5'!U44,"&gt;0")+COUNTIF('Data R5'!W44,"&gt;0")+COUNTIF('Data R5'!Y44,"&gt;0"))&gt;0,1,0))</f>
        <v/>
      </c>
      <c r="M4034" t="inlineStr">
        <is>
          <t>Data R</t>
        </is>
      </c>
    </row>
    <row r="4035">
      <c r="A4035" t="inlineStr">
        <is>
          <t>Regional 5</t>
        </is>
      </c>
      <c r="B4035">
        <f>IF('Data R5'!C45="","",'Data R5'!B45)</f>
        <v/>
      </c>
      <c r="C4035">
        <f>IF('Data R5'!C45="","",'Data R5'!C45)</f>
        <v/>
      </c>
      <c r="D4035">
        <f>IF('Data R5'!C45="","",'Data R5'!D45)</f>
        <v/>
      </c>
      <c r="E4035">
        <f>IF('Data R5'!C45="","",'Data R5'!E45)</f>
        <v/>
      </c>
      <c r="F4035">
        <f>IF('Data R5'!C45="","",'Data R5'!F45)</f>
        <v/>
      </c>
      <c r="G4035">
        <f>IF('Data R5'!C45="","",'Data R5'!AD45)</f>
        <v/>
      </c>
      <c r="H4035">
        <f>IF('Data R5'!C45="","",'Data R5'!AC45)</f>
        <v/>
      </c>
      <c r="I4035">
        <f>IF('Data R5'!C45="","",COUNTIF('Data R5'!J45,"&gt;0")+COUNTIF('Data R5'!L45,"&gt;0")+COUNTIF('Data R5'!N45,"&gt;0")+COUNTIF('Data R5'!P45,"&gt;0")+COUNTIF('Data R5'!R45,"&gt;0")+COUNTIF('Data R5'!T45,"&gt;0")+COUNTIF('Data R5'!V45,"&gt;0")+COUNTIF('Data R5'!X45,"&gt;0"))</f>
        <v/>
      </c>
      <c r="J4035">
        <f>IF('Data R5'!C45="","",IF((COUNTIF('Data R5'!K45,"&gt;0")+COUNTIF('Data R5'!M45,"&gt;0")+COUNTIF('Data R5'!O45,"&gt;0")+COUNTIF('Data R5'!Q45,"&gt;0")+COUNTIF('Data R5'!S45,"&gt;0")+COUNTIF('Data R5'!U45,"&gt;0")+COUNTIF('Data R5'!W45,"&gt;0")+COUNTIF('Data R5'!Y45,"&gt;0"))&gt;0,1,0))</f>
        <v/>
      </c>
      <c r="M4035" t="inlineStr">
        <is>
          <t>Data R</t>
        </is>
      </c>
    </row>
    <row r="4036">
      <c r="A4036" t="inlineStr">
        <is>
          <t>Regional 5</t>
        </is>
      </c>
      <c r="B4036">
        <f>IF('Data R5'!C46="","",'Data R5'!B46)</f>
        <v/>
      </c>
      <c r="C4036">
        <f>IF('Data R5'!C46="","",'Data R5'!C46)</f>
        <v/>
      </c>
      <c r="D4036">
        <f>IF('Data R5'!C46="","",'Data R5'!D46)</f>
        <v/>
      </c>
      <c r="E4036">
        <f>IF('Data R5'!C46="","",'Data R5'!E46)</f>
        <v/>
      </c>
      <c r="F4036">
        <f>IF('Data R5'!C46="","",'Data R5'!F46)</f>
        <v/>
      </c>
      <c r="G4036">
        <f>IF('Data R5'!C46="","",'Data R5'!AD46)</f>
        <v/>
      </c>
      <c r="H4036">
        <f>IF('Data R5'!C46="","",'Data R5'!AC46)</f>
        <v/>
      </c>
      <c r="I4036">
        <f>IF('Data R5'!C46="","",COUNTIF('Data R5'!J46,"&gt;0")+COUNTIF('Data R5'!L46,"&gt;0")+COUNTIF('Data R5'!N46,"&gt;0")+COUNTIF('Data R5'!P46,"&gt;0")+COUNTIF('Data R5'!R46,"&gt;0")+COUNTIF('Data R5'!T46,"&gt;0")+COUNTIF('Data R5'!V46,"&gt;0")+COUNTIF('Data R5'!X46,"&gt;0"))</f>
        <v/>
      </c>
      <c r="J4036">
        <f>IF('Data R5'!C46="","",IF((COUNTIF('Data R5'!K46,"&gt;0")+COUNTIF('Data R5'!M46,"&gt;0")+COUNTIF('Data R5'!O46,"&gt;0")+COUNTIF('Data R5'!Q46,"&gt;0")+COUNTIF('Data R5'!S46,"&gt;0")+COUNTIF('Data R5'!U46,"&gt;0")+COUNTIF('Data R5'!W46,"&gt;0")+COUNTIF('Data R5'!Y46,"&gt;0"))&gt;0,1,0))</f>
        <v/>
      </c>
      <c r="M4036" t="inlineStr">
        <is>
          <t>Data R</t>
        </is>
      </c>
    </row>
    <row r="4037">
      <c r="A4037" t="inlineStr">
        <is>
          <t>Regional 5</t>
        </is>
      </c>
      <c r="B4037">
        <f>IF('Data R5'!C47="","",'Data R5'!B47)</f>
        <v/>
      </c>
      <c r="C4037">
        <f>IF('Data R5'!C47="","",'Data R5'!C47)</f>
        <v/>
      </c>
      <c r="D4037">
        <f>IF('Data R5'!C47="","",'Data R5'!D47)</f>
        <v/>
      </c>
      <c r="E4037">
        <f>IF('Data R5'!C47="","",'Data R5'!E47)</f>
        <v/>
      </c>
      <c r="F4037">
        <f>IF('Data R5'!C47="","",'Data R5'!F47)</f>
        <v/>
      </c>
      <c r="G4037">
        <f>IF('Data R5'!C47="","",'Data R5'!AD47)</f>
        <v/>
      </c>
      <c r="H4037">
        <f>IF('Data R5'!C47="","",'Data R5'!AC47)</f>
        <v/>
      </c>
      <c r="I4037">
        <f>IF('Data R5'!C47="","",COUNTIF('Data R5'!J47,"&gt;0")+COUNTIF('Data R5'!L47,"&gt;0")+COUNTIF('Data R5'!N47,"&gt;0")+COUNTIF('Data R5'!P47,"&gt;0")+COUNTIF('Data R5'!R47,"&gt;0")+COUNTIF('Data R5'!T47,"&gt;0")+COUNTIF('Data R5'!V47,"&gt;0")+COUNTIF('Data R5'!X47,"&gt;0"))</f>
        <v/>
      </c>
      <c r="J4037">
        <f>IF('Data R5'!C47="","",IF((COUNTIF('Data R5'!K47,"&gt;0")+COUNTIF('Data R5'!M47,"&gt;0")+COUNTIF('Data R5'!O47,"&gt;0")+COUNTIF('Data R5'!Q47,"&gt;0")+COUNTIF('Data R5'!S47,"&gt;0")+COUNTIF('Data R5'!U47,"&gt;0")+COUNTIF('Data R5'!W47,"&gt;0")+COUNTIF('Data R5'!Y47,"&gt;0"))&gt;0,1,0))</f>
        <v/>
      </c>
      <c r="M4037" t="inlineStr">
        <is>
          <t>Data R</t>
        </is>
      </c>
    </row>
    <row r="4038">
      <c r="A4038" t="inlineStr">
        <is>
          <t>Regional 5</t>
        </is>
      </c>
      <c r="B4038">
        <f>IF('Data R5'!C48="","",'Data R5'!B48)</f>
        <v/>
      </c>
      <c r="C4038">
        <f>IF('Data R5'!C48="","",'Data R5'!C48)</f>
        <v/>
      </c>
      <c r="D4038">
        <f>IF('Data R5'!C48="","",'Data R5'!D48)</f>
        <v/>
      </c>
      <c r="E4038">
        <f>IF('Data R5'!C48="","",'Data R5'!E48)</f>
        <v/>
      </c>
      <c r="F4038">
        <f>IF('Data R5'!C48="","",'Data R5'!F48)</f>
        <v/>
      </c>
      <c r="G4038">
        <f>IF('Data R5'!C48="","",'Data R5'!AD48)</f>
        <v/>
      </c>
      <c r="H4038">
        <f>IF('Data R5'!C48="","",'Data R5'!AC48)</f>
        <v/>
      </c>
      <c r="I4038">
        <f>IF('Data R5'!C48="","",COUNTIF('Data R5'!J48,"&gt;0")+COUNTIF('Data R5'!L48,"&gt;0")+COUNTIF('Data R5'!N48,"&gt;0")+COUNTIF('Data R5'!P48,"&gt;0")+COUNTIF('Data R5'!R48,"&gt;0")+COUNTIF('Data R5'!T48,"&gt;0")+COUNTIF('Data R5'!V48,"&gt;0")+COUNTIF('Data R5'!X48,"&gt;0"))</f>
        <v/>
      </c>
      <c r="J4038">
        <f>IF('Data R5'!C48="","",IF((COUNTIF('Data R5'!K48,"&gt;0")+COUNTIF('Data R5'!M48,"&gt;0")+COUNTIF('Data R5'!O48,"&gt;0")+COUNTIF('Data R5'!Q48,"&gt;0")+COUNTIF('Data R5'!S48,"&gt;0")+COUNTIF('Data R5'!U48,"&gt;0")+COUNTIF('Data R5'!W48,"&gt;0")+COUNTIF('Data R5'!Y48,"&gt;0"))&gt;0,1,0))</f>
        <v/>
      </c>
      <c r="M4038" t="inlineStr">
        <is>
          <t>Data R</t>
        </is>
      </c>
    </row>
    <row r="4039">
      <c r="A4039" t="inlineStr">
        <is>
          <t>Regional 5</t>
        </is>
      </c>
      <c r="B4039">
        <f>IF('Data R5'!C49="","",'Data R5'!B49)</f>
        <v/>
      </c>
      <c r="C4039">
        <f>IF('Data R5'!C49="","",'Data R5'!C49)</f>
        <v/>
      </c>
      <c r="D4039">
        <f>IF('Data R5'!C49="","",'Data R5'!D49)</f>
        <v/>
      </c>
      <c r="E4039">
        <f>IF('Data R5'!C49="","",'Data R5'!E49)</f>
        <v/>
      </c>
      <c r="F4039">
        <f>IF('Data R5'!C49="","",'Data R5'!F49)</f>
        <v/>
      </c>
      <c r="G4039">
        <f>IF('Data R5'!C49="","",'Data R5'!AD49)</f>
        <v/>
      </c>
      <c r="H4039">
        <f>IF('Data R5'!C49="","",'Data R5'!AC49)</f>
        <v/>
      </c>
      <c r="I4039">
        <f>IF('Data R5'!C49="","",COUNTIF('Data R5'!J49,"&gt;0")+COUNTIF('Data R5'!L49,"&gt;0")+COUNTIF('Data R5'!N49,"&gt;0")+COUNTIF('Data R5'!P49,"&gt;0")+COUNTIF('Data R5'!R49,"&gt;0")+COUNTIF('Data R5'!T49,"&gt;0")+COUNTIF('Data R5'!V49,"&gt;0")+COUNTIF('Data R5'!X49,"&gt;0"))</f>
        <v/>
      </c>
      <c r="J4039">
        <f>IF('Data R5'!C49="","",IF((COUNTIF('Data R5'!K49,"&gt;0")+COUNTIF('Data R5'!M49,"&gt;0")+COUNTIF('Data R5'!O49,"&gt;0")+COUNTIF('Data R5'!Q49,"&gt;0")+COUNTIF('Data R5'!S49,"&gt;0")+COUNTIF('Data R5'!U49,"&gt;0")+COUNTIF('Data R5'!W49,"&gt;0")+COUNTIF('Data R5'!Y49,"&gt;0"))&gt;0,1,0))</f>
        <v/>
      </c>
      <c r="M4039" t="inlineStr">
        <is>
          <t>Data R</t>
        </is>
      </c>
    </row>
    <row r="4040">
      <c r="A4040" t="inlineStr">
        <is>
          <t>Regional 5</t>
        </is>
      </c>
      <c r="B4040">
        <f>IF('Data R5'!C50="","",'Data R5'!B50)</f>
        <v/>
      </c>
      <c r="C4040">
        <f>IF('Data R5'!C50="","",'Data R5'!C50)</f>
        <v/>
      </c>
      <c r="D4040">
        <f>IF('Data R5'!C50="","",'Data R5'!D50)</f>
        <v/>
      </c>
      <c r="E4040">
        <f>IF('Data R5'!C50="","",'Data R5'!E50)</f>
        <v/>
      </c>
      <c r="F4040">
        <f>IF('Data R5'!C50="","",'Data R5'!F50)</f>
        <v/>
      </c>
      <c r="G4040">
        <f>IF('Data R5'!C50="","",'Data R5'!AD50)</f>
        <v/>
      </c>
      <c r="H4040">
        <f>IF('Data R5'!C50="","",'Data R5'!AC50)</f>
        <v/>
      </c>
      <c r="I4040">
        <f>IF('Data R5'!C50="","",COUNTIF('Data R5'!J50,"&gt;0")+COUNTIF('Data R5'!L50,"&gt;0")+COUNTIF('Data R5'!N50,"&gt;0")+COUNTIF('Data R5'!P50,"&gt;0")+COUNTIF('Data R5'!R50,"&gt;0")+COUNTIF('Data R5'!T50,"&gt;0")+COUNTIF('Data R5'!V50,"&gt;0")+COUNTIF('Data R5'!X50,"&gt;0"))</f>
        <v/>
      </c>
      <c r="J4040">
        <f>IF('Data R5'!C50="","",IF((COUNTIF('Data R5'!K50,"&gt;0")+COUNTIF('Data R5'!M50,"&gt;0")+COUNTIF('Data R5'!O50,"&gt;0")+COUNTIF('Data R5'!Q50,"&gt;0")+COUNTIF('Data R5'!S50,"&gt;0")+COUNTIF('Data R5'!U50,"&gt;0")+COUNTIF('Data R5'!W50,"&gt;0")+COUNTIF('Data R5'!Y50,"&gt;0"))&gt;0,1,0))</f>
        <v/>
      </c>
      <c r="M4040" t="inlineStr">
        <is>
          <t>Data R</t>
        </is>
      </c>
    </row>
    <row r="4041">
      <c r="A4041" t="inlineStr">
        <is>
          <t>Regional 5</t>
        </is>
      </c>
      <c r="B4041">
        <f>IF('Data R5'!C51="","",'Data R5'!B51)</f>
        <v/>
      </c>
      <c r="C4041">
        <f>IF('Data R5'!C51="","",'Data R5'!C51)</f>
        <v/>
      </c>
      <c r="D4041">
        <f>IF('Data R5'!C51="","",'Data R5'!D51)</f>
        <v/>
      </c>
      <c r="E4041">
        <f>IF('Data R5'!C51="","",'Data R5'!E51)</f>
        <v/>
      </c>
      <c r="F4041">
        <f>IF('Data R5'!C51="","",'Data R5'!F51)</f>
        <v/>
      </c>
      <c r="G4041">
        <f>IF('Data R5'!C51="","",'Data R5'!AD51)</f>
        <v/>
      </c>
      <c r="H4041">
        <f>IF('Data R5'!C51="","",'Data R5'!AC51)</f>
        <v/>
      </c>
      <c r="I4041">
        <f>IF('Data R5'!C51="","",COUNTIF('Data R5'!J51,"&gt;0")+COUNTIF('Data R5'!L51,"&gt;0")+COUNTIF('Data R5'!N51,"&gt;0")+COUNTIF('Data R5'!P51,"&gt;0")+COUNTIF('Data R5'!R51,"&gt;0")+COUNTIF('Data R5'!T51,"&gt;0")+COUNTIF('Data R5'!V51,"&gt;0")+COUNTIF('Data R5'!X51,"&gt;0"))</f>
        <v/>
      </c>
      <c r="J4041">
        <f>IF('Data R5'!C51="","",IF((COUNTIF('Data R5'!K51,"&gt;0")+COUNTIF('Data R5'!M51,"&gt;0")+COUNTIF('Data R5'!O51,"&gt;0")+COUNTIF('Data R5'!Q51,"&gt;0")+COUNTIF('Data R5'!S51,"&gt;0")+COUNTIF('Data R5'!U51,"&gt;0")+COUNTIF('Data R5'!W51,"&gt;0")+COUNTIF('Data R5'!Y51,"&gt;0"))&gt;0,1,0))</f>
        <v/>
      </c>
      <c r="M4041" t="inlineStr">
        <is>
          <t>Data R</t>
        </is>
      </c>
    </row>
    <row r="4042">
      <c r="A4042" t="inlineStr">
        <is>
          <t>Regional 5</t>
        </is>
      </c>
      <c r="B4042">
        <f>IF('Data R5'!C52="","",'Data R5'!B52)</f>
        <v/>
      </c>
      <c r="C4042">
        <f>IF('Data R5'!C52="","",'Data R5'!C52)</f>
        <v/>
      </c>
      <c r="D4042">
        <f>IF('Data R5'!C52="","",'Data R5'!D52)</f>
        <v/>
      </c>
      <c r="E4042">
        <f>IF('Data R5'!C52="","",'Data R5'!E52)</f>
        <v/>
      </c>
      <c r="F4042">
        <f>IF('Data R5'!C52="","",'Data R5'!F52)</f>
        <v/>
      </c>
      <c r="G4042">
        <f>IF('Data R5'!C52="","",'Data R5'!AD52)</f>
        <v/>
      </c>
      <c r="H4042">
        <f>IF('Data R5'!C52="","",'Data R5'!AC52)</f>
        <v/>
      </c>
      <c r="I4042">
        <f>IF('Data R5'!C52="","",COUNTIF('Data R5'!J52,"&gt;0")+COUNTIF('Data R5'!L52,"&gt;0")+COUNTIF('Data R5'!N52,"&gt;0")+COUNTIF('Data R5'!P52,"&gt;0")+COUNTIF('Data R5'!R52,"&gt;0")+COUNTIF('Data R5'!T52,"&gt;0")+COUNTIF('Data R5'!V52,"&gt;0")+COUNTIF('Data R5'!X52,"&gt;0"))</f>
        <v/>
      </c>
      <c r="J4042">
        <f>IF('Data R5'!C52="","",IF((COUNTIF('Data R5'!K52,"&gt;0")+COUNTIF('Data R5'!M52,"&gt;0")+COUNTIF('Data R5'!O52,"&gt;0")+COUNTIF('Data R5'!Q52,"&gt;0")+COUNTIF('Data R5'!S52,"&gt;0")+COUNTIF('Data R5'!U52,"&gt;0")+COUNTIF('Data R5'!W52,"&gt;0")+COUNTIF('Data R5'!Y52,"&gt;0"))&gt;0,1,0))</f>
        <v/>
      </c>
      <c r="M4042" t="inlineStr">
        <is>
          <t>Data R</t>
        </is>
      </c>
    </row>
    <row r="4043">
      <c r="A4043" t="inlineStr">
        <is>
          <t>Regional 5</t>
        </is>
      </c>
      <c r="B4043">
        <f>IF('Data R5'!C53="","",'Data R5'!B53)</f>
        <v/>
      </c>
      <c r="C4043">
        <f>IF('Data R5'!C53="","",'Data R5'!C53)</f>
        <v/>
      </c>
      <c r="D4043">
        <f>IF('Data R5'!C53="","",'Data R5'!D53)</f>
        <v/>
      </c>
      <c r="E4043">
        <f>IF('Data R5'!C53="","",'Data R5'!E53)</f>
        <v/>
      </c>
      <c r="F4043">
        <f>IF('Data R5'!C53="","",'Data R5'!F53)</f>
        <v/>
      </c>
      <c r="G4043">
        <f>IF('Data R5'!C53="","",'Data R5'!AD53)</f>
        <v/>
      </c>
      <c r="H4043">
        <f>IF('Data R5'!C53="","",'Data R5'!AC53)</f>
        <v/>
      </c>
      <c r="I4043">
        <f>IF('Data R5'!C53="","",COUNTIF('Data R5'!J53,"&gt;0")+COUNTIF('Data R5'!L53,"&gt;0")+COUNTIF('Data R5'!N53,"&gt;0")+COUNTIF('Data R5'!P53,"&gt;0")+COUNTIF('Data R5'!R53,"&gt;0")+COUNTIF('Data R5'!T53,"&gt;0")+COUNTIF('Data R5'!V53,"&gt;0")+COUNTIF('Data R5'!X53,"&gt;0"))</f>
        <v/>
      </c>
      <c r="J4043">
        <f>IF('Data R5'!C53="","",IF((COUNTIF('Data R5'!K53,"&gt;0")+COUNTIF('Data R5'!M53,"&gt;0")+COUNTIF('Data R5'!O53,"&gt;0")+COUNTIF('Data R5'!Q53,"&gt;0")+COUNTIF('Data R5'!S53,"&gt;0")+COUNTIF('Data R5'!U53,"&gt;0")+COUNTIF('Data R5'!W53,"&gt;0")+COUNTIF('Data R5'!Y53,"&gt;0"))&gt;0,1,0))</f>
        <v/>
      </c>
      <c r="M4043" t="inlineStr">
        <is>
          <t>Data R</t>
        </is>
      </c>
    </row>
    <row r="4044">
      <c r="A4044" t="inlineStr">
        <is>
          <t>Regional 5</t>
        </is>
      </c>
      <c r="B4044">
        <f>IF('Data R5'!C54="","",'Data R5'!B54)</f>
        <v/>
      </c>
      <c r="C4044">
        <f>IF('Data R5'!C54="","",'Data R5'!C54)</f>
        <v/>
      </c>
      <c r="D4044">
        <f>IF('Data R5'!C54="","",'Data R5'!D54)</f>
        <v/>
      </c>
      <c r="E4044">
        <f>IF('Data R5'!C54="","",'Data R5'!E54)</f>
        <v/>
      </c>
      <c r="F4044">
        <f>IF('Data R5'!C54="","",'Data R5'!F54)</f>
        <v/>
      </c>
      <c r="G4044">
        <f>IF('Data R5'!C54="","",'Data R5'!AD54)</f>
        <v/>
      </c>
      <c r="H4044">
        <f>IF('Data R5'!C54="","",'Data R5'!AC54)</f>
        <v/>
      </c>
      <c r="I4044">
        <f>IF('Data R5'!C54="","",COUNTIF('Data R5'!J54,"&gt;0")+COUNTIF('Data R5'!L54,"&gt;0")+COUNTIF('Data R5'!N54,"&gt;0")+COUNTIF('Data R5'!P54,"&gt;0")+COUNTIF('Data R5'!R54,"&gt;0")+COUNTIF('Data R5'!T54,"&gt;0")+COUNTIF('Data R5'!V54,"&gt;0")+COUNTIF('Data R5'!X54,"&gt;0"))</f>
        <v/>
      </c>
      <c r="J4044">
        <f>IF('Data R5'!C54="","",IF((COUNTIF('Data R5'!K54,"&gt;0")+COUNTIF('Data R5'!M54,"&gt;0")+COUNTIF('Data R5'!O54,"&gt;0")+COUNTIF('Data R5'!Q54,"&gt;0")+COUNTIF('Data R5'!S54,"&gt;0")+COUNTIF('Data R5'!U54,"&gt;0")+COUNTIF('Data R5'!W54,"&gt;0")+COUNTIF('Data R5'!Y54,"&gt;0"))&gt;0,1,0))</f>
        <v/>
      </c>
      <c r="M4044" t="inlineStr">
        <is>
          <t>Data R</t>
        </is>
      </c>
    </row>
    <row r="4045">
      <c r="A4045" t="inlineStr">
        <is>
          <t>Regional 5</t>
        </is>
      </c>
      <c r="B4045">
        <f>IF('Data R5'!C55="","",'Data R5'!B55)</f>
        <v/>
      </c>
      <c r="C4045">
        <f>IF('Data R5'!C55="","",'Data R5'!C55)</f>
        <v/>
      </c>
      <c r="D4045">
        <f>IF('Data R5'!C55="","",'Data R5'!D55)</f>
        <v/>
      </c>
      <c r="E4045">
        <f>IF('Data R5'!C55="","",'Data R5'!E55)</f>
        <v/>
      </c>
      <c r="F4045">
        <f>IF('Data R5'!C55="","",'Data R5'!F55)</f>
        <v/>
      </c>
      <c r="G4045">
        <f>IF('Data R5'!C55="","",'Data R5'!AD55)</f>
        <v/>
      </c>
      <c r="H4045">
        <f>IF('Data R5'!C55="","",'Data R5'!AC55)</f>
        <v/>
      </c>
      <c r="I4045">
        <f>IF('Data R5'!C55="","",COUNTIF('Data R5'!J55,"&gt;0")+COUNTIF('Data R5'!L55,"&gt;0")+COUNTIF('Data R5'!N55,"&gt;0")+COUNTIF('Data R5'!P55,"&gt;0")+COUNTIF('Data R5'!R55,"&gt;0")+COUNTIF('Data R5'!T55,"&gt;0")+COUNTIF('Data R5'!V55,"&gt;0")+COUNTIF('Data R5'!X55,"&gt;0"))</f>
        <v/>
      </c>
      <c r="J4045">
        <f>IF('Data R5'!C55="","",IF((COUNTIF('Data R5'!K55,"&gt;0")+COUNTIF('Data R5'!M55,"&gt;0")+COUNTIF('Data R5'!O55,"&gt;0")+COUNTIF('Data R5'!Q55,"&gt;0")+COUNTIF('Data R5'!S55,"&gt;0")+COUNTIF('Data R5'!U55,"&gt;0")+COUNTIF('Data R5'!W55,"&gt;0")+COUNTIF('Data R5'!Y55,"&gt;0"))&gt;0,1,0))</f>
        <v/>
      </c>
      <c r="M4045" t="inlineStr">
        <is>
          <t>Data R</t>
        </is>
      </c>
    </row>
    <row r="4046">
      <c r="A4046" t="inlineStr">
        <is>
          <t>Regional 5</t>
        </is>
      </c>
      <c r="B4046">
        <f>IF('Data R5'!C56="","",'Data R5'!B56)</f>
        <v/>
      </c>
      <c r="C4046">
        <f>IF('Data R5'!C56="","",'Data R5'!C56)</f>
        <v/>
      </c>
      <c r="D4046">
        <f>IF('Data R5'!C56="","",'Data R5'!D56)</f>
        <v/>
      </c>
      <c r="E4046">
        <f>IF('Data R5'!C56="","",'Data R5'!E56)</f>
        <v/>
      </c>
      <c r="F4046">
        <f>IF('Data R5'!C56="","",'Data R5'!F56)</f>
        <v/>
      </c>
      <c r="G4046">
        <f>IF('Data R5'!C56="","",'Data R5'!AD56)</f>
        <v/>
      </c>
      <c r="H4046">
        <f>IF('Data R5'!C56="","",'Data R5'!AC56)</f>
        <v/>
      </c>
      <c r="I4046">
        <f>IF('Data R5'!C56="","",COUNTIF('Data R5'!J56,"&gt;0")+COUNTIF('Data R5'!L56,"&gt;0")+COUNTIF('Data R5'!N56,"&gt;0")+COUNTIF('Data R5'!P56,"&gt;0")+COUNTIF('Data R5'!R56,"&gt;0")+COUNTIF('Data R5'!T56,"&gt;0")+COUNTIF('Data R5'!V56,"&gt;0")+COUNTIF('Data R5'!X56,"&gt;0"))</f>
        <v/>
      </c>
      <c r="J4046">
        <f>IF('Data R5'!C56="","",IF((COUNTIF('Data R5'!K56,"&gt;0")+COUNTIF('Data R5'!M56,"&gt;0")+COUNTIF('Data R5'!O56,"&gt;0")+COUNTIF('Data R5'!Q56,"&gt;0")+COUNTIF('Data R5'!S56,"&gt;0")+COUNTIF('Data R5'!U56,"&gt;0")+COUNTIF('Data R5'!W56,"&gt;0")+COUNTIF('Data R5'!Y56,"&gt;0"))&gt;0,1,0))</f>
        <v/>
      </c>
      <c r="M4046" t="inlineStr">
        <is>
          <t>Data R</t>
        </is>
      </c>
    </row>
    <row r="4047">
      <c r="A4047" t="inlineStr">
        <is>
          <t>Regional 5</t>
        </is>
      </c>
      <c r="B4047">
        <f>IF('Data R5'!C57="","",'Data R5'!B57)</f>
        <v/>
      </c>
      <c r="C4047">
        <f>IF('Data R5'!C57="","",'Data R5'!C57)</f>
        <v/>
      </c>
      <c r="D4047">
        <f>IF('Data R5'!C57="","",'Data R5'!D57)</f>
        <v/>
      </c>
      <c r="E4047">
        <f>IF('Data R5'!C57="","",'Data R5'!E57)</f>
        <v/>
      </c>
      <c r="F4047">
        <f>IF('Data R5'!C57="","",'Data R5'!F57)</f>
        <v/>
      </c>
      <c r="G4047">
        <f>IF('Data R5'!C57="","",'Data R5'!AD57)</f>
        <v/>
      </c>
      <c r="H4047">
        <f>IF('Data R5'!C57="","",'Data R5'!AC57)</f>
        <v/>
      </c>
      <c r="I4047">
        <f>IF('Data R5'!C57="","",COUNTIF('Data R5'!J57,"&gt;0")+COUNTIF('Data R5'!L57,"&gt;0")+COUNTIF('Data R5'!N57,"&gt;0")+COUNTIF('Data R5'!P57,"&gt;0")+COUNTIF('Data R5'!R57,"&gt;0")+COUNTIF('Data R5'!T57,"&gt;0")+COUNTIF('Data R5'!V57,"&gt;0")+COUNTIF('Data R5'!X57,"&gt;0"))</f>
        <v/>
      </c>
      <c r="J4047">
        <f>IF('Data R5'!C57="","",IF((COUNTIF('Data R5'!K57,"&gt;0")+COUNTIF('Data R5'!M57,"&gt;0")+COUNTIF('Data R5'!O57,"&gt;0")+COUNTIF('Data R5'!Q57,"&gt;0")+COUNTIF('Data R5'!S57,"&gt;0")+COUNTIF('Data R5'!U57,"&gt;0")+COUNTIF('Data R5'!W57,"&gt;0")+COUNTIF('Data R5'!Y57,"&gt;0"))&gt;0,1,0))</f>
        <v/>
      </c>
      <c r="M4047" t="inlineStr">
        <is>
          <t>Data R</t>
        </is>
      </c>
    </row>
    <row r="4048">
      <c r="A4048" t="inlineStr">
        <is>
          <t>Regional 5</t>
        </is>
      </c>
      <c r="B4048">
        <f>IF('Data R5'!C58="","",'Data R5'!B58)</f>
        <v/>
      </c>
      <c r="C4048">
        <f>IF('Data R5'!C58="","",'Data R5'!C58)</f>
        <v/>
      </c>
      <c r="D4048">
        <f>IF('Data R5'!C58="","",'Data R5'!D58)</f>
        <v/>
      </c>
      <c r="E4048">
        <f>IF('Data R5'!C58="","",'Data R5'!E58)</f>
        <v/>
      </c>
      <c r="F4048">
        <f>IF('Data R5'!C58="","",'Data R5'!F58)</f>
        <v/>
      </c>
      <c r="G4048">
        <f>IF('Data R5'!C58="","",'Data R5'!AD58)</f>
        <v/>
      </c>
      <c r="H4048">
        <f>IF('Data R5'!C58="","",'Data R5'!AC58)</f>
        <v/>
      </c>
      <c r="I4048">
        <f>IF('Data R5'!C58="","",COUNTIF('Data R5'!J58,"&gt;0")+COUNTIF('Data R5'!L58,"&gt;0")+COUNTIF('Data R5'!N58,"&gt;0")+COUNTIF('Data R5'!P58,"&gt;0")+COUNTIF('Data R5'!R58,"&gt;0")+COUNTIF('Data R5'!T58,"&gt;0")+COUNTIF('Data R5'!V58,"&gt;0")+COUNTIF('Data R5'!X58,"&gt;0"))</f>
        <v/>
      </c>
      <c r="J4048">
        <f>IF('Data R5'!C58="","",IF((COUNTIF('Data R5'!K58,"&gt;0")+COUNTIF('Data R5'!M58,"&gt;0")+COUNTIF('Data R5'!O58,"&gt;0")+COUNTIF('Data R5'!Q58,"&gt;0")+COUNTIF('Data R5'!S58,"&gt;0")+COUNTIF('Data R5'!U58,"&gt;0")+COUNTIF('Data R5'!W58,"&gt;0")+COUNTIF('Data R5'!Y58,"&gt;0"))&gt;0,1,0))</f>
        <v/>
      </c>
      <c r="M4048" t="inlineStr">
        <is>
          <t>Data R</t>
        </is>
      </c>
    </row>
    <row r="4049">
      <c r="A4049" t="inlineStr">
        <is>
          <t>Regional 5</t>
        </is>
      </c>
      <c r="B4049">
        <f>IF('Data R5'!C59="","",'Data R5'!B59)</f>
        <v/>
      </c>
      <c r="C4049">
        <f>IF('Data R5'!C59="","",'Data R5'!C59)</f>
        <v/>
      </c>
      <c r="D4049">
        <f>IF('Data R5'!C59="","",'Data R5'!D59)</f>
        <v/>
      </c>
      <c r="E4049">
        <f>IF('Data R5'!C59="","",'Data R5'!E59)</f>
        <v/>
      </c>
      <c r="F4049">
        <f>IF('Data R5'!C59="","",'Data R5'!F59)</f>
        <v/>
      </c>
      <c r="G4049">
        <f>IF('Data R5'!C59="","",'Data R5'!AD59)</f>
        <v/>
      </c>
      <c r="H4049">
        <f>IF('Data R5'!C59="","",'Data R5'!AC59)</f>
        <v/>
      </c>
      <c r="I4049">
        <f>IF('Data R5'!C59="","",COUNTIF('Data R5'!J59,"&gt;0")+COUNTIF('Data R5'!L59,"&gt;0")+COUNTIF('Data R5'!N59,"&gt;0")+COUNTIF('Data R5'!P59,"&gt;0")+COUNTIF('Data R5'!R59,"&gt;0")+COUNTIF('Data R5'!T59,"&gt;0")+COUNTIF('Data R5'!V59,"&gt;0")+COUNTIF('Data R5'!X59,"&gt;0"))</f>
        <v/>
      </c>
      <c r="J4049">
        <f>IF('Data R5'!C59="","",IF((COUNTIF('Data R5'!K59,"&gt;0")+COUNTIF('Data R5'!M59,"&gt;0")+COUNTIF('Data R5'!O59,"&gt;0")+COUNTIF('Data R5'!Q59,"&gt;0")+COUNTIF('Data R5'!S59,"&gt;0")+COUNTIF('Data R5'!U59,"&gt;0")+COUNTIF('Data R5'!W59,"&gt;0")+COUNTIF('Data R5'!Y59,"&gt;0"))&gt;0,1,0))</f>
        <v/>
      </c>
      <c r="M4049" t="inlineStr">
        <is>
          <t>Data R</t>
        </is>
      </c>
    </row>
    <row r="4050">
      <c r="A4050" t="inlineStr">
        <is>
          <t>Regional 5</t>
        </is>
      </c>
      <c r="B4050">
        <f>IF('Data R5'!C60="","",'Data R5'!B60)</f>
        <v/>
      </c>
      <c r="C4050">
        <f>IF('Data R5'!C60="","",'Data R5'!C60)</f>
        <v/>
      </c>
      <c r="D4050">
        <f>IF('Data R5'!C60="","",'Data R5'!D60)</f>
        <v/>
      </c>
      <c r="E4050">
        <f>IF('Data R5'!C60="","",'Data R5'!E60)</f>
        <v/>
      </c>
      <c r="F4050">
        <f>IF('Data R5'!C60="","",'Data R5'!F60)</f>
        <v/>
      </c>
      <c r="G4050">
        <f>IF('Data R5'!C60="","",'Data R5'!AD60)</f>
        <v/>
      </c>
      <c r="H4050">
        <f>IF('Data R5'!C60="","",'Data R5'!AC60)</f>
        <v/>
      </c>
      <c r="I4050">
        <f>IF('Data R5'!C60="","",COUNTIF('Data R5'!J60,"&gt;0")+COUNTIF('Data R5'!L60,"&gt;0")+COUNTIF('Data R5'!N60,"&gt;0")+COUNTIF('Data R5'!P60,"&gt;0")+COUNTIF('Data R5'!R60,"&gt;0")+COUNTIF('Data R5'!T60,"&gt;0")+COUNTIF('Data R5'!V60,"&gt;0")+COUNTIF('Data R5'!X60,"&gt;0"))</f>
        <v/>
      </c>
      <c r="J4050">
        <f>IF('Data R5'!C60="","",IF((COUNTIF('Data R5'!K60,"&gt;0")+COUNTIF('Data R5'!M60,"&gt;0")+COUNTIF('Data R5'!O60,"&gt;0")+COUNTIF('Data R5'!Q60,"&gt;0")+COUNTIF('Data R5'!S60,"&gt;0")+COUNTIF('Data R5'!U60,"&gt;0")+COUNTIF('Data R5'!W60,"&gt;0")+COUNTIF('Data R5'!Y60,"&gt;0"))&gt;0,1,0))</f>
        <v/>
      </c>
      <c r="M4050" t="inlineStr">
        <is>
          <t>Data R</t>
        </is>
      </c>
    </row>
    <row r="4051">
      <c r="A4051" t="inlineStr">
        <is>
          <t>Regional 5</t>
        </is>
      </c>
      <c r="B4051">
        <f>IF('Data R5'!C61="","",'Data R5'!B61)</f>
        <v/>
      </c>
      <c r="C4051">
        <f>IF('Data R5'!C61="","",'Data R5'!C61)</f>
        <v/>
      </c>
      <c r="D4051">
        <f>IF('Data R5'!C61="","",'Data R5'!D61)</f>
        <v/>
      </c>
      <c r="E4051">
        <f>IF('Data R5'!C61="","",'Data R5'!E61)</f>
        <v/>
      </c>
      <c r="F4051">
        <f>IF('Data R5'!C61="","",'Data R5'!F61)</f>
        <v/>
      </c>
      <c r="G4051">
        <f>IF('Data R5'!C61="","",'Data R5'!AD61)</f>
        <v/>
      </c>
      <c r="H4051">
        <f>IF('Data R5'!C61="","",'Data R5'!AC61)</f>
        <v/>
      </c>
      <c r="I4051">
        <f>IF('Data R5'!C61="","",COUNTIF('Data R5'!J61,"&gt;0")+COUNTIF('Data R5'!L61,"&gt;0")+COUNTIF('Data R5'!N61,"&gt;0")+COUNTIF('Data R5'!P61,"&gt;0")+COUNTIF('Data R5'!R61,"&gt;0")+COUNTIF('Data R5'!T61,"&gt;0")+COUNTIF('Data R5'!V61,"&gt;0")+COUNTIF('Data R5'!X61,"&gt;0"))</f>
        <v/>
      </c>
      <c r="J4051">
        <f>IF('Data R5'!C61="","",IF((COUNTIF('Data R5'!K61,"&gt;0")+COUNTIF('Data R5'!M61,"&gt;0")+COUNTIF('Data R5'!O61,"&gt;0")+COUNTIF('Data R5'!Q61,"&gt;0")+COUNTIF('Data R5'!S61,"&gt;0")+COUNTIF('Data R5'!U61,"&gt;0")+COUNTIF('Data R5'!W61,"&gt;0")+COUNTIF('Data R5'!Y61,"&gt;0"))&gt;0,1,0))</f>
        <v/>
      </c>
      <c r="M4051" t="inlineStr">
        <is>
          <t>Data R</t>
        </is>
      </c>
    </row>
    <row r="4052">
      <c r="A4052" t="inlineStr">
        <is>
          <t>Regional 5</t>
        </is>
      </c>
      <c r="B4052">
        <f>IF('Data R5'!C62="","",'Data R5'!B62)</f>
        <v/>
      </c>
      <c r="C4052">
        <f>IF('Data R5'!C62="","",'Data R5'!C62)</f>
        <v/>
      </c>
      <c r="D4052">
        <f>IF('Data R5'!C62="","",'Data R5'!D62)</f>
        <v/>
      </c>
      <c r="E4052">
        <f>IF('Data R5'!C62="","",'Data R5'!E62)</f>
        <v/>
      </c>
      <c r="F4052">
        <f>IF('Data R5'!C62="","",'Data R5'!F62)</f>
        <v/>
      </c>
      <c r="G4052">
        <f>IF('Data R5'!C62="","",'Data R5'!AD62)</f>
        <v/>
      </c>
      <c r="H4052">
        <f>IF('Data R5'!C62="","",'Data R5'!AC62)</f>
        <v/>
      </c>
      <c r="I4052">
        <f>IF('Data R5'!C62="","",COUNTIF('Data R5'!J62,"&gt;0")+COUNTIF('Data R5'!L62,"&gt;0")+COUNTIF('Data R5'!N62,"&gt;0")+COUNTIF('Data R5'!P62,"&gt;0")+COUNTIF('Data R5'!R62,"&gt;0")+COUNTIF('Data R5'!T62,"&gt;0")+COUNTIF('Data R5'!V62,"&gt;0")+COUNTIF('Data R5'!X62,"&gt;0"))</f>
        <v/>
      </c>
      <c r="J4052">
        <f>IF('Data R5'!C62="","",IF((COUNTIF('Data R5'!K62,"&gt;0")+COUNTIF('Data R5'!M62,"&gt;0")+COUNTIF('Data R5'!O62,"&gt;0")+COUNTIF('Data R5'!Q62,"&gt;0")+COUNTIF('Data R5'!S62,"&gt;0")+COUNTIF('Data R5'!U62,"&gt;0")+COUNTIF('Data R5'!W62,"&gt;0")+COUNTIF('Data R5'!Y62,"&gt;0"))&gt;0,1,0))</f>
        <v/>
      </c>
      <c r="M4052" t="inlineStr">
        <is>
          <t>Data R</t>
        </is>
      </c>
    </row>
    <row r="4053">
      <c r="A4053" t="inlineStr">
        <is>
          <t>Regional 5</t>
        </is>
      </c>
      <c r="B4053">
        <f>IF('Data R5'!C63="","",'Data R5'!B63)</f>
        <v/>
      </c>
      <c r="C4053">
        <f>IF('Data R5'!C63="","",'Data R5'!C63)</f>
        <v/>
      </c>
      <c r="D4053">
        <f>IF('Data R5'!C63="","",'Data R5'!D63)</f>
        <v/>
      </c>
      <c r="E4053">
        <f>IF('Data R5'!C63="","",'Data R5'!E63)</f>
        <v/>
      </c>
      <c r="F4053">
        <f>IF('Data R5'!C63="","",'Data R5'!F63)</f>
        <v/>
      </c>
      <c r="G4053">
        <f>IF('Data R5'!C63="","",'Data R5'!AD63)</f>
        <v/>
      </c>
      <c r="H4053">
        <f>IF('Data R5'!C63="","",'Data R5'!AC63)</f>
        <v/>
      </c>
      <c r="I4053">
        <f>IF('Data R5'!C63="","",COUNTIF('Data R5'!J63,"&gt;0")+COUNTIF('Data R5'!L63,"&gt;0")+COUNTIF('Data R5'!N63,"&gt;0")+COUNTIF('Data R5'!P63,"&gt;0")+COUNTIF('Data R5'!R63,"&gt;0")+COUNTIF('Data R5'!T63,"&gt;0")+COUNTIF('Data R5'!V63,"&gt;0")+COUNTIF('Data R5'!X63,"&gt;0"))</f>
        <v/>
      </c>
      <c r="J4053">
        <f>IF('Data R5'!C63="","",IF((COUNTIF('Data R5'!K63,"&gt;0")+COUNTIF('Data R5'!M63,"&gt;0")+COUNTIF('Data R5'!O63,"&gt;0")+COUNTIF('Data R5'!Q63,"&gt;0")+COUNTIF('Data R5'!S63,"&gt;0")+COUNTIF('Data R5'!U63,"&gt;0")+COUNTIF('Data R5'!W63,"&gt;0")+COUNTIF('Data R5'!Y63,"&gt;0"))&gt;0,1,0))</f>
        <v/>
      </c>
      <c r="M4053" t="inlineStr">
        <is>
          <t>Data R</t>
        </is>
      </c>
    </row>
    <row r="4054">
      <c r="A4054" t="inlineStr">
        <is>
          <t>Regional 5</t>
        </is>
      </c>
      <c r="B4054">
        <f>IF('Data R5'!C64="","",'Data R5'!B64)</f>
        <v/>
      </c>
      <c r="C4054">
        <f>IF('Data R5'!C64="","",'Data R5'!C64)</f>
        <v/>
      </c>
      <c r="D4054">
        <f>IF('Data R5'!C64="","",'Data R5'!D64)</f>
        <v/>
      </c>
      <c r="E4054">
        <f>IF('Data R5'!C64="","",'Data R5'!E64)</f>
        <v/>
      </c>
      <c r="F4054">
        <f>IF('Data R5'!C64="","",'Data R5'!F64)</f>
        <v/>
      </c>
      <c r="G4054">
        <f>IF('Data R5'!C64="","",'Data R5'!AD64)</f>
        <v/>
      </c>
      <c r="H4054">
        <f>IF('Data R5'!C64="","",'Data R5'!AC64)</f>
        <v/>
      </c>
      <c r="I4054">
        <f>IF('Data R5'!C64="","",COUNTIF('Data R5'!J64,"&gt;0")+COUNTIF('Data R5'!L64,"&gt;0")+COUNTIF('Data R5'!N64,"&gt;0")+COUNTIF('Data R5'!P64,"&gt;0")+COUNTIF('Data R5'!R64,"&gt;0")+COUNTIF('Data R5'!T64,"&gt;0")+COUNTIF('Data R5'!V64,"&gt;0")+COUNTIF('Data R5'!X64,"&gt;0"))</f>
        <v/>
      </c>
      <c r="J4054">
        <f>IF('Data R5'!C64="","",IF((COUNTIF('Data R5'!K64,"&gt;0")+COUNTIF('Data R5'!M64,"&gt;0")+COUNTIF('Data R5'!O64,"&gt;0")+COUNTIF('Data R5'!Q64,"&gt;0")+COUNTIF('Data R5'!S64,"&gt;0")+COUNTIF('Data R5'!U64,"&gt;0")+COUNTIF('Data R5'!W64,"&gt;0")+COUNTIF('Data R5'!Y64,"&gt;0"))&gt;0,1,0))</f>
        <v/>
      </c>
      <c r="M4054" t="inlineStr">
        <is>
          <t>Data R</t>
        </is>
      </c>
    </row>
    <row r="4055">
      <c r="A4055" t="inlineStr">
        <is>
          <t>Regional 5</t>
        </is>
      </c>
      <c r="B4055">
        <f>IF('Data R5'!C65="","",'Data R5'!B65)</f>
        <v/>
      </c>
      <c r="C4055">
        <f>IF('Data R5'!C65="","",'Data R5'!C65)</f>
        <v/>
      </c>
      <c r="D4055">
        <f>IF('Data R5'!C65="","",'Data R5'!D65)</f>
        <v/>
      </c>
      <c r="E4055">
        <f>IF('Data R5'!C65="","",'Data R5'!E65)</f>
        <v/>
      </c>
      <c r="F4055">
        <f>IF('Data R5'!C65="","",'Data R5'!F65)</f>
        <v/>
      </c>
      <c r="G4055">
        <f>IF('Data R5'!C65="","",'Data R5'!AD65)</f>
        <v/>
      </c>
      <c r="H4055">
        <f>IF('Data R5'!C65="","",'Data R5'!AC65)</f>
        <v/>
      </c>
      <c r="I4055">
        <f>IF('Data R5'!C65="","",COUNTIF('Data R5'!J65,"&gt;0")+COUNTIF('Data R5'!L65,"&gt;0")+COUNTIF('Data R5'!N65,"&gt;0")+COUNTIF('Data R5'!P65,"&gt;0")+COUNTIF('Data R5'!R65,"&gt;0")+COUNTIF('Data R5'!T65,"&gt;0")+COUNTIF('Data R5'!V65,"&gt;0")+COUNTIF('Data R5'!X65,"&gt;0"))</f>
        <v/>
      </c>
      <c r="J4055">
        <f>IF('Data R5'!C65="","",IF((COUNTIF('Data R5'!K65,"&gt;0")+COUNTIF('Data R5'!M65,"&gt;0")+COUNTIF('Data R5'!O65,"&gt;0")+COUNTIF('Data R5'!Q65,"&gt;0")+COUNTIF('Data R5'!S65,"&gt;0")+COUNTIF('Data R5'!U65,"&gt;0")+COUNTIF('Data R5'!W65,"&gt;0")+COUNTIF('Data R5'!Y65,"&gt;0"))&gt;0,1,0))</f>
        <v/>
      </c>
      <c r="M4055" t="inlineStr">
        <is>
          <t>Data R</t>
        </is>
      </c>
    </row>
    <row r="4056">
      <c r="A4056" t="inlineStr">
        <is>
          <t>Regional 5</t>
        </is>
      </c>
      <c r="B4056">
        <f>IF('Data R5'!C66="","",'Data R5'!B66)</f>
        <v/>
      </c>
      <c r="C4056">
        <f>IF('Data R5'!C66="","",'Data R5'!C66)</f>
        <v/>
      </c>
      <c r="D4056">
        <f>IF('Data R5'!C66="","",'Data R5'!D66)</f>
        <v/>
      </c>
      <c r="E4056">
        <f>IF('Data R5'!C66="","",'Data R5'!E66)</f>
        <v/>
      </c>
      <c r="F4056">
        <f>IF('Data R5'!C66="","",'Data R5'!F66)</f>
        <v/>
      </c>
      <c r="G4056">
        <f>IF('Data R5'!C66="","",'Data R5'!AD66)</f>
        <v/>
      </c>
      <c r="H4056">
        <f>IF('Data R5'!C66="","",'Data R5'!AC66)</f>
        <v/>
      </c>
      <c r="I4056">
        <f>IF('Data R5'!C66="","",COUNTIF('Data R5'!J66,"&gt;0")+COUNTIF('Data R5'!L66,"&gt;0")+COUNTIF('Data R5'!N66,"&gt;0")+COUNTIF('Data R5'!P66,"&gt;0")+COUNTIF('Data R5'!R66,"&gt;0")+COUNTIF('Data R5'!T66,"&gt;0")+COUNTIF('Data R5'!V66,"&gt;0")+COUNTIF('Data R5'!X66,"&gt;0"))</f>
        <v/>
      </c>
      <c r="J4056">
        <f>IF('Data R5'!C66="","",IF((COUNTIF('Data R5'!K66,"&gt;0")+COUNTIF('Data R5'!M66,"&gt;0")+COUNTIF('Data R5'!O66,"&gt;0")+COUNTIF('Data R5'!Q66,"&gt;0")+COUNTIF('Data R5'!S66,"&gt;0")+COUNTIF('Data R5'!U66,"&gt;0")+COUNTIF('Data R5'!W66,"&gt;0")+COUNTIF('Data R5'!Y66,"&gt;0"))&gt;0,1,0))</f>
        <v/>
      </c>
      <c r="M4056" t="inlineStr">
        <is>
          <t>Data R</t>
        </is>
      </c>
    </row>
    <row r="4057">
      <c r="A4057" t="inlineStr">
        <is>
          <t>Regional 5</t>
        </is>
      </c>
      <c r="B4057">
        <f>IF('Data R5'!C67="","",'Data R5'!B67)</f>
        <v/>
      </c>
      <c r="C4057">
        <f>IF('Data R5'!C67="","",'Data R5'!C67)</f>
        <v/>
      </c>
      <c r="D4057">
        <f>IF('Data R5'!C67="","",'Data R5'!D67)</f>
        <v/>
      </c>
      <c r="E4057">
        <f>IF('Data R5'!C67="","",'Data R5'!E67)</f>
        <v/>
      </c>
      <c r="F4057">
        <f>IF('Data R5'!C67="","",'Data R5'!F67)</f>
        <v/>
      </c>
      <c r="G4057">
        <f>IF('Data R5'!C67="","",'Data R5'!AD67)</f>
        <v/>
      </c>
      <c r="H4057">
        <f>IF('Data R5'!C67="","",'Data R5'!AC67)</f>
        <v/>
      </c>
      <c r="I4057">
        <f>IF('Data R5'!C67="","",COUNTIF('Data R5'!J67,"&gt;0")+COUNTIF('Data R5'!L67,"&gt;0")+COUNTIF('Data R5'!N67,"&gt;0")+COUNTIF('Data R5'!P67,"&gt;0")+COUNTIF('Data R5'!R67,"&gt;0")+COUNTIF('Data R5'!T67,"&gt;0")+COUNTIF('Data R5'!V67,"&gt;0")+COUNTIF('Data R5'!X67,"&gt;0"))</f>
        <v/>
      </c>
      <c r="J4057">
        <f>IF('Data R5'!C67="","",IF((COUNTIF('Data R5'!K67,"&gt;0")+COUNTIF('Data R5'!M67,"&gt;0")+COUNTIF('Data R5'!O67,"&gt;0")+COUNTIF('Data R5'!Q67,"&gt;0")+COUNTIF('Data R5'!S67,"&gt;0")+COUNTIF('Data R5'!U67,"&gt;0")+COUNTIF('Data R5'!W67,"&gt;0")+COUNTIF('Data R5'!Y67,"&gt;0"))&gt;0,1,0))</f>
        <v/>
      </c>
      <c r="M4057" t="inlineStr">
        <is>
          <t>Data R</t>
        </is>
      </c>
    </row>
    <row r="4058">
      <c r="A4058" t="inlineStr">
        <is>
          <t>Regional 5</t>
        </is>
      </c>
      <c r="B4058">
        <f>IF('Data R5'!C68="","",'Data R5'!B68)</f>
        <v/>
      </c>
      <c r="C4058">
        <f>IF('Data R5'!C68="","",'Data R5'!C68)</f>
        <v/>
      </c>
      <c r="D4058">
        <f>IF('Data R5'!C68="","",'Data R5'!D68)</f>
        <v/>
      </c>
      <c r="E4058">
        <f>IF('Data R5'!C68="","",'Data R5'!E68)</f>
        <v/>
      </c>
      <c r="F4058">
        <f>IF('Data R5'!C68="","",'Data R5'!F68)</f>
        <v/>
      </c>
      <c r="G4058">
        <f>IF('Data R5'!C68="","",'Data R5'!AD68)</f>
        <v/>
      </c>
      <c r="H4058">
        <f>IF('Data R5'!C68="","",'Data R5'!AC68)</f>
        <v/>
      </c>
      <c r="I4058">
        <f>IF('Data R5'!C68="","",COUNTIF('Data R5'!J68,"&gt;0")+COUNTIF('Data R5'!L68,"&gt;0")+COUNTIF('Data R5'!N68,"&gt;0")+COUNTIF('Data R5'!P68,"&gt;0")+COUNTIF('Data R5'!R68,"&gt;0")+COUNTIF('Data R5'!T68,"&gt;0")+COUNTIF('Data R5'!V68,"&gt;0")+COUNTIF('Data R5'!X68,"&gt;0"))</f>
        <v/>
      </c>
      <c r="J4058">
        <f>IF('Data R5'!C68="","",IF((COUNTIF('Data R5'!K68,"&gt;0")+COUNTIF('Data R5'!M68,"&gt;0")+COUNTIF('Data R5'!O68,"&gt;0")+COUNTIF('Data R5'!Q68,"&gt;0")+COUNTIF('Data R5'!S68,"&gt;0")+COUNTIF('Data R5'!U68,"&gt;0")+COUNTIF('Data R5'!W68,"&gt;0")+COUNTIF('Data R5'!Y68,"&gt;0"))&gt;0,1,0))</f>
        <v/>
      </c>
      <c r="M4058" t="inlineStr">
        <is>
          <t>Data R</t>
        </is>
      </c>
    </row>
    <row r="4059">
      <c r="A4059" t="inlineStr">
        <is>
          <t>Regional 5</t>
        </is>
      </c>
      <c r="B4059">
        <f>IF('Data R5'!C69="","",'Data R5'!B69)</f>
        <v/>
      </c>
      <c r="C4059">
        <f>IF('Data R5'!C69="","",'Data R5'!C69)</f>
        <v/>
      </c>
      <c r="D4059">
        <f>IF('Data R5'!C69="","",'Data R5'!D69)</f>
        <v/>
      </c>
      <c r="E4059">
        <f>IF('Data R5'!C69="","",'Data R5'!E69)</f>
        <v/>
      </c>
      <c r="F4059">
        <f>IF('Data R5'!C69="","",'Data R5'!F69)</f>
        <v/>
      </c>
      <c r="G4059">
        <f>IF('Data R5'!C69="","",'Data R5'!AD69)</f>
        <v/>
      </c>
      <c r="H4059">
        <f>IF('Data R5'!C69="","",'Data R5'!AC69)</f>
        <v/>
      </c>
      <c r="I4059">
        <f>IF('Data R5'!C69="","",COUNTIF('Data R5'!J69,"&gt;0")+COUNTIF('Data R5'!L69,"&gt;0")+COUNTIF('Data R5'!N69,"&gt;0")+COUNTIF('Data R5'!P69,"&gt;0")+COUNTIF('Data R5'!R69,"&gt;0")+COUNTIF('Data R5'!T69,"&gt;0")+COUNTIF('Data R5'!V69,"&gt;0")+COUNTIF('Data R5'!X69,"&gt;0"))</f>
        <v/>
      </c>
      <c r="J4059">
        <f>IF('Data R5'!C69="","",IF((COUNTIF('Data R5'!K69,"&gt;0")+COUNTIF('Data R5'!M69,"&gt;0")+COUNTIF('Data R5'!O69,"&gt;0")+COUNTIF('Data R5'!Q69,"&gt;0")+COUNTIF('Data R5'!S69,"&gt;0")+COUNTIF('Data R5'!U69,"&gt;0")+COUNTIF('Data R5'!W69,"&gt;0")+COUNTIF('Data R5'!Y69,"&gt;0"))&gt;0,1,0))</f>
        <v/>
      </c>
      <c r="M4059" t="inlineStr">
        <is>
          <t>Data R</t>
        </is>
      </c>
    </row>
    <row r="4060">
      <c r="A4060" t="inlineStr">
        <is>
          <t>Regional 5</t>
        </is>
      </c>
      <c r="B4060">
        <f>IF('Data R5'!C70="","",'Data R5'!B70)</f>
        <v/>
      </c>
      <c r="C4060">
        <f>IF('Data R5'!C70="","",'Data R5'!C70)</f>
        <v/>
      </c>
      <c r="D4060">
        <f>IF('Data R5'!C70="","",'Data R5'!D70)</f>
        <v/>
      </c>
      <c r="E4060">
        <f>IF('Data R5'!C70="","",'Data R5'!E70)</f>
        <v/>
      </c>
      <c r="F4060">
        <f>IF('Data R5'!C70="","",'Data R5'!F70)</f>
        <v/>
      </c>
      <c r="G4060">
        <f>IF('Data R5'!C70="","",'Data R5'!AD70)</f>
        <v/>
      </c>
      <c r="H4060">
        <f>IF('Data R5'!C70="","",'Data R5'!AC70)</f>
        <v/>
      </c>
      <c r="I4060">
        <f>IF('Data R5'!C70="","",COUNTIF('Data R5'!J70,"&gt;0")+COUNTIF('Data R5'!L70,"&gt;0")+COUNTIF('Data R5'!N70,"&gt;0")+COUNTIF('Data R5'!P70,"&gt;0")+COUNTIF('Data R5'!R70,"&gt;0")+COUNTIF('Data R5'!T70,"&gt;0")+COUNTIF('Data R5'!V70,"&gt;0")+COUNTIF('Data R5'!X70,"&gt;0"))</f>
        <v/>
      </c>
      <c r="J4060">
        <f>IF('Data R5'!C70="","",IF((COUNTIF('Data R5'!K70,"&gt;0")+COUNTIF('Data R5'!M70,"&gt;0")+COUNTIF('Data R5'!O70,"&gt;0")+COUNTIF('Data R5'!Q70,"&gt;0")+COUNTIF('Data R5'!S70,"&gt;0")+COUNTIF('Data R5'!U70,"&gt;0")+COUNTIF('Data R5'!W70,"&gt;0")+COUNTIF('Data R5'!Y70,"&gt;0"))&gt;0,1,0))</f>
        <v/>
      </c>
      <c r="M4060" t="inlineStr">
        <is>
          <t>Data R</t>
        </is>
      </c>
    </row>
    <row r="4061">
      <c r="A4061" t="inlineStr">
        <is>
          <t>Regional 5</t>
        </is>
      </c>
      <c r="B4061">
        <f>IF('Data R5'!C71="","",'Data R5'!B71)</f>
        <v/>
      </c>
      <c r="C4061">
        <f>IF('Data R5'!C71="","",'Data R5'!C71)</f>
        <v/>
      </c>
      <c r="D4061">
        <f>IF('Data R5'!C71="","",'Data R5'!D71)</f>
        <v/>
      </c>
      <c r="E4061">
        <f>IF('Data R5'!C71="","",'Data R5'!E71)</f>
        <v/>
      </c>
      <c r="F4061">
        <f>IF('Data R5'!C71="","",'Data R5'!F71)</f>
        <v/>
      </c>
      <c r="G4061">
        <f>IF('Data R5'!C71="","",'Data R5'!AD71)</f>
        <v/>
      </c>
      <c r="H4061">
        <f>IF('Data R5'!C71="","",'Data R5'!AC71)</f>
        <v/>
      </c>
      <c r="I4061">
        <f>IF('Data R5'!C71="","",COUNTIF('Data R5'!J71,"&gt;0")+COUNTIF('Data R5'!L71,"&gt;0")+COUNTIF('Data R5'!N71,"&gt;0")+COUNTIF('Data R5'!P71,"&gt;0")+COUNTIF('Data R5'!R71,"&gt;0")+COUNTIF('Data R5'!T71,"&gt;0")+COUNTIF('Data R5'!V71,"&gt;0")+COUNTIF('Data R5'!X71,"&gt;0"))</f>
        <v/>
      </c>
      <c r="J4061">
        <f>IF('Data R5'!C71="","",IF((COUNTIF('Data R5'!K71,"&gt;0")+COUNTIF('Data R5'!M71,"&gt;0")+COUNTIF('Data R5'!O71,"&gt;0")+COUNTIF('Data R5'!Q71,"&gt;0")+COUNTIF('Data R5'!S71,"&gt;0")+COUNTIF('Data R5'!U71,"&gt;0")+COUNTIF('Data R5'!W71,"&gt;0")+COUNTIF('Data R5'!Y71,"&gt;0"))&gt;0,1,0))</f>
        <v/>
      </c>
      <c r="M4061" t="inlineStr">
        <is>
          <t>Data R</t>
        </is>
      </c>
    </row>
    <row r="4062">
      <c r="A4062" t="inlineStr">
        <is>
          <t>Regional 5</t>
        </is>
      </c>
      <c r="B4062">
        <f>IF('Data R5'!C72="","",'Data R5'!B72)</f>
        <v/>
      </c>
      <c r="C4062">
        <f>IF('Data R5'!C72="","",'Data R5'!C72)</f>
        <v/>
      </c>
      <c r="D4062">
        <f>IF('Data R5'!C72="","",'Data R5'!D72)</f>
        <v/>
      </c>
      <c r="E4062">
        <f>IF('Data R5'!C72="","",'Data R5'!E72)</f>
        <v/>
      </c>
      <c r="F4062">
        <f>IF('Data R5'!C72="","",'Data R5'!F72)</f>
        <v/>
      </c>
      <c r="G4062">
        <f>IF('Data R5'!C72="","",'Data R5'!AD72)</f>
        <v/>
      </c>
      <c r="H4062">
        <f>IF('Data R5'!C72="","",'Data R5'!AC72)</f>
        <v/>
      </c>
      <c r="I4062">
        <f>IF('Data R5'!C72="","",COUNTIF('Data R5'!J72,"&gt;0")+COUNTIF('Data R5'!L72,"&gt;0")+COUNTIF('Data R5'!N72,"&gt;0")+COUNTIF('Data R5'!P72,"&gt;0")+COUNTIF('Data R5'!R72,"&gt;0")+COUNTIF('Data R5'!T72,"&gt;0")+COUNTIF('Data R5'!V72,"&gt;0")+COUNTIF('Data R5'!X72,"&gt;0"))</f>
        <v/>
      </c>
      <c r="J4062">
        <f>IF('Data R5'!C72="","",IF((COUNTIF('Data R5'!K72,"&gt;0")+COUNTIF('Data R5'!M72,"&gt;0")+COUNTIF('Data R5'!O72,"&gt;0")+COUNTIF('Data R5'!Q72,"&gt;0")+COUNTIF('Data R5'!S72,"&gt;0")+COUNTIF('Data R5'!U72,"&gt;0")+COUNTIF('Data R5'!W72,"&gt;0")+COUNTIF('Data R5'!Y72,"&gt;0"))&gt;0,1,0))</f>
        <v/>
      </c>
      <c r="M4062" t="inlineStr">
        <is>
          <t>Data R</t>
        </is>
      </c>
    </row>
    <row r="4063">
      <c r="A4063" t="inlineStr">
        <is>
          <t>Regional 5</t>
        </is>
      </c>
      <c r="B4063">
        <f>IF('Data R5'!C73="","",'Data R5'!B73)</f>
        <v/>
      </c>
      <c r="C4063">
        <f>IF('Data R5'!C73="","",'Data R5'!C73)</f>
        <v/>
      </c>
      <c r="D4063">
        <f>IF('Data R5'!C73="","",'Data R5'!D73)</f>
        <v/>
      </c>
      <c r="E4063">
        <f>IF('Data R5'!C73="","",'Data R5'!E73)</f>
        <v/>
      </c>
      <c r="F4063">
        <f>IF('Data R5'!C73="","",'Data R5'!F73)</f>
        <v/>
      </c>
      <c r="G4063">
        <f>IF('Data R5'!C73="","",'Data R5'!AD73)</f>
        <v/>
      </c>
      <c r="H4063">
        <f>IF('Data R5'!C73="","",'Data R5'!AC73)</f>
        <v/>
      </c>
      <c r="I4063">
        <f>IF('Data R5'!C73="","",COUNTIF('Data R5'!J73,"&gt;0")+COUNTIF('Data R5'!L73,"&gt;0")+COUNTIF('Data R5'!N73,"&gt;0")+COUNTIF('Data R5'!P73,"&gt;0")+COUNTIF('Data R5'!R73,"&gt;0")+COUNTIF('Data R5'!T73,"&gt;0")+COUNTIF('Data R5'!V73,"&gt;0")+COUNTIF('Data R5'!X73,"&gt;0"))</f>
        <v/>
      </c>
      <c r="J4063">
        <f>IF('Data R5'!C73="","",IF((COUNTIF('Data R5'!K73,"&gt;0")+COUNTIF('Data R5'!M73,"&gt;0")+COUNTIF('Data R5'!O73,"&gt;0")+COUNTIF('Data R5'!Q73,"&gt;0")+COUNTIF('Data R5'!S73,"&gt;0")+COUNTIF('Data R5'!U73,"&gt;0")+COUNTIF('Data R5'!W73,"&gt;0")+COUNTIF('Data R5'!Y73,"&gt;0"))&gt;0,1,0))</f>
        <v/>
      </c>
      <c r="M4063" t="inlineStr">
        <is>
          <t>Data R</t>
        </is>
      </c>
    </row>
    <row r="4064">
      <c r="A4064" t="inlineStr">
        <is>
          <t>Regional 5</t>
        </is>
      </c>
      <c r="B4064">
        <f>IF('Data R5'!C74="","",'Data R5'!B74)</f>
        <v/>
      </c>
      <c r="C4064">
        <f>IF('Data R5'!C74="","",'Data R5'!C74)</f>
        <v/>
      </c>
      <c r="D4064">
        <f>IF('Data R5'!C74="","",'Data R5'!D74)</f>
        <v/>
      </c>
      <c r="E4064">
        <f>IF('Data R5'!C74="","",'Data R5'!E74)</f>
        <v/>
      </c>
      <c r="F4064">
        <f>IF('Data R5'!C74="","",'Data R5'!F74)</f>
        <v/>
      </c>
      <c r="G4064">
        <f>IF('Data R5'!C74="","",'Data R5'!AD74)</f>
        <v/>
      </c>
      <c r="H4064">
        <f>IF('Data R5'!C74="","",'Data R5'!AC74)</f>
        <v/>
      </c>
      <c r="I4064">
        <f>IF('Data R5'!C74="","",COUNTIF('Data R5'!J74,"&gt;0")+COUNTIF('Data R5'!L74,"&gt;0")+COUNTIF('Data R5'!N74,"&gt;0")+COUNTIF('Data R5'!P74,"&gt;0")+COUNTIF('Data R5'!R74,"&gt;0")+COUNTIF('Data R5'!T74,"&gt;0")+COUNTIF('Data R5'!V74,"&gt;0")+COUNTIF('Data R5'!X74,"&gt;0"))</f>
        <v/>
      </c>
      <c r="J4064">
        <f>IF('Data R5'!C74="","",IF((COUNTIF('Data R5'!K74,"&gt;0")+COUNTIF('Data R5'!M74,"&gt;0")+COUNTIF('Data R5'!O74,"&gt;0")+COUNTIF('Data R5'!Q74,"&gt;0")+COUNTIF('Data R5'!S74,"&gt;0")+COUNTIF('Data R5'!U74,"&gt;0")+COUNTIF('Data R5'!W74,"&gt;0")+COUNTIF('Data R5'!Y74,"&gt;0"))&gt;0,1,0))</f>
        <v/>
      </c>
      <c r="M4064" t="inlineStr">
        <is>
          <t>Data R</t>
        </is>
      </c>
    </row>
    <row r="4065">
      <c r="A4065" t="inlineStr">
        <is>
          <t>Regional 5</t>
        </is>
      </c>
      <c r="B4065">
        <f>IF('Data R5'!C75="","",'Data R5'!B75)</f>
        <v/>
      </c>
      <c r="C4065">
        <f>IF('Data R5'!C75="","",'Data R5'!C75)</f>
        <v/>
      </c>
      <c r="D4065">
        <f>IF('Data R5'!C75="","",'Data R5'!D75)</f>
        <v/>
      </c>
      <c r="E4065">
        <f>IF('Data R5'!C75="","",'Data R5'!E75)</f>
        <v/>
      </c>
      <c r="F4065">
        <f>IF('Data R5'!C75="","",'Data R5'!F75)</f>
        <v/>
      </c>
      <c r="G4065">
        <f>IF('Data R5'!C75="","",'Data R5'!AD75)</f>
        <v/>
      </c>
      <c r="H4065">
        <f>IF('Data R5'!C75="","",'Data R5'!AC75)</f>
        <v/>
      </c>
      <c r="I4065">
        <f>IF('Data R5'!C75="","",COUNTIF('Data R5'!J75,"&gt;0")+COUNTIF('Data R5'!L75,"&gt;0")+COUNTIF('Data R5'!N75,"&gt;0")+COUNTIF('Data R5'!P75,"&gt;0")+COUNTIF('Data R5'!R75,"&gt;0")+COUNTIF('Data R5'!T75,"&gt;0")+COUNTIF('Data R5'!V75,"&gt;0")+COUNTIF('Data R5'!X75,"&gt;0"))</f>
        <v/>
      </c>
      <c r="J4065">
        <f>IF('Data R5'!C75="","",IF((COUNTIF('Data R5'!K75,"&gt;0")+COUNTIF('Data R5'!M75,"&gt;0")+COUNTIF('Data R5'!O75,"&gt;0")+COUNTIF('Data R5'!Q75,"&gt;0")+COUNTIF('Data R5'!S75,"&gt;0")+COUNTIF('Data R5'!U75,"&gt;0")+COUNTIF('Data R5'!W75,"&gt;0")+COUNTIF('Data R5'!Y75,"&gt;0"))&gt;0,1,0))</f>
        <v/>
      </c>
      <c r="M4065" t="inlineStr">
        <is>
          <t>Data R</t>
        </is>
      </c>
    </row>
    <row r="4066">
      <c r="A4066" t="inlineStr">
        <is>
          <t>Regional 5</t>
        </is>
      </c>
      <c r="B4066">
        <f>IF('Data R5'!C76="","",'Data R5'!B76)</f>
        <v/>
      </c>
      <c r="C4066">
        <f>IF('Data R5'!C76="","",'Data R5'!C76)</f>
        <v/>
      </c>
      <c r="D4066">
        <f>IF('Data R5'!C76="","",'Data R5'!D76)</f>
        <v/>
      </c>
      <c r="E4066">
        <f>IF('Data R5'!C76="","",'Data R5'!E76)</f>
        <v/>
      </c>
      <c r="F4066">
        <f>IF('Data R5'!C76="","",'Data R5'!F76)</f>
        <v/>
      </c>
      <c r="G4066">
        <f>IF('Data R5'!C76="","",'Data R5'!AD76)</f>
        <v/>
      </c>
      <c r="H4066">
        <f>IF('Data R5'!C76="","",'Data R5'!AC76)</f>
        <v/>
      </c>
      <c r="I4066">
        <f>IF('Data R5'!C76="","",COUNTIF('Data R5'!J76,"&gt;0")+COUNTIF('Data R5'!L76,"&gt;0")+COUNTIF('Data R5'!N76,"&gt;0")+COUNTIF('Data R5'!P76,"&gt;0")+COUNTIF('Data R5'!R76,"&gt;0")+COUNTIF('Data R5'!T76,"&gt;0")+COUNTIF('Data R5'!V76,"&gt;0")+COUNTIF('Data R5'!X76,"&gt;0"))</f>
        <v/>
      </c>
      <c r="J4066">
        <f>IF('Data R5'!C76="","",IF((COUNTIF('Data R5'!K76,"&gt;0")+COUNTIF('Data R5'!M76,"&gt;0")+COUNTIF('Data R5'!O76,"&gt;0")+COUNTIF('Data R5'!Q76,"&gt;0")+COUNTIF('Data R5'!S76,"&gt;0")+COUNTIF('Data R5'!U76,"&gt;0")+COUNTIF('Data R5'!W76,"&gt;0")+COUNTIF('Data R5'!Y76,"&gt;0"))&gt;0,1,0))</f>
        <v/>
      </c>
      <c r="M4066" t="inlineStr">
        <is>
          <t>Data R</t>
        </is>
      </c>
    </row>
    <row r="4067">
      <c r="A4067" t="inlineStr">
        <is>
          <t>Regional 5</t>
        </is>
      </c>
      <c r="B4067">
        <f>IF('Data R5'!C77="","",'Data R5'!B77)</f>
        <v/>
      </c>
      <c r="C4067">
        <f>IF('Data R5'!C77="","",'Data R5'!C77)</f>
        <v/>
      </c>
      <c r="D4067">
        <f>IF('Data R5'!C77="","",'Data R5'!D77)</f>
        <v/>
      </c>
      <c r="E4067">
        <f>IF('Data R5'!C77="","",'Data R5'!E77)</f>
        <v/>
      </c>
      <c r="F4067">
        <f>IF('Data R5'!C77="","",'Data R5'!F77)</f>
        <v/>
      </c>
      <c r="G4067">
        <f>IF('Data R5'!C77="","",'Data R5'!AD77)</f>
        <v/>
      </c>
      <c r="H4067">
        <f>IF('Data R5'!C77="","",'Data R5'!AC77)</f>
        <v/>
      </c>
      <c r="I4067">
        <f>IF('Data R5'!C77="","",COUNTIF('Data R5'!J77,"&gt;0")+COUNTIF('Data R5'!L77,"&gt;0")+COUNTIF('Data R5'!N77,"&gt;0")+COUNTIF('Data R5'!P77,"&gt;0")+COUNTIF('Data R5'!R77,"&gt;0")+COUNTIF('Data R5'!T77,"&gt;0")+COUNTIF('Data R5'!V77,"&gt;0")+COUNTIF('Data R5'!X77,"&gt;0"))</f>
        <v/>
      </c>
      <c r="J4067">
        <f>IF('Data R5'!C77="","",IF((COUNTIF('Data R5'!K77,"&gt;0")+COUNTIF('Data R5'!M77,"&gt;0")+COUNTIF('Data R5'!O77,"&gt;0")+COUNTIF('Data R5'!Q77,"&gt;0")+COUNTIF('Data R5'!S77,"&gt;0")+COUNTIF('Data R5'!U77,"&gt;0")+COUNTIF('Data R5'!W77,"&gt;0")+COUNTIF('Data R5'!Y77,"&gt;0"))&gt;0,1,0))</f>
        <v/>
      </c>
      <c r="M4067" t="inlineStr">
        <is>
          <t>Data R</t>
        </is>
      </c>
    </row>
    <row r="4068">
      <c r="A4068" t="inlineStr">
        <is>
          <t>Regional 5</t>
        </is>
      </c>
      <c r="B4068">
        <f>IF('Data R5'!C78="","",'Data R5'!B78)</f>
        <v/>
      </c>
      <c r="C4068">
        <f>IF('Data R5'!C78="","",'Data R5'!C78)</f>
        <v/>
      </c>
      <c r="D4068">
        <f>IF('Data R5'!C78="","",'Data R5'!D78)</f>
        <v/>
      </c>
      <c r="E4068">
        <f>IF('Data R5'!C78="","",'Data R5'!E78)</f>
        <v/>
      </c>
      <c r="F4068">
        <f>IF('Data R5'!C78="","",'Data R5'!F78)</f>
        <v/>
      </c>
      <c r="G4068">
        <f>IF('Data R5'!C78="","",'Data R5'!AD78)</f>
        <v/>
      </c>
      <c r="H4068">
        <f>IF('Data R5'!C78="","",'Data R5'!AC78)</f>
        <v/>
      </c>
      <c r="I4068">
        <f>IF('Data R5'!C78="","",COUNTIF('Data R5'!J78,"&gt;0")+COUNTIF('Data R5'!L78,"&gt;0")+COUNTIF('Data R5'!N78,"&gt;0")+COUNTIF('Data R5'!P78,"&gt;0")+COUNTIF('Data R5'!R78,"&gt;0")+COUNTIF('Data R5'!T78,"&gt;0")+COUNTIF('Data R5'!V78,"&gt;0")+COUNTIF('Data R5'!X78,"&gt;0"))</f>
        <v/>
      </c>
      <c r="J4068">
        <f>IF('Data R5'!C78="","",IF((COUNTIF('Data R5'!K78,"&gt;0")+COUNTIF('Data R5'!M78,"&gt;0")+COUNTIF('Data R5'!O78,"&gt;0")+COUNTIF('Data R5'!Q78,"&gt;0")+COUNTIF('Data R5'!S78,"&gt;0")+COUNTIF('Data R5'!U78,"&gt;0")+COUNTIF('Data R5'!W78,"&gt;0")+COUNTIF('Data R5'!Y78,"&gt;0"))&gt;0,1,0))</f>
        <v/>
      </c>
      <c r="M4068" t="inlineStr">
        <is>
          <t>Data R</t>
        </is>
      </c>
    </row>
    <row r="4069">
      <c r="A4069" t="inlineStr">
        <is>
          <t>Regional 5</t>
        </is>
      </c>
      <c r="B4069">
        <f>IF('Data R5'!C79="","",'Data R5'!B79)</f>
        <v/>
      </c>
      <c r="C4069">
        <f>IF('Data R5'!C79="","",'Data R5'!C79)</f>
        <v/>
      </c>
      <c r="D4069">
        <f>IF('Data R5'!C79="","",'Data R5'!D79)</f>
        <v/>
      </c>
      <c r="E4069">
        <f>IF('Data R5'!C79="","",'Data R5'!E79)</f>
        <v/>
      </c>
      <c r="F4069">
        <f>IF('Data R5'!C79="","",'Data R5'!F79)</f>
        <v/>
      </c>
      <c r="G4069">
        <f>IF('Data R5'!C79="","",'Data R5'!AD79)</f>
        <v/>
      </c>
      <c r="H4069">
        <f>IF('Data R5'!C79="","",'Data R5'!AC79)</f>
        <v/>
      </c>
      <c r="I4069">
        <f>IF('Data R5'!C79="","",COUNTIF('Data R5'!J79,"&gt;0")+COUNTIF('Data R5'!L79,"&gt;0")+COUNTIF('Data R5'!N79,"&gt;0")+COUNTIF('Data R5'!P79,"&gt;0")+COUNTIF('Data R5'!R79,"&gt;0")+COUNTIF('Data R5'!T79,"&gt;0")+COUNTIF('Data R5'!V79,"&gt;0")+COUNTIF('Data R5'!X79,"&gt;0"))</f>
        <v/>
      </c>
      <c r="J4069">
        <f>IF('Data R5'!C79="","",IF((COUNTIF('Data R5'!K79,"&gt;0")+COUNTIF('Data R5'!M79,"&gt;0")+COUNTIF('Data R5'!O79,"&gt;0")+COUNTIF('Data R5'!Q79,"&gt;0")+COUNTIF('Data R5'!S79,"&gt;0")+COUNTIF('Data R5'!U79,"&gt;0")+COUNTIF('Data R5'!W79,"&gt;0")+COUNTIF('Data R5'!Y79,"&gt;0"))&gt;0,1,0))</f>
        <v/>
      </c>
      <c r="M4069" t="inlineStr">
        <is>
          <t>Data R</t>
        </is>
      </c>
    </row>
    <row r="4070">
      <c r="A4070" t="inlineStr">
        <is>
          <t>Regional 5</t>
        </is>
      </c>
      <c r="B4070">
        <f>IF('Data R5'!C80="","",'Data R5'!B80)</f>
        <v/>
      </c>
      <c r="C4070">
        <f>IF('Data R5'!C80="","",'Data R5'!C80)</f>
        <v/>
      </c>
      <c r="D4070">
        <f>IF('Data R5'!C80="","",'Data R5'!D80)</f>
        <v/>
      </c>
      <c r="E4070">
        <f>IF('Data R5'!C80="","",'Data R5'!E80)</f>
        <v/>
      </c>
      <c r="F4070">
        <f>IF('Data R5'!C80="","",'Data R5'!F80)</f>
        <v/>
      </c>
      <c r="G4070">
        <f>IF('Data R5'!C80="","",'Data R5'!AD80)</f>
        <v/>
      </c>
      <c r="H4070">
        <f>IF('Data R5'!C80="","",'Data R5'!AC80)</f>
        <v/>
      </c>
      <c r="I4070">
        <f>IF('Data R5'!C80="","",COUNTIF('Data R5'!J80,"&gt;0")+COUNTIF('Data R5'!L80,"&gt;0")+COUNTIF('Data R5'!N80,"&gt;0")+COUNTIF('Data R5'!P80,"&gt;0")+COUNTIF('Data R5'!R80,"&gt;0")+COUNTIF('Data R5'!T80,"&gt;0")+COUNTIF('Data R5'!V80,"&gt;0")+COUNTIF('Data R5'!X80,"&gt;0"))</f>
        <v/>
      </c>
      <c r="J4070">
        <f>IF('Data R5'!C80="","",IF((COUNTIF('Data R5'!K80,"&gt;0")+COUNTIF('Data R5'!M80,"&gt;0")+COUNTIF('Data R5'!O80,"&gt;0")+COUNTIF('Data R5'!Q80,"&gt;0")+COUNTIF('Data R5'!S80,"&gt;0")+COUNTIF('Data R5'!U80,"&gt;0")+COUNTIF('Data R5'!W80,"&gt;0")+COUNTIF('Data R5'!Y80,"&gt;0"))&gt;0,1,0))</f>
        <v/>
      </c>
      <c r="M4070" t="inlineStr">
        <is>
          <t>Data R</t>
        </is>
      </c>
    </row>
    <row r="4071">
      <c r="A4071" t="inlineStr">
        <is>
          <t>Regional 5</t>
        </is>
      </c>
      <c r="B4071">
        <f>IF('Data R5'!C81="","",'Data R5'!B81)</f>
        <v/>
      </c>
      <c r="C4071">
        <f>IF('Data R5'!C81="","",'Data R5'!C81)</f>
        <v/>
      </c>
      <c r="D4071">
        <f>IF('Data R5'!C81="","",'Data R5'!D81)</f>
        <v/>
      </c>
      <c r="E4071">
        <f>IF('Data R5'!C81="","",'Data R5'!E81)</f>
        <v/>
      </c>
      <c r="F4071">
        <f>IF('Data R5'!C81="","",'Data R5'!F81)</f>
        <v/>
      </c>
      <c r="G4071">
        <f>IF('Data R5'!C81="","",'Data R5'!AD81)</f>
        <v/>
      </c>
      <c r="H4071">
        <f>IF('Data R5'!C81="","",'Data R5'!AC81)</f>
        <v/>
      </c>
      <c r="I4071">
        <f>IF('Data R5'!C81="","",COUNTIF('Data R5'!J81,"&gt;0")+COUNTIF('Data R5'!L81,"&gt;0")+COUNTIF('Data R5'!N81,"&gt;0")+COUNTIF('Data R5'!P81,"&gt;0")+COUNTIF('Data R5'!R81,"&gt;0")+COUNTIF('Data R5'!T81,"&gt;0")+COUNTIF('Data R5'!V81,"&gt;0")+COUNTIF('Data R5'!X81,"&gt;0"))</f>
        <v/>
      </c>
      <c r="J4071">
        <f>IF('Data R5'!C81="","",IF((COUNTIF('Data R5'!K81,"&gt;0")+COUNTIF('Data R5'!M81,"&gt;0")+COUNTIF('Data R5'!O81,"&gt;0")+COUNTIF('Data R5'!Q81,"&gt;0")+COUNTIF('Data R5'!S81,"&gt;0")+COUNTIF('Data R5'!U81,"&gt;0")+COUNTIF('Data R5'!W81,"&gt;0")+COUNTIF('Data R5'!Y81,"&gt;0"))&gt;0,1,0))</f>
        <v/>
      </c>
      <c r="M4071" t="inlineStr">
        <is>
          <t>Data R</t>
        </is>
      </c>
    </row>
    <row r="4072">
      <c r="A4072" t="inlineStr">
        <is>
          <t>Regional 5</t>
        </is>
      </c>
      <c r="B4072">
        <f>IF('Data R5'!C82="","",'Data R5'!B82)</f>
        <v/>
      </c>
      <c r="C4072">
        <f>IF('Data R5'!C82="","",'Data R5'!C82)</f>
        <v/>
      </c>
      <c r="D4072">
        <f>IF('Data R5'!C82="","",'Data R5'!D82)</f>
        <v/>
      </c>
      <c r="E4072">
        <f>IF('Data R5'!C82="","",'Data R5'!E82)</f>
        <v/>
      </c>
      <c r="F4072">
        <f>IF('Data R5'!C82="","",'Data R5'!F82)</f>
        <v/>
      </c>
      <c r="G4072">
        <f>IF('Data R5'!C82="","",'Data R5'!AD82)</f>
        <v/>
      </c>
      <c r="H4072">
        <f>IF('Data R5'!C82="","",'Data R5'!AC82)</f>
        <v/>
      </c>
      <c r="I4072">
        <f>IF('Data R5'!C82="","",COUNTIF('Data R5'!J82,"&gt;0")+COUNTIF('Data R5'!L82,"&gt;0")+COUNTIF('Data R5'!N82,"&gt;0")+COUNTIF('Data R5'!P82,"&gt;0")+COUNTIF('Data R5'!R82,"&gt;0")+COUNTIF('Data R5'!T82,"&gt;0")+COUNTIF('Data R5'!V82,"&gt;0")+COUNTIF('Data R5'!X82,"&gt;0"))</f>
        <v/>
      </c>
      <c r="J4072">
        <f>IF('Data R5'!C82="","",IF((COUNTIF('Data R5'!K82,"&gt;0")+COUNTIF('Data R5'!M82,"&gt;0")+COUNTIF('Data R5'!O82,"&gt;0")+COUNTIF('Data R5'!Q82,"&gt;0")+COUNTIF('Data R5'!S82,"&gt;0")+COUNTIF('Data R5'!U82,"&gt;0")+COUNTIF('Data R5'!W82,"&gt;0")+COUNTIF('Data R5'!Y82,"&gt;0"))&gt;0,1,0))</f>
        <v/>
      </c>
      <c r="M4072" t="inlineStr">
        <is>
          <t>Data R</t>
        </is>
      </c>
    </row>
    <row r="4073">
      <c r="A4073" t="inlineStr">
        <is>
          <t>Regional 5</t>
        </is>
      </c>
      <c r="B4073">
        <f>IF('Data R5'!C83="","",'Data R5'!B83)</f>
        <v/>
      </c>
      <c r="C4073">
        <f>IF('Data R5'!C83="","",'Data R5'!C83)</f>
        <v/>
      </c>
      <c r="D4073">
        <f>IF('Data R5'!C83="","",'Data R5'!D83)</f>
        <v/>
      </c>
      <c r="E4073">
        <f>IF('Data R5'!C83="","",'Data R5'!E83)</f>
        <v/>
      </c>
      <c r="F4073">
        <f>IF('Data R5'!C83="","",'Data R5'!F83)</f>
        <v/>
      </c>
      <c r="G4073">
        <f>IF('Data R5'!C83="","",'Data R5'!AD83)</f>
        <v/>
      </c>
      <c r="H4073">
        <f>IF('Data R5'!C83="","",'Data R5'!AC83)</f>
        <v/>
      </c>
      <c r="I4073">
        <f>IF('Data R5'!C83="","",COUNTIF('Data R5'!J83,"&gt;0")+COUNTIF('Data R5'!L83,"&gt;0")+COUNTIF('Data R5'!N83,"&gt;0")+COUNTIF('Data R5'!P83,"&gt;0")+COUNTIF('Data R5'!R83,"&gt;0")+COUNTIF('Data R5'!T83,"&gt;0")+COUNTIF('Data R5'!V83,"&gt;0")+COUNTIF('Data R5'!X83,"&gt;0"))</f>
        <v/>
      </c>
      <c r="J4073">
        <f>IF('Data R5'!C83="","",IF((COUNTIF('Data R5'!K83,"&gt;0")+COUNTIF('Data R5'!M83,"&gt;0")+COUNTIF('Data R5'!O83,"&gt;0")+COUNTIF('Data R5'!Q83,"&gt;0")+COUNTIF('Data R5'!S83,"&gt;0")+COUNTIF('Data R5'!U83,"&gt;0")+COUNTIF('Data R5'!W83,"&gt;0")+COUNTIF('Data R5'!Y83,"&gt;0"))&gt;0,1,0))</f>
        <v/>
      </c>
      <c r="M4073" t="inlineStr">
        <is>
          <t>Data R</t>
        </is>
      </c>
    </row>
    <row r="4074">
      <c r="A4074" t="inlineStr">
        <is>
          <t>Regional 5</t>
        </is>
      </c>
      <c r="B4074">
        <f>IF('Data R5'!C84="","",'Data R5'!B84)</f>
        <v/>
      </c>
      <c r="C4074">
        <f>IF('Data R5'!C84="","",'Data R5'!C84)</f>
        <v/>
      </c>
      <c r="D4074">
        <f>IF('Data R5'!C84="","",'Data R5'!D84)</f>
        <v/>
      </c>
      <c r="E4074">
        <f>IF('Data R5'!C84="","",'Data R5'!E84)</f>
        <v/>
      </c>
      <c r="F4074">
        <f>IF('Data R5'!C84="","",'Data R5'!F84)</f>
        <v/>
      </c>
      <c r="G4074">
        <f>IF('Data R5'!C84="","",'Data R5'!AD84)</f>
        <v/>
      </c>
      <c r="H4074">
        <f>IF('Data R5'!C84="","",'Data R5'!AC84)</f>
        <v/>
      </c>
      <c r="I4074">
        <f>IF('Data R5'!C84="","",COUNTIF('Data R5'!J84,"&gt;0")+COUNTIF('Data R5'!L84,"&gt;0")+COUNTIF('Data R5'!N84,"&gt;0")+COUNTIF('Data R5'!P84,"&gt;0")+COUNTIF('Data R5'!R84,"&gt;0")+COUNTIF('Data R5'!T84,"&gt;0")+COUNTIF('Data R5'!V84,"&gt;0")+COUNTIF('Data R5'!X84,"&gt;0"))</f>
        <v/>
      </c>
      <c r="J4074">
        <f>IF('Data R5'!C84="","",IF((COUNTIF('Data R5'!K84,"&gt;0")+COUNTIF('Data R5'!M84,"&gt;0")+COUNTIF('Data R5'!O84,"&gt;0")+COUNTIF('Data R5'!Q84,"&gt;0")+COUNTIF('Data R5'!S84,"&gt;0")+COUNTIF('Data R5'!U84,"&gt;0")+COUNTIF('Data R5'!W84,"&gt;0")+COUNTIF('Data R5'!Y84,"&gt;0"))&gt;0,1,0))</f>
        <v/>
      </c>
      <c r="M4074" t="inlineStr">
        <is>
          <t>Data R</t>
        </is>
      </c>
    </row>
    <row r="4075">
      <c r="A4075" t="inlineStr">
        <is>
          <t>Regional 5</t>
        </is>
      </c>
      <c r="B4075">
        <f>IF('Data R5'!C85="","",'Data R5'!B85)</f>
        <v/>
      </c>
      <c r="C4075">
        <f>IF('Data R5'!C85="","",'Data R5'!C85)</f>
        <v/>
      </c>
      <c r="D4075">
        <f>IF('Data R5'!C85="","",'Data R5'!D85)</f>
        <v/>
      </c>
      <c r="E4075">
        <f>IF('Data R5'!C85="","",'Data R5'!E85)</f>
        <v/>
      </c>
      <c r="F4075">
        <f>IF('Data R5'!C85="","",'Data R5'!F85)</f>
        <v/>
      </c>
      <c r="G4075">
        <f>IF('Data R5'!C85="","",'Data R5'!AD85)</f>
        <v/>
      </c>
      <c r="H4075">
        <f>IF('Data R5'!C85="","",'Data R5'!AC85)</f>
        <v/>
      </c>
      <c r="I4075">
        <f>IF('Data R5'!C85="","",COUNTIF('Data R5'!J85,"&gt;0")+COUNTIF('Data R5'!L85,"&gt;0")+COUNTIF('Data R5'!N85,"&gt;0")+COUNTIF('Data R5'!P85,"&gt;0")+COUNTIF('Data R5'!R85,"&gt;0")+COUNTIF('Data R5'!T85,"&gt;0")+COUNTIF('Data R5'!V85,"&gt;0")+COUNTIF('Data R5'!X85,"&gt;0"))</f>
        <v/>
      </c>
      <c r="J4075">
        <f>IF('Data R5'!C85="","",IF((COUNTIF('Data R5'!K85,"&gt;0")+COUNTIF('Data R5'!M85,"&gt;0")+COUNTIF('Data R5'!O85,"&gt;0")+COUNTIF('Data R5'!Q85,"&gt;0")+COUNTIF('Data R5'!S85,"&gt;0")+COUNTIF('Data R5'!U85,"&gt;0")+COUNTIF('Data R5'!W85,"&gt;0")+COUNTIF('Data R5'!Y85,"&gt;0"))&gt;0,1,0))</f>
        <v/>
      </c>
      <c r="M4075" t="inlineStr">
        <is>
          <t>Data R</t>
        </is>
      </c>
    </row>
    <row r="4076">
      <c r="A4076" t="inlineStr">
        <is>
          <t>Regional 5</t>
        </is>
      </c>
      <c r="B4076">
        <f>IF('Data R5'!C86="","",'Data R5'!B86)</f>
        <v/>
      </c>
      <c r="C4076">
        <f>IF('Data R5'!C86="","",'Data R5'!C86)</f>
        <v/>
      </c>
      <c r="D4076">
        <f>IF('Data R5'!C86="","",'Data R5'!D86)</f>
        <v/>
      </c>
      <c r="E4076">
        <f>IF('Data R5'!C86="","",'Data R5'!E86)</f>
        <v/>
      </c>
      <c r="F4076">
        <f>IF('Data R5'!C86="","",'Data R5'!F86)</f>
        <v/>
      </c>
      <c r="G4076">
        <f>IF('Data R5'!C86="","",'Data R5'!AD86)</f>
        <v/>
      </c>
      <c r="H4076">
        <f>IF('Data R5'!C86="","",'Data R5'!AC86)</f>
        <v/>
      </c>
      <c r="I4076">
        <f>IF('Data R5'!C86="","",COUNTIF('Data R5'!J86,"&gt;0")+COUNTIF('Data R5'!L86,"&gt;0")+COUNTIF('Data R5'!N86,"&gt;0")+COUNTIF('Data R5'!P86,"&gt;0")+COUNTIF('Data R5'!R86,"&gt;0")+COUNTIF('Data R5'!T86,"&gt;0")+COUNTIF('Data R5'!V86,"&gt;0")+COUNTIF('Data R5'!X86,"&gt;0"))</f>
        <v/>
      </c>
      <c r="J4076">
        <f>IF('Data R5'!C86="","",IF((COUNTIF('Data R5'!K86,"&gt;0")+COUNTIF('Data R5'!M86,"&gt;0")+COUNTIF('Data R5'!O86,"&gt;0")+COUNTIF('Data R5'!Q86,"&gt;0")+COUNTIF('Data R5'!S86,"&gt;0")+COUNTIF('Data R5'!U86,"&gt;0")+COUNTIF('Data R5'!W86,"&gt;0")+COUNTIF('Data R5'!Y86,"&gt;0"))&gt;0,1,0))</f>
        <v/>
      </c>
      <c r="M4076" t="inlineStr">
        <is>
          <t>Data R</t>
        </is>
      </c>
    </row>
    <row r="4077">
      <c r="A4077" t="inlineStr">
        <is>
          <t>Regional 5</t>
        </is>
      </c>
      <c r="B4077">
        <f>IF('Data R5'!C87="","",'Data R5'!B87)</f>
        <v/>
      </c>
      <c r="C4077">
        <f>IF('Data R5'!C87="","",'Data R5'!C87)</f>
        <v/>
      </c>
      <c r="D4077">
        <f>IF('Data R5'!C87="","",'Data R5'!D87)</f>
        <v/>
      </c>
      <c r="E4077">
        <f>IF('Data R5'!C87="","",'Data R5'!E87)</f>
        <v/>
      </c>
      <c r="F4077">
        <f>IF('Data R5'!C87="","",'Data R5'!F87)</f>
        <v/>
      </c>
      <c r="G4077">
        <f>IF('Data R5'!C87="","",'Data R5'!AD87)</f>
        <v/>
      </c>
      <c r="H4077">
        <f>IF('Data R5'!C87="","",'Data R5'!AC87)</f>
        <v/>
      </c>
      <c r="I4077">
        <f>IF('Data R5'!C87="","",COUNTIF('Data R5'!J87,"&gt;0")+COUNTIF('Data R5'!L87,"&gt;0")+COUNTIF('Data R5'!N87,"&gt;0")+COUNTIF('Data R5'!P87,"&gt;0")+COUNTIF('Data R5'!R87,"&gt;0")+COUNTIF('Data R5'!T87,"&gt;0")+COUNTIF('Data R5'!V87,"&gt;0")+COUNTIF('Data R5'!X87,"&gt;0"))</f>
        <v/>
      </c>
      <c r="J4077">
        <f>IF('Data R5'!C87="","",IF((COUNTIF('Data R5'!K87,"&gt;0")+COUNTIF('Data R5'!M87,"&gt;0")+COUNTIF('Data R5'!O87,"&gt;0")+COUNTIF('Data R5'!Q87,"&gt;0")+COUNTIF('Data R5'!S87,"&gt;0")+COUNTIF('Data R5'!U87,"&gt;0")+COUNTIF('Data R5'!W87,"&gt;0")+COUNTIF('Data R5'!Y87,"&gt;0"))&gt;0,1,0))</f>
        <v/>
      </c>
      <c r="M4077" t="inlineStr">
        <is>
          <t>Data R</t>
        </is>
      </c>
    </row>
    <row r="4078">
      <c r="A4078" t="inlineStr">
        <is>
          <t>Regional 5</t>
        </is>
      </c>
      <c r="B4078">
        <f>IF('Data R5'!C88="","",'Data R5'!B88)</f>
        <v/>
      </c>
      <c r="C4078">
        <f>IF('Data R5'!C88="","",'Data R5'!C88)</f>
        <v/>
      </c>
      <c r="D4078">
        <f>IF('Data R5'!C88="","",'Data R5'!D88)</f>
        <v/>
      </c>
      <c r="E4078">
        <f>IF('Data R5'!C88="","",'Data R5'!E88)</f>
        <v/>
      </c>
      <c r="F4078">
        <f>IF('Data R5'!C88="","",'Data R5'!F88)</f>
        <v/>
      </c>
      <c r="G4078">
        <f>IF('Data R5'!C88="","",'Data R5'!AD88)</f>
        <v/>
      </c>
      <c r="H4078">
        <f>IF('Data R5'!C88="","",'Data R5'!AC88)</f>
        <v/>
      </c>
      <c r="I4078">
        <f>IF('Data R5'!C88="","",COUNTIF('Data R5'!J88,"&gt;0")+COUNTIF('Data R5'!L88,"&gt;0")+COUNTIF('Data R5'!N88,"&gt;0")+COUNTIF('Data R5'!P88,"&gt;0")+COUNTIF('Data R5'!R88,"&gt;0")+COUNTIF('Data R5'!T88,"&gt;0")+COUNTIF('Data R5'!V88,"&gt;0")+COUNTIF('Data R5'!X88,"&gt;0"))</f>
        <v/>
      </c>
      <c r="J4078">
        <f>IF('Data R5'!C88="","",IF((COUNTIF('Data R5'!K88,"&gt;0")+COUNTIF('Data R5'!M88,"&gt;0")+COUNTIF('Data R5'!O88,"&gt;0")+COUNTIF('Data R5'!Q88,"&gt;0")+COUNTIF('Data R5'!S88,"&gt;0")+COUNTIF('Data R5'!U88,"&gt;0")+COUNTIF('Data R5'!W88,"&gt;0")+COUNTIF('Data R5'!Y88,"&gt;0"))&gt;0,1,0))</f>
        <v/>
      </c>
      <c r="M4078" t="inlineStr">
        <is>
          <t>Data R</t>
        </is>
      </c>
    </row>
    <row r="4079">
      <c r="A4079" t="inlineStr">
        <is>
          <t>Regional 5</t>
        </is>
      </c>
      <c r="B4079">
        <f>IF('Data R5'!C89="","",'Data R5'!B89)</f>
        <v/>
      </c>
      <c r="C4079">
        <f>IF('Data R5'!C89="","",'Data R5'!C89)</f>
        <v/>
      </c>
      <c r="D4079">
        <f>IF('Data R5'!C89="","",'Data R5'!D89)</f>
        <v/>
      </c>
      <c r="E4079">
        <f>IF('Data R5'!C89="","",'Data R5'!E89)</f>
        <v/>
      </c>
      <c r="F4079">
        <f>IF('Data R5'!C89="","",'Data R5'!F89)</f>
        <v/>
      </c>
      <c r="G4079">
        <f>IF('Data R5'!C89="","",'Data R5'!AD89)</f>
        <v/>
      </c>
      <c r="H4079">
        <f>IF('Data R5'!C89="","",'Data R5'!AC89)</f>
        <v/>
      </c>
      <c r="I4079">
        <f>IF('Data R5'!C89="","",COUNTIF('Data R5'!J89,"&gt;0")+COUNTIF('Data R5'!L89,"&gt;0")+COUNTIF('Data R5'!N89,"&gt;0")+COUNTIF('Data R5'!P89,"&gt;0")+COUNTIF('Data R5'!R89,"&gt;0")+COUNTIF('Data R5'!T89,"&gt;0")+COUNTIF('Data R5'!V89,"&gt;0")+COUNTIF('Data R5'!X89,"&gt;0"))</f>
        <v/>
      </c>
      <c r="J4079">
        <f>IF('Data R5'!C89="","",IF((COUNTIF('Data R5'!K89,"&gt;0")+COUNTIF('Data R5'!M89,"&gt;0")+COUNTIF('Data R5'!O89,"&gt;0")+COUNTIF('Data R5'!Q89,"&gt;0")+COUNTIF('Data R5'!S89,"&gt;0")+COUNTIF('Data R5'!U89,"&gt;0")+COUNTIF('Data R5'!W89,"&gt;0")+COUNTIF('Data R5'!Y89,"&gt;0"))&gt;0,1,0))</f>
        <v/>
      </c>
      <c r="M4079" t="inlineStr">
        <is>
          <t>Data R</t>
        </is>
      </c>
    </row>
    <row r="4080">
      <c r="A4080" t="inlineStr">
        <is>
          <t>Regional 5</t>
        </is>
      </c>
      <c r="B4080">
        <f>IF('Data R5'!C90="","",'Data R5'!B90)</f>
        <v/>
      </c>
      <c r="C4080">
        <f>IF('Data R5'!C90="","",'Data R5'!C90)</f>
        <v/>
      </c>
      <c r="D4080">
        <f>IF('Data R5'!C90="","",'Data R5'!D90)</f>
        <v/>
      </c>
      <c r="E4080">
        <f>IF('Data R5'!C90="","",'Data R5'!E90)</f>
        <v/>
      </c>
      <c r="F4080">
        <f>IF('Data R5'!C90="","",'Data R5'!F90)</f>
        <v/>
      </c>
      <c r="G4080">
        <f>IF('Data R5'!C90="","",'Data R5'!AD90)</f>
        <v/>
      </c>
      <c r="H4080">
        <f>IF('Data R5'!C90="","",'Data R5'!AC90)</f>
        <v/>
      </c>
      <c r="I4080">
        <f>IF('Data R5'!C90="","",COUNTIF('Data R5'!J90,"&gt;0")+COUNTIF('Data R5'!L90,"&gt;0")+COUNTIF('Data R5'!N90,"&gt;0")+COUNTIF('Data R5'!P90,"&gt;0")+COUNTIF('Data R5'!R90,"&gt;0")+COUNTIF('Data R5'!T90,"&gt;0")+COUNTIF('Data R5'!V90,"&gt;0")+COUNTIF('Data R5'!X90,"&gt;0"))</f>
        <v/>
      </c>
      <c r="J4080">
        <f>IF('Data R5'!C90="","",IF((COUNTIF('Data R5'!K90,"&gt;0")+COUNTIF('Data R5'!M90,"&gt;0")+COUNTIF('Data R5'!O90,"&gt;0")+COUNTIF('Data R5'!Q90,"&gt;0")+COUNTIF('Data R5'!S90,"&gt;0")+COUNTIF('Data R5'!U90,"&gt;0")+COUNTIF('Data R5'!W90,"&gt;0")+COUNTIF('Data R5'!Y90,"&gt;0"))&gt;0,1,0))</f>
        <v/>
      </c>
      <c r="M4080" t="inlineStr">
        <is>
          <t>Data R</t>
        </is>
      </c>
    </row>
    <row r="4081">
      <c r="A4081" t="inlineStr">
        <is>
          <t>Regional 5</t>
        </is>
      </c>
      <c r="B4081">
        <f>IF('Data R5'!C91="","",'Data R5'!B91)</f>
        <v/>
      </c>
      <c r="C4081">
        <f>IF('Data R5'!C91="","",'Data R5'!C91)</f>
        <v/>
      </c>
      <c r="D4081">
        <f>IF('Data R5'!C91="","",'Data R5'!D91)</f>
        <v/>
      </c>
      <c r="E4081">
        <f>IF('Data R5'!C91="","",'Data R5'!E91)</f>
        <v/>
      </c>
      <c r="F4081">
        <f>IF('Data R5'!C91="","",'Data R5'!F91)</f>
        <v/>
      </c>
      <c r="G4081">
        <f>IF('Data R5'!C91="","",'Data R5'!AD91)</f>
        <v/>
      </c>
      <c r="H4081">
        <f>IF('Data R5'!C91="","",'Data R5'!AC91)</f>
        <v/>
      </c>
      <c r="I4081">
        <f>IF('Data R5'!C91="","",COUNTIF('Data R5'!J91,"&gt;0")+COUNTIF('Data R5'!L91,"&gt;0")+COUNTIF('Data R5'!N91,"&gt;0")+COUNTIF('Data R5'!P91,"&gt;0")+COUNTIF('Data R5'!R91,"&gt;0")+COUNTIF('Data R5'!T91,"&gt;0")+COUNTIF('Data R5'!V91,"&gt;0")+COUNTIF('Data R5'!X91,"&gt;0"))</f>
        <v/>
      </c>
      <c r="J4081">
        <f>IF('Data R5'!C91="","",IF((COUNTIF('Data R5'!K91,"&gt;0")+COUNTIF('Data R5'!M91,"&gt;0")+COUNTIF('Data R5'!O91,"&gt;0")+COUNTIF('Data R5'!Q91,"&gt;0")+COUNTIF('Data R5'!S91,"&gt;0")+COUNTIF('Data R5'!U91,"&gt;0")+COUNTIF('Data R5'!W91,"&gt;0")+COUNTIF('Data R5'!Y91,"&gt;0"))&gt;0,1,0))</f>
        <v/>
      </c>
      <c r="M4081" t="inlineStr">
        <is>
          <t>Data R</t>
        </is>
      </c>
    </row>
    <row r="4082">
      <c r="A4082" t="inlineStr">
        <is>
          <t>Regional 5</t>
        </is>
      </c>
      <c r="B4082">
        <f>IF('Data R5'!C92="","",'Data R5'!B92)</f>
        <v/>
      </c>
      <c r="C4082">
        <f>IF('Data R5'!C92="","",'Data R5'!C92)</f>
        <v/>
      </c>
      <c r="D4082">
        <f>IF('Data R5'!C92="","",'Data R5'!D92)</f>
        <v/>
      </c>
      <c r="E4082">
        <f>IF('Data R5'!C92="","",'Data R5'!E92)</f>
        <v/>
      </c>
      <c r="F4082">
        <f>IF('Data R5'!C92="","",'Data R5'!F92)</f>
        <v/>
      </c>
      <c r="G4082">
        <f>IF('Data R5'!C92="","",'Data R5'!AD92)</f>
        <v/>
      </c>
      <c r="H4082">
        <f>IF('Data R5'!C92="","",'Data R5'!AC92)</f>
        <v/>
      </c>
      <c r="I4082">
        <f>IF('Data R5'!C92="","",COUNTIF('Data R5'!J92,"&gt;0")+COUNTIF('Data R5'!L92,"&gt;0")+COUNTIF('Data R5'!N92,"&gt;0")+COUNTIF('Data R5'!P92,"&gt;0")+COUNTIF('Data R5'!R92,"&gt;0")+COUNTIF('Data R5'!T92,"&gt;0")+COUNTIF('Data R5'!V92,"&gt;0")+COUNTIF('Data R5'!X92,"&gt;0"))</f>
        <v/>
      </c>
      <c r="J4082">
        <f>IF('Data R5'!C92="","",IF((COUNTIF('Data R5'!K92,"&gt;0")+COUNTIF('Data R5'!M92,"&gt;0")+COUNTIF('Data R5'!O92,"&gt;0")+COUNTIF('Data R5'!Q92,"&gt;0")+COUNTIF('Data R5'!S92,"&gt;0")+COUNTIF('Data R5'!U92,"&gt;0")+COUNTIF('Data R5'!W92,"&gt;0")+COUNTIF('Data R5'!Y92,"&gt;0"))&gt;0,1,0))</f>
        <v/>
      </c>
      <c r="M4082" t="inlineStr">
        <is>
          <t>Data R</t>
        </is>
      </c>
    </row>
    <row r="4083">
      <c r="A4083" t="inlineStr">
        <is>
          <t>Regional 5</t>
        </is>
      </c>
      <c r="B4083">
        <f>IF('Data R5'!C93="","",'Data R5'!B93)</f>
        <v/>
      </c>
      <c r="C4083">
        <f>IF('Data R5'!C93="","",'Data R5'!C93)</f>
        <v/>
      </c>
      <c r="D4083">
        <f>IF('Data R5'!C93="","",'Data R5'!D93)</f>
        <v/>
      </c>
      <c r="E4083">
        <f>IF('Data R5'!C93="","",'Data R5'!E93)</f>
        <v/>
      </c>
      <c r="F4083">
        <f>IF('Data R5'!C93="","",'Data R5'!F93)</f>
        <v/>
      </c>
      <c r="G4083">
        <f>IF('Data R5'!C93="","",'Data R5'!AD93)</f>
        <v/>
      </c>
      <c r="H4083">
        <f>IF('Data R5'!C93="","",'Data R5'!AC93)</f>
        <v/>
      </c>
      <c r="I4083">
        <f>IF('Data R5'!C93="","",COUNTIF('Data R5'!J93,"&gt;0")+COUNTIF('Data R5'!L93,"&gt;0")+COUNTIF('Data R5'!N93,"&gt;0")+COUNTIF('Data R5'!P93,"&gt;0")+COUNTIF('Data R5'!R93,"&gt;0")+COUNTIF('Data R5'!T93,"&gt;0")+COUNTIF('Data R5'!V93,"&gt;0")+COUNTIF('Data R5'!X93,"&gt;0"))</f>
        <v/>
      </c>
      <c r="J4083">
        <f>IF('Data R5'!C93="","",IF((COUNTIF('Data R5'!K93,"&gt;0")+COUNTIF('Data R5'!M93,"&gt;0")+COUNTIF('Data R5'!O93,"&gt;0")+COUNTIF('Data R5'!Q93,"&gt;0")+COUNTIF('Data R5'!S93,"&gt;0")+COUNTIF('Data R5'!U93,"&gt;0")+COUNTIF('Data R5'!W93,"&gt;0")+COUNTIF('Data R5'!Y93,"&gt;0"))&gt;0,1,0))</f>
        <v/>
      </c>
      <c r="M4083" t="inlineStr">
        <is>
          <t>Data R</t>
        </is>
      </c>
    </row>
    <row r="4084">
      <c r="A4084" t="inlineStr">
        <is>
          <t>Regional 5</t>
        </is>
      </c>
      <c r="B4084">
        <f>IF('Data R5'!C94="","",'Data R5'!B94)</f>
        <v/>
      </c>
      <c r="C4084">
        <f>IF('Data R5'!C94="","",'Data R5'!C94)</f>
        <v/>
      </c>
      <c r="D4084">
        <f>IF('Data R5'!C94="","",'Data R5'!D94)</f>
        <v/>
      </c>
      <c r="E4084">
        <f>IF('Data R5'!C94="","",'Data R5'!E94)</f>
        <v/>
      </c>
      <c r="F4084">
        <f>IF('Data R5'!C94="","",'Data R5'!F94)</f>
        <v/>
      </c>
      <c r="G4084">
        <f>IF('Data R5'!C94="","",'Data R5'!AD94)</f>
        <v/>
      </c>
      <c r="H4084">
        <f>IF('Data R5'!C94="","",'Data R5'!AC94)</f>
        <v/>
      </c>
      <c r="I4084">
        <f>IF('Data R5'!C94="","",COUNTIF('Data R5'!J94,"&gt;0")+COUNTIF('Data R5'!L94,"&gt;0")+COUNTIF('Data R5'!N94,"&gt;0")+COUNTIF('Data R5'!P94,"&gt;0")+COUNTIF('Data R5'!R94,"&gt;0")+COUNTIF('Data R5'!T94,"&gt;0")+COUNTIF('Data R5'!V94,"&gt;0")+COUNTIF('Data R5'!X94,"&gt;0"))</f>
        <v/>
      </c>
      <c r="J4084">
        <f>IF('Data R5'!C94="","",IF((COUNTIF('Data R5'!K94,"&gt;0")+COUNTIF('Data R5'!M94,"&gt;0")+COUNTIF('Data R5'!O94,"&gt;0")+COUNTIF('Data R5'!Q94,"&gt;0")+COUNTIF('Data R5'!S94,"&gt;0")+COUNTIF('Data R5'!U94,"&gt;0")+COUNTIF('Data R5'!W94,"&gt;0")+COUNTIF('Data R5'!Y94,"&gt;0"))&gt;0,1,0))</f>
        <v/>
      </c>
      <c r="M4084" t="inlineStr">
        <is>
          <t>Data R</t>
        </is>
      </c>
    </row>
    <row r="4085">
      <c r="A4085" t="inlineStr">
        <is>
          <t>Regional 5</t>
        </is>
      </c>
      <c r="B4085">
        <f>IF('Data R5'!C95="","",'Data R5'!B95)</f>
        <v/>
      </c>
      <c r="C4085">
        <f>IF('Data R5'!C95="","",'Data R5'!C95)</f>
        <v/>
      </c>
      <c r="D4085">
        <f>IF('Data R5'!C95="","",'Data R5'!D95)</f>
        <v/>
      </c>
      <c r="E4085">
        <f>IF('Data R5'!C95="","",'Data R5'!E95)</f>
        <v/>
      </c>
      <c r="F4085">
        <f>IF('Data R5'!C95="","",'Data R5'!F95)</f>
        <v/>
      </c>
      <c r="G4085">
        <f>IF('Data R5'!C95="","",'Data R5'!AD95)</f>
        <v/>
      </c>
      <c r="H4085">
        <f>IF('Data R5'!C95="","",'Data R5'!AC95)</f>
        <v/>
      </c>
      <c r="I4085">
        <f>IF('Data R5'!C95="","",COUNTIF('Data R5'!J95,"&gt;0")+COUNTIF('Data R5'!L95,"&gt;0")+COUNTIF('Data R5'!N95,"&gt;0")+COUNTIF('Data R5'!P95,"&gt;0")+COUNTIF('Data R5'!R95,"&gt;0")+COUNTIF('Data R5'!T95,"&gt;0")+COUNTIF('Data R5'!V95,"&gt;0")+COUNTIF('Data R5'!X95,"&gt;0"))</f>
        <v/>
      </c>
      <c r="J4085">
        <f>IF('Data R5'!C95="","",IF((COUNTIF('Data R5'!K95,"&gt;0")+COUNTIF('Data R5'!M95,"&gt;0")+COUNTIF('Data R5'!O95,"&gt;0")+COUNTIF('Data R5'!Q95,"&gt;0")+COUNTIF('Data R5'!S95,"&gt;0")+COUNTIF('Data R5'!U95,"&gt;0")+COUNTIF('Data R5'!W95,"&gt;0")+COUNTIF('Data R5'!Y95,"&gt;0"))&gt;0,1,0))</f>
        <v/>
      </c>
      <c r="M4085" t="inlineStr">
        <is>
          <t>Data R</t>
        </is>
      </c>
    </row>
    <row r="4086">
      <c r="A4086" t="inlineStr">
        <is>
          <t>Regional 5</t>
        </is>
      </c>
      <c r="B4086">
        <f>IF('Data R5'!C96="","",'Data R5'!B96)</f>
        <v/>
      </c>
      <c r="C4086">
        <f>IF('Data R5'!C96="","",'Data R5'!C96)</f>
        <v/>
      </c>
      <c r="D4086">
        <f>IF('Data R5'!C96="","",'Data R5'!D96)</f>
        <v/>
      </c>
      <c r="E4086">
        <f>IF('Data R5'!C96="","",'Data R5'!E96)</f>
        <v/>
      </c>
      <c r="F4086">
        <f>IF('Data R5'!C96="","",'Data R5'!F96)</f>
        <v/>
      </c>
      <c r="G4086">
        <f>IF('Data R5'!C96="","",'Data R5'!AD96)</f>
        <v/>
      </c>
      <c r="H4086">
        <f>IF('Data R5'!C96="","",'Data R5'!AC96)</f>
        <v/>
      </c>
      <c r="I4086">
        <f>IF('Data R5'!C96="","",COUNTIF('Data R5'!J96,"&gt;0")+COUNTIF('Data R5'!L96,"&gt;0")+COUNTIF('Data R5'!N96,"&gt;0")+COUNTIF('Data R5'!P96,"&gt;0")+COUNTIF('Data R5'!R96,"&gt;0")+COUNTIF('Data R5'!T96,"&gt;0")+COUNTIF('Data R5'!V96,"&gt;0")+COUNTIF('Data R5'!X96,"&gt;0"))</f>
        <v/>
      </c>
      <c r="J4086">
        <f>IF('Data R5'!C96="","",IF((COUNTIF('Data R5'!K96,"&gt;0")+COUNTIF('Data R5'!M96,"&gt;0")+COUNTIF('Data R5'!O96,"&gt;0")+COUNTIF('Data R5'!Q96,"&gt;0")+COUNTIF('Data R5'!S96,"&gt;0")+COUNTIF('Data R5'!U96,"&gt;0")+COUNTIF('Data R5'!W96,"&gt;0")+COUNTIF('Data R5'!Y96,"&gt;0"))&gt;0,1,0))</f>
        <v/>
      </c>
      <c r="M4086" t="inlineStr">
        <is>
          <t>Data R</t>
        </is>
      </c>
    </row>
    <row r="4087">
      <c r="A4087" t="inlineStr">
        <is>
          <t>Regional 5</t>
        </is>
      </c>
      <c r="B4087">
        <f>IF('Data R5'!C97="","",'Data R5'!B97)</f>
        <v/>
      </c>
      <c r="C4087">
        <f>IF('Data R5'!C97="","",'Data R5'!C97)</f>
        <v/>
      </c>
      <c r="D4087">
        <f>IF('Data R5'!C97="","",'Data R5'!D97)</f>
        <v/>
      </c>
      <c r="E4087">
        <f>IF('Data R5'!C97="","",'Data R5'!E97)</f>
        <v/>
      </c>
      <c r="F4087">
        <f>IF('Data R5'!C97="","",'Data R5'!F97)</f>
        <v/>
      </c>
      <c r="G4087">
        <f>IF('Data R5'!C97="","",'Data R5'!AD97)</f>
        <v/>
      </c>
      <c r="H4087">
        <f>IF('Data R5'!C97="","",'Data R5'!AC97)</f>
        <v/>
      </c>
      <c r="I4087">
        <f>IF('Data R5'!C97="","",COUNTIF('Data R5'!J97,"&gt;0")+COUNTIF('Data R5'!L97,"&gt;0")+COUNTIF('Data R5'!N97,"&gt;0")+COUNTIF('Data R5'!P97,"&gt;0")+COUNTIF('Data R5'!R97,"&gt;0")+COUNTIF('Data R5'!T97,"&gt;0")+COUNTIF('Data R5'!V97,"&gt;0")+COUNTIF('Data R5'!X97,"&gt;0"))</f>
        <v/>
      </c>
      <c r="J4087">
        <f>IF('Data R5'!C97="","",IF((COUNTIF('Data R5'!K97,"&gt;0")+COUNTIF('Data R5'!M97,"&gt;0")+COUNTIF('Data R5'!O97,"&gt;0")+COUNTIF('Data R5'!Q97,"&gt;0")+COUNTIF('Data R5'!S97,"&gt;0")+COUNTIF('Data R5'!U97,"&gt;0")+COUNTIF('Data R5'!W97,"&gt;0")+COUNTIF('Data R5'!Y97,"&gt;0"))&gt;0,1,0))</f>
        <v/>
      </c>
      <c r="M4087" t="inlineStr">
        <is>
          <t>Data R</t>
        </is>
      </c>
    </row>
    <row r="4088">
      <c r="A4088" t="inlineStr">
        <is>
          <t>Regional 5</t>
        </is>
      </c>
      <c r="B4088">
        <f>IF('Data R5'!C98="","",'Data R5'!B98)</f>
        <v/>
      </c>
      <c r="C4088">
        <f>IF('Data R5'!C98="","",'Data R5'!C98)</f>
        <v/>
      </c>
      <c r="D4088">
        <f>IF('Data R5'!C98="","",'Data R5'!D98)</f>
        <v/>
      </c>
      <c r="E4088">
        <f>IF('Data R5'!C98="","",'Data R5'!E98)</f>
        <v/>
      </c>
      <c r="F4088">
        <f>IF('Data R5'!C98="","",'Data R5'!F98)</f>
        <v/>
      </c>
      <c r="G4088">
        <f>IF('Data R5'!C98="","",'Data R5'!AD98)</f>
        <v/>
      </c>
      <c r="H4088">
        <f>IF('Data R5'!C98="","",'Data R5'!AC98)</f>
        <v/>
      </c>
      <c r="I4088">
        <f>IF('Data R5'!C98="","",COUNTIF('Data R5'!J98,"&gt;0")+COUNTIF('Data R5'!L98,"&gt;0")+COUNTIF('Data R5'!N98,"&gt;0")+COUNTIF('Data R5'!P98,"&gt;0")+COUNTIF('Data R5'!R98,"&gt;0")+COUNTIF('Data R5'!T98,"&gt;0")+COUNTIF('Data R5'!V98,"&gt;0")+COUNTIF('Data R5'!X98,"&gt;0"))</f>
        <v/>
      </c>
      <c r="J4088">
        <f>IF('Data R5'!C98="","",IF((COUNTIF('Data R5'!K98,"&gt;0")+COUNTIF('Data R5'!M98,"&gt;0")+COUNTIF('Data R5'!O98,"&gt;0")+COUNTIF('Data R5'!Q98,"&gt;0")+COUNTIF('Data R5'!S98,"&gt;0")+COUNTIF('Data R5'!U98,"&gt;0")+COUNTIF('Data R5'!W98,"&gt;0")+COUNTIF('Data R5'!Y98,"&gt;0"))&gt;0,1,0))</f>
        <v/>
      </c>
      <c r="M4088" t="inlineStr">
        <is>
          <t>Data R</t>
        </is>
      </c>
    </row>
    <row r="4089">
      <c r="A4089" t="inlineStr">
        <is>
          <t>Regional 5</t>
        </is>
      </c>
      <c r="B4089">
        <f>IF('Data R5'!C99="","",'Data R5'!B99)</f>
        <v/>
      </c>
      <c r="C4089">
        <f>IF('Data R5'!C99="","",'Data R5'!C99)</f>
        <v/>
      </c>
      <c r="D4089">
        <f>IF('Data R5'!C99="","",'Data R5'!D99)</f>
        <v/>
      </c>
      <c r="E4089">
        <f>IF('Data R5'!C99="","",'Data R5'!E99)</f>
        <v/>
      </c>
      <c r="F4089">
        <f>IF('Data R5'!C99="","",'Data R5'!F99)</f>
        <v/>
      </c>
      <c r="G4089">
        <f>IF('Data R5'!C99="","",'Data R5'!AD99)</f>
        <v/>
      </c>
      <c r="H4089">
        <f>IF('Data R5'!C99="","",'Data R5'!AC99)</f>
        <v/>
      </c>
      <c r="I4089">
        <f>IF('Data R5'!C99="","",COUNTIF('Data R5'!J99,"&gt;0")+COUNTIF('Data R5'!L99,"&gt;0")+COUNTIF('Data R5'!N99,"&gt;0")+COUNTIF('Data R5'!P99,"&gt;0")+COUNTIF('Data R5'!R99,"&gt;0")+COUNTIF('Data R5'!T99,"&gt;0")+COUNTIF('Data R5'!V99,"&gt;0")+COUNTIF('Data R5'!X99,"&gt;0"))</f>
        <v/>
      </c>
      <c r="J4089">
        <f>IF('Data R5'!C99="","",IF((COUNTIF('Data R5'!K99,"&gt;0")+COUNTIF('Data R5'!M99,"&gt;0")+COUNTIF('Data R5'!O99,"&gt;0")+COUNTIF('Data R5'!Q99,"&gt;0")+COUNTIF('Data R5'!S99,"&gt;0")+COUNTIF('Data R5'!U99,"&gt;0")+COUNTIF('Data R5'!W99,"&gt;0")+COUNTIF('Data R5'!Y99,"&gt;0"))&gt;0,1,0))</f>
        <v/>
      </c>
      <c r="M4089" t="inlineStr">
        <is>
          <t>Data R</t>
        </is>
      </c>
    </row>
    <row r="4090">
      <c r="A4090" t="inlineStr">
        <is>
          <t>Regional 5</t>
        </is>
      </c>
      <c r="B4090">
        <f>IF('Data R5'!C100="","",'Data R5'!B100)</f>
        <v/>
      </c>
      <c r="C4090">
        <f>IF('Data R5'!C100="","",'Data R5'!C100)</f>
        <v/>
      </c>
      <c r="D4090">
        <f>IF('Data R5'!C100="","",'Data R5'!D100)</f>
        <v/>
      </c>
      <c r="E4090">
        <f>IF('Data R5'!C100="","",'Data R5'!E100)</f>
        <v/>
      </c>
      <c r="F4090">
        <f>IF('Data R5'!C100="","",'Data R5'!F100)</f>
        <v/>
      </c>
      <c r="G4090">
        <f>IF('Data R5'!C100="","",'Data R5'!AD100)</f>
        <v/>
      </c>
      <c r="H4090">
        <f>IF('Data R5'!C100="","",'Data R5'!AC100)</f>
        <v/>
      </c>
      <c r="I4090">
        <f>IF('Data R5'!C100="","",COUNTIF('Data R5'!J100,"&gt;0")+COUNTIF('Data R5'!L100,"&gt;0")+COUNTIF('Data R5'!N100,"&gt;0")+COUNTIF('Data R5'!P100,"&gt;0")+COUNTIF('Data R5'!R100,"&gt;0")+COUNTIF('Data R5'!T100,"&gt;0")+COUNTIF('Data R5'!V100,"&gt;0")+COUNTIF('Data R5'!X100,"&gt;0"))</f>
        <v/>
      </c>
      <c r="J4090">
        <f>IF('Data R5'!C100="","",IF((COUNTIF('Data R5'!K100,"&gt;0")+COUNTIF('Data R5'!M100,"&gt;0")+COUNTIF('Data R5'!O100,"&gt;0")+COUNTIF('Data R5'!Q100,"&gt;0")+COUNTIF('Data R5'!S100,"&gt;0")+COUNTIF('Data R5'!U100,"&gt;0")+COUNTIF('Data R5'!W100,"&gt;0")+COUNTIF('Data R5'!Y100,"&gt;0"))&gt;0,1,0))</f>
        <v/>
      </c>
      <c r="M4090" t="inlineStr">
        <is>
          <t>Data R</t>
        </is>
      </c>
    </row>
    <row r="4091">
      <c r="A4091" t="inlineStr">
        <is>
          <t>Regional 5</t>
        </is>
      </c>
      <c r="B4091">
        <f>IF('Data R5'!C101="","",'Data R5'!B101)</f>
        <v/>
      </c>
      <c r="C4091">
        <f>IF('Data R5'!C101="","",'Data R5'!C101)</f>
        <v/>
      </c>
      <c r="D4091">
        <f>IF('Data R5'!C101="","",'Data R5'!D101)</f>
        <v/>
      </c>
      <c r="E4091">
        <f>IF('Data R5'!C101="","",'Data R5'!E101)</f>
        <v/>
      </c>
      <c r="F4091">
        <f>IF('Data R5'!C101="","",'Data R5'!F101)</f>
        <v/>
      </c>
      <c r="G4091">
        <f>IF('Data R5'!C101="","",'Data R5'!AD101)</f>
        <v/>
      </c>
      <c r="H4091">
        <f>IF('Data R5'!C101="","",'Data R5'!AC101)</f>
        <v/>
      </c>
      <c r="I4091">
        <f>IF('Data R5'!C101="","",COUNTIF('Data R5'!J101,"&gt;0")+COUNTIF('Data R5'!L101,"&gt;0")+COUNTIF('Data R5'!N101,"&gt;0")+COUNTIF('Data R5'!P101,"&gt;0")+COUNTIF('Data R5'!R101,"&gt;0")+COUNTIF('Data R5'!T101,"&gt;0")+COUNTIF('Data R5'!V101,"&gt;0")+COUNTIF('Data R5'!X101,"&gt;0"))</f>
        <v/>
      </c>
      <c r="J4091">
        <f>IF('Data R5'!C101="","",IF((COUNTIF('Data R5'!K101,"&gt;0")+COUNTIF('Data R5'!M101,"&gt;0")+COUNTIF('Data R5'!O101,"&gt;0")+COUNTIF('Data R5'!Q101,"&gt;0")+COUNTIF('Data R5'!S101,"&gt;0")+COUNTIF('Data R5'!U101,"&gt;0")+COUNTIF('Data R5'!W101,"&gt;0")+COUNTIF('Data R5'!Y101,"&gt;0"))&gt;0,1,0))</f>
        <v/>
      </c>
      <c r="M4091" t="inlineStr">
        <is>
          <t>Data R</t>
        </is>
      </c>
    </row>
    <row r="4092">
      <c r="A4092" t="inlineStr">
        <is>
          <t>Regional 5</t>
        </is>
      </c>
      <c r="B4092">
        <f>IF('Data R5'!C102="","",'Data R5'!B102)</f>
        <v/>
      </c>
      <c r="C4092">
        <f>IF('Data R5'!C102="","",'Data R5'!C102)</f>
        <v/>
      </c>
      <c r="D4092">
        <f>IF('Data R5'!C102="","",'Data R5'!D102)</f>
        <v/>
      </c>
      <c r="E4092">
        <f>IF('Data R5'!C102="","",'Data R5'!E102)</f>
        <v/>
      </c>
      <c r="F4092">
        <f>IF('Data R5'!C102="","",'Data R5'!F102)</f>
        <v/>
      </c>
      <c r="G4092">
        <f>IF('Data R5'!C102="","",'Data R5'!AD102)</f>
        <v/>
      </c>
      <c r="H4092">
        <f>IF('Data R5'!C102="","",'Data R5'!AC102)</f>
        <v/>
      </c>
      <c r="I4092">
        <f>IF('Data R5'!C102="","",COUNTIF('Data R5'!J102,"&gt;0")+COUNTIF('Data R5'!L102,"&gt;0")+COUNTIF('Data R5'!N102,"&gt;0")+COUNTIF('Data R5'!P102,"&gt;0")+COUNTIF('Data R5'!R102,"&gt;0")+COUNTIF('Data R5'!T102,"&gt;0")+COUNTIF('Data R5'!V102,"&gt;0")+COUNTIF('Data R5'!X102,"&gt;0"))</f>
        <v/>
      </c>
      <c r="J4092">
        <f>IF('Data R5'!C102="","",IF((COUNTIF('Data R5'!K102,"&gt;0")+COUNTIF('Data R5'!M102,"&gt;0")+COUNTIF('Data R5'!O102,"&gt;0")+COUNTIF('Data R5'!Q102,"&gt;0")+COUNTIF('Data R5'!S102,"&gt;0")+COUNTIF('Data R5'!U102,"&gt;0")+COUNTIF('Data R5'!W102,"&gt;0")+COUNTIF('Data R5'!Y102,"&gt;0"))&gt;0,1,0))</f>
        <v/>
      </c>
      <c r="M4092" t="inlineStr">
        <is>
          <t>Data R</t>
        </is>
      </c>
    </row>
    <row r="4093">
      <c r="A4093" t="inlineStr">
        <is>
          <t>Regional 5</t>
        </is>
      </c>
      <c r="B4093">
        <f>IF('Data R5'!C103="","",'Data R5'!B103)</f>
        <v/>
      </c>
      <c r="C4093">
        <f>IF('Data R5'!C103="","",'Data R5'!C103)</f>
        <v/>
      </c>
      <c r="D4093">
        <f>IF('Data R5'!C103="","",'Data R5'!D103)</f>
        <v/>
      </c>
      <c r="E4093">
        <f>IF('Data R5'!C103="","",'Data R5'!E103)</f>
        <v/>
      </c>
      <c r="F4093">
        <f>IF('Data R5'!C103="","",'Data R5'!F103)</f>
        <v/>
      </c>
      <c r="G4093">
        <f>IF('Data R5'!C103="","",'Data R5'!AD103)</f>
        <v/>
      </c>
      <c r="H4093">
        <f>IF('Data R5'!C103="","",'Data R5'!AC103)</f>
        <v/>
      </c>
      <c r="I4093">
        <f>IF('Data R5'!C103="","",COUNTIF('Data R5'!J103,"&gt;0")+COUNTIF('Data R5'!L103,"&gt;0")+COUNTIF('Data R5'!N103,"&gt;0")+COUNTIF('Data R5'!P103,"&gt;0")+COUNTIF('Data R5'!R103,"&gt;0")+COUNTIF('Data R5'!T103,"&gt;0")+COUNTIF('Data R5'!V103,"&gt;0")+COUNTIF('Data R5'!X103,"&gt;0"))</f>
        <v/>
      </c>
      <c r="J4093">
        <f>IF('Data R5'!C103="","",IF((COUNTIF('Data R5'!K103,"&gt;0")+COUNTIF('Data R5'!M103,"&gt;0")+COUNTIF('Data R5'!O103,"&gt;0")+COUNTIF('Data R5'!Q103,"&gt;0")+COUNTIF('Data R5'!S103,"&gt;0")+COUNTIF('Data R5'!U103,"&gt;0")+COUNTIF('Data R5'!W103,"&gt;0")+COUNTIF('Data R5'!Y103,"&gt;0"))&gt;0,1,0))</f>
        <v/>
      </c>
      <c r="M4093" t="inlineStr">
        <is>
          <t>Data R</t>
        </is>
      </c>
    </row>
    <row r="4094">
      <c r="A4094" t="inlineStr">
        <is>
          <t>Regional 5</t>
        </is>
      </c>
      <c r="B4094">
        <f>IF('Data R5'!C104="","",'Data R5'!B104)</f>
        <v/>
      </c>
      <c r="C4094">
        <f>IF('Data R5'!C104="","",'Data R5'!C104)</f>
        <v/>
      </c>
      <c r="D4094">
        <f>IF('Data R5'!C104="","",'Data R5'!D104)</f>
        <v/>
      </c>
      <c r="E4094">
        <f>IF('Data R5'!C104="","",'Data R5'!E104)</f>
        <v/>
      </c>
      <c r="F4094">
        <f>IF('Data R5'!C104="","",'Data R5'!F104)</f>
        <v/>
      </c>
      <c r="G4094">
        <f>IF('Data R5'!C104="","",'Data R5'!AD104)</f>
        <v/>
      </c>
      <c r="H4094">
        <f>IF('Data R5'!C104="","",'Data R5'!AC104)</f>
        <v/>
      </c>
      <c r="I4094">
        <f>IF('Data R5'!C104="","",COUNTIF('Data R5'!J104,"&gt;0")+COUNTIF('Data R5'!L104,"&gt;0")+COUNTIF('Data R5'!N104,"&gt;0")+COUNTIF('Data R5'!P104,"&gt;0")+COUNTIF('Data R5'!R104,"&gt;0")+COUNTIF('Data R5'!T104,"&gt;0")+COUNTIF('Data R5'!V104,"&gt;0")+COUNTIF('Data R5'!X104,"&gt;0"))</f>
        <v/>
      </c>
      <c r="J4094">
        <f>IF('Data R5'!C104="","",IF((COUNTIF('Data R5'!K104,"&gt;0")+COUNTIF('Data R5'!M104,"&gt;0")+COUNTIF('Data R5'!O104,"&gt;0")+COUNTIF('Data R5'!Q104,"&gt;0")+COUNTIF('Data R5'!S104,"&gt;0")+COUNTIF('Data R5'!U104,"&gt;0")+COUNTIF('Data R5'!W104,"&gt;0")+COUNTIF('Data R5'!Y104,"&gt;0"))&gt;0,1,0))</f>
        <v/>
      </c>
      <c r="M4094" t="inlineStr">
        <is>
          <t>Data R</t>
        </is>
      </c>
    </row>
    <row r="4095">
      <c r="A4095" t="inlineStr">
        <is>
          <t>Regional 5</t>
        </is>
      </c>
      <c r="B4095">
        <f>IF('Data R5'!C105="","",'Data R5'!B105)</f>
        <v/>
      </c>
      <c r="C4095">
        <f>IF('Data R5'!C105="","",'Data R5'!C105)</f>
        <v/>
      </c>
      <c r="D4095">
        <f>IF('Data R5'!C105="","",'Data R5'!D105)</f>
        <v/>
      </c>
      <c r="E4095">
        <f>IF('Data R5'!C105="","",'Data R5'!E105)</f>
        <v/>
      </c>
      <c r="F4095">
        <f>IF('Data R5'!C105="","",'Data R5'!F105)</f>
        <v/>
      </c>
      <c r="G4095">
        <f>IF('Data R5'!C105="","",'Data R5'!AD105)</f>
        <v/>
      </c>
      <c r="H4095">
        <f>IF('Data R5'!C105="","",'Data R5'!AC105)</f>
        <v/>
      </c>
      <c r="I4095">
        <f>IF('Data R5'!C105="","",COUNTIF('Data R5'!J105,"&gt;0")+COUNTIF('Data R5'!L105,"&gt;0")+COUNTIF('Data R5'!N105,"&gt;0")+COUNTIF('Data R5'!P105,"&gt;0")+COUNTIF('Data R5'!R105,"&gt;0")+COUNTIF('Data R5'!T105,"&gt;0")+COUNTIF('Data R5'!V105,"&gt;0")+COUNTIF('Data R5'!X105,"&gt;0"))</f>
        <v/>
      </c>
      <c r="J4095">
        <f>IF('Data R5'!C105="","",IF((COUNTIF('Data R5'!K105,"&gt;0")+COUNTIF('Data R5'!M105,"&gt;0")+COUNTIF('Data R5'!O105,"&gt;0")+COUNTIF('Data R5'!Q105,"&gt;0")+COUNTIF('Data R5'!S105,"&gt;0")+COUNTIF('Data R5'!U105,"&gt;0")+COUNTIF('Data R5'!W105,"&gt;0")+COUNTIF('Data R5'!Y105,"&gt;0"))&gt;0,1,0))</f>
        <v/>
      </c>
      <c r="M4095" t="inlineStr">
        <is>
          <t>Data R</t>
        </is>
      </c>
    </row>
    <row r="4096">
      <c r="A4096" t="inlineStr">
        <is>
          <t>Regional 5</t>
        </is>
      </c>
      <c r="B4096">
        <f>IF('Data R5'!C106="","",'Data R5'!B106)</f>
        <v/>
      </c>
      <c r="C4096">
        <f>IF('Data R5'!C106="","",'Data R5'!C106)</f>
        <v/>
      </c>
      <c r="D4096">
        <f>IF('Data R5'!C106="","",'Data R5'!D106)</f>
        <v/>
      </c>
      <c r="E4096">
        <f>IF('Data R5'!C106="","",'Data R5'!E106)</f>
        <v/>
      </c>
      <c r="F4096">
        <f>IF('Data R5'!C106="","",'Data R5'!F106)</f>
        <v/>
      </c>
      <c r="G4096">
        <f>IF('Data R5'!C106="","",'Data R5'!AD106)</f>
        <v/>
      </c>
      <c r="H4096">
        <f>IF('Data R5'!C106="","",'Data R5'!AC106)</f>
        <v/>
      </c>
      <c r="I4096">
        <f>IF('Data R5'!C106="","",COUNTIF('Data R5'!J106,"&gt;0")+COUNTIF('Data R5'!L106,"&gt;0")+COUNTIF('Data R5'!N106,"&gt;0")+COUNTIF('Data R5'!P106,"&gt;0")+COUNTIF('Data R5'!R106,"&gt;0")+COUNTIF('Data R5'!T106,"&gt;0")+COUNTIF('Data R5'!V106,"&gt;0")+COUNTIF('Data R5'!X106,"&gt;0"))</f>
        <v/>
      </c>
      <c r="J4096">
        <f>IF('Data R5'!C106="","",IF((COUNTIF('Data R5'!K106,"&gt;0")+COUNTIF('Data R5'!M106,"&gt;0")+COUNTIF('Data R5'!O106,"&gt;0")+COUNTIF('Data R5'!Q106,"&gt;0")+COUNTIF('Data R5'!S106,"&gt;0")+COUNTIF('Data R5'!U106,"&gt;0")+COUNTIF('Data R5'!W106,"&gt;0")+COUNTIF('Data R5'!Y106,"&gt;0"))&gt;0,1,0))</f>
        <v/>
      </c>
      <c r="M4096" t="inlineStr">
        <is>
          <t>Data R</t>
        </is>
      </c>
    </row>
    <row r="4097">
      <c r="A4097" t="inlineStr">
        <is>
          <t>Regional 5</t>
        </is>
      </c>
      <c r="B4097">
        <f>IF('Data R5'!C107="","",'Data R5'!B107)</f>
        <v/>
      </c>
      <c r="C4097">
        <f>IF('Data R5'!C107="","",'Data R5'!C107)</f>
        <v/>
      </c>
      <c r="D4097">
        <f>IF('Data R5'!C107="","",'Data R5'!D107)</f>
        <v/>
      </c>
      <c r="E4097">
        <f>IF('Data R5'!C107="","",'Data R5'!E107)</f>
        <v/>
      </c>
      <c r="F4097">
        <f>IF('Data R5'!C107="","",'Data R5'!F107)</f>
        <v/>
      </c>
      <c r="G4097">
        <f>IF('Data R5'!C107="","",'Data R5'!AD107)</f>
        <v/>
      </c>
      <c r="H4097">
        <f>IF('Data R5'!C107="","",'Data R5'!AC107)</f>
        <v/>
      </c>
      <c r="I4097">
        <f>IF('Data R5'!C107="","",COUNTIF('Data R5'!J107,"&gt;0")+COUNTIF('Data R5'!L107,"&gt;0")+COUNTIF('Data R5'!N107,"&gt;0")+COUNTIF('Data R5'!P107,"&gt;0")+COUNTIF('Data R5'!R107,"&gt;0")+COUNTIF('Data R5'!T107,"&gt;0")+COUNTIF('Data R5'!V107,"&gt;0")+COUNTIF('Data R5'!X107,"&gt;0"))</f>
        <v/>
      </c>
      <c r="J4097">
        <f>IF('Data R5'!C107="","",IF((COUNTIF('Data R5'!K107,"&gt;0")+COUNTIF('Data R5'!M107,"&gt;0")+COUNTIF('Data R5'!O107,"&gt;0")+COUNTIF('Data R5'!Q107,"&gt;0")+COUNTIF('Data R5'!S107,"&gt;0")+COUNTIF('Data R5'!U107,"&gt;0")+COUNTIF('Data R5'!W107,"&gt;0")+COUNTIF('Data R5'!Y107,"&gt;0"))&gt;0,1,0))</f>
        <v/>
      </c>
      <c r="M4097" t="inlineStr">
        <is>
          <t>Data R</t>
        </is>
      </c>
    </row>
    <row r="4098">
      <c r="A4098" t="inlineStr">
        <is>
          <t>Regional 5</t>
        </is>
      </c>
      <c r="B4098">
        <f>IF('Data R5'!C108="","",'Data R5'!B108)</f>
        <v/>
      </c>
      <c r="C4098">
        <f>IF('Data R5'!C108="","",'Data R5'!C108)</f>
        <v/>
      </c>
      <c r="D4098">
        <f>IF('Data R5'!C108="","",'Data R5'!D108)</f>
        <v/>
      </c>
      <c r="E4098">
        <f>IF('Data R5'!C108="","",'Data R5'!E108)</f>
        <v/>
      </c>
      <c r="F4098">
        <f>IF('Data R5'!C108="","",'Data R5'!F108)</f>
        <v/>
      </c>
      <c r="G4098">
        <f>IF('Data R5'!C108="","",'Data R5'!AD108)</f>
        <v/>
      </c>
      <c r="H4098">
        <f>IF('Data R5'!C108="","",'Data R5'!AC108)</f>
        <v/>
      </c>
      <c r="I4098">
        <f>IF('Data R5'!C108="","",COUNTIF('Data R5'!J108,"&gt;0")+COUNTIF('Data R5'!L108,"&gt;0")+COUNTIF('Data R5'!N108,"&gt;0")+COUNTIF('Data R5'!P108,"&gt;0")+COUNTIF('Data R5'!R108,"&gt;0")+COUNTIF('Data R5'!T108,"&gt;0")+COUNTIF('Data R5'!V108,"&gt;0")+COUNTIF('Data R5'!X108,"&gt;0"))</f>
        <v/>
      </c>
      <c r="J4098">
        <f>IF('Data R5'!C108="","",IF((COUNTIF('Data R5'!K108,"&gt;0")+COUNTIF('Data R5'!M108,"&gt;0")+COUNTIF('Data R5'!O108,"&gt;0")+COUNTIF('Data R5'!Q108,"&gt;0")+COUNTIF('Data R5'!S108,"&gt;0")+COUNTIF('Data R5'!U108,"&gt;0")+COUNTIF('Data R5'!W108,"&gt;0")+COUNTIF('Data R5'!Y108,"&gt;0"))&gt;0,1,0))</f>
        <v/>
      </c>
      <c r="M4098" t="inlineStr">
        <is>
          <t>Data R</t>
        </is>
      </c>
    </row>
    <row r="4099">
      <c r="A4099" t="inlineStr">
        <is>
          <t>Regional 5</t>
        </is>
      </c>
      <c r="B4099">
        <f>IF('Data R5'!C109="","",'Data R5'!B109)</f>
        <v/>
      </c>
      <c r="C4099">
        <f>IF('Data R5'!C109="","",'Data R5'!C109)</f>
        <v/>
      </c>
      <c r="D4099">
        <f>IF('Data R5'!C109="","",'Data R5'!D109)</f>
        <v/>
      </c>
      <c r="E4099">
        <f>IF('Data R5'!C109="","",'Data R5'!E109)</f>
        <v/>
      </c>
      <c r="F4099">
        <f>IF('Data R5'!C109="","",'Data R5'!F109)</f>
        <v/>
      </c>
      <c r="G4099">
        <f>IF('Data R5'!C109="","",'Data R5'!AD109)</f>
        <v/>
      </c>
      <c r="H4099">
        <f>IF('Data R5'!C109="","",'Data R5'!AC109)</f>
        <v/>
      </c>
      <c r="I4099">
        <f>IF('Data R5'!C109="","",COUNTIF('Data R5'!J109,"&gt;0")+COUNTIF('Data R5'!L109,"&gt;0")+COUNTIF('Data R5'!N109,"&gt;0")+COUNTIF('Data R5'!P109,"&gt;0")+COUNTIF('Data R5'!R109,"&gt;0")+COUNTIF('Data R5'!T109,"&gt;0")+COUNTIF('Data R5'!V109,"&gt;0")+COUNTIF('Data R5'!X109,"&gt;0"))</f>
        <v/>
      </c>
      <c r="J4099">
        <f>IF('Data R5'!C109="","",IF((COUNTIF('Data R5'!K109,"&gt;0")+COUNTIF('Data R5'!M109,"&gt;0")+COUNTIF('Data R5'!O109,"&gt;0")+COUNTIF('Data R5'!Q109,"&gt;0")+COUNTIF('Data R5'!S109,"&gt;0")+COUNTIF('Data R5'!U109,"&gt;0")+COUNTIF('Data R5'!W109,"&gt;0")+COUNTIF('Data R5'!Y109,"&gt;0"))&gt;0,1,0))</f>
        <v/>
      </c>
      <c r="M4099" t="inlineStr">
        <is>
          <t>Data R</t>
        </is>
      </c>
    </row>
    <row r="4100">
      <c r="A4100" t="inlineStr">
        <is>
          <t>Regional 5</t>
        </is>
      </c>
      <c r="B4100">
        <f>IF('Data R5'!C110="","",'Data R5'!B110)</f>
        <v/>
      </c>
      <c r="C4100">
        <f>IF('Data R5'!C110="","",'Data R5'!C110)</f>
        <v/>
      </c>
      <c r="D4100">
        <f>IF('Data R5'!C110="","",'Data R5'!D110)</f>
        <v/>
      </c>
      <c r="E4100">
        <f>IF('Data R5'!C110="","",'Data R5'!E110)</f>
        <v/>
      </c>
      <c r="F4100">
        <f>IF('Data R5'!C110="","",'Data R5'!F110)</f>
        <v/>
      </c>
      <c r="G4100">
        <f>IF('Data R5'!C110="","",'Data R5'!AD110)</f>
        <v/>
      </c>
      <c r="H4100">
        <f>IF('Data R5'!C110="","",'Data R5'!AC110)</f>
        <v/>
      </c>
      <c r="I4100">
        <f>IF('Data R5'!C110="","",COUNTIF('Data R5'!J110,"&gt;0")+COUNTIF('Data R5'!L110,"&gt;0")+COUNTIF('Data R5'!N110,"&gt;0")+COUNTIF('Data R5'!P110,"&gt;0")+COUNTIF('Data R5'!R110,"&gt;0")+COUNTIF('Data R5'!T110,"&gt;0")+COUNTIF('Data R5'!V110,"&gt;0")+COUNTIF('Data R5'!X110,"&gt;0"))</f>
        <v/>
      </c>
      <c r="J4100">
        <f>IF('Data R5'!C110="","",IF((COUNTIF('Data R5'!K110,"&gt;0")+COUNTIF('Data R5'!M110,"&gt;0")+COUNTIF('Data R5'!O110,"&gt;0")+COUNTIF('Data R5'!Q110,"&gt;0")+COUNTIF('Data R5'!S110,"&gt;0")+COUNTIF('Data R5'!U110,"&gt;0")+COUNTIF('Data R5'!W110,"&gt;0")+COUNTIF('Data R5'!Y110,"&gt;0"))&gt;0,1,0))</f>
        <v/>
      </c>
      <c r="M4100" t="inlineStr">
        <is>
          <t>Data R</t>
        </is>
      </c>
    </row>
    <row r="4101">
      <c r="A4101" t="inlineStr">
        <is>
          <t>Regional 5</t>
        </is>
      </c>
      <c r="B4101">
        <f>IF('Data R5'!C111="","",'Data R5'!B111)</f>
        <v/>
      </c>
      <c r="C4101">
        <f>IF('Data R5'!C111="","",'Data R5'!C111)</f>
        <v/>
      </c>
      <c r="D4101">
        <f>IF('Data R5'!C111="","",'Data R5'!D111)</f>
        <v/>
      </c>
      <c r="E4101">
        <f>IF('Data R5'!C111="","",'Data R5'!E111)</f>
        <v/>
      </c>
      <c r="F4101">
        <f>IF('Data R5'!C111="","",'Data R5'!F111)</f>
        <v/>
      </c>
      <c r="G4101">
        <f>IF('Data R5'!C111="","",'Data R5'!AD111)</f>
        <v/>
      </c>
      <c r="H4101">
        <f>IF('Data R5'!C111="","",'Data R5'!AC111)</f>
        <v/>
      </c>
      <c r="I4101">
        <f>IF('Data R5'!C111="","",COUNTIF('Data R5'!J111,"&gt;0")+COUNTIF('Data R5'!L111,"&gt;0")+COUNTIF('Data R5'!N111,"&gt;0")+COUNTIF('Data R5'!P111,"&gt;0")+COUNTIF('Data R5'!R111,"&gt;0")+COUNTIF('Data R5'!T111,"&gt;0")+COUNTIF('Data R5'!V111,"&gt;0")+COUNTIF('Data R5'!X111,"&gt;0"))</f>
        <v/>
      </c>
      <c r="J4101">
        <f>IF('Data R5'!C111="","",IF((COUNTIF('Data R5'!K111,"&gt;0")+COUNTIF('Data R5'!M111,"&gt;0")+COUNTIF('Data R5'!O111,"&gt;0")+COUNTIF('Data R5'!Q111,"&gt;0")+COUNTIF('Data R5'!S111,"&gt;0")+COUNTIF('Data R5'!U111,"&gt;0")+COUNTIF('Data R5'!W111,"&gt;0")+COUNTIF('Data R5'!Y111,"&gt;0"))&gt;0,1,0))</f>
        <v/>
      </c>
      <c r="M4101" t="inlineStr">
        <is>
          <t>Data R</t>
        </is>
      </c>
    </row>
    <row r="4102">
      <c r="A4102" t="inlineStr">
        <is>
          <t>Regional 5</t>
        </is>
      </c>
      <c r="B4102">
        <f>IF('Data R5'!C112="","",'Data R5'!B112)</f>
        <v/>
      </c>
      <c r="C4102">
        <f>IF('Data R5'!C112="","",'Data R5'!C112)</f>
        <v/>
      </c>
      <c r="D4102">
        <f>IF('Data R5'!C112="","",'Data R5'!D112)</f>
        <v/>
      </c>
      <c r="E4102">
        <f>IF('Data R5'!C112="","",'Data R5'!E112)</f>
        <v/>
      </c>
      <c r="F4102">
        <f>IF('Data R5'!C112="","",'Data R5'!F112)</f>
        <v/>
      </c>
      <c r="G4102">
        <f>IF('Data R5'!C112="","",'Data R5'!AD112)</f>
        <v/>
      </c>
      <c r="H4102">
        <f>IF('Data R5'!C112="","",'Data R5'!AC112)</f>
        <v/>
      </c>
      <c r="I4102">
        <f>IF('Data R5'!C112="","",COUNTIF('Data R5'!J112,"&gt;0")+COUNTIF('Data R5'!L112,"&gt;0")+COUNTIF('Data R5'!N112,"&gt;0")+COUNTIF('Data R5'!P112,"&gt;0")+COUNTIF('Data R5'!R112,"&gt;0")+COUNTIF('Data R5'!T112,"&gt;0")+COUNTIF('Data R5'!V112,"&gt;0")+COUNTIF('Data R5'!X112,"&gt;0"))</f>
        <v/>
      </c>
      <c r="J4102">
        <f>IF('Data R5'!C112="","",IF((COUNTIF('Data R5'!K112,"&gt;0")+COUNTIF('Data R5'!M112,"&gt;0")+COUNTIF('Data R5'!O112,"&gt;0")+COUNTIF('Data R5'!Q112,"&gt;0")+COUNTIF('Data R5'!S112,"&gt;0")+COUNTIF('Data R5'!U112,"&gt;0")+COUNTIF('Data R5'!W112,"&gt;0")+COUNTIF('Data R5'!Y112,"&gt;0"))&gt;0,1,0))</f>
        <v/>
      </c>
      <c r="M4102" t="inlineStr">
        <is>
          <t>Data R</t>
        </is>
      </c>
    </row>
    <row r="4103">
      <c r="A4103" t="inlineStr">
        <is>
          <t>Regional 5</t>
        </is>
      </c>
      <c r="B4103">
        <f>IF('Data R5'!C113="","",'Data R5'!B113)</f>
        <v/>
      </c>
      <c r="C4103">
        <f>IF('Data R5'!C113="","",'Data R5'!C113)</f>
        <v/>
      </c>
      <c r="D4103">
        <f>IF('Data R5'!C113="","",'Data R5'!D113)</f>
        <v/>
      </c>
      <c r="E4103">
        <f>IF('Data R5'!C113="","",'Data R5'!E113)</f>
        <v/>
      </c>
      <c r="F4103">
        <f>IF('Data R5'!C113="","",'Data R5'!F113)</f>
        <v/>
      </c>
      <c r="G4103">
        <f>IF('Data R5'!C113="","",'Data R5'!AD113)</f>
        <v/>
      </c>
      <c r="H4103">
        <f>IF('Data R5'!C113="","",'Data R5'!AC113)</f>
        <v/>
      </c>
      <c r="I4103">
        <f>IF('Data R5'!C113="","",COUNTIF('Data R5'!J113,"&gt;0")+COUNTIF('Data R5'!L113,"&gt;0")+COUNTIF('Data R5'!N113,"&gt;0")+COUNTIF('Data R5'!P113,"&gt;0")+COUNTIF('Data R5'!R113,"&gt;0")+COUNTIF('Data R5'!T113,"&gt;0")+COUNTIF('Data R5'!V113,"&gt;0")+COUNTIF('Data R5'!X113,"&gt;0"))</f>
        <v/>
      </c>
      <c r="J4103">
        <f>IF('Data R5'!C113="","",IF((COUNTIF('Data R5'!K113,"&gt;0")+COUNTIF('Data R5'!M113,"&gt;0")+COUNTIF('Data R5'!O113,"&gt;0")+COUNTIF('Data R5'!Q113,"&gt;0")+COUNTIF('Data R5'!S113,"&gt;0")+COUNTIF('Data R5'!U113,"&gt;0")+COUNTIF('Data R5'!W113,"&gt;0")+COUNTIF('Data R5'!Y113,"&gt;0"))&gt;0,1,0))</f>
        <v/>
      </c>
      <c r="M4103" t="inlineStr">
        <is>
          <t>Data R</t>
        </is>
      </c>
    </row>
    <row r="4104">
      <c r="A4104" t="inlineStr">
        <is>
          <t>Regional 5</t>
        </is>
      </c>
      <c r="B4104">
        <f>IF('Data R5'!C114="","",'Data R5'!B114)</f>
        <v/>
      </c>
      <c r="C4104">
        <f>IF('Data R5'!C114="","",'Data R5'!C114)</f>
        <v/>
      </c>
      <c r="D4104">
        <f>IF('Data R5'!C114="","",'Data R5'!D114)</f>
        <v/>
      </c>
      <c r="E4104">
        <f>IF('Data R5'!C114="","",'Data R5'!E114)</f>
        <v/>
      </c>
      <c r="F4104">
        <f>IF('Data R5'!C114="","",'Data R5'!F114)</f>
        <v/>
      </c>
      <c r="G4104">
        <f>IF('Data R5'!C114="","",'Data R5'!AD114)</f>
        <v/>
      </c>
      <c r="H4104">
        <f>IF('Data R5'!C114="","",'Data R5'!AC114)</f>
        <v/>
      </c>
      <c r="I4104">
        <f>IF('Data R5'!C114="","",COUNTIF('Data R5'!J114,"&gt;0")+COUNTIF('Data R5'!L114,"&gt;0")+COUNTIF('Data R5'!N114,"&gt;0")+COUNTIF('Data R5'!P114,"&gt;0")+COUNTIF('Data R5'!R114,"&gt;0")+COUNTIF('Data R5'!T114,"&gt;0")+COUNTIF('Data R5'!V114,"&gt;0")+COUNTIF('Data R5'!X114,"&gt;0"))</f>
        <v/>
      </c>
      <c r="J4104">
        <f>IF('Data R5'!C114="","",IF((COUNTIF('Data R5'!K114,"&gt;0")+COUNTIF('Data R5'!M114,"&gt;0")+COUNTIF('Data R5'!O114,"&gt;0")+COUNTIF('Data R5'!Q114,"&gt;0")+COUNTIF('Data R5'!S114,"&gt;0")+COUNTIF('Data R5'!U114,"&gt;0")+COUNTIF('Data R5'!W114,"&gt;0")+COUNTIF('Data R5'!Y114,"&gt;0"))&gt;0,1,0))</f>
        <v/>
      </c>
      <c r="M4104" t="inlineStr">
        <is>
          <t>Data R</t>
        </is>
      </c>
    </row>
    <row r="4105">
      <c r="A4105" t="inlineStr">
        <is>
          <t>Regional 5</t>
        </is>
      </c>
      <c r="B4105">
        <f>IF('Data R5'!C115="","",'Data R5'!B115)</f>
        <v/>
      </c>
      <c r="C4105">
        <f>IF('Data R5'!C115="","",'Data R5'!C115)</f>
        <v/>
      </c>
      <c r="D4105">
        <f>IF('Data R5'!C115="","",'Data R5'!D115)</f>
        <v/>
      </c>
      <c r="E4105">
        <f>IF('Data R5'!C115="","",'Data R5'!E115)</f>
        <v/>
      </c>
      <c r="F4105">
        <f>IF('Data R5'!C115="","",'Data R5'!F115)</f>
        <v/>
      </c>
      <c r="G4105">
        <f>IF('Data R5'!C115="","",'Data R5'!AD115)</f>
        <v/>
      </c>
      <c r="H4105">
        <f>IF('Data R5'!C115="","",'Data R5'!AC115)</f>
        <v/>
      </c>
      <c r="I4105">
        <f>IF('Data R5'!C115="","",COUNTIF('Data R5'!J115,"&gt;0")+COUNTIF('Data R5'!L115,"&gt;0")+COUNTIF('Data R5'!N115,"&gt;0")+COUNTIF('Data R5'!P115,"&gt;0")+COUNTIF('Data R5'!R115,"&gt;0")+COUNTIF('Data R5'!T115,"&gt;0")+COUNTIF('Data R5'!V115,"&gt;0")+COUNTIF('Data R5'!X115,"&gt;0"))</f>
        <v/>
      </c>
      <c r="J4105">
        <f>IF('Data R5'!C115="","",IF((COUNTIF('Data R5'!K115,"&gt;0")+COUNTIF('Data R5'!M115,"&gt;0")+COUNTIF('Data R5'!O115,"&gt;0")+COUNTIF('Data R5'!Q115,"&gt;0")+COUNTIF('Data R5'!S115,"&gt;0")+COUNTIF('Data R5'!U115,"&gt;0")+COUNTIF('Data R5'!W115,"&gt;0")+COUNTIF('Data R5'!Y115,"&gt;0"))&gt;0,1,0))</f>
        <v/>
      </c>
      <c r="M4105" t="inlineStr">
        <is>
          <t>Data R</t>
        </is>
      </c>
    </row>
    <row r="4106">
      <c r="A4106" t="inlineStr">
        <is>
          <t>Regional 5</t>
        </is>
      </c>
      <c r="B4106">
        <f>IF('Data R5'!C116="","",'Data R5'!B116)</f>
        <v/>
      </c>
      <c r="C4106">
        <f>IF('Data R5'!C116="","",'Data R5'!C116)</f>
        <v/>
      </c>
      <c r="D4106">
        <f>IF('Data R5'!C116="","",'Data R5'!D116)</f>
        <v/>
      </c>
      <c r="E4106">
        <f>IF('Data R5'!C116="","",'Data R5'!E116)</f>
        <v/>
      </c>
      <c r="F4106">
        <f>IF('Data R5'!C116="","",'Data R5'!F116)</f>
        <v/>
      </c>
      <c r="G4106">
        <f>IF('Data R5'!C116="","",'Data R5'!AD116)</f>
        <v/>
      </c>
      <c r="H4106">
        <f>IF('Data R5'!C116="","",'Data R5'!AC116)</f>
        <v/>
      </c>
      <c r="I4106">
        <f>IF('Data R5'!C116="","",COUNTIF('Data R5'!J116,"&gt;0")+COUNTIF('Data R5'!L116,"&gt;0")+COUNTIF('Data R5'!N116,"&gt;0")+COUNTIF('Data R5'!P116,"&gt;0")+COUNTIF('Data R5'!R116,"&gt;0")+COUNTIF('Data R5'!T116,"&gt;0")+COUNTIF('Data R5'!V116,"&gt;0")+COUNTIF('Data R5'!X116,"&gt;0"))</f>
        <v/>
      </c>
      <c r="J4106">
        <f>IF('Data R5'!C116="","",IF((COUNTIF('Data R5'!K116,"&gt;0")+COUNTIF('Data R5'!M116,"&gt;0")+COUNTIF('Data R5'!O116,"&gt;0")+COUNTIF('Data R5'!Q116,"&gt;0")+COUNTIF('Data R5'!S116,"&gt;0")+COUNTIF('Data R5'!U116,"&gt;0")+COUNTIF('Data R5'!W116,"&gt;0")+COUNTIF('Data R5'!Y116,"&gt;0"))&gt;0,1,0))</f>
        <v/>
      </c>
      <c r="M4106" t="inlineStr">
        <is>
          <t>Data R</t>
        </is>
      </c>
    </row>
    <row r="4107">
      <c r="A4107" t="inlineStr">
        <is>
          <t>Regional 5</t>
        </is>
      </c>
      <c r="B4107">
        <f>IF('Data R5'!C117="","",'Data R5'!B117)</f>
        <v/>
      </c>
      <c r="C4107">
        <f>IF('Data R5'!C117="","",'Data R5'!C117)</f>
        <v/>
      </c>
      <c r="D4107">
        <f>IF('Data R5'!C117="","",'Data R5'!D117)</f>
        <v/>
      </c>
      <c r="E4107">
        <f>IF('Data R5'!C117="","",'Data R5'!E117)</f>
        <v/>
      </c>
      <c r="F4107">
        <f>IF('Data R5'!C117="","",'Data R5'!F117)</f>
        <v/>
      </c>
      <c r="G4107">
        <f>IF('Data R5'!C117="","",'Data R5'!AD117)</f>
        <v/>
      </c>
      <c r="H4107">
        <f>IF('Data R5'!C117="","",'Data R5'!AC117)</f>
        <v/>
      </c>
      <c r="I4107">
        <f>IF('Data R5'!C117="","",COUNTIF('Data R5'!J117,"&gt;0")+COUNTIF('Data R5'!L117,"&gt;0")+COUNTIF('Data R5'!N117,"&gt;0")+COUNTIF('Data R5'!P117,"&gt;0")+COUNTIF('Data R5'!R117,"&gt;0")+COUNTIF('Data R5'!T117,"&gt;0")+COUNTIF('Data R5'!V117,"&gt;0")+COUNTIF('Data R5'!X117,"&gt;0"))</f>
        <v/>
      </c>
      <c r="J4107">
        <f>IF('Data R5'!C117="","",IF((COUNTIF('Data R5'!K117,"&gt;0")+COUNTIF('Data R5'!M117,"&gt;0")+COUNTIF('Data R5'!O117,"&gt;0")+COUNTIF('Data R5'!Q117,"&gt;0")+COUNTIF('Data R5'!S117,"&gt;0")+COUNTIF('Data R5'!U117,"&gt;0")+COUNTIF('Data R5'!W117,"&gt;0")+COUNTIF('Data R5'!Y117,"&gt;0"))&gt;0,1,0))</f>
        <v/>
      </c>
      <c r="M4107" t="inlineStr">
        <is>
          <t>Data R</t>
        </is>
      </c>
    </row>
    <row r="4108">
      <c r="A4108" t="inlineStr">
        <is>
          <t>Regional 5</t>
        </is>
      </c>
      <c r="B4108">
        <f>IF('Data R5'!C118="","",'Data R5'!B118)</f>
        <v/>
      </c>
      <c r="C4108">
        <f>IF('Data R5'!C118="","",'Data R5'!C118)</f>
        <v/>
      </c>
      <c r="D4108">
        <f>IF('Data R5'!C118="","",'Data R5'!D118)</f>
        <v/>
      </c>
      <c r="E4108">
        <f>IF('Data R5'!C118="","",'Data R5'!E118)</f>
        <v/>
      </c>
      <c r="F4108">
        <f>IF('Data R5'!C118="","",'Data R5'!F118)</f>
        <v/>
      </c>
      <c r="G4108">
        <f>IF('Data R5'!C118="","",'Data R5'!AD118)</f>
        <v/>
      </c>
      <c r="H4108">
        <f>IF('Data R5'!C118="","",'Data R5'!AC118)</f>
        <v/>
      </c>
      <c r="I4108">
        <f>IF('Data R5'!C118="","",COUNTIF('Data R5'!J118,"&gt;0")+COUNTIF('Data R5'!L118,"&gt;0")+COUNTIF('Data R5'!N118,"&gt;0")+COUNTIF('Data R5'!P118,"&gt;0")+COUNTIF('Data R5'!R118,"&gt;0")+COUNTIF('Data R5'!T118,"&gt;0")+COUNTIF('Data R5'!V118,"&gt;0")+COUNTIF('Data R5'!X118,"&gt;0"))</f>
        <v/>
      </c>
      <c r="J4108">
        <f>IF('Data R5'!C118="","",IF((COUNTIF('Data R5'!K118,"&gt;0")+COUNTIF('Data R5'!M118,"&gt;0")+COUNTIF('Data R5'!O118,"&gt;0")+COUNTIF('Data R5'!Q118,"&gt;0")+COUNTIF('Data R5'!S118,"&gt;0")+COUNTIF('Data R5'!U118,"&gt;0")+COUNTIF('Data R5'!W118,"&gt;0")+COUNTIF('Data R5'!Y118,"&gt;0"))&gt;0,1,0))</f>
        <v/>
      </c>
      <c r="M4108" t="inlineStr">
        <is>
          <t>Data R</t>
        </is>
      </c>
    </row>
    <row r="4109">
      <c r="A4109" t="inlineStr">
        <is>
          <t>Regional 5</t>
        </is>
      </c>
      <c r="B4109">
        <f>IF('Data R5'!C119="","",'Data R5'!B119)</f>
        <v/>
      </c>
      <c r="C4109">
        <f>IF('Data R5'!C119="","",'Data R5'!C119)</f>
        <v/>
      </c>
      <c r="D4109">
        <f>IF('Data R5'!C119="","",'Data R5'!D119)</f>
        <v/>
      </c>
      <c r="E4109">
        <f>IF('Data R5'!C119="","",'Data R5'!E119)</f>
        <v/>
      </c>
      <c r="F4109">
        <f>IF('Data R5'!C119="","",'Data R5'!F119)</f>
        <v/>
      </c>
      <c r="G4109">
        <f>IF('Data R5'!C119="","",'Data R5'!AD119)</f>
        <v/>
      </c>
      <c r="H4109">
        <f>IF('Data R5'!C119="","",'Data R5'!AC119)</f>
        <v/>
      </c>
      <c r="I4109">
        <f>IF('Data R5'!C119="","",COUNTIF('Data R5'!J119,"&gt;0")+COUNTIF('Data R5'!L119,"&gt;0")+COUNTIF('Data R5'!N119,"&gt;0")+COUNTIF('Data R5'!P119,"&gt;0")+COUNTIF('Data R5'!R119,"&gt;0")+COUNTIF('Data R5'!T119,"&gt;0")+COUNTIF('Data R5'!V119,"&gt;0")+COUNTIF('Data R5'!X119,"&gt;0"))</f>
        <v/>
      </c>
      <c r="J4109">
        <f>IF('Data R5'!C119="","",IF((COUNTIF('Data R5'!K119,"&gt;0")+COUNTIF('Data R5'!M119,"&gt;0")+COUNTIF('Data R5'!O119,"&gt;0")+COUNTIF('Data R5'!Q119,"&gt;0")+COUNTIF('Data R5'!S119,"&gt;0")+COUNTIF('Data R5'!U119,"&gt;0")+COUNTIF('Data R5'!W119,"&gt;0")+COUNTIF('Data R5'!Y119,"&gt;0"))&gt;0,1,0))</f>
        <v/>
      </c>
      <c r="M4109" t="inlineStr">
        <is>
          <t>Data R</t>
        </is>
      </c>
    </row>
    <row r="4110">
      <c r="A4110" t="inlineStr">
        <is>
          <t>Regional 5</t>
        </is>
      </c>
      <c r="B4110">
        <f>IF('Data R5'!C120="","",'Data R5'!B120)</f>
        <v/>
      </c>
      <c r="C4110">
        <f>IF('Data R5'!C120="","",'Data R5'!C120)</f>
        <v/>
      </c>
      <c r="D4110">
        <f>IF('Data R5'!C120="","",'Data R5'!D120)</f>
        <v/>
      </c>
      <c r="E4110">
        <f>IF('Data R5'!C120="","",'Data R5'!E120)</f>
        <v/>
      </c>
      <c r="F4110">
        <f>IF('Data R5'!C120="","",'Data R5'!F120)</f>
        <v/>
      </c>
      <c r="G4110">
        <f>IF('Data R5'!C120="","",'Data R5'!AD120)</f>
        <v/>
      </c>
      <c r="H4110">
        <f>IF('Data R5'!C120="","",'Data R5'!AC120)</f>
        <v/>
      </c>
      <c r="I4110">
        <f>IF('Data R5'!C120="","",COUNTIF('Data R5'!J120,"&gt;0")+COUNTIF('Data R5'!L120,"&gt;0")+COUNTIF('Data R5'!N120,"&gt;0")+COUNTIF('Data R5'!P120,"&gt;0")+COUNTIF('Data R5'!R120,"&gt;0")+COUNTIF('Data R5'!T120,"&gt;0")+COUNTIF('Data R5'!V120,"&gt;0")+COUNTIF('Data R5'!X120,"&gt;0"))</f>
        <v/>
      </c>
      <c r="J4110">
        <f>IF('Data R5'!C120="","",IF((COUNTIF('Data R5'!K120,"&gt;0")+COUNTIF('Data R5'!M120,"&gt;0")+COUNTIF('Data R5'!O120,"&gt;0")+COUNTIF('Data R5'!Q120,"&gt;0")+COUNTIF('Data R5'!S120,"&gt;0")+COUNTIF('Data R5'!U120,"&gt;0")+COUNTIF('Data R5'!W120,"&gt;0")+COUNTIF('Data R5'!Y120,"&gt;0"))&gt;0,1,0))</f>
        <v/>
      </c>
      <c r="M4110" t="inlineStr">
        <is>
          <t>Data R</t>
        </is>
      </c>
    </row>
    <row r="4111">
      <c r="A4111" t="inlineStr">
        <is>
          <t>Regional 5</t>
        </is>
      </c>
      <c r="B4111">
        <f>IF('Data R5'!C121="","",'Data R5'!B121)</f>
        <v/>
      </c>
      <c r="C4111">
        <f>IF('Data R5'!C121="","",'Data R5'!C121)</f>
        <v/>
      </c>
      <c r="D4111">
        <f>IF('Data R5'!C121="","",'Data R5'!D121)</f>
        <v/>
      </c>
      <c r="E4111">
        <f>IF('Data R5'!C121="","",'Data R5'!E121)</f>
        <v/>
      </c>
      <c r="F4111">
        <f>IF('Data R5'!C121="","",'Data R5'!F121)</f>
        <v/>
      </c>
      <c r="G4111">
        <f>IF('Data R5'!C121="","",'Data R5'!AD121)</f>
        <v/>
      </c>
      <c r="H4111">
        <f>IF('Data R5'!C121="","",'Data R5'!AC121)</f>
        <v/>
      </c>
      <c r="I4111">
        <f>IF('Data R5'!C121="","",COUNTIF('Data R5'!J121,"&gt;0")+COUNTIF('Data R5'!L121,"&gt;0")+COUNTIF('Data R5'!N121,"&gt;0")+COUNTIF('Data R5'!P121,"&gt;0")+COUNTIF('Data R5'!R121,"&gt;0")+COUNTIF('Data R5'!T121,"&gt;0")+COUNTIF('Data R5'!V121,"&gt;0")+COUNTIF('Data R5'!X121,"&gt;0"))</f>
        <v/>
      </c>
      <c r="J4111">
        <f>IF('Data R5'!C121="","",IF((COUNTIF('Data R5'!K121,"&gt;0")+COUNTIF('Data R5'!M121,"&gt;0")+COUNTIF('Data R5'!O121,"&gt;0")+COUNTIF('Data R5'!Q121,"&gt;0")+COUNTIF('Data R5'!S121,"&gt;0")+COUNTIF('Data R5'!U121,"&gt;0")+COUNTIF('Data R5'!W121,"&gt;0")+COUNTIF('Data R5'!Y121,"&gt;0"))&gt;0,1,0))</f>
        <v/>
      </c>
      <c r="M4111" t="inlineStr">
        <is>
          <t>Data R</t>
        </is>
      </c>
    </row>
    <row r="4112">
      <c r="A4112" t="inlineStr">
        <is>
          <t>Regional 5</t>
        </is>
      </c>
      <c r="B4112">
        <f>IF('Data R5'!C122="","",'Data R5'!B122)</f>
        <v/>
      </c>
      <c r="C4112">
        <f>IF('Data R5'!C122="","",'Data R5'!C122)</f>
        <v/>
      </c>
      <c r="D4112">
        <f>IF('Data R5'!C122="","",'Data R5'!D122)</f>
        <v/>
      </c>
      <c r="E4112">
        <f>IF('Data R5'!C122="","",'Data R5'!E122)</f>
        <v/>
      </c>
      <c r="F4112">
        <f>IF('Data R5'!C122="","",'Data R5'!F122)</f>
        <v/>
      </c>
      <c r="G4112">
        <f>IF('Data R5'!C122="","",'Data R5'!AD122)</f>
        <v/>
      </c>
      <c r="H4112">
        <f>IF('Data R5'!C122="","",'Data R5'!AC122)</f>
        <v/>
      </c>
      <c r="I4112">
        <f>IF('Data R5'!C122="","",COUNTIF('Data R5'!J122,"&gt;0")+COUNTIF('Data R5'!L122,"&gt;0")+COUNTIF('Data R5'!N122,"&gt;0")+COUNTIF('Data R5'!P122,"&gt;0")+COUNTIF('Data R5'!R122,"&gt;0")+COUNTIF('Data R5'!T122,"&gt;0")+COUNTIF('Data R5'!V122,"&gt;0")+COUNTIF('Data R5'!X122,"&gt;0"))</f>
        <v/>
      </c>
      <c r="J4112">
        <f>IF('Data R5'!C122="","",IF((COUNTIF('Data R5'!K122,"&gt;0")+COUNTIF('Data R5'!M122,"&gt;0")+COUNTIF('Data R5'!O122,"&gt;0")+COUNTIF('Data R5'!Q122,"&gt;0")+COUNTIF('Data R5'!S122,"&gt;0")+COUNTIF('Data R5'!U122,"&gt;0")+COUNTIF('Data R5'!W122,"&gt;0")+COUNTIF('Data R5'!Y122,"&gt;0"))&gt;0,1,0))</f>
        <v/>
      </c>
      <c r="M4112" t="inlineStr">
        <is>
          <t>Data R</t>
        </is>
      </c>
    </row>
    <row r="4113">
      <c r="A4113" t="inlineStr">
        <is>
          <t>Regional 5</t>
        </is>
      </c>
      <c r="B4113">
        <f>IF('Data R5'!C123="","",'Data R5'!B123)</f>
        <v/>
      </c>
      <c r="C4113">
        <f>IF('Data R5'!C123="","",'Data R5'!C123)</f>
        <v/>
      </c>
      <c r="D4113">
        <f>IF('Data R5'!C123="","",'Data R5'!D123)</f>
        <v/>
      </c>
      <c r="E4113">
        <f>IF('Data R5'!C123="","",'Data R5'!E123)</f>
        <v/>
      </c>
      <c r="F4113">
        <f>IF('Data R5'!C123="","",'Data R5'!F123)</f>
        <v/>
      </c>
      <c r="G4113">
        <f>IF('Data R5'!C123="","",'Data R5'!AD123)</f>
        <v/>
      </c>
      <c r="H4113">
        <f>IF('Data R5'!C123="","",'Data R5'!AC123)</f>
        <v/>
      </c>
      <c r="I4113">
        <f>IF('Data R5'!C123="","",COUNTIF('Data R5'!J123,"&gt;0")+COUNTIF('Data R5'!L123,"&gt;0")+COUNTIF('Data R5'!N123,"&gt;0")+COUNTIF('Data R5'!P123,"&gt;0")+COUNTIF('Data R5'!R123,"&gt;0")+COUNTIF('Data R5'!T123,"&gt;0")+COUNTIF('Data R5'!V123,"&gt;0")+COUNTIF('Data R5'!X123,"&gt;0"))</f>
        <v/>
      </c>
      <c r="J4113">
        <f>IF('Data R5'!C123="","",IF((COUNTIF('Data R5'!K123,"&gt;0")+COUNTIF('Data R5'!M123,"&gt;0")+COUNTIF('Data R5'!O123,"&gt;0")+COUNTIF('Data R5'!Q123,"&gt;0")+COUNTIF('Data R5'!S123,"&gt;0")+COUNTIF('Data R5'!U123,"&gt;0")+COUNTIF('Data R5'!W123,"&gt;0")+COUNTIF('Data R5'!Y123,"&gt;0"))&gt;0,1,0))</f>
        <v/>
      </c>
      <c r="M4113" t="inlineStr">
        <is>
          <t>Data R</t>
        </is>
      </c>
    </row>
    <row r="4114">
      <c r="A4114" t="inlineStr">
        <is>
          <t>Regional 5</t>
        </is>
      </c>
      <c r="B4114">
        <f>IF('Data R5'!C124="","",'Data R5'!B124)</f>
        <v/>
      </c>
      <c r="C4114">
        <f>IF('Data R5'!C124="","",'Data R5'!C124)</f>
        <v/>
      </c>
      <c r="D4114">
        <f>IF('Data R5'!C124="","",'Data R5'!D124)</f>
        <v/>
      </c>
      <c r="E4114">
        <f>IF('Data R5'!C124="","",'Data R5'!E124)</f>
        <v/>
      </c>
      <c r="F4114">
        <f>IF('Data R5'!C124="","",'Data R5'!F124)</f>
        <v/>
      </c>
      <c r="G4114">
        <f>IF('Data R5'!C124="","",'Data R5'!AD124)</f>
        <v/>
      </c>
      <c r="H4114">
        <f>IF('Data R5'!C124="","",'Data R5'!AC124)</f>
        <v/>
      </c>
      <c r="I4114">
        <f>IF('Data R5'!C124="","",COUNTIF('Data R5'!J124,"&gt;0")+COUNTIF('Data R5'!L124,"&gt;0")+COUNTIF('Data R5'!N124,"&gt;0")+COUNTIF('Data R5'!P124,"&gt;0")+COUNTIF('Data R5'!R124,"&gt;0")+COUNTIF('Data R5'!T124,"&gt;0")+COUNTIF('Data R5'!V124,"&gt;0")+COUNTIF('Data R5'!X124,"&gt;0"))</f>
        <v/>
      </c>
      <c r="J4114">
        <f>IF('Data R5'!C124="","",IF((COUNTIF('Data R5'!K124,"&gt;0")+COUNTIF('Data R5'!M124,"&gt;0")+COUNTIF('Data R5'!O124,"&gt;0")+COUNTIF('Data R5'!Q124,"&gt;0")+COUNTIF('Data R5'!S124,"&gt;0")+COUNTIF('Data R5'!U124,"&gt;0")+COUNTIF('Data R5'!W124,"&gt;0")+COUNTIF('Data R5'!Y124,"&gt;0"))&gt;0,1,0))</f>
        <v/>
      </c>
      <c r="M4114" t="inlineStr">
        <is>
          <t>Data R</t>
        </is>
      </c>
    </row>
    <row r="4115">
      <c r="A4115" t="inlineStr">
        <is>
          <t>Regional 5</t>
        </is>
      </c>
      <c r="B4115">
        <f>IF('Data R5'!C125="","",'Data R5'!B125)</f>
        <v/>
      </c>
      <c r="C4115">
        <f>IF('Data R5'!C125="","",'Data R5'!C125)</f>
        <v/>
      </c>
      <c r="D4115">
        <f>IF('Data R5'!C125="","",'Data R5'!D125)</f>
        <v/>
      </c>
      <c r="E4115">
        <f>IF('Data R5'!C125="","",'Data R5'!E125)</f>
        <v/>
      </c>
      <c r="F4115">
        <f>IF('Data R5'!C125="","",'Data R5'!F125)</f>
        <v/>
      </c>
      <c r="G4115">
        <f>IF('Data R5'!C125="","",'Data R5'!AD125)</f>
        <v/>
      </c>
      <c r="H4115">
        <f>IF('Data R5'!C125="","",'Data R5'!AC125)</f>
        <v/>
      </c>
      <c r="I4115">
        <f>IF('Data R5'!C125="","",COUNTIF('Data R5'!J125,"&gt;0")+COUNTIF('Data R5'!L125,"&gt;0")+COUNTIF('Data R5'!N125,"&gt;0")+COUNTIF('Data R5'!P125,"&gt;0")+COUNTIF('Data R5'!R125,"&gt;0")+COUNTIF('Data R5'!T125,"&gt;0")+COUNTIF('Data R5'!V125,"&gt;0")+COUNTIF('Data R5'!X125,"&gt;0"))</f>
        <v/>
      </c>
      <c r="J4115">
        <f>IF('Data R5'!C125="","",IF((COUNTIF('Data R5'!K125,"&gt;0")+COUNTIF('Data R5'!M125,"&gt;0")+COUNTIF('Data R5'!O125,"&gt;0")+COUNTIF('Data R5'!Q125,"&gt;0")+COUNTIF('Data R5'!S125,"&gt;0")+COUNTIF('Data R5'!U125,"&gt;0")+COUNTIF('Data R5'!W125,"&gt;0")+COUNTIF('Data R5'!Y125,"&gt;0"))&gt;0,1,0))</f>
        <v/>
      </c>
      <c r="M4115" t="inlineStr">
        <is>
          <t>Data R</t>
        </is>
      </c>
    </row>
    <row r="4116">
      <c r="A4116" t="inlineStr">
        <is>
          <t>Regional 5</t>
        </is>
      </c>
      <c r="B4116">
        <f>IF('Data R5'!C126="","",'Data R5'!B126)</f>
        <v/>
      </c>
      <c r="C4116">
        <f>IF('Data R5'!C126="","",'Data R5'!C126)</f>
        <v/>
      </c>
      <c r="D4116">
        <f>IF('Data R5'!C126="","",'Data R5'!D126)</f>
        <v/>
      </c>
      <c r="E4116">
        <f>IF('Data R5'!C126="","",'Data R5'!E126)</f>
        <v/>
      </c>
      <c r="F4116">
        <f>IF('Data R5'!C126="","",'Data R5'!F126)</f>
        <v/>
      </c>
      <c r="G4116">
        <f>IF('Data R5'!C126="","",'Data R5'!AD126)</f>
        <v/>
      </c>
      <c r="H4116">
        <f>IF('Data R5'!C126="","",'Data R5'!AC126)</f>
        <v/>
      </c>
      <c r="I4116">
        <f>IF('Data R5'!C126="","",COUNTIF('Data R5'!J126,"&gt;0")+COUNTIF('Data R5'!L126,"&gt;0")+COUNTIF('Data R5'!N126,"&gt;0")+COUNTIF('Data R5'!P126,"&gt;0")+COUNTIF('Data R5'!R126,"&gt;0")+COUNTIF('Data R5'!T126,"&gt;0")+COUNTIF('Data R5'!V126,"&gt;0")+COUNTIF('Data R5'!X126,"&gt;0"))</f>
        <v/>
      </c>
      <c r="J4116">
        <f>IF('Data R5'!C126="","",IF((COUNTIF('Data R5'!K126,"&gt;0")+COUNTIF('Data R5'!M126,"&gt;0")+COUNTIF('Data R5'!O126,"&gt;0")+COUNTIF('Data R5'!Q126,"&gt;0")+COUNTIF('Data R5'!S126,"&gt;0")+COUNTIF('Data R5'!U126,"&gt;0")+COUNTIF('Data R5'!W126,"&gt;0")+COUNTIF('Data R5'!Y126,"&gt;0"))&gt;0,1,0))</f>
        <v/>
      </c>
      <c r="M4116" t="inlineStr">
        <is>
          <t>Data R</t>
        </is>
      </c>
    </row>
    <row r="4117">
      <c r="A4117" t="inlineStr">
        <is>
          <t>Regional 5</t>
        </is>
      </c>
      <c r="B4117">
        <f>IF('Data R5'!C127="","",'Data R5'!B127)</f>
        <v/>
      </c>
      <c r="C4117">
        <f>IF('Data R5'!C127="","",'Data R5'!C127)</f>
        <v/>
      </c>
      <c r="D4117">
        <f>IF('Data R5'!C127="","",'Data R5'!D127)</f>
        <v/>
      </c>
      <c r="E4117">
        <f>IF('Data R5'!C127="","",'Data R5'!E127)</f>
        <v/>
      </c>
      <c r="F4117">
        <f>IF('Data R5'!C127="","",'Data R5'!F127)</f>
        <v/>
      </c>
      <c r="G4117">
        <f>IF('Data R5'!C127="","",'Data R5'!AD127)</f>
        <v/>
      </c>
      <c r="H4117">
        <f>IF('Data R5'!C127="","",'Data R5'!AC127)</f>
        <v/>
      </c>
      <c r="I4117">
        <f>IF('Data R5'!C127="","",COUNTIF('Data R5'!J127,"&gt;0")+COUNTIF('Data R5'!L127,"&gt;0")+COUNTIF('Data R5'!N127,"&gt;0")+COUNTIF('Data R5'!P127,"&gt;0")+COUNTIF('Data R5'!R127,"&gt;0")+COUNTIF('Data R5'!T127,"&gt;0")+COUNTIF('Data R5'!V127,"&gt;0")+COUNTIF('Data R5'!X127,"&gt;0"))</f>
        <v/>
      </c>
      <c r="J4117">
        <f>IF('Data R5'!C127="","",IF((COUNTIF('Data R5'!K127,"&gt;0")+COUNTIF('Data R5'!M127,"&gt;0")+COUNTIF('Data R5'!O127,"&gt;0")+COUNTIF('Data R5'!Q127,"&gt;0")+COUNTIF('Data R5'!S127,"&gt;0")+COUNTIF('Data R5'!U127,"&gt;0")+COUNTIF('Data R5'!W127,"&gt;0")+COUNTIF('Data R5'!Y127,"&gt;0"))&gt;0,1,0))</f>
        <v/>
      </c>
      <c r="M4117" t="inlineStr">
        <is>
          <t>Data R</t>
        </is>
      </c>
    </row>
    <row r="4118">
      <c r="A4118" t="inlineStr">
        <is>
          <t>Regional 5</t>
        </is>
      </c>
      <c r="B4118">
        <f>IF('Data R5'!C128="","",'Data R5'!B128)</f>
        <v/>
      </c>
      <c r="C4118">
        <f>IF('Data R5'!C128="","",'Data R5'!C128)</f>
        <v/>
      </c>
      <c r="D4118">
        <f>IF('Data R5'!C128="","",'Data R5'!D128)</f>
        <v/>
      </c>
      <c r="E4118">
        <f>IF('Data R5'!C128="","",'Data R5'!E128)</f>
        <v/>
      </c>
      <c r="F4118">
        <f>IF('Data R5'!C128="","",'Data R5'!F128)</f>
        <v/>
      </c>
      <c r="G4118">
        <f>IF('Data R5'!C128="","",'Data R5'!AD128)</f>
        <v/>
      </c>
      <c r="H4118">
        <f>IF('Data R5'!C128="","",'Data R5'!AC128)</f>
        <v/>
      </c>
      <c r="I4118">
        <f>IF('Data R5'!C128="","",COUNTIF('Data R5'!J128,"&gt;0")+COUNTIF('Data R5'!L128,"&gt;0")+COUNTIF('Data R5'!N128,"&gt;0")+COUNTIF('Data R5'!P128,"&gt;0")+COUNTIF('Data R5'!R128,"&gt;0")+COUNTIF('Data R5'!T128,"&gt;0")+COUNTIF('Data R5'!V128,"&gt;0")+COUNTIF('Data R5'!X128,"&gt;0"))</f>
        <v/>
      </c>
      <c r="J4118">
        <f>IF('Data R5'!C128="","",IF((COUNTIF('Data R5'!K128,"&gt;0")+COUNTIF('Data R5'!M128,"&gt;0")+COUNTIF('Data R5'!O128,"&gt;0")+COUNTIF('Data R5'!Q128,"&gt;0")+COUNTIF('Data R5'!S128,"&gt;0")+COUNTIF('Data R5'!U128,"&gt;0")+COUNTIF('Data R5'!W128,"&gt;0")+COUNTIF('Data R5'!Y128,"&gt;0"))&gt;0,1,0))</f>
        <v/>
      </c>
      <c r="M4118" t="inlineStr">
        <is>
          <t>Data R</t>
        </is>
      </c>
    </row>
    <row r="4119">
      <c r="A4119" t="inlineStr">
        <is>
          <t>Regional 5</t>
        </is>
      </c>
      <c r="B4119">
        <f>IF('Data R5'!C129="","",'Data R5'!B129)</f>
        <v/>
      </c>
      <c r="C4119">
        <f>IF('Data R5'!C129="","",'Data R5'!C129)</f>
        <v/>
      </c>
      <c r="D4119">
        <f>IF('Data R5'!C129="","",'Data R5'!D129)</f>
        <v/>
      </c>
      <c r="E4119">
        <f>IF('Data R5'!C129="","",'Data R5'!E129)</f>
        <v/>
      </c>
      <c r="F4119">
        <f>IF('Data R5'!C129="","",'Data R5'!F129)</f>
        <v/>
      </c>
      <c r="G4119">
        <f>IF('Data R5'!C129="","",'Data R5'!AD129)</f>
        <v/>
      </c>
      <c r="H4119">
        <f>IF('Data R5'!C129="","",'Data R5'!AC129)</f>
        <v/>
      </c>
      <c r="I4119">
        <f>IF('Data R5'!C129="","",COUNTIF('Data R5'!J129,"&gt;0")+COUNTIF('Data R5'!L129,"&gt;0")+COUNTIF('Data R5'!N129,"&gt;0")+COUNTIF('Data R5'!P129,"&gt;0")+COUNTIF('Data R5'!R129,"&gt;0")+COUNTIF('Data R5'!T129,"&gt;0")+COUNTIF('Data R5'!V129,"&gt;0")+COUNTIF('Data R5'!X129,"&gt;0"))</f>
        <v/>
      </c>
      <c r="J4119">
        <f>IF('Data R5'!C129="","",IF((COUNTIF('Data R5'!K129,"&gt;0")+COUNTIF('Data R5'!M129,"&gt;0")+COUNTIF('Data R5'!O129,"&gt;0")+COUNTIF('Data R5'!Q129,"&gt;0")+COUNTIF('Data R5'!S129,"&gt;0")+COUNTIF('Data R5'!U129,"&gt;0")+COUNTIF('Data R5'!W129,"&gt;0")+COUNTIF('Data R5'!Y129,"&gt;0"))&gt;0,1,0))</f>
        <v/>
      </c>
      <c r="M4119" t="inlineStr">
        <is>
          <t>Data R</t>
        </is>
      </c>
    </row>
    <row r="4120">
      <c r="A4120" t="inlineStr">
        <is>
          <t>Regional 5</t>
        </is>
      </c>
      <c r="B4120">
        <f>IF('Data R5'!C130="","",'Data R5'!B130)</f>
        <v/>
      </c>
      <c r="C4120">
        <f>IF('Data R5'!C130="","",'Data R5'!C130)</f>
        <v/>
      </c>
      <c r="D4120">
        <f>IF('Data R5'!C130="","",'Data R5'!D130)</f>
        <v/>
      </c>
      <c r="E4120">
        <f>IF('Data R5'!C130="","",'Data R5'!E130)</f>
        <v/>
      </c>
      <c r="F4120">
        <f>IF('Data R5'!C130="","",'Data R5'!F130)</f>
        <v/>
      </c>
      <c r="G4120">
        <f>IF('Data R5'!C130="","",'Data R5'!AD130)</f>
        <v/>
      </c>
      <c r="H4120">
        <f>IF('Data R5'!C130="","",'Data R5'!AC130)</f>
        <v/>
      </c>
      <c r="I4120">
        <f>IF('Data R5'!C130="","",COUNTIF('Data R5'!J130,"&gt;0")+COUNTIF('Data R5'!L130,"&gt;0")+COUNTIF('Data R5'!N130,"&gt;0")+COUNTIF('Data R5'!P130,"&gt;0")+COUNTIF('Data R5'!R130,"&gt;0")+COUNTIF('Data R5'!T130,"&gt;0")+COUNTIF('Data R5'!V130,"&gt;0")+COUNTIF('Data R5'!X130,"&gt;0"))</f>
        <v/>
      </c>
      <c r="J4120">
        <f>IF('Data R5'!C130="","",IF((COUNTIF('Data R5'!K130,"&gt;0")+COUNTIF('Data R5'!M130,"&gt;0")+COUNTIF('Data R5'!O130,"&gt;0")+COUNTIF('Data R5'!Q130,"&gt;0")+COUNTIF('Data R5'!S130,"&gt;0")+COUNTIF('Data R5'!U130,"&gt;0")+COUNTIF('Data R5'!W130,"&gt;0")+COUNTIF('Data R5'!Y130,"&gt;0"))&gt;0,1,0))</f>
        <v/>
      </c>
      <c r="M4120" t="inlineStr">
        <is>
          <t>Data R</t>
        </is>
      </c>
    </row>
    <row r="4121">
      <c r="A4121" t="inlineStr">
        <is>
          <t>Regional 5</t>
        </is>
      </c>
      <c r="B4121">
        <f>IF('Data R5'!C131="","",'Data R5'!B131)</f>
        <v/>
      </c>
      <c r="C4121">
        <f>IF('Data R5'!C131="","",'Data R5'!C131)</f>
        <v/>
      </c>
      <c r="D4121">
        <f>IF('Data R5'!C131="","",'Data R5'!D131)</f>
        <v/>
      </c>
      <c r="E4121">
        <f>IF('Data R5'!C131="","",'Data R5'!E131)</f>
        <v/>
      </c>
      <c r="F4121">
        <f>IF('Data R5'!C131="","",'Data R5'!F131)</f>
        <v/>
      </c>
      <c r="G4121">
        <f>IF('Data R5'!C131="","",'Data R5'!AD131)</f>
        <v/>
      </c>
      <c r="H4121">
        <f>IF('Data R5'!C131="","",'Data R5'!AC131)</f>
        <v/>
      </c>
      <c r="I4121">
        <f>IF('Data R5'!C131="","",COUNTIF('Data R5'!J131,"&gt;0")+COUNTIF('Data R5'!L131,"&gt;0")+COUNTIF('Data R5'!N131,"&gt;0")+COUNTIF('Data R5'!P131,"&gt;0")+COUNTIF('Data R5'!R131,"&gt;0")+COUNTIF('Data R5'!T131,"&gt;0")+COUNTIF('Data R5'!V131,"&gt;0")+COUNTIF('Data R5'!X131,"&gt;0"))</f>
        <v/>
      </c>
      <c r="J4121">
        <f>IF('Data R5'!C131="","",IF((COUNTIF('Data R5'!K131,"&gt;0")+COUNTIF('Data R5'!M131,"&gt;0")+COUNTIF('Data R5'!O131,"&gt;0")+COUNTIF('Data R5'!Q131,"&gt;0")+COUNTIF('Data R5'!S131,"&gt;0")+COUNTIF('Data R5'!U131,"&gt;0")+COUNTIF('Data R5'!W131,"&gt;0")+COUNTIF('Data R5'!Y131,"&gt;0"))&gt;0,1,0))</f>
        <v/>
      </c>
      <c r="M4121" t="inlineStr">
        <is>
          <t>Data R</t>
        </is>
      </c>
    </row>
    <row r="4122">
      <c r="A4122" t="inlineStr">
        <is>
          <t>Regional 5</t>
        </is>
      </c>
      <c r="B4122">
        <f>IF('Data R5'!C132="","",'Data R5'!B132)</f>
        <v/>
      </c>
      <c r="C4122">
        <f>IF('Data R5'!C132="","",'Data R5'!C132)</f>
        <v/>
      </c>
      <c r="D4122">
        <f>IF('Data R5'!C132="","",'Data R5'!D132)</f>
        <v/>
      </c>
      <c r="E4122">
        <f>IF('Data R5'!C132="","",'Data R5'!E132)</f>
        <v/>
      </c>
      <c r="F4122">
        <f>IF('Data R5'!C132="","",'Data R5'!F132)</f>
        <v/>
      </c>
      <c r="G4122">
        <f>IF('Data R5'!C132="","",'Data R5'!AD132)</f>
        <v/>
      </c>
      <c r="H4122">
        <f>IF('Data R5'!C132="","",'Data R5'!AC132)</f>
        <v/>
      </c>
      <c r="I4122">
        <f>IF('Data R5'!C132="","",COUNTIF('Data R5'!J132,"&gt;0")+COUNTIF('Data R5'!L132,"&gt;0")+COUNTIF('Data R5'!N132,"&gt;0")+COUNTIF('Data R5'!P132,"&gt;0")+COUNTIF('Data R5'!R132,"&gt;0")+COUNTIF('Data R5'!T132,"&gt;0")+COUNTIF('Data R5'!V132,"&gt;0")+COUNTIF('Data R5'!X132,"&gt;0"))</f>
        <v/>
      </c>
      <c r="J4122">
        <f>IF('Data R5'!C132="","",IF((COUNTIF('Data R5'!K132,"&gt;0")+COUNTIF('Data R5'!M132,"&gt;0")+COUNTIF('Data R5'!O132,"&gt;0")+COUNTIF('Data R5'!Q132,"&gt;0")+COUNTIF('Data R5'!S132,"&gt;0")+COUNTIF('Data R5'!U132,"&gt;0")+COUNTIF('Data R5'!W132,"&gt;0")+COUNTIF('Data R5'!Y132,"&gt;0"))&gt;0,1,0))</f>
        <v/>
      </c>
      <c r="M4122" t="inlineStr">
        <is>
          <t>Data R</t>
        </is>
      </c>
    </row>
    <row r="4123">
      <c r="A4123" t="inlineStr">
        <is>
          <t>Regional 5</t>
        </is>
      </c>
      <c r="B4123">
        <f>IF('Data R5'!C133="","",'Data R5'!B133)</f>
        <v/>
      </c>
      <c r="C4123">
        <f>IF('Data R5'!C133="","",'Data R5'!C133)</f>
        <v/>
      </c>
      <c r="D4123">
        <f>IF('Data R5'!C133="","",'Data R5'!D133)</f>
        <v/>
      </c>
      <c r="E4123">
        <f>IF('Data R5'!C133="","",'Data R5'!E133)</f>
        <v/>
      </c>
      <c r="F4123">
        <f>IF('Data R5'!C133="","",'Data R5'!F133)</f>
        <v/>
      </c>
      <c r="G4123">
        <f>IF('Data R5'!C133="","",'Data R5'!AD133)</f>
        <v/>
      </c>
      <c r="H4123">
        <f>IF('Data R5'!C133="","",'Data R5'!AC133)</f>
        <v/>
      </c>
      <c r="I4123">
        <f>IF('Data R5'!C133="","",COUNTIF('Data R5'!J133,"&gt;0")+COUNTIF('Data R5'!L133,"&gt;0")+COUNTIF('Data R5'!N133,"&gt;0")+COUNTIF('Data R5'!P133,"&gt;0")+COUNTIF('Data R5'!R133,"&gt;0")+COUNTIF('Data R5'!T133,"&gt;0")+COUNTIF('Data R5'!V133,"&gt;0")+COUNTIF('Data R5'!X133,"&gt;0"))</f>
        <v/>
      </c>
      <c r="J4123">
        <f>IF('Data R5'!C133="","",IF((COUNTIF('Data R5'!K133,"&gt;0")+COUNTIF('Data R5'!M133,"&gt;0")+COUNTIF('Data R5'!O133,"&gt;0")+COUNTIF('Data R5'!Q133,"&gt;0")+COUNTIF('Data R5'!S133,"&gt;0")+COUNTIF('Data R5'!U133,"&gt;0")+COUNTIF('Data R5'!W133,"&gt;0")+COUNTIF('Data R5'!Y133,"&gt;0"))&gt;0,1,0))</f>
        <v/>
      </c>
      <c r="M4123" t="inlineStr">
        <is>
          <t>Data R</t>
        </is>
      </c>
    </row>
    <row r="4124">
      <c r="A4124" t="inlineStr">
        <is>
          <t>Regional 5</t>
        </is>
      </c>
      <c r="B4124">
        <f>IF('Data R5'!C134="","",'Data R5'!B134)</f>
        <v/>
      </c>
      <c r="C4124">
        <f>IF('Data R5'!C134="","",'Data R5'!C134)</f>
        <v/>
      </c>
      <c r="D4124">
        <f>IF('Data R5'!C134="","",'Data R5'!D134)</f>
        <v/>
      </c>
      <c r="E4124">
        <f>IF('Data R5'!C134="","",'Data R5'!E134)</f>
        <v/>
      </c>
      <c r="F4124">
        <f>IF('Data R5'!C134="","",'Data R5'!F134)</f>
        <v/>
      </c>
      <c r="G4124">
        <f>IF('Data R5'!C134="","",'Data R5'!AD134)</f>
        <v/>
      </c>
      <c r="H4124">
        <f>IF('Data R5'!C134="","",'Data R5'!AC134)</f>
        <v/>
      </c>
      <c r="I4124">
        <f>IF('Data R5'!C134="","",COUNTIF('Data R5'!J134,"&gt;0")+COUNTIF('Data R5'!L134,"&gt;0")+COUNTIF('Data R5'!N134,"&gt;0")+COUNTIF('Data R5'!P134,"&gt;0")+COUNTIF('Data R5'!R134,"&gt;0")+COUNTIF('Data R5'!T134,"&gt;0")+COUNTIF('Data R5'!V134,"&gt;0")+COUNTIF('Data R5'!X134,"&gt;0"))</f>
        <v/>
      </c>
      <c r="J4124">
        <f>IF('Data R5'!C134="","",IF((COUNTIF('Data R5'!K134,"&gt;0")+COUNTIF('Data R5'!M134,"&gt;0")+COUNTIF('Data R5'!O134,"&gt;0")+COUNTIF('Data R5'!Q134,"&gt;0")+COUNTIF('Data R5'!S134,"&gt;0")+COUNTIF('Data R5'!U134,"&gt;0")+COUNTIF('Data R5'!W134,"&gt;0")+COUNTIF('Data R5'!Y134,"&gt;0"))&gt;0,1,0))</f>
        <v/>
      </c>
      <c r="M4124" t="inlineStr">
        <is>
          <t>Data R</t>
        </is>
      </c>
    </row>
    <row r="4125">
      <c r="A4125" t="inlineStr">
        <is>
          <t>Regional 5</t>
        </is>
      </c>
      <c r="B4125">
        <f>IF('Data R5'!C135="","",'Data R5'!B135)</f>
        <v/>
      </c>
      <c r="C4125">
        <f>IF('Data R5'!C135="","",'Data R5'!C135)</f>
        <v/>
      </c>
      <c r="D4125">
        <f>IF('Data R5'!C135="","",'Data R5'!D135)</f>
        <v/>
      </c>
      <c r="E4125">
        <f>IF('Data R5'!C135="","",'Data R5'!E135)</f>
        <v/>
      </c>
      <c r="F4125">
        <f>IF('Data R5'!C135="","",'Data R5'!F135)</f>
        <v/>
      </c>
      <c r="G4125">
        <f>IF('Data R5'!C135="","",'Data R5'!AD135)</f>
        <v/>
      </c>
      <c r="H4125">
        <f>IF('Data R5'!C135="","",'Data R5'!AC135)</f>
        <v/>
      </c>
      <c r="I4125">
        <f>IF('Data R5'!C135="","",COUNTIF('Data R5'!J135,"&gt;0")+COUNTIF('Data R5'!L135,"&gt;0")+COUNTIF('Data R5'!N135,"&gt;0")+COUNTIF('Data R5'!P135,"&gt;0")+COUNTIF('Data R5'!R135,"&gt;0")+COUNTIF('Data R5'!T135,"&gt;0")+COUNTIF('Data R5'!V135,"&gt;0")+COUNTIF('Data R5'!X135,"&gt;0"))</f>
        <v/>
      </c>
      <c r="J4125">
        <f>IF('Data R5'!C135="","",IF((COUNTIF('Data R5'!K135,"&gt;0")+COUNTIF('Data R5'!M135,"&gt;0")+COUNTIF('Data R5'!O135,"&gt;0")+COUNTIF('Data R5'!Q135,"&gt;0")+COUNTIF('Data R5'!S135,"&gt;0")+COUNTIF('Data R5'!U135,"&gt;0")+COUNTIF('Data R5'!W135,"&gt;0")+COUNTIF('Data R5'!Y135,"&gt;0"))&gt;0,1,0))</f>
        <v/>
      </c>
      <c r="M4125" t="inlineStr">
        <is>
          <t>Data R</t>
        </is>
      </c>
    </row>
    <row r="4126">
      <c r="A4126" t="inlineStr">
        <is>
          <t>Regional 5</t>
        </is>
      </c>
      <c r="B4126">
        <f>IF('Data R5'!C136="","",'Data R5'!B136)</f>
        <v/>
      </c>
      <c r="C4126">
        <f>IF('Data R5'!C136="","",'Data R5'!C136)</f>
        <v/>
      </c>
      <c r="D4126">
        <f>IF('Data R5'!C136="","",'Data R5'!D136)</f>
        <v/>
      </c>
      <c r="E4126">
        <f>IF('Data R5'!C136="","",'Data R5'!E136)</f>
        <v/>
      </c>
      <c r="F4126">
        <f>IF('Data R5'!C136="","",'Data R5'!F136)</f>
        <v/>
      </c>
      <c r="G4126">
        <f>IF('Data R5'!C136="","",'Data R5'!AD136)</f>
        <v/>
      </c>
      <c r="H4126">
        <f>IF('Data R5'!C136="","",'Data R5'!AC136)</f>
        <v/>
      </c>
      <c r="I4126">
        <f>IF('Data R5'!C136="","",COUNTIF('Data R5'!J136,"&gt;0")+COUNTIF('Data R5'!L136,"&gt;0")+COUNTIF('Data R5'!N136,"&gt;0")+COUNTIF('Data R5'!P136,"&gt;0")+COUNTIF('Data R5'!R136,"&gt;0")+COUNTIF('Data R5'!T136,"&gt;0")+COUNTIF('Data R5'!V136,"&gt;0")+COUNTIF('Data R5'!X136,"&gt;0"))</f>
        <v/>
      </c>
      <c r="J4126">
        <f>IF('Data R5'!C136="","",IF((COUNTIF('Data R5'!K136,"&gt;0")+COUNTIF('Data R5'!M136,"&gt;0")+COUNTIF('Data R5'!O136,"&gt;0")+COUNTIF('Data R5'!Q136,"&gt;0")+COUNTIF('Data R5'!S136,"&gt;0")+COUNTIF('Data R5'!U136,"&gt;0")+COUNTIF('Data R5'!W136,"&gt;0")+COUNTIF('Data R5'!Y136,"&gt;0"))&gt;0,1,0))</f>
        <v/>
      </c>
      <c r="M4126" t="inlineStr">
        <is>
          <t>Data R</t>
        </is>
      </c>
    </row>
    <row r="4127">
      <c r="A4127" t="inlineStr">
        <is>
          <t>Regional 5</t>
        </is>
      </c>
      <c r="B4127">
        <f>IF('Data R5'!C137="","",'Data R5'!B137)</f>
        <v/>
      </c>
      <c r="C4127">
        <f>IF('Data R5'!C137="","",'Data R5'!C137)</f>
        <v/>
      </c>
      <c r="D4127">
        <f>IF('Data R5'!C137="","",'Data R5'!D137)</f>
        <v/>
      </c>
      <c r="E4127">
        <f>IF('Data R5'!C137="","",'Data R5'!E137)</f>
        <v/>
      </c>
      <c r="F4127">
        <f>IF('Data R5'!C137="","",'Data R5'!F137)</f>
        <v/>
      </c>
      <c r="G4127">
        <f>IF('Data R5'!C137="","",'Data R5'!AD137)</f>
        <v/>
      </c>
      <c r="H4127">
        <f>IF('Data R5'!C137="","",'Data R5'!AC137)</f>
        <v/>
      </c>
      <c r="I4127">
        <f>IF('Data R5'!C137="","",COUNTIF('Data R5'!J137,"&gt;0")+COUNTIF('Data R5'!L137,"&gt;0")+COUNTIF('Data R5'!N137,"&gt;0")+COUNTIF('Data R5'!P137,"&gt;0")+COUNTIF('Data R5'!R137,"&gt;0")+COUNTIF('Data R5'!T137,"&gt;0")+COUNTIF('Data R5'!V137,"&gt;0")+COUNTIF('Data R5'!X137,"&gt;0"))</f>
        <v/>
      </c>
      <c r="J4127">
        <f>IF('Data R5'!C137="","",IF((COUNTIF('Data R5'!K137,"&gt;0")+COUNTIF('Data R5'!M137,"&gt;0")+COUNTIF('Data R5'!O137,"&gt;0")+COUNTIF('Data R5'!Q137,"&gt;0")+COUNTIF('Data R5'!S137,"&gt;0")+COUNTIF('Data R5'!U137,"&gt;0")+COUNTIF('Data R5'!W137,"&gt;0")+COUNTIF('Data R5'!Y137,"&gt;0"))&gt;0,1,0))</f>
        <v/>
      </c>
      <c r="M4127" t="inlineStr">
        <is>
          <t>Data R</t>
        </is>
      </c>
    </row>
    <row r="4128">
      <c r="A4128" t="inlineStr">
        <is>
          <t>Regional 5</t>
        </is>
      </c>
      <c r="B4128">
        <f>IF('Data R5'!C138="","",'Data R5'!B138)</f>
        <v/>
      </c>
      <c r="C4128">
        <f>IF('Data R5'!C138="","",'Data R5'!C138)</f>
        <v/>
      </c>
      <c r="D4128">
        <f>IF('Data R5'!C138="","",'Data R5'!D138)</f>
        <v/>
      </c>
      <c r="E4128">
        <f>IF('Data R5'!C138="","",'Data R5'!E138)</f>
        <v/>
      </c>
      <c r="F4128">
        <f>IF('Data R5'!C138="","",'Data R5'!F138)</f>
        <v/>
      </c>
      <c r="G4128">
        <f>IF('Data R5'!C138="","",'Data R5'!AD138)</f>
        <v/>
      </c>
      <c r="H4128">
        <f>IF('Data R5'!C138="","",'Data R5'!AC138)</f>
        <v/>
      </c>
      <c r="I4128">
        <f>IF('Data R5'!C138="","",COUNTIF('Data R5'!J138,"&gt;0")+COUNTIF('Data R5'!L138,"&gt;0")+COUNTIF('Data R5'!N138,"&gt;0")+COUNTIF('Data R5'!P138,"&gt;0")+COUNTIF('Data R5'!R138,"&gt;0")+COUNTIF('Data R5'!T138,"&gt;0")+COUNTIF('Data R5'!V138,"&gt;0")+COUNTIF('Data R5'!X138,"&gt;0"))</f>
        <v/>
      </c>
      <c r="J4128">
        <f>IF('Data R5'!C138="","",IF((COUNTIF('Data R5'!K138,"&gt;0")+COUNTIF('Data R5'!M138,"&gt;0")+COUNTIF('Data R5'!O138,"&gt;0")+COUNTIF('Data R5'!Q138,"&gt;0")+COUNTIF('Data R5'!S138,"&gt;0")+COUNTIF('Data R5'!U138,"&gt;0")+COUNTIF('Data R5'!W138,"&gt;0")+COUNTIF('Data R5'!Y138,"&gt;0"))&gt;0,1,0))</f>
        <v/>
      </c>
      <c r="M4128" t="inlineStr">
        <is>
          <t>Data R</t>
        </is>
      </c>
    </row>
    <row r="4129">
      <c r="A4129" t="inlineStr">
        <is>
          <t>Regional 5</t>
        </is>
      </c>
      <c r="B4129">
        <f>IF('Data R5'!C139="","",'Data R5'!B139)</f>
        <v/>
      </c>
      <c r="C4129">
        <f>IF('Data R5'!C139="","",'Data R5'!C139)</f>
        <v/>
      </c>
      <c r="D4129">
        <f>IF('Data R5'!C139="","",'Data R5'!D139)</f>
        <v/>
      </c>
      <c r="E4129">
        <f>IF('Data R5'!C139="","",'Data R5'!E139)</f>
        <v/>
      </c>
      <c r="F4129">
        <f>IF('Data R5'!C139="","",'Data R5'!F139)</f>
        <v/>
      </c>
      <c r="G4129">
        <f>IF('Data R5'!C139="","",'Data R5'!AD139)</f>
        <v/>
      </c>
      <c r="H4129">
        <f>IF('Data R5'!C139="","",'Data R5'!AC139)</f>
        <v/>
      </c>
      <c r="I4129">
        <f>IF('Data R5'!C139="","",COUNTIF('Data R5'!J139,"&gt;0")+COUNTIF('Data R5'!L139,"&gt;0")+COUNTIF('Data R5'!N139,"&gt;0")+COUNTIF('Data R5'!P139,"&gt;0")+COUNTIF('Data R5'!R139,"&gt;0")+COUNTIF('Data R5'!T139,"&gt;0")+COUNTIF('Data R5'!V139,"&gt;0")+COUNTIF('Data R5'!X139,"&gt;0"))</f>
        <v/>
      </c>
      <c r="J4129">
        <f>IF('Data R5'!C139="","",IF((COUNTIF('Data R5'!K139,"&gt;0")+COUNTIF('Data R5'!M139,"&gt;0")+COUNTIF('Data R5'!O139,"&gt;0")+COUNTIF('Data R5'!Q139,"&gt;0")+COUNTIF('Data R5'!S139,"&gt;0")+COUNTIF('Data R5'!U139,"&gt;0")+COUNTIF('Data R5'!W139,"&gt;0")+COUNTIF('Data R5'!Y139,"&gt;0"))&gt;0,1,0))</f>
        <v/>
      </c>
      <c r="M4129" t="inlineStr">
        <is>
          <t>Data R</t>
        </is>
      </c>
    </row>
    <row r="4130">
      <c r="A4130" t="inlineStr">
        <is>
          <t>Regional 5</t>
        </is>
      </c>
      <c r="B4130">
        <f>IF('Data R5'!C140="","",'Data R5'!B140)</f>
        <v/>
      </c>
      <c r="C4130">
        <f>IF('Data R5'!C140="","",'Data R5'!C140)</f>
        <v/>
      </c>
      <c r="D4130">
        <f>IF('Data R5'!C140="","",'Data R5'!D140)</f>
        <v/>
      </c>
      <c r="E4130">
        <f>IF('Data R5'!C140="","",'Data R5'!E140)</f>
        <v/>
      </c>
      <c r="F4130">
        <f>IF('Data R5'!C140="","",'Data R5'!F140)</f>
        <v/>
      </c>
      <c r="G4130">
        <f>IF('Data R5'!C140="","",'Data R5'!AD140)</f>
        <v/>
      </c>
      <c r="H4130">
        <f>IF('Data R5'!C140="","",'Data R5'!AC140)</f>
        <v/>
      </c>
      <c r="I4130">
        <f>IF('Data R5'!C140="","",COUNTIF('Data R5'!J140,"&gt;0")+COUNTIF('Data R5'!L140,"&gt;0")+COUNTIF('Data R5'!N140,"&gt;0")+COUNTIF('Data R5'!P140,"&gt;0")+COUNTIF('Data R5'!R140,"&gt;0")+COUNTIF('Data R5'!T140,"&gt;0")+COUNTIF('Data R5'!V140,"&gt;0")+COUNTIF('Data R5'!X140,"&gt;0"))</f>
        <v/>
      </c>
      <c r="J4130">
        <f>IF('Data R5'!C140="","",IF((COUNTIF('Data R5'!K140,"&gt;0")+COUNTIF('Data R5'!M140,"&gt;0")+COUNTIF('Data R5'!O140,"&gt;0")+COUNTIF('Data R5'!Q140,"&gt;0")+COUNTIF('Data R5'!S140,"&gt;0")+COUNTIF('Data R5'!U140,"&gt;0")+COUNTIF('Data R5'!W140,"&gt;0")+COUNTIF('Data R5'!Y140,"&gt;0"))&gt;0,1,0))</f>
        <v/>
      </c>
      <c r="M4130" t="inlineStr">
        <is>
          <t>Data R</t>
        </is>
      </c>
    </row>
    <row r="4131">
      <c r="A4131" t="inlineStr">
        <is>
          <t>Regional 5</t>
        </is>
      </c>
      <c r="B4131">
        <f>IF('Data R5'!C141="","",'Data R5'!B141)</f>
        <v/>
      </c>
      <c r="C4131">
        <f>IF('Data R5'!C141="","",'Data R5'!C141)</f>
        <v/>
      </c>
      <c r="D4131">
        <f>IF('Data R5'!C141="","",'Data R5'!D141)</f>
        <v/>
      </c>
      <c r="E4131">
        <f>IF('Data R5'!C141="","",'Data R5'!E141)</f>
        <v/>
      </c>
      <c r="F4131">
        <f>IF('Data R5'!C141="","",'Data R5'!F141)</f>
        <v/>
      </c>
      <c r="G4131">
        <f>IF('Data R5'!C141="","",'Data R5'!AD141)</f>
        <v/>
      </c>
      <c r="H4131">
        <f>IF('Data R5'!C141="","",'Data R5'!AC141)</f>
        <v/>
      </c>
      <c r="I4131">
        <f>IF('Data R5'!C141="","",COUNTIF('Data R5'!J141,"&gt;0")+COUNTIF('Data R5'!L141,"&gt;0")+COUNTIF('Data R5'!N141,"&gt;0")+COUNTIF('Data R5'!P141,"&gt;0")+COUNTIF('Data R5'!R141,"&gt;0")+COUNTIF('Data R5'!T141,"&gt;0")+COUNTIF('Data R5'!V141,"&gt;0")+COUNTIF('Data R5'!X141,"&gt;0"))</f>
        <v/>
      </c>
      <c r="J4131">
        <f>IF('Data R5'!C141="","",IF((COUNTIF('Data R5'!K141,"&gt;0")+COUNTIF('Data R5'!M141,"&gt;0")+COUNTIF('Data R5'!O141,"&gt;0")+COUNTIF('Data R5'!Q141,"&gt;0")+COUNTIF('Data R5'!S141,"&gt;0")+COUNTIF('Data R5'!U141,"&gt;0")+COUNTIF('Data R5'!W141,"&gt;0")+COUNTIF('Data R5'!Y141,"&gt;0"))&gt;0,1,0))</f>
        <v/>
      </c>
      <c r="M4131" t="inlineStr">
        <is>
          <t>Data R</t>
        </is>
      </c>
    </row>
    <row r="4132">
      <c r="A4132" t="inlineStr">
        <is>
          <t>Regional 5</t>
        </is>
      </c>
      <c r="B4132">
        <f>IF('Data R5'!C142="","",'Data R5'!B142)</f>
        <v/>
      </c>
      <c r="C4132">
        <f>IF('Data R5'!C142="","",'Data R5'!C142)</f>
        <v/>
      </c>
      <c r="D4132">
        <f>IF('Data R5'!C142="","",'Data R5'!D142)</f>
        <v/>
      </c>
      <c r="E4132">
        <f>IF('Data R5'!C142="","",'Data R5'!E142)</f>
        <v/>
      </c>
      <c r="F4132">
        <f>IF('Data R5'!C142="","",'Data R5'!F142)</f>
        <v/>
      </c>
      <c r="G4132">
        <f>IF('Data R5'!C142="","",'Data R5'!AD142)</f>
        <v/>
      </c>
      <c r="H4132">
        <f>IF('Data R5'!C142="","",'Data R5'!AC142)</f>
        <v/>
      </c>
      <c r="I4132">
        <f>IF('Data R5'!C142="","",COUNTIF('Data R5'!J142,"&gt;0")+COUNTIF('Data R5'!L142,"&gt;0")+COUNTIF('Data R5'!N142,"&gt;0")+COUNTIF('Data R5'!P142,"&gt;0")+COUNTIF('Data R5'!R142,"&gt;0")+COUNTIF('Data R5'!T142,"&gt;0")+COUNTIF('Data R5'!V142,"&gt;0")+COUNTIF('Data R5'!X142,"&gt;0"))</f>
        <v/>
      </c>
      <c r="J4132">
        <f>IF('Data R5'!C142="","",IF((COUNTIF('Data R5'!K142,"&gt;0")+COUNTIF('Data R5'!M142,"&gt;0")+COUNTIF('Data R5'!O142,"&gt;0")+COUNTIF('Data R5'!Q142,"&gt;0")+COUNTIF('Data R5'!S142,"&gt;0")+COUNTIF('Data R5'!U142,"&gt;0")+COUNTIF('Data R5'!W142,"&gt;0")+COUNTIF('Data R5'!Y142,"&gt;0"))&gt;0,1,0))</f>
        <v/>
      </c>
      <c r="M4132" t="inlineStr">
        <is>
          <t>Data R</t>
        </is>
      </c>
    </row>
    <row r="4133">
      <c r="A4133" t="inlineStr">
        <is>
          <t>Regional 5</t>
        </is>
      </c>
      <c r="B4133">
        <f>IF('Data R5'!C143="","",'Data R5'!B143)</f>
        <v/>
      </c>
      <c r="C4133">
        <f>IF('Data R5'!C143="","",'Data R5'!C143)</f>
        <v/>
      </c>
      <c r="D4133">
        <f>IF('Data R5'!C143="","",'Data R5'!D143)</f>
        <v/>
      </c>
      <c r="E4133">
        <f>IF('Data R5'!C143="","",'Data R5'!E143)</f>
        <v/>
      </c>
      <c r="F4133">
        <f>IF('Data R5'!C143="","",'Data R5'!F143)</f>
        <v/>
      </c>
      <c r="G4133">
        <f>IF('Data R5'!C143="","",'Data R5'!AD143)</f>
        <v/>
      </c>
      <c r="H4133">
        <f>IF('Data R5'!C143="","",'Data R5'!AC143)</f>
        <v/>
      </c>
      <c r="I4133">
        <f>IF('Data R5'!C143="","",COUNTIF('Data R5'!J143,"&gt;0")+COUNTIF('Data R5'!L143,"&gt;0")+COUNTIF('Data R5'!N143,"&gt;0")+COUNTIF('Data R5'!P143,"&gt;0")+COUNTIF('Data R5'!R143,"&gt;0")+COUNTIF('Data R5'!T143,"&gt;0")+COUNTIF('Data R5'!V143,"&gt;0")+COUNTIF('Data R5'!X143,"&gt;0"))</f>
        <v/>
      </c>
      <c r="J4133">
        <f>IF('Data R5'!C143="","",IF((COUNTIF('Data R5'!K143,"&gt;0")+COUNTIF('Data R5'!M143,"&gt;0")+COUNTIF('Data R5'!O143,"&gt;0")+COUNTIF('Data R5'!Q143,"&gt;0")+COUNTIF('Data R5'!S143,"&gt;0")+COUNTIF('Data R5'!U143,"&gt;0")+COUNTIF('Data R5'!W143,"&gt;0")+COUNTIF('Data R5'!Y143,"&gt;0"))&gt;0,1,0))</f>
        <v/>
      </c>
      <c r="M4133" t="inlineStr">
        <is>
          <t>Data R</t>
        </is>
      </c>
    </row>
    <row r="4134">
      <c r="A4134" t="inlineStr">
        <is>
          <t>Regional 5</t>
        </is>
      </c>
      <c r="B4134">
        <f>IF('Data R5'!C144="","",'Data R5'!B144)</f>
        <v/>
      </c>
      <c r="C4134">
        <f>IF('Data R5'!C144="","",'Data R5'!C144)</f>
        <v/>
      </c>
      <c r="D4134">
        <f>IF('Data R5'!C144="","",'Data R5'!D144)</f>
        <v/>
      </c>
      <c r="E4134">
        <f>IF('Data R5'!C144="","",'Data R5'!E144)</f>
        <v/>
      </c>
      <c r="F4134">
        <f>IF('Data R5'!C144="","",'Data R5'!F144)</f>
        <v/>
      </c>
      <c r="G4134">
        <f>IF('Data R5'!C144="","",'Data R5'!AD144)</f>
        <v/>
      </c>
      <c r="H4134">
        <f>IF('Data R5'!C144="","",'Data R5'!AC144)</f>
        <v/>
      </c>
      <c r="I4134">
        <f>IF('Data R5'!C144="","",COUNTIF('Data R5'!J144,"&gt;0")+COUNTIF('Data R5'!L144,"&gt;0")+COUNTIF('Data R5'!N144,"&gt;0")+COUNTIF('Data R5'!P144,"&gt;0")+COUNTIF('Data R5'!R144,"&gt;0")+COUNTIF('Data R5'!T144,"&gt;0")+COUNTIF('Data R5'!V144,"&gt;0")+COUNTIF('Data R5'!X144,"&gt;0"))</f>
        <v/>
      </c>
      <c r="J4134">
        <f>IF('Data R5'!C144="","",IF((COUNTIF('Data R5'!K144,"&gt;0")+COUNTIF('Data R5'!M144,"&gt;0")+COUNTIF('Data R5'!O144,"&gt;0")+COUNTIF('Data R5'!Q144,"&gt;0")+COUNTIF('Data R5'!S144,"&gt;0")+COUNTIF('Data R5'!U144,"&gt;0")+COUNTIF('Data R5'!W144,"&gt;0")+COUNTIF('Data R5'!Y144,"&gt;0"))&gt;0,1,0))</f>
        <v/>
      </c>
      <c r="M4134" t="inlineStr">
        <is>
          <t>Data R</t>
        </is>
      </c>
    </row>
    <row r="4135">
      <c r="A4135" t="inlineStr">
        <is>
          <t>Regional 5</t>
        </is>
      </c>
      <c r="B4135">
        <f>IF('Data R5'!C145="","",'Data R5'!B145)</f>
        <v/>
      </c>
      <c r="C4135">
        <f>IF('Data R5'!C145="","",'Data R5'!C145)</f>
        <v/>
      </c>
      <c r="D4135">
        <f>IF('Data R5'!C145="","",'Data R5'!D145)</f>
        <v/>
      </c>
      <c r="E4135">
        <f>IF('Data R5'!C145="","",'Data R5'!E145)</f>
        <v/>
      </c>
      <c r="F4135">
        <f>IF('Data R5'!C145="","",'Data R5'!F145)</f>
        <v/>
      </c>
      <c r="G4135">
        <f>IF('Data R5'!C145="","",'Data R5'!AD145)</f>
        <v/>
      </c>
      <c r="H4135">
        <f>IF('Data R5'!C145="","",'Data R5'!AC145)</f>
        <v/>
      </c>
      <c r="I4135">
        <f>IF('Data R5'!C145="","",COUNTIF('Data R5'!J145,"&gt;0")+COUNTIF('Data R5'!L145,"&gt;0")+COUNTIF('Data R5'!N145,"&gt;0")+COUNTIF('Data R5'!P145,"&gt;0")+COUNTIF('Data R5'!R145,"&gt;0")+COUNTIF('Data R5'!T145,"&gt;0")+COUNTIF('Data R5'!V145,"&gt;0")+COUNTIF('Data R5'!X145,"&gt;0"))</f>
        <v/>
      </c>
      <c r="J4135">
        <f>IF('Data R5'!C145="","",IF((COUNTIF('Data R5'!K145,"&gt;0")+COUNTIF('Data R5'!M145,"&gt;0")+COUNTIF('Data R5'!O145,"&gt;0")+COUNTIF('Data R5'!Q145,"&gt;0")+COUNTIF('Data R5'!S145,"&gt;0")+COUNTIF('Data R5'!U145,"&gt;0")+COUNTIF('Data R5'!W145,"&gt;0")+COUNTIF('Data R5'!Y145,"&gt;0"))&gt;0,1,0))</f>
        <v/>
      </c>
      <c r="M4135" t="inlineStr">
        <is>
          <t>Data R</t>
        </is>
      </c>
    </row>
    <row r="4136">
      <c r="A4136" t="inlineStr">
        <is>
          <t>Regional 5</t>
        </is>
      </c>
      <c r="B4136">
        <f>IF('Data R5'!C146="","",'Data R5'!B146)</f>
        <v/>
      </c>
      <c r="C4136">
        <f>IF('Data R5'!C146="","",'Data R5'!C146)</f>
        <v/>
      </c>
      <c r="D4136">
        <f>IF('Data R5'!C146="","",'Data R5'!D146)</f>
        <v/>
      </c>
      <c r="E4136">
        <f>IF('Data R5'!C146="","",'Data R5'!E146)</f>
        <v/>
      </c>
      <c r="F4136">
        <f>IF('Data R5'!C146="","",'Data R5'!F146)</f>
        <v/>
      </c>
      <c r="G4136">
        <f>IF('Data R5'!C146="","",'Data R5'!AD146)</f>
        <v/>
      </c>
      <c r="H4136">
        <f>IF('Data R5'!C146="","",'Data R5'!AC146)</f>
        <v/>
      </c>
      <c r="I4136">
        <f>IF('Data R5'!C146="","",COUNTIF('Data R5'!J146,"&gt;0")+COUNTIF('Data R5'!L146,"&gt;0")+COUNTIF('Data R5'!N146,"&gt;0")+COUNTIF('Data R5'!P146,"&gt;0")+COUNTIF('Data R5'!R146,"&gt;0")+COUNTIF('Data R5'!T146,"&gt;0")+COUNTIF('Data R5'!V146,"&gt;0")+COUNTIF('Data R5'!X146,"&gt;0"))</f>
        <v/>
      </c>
      <c r="J4136">
        <f>IF('Data R5'!C146="","",IF((COUNTIF('Data R5'!K146,"&gt;0")+COUNTIF('Data R5'!M146,"&gt;0")+COUNTIF('Data R5'!O146,"&gt;0")+COUNTIF('Data R5'!Q146,"&gt;0")+COUNTIF('Data R5'!S146,"&gt;0")+COUNTIF('Data R5'!U146,"&gt;0")+COUNTIF('Data R5'!W146,"&gt;0")+COUNTIF('Data R5'!Y146,"&gt;0"))&gt;0,1,0))</f>
        <v/>
      </c>
      <c r="M4136" t="inlineStr">
        <is>
          <t>Data R</t>
        </is>
      </c>
    </row>
    <row r="4137">
      <c r="A4137" t="inlineStr">
        <is>
          <t>Regional 5</t>
        </is>
      </c>
      <c r="B4137">
        <f>IF('Data R5'!C147="","",'Data R5'!B147)</f>
        <v/>
      </c>
      <c r="C4137">
        <f>IF('Data R5'!C147="","",'Data R5'!C147)</f>
        <v/>
      </c>
      <c r="D4137">
        <f>IF('Data R5'!C147="","",'Data R5'!D147)</f>
        <v/>
      </c>
      <c r="E4137">
        <f>IF('Data R5'!C147="","",'Data R5'!E147)</f>
        <v/>
      </c>
      <c r="F4137">
        <f>IF('Data R5'!C147="","",'Data R5'!F147)</f>
        <v/>
      </c>
      <c r="G4137">
        <f>IF('Data R5'!C147="","",'Data R5'!AD147)</f>
        <v/>
      </c>
      <c r="H4137">
        <f>IF('Data R5'!C147="","",'Data R5'!AC147)</f>
        <v/>
      </c>
      <c r="I4137">
        <f>IF('Data R5'!C147="","",COUNTIF('Data R5'!J147,"&gt;0")+COUNTIF('Data R5'!L147,"&gt;0")+COUNTIF('Data R5'!N147,"&gt;0")+COUNTIF('Data R5'!P147,"&gt;0")+COUNTIF('Data R5'!R147,"&gt;0")+COUNTIF('Data R5'!T147,"&gt;0")+COUNTIF('Data R5'!V147,"&gt;0")+COUNTIF('Data R5'!X147,"&gt;0"))</f>
        <v/>
      </c>
      <c r="J4137">
        <f>IF('Data R5'!C147="","",IF((COUNTIF('Data R5'!K147,"&gt;0")+COUNTIF('Data R5'!M147,"&gt;0")+COUNTIF('Data R5'!O147,"&gt;0")+COUNTIF('Data R5'!Q147,"&gt;0")+COUNTIF('Data R5'!S147,"&gt;0")+COUNTIF('Data R5'!U147,"&gt;0")+COUNTIF('Data R5'!W147,"&gt;0")+COUNTIF('Data R5'!Y147,"&gt;0"))&gt;0,1,0))</f>
        <v/>
      </c>
      <c r="M4137" t="inlineStr">
        <is>
          <t>Data R</t>
        </is>
      </c>
    </row>
    <row r="4138">
      <c r="A4138" t="inlineStr">
        <is>
          <t>Regional 5</t>
        </is>
      </c>
      <c r="B4138">
        <f>IF('Data R5'!C148="","",'Data R5'!B148)</f>
        <v/>
      </c>
      <c r="C4138">
        <f>IF('Data R5'!C148="","",'Data R5'!C148)</f>
        <v/>
      </c>
      <c r="D4138">
        <f>IF('Data R5'!C148="","",'Data R5'!D148)</f>
        <v/>
      </c>
      <c r="E4138">
        <f>IF('Data R5'!C148="","",'Data R5'!E148)</f>
        <v/>
      </c>
      <c r="F4138">
        <f>IF('Data R5'!C148="","",'Data R5'!F148)</f>
        <v/>
      </c>
      <c r="G4138">
        <f>IF('Data R5'!C148="","",'Data R5'!AD148)</f>
        <v/>
      </c>
      <c r="H4138">
        <f>IF('Data R5'!C148="","",'Data R5'!AC148)</f>
        <v/>
      </c>
      <c r="I4138">
        <f>IF('Data R5'!C148="","",COUNTIF('Data R5'!J148,"&gt;0")+COUNTIF('Data R5'!L148,"&gt;0")+COUNTIF('Data R5'!N148,"&gt;0")+COUNTIF('Data R5'!P148,"&gt;0")+COUNTIF('Data R5'!R148,"&gt;0")+COUNTIF('Data R5'!T148,"&gt;0")+COUNTIF('Data R5'!V148,"&gt;0")+COUNTIF('Data R5'!X148,"&gt;0"))</f>
        <v/>
      </c>
      <c r="J4138">
        <f>IF('Data R5'!C148="","",IF((COUNTIF('Data R5'!K148,"&gt;0")+COUNTIF('Data R5'!M148,"&gt;0")+COUNTIF('Data R5'!O148,"&gt;0")+COUNTIF('Data R5'!Q148,"&gt;0")+COUNTIF('Data R5'!S148,"&gt;0")+COUNTIF('Data R5'!U148,"&gt;0")+COUNTIF('Data R5'!W148,"&gt;0")+COUNTIF('Data R5'!Y148,"&gt;0"))&gt;0,1,0))</f>
        <v/>
      </c>
      <c r="M4138" t="inlineStr">
        <is>
          <t>Data R</t>
        </is>
      </c>
    </row>
    <row r="4139">
      <c r="A4139" t="inlineStr">
        <is>
          <t>Regional 5</t>
        </is>
      </c>
      <c r="B4139">
        <f>IF('Data R5'!C149="","",'Data R5'!B149)</f>
        <v/>
      </c>
      <c r="C4139">
        <f>IF('Data R5'!C149="","",'Data R5'!C149)</f>
        <v/>
      </c>
      <c r="D4139">
        <f>IF('Data R5'!C149="","",'Data R5'!D149)</f>
        <v/>
      </c>
      <c r="E4139">
        <f>IF('Data R5'!C149="","",'Data R5'!E149)</f>
        <v/>
      </c>
      <c r="F4139">
        <f>IF('Data R5'!C149="","",'Data R5'!F149)</f>
        <v/>
      </c>
      <c r="G4139">
        <f>IF('Data R5'!C149="","",'Data R5'!AD149)</f>
        <v/>
      </c>
      <c r="H4139">
        <f>IF('Data R5'!C149="","",'Data R5'!AC149)</f>
        <v/>
      </c>
      <c r="I4139">
        <f>IF('Data R5'!C149="","",COUNTIF('Data R5'!J149,"&gt;0")+COUNTIF('Data R5'!L149,"&gt;0")+COUNTIF('Data R5'!N149,"&gt;0")+COUNTIF('Data R5'!P149,"&gt;0")+COUNTIF('Data R5'!R149,"&gt;0")+COUNTIF('Data R5'!T149,"&gt;0")+COUNTIF('Data R5'!V149,"&gt;0")+COUNTIF('Data R5'!X149,"&gt;0"))</f>
        <v/>
      </c>
      <c r="J4139">
        <f>IF('Data R5'!C149="","",IF((COUNTIF('Data R5'!K149,"&gt;0")+COUNTIF('Data R5'!M149,"&gt;0")+COUNTIF('Data R5'!O149,"&gt;0")+COUNTIF('Data R5'!Q149,"&gt;0")+COUNTIF('Data R5'!S149,"&gt;0")+COUNTIF('Data R5'!U149,"&gt;0")+COUNTIF('Data R5'!W149,"&gt;0")+COUNTIF('Data R5'!Y149,"&gt;0"))&gt;0,1,0))</f>
        <v/>
      </c>
      <c r="M4139" t="inlineStr">
        <is>
          <t>Data R</t>
        </is>
      </c>
    </row>
    <row r="4140">
      <c r="A4140" t="inlineStr">
        <is>
          <t>Regional 5</t>
        </is>
      </c>
      <c r="B4140">
        <f>IF('Data R5'!C150="","",'Data R5'!B150)</f>
        <v/>
      </c>
      <c r="C4140">
        <f>IF('Data R5'!C150="","",'Data R5'!C150)</f>
        <v/>
      </c>
      <c r="D4140">
        <f>IF('Data R5'!C150="","",'Data R5'!D150)</f>
        <v/>
      </c>
      <c r="E4140">
        <f>IF('Data R5'!C150="","",'Data R5'!E150)</f>
        <v/>
      </c>
      <c r="F4140">
        <f>IF('Data R5'!C150="","",'Data R5'!F150)</f>
        <v/>
      </c>
      <c r="G4140">
        <f>IF('Data R5'!C150="","",'Data R5'!AD150)</f>
        <v/>
      </c>
      <c r="H4140">
        <f>IF('Data R5'!C150="","",'Data R5'!AC150)</f>
        <v/>
      </c>
      <c r="I4140">
        <f>IF('Data R5'!C150="","",COUNTIF('Data R5'!J150,"&gt;0")+COUNTIF('Data R5'!L150,"&gt;0")+COUNTIF('Data R5'!N150,"&gt;0")+COUNTIF('Data R5'!P150,"&gt;0")+COUNTIF('Data R5'!R150,"&gt;0")+COUNTIF('Data R5'!T150,"&gt;0")+COUNTIF('Data R5'!V150,"&gt;0")+COUNTIF('Data R5'!X150,"&gt;0"))</f>
        <v/>
      </c>
      <c r="J4140">
        <f>IF('Data R5'!C150="","",IF((COUNTIF('Data R5'!K150,"&gt;0")+COUNTIF('Data R5'!M150,"&gt;0")+COUNTIF('Data R5'!O150,"&gt;0")+COUNTIF('Data R5'!Q150,"&gt;0")+COUNTIF('Data R5'!S150,"&gt;0")+COUNTIF('Data R5'!U150,"&gt;0")+COUNTIF('Data R5'!W150,"&gt;0")+COUNTIF('Data R5'!Y150,"&gt;0"))&gt;0,1,0))</f>
        <v/>
      </c>
      <c r="M4140" t="inlineStr">
        <is>
          <t>Data R</t>
        </is>
      </c>
    </row>
    <row r="4141">
      <c r="A4141" t="inlineStr">
        <is>
          <t>Regional 5</t>
        </is>
      </c>
      <c r="B4141">
        <f>IF('Data R5'!C151="","",'Data R5'!B151)</f>
        <v/>
      </c>
      <c r="C4141">
        <f>IF('Data R5'!C151="","",'Data R5'!C151)</f>
        <v/>
      </c>
      <c r="D4141">
        <f>IF('Data R5'!C151="","",'Data R5'!D151)</f>
        <v/>
      </c>
      <c r="E4141">
        <f>IF('Data R5'!C151="","",'Data R5'!E151)</f>
        <v/>
      </c>
      <c r="F4141">
        <f>IF('Data R5'!C151="","",'Data R5'!F151)</f>
        <v/>
      </c>
      <c r="G4141">
        <f>IF('Data R5'!C151="","",'Data R5'!AD151)</f>
        <v/>
      </c>
      <c r="H4141">
        <f>IF('Data R5'!C151="","",'Data R5'!AC151)</f>
        <v/>
      </c>
      <c r="I4141">
        <f>IF('Data R5'!C151="","",COUNTIF('Data R5'!J151,"&gt;0")+COUNTIF('Data R5'!L151,"&gt;0")+COUNTIF('Data R5'!N151,"&gt;0")+COUNTIF('Data R5'!P151,"&gt;0")+COUNTIF('Data R5'!R151,"&gt;0")+COUNTIF('Data R5'!T151,"&gt;0")+COUNTIF('Data R5'!V151,"&gt;0")+COUNTIF('Data R5'!X151,"&gt;0"))</f>
        <v/>
      </c>
      <c r="J4141">
        <f>IF('Data R5'!C151="","",IF((COUNTIF('Data R5'!K151,"&gt;0")+COUNTIF('Data R5'!M151,"&gt;0")+COUNTIF('Data R5'!O151,"&gt;0")+COUNTIF('Data R5'!Q151,"&gt;0")+COUNTIF('Data R5'!S151,"&gt;0")+COUNTIF('Data R5'!U151,"&gt;0")+COUNTIF('Data R5'!W151,"&gt;0")+COUNTIF('Data R5'!Y151,"&gt;0"))&gt;0,1,0))</f>
        <v/>
      </c>
      <c r="M4141" t="inlineStr">
        <is>
          <t>Data R</t>
        </is>
      </c>
    </row>
    <row r="4142">
      <c r="A4142" t="inlineStr">
        <is>
          <t>Regional 5</t>
        </is>
      </c>
      <c r="B4142">
        <f>IF('Data R5'!C152="","",'Data R5'!B152)</f>
        <v/>
      </c>
      <c r="C4142">
        <f>IF('Data R5'!C152="","",'Data R5'!C152)</f>
        <v/>
      </c>
      <c r="D4142">
        <f>IF('Data R5'!C152="","",'Data R5'!D152)</f>
        <v/>
      </c>
      <c r="E4142">
        <f>IF('Data R5'!C152="","",'Data R5'!E152)</f>
        <v/>
      </c>
      <c r="F4142">
        <f>IF('Data R5'!C152="","",'Data R5'!F152)</f>
        <v/>
      </c>
      <c r="G4142">
        <f>IF('Data R5'!C152="","",'Data R5'!AD152)</f>
        <v/>
      </c>
      <c r="H4142">
        <f>IF('Data R5'!C152="","",'Data R5'!AC152)</f>
        <v/>
      </c>
      <c r="I4142">
        <f>IF('Data R5'!C152="","",COUNTIF('Data R5'!J152,"&gt;0")+COUNTIF('Data R5'!L152,"&gt;0")+COUNTIF('Data R5'!N152,"&gt;0")+COUNTIF('Data R5'!P152,"&gt;0")+COUNTIF('Data R5'!R152,"&gt;0")+COUNTIF('Data R5'!T152,"&gt;0")+COUNTIF('Data R5'!V152,"&gt;0")+COUNTIF('Data R5'!X152,"&gt;0"))</f>
        <v/>
      </c>
      <c r="J4142">
        <f>IF('Data R5'!C152="","",IF((COUNTIF('Data R5'!K152,"&gt;0")+COUNTIF('Data R5'!M152,"&gt;0")+COUNTIF('Data R5'!O152,"&gt;0")+COUNTIF('Data R5'!Q152,"&gt;0")+COUNTIF('Data R5'!S152,"&gt;0")+COUNTIF('Data R5'!U152,"&gt;0")+COUNTIF('Data R5'!W152,"&gt;0")+COUNTIF('Data R5'!Y152,"&gt;0"))&gt;0,1,0))</f>
        <v/>
      </c>
      <c r="M4142" t="inlineStr">
        <is>
          <t>Data R</t>
        </is>
      </c>
    </row>
    <row r="4143">
      <c r="A4143" t="inlineStr">
        <is>
          <t>Regional 5</t>
        </is>
      </c>
      <c r="B4143">
        <f>IF('Data R5'!C153="","",'Data R5'!B153)</f>
        <v/>
      </c>
      <c r="C4143">
        <f>IF('Data R5'!C153="","",'Data R5'!C153)</f>
        <v/>
      </c>
      <c r="D4143">
        <f>IF('Data R5'!C153="","",'Data R5'!D153)</f>
        <v/>
      </c>
      <c r="E4143">
        <f>IF('Data R5'!C153="","",'Data R5'!E153)</f>
        <v/>
      </c>
      <c r="F4143">
        <f>IF('Data R5'!C153="","",'Data R5'!F153)</f>
        <v/>
      </c>
      <c r="G4143">
        <f>IF('Data R5'!C153="","",'Data R5'!AD153)</f>
        <v/>
      </c>
      <c r="H4143">
        <f>IF('Data R5'!C153="","",'Data R5'!AC153)</f>
        <v/>
      </c>
      <c r="I4143">
        <f>IF('Data R5'!C153="","",COUNTIF('Data R5'!J153,"&gt;0")+COUNTIF('Data R5'!L153,"&gt;0")+COUNTIF('Data R5'!N153,"&gt;0")+COUNTIF('Data R5'!P153,"&gt;0")+COUNTIF('Data R5'!R153,"&gt;0")+COUNTIF('Data R5'!T153,"&gt;0")+COUNTIF('Data R5'!V153,"&gt;0")+COUNTIF('Data R5'!X153,"&gt;0"))</f>
        <v/>
      </c>
      <c r="J4143">
        <f>IF('Data R5'!C153="","",IF((COUNTIF('Data R5'!K153,"&gt;0")+COUNTIF('Data R5'!M153,"&gt;0")+COUNTIF('Data R5'!O153,"&gt;0")+COUNTIF('Data R5'!Q153,"&gt;0")+COUNTIF('Data R5'!S153,"&gt;0")+COUNTIF('Data R5'!U153,"&gt;0")+COUNTIF('Data R5'!W153,"&gt;0")+COUNTIF('Data R5'!Y153,"&gt;0"))&gt;0,1,0))</f>
        <v/>
      </c>
      <c r="M4143" t="inlineStr">
        <is>
          <t>Data R</t>
        </is>
      </c>
    </row>
    <row r="4144">
      <c r="A4144" t="inlineStr">
        <is>
          <t>Regional 5</t>
        </is>
      </c>
      <c r="B4144">
        <f>IF('Data R5'!C154="","",'Data R5'!B154)</f>
        <v/>
      </c>
      <c r="C4144">
        <f>IF('Data R5'!C154="","",'Data R5'!C154)</f>
        <v/>
      </c>
      <c r="D4144">
        <f>IF('Data R5'!C154="","",'Data R5'!D154)</f>
        <v/>
      </c>
      <c r="E4144">
        <f>IF('Data R5'!C154="","",'Data R5'!E154)</f>
        <v/>
      </c>
      <c r="F4144">
        <f>IF('Data R5'!C154="","",'Data R5'!F154)</f>
        <v/>
      </c>
      <c r="G4144">
        <f>IF('Data R5'!C154="","",'Data R5'!AD154)</f>
        <v/>
      </c>
      <c r="H4144">
        <f>IF('Data R5'!C154="","",'Data R5'!AC154)</f>
        <v/>
      </c>
      <c r="I4144">
        <f>IF('Data R5'!C154="","",COUNTIF('Data R5'!J154,"&gt;0")+COUNTIF('Data R5'!L154,"&gt;0")+COUNTIF('Data R5'!N154,"&gt;0")+COUNTIF('Data R5'!P154,"&gt;0")+COUNTIF('Data R5'!R154,"&gt;0")+COUNTIF('Data R5'!T154,"&gt;0")+COUNTIF('Data R5'!V154,"&gt;0")+COUNTIF('Data R5'!X154,"&gt;0"))</f>
        <v/>
      </c>
      <c r="J4144">
        <f>IF('Data R5'!C154="","",IF((COUNTIF('Data R5'!K154,"&gt;0")+COUNTIF('Data R5'!M154,"&gt;0")+COUNTIF('Data R5'!O154,"&gt;0")+COUNTIF('Data R5'!Q154,"&gt;0")+COUNTIF('Data R5'!S154,"&gt;0")+COUNTIF('Data R5'!U154,"&gt;0")+COUNTIF('Data R5'!W154,"&gt;0")+COUNTIF('Data R5'!Y154,"&gt;0"))&gt;0,1,0))</f>
        <v/>
      </c>
      <c r="M4144" t="inlineStr">
        <is>
          <t>Data R</t>
        </is>
      </c>
    </row>
    <row r="4145">
      <c r="A4145" t="inlineStr">
        <is>
          <t>Regional 5</t>
        </is>
      </c>
      <c r="B4145">
        <f>IF('Data R5'!C155="","",'Data R5'!B155)</f>
        <v/>
      </c>
      <c r="C4145">
        <f>IF('Data R5'!C155="","",'Data R5'!C155)</f>
        <v/>
      </c>
      <c r="D4145">
        <f>IF('Data R5'!C155="","",'Data R5'!D155)</f>
        <v/>
      </c>
      <c r="E4145">
        <f>IF('Data R5'!C155="","",'Data R5'!E155)</f>
        <v/>
      </c>
      <c r="F4145">
        <f>IF('Data R5'!C155="","",'Data R5'!F155)</f>
        <v/>
      </c>
      <c r="G4145">
        <f>IF('Data R5'!C155="","",'Data R5'!AD155)</f>
        <v/>
      </c>
      <c r="H4145">
        <f>IF('Data R5'!C155="","",'Data R5'!AC155)</f>
        <v/>
      </c>
      <c r="I4145">
        <f>IF('Data R5'!C155="","",COUNTIF('Data R5'!J155,"&gt;0")+COUNTIF('Data R5'!L155,"&gt;0")+COUNTIF('Data R5'!N155,"&gt;0")+COUNTIF('Data R5'!P155,"&gt;0")+COUNTIF('Data R5'!R155,"&gt;0")+COUNTIF('Data R5'!T155,"&gt;0")+COUNTIF('Data R5'!V155,"&gt;0")+COUNTIF('Data R5'!X155,"&gt;0"))</f>
        <v/>
      </c>
      <c r="J4145">
        <f>IF('Data R5'!C155="","",IF((COUNTIF('Data R5'!K155,"&gt;0")+COUNTIF('Data R5'!M155,"&gt;0")+COUNTIF('Data R5'!O155,"&gt;0")+COUNTIF('Data R5'!Q155,"&gt;0")+COUNTIF('Data R5'!S155,"&gt;0")+COUNTIF('Data R5'!U155,"&gt;0")+COUNTIF('Data R5'!W155,"&gt;0")+COUNTIF('Data R5'!Y155,"&gt;0"))&gt;0,1,0))</f>
        <v/>
      </c>
      <c r="M4145" t="inlineStr">
        <is>
          <t>Data R</t>
        </is>
      </c>
    </row>
    <row r="4146">
      <c r="A4146" t="inlineStr">
        <is>
          <t>Regional 5</t>
        </is>
      </c>
      <c r="B4146">
        <f>IF('Data R5'!C156="","",'Data R5'!B156)</f>
        <v/>
      </c>
      <c r="C4146">
        <f>IF('Data R5'!C156="","",'Data R5'!C156)</f>
        <v/>
      </c>
      <c r="D4146">
        <f>IF('Data R5'!C156="","",'Data R5'!D156)</f>
        <v/>
      </c>
      <c r="E4146">
        <f>IF('Data R5'!C156="","",'Data R5'!E156)</f>
        <v/>
      </c>
      <c r="F4146">
        <f>IF('Data R5'!C156="","",'Data R5'!F156)</f>
        <v/>
      </c>
      <c r="G4146">
        <f>IF('Data R5'!C156="","",'Data R5'!AD156)</f>
        <v/>
      </c>
      <c r="H4146">
        <f>IF('Data R5'!C156="","",'Data R5'!AC156)</f>
        <v/>
      </c>
      <c r="I4146">
        <f>IF('Data R5'!C156="","",COUNTIF('Data R5'!J156,"&gt;0")+COUNTIF('Data R5'!L156,"&gt;0")+COUNTIF('Data R5'!N156,"&gt;0")+COUNTIF('Data R5'!P156,"&gt;0")+COUNTIF('Data R5'!R156,"&gt;0")+COUNTIF('Data R5'!T156,"&gt;0")+COUNTIF('Data R5'!V156,"&gt;0")+COUNTIF('Data R5'!X156,"&gt;0"))</f>
        <v/>
      </c>
      <c r="J4146">
        <f>IF('Data R5'!C156="","",IF((COUNTIF('Data R5'!K156,"&gt;0")+COUNTIF('Data R5'!M156,"&gt;0")+COUNTIF('Data R5'!O156,"&gt;0")+COUNTIF('Data R5'!Q156,"&gt;0")+COUNTIF('Data R5'!S156,"&gt;0")+COUNTIF('Data R5'!U156,"&gt;0")+COUNTIF('Data R5'!W156,"&gt;0")+COUNTIF('Data R5'!Y156,"&gt;0"))&gt;0,1,0))</f>
        <v/>
      </c>
      <c r="M4146" t="inlineStr">
        <is>
          <t>Data R</t>
        </is>
      </c>
    </row>
    <row r="4147">
      <c r="A4147" t="inlineStr">
        <is>
          <t>Regional 5</t>
        </is>
      </c>
      <c r="B4147">
        <f>IF('Data R5'!C157="","",'Data R5'!B157)</f>
        <v/>
      </c>
      <c r="C4147">
        <f>IF('Data R5'!C157="","",'Data R5'!C157)</f>
        <v/>
      </c>
      <c r="D4147">
        <f>IF('Data R5'!C157="","",'Data R5'!D157)</f>
        <v/>
      </c>
      <c r="E4147">
        <f>IF('Data R5'!C157="","",'Data R5'!E157)</f>
        <v/>
      </c>
      <c r="F4147">
        <f>IF('Data R5'!C157="","",'Data R5'!F157)</f>
        <v/>
      </c>
      <c r="G4147">
        <f>IF('Data R5'!C157="","",'Data R5'!AD157)</f>
        <v/>
      </c>
      <c r="H4147">
        <f>IF('Data R5'!C157="","",'Data R5'!AC157)</f>
        <v/>
      </c>
      <c r="I4147">
        <f>IF('Data R5'!C157="","",COUNTIF('Data R5'!J157,"&gt;0")+COUNTIF('Data R5'!L157,"&gt;0")+COUNTIF('Data R5'!N157,"&gt;0")+COUNTIF('Data R5'!P157,"&gt;0")+COUNTIF('Data R5'!R157,"&gt;0")+COUNTIF('Data R5'!T157,"&gt;0")+COUNTIF('Data R5'!V157,"&gt;0")+COUNTIF('Data R5'!X157,"&gt;0"))</f>
        <v/>
      </c>
      <c r="J4147">
        <f>IF('Data R5'!C157="","",IF((COUNTIF('Data R5'!K157,"&gt;0")+COUNTIF('Data R5'!M157,"&gt;0")+COUNTIF('Data R5'!O157,"&gt;0")+COUNTIF('Data R5'!Q157,"&gt;0")+COUNTIF('Data R5'!S157,"&gt;0")+COUNTIF('Data R5'!U157,"&gt;0")+COUNTIF('Data R5'!W157,"&gt;0")+COUNTIF('Data R5'!Y157,"&gt;0"))&gt;0,1,0))</f>
        <v/>
      </c>
      <c r="M4147" t="inlineStr">
        <is>
          <t>Data R</t>
        </is>
      </c>
    </row>
    <row r="4148">
      <c r="A4148" t="inlineStr">
        <is>
          <t>Regional 5</t>
        </is>
      </c>
      <c r="B4148">
        <f>IF('Data R5'!C158="","",'Data R5'!B158)</f>
        <v/>
      </c>
      <c r="C4148">
        <f>IF('Data R5'!C158="","",'Data R5'!C158)</f>
        <v/>
      </c>
      <c r="D4148">
        <f>IF('Data R5'!C158="","",'Data R5'!D158)</f>
        <v/>
      </c>
      <c r="E4148">
        <f>IF('Data R5'!C158="","",'Data R5'!E158)</f>
        <v/>
      </c>
      <c r="F4148">
        <f>IF('Data R5'!C158="","",'Data R5'!F158)</f>
        <v/>
      </c>
      <c r="G4148">
        <f>IF('Data R5'!C158="","",'Data R5'!AD158)</f>
        <v/>
      </c>
      <c r="H4148">
        <f>IF('Data R5'!C158="","",'Data R5'!AC158)</f>
        <v/>
      </c>
      <c r="I4148">
        <f>IF('Data R5'!C158="","",COUNTIF('Data R5'!J158,"&gt;0")+COUNTIF('Data R5'!L158,"&gt;0")+COUNTIF('Data R5'!N158,"&gt;0")+COUNTIF('Data R5'!P158,"&gt;0")+COUNTIF('Data R5'!R158,"&gt;0")+COUNTIF('Data R5'!T158,"&gt;0")+COUNTIF('Data R5'!V158,"&gt;0")+COUNTIF('Data R5'!X158,"&gt;0"))</f>
        <v/>
      </c>
      <c r="J4148">
        <f>IF('Data R5'!C158="","",IF((COUNTIF('Data R5'!K158,"&gt;0")+COUNTIF('Data R5'!M158,"&gt;0")+COUNTIF('Data R5'!O158,"&gt;0")+COUNTIF('Data R5'!Q158,"&gt;0")+COUNTIF('Data R5'!S158,"&gt;0")+COUNTIF('Data R5'!U158,"&gt;0")+COUNTIF('Data R5'!W158,"&gt;0")+COUNTIF('Data R5'!Y158,"&gt;0"))&gt;0,1,0))</f>
        <v/>
      </c>
      <c r="M4148" t="inlineStr">
        <is>
          <t>Data R</t>
        </is>
      </c>
    </row>
    <row r="4149">
      <c r="A4149" t="inlineStr">
        <is>
          <t>Regional 5</t>
        </is>
      </c>
      <c r="B4149">
        <f>IF('Data R5'!C159="","",'Data R5'!B159)</f>
        <v/>
      </c>
      <c r="C4149">
        <f>IF('Data R5'!C159="","",'Data R5'!C159)</f>
        <v/>
      </c>
      <c r="D4149">
        <f>IF('Data R5'!C159="","",'Data R5'!D159)</f>
        <v/>
      </c>
      <c r="E4149">
        <f>IF('Data R5'!C159="","",'Data R5'!E159)</f>
        <v/>
      </c>
      <c r="F4149">
        <f>IF('Data R5'!C159="","",'Data R5'!F159)</f>
        <v/>
      </c>
      <c r="G4149">
        <f>IF('Data R5'!C159="","",'Data R5'!AD159)</f>
        <v/>
      </c>
      <c r="H4149">
        <f>IF('Data R5'!C159="","",'Data R5'!AC159)</f>
        <v/>
      </c>
      <c r="I4149">
        <f>IF('Data R5'!C159="","",COUNTIF('Data R5'!J159,"&gt;0")+COUNTIF('Data R5'!L159,"&gt;0")+COUNTIF('Data R5'!N159,"&gt;0")+COUNTIF('Data R5'!P159,"&gt;0")+COUNTIF('Data R5'!R159,"&gt;0")+COUNTIF('Data R5'!T159,"&gt;0")+COUNTIF('Data R5'!V159,"&gt;0")+COUNTIF('Data R5'!X159,"&gt;0"))</f>
        <v/>
      </c>
      <c r="J4149">
        <f>IF('Data R5'!C159="","",IF((COUNTIF('Data R5'!K159,"&gt;0")+COUNTIF('Data R5'!M159,"&gt;0")+COUNTIF('Data R5'!O159,"&gt;0")+COUNTIF('Data R5'!Q159,"&gt;0")+COUNTIF('Data R5'!S159,"&gt;0")+COUNTIF('Data R5'!U159,"&gt;0")+COUNTIF('Data R5'!W159,"&gt;0")+COUNTIF('Data R5'!Y159,"&gt;0"))&gt;0,1,0))</f>
        <v/>
      </c>
      <c r="M4149" t="inlineStr">
        <is>
          <t>Data R</t>
        </is>
      </c>
    </row>
    <row r="4150">
      <c r="A4150" t="inlineStr">
        <is>
          <t>Regional 5</t>
        </is>
      </c>
      <c r="B4150">
        <f>IF('Data R5'!C160="","",'Data R5'!B160)</f>
        <v/>
      </c>
      <c r="C4150">
        <f>IF('Data R5'!C160="","",'Data R5'!C160)</f>
        <v/>
      </c>
      <c r="D4150">
        <f>IF('Data R5'!C160="","",'Data R5'!D160)</f>
        <v/>
      </c>
      <c r="E4150">
        <f>IF('Data R5'!C160="","",'Data R5'!E160)</f>
        <v/>
      </c>
      <c r="F4150">
        <f>IF('Data R5'!C160="","",'Data R5'!F160)</f>
        <v/>
      </c>
      <c r="G4150">
        <f>IF('Data R5'!C160="","",'Data R5'!AD160)</f>
        <v/>
      </c>
      <c r="H4150">
        <f>IF('Data R5'!C160="","",'Data R5'!AC160)</f>
        <v/>
      </c>
      <c r="I4150">
        <f>IF('Data R5'!C160="","",COUNTIF('Data R5'!J160,"&gt;0")+COUNTIF('Data R5'!L160,"&gt;0")+COUNTIF('Data R5'!N160,"&gt;0")+COUNTIF('Data R5'!P160,"&gt;0")+COUNTIF('Data R5'!R160,"&gt;0")+COUNTIF('Data R5'!T160,"&gt;0")+COUNTIF('Data R5'!V160,"&gt;0")+COUNTIF('Data R5'!X160,"&gt;0"))</f>
        <v/>
      </c>
      <c r="J4150">
        <f>IF('Data R5'!C160="","",IF((COUNTIF('Data R5'!K160,"&gt;0")+COUNTIF('Data R5'!M160,"&gt;0")+COUNTIF('Data R5'!O160,"&gt;0")+COUNTIF('Data R5'!Q160,"&gt;0")+COUNTIF('Data R5'!S160,"&gt;0")+COUNTIF('Data R5'!U160,"&gt;0")+COUNTIF('Data R5'!W160,"&gt;0")+COUNTIF('Data R5'!Y160,"&gt;0"))&gt;0,1,0))</f>
        <v/>
      </c>
      <c r="M4150" t="inlineStr">
        <is>
          <t>Data R</t>
        </is>
      </c>
    </row>
    <row r="4151">
      <c r="A4151" t="inlineStr">
        <is>
          <t>Regional 5</t>
        </is>
      </c>
      <c r="B4151">
        <f>IF('Data R5'!C161="","",'Data R5'!B161)</f>
        <v/>
      </c>
      <c r="C4151">
        <f>IF('Data R5'!C161="","",'Data R5'!C161)</f>
        <v/>
      </c>
      <c r="D4151">
        <f>IF('Data R5'!C161="","",'Data R5'!D161)</f>
        <v/>
      </c>
      <c r="E4151">
        <f>IF('Data R5'!C161="","",'Data R5'!E161)</f>
        <v/>
      </c>
      <c r="F4151">
        <f>IF('Data R5'!C161="","",'Data R5'!F161)</f>
        <v/>
      </c>
      <c r="G4151">
        <f>IF('Data R5'!C161="","",'Data R5'!AD161)</f>
        <v/>
      </c>
      <c r="H4151">
        <f>IF('Data R5'!C161="","",'Data R5'!AC161)</f>
        <v/>
      </c>
      <c r="I4151">
        <f>IF('Data R5'!C161="","",COUNTIF('Data R5'!J161,"&gt;0")+COUNTIF('Data R5'!L161,"&gt;0")+COUNTIF('Data R5'!N161,"&gt;0")+COUNTIF('Data R5'!P161,"&gt;0")+COUNTIF('Data R5'!R161,"&gt;0")+COUNTIF('Data R5'!T161,"&gt;0")+COUNTIF('Data R5'!V161,"&gt;0")+COUNTIF('Data R5'!X161,"&gt;0"))</f>
        <v/>
      </c>
      <c r="J4151">
        <f>IF('Data R5'!C161="","",IF((COUNTIF('Data R5'!K161,"&gt;0")+COUNTIF('Data R5'!M161,"&gt;0")+COUNTIF('Data R5'!O161,"&gt;0")+COUNTIF('Data R5'!Q161,"&gt;0")+COUNTIF('Data R5'!S161,"&gt;0")+COUNTIF('Data R5'!U161,"&gt;0")+COUNTIF('Data R5'!W161,"&gt;0")+COUNTIF('Data R5'!Y161,"&gt;0"))&gt;0,1,0))</f>
        <v/>
      </c>
      <c r="M4151" t="inlineStr">
        <is>
          <t>Data R</t>
        </is>
      </c>
    </row>
    <row r="4152">
      <c r="A4152" t="inlineStr">
        <is>
          <t>Regional 5</t>
        </is>
      </c>
      <c r="B4152">
        <f>IF('Data R5'!C162="","",'Data R5'!B162)</f>
        <v/>
      </c>
      <c r="C4152">
        <f>IF('Data R5'!C162="","",'Data R5'!C162)</f>
        <v/>
      </c>
      <c r="D4152">
        <f>IF('Data R5'!C162="","",'Data R5'!D162)</f>
        <v/>
      </c>
      <c r="E4152">
        <f>IF('Data R5'!C162="","",'Data R5'!E162)</f>
        <v/>
      </c>
      <c r="F4152">
        <f>IF('Data R5'!C162="","",'Data R5'!F162)</f>
        <v/>
      </c>
      <c r="G4152">
        <f>IF('Data R5'!C162="","",'Data R5'!AD162)</f>
        <v/>
      </c>
      <c r="H4152">
        <f>IF('Data R5'!C162="","",'Data R5'!AC162)</f>
        <v/>
      </c>
      <c r="I4152">
        <f>IF('Data R5'!C162="","",COUNTIF('Data R5'!J162,"&gt;0")+COUNTIF('Data R5'!L162,"&gt;0")+COUNTIF('Data R5'!N162,"&gt;0")+COUNTIF('Data R5'!P162,"&gt;0")+COUNTIF('Data R5'!R162,"&gt;0")+COUNTIF('Data R5'!T162,"&gt;0")+COUNTIF('Data R5'!V162,"&gt;0")+COUNTIF('Data R5'!X162,"&gt;0"))</f>
        <v/>
      </c>
      <c r="J4152">
        <f>IF('Data R5'!C162="","",IF((COUNTIF('Data R5'!K162,"&gt;0")+COUNTIF('Data R5'!M162,"&gt;0")+COUNTIF('Data R5'!O162,"&gt;0")+COUNTIF('Data R5'!Q162,"&gt;0")+COUNTIF('Data R5'!S162,"&gt;0")+COUNTIF('Data R5'!U162,"&gt;0")+COUNTIF('Data R5'!W162,"&gt;0")+COUNTIF('Data R5'!Y162,"&gt;0"))&gt;0,1,0))</f>
        <v/>
      </c>
      <c r="M4152" t="inlineStr">
        <is>
          <t>Data R</t>
        </is>
      </c>
    </row>
    <row r="4153">
      <c r="A4153" t="inlineStr">
        <is>
          <t>Regional 5</t>
        </is>
      </c>
      <c r="B4153">
        <f>IF('Data R5'!C163="","",'Data R5'!B163)</f>
        <v/>
      </c>
      <c r="C4153">
        <f>IF('Data R5'!C163="","",'Data R5'!C163)</f>
        <v/>
      </c>
      <c r="D4153">
        <f>IF('Data R5'!C163="","",'Data R5'!D163)</f>
        <v/>
      </c>
      <c r="E4153">
        <f>IF('Data R5'!C163="","",'Data R5'!E163)</f>
        <v/>
      </c>
      <c r="F4153">
        <f>IF('Data R5'!C163="","",'Data R5'!F163)</f>
        <v/>
      </c>
      <c r="G4153">
        <f>IF('Data R5'!C163="","",'Data R5'!AD163)</f>
        <v/>
      </c>
      <c r="H4153">
        <f>IF('Data R5'!C163="","",'Data R5'!AC163)</f>
        <v/>
      </c>
      <c r="I4153">
        <f>IF('Data R5'!C163="","",COUNTIF('Data R5'!J163,"&gt;0")+COUNTIF('Data R5'!L163,"&gt;0")+COUNTIF('Data R5'!N163,"&gt;0")+COUNTIF('Data R5'!P163,"&gt;0")+COUNTIF('Data R5'!R163,"&gt;0")+COUNTIF('Data R5'!T163,"&gt;0")+COUNTIF('Data R5'!V163,"&gt;0")+COUNTIF('Data R5'!X163,"&gt;0"))</f>
        <v/>
      </c>
      <c r="J4153">
        <f>IF('Data R5'!C163="","",IF((COUNTIF('Data R5'!K163,"&gt;0")+COUNTIF('Data R5'!M163,"&gt;0")+COUNTIF('Data R5'!O163,"&gt;0")+COUNTIF('Data R5'!Q163,"&gt;0")+COUNTIF('Data R5'!S163,"&gt;0")+COUNTIF('Data R5'!U163,"&gt;0")+COUNTIF('Data R5'!W163,"&gt;0")+COUNTIF('Data R5'!Y163,"&gt;0"))&gt;0,1,0))</f>
        <v/>
      </c>
      <c r="M4153" t="inlineStr">
        <is>
          <t>Data R</t>
        </is>
      </c>
    </row>
    <row r="4154">
      <c r="A4154" t="inlineStr">
        <is>
          <t>Regional 5</t>
        </is>
      </c>
      <c r="B4154">
        <f>IF('Data R5'!C164="","",'Data R5'!B164)</f>
        <v/>
      </c>
      <c r="C4154">
        <f>IF('Data R5'!C164="","",'Data R5'!C164)</f>
        <v/>
      </c>
      <c r="D4154">
        <f>IF('Data R5'!C164="","",'Data R5'!D164)</f>
        <v/>
      </c>
      <c r="E4154">
        <f>IF('Data R5'!C164="","",'Data R5'!E164)</f>
        <v/>
      </c>
      <c r="F4154">
        <f>IF('Data R5'!C164="","",'Data R5'!F164)</f>
        <v/>
      </c>
      <c r="G4154">
        <f>IF('Data R5'!C164="","",'Data R5'!AD164)</f>
        <v/>
      </c>
      <c r="H4154">
        <f>IF('Data R5'!C164="","",'Data R5'!AC164)</f>
        <v/>
      </c>
      <c r="I4154">
        <f>IF('Data R5'!C164="","",COUNTIF('Data R5'!J164,"&gt;0")+COUNTIF('Data R5'!L164,"&gt;0")+COUNTIF('Data R5'!N164,"&gt;0")+COUNTIF('Data R5'!P164,"&gt;0")+COUNTIF('Data R5'!R164,"&gt;0")+COUNTIF('Data R5'!T164,"&gt;0")+COUNTIF('Data R5'!V164,"&gt;0")+COUNTIF('Data R5'!X164,"&gt;0"))</f>
        <v/>
      </c>
      <c r="J4154">
        <f>IF('Data R5'!C164="","",IF((COUNTIF('Data R5'!K164,"&gt;0")+COUNTIF('Data R5'!M164,"&gt;0")+COUNTIF('Data R5'!O164,"&gt;0")+COUNTIF('Data R5'!Q164,"&gt;0")+COUNTIF('Data R5'!S164,"&gt;0")+COUNTIF('Data R5'!U164,"&gt;0")+COUNTIF('Data R5'!W164,"&gt;0")+COUNTIF('Data R5'!Y164,"&gt;0"))&gt;0,1,0))</f>
        <v/>
      </c>
      <c r="M4154" t="inlineStr">
        <is>
          <t>Data R</t>
        </is>
      </c>
    </row>
    <row r="4155">
      <c r="A4155" t="inlineStr">
        <is>
          <t>Regional 5</t>
        </is>
      </c>
      <c r="B4155">
        <f>IF('Data R5'!C165="","",'Data R5'!B165)</f>
        <v/>
      </c>
      <c r="C4155">
        <f>IF('Data R5'!C165="","",'Data R5'!C165)</f>
        <v/>
      </c>
      <c r="D4155">
        <f>IF('Data R5'!C165="","",'Data R5'!D165)</f>
        <v/>
      </c>
      <c r="E4155">
        <f>IF('Data R5'!C165="","",'Data R5'!E165)</f>
        <v/>
      </c>
      <c r="F4155">
        <f>IF('Data R5'!C165="","",'Data R5'!F165)</f>
        <v/>
      </c>
      <c r="G4155">
        <f>IF('Data R5'!C165="","",'Data R5'!AD165)</f>
        <v/>
      </c>
      <c r="H4155">
        <f>IF('Data R5'!C165="","",'Data R5'!AC165)</f>
        <v/>
      </c>
      <c r="I4155">
        <f>IF('Data R5'!C165="","",COUNTIF('Data R5'!J165,"&gt;0")+COUNTIF('Data R5'!L165,"&gt;0")+COUNTIF('Data R5'!N165,"&gt;0")+COUNTIF('Data R5'!P165,"&gt;0")+COUNTIF('Data R5'!R165,"&gt;0")+COUNTIF('Data R5'!T165,"&gt;0")+COUNTIF('Data R5'!V165,"&gt;0")+COUNTIF('Data R5'!X165,"&gt;0"))</f>
        <v/>
      </c>
      <c r="J4155">
        <f>IF('Data R5'!C165="","",IF((COUNTIF('Data R5'!K165,"&gt;0")+COUNTIF('Data R5'!M165,"&gt;0")+COUNTIF('Data R5'!O165,"&gt;0")+COUNTIF('Data R5'!Q165,"&gt;0")+COUNTIF('Data R5'!S165,"&gt;0")+COUNTIF('Data R5'!U165,"&gt;0")+COUNTIF('Data R5'!W165,"&gt;0")+COUNTIF('Data R5'!Y165,"&gt;0"))&gt;0,1,0))</f>
        <v/>
      </c>
      <c r="M4155" t="inlineStr">
        <is>
          <t>Data R</t>
        </is>
      </c>
    </row>
    <row r="4156">
      <c r="A4156" t="inlineStr">
        <is>
          <t>Regional 5</t>
        </is>
      </c>
      <c r="B4156">
        <f>IF('Data R5'!C166="","",'Data R5'!B166)</f>
        <v/>
      </c>
      <c r="C4156">
        <f>IF('Data R5'!C166="","",'Data R5'!C166)</f>
        <v/>
      </c>
      <c r="D4156">
        <f>IF('Data R5'!C166="","",'Data R5'!D166)</f>
        <v/>
      </c>
      <c r="E4156">
        <f>IF('Data R5'!C166="","",'Data R5'!E166)</f>
        <v/>
      </c>
      <c r="F4156">
        <f>IF('Data R5'!C166="","",'Data R5'!F166)</f>
        <v/>
      </c>
      <c r="G4156">
        <f>IF('Data R5'!C166="","",'Data R5'!AD166)</f>
        <v/>
      </c>
      <c r="H4156">
        <f>IF('Data R5'!C166="","",'Data R5'!AC166)</f>
        <v/>
      </c>
      <c r="I4156">
        <f>IF('Data R5'!C166="","",COUNTIF('Data R5'!J166,"&gt;0")+COUNTIF('Data R5'!L166,"&gt;0")+COUNTIF('Data R5'!N166,"&gt;0")+COUNTIF('Data R5'!P166,"&gt;0")+COUNTIF('Data R5'!R166,"&gt;0")+COUNTIF('Data R5'!T166,"&gt;0")+COUNTIF('Data R5'!V166,"&gt;0")+COUNTIF('Data R5'!X166,"&gt;0"))</f>
        <v/>
      </c>
      <c r="J4156">
        <f>IF('Data R5'!C166="","",IF((COUNTIF('Data R5'!K166,"&gt;0")+COUNTIF('Data R5'!M166,"&gt;0")+COUNTIF('Data R5'!O166,"&gt;0")+COUNTIF('Data R5'!Q166,"&gt;0")+COUNTIF('Data R5'!S166,"&gt;0")+COUNTIF('Data R5'!U166,"&gt;0")+COUNTIF('Data R5'!W166,"&gt;0")+COUNTIF('Data R5'!Y166,"&gt;0"))&gt;0,1,0))</f>
        <v/>
      </c>
      <c r="M4156" t="inlineStr">
        <is>
          <t>Data R</t>
        </is>
      </c>
    </row>
    <row r="4157">
      <c r="A4157" t="inlineStr">
        <is>
          <t>Regional 5</t>
        </is>
      </c>
      <c r="B4157">
        <f>IF('Data R5'!C167="","",'Data R5'!B167)</f>
        <v/>
      </c>
      <c r="C4157">
        <f>IF('Data R5'!C167="","",'Data R5'!C167)</f>
        <v/>
      </c>
      <c r="D4157">
        <f>IF('Data R5'!C167="","",'Data R5'!D167)</f>
        <v/>
      </c>
      <c r="E4157">
        <f>IF('Data R5'!C167="","",'Data R5'!E167)</f>
        <v/>
      </c>
      <c r="F4157">
        <f>IF('Data R5'!C167="","",'Data R5'!F167)</f>
        <v/>
      </c>
      <c r="G4157">
        <f>IF('Data R5'!C167="","",'Data R5'!AD167)</f>
        <v/>
      </c>
      <c r="H4157">
        <f>IF('Data R5'!C167="","",'Data R5'!AC167)</f>
        <v/>
      </c>
      <c r="I4157">
        <f>IF('Data R5'!C167="","",COUNTIF('Data R5'!J167,"&gt;0")+COUNTIF('Data R5'!L167,"&gt;0")+COUNTIF('Data R5'!N167,"&gt;0")+COUNTIF('Data R5'!P167,"&gt;0")+COUNTIF('Data R5'!R167,"&gt;0")+COUNTIF('Data R5'!T167,"&gt;0")+COUNTIF('Data R5'!V167,"&gt;0")+COUNTIF('Data R5'!X167,"&gt;0"))</f>
        <v/>
      </c>
      <c r="J4157">
        <f>IF('Data R5'!C167="","",IF((COUNTIF('Data R5'!K167,"&gt;0")+COUNTIF('Data R5'!M167,"&gt;0")+COUNTIF('Data R5'!O167,"&gt;0")+COUNTIF('Data R5'!Q167,"&gt;0")+COUNTIF('Data R5'!S167,"&gt;0")+COUNTIF('Data R5'!U167,"&gt;0")+COUNTIF('Data R5'!W167,"&gt;0")+COUNTIF('Data R5'!Y167,"&gt;0"))&gt;0,1,0))</f>
        <v/>
      </c>
      <c r="M4157" t="inlineStr">
        <is>
          <t>Data R</t>
        </is>
      </c>
    </row>
    <row r="4158">
      <c r="A4158" t="inlineStr">
        <is>
          <t>Regional 5</t>
        </is>
      </c>
      <c r="B4158">
        <f>IF('Data R5'!C168="","",'Data R5'!B168)</f>
        <v/>
      </c>
      <c r="C4158">
        <f>IF('Data R5'!C168="","",'Data R5'!C168)</f>
        <v/>
      </c>
      <c r="D4158">
        <f>IF('Data R5'!C168="","",'Data R5'!D168)</f>
        <v/>
      </c>
      <c r="E4158">
        <f>IF('Data R5'!C168="","",'Data R5'!E168)</f>
        <v/>
      </c>
      <c r="F4158">
        <f>IF('Data R5'!C168="","",'Data R5'!F168)</f>
        <v/>
      </c>
      <c r="G4158">
        <f>IF('Data R5'!C168="","",'Data R5'!AD168)</f>
        <v/>
      </c>
      <c r="H4158">
        <f>IF('Data R5'!C168="","",'Data R5'!AC168)</f>
        <v/>
      </c>
      <c r="I4158">
        <f>IF('Data R5'!C168="","",COUNTIF('Data R5'!J168,"&gt;0")+COUNTIF('Data R5'!L168,"&gt;0")+COUNTIF('Data R5'!N168,"&gt;0")+COUNTIF('Data R5'!P168,"&gt;0")+COUNTIF('Data R5'!R168,"&gt;0")+COUNTIF('Data R5'!T168,"&gt;0")+COUNTIF('Data R5'!V168,"&gt;0")+COUNTIF('Data R5'!X168,"&gt;0"))</f>
        <v/>
      </c>
      <c r="J4158">
        <f>IF('Data R5'!C168="","",IF((COUNTIF('Data R5'!K168,"&gt;0")+COUNTIF('Data R5'!M168,"&gt;0")+COUNTIF('Data R5'!O168,"&gt;0")+COUNTIF('Data R5'!Q168,"&gt;0")+COUNTIF('Data R5'!S168,"&gt;0")+COUNTIF('Data R5'!U168,"&gt;0")+COUNTIF('Data R5'!W168,"&gt;0")+COUNTIF('Data R5'!Y168,"&gt;0"))&gt;0,1,0))</f>
        <v/>
      </c>
      <c r="M4158" t="inlineStr">
        <is>
          <t>Data R</t>
        </is>
      </c>
    </row>
    <row r="4159">
      <c r="A4159" t="inlineStr">
        <is>
          <t>Regional 5</t>
        </is>
      </c>
      <c r="B4159">
        <f>IF('Data R5'!C169="","",'Data R5'!B169)</f>
        <v/>
      </c>
      <c r="C4159">
        <f>IF('Data R5'!C169="","",'Data R5'!C169)</f>
        <v/>
      </c>
      <c r="D4159">
        <f>IF('Data R5'!C169="","",'Data R5'!D169)</f>
        <v/>
      </c>
      <c r="E4159">
        <f>IF('Data R5'!C169="","",'Data R5'!E169)</f>
        <v/>
      </c>
      <c r="F4159">
        <f>IF('Data R5'!C169="","",'Data R5'!F169)</f>
        <v/>
      </c>
      <c r="G4159">
        <f>IF('Data R5'!C169="","",'Data R5'!AD169)</f>
        <v/>
      </c>
      <c r="H4159">
        <f>IF('Data R5'!C169="","",'Data R5'!AC169)</f>
        <v/>
      </c>
      <c r="I4159">
        <f>IF('Data R5'!C169="","",COUNTIF('Data R5'!J169,"&gt;0")+COUNTIF('Data R5'!L169,"&gt;0")+COUNTIF('Data R5'!N169,"&gt;0")+COUNTIF('Data R5'!P169,"&gt;0")+COUNTIF('Data R5'!R169,"&gt;0")+COUNTIF('Data R5'!T169,"&gt;0")+COUNTIF('Data R5'!V169,"&gt;0")+COUNTIF('Data R5'!X169,"&gt;0"))</f>
        <v/>
      </c>
      <c r="J4159">
        <f>IF('Data R5'!C169="","",IF((COUNTIF('Data R5'!K169,"&gt;0")+COUNTIF('Data R5'!M169,"&gt;0")+COUNTIF('Data R5'!O169,"&gt;0")+COUNTIF('Data R5'!Q169,"&gt;0")+COUNTIF('Data R5'!S169,"&gt;0")+COUNTIF('Data R5'!U169,"&gt;0")+COUNTIF('Data R5'!W169,"&gt;0")+COUNTIF('Data R5'!Y169,"&gt;0"))&gt;0,1,0))</f>
        <v/>
      </c>
      <c r="M4159" t="inlineStr">
        <is>
          <t>Data R</t>
        </is>
      </c>
    </row>
    <row r="4160">
      <c r="A4160" t="inlineStr">
        <is>
          <t>Regional 5</t>
        </is>
      </c>
      <c r="B4160">
        <f>IF('Data R5'!C170="","",'Data R5'!B170)</f>
        <v/>
      </c>
      <c r="C4160">
        <f>IF('Data R5'!C170="","",'Data R5'!C170)</f>
        <v/>
      </c>
      <c r="D4160">
        <f>IF('Data R5'!C170="","",'Data R5'!D170)</f>
        <v/>
      </c>
      <c r="E4160">
        <f>IF('Data R5'!C170="","",'Data R5'!E170)</f>
        <v/>
      </c>
      <c r="F4160">
        <f>IF('Data R5'!C170="","",'Data R5'!F170)</f>
        <v/>
      </c>
      <c r="G4160">
        <f>IF('Data R5'!C170="","",'Data R5'!AD170)</f>
        <v/>
      </c>
      <c r="H4160">
        <f>IF('Data R5'!C170="","",'Data R5'!AC170)</f>
        <v/>
      </c>
      <c r="I4160">
        <f>IF('Data R5'!C170="","",COUNTIF('Data R5'!J170,"&gt;0")+COUNTIF('Data R5'!L170,"&gt;0")+COUNTIF('Data R5'!N170,"&gt;0")+COUNTIF('Data R5'!P170,"&gt;0")+COUNTIF('Data R5'!R170,"&gt;0")+COUNTIF('Data R5'!T170,"&gt;0")+COUNTIF('Data R5'!V170,"&gt;0")+COUNTIF('Data R5'!X170,"&gt;0"))</f>
        <v/>
      </c>
      <c r="J4160">
        <f>IF('Data R5'!C170="","",IF((COUNTIF('Data R5'!K170,"&gt;0")+COUNTIF('Data R5'!M170,"&gt;0")+COUNTIF('Data R5'!O170,"&gt;0")+COUNTIF('Data R5'!Q170,"&gt;0")+COUNTIF('Data R5'!S170,"&gt;0")+COUNTIF('Data R5'!U170,"&gt;0")+COUNTIF('Data R5'!W170,"&gt;0")+COUNTIF('Data R5'!Y170,"&gt;0"))&gt;0,1,0))</f>
        <v/>
      </c>
      <c r="M4160" t="inlineStr">
        <is>
          <t>Data R</t>
        </is>
      </c>
    </row>
    <row r="4161">
      <c r="A4161" t="inlineStr">
        <is>
          <t>Regional 5</t>
        </is>
      </c>
      <c r="B4161">
        <f>IF('Data R5'!C171="","",'Data R5'!B171)</f>
        <v/>
      </c>
      <c r="C4161">
        <f>IF('Data R5'!C171="","",'Data R5'!C171)</f>
        <v/>
      </c>
      <c r="D4161">
        <f>IF('Data R5'!C171="","",'Data R5'!D171)</f>
        <v/>
      </c>
      <c r="E4161">
        <f>IF('Data R5'!C171="","",'Data R5'!E171)</f>
        <v/>
      </c>
      <c r="F4161">
        <f>IF('Data R5'!C171="","",'Data R5'!F171)</f>
        <v/>
      </c>
      <c r="G4161">
        <f>IF('Data R5'!C171="","",'Data R5'!AD171)</f>
        <v/>
      </c>
      <c r="H4161">
        <f>IF('Data R5'!C171="","",'Data R5'!AC171)</f>
        <v/>
      </c>
      <c r="I4161">
        <f>IF('Data R5'!C171="","",COUNTIF('Data R5'!J171,"&gt;0")+COUNTIF('Data R5'!L171,"&gt;0")+COUNTIF('Data R5'!N171,"&gt;0")+COUNTIF('Data R5'!P171,"&gt;0")+COUNTIF('Data R5'!R171,"&gt;0")+COUNTIF('Data R5'!T171,"&gt;0")+COUNTIF('Data R5'!V171,"&gt;0")+COUNTIF('Data R5'!X171,"&gt;0"))</f>
        <v/>
      </c>
      <c r="J4161">
        <f>IF('Data R5'!C171="","",IF((COUNTIF('Data R5'!K171,"&gt;0")+COUNTIF('Data R5'!M171,"&gt;0")+COUNTIF('Data R5'!O171,"&gt;0")+COUNTIF('Data R5'!Q171,"&gt;0")+COUNTIF('Data R5'!S171,"&gt;0")+COUNTIF('Data R5'!U171,"&gt;0")+COUNTIF('Data R5'!W171,"&gt;0")+COUNTIF('Data R5'!Y171,"&gt;0"))&gt;0,1,0))</f>
        <v/>
      </c>
      <c r="M4161" t="inlineStr">
        <is>
          <t>Data R</t>
        </is>
      </c>
    </row>
    <row r="4162">
      <c r="A4162" t="inlineStr">
        <is>
          <t>Regional 5</t>
        </is>
      </c>
      <c r="B4162">
        <f>IF('Data R5'!C172="","",'Data R5'!B172)</f>
        <v/>
      </c>
      <c r="C4162">
        <f>IF('Data R5'!C172="","",'Data R5'!C172)</f>
        <v/>
      </c>
      <c r="D4162">
        <f>IF('Data R5'!C172="","",'Data R5'!D172)</f>
        <v/>
      </c>
      <c r="E4162">
        <f>IF('Data R5'!C172="","",'Data R5'!E172)</f>
        <v/>
      </c>
      <c r="F4162">
        <f>IF('Data R5'!C172="","",'Data R5'!F172)</f>
        <v/>
      </c>
      <c r="G4162">
        <f>IF('Data R5'!C172="","",'Data R5'!AD172)</f>
        <v/>
      </c>
      <c r="H4162">
        <f>IF('Data R5'!C172="","",'Data R5'!AC172)</f>
        <v/>
      </c>
      <c r="I4162">
        <f>IF('Data R5'!C172="","",COUNTIF('Data R5'!J172,"&gt;0")+COUNTIF('Data R5'!L172,"&gt;0")+COUNTIF('Data R5'!N172,"&gt;0")+COUNTIF('Data R5'!P172,"&gt;0")+COUNTIF('Data R5'!R172,"&gt;0")+COUNTIF('Data R5'!T172,"&gt;0")+COUNTIF('Data R5'!V172,"&gt;0")+COUNTIF('Data R5'!X172,"&gt;0"))</f>
        <v/>
      </c>
      <c r="J4162">
        <f>IF('Data R5'!C172="","",IF((COUNTIF('Data R5'!K172,"&gt;0")+COUNTIF('Data R5'!M172,"&gt;0")+COUNTIF('Data R5'!O172,"&gt;0")+COUNTIF('Data R5'!Q172,"&gt;0")+COUNTIF('Data R5'!S172,"&gt;0")+COUNTIF('Data R5'!U172,"&gt;0")+COUNTIF('Data R5'!W172,"&gt;0")+COUNTIF('Data R5'!Y172,"&gt;0"))&gt;0,1,0))</f>
        <v/>
      </c>
      <c r="M4162" t="inlineStr">
        <is>
          <t>Data R</t>
        </is>
      </c>
    </row>
    <row r="4163">
      <c r="A4163" t="inlineStr">
        <is>
          <t>Regional 5</t>
        </is>
      </c>
      <c r="B4163">
        <f>IF('Data R5'!C173="","",'Data R5'!B173)</f>
        <v/>
      </c>
      <c r="C4163">
        <f>IF('Data R5'!C173="","",'Data R5'!C173)</f>
        <v/>
      </c>
      <c r="D4163">
        <f>IF('Data R5'!C173="","",'Data R5'!D173)</f>
        <v/>
      </c>
      <c r="E4163">
        <f>IF('Data R5'!C173="","",'Data R5'!E173)</f>
        <v/>
      </c>
      <c r="F4163">
        <f>IF('Data R5'!C173="","",'Data R5'!F173)</f>
        <v/>
      </c>
      <c r="G4163">
        <f>IF('Data R5'!C173="","",'Data R5'!AD173)</f>
        <v/>
      </c>
      <c r="H4163">
        <f>IF('Data R5'!C173="","",'Data R5'!AC173)</f>
        <v/>
      </c>
      <c r="I4163">
        <f>IF('Data R5'!C173="","",COUNTIF('Data R5'!J173,"&gt;0")+COUNTIF('Data R5'!L173,"&gt;0")+COUNTIF('Data R5'!N173,"&gt;0")+COUNTIF('Data R5'!P173,"&gt;0")+COUNTIF('Data R5'!R173,"&gt;0")+COUNTIF('Data R5'!T173,"&gt;0")+COUNTIF('Data R5'!V173,"&gt;0")+COUNTIF('Data R5'!X173,"&gt;0"))</f>
        <v/>
      </c>
      <c r="J4163">
        <f>IF('Data R5'!C173="","",IF((COUNTIF('Data R5'!K173,"&gt;0")+COUNTIF('Data R5'!M173,"&gt;0")+COUNTIF('Data R5'!O173,"&gt;0")+COUNTIF('Data R5'!Q173,"&gt;0")+COUNTIF('Data R5'!S173,"&gt;0")+COUNTIF('Data R5'!U173,"&gt;0")+COUNTIF('Data R5'!W173,"&gt;0")+COUNTIF('Data R5'!Y173,"&gt;0"))&gt;0,1,0))</f>
        <v/>
      </c>
      <c r="M4163" t="inlineStr">
        <is>
          <t>Data R</t>
        </is>
      </c>
    </row>
    <row r="4164">
      <c r="A4164" t="inlineStr">
        <is>
          <t>Regional 5</t>
        </is>
      </c>
      <c r="B4164">
        <f>IF('Data R5'!C174="","",'Data R5'!B174)</f>
        <v/>
      </c>
      <c r="C4164">
        <f>IF('Data R5'!C174="","",'Data R5'!C174)</f>
        <v/>
      </c>
      <c r="D4164">
        <f>IF('Data R5'!C174="","",'Data R5'!D174)</f>
        <v/>
      </c>
      <c r="E4164">
        <f>IF('Data R5'!C174="","",'Data R5'!E174)</f>
        <v/>
      </c>
      <c r="F4164">
        <f>IF('Data R5'!C174="","",'Data R5'!F174)</f>
        <v/>
      </c>
      <c r="G4164">
        <f>IF('Data R5'!C174="","",'Data R5'!AD174)</f>
        <v/>
      </c>
      <c r="H4164">
        <f>IF('Data R5'!C174="","",'Data R5'!AC174)</f>
        <v/>
      </c>
      <c r="I4164">
        <f>IF('Data R5'!C174="","",COUNTIF('Data R5'!J174,"&gt;0")+COUNTIF('Data R5'!L174,"&gt;0")+COUNTIF('Data R5'!N174,"&gt;0")+COUNTIF('Data R5'!P174,"&gt;0")+COUNTIF('Data R5'!R174,"&gt;0")+COUNTIF('Data R5'!T174,"&gt;0")+COUNTIF('Data R5'!V174,"&gt;0")+COUNTIF('Data R5'!X174,"&gt;0"))</f>
        <v/>
      </c>
      <c r="J4164">
        <f>IF('Data R5'!C174="","",IF((COUNTIF('Data R5'!K174,"&gt;0")+COUNTIF('Data R5'!M174,"&gt;0")+COUNTIF('Data R5'!O174,"&gt;0")+COUNTIF('Data R5'!Q174,"&gt;0")+COUNTIF('Data R5'!S174,"&gt;0")+COUNTIF('Data R5'!U174,"&gt;0")+COUNTIF('Data R5'!W174,"&gt;0")+COUNTIF('Data R5'!Y174,"&gt;0"))&gt;0,1,0))</f>
        <v/>
      </c>
      <c r="M4164" t="inlineStr">
        <is>
          <t>Data R</t>
        </is>
      </c>
    </row>
    <row r="4165">
      <c r="A4165" t="inlineStr">
        <is>
          <t>Regional 5</t>
        </is>
      </c>
      <c r="B4165">
        <f>IF('Data R5'!C175="","",'Data R5'!B175)</f>
        <v/>
      </c>
      <c r="C4165">
        <f>IF('Data R5'!C175="","",'Data R5'!C175)</f>
        <v/>
      </c>
      <c r="D4165">
        <f>IF('Data R5'!C175="","",'Data R5'!D175)</f>
        <v/>
      </c>
      <c r="E4165">
        <f>IF('Data R5'!C175="","",'Data R5'!E175)</f>
        <v/>
      </c>
      <c r="F4165">
        <f>IF('Data R5'!C175="","",'Data R5'!F175)</f>
        <v/>
      </c>
      <c r="G4165">
        <f>IF('Data R5'!C175="","",'Data R5'!AD175)</f>
        <v/>
      </c>
      <c r="H4165">
        <f>IF('Data R5'!C175="","",'Data R5'!AC175)</f>
        <v/>
      </c>
      <c r="I4165">
        <f>IF('Data R5'!C175="","",COUNTIF('Data R5'!J175,"&gt;0")+COUNTIF('Data R5'!L175,"&gt;0")+COUNTIF('Data R5'!N175,"&gt;0")+COUNTIF('Data R5'!P175,"&gt;0")+COUNTIF('Data R5'!R175,"&gt;0")+COUNTIF('Data R5'!T175,"&gt;0")+COUNTIF('Data R5'!V175,"&gt;0")+COUNTIF('Data R5'!X175,"&gt;0"))</f>
        <v/>
      </c>
      <c r="J4165">
        <f>IF('Data R5'!C175="","",IF((COUNTIF('Data R5'!K175,"&gt;0")+COUNTIF('Data R5'!M175,"&gt;0")+COUNTIF('Data R5'!O175,"&gt;0")+COUNTIF('Data R5'!Q175,"&gt;0")+COUNTIF('Data R5'!S175,"&gt;0")+COUNTIF('Data R5'!U175,"&gt;0")+COUNTIF('Data R5'!W175,"&gt;0")+COUNTIF('Data R5'!Y175,"&gt;0"))&gt;0,1,0))</f>
        <v/>
      </c>
      <c r="M4165" t="inlineStr">
        <is>
          <t>Data R</t>
        </is>
      </c>
    </row>
    <row r="4166">
      <c r="A4166" t="inlineStr">
        <is>
          <t>Regional 5</t>
        </is>
      </c>
      <c r="B4166">
        <f>IF('Data R5'!C176="","",'Data R5'!B176)</f>
        <v/>
      </c>
      <c r="C4166">
        <f>IF('Data R5'!C176="","",'Data R5'!C176)</f>
        <v/>
      </c>
      <c r="D4166">
        <f>IF('Data R5'!C176="","",'Data R5'!D176)</f>
        <v/>
      </c>
      <c r="E4166">
        <f>IF('Data R5'!C176="","",'Data R5'!E176)</f>
        <v/>
      </c>
      <c r="F4166">
        <f>IF('Data R5'!C176="","",'Data R5'!F176)</f>
        <v/>
      </c>
      <c r="G4166">
        <f>IF('Data R5'!C176="","",'Data R5'!AD176)</f>
        <v/>
      </c>
      <c r="H4166">
        <f>IF('Data R5'!C176="","",'Data R5'!AC176)</f>
        <v/>
      </c>
      <c r="I4166">
        <f>IF('Data R5'!C176="","",COUNTIF('Data R5'!J176,"&gt;0")+COUNTIF('Data R5'!L176,"&gt;0")+COUNTIF('Data R5'!N176,"&gt;0")+COUNTIF('Data R5'!P176,"&gt;0")+COUNTIF('Data R5'!R176,"&gt;0")+COUNTIF('Data R5'!T176,"&gt;0")+COUNTIF('Data R5'!V176,"&gt;0")+COUNTIF('Data R5'!X176,"&gt;0"))</f>
        <v/>
      </c>
      <c r="J4166">
        <f>IF('Data R5'!C176="","",IF((COUNTIF('Data R5'!K176,"&gt;0")+COUNTIF('Data R5'!M176,"&gt;0")+COUNTIF('Data R5'!O176,"&gt;0")+COUNTIF('Data R5'!Q176,"&gt;0")+COUNTIF('Data R5'!S176,"&gt;0")+COUNTIF('Data R5'!U176,"&gt;0")+COUNTIF('Data R5'!W176,"&gt;0")+COUNTIF('Data R5'!Y176,"&gt;0"))&gt;0,1,0))</f>
        <v/>
      </c>
      <c r="M4166" t="inlineStr">
        <is>
          <t>Data R</t>
        </is>
      </c>
    </row>
    <row r="4167">
      <c r="A4167" t="inlineStr">
        <is>
          <t>Regional 5</t>
        </is>
      </c>
      <c r="B4167">
        <f>IF('Data R5'!C177="","",'Data R5'!B177)</f>
        <v/>
      </c>
      <c r="C4167">
        <f>IF('Data R5'!C177="","",'Data R5'!C177)</f>
        <v/>
      </c>
      <c r="D4167">
        <f>IF('Data R5'!C177="","",'Data R5'!D177)</f>
        <v/>
      </c>
      <c r="E4167">
        <f>IF('Data R5'!C177="","",'Data R5'!E177)</f>
        <v/>
      </c>
      <c r="F4167">
        <f>IF('Data R5'!C177="","",'Data R5'!F177)</f>
        <v/>
      </c>
      <c r="G4167">
        <f>IF('Data R5'!C177="","",'Data R5'!AD177)</f>
        <v/>
      </c>
      <c r="H4167">
        <f>IF('Data R5'!C177="","",'Data R5'!AC177)</f>
        <v/>
      </c>
      <c r="I4167">
        <f>IF('Data R5'!C177="","",COUNTIF('Data R5'!J177,"&gt;0")+COUNTIF('Data R5'!L177,"&gt;0")+COUNTIF('Data R5'!N177,"&gt;0")+COUNTIF('Data R5'!P177,"&gt;0")+COUNTIF('Data R5'!R177,"&gt;0")+COUNTIF('Data R5'!T177,"&gt;0")+COUNTIF('Data R5'!V177,"&gt;0")+COUNTIF('Data R5'!X177,"&gt;0"))</f>
        <v/>
      </c>
      <c r="J4167">
        <f>IF('Data R5'!C177="","",IF((COUNTIF('Data R5'!K177,"&gt;0")+COUNTIF('Data R5'!M177,"&gt;0")+COUNTIF('Data R5'!O177,"&gt;0")+COUNTIF('Data R5'!Q177,"&gt;0")+COUNTIF('Data R5'!S177,"&gt;0")+COUNTIF('Data R5'!U177,"&gt;0")+COUNTIF('Data R5'!W177,"&gt;0")+COUNTIF('Data R5'!Y177,"&gt;0"))&gt;0,1,0))</f>
        <v/>
      </c>
      <c r="M4167" t="inlineStr">
        <is>
          <t>Data R</t>
        </is>
      </c>
    </row>
    <row r="4168">
      <c r="A4168" t="inlineStr">
        <is>
          <t>Regional 5</t>
        </is>
      </c>
      <c r="B4168">
        <f>IF('Data R5'!C178="","",'Data R5'!B178)</f>
        <v/>
      </c>
      <c r="C4168">
        <f>IF('Data R5'!C178="","",'Data R5'!C178)</f>
        <v/>
      </c>
      <c r="D4168">
        <f>IF('Data R5'!C178="","",'Data R5'!D178)</f>
        <v/>
      </c>
      <c r="E4168">
        <f>IF('Data R5'!C178="","",'Data R5'!E178)</f>
        <v/>
      </c>
      <c r="F4168">
        <f>IF('Data R5'!C178="","",'Data R5'!F178)</f>
        <v/>
      </c>
      <c r="G4168">
        <f>IF('Data R5'!C178="","",'Data R5'!AD178)</f>
        <v/>
      </c>
      <c r="H4168">
        <f>IF('Data R5'!C178="","",'Data R5'!AC178)</f>
        <v/>
      </c>
      <c r="I4168">
        <f>IF('Data R5'!C178="","",COUNTIF('Data R5'!J178,"&gt;0")+COUNTIF('Data R5'!L178,"&gt;0")+COUNTIF('Data R5'!N178,"&gt;0")+COUNTIF('Data R5'!P178,"&gt;0")+COUNTIF('Data R5'!R178,"&gt;0")+COUNTIF('Data R5'!T178,"&gt;0")+COUNTIF('Data R5'!V178,"&gt;0")+COUNTIF('Data R5'!X178,"&gt;0"))</f>
        <v/>
      </c>
      <c r="J4168">
        <f>IF('Data R5'!C178="","",IF((COUNTIF('Data R5'!K178,"&gt;0")+COUNTIF('Data R5'!M178,"&gt;0")+COUNTIF('Data R5'!O178,"&gt;0")+COUNTIF('Data R5'!Q178,"&gt;0")+COUNTIF('Data R5'!S178,"&gt;0")+COUNTIF('Data R5'!U178,"&gt;0")+COUNTIF('Data R5'!W178,"&gt;0")+COUNTIF('Data R5'!Y178,"&gt;0"))&gt;0,1,0))</f>
        <v/>
      </c>
      <c r="M4168" t="inlineStr">
        <is>
          <t>Data R</t>
        </is>
      </c>
    </row>
    <row r="4169">
      <c r="A4169" t="inlineStr">
        <is>
          <t>Regional 5</t>
        </is>
      </c>
      <c r="B4169">
        <f>IF('Data R5'!C179="","",'Data R5'!B179)</f>
        <v/>
      </c>
      <c r="C4169">
        <f>IF('Data R5'!C179="","",'Data R5'!C179)</f>
        <v/>
      </c>
      <c r="D4169">
        <f>IF('Data R5'!C179="","",'Data R5'!D179)</f>
        <v/>
      </c>
      <c r="E4169">
        <f>IF('Data R5'!C179="","",'Data R5'!E179)</f>
        <v/>
      </c>
      <c r="F4169">
        <f>IF('Data R5'!C179="","",'Data R5'!F179)</f>
        <v/>
      </c>
      <c r="G4169">
        <f>IF('Data R5'!C179="","",'Data R5'!AD179)</f>
        <v/>
      </c>
      <c r="H4169">
        <f>IF('Data R5'!C179="","",'Data R5'!AC179)</f>
        <v/>
      </c>
      <c r="I4169">
        <f>IF('Data R5'!C179="","",COUNTIF('Data R5'!J179,"&gt;0")+COUNTIF('Data R5'!L179,"&gt;0")+COUNTIF('Data R5'!N179,"&gt;0")+COUNTIF('Data R5'!P179,"&gt;0")+COUNTIF('Data R5'!R179,"&gt;0")+COUNTIF('Data R5'!T179,"&gt;0")+COUNTIF('Data R5'!V179,"&gt;0")+COUNTIF('Data R5'!X179,"&gt;0"))</f>
        <v/>
      </c>
      <c r="J4169">
        <f>IF('Data R5'!C179="","",IF((COUNTIF('Data R5'!K179,"&gt;0")+COUNTIF('Data R5'!M179,"&gt;0")+COUNTIF('Data R5'!O179,"&gt;0")+COUNTIF('Data R5'!Q179,"&gt;0")+COUNTIF('Data R5'!S179,"&gt;0")+COUNTIF('Data R5'!U179,"&gt;0")+COUNTIF('Data R5'!W179,"&gt;0")+COUNTIF('Data R5'!Y179,"&gt;0"))&gt;0,1,0))</f>
        <v/>
      </c>
      <c r="M4169" t="inlineStr">
        <is>
          <t>Data R</t>
        </is>
      </c>
    </row>
    <row r="4170">
      <c r="A4170" t="inlineStr">
        <is>
          <t>Regional 5</t>
        </is>
      </c>
      <c r="B4170">
        <f>IF('Data R5'!C180="","",'Data R5'!B180)</f>
        <v/>
      </c>
      <c r="C4170">
        <f>IF('Data R5'!C180="","",'Data R5'!C180)</f>
        <v/>
      </c>
      <c r="D4170">
        <f>IF('Data R5'!C180="","",'Data R5'!D180)</f>
        <v/>
      </c>
      <c r="E4170">
        <f>IF('Data R5'!C180="","",'Data R5'!E180)</f>
        <v/>
      </c>
      <c r="F4170">
        <f>IF('Data R5'!C180="","",'Data R5'!F180)</f>
        <v/>
      </c>
      <c r="G4170">
        <f>IF('Data R5'!C180="","",'Data R5'!AD180)</f>
        <v/>
      </c>
      <c r="H4170">
        <f>IF('Data R5'!C180="","",'Data R5'!AC180)</f>
        <v/>
      </c>
      <c r="I4170">
        <f>IF('Data R5'!C180="","",COUNTIF('Data R5'!J180,"&gt;0")+COUNTIF('Data R5'!L180,"&gt;0")+COUNTIF('Data R5'!N180,"&gt;0")+COUNTIF('Data R5'!P180,"&gt;0")+COUNTIF('Data R5'!R180,"&gt;0")+COUNTIF('Data R5'!T180,"&gt;0")+COUNTIF('Data R5'!V180,"&gt;0")+COUNTIF('Data R5'!X180,"&gt;0"))</f>
        <v/>
      </c>
      <c r="J4170">
        <f>IF('Data R5'!C180="","",IF((COUNTIF('Data R5'!K180,"&gt;0")+COUNTIF('Data R5'!M180,"&gt;0")+COUNTIF('Data R5'!O180,"&gt;0")+COUNTIF('Data R5'!Q180,"&gt;0")+COUNTIF('Data R5'!S180,"&gt;0")+COUNTIF('Data R5'!U180,"&gt;0")+COUNTIF('Data R5'!W180,"&gt;0")+COUNTIF('Data R5'!Y180,"&gt;0"))&gt;0,1,0))</f>
        <v/>
      </c>
      <c r="M4170" t="inlineStr">
        <is>
          <t>Data R</t>
        </is>
      </c>
    </row>
    <row r="4171">
      <c r="A4171" t="inlineStr">
        <is>
          <t>Regional 5</t>
        </is>
      </c>
      <c r="B4171">
        <f>IF('Data R5'!C181="","",'Data R5'!B181)</f>
        <v/>
      </c>
      <c r="C4171">
        <f>IF('Data R5'!C181="","",'Data R5'!C181)</f>
        <v/>
      </c>
      <c r="D4171">
        <f>IF('Data R5'!C181="","",'Data R5'!D181)</f>
        <v/>
      </c>
      <c r="E4171">
        <f>IF('Data R5'!C181="","",'Data R5'!E181)</f>
        <v/>
      </c>
      <c r="F4171">
        <f>IF('Data R5'!C181="","",'Data R5'!F181)</f>
        <v/>
      </c>
      <c r="G4171">
        <f>IF('Data R5'!C181="","",'Data R5'!AD181)</f>
        <v/>
      </c>
      <c r="H4171">
        <f>IF('Data R5'!C181="","",'Data R5'!AC181)</f>
        <v/>
      </c>
      <c r="I4171">
        <f>IF('Data R5'!C181="","",COUNTIF('Data R5'!J181,"&gt;0")+COUNTIF('Data R5'!L181,"&gt;0")+COUNTIF('Data R5'!N181,"&gt;0")+COUNTIF('Data R5'!P181,"&gt;0")+COUNTIF('Data R5'!R181,"&gt;0")+COUNTIF('Data R5'!T181,"&gt;0")+COUNTIF('Data R5'!V181,"&gt;0")+COUNTIF('Data R5'!X181,"&gt;0"))</f>
        <v/>
      </c>
      <c r="J4171">
        <f>IF('Data R5'!C181="","",IF((COUNTIF('Data R5'!K181,"&gt;0")+COUNTIF('Data R5'!M181,"&gt;0")+COUNTIF('Data R5'!O181,"&gt;0")+COUNTIF('Data R5'!Q181,"&gt;0")+COUNTIF('Data R5'!S181,"&gt;0")+COUNTIF('Data R5'!U181,"&gt;0")+COUNTIF('Data R5'!W181,"&gt;0")+COUNTIF('Data R5'!Y181,"&gt;0"))&gt;0,1,0))</f>
        <v/>
      </c>
      <c r="M4171" t="inlineStr">
        <is>
          <t>Data R</t>
        </is>
      </c>
    </row>
    <row r="4172">
      <c r="A4172" t="inlineStr">
        <is>
          <t>Regional 5</t>
        </is>
      </c>
      <c r="B4172">
        <f>IF('Data R5'!C182="","",'Data R5'!B182)</f>
        <v/>
      </c>
      <c r="C4172">
        <f>IF('Data R5'!C182="","",'Data R5'!C182)</f>
        <v/>
      </c>
      <c r="D4172">
        <f>IF('Data R5'!C182="","",'Data R5'!D182)</f>
        <v/>
      </c>
      <c r="E4172">
        <f>IF('Data R5'!C182="","",'Data R5'!E182)</f>
        <v/>
      </c>
      <c r="F4172">
        <f>IF('Data R5'!C182="","",'Data R5'!F182)</f>
        <v/>
      </c>
      <c r="G4172">
        <f>IF('Data R5'!C182="","",'Data R5'!AD182)</f>
        <v/>
      </c>
      <c r="H4172">
        <f>IF('Data R5'!C182="","",'Data R5'!AC182)</f>
        <v/>
      </c>
      <c r="I4172">
        <f>IF('Data R5'!C182="","",COUNTIF('Data R5'!J182,"&gt;0")+COUNTIF('Data R5'!L182,"&gt;0")+COUNTIF('Data R5'!N182,"&gt;0")+COUNTIF('Data R5'!P182,"&gt;0")+COUNTIF('Data R5'!R182,"&gt;0")+COUNTIF('Data R5'!T182,"&gt;0")+COUNTIF('Data R5'!V182,"&gt;0")+COUNTIF('Data R5'!X182,"&gt;0"))</f>
        <v/>
      </c>
      <c r="J4172">
        <f>IF('Data R5'!C182="","",IF((COUNTIF('Data R5'!K182,"&gt;0")+COUNTIF('Data R5'!M182,"&gt;0")+COUNTIF('Data R5'!O182,"&gt;0")+COUNTIF('Data R5'!Q182,"&gt;0")+COUNTIF('Data R5'!S182,"&gt;0")+COUNTIF('Data R5'!U182,"&gt;0")+COUNTIF('Data R5'!W182,"&gt;0")+COUNTIF('Data R5'!Y182,"&gt;0"))&gt;0,1,0))</f>
        <v/>
      </c>
      <c r="M4172" t="inlineStr">
        <is>
          <t>Data R</t>
        </is>
      </c>
    </row>
    <row r="4173">
      <c r="A4173" t="inlineStr">
        <is>
          <t>Regional 5</t>
        </is>
      </c>
      <c r="B4173">
        <f>IF('Data R5'!C183="","",'Data R5'!B183)</f>
        <v/>
      </c>
      <c r="C4173">
        <f>IF('Data R5'!C183="","",'Data R5'!C183)</f>
        <v/>
      </c>
      <c r="D4173">
        <f>IF('Data R5'!C183="","",'Data R5'!D183)</f>
        <v/>
      </c>
      <c r="E4173">
        <f>IF('Data R5'!C183="","",'Data R5'!E183)</f>
        <v/>
      </c>
      <c r="F4173">
        <f>IF('Data R5'!C183="","",'Data R5'!F183)</f>
        <v/>
      </c>
      <c r="G4173">
        <f>IF('Data R5'!C183="","",'Data R5'!AD183)</f>
        <v/>
      </c>
      <c r="H4173">
        <f>IF('Data R5'!C183="","",'Data R5'!AC183)</f>
        <v/>
      </c>
      <c r="I4173">
        <f>IF('Data R5'!C183="","",COUNTIF('Data R5'!J183,"&gt;0")+COUNTIF('Data R5'!L183,"&gt;0")+COUNTIF('Data R5'!N183,"&gt;0")+COUNTIF('Data R5'!P183,"&gt;0")+COUNTIF('Data R5'!R183,"&gt;0")+COUNTIF('Data R5'!T183,"&gt;0")+COUNTIF('Data R5'!V183,"&gt;0")+COUNTIF('Data R5'!X183,"&gt;0"))</f>
        <v/>
      </c>
      <c r="J4173">
        <f>IF('Data R5'!C183="","",IF((COUNTIF('Data R5'!K183,"&gt;0")+COUNTIF('Data R5'!M183,"&gt;0")+COUNTIF('Data R5'!O183,"&gt;0")+COUNTIF('Data R5'!Q183,"&gt;0")+COUNTIF('Data R5'!S183,"&gt;0")+COUNTIF('Data R5'!U183,"&gt;0")+COUNTIF('Data R5'!W183,"&gt;0")+COUNTIF('Data R5'!Y183,"&gt;0"))&gt;0,1,0))</f>
        <v/>
      </c>
      <c r="M4173" t="inlineStr">
        <is>
          <t>Data R</t>
        </is>
      </c>
    </row>
    <row r="4174">
      <c r="A4174" t="inlineStr">
        <is>
          <t>Regional 5</t>
        </is>
      </c>
      <c r="B4174">
        <f>IF('Data R5'!C184="","",'Data R5'!B184)</f>
        <v/>
      </c>
      <c r="C4174">
        <f>IF('Data R5'!C184="","",'Data R5'!C184)</f>
        <v/>
      </c>
      <c r="D4174">
        <f>IF('Data R5'!C184="","",'Data R5'!D184)</f>
        <v/>
      </c>
      <c r="E4174">
        <f>IF('Data R5'!C184="","",'Data R5'!E184)</f>
        <v/>
      </c>
      <c r="F4174">
        <f>IF('Data R5'!C184="","",'Data R5'!F184)</f>
        <v/>
      </c>
      <c r="G4174">
        <f>IF('Data R5'!C184="","",'Data R5'!AD184)</f>
        <v/>
      </c>
      <c r="H4174">
        <f>IF('Data R5'!C184="","",'Data R5'!AC184)</f>
        <v/>
      </c>
      <c r="I4174">
        <f>IF('Data R5'!C184="","",COUNTIF('Data R5'!J184,"&gt;0")+COUNTIF('Data R5'!L184,"&gt;0")+COUNTIF('Data R5'!N184,"&gt;0")+COUNTIF('Data R5'!P184,"&gt;0")+COUNTIF('Data R5'!R184,"&gt;0")+COUNTIF('Data R5'!T184,"&gt;0")+COUNTIF('Data R5'!V184,"&gt;0")+COUNTIF('Data R5'!X184,"&gt;0"))</f>
        <v/>
      </c>
      <c r="J4174">
        <f>IF('Data R5'!C184="","",IF((COUNTIF('Data R5'!K184,"&gt;0")+COUNTIF('Data R5'!M184,"&gt;0")+COUNTIF('Data R5'!O184,"&gt;0")+COUNTIF('Data R5'!Q184,"&gt;0")+COUNTIF('Data R5'!S184,"&gt;0")+COUNTIF('Data R5'!U184,"&gt;0")+COUNTIF('Data R5'!W184,"&gt;0")+COUNTIF('Data R5'!Y184,"&gt;0"))&gt;0,1,0))</f>
        <v/>
      </c>
      <c r="M4174" t="inlineStr">
        <is>
          <t>Data R</t>
        </is>
      </c>
    </row>
    <row r="4175">
      <c r="A4175" t="inlineStr">
        <is>
          <t>Regional 5</t>
        </is>
      </c>
      <c r="B4175">
        <f>IF('Data R5'!C185="","",'Data R5'!B185)</f>
        <v/>
      </c>
      <c r="C4175">
        <f>IF('Data R5'!C185="","",'Data R5'!C185)</f>
        <v/>
      </c>
      <c r="D4175">
        <f>IF('Data R5'!C185="","",'Data R5'!D185)</f>
        <v/>
      </c>
      <c r="E4175">
        <f>IF('Data R5'!C185="","",'Data R5'!E185)</f>
        <v/>
      </c>
      <c r="F4175">
        <f>IF('Data R5'!C185="","",'Data R5'!F185)</f>
        <v/>
      </c>
      <c r="G4175">
        <f>IF('Data R5'!C185="","",'Data R5'!AD185)</f>
        <v/>
      </c>
      <c r="H4175">
        <f>IF('Data R5'!C185="","",'Data R5'!AC185)</f>
        <v/>
      </c>
      <c r="I4175">
        <f>IF('Data R5'!C185="","",COUNTIF('Data R5'!J185,"&gt;0")+COUNTIF('Data R5'!L185,"&gt;0")+COUNTIF('Data R5'!N185,"&gt;0")+COUNTIF('Data R5'!P185,"&gt;0")+COUNTIF('Data R5'!R185,"&gt;0")+COUNTIF('Data R5'!T185,"&gt;0")+COUNTIF('Data R5'!V185,"&gt;0")+COUNTIF('Data R5'!X185,"&gt;0"))</f>
        <v/>
      </c>
      <c r="J4175">
        <f>IF('Data R5'!C185="","",IF((COUNTIF('Data R5'!K185,"&gt;0")+COUNTIF('Data R5'!M185,"&gt;0")+COUNTIF('Data R5'!O185,"&gt;0")+COUNTIF('Data R5'!Q185,"&gt;0")+COUNTIF('Data R5'!S185,"&gt;0")+COUNTIF('Data R5'!U185,"&gt;0")+COUNTIF('Data R5'!W185,"&gt;0")+COUNTIF('Data R5'!Y185,"&gt;0"))&gt;0,1,0))</f>
        <v/>
      </c>
      <c r="M4175" t="inlineStr">
        <is>
          <t>Data R</t>
        </is>
      </c>
    </row>
    <row r="4176">
      <c r="A4176" t="inlineStr">
        <is>
          <t>Regional 5</t>
        </is>
      </c>
      <c r="B4176">
        <f>IF('Data R5'!C186="","",'Data R5'!B186)</f>
        <v/>
      </c>
      <c r="C4176">
        <f>IF('Data R5'!C186="","",'Data R5'!C186)</f>
        <v/>
      </c>
      <c r="D4176">
        <f>IF('Data R5'!C186="","",'Data R5'!D186)</f>
        <v/>
      </c>
      <c r="E4176">
        <f>IF('Data R5'!C186="","",'Data R5'!E186)</f>
        <v/>
      </c>
      <c r="F4176">
        <f>IF('Data R5'!C186="","",'Data R5'!F186)</f>
        <v/>
      </c>
      <c r="G4176">
        <f>IF('Data R5'!C186="","",'Data R5'!AD186)</f>
        <v/>
      </c>
      <c r="H4176">
        <f>IF('Data R5'!C186="","",'Data R5'!AC186)</f>
        <v/>
      </c>
      <c r="I4176">
        <f>IF('Data R5'!C186="","",COUNTIF('Data R5'!J186,"&gt;0")+COUNTIF('Data R5'!L186,"&gt;0")+COUNTIF('Data R5'!N186,"&gt;0")+COUNTIF('Data R5'!P186,"&gt;0")+COUNTIF('Data R5'!R186,"&gt;0")+COUNTIF('Data R5'!T186,"&gt;0")+COUNTIF('Data R5'!V186,"&gt;0")+COUNTIF('Data R5'!X186,"&gt;0"))</f>
        <v/>
      </c>
      <c r="J4176">
        <f>IF('Data R5'!C186="","",IF((COUNTIF('Data R5'!K186,"&gt;0")+COUNTIF('Data R5'!M186,"&gt;0")+COUNTIF('Data R5'!O186,"&gt;0")+COUNTIF('Data R5'!Q186,"&gt;0")+COUNTIF('Data R5'!S186,"&gt;0")+COUNTIF('Data R5'!U186,"&gt;0")+COUNTIF('Data R5'!W186,"&gt;0")+COUNTIF('Data R5'!Y186,"&gt;0"))&gt;0,1,0))</f>
        <v/>
      </c>
      <c r="M4176" t="inlineStr">
        <is>
          <t>Data R</t>
        </is>
      </c>
    </row>
    <row r="4177">
      <c r="A4177" t="inlineStr">
        <is>
          <t>Regional 5</t>
        </is>
      </c>
      <c r="B4177">
        <f>IF('Data R5'!C187="","",'Data R5'!B187)</f>
        <v/>
      </c>
      <c r="C4177">
        <f>IF('Data R5'!C187="","",'Data R5'!C187)</f>
        <v/>
      </c>
      <c r="D4177">
        <f>IF('Data R5'!C187="","",'Data R5'!D187)</f>
        <v/>
      </c>
      <c r="E4177">
        <f>IF('Data R5'!C187="","",'Data R5'!E187)</f>
        <v/>
      </c>
      <c r="F4177">
        <f>IF('Data R5'!C187="","",'Data R5'!F187)</f>
        <v/>
      </c>
      <c r="G4177">
        <f>IF('Data R5'!C187="","",'Data R5'!AD187)</f>
        <v/>
      </c>
      <c r="H4177">
        <f>IF('Data R5'!C187="","",'Data R5'!AC187)</f>
        <v/>
      </c>
      <c r="I4177">
        <f>IF('Data R5'!C187="","",COUNTIF('Data R5'!J187,"&gt;0")+COUNTIF('Data R5'!L187,"&gt;0")+COUNTIF('Data R5'!N187,"&gt;0")+COUNTIF('Data R5'!P187,"&gt;0")+COUNTIF('Data R5'!R187,"&gt;0")+COUNTIF('Data R5'!T187,"&gt;0")+COUNTIF('Data R5'!V187,"&gt;0")+COUNTIF('Data R5'!X187,"&gt;0"))</f>
        <v/>
      </c>
      <c r="J4177">
        <f>IF('Data R5'!C187="","",IF((COUNTIF('Data R5'!K187,"&gt;0")+COUNTIF('Data R5'!M187,"&gt;0")+COUNTIF('Data R5'!O187,"&gt;0")+COUNTIF('Data R5'!Q187,"&gt;0")+COUNTIF('Data R5'!S187,"&gt;0")+COUNTIF('Data R5'!U187,"&gt;0")+COUNTIF('Data R5'!W187,"&gt;0")+COUNTIF('Data R5'!Y187,"&gt;0"))&gt;0,1,0))</f>
        <v/>
      </c>
      <c r="M4177" t="inlineStr">
        <is>
          <t>Data R</t>
        </is>
      </c>
    </row>
    <row r="4178">
      <c r="A4178" t="inlineStr">
        <is>
          <t>Regional 5</t>
        </is>
      </c>
      <c r="B4178">
        <f>IF('Data R5'!C188="","",'Data R5'!B188)</f>
        <v/>
      </c>
      <c r="C4178">
        <f>IF('Data R5'!C188="","",'Data R5'!C188)</f>
        <v/>
      </c>
      <c r="D4178">
        <f>IF('Data R5'!C188="","",'Data R5'!D188)</f>
        <v/>
      </c>
      <c r="E4178">
        <f>IF('Data R5'!C188="","",'Data R5'!E188)</f>
        <v/>
      </c>
      <c r="F4178">
        <f>IF('Data R5'!C188="","",'Data R5'!F188)</f>
        <v/>
      </c>
      <c r="G4178">
        <f>IF('Data R5'!C188="","",'Data R5'!AD188)</f>
        <v/>
      </c>
      <c r="H4178">
        <f>IF('Data R5'!C188="","",'Data R5'!AC188)</f>
        <v/>
      </c>
      <c r="I4178">
        <f>IF('Data R5'!C188="","",COUNTIF('Data R5'!J188,"&gt;0")+COUNTIF('Data R5'!L188,"&gt;0")+COUNTIF('Data R5'!N188,"&gt;0")+COUNTIF('Data R5'!P188,"&gt;0")+COUNTIF('Data R5'!R188,"&gt;0")+COUNTIF('Data R5'!T188,"&gt;0")+COUNTIF('Data R5'!V188,"&gt;0")+COUNTIF('Data R5'!X188,"&gt;0"))</f>
        <v/>
      </c>
      <c r="J4178">
        <f>IF('Data R5'!C188="","",IF((COUNTIF('Data R5'!K188,"&gt;0")+COUNTIF('Data R5'!M188,"&gt;0")+COUNTIF('Data R5'!O188,"&gt;0")+COUNTIF('Data R5'!Q188,"&gt;0")+COUNTIF('Data R5'!S188,"&gt;0")+COUNTIF('Data R5'!U188,"&gt;0")+COUNTIF('Data R5'!W188,"&gt;0")+COUNTIF('Data R5'!Y188,"&gt;0"))&gt;0,1,0))</f>
        <v/>
      </c>
      <c r="M4178" t="inlineStr">
        <is>
          <t>Data R</t>
        </is>
      </c>
    </row>
    <row r="4179">
      <c r="A4179" t="inlineStr">
        <is>
          <t>Regional 5</t>
        </is>
      </c>
      <c r="B4179">
        <f>IF('Data R5'!C189="","",'Data R5'!B189)</f>
        <v/>
      </c>
      <c r="C4179">
        <f>IF('Data R5'!C189="","",'Data R5'!C189)</f>
        <v/>
      </c>
      <c r="D4179">
        <f>IF('Data R5'!C189="","",'Data R5'!D189)</f>
        <v/>
      </c>
      <c r="E4179">
        <f>IF('Data R5'!C189="","",'Data R5'!E189)</f>
        <v/>
      </c>
      <c r="F4179">
        <f>IF('Data R5'!C189="","",'Data R5'!F189)</f>
        <v/>
      </c>
      <c r="G4179">
        <f>IF('Data R5'!C189="","",'Data R5'!AD189)</f>
        <v/>
      </c>
      <c r="H4179">
        <f>IF('Data R5'!C189="","",'Data R5'!AC189)</f>
        <v/>
      </c>
      <c r="I4179">
        <f>IF('Data R5'!C189="","",COUNTIF('Data R5'!J189,"&gt;0")+COUNTIF('Data R5'!L189,"&gt;0")+COUNTIF('Data R5'!N189,"&gt;0")+COUNTIF('Data R5'!P189,"&gt;0")+COUNTIF('Data R5'!R189,"&gt;0")+COUNTIF('Data R5'!T189,"&gt;0")+COUNTIF('Data R5'!V189,"&gt;0")+COUNTIF('Data R5'!X189,"&gt;0"))</f>
        <v/>
      </c>
      <c r="J4179">
        <f>IF('Data R5'!C189="","",IF((COUNTIF('Data R5'!K189,"&gt;0")+COUNTIF('Data R5'!M189,"&gt;0")+COUNTIF('Data R5'!O189,"&gt;0")+COUNTIF('Data R5'!Q189,"&gt;0")+COUNTIF('Data R5'!S189,"&gt;0")+COUNTIF('Data R5'!U189,"&gt;0")+COUNTIF('Data R5'!W189,"&gt;0")+COUNTIF('Data R5'!Y189,"&gt;0"))&gt;0,1,0))</f>
        <v/>
      </c>
      <c r="M4179" t="inlineStr">
        <is>
          <t>Data R</t>
        </is>
      </c>
    </row>
    <row r="4180">
      <c r="A4180" t="inlineStr">
        <is>
          <t>Regional 5</t>
        </is>
      </c>
      <c r="B4180">
        <f>IF('Data R5'!C190="","",'Data R5'!B190)</f>
        <v/>
      </c>
      <c r="C4180">
        <f>IF('Data R5'!C190="","",'Data R5'!C190)</f>
        <v/>
      </c>
      <c r="D4180">
        <f>IF('Data R5'!C190="","",'Data R5'!D190)</f>
        <v/>
      </c>
      <c r="E4180">
        <f>IF('Data R5'!C190="","",'Data R5'!E190)</f>
        <v/>
      </c>
      <c r="F4180">
        <f>IF('Data R5'!C190="","",'Data R5'!F190)</f>
        <v/>
      </c>
      <c r="G4180">
        <f>IF('Data R5'!C190="","",'Data R5'!AD190)</f>
        <v/>
      </c>
      <c r="H4180">
        <f>IF('Data R5'!C190="","",'Data R5'!AC190)</f>
        <v/>
      </c>
      <c r="I4180">
        <f>IF('Data R5'!C190="","",COUNTIF('Data R5'!J190,"&gt;0")+COUNTIF('Data R5'!L190,"&gt;0")+COUNTIF('Data R5'!N190,"&gt;0")+COUNTIF('Data R5'!P190,"&gt;0")+COUNTIF('Data R5'!R190,"&gt;0")+COUNTIF('Data R5'!T190,"&gt;0")+COUNTIF('Data R5'!V190,"&gt;0")+COUNTIF('Data R5'!X190,"&gt;0"))</f>
        <v/>
      </c>
      <c r="J4180">
        <f>IF('Data R5'!C190="","",IF((COUNTIF('Data R5'!K190,"&gt;0")+COUNTIF('Data R5'!M190,"&gt;0")+COUNTIF('Data R5'!O190,"&gt;0")+COUNTIF('Data R5'!Q190,"&gt;0")+COUNTIF('Data R5'!S190,"&gt;0")+COUNTIF('Data R5'!U190,"&gt;0")+COUNTIF('Data R5'!W190,"&gt;0")+COUNTIF('Data R5'!Y190,"&gt;0"))&gt;0,1,0))</f>
        <v/>
      </c>
      <c r="M4180" t="inlineStr">
        <is>
          <t>Data R</t>
        </is>
      </c>
    </row>
    <row r="4181">
      <c r="A4181" t="inlineStr">
        <is>
          <t>Regional 5</t>
        </is>
      </c>
      <c r="B4181">
        <f>IF('Data R5'!C191="","",'Data R5'!B191)</f>
        <v/>
      </c>
      <c r="C4181">
        <f>IF('Data R5'!C191="","",'Data R5'!C191)</f>
        <v/>
      </c>
      <c r="D4181">
        <f>IF('Data R5'!C191="","",'Data R5'!D191)</f>
        <v/>
      </c>
      <c r="E4181">
        <f>IF('Data R5'!C191="","",'Data R5'!E191)</f>
        <v/>
      </c>
      <c r="F4181">
        <f>IF('Data R5'!C191="","",'Data R5'!F191)</f>
        <v/>
      </c>
      <c r="G4181">
        <f>IF('Data R5'!C191="","",'Data R5'!AD191)</f>
        <v/>
      </c>
      <c r="H4181">
        <f>IF('Data R5'!C191="","",'Data R5'!AC191)</f>
        <v/>
      </c>
      <c r="I4181">
        <f>IF('Data R5'!C191="","",COUNTIF('Data R5'!J191,"&gt;0")+COUNTIF('Data R5'!L191,"&gt;0")+COUNTIF('Data R5'!N191,"&gt;0")+COUNTIF('Data R5'!P191,"&gt;0")+COUNTIF('Data R5'!R191,"&gt;0")+COUNTIF('Data R5'!T191,"&gt;0")+COUNTIF('Data R5'!V191,"&gt;0")+COUNTIF('Data R5'!X191,"&gt;0"))</f>
        <v/>
      </c>
      <c r="J4181">
        <f>IF('Data R5'!C191="","",IF((COUNTIF('Data R5'!K191,"&gt;0")+COUNTIF('Data R5'!M191,"&gt;0")+COUNTIF('Data R5'!O191,"&gt;0")+COUNTIF('Data R5'!Q191,"&gt;0")+COUNTIF('Data R5'!S191,"&gt;0")+COUNTIF('Data R5'!U191,"&gt;0")+COUNTIF('Data R5'!W191,"&gt;0")+COUNTIF('Data R5'!Y191,"&gt;0"))&gt;0,1,0))</f>
        <v/>
      </c>
      <c r="M4181" t="inlineStr">
        <is>
          <t>Data R</t>
        </is>
      </c>
    </row>
    <row r="4182">
      <c r="A4182" t="inlineStr">
        <is>
          <t>Regional 5</t>
        </is>
      </c>
      <c r="B4182">
        <f>IF('Data R5'!C192="","",'Data R5'!B192)</f>
        <v/>
      </c>
      <c r="C4182">
        <f>IF('Data R5'!C192="","",'Data R5'!C192)</f>
        <v/>
      </c>
      <c r="D4182">
        <f>IF('Data R5'!C192="","",'Data R5'!D192)</f>
        <v/>
      </c>
      <c r="E4182">
        <f>IF('Data R5'!C192="","",'Data R5'!E192)</f>
        <v/>
      </c>
      <c r="F4182">
        <f>IF('Data R5'!C192="","",'Data R5'!F192)</f>
        <v/>
      </c>
      <c r="G4182">
        <f>IF('Data R5'!C192="","",'Data R5'!AD192)</f>
        <v/>
      </c>
      <c r="H4182">
        <f>IF('Data R5'!C192="","",'Data R5'!AC192)</f>
        <v/>
      </c>
      <c r="I4182">
        <f>IF('Data R5'!C192="","",COUNTIF('Data R5'!J192,"&gt;0")+COUNTIF('Data R5'!L192,"&gt;0")+COUNTIF('Data R5'!N192,"&gt;0")+COUNTIF('Data R5'!P192,"&gt;0")+COUNTIF('Data R5'!R192,"&gt;0")+COUNTIF('Data R5'!T192,"&gt;0")+COUNTIF('Data R5'!V192,"&gt;0")+COUNTIF('Data R5'!X192,"&gt;0"))</f>
        <v/>
      </c>
      <c r="J4182">
        <f>IF('Data R5'!C192="","",IF((COUNTIF('Data R5'!K192,"&gt;0")+COUNTIF('Data R5'!M192,"&gt;0")+COUNTIF('Data R5'!O192,"&gt;0")+COUNTIF('Data R5'!Q192,"&gt;0")+COUNTIF('Data R5'!S192,"&gt;0")+COUNTIF('Data R5'!U192,"&gt;0")+COUNTIF('Data R5'!W192,"&gt;0")+COUNTIF('Data R5'!Y192,"&gt;0"))&gt;0,1,0))</f>
        <v/>
      </c>
      <c r="M4182" t="inlineStr">
        <is>
          <t>Data R</t>
        </is>
      </c>
    </row>
    <row r="4183">
      <c r="A4183" t="inlineStr">
        <is>
          <t>Regional 5</t>
        </is>
      </c>
      <c r="B4183">
        <f>IF('Data R5'!C193="","",'Data R5'!B193)</f>
        <v/>
      </c>
      <c r="C4183">
        <f>IF('Data R5'!C193="","",'Data R5'!C193)</f>
        <v/>
      </c>
      <c r="D4183">
        <f>IF('Data R5'!C193="","",'Data R5'!D193)</f>
        <v/>
      </c>
      <c r="E4183">
        <f>IF('Data R5'!C193="","",'Data R5'!E193)</f>
        <v/>
      </c>
      <c r="F4183">
        <f>IF('Data R5'!C193="","",'Data R5'!F193)</f>
        <v/>
      </c>
      <c r="G4183">
        <f>IF('Data R5'!C193="","",'Data R5'!AD193)</f>
        <v/>
      </c>
      <c r="H4183">
        <f>IF('Data R5'!C193="","",'Data R5'!AC193)</f>
        <v/>
      </c>
      <c r="I4183">
        <f>IF('Data R5'!C193="","",COUNTIF('Data R5'!J193,"&gt;0")+COUNTIF('Data R5'!L193,"&gt;0")+COUNTIF('Data R5'!N193,"&gt;0")+COUNTIF('Data R5'!P193,"&gt;0")+COUNTIF('Data R5'!R193,"&gt;0")+COUNTIF('Data R5'!T193,"&gt;0")+COUNTIF('Data R5'!V193,"&gt;0")+COUNTIF('Data R5'!X193,"&gt;0"))</f>
        <v/>
      </c>
      <c r="J4183">
        <f>IF('Data R5'!C193="","",IF((COUNTIF('Data R5'!K193,"&gt;0")+COUNTIF('Data R5'!M193,"&gt;0")+COUNTIF('Data R5'!O193,"&gt;0")+COUNTIF('Data R5'!Q193,"&gt;0")+COUNTIF('Data R5'!S193,"&gt;0")+COUNTIF('Data R5'!U193,"&gt;0")+COUNTIF('Data R5'!W193,"&gt;0")+COUNTIF('Data R5'!Y193,"&gt;0"))&gt;0,1,0))</f>
        <v/>
      </c>
      <c r="M4183" t="inlineStr">
        <is>
          <t>Data R</t>
        </is>
      </c>
    </row>
    <row r="4184">
      <c r="A4184" t="inlineStr">
        <is>
          <t>Regional 5</t>
        </is>
      </c>
      <c r="B4184">
        <f>IF('Data R5'!C194="","",'Data R5'!B194)</f>
        <v/>
      </c>
      <c r="C4184">
        <f>IF('Data R5'!C194="","",'Data R5'!C194)</f>
        <v/>
      </c>
      <c r="D4184">
        <f>IF('Data R5'!C194="","",'Data R5'!D194)</f>
        <v/>
      </c>
      <c r="E4184">
        <f>IF('Data R5'!C194="","",'Data R5'!E194)</f>
        <v/>
      </c>
      <c r="F4184">
        <f>IF('Data R5'!C194="","",'Data R5'!F194)</f>
        <v/>
      </c>
      <c r="G4184">
        <f>IF('Data R5'!C194="","",'Data R5'!AD194)</f>
        <v/>
      </c>
      <c r="H4184">
        <f>IF('Data R5'!C194="","",'Data R5'!AC194)</f>
        <v/>
      </c>
      <c r="I4184">
        <f>IF('Data R5'!C194="","",COUNTIF('Data R5'!J194,"&gt;0")+COUNTIF('Data R5'!L194,"&gt;0")+COUNTIF('Data R5'!N194,"&gt;0")+COUNTIF('Data R5'!P194,"&gt;0")+COUNTIF('Data R5'!R194,"&gt;0")+COUNTIF('Data R5'!T194,"&gt;0")+COUNTIF('Data R5'!V194,"&gt;0")+COUNTIF('Data R5'!X194,"&gt;0"))</f>
        <v/>
      </c>
      <c r="J4184">
        <f>IF('Data R5'!C194="","",IF((COUNTIF('Data R5'!K194,"&gt;0")+COUNTIF('Data R5'!M194,"&gt;0")+COUNTIF('Data R5'!O194,"&gt;0")+COUNTIF('Data R5'!Q194,"&gt;0")+COUNTIF('Data R5'!S194,"&gt;0")+COUNTIF('Data R5'!U194,"&gt;0")+COUNTIF('Data R5'!W194,"&gt;0")+COUNTIF('Data R5'!Y194,"&gt;0"))&gt;0,1,0))</f>
        <v/>
      </c>
      <c r="M4184" t="inlineStr">
        <is>
          <t>Data R</t>
        </is>
      </c>
    </row>
    <row r="4185">
      <c r="A4185" t="inlineStr">
        <is>
          <t>Regional 5</t>
        </is>
      </c>
      <c r="B4185">
        <f>IF('Data R5'!C195="","",'Data R5'!B195)</f>
        <v/>
      </c>
      <c r="C4185">
        <f>IF('Data R5'!C195="","",'Data R5'!C195)</f>
        <v/>
      </c>
      <c r="D4185">
        <f>IF('Data R5'!C195="","",'Data R5'!D195)</f>
        <v/>
      </c>
      <c r="E4185">
        <f>IF('Data R5'!C195="","",'Data R5'!E195)</f>
        <v/>
      </c>
      <c r="F4185">
        <f>IF('Data R5'!C195="","",'Data R5'!F195)</f>
        <v/>
      </c>
      <c r="G4185">
        <f>IF('Data R5'!C195="","",'Data R5'!AD195)</f>
        <v/>
      </c>
      <c r="H4185">
        <f>IF('Data R5'!C195="","",'Data R5'!AC195)</f>
        <v/>
      </c>
      <c r="I4185">
        <f>IF('Data R5'!C195="","",COUNTIF('Data R5'!J195,"&gt;0")+COUNTIF('Data R5'!L195,"&gt;0")+COUNTIF('Data R5'!N195,"&gt;0")+COUNTIF('Data R5'!P195,"&gt;0")+COUNTIF('Data R5'!R195,"&gt;0")+COUNTIF('Data R5'!T195,"&gt;0")+COUNTIF('Data R5'!V195,"&gt;0")+COUNTIF('Data R5'!X195,"&gt;0"))</f>
        <v/>
      </c>
      <c r="J4185">
        <f>IF('Data R5'!C195="","",IF((COUNTIF('Data R5'!K195,"&gt;0")+COUNTIF('Data R5'!M195,"&gt;0")+COUNTIF('Data R5'!O195,"&gt;0")+COUNTIF('Data R5'!Q195,"&gt;0")+COUNTIF('Data R5'!S195,"&gt;0")+COUNTIF('Data R5'!U195,"&gt;0")+COUNTIF('Data R5'!W195,"&gt;0")+COUNTIF('Data R5'!Y195,"&gt;0"))&gt;0,1,0))</f>
        <v/>
      </c>
      <c r="M4185" t="inlineStr">
        <is>
          <t>Data R</t>
        </is>
      </c>
    </row>
    <row r="4186">
      <c r="A4186" t="inlineStr">
        <is>
          <t>Regional 5</t>
        </is>
      </c>
      <c r="B4186">
        <f>IF('Data R5'!C196="","",'Data R5'!B196)</f>
        <v/>
      </c>
      <c r="C4186">
        <f>IF('Data R5'!C196="","",'Data R5'!C196)</f>
        <v/>
      </c>
      <c r="D4186">
        <f>IF('Data R5'!C196="","",'Data R5'!D196)</f>
        <v/>
      </c>
      <c r="E4186">
        <f>IF('Data R5'!C196="","",'Data R5'!E196)</f>
        <v/>
      </c>
      <c r="F4186">
        <f>IF('Data R5'!C196="","",'Data R5'!F196)</f>
        <v/>
      </c>
      <c r="G4186">
        <f>IF('Data R5'!C196="","",'Data R5'!AD196)</f>
        <v/>
      </c>
      <c r="H4186">
        <f>IF('Data R5'!C196="","",'Data R5'!AC196)</f>
        <v/>
      </c>
      <c r="I4186">
        <f>IF('Data R5'!C196="","",COUNTIF('Data R5'!J196,"&gt;0")+COUNTIF('Data R5'!L196,"&gt;0")+COUNTIF('Data R5'!N196,"&gt;0")+COUNTIF('Data R5'!P196,"&gt;0")+COUNTIF('Data R5'!R196,"&gt;0")+COUNTIF('Data R5'!T196,"&gt;0")+COUNTIF('Data R5'!V196,"&gt;0")+COUNTIF('Data R5'!X196,"&gt;0"))</f>
        <v/>
      </c>
      <c r="J4186">
        <f>IF('Data R5'!C196="","",IF((COUNTIF('Data R5'!K196,"&gt;0")+COUNTIF('Data R5'!M196,"&gt;0")+COUNTIF('Data R5'!O196,"&gt;0")+COUNTIF('Data R5'!Q196,"&gt;0")+COUNTIF('Data R5'!S196,"&gt;0")+COUNTIF('Data R5'!U196,"&gt;0")+COUNTIF('Data R5'!W196,"&gt;0")+COUNTIF('Data R5'!Y196,"&gt;0"))&gt;0,1,0))</f>
        <v/>
      </c>
      <c r="M4186" t="inlineStr">
        <is>
          <t>Data R</t>
        </is>
      </c>
    </row>
    <row r="4187">
      <c r="A4187" t="inlineStr">
        <is>
          <t>Regional 5</t>
        </is>
      </c>
      <c r="B4187">
        <f>IF('Data R5'!C197="","",'Data R5'!B197)</f>
        <v/>
      </c>
      <c r="C4187">
        <f>IF('Data R5'!C197="","",'Data R5'!C197)</f>
        <v/>
      </c>
      <c r="D4187">
        <f>IF('Data R5'!C197="","",'Data R5'!D197)</f>
        <v/>
      </c>
      <c r="E4187">
        <f>IF('Data R5'!C197="","",'Data R5'!E197)</f>
        <v/>
      </c>
      <c r="F4187">
        <f>IF('Data R5'!C197="","",'Data R5'!F197)</f>
        <v/>
      </c>
      <c r="G4187">
        <f>IF('Data R5'!C197="","",'Data R5'!AD197)</f>
        <v/>
      </c>
      <c r="H4187">
        <f>IF('Data R5'!C197="","",'Data R5'!AC197)</f>
        <v/>
      </c>
      <c r="I4187">
        <f>IF('Data R5'!C197="","",COUNTIF('Data R5'!J197,"&gt;0")+COUNTIF('Data R5'!L197,"&gt;0")+COUNTIF('Data R5'!N197,"&gt;0")+COUNTIF('Data R5'!P197,"&gt;0")+COUNTIF('Data R5'!R197,"&gt;0")+COUNTIF('Data R5'!T197,"&gt;0")+COUNTIF('Data R5'!V197,"&gt;0")+COUNTIF('Data R5'!X197,"&gt;0"))</f>
        <v/>
      </c>
      <c r="J4187">
        <f>IF('Data R5'!C197="","",IF((COUNTIF('Data R5'!K197,"&gt;0")+COUNTIF('Data R5'!M197,"&gt;0")+COUNTIF('Data R5'!O197,"&gt;0")+COUNTIF('Data R5'!Q197,"&gt;0")+COUNTIF('Data R5'!S197,"&gt;0")+COUNTIF('Data R5'!U197,"&gt;0")+COUNTIF('Data R5'!W197,"&gt;0")+COUNTIF('Data R5'!Y197,"&gt;0"))&gt;0,1,0))</f>
        <v/>
      </c>
      <c r="M4187" t="inlineStr">
        <is>
          <t>Data R</t>
        </is>
      </c>
    </row>
    <row r="4188">
      <c r="A4188" t="inlineStr">
        <is>
          <t>Regional 5</t>
        </is>
      </c>
      <c r="B4188">
        <f>IF('Data R5'!C198="","",'Data R5'!B198)</f>
        <v/>
      </c>
      <c r="C4188">
        <f>IF('Data R5'!C198="","",'Data R5'!C198)</f>
        <v/>
      </c>
      <c r="D4188">
        <f>IF('Data R5'!C198="","",'Data R5'!D198)</f>
        <v/>
      </c>
      <c r="E4188">
        <f>IF('Data R5'!C198="","",'Data R5'!E198)</f>
        <v/>
      </c>
      <c r="F4188">
        <f>IF('Data R5'!C198="","",'Data R5'!F198)</f>
        <v/>
      </c>
      <c r="G4188">
        <f>IF('Data R5'!C198="","",'Data R5'!AD198)</f>
        <v/>
      </c>
      <c r="H4188">
        <f>IF('Data R5'!C198="","",'Data R5'!AC198)</f>
        <v/>
      </c>
      <c r="I4188">
        <f>IF('Data R5'!C198="","",COUNTIF('Data R5'!J198,"&gt;0")+COUNTIF('Data R5'!L198,"&gt;0")+COUNTIF('Data R5'!N198,"&gt;0")+COUNTIF('Data R5'!P198,"&gt;0")+COUNTIF('Data R5'!R198,"&gt;0")+COUNTIF('Data R5'!T198,"&gt;0")+COUNTIF('Data R5'!V198,"&gt;0")+COUNTIF('Data R5'!X198,"&gt;0"))</f>
        <v/>
      </c>
      <c r="J4188">
        <f>IF('Data R5'!C198="","",IF((COUNTIF('Data R5'!K198,"&gt;0")+COUNTIF('Data R5'!M198,"&gt;0")+COUNTIF('Data R5'!O198,"&gt;0")+COUNTIF('Data R5'!Q198,"&gt;0")+COUNTIF('Data R5'!S198,"&gt;0")+COUNTIF('Data R5'!U198,"&gt;0")+COUNTIF('Data R5'!W198,"&gt;0")+COUNTIF('Data R5'!Y198,"&gt;0"))&gt;0,1,0))</f>
        <v/>
      </c>
      <c r="M4188" t="inlineStr">
        <is>
          <t>Data R</t>
        </is>
      </c>
    </row>
    <row r="4189">
      <c r="A4189" t="inlineStr">
        <is>
          <t>Regional 5</t>
        </is>
      </c>
      <c r="B4189">
        <f>IF('Data R5'!C199="","",'Data R5'!B199)</f>
        <v/>
      </c>
      <c r="C4189">
        <f>IF('Data R5'!C199="","",'Data R5'!C199)</f>
        <v/>
      </c>
      <c r="D4189">
        <f>IF('Data R5'!C199="","",'Data R5'!D199)</f>
        <v/>
      </c>
      <c r="E4189">
        <f>IF('Data R5'!C199="","",'Data R5'!E199)</f>
        <v/>
      </c>
      <c r="F4189">
        <f>IF('Data R5'!C199="","",'Data R5'!F199)</f>
        <v/>
      </c>
      <c r="G4189">
        <f>IF('Data R5'!C199="","",'Data R5'!AD199)</f>
        <v/>
      </c>
      <c r="H4189">
        <f>IF('Data R5'!C199="","",'Data R5'!AC199)</f>
        <v/>
      </c>
      <c r="I4189">
        <f>IF('Data R5'!C199="","",COUNTIF('Data R5'!J199,"&gt;0")+COUNTIF('Data R5'!L199,"&gt;0")+COUNTIF('Data R5'!N199,"&gt;0")+COUNTIF('Data R5'!P199,"&gt;0")+COUNTIF('Data R5'!R199,"&gt;0")+COUNTIF('Data R5'!T199,"&gt;0")+COUNTIF('Data R5'!V199,"&gt;0")+COUNTIF('Data R5'!X199,"&gt;0"))</f>
        <v/>
      </c>
      <c r="J4189">
        <f>IF('Data R5'!C199="","",IF((COUNTIF('Data R5'!K199,"&gt;0")+COUNTIF('Data R5'!M199,"&gt;0")+COUNTIF('Data R5'!O199,"&gt;0")+COUNTIF('Data R5'!Q199,"&gt;0")+COUNTIF('Data R5'!S199,"&gt;0")+COUNTIF('Data R5'!U199,"&gt;0")+COUNTIF('Data R5'!W199,"&gt;0")+COUNTIF('Data R5'!Y199,"&gt;0"))&gt;0,1,0))</f>
        <v/>
      </c>
      <c r="M4189" t="inlineStr">
        <is>
          <t>Data R</t>
        </is>
      </c>
    </row>
    <row r="4190">
      <c r="A4190" t="inlineStr">
        <is>
          <t>Regional 5</t>
        </is>
      </c>
      <c r="B4190">
        <f>IF('Data R5'!C200="","",'Data R5'!B200)</f>
        <v/>
      </c>
      <c r="C4190">
        <f>IF('Data R5'!C200="","",'Data R5'!C200)</f>
        <v/>
      </c>
      <c r="D4190">
        <f>IF('Data R5'!C200="","",'Data R5'!D200)</f>
        <v/>
      </c>
      <c r="E4190">
        <f>IF('Data R5'!C200="","",'Data R5'!E200)</f>
        <v/>
      </c>
      <c r="F4190">
        <f>IF('Data R5'!C200="","",'Data R5'!F200)</f>
        <v/>
      </c>
      <c r="G4190">
        <f>IF('Data R5'!C200="","",'Data R5'!AD200)</f>
        <v/>
      </c>
      <c r="H4190">
        <f>IF('Data R5'!C200="","",'Data R5'!AC200)</f>
        <v/>
      </c>
      <c r="I4190">
        <f>IF('Data R5'!C200="","",COUNTIF('Data R5'!J200,"&gt;0")+COUNTIF('Data R5'!L200,"&gt;0")+COUNTIF('Data R5'!N200,"&gt;0")+COUNTIF('Data R5'!P200,"&gt;0")+COUNTIF('Data R5'!R200,"&gt;0")+COUNTIF('Data R5'!T200,"&gt;0")+COUNTIF('Data R5'!V200,"&gt;0")+COUNTIF('Data R5'!X200,"&gt;0"))</f>
        <v/>
      </c>
      <c r="J4190">
        <f>IF('Data R5'!C200="","",IF((COUNTIF('Data R5'!K200,"&gt;0")+COUNTIF('Data R5'!M200,"&gt;0")+COUNTIF('Data R5'!O200,"&gt;0")+COUNTIF('Data R5'!Q200,"&gt;0")+COUNTIF('Data R5'!S200,"&gt;0")+COUNTIF('Data R5'!U200,"&gt;0")+COUNTIF('Data R5'!W200,"&gt;0")+COUNTIF('Data R5'!Y200,"&gt;0"))&gt;0,1,0))</f>
        <v/>
      </c>
      <c r="M4190" t="inlineStr">
        <is>
          <t>Data R</t>
        </is>
      </c>
    </row>
    <row r="4191">
      <c r="A4191" t="inlineStr">
        <is>
          <t>Regional 5</t>
        </is>
      </c>
      <c r="B4191">
        <f>IF('Data R5'!C201="","",'Data R5'!B201)</f>
        <v/>
      </c>
      <c r="C4191">
        <f>IF('Data R5'!C201="","",'Data R5'!C201)</f>
        <v/>
      </c>
      <c r="D4191">
        <f>IF('Data R5'!C201="","",'Data R5'!D201)</f>
        <v/>
      </c>
      <c r="E4191">
        <f>IF('Data R5'!C201="","",'Data R5'!E201)</f>
        <v/>
      </c>
      <c r="F4191">
        <f>IF('Data R5'!C201="","",'Data R5'!F201)</f>
        <v/>
      </c>
      <c r="G4191">
        <f>IF('Data R5'!C201="","",'Data R5'!AD201)</f>
        <v/>
      </c>
      <c r="H4191">
        <f>IF('Data R5'!C201="","",'Data R5'!AC201)</f>
        <v/>
      </c>
      <c r="I4191">
        <f>IF('Data R5'!C201="","",COUNTIF('Data R5'!J201,"&gt;0")+COUNTIF('Data R5'!L201,"&gt;0")+COUNTIF('Data R5'!N201,"&gt;0")+COUNTIF('Data R5'!P201,"&gt;0")+COUNTIF('Data R5'!R201,"&gt;0")+COUNTIF('Data R5'!T201,"&gt;0")+COUNTIF('Data R5'!V201,"&gt;0")+COUNTIF('Data R5'!X201,"&gt;0"))</f>
        <v/>
      </c>
      <c r="J4191">
        <f>IF('Data R5'!C201="","",IF((COUNTIF('Data R5'!K201,"&gt;0")+COUNTIF('Data R5'!M201,"&gt;0")+COUNTIF('Data R5'!O201,"&gt;0")+COUNTIF('Data R5'!Q201,"&gt;0")+COUNTIF('Data R5'!S201,"&gt;0")+COUNTIF('Data R5'!U201,"&gt;0")+COUNTIF('Data R5'!W201,"&gt;0")+COUNTIF('Data R5'!Y201,"&gt;0"))&gt;0,1,0))</f>
        <v/>
      </c>
      <c r="M4191" t="inlineStr">
        <is>
          <t>Data R</t>
        </is>
      </c>
    </row>
    <row r="4192">
      <c r="A4192" t="inlineStr">
        <is>
          <t>Regional 5</t>
        </is>
      </c>
      <c r="B4192">
        <f>IF('Data R5'!C202="","",'Data R5'!B202)</f>
        <v/>
      </c>
      <c r="C4192">
        <f>IF('Data R5'!C202="","",'Data R5'!C202)</f>
        <v/>
      </c>
      <c r="D4192">
        <f>IF('Data R5'!C202="","",'Data R5'!D202)</f>
        <v/>
      </c>
      <c r="E4192">
        <f>IF('Data R5'!C202="","",'Data R5'!E202)</f>
        <v/>
      </c>
      <c r="F4192">
        <f>IF('Data R5'!C202="","",'Data R5'!F202)</f>
        <v/>
      </c>
      <c r="G4192">
        <f>IF('Data R5'!C202="","",'Data R5'!AD202)</f>
        <v/>
      </c>
      <c r="H4192">
        <f>IF('Data R5'!C202="","",'Data R5'!AC202)</f>
        <v/>
      </c>
      <c r="I4192">
        <f>IF('Data R5'!C202="","",COUNTIF('Data R5'!J202,"&gt;0")+COUNTIF('Data R5'!L202,"&gt;0")+COUNTIF('Data R5'!N202,"&gt;0")+COUNTIF('Data R5'!P202,"&gt;0")+COUNTIF('Data R5'!R202,"&gt;0")+COUNTIF('Data R5'!T202,"&gt;0")+COUNTIF('Data R5'!V202,"&gt;0")+COUNTIF('Data R5'!X202,"&gt;0"))</f>
        <v/>
      </c>
      <c r="J4192">
        <f>IF('Data R5'!C202="","",IF((COUNTIF('Data R5'!K202,"&gt;0")+COUNTIF('Data R5'!M202,"&gt;0")+COUNTIF('Data R5'!O202,"&gt;0")+COUNTIF('Data R5'!Q202,"&gt;0")+COUNTIF('Data R5'!S202,"&gt;0")+COUNTIF('Data R5'!U202,"&gt;0")+COUNTIF('Data R5'!W202,"&gt;0")+COUNTIF('Data R5'!Y202,"&gt;0"))&gt;0,1,0))</f>
        <v/>
      </c>
      <c r="M4192" t="inlineStr">
        <is>
          <t>Data R</t>
        </is>
      </c>
    </row>
    <row r="4193">
      <c r="A4193" t="inlineStr">
        <is>
          <t>Regional 5</t>
        </is>
      </c>
      <c r="B4193">
        <f>IF('Data R5'!C203="","",'Data R5'!B203)</f>
        <v/>
      </c>
      <c r="C4193">
        <f>IF('Data R5'!C203="","",'Data R5'!C203)</f>
        <v/>
      </c>
      <c r="D4193">
        <f>IF('Data R5'!C203="","",'Data R5'!D203)</f>
        <v/>
      </c>
      <c r="E4193">
        <f>IF('Data R5'!C203="","",'Data R5'!E203)</f>
        <v/>
      </c>
      <c r="F4193">
        <f>IF('Data R5'!C203="","",'Data R5'!F203)</f>
        <v/>
      </c>
      <c r="G4193">
        <f>IF('Data R5'!C203="","",'Data R5'!AD203)</f>
        <v/>
      </c>
      <c r="H4193">
        <f>IF('Data R5'!C203="","",'Data R5'!AC203)</f>
        <v/>
      </c>
      <c r="I4193">
        <f>IF('Data R5'!C203="","",COUNTIF('Data R5'!J203,"&gt;0")+COUNTIF('Data R5'!L203,"&gt;0")+COUNTIF('Data R5'!N203,"&gt;0")+COUNTIF('Data R5'!P203,"&gt;0")+COUNTIF('Data R5'!R203,"&gt;0")+COUNTIF('Data R5'!T203,"&gt;0")+COUNTIF('Data R5'!V203,"&gt;0")+COUNTIF('Data R5'!X203,"&gt;0"))</f>
        <v/>
      </c>
      <c r="J4193">
        <f>IF('Data R5'!C203="","",IF((COUNTIF('Data R5'!K203,"&gt;0")+COUNTIF('Data R5'!M203,"&gt;0")+COUNTIF('Data R5'!O203,"&gt;0")+COUNTIF('Data R5'!Q203,"&gt;0")+COUNTIF('Data R5'!S203,"&gt;0")+COUNTIF('Data R5'!U203,"&gt;0")+COUNTIF('Data R5'!W203,"&gt;0")+COUNTIF('Data R5'!Y203,"&gt;0"))&gt;0,1,0))</f>
        <v/>
      </c>
      <c r="M4193" t="inlineStr">
        <is>
          <t>Data R</t>
        </is>
      </c>
    </row>
    <row r="4194">
      <c r="A4194" t="inlineStr">
        <is>
          <t>Regional 5</t>
        </is>
      </c>
      <c r="B4194">
        <f>IF('Data R5'!C204="","",'Data R5'!B204)</f>
        <v/>
      </c>
      <c r="C4194">
        <f>IF('Data R5'!C204="","",'Data R5'!C204)</f>
        <v/>
      </c>
      <c r="D4194">
        <f>IF('Data R5'!C204="","",'Data R5'!D204)</f>
        <v/>
      </c>
      <c r="E4194">
        <f>IF('Data R5'!C204="","",'Data R5'!E204)</f>
        <v/>
      </c>
      <c r="F4194">
        <f>IF('Data R5'!C204="","",'Data R5'!F204)</f>
        <v/>
      </c>
      <c r="G4194">
        <f>IF('Data R5'!C204="","",'Data R5'!AD204)</f>
        <v/>
      </c>
      <c r="H4194">
        <f>IF('Data R5'!C204="","",'Data R5'!AC204)</f>
        <v/>
      </c>
      <c r="I4194">
        <f>IF('Data R5'!C204="","",COUNTIF('Data R5'!J204,"&gt;0")+COUNTIF('Data R5'!L204,"&gt;0")+COUNTIF('Data R5'!N204,"&gt;0")+COUNTIF('Data R5'!P204,"&gt;0")+COUNTIF('Data R5'!R204,"&gt;0")+COUNTIF('Data R5'!T204,"&gt;0")+COUNTIF('Data R5'!V204,"&gt;0")+COUNTIF('Data R5'!X204,"&gt;0"))</f>
        <v/>
      </c>
      <c r="J4194">
        <f>IF('Data R5'!C204="","",IF((COUNTIF('Data R5'!K204,"&gt;0")+COUNTIF('Data R5'!M204,"&gt;0")+COUNTIF('Data R5'!O204,"&gt;0")+COUNTIF('Data R5'!Q204,"&gt;0")+COUNTIF('Data R5'!S204,"&gt;0")+COUNTIF('Data R5'!U204,"&gt;0")+COUNTIF('Data R5'!W204,"&gt;0")+COUNTIF('Data R5'!Y204,"&gt;0"))&gt;0,1,0))</f>
        <v/>
      </c>
      <c r="M4194" t="inlineStr">
        <is>
          <t>Data R</t>
        </is>
      </c>
    </row>
    <row r="4195">
      <c r="A4195" t="inlineStr">
        <is>
          <t>Regional 5</t>
        </is>
      </c>
      <c r="B4195">
        <f>IF('Data R5'!C205="","",'Data R5'!B205)</f>
        <v/>
      </c>
      <c r="C4195">
        <f>IF('Data R5'!C205="","",'Data R5'!C205)</f>
        <v/>
      </c>
      <c r="D4195">
        <f>IF('Data R5'!C205="","",'Data R5'!D205)</f>
        <v/>
      </c>
      <c r="E4195">
        <f>IF('Data R5'!C205="","",'Data R5'!E205)</f>
        <v/>
      </c>
      <c r="F4195">
        <f>IF('Data R5'!C205="","",'Data R5'!F205)</f>
        <v/>
      </c>
      <c r="G4195">
        <f>IF('Data R5'!C205="","",'Data R5'!AD205)</f>
        <v/>
      </c>
      <c r="H4195">
        <f>IF('Data R5'!C205="","",'Data R5'!AC205)</f>
        <v/>
      </c>
      <c r="I4195">
        <f>IF('Data R5'!C205="","",COUNTIF('Data R5'!J205,"&gt;0")+COUNTIF('Data R5'!L205,"&gt;0")+COUNTIF('Data R5'!N205,"&gt;0")+COUNTIF('Data R5'!P205,"&gt;0")+COUNTIF('Data R5'!R205,"&gt;0")+COUNTIF('Data R5'!T205,"&gt;0")+COUNTIF('Data R5'!V205,"&gt;0")+COUNTIF('Data R5'!X205,"&gt;0"))</f>
        <v/>
      </c>
      <c r="J4195">
        <f>IF('Data R5'!C205="","",IF((COUNTIF('Data R5'!K205,"&gt;0")+COUNTIF('Data R5'!M205,"&gt;0")+COUNTIF('Data R5'!O205,"&gt;0")+COUNTIF('Data R5'!Q205,"&gt;0")+COUNTIF('Data R5'!S205,"&gt;0")+COUNTIF('Data R5'!U205,"&gt;0")+COUNTIF('Data R5'!W205,"&gt;0")+COUNTIF('Data R5'!Y205,"&gt;0"))&gt;0,1,0))</f>
        <v/>
      </c>
      <c r="M4195" t="inlineStr">
        <is>
          <t>Data R</t>
        </is>
      </c>
    </row>
    <row r="4196">
      <c r="A4196" t="inlineStr">
        <is>
          <t>Regional 5</t>
        </is>
      </c>
      <c r="B4196">
        <f>IF('Data R5'!C206="","",'Data R5'!B206)</f>
        <v/>
      </c>
      <c r="C4196">
        <f>IF('Data R5'!C206="","",'Data R5'!C206)</f>
        <v/>
      </c>
      <c r="D4196">
        <f>IF('Data R5'!C206="","",'Data R5'!D206)</f>
        <v/>
      </c>
      <c r="E4196">
        <f>IF('Data R5'!C206="","",'Data R5'!E206)</f>
        <v/>
      </c>
      <c r="F4196">
        <f>IF('Data R5'!C206="","",'Data R5'!F206)</f>
        <v/>
      </c>
      <c r="G4196">
        <f>IF('Data R5'!C206="","",'Data R5'!AD206)</f>
        <v/>
      </c>
      <c r="H4196">
        <f>IF('Data R5'!C206="","",'Data R5'!AC206)</f>
        <v/>
      </c>
      <c r="I4196">
        <f>IF('Data R5'!C206="","",COUNTIF('Data R5'!J206,"&gt;0")+COUNTIF('Data R5'!L206,"&gt;0")+COUNTIF('Data R5'!N206,"&gt;0")+COUNTIF('Data R5'!P206,"&gt;0")+COUNTIF('Data R5'!R206,"&gt;0")+COUNTIF('Data R5'!T206,"&gt;0")+COUNTIF('Data R5'!V206,"&gt;0")+COUNTIF('Data R5'!X206,"&gt;0"))</f>
        <v/>
      </c>
      <c r="J4196">
        <f>IF('Data R5'!C206="","",IF((COUNTIF('Data R5'!K206,"&gt;0")+COUNTIF('Data R5'!M206,"&gt;0")+COUNTIF('Data R5'!O206,"&gt;0")+COUNTIF('Data R5'!Q206,"&gt;0")+COUNTIF('Data R5'!S206,"&gt;0")+COUNTIF('Data R5'!U206,"&gt;0")+COUNTIF('Data R5'!W206,"&gt;0")+COUNTIF('Data R5'!Y206,"&gt;0"))&gt;0,1,0))</f>
        <v/>
      </c>
      <c r="M4196" t="inlineStr">
        <is>
          <t>Data R</t>
        </is>
      </c>
    </row>
    <row r="4197">
      <c r="A4197" t="inlineStr">
        <is>
          <t>Regional 5</t>
        </is>
      </c>
      <c r="B4197">
        <f>IF('Data R5'!C207="","",'Data R5'!B207)</f>
        <v/>
      </c>
      <c r="C4197">
        <f>IF('Data R5'!C207="","",'Data R5'!C207)</f>
        <v/>
      </c>
      <c r="D4197">
        <f>IF('Data R5'!C207="","",'Data R5'!D207)</f>
        <v/>
      </c>
      <c r="E4197">
        <f>IF('Data R5'!C207="","",'Data R5'!E207)</f>
        <v/>
      </c>
      <c r="F4197">
        <f>IF('Data R5'!C207="","",'Data R5'!F207)</f>
        <v/>
      </c>
      <c r="G4197">
        <f>IF('Data R5'!C207="","",'Data R5'!AD207)</f>
        <v/>
      </c>
      <c r="H4197">
        <f>IF('Data R5'!C207="","",'Data R5'!AC207)</f>
        <v/>
      </c>
      <c r="I4197">
        <f>IF('Data R5'!C207="","",COUNTIF('Data R5'!J207,"&gt;0")+COUNTIF('Data R5'!L207,"&gt;0")+COUNTIF('Data R5'!N207,"&gt;0")+COUNTIF('Data R5'!P207,"&gt;0")+COUNTIF('Data R5'!R207,"&gt;0")+COUNTIF('Data R5'!T207,"&gt;0")+COUNTIF('Data R5'!V207,"&gt;0")+COUNTIF('Data R5'!X207,"&gt;0"))</f>
        <v/>
      </c>
      <c r="J4197">
        <f>IF('Data R5'!C207="","",IF((COUNTIF('Data R5'!K207,"&gt;0")+COUNTIF('Data R5'!M207,"&gt;0")+COUNTIF('Data R5'!O207,"&gt;0")+COUNTIF('Data R5'!Q207,"&gt;0")+COUNTIF('Data R5'!S207,"&gt;0")+COUNTIF('Data R5'!U207,"&gt;0")+COUNTIF('Data R5'!W207,"&gt;0")+COUNTIF('Data R5'!Y207,"&gt;0"))&gt;0,1,0))</f>
        <v/>
      </c>
      <c r="M4197" t="inlineStr">
        <is>
          <t>Data R</t>
        </is>
      </c>
    </row>
    <row r="4198">
      <c r="A4198" t="inlineStr">
        <is>
          <t>Regional 5</t>
        </is>
      </c>
      <c r="B4198">
        <f>IF('Data R5'!C208="","",'Data R5'!B208)</f>
        <v/>
      </c>
      <c r="C4198">
        <f>IF('Data R5'!C208="","",'Data R5'!C208)</f>
        <v/>
      </c>
      <c r="D4198">
        <f>IF('Data R5'!C208="","",'Data R5'!D208)</f>
        <v/>
      </c>
      <c r="E4198">
        <f>IF('Data R5'!C208="","",'Data R5'!E208)</f>
        <v/>
      </c>
      <c r="F4198">
        <f>IF('Data R5'!C208="","",'Data R5'!F208)</f>
        <v/>
      </c>
      <c r="G4198">
        <f>IF('Data R5'!C208="","",'Data R5'!AD208)</f>
        <v/>
      </c>
      <c r="H4198">
        <f>IF('Data R5'!C208="","",'Data R5'!AC208)</f>
        <v/>
      </c>
      <c r="I4198">
        <f>IF('Data R5'!C208="","",COUNTIF('Data R5'!J208,"&gt;0")+COUNTIF('Data R5'!L208,"&gt;0")+COUNTIF('Data R5'!N208,"&gt;0")+COUNTIF('Data R5'!P208,"&gt;0")+COUNTIF('Data R5'!R208,"&gt;0")+COUNTIF('Data R5'!T208,"&gt;0")+COUNTIF('Data R5'!V208,"&gt;0")+COUNTIF('Data R5'!X208,"&gt;0"))</f>
        <v/>
      </c>
      <c r="J4198">
        <f>IF('Data R5'!C208="","",IF((COUNTIF('Data R5'!K208,"&gt;0")+COUNTIF('Data R5'!M208,"&gt;0")+COUNTIF('Data R5'!O208,"&gt;0")+COUNTIF('Data R5'!Q208,"&gt;0")+COUNTIF('Data R5'!S208,"&gt;0")+COUNTIF('Data R5'!U208,"&gt;0")+COUNTIF('Data R5'!W208,"&gt;0")+COUNTIF('Data R5'!Y208,"&gt;0"))&gt;0,1,0))</f>
        <v/>
      </c>
      <c r="M4198" t="inlineStr">
        <is>
          <t>Data R</t>
        </is>
      </c>
    </row>
    <row r="4199">
      <c r="A4199" t="inlineStr">
        <is>
          <t>Regional 5</t>
        </is>
      </c>
      <c r="B4199">
        <f>IF('Data R5'!C209="","",'Data R5'!B209)</f>
        <v/>
      </c>
      <c r="C4199">
        <f>IF('Data R5'!C209="","",'Data R5'!C209)</f>
        <v/>
      </c>
      <c r="D4199">
        <f>IF('Data R5'!C209="","",'Data R5'!D209)</f>
        <v/>
      </c>
      <c r="E4199">
        <f>IF('Data R5'!C209="","",'Data R5'!E209)</f>
        <v/>
      </c>
      <c r="F4199">
        <f>IF('Data R5'!C209="","",'Data R5'!F209)</f>
        <v/>
      </c>
      <c r="G4199">
        <f>IF('Data R5'!C209="","",'Data R5'!AD209)</f>
        <v/>
      </c>
      <c r="H4199">
        <f>IF('Data R5'!C209="","",'Data R5'!AC209)</f>
        <v/>
      </c>
      <c r="I4199">
        <f>IF('Data R5'!C209="","",COUNTIF('Data R5'!J209,"&gt;0")+COUNTIF('Data R5'!L209,"&gt;0")+COUNTIF('Data R5'!N209,"&gt;0")+COUNTIF('Data R5'!P209,"&gt;0")+COUNTIF('Data R5'!R209,"&gt;0")+COUNTIF('Data R5'!T209,"&gt;0")+COUNTIF('Data R5'!V209,"&gt;0")+COUNTIF('Data R5'!X209,"&gt;0"))</f>
        <v/>
      </c>
      <c r="J4199">
        <f>IF('Data R5'!C209="","",IF((COUNTIF('Data R5'!K209,"&gt;0")+COUNTIF('Data R5'!M209,"&gt;0")+COUNTIF('Data R5'!O209,"&gt;0")+COUNTIF('Data R5'!Q209,"&gt;0")+COUNTIF('Data R5'!S209,"&gt;0")+COUNTIF('Data R5'!U209,"&gt;0")+COUNTIF('Data R5'!W209,"&gt;0")+COUNTIF('Data R5'!Y209,"&gt;0"))&gt;0,1,0))</f>
        <v/>
      </c>
      <c r="M4199" t="inlineStr">
        <is>
          <t>Data R</t>
        </is>
      </c>
    </row>
    <row r="4200">
      <c r="A4200" t="inlineStr">
        <is>
          <t>Regional 5</t>
        </is>
      </c>
      <c r="B4200">
        <f>IF('Data R5'!C210="","",'Data R5'!B210)</f>
        <v/>
      </c>
      <c r="C4200">
        <f>IF('Data R5'!C210="","",'Data R5'!C210)</f>
        <v/>
      </c>
      <c r="D4200">
        <f>IF('Data R5'!C210="","",'Data R5'!D210)</f>
        <v/>
      </c>
      <c r="E4200">
        <f>IF('Data R5'!C210="","",'Data R5'!E210)</f>
        <v/>
      </c>
      <c r="F4200">
        <f>IF('Data R5'!C210="","",'Data R5'!F210)</f>
        <v/>
      </c>
      <c r="G4200">
        <f>IF('Data R5'!C210="","",'Data R5'!AD210)</f>
        <v/>
      </c>
      <c r="H4200">
        <f>IF('Data R5'!C210="","",'Data R5'!AC210)</f>
        <v/>
      </c>
      <c r="I4200">
        <f>IF('Data R5'!C210="","",COUNTIF('Data R5'!J210,"&gt;0")+COUNTIF('Data R5'!L210,"&gt;0")+COUNTIF('Data R5'!N210,"&gt;0")+COUNTIF('Data R5'!P210,"&gt;0")+COUNTIF('Data R5'!R210,"&gt;0")+COUNTIF('Data R5'!T210,"&gt;0")+COUNTIF('Data R5'!V210,"&gt;0")+COUNTIF('Data R5'!X210,"&gt;0"))</f>
        <v/>
      </c>
      <c r="J4200">
        <f>IF('Data R5'!C210="","",IF((COUNTIF('Data R5'!K210,"&gt;0")+COUNTIF('Data R5'!M210,"&gt;0")+COUNTIF('Data R5'!O210,"&gt;0")+COUNTIF('Data R5'!Q210,"&gt;0")+COUNTIF('Data R5'!S210,"&gt;0")+COUNTIF('Data R5'!U210,"&gt;0")+COUNTIF('Data R5'!W210,"&gt;0")+COUNTIF('Data R5'!Y210,"&gt;0"))&gt;0,1,0))</f>
        <v/>
      </c>
      <c r="M4200" t="inlineStr">
        <is>
          <t>Data R</t>
        </is>
      </c>
    </row>
    <row r="4201">
      <c r="A4201" t="inlineStr">
        <is>
          <t>Regional 5</t>
        </is>
      </c>
      <c r="B4201">
        <f>IF('Data R5'!C211="","",'Data R5'!B211)</f>
        <v/>
      </c>
      <c r="C4201">
        <f>IF('Data R5'!C211="","",'Data R5'!C211)</f>
        <v/>
      </c>
      <c r="D4201">
        <f>IF('Data R5'!C211="","",'Data R5'!D211)</f>
        <v/>
      </c>
      <c r="E4201">
        <f>IF('Data R5'!C211="","",'Data R5'!E211)</f>
        <v/>
      </c>
      <c r="F4201">
        <f>IF('Data R5'!C211="","",'Data R5'!F211)</f>
        <v/>
      </c>
      <c r="G4201">
        <f>IF('Data R5'!C211="","",'Data R5'!AD211)</f>
        <v/>
      </c>
      <c r="H4201">
        <f>IF('Data R5'!C211="","",'Data R5'!AC211)</f>
        <v/>
      </c>
      <c r="I4201">
        <f>IF('Data R5'!C211="","",COUNTIF('Data R5'!J211,"&gt;0")+COUNTIF('Data R5'!L211,"&gt;0")+COUNTIF('Data R5'!N211,"&gt;0")+COUNTIF('Data R5'!P211,"&gt;0")+COUNTIF('Data R5'!R211,"&gt;0")+COUNTIF('Data R5'!T211,"&gt;0")+COUNTIF('Data R5'!V211,"&gt;0")+COUNTIF('Data R5'!X211,"&gt;0"))</f>
        <v/>
      </c>
      <c r="J4201">
        <f>IF('Data R5'!C211="","",IF((COUNTIF('Data R5'!K211,"&gt;0")+COUNTIF('Data R5'!M211,"&gt;0")+COUNTIF('Data R5'!O211,"&gt;0")+COUNTIF('Data R5'!Q211,"&gt;0")+COUNTIF('Data R5'!S211,"&gt;0")+COUNTIF('Data R5'!U211,"&gt;0")+COUNTIF('Data R5'!W211,"&gt;0")+COUNTIF('Data R5'!Y211,"&gt;0"))&gt;0,1,0))</f>
        <v/>
      </c>
      <c r="M4201" t="inlineStr">
        <is>
          <t>Data R</t>
        </is>
      </c>
    </row>
    <row r="4202">
      <c r="A4202" t="inlineStr">
        <is>
          <t>Regional 5</t>
        </is>
      </c>
      <c r="B4202">
        <f>IF('Data R5'!C212="","",'Data R5'!B212)</f>
        <v/>
      </c>
      <c r="C4202">
        <f>IF('Data R5'!C212="","",'Data R5'!C212)</f>
        <v/>
      </c>
      <c r="D4202">
        <f>IF('Data R5'!C212="","",'Data R5'!D212)</f>
        <v/>
      </c>
      <c r="E4202">
        <f>IF('Data R5'!C212="","",'Data R5'!E212)</f>
        <v/>
      </c>
      <c r="F4202">
        <f>IF('Data R5'!C212="","",'Data R5'!F212)</f>
        <v/>
      </c>
      <c r="G4202">
        <f>IF('Data R5'!C212="","",'Data R5'!AD212)</f>
        <v/>
      </c>
      <c r="H4202">
        <f>IF('Data R5'!C212="","",'Data R5'!AC212)</f>
        <v/>
      </c>
      <c r="I4202">
        <f>IF('Data R5'!C212="","",COUNTIF('Data R5'!J212,"&gt;0")+COUNTIF('Data R5'!L212,"&gt;0")+COUNTIF('Data R5'!N212,"&gt;0")+COUNTIF('Data R5'!P212,"&gt;0")+COUNTIF('Data R5'!R212,"&gt;0")+COUNTIF('Data R5'!T212,"&gt;0")+COUNTIF('Data R5'!V212,"&gt;0")+COUNTIF('Data R5'!X212,"&gt;0"))</f>
        <v/>
      </c>
      <c r="J4202">
        <f>IF('Data R5'!C212="","",IF((COUNTIF('Data R5'!K212,"&gt;0")+COUNTIF('Data R5'!M212,"&gt;0")+COUNTIF('Data R5'!O212,"&gt;0")+COUNTIF('Data R5'!Q212,"&gt;0")+COUNTIF('Data R5'!S212,"&gt;0")+COUNTIF('Data R5'!U212,"&gt;0")+COUNTIF('Data R5'!W212,"&gt;0")+COUNTIF('Data R5'!Y212,"&gt;0"))&gt;0,1,0))</f>
        <v/>
      </c>
      <c r="M4202" t="inlineStr">
        <is>
          <t>Data R</t>
        </is>
      </c>
    </row>
    <row r="4203">
      <c r="A4203" t="inlineStr">
        <is>
          <t>Regional 5</t>
        </is>
      </c>
      <c r="B4203">
        <f>IF('Data R5'!C213="","",'Data R5'!B213)</f>
        <v/>
      </c>
      <c r="C4203">
        <f>IF('Data R5'!C213="","",'Data R5'!C213)</f>
        <v/>
      </c>
      <c r="D4203">
        <f>IF('Data R5'!C213="","",'Data R5'!D213)</f>
        <v/>
      </c>
      <c r="E4203">
        <f>IF('Data R5'!C213="","",'Data R5'!E213)</f>
        <v/>
      </c>
      <c r="F4203">
        <f>IF('Data R5'!C213="","",'Data R5'!F213)</f>
        <v/>
      </c>
      <c r="G4203">
        <f>IF('Data R5'!C213="","",'Data R5'!AD213)</f>
        <v/>
      </c>
      <c r="H4203">
        <f>IF('Data R5'!C213="","",'Data R5'!AC213)</f>
        <v/>
      </c>
      <c r="I4203">
        <f>IF('Data R5'!C213="","",COUNTIF('Data R5'!J213,"&gt;0")+COUNTIF('Data R5'!L213,"&gt;0")+COUNTIF('Data R5'!N213,"&gt;0")+COUNTIF('Data R5'!P213,"&gt;0")+COUNTIF('Data R5'!R213,"&gt;0")+COUNTIF('Data R5'!T213,"&gt;0")+COUNTIF('Data R5'!V213,"&gt;0")+COUNTIF('Data R5'!X213,"&gt;0"))</f>
        <v/>
      </c>
      <c r="J4203">
        <f>IF('Data R5'!C213="","",IF((COUNTIF('Data R5'!K213,"&gt;0")+COUNTIF('Data R5'!M213,"&gt;0")+COUNTIF('Data R5'!O213,"&gt;0")+COUNTIF('Data R5'!Q213,"&gt;0")+COUNTIF('Data R5'!S213,"&gt;0")+COUNTIF('Data R5'!U213,"&gt;0")+COUNTIF('Data R5'!W213,"&gt;0")+COUNTIF('Data R5'!Y213,"&gt;0"))&gt;0,1,0))</f>
        <v/>
      </c>
      <c r="M4203" t="inlineStr">
        <is>
          <t>Data R</t>
        </is>
      </c>
    </row>
    <row r="4204">
      <c r="A4204" t="inlineStr">
        <is>
          <t>Regional 5</t>
        </is>
      </c>
      <c r="B4204">
        <f>IF('Data R5'!C214="","",'Data R5'!B214)</f>
        <v/>
      </c>
      <c r="C4204">
        <f>IF('Data R5'!C214="","",'Data R5'!C214)</f>
        <v/>
      </c>
      <c r="D4204">
        <f>IF('Data R5'!C214="","",'Data R5'!D214)</f>
        <v/>
      </c>
      <c r="E4204">
        <f>IF('Data R5'!C214="","",'Data R5'!E214)</f>
        <v/>
      </c>
      <c r="F4204">
        <f>IF('Data R5'!C214="","",'Data R5'!F214)</f>
        <v/>
      </c>
      <c r="G4204">
        <f>IF('Data R5'!C214="","",'Data R5'!AD214)</f>
        <v/>
      </c>
      <c r="H4204">
        <f>IF('Data R5'!C214="","",'Data R5'!AC214)</f>
        <v/>
      </c>
      <c r="I4204">
        <f>IF('Data R5'!C214="","",COUNTIF('Data R5'!J214,"&gt;0")+COUNTIF('Data R5'!L214,"&gt;0")+COUNTIF('Data R5'!N214,"&gt;0")+COUNTIF('Data R5'!P214,"&gt;0")+COUNTIF('Data R5'!R214,"&gt;0")+COUNTIF('Data R5'!T214,"&gt;0")+COUNTIF('Data R5'!V214,"&gt;0")+COUNTIF('Data R5'!X214,"&gt;0"))</f>
        <v/>
      </c>
      <c r="J4204">
        <f>IF('Data R5'!C214="","",IF((COUNTIF('Data R5'!K214,"&gt;0")+COUNTIF('Data R5'!M214,"&gt;0")+COUNTIF('Data R5'!O214,"&gt;0")+COUNTIF('Data R5'!Q214,"&gt;0")+COUNTIF('Data R5'!S214,"&gt;0")+COUNTIF('Data R5'!U214,"&gt;0")+COUNTIF('Data R5'!W214,"&gt;0")+COUNTIF('Data R5'!Y214,"&gt;0"))&gt;0,1,0))</f>
        <v/>
      </c>
      <c r="M4204" t="inlineStr">
        <is>
          <t>Data R</t>
        </is>
      </c>
    </row>
    <row r="4205">
      <c r="A4205" t="inlineStr">
        <is>
          <t>Regional 5</t>
        </is>
      </c>
      <c r="B4205">
        <f>IF('Data R5'!C215="","",'Data R5'!B215)</f>
        <v/>
      </c>
      <c r="C4205">
        <f>IF('Data R5'!C215="","",'Data R5'!C215)</f>
        <v/>
      </c>
      <c r="D4205">
        <f>IF('Data R5'!C215="","",'Data R5'!D215)</f>
        <v/>
      </c>
      <c r="E4205">
        <f>IF('Data R5'!C215="","",'Data R5'!E215)</f>
        <v/>
      </c>
      <c r="F4205">
        <f>IF('Data R5'!C215="","",'Data R5'!F215)</f>
        <v/>
      </c>
      <c r="G4205">
        <f>IF('Data R5'!C215="","",'Data R5'!AD215)</f>
        <v/>
      </c>
      <c r="H4205">
        <f>IF('Data R5'!C215="","",'Data R5'!AC215)</f>
        <v/>
      </c>
      <c r="I4205">
        <f>IF('Data R5'!C215="","",COUNTIF('Data R5'!J215,"&gt;0")+COUNTIF('Data R5'!L215,"&gt;0")+COUNTIF('Data R5'!N215,"&gt;0")+COUNTIF('Data R5'!P215,"&gt;0")+COUNTIF('Data R5'!R215,"&gt;0")+COUNTIF('Data R5'!T215,"&gt;0")+COUNTIF('Data R5'!V215,"&gt;0")+COUNTIF('Data R5'!X215,"&gt;0"))</f>
        <v/>
      </c>
      <c r="J4205">
        <f>IF('Data R5'!C215="","",IF((COUNTIF('Data R5'!K215,"&gt;0")+COUNTIF('Data R5'!M215,"&gt;0")+COUNTIF('Data R5'!O215,"&gt;0")+COUNTIF('Data R5'!Q215,"&gt;0")+COUNTIF('Data R5'!S215,"&gt;0")+COUNTIF('Data R5'!U215,"&gt;0")+COUNTIF('Data R5'!W215,"&gt;0")+COUNTIF('Data R5'!Y215,"&gt;0"))&gt;0,1,0))</f>
        <v/>
      </c>
      <c r="M4205" t="inlineStr">
        <is>
          <t>Data R</t>
        </is>
      </c>
    </row>
    <row r="4206">
      <c r="A4206" t="inlineStr">
        <is>
          <t>Regional 5</t>
        </is>
      </c>
      <c r="B4206">
        <f>IF('Data R5'!C216="","",'Data R5'!B216)</f>
        <v/>
      </c>
      <c r="C4206">
        <f>IF('Data R5'!C216="","",'Data R5'!C216)</f>
        <v/>
      </c>
      <c r="D4206">
        <f>IF('Data R5'!C216="","",'Data R5'!D216)</f>
        <v/>
      </c>
      <c r="E4206">
        <f>IF('Data R5'!C216="","",'Data R5'!E216)</f>
        <v/>
      </c>
      <c r="F4206">
        <f>IF('Data R5'!C216="","",'Data R5'!F216)</f>
        <v/>
      </c>
      <c r="G4206">
        <f>IF('Data R5'!C216="","",'Data R5'!AD216)</f>
        <v/>
      </c>
      <c r="H4206">
        <f>IF('Data R5'!C216="","",'Data R5'!AC216)</f>
        <v/>
      </c>
      <c r="I4206">
        <f>IF('Data R5'!C216="","",COUNTIF('Data R5'!J216,"&gt;0")+COUNTIF('Data R5'!L216,"&gt;0")+COUNTIF('Data R5'!N216,"&gt;0")+COUNTIF('Data R5'!P216,"&gt;0")+COUNTIF('Data R5'!R216,"&gt;0")+COUNTIF('Data R5'!T216,"&gt;0")+COUNTIF('Data R5'!V216,"&gt;0")+COUNTIF('Data R5'!X216,"&gt;0"))</f>
        <v/>
      </c>
      <c r="J4206">
        <f>IF('Data R5'!C216="","",IF((COUNTIF('Data R5'!K216,"&gt;0")+COUNTIF('Data R5'!M216,"&gt;0")+COUNTIF('Data R5'!O216,"&gt;0")+COUNTIF('Data R5'!Q216,"&gt;0")+COUNTIF('Data R5'!S216,"&gt;0")+COUNTIF('Data R5'!U216,"&gt;0")+COUNTIF('Data R5'!W216,"&gt;0")+COUNTIF('Data R5'!Y216,"&gt;0"))&gt;0,1,0))</f>
        <v/>
      </c>
      <c r="M4206" t="inlineStr">
        <is>
          <t>Data R</t>
        </is>
      </c>
    </row>
    <row r="4207">
      <c r="A4207" t="inlineStr">
        <is>
          <t>Regional 5</t>
        </is>
      </c>
      <c r="B4207">
        <f>IF('Data R5'!C217="","",'Data R5'!B217)</f>
        <v/>
      </c>
      <c r="C4207">
        <f>IF('Data R5'!C217="","",'Data R5'!C217)</f>
        <v/>
      </c>
      <c r="D4207">
        <f>IF('Data R5'!C217="","",'Data R5'!D217)</f>
        <v/>
      </c>
      <c r="E4207">
        <f>IF('Data R5'!C217="","",'Data R5'!E217)</f>
        <v/>
      </c>
      <c r="F4207">
        <f>IF('Data R5'!C217="","",'Data R5'!F217)</f>
        <v/>
      </c>
      <c r="G4207">
        <f>IF('Data R5'!C217="","",'Data R5'!AD217)</f>
        <v/>
      </c>
      <c r="H4207">
        <f>IF('Data R5'!C217="","",'Data R5'!AC217)</f>
        <v/>
      </c>
      <c r="I4207">
        <f>IF('Data R5'!C217="","",COUNTIF('Data R5'!J217,"&gt;0")+COUNTIF('Data R5'!L217,"&gt;0")+COUNTIF('Data R5'!N217,"&gt;0")+COUNTIF('Data R5'!P217,"&gt;0")+COUNTIF('Data R5'!R217,"&gt;0")+COUNTIF('Data R5'!T217,"&gt;0")+COUNTIF('Data R5'!V217,"&gt;0")+COUNTIF('Data R5'!X217,"&gt;0"))</f>
        <v/>
      </c>
      <c r="J4207">
        <f>IF('Data R5'!C217="","",IF((COUNTIF('Data R5'!K217,"&gt;0")+COUNTIF('Data R5'!M217,"&gt;0")+COUNTIF('Data R5'!O217,"&gt;0")+COUNTIF('Data R5'!Q217,"&gt;0")+COUNTIF('Data R5'!S217,"&gt;0")+COUNTIF('Data R5'!U217,"&gt;0")+COUNTIF('Data R5'!W217,"&gt;0")+COUNTIF('Data R5'!Y217,"&gt;0"))&gt;0,1,0))</f>
        <v/>
      </c>
      <c r="M4207" t="inlineStr">
        <is>
          <t>Data R</t>
        </is>
      </c>
    </row>
    <row r="4208">
      <c r="A4208" t="inlineStr">
        <is>
          <t>Regional 5</t>
        </is>
      </c>
      <c r="B4208">
        <f>IF('Data R5'!C218="","",'Data R5'!B218)</f>
        <v/>
      </c>
      <c r="C4208">
        <f>IF('Data R5'!C218="","",'Data R5'!C218)</f>
        <v/>
      </c>
      <c r="D4208">
        <f>IF('Data R5'!C218="","",'Data R5'!D218)</f>
        <v/>
      </c>
      <c r="E4208">
        <f>IF('Data R5'!C218="","",'Data R5'!E218)</f>
        <v/>
      </c>
      <c r="F4208">
        <f>IF('Data R5'!C218="","",'Data R5'!F218)</f>
        <v/>
      </c>
      <c r="G4208">
        <f>IF('Data R5'!C218="","",'Data R5'!AD218)</f>
        <v/>
      </c>
      <c r="H4208">
        <f>IF('Data R5'!C218="","",'Data R5'!AC218)</f>
        <v/>
      </c>
      <c r="I4208">
        <f>IF('Data R5'!C218="","",COUNTIF('Data R5'!J218,"&gt;0")+COUNTIF('Data R5'!L218,"&gt;0")+COUNTIF('Data R5'!N218,"&gt;0")+COUNTIF('Data R5'!P218,"&gt;0")+COUNTIF('Data R5'!R218,"&gt;0")+COUNTIF('Data R5'!T218,"&gt;0")+COUNTIF('Data R5'!V218,"&gt;0")+COUNTIF('Data R5'!X218,"&gt;0"))</f>
        <v/>
      </c>
      <c r="J4208">
        <f>IF('Data R5'!C218="","",IF((COUNTIF('Data R5'!K218,"&gt;0")+COUNTIF('Data R5'!M218,"&gt;0")+COUNTIF('Data R5'!O218,"&gt;0")+COUNTIF('Data R5'!Q218,"&gt;0")+COUNTIF('Data R5'!S218,"&gt;0")+COUNTIF('Data R5'!U218,"&gt;0")+COUNTIF('Data R5'!W218,"&gt;0")+COUNTIF('Data R5'!Y218,"&gt;0"))&gt;0,1,0))</f>
        <v/>
      </c>
      <c r="M4208" t="inlineStr">
        <is>
          <t>Data R</t>
        </is>
      </c>
    </row>
    <row r="4209">
      <c r="A4209" t="inlineStr">
        <is>
          <t>Regional 5</t>
        </is>
      </c>
      <c r="B4209">
        <f>IF('Data R5'!C219="","",'Data R5'!B219)</f>
        <v/>
      </c>
      <c r="C4209">
        <f>IF('Data R5'!C219="","",'Data R5'!C219)</f>
        <v/>
      </c>
      <c r="D4209">
        <f>IF('Data R5'!C219="","",'Data R5'!D219)</f>
        <v/>
      </c>
      <c r="E4209">
        <f>IF('Data R5'!C219="","",'Data R5'!E219)</f>
        <v/>
      </c>
      <c r="F4209">
        <f>IF('Data R5'!C219="","",'Data R5'!F219)</f>
        <v/>
      </c>
      <c r="G4209">
        <f>IF('Data R5'!C219="","",'Data R5'!AD219)</f>
        <v/>
      </c>
      <c r="H4209">
        <f>IF('Data R5'!C219="","",'Data R5'!AC219)</f>
        <v/>
      </c>
      <c r="I4209">
        <f>IF('Data R5'!C219="","",COUNTIF('Data R5'!J219,"&gt;0")+COUNTIF('Data R5'!L219,"&gt;0")+COUNTIF('Data R5'!N219,"&gt;0")+COUNTIF('Data R5'!P219,"&gt;0")+COUNTIF('Data R5'!R219,"&gt;0")+COUNTIF('Data R5'!T219,"&gt;0")+COUNTIF('Data R5'!V219,"&gt;0")+COUNTIF('Data R5'!X219,"&gt;0"))</f>
        <v/>
      </c>
      <c r="J4209">
        <f>IF('Data R5'!C219="","",IF((COUNTIF('Data R5'!K219,"&gt;0")+COUNTIF('Data R5'!M219,"&gt;0")+COUNTIF('Data R5'!O219,"&gt;0")+COUNTIF('Data R5'!Q219,"&gt;0")+COUNTIF('Data R5'!S219,"&gt;0")+COUNTIF('Data R5'!U219,"&gt;0")+COUNTIF('Data R5'!W219,"&gt;0")+COUNTIF('Data R5'!Y219,"&gt;0"))&gt;0,1,0))</f>
        <v/>
      </c>
      <c r="M4209" t="inlineStr">
        <is>
          <t>Data R</t>
        </is>
      </c>
    </row>
    <row r="4210">
      <c r="A4210" t="inlineStr">
        <is>
          <t>Regional 5</t>
        </is>
      </c>
      <c r="B4210">
        <f>IF('Data R5'!C220="","",'Data R5'!B220)</f>
        <v/>
      </c>
      <c r="C4210">
        <f>IF('Data R5'!C220="","",'Data R5'!C220)</f>
        <v/>
      </c>
      <c r="D4210">
        <f>IF('Data R5'!C220="","",'Data R5'!D220)</f>
        <v/>
      </c>
      <c r="E4210">
        <f>IF('Data R5'!C220="","",'Data R5'!E220)</f>
        <v/>
      </c>
      <c r="F4210">
        <f>IF('Data R5'!C220="","",'Data R5'!F220)</f>
        <v/>
      </c>
      <c r="G4210">
        <f>IF('Data R5'!C220="","",'Data R5'!AD220)</f>
        <v/>
      </c>
      <c r="H4210">
        <f>IF('Data R5'!C220="","",'Data R5'!AC220)</f>
        <v/>
      </c>
      <c r="I4210">
        <f>IF('Data R5'!C220="","",COUNTIF('Data R5'!J220,"&gt;0")+COUNTIF('Data R5'!L220,"&gt;0")+COUNTIF('Data R5'!N220,"&gt;0")+COUNTIF('Data R5'!P220,"&gt;0")+COUNTIF('Data R5'!R220,"&gt;0")+COUNTIF('Data R5'!T220,"&gt;0")+COUNTIF('Data R5'!V220,"&gt;0")+COUNTIF('Data R5'!X220,"&gt;0"))</f>
        <v/>
      </c>
      <c r="J4210">
        <f>IF('Data R5'!C220="","",IF((COUNTIF('Data R5'!K220,"&gt;0")+COUNTIF('Data R5'!M220,"&gt;0")+COUNTIF('Data R5'!O220,"&gt;0")+COUNTIF('Data R5'!Q220,"&gt;0")+COUNTIF('Data R5'!S220,"&gt;0")+COUNTIF('Data R5'!U220,"&gt;0")+COUNTIF('Data R5'!W220,"&gt;0")+COUNTIF('Data R5'!Y220,"&gt;0"))&gt;0,1,0))</f>
        <v/>
      </c>
      <c r="M4210" t="inlineStr">
        <is>
          <t>Data R</t>
        </is>
      </c>
    </row>
    <row r="4211">
      <c r="A4211" t="inlineStr">
        <is>
          <t>Regional 5</t>
        </is>
      </c>
      <c r="B4211">
        <f>IF('Data R5'!C221="","",'Data R5'!B221)</f>
        <v/>
      </c>
      <c r="C4211">
        <f>IF('Data R5'!C221="","",'Data R5'!C221)</f>
        <v/>
      </c>
      <c r="D4211">
        <f>IF('Data R5'!C221="","",'Data R5'!D221)</f>
        <v/>
      </c>
      <c r="E4211">
        <f>IF('Data R5'!C221="","",'Data R5'!E221)</f>
        <v/>
      </c>
      <c r="F4211">
        <f>IF('Data R5'!C221="","",'Data R5'!F221)</f>
        <v/>
      </c>
      <c r="G4211">
        <f>IF('Data R5'!C221="","",'Data R5'!AD221)</f>
        <v/>
      </c>
      <c r="H4211">
        <f>IF('Data R5'!C221="","",'Data R5'!AC221)</f>
        <v/>
      </c>
      <c r="I4211">
        <f>IF('Data R5'!C221="","",COUNTIF('Data R5'!J221,"&gt;0")+COUNTIF('Data R5'!L221,"&gt;0")+COUNTIF('Data R5'!N221,"&gt;0")+COUNTIF('Data R5'!P221,"&gt;0")+COUNTIF('Data R5'!R221,"&gt;0")+COUNTIF('Data R5'!T221,"&gt;0")+COUNTIF('Data R5'!V221,"&gt;0")+COUNTIF('Data R5'!X221,"&gt;0"))</f>
        <v/>
      </c>
      <c r="J4211">
        <f>IF('Data R5'!C221="","",IF((COUNTIF('Data R5'!K221,"&gt;0")+COUNTIF('Data R5'!M221,"&gt;0")+COUNTIF('Data R5'!O221,"&gt;0")+COUNTIF('Data R5'!Q221,"&gt;0")+COUNTIF('Data R5'!S221,"&gt;0")+COUNTIF('Data R5'!U221,"&gt;0")+COUNTIF('Data R5'!W221,"&gt;0")+COUNTIF('Data R5'!Y221,"&gt;0"))&gt;0,1,0))</f>
        <v/>
      </c>
      <c r="M4211" t="inlineStr">
        <is>
          <t>Data R</t>
        </is>
      </c>
    </row>
    <row r="4212">
      <c r="A4212" t="inlineStr">
        <is>
          <t>Regional 5</t>
        </is>
      </c>
      <c r="B4212">
        <f>IF('Data R5'!C222="","",'Data R5'!B222)</f>
        <v/>
      </c>
      <c r="C4212">
        <f>IF('Data R5'!C222="","",'Data R5'!C222)</f>
        <v/>
      </c>
      <c r="D4212">
        <f>IF('Data R5'!C222="","",'Data R5'!D222)</f>
        <v/>
      </c>
      <c r="E4212">
        <f>IF('Data R5'!C222="","",'Data R5'!E222)</f>
        <v/>
      </c>
      <c r="F4212">
        <f>IF('Data R5'!C222="","",'Data R5'!F222)</f>
        <v/>
      </c>
      <c r="G4212">
        <f>IF('Data R5'!C222="","",'Data R5'!AD222)</f>
        <v/>
      </c>
      <c r="H4212">
        <f>IF('Data R5'!C222="","",'Data R5'!AC222)</f>
        <v/>
      </c>
      <c r="I4212">
        <f>IF('Data R5'!C222="","",COUNTIF('Data R5'!J222,"&gt;0")+COUNTIF('Data R5'!L222,"&gt;0")+COUNTIF('Data R5'!N222,"&gt;0")+COUNTIF('Data R5'!P222,"&gt;0")+COUNTIF('Data R5'!R222,"&gt;0")+COUNTIF('Data R5'!T222,"&gt;0")+COUNTIF('Data R5'!V222,"&gt;0")+COUNTIF('Data R5'!X222,"&gt;0"))</f>
        <v/>
      </c>
      <c r="J4212">
        <f>IF('Data R5'!C222="","",IF((COUNTIF('Data R5'!K222,"&gt;0")+COUNTIF('Data R5'!M222,"&gt;0")+COUNTIF('Data R5'!O222,"&gt;0")+COUNTIF('Data R5'!Q222,"&gt;0")+COUNTIF('Data R5'!S222,"&gt;0")+COUNTIF('Data R5'!U222,"&gt;0")+COUNTIF('Data R5'!W222,"&gt;0")+COUNTIF('Data R5'!Y222,"&gt;0"))&gt;0,1,0))</f>
        <v/>
      </c>
      <c r="M4212" t="inlineStr">
        <is>
          <t>Data R</t>
        </is>
      </c>
    </row>
    <row r="4213">
      <c r="A4213" t="inlineStr">
        <is>
          <t>Regional 5</t>
        </is>
      </c>
      <c r="B4213">
        <f>IF('Data R5'!C223="","",'Data R5'!B223)</f>
        <v/>
      </c>
      <c r="C4213">
        <f>IF('Data R5'!C223="","",'Data R5'!C223)</f>
        <v/>
      </c>
      <c r="D4213">
        <f>IF('Data R5'!C223="","",'Data R5'!D223)</f>
        <v/>
      </c>
      <c r="E4213">
        <f>IF('Data R5'!C223="","",'Data R5'!E223)</f>
        <v/>
      </c>
      <c r="F4213">
        <f>IF('Data R5'!C223="","",'Data R5'!F223)</f>
        <v/>
      </c>
      <c r="G4213">
        <f>IF('Data R5'!C223="","",'Data R5'!AD223)</f>
        <v/>
      </c>
      <c r="H4213">
        <f>IF('Data R5'!C223="","",'Data R5'!AC223)</f>
        <v/>
      </c>
      <c r="I4213">
        <f>IF('Data R5'!C223="","",COUNTIF('Data R5'!J223,"&gt;0")+COUNTIF('Data R5'!L223,"&gt;0")+COUNTIF('Data R5'!N223,"&gt;0")+COUNTIF('Data R5'!P223,"&gt;0")+COUNTIF('Data R5'!R223,"&gt;0")+COUNTIF('Data R5'!T223,"&gt;0")+COUNTIF('Data R5'!V223,"&gt;0")+COUNTIF('Data R5'!X223,"&gt;0"))</f>
        <v/>
      </c>
      <c r="J4213">
        <f>IF('Data R5'!C223="","",IF((COUNTIF('Data R5'!K223,"&gt;0")+COUNTIF('Data R5'!M223,"&gt;0")+COUNTIF('Data R5'!O223,"&gt;0")+COUNTIF('Data R5'!Q223,"&gt;0")+COUNTIF('Data R5'!S223,"&gt;0")+COUNTIF('Data R5'!U223,"&gt;0")+COUNTIF('Data R5'!W223,"&gt;0")+COUNTIF('Data R5'!Y223,"&gt;0"))&gt;0,1,0))</f>
        <v/>
      </c>
      <c r="M4213" t="inlineStr">
        <is>
          <t>Data R</t>
        </is>
      </c>
    </row>
    <row r="4214">
      <c r="A4214" t="inlineStr">
        <is>
          <t>Regional 5</t>
        </is>
      </c>
      <c r="B4214">
        <f>IF('Data R5'!C224="","",'Data R5'!B224)</f>
        <v/>
      </c>
      <c r="C4214">
        <f>IF('Data R5'!C224="","",'Data R5'!C224)</f>
        <v/>
      </c>
      <c r="D4214">
        <f>IF('Data R5'!C224="","",'Data R5'!D224)</f>
        <v/>
      </c>
      <c r="E4214">
        <f>IF('Data R5'!C224="","",'Data R5'!E224)</f>
        <v/>
      </c>
      <c r="F4214">
        <f>IF('Data R5'!C224="","",'Data R5'!F224)</f>
        <v/>
      </c>
      <c r="G4214">
        <f>IF('Data R5'!C224="","",'Data R5'!AD224)</f>
        <v/>
      </c>
      <c r="H4214">
        <f>IF('Data R5'!C224="","",'Data R5'!AC224)</f>
        <v/>
      </c>
      <c r="I4214">
        <f>IF('Data R5'!C224="","",COUNTIF('Data R5'!J224,"&gt;0")+COUNTIF('Data R5'!L224,"&gt;0")+COUNTIF('Data R5'!N224,"&gt;0")+COUNTIF('Data R5'!P224,"&gt;0")+COUNTIF('Data R5'!R224,"&gt;0")+COUNTIF('Data R5'!T224,"&gt;0")+COUNTIF('Data R5'!V224,"&gt;0")+COUNTIF('Data R5'!X224,"&gt;0"))</f>
        <v/>
      </c>
      <c r="J4214">
        <f>IF('Data R5'!C224="","",IF((COUNTIF('Data R5'!K224,"&gt;0")+COUNTIF('Data R5'!M224,"&gt;0")+COUNTIF('Data R5'!O224,"&gt;0")+COUNTIF('Data R5'!Q224,"&gt;0")+COUNTIF('Data R5'!S224,"&gt;0")+COUNTIF('Data R5'!U224,"&gt;0")+COUNTIF('Data R5'!W224,"&gt;0")+COUNTIF('Data R5'!Y224,"&gt;0"))&gt;0,1,0))</f>
        <v/>
      </c>
      <c r="M4214" t="inlineStr">
        <is>
          <t>Data R</t>
        </is>
      </c>
    </row>
    <row r="4215">
      <c r="A4215" t="inlineStr">
        <is>
          <t>Regional 5</t>
        </is>
      </c>
      <c r="B4215">
        <f>IF('Data R5'!C225="","",'Data R5'!B225)</f>
        <v/>
      </c>
      <c r="C4215">
        <f>IF('Data R5'!C225="","",'Data R5'!C225)</f>
        <v/>
      </c>
      <c r="D4215">
        <f>IF('Data R5'!C225="","",'Data R5'!D225)</f>
        <v/>
      </c>
      <c r="E4215">
        <f>IF('Data R5'!C225="","",'Data R5'!E225)</f>
        <v/>
      </c>
      <c r="F4215">
        <f>IF('Data R5'!C225="","",'Data R5'!F225)</f>
        <v/>
      </c>
      <c r="G4215">
        <f>IF('Data R5'!C225="","",'Data R5'!AD225)</f>
        <v/>
      </c>
      <c r="H4215">
        <f>IF('Data R5'!C225="","",'Data R5'!AC225)</f>
        <v/>
      </c>
      <c r="I4215">
        <f>IF('Data R5'!C225="","",COUNTIF('Data R5'!J225,"&gt;0")+COUNTIF('Data R5'!L225,"&gt;0")+COUNTIF('Data R5'!N225,"&gt;0")+COUNTIF('Data R5'!P225,"&gt;0")+COUNTIF('Data R5'!R225,"&gt;0")+COUNTIF('Data R5'!T225,"&gt;0")+COUNTIF('Data R5'!V225,"&gt;0")+COUNTIF('Data R5'!X225,"&gt;0"))</f>
        <v/>
      </c>
      <c r="J4215">
        <f>IF('Data R5'!C225="","",IF((COUNTIF('Data R5'!K225,"&gt;0")+COUNTIF('Data R5'!M225,"&gt;0")+COUNTIF('Data R5'!O225,"&gt;0")+COUNTIF('Data R5'!Q225,"&gt;0")+COUNTIF('Data R5'!S225,"&gt;0")+COUNTIF('Data R5'!U225,"&gt;0")+COUNTIF('Data R5'!W225,"&gt;0")+COUNTIF('Data R5'!Y225,"&gt;0"))&gt;0,1,0))</f>
        <v/>
      </c>
      <c r="M4215" t="inlineStr">
        <is>
          <t>Data R</t>
        </is>
      </c>
    </row>
    <row r="4216">
      <c r="A4216" t="inlineStr">
        <is>
          <t>Regional 5</t>
        </is>
      </c>
      <c r="B4216">
        <f>IF('Data R5'!C226="","",'Data R5'!B226)</f>
        <v/>
      </c>
      <c r="C4216">
        <f>IF('Data R5'!C226="","",'Data R5'!C226)</f>
        <v/>
      </c>
      <c r="D4216">
        <f>IF('Data R5'!C226="","",'Data R5'!D226)</f>
        <v/>
      </c>
      <c r="E4216">
        <f>IF('Data R5'!C226="","",'Data R5'!E226)</f>
        <v/>
      </c>
      <c r="F4216">
        <f>IF('Data R5'!C226="","",'Data R5'!F226)</f>
        <v/>
      </c>
      <c r="G4216">
        <f>IF('Data R5'!C226="","",'Data R5'!AD226)</f>
        <v/>
      </c>
      <c r="H4216">
        <f>IF('Data R5'!C226="","",'Data R5'!AC226)</f>
        <v/>
      </c>
      <c r="I4216">
        <f>IF('Data R5'!C226="","",COUNTIF('Data R5'!J226,"&gt;0")+COUNTIF('Data R5'!L226,"&gt;0")+COUNTIF('Data R5'!N226,"&gt;0")+COUNTIF('Data R5'!P226,"&gt;0")+COUNTIF('Data R5'!R226,"&gt;0")+COUNTIF('Data R5'!T226,"&gt;0")+COUNTIF('Data R5'!V226,"&gt;0")+COUNTIF('Data R5'!X226,"&gt;0"))</f>
        <v/>
      </c>
      <c r="J4216">
        <f>IF('Data R5'!C226="","",IF((COUNTIF('Data R5'!K226,"&gt;0")+COUNTIF('Data R5'!M226,"&gt;0")+COUNTIF('Data R5'!O226,"&gt;0")+COUNTIF('Data R5'!Q226,"&gt;0")+COUNTIF('Data R5'!S226,"&gt;0")+COUNTIF('Data R5'!U226,"&gt;0")+COUNTIF('Data R5'!W226,"&gt;0")+COUNTIF('Data R5'!Y226,"&gt;0"))&gt;0,1,0))</f>
        <v/>
      </c>
      <c r="M4216" t="inlineStr">
        <is>
          <t>Data R</t>
        </is>
      </c>
    </row>
    <row r="4217">
      <c r="A4217" t="inlineStr">
        <is>
          <t>Regional 5</t>
        </is>
      </c>
      <c r="B4217">
        <f>IF('Data R5'!C227="","",'Data R5'!B227)</f>
        <v/>
      </c>
      <c r="C4217">
        <f>IF('Data R5'!C227="","",'Data R5'!C227)</f>
        <v/>
      </c>
      <c r="D4217">
        <f>IF('Data R5'!C227="","",'Data R5'!D227)</f>
        <v/>
      </c>
      <c r="E4217">
        <f>IF('Data R5'!C227="","",'Data R5'!E227)</f>
        <v/>
      </c>
      <c r="F4217">
        <f>IF('Data R5'!C227="","",'Data R5'!F227)</f>
        <v/>
      </c>
      <c r="G4217">
        <f>IF('Data R5'!C227="","",'Data R5'!AD227)</f>
        <v/>
      </c>
      <c r="H4217">
        <f>IF('Data R5'!C227="","",'Data R5'!AC227)</f>
        <v/>
      </c>
      <c r="I4217">
        <f>IF('Data R5'!C227="","",COUNTIF('Data R5'!J227,"&gt;0")+COUNTIF('Data R5'!L227,"&gt;0")+COUNTIF('Data R5'!N227,"&gt;0")+COUNTIF('Data R5'!P227,"&gt;0")+COUNTIF('Data R5'!R227,"&gt;0")+COUNTIF('Data R5'!T227,"&gt;0")+COUNTIF('Data R5'!V227,"&gt;0")+COUNTIF('Data R5'!X227,"&gt;0"))</f>
        <v/>
      </c>
      <c r="J4217">
        <f>IF('Data R5'!C227="","",IF((COUNTIF('Data R5'!K227,"&gt;0")+COUNTIF('Data R5'!M227,"&gt;0")+COUNTIF('Data R5'!O227,"&gt;0")+COUNTIF('Data R5'!Q227,"&gt;0")+COUNTIF('Data R5'!S227,"&gt;0")+COUNTIF('Data R5'!U227,"&gt;0")+COUNTIF('Data R5'!W227,"&gt;0")+COUNTIF('Data R5'!Y227,"&gt;0"))&gt;0,1,0))</f>
        <v/>
      </c>
      <c r="M4217" t="inlineStr">
        <is>
          <t>Data R</t>
        </is>
      </c>
    </row>
    <row r="4218">
      <c r="A4218" t="inlineStr">
        <is>
          <t>Regional 5</t>
        </is>
      </c>
      <c r="B4218">
        <f>IF('Data R5'!C228="","",'Data R5'!B228)</f>
        <v/>
      </c>
      <c r="C4218">
        <f>IF('Data R5'!C228="","",'Data R5'!C228)</f>
        <v/>
      </c>
      <c r="D4218">
        <f>IF('Data R5'!C228="","",'Data R5'!D228)</f>
        <v/>
      </c>
      <c r="E4218">
        <f>IF('Data R5'!C228="","",'Data R5'!E228)</f>
        <v/>
      </c>
      <c r="F4218">
        <f>IF('Data R5'!C228="","",'Data R5'!F228)</f>
        <v/>
      </c>
      <c r="G4218">
        <f>IF('Data R5'!C228="","",'Data R5'!AD228)</f>
        <v/>
      </c>
      <c r="H4218">
        <f>IF('Data R5'!C228="","",'Data R5'!AC228)</f>
        <v/>
      </c>
      <c r="I4218">
        <f>IF('Data R5'!C228="","",COUNTIF('Data R5'!J228,"&gt;0")+COUNTIF('Data R5'!L228,"&gt;0")+COUNTIF('Data R5'!N228,"&gt;0")+COUNTIF('Data R5'!P228,"&gt;0")+COUNTIF('Data R5'!R228,"&gt;0")+COUNTIF('Data R5'!T228,"&gt;0")+COUNTIF('Data R5'!V228,"&gt;0")+COUNTIF('Data R5'!X228,"&gt;0"))</f>
        <v/>
      </c>
      <c r="J4218">
        <f>IF('Data R5'!C228="","",IF((COUNTIF('Data R5'!K228,"&gt;0")+COUNTIF('Data R5'!M228,"&gt;0")+COUNTIF('Data R5'!O228,"&gt;0")+COUNTIF('Data R5'!Q228,"&gt;0")+COUNTIF('Data R5'!S228,"&gt;0")+COUNTIF('Data R5'!U228,"&gt;0")+COUNTIF('Data R5'!W228,"&gt;0")+COUNTIF('Data R5'!Y228,"&gt;0"))&gt;0,1,0))</f>
        <v/>
      </c>
      <c r="M4218" t="inlineStr">
        <is>
          <t>Data R</t>
        </is>
      </c>
    </row>
    <row r="4219">
      <c r="A4219" t="inlineStr">
        <is>
          <t>Regional 5</t>
        </is>
      </c>
      <c r="B4219">
        <f>IF('Data R5'!C229="","",'Data R5'!B229)</f>
        <v/>
      </c>
      <c r="C4219">
        <f>IF('Data R5'!C229="","",'Data R5'!C229)</f>
        <v/>
      </c>
      <c r="D4219">
        <f>IF('Data R5'!C229="","",'Data R5'!D229)</f>
        <v/>
      </c>
      <c r="E4219">
        <f>IF('Data R5'!C229="","",'Data R5'!E229)</f>
        <v/>
      </c>
      <c r="F4219">
        <f>IF('Data R5'!C229="","",'Data R5'!F229)</f>
        <v/>
      </c>
      <c r="G4219">
        <f>IF('Data R5'!C229="","",'Data R5'!AD229)</f>
        <v/>
      </c>
      <c r="H4219">
        <f>IF('Data R5'!C229="","",'Data R5'!AC229)</f>
        <v/>
      </c>
      <c r="I4219">
        <f>IF('Data R5'!C229="","",COUNTIF('Data R5'!J229,"&gt;0")+COUNTIF('Data R5'!L229,"&gt;0")+COUNTIF('Data R5'!N229,"&gt;0")+COUNTIF('Data R5'!P229,"&gt;0")+COUNTIF('Data R5'!R229,"&gt;0")+COUNTIF('Data R5'!T229,"&gt;0")+COUNTIF('Data R5'!V229,"&gt;0")+COUNTIF('Data R5'!X229,"&gt;0"))</f>
        <v/>
      </c>
      <c r="J4219">
        <f>IF('Data R5'!C229="","",IF((COUNTIF('Data R5'!K229,"&gt;0")+COUNTIF('Data R5'!M229,"&gt;0")+COUNTIF('Data R5'!O229,"&gt;0")+COUNTIF('Data R5'!Q229,"&gt;0")+COUNTIF('Data R5'!S229,"&gt;0")+COUNTIF('Data R5'!U229,"&gt;0")+COUNTIF('Data R5'!W229,"&gt;0")+COUNTIF('Data R5'!Y229,"&gt;0"))&gt;0,1,0))</f>
        <v/>
      </c>
      <c r="M4219" t="inlineStr">
        <is>
          <t>Data R</t>
        </is>
      </c>
    </row>
    <row r="4220">
      <c r="A4220" t="inlineStr">
        <is>
          <t>Regional 5</t>
        </is>
      </c>
      <c r="B4220">
        <f>IF('Data R5'!C230="","",'Data R5'!B230)</f>
        <v/>
      </c>
      <c r="C4220">
        <f>IF('Data R5'!C230="","",'Data R5'!C230)</f>
        <v/>
      </c>
      <c r="D4220">
        <f>IF('Data R5'!C230="","",'Data R5'!D230)</f>
        <v/>
      </c>
      <c r="E4220">
        <f>IF('Data R5'!C230="","",'Data R5'!E230)</f>
        <v/>
      </c>
      <c r="F4220">
        <f>IF('Data R5'!C230="","",'Data R5'!F230)</f>
        <v/>
      </c>
      <c r="G4220">
        <f>IF('Data R5'!C230="","",'Data R5'!AD230)</f>
        <v/>
      </c>
      <c r="H4220">
        <f>IF('Data R5'!C230="","",'Data R5'!AC230)</f>
        <v/>
      </c>
      <c r="I4220">
        <f>IF('Data R5'!C230="","",COUNTIF('Data R5'!J230,"&gt;0")+COUNTIF('Data R5'!L230,"&gt;0")+COUNTIF('Data R5'!N230,"&gt;0")+COUNTIF('Data R5'!P230,"&gt;0")+COUNTIF('Data R5'!R230,"&gt;0")+COUNTIF('Data R5'!T230,"&gt;0")+COUNTIF('Data R5'!V230,"&gt;0")+COUNTIF('Data R5'!X230,"&gt;0"))</f>
        <v/>
      </c>
      <c r="J4220">
        <f>IF('Data R5'!C230="","",IF((COUNTIF('Data R5'!K230,"&gt;0")+COUNTIF('Data R5'!M230,"&gt;0")+COUNTIF('Data R5'!O230,"&gt;0")+COUNTIF('Data R5'!Q230,"&gt;0")+COUNTIF('Data R5'!S230,"&gt;0")+COUNTIF('Data R5'!U230,"&gt;0")+COUNTIF('Data R5'!W230,"&gt;0")+COUNTIF('Data R5'!Y230,"&gt;0"))&gt;0,1,0))</f>
        <v/>
      </c>
      <c r="M4220" t="inlineStr">
        <is>
          <t>Data R</t>
        </is>
      </c>
    </row>
    <row r="4221">
      <c r="A4221" t="inlineStr">
        <is>
          <t>Regional 5</t>
        </is>
      </c>
      <c r="B4221">
        <f>IF('Data R5'!C231="","",'Data R5'!B231)</f>
        <v/>
      </c>
      <c r="C4221">
        <f>IF('Data R5'!C231="","",'Data R5'!C231)</f>
        <v/>
      </c>
      <c r="D4221">
        <f>IF('Data R5'!C231="","",'Data R5'!D231)</f>
        <v/>
      </c>
      <c r="E4221">
        <f>IF('Data R5'!C231="","",'Data R5'!E231)</f>
        <v/>
      </c>
      <c r="F4221">
        <f>IF('Data R5'!C231="","",'Data R5'!F231)</f>
        <v/>
      </c>
      <c r="G4221">
        <f>IF('Data R5'!C231="","",'Data R5'!AD231)</f>
        <v/>
      </c>
      <c r="H4221">
        <f>IF('Data R5'!C231="","",'Data R5'!AC231)</f>
        <v/>
      </c>
      <c r="I4221">
        <f>IF('Data R5'!C231="","",COUNTIF('Data R5'!J231,"&gt;0")+COUNTIF('Data R5'!L231,"&gt;0")+COUNTIF('Data R5'!N231,"&gt;0")+COUNTIF('Data R5'!P231,"&gt;0")+COUNTIF('Data R5'!R231,"&gt;0")+COUNTIF('Data R5'!T231,"&gt;0")+COUNTIF('Data R5'!V231,"&gt;0")+COUNTIF('Data R5'!X231,"&gt;0"))</f>
        <v/>
      </c>
      <c r="J4221">
        <f>IF('Data R5'!C231="","",IF((COUNTIF('Data R5'!K231,"&gt;0")+COUNTIF('Data R5'!M231,"&gt;0")+COUNTIF('Data R5'!O231,"&gt;0")+COUNTIF('Data R5'!Q231,"&gt;0")+COUNTIF('Data R5'!S231,"&gt;0")+COUNTIF('Data R5'!U231,"&gt;0")+COUNTIF('Data R5'!W231,"&gt;0")+COUNTIF('Data R5'!Y231,"&gt;0"))&gt;0,1,0))</f>
        <v/>
      </c>
      <c r="M4221" t="inlineStr">
        <is>
          <t>Data R</t>
        </is>
      </c>
    </row>
    <row r="4222">
      <c r="A4222" t="inlineStr">
        <is>
          <t>Regional 5</t>
        </is>
      </c>
      <c r="B4222">
        <f>IF('Data R5'!C232="","",'Data R5'!B232)</f>
        <v/>
      </c>
      <c r="C4222">
        <f>IF('Data R5'!C232="","",'Data R5'!C232)</f>
        <v/>
      </c>
      <c r="D4222">
        <f>IF('Data R5'!C232="","",'Data R5'!D232)</f>
        <v/>
      </c>
      <c r="E4222">
        <f>IF('Data R5'!C232="","",'Data R5'!E232)</f>
        <v/>
      </c>
      <c r="F4222">
        <f>IF('Data R5'!C232="","",'Data R5'!F232)</f>
        <v/>
      </c>
      <c r="G4222">
        <f>IF('Data R5'!C232="","",'Data R5'!AD232)</f>
        <v/>
      </c>
      <c r="H4222">
        <f>IF('Data R5'!C232="","",'Data R5'!AC232)</f>
        <v/>
      </c>
      <c r="I4222">
        <f>IF('Data R5'!C232="","",COUNTIF('Data R5'!J232,"&gt;0")+COUNTIF('Data R5'!L232,"&gt;0")+COUNTIF('Data R5'!N232,"&gt;0")+COUNTIF('Data R5'!P232,"&gt;0")+COUNTIF('Data R5'!R232,"&gt;0")+COUNTIF('Data R5'!T232,"&gt;0")+COUNTIF('Data R5'!V232,"&gt;0")+COUNTIF('Data R5'!X232,"&gt;0"))</f>
        <v/>
      </c>
      <c r="J4222">
        <f>IF('Data R5'!C232="","",IF((COUNTIF('Data R5'!K232,"&gt;0")+COUNTIF('Data R5'!M232,"&gt;0")+COUNTIF('Data R5'!O232,"&gt;0")+COUNTIF('Data R5'!Q232,"&gt;0")+COUNTIF('Data R5'!S232,"&gt;0")+COUNTIF('Data R5'!U232,"&gt;0")+COUNTIF('Data R5'!W232,"&gt;0")+COUNTIF('Data R5'!Y232,"&gt;0"))&gt;0,1,0))</f>
        <v/>
      </c>
      <c r="M4222" t="inlineStr">
        <is>
          <t>Data R</t>
        </is>
      </c>
    </row>
    <row r="4223">
      <c r="A4223" t="inlineStr">
        <is>
          <t>Regional 5</t>
        </is>
      </c>
      <c r="B4223">
        <f>IF('Data R5'!C233="","",'Data R5'!B233)</f>
        <v/>
      </c>
      <c r="C4223">
        <f>IF('Data R5'!C233="","",'Data R5'!C233)</f>
        <v/>
      </c>
      <c r="D4223">
        <f>IF('Data R5'!C233="","",'Data R5'!D233)</f>
        <v/>
      </c>
      <c r="E4223">
        <f>IF('Data R5'!C233="","",'Data R5'!E233)</f>
        <v/>
      </c>
      <c r="F4223">
        <f>IF('Data R5'!C233="","",'Data R5'!F233)</f>
        <v/>
      </c>
      <c r="G4223">
        <f>IF('Data R5'!C233="","",'Data R5'!AD233)</f>
        <v/>
      </c>
      <c r="H4223">
        <f>IF('Data R5'!C233="","",'Data R5'!AC233)</f>
        <v/>
      </c>
      <c r="I4223">
        <f>IF('Data R5'!C233="","",COUNTIF('Data R5'!J233,"&gt;0")+COUNTIF('Data R5'!L233,"&gt;0")+COUNTIF('Data R5'!N233,"&gt;0")+COUNTIF('Data R5'!P233,"&gt;0")+COUNTIF('Data R5'!R233,"&gt;0")+COUNTIF('Data R5'!T233,"&gt;0")+COUNTIF('Data R5'!V233,"&gt;0")+COUNTIF('Data R5'!X233,"&gt;0"))</f>
        <v/>
      </c>
      <c r="J4223">
        <f>IF('Data R5'!C233="","",IF((COUNTIF('Data R5'!K233,"&gt;0")+COUNTIF('Data R5'!M233,"&gt;0")+COUNTIF('Data R5'!O233,"&gt;0")+COUNTIF('Data R5'!Q233,"&gt;0")+COUNTIF('Data R5'!S233,"&gt;0")+COUNTIF('Data R5'!U233,"&gt;0")+COUNTIF('Data R5'!W233,"&gt;0")+COUNTIF('Data R5'!Y233,"&gt;0"))&gt;0,1,0))</f>
        <v/>
      </c>
      <c r="M4223" t="inlineStr">
        <is>
          <t>Data R</t>
        </is>
      </c>
    </row>
    <row r="4224">
      <c r="A4224" t="inlineStr">
        <is>
          <t>Regional 5</t>
        </is>
      </c>
      <c r="B4224">
        <f>IF('Data R5'!C234="","",'Data R5'!B234)</f>
        <v/>
      </c>
      <c r="C4224">
        <f>IF('Data R5'!C234="","",'Data R5'!C234)</f>
        <v/>
      </c>
      <c r="D4224">
        <f>IF('Data R5'!C234="","",'Data R5'!D234)</f>
        <v/>
      </c>
      <c r="E4224">
        <f>IF('Data R5'!C234="","",'Data R5'!E234)</f>
        <v/>
      </c>
      <c r="F4224">
        <f>IF('Data R5'!C234="","",'Data R5'!F234)</f>
        <v/>
      </c>
      <c r="G4224">
        <f>IF('Data R5'!C234="","",'Data R5'!AD234)</f>
        <v/>
      </c>
      <c r="H4224">
        <f>IF('Data R5'!C234="","",'Data R5'!AC234)</f>
        <v/>
      </c>
      <c r="I4224">
        <f>IF('Data R5'!C234="","",COUNTIF('Data R5'!J234,"&gt;0")+COUNTIF('Data R5'!L234,"&gt;0")+COUNTIF('Data R5'!N234,"&gt;0")+COUNTIF('Data R5'!P234,"&gt;0")+COUNTIF('Data R5'!R234,"&gt;0")+COUNTIF('Data R5'!T234,"&gt;0")+COUNTIF('Data R5'!V234,"&gt;0")+COUNTIF('Data R5'!X234,"&gt;0"))</f>
        <v/>
      </c>
      <c r="J4224">
        <f>IF('Data R5'!C234="","",IF((COUNTIF('Data R5'!K234,"&gt;0")+COUNTIF('Data R5'!M234,"&gt;0")+COUNTIF('Data R5'!O234,"&gt;0")+COUNTIF('Data R5'!Q234,"&gt;0")+COUNTIF('Data R5'!S234,"&gt;0")+COUNTIF('Data R5'!U234,"&gt;0")+COUNTIF('Data R5'!W234,"&gt;0")+COUNTIF('Data R5'!Y234,"&gt;0"))&gt;0,1,0))</f>
        <v/>
      </c>
      <c r="M4224" t="inlineStr">
        <is>
          <t>Data R</t>
        </is>
      </c>
    </row>
    <row r="4225">
      <c r="A4225" t="inlineStr">
        <is>
          <t>Regional 5</t>
        </is>
      </c>
      <c r="B4225">
        <f>IF('Data R5'!C235="","",'Data R5'!B235)</f>
        <v/>
      </c>
      <c r="C4225">
        <f>IF('Data R5'!C235="","",'Data R5'!C235)</f>
        <v/>
      </c>
      <c r="D4225">
        <f>IF('Data R5'!C235="","",'Data R5'!D235)</f>
        <v/>
      </c>
      <c r="E4225">
        <f>IF('Data R5'!C235="","",'Data R5'!E235)</f>
        <v/>
      </c>
      <c r="F4225">
        <f>IF('Data R5'!C235="","",'Data R5'!F235)</f>
        <v/>
      </c>
      <c r="G4225">
        <f>IF('Data R5'!C235="","",'Data R5'!AD235)</f>
        <v/>
      </c>
      <c r="H4225">
        <f>IF('Data R5'!C235="","",'Data R5'!AC235)</f>
        <v/>
      </c>
      <c r="I4225">
        <f>IF('Data R5'!C235="","",COUNTIF('Data R5'!J235,"&gt;0")+COUNTIF('Data R5'!L235,"&gt;0")+COUNTIF('Data R5'!N235,"&gt;0")+COUNTIF('Data R5'!P235,"&gt;0")+COUNTIF('Data R5'!R235,"&gt;0")+COUNTIF('Data R5'!T235,"&gt;0")+COUNTIF('Data R5'!V235,"&gt;0")+COUNTIF('Data R5'!X235,"&gt;0"))</f>
        <v/>
      </c>
      <c r="J4225">
        <f>IF('Data R5'!C235="","",IF((COUNTIF('Data R5'!K235,"&gt;0")+COUNTIF('Data R5'!M235,"&gt;0")+COUNTIF('Data R5'!O235,"&gt;0")+COUNTIF('Data R5'!Q235,"&gt;0")+COUNTIF('Data R5'!S235,"&gt;0")+COUNTIF('Data R5'!U235,"&gt;0")+COUNTIF('Data R5'!W235,"&gt;0")+COUNTIF('Data R5'!Y235,"&gt;0"))&gt;0,1,0))</f>
        <v/>
      </c>
      <c r="M4225" t="inlineStr">
        <is>
          <t>Data R</t>
        </is>
      </c>
    </row>
    <row r="4226">
      <c r="A4226" t="inlineStr">
        <is>
          <t>Regional 5</t>
        </is>
      </c>
      <c r="B4226">
        <f>IF('Data R5'!C236="","",'Data R5'!B236)</f>
        <v/>
      </c>
      <c r="C4226">
        <f>IF('Data R5'!C236="","",'Data R5'!C236)</f>
        <v/>
      </c>
      <c r="D4226">
        <f>IF('Data R5'!C236="","",'Data R5'!D236)</f>
        <v/>
      </c>
      <c r="E4226">
        <f>IF('Data R5'!C236="","",'Data R5'!E236)</f>
        <v/>
      </c>
      <c r="F4226">
        <f>IF('Data R5'!C236="","",'Data R5'!F236)</f>
        <v/>
      </c>
      <c r="G4226">
        <f>IF('Data R5'!C236="","",'Data R5'!AD236)</f>
        <v/>
      </c>
      <c r="H4226">
        <f>IF('Data R5'!C236="","",'Data R5'!AC236)</f>
        <v/>
      </c>
      <c r="I4226">
        <f>IF('Data R5'!C236="","",COUNTIF('Data R5'!J236,"&gt;0")+COUNTIF('Data R5'!L236,"&gt;0")+COUNTIF('Data R5'!N236,"&gt;0")+COUNTIF('Data R5'!P236,"&gt;0")+COUNTIF('Data R5'!R236,"&gt;0")+COUNTIF('Data R5'!T236,"&gt;0")+COUNTIF('Data R5'!V236,"&gt;0")+COUNTIF('Data R5'!X236,"&gt;0"))</f>
        <v/>
      </c>
      <c r="J4226">
        <f>IF('Data R5'!C236="","",IF((COUNTIF('Data R5'!K236,"&gt;0")+COUNTIF('Data R5'!M236,"&gt;0")+COUNTIF('Data R5'!O236,"&gt;0")+COUNTIF('Data R5'!Q236,"&gt;0")+COUNTIF('Data R5'!S236,"&gt;0")+COUNTIF('Data R5'!U236,"&gt;0")+COUNTIF('Data R5'!W236,"&gt;0")+COUNTIF('Data R5'!Y236,"&gt;0"))&gt;0,1,0))</f>
        <v/>
      </c>
      <c r="M4226" t="inlineStr">
        <is>
          <t>Data R</t>
        </is>
      </c>
    </row>
    <row r="4227">
      <c r="A4227" t="inlineStr">
        <is>
          <t>Regional 5</t>
        </is>
      </c>
      <c r="B4227">
        <f>IF('Data R5'!C237="","",'Data R5'!B237)</f>
        <v/>
      </c>
      <c r="C4227">
        <f>IF('Data R5'!C237="","",'Data R5'!C237)</f>
        <v/>
      </c>
      <c r="D4227">
        <f>IF('Data R5'!C237="","",'Data R5'!D237)</f>
        <v/>
      </c>
      <c r="E4227">
        <f>IF('Data R5'!C237="","",'Data R5'!E237)</f>
        <v/>
      </c>
      <c r="F4227">
        <f>IF('Data R5'!C237="","",'Data R5'!F237)</f>
        <v/>
      </c>
      <c r="G4227">
        <f>IF('Data R5'!C237="","",'Data R5'!AD237)</f>
        <v/>
      </c>
      <c r="H4227">
        <f>IF('Data R5'!C237="","",'Data R5'!AC237)</f>
        <v/>
      </c>
      <c r="I4227">
        <f>IF('Data R5'!C237="","",COUNTIF('Data R5'!J237,"&gt;0")+COUNTIF('Data R5'!L237,"&gt;0")+COUNTIF('Data R5'!N237,"&gt;0")+COUNTIF('Data R5'!P237,"&gt;0")+COUNTIF('Data R5'!R237,"&gt;0")+COUNTIF('Data R5'!T237,"&gt;0")+COUNTIF('Data R5'!V237,"&gt;0")+COUNTIF('Data R5'!X237,"&gt;0"))</f>
        <v/>
      </c>
      <c r="J4227">
        <f>IF('Data R5'!C237="","",IF((COUNTIF('Data R5'!K237,"&gt;0")+COUNTIF('Data R5'!M237,"&gt;0")+COUNTIF('Data R5'!O237,"&gt;0")+COUNTIF('Data R5'!Q237,"&gt;0")+COUNTIF('Data R5'!S237,"&gt;0")+COUNTIF('Data R5'!U237,"&gt;0")+COUNTIF('Data R5'!W237,"&gt;0")+COUNTIF('Data R5'!Y237,"&gt;0"))&gt;0,1,0))</f>
        <v/>
      </c>
      <c r="M4227" t="inlineStr">
        <is>
          <t>Data R</t>
        </is>
      </c>
    </row>
    <row r="4228">
      <c r="A4228" t="inlineStr">
        <is>
          <t>Regional 5</t>
        </is>
      </c>
      <c r="B4228">
        <f>IF('Data R5'!C238="","",'Data R5'!B238)</f>
        <v/>
      </c>
      <c r="C4228">
        <f>IF('Data R5'!C238="","",'Data R5'!C238)</f>
        <v/>
      </c>
      <c r="D4228">
        <f>IF('Data R5'!C238="","",'Data R5'!D238)</f>
        <v/>
      </c>
      <c r="E4228">
        <f>IF('Data R5'!C238="","",'Data R5'!E238)</f>
        <v/>
      </c>
      <c r="F4228">
        <f>IF('Data R5'!C238="","",'Data R5'!F238)</f>
        <v/>
      </c>
      <c r="G4228">
        <f>IF('Data R5'!C238="","",'Data R5'!AD238)</f>
        <v/>
      </c>
      <c r="H4228">
        <f>IF('Data R5'!C238="","",'Data R5'!AC238)</f>
        <v/>
      </c>
      <c r="I4228">
        <f>IF('Data R5'!C238="","",COUNTIF('Data R5'!J238,"&gt;0")+COUNTIF('Data R5'!L238,"&gt;0")+COUNTIF('Data R5'!N238,"&gt;0")+COUNTIF('Data R5'!P238,"&gt;0")+COUNTIF('Data R5'!R238,"&gt;0")+COUNTIF('Data R5'!T238,"&gt;0")+COUNTIF('Data R5'!V238,"&gt;0")+COUNTIF('Data R5'!X238,"&gt;0"))</f>
        <v/>
      </c>
      <c r="J4228">
        <f>IF('Data R5'!C238="","",IF((COUNTIF('Data R5'!K238,"&gt;0")+COUNTIF('Data R5'!M238,"&gt;0")+COUNTIF('Data R5'!O238,"&gt;0")+COUNTIF('Data R5'!Q238,"&gt;0")+COUNTIF('Data R5'!S238,"&gt;0")+COUNTIF('Data R5'!U238,"&gt;0")+COUNTIF('Data R5'!W238,"&gt;0")+COUNTIF('Data R5'!Y238,"&gt;0"))&gt;0,1,0))</f>
        <v/>
      </c>
      <c r="M4228" t="inlineStr">
        <is>
          <t>Data R</t>
        </is>
      </c>
    </row>
    <row r="4229">
      <c r="A4229" t="inlineStr">
        <is>
          <t>Regional 5</t>
        </is>
      </c>
      <c r="B4229">
        <f>IF('Data R5'!C239="","",'Data R5'!B239)</f>
        <v/>
      </c>
      <c r="C4229">
        <f>IF('Data R5'!C239="","",'Data R5'!C239)</f>
        <v/>
      </c>
      <c r="D4229">
        <f>IF('Data R5'!C239="","",'Data R5'!D239)</f>
        <v/>
      </c>
      <c r="E4229">
        <f>IF('Data R5'!C239="","",'Data R5'!E239)</f>
        <v/>
      </c>
      <c r="F4229">
        <f>IF('Data R5'!C239="","",'Data R5'!F239)</f>
        <v/>
      </c>
      <c r="G4229">
        <f>IF('Data R5'!C239="","",'Data R5'!AD239)</f>
        <v/>
      </c>
      <c r="H4229">
        <f>IF('Data R5'!C239="","",'Data R5'!AC239)</f>
        <v/>
      </c>
      <c r="I4229">
        <f>IF('Data R5'!C239="","",COUNTIF('Data R5'!J239,"&gt;0")+COUNTIF('Data R5'!L239,"&gt;0")+COUNTIF('Data R5'!N239,"&gt;0")+COUNTIF('Data R5'!P239,"&gt;0")+COUNTIF('Data R5'!R239,"&gt;0")+COUNTIF('Data R5'!T239,"&gt;0")+COUNTIF('Data R5'!V239,"&gt;0")+COUNTIF('Data R5'!X239,"&gt;0"))</f>
        <v/>
      </c>
      <c r="J4229">
        <f>IF('Data R5'!C239="","",IF((COUNTIF('Data R5'!K239,"&gt;0")+COUNTIF('Data R5'!M239,"&gt;0")+COUNTIF('Data R5'!O239,"&gt;0")+COUNTIF('Data R5'!Q239,"&gt;0")+COUNTIF('Data R5'!S239,"&gt;0")+COUNTIF('Data R5'!U239,"&gt;0")+COUNTIF('Data R5'!W239,"&gt;0")+COUNTIF('Data R5'!Y239,"&gt;0"))&gt;0,1,0))</f>
        <v/>
      </c>
      <c r="M4229" t="inlineStr">
        <is>
          <t>Data R</t>
        </is>
      </c>
    </row>
    <row r="4230">
      <c r="A4230" t="inlineStr">
        <is>
          <t>Regional 5</t>
        </is>
      </c>
      <c r="B4230">
        <f>IF('Data R5'!C240="","",'Data R5'!B240)</f>
        <v/>
      </c>
      <c r="C4230">
        <f>IF('Data R5'!C240="","",'Data R5'!C240)</f>
        <v/>
      </c>
      <c r="D4230">
        <f>IF('Data R5'!C240="","",'Data R5'!D240)</f>
        <v/>
      </c>
      <c r="E4230">
        <f>IF('Data R5'!C240="","",'Data R5'!E240)</f>
        <v/>
      </c>
      <c r="F4230">
        <f>IF('Data R5'!C240="","",'Data R5'!F240)</f>
        <v/>
      </c>
      <c r="G4230">
        <f>IF('Data R5'!C240="","",'Data R5'!AD240)</f>
        <v/>
      </c>
      <c r="H4230">
        <f>IF('Data R5'!C240="","",'Data R5'!AC240)</f>
        <v/>
      </c>
      <c r="I4230">
        <f>IF('Data R5'!C240="","",COUNTIF('Data R5'!J240,"&gt;0")+COUNTIF('Data R5'!L240,"&gt;0")+COUNTIF('Data R5'!N240,"&gt;0")+COUNTIF('Data R5'!P240,"&gt;0")+COUNTIF('Data R5'!R240,"&gt;0")+COUNTIF('Data R5'!T240,"&gt;0")+COUNTIF('Data R5'!V240,"&gt;0")+COUNTIF('Data R5'!X240,"&gt;0"))</f>
        <v/>
      </c>
      <c r="J4230">
        <f>IF('Data R5'!C240="","",IF((COUNTIF('Data R5'!K240,"&gt;0")+COUNTIF('Data R5'!M240,"&gt;0")+COUNTIF('Data R5'!O240,"&gt;0")+COUNTIF('Data R5'!Q240,"&gt;0")+COUNTIF('Data R5'!S240,"&gt;0")+COUNTIF('Data R5'!U240,"&gt;0")+COUNTIF('Data R5'!W240,"&gt;0")+COUNTIF('Data R5'!Y240,"&gt;0"))&gt;0,1,0))</f>
        <v/>
      </c>
      <c r="M4230" t="inlineStr">
        <is>
          <t>Data R</t>
        </is>
      </c>
    </row>
    <row r="4231">
      <c r="A4231" t="inlineStr">
        <is>
          <t>Regional 5</t>
        </is>
      </c>
      <c r="B4231">
        <f>IF('Data R5'!C241="","",'Data R5'!B241)</f>
        <v/>
      </c>
      <c r="C4231">
        <f>IF('Data R5'!C241="","",'Data R5'!C241)</f>
        <v/>
      </c>
      <c r="D4231">
        <f>IF('Data R5'!C241="","",'Data R5'!D241)</f>
        <v/>
      </c>
      <c r="E4231">
        <f>IF('Data R5'!C241="","",'Data R5'!E241)</f>
        <v/>
      </c>
      <c r="F4231">
        <f>IF('Data R5'!C241="","",'Data R5'!F241)</f>
        <v/>
      </c>
      <c r="G4231">
        <f>IF('Data R5'!C241="","",'Data R5'!AD241)</f>
        <v/>
      </c>
      <c r="H4231">
        <f>IF('Data R5'!C241="","",'Data R5'!AC241)</f>
        <v/>
      </c>
      <c r="I4231">
        <f>IF('Data R5'!C241="","",COUNTIF('Data R5'!J241,"&gt;0")+COUNTIF('Data R5'!L241,"&gt;0")+COUNTIF('Data R5'!N241,"&gt;0")+COUNTIF('Data R5'!P241,"&gt;0")+COUNTIF('Data R5'!R241,"&gt;0")+COUNTIF('Data R5'!T241,"&gt;0")+COUNTIF('Data R5'!V241,"&gt;0")+COUNTIF('Data R5'!X241,"&gt;0"))</f>
        <v/>
      </c>
      <c r="J4231">
        <f>IF('Data R5'!C241="","",IF((COUNTIF('Data R5'!K241,"&gt;0")+COUNTIF('Data R5'!M241,"&gt;0")+COUNTIF('Data R5'!O241,"&gt;0")+COUNTIF('Data R5'!Q241,"&gt;0")+COUNTIF('Data R5'!S241,"&gt;0")+COUNTIF('Data R5'!U241,"&gt;0")+COUNTIF('Data R5'!W241,"&gt;0")+COUNTIF('Data R5'!Y241,"&gt;0"))&gt;0,1,0))</f>
        <v/>
      </c>
      <c r="M4231" t="inlineStr">
        <is>
          <t>Data R</t>
        </is>
      </c>
    </row>
    <row r="4232">
      <c r="A4232" t="inlineStr">
        <is>
          <t>Regional 5</t>
        </is>
      </c>
      <c r="B4232">
        <f>IF('Data R5'!C242="","",'Data R5'!B242)</f>
        <v/>
      </c>
      <c r="C4232">
        <f>IF('Data R5'!C242="","",'Data R5'!C242)</f>
        <v/>
      </c>
      <c r="D4232">
        <f>IF('Data R5'!C242="","",'Data R5'!D242)</f>
        <v/>
      </c>
      <c r="E4232">
        <f>IF('Data R5'!C242="","",'Data R5'!E242)</f>
        <v/>
      </c>
      <c r="F4232">
        <f>IF('Data R5'!C242="","",'Data R5'!F242)</f>
        <v/>
      </c>
      <c r="G4232">
        <f>IF('Data R5'!C242="","",'Data R5'!AD242)</f>
        <v/>
      </c>
      <c r="H4232">
        <f>IF('Data R5'!C242="","",'Data R5'!AC242)</f>
        <v/>
      </c>
      <c r="I4232">
        <f>IF('Data R5'!C242="","",COUNTIF('Data R5'!J242,"&gt;0")+COUNTIF('Data R5'!L242,"&gt;0")+COUNTIF('Data R5'!N242,"&gt;0")+COUNTIF('Data R5'!P242,"&gt;0")+COUNTIF('Data R5'!R242,"&gt;0")+COUNTIF('Data R5'!T242,"&gt;0")+COUNTIF('Data R5'!V242,"&gt;0")+COUNTIF('Data R5'!X242,"&gt;0"))</f>
        <v/>
      </c>
      <c r="J4232">
        <f>IF('Data R5'!C242="","",IF((COUNTIF('Data R5'!K242,"&gt;0")+COUNTIF('Data R5'!M242,"&gt;0")+COUNTIF('Data R5'!O242,"&gt;0")+COUNTIF('Data R5'!Q242,"&gt;0")+COUNTIF('Data R5'!S242,"&gt;0")+COUNTIF('Data R5'!U242,"&gt;0")+COUNTIF('Data R5'!W242,"&gt;0")+COUNTIF('Data R5'!Y242,"&gt;0"))&gt;0,1,0))</f>
        <v/>
      </c>
      <c r="M4232" t="inlineStr">
        <is>
          <t>Data R</t>
        </is>
      </c>
    </row>
    <row r="4233">
      <c r="A4233" t="inlineStr">
        <is>
          <t>Regional 5</t>
        </is>
      </c>
      <c r="B4233">
        <f>IF('Data R5'!C243="","",'Data R5'!B243)</f>
        <v/>
      </c>
      <c r="C4233">
        <f>IF('Data R5'!C243="","",'Data R5'!C243)</f>
        <v/>
      </c>
      <c r="D4233">
        <f>IF('Data R5'!C243="","",'Data R5'!D243)</f>
        <v/>
      </c>
      <c r="E4233">
        <f>IF('Data R5'!C243="","",'Data R5'!E243)</f>
        <v/>
      </c>
      <c r="F4233">
        <f>IF('Data R5'!C243="","",'Data R5'!F243)</f>
        <v/>
      </c>
      <c r="G4233">
        <f>IF('Data R5'!C243="","",'Data R5'!AD243)</f>
        <v/>
      </c>
      <c r="H4233">
        <f>IF('Data R5'!C243="","",'Data R5'!AC243)</f>
        <v/>
      </c>
      <c r="I4233">
        <f>IF('Data R5'!C243="","",COUNTIF('Data R5'!J243,"&gt;0")+COUNTIF('Data R5'!L243,"&gt;0")+COUNTIF('Data R5'!N243,"&gt;0")+COUNTIF('Data R5'!P243,"&gt;0")+COUNTIF('Data R5'!R243,"&gt;0")+COUNTIF('Data R5'!T243,"&gt;0")+COUNTIF('Data R5'!V243,"&gt;0")+COUNTIF('Data R5'!X243,"&gt;0"))</f>
        <v/>
      </c>
      <c r="J4233">
        <f>IF('Data R5'!C243="","",IF((COUNTIF('Data R5'!K243,"&gt;0")+COUNTIF('Data R5'!M243,"&gt;0")+COUNTIF('Data R5'!O243,"&gt;0")+COUNTIF('Data R5'!Q243,"&gt;0")+COUNTIF('Data R5'!S243,"&gt;0")+COUNTIF('Data R5'!U243,"&gt;0")+COUNTIF('Data R5'!W243,"&gt;0")+COUNTIF('Data R5'!Y243,"&gt;0"))&gt;0,1,0))</f>
        <v/>
      </c>
      <c r="M4233" t="inlineStr">
        <is>
          <t>Data R</t>
        </is>
      </c>
    </row>
    <row r="4234">
      <c r="A4234" t="inlineStr">
        <is>
          <t>Regional 5</t>
        </is>
      </c>
      <c r="B4234">
        <f>IF('Data R5'!C244="","",'Data R5'!B244)</f>
        <v/>
      </c>
      <c r="C4234">
        <f>IF('Data R5'!C244="","",'Data R5'!C244)</f>
        <v/>
      </c>
      <c r="D4234">
        <f>IF('Data R5'!C244="","",'Data R5'!D244)</f>
        <v/>
      </c>
      <c r="E4234">
        <f>IF('Data R5'!C244="","",'Data R5'!E244)</f>
        <v/>
      </c>
      <c r="F4234">
        <f>IF('Data R5'!C244="","",'Data R5'!F244)</f>
        <v/>
      </c>
      <c r="G4234">
        <f>IF('Data R5'!C244="","",'Data R5'!AD244)</f>
        <v/>
      </c>
      <c r="H4234">
        <f>IF('Data R5'!C244="","",'Data R5'!AC244)</f>
        <v/>
      </c>
      <c r="I4234">
        <f>IF('Data R5'!C244="","",COUNTIF('Data R5'!J244,"&gt;0")+COUNTIF('Data R5'!L244,"&gt;0")+COUNTIF('Data R5'!N244,"&gt;0")+COUNTIF('Data R5'!P244,"&gt;0")+COUNTIF('Data R5'!R244,"&gt;0")+COUNTIF('Data R5'!T244,"&gt;0")+COUNTIF('Data R5'!V244,"&gt;0")+COUNTIF('Data R5'!X244,"&gt;0"))</f>
        <v/>
      </c>
      <c r="J4234">
        <f>IF('Data R5'!C244="","",IF((COUNTIF('Data R5'!K244,"&gt;0")+COUNTIF('Data R5'!M244,"&gt;0")+COUNTIF('Data R5'!O244,"&gt;0")+COUNTIF('Data R5'!Q244,"&gt;0")+COUNTIF('Data R5'!S244,"&gt;0")+COUNTIF('Data R5'!U244,"&gt;0")+COUNTIF('Data R5'!W244,"&gt;0")+COUNTIF('Data R5'!Y244,"&gt;0"))&gt;0,1,0))</f>
        <v/>
      </c>
      <c r="M4234" t="inlineStr">
        <is>
          <t>Data R</t>
        </is>
      </c>
    </row>
    <row r="4235">
      <c r="A4235" t="inlineStr">
        <is>
          <t>Regional 5</t>
        </is>
      </c>
      <c r="B4235">
        <f>IF('Data R5'!C245="","",'Data R5'!B245)</f>
        <v/>
      </c>
      <c r="C4235">
        <f>IF('Data R5'!C245="","",'Data R5'!C245)</f>
        <v/>
      </c>
      <c r="D4235">
        <f>IF('Data R5'!C245="","",'Data R5'!D245)</f>
        <v/>
      </c>
      <c r="E4235">
        <f>IF('Data R5'!C245="","",'Data R5'!E245)</f>
        <v/>
      </c>
      <c r="F4235">
        <f>IF('Data R5'!C245="","",'Data R5'!F245)</f>
        <v/>
      </c>
      <c r="G4235">
        <f>IF('Data R5'!C245="","",'Data R5'!AD245)</f>
        <v/>
      </c>
      <c r="H4235">
        <f>IF('Data R5'!C245="","",'Data R5'!AC245)</f>
        <v/>
      </c>
      <c r="I4235">
        <f>IF('Data R5'!C245="","",COUNTIF('Data R5'!J245,"&gt;0")+COUNTIF('Data R5'!L245,"&gt;0")+COUNTIF('Data R5'!N245,"&gt;0")+COUNTIF('Data R5'!P245,"&gt;0")+COUNTIF('Data R5'!R245,"&gt;0")+COUNTIF('Data R5'!T245,"&gt;0")+COUNTIF('Data R5'!V245,"&gt;0")+COUNTIF('Data R5'!X245,"&gt;0"))</f>
        <v/>
      </c>
      <c r="J4235">
        <f>IF('Data R5'!C245="","",IF((COUNTIF('Data R5'!K245,"&gt;0")+COUNTIF('Data R5'!M245,"&gt;0")+COUNTIF('Data R5'!O245,"&gt;0")+COUNTIF('Data R5'!Q245,"&gt;0")+COUNTIF('Data R5'!S245,"&gt;0")+COUNTIF('Data R5'!U245,"&gt;0")+COUNTIF('Data R5'!W245,"&gt;0")+COUNTIF('Data R5'!Y245,"&gt;0"))&gt;0,1,0))</f>
        <v/>
      </c>
      <c r="M4235" t="inlineStr">
        <is>
          <t>Data R</t>
        </is>
      </c>
    </row>
    <row r="4236">
      <c r="A4236" t="inlineStr">
        <is>
          <t>Regional 5</t>
        </is>
      </c>
      <c r="B4236">
        <f>IF('Data R5'!C246="","",'Data R5'!B246)</f>
        <v/>
      </c>
      <c r="C4236">
        <f>IF('Data R5'!C246="","",'Data R5'!C246)</f>
        <v/>
      </c>
      <c r="D4236">
        <f>IF('Data R5'!C246="","",'Data R5'!D246)</f>
        <v/>
      </c>
      <c r="E4236">
        <f>IF('Data R5'!C246="","",'Data R5'!E246)</f>
        <v/>
      </c>
      <c r="F4236">
        <f>IF('Data R5'!C246="","",'Data R5'!F246)</f>
        <v/>
      </c>
      <c r="G4236">
        <f>IF('Data R5'!C246="","",'Data R5'!AD246)</f>
        <v/>
      </c>
      <c r="H4236">
        <f>IF('Data R5'!C246="","",'Data R5'!AC246)</f>
        <v/>
      </c>
      <c r="I4236">
        <f>IF('Data R5'!C246="","",COUNTIF('Data R5'!J246,"&gt;0")+COUNTIF('Data R5'!L246,"&gt;0")+COUNTIF('Data R5'!N246,"&gt;0")+COUNTIF('Data R5'!P246,"&gt;0")+COUNTIF('Data R5'!R246,"&gt;0")+COUNTIF('Data R5'!T246,"&gt;0")+COUNTIF('Data R5'!V246,"&gt;0")+COUNTIF('Data R5'!X246,"&gt;0"))</f>
        <v/>
      </c>
      <c r="J4236">
        <f>IF('Data R5'!C246="","",IF((COUNTIF('Data R5'!K246,"&gt;0")+COUNTIF('Data R5'!M246,"&gt;0")+COUNTIF('Data R5'!O246,"&gt;0")+COUNTIF('Data R5'!Q246,"&gt;0")+COUNTIF('Data R5'!S246,"&gt;0")+COUNTIF('Data R5'!U246,"&gt;0")+COUNTIF('Data R5'!W246,"&gt;0")+COUNTIF('Data R5'!Y246,"&gt;0"))&gt;0,1,0))</f>
        <v/>
      </c>
      <c r="M4236" t="inlineStr">
        <is>
          <t>Data R</t>
        </is>
      </c>
    </row>
    <row r="4237">
      <c r="A4237" t="inlineStr">
        <is>
          <t>Regional 5</t>
        </is>
      </c>
      <c r="B4237">
        <f>IF('Data R5'!C247="","",'Data R5'!B247)</f>
        <v/>
      </c>
      <c r="C4237">
        <f>IF('Data R5'!C247="","",'Data R5'!C247)</f>
        <v/>
      </c>
      <c r="D4237">
        <f>IF('Data R5'!C247="","",'Data R5'!D247)</f>
        <v/>
      </c>
      <c r="E4237">
        <f>IF('Data R5'!C247="","",'Data R5'!E247)</f>
        <v/>
      </c>
      <c r="F4237">
        <f>IF('Data R5'!C247="","",'Data R5'!F247)</f>
        <v/>
      </c>
      <c r="G4237">
        <f>IF('Data R5'!C247="","",'Data R5'!AD247)</f>
        <v/>
      </c>
      <c r="H4237">
        <f>IF('Data R5'!C247="","",'Data R5'!AC247)</f>
        <v/>
      </c>
      <c r="I4237">
        <f>IF('Data R5'!C247="","",COUNTIF('Data R5'!J247,"&gt;0")+COUNTIF('Data R5'!L247,"&gt;0")+COUNTIF('Data R5'!N247,"&gt;0")+COUNTIF('Data R5'!P247,"&gt;0")+COUNTIF('Data R5'!R247,"&gt;0")+COUNTIF('Data R5'!T247,"&gt;0")+COUNTIF('Data R5'!V247,"&gt;0")+COUNTIF('Data R5'!X247,"&gt;0"))</f>
        <v/>
      </c>
      <c r="J4237">
        <f>IF('Data R5'!C247="","",IF((COUNTIF('Data R5'!K247,"&gt;0")+COUNTIF('Data R5'!M247,"&gt;0")+COUNTIF('Data R5'!O247,"&gt;0")+COUNTIF('Data R5'!Q247,"&gt;0")+COUNTIF('Data R5'!S247,"&gt;0")+COUNTIF('Data R5'!U247,"&gt;0")+COUNTIF('Data R5'!W247,"&gt;0")+COUNTIF('Data R5'!Y247,"&gt;0"))&gt;0,1,0))</f>
        <v/>
      </c>
      <c r="M4237" t="inlineStr">
        <is>
          <t>Data R</t>
        </is>
      </c>
    </row>
    <row r="4238">
      <c r="A4238" t="inlineStr">
        <is>
          <t>Regional 5</t>
        </is>
      </c>
      <c r="B4238">
        <f>IF('Data R5'!C248="","",'Data R5'!B248)</f>
        <v/>
      </c>
      <c r="C4238">
        <f>IF('Data R5'!C248="","",'Data R5'!C248)</f>
        <v/>
      </c>
      <c r="D4238">
        <f>IF('Data R5'!C248="","",'Data R5'!D248)</f>
        <v/>
      </c>
      <c r="E4238">
        <f>IF('Data R5'!C248="","",'Data R5'!E248)</f>
        <v/>
      </c>
      <c r="F4238">
        <f>IF('Data R5'!C248="","",'Data R5'!F248)</f>
        <v/>
      </c>
      <c r="G4238">
        <f>IF('Data R5'!C248="","",'Data R5'!AD248)</f>
        <v/>
      </c>
      <c r="H4238">
        <f>IF('Data R5'!C248="","",'Data R5'!AC248)</f>
        <v/>
      </c>
      <c r="I4238">
        <f>IF('Data R5'!C248="","",COUNTIF('Data R5'!J248,"&gt;0")+COUNTIF('Data R5'!L248,"&gt;0")+COUNTIF('Data R5'!N248,"&gt;0")+COUNTIF('Data R5'!P248,"&gt;0")+COUNTIF('Data R5'!R248,"&gt;0")+COUNTIF('Data R5'!T248,"&gt;0")+COUNTIF('Data R5'!V248,"&gt;0")+COUNTIF('Data R5'!X248,"&gt;0"))</f>
        <v/>
      </c>
      <c r="J4238">
        <f>IF('Data R5'!C248="","",IF((COUNTIF('Data R5'!K248,"&gt;0")+COUNTIF('Data R5'!M248,"&gt;0")+COUNTIF('Data R5'!O248,"&gt;0")+COUNTIF('Data R5'!Q248,"&gt;0")+COUNTIF('Data R5'!S248,"&gt;0")+COUNTIF('Data R5'!U248,"&gt;0")+COUNTIF('Data R5'!W248,"&gt;0")+COUNTIF('Data R5'!Y248,"&gt;0"))&gt;0,1,0))</f>
        <v/>
      </c>
      <c r="M4238" t="inlineStr">
        <is>
          <t>Data R</t>
        </is>
      </c>
    </row>
    <row r="4239">
      <c r="A4239" t="inlineStr">
        <is>
          <t>Regional 5</t>
        </is>
      </c>
      <c r="B4239">
        <f>IF('Data R5'!C249="","",'Data R5'!B249)</f>
        <v/>
      </c>
      <c r="C4239">
        <f>IF('Data R5'!C249="","",'Data R5'!C249)</f>
        <v/>
      </c>
      <c r="D4239">
        <f>IF('Data R5'!C249="","",'Data R5'!D249)</f>
        <v/>
      </c>
      <c r="E4239">
        <f>IF('Data R5'!C249="","",'Data R5'!E249)</f>
        <v/>
      </c>
      <c r="F4239">
        <f>IF('Data R5'!C249="","",'Data R5'!F249)</f>
        <v/>
      </c>
      <c r="G4239">
        <f>IF('Data R5'!C249="","",'Data R5'!AD249)</f>
        <v/>
      </c>
      <c r="H4239">
        <f>IF('Data R5'!C249="","",'Data R5'!AC249)</f>
        <v/>
      </c>
      <c r="I4239">
        <f>IF('Data R5'!C249="","",COUNTIF('Data R5'!J249,"&gt;0")+COUNTIF('Data R5'!L249,"&gt;0")+COUNTIF('Data R5'!N249,"&gt;0")+COUNTIF('Data R5'!P249,"&gt;0")+COUNTIF('Data R5'!R249,"&gt;0")+COUNTIF('Data R5'!T249,"&gt;0")+COUNTIF('Data R5'!V249,"&gt;0")+COUNTIF('Data R5'!X249,"&gt;0"))</f>
        <v/>
      </c>
      <c r="J4239">
        <f>IF('Data R5'!C249="","",IF((COUNTIF('Data R5'!K249,"&gt;0")+COUNTIF('Data R5'!M249,"&gt;0")+COUNTIF('Data R5'!O249,"&gt;0")+COUNTIF('Data R5'!Q249,"&gt;0")+COUNTIF('Data R5'!S249,"&gt;0")+COUNTIF('Data R5'!U249,"&gt;0")+COUNTIF('Data R5'!W249,"&gt;0")+COUNTIF('Data R5'!Y249,"&gt;0"))&gt;0,1,0))</f>
        <v/>
      </c>
      <c r="M4239" t="inlineStr">
        <is>
          <t>Data R</t>
        </is>
      </c>
    </row>
    <row r="4240">
      <c r="A4240" t="inlineStr">
        <is>
          <t>Regional 5</t>
        </is>
      </c>
      <c r="B4240">
        <f>IF('Data R5'!C250="","",'Data R5'!B250)</f>
        <v/>
      </c>
      <c r="C4240">
        <f>IF('Data R5'!C250="","",'Data R5'!C250)</f>
        <v/>
      </c>
      <c r="D4240">
        <f>IF('Data R5'!C250="","",'Data R5'!D250)</f>
        <v/>
      </c>
      <c r="E4240">
        <f>IF('Data R5'!C250="","",'Data R5'!E250)</f>
        <v/>
      </c>
      <c r="F4240">
        <f>IF('Data R5'!C250="","",'Data R5'!F250)</f>
        <v/>
      </c>
      <c r="G4240">
        <f>IF('Data R5'!C250="","",'Data R5'!AD250)</f>
        <v/>
      </c>
      <c r="H4240">
        <f>IF('Data R5'!C250="","",'Data R5'!AC250)</f>
        <v/>
      </c>
      <c r="I4240">
        <f>IF('Data R5'!C250="","",COUNTIF('Data R5'!J250,"&gt;0")+COUNTIF('Data R5'!L250,"&gt;0")+COUNTIF('Data R5'!N250,"&gt;0")+COUNTIF('Data R5'!P250,"&gt;0")+COUNTIF('Data R5'!R250,"&gt;0")+COUNTIF('Data R5'!T250,"&gt;0")+COUNTIF('Data R5'!V250,"&gt;0")+COUNTIF('Data R5'!X250,"&gt;0"))</f>
        <v/>
      </c>
      <c r="J4240">
        <f>IF('Data R5'!C250="","",IF((COUNTIF('Data R5'!K250,"&gt;0")+COUNTIF('Data R5'!M250,"&gt;0")+COUNTIF('Data R5'!O250,"&gt;0")+COUNTIF('Data R5'!Q250,"&gt;0")+COUNTIF('Data R5'!S250,"&gt;0")+COUNTIF('Data R5'!U250,"&gt;0")+COUNTIF('Data R5'!W250,"&gt;0")+COUNTIF('Data R5'!Y250,"&gt;0"))&gt;0,1,0))</f>
        <v/>
      </c>
      <c r="M4240" t="inlineStr">
        <is>
          <t>Data R</t>
        </is>
      </c>
    </row>
    <row r="4241">
      <c r="A4241" t="inlineStr">
        <is>
          <t>Regional 5</t>
        </is>
      </c>
      <c r="B4241">
        <f>IF('Data R5'!C251="","",'Data R5'!B251)</f>
        <v/>
      </c>
      <c r="C4241">
        <f>IF('Data R5'!C251="","",'Data R5'!C251)</f>
        <v/>
      </c>
      <c r="D4241">
        <f>IF('Data R5'!C251="","",'Data R5'!D251)</f>
        <v/>
      </c>
      <c r="E4241">
        <f>IF('Data R5'!C251="","",'Data R5'!E251)</f>
        <v/>
      </c>
      <c r="F4241">
        <f>IF('Data R5'!C251="","",'Data R5'!F251)</f>
        <v/>
      </c>
      <c r="G4241">
        <f>IF('Data R5'!C251="","",'Data R5'!AD251)</f>
        <v/>
      </c>
      <c r="H4241">
        <f>IF('Data R5'!C251="","",'Data R5'!AC251)</f>
        <v/>
      </c>
      <c r="I4241">
        <f>IF('Data R5'!C251="","",COUNTIF('Data R5'!J251,"&gt;0")+COUNTIF('Data R5'!L251,"&gt;0")+COUNTIF('Data R5'!N251,"&gt;0")+COUNTIF('Data R5'!P251,"&gt;0")+COUNTIF('Data R5'!R251,"&gt;0")+COUNTIF('Data R5'!T251,"&gt;0")+COUNTIF('Data R5'!V251,"&gt;0")+COUNTIF('Data R5'!X251,"&gt;0"))</f>
        <v/>
      </c>
      <c r="J4241">
        <f>IF('Data R5'!C251="","",IF((COUNTIF('Data R5'!K251,"&gt;0")+COUNTIF('Data R5'!M251,"&gt;0")+COUNTIF('Data R5'!O251,"&gt;0")+COUNTIF('Data R5'!Q251,"&gt;0")+COUNTIF('Data R5'!S251,"&gt;0")+COUNTIF('Data R5'!U251,"&gt;0")+COUNTIF('Data R5'!W251,"&gt;0")+COUNTIF('Data R5'!Y251,"&gt;0"))&gt;0,1,0))</f>
        <v/>
      </c>
      <c r="M4241" t="inlineStr">
        <is>
          <t>Data R</t>
        </is>
      </c>
    </row>
    <row r="4242">
      <c r="A4242" t="inlineStr">
        <is>
          <t>Regional 5</t>
        </is>
      </c>
      <c r="B4242">
        <f>IF('Data R5'!C252="","",'Data R5'!B252)</f>
        <v/>
      </c>
      <c r="C4242">
        <f>IF('Data R5'!C252="","",'Data R5'!C252)</f>
        <v/>
      </c>
      <c r="D4242">
        <f>IF('Data R5'!C252="","",'Data R5'!D252)</f>
        <v/>
      </c>
      <c r="E4242">
        <f>IF('Data R5'!C252="","",'Data R5'!E252)</f>
        <v/>
      </c>
      <c r="F4242">
        <f>IF('Data R5'!C252="","",'Data R5'!F252)</f>
        <v/>
      </c>
      <c r="G4242">
        <f>IF('Data R5'!C252="","",'Data R5'!AD252)</f>
        <v/>
      </c>
      <c r="H4242">
        <f>IF('Data R5'!C252="","",'Data R5'!AC252)</f>
        <v/>
      </c>
      <c r="I4242">
        <f>IF('Data R5'!C252="","",COUNTIF('Data R5'!J252,"&gt;0")+COUNTIF('Data R5'!L252,"&gt;0")+COUNTIF('Data R5'!N252,"&gt;0")+COUNTIF('Data R5'!P252,"&gt;0")+COUNTIF('Data R5'!R252,"&gt;0")+COUNTIF('Data R5'!T252,"&gt;0")+COUNTIF('Data R5'!V252,"&gt;0")+COUNTIF('Data R5'!X252,"&gt;0"))</f>
        <v/>
      </c>
      <c r="J4242">
        <f>IF('Data R5'!C252="","",IF((COUNTIF('Data R5'!K252,"&gt;0")+COUNTIF('Data R5'!M252,"&gt;0")+COUNTIF('Data R5'!O252,"&gt;0")+COUNTIF('Data R5'!Q252,"&gt;0")+COUNTIF('Data R5'!S252,"&gt;0")+COUNTIF('Data R5'!U252,"&gt;0")+COUNTIF('Data R5'!W252,"&gt;0")+COUNTIF('Data R5'!Y252,"&gt;0"))&gt;0,1,0))</f>
        <v/>
      </c>
      <c r="M4242" t="inlineStr">
        <is>
          <t>Data R</t>
        </is>
      </c>
    </row>
    <row r="4243">
      <c r="A4243" t="inlineStr">
        <is>
          <t>Regional 5</t>
        </is>
      </c>
      <c r="B4243">
        <f>IF('Data R5'!C253="","",'Data R5'!B253)</f>
        <v/>
      </c>
      <c r="C4243">
        <f>IF('Data R5'!C253="","",'Data R5'!C253)</f>
        <v/>
      </c>
      <c r="D4243">
        <f>IF('Data R5'!C253="","",'Data R5'!D253)</f>
        <v/>
      </c>
      <c r="E4243">
        <f>IF('Data R5'!C253="","",'Data R5'!E253)</f>
        <v/>
      </c>
      <c r="F4243">
        <f>IF('Data R5'!C253="","",'Data R5'!F253)</f>
        <v/>
      </c>
      <c r="G4243">
        <f>IF('Data R5'!C253="","",'Data R5'!AD253)</f>
        <v/>
      </c>
      <c r="H4243">
        <f>IF('Data R5'!C253="","",'Data R5'!AC253)</f>
        <v/>
      </c>
      <c r="I4243">
        <f>IF('Data R5'!C253="","",COUNTIF('Data R5'!J253,"&gt;0")+COUNTIF('Data R5'!L253,"&gt;0")+COUNTIF('Data R5'!N253,"&gt;0")+COUNTIF('Data R5'!P253,"&gt;0")+COUNTIF('Data R5'!R253,"&gt;0")+COUNTIF('Data R5'!T253,"&gt;0")+COUNTIF('Data R5'!V253,"&gt;0")+COUNTIF('Data R5'!X253,"&gt;0"))</f>
        <v/>
      </c>
      <c r="J4243">
        <f>IF('Data R5'!C253="","",IF((COUNTIF('Data R5'!K253,"&gt;0")+COUNTIF('Data R5'!M253,"&gt;0")+COUNTIF('Data R5'!O253,"&gt;0")+COUNTIF('Data R5'!Q253,"&gt;0")+COUNTIF('Data R5'!S253,"&gt;0")+COUNTIF('Data R5'!U253,"&gt;0")+COUNTIF('Data R5'!W253,"&gt;0")+COUNTIF('Data R5'!Y253,"&gt;0"))&gt;0,1,0))</f>
        <v/>
      </c>
      <c r="M4243" t="inlineStr">
        <is>
          <t>Data R</t>
        </is>
      </c>
    </row>
    <row r="4244">
      <c r="A4244" t="inlineStr">
        <is>
          <t>Regional 5</t>
        </is>
      </c>
      <c r="B4244">
        <f>IF('Data R5'!C254="","",'Data R5'!B254)</f>
        <v/>
      </c>
      <c r="C4244">
        <f>IF('Data R5'!C254="","",'Data R5'!C254)</f>
        <v/>
      </c>
      <c r="D4244">
        <f>IF('Data R5'!C254="","",'Data R5'!D254)</f>
        <v/>
      </c>
      <c r="E4244">
        <f>IF('Data R5'!C254="","",'Data R5'!E254)</f>
        <v/>
      </c>
      <c r="F4244">
        <f>IF('Data R5'!C254="","",'Data R5'!F254)</f>
        <v/>
      </c>
      <c r="G4244">
        <f>IF('Data R5'!C254="","",'Data R5'!AD254)</f>
        <v/>
      </c>
      <c r="H4244">
        <f>IF('Data R5'!C254="","",'Data R5'!AC254)</f>
        <v/>
      </c>
      <c r="I4244">
        <f>IF('Data R5'!C254="","",COUNTIF('Data R5'!J254,"&gt;0")+COUNTIF('Data R5'!L254,"&gt;0")+COUNTIF('Data R5'!N254,"&gt;0")+COUNTIF('Data R5'!P254,"&gt;0")+COUNTIF('Data R5'!R254,"&gt;0")+COUNTIF('Data R5'!T254,"&gt;0")+COUNTIF('Data R5'!V254,"&gt;0")+COUNTIF('Data R5'!X254,"&gt;0"))</f>
        <v/>
      </c>
      <c r="J4244">
        <f>IF('Data R5'!C254="","",IF((COUNTIF('Data R5'!K254,"&gt;0")+COUNTIF('Data R5'!M254,"&gt;0")+COUNTIF('Data R5'!O254,"&gt;0")+COUNTIF('Data R5'!Q254,"&gt;0")+COUNTIF('Data R5'!S254,"&gt;0")+COUNTIF('Data R5'!U254,"&gt;0")+COUNTIF('Data R5'!W254,"&gt;0")+COUNTIF('Data R5'!Y254,"&gt;0"))&gt;0,1,0))</f>
        <v/>
      </c>
      <c r="M4244" t="inlineStr">
        <is>
          <t>Data R</t>
        </is>
      </c>
    </row>
    <row r="4245">
      <c r="A4245" t="inlineStr">
        <is>
          <t>Regional 5</t>
        </is>
      </c>
      <c r="B4245">
        <f>IF('Data R5'!C255="","",'Data R5'!B255)</f>
        <v/>
      </c>
      <c r="C4245">
        <f>IF('Data R5'!C255="","",'Data R5'!C255)</f>
        <v/>
      </c>
      <c r="D4245">
        <f>IF('Data R5'!C255="","",'Data R5'!D255)</f>
        <v/>
      </c>
      <c r="E4245">
        <f>IF('Data R5'!C255="","",'Data R5'!E255)</f>
        <v/>
      </c>
      <c r="F4245">
        <f>IF('Data R5'!C255="","",'Data R5'!F255)</f>
        <v/>
      </c>
      <c r="G4245">
        <f>IF('Data R5'!C255="","",'Data R5'!AD255)</f>
        <v/>
      </c>
      <c r="H4245">
        <f>IF('Data R5'!C255="","",'Data R5'!AC255)</f>
        <v/>
      </c>
      <c r="I4245">
        <f>IF('Data R5'!C255="","",COUNTIF('Data R5'!J255,"&gt;0")+COUNTIF('Data R5'!L255,"&gt;0")+COUNTIF('Data R5'!N255,"&gt;0")+COUNTIF('Data R5'!P255,"&gt;0")+COUNTIF('Data R5'!R255,"&gt;0")+COUNTIF('Data R5'!T255,"&gt;0")+COUNTIF('Data R5'!V255,"&gt;0")+COUNTIF('Data R5'!X255,"&gt;0"))</f>
        <v/>
      </c>
      <c r="J4245">
        <f>IF('Data R5'!C255="","",IF((COUNTIF('Data R5'!K255,"&gt;0")+COUNTIF('Data R5'!M255,"&gt;0")+COUNTIF('Data R5'!O255,"&gt;0")+COUNTIF('Data R5'!Q255,"&gt;0")+COUNTIF('Data R5'!S255,"&gt;0")+COUNTIF('Data R5'!U255,"&gt;0")+COUNTIF('Data R5'!W255,"&gt;0")+COUNTIF('Data R5'!Y255,"&gt;0"))&gt;0,1,0))</f>
        <v/>
      </c>
      <c r="M4245" t="inlineStr">
        <is>
          <t>Data R</t>
        </is>
      </c>
    </row>
    <row r="4246">
      <c r="A4246" t="inlineStr">
        <is>
          <t>Regional 5</t>
        </is>
      </c>
      <c r="B4246">
        <f>IF('Data R5'!C256="","",'Data R5'!B256)</f>
        <v/>
      </c>
      <c r="C4246">
        <f>IF('Data R5'!C256="","",'Data R5'!C256)</f>
        <v/>
      </c>
      <c r="D4246">
        <f>IF('Data R5'!C256="","",'Data R5'!D256)</f>
        <v/>
      </c>
      <c r="E4246">
        <f>IF('Data R5'!C256="","",'Data R5'!E256)</f>
        <v/>
      </c>
      <c r="F4246">
        <f>IF('Data R5'!C256="","",'Data R5'!F256)</f>
        <v/>
      </c>
      <c r="G4246">
        <f>IF('Data R5'!C256="","",'Data R5'!AD256)</f>
        <v/>
      </c>
      <c r="H4246">
        <f>IF('Data R5'!C256="","",'Data R5'!AC256)</f>
        <v/>
      </c>
      <c r="I4246">
        <f>IF('Data R5'!C256="","",COUNTIF('Data R5'!J256,"&gt;0")+COUNTIF('Data R5'!L256,"&gt;0")+COUNTIF('Data R5'!N256,"&gt;0")+COUNTIF('Data R5'!P256,"&gt;0")+COUNTIF('Data R5'!R256,"&gt;0")+COUNTIF('Data R5'!T256,"&gt;0")+COUNTIF('Data R5'!V256,"&gt;0")+COUNTIF('Data R5'!X256,"&gt;0"))</f>
        <v/>
      </c>
      <c r="J4246">
        <f>IF('Data R5'!C256="","",IF((COUNTIF('Data R5'!K256,"&gt;0")+COUNTIF('Data R5'!M256,"&gt;0")+COUNTIF('Data R5'!O256,"&gt;0")+COUNTIF('Data R5'!Q256,"&gt;0")+COUNTIF('Data R5'!S256,"&gt;0")+COUNTIF('Data R5'!U256,"&gt;0")+COUNTIF('Data R5'!W256,"&gt;0")+COUNTIF('Data R5'!Y256,"&gt;0"))&gt;0,1,0))</f>
        <v/>
      </c>
      <c r="M4246" t="inlineStr">
        <is>
          <t>Data R</t>
        </is>
      </c>
    </row>
    <row r="4247">
      <c r="A4247" t="inlineStr">
        <is>
          <t>Regional 5</t>
        </is>
      </c>
      <c r="B4247">
        <f>IF('Data R5'!C257="","",'Data R5'!B257)</f>
        <v/>
      </c>
      <c r="C4247">
        <f>IF('Data R5'!C257="","",'Data R5'!C257)</f>
        <v/>
      </c>
      <c r="D4247">
        <f>IF('Data R5'!C257="","",'Data R5'!D257)</f>
        <v/>
      </c>
      <c r="E4247">
        <f>IF('Data R5'!C257="","",'Data R5'!E257)</f>
        <v/>
      </c>
      <c r="F4247">
        <f>IF('Data R5'!C257="","",'Data R5'!F257)</f>
        <v/>
      </c>
      <c r="G4247">
        <f>IF('Data R5'!C257="","",'Data R5'!AD257)</f>
        <v/>
      </c>
      <c r="H4247">
        <f>IF('Data R5'!C257="","",'Data R5'!AC257)</f>
        <v/>
      </c>
      <c r="I4247">
        <f>IF('Data R5'!C257="","",COUNTIF('Data R5'!J257,"&gt;0")+COUNTIF('Data R5'!L257,"&gt;0")+COUNTIF('Data R5'!N257,"&gt;0")+COUNTIF('Data R5'!P257,"&gt;0")+COUNTIF('Data R5'!R257,"&gt;0")+COUNTIF('Data R5'!T257,"&gt;0")+COUNTIF('Data R5'!V257,"&gt;0")+COUNTIF('Data R5'!X257,"&gt;0"))</f>
        <v/>
      </c>
      <c r="J4247">
        <f>IF('Data R5'!C257="","",IF((COUNTIF('Data R5'!K257,"&gt;0")+COUNTIF('Data R5'!M257,"&gt;0")+COUNTIF('Data R5'!O257,"&gt;0")+COUNTIF('Data R5'!Q257,"&gt;0")+COUNTIF('Data R5'!S257,"&gt;0")+COUNTIF('Data R5'!U257,"&gt;0")+COUNTIF('Data R5'!W257,"&gt;0")+COUNTIF('Data R5'!Y257,"&gt;0"))&gt;0,1,0))</f>
        <v/>
      </c>
      <c r="M4247" t="inlineStr">
        <is>
          <t>Data R</t>
        </is>
      </c>
    </row>
    <row r="4248">
      <c r="A4248" t="inlineStr">
        <is>
          <t>Regional 5</t>
        </is>
      </c>
      <c r="B4248">
        <f>IF('Data R5'!C258="","",'Data R5'!B258)</f>
        <v/>
      </c>
      <c r="C4248">
        <f>IF('Data R5'!C258="","",'Data R5'!C258)</f>
        <v/>
      </c>
      <c r="D4248">
        <f>IF('Data R5'!C258="","",'Data R5'!D258)</f>
        <v/>
      </c>
      <c r="E4248">
        <f>IF('Data R5'!C258="","",'Data R5'!E258)</f>
        <v/>
      </c>
      <c r="F4248">
        <f>IF('Data R5'!C258="","",'Data R5'!F258)</f>
        <v/>
      </c>
      <c r="G4248">
        <f>IF('Data R5'!C258="","",'Data R5'!AD258)</f>
        <v/>
      </c>
      <c r="H4248">
        <f>IF('Data R5'!C258="","",'Data R5'!AC258)</f>
        <v/>
      </c>
      <c r="I4248">
        <f>IF('Data R5'!C258="","",COUNTIF('Data R5'!J258,"&gt;0")+COUNTIF('Data R5'!L258,"&gt;0")+COUNTIF('Data R5'!N258,"&gt;0")+COUNTIF('Data R5'!P258,"&gt;0")+COUNTIF('Data R5'!R258,"&gt;0")+COUNTIF('Data R5'!T258,"&gt;0")+COUNTIF('Data R5'!V258,"&gt;0")+COUNTIF('Data R5'!X258,"&gt;0"))</f>
        <v/>
      </c>
      <c r="J4248">
        <f>IF('Data R5'!C258="","",IF((COUNTIF('Data R5'!K258,"&gt;0")+COUNTIF('Data R5'!M258,"&gt;0")+COUNTIF('Data R5'!O258,"&gt;0")+COUNTIF('Data R5'!Q258,"&gt;0")+COUNTIF('Data R5'!S258,"&gt;0")+COUNTIF('Data R5'!U258,"&gt;0")+COUNTIF('Data R5'!W258,"&gt;0")+COUNTIF('Data R5'!Y258,"&gt;0"))&gt;0,1,0))</f>
        <v/>
      </c>
      <c r="M4248" t="inlineStr">
        <is>
          <t>Data R</t>
        </is>
      </c>
    </row>
    <row r="4249">
      <c r="A4249" t="inlineStr">
        <is>
          <t>Regional 5</t>
        </is>
      </c>
      <c r="B4249">
        <f>IF('Data R5'!C259="","",'Data R5'!B259)</f>
        <v/>
      </c>
      <c r="C4249">
        <f>IF('Data R5'!C259="","",'Data R5'!C259)</f>
        <v/>
      </c>
      <c r="D4249">
        <f>IF('Data R5'!C259="","",'Data R5'!D259)</f>
        <v/>
      </c>
      <c r="E4249">
        <f>IF('Data R5'!C259="","",'Data R5'!E259)</f>
        <v/>
      </c>
      <c r="F4249">
        <f>IF('Data R5'!C259="","",'Data R5'!F259)</f>
        <v/>
      </c>
      <c r="G4249">
        <f>IF('Data R5'!C259="","",'Data R5'!AD259)</f>
        <v/>
      </c>
      <c r="H4249">
        <f>IF('Data R5'!C259="","",'Data R5'!AC259)</f>
        <v/>
      </c>
      <c r="I4249">
        <f>IF('Data R5'!C259="","",COUNTIF('Data R5'!J259,"&gt;0")+COUNTIF('Data R5'!L259,"&gt;0")+COUNTIF('Data R5'!N259,"&gt;0")+COUNTIF('Data R5'!P259,"&gt;0")+COUNTIF('Data R5'!R259,"&gt;0")+COUNTIF('Data R5'!T259,"&gt;0")+COUNTIF('Data R5'!V259,"&gt;0")+COUNTIF('Data R5'!X259,"&gt;0"))</f>
        <v/>
      </c>
      <c r="J4249">
        <f>IF('Data R5'!C259="","",IF((COUNTIF('Data R5'!K259,"&gt;0")+COUNTIF('Data R5'!M259,"&gt;0")+COUNTIF('Data R5'!O259,"&gt;0")+COUNTIF('Data R5'!Q259,"&gt;0")+COUNTIF('Data R5'!S259,"&gt;0")+COUNTIF('Data R5'!U259,"&gt;0")+COUNTIF('Data R5'!W259,"&gt;0")+COUNTIF('Data R5'!Y259,"&gt;0"))&gt;0,1,0))</f>
        <v/>
      </c>
      <c r="M4249" t="inlineStr">
        <is>
          <t>Data R</t>
        </is>
      </c>
    </row>
    <row r="4250">
      <c r="A4250" t="inlineStr">
        <is>
          <t>Regional 5</t>
        </is>
      </c>
      <c r="B4250">
        <f>IF('Data R5'!C260="","",'Data R5'!B260)</f>
        <v/>
      </c>
      <c r="C4250">
        <f>IF('Data R5'!C260="","",'Data R5'!C260)</f>
        <v/>
      </c>
      <c r="D4250">
        <f>IF('Data R5'!C260="","",'Data R5'!D260)</f>
        <v/>
      </c>
      <c r="E4250">
        <f>IF('Data R5'!C260="","",'Data R5'!E260)</f>
        <v/>
      </c>
      <c r="F4250">
        <f>IF('Data R5'!C260="","",'Data R5'!F260)</f>
        <v/>
      </c>
      <c r="G4250">
        <f>IF('Data R5'!C260="","",'Data R5'!AD260)</f>
        <v/>
      </c>
      <c r="H4250">
        <f>IF('Data R5'!C260="","",'Data R5'!AC260)</f>
        <v/>
      </c>
      <c r="I4250">
        <f>IF('Data R5'!C260="","",COUNTIF('Data R5'!J260,"&gt;0")+COUNTIF('Data R5'!L260,"&gt;0")+COUNTIF('Data R5'!N260,"&gt;0")+COUNTIF('Data R5'!P260,"&gt;0")+COUNTIF('Data R5'!R260,"&gt;0")+COUNTIF('Data R5'!T260,"&gt;0")+COUNTIF('Data R5'!V260,"&gt;0")+COUNTIF('Data R5'!X260,"&gt;0"))</f>
        <v/>
      </c>
      <c r="J4250">
        <f>IF('Data R5'!C260="","",IF((COUNTIF('Data R5'!K260,"&gt;0")+COUNTIF('Data R5'!M260,"&gt;0")+COUNTIF('Data R5'!O260,"&gt;0")+COUNTIF('Data R5'!Q260,"&gt;0")+COUNTIF('Data R5'!S260,"&gt;0")+COUNTIF('Data R5'!U260,"&gt;0")+COUNTIF('Data R5'!W260,"&gt;0")+COUNTIF('Data R5'!Y260,"&gt;0"))&gt;0,1,0))</f>
        <v/>
      </c>
      <c r="M4250" t="inlineStr">
        <is>
          <t>Data R</t>
        </is>
      </c>
    </row>
    <row r="4251">
      <c r="A4251" t="inlineStr">
        <is>
          <t>Regional 5</t>
        </is>
      </c>
      <c r="B4251">
        <f>IF('Data R5'!C261="","",'Data R5'!B261)</f>
        <v/>
      </c>
      <c r="C4251">
        <f>IF('Data R5'!C261="","",'Data R5'!C261)</f>
        <v/>
      </c>
      <c r="D4251">
        <f>IF('Data R5'!C261="","",'Data R5'!D261)</f>
        <v/>
      </c>
      <c r="E4251">
        <f>IF('Data R5'!C261="","",'Data R5'!E261)</f>
        <v/>
      </c>
      <c r="F4251">
        <f>IF('Data R5'!C261="","",'Data R5'!F261)</f>
        <v/>
      </c>
      <c r="G4251">
        <f>IF('Data R5'!C261="","",'Data R5'!AD261)</f>
        <v/>
      </c>
      <c r="H4251">
        <f>IF('Data R5'!C261="","",'Data R5'!AC261)</f>
        <v/>
      </c>
      <c r="I4251">
        <f>IF('Data R5'!C261="","",COUNTIF('Data R5'!J261,"&gt;0")+COUNTIF('Data R5'!L261,"&gt;0")+COUNTIF('Data R5'!N261,"&gt;0")+COUNTIF('Data R5'!P261,"&gt;0")+COUNTIF('Data R5'!R261,"&gt;0")+COUNTIF('Data R5'!T261,"&gt;0")+COUNTIF('Data R5'!V261,"&gt;0")+COUNTIF('Data R5'!X261,"&gt;0"))</f>
        <v/>
      </c>
      <c r="J4251">
        <f>IF('Data R5'!C261="","",IF((COUNTIF('Data R5'!K261,"&gt;0")+COUNTIF('Data R5'!M261,"&gt;0")+COUNTIF('Data R5'!O261,"&gt;0")+COUNTIF('Data R5'!Q261,"&gt;0")+COUNTIF('Data R5'!S261,"&gt;0")+COUNTIF('Data R5'!U261,"&gt;0")+COUNTIF('Data R5'!W261,"&gt;0")+COUNTIF('Data R5'!Y261,"&gt;0"))&gt;0,1,0))</f>
        <v/>
      </c>
      <c r="M4251" t="inlineStr">
        <is>
          <t>Data R</t>
        </is>
      </c>
    </row>
    <row r="4252">
      <c r="A4252" t="inlineStr">
        <is>
          <t>Regional 5</t>
        </is>
      </c>
      <c r="B4252">
        <f>IF('Data R5'!C262="","",'Data R5'!B262)</f>
        <v/>
      </c>
      <c r="C4252">
        <f>IF('Data R5'!C262="","",'Data R5'!C262)</f>
        <v/>
      </c>
      <c r="D4252">
        <f>IF('Data R5'!C262="","",'Data R5'!D262)</f>
        <v/>
      </c>
      <c r="E4252">
        <f>IF('Data R5'!C262="","",'Data R5'!E262)</f>
        <v/>
      </c>
      <c r="F4252">
        <f>IF('Data R5'!C262="","",'Data R5'!F262)</f>
        <v/>
      </c>
      <c r="G4252">
        <f>IF('Data R5'!C262="","",'Data R5'!AD262)</f>
        <v/>
      </c>
      <c r="H4252">
        <f>IF('Data R5'!C262="","",'Data R5'!AC262)</f>
        <v/>
      </c>
      <c r="I4252">
        <f>IF('Data R5'!C262="","",COUNTIF('Data R5'!J262,"&gt;0")+COUNTIF('Data R5'!L262,"&gt;0")+COUNTIF('Data R5'!N262,"&gt;0")+COUNTIF('Data R5'!P262,"&gt;0")+COUNTIF('Data R5'!R262,"&gt;0")+COUNTIF('Data R5'!T262,"&gt;0")+COUNTIF('Data R5'!V262,"&gt;0")+COUNTIF('Data R5'!X262,"&gt;0"))</f>
        <v/>
      </c>
      <c r="J4252">
        <f>IF('Data R5'!C262="","",IF((COUNTIF('Data R5'!K262,"&gt;0")+COUNTIF('Data R5'!M262,"&gt;0")+COUNTIF('Data R5'!O262,"&gt;0")+COUNTIF('Data R5'!Q262,"&gt;0")+COUNTIF('Data R5'!S262,"&gt;0")+COUNTIF('Data R5'!U262,"&gt;0")+COUNTIF('Data R5'!W262,"&gt;0")+COUNTIF('Data R5'!Y262,"&gt;0"))&gt;0,1,0))</f>
        <v/>
      </c>
      <c r="M4252" t="inlineStr">
        <is>
          <t>Data R</t>
        </is>
      </c>
    </row>
    <row r="4253">
      <c r="A4253" t="inlineStr">
        <is>
          <t>Regional 5</t>
        </is>
      </c>
      <c r="B4253">
        <f>IF('Data R5'!C263="","",'Data R5'!B263)</f>
        <v/>
      </c>
      <c r="C4253">
        <f>IF('Data R5'!C263="","",'Data R5'!C263)</f>
        <v/>
      </c>
      <c r="D4253">
        <f>IF('Data R5'!C263="","",'Data R5'!D263)</f>
        <v/>
      </c>
      <c r="E4253">
        <f>IF('Data R5'!C263="","",'Data R5'!E263)</f>
        <v/>
      </c>
      <c r="F4253">
        <f>IF('Data R5'!C263="","",'Data R5'!F263)</f>
        <v/>
      </c>
      <c r="G4253">
        <f>IF('Data R5'!C263="","",'Data R5'!AD263)</f>
        <v/>
      </c>
      <c r="H4253">
        <f>IF('Data R5'!C263="","",'Data R5'!AC263)</f>
        <v/>
      </c>
      <c r="I4253">
        <f>IF('Data R5'!C263="","",COUNTIF('Data R5'!J263,"&gt;0")+COUNTIF('Data R5'!L263,"&gt;0")+COUNTIF('Data R5'!N263,"&gt;0")+COUNTIF('Data R5'!P263,"&gt;0")+COUNTIF('Data R5'!R263,"&gt;0")+COUNTIF('Data R5'!T263,"&gt;0")+COUNTIF('Data R5'!V263,"&gt;0")+COUNTIF('Data R5'!X263,"&gt;0"))</f>
        <v/>
      </c>
      <c r="J4253">
        <f>IF('Data R5'!C263="","",IF((COUNTIF('Data R5'!K263,"&gt;0")+COUNTIF('Data R5'!M263,"&gt;0")+COUNTIF('Data R5'!O263,"&gt;0")+COUNTIF('Data R5'!Q263,"&gt;0")+COUNTIF('Data R5'!S263,"&gt;0")+COUNTIF('Data R5'!U263,"&gt;0")+COUNTIF('Data R5'!W263,"&gt;0")+COUNTIF('Data R5'!Y263,"&gt;0"))&gt;0,1,0))</f>
        <v/>
      </c>
      <c r="M4253" t="inlineStr">
        <is>
          <t>Data R</t>
        </is>
      </c>
    </row>
    <row r="4254">
      <c r="A4254" t="inlineStr">
        <is>
          <t>Regional 5</t>
        </is>
      </c>
      <c r="B4254">
        <f>IF('Data R5'!C264="","",'Data R5'!B264)</f>
        <v/>
      </c>
      <c r="C4254">
        <f>IF('Data R5'!C264="","",'Data R5'!C264)</f>
        <v/>
      </c>
      <c r="D4254">
        <f>IF('Data R5'!C264="","",'Data R5'!D264)</f>
        <v/>
      </c>
      <c r="E4254">
        <f>IF('Data R5'!C264="","",'Data R5'!E264)</f>
        <v/>
      </c>
      <c r="F4254">
        <f>IF('Data R5'!C264="","",'Data R5'!F264)</f>
        <v/>
      </c>
      <c r="G4254">
        <f>IF('Data R5'!C264="","",'Data R5'!AD264)</f>
        <v/>
      </c>
      <c r="H4254">
        <f>IF('Data R5'!C264="","",'Data R5'!AC264)</f>
        <v/>
      </c>
      <c r="I4254">
        <f>IF('Data R5'!C264="","",COUNTIF('Data R5'!J264,"&gt;0")+COUNTIF('Data R5'!L264,"&gt;0")+COUNTIF('Data R5'!N264,"&gt;0")+COUNTIF('Data R5'!P264,"&gt;0")+COUNTIF('Data R5'!R264,"&gt;0")+COUNTIF('Data R5'!T264,"&gt;0")+COUNTIF('Data R5'!V264,"&gt;0")+COUNTIF('Data R5'!X264,"&gt;0"))</f>
        <v/>
      </c>
      <c r="J4254">
        <f>IF('Data R5'!C264="","",IF((COUNTIF('Data R5'!K264,"&gt;0")+COUNTIF('Data R5'!M264,"&gt;0")+COUNTIF('Data R5'!O264,"&gt;0")+COUNTIF('Data R5'!Q264,"&gt;0")+COUNTIF('Data R5'!S264,"&gt;0")+COUNTIF('Data R5'!U264,"&gt;0")+COUNTIF('Data R5'!W264,"&gt;0")+COUNTIF('Data R5'!Y264,"&gt;0"))&gt;0,1,0))</f>
        <v/>
      </c>
      <c r="M4254" t="inlineStr">
        <is>
          <t>Data R</t>
        </is>
      </c>
    </row>
    <row r="4255">
      <c r="A4255" t="inlineStr">
        <is>
          <t>Regional 5</t>
        </is>
      </c>
      <c r="B4255">
        <f>IF('Data R5'!C265="","",'Data R5'!B265)</f>
        <v/>
      </c>
      <c r="C4255">
        <f>IF('Data R5'!C265="","",'Data R5'!C265)</f>
        <v/>
      </c>
      <c r="D4255">
        <f>IF('Data R5'!C265="","",'Data R5'!D265)</f>
        <v/>
      </c>
      <c r="E4255">
        <f>IF('Data R5'!C265="","",'Data R5'!E265)</f>
        <v/>
      </c>
      <c r="F4255">
        <f>IF('Data R5'!C265="","",'Data R5'!F265)</f>
        <v/>
      </c>
      <c r="G4255">
        <f>IF('Data R5'!C265="","",'Data R5'!AD265)</f>
        <v/>
      </c>
      <c r="H4255">
        <f>IF('Data R5'!C265="","",'Data R5'!AC265)</f>
        <v/>
      </c>
      <c r="I4255">
        <f>IF('Data R5'!C265="","",COUNTIF('Data R5'!J265,"&gt;0")+COUNTIF('Data R5'!L265,"&gt;0")+COUNTIF('Data R5'!N265,"&gt;0")+COUNTIF('Data R5'!P265,"&gt;0")+COUNTIF('Data R5'!R265,"&gt;0")+COUNTIF('Data R5'!T265,"&gt;0")+COUNTIF('Data R5'!V265,"&gt;0")+COUNTIF('Data R5'!X265,"&gt;0"))</f>
        <v/>
      </c>
      <c r="J4255">
        <f>IF('Data R5'!C265="","",IF((COUNTIF('Data R5'!K265,"&gt;0")+COUNTIF('Data R5'!M265,"&gt;0")+COUNTIF('Data R5'!O265,"&gt;0")+COUNTIF('Data R5'!Q265,"&gt;0")+COUNTIF('Data R5'!S265,"&gt;0")+COUNTIF('Data R5'!U265,"&gt;0")+COUNTIF('Data R5'!W265,"&gt;0")+COUNTIF('Data R5'!Y265,"&gt;0"))&gt;0,1,0))</f>
        <v/>
      </c>
      <c r="M4255" t="inlineStr">
        <is>
          <t>Data R</t>
        </is>
      </c>
    </row>
    <row r="4256">
      <c r="A4256" t="inlineStr">
        <is>
          <t>Regional 5</t>
        </is>
      </c>
      <c r="B4256">
        <f>IF('Data R5'!C266="","",'Data R5'!B266)</f>
        <v/>
      </c>
      <c r="C4256">
        <f>IF('Data R5'!C266="","",'Data R5'!C266)</f>
        <v/>
      </c>
      <c r="D4256">
        <f>IF('Data R5'!C266="","",'Data R5'!D266)</f>
        <v/>
      </c>
      <c r="E4256">
        <f>IF('Data R5'!C266="","",'Data R5'!E266)</f>
        <v/>
      </c>
      <c r="F4256">
        <f>IF('Data R5'!C266="","",'Data R5'!F266)</f>
        <v/>
      </c>
      <c r="G4256">
        <f>IF('Data R5'!C266="","",'Data R5'!AD266)</f>
        <v/>
      </c>
      <c r="H4256">
        <f>IF('Data R5'!C266="","",'Data R5'!AC266)</f>
        <v/>
      </c>
      <c r="I4256">
        <f>IF('Data R5'!C266="","",COUNTIF('Data R5'!J266,"&gt;0")+COUNTIF('Data R5'!L266,"&gt;0")+COUNTIF('Data R5'!N266,"&gt;0")+COUNTIF('Data R5'!P266,"&gt;0")+COUNTIF('Data R5'!R266,"&gt;0")+COUNTIF('Data R5'!T266,"&gt;0")+COUNTIF('Data R5'!V266,"&gt;0")+COUNTIF('Data R5'!X266,"&gt;0"))</f>
        <v/>
      </c>
      <c r="J4256">
        <f>IF('Data R5'!C266="","",IF((COUNTIF('Data R5'!K266,"&gt;0")+COUNTIF('Data R5'!M266,"&gt;0")+COUNTIF('Data R5'!O266,"&gt;0")+COUNTIF('Data R5'!Q266,"&gt;0")+COUNTIF('Data R5'!S266,"&gt;0")+COUNTIF('Data R5'!U266,"&gt;0")+COUNTIF('Data R5'!W266,"&gt;0")+COUNTIF('Data R5'!Y266,"&gt;0"))&gt;0,1,0))</f>
        <v/>
      </c>
      <c r="M4256" t="inlineStr">
        <is>
          <t>Data R</t>
        </is>
      </c>
    </row>
    <row r="4257">
      <c r="A4257" t="inlineStr">
        <is>
          <t>Regional 5</t>
        </is>
      </c>
      <c r="B4257">
        <f>IF('Data R5'!C267="","",'Data R5'!B267)</f>
        <v/>
      </c>
      <c r="C4257">
        <f>IF('Data R5'!C267="","",'Data R5'!C267)</f>
        <v/>
      </c>
      <c r="D4257">
        <f>IF('Data R5'!C267="","",'Data R5'!D267)</f>
        <v/>
      </c>
      <c r="E4257">
        <f>IF('Data R5'!C267="","",'Data R5'!E267)</f>
        <v/>
      </c>
      <c r="F4257">
        <f>IF('Data R5'!C267="","",'Data R5'!F267)</f>
        <v/>
      </c>
      <c r="G4257">
        <f>IF('Data R5'!C267="","",'Data R5'!AD267)</f>
        <v/>
      </c>
      <c r="H4257">
        <f>IF('Data R5'!C267="","",'Data R5'!AC267)</f>
        <v/>
      </c>
      <c r="I4257">
        <f>IF('Data R5'!C267="","",COUNTIF('Data R5'!J267,"&gt;0")+COUNTIF('Data R5'!L267,"&gt;0")+COUNTIF('Data R5'!N267,"&gt;0")+COUNTIF('Data R5'!P267,"&gt;0")+COUNTIF('Data R5'!R267,"&gt;0")+COUNTIF('Data R5'!T267,"&gt;0")+COUNTIF('Data R5'!V267,"&gt;0")+COUNTIF('Data R5'!X267,"&gt;0"))</f>
        <v/>
      </c>
      <c r="J4257">
        <f>IF('Data R5'!C267="","",IF((COUNTIF('Data R5'!K267,"&gt;0")+COUNTIF('Data R5'!M267,"&gt;0")+COUNTIF('Data R5'!O267,"&gt;0")+COUNTIF('Data R5'!Q267,"&gt;0")+COUNTIF('Data R5'!S267,"&gt;0")+COUNTIF('Data R5'!U267,"&gt;0")+COUNTIF('Data R5'!W267,"&gt;0")+COUNTIF('Data R5'!Y267,"&gt;0"))&gt;0,1,0))</f>
        <v/>
      </c>
      <c r="M4257" t="inlineStr">
        <is>
          <t>Data R</t>
        </is>
      </c>
    </row>
    <row r="4258">
      <c r="A4258" t="inlineStr">
        <is>
          <t>Regional 5</t>
        </is>
      </c>
      <c r="B4258">
        <f>IF('Data R5'!C268="","",'Data R5'!B268)</f>
        <v/>
      </c>
      <c r="C4258">
        <f>IF('Data R5'!C268="","",'Data R5'!C268)</f>
        <v/>
      </c>
      <c r="D4258">
        <f>IF('Data R5'!C268="","",'Data R5'!D268)</f>
        <v/>
      </c>
      <c r="E4258">
        <f>IF('Data R5'!C268="","",'Data R5'!E268)</f>
        <v/>
      </c>
      <c r="F4258">
        <f>IF('Data R5'!C268="","",'Data R5'!F268)</f>
        <v/>
      </c>
      <c r="G4258">
        <f>IF('Data R5'!C268="","",'Data R5'!AD268)</f>
        <v/>
      </c>
      <c r="H4258">
        <f>IF('Data R5'!C268="","",'Data R5'!AC268)</f>
        <v/>
      </c>
      <c r="I4258">
        <f>IF('Data R5'!C268="","",COUNTIF('Data R5'!J268,"&gt;0")+COUNTIF('Data R5'!L268,"&gt;0")+COUNTIF('Data R5'!N268,"&gt;0")+COUNTIF('Data R5'!P268,"&gt;0")+COUNTIF('Data R5'!R268,"&gt;0")+COUNTIF('Data R5'!T268,"&gt;0")+COUNTIF('Data R5'!V268,"&gt;0")+COUNTIF('Data R5'!X268,"&gt;0"))</f>
        <v/>
      </c>
      <c r="J4258">
        <f>IF('Data R5'!C268="","",IF((COUNTIF('Data R5'!K268,"&gt;0")+COUNTIF('Data R5'!M268,"&gt;0")+COUNTIF('Data R5'!O268,"&gt;0")+COUNTIF('Data R5'!Q268,"&gt;0")+COUNTIF('Data R5'!S268,"&gt;0")+COUNTIF('Data R5'!U268,"&gt;0")+COUNTIF('Data R5'!W268,"&gt;0")+COUNTIF('Data R5'!Y268,"&gt;0"))&gt;0,1,0))</f>
        <v/>
      </c>
      <c r="M4258" t="inlineStr">
        <is>
          <t>Data R</t>
        </is>
      </c>
    </row>
    <row r="4259">
      <c r="A4259" t="inlineStr">
        <is>
          <t>Regional 5</t>
        </is>
      </c>
      <c r="B4259">
        <f>IF('Data R5'!C269="","",'Data R5'!B269)</f>
        <v/>
      </c>
      <c r="C4259">
        <f>IF('Data R5'!C269="","",'Data R5'!C269)</f>
        <v/>
      </c>
      <c r="D4259">
        <f>IF('Data R5'!C269="","",'Data R5'!D269)</f>
        <v/>
      </c>
      <c r="E4259">
        <f>IF('Data R5'!C269="","",'Data R5'!E269)</f>
        <v/>
      </c>
      <c r="F4259">
        <f>IF('Data R5'!C269="","",'Data R5'!F269)</f>
        <v/>
      </c>
      <c r="G4259">
        <f>IF('Data R5'!C269="","",'Data R5'!AD269)</f>
        <v/>
      </c>
      <c r="H4259">
        <f>IF('Data R5'!C269="","",'Data R5'!AC269)</f>
        <v/>
      </c>
      <c r="I4259">
        <f>IF('Data R5'!C269="","",COUNTIF('Data R5'!J269,"&gt;0")+COUNTIF('Data R5'!L269,"&gt;0")+COUNTIF('Data R5'!N269,"&gt;0")+COUNTIF('Data R5'!P269,"&gt;0")+COUNTIF('Data R5'!R269,"&gt;0")+COUNTIF('Data R5'!T269,"&gt;0")+COUNTIF('Data R5'!V269,"&gt;0")+COUNTIF('Data R5'!X269,"&gt;0"))</f>
        <v/>
      </c>
      <c r="J4259">
        <f>IF('Data R5'!C269="","",IF((COUNTIF('Data R5'!K269,"&gt;0")+COUNTIF('Data R5'!M269,"&gt;0")+COUNTIF('Data R5'!O269,"&gt;0")+COUNTIF('Data R5'!Q269,"&gt;0")+COUNTIF('Data R5'!S269,"&gt;0")+COUNTIF('Data R5'!U269,"&gt;0")+COUNTIF('Data R5'!W269,"&gt;0")+COUNTIF('Data R5'!Y269,"&gt;0"))&gt;0,1,0))</f>
        <v/>
      </c>
      <c r="M4259" t="inlineStr">
        <is>
          <t>Data R</t>
        </is>
      </c>
    </row>
    <row r="4260">
      <c r="A4260" t="inlineStr">
        <is>
          <t>Regional 5</t>
        </is>
      </c>
      <c r="B4260">
        <f>IF('Data R5'!C270="","",'Data R5'!B270)</f>
        <v/>
      </c>
      <c r="C4260">
        <f>IF('Data R5'!C270="","",'Data R5'!C270)</f>
        <v/>
      </c>
      <c r="D4260">
        <f>IF('Data R5'!C270="","",'Data R5'!D270)</f>
        <v/>
      </c>
      <c r="E4260">
        <f>IF('Data R5'!C270="","",'Data R5'!E270)</f>
        <v/>
      </c>
      <c r="F4260">
        <f>IF('Data R5'!C270="","",'Data R5'!F270)</f>
        <v/>
      </c>
      <c r="G4260">
        <f>IF('Data R5'!C270="","",'Data R5'!AD270)</f>
        <v/>
      </c>
      <c r="H4260">
        <f>IF('Data R5'!C270="","",'Data R5'!AC270)</f>
        <v/>
      </c>
      <c r="I4260">
        <f>IF('Data R5'!C270="","",COUNTIF('Data R5'!J270,"&gt;0")+COUNTIF('Data R5'!L270,"&gt;0")+COUNTIF('Data R5'!N270,"&gt;0")+COUNTIF('Data R5'!P270,"&gt;0")+COUNTIF('Data R5'!R270,"&gt;0")+COUNTIF('Data R5'!T270,"&gt;0")+COUNTIF('Data R5'!V270,"&gt;0")+COUNTIF('Data R5'!X270,"&gt;0"))</f>
        <v/>
      </c>
      <c r="J4260">
        <f>IF('Data R5'!C270="","",IF((COUNTIF('Data R5'!K270,"&gt;0")+COUNTIF('Data R5'!M270,"&gt;0")+COUNTIF('Data R5'!O270,"&gt;0")+COUNTIF('Data R5'!Q270,"&gt;0")+COUNTIF('Data R5'!S270,"&gt;0")+COUNTIF('Data R5'!U270,"&gt;0")+COUNTIF('Data R5'!W270,"&gt;0")+COUNTIF('Data R5'!Y270,"&gt;0"))&gt;0,1,0))</f>
        <v/>
      </c>
      <c r="M4260" t="inlineStr">
        <is>
          <t>Data R</t>
        </is>
      </c>
    </row>
    <row r="4261">
      <c r="A4261" t="inlineStr">
        <is>
          <t>Regional 5</t>
        </is>
      </c>
      <c r="B4261">
        <f>IF('Data R5'!C271="","",'Data R5'!B271)</f>
        <v/>
      </c>
      <c r="C4261">
        <f>IF('Data R5'!C271="","",'Data R5'!C271)</f>
        <v/>
      </c>
      <c r="D4261">
        <f>IF('Data R5'!C271="","",'Data R5'!D271)</f>
        <v/>
      </c>
      <c r="E4261">
        <f>IF('Data R5'!C271="","",'Data R5'!E271)</f>
        <v/>
      </c>
      <c r="F4261">
        <f>IF('Data R5'!C271="","",'Data R5'!F271)</f>
        <v/>
      </c>
      <c r="G4261">
        <f>IF('Data R5'!C271="","",'Data R5'!AD271)</f>
        <v/>
      </c>
      <c r="H4261">
        <f>IF('Data R5'!C271="","",'Data R5'!AC271)</f>
        <v/>
      </c>
      <c r="I4261">
        <f>IF('Data R5'!C271="","",COUNTIF('Data R5'!J271,"&gt;0")+COUNTIF('Data R5'!L271,"&gt;0")+COUNTIF('Data R5'!N271,"&gt;0")+COUNTIF('Data R5'!P271,"&gt;0")+COUNTIF('Data R5'!R271,"&gt;0")+COUNTIF('Data R5'!T271,"&gt;0")+COUNTIF('Data R5'!V271,"&gt;0")+COUNTIF('Data R5'!X271,"&gt;0"))</f>
        <v/>
      </c>
      <c r="J4261">
        <f>IF('Data R5'!C271="","",IF((COUNTIF('Data R5'!K271,"&gt;0")+COUNTIF('Data R5'!M271,"&gt;0")+COUNTIF('Data R5'!O271,"&gt;0")+COUNTIF('Data R5'!Q271,"&gt;0")+COUNTIF('Data R5'!S271,"&gt;0")+COUNTIF('Data R5'!U271,"&gt;0")+COUNTIF('Data R5'!W271,"&gt;0")+COUNTIF('Data R5'!Y271,"&gt;0"))&gt;0,1,0))</f>
        <v/>
      </c>
      <c r="M4261" t="inlineStr">
        <is>
          <t>Data R</t>
        </is>
      </c>
    </row>
    <row r="4262">
      <c r="A4262" t="inlineStr">
        <is>
          <t>Regional 5</t>
        </is>
      </c>
      <c r="B4262">
        <f>IF('Data R5'!C272="","",'Data R5'!B272)</f>
        <v/>
      </c>
      <c r="C4262">
        <f>IF('Data R5'!C272="","",'Data R5'!C272)</f>
        <v/>
      </c>
      <c r="D4262">
        <f>IF('Data R5'!C272="","",'Data R5'!D272)</f>
        <v/>
      </c>
      <c r="E4262">
        <f>IF('Data R5'!C272="","",'Data R5'!E272)</f>
        <v/>
      </c>
      <c r="F4262">
        <f>IF('Data R5'!C272="","",'Data R5'!F272)</f>
        <v/>
      </c>
      <c r="G4262">
        <f>IF('Data R5'!C272="","",'Data R5'!AD272)</f>
        <v/>
      </c>
      <c r="H4262">
        <f>IF('Data R5'!C272="","",'Data R5'!AC272)</f>
        <v/>
      </c>
      <c r="I4262">
        <f>IF('Data R5'!C272="","",COUNTIF('Data R5'!J272,"&gt;0")+COUNTIF('Data R5'!L272,"&gt;0")+COUNTIF('Data R5'!N272,"&gt;0")+COUNTIF('Data R5'!P272,"&gt;0")+COUNTIF('Data R5'!R272,"&gt;0")+COUNTIF('Data R5'!T272,"&gt;0")+COUNTIF('Data R5'!V272,"&gt;0")+COUNTIF('Data R5'!X272,"&gt;0"))</f>
        <v/>
      </c>
      <c r="J4262">
        <f>IF('Data R5'!C272="","",IF((COUNTIF('Data R5'!K272,"&gt;0")+COUNTIF('Data R5'!M272,"&gt;0")+COUNTIF('Data R5'!O272,"&gt;0")+COUNTIF('Data R5'!Q272,"&gt;0")+COUNTIF('Data R5'!S272,"&gt;0")+COUNTIF('Data R5'!U272,"&gt;0")+COUNTIF('Data R5'!W272,"&gt;0")+COUNTIF('Data R5'!Y272,"&gt;0"))&gt;0,1,0))</f>
        <v/>
      </c>
      <c r="M4262" t="inlineStr">
        <is>
          <t>Data R</t>
        </is>
      </c>
    </row>
    <row r="4263">
      <c r="A4263" t="inlineStr">
        <is>
          <t>Regional 5</t>
        </is>
      </c>
      <c r="B4263">
        <f>IF('Data R5'!C273="","",'Data R5'!B273)</f>
        <v/>
      </c>
      <c r="C4263">
        <f>IF('Data R5'!C273="","",'Data R5'!C273)</f>
        <v/>
      </c>
      <c r="D4263">
        <f>IF('Data R5'!C273="","",'Data R5'!D273)</f>
        <v/>
      </c>
      <c r="E4263">
        <f>IF('Data R5'!C273="","",'Data R5'!E273)</f>
        <v/>
      </c>
      <c r="F4263">
        <f>IF('Data R5'!C273="","",'Data R5'!F273)</f>
        <v/>
      </c>
      <c r="G4263">
        <f>IF('Data R5'!C273="","",'Data R5'!AD273)</f>
        <v/>
      </c>
      <c r="H4263">
        <f>IF('Data R5'!C273="","",'Data R5'!AC273)</f>
        <v/>
      </c>
      <c r="I4263">
        <f>IF('Data R5'!C273="","",COUNTIF('Data R5'!J273,"&gt;0")+COUNTIF('Data R5'!L273,"&gt;0")+COUNTIF('Data R5'!N273,"&gt;0")+COUNTIF('Data R5'!P273,"&gt;0")+COUNTIF('Data R5'!R273,"&gt;0")+COUNTIF('Data R5'!T273,"&gt;0")+COUNTIF('Data R5'!V273,"&gt;0")+COUNTIF('Data R5'!X273,"&gt;0"))</f>
        <v/>
      </c>
      <c r="J4263">
        <f>IF('Data R5'!C273="","",IF((COUNTIF('Data R5'!K273,"&gt;0")+COUNTIF('Data R5'!M273,"&gt;0")+COUNTIF('Data R5'!O273,"&gt;0")+COUNTIF('Data R5'!Q273,"&gt;0")+COUNTIF('Data R5'!S273,"&gt;0")+COUNTIF('Data R5'!U273,"&gt;0")+COUNTIF('Data R5'!W273,"&gt;0")+COUNTIF('Data R5'!Y273,"&gt;0"))&gt;0,1,0))</f>
        <v/>
      </c>
      <c r="M4263" t="inlineStr">
        <is>
          <t>Data R</t>
        </is>
      </c>
    </row>
    <row r="4264">
      <c r="A4264" t="inlineStr">
        <is>
          <t>Regional 5</t>
        </is>
      </c>
      <c r="B4264">
        <f>IF('Data R5'!C274="","",'Data R5'!B274)</f>
        <v/>
      </c>
      <c r="C4264">
        <f>IF('Data R5'!C274="","",'Data R5'!C274)</f>
        <v/>
      </c>
      <c r="D4264">
        <f>IF('Data R5'!C274="","",'Data R5'!D274)</f>
        <v/>
      </c>
      <c r="E4264">
        <f>IF('Data R5'!C274="","",'Data R5'!E274)</f>
        <v/>
      </c>
      <c r="F4264">
        <f>IF('Data R5'!C274="","",'Data R5'!F274)</f>
        <v/>
      </c>
      <c r="G4264">
        <f>IF('Data R5'!C274="","",'Data R5'!AD274)</f>
        <v/>
      </c>
      <c r="H4264">
        <f>IF('Data R5'!C274="","",'Data R5'!AC274)</f>
        <v/>
      </c>
      <c r="I4264">
        <f>IF('Data R5'!C274="","",COUNTIF('Data R5'!J274,"&gt;0")+COUNTIF('Data R5'!L274,"&gt;0")+COUNTIF('Data R5'!N274,"&gt;0")+COUNTIF('Data R5'!P274,"&gt;0")+COUNTIF('Data R5'!R274,"&gt;0")+COUNTIF('Data R5'!T274,"&gt;0")+COUNTIF('Data R5'!V274,"&gt;0")+COUNTIF('Data R5'!X274,"&gt;0"))</f>
        <v/>
      </c>
      <c r="J4264">
        <f>IF('Data R5'!C274="","",IF((COUNTIF('Data R5'!K274,"&gt;0")+COUNTIF('Data R5'!M274,"&gt;0")+COUNTIF('Data R5'!O274,"&gt;0")+COUNTIF('Data R5'!Q274,"&gt;0")+COUNTIF('Data R5'!S274,"&gt;0")+COUNTIF('Data R5'!U274,"&gt;0")+COUNTIF('Data R5'!W274,"&gt;0")+COUNTIF('Data R5'!Y274,"&gt;0"))&gt;0,1,0))</f>
        <v/>
      </c>
      <c r="M4264" t="inlineStr">
        <is>
          <t>Data R</t>
        </is>
      </c>
    </row>
    <row r="4265">
      <c r="A4265" t="inlineStr">
        <is>
          <t>Regional 5</t>
        </is>
      </c>
      <c r="B4265">
        <f>IF('Data R5'!C275="","",'Data R5'!B275)</f>
        <v/>
      </c>
      <c r="C4265">
        <f>IF('Data R5'!C275="","",'Data R5'!C275)</f>
        <v/>
      </c>
      <c r="D4265">
        <f>IF('Data R5'!C275="","",'Data R5'!D275)</f>
        <v/>
      </c>
      <c r="E4265">
        <f>IF('Data R5'!C275="","",'Data R5'!E275)</f>
        <v/>
      </c>
      <c r="F4265">
        <f>IF('Data R5'!C275="","",'Data R5'!F275)</f>
        <v/>
      </c>
      <c r="G4265">
        <f>IF('Data R5'!C275="","",'Data R5'!AD275)</f>
        <v/>
      </c>
      <c r="H4265">
        <f>IF('Data R5'!C275="","",'Data R5'!AC275)</f>
        <v/>
      </c>
      <c r="I4265">
        <f>IF('Data R5'!C275="","",COUNTIF('Data R5'!J275,"&gt;0")+COUNTIF('Data R5'!L275,"&gt;0")+COUNTIF('Data R5'!N275,"&gt;0")+COUNTIF('Data R5'!P275,"&gt;0")+COUNTIF('Data R5'!R275,"&gt;0")+COUNTIF('Data R5'!T275,"&gt;0")+COUNTIF('Data R5'!V275,"&gt;0")+COUNTIF('Data R5'!X275,"&gt;0"))</f>
        <v/>
      </c>
      <c r="J4265">
        <f>IF('Data R5'!C275="","",IF((COUNTIF('Data R5'!K275,"&gt;0")+COUNTIF('Data R5'!M275,"&gt;0")+COUNTIF('Data R5'!O275,"&gt;0")+COUNTIF('Data R5'!Q275,"&gt;0")+COUNTIF('Data R5'!S275,"&gt;0")+COUNTIF('Data R5'!U275,"&gt;0")+COUNTIF('Data R5'!W275,"&gt;0")+COUNTIF('Data R5'!Y275,"&gt;0"))&gt;0,1,0))</f>
        <v/>
      </c>
      <c r="M4265" t="inlineStr">
        <is>
          <t>Data R</t>
        </is>
      </c>
    </row>
    <row r="4266">
      <c r="A4266" t="inlineStr">
        <is>
          <t>Regional 5</t>
        </is>
      </c>
      <c r="B4266">
        <f>IF('Data R5'!C276="","",'Data R5'!B276)</f>
        <v/>
      </c>
      <c r="C4266">
        <f>IF('Data R5'!C276="","",'Data R5'!C276)</f>
        <v/>
      </c>
      <c r="D4266">
        <f>IF('Data R5'!C276="","",'Data R5'!D276)</f>
        <v/>
      </c>
      <c r="E4266">
        <f>IF('Data R5'!C276="","",'Data R5'!E276)</f>
        <v/>
      </c>
      <c r="F4266">
        <f>IF('Data R5'!C276="","",'Data R5'!F276)</f>
        <v/>
      </c>
      <c r="G4266">
        <f>IF('Data R5'!C276="","",'Data R5'!AD276)</f>
        <v/>
      </c>
      <c r="H4266">
        <f>IF('Data R5'!C276="","",'Data R5'!AC276)</f>
        <v/>
      </c>
      <c r="I4266">
        <f>IF('Data R5'!C276="","",COUNTIF('Data R5'!J276,"&gt;0")+COUNTIF('Data R5'!L276,"&gt;0")+COUNTIF('Data R5'!N276,"&gt;0")+COUNTIF('Data R5'!P276,"&gt;0")+COUNTIF('Data R5'!R276,"&gt;0")+COUNTIF('Data R5'!T276,"&gt;0")+COUNTIF('Data R5'!V276,"&gt;0")+COUNTIF('Data R5'!X276,"&gt;0"))</f>
        <v/>
      </c>
      <c r="J4266">
        <f>IF('Data R5'!C276="","",IF((COUNTIF('Data R5'!K276,"&gt;0")+COUNTIF('Data R5'!M276,"&gt;0")+COUNTIF('Data R5'!O276,"&gt;0")+COUNTIF('Data R5'!Q276,"&gt;0")+COUNTIF('Data R5'!S276,"&gt;0")+COUNTIF('Data R5'!U276,"&gt;0")+COUNTIF('Data R5'!W276,"&gt;0")+COUNTIF('Data R5'!Y276,"&gt;0"))&gt;0,1,0))</f>
        <v/>
      </c>
      <c r="M4266" t="inlineStr">
        <is>
          <t>Data R</t>
        </is>
      </c>
    </row>
    <row r="4267">
      <c r="A4267" t="inlineStr">
        <is>
          <t>Regional 5</t>
        </is>
      </c>
      <c r="B4267">
        <f>IF('Data R5'!C277="","",'Data R5'!B277)</f>
        <v/>
      </c>
      <c r="C4267">
        <f>IF('Data R5'!C277="","",'Data R5'!C277)</f>
        <v/>
      </c>
      <c r="D4267">
        <f>IF('Data R5'!C277="","",'Data R5'!D277)</f>
        <v/>
      </c>
      <c r="E4267">
        <f>IF('Data R5'!C277="","",'Data R5'!E277)</f>
        <v/>
      </c>
      <c r="F4267">
        <f>IF('Data R5'!C277="","",'Data R5'!F277)</f>
        <v/>
      </c>
      <c r="G4267">
        <f>IF('Data R5'!C277="","",'Data R5'!AD277)</f>
        <v/>
      </c>
      <c r="H4267">
        <f>IF('Data R5'!C277="","",'Data R5'!AC277)</f>
        <v/>
      </c>
      <c r="I4267">
        <f>IF('Data R5'!C277="","",COUNTIF('Data R5'!J277,"&gt;0")+COUNTIF('Data R5'!L277,"&gt;0")+COUNTIF('Data R5'!N277,"&gt;0")+COUNTIF('Data R5'!P277,"&gt;0")+COUNTIF('Data R5'!R277,"&gt;0")+COUNTIF('Data R5'!T277,"&gt;0")+COUNTIF('Data R5'!V277,"&gt;0")+COUNTIF('Data R5'!X277,"&gt;0"))</f>
        <v/>
      </c>
      <c r="J4267">
        <f>IF('Data R5'!C277="","",IF((COUNTIF('Data R5'!K277,"&gt;0")+COUNTIF('Data R5'!M277,"&gt;0")+COUNTIF('Data R5'!O277,"&gt;0")+COUNTIF('Data R5'!Q277,"&gt;0")+COUNTIF('Data R5'!S277,"&gt;0")+COUNTIF('Data R5'!U277,"&gt;0")+COUNTIF('Data R5'!W277,"&gt;0")+COUNTIF('Data R5'!Y277,"&gt;0"))&gt;0,1,0))</f>
        <v/>
      </c>
      <c r="M4267" t="inlineStr">
        <is>
          <t>Data R</t>
        </is>
      </c>
    </row>
    <row r="4268">
      <c r="A4268" t="inlineStr">
        <is>
          <t>Regional 5</t>
        </is>
      </c>
      <c r="B4268">
        <f>IF('Data R5'!C278="","",'Data R5'!B278)</f>
        <v/>
      </c>
      <c r="C4268">
        <f>IF('Data R5'!C278="","",'Data R5'!C278)</f>
        <v/>
      </c>
      <c r="D4268">
        <f>IF('Data R5'!C278="","",'Data R5'!D278)</f>
        <v/>
      </c>
      <c r="E4268">
        <f>IF('Data R5'!C278="","",'Data R5'!E278)</f>
        <v/>
      </c>
      <c r="F4268">
        <f>IF('Data R5'!C278="","",'Data R5'!F278)</f>
        <v/>
      </c>
      <c r="G4268">
        <f>IF('Data R5'!C278="","",'Data R5'!AD278)</f>
        <v/>
      </c>
      <c r="H4268">
        <f>IF('Data R5'!C278="","",'Data R5'!AC278)</f>
        <v/>
      </c>
      <c r="I4268">
        <f>IF('Data R5'!C278="","",COUNTIF('Data R5'!J278,"&gt;0")+COUNTIF('Data R5'!L278,"&gt;0")+COUNTIF('Data R5'!N278,"&gt;0")+COUNTIF('Data R5'!P278,"&gt;0")+COUNTIF('Data R5'!R278,"&gt;0")+COUNTIF('Data R5'!T278,"&gt;0")+COUNTIF('Data R5'!V278,"&gt;0")+COUNTIF('Data R5'!X278,"&gt;0"))</f>
        <v/>
      </c>
      <c r="J4268">
        <f>IF('Data R5'!C278="","",IF((COUNTIF('Data R5'!K278,"&gt;0")+COUNTIF('Data R5'!M278,"&gt;0")+COUNTIF('Data R5'!O278,"&gt;0")+COUNTIF('Data R5'!Q278,"&gt;0")+COUNTIF('Data R5'!S278,"&gt;0")+COUNTIF('Data R5'!U278,"&gt;0")+COUNTIF('Data R5'!W278,"&gt;0")+COUNTIF('Data R5'!Y278,"&gt;0"))&gt;0,1,0))</f>
        <v/>
      </c>
      <c r="M4268" t="inlineStr">
        <is>
          <t>Data R</t>
        </is>
      </c>
    </row>
    <row r="4269">
      <c r="A4269" t="inlineStr">
        <is>
          <t>Regional 5</t>
        </is>
      </c>
      <c r="B4269">
        <f>IF('Data R5'!C279="","",'Data R5'!B279)</f>
        <v/>
      </c>
      <c r="C4269">
        <f>IF('Data R5'!C279="","",'Data R5'!C279)</f>
        <v/>
      </c>
      <c r="D4269">
        <f>IF('Data R5'!C279="","",'Data R5'!D279)</f>
        <v/>
      </c>
      <c r="E4269">
        <f>IF('Data R5'!C279="","",'Data R5'!E279)</f>
        <v/>
      </c>
      <c r="F4269">
        <f>IF('Data R5'!C279="","",'Data R5'!F279)</f>
        <v/>
      </c>
      <c r="G4269">
        <f>IF('Data R5'!C279="","",'Data R5'!AD279)</f>
        <v/>
      </c>
      <c r="H4269">
        <f>IF('Data R5'!C279="","",'Data R5'!AC279)</f>
        <v/>
      </c>
      <c r="I4269">
        <f>IF('Data R5'!C279="","",COUNTIF('Data R5'!J279,"&gt;0")+COUNTIF('Data R5'!L279,"&gt;0")+COUNTIF('Data R5'!N279,"&gt;0")+COUNTIF('Data R5'!P279,"&gt;0")+COUNTIF('Data R5'!R279,"&gt;0")+COUNTIF('Data R5'!T279,"&gt;0")+COUNTIF('Data R5'!V279,"&gt;0")+COUNTIF('Data R5'!X279,"&gt;0"))</f>
        <v/>
      </c>
      <c r="J4269">
        <f>IF('Data R5'!C279="","",IF((COUNTIF('Data R5'!K279,"&gt;0")+COUNTIF('Data R5'!M279,"&gt;0")+COUNTIF('Data R5'!O279,"&gt;0")+COUNTIF('Data R5'!Q279,"&gt;0")+COUNTIF('Data R5'!S279,"&gt;0")+COUNTIF('Data R5'!U279,"&gt;0")+COUNTIF('Data R5'!W279,"&gt;0")+COUNTIF('Data R5'!Y279,"&gt;0"))&gt;0,1,0))</f>
        <v/>
      </c>
      <c r="M4269" t="inlineStr">
        <is>
          <t>Data R</t>
        </is>
      </c>
    </row>
    <row r="4270">
      <c r="A4270" t="inlineStr">
        <is>
          <t>Regional 5</t>
        </is>
      </c>
      <c r="B4270">
        <f>IF('Data R5'!C280="","",'Data R5'!B280)</f>
        <v/>
      </c>
      <c r="C4270">
        <f>IF('Data R5'!C280="","",'Data R5'!C280)</f>
        <v/>
      </c>
      <c r="D4270">
        <f>IF('Data R5'!C280="","",'Data R5'!D280)</f>
        <v/>
      </c>
      <c r="E4270">
        <f>IF('Data R5'!C280="","",'Data R5'!E280)</f>
        <v/>
      </c>
      <c r="F4270">
        <f>IF('Data R5'!C280="","",'Data R5'!F280)</f>
        <v/>
      </c>
      <c r="G4270">
        <f>IF('Data R5'!C280="","",'Data R5'!AD280)</f>
        <v/>
      </c>
      <c r="H4270">
        <f>IF('Data R5'!C280="","",'Data R5'!AC280)</f>
        <v/>
      </c>
      <c r="I4270">
        <f>IF('Data R5'!C280="","",COUNTIF('Data R5'!J280,"&gt;0")+COUNTIF('Data R5'!L280,"&gt;0")+COUNTIF('Data R5'!N280,"&gt;0")+COUNTIF('Data R5'!P280,"&gt;0")+COUNTIF('Data R5'!R280,"&gt;0")+COUNTIF('Data R5'!T280,"&gt;0")+COUNTIF('Data R5'!V280,"&gt;0")+COUNTIF('Data R5'!X280,"&gt;0"))</f>
        <v/>
      </c>
      <c r="J4270">
        <f>IF('Data R5'!C280="","",IF((COUNTIF('Data R5'!K280,"&gt;0")+COUNTIF('Data R5'!M280,"&gt;0")+COUNTIF('Data R5'!O280,"&gt;0")+COUNTIF('Data R5'!Q280,"&gt;0")+COUNTIF('Data R5'!S280,"&gt;0")+COUNTIF('Data R5'!U280,"&gt;0")+COUNTIF('Data R5'!W280,"&gt;0")+COUNTIF('Data R5'!Y280,"&gt;0"))&gt;0,1,0))</f>
        <v/>
      </c>
      <c r="M4270" t="inlineStr">
        <is>
          <t>Data R</t>
        </is>
      </c>
    </row>
    <row r="4271">
      <c r="A4271" t="inlineStr">
        <is>
          <t>Regional 5</t>
        </is>
      </c>
      <c r="B4271">
        <f>IF('Data R5'!C281="","",'Data R5'!B281)</f>
        <v/>
      </c>
      <c r="C4271">
        <f>IF('Data R5'!C281="","",'Data R5'!C281)</f>
        <v/>
      </c>
      <c r="D4271">
        <f>IF('Data R5'!C281="","",'Data R5'!D281)</f>
        <v/>
      </c>
      <c r="E4271">
        <f>IF('Data R5'!C281="","",'Data R5'!E281)</f>
        <v/>
      </c>
      <c r="F4271">
        <f>IF('Data R5'!C281="","",'Data R5'!F281)</f>
        <v/>
      </c>
      <c r="G4271">
        <f>IF('Data R5'!C281="","",'Data R5'!AD281)</f>
        <v/>
      </c>
      <c r="H4271">
        <f>IF('Data R5'!C281="","",'Data R5'!AC281)</f>
        <v/>
      </c>
      <c r="I4271">
        <f>IF('Data R5'!C281="","",COUNTIF('Data R5'!J281,"&gt;0")+COUNTIF('Data R5'!L281,"&gt;0")+COUNTIF('Data R5'!N281,"&gt;0")+COUNTIF('Data R5'!P281,"&gt;0")+COUNTIF('Data R5'!R281,"&gt;0")+COUNTIF('Data R5'!T281,"&gt;0")+COUNTIF('Data R5'!V281,"&gt;0")+COUNTIF('Data R5'!X281,"&gt;0"))</f>
        <v/>
      </c>
      <c r="J4271">
        <f>IF('Data R5'!C281="","",IF((COUNTIF('Data R5'!K281,"&gt;0")+COUNTIF('Data R5'!M281,"&gt;0")+COUNTIF('Data R5'!O281,"&gt;0")+COUNTIF('Data R5'!Q281,"&gt;0")+COUNTIF('Data R5'!S281,"&gt;0")+COUNTIF('Data R5'!U281,"&gt;0")+COUNTIF('Data R5'!W281,"&gt;0")+COUNTIF('Data R5'!Y281,"&gt;0"))&gt;0,1,0))</f>
        <v/>
      </c>
      <c r="M4271" t="inlineStr">
        <is>
          <t>Data R</t>
        </is>
      </c>
    </row>
    <row r="4272">
      <c r="A4272" t="inlineStr">
        <is>
          <t>Regional 5</t>
        </is>
      </c>
      <c r="B4272">
        <f>IF('Data R5'!C282="","",'Data R5'!B282)</f>
        <v/>
      </c>
      <c r="C4272">
        <f>IF('Data R5'!C282="","",'Data R5'!C282)</f>
        <v/>
      </c>
      <c r="D4272">
        <f>IF('Data R5'!C282="","",'Data R5'!D282)</f>
        <v/>
      </c>
      <c r="E4272">
        <f>IF('Data R5'!C282="","",'Data R5'!E282)</f>
        <v/>
      </c>
      <c r="F4272">
        <f>IF('Data R5'!C282="","",'Data R5'!F282)</f>
        <v/>
      </c>
      <c r="G4272">
        <f>IF('Data R5'!C282="","",'Data R5'!AD282)</f>
        <v/>
      </c>
      <c r="H4272">
        <f>IF('Data R5'!C282="","",'Data R5'!AC282)</f>
        <v/>
      </c>
      <c r="I4272">
        <f>IF('Data R5'!C282="","",COUNTIF('Data R5'!J282,"&gt;0")+COUNTIF('Data R5'!L282,"&gt;0")+COUNTIF('Data R5'!N282,"&gt;0")+COUNTIF('Data R5'!P282,"&gt;0")+COUNTIF('Data R5'!R282,"&gt;0")+COUNTIF('Data R5'!T282,"&gt;0")+COUNTIF('Data R5'!V282,"&gt;0")+COUNTIF('Data R5'!X282,"&gt;0"))</f>
        <v/>
      </c>
      <c r="J4272">
        <f>IF('Data R5'!C282="","",IF((COUNTIF('Data R5'!K282,"&gt;0")+COUNTIF('Data R5'!M282,"&gt;0")+COUNTIF('Data R5'!O282,"&gt;0")+COUNTIF('Data R5'!Q282,"&gt;0")+COUNTIF('Data R5'!S282,"&gt;0")+COUNTIF('Data R5'!U282,"&gt;0")+COUNTIF('Data R5'!W282,"&gt;0")+COUNTIF('Data R5'!Y282,"&gt;0"))&gt;0,1,0))</f>
        <v/>
      </c>
      <c r="M4272" t="inlineStr">
        <is>
          <t>Data R</t>
        </is>
      </c>
    </row>
    <row r="4273">
      <c r="A4273" t="inlineStr">
        <is>
          <t>Regional 5</t>
        </is>
      </c>
      <c r="B4273">
        <f>IF('Data R5'!C283="","",'Data R5'!B283)</f>
        <v/>
      </c>
      <c r="C4273">
        <f>IF('Data R5'!C283="","",'Data R5'!C283)</f>
        <v/>
      </c>
      <c r="D4273">
        <f>IF('Data R5'!C283="","",'Data R5'!D283)</f>
        <v/>
      </c>
      <c r="E4273">
        <f>IF('Data R5'!C283="","",'Data R5'!E283)</f>
        <v/>
      </c>
      <c r="F4273">
        <f>IF('Data R5'!C283="","",'Data R5'!F283)</f>
        <v/>
      </c>
      <c r="G4273">
        <f>IF('Data R5'!C283="","",'Data R5'!AD283)</f>
        <v/>
      </c>
      <c r="H4273">
        <f>IF('Data R5'!C283="","",'Data R5'!AC283)</f>
        <v/>
      </c>
      <c r="I4273">
        <f>IF('Data R5'!C283="","",COUNTIF('Data R5'!J283,"&gt;0")+COUNTIF('Data R5'!L283,"&gt;0")+COUNTIF('Data R5'!N283,"&gt;0")+COUNTIF('Data R5'!P283,"&gt;0")+COUNTIF('Data R5'!R283,"&gt;0")+COUNTIF('Data R5'!T283,"&gt;0")+COUNTIF('Data R5'!V283,"&gt;0")+COUNTIF('Data R5'!X283,"&gt;0"))</f>
        <v/>
      </c>
      <c r="J4273">
        <f>IF('Data R5'!C283="","",IF((COUNTIF('Data R5'!K283,"&gt;0")+COUNTIF('Data R5'!M283,"&gt;0")+COUNTIF('Data R5'!O283,"&gt;0")+COUNTIF('Data R5'!Q283,"&gt;0")+COUNTIF('Data R5'!S283,"&gt;0")+COUNTIF('Data R5'!U283,"&gt;0")+COUNTIF('Data R5'!W283,"&gt;0")+COUNTIF('Data R5'!Y283,"&gt;0"))&gt;0,1,0))</f>
        <v/>
      </c>
      <c r="M4273" t="inlineStr">
        <is>
          <t>Data R</t>
        </is>
      </c>
    </row>
    <row r="4274">
      <c r="A4274" t="inlineStr">
        <is>
          <t>Regional 5</t>
        </is>
      </c>
      <c r="B4274">
        <f>IF('Data R5'!C284="","",'Data R5'!B284)</f>
        <v/>
      </c>
      <c r="C4274">
        <f>IF('Data R5'!C284="","",'Data R5'!C284)</f>
        <v/>
      </c>
      <c r="D4274">
        <f>IF('Data R5'!C284="","",'Data R5'!D284)</f>
        <v/>
      </c>
      <c r="E4274">
        <f>IF('Data R5'!C284="","",'Data R5'!E284)</f>
        <v/>
      </c>
      <c r="F4274">
        <f>IF('Data R5'!C284="","",'Data R5'!F284)</f>
        <v/>
      </c>
      <c r="G4274">
        <f>IF('Data R5'!C284="","",'Data R5'!AD284)</f>
        <v/>
      </c>
      <c r="H4274">
        <f>IF('Data R5'!C284="","",'Data R5'!AC284)</f>
        <v/>
      </c>
      <c r="I4274">
        <f>IF('Data R5'!C284="","",COUNTIF('Data R5'!J284,"&gt;0")+COUNTIF('Data R5'!L284,"&gt;0")+COUNTIF('Data R5'!N284,"&gt;0")+COUNTIF('Data R5'!P284,"&gt;0")+COUNTIF('Data R5'!R284,"&gt;0")+COUNTIF('Data R5'!T284,"&gt;0")+COUNTIF('Data R5'!V284,"&gt;0")+COUNTIF('Data R5'!X284,"&gt;0"))</f>
        <v/>
      </c>
      <c r="J4274">
        <f>IF('Data R5'!C284="","",IF((COUNTIF('Data R5'!K284,"&gt;0")+COUNTIF('Data R5'!M284,"&gt;0")+COUNTIF('Data R5'!O284,"&gt;0")+COUNTIF('Data R5'!Q284,"&gt;0")+COUNTIF('Data R5'!S284,"&gt;0")+COUNTIF('Data R5'!U284,"&gt;0")+COUNTIF('Data R5'!W284,"&gt;0")+COUNTIF('Data R5'!Y284,"&gt;0"))&gt;0,1,0))</f>
        <v/>
      </c>
      <c r="M4274" t="inlineStr">
        <is>
          <t>Data R</t>
        </is>
      </c>
    </row>
    <row r="4275">
      <c r="A4275" t="inlineStr">
        <is>
          <t>Regional 5</t>
        </is>
      </c>
      <c r="B4275">
        <f>IF('Data R5'!C285="","",'Data R5'!B285)</f>
        <v/>
      </c>
      <c r="C4275">
        <f>IF('Data R5'!C285="","",'Data R5'!C285)</f>
        <v/>
      </c>
      <c r="D4275">
        <f>IF('Data R5'!C285="","",'Data R5'!D285)</f>
        <v/>
      </c>
      <c r="E4275">
        <f>IF('Data R5'!C285="","",'Data R5'!E285)</f>
        <v/>
      </c>
      <c r="F4275">
        <f>IF('Data R5'!C285="","",'Data R5'!F285)</f>
        <v/>
      </c>
      <c r="G4275">
        <f>IF('Data R5'!C285="","",'Data R5'!AD285)</f>
        <v/>
      </c>
      <c r="H4275">
        <f>IF('Data R5'!C285="","",'Data R5'!AC285)</f>
        <v/>
      </c>
      <c r="I4275">
        <f>IF('Data R5'!C285="","",COUNTIF('Data R5'!J285,"&gt;0")+COUNTIF('Data R5'!L285,"&gt;0")+COUNTIF('Data R5'!N285,"&gt;0")+COUNTIF('Data R5'!P285,"&gt;0")+COUNTIF('Data R5'!R285,"&gt;0")+COUNTIF('Data R5'!T285,"&gt;0")+COUNTIF('Data R5'!V285,"&gt;0")+COUNTIF('Data R5'!X285,"&gt;0"))</f>
        <v/>
      </c>
      <c r="J4275">
        <f>IF('Data R5'!C285="","",IF((COUNTIF('Data R5'!K285,"&gt;0")+COUNTIF('Data R5'!M285,"&gt;0")+COUNTIF('Data R5'!O285,"&gt;0")+COUNTIF('Data R5'!Q285,"&gt;0")+COUNTIF('Data R5'!S285,"&gt;0")+COUNTIF('Data R5'!U285,"&gt;0")+COUNTIF('Data R5'!W285,"&gt;0")+COUNTIF('Data R5'!Y285,"&gt;0"))&gt;0,1,0))</f>
        <v/>
      </c>
      <c r="M4275" t="inlineStr">
        <is>
          <t>Data R</t>
        </is>
      </c>
    </row>
    <row r="4276">
      <c r="A4276" t="inlineStr">
        <is>
          <t>Regional 5</t>
        </is>
      </c>
      <c r="B4276">
        <f>IF('Data R5'!C286="","",'Data R5'!B286)</f>
        <v/>
      </c>
      <c r="C4276">
        <f>IF('Data R5'!C286="","",'Data R5'!C286)</f>
        <v/>
      </c>
      <c r="D4276">
        <f>IF('Data R5'!C286="","",'Data R5'!D286)</f>
        <v/>
      </c>
      <c r="E4276">
        <f>IF('Data R5'!C286="","",'Data R5'!E286)</f>
        <v/>
      </c>
      <c r="F4276">
        <f>IF('Data R5'!C286="","",'Data R5'!F286)</f>
        <v/>
      </c>
      <c r="G4276">
        <f>IF('Data R5'!C286="","",'Data R5'!AD286)</f>
        <v/>
      </c>
      <c r="H4276">
        <f>IF('Data R5'!C286="","",'Data R5'!AC286)</f>
        <v/>
      </c>
      <c r="I4276">
        <f>IF('Data R5'!C286="","",COUNTIF('Data R5'!J286,"&gt;0")+COUNTIF('Data R5'!L286,"&gt;0")+COUNTIF('Data R5'!N286,"&gt;0")+COUNTIF('Data R5'!P286,"&gt;0")+COUNTIF('Data R5'!R286,"&gt;0")+COUNTIF('Data R5'!T286,"&gt;0")+COUNTIF('Data R5'!V286,"&gt;0")+COUNTIF('Data R5'!X286,"&gt;0"))</f>
        <v/>
      </c>
      <c r="J4276">
        <f>IF('Data R5'!C286="","",IF((COUNTIF('Data R5'!K286,"&gt;0")+COUNTIF('Data R5'!M286,"&gt;0")+COUNTIF('Data R5'!O286,"&gt;0")+COUNTIF('Data R5'!Q286,"&gt;0")+COUNTIF('Data R5'!S286,"&gt;0")+COUNTIF('Data R5'!U286,"&gt;0")+COUNTIF('Data R5'!W286,"&gt;0")+COUNTIF('Data R5'!Y286,"&gt;0"))&gt;0,1,0))</f>
        <v/>
      </c>
      <c r="M4276" t="inlineStr">
        <is>
          <t>Data R</t>
        </is>
      </c>
    </row>
    <row r="4277">
      <c r="A4277" t="inlineStr">
        <is>
          <t>Regional 5</t>
        </is>
      </c>
      <c r="B4277">
        <f>IF('Data R5'!C287="","",'Data R5'!B287)</f>
        <v/>
      </c>
      <c r="C4277">
        <f>IF('Data R5'!C287="","",'Data R5'!C287)</f>
        <v/>
      </c>
      <c r="D4277">
        <f>IF('Data R5'!C287="","",'Data R5'!D287)</f>
        <v/>
      </c>
      <c r="E4277">
        <f>IF('Data R5'!C287="","",'Data R5'!E287)</f>
        <v/>
      </c>
      <c r="F4277">
        <f>IF('Data R5'!C287="","",'Data R5'!F287)</f>
        <v/>
      </c>
      <c r="G4277">
        <f>IF('Data R5'!C287="","",'Data R5'!AD287)</f>
        <v/>
      </c>
      <c r="H4277">
        <f>IF('Data R5'!C287="","",'Data R5'!AC287)</f>
        <v/>
      </c>
      <c r="I4277">
        <f>IF('Data R5'!C287="","",COUNTIF('Data R5'!J287,"&gt;0")+COUNTIF('Data R5'!L287,"&gt;0")+COUNTIF('Data R5'!N287,"&gt;0")+COUNTIF('Data R5'!P287,"&gt;0")+COUNTIF('Data R5'!R287,"&gt;0")+COUNTIF('Data R5'!T287,"&gt;0")+COUNTIF('Data R5'!V287,"&gt;0")+COUNTIF('Data R5'!X287,"&gt;0"))</f>
        <v/>
      </c>
      <c r="J4277">
        <f>IF('Data R5'!C287="","",IF((COUNTIF('Data R5'!K287,"&gt;0")+COUNTIF('Data R5'!M287,"&gt;0")+COUNTIF('Data R5'!O287,"&gt;0")+COUNTIF('Data R5'!Q287,"&gt;0")+COUNTIF('Data R5'!S287,"&gt;0")+COUNTIF('Data R5'!U287,"&gt;0")+COUNTIF('Data R5'!W287,"&gt;0")+COUNTIF('Data R5'!Y287,"&gt;0"))&gt;0,1,0))</f>
        <v/>
      </c>
      <c r="M4277" t="inlineStr">
        <is>
          <t>Data R</t>
        </is>
      </c>
    </row>
    <row r="4278">
      <c r="A4278" t="inlineStr">
        <is>
          <t>Regional 5</t>
        </is>
      </c>
      <c r="B4278">
        <f>IF('Data R5'!C288="","",'Data R5'!B288)</f>
        <v/>
      </c>
      <c r="C4278">
        <f>IF('Data R5'!C288="","",'Data R5'!C288)</f>
        <v/>
      </c>
      <c r="D4278">
        <f>IF('Data R5'!C288="","",'Data R5'!D288)</f>
        <v/>
      </c>
      <c r="E4278">
        <f>IF('Data R5'!C288="","",'Data R5'!E288)</f>
        <v/>
      </c>
      <c r="F4278">
        <f>IF('Data R5'!C288="","",'Data R5'!F288)</f>
        <v/>
      </c>
      <c r="G4278">
        <f>IF('Data R5'!C288="","",'Data R5'!AD288)</f>
        <v/>
      </c>
      <c r="H4278">
        <f>IF('Data R5'!C288="","",'Data R5'!AC288)</f>
        <v/>
      </c>
      <c r="I4278">
        <f>IF('Data R5'!C288="","",COUNTIF('Data R5'!J288,"&gt;0")+COUNTIF('Data R5'!L288,"&gt;0")+COUNTIF('Data R5'!N288,"&gt;0")+COUNTIF('Data R5'!P288,"&gt;0")+COUNTIF('Data R5'!R288,"&gt;0")+COUNTIF('Data R5'!T288,"&gt;0")+COUNTIF('Data R5'!V288,"&gt;0")+COUNTIF('Data R5'!X288,"&gt;0"))</f>
        <v/>
      </c>
      <c r="J4278">
        <f>IF('Data R5'!C288="","",IF((COUNTIF('Data R5'!K288,"&gt;0")+COUNTIF('Data R5'!M288,"&gt;0")+COUNTIF('Data R5'!O288,"&gt;0")+COUNTIF('Data R5'!Q288,"&gt;0")+COUNTIF('Data R5'!S288,"&gt;0")+COUNTIF('Data R5'!U288,"&gt;0")+COUNTIF('Data R5'!W288,"&gt;0")+COUNTIF('Data R5'!Y288,"&gt;0"))&gt;0,1,0))</f>
        <v/>
      </c>
      <c r="M4278" t="inlineStr">
        <is>
          <t>Data R</t>
        </is>
      </c>
    </row>
    <row r="4279">
      <c r="A4279" t="inlineStr">
        <is>
          <t>Regional 5</t>
        </is>
      </c>
      <c r="B4279">
        <f>IF('Data R5'!C289="","",'Data R5'!B289)</f>
        <v/>
      </c>
      <c r="C4279">
        <f>IF('Data R5'!C289="","",'Data R5'!C289)</f>
        <v/>
      </c>
      <c r="D4279">
        <f>IF('Data R5'!C289="","",'Data R5'!D289)</f>
        <v/>
      </c>
      <c r="E4279">
        <f>IF('Data R5'!C289="","",'Data R5'!E289)</f>
        <v/>
      </c>
      <c r="F4279">
        <f>IF('Data R5'!C289="","",'Data R5'!F289)</f>
        <v/>
      </c>
      <c r="G4279">
        <f>IF('Data R5'!C289="","",'Data R5'!AD289)</f>
        <v/>
      </c>
      <c r="H4279">
        <f>IF('Data R5'!C289="","",'Data R5'!AC289)</f>
        <v/>
      </c>
      <c r="I4279">
        <f>IF('Data R5'!C289="","",COUNTIF('Data R5'!J289,"&gt;0")+COUNTIF('Data R5'!L289,"&gt;0")+COUNTIF('Data R5'!N289,"&gt;0")+COUNTIF('Data R5'!P289,"&gt;0")+COUNTIF('Data R5'!R289,"&gt;0")+COUNTIF('Data R5'!T289,"&gt;0")+COUNTIF('Data R5'!V289,"&gt;0")+COUNTIF('Data R5'!X289,"&gt;0"))</f>
        <v/>
      </c>
      <c r="J4279">
        <f>IF('Data R5'!C289="","",IF((COUNTIF('Data R5'!K289,"&gt;0")+COUNTIF('Data R5'!M289,"&gt;0")+COUNTIF('Data R5'!O289,"&gt;0")+COUNTIF('Data R5'!Q289,"&gt;0")+COUNTIF('Data R5'!S289,"&gt;0")+COUNTIF('Data R5'!U289,"&gt;0")+COUNTIF('Data R5'!W289,"&gt;0")+COUNTIF('Data R5'!Y289,"&gt;0"))&gt;0,1,0))</f>
        <v/>
      </c>
      <c r="M4279" t="inlineStr">
        <is>
          <t>Data R</t>
        </is>
      </c>
    </row>
    <row r="4280">
      <c r="A4280" t="inlineStr">
        <is>
          <t>Regional 5</t>
        </is>
      </c>
      <c r="B4280">
        <f>IF('Data R5'!C290="","",'Data R5'!B290)</f>
        <v/>
      </c>
      <c r="C4280">
        <f>IF('Data R5'!C290="","",'Data R5'!C290)</f>
        <v/>
      </c>
      <c r="D4280">
        <f>IF('Data R5'!C290="","",'Data R5'!D290)</f>
        <v/>
      </c>
      <c r="E4280">
        <f>IF('Data R5'!C290="","",'Data R5'!E290)</f>
        <v/>
      </c>
      <c r="F4280">
        <f>IF('Data R5'!C290="","",'Data R5'!F290)</f>
        <v/>
      </c>
      <c r="G4280">
        <f>IF('Data R5'!C290="","",'Data R5'!AD290)</f>
        <v/>
      </c>
      <c r="H4280">
        <f>IF('Data R5'!C290="","",'Data R5'!AC290)</f>
        <v/>
      </c>
      <c r="I4280">
        <f>IF('Data R5'!C290="","",COUNTIF('Data R5'!J290,"&gt;0")+COUNTIF('Data R5'!L290,"&gt;0")+COUNTIF('Data R5'!N290,"&gt;0")+COUNTIF('Data R5'!P290,"&gt;0")+COUNTIF('Data R5'!R290,"&gt;0")+COUNTIF('Data R5'!T290,"&gt;0")+COUNTIF('Data R5'!V290,"&gt;0")+COUNTIF('Data R5'!X290,"&gt;0"))</f>
        <v/>
      </c>
      <c r="J4280">
        <f>IF('Data R5'!C290="","",IF((COUNTIF('Data R5'!K290,"&gt;0")+COUNTIF('Data R5'!M290,"&gt;0")+COUNTIF('Data R5'!O290,"&gt;0")+COUNTIF('Data R5'!Q290,"&gt;0")+COUNTIF('Data R5'!S290,"&gt;0")+COUNTIF('Data R5'!U290,"&gt;0")+COUNTIF('Data R5'!W290,"&gt;0")+COUNTIF('Data R5'!Y290,"&gt;0"))&gt;0,1,0))</f>
        <v/>
      </c>
      <c r="M4280" t="inlineStr">
        <is>
          <t>Data R</t>
        </is>
      </c>
    </row>
    <row r="4281">
      <c r="A4281" t="inlineStr">
        <is>
          <t>Regional 5</t>
        </is>
      </c>
      <c r="B4281">
        <f>IF('Data R5'!C291="","",'Data R5'!B291)</f>
        <v/>
      </c>
      <c r="C4281">
        <f>IF('Data R5'!C291="","",'Data R5'!C291)</f>
        <v/>
      </c>
      <c r="D4281">
        <f>IF('Data R5'!C291="","",'Data R5'!D291)</f>
        <v/>
      </c>
      <c r="E4281">
        <f>IF('Data R5'!C291="","",'Data R5'!E291)</f>
        <v/>
      </c>
      <c r="F4281">
        <f>IF('Data R5'!C291="","",'Data R5'!F291)</f>
        <v/>
      </c>
      <c r="G4281">
        <f>IF('Data R5'!C291="","",'Data R5'!AD291)</f>
        <v/>
      </c>
      <c r="H4281">
        <f>IF('Data R5'!C291="","",'Data R5'!AC291)</f>
        <v/>
      </c>
      <c r="I4281">
        <f>IF('Data R5'!C291="","",COUNTIF('Data R5'!J291,"&gt;0")+COUNTIF('Data R5'!L291,"&gt;0")+COUNTIF('Data R5'!N291,"&gt;0")+COUNTIF('Data R5'!P291,"&gt;0")+COUNTIF('Data R5'!R291,"&gt;0")+COUNTIF('Data R5'!T291,"&gt;0")+COUNTIF('Data R5'!V291,"&gt;0")+COUNTIF('Data R5'!X291,"&gt;0"))</f>
        <v/>
      </c>
      <c r="J4281">
        <f>IF('Data R5'!C291="","",IF((COUNTIF('Data R5'!K291,"&gt;0")+COUNTIF('Data R5'!M291,"&gt;0")+COUNTIF('Data R5'!O291,"&gt;0")+COUNTIF('Data R5'!Q291,"&gt;0")+COUNTIF('Data R5'!S291,"&gt;0")+COUNTIF('Data R5'!U291,"&gt;0")+COUNTIF('Data R5'!W291,"&gt;0")+COUNTIF('Data R5'!Y291,"&gt;0"))&gt;0,1,0))</f>
        <v/>
      </c>
      <c r="M4281" t="inlineStr">
        <is>
          <t>Data R</t>
        </is>
      </c>
    </row>
    <row r="4282">
      <c r="A4282" t="inlineStr">
        <is>
          <t>Regional 5</t>
        </is>
      </c>
      <c r="B4282">
        <f>IF('Data R5'!C292="","",'Data R5'!B292)</f>
        <v/>
      </c>
      <c r="C4282">
        <f>IF('Data R5'!C292="","",'Data R5'!C292)</f>
        <v/>
      </c>
      <c r="D4282">
        <f>IF('Data R5'!C292="","",'Data R5'!D292)</f>
        <v/>
      </c>
      <c r="E4282">
        <f>IF('Data R5'!C292="","",'Data R5'!E292)</f>
        <v/>
      </c>
      <c r="F4282">
        <f>IF('Data R5'!C292="","",'Data R5'!F292)</f>
        <v/>
      </c>
      <c r="G4282">
        <f>IF('Data R5'!C292="","",'Data R5'!AD292)</f>
        <v/>
      </c>
      <c r="H4282">
        <f>IF('Data R5'!C292="","",'Data R5'!AC292)</f>
        <v/>
      </c>
      <c r="I4282">
        <f>IF('Data R5'!C292="","",COUNTIF('Data R5'!J292,"&gt;0")+COUNTIF('Data R5'!L292,"&gt;0")+COUNTIF('Data R5'!N292,"&gt;0")+COUNTIF('Data R5'!P292,"&gt;0")+COUNTIF('Data R5'!R292,"&gt;0")+COUNTIF('Data R5'!T292,"&gt;0")+COUNTIF('Data R5'!V292,"&gt;0")+COUNTIF('Data R5'!X292,"&gt;0"))</f>
        <v/>
      </c>
      <c r="J4282">
        <f>IF('Data R5'!C292="","",IF((COUNTIF('Data R5'!K292,"&gt;0")+COUNTIF('Data R5'!M292,"&gt;0")+COUNTIF('Data R5'!O292,"&gt;0")+COUNTIF('Data R5'!Q292,"&gt;0")+COUNTIF('Data R5'!S292,"&gt;0")+COUNTIF('Data R5'!U292,"&gt;0")+COUNTIF('Data R5'!W292,"&gt;0")+COUNTIF('Data R5'!Y292,"&gt;0"))&gt;0,1,0))</f>
        <v/>
      </c>
      <c r="M4282" t="inlineStr">
        <is>
          <t>Data R</t>
        </is>
      </c>
    </row>
    <row r="4283">
      <c r="A4283" t="inlineStr">
        <is>
          <t>Regional 5</t>
        </is>
      </c>
      <c r="B4283">
        <f>IF('Data R5'!C293="","",'Data R5'!B293)</f>
        <v/>
      </c>
      <c r="C4283">
        <f>IF('Data R5'!C293="","",'Data R5'!C293)</f>
        <v/>
      </c>
      <c r="D4283">
        <f>IF('Data R5'!C293="","",'Data R5'!D293)</f>
        <v/>
      </c>
      <c r="E4283">
        <f>IF('Data R5'!C293="","",'Data R5'!E293)</f>
        <v/>
      </c>
      <c r="F4283">
        <f>IF('Data R5'!C293="","",'Data R5'!F293)</f>
        <v/>
      </c>
      <c r="G4283">
        <f>IF('Data R5'!C293="","",'Data R5'!AD293)</f>
        <v/>
      </c>
      <c r="H4283">
        <f>IF('Data R5'!C293="","",'Data R5'!AC293)</f>
        <v/>
      </c>
      <c r="I4283">
        <f>IF('Data R5'!C293="","",COUNTIF('Data R5'!J293,"&gt;0")+COUNTIF('Data R5'!L293,"&gt;0")+COUNTIF('Data R5'!N293,"&gt;0")+COUNTIF('Data R5'!P293,"&gt;0")+COUNTIF('Data R5'!R293,"&gt;0")+COUNTIF('Data R5'!T293,"&gt;0")+COUNTIF('Data R5'!V293,"&gt;0")+COUNTIF('Data R5'!X293,"&gt;0"))</f>
        <v/>
      </c>
      <c r="J4283">
        <f>IF('Data R5'!C293="","",IF((COUNTIF('Data R5'!K293,"&gt;0")+COUNTIF('Data R5'!M293,"&gt;0")+COUNTIF('Data R5'!O293,"&gt;0")+COUNTIF('Data R5'!Q293,"&gt;0")+COUNTIF('Data R5'!S293,"&gt;0")+COUNTIF('Data R5'!U293,"&gt;0")+COUNTIF('Data R5'!W293,"&gt;0")+COUNTIF('Data R5'!Y293,"&gt;0"))&gt;0,1,0))</f>
        <v/>
      </c>
      <c r="M4283" t="inlineStr">
        <is>
          <t>Data R</t>
        </is>
      </c>
    </row>
    <row r="4284">
      <c r="A4284" t="inlineStr">
        <is>
          <t>Regional 5</t>
        </is>
      </c>
      <c r="B4284">
        <f>IF('Data R5'!C294="","",'Data R5'!B294)</f>
        <v/>
      </c>
      <c r="C4284">
        <f>IF('Data R5'!C294="","",'Data R5'!C294)</f>
        <v/>
      </c>
      <c r="D4284">
        <f>IF('Data R5'!C294="","",'Data R5'!D294)</f>
        <v/>
      </c>
      <c r="E4284">
        <f>IF('Data R5'!C294="","",'Data R5'!E294)</f>
        <v/>
      </c>
      <c r="F4284">
        <f>IF('Data R5'!C294="","",'Data R5'!F294)</f>
        <v/>
      </c>
      <c r="G4284">
        <f>IF('Data R5'!C294="","",'Data R5'!AD294)</f>
        <v/>
      </c>
      <c r="H4284">
        <f>IF('Data R5'!C294="","",'Data R5'!AC294)</f>
        <v/>
      </c>
      <c r="I4284">
        <f>IF('Data R5'!C294="","",COUNTIF('Data R5'!J294,"&gt;0")+COUNTIF('Data R5'!L294,"&gt;0")+COUNTIF('Data R5'!N294,"&gt;0")+COUNTIF('Data R5'!P294,"&gt;0")+COUNTIF('Data R5'!R294,"&gt;0")+COUNTIF('Data R5'!T294,"&gt;0")+COUNTIF('Data R5'!V294,"&gt;0")+COUNTIF('Data R5'!X294,"&gt;0"))</f>
        <v/>
      </c>
      <c r="J4284">
        <f>IF('Data R5'!C294="","",IF((COUNTIF('Data R5'!K294,"&gt;0")+COUNTIF('Data R5'!M294,"&gt;0")+COUNTIF('Data R5'!O294,"&gt;0")+COUNTIF('Data R5'!Q294,"&gt;0")+COUNTIF('Data R5'!S294,"&gt;0")+COUNTIF('Data R5'!U294,"&gt;0")+COUNTIF('Data R5'!W294,"&gt;0")+COUNTIF('Data R5'!Y294,"&gt;0"))&gt;0,1,0))</f>
        <v/>
      </c>
      <c r="M4284" t="inlineStr">
        <is>
          <t>Data R</t>
        </is>
      </c>
    </row>
    <row r="4285">
      <c r="A4285" t="inlineStr">
        <is>
          <t>Regional 5</t>
        </is>
      </c>
      <c r="B4285">
        <f>IF('Data R5'!C295="","",'Data R5'!B295)</f>
        <v/>
      </c>
      <c r="C4285">
        <f>IF('Data R5'!C295="","",'Data R5'!C295)</f>
        <v/>
      </c>
      <c r="D4285">
        <f>IF('Data R5'!C295="","",'Data R5'!D295)</f>
        <v/>
      </c>
      <c r="E4285">
        <f>IF('Data R5'!C295="","",'Data R5'!E295)</f>
        <v/>
      </c>
      <c r="F4285">
        <f>IF('Data R5'!C295="","",'Data R5'!F295)</f>
        <v/>
      </c>
      <c r="G4285">
        <f>IF('Data R5'!C295="","",'Data R5'!AD295)</f>
        <v/>
      </c>
      <c r="H4285">
        <f>IF('Data R5'!C295="","",'Data R5'!AC295)</f>
        <v/>
      </c>
      <c r="I4285">
        <f>IF('Data R5'!C295="","",COUNTIF('Data R5'!J295,"&gt;0")+COUNTIF('Data R5'!L295,"&gt;0")+COUNTIF('Data R5'!N295,"&gt;0")+COUNTIF('Data R5'!P295,"&gt;0")+COUNTIF('Data R5'!R295,"&gt;0")+COUNTIF('Data R5'!T295,"&gt;0")+COUNTIF('Data R5'!V295,"&gt;0")+COUNTIF('Data R5'!X295,"&gt;0"))</f>
        <v/>
      </c>
      <c r="J4285">
        <f>IF('Data R5'!C295="","",IF((COUNTIF('Data R5'!K295,"&gt;0")+COUNTIF('Data R5'!M295,"&gt;0")+COUNTIF('Data R5'!O295,"&gt;0")+COUNTIF('Data R5'!Q295,"&gt;0")+COUNTIF('Data R5'!S295,"&gt;0")+COUNTIF('Data R5'!U295,"&gt;0")+COUNTIF('Data R5'!W295,"&gt;0")+COUNTIF('Data R5'!Y295,"&gt;0"))&gt;0,1,0))</f>
        <v/>
      </c>
      <c r="M4285" t="inlineStr">
        <is>
          <t>Data R</t>
        </is>
      </c>
    </row>
    <row r="4286">
      <c r="A4286" t="inlineStr">
        <is>
          <t>Regional 5</t>
        </is>
      </c>
      <c r="B4286">
        <f>IF('Data R5'!C296="","",'Data R5'!B296)</f>
        <v/>
      </c>
      <c r="C4286">
        <f>IF('Data R5'!C296="","",'Data R5'!C296)</f>
        <v/>
      </c>
      <c r="D4286">
        <f>IF('Data R5'!C296="","",'Data R5'!D296)</f>
        <v/>
      </c>
      <c r="E4286">
        <f>IF('Data R5'!C296="","",'Data R5'!E296)</f>
        <v/>
      </c>
      <c r="F4286">
        <f>IF('Data R5'!C296="","",'Data R5'!F296)</f>
        <v/>
      </c>
      <c r="G4286">
        <f>IF('Data R5'!C296="","",'Data R5'!AD296)</f>
        <v/>
      </c>
      <c r="H4286">
        <f>IF('Data R5'!C296="","",'Data R5'!AC296)</f>
        <v/>
      </c>
      <c r="I4286">
        <f>IF('Data R5'!C296="","",COUNTIF('Data R5'!J296,"&gt;0")+COUNTIF('Data R5'!L296,"&gt;0")+COUNTIF('Data R5'!N296,"&gt;0")+COUNTIF('Data R5'!P296,"&gt;0")+COUNTIF('Data R5'!R296,"&gt;0")+COUNTIF('Data R5'!T296,"&gt;0")+COUNTIF('Data R5'!V296,"&gt;0")+COUNTIF('Data R5'!X296,"&gt;0"))</f>
        <v/>
      </c>
      <c r="J4286">
        <f>IF('Data R5'!C296="","",IF((COUNTIF('Data R5'!K296,"&gt;0")+COUNTIF('Data R5'!M296,"&gt;0")+COUNTIF('Data R5'!O296,"&gt;0")+COUNTIF('Data R5'!Q296,"&gt;0")+COUNTIF('Data R5'!S296,"&gt;0")+COUNTIF('Data R5'!U296,"&gt;0")+COUNTIF('Data R5'!W296,"&gt;0")+COUNTIF('Data R5'!Y296,"&gt;0"))&gt;0,1,0))</f>
        <v/>
      </c>
      <c r="M4286" t="inlineStr">
        <is>
          <t>Data R</t>
        </is>
      </c>
    </row>
    <row r="4287">
      <c r="A4287" t="inlineStr">
        <is>
          <t>Regional 5</t>
        </is>
      </c>
      <c r="B4287">
        <f>IF('Data R5'!C297="","",'Data R5'!B297)</f>
        <v/>
      </c>
      <c r="C4287">
        <f>IF('Data R5'!C297="","",'Data R5'!C297)</f>
        <v/>
      </c>
      <c r="D4287">
        <f>IF('Data R5'!C297="","",'Data R5'!D297)</f>
        <v/>
      </c>
      <c r="E4287">
        <f>IF('Data R5'!C297="","",'Data R5'!E297)</f>
        <v/>
      </c>
      <c r="F4287">
        <f>IF('Data R5'!C297="","",'Data R5'!F297)</f>
        <v/>
      </c>
      <c r="G4287">
        <f>IF('Data R5'!C297="","",'Data R5'!AD297)</f>
        <v/>
      </c>
      <c r="H4287">
        <f>IF('Data R5'!C297="","",'Data R5'!AC297)</f>
        <v/>
      </c>
      <c r="I4287">
        <f>IF('Data R5'!C297="","",COUNTIF('Data R5'!J297,"&gt;0")+COUNTIF('Data R5'!L297,"&gt;0")+COUNTIF('Data R5'!N297,"&gt;0")+COUNTIF('Data R5'!P297,"&gt;0")+COUNTIF('Data R5'!R297,"&gt;0")+COUNTIF('Data R5'!T297,"&gt;0")+COUNTIF('Data R5'!V297,"&gt;0")+COUNTIF('Data R5'!X297,"&gt;0"))</f>
        <v/>
      </c>
      <c r="J4287">
        <f>IF('Data R5'!C297="","",IF((COUNTIF('Data R5'!K297,"&gt;0")+COUNTIF('Data R5'!M297,"&gt;0")+COUNTIF('Data R5'!O297,"&gt;0")+COUNTIF('Data R5'!Q297,"&gt;0")+COUNTIF('Data R5'!S297,"&gt;0")+COUNTIF('Data R5'!U297,"&gt;0")+COUNTIF('Data R5'!W297,"&gt;0")+COUNTIF('Data R5'!Y297,"&gt;0"))&gt;0,1,0))</f>
        <v/>
      </c>
      <c r="M4287" t="inlineStr">
        <is>
          <t>Data R</t>
        </is>
      </c>
    </row>
    <row r="4288">
      <c r="A4288" t="inlineStr">
        <is>
          <t>Regional 5</t>
        </is>
      </c>
      <c r="B4288">
        <f>IF('Data R5'!C298="","",'Data R5'!B298)</f>
        <v/>
      </c>
      <c r="C4288">
        <f>IF('Data R5'!C298="","",'Data R5'!C298)</f>
        <v/>
      </c>
      <c r="D4288">
        <f>IF('Data R5'!C298="","",'Data R5'!D298)</f>
        <v/>
      </c>
      <c r="E4288">
        <f>IF('Data R5'!C298="","",'Data R5'!E298)</f>
        <v/>
      </c>
      <c r="F4288">
        <f>IF('Data R5'!C298="","",'Data R5'!F298)</f>
        <v/>
      </c>
      <c r="G4288">
        <f>IF('Data R5'!C298="","",'Data R5'!AD298)</f>
        <v/>
      </c>
      <c r="H4288">
        <f>IF('Data R5'!C298="","",'Data R5'!AC298)</f>
        <v/>
      </c>
      <c r="I4288">
        <f>IF('Data R5'!C298="","",COUNTIF('Data R5'!J298,"&gt;0")+COUNTIF('Data R5'!L298,"&gt;0")+COUNTIF('Data R5'!N298,"&gt;0")+COUNTIF('Data R5'!P298,"&gt;0")+COUNTIF('Data R5'!R298,"&gt;0")+COUNTIF('Data R5'!T298,"&gt;0")+COUNTIF('Data R5'!V298,"&gt;0")+COUNTIF('Data R5'!X298,"&gt;0"))</f>
        <v/>
      </c>
      <c r="J4288">
        <f>IF('Data R5'!C298="","",IF((COUNTIF('Data R5'!K298,"&gt;0")+COUNTIF('Data R5'!M298,"&gt;0")+COUNTIF('Data R5'!O298,"&gt;0")+COUNTIF('Data R5'!Q298,"&gt;0")+COUNTIF('Data R5'!S298,"&gt;0")+COUNTIF('Data R5'!U298,"&gt;0")+COUNTIF('Data R5'!W298,"&gt;0")+COUNTIF('Data R5'!Y298,"&gt;0"))&gt;0,1,0))</f>
        <v/>
      </c>
      <c r="M4288" t="inlineStr">
        <is>
          <t>Data R</t>
        </is>
      </c>
    </row>
    <row r="4289">
      <c r="A4289" t="inlineStr">
        <is>
          <t>Regional 5</t>
        </is>
      </c>
      <c r="B4289">
        <f>IF('Data R5'!C299="","",'Data R5'!B299)</f>
        <v/>
      </c>
      <c r="C4289">
        <f>IF('Data R5'!C299="","",'Data R5'!C299)</f>
        <v/>
      </c>
      <c r="D4289">
        <f>IF('Data R5'!C299="","",'Data R5'!D299)</f>
        <v/>
      </c>
      <c r="E4289">
        <f>IF('Data R5'!C299="","",'Data R5'!E299)</f>
        <v/>
      </c>
      <c r="F4289">
        <f>IF('Data R5'!C299="","",'Data R5'!F299)</f>
        <v/>
      </c>
      <c r="G4289">
        <f>IF('Data R5'!C299="","",'Data R5'!AD299)</f>
        <v/>
      </c>
      <c r="H4289">
        <f>IF('Data R5'!C299="","",'Data R5'!AC299)</f>
        <v/>
      </c>
      <c r="I4289">
        <f>IF('Data R5'!C299="","",COUNTIF('Data R5'!J299,"&gt;0")+COUNTIF('Data R5'!L299,"&gt;0")+COUNTIF('Data R5'!N299,"&gt;0")+COUNTIF('Data R5'!P299,"&gt;0")+COUNTIF('Data R5'!R299,"&gt;0")+COUNTIF('Data R5'!T299,"&gt;0")+COUNTIF('Data R5'!V299,"&gt;0")+COUNTIF('Data R5'!X299,"&gt;0"))</f>
        <v/>
      </c>
      <c r="J4289">
        <f>IF('Data R5'!C299="","",IF((COUNTIF('Data R5'!K299,"&gt;0")+COUNTIF('Data R5'!M299,"&gt;0")+COUNTIF('Data R5'!O299,"&gt;0")+COUNTIF('Data R5'!Q299,"&gt;0")+COUNTIF('Data R5'!S299,"&gt;0")+COUNTIF('Data R5'!U299,"&gt;0")+COUNTIF('Data R5'!W299,"&gt;0")+COUNTIF('Data R5'!Y299,"&gt;0"))&gt;0,1,0))</f>
        <v/>
      </c>
      <c r="M4289" t="inlineStr">
        <is>
          <t>Data R</t>
        </is>
      </c>
    </row>
    <row r="4290">
      <c r="A4290" t="inlineStr">
        <is>
          <t>Regional 5</t>
        </is>
      </c>
      <c r="B4290">
        <f>IF('Data R5'!C300="","",'Data R5'!B300)</f>
        <v/>
      </c>
      <c r="C4290">
        <f>IF('Data R5'!C300="","",'Data R5'!C300)</f>
        <v/>
      </c>
      <c r="D4290">
        <f>IF('Data R5'!C300="","",'Data R5'!D300)</f>
        <v/>
      </c>
      <c r="E4290">
        <f>IF('Data R5'!C300="","",'Data R5'!E300)</f>
        <v/>
      </c>
      <c r="F4290">
        <f>IF('Data R5'!C300="","",'Data R5'!F300)</f>
        <v/>
      </c>
      <c r="G4290">
        <f>IF('Data R5'!C300="","",'Data R5'!AD300)</f>
        <v/>
      </c>
      <c r="H4290">
        <f>IF('Data R5'!C300="","",'Data R5'!AC300)</f>
        <v/>
      </c>
      <c r="I4290">
        <f>IF('Data R5'!C300="","",COUNTIF('Data R5'!J300,"&gt;0")+COUNTIF('Data R5'!L300,"&gt;0")+COUNTIF('Data R5'!N300,"&gt;0")+COUNTIF('Data R5'!P300,"&gt;0")+COUNTIF('Data R5'!R300,"&gt;0")+COUNTIF('Data R5'!T300,"&gt;0")+COUNTIF('Data R5'!V300,"&gt;0")+COUNTIF('Data R5'!X300,"&gt;0"))</f>
        <v/>
      </c>
      <c r="J4290">
        <f>IF('Data R5'!C300="","",IF((COUNTIF('Data R5'!K300,"&gt;0")+COUNTIF('Data R5'!M300,"&gt;0")+COUNTIF('Data R5'!O300,"&gt;0")+COUNTIF('Data R5'!Q300,"&gt;0")+COUNTIF('Data R5'!S300,"&gt;0")+COUNTIF('Data R5'!U300,"&gt;0")+COUNTIF('Data R5'!W300,"&gt;0")+COUNTIF('Data R5'!Y300,"&gt;0"))&gt;0,1,0))</f>
        <v/>
      </c>
      <c r="M4290" t="inlineStr">
        <is>
          <t>Data R</t>
        </is>
      </c>
    </row>
    <row r="4291">
      <c r="A4291" t="inlineStr">
        <is>
          <t>Regional 5</t>
        </is>
      </c>
      <c r="B4291">
        <f>IF('Data R5'!C301="","",'Data R5'!B301)</f>
        <v/>
      </c>
      <c r="C4291">
        <f>IF('Data R5'!C301="","",'Data R5'!C301)</f>
        <v/>
      </c>
      <c r="D4291">
        <f>IF('Data R5'!C301="","",'Data R5'!D301)</f>
        <v/>
      </c>
      <c r="E4291">
        <f>IF('Data R5'!C301="","",'Data R5'!E301)</f>
        <v/>
      </c>
      <c r="F4291">
        <f>IF('Data R5'!C301="","",'Data R5'!F301)</f>
        <v/>
      </c>
      <c r="G4291">
        <f>IF('Data R5'!C301="","",'Data R5'!AD301)</f>
        <v/>
      </c>
      <c r="H4291">
        <f>IF('Data R5'!C301="","",'Data R5'!AC301)</f>
        <v/>
      </c>
      <c r="I4291">
        <f>IF('Data R5'!C301="","",COUNTIF('Data R5'!J301,"&gt;0")+COUNTIF('Data R5'!L301,"&gt;0")+COUNTIF('Data R5'!N301,"&gt;0")+COUNTIF('Data R5'!P301,"&gt;0")+COUNTIF('Data R5'!R301,"&gt;0")+COUNTIF('Data R5'!T301,"&gt;0")+COUNTIF('Data R5'!V301,"&gt;0")+COUNTIF('Data R5'!X301,"&gt;0"))</f>
        <v/>
      </c>
      <c r="J4291">
        <f>IF('Data R5'!C301="","",IF((COUNTIF('Data R5'!K301,"&gt;0")+COUNTIF('Data R5'!M301,"&gt;0")+COUNTIF('Data R5'!O301,"&gt;0")+COUNTIF('Data R5'!Q301,"&gt;0")+COUNTIF('Data R5'!S301,"&gt;0")+COUNTIF('Data R5'!U301,"&gt;0")+COUNTIF('Data R5'!W301,"&gt;0")+COUNTIF('Data R5'!Y301,"&gt;0"))&gt;0,1,0))</f>
        <v/>
      </c>
      <c r="M4291" t="inlineStr">
        <is>
          <t>Data R</t>
        </is>
      </c>
    </row>
    <row r="4292">
      <c r="A4292" t="inlineStr">
        <is>
          <t>Regional 5</t>
        </is>
      </c>
      <c r="B4292">
        <f>IF('Data R5'!C302="","",'Data R5'!B302)</f>
        <v/>
      </c>
      <c r="C4292">
        <f>IF('Data R5'!C302="","",'Data R5'!C302)</f>
        <v/>
      </c>
      <c r="D4292">
        <f>IF('Data R5'!C302="","",'Data R5'!D302)</f>
        <v/>
      </c>
      <c r="E4292">
        <f>IF('Data R5'!C302="","",'Data R5'!E302)</f>
        <v/>
      </c>
      <c r="F4292">
        <f>IF('Data R5'!C302="","",'Data R5'!F302)</f>
        <v/>
      </c>
      <c r="G4292">
        <f>IF('Data R5'!C302="","",'Data R5'!AD302)</f>
        <v/>
      </c>
      <c r="H4292">
        <f>IF('Data R5'!C302="","",'Data R5'!AC302)</f>
        <v/>
      </c>
      <c r="I4292">
        <f>IF('Data R5'!C302="","",COUNTIF('Data R5'!J302,"&gt;0")+COUNTIF('Data R5'!L302,"&gt;0")+COUNTIF('Data R5'!N302,"&gt;0")+COUNTIF('Data R5'!P302,"&gt;0")+COUNTIF('Data R5'!R302,"&gt;0")+COUNTIF('Data R5'!T302,"&gt;0")+COUNTIF('Data R5'!V302,"&gt;0")+COUNTIF('Data R5'!X302,"&gt;0"))</f>
        <v/>
      </c>
      <c r="J4292">
        <f>IF('Data R5'!C302="","",IF((COUNTIF('Data R5'!K302,"&gt;0")+COUNTIF('Data R5'!M302,"&gt;0")+COUNTIF('Data R5'!O302,"&gt;0")+COUNTIF('Data R5'!Q302,"&gt;0")+COUNTIF('Data R5'!S302,"&gt;0")+COUNTIF('Data R5'!U302,"&gt;0")+COUNTIF('Data R5'!W302,"&gt;0")+COUNTIF('Data R5'!Y302,"&gt;0"))&gt;0,1,0))</f>
        <v/>
      </c>
      <c r="M4292" t="inlineStr">
        <is>
          <t>Data R</t>
        </is>
      </c>
    </row>
    <row r="4293">
      <c r="A4293" t="inlineStr">
        <is>
          <t>Regional 5</t>
        </is>
      </c>
      <c r="B4293">
        <f>IF('Data R5'!C303="","",'Data R5'!B303)</f>
        <v/>
      </c>
      <c r="C4293">
        <f>IF('Data R5'!C303="","",'Data R5'!C303)</f>
        <v/>
      </c>
      <c r="D4293">
        <f>IF('Data R5'!C303="","",'Data R5'!D303)</f>
        <v/>
      </c>
      <c r="E4293">
        <f>IF('Data R5'!C303="","",'Data R5'!E303)</f>
        <v/>
      </c>
      <c r="F4293">
        <f>IF('Data R5'!C303="","",'Data R5'!F303)</f>
        <v/>
      </c>
      <c r="G4293">
        <f>IF('Data R5'!C303="","",'Data R5'!AD303)</f>
        <v/>
      </c>
      <c r="H4293">
        <f>IF('Data R5'!C303="","",'Data R5'!AC303)</f>
        <v/>
      </c>
      <c r="I4293">
        <f>IF('Data R5'!C303="","",COUNTIF('Data R5'!J303,"&gt;0")+COUNTIF('Data R5'!L303,"&gt;0")+COUNTIF('Data R5'!N303,"&gt;0")+COUNTIF('Data R5'!P303,"&gt;0")+COUNTIF('Data R5'!R303,"&gt;0")+COUNTIF('Data R5'!T303,"&gt;0")+COUNTIF('Data R5'!V303,"&gt;0")+COUNTIF('Data R5'!X303,"&gt;0"))</f>
        <v/>
      </c>
      <c r="J4293">
        <f>IF('Data R5'!C303="","",IF((COUNTIF('Data R5'!K303,"&gt;0")+COUNTIF('Data R5'!M303,"&gt;0")+COUNTIF('Data R5'!O303,"&gt;0")+COUNTIF('Data R5'!Q303,"&gt;0")+COUNTIF('Data R5'!S303,"&gt;0")+COUNTIF('Data R5'!U303,"&gt;0")+COUNTIF('Data R5'!W303,"&gt;0")+COUNTIF('Data R5'!Y303,"&gt;0"))&gt;0,1,0))</f>
        <v/>
      </c>
      <c r="M4293" t="inlineStr">
        <is>
          <t>Data R</t>
        </is>
      </c>
    </row>
    <row r="4294">
      <c r="A4294" t="inlineStr">
        <is>
          <t>Regional 5</t>
        </is>
      </c>
      <c r="B4294">
        <f>IF('Data R5'!C304="","",'Data R5'!B304)</f>
        <v/>
      </c>
      <c r="C4294">
        <f>IF('Data R5'!C304="","",'Data R5'!C304)</f>
        <v/>
      </c>
      <c r="D4294">
        <f>IF('Data R5'!C304="","",'Data R5'!D304)</f>
        <v/>
      </c>
      <c r="E4294">
        <f>IF('Data R5'!C304="","",'Data R5'!E304)</f>
        <v/>
      </c>
      <c r="F4294">
        <f>IF('Data R5'!C304="","",'Data R5'!F304)</f>
        <v/>
      </c>
      <c r="G4294">
        <f>IF('Data R5'!C304="","",'Data R5'!AD304)</f>
        <v/>
      </c>
      <c r="H4294">
        <f>IF('Data R5'!C304="","",'Data R5'!AC304)</f>
        <v/>
      </c>
      <c r="I4294">
        <f>IF('Data R5'!C304="","",COUNTIF('Data R5'!J304,"&gt;0")+COUNTIF('Data R5'!L304,"&gt;0")+COUNTIF('Data R5'!N304,"&gt;0")+COUNTIF('Data R5'!P304,"&gt;0")+COUNTIF('Data R5'!R304,"&gt;0")+COUNTIF('Data R5'!T304,"&gt;0")+COUNTIF('Data R5'!V304,"&gt;0")+COUNTIF('Data R5'!X304,"&gt;0"))</f>
        <v/>
      </c>
      <c r="J4294">
        <f>IF('Data R5'!C304="","",IF((COUNTIF('Data R5'!K304,"&gt;0")+COUNTIF('Data R5'!M304,"&gt;0")+COUNTIF('Data R5'!O304,"&gt;0")+COUNTIF('Data R5'!Q304,"&gt;0")+COUNTIF('Data R5'!S304,"&gt;0")+COUNTIF('Data R5'!U304,"&gt;0")+COUNTIF('Data R5'!W304,"&gt;0")+COUNTIF('Data R5'!Y304,"&gt;0"))&gt;0,1,0))</f>
        <v/>
      </c>
      <c r="M4294" t="inlineStr">
        <is>
          <t>Data R</t>
        </is>
      </c>
    </row>
    <row r="4295">
      <c r="A4295" t="inlineStr">
        <is>
          <t>Regional 5</t>
        </is>
      </c>
      <c r="B4295">
        <f>IF('Data R5'!C305="","",'Data R5'!B305)</f>
        <v/>
      </c>
      <c r="C4295">
        <f>IF('Data R5'!C305="","",'Data R5'!C305)</f>
        <v/>
      </c>
      <c r="D4295">
        <f>IF('Data R5'!C305="","",'Data R5'!D305)</f>
        <v/>
      </c>
      <c r="E4295">
        <f>IF('Data R5'!C305="","",'Data R5'!E305)</f>
        <v/>
      </c>
      <c r="F4295">
        <f>IF('Data R5'!C305="","",'Data R5'!F305)</f>
        <v/>
      </c>
      <c r="G4295">
        <f>IF('Data R5'!C305="","",'Data R5'!AD305)</f>
        <v/>
      </c>
      <c r="H4295">
        <f>IF('Data R5'!C305="","",'Data R5'!AC305)</f>
        <v/>
      </c>
      <c r="I4295">
        <f>IF('Data R5'!C305="","",COUNTIF('Data R5'!J305,"&gt;0")+COUNTIF('Data R5'!L305,"&gt;0")+COUNTIF('Data R5'!N305,"&gt;0")+COUNTIF('Data R5'!P305,"&gt;0")+COUNTIF('Data R5'!R305,"&gt;0")+COUNTIF('Data R5'!T305,"&gt;0")+COUNTIF('Data R5'!V305,"&gt;0")+COUNTIF('Data R5'!X305,"&gt;0"))</f>
        <v/>
      </c>
      <c r="J4295">
        <f>IF('Data R5'!C305="","",IF((COUNTIF('Data R5'!K305,"&gt;0")+COUNTIF('Data R5'!M305,"&gt;0")+COUNTIF('Data R5'!O305,"&gt;0")+COUNTIF('Data R5'!Q305,"&gt;0")+COUNTIF('Data R5'!S305,"&gt;0")+COUNTIF('Data R5'!U305,"&gt;0")+COUNTIF('Data R5'!W305,"&gt;0")+COUNTIF('Data R5'!Y305,"&gt;0"))&gt;0,1,0))</f>
        <v/>
      </c>
      <c r="M4295" t="inlineStr">
        <is>
          <t>Data R</t>
        </is>
      </c>
    </row>
    <row r="4296">
      <c r="A4296" t="inlineStr">
        <is>
          <t>Regional 5</t>
        </is>
      </c>
      <c r="B4296">
        <f>IF('Data R5'!C306="","",'Data R5'!B306)</f>
        <v/>
      </c>
      <c r="C4296">
        <f>IF('Data R5'!C306="","",'Data R5'!C306)</f>
        <v/>
      </c>
      <c r="D4296">
        <f>IF('Data R5'!C306="","",'Data R5'!D306)</f>
        <v/>
      </c>
      <c r="E4296">
        <f>IF('Data R5'!C306="","",'Data R5'!E306)</f>
        <v/>
      </c>
      <c r="F4296">
        <f>IF('Data R5'!C306="","",'Data R5'!F306)</f>
        <v/>
      </c>
      <c r="G4296">
        <f>IF('Data R5'!C306="","",'Data R5'!AD306)</f>
        <v/>
      </c>
      <c r="H4296">
        <f>IF('Data R5'!C306="","",'Data R5'!AC306)</f>
        <v/>
      </c>
      <c r="I4296">
        <f>IF('Data R5'!C306="","",COUNTIF('Data R5'!J306,"&gt;0")+COUNTIF('Data R5'!L306,"&gt;0")+COUNTIF('Data R5'!N306,"&gt;0")+COUNTIF('Data R5'!P306,"&gt;0")+COUNTIF('Data R5'!R306,"&gt;0")+COUNTIF('Data R5'!T306,"&gt;0")+COUNTIF('Data R5'!V306,"&gt;0")+COUNTIF('Data R5'!X306,"&gt;0"))</f>
        <v/>
      </c>
      <c r="J4296">
        <f>IF('Data R5'!C306="","",IF((COUNTIF('Data R5'!K306,"&gt;0")+COUNTIF('Data R5'!M306,"&gt;0")+COUNTIF('Data R5'!O306,"&gt;0")+COUNTIF('Data R5'!Q306,"&gt;0")+COUNTIF('Data R5'!S306,"&gt;0")+COUNTIF('Data R5'!U306,"&gt;0")+COUNTIF('Data R5'!W306,"&gt;0")+COUNTIF('Data R5'!Y306,"&gt;0"))&gt;0,1,0))</f>
        <v/>
      </c>
      <c r="M4296" t="inlineStr">
        <is>
          <t>Data R</t>
        </is>
      </c>
    </row>
    <row r="4297">
      <c r="A4297" t="inlineStr">
        <is>
          <t>Regional 5</t>
        </is>
      </c>
      <c r="B4297">
        <f>IF('Data R5'!C307="","",'Data R5'!B307)</f>
        <v/>
      </c>
      <c r="C4297">
        <f>IF('Data R5'!C307="","",'Data R5'!C307)</f>
        <v/>
      </c>
      <c r="D4297">
        <f>IF('Data R5'!C307="","",'Data R5'!D307)</f>
        <v/>
      </c>
      <c r="E4297">
        <f>IF('Data R5'!C307="","",'Data R5'!E307)</f>
        <v/>
      </c>
      <c r="F4297">
        <f>IF('Data R5'!C307="","",'Data R5'!F307)</f>
        <v/>
      </c>
      <c r="G4297">
        <f>IF('Data R5'!C307="","",'Data R5'!AD307)</f>
        <v/>
      </c>
      <c r="H4297">
        <f>IF('Data R5'!C307="","",'Data R5'!AC307)</f>
        <v/>
      </c>
      <c r="I4297">
        <f>IF('Data R5'!C307="","",COUNTIF('Data R5'!J307,"&gt;0")+COUNTIF('Data R5'!L307,"&gt;0")+COUNTIF('Data R5'!N307,"&gt;0")+COUNTIF('Data R5'!P307,"&gt;0")+COUNTIF('Data R5'!R307,"&gt;0")+COUNTIF('Data R5'!T307,"&gt;0")+COUNTIF('Data R5'!V307,"&gt;0")+COUNTIF('Data R5'!X307,"&gt;0"))</f>
        <v/>
      </c>
      <c r="J4297">
        <f>IF('Data R5'!C307="","",IF((COUNTIF('Data R5'!K307,"&gt;0")+COUNTIF('Data R5'!M307,"&gt;0")+COUNTIF('Data R5'!O307,"&gt;0")+COUNTIF('Data R5'!Q307,"&gt;0")+COUNTIF('Data R5'!S307,"&gt;0")+COUNTIF('Data R5'!U307,"&gt;0")+COUNTIF('Data R5'!W307,"&gt;0")+COUNTIF('Data R5'!Y307,"&gt;0"))&gt;0,1,0))</f>
        <v/>
      </c>
      <c r="M4297" t="inlineStr">
        <is>
          <t>Data R</t>
        </is>
      </c>
    </row>
    <row r="4298">
      <c r="A4298" t="inlineStr">
        <is>
          <t>Regional 5</t>
        </is>
      </c>
      <c r="B4298">
        <f>IF('Data R5'!C308="","",'Data R5'!B308)</f>
        <v/>
      </c>
      <c r="C4298">
        <f>IF('Data R5'!C308="","",'Data R5'!C308)</f>
        <v/>
      </c>
      <c r="D4298">
        <f>IF('Data R5'!C308="","",'Data R5'!D308)</f>
        <v/>
      </c>
      <c r="E4298">
        <f>IF('Data R5'!C308="","",'Data R5'!E308)</f>
        <v/>
      </c>
      <c r="F4298">
        <f>IF('Data R5'!C308="","",'Data R5'!F308)</f>
        <v/>
      </c>
      <c r="G4298">
        <f>IF('Data R5'!C308="","",'Data R5'!AD308)</f>
        <v/>
      </c>
      <c r="H4298">
        <f>IF('Data R5'!C308="","",'Data R5'!AC308)</f>
        <v/>
      </c>
      <c r="I4298">
        <f>IF('Data R5'!C308="","",COUNTIF('Data R5'!J308,"&gt;0")+COUNTIF('Data R5'!L308,"&gt;0")+COUNTIF('Data R5'!N308,"&gt;0")+COUNTIF('Data R5'!P308,"&gt;0")+COUNTIF('Data R5'!R308,"&gt;0")+COUNTIF('Data R5'!T308,"&gt;0")+COUNTIF('Data R5'!V308,"&gt;0")+COUNTIF('Data R5'!X308,"&gt;0"))</f>
        <v/>
      </c>
      <c r="J4298">
        <f>IF('Data R5'!C308="","",IF((COUNTIF('Data R5'!K308,"&gt;0")+COUNTIF('Data R5'!M308,"&gt;0")+COUNTIF('Data R5'!O308,"&gt;0")+COUNTIF('Data R5'!Q308,"&gt;0")+COUNTIF('Data R5'!S308,"&gt;0")+COUNTIF('Data R5'!U308,"&gt;0")+COUNTIF('Data R5'!W308,"&gt;0")+COUNTIF('Data R5'!Y308,"&gt;0"))&gt;0,1,0))</f>
        <v/>
      </c>
      <c r="M4298" t="inlineStr">
        <is>
          <t>Data R</t>
        </is>
      </c>
    </row>
    <row r="4299">
      <c r="A4299" t="inlineStr">
        <is>
          <t>Regional 5</t>
        </is>
      </c>
      <c r="B4299">
        <f>IF('Data R5'!C309="","",'Data R5'!B309)</f>
        <v/>
      </c>
      <c r="C4299">
        <f>IF('Data R5'!C309="","",'Data R5'!C309)</f>
        <v/>
      </c>
      <c r="D4299">
        <f>IF('Data R5'!C309="","",'Data R5'!D309)</f>
        <v/>
      </c>
      <c r="E4299">
        <f>IF('Data R5'!C309="","",'Data R5'!E309)</f>
        <v/>
      </c>
      <c r="F4299">
        <f>IF('Data R5'!C309="","",'Data R5'!F309)</f>
        <v/>
      </c>
      <c r="G4299">
        <f>IF('Data R5'!C309="","",'Data R5'!AD309)</f>
        <v/>
      </c>
      <c r="H4299">
        <f>IF('Data R5'!C309="","",'Data R5'!AC309)</f>
        <v/>
      </c>
      <c r="I4299">
        <f>IF('Data R5'!C309="","",COUNTIF('Data R5'!J309,"&gt;0")+COUNTIF('Data R5'!L309,"&gt;0")+COUNTIF('Data R5'!N309,"&gt;0")+COUNTIF('Data R5'!P309,"&gt;0")+COUNTIF('Data R5'!R309,"&gt;0")+COUNTIF('Data R5'!T309,"&gt;0")+COUNTIF('Data R5'!V309,"&gt;0")+COUNTIF('Data R5'!X309,"&gt;0"))</f>
        <v/>
      </c>
      <c r="J4299">
        <f>IF('Data R5'!C309="","",IF((COUNTIF('Data R5'!K309,"&gt;0")+COUNTIF('Data R5'!M309,"&gt;0")+COUNTIF('Data R5'!O309,"&gt;0")+COUNTIF('Data R5'!Q309,"&gt;0")+COUNTIF('Data R5'!S309,"&gt;0")+COUNTIF('Data R5'!U309,"&gt;0")+COUNTIF('Data R5'!W309,"&gt;0")+COUNTIF('Data R5'!Y309,"&gt;0"))&gt;0,1,0))</f>
        <v/>
      </c>
      <c r="M4299" t="inlineStr">
        <is>
          <t>Data R</t>
        </is>
      </c>
    </row>
    <row r="4300">
      <c r="A4300" t="inlineStr">
        <is>
          <t>Regional 5</t>
        </is>
      </c>
      <c r="B4300">
        <f>IF('Data R5'!C310="","",'Data R5'!B310)</f>
        <v/>
      </c>
      <c r="C4300">
        <f>IF('Data R5'!C310="","",'Data R5'!C310)</f>
        <v/>
      </c>
      <c r="D4300">
        <f>IF('Data R5'!C310="","",'Data R5'!D310)</f>
        <v/>
      </c>
      <c r="E4300">
        <f>IF('Data R5'!C310="","",'Data R5'!E310)</f>
        <v/>
      </c>
      <c r="F4300">
        <f>IF('Data R5'!C310="","",'Data R5'!F310)</f>
        <v/>
      </c>
      <c r="G4300">
        <f>IF('Data R5'!C310="","",'Data R5'!AD310)</f>
        <v/>
      </c>
      <c r="H4300">
        <f>IF('Data R5'!C310="","",'Data R5'!AC310)</f>
        <v/>
      </c>
      <c r="I4300">
        <f>IF('Data R5'!C310="","",COUNTIF('Data R5'!J310,"&gt;0")+COUNTIF('Data R5'!L310,"&gt;0")+COUNTIF('Data R5'!N310,"&gt;0")+COUNTIF('Data R5'!P310,"&gt;0")+COUNTIF('Data R5'!R310,"&gt;0")+COUNTIF('Data R5'!T310,"&gt;0")+COUNTIF('Data R5'!V310,"&gt;0")+COUNTIF('Data R5'!X310,"&gt;0"))</f>
        <v/>
      </c>
      <c r="J4300">
        <f>IF('Data R5'!C310="","",IF((COUNTIF('Data R5'!K310,"&gt;0")+COUNTIF('Data R5'!M310,"&gt;0")+COUNTIF('Data R5'!O310,"&gt;0")+COUNTIF('Data R5'!Q310,"&gt;0")+COUNTIF('Data R5'!S310,"&gt;0")+COUNTIF('Data R5'!U310,"&gt;0")+COUNTIF('Data R5'!W310,"&gt;0")+COUNTIF('Data R5'!Y310,"&gt;0"))&gt;0,1,0))</f>
        <v/>
      </c>
      <c r="M4300" t="inlineStr">
        <is>
          <t>Data R</t>
        </is>
      </c>
    </row>
    <row r="4301">
      <c r="A4301" t="inlineStr">
        <is>
          <t>Regional 5</t>
        </is>
      </c>
      <c r="B4301">
        <f>IF('Data R5'!C311="","",'Data R5'!B311)</f>
        <v/>
      </c>
      <c r="C4301">
        <f>IF('Data R5'!C311="","",'Data R5'!C311)</f>
        <v/>
      </c>
      <c r="D4301">
        <f>IF('Data R5'!C311="","",'Data R5'!D311)</f>
        <v/>
      </c>
      <c r="E4301">
        <f>IF('Data R5'!C311="","",'Data R5'!E311)</f>
        <v/>
      </c>
      <c r="F4301">
        <f>IF('Data R5'!C311="","",'Data R5'!F311)</f>
        <v/>
      </c>
      <c r="G4301">
        <f>IF('Data R5'!C311="","",'Data R5'!AD311)</f>
        <v/>
      </c>
      <c r="H4301">
        <f>IF('Data R5'!C311="","",'Data R5'!AC311)</f>
        <v/>
      </c>
      <c r="I4301">
        <f>IF('Data R5'!C311="","",COUNTIF('Data R5'!J311,"&gt;0")+COUNTIF('Data R5'!L311,"&gt;0")+COUNTIF('Data R5'!N311,"&gt;0")+COUNTIF('Data R5'!P311,"&gt;0")+COUNTIF('Data R5'!R311,"&gt;0")+COUNTIF('Data R5'!T311,"&gt;0")+COUNTIF('Data R5'!V311,"&gt;0")+COUNTIF('Data R5'!X311,"&gt;0"))</f>
        <v/>
      </c>
      <c r="J4301">
        <f>IF('Data R5'!C311="","",IF((COUNTIF('Data R5'!K311,"&gt;0")+COUNTIF('Data R5'!M311,"&gt;0")+COUNTIF('Data R5'!O311,"&gt;0")+COUNTIF('Data R5'!Q311,"&gt;0")+COUNTIF('Data R5'!S311,"&gt;0")+COUNTIF('Data R5'!U311,"&gt;0")+COUNTIF('Data R5'!W311,"&gt;0")+COUNTIF('Data R5'!Y311,"&gt;0"))&gt;0,1,0))</f>
        <v/>
      </c>
      <c r="M4301" t="inlineStr">
        <is>
          <t>Data R</t>
        </is>
      </c>
    </row>
    <row r="4302">
      <c r="A4302" t="inlineStr">
        <is>
          <t>Regional 5</t>
        </is>
      </c>
      <c r="B4302">
        <f>IF('Data R5'!C312="","",'Data R5'!B312)</f>
        <v/>
      </c>
      <c r="C4302">
        <f>IF('Data R5'!C312="","",'Data R5'!C312)</f>
        <v/>
      </c>
      <c r="D4302">
        <f>IF('Data R5'!C312="","",'Data R5'!D312)</f>
        <v/>
      </c>
      <c r="E4302">
        <f>IF('Data R5'!C312="","",'Data R5'!E312)</f>
        <v/>
      </c>
      <c r="F4302">
        <f>IF('Data R5'!C312="","",'Data R5'!F312)</f>
        <v/>
      </c>
      <c r="G4302">
        <f>IF('Data R5'!C312="","",'Data R5'!AD312)</f>
        <v/>
      </c>
      <c r="H4302">
        <f>IF('Data R5'!C312="","",'Data R5'!AC312)</f>
        <v/>
      </c>
      <c r="I4302">
        <f>IF('Data R5'!C312="","",COUNTIF('Data R5'!J312,"&gt;0")+COUNTIF('Data R5'!L312,"&gt;0")+COUNTIF('Data R5'!N312,"&gt;0")+COUNTIF('Data R5'!P312,"&gt;0")+COUNTIF('Data R5'!R312,"&gt;0")+COUNTIF('Data R5'!T312,"&gt;0")+COUNTIF('Data R5'!V312,"&gt;0")+COUNTIF('Data R5'!X312,"&gt;0"))</f>
        <v/>
      </c>
      <c r="J4302">
        <f>IF('Data R5'!C312="","",IF((COUNTIF('Data R5'!K312,"&gt;0")+COUNTIF('Data R5'!M312,"&gt;0")+COUNTIF('Data R5'!O312,"&gt;0")+COUNTIF('Data R5'!Q312,"&gt;0")+COUNTIF('Data R5'!S312,"&gt;0")+COUNTIF('Data R5'!U312,"&gt;0")+COUNTIF('Data R5'!W312,"&gt;0")+COUNTIF('Data R5'!Y312,"&gt;0"))&gt;0,1,0))</f>
        <v/>
      </c>
      <c r="M4302" t="inlineStr">
        <is>
          <t>Data R</t>
        </is>
      </c>
    </row>
    <row r="4303">
      <c r="A4303" t="inlineStr">
        <is>
          <t>Regional 5</t>
        </is>
      </c>
      <c r="B4303">
        <f>IF('Data R5'!C313="","",'Data R5'!B313)</f>
        <v/>
      </c>
      <c r="C4303">
        <f>IF('Data R5'!C313="","",'Data R5'!C313)</f>
        <v/>
      </c>
      <c r="D4303">
        <f>IF('Data R5'!C313="","",'Data R5'!D313)</f>
        <v/>
      </c>
      <c r="E4303">
        <f>IF('Data R5'!C313="","",'Data R5'!E313)</f>
        <v/>
      </c>
      <c r="F4303">
        <f>IF('Data R5'!C313="","",'Data R5'!F313)</f>
        <v/>
      </c>
      <c r="G4303">
        <f>IF('Data R5'!C313="","",'Data R5'!AD313)</f>
        <v/>
      </c>
      <c r="H4303">
        <f>IF('Data R5'!C313="","",'Data R5'!AC313)</f>
        <v/>
      </c>
      <c r="I4303">
        <f>IF('Data R5'!C313="","",COUNTIF('Data R5'!J313,"&gt;0")+COUNTIF('Data R5'!L313,"&gt;0")+COUNTIF('Data R5'!N313,"&gt;0")+COUNTIF('Data R5'!P313,"&gt;0")+COUNTIF('Data R5'!R313,"&gt;0")+COUNTIF('Data R5'!T313,"&gt;0")+COUNTIF('Data R5'!V313,"&gt;0")+COUNTIF('Data R5'!X313,"&gt;0"))</f>
        <v/>
      </c>
      <c r="J4303">
        <f>IF('Data R5'!C313="","",IF((COUNTIF('Data R5'!K313,"&gt;0")+COUNTIF('Data R5'!M313,"&gt;0")+COUNTIF('Data R5'!O313,"&gt;0")+COUNTIF('Data R5'!Q313,"&gt;0")+COUNTIF('Data R5'!S313,"&gt;0")+COUNTIF('Data R5'!U313,"&gt;0")+COUNTIF('Data R5'!W313,"&gt;0")+COUNTIF('Data R5'!Y313,"&gt;0"))&gt;0,1,0))</f>
        <v/>
      </c>
      <c r="M4303" t="inlineStr">
        <is>
          <t>Data R</t>
        </is>
      </c>
    </row>
    <row r="4304">
      <c r="A4304" t="inlineStr">
        <is>
          <t>Regional 5</t>
        </is>
      </c>
      <c r="B4304">
        <f>IF('Data R5'!C314="","",'Data R5'!B314)</f>
        <v/>
      </c>
      <c r="C4304">
        <f>IF('Data R5'!C314="","",'Data R5'!C314)</f>
        <v/>
      </c>
      <c r="D4304">
        <f>IF('Data R5'!C314="","",'Data R5'!D314)</f>
        <v/>
      </c>
      <c r="E4304">
        <f>IF('Data R5'!C314="","",'Data R5'!E314)</f>
        <v/>
      </c>
      <c r="F4304">
        <f>IF('Data R5'!C314="","",'Data R5'!F314)</f>
        <v/>
      </c>
      <c r="G4304">
        <f>IF('Data R5'!C314="","",'Data R5'!AD314)</f>
        <v/>
      </c>
      <c r="H4304">
        <f>IF('Data R5'!C314="","",'Data R5'!AC314)</f>
        <v/>
      </c>
      <c r="I4304">
        <f>IF('Data R5'!C314="","",COUNTIF('Data R5'!J314,"&gt;0")+COUNTIF('Data R5'!L314,"&gt;0")+COUNTIF('Data R5'!N314,"&gt;0")+COUNTIF('Data R5'!P314,"&gt;0")+COUNTIF('Data R5'!R314,"&gt;0")+COUNTIF('Data R5'!T314,"&gt;0")+COUNTIF('Data R5'!V314,"&gt;0")+COUNTIF('Data R5'!X314,"&gt;0"))</f>
        <v/>
      </c>
      <c r="J4304">
        <f>IF('Data R5'!C314="","",IF((COUNTIF('Data R5'!K314,"&gt;0")+COUNTIF('Data R5'!M314,"&gt;0")+COUNTIF('Data R5'!O314,"&gt;0")+COUNTIF('Data R5'!Q314,"&gt;0")+COUNTIF('Data R5'!S314,"&gt;0")+COUNTIF('Data R5'!U314,"&gt;0")+COUNTIF('Data R5'!W314,"&gt;0")+COUNTIF('Data R5'!Y314,"&gt;0"))&gt;0,1,0))</f>
        <v/>
      </c>
      <c r="M4304" t="inlineStr">
        <is>
          <t>Data R</t>
        </is>
      </c>
    </row>
    <row r="4305">
      <c r="A4305" t="inlineStr">
        <is>
          <t>Regional 5</t>
        </is>
      </c>
      <c r="B4305">
        <f>IF('Data R5'!C315="","",'Data R5'!B315)</f>
        <v/>
      </c>
      <c r="C4305">
        <f>IF('Data R5'!C315="","",'Data R5'!C315)</f>
        <v/>
      </c>
      <c r="D4305">
        <f>IF('Data R5'!C315="","",'Data R5'!D315)</f>
        <v/>
      </c>
      <c r="E4305">
        <f>IF('Data R5'!C315="","",'Data R5'!E315)</f>
        <v/>
      </c>
      <c r="F4305">
        <f>IF('Data R5'!C315="","",'Data R5'!F315)</f>
        <v/>
      </c>
      <c r="G4305">
        <f>IF('Data R5'!C315="","",'Data R5'!AD315)</f>
        <v/>
      </c>
      <c r="H4305">
        <f>IF('Data R5'!C315="","",'Data R5'!AC315)</f>
        <v/>
      </c>
      <c r="I4305">
        <f>IF('Data R5'!C315="","",COUNTIF('Data R5'!J315,"&gt;0")+COUNTIF('Data R5'!L315,"&gt;0")+COUNTIF('Data R5'!N315,"&gt;0")+COUNTIF('Data R5'!P315,"&gt;0")+COUNTIF('Data R5'!R315,"&gt;0")+COUNTIF('Data R5'!T315,"&gt;0")+COUNTIF('Data R5'!V315,"&gt;0")+COUNTIF('Data R5'!X315,"&gt;0"))</f>
        <v/>
      </c>
      <c r="J4305">
        <f>IF('Data R5'!C315="","",IF((COUNTIF('Data R5'!K315,"&gt;0")+COUNTIF('Data R5'!M315,"&gt;0")+COUNTIF('Data R5'!O315,"&gt;0")+COUNTIF('Data R5'!Q315,"&gt;0")+COUNTIF('Data R5'!S315,"&gt;0")+COUNTIF('Data R5'!U315,"&gt;0")+COUNTIF('Data R5'!W315,"&gt;0")+COUNTIF('Data R5'!Y315,"&gt;0"))&gt;0,1,0))</f>
        <v/>
      </c>
      <c r="M4305" t="inlineStr">
        <is>
          <t>Data R</t>
        </is>
      </c>
    </row>
    <row r="4306">
      <c r="A4306" t="inlineStr">
        <is>
          <t>Regional 5</t>
        </is>
      </c>
      <c r="B4306">
        <f>IF('Data R5'!C316="","",'Data R5'!B316)</f>
        <v/>
      </c>
      <c r="C4306">
        <f>IF('Data R5'!C316="","",'Data R5'!C316)</f>
        <v/>
      </c>
      <c r="D4306">
        <f>IF('Data R5'!C316="","",'Data R5'!D316)</f>
        <v/>
      </c>
      <c r="E4306">
        <f>IF('Data R5'!C316="","",'Data R5'!E316)</f>
        <v/>
      </c>
      <c r="F4306">
        <f>IF('Data R5'!C316="","",'Data R5'!F316)</f>
        <v/>
      </c>
      <c r="G4306">
        <f>IF('Data R5'!C316="","",'Data R5'!AD316)</f>
        <v/>
      </c>
      <c r="H4306">
        <f>IF('Data R5'!C316="","",'Data R5'!AC316)</f>
        <v/>
      </c>
      <c r="I4306">
        <f>IF('Data R5'!C316="","",COUNTIF('Data R5'!J316,"&gt;0")+COUNTIF('Data R5'!L316,"&gt;0")+COUNTIF('Data R5'!N316,"&gt;0")+COUNTIF('Data R5'!P316,"&gt;0")+COUNTIF('Data R5'!R316,"&gt;0")+COUNTIF('Data R5'!T316,"&gt;0")+COUNTIF('Data R5'!V316,"&gt;0")+COUNTIF('Data R5'!X316,"&gt;0"))</f>
        <v/>
      </c>
      <c r="J4306">
        <f>IF('Data R5'!C316="","",IF((COUNTIF('Data R5'!K316,"&gt;0")+COUNTIF('Data R5'!M316,"&gt;0")+COUNTIF('Data R5'!O316,"&gt;0")+COUNTIF('Data R5'!Q316,"&gt;0")+COUNTIF('Data R5'!S316,"&gt;0")+COUNTIF('Data R5'!U316,"&gt;0")+COUNTIF('Data R5'!W316,"&gt;0")+COUNTIF('Data R5'!Y316,"&gt;0"))&gt;0,1,0))</f>
        <v/>
      </c>
      <c r="M4306" t="inlineStr">
        <is>
          <t>Data R</t>
        </is>
      </c>
    </row>
    <row r="4307">
      <c r="A4307" t="inlineStr">
        <is>
          <t>Regional 5</t>
        </is>
      </c>
      <c r="B4307">
        <f>IF('Data R5'!C317="","",'Data R5'!B317)</f>
        <v/>
      </c>
      <c r="C4307">
        <f>IF('Data R5'!C317="","",'Data R5'!C317)</f>
        <v/>
      </c>
      <c r="D4307">
        <f>IF('Data R5'!C317="","",'Data R5'!D317)</f>
        <v/>
      </c>
      <c r="E4307">
        <f>IF('Data R5'!C317="","",'Data R5'!E317)</f>
        <v/>
      </c>
      <c r="F4307">
        <f>IF('Data R5'!C317="","",'Data R5'!F317)</f>
        <v/>
      </c>
      <c r="G4307">
        <f>IF('Data R5'!C317="","",'Data R5'!AD317)</f>
        <v/>
      </c>
      <c r="H4307">
        <f>IF('Data R5'!C317="","",'Data R5'!AC317)</f>
        <v/>
      </c>
      <c r="I4307">
        <f>IF('Data R5'!C317="","",COUNTIF('Data R5'!J317,"&gt;0")+COUNTIF('Data R5'!L317,"&gt;0")+COUNTIF('Data R5'!N317,"&gt;0")+COUNTIF('Data R5'!P317,"&gt;0")+COUNTIF('Data R5'!R317,"&gt;0")+COUNTIF('Data R5'!T317,"&gt;0")+COUNTIF('Data R5'!V317,"&gt;0")+COUNTIF('Data R5'!X317,"&gt;0"))</f>
        <v/>
      </c>
      <c r="J4307">
        <f>IF('Data R5'!C317="","",IF((COUNTIF('Data R5'!K317,"&gt;0")+COUNTIF('Data R5'!M317,"&gt;0")+COUNTIF('Data R5'!O317,"&gt;0")+COUNTIF('Data R5'!Q317,"&gt;0")+COUNTIF('Data R5'!S317,"&gt;0")+COUNTIF('Data R5'!U317,"&gt;0")+COUNTIF('Data R5'!W317,"&gt;0")+COUNTIF('Data R5'!Y317,"&gt;0"))&gt;0,1,0))</f>
        <v/>
      </c>
      <c r="M4307" t="inlineStr">
        <is>
          <t>Data R</t>
        </is>
      </c>
    </row>
    <row r="4308">
      <c r="A4308" t="inlineStr">
        <is>
          <t>Regional 5</t>
        </is>
      </c>
      <c r="B4308">
        <f>IF('Data R5'!C318="","",'Data R5'!B318)</f>
        <v/>
      </c>
      <c r="C4308">
        <f>IF('Data R5'!C318="","",'Data R5'!C318)</f>
        <v/>
      </c>
      <c r="D4308">
        <f>IF('Data R5'!C318="","",'Data R5'!D318)</f>
        <v/>
      </c>
      <c r="E4308">
        <f>IF('Data R5'!C318="","",'Data R5'!E318)</f>
        <v/>
      </c>
      <c r="F4308">
        <f>IF('Data R5'!C318="","",'Data R5'!F318)</f>
        <v/>
      </c>
      <c r="G4308">
        <f>IF('Data R5'!C318="","",'Data R5'!AD318)</f>
        <v/>
      </c>
      <c r="H4308">
        <f>IF('Data R5'!C318="","",'Data R5'!AC318)</f>
        <v/>
      </c>
      <c r="I4308">
        <f>IF('Data R5'!C318="","",COUNTIF('Data R5'!J318,"&gt;0")+COUNTIF('Data R5'!L318,"&gt;0")+COUNTIF('Data R5'!N318,"&gt;0")+COUNTIF('Data R5'!P318,"&gt;0")+COUNTIF('Data R5'!R318,"&gt;0")+COUNTIF('Data R5'!T318,"&gt;0")+COUNTIF('Data R5'!V318,"&gt;0")+COUNTIF('Data R5'!X318,"&gt;0"))</f>
        <v/>
      </c>
      <c r="J4308">
        <f>IF('Data R5'!C318="","",IF((COUNTIF('Data R5'!K318,"&gt;0")+COUNTIF('Data R5'!M318,"&gt;0")+COUNTIF('Data R5'!O318,"&gt;0")+COUNTIF('Data R5'!Q318,"&gt;0")+COUNTIF('Data R5'!S318,"&gt;0")+COUNTIF('Data R5'!U318,"&gt;0")+COUNTIF('Data R5'!W318,"&gt;0")+COUNTIF('Data R5'!Y318,"&gt;0"))&gt;0,1,0))</f>
        <v/>
      </c>
      <c r="M4308" t="inlineStr">
        <is>
          <t>Data R</t>
        </is>
      </c>
    </row>
    <row r="4309">
      <c r="A4309" t="inlineStr">
        <is>
          <t>Regional 5</t>
        </is>
      </c>
      <c r="B4309">
        <f>IF('Data R5'!C319="","",'Data R5'!B319)</f>
        <v/>
      </c>
      <c r="C4309">
        <f>IF('Data R5'!C319="","",'Data R5'!C319)</f>
        <v/>
      </c>
      <c r="D4309">
        <f>IF('Data R5'!C319="","",'Data R5'!D319)</f>
        <v/>
      </c>
      <c r="E4309">
        <f>IF('Data R5'!C319="","",'Data R5'!E319)</f>
        <v/>
      </c>
      <c r="F4309">
        <f>IF('Data R5'!C319="","",'Data R5'!F319)</f>
        <v/>
      </c>
      <c r="G4309">
        <f>IF('Data R5'!C319="","",'Data R5'!AD319)</f>
        <v/>
      </c>
      <c r="H4309">
        <f>IF('Data R5'!C319="","",'Data R5'!AC319)</f>
        <v/>
      </c>
      <c r="I4309">
        <f>IF('Data R5'!C319="","",COUNTIF('Data R5'!J319,"&gt;0")+COUNTIF('Data R5'!L319,"&gt;0")+COUNTIF('Data R5'!N319,"&gt;0")+COUNTIF('Data R5'!P319,"&gt;0")+COUNTIF('Data R5'!R319,"&gt;0")+COUNTIF('Data R5'!T319,"&gt;0")+COUNTIF('Data R5'!V319,"&gt;0")+COUNTIF('Data R5'!X319,"&gt;0"))</f>
        <v/>
      </c>
      <c r="J4309">
        <f>IF('Data R5'!C319="","",IF((COUNTIF('Data R5'!K319,"&gt;0")+COUNTIF('Data R5'!M319,"&gt;0")+COUNTIF('Data R5'!O319,"&gt;0")+COUNTIF('Data R5'!Q319,"&gt;0")+COUNTIF('Data R5'!S319,"&gt;0")+COUNTIF('Data R5'!U319,"&gt;0")+COUNTIF('Data R5'!W319,"&gt;0")+COUNTIF('Data R5'!Y319,"&gt;0"))&gt;0,1,0))</f>
        <v/>
      </c>
      <c r="M4309" t="inlineStr">
        <is>
          <t>Data R</t>
        </is>
      </c>
    </row>
    <row r="4310">
      <c r="A4310" t="inlineStr">
        <is>
          <t>Regional 5</t>
        </is>
      </c>
      <c r="B4310">
        <f>IF('Data R5'!C320="","",'Data R5'!B320)</f>
        <v/>
      </c>
      <c r="C4310">
        <f>IF('Data R5'!C320="","",'Data R5'!C320)</f>
        <v/>
      </c>
      <c r="D4310">
        <f>IF('Data R5'!C320="","",'Data R5'!D320)</f>
        <v/>
      </c>
      <c r="E4310">
        <f>IF('Data R5'!C320="","",'Data R5'!E320)</f>
        <v/>
      </c>
      <c r="F4310">
        <f>IF('Data R5'!C320="","",'Data R5'!F320)</f>
        <v/>
      </c>
      <c r="G4310">
        <f>IF('Data R5'!C320="","",'Data R5'!AD320)</f>
        <v/>
      </c>
      <c r="H4310">
        <f>IF('Data R5'!C320="","",'Data R5'!AC320)</f>
        <v/>
      </c>
      <c r="I4310">
        <f>IF('Data R5'!C320="","",COUNTIF('Data R5'!J320,"&gt;0")+COUNTIF('Data R5'!L320,"&gt;0")+COUNTIF('Data R5'!N320,"&gt;0")+COUNTIF('Data R5'!P320,"&gt;0")+COUNTIF('Data R5'!R320,"&gt;0")+COUNTIF('Data R5'!T320,"&gt;0")+COUNTIF('Data R5'!V320,"&gt;0")+COUNTIF('Data R5'!X320,"&gt;0"))</f>
        <v/>
      </c>
      <c r="J4310">
        <f>IF('Data R5'!C320="","",IF((COUNTIF('Data R5'!K320,"&gt;0")+COUNTIF('Data R5'!M320,"&gt;0")+COUNTIF('Data R5'!O320,"&gt;0")+COUNTIF('Data R5'!Q320,"&gt;0")+COUNTIF('Data R5'!S320,"&gt;0")+COUNTIF('Data R5'!U320,"&gt;0")+COUNTIF('Data R5'!W320,"&gt;0")+COUNTIF('Data R5'!Y320,"&gt;0"))&gt;0,1,0))</f>
        <v/>
      </c>
      <c r="M4310" t="inlineStr">
        <is>
          <t>Data R</t>
        </is>
      </c>
    </row>
    <row r="4311">
      <c r="A4311" t="inlineStr">
        <is>
          <t>Regional 5</t>
        </is>
      </c>
      <c r="B4311">
        <f>IF('Data R5'!C321="","",'Data R5'!B321)</f>
        <v/>
      </c>
      <c r="C4311">
        <f>IF('Data R5'!C321="","",'Data R5'!C321)</f>
        <v/>
      </c>
      <c r="D4311">
        <f>IF('Data R5'!C321="","",'Data R5'!D321)</f>
        <v/>
      </c>
      <c r="E4311">
        <f>IF('Data R5'!C321="","",'Data R5'!E321)</f>
        <v/>
      </c>
      <c r="F4311">
        <f>IF('Data R5'!C321="","",'Data R5'!F321)</f>
        <v/>
      </c>
      <c r="G4311">
        <f>IF('Data R5'!C321="","",'Data R5'!AD321)</f>
        <v/>
      </c>
      <c r="H4311">
        <f>IF('Data R5'!C321="","",'Data R5'!AC321)</f>
        <v/>
      </c>
      <c r="I4311">
        <f>IF('Data R5'!C321="","",COUNTIF('Data R5'!J321,"&gt;0")+COUNTIF('Data R5'!L321,"&gt;0")+COUNTIF('Data R5'!N321,"&gt;0")+COUNTIF('Data R5'!P321,"&gt;0")+COUNTIF('Data R5'!R321,"&gt;0")+COUNTIF('Data R5'!T321,"&gt;0")+COUNTIF('Data R5'!V321,"&gt;0")+COUNTIF('Data R5'!X321,"&gt;0"))</f>
        <v/>
      </c>
      <c r="J4311">
        <f>IF('Data R5'!C321="","",IF((COUNTIF('Data R5'!K321,"&gt;0")+COUNTIF('Data R5'!M321,"&gt;0")+COUNTIF('Data R5'!O321,"&gt;0")+COUNTIF('Data R5'!Q321,"&gt;0")+COUNTIF('Data R5'!S321,"&gt;0")+COUNTIF('Data R5'!U321,"&gt;0")+COUNTIF('Data R5'!W321,"&gt;0")+COUNTIF('Data R5'!Y321,"&gt;0"))&gt;0,1,0))</f>
        <v/>
      </c>
      <c r="M4311" t="inlineStr">
        <is>
          <t>Data R</t>
        </is>
      </c>
    </row>
    <row r="4312">
      <c r="A4312" t="inlineStr">
        <is>
          <t>Regional 5</t>
        </is>
      </c>
      <c r="B4312">
        <f>IF('Data R5'!C322="","",'Data R5'!B322)</f>
        <v/>
      </c>
      <c r="C4312">
        <f>IF('Data R5'!C322="","",'Data R5'!C322)</f>
        <v/>
      </c>
      <c r="D4312">
        <f>IF('Data R5'!C322="","",'Data R5'!D322)</f>
        <v/>
      </c>
      <c r="E4312">
        <f>IF('Data R5'!C322="","",'Data R5'!E322)</f>
        <v/>
      </c>
      <c r="F4312">
        <f>IF('Data R5'!C322="","",'Data R5'!F322)</f>
        <v/>
      </c>
      <c r="G4312">
        <f>IF('Data R5'!C322="","",'Data R5'!AD322)</f>
        <v/>
      </c>
      <c r="H4312">
        <f>IF('Data R5'!C322="","",'Data R5'!AC322)</f>
        <v/>
      </c>
      <c r="I4312">
        <f>IF('Data R5'!C322="","",COUNTIF('Data R5'!J322,"&gt;0")+COUNTIF('Data R5'!L322,"&gt;0")+COUNTIF('Data R5'!N322,"&gt;0")+COUNTIF('Data R5'!P322,"&gt;0")+COUNTIF('Data R5'!R322,"&gt;0")+COUNTIF('Data R5'!T322,"&gt;0")+COUNTIF('Data R5'!V322,"&gt;0")+COUNTIF('Data R5'!X322,"&gt;0"))</f>
        <v/>
      </c>
      <c r="J4312">
        <f>IF('Data R5'!C322="","",IF((COUNTIF('Data R5'!K322,"&gt;0")+COUNTIF('Data R5'!M322,"&gt;0")+COUNTIF('Data R5'!O322,"&gt;0")+COUNTIF('Data R5'!Q322,"&gt;0")+COUNTIF('Data R5'!S322,"&gt;0")+COUNTIF('Data R5'!U322,"&gt;0")+COUNTIF('Data R5'!W322,"&gt;0")+COUNTIF('Data R5'!Y322,"&gt;0"))&gt;0,1,0))</f>
        <v/>
      </c>
      <c r="M4312" t="inlineStr">
        <is>
          <t>Data R</t>
        </is>
      </c>
    </row>
    <row r="4313">
      <c r="A4313" t="inlineStr">
        <is>
          <t>Regional 5</t>
        </is>
      </c>
      <c r="B4313">
        <f>IF('Data R5'!C323="","",'Data R5'!B323)</f>
        <v/>
      </c>
      <c r="C4313">
        <f>IF('Data R5'!C323="","",'Data R5'!C323)</f>
        <v/>
      </c>
      <c r="D4313">
        <f>IF('Data R5'!C323="","",'Data R5'!D323)</f>
        <v/>
      </c>
      <c r="E4313">
        <f>IF('Data R5'!C323="","",'Data R5'!E323)</f>
        <v/>
      </c>
      <c r="F4313">
        <f>IF('Data R5'!C323="","",'Data R5'!F323)</f>
        <v/>
      </c>
      <c r="G4313">
        <f>IF('Data R5'!C323="","",'Data R5'!AD323)</f>
        <v/>
      </c>
      <c r="H4313">
        <f>IF('Data R5'!C323="","",'Data R5'!AC323)</f>
        <v/>
      </c>
      <c r="I4313">
        <f>IF('Data R5'!C323="","",COUNTIF('Data R5'!J323,"&gt;0")+COUNTIF('Data R5'!L323,"&gt;0")+COUNTIF('Data R5'!N323,"&gt;0")+COUNTIF('Data R5'!P323,"&gt;0")+COUNTIF('Data R5'!R323,"&gt;0")+COUNTIF('Data R5'!T323,"&gt;0")+COUNTIF('Data R5'!V323,"&gt;0")+COUNTIF('Data R5'!X323,"&gt;0"))</f>
        <v/>
      </c>
      <c r="J4313">
        <f>IF('Data R5'!C323="","",IF((COUNTIF('Data R5'!K323,"&gt;0")+COUNTIF('Data R5'!M323,"&gt;0")+COUNTIF('Data R5'!O323,"&gt;0")+COUNTIF('Data R5'!Q323,"&gt;0")+COUNTIF('Data R5'!S323,"&gt;0")+COUNTIF('Data R5'!U323,"&gt;0")+COUNTIF('Data R5'!W323,"&gt;0")+COUNTIF('Data R5'!Y323,"&gt;0"))&gt;0,1,0))</f>
        <v/>
      </c>
      <c r="M4313" t="inlineStr">
        <is>
          <t>Data R</t>
        </is>
      </c>
    </row>
    <row r="4314">
      <c r="A4314" t="inlineStr">
        <is>
          <t>Regional 5</t>
        </is>
      </c>
      <c r="B4314">
        <f>IF('Data R5'!C324="","",'Data R5'!B324)</f>
        <v/>
      </c>
      <c r="C4314">
        <f>IF('Data R5'!C324="","",'Data R5'!C324)</f>
        <v/>
      </c>
      <c r="D4314">
        <f>IF('Data R5'!C324="","",'Data R5'!D324)</f>
        <v/>
      </c>
      <c r="E4314">
        <f>IF('Data R5'!C324="","",'Data R5'!E324)</f>
        <v/>
      </c>
      <c r="F4314">
        <f>IF('Data R5'!C324="","",'Data R5'!F324)</f>
        <v/>
      </c>
      <c r="G4314">
        <f>IF('Data R5'!C324="","",'Data R5'!AD324)</f>
        <v/>
      </c>
      <c r="H4314">
        <f>IF('Data R5'!C324="","",'Data R5'!AC324)</f>
        <v/>
      </c>
      <c r="I4314">
        <f>IF('Data R5'!C324="","",COUNTIF('Data R5'!J324,"&gt;0")+COUNTIF('Data R5'!L324,"&gt;0")+COUNTIF('Data R5'!N324,"&gt;0")+COUNTIF('Data R5'!P324,"&gt;0")+COUNTIF('Data R5'!R324,"&gt;0")+COUNTIF('Data R5'!T324,"&gt;0")+COUNTIF('Data R5'!V324,"&gt;0")+COUNTIF('Data R5'!X324,"&gt;0"))</f>
        <v/>
      </c>
      <c r="J4314">
        <f>IF('Data R5'!C324="","",IF((COUNTIF('Data R5'!K324,"&gt;0")+COUNTIF('Data R5'!M324,"&gt;0")+COUNTIF('Data R5'!O324,"&gt;0")+COUNTIF('Data R5'!Q324,"&gt;0")+COUNTIF('Data R5'!S324,"&gt;0")+COUNTIF('Data R5'!U324,"&gt;0")+COUNTIF('Data R5'!W324,"&gt;0")+COUNTIF('Data R5'!Y324,"&gt;0"))&gt;0,1,0))</f>
        <v/>
      </c>
      <c r="M4314" t="inlineStr">
        <is>
          <t>Data R</t>
        </is>
      </c>
    </row>
    <row r="4315">
      <c r="A4315" t="inlineStr">
        <is>
          <t>Regional 5</t>
        </is>
      </c>
      <c r="B4315">
        <f>IF('Data R5'!C325="","",'Data R5'!B325)</f>
        <v/>
      </c>
      <c r="C4315">
        <f>IF('Data R5'!C325="","",'Data R5'!C325)</f>
        <v/>
      </c>
      <c r="D4315">
        <f>IF('Data R5'!C325="","",'Data R5'!D325)</f>
        <v/>
      </c>
      <c r="E4315">
        <f>IF('Data R5'!C325="","",'Data R5'!E325)</f>
        <v/>
      </c>
      <c r="F4315">
        <f>IF('Data R5'!C325="","",'Data R5'!F325)</f>
        <v/>
      </c>
      <c r="G4315">
        <f>IF('Data R5'!C325="","",'Data R5'!AD325)</f>
        <v/>
      </c>
      <c r="H4315">
        <f>IF('Data R5'!C325="","",'Data R5'!AC325)</f>
        <v/>
      </c>
      <c r="I4315">
        <f>IF('Data R5'!C325="","",COUNTIF('Data R5'!J325,"&gt;0")+COUNTIF('Data R5'!L325,"&gt;0")+COUNTIF('Data R5'!N325,"&gt;0")+COUNTIF('Data R5'!P325,"&gt;0")+COUNTIF('Data R5'!R325,"&gt;0")+COUNTIF('Data R5'!T325,"&gt;0")+COUNTIF('Data R5'!V325,"&gt;0")+COUNTIF('Data R5'!X325,"&gt;0"))</f>
        <v/>
      </c>
      <c r="J4315">
        <f>IF('Data R5'!C325="","",IF((COUNTIF('Data R5'!K325,"&gt;0")+COUNTIF('Data R5'!M325,"&gt;0")+COUNTIF('Data R5'!O325,"&gt;0")+COUNTIF('Data R5'!Q325,"&gt;0")+COUNTIF('Data R5'!S325,"&gt;0")+COUNTIF('Data R5'!U325,"&gt;0")+COUNTIF('Data R5'!W325,"&gt;0")+COUNTIF('Data R5'!Y325,"&gt;0"))&gt;0,1,0))</f>
        <v/>
      </c>
      <c r="M4315" t="inlineStr">
        <is>
          <t>Data R</t>
        </is>
      </c>
    </row>
    <row r="4316">
      <c r="A4316" t="inlineStr">
        <is>
          <t>Regional 5</t>
        </is>
      </c>
      <c r="B4316">
        <f>IF('Data R5'!C326="","",'Data R5'!B326)</f>
        <v/>
      </c>
      <c r="C4316">
        <f>IF('Data R5'!C326="","",'Data R5'!C326)</f>
        <v/>
      </c>
      <c r="D4316">
        <f>IF('Data R5'!C326="","",'Data R5'!D326)</f>
        <v/>
      </c>
      <c r="E4316">
        <f>IF('Data R5'!C326="","",'Data R5'!E326)</f>
        <v/>
      </c>
      <c r="F4316">
        <f>IF('Data R5'!C326="","",'Data R5'!F326)</f>
        <v/>
      </c>
      <c r="G4316">
        <f>IF('Data R5'!C326="","",'Data R5'!AD326)</f>
        <v/>
      </c>
      <c r="H4316">
        <f>IF('Data R5'!C326="","",'Data R5'!AC326)</f>
        <v/>
      </c>
      <c r="I4316">
        <f>IF('Data R5'!C326="","",COUNTIF('Data R5'!J326,"&gt;0")+COUNTIF('Data R5'!L326,"&gt;0")+COUNTIF('Data R5'!N326,"&gt;0")+COUNTIF('Data R5'!P326,"&gt;0")+COUNTIF('Data R5'!R326,"&gt;0")+COUNTIF('Data R5'!T326,"&gt;0")+COUNTIF('Data R5'!V326,"&gt;0")+COUNTIF('Data R5'!X326,"&gt;0"))</f>
        <v/>
      </c>
      <c r="J4316">
        <f>IF('Data R5'!C326="","",IF((COUNTIF('Data R5'!K326,"&gt;0")+COUNTIF('Data R5'!M326,"&gt;0")+COUNTIF('Data R5'!O326,"&gt;0")+COUNTIF('Data R5'!Q326,"&gt;0")+COUNTIF('Data R5'!S326,"&gt;0")+COUNTIF('Data R5'!U326,"&gt;0")+COUNTIF('Data R5'!W326,"&gt;0")+COUNTIF('Data R5'!Y326,"&gt;0"))&gt;0,1,0))</f>
        <v/>
      </c>
      <c r="M4316" t="inlineStr">
        <is>
          <t>Data R</t>
        </is>
      </c>
    </row>
    <row r="4317">
      <c r="A4317" t="inlineStr">
        <is>
          <t>Regional 5</t>
        </is>
      </c>
      <c r="B4317">
        <f>IF('Data R5'!C327="","",'Data R5'!B327)</f>
        <v/>
      </c>
      <c r="C4317">
        <f>IF('Data R5'!C327="","",'Data R5'!C327)</f>
        <v/>
      </c>
      <c r="D4317">
        <f>IF('Data R5'!C327="","",'Data R5'!D327)</f>
        <v/>
      </c>
      <c r="E4317">
        <f>IF('Data R5'!C327="","",'Data R5'!E327)</f>
        <v/>
      </c>
      <c r="F4317">
        <f>IF('Data R5'!C327="","",'Data R5'!F327)</f>
        <v/>
      </c>
      <c r="G4317">
        <f>IF('Data R5'!C327="","",'Data R5'!AD327)</f>
        <v/>
      </c>
      <c r="H4317">
        <f>IF('Data R5'!C327="","",'Data R5'!AC327)</f>
        <v/>
      </c>
      <c r="I4317">
        <f>IF('Data R5'!C327="","",COUNTIF('Data R5'!J327,"&gt;0")+COUNTIF('Data R5'!L327,"&gt;0")+COUNTIF('Data R5'!N327,"&gt;0")+COUNTIF('Data R5'!P327,"&gt;0")+COUNTIF('Data R5'!R327,"&gt;0")+COUNTIF('Data R5'!T327,"&gt;0")+COUNTIF('Data R5'!V327,"&gt;0")+COUNTIF('Data R5'!X327,"&gt;0"))</f>
        <v/>
      </c>
      <c r="J4317">
        <f>IF('Data R5'!C327="","",IF((COUNTIF('Data R5'!K327,"&gt;0")+COUNTIF('Data R5'!M327,"&gt;0")+COUNTIF('Data R5'!O327,"&gt;0")+COUNTIF('Data R5'!Q327,"&gt;0")+COUNTIF('Data R5'!S327,"&gt;0")+COUNTIF('Data R5'!U327,"&gt;0")+COUNTIF('Data R5'!W327,"&gt;0")+COUNTIF('Data R5'!Y327,"&gt;0"))&gt;0,1,0))</f>
        <v/>
      </c>
      <c r="M4317" t="inlineStr">
        <is>
          <t>Data R</t>
        </is>
      </c>
    </row>
    <row r="4318">
      <c r="A4318" t="inlineStr">
        <is>
          <t>Regional 5</t>
        </is>
      </c>
      <c r="B4318">
        <f>IF('Data R5'!C328="","",'Data R5'!B328)</f>
        <v/>
      </c>
      <c r="C4318">
        <f>IF('Data R5'!C328="","",'Data R5'!C328)</f>
        <v/>
      </c>
      <c r="D4318">
        <f>IF('Data R5'!C328="","",'Data R5'!D328)</f>
        <v/>
      </c>
      <c r="E4318">
        <f>IF('Data R5'!C328="","",'Data R5'!E328)</f>
        <v/>
      </c>
      <c r="F4318">
        <f>IF('Data R5'!C328="","",'Data R5'!F328)</f>
        <v/>
      </c>
      <c r="G4318">
        <f>IF('Data R5'!C328="","",'Data R5'!AD328)</f>
        <v/>
      </c>
      <c r="H4318">
        <f>IF('Data R5'!C328="","",'Data R5'!AC328)</f>
        <v/>
      </c>
      <c r="I4318">
        <f>IF('Data R5'!C328="","",COUNTIF('Data R5'!J328,"&gt;0")+COUNTIF('Data R5'!L328,"&gt;0")+COUNTIF('Data R5'!N328,"&gt;0")+COUNTIF('Data R5'!P328,"&gt;0")+COUNTIF('Data R5'!R328,"&gt;0")+COUNTIF('Data R5'!T328,"&gt;0")+COUNTIF('Data R5'!V328,"&gt;0")+COUNTIF('Data R5'!X328,"&gt;0"))</f>
        <v/>
      </c>
      <c r="J4318">
        <f>IF('Data R5'!C328="","",IF((COUNTIF('Data R5'!K328,"&gt;0")+COUNTIF('Data R5'!M328,"&gt;0")+COUNTIF('Data R5'!O328,"&gt;0")+COUNTIF('Data R5'!Q328,"&gt;0")+COUNTIF('Data R5'!S328,"&gt;0")+COUNTIF('Data R5'!U328,"&gt;0")+COUNTIF('Data R5'!W328,"&gt;0")+COUNTIF('Data R5'!Y328,"&gt;0"))&gt;0,1,0))</f>
        <v/>
      </c>
      <c r="M4318" t="inlineStr">
        <is>
          <t>Data R</t>
        </is>
      </c>
    </row>
    <row r="4319">
      <c r="A4319" t="inlineStr">
        <is>
          <t>Regional 5</t>
        </is>
      </c>
      <c r="B4319">
        <f>IF('Data R5'!C329="","",'Data R5'!B329)</f>
        <v/>
      </c>
      <c r="C4319">
        <f>IF('Data R5'!C329="","",'Data R5'!C329)</f>
        <v/>
      </c>
      <c r="D4319">
        <f>IF('Data R5'!C329="","",'Data R5'!D329)</f>
        <v/>
      </c>
      <c r="E4319">
        <f>IF('Data R5'!C329="","",'Data R5'!E329)</f>
        <v/>
      </c>
      <c r="F4319">
        <f>IF('Data R5'!C329="","",'Data R5'!F329)</f>
        <v/>
      </c>
      <c r="G4319">
        <f>IF('Data R5'!C329="","",'Data R5'!AD329)</f>
        <v/>
      </c>
      <c r="H4319">
        <f>IF('Data R5'!C329="","",'Data R5'!AC329)</f>
        <v/>
      </c>
      <c r="I4319">
        <f>IF('Data R5'!C329="","",COUNTIF('Data R5'!J329,"&gt;0")+COUNTIF('Data R5'!L329,"&gt;0")+COUNTIF('Data R5'!N329,"&gt;0")+COUNTIF('Data R5'!P329,"&gt;0")+COUNTIF('Data R5'!R329,"&gt;0")+COUNTIF('Data R5'!T329,"&gt;0")+COUNTIF('Data R5'!V329,"&gt;0")+COUNTIF('Data R5'!X329,"&gt;0"))</f>
        <v/>
      </c>
      <c r="J4319">
        <f>IF('Data R5'!C329="","",IF((COUNTIF('Data R5'!K329,"&gt;0")+COUNTIF('Data R5'!M329,"&gt;0")+COUNTIF('Data R5'!O329,"&gt;0")+COUNTIF('Data R5'!Q329,"&gt;0")+COUNTIF('Data R5'!S329,"&gt;0")+COUNTIF('Data R5'!U329,"&gt;0")+COUNTIF('Data R5'!W329,"&gt;0")+COUNTIF('Data R5'!Y329,"&gt;0"))&gt;0,1,0))</f>
        <v/>
      </c>
      <c r="M4319" t="inlineStr">
        <is>
          <t>Data R</t>
        </is>
      </c>
    </row>
    <row r="4320">
      <c r="A4320" t="inlineStr">
        <is>
          <t>Regional 5</t>
        </is>
      </c>
      <c r="B4320">
        <f>IF('Data R5'!C330="","",'Data R5'!B330)</f>
        <v/>
      </c>
      <c r="C4320">
        <f>IF('Data R5'!C330="","",'Data R5'!C330)</f>
        <v/>
      </c>
      <c r="D4320">
        <f>IF('Data R5'!C330="","",'Data R5'!D330)</f>
        <v/>
      </c>
      <c r="E4320">
        <f>IF('Data R5'!C330="","",'Data R5'!E330)</f>
        <v/>
      </c>
      <c r="F4320">
        <f>IF('Data R5'!C330="","",'Data R5'!F330)</f>
        <v/>
      </c>
      <c r="G4320">
        <f>IF('Data R5'!C330="","",'Data R5'!AD330)</f>
        <v/>
      </c>
      <c r="H4320">
        <f>IF('Data R5'!C330="","",'Data R5'!AC330)</f>
        <v/>
      </c>
      <c r="I4320">
        <f>IF('Data R5'!C330="","",COUNTIF('Data R5'!J330,"&gt;0")+COUNTIF('Data R5'!L330,"&gt;0")+COUNTIF('Data R5'!N330,"&gt;0")+COUNTIF('Data R5'!P330,"&gt;0")+COUNTIF('Data R5'!R330,"&gt;0")+COUNTIF('Data R5'!T330,"&gt;0")+COUNTIF('Data R5'!V330,"&gt;0")+COUNTIF('Data R5'!X330,"&gt;0"))</f>
        <v/>
      </c>
      <c r="J4320">
        <f>IF('Data R5'!C330="","",IF((COUNTIF('Data R5'!K330,"&gt;0")+COUNTIF('Data R5'!M330,"&gt;0")+COUNTIF('Data R5'!O330,"&gt;0")+COUNTIF('Data R5'!Q330,"&gt;0")+COUNTIF('Data R5'!S330,"&gt;0")+COUNTIF('Data R5'!U330,"&gt;0")+COUNTIF('Data R5'!W330,"&gt;0")+COUNTIF('Data R5'!Y330,"&gt;0"))&gt;0,1,0))</f>
        <v/>
      </c>
      <c r="M4320" t="inlineStr">
        <is>
          <t>Data R</t>
        </is>
      </c>
    </row>
    <row r="4321">
      <c r="A4321" t="inlineStr">
        <is>
          <t>Regional 5</t>
        </is>
      </c>
      <c r="B4321">
        <f>IF('Data R5'!C331="","",'Data R5'!B331)</f>
        <v/>
      </c>
      <c r="C4321">
        <f>IF('Data R5'!C331="","",'Data R5'!C331)</f>
        <v/>
      </c>
      <c r="D4321">
        <f>IF('Data R5'!C331="","",'Data R5'!D331)</f>
        <v/>
      </c>
      <c r="E4321">
        <f>IF('Data R5'!C331="","",'Data R5'!E331)</f>
        <v/>
      </c>
      <c r="F4321">
        <f>IF('Data R5'!C331="","",'Data R5'!F331)</f>
        <v/>
      </c>
      <c r="G4321">
        <f>IF('Data R5'!C331="","",'Data R5'!AD331)</f>
        <v/>
      </c>
      <c r="H4321">
        <f>IF('Data R5'!C331="","",'Data R5'!AC331)</f>
        <v/>
      </c>
      <c r="I4321">
        <f>IF('Data R5'!C331="","",COUNTIF('Data R5'!J331,"&gt;0")+COUNTIF('Data R5'!L331,"&gt;0")+COUNTIF('Data R5'!N331,"&gt;0")+COUNTIF('Data R5'!P331,"&gt;0")+COUNTIF('Data R5'!R331,"&gt;0")+COUNTIF('Data R5'!T331,"&gt;0")+COUNTIF('Data R5'!V331,"&gt;0")+COUNTIF('Data R5'!X331,"&gt;0"))</f>
        <v/>
      </c>
      <c r="J4321">
        <f>IF('Data R5'!C331="","",IF((COUNTIF('Data R5'!K331,"&gt;0")+COUNTIF('Data R5'!M331,"&gt;0")+COUNTIF('Data R5'!O331,"&gt;0")+COUNTIF('Data R5'!Q331,"&gt;0")+COUNTIF('Data R5'!S331,"&gt;0")+COUNTIF('Data R5'!U331,"&gt;0")+COUNTIF('Data R5'!W331,"&gt;0")+COUNTIF('Data R5'!Y331,"&gt;0"))&gt;0,1,0))</f>
        <v/>
      </c>
      <c r="M4321" t="inlineStr">
        <is>
          <t>Data R</t>
        </is>
      </c>
    </row>
    <row r="4322">
      <c r="A4322" t="inlineStr">
        <is>
          <t>Regional 5</t>
        </is>
      </c>
      <c r="B4322">
        <f>IF('Data R5'!C332="","",'Data R5'!B332)</f>
        <v/>
      </c>
      <c r="C4322">
        <f>IF('Data R5'!C332="","",'Data R5'!C332)</f>
        <v/>
      </c>
      <c r="D4322">
        <f>IF('Data R5'!C332="","",'Data R5'!D332)</f>
        <v/>
      </c>
      <c r="E4322">
        <f>IF('Data R5'!C332="","",'Data R5'!E332)</f>
        <v/>
      </c>
      <c r="F4322">
        <f>IF('Data R5'!C332="","",'Data R5'!F332)</f>
        <v/>
      </c>
      <c r="G4322">
        <f>IF('Data R5'!C332="","",'Data R5'!AD332)</f>
        <v/>
      </c>
      <c r="H4322">
        <f>IF('Data R5'!C332="","",'Data R5'!AC332)</f>
        <v/>
      </c>
      <c r="I4322">
        <f>IF('Data R5'!C332="","",COUNTIF('Data R5'!J332,"&gt;0")+COUNTIF('Data R5'!L332,"&gt;0")+COUNTIF('Data R5'!N332,"&gt;0")+COUNTIF('Data R5'!P332,"&gt;0")+COUNTIF('Data R5'!R332,"&gt;0")+COUNTIF('Data R5'!T332,"&gt;0")+COUNTIF('Data R5'!V332,"&gt;0")+COUNTIF('Data R5'!X332,"&gt;0"))</f>
        <v/>
      </c>
      <c r="J4322">
        <f>IF('Data R5'!C332="","",IF((COUNTIF('Data R5'!K332,"&gt;0")+COUNTIF('Data R5'!M332,"&gt;0")+COUNTIF('Data R5'!O332,"&gt;0")+COUNTIF('Data R5'!Q332,"&gt;0")+COUNTIF('Data R5'!S332,"&gt;0")+COUNTIF('Data R5'!U332,"&gt;0")+COUNTIF('Data R5'!W332,"&gt;0")+COUNTIF('Data R5'!Y332,"&gt;0"))&gt;0,1,0))</f>
        <v/>
      </c>
      <c r="M4322" t="inlineStr">
        <is>
          <t>Data R</t>
        </is>
      </c>
    </row>
    <row r="4323">
      <c r="A4323" t="inlineStr">
        <is>
          <t>Regional 5</t>
        </is>
      </c>
      <c r="B4323">
        <f>IF('Data R5'!C333="","",'Data R5'!B333)</f>
        <v/>
      </c>
      <c r="C4323">
        <f>IF('Data R5'!C333="","",'Data R5'!C333)</f>
        <v/>
      </c>
      <c r="D4323">
        <f>IF('Data R5'!C333="","",'Data R5'!D333)</f>
        <v/>
      </c>
      <c r="E4323">
        <f>IF('Data R5'!C333="","",'Data R5'!E333)</f>
        <v/>
      </c>
      <c r="F4323">
        <f>IF('Data R5'!C333="","",'Data R5'!F333)</f>
        <v/>
      </c>
      <c r="G4323">
        <f>IF('Data R5'!C333="","",'Data R5'!AD333)</f>
        <v/>
      </c>
      <c r="H4323">
        <f>IF('Data R5'!C333="","",'Data R5'!AC333)</f>
        <v/>
      </c>
      <c r="I4323">
        <f>IF('Data R5'!C333="","",COUNTIF('Data R5'!J333,"&gt;0")+COUNTIF('Data R5'!L333,"&gt;0")+COUNTIF('Data R5'!N333,"&gt;0")+COUNTIF('Data R5'!P333,"&gt;0")+COUNTIF('Data R5'!R333,"&gt;0")+COUNTIF('Data R5'!T333,"&gt;0")+COUNTIF('Data R5'!V333,"&gt;0")+COUNTIF('Data R5'!X333,"&gt;0"))</f>
        <v/>
      </c>
      <c r="J4323">
        <f>IF('Data R5'!C333="","",IF((COUNTIF('Data R5'!K333,"&gt;0")+COUNTIF('Data R5'!M333,"&gt;0")+COUNTIF('Data R5'!O333,"&gt;0")+COUNTIF('Data R5'!Q333,"&gt;0")+COUNTIF('Data R5'!S333,"&gt;0")+COUNTIF('Data R5'!U333,"&gt;0")+COUNTIF('Data R5'!W333,"&gt;0")+COUNTIF('Data R5'!Y333,"&gt;0"))&gt;0,1,0))</f>
        <v/>
      </c>
      <c r="M4323" t="inlineStr">
        <is>
          <t>Data R</t>
        </is>
      </c>
    </row>
    <row r="4324">
      <c r="A4324" t="inlineStr">
        <is>
          <t>Regional 5</t>
        </is>
      </c>
      <c r="B4324">
        <f>IF('Data R5'!C334="","",'Data R5'!B334)</f>
        <v/>
      </c>
      <c r="C4324">
        <f>IF('Data R5'!C334="","",'Data R5'!C334)</f>
        <v/>
      </c>
      <c r="D4324">
        <f>IF('Data R5'!C334="","",'Data R5'!D334)</f>
        <v/>
      </c>
      <c r="E4324">
        <f>IF('Data R5'!C334="","",'Data R5'!E334)</f>
        <v/>
      </c>
      <c r="F4324">
        <f>IF('Data R5'!C334="","",'Data R5'!F334)</f>
        <v/>
      </c>
      <c r="G4324">
        <f>IF('Data R5'!C334="","",'Data R5'!AD334)</f>
        <v/>
      </c>
      <c r="H4324">
        <f>IF('Data R5'!C334="","",'Data R5'!AC334)</f>
        <v/>
      </c>
      <c r="I4324">
        <f>IF('Data R5'!C334="","",COUNTIF('Data R5'!J334,"&gt;0")+COUNTIF('Data R5'!L334,"&gt;0")+COUNTIF('Data R5'!N334,"&gt;0")+COUNTIF('Data R5'!P334,"&gt;0")+COUNTIF('Data R5'!R334,"&gt;0")+COUNTIF('Data R5'!T334,"&gt;0")+COUNTIF('Data R5'!V334,"&gt;0")+COUNTIF('Data R5'!X334,"&gt;0"))</f>
        <v/>
      </c>
      <c r="J4324">
        <f>IF('Data R5'!C334="","",IF((COUNTIF('Data R5'!K334,"&gt;0")+COUNTIF('Data R5'!M334,"&gt;0")+COUNTIF('Data R5'!O334,"&gt;0")+COUNTIF('Data R5'!Q334,"&gt;0")+COUNTIF('Data R5'!S334,"&gt;0")+COUNTIF('Data R5'!U334,"&gt;0")+COUNTIF('Data R5'!W334,"&gt;0")+COUNTIF('Data R5'!Y334,"&gt;0"))&gt;0,1,0))</f>
        <v/>
      </c>
      <c r="M4324" t="inlineStr">
        <is>
          <t>Data R</t>
        </is>
      </c>
    </row>
    <row r="4325">
      <c r="A4325" t="inlineStr">
        <is>
          <t>Regional 5</t>
        </is>
      </c>
      <c r="B4325">
        <f>IF('Data R5'!C335="","",'Data R5'!B335)</f>
        <v/>
      </c>
      <c r="C4325">
        <f>IF('Data R5'!C335="","",'Data R5'!C335)</f>
        <v/>
      </c>
      <c r="D4325">
        <f>IF('Data R5'!C335="","",'Data R5'!D335)</f>
        <v/>
      </c>
      <c r="E4325">
        <f>IF('Data R5'!C335="","",'Data R5'!E335)</f>
        <v/>
      </c>
      <c r="F4325">
        <f>IF('Data R5'!C335="","",'Data R5'!F335)</f>
        <v/>
      </c>
      <c r="G4325">
        <f>IF('Data R5'!C335="","",'Data R5'!AD335)</f>
        <v/>
      </c>
      <c r="H4325">
        <f>IF('Data R5'!C335="","",'Data R5'!AC335)</f>
        <v/>
      </c>
      <c r="I4325">
        <f>IF('Data R5'!C335="","",COUNTIF('Data R5'!J335,"&gt;0")+COUNTIF('Data R5'!L335,"&gt;0")+COUNTIF('Data R5'!N335,"&gt;0")+COUNTIF('Data R5'!P335,"&gt;0")+COUNTIF('Data R5'!R335,"&gt;0")+COUNTIF('Data R5'!T335,"&gt;0")+COUNTIF('Data R5'!V335,"&gt;0")+COUNTIF('Data R5'!X335,"&gt;0"))</f>
        <v/>
      </c>
      <c r="J4325">
        <f>IF('Data R5'!C335="","",IF((COUNTIF('Data R5'!K335,"&gt;0")+COUNTIF('Data R5'!M335,"&gt;0")+COUNTIF('Data R5'!O335,"&gt;0")+COUNTIF('Data R5'!Q335,"&gt;0")+COUNTIF('Data R5'!S335,"&gt;0")+COUNTIF('Data R5'!U335,"&gt;0")+COUNTIF('Data R5'!W335,"&gt;0")+COUNTIF('Data R5'!Y335,"&gt;0"))&gt;0,1,0))</f>
        <v/>
      </c>
      <c r="M4325" t="inlineStr">
        <is>
          <t>Data R</t>
        </is>
      </c>
    </row>
    <row r="4326">
      <c r="A4326" t="inlineStr">
        <is>
          <t>Regional 5</t>
        </is>
      </c>
      <c r="B4326">
        <f>IF('Data R5'!C336="","",'Data R5'!B336)</f>
        <v/>
      </c>
      <c r="C4326">
        <f>IF('Data R5'!C336="","",'Data R5'!C336)</f>
        <v/>
      </c>
      <c r="D4326">
        <f>IF('Data R5'!C336="","",'Data R5'!D336)</f>
        <v/>
      </c>
      <c r="E4326">
        <f>IF('Data R5'!C336="","",'Data R5'!E336)</f>
        <v/>
      </c>
      <c r="F4326">
        <f>IF('Data R5'!C336="","",'Data R5'!F336)</f>
        <v/>
      </c>
      <c r="G4326">
        <f>IF('Data R5'!C336="","",'Data R5'!AD336)</f>
        <v/>
      </c>
      <c r="H4326">
        <f>IF('Data R5'!C336="","",'Data R5'!AC336)</f>
        <v/>
      </c>
      <c r="I4326">
        <f>IF('Data R5'!C336="","",COUNTIF('Data R5'!J336,"&gt;0")+COUNTIF('Data R5'!L336,"&gt;0")+COUNTIF('Data R5'!N336,"&gt;0")+COUNTIF('Data R5'!P336,"&gt;0")+COUNTIF('Data R5'!R336,"&gt;0")+COUNTIF('Data R5'!T336,"&gt;0")+COUNTIF('Data R5'!V336,"&gt;0")+COUNTIF('Data R5'!X336,"&gt;0"))</f>
        <v/>
      </c>
      <c r="J4326">
        <f>IF('Data R5'!C336="","",IF((COUNTIF('Data R5'!K336,"&gt;0")+COUNTIF('Data R5'!M336,"&gt;0")+COUNTIF('Data R5'!O336,"&gt;0")+COUNTIF('Data R5'!Q336,"&gt;0")+COUNTIF('Data R5'!S336,"&gt;0")+COUNTIF('Data R5'!U336,"&gt;0")+COUNTIF('Data R5'!W336,"&gt;0")+COUNTIF('Data R5'!Y336,"&gt;0"))&gt;0,1,0))</f>
        <v/>
      </c>
      <c r="M4326" t="inlineStr">
        <is>
          <t>Data R</t>
        </is>
      </c>
    </row>
    <row r="4327">
      <c r="A4327" t="inlineStr">
        <is>
          <t>Regional 5</t>
        </is>
      </c>
      <c r="B4327">
        <f>IF('Data R5'!C337="","",'Data R5'!B337)</f>
        <v/>
      </c>
      <c r="C4327">
        <f>IF('Data R5'!C337="","",'Data R5'!C337)</f>
        <v/>
      </c>
      <c r="D4327">
        <f>IF('Data R5'!C337="","",'Data R5'!D337)</f>
        <v/>
      </c>
      <c r="E4327">
        <f>IF('Data R5'!C337="","",'Data R5'!E337)</f>
        <v/>
      </c>
      <c r="F4327">
        <f>IF('Data R5'!C337="","",'Data R5'!F337)</f>
        <v/>
      </c>
      <c r="G4327">
        <f>IF('Data R5'!C337="","",'Data R5'!AD337)</f>
        <v/>
      </c>
      <c r="H4327">
        <f>IF('Data R5'!C337="","",'Data R5'!AC337)</f>
        <v/>
      </c>
      <c r="I4327">
        <f>IF('Data R5'!C337="","",COUNTIF('Data R5'!J337,"&gt;0")+COUNTIF('Data R5'!L337,"&gt;0")+COUNTIF('Data R5'!N337,"&gt;0")+COUNTIF('Data R5'!P337,"&gt;0")+COUNTIF('Data R5'!R337,"&gt;0")+COUNTIF('Data R5'!T337,"&gt;0")+COUNTIF('Data R5'!V337,"&gt;0")+COUNTIF('Data R5'!X337,"&gt;0"))</f>
        <v/>
      </c>
      <c r="J4327">
        <f>IF('Data R5'!C337="","",IF((COUNTIF('Data R5'!K337,"&gt;0")+COUNTIF('Data R5'!M337,"&gt;0")+COUNTIF('Data R5'!O337,"&gt;0")+COUNTIF('Data R5'!Q337,"&gt;0")+COUNTIF('Data R5'!S337,"&gt;0")+COUNTIF('Data R5'!U337,"&gt;0")+COUNTIF('Data R5'!W337,"&gt;0")+COUNTIF('Data R5'!Y337,"&gt;0"))&gt;0,1,0))</f>
        <v/>
      </c>
      <c r="M4327" t="inlineStr">
        <is>
          <t>Data R</t>
        </is>
      </c>
    </row>
    <row r="4328">
      <c r="A4328" t="inlineStr">
        <is>
          <t>Regional 5</t>
        </is>
      </c>
      <c r="B4328">
        <f>IF('Data R5'!C338="","",'Data R5'!B338)</f>
        <v/>
      </c>
      <c r="C4328">
        <f>IF('Data R5'!C338="","",'Data R5'!C338)</f>
        <v/>
      </c>
      <c r="D4328">
        <f>IF('Data R5'!C338="","",'Data R5'!D338)</f>
        <v/>
      </c>
      <c r="E4328">
        <f>IF('Data R5'!C338="","",'Data R5'!E338)</f>
        <v/>
      </c>
      <c r="F4328">
        <f>IF('Data R5'!C338="","",'Data R5'!F338)</f>
        <v/>
      </c>
      <c r="G4328">
        <f>IF('Data R5'!C338="","",'Data R5'!AD338)</f>
        <v/>
      </c>
      <c r="H4328">
        <f>IF('Data R5'!C338="","",'Data R5'!AC338)</f>
        <v/>
      </c>
      <c r="I4328">
        <f>IF('Data R5'!C338="","",COUNTIF('Data R5'!J338,"&gt;0")+COUNTIF('Data R5'!L338,"&gt;0")+COUNTIF('Data R5'!N338,"&gt;0")+COUNTIF('Data R5'!P338,"&gt;0")+COUNTIF('Data R5'!R338,"&gt;0")+COUNTIF('Data R5'!T338,"&gt;0")+COUNTIF('Data R5'!V338,"&gt;0")+COUNTIF('Data R5'!X338,"&gt;0"))</f>
        <v/>
      </c>
      <c r="J4328">
        <f>IF('Data R5'!C338="","",IF((COUNTIF('Data R5'!K338,"&gt;0")+COUNTIF('Data R5'!M338,"&gt;0")+COUNTIF('Data R5'!O338,"&gt;0")+COUNTIF('Data R5'!Q338,"&gt;0")+COUNTIF('Data R5'!S338,"&gt;0")+COUNTIF('Data R5'!U338,"&gt;0")+COUNTIF('Data R5'!W338,"&gt;0")+COUNTIF('Data R5'!Y338,"&gt;0"))&gt;0,1,0))</f>
        <v/>
      </c>
      <c r="M4328" t="inlineStr">
        <is>
          <t>Data R</t>
        </is>
      </c>
    </row>
    <row r="4329">
      <c r="A4329" t="inlineStr">
        <is>
          <t>Regional 5</t>
        </is>
      </c>
      <c r="B4329">
        <f>IF('Data R5'!C339="","",'Data R5'!B339)</f>
        <v/>
      </c>
      <c r="C4329">
        <f>IF('Data R5'!C339="","",'Data R5'!C339)</f>
        <v/>
      </c>
      <c r="D4329">
        <f>IF('Data R5'!C339="","",'Data R5'!D339)</f>
        <v/>
      </c>
      <c r="E4329">
        <f>IF('Data R5'!C339="","",'Data R5'!E339)</f>
        <v/>
      </c>
      <c r="F4329">
        <f>IF('Data R5'!C339="","",'Data R5'!F339)</f>
        <v/>
      </c>
      <c r="G4329">
        <f>IF('Data R5'!C339="","",'Data R5'!AD339)</f>
        <v/>
      </c>
      <c r="H4329">
        <f>IF('Data R5'!C339="","",'Data R5'!AC339)</f>
        <v/>
      </c>
      <c r="I4329">
        <f>IF('Data R5'!C339="","",COUNTIF('Data R5'!J339,"&gt;0")+COUNTIF('Data R5'!L339,"&gt;0")+COUNTIF('Data R5'!N339,"&gt;0")+COUNTIF('Data R5'!P339,"&gt;0")+COUNTIF('Data R5'!R339,"&gt;0")+COUNTIF('Data R5'!T339,"&gt;0")+COUNTIF('Data R5'!V339,"&gt;0")+COUNTIF('Data R5'!X339,"&gt;0"))</f>
        <v/>
      </c>
      <c r="J4329">
        <f>IF('Data R5'!C339="","",IF((COUNTIF('Data R5'!K339,"&gt;0")+COUNTIF('Data R5'!M339,"&gt;0")+COUNTIF('Data R5'!O339,"&gt;0")+COUNTIF('Data R5'!Q339,"&gt;0")+COUNTIF('Data R5'!S339,"&gt;0")+COUNTIF('Data R5'!U339,"&gt;0")+COUNTIF('Data R5'!W339,"&gt;0")+COUNTIF('Data R5'!Y339,"&gt;0"))&gt;0,1,0))</f>
        <v/>
      </c>
      <c r="M4329" t="inlineStr">
        <is>
          <t>Data R</t>
        </is>
      </c>
    </row>
    <row r="4330">
      <c r="A4330" t="inlineStr">
        <is>
          <t>Regional 5</t>
        </is>
      </c>
      <c r="B4330">
        <f>IF('Data R5'!C340="","",'Data R5'!B340)</f>
        <v/>
      </c>
      <c r="C4330">
        <f>IF('Data R5'!C340="","",'Data R5'!C340)</f>
        <v/>
      </c>
      <c r="D4330">
        <f>IF('Data R5'!C340="","",'Data R5'!D340)</f>
        <v/>
      </c>
      <c r="E4330">
        <f>IF('Data R5'!C340="","",'Data R5'!E340)</f>
        <v/>
      </c>
      <c r="F4330">
        <f>IF('Data R5'!C340="","",'Data R5'!F340)</f>
        <v/>
      </c>
      <c r="G4330">
        <f>IF('Data R5'!C340="","",'Data R5'!AD340)</f>
        <v/>
      </c>
      <c r="H4330">
        <f>IF('Data R5'!C340="","",'Data R5'!AC340)</f>
        <v/>
      </c>
      <c r="I4330">
        <f>IF('Data R5'!C340="","",COUNTIF('Data R5'!J340,"&gt;0")+COUNTIF('Data R5'!L340,"&gt;0")+COUNTIF('Data R5'!N340,"&gt;0")+COUNTIF('Data R5'!P340,"&gt;0")+COUNTIF('Data R5'!R340,"&gt;0")+COUNTIF('Data R5'!T340,"&gt;0")+COUNTIF('Data R5'!V340,"&gt;0")+COUNTIF('Data R5'!X340,"&gt;0"))</f>
        <v/>
      </c>
      <c r="J4330">
        <f>IF('Data R5'!C340="","",IF((COUNTIF('Data R5'!K340,"&gt;0")+COUNTIF('Data R5'!M340,"&gt;0")+COUNTIF('Data R5'!O340,"&gt;0")+COUNTIF('Data R5'!Q340,"&gt;0")+COUNTIF('Data R5'!S340,"&gt;0")+COUNTIF('Data R5'!U340,"&gt;0")+COUNTIF('Data R5'!W340,"&gt;0")+COUNTIF('Data R5'!Y340,"&gt;0"))&gt;0,1,0))</f>
        <v/>
      </c>
      <c r="M4330" t="inlineStr">
        <is>
          <t>Data R</t>
        </is>
      </c>
    </row>
    <row r="4331">
      <c r="A4331" t="inlineStr">
        <is>
          <t>Regional 5</t>
        </is>
      </c>
      <c r="B4331">
        <f>IF('Data R5'!C341="","",'Data R5'!B341)</f>
        <v/>
      </c>
      <c r="C4331">
        <f>IF('Data R5'!C341="","",'Data R5'!C341)</f>
        <v/>
      </c>
      <c r="D4331">
        <f>IF('Data R5'!C341="","",'Data R5'!D341)</f>
        <v/>
      </c>
      <c r="E4331">
        <f>IF('Data R5'!C341="","",'Data R5'!E341)</f>
        <v/>
      </c>
      <c r="F4331">
        <f>IF('Data R5'!C341="","",'Data R5'!F341)</f>
        <v/>
      </c>
      <c r="G4331">
        <f>IF('Data R5'!C341="","",'Data R5'!AD341)</f>
        <v/>
      </c>
      <c r="H4331">
        <f>IF('Data R5'!C341="","",'Data R5'!AC341)</f>
        <v/>
      </c>
      <c r="I4331">
        <f>IF('Data R5'!C341="","",COUNTIF('Data R5'!J341,"&gt;0")+COUNTIF('Data R5'!L341,"&gt;0")+COUNTIF('Data R5'!N341,"&gt;0")+COUNTIF('Data R5'!P341,"&gt;0")+COUNTIF('Data R5'!R341,"&gt;0")+COUNTIF('Data R5'!T341,"&gt;0")+COUNTIF('Data R5'!V341,"&gt;0")+COUNTIF('Data R5'!X341,"&gt;0"))</f>
        <v/>
      </c>
      <c r="J4331">
        <f>IF('Data R5'!C341="","",IF((COUNTIF('Data R5'!K341,"&gt;0")+COUNTIF('Data R5'!M341,"&gt;0")+COUNTIF('Data R5'!O341,"&gt;0")+COUNTIF('Data R5'!Q341,"&gt;0")+COUNTIF('Data R5'!S341,"&gt;0")+COUNTIF('Data R5'!U341,"&gt;0")+COUNTIF('Data R5'!W341,"&gt;0")+COUNTIF('Data R5'!Y341,"&gt;0"))&gt;0,1,0))</f>
        <v/>
      </c>
      <c r="M4331" t="inlineStr">
        <is>
          <t>Data R</t>
        </is>
      </c>
    </row>
    <row r="4332">
      <c r="A4332" t="inlineStr">
        <is>
          <t>Regional 5</t>
        </is>
      </c>
      <c r="B4332">
        <f>IF('Data R5'!C342="","",'Data R5'!B342)</f>
        <v/>
      </c>
      <c r="C4332">
        <f>IF('Data R5'!C342="","",'Data R5'!C342)</f>
        <v/>
      </c>
      <c r="D4332">
        <f>IF('Data R5'!C342="","",'Data R5'!D342)</f>
        <v/>
      </c>
      <c r="E4332">
        <f>IF('Data R5'!C342="","",'Data R5'!E342)</f>
        <v/>
      </c>
      <c r="F4332">
        <f>IF('Data R5'!C342="","",'Data R5'!F342)</f>
        <v/>
      </c>
      <c r="G4332">
        <f>IF('Data R5'!C342="","",'Data R5'!AD342)</f>
        <v/>
      </c>
      <c r="H4332">
        <f>IF('Data R5'!C342="","",'Data R5'!AC342)</f>
        <v/>
      </c>
      <c r="I4332">
        <f>IF('Data R5'!C342="","",COUNTIF('Data R5'!J342,"&gt;0")+COUNTIF('Data R5'!L342,"&gt;0")+COUNTIF('Data R5'!N342,"&gt;0")+COUNTIF('Data R5'!P342,"&gt;0")+COUNTIF('Data R5'!R342,"&gt;0")+COUNTIF('Data R5'!T342,"&gt;0")+COUNTIF('Data R5'!V342,"&gt;0")+COUNTIF('Data R5'!X342,"&gt;0"))</f>
        <v/>
      </c>
      <c r="J4332">
        <f>IF('Data R5'!C342="","",IF((COUNTIF('Data R5'!K342,"&gt;0")+COUNTIF('Data R5'!M342,"&gt;0")+COUNTIF('Data R5'!O342,"&gt;0")+COUNTIF('Data R5'!Q342,"&gt;0")+COUNTIF('Data R5'!S342,"&gt;0")+COUNTIF('Data R5'!U342,"&gt;0")+COUNTIF('Data R5'!W342,"&gt;0")+COUNTIF('Data R5'!Y342,"&gt;0"))&gt;0,1,0))</f>
        <v/>
      </c>
      <c r="M4332" t="inlineStr">
        <is>
          <t>Data R</t>
        </is>
      </c>
    </row>
    <row r="4333">
      <c r="A4333" t="inlineStr">
        <is>
          <t>Regional 5</t>
        </is>
      </c>
      <c r="B4333">
        <f>IF('Data R5'!C343="","",'Data R5'!B343)</f>
        <v/>
      </c>
      <c r="C4333">
        <f>IF('Data R5'!C343="","",'Data R5'!C343)</f>
        <v/>
      </c>
      <c r="D4333">
        <f>IF('Data R5'!C343="","",'Data R5'!D343)</f>
        <v/>
      </c>
      <c r="E4333">
        <f>IF('Data R5'!C343="","",'Data R5'!E343)</f>
        <v/>
      </c>
      <c r="F4333">
        <f>IF('Data R5'!C343="","",'Data R5'!F343)</f>
        <v/>
      </c>
      <c r="G4333">
        <f>IF('Data R5'!C343="","",'Data R5'!AD343)</f>
        <v/>
      </c>
      <c r="H4333">
        <f>IF('Data R5'!C343="","",'Data R5'!AC343)</f>
        <v/>
      </c>
      <c r="I4333">
        <f>IF('Data R5'!C343="","",COUNTIF('Data R5'!J343,"&gt;0")+COUNTIF('Data R5'!L343,"&gt;0")+COUNTIF('Data R5'!N343,"&gt;0")+COUNTIF('Data R5'!P343,"&gt;0")+COUNTIF('Data R5'!R343,"&gt;0")+COUNTIF('Data R5'!T343,"&gt;0")+COUNTIF('Data R5'!V343,"&gt;0")+COUNTIF('Data R5'!X343,"&gt;0"))</f>
        <v/>
      </c>
      <c r="J4333">
        <f>IF('Data R5'!C343="","",IF((COUNTIF('Data R5'!K343,"&gt;0")+COUNTIF('Data R5'!M343,"&gt;0")+COUNTIF('Data R5'!O343,"&gt;0")+COUNTIF('Data R5'!Q343,"&gt;0")+COUNTIF('Data R5'!S343,"&gt;0")+COUNTIF('Data R5'!U343,"&gt;0")+COUNTIF('Data R5'!W343,"&gt;0")+COUNTIF('Data R5'!Y343,"&gt;0"))&gt;0,1,0))</f>
        <v/>
      </c>
      <c r="M4333" t="inlineStr">
        <is>
          <t>Data R</t>
        </is>
      </c>
    </row>
    <row r="4334">
      <c r="A4334" t="inlineStr">
        <is>
          <t>Regional 5</t>
        </is>
      </c>
      <c r="B4334">
        <f>IF('Data R5'!C344="","",'Data R5'!B344)</f>
        <v/>
      </c>
      <c r="C4334">
        <f>IF('Data R5'!C344="","",'Data R5'!C344)</f>
        <v/>
      </c>
      <c r="D4334">
        <f>IF('Data R5'!C344="","",'Data R5'!D344)</f>
        <v/>
      </c>
      <c r="E4334">
        <f>IF('Data R5'!C344="","",'Data R5'!E344)</f>
        <v/>
      </c>
      <c r="F4334">
        <f>IF('Data R5'!C344="","",'Data R5'!F344)</f>
        <v/>
      </c>
      <c r="G4334">
        <f>IF('Data R5'!C344="","",'Data R5'!AD344)</f>
        <v/>
      </c>
      <c r="H4334">
        <f>IF('Data R5'!C344="","",'Data R5'!AC344)</f>
        <v/>
      </c>
      <c r="I4334">
        <f>IF('Data R5'!C344="","",COUNTIF('Data R5'!J344,"&gt;0")+COUNTIF('Data R5'!L344,"&gt;0")+COUNTIF('Data R5'!N344,"&gt;0")+COUNTIF('Data R5'!P344,"&gt;0")+COUNTIF('Data R5'!R344,"&gt;0")+COUNTIF('Data R5'!T344,"&gt;0")+COUNTIF('Data R5'!V344,"&gt;0")+COUNTIF('Data R5'!X344,"&gt;0"))</f>
        <v/>
      </c>
      <c r="J4334">
        <f>IF('Data R5'!C344="","",IF((COUNTIF('Data R5'!K344,"&gt;0")+COUNTIF('Data R5'!M344,"&gt;0")+COUNTIF('Data R5'!O344,"&gt;0")+COUNTIF('Data R5'!Q344,"&gt;0")+COUNTIF('Data R5'!S344,"&gt;0")+COUNTIF('Data R5'!U344,"&gt;0")+COUNTIF('Data R5'!W344,"&gt;0")+COUNTIF('Data R5'!Y344,"&gt;0"))&gt;0,1,0))</f>
        <v/>
      </c>
      <c r="M4334" t="inlineStr">
        <is>
          <t>Data R</t>
        </is>
      </c>
    </row>
    <row r="4335">
      <c r="A4335" t="inlineStr">
        <is>
          <t>Regional 5</t>
        </is>
      </c>
      <c r="B4335">
        <f>IF('Data R5'!C345="","",'Data R5'!B345)</f>
        <v/>
      </c>
      <c r="C4335">
        <f>IF('Data R5'!C345="","",'Data R5'!C345)</f>
        <v/>
      </c>
      <c r="D4335">
        <f>IF('Data R5'!C345="","",'Data R5'!D345)</f>
        <v/>
      </c>
      <c r="E4335">
        <f>IF('Data R5'!C345="","",'Data R5'!E345)</f>
        <v/>
      </c>
      <c r="F4335">
        <f>IF('Data R5'!C345="","",'Data R5'!F345)</f>
        <v/>
      </c>
      <c r="G4335">
        <f>IF('Data R5'!C345="","",'Data R5'!AD345)</f>
        <v/>
      </c>
      <c r="H4335">
        <f>IF('Data R5'!C345="","",'Data R5'!AC345)</f>
        <v/>
      </c>
      <c r="I4335">
        <f>IF('Data R5'!C345="","",COUNTIF('Data R5'!J345,"&gt;0")+COUNTIF('Data R5'!L345,"&gt;0")+COUNTIF('Data R5'!N345,"&gt;0")+COUNTIF('Data R5'!P345,"&gt;0")+COUNTIF('Data R5'!R345,"&gt;0")+COUNTIF('Data R5'!T345,"&gt;0")+COUNTIF('Data R5'!V345,"&gt;0")+COUNTIF('Data R5'!X345,"&gt;0"))</f>
        <v/>
      </c>
      <c r="J4335">
        <f>IF('Data R5'!C345="","",IF((COUNTIF('Data R5'!K345,"&gt;0")+COUNTIF('Data R5'!M345,"&gt;0")+COUNTIF('Data R5'!O345,"&gt;0")+COUNTIF('Data R5'!Q345,"&gt;0")+COUNTIF('Data R5'!S345,"&gt;0")+COUNTIF('Data R5'!U345,"&gt;0")+COUNTIF('Data R5'!W345,"&gt;0")+COUNTIF('Data R5'!Y345,"&gt;0"))&gt;0,1,0))</f>
        <v/>
      </c>
      <c r="M4335" t="inlineStr">
        <is>
          <t>Data R</t>
        </is>
      </c>
    </row>
    <row r="4336">
      <c r="A4336" t="inlineStr">
        <is>
          <t>Regional 5</t>
        </is>
      </c>
      <c r="B4336">
        <f>IF('Data R5'!C346="","",'Data R5'!B346)</f>
        <v/>
      </c>
      <c r="C4336">
        <f>IF('Data R5'!C346="","",'Data R5'!C346)</f>
        <v/>
      </c>
      <c r="D4336">
        <f>IF('Data R5'!C346="","",'Data R5'!D346)</f>
        <v/>
      </c>
      <c r="E4336">
        <f>IF('Data R5'!C346="","",'Data R5'!E346)</f>
        <v/>
      </c>
      <c r="F4336">
        <f>IF('Data R5'!C346="","",'Data R5'!F346)</f>
        <v/>
      </c>
      <c r="G4336">
        <f>IF('Data R5'!C346="","",'Data R5'!AD346)</f>
        <v/>
      </c>
      <c r="H4336">
        <f>IF('Data R5'!C346="","",'Data R5'!AC346)</f>
        <v/>
      </c>
      <c r="I4336">
        <f>IF('Data R5'!C346="","",COUNTIF('Data R5'!J346,"&gt;0")+COUNTIF('Data R5'!L346,"&gt;0")+COUNTIF('Data R5'!N346,"&gt;0")+COUNTIF('Data R5'!P346,"&gt;0")+COUNTIF('Data R5'!R346,"&gt;0")+COUNTIF('Data R5'!T346,"&gt;0")+COUNTIF('Data R5'!V346,"&gt;0")+COUNTIF('Data R5'!X346,"&gt;0"))</f>
        <v/>
      </c>
      <c r="J4336">
        <f>IF('Data R5'!C346="","",IF((COUNTIF('Data R5'!K346,"&gt;0")+COUNTIF('Data R5'!M346,"&gt;0")+COUNTIF('Data R5'!O346,"&gt;0")+COUNTIF('Data R5'!Q346,"&gt;0")+COUNTIF('Data R5'!S346,"&gt;0")+COUNTIF('Data R5'!U346,"&gt;0")+COUNTIF('Data R5'!W346,"&gt;0")+COUNTIF('Data R5'!Y346,"&gt;0"))&gt;0,1,0))</f>
        <v/>
      </c>
      <c r="M4336" t="inlineStr">
        <is>
          <t>Data R</t>
        </is>
      </c>
    </row>
    <row r="4337">
      <c r="A4337" t="inlineStr">
        <is>
          <t>Regional 5</t>
        </is>
      </c>
      <c r="B4337">
        <f>IF('Data R5'!C347="","",'Data R5'!B347)</f>
        <v/>
      </c>
      <c r="C4337">
        <f>IF('Data R5'!C347="","",'Data R5'!C347)</f>
        <v/>
      </c>
      <c r="D4337">
        <f>IF('Data R5'!C347="","",'Data R5'!D347)</f>
        <v/>
      </c>
      <c r="E4337">
        <f>IF('Data R5'!C347="","",'Data R5'!E347)</f>
        <v/>
      </c>
      <c r="F4337">
        <f>IF('Data R5'!C347="","",'Data R5'!F347)</f>
        <v/>
      </c>
      <c r="G4337">
        <f>IF('Data R5'!C347="","",'Data R5'!AD347)</f>
        <v/>
      </c>
      <c r="H4337">
        <f>IF('Data R5'!C347="","",'Data R5'!AC347)</f>
        <v/>
      </c>
      <c r="I4337">
        <f>IF('Data R5'!C347="","",COUNTIF('Data R5'!J347,"&gt;0")+COUNTIF('Data R5'!L347,"&gt;0")+COUNTIF('Data R5'!N347,"&gt;0")+COUNTIF('Data R5'!P347,"&gt;0")+COUNTIF('Data R5'!R347,"&gt;0")+COUNTIF('Data R5'!T347,"&gt;0")+COUNTIF('Data R5'!V347,"&gt;0")+COUNTIF('Data R5'!X347,"&gt;0"))</f>
        <v/>
      </c>
      <c r="J4337">
        <f>IF('Data R5'!C347="","",IF((COUNTIF('Data R5'!K347,"&gt;0")+COUNTIF('Data R5'!M347,"&gt;0")+COUNTIF('Data R5'!O347,"&gt;0")+COUNTIF('Data R5'!Q347,"&gt;0")+COUNTIF('Data R5'!S347,"&gt;0")+COUNTIF('Data R5'!U347,"&gt;0")+COUNTIF('Data R5'!W347,"&gt;0")+COUNTIF('Data R5'!Y347,"&gt;0"))&gt;0,1,0))</f>
        <v/>
      </c>
      <c r="M4337" t="inlineStr">
        <is>
          <t>Data R</t>
        </is>
      </c>
    </row>
    <row r="4338">
      <c r="A4338" t="inlineStr">
        <is>
          <t>Regional 5</t>
        </is>
      </c>
      <c r="B4338">
        <f>IF('Data R5'!C348="","",'Data R5'!B348)</f>
        <v/>
      </c>
      <c r="C4338">
        <f>IF('Data R5'!C348="","",'Data R5'!C348)</f>
        <v/>
      </c>
      <c r="D4338">
        <f>IF('Data R5'!C348="","",'Data R5'!D348)</f>
        <v/>
      </c>
      <c r="E4338">
        <f>IF('Data R5'!C348="","",'Data R5'!E348)</f>
        <v/>
      </c>
      <c r="F4338">
        <f>IF('Data R5'!C348="","",'Data R5'!F348)</f>
        <v/>
      </c>
      <c r="G4338">
        <f>IF('Data R5'!C348="","",'Data R5'!AD348)</f>
        <v/>
      </c>
      <c r="H4338">
        <f>IF('Data R5'!C348="","",'Data R5'!AC348)</f>
        <v/>
      </c>
      <c r="I4338">
        <f>IF('Data R5'!C348="","",COUNTIF('Data R5'!J348,"&gt;0")+COUNTIF('Data R5'!L348,"&gt;0")+COUNTIF('Data R5'!N348,"&gt;0")+COUNTIF('Data R5'!P348,"&gt;0")+COUNTIF('Data R5'!R348,"&gt;0")+COUNTIF('Data R5'!T348,"&gt;0")+COUNTIF('Data R5'!V348,"&gt;0")+COUNTIF('Data R5'!X348,"&gt;0"))</f>
        <v/>
      </c>
      <c r="J4338">
        <f>IF('Data R5'!C348="","",IF((COUNTIF('Data R5'!K348,"&gt;0")+COUNTIF('Data R5'!M348,"&gt;0")+COUNTIF('Data R5'!O348,"&gt;0")+COUNTIF('Data R5'!Q348,"&gt;0")+COUNTIF('Data R5'!S348,"&gt;0")+COUNTIF('Data R5'!U348,"&gt;0")+COUNTIF('Data R5'!W348,"&gt;0")+COUNTIF('Data R5'!Y348,"&gt;0"))&gt;0,1,0))</f>
        <v/>
      </c>
      <c r="M4338" t="inlineStr">
        <is>
          <t>Data R</t>
        </is>
      </c>
    </row>
    <row r="4339">
      <c r="A4339" t="inlineStr">
        <is>
          <t>Regional 5</t>
        </is>
      </c>
      <c r="B4339">
        <f>IF('Data R5'!C349="","",'Data R5'!B349)</f>
        <v/>
      </c>
      <c r="C4339">
        <f>IF('Data R5'!C349="","",'Data R5'!C349)</f>
        <v/>
      </c>
      <c r="D4339">
        <f>IF('Data R5'!C349="","",'Data R5'!D349)</f>
        <v/>
      </c>
      <c r="E4339">
        <f>IF('Data R5'!C349="","",'Data R5'!E349)</f>
        <v/>
      </c>
      <c r="F4339">
        <f>IF('Data R5'!C349="","",'Data R5'!F349)</f>
        <v/>
      </c>
      <c r="G4339">
        <f>IF('Data R5'!C349="","",'Data R5'!AD349)</f>
        <v/>
      </c>
      <c r="H4339">
        <f>IF('Data R5'!C349="","",'Data R5'!AC349)</f>
        <v/>
      </c>
      <c r="I4339">
        <f>IF('Data R5'!C349="","",COUNTIF('Data R5'!J349,"&gt;0")+COUNTIF('Data R5'!L349,"&gt;0")+COUNTIF('Data R5'!N349,"&gt;0")+COUNTIF('Data R5'!P349,"&gt;0")+COUNTIF('Data R5'!R349,"&gt;0")+COUNTIF('Data R5'!T349,"&gt;0")+COUNTIF('Data R5'!V349,"&gt;0")+COUNTIF('Data R5'!X349,"&gt;0"))</f>
        <v/>
      </c>
      <c r="J4339">
        <f>IF('Data R5'!C349="","",IF((COUNTIF('Data R5'!K349,"&gt;0")+COUNTIF('Data R5'!M349,"&gt;0")+COUNTIF('Data R5'!O349,"&gt;0")+COUNTIF('Data R5'!Q349,"&gt;0")+COUNTIF('Data R5'!S349,"&gt;0")+COUNTIF('Data R5'!U349,"&gt;0")+COUNTIF('Data R5'!W349,"&gt;0")+COUNTIF('Data R5'!Y349,"&gt;0"))&gt;0,1,0))</f>
        <v/>
      </c>
      <c r="M4339" t="inlineStr">
        <is>
          <t>Data R</t>
        </is>
      </c>
    </row>
    <row r="4340">
      <c r="A4340" t="inlineStr">
        <is>
          <t>Regional 5</t>
        </is>
      </c>
      <c r="B4340">
        <f>IF('Data R5'!C350="","",'Data R5'!B350)</f>
        <v/>
      </c>
      <c r="C4340">
        <f>IF('Data R5'!C350="","",'Data R5'!C350)</f>
        <v/>
      </c>
      <c r="D4340">
        <f>IF('Data R5'!C350="","",'Data R5'!D350)</f>
        <v/>
      </c>
      <c r="E4340">
        <f>IF('Data R5'!C350="","",'Data R5'!E350)</f>
        <v/>
      </c>
      <c r="F4340">
        <f>IF('Data R5'!C350="","",'Data R5'!F350)</f>
        <v/>
      </c>
      <c r="G4340">
        <f>IF('Data R5'!C350="","",'Data R5'!AD350)</f>
        <v/>
      </c>
      <c r="H4340">
        <f>IF('Data R5'!C350="","",'Data R5'!AC350)</f>
        <v/>
      </c>
      <c r="I4340">
        <f>IF('Data R5'!C350="","",COUNTIF('Data R5'!J350,"&gt;0")+COUNTIF('Data R5'!L350,"&gt;0")+COUNTIF('Data R5'!N350,"&gt;0")+COUNTIF('Data R5'!P350,"&gt;0")+COUNTIF('Data R5'!R350,"&gt;0")+COUNTIF('Data R5'!T350,"&gt;0")+COUNTIF('Data R5'!V350,"&gt;0")+COUNTIF('Data R5'!X350,"&gt;0"))</f>
        <v/>
      </c>
      <c r="J4340">
        <f>IF('Data R5'!C350="","",IF((COUNTIF('Data R5'!K350,"&gt;0")+COUNTIF('Data R5'!M350,"&gt;0")+COUNTIF('Data R5'!O350,"&gt;0")+COUNTIF('Data R5'!Q350,"&gt;0")+COUNTIF('Data R5'!S350,"&gt;0")+COUNTIF('Data R5'!U350,"&gt;0")+COUNTIF('Data R5'!W350,"&gt;0")+COUNTIF('Data R5'!Y350,"&gt;0"))&gt;0,1,0))</f>
        <v/>
      </c>
      <c r="M4340" t="inlineStr">
        <is>
          <t>Data R</t>
        </is>
      </c>
    </row>
    <row r="4341">
      <c r="A4341" t="inlineStr">
        <is>
          <t>Regional 5</t>
        </is>
      </c>
      <c r="B4341">
        <f>IF('Data R5'!C351="","",'Data R5'!B351)</f>
        <v/>
      </c>
      <c r="C4341">
        <f>IF('Data R5'!C351="","",'Data R5'!C351)</f>
        <v/>
      </c>
      <c r="D4341">
        <f>IF('Data R5'!C351="","",'Data R5'!D351)</f>
        <v/>
      </c>
      <c r="E4341">
        <f>IF('Data R5'!C351="","",'Data R5'!E351)</f>
        <v/>
      </c>
      <c r="F4341">
        <f>IF('Data R5'!C351="","",'Data R5'!F351)</f>
        <v/>
      </c>
      <c r="G4341">
        <f>IF('Data R5'!C351="","",'Data R5'!AD351)</f>
        <v/>
      </c>
      <c r="H4341">
        <f>IF('Data R5'!C351="","",'Data R5'!AC351)</f>
        <v/>
      </c>
      <c r="I4341">
        <f>IF('Data R5'!C351="","",COUNTIF('Data R5'!J351,"&gt;0")+COUNTIF('Data R5'!L351,"&gt;0")+COUNTIF('Data R5'!N351,"&gt;0")+COUNTIF('Data R5'!P351,"&gt;0")+COUNTIF('Data R5'!R351,"&gt;0")+COUNTIF('Data R5'!T351,"&gt;0")+COUNTIF('Data R5'!V351,"&gt;0")+COUNTIF('Data R5'!X351,"&gt;0"))</f>
        <v/>
      </c>
      <c r="J4341">
        <f>IF('Data R5'!C351="","",IF((COUNTIF('Data R5'!K351,"&gt;0")+COUNTIF('Data R5'!M351,"&gt;0")+COUNTIF('Data R5'!O351,"&gt;0")+COUNTIF('Data R5'!Q351,"&gt;0")+COUNTIF('Data R5'!S351,"&gt;0")+COUNTIF('Data R5'!U351,"&gt;0")+COUNTIF('Data R5'!W351,"&gt;0")+COUNTIF('Data R5'!Y351,"&gt;0"))&gt;0,1,0))</f>
        <v/>
      </c>
      <c r="M4341" t="inlineStr">
        <is>
          <t>Data R</t>
        </is>
      </c>
    </row>
    <row r="4342">
      <c r="A4342" t="inlineStr">
        <is>
          <t>Regional 5</t>
        </is>
      </c>
      <c r="B4342">
        <f>IF('Data R5'!C352="","",'Data R5'!B352)</f>
        <v/>
      </c>
      <c r="C4342">
        <f>IF('Data R5'!C352="","",'Data R5'!C352)</f>
        <v/>
      </c>
      <c r="D4342">
        <f>IF('Data R5'!C352="","",'Data R5'!D352)</f>
        <v/>
      </c>
      <c r="E4342">
        <f>IF('Data R5'!C352="","",'Data R5'!E352)</f>
        <v/>
      </c>
      <c r="F4342">
        <f>IF('Data R5'!C352="","",'Data R5'!F352)</f>
        <v/>
      </c>
      <c r="G4342">
        <f>IF('Data R5'!C352="","",'Data R5'!AD352)</f>
        <v/>
      </c>
      <c r="H4342">
        <f>IF('Data R5'!C352="","",'Data R5'!AC352)</f>
        <v/>
      </c>
      <c r="I4342">
        <f>IF('Data R5'!C352="","",COUNTIF('Data R5'!J352,"&gt;0")+COUNTIF('Data R5'!L352,"&gt;0")+COUNTIF('Data R5'!N352,"&gt;0")+COUNTIF('Data R5'!P352,"&gt;0")+COUNTIF('Data R5'!R352,"&gt;0")+COUNTIF('Data R5'!T352,"&gt;0")+COUNTIF('Data R5'!V352,"&gt;0")+COUNTIF('Data R5'!X352,"&gt;0"))</f>
        <v/>
      </c>
      <c r="J4342">
        <f>IF('Data R5'!C352="","",IF((COUNTIF('Data R5'!K352,"&gt;0")+COUNTIF('Data R5'!M352,"&gt;0")+COUNTIF('Data R5'!O352,"&gt;0")+COUNTIF('Data R5'!Q352,"&gt;0")+COUNTIF('Data R5'!S352,"&gt;0")+COUNTIF('Data R5'!U352,"&gt;0")+COUNTIF('Data R5'!W352,"&gt;0")+COUNTIF('Data R5'!Y352,"&gt;0"))&gt;0,1,0))</f>
        <v/>
      </c>
      <c r="M4342" t="inlineStr">
        <is>
          <t>Data R</t>
        </is>
      </c>
    </row>
    <row r="4343">
      <c r="A4343" t="inlineStr">
        <is>
          <t>Regional 5</t>
        </is>
      </c>
      <c r="B4343">
        <f>IF('Data R5'!C353="","",'Data R5'!B353)</f>
        <v/>
      </c>
      <c r="C4343">
        <f>IF('Data R5'!C353="","",'Data R5'!C353)</f>
        <v/>
      </c>
      <c r="D4343">
        <f>IF('Data R5'!C353="","",'Data R5'!D353)</f>
        <v/>
      </c>
      <c r="E4343">
        <f>IF('Data R5'!C353="","",'Data R5'!E353)</f>
        <v/>
      </c>
      <c r="F4343">
        <f>IF('Data R5'!C353="","",'Data R5'!F353)</f>
        <v/>
      </c>
      <c r="G4343">
        <f>IF('Data R5'!C353="","",'Data R5'!AD353)</f>
        <v/>
      </c>
      <c r="H4343">
        <f>IF('Data R5'!C353="","",'Data R5'!AC353)</f>
        <v/>
      </c>
      <c r="I4343">
        <f>IF('Data R5'!C353="","",COUNTIF('Data R5'!J353,"&gt;0")+COUNTIF('Data R5'!L353,"&gt;0")+COUNTIF('Data R5'!N353,"&gt;0")+COUNTIF('Data R5'!P353,"&gt;0")+COUNTIF('Data R5'!R353,"&gt;0")+COUNTIF('Data R5'!T353,"&gt;0")+COUNTIF('Data R5'!V353,"&gt;0")+COUNTIF('Data R5'!X353,"&gt;0"))</f>
        <v/>
      </c>
      <c r="J4343">
        <f>IF('Data R5'!C353="","",IF((COUNTIF('Data R5'!K353,"&gt;0")+COUNTIF('Data R5'!M353,"&gt;0")+COUNTIF('Data R5'!O353,"&gt;0")+COUNTIF('Data R5'!Q353,"&gt;0")+COUNTIF('Data R5'!S353,"&gt;0")+COUNTIF('Data R5'!U353,"&gt;0")+COUNTIF('Data R5'!W353,"&gt;0")+COUNTIF('Data R5'!Y353,"&gt;0"))&gt;0,1,0))</f>
        <v/>
      </c>
      <c r="M4343" t="inlineStr">
        <is>
          <t>Data R</t>
        </is>
      </c>
    </row>
    <row r="4344">
      <c r="A4344" t="inlineStr">
        <is>
          <t>Regional 5</t>
        </is>
      </c>
      <c r="B4344">
        <f>IF('Data R5'!C354="","",'Data R5'!B354)</f>
        <v/>
      </c>
      <c r="C4344">
        <f>IF('Data R5'!C354="","",'Data R5'!C354)</f>
        <v/>
      </c>
      <c r="D4344">
        <f>IF('Data R5'!C354="","",'Data R5'!D354)</f>
        <v/>
      </c>
      <c r="E4344">
        <f>IF('Data R5'!C354="","",'Data R5'!E354)</f>
        <v/>
      </c>
      <c r="F4344">
        <f>IF('Data R5'!C354="","",'Data R5'!F354)</f>
        <v/>
      </c>
      <c r="G4344">
        <f>IF('Data R5'!C354="","",'Data R5'!AD354)</f>
        <v/>
      </c>
      <c r="H4344">
        <f>IF('Data R5'!C354="","",'Data R5'!AC354)</f>
        <v/>
      </c>
      <c r="I4344">
        <f>IF('Data R5'!C354="","",COUNTIF('Data R5'!J354,"&gt;0")+COUNTIF('Data R5'!L354,"&gt;0")+COUNTIF('Data R5'!N354,"&gt;0")+COUNTIF('Data R5'!P354,"&gt;0")+COUNTIF('Data R5'!R354,"&gt;0")+COUNTIF('Data R5'!T354,"&gt;0")+COUNTIF('Data R5'!V354,"&gt;0")+COUNTIF('Data R5'!X354,"&gt;0"))</f>
        <v/>
      </c>
      <c r="J4344">
        <f>IF('Data R5'!C354="","",IF((COUNTIF('Data R5'!K354,"&gt;0")+COUNTIF('Data R5'!M354,"&gt;0")+COUNTIF('Data R5'!O354,"&gt;0")+COUNTIF('Data R5'!Q354,"&gt;0")+COUNTIF('Data R5'!S354,"&gt;0")+COUNTIF('Data R5'!U354,"&gt;0")+COUNTIF('Data R5'!W354,"&gt;0")+COUNTIF('Data R5'!Y354,"&gt;0"))&gt;0,1,0))</f>
        <v/>
      </c>
      <c r="M4344" t="inlineStr">
        <is>
          <t>Data R</t>
        </is>
      </c>
    </row>
    <row r="4345">
      <c r="A4345" t="inlineStr">
        <is>
          <t>Regional 5</t>
        </is>
      </c>
      <c r="B4345">
        <f>IF('Data R5'!C355="","",'Data R5'!B355)</f>
        <v/>
      </c>
      <c r="C4345">
        <f>IF('Data R5'!C355="","",'Data R5'!C355)</f>
        <v/>
      </c>
      <c r="D4345">
        <f>IF('Data R5'!C355="","",'Data R5'!D355)</f>
        <v/>
      </c>
      <c r="E4345">
        <f>IF('Data R5'!C355="","",'Data R5'!E355)</f>
        <v/>
      </c>
      <c r="F4345">
        <f>IF('Data R5'!C355="","",'Data R5'!F355)</f>
        <v/>
      </c>
      <c r="G4345">
        <f>IF('Data R5'!C355="","",'Data R5'!AD355)</f>
        <v/>
      </c>
      <c r="H4345">
        <f>IF('Data R5'!C355="","",'Data R5'!AC355)</f>
        <v/>
      </c>
      <c r="I4345">
        <f>IF('Data R5'!C355="","",COUNTIF('Data R5'!J355,"&gt;0")+COUNTIF('Data R5'!L355,"&gt;0")+COUNTIF('Data R5'!N355,"&gt;0")+COUNTIF('Data R5'!P355,"&gt;0")+COUNTIF('Data R5'!R355,"&gt;0")+COUNTIF('Data R5'!T355,"&gt;0")+COUNTIF('Data R5'!V355,"&gt;0")+COUNTIF('Data R5'!X355,"&gt;0"))</f>
        <v/>
      </c>
      <c r="J4345">
        <f>IF('Data R5'!C355="","",IF((COUNTIF('Data R5'!K355,"&gt;0")+COUNTIF('Data R5'!M355,"&gt;0")+COUNTIF('Data R5'!O355,"&gt;0")+COUNTIF('Data R5'!Q355,"&gt;0")+COUNTIF('Data R5'!S355,"&gt;0")+COUNTIF('Data R5'!U355,"&gt;0")+COUNTIF('Data R5'!W355,"&gt;0")+COUNTIF('Data R5'!Y355,"&gt;0"))&gt;0,1,0))</f>
        <v/>
      </c>
      <c r="M4345" t="inlineStr">
        <is>
          <t>Data R</t>
        </is>
      </c>
    </row>
    <row r="4346">
      <c r="A4346" t="inlineStr">
        <is>
          <t>Regional 5</t>
        </is>
      </c>
      <c r="B4346">
        <f>IF('Data R5'!C356="","",'Data R5'!B356)</f>
        <v/>
      </c>
      <c r="C4346">
        <f>IF('Data R5'!C356="","",'Data R5'!C356)</f>
        <v/>
      </c>
      <c r="D4346">
        <f>IF('Data R5'!C356="","",'Data R5'!D356)</f>
        <v/>
      </c>
      <c r="E4346">
        <f>IF('Data R5'!C356="","",'Data R5'!E356)</f>
        <v/>
      </c>
      <c r="F4346">
        <f>IF('Data R5'!C356="","",'Data R5'!F356)</f>
        <v/>
      </c>
      <c r="G4346">
        <f>IF('Data R5'!C356="","",'Data R5'!AD356)</f>
        <v/>
      </c>
      <c r="H4346">
        <f>IF('Data R5'!C356="","",'Data R5'!AC356)</f>
        <v/>
      </c>
      <c r="I4346">
        <f>IF('Data R5'!C356="","",COUNTIF('Data R5'!J356,"&gt;0")+COUNTIF('Data R5'!L356,"&gt;0")+COUNTIF('Data R5'!N356,"&gt;0")+COUNTIF('Data R5'!P356,"&gt;0")+COUNTIF('Data R5'!R356,"&gt;0")+COUNTIF('Data R5'!T356,"&gt;0")+COUNTIF('Data R5'!V356,"&gt;0")+COUNTIF('Data R5'!X356,"&gt;0"))</f>
        <v/>
      </c>
      <c r="J4346">
        <f>IF('Data R5'!C356="","",IF((COUNTIF('Data R5'!K356,"&gt;0")+COUNTIF('Data R5'!M356,"&gt;0")+COUNTIF('Data R5'!O356,"&gt;0")+COUNTIF('Data R5'!Q356,"&gt;0")+COUNTIF('Data R5'!S356,"&gt;0")+COUNTIF('Data R5'!U356,"&gt;0")+COUNTIF('Data R5'!W356,"&gt;0")+COUNTIF('Data R5'!Y356,"&gt;0"))&gt;0,1,0))</f>
        <v/>
      </c>
      <c r="M4346" t="inlineStr">
        <is>
          <t>Data R</t>
        </is>
      </c>
    </row>
    <row r="4347">
      <c r="A4347" t="inlineStr">
        <is>
          <t>Regional 5</t>
        </is>
      </c>
      <c r="B4347">
        <f>IF('Data R5'!C357="","",'Data R5'!B357)</f>
        <v/>
      </c>
      <c r="C4347">
        <f>IF('Data R5'!C357="","",'Data R5'!C357)</f>
        <v/>
      </c>
      <c r="D4347">
        <f>IF('Data R5'!C357="","",'Data R5'!D357)</f>
        <v/>
      </c>
      <c r="E4347">
        <f>IF('Data R5'!C357="","",'Data R5'!E357)</f>
        <v/>
      </c>
      <c r="F4347">
        <f>IF('Data R5'!C357="","",'Data R5'!F357)</f>
        <v/>
      </c>
      <c r="G4347">
        <f>IF('Data R5'!C357="","",'Data R5'!AD357)</f>
        <v/>
      </c>
      <c r="H4347">
        <f>IF('Data R5'!C357="","",'Data R5'!AC357)</f>
        <v/>
      </c>
      <c r="I4347">
        <f>IF('Data R5'!C357="","",COUNTIF('Data R5'!J357,"&gt;0")+COUNTIF('Data R5'!L357,"&gt;0")+COUNTIF('Data R5'!N357,"&gt;0")+COUNTIF('Data R5'!P357,"&gt;0")+COUNTIF('Data R5'!R357,"&gt;0")+COUNTIF('Data R5'!T357,"&gt;0")+COUNTIF('Data R5'!V357,"&gt;0")+COUNTIF('Data R5'!X357,"&gt;0"))</f>
        <v/>
      </c>
      <c r="J4347">
        <f>IF('Data R5'!C357="","",IF((COUNTIF('Data R5'!K357,"&gt;0")+COUNTIF('Data R5'!M357,"&gt;0")+COUNTIF('Data R5'!O357,"&gt;0")+COUNTIF('Data R5'!Q357,"&gt;0")+COUNTIF('Data R5'!S357,"&gt;0")+COUNTIF('Data R5'!U357,"&gt;0")+COUNTIF('Data R5'!W357,"&gt;0")+COUNTIF('Data R5'!Y357,"&gt;0"))&gt;0,1,0))</f>
        <v/>
      </c>
      <c r="M4347" t="inlineStr">
        <is>
          <t>Data R</t>
        </is>
      </c>
    </row>
    <row r="4348">
      <c r="A4348" t="inlineStr">
        <is>
          <t>Regional 5</t>
        </is>
      </c>
      <c r="B4348">
        <f>IF('Data R5'!C358="","",'Data R5'!B358)</f>
        <v/>
      </c>
      <c r="C4348">
        <f>IF('Data R5'!C358="","",'Data R5'!C358)</f>
        <v/>
      </c>
      <c r="D4348">
        <f>IF('Data R5'!C358="","",'Data R5'!D358)</f>
        <v/>
      </c>
      <c r="E4348">
        <f>IF('Data R5'!C358="","",'Data R5'!E358)</f>
        <v/>
      </c>
      <c r="F4348">
        <f>IF('Data R5'!C358="","",'Data R5'!F358)</f>
        <v/>
      </c>
      <c r="G4348">
        <f>IF('Data R5'!C358="","",'Data R5'!AD358)</f>
        <v/>
      </c>
      <c r="H4348">
        <f>IF('Data R5'!C358="","",'Data R5'!AC358)</f>
        <v/>
      </c>
      <c r="I4348">
        <f>IF('Data R5'!C358="","",COUNTIF('Data R5'!J358,"&gt;0")+COUNTIF('Data R5'!L358,"&gt;0")+COUNTIF('Data R5'!N358,"&gt;0")+COUNTIF('Data R5'!P358,"&gt;0")+COUNTIF('Data R5'!R358,"&gt;0")+COUNTIF('Data R5'!T358,"&gt;0")+COUNTIF('Data R5'!V358,"&gt;0")+COUNTIF('Data R5'!X358,"&gt;0"))</f>
        <v/>
      </c>
      <c r="J4348">
        <f>IF('Data R5'!C358="","",IF((COUNTIF('Data R5'!K358,"&gt;0")+COUNTIF('Data R5'!M358,"&gt;0")+COUNTIF('Data R5'!O358,"&gt;0")+COUNTIF('Data R5'!Q358,"&gt;0")+COUNTIF('Data R5'!S358,"&gt;0")+COUNTIF('Data R5'!U358,"&gt;0")+COUNTIF('Data R5'!W358,"&gt;0")+COUNTIF('Data R5'!Y358,"&gt;0"))&gt;0,1,0))</f>
        <v/>
      </c>
      <c r="M4348" t="inlineStr">
        <is>
          <t>Data R</t>
        </is>
      </c>
    </row>
    <row r="4349">
      <c r="A4349" t="inlineStr">
        <is>
          <t>Regional 5</t>
        </is>
      </c>
      <c r="B4349">
        <f>IF('Data R5'!C359="","",'Data R5'!B359)</f>
        <v/>
      </c>
      <c r="C4349">
        <f>IF('Data R5'!C359="","",'Data R5'!C359)</f>
        <v/>
      </c>
      <c r="D4349">
        <f>IF('Data R5'!C359="","",'Data R5'!D359)</f>
        <v/>
      </c>
      <c r="E4349">
        <f>IF('Data R5'!C359="","",'Data R5'!E359)</f>
        <v/>
      </c>
      <c r="F4349">
        <f>IF('Data R5'!C359="","",'Data R5'!F359)</f>
        <v/>
      </c>
      <c r="G4349">
        <f>IF('Data R5'!C359="","",'Data R5'!AD359)</f>
        <v/>
      </c>
      <c r="H4349">
        <f>IF('Data R5'!C359="","",'Data R5'!AC359)</f>
        <v/>
      </c>
      <c r="I4349">
        <f>IF('Data R5'!C359="","",COUNTIF('Data R5'!J359,"&gt;0")+COUNTIF('Data R5'!L359,"&gt;0")+COUNTIF('Data R5'!N359,"&gt;0")+COUNTIF('Data R5'!P359,"&gt;0")+COUNTIF('Data R5'!R359,"&gt;0")+COUNTIF('Data R5'!T359,"&gt;0")+COUNTIF('Data R5'!V359,"&gt;0")+COUNTIF('Data R5'!X359,"&gt;0"))</f>
        <v/>
      </c>
      <c r="J4349">
        <f>IF('Data R5'!C359="","",IF((COUNTIF('Data R5'!K359,"&gt;0")+COUNTIF('Data R5'!M359,"&gt;0")+COUNTIF('Data R5'!O359,"&gt;0")+COUNTIF('Data R5'!Q359,"&gt;0")+COUNTIF('Data R5'!S359,"&gt;0")+COUNTIF('Data R5'!U359,"&gt;0")+COUNTIF('Data R5'!W359,"&gt;0")+COUNTIF('Data R5'!Y359,"&gt;0"))&gt;0,1,0))</f>
        <v/>
      </c>
      <c r="M4349" t="inlineStr">
        <is>
          <t>Data R</t>
        </is>
      </c>
    </row>
    <row r="4350">
      <c r="A4350" t="inlineStr">
        <is>
          <t>Regional 5</t>
        </is>
      </c>
      <c r="B4350">
        <f>IF('Data R5'!C360="","",'Data R5'!B360)</f>
        <v/>
      </c>
      <c r="C4350">
        <f>IF('Data R5'!C360="","",'Data R5'!C360)</f>
        <v/>
      </c>
      <c r="D4350">
        <f>IF('Data R5'!C360="","",'Data R5'!D360)</f>
        <v/>
      </c>
      <c r="E4350">
        <f>IF('Data R5'!C360="","",'Data R5'!E360)</f>
        <v/>
      </c>
      <c r="F4350">
        <f>IF('Data R5'!C360="","",'Data R5'!F360)</f>
        <v/>
      </c>
      <c r="G4350">
        <f>IF('Data R5'!C360="","",'Data R5'!AD360)</f>
        <v/>
      </c>
      <c r="H4350">
        <f>IF('Data R5'!C360="","",'Data R5'!AC360)</f>
        <v/>
      </c>
      <c r="I4350">
        <f>IF('Data R5'!C360="","",COUNTIF('Data R5'!J360,"&gt;0")+COUNTIF('Data R5'!L360,"&gt;0")+COUNTIF('Data R5'!N360,"&gt;0")+COUNTIF('Data R5'!P360,"&gt;0")+COUNTIF('Data R5'!R360,"&gt;0")+COUNTIF('Data R5'!T360,"&gt;0")+COUNTIF('Data R5'!V360,"&gt;0")+COUNTIF('Data R5'!X360,"&gt;0"))</f>
        <v/>
      </c>
      <c r="J4350">
        <f>IF('Data R5'!C360="","",IF((COUNTIF('Data R5'!K360,"&gt;0")+COUNTIF('Data R5'!M360,"&gt;0")+COUNTIF('Data R5'!O360,"&gt;0")+COUNTIF('Data R5'!Q360,"&gt;0")+COUNTIF('Data R5'!S360,"&gt;0")+COUNTIF('Data R5'!U360,"&gt;0")+COUNTIF('Data R5'!W360,"&gt;0")+COUNTIF('Data R5'!Y360,"&gt;0"))&gt;0,1,0))</f>
        <v/>
      </c>
      <c r="M4350" t="inlineStr">
        <is>
          <t>Data R</t>
        </is>
      </c>
    </row>
    <row r="4351">
      <c r="A4351" t="inlineStr">
        <is>
          <t>Regional 5</t>
        </is>
      </c>
      <c r="B4351">
        <f>IF('Data R5'!C361="","",'Data R5'!B361)</f>
        <v/>
      </c>
      <c r="C4351">
        <f>IF('Data R5'!C361="","",'Data R5'!C361)</f>
        <v/>
      </c>
      <c r="D4351">
        <f>IF('Data R5'!C361="","",'Data R5'!D361)</f>
        <v/>
      </c>
      <c r="E4351">
        <f>IF('Data R5'!C361="","",'Data R5'!E361)</f>
        <v/>
      </c>
      <c r="F4351">
        <f>IF('Data R5'!C361="","",'Data R5'!F361)</f>
        <v/>
      </c>
      <c r="G4351">
        <f>IF('Data R5'!C361="","",'Data R5'!AD361)</f>
        <v/>
      </c>
      <c r="H4351">
        <f>IF('Data R5'!C361="","",'Data R5'!AC361)</f>
        <v/>
      </c>
      <c r="I4351">
        <f>IF('Data R5'!C361="","",COUNTIF('Data R5'!J361,"&gt;0")+COUNTIF('Data R5'!L361,"&gt;0")+COUNTIF('Data R5'!N361,"&gt;0")+COUNTIF('Data R5'!P361,"&gt;0")+COUNTIF('Data R5'!R361,"&gt;0")+COUNTIF('Data R5'!T361,"&gt;0")+COUNTIF('Data R5'!V361,"&gt;0")+COUNTIF('Data R5'!X361,"&gt;0"))</f>
        <v/>
      </c>
      <c r="J4351">
        <f>IF('Data R5'!C361="","",IF((COUNTIF('Data R5'!K361,"&gt;0")+COUNTIF('Data R5'!M361,"&gt;0")+COUNTIF('Data R5'!O361,"&gt;0")+COUNTIF('Data R5'!Q361,"&gt;0")+COUNTIF('Data R5'!S361,"&gt;0")+COUNTIF('Data R5'!U361,"&gt;0")+COUNTIF('Data R5'!W361,"&gt;0")+COUNTIF('Data R5'!Y361,"&gt;0"))&gt;0,1,0))</f>
        <v/>
      </c>
      <c r="M4351" t="inlineStr">
        <is>
          <t>Data R</t>
        </is>
      </c>
    </row>
    <row r="4352">
      <c r="A4352" t="inlineStr">
        <is>
          <t>Regional 5</t>
        </is>
      </c>
      <c r="B4352">
        <f>IF('Data R5'!C362="","",'Data R5'!B362)</f>
        <v/>
      </c>
      <c r="C4352">
        <f>IF('Data R5'!C362="","",'Data R5'!C362)</f>
        <v/>
      </c>
      <c r="D4352">
        <f>IF('Data R5'!C362="","",'Data R5'!D362)</f>
        <v/>
      </c>
      <c r="E4352">
        <f>IF('Data R5'!C362="","",'Data R5'!E362)</f>
        <v/>
      </c>
      <c r="F4352">
        <f>IF('Data R5'!C362="","",'Data R5'!F362)</f>
        <v/>
      </c>
      <c r="G4352">
        <f>IF('Data R5'!C362="","",'Data R5'!AD362)</f>
        <v/>
      </c>
      <c r="H4352">
        <f>IF('Data R5'!C362="","",'Data R5'!AC362)</f>
        <v/>
      </c>
      <c r="I4352">
        <f>IF('Data R5'!C362="","",COUNTIF('Data R5'!J362,"&gt;0")+COUNTIF('Data R5'!L362,"&gt;0")+COUNTIF('Data R5'!N362,"&gt;0")+COUNTIF('Data R5'!P362,"&gt;0")+COUNTIF('Data R5'!R362,"&gt;0")+COUNTIF('Data R5'!T362,"&gt;0")+COUNTIF('Data R5'!V362,"&gt;0")+COUNTIF('Data R5'!X362,"&gt;0"))</f>
        <v/>
      </c>
      <c r="J4352">
        <f>IF('Data R5'!C362="","",IF((COUNTIF('Data R5'!K362,"&gt;0")+COUNTIF('Data R5'!M362,"&gt;0")+COUNTIF('Data R5'!O362,"&gt;0")+COUNTIF('Data R5'!Q362,"&gt;0")+COUNTIF('Data R5'!S362,"&gt;0")+COUNTIF('Data R5'!U362,"&gt;0")+COUNTIF('Data R5'!W362,"&gt;0")+COUNTIF('Data R5'!Y362,"&gt;0"))&gt;0,1,0))</f>
        <v/>
      </c>
      <c r="M4352" t="inlineStr">
        <is>
          <t>Data R</t>
        </is>
      </c>
    </row>
    <row r="4353">
      <c r="A4353" t="inlineStr">
        <is>
          <t>Regional 5</t>
        </is>
      </c>
      <c r="B4353">
        <f>IF('Data R5'!C363="","",'Data R5'!B363)</f>
        <v/>
      </c>
      <c r="C4353">
        <f>IF('Data R5'!C363="","",'Data R5'!C363)</f>
        <v/>
      </c>
      <c r="D4353">
        <f>IF('Data R5'!C363="","",'Data R5'!D363)</f>
        <v/>
      </c>
      <c r="E4353">
        <f>IF('Data R5'!C363="","",'Data R5'!E363)</f>
        <v/>
      </c>
      <c r="F4353">
        <f>IF('Data R5'!C363="","",'Data R5'!F363)</f>
        <v/>
      </c>
      <c r="G4353">
        <f>IF('Data R5'!C363="","",'Data R5'!AD363)</f>
        <v/>
      </c>
      <c r="H4353">
        <f>IF('Data R5'!C363="","",'Data R5'!AC363)</f>
        <v/>
      </c>
      <c r="I4353">
        <f>IF('Data R5'!C363="","",COUNTIF('Data R5'!J363,"&gt;0")+COUNTIF('Data R5'!L363,"&gt;0")+COUNTIF('Data R5'!N363,"&gt;0")+COUNTIF('Data R5'!P363,"&gt;0")+COUNTIF('Data R5'!R363,"&gt;0")+COUNTIF('Data R5'!T363,"&gt;0")+COUNTIF('Data R5'!V363,"&gt;0")+COUNTIF('Data R5'!X363,"&gt;0"))</f>
        <v/>
      </c>
      <c r="J4353">
        <f>IF('Data R5'!C363="","",IF((COUNTIF('Data R5'!K363,"&gt;0")+COUNTIF('Data R5'!M363,"&gt;0")+COUNTIF('Data R5'!O363,"&gt;0")+COUNTIF('Data R5'!Q363,"&gt;0")+COUNTIF('Data R5'!S363,"&gt;0")+COUNTIF('Data R5'!U363,"&gt;0")+COUNTIF('Data R5'!W363,"&gt;0")+COUNTIF('Data R5'!Y363,"&gt;0"))&gt;0,1,0))</f>
        <v/>
      </c>
      <c r="M4353" t="inlineStr">
        <is>
          <t>Data R</t>
        </is>
      </c>
    </row>
    <row r="4354">
      <c r="A4354" t="inlineStr">
        <is>
          <t>Regional 5</t>
        </is>
      </c>
      <c r="B4354">
        <f>IF('Data R5'!C364="","",'Data R5'!B364)</f>
        <v/>
      </c>
      <c r="C4354">
        <f>IF('Data R5'!C364="","",'Data R5'!C364)</f>
        <v/>
      </c>
      <c r="D4354">
        <f>IF('Data R5'!C364="","",'Data R5'!D364)</f>
        <v/>
      </c>
      <c r="E4354">
        <f>IF('Data R5'!C364="","",'Data R5'!E364)</f>
        <v/>
      </c>
      <c r="F4354">
        <f>IF('Data R5'!C364="","",'Data R5'!F364)</f>
        <v/>
      </c>
      <c r="G4354">
        <f>IF('Data R5'!C364="","",'Data R5'!AD364)</f>
        <v/>
      </c>
      <c r="H4354">
        <f>IF('Data R5'!C364="","",'Data R5'!AC364)</f>
        <v/>
      </c>
      <c r="I4354">
        <f>IF('Data R5'!C364="","",COUNTIF('Data R5'!J364,"&gt;0")+COUNTIF('Data R5'!L364,"&gt;0")+COUNTIF('Data R5'!N364,"&gt;0")+COUNTIF('Data R5'!P364,"&gt;0")+COUNTIF('Data R5'!R364,"&gt;0")+COUNTIF('Data R5'!T364,"&gt;0")+COUNTIF('Data R5'!V364,"&gt;0")+COUNTIF('Data R5'!X364,"&gt;0"))</f>
        <v/>
      </c>
      <c r="J4354">
        <f>IF('Data R5'!C364="","",IF((COUNTIF('Data R5'!K364,"&gt;0")+COUNTIF('Data R5'!M364,"&gt;0")+COUNTIF('Data R5'!O364,"&gt;0")+COUNTIF('Data R5'!Q364,"&gt;0")+COUNTIF('Data R5'!S364,"&gt;0")+COUNTIF('Data R5'!U364,"&gt;0")+COUNTIF('Data R5'!W364,"&gt;0")+COUNTIF('Data R5'!Y364,"&gt;0"))&gt;0,1,0))</f>
        <v/>
      </c>
      <c r="M4354" t="inlineStr">
        <is>
          <t>Data R</t>
        </is>
      </c>
    </row>
    <row r="4355">
      <c r="A4355" t="inlineStr">
        <is>
          <t>Regional 5</t>
        </is>
      </c>
      <c r="B4355">
        <f>IF('Data R5'!C365="","",'Data R5'!B365)</f>
        <v/>
      </c>
      <c r="C4355">
        <f>IF('Data R5'!C365="","",'Data R5'!C365)</f>
        <v/>
      </c>
      <c r="D4355">
        <f>IF('Data R5'!C365="","",'Data R5'!D365)</f>
        <v/>
      </c>
      <c r="E4355">
        <f>IF('Data R5'!C365="","",'Data R5'!E365)</f>
        <v/>
      </c>
      <c r="F4355">
        <f>IF('Data R5'!C365="","",'Data R5'!F365)</f>
        <v/>
      </c>
      <c r="G4355">
        <f>IF('Data R5'!C365="","",'Data R5'!AD365)</f>
        <v/>
      </c>
      <c r="H4355">
        <f>IF('Data R5'!C365="","",'Data R5'!AC365)</f>
        <v/>
      </c>
      <c r="I4355">
        <f>IF('Data R5'!C365="","",COUNTIF('Data R5'!J365,"&gt;0")+COUNTIF('Data R5'!L365,"&gt;0")+COUNTIF('Data R5'!N365,"&gt;0")+COUNTIF('Data R5'!P365,"&gt;0")+COUNTIF('Data R5'!R365,"&gt;0")+COUNTIF('Data R5'!T365,"&gt;0")+COUNTIF('Data R5'!V365,"&gt;0")+COUNTIF('Data R5'!X365,"&gt;0"))</f>
        <v/>
      </c>
      <c r="J4355">
        <f>IF('Data R5'!C365="","",IF((COUNTIF('Data R5'!K365,"&gt;0")+COUNTIF('Data R5'!M365,"&gt;0")+COUNTIF('Data R5'!O365,"&gt;0")+COUNTIF('Data R5'!Q365,"&gt;0")+COUNTIF('Data R5'!S365,"&gt;0")+COUNTIF('Data R5'!U365,"&gt;0")+COUNTIF('Data R5'!W365,"&gt;0")+COUNTIF('Data R5'!Y365,"&gt;0"))&gt;0,1,0))</f>
        <v/>
      </c>
      <c r="M4355" t="inlineStr">
        <is>
          <t>Data R</t>
        </is>
      </c>
    </row>
    <row r="4356">
      <c r="A4356" t="inlineStr">
        <is>
          <t>Regional 5</t>
        </is>
      </c>
      <c r="B4356">
        <f>IF('Data R5'!C366="","",'Data R5'!B366)</f>
        <v/>
      </c>
      <c r="C4356">
        <f>IF('Data R5'!C366="","",'Data R5'!C366)</f>
        <v/>
      </c>
      <c r="D4356">
        <f>IF('Data R5'!C366="","",'Data R5'!D366)</f>
        <v/>
      </c>
      <c r="E4356">
        <f>IF('Data R5'!C366="","",'Data R5'!E366)</f>
        <v/>
      </c>
      <c r="F4356">
        <f>IF('Data R5'!C366="","",'Data R5'!F366)</f>
        <v/>
      </c>
      <c r="G4356">
        <f>IF('Data R5'!C366="","",'Data R5'!AD366)</f>
        <v/>
      </c>
      <c r="H4356">
        <f>IF('Data R5'!C366="","",'Data R5'!AC366)</f>
        <v/>
      </c>
      <c r="I4356">
        <f>IF('Data R5'!C366="","",COUNTIF('Data R5'!J366,"&gt;0")+COUNTIF('Data R5'!L366,"&gt;0")+COUNTIF('Data R5'!N366,"&gt;0")+COUNTIF('Data R5'!P366,"&gt;0")+COUNTIF('Data R5'!R366,"&gt;0")+COUNTIF('Data R5'!T366,"&gt;0")+COUNTIF('Data R5'!V366,"&gt;0")+COUNTIF('Data R5'!X366,"&gt;0"))</f>
        <v/>
      </c>
      <c r="J4356">
        <f>IF('Data R5'!C366="","",IF((COUNTIF('Data R5'!K366,"&gt;0")+COUNTIF('Data R5'!M366,"&gt;0")+COUNTIF('Data R5'!O366,"&gt;0")+COUNTIF('Data R5'!Q366,"&gt;0")+COUNTIF('Data R5'!S366,"&gt;0")+COUNTIF('Data R5'!U366,"&gt;0")+COUNTIF('Data R5'!W366,"&gt;0")+COUNTIF('Data R5'!Y366,"&gt;0"))&gt;0,1,0))</f>
        <v/>
      </c>
      <c r="M4356" t="inlineStr">
        <is>
          <t>Data R</t>
        </is>
      </c>
    </row>
    <row r="4357">
      <c r="A4357" t="inlineStr">
        <is>
          <t>Regional 5</t>
        </is>
      </c>
      <c r="B4357">
        <f>IF('Data R5'!C367="","",'Data R5'!B367)</f>
        <v/>
      </c>
      <c r="C4357">
        <f>IF('Data R5'!C367="","",'Data R5'!C367)</f>
        <v/>
      </c>
      <c r="D4357">
        <f>IF('Data R5'!C367="","",'Data R5'!D367)</f>
        <v/>
      </c>
      <c r="E4357">
        <f>IF('Data R5'!C367="","",'Data R5'!E367)</f>
        <v/>
      </c>
      <c r="F4357">
        <f>IF('Data R5'!C367="","",'Data R5'!F367)</f>
        <v/>
      </c>
      <c r="G4357">
        <f>IF('Data R5'!C367="","",'Data R5'!AD367)</f>
        <v/>
      </c>
      <c r="H4357">
        <f>IF('Data R5'!C367="","",'Data R5'!AC367)</f>
        <v/>
      </c>
      <c r="I4357">
        <f>IF('Data R5'!C367="","",COUNTIF('Data R5'!J367,"&gt;0")+COUNTIF('Data R5'!L367,"&gt;0")+COUNTIF('Data R5'!N367,"&gt;0")+COUNTIF('Data R5'!P367,"&gt;0")+COUNTIF('Data R5'!R367,"&gt;0")+COUNTIF('Data R5'!T367,"&gt;0")+COUNTIF('Data R5'!V367,"&gt;0")+COUNTIF('Data R5'!X367,"&gt;0"))</f>
        <v/>
      </c>
      <c r="J4357">
        <f>IF('Data R5'!C367="","",IF((COUNTIF('Data R5'!K367,"&gt;0")+COUNTIF('Data R5'!M367,"&gt;0")+COUNTIF('Data R5'!O367,"&gt;0")+COUNTIF('Data R5'!Q367,"&gt;0")+COUNTIF('Data R5'!S367,"&gt;0")+COUNTIF('Data R5'!U367,"&gt;0")+COUNTIF('Data R5'!W367,"&gt;0")+COUNTIF('Data R5'!Y367,"&gt;0"))&gt;0,1,0))</f>
        <v/>
      </c>
      <c r="M4357" t="inlineStr">
        <is>
          <t>Data R</t>
        </is>
      </c>
    </row>
    <row r="4358">
      <c r="A4358" t="inlineStr">
        <is>
          <t>Regional 5</t>
        </is>
      </c>
      <c r="B4358">
        <f>IF('Data R5'!C368="","",'Data R5'!B368)</f>
        <v/>
      </c>
      <c r="C4358">
        <f>IF('Data R5'!C368="","",'Data R5'!C368)</f>
        <v/>
      </c>
      <c r="D4358">
        <f>IF('Data R5'!C368="","",'Data R5'!D368)</f>
        <v/>
      </c>
      <c r="E4358">
        <f>IF('Data R5'!C368="","",'Data R5'!E368)</f>
        <v/>
      </c>
      <c r="F4358">
        <f>IF('Data R5'!C368="","",'Data R5'!F368)</f>
        <v/>
      </c>
      <c r="G4358">
        <f>IF('Data R5'!C368="","",'Data R5'!AD368)</f>
        <v/>
      </c>
      <c r="H4358">
        <f>IF('Data R5'!C368="","",'Data R5'!AC368)</f>
        <v/>
      </c>
      <c r="I4358">
        <f>IF('Data R5'!C368="","",COUNTIF('Data R5'!J368,"&gt;0")+COUNTIF('Data R5'!L368,"&gt;0")+COUNTIF('Data R5'!N368,"&gt;0")+COUNTIF('Data R5'!P368,"&gt;0")+COUNTIF('Data R5'!R368,"&gt;0")+COUNTIF('Data R5'!T368,"&gt;0")+COUNTIF('Data R5'!V368,"&gt;0")+COUNTIF('Data R5'!X368,"&gt;0"))</f>
        <v/>
      </c>
      <c r="J4358">
        <f>IF('Data R5'!C368="","",IF((COUNTIF('Data R5'!K368,"&gt;0")+COUNTIF('Data R5'!M368,"&gt;0")+COUNTIF('Data R5'!O368,"&gt;0")+COUNTIF('Data R5'!Q368,"&gt;0")+COUNTIF('Data R5'!S368,"&gt;0")+COUNTIF('Data R5'!U368,"&gt;0")+COUNTIF('Data R5'!W368,"&gt;0")+COUNTIF('Data R5'!Y368,"&gt;0"))&gt;0,1,0))</f>
        <v/>
      </c>
      <c r="M4358" t="inlineStr">
        <is>
          <t>Data R</t>
        </is>
      </c>
    </row>
    <row r="4359">
      <c r="A4359" t="inlineStr">
        <is>
          <t>Regional 5</t>
        </is>
      </c>
      <c r="B4359">
        <f>IF('Data R5'!C369="","",'Data R5'!B369)</f>
        <v/>
      </c>
      <c r="C4359">
        <f>IF('Data R5'!C369="","",'Data R5'!C369)</f>
        <v/>
      </c>
      <c r="D4359">
        <f>IF('Data R5'!C369="","",'Data R5'!D369)</f>
        <v/>
      </c>
      <c r="E4359">
        <f>IF('Data R5'!C369="","",'Data R5'!E369)</f>
        <v/>
      </c>
      <c r="F4359">
        <f>IF('Data R5'!C369="","",'Data R5'!F369)</f>
        <v/>
      </c>
      <c r="G4359">
        <f>IF('Data R5'!C369="","",'Data R5'!AD369)</f>
        <v/>
      </c>
      <c r="H4359">
        <f>IF('Data R5'!C369="","",'Data R5'!AC369)</f>
        <v/>
      </c>
      <c r="I4359">
        <f>IF('Data R5'!C369="","",COUNTIF('Data R5'!J369,"&gt;0")+COUNTIF('Data R5'!L369,"&gt;0")+COUNTIF('Data R5'!N369,"&gt;0")+COUNTIF('Data R5'!P369,"&gt;0")+COUNTIF('Data R5'!R369,"&gt;0")+COUNTIF('Data R5'!T369,"&gt;0")+COUNTIF('Data R5'!V369,"&gt;0")+COUNTIF('Data R5'!X369,"&gt;0"))</f>
        <v/>
      </c>
      <c r="J4359">
        <f>IF('Data R5'!C369="","",IF((COUNTIF('Data R5'!K369,"&gt;0")+COUNTIF('Data R5'!M369,"&gt;0")+COUNTIF('Data R5'!O369,"&gt;0")+COUNTIF('Data R5'!Q369,"&gt;0")+COUNTIF('Data R5'!S369,"&gt;0")+COUNTIF('Data R5'!U369,"&gt;0")+COUNTIF('Data R5'!W369,"&gt;0")+COUNTIF('Data R5'!Y369,"&gt;0"))&gt;0,1,0))</f>
        <v/>
      </c>
      <c r="M4359" t="inlineStr">
        <is>
          <t>Data R</t>
        </is>
      </c>
    </row>
    <row r="4360">
      <c r="A4360" t="inlineStr">
        <is>
          <t>Regional 5</t>
        </is>
      </c>
      <c r="B4360">
        <f>IF('Data R5'!C370="","",'Data R5'!B370)</f>
        <v/>
      </c>
      <c r="C4360">
        <f>IF('Data R5'!C370="","",'Data R5'!C370)</f>
        <v/>
      </c>
      <c r="D4360">
        <f>IF('Data R5'!C370="","",'Data R5'!D370)</f>
        <v/>
      </c>
      <c r="E4360">
        <f>IF('Data R5'!C370="","",'Data R5'!E370)</f>
        <v/>
      </c>
      <c r="F4360">
        <f>IF('Data R5'!C370="","",'Data R5'!F370)</f>
        <v/>
      </c>
      <c r="G4360">
        <f>IF('Data R5'!C370="","",'Data R5'!AD370)</f>
        <v/>
      </c>
      <c r="H4360">
        <f>IF('Data R5'!C370="","",'Data R5'!AC370)</f>
        <v/>
      </c>
      <c r="I4360">
        <f>IF('Data R5'!C370="","",COUNTIF('Data R5'!J370,"&gt;0")+COUNTIF('Data R5'!L370,"&gt;0")+COUNTIF('Data R5'!N370,"&gt;0")+COUNTIF('Data R5'!P370,"&gt;0")+COUNTIF('Data R5'!R370,"&gt;0")+COUNTIF('Data R5'!T370,"&gt;0")+COUNTIF('Data R5'!V370,"&gt;0")+COUNTIF('Data R5'!X370,"&gt;0"))</f>
        <v/>
      </c>
      <c r="J4360">
        <f>IF('Data R5'!C370="","",IF((COUNTIF('Data R5'!K370,"&gt;0")+COUNTIF('Data R5'!M370,"&gt;0")+COUNTIF('Data R5'!O370,"&gt;0")+COUNTIF('Data R5'!Q370,"&gt;0")+COUNTIF('Data R5'!S370,"&gt;0")+COUNTIF('Data R5'!U370,"&gt;0")+COUNTIF('Data R5'!W370,"&gt;0")+COUNTIF('Data R5'!Y370,"&gt;0"))&gt;0,1,0))</f>
        <v/>
      </c>
      <c r="M4360" t="inlineStr">
        <is>
          <t>Data R</t>
        </is>
      </c>
    </row>
    <row r="4361">
      <c r="A4361" t="inlineStr">
        <is>
          <t>Regional 5</t>
        </is>
      </c>
      <c r="B4361">
        <f>IF('Data R5'!C371="","",'Data R5'!B371)</f>
        <v/>
      </c>
      <c r="C4361">
        <f>IF('Data R5'!C371="","",'Data R5'!C371)</f>
        <v/>
      </c>
      <c r="D4361">
        <f>IF('Data R5'!C371="","",'Data R5'!D371)</f>
        <v/>
      </c>
      <c r="E4361">
        <f>IF('Data R5'!C371="","",'Data R5'!E371)</f>
        <v/>
      </c>
      <c r="F4361">
        <f>IF('Data R5'!C371="","",'Data R5'!F371)</f>
        <v/>
      </c>
      <c r="G4361">
        <f>IF('Data R5'!C371="","",'Data R5'!AD371)</f>
        <v/>
      </c>
      <c r="H4361">
        <f>IF('Data R5'!C371="","",'Data R5'!AC371)</f>
        <v/>
      </c>
      <c r="I4361">
        <f>IF('Data R5'!C371="","",COUNTIF('Data R5'!J371,"&gt;0")+COUNTIF('Data R5'!L371,"&gt;0")+COUNTIF('Data R5'!N371,"&gt;0")+COUNTIF('Data R5'!P371,"&gt;0")+COUNTIF('Data R5'!R371,"&gt;0")+COUNTIF('Data R5'!T371,"&gt;0")+COUNTIF('Data R5'!V371,"&gt;0")+COUNTIF('Data R5'!X371,"&gt;0"))</f>
        <v/>
      </c>
      <c r="J4361">
        <f>IF('Data R5'!C371="","",IF((COUNTIF('Data R5'!K371,"&gt;0")+COUNTIF('Data R5'!M371,"&gt;0")+COUNTIF('Data R5'!O371,"&gt;0")+COUNTIF('Data R5'!Q371,"&gt;0")+COUNTIF('Data R5'!S371,"&gt;0")+COUNTIF('Data R5'!U371,"&gt;0")+COUNTIF('Data R5'!W371,"&gt;0")+COUNTIF('Data R5'!Y371,"&gt;0"))&gt;0,1,0))</f>
        <v/>
      </c>
      <c r="M4361" t="inlineStr">
        <is>
          <t>Data R</t>
        </is>
      </c>
    </row>
    <row r="4362">
      <c r="A4362" t="inlineStr">
        <is>
          <t>Regional 5</t>
        </is>
      </c>
      <c r="B4362">
        <f>IF('Data R5'!C372="","",'Data R5'!B372)</f>
        <v/>
      </c>
      <c r="C4362">
        <f>IF('Data R5'!C372="","",'Data R5'!C372)</f>
        <v/>
      </c>
      <c r="D4362">
        <f>IF('Data R5'!C372="","",'Data R5'!D372)</f>
        <v/>
      </c>
      <c r="E4362">
        <f>IF('Data R5'!C372="","",'Data R5'!E372)</f>
        <v/>
      </c>
      <c r="F4362">
        <f>IF('Data R5'!C372="","",'Data R5'!F372)</f>
        <v/>
      </c>
      <c r="G4362">
        <f>IF('Data R5'!C372="","",'Data R5'!AD372)</f>
        <v/>
      </c>
      <c r="H4362">
        <f>IF('Data R5'!C372="","",'Data R5'!AC372)</f>
        <v/>
      </c>
      <c r="I4362">
        <f>IF('Data R5'!C372="","",COUNTIF('Data R5'!J372,"&gt;0")+COUNTIF('Data R5'!L372,"&gt;0")+COUNTIF('Data R5'!N372,"&gt;0")+COUNTIF('Data R5'!P372,"&gt;0")+COUNTIF('Data R5'!R372,"&gt;0")+COUNTIF('Data R5'!T372,"&gt;0")+COUNTIF('Data R5'!V372,"&gt;0")+COUNTIF('Data R5'!X372,"&gt;0"))</f>
        <v/>
      </c>
      <c r="J4362">
        <f>IF('Data R5'!C372="","",IF((COUNTIF('Data R5'!K372,"&gt;0")+COUNTIF('Data R5'!M372,"&gt;0")+COUNTIF('Data R5'!O372,"&gt;0")+COUNTIF('Data R5'!Q372,"&gt;0")+COUNTIF('Data R5'!S372,"&gt;0")+COUNTIF('Data R5'!U372,"&gt;0")+COUNTIF('Data R5'!W372,"&gt;0")+COUNTIF('Data R5'!Y372,"&gt;0"))&gt;0,1,0))</f>
        <v/>
      </c>
      <c r="M4362" t="inlineStr">
        <is>
          <t>Data R</t>
        </is>
      </c>
    </row>
    <row r="4363">
      <c r="A4363" t="inlineStr">
        <is>
          <t>Regional 5</t>
        </is>
      </c>
      <c r="B4363">
        <f>IF('Data R5'!C373="","",'Data R5'!B373)</f>
        <v/>
      </c>
      <c r="C4363">
        <f>IF('Data R5'!C373="","",'Data R5'!C373)</f>
        <v/>
      </c>
      <c r="D4363">
        <f>IF('Data R5'!C373="","",'Data R5'!D373)</f>
        <v/>
      </c>
      <c r="E4363">
        <f>IF('Data R5'!C373="","",'Data R5'!E373)</f>
        <v/>
      </c>
      <c r="F4363">
        <f>IF('Data R5'!C373="","",'Data R5'!F373)</f>
        <v/>
      </c>
      <c r="G4363">
        <f>IF('Data R5'!C373="","",'Data R5'!AD373)</f>
        <v/>
      </c>
      <c r="H4363">
        <f>IF('Data R5'!C373="","",'Data R5'!AC373)</f>
        <v/>
      </c>
      <c r="I4363">
        <f>IF('Data R5'!C373="","",COUNTIF('Data R5'!J373,"&gt;0")+COUNTIF('Data R5'!L373,"&gt;0")+COUNTIF('Data R5'!N373,"&gt;0")+COUNTIF('Data R5'!P373,"&gt;0")+COUNTIF('Data R5'!R373,"&gt;0")+COUNTIF('Data R5'!T373,"&gt;0")+COUNTIF('Data R5'!V373,"&gt;0")+COUNTIF('Data R5'!X373,"&gt;0"))</f>
        <v/>
      </c>
      <c r="J4363">
        <f>IF('Data R5'!C373="","",IF((COUNTIF('Data R5'!K373,"&gt;0")+COUNTIF('Data R5'!M373,"&gt;0")+COUNTIF('Data R5'!O373,"&gt;0")+COUNTIF('Data R5'!Q373,"&gt;0")+COUNTIF('Data R5'!S373,"&gt;0")+COUNTIF('Data R5'!U373,"&gt;0")+COUNTIF('Data R5'!W373,"&gt;0")+COUNTIF('Data R5'!Y373,"&gt;0"))&gt;0,1,0))</f>
        <v/>
      </c>
      <c r="M4363" t="inlineStr">
        <is>
          <t>Data R</t>
        </is>
      </c>
    </row>
    <row r="4364">
      <c r="A4364" t="inlineStr">
        <is>
          <t>Regional 5</t>
        </is>
      </c>
      <c r="B4364">
        <f>IF('Data R5'!C374="","",'Data R5'!B374)</f>
        <v/>
      </c>
      <c r="C4364">
        <f>IF('Data R5'!C374="","",'Data R5'!C374)</f>
        <v/>
      </c>
      <c r="D4364">
        <f>IF('Data R5'!C374="","",'Data R5'!D374)</f>
        <v/>
      </c>
      <c r="E4364">
        <f>IF('Data R5'!C374="","",'Data R5'!E374)</f>
        <v/>
      </c>
      <c r="F4364">
        <f>IF('Data R5'!C374="","",'Data R5'!F374)</f>
        <v/>
      </c>
      <c r="G4364">
        <f>IF('Data R5'!C374="","",'Data R5'!AD374)</f>
        <v/>
      </c>
      <c r="H4364">
        <f>IF('Data R5'!C374="","",'Data R5'!AC374)</f>
        <v/>
      </c>
      <c r="I4364">
        <f>IF('Data R5'!C374="","",COUNTIF('Data R5'!J374,"&gt;0")+COUNTIF('Data R5'!L374,"&gt;0")+COUNTIF('Data R5'!N374,"&gt;0")+COUNTIF('Data R5'!P374,"&gt;0")+COUNTIF('Data R5'!R374,"&gt;0")+COUNTIF('Data R5'!T374,"&gt;0")+COUNTIF('Data R5'!V374,"&gt;0")+COUNTIF('Data R5'!X374,"&gt;0"))</f>
        <v/>
      </c>
      <c r="J4364">
        <f>IF('Data R5'!C374="","",IF((COUNTIF('Data R5'!K374,"&gt;0")+COUNTIF('Data R5'!M374,"&gt;0")+COUNTIF('Data R5'!O374,"&gt;0")+COUNTIF('Data R5'!Q374,"&gt;0")+COUNTIF('Data R5'!S374,"&gt;0")+COUNTIF('Data R5'!U374,"&gt;0")+COUNTIF('Data R5'!W374,"&gt;0")+COUNTIF('Data R5'!Y374,"&gt;0"))&gt;0,1,0))</f>
        <v/>
      </c>
      <c r="M4364" t="inlineStr">
        <is>
          <t>Data R</t>
        </is>
      </c>
    </row>
    <row r="4365">
      <c r="A4365" t="inlineStr">
        <is>
          <t>Regional 5</t>
        </is>
      </c>
      <c r="B4365">
        <f>IF('Data R5'!C375="","",'Data R5'!B375)</f>
        <v/>
      </c>
      <c r="C4365">
        <f>IF('Data R5'!C375="","",'Data R5'!C375)</f>
        <v/>
      </c>
      <c r="D4365">
        <f>IF('Data R5'!C375="","",'Data R5'!D375)</f>
        <v/>
      </c>
      <c r="E4365">
        <f>IF('Data R5'!C375="","",'Data R5'!E375)</f>
        <v/>
      </c>
      <c r="F4365">
        <f>IF('Data R5'!C375="","",'Data R5'!F375)</f>
        <v/>
      </c>
      <c r="G4365">
        <f>IF('Data R5'!C375="","",'Data R5'!AD375)</f>
        <v/>
      </c>
      <c r="H4365">
        <f>IF('Data R5'!C375="","",'Data R5'!AC375)</f>
        <v/>
      </c>
      <c r="I4365">
        <f>IF('Data R5'!C375="","",COUNTIF('Data R5'!J375,"&gt;0")+COUNTIF('Data R5'!L375,"&gt;0")+COUNTIF('Data R5'!N375,"&gt;0")+COUNTIF('Data R5'!P375,"&gt;0")+COUNTIF('Data R5'!R375,"&gt;0")+COUNTIF('Data R5'!T375,"&gt;0")+COUNTIF('Data R5'!V375,"&gt;0")+COUNTIF('Data R5'!X375,"&gt;0"))</f>
        <v/>
      </c>
      <c r="J4365">
        <f>IF('Data R5'!C375="","",IF((COUNTIF('Data R5'!K375,"&gt;0")+COUNTIF('Data R5'!M375,"&gt;0")+COUNTIF('Data R5'!O375,"&gt;0")+COUNTIF('Data R5'!Q375,"&gt;0")+COUNTIF('Data R5'!S375,"&gt;0")+COUNTIF('Data R5'!U375,"&gt;0")+COUNTIF('Data R5'!W375,"&gt;0")+COUNTIF('Data R5'!Y375,"&gt;0"))&gt;0,1,0))</f>
        <v/>
      </c>
      <c r="M4365" t="inlineStr">
        <is>
          <t>Data R</t>
        </is>
      </c>
    </row>
    <row r="4366">
      <c r="A4366" t="inlineStr">
        <is>
          <t>Regional 5</t>
        </is>
      </c>
      <c r="B4366">
        <f>IF('Data R5'!C376="","",'Data R5'!B376)</f>
        <v/>
      </c>
      <c r="C4366">
        <f>IF('Data R5'!C376="","",'Data R5'!C376)</f>
        <v/>
      </c>
      <c r="D4366">
        <f>IF('Data R5'!C376="","",'Data R5'!D376)</f>
        <v/>
      </c>
      <c r="E4366">
        <f>IF('Data R5'!C376="","",'Data R5'!E376)</f>
        <v/>
      </c>
      <c r="F4366">
        <f>IF('Data R5'!C376="","",'Data R5'!F376)</f>
        <v/>
      </c>
      <c r="G4366">
        <f>IF('Data R5'!C376="","",'Data R5'!AD376)</f>
        <v/>
      </c>
      <c r="H4366">
        <f>IF('Data R5'!C376="","",'Data R5'!AC376)</f>
        <v/>
      </c>
      <c r="I4366">
        <f>IF('Data R5'!C376="","",COUNTIF('Data R5'!J376,"&gt;0")+COUNTIF('Data R5'!L376,"&gt;0")+COUNTIF('Data R5'!N376,"&gt;0")+COUNTIF('Data R5'!P376,"&gt;0")+COUNTIF('Data R5'!R376,"&gt;0")+COUNTIF('Data R5'!T376,"&gt;0")+COUNTIF('Data R5'!V376,"&gt;0")+COUNTIF('Data R5'!X376,"&gt;0"))</f>
        <v/>
      </c>
      <c r="J4366">
        <f>IF('Data R5'!C376="","",IF((COUNTIF('Data R5'!K376,"&gt;0")+COUNTIF('Data R5'!M376,"&gt;0")+COUNTIF('Data R5'!O376,"&gt;0")+COUNTIF('Data R5'!Q376,"&gt;0")+COUNTIF('Data R5'!S376,"&gt;0")+COUNTIF('Data R5'!U376,"&gt;0")+COUNTIF('Data R5'!W376,"&gt;0")+COUNTIF('Data R5'!Y376,"&gt;0"))&gt;0,1,0))</f>
        <v/>
      </c>
      <c r="M4366" t="inlineStr">
        <is>
          <t>Data R</t>
        </is>
      </c>
    </row>
    <row r="4367">
      <c r="A4367" t="inlineStr">
        <is>
          <t>Regional 5</t>
        </is>
      </c>
      <c r="B4367">
        <f>IF('Data R5'!C377="","",'Data R5'!B377)</f>
        <v/>
      </c>
      <c r="C4367">
        <f>IF('Data R5'!C377="","",'Data R5'!C377)</f>
        <v/>
      </c>
      <c r="D4367">
        <f>IF('Data R5'!C377="","",'Data R5'!D377)</f>
        <v/>
      </c>
      <c r="E4367">
        <f>IF('Data R5'!C377="","",'Data R5'!E377)</f>
        <v/>
      </c>
      <c r="F4367">
        <f>IF('Data R5'!C377="","",'Data R5'!F377)</f>
        <v/>
      </c>
      <c r="G4367">
        <f>IF('Data R5'!C377="","",'Data R5'!AD377)</f>
        <v/>
      </c>
      <c r="H4367">
        <f>IF('Data R5'!C377="","",'Data R5'!AC377)</f>
        <v/>
      </c>
      <c r="I4367">
        <f>IF('Data R5'!C377="","",COUNTIF('Data R5'!J377,"&gt;0")+COUNTIF('Data R5'!L377,"&gt;0")+COUNTIF('Data R5'!N377,"&gt;0")+COUNTIF('Data R5'!P377,"&gt;0")+COUNTIF('Data R5'!R377,"&gt;0")+COUNTIF('Data R5'!T377,"&gt;0")+COUNTIF('Data R5'!V377,"&gt;0")+COUNTIF('Data R5'!X377,"&gt;0"))</f>
        <v/>
      </c>
      <c r="J4367">
        <f>IF('Data R5'!C377="","",IF((COUNTIF('Data R5'!K377,"&gt;0")+COUNTIF('Data R5'!M377,"&gt;0")+COUNTIF('Data R5'!O377,"&gt;0")+COUNTIF('Data R5'!Q377,"&gt;0")+COUNTIF('Data R5'!S377,"&gt;0")+COUNTIF('Data R5'!U377,"&gt;0")+COUNTIF('Data R5'!W377,"&gt;0")+COUNTIF('Data R5'!Y377,"&gt;0"))&gt;0,1,0))</f>
        <v/>
      </c>
      <c r="M4367" t="inlineStr">
        <is>
          <t>Data R</t>
        </is>
      </c>
    </row>
    <row r="4368">
      <c r="A4368" t="inlineStr">
        <is>
          <t>Regional 5</t>
        </is>
      </c>
      <c r="B4368">
        <f>IF('Data R5'!C378="","",'Data R5'!B378)</f>
        <v/>
      </c>
      <c r="C4368">
        <f>IF('Data R5'!C378="","",'Data R5'!C378)</f>
        <v/>
      </c>
      <c r="D4368">
        <f>IF('Data R5'!C378="","",'Data R5'!D378)</f>
        <v/>
      </c>
      <c r="E4368">
        <f>IF('Data R5'!C378="","",'Data R5'!E378)</f>
        <v/>
      </c>
      <c r="F4368">
        <f>IF('Data R5'!C378="","",'Data R5'!F378)</f>
        <v/>
      </c>
      <c r="G4368">
        <f>IF('Data R5'!C378="","",'Data R5'!AD378)</f>
        <v/>
      </c>
      <c r="H4368">
        <f>IF('Data R5'!C378="","",'Data R5'!AC378)</f>
        <v/>
      </c>
      <c r="I4368">
        <f>IF('Data R5'!C378="","",COUNTIF('Data R5'!J378,"&gt;0")+COUNTIF('Data R5'!L378,"&gt;0")+COUNTIF('Data R5'!N378,"&gt;0")+COUNTIF('Data R5'!P378,"&gt;0")+COUNTIF('Data R5'!R378,"&gt;0")+COUNTIF('Data R5'!T378,"&gt;0")+COUNTIF('Data R5'!V378,"&gt;0")+COUNTIF('Data R5'!X378,"&gt;0"))</f>
        <v/>
      </c>
      <c r="J4368">
        <f>IF('Data R5'!C378="","",IF((COUNTIF('Data R5'!K378,"&gt;0")+COUNTIF('Data R5'!M378,"&gt;0")+COUNTIF('Data R5'!O378,"&gt;0")+COUNTIF('Data R5'!Q378,"&gt;0")+COUNTIF('Data R5'!S378,"&gt;0")+COUNTIF('Data R5'!U378,"&gt;0")+COUNTIF('Data R5'!W378,"&gt;0")+COUNTIF('Data R5'!Y378,"&gt;0"))&gt;0,1,0))</f>
        <v/>
      </c>
      <c r="M4368" t="inlineStr">
        <is>
          <t>Data R</t>
        </is>
      </c>
    </row>
    <row r="4369">
      <c r="A4369" t="inlineStr">
        <is>
          <t>Regional 5</t>
        </is>
      </c>
      <c r="B4369">
        <f>IF('Data R5'!C379="","",'Data R5'!B379)</f>
        <v/>
      </c>
      <c r="C4369">
        <f>IF('Data R5'!C379="","",'Data R5'!C379)</f>
        <v/>
      </c>
      <c r="D4369">
        <f>IF('Data R5'!C379="","",'Data R5'!D379)</f>
        <v/>
      </c>
      <c r="E4369">
        <f>IF('Data R5'!C379="","",'Data R5'!E379)</f>
        <v/>
      </c>
      <c r="F4369">
        <f>IF('Data R5'!C379="","",'Data R5'!F379)</f>
        <v/>
      </c>
      <c r="G4369">
        <f>IF('Data R5'!C379="","",'Data R5'!AD379)</f>
        <v/>
      </c>
      <c r="H4369">
        <f>IF('Data R5'!C379="","",'Data R5'!AC379)</f>
        <v/>
      </c>
      <c r="I4369">
        <f>IF('Data R5'!C379="","",COUNTIF('Data R5'!J379,"&gt;0")+COUNTIF('Data R5'!L379,"&gt;0")+COUNTIF('Data R5'!N379,"&gt;0")+COUNTIF('Data R5'!P379,"&gt;0")+COUNTIF('Data R5'!R379,"&gt;0")+COUNTIF('Data R5'!T379,"&gt;0")+COUNTIF('Data R5'!V379,"&gt;0")+COUNTIF('Data R5'!X379,"&gt;0"))</f>
        <v/>
      </c>
      <c r="J4369">
        <f>IF('Data R5'!C379="","",IF((COUNTIF('Data R5'!K379,"&gt;0")+COUNTIF('Data R5'!M379,"&gt;0")+COUNTIF('Data R5'!O379,"&gt;0")+COUNTIF('Data R5'!Q379,"&gt;0")+COUNTIF('Data R5'!S379,"&gt;0")+COUNTIF('Data R5'!U379,"&gt;0")+COUNTIF('Data R5'!W379,"&gt;0")+COUNTIF('Data R5'!Y379,"&gt;0"))&gt;0,1,0))</f>
        <v/>
      </c>
      <c r="M4369" t="inlineStr">
        <is>
          <t>Data R</t>
        </is>
      </c>
    </row>
    <row r="4370">
      <c r="A4370" t="inlineStr">
        <is>
          <t>Regional 5</t>
        </is>
      </c>
      <c r="B4370">
        <f>IF('Data R5'!C380="","",'Data R5'!B380)</f>
        <v/>
      </c>
      <c r="C4370">
        <f>IF('Data R5'!C380="","",'Data R5'!C380)</f>
        <v/>
      </c>
      <c r="D4370">
        <f>IF('Data R5'!C380="","",'Data R5'!D380)</f>
        <v/>
      </c>
      <c r="E4370">
        <f>IF('Data R5'!C380="","",'Data R5'!E380)</f>
        <v/>
      </c>
      <c r="F4370">
        <f>IF('Data R5'!C380="","",'Data R5'!F380)</f>
        <v/>
      </c>
      <c r="G4370">
        <f>IF('Data R5'!C380="","",'Data R5'!AD380)</f>
        <v/>
      </c>
      <c r="H4370">
        <f>IF('Data R5'!C380="","",'Data R5'!AC380)</f>
        <v/>
      </c>
      <c r="I4370">
        <f>IF('Data R5'!C380="","",COUNTIF('Data R5'!J380,"&gt;0")+COUNTIF('Data R5'!L380,"&gt;0")+COUNTIF('Data R5'!N380,"&gt;0")+COUNTIF('Data R5'!P380,"&gt;0")+COUNTIF('Data R5'!R380,"&gt;0")+COUNTIF('Data R5'!T380,"&gt;0")+COUNTIF('Data R5'!V380,"&gt;0")+COUNTIF('Data R5'!X380,"&gt;0"))</f>
        <v/>
      </c>
      <c r="J4370">
        <f>IF('Data R5'!C380="","",IF((COUNTIF('Data R5'!K380,"&gt;0")+COUNTIF('Data R5'!M380,"&gt;0")+COUNTIF('Data R5'!O380,"&gt;0")+COUNTIF('Data R5'!Q380,"&gt;0")+COUNTIF('Data R5'!S380,"&gt;0")+COUNTIF('Data R5'!U380,"&gt;0")+COUNTIF('Data R5'!W380,"&gt;0")+COUNTIF('Data R5'!Y380,"&gt;0"))&gt;0,1,0))</f>
        <v/>
      </c>
      <c r="M4370" t="inlineStr">
        <is>
          <t>Data R</t>
        </is>
      </c>
    </row>
    <row r="4371">
      <c r="A4371" t="inlineStr">
        <is>
          <t>Regional 5</t>
        </is>
      </c>
      <c r="B4371">
        <f>IF('Data R5'!C381="","",'Data R5'!B381)</f>
        <v/>
      </c>
      <c r="C4371">
        <f>IF('Data R5'!C381="","",'Data R5'!C381)</f>
        <v/>
      </c>
      <c r="D4371">
        <f>IF('Data R5'!C381="","",'Data R5'!D381)</f>
        <v/>
      </c>
      <c r="E4371">
        <f>IF('Data R5'!C381="","",'Data R5'!E381)</f>
        <v/>
      </c>
      <c r="F4371">
        <f>IF('Data R5'!C381="","",'Data R5'!F381)</f>
        <v/>
      </c>
      <c r="G4371">
        <f>IF('Data R5'!C381="","",'Data R5'!AD381)</f>
        <v/>
      </c>
      <c r="H4371">
        <f>IF('Data R5'!C381="","",'Data R5'!AC381)</f>
        <v/>
      </c>
      <c r="I4371">
        <f>IF('Data R5'!C381="","",COUNTIF('Data R5'!J381,"&gt;0")+COUNTIF('Data R5'!L381,"&gt;0")+COUNTIF('Data R5'!N381,"&gt;0")+COUNTIF('Data R5'!P381,"&gt;0")+COUNTIF('Data R5'!R381,"&gt;0")+COUNTIF('Data R5'!T381,"&gt;0")+COUNTIF('Data R5'!V381,"&gt;0")+COUNTIF('Data R5'!X381,"&gt;0"))</f>
        <v/>
      </c>
      <c r="J4371">
        <f>IF('Data R5'!C381="","",IF((COUNTIF('Data R5'!K381,"&gt;0")+COUNTIF('Data R5'!M381,"&gt;0")+COUNTIF('Data R5'!O381,"&gt;0")+COUNTIF('Data R5'!Q381,"&gt;0")+COUNTIF('Data R5'!S381,"&gt;0")+COUNTIF('Data R5'!U381,"&gt;0")+COUNTIF('Data R5'!W381,"&gt;0")+COUNTIF('Data R5'!Y381,"&gt;0"))&gt;0,1,0))</f>
        <v/>
      </c>
      <c r="M4371" t="inlineStr">
        <is>
          <t>Data R</t>
        </is>
      </c>
    </row>
    <row r="4372">
      <c r="A4372" t="inlineStr">
        <is>
          <t>Regional 5</t>
        </is>
      </c>
      <c r="B4372">
        <f>IF('Data R5'!C382="","",'Data R5'!B382)</f>
        <v/>
      </c>
      <c r="C4372">
        <f>IF('Data R5'!C382="","",'Data R5'!C382)</f>
        <v/>
      </c>
      <c r="D4372">
        <f>IF('Data R5'!C382="","",'Data R5'!D382)</f>
        <v/>
      </c>
      <c r="E4372">
        <f>IF('Data R5'!C382="","",'Data R5'!E382)</f>
        <v/>
      </c>
      <c r="F4372">
        <f>IF('Data R5'!C382="","",'Data R5'!F382)</f>
        <v/>
      </c>
      <c r="G4372">
        <f>IF('Data R5'!C382="","",'Data R5'!AD382)</f>
        <v/>
      </c>
      <c r="H4372">
        <f>IF('Data R5'!C382="","",'Data R5'!AC382)</f>
        <v/>
      </c>
      <c r="I4372">
        <f>IF('Data R5'!C382="","",COUNTIF('Data R5'!J382,"&gt;0")+COUNTIF('Data R5'!L382,"&gt;0")+COUNTIF('Data R5'!N382,"&gt;0")+COUNTIF('Data R5'!P382,"&gt;0")+COUNTIF('Data R5'!R382,"&gt;0")+COUNTIF('Data R5'!T382,"&gt;0")+COUNTIF('Data R5'!V382,"&gt;0")+COUNTIF('Data R5'!X382,"&gt;0"))</f>
        <v/>
      </c>
      <c r="J4372">
        <f>IF('Data R5'!C382="","",IF((COUNTIF('Data R5'!K382,"&gt;0")+COUNTIF('Data R5'!M382,"&gt;0")+COUNTIF('Data R5'!O382,"&gt;0")+COUNTIF('Data R5'!Q382,"&gt;0")+COUNTIF('Data R5'!S382,"&gt;0")+COUNTIF('Data R5'!U382,"&gt;0")+COUNTIF('Data R5'!W382,"&gt;0")+COUNTIF('Data R5'!Y382,"&gt;0"))&gt;0,1,0))</f>
        <v/>
      </c>
      <c r="M4372" t="inlineStr">
        <is>
          <t>Data R</t>
        </is>
      </c>
    </row>
    <row r="4373">
      <c r="A4373" t="inlineStr">
        <is>
          <t>Regional 5</t>
        </is>
      </c>
      <c r="B4373">
        <f>IF('Data R5'!C383="","",'Data R5'!B383)</f>
        <v/>
      </c>
      <c r="C4373">
        <f>IF('Data R5'!C383="","",'Data R5'!C383)</f>
        <v/>
      </c>
      <c r="D4373">
        <f>IF('Data R5'!C383="","",'Data R5'!D383)</f>
        <v/>
      </c>
      <c r="E4373">
        <f>IF('Data R5'!C383="","",'Data R5'!E383)</f>
        <v/>
      </c>
      <c r="F4373">
        <f>IF('Data R5'!C383="","",'Data R5'!F383)</f>
        <v/>
      </c>
      <c r="G4373">
        <f>IF('Data R5'!C383="","",'Data R5'!AD383)</f>
        <v/>
      </c>
      <c r="H4373">
        <f>IF('Data R5'!C383="","",'Data R5'!AC383)</f>
        <v/>
      </c>
      <c r="I4373">
        <f>IF('Data R5'!C383="","",COUNTIF('Data R5'!J383,"&gt;0")+COUNTIF('Data R5'!L383,"&gt;0")+COUNTIF('Data R5'!N383,"&gt;0")+COUNTIF('Data R5'!P383,"&gt;0")+COUNTIF('Data R5'!R383,"&gt;0")+COUNTIF('Data R5'!T383,"&gt;0")+COUNTIF('Data R5'!V383,"&gt;0")+COUNTIF('Data R5'!X383,"&gt;0"))</f>
        <v/>
      </c>
      <c r="J4373">
        <f>IF('Data R5'!C383="","",IF((COUNTIF('Data R5'!K383,"&gt;0")+COUNTIF('Data R5'!M383,"&gt;0")+COUNTIF('Data R5'!O383,"&gt;0")+COUNTIF('Data R5'!Q383,"&gt;0")+COUNTIF('Data R5'!S383,"&gt;0")+COUNTIF('Data R5'!U383,"&gt;0")+COUNTIF('Data R5'!W383,"&gt;0")+COUNTIF('Data R5'!Y383,"&gt;0"))&gt;0,1,0))</f>
        <v/>
      </c>
      <c r="M4373" t="inlineStr">
        <is>
          <t>Data R</t>
        </is>
      </c>
    </row>
    <row r="4374">
      <c r="A4374" t="inlineStr">
        <is>
          <t>Regional 5</t>
        </is>
      </c>
      <c r="B4374">
        <f>IF('Data R5'!C384="","",'Data R5'!B384)</f>
        <v/>
      </c>
      <c r="C4374">
        <f>IF('Data R5'!C384="","",'Data R5'!C384)</f>
        <v/>
      </c>
      <c r="D4374">
        <f>IF('Data R5'!C384="","",'Data R5'!D384)</f>
        <v/>
      </c>
      <c r="E4374">
        <f>IF('Data R5'!C384="","",'Data R5'!E384)</f>
        <v/>
      </c>
      <c r="F4374">
        <f>IF('Data R5'!C384="","",'Data R5'!F384)</f>
        <v/>
      </c>
      <c r="G4374">
        <f>IF('Data R5'!C384="","",'Data R5'!AD384)</f>
        <v/>
      </c>
      <c r="H4374">
        <f>IF('Data R5'!C384="","",'Data R5'!AC384)</f>
        <v/>
      </c>
      <c r="I4374">
        <f>IF('Data R5'!C384="","",COUNTIF('Data R5'!J384,"&gt;0")+COUNTIF('Data R5'!L384,"&gt;0")+COUNTIF('Data R5'!N384,"&gt;0")+COUNTIF('Data R5'!P384,"&gt;0")+COUNTIF('Data R5'!R384,"&gt;0")+COUNTIF('Data R5'!T384,"&gt;0")+COUNTIF('Data R5'!V384,"&gt;0")+COUNTIF('Data R5'!X384,"&gt;0"))</f>
        <v/>
      </c>
      <c r="J4374">
        <f>IF('Data R5'!C384="","",IF((COUNTIF('Data R5'!K384,"&gt;0")+COUNTIF('Data R5'!M384,"&gt;0")+COUNTIF('Data R5'!O384,"&gt;0")+COUNTIF('Data R5'!Q384,"&gt;0")+COUNTIF('Data R5'!S384,"&gt;0")+COUNTIF('Data R5'!U384,"&gt;0")+COUNTIF('Data R5'!W384,"&gt;0")+COUNTIF('Data R5'!Y384,"&gt;0"))&gt;0,1,0))</f>
        <v/>
      </c>
      <c r="M4374" t="inlineStr">
        <is>
          <t>Data R</t>
        </is>
      </c>
    </row>
    <row r="4375">
      <c r="A4375" t="inlineStr">
        <is>
          <t>Regional 5</t>
        </is>
      </c>
      <c r="B4375">
        <f>IF('Data R5'!C385="","",'Data R5'!B385)</f>
        <v/>
      </c>
      <c r="C4375">
        <f>IF('Data R5'!C385="","",'Data R5'!C385)</f>
        <v/>
      </c>
      <c r="D4375">
        <f>IF('Data R5'!C385="","",'Data R5'!D385)</f>
        <v/>
      </c>
      <c r="E4375">
        <f>IF('Data R5'!C385="","",'Data R5'!E385)</f>
        <v/>
      </c>
      <c r="F4375">
        <f>IF('Data R5'!C385="","",'Data R5'!F385)</f>
        <v/>
      </c>
      <c r="G4375">
        <f>IF('Data R5'!C385="","",'Data R5'!AD385)</f>
        <v/>
      </c>
      <c r="H4375">
        <f>IF('Data R5'!C385="","",'Data R5'!AC385)</f>
        <v/>
      </c>
      <c r="I4375">
        <f>IF('Data R5'!C385="","",COUNTIF('Data R5'!J385,"&gt;0")+COUNTIF('Data R5'!L385,"&gt;0")+COUNTIF('Data R5'!N385,"&gt;0")+COUNTIF('Data R5'!P385,"&gt;0")+COUNTIF('Data R5'!R385,"&gt;0")+COUNTIF('Data R5'!T385,"&gt;0")+COUNTIF('Data R5'!V385,"&gt;0")+COUNTIF('Data R5'!X385,"&gt;0"))</f>
        <v/>
      </c>
      <c r="J4375">
        <f>IF('Data R5'!C385="","",IF((COUNTIF('Data R5'!K385,"&gt;0")+COUNTIF('Data R5'!M385,"&gt;0")+COUNTIF('Data R5'!O385,"&gt;0")+COUNTIF('Data R5'!Q385,"&gt;0")+COUNTIF('Data R5'!S385,"&gt;0")+COUNTIF('Data R5'!U385,"&gt;0")+COUNTIF('Data R5'!W385,"&gt;0")+COUNTIF('Data R5'!Y385,"&gt;0"))&gt;0,1,0))</f>
        <v/>
      </c>
      <c r="M4375" t="inlineStr">
        <is>
          <t>Data R</t>
        </is>
      </c>
    </row>
    <row r="4376">
      <c r="A4376" t="inlineStr">
        <is>
          <t>Regional 5</t>
        </is>
      </c>
      <c r="B4376">
        <f>IF('Data R5'!C386="","",'Data R5'!B386)</f>
        <v/>
      </c>
      <c r="C4376">
        <f>IF('Data R5'!C386="","",'Data R5'!C386)</f>
        <v/>
      </c>
      <c r="D4376">
        <f>IF('Data R5'!C386="","",'Data R5'!D386)</f>
        <v/>
      </c>
      <c r="E4376">
        <f>IF('Data R5'!C386="","",'Data R5'!E386)</f>
        <v/>
      </c>
      <c r="F4376">
        <f>IF('Data R5'!C386="","",'Data R5'!F386)</f>
        <v/>
      </c>
      <c r="G4376">
        <f>IF('Data R5'!C386="","",'Data R5'!AD386)</f>
        <v/>
      </c>
      <c r="H4376">
        <f>IF('Data R5'!C386="","",'Data R5'!AC386)</f>
        <v/>
      </c>
      <c r="I4376">
        <f>IF('Data R5'!C386="","",COUNTIF('Data R5'!J386,"&gt;0")+COUNTIF('Data R5'!L386,"&gt;0")+COUNTIF('Data R5'!N386,"&gt;0")+COUNTIF('Data R5'!P386,"&gt;0")+COUNTIF('Data R5'!R386,"&gt;0")+COUNTIF('Data R5'!T386,"&gt;0")+COUNTIF('Data R5'!V386,"&gt;0")+COUNTIF('Data R5'!X386,"&gt;0"))</f>
        <v/>
      </c>
      <c r="J4376">
        <f>IF('Data R5'!C386="","",IF((COUNTIF('Data R5'!K386,"&gt;0")+COUNTIF('Data R5'!M386,"&gt;0")+COUNTIF('Data R5'!O386,"&gt;0")+COUNTIF('Data R5'!Q386,"&gt;0")+COUNTIF('Data R5'!S386,"&gt;0")+COUNTIF('Data R5'!U386,"&gt;0")+COUNTIF('Data R5'!W386,"&gt;0")+COUNTIF('Data R5'!Y386,"&gt;0"))&gt;0,1,0))</f>
        <v/>
      </c>
      <c r="M4376" t="inlineStr">
        <is>
          <t>Data R</t>
        </is>
      </c>
    </row>
    <row r="4377">
      <c r="A4377" t="inlineStr">
        <is>
          <t>Regional 5</t>
        </is>
      </c>
      <c r="B4377">
        <f>IF('Data R5'!C387="","",'Data R5'!B387)</f>
        <v/>
      </c>
      <c r="C4377">
        <f>IF('Data R5'!C387="","",'Data R5'!C387)</f>
        <v/>
      </c>
      <c r="D4377">
        <f>IF('Data R5'!C387="","",'Data R5'!D387)</f>
        <v/>
      </c>
      <c r="E4377">
        <f>IF('Data R5'!C387="","",'Data R5'!E387)</f>
        <v/>
      </c>
      <c r="F4377">
        <f>IF('Data R5'!C387="","",'Data R5'!F387)</f>
        <v/>
      </c>
      <c r="G4377">
        <f>IF('Data R5'!C387="","",'Data R5'!AD387)</f>
        <v/>
      </c>
      <c r="H4377">
        <f>IF('Data R5'!C387="","",'Data R5'!AC387)</f>
        <v/>
      </c>
      <c r="I4377">
        <f>IF('Data R5'!C387="","",COUNTIF('Data R5'!J387,"&gt;0")+COUNTIF('Data R5'!L387,"&gt;0")+COUNTIF('Data R5'!N387,"&gt;0")+COUNTIF('Data R5'!P387,"&gt;0")+COUNTIF('Data R5'!R387,"&gt;0")+COUNTIF('Data R5'!T387,"&gt;0")+COUNTIF('Data R5'!V387,"&gt;0")+COUNTIF('Data R5'!X387,"&gt;0"))</f>
        <v/>
      </c>
      <c r="J4377">
        <f>IF('Data R5'!C387="","",IF((COUNTIF('Data R5'!K387,"&gt;0")+COUNTIF('Data R5'!M387,"&gt;0")+COUNTIF('Data R5'!O387,"&gt;0")+COUNTIF('Data R5'!Q387,"&gt;0")+COUNTIF('Data R5'!S387,"&gt;0")+COUNTIF('Data R5'!U387,"&gt;0")+COUNTIF('Data R5'!W387,"&gt;0")+COUNTIF('Data R5'!Y387,"&gt;0"))&gt;0,1,0))</f>
        <v/>
      </c>
      <c r="M4377" t="inlineStr">
        <is>
          <t>Data R</t>
        </is>
      </c>
    </row>
    <row r="4378">
      <c r="A4378" t="inlineStr">
        <is>
          <t>Regional 5</t>
        </is>
      </c>
      <c r="B4378">
        <f>IF('Data R5'!C388="","",'Data R5'!B388)</f>
        <v/>
      </c>
      <c r="C4378">
        <f>IF('Data R5'!C388="","",'Data R5'!C388)</f>
        <v/>
      </c>
      <c r="D4378">
        <f>IF('Data R5'!C388="","",'Data R5'!D388)</f>
        <v/>
      </c>
      <c r="E4378">
        <f>IF('Data R5'!C388="","",'Data R5'!E388)</f>
        <v/>
      </c>
      <c r="F4378">
        <f>IF('Data R5'!C388="","",'Data R5'!F388)</f>
        <v/>
      </c>
      <c r="G4378">
        <f>IF('Data R5'!C388="","",'Data R5'!AD388)</f>
        <v/>
      </c>
      <c r="H4378">
        <f>IF('Data R5'!C388="","",'Data R5'!AC388)</f>
        <v/>
      </c>
      <c r="I4378">
        <f>IF('Data R5'!C388="","",COUNTIF('Data R5'!J388,"&gt;0")+COUNTIF('Data R5'!L388,"&gt;0")+COUNTIF('Data R5'!N388,"&gt;0")+COUNTIF('Data R5'!P388,"&gt;0")+COUNTIF('Data R5'!R388,"&gt;0")+COUNTIF('Data R5'!T388,"&gt;0")+COUNTIF('Data R5'!V388,"&gt;0")+COUNTIF('Data R5'!X388,"&gt;0"))</f>
        <v/>
      </c>
      <c r="J4378">
        <f>IF('Data R5'!C388="","",IF((COUNTIF('Data R5'!K388,"&gt;0")+COUNTIF('Data R5'!M388,"&gt;0")+COUNTIF('Data R5'!O388,"&gt;0")+COUNTIF('Data R5'!Q388,"&gt;0")+COUNTIF('Data R5'!S388,"&gt;0")+COUNTIF('Data R5'!U388,"&gt;0")+COUNTIF('Data R5'!W388,"&gt;0")+COUNTIF('Data R5'!Y388,"&gt;0"))&gt;0,1,0))</f>
        <v/>
      </c>
      <c r="M4378" t="inlineStr">
        <is>
          <t>Data R</t>
        </is>
      </c>
    </row>
    <row r="4379">
      <c r="A4379" t="inlineStr">
        <is>
          <t>Regional 5</t>
        </is>
      </c>
      <c r="B4379">
        <f>IF('Data R5'!C389="","",'Data R5'!B389)</f>
        <v/>
      </c>
      <c r="C4379">
        <f>IF('Data R5'!C389="","",'Data R5'!C389)</f>
        <v/>
      </c>
      <c r="D4379">
        <f>IF('Data R5'!C389="","",'Data R5'!D389)</f>
        <v/>
      </c>
      <c r="E4379">
        <f>IF('Data R5'!C389="","",'Data R5'!E389)</f>
        <v/>
      </c>
      <c r="F4379">
        <f>IF('Data R5'!C389="","",'Data R5'!F389)</f>
        <v/>
      </c>
      <c r="G4379">
        <f>IF('Data R5'!C389="","",'Data R5'!AD389)</f>
        <v/>
      </c>
      <c r="H4379">
        <f>IF('Data R5'!C389="","",'Data R5'!AC389)</f>
        <v/>
      </c>
      <c r="I4379">
        <f>IF('Data R5'!C389="","",COUNTIF('Data R5'!J389,"&gt;0")+COUNTIF('Data R5'!L389,"&gt;0")+COUNTIF('Data R5'!N389,"&gt;0")+COUNTIF('Data R5'!P389,"&gt;0")+COUNTIF('Data R5'!R389,"&gt;0")+COUNTIF('Data R5'!T389,"&gt;0")+COUNTIF('Data R5'!V389,"&gt;0")+COUNTIF('Data R5'!X389,"&gt;0"))</f>
        <v/>
      </c>
      <c r="J4379">
        <f>IF('Data R5'!C389="","",IF((COUNTIF('Data R5'!K389,"&gt;0")+COUNTIF('Data R5'!M389,"&gt;0")+COUNTIF('Data R5'!O389,"&gt;0")+COUNTIF('Data R5'!Q389,"&gt;0")+COUNTIF('Data R5'!S389,"&gt;0")+COUNTIF('Data R5'!U389,"&gt;0")+COUNTIF('Data R5'!W389,"&gt;0")+COUNTIF('Data R5'!Y389,"&gt;0"))&gt;0,1,0))</f>
        <v/>
      </c>
      <c r="M4379" t="inlineStr">
        <is>
          <t>Data R</t>
        </is>
      </c>
    </row>
    <row r="4380">
      <c r="A4380" t="inlineStr">
        <is>
          <t>Regional 5</t>
        </is>
      </c>
      <c r="B4380">
        <f>IF('Data R5'!C390="","",'Data R5'!B390)</f>
        <v/>
      </c>
      <c r="C4380">
        <f>IF('Data R5'!C390="","",'Data R5'!C390)</f>
        <v/>
      </c>
      <c r="D4380">
        <f>IF('Data R5'!C390="","",'Data R5'!D390)</f>
        <v/>
      </c>
      <c r="E4380">
        <f>IF('Data R5'!C390="","",'Data R5'!E390)</f>
        <v/>
      </c>
      <c r="F4380">
        <f>IF('Data R5'!C390="","",'Data R5'!F390)</f>
        <v/>
      </c>
      <c r="G4380">
        <f>IF('Data R5'!C390="","",'Data R5'!AD390)</f>
        <v/>
      </c>
      <c r="H4380">
        <f>IF('Data R5'!C390="","",'Data R5'!AC390)</f>
        <v/>
      </c>
      <c r="I4380">
        <f>IF('Data R5'!C390="","",COUNTIF('Data R5'!J390,"&gt;0")+COUNTIF('Data R5'!L390,"&gt;0")+COUNTIF('Data R5'!N390,"&gt;0")+COUNTIF('Data R5'!P390,"&gt;0")+COUNTIF('Data R5'!R390,"&gt;0")+COUNTIF('Data R5'!T390,"&gt;0")+COUNTIF('Data R5'!V390,"&gt;0")+COUNTIF('Data R5'!X390,"&gt;0"))</f>
        <v/>
      </c>
      <c r="J4380">
        <f>IF('Data R5'!C390="","",IF((COUNTIF('Data R5'!K390,"&gt;0")+COUNTIF('Data R5'!M390,"&gt;0")+COUNTIF('Data R5'!O390,"&gt;0")+COUNTIF('Data R5'!Q390,"&gt;0")+COUNTIF('Data R5'!S390,"&gt;0")+COUNTIF('Data R5'!U390,"&gt;0")+COUNTIF('Data R5'!W390,"&gt;0")+COUNTIF('Data R5'!Y390,"&gt;0"))&gt;0,1,0))</f>
        <v/>
      </c>
      <c r="M4380" t="inlineStr">
        <is>
          <t>Data R</t>
        </is>
      </c>
    </row>
    <row r="4381">
      <c r="A4381" t="inlineStr">
        <is>
          <t>Regional 5</t>
        </is>
      </c>
      <c r="B4381">
        <f>IF('Data R5'!C391="","",'Data R5'!B391)</f>
        <v/>
      </c>
      <c r="C4381">
        <f>IF('Data R5'!C391="","",'Data R5'!C391)</f>
        <v/>
      </c>
      <c r="D4381">
        <f>IF('Data R5'!C391="","",'Data R5'!D391)</f>
        <v/>
      </c>
      <c r="E4381">
        <f>IF('Data R5'!C391="","",'Data R5'!E391)</f>
        <v/>
      </c>
      <c r="F4381">
        <f>IF('Data R5'!C391="","",'Data R5'!F391)</f>
        <v/>
      </c>
      <c r="G4381">
        <f>IF('Data R5'!C391="","",'Data R5'!AD391)</f>
        <v/>
      </c>
      <c r="H4381">
        <f>IF('Data R5'!C391="","",'Data R5'!AC391)</f>
        <v/>
      </c>
      <c r="I4381">
        <f>IF('Data R5'!C391="","",COUNTIF('Data R5'!J391,"&gt;0")+COUNTIF('Data R5'!L391,"&gt;0")+COUNTIF('Data R5'!N391,"&gt;0")+COUNTIF('Data R5'!P391,"&gt;0")+COUNTIF('Data R5'!R391,"&gt;0")+COUNTIF('Data R5'!T391,"&gt;0")+COUNTIF('Data R5'!V391,"&gt;0")+COUNTIF('Data R5'!X391,"&gt;0"))</f>
        <v/>
      </c>
      <c r="J4381">
        <f>IF('Data R5'!C391="","",IF((COUNTIF('Data R5'!K391,"&gt;0")+COUNTIF('Data R5'!M391,"&gt;0")+COUNTIF('Data R5'!O391,"&gt;0")+COUNTIF('Data R5'!Q391,"&gt;0")+COUNTIF('Data R5'!S391,"&gt;0")+COUNTIF('Data R5'!U391,"&gt;0")+COUNTIF('Data R5'!W391,"&gt;0")+COUNTIF('Data R5'!Y391,"&gt;0"))&gt;0,1,0))</f>
        <v/>
      </c>
      <c r="M4381" t="inlineStr">
        <is>
          <t>Data R</t>
        </is>
      </c>
    </row>
    <row r="4382">
      <c r="A4382" t="inlineStr">
        <is>
          <t>Regional 5</t>
        </is>
      </c>
      <c r="B4382">
        <f>IF('Data R5'!C392="","",'Data R5'!B392)</f>
        <v/>
      </c>
      <c r="C4382">
        <f>IF('Data R5'!C392="","",'Data R5'!C392)</f>
        <v/>
      </c>
      <c r="D4382">
        <f>IF('Data R5'!C392="","",'Data R5'!D392)</f>
        <v/>
      </c>
      <c r="E4382">
        <f>IF('Data R5'!C392="","",'Data R5'!E392)</f>
        <v/>
      </c>
      <c r="F4382">
        <f>IF('Data R5'!C392="","",'Data R5'!F392)</f>
        <v/>
      </c>
      <c r="G4382">
        <f>IF('Data R5'!C392="","",'Data R5'!AD392)</f>
        <v/>
      </c>
      <c r="H4382">
        <f>IF('Data R5'!C392="","",'Data R5'!AC392)</f>
        <v/>
      </c>
      <c r="I4382">
        <f>IF('Data R5'!C392="","",COUNTIF('Data R5'!J392,"&gt;0")+COUNTIF('Data R5'!L392,"&gt;0")+COUNTIF('Data R5'!N392,"&gt;0")+COUNTIF('Data R5'!P392,"&gt;0")+COUNTIF('Data R5'!R392,"&gt;0")+COUNTIF('Data R5'!T392,"&gt;0")+COUNTIF('Data R5'!V392,"&gt;0")+COUNTIF('Data R5'!X392,"&gt;0"))</f>
        <v/>
      </c>
      <c r="J4382">
        <f>IF('Data R5'!C392="","",IF((COUNTIF('Data R5'!K392,"&gt;0")+COUNTIF('Data R5'!M392,"&gt;0")+COUNTIF('Data R5'!O392,"&gt;0")+COUNTIF('Data R5'!Q392,"&gt;0")+COUNTIF('Data R5'!S392,"&gt;0")+COUNTIF('Data R5'!U392,"&gt;0")+COUNTIF('Data R5'!W392,"&gt;0")+COUNTIF('Data R5'!Y392,"&gt;0"))&gt;0,1,0))</f>
        <v/>
      </c>
      <c r="M4382" t="inlineStr">
        <is>
          <t>Data R</t>
        </is>
      </c>
    </row>
    <row r="4383">
      <c r="A4383" t="inlineStr">
        <is>
          <t>Regional 5</t>
        </is>
      </c>
      <c r="B4383">
        <f>IF('Data R5'!C393="","",'Data R5'!B393)</f>
        <v/>
      </c>
      <c r="C4383">
        <f>IF('Data R5'!C393="","",'Data R5'!C393)</f>
        <v/>
      </c>
      <c r="D4383">
        <f>IF('Data R5'!C393="","",'Data R5'!D393)</f>
        <v/>
      </c>
      <c r="E4383">
        <f>IF('Data R5'!C393="","",'Data R5'!E393)</f>
        <v/>
      </c>
      <c r="F4383">
        <f>IF('Data R5'!C393="","",'Data R5'!F393)</f>
        <v/>
      </c>
      <c r="G4383">
        <f>IF('Data R5'!C393="","",'Data R5'!AD393)</f>
        <v/>
      </c>
      <c r="H4383">
        <f>IF('Data R5'!C393="","",'Data R5'!AC393)</f>
        <v/>
      </c>
      <c r="I4383">
        <f>IF('Data R5'!C393="","",COUNTIF('Data R5'!J393,"&gt;0")+COUNTIF('Data R5'!L393,"&gt;0")+COUNTIF('Data R5'!N393,"&gt;0")+COUNTIF('Data R5'!P393,"&gt;0")+COUNTIF('Data R5'!R393,"&gt;0")+COUNTIF('Data R5'!T393,"&gt;0")+COUNTIF('Data R5'!V393,"&gt;0")+COUNTIF('Data R5'!X393,"&gt;0"))</f>
        <v/>
      </c>
      <c r="J4383">
        <f>IF('Data R5'!C393="","",IF((COUNTIF('Data R5'!K393,"&gt;0")+COUNTIF('Data R5'!M393,"&gt;0")+COUNTIF('Data R5'!O393,"&gt;0")+COUNTIF('Data R5'!Q393,"&gt;0")+COUNTIF('Data R5'!S393,"&gt;0")+COUNTIF('Data R5'!U393,"&gt;0")+COUNTIF('Data R5'!W393,"&gt;0")+COUNTIF('Data R5'!Y393,"&gt;0"))&gt;0,1,0))</f>
        <v/>
      </c>
      <c r="M4383" t="inlineStr">
        <is>
          <t>Data R</t>
        </is>
      </c>
    </row>
    <row r="4384">
      <c r="A4384" t="inlineStr">
        <is>
          <t>Regional 5</t>
        </is>
      </c>
      <c r="B4384">
        <f>IF('Data R5'!C394="","",'Data R5'!B394)</f>
        <v/>
      </c>
      <c r="C4384">
        <f>IF('Data R5'!C394="","",'Data R5'!C394)</f>
        <v/>
      </c>
      <c r="D4384">
        <f>IF('Data R5'!C394="","",'Data R5'!D394)</f>
        <v/>
      </c>
      <c r="E4384">
        <f>IF('Data R5'!C394="","",'Data R5'!E394)</f>
        <v/>
      </c>
      <c r="F4384">
        <f>IF('Data R5'!C394="","",'Data R5'!F394)</f>
        <v/>
      </c>
      <c r="G4384">
        <f>IF('Data R5'!C394="","",'Data R5'!AD394)</f>
        <v/>
      </c>
      <c r="H4384">
        <f>IF('Data R5'!C394="","",'Data R5'!AC394)</f>
        <v/>
      </c>
      <c r="I4384">
        <f>IF('Data R5'!C394="","",COUNTIF('Data R5'!J394,"&gt;0")+COUNTIF('Data R5'!L394,"&gt;0")+COUNTIF('Data R5'!N394,"&gt;0")+COUNTIF('Data R5'!P394,"&gt;0")+COUNTIF('Data R5'!R394,"&gt;0")+COUNTIF('Data R5'!T394,"&gt;0")+COUNTIF('Data R5'!V394,"&gt;0")+COUNTIF('Data R5'!X394,"&gt;0"))</f>
        <v/>
      </c>
      <c r="J4384">
        <f>IF('Data R5'!C394="","",IF((COUNTIF('Data R5'!K394,"&gt;0")+COUNTIF('Data R5'!M394,"&gt;0")+COUNTIF('Data R5'!O394,"&gt;0")+COUNTIF('Data R5'!Q394,"&gt;0")+COUNTIF('Data R5'!S394,"&gt;0")+COUNTIF('Data R5'!U394,"&gt;0")+COUNTIF('Data R5'!W394,"&gt;0")+COUNTIF('Data R5'!Y394,"&gt;0"))&gt;0,1,0))</f>
        <v/>
      </c>
      <c r="M4384" t="inlineStr">
        <is>
          <t>Data R</t>
        </is>
      </c>
    </row>
    <row r="4385">
      <c r="A4385" t="inlineStr">
        <is>
          <t>Regional 5</t>
        </is>
      </c>
      <c r="B4385">
        <f>IF('Data R5'!C395="","",'Data R5'!B395)</f>
        <v/>
      </c>
      <c r="C4385">
        <f>IF('Data R5'!C395="","",'Data R5'!C395)</f>
        <v/>
      </c>
      <c r="D4385">
        <f>IF('Data R5'!C395="","",'Data R5'!D395)</f>
        <v/>
      </c>
      <c r="E4385">
        <f>IF('Data R5'!C395="","",'Data R5'!E395)</f>
        <v/>
      </c>
      <c r="F4385">
        <f>IF('Data R5'!C395="","",'Data R5'!F395)</f>
        <v/>
      </c>
      <c r="G4385">
        <f>IF('Data R5'!C395="","",'Data R5'!AD395)</f>
        <v/>
      </c>
      <c r="H4385">
        <f>IF('Data R5'!C395="","",'Data R5'!AC395)</f>
        <v/>
      </c>
      <c r="I4385">
        <f>IF('Data R5'!C395="","",COUNTIF('Data R5'!J395,"&gt;0")+COUNTIF('Data R5'!L395,"&gt;0")+COUNTIF('Data R5'!N395,"&gt;0")+COUNTIF('Data R5'!P395,"&gt;0")+COUNTIF('Data R5'!R395,"&gt;0")+COUNTIF('Data R5'!T395,"&gt;0")+COUNTIF('Data R5'!V395,"&gt;0")+COUNTIF('Data R5'!X395,"&gt;0"))</f>
        <v/>
      </c>
      <c r="J4385">
        <f>IF('Data R5'!C395="","",IF((COUNTIF('Data R5'!K395,"&gt;0")+COUNTIF('Data R5'!M395,"&gt;0")+COUNTIF('Data R5'!O395,"&gt;0")+COUNTIF('Data R5'!Q395,"&gt;0")+COUNTIF('Data R5'!S395,"&gt;0")+COUNTIF('Data R5'!U395,"&gt;0")+COUNTIF('Data R5'!W395,"&gt;0")+COUNTIF('Data R5'!Y395,"&gt;0"))&gt;0,1,0))</f>
        <v/>
      </c>
      <c r="M4385" t="inlineStr">
        <is>
          <t>Data R</t>
        </is>
      </c>
    </row>
    <row r="4386">
      <c r="A4386" t="inlineStr">
        <is>
          <t>Regional 5</t>
        </is>
      </c>
      <c r="B4386">
        <f>IF('Data R5'!C396="","",'Data R5'!B396)</f>
        <v/>
      </c>
      <c r="C4386">
        <f>IF('Data R5'!C396="","",'Data R5'!C396)</f>
        <v/>
      </c>
      <c r="D4386">
        <f>IF('Data R5'!C396="","",'Data R5'!D396)</f>
        <v/>
      </c>
      <c r="E4386">
        <f>IF('Data R5'!C396="","",'Data R5'!E396)</f>
        <v/>
      </c>
      <c r="F4386">
        <f>IF('Data R5'!C396="","",'Data R5'!F396)</f>
        <v/>
      </c>
      <c r="G4386">
        <f>IF('Data R5'!C396="","",'Data R5'!AD396)</f>
        <v/>
      </c>
      <c r="H4386">
        <f>IF('Data R5'!C396="","",'Data R5'!AC396)</f>
        <v/>
      </c>
      <c r="I4386">
        <f>IF('Data R5'!C396="","",COUNTIF('Data R5'!J396,"&gt;0")+COUNTIF('Data R5'!L396,"&gt;0")+COUNTIF('Data R5'!N396,"&gt;0")+COUNTIF('Data R5'!P396,"&gt;0")+COUNTIF('Data R5'!R396,"&gt;0")+COUNTIF('Data R5'!T396,"&gt;0")+COUNTIF('Data R5'!V396,"&gt;0")+COUNTIF('Data R5'!X396,"&gt;0"))</f>
        <v/>
      </c>
      <c r="J4386">
        <f>IF('Data R5'!C396="","",IF((COUNTIF('Data R5'!K396,"&gt;0")+COUNTIF('Data R5'!M396,"&gt;0")+COUNTIF('Data R5'!O396,"&gt;0")+COUNTIF('Data R5'!Q396,"&gt;0")+COUNTIF('Data R5'!S396,"&gt;0")+COUNTIF('Data R5'!U396,"&gt;0")+COUNTIF('Data R5'!W396,"&gt;0")+COUNTIF('Data R5'!Y396,"&gt;0"))&gt;0,1,0))</f>
        <v/>
      </c>
      <c r="M4386" t="inlineStr">
        <is>
          <t>Data R</t>
        </is>
      </c>
    </row>
    <row r="4387">
      <c r="A4387" t="inlineStr">
        <is>
          <t>Regional 5</t>
        </is>
      </c>
      <c r="B4387">
        <f>IF('Data R5'!C397="","",'Data R5'!B397)</f>
        <v/>
      </c>
      <c r="C4387">
        <f>IF('Data R5'!C397="","",'Data R5'!C397)</f>
        <v/>
      </c>
      <c r="D4387">
        <f>IF('Data R5'!C397="","",'Data R5'!D397)</f>
        <v/>
      </c>
      <c r="E4387">
        <f>IF('Data R5'!C397="","",'Data R5'!E397)</f>
        <v/>
      </c>
      <c r="F4387">
        <f>IF('Data R5'!C397="","",'Data R5'!F397)</f>
        <v/>
      </c>
      <c r="G4387">
        <f>IF('Data R5'!C397="","",'Data R5'!AD397)</f>
        <v/>
      </c>
      <c r="H4387">
        <f>IF('Data R5'!C397="","",'Data R5'!AC397)</f>
        <v/>
      </c>
      <c r="I4387">
        <f>IF('Data R5'!C397="","",COUNTIF('Data R5'!J397,"&gt;0")+COUNTIF('Data R5'!L397,"&gt;0")+COUNTIF('Data R5'!N397,"&gt;0")+COUNTIF('Data R5'!P397,"&gt;0")+COUNTIF('Data R5'!R397,"&gt;0")+COUNTIF('Data R5'!T397,"&gt;0")+COUNTIF('Data R5'!V397,"&gt;0")+COUNTIF('Data R5'!X397,"&gt;0"))</f>
        <v/>
      </c>
      <c r="J4387">
        <f>IF('Data R5'!C397="","",IF((COUNTIF('Data R5'!K397,"&gt;0")+COUNTIF('Data R5'!M397,"&gt;0")+COUNTIF('Data R5'!O397,"&gt;0")+COUNTIF('Data R5'!Q397,"&gt;0")+COUNTIF('Data R5'!S397,"&gt;0")+COUNTIF('Data R5'!U397,"&gt;0")+COUNTIF('Data R5'!W397,"&gt;0")+COUNTIF('Data R5'!Y397,"&gt;0"))&gt;0,1,0))</f>
        <v/>
      </c>
      <c r="M4387" t="inlineStr">
        <is>
          <t>Data R</t>
        </is>
      </c>
    </row>
    <row r="4388">
      <c r="A4388" t="inlineStr">
        <is>
          <t>Regional 5</t>
        </is>
      </c>
      <c r="B4388">
        <f>IF('Data R5'!C398="","",'Data R5'!B398)</f>
        <v/>
      </c>
      <c r="C4388">
        <f>IF('Data R5'!C398="","",'Data R5'!C398)</f>
        <v/>
      </c>
      <c r="D4388">
        <f>IF('Data R5'!C398="","",'Data R5'!D398)</f>
        <v/>
      </c>
      <c r="E4388">
        <f>IF('Data R5'!C398="","",'Data R5'!E398)</f>
        <v/>
      </c>
      <c r="F4388">
        <f>IF('Data R5'!C398="","",'Data R5'!F398)</f>
        <v/>
      </c>
      <c r="G4388">
        <f>IF('Data R5'!C398="","",'Data R5'!AD398)</f>
        <v/>
      </c>
      <c r="H4388">
        <f>IF('Data R5'!C398="","",'Data R5'!AC398)</f>
        <v/>
      </c>
      <c r="I4388">
        <f>IF('Data R5'!C398="","",COUNTIF('Data R5'!J398,"&gt;0")+COUNTIF('Data R5'!L398,"&gt;0")+COUNTIF('Data R5'!N398,"&gt;0")+COUNTIF('Data R5'!P398,"&gt;0")+COUNTIF('Data R5'!R398,"&gt;0")+COUNTIF('Data R5'!T398,"&gt;0")+COUNTIF('Data R5'!V398,"&gt;0")+COUNTIF('Data R5'!X398,"&gt;0"))</f>
        <v/>
      </c>
      <c r="J4388">
        <f>IF('Data R5'!C398="","",IF((COUNTIF('Data R5'!K398,"&gt;0")+COUNTIF('Data R5'!M398,"&gt;0")+COUNTIF('Data R5'!O398,"&gt;0")+COUNTIF('Data R5'!Q398,"&gt;0")+COUNTIF('Data R5'!S398,"&gt;0")+COUNTIF('Data R5'!U398,"&gt;0")+COUNTIF('Data R5'!W398,"&gt;0")+COUNTIF('Data R5'!Y398,"&gt;0"))&gt;0,1,0))</f>
        <v/>
      </c>
      <c r="M4388" t="inlineStr">
        <is>
          <t>Data R</t>
        </is>
      </c>
    </row>
    <row r="4389">
      <c r="A4389" t="inlineStr">
        <is>
          <t>Regional 5</t>
        </is>
      </c>
      <c r="B4389">
        <f>IF('Data R5'!C399="","",'Data R5'!B399)</f>
        <v/>
      </c>
      <c r="C4389">
        <f>IF('Data R5'!C399="","",'Data R5'!C399)</f>
        <v/>
      </c>
      <c r="D4389">
        <f>IF('Data R5'!C399="","",'Data R5'!D399)</f>
        <v/>
      </c>
      <c r="E4389">
        <f>IF('Data R5'!C399="","",'Data R5'!E399)</f>
        <v/>
      </c>
      <c r="F4389">
        <f>IF('Data R5'!C399="","",'Data R5'!F399)</f>
        <v/>
      </c>
      <c r="G4389">
        <f>IF('Data R5'!C399="","",'Data R5'!AD399)</f>
        <v/>
      </c>
      <c r="H4389">
        <f>IF('Data R5'!C399="","",'Data R5'!AC399)</f>
        <v/>
      </c>
      <c r="I4389">
        <f>IF('Data R5'!C399="","",COUNTIF('Data R5'!J399,"&gt;0")+COUNTIF('Data R5'!L399,"&gt;0")+COUNTIF('Data R5'!N399,"&gt;0")+COUNTIF('Data R5'!P399,"&gt;0")+COUNTIF('Data R5'!R399,"&gt;0")+COUNTIF('Data R5'!T399,"&gt;0")+COUNTIF('Data R5'!V399,"&gt;0")+COUNTIF('Data R5'!X399,"&gt;0"))</f>
        <v/>
      </c>
      <c r="J4389">
        <f>IF('Data R5'!C399="","",IF((COUNTIF('Data R5'!K399,"&gt;0")+COUNTIF('Data R5'!M399,"&gt;0")+COUNTIF('Data R5'!O399,"&gt;0")+COUNTIF('Data R5'!Q399,"&gt;0")+COUNTIF('Data R5'!S399,"&gt;0")+COUNTIF('Data R5'!U399,"&gt;0")+COUNTIF('Data R5'!W399,"&gt;0")+COUNTIF('Data R5'!Y399,"&gt;0"))&gt;0,1,0))</f>
        <v/>
      </c>
      <c r="M4389" t="inlineStr">
        <is>
          <t>Data R</t>
        </is>
      </c>
    </row>
    <row r="4390">
      <c r="A4390" t="inlineStr">
        <is>
          <t>Regional 5</t>
        </is>
      </c>
      <c r="B4390">
        <f>IF('Data R5'!C400="","",'Data R5'!B400)</f>
        <v/>
      </c>
      <c r="C4390">
        <f>IF('Data R5'!C400="","",'Data R5'!C400)</f>
        <v/>
      </c>
      <c r="D4390">
        <f>IF('Data R5'!C400="","",'Data R5'!D400)</f>
        <v/>
      </c>
      <c r="E4390">
        <f>IF('Data R5'!C400="","",'Data R5'!E400)</f>
        <v/>
      </c>
      <c r="F4390">
        <f>IF('Data R5'!C400="","",'Data R5'!F400)</f>
        <v/>
      </c>
      <c r="G4390">
        <f>IF('Data R5'!C400="","",'Data R5'!AD400)</f>
        <v/>
      </c>
      <c r="H4390">
        <f>IF('Data R5'!C400="","",'Data R5'!AC400)</f>
        <v/>
      </c>
      <c r="I4390">
        <f>IF('Data R5'!C400="","",COUNTIF('Data R5'!J400,"&gt;0")+COUNTIF('Data R5'!L400,"&gt;0")+COUNTIF('Data R5'!N400,"&gt;0")+COUNTIF('Data R5'!P400,"&gt;0")+COUNTIF('Data R5'!R400,"&gt;0")+COUNTIF('Data R5'!T400,"&gt;0")+COUNTIF('Data R5'!V400,"&gt;0")+COUNTIF('Data R5'!X400,"&gt;0"))</f>
        <v/>
      </c>
      <c r="J4390">
        <f>IF('Data R5'!C400="","",IF((COUNTIF('Data R5'!K400,"&gt;0")+COUNTIF('Data R5'!M400,"&gt;0")+COUNTIF('Data R5'!O400,"&gt;0")+COUNTIF('Data R5'!Q400,"&gt;0")+COUNTIF('Data R5'!S400,"&gt;0")+COUNTIF('Data R5'!U400,"&gt;0")+COUNTIF('Data R5'!W400,"&gt;0")+COUNTIF('Data R5'!Y400,"&gt;0"))&gt;0,1,0))</f>
        <v/>
      </c>
      <c r="M4390" t="inlineStr">
        <is>
          <t>Data R</t>
        </is>
      </c>
    </row>
    <row r="4391">
      <c r="A4391" t="inlineStr">
        <is>
          <t>Regional 5</t>
        </is>
      </c>
      <c r="B4391">
        <f>IF('Data R5'!C401="","",'Data R5'!B401)</f>
        <v/>
      </c>
      <c r="C4391">
        <f>IF('Data R5'!C401="","",'Data R5'!C401)</f>
        <v/>
      </c>
      <c r="D4391">
        <f>IF('Data R5'!C401="","",'Data R5'!D401)</f>
        <v/>
      </c>
      <c r="E4391">
        <f>IF('Data R5'!C401="","",'Data R5'!E401)</f>
        <v/>
      </c>
      <c r="F4391">
        <f>IF('Data R5'!C401="","",'Data R5'!F401)</f>
        <v/>
      </c>
      <c r="G4391">
        <f>IF('Data R5'!C401="","",'Data R5'!AD401)</f>
        <v/>
      </c>
      <c r="H4391">
        <f>IF('Data R5'!C401="","",'Data R5'!AC401)</f>
        <v/>
      </c>
      <c r="I4391">
        <f>IF('Data R5'!C401="","",COUNTIF('Data R5'!J401,"&gt;0")+COUNTIF('Data R5'!L401,"&gt;0")+COUNTIF('Data R5'!N401,"&gt;0")+COUNTIF('Data R5'!P401,"&gt;0")+COUNTIF('Data R5'!R401,"&gt;0")+COUNTIF('Data R5'!T401,"&gt;0")+COUNTIF('Data R5'!V401,"&gt;0")+COUNTIF('Data R5'!X401,"&gt;0"))</f>
        <v/>
      </c>
      <c r="J4391">
        <f>IF('Data R5'!C401="","",IF((COUNTIF('Data R5'!K401,"&gt;0")+COUNTIF('Data R5'!M401,"&gt;0")+COUNTIF('Data R5'!O401,"&gt;0")+COUNTIF('Data R5'!Q401,"&gt;0")+COUNTIF('Data R5'!S401,"&gt;0")+COUNTIF('Data R5'!U401,"&gt;0")+COUNTIF('Data R5'!W401,"&gt;0")+COUNTIF('Data R5'!Y401,"&gt;0"))&gt;0,1,0))</f>
        <v/>
      </c>
      <c r="M4391" t="inlineStr">
        <is>
          <t>Data R</t>
        </is>
      </c>
    </row>
    <row r="4392">
      <c r="A4392" t="inlineStr">
        <is>
          <t>Regional 5</t>
        </is>
      </c>
      <c r="B4392">
        <f>IF('Data R5'!C402="","",'Data R5'!B402)</f>
        <v/>
      </c>
      <c r="C4392">
        <f>IF('Data R5'!C402="","",'Data R5'!C402)</f>
        <v/>
      </c>
      <c r="D4392">
        <f>IF('Data R5'!C402="","",'Data R5'!D402)</f>
        <v/>
      </c>
      <c r="E4392">
        <f>IF('Data R5'!C402="","",'Data R5'!E402)</f>
        <v/>
      </c>
      <c r="F4392">
        <f>IF('Data R5'!C402="","",'Data R5'!F402)</f>
        <v/>
      </c>
      <c r="G4392">
        <f>IF('Data R5'!C402="","",'Data R5'!AD402)</f>
        <v/>
      </c>
      <c r="H4392">
        <f>IF('Data R5'!C402="","",'Data R5'!AC402)</f>
        <v/>
      </c>
      <c r="I4392">
        <f>IF('Data R5'!C402="","",COUNTIF('Data R5'!J402,"&gt;0")+COUNTIF('Data R5'!L402,"&gt;0")+COUNTIF('Data R5'!N402,"&gt;0")+COUNTIF('Data R5'!P402,"&gt;0")+COUNTIF('Data R5'!R402,"&gt;0")+COUNTIF('Data R5'!T402,"&gt;0")+COUNTIF('Data R5'!V402,"&gt;0")+COUNTIF('Data R5'!X402,"&gt;0"))</f>
        <v/>
      </c>
      <c r="J4392">
        <f>IF('Data R5'!C402="","",IF((COUNTIF('Data R5'!K402,"&gt;0")+COUNTIF('Data R5'!M402,"&gt;0")+COUNTIF('Data R5'!O402,"&gt;0")+COUNTIF('Data R5'!Q402,"&gt;0")+COUNTIF('Data R5'!S402,"&gt;0")+COUNTIF('Data R5'!U402,"&gt;0")+COUNTIF('Data R5'!W402,"&gt;0")+COUNTIF('Data R5'!Y402,"&gt;0"))&gt;0,1,0))</f>
        <v/>
      </c>
      <c r="M4392" t="inlineStr">
        <is>
          <t>Data R</t>
        </is>
      </c>
    </row>
    <row r="4393">
      <c r="A4393" t="inlineStr">
        <is>
          <t>Regional 5</t>
        </is>
      </c>
      <c r="B4393">
        <f>IF('Data R5'!C403="","",'Data R5'!B403)</f>
        <v/>
      </c>
      <c r="C4393">
        <f>IF('Data R5'!C403="","",'Data R5'!C403)</f>
        <v/>
      </c>
      <c r="D4393">
        <f>IF('Data R5'!C403="","",'Data R5'!D403)</f>
        <v/>
      </c>
      <c r="E4393">
        <f>IF('Data R5'!C403="","",'Data R5'!E403)</f>
        <v/>
      </c>
      <c r="F4393">
        <f>IF('Data R5'!C403="","",'Data R5'!F403)</f>
        <v/>
      </c>
      <c r="G4393">
        <f>IF('Data R5'!C403="","",'Data R5'!AD403)</f>
        <v/>
      </c>
      <c r="H4393">
        <f>IF('Data R5'!C403="","",'Data R5'!AC403)</f>
        <v/>
      </c>
      <c r="I4393">
        <f>IF('Data R5'!C403="","",COUNTIF('Data R5'!J403,"&gt;0")+COUNTIF('Data R5'!L403,"&gt;0")+COUNTIF('Data R5'!N403,"&gt;0")+COUNTIF('Data R5'!P403,"&gt;0")+COUNTIF('Data R5'!R403,"&gt;0")+COUNTIF('Data R5'!T403,"&gt;0")+COUNTIF('Data R5'!V403,"&gt;0")+COUNTIF('Data R5'!X403,"&gt;0"))</f>
        <v/>
      </c>
      <c r="J4393">
        <f>IF('Data R5'!C403="","",IF((COUNTIF('Data R5'!K403,"&gt;0")+COUNTIF('Data R5'!M403,"&gt;0")+COUNTIF('Data R5'!O403,"&gt;0")+COUNTIF('Data R5'!Q403,"&gt;0")+COUNTIF('Data R5'!S403,"&gt;0")+COUNTIF('Data R5'!U403,"&gt;0")+COUNTIF('Data R5'!W403,"&gt;0")+COUNTIF('Data R5'!Y403,"&gt;0"))&gt;0,1,0))</f>
        <v/>
      </c>
      <c r="M4393" t="inlineStr">
        <is>
          <t>Data R</t>
        </is>
      </c>
    </row>
    <row r="4394">
      <c r="A4394" t="inlineStr">
        <is>
          <t>Regional 5</t>
        </is>
      </c>
      <c r="B4394">
        <f>IF('Data R5'!C404="","",'Data R5'!B404)</f>
        <v/>
      </c>
      <c r="C4394">
        <f>IF('Data R5'!C404="","",'Data R5'!C404)</f>
        <v/>
      </c>
      <c r="D4394">
        <f>IF('Data R5'!C404="","",'Data R5'!D404)</f>
        <v/>
      </c>
      <c r="E4394">
        <f>IF('Data R5'!C404="","",'Data R5'!E404)</f>
        <v/>
      </c>
      <c r="F4394">
        <f>IF('Data R5'!C404="","",'Data R5'!F404)</f>
        <v/>
      </c>
      <c r="G4394">
        <f>IF('Data R5'!C404="","",'Data R5'!AD404)</f>
        <v/>
      </c>
      <c r="H4394">
        <f>IF('Data R5'!C404="","",'Data R5'!AC404)</f>
        <v/>
      </c>
      <c r="I4394">
        <f>IF('Data R5'!C404="","",COUNTIF('Data R5'!J404,"&gt;0")+COUNTIF('Data R5'!L404,"&gt;0")+COUNTIF('Data R5'!N404,"&gt;0")+COUNTIF('Data R5'!P404,"&gt;0")+COUNTIF('Data R5'!R404,"&gt;0")+COUNTIF('Data R5'!T404,"&gt;0")+COUNTIF('Data R5'!V404,"&gt;0")+COUNTIF('Data R5'!X404,"&gt;0"))</f>
        <v/>
      </c>
      <c r="J4394">
        <f>IF('Data R5'!C404="","",IF((COUNTIF('Data R5'!K404,"&gt;0")+COUNTIF('Data R5'!M404,"&gt;0")+COUNTIF('Data R5'!O404,"&gt;0")+COUNTIF('Data R5'!Q404,"&gt;0")+COUNTIF('Data R5'!S404,"&gt;0")+COUNTIF('Data R5'!U404,"&gt;0")+COUNTIF('Data R5'!W404,"&gt;0")+COUNTIF('Data R5'!Y404,"&gt;0"))&gt;0,1,0))</f>
        <v/>
      </c>
      <c r="M4394" t="inlineStr">
        <is>
          <t>Data R</t>
        </is>
      </c>
    </row>
    <row r="4395">
      <c r="A4395" t="inlineStr">
        <is>
          <t>Regional 5</t>
        </is>
      </c>
      <c r="B4395">
        <f>IF('Data R5'!C405="","",'Data R5'!B405)</f>
        <v/>
      </c>
      <c r="C4395">
        <f>IF('Data R5'!C405="","",'Data R5'!C405)</f>
        <v/>
      </c>
      <c r="D4395">
        <f>IF('Data R5'!C405="","",'Data R5'!D405)</f>
        <v/>
      </c>
      <c r="E4395">
        <f>IF('Data R5'!C405="","",'Data R5'!E405)</f>
        <v/>
      </c>
      <c r="F4395">
        <f>IF('Data R5'!C405="","",'Data R5'!F405)</f>
        <v/>
      </c>
      <c r="G4395">
        <f>IF('Data R5'!C405="","",'Data R5'!AD405)</f>
        <v/>
      </c>
      <c r="H4395">
        <f>IF('Data R5'!C405="","",'Data R5'!AC405)</f>
        <v/>
      </c>
      <c r="I4395">
        <f>IF('Data R5'!C405="","",COUNTIF('Data R5'!J405,"&gt;0")+COUNTIF('Data R5'!L405,"&gt;0")+COUNTIF('Data R5'!N405,"&gt;0")+COUNTIF('Data R5'!P405,"&gt;0")+COUNTIF('Data R5'!R405,"&gt;0")+COUNTIF('Data R5'!T405,"&gt;0")+COUNTIF('Data R5'!V405,"&gt;0")+COUNTIF('Data R5'!X405,"&gt;0"))</f>
        <v/>
      </c>
      <c r="J4395">
        <f>IF('Data R5'!C405="","",IF((COUNTIF('Data R5'!K405,"&gt;0")+COUNTIF('Data R5'!M405,"&gt;0")+COUNTIF('Data R5'!O405,"&gt;0")+COUNTIF('Data R5'!Q405,"&gt;0")+COUNTIF('Data R5'!S405,"&gt;0")+COUNTIF('Data R5'!U405,"&gt;0")+COUNTIF('Data R5'!W405,"&gt;0")+COUNTIF('Data R5'!Y405,"&gt;0"))&gt;0,1,0))</f>
        <v/>
      </c>
      <c r="M4395" t="inlineStr">
        <is>
          <t>Data R</t>
        </is>
      </c>
    </row>
    <row r="4396">
      <c r="A4396" t="inlineStr">
        <is>
          <t>Regional 5</t>
        </is>
      </c>
      <c r="B4396">
        <f>IF('Data R5'!C406="","",'Data R5'!B406)</f>
        <v/>
      </c>
      <c r="C4396">
        <f>IF('Data R5'!C406="","",'Data R5'!C406)</f>
        <v/>
      </c>
      <c r="D4396">
        <f>IF('Data R5'!C406="","",'Data R5'!D406)</f>
        <v/>
      </c>
      <c r="E4396">
        <f>IF('Data R5'!C406="","",'Data R5'!E406)</f>
        <v/>
      </c>
      <c r="F4396">
        <f>IF('Data R5'!C406="","",'Data R5'!F406)</f>
        <v/>
      </c>
      <c r="G4396">
        <f>IF('Data R5'!C406="","",'Data R5'!AD406)</f>
        <v/>
      </c>
      <c r="H4396">
        <f>IF('Data R5'!C406="","",'Data R5'!AC406)</f>
        <v/>
      </c>
      <c r="I4396">
        <f>IF('Data R5'!C406="","",COUNTIF('Data R5'!J406,"&gt;0")+COUNTIF('Data R5'!L406,"&gt;0")+COUNTIF('Data R5'!N406,"&gt;0")+COUNTIF('Data R5'!P406,"&gt;0")+COUNTIF('Data R5'!R406,"&gt;0")+COUNTIF('Data R5'!T406,"&gt;0")+COUNTIF('Data R5'!V406,"&gt;0")+COUNTIF('Data R5'!X406,"&gt;0"))</f>
        <v/>
      </c>
      <c r="J4396">
        <f>IF('Data R5'!C406="","",IF((COUNTIF('Data R5'!K406,"&gt;0")+COUNTIF('Data R5'!M406,"&gt;0")+COUNTIF('Data R5'!O406,"&gt;0")+COUNTIF('Data R5'!Q406,"&gt;0")+COUNTIF('Data R5'!S406,"&gt;0")+COUNTIF('Data R5'!U406,"&gt;0")+COUNTIF('Data R5'!W406,"&gt;0")+COUNTIF('Data R5'!Y406,"&gt;0"))&gt;0,1,0))</f>
        <v/>
      </c>
      <c r="M4396" t="inlineStr">
        <is>
          <t>Data R</t>
        </is>
      </c>
    </row>
    <row r="4397">
      <c r="A4397" t="inlineStr">
        <is>
          <t>Regional 5</t>
        </is>
      </c>
      <c r="B4397">
        <f>IF('Data R5'!C407="","",'Data R5'!B407)</f>
        <v/>
      </c>
      <c r="C4397">
        <f>IF('Data R5'!C407="","",'Data R5'!C407)</f>
        <v/>
      </c>
      <c r="D4397">
        <f>IF('Data R5'!C407="","",'Data R5'!D407)</f>
        <v/>
      </c>
      <c r="E4397">
        <f>IF('Data R5'!C407="","",'Data R5'!E407)</f>
        <v/>
      </c>
      <c r="F4397">
        <f>IF('Data R5'!C407="","",'Data R5'!F407)</f>
        <v/>
      </c>
      <c r="G4397">
        <f>IF('Data R5'!C407="","",'Data R5'!AD407)</f>
        <v/>
      </c>
      <c r="H4397">
        <f>IF('Data R5'!C407="","",'Data R5'!AC407)</f>
        <v/>
      </c>
      <c r="I4397">
        <f>IF('Data R5'!C407="","",COUNTIF('Data R5'!J407,"&gt;0")+COUNTIF('Data R5'!L407,"&gt;0")+COUNTIF('Data R5'!N407,"&gt;0")+COUNTIF('Data R5'!P407,"&gt;0")+COUNTIF('Data R5'!R407,"&gt;0")+COUNTIF('Data R5'!T407,"&gt;0")+COUNTIF('Data R5'!V407,"&gt;0")+COUNTIF('Data R5'!X407,"&gt;0"))</f>
        <v/>
      </c>
      <c r="J4397">
        <f>IF('Data R5'!C407="","",IF((COUNTIF('Data R5'!K407,"&gt;0")+COUNTIF('Data R5'!M407,"&gt;0")+COUNTIF('Data R5'!O407,"&gt;0")+COUNTIF('Data R5'!Q407,"&gt;0")+COUNTIF('Data R5'!S407,"&gt;0")+COUNTIF('Data R5'!U407,"&gt;0")+COUNTIF('Data R5'!W407,"&gt;0")+COUNTIF('Data R5'!Y407,"&gt;0"))&gt;0,1,0))</f>
        <v/>
      </c>
      <c r="M4397" t="inlineStr">
        <is>
          <t>Data R</t>
        </is>
      </c>
    </row>
    <row r="4398">
      <c r="A4398" t="inlineStr">
        <is>
          <t>Regional 5</t>
        </is>
      </c>
      <c r="B4398">
        <f>IF('Data R5'!C408="","",'Data R5'!B408)</f>
        <v/>
      </c>
      <c r="C4398">
        <f>IF('Data R5'!C408="","",'Data R5'!C408)</f>
        <v/>
      </c>
      <c r="D4398">
        <f>IF('Data R5'!C408="","",'Data R5'!D408)</f>
        <v/>
      </c>
      <c r="E4398">
        <f>IF('Data R5'!C408="","",'Data R5'!E408)</f>
        <v/>
      </c>
      <c r="F4398">
        <f>IF('Data R5'!C408="","",'Data R5'!F408)</f>
        <v/>
      </c>
      <c r="G4398">
        <f>IF('Data R5'!C408="","",'Data R5'!AD408)</f>
        <v/>
      </c>
      <c r="H4398">
        <f>IF('Data R5'!C408="","",'Data R5'!AC408)</f>
        <v/>
      </c>
      <c r="I4398">
        <f>IF('Data R5'!C408="","",COUNTIF('Data R5'!J408,"&gt;0")+COUNTIF('Data R5'!L408,"&gt;0")+COUNTIF('Data R5'!N408,"&gt;0")+COUNTIF('Data R5'!P408,"&gt;0")+COUNTIF('Data R5'!R408,"&gt;0")+COUNTIF('Data R5'!T408,"&gt;0")+COUNTIF('Data R5'!V408,"&gt;0")+COUNTIF('Data R5'!X408,"&gt;0"))</f>
        <v/>
      </c>
      <c r="J4398">
        <f>IF('Data R5'!C408="","",IF((COUNTIF('Data R5'!K408,"&gt;0")+COUNTIF('Data R5'!M408,"&gt;0")+COUNTIF('Data R5'!O408,"&gt;0")+COUNTIF('Data R5'!Q408,"&gt;0")+COUNTIF('Data R5'!S408,"&gt;0")+COUNTIF('Data R5'!U408,"&gt;0")+COUNTIF('Data R5'!W408,"&gt;0")+COUNTIF('Data R5'!Y408,"&gt;0"))&gt;0,1,0))</f>
        <v/>
      </c>
      <c r="M4398" t="inlineStr">
        <is>
          <t>Data R</t>
        </is>
      </c>
    </row>
    <row r="4399">
      <c r="A4399" t="inlineStr">
        <is>
          <t>Regional 5</t>
        </is>
      </c>
      <c r="B4399">
        <f>IF('Data R5'!C409="","",'Data R5'!B409)</f>
        <v/>
      </c>
      <c r="C4399">
        <f>IF('Data R5'!C409="","",'Data R5'!C409)</f>
        <v/>
      </c>
      <c r="D4399">
        <f>IF('Data R5'!C409="","",'Data R5'!D409)</f>
        <v/>
      </c>
      <c r="E4399">
        <f>IF('Data R5'!C409="","",'Data R5'!E409)</f>
        <v/>
      </c>
      <c r="F4399">
        <f>IF('Data R5'!C409="","",'Data R5'!F409)</f>
        <v/>
      </c>
      <c r="G4399">
        <f>IF('Data R5'!C409="","",'Data R5'!AD409)</f>
        <v/>
      </c>
      <c r="H4399">
        <f>IF('Data R5'!C409="","",'Data R5'!AC409)</f>
        <v/>
      </c>
      <c r="I4399">
        <f>IF('Data R5'!C409="","",COUNTIF('Data R5'!J409,"&gt;0")+COUNTIF('Data R5'!L409,"&gt;0")+COUNTIF('Data R5'!N409,"&gt;0")+COUNTIF('Data R5'!P409,"&gt;0")+COUNTIF('Data R5'!R409,"&gt;0")+COUNTIF('Data R5'!T409,"&gt;0")+COUNTIF('Data R5'!V409,"&gt;0")+COUNTIF('Data R5'!X409,"&gt;0"))</f>
        <v/>
      </c>
      <c r="J4399">
        <f>IF('Data R5'!C409="","",IF((COUNTIF('Data R5'!K409,"&gt;0")+COUNTIF('Data R5'!M409,"&gt;0")+COUNTIF('Data R5'!O409,"&gt;0")+COUNTIF('Data R5'!Q409,"&gt;0")+COUNTIF('Data R5'!S409,"&gt;0")+COUNTIF('Data R5'!U409,"&gt;0")+COUNTIF('Data R5'!W409,"&gt;0")+COUNTIF('Data R5'!Y409,"&gt;0"))&gt;0,1,0))</f>
        <v/>
      </c>
      <c r="M4399" t="inlineStr">
        <is>
          <t>Data R</t>
        </is>
      </c>
    </row>
    <row r="4400">
      <c r="A4400" t="inlineStr">
        <is>
          <t>Regional 5</t>
        </is>
      </c>
      <c r="B4400">
        <f>IF('Data R5'!C410="","",'Data R5'!B410)</f>
        <v/>
      </c>
      <c r="C4400">
        <f>IF('Data R5'!C410="","",'Data R5'!C410)</f>
        <v/>
      </c>
      <c r="D4400">
        <f>IF('Data R5'!C410="","",'Data R5'!D410)</f>
        <v/>
      </c>
      <c r="E4400">
        <f>IF('Data R5'!C410="","",'Data R5'!E410)</f>
        <v/>
      </c>
      <c r="F4400">
        <f>IF('Data R5'!C410="","",'Data R5'!F410)</f>
        <v/>
      </c>
      <c r="G4400">
        <f>IF('Data R5'!C410="","",'Data R5'!AD410)</f>
        <v/>
      </c>
      <c r="H4400">
        <f>IF('Data R5'!C410="","",'Data R5'!AC410)</f>
        <v/>
      </c>
      <c r="I4400">
        <f>IF('Data R5'!C410="","",COUNTIF('Data R5'!J410,"&gt;0")+COUNTIF('Data R5'!L410,"&gt;0")+COUNTIF('Data R5'!N410,"&gt;0")+COUNTIF('Data R5'!P410,"&gt;0")+COUNTIF('Data R5'!R410,"&gt;0")+COUNTIF('Data R5'!T410,"&gt;0")+COUNTIF('Data R5'!V410,"&gt;0")+COUNTIF('Data R5'!X410,"&gt;0"))</f>
        <v/>
      </c>
      <c r="J4400">
        <f>IF('Data R5'!C410="","",IF((COUNTIF('Data R5'!K410,"&gt;0")+COUNTIF('Data R5'!M410,"&gt;0")+COUNTIF('Data R5'!O410,"&gt;0")+COUNTIF('Data R5'!Q410,"&gt;0")+COUNTIF('Data R5'!S410,"&gt;0")+COUNTIF('Data R5'!U410,"&gt;0")+COUNTIF('Data R5'!W410,"&gt;0")+COUNTIF('Data R5'!Y410,"&gt;0"))&gt;0,1,0))</f>
        <v/>
      </c>
      <c r="M4400" t="inlineStr">
        <is>
          <t>Data R</t>
        </is>
      </c>
    </row>
    <row r="4401">
      <c r="A4401" t="inlineStr">
        <is>
          <t>Regional 5</t>
        </is>
      </c>
      <c r="B4401">
        <f>IF('Data R5'!C411="","",'Data R5'!B411)</f>
        <v/>
      </c>
      <c r="C4401">
        <f>IF('Data R5'!C411="","",'Data R5'!C411)</f>
        <v/>
      </c>
      <c r="D4401">
        <f>IF('Data R5'!C411="","",'Data R5'!D411)</f>
        <v/>
      </c>
      <c r="E4401">
        <f>IF('Data R5'!C411="","",'Data R5'!E411)</f>
        <v/>
      </c>
      <c r="F4401">
        <f>IF('Data R5'!C411="","",'Data R5'!F411)</f>
        <v/>
      </c>
      <c r="G4401">
        <f>IF('Data R5'!C411="","",'Data R5'!AD411)</f>
        <v/>
      </c>
      <c r="H4401">
        <f>IF('Data R5'!C411="","",'Data R5'!AC411)</f>
        <v/>
      </c>
      <c r="I4401">
        <f>IF('Data R5'!C411="","",COUNTIF('Data R5'!J411,"&gt;0")+COUNTIF('Data R5'!L411,"&gt;0")+COUNTIF('Data R5'!N411,"&gt;0")+COUNTIF('Data R5'!P411,"&gt;0")+COUNTIF('Data R5'!R411,"&gt;0")+COUNTIF('Data R5'!T411,"&gt;0")+COUNTIF('Data R5'!V411,"&gt;0")+COUNTIF('Data R5'!X411,"&gt;0"))</f>
        <v/>
      </c>
      <c r="J4401">
        <f>IF('Data R5'!C411="","",IF((COUNTIF('Data R5'!K411,"&gt;0")+COUNTIF('Data R5'!M411,"&gt;0")+COUNTIF('Data R5'!O411,"&gt;0")+COUNTIF('Data R5'!Q411,"&gt;0")+COUNTIF('Data R5'!S411,"&gt;0")+COUNTIF('Data R5'!U411,"&gt;0")+COUNTIF('Data R5'!W411,"&gt;0")+COUNTIF('Data R5'!Y411,"&gt;0"))&gt;0,1,0))</f>
        <v/>
      </c>
      <c r="M4401" t="inlineStr">
        <is>
          <t>Data R</t>
        </is>
      </c>
    </row>
    <row r="4402">
      <c r="A4402" t="inlineStr">
        <is>
          <t>Regional 5</t>
        </is>
      </c>
      <c r="B4402">
        <f>IF('Data R5'!C412="","",'Data R5'!B412)</f>
        <v/>
      </c>
      <c r="C4402">
        <f>IF('Data R5'!C412="","",'Data R5'!C412)</f>
        <v/>
      </c>
      <c r="D4402">
        <f>IF('Data R5'!C412="","",'Data R5'!D412)</f>
        <v/>
      </c>
      <c r="E4402">
        <f>IF('Data R5'!C412="","",'Data R5'!E412)</f>
        <v/>
      </c>
      <c r="F4402">
        <f>IF('Data R5'!C412="","",'Data R5'!F412)</f>
        <v/>
      </c>
      <c r="G4402">
        <f>IF('Data R5'!C412="","",'Data R5'!AD412)</f>
        <v/>
      </c>
      <c r="H4402">
        <f>IF('Data R5'!C412="","",'Data R5'!AC412)</f>
        <v/>
      </c>
      <c r="I4402">
        <f>IF('Data R5'!C412="","",COUNTIF('Data R5'!J412,"&gt;0")+COUNTIF('Data R5'!L412,"&gt;0")+COUNTIF('Data R5'!N412,"&gt;0")+COUNTIF('Data R5'!P412,"&gt;0")+COUNTIF('Data R5'!R412,"&gt;0")+COUNTIF('Data R5'!T412,"&gt;0")+COUNTIF('Data R5'!V412,"&gt;0")+COUNTIF('Data R5'!X412,"&gt;0"))</f>
        <v/>
      </c>
      <c r="J4402">
        <f>IF('Data R5'!C412="","",IF((COUNTIF('Data R5'!K412,"&gt;0")+COUNTIF('Data R5'!M412,"&gt;0")+COUNTIF('Data R5'!O412,"&gt;0")+COUNTIF('Data R5'!Q412,"&gt;0")+COUNTIF('Data R5'!S412,"&gt;0")+COUNTIF('Data R5'!U412,"&gt;0")+COUNTIF('Data R5'!W412,"&gt;0")+COUNTIF('Data R5'!Y412,"&gt;0"))&gt;0,1,0))</f>
        <v/>
      </c>
      <c r="M4402" t="inlineStr">
        <is>
          <t>Data R</t>
        </is>
      </c>
    </row>
    <row r="4403">
      <c r="A4403" t="inlineStr">
        <is>
          <t>Regional 5</t>
        </is>
      </c>
      <c r="B4403">
        <f>IF('Data R5'!C413="","",'Data R5'!B413)</f>
        <v/>
      </c>
      <c r="C4403">
        <f>IF('Data R5'!C413="","",'Data R5'!C413)</f>
        <v/>
      </c>
      <c r="D4403">
        <f>IF('Data R5'!C413="","",'Data R5'!D413)</f>
        <v/>
      </c>
      <c r="E4403">
        <f>IF('Data R5'!C413="","",'Data R5'!E413)</f>
        <v/>
      </c>
      <c r="F4403">
        <f>IF('Data R5'!C413="","",'Data R5'!F413)</f>
        <v/>
      </c>
      <c r="G4403">
        <f>IF('Data R5'!C413="","",'Data R5'!AD413)</f>
        <v/>
      </c>
      <c r="H4403">
        <f>IF('Data R5'!C413="","",'Data R5'!AC413)</f>
        <v/>
      </c>
      <c r="I4403">
        <f>IF('Data R5'!C413="","",COUNTIF('Data R5'!J413,"&gt;0")+COUNTIF('Data R5'!L413,"&gt;0")+COUNTIF('Data R5'!N413,"&gt;0")+COUNTIF('Data R5'!P413,"&gt;0")+COUNTIF('Data R5'!R413,"&gt;0")+COUNTIF('Data R5'!T413,"&gt;0")+COUNTIF('Data R5'!V413,"&gt;0")+COUNTIF('Data R5'!X413,"&gt;0"))</f>
        <v/>
      </c>
      <c r="J4403">
        <f>IF('Data R5'!C413="","",IF((COUNTIF('Data R5'!K413,"&gt;0")+COUNTIF('Data R5'!M413,"&gt;0")+COUNTIF('Data R5'!O413,"&gt;0")+COUNTIF('Data R5'!Q413,"&gt;0")+COUNTIF('Data R5'!S413,"&gt;0")+COUNTIF('Data R5'!U413,"&gt;0")+COUNTIF('Data R5'!W413,"&gt;0")+COUNTIF('Data R5'!Y413,"&gt;0"))&gt;0,1,0))</f>
        <v/>
      </c>
      <c r="M4403" t="inlineStr">
        <is>
          <t>Data R</t>
        </is>
      </c>
    </row>
    <row r="4404">
      <c r="A4404" t="inlineStr">
        <is>
          <t>Regional 5</t>
        </is>
      </c>
      <c r="B4404">
        <f>IF('Data R5'!C414="","",'Data R5'!B414)</f>
        <v/>
      </c>
      <c r="C4404">
        <f>IF('Data R5'!C414="","",'Data R5'!C414)</f>
        <v/>
      </c>
      <c r="D4404">
        <f>IF('Data R5'!C414="","",'Data R5'!D414)</f>
        <v/>
      </c>
      <c r="E4404">
        <f>IF('Data R5'!C414="","",'Data R5'!E414)</f>
        <v/>
      </c>
      <c r="F4404">
        <f>IF('Data R5'!C414="","",'Data R5'!F414)</f>
        <v/>
      </c>
      <c r="G4404">
        <f>IF('Data R5'!C414="","",'Data R5'!AD414)</f>
        <v/>
      </c>
      <c r="H4404">
        <f>IF('Data R5'!C414="","",'Data R5'!AC414)</f>
        <v/>
      </c>
      <c r="I4404">
        <f>IF('Data R5'!C414="","",COUNTIF('Data R5'!J414,"&gt;0")+COUNTIF('Data R5'!L414,"&gt;0")+COUNTIF('Data R5'!N414,"&gt;0")+COUNTIF('Data R5'!P414,"&gt;0")+COUNTIF('Data R5'!R414,"&gt;0")+COUNTIF('Data R5'!T414,"&gt;0")+COUNTIF('Data R5'!V414,"&gt;0")+COUNTIF('Data R5'!X414,"&gt;0"))</f>
        <v/>
      </c>
      <c r="J4404">
        <f>IF('Data R5'!C414="","",IF((COUNTIF('Data R5'!K414,"&gt;0")+COUNTIF('Data R5'!M414,"&gt;0")+COUNTIF('Data R5'!O414,"&gt;0")+COUNTIF('Data R5'!Q414,"&gt;0")+COUNTIF('Data R5'!S414,"&gt;0")+COUNTIF('Data R5'!U414,"&gt;0")+COUNTIF('Data R5'!W414,"&gt;0")+COUNTIF('Data R5'!Y414,"&gt;0"))&gt;0,1,0))</f>
        <v/>
      </c>
      <c r="M4404" t="inlineStr">
        <is>
          <t>Data R</t>
        </is>
      </c>
    </row>
    <row r="4405">
      <c r="A4405" t="inlineStr">
        <is>
          <t>Regional 5</t>
        </is>
      </c>
      <c r="B4405">
        <f>IF('Data R5'!C415="","",'Data R5'!B415)</f>
        <v/>
      </c>
      <c r="C4405">
        <f>IF('Data R5'!C415="","",'Data R5'!C415)</f>
        <v/>
      </c>
      <c r="D4405">
        <f>IF('Data R5'!C415="","",'Data R5'!D415)</f>
        <v/>
      </c>
      <c r="E4405">
        <f>IF('Data R5'!C415="","",'Data R5'!E415)</f>
        <v/>
      </c>
      <c r="F4405">
        <f>IF('Data R5'!C415="","",'Data R5'!F415)</f>
        <v/>
      </c>
      <c r="G4405">
        <f>IF('Data R5'!C415="","",'Data R5'!AD415)</f>
        <v/>
      </c>
      <c r="H4405">
        <f>IF('Data R5'!C415="","",'Data R5'!AC415)</f>
        <v/>
      </c>
      <c r="I4405">
        <f>IF('Data R5'!C415="","",COUNTIF('Data R5'!J415,"&gt;0")+COUNTIF('Data R5'!L415,"&gt;0")+COUNTIF('Data R5'!N415,"&gt;0")+COUNTIF('Data R5'!P415,"&gt;0")+COUNTIF('Data R5'!R415,"&gt;0")+COUNTIF('Data R5'!T415,"&gt;0")+COUNTIF('Data R5'!V415,"&gt;0")+COUNTIF('Data R5'!X415,"&gt;0"))</f>
        <v/>
      </c>
      <c r="J4405">
        <f>IF('Data R5'!C415="","",IF((COUNTIF('Data R5'!K415,"&gt;0")+COUNTIF('Data R5'!M415,"&gt;0")+COUNTIF('Data R5'!O415,"&gt;0")+COUNTIF('Data R5'!Q415,"&gt;0")+COUNTIF('Data R5'!S415,"&gt;0")+COUNTIF('Data R5'!U415,"&gt;0")+COUNTIF('Data R5'!W415,"&gt;0")+COUNTIF('Data R5'!Y415,"&gt;0"))&gt;0,1,0))</f>
        <v/>
      </c>
      <c r="M4405" t="inlineStr">
        <is>
          <t>Data R</t>
        </is>
      </c>
    </row>
    <row r="4406">
      <c r="A4406" t="inlineStr">
        <is>
          <t>Regional 5</t>
        </is>
      </c>
      <c r="B4406">
        <f>IF('Data R5'!C416="","",'Data R5'!B416)</f>
        <v/>
      </c>
      <c r="C4406">
        <f>IF('Data R5'!C416="","",'Data R5'!C416)</f>
        <v/>
      </c>
      <c r="D4406">
        <f>IF('Data R5'!C416="","",'Data R5'!D416)</f>
        <v/>
      </c>
      <c r="E4406">
        <f>IF('Data R5'!C416="","",'Data R5'!E416)</f>
        <v/>
      </c>
      <c r="F4406">
        <f>IF('Data R5'!C416="","",'Data R5'!F416)</f>
        <v/>
      </c>
      <c r="G4406">
        <f>IF('Data R5'!C416="","",'Data R5'!AD416)</f>
        <v/>
      </c>
      <c r="H4406">
        <f>IF('Data R5'!C416="","",'Data R5'!AC416)</f>
        <v/>
      </c>
      <c r="I4406">
        <f>IF('Data R5'!C416="","",COUNTIF('Data R5'!J416,"&gt;0")+COUNTIF('Data R5'!L416,"&gt;0")+COUNTIF('Data R5'!N416,"&gt;0")+COUNTIF('Data R5'!P416,"&gt;0")+COUNTIF('Data R5'!R416,"&gt;0")+COUNTIF('Data R5'!T416,"&gt;0")+COUNTIF('Data R5'!V416,"&gt;0")+COUNTIF('Data R5'!X416,"&gt;0"))</f>
        <v/>
      </c>
      <c r="J4406">
        <f>IF('Data R5'!C416="","",IF((COUNTIF('Data R5'!K416,"&gt;0")+COUNTIF('Data R5'!M416,"&gt;0")+COUNTIF('Data R5'!O416,"&gt;0")+COUNTIF('Data R5'!Q416,"&gt;0")+COUNTIF('Data R5'!S416,"&gt;0")+COUNTIF('Data R5'!U416,"&gt;0")+COUNTIF('Data R5'!W416,"&gt;0")+COUNTIF('Data R5'!Y416,"&gt;0"))&gt;0,1,0))</f>
        <v/>
      </c>
      <c r="M4406" t="inlineStr">
        <is>
          <t>Data R</t>
        </is>
      </c>
    </row>
    <row r="4407">
      <c r="A4407" t="inlineStr">
        <is>
          <t>Regional 5</t>
        </is>
      </c>
      <c r="B4407">
        <f>IF('Data R5'!C417="","",'Data R5'!B417)</f>
        <v/>
      </c>
      <c r="C4407">
        <f>IF('Data R5'!C417="","",'Data R5'!C417)</f>
        <v/>
      </c>
      <c r="D4407">
        <f>IF('Data R5'!C417="","",'Data R5'!D417)</f>
        <v/>
      </c>
      <c r="E4407">
        <f>IF('Data R5'!C417="","",'Data R5'!E417)</f>
        <v/>
      </c>
      <c r="F4407">
        <f>IF('Data R5'!C417="","",'Data R5'!F417)</f>
        <v/>
      </c>
      <c r="G4407">
        <f>IF('Data R5'!C417="","",'Data R5'!AD417)</f>
        <v/>
      </c>
      <c r="H4407">
        <f>IF('Data R5'!C417="","",'Data R5'!AC417)</f>
        <v/>
      </c>
      <c r="I4407">
        <f>IF('Data R5'!C417="","",COUNTIF('Data R5'!J417,"&gt;0")+COUNTIF('Data R5'!L417,"&gt;0")+COUNTIF('Data R5'!N417,"&gt;0")+COUNTIF('Data R5'!P417,"&gt;0")+COUNTIF('Data R5'!R417,"&gt;0")+COUNTIF('Data R5'!T417,"&gt;0")+COUNTIF('Data R5'!V417,"&gt;0")+COUNTIF('Data R5'!X417,"&gt;0"))</f>
        <v/>
      </c>
      <c r="J4407">
        <f>IF('Data R5'!C417="","",IF((COUNTIF('Data R5'!K417,"&gt;0")+COUNTIF('Data R5'!M417,"&gt;0")+COUNTIF('Data R5'!O417,"&gt;0")+COUNTIF('Data R5'!Q417,"&gt;0")+COUNTIF('Data R5'!S417,"&gt;0")+COUNTIF('Data R5'!U417,"&gt;0")+COUNTIF('Data R5'!W417,"&gt;0")+COUNTIF('Data R5'!Y417,"&gt;0"))&gt;0,1,0))</f>
        <v/>
      </c>
      <c r="M4407" t="inlineStr">
        <is>
          <t>Data R</t>
        </is>
      </c>
    </row>
    <row r="4408">
      <c r="A4408" t="inlineStr">
        <is>
          <t>Regional 5</t>
        </is>
      </c>
      <c r="B4408">
        <f>IF('Data R5'!C418="","",'Data R5'!B418)</f>
        <v/>
      </c>
      <c r="C4408">
        <f>IF('Data R5'!C418="","",'Data R5'!C418)</f>
        <v/>
      </c>
      <c r="D4408">
        <f>IF('Data R5'!C418="","",'Data R5'!D418)</f>
        <v/>
      </c>
      <c r="E4408">
        <f>IF('Data R5'!C418="","",'Data R5'!E418)</f>
        <v/>
      </c>
      <c r="F4408">
        <f>IF('Data R5'!C418="","",'Data R5'!F418)</f>
        <v/>
      </c>
      <c r="G4408">
        <f>IF('Data R5'!C418="","",'Data R5'!AD418)</f>
        <v/>
      </c>
      <c r="H4408">
        <f>IF('Data R5'!C418="","",'Data R5'!AC418)</f>
        <v/>
      </c>
      <c r="I4408">
        <f>IF('Data R5'!C418="","",COUNTIF('Data R5'!J418,"&gt;0")+COUNTIF('Data R5'!L418,"&gt;0")+COUNTIF('Data R5'!N418,"&gt;0")+COUNTIF('Data R5'!P418,"&gt;0")+COUNTIF('Data R5'!R418,"&gt;0")+COUNTIF('Data R5'!T418,"&gt;0")+COUNTIF('Data R5'!V418,"&gt;0")+COUNTIF('Data R5'!X418,"&gt;0"))</f>
        <v/>
      </c>
      <c r="J4408">
        <f>IF('Data R5'!C418="","",IF((COUNTIF('Data R5'!K418,"&gt;0")+COUNTIF('Data R5'!M418,"&gt;0")+COUNTIF('Data R5'!O418,"&gt;0")+COUNTIF('Data R5'!Q418,"&gt;0")+COUNTIF('Data R5'!S418,"&gt;0")+COUNTIF('Data R5'!U418,"&gt;0")+COUNTIF('Data R5'!W418,"&gt;0")+COUNTIF('Data R5'!Y418,"&gt;0"))&gt;0,1,0))</f>
        <v/>
      </c>
      <c r="M4408" t="inlineStr">
        <is>
          <t>Data R</t>
        </is>
      </c>
    </row>
    <row r="4409">
      <c r="A4409" t="inlineStr">
        <is>
          <t>Regional 5</t>
        </is>
      </c>
      <c r="B4409">
        <f>IF('Data R5'!C419="","",'Data R5'!B419)</f>
        <v/>
      </c>
      <c r="C4409">
        <f>IF('Data R5'!C419="","",'Data R5'!C419)</f>
        <v/>
      </c>
      <c r="D4409">
        <f>IF('Data R5'!C419="","",'Data R5'!D419)</f>
        <v/>
      </c>
      <c r="E4409">
        <f>IF('Data R5'!C419="","",'Data R5'!E419)</f>
        <v/>
      </c>
      <c r="F4409">
        <f>IF('Data R5'!C419="","",'Data R5'!F419)</f>
        <v/>
      </c>
      <c r="G4409">
        <f>IF('Data R5'!C419="","",'Data R5'!AD419)</f>
        <v/>
      </c>
      <c r="H4409">
        <f>IF('Data R5'!C419="","",'Data R5'!AC419)</f>
        <v/>
      </c>
      <c r="I4409">
        <f>IF('Data R5'!C419="","",COUNTIF('Data R5'!J419,"&gt;0")+COUNTIF('Data R5'!L419,"&gt;0")+COUNTIF('Data R5'!N419,"&gt;0")+COUNTIF('Data R5'!P419,"&gt;0")+COUNTIF('Data R5'!R419,"&gt;0")+COUNTIF('Data R5'!T419,"&gt;0")+COUNTIF('Data R5'!V419,"&gt;0")+COUNTIF('Data R5'!X419,"&gt;0"))</f>
        <v/>
      </c>
      <c r="J4409">
        <f>IF('Data R5'!C419="","",IF((COUNTIF('Data R5'!K419,"&gt;0")+COUNTIF('Data R5'!M419,"&gt;0")+COUNTIF('Data R5'!O419,"&gt;0")+COUNTIF('Data R5'!Q419,"&gt;0")+COUNTIF('Data R5'!S419,"&gt;0")+COUNTIF('Data R5'!U419,"&gt;0")+COUNTIF('Data R5'!W419,"&gt;0")+COUNTIF('Data R5'!Y419,"&gt;0"))&gt;0,1,0))</f>
        <v/>
      </c>
      <c r="M4409" t="inlineStr">
        <is>
          <t>Data R</t>
        </is>
      </c>
    </row>
    <row r="4410">
      <c r="A4410" t="inlineStr">
        <is>
          <t>Regional 5</t>
        </is>
      </c>
      <c r="B4410">
        <f>IF('Data R5'!C420="","",'Data R5'!B420)</f>
        <v/>
      </c>
      <c r="C4410">
        <f>IF('Data R5'!C420="","",'Data R5'!C420)</f>
        <v/>
      </c>
      <c r="D4410">
        <f>IF('Data R5'!C420="","",'Data R5'!D420)</f>
        <v/>
      </c>
      <c r="E4410">
        <f>IF('Data R5'!C420="","",'Data R5'!E420)</f>
        <v/>
      </c>
      <c r="F4410">
        <f>IF('Data R5'!C420="","",'Data R5'!F420)</f>
        <v/>
      </c>
      <c r="G4410">
        <f>IF('Data R5'!C420="","",'Data R5'!AD420)</f>
        <v/>
      </c>
      <c r="H4410">
        <f>IF('Data R5'!C420="","",'Data R5'!AC420)</f>
        <v/>
      </c>
      <c r="I4410">
        <f>IF('Data R5'!C420="","",COUNTIF('Data R5'!J420,"&gt;0")+COUNTIF('Data R5'!L420,"&gt;0")+COUNTIF('Data R5'!N420,"&gt;0")+COUNTIF('Data R5'!P420,"&gt;0")+COUNTIF('Data R5'!R420,"&gt;0")+COUNTIF('Data R5'!T420,"&gt;0")+COUNTIF('Data R5'!V420,"&gt;0")+COUNTIF('Data R5'!X420,"&gt;0"))</f>
        <v/>
      </c>
      <c r="J4410">
        <f>IF('Data R5'!C420="","",IF((COUNTIF('Data R5'!K420,"&gt;0")+COUNTIF('Data R5'!M420,"&gt;0")+COUNTIF('Data R5'!O420,"&gt;0")+COUNTIF('Data R5'!Q420,"&gt;0")+COUNTIF('Data R5'!S420,"&gt;0")+COUNTIF('Data R5'!U420,"&gt;0")+COUNTIF('Data R5'!W420,"&gt;0")+COUNTIF('Data R5'!Y420,"&gt;0"))&gt;0,1,0))</f>
        <v/>
      </c>
      <c r="M4410" t="inlineStr">
        <is>
          <t>Data R</t>
        </is>
      </c>
    </row>
    <row r="4411">
      <c r="A4411" t="inlineStr">
        <is>
          <t>Regional 5</t>
        </is>
      </c>
      <c r="B4411">
        <f>IF('Data R5'!C421="","",'Data R5'!B421)</f>
        <v/>
      </c>
      <c r="C4411">
        <f>IF('Data R5'!C421="","",'Data R5'!C421)</f>
        <v/>
      </c>
      <c r="D4411">
        <f>IF('Data R5'!C421="","",'Data R5'!D421)</f>
        <v/>
      </c>
      <c r="E4411">
        <f>IF('Data R5'!C421="","",'Data R5'!E421)</f>
        <v/>
      </c>
      <c r="F4411">
        <f>IF('Data R5'!C421="","",'Data R5'!F421)</f>
        <v/>
      </c>
      <c r="G4411">
        <f>IF('Data R5'!C421="","",'Data R5'!AD421)</f>
        <v/>
      </c>
      <c r="H4411">
        <f>IF('Data R5'!C421="","",'Data R5'!AC421)</f>
        <v/>
      </c>
      <c r="I4411">
        <f>IF('Data R5'!C421="","",COUNTIF('Data R5'!J421,"&gt;0")+COUNTIF('Data R5'!L421,"&gt;0")+COUNTIF('Data R5'!N421,"&gt;0")+COUNTIF('Data R5'!P421,"&gt;0")+COUNTIF('Data R5'!R421,"&gt;0")+COUNTIF('Data R5'!T421,"&gt;0")+COUNTIF('Data R5'!V421,"&gt;0")+COUNTIF('Data R5'!X421,"&gt;0"))</f>
        <v/>
      </c>
      <c r="J4411">
        <f>IF('Data R5'!C421="","",IF((COUNTIF('Data R5'!K421,"&gt;0")+COUNTIF('Data R5'!M421,"&gt;0")+COUNTIF('Data R5'!O421,"&gt;0")+COUNTIF('Data R5'!Q421,"&gt;0")+COUNTIF('Data R5'!S421,"&gt;0")+COUNTIF('Data R5'!U421,"&gt;0")+COUNTIF('Data R5'!W421,"&gt;0")+COUNTIF('Data R5'!Y421,"&gt;0"))&gt;0,1,0))</f>
        <v/>
      </c>
      <c r="M4411" t="inlineStr">
        <is>
          <t>Data R</t>
        </is>
      </c>
    </row>
    <row r="4412">
      <c r="A4412" t="inlineStr">
        <is>
          <t>Regional 5</t>
        </is>
      </c>
      <c r="B4412">
        <f>IF('Data R5'!C422="","",'Data R5'!B422)</f>
        <v/>
      </c>
      <c r="C4412">
        <f>IF('Data R5'!C422="","",'Data R5'!C422)</f>
        <v/>
      </c>
      <c r="D4412">
        <f>IF('Data R5'!C422="","",'Data R5'!D422)</f>
        <v/>
      </c>
      <c r="E4412">
        <f>IF('Data R5'!C422="","",'Data R5'!E422)</f>
        <v/>
      </c>
      <c r="F4412">
        <f>IF('Data R5'!C422="","",'Data R5'!F422)</f>
        <v/>
      </c>
      <c r="G4412">
        <f>IF('Data R5'!C422="","",'Data R5'!AD422)</f>
        <v/>
      </c>
      <c r="H4412">
        <f>IF('Data R5'!C422="","",'Data R5'!AC422)</f>
        <v/>
      </c>
      <c r="I4412">
        <f>IF('Data R5'!C422="","",COUNTIF('Data R5'!J422,"&gt;0")+COUNTIF('Data R5'!L422,"&gt;0")+COUNTIF('Data R5'!N422,"&gt;0")+COUNTIF('Data R5'!P422,"&gt;0")+COUNTIF('Data R5'!R422,"&gt;0")+COUNTIF('Data R5'!T422,"&gt;0")+COUNTIF('Data R5'!V422,"&gt;0")+COUNTIF('Data R5'!X422,"&gt;0"))</f>
        <v/>
      </c>
      <c r="J4412">
        <f>IF('Data R5'!C422="","",IF((COUNTIF('Data R5'!K422,"&gt;0")+COUNTIF('Data R5'!M422,"&gt;0")+COUNTIF('Data R5'!O422,"&gt;0")+COUNTIF('Data R5'!Q422,"&gt;0")+COUNTIF('Data R5'!S422,"&gt;0")+COUNTIF('Data R5'!U422,"&gt;0")+COUNTIF('Data R5'!W422,"&gt;0")+COUNTIF('Data R5'!Y422,"&gt;0"))&gt;0,1,0))</f>
        <v/>
      </c>
      <c r="M4412" t="inlineStr">
        <is>
          <t>Data R</t>
        </is>
      </c>
    </row>
    <row r="4413">
      <c r="A4413" t="inlineStr">
        <is>
          <t>Regional 5</t>
        </is>
      </c>
      <c r="B4413">
        <f>IF('Data R5'!C423="","",'Data R5'!B423)</f>
        <v/>
      </c>
      <c r="C4413">
        <f>IF('Data R5'!C423="","",'Data R5'!C423)</f>
        <v/>
      </c>
      <c r="D4413">
        <f>IF('Data R5'!C423="","",'Data R5'!D423)</f>
        <v/>
      </c>
      <c r="E4413">
        <f>IF('Data R5'!C423="","",'Data R5'!E423)</f>
        <v/>
      </c>
      <c r="F4413">
        <f>IF('Data R5'!C423="","",'Data R5'!F423)</f>
        <v/>
      </c>
      <c r="G4413">
        <f>IF('Data R5'!C423="","",'Data R5'!AD423)</f>
        <v/>
      </c>
      <c r="H4413">
        <f>IF('Data R5'!C423="","",'Data R5'!AC423)</f>
        <v/>
      </c>
      <c r="I4413">
        <f>IF('Data R5'!C423="","",COUNTIF('Data R5'!J423,"&gt;0")+COUNTIF('Data R5'!L423,"&gt;0")+COUNTIF('Data R5'!N423,"&gt;0")+COUNTIF('Data R5'!P423,"&gt;0")+COUNTIF('Data R5'!R423,"&gt;0")+COUNTIF('Data R5'!T423,"&gt;0")+COUNTIF('Data R5'!V423,"&gt;0")+COUNTIF('Data R5'!X423,"&gt;0"))</f>
        <v/>
      </c>
      <c r="J4413">
        <f>IF('Data R5'!C423="","",IF((COUNTIF('Data R5'!K423,"&gt;0")+COUNTIF('Data R5'!M423,"&gt;0")+COUNTIF('Data R5'!O423,"&gt;0")+COUNTIF('Data R5'!Q423,"&gt;0")+COUNTIF('Data R5'!S423,"&gt;0")+COUNTIF('Data R5'!U423,"&gt;0")+COUNTIF('Data R5'!W423,"&gt;0")+COUNTIF('Data R5'!Y423,"&gt;0"))&gt;0,1,0))</f>
        <v/>
      </c>
      <c r="M4413" t="inlineStr">
        <is>
          <t>Data R</t>
        </is>
      </c>
    </row>
    <row r="4414">
      <c r="A4414" t="inlineStr">
        <is>
          <t>Regional 5</t>
        </is>
      </c>
      <c r="B4414">
        <f>IF('Data R5'!C424="","",'Data R5'!B424)</f>
        <v/>
      </c>
      <c r="C4414">
        <f>IF('Data R5'!C424="","",'Data R5'!C424)</f>
        <v/>
      </c>
      <c r="D4414">
        <f>IF('Data R5'!C424="","",'Data R5'!D424)</f>
        <v/>
      </c>
      <c r="E4414">
        <f>IF('Data R5'!C424="","",'Data R5'!E424)</f>
        <v/>
      </c>
      <c r="F4414">
        <f>IF('Data R5'!C424="","",'Data R5'!F424)</f>
        <v/>
      </c>
      <c r="G4414">
        <f>IF('Data R5'!C424="","",'Data R5'!AD424)</f>
        <v/>
      </c>
      <c r="H4414">
        <f>IF('Data R5'!C424="","",'Data R5'!AC424)</f>
        <v/>
      </c>
      <c r="I4414">
        <f>IF('Data R5'!C424="","",COUNTIF('Data R5'!J424,"&gt;0")+COUNTIF('Data R5'!L424,"&gt;0")+COUNTIF('Data R5'!N424,"&gt;0")+COUNTIF('Data R5'!P424,"&gt;0")+COUNTIF('Data R5'!R424,"&gt;0")+COUNTIF('Data R5'!T424,"&gt;0")+COUNTIF('Data R5'!V424,"&gt;0")+COUNTIF('Data R5'!X424,"&gt;0"))</f>
        <v/>
      </c>
      <c r="J4414">
        <f>IF('Data R5'!C424="","",IF((COUNTIF('Data R5'!K424,"&gt;0")+COUNTIF('Data R5'!M424,"&gt;0")+COUNTIF('Data R5'!O424,"&gt;0")+COUNTIF('Data R5'!Q424,"&gt;0")+COUNTIF('Data R5'!S424,"&gt;0")+COUNTIF('Data R5'!U424,"&gt;0")+COUNTIF('Data R5'!W424,"&gt;0")+COUNTIF('Data R5'!Y424,"&gt;0"))&gt;0,1,0))</f>
        <v/>
      </c>
      <c r="M4414" t="inlineStr">
        <is>
          <t>Data R</t>
        </is>
      </c>
    </row>
    <row r="4415">
      <c r="A4415" t="inlineStr">
        <is>
          <t>Regional 5</t>
        </is>
      </c>
      <c r="B4415">
        <f>IF('Data R5'!C425="","",'Data R5'!B425)</f>
        <v/>
      </c>
      <c r="C4415">
        <f>IF('Data R5'!C425="","",'Data R5'!C425)</f>
        <v/>
      </c>
      <c r="D4415">
        <f>IF('Data R5'!C425="","",'Data R5'!D425)</f>
        <v/>
      </c>
      <c r="E4415">
        <f>IF('Data R5'!C425="","",'Data R5'!E425)</f>
        <v/>
      </c>
      <c r="F4415">
        <f>IF('Data R5'!C425="","",'Data R5'!F425)</f>
        <v/>
      </c>
      <c r="G4415">
        <f>IF('Data R5'!C425="","",'Data R5'!AD425)</f>
        <v/>
      </c>
      <c r="H4415">
        <f>IF('Data R5'!C425="","",'Data R5'!AC425)</f>
        <v/>
      </c>
      <c r="I4415">
        <f>IF('Data R5'!C425="","",COUNTIF('Data R5'!J425,"&gt;0")+COUNTIF('Data R5'!L425,"&gt;0")+COUNTIF('Data R5'!N425,"&gt;0")+COUNTIF('Data R5'!P425,"&gt;0")+COUNTIF('Data R5'!R425,"&gt;0")+COUNTIF('Data R5'!T425,"&gt;0")+COUNTIF('Data R5'!V425,"&gt;0")+COUNTIF('Data R5'!X425,"&gt;0"))</f>
        <v/>
      </c>
      <c r="J4415">
        <f>IF('Data R5'!C425="","",IF((COUNTIF('Data R5'!K425,"&gt;0")+COUNTIF('Data R5'!M425,"&gt;0")+COUNTIF('Data R5'!O425,"&gt;0")+COUNTIF('Data R5'!Q425,"&gt;0")+COUNTIF('Data R5'!S425,"&gt;0")+COUNTIF('Data R5'!U425,"&gt;0")+COUNTIF('Data R5'!W425,"&gt;0")+COUNTIF('Data R5'!Y425,"&gt;0"))&gt;0,1,0))</f>
        <v/>
      </c>
      <c r="M4415" t="inlineStr">
        <is>
          <t>Data R</t>
        </is>
      </c>
    </row>
    <row r="4416">
      <c r="A4416" t="inlineStr">
        <is>
          <t>Regional 5</t>
        </is>
      </c>
      <c r="B4416">
        <f>IF('Data R5'!C426="","",'Data R5'!B426)</f>
        <v/>
      </c>
      <c r="C4416">
        <f>IF('Data R5'!C426="","",'Data R5'!C426)</f>
        <v/>
      </c>
      <c r="D4416">
        <f>IF('Data R5'!C426="","",'Data R5'!D426)</f>
        <v/>
      </c>
      <c r="E4416">
        <f>IF('Data R5'!C426="","",'Data R5'!E426)</f>
        <v/>
      </c>
      <c r="F4416">
        <f>IF('Data R5'!C426="","",'Data R5'!F426)</f>
        <v/>
      </c>
      <c r="G4416">
        <f>IF('Data R5'!C426="","",'Data R5'!AD426)</f>
        <v/>
      </c>
      <c r="H4416">
        <f>IF('Data R5'!C426="","",'Data R5'!AC426)</f>
        <v/>
      </c>
      <c r="I4416">
        <f>IF('Data R5'!C426="","",COUNTIF('Data R5'!J426,"&gt;0")+COUNTIF('Data R5'!L426,"&gt;0")+COUNTIF('Data R5'!N426,"&gt;0")+COUNTIF('Data R5'!P426,"&gt;0")+COUNTIF('Data R5'!R426,"&gt;0")+COUNTIF('Data R5'!T426,"&gt;0")+COUNTIF('Data R5'!V426,"&gt;0")+COUNTIF('Data R5'!X426,"&gt;0"))</f>
        <v/>
      </c>
      <c r="J4416">
        <f>IF('Data R5'!C426="","",IF((COUNTIF('Data R5'!K426,"&gt;0")+COUNTIF('Data R5'!M426,"&gt;0")+COUNTIF('Data R5'!O426,"&gt;0")+COUNTIF('Data R5'!Q426,"&gt;0")+COUNTIF('Data R5'!S426,"&gt;0")+COUNTIF('Data R5'!U426,"&gt;0")+COUNTIF('Data R5'!W426,"&gt;0")+COUNTIF('Data R5'!Y426,"&gt;0"))&gt;0,1,0))</f>
        <v/>
      </c>
      <c r="M4416" t="inlineStr">
        <is>
          <t>Data R</t>
        </is>
      </c>
    </row>
    <row r="4417">
      <c r="A4417" t="inlineStr">
        <is>
          <t>Regional 5</t>
        </is>
      </c>
      <c r="B4417">
        <f>IF('Data R5'!C427="","",'Data R5'!B427)</f>
        <v/>
      </c>
      <c r="C4417">
        <f>IF('Data R5'!C427="","",'Data R5'!C427)</f>
        <v/>
      </c>
      <c r="D4417">
        <f>IF('Data R5'!C427="","",'Data R5'!D427)</f>
        <v/>
      </c>
      <c r="E4417">
        <f>IF('Data R5'!C427="","",'Data R5'!E427)</f>
        <v/>
      </c>
      <c r="F4417">
        <f>IF('Data R5'!C427="","",'Data R5'!F427)</f>
        <v/>
      </c>
      <c r="G4417">
        <f>IF('Data R5'!C427="","",'Data R5'!AD427)</f>
        <v/>
      </c>
      <c r="H4417">
        <f>IF('Data R5'!C427="","",'Data R5'!AC427)</f>
        <v/>
      </c>
      <c r="I4417">
        <f>IF('Data R5'!C427="","",COUNTIF('Data R5'!J427,"&gt;0")+COUNTIF('Data R5'!L427,"&gt;0")+COUNTIF('Data R5'!N427,"&gt;0")+COUNTIF('Data R5'!P427,"&gt;0")+COUNTIF('Data R5'!R427,"&gt;0")+COUNTIF('Data R5'!T427,"&gt;0")+COUNTIF('Data R5'!V427,"&gt;0")+COUNTIF('Data R5'!X427,"&gt;0"))</f>
        <v/>
      </c>
      <c r="J4417">
        <f>IF('Data R5'!C427="","",IF((COUNTIF('Data R5'!K427,"&gt;0")+COUNTIF('Data R5'!M427,"&gt;0")+COUNTIF('Data R5'!O427,"&gt;0")+COUNTIF('Data R5'!Q427,"&gt;0")+COUNTIF('Data R5'!S427,"&gt;0")+COUNTIF('Data R5'!U427,"&gt;0")+COUNTIF('Data R5'!W427,"&gt;0")+COUNTIF('Data R5'!Y427,"&gt;0"))&gt;0,1,0))</f>
        <v/>
      </c>
      <c r="M4417" t="inlineStr">
        <is>
          <t>Data R</t>
        </is>
      </c>
    </row>
    <row r="4418">
      <c r="A4418" t="inlineStr">
        <is>
          <t>Regional 5</t>
        </is>
      </c>
      <c r="B4418">
        <f>IF('Data R5'!C428="","",'Data R5'!B428)</f>
        <v/>
      </c>
      <c r="C4418">
        <f>IF('Data R5'!C428="","",'Data R5'!C428)</f>
        <v/>
      </c>
      <c r="D4418">
        <f>IF('Data R5'!C428="","",'Data R5'!D428)</f>
        <v/>
      </c>
      <c r="E4418">
        <f>IF('Data R5'!C428="","",'Data R5'!E428)</f>
        <v/>
      </c>
      <c r="F4418">
        <f>IF('Data R5'!C428="","",'Data R5'!F428)</f>
        <v/>
      </c>
      <c r="G4418">
        <f>IF('Data R5'!C428="","",'Data R5'!AD428)</f>
        <v/>
      </c>
      <c r="H4418">
        <f>IF('Data R5'!C428="","",'Data R5'!AC428)</f>
        <v/>
      </c>
      <c r="I4418">
        <f>IF('Data R5'!C428="","",COUNTIF('Data R5'!J428,"&gt;0")+COUNTIF('Data R5'!L428,"&gt;0")+COUNTIF('Data R5'!N428,"&gt;0")+COUNTIF('Data R5'!P428,"&gt;0")+COUNTIF('Data R5'!R428,"&gt;0")+COUNTIF('Data R5'!T428,"&gt;0")+COUNTIF('Data R5'!V428,"&gt;0")+COUNTIF('Data R5'!X428,"&gt;0"))</f>
        <v/>
      </c>
      <c r="J4418">
        <f>IF('Data R5'!C428="","",IF((COUNTIF('Data R5'!K428,"&gt;0")+COUNTIF('Data R5'!M428,"&gt;0")+COUNTIF('Data R5'!O428,"&gt;0")+COUNTIF('Data R5'!Q428,"&gt;0")+COUNTIF('Data R5'!S428,"&gt;0")+COUNTIF('Data R5'!U428,"&gt;0")+COUNTIF('Data R5'!W428,"&gt;0")+COUNTIF('Data R5'!Y428,"&gt;0"))&gt;0,1,0))</f>
        <v/>
      </c>
      <c r="M4418" t="inlineStr">
        <is>
          <t>Data R</t>
        </is>
      </c>
    </row>
    <row r="4419">
      <c r="A4419" t="inlineStr">
        <is>
          <t>Regional 5</t>
        </is>
      </c>
      <c r="B4419">
        <f>IF('Data R5'!C429="","",'Data R5'!B429)</f>
        <v/>
      </c>
      <c r="C4419">
        <f>IF('Data R5'!C429="","",'Data R5'!C429)</f>
        <v/>
      </c>
      <c r="D4419">
        <f>IF('Data R5'!C429="","",'Data R5'!D429)</f>
        <v/>
      </c>
      <c r="E4419">
        <f>IF('Data R5'!C429="","",'Data R5'!E429)</f>
        <v/>
      </c>
      <c r="F4419">
        <f>IF('Data R5'!C429="","",'Data R5'!F429)</f>
        <v/>
      </c>
      <c r="G4419">
        <f>IF('Data R5'!C429="","",'Data R5'!AD429)</f>
        <v/>
      </c>
      <c r="H4419">
        <f>IF('Data R5'!C429="","",'Data R5'!AC429)</f>
        <v/>
      </c>
      <c r="I4419">
        <f>IF('Data R5'!C429="","",COUNTIF('Data R5'!J429,"&gt;0")+COUNTIF('Data R5'!L429,"&gt;0")+COUNTIF('Data R5'!N429,"&gt;0")+COUNTIF('Data R5'!P429,"&gt;0")+COUNTIF('Data R5'!R429,"&gt;0")+COUNTIF('Data R5'!T429,"&gt;0")+COUNTIF('Data R5'!V429,"&gt;0")+COUNTIF('Data R5'!X429,"&gt;0"))</f>
        <v/>
      </c>
      <c r="J4419">
        <f>IF('Data R5'!C429="","",IF((COUNTIF('Data R5'!K429,"&gt;0")+COUNTIF('Data R5'!M429,"&gt;0")+COUNTIF('Data R5'!O429,"&gt;0")+COUNTIF('Data R5'!Q429,"&gt;0")+COUNTIF('Data R5'!S429,"&gt;0")+COUNTIF('Data R5'!U429,"&gt;0")+COUNTIF('Data R5'!W429,"&gt;0")+COUNTIF('Data R5'!Y429,"&gt;0"))&gt;0,1,0))</f>
        <v/>
      </c>
      <c r="M4419" t="inlineStr">
        <is>
          <t>Data R</t>
        </is>
      </c>
    </row>
    <row r="4420">
      <c r="A4420" t="inlineStr">
        <is>
          <t>Regional 5</t>
        </is>
      </c>
      <c r="B4420">
        <f>IF('Data R5'!C430="","",'Data R5'!B430)</f>
        <v/>
      </c>
      <c r="C4420">
        <f>IF('Data R5'!C430="","",'Data R5'!C430)</f>
        <v/>
      </c>
      <c r="D4420">
        <f>IF('Data R5'!C430="","",'Data R5'!D430)</f>
        <v/>
      </c>
      <c r="E4420">
        <f>IF('Data R5'!C430="","",'Data R5'!E430)</f>
        <v/>
      </c>
      <c r="F4420">
        <f>IF('Data R5'!C430="","",'Data R5'!F430)</f>
        <v/>
      </c>
      <c r="G4420">
        <f>IF('Data R5'!C430="","",'Data R5'!AD430)</f>
        <v/>
      </c>
      <c r="H4420">
        <f>IF('Data R5'!C430="","",'Data R5'!AC430)</f>
        <v/>
      </c>
      <c r="I4420">
        <f>IF('Data R5'!C430="","",COUNTIF('Data R5'!J430,"&gt;0")+COUNTIF('Data R5'!L430,"&gt;0")+COUNTIF('Data R5'!N430,"&gt;0")+COUNTIF('Data R5'!P430,"&gt;0")+COUNTIF('Data R5'!R430,"&gt;0")+COUNTIF('Data R5'!T430,"&gt;0")+COUNTIF('Data R5'!V430,"&gt;0")+COUNTIF('Data R5'!X430,"&gt;0"))</f>
        <v/>
      </c>
      <c r="J4420">
        <f>IF('Data R5'!C430="","",IF((COUNTIF('Data R5'!K430,"&gt;0")+COUNTIF('Data R5'!M430,"&gt;0")+COUNTIF('Data R5'!O430,"&gt;0")+COUNTIF('Data R5'!Q430,"&gt;0")+COUNTIF('Data R5'!S430,"&gt;0")+COUNTIF('Data R5'!U430,"&gt;0")+COUNTIF('Data R5'!W430,"&gt;0")+COUNTIF('Data R5'!Y430,"&gt;0"))&gt;0,1,0))</f>
        <v/>
      </c>
      <c r="M4420" t="inlineStr">
        <is>
          <t>Data R</t>
        </is>
      </c>
    </row>
    <row r="4421">
      <c r="A4421" t="inlineStr">
        <is>
          <t>Regional 5</t>
        </is>
      </c>
      <c r="B4421">
        <f>IF('Data R5'!C431="","",'Data R5'!B431)</f>
        <v/>
      </c>
      <c r="C4421">
        <f>IF('Data R5'!C431="","",'Data R5'!C431)</f>
        <v/>
      </c>
      <c r="D4421">
        <f>IF('Data R5'!C431="","",'Data R5'!D431)</f>
        <v/>
      </c>
      <c r="E4421">
        <f>IF('Data R5'!C431="","",'Data R5'!E431)</f>
        <v/>
      </c>
      <c r="F4421">
        <f>IF('Data R5'!C431="","",'Data R5'!F431)</f>
        <v/>
      </c>
      <c r="G4421">
        <f>IF('Data R5'!C431="","",'Data R5'!AD431)</f>
        <v/>
      </c>
      <c r="H4421">
        <f>IF('Data R5'!C431="","",'Data R5'!AC431)</f>
        <v/>
      </c>
      <c r="I4421">
        <f>IF('Data R5'!C431="","",COUNTIF('Data R5'!J431,"&gt;0")+COUNTIF('Data R5'!L431,"&gt;0")+COUNTIF('Data R5'!N431,"&gt;0")+COUNTIF('Data R5'!P431,"&gt;0")+COUNTIF('Data R5'!R431,"&gt;0")+COUNTIF('Data R5'!T431,"&gt;0")+COUNTIF('Data R5'!V431,"&gt;0")+COUNTIF('Data R5'!X431,"&gt;0"))</f>
        <v/>
      </c>
      <c r="J4421">
        <f>IF('Data R5'!C431="","",IF((COUNTIF('Data R5'!K431,"&gt;0")+COUNTIF('Data R5'!M431,"&gt;0")+COUNTIF('Data R5'!O431,"&gt;0")+COUNTIF('Data R5'!Q431,"&gt;0")+COUNTIF('Data R5'!S431,"&gt;0")+COUNTIF('Data R5'!U431,"&gt;0")+COUNTIF('Data R5'!W431,"&gt;0")+COUNTIF('Data R5'!Y431,"&gt;0"))&gt;0,1,0))</f>
        <v/>
      </c>
      <c r="M4421" t="inlineStr">
        <is>
          <t>Data R</t>
        </is>
      </c>
    </row>
    <row r="4422">
      <c r="A4422" t="inlineStr">
        <is>
          <t>Regional 5</t>
        </is>
      </c>
      <c r="B4422">
        <f>IF('Data R5'!C432="","",'Data R5'!B432)</f>
        <v/>
      </c>
      <c r="C4422">
        <f>IF('Data R5'!C432="","",'Data R5'!C432)</f>
        <v/>
      </c>
      <c r="D4422">
        <f>IF('Data R5'!C432="","",'Data R5'!D432)</f>
        <v/>
      </c>
      <c r="E4422">
        <f>IF('Data R5'!C432="","",'Data R5'!E432)</f>
        <v/>
      </c>
      <c r="F4422">
        <f>IF('Data R5'!C432="","",'Data R5'!F432)</f>
        <v/>
      </c>
      <c r="G4422">
        <f>IF('Data R5'!C432="","",'Data R5'!AD432)</f>
        <v/>
      </c>
      <c r="H4422">
        <f>IF('Data R5'!C432="","",'Data R5'!AC432)</f>
        <v/>
      </c>
      <c r="I4422">
        <f>IF('Data R5'!C432="","",COUNTIF('Data R5'!J432,"&gt;0")+COUNTIF('Data R5'!L432,"&gt;0")+COUNTIF('Data R5'!N432,"&gt;0")+COUNTIF('Data R5'!P432,"&gt;0")+COUNTIF('Data R5'!R432,"&gt;0")+COUNTIF('Data R5'!T432,"&gt;0")+COUNTIF('Data R5'!V432,"&gt;0")+COUNTIF('Data R5'!X432,"&gt;0"))</f>
        <v/>
      </c>
      <c r="J4422">
        <f>IF('Data R5'!C432="","",IF((COUNTIF('Data R5'!K432,"&gt;0")+COUNTIF('Data R5'!M432,"&gt;0")+COUNTIF('Data R5'!O432,"&gt;0")+COUNTIF('Data R5'!Q432,"&gt;0")+COUNTIF('Data R5'!S432,"&gt;0")+COUNTIF('Data R5'!U432,"&gt;0")+COUNTIF('Data R5'!W432,"&gt;0")+COUNTIF('Data R5'!Y432,"&gt;0"))&gt;0,1,0))</f>
        <v/>
      </c>
      <c r="M4422" t="inlineStr">
        <is>
          <t>Data R</t>
        </is>
      </c>
    </row>
    <row r="4423">
      <c r="A4423" t="inlineStr">
        <is>
          <t>Regional 5</t>
        </is>
      </c>
      <c r="B4423">
        <f>IF('Data R5'!C433="","",'Data R5'!B433)</f>
        <v/>
      </c>
      <c r="C4423">
        <f>IF('Data R5'!C433="","",'Data R5'!C433)</f>
        <v/>
      </c>
      <c r="D4423">
        <f>IF('Data R5'!C433="","",'Data R5'!D433)</f>
        <v/>
      </c>
      <c r="E4423">
        <f>IF('Data R5'!C433="","",'Data R5'!E433)</f>
        <v/>
      </c>
      <c r="F4423">
        <f>IF('Data R5'!C433="","",'Data R5'!F433)</f>
        <v/>
      </c>
      <c r="G4423">
        <f>IF('Data R5'!C433="","",'Data R5'!AD433)</f>
        <v/>
      </c>
      <c r="H4423">
        <f>IF('Data R5'!C433="","",'Data R5'!AC433)</f>
        <v/>
      </c>
      <c r="I4423">
        <f>IF('Data R5'!C433="","",COUNTIF('Data R5'!J433,"&gt;0")+COUNTIF('Data R5'!L433,"&gt;0")+COUNTIF('Data R5'!N433,"&gt;0")+COUNTIF('Data R5'!P433,"&gt;0")+COUNTIF('Data R5'!R433,"&gt;0")+COUNTIF('Data R5'!T433,"&gt;0")+COUNTIF('Data R5'!V433,"&gt;0")+COUNTIF('Data R5'!X433,"&gt;0"))</f>
        <v/>
      </c>
      <c r="J4423">
        <f>IF('Data R5'!C433="","",IF((COUNTIF('Data R5'!K433,"&gt;0")+COUNTIF('Data R5'!M433,"&gt;0")+COUNTIF('Data R5'!O433,"&gt;0")+COUNTIF('Data R5'!Q433,"&gt;0")+COUNTIF('Data R5'!S433,"&gt;0")+COUNTIF('Data R5'!U433,"&gt;0")+COUNTIF('Data R5'!W433,"&gt;0")+COUNTIF('Data R5'!Y433,"&gt;0"))&gt;0,1,0))</f>
        <v/>
      </c>
      <c r="M4423" t="inlineStr">
        <is>
          <t>Data R</t>
        </is>
      </c>
    </row>
    <row r="4424">
      <c r="A4424" t="inlineStr">
        <is>
          <t>Regional 5</t>
        </is>
      </c>
      <c r="B4424">
        <f>IF('Data R5'!C434="","",'Data R5'!B434)</f>
        <v/>
      </c>
      <c r="C4424">
        <f>IF('Data R5'!C434="","",'Data R5'!C434)</f>
        <v/>
      </c>
      <c r="D4424">
        <f>IF('Data R5'!C434="","",'Data R5'!D434)</f>
        <v/>
      </c>
      <c r="E4424">
        <f>IF('Data R5'!C434="","",'Data R5'!E434)</f>
        <v/>
      </c>
      <c r="F4424">
        <f>IF('Data R5'!C434="","",'Data R5'!F434)</f>
        <v/>
      </c>
      <c r="G4424">
        <f>IF('Data R5'!C434="","",'Data R5'!AD434)</f>
        <v/>
      </c>
      <c r="H4424">
        <f>IF('Data R5'!C434="","",'Data R5'!AC434)</f>
        <v/>
      </c>
      <c r="I4424">
        <f>IF('Data R5'!C434="","",COUNTIF('Data R5'!J434,"&gt;0")+COUNTIF('Data R5'!L434,"&gt;0")+COUNTIF('Data R5'!N434,"&gt;0")+COUNTIF('Data R5'!P434,"&gt;0")+COUNTIF('Data R5'!R434,"&gt;0")+COUNTIF('Data R5'!T434,"&gt;0")+COUNTIF('Data R5'!V434,"&gt;0")+COUNTIF('Data R5'!X434,"&gt;0"))</f>
        <v/>
      </c>
      <c r="J4424">
        <f>IF('Data R5'!C434="","",IF((COUNTIF('Data R5'!K434,"&gt;0")+COUNTIF('Data R5'!M434,"&gt;0")+COUNTIF('Data R5'!O434,"&gt;0")+COUNTIF('Data R5'!Q434,"&gt;0")+COUNTIF('Data R5'!S434,"&gt;0")+COUNTIF('Data R5'!U434,"&gt;0")+COUNTIF('Data R5'!W434,"&gt;0")+COUNTIF('Data R5'!Y434,"&gt;0"))&gt;0,1,0))</f>
        <v/>
      </c>
      <c r="M4424" t="inlineStr">
        <is>
          <t>Data R</t>
        </is>
      </c>
    </row>
    <row r="4425">
      <c r="A4425" t="inlineStr">
        <is>
          <t>Regional 5</t>
        </is>
      </c>
      <c r="B4425">
        <f>IF('Data R5'!C435="","",'Data R5'!B435)</f>
        <v/>
      </c>
      <c r="C4425">
        <f>IF('Data R5'!C435="","",'Data R5'!C435)</f>
        <v/>
      </c>
      <c r="D4425">
        <f>IF('Data R5'!C435="","",'Data R5'!D435)</f>
        <v/>
      </c>
      <c r="E4425">
        <f>IF('Data R5'!C435="","",'Data R5'!E435)</f>
        <v/>
      </c>
      <c r="F4425">
        <f>IF('Data R5'!C435="","",'Data R5'!F435)</f>
        <v/>
      </c>
      <c r="G4425">
        <f>IF('Data R5'!C435="","",'Data R5'!AD435)</f>
        <v/>
      </c>
      <c r="H4425">
        <f>IF('Data R5'!C435="","",'Data R5'!AC435)</f>
        <v/>
      </c>
      <c r="I4425">
        <f>IF('Data R5'!C435="","",COUNTIF('Data R5'!J435,"&gt;0")+COUNTIF('Data R5'!L435,"&gt;0")+COUNTIF('Data R5'!N435,"&gt;0")+COUNTIF('Data R5'!P435,"&gt;0")+COUNTIF('Data R5'!R435,"&gt;0")+COUNTIF('Data R5'!T435,"&gt;0")+COUNTIF('Data R5'!V435,"&gt;0")+COUNTIF('Data R5'!X435,"&gt;0"))</f>
        <v/>
      </c>
      <c r="J4425">
        <f>IF('Data R5'!C435="","",IF((COUNTIF('Data R5'!K435,"&gt;0")+COUNTIF('Data R5'!M435,"&gt;0")+COUNTIF('Data R5'!O435,"&gt;0")+COUNTIF('Data R5'!Q435,"&gt;0")+COUNTIF('Data R5'!S435,"&gt;0")+COUNTIF('Data R5'!U435,"&gt;0")+COUNTIF('Data R5'!W435,"&gt;0")+COUNTIF('Data R5'!Y435,"&gt;0"))&gt;0,1,0))</f>
        <v/>
      </c>
      <c r="M4425" t="inlineStr">
        <is>
          <t>Data R</t>
        </is>
      </c>
    </row>
    <row r="4426">
      <c r="A4426" t="inlineStr">
        <is>
          <t>Regional 5</t>
        </is>
      </c>
      <c r="B4426">
        <f>IF('Data R5'!C436="","",'Data R5'!B436)</f>
        <v/>
      </c>
      <c r="C4426">
        <f>IF('Data R5'!C436="","",'Data R5'!C436)</f>
        <v/>
      </c>
      <c r="D4426">
        <f>IF('Data R5'!C436="","",'Data R5'!D436)</f>
        <v/>
      </c>
      <c r="E4426">
        <f>IF('Data R5'!C436="","",'Data R5'!E436)</f>
        <v/>
      </c>
      <c r="F4426">
        <f>IF('Data R5'!C436="","",'Data R5'!F436)</f>
        <v/>
      </c>
      <c r="G4426">
        <f>IF('Data R5'!C436="","",'Data R5'!AD436)</f>
        <v/>
      </c>
      <c r="H4426">
        <f>IF('Data R5'!C436="","",'Data R5'!AC436)</f>
        <v/>
      </c>
      <c r="I4426">
        <f>IF('Data R5'!C436="","",COUNTIF('Data R5'!J436,"&gt;0")+COUNTIF('Data R5'!L436,"&gt;0")+COUNTIF('Data R5'!N436,"&gt;0")+COUNTIF('Data R5'!P436,"&gt;0")+COUNTIF('Data R5'!R436,"&gt;0")+COUNTIF('Data R5'!T436,"&gt;0")+COUNTIF('Data R5'!V436,"&gt;0")+COUNTIF('Data R5'!X436,"&gt;0"))</f>
        <v/>
      </c>
      <c r="J4426">
        <f>IF('Data R5'!C436="","",IF((COUNTIF('Data R5'!K436,"&gt;0")+COUNTIF('Data R5'!M436,"&gt;0")+COUNTIF('Data R5'!O436,"&gt;0")+COUNTIF('Data R5'!Q436,"&gt;0")+COUNTIF('Data R5'!S436,"&gt;0")+COUNTIF('Data R5'!U436,"&gt;0")+COUNTIF('Data R5'!W436,"&gt;0")+COUNTIF('Data R5'!Y436,"&gt;0"))&gt;0,1,0))</f>
        <v/>
      </c>
      <c r="M4426" t="inlineStr">
        <is>
          <t>Data R</t>
        </is>
      </c>
    </row>
    <row r="4427">
      <c r="A4427" t="inlineStr">
        <is>
          <t>Regional 5</t>
        </is>
      </c>
      <c r="B4427">
        <f>IF('Data R5'!C437="","",'Data R5'!B437)</f>
        <v/>
      </c>
      <c r="C4427">
        <f>IF('Data R5'!C437="","",'Data R5'!C437)</f>
        <v/>
      </c>
      <c r="D4427">
        <f>IF('Data R5'!C437="","",'Data R5'!D437)</f>
        <v/>
      </c>
      <c r="E4427">
        <f>IF('Data R5'!C437="","",'Data R5'!E437)</f>
        <v/>
      </c>
      <c r="F4427">
        <f>IF('Data R5'!C437="","",'Data R5'!F437)</f>
        <v/>
      </c>
      <c r="G4427">
        <f>IF('Data R5'!C437="","",'Data R5'!AD437)</f>
        <v/>
      </c>
      <c r="H4427">
        <f>IF('Data R5'!C437="","",'Data R5'!AC437)</f>
        <v/>
      </c>
      <c r="I4427">
        <f>IF('Data R5'!C437="","",COUNTIF('Data R5'!J437,"&gt;0")+COUNTIF('Data R5'!L437,"&gt;0")+COUNTIF('Data R5'!N437,"&gt;0")+COUNTIF('Data R5'!P437,"&gt;0")+COUNTIF('Data R5'!R437,"&gt;0")+COUNTIF('Data R5'!T437,"&gt;0")+COUNTIF('Data R5'!V437,"&gt;0")+COUNTIF('Data R5'!X437,"&gt;0"))</f>
        <v/>
      </c>
      <c r="J4427">
        <f>IF('Data R5'!C437="","",IF((COUNTIF('Data R5'!K437,"&gt;0")+COUNTIF('Data R5'!M437,"&gt;0")+COUNTIF('Data R5'!O437,"&gt;0")+COUNTIF('Data R5'!Q437,"&gt;0")+COUNTIF('Data R5'!S437,"&gt;0")+COUNTIF('Data R5'!U437,"&gt;0")+COUNTIF('Data R5'!W437,"&gt;0")+COUNTIF('Data R5'!Y437,"&gt;0"))&gt;0,1,0))</f>
        <v/>
      </c>
      <c r="M4427" t="inlineStr">
        <is>
          <t>Data R</t>
        </is>
      </c>
    </row>
    <row r="4428">
      <c r="A4428" t="inlineStr">
        <is>
          <t>Regional 5</t>
        </is>
      </c>
      <c r="B4428">
        <f>IF('Data R5'!C438="","",'Data R5'!B438)</f>
        <v/>
      </c>
      <c r="C4428">
        <f>IF('Data R5'!C438="","",'Data R5'!C438)</f>
        <v/>
      </c>
      <c r="D4428">
        <f>IF('Data R5'!C438="","",'Data R5'!D438)</f>
        <v/>
      </c>
      <c r="E4428">
        <f>IF('Data R5'!C438="","",'Data R5'!E438)</f>
        <v/>
      </c>
      <c r="F4428">
        <f>IF('Data R5'!C438="","",'Data R5'!F438)</f>
        <v/>
      </c>
      <c r="G4428">
        <f>IF('Data R5'!C438="","",'Data R5'!AD438)</f>
        <v/>
      </c>
      <c r="H4428">
        <f>IF('Data R5'!C438="","",'Data R5'!AC438)</f>
        <v/>
      </c>
      <c r="I4428">
        <f>IF('Data R5'!C438="","",COUNTIF('Data R5'!J438,"&gt;0")+COUNTIF('Data R5'!L438,"&gt;0")+COUNTIF('Data R5'!N438,"&gt;0")+COUNTIF('Data R5'!P438,"&gt;0")+COUNTIF('Data R5'!R438,"&gt;0")+COUNTIF('Data R5'!T438,"&gt;0")+COUNTIF('Data R5'!V438,"&gt;0")+COUNTIF('Data R5'!X438,"&gt;0"))</f>
        <v/>
      </c>
      <c r="J4428">
        <f>IF('Data R5'!C438="","",IF((COUNTIF('Data R5'!K438,"&gt;0")+COUNTIF('Data R5'!M438,"&gt;0")+COUNTIF('Data R5'!O438,"&gt;0")+COUNTIF('Data R5'!Q438,"&gt;0")+COUNTIF('Data R5'!S438,"&gt;0")+COUNTIF('Data R5'!U438,"&gt;0")+COUNTIF('Data R5'!W438,"&gt;0")+COUNTIF('Data R5'!Y438,"&gt;0"))&gt;0,1,0))</f>
        <v/>
      </c>
      <c r="M4428" t="inlineStr">
        <is>
          <t>Data R</t>
        </is>
      </c>
    </row>
    <row r="4429">
      <c r="A4429" t="inlineStr">
        <is>
          <t>Regional 5</t>
        </is>
      </c>
      <c r="B4429">
        <f>IF('Data R5'!C439="","",'Data R5'!B439)</f>
        <v/>
      </c>
      <c r="C4429">
        <f>IF('Data R5'!C439="","",'Data R5'!C439)</f>
        <v/>
      </c>
      <c r="D4429">
        <f>IF('Data R5'!C439="","",'Data R5'!D439)</f>
        <v/>
      </c>
      <c r="E4429">
        <f>IF('Data R5'!C439="","",'Data R5'!E439)</f>
        <v/>
      </c>
      <c r="F4429">
        <f>IF('Data R5'!C439="","",'Data R5'!F439)</f>
        <v/>
      </c>
      <c r="G4429">
        <f>IF('Data R5'!C439="","",'Data R5'!AD439)</f>
        <v/>
      </c>
      <c r="H4429">
        <f>IF('Data R5'!C439="","",'Data R5'!AC439)</f>
        <v/>
      </c>
      <c r="I4429">
        <f>IF('Data R5'!C439="","",COUNTIF('Data R5'!J439,"&gt;0")+COUNTIF('Data R5'!L439,"&gt;0")+COUNTIF('Data R5'!N439,"&gt;0")+COUNTIF('Data R5'!P439,"&gt;0")+COUNTIF('Data R5'!R439,"&gt;0")+COUNTIF('Data R5'!T439,"&gt;0")+COUNTIF('Data R5'!V439,"&gt;0")+COUNTIF('Data R5'!X439,"&gt;0"))</f>
        <v/>
      </c>
      <c r="J4429">
        <f>IF('Data R5'!C439="","",IF((COUNTIF('Data R5'!K439,"&gt;0")+COUNTIF('Data R5'!M439,"&gt;0")+COUNTIF('Data R5'!O439,"&gt;0")+COUNTIF('Data R5'!Q439,"&gt;0")+COUNTIF('Data R5'!S439,"&gt;0")+COUNTIF('Data R5'!U439,"&gt;0")+COUNTIF('Data R5'!W439,"&gt;0")+COUNTIF('Data R5'!Y439,"&gt;0"))&gt;0,1,0))</f>
        <v/>
      </c>
      <c r="M4429" t="inlineStr">
        <is>
          <t>Data R</t>
        </is>
      </c>
    </row>
    <row r="4430">
      <c r="A4430" t="inlineStr">
        <is>
          <t>Regional 5</t>
        </is>
      </c>
      <c r="B4430">
        <f>IF('Data R5'!C440="","",'Data R5'!B440)</f>
        <v/>
      </c>
      <c r="C4430">
        <f>IF('Data R5'!C440="","",'Data R5'!C440)</f>
        <v/>
      </c>
      <c r="D4430">
        <f>IF('Data R5'!C440="","",'Data R5'!D440)</f>
        <v/>
      </c>
      <c r="E4430">
        <f>IF('Data R5'!C440="","",'Data R5'!E440)</f>
        <v/>
      </c>
      <c r="F4430">
        <f>IF('Data R5'!C440="","",'Data R5'!F440)</f>
        <v/>
      </c>
      <c r="G4430">
        <f>IF('Data R5'!C440="","",'Data R5'!AD440)</f>
        <v/>
      </c>
      <c r="H4430">
        <f>IF('Data R5'!C440="","",'Data R5'!AC440)</f>
        <v/>
      </c>
      <c r="I4430">
        <f>IF('Data R5'!C440="","",COUNTIF('Data R5'!J440,"&gt;0")+COUNTIF('Data R5'!L440,"&gt;0")+COUNTIF('Data R5'!N440,"&gt;0")+COUNTIF('Data R5'!P440,"&gt;0")+COUNTIF('Data R5'!R440,"&gt;0")+COUNTIF('Data R5'!T440,"&gt;0")+COUNTIF('Data R5'!V440,"&gt;0")+COUNTIF('Data R5'!X440,"&gt;0"))</f>
        <v/>
      </c>
      <c r="J4430">
        <f>IF('Data R5'!C440="","",IF((COUNTIF('Data R5'!K440,"&gt;0")+COUNTIF('Data R5'!M440,"&gt;0")+COUNTIF('Data R5'!O440,"&gt;0")+COUNTIF('Data R5'!Q440,"&gt;0")+COUNTIF('Data R5'!S440,"&gt;0")+COUNTIF('Data R5'!U440,"&gt;0")+COUNTIF('Data R5'!W440,"&gt;0")+COUNTIF('Data R5'!Y440,"&gt;0"))&gt;0,1,0))</f>
        <v/>
      </c>
      <c r="M4430" t="inlineStr">
        <is>
          <t>Data R</t>
        </is>
      </c>
    </row>
    <row r="4431">
      <c r="A4431" t="inlineStr">
        <is>
          <t>Regional 5</t>
        </is>
      </c>
      <c r="B4431">
        <f>IF('Data R5'!C441="","",'Data R5'!B441)</f>
        <v/>
      </c>
      <c r="C4431">
        <f>IF('Data R5'!C441="","",'Data R5'!C441)</f>
        <v/>
      </c>
      <c r="D4431">
        <f>IF('Data R5'!C441="","",'Data R5'!D441)</f>
        <v/>
      </c>
      <c r="E4431">
        <f>IF('Data R5'!C441="","",'Data R5'!E441)</f>
        <v/>
      </c>
      <c r="F4431">
        <f>IF('Data R5'!C441="","",'Data R5'!F441)</f>
        <v/>
      </c>
      <c r="G4431">
        <f>IF('Data R5'!C441="","",'Data R5'!AD441)</f>
        <v/>
      </c>
      <c r="H4431">
        <f>IF('Data R5'!C441="","",'Data R5'!AC441)</f>
        <v/>
      </c>
      <c r="I4431">
        <f>IF('Data R5'!C441="","",COUNTIF('Data R5'!J441,"&gt;0")+COUNTIF('Data R5'!L441,"&gt;0")+COUNTIF('Data R5'!N441,"&gt;0")+COUNTIF('Data R5'!P441,"&gt;0")+COUNTIF('Data R5'!R441,"&gt;0")+COUNTIF('Data R5'!T441,"&gt;0")+COUNTIF('Data R5'!V441,"&gt;0")+COUNTIF('Data R5'!X441,"&gt;0"))</f>
        <v/>
      </c>
      <c r="J4431">
        <f>IF('Data R5'!C441="","",IF((COUNTIF('Data R5'!K441,"&gt;0")+COUNTIF('Data R5'!M441,"&gt;0")+COUNTIF('Data R5'!O441,"&gt;0")+COUNTIF('Data R5'!Q441,"&gt;0")+COUNTIF('Data R5'!S441,"&gt;0")+COUNTIF('Data R5'!U441,"&gt;0")+COUNTIF('Data R5'!W441,"&gt;0")+COUNTIF('Data R5'!Y441,"&gt;0"))&gt;0,1,0))</f>
        <v/>
      </c>
      <c r="M4431" t="inlineStr">
        <is>
          <t>Data R</t>
        </is>
      </c>
    </row>
    <row r="4432">
      <c r="A4432" t="inlineStr">
        <is>
          <t>Regional 5</t>
        </is>
      </c>
      <c r="B4432">
        <f>IF('Data R5'!C442="","",'Data R5'!B442)</f>
        <v/>
      </c>
      <c r="C4432">
        <f>IF('Data R5'!C442="","",'Data R5'!C442)</f>
        <v/>
      </c>
      <c r="D4432">
        <f>IF('Data R5'!C442="","",'Data R5'!D442)</f>
        <v/>
      </c>
      <c r="E4432">
        <f>IF('Data R5'!C442="","",'Data R5'!E442)</f>
        <v/>
      </c>
      <c r="F4432">
        <f>IF('Data R5'!C442="","",'Data R5'!F442)</f>
        <v/>
      </c>
      <c r="G4432">
        <f>IF('Data R5'!C442="","",'Data R5'!AD442)</f>
        <v/>
      </c>
      <c r="H4432">
        <f>IF('Data R5'!C442="","",'Data R5'!AC442)</f>
        <v/>
      </c>
      <c r="I4432">
        <f>IF('Data R5'!C442="","",COUNTIF('Data R5'!J442,"&gt;0")+COUNTIF('Data R5'!L442,"&gt;0")+COUNTIF('Data R5'!N442,"&gt;0")+COUNTIF('Data R5'!P442,"&gt;0")+COUNTIF('Data R5'!R442,"&gt;0")+COUNTIF('Data R5'!T442,"&gt;0")+COUNTIF('Data R5'!V442,"&gt;0")+COUNTIF('Data R5'!X442,"&gt;0"))</f>
        <v/>
      </c>
      <c r="J4432">
        <f>IF('Data R5'!C442="","",IF((COUNTIF('Data R5'!K442,"&gt;0")+COUNTIF('Data R5'!M442,"&gt;0")+COUNTIF('Data R5'!O442,"&gt;0")+COUNTIF('Data R5'!Q442,"&gt;0")+COUNTIF('Data R5'!S442,"&gt;0")+COUNTIF('Data R5'!U442,"&gt;0")+COUNTIF('Data R5'!W442,"&gt;0")+COUNTIF('Data R5'!Y442,"&gt;0"))&gt;0,1,0))</f>
        <v/>
      </c>
      <c r="M4432" t="inlineStr">
        <is>
          <t>Data R</t>
        </is>
      </c>
    </row>
    <row r="4433">
      <c r="A4433" t="inlineStr">
        <is>
          <t>Regional 5</t>
        </is>
      </c>
      <c r="B4433">
        <f>IF('Data R5'!C443="","",'Data R5'!B443)</f>
        <v/>
      </c>
      <c r="C4433">
        <f>IF('Data R5'!C443="","",'Data R5'!C443)</f>
        <v/>
      </c>
      <c r="D4433">
        <f>IF('Data R5'!C443="","",'Data R5'!D443)</f>
        <v/>
      </c>
      <c r="E4433">
        <f>IF('Data R5'!C443="","",'Data R5'!E443)</f>
        <v/>
      </c>
      <c r="F4433">
        <f>IF('Data R5'!C443="","",'Data R5'!F443)</f>
        <v/>
      </c>
      <c r="G4433">
        <f>IF('Data R5'!C443="","",'Data R5'!AD443)</f>
        <v/>
      </c>
      <c r="H4433">
        <f>IF('Data R5'!C443="","",'Data R5'!AC443)</f>
        <v/>
      </c>
      <c r="I4433">
        <f>IF('Data R5'!C443="","",COUNTIF('Data R5'!J443,"&gt;0")+COUNTIF('Data R5'!L443,"&gt;0")+COUNTIF('Data R5'!N443,"&gt;0")+COUNTIF('Data R5'!P443,"&gt;0")+COUNTIF('Data R5'!R443,"&gt;0")+COUNTIF('Data R5'!T443,"&gt;0")+COUNTIF('Data R5'!V443,"&gt;0")+COUNTIF('Data R5'!X443,"&gt;0"))</f>
        <v/>
      </c>
      <c r="J4433">
        <f>IF('Data R5'!C443="","",IF((COUNTIF('Data R5'!K443,"&gt;0")+COUNTIF('Data R5'!M443,"&gt;0")+COUNTIF('Data R5'!O443,"&gt;0")+COUNTIF('Data R5'!Q443,"&gt;0")+COUNTIF('Data R5'!S443,"&gt;0")+COUNTIF('Data R5'!U443,"&gt;0")+COUNTIF('Data R5'!W443,"&gt;0")+COUNTIF('Data R5'!Y443,"&gt;0"))&gt;0,1,0))</f>
        <v/>
      </c>
      <c r="M4433" t="inlineStr">
        <is>
          <t>Data R</t>
        </is>
      </c>
    </row>
    <row r="4434">
      <c r="A4434" t="inlineStr">
        <is>
          <t>Regional 5</t>
        </is>
      </c>
      <c r="B4434">
        <f>IF('Data R5'!C444="","",'Data R5'!B444)</f>
        <v/>
      </c>
      <c r="C4434">
        <f>IF('Data R5'!C444="","",'Data R5'!C444)</f>
        <v/>
      </c>
      <c r="D4434">
        <f>IF('Data R5'!C444="","",'Data R5'!D444)</f>
        <v/>
      </c>
      <c r="E4434">
        <f>IF('Data R5'!C444="","",'Data R5'!E444)</f>
        <v/>
      </c>
      <c r="F4434">
        <f>IF('Data R5'!C444="","",'Data R5'!F444)</f>
        <v/>
      </c>
      <c r="G4434">
        <f>IF('Data R5'!C444="","",'Data R5'!AD444)</f>
        <v/>
      </c>
      <c r="H4434">
        <f>IF('Data R5'!C444="","",'Data R5'!AC444)</f>
        <v/>
      </c>
      <c r="I4434">
        <f>IF('Data R5'!C444="","",COUNTIF('Data R5'!J444,"&gt;0")+COUNTIF('Data R5'!L444,"&gt;0")+COUNTIF('Data R5'!N444,"&gt;0")+COUNTIF('Data R5'!P444,"&gt;0")+COUNTIF('Data R5'!R444,"&gt;0")+COUNTIF('Data R5'!T444,"&gt;0")+COUNTIF('Data R5'!V444,"&gt;0")+COUNTIF('Data R5'!X444,"&gt;0"))</f>
        <v/>
      </c>
      <c r="J4434">
        <f>IF('Data R5'!C444="","",IF((COUNTIF('Data R5'!K444,"&gt;0")+COUNTIF('Data R5'!M444,"&gt;0")+COUNTIF('Data R5'!O444,"&gt;0")+COUNTIF('Data R5'!Q444,"&gt;0")+COUNTIF('Data R5'!S444,"&gt;0")+COUNTIF('Data R5'!U444,"&gt;0")+COUNTIF('Data R5'!W444,"&gt;0")+COUNTIF('Data R5'!Y444,"&gt;0"))&gt;0,1,0))</f>
        <v/>
      </c>
      <c r="M4434" t="inlineStr">
        <is>
          <t>Data R</t>
        </is>
      </c>
    </row>
    <row r="4435">
      <c r="A4435" t="inlineStr">
        <is>
          <t>Regional 5</t>
        </is>
      </c>
      <c r="B4435">
        <f>IF('Data R5'!C445="","",'Data R5'!B445)</f>
        <v/>
      </c>
      <c r="C4435">
        <f>IF('Data R5'!C445="","",'Data R5'!C445)</f>
        <v/>
      </c>
      <c r="D4435">
        <f>IF('Data R5'!C445="","",'Data R5'!D445)</f>
        <v/>
      </c>
      <c r="E4435">
        <f>IF('Data R5'!C445="","",'Data R5'!E445)</f>
        <v/>
      </c>
      <c r="F4435">
        <f>IF('Data R5'!C445="","",'Data R5'!F445)</f>
        <v/>
      </c>
      <c r="G4435">
        <f>IF('Data R5'!C445="","",'Data R5'!AD445)</f>
        <v/>
      </c>
      <c r="H4435">
        <f>IF('Data R5'!C445="","",'Data R5'!AC445)</f>
        <v/>
      </c>
      <c r="I4435">
        <f>IF('Data R5'!C445="","",COUNTIF('Data R5'!J445,"&gt;0")+COUNTIF('Data R5'!L445,"&gt;0")+COUNTIF('Data R5'!N445,"&gt;0")+COUNTIF('Data R5'!P445,"&gt;0")+COUNTIF('Data R5'!R445,"&gt;0")+COUNTIF('Data R5'!T445,"&gt;0")+COUNTIF('Data R5'!V445,"&gt;0")+COUNTIF('Data R5'!X445,"&gt;0"))</f>
        <v/>
      </c>
      <c r="J4435">
        <f>IF('Data R5'!C445="","",IF((COUNTIF('Data R5'!K445,"&gt;0")+COUNTIF('Data R5'!M445,"&gt;0")+COUNTIF('Data R5'!O445,"&gt;0")+COUNTIF('Data R5'!Q445,"&gt;0")+COUNTIF('Data R5'!S445,"&gt;0")+COUNTIF('Data R5'!U445,"&gt;0")+COUNTIF('Data R5'!W445,"&gt;0")+COUNTIF('Data R5'!Y445,"&gt;0"))&gt;0,1,0))</f>
        <v/>
      </c>
      <c r="M4435" t="inlineStr">
        <is>
          <t>Data R</t>
        </is>
      </c>
    </row>
    <row r="4436">
      <c r="A4436" t="inlineStr">
        <is>
          <t>Regional 5</t>
        </is>
      </c>
      <c r="B4436">
        <f>IF('Data R5'!C446="","",'Data R5'!B446)</f>
        <v/>
      </c>
      <c r="C4436">
        <f>IF('Data R5'!C446="","",'Data R5'!C446)</f>
        <v/>
      </c>
      <c r="D4436">
        <f>IF('Data R5'!C446="","",'Data R5'!D446)</f>
        <v/>
      </c>
      <c r="E4436">
        <f>IF('Data R5'!C446="","",'Data R5'!E446)</f>
        <v/>
      </c>
      <c r="F4436">
        <f>IF('Data R5'!C446="","",'Data R5'!F446)</f>
        <v/>
      </c>
      <c r="G4436">
        <f>IF('Data R5'!C446="","",'Data R5'!AD446)</f>
        <v/>
      </c>
      <c r="H4436">
        <f>IF('Data R5'!C446="","",'Data R5'!AC446)</f>
        <v/>
      </c>
      <c r="I4436">
        <f>IF('Data R5'!C446="","",COUNTIF('Data R5'!J446,"&gt;0")+COUNTIF('Data R5'!L446,"&gt;0")+COUNTIF('Data R5'!N446,"&gt;0")+COUNTIF('Data R5'!P446,"&gt;0")+COUNTIF('Data R5'!R446,"&gt;0")+COUNTIF('Data R5'!T446,"&gt;0")+COUNTIF('Data R5'!V446,"&gt;0")+COUNTIF('Data R5'!X446,"&gt;0"))</f>
        <v/>
      </c>
      <c r="J4436">
        <f>IF('Data R5'!C446="","",IF((COUNTIF('Data R5'!K446,"&gt;0")+COUNTIF('Data R5'!M446,"&gt;0")+COUNTIF('Data R5'!O446,"&gt;0")+COUNTIF('Data R5'!Q446,"&gt;0")+COUNTIF('Data R5'!S446,"&gt;0")+COUNTIF('Data R5'!U446,"&gt;0")+COUNTIF('Data R5'!W446,"&gt;0")+COUNTIF('Data R5'!Y446,"&gt;0"))&gt;0,1,0))</f>
        <v/>
      </c>
      <c r="M4436" t="inlineStr">
        <is>
          <t>Data R</t>
        </is>
      </c>
    </row>
    <row r="4437">
      <c r="A4437" t="inlineStr">
        <is>
          <t>Regional 5</t>
        </is>
      </c>
      <c r="B4437">
        <f>IF('Data R5'!C447="","",'Data R5'!B447)</f>
        <v/>
      </c>
      <c r="C4437">
        <f>IF('Data R5'!C447="","",'Data R5'!C447)</f>
        <v/>
      </c>
      <c r="D4437">
        <f>IF('Data R5'!C447="","",'Data R5'!D447)</f>
        <v/>
      </c>
      <c r="E4437">
        <f>IF('Data R5'!C447="","",'Data R5'!E447)</f>
        <v/>
      </c>
      <c r="F4437">
        <f>IF('Data R5'!C447="","",'Data R5'!F447)</f>
        <v/>
      </c>
      <c r="G4437">
        <f>IF('Data R5'!C447="","",'Data R5'!AD447)</f>
        <v/>
      </c>
      <c r="H4437">
        <f>IF('Data R5'!C447="","",'Data R5'!AC447)</f>
        <v/>
      </c>
      <c r="I4437">
        <f>IF('Data R5'!C447="","",COUNTIF('Data R5'!J447,"&gt;0")+COUNTIF('Data R5'!L447,"&gt;0")+COUNTIF('Data R5'!N447,"&gt;0")+COUNTIF('Data R5'!P447,"&gt;0")+COUNTIF('Data R5'!R447,"&gt;0")+COUNTIF('Data R5'!T447,"&gt;0")+COUNTIF('Data R5'!V447,"&gt;0")+COUNTIF('Data R5'!X447,"&gt;0"))</f>
        <v/>
      </c>
      <c r="J4437">
        <f>IF('Data R5'!C447="","",IF((COUNTIF('Data R5'!K447,"&gt;0")+COUNTIF('Data R5'!M447,"&gt;0")+COUNTIF('Data R5'!O447,"&gt;0")+COUNTIF('Data R5'!Q447,"&gt;0")+COUNTIF('Data R5'!S447,"&gt;0")+COUNTIF('Data R5'!U447,"&gt;0")+COUNTIF('Data R5'!W447,"&gt;0")+COUNTIF('Data R5'!Y447,"&gt;0"))&gt;0,1,0))</f>
        <v/>
      </c>
      <c r="M4437" t="inlineStr">
        <is>
          <t>Data R</t>
        </is>
      </c>
    </row>
    <row r="4438">
      <c r="A4438" t="inlineStr">
        <is>
          <t>Regional 5</t>
        </is>
      </c>
      <c r="B4438">
        <f>IF('Data R5'!C448="","",'Data R5'!B448)</f>
        <v/>
      </c>
      <c r="C4438">
        <f>IF('Data R5'!C448="","",'Data R5'!C448)</f>
        <v/>
      </c>
      <c r="D4438">
        <f>IF('Data R5'!C448="","",'Data R5'!D448)</f>
        <v/>
      </c>
      <c r="E4438">
        <f>IF('Data R5'!C448="","",'Data R5'!E448)</f>
        <v/>
      </c>
      <c r="F4438">
        <f>IF('Data R5'!C448="","",'Data R5'!F448)</f>
        <v/>
      </c>
      <c r="G4438">
        <f>IF('Data R5'!C448="","",'Data R5'!AD448)</f>
        <v/>
      </c>
      <c r="H4438">
        <f>IF('Data R5'!C448="","",'Data R5'!AC448)</f>
        <v/>
      </c>
      <c r="I4438">
        <f>IF('Data R5'!C448="","",COUNTIF('Data R5'!J448,"&gt;0")+COUNTIF('Data R5'!L448,"&gt;0")+COUNTIF('Data R5'!N448,"&gt;0")+COUNTIF('Data R5'!P448,"&gt;0")+COUNTIF('Data R5'!R448,"&gt;0")+COUNTIF('Data R5'!T448,"&gt;0")+COUNTIF('Data R5'!V448,"&gt;0")+COUNTIF('Data R5'!X448,"&gt;0"))</f>
        <v/>
      </c>
      <c r="J4438">
        <f>IF('Data R5'!C448="","",IF((COUNTIF('Data R5'!K448,"&gt;0")+COUNTIF('Data R5'!M448,"&gt;0")+COUNTIF('Data R5'!O448,"&gt;0")+COUNTIF('Data R5'!Q448,"&gt;0")+COUNTIF('Data R5'!S448,"&gt;0")+COUNTIF('Data R5'!U448,"&gt;0")+COUNTIF('Data R5'!W448,"&gt;0")+COUNTIF('Data R5'!Y448,"&gt;0"))&gt;0,1,0))</f>
        <v/>
      </c>
      <c r="M4438" t="inlineStr">
        <is>
          <t>Data R</t>
        </is>
      </c>
    </row>
    <row r="4439">
      <c r="A4439" t="inlineStr">
        <is>
          <t>Regional 5</t>
        </is>
      </c>
      <c r="B4439">
        <f>IF('Data R5'!C449="","",'Data R5'!B449)</f>
        <v/>
      </c>
      <c r="C4439">
        <f>IF('Data R5'!C449="","",'Data R5'!C449)</f>
        <v/>
      </c>
      <c r="D4439">
        <f>IF('Data R5'!C449="","",'Data R5'!D449)</f>
        <v/>
      </c>
      <c r="E4439">
        <f>IF('Data R5'!C449="","",'Data R5'!E449)</f>
        <v/>
      </c>
      <c r="F4439">
        <f>IF('Data R5'!C449="","",'Data R5'!F449)</f>
        <v/>
      </c>
      <c r="G4439">
        <f>IF('Data R5'!C449="","",'Data R5'!AD449)</f>
        <v/>
      </c>
      <c r="H4439">
        <f>IF('Data R5'!C449="","",'Data R5'!AC449)</f>
        <v/>
      </c>
      <c r="I4439">
        <f>IF('Data R5'!C449="","",COUNTIF('Data R5'!J449,"&gt;0")+COUNTIF('Data R5'!L449,"&gt;0")+COUNTIF('Data R5'!N449,"&gt;0")+COUNTIF('Data R5'!P449,"&gt;0")+COUNTIF('Data R5'!R449,"&gt;0")+COUNTIF('Data R5'!T449,"&gt;0")+COUNTIF('Data R5'!V449,"&gt;0")+COUNTIF('Data R5'!X449,"&gt;0"))</f>
        <v/>
      </c>
      <c r="J4439">
        <f>IF('Data R5'!C449="","",IF((COUNTIF('Data R5'!K449,"&gt;0")+COUNTIF('Data R5'!M449,"&gt;0")+COUNTIF('Data R5'!O449,"&gt;0")+COUNTIF('Data R5'!Q449,"&gt;0")+COUNTIF('Data R5'!S449,"&gt;0")+COUNTIF('Data R5'!U449,"&gt;0")+COUNTIF('Data R5'!W449,"&gt;0")+COUNTIF('Data R5'!Y449,"&gt;0"))&gt;0,1,0))</f>
        <v/>
      </c>
      <c r="M4439" t="inlineStr">
        <is>
          <t>Data R</t>
        </is>
      </c>
    </row>
    <row r="4440">
      <c r="A4440" t="inlineStr">
        <is>
          <t>Regional 5</t>
        </is>
      </c>
      <c r="B4440">
        <f>IF('Data R5'!C450="","",'Data R5'!B450)</f>
        <v/>
      </c>
      <c r="C4440">
        <f>IF('Data R5'!C450="","",'Data R5'!C450)</f>
        <v/>
      </c>
      <c r="D4440">
        <f>IF('Data R5'!C450="","",'Data R5'!D450)</f>
        <v/>
      </c>
      <c r="E4440">
        <f>IF('Data R5'!C450="","",'Data R5'!E450)</f>
        <v/>
      </c>
      <c r="F4440">
        <f>IF('Data R5'!C450="","",'Data R5'!F450)</f>
        <v/>
      </c>
      <c r="G4440">
        <f>IF('Data R5'!C450="","",'Data R5'!AD450)</f>
        <v/>
      </c>
      <c r="H4440">
        <f>IF('Data R5'!C450="","",'Data R5'!AC450)</f>
        <v/>
      </c>
      <c r="I4440">
        <f>IF('Data R5'!C450="","",COUNTIF('Data R5'!J450,"&gt;0")+COUNTIF('Data R5'!L450,"&gt;0")+COUNTIF('Data R5'!N450,"&gt;0")+COUNTIF('Data R5'!P450,"&gt;0")+COUNTIF('Data R5'!R450,"&gt;0")+COUNTIF('Data R5'!T450,"&gt;0")+COUNTIF('Data R5'!V450,"&gt;0")+COUNTIF('Data R5'!X450,"&gt;0"))</f>
        <v/>
      </c>
      <c r="J4440">
        <f>IF('Data R5'!C450="","",IF((COUNTIF('Data R5'!K450,"&gt;0")+COUNTIF('Data R5'!M450,"&gt;0")+COUNTIF('Data R5'!O450,"&gt;0")+COUNTIF('Data R5'!Q450,"&gt;0")+COUNTIF('Data R5'!S450,"&gt;0")+COUNTIF('Data R5'!U450,"&gt;0")+COUNTIF('Data R5'!W450,"&gt;0")+COUNTIF('Data R5'!Y450,"&gt;0"))&gt;0,1,0))</f>
        <v/>
      </c>
      <c r="M4440" t="inlineStr">
        <is>
          <t>Data R</t>
        </is>
      </c>
    </row>
    <row r="4441">
      <c r="A4441" t="inlineStr">
        <is>
          <t>Regional 5</t>
        </is>
      </c>
      <c r="B4441">
        <f>IF('Data R5'!C451="","",'Data R5'!B451)</f>
        <v/>
      </c>
      <c r="C4441">
        <f>IF('Data R5'!C451="","",'Data R5'!C451)</f>
        <v/>
      </c>
      <c r="D4441">
        <f>IF('Data R5'!C451="","",'Data R5'!D451)</f>
        <v/>
      </c>
      <c r="E4441">
        <f>IF('Data R5'!C451="","",'Data R5'!E451)</f>
        <v/>
      </c>
      <c r="F4441">
        <f>IF('Data R5'!C451="","",'Data R5'!F451)</f>
        <v/>
      </c>
      <c r="G4441">
        <f>IF('Data R5'!C451="","",'Data R5'!AD451)</f>
        <v/>
      </c>
      <c r="H4441">
        <f>IF('Data R5'!C451="","",'Data R5'!AC451)</f>
        <v/>
      </c>
      <c r="I4441">
        <f>IF('Data R5'!C451="","",COUNTIF('Data R5'!J451,"&gt;0")+COUNTIF('Data R5'!L451,"&gt;0")+COUNTIF('Data R5'!N451,"&gt;0")+COUNTIF('Data R5'!P451,"&gt;0")+COUNTIF('Data R5'!R451,"&gt;0")+COUNTIF('Data R5'!T451,"&gt;0")+COUNTIF('Data R5'!V451,"&gt;0")+COUNTIF('Data R5'!X451,"&gt;0"))</f>
        <v/>
      </c>
      <c r="J4441">
        <f>IF('Data R5'!C451="","",IF((COUNTIF('Data R5'!K451,"&gt;0")+COUNTIF('Data R5'!M451,"&gt;0")+COUNTIF('Data R5'!O451,"&gt;0")+COUNTIF('Data R5'!Q451,"&gt;0")+COUNTIF('Data R5'!S451,"&gt;0")+COUNTIF('Data R5'!U451,"&gt;0")+COUNTIF('Data R5'!W451,"&gt;0")+COUNTIF('Data R5'!Y451,"&gt;0"))&gt;0,1,0))</f>
        <v/>
      </c>
      <c r="M4441" t="inlineStr">
        <is>
          <t>Data R</t>
        </is>
      </c>
    </row>
    <row r="4442">
      <c r="A4442" t="inlineStr">
        <is>
          <t>Regional 5</t>
        </is>
      </c>
      <c r="B4442">
        <f>IF('Data R5'!C452="","",'Data R5'!B452)</f>
        <v/>
      </c>
      <c r="C4442">
        <f>IF('Data R5'!C452="","",'Data R5'!C452)</f>
        <v/>
      </c>
      <c r="D4442">
        <f>IF('Data R5'!C452="","",'Data R5'!D452)</f>
        <v/>
      </c>
      <c r="E4442">
        <f>IF('Data R5'!C452="","",'Data R5'!E452)</f>
        <v/>
      </c>
      <c r="F4442">
        <f>IF('Data R5'!C452="","",'Data R5'!F452)</f>
        <v/>
      </c>
      <c r="G4442">
        <f>IF('Data R5'!C452="","",'Data R5'!AD452)</f>
        <v/>
      </c>
      <c r="H4442">
        <f>IF('Data R5'!C452="","",'Data R5'!AC452)</f>
        <v/>
      </c>
      <c r="I4442">
        <f>IF('Data R5'!C452="","",COUNTIF('Data R5'!J452,"&gt;0")+COUNTIF('Data R5'!L452,"&gt;0")+COUNTIF('Data R5'!N452,"&gt;0")+COUNTIF('Data R5'!P452,"&gt;0")+COUNTIF('Data R5'!R452,"&gt;0")+COUNTIF('Data R5'!T452,"&gt;0")+COUNTIF('Data R5'!V452,"&gt;0")+COUNTIF('Data R5'!X452,"&gt;0"))</f>
        <v/>
      </c>
      <c r="J4442">
        <f>IF('Data R5'!C452="","",IF((COUNTIF('Data R5'!K452,"&gt;0")+COUNTIF('Data R5'!M452,"&gt;0")+COUNTIF('Data R5'!O452,"&gt;0")+COUNTIF('Data R5'!Q452,"&gt;0")+COUNTIF('Data R5'!S452,"&gt;0")+COUNTIF('Data R5'!U452,"&gt;0")+COUNTIF('Data R5'!W452,"&gt;0")+COUNTIF('Data R5'!Y452,"&gt;0"))&gt;0,1,0))</f>
        <v/>
      </c>
      <c r="M4442" t="inlineStr">
        <is>
          <t>Data R</t>
        </is>
      </c>
    </row>
    <row r="4443">
      <c r="A4443" t="inlineStr">
        <is>
          <t>Regional 5</t>
        </is>
      </c>
      <c r="B4443">
        <f>IF('Data R5'!C453="","",'Data R5'!B453)</f>
        <v/>
      </c>
      <c r="C4443">
        <f>IF('Data R5'!C453="","",'Data R5'!C453)</f>
        <v/>
      </c>
      <c r="D4443">
        <f>IF('Data R5'!C453="","",'Data R5'!D453)</f>
        <v/>
      </c>
      <c r="E4443">
        <f>IF('Data R5'!C453="","",'Data R5'!E453)</f>
        <v/>
      </c>
      <c r="F4443">
        <f>IF('Data R5'!C453="","",'Data R5'!F453)</f>
        <v/>
      </c>
      <c r="G4443">
        <f>IF('Data R5'!C453="","",'Data R5'!AD453)</f>
        <v/>
      </c>
      <c r="H4443">
        <f>IF('Data R5'!C453="","",'Data R5'!AC453)</f>
        <v/>
      </c>
      <c r="I4443">
        <f>IF('Data R5'!C453="","",COUNTIF('Data R5'!J453,"&gt;0")+COUNTIF('Data R5'!L453,"&gt;0")+COUNTIF('Data R5'!N453,"&gt;0")+COUNTIF('Data R5'!P453,"&gt;0")+COUNTIF('Data R5'!R453,"&gt;0")+COUNTIF('Data R5'!T453,"&gt;0")+COUNTIF('Data R5'!V453,"&gt;0")+COUNTIF('Data R5'!X453,"&gt;0"))</f>
        <v/>
      </c>
      <c r="J4443">
        <f>IF('Data R5'!C453="","",IF((COUNTIF('Data R5'!K453,"&gt;0")+COUNTIF('Data R5'!M453,"&gt;0")+COUNTIF('Data R5'!O453,"&gt;0")+COUNTIF('Data R5'!Q453,"&gt;0")+COUNTIF('Data R5'!S453,"&gt;0")+COUNTIF('Data R5'!U453,"&gt;0")+COUNTIF('Data R5'!W453,"&gt;0")+COUNTIF('Data R5'!Y453,"&gt;0"))&gt;0,1,0))</f>
        <v/>
      </c>
      <c r="M4443" t="inlineStr">
        <is>
          <t>Data R</t>
        </is>
      </c>
    </row>
    <row r="4444">
      <c r="A4444" t="inlineStr">
        <is>
          <t>Regional 5</t>
        </is>
      </c>
      <c r="B4444">
        <f>IF('Data R5'!C454="","",'Data R5'!B454)</f>
        <v/>
      </c>
      <c r="C4444">
        <f>IF('Data R5'!C454="","",'Data R5'!C454)</f>
        <v/>
      </c>
      <c r="D4444">
        <f>IF('Data R5'!C454="","",'Data R5'!D454)</f>
        <v/>
      </c>
      <c r="E4444">
        <f>IF('Data R5'!C454="","",'Data R5'!E454)</f>
        <v/>
      </c>
      <c r="F4444">
        <f>IF('Data R5'!C454="","",'Data R5'!F454)</f>
        <v/>
      </c>
      <c r="G4444">
        <f>IF('Data R5'!C454="","",'Data R5'!AD454)</f>
        <v/>
      </c>
      <c r="H4444">
        <f>IF('Data R5'!C454="","",'Data R5'!AC454)</f>
        <v/>
      </c>
      <c r="I4444">
        <f>IF('Data R5'!C454="","",COUNTIF('Data R5'!J454,"&gt;0")+COUNTIF('Data R5'!L454,"&gt;0")+COUNTIF('Data R5'!N454,"&gt;0")+COUNTIF('Data R5'!P454,"&gt;0")+COUNTIF('Data R5'!R454,"&gt;0")+COUNTIF('Data R5'!T454,"&gt;0")+COUNTIF('Data R5'!V454,"&gt;0")+COUNTIF('Data R5'!X454,"&gt;0"))</f>
        <v/>
      </c>
      <c r="J4444">
        <f>IF('Data R5'!C454="","",IF((COUNTIF('Data R5'!K454,"&gt;0")+COUNTIF('Data R5'!M454,"&gt;0")+COUNTIF('Data R5'!O454,"&gt;0")+COUNTIF('Data R5'!Q454,"&gt;0")+COUNTIF('Data R5'!S454,"&gt;0")+COUNTIF('Data R5'!U454,"&gt;0")+COUNTIF('Data R5'!W454,"&gt;0")+COUNTIF('Data R5'!Y454,"&gt;0"))&gt;0,1,0))</f>
        <v/>
      </c>
      <c r="M4444" t="inlineStr">
        <is>
          <t>Data R</t>
        </is>
      </c>
    </row>
    <row r="4445">
      <c r="A4445" t="inlineStr">
        <is>
          <t>Regional 5</t>
        </is>
      </c>
      <c r="B4445">
        <f>IF('Data R5'!C455="","",'Data R5'!B455)</f>
        <v/>
      </c>
      <c r="C4445">
        <f>IF('Data R5'!C455="","",'Data R5'!C455)</f>
        <v/>
      </c>
      <c r="D4445">
        <f>IF('Data R5'!C455="","",'Data R5'!D455)</f>
        <v/>
      </c>
      <c r="E4445">
        <f>IF('Data R5'!C455="","",'Data R5'!E455)</f>
        <v/>
      </c>
      <c r="F4445">
        <f>IF('Data R5'!C455="","",'Data R5'!F455)</f>
        <v/>
      </c>
      <c r="G4445">
        <f>IF('Data R5'!C455="","",'Data R5'!AD455)</f>
        <v/>
      </c>
      <c r="H4445">
        <f>IF('Data R5'!C455="","",'Data R5'!AC455)</f>
        <v/>
      </c>
      <c r="I4445">
        <f>IF('Data R5'!C455="","",COUNTIF('Data R5'!J455,"&gt;0")+COUNTIF('Data R5'!L455,"&gt;0")+COUNTIF('Data R5'!N455,"&gt;0")+COUNTIF('Data R5'!P455,"&gt;0")+COUNTIF('Data R5'!R455,"&gt;0")+COUNTIF('Data R5'!T455,"&gt;0")+COUNTIF('Data R5'!V455,"&gt;0")+COUNTIF('Data R5'!X455,"&gt;0"))</f>
        <v/>
      </c>
      <c r="J4445">
        <f>IF('Data R5'!C455="","",IF((COUNTIF('Data R5'!K455,"&gt;0")+COUNTIF('Data R5'!M455,"&gt;0")+COUNTIF('Data R5'!O455,"&gt;0")+COUNTIF('Data R5'!Q455,"&gt;0")+COUNTIF('Data R5'!S455,"&gt;0")+COUNTIF('Data R5'!U455,"&gt;0")+COUNTIF('Data R5'!W455,"&gt;0")+COUNTIF('Data R5'!Y455,"&gt;0"))&gt;0,1,0))</f>
        <v/>
      </c>
      <c r="M4445" t="inlineStr">
        <is>
          <t>Data R</t>
        </is>
      </c>
    </row>
    <row r="4446">
      <c r="A4446" t="inlineStr">
        <is>
          <t>Regional 5</t>
        </is>
      </c>
      <c r="B4446">
        <f>IF('Data R5'!C456="","",'Data R5'!B456)</f>
        <v/>
      </c>
      <c r="C4446">
        <f>IF('Data R5'!C456="","",'Data R5'!C456)</f>
        <v/>
      </c>
      <c r="D4446">
        <f>IF('Data R5'!C456="","",'Data R5'!D456)</f>
        <v/>
      </c>
      <c r="E4446">
        <f>IF('Data R5'!C456="","",'Data R5'!E456)</f>
        <v/>
      </c>
      <c r="F4446">
        <f>IF('Data R5'!C456="","",'Data R5'!F456)</f>
        <v/>
      </c>
      <c r="G4446">
        <f>IF('Data R5'!C456="","",'Data R5'!AD456)</f>
        <v/>
      </c>
      <c r="H4446">
        <f>IF('Data R5'!C456="","",'Data R5'!AC456)</f>
        <v/>
      </c>
      <c r="I4446">
        <f>IF('Data R5'!C456="","",COUNTIF('Data R5'!J456,"&gt;0")+COUNTIF('Data R5'!L456,"&gt;0")+COUNTIF('Data R5'!N456,"&gt;0")+COUNTIF('Data R5'!P456,"&gt;0")+COUNTIF('Data R5'!R456,"&gt;0")+COUNTIF('Data R5'!T456,"&gt;0")+COUNTIF('Data R5'!V456,"&gt;0")+COUNTIF('Data R5'!X456,"&gt;0"))</f>
        <v/>
      </c>
      <c r="J4446">
        <f>IF('Data R5'!C456="","",IF((COUNTIF('Data R5'!K456,"&gt;0")+COUNTIF('Data R5'!M456,"&gt;0")+COUNTIF('Data R5'!O456,"&gt;0")+COUNTIF('Data R5'!Q456,"&gt;0")+COUNTIF('Data R5'!S456,"&gt;0")+COUNTIF('Data R5'!U456,"&gt;0")+COUNTIF('Data R5'!W456,"&gt;0")+COUNTIF('Data R5'!Y456,"&gt;0"))&gt;0,1,0))</f>
        <v/>
      </c>
      <c r="M4446" t="inlineStr">
        <is>
          <t>Data R</t>
        </is>
      </c>
    </row>
    <row r="4447">
      <c r="A4447" t="inlineStr">
        <is>
          <t>Regional 5</t>
        </is>
      </c>
      <c r="B4447">
        <f>IF('Data R5'!C457="","",'Data R5'!B457)</f>
        <v/>
      </c>
      <c r="C4447">
        <f>IF('Data R5'!C457="","",'Data R5'!C457)</f>
        <v/>
      </c>
      <c r="D4447">
        <f>IF('Data R5'!C457="","",'Data R5'!D457)</f>
        <v/>
      </c>
      <c r="E4447">
        <f>IF('Data R5'!C457="","",'Data R5'!E457)</f>
        <v/>
      </c>
      <c r="F4447">
        <f>IF('Data R5'!C457="","",'Data R5'!F457)</f>
        <v/>
      </c>
      <c r="G4447">
        <f>IF('Data R5'!C457="","",'Data R5'!AD457)</f>
        <v/>
      </c>
      <c r="H4447">
        <f>IF('Data R5'!C457="","",'Data R5'!AC457)</f>
        <v/>
      </c>
      <c r="I4447">
        <f>IF('Data R5'!C457="","",COUNTIF('Data R5'!J457,"&gt;0")+COUNTIF('Data R5'!L457,"&gt;0")+COUNTIF('Data R5'!N457,"&gt;0")+COUNTIF('Data R5'!P457,"&gt;0")+COUNTIF('Data R5'!R457,"&gt;0")+COUNTIF('Data R5'!T457,"&gt;0")+COUNTIF('Data R5'!V457,"&gt;0")+COUNTIF('Data R5'!X457,"&gt;0"))</f>
        <v/>
      </c>
      <c r="J4447">
        <f>IF('Data R5'!C457="","",IF((COUNTIF('Data R5'!K457,"&gt;0")+COUNTIF('Data R5'!M457,"&gt;0")+COUNTIF('Data R5'!O457,"&gt;0")+COUNTIF('Data R5'!Q457,"&gt;0")+COUNTIF('Data R5'!S457,"&gt;0")+COUNTIF('Data R5'!U457,"&gt;0")+COUNTIF('Data R5'!W457,"&gt;0")+COUNTIF('Data R5'!Y457,"&gt;0"))&gt;0,1,0))</f>
        <v/>
      </c>
      <c r="M4447" t="inlineStr">
        <is>
          <t>Data R</t>
        </is>
      </c>
    </row>
    <row r="4448">
      <c r="A4448" t="inlineStr">
        <is>
          <t>Regional 5</t>
        </is>
      </c>
      <c r="B4448">
        <f>IF('Data R5'!C458="","",'Data R5'!B458)</f>
        <v/>
      </c>
      <c r="C4448">
        <f>IF('Data R5'!C458="","",'Data R5'!C458)</f>
        <v/>
      </c>
      <c r="D4448">
        <f>IF('Data R5'!C458="","",'Data R5'!D458)</f>
        <v/>
      </c>
      <c r="E4448">
        <f>IF('Data R5'!C458="","",'Data R5'!E458)</f>
        <v/>
      </c>
      <c r="F4448">
        <f>IF('Data R5'!C458="","",'Data R5'!F458)</f>
        <v/>
      </c>
      <c r="G4448">
        <f>IF('Data R5'!C458="","",'Data R5'!AD458)</f>
        <v/>
      </c>
      <c r="H4448">
        <f>IF('Data R5'!C458="","",'Data R5'!AC458)</f>
        <v/>
      </c>
      <c r="I4448">
        <f>IF('Data R5'!C458="","",COUNTIF('Data R5'!J458,"&gt;0")+COUNTIF('Data R5'!L458,"&gt;0")+COUNTIF('Data R5'!N458,"&gt;0")+COUNTIF('Data R5'!P458,"&gt;0")+COUNTIF('Data R5'!R458,"&gt;0")+COUNTIF('Data R5'!T458,"&gt;0")+COUNTIF('Data R5'!V458,"&gt;0")+COUNTIF('Data R5'!X458,"&gt;0"))</f>
        <v/>
      </c>
      <c r="J4448">
        <f>IF('Data R5'!C458="","",IF((COUNTIF('Data R5'!K458,"&gt;0")+COUNTIF('Data R5'!M458,"&gt;0")+COUNTIF('Data R5'!O458,"&gt;0")+COUNTIF('Data R5'!Q458,"&gt;0")+COUNTIF('Data R5'!S458,"&gt;0")+COUNTIF('Data R5'!U458,"&gt;0")+COUNTIF('Data R5'!W458,"&gt;0")+COUNTIF('Data R5'!Y458,"&gt;0"))&gt;0,1,0))</f>
        <v/>
      </c>
      <c r="M4448" t="inlineStr">
        <is>
          <t>Data R</t>
        </is>
      </c>
    </row>
    <row r="4449">
      <c r="A4449" t="inlineStr">
        <is>
          <t>Regional 5</t>
        </is>
      </c>
      <c r="B4449">
        <f>IF('Data R5'!C459="","",'Data R5'!B459)</f>
        <v/>
      </c>
      <c r="C4449">
        <f>IF('Data R5'!C459="","",'Data R5'!C459)</f>
        <v/>
      </c>
      <c r="D4449">
        <f>IF('Data R5'!C459="","",'Data R5'!D459)</f>
        <v/>
      </c>
      <c r="E4449">
        <f>IF('Data R5'!C459="","",'Data R5'!E459)</f>
        <v/>
      </c>
      <c r="F4449">
        <f>IF('Data R5'!C459="","",'Data R5'!F459)</f>
        <v/>
      </c>
      <c r="G4449">
        <f>IF('Data R5'!C459="","",'Data R5'!AD459)</f>
        <v/>
      </c>
      <c r="H4449">
        <f>IF('Data R5'!C459="","",'Data R5'!AC459)</f>
        <v/>
      </c>
      <c r="I4449">
        <f>IF('Data R5'!C459="","",COUNTIF('Data R5'!J459,"&gt;0")+COUNTIF('Data R5'!L459,"&gt;0")+COUNTIF('Data R5'!N459,"&gt;0")+COUNTIF('Data R5'!P459,"&gt;0")+COUNTIF('Data R5'!R459,"&gt;0")+COUNTIF('Data R5'!T459,"&gt;0")+COUNTIF('Data R5'!V459,"&gt;0")+COUNTIF('Data R5'!X459,"&gt;0"))</f>
        <v/>
      </c>
      <c r="J4449">
        <f>IF('Data R5'!C459="","",IF((COUNTIF('Data R5'!K459,"&gt;0")+COUNTIF('Data R5'!M459,"&gt;0")+COUNTIF('Data R5'!O459,"&gt;0")+COUNTIF('Data R5'!Q459,"&gt;0")+COUNTIF('Data R5'!S459,"&gt;0")+COUNTIF('Data R5'!U459,"&gt;0")+COUNTIF('Data R5'!W459,"&gt;0")+COUNTIF('Data R5'!Y459,"&gt;0"))&gt;0,1,0))</f>
        <v/>
      </c>
      <c r="M4449" t="inlineStr">
        <is>
          <t>Data R</t>
        </is>
      </c>
    </row>
    <row r="4450">
      <c r="A4450" t="inlineStr">
        <is>
          <t>Regional 5</t>
        </is>
      </c>
      <c r="B4450">
        <f>IF('Data R5'!C460="","",'Data R5'!B460)</f>
        <v/>
      </c>
      <c r="C4450">
        <f>IF('Data R5'!C460="","",'Data R5'!C460)</f>
        <v/>
      </c>
      <c r="D4450">
        <f>IF('Data R5'!C460="","",'Data R5'!D460)</f>
        <v/>
      </c>
      <c r="E4450">
        <f>IF('Data R5'!C460="","",'Data R5'!E460)</f>
        <v/>
      </c>
      <c r="F4450">
        <f>IF('Data R5'!C460="","",'Data R5'!F460)</f>
        <v/>
      </c>
      <c r="G4450">
        <f>IF('Data R5'!C460="","",'Data R5'!AD460)</f>
        <v/>
      </c>
      <c r="H4450">
        <f>IF('Data R5'!C460="","",'Data R5'!AC460)</f>
        <v/>
      </c>
      <c r="I4450">
        <f>IF('Data R5'!C460="","",COUNTIF('Data R5'!J460,"&gt;0")+COUNTIF('Data R5'!L460,"&gt;0")+COUNTIF('Data R5'!N460,"&gt;0")+COUNTIF('Data R5'!P460,"&gt;0")+COUNTIF('Data R5'!R460,"&gt;0")+COUNTIF('Data R5'!T460,"&gt;0")+COUNTIF('Data R5'!V460,"&gt;0")+COUNTIF('Data R5'!X460,"&gt;0"))</f>
        <v/>
      </c>
      <c r="J4450">
        <f>IF('Data R5'!C460="","",IF((COUNTIF('Data R5'!K460,"&gt;0")+COUNTIF('Data R5'!M460,"&gt;0")+COUNTIF('Data R5'!O460,"&gt;0")+COUNTIF('Data R5'!Q460,"&gt;0")+COUNTIF('Data R5'!S460,"&gt;0")+COUNTIF('Data R5'!U460,"&gt;0")+COUNTIF('Data R5'!W460,"&gt;0")+COUNTIF('Data R5'!Y460,"&gt;0"))&gt;0,1,0))</f>
        <v/>
      </c>
      <c r="M4450" t="inlineStr">
        <is>
          <t>Data R</t>
        </is>
      </c>
    </row>
    <row r="4451">
      <c r="A4451" t="inlineStr">
        <is>
          <t>Regional 5</t>
        </is>
      </c>
      <c r="B4451">
        <f>IF('Data R5'!C461="","",'Data R5'!B461)</f>
        <v/>
      </c>
      <c r="C4451">
        <f>IF('Data R5'!C461="","",'Data R5'!C461)</f>
        <v/>
      </c>
      <c r="D4451">
        <f>IF('Data R5'!C461="","",'Data R5'!D461)</f>
        <v/>
      </c>
      <c r="E4451">
        <f>IF('Data R5'!C461="","",'Data R5'!E461)</f>
        <v/>
      </c>
      <c r="F4451">
        <f>IF('Data R5'!C461="","",'Data R5'!F461)</f>
        <v/>
      </c>
      <c r="G4451">
        <f>IF('Data R5'!C461="","",'Data R5'!AD461)</f>
        <v/>
      </c>
      <c r="H4451">
        <f>IF('Data R5'!C461="","",'Data R5'!AC461)</f>
        <v/>
      </c>
      <c r="I4451">
        <f>IF('Data R5'!C461="","",COUNTIF('Data R5'!J461,"&gt;0")+COUNTIF('Data R5'!L461,"&gt;0")+COUNTIF('Data R5'!N461,"&gt;0")+COUNTIF('Data R5'!P461,"&gt;0")+COUNTIF('Data R5'!R461,"&gt;0")+COUNTIF('Data R5'!T461,"&gt;0")+COUNTIF('Data R5'!V461,"&gt;0")+COUNTIF('Data R5'!X461,"&gt;0"))</f>
        <v/>
      </c>
      <c r="J4451">
        <f>IF('Data R5'!C461="","",IF((COUNTIF('Data R5'!K461,"&gt;0")+COUNTIF('Data R5'!M461,"&gt;0")+COUNTIF('Data R5'!O461,"&gt;0")+COUNTIF('Data R5'!Q461,"&gt;0")+COUNTIF('Data R5'!S461,"&gt;0")+COUNTIF('Data R5'!U461,"&gt;0")+COUNTIF('Data R5'!W461,"&gt;0")+COUNTIF('Data R5'!Y461,"&gt;0"))&gt;0,1,0))</f>
        <v/>
      </c>
      <c r="M4451" t="inlineStr">
        <is>
          <t>Data R</t>
        </is>
      </c>
    </row>
    <row r="4452">
      <c r="A4452" t="inlineStr">
        <is>
          <t>Regional 5</t>
        </is>
      </c>
      <c r="B4452">
        <f>IF('Data R5'!C462="","",'Data R5'!B462)</f>
        <v/>
      </c>
      <c r="C4452">
        <f>IF('Data R5'!C462="","",'Data R5'!C462)</f>
        <v/>
      </c>
      <c r="D4452">
        <f>IF('Data R5'!C462="","",'Data R5'!D462)</f>
        <v/>
      </c>
      <c r="E4452">
        <f>IF('Data R5'!C462="","",'Data R5'!E462)</f>
        <v/>
      </c>
      <c r="F4452">
        <f>IF('Data R5'!C462="","",'Data R5'!F462)</f>
        <v/>
      </c>
      <c r="G4452">
        <f>IF('Data R5'!C462="","",'Data R5'!AD462)</f>
        <v/>
      </c>
      <c r="H4452">
        <f>IF('Data R5'!C462="","",'Data R5'!AC462)</f>
        <v/>
      </c>
      <c r="I4452">
        <f>IF('Data R5'!C462="","",COUNTIF('Data R5'!J462,"&gt;0")+COUNTIF('Data R5'!L462,"&gt;0")+COUNTIF('Data R5'!N462,"&gt;0")+COUNTIF('Data R5'!P462,"&gt;0")+COUNTIF('Data R5'!R462,"&gt;0")+COUNTIF('Data R5'!T462,"&gt;0")+COUNTIF('Data R5'!V462,"&gt;0")+COUNTIF('Data R5'!X462,"&gt;0"))</f>
        <v/>
      </c>
      <c r="J4452">
        <f>IF('Data R5'!C462="","",IF((COUNTIF('Data R5'!K462,"&gt;0")+COUNTIF('Data R5'!M462,"&gt;0")+COUNTIF('Data R5'!O462,"&gt;0")+COUNTIF('Data R5'!Q462,"&gt;0")+COUNTIF('Data R5'!S462,"&gt;0")+COUNTIF('Data R5'!U462,"&gt;0")+COUNTIF('Data R5'!W462,"&gt;0")+COUNTIF('Data R5'!Y462,"&gt;0"))&gt;0,1,0))</f>
        <v/>
      </c>
      <c r="M4452" t="inlineStr">
        <is>
          <t>Data R</t>
        </is>
      </c>
    </row>
    <row r="4453">
      <c r="A4453" t="inlineStr">
        <is>
          <t>Regional 5</t>
        </is>
      </c>
      <c r="B4453">
        <f>IF('Data R5'!C463="","",'Data R5'!B463)</f>
        <v/>
      </c>
      <c r="C4453">
        <f>IF('Data R5'!C463="","",'Data R5'!C463)</f>
        <v/>
      </c>
      <c r="D4453">
        <f>IF('Data R5'!C463="","",'Data R5'!D463)</f>
        <v/>
      </c>
      <c r="E4453">
        <f>IF('Data R5'!C463="","",'Data R5'!E463)</f>
        <v/>
      </c>
      <c r="F4453">
        <f>IF('Data R5'!C463="","",'Data R5'!F463)</f>
        <v/>
      </c>
      <c r="G4453">
        <f>IF('Data R5'!C463="","",'Data R5'!AD463)</f>
        <v/>
      </c>
      <c r="H4453">
        <f>IF('Data R5'!C463="","",'Data R5'!AC463)</f>
        <v/>
      </c>
      <c r="I4453">
        <f>IF('Data R5'!C463="","",COUNTIF('Data R5'!J463,"&gt;0")+COUNTIF('Data R5'!L463,"&gt;0")+COUNTIF('Data R5'!N463,"&gt;0")+COUNTIF('Data R5'!P463,"&gt;0")+COUNTIF('Data R5'!R463,"&gt;0")+COUNTIF('Data R5'!T463,"&gt;0")+COUNTIF('Data R5'!V463,"&gt;0")+COUNTIF('Data R5'!X463,"&gt;0"))</f>
        <v/>
      </c>
      <c r="J4453">
        <f>IF('Data R5'!C463="","",IF((COUNTIF('Data R5'!K463,"&gt;0")+COUNTIF('Data R5'!M463,"&gt;0")+COUNTIF('Data R5'!O463,"&gt;0")+COUNTIF('Data R5'!Q463,"&gt;0")+COUNTIF('Data R5'!S463,"&gt;0")+COUNTIF('Data R5'!U463,"&gt;0")+COUNTIF('Data R5'!W463,"&gt;0")+COUNTIF('Data R5'!Y463,"&gt;0"))&gt;0,1,0))</f>
        <v/>
      </c>
      <c r="M4453" t="inlineStr">
        <is>
          <t>Data R</t>
        </is>
      </c>
    </row>
    <row r="4454">
      <c r="A4454" t="inlineStr">
        <is>
          <t>Regional 5</t>
        </is>
      </c>
      <c r="B4454">
        <f>IF('Data R5'!C464="","",'Data R5'!B464)</f>
        <v/>
      </c>
      <c r="C4454">
        <f>IF('Data R5'!C464="","",'Data R5'!C464)</f>
        <v/>
      </c>
      <c r="D4454">
        <f>IF('Data R5'!C464="","",'Data R5'!D464)</f>
        <v/>
      </c>
      <c r="E4454">
        <f>IF('Data R5'!C464="","",'Data R5'!E464)</f>
        <v/>
      </c>
      <c r="F4454">
        <f>IF('Data R5'!C464="","",'Data R5'!F464)</f>
        <v/>
      </c>
      <c r="G4454">
        <f>IF('Data R5'!C464="","",'Data R5'!AD464)</f>
        <v/>
      </c>
      <c r="H4454">
        <f>IF('Data R5'!C464="","",'Data R5'!AC464)</f>
        <v/>
      </c>
      <c r="I4454">
        <f>IF('Data R5'!C464="","",COUNTIF('Data R5'!J464,"&gt;0")+COUNTIF('Data R5'!L464,"&gt;0")+COUNTIF('Data R5'!N464,"&gt;0")+COUNTIF('Data R5'!P464,"&gt;0")+COUNTIF('Data R5'!R464,"&gt;0")+COUNTIF('Data R5'!T464,"&gt;0")+COUNTIF('Data R5'!V464,"&gt;0")+COUNTIF('Data R5'!X464,"&gt;0"))</f>
        <v/>
      </c>
      <c r="J4454">
        <f>IF('Data R5'!C464="","",IF((COUNTIF('Data R5'!K464,"&gt;0")+COUNTIF('Data R5'!M464,"&gt;0")+COUNTIF('Data R5'!O464,"&gt;0")+COUNTIF('Data R5'!Q464,"&gt;0")+COUNTIF('Data R5'!S464,"&gt;0")+COUNTIF('Data R5'!U464,"&gt;0")+COUNTIF('Data R5'!W464,"&gt;0")+COUNTIF('Data R5'!Y464,"&gt;0"))&gt;0,1,0))</f>
        <v/>
      </c>
      <c r="M4454" t="inlineStr">
        <is>
          <t>Data R</t>
        </is>
      </c>
    </row>
    <row r="4455">
      <c r="A4455" t="inlineStr">
        <is>
          <t>Regional 5</t>
        </is>
      </c>
      <c r="B4455">
        <f>IF('Data R5'!C465="","",'Data R5'!B465)</f>
        <v/>
      </c>
      <c r="C4455">
        <f>IF('Data R5'!C465="","",'Data R5'!C465)</f>
        <v/>
      </c>
      <c r="D4455">
        <f>IF('Data R5'!C465="","",'Data R5'!D465)</f>
        <v/>
      </c>
      <c r="E4455">
        <f>IF('Data R5'!C465="","",'Data R5'!E465)</f>
        <v/>
      </c>
      <c r="F4455">
        <f>IF('Data R5'!C465="","",'Data R5'!F465)</f>
        <v/>
      </c>
      <c r="G4455">
        <f>IF('Data R5'!C465="","",'Data R5'!AD465)</f>
        <v/>
      </c>
      <c r="H4455">
        <f>IF('Data R5'!C465="","",'Data R5'!AC465)</f>
        <v/>
      </c>
      <c r="I4455">
        <f>IF('Data R5'!C465="","",COUNTIF('Data R5'!J465,"&gt;0")+COUNTIF('Data R5'!L465,"&gt;0")+COUNTIF('Data R5'!N465,"&gt;0")+COUNTIF('Data R5'!P465,"&gt;0")+COUNTIF('Data R5'!R465,"&gt;0")+COUNTIF('Data R5'!T465,"&gt;0")+COUNTIF('Data R5'!V465,"&gt;0")+COUNTIF('Data R5'!X465,"&gt;0"))</f>
        <v/>
      </c>
      <c r="J4455">
        <f>IF('Data R5'!C465="","",IF((COUNTIF('Data R5'!K465,"&gt;0")+COUNTIF('Data R5'!M465,"&gt;0")+COUNTIF('Data R5'!O465,"&gt;0")+COUNTIF('Data R5'!Q465,"&gt;0")+COUNTIF('Data R5'!S465,"&gt;0")+COUNTIF('Data R5'!U465,"&gt;0")+COUNTIF('Data R5'!W465,"&gt;0")+COUNTIF('Data R5'!Y465,"&gt;0"))&gt;0,1,0))</f>
        <v/>
      </c>
      <c r="M4455" t="inlineStr">
        <is>
          <t>Data R</t>
        </is>
      </c>
    </row>
    <row r="4456">
      <c r="A4456" t="inlineStr">
        <is>
          <t>Regional 5</t>
        </is>
      </c>
      <c r="B4456">
        <f>IF('Data R5'!C466="","",'Data R5'!B466)</f>
        <v/>
      </c>
      <c r="C4456">
        <f>IF('Data R5'!C466="","",'Data R5'!C466)</f>
        <v/>
      </c>
      <c r="D4456">
        <f>IF('Data R5'!C466="","",'Data R5'!D466)</f>
        <v/>
      </c>
      <c r="E4456">
        <f>IF('Data R5'!C466="","",'Data R5'!E466)</f>
        <v/>
      </c>
      <c r="F4456">
        <f>IF('Data R5'!C466="","",'Data R5'!F466)</f>
        <v/>
      </c>
      <c r="G4456">
        <f>IF('Data R5'!C466="","",'Data R5'!AD466)</f>
        <v/>
      </c>
      <c r="H4456">
        <f>IF('Data R5'!C466="","",'Data R5'!AC466)</f>
        <v/>
      </c>
      <c r="I4456">
        <f>IF('Data R5'!C466="","",COUNTIF('Data R5'!J466,"&gt;0")+COUNTIF('Data R5'!L466,"&gt;0")+COUNTIF('Data R5'!N466,"&gt;0")+COUNTIF('Data R5'!P466,"&gt;0")+COUNTIF('Data R5'!R466,"&gt;0")+COUNTIF('Data R5'!T466,"&gt;0")+COUNTIF('Data R5'!V466,"&gt;0")+COUNTIF('Data R5'!X466,"&gt;0"))</f>
        <v/>
      </c>
      <c r="J4456">
        <f>IF('Data R5'!C466="","",IF((COUNTIF('Data R5'!K466,"&gt;0")+COUNTIF('Data R5'!M466,"&gt;0")+COUNTIF('Data R5'!O466,"&gt;0")+COUNTIF('Data R5'!Q466,"&gt;0")+COUNTIF('Data R5'!S466,"&gt;0")+COUNTIF('Data R5'!U466,"&gt;0")+COUNTIF('Data R5'!W466,"&gt;0")+COUNTIF('Data R5'!Y466,"&gt;0"))&gt;0,1,0))</f>
        <v/>
      </c>
      <c r="M4456" t="inlineStr">
        <is>
          <t>Data R</t>
        </is>
      </c>
    </row>
    <row r="4457">
      <c r="A4457" t="inlineStr">
        <is>
          <t>Regional 5</t>
        </is>
      </c>
      <c r="B4457">
        <f>IF('Data R5'!C467="","",'Data R5'!B467)</f>
        <v/>
      </c>
      <c r="C4457">
        <f>IF('Data R5'!C467="","",'Data R5'!C467)</f>
        <v/>
      </c>
      <c r="D4457">
        <f>IF('Data R5'!C467="","",'Data R5'!D467)</f>
        <v/>
      </c>
      <c r="E4457">
        <f>IF('Data R5'!C467="","",'Data R5'!E467)</f>
        <v/>
      </c>
      <c r="F4457">
        <f>IF('Data R5'!C467="","",'Data R5'!F467)</f>
        <v/>
      </c>
      <c r="G4457">
        <f>IF('Data R5'!C467="","",'Data R5'!AD467)</f>
        <v/>
      </c>
      <c r="H4457">
        <f>IF('Data R5'!C467="","",'Data R5'!AC467)</f>
        <v/>
      </c>
      <c r="I4457">
        <f>IF('Data R5'!C467="","",COUNTIF('Data R5'!J467,"&gt;0")+COUNTIF('Data R5'!L467,"&gt;0")+COUNTIF('Data R5'!N467,"&gt;0")+COUNTIF('Data R5'!P467,"&gt;0")+COUNTIF('Data R5'!R467,"&gt;0")+COUNTIF('Data R5'!T467,"&gt;0")+COUNTIF('Data R5'!V467,"&gt;0")+COUNTIF('Data R5'!X467,"&gt;0"))</f>
        <v/>
      </c>
      <c r="J4457">
        <f>IF('Data R5'!C467="","",IF((COUNTIF('Data R5'!K467,"&gt;0")+COUNTIF('Data R5'!M467,"&gt;0")+COUNTIF('Data R5'!O467,"&gt;0")+COUNTIF('Data R5'!Q467,"&gt;0")+COUNTIF('Data R5'!S467,"&gt;0")+COUNTIF('Data R5'!U467,"&gt;0")+COUNTIF('Data R5'!W467,"&gt;0")+COUNTIF('Data R5'!Y467,"&gt;0"))&gt;0,1,0))</f>
        <v/>
      </c>
      <c r="M4457" t="inlineStr">
        <is>
          <t>Data R</t>
        </is>
      </c>
    </row>
    <row r="4458">
      <c r="A4458" t="inlineStr">
        <is>
          <t>Regional 5</t>
        </is>
      </c>
      <c r="B4458">
        <f>IF('Data R5'!C468="","",'Data R5'!B468)</f>
        <v/>
      </c>
      <c r="C4458">
        <f>IF('Data R5'!C468="","",'Data R5'!C468)</f>
        <v/>
      </c>
      <c r="D4458">
        <f>IF('Data R5'!C468="","",'Data R5'!D468)</f>
        <v/>
      </c>
      <c r="E4458">
        <f>IF('Data R5'!C468="","",'Data R5'!E468)</f>
        <v/>
      </c>
      <c r="F4458">
        <f>IF('Data R5'!C468="","",'Data R5'!F468)</f>
        <v/>
      </c>
      <c r="G4458">
        <f>IF('Data R5'!C468="","",'Data R5'!AD468)</f>
        <v/>
      </c>
      <c r="H4458">
        <f>IF('Data R5'!C468="","",'Data R5'!AC468)</f>
        <v/>
      </c>
      <c r="I4458">
        <f>IF('Data R5'!C468="","",COUNTIF('Data R5'!J468,"&gt;0")+COUNTIF('Data R5'!L468,"&gt;0")+COUNTIF('Data R5'!N468,"&gt;0")+COUNTIF('Data R5'!P468,"&gt;0")+COUNTIF('Data R5'!R468,"&gt;0")+COUNTIF('Data R5'!T468,"&gt;0")+COUNTIF('Data R5'!V468,"&gt;0")+COUNTIF('Data R5'!X468,"&gt;0"))</f>
        <v/>
      </c>
      <c r="J4458">
        <f>IF('Data R5'!C468="","",IF((COUNTIF('Data R5'!K468,"&gt;0")+COUNTIF('Data R5'!M468,"&gt;0")+COUNTIF('Data R5'!O468,"&gt;0")+COUNTIF('Data R5'!Q468,"&gt;0")+COUNTIF('Data R5'!S468,"&gt;0")+COUNTIF('Data R5'!U468,"&gt;0")+COUNTIF('Data R5'!W468,"&gt;0")+COUNTIF('Data R5'!Y468,"&gt;0"))&gt;0,1,0))</f>
        <v/>
      </c>
      <c r="M4458" t="inlineStr">
        <is>
          <t>Data R</t>
        </is>
      </c>
    </row>
    <row r="4459">
      <c r="A4459" t="inlineStr">
        <is>
          <t>Regional 5</t>
        </is>
      </c>
      <c r="B4459">
        <f>IF('Data R5'!C469="","",'Data R5'!B469)</f>
        <v/>
      </c>
      <c r="C4459">
        <f>IF('Data R5'!C469="","",'Data R5'!C469)</f>
        <v/>
      </c>
      <c r="D4459">
        <f>IF('Data R5'!C469="","",'Data R5'!D469)</f>
        <v/>
      </c>
      <c r="E4459">
        <f>IF('Data R5'!C469="","",'Data R5'!E469)</f>
        <v/>
      </c>
      <c r="F4459">
        <f>IF('Data R5'!C469="","",'Data R5'!F469)</f>
        <v/>
      </c>
      <c r="G4459">
        <f>IF('Data R5'!C469="","",'Data R5'!AD469)</f>
        <v/>
      </c>
      <c r="H4459">
        <f>IF('Data R5'!C469="","",'Data R5'!AC469)</f>
        <v/>
      </c>
      <c r="I4459">
        <f>IF('Data R5'!C469="","",COUNTIF('Data R5'!J469,"&gt;0")+COUNTIF('Data R5'!L469,"&gt;0")+COUNTIF('Data R5'!N469,"&gt;0")+COUNTIF('Data R5'!P469,"&gt;0")+COUNTIF('Data R5'!R469,"&gt;0")+COUNTIF('Data R5'!T469,"&gt;0")+COUNTIF('Data R5'!V469,"&gt;0")+COUNTIF('Data R5'!X469,"&gt;0"))</f>
        <v/>
      </c>
      <c r="J4459">
        <f>IF('Data R5'!C469="","",IF((COUNTIF('Data R5'!K469,"&gt;0")+COUNTIF('Data R5'!M469,"&gt;0")+COUNTIF('Data R5'!O469,"&gt;0")+COUNTIF('Data R5'!Q469,"&gt;0")+COUNTIF('Data R5'!S469,"&gt;0")+COUNTIF('Data R5'!U469,"&gt;0")+COUNTIF('Data R5'!W469,"&gt;0")+COUNTIF('Data R5'!Y469,"&gt;0"))&gt;0,1,0))</f>
        <v/>
      </c>
      <c r="M4459" t="inlineStr">
        <is>
          <t>Data R</t>
        </is>
      </c>
    </row>
    <row r="4460">
      <c r="A4460" t="inlineStr">
        <is>
          <t>Regional 5</t>
        </is>
      </c>
      <c r="B4460">
        <f>IF('Data R5'!C470="","",'Data R5'!B470)</f>
        <v/>
      </c>
      <c r="C4460">
        <f>IF('Data R5'!C470="","",'Data R5'!C470)</f>
        <v/>
      </c>
      <c r="D4460">
        <f>IF('Data R5'!C470="","",'Data R5'!D470)</f>
        <v/>
      </c>
      <c r="E4460">
        <f>IF('Data R5'!C470="","",'Data R5'!E470)</f>
        <v/>
      </c>
      <c r="F4460">
        <f>IF('Data R5'!C470="","",'Data R5'!F470)</f>
        <v/>
      </c>
      <c r="G4460">
        <f>IF('Data R5'!C470="","",'Data R5'!AD470)</f>
        <v/>
      </c>
      <c r="H4460">
        <f>IF('Data R5'!C470="","",'Data R5'!AC470)</f>
        <v/>
      </c>
      <c r="I4460">
        <f>IF('Data R5'!C470="","",COUNTIF('Data R5'!J470,"&gt;0")+COUNTIF('Data R5'!L470,"&gt;0")+COUNTIF('Data R5'!N470,"&gt;0")+COUNTIF('Data R5'!P470,"&gt;0")+COUNTIF('Data R5'!R470,"&gt;0")+COUNTIF('Data R5'!T470,"&gt;0")+COUNTIF('Data R5'!V470,"&gt;0")+COUNTIF('Data R5'!X470,"&gt;0"))</f>
        <v/>
      </c>
      <c r="J4460">
        <f>IF('Data R5'!C470="","",IF((COUNTIF('Data R5'!K470,"&gt;0")+COUNTIF('Data R5'!M470,"&gt;0")+COUNTIF('Data R5'!O470,"&gt;0")+COUNTIF('Data R5'!Q470,"&gt;0")+COUNTIF('Data R5'!S470,"&gt;0")+COUNTIF('Data R5'!U470,"&gt;0")+COUNTIF('Data R5'!W470,"&gt;0")+COUNTIF('Data R5'!Y470,"&gt;0"))&gt;0,1,0))</f>
        <v/>
      </c>
      <c r="M4460" t="inlineStr">
        <is>
          <t>Data R</t>
        </is>
      </c>
    </row>
    <row r="4461">
      <c r="A4461" t="inlineStr">
        <is>
          <t>Regional 5</t>
        </is>
      </c>
      <c r="B4461">
        <f>IF('Data R5'!C471="","",'Data R5'!B471)</f>
        <v/>
      </c>
      <c r="C4461">
        <f>IF('Data R5'!C471="","",'Data R5'!C471)</f>
        <v/>
      </c>
      <c r="D4461">
        <f>IF('Data R5'!C471="","",'Data R5'!D471)</f>
        <v/>
      </c>
      <c r="E4461">
        <f>IF('Data R5'!C471="","",'Data R5'!E471)</f>
        <v/>
      </c>
      <c r="F4461">
        <f>IF('Data R5'!C471="","",'Data R5'!F471)</f>
        <v/>
      </c>
      <c r="G4461">
        <f>IF('Data R5'!C471="","",'Data R5'!AD471)</f>
        <v/>
      </c>
      <c r="H4461">
        <f>IF('Data R5'!C471="","",'Data R5'!AC471)</f>
        <v/>
      </c>
      <c r="I4461">
        <f>IF('Data R5'!C471="","",COUNTIF('Data R5'!J471,"&gt;0")+COUNTIF('Data R5'!L471,"&gt;0")+COUNTIF('Data R5'!N471,"&gt;0")+COUNTIF('Data R5'!P471,"&gt;0")+COUNTIF('Data R5'!R471,"&gt;0")+COUNTIF('Data R5'!T471,"&gt;0")+COUNTIF('Data R5'!V471,"&gt;0")+COUNTIF('Data R5'!X471,"&gt;0"))</f>
        <v/>
      </c>
      <c r="J4461">
        <f>IF('Data R5'!C471="","",IF((COUNTIF('Data R5'!K471,"&gt;0")+COUNTIF('Data R5'!M471,"&gt;0")+COUNTIF('Data R5'!O471,"&gt;0")+COUNTIF('Data R5'!Q471,"&gt;0")+COUNTIF('Data R5'!S471,"&gt;0")+COUNTIF('Data R5'!U471,"&gt;0")+COUNTIF('Data R5'!W471,"&gt;0")+COUNTIF('Data R5'!Y471,"&gt;0"))&gt;0,1,0))</f>
        <v/>
      </c>
      <c r="M4461" t="inlineStr">
        <is>
          <t>Data R</t>
        </is>
      </c>
    </row>
    <row r="4462">
      <c r="A4462" t="inlineStr">
        <is>
          <t>Regional 5</t>
        </is>
      </c>
      <c r="B4462">
        <f>IF('Data R5'!C472="","",'Data R5'!B472)</f>
        <v/>
      </c>
      <c r="C4462">
        <f>IF('Data R5'!C472="","",'Data R5'!C472)</f>
        <v/>
      </c>
      <c r="D4462">
        <f>IF('Data R5'!C472="","",'Data R5'!D472)</f>
        <v/>
      </c>
      <c r="E4462">
        <f>IF('Data R5'!C472="","",'Data R5'!E472)</f>
        <v/>
      </c>
      <c r="F4462">
        <f>IF('Data R5'!C472="","",'Data R5'!F472)</f>
        <v/>
      </c>
      <c r="G4462">
        <f>IF('Data R5'!C472="","",'Data R5'!AD472)</f>
        <v/>
      </c>
      <c r="H4462">
        <f>IF('Data R5'!C472="","",'Data R5'!AC472)</f>
        <v/>
      </c>
      <c r="I4462">
        <f>IF('Data R5'!C472="","",COUNTIF('Data R5'!J472,"&gt;0")+COUNTIF('Data R5'!L472,"&gt;0")+COUNTIF('Data R5'!N472,"&gt;0")+COUNTIF('Data R5'!P472,"&gt;0")+COUNTIF('Data R5'!R472,"&gt;0")+COUNTIF('Data R5'!T472,"&gt;0")+COUNTIF('Data R5'!V472,"&gt;0")+COUNTIF('Data R5'!X472,"&gt;0"))</f>
        <v/>
      </c>
      <c r="J4462">
        <f>IF('Data R5'!C472="","",IF((COUNTIF('Data R5'!K472,"&gt;0")+COUNTIF('Data R5'!M472,"&gt;0")+COUNTIF('Data R5'!O472,"&gt;0")+COUNTIF('Data R5'!Q472,"&gt;0")+COUNTIF('Data R5'!S472,"&gt;0")+COUNTIF('Data R5'!U472,"&gt;0")+COUNTIF('Data R5'!W472,"&gt;0")+COUNTIF('Data R5'!Y472,"&gt;0"))&gt;0,1,0))</f>
        <v/>
      </c>
      <c r="M4462" t="inlineStr">
        <is>
          <t>Data R</t>
        </is>
      </c>
    </row>
    <row r="4463">
      <c r="A4463" t="inlineStr">
        <is>
          <t>Regional 5</t>
        </is>
      </c>
      <c r="B4463">
        <f>IF('Data R5'!C473="","",'Data R5'!B473)</f>
        <v/>
      </c>
      <c r="C4463">
        <f>IF('Data R5'!C473="","",'Data R5'!C473)</f>
        <v/>
      </c>
      <c r="D4463">
        <f>IF('Data R5'!C473="","",'Data R5'!D473)</f>
        <v/>
      </c>
      <c r="E4463">
        <f>IF('Data R5'!C473="","",'Data R5'!E473)</f>
        <v/>
      </c>
      <c r="F4463">
        <f>IF('Data R5'!C473="","",'Data R5'!F473)</f>
        <v/>
      </c>
      <c r="G4463">
        <f>IF('Data R5'!C473="","",'Data R5'!AD473)</f>
        <v/>
      </c>
      <c r="H4463">
        <f>IF('Data R5'!C473="","",'Data R5'!AC473)</f>
        <v/>
      </c>
      <c r="I4463">
        <f>IF('Data R5'!C473="","",COUNTIF('Data R5'!J473,"&gt;0")+COUNTIF('Data R5'!L473,"&gt;0")+COUNTIF('Data R5'!N473,"&gt;0")+COUNTIF('Data R5'!P473,"&gt;0")+COUNTIF('Data R5'!R473,"&gt;0")+COUNTIF('Data R5'!T473,"&gt;0")+COUNTIF('Data R5'!V473,"&gt;0")+COUNTIF('Data R5'!X473,"&gt;0"))</f>
        <v/>
      </c>
      <c r="J4463">
        <f>IF('Data R5'!C473="","",IF((COUNTIF('Data R5'!K473,"&gt;0")+COUNTIF('Data R5'!M473,"&gt;0")+COUNTIF('Data R5'!O473,"&gt;0")+COUNTIF('Data R5'!Q473,"&gt;0")+COUNTIF('Data R5'!S473,"&gt;0")+COUNTIF('Data R5'!U473,"&gt;0")+COUNTIF('Data R5'!W473,"&gt;0")+COUNTIF('Data R5'!Y473,"&gt;0"))&gt;0,1,0))</f>
        <v/>
      </c>
      <c r="M4463" t="inlineStr">
        <is>
          <t>Data R</t>
        </is>
      </c>
    </row>
    <row r="4464">
      <c r="A4464" t="inlineStr">
        <is>
          <t>Regional 5</t>
        </is>
      </c>
      <c r="B4464">
        <f>IF('Data R5'!C474="","",'Data R5'!B474)</f>
        <v/>
      </c>
      <c r="C4464">
        <f>IF('Data R5'!C474="","",'Data R5'!C474)</f>
        <v/>
      </c>
      <c r="D4464">
        <f>IF('Data R5'!C474="","",'Data R5'!D474)</f>
        <v/>
      </c>
      <c r="E4464">
        <f>IF('Data R5'!C474="","",'Data R5'!E474)</f>
        <v/>
      </c>
      <c r="F4464">
        <f>IF('Data R5'!C474="","",'Data R5'!F474)</f>
        <v/>
      </c>
      <c r="G4464">
        <f>IF('Data R5'!C474="","",'Data R5'!AD474)</f>
        <v/>
      </c>
      <c r="H4464">
        <f>IF('Data R5'!C474="","",'Data R5'!AC474)</f>
        <v/>
      </c>
      <c r="I4464">
        <f>IF('Data R5'!C474="","",COUNTIF('Data R5'!J474,"&gt;0")+COUNTIF('Data R5'!L474,"&gt;0")+COUNTIF('Data R5'!N474,"&gt;0")+COUNTIF('Data R5'!P474,"&gt;0")+COUNTIF('Data R5'!R474,"&gt;0")+COUNTIF('Data R5'!T474,"&gt;0")+COUNTIF('Data R5'!V474,"&gt;0")+COUNTIF('Data R5'!X474,"&gt;0"))</f>
        <v/>
      </c>
      <c r="J4464">
        <f>IF('Data R5'!C474="","",IF((COUNTIF('Data R5'!K474,"&gt;0")+COUNTIF('Data R5'!M474,"&gt;0")+COUNTIF('Data R5'!O474,"&gt;0")+COUNTIF('Data R5'!Q474,"&gt;0")+COUNTIF('Data R5'!S474,"&gt;0")+COUNTIF('Data R5'!U474,"&gt;0")+COUNTIF('Data R5'!W474,"&gt;0")+COUNTIF('Data R5'!Y474,"&gt;0"))&gt;0,1,0))</f>
        <v/>
      </c>
      <c r="M4464" t="inlineStr">
        <is>
          <t>Data R</t>
        </is>
      </c>
    </row>
    <row r="4465">
      <c r="A4465" t="inlineStr">
        <is>
          <t>Regional 5</t>
        </is>
      </c>
      <c r="B4465">
        <f>IF('Data R5'!C475="","",'Data R5'!B475)</f>
        <v/>
      </c>
      <c r="C4465">
        <f>IF('Data R5'!C475="","",'Data R5'!C475)</f>
        <v/>
      </c>
      <c r="D4465">
        <f>IF('Data R5'!C475="","",'Data R5'!D475)</f>
        <v/>
      </c>
      <c r="E4465">
        <f>IF('Data R5'!C475="","",'Data R5'!E475)</f>
        <v/>
      </c>
      <c r="F4465">
        <f>IF('Data R5'!C475="","",'Data R5'!F475)</f>
        <v/>
      </c>
      <c r="G4465">
        <f>IF('Data R5'!C475="","",'Data R5'!AD475)</f>
        <v/>
      </c>
      <c r="H4465">
        <f>IF('Data R5'!C475="","",'Data R5'!AC475)</f>
        <v/>
      </c>
      <c r="I4465">
        <f>IF('Data R5'!C475="","",COUNTIF('Data R5'!J475,"&gt;0")+COUNTIF('Data R5'!L475,"&gt;0")+COUNTIF('Data R5'!N475,"&gt;0")+COUNTIF('Data R5'!P475,"&gt;0")+COUNTIF('Data R5'!R475,"&gt;0")+COUNTIF('Data R5'!T475,"&gt;0")+COUNTIF('Data R5'!V475,"&gt;0")+COUNTIF('Data R5'!X475,"&gt;0"))</f>
        <v/>
      </c>
      <c r="J4465">
        <f>IF('Data R5'!C475="","",IF((COUNTIF('Data R5'!K475,"&gt;0")+COUNTIF('Data R5'!M475,"&gt;0")+COUNTIF('Data R5'!O475,"&gt;0")+COUNTIF('Data R5'!Q475,"&gt;0")+COUNTIF('Data R5'!S475,"&gt;0")+COUNTIF('Data R5'!U475,"&gt;0")+COUNTIF('Data R5'!W475,"&gt;0")+COUNTIF('Data R5'!Y475,"&gt;0"))&gt;0,1,0))</f>
        <v/>
      </c>
      <c r="M4465" t="inlineStr">
        <is>
          <t>Data R</t>
        </is>
      </c>
    </row>
    <row r="4466">
      <c r="A4466" t="inlineStr">
        <is>
          <t>Regional 5</t>
        </is>
      </c>
      <c r="B4466">
        <f>IF('Data R5'!C476="","",'Data R5'!B476)</f>
        <v/>
      </c>
      <c r="C4466">
        <f>IF('Data R5'!C476="","",'Data R5'!C476)</f>
        <v/>
      </c>
      <c r="D4466">
        <f>IF('Data R5'!C476="","",'Data R5'!D476)</f>
        <v/>
      </c>
      <c r="E4466">
        <f>IF('Data R5'!C476="","",'Data R5'!E476)</f>
        <v/>
      </c>
      <c r="F4466">
        <f>IF('Data R5'!C476="","",'Data R5'!F476)</f>
        <v/>
      </c>
      <c r="G4466">
        <f>IF('Data R5'!C476="","",'Data R5'!AD476)</f>
        <v/>
      </c>
      <c r="H4466">
        <f>IF('Data R5'!C476="","",'Data R5'!AC476)</f>
        <v/>
      </c>
      <c r="I4466">
        <f>IF('Data R5'!C476="","",COUNTIF('Data R5'!J476,"&gt;0")+COUNTIF('Data R5'!L476,"&gt;0")+COUNTIF('Data R5'!N476,"&gt;0")+COUNTIF('Data R5'!P476,"&gt;0")+COUNTIF('Data R5'!R476,"&gt;0")+COUNTIF('Data R5'!T476,"&gt;0")+COUNTIF('Data R5'!V476,"&gt;0")+COUNTIF('Data R5'!X476,"&gt;0"))</f>
        <v/>
      </c>
      <c r="J4466">
        <f>IF('Data R5'!C476="","",IF((COUNTIF('Data R5'!K476,"&gt;0")+COUNTIF('Data R5'!M476,"&gt;0")+COUNTIF('Data R5'!O476,"&gt;0")+COUNTIF('Data R5'!Q476,"&gt;0")+COUNTIF('Data R5'!S476,"&gt;0")+COUNTIF('Data R5'!U476,"&gt;0")+COUNTIF('Data R5'!W476,"&gt;0")+COUNTIF('Data R5'!Y476,"&gt;0"))&gt;0,1,0))</f>
        <v/>
      </c>
      <c r="M4466" t="inlineStr">
        <is>
          <t>Data R</t>
        </is>
      </c>
    </row>
    <row r="4467">
      <c r="A4467" t="inlineStr">
        <is>
          <t>Regional 5</t>
        </is>
      </c>
      <c r="B4467">
        <f>IF('Data R5'!C477="","",'Data R5'!B477)</f>
        <v/>
      </c>
      <c r="C4467">
        <f>IF('Data R5'!C477="","",'Data R5'!C477)</f>
        <v/>
      </c>
      <c r="D4467">
        <f>IF('Data R5'!C477="","",'Data R5'!D477)</f>
        <v/>
      </c>
      <c r="E4467">
        <f>IF('Data R5'!C477="","",'Data R5'!E477)</f>
        <v/>
      </c>
      <c r="F4467">
        <f>IF('Data R5'!C477="","",'Data R5'!F477)</f>
        <v/>
      </c>
      <c r="G4467">
        <f>IF('Data R5'!C477="","",'Data R5'!AD477)</f>
        <v/>
      </c>
      <c r="H4467">
        <f>IF('Data R5'!C477="","",'Data R5'!AC477)</f>
        <v/>
      </c>
      <c r="I4467">
        <f>IF('Data R5'!C477="","",COUNTIF('Data R5'!J477,"&gt;0")+COUNTIF('Data R5'!L477,"&gt;0")+COUNTIF('Data R5'!N477,"&gt;0")+COUNTIF('Data R5'!P477,"&gt;0")+COUNTIF('Data R5'!R477,"&gt;0")+COUNTIF('Data R5'!T477,"&gt;0")+COUNTIF('Data R5'!V477,"&gt;0")+COUNTIF('Data R5'!X477,"&gt;0"))</f>
        <v/>
      </c>
      <c r="J4467">
        <f>IF('Data R5'!C477="","",IF((COUNTIF('Data R5'!K477,"&gt;0")+COUNTIF('Data R5'!M477,"&gt;0")+COUNTIF('Data R5'!O477,"&gt;0")+COUNTIF('Data R5'!Q477,"&gt;0")+COUNTIF('Data R5'!S477,"&gt;0")+COUNTIF('Data R5'!U477,"&gt;0")+COUNTIF('Data R5'!W477,"&gt;0")+COUNTIF('Data R5'!Y477,"&gt;0"))&gt;0,1,0))</f>
        <v/>
      </c>
      <c r="M4467" t="inlineStr">
        <is>
          <t>Data R</t>
        </is>
      </c>
    </row>
    <row r="4468">
      <c r="A4468" t="inlineStr">
        <is>
          <t>Regional 5</t>
        </is>
      </c>
      <c r="B4468">
        <f>IF('Data R5'!C478="","",'Data R5'!B478)</f>
        <v/>
      </c>
      <c r="C4468">
        <f>IF('Data R5'!C478="","",'Data R5'!C478)</f>
        <v/>
      </c>
      <c r="D4468">
        <f>IF('Data R5'!C478="","",'Data R5'!D478)</f>
        <v/>
      </c>
      <c r="E4468">
        <f>IF('Data R5'!C478="","",'Data R5'!E478)</f>
        <v/>
      </c>
      <c r="F4468">
        <f>IF('Data R5'!C478="","",'Data R5'!F478)</f>
        <v/>
      </c>
      <c r="G4468">
        <f>IF('Data R5'!C478="","",'Data R5'!AD478)</f>
        <v/>
      </c>
      <c r="H4468">
        <f>IF('Data R5'!C478="","",'Data R5'!AC478)</f>
        <v/>
      </c>
      <c r="I4468">
        <f>IF('Data R5'!C478="","",COUNTIF('Data R5'!J478,"&gt;0")+COUNTIF('Data R5'!L478,"&gt;0")+COUNTIF('Data R5'!N478,"&gt;0")+COUNTIF('Data R5'!P478,"&gt;0")+COUNTIF('Data R5'!R478,"&gt;0")+COUNTIF('Data R5'!T478,"&gt;0")+COUNTIF('Data R5'!V478,"&gt;0")+COUNTIF('Data R5'!X478,"&gt;0"))</f>
        <v/>
      </c>
      <c r="J4468">
        <f>IF('Data R5'!C478="","",IF((COUNTIF('Data R5'!K478,"&gt;0")+COUNTIF('Data R5'!M478,"&gt;0")+COUNTIF('Data R5'!O478,"&gt;0")+COUNTIF('Data R5'!Q478,"&gt;0")+COUNTIF('Data R5'!S478,"&gt;0")+COUNTIF('Data R5'!U478,"&gt;0")+COUNTIF('Data R5'!W478,"&gt;0")+COUNTIF('Data R5'!Y478,"&gt;0"))&gt;0,1,0))</f>
        <v/>
      </c>
      <c r="M4468" t="inlineStr">
        <is>
          <t>Data R</t>
        </is>
      </c>
    </row>
    <row r="4469">
      <c r="A4469" t="inlineStr">
        <is>
          <t>Regional 5</t>
        </is>
      </c>
      <c r="B4469">
        <f>IF('Data R5'!C479="","",'Data R5'!B479)</f>
        <v/>
      </c>
      <c r="C4469">
        <f>IF('Data R5'!C479="","",'Data R5'!C479)</f>
        <v/>
      </c>
      <c r="D4469">
        <f>IF('Data R5'!C479="","",'Data R5'!D479)</f>
        <v/>
      </c>
      <c r="E4469">
        <f>IF('Data R5'!C479="","",'Data R5'!E479)</f>
        <v/>
      </c>
      <c r="F4469">
        <f>IF('Data R5'!C479="","",'Data R5'!F479)</f>
        <v/>
      </c>
      <c r="G4469">
        <f>IF('Data R5'!C479="","",'Data R5'!AD479)</f>
        <v/>
      </c>
      <c r="H4469">
        <f>IF('Data R5'!C479="","",'Data R5'!AC479)</f>
        <v/>
      </c>
      <c r="I4469">
        <f>IF('Data R5'!C479="","",COUNTIF('Data R5'!J479,"&gt;0")+COUNTIF('Data R5'!L479,"&gt;0")+COUNTIF('Data R5'!N479,"&gt;0")+COUNTIF('Data R5'!P479,"&gt;0")+COUNTIF('Data R5'!R479,"&gt;0")+COUNTIF('Data R5'!T479,"&gt;0")+COUNTIF('Data R5'!V479,"&gt;0")+COUNTIF('Data R5'!X479,"&gt;0"))</f>
        <v/>
      </c>
      <c r="J4469">
        <f>IF('Data R5'!C479="","",IF((COUNTIF('Data R5'!K479,"&gt;0")+COUNTIF('Data R5'!M479,"&gt;0")+COUNTIF('Data R5'!O479,"&gt;0")+COUNTIF('Data R5'!Q479,"&gt;0")+COUNTIF('Data R5'!S479,"&gt;0")+COUNTIF('Data R5'!U479,"&gt;0")+COUNTIF('Data R5'!W479,"&gt;0")+COUNTIF('Data R5'!Y479,"&gt;0"))&gt;0,1,0))</f>
        <v/>
      </c>
      <c r="M4469" t="inlineStr">
        <is>
          <t>Data R</t>
        </is>
      </c>
    </row>
    <row r="4470">
      <c r="A4470" t="inlineStr">
        <is>
          <t>Regional 5</t>
        </is>
      </c>
      <c r="B4470">
        <f>IF('Data R5'!C480="","",'Data R5'!B480)</f>
        <v/>
      </c>
      <c r="C4470">
        <f>IF('Data R5'!C480="","",'Data R5'!C480)</f>
        <v/>
      </c>
      <c r="D4470">
        <f>IF('Data R5'!C480="","",'Data R5'!D480)</f>
        <v/>
      </c>
      <c r="E4470">
        <f>IF('Data R5'!C480="","",'Data R5'!E480)</f>
        <v/>
      </c>
      <c r="F4470">
        <f>IF('Data R5'!C480="","",'Data R5'!F480)</f>
        <v/>
      </c>
      <c r="G4470">
        <f>IF('Data R5'!C480="","",'Data R5'!AD480)</f>
        <v/>
      </c>
      <c r="H4470">
        <f>IF('Data R5'!C480="","",'Data R5'!AC480)</f>
        <v/>
      </c>
      <c r="I4470">
        <f>IF('Data R5'!C480="","",COUNTIF('Data R5'!J480,"&gt;0")+COUNTIF('Data R5'!L480,"&gt;0")+COUNTIF('Data R5'!N480,"&gt;0")+COUNTIF('Data R5'!P480,"&gt;0")+COUNTIF('Data R5'!R480,"&gt;0")+COUNTIF('Data R5'!T480,"&gt;0")+COUNTIF('Data R5'!V480,"&gt;0")+COUNTIF('Data R5'!X480,"&gt;0"))</f>
        <v/>
      </c>
      <c r="J4470">
        <f>IF('Data R5'!C480="","",IF((COUNTIF('Data R5'!K480,"&gt;0")+COUNTIF('Data R5'!M480,"&gt;0")+COUNTIF('Data R5'!O480,"&gt;0")+COUNTIF('Data R5'!Q480,"&gt;0")+COUNTIF('Data R5'!S480,"&gt;0")+COUNTIF('Data R5'!U480,"&gt;0")+COUNTIF('Data R5'!W480,"&gt;0")+COUNTIF('Data R5'!Y480,"&gt;0"))&gt;0,1,0))</f>
        <v/>
      </c>
      <c r="M4470" t="inlineStr">
        <is>
          <t>Data R</t>
        </is>
      </c>
    </row>
    <row r="4471">
      <c r="A4471" t="inlineStr">
        <is>
          <t>Regional 5</t>
        </is>
      </c>
      <c r="B4471">
        <f>IF('Data R5'!C481="","",'Data R5'!B481)</f>
        <v/>
      </c>
      <c r="C4471">
        <f>IF('Data R5'!C481="","",'Data R5'!C481)</f>
        <v/>
      </c>
      <c r="D4471">
        <f>IF('Data R5'!C481="","",'Data R5'!D481)</f>
        <v/>
      </c>
      <c r="E4471">
        <f>IF('Data R5'!C481="","",'Data R5'!E481)</f>
        <v/>
      </c>
      <c r="F4471">
        <f>IF('Data R5'!C481="","",'Data R5'!F481)</f>
        <v/>
      </c>
      <c r="G4471">
        <f>IF('Data R5'!C481="","",'Data R5'!AD481)</f>
        <v/>
      </c>
      <c r="H4471">
        <f>IF('Data R5'!C481="","",'Data R5'!AC481)</f>
        <v/>
      </c>
      <c r="I4471">
        <f>IF('Data R5'!C481="","",COUNTIF('Data R5'!J481,"&gt;0")+COUNTIF('Data R5'!L481,"&gt;0")+COUNTIF('Data R5'!N481,"&gt;0")+COUNTIF('Data R5'!P481,"&gt;0")+COUNTIF('Data R5'!R481,"&gt;0")+COUNTIF('Data R5'!T481,"&gt;0")+COUNTIF('Data R5'!V481,"&gt;0")+COUNTIF('Data R5'!X481,"&gt;0"))</f>
        <v/>
      </c>
      <c r="J4471">
        <f>IF('Data R5'!C481="","",IF((COUNTIF('Data R5'!K481,"&gt;0")+COUNTIF('Data R5'!M481,"&gt;0")+COUNTIF('Data R5'!O481,"&gt;0")+COUNTIF('Data R5'!Q481,"&gt;0")+COUNTIF('Data R5'!S481,"&gt;0")+COUNTIF('Data R5'!U481,"&gt;0")+COUNTIF('Data R5'!W481,"&gt;0")+COUNTIF('Data R5'!Y481,"&gt;0"))&gt;0,1,0))</f>
        <v/>
      </c>
      <c r="M4471" t="inlineStr">
        <is>
          <t>Data R</t>
        </is>
      </c>
    </row>
    <row r="4472">
      <c r="A4472" t="inlineStr">
        <is>
          <t>Regional 5</t>
        </is>
      </c>
      <c r="B4472">
        <f>IF('Data R5'!C482="","",'Data R5'!B482)</f>
        <v/>
      </c>
      <c r="C4472">
        <f>IF('Data R5'!C482="","",'Data R5'!C482)</f>
        <v/>
      </c>
      <c r="D4472">
        <f>IF('Data R5'!C482="","",'Data R5'!D482)</f>
        <v/>
      </c>
      <c r="E4472">
        <f>IF('Data R5'!C482="","",'Data R5'!E482)</f>
        <v/>
      </c>
      <c r="F4472">
        <f>IF('Data R5'!C482="","",'Data R5'!F482)</f>
        <v/>
      </c>
      <c r="G4472">
        <f>IF('Data R5'!C482="","",'Data R5'!AD482)</f>
        <v/>
      </c>
      <c r="H4472">
        <f>IF('Data R5'!C482="","",'Data R5'!AC482)</f>
        <v/>
      </c>
      <c r="I4472">
        <f>IF('Data R5'!C482="","",COUNTIF('Data R5'!J482,"&gt;0")+COUNTIF('Data R5'!L482,"&gt;0")+COUNTIF('Data R5'!N482,"&gt;0")+COUNTIF('Data R5'!P482,"&gt;0")+COUNTIF('Data R5'!R482,"&gt;0")+COUNTIF('Data R5'!T482,"&gt;0")+COUNTIF('Data R5'!V482,"&gt;0")+COUNTIF('Data R5'!X482,"&gt;0"))</f>
        <v/>
      </c>
      <c r="J4472">
        <f>IF('Data R5'!C482="","",IF((COUNTIF('Data R5'!K482,"&gt;0")+COUNTIF('Data R5'!M482,"&gt;0")+COUNTIF('Data R5'!O482,"&gt;0")+COUNTIF('Data R5'!Q482,"&gt;0")+COUNTIF('Data R5'!S482,"&gt;0")+COUNTIF('Data R5'!U482,"&gt;0")+COUNTIF('Data R5'!W482,"&gt;0")+COUNTIF('Data R5'!Y482,"&gt;0"))&gt;0,1,0))</f>
        <v/>
      </c>
      <c r="M4472" t="inlineStr">
        <is>
          <t>Data R</t>
        </is>
      </c>
    </row>
    <row r="4473">
      <c r="A4473" t="inlineStr">
        <is>
          <t>Regional 5</t>
        </is>
      </c>
      <c r="B4473">
        <f>IF('Data R5'!C483="","",'Data R5'!B483)</f>
        <v/>
      </c>
      <c r="C4473">
        <f>IF('Data R5'!C483="","",'Data R5'!C483)</f>
        <v/>
      </c>
      <c r="D4473">
        <f>IF('Data R5'!C483="","",'Data R5'!D483)</f>
        <v/>
      </c>
      <c r="E4473">
        <f>IF('Data R5'!C483="","",'Data R5'!E483)</f>
        <v/>
      </c>
      <c r="F4473">
        <f>IF('Data R5'!C483="","",'Data R5'!F483)</f>
        <v/>
      </c>
      <c r="G4473">
        <f>IF('Data R5'!C483="","",'Data R5'!AD483)</f>
        <v/>
      </c>
      <c r="H4473">
        <f>IF('Data R5'!C483="","",'Data R5'!AC483)</f>
        <v/>
      </c>
      <c r="I4473">
        <f>IF('Data R5'!C483="","",COUNTIF('Data R5'!J483,"&gt;0")+COUNTIF('Data R5'!L483,"&gt;0")+COUNTIF('Data R5'!N483,"&gt;0")+COUNTIF('Data R5'!P483,"&gt;0")+COUNTIF('Data R5'!R483,"&gt;0")+COUNTIF('Data R5'!T483,"&gt;0")+COUNTIF('Data R5'!V483,"&gt;0")+COUNTIF('Data R5'!X483,"&gt;0"))</f>
        <v/>
      </c>
      <c r="J4473">
        <f>IF('Data R5'!C483="","",IF((COUNTIF('Data R5'!K483,"&gt;0")+COUNTIF('Data R5'!M483,"&gt;0")+COUNTIF('Data R5'!O483,"&gt;0")+COUNTIF('Data R5'!Q483,"&gt;0")+COUNTIF('Data R5'!S483,"&gt;0")+COUNTIF('Data R5'!U483,"&gt;0")+COUNTIF('Data R5'!W483,"&gt;0")+COUNTIF('Data R5'!Y483,"&gt;0"))&gt;0,1,0))</f>
        <v/>
      </c>
      <c r="M4473" t="inlineStr">
        <is>
          <t>Data R</t>
        </is>
      </c>
    </row>
    <row r="4474">
      <c r="A4474" t="inlineStr">
        <is>
          <t>Regional 5</t>
        </is>
      </c>
      <c r="B4474">
        <f>IF('Data R5'!C484="","",'Data R5'!B484)</f>
        <v/>
      </c>
      <c r="C4474">
        <f>IF('Data R5'!C484="","",'Data R5'!C484)</f>
        <v/>
      </c>
      <c r="D4474">
        <f>IF('Data R5'!C484="","",'Data R5'!D484)</f>
        <v/>
      </c>
      <c r="E4474">
        <f>IF('Data R5'!C484="","",'Data R5'!E484)</f>
        <v/>
      </c>
      <c r="F4474">
        <f>IF('Data R5'!C484="","",'Data R5'!F484)</f>
        <v/>
      </c>
      <c r="G4474">
        <f>IF('Data R5'!C484="","",'Data R5'!AD484)</f>
        <v/>
      </c>
      <c r="H4474">
        <f>IF('Data R5'!C484="","",'Data R5'!AC484)</f>
        <v/>
      </c>
      <c r="I4474">
        <f>IF('Data R5'!C484="","",COUNTIF('Data R5'!J484,"&gt;0")+COUNTIF('Data R5'!L484,"&gt;0")+COUNTIF('Data R5'!N484,"&gt;0")+COUNTIF('Data R5'!P484,"&gt;0")+COUNTIF('Data R5'!R484,"&gt;0")+COUNTIF('Data R5'!T484,"&gt;0")+COUNTIF('Data R5'!V484,"&gt;0")+COUNTIF('Data R5'!X484,"&gt;0"))</f>
        <v/>
      </c>
      <c r="J4474">
        <f>IF('Data R5'!C484="","",IF((COUNTIF('Data R5'!K484,"&gt;0")+COUNTIF('Data R5'!M484,"&gt;0")+COUNTIF('Data R5'!O484,"&gt;0")+COUNTIF('Data R5'!Q484,"&gt;0")+COUNTIF('Data R5'!S484,"&gt;0")+COUNTIF('Data R5'!U484,"&gt;0")+COUNTIF('Data R5'!W484,"&gt;0")+COUNTIF('Data R5'!Y484,"&gt;0"))&gt;0,1,0))</f>
        <v/>
      </c>
      <c r="M4474" t="inlineStr">
        <is>
          <t>Data R</t>
        </is>
      </c>
    </row>
    <row r="4475">
      <c r="A4475" t="inlineStr">
        <is>
          <t>Regional 5</t>
        </is>
      </c>
      <c r="B4475">
        <f>IF('Data R5'!C485="","",'Data R5'!B485)</f>
        <v/>
      </c>
      <c r="C4475">
        <f>IF('Data R5'!C485="","",'Data R5'!C485)</f>
        <v/>
      </c>
      <c r="D4475">
        <f>IF('Data R5'!C485="","",'Data R5'!D485)</f>
        <v/>
      </c>
      <c r="E4475">
        <f>IF('Data R5'!C485="","",'Data R5'!E485)</f>
        <v/>
      </c>
      <c r="F4475">
        <f>IF('Data R5'!C485="","",'Data R5'!F485)</f>
        <v/>
      </c>
      <c r="G4475">
        <f>IF('Data R5'!C485="","",'Data R5'!AD485)</f>
        <v/>
      </c>
      <c r="H4475">
        <f>IF('Data R5'!C485="","",'Data R5'!AC485)</f>
        <v/>
      </c>
      <c r="I4475">
        <f>IF('Data R5'!C485="","",COUNTIF('Data R5'!J485,"&gt;0")+COUNTIF('Data R5'!L485,"&gt;0")+COUNTIF('Data R5'!N485,"&gt;0")+COUNTIF('Data R5'!P485,"&gt;0")+COUNTIF('Data R5'!R485,"&gt;0")+COUNTIF('Data R5'!T485,"&gt;0")+COUNTIF('Data R5'!V485,"&gt;0")+COUNTIF('Data R5'!X485,"&gt;0"))</f>
        <v/>
      </c>
      <c r="J4475">
        <f>IF('Data R5'!C485="","",IF((COUNTIF('Data R5'!K485,"&gt;0")+COUNTIF('Data R5'!M485,"&gt;0")+COUNTIF('Data R5'!O485,"&gt;0")+COUNTIF('Data R5'!Q485,"&gt;0")+COUNTIF('Data R5'!S485,"&gt;0")+COUNTIF('Data R5'!U485,"&gt;0")+COUNTIF('Data R5'!W485,"&gt;0")+COUNTIF('Data R5'!Y485,"&gt;0"))&gt;0,1,0))</f>
        <v/>
      </c>
      <c r="M4475" t="inlineStr">
        <is>
          <t>Data R</t>
        </is>
      </c>
    </row>
    <row r="4476">
      <c r="A4476" t="inlineStr">
        <is>
          <t>Regional 5</t>
        </is>
      </c>
      <c r="B4476">
        <f>IF('Data R5'!C486="","",'Data R5'!B486)</f>
        <v/>
      </c>
      <c r="C4476">
        <f>IF('Data R5'!C486="","",'Data R5'!C486)</f>
        <v/>
      </c>
      <c r="D4476">
        <f>IF('Data R5'!C486="","",'Data R5'!D486)</f>
        <v/>
      </c>
      <c r="E4476">
        <f>IF('Data R5'!C486="","",'Data R5'!E486)</f>
        <v/>
      </c>
      <c r="F4476">
        <f>IF('Data R5'!C486="","",'Data R5'!F486)</f>
        <v/>
      </c>
      <c r="G4476">
        <f>IF('Data R5'!C486="","",'Data R5'!AD486)</f>
        <v/>
      </c>
      <c r="H4476">
        <f>IF('Data R5'!C486="","",'Data R5'!AC486)</f>
        <v/>
      </c>
      <c r="I4476">
        <f>IF('Data R5'!C486="","",COUNTIF('Data R5'!J486,"&gt;0")+COUNTIF('Data R5'!L486,"&gt;0")+COUNTIF('Data R5'!N486,"&gt;0")+COUNTIF('Data R5'!P486,"&gt;0")+COUNTIF('Data R5'!R486,"&gt;0")+COUNTIF('Data R5'!T486,"&gt;0")+COUNTIF('Data R5'!V486,"&gt;0")+COUNTIF('Data R5'!X486,"&gt;0"))</f>
        <v/>
      </c>
      <c r="J4476">
        <f>IF('Data R5'!C486="","",IF((COUNTIF('Data R5'!K486,"&gt;0")+COUNTIF('Data R5'!M486,"&gt;0")+COUNTIF('Data R5'!O486,"&gt;0")+COUNTIF('Data R5'!Q486,"&gt;0")+COUNTIF('Data R5'!S486,"&gt;0")+COUNTIF('Data R5'!U486,"&gt;0")+COUNTIF('Data R5'!W486,"&gt;0")+COUNTIF('Data R5'!Y486,"&gt;0"))&gt;0,1,0))</f>
        <v/>
      </c>
      <c r="M4476" t="inlineStr">
        <is>
          <t>Data R</t>
        </is>
      </c>
    </row>
    <row r="4477">
      <c r="A4477" t="inlineStr">
        <is>
          <t>Regional 5</t>
        </is>
      </c>
      <c r="B4477">
        <f>IF('Data R5'!C487="","",'Data R5'!B487)</f>
        <v/>
      </c>
      <c r="C4477">
        <f>IF('Data R5'!C487="","",'Data R5'!C487)</f>
        <v/>
      </c>
      <c r="D4477">
        <f>IF('Data R5'!C487="","",'Data R5'!D487)</f>
        <v/>
      </c>
      <c r="E4477">
        <f>IF('Data R5'!C487="","",'Data R5'!E487)</f>
        <v/>
      </c>
      <c r="F4477">
        <f>IF('Data R5'!C487="","",'Data R5'!F487)</f>
        <v/>
      </c>
      <c r="G4477">
        <f>IF('Data R5'!C487="","",'Data R5'!AD487)</f>
        <v/>
      </c>
      <c r="H4477">
        <f>IF('Data R5'!C487="","",'Data R5'!AC487)</f>
        <v/>
      </c>
      <c r="I4477">
        <f>IF('Data R5'!C487="","",COUNTIF('Data R5'!J487,"&gt;0")+COUNTIF('Data R5'!L487,"&gt;0")+COUNTIF('Data R5'!N487,"&gt;0")+COUNTIF('Data R5'!P487,"&gt;0")+COUNTIF('Data R5'!R487,"&gt;0")+COUNTIF('Data R5'!T487,"&gt;0")+COUNTIF('Data R5'!V487,"&gt;0")+COUNTIF('Data R5'!X487,"&gt;0"))</f>
        <v/>
      </c>
      <c r="J4477">
        <f>IF('Data R5'!C487="","",IF((COUNTIF('Data R5'!K487,"&gt;0")+COUNTIF('Data R5'!M487,"&gt;0")+COUNTIF('Data R5'!O487,"&gt;0")+COUNTIF('Data R5'!Q487,"&gt;0")+COUNTIF('Data R5'!S487,"&gt;0")+COUNTIF('Data R5'!U487,"&gt;0")+COUNTIF('Data R5'!W487,"&gt;0")+COUNTIF('Data R5'!Y487,"&gt;0"))&gt;0,1,0))</f>
        <v/>
      </c>
      <c r="M4477" t="inlineStr">
        <is>
          <t>Data R</t>
        </is>
      </c>
    </row>
    <row r="4478">
      <c r="A4478" t="inlineStr">
        <is>
          <t>Regional 5</t>
        </is>
      </c>
      <c r="B4478">
        <f>IF('Data R5'!C488="","",'Data R5'!B488)</f>
        <v/>
      </c>
      <c r="C4478">
        <f>IF('Data R5'!C488="","",'Data R5'!C488)</f>
        <v/>
      </c>
      <c r="D4478">
        <f>IF('Data R5'!C488="","",'Data R5'!D488)</f>
        <v/>
      </c>
      <c r="E4478">
        <f>IF('Data R5'!C488="","",'Data R5'!E488)</f>
        <v/>
      </c>
      <c r="F4478">
        <f>IF('Data R5'!C488="","",'Data R5'!F488)</f>
        <v/>
      </c>
      <c r="G4478">
        <f>IF('Data R5'!C488="","",'Data R5'!AD488)</f>
        <v/>
      </c>
      <c r="H4478">
        <f>IF('Data R5'!C488="","",'Data R5'!AC488)</f>
        <v/>
      </c>
      <c r="I4478">
        <f>IF('Data R5'!C488="","",COUNTIF('Data R5'!J488,"&gt;0")+COUNTIF('Data R5'!L488,"&gt;0")+COUNTIF('Data R5'!N488,"&gt;0")+COUNTIF('Data R5'!P488,"&gt;0")+COUNTIF('Data R5'!R488,"&gt;0")+COUNTIF('Data R5'!T488,"&gt;0")+COUNTIF('Data R5'!V488,"&gt;0")+COUNTIF('Data R5'!X488,"&gt;0"))</f>
        <v/>
      </c>
      <c r="J4478">
        <f>IF('Data R5'!C488="","",IF((COUNTIF('Data R5'!K488,"&gt;0")+COUNTIF('Data R5'!M488,"&gt;0")+COUNTIF('Data R5'!O488,"&gt;0")+COUNTIF('Data R5'!Q488,"&gt;0")+COUNTIF('Data R5'!S488,"&gt;0")+COUNTIF('Data R5'!U488,"&gt;0")+COUNTIF('Data R5'!W488,"&gt;0")+COUNTIF('Data R5'!Y488,"&gt;0"))&gt;0,1,0))</f>
        <v/>
      </c>
      <c r="M4478" t="inlineStr">
        <is>
          <t>Data R</t>
        </is>
      </c>
    </row>
    <row r="4479">
      <c r="A4479" t="inlineStr">
        <is>
          <t>Regional 5</t>
        </is>
      </c>
      <c r="B4479">
        <f>IF('Data R5'!C489="","",'Data R5'!B489)</f>
        <v/>
      </c>
      <c r="C4479">
        <f>IF('Data R5'!C489="","",'Data R5'!C489)</f>
        <v/>
      </c>
      <c r="D4479">
        <f>IF('Data R5'!C489="","",'Data R5'!D489)</f>
        <v/>
      </c>
      <c r="E4479">
        <f>IF('Data R5'!C489="","",'Data R5'!E489)</f>
        <v/>
      </c>
      <c r="F4479">
        <f>IF('Data R5'!C489="","",'Data R5'!F489)</f>
        <v/>
      </c>
      <c r="G4479">
        <f>IF('Data R5'!C489="","",'Data R5'!AD489)</f>
        <v/>
      </c>
      <c r="H4479">
        <f>IF('Data R5'!C489="","",'Data R5'!AC489)</f>
        <v/>
      </c>
      <c r="I4479">
        <f>IF('Data R5'!C489="","",COUNTIF('Data R5'!J489,"&gt;0")+COUNTIF('Data R5'!L489,"&gt;0")+COUNTIF('Data R5'!N489,"&gt;0")+COUNTIF('Data R5'!P489,"&gt;0")+COUNTIF('Data R5'!R489,"&gt;0")+COUNTIF('Data R5'!T489,"&gt;0")+COUNTIF('Data R5'!V489,"&gt;0")+COUNTIF('Data R5'!X489,"&gt;0"))</f>
        <v/>
      </c>
      <c r="J4479">
        <f>IF('Data R5'!C489="","",IF((COUNTIF('Data R5'!K489,"&gt;0")+COUNTIF('Data R5'!M489,"&gt;0")+COUNTIF('Data R5'!O489,"&gt;0")+COUNTIF('Data R5'!Q489,"&gt;0")+COUNTIF('Data R5'!S489,"&gt;0")+COUNTIF('Data R5'!U489,"&gt;0")+COUNTIF('Data R5'!W489,"&gt;0")+COUNTIF('Data R5'!Y489,"&gt;0"))&gt;0,1,0))</f>
        <v/>
      </c>
      <c r="M4479" t="inlineStr">
        <is>
          <t>Data R</t>
        </is>
      </c>
    </row>
    <row r="4480">
      <c r="A4480" t="inlineStr">
        <is>
          <t>Regional 5</t>
        </is>
      </c>
      <c r="B4480">
        <f>IF('Data R5'!C490="","",'Data R5'!B490)</f>
        <v/>
      </c>
      <c r="C4480">
        <f>IF('Data R5'!C490="","",'Data R5'!C490)</f>
        <v/>
      </c>
      <c r="D4480">
        <f>IF('Data R5'!C490="","",'Data R5'!D490)</f>
        <v/>
      </c>
      <c r="E4480">
        <f>IF('Data R5'!C490="","",'Data R5'!E490)</f>
        <v/>
      </c>
      <c r="F4480">
        <f>IF('Data R5'!C490="","",'Data R5'!F490)</f>
        <v/>
      </c>
      <c r="G4480">
        <f>IF('Data R5'!C490="","",'Data R5'!AD490)</f>
        <v/>
      </c>
      <c r="H4480">
        <f>IF('Data R5'!C490="","",'Data R5'!AC490)</f>
        <v/>
      </c>
      <c r="I4480">
        <f>IF('Data R5'!C490="","",COUNTIF('Data R5'!J490,"&gt;0")+COUNTIF('Data R5'!L490,"&gt;0")+COUNTIF('Data R5'!N490,"&gt;0")+COUNTIF('Data R5'!P490,"&gt;0")+COUNTIF('Data R5'!R490,"&gt;0")+COUNTIF('Data R5'!T490,"&gt;0")+COUNTIF('Data R5'!V490,"&gt;0")+COUNTIF('Data R5'!X490,"&gt;0"))</f>
        <v/>
      </c>
      <c r="J4480">
        <f>IF('Data R5'!C490="","",IF((COUNTIF('Data R5'!K490,"&gt;0")+COUNTIF('Data R5'!M490,"&gt;0")+COUNTIF('Data R5'!O490,"&gt;0")+COUNTIF('Data R5'!Q490,"&gt;0")+COUNTIF('Data R5'!S490,"&gt;0")+COUNTIF('Data R5'!U490,"&gt;0")+COUNTIF('Data R5'!W490,"&gt;0")+COUNTIF('Data R5'!Y490,"&gt;0"))&gt;0,1,0))</f>
        <v/>
      </c>
      <c r="M4480" t="inlineStr">
        <is>
          <t>Data R</t>
        </is>
      </c>
    </row>
    <row r="4481">
      <c r="A4481" t="inlineStr">
        <is>
          <t>Regional 5</t>
        </is>
      </c>
      <c r="B4481">
        <f>IF('Data R5'!C491="","",'Data R5'!B491)</f>
        <v/>
      </c>
      <c r="C4481">
        <f>IF('Data R5'!C491="","",'Data R5'!C491)</f>
        <v/>
      </c>
      <c r="D4481">
        <f>IF('Data R5'!C491="","",'Data R5'!D491)</f>
        <v/>
      </c>
      <c r="E4481">
        <f>IF('Data R5'!C491="","",'Data R5'!E491)</f>
        <v/>
      </c>
      <c r="F4481">
        <f>IF('Data R5'!C491="","",'Data R5'!F491)</f>
        <v/>
      </c>
      <c r="G4481">
        <f>IF('Data R5'!C491="","",'Data R5'!AD491)</f>
        <v/>
      </c>
      <c r="H4481">
        <f>IF('Data R5'!C491="","",'Data R5'!AC491)</f>
        <v/>
      </c>
      <c r="I4481">
        <f>IF('Data R5'!C491="","",COUNTIF('Data R5'!J491,"&gt;0")+COUNTIF('Data R5'!L491,"&gt;0")+COUNTIF('Data R5'!N491,"&gt;0")+COUNTIF('Data R5'!P491,"&gt;0")+COUNTIF('Data R5'!R491,"&gt;0")+COUNTIF('Data R5'!T491,"&gt;0")+COUNTIF('Data R5'!V491,"&gt;0")+COUNTIF('Data R5'!X491,"&gt;0"))</f>
        <v/>
      </c>
      <c r="J4481">
        <f>IF('Data R5'!C491="","",IF((COUNTIF('Data R5'!K491,"&gt;0")+COUNTIF('Data R5'!M491,"&gt;0")+COUNTIF('Data R5'!O491,"&gt;0")+COUNTIF('Data R5'!Q491,"&gt;0")+COUNTIF('Data R5'!S491,"&gt;0")+COUNTIF('Data R5'!U491,"&gt;0")+COUNTIF('Data R5'!W491,"&gt;0")+COUNTIF('Data R5'!Y491,"&gt;0"))&gt;0,1,0))</f>
        <v/>
      </c>
      <c r="M4481" t="inlineStr">
        <is>
          <t>Data R</t>
        </is>
      </c>
    </row>
    <row r="4482">
      <c r="A4482" t="inlineStr">
        <is>
          <t>Regional 5</t>
        </is>
      </c>
      <c r="B4482">
        <f>IF('Data R5'!C492="","",'Data R5'!B492)</f>
        <v/>
      </c>
      <c r="C4482">
        <f>IF('Data R5'!C492="","",'Data R5'!C492)</f>
        <v/>
      </c>
      <c r="D4482">
        <f>IF('Data R5'!C492="","",'Data R5'!D492)</f>
        <v/>
      </c>
      <c r="E4482">
        <f>IF('Data R5'!C492="","",'Data R5'!E492)</f>
        <v/>
      </c>
      <c r="F4482">
        <f>IF('Data R5'!C492="","",'Data R5'!F492)</f>
        <v/>
      </c>
      <c r="G4482">
        <f>IF('Data R5'!C492="","",'Data R5'!AD492)</f>
        <v/>
      </c>
      <c r="H4482">
        <f>IF('Data R5'!C492="","",'Data R5'!AC492)</f>
        <v/>
      </c>
      <c r="I4482">
        <f>IF('Data R5'!C492="","",COUNTIF('Data R5'!J492,"&gt;0")+COUNTIF('Data R5'!L492,"&gt;0")+COUNTIF('Data R5'!N492,"&gt;0")+COUNTIF('Data R5'!P492,"&gt;0")+COUNTIF('Data R5'!R492,"&gt;0")+COUNTIF('Data R5'!T492,"&gt;0")+COUNTIF('Data R5'!V492,"&gt;0")+COUNTIF('Data R5'!X492,"&gt;0"))</f>
        <v/>
      </c>
      <c r="J4482">
        <f>IF('Data R5'!C492="","",IF((COUNTIF('Data R5'!K492,"&gt;0")+COUNTIF('Data R5'!M492,"&gt;0")+COUNTIF('Data R5'!O492,"&gt;0")+COUNTIF('Data R5'!Q492,"&gt;0")+COUNTIF('Data R5'!S492,"&gt;0")+COUNTIF('Data R5'!U492,"&gt;0")+COUNTIF('Data R5'!W492,"&gt;0")+COUNTIF('Data R5'!Y492,"&gt;0"))&gt;0,1,0))</f>
        <v/>
      </c>
      <c r="M4482" t="inlineStr">
        <is>
          <t>Data R</t>
        </is>
      </c>
    </row>
    <row r="4483">
      <c r="A4483" t="inlineStr">
        <is>
          <t>Regional 5</t>
        </is>
      </c>
      <c r="B4483">
        <f>IF('Data R5'!C493="","",'Data R5'!B493)</f>
        <v/>
      </c>
      <c r="C4483">
        <f>IF('Data R5'!C493="","",'Data R5'!C493)</f>
        <v/>
      </c>
      <c r="D4483">
        <f>IF('Data R5'!C493="","",'Data R5'!D493)</f>
        <v/>
      </c>
      <c r="E4483">
        <f>IF('Data R5'!C493="","",'Data R5'!E493)</f>
        <v/>
      </c>
      <c r="F4483">
        <f>IF('Data R5'!C493="","",'Data R5'!F493)</f>
        <v/>
      </c>
      <c r="G4483">
        <f>IF('Data R5'!C493="","",'Data R5'!AD493)</f>
        <v/>
      </c>
      <c r="H4483">
        <f>IF('Data R5'!C493="","",'Data R5'!AC493)</f>
        <v/>
      </c>
      <c r="I4483">
        <f>IF('Data R5'!C493="","",COUNTIF('Data R5'!J493,"&gt;0")+COUNTIF('Data R5'!L493,"&gt;0")+COUNTIF('Data R5'!N493,"&gt;0")+COUNTIF('Data R5'!P493,"&gt;0")+COUNTIF('Data R5'!R493,"&gt;0")+COUNTIF('Data R5'!T493,"&gt;0")+COUNTIF('Data R5'!V493,"&gt;0")+COUNTIF('Data R5'!X493,"&gt;0"))</f>
        <v/>
      </c>
      <c r="J4483">
        <f>IF('Data R5'!C493="","",IF((COUNTIF('Data R5'!K493,"&gt;0")+COUNTIF('Data R5'!M493,"&gt;0")+COUNTIF('Data R5'!O493,"&gt;0")+COUNTIF('Data R5'!Q493,"&gt;0")+COUNTIF('Data R5'!S493,"&gt;0")+COUNTIF('Data R5'!U493,"&gt;0")+COUNTIF('Data R5'!W493,"&gt;0")+COUNTIF('Data R5'!Y493,"&gt;0"))&gt;0,1,0))</f>
        <v/>
      </c>
      <c r="M4483" t="inlineStr">
        <is>
          <t>Data R</t>
        </is>
      </c>
    </row>
    <row r="4484">
      <c r="A4484" t="inlineStr">
        <is>
          <t>Regional 5</t>
        </is>
      </c>
      <c r="B4484">
        <f>IF('Data R5'!C494="","",'Data R5'!B494)</f>
        <v/>
      </c>
      <c r="C4484">
        <f>IF('Data R5'!C494="","",'Data R5'!C494)</f>
        <v/>
      </c>
      <c r="D4484">
        <f>IF('Data R5'!C494="","",'Data R5'!D494)</f>
        <v/>
      </c>
      <c r="E4484">
        <f>IF('Data R5'!C494="","",'Data R5'!E494)</f>
        <v/>
      </c>
      <c r="F4484">
        <f>IF('Data R5'!C494="","",'Data R5'!F494)</f>
        <v/>
      </c>
      <c r="G4484">
        <f>IF('Data R5'!C494="","",'Data R5'!AD494)</f>
        <v/>
      </c>
      <c r="H4484">
        <f>IF('Data R5'!C494="","",'Data R5'!AC494)</f>
        <v/>
      </c>
      <c r="I4484">
        <f>IF('Data R5'!C494="","",COUNTIF('Data R5'!J494,"&gt;0")+COUNTIF('Data R5'!L494,"&gt;0")+COUNTIF('Data R5'!N494,"&gt;0")+COUNTIF('Data R5'!P494,"&gt;0")+COUNTIF('Data R5'!R494,"&gt;0")+COUNTIF('Data R5'!T494,"&gt;0")+COUNTIF('Data R5'!V494,"&gt;0")+COUNTIF('Data R5'!X494,"&gt;0"))</f>
        <v/>
      </c>
      <c r="J4484">
        <f>IF('Data R5'!C494="","",IF((COUNTIF('Data R5'!K494,"&gt;0")+COUNTIF('Data R5'!M494,"&gt;0")+COUNTIF('Data R5'!O494,"&gt;0")+COUNTIF('Data R5'!Q494,"&gt;0")+COUNTIF('Data R5'!S494,"&gt;0")+COUNTIF('Data R5'!U494,"&gt;0")+COUNTIF('Data R5'!W494,"&gt;0")+COUNTIF('Data R5'!Y494,"&gt;0"))&gt;0,1,0))</f>
        <v/>
      </c>
      <c r="M4484" t="inlineStr">
        <is>
          <t>Data R</t>
        </is>
      </c>
    </row>
    <row r="4485">
      <c r="A4485" t="inlineStr">
        <is>
          <t>Regional 5</t>
        </is>
      </c>
      <c r="B4485">
        <f>IF('Data R5'!C495="","",'Data R5'!B495)</f>
        <v/>
      </c>
      <c r="C4485">
        <f>IF('Data R5'!C495="","",'Data R5'!C495)</f>
        <v/>
      </c>
      <c r="D4485">
        <f>IF('Data R5'!C495="","",'Data R5'!D495)</f>
        <v/>
      </c>
      <c r="E4485">
        <f>IF('Data R5'!C495="","",'Data R5'!E495)</f>
        <v/>
      </c>
      <c r="F4485">
        <f>IF('Data R5'!C495="","",'Data R5'!F495)</f>
        <v/>
      </c>
      <c r="G4485">
        <f>IF('Data R5'!C495="","",'Data R5'!AD495)</f>
        <v/>
      </c>
      <c r="H4485">
        <f>IF('Data R5'!C495="","",'Data R5'!AC495)</f>
        <v/>
      </c>
      <c r="I4485">
        <f>IF('Data R5'!C495="","",COUNTIF('Data R5'!J495,"&gt;0")+COUNTIF('Data R5'!L495,"&gt;0")+COUNTIF('Data R5'!N495,"&gt;0")+COUNTIF('Data R5'!P495,"&gt;0")+COUNTIF('Data R5'!R495,"&gt;0")+COUNTIF('Data R5'!T495,"&gt;0")+COUNTIF('Data R5'!V495,"&gt;0")+COUNTIF('Data R5'!X495,"&gt;0"))</f>
        <v/>
      </c>
      <c r="J4485">
        <f>IF('Data R5'!C495="","",IF((COUNTIF('Data R5'!K495,"&gt;0")+COUNTIF('Data R5'!M495,"&gt;0")+COUNTIF('Data R5'!O495,"&gt;0")+COUNTIF('Data R5'!Q495,"&gt;0")+COUNTIF('Data R5'!S495,"&gt;0")+COUNTIF('Data R5'!U495,"&gt;0")+COUNTIF('Data R5'!W495,"&gt;0")+COUNTIF('Data R5'!Y495,"&gt;0"))&gt;0,1,0))</f>
        <v/>
      </c>
      <c r="M4485" t="inlineStr">
        <is>
          <t>Data R</t>
        </is>
      </c>
    </row>
    <row r="4486">
      <c r="A4486" t="inlineStr">
        <is>
          <t>Regional 5</t>
        </is>
      </c>
      <c r="B4486">
        <f>IF('Data R5'!C496="","",'Data R5'!B496)</f>
        <v/>
      </c>
      <c r="C4486">
        <f>IF('Data R5'!C496="","",'Data R5'!C496)</f>
        <v/>
      </c>
      <c r="D4486">
        <f>IF('Data R5'!C496="","",'Data R5'!D496)</f>
        <v/>
      </c>
      <c r="E4486">
        <f>IF('Data R5'!C496="","",'Data R5'!E496)</f>
        <v/>
      </c>
      <c r="F4486">
        <f>IF('Data R5'!C496="","",'Data R5'!F496)</f>
        <v/>
      </c>
      <c r="G4486">
        <f>IF('Data R5'!C496="","",'Data R5'!AD496)</f>
        <v/>
      </c>
      <c r="H4486">
        <f>IF('Data R5'!C496="","",'Data R5'!AC496)</f>
        <v/>
      </c>
      <c r="I4486">
        <f>IF('Data R5'!C496="","",COUNTIF('Data R5'!J496,"&gt;0")+COUNTIF('Data R5'!L496,"&gt;0")+COUNTIF('Data R5'!N496,"&gt;0")+COUNTIF('Data R5'!P496,"&gt;0")+COUNTIF('Data R5'!R496,"&gt;0")+COUNTIF('Data R5'!T496,"&gt;0")+COUNTIF('Data R5'!V496,"&gt;0")+COUNTIF('Data R5'!X496,"&gt;0"))</f>
        <v/>
      </c>
      <c r="J4486">
        <f>IF('Data R5'!C496="","",IF((COUNTIF('Data R5'!K496,"&gt;0")+COUNTIF('Data R5'!M496,"&gt;0")+COUNTIF('Data R5'!O496,"&gt;0")+COUNTIF('Data R5'!Q496,"&gt;0")+COUNTIF('Data R5'!S496,"&gt;0")+COUNTIF('Data R5'!U496,"&gt;0")+COUNTIF('Data R5'!W496,"&gt;0")+COUNTIF('Data R5'!Y496,"&gt;0"))&gt;0,1,0))</f>
        <v/>
      </c>
      <c r="M4486" t="inlineStr">
        <is>
          <t>Data R</t>
        </is>
      </c>
    </row>
    <row r="4487">
      <c r="A4487" t="inlineStr">
        <is>
          <t>Regional 5</t>
        </is>
      </c>
      <c r="B4487">
        <f>IF('Data R5'!C497="","",'Data R5'!B497)</f>
        <v/>
      </c>
      <c r="C4487">
        <f>IF('Data R5'!C497="","",'Data R5'!C497)</f>
        <v/>
      </c>
      <c r="D4487">
        <f>IF('Data R5'!C497="","",'Data R5'!D497)</f>
        <v/>
      </c>
      <c r="E4487">
        <f>IF('Data R5'!C497="","",'Data R5'!E497)</f>
        <v/>
      </c>
      <c r="F4487">
        <f>IF('Data R5'!C497="","",'Data R5'!F497)</f>
        <v/>
      </c>
      <c r="G4487">
        <f>IF('Data R5'!C497="","",'Data R5'!AD497)</f>
        <v/>
      </c>
      <c r="H4487">
        <f>IF('Data R5'!C497="","",'Data R5'!AC497)</f>
        <v/>
      </c>
      <c r="I4487">
        <f>IF('Data R5'!C497="","",COUNTIF('Data R5'!J497,"&gt;0")+COUNTIF('Data R5'!L497,"&gt;0")+COUNTIF('Data R5'!N497,"&gt;0")+COUNTIF('Data R5'!P497,"&gt;0")+COUNTIF('Data R5'!R497,"&gt;0")+COUNTIF('Data R5'!T497,"&gt;0")+COUNTIF('Data R5'!V497,"&gt;0")+COUNTIF('Data R5'!X497,"&gt;0"))</f>
        <v/>
      </c>
      <c r="J4487">
        <f>IF('Data R5'!C497="","",IF((COUNTIF('Data R5'!K497,"&gt;0")+COUNTIF('Data R5'!M497,"&gt;0")+COUNTIF('Data R5'!O497,"&gt;0")+COUNTIF('Data R5'!Q497,"&gt;0")+COUNTIF('Data R5'!S497,"&gt;0")+COUNTIF('Data R5'!U497,"&gt;0")+COUNTIF('Data R5'!W497,"&gt;0")+COUNTIF('Data R5'!Y497,"&gt;0"))&gt;0,1,0))</f>
        <v/>
      </c>
      <c r="M4487" t="inlineStr">
        <is>
          <t>Data R</t>
        </is>
      </c>
    </row>
    <row r="4488">
      <c r="A4488" t="inlineStr">
        <is>
          <t>Regional 5</t>
        </is>
      </c>
      <c r="B4488">
        <f>IF('Data R5'!C498="","",'Data R5'!B498)</f>
        <v/>
      </c>
      <c r="C4488">
        <f>IF('Data R5'!C498="","",'Data R5'!C498)</f>
        <v/>
      </c>
      <c r="D4488">
        <f>IF('Data R5'!C498="","",'Data R5'!D498)</f>
        <v/>
      </c>
      <c r="E4488">
        <f>IF('Data R5'!C498="","",'Data R5'!E498)</f>
        <v/>
      </c>
      <c r="F4488">
        <f>IF('Data R5'!C498="","",'Data R5'!F498)</f>
        <v/>
      </c>
      <c r="G4488">
        <f>IF('Data R5'!C498="","",'Data R5'!AD498)</f>
        <v/>
      </c>
      <c r="H4488">
        <f>IF('Data R5'!C498="","",'Data R5'!AC498)</f>
        <v/>
      </c>
      <c r="I4488">
        <f>IF('Data R5'!C498="","",COUNTIF('Data R5'!J498,"&gt;0")+COUNTIF('Data R5'!L498,"&gt;0")+COUNTIF('Data R5'!N498,"&gt;0")+COUNTIF('Data R5'!P498,"&gt;0")+COUNTIF('Data R5'!R498,"&gt;0")+COUNTIF('Data R5'!T498,"&gt;0")+COUNTIF('Data R5'!V498,"&gt;0")+COUNTIF('Data R5'!X498,"&gt;0"))</f>
        <v/>
      </c>
      <c r="J4488">
        <f>IF('Data R5'!C498="","",IF((COUNTIF('Data R5'!K498,"&gt;0")+COUNTIF('Data R5'!M498,"&gt;0")+COUNTIF('Data R5'!O498,"&gt;0")+COUNTIF('Data R5'!Q498,"&gt;0")+COUNTIF('Data R5'!S498,"&gt;0")+COUNTIF('Data R5'!U498,"&gt;0")+COUNTIF('Data R5'!W498,"&gt;0")+COUNTIF('Data R5'!Y498,"&gt;0"))&gt;0,1,0))</f>
        <v/>
      </c>
      <c r="M4488" t="inlineStr">
        <is>
          <t>Data R</t>
        </is>
      </c>
    </row>
    <row r="4489">
      <c r="A4489" t="inlineStr">
        <is>
          <t>Regional 5</t>
        </is>
      </c>
      <c r="B4489">
        <f>IF('Data R5'!C499="","",'Data R5'!B499)</f>
        <v/>
      </c>
      <c r="C4489">
        <f>IF('Data R5'!C499="","",'Data R5'!C499)</f>
        <v/>
      </c>
      <c r="D4489">
        <f>IF('Data R5'!C499="","",'Data R5'!D499)</f>
        <v/>
      </c>
      <c r="E4489">
        <f>IF('Data R5'!C499="","",'Data R5'!E499)</f>
        <v/>
      </c>
      <c r="F4489">
        <f>IF('Data R5'!C499="","",'Data R5'!F499)</f>
        <v/>
      </c>
      <c r="G4489">
        <f>IF('Data R5'!C499="","",'Data R5'!AD499)</f>
        <v/>
      </c>
      <c r="H4489">
        <f>IF('Data R5'!C499="","",'Data R5'!AC499)</f>
        <v/>
      </c>
      <c r="I4489">
        <f>IF('Data R5'!C499="","",COUNTIF('Data R5'!J499,"&gt;0")+COUNTIF('Data R5'!L499,"&gt;0")+COUNTIF('Data R5'!N499,"&gt;0")+COUNTIF('Data R5'!P499,"&gt;0")+COUNTIF('Data R5'!R499,"&gt;0")+COUNTIF('Data R5'!T499,"&gt;0")+COUNTIF('Data R5'!V499,"&gt;0")+COUNTIF('Data R5'!X499,"&gt;0"))</f>
        <v/>
      </c>
      <c r="J4489">
        <f>IF('Data R5'!C499="","",IF((COUNTIF('Data R5'!K499,"&gt;0")+COUNTIF('Data R5'!M499,"&gt;0")+COUNTIF('Data R5'!O499,"&gt;0")+COUNTIF('Data R5'!Q499,"&gt;0")+COUNTIF('Data R5'!S499,"&gt;0")+COUNTIF('Data R5'!U499,"&gt;0")+COUNTIF('Data R5'!W499,"&gt;0")+COUNTIF('Data R5'!Y499,"&gt;0"))&gt;0,1,0))</f>
        <v/>
      </c>
      <c r="M4489" t="inlineStr">
        <is>
          <t>Data R</t>
        </is>
      </c>
    </row>
    <row r="4490">
      <c r="A4490" t="inlineStr">
        <is>
          <t>Regional 5</t>
        </is>
      </c>
      <c r="B4490">
        <f>IF('Data R5'!C500="","",'Data R5'!B500)</f>
        <v/>
      </c>
      <c r="C4490">
        <f>IF('Data R5'!C500="","",'Data R5'!C500)</f>
        <v/>
      </c>
      <c r="D4490">
        <f>IF('Data R5'!C500="","",'Data R5'!D500)</f>
        <v/>
      </c>
      <c r="E4490">
        <f>IF('Data R5'!C500="","",'Data R5'!E500)</f>
        <v/>
      </c>
      <c r="F4490">
        <f>IF('Data R5'!C500="","",'Data R5'!F500)</f>
        <v/>
      </c>
      <c r="G4490">
        <f>IF('Data R5'!C500="","",'Data R5'!AD500)</f>
        <v/>
      </c>
      <c r="H4490">
        <f>IF('Data R5'!C500="","",'Data R5'!AC500)</f>
        <v/>
      </c>
      <c r="I4490">
        <f>IF('Data R5'!C500="","",COUNTIF('Data R5'!J500,"&gt;0")+COUNTIF('Data R5'!L500,"&gt;0")+COUNTIF('Data R5'!N500,"&gt;0")+COUNTIF('Data R5'!P500,"&gt;0")+COUNTIF('Data R5'!R500,"&gt;0")+COUNTIF('Data R5'!T500,"&gt;0")+COUNTIF('Data R5'!V500,"&gt;0")+COUNTIF('Data R5'!X500,"&gt;0"))</f>
        <v/>
      </c>
      <c r="J4490">
        <f>IF('Data R5'!C500="","",IF((COUNTIF('Data R5'!K500,"&gt;0")+COUNTIF('Data R5'!M500,"&gt;0")+COUNTIF('Data R5'!O500,"&gt;0")+COUNTIF('Data R5'!Q500,"&gt;0")+COUNTIF('Data R5'!S500,"&gt;0")+COUNTIF('Data R5'!U500,"&gt;0")+COUNTIF('Data R5'!W500,"&gt;0")+COUNTIF('Data R5'!Y500,"&gt;0"))&gt;0,1,0))</f>
        <v/>
      </c>
      <c r="M4490" t="inlineStr">
        <is>
          <t>Data R</t>
        </is>
      </c>
    </row>
    <row r="4491">
      <c r="A4491" t="inlineStr">
        <is>
          <t>Regional 5</t>
        </is>
      </c>
      <c r="B4491">
        <f>IF('Data R5'!C501="","",'Data R5'!B501)</f>
        <v/>
      </c>
      <c r="C4491">
        <f>IF('Data R5'!C501="","",'Data R5'!C501)</f>
        <v/>
      </c>
      <c r="D4491">
        <f>IF('Data R5'!C501="","",'Data R5'!D501)</f>
        <v/>
      </c>
      <c r="E4491">
        <f>IF('Data R5'!C501="","",'Data R5'!E501)</f>
        <v/>
      </c>
      <c r="F4491">
        <f>IF('Data R5'!C501="","",'Data R5'!F501)</f>
        <v/>
      </c>
      <c r="G4491">
        <f>IF('Data R5'!C501="","",'Data R5'!AD501)</f>
        <v/>
      </c>
      <c r="H4491">
        <f>IF('Data R5'!C501="","",'Data R5'!AC501)</f>
        <v/>
      </c>
      <c r="I4491">
        <f>IF('Data R5'!C501="","",COUNTIF('Data R5'!J501,"&gt;0")+COUNTIF('Data R5'!L501,"&gt;0")+COUNTIF('Data R5'!N501,"&gt;0")+COUNTIF('Data R5'!P501,"&gt;0")+COUNTIF('Data R5'!R501,"&gt;0")+COUNTIF('Data R5'!T501,"&gt;0")+COUNTIF('Data R5'!V501,"&gt;0")+COUNTIF('Data R5'!X501,"&gt;0"))</f>
        <v/>
      </c>
      <c r="J4491">
        <f>IF('Data R5'!C501="","",IF((COUNTIF('Data R5'!K501,"&gt;0")+COUNTIF('Data R5'!M501,"&gt;0")+COUNTIF('Data R5'!O501,"&gt;0")+COUNTIF('Data R5'!Q501,"&gt;0")+COUNTIF('Data R5'!S501,"&gt;0")+COUNTIF('Data R5'!U501,"&gt;0")+COUNTIF('Data R5'!W501,"&gt;0")+COUNTIF('Data R5'!Y501,"&gt;0"))&gt;0,1,0))</f>
        <v/>
      </c>
      <c r="M4491" t="inlineStr">
        <is>
          <t>Data R</t>
        </is>
      </c>
    </row>
    <row r="4492">
      <c r="A4492" t="inlineStr">
        <is>
          <t>Regional 5</t>
        </is>
      </c>
      <c r="B4492">
        <f>IF('Data R5'!C502="","",'Data R5'!B502)</f>
        <v/>
      </c>
      <c r="C4492">
        <f>IF('Data R5'!C502="","",'Data R5'!C502)</f>
        <v/>
      </c>
      <c r="D4492">
        <f>IF('Data R5'!C502="","",'Data R5'!D502)</f>
        <v/>
      </c>
      <c r="E4492">
        <f>IF('Data R5'!C502="","",'Data R5'!E502)</f>
        <v/>
      </c>
      <c r="F4492">
        <f>IF('Data R5'!C502="","",'Data R5'!F502)</f>
        <v/>
      </c>
      <c r="G4492">
        <f>IF('Data R5'!C502="","",'Data R5'!AD502)</f>
        <v/>
      </c>
      <c r="H4492">
        <f>IF('Data R5'!C502="","",'Data R5'!AC502)</f>
        <v/>
      </c>
      <c r="I4492">
        <f>IF('Data R5'!C502="","",COUNTIF('Data R5'!J502,"&gt;0")+COUNTIF('Data R5'!L502,"&gt;0")+COUNTIF('Data R5'!N502,"&gt;0")+COUNTIF('Data R5'!P502,"&gt;0")+COUNTIF('Data R5'!R502,"&gt;0")+COUNTIF('Data R5'!T502,"&gt;0")+COUNTIF('Data R5'!V502,"&gt;0")+COUNTIF('Data R5'!X502,"&gt;0"))</f>
        <v/>
      </c>
      <c r="J4492">
        <f>IF('Data R5'!C502="","",IF((COUNTIF('Data R5'!K502,"&gt;0")+COUNTIF('Data R5'!M502,"&gt;0")+COUNTIF('Data R5'!O502,"&gt;0")+COUNTIF('Data R5'!Q502,"&gt;0")+COUNTIF('Data R5'!S502,"&gt;0")+COUNTIF('Data R5'!U502,"&gt;0")+COUNTIF('Data R5'!W502,"&gt;0")+COUNTIF('Data R5'!Y502,"&gt;0"))&gt;0,1,0))</f>
        <v/>
      </c>
      <c r="M4492" t="inlineStr">
        <is>
          <t>Data R</t>
        </is>
      </c>
    </row>
    <row r="4493">
      <c r="A4493" t="inlineStr">
        <is>
          <t>Regional 5</t>
        </is>
      </c>
      <c r="B4493">
        <f>IF('Data R5'!C503="","",'Data R5'!B503)</f>
        <v/>
      </c>
      <c r="C4493">
        <f>IF('Data R5'!C503="","",'Data R5'!C503)</f>
        <v/>
      </c>
      <c r="D4493">
        <f>IF('Data R5'!C503="","",'Data R5'!D503)</f>
        <v/>
      </c>
      <c r="E4493">
        <f>IF('Data R5'!C503="","",'Data R5'!E503)</f>
        <v/>
      </c>
      <c r="F4493">
        <f>IF('Data R5'!C503="","",'Data R5'!F503)</f>
        <v/>
      </c>
      <c r="G4493">
        <f>IF('Data R5'!C503="","",'Data R5'!AD503)</f>
        <v/>
      </c>
      <c r="H4493">
        <f>IF('Data R5'!C503="","",'Data R5'!AC503)</f>
        <v/>
      </c>
      <c r="I4493">
        <f>IF('Data R5'!C503="","",COUNTIF('Data R5'!J503,"&gt;0")+COUNTIF('Data R5'!L503,"&gt;0")+COUNTIF('Data R5'!N503,"&gt;0")+COUNTIF('Data R5'!P503,"&gt;0")+COUNTIF('Data R5'!R503,"&gt;0")+COUNTIF('Data R5'!T503,"&gt;0")+COUNTIF('Data R5'!V503,"&gt;0")+COUNTIF('Data R5'!X503,"&gt;0"))</f>
        <v/>
      </c>
      <c r="J4493">
        <f>IF('Data R5'!C503="","",IF((COUNTIF('Data R5'!K503,"&gt;0")+COUNTIF('Data R5'!M503,"&gt;0")+COUNTIF('Data R5'!O503,"&gt;0")+COUNTIF('Data R5'!Q503,"&gt;0")+COUNTIF('Data R5'!S503,"&gt;0")+COUNTIF('Data R5'!U503,"&gt;0")+COUNTIF('Data R5'!W503,"&gt;0")+COUNTIF('Data R5'!Y503,"&gt;0"))&gt;0,1,0))</f>
        <v/>
      </c>
      <c r="M4493" t="inlineStr">
        <is>
          <t>Data R</t>
        </is>
      </c>
    </row>
    <row r="4494">
      <c r="A4494" t="inlineStr">
        <is>
          <t>Regional 5</t>
        </is>
      </c>
      <c r="B4494">
        <f>IF('Data R5'!C504="","",'Data R5'!B504)</f>
        <v/>
      </c>
      <c r="C4494">
        <f>IF('Data R5'!C504="","",'Data R5'!C504)</f>
        <v/>
      </c>
      <c r="D4494">
        <f>IF('Data R5'!C504="","",'Data R5'!D504)</f>
        <v/>
      </c>
      <c r="E4494">
        <f>IF('Data R5'!C504="","",'Data R5'!E504)</f>
        <v/>
      </c>
      <c r="F4494">
        <f>IF('Data R5'!C504="","",'Data R5'!F504)</f>
        <v/>
      </c>
      <c r="G4494">
        <f>IF('Data R5'!C504="","",'Data R5'!AD504)</f>
        <v/>
      </c>
      <c r="H4494">
        <f>IF('Data R5'!C504="","",'Data R5'!AC504)</f>
        <v/>
      </c>
      <c r="I4494">
        <f>IF('Data R5'!C504="","",COUNTIF('Data R5'!J504,"&gt;0")+COUNTIF('Data R5'!L504,"&gt;0")+COUNTIF('Data R5'!N504,"&gt;0")+COUNTIF('Data R5'!P504,"&gt;0")+COUNTIF('Data R5'!R504,"&gt;0")+COUNTIF('Data R5'!T504,"&gt;0")+COUNTIF('Data R5'!V504,"&gt;0")+COUNTIF('Data R5'!X504,"&gt;0"))</f>
        <v/>
      </c>
      <c r="J4494">
        <f>IF('Data R5'!C504="","",IF((COUNTIF('Data R5'!K504,"&gt;0")+COUNTIF('Data R5'!M504,"&gt;0")+COUNTIF('Data R5'!O504,"&gt;0")+COUNTIF('Data R5'!Q504,"&gt;0")+COUNTIF('Data R5'!S504,"&gt;0")+COUNTIF('Data R5'!U504,"&gt;0")+COUNTIF('Data R5'!W504,"&gt;0")+COUNTIF('Data R5'!Y504,"&gt;0"))&gt;0,1,0))</f>
        <v/>
      </c>
      <c r="M4494" t="inlineStr">
        <is>
          <t>Data R</t>
        </is>
      </c>
    </row>
    <row r="4495">
      <c r="A4495" t="inlineStr">
        <is>
          <t>Regional 5</t>
        </is>
      </c>
      <c r="B4495">
        <f>IF('Data R5'!C505="","",'Data R5'!B505)</f>
        <v/>
      </c>
      <c r="C4495">
        <f>IF('Data R5'!C505="","",'Data R5'!C505)</f>
        <v/>
      </c>
      <c r="D4495">
        <f>IF('Data R5'!C505="","",'Data R5'!D505)</f>
        <v/>
      </c>
      <c r="E4495">
        <f>IF('Data R5'!C505="","",'Data R5'!E505)</f>
        <v/>
      </c>
      <c r="F4495">
        <f>IF('Data R5'!C505="","",'Data R5'!F505)</f>
        <v/>
      </c>
      <c r="G4495">
        <f>IF('Data R5'!C505="","",'Data R5'!AD505)</f>
        <v/>
      </c>
      <c r="H4495">
        <f>IF('Data R5'!C505="","",'Data R5'!AC505)</f>
        <v/>
      </c>
      <c r="I4495">
        <f>IF('Data R5'!C505="","",COUNTIF('Data R5'!J505,"&gt;0")+COUNTIF('Data R5'!L505,"&gt;0")+COUNTIF('Data R5'!N505,"&gt;0")+COUNTIF('Data R5'!P505,"&gt;0")+COUNTIF('Data R5'!R505,"&gt;0")+COUNTIF('Data R5'!T505,"&gt;0")+COUNTIF('Data R5'!V505,"&gt;0")+COUNTIF('Data R5'!X505,"&gt;0"))</f>
        <v/>
      </c>
      <c r="J4495">
        <f>IF('Data R5'!C505="","",IF((COUNTIF('Data R5'!K505,"&gt;0")+COUNTIF('Data R5'!M505,"&gt;0")+COUNTIF('Data R5'!O505,"&gt;0")+COUNTIF('Data R5'!Q505,"&gt;0")+COUNTIF('Data R5'!S505,"&gt;0")+COUNTIF('Data R5'!U505,"&gt;0")+COUNTIF('Data R5'!W505,"&gt;0")+COUNTIF('Data R5'!Y505,"&gt;0"))&gt;0,1,0))</f>
        <v/>
      </c>
      <c r="M4495" t="inlineStr">
        <is>
          <t>Data R</t>
        </is>
      </c>
    </row>
    <row r="4496">
      <c r="A4496" t="inlineStr">
        <is>
          <t>Regional 5</t>
        </is>
      </c>
      <c r="B4496">
        <f>IF('Data R5'!C506="","",'Data R5'!B506)</f>
        <v/>
      </c>
      <c r="C4496">
        <f>IF('Data R5'!C506="","",'Data R5'!C506)</f>
        <v/>
      </c>
      <c r="D4496">
        <f>IF('Data R5'!C506="","",'Data R5'!D506)</f>
        <v/>
      </c>
      <c r="E4496">
        <f>IF('Data R5'!C506="","",'Data R5'!E506)</f>
        <v/>
      </c>
      <c r="F4496">
        <f>IF('Data R5'!C506="","",'Data R5'!F506)</f>
        <v/>
      </c>
      <c r="G4496">
        <f>IF('Data R5'!C506="","",'Data R5'!AD506)</f>
        <v/>
      </c>
      <c r="H4496">
        <f>IF('Data R5'!C506="","",'Data R5'!AC506)</f>
        <v/>
      </c>
      <c r="I4496">
        <f>IF('Data R5'!C506="","",COUNTIF('Data R5'!J506,"&gt;0")+COUNTIF('Data R5'!L506,"&gt;0")+COUNTIF('Data R5'!N506,"&gt;0")+COUNTIF('Data R5'!P506,"&gt;0")+COUNTIF('Data R5'!R506,"&gt;0")+COUNTIF('Data R5'!T506,"&gt;0")+COUNTIF('Data R5'!V506,"&gt;0")+COUNTIF('Data R5'!X506,"&gt;0"))</f>
        <v/>
      </c>
      <c r="J4496">
        <f>IF('Data R5'!C506="","",IF((COUNTIF('Data R5'!K506,"&gt;0")+COUNTIF('Data R5'!M506,"&gt;0")+COUNTIF('Data R5'!O506,"&gt;0")+COUNTIF('Data R5'!Q506,"&gt;0")+COUNTIF('Data R5'!S506,"&gt;0")+COUNTIF('Data R5'!U506,"&gt;0")+COUNTIF('Data R5'!W506,"&gt;0")+COUNTIF('Data R5'!Y506,"&gt;0"))&gt;0,1,0))</f>
        <v/>
      </c>
      <c r="M4496" t="inlineStr">
        <is>
          <t>Data R</t>
        </is>
      </c>
    </row>
    <row r="4497">
      <c r="A4497" t="inlineStr">
        <is>
          <t>Regional 5</t>
        </is>
      </c>
      <c r="B4497">
        <f>IF('Data R5'!C507="","",'Data R5'!B507)</f>
        <v/>
      </c>
      <c r="C4497">
        <f>IF('Data R5'!C507="","",'Data R5'!C507)</f>
        <v/>
      </c>
      <c r="D4497">
        <f>IF('Data R5'!C507="","",'Data R5'!D507)</f>
        <v/>
      </c>
      <c r="E4497">
        <f>IF('Data R5'!C507="","",'Data R5'!E507)</f>
        <v/>
      </c>
      <c r="F4497">
        <f>IF('Data R5'!C507="","",'Data R5'!F507)</f>
        <v/>
      </c>
      <c r="G4497">
        <f>IF('Data R5'!C507="","",'Data R5'!AD507)</f>
        <v/>
      </c>
      <c r="H4497">
        <f>IF('Data R5'!C507="","",'Data R5'!AC507)</f>
        <v/>
      </c>
      <c r="I4497">
        <f>IF('Data R5'!C507="","",COUNTIF('Data R5'!J507,"&gt;0")+COUNTIF('Data R5'!L507,"&gt;0")+COUNTIF('Data R5'!N507,"&gt;0")+COUNTIF('Data R5'!P507,"&gt;0")+COUNTIF('Data R5'!R507,"&gt;0")+COUNTIF('Data R5'!T507,"&gt;0")+COUNTIF('Data R5'!V507,"&gt;0")+COUNTIF('Data R5'!X507,"&gt;0"))</f>
        <v/>
      </c>
      <c r="J4497">
        <f>IF('Data R5'!C507="","",IF((COUNTIF('Data R5'!K507,"&gt;0")+COUNTIF('Data R5'!M507,"&gt;0")+COUNTIF('Data R5'!O507,"&gt;0")+COUNTIF('Data R5'!Q507,"&gt;0")+COUNTIF('Data R5'!S507,"&gt;0")+COUNTIF('Data R5'!U507,"&gt;0")+COUNTIF('Data R5'!W507,"&gt;0")+COUNTIF('Data R5'!Y507,"&gt;0"))&gt;0,1,0))</f>
        <v/>
      </c>
      <c r="M4497" t="inlineStr">
        <is>
          <t>Data R</t>
        </is>
      </c>
    </row>
    <row r="4498">
      <c r="A4498" t="inlineStr">
        <is>
          <t>Regional 5</t>
        </is>
      </c>
      <c r="B4498">
        <f>IF('Data R5'!C508="","",'Data R5'!B508)</f>
        <v/>
      </c>
      <c r="C4498">
        <f>IF('Data R5'!C508="","",'Data R5'!C508)</f>
        <v/>
      </c>
      <c r="D4498">
        <f>IF('Data R5'!C508="","",'Data R5'!D508)</f>
        <v/>
      </c>
      <c r="E4498">
        <f>IF('Data R5'!C508="","",'Data R5'!E508)</f>
        <v/>
      </c>
      <c r="F4498">
        <f>IF('Data R5'!C508="","",'Data R5'!F508)</f>
        <v/>
      </c>
      <c r="G4498">
        <f>IF('Data R5'!C508="","",'Data R5'!AD508)</f>
        <v/>
      </c>
      <c r="H4498">
        <f>IF('Data R5'!C508="","",'Data R5'!AC508)</f>
        <v/>
      </c>
      <c r="I4498">
        <f>IF('Data R5'!C508="","",COUNTIF('Data R5'!J508,"&gt;0")+COUNTIF('Data R5'!L508,"&gt;0")+COUNTIF('Data R5'!N508,"&gt;0")+COUNTIF('Data R5'!P508,"&gt;0")+COUNTIF('Data R5'!R508,"&gt;0")+COUNTIF('Data R5'!T508,"&gt;0")+COUNTIF('Data R5'!V508,"&gt;0")+COUNTIF('Data R5'!X508,"&gt;0"))</f>
        <v/>
      </c>
      <c r="J4498">
        <f>IF('Data R5'!C508="","",IF((COUNTIF('Data R5'!K508,"&gt;0")+COUNTIF('Data R5'!M508,"&gt;0")+COUNTIF('Data R5'!O508,"&gt;0")+COUNTIF('Data R5'!Q508,"&gt;0")+COUNTIF('Data R5'!S508,"&gt;0")+COUNTIF('Data R5'!U508,"&gt;0")+COUNTIF('Data R5'!W508,"&gt;0")+COUNTIF('Data R5'!Y508,"&gt;0"))&gt;0,1,0))</f>
        <v/>
      </c>
      <c r="M4498" t="inlineStr">
        <is>
          <t>Data R</t>
        </is>
      </c>
    </row>
    <row r="4499">
      <c r="A4499" t="inlineStr">
        <is>
          <t>Regional 5</t>
        </is>
      </c>
      <c r="B4499">
        <f>IF('Data R5'!C509="","",'Data R5'!B509)</f>
        <v/>
      </c>
      <c r="C4499">
        <f>IF('Data R5'!C509="","",'Data R5'!C509)</f>
        <v/>
      </c>
      <c r="D4499">
        <f>IF('Data R5'!C509="","",'Data R5'!D509)</f>
        <v/>
      </c>
      <c r="E4499">
        <f>IF('Data R5'!C509="","",'Data R5'!E509)</f>
        <v/>
      </c>
      <c r="F4499">
        <f>IF('Data R5'!C509="","",'Data R5'!F509)</f>
        <v/>
      </c>
      <c r="G4499">
        <f>IF('Data R5'!C509="","",'Data R5'!AD509)</f>
        <v/>
      </c>
      <c r="H4499">
        <f>IF('Data R5'!C509="","",'Data R5'!AC509)</f>
        <v/>
      </c>
      <c r="I4499">
        <f>IF('Data R5'!C509="","",COUNTIF('Data R5'!J509,"&gt;0")+COUNTIF('Data R5'!L509,"&gt;0")+COUNTIF('Data R5'!N509,"&gt;0")+COUNTIF('Data R5'!P509,"&gt;0")+COUNTIF('Data R5'!R509,"&gt;0")+COUNTIF('Data R5'!T509,"&gt;0")+COUNTIF('Data R5'!V509,"&gt;0")+COUNTIF('Data R5'!X509,"&gt;0"))</f>
        <v/>
      </c>
      <c r="J4499">
        <f>IF('Data R5'!C509="","",IF((COUNTIF('Data R5'!K509,"&gt;0")+COUNTIF('Data R5'!M509,"&gt;0")+COUNTIF('Data R5'!O509,"&gt;0")+COUNTIF('Data R5'!Q509,"&gt;0")+COUNTIF('Data R5'!S509,"&gt;0")+COUNTIF('Data R5'!U509,"&gt;0")+COUNTIF('Data R5'!W509,"&gt;0")+COUNTIF('Data R5'!Y509,"&gt;0"))&gt;0,1,0))</f>
        <v/>
      </c>
      <c r="M4499" t="inlineStr">
        <is>
          <t>Data R</t>
        </is>
      </c>
    </row>
    <row r="4500">
      <c r="A4500" t="inlineStr">
        <is>
          <t>Regional 5</t>
        </is>
      </c>
      <c r="B4500">
        <f>IF('Data R5'!C510="","",'Data R5'!B510)</f>
        <v/>
      </c>
      <c r="C4500">
        <f>IF('Data R5'!C510="","",'Data R5'!C510)</f>
        <v/>
      </c>
      <c r="D4500">
        <f>IF('Data R5'!C510="","",'Data R5'!D510)</f>
        <v/>
      </c>
      <c r="E4500">
        <f>IF('Data R5'!C510="","",'Data R5'!E510)</f>
        <v/>
      </c>
      <c r="F4500">
        <f>IF('Data R5'!C510="","",'Data R5'!F510)</f>
        <v/>
      </c>
      <c r="G4500">
        <f>IF('Data R5'!C510="","",'Data R5'!AD510)</f>
        <v/>
      </c>
      <c r="H4500">
        <f>IF('Data R5'!C510="","",'Data R5'!AC510)</f>
        <v/>
      </c>
      <c r="I4500">
        <f>IF('Data R5'!C510="","",COUNTIF('Data R5'!J510,"&gt;0")+COUNTIF('Data R5'!L510,"&gt;0")+COUNTIF('Data R5'!N510,"&gt;0")+COUNTIF('Data R5'!P510,"&gt;0")+COUNTIF('Data R5'!R510,"&gt;0")+COUNTIF('Data R5'!T510,"&gt;0")+COUNTIF('Data R5'!V510,"&gt;0")+COUNTIF('Data R5'!X510,"&gt;0"))</f>
        <v/>
      </c>
      <c r="J4500">
        <f>IF('Data R5'!C510="","",IF((COUNTIF('Data R5'!K510,"&gt;0")+COUNTIF('Data R5'!M510,"&gt;0")+COUNTIF('Data R5'!O510,"&gt;0")+COUNTIF('Data R5'!Q510,"&gt;0")+COUNTIF('Data R5'!S510,"&gt;0")+COUNTIF('Data R5'!U510,"&gt;0")+COUNTIF('Data R5'!W510,"&gt;0")+COUNTIF('Data R5'!Y510,"&gt;0"))&gt;0,1,0))</f>
        <v/>
      </c>
      <c r="M4500" t="inlineStr">
        <is>
          <t>Data R</t>
        </is>
      </c>
    </row>
    <row r="4501">
      <c r="A4501" t="inlineStr">
        <is>
          <t>Regional 5</t>
        </is>
      </c>
      <c r="B4501">
        <f>IF('Data R5'!C511="","",'Data R5'!B511)</f>
        <v/>
      </c>
      <c r="C4501">
        <f>IF('Data R5'!C511="","",'Data R5'!C511)</f>
        <v/>
      </c>
      <c r="D4501">
        <f>IF('Data R5'!C511="","",'Data R5'!D511)</f>
        <v/>
      </c>
      <c r="E4501">
        <f>IF('Data R5'!C511="","",'Data R5'!E511)</f>
        <v/>
      </c>
      <c r="F4501">
        <f>IF('Data R5'!C511="","",'Data R5'!F511)</f>
        <v/>
      </c>
      <c r="G4501">
        <f>IF('Data R5'!C511="","",'Data R5'!AD511)</f>
        <v/>
      </c>
      <c r="H4501">
        <f>IF('Data R5'!C511="","",'Data R5'!AC511)</f>
        <v/>
      </c>
      <c r="I4501">
        <f>IF('Data R5'!C511="","",COUNTIF('Data R5'!J511,"&gt;0")+COUNTIF('Data R5'!L511,"&gt;0")+COUNTIF('Data R5'!N511,"&gt;0")+COUNTIF('Data R5'!P511,"&gt;0")+COUNTIF('Data R5'!R511,"&gt;0")+COUNTIF('Data R5'!T511,"&gt;0")+COUNTIF('Data R5'!V511,"&gt;0")+COUNTIF('Data R5'!X511,"&gt;0"))</f>
        <v/>
      </c>
      <c r="J4501">
        <f>IF('Data R5'!C511="","",IF((COUNTIF('Data R5'!K511,"&gt;0")+COUNTIF('Data R5'!M511,"&gt;0")+COUNTIF('Data R5'!O511,"&gt;0")+COUNTIF('Data R5'!Q511,"&gt;0")+COUNTIF('Data R5'!S511,"&gt;0")+COUNTIF('Data R5'!U511,"&gt;0")+COUNTIF('Data R5'!W511,"&gt;0")+COUNTIF('Data R5'!Y511,"&gt;0"))&gt;0,1,0))</f>
        <v/>
      </c>
      <c r="M4501" t="inlineStr">
        <is>
          <t>Data R</t>
        </is>
      </c>
    </row>
    <row r="4502">
      <c r="A4502" t="inlineStr">
        <is>
          <t>Regional 5</t>
        </is>
      </c>
      <c r="B4502">
        <f>IF('Data R5'!C512="","",'Data R5'!B512)</f>
        <v/>
      </c>
      <c r="C4502">
        <f>IF('Data R5'!C512="","",'Data R5'!C512)</f>
        <v/>
      </c>
      <c r="D4502">
        <f>IF('Data R5'!C512="","",'Data R5'!D512)</f>
        <v/>
      </c>
      <c r="E4502">
        <f>IF('Data R5'!C512="","",'Data R5'!E512)</f>
        <v/>
      </c>
      <c r="F4502">
        <f>IF('Data R5'!C512="","",'Data R5'!F512)</f>
        <v/>
      </c>
      <c r="G4502">
        <f>IF('Data R5'!C512="","",'Data R5'!AD512)</f>
        <v/>
      </c>
      <c r="H4502">
        <f>IF('Data R5'!C512="","",'Data R5'!AC512)</f>
        <v/>
      </c>
      <c r="I4502">
        <f>IF('Data R5'!C512="","",COUNTIF('Data R5'!J512,"&gt;0")+COUNTIF('Data R5'!L512,"&gt;0")+COUNTIF('Data R5'!N512,"&gt;0")+COUNTIF('Data R5'!P512,"&gt;0")+COUNTIF('Data R5'!R512,"&gt;0")+COUNTIF('Data R5'!T512,"&gt;0")+COUNTIF('Data R5'!V512,"&gt;0")+COUNTIF('Data R5'!X512,"&gt;0"))</f>
        <v/>
      </c>
      <c r="J4502">
        <f>IF('Data R5'!C512="","",IF((COUNTIF('Data R5'!K512,"&gt;0")+COUNTIF('Data R5'!M512,"&gt;0")+COUNTIF('Data R5'!O512,"&gt;0")+COUNTIF('Data R5'!Q512,"&gt;0")+COUNTIF('Data R5'!S512,"&gt;0")+COUNTIF('Data R5'!U512,"&gt;0")+COUNTIF('Data R5'!W512,"&gt;0")+COUNTIF('Data R5'!Y512,"&gt;0"))&gt;0,1,0))</f>
        <v/>
      </c>
      <c r="M4502" t="inlineStr">
        <is>
          <t>Data R</t>
        </is>
      </c>
    </row>
    <row r="4503">
      <c r="A4503" t="inlineStr">
        <is>
          <t>Regional 5</t>
        </is>
      </c>
      <c r="B4503">
        <f>IF('Data R5'!C513="","",'Data R5'!B513)</f>
        <v/>
      </c>
      <c r="C4503">
        <f>IF('Data R5'!C513="","",'Data R5'!C513)</f>
        <v/>
      </c>
      <c r="D4503">
        <f>IF('Data R5'!C513="","",'Data R5'!D513)</f>
        <v/>
      </c>
      <c r="E4503">
        <f>IF('Data R5'!C513="","",'Data R5'!E513)</f>
        <v/>
      </c>
      <c r="F4503">
        <f>IF('Data R5'!C513="","",'Data R5'!F513)</f>
        <v/>
      </c>
      <c r="G4503">
        <f>IF('Data R5'!C513="","",'Data R5'!AD513)</f>
        <v/>
      </c>
      <c r="H4503">
        <f>IF('Data R5'!C513="","",'Data R5'!AC513)</f>
        <v/>
      </c>
      <c r="I4503">
        <f>IF('Data R5'!C513="","",COUNTIF('Data R5'!J513,"&gt;0")+COUNTIF('Data R5'!L513,"&gt;0")+COUNTIF('Data R5'!N513,"&gt;0")+COUNTIF('Data R5'!P513,"&gt;0")+COUNTIF('Data R5'!R513,"&gt;0")+COUNTIF('Data R5'!T513,"&gt;0")+COUNTIF('Data R5'!V513,"&gt;0")+COUNTIF('Data R5'!X513,"&gt;0"))</f>
        <v/>
      </c>
      <c r="J4503">
        <f>IF('Data R5'!C513="","",IF((COUNTIF('Data R5'!K513,"&gt;0")+COUNTIF('Data R5'!M513,"&gt;0")+COUNTIF('Data R5'!O513,"&gt;0")+COUNTIF('Data R5'!Q513,"&gt;0")+COUNTIF('Data R5'!S513,"&gt;0")+COUNTIF('Data R5'!U513,"&gt;0")+COUNTIF('Data R5'!W513,"&gt;0")+COUNTIF('Data R5'!Y513,"&gt;0"))&gt;0,1,0))</f>
        <v/>
      </c>
      <c r="M4503" t="inlineStr">
        <is>
          <t>Data R</t>
        </is>
      </c>
    </row>
    <row r="4504">
      <c r="A4504" t="inlineStr">
        <is>
          <t>Regional 5</t>
        </is>
      </c>
      <c r="B4504">
        <f>IF('Data R5'!C514="","",'Data R5'!B514)</f>
        <v/>
      </c>
      <c r="C4504">
        <f>IF('Data R5'!C514="","",'Data R5'!C514)</f>
        <v/>
      </c>
      <c r="D4504">
        <f>IF('Data R5'!C514="","",'Data R5'!D514)</f>
        <v/>
      </c>
      <c r="E4504">
        <f>IF('Data R5'!C514="","",'Data R5'!E514)</f>
        <v/>
      </c>
      <c r="F4504">
        <f>IF('Data R5'!C514="","",'Data R5'!F514)</f>
        <v/>
      </c>
      <c r="G4504">
        <f>IF('Data R5'!C514="","",'Data R5'!AD514)</f>
        <v/>
      </c>
      <c r="H4504">
        <f>IF('Data R5'!C514="","",'Data R5'!AC514)</f>
        <v/>
      </c>
      <c r="I4504">
        <f>IF('Data R5'!C514="","",COUNTIF('Data R5'!J514,"&gt;0")+COUNTIF('Data R5'!L514,"&gt;0")+COUNTIF('Data R5'!N514,"&gt;0")+COUNTIF('Data R5'!P514,"&gt;0")+COUNTIF('Data R5'!R514,"&gt;0")+COUNTIF('Data R5'!T514,"&gt;0")+COUNTIF('Data R5'!V514,"&gt;0")+COUNTIF('Data R5'!X514,"&gt;0"))</f>
        <v/>
      </c>
      <c r="J4504">
        <f>IF('Data R5'!C514="","",IF((COUNTIF('Data R5'!K514,"&gt;0")+COUNTIF('Data R5'!M514,"&gt;0")+COUNTIF('Data R5'!O514,"&gt;0")+COUNTIF('Data R5'!Q514,"&gt;0")+COUNTIF('Data R5'!S514,"&gt;0")+COUNTIF('Data R5'!U514,"&gt;0")+COUNTIF('Data R5'!W514,"&gt;0")+COUNTIF('Data R5'!Y514,"&gt;0"))&gt;0,1,0))</f>
        <v/>
      </c>
      <c r="M4504" t="inlineStr">
        <is>
          <t>Data R</t>
        </is>
      </c>
    </row>
    <row r="4505">
      <c r="A4505" t="inlineStr">
        <is>
          <t>Regional 5</t>
        </is>
      </c>
      <c r="B4505">
        <f>IF('Data R5'!C515="","",'Data R5'!B515)</f>
        <v/>
      </c>
      <c r="C4505">
        <f>IF('Data R5'!C515="","",'Data R5'!C515)</f>
        <v/>
      </c>
      <c r="D4505">
        <f>IF('Data R5'!C515="","",'Data R5'!D515)</f>
        <v/>
      </c>
      <c r="E4505">
        <f>IF('Data R5'!C515="","",'Data R5'!E515)</f>
        <v/>
      </c>
      <c r="F4505">
        <f>IF('Data R5'!C515="","",'Data R5'!F515)</f>
        <v/>
      </c>
      <c r="G4505">
        <f>IF('Data R5'!C515="","",'Data R5'!AD515)</f>
        <v/>
      </c>
      <c r="H4505">
        <f>IF('Data R5'!C515="","",'Data R5'!AC515)</f>
        <v/>
      </c>
      <c r="I4505">
        <f>IF('Data R5'!C515="","",COUNTIF('Data R5'!J515,"&gt;0")+COUNTIF('Data R5'!L515,"&gt;0")+COUNTIF('Data R5'!N515,"&gt;0")+COUNTIF('Data R5'!P515,"&gt;0")+COUNTIF('Data R5'!R515,"&gt;0")+COUNTIF('Data R5'!T515,"&gt;0")+COUNTIF('Data R5'!V515,"&gt;0")+COUNTIF('Data R5'!X515,"&gt;0"))</f>
        <v/>
      </c>
      <c r="J4505">
        <f>IF('Data R5'!C515="","",IF((COUNTIF('Data R5'!K515,"&gt;0")+COUNTIF('Data R5'!M515,"&gt;0")+COUNTIF('Data R5'!O515,"&gt;0")+COUNTIF('Data R5'!Q515,"&gt;0")+COUNTIF('Data R5'!S515,"&gt;0")+COUNTIF('Data R5'!U515,"&gt;0")+COUNTIF('Data R5'!W515,"&gt;0")+COUNTIF('Data R5'!Y515,"&gt;0"))&gt;0,1,0))</f>
        <v/>
      </c>
      <c r="M4505" t="inlineStr">
        <is>
          <t>Data R</t>
        </is>
      </c>
    </row>
    <row r="4506">
      <c r="A4506" t="inlineStr">
        <is>
          <t>Regional 5</t>
        </is>
      </c>
      <c r="B4506">
        <f>IF('Data R5'!C516="","",'Data R5'!B516)</f>
        <v/>
      </c>
      <c r="C4506">
        <f>IF('Data R5'!C516="","",'Data R5'!C516)</f>
        <v/>
      </c>
      <c r="D4506">
        <f>IF('Data R5'!C516="","",'Data R5'!D516)</f>
        <v/>
      </c>
      <c r="E4506">
        <f>IF('Data R5'!C516="","",'Data R5'!E516)</f>
        <v/>
      </c>
      <c r="F4506">
        <f>IF('Data R5'!C516="","",'Data R5'!F516)</f>
        <v/>
      </c>
      <c r="G4506">
        <f>IF('Data R5'!C516="","",'Data R5'!AD516)</f>
        <v/>
      </c>
      <c r="H4506">
        <f>IF('Data R5'!C516="","",'Data R5'!AC516)</f>
        <v/>
      </c>
      <c r="I4506">
        <f>IF('Data R5'!C516="","",COUNTIF('Data R5'!J516,"&gt;0")+COUNTIF('Data R5'!L516,"&gt;0")+COUNTIF('Data R5'!N516,"&gt;0")+COUNTIF('Data R5'!P516,"&gt;0")+COUNTIF('Data R5'!R516,"&gt;0")+COUNTIF('Data R5'!T516,"&gt;0")+COUNTIF('Data R5'!V516,"&gt;0")+COUNTIF('Data R5'!X516,"&gt;0"))</f>
        <v/>
      </c>
      <c r="J4506">
        <f>IF('Data R5'!C516="","",IF((COUNTIF('Data R5'!K516,"&gt;0")+COUNTIF('Data R5'!M516,"&gt;0")+COUNTIF('Data R5'!O516,"&gt;0")+COUNTIF('Data R5'!Q516,"&gt;0")+COUNTIF('Data R5'!S516,"&gt;0")+COUNTIF('Data R5'!U516,"&gt;0")+COUNTIF('Data R5'!W516,"&gt;0")+COUNTIF('Data R5'!Y516,"&gt;0"))&gt;0,1,0))</f>
        <v/>
      </c>
      <c r="M4506" t="inlineStr">
        <is>
          <t>Data R</t>
        </is>
      </c>
    </row>
    <row r="4507">
      <c r="A4507" t="inlineStr">
        <is>
          <t>Regional 5</t>
        </is>
      </c>
      <c r="B4507">
        <f>IF('Data R5'!C517="","",'Data R5'!B517)</f>
        <v/>
      </c>
      <c r="C4507">
        <f>IF('Data R5'!C517="","",'Data R5'!C517)</f>
        <v/>
      </c>
      <c r="D4507">
        <f>IF('Data R5'!C517="","",'Data R5'!D517)</f>
        <v/>
      </c>
      <c r="E4507">
        <f>IF('Data R5'!C517="","",'Data R5'!E517)</f>
        <v/>
      </c>
      <c r="F4507">
        <f>IF('Data R5'!C517="","",'Data R5'!F517)</f>
        <v/>
      </c>
      <c r="G4507">
        <f>IF('Data R5'!C517="","",'Data R5'!AD517)</f>
        <v/>
      </c>
      <c r="H4507">
        <f>IF('Data R5'!C517="","",'Data R5'!AC517)</f>
        <v/>
      </c>
      <c r="I4507">
        <f>IF('Data R5'!C517="","",COUNTIF('Data R5'!J517,"&gt;0")+COUNTIF('Data R5'!L517,"&gt;0")+COUNTIF('Data R5'!N517,"&gt;0")+COUNTIF('Data R5'!P517,"&gt;0")+COUNTIF('Data R5'!R517,"&gt;0")+COUNTIF('Data R5'!T517,"&gt;0")+COUNTIF('Data R5'!V517,"&gt;0")+COUNTIF('Data R5'!X517,"&gt;0"))</f>
        <v/>
      </c>
      <c r="J4507">
        <f>IF('Data R5'!C517="","",IF((COUNTIF('Data R5'!K517,"&gt;0")+COUNTIF('Data R5'!M517,"&gt;0")+COUNTIF('Data R5'!O517,"&gt;0")+COUNTIF('Data R5'!Q517,"&gt;0")+COUNTIF('Data R5'!S517,"&gt;0")+COUNTIF('Data R5'!U517,"&gt;0")+COUNTIF('Data R5'!W517,"&gt;0")+COUNTIF('Data R5'!Y517,"&gt;0"))&gt;0,1,0))</f>
        <v/>
      </c>
      <c r="M4507" t="inlineStr">
        <is>
          <t>Data R</t>
        </is>
      </c>
    </row>
    <row r="4508">
      <c r="A4508" t="inlineStr">
        <is>
          <t>Regional 5</t>
        </is>
      </c>
      <c r="B4508">
        <f>IF('Data R5'!C518="","",'Data R5'!B518)</f>
        <v/>
      </c>
      <c r="C4508">
        <f>IF('Data R5'!C518="","",'Data R5'!C518)</f>
        <v/>
      </c>
      <c r="D4508">
        <f>IF('Data R5'!C518="","",'Data R5'!D518)</f>
        <v/>
      </c>
      <c r="E4508">
        <f>IF('Data R5'!C518="","",'Data R5'!E518)</f>
        <v/>
      </c>
      <c r="F4508">
        <f>IF('Data R5'!C518="","",'Data R5'!F518)</f>
        <v/>
      </c>
      <c r="G4508">
        <f>IF('Data R5'!C518="","",'Data R5'!AD518)</f>
        <v/>
      </c>
      <c r="H4508">
        <f>IF('Data R5'!C518="","",'Data R5'!AC518)</f>
        <v/>
      </c>
      <c r="I4508">
        <f>IF('Data R5'!C518="","",COUNTIF('Data R5'!J518,"&gt;0")+COUNTIF('Data R5'!L518,"&gt;0")+COUNTIF('Data R5'!N518,"&gt;0")+COUNTIF('Data R5'!P518,"&gt;0")+COUNTIF('Data R5'!R518,"&gt;0")+COUNTIF('Data R5'!T518,"&gt;0")+COUNTIF('Data R5'!V518,"&gt;0")+COUNTIF('Data R5'!X518,"&gt;0"))</f>
        <v/>
      </c>
      <c r="J4508">
        <f>IF('Data R5'!C518="","",IF((COUNTIF('Data R5'!K518,"&gt;0")+COUNTIF('Data R5'!M518,"&gt;0")+COUNTIF('Data R5'!O518,"&gt;0")+COUNTIF('Data R5'!Q518,"&gt;0")+COUNTIF('Data R5'!S518,"&gt;0")+COUNTIF('Data R5'!U518,"&gt;0")+COUNTIF('Data R5'!W518,"&gt;0")+COUNTIF('Data R5'!Y518,"&gt;0"))&gt;0,1,0))</f>
        <v/>
      </c>
      <c r="M4508" t="inlineStr">
        <is>
          <t>Data R</t>
        </is>
      </c>
    </row>
    <row r="4509">
      <c r="A4509" t="inlineStr">
        <is>
          <t>Regional 5</t>
        </is>
      </c>
      <c r="B4509">
        <f>IF('Data R5'!C519="","",'Data R5'!B519)</f>
        <v/>
      </c>
      <c r="C4509">
        <f>IF('Data R5'!C519="","",'Data R5'!C519)</f>
        <v/>
      </c>
      <c r="D4509">
        <f>IF('Data R5'!C519="","",'Data R5'!D519)</f>
        <v/>
      </c>
      <c r="E4509">
        <f>IF('Data R5'!C519="","",'Data R5'!E519)</f>
        <v/>
      </c>
      <c r="F4509">
        <f>IF('Data R5'!C519="","",'Data R5'!F519)</f>
        <v/>
      </c>
      <c r="G4509">
        <f>IF('Data R5'!C519="","",'Data R5'!AD519)</f>
        <v/>
      </c>
      <c r="H4509">
        <f>IF('Data R5'!C519="","",'Data R5'!AC519)</f>
        <v/>
      </c>
      <c r="I4509">
        <f>IF('Data R5'!C519="","",COUNTIF('Data R5'!J519,"&gt;0")+COUNTIF('Data R5'!L519,"&gt;0")+COUNTIF('Data R5'!N519,"&gt;0")+COUNTIF('Data R5'!P519,"&gt;0")+COUNTIF('Data R5'!R519,"&gt;0")+COUNTIF('Data R5'!T519,"&gt;0")+COUNTIF('Data R5'!V519,"&gt;0")+COUNTIF('Data R5'!X519,"&gt;0"))</f>
        <v/>
      </c>
      <c r="J4509">
        <f>IF('Data R5'!C519="","",IF((COUNTIF('Data R5'!K519,"&gt;0")+COUNTIF('Data R5'!M519,"&gt;0")+COUNTIF('Data R5'!O519,"&gt;0")+COUNTIF('Data R5'!Q519,"&gt;0")+COUNTIF('Data R5'!S519,"&gt;0")+COUNTIF('Data R5'!U519,"&gt;0")+COUNTIF('Data R5'!W519,"&gt;0")+COUNTIF('Data R5'!Y519,"&gt;0"))&gt;0,1,0))</f>
        <v/>
      </c>
      <c r="M4509" t="inlineStr">
        <is>
          <t>Data R</t>
        </is>
      </c>
    </row>
    <row r="4510">
      <c r="A4510" t="inlineStr">
        <is>
          <t>Regional 5</t>
        </is>
      </c>
      <c r="B4510">
        <f>IF('Data R5'!C520="","",'Data R5'!B520)</f>
        <v/>
      </c>
      <c r="C4510">
        <f>IF('Data R5'!C520="","",'Data R5'!C520)</f>
        <v/>
      </c>
      <c r="D4510">
        <f>IF('Data R5'!C520="","",'Data R5'!D520)</f>
        <v/>
      </c>
      <c r="E4510">
        <f>IF('Data R5'!C520="","",'Data R5'!E520)</f>
        <v/>
      </c>
      <c r="F4510">
        <f>IF('Data R5'!C520="","",'Data R5'!F520)</f>
        <v/>
      </c>
      <c r="G4510">
        <f>IF('Data R5'!C520="","",'Data R5'!AD520)</f>
        <v/>
      </c>
      <c r="H4510">
        <f>IF('Data R5'!C520="","",'Data R5'!AC520)</f>
        <v/>
      </c>
      <c r="I4510">
        <f>IF('Data R5'!C520="","",COUNTIF('Data R5'!J520,"&gt;0")+COUNTIF('Data R5'!L520,"&gt;0")+COUNTIF('Data R5'!N520,"&gt;0")+COUNTIF('Data R5'!P520,"&gt;0")+COUNTIF('Data R5'!R520,"&gt;0")+COUNTIF('Data R5'!T520,"&gt;0")+COUNTIF('Data R5'!V520,"&gt;0")+COUNTIF('Data R5'!X520,"&gt;0"))</f>
        <v/>
      </c>
      <c r="J4510">
        <f>IF('Data R5'!C520="","",IF((COUNTIF('Data R5'!K520,"&gt;0")+COUNTIF('Data R5'!M520,"&gt;0")+COUNTIF('Data R5'!O520,"&gt;0")+COUNTIF('Data R5'!Q520,"&gt;0")+COUNTIF('Data R5'!S520,"&gt;0")+COUNTIF('Data R5'!U520,"&gt;0")+COUNTIF('Data R5'!W520,"&gt;0")+COUNTIF('Data R5'!Y520,"&gt;0"))&gt;0,1,0))</f>
        <v/>
      </c>
      <c r="M4510" t="inlineStr">
        <is>
          <t>Data R</t>
        </is>
      </c>
    </row>
    <row r="4511">
      <c r="A4511" t="inlineStr">
        <is>
          <t>Regional 5</t>
        </is>
      </c>
      <c r="B4511">
        <f>IF('Data R5'!C521="","",'Data R5'!B521)</f>
        <v/>
      </c>
      <c r="C4511">
        <f>IF('Data R5'!C521="","",'Data R5'!C521)</f>
        <v/>
      </c>
      <c r="D4511">
        <f>IF('Data R5'!C521="","",'Data R5'!D521)</f>
        <v/>
      </c>
      <c r="E4511">
        <f>IF('Data R5'!C521="","",'Data R5'!E521)</f>
        <v/>
      </c>
      <c r="F4511">
        <f>IF('Data R5'!C521="","",'Data R5'!F521)</f>
        <v/>
      </c>
      <c r="G4511">
        <f>IF('Data R5'!C521="","",'Data R5'!AD521)</f>
        <v/>
      </c>
      <c r="H4511">
        <f>IF('Data R5'!C521="","",'Data R5'!AC521)</f>
        <v/>
      </c>
      <c r="I4511">
        <f>IF('Data R5'!C521="","",COUNTIF('Data R5'!J521,"&gt;0")+COUNTIF('Data R5'!L521,"&gt;0")+COUNTIF('Data R5'!N521,"&gt;0")+COUNTIF('Data R5'!P521,"&gt;0")+COUNTIF('Data R5'!R521,"&gt;0")+COUNTIF('Data R5'!T521,"&gt;0")+COUNTIF('Data R5'!V521,"&gt;0")+COUNTIF('Data R5'!X521,"&gt;0"))</f>
        <v/>
      </c>
      <c r="J4511">
        <f>IF('Data R5'!C521="","",IF((COUNTIF('Data R5'!K521,"&gt;0")+COUNTIF('Data R5'!M521,"&gt;0")+COUNTIF('Data R5'!O521,"&gt;0")+COUNTIF('Data R5'!Q521,"&gt;0")+COUNTIF('Data R5'!S521,"&gt;0")+COUNTIF('Data R5'!U521,"&gt;0")+COUNTIF('Data R5'!W521,"&gt;0")+COUNTIF('Data R5'!Y521,"&gt;0"))&gt;0,1,0))</f>
        <v/>
      </c>
      <c r="M4511" t="inlineStr">
        <is>
          <t>Data R</t>
        </is>
      </c>
    </row>
    <row r="4512">
      <c r="A4512" t="inlineStr">
        <is>
          <t>Regional 5</t>
        </is>
      </c>
      <c r="B4512">
        <f>IF('Data R5'!C522="","",'Data R5'!B522)</f>
        <v/>
      </c>
      <c r="C4512">
        <f>IF('Data R5'!C522="","",'Data R5'!C522)</f>
        <v/>
      </c>
      <c r="D4512">
        <f>IF('Data R5'!C522="","",'Data R5'!D522)</f>
        <v/>
      </c>
      <c r="E4512">
        <f>IF('Data R5'!C522="","",'Data R5'!E522)</f>
        <v/>
      </c>
      <c r="F4512">
        <f>IF('Data R5'!C522="","",'Data R5'!F522)</f>
        <v/>
      </c>
      <c r="G4512">
        <f>IF('Data R5'!C522="","",'Data R5'!AD522)</f>
        <v/>
      </c>
      <c r="H4512">
        <f>IF('Data R5'!C522="","",'Data R5'!AC522)</f>
        <v/>
      </c>
      <c r="I4512">
        <f>IF('Data R5'!C522="","",COUNTIF('Data R5'!J522,"&gt;0")+COUNTIF('Data R5'!L522,"&gt;0")+COUNTIF('Data R5'!N522,"&gt;0")+COUNTIF('Data R5'!P522,"&gt;0")+COUNTIF('Data R5'!R522,"&gt;0")+COUNTIF('Data R5'!T522,"&gt;0")+COUNTIF('Data R5'!V522,"&gt;0")+COUNTIF('Data R5'!X522,"&gt;0"))</f>
        <v/>
      </c>
      <c r="J4512">
        <f>IF('Data R5'!C522="","",IF((COUNTIF('Data R5'!K522,"&gt;0")+COUNTIF('Data R5'!M522,"&gt;0")+COUNTIF('Data R5'!O522,"&gt;0")+COUNTIF('Data R5'!Q522,"&gt;0")+COUNTIF('Data R5'!S522,"&gt;0")+COUNTIF('Data R5'!U522,"&gt;0")+COUNTIF('Data R5'!W522,"&gt;0")+COUNTIF('Data R5'!Y522,"&gt;0"))&gt;0,1,0))</f>
        <v/>
      </c>
      <c r="M4512" t="inlineStr">
        <is>
          <t>Data R</t>
        </is>
      </c>
    </row>
    <row r="4513">
      <c r="A4513" t="inlineStr">
        <is>
          <t>Regional 5</t>
        </is>
      </c>
      <c r="B4513">
        <f>IF('Data R5'!C523="","",'Data R5'!B523)</f>
        <v/>
      </c>
      <c r="C4513">
        <f>IF('Data R5'!C523="","",'Data R5'!C523)</f>
        <v/>
      </c>
      <c r="D4513">
        <f>IF('Data R5'!C523="","",'Data R5'!D523)</f>
        <v/>
      </c>
      <c r="E4513">
        <f>IF('Data R5'!C523="","",'Data R5'!E523)</f>
        <v/>
      </c>
      <c r="F4513">
        <f>IF('Data R5'!C523="","",'Data R5'!F523)</f>
        <v/>
      </c>
      <c r="G4513">
        <f>IF('Data R5'!C523="","",'Data R5'!AD523)</f>
        <v/>
      </c>
      <c r="H4513">
        <f>IF('Data R5'!C523="","",'Data R5'!AC523)</f>
        <v/>
      </c>
      <c r="I4513">
        <f>IF('Data R5'!C523="","",COUNTIF('Data R5'!J523,"&gt;0")+COUNTIF('Data R5'!L523,"&gt;0")+COUNTIF('Data R5'!N523,"&gt;0")+COUNTIF('Data R5'!P523,"&gt;0")+COUNTIF('Data R5'!R523,"&gt;0")+COUNTIF('Data R5'!T523,"&gt;0")+COUNTIF('Data R5'!V523,"&gt;0")+COUNTIF('Data R5'!X523,"&gt;0"))</f>
        <v/>
      </c>
      <c r="J4513">
        <f>IF('Data R5'!C523="","",IF((COUNTIF('Data R5'!K523,"&gt;0")+COUNTIF('Data R5'!M523,"&gt;0")+COUNTIF('Data R5'!O523,"&gt;0")+COUNTIF('Data R5'!Q523,"&gt;0")+COUNTIF('Data R5'!S523,"&gt;0")+COUNTIF('Data R5'!U523,"&gt;0")+COUNTIF('Data R5'!W523,"&gt;0")+COUNTIF('Data R5'!Y523,"&gt;0"))&gt;0,1,0))</f>
        <v/>
      </c>
      <c r="M4513" t="inlineStr">
        <is>
          <t>Data R</t>
        </is>
      </c>
    </row>
    <row r="4514">
      <c r="A4514" t="inlineStr">
        <is>
          <t>Regional 5</t>
        </is>
      </c>
      <c r="B4514">
        <f>IF('Data R5'!C524="","",'Data R5'!B524)</f>
        <v/>
      </c>
      <c r="C4514">
        <f>IF('Data R5'!C524="","",'Data R5'!C524)</f>
        <v/>
      </c>
      <c r="D4514">
        <f>IF('Data R5'!C524="","",'Data R5'!D524)</f>
        <v/>
      </c>
      <c r="E4514">
        <f>IF('Data R5'!C524="","",'Data R5'!E524)</f>
        <v/>
      </c>
      <c r="F4514">
        <f>IF('Data R5'!C524="","",'Data R5'!F524)</f>
        <v/>
      </c>
      <c r="G4514">
        <f>IF('Data R5'!C524="","",'Data R5'!AD524)</f>
        <v/>
      </c>
      <c r="H4514">
        <f>IF('Data R5'!C524="","",'Data R5'!AC524)</f>
        <v/>
      </c>
      <c r="I4514">
        <f>IF('Data R5'!C524="","",COUNTIF('Data R5'!J524,"&gt;0")+COUNTIF('Data R5'!L524,"&gt;0")+COUNTIF('Data R5'!N524,"&gt;0")+COUNTIF('Data R5'!P524,"&gt;0")+COUNTIF('Data R5'!R524,"&gt;0")+COUNTIF('Data R5'!T524,"&gt;0")+COUNTIF('Data R5'!V524,"&gt;0")+COUNTIF('Data R5'!X524,"&gt;0"))</f>
        <v/>
      </c>
      <c r="J4514">
        <f>IF('Data R5'!C524="","",IF((COUNTIF('Data R5'!K524,"&gt;0")+COUNTIF('Data R5'!M524,"&gt;0")+COUNTIF('Data R5'!O524,"&gt;0")+COUNTIF('Data R5'!Q524,"&gt;0")+COUNTIF('Data R5'!S524,"&gt;0")+COUNTIF('Data R5'!U524,"&gt;0")+COUNTIF('Data R5'!W524,"&gt;0")+COUNTIF('Data R5'!Y524,"&gt;0"))&gt;0,1,0))</f>
        <v/>
      </c>
      <c r="M4514" t="inlineStr">
        <is>
          <t>Data R</t>
        </is>
      </c>
    </row>
    <row r="4515">
      <c r="A4515" t="inlineStr">
        <is>
          <t>Regional 5</t>
        </is>
      </c>
      <c r="B4515">
        <f>IF('Data R5'!C525="","",'Data R5'!B525)</f>
        <v/>
      </c>
      <c r="C4515">
        <f>IF('Data R5'!C525="","",'Data R5'!C525)</f>
        <v/>
      </c>
      <c r="D4515">
        <f>IF('Data R5'!C525="","",'Data R5'!D525)</f>
        <v/>
      </c>
      <c r="E4515">
        <f>IF('Data R5'!C525="","",'Data R5'!E525)</f>
        <v/>
      </c>
      <c r="F4515">
        <f>IF('Data R5'!C525="","",'Data R5'!F525)</f>
        <v/>
      </c>
      <c r="G4515">
        <f>IF('Data R5'!C525="","",'Data R5'!AD525)</f>
        <v/>
      </c>
      <c r="H4515">
        <f>IF('Data R5'!C525="","",'Data R5'!AC525)</f>
        <v/>
      </c>
      <c r="I4515">
        <f>IF('Data R5'!C525="","",COUNTIF('Data R5'!J525,"&gt;0")+COUNTIF('Data R5'!L525,"&gt;0")+COUNTIF('Data R5'!N525,"&gt;0")+COUNTIF('Data R5'!P525,"&gt;0")+COUNTIF('Data R5'!R525,"&gt;0")+COUNTIF('Data R5'!T525,"&gt;0")+COUNTIF('Data R5'!V525,"&gt;0")+COUNTIF('Data R5'!X525,"&gt;0"))</f>
        <v/>
      </c>
      <c r="J4515">
        <f>IF('Data R5'!C525="","",IF((COUNTIF('Data R5'!K525,"&gt;0")+COUNTIF('Data R5'!M525,"&gt;0")+COUNTIF('Data R5'!O525,"&gt;0")+COUNTIF('Data R5'!Q525,"&gt;0")+COUNTIF('Data R5'!S525,"&gt;0")+COUNTIF('Data R5'!U525,"&gt;0")+COUNTIF('Data R5'!W525,"&gt;0")+COUNTIF('Data R5'!Y525,"&gt;0"))&gt;0,1,0))</f>
        <v/>
      </c>
      <c r="M4515" t="inlineStr">
        <is>
          <t>Data R</t>
        </is>
      </c>
    </row>
    <row r="4516">
      <c r="A4516" t="inlineStr">
        <is>
          <t>Regional 5</t>
        </is>
      </c>
      <c r="B4516">
        <f>IF('Data R5'!C526="","",'Data R5'!B526)</f>
        <v/>
      </c>
      <c r="C4516">
        <f>IF('Data R5'!C526="","",'Data R5'!C526)</f>
        <v/>
      </c>
      <c r="D4516">
        <f>IF('Data R5'!C526="","",'Data R5'!D526)</f>
        <v/>
      </c>
      <c r="E4516">
        <f>IF('Data R5'!C526="","",'Data R5'!E526)</f>
        <v/>
      </c>
      <c r="F4516">
        <f>IF('Data R5'!C526="","",'Data R5'!F526)</f>
        <v/>
      </c>
      <c r="G4516">
        <f>IF('Data R5'!C526="","",'Data R5'!AD526)</f>
        <v/>
      </c>
      <c r="H4516">
        <f>IF('Data R5'!C526="","",'Data R5'!AC526)</f>
        <v/>
      </c>
      <c r="I4516">
        <f>IF('Data R5'!C526="","",COUNTIF('Data R5'!J526,"&gt;0")+COUNTIF('Data R5'!L526,"&gt;0")+COUNTIF('Data R5'!N526,"&gt;0")+COUNTIF('Data R5'!P526,"&gt;0")+COUNTIF('Data R5'!R526,"&gt;0")+COUNTIF('Data R5'!T526,"&gt;0")+COUNTIF('Data R5'!V526,"&gt;0")+COUNTIF('Data R5'!X526,"&gt;0"))</f>
        <v/>
      </c>
      <c r="J4516">
        <f>IF('Data R5'!C526="","",IF((COUNTIF('Data R5'!K526,"&gt;0")+COUNTIF('Data R5'!M526,"&gt;0")+COUNTIF('Data R5'!O526,"&gt;0")+COUNTIF('Data R5'!Q526,"&gt;0")+COUNTIF('Data R5'!S526,"&gt;0")+COUNTIF('Data R5'!U526,"&gt;0")+COUNTIF('Data R5'!W526,"&gt;0")+COUNTIF('Data R5'!Y526,"&gt;0"))&gt;0,1,0))</f>
        <v/>
      </c>
      <c r="M4516" t="inlineStr">
        <is>
          <t>Data R</t>
        </is>
      </c>
    </row>
    <row r="4517">
      <c r="A4517" t="inlineStr">
        <is>
          <t>Regional 5</t>
        </is>
      </c>
      <c r="B4517">
        <f>IF('Data R5'!C527="","",'Data R5'!B527)</f>
        <v/>
      </c>
      <c r="C4517">
        <f>IF('Data R5'!C527="","",'Data R5'!C527)</f>
        <v/>
      </c>
      <c r="D4517">
        <f>IF('Data R5'!C527="","",'Data R5'!D527)</f>
        <v/>
      </c>
      <c r="E4517">
        <f>IF('Data R5'!C527="","",'Data R5'!E527)</f>
        <v/>
      </c>
      <c r="F4517">
        <f>IF('Data R5'!C527="","",'Data R5'!F527)</f>
        <v/>
      </c>
      <c r="G4517">
        <f>IF('Data R5'!C527="","",'Data R5'!AD527)</f>
        <v/>
      </c>
      <c r="H4517">
        <f>IF('Data R5'!C527="","",'Data R5'!AC527)</f>
        <v/>
      </c>
      <c r="I4517">
        <f>IF('Data R5'!C527="","",COUNTIF('Data R5'!J527,"&gt;0")+COUNTIF('Data R5'!L527,"&gt;0")+COUNTIF('Data R5'!N527,"&gt;0")+COUNTIF('Data R5'!P527,"&gt;0")+COUNTIF('Data R5'!R527,"&gt;0")+COUNTIF('Data R5'!T527,"&gt;0")+COUNTIF('Data R5'!V527,"&gt;0")+COUNTIF('Data R5'!X527,"&gt;0"))</f>
        <v/>
      </c>
      <c r="J4517">
        <f>IF('Data R5'!C527="","",IF((COUNTIF('Data R5'!K527,"&gt;0")+COUNTIF('Data R5'!M527,"&gt;0")+COUNTIF('Data R5'!O527,"&gt;0")+COUNTIF('Data R5'!Q527,"&gt;0")+COUNTIF('Data R5'!S527,"&gt;0")+COUNTIF('Data R5'!U527,"&gt;0")+COUNTIF('Data R5'!W527,"&gt;0")+COUNTIF('Data R5'!Y527,"&gt;0"))&gt;0,1,0))</f>
        <v/>
      </c>
      <c r="M4517" t="inlineStr">
        <is>
          <t>Data R</t>
        </is>
      </c>
    </row>
    <row r="4518">
      <c r="A4518" t="inlineStr">
        <is>
          <t>Regional 5</t>
        </is>
      </c>
      <c r="B4518">
        <f>IF('Data R5'!C528="","",'Data R5'!B528)</f>
        <v/>
      </c>
      <c r="C4518">
        <f>IF('Data R5'!C528="","",'Data R5'!C528)</f>
        <v/>
      </c>
      <c r="D4518">
        <f>IF('Data R5'!C528="","",'Data R5'!D528)</f>
        <v/>
      </c>
      <c r="E4518">
        <f>IF('Data R5'!C528="","",'Data R5'!E528)</f>
        <v/>
      </c>
      <c r="F4518">
        <f>IF('Data R5'!C528="","",'Data R5'!F528)</f>
        <v/>
      </c>
      <c r="G4518">
        <f>IF('Data R5'!C528="","",'Data R5'!AD528)</f>
        <v/>
      </c>
      <c r="H4518">
        <f>IF('Data R5'!C528="","",'Data R5'!AC528)</f>
        <v/>
      </c>
      <c r="I4518">
        <f>IF('Data R5'!C528="","",COUNTIF('Data R5'!J528,"&gt;0")+COUNTIF('Data R5'!L528,"&gt;0")+COUNTIF('Data R5'!N528,"&gt;0")+COUNTIF('Data R5'!P528,"&gt;0")+COUNTIF('Data R5'!R528,"&gt;0")+COUNTIF('Data R5'!T528,"&gt;0")+COUNTIF('Data R5'!V528,"&gt;0")+COUNTIF('Data R5'!X528,"&gt;0"))</f>
        <v/>
      </c>
      <c r="J4518">
        <f>IF('Data R5'!C528="","",IF((COUNTIF('Data R5'!K528,"&gt;0")+COUNTIF('Data R5'!M528,"&gt;0")+COUNTIF('Data R5'!O528,"&gt;0")+COUNTIF('Data R5'!Q528,"&gt;0")+COUNTIF('Data R5'!S528,"&gt;0")+COUNTIF('Data R5'!U528,"&gt;0")+COUNTIF('Data R5'!W528,"&gt;0")+COUNTIF('Data R5'!Y528,"&gt;0"))&gt;0,1,0))</f>
        <v/>
      </c>
      <c r="M4518" t="inlineStr">
        <is>
          <t>Data R</t>
        </is>
      </c>
    </row>
    <row r="4519">
      <c r="A4519" t="inlineStr">
        <is>
          <t>Regional 5</t>
        </is>
      </c>
      <c r="B4519">
        <f>IF('Data R5'!C529="","",'Data R5'!B529)</f>
        <v/>
      </c>
      <c r="C4519">
        <f>IF('Data R5'!C529="","",'Data R5'!C529)</f>
        <v/>
      </c>
      <c r="D4519">
        <f>IF('Data R5'!C529="","",'Data R5'!D529)</f>
        <v/>
      </c>
      <c r="E4519">
        <f>IF('Data R5'!C529="","",'Data R5'!E529)</f>
        <v/>
      </c>
      <c r="F4519">
        <f>IF('Data R5'!C529="","",'Data R5'!F529)</f>
        <v/>
      </c>
      <c r="G4519">
        <f>IF('Data R5'!C529="","",'Data R5'!AD529)</f>
        <v/>
      </c>
      <c r="H4519">
        <f>IF('Data R5'!C529="","",'Data R5'!AC529)</f>
        <v/>
      </c>
      <c r="I4519">
        <f>IF('Data R5'!C529="","",COUNTIF('Data R5'!J529,"&gt;0")+COUNTIF('Data R5'!L529,"&gt;0")+COUNTIF('Data R5'!N529,"&gt;0")+COUNTIF('Data R5'!P529,"&gt;0")+COUNTIF('Data R5'!R529,"&gt;0")+COUNTIF('Data R5'!T529,"&gt;0")+COUNTIF('Data R5'!V529,"&gt;0")+COUNTIF('Data R5'!X529,"&gt;0"))</f>
        <v/>
      </c>
      <c r="J4519">
        <f>IF('Data R5'!C529="","",IF((COUNTIF('Data R5'!K529,"&gt;0")+COUNTIF('Data R5'!M529,"&gt;0")+COUNTIF('Data R5'!O529,"&gt;0")+COUNTIF('Data R5'!Q529,"&gt;0")+COUNTIF('Data R5'!S529,"&gt;0")+COUNTIF('Data R5'!U529,"&gt;0")+COUNTIF('Data R5'!W529,"&gt;0")+COUNTIF('Data R5'!Y529,"&gt;0"))&gt;0,1,0))</f>
        <v/>
      </c>
      <c r="M4519" t="inlineStr">
        <is>
          <t>Data R</t>
        </is>
      </c>
    </row>
    <row r="4520">
      <c r="A4520" t="inlineStr">
        <is>
          <t>Regional 5</t>
        </is>
      </c>
      <c r="B4520">
        <f>IF('Data R5'!C530="","",'Data R5'!B530)</f>
        <v/>
      </c>
      <c r="C4520">
        <f>IF('Data R5'!C530="","",'Data R5'!C530)</f>
        <v/>
      </c>
      <c r="D4520">
        <f>IF('Data R5'!C530="","",'Data R5'!D530)</f>
        <v/>
      </c>
      <c r="E4520">
        <f>IF('Data R5'!C530="","",'Data R5'!E530)</f>
        <v/>
      </c>
      <c r="F4520">
        <f>IF('Data R5'!C530="","",'Data R5'!F530)</f>
        <v/>
      </c>
      <c r="G4520">
        <f>IF('Data R5'!C530="","",'Data R5'!AD530)</f>
        <v/>
      </c>
      <c r="H4520">
        <f>IF('Data R5'!C530="","",'Data R5'!AC530)</f>
        <v/>
      </c>
      <c r="I4520">
        <f>IF('Data R5'!C530="","",COUNTIF('Data R5'!J530,"&gt;0")+COUNTIF('Data R5'!L530,"&gt;0")+COUNTIF('Data R5'!N530,"&gt;0")+COUNTIF('Data R5'!P530,"&gt;0")+COUNTIF('Data R5'!R530,"&gt;0")+COUNTIF('Data R5'!T530,"&gt;0")+COUNTIF('Data R5'!V530,"&gt;0")+COUNTIF('Data R5'!X530,"&gt;0"))</f>
        <v/>
      </c>
      <c r="J4520">
        <f>IF('Data R5'!C530="","",IF((COUNTIF('Data R5'!K530,"&gt;0")+COUNTIF('Data R5'!M530,"&gt;0")+COUNTIF('Data R5'!O530,"&gt;0")+COUNTIF('Data R5'!Q530,"&gt;0")+COUNTIF('Data R5'!S530,"&gt;0")+COUNTIF('Data R5'!U530,"&gt;0")+COUNTIF('Data R5'!W530,"&gt;0")+COUNTIF('Data R5'!Y530,"&gt;0"))&gt;0,1,0))</f>
        <v/>
      </c>
      <c r="M4520" t="inlineStr">
        <is>
          <t>Data R</t>
        </is>
      </c>
    </row>
    <row r="4521">
      <c r="A4521" t="inlineStr">
        <is>
          <t>Regional 5</t>
        </is>
      </c>
      <c r="B4521">
        <f>IF('Data R5'!C531="","",'Data R5'!B531)</f>
        <v/>
      </c>
      <c r="C4521">
        <f>IF('Data R5'!C531="","",'Data R5'!C531)</f>
        <v/>
      </c>
      <c r="D4521">
        <f>IF('Data R5'!C531="","",'Data R5'!D531)</f>
        <v/>
      </c>
      <c r="E4521">
        <f>IF('Data R5'!C531="","",'Data R5'!E531)</f>
        <v/>
      </c>
      <c r="F4521">
        <f>IF('Data R5'!C531="","",'Data R5'!F531)</f>
        <v/>
      </c>
      <c r="G4521">
        <f>IF('Data R5'!C531="","",'Data R5'!AD531)</f>
        <v/>
      </c>
      <c r="H4521">
        <f>IF('Data R5'!C531="","",'Data R5'!AC531)</f>
        <v/>
      </c>
      <c r="I4521">
        <f>IF('Data R5'!C531="","",COUNTIF('Data R5'!J531,"&gt;0")+COUNTIF('Data R5'!L531,"&gt;0")+COUNTIF('Data R5'!N531,"&gt;0")+COUNTIF('Data R5'!P531,"&gt;0")+COUNTIF('Data R5'!R531,"&gt;0")+COUNTIF('Data R5'!T531,"&gt;0")+COUNTIF('Data R5'!V531,"&gt;0")+COUNTIF('Data R5'!X531,"&gt;0"))</f>
        <v/>
      </c>
      <c r="J4521">
        <f>IF('Data R5'!C531="","",IF((COUNTIF('Data R5'!K531,"&gt;0")+COUNTIF('Data R5'!M531,"&gt;0")+COUNTIF('Data R5'!O531,"&gt;0")+COUNTIF('Data R5'!Q531,"&gt;0")+COUNTIF('Data R5'!S531,"&gt;0")+COUNTIF('Data R5'!U531,"&gt;0")+COUNTIF('Data R5'!W531,"&gt;0")+COUNTIF('Data R5'!Y531,"&gt;0"))&gt;0,1,0))</f>
        <v/>
      </c>
      <c r="M4521" t="inlineStr">
        <is>
          <t>Data R</t>
        </is>
      </c>
    </row>
    <row r="4522">
      <c r="A4522" t="inlineStr">
        <is>
          <t>Regional 5</t>
        </is>
      </c>
      <c r="B4522">
        <f>IF('Data R5'!C532="","",'Data R5'!B532)</f>
        <v/>
      </c>
      <c r="C4522">
        <f>IF('Data R5'!C532="","",'Data R5'!C532)</f>
        <v/>
      </c>
      <c r="D4522">
        <f>IF('Data R5'!C532="","",'Data R5'!D532)</f>
        <v/>
      </c>
      <c r="E4522">
        <f>IF('Data R5'!C532="","",'Data R5'!E532)</f>
        <v/>
      </c>
      <c r="F4522">
        <f>IF('Data R5'!C532="","",'Data R5'!F532)</f>
        <v/>
      </c>
      <c r="G4522">
        <f>IF('Data R5'!C532="","",'Data R5'!AD532)</f>
        <v/>
      </c>
      <c r="H4522">
        <f>IF('Data R5'!C532="","",'Data R5'!AC532)</f>
        <v/>
      </c>
      <c r="I4522">
        <f>IF('Data R5'!C532="","",COUNTIF('Data R5'!J532,"&gt;0")+COUNTIF('Data R5'!L532,"&gt;0")+COUNTIF('Data R5'!N532,"&gt;0")+COUNTIF('Data R5'!P532,"&gt;0")+COUNTIF('Data R5'!R532,"&gt;0")+COUNTIF('Data R5'!T532,"&gt;0")+COUNTIF('Data R5'!V532,"&gt;0")+COUNTIF('Data R5'!X532,"&gt;0"))</f>
        <v/>
      </c>
      <c r="J4522">
        <f>IF('Data R5'!C532="","",IF((COUNTIF('Data R5'!K532,"&gt;0")+COUNTIF('Data R5'!M532,"&gt;0")+COUNTIF('Data R5'!O532,"&gt;0")+COUNTIF('Data R5'!Q532,"&gt;0")+COUNTIF('Data R5'!S532,"&gt;0")+COUNTIF('Data R5'!U532,"&gt;0")+COUNTIF('Data R5'!W532,"&gt;0")+COUNTIF('Data R5'!Y532,"&gt;0"))&gt;0,1,0))</f>
        <v/>
      </c>
      <c r="M4522" t="inlineStr">
        <is>
          <t>Data R</t>
        </is>
      </c>
    </row>
    <row r="4523">
      <c r="A4523" t="inlineStr">
        <is>
          <t>Regional 5</t>
        </is>
      </c>
      <c r="B4523">
        <f>IF('Data R5'!C533="","",'Data R5'!B533)</f>
        <v/>
      </c>
      <c r="C4523">
        <f>IF('Data R5'!C533="","",'Data R5'!C533)</f>
        <v/>
      </c>
      <c r="D4523">
        <f>IF('Data R5'!C533="","",'Data R5'!D533)</f>
        <v/>
      </c>
      <c r="E4523">
        <f>IF('Data R5'!C533="","",'Data R5'!E533)</f>
        <v/>
      </c>
      <c r="F4523">
        <f>IF('Data R5'!C533="","",'Data R5'!F533)</f>
        <v/>
      </c>
      <c r="G4523">
        <f>IF('Data R5'!C533="","",'Data R5'!AD533)</f>
        <v/>
      </c>
      <c r="H4523">
        <f>IF('Data R5'!C533="","",'Data R5'!AC533)</f>
        <v/>
      </c>
      <c r="I4523">
        <f>IF('Data R5'!C533="","",COUNTIF('Data R5'!J533,"&gt;0")+COUNTIF('Data R5'!L533,"&gt;0")+COUNTIF('Data R5'!N533,"&gt;0")+COUNTIF('Data R5'!P533,"&gt;0")+COUNTIF('Data R5'!R533,"&gt;0")+COUNTIF('Data R5'!T533,"&gt;0")+COUNTIF('Data R5'!V533,"&gt;0")+COUNTIF('Data R5'!X533,"&gt;0"))</f>
        <v/>
      </c>
      <c r="J4523">
        <f>IF('Data R5'!C533="","",IF((COUNTIF('Data R5'!K533,"&gt;0")+COUNTIF('Data R5'!M533,"&gt;0")+COUNTIF('Data R5'!O533,"&gt;0")+COUNTIF('Data R5'!Q533,"&gt;0")+COUNTIF('Data R5'!S533,"&gt;0")+COUNTIF('Data R5'!U533,"&gt;0")+COUNTIF('Data R5'!W533,"&gt;0")+COUNTIF('Data R5'!Y533,"&gt;0"))&gt;0,1,0))</f>
        <v/>
      </c>
      <c r="M4523" t="inlineStr">
        <is>
          <t>Data R</t>
        </is>
      </c>
    </row>
    <row r="4524">
      <c r="A4524" t="inlineStr">
        <is>
          <t>Regional 5</t>
        </is>
      </c>
      <c r="B4524">
        <f>IF('Data R5'!C534="","",'Data R5'!B534)</f>
        <v/>
      </c>
      <c r="C4524">
        <f>IF('Data R5'!C534="","",'Data R5'!C534)</f>
        <v/>
      </c>
      <c r="D4524">
        <f>IF('Data R5'!C534="","",'Data R5'!D534)</f>
        <v/>
      </c>
      <c r="E4524">
        <f>IF('Data R5'!C534="","",'Data R5'!E534)</f>
        <v/>
      </c>
      <c r="F4524">
        <f>IF('Data R5'!C534="","",'Data R5'!F534)</f>
        <v/>
      </c>
      <c r="G4524">
        <f>IF('Data R5'!C534="","",'Data R5'!AD534)</f>
        <v/>
      </c>
      <c r="H4524">
        <f>IF('Data R5'!C534="","",'Data R5'!AC534)</f>
        <v/>
      </c>
      <c r="I4524">
        <f>IF('Data R5'!C534="","",COUNTIF('Data R5'!J534,"&gt;0")+COUNTIF('Data R5'!L534,"&gt;0")+COUNTIF('Data R5'!N534,"&gt;0")+COUNTIF('Data R5'!P534,"&gt;0")+COUNTIF('Data R5'!R534,"&gt;0")+COUNTIF('Data R5'!T534,"&gt;0")+COUNTIF('Data R5'!V534,"&gt;0")+COUNTIF('Data R5'!X534,"&gt;0"))</f>
        <v/>
      </c>
      <c r="J4524">
        <f>IF('Data R5'!C534="","",IF((COUNTIF('Data R5'!K534,"&gt;0")+COUNTIF('Data R5'!M534,"&gt;0")+COUNTIF('Data R5'!O534,"&gt;0")+COUNTIF('Data R5'!Q534,"&gt;0")+COUNTIF('Data R5'!S534,"&gt;0")+COUNTIF('Data R5'!U534,"&gt;0")+COUNTIF('Data R5'!W534,"&gt;0")+COUNTIF('Data R5'!Y534,"&gt;0"))&gt;0,1,0))</f>
        <v/>
      </c>
      <c r="M4524" t="inlineStr">
        <is>
          <t>Data R</t>
        </is>
      </c>
    </row>
    <row r="4525">
      <c r="A4525" t="inlineStr">
        <is>
          <t>Regional 5</t>
        </is>
      </c>
      <c r="B4525">
        <f>IF('Data R5'!C535="","",'Data R5'!B535)</f>
        <v/>
      </c>
      <c r="C4525">
        <f>IF('Data R5'!C535="","",'Data R5'!C535)</f>
        <v/>
      </c>
      <c r="D4525">
        <f>IF('Data R5'!C535="","",'Data R5'!D535)</f>
        <v/>
      </c>
      <c r="E4525">
        <f>IF('Data R5'!C535="","",'Data R5'!E535)</f>
        <v/>
      </c>
      <c r="F4525">
        <f>IF('Data R5'!C535="","",'Data R5'!F535)</f>
        <v/>
      </c>
      <c r="G4525">
        <f>IF('Data R5'!C535="","",'Data R5'!AD535)</f>
        <v/>
      </c>
      <c r="H4525">
        <f>IF('Data R5'!C535="","",'Data R5'!AC535)</f>
        <v/>
      </c>
      <c r="I4525">
        <f>IF('Data R5'!C535="","",COUNTIF('Data R5'!J535,"&gt;0")+COUNTIF('Data R5'!L535,"&gt;0")+COUNTIF('Data R5'!N535,"&gt;0")+COUNTIF('Data R5'!P535,"&gt;0")+COUNTIF('Data R5'!R535,"&gt;0")+COUNTIF('Data R5'!T535,"&gt;0")+COUNTIF('Data R5'!V535,"&gt;0")+COUNTIF('Data R5'!X535,"&gt;0"))</f>
        <v/>
      </c>
      <c r="J4525">
        <f>IF('Data R5'!C535="","",IF((COUNTIF('Data R5'!K535,"&gt;0")+COUNTIF('Data R5'!M535,"&gt;0")+COUNTIF('Data R5'!O535,"&gt;0")+COUNTIF('Data R5'!Q535,"&gt;0")+COUNTIF('Data R5'!S535,"&gt;0")+COUNTIF('Data R5'!U535,"&gt;0")+COUNTIF('Data R5'!W535,"&gt;0")+COUNTIF('Data R5'!Y535,"&gt;0"))&gt;0,1,0))</f>
        <v/>
      </c>
      <c r="M4525" t="inlineStr">
        <is>
          <t>Data R</t>
        </is>
      </c>
    </row>
    <row r="4526">
      <c r="A4526" t="inlineStr">
        <is>
          <t>Regional 5</t>
        </is>
      </c>
      <c r="B4526">
        <f>IF('Data R5'!C536="","",'Data R5'!B536)</f>
        <v/>
      </c>
      <c r="C4526">
        <f>IF('Data R5'!C536="","",'Data R5'!C536)</f>
        <v/>
      </c>
      <c r="D4526">
        <f>IF('Data R5'!C536="","",'Data R5'!D536)</f>
        <v/>
      </c>
      <c r="E4526">
        <f>IF('Data R5'!C536="","",'Data R5'!E536)</f>
        <v/>
      </c>
      <c r="F4526">
        <f>IF('Data R5'!C536="","",'Data R5'!F536)</f>
        <v/>
      </c>
      <c r="G4526">
        <f>IF('Data R5'!C536="","",'Data R5'!AD536)</f>
        <v/>
      </c>
      <c r="H4526">
        <f>IF('Data R5'!C536="","",'Data R5'!AC536)</f>
        <v/>
      </c>
      <c r="I4526">
        <f>IF('Data R5'!C536="","",COUNTIF('Data R5'!J536,"&gt;0")+COUNTIF('Data R5'!L536,"&gt;0")+COUNTIF('Data R5'!N536,"&gt;0")+COUNTIF('Data R5'!P536,"&gt;0")+COUNTIF('Data R5'!R536,"&gt;0")+COUNTIF('Data R5'!T536,"&gt;0")+COUNTIF('Data R5'!V536,"&gt;0")+COUNTIF('Data R5'!X536,"&gt;0"))</f>
        <v/>
      </c>
      <c r="J4526">
        <f>IF('Data R5'!C536="","",IF((COUNTIF('Data R5'!K536,"&gt;0")+COUNTIF('Data R5'!M536,"&gt;0")+COUNTIF('Data R5'!O536,"&gt;0")+COUNTIF('Data R5'!Q536,"&gt;0")+COUNTIF('Data R5'!S536,"&gt;0")+COUNTIF('Data R5'!U536,"&gt;0")+COUNTIF('Data R5'!W536,"&gt;0")+COUNTIF('Data R5'!Y536,"&gt;0"))&gt;0,1,0))</f>
        <v/>
      </c>
      <c r="M4526" t="inlineStr">
        <is>
          <t>Data R</t>
        </is>
      </c>
    </row>
    <row r="4527">
      <c r="A4527" t="inlineStr">
        <is>
          <t>Regional 5</t>
        </is>
      </c>
      <c r="B4527">
        <f>IF('Data R5'!C537="","",'Data R5'!B537)</f>
        <v/>
      </c>
      <c r="C4527">
        <f>IF('Data R5'!C537="","",'Data R5'!C537)</f>
        <v/>
      </c>
      <c r="D4527">
        <f>IF('Data R5'!C537="","",'Data R5'!D537)</f>
        <v/>
      </c>
      <c r="E4527">
        <f>IF('Data R5'!C537="","",'Data R5'!E537)</f>
        <v/>
      </c>
      <c r="F4527">
        <f>IF('Data R5'!C537="","",'Data R5'!F537)</f>
        <v/>
      </c>
      <c r="G4527">
        <f>IF('Data R5'!C537="","",'Data R5'!AD537)</f>
        <v/>
      </c>
      <c r="H4527">
        <f>IF('Data R5'!C537="","",'Data R5'!AC537)</f>
        <v/>
      </c>
      <c r="I4527">
        <f>IF('Data R5'!C537="","",COUNTIF('Data R5'!J537,"&gt;0")+COUNTIF('Data R5'!L537,"&gt;0")+COUNTIF('Data R5'!N537,"&gt;0")+COUNTIF('Data R5'!P537,"&gt;0")+COUNTIF('Data R5'!R537,"&gt;0")+COUNTIF('Data R5'!T537,"&gt;0")+COUNTIF('Data R5'!V537,"&gt;0")+COUNTIF('Data R5'!X537,"&gt;0"))</f>
        <v/>
      </c>
      <c r="J4527">
        <f>IF('Data R5'!C537="","",IF((COUNTIF('Data R5'!K537,"&gt;0")+COUNTIF('Data R5'!M537,"&gt;0")+COUNTIF('Data R5'!O537,"&gt;0")+COUNTIF('Data R5'!Q537,"&gt;0")+COUNTIF('Data R5'!S537,"&gt;0")+COUNTIF('Data R5'!U537,"&gt;0")+COUNTIF('Data R5'!W537,"&gt;0")+COUNTIF('Data R5'!Y537,"&gt;0"))&gt;0,1,0))</f>
        <v/>
      </c>
      <c r="M4527" t="inlineStr">
        <is>
          <t>Data R</t>
        </is>
      </c>
    </row>
    <row r="4528">
      <c r="A4528" t="inlineStr">
        <is>
          <t>Regional 5</t>
        </is>
      </c>
      <c r="B4528">
        <f>IF('Data R5'!C538="","",'Data R5'!B538)</f>
        <v/>
      </c>
      <c r="C4528">
        <f>IF('Data R5'!C538="","",'Data R5'!C538)</f>
        <v/>
      </c>
      <c r="D4528">
        <f>IF('Data R5'!C538="","",'Data R5'!D538)</f>
        <v/>
      </c>
      <c r="E4528">
        <f>IF('Data R5'!C538="","",'Data R5'!E538)</f>
        <v/>
      </c>
      <c r="F4528">
        <f>IF('Data R5'!C538="","",'Data R5'!F538)</f>
        <v/>
      </c>
      <c r="G4528">
        <f>IF('Data R5'!C538="","",'Data R5'!AD538)</f>
        <v/>
      </c>
      <c r="H4528">
        <f>IF('Data R5'!C538="","",'Data R5'!AC538)</f>
        <v/>
      </c>
      <c r="I4528">
        <f>IF('Data R5'!C538="","",COUNTIF('Data R5'!J538,"&gt;0")+COUNTIF('Data R5'!L538,"&gt;0")+COUNTIF('Data R5'!N538,"&gt;0")+COUNTIF('Data R5'!P538,"&gt;0")+COUNTIF('Data R5'!R538,"&gt;0")+COUNTIF('Data R5'!T538,"&gt;0")+COUNTIF('Data R5'!V538,"&gt;0")+COUNTIF('Data R5'!X538,"&gt;0"))</f>
        <v/>
      </c>
      <c r="J4528">
        <f>IF('Data R5'!C538="","",IF((COUNTIF('Data R5'!K538,"&gt;0")+COUNTIF('Data R5'!M538,"&gt;0")+COUNTIF('Data R5'!O538,"&gt;0")+COUNTIF('Data R5'!Q538,"&gt;0")+COUNTIF('Data R5'!S538,"&gt;0")+COUNTIF('Data R5'!U538,"&gt;0")+COUNTIF('Data R5'!W538,"&gt;0")+COUNTIF('Data R5'!Y538,"&gt;0"))&gt;0,1,0))</f>
        <v/>
      </c>
      <c r="M4528" t="inlineStr">
        <is>
          <t>Data R</t>
        </is>
      </c>
    </row>
    <row r="4529">
      <c r="A4529" t="inlineStr">
        <is>
          <t>Regional 5</t>
        </is>
      </c>
      <c r="B4529">
        <f>IF('Data R5'!C539="","",'Data R5'!B539)</f>
        <v/>
      </c>
      <c r="C4529">
        <f>IF('Data R5'!C539="","",'Data R5'!C539)</f>
        <v/>
      </c>
      <c r="D4529">
        <f>IF('Data R5'!C539="","",'Data R5'!D539)</f>
        <v/>
      </c>
      <c r="E4529">
        <f>IF('Data R5'!C539="","",'Data R5'!E539)</f>
        <v/>
      </c>
      <c r="F4529">
        <f>IF('Data R5'!C539="","",'Data R5'!F539)</f>
        <v/>
      </c>
      <c r="G4529">
        <f>IF('Data R5'!C539="","",'Data R5'!AD539)</f>
        <v/>
      </c>
      <c r="H4529">
        <f>IF('Data R5'!C539="","",'Data R5'!AC539)</f>
        <v/>
      </c>
      <c r="I4529">
        <f>IF('Data R5'!C539="","",COUNTIF('Data R5'!J539,"&gt;0")+COUNTIF('Data R5'!L539,"&gt;0")+COUNTIF('Data R5'!N539,"&gt;0")+COUNTIF('Data R5'!P539,"&gt;0")+COUNTIF('Data R5'!R539,"&gt;0")+COUNTIF('Data R5'!T539,"&gt;0")+COUNTIF('Data R5'!V539,"&gt;0")+COUNTIF('Data R5'!X539,"&gt;0"))</f>
        <v/>
      </c>
      <c r="J4529">
        <f>IF('Data R5'!C539="","",IF((COUNTIF('Data R5'!K539,"&gt;0")+COUNTIF('Data R5'!M539,"&gt;0")+COUNTIF('Data R5'!O539,"&gt;0")+COUNTIF('Data R5'!Q539,"&gt;0")+COUNTIF('Data R5'!S539,"&gt;0")+COUNTIF('Data R5'!U539,"&gt;0")+COUNTIF('Data R5'!W539,"&gt;0")+COUNTIF('Data R5'!Y539,"&gt;0"))&gt;0,1,0))</f>
        <v/>
      </c>
      <c r="M4529" t="inlineStr">
        <is>
          <t>Data R</t>
        </is>
      </c>
    </row>
    <row r="4530">
      <c r="A4530" t="inlineStr">
        <is>
          <t>Regional 5</t>
        </is>
      </c>
      <c r="B4530">
        <f>IF('Data R5'!C540="","",'Data R5'!B540)</f>
        <v/>
      </c>
      <c r="C4530">
        <f>IF('Data R5'!C540="","",'Data R5'!C540)</f>
        <v/>
      </c>
      <c r="D4530">
        <f>IF('Data R5'!C540="","",'Data R5'!D540)</f>
        <v/>
      </c>
      <c r="E4530">
        <f>IF('Data R5'!C540="","",'Data R5'!E540)</f>
        <v/>
      </c>
      <c r="F4530">
        <f>IF('Data R5'!C540="","",'Data R5'!F540)</f>
        <v/>
      </c>
      <c r="G4530">
        <f>IF('Data R5'!C540="","",'Data R5'!AD540)</f>
        <v/>
      </c>
      <c r="H4530">
        <f>IF('Data R5'!C540="","",'Data R5'!AC540)</f>
        <v/>
      </c>
      <c r="I4530">
        <f>IF('Data R5'!C540="","",COUNTIF('Data R5'!J540,"&gt;0")+COUNTIF('Data R5'!L540,"&gt;0")+COUNTIF('Data R5'!N540,"&gt;0")+COUNTIF('Data R5'!P540,"&gt;0")+COUNTIF('Data R5'!R540,"&gt;0")+COUNTIF('Data R5'!T540,"&gt;0")+COUNTIF('Data R5'!V540,"&gt;0")+COUNTIF('Data R5'!X540,"&gt;0"))</f>
        <v/>
      </c>
      <c r="J4530">
        <f>IF('Data R5'!C540="","",IF((COUNTIF('Data R5'!K540,"&gt;0")+COUNTIF('Data R5'!M540,"&gt;0")+COUNTIF('Data R5'!O540,"&gt;0")+COUNTIF('Data R5'!Q540,"&gt;0")+COUNTIF('Data R5'!S540,"&gt;0")+COUNTIF('Data R5'!U540,"&gt;0")+COUNTIF('Data R5'!W540,"&gt;0")+COUNTIF('Data R5'!Y540,"&gt;0"))&gt;0,1,0))</f>
        <v/>
      </c>
      <c r="M4530" t="inlineStr">
        <is>
          <t>Data R</t>
        </is>
      </c>
    </row>
    <row r="4531">
      <c r="A4531" t="inlineStr">
        <is>
          <t>Regional 5</t>
        </is>
      </c>
      <c r="B4531">
        <f>IF('Data R5'!C541="","",'Data R5'!B541)</f>
        <v/>
      </c>
      <c r="C4531">
        <f>IF('Data R5'!C541="","",'Data R5'!C541)</f>
        <v/>
      </c>
      <c r="D4531">
        <f>IF('Data R5'!C541="","",'Data R5'!D541)</f>
        <v/>
      </c>
      <c r="E4531">
        <f>IF('Data R5'!C541="","",'Data R5'!E541)</f>
        <v/>
      </c>
      <c r="F4531">
        <f>IF('Data R5'!C541="","",'Data R5'!F541)</f>
        <v/>
      </c>
      <c r="G4531">
        <f>IF('Data R5'!C541="","",'Data R5'!AD541)</f>
        <v/>
      </c>
      <c r="H4531">
        <f>IF('Data R5'!C541="","",'Data R5'!AC541)</f>
        <v/>
      </c>
      <c r="I4531">
        <f>IF('Data R5'!C541="","",COUNTIF('Data R5'!J541,"&gt;0")+COUNTIF('Data R5'!L541,"&gt;0")+COUNTIF('Data R5'!N541,"&gt;0")+COUNTIF('Data R5'!P541,"&gt;0")+COUNTIF('Data R5'!R541,"&gt;0")+COUNTIF('Data R5'!T541,"&gt;0")+COUNTIF('Data R5'!V541,"&gt;0")+COUNTIF('Data R5'!X541,"&gt;0"))</f>
        <v/>
      </c>
      <c r="J4531">
        <f>IF('Data R5'!C541="","",IF((COUNTIF('Data R5'!K541,"&gt;0")+COUNTIF('Data R5'!M541,"&gt;0")+COUNTIF('Data R5'!O541,"&gt;0")+COUNTIF('Data R5'!Q541,"&gt;0")+COUNTIF('Data R5'!S541,"&gt;0")+COUNTIF('Data R5'!U541,"&gt;0")+COUNTIF('Data R5'!W541,"&gt;0")+COUNTIF('Data R5'!Y541,"&gt;0"))&gt;0,1,0))</f>
        <v/>
      </c>
      <c r="M4531" t="inlineStr">
        <is>
          <t>Data R</t>
        </is>
      </c>
    </row>
    <row r="4532">
      <c r="A4532" t="inlineStr">
        <is>
          <t>Regional 5</t>
        </is>
      </c>
      <c r="B4532">
        <f>IF('Data R5'!C542="","",'Data R5'!B542)</f>
        <v/>
      </c>
      <c r="C4532">
        <f>IF('Data R5'!C542="","",'Data R5'!C542)</f>
        <v/>
      </c>
      <c r="D4532">
        <f>IF('Data R5'!C542="","",'Data R5'!D542)</f>
        <v/>
      </c>
      <c r="E4532">
        <f>IF('Data R5'!C542="","",'Data R5'!E542)</f>
        <v/>
      </c>
      <c r="F4532">
        <f>IF('Data R5'!C542="","",'Data R5'!F542)</f>
        <v/>
      </c>
      <c r="G4532">
        <f>IF('Data R5'!C542="","",'Data R5'!AD542)</f>
        <v/>
      </c>
      <c r="H4532">
        <f>IF('Data R5'!C542="","",'Data R5'!AC542)</f>
        <v/>
      </c>
      <c r="I4532">
        <f>IF('Data R5'!C542="","",COUNTIF('Data R5'!J542,"&gt;0")+COUNTIF('Data R5'!L542,"&gt;0")+COUNTIF('Data R5'!N542,"&gt;0")+COUNTIF('Data R5'!P542,"&gt;0")+COUNTIF('Data R5'!R542,"&gt;0")+COUNTIF('Data R5'!T542,"&gt;0")+COUNTIF('Data R5'!V542,"&gt;0")+COUNTIF('Data R5'!X542,"&gt;0"))</f>
        <v/>
      </c>
      <c r="J4532">
        <f>IF('Data R5'!C542="","",IF((COUNTIF('Data R5'!K542,"&gt;0")+COUNTIF('Data R5'!M542,"&gt;0")+COUNTIF('Data R5'!O542,"&gt;0")+COUNTIF('Data R5'!Q542,"&gt;0")+COUNTIF('Data R5'!S542,"&gt;0")+COUNTIF('Data R5'!U542,"&gt;0")+COUNTIF('Data R5'!W542,"&gt;0")+COUNTIF('Data R5'!Y542,"&gt;0"))&gt;0,1,0))</f>
        <v/>
      </c>
      <c r="M4532" t="inlineStr">
        <is>
          <t>Data R</t>
        </is>
      </c>
    </row>
    <row r="4533">
      <c r="A4533" t="inlineStr">
        <is>
          <t>Regional 5</t>
        </is>
      </c>
      <c r="B4533">
        <f>IF('Data R5'!C543="","",'Data R5'!B543)</f>
        <v/>
      </c>
      <c r="C4533">
        <f>IF('Data R5'!C543="","",'Data R5'!C543)</f>
        <v/>
      </c>
      <c r="D4533">
        <f>IF('Data R5'!C543="","",'Data R5'!D543)</f>
        <v/>
      </c>
      <c r="E4533">
        <f>IF('Data R5'!C543="","",'Data R5'!E543)</f>
        <v/>
      </c>
      <c r="F4533">
        <f>IF('Data R5'!C543="","",'Data R5'!F543)</f>
        <v/>
      </c>
      <c r="G4533">
        <f>IF('Data R5'!C543="","",'Data R5'!AD543)</f>
        <v/>
      </c>
      <c r="H4533">
        <f>IF('Data R5'!C543="","",'Data R5'!AC543)</f>
        <v/>
      </c>
      <c r="I4533">
        <f>IF('Data R5'!C543="","",COUNTIF('Data R5'!J543,"&gt;0")+COUNTIF('Data R5'!L543,"&gt;0")+COUNTIF('Data R5'!N543,"&gt;0")+COUNTIF('Data R5'!P543,"&gt;0")+COUNTIF('Data R5'!R543,"&gt;0")+COUNTIF('Data R5'!T543,"&gt;0")+COUNTIF('Data R5'!V543,"&gt;0")+COUNTIF('Data R5'!X543,"&gt;0"))</f>
        <v/>
      </c>
      <c r="J4533">
        <f>IF('Data R5'!C543="","",IF((COUNTIF('Data R5'!K543,"&gt;0")+COUNTIF('Data R5'!M543,"&gt;0")+COUNTIF('Data R5'!O543,"&gt;0")+COUNTIF('Data R5'!Q543,"&gt;0")+COUNTIF('Data R5'!S543,"&gt;0")+COUNTIF('Data R5'!U543,"&gt;0")+COUNTIF('Data R5'!W543,"&gt;0")+COUNTIF('Data R5'!Y543,"&gt;0"))&gt;0,1,0))</f>
        <v/>
      </c>
      <c r="M4533" t="inlineStr">
        <is>
          <t>Data R</t>
        </is>
      </c>
    </row>
    <row r="4534">
      <c r="A4534" t="inlineStr">
        <is>
          <t>Regional 5</t>
        </is>
      </c>
      <c r="B4534">
        <f>IF('Data R5'!C544="","",'Data R5'!B544)</f>
        <v/>
      </c>
      <c r="C4534">
        <f>IF('Data R5'!C544="","",'Data R5'!C544)</f>
        <v/>
      </c>
      <c r="D4534">
        <f>IF('Data R5'!C544="","",'Data R5'!D544)</f>
        <v/>
      </c>
      <c r="E4534">
        <f>IF('Data R5'!C544="","",'Data R5'!E544)</f>
        <v/>
      </c>
      <c r="F4534">
        <f>IF('Data R5'!C544="","",'Data R5'!F544)</f>
        <v/>
      </c>
      <c r="G4534">
        <f>IF('Data R5'!C544="","",'Data R5'!AD544)</f>
        <v/>
      </c>
      <c r="H4534">
        <f>IF('Data R5'!C544="","",'Data R5'!AC544)</f>
        <v/>
      </c>
      <c r="I4534">
        <f>IF('Data R5'!C544="","",COUNTIF('Data R5'!J544,"&gt;0")+COUNTIF('Data R5'!L544,"&gt;0")+COUNTIF('Data R5'!N544,"&gt;0")+COUNTIF('Data R5'!P544,"&gt;0")+COUNTIF('Data R5'!R544,"&gt;0")+COUNTIF('Data R5'!T544,"&gt;0")+COUNTIF('Data R5'!V544,"&gt;0")+COUNTIF('Data R5'!X544,"&gt;0"))</f>
        <v/>
      </c>
      <c r="J4534">
        <f>IF('Data R5'!C544="","",IF((COUNTIF('Data R5'!K544,"&gt;0")+COUNTIF('Data R5'!M544,"&gt;0")+COUNTIF('Data R5'!O544,"&gt;0")+COUNTIF('Data R5'!Q544,"&gt;0")+COUNTIF('Data R5'!S544,"&gt;0")+COUNTIF('Data R5'!U544,"&gt;0")+COUNTIF('Data R5'!W544,"&gt;0")+COUNTIF('Data R5'!Y544,"&gt;0"))&gt;0,1,0))</f>
        <v/>
      </c>
      <c r="M4534" t="inlineStr">
        <is>
          <t>Data R</t>
        </is>
      </c>
    </row>
    <row r="4535">
      <c r="A4535" t="inlineStr">
        <is>
          <t>Regional 5</t>
        </is>
      </c>
      <c r="B4535">
        <f>IF('Data R5'!C545="","",'Data R5'!B545)</f>
        <v/>
      </c>
      <c r="C4535">
        <f>IF('Data R5'!C545="","",'Data R5'!C545)</f>
        <v/>
      </c>
      <c r="D4535">
        <f>IF('Data R5'!C545="","",'Data R5'!D545)</f>
        <v/>
      </c>
      <c r="E4535">
        <f>IF('Data R5'!C545="","",'Data R5'!E545)</f>
        <v/>
      </c>
      <c r="F4535">
        <f>IF('Data R5'!C545="","",'Data R5'!F545)</f>
        <v/>
      </c>
      <c r="G4535">
        <f>IF('Data R5'!C545="","",'Data R5'!AD545)</f>
        <v/>
      </c>
      <c r="H4535">
        <f>IF('Data R5'!C545="","",'Data R5'!AC545)</f>
        <v/>
      </c>
      <c r="I4535">
        <f>IF('Data R5'!C545="","",COUNTIF('Data R5'!J545,"&gt;0")+COUNTIF('Data R5'!L545,"&gt;0")+COUNTIF('Data R5'!N545,"&gt;0")+COUNTIF('Data R5'!P545,"&gt;0")+COUNTIF('Data R5'!R545,"&gt;0")+COUNTIF('Data R5'!T545,"&gt;0")+COUNTIF('Data R5'!V545,"&gt;0")+COUNTIF('Data R5'!X545,"&gt;0"))</f>
        <v/>
      </c>
      <c r="J4535">
        <f>IF('Data R5'!C545="","",IF((COUNTIF('Data R5'!K545,"&gt;0")+COUNTIF('Data R5'!M545,"&gt;0")+COUNTIF('Data R5'!O545,"&gt;0")+COUNTIF('Data R5'!Q545,"&gt;0")+COUNTIF('Data R5'!S545,"&gt;0")+COUNTIF('Data R5'!U545,"&gt;0")+COUNTIF('Data R5'!W545,"&gt;0")+COUNTIF('Data R5'!Y545,"&gt;0"))&gt;0,1,0))</f>
        <v/>
      </c>
      <c r="M4535" t="inlineStr">
        <is>
          <t>Data R</t>
        </is>
      </c>
    </row>
    <row r="4536">
      <c r="A4536" t="inlineStr">
        <is>
          <t>Regional 5</t>
        </is>
      </c>
      <c r="B4536">
        <f>IF('Data R5'!C546="","",'Data R5'!B546)</f>
        <v/>
      </c>
      <c r="C4536">
        <f>IF('Data R5'!C546="","",'Data R5'!C546)</f>
        <v/>
      </c>
      <c r="D4536">
        <f>IF('Data R5'!C546="","",'Data R5'!D546)</f>
        <v/>
      </c>
      <c r="E4536">
        <f>IF('Data R5'!C546="","",'Data R5'!E546)</f>
        <v/>
      </c>
      <c r="F4536">
        <f>IF('Data R5'!C546="","",'Data R5'!F546)</f>
        <v/>
      </c>
      <c r="G4536">
        <f>IF('Data R5'!C546="","",'Data R5'!AD546)</f>
        <v/>
      </c>
      <c r="H4536">
        <f>IF('Data R5'!C546="","",'Data R5'!AC546)</f>
        <v/>
      </c>
      <c r="I4536">
        <f>IF('Data R5'!C546="","",COUNTIF('Data R5'!J546,"&gt;0")+COUNTIF('Data R5'!L546,"&gt;0")+COUNTIF('Data R5'!N546,"&gt;0")+COUNTIF('Data R5'!P546,"&gt;0")+COUNTIF('Data R5'!R546,"&gt;0")+COUNTIF('Data R5'!T546,"&gt;0")+COUNTIF('Data R5'!V546,"&gt;0")+COUNTIF('Data R5'!X546,"&gt;0"))</f>
        <v/>
      </c>
      <c r="J4536">
        <f>IF('Data R5'!C546="","",IF((COUNTIF('Data R5'!K546,"&gt;0")+COUNTIF('Data R5'!M546,"&gt;0")+COUNTIF('Data R5'!O546,"&gt;0")+COUNTIF('Data R5'!Q546,"&gt;0")+COUNTIF('Data R5'!S546,"&gt;0")+COUNTIF('Data R5'!U546,"&gt;0")+COUNTIF('Data R5'!W546,"&gt;0")+COUNTIF('Data R5'!Y546,"&gt;0"))&gt;0,1,0))</f>
        <v/>
      </c>
      <c r="M4536" t="inlineStr">
        <is>
          <t>Data R</t>
        </is>
      </c>
    </row>
    <row r="4537">
      <c r="A4537" t="inlineStr">
        <is>
          <t>Regional 5</t>
        </is>
      </c>
      <c r="B4537">
        <f>IF('Data R5'!C547="","",'Data R5'!B547)</f>
        <v/>
      </c>
      <c r="C4537">
        <f>IF('Data R5'!C547="","",'Data R5'!C547)</f>
        <v/>
      </c>
      <c r="D4537">
        <f>IF('Data R5'!C547="","",'Data R5'!D547)</f>
        <v/>
      </c>
      <c r="E4537">
        <f>IF('Data R5'!C547="","",'Data R5'!E547)</f>
        <v/>
      </c>
      <c r="F4537">
        <f>IF('Data R5'!C547="","",'Data R5'!F547)</f>
        <v/>
      </c>
      <c r="G4537">
        <f>IF('Data R5'!C547="","",'Data R5'!AD547)</f>
        <v/>
      </c>
      <c r="H4537">
        <f>IF('Data R5'!C547="","",'Data R5'!AC547)</f>
        <v/>
      </c>
      <c r="I4537">
        <f>IF('Data R5'!C547="","",COUNTIF('Data R5'!J547,"&gt;0")+COUNTIF('Data R5'!L547,"&gt;0")+COUNTIF('Data R5'!N547,"&gt;0")+COUNTIF('Data R5'!P547,"&gt;0")+COUNTIF('Data R5'!R547,"&gt;0")+COUNTIF('Data R5'!T547,"&gt;0")+COUNTIF('Data R5'!V547,"&gt;0")+COUNTIF('Data R5'!X547,"&gt;0"))</f>
        <v/>
      </c>
      <c r="J4537">
        <f>IF('Data R5'!C547="","",IF((COUNTIF('Data R5'!K547,"&gt;0")+COUNTIF('Data R5'!M547,"&gt;0")+COUNTIF('Data R5'!O547,"&gt;0")+COUNTIF('Data R5'!Q547,"&gt;0")+COUNTIF('Data R5'!S547,"&gt;0")+COUNTIF('Data R5'!U547,"&gt;0")+COUNTIF('Data R5'!W547,"&gt;0")+COUNTIF('Data R5'!Y547,"&gt;0"))&gt;0,1,0))</f>
        <v/>
      </c>
      <c r="M4537" t="inlineStr">
        <is>
          <t>Data R</t>
        </is>
      </c>
    </row>
    <row r="4538">
      <c r="A4538" t="inlineStr">
        <is>
          <t>Regional 5</t>
        </is>
      </c>
      <c r="B4538">
        <f>IF('Data R5'!C548="","",'Data R5'!B548)</f>
        <v/>
      </c>
      <c r="C4538">
        <f>IF('Data R5'!C548="","",'Data R5'!C548)</f>
        <v/>
      </c>
      <c r="D4538">
        <f>IF('Data R5'!C548="","",'Data R5'!D548)</f>
        <v/>
      </c>
      <c r="E4538">
        <f>IF('Data R5'!C548="","",'Data R5'!E548)</f>
        <v/>
      </c>
      <c r="F4538">
        <f>IF('Data R5'!C548="","",'Data R5'!F548)</f>
        <v/>
      </c>
      <c r="G4538">
        <f>IF('Data R5'!C548="","",'Data R5'!AD548)</f>
        <v/>
      </c>
      <c r="H4538">
        <f>IF('Data R5'!C548="","",'Data R5'!AC548)</f>
        <v/>
      </c>
      <c r="I4538">
        <f>IF('Data R5'!C548="","",COUNTIF('Data R5'!J548,"&gt;0")+COUNTIF('Data R5'!L548,"&gt;0")+COUNTIF('Data R5'!N548,"&gt;0")+COUNTIF('Data R5'!P548,"&gt;0")+COUNTIF('Data R5'!R548,"&gt;0")+COUNTIF('Data R5'!T548,"&gt;0")+COUNTIF('Data R5'!V548,"&gt;0")+COUNTIF('Data R5'!X548,"&gt;0"))</f>
        <v/>
      </c>
      <c r="J4538">
        <f>IF('Data R5'!C548="","",IF((COUNTIF('Data R5'!K548,"&gt;0")+COUNTIF('Data R5'!M548,"&gt;0")+COUNTIF('Data R5'!O548,"&gt;0")+COUNTIF('Data R5'!Q548,"&gt;0")+COUNTIF('Data R5'!S548,"&gt;0")+COUNTIF('Data R5'!U548,"&gt;0")+COUNTIF('Data R5'!W548,"&gt;0")+COUNTIF('Data R5'!Y548,"&gt;0"))&gt;0,1,0))</f>
        <v/>
      </c>
      <c r="M4538" t="inlineStr">
        <is>
          <t>Data R</t>
        </is>
      </c>
    </row>
    <row r="4539">
      <c r="A4539" t="inlineStr">
        <is>
          <t>Regional 5</t>
        </is>
      </c>
      <c r="B4539">
        <f>IF('Data R5'!C549="","",'Data R5'!B549)</f>
        <v/>
      </c>
      <c r="C4539">
        <f>IF('Data R5'!C549="","",'Data R5'!C549)</f>
        <v/>
      </c>
      <c r="D4539">
        <f>IF('Data R5'!C549="","",'Data R5'!D549)</f>
        <v/>
      </c>
      <c r="E4539">
        <f>IF('Data R5'!C549="","",'Data R5'!E549)</f>
        <v/>
      </c>
      <c r="F4539">
        <f>IF('Data R5'!C549="","",'Data R5'!F549)</f>
        <v/>
      </c>
      <c r="G4539">
        <f>IF('Data R5'!C549="","",'Data R5'!AD549)</f>
        <v/>
      </c>
      <c r="H4539">
        <f>IF('Data R5'!C549="","",'Data R5'!AC549)</f>
        <v/>
      </c>
      <c r="I4539">
        <f>IF('Data R5'!C549="","",COUNTIF('Data R5'!J549,"&gt;0")+COUNTIF('Data R5'!L549,"&gt;0")+COUNTIF('Data R5'!N549,"&gt;0")+COUNTIF('Data R5'!P549,"&gt;0")+COUNTIF('Data R5'!R549,"&gt;0")+COUNTIF('Data R5'!T549,"&gt;0")+COUNTIF('Data R5'!V549,"&gt;0")+COUNTIF('Data R5'!X549,"&gt;0"))</f>
        <v/>
      </c>
      <c r="J4539">
        <f>IF('Data R5'!C549="","",IF((COUNTIF('Data R5'!K549,"&gt;0")+COUNTIF('Data R5'!M549,"&gt;0")+COUNTIF('Data R5'!O549,"&gt;0")+COUNTIF('Data R5'!Q549,"&gt;0")+COUNTIF('Data R5'!S549,"&gt;0")+COUNTIF('Data R5'!U549,"&gt;0")+COUNTIF('Data R5'!W549,"&gt;0")+COUNTIF('Data R5'!Y549,"&gt;0"))&gt;0,1,0))</f>
        <v/>
      </c>
      <c r="M4539" t="inlineStr">
        <is>
          <t>Data R</t>
        </is>
      </c>
    </row>
    <row r="4540">
      <c r="A4540" t="inlineStr">
        <is>
          <t>Regional 5</t>
        </is>
      </c>
      <c r="B4540">
        <f>IF('Data R5'!C550="","",'Data R5'!B550)</f>
        <v/>
      </c>
      <c r="C4540">
        <f>IF('Data R5'!C550="","",'Data R5'!C550)</f>
        <v/>
      </c>
      <c r="D4540">
        <f>IF('Data R5'!C550="","",'Data R5'!D550)</f>
        <v/>
      </c>
      <c r="E4540">
        <f>IF('Data R5'!C550="","",'Data R5'!E550)</f>
        <v/>
      </c>
      <c r="F4540">
        <f>IF('Data R5'!C550="","",'Data R5'!F550)</f>
        <v/>
      </c>
      <c r="G4540">
        <f>IF('Data R5'!C550="","",'Data R5'!AD550)</f>
        <v/>
      </c>
      <c r="H4540">
        <f>IF('Data R5'!C550="","",'Data R5'!AC550)</f>
        <v/>
      </c>
      <c r="I4540">
        <f>IF('Data R5'!C550="","",COUNTIF('Data R5'!J550,"&gt;0")+COUNTIF('Data R5'!L550,"&gt;0")+COUNTIF('Data R5'!N550,"&gt;0")+COUNTIF('Data R5'!P550,"&gt;0")+COUNTIF('Data R5'!R550,"&gt;0")+COUNTIF('Data R5'!T550,"&gt;0")+COUNTIF('Data R5'!V550,"&gt;0")+COUNTIF('Data R5'!X550,"&gt;0"))</f>
        <v/>
      </c>
      <c r="J4540">
        <f>IF('Data R5'!C550="","",IF((COUNTIF('Data R5'!K550,"&gt;0")+COUNTIF('Data R5'!M550,"&gt;0")+COUNTIF('Data R5'!O550,"&gt;0")+COUNTIF('Data R5'!Q550,"&gt;0")+COUNTIF('Data R5'!S550,"&gt;0")+COUNTIF('Data R5'!U550,"&gt;0")+COUNTIF('Data R5'!W550,"&gt;0")+COUNTIF('Data R5'!Y550,"&gt;0"))&gt;0,1,0))</f>
        <v/>
      </c>
      <c r="M4540" t="inlineStr">
        <is>
          <t>Data R</t>
        </is>
      </c>
    </row>
    <row r="4541">
      <c r="A4541" t="inlineStr">
        <is>
          <t>Regional 5</t>
        </is>
      </c>
      <c r="B4541">
        <f>IF('Data R5'!C551="","",'Data R5'!B551)</f>
        <v/>
      </c>
      <c r="C4541">
        <f>IF('Data R5'!C551="","",'Data R5'!C551)</f>
        <v/>
      </c>
      <c r="D4541">
        <f>IF('Data R5'!C551="","",'Data R5'!D551)</f>
        <v/>
      </c>
      <c r="E4541">
        <f>IF('Data R5'!C551="","",'Data R5'!E551)</f>
        <v/>
      </c>
      <c r="F4541">
        <f>IF('Data R5'!C551="","",'Data R5'!F551)</f>
        <v/>
      </c>
      <c r="G4541">
        <f>IF('Data R5'!C551="","",'Data R5'!AD551)</f>
        <v/>
      </c>
      <c r="H4541">
        <f>IF('Data R5'!C551="","",'Data R5'!AC551)</f>
        <v/>
      </c>
      <c r="I4541">
        <f>IF('Data R5'!C551="","",COUNTIF('Data R5'!J551,"&gt;0")+COUNTIF('Data R5'!L551,"&gt;0")+COUNTIF('Data R5'!N551,"&gt;0")+COUNTIF('Data R5'!P551,"&gt;0")+COUNTIF('Data R5'!R551,"&gt;0")+COUNTIF('Data R5'!T551,"&gt;0")+COUNTIF('Data R5'!V551,"&gt;0")+COUNTIF('Data R5'!X551,"&gt;0"))</f>
        <v/>
      </c>
      <c r="J4541">
        <f>IF('Data R5'!C551="","",IF((COUNTIF('Data R5'!K551,"&gt;0")+COUNTIF('Data R5'!M551,"&gt;0")+COUNTIF('Data R5'!O551,"&gt;0")+COUNTIF('Data R5'!Q551,"&gt;0")+COUNTIF('Data R5'!S551,"&gt;0")+COUNTIF('Data R5'!U551,"&gt;0")+COUNTIF('Data R5'!W551,"&gt;0")+COUNTIF('Data R5'!Y551,"&gt;0"))&gt;0,1,0))</f>
        <v/>
      </c>
      <c r="M4541" t="inlineStr">
        <is>
          <t>Data R</t>
        </is>
      </c>
    </row>
    <row r="4542">
      <c r="A4542" t="inlineStr">
        <is>
          <t>Regional 5</t>
        </is>
      </c>
      <c r="B4542">
        <f>IF('Data R5'!C552="","",'Data R5'!B552)</f>
        <v/>
      </c>
      <c r="C4542">
        <f>IF('Data R5'!C552="","",'Data R5'!C552)</f>
        <v/>
      </c>
      <c r="D4542">
        <f>IF('Data R5'!C552="","",'Data R5'!D552)</f>
        <v/>
      </c>
      <c r="E4542">
        <f>IF('Data R5'!C552="","",'Data R5'!E552)</f>
        <v/>
      </c>
      <c r="F4542">
        <f>IF('Data R5'!C552="","",'Data R5'!F552)</f>
        <v/>
      </c>
      <c r="G4542">
        <f>IF('Data R5'!C552="","",'Data R5'!AD552)</f>
        <v/>
      </c>
      <c r="H4542">
        <f>IF('Data R5'!C552="","",'Data R5'!AC552)</f>
        <v/>
      </c>
      <c r="I4542">
        <f>IF('Data R5'!C552="","",COUNTIF('Data R5'!J552,"&gt;0")+COUNTIF('Data R5'!L552,"&gt;0")+COUNTIF('Data R5'!N552,"&gt;0")+COUNTIF('Data R5'!P552,"&gt;0")+COUNTIF('Data R5'!R552,"&gt;0")+COUNTIF('Data R5'!T552,"&gt;0")+COUNTIF('Data R5'!V552,"&gt;0")+COUNTIF('Data R5'!X552,"&gt;0"))</f>
        <v/>
      </c>
      <c r="J4542">
        <f>IF('Data R5'!C552="","",IF((COUNTIF('Data R5'!K552,"&gt;0")+COUNTIF('Data R5'!M552,"&gt;0")+COUNTIF('Data R5'!O552,"&gt;0")+COUNTIF('Data R5'!Q552,"&gt;0")+COUNTIF('Data R5'!S552,"&gt;0")+COUNTIF('Data R5'!U552,"&gt;0")+COUNTIF('Data R5'!W552,"&gt;0")+COUNTIF('Data R5'!Y552,"&gt;0"))&gt;0,1,0))</f>
        <v/>
      </c>
      <c r="M4542" t="inlineStr">
        <is>
          <t>Data R</t>
        </is>
      </c>
    </row>
    <row r="4543">
      <c r="A4543" t="inlineStr">
        <is>
          <t>Regional 5</t>
        </is>
      </c>
      <c r="B4543">
        <f>IF('Data R5'!C553="","",'Data R5'!B553)</f>
        <v/>
      </c>
      <c r="C4543">
        <f>IF('Data R5'!C553="","",'Data R5'!C553)</f>
        <v/>
      </c>
      <c r="D4543">
        <f>IF('Data R5'!C553="","",'Data R5'!D553)</f>
        <v/>
      </c>
      <c r="E4543">
        <f>IF('Data R5'!C553="","",'Data R5'!E553)</f>
        <v/>
      </c>
      <c r="F4543">
        <f>IF('Data R5'!C553="","",'Data R5'!F553)</f>
        <v/>
      </c>
      <c r="G4543">
        <f>IF('Data R5'!C553="","",'Data R5'!AD553)</f>
        <v/>
      </c>
      <c r="H4543">
        <f>IF('Data R5'!C553="","",'Data R5'!AC553)</f>
        <v/>
      </c>
      <c r="I4543">
        <f>IF('Data R5'!C553="","",COUNTIF('Data R5'!J553,"&gt;0")+COUNTIF('Data R5'!L553,"&gt;0")+COUNTIF('Data R5'!N553,"&gt;0")+COUNTIF('Data R5'!P553,"&gt;0")+COUNTIF('Data R5'!R553,"&gt;0")+COUNTIF('Data R5'!T553,"&gt;0")+COUNTIF('Data R5'!V553,"&gt;0")+COUNTIF('Data R5'!X553,"&gt;0"))</f>
        <v/>
      </c>
      <c r="J4543">
        <f>IF('Data R5'!C553="","",IF((COUNTIF('Data R5'!K553,"&gt;0")+COUNTIF('Data R5'!M553,"&gt;0")+COUNTIF('Data R5'!O553,"&gt;0")+COUNTIF('Data R5'!Q553,"&gt;0")+COUNTIF('Data R5'!S553,"&gt;0")+COUNTIF('Data R5'!U553,"&gt;0")+COUNTIF('Data R5'!W553,"&gt;0")+COUNTIF('Data R5'!Y553,"&gt;0"))&gt;0,1,0))</f>
        <v/>
      </c>
      <c r="M4543" t="inlineStr">
        <is>
          <t>Data R</t>
        </is>
      </c>
    </row>
    <row r="4544">
      <c r="A4544" t="inlineStr">
        <is>
          <t>Regional 5</t>
        </is>
      </c>
      <c r="B4544">
        <f>IF('Data R5'!C554="","",'Data R5'!B554)</f>
        <v/>
      </c>
      <c r="C4544">
        <f>IF('Data R5'!C554="","",'Data R5'!C554)</f>
        <v/>
      </c>
      <c r="D4544">
        <f>IF('Data R5'!C554="","",'Data R5'!D554)</f>
        <v/>
      </c>
      <c r="E4544">
        <f>IF('Data R5'!C554="","",'Data R5'!E554)</f>
        <v/>
      </c>
      <c r="F4544">
        <f>IF('Data R5'!C554="","",'Data R5'!F554)</f>
        <v/>
      </c>
      <c r="G4544">
        <f>IF('Data R5'!C554="","",'Data R5'!AD554)</f>
        <v/>
      </c>
      <c r="H4544">
        <f>IF('Data R5'!C554="","",'Data R5'!AC554)</f>
        <v/>
      </c>
      <c r="I4544">
        <f>IF('Data R5'!C554="","",COUNTIF('Data R5'!J554,"&gt;0")+COUNTIF('Data R5'!L554,"&gt;0")+COUNTIF('Data R5'!N554,"&gt;0")+COUNTIF('Data R5'!P554,"&gt;0")+COUNTIF('Data R5'!R554,"&gt;0")+COUNTIF('Data R5'!T554,"&gt;0")+COUNTIF('Data R5'!V554,"&gt;0")+COUNTIF('Data R5'!X554,"&gt;0"))</f>
        <v/>
      </c>
      <c r="J4544">
        <f>IF('Data R5'!C554="","",IF((COUNTIF('Data R5'!K554,"&gt;0")+COUNTIF('Data R5'!M554,"&gt;0")+COUNTIF('Data R5'!O554,"&gt;0")+COUNTIF('Data R5'!Q554,"&gt;0")+COUNTIF('Data R5'!S554,"&gt;0")+COUNTIF('Data R5'!U554,"&gt;0")+COUNTIF('Data R5'!W554,"&gt;0")+COUNTIF('Data R5'!Y554,"&gt;0"))&gt;0,1,0))</f>
        <v/>
      </c>
      <c r="M4544" t="inlineStr">
        <is>
          <t>Data R</t>
        </is>
      </c>
    </row>
    <row r="4545">
      <c r="A4545" t="inlineStr">
        <is>
          <t>Regional 5</t>
        </is>
      </c>
      <c r="B4545">
        <f>IF('Data R5'!C555="","",'Data R5'!B555)</f>
        <v/>
      </c>
      <c r="C4545">
        <f>IF('Data R5'!C555="","",'Data R5'!C555)</f>
        <v/>
      </c>
      <c r="D4545">
        <f>IF('Data R5'!C555="","",'Data R5'!D555)</f>
        <v/>
      </c>
      <c r="E4545">
        <f>IF('Data R5'!C555="","",'Data R5'!E555)</f>
        <v/>
      </c>
      <c r="F4545">
        <f>IF('Data R5'!C555="","",'Data R5'!F555)</f>
        <v/>
      </c>
      <c r="G4545">
        <f>IF('Data R5'!C555="","",'Data R5'!AD555)</f>
        <v/>
      </c>
      <c r="H4545">
        <f>IF('Data R5'!C555="","",'Data R5'!AC555)</f>
        <v/>
      </c>
      <c r="I4545">
        <f>IF('Data R5'!C555="","",COUNTIF('Data R5'!J555,"&gt;0")+COUNTIF('Data R5'!L555,"&gt;0")+COUNTIF('Data R5'!N555,"&gt;0")+COUNTIF('Data R5'!P555,"&gt;0")+COUNTIF('Data R5'!R555,"&gt;0")+COUNTIF('Data R5'!T555,"&gt;0")+COUNTIF('Data R5'!V555,"&gt;0")+COUNTIF('Data R5'!X555,"&gt;0"))</f>
        <v/>
      </c>
      <c r="J4545">
        <f>IF('Data R5'!C555="","",IF((COUNTIF('Data R5'!K555,"&gt;0")+COUNTIF('Data R5'!M555,"&gt;0")+COUNTIF('Data R5'!O555,"&gt;0")+COUNTIF('Data R5'!Q555,"&gt;0")+COUNTIF('Data R5'!S555,"&gt;0")+COUNTIF('Data R5'!U555,"&gt;0")+COUNTIF('Data R5'!W555,"&gt;0")+COUNTIF('Data R5'!Y555,"&gt;0"))&gt;0,1,0))</f>
        <v/>
      </c>
      <c r="M4545" t="inlineStr">
        <is>
          <t>Data R</t>
        </is>
      </c>
    </row>
    <row r="4546">
      <c r="A4546" t="inlineStr">
        <is>
          <t>Regional 5</t>
        </is>
      </c>
      <c r="B4546">
        <f>IF('Data R5'!C556="","",'Data R5'!B556)</f>
        <v/>
      </c>
      <c r="C4546">
        <f>IF('Data R5'!C556="","",'Data R5'!C556)</f>
        <v/>
      </c>
      <c r="D4546">
        <f>IF('Data R5'!C556="","",'Data R5'!D556)</f>
        <v/>
      </c>
      <c r="E4546">
        <f>IF('Data R5'!C556="","",'Data R5'!E556)</f>
        <v/>
      </c>
      <c r="F4546">
        <f>IF('Data R5'!C556="","",'Data R5'!F556)</f>
        <v/>
      </c>
      <c r="G4546">
        <f>IF('Data R5'!C556="","",'Data R5'!AD556)</f>
        <v/>
      </c>
      <c r="H4546">
        <f>IF('Data R5'!C556="","",'Data R5'!AC556)</f>
        <v/>
      </c>
      <c r="I4546">
        <f>IF('Data R5'!C556="","",COUNTIF('Data R5'!J556,"&gt;0")+COUNTIF('Data R5'!L556,"&gt;0")+COUNTIF('Data R5'!N556,"&gt;0")+COUNTIF('Data R5'!P556,"&gt;0")+COUNTIF('Data R5'!R556,"&gt;0")+COUNTIF('Data R5'!T556,"&gt;0")+COUNTIF('Data R5'!V556,"&gt;0")+COUNTIF('Data R5'!X556,"&gt;0"))</f>
        <v/>
      </c>
      <c r="J4546">
        <f>IF('Data R5'!C556="","",IF((COUNTIF('Data R5'!K556,"&gt;0")+COUNTIF('Data R5'!M556,"&gt;0")+COUNTIF('Data R5'!O556,"&gt;0")+COUNTIF('Data R5'!Q556,"&gt;0")+COUNTIF('Data R5'!S556,"&gt;0")+COUNTIF('Data R5'!U556,"&gt;0")+COUNTIF('Data R5'!W556,"&gt;0")+COUNTIF('Data R5'!Y556,"&gt;0"))&gt;0,1,0))</f>
        <v/>
      </c>
      <c r="M4546" t="inlineStr">
        <is>
          <t>Data R</t>
        </is>
      </c>
    </row>
    <row r="4547">
      <c r="A4547" t="inlineStr">
        <is>
          <t>Regional 5</t>
        </is>
      </c>
      <c r="B4547">
        <f>IF('Data R5'!C557="","",'Data R5'!B557)</f>
        <v/>
      </c>
      <c r="C4547">
        <f>IF('Data R5'!C557="","",'Data R5'!C557)</f>
        <v/>
      </c>
      <c r="D4547">
        <f>IF('Data R5'!C557="","",'Data R5'!D557)</f>
        <v/>
      </c>
      <c r="E4547">
        <f>IF('Data R5'!C557="","",'Data R5'!E557)</f>
        <v/>
      </c>
      <c r="F4547">
        <f>IF('Data R5'!C557="","",'Data R5'!F557)</f>
        <v/>
      </c>
      <c r="G4547">
        <f>IF('Data R5'!C557="","",'Data R5'!AD557)</f>
        <v/>
      </c>
      <c r="H4547">
        <f>IF('Data R5'!C557="","",'Data R5'!AC557)</f>
        <v/>
      </c>
      <c r="I4547">
        <f>IF('Data R5'!C557="","",COUNTIF('Data R5'!J557,"&gt;0")+COUNTIF('Data R5'!L557,"&gt;0")+COUNTIF('Data R5'!N557,"&gt;0")+COUNTIF('Data R5'!P557,"&gt;0")+COUNTIF('Data R5'!R557,"&gt;0")+COUNTIF('Data R5'!T557,"&gt;0")+COUNTIF('Data R5'!V557,"&gt;0")+COUNTIF('Data R5'!X557,"&gt;0"))</f>
        <v/>
      </c>
      <c r="J4547">
        <f>IF('Data R5'!C557="","",IF((COUNTIF('Data R5'!K557,"&gt;0")+COUNTIF('Data R5'!M557,"&gt;0")+COUNTIF('Data R5'!O557,"&gt;0")+COUNTIF('Data R5'!Q557,"&gt;0")+COUNTIF('Data R5'!S557,"&gt;0")+COUNTIF('Data R5'!U557,"&gt;0")+COUNTIF('Data R5'!W557,"&gt;0")+COUNTIF('Data R5'!Y557,"&gt;0"))&gt;0,1,0))</f>
        <v/>
      </c>
      <c r="M4547" t="inlineStr">
        <is>
          <t>Data R</t>
        </is>
      </c>
    </row>
    <row r="4548">
      <c r="A4548" t="inlineStr">
        <is>
          <t>Regional 5</t>
        </is>
      </c>
      <c r="B4548">
        <f>IF('Data R5'!C558="","",'Data R5'!B558)</f>
        <v/>
      </c>
      <c r="C4548">
        <f>IF('Data R5'!C558="","",'Data R5'!C558)</f>
        <v/>
      </c>
      <c r="D4548">
        <f>IF('Data R5'!C558="","",'Data R5'!D558)</f>
        <v/>
      </c>
      <c r="E4548">
        <f>IF('Data R5'!C558="","",'Data R5'!E558)</f>
        <v/>
      </c>
      <c r="F4548">
        <f>IF('Data R5'!C558="","",'Data R5'!F558)</f>
        <v/>
      </c>
      <c r="G4548">
        <f>IF('Data R5'!C558="","",'Data R5'!AD558)</f>
        <v/>
      </c>
      <c r="H4548">
        <f>IF('Data R5'!C558="","",'Data R5'!AC558)</f>
        <v/>
      </c>
      <c r="I4548">
        <f>IF('Data R5'!C558="","",COUNTIF('Data R5'!J558,"&gt;0")+COUNTIF('Data R5'!L558,"&gt;0")+COUNTIF('Data R5'!N558,"&gt;0")+COUNTIF('Data R5'!P558,"&gt;0")+COUNTIF('Data R5'!R558,"&gt;0")+COUNTIF('Data R5'!T558,"&gt;0")+COUNTIF('Data R5'!V558,"&gt;0")+COUNTIF('Data R5'!X558,"&gt;0"))</f>
        <v/>
      </c>
      <c r="J4548">
        <f>IF('Data R5'!C558="","",IF((COUNTIF('Data R5'!K558,"&gt;0")+COUNTIF('Data R5'!M558,"&gt;0")+COUNTIF('Data R5'!O558,"&gt;0")+COUNTIF('Data R5'!Q558,"&gt;0")+COUNTIF('Data R5'!S558,"&gt;0")+COUNTIF('Data R5'!U558,"&gt;0")+COUNTIF('Data R5'!W558,"&gt;0")+COUNTIF('Data R5'!Y558,"&gt;0"))&gt;0,1,0))</f>
        <v/>
      </c>
      <c r="M4548" t="inlineStr">
        <is>
          <t>Data R</t>
        </is>
      </c>
    </row>
    <row r="4549">
      <c r="A4549" t="inlineStr">
        <is>
          <t>Regional 5</t>
        </is>
      </c>
      <c r="B4549">
        <f>IF('Data R5'!C559="","",'Data R5'!B559)</f>
        <v/>
      </c>
      <c r="C4549">
        <f>IF('Data R5'!C559="","",'Data R5'!C559)</f>
        <v/>
      </c>
      <c r="D4549">
        <f>IF('Data R5'!C559="","",'Data R5'!D559)</f>
        <v/>
      </c>
      <c r="E4549">
        <f>IF('Data R5'!C559="","",'Data R5'!E559)</f>
        <v/>
      </c>
      <c r="F4549">
        <f>IF('Data R5'!C559="","",'Data R5'!F559)</f>
        <v/>
      </c>
      <c r="G4549">
        <f>IF('Data R5'!C559="","",'Data R5'!AD559)</f>
        <v/>
      </c>
      <c r="H4549">
        <f>IF('Data R5'!C559="","",'Data R5'!AC559)</f>
        <v/>
      </c>
      <c r="I4549">
        <f>IF('Data R5'!C559="","",COUNTIF('Data R5'!J559,"&gt;0")+COUNTIF('Data R5'!L559,"&gt;0")+COUNTIF('Data R5'!N559,"&gt;0")+COUNTIF('Data R5'!P559,"&gt;0")+COUNTIF('Data R5'!R559,"&gt;0")+COUNTIF('Data R5'!T559,"&gt;0")+COUNTIF('Data R5'!V559,"&gt;0")+COUNTIF('Data R5'!X559,"&gt;0"))</f>
        <v/>
      </c>
      <c r="J4549">
        <f>IF('Data R5'!C559="","",IF((COUNTIF('Data R5'!K559,"&gt;0")+COUNTIF('Data R5'!M559,"&gt;0")+COUNTIF('Data R5'!O559,"&gt;0")+COUNTIF('Data R5'!Q559,"&gt;0")+COUNTIF('Data R5'!S559,"&gt;0")+COUNTIF('Data R5'!U559,"&gt;0")+COUNTIF('Data R5'!W559,"&gt;0")+COUNTIF('Data R5'!Y559,"&gt;0"))&gt;0,1,0))</f>
        <v/>
      </c>
      <c r="M4549" t="inlineStr">
        <is>
          <t>Data R</t>
        </is>
      </c>
    </row>
    <row r="4550">
      <c r="A4550" t="inlineStr">
        <is>
          <t>Regional 5</t>
        </is>
      </c>
      <c r="B4550">
        <f>IF('Data R5'!C560="","",'Data R5'!B560)</f>
        <v/>
      </c>
      <c r="C4550">
        <f>IF('Data R5'!C560="","",'Data R5'!C560)</f>
        <v/>
      </c>
      <c r="D4550">
        <f>IF('Data R5'!C560="","",'Data R5'!D560)</f>
        <v/>
      </c>
      <c r="E4550">
        <f>IF('Data R5'!C560="","",'Data R5'!E560)</f>
        <v/>
      </c>
      <c r="F4550">
        <f>IF('Data R5'!C560="","",'Data R5'!F560)</f>
        <v/>
      </c>
      <c r="G4550">
        <f>IF('Data R5'!C560="","",'Data R5'!AD560)</f>
        <v/>
      </c>
      <c r="H4550">
        <f>IF('Data R5'!C560="","",'Data R5'!AC560)</f>
        <v/>
      </c>
      <c r="I4550">
        <f>IF('Data R5'!C560="","",COUNTIF('Data R5'!J560,"&gt;0")+COUNTIF('Data R5'!L560,"&gt;0")+COUNTIF('Data R5'!N560,"&gt;0")+COUNTIF('Data R5'!P560,"&gt;0")+COUNTIF('Data R5'!R560,"&gt;0")+COUNTIF('Data R5'!T560,"&gt;0")+COUNTIF('Data R5'!V560,"&gt;0")+COUNTIF('Data R5'!X560,"&gt;0"))</f>
        <v/>
      </c>
      <c r="J4550">
        <f>IF('Data R5'!C560="","",IF((COUNTIF('Data R5'!K560,"&gt;0")+COUNTIF('Data R5'!M560,"&gt;0")+COUNTIF('Data R5'!O560,"&gt;0")+COUNTIF('Data R5'!Q560,"&gt;0")+COUNTIF('Data R5'!S560,"&gt;0")+COUNTIF('Data R5'!U560,"&gt;0")+COUNTIF('Data R5'!W560,"&gt;0")+COUNTIF('Data R5'!Y560,"&gt;0"))&gt;0,1,0))</f>
        <v/>
      </c>
      <c r="M4550" t="inlineStr">
        <is>
          <t>Data R</t>
        </is>
      </c>
    </row>
    <row r="4551">
      <c r="A4551" t="inlineStr">
        <is>
          <t>Regional 5</t>
        </is>
      </c>
      <c r="B4551">
        <f>IF('Data R5'!C561="","",'Data R5'!B561)</f>
        <v/>
      </c>
      <c r="C4551">
        <f>IF('Data R5'!C561="","",'Data R5'!C561)</f>
        <v/>
      </c>
      <c r="D4551">
        <f>IF('Data R5'!C561="","",'Data R5'!D561)</f>
        <v/>
      </c>
      <c r="E4551">
        <f>IF('Data R5'!C561="","",'Data R5'!E561)</f>
        <v/>
      </c>
      <c r="F4551">
        <f>IF('Data R5'!C561="","",'Data R5'!F561)</f>
        <v/>
      </c>
      <c r="G4551">
        <f>IF('Data R5'!C561="","",'Data R5'!AD561)</f>
        <v/>
      </c>
      <c r="H4551">
        <f>IF('Data R5'!C561="","",'Data R5'!AC561)</f>
        <v/>
      </c>
      <c r="I4551">
        <f>IF('Data R5'!C561="","",COUNTIF('Data R5'!J561,"&gt;0")+COUNTIF('Data R5'!L561,"&gt;0")+COUNTIF('Data R5'!N561,"&gt;0")+COUNTIF('Data R5'!P561,"&gt;0")+COUNTIF('Data R5'!R561,"&gt;0")+COUNTIF('Data R5'!T561,"&gt;0")+COUNTIF('Data R5'!V561,"&gt;0")+COUNTIF('Data R5'!X561,"&gt;0"))</f>
        <v/>
      </c>
      <c r="J4551">
        <f>IF('Data R5'!C561="","",IF((COUNTIF('Data R5'!K561,"&gt;0")+COUNTIF('Data R5'!M561,"&gt;0")+COUNTIF('Data R5'!O561,"&gt;0")+COUNTIF('Data R5'!Q561,"&gt;0")+COUNTIF('Data R5'!S561,"&gt;0")+COUNTIF('Data R5'!U561,"&gt;0")+COUNTIF('Data R5'!W561,"&gt;0")+COUNTIF('Data R5'!Y561,"&gt;0"))&gt;0,1,0))</f>
        <v/>
      </c>
      <c r="M4551" t="inlineStr">
        <is>
          <t>Data R</t>
        </is>
      </c>
    </row>
    <row r="4552">
      <c r="A4552" t="inlineStr">
        <is>
          <t>Regional 5</t>
        </is>
      </c>
      <c r="B4552">
        <f>IF('Data R5'!C562="","",'Data R5'!B562)</f>
        <v/>
      </c>
      <c r="C4552">
        <f>IF('Data R5'!C562="","",'Data R5'!C562)</f>
        <v/>
      </c>
      <c r="D4552">
        <f>IF('Data R5'!C562="","",'Data R5'!D562)</f>
        <v/>
      </c>
      <c r="E4552">
        <f>IF('Data R5'!C562="","",'Data R5'!E562)</f>
        <v/>
      </c>
      <c r="F4552">
        <f>IF('Data R5'!C562="","",'Data R5'!F562)</f>
        <v/>
      </c>
      <c r="G4552">
        <f>IF('Data R5'!C562="","",'Data R5'!AD562)</f>
        <v/>
      </c>
      <c r="H4552">
        <f>IF('Data R5'!C562="","",'Data R5'!AC562)</f>
        <v/>
      </c>
      <c r="I4552">
        <f>IF('Data R5'!C562="","",COUNTIF('Data R5'!J562,"&gt;0")+COUNTIF('Data R5'!L562,"&gt;0")+COUNTIF('Data R5'!N562,"&gt;0")+COUNTIF('Data R5'!P562,"&gt;0")+COUNTIF('Data R5'!R562,"&gt;0")+COUNTIF('Data R5'!T562,"&gt;0")+COUNTIF('Data R5'!V562,"&gt;0")+COUNTIF('Data R5'!X562,"&gt;0"))</f>
        <v/>
      </c>
      <c r="J4552">
        <f>IF('Data R5'!C562="","",IF((COUNTIF('Data R5'!K562,"&gt;0")+COUNTIF('Data R5'!M562,"&gt;0")+COUNTIF('Data R5'!O562,"&gt;0")+COUNTIF('Data R5'!Q562,"&gt;0")+COUNTIF('Data R5'!S562,"&gt;0")+COUNTIF('Data R5'!U562,"&gt;0")+COUNTIF('Data R5'!W562,"&gt;0")+COUNTIF('Data R5'!Y562,"&gt;0"))&gt;0,1,0))</f>
        <v/>
      </c>
      <c r="M4552" t="inlineStr">
        <is>
          <t>Data R</t>
        </is>
      </c>
    </row>
    <row r="4553">
      <c r="A4553" t="inlineStr">
        <is>
          <t>Regional 5</t>
        </is>
      </c>
      <c r="B4553">
        <f>IF('Data R5'!C563="","",'Data R5'!B563)</f>
        <v/>
      </c>
      <c r="C4553">
        <f>IF('Data R5'!C563="","",'Data R5'!C563)</f>
        <v/>
      </c>
      <c r="D4553">
        <f>IF('Data R5'!C563="","",'Data R5'!D563)</f>
        <v/>
      </c>
      <c r="E4553">
        <f>IF('Data R5'!C563="","",'Data R5'!E563)</f>
        <v/>
      </c>
      <c r="F4553">
        <f>IF('Data R5'!C563="","",'Data R5'!F563)</f>
        <v/>
      </c>
      <c r="G4553">
        <f>IF('Data R5'!C563="","",'Data R5'!AD563)</f>
        <v/>
      </c>
      <c r="H4553">
        <f>IF('Data R5'!C563="","",'Data R5'!AC563)</f>
        <v/>
      </c>
      <c r="I4553">
        <f>IF('Data R5'!C563="","",COUNTIF('Data R5'!J563,"&gt;0")+COUNTIF('Data R5'!L563,"&gt;0")+COUNTIF('Data R5'!N563,"&gt;0")+COUNTIF('Data R5'!P563,"&gt;0")+COUNTIF('Data R5'!R563,"&gt;0")+COUNTIF('Data R5'!T563,"&gt;0")+COUNTIF('Data R5'!V563,"&gt;0")+COUNTIF('Data R5'!X563,"&gt;0"))</f>
        <v/>
      </c>
      <c r="J4553">
        <f>IF('Data R5'!C563="","",IF((COUNTIF('Data R5'!K563,"&gt;0")+COUNTIF('Data R5'!M563,"&gt;0")+COUNTIF('Data R5'!O563,"&gt;0")+COUNTIF('Data R5'!Q563,"&gt;0")+COUNTIF('Data R5'!S563,"&gt;0")+COUNTIF('Data R5'!U563,"&gt;0")+COUNTIF('Data R5'!W563,"&gt;0")+COUNTIF('Data R5'!Y563,"&gt;0"))&gt;0,1,0))</f>
        <v/>
      </c>
      <c r="M4553" t="inlineStr">
        <is>
          <t>Data R</t>
        </is>
      </c>
    </row>
    <row r="4554">
      <c r="A4554" t="inlineStr">
        <is>
          <t>Regional 5</t>
        </is>
      </c>
      <c r="B4554">
        <f>IF('Data R5'!C564="","",'Data R5'!B564)</f>
        <v/>
      </c>
      <c r="C4554">
        <f>IF('Data R5'!C564="","",'Data R5'!C564)</f>
        <v/>
      </c>
      <c r="D4554">
        <f>IF('Data R5'!C564="","",'Data R5'!D564)</f>
        <v/>
      </c>
      <c r="E4554">
        <f>IF('Data R5'!C564="","",'Data R5'!E564)</f>
        <v/>
      </c>
      <c r="F4554">
        <f>IF('Data R5'!C564="","",'Data R5'!F564)</f>
        <v/>
      </c>
      <c r="G4554">
        <f>IF('Data R5'!C564="","",'Data R5'!AD564)</f>
        <v/>
      </c>
      <c r="H4554">
        <f>IF('Data R5'!C564="","",'Data R5'!AC564)</f>
        <v/>
      </c>
      <c r="I4554">
        <f>IF('Data R5'!C564="","",COUNTIF('Data R5'!J564,"&gt;0")+COUNTIF('Data R5'!L564,"&gt;0")+COUNTIF('Data R5'!N564,"&gt;0")+COUNTIF('Data R5'!P564,"&gt;0")+COUNTIF('Data R5'!R564,"&gt;0")+COUNTIF('Data R5'!T564,"&gt;0")+COUNTIF('Data R5'!V564,"&gt;0")+COUNTIF('Data R5'!X564,"&gt;0"))</f>
        <v/>
      </c>
      <c r="J4554">
        <f>IF('Data R5'!C564="","",IF((COUNTIF('Data R5'!K564,"&gt;0")+COUNTIF('Data R5'!M564,"&gt;0")+COUNTIF('Data R5'!O564,"&gt;0")+COUNTIF('Data R5'!Q564,"&gt;0")+COUNTIF('Data R5'!S564,"&gt;0")+COUNTIF('Data R5'!U564,"&gt;0")+COUNTIF('Data R5'!W564,"&gt;0")+COUNTIF('Data R5'!Y564,"&gt;0"))&gt;0,1,0))</f>
        <v/>
      </c>
      <c r="M4554" t="inlineStr">
        <is>
          <t>Data R</t>
        </is>
      </c>
    </row>
    <row r="4555">
      <c r="A4555" t="inlineStr">
        <is>
          <t>Regional 5</t>
        </is>
      </c>
      <c r="B4555">
        <f>IF('Data R5'!C565="","",'Data R5'!B565)</f>
        <v/>
      </c>
      <c r="C4555">
        <f>IF('Data R5'!C565="","",'Data R5'!C565)</f>
        <v/>
      </c>
      <c r="D4555">
        <f>IF('Data R5'!C565="","",'Data R5'!D565)</f>
        <v/>
      </c>
      <c r="E4555">
        <f>IF('Data R5'!C565="","",'Data R5'!E565)</f>
        <v/>
      </c>
      <c r="F4555">
        <f>IF('Data R5'!C565="","",'Data R5'!F565)</f>
        <v/>
      </c>
      <c r="G4555">
        <f>IF('Data R5'!C565="","",'Data R5'!AD565)</f>
        <v/>
      </c>
      <c r="H4555">
        <f>IF('Data R5'!C565="","",'Data R5'!AC565)</f>
        <v/>
      </c>
      <c r="I4555">
        <f>IF('Data R5'!C565="","",COUNTIF('Data R5'!J565,"&gt;0")+COUNTIF('Data R5'!L565,"&gt;0")+COUNTIF('Data R5'!N565,"&gt;0")+COUNTIF('Data R5'!P565,"&gt;0")+COUNTIF('Data R5'!R565,"&gt;0")+COUNTIF('Data R5'!T565,"&gt;0")+COUNTIF('Data R5'!V565,"&gt;0")+COUNTIF('Data R5'!X565,"&gt;0"))</f>
        <v/>
      </c>
      <c r="J4555">
        <f>IF('Data R5'!C565="","",IF((COUNTIF('Data R5'!K565,"&gt;0")+COUNTIF('Data R5'!M565,"&gt;0")+COUNTIF('Data R5'!O565,"&gt;0")+COUNTIF('Data R5'!Q565,"&gt;0")+COUNTIF('Data R5'!S565,"&gt;0")+COUNTIF('Data R5'!U565,"&gt;0")+COUNTIF('Data R5'!W565,"&gt;0")+COUNTIF('Data R5'!Y565,"&gt;0"))&gt;0,1,0))</f>
        <v/>
      </c>
      <c r="M4555" t="inlineStr">
        <is>
          <t>Data R</t>
        </is>
      </c>
    </row>
    <row r="4556">
      <c r="A4556" t="inlineStr">
        <is>
          <t>Regional 5</t>
        </is>
      </c>
      <c r="B4556">
        <f>IF('Data R5'!C566="","",'Data R5'!B566)</f>
        <v/>
      </c>
      <c r="C4556">
        <f>IF('Data R5'!C566="","",'Data R5'!C566)</f>
        <v/>
      </c>
      <c r="D4556">
        <f>IF('Data R5'!C566="","",'Data R5'!D566)</f>
        <v/>
      </c>
      <c r="E4556">
        <f>IF('Data R5'!C566="","",'Data R5'!E566)</f>
        <v/>
      </c>
      <c r="F4556">
        <f>IF('Data R5'!C566="","",'Data R5'!F566)</f>
        <v/>
      </c>
      <c r="G4556">
        <f>IF('Data R5'!C566="","",'Data R5'!AD566)</f>
        <v/>
      </c>
      <c r="H4556">
        <f>IF('Data R5'!C566="","",'Data R5'!AC566)</f>
        <v/>
      </c>
      <c r="I4556">
        <f>IF('Data R5'!C566="","",COUNTIF('Data R5'!J566,"&gt;0")+COUNTIF('Data R5'!L566,"&gt;0")+COUNTIF('Data R5'!N566,"&gt;0")+COUNTIF('Data R5'!P566,"&gt;0")+COUNTIF('Data R5'!R566,"&gt;0")+COUNTIF('Data R5'!T566,"&gt;0")+COUNTIF('Data R5'!V566,"&gt;0")+COUNTIF('Data R5'!X566,"&gt;0"))</f>
        <v/>
      </c>
      <c r="J4556">
        <f>IF('Data R5'!C566="","",IF((COUNTIF('Data R5'!K566,"&gt;0")+COUNTIF('Data R5'!M566,"&gt;0")+COUNTIF('Data R5'!O566,"&gt;0")+COUNTIF('Data R5'!Q566,"&gt;0")+COUNTIF('Data R5'!S566,"&gt;0")+COUNTIF('Data R5'!U566,"&gt;0")+COUNTIF('Data R5'!W566,"&gt;0")+COUNTIF('Data R5'!Y566,"&gt;0"))&gt;0,1,0))</f>
        <v/>
      </c>
      <c r="M4556" t="inlineStr">
        <is>
          <t>Data R</t>
        </is>
      </c>
    </row>
    <row r="4557">
      <c r="A4557" t="inlineStr">
        <is>
          <t>Regional 5</t>
        </is>
      </c>
      <c r="B4557">
        <f>IF('Data R5'!C567="","",'Data R5'!B567)</f>
        <v/>
      </c>
      <c r="C4557">
        <f>IF('Data R5'!C567="","",'Data R5'!C567)</f>
        <v/>
      </c>
      <c r="D4557">
        <f>IF('Data R5'!C567="","",'Data R5'!D567)</f>
        <v/>
      </c>
      <c r="E4557">
        <f>IF('Data R5'!C567="","",'Data R5'!E567)</f>
        <v/>
      </c>
      <c r="F4557">
        <f>IF('Data R5'!C567="","",'Data R5'!F567)</f>
        <v/>
      </c>
      <c r="G4557">
        <f>IF('Data R5'!C567="","",'Data R5'!AD567)</f>
        <v/>
      </c>
      <c r="H4557">
        <f>IF('Data R5'!C567="","",'Data R5'!AC567)</f>
        <v/>
      </c>
      <c r="I4557">
        <f>IF('Data R5'!C567="","",COUNTIF('Data R5'!J567,"&gt;0")+COUNTIF('Data R5'!L567,"&gt;0")+COUNTIF('Data R5'!N567,"&gt;0")+COUNTIF('Data R5'!P567,"&gt;0")+COUNTIF('Data R5'!R567,"&gt;0")+COUNTIF('Data R5'!T567,"&gt;0")+COUNTIF('Data R5'!V567,"&gt;0")+COUNTIF('Data R5'!X567,"&gt;0"))</f>
        <v/>
      </c>
      <c r="J4557">
        <f>IF('Data R5'!C567="","",IF((COUNTIF('Data R5'!K567,"&gt;0")+COUNTIF('Data R5'!M567,"&gt;0")+COUNTIF('Data R5'!O567,"&gt;0")+COUNTIF('Data R5'!Q567,"&gt;0")+COUNTIF('Data R5'!S567,"&gt;0")+COUNTIF('Data R5'!U567,"&gt;0")+COUNTIF('Data R5'!W567,"&gt;0")+COUNTIF('Data R5'!Y567,"&gt;0"))&gt;0,1,0))</f>
        <v/>
      </c>
      <c r="M4557" t="inlineStr">
        <is>
          <t>Data R</t>
        </is>
      </c>
    </row>
    <row r="4558">
      <c r="A4558" t="inlineStr">
        <is>
          <t>Regional 5</t>
        </is>
      </c>
      <c r="B4558">
        <f>IF('Data R5'!C568="","",'Data R5'!B568)</f>
        <v/>
      </c>
      <c r="C4558">
        <f>IF('Data R5'!C568="","",'Data R5'!C568)</f>
        <v/>
      </c>
      <c r="D4558">
        <f>IF('Data R5'!C568="","",'Data R5'!D568)</f>
        <v/>
      </c>
      <c r="E4558">
        <f>IF('Data R5'!C568="","",'Data R5'!E568)</f>
        <v/>
      </c>
      <c r="F4558">
        <f>IF('Data R5'!C568="","",'Data R5'!F568)</f>
        <v/>
      </c>
      <c r="G4558">
        <f>IF('Data R5'!C568="","",'Data R5'!AD568)</f>
        <v/>
      </c>
      <c r="H4558">
        <f>IF('Data R5'!C568="","",'Data R5'!AC568)</f>
        <v/>
      </c>
      <c r="I4558">
        <f>IF('Data R5'!C568="","",COUNTIF('Data R5'!J568,"&gt;0")+COUNTIF('Data R5'!L568,"&gt;0")+COUNTIF('Data R5'!N568,"&gt;0")+COUNTIF('Data R5'!P568,"&gt;0")+COUNTIF('Data R5'!R568,"&gt;0")+COUNTIF('Data R5'!T568,"&gt;0")+COUNTIF('Data R5'!V568,"&gt;0")+COUNTIF('Data R5'!X568,"&gt;0"))</f>
        <v/>
      </c>
      <c r="J4558">
        <f>IF('Data R5'!C568="","",IF((COUNTIF('Data R5'!K568,"&gt;0")+COUNTIF('Data R5'!M568,"&gt;0")+COUNTIF('Data R5'!O568,"&gt;0")+COUNTIF('Data R5'!Q568,"&gt;0")+COUNTIF('Data R5'!S568,"&gt;0")+COUNTIF('Data R5'!U568,"&gt;0")+COUNTIF('Data R5'!W568,"&gt;0")+COUNTIF('Data R5'!Y568,"&gt;0"))&gt;0,1,0))</f>
        <v/>
      </c>
      <c r="M4558" t="inlineStr">
        <is>
          <t>Data R</t>
        </is>
      </c>
    </row>
    <row r="4559">
      <c r="A4559" t="inlineStr">
        <is>
          <t>Regional 5</t>
        </is>
      </c>
      <c r="B4559">
        <f>IF('Data R5'!C569="","",'Data R5'!B569)</f>
        <v/>
      </c>
      <c r="C4559">
        <f>IF('Data R5'!C569="","",'Data R5'!C569)</f>
        <v/>
      </c>
      <c r="D4559">
        <f>IF('Data R5'!C569="","",'Data R5'!D569)</f>
        <v/>
      </c>
      <c r="E4559">
        <f>IF('Data R5'!C569="","",'Data R5'!E569)</f>
        <v/>
      </c>
      <c r="F4559">
        <f>IF('Data R5'!C569="","",'Data R5'!F569)</f>
        <v/>
      </c>
      <c r="G4559">
        <f>IF('Data R5'!C569="","",'Data R5'!AD569)</f>
        <v/>
      </c>
      <c r="H4559">
        <f>IF('Data R5'!C569="","",'Data R5'!AC569)</f>
        <v/>
      </c>
      <c r="I4559">
        <f>IF('Data R5'!C569="","",COUNTIF('Data R5'!J569,"&gt;0")+COUNTIF('Data R5'!L569,"&gt;0")+COUNTIF('Data R5'!N569,"&gt;0")+COUNTIF('Data R5'!P569,"&gt;0")+COUNTIF('Data R5'!R569,"&gt;0")+COUNTIF('Data R5'!T569,"&gt;0")+COUNTIF('Data R5'!V569,"&gt;0")+COUNTIF('Data R5'!X569,"&gt;0"))</f>
        <v/>
      </c>
      <c r="J4559">
        <f>IF('Data R5'!C569="","",IF((COUNTIF('Data R5'!K569,"&gt;0")+COUNTIF('Data R5'!M569,"&gt;0")+COUNTIF('Data R5'!O569,"&gt;0")+COUNTIF('Data R5'!Q569,"&gt;0")+COUNTIF('Data R5'!S569,"&gt;0")+COUNTIF('Data R5'!U569,"&gt;0")+COUNTIF('Data R5'!W569,"&gt;0")+COUNTIF('Data R5'!Y569,"&gt;0"))&gt;0,1,0))</f>
        <v/>
      </c>
      <c r="M4559" t="inlineStr">
        <is>
          <t>Data R</t>
        </is>
      </c>
    </row>
    <row r="4560">
      <c r="A4560" t="inlineStr">
        <is>
          <t>Regional 5</t>
        </is>
      </c>
      <c r="B4560">
        <f>IF('Data R5'!C570="","",'Data R5'!B570)</f>
        <v/>
      </c>
      <c r="C4560">
        <f>IF('Data R5'!C570="","",'Data R5'!C570)</f>
        <v/>
      </c>
      <c r="D4560">
        <f>IF('Data R5'!C570="","",'Data R5'!D570)</f>
        <v/>
      </c>
      <c r="E4560">
        <f>IF('Data R5'!C570="","",'Data R5'!E570)</f>
        <v/>
      </c>
      <c r="F4560">
        <f>IF('Data R5'!C570="","",'Data R5'!F570)</f>
        <v/>
      </c>
      <c r="G4560">
        <f>IF('Data R5'!C570="","",'Data R5'!AD570)</f>
        <v/>
      </c>
      <c r="H4560">
        <f>IF('Data R5'!C570="","",'Data R5'!AC570)</f>
        <v/>
      </c>
      <c r="I4560">
        <f>IF('Data R5'!C570="","",COUNTIF('Data R5'!J570,"&gt;0")+COUNTIF('Data R5'!L570,"&gt;0")+COUNTIF('Data R5'!N570,"&gt;0")+COUNTIF('Data R5'!P570,"&gt;0")+COUNTIF('Data R5'!R570,"&gt;0")+COUNTIF('Data R5'!T570,"&gt;0")+COUNTIF('Data R5'!V570,"&gt;0")+COUNTIF('Data R5'!X570,"&gt;0"))</f>
        <v/>
      </c>
      <c r="J4560">
        <f>IF('Data R5'!C570="","",IF((COUNTIF('Data R5'!K570,"&gt;0")+COUNTIF('Data R5'!M570,"&gt;0")+COUNTIF('Data R5'!O570,"&gt;0")+COUNTIF('Data R5'!Q570,"&gt;0")+COUNTIF('Data R5'!S570,"&gt;0")+COUNTIF('Data R5'!U570,"&gt;0")+COUNTIF('Data R5'!W570,"&gt;0")+COUNTIF('Data R5'!Y570,"&gt;0"))&gt;0,1,0))</f>
        <v/>
      </c>
      <c r="M4560" t="inlineStr">
        <is>
          <t>Data R</t>
        </is>
      </c>
    </row>
    <row r="4561">
      <c r="A4561" t="inlineStr">
        <is>
          <t>Regional 5</t>
        </is>
      </c>
      <c r="B4561">
        <f>IF('Data R5'!C571="","",'Data R5'!B571)</f>
        <v/>
      </c>
      <c r="C4561">
        <f>IF('Data R5'!C571="","",'Data R5'!C571)</f>
        <v/>
      </c>
      <c r="D4561">
        <f>IF('Data R5'!C571="","",'Data R5'!D571)</f>
        <v/>
      </c>
      <c r="E4561">
        <f>IF('Data R5'!C571="","",'Data R5'!E571)</f>
        <v/>
      </c>
      <c r="F4561">
        <f>IF('Data R5'!C571="","",'Data R5'!F571)</f>
        <v/>
      </c>
      <c r="G4561">
        <f>IF('Data R5'!C571="","",'Data R5'!AD571)</f>
        <v/>
      </c>
      <c r="H4561">
        <f>IF('Data R5'!C571="","",'Data R5'!AC571)</f>
        <v/>
      </c>
      <c r="I4561">
        <f>IF('Data R5'!C571="","",COUNTIF('Data R5'!J571,"&gt;0")+COUNTIF('Data R5'!L571,"&gt;0")+COUNTIF('Data R5'!N571,"&gt;0")+COUNTIF('Data R5'!P571,"&gt;0")+COUNTIF('Data R5'!R571,"&gt;0")+COUNTIF('Data R5'!T571,"&gt;0")+COUNTIF('Data R5'!V571,"&gt;0")+COUNTIF('Data R5'!X571,"&gt;0"))</f>
        <v/>
      </c>
      <c r="J4561">
        <f>IF('Data R5'!C571="","",IF((COUNTIF('Data R5'!K571,"&gt;0")+COUNTIF('Data R5'!M571,"&gt;0")+COUNTIF('Data R5'!O571,"&gt;0")+COUNTIF('Data R5'!Q571,"&gt;0")+COUNTIF('Data R5'!S571,"&gt;0")+COUNTIF('Data R5'!U571,"&gt;0")+COUNTIF('Data R5'!W571,"&gt;0")+COUNTIF('Data R5'!Y571,"&gt;0"))&gt;0,1,0))</f>
        <v/>
      </c>
      <c r="M4561" t="inlineStr">
        <is>
          <t>Data R</t>
        </is>
      </c>
    </row>
    <row r="4562">
      <c r="A4562" t="inlineStr">
        <is>
          <t>Regional 5</t>
        </is>
      </c>
      <c r="B4562">
        <f>IF('Data R5'!C572="","",'Data R5'!B572)</f>
        <v/>
      </c>
      <c r="C4562">
        <f>IF('Data R5'!C572="","",'Data R5'!C572)</f>
        <v/>
      </c>
      <c r="D4562">
        <f>IF('Data R5'!C572="","",'Data R5'!D572)</f>
        <v/>
      </c>
      <c r="E4562">
        <f>IF('Data R5'!C572="","",'Data R5'!E572)</f>
        <v/>
      </c>
      <c r="F4562">
        <f>IF('Data R5'!C572="","",'Data R5'!F572)</f>
        <v/>
      </c>
      <c r="G4562">
        <f>IF('Data R5'!C572="","",'Data R5'!AD572)</f>
        <v/>
      </c>
      <c r="H4562">
        <f>IF('Data R5'!C572="","",'Data R5'!AC572)</f>
        <v/>
      </c>
      <c r="I4562">
        <f>IF('Data R5'!C572="","",COUNTIF('Data R5'!J572,"&gt;0")+COUNTIF('Data R5'!L572,"&gt;0")+COUNTIF('Data R5'!N572,"&gt;0")+COUNTIF('Data R5'!P572,"&gt;0")+COUNTIF('Data R5'!R572,"&gt;0")+COUNTIF('Data R5'!T572,"&gt;0")+COUNTIF('Data R5'!V572,"&gt;0")+COUNTIF('Data R5'!X572,"&gt;0"))</f>
        <v/>
      </c>
      <c r="J4562">
        <f>IF('Data R5'!C572="","",IF((COUNTIF('Data R5'!K572,"&gt;0")+COUNTIF('Data R5'!M572,"&gt;0")+COUNTIF('Data R5'!O572,"&gt;0")+COUNTIF('Data R5'!Q572,"&gt;0")+COUNTIF('Data R5'!S572,"&gt;0")+COUNTIF('Data R5'!U572,"&gt;0")+COUNTIF('Data R5'!W572,"&gt;0")+COUNTIF('Data R5'!Y572,"&gt;0"))&gt;0,1,0))</f>
        <v/>
      </c>
      <c r="M4562" t="inlineStr">
        <is>
          <t>Data R</t>
        </is>
      </c>
    </row>
    <row r="4563">
      <c r="A4563" t="inlineStr">
        <is>
          <t>Regional 5</t>
        </is>
      </c>
      <c r="B4563">
        <f>IF('Data R5'!C573="","",'Data R5'!B573)</f>
        <v/>
      </c>
      <c r="C4563">
        <f>IF('Data R5'!C573="","",'Data R5'!C573)</f>
        <v/>
      </c>
      <c r="D4563">
        <f>IF('Data R5'!C573="","",'Data R5'!D573)</f>
        <v/>
      </c>
      <c r="E4563">
        <f>IF('Data R5'!C573="","",'Data R5'!E573)</f>
        <v/>
      </c>
      <c r="F4563">
        <f>IF('Data R5'!C573="","",'Data R5'!F573)</f>
        <v/>
      </c>
      <c r="G4563">
        <f>IF('Data R5'!C573="","",'Data R5'!AD573)</f>
        <v/>
      </c>
      <c r="H4563">
        <f>IF('Data R5'!C573="","",'Data R5'!AC573)</f>
        <v/>
      </c>
      <c r="I4563">
        <f>IF('Data R5'!C573="","",COUNTIF('Data R5'!J573,"&gt;0")+COUNTIF('Data R5'!L573,"&gt;0")+COUNTIF('Data R5'!N573,"&gt;0")+COUNTIF('Data R5'!P573,"&gt;0")+COUNTIF('Data R5'!R573,"&gt;0")+COUNTIF('Data R5'!T573,"&gt;0")+COUNTIF('Data R5'!V573,"&gt;0")+COUNTIF('Data R5'!X573,"&gt;0"))</f>
        <v/>
      </c>
      <c r="J4563">
        <f>IF('Data R5'!C573="","",IF((COUNTIF('Data R5'!K573,"&gt;0")+COUNTIF('Data R5'!M573,"&gt;0")+COUNTIF('Data R5'!O573,"&gt;0")+COUNTIF('Data R5'!Q573,"&gt;0")+COUNTIF('Data R5'!S573,"&gt;0")+COUNTIF('Data R5'!U573,"&gt;0")+COUNTIF('Data R5'!W573,"&gt;0")+COUNTIF('Data R5'!Y573,"&gt;0"))&gt;0,1,0))</f>
        <v/>
      </c>
      <c r="M4563" t="inlineStr">
        <is>
          <t>Data R</t>
        </is>
      </c>
    </row>
    <row r="4564">
      <c r="A4564" t="inlineStr">
        <is>
          <t>Regional 5</t>
        </is>
      </c>
      <c r="B4564">
        <f>IF('Data R5'!C574="","",'Data R5'!B574)</f>
        <v/>
      </c>
      <c r="C4564">
        <f>IF('Data R5'!C574="","",'Data R5'!C574)</f>
        <v/>
      </c>
      <c r="D4564">
        <f>IF('Data R5'!C574="","",'Data R5'!D574)</f>
        <v/>
      </c>
      <c r="E4564">
        <f>IF('Data R5'!C574="","",'Data R5'!E574)</f>
        <v/>
      </c>
      <c r="F4564">
        <f>IF('Data R5'!C574="","",'Data R5'!F574)</f>
        <v/>
      </c>
      <c r="G4564">
        <f>IF('Data R5'!C574="","",'Data R5'!AD574)</f>
        <v/>
      </c>
      <c r="H4564">
        <f>IF('Data R5'!C574="","",'Data R5'!AC574)</f>
        <v/>
      </c>
      <c r="I4564">
        <f>IF('Data R5'!C574="","",COUNTIF('Data R5'!J574,"&gt;0")+COUNTIF('Data R5'!L574,"&gt;0")+COUNTIF('Data R5'!N574,"&gt;0")+COUNTIF('Data R5'!P574,"&gt;0")+COUNTIF('Data R5'!R574,"&gt;0")+COUNTIF('Data R5'!T574,"&gt;0")+COUNTIF('Data R5'!V574,"&gt;0")+COUNTIF('Data R5'!X574,"&gt;0"))</f>
        <v/>
      </c>
      <c r="J4564">
        <f>IF('Data R5'!C574="","",IF((COUNTIF('Data R5'!K574,"&gt;0")+COUNTIF('Data R5'!M574,"&gt;0")+COUNTIF('Data R5'!O574,"&gt;0")+COUNTIF('Data R5'!Q574,"&gt;0")+COUNTIF('Data R5'!S574,"&gt;0")+COUNTIF('Data R5'!U574,"&gt;0")+COUNTIF('Data R5'!W574,"&gt;0")+COUNTIF('Data R5'!Y574,"&gt;0"))&gt;0,1,0))</f>
        <v/>
      </c>
      <c r="M4564" t="inlineStr">
        <is>
          <t>Data R</t>
        </is>
      </c>
    </row>
    <row r="4565">
      <c r="A4565" t="inlineStr">
        <is>
          <t>Regional 5</t>
        </is>
      </c>
      <c r="B4565">
        <f>IF('Data R5'!C575="","",'Data R5'!B575)</f>
        <v/>
      </c>
      <c r="C4565">
        <f>IF('Data R5'!C575="","",'Data R5'!C575)</f>
        <v/>
      </c>
      <c r="D4565">
        <f>IF('Data R5'!C575="","",'Data R5'!D575)</f>
        <v/>
      </c>
      <c r="E4565">
        <f>IF('Data R5'!C575="","",'Data R5'!E575)</f>
        <v/>
      </c>
      <c r="F4565">
        <f>IF('Data R5'!C575="","",'Data R5'!F575)</f>
        <v/>
      </c>
      <c r="G4565">
        <f>IF('Data R5'!C575="","",'Data R5'!AD575)</f>
        <v/>
      </c>
      <c r="H4565">
        <f>IF('Data R5'!C575="","",'Data R5'!AC575)</f>
        <v/>
      </c>
      <c r="I4565">
        <f>IF('Data R5'!C575="","",COUNTIF('Data R5'!J575,"&gt;0")+COUNTIF('Data R5'!L575,"&gt;0")+COUNTIF('Data R5'!N575,"&gt;0")+COUNTIF('Data R5'!P575,"&gt;0")+COUNTIF('Data R5'!R575,"&gt;0")+COUNTIF('Data R5'!T575,"&gt;0")+COUNTIF('Data R5'!V575,"&gt;0")+COUNTIF('Data R5'!X575,"&gt;0"))</f>
        <v/>
      </c>
      <c r="J4565">
        <f>IF('Data R5'!C575="","",IF((COUNTIF('Data R5'!K575,"&gt;0")+COUNTIF('Data R5'!M575,"&gt;0")+COUNTIF('Data R5'!O575,"&gt;0")+COUNTIF('Data R5'!Q575,"&gt;0")+COUNTIF('Data R5'!S575,"&gt;0")+COUNTIF('Data R5'!U575,"&gt;0")+COUNTIF('Data R5'!W575,"&gt;0")+COUNTIF('Data R5'!Y575,"&gt;0"))&gt;0,1,0))</f>
        <v/>
      </c>
      <c r="M4565" t="inlineStr">
        <is>
          <t>Data R</t>
        </is>
      </c>
    </row>
    <row r="4566">
      <c r="A4566" t="inlineStr">
        <is>
          <t>Regional 5</t>
        </is>
      </c>
      <c r="B4566">
        <f>IF('Data R5'!C576="","",'Data R5'!B576)</f>
        <v/>
      </c>
      <c r="C4566">
        <f>IF('Data R5'!C576="","",'Data R5'!C576)</f>
        <v/>
      </c>
      <c r="D4566">
        <f>IF('Data R5'!C576="","",'Data R5'!D576)</f>
        <v/>
      </c>
      <c r="E4566">
        <f>IF('Data R5'!C576="","",'Data R5'!E576)</f>
        <v/>
      </c>
      <c r="F4566">
        <f>IF('Data R5'!C576="","",'Data R5'!F576)</f>
        <v/>
      </c>
      <c r="G4566">
        <f>IF('Data R5'!C576="","",'Data R5'!AD576)</f>
        <v/>
      </c>
      <c r="H4566">
        <f>IF('Data R5'!C576="","",'Data R5'!AC576)</f>
        <v/>
      </c>
      <c r="I4566">
        <f>IF('Data R5'!C576="","",COUNTIF('Data R5'!J576,"&gt;0")+COUNTIF('Data R5'!L576,"&gt;0")+COUNTIF('Data R5'!N576,"&gt;0")+COUNTIF('Data R5'!P576,"&gt;0")+COUNTIF('Data R5'!R576,"&gt;0")+COUNTIF('Data R5'!T576,"&gt;0")+COUNTIF('Data R5'!V576,"&gt;0")+COUNTIF('Data R5'!X576,"&gt;0"))</f>
        <v/>
      </c>
      <c r="J4566">
        <f>IF('Data R5'!C576="","",IF((COUNTIF('Data R5'!K576,"&gt;0")+COUNTIF('Data R5'!M576,"&gt;0")+COUNTIF('Data R5'!O576,"&gt;0")+COUNTIF('Data R5'!Q576,"&gt;0")+COUNTIF('Data R5'!S576,"&gt;0")+COUNTIF('Data R5'!U576,"&gt;0")+COUNTIF('Data R5'!W576,"&gt;0")+COUNTIF('Data R5'!Y576,"&gt;0"))&gt;0,1,0))</f>
        <v/>
      </c>
      <c r="M4566" t="inlineStr">
        <is>
          <t>Data R</t>
        </is>
      </c>
    </row>
    <row r="4567">
      <c r="A4567" t="inlineStr">
        <is>
          <t>Regional 5</t>
        </is>
      </c>
      <c r="B4567">
        <f>IF('Data R5'!C577="","",'Data R5'!B577)</f>
        <v/>
      </c>
      <c r="C4567">
        <f>IF('Data R5'!C577="","",'Data R5'!C577)</f>
        <v/>
      </c>
      <c r="D4567">
        <f>IF('Data R5'!C577="","",'Data R5'!D577)</f>
        <v/>
      </c>
      <c r="E4567">
        <f>IF('Data R5'!C577="","",'Data R5'!E577)</f>
        <v/>
      </c>
      <c r="F4567">
        <f>IF('Data R5'!C577="","",'Data R5'!F577)</f>
        <v/>
      </c>
      <c r="G4567">
        <f>IF('Data R5'!C577="","",'Data R5'!AD577)</f>
        <v/>
      </c>
      <c r="H4567">
        <f>IF('Data R5'!C577="","",'Data R5'!AC577)</f>
        <v/>
      </c>
      <c r="I4567">
        <f>IF('Data R5'!C577="","",COUNTIF('Data R5'!J577,"&gt;0")+COUNTIF('Data R5'!L577,"&gt;0")+COUNTIF('Data R5'!N577,"&gt;0")+COUNTIF('Data R5'!P577,"&gt;0")+COUNTIF('Data R5'!R577,"&gt;0")+COUNTIF('Data R5'!T577,"&gt;0")+COUNTIF('Data R5'!V577,"&gt;0")+COUNTIF('Data R5'!X577,"&gt;0"))</f>
        <v/>
      </c>
      <c r="J4567">
        <f>IF('Data R5'!C577="","",IF((COUNTIF('Data R5'!K577,"&gt;0")+COUNTIF('Data R5'!M577,"&gt;0")+COUNTIF('Data R5'!O577,"&gt;0")+COUNTIF('Data R5'!Q577,"&gt;0")+COUNTIF('Data R5'!S577,"&gt;0")+COUNTIF('Data R5'!U577,"&gt;0")+COUNTIF('Data R5'!W577,"&gt;0")+COUNTIF('Data R5'!Y577,"&gt;0"))&gt;0,1,0))</f>
        <v/>
      </c>
      <c r="M4567" t="inlineStr">
        <is>
          <t>Data R</t>
        </is>
      </c>
    </row>
    <row r="4568">
      <c r="A4568" t="inlineStr">
        <is>
          <t>Regional 5</t>
        </is>
      </c>
      <c r="B4568">
        <f>IF('Data R5'!C578="","",'Data R5'!B578)</f>
        <v/>
      </c>
      <c r="C4568">
        <f>IF('Data R5'!C578="","",'Data R5'!C578)</f>
        <v/>
      </c>
      <c r="D4568">
        <f>IF('Data R5'!C578="","",'Data R5'!D578)</f>
        <v/>
      </c>
      <c r="E4568">
        <f>IF('Data R5'!C578="","",'Data R5'!E578)</f>
        <v/>
      </c>
      <c r="F4568">
        <f>IF('Data R5'!C578="","",'Data R5'!F578)</f>
        <v/>
      </c>
      <c r="G4568">
        <f>IF('Data R5'!C578="","",'Data R5'!AD578)</f>
        <v/>
      </c>
      <c r="H4568">
        <f>IF('Data R5'!C578="","",'Data R5'!AC578)</f>
        <v/>
      </c>
      <c r="I4568">
        <f>IF('Data R5'!C578="","",COUNTIF('Data R5'!J578,"&gt;0")+COUNTIF('Data R5'!L578,"&gt;0")+COUNTIF('Data R5'!N578,"&gt;0")+COUNTIF('Data R5'!P578,"&gt;0")+COUNTIF('Data R5'!R578,"&gt;0")+COUNTIF('Data R5'!T578,"&gt;0")+COUNTIF('Data R5'!V578,"&gt;0")+COUNTIF('Data R5'!X578,"&gt;0"))</f>
        <v/>
      </c>
      <c r="J4568">
        <f>IF('Data R5'!C578="","",IF((COUNTIF('Data R5'!K578,"&gt;0")+COUNTIF('Data R5'!M578,"&gt;0")+COUNTIF('Data R5'!O578,"&gt;0")+COUNTIF('Data R5'!Q578,"&gt;0")+COUNTIF('Data R5'!S578,"&gt;0")+COUNTIF('Data R5'!U578,"&gt;0")+COUNTIF('Data R5'!W578,"&gt;0")+COUNTIF('Data R5'!Y578,"&gt;0"))&gt;0,1,0))</f>
        <v/>
      </c>
      <c r="M4568" t="inlineStr">
        <is>
          <t>Data R</t>
        </is>
      </c>
    </row>
    <row r="4569">
      <c r="A4569" t="inlineStr">
        <is>
          <t>Regional 5</t>
        </is>
      </c>
      <c r="B4569">
        <f>IF('Data R5'!C579="","",'Data R5'!B579)</f>
        <v/>
      </c>
      <c r="C4569">
        <f>IF('Data R5'!C579="","",'Data R5'!C579)</f>
        <v/>
      </c>
      <c r="D4569">
        <f>IF('Data R5'!C579="","",'Data R5'!D579)</f>
        <v/>
      </c>
      <c r="E4569">
        <f>IF('Data R5'!C579="","",'Data R5'!E579)</f>
        <v/>
      </c>
      <c r="F4569">
        <f>IF('Data R5'!C579="","",'Data R5'!F579)</f>
        <v/>
      </c>
      <c r="G4569">
        <f>IF('Data R5'!C579="","",'Data R5'!AD579)</f>
        <v/>
      </c>
      <c r="H4569">
        <f>IF('Data R5'!C579="","",'Data R5'!AC579)</f>
        <v/>
      </c>
      <c r="I4569">
        <f>IF('Data R5'!C579="","",COUNTIF('Data R5'!J579,"&gt;0")+COUNTIF('Data R5'!L579,"&gt;0")+COUNTIF('Data R5'!N579,"&gt;0")+COUNTIF('Data R5'!P579,"&gt;0")+COUNTIF('Data R5'!R579,"&gt;0")+COUNTIF('Data R5'!T579,"&gt;0")+COUNTIF('Data R5'!V579,"&gt;0")+COUNTIF('Data R5'!X579,"&gt;0"))</f>
        <v/>
      </c>
      <c r="J4569">
        <f>IF('Data R5'!C579="","",IF((COUNTIF('Data R5'!K579,"&gt;0")+COUNTIF('Data R5'!M579,"&gt;0")+COUNTIF('Data R5'!O579,"&gt;0")+COUNTIF('Data R5'!Q579,"&gt;0")+COUNTIF('Data R5'!S579,"&gt;0")+COUNTIF('Data R5'!U579,"&gt;0")+COUNTIF('Data R5'!W579,"&gt;0")+COUNTIF('Data R5'!Y579,"&gt;0"))&gt;0,1,0))</f>
        <v/>
      </c>
      <c r="M4569" t="inlineStr">
        <is>
          <t>Data R</t>
        </is>
      </c>
    </row>
    <row r="4570">
      <c r="A4570" t="inlineStr">
        <is>
          <t>Regional 5</t>
        </is>
      </c>
      <c r="B4570">
        <f>IF('Data R5'!C580="","",'Data R5'!B580)</f>
        <v/>
      </c>
      <c r="C4570">
        <f>IF('Data R5'!C580="","",'Data R5'!C580)</f>
        <v/>
      </c>
      <c r="D4570">
        <f>IF('Data R5'!C580="","",'Data R5'!D580)</f>
        <v/>
      </c>
      <c r="E4570">
        <f>IF('Data R5'!C580="","",'Data R5'!E580)</f>
        <v/>
      </c>
      <c r="F4570">
        <f>IF('Data R5'!C580="","",'Data R5'!F580)</f>
        <v/>
      </c>
      <c r="G4570">
        <f>IF('Data R5'!C580="","",'Data R5'!AD580)</f>
        <v/>
      </c>
      <c r="H4570">
        <f>IF('Data R5'!C580="","",'Data R5'!AC580)</f>
        <v/>
      </c>
      <c r="I4570">
        <f>IF('Data R5'!C580="","",COUNTIF('Data R5'!J580,"&gt;0")+COUNTIF('Data R5'!L580,"&gt;0")+COUNTIF('Data R5'!N580,"&gt;0")+COUNTIF('Data R5'!P580,"&gt;0")+COUNTIF('Data R5'!R580,"&gt;0")+COUNTIF('Data R5'!T580,"&gt;0")+COUNTIF('Data R5'!V580,"&gt;0")+COUNTIF('Data R5'!X580,"&gt;0"))</f>
        <v/>
      </c>
      <c r="J4570">
        <f>IF('Data R5'!C580="","",IF((COUNTIF('Data R5'!K580,"&gt;0")+COUNTIF('Data R5'!M580,"&gt;0")+COUNTIF('Data R5'!O580,"&gt;0")+COUNTIF('Data R5'!Q580,"&gt;0")+COUNTIF('Data R5'!S580,"&gt;0")+COUNTIF('Data R5'!U580,"&gt;0")+COUNTIF('Data R5'!W580,"&gt;0")+COUNTIF('Data R5'!Y580,"&gt;0"))&gt;0,1,0))</f>
        <v/>
      </c>
      <c r="M4570" t="inlineStr">
        <is>
          <t>Data R</t>
        </is>
      </c>
    </row>
    <row r="4571">
      <c r="A4571" t="inlineStr">
        <is>
          <t>Regional 5</t>
        </is>
      </c>
      <c r="B4571">
        <f>IF('Data R5'!C581="","",'Data R5'!B581)</f>
        <v/>
      </c>
      <c r="C4571">
        <f>IF('Data R5'!C581="","",'Data R5'!C581)</f>
        <v/>
      </c>
      <c r="D4571">
        <f>IF('Data R5'!C581="","",'Data R5'!D581)</f>
        <v/>
      </c>
      <c r="E4571">
        <f>IF('Data R5'!C581="","",'Data R5'!E581)</f>
        <v/>
      </c>
      <c r="F4571">
        <f>IF('Data R5'!C581="","",'Data R5'!F581)</f>
        <v/>
      </c>
      <c r="G4571">
        <f>IF('Data R5'!C581="","",'Data R5'!AD581)</f>
        <v/>
      </c>
      <c r="H4571">
        <f>IF('Data R5'!C581="","",'Data R5'!AC581)</f>
        <v/>
      </c>
      <c r="I4571">
        <f>IF('Data R5'!C581="","",COUNTIF('Data R5'!J581,"&gt;0")+COUNTIF('Data R5'!L581,"&gt;0")+COUNTIF('Data R5'!N581,"&gt;0")+COUNTIF('Data R5'!P581,"&gt;0")+COUNTIF('Data R5'!R581,"&gt;0")+COUNTIF('Data R5'!T581,"&gt;0")+COUNTIF('Data R5'!V581,"&gt;0")+COUNTIF('Data R5'!X581,"&gt;0"))</f>
        <v/>
      </c>
      <c r="J4571">
        <f>IF('Data R5'!C581="","",IF((COUNTIF('Data R5'!K581,"&gt;0")+COUNTIF('Data R5'!M581,"&gt;0")+COUNTIF('Data R5'!O581,"&gt;0")+COUNTIF('Data R5'!Q581,"&gt;0")+COUNTIF('Data R5'!S581,"&gt;0")+COUNTIF('Data R5'!U581,"&gt;0")+COUNTIF('Data R5'!W581,"&gt;0")+COUNTIF('Data R5'!Y581,"&gt;0"))&gt;0,1,0))</f>
        <v/>
      </c>
      <c r="M4571" t="inlineStr">
        <is>
          <t>Data R</t>
        </is>
      </c>
    </row>
    <row r="4572">
      <c r="A4572" t="inlineStr">
        <is>
          <t>Regional 5</t>
        </is>
      </c>
      <c r="B4572">
        <f>IF('Data R5'!C582="","",'Data R5'!B582)</f>
        <v/>
      </c>
      <c r="C4572">
        <f>IF('Data R5'!C582="","",'Data R5'!C582)</f>
        <v/>
      </c>
      <c r="D4572">
        <f>IF('Data R5'!C582="","",'Data R5'!D582)</f>
        <v/>
      </c>
      <c r="E4572">
        <f>IF('Data R5'!C582="","",'Data R5'!E582)</f>
        <v/>
      </c>
      <c r="F4572">
        <f>IF('Data R5'!C582="","",'Data R5'!F582)</f>
        <v/>
      </c>
      <c r="G4572">
        <f>IF('Data R5'!C582="","",'Data R5'!AD582)</f>
        <v/>
      </c>
      <c r="H4572">
        <f>IF('Data R5'!C582="","",'Data R5'!AC582)</f>
        <v/>
      </c>
      <c r="I4572">
        <f>IF('Data R5'!C582="","",COUNTIF('Data R5'!J582,"&gt;0")+COUNTIF('Data R5'!L582,"&gt;0")+COUNTIF('Data R5'!N582,"&gt;0")+COUNTIF('Data R5'!P582,"&gt;0")+COUNTIF('Data R5'!R582,"&gt;0")+COUNTIF('Data R5'!T582,"&gt;0")+COUNTIF('Data R5'!V582,"&gt;0")+COUNTIF('Data R5'!X582,"&gt;0"))</f>
        <v/>
      </c>
      <c r="J4572">
        <f>IF('Data R5'!C582="","",IF((COUNTIF('Data R5'!K582,"&gt;0")+COUNTIF('Data R5'!M582,"&gt;0")+COUNTIF('Data R5'!O582,"&gt;0")+COUNTIF('Data R5'!Q582,"&gt;0")+COUNTIF('Data R5'!S582,"&gt;0")+COUNTIF('Data R5'!U582,"&gt;0")+COUNTIF('Data R5'!W582,"&gt;0")+COUNTIF('Data R5'!Y582,"&gt;0"))&gt;0,1,0))</f>
        <v/>
      </c>
      <c r="M4572" t="inlineStr">
        <is>
          <t>Data R</t>
        </is>
      </c>
    </row>
    <row r="4573">
      <c r="A4573" t="inlineStr">
        <is>
          <t>Regional 5</t>
        </is>
      </c>
      <c r="B4573">
        <f>IF('Data R5'!C583="","",'Data R5'!B583)</f>
        <v/>
      </c>
      <c r="C4573">
        <f>IF('Data R5'!C583="","",'Data R5'!C583)</f>
        <v/>
      </c>
      <c r="D4573">
        <f>IF('Data R5'!C583="","",'Data R5'!D583)</f>
        <v/>
      </c>
      <c r="E4573">
        <f>IF('Data R5'!C583="","",'Data R5'!E583)</f>
        <v/>
      </c>
      <c r="F4573">
        <f>IF('Data R5'!C583="","",'Data R5'!F583)</f>
        <v/>
      </c>
      <c r="G4573">
        <f>IF('Data R5'!C583="","",'Data R5'!AD583)</f>
        <v/>
      </c>
      <c r="H4573">
        <f>IF('Data R5'!C583="","",'Data R5'!AC583)</f>
        <v/>
      </c>
      <c r="I4573">
        <f>IF('Data R5'!C583="","",COUNTIF('Data R5'!J583,"&gt;0")+COUNTIF('Data R5'!L583,"&gt;0")+COUNTIF('Data R5'!N583,"&gt;0")+COUNTIF('Data R5'!P583,"&gt;0")+COUNTIF('Data R5'!R583,"&gt;0")+COUNTIF('Data R5'!T583,"&gt;0")+COUNTIF('Data R5'!V583,"&gt;0")+COUNTIF('Data R5'!X583,"&gt;0"))</f>
        <v/>
      </c>
      <c r="J4573">
        <f>IF('Data R5'!C583="","",IF((COUNTIF('Data R5'!K583,"&gt;0")+COUNTIF('Data R5'!M583,"&gt;0")+COUNTIF('Data R5'!O583,"&gt;0")+COUNTIF('Data R5'!Q583,"&gt;0")+COUNTIF('Data R5'!S583,"&gt;0")+COUNTIF('Data R5'!U583,"&gt;0")+COUNTIF('Data R5'!W583,"&gt;0")+COUNTIF('Data R5'!Y583,"&gt;0"))&gt;0,1,0))</f>
        <v/>
      </c>
      <c r="M4573" t="inlineStr">
        <is>
          <t>Data R</t>
        </is>
      </c>
    </row>
    <row r="4574">
      <c r="A4574" t="inlineStr">
        <is>
          <t>Regional 5</t>
        </is>
      </c>
      <c r="B4574">
        <f>IF('Data R5'!C584="","",'Data R5'!B584)</f>
        <v/>
      </c>
      <c r="C4574">
        <f>IF('Data R5'!C584="","",'Data R5'!C584)</f>
        <v/>
      </c>
      <c r="D4574">
        <f>IF('Data R5'!C584="","",'Data R5'!D584)</f>
        <v/>
      </c>
      <c r="E4574">
        <f>IF('Data R5'!C584="","",'Data R5'!E584)</f>
        <v/>
      </c>
      <c r="F4574">
        <f>IF('Data R5'!C584="","",'Data R5'!F584)</f>
        <v/>
      </c>
      <c r="G4574">
        <f>IF('Data R5'!C584="","",'Data R5'!AD584)</f>
        <v/>
      </c>
      <c r="H4574">
        <f>IF('Data R5'!C584="","",'Data R5'!AC584)</f>
        <v/>
      </c>
      <c r="I4574">
        <f>IF('Data R5'!C584="","",COUNTIF('Data R5'!J584,"&gt;0")+COUNTIF('Data R5'!L584,"&gt;0")+COUNTIF('Data R5'!N584,"&gt;0")+COUNTIF('Data R5'!P584,"&gt;0")+COUNTIF('Data R5'!R584,"&gt;0")+COUNTIF('Data R5'!T584,"&gt;0")+COUNTIF('Data R5'!V584,"&gt;0")+COUNTIF('Data R5'!X584,"&gt;0"))</f>
        <v/>
      </c>
      <c r="J4574">
        <f>IF('Data R5'!C584="","",IF((COUNTIF('Data R5'!K584,"&gt;0")+COUNTIF('Data R5'!M584,"&gt;0")+COUNTIF('Data R5'!O584,"&gt;0")+COUNTIF('Data R5'!Q584,"&gt;0")+COUNTIF('Data R5'!S584,"&gt;0")+COUNTIF('Data R5'!U584,"&gt;0")+COUNTIF('Data R5'!W584,"&gt;0")+COUNTIF('Data R5'!Y584,"&gt;0"))&gt;0,1,0))</f>
        <v/>
      </c>
      <c r="M4574" t="inlineStr">
        <is>
          <t>Data R</t>
        </is>
      </c>
    </row>
    <row r="4575">
      <c r="A4575" t="inlineStr">
        <is>
          <t>Regional 5</t>
        </is>
      </c>
      <c r="B4575">
        <f>IF('Data R5'!C585="","",'Data R5'!B585)</f>
        <v/>
      </c>
      <c r="C4575">
        <f>IF('Data R5'!C585="","",'Data R5'!C585)</f>
        <v/>
      </c>
      <c r="D4575">
        <f>IF('Data R5'!C585="","",'Data R5'!D585)</f>
        <v/>
      </c>
      <c r="E4575">
        <f>IF('Data R5'!C585="","",'Data R5'!E585)</f>
        <v/>
      </c>
      <c r="F4575">
        <f>IF('Data R5'!C585="","",'Data R5'!F585)</f>
        <v/>
      </c>
      <c r="G4575">
        <f>IF('Data R5'!C585="","",'Data R5'!AD585)</f>
        <v/>
      </c>
      <c r="H4575">
        <f>IF('Data R5'!C585="","",'Data R5'!AC585)</f>
        <v/>
      </c>
      <c r="I4575">
        <f>IF('Data R5'!C585="","",COUNTIF('Data R5'!J585,"&gt;0")+COUNTIF('Data R5'!L585,"&gt;0")+COUNTIF('Data R5'!N585,"&gt;0")+COUNTIF('Data R5'!P585,"&gt;0")+COUNTIF('Data R5'!R585,"&gt;0")+COUNTIF('Data R5'!T585,"&gt;0")+COUNTIF('Data R5'!V585,"&gt;0")+COUNTIF('Data R5'!X585,"&gt;0"))</f>
        <v/>
      </c>
      <c r="J4575">
        <f>IF('Data R5'!C585="","",IF((COUNTIF('Data R5'!K585,"&gt;0")+COUNTIF('Data R5'!M585,"&gt;0")+COUNTIF('Data R5'!O585,"&gt;0")+COUNTIF('Data R5'!Q585,"&gt;0")+COUNTIF('Data R5'!S585,"&gt;0")+COUNTIF('Data R5'!U585,"&gt;0")+COUNTIF('Data R5'!W585,"&gt;0")+COUNTIF('Data R5'!Y585,"&gt;0"))&gt;0,1,0))</f>
        <v/>
      </c>
      <c r="M4575" t="inlineStr">
        <is>
          <t>Data R</t>
        </is>
      </c>
    </row>
    <row r="4576">
      <c r="A4576" t="inlineStr">
        <is>
          <t>Regional 5</t>
        </is>
      </c>
      <c r="B4576">
        <f>IF('Data R5'!C586="","",'Data R5'!B586)</f>
        <v/>
      </c>
      <c r="C4576">
        <f>IF('Data R5'!C586="","",'Data R5'!C586)</f>
        <v/>
      </c>
      <c r="D4576">
        <f>IF('Data R5'!C586="","",'Data R5'!D586)</f>
        <v/>
      </c>
      <c r="E4576">
        <f>IF('Data R5'!C586="","",'Data R5'!E586)</f>
        <v/>
      </c>
      <c r="F4576">
        <f>IF('Data R5'!C586="","",'Data R5'!F586)</f>
        <v/>
      </c>
      <c r="G4576">
        <f>IF('Data R5'!C586="","",'Data R5'!AD586)</f>
        <v/>
      </c>
      <c r="H4576">
        <f>IF('Data R5'!C586="","",'Data R5'!AC586)</f>
        <v/>
      </c>
      <c r="I4576">
        <f>IF('Data R5'!C586="","",COUNTIF('Data R5'!J586,"&gt;0")+COUNTIF('Data R5'!L586,"&gt;0")+COUNTIF('Data R5'!N586,"&gt;0")+COUNTIF('Data R5'!P586,"&gt;0")+COUNTIF('Data R5'!R586,"&gt;0")+COUNTIF('Data R5'!T586,"&gt;0")+COUNTIF('Data R5'!V586,"&gt;0")+COUNTIF('Data R5'!X586,"&gt;0"))</f>
        <v/>
      </c>
      <c r="J4576">
        <f>IF('Data R5'!C586="","",IF((COUNTIF('Data R5'!K586,"&gt;0")+COUNTIF('Data R5'!M586,"&gt;0")+COUNTIF('Data R5'!O586,"&gt;0")+COUNTIF('Data R5'!Q586,"&gt;0")+COUNTIF('Data R5'!S586,"&gt;0")+COUNTIF('Data R5'!U586,"&gt;0")+COUNTIF('Data R5'!W586,"&gt;0")+COUNTIF('Data R5'!Y586,"&gt;0"))&gt;0,1,0))</f>
        <v/>
      </c>
      <c r="M4576" t="inlineStr">
        <is>
          <t>Data R</t>
        </is>
      </c>
    </row>
    <row r="4577">
      <c r="A4577" t="inlineStr">
        <is>
          <t>Regional 5</t>
        </is>
      </c>
      <c r="B4577">
        <f>IF('Data R5'!C587="","",'Data R5'!B587)</f>
        <v/>
      </c>
      <c r="C4577">
        <f>IF('Data R5'!C587="","",'Data R5'!C587)</f>
        <v/>
      </c>
      <c r="D4577">
        <f>IF('Data R5'!C587="","",'Data R5'!D587)</f>
        <v/>
      </c>
      <c r="E4577">
        <f>IF('Data R5'!C587="","",'Data R5'!E587)</f>
        <v/>
      </c>
      <c r="F4577">
        <f>IF('Data R5'!C587="","",'Data R5'!F587)</f>
        <v/>
      </c>
      <c r="G4577">
        <f>IF('Data R5'!C587="","",'Data R5'!AD587)</f>
        <v/>
      </c>
      <c r="H4577">
        <f>IF('Data R5'!C587="","",'Data R5'!AC587)</f>
        <v/>
      </c>
      <c r="I4577">
        <f>IF('Data R5'!C587="","",COUNTIF('Data R5'!J587,"&gt;0")+COUNTIF('Data R5'!L587,"&gt;0")+COUNTIF('Data R5'!N587,"&gt;0")+COUNTIF('Data R5'!P587,"&gt;0")+COUNTIF('Data R5'!R587,"&gt;0")+COUNTIF('Data R5'!T587,"&gt;0")+COUNTIF('Data R5'!V587,"&gt;0")+COUNTIF('Data R5'!X587,"&gt;0"))</f>
        <v/>
      </c>
      <c r="J4577">
        <f>IF('Data R5'!C587="","",IF((COUNTIF('Data R5'!K587,"&gt;0")+COUNTIF('Data R5'!M587,"&gt;0")+COUNTIF('Data R5'!O587,"&gt;0")+COUNTIF('Data R5'!Q587,"&gt;0")+COUNTIF('Data R5'!S587,"&gt;0")+COUNTIF('Data R5'!U587,"&gt;0")+COUNTIF('Data R5'!W587,"&gt;0")+COUNTIF('Data R5'!Y587,"&gt;0"))&gt;0,1,0))</f>
        <v/>
      </c>
      <c r="M4577" t="inlineStr">
        <is>
          <t>Data R</t>
        </is>
      </c>
    </row>
    <row r="4578">
      <c r="A4578" t="inlineStr">
        <is>
          <t>Regional 5</t>
        </is>
      </c>
      <c r="B4578">
        <f>IF('Data R5'!C588="","",'Data R5'!B588)</f>
        <v/>
      </c>
      <c r="C4578">
        <f>IF('Data R5'!C588="","",'Data R5'!C588)</f>
        <v/>
      </c>
      <c r="D4578">
        <f>IF('Data R5'!C588="","",'Data R5'!D588)</f>
        <v/>
      </c>
      <c r="E4578">
        <f>IF('Data R5'!C588="","",'Data R5'!E588)</f>
        <v/>
      </c>
      <c r="F4578">
        <f>IF('Data R5'!C588="","",'Data R5'!F588)</f>
        <v/>
      </c>
      <c r="G4578">
        <f>IF('Data R5'!C588="","",'Data R5'!AD588)</f>
        <v/>
      </c>
      <c r="H4578">
        <f>IF('Data R5'!C588="","",'Data R5'!AC588)</f>
        <v/>
      </c>
      <c r="I4578">
        <f>IF('Data R5'!C588="","",COUNTIF('Data R5'!J588,"&gt;0")+COUNTIF('Data R5'!L588,"&gt;0")+COUNTIF('Data R5'!N588,"&gt;0")+COUNTIF('Data R5'!P588,"&gt;0")+COUNTIF('Data R5'!R588,"&gt;0")+COUNTIF('Data R5'!T588,"&gt;0")+COUNTIF('Data R5'!V588,"&gt;0")+COUNTIF('Data R5'!X588,"&gt;0"))</f>
        <v/>
      </c>
      <c r="J4578">
        <f>IF('Data R5'!C588="","",IF((COUNTIF('Data R5'!K588,"&gt;0")+COUNTIF('Data R5'!M588,"&gt;0")+COUNTIF('Data R5'!O588,"&gt;0")+COUNTIF('Data R5'!Q588,"&gt;0")+COUNTIF('Data R5'!S588,"&gt;0")+COUNTIF('Data R5'!U588,"&gt;0")+COUNTIF('Data R5'!W588,"&gt;0")+COUNTIF('Data R5'!Y588,"&gt;0"))&gt;0,1,0))</f>
        <v/>
      </c>
      <c r="M4578" t="inlineStr">
        <is>
          <t>Data R</t>
        </is>
      </c>
    </row>
    <row r="4579">
      <c r="A4579" t="inlineStr">
        <is>
          <t>Regional 5</t>
        </is>
      </c>
      <c r="B4579">
        <f>IF('Data R5'!C589="","",'Data R5'!B589)</f>
        <v/>
      </c>
      <c r="C4579">
        <f>IF('Data R5'!C589="","",'Data R5'!C589)</f>
        <v/>
      </c>
      <c r="D4579">
        <f>IF('Data R5'!C589="","",'Data R5'!D589)</f>
        <v/>
      </c>
      <c r="E4579">
        <f>IF('Data R5'!C589="","",'Data R5'!E589)</f>
        <v/>
      </c>
      <c r="F4579">
        <f>IF('Data R5'!C589="","",'Data R5'!F589)</f>
        <v/>
      </c>
      <c r="G4579">
        <f>IF('Data R5'!C589="","",'Data R5'!AD589)</f>
        <v/>
      </c>
      <c r="H4579">
        <f>IF('Data R5'!C589="","",'Data R5'!AC589)</f>
        <v/>
      </c>
      <c r="I4579">
        <f>IF('Data R5'!C589="","",COUNTIF('Data R5'!J589,"&gt;0")+COUNTIF('Data R5'!L589,"&gt;0")+COUNTIF('Data R5'!N589,"&gt;0")+COUNTIF('Data R5'!P589,"&gt;0")+COUNTIF('Data R5'!R589,"&gt;0")+COUNTIF('Data R5'!T589,"&gt;0")+COUNTIF('Data R5'!V589,"&gt;0")+COUNTIF('Data R5'!X589,"&gt;0"))</f>
        <v/>
      </c>
      <c r="J4579">
        <f>IF('Data R5'!C589="","",IF((COUNTIF('Data R5'!K589,"&gt;0")+COUNTIF('Data R5'!M589,"&gt;0")+COUNTIF('Data R5'!O589,"&gt;0")+COUNTIF('Data R5'!Q589,"&gt;0")+COUNTIF('Data R5'!S589,"&gt;0")+COUNTIF('Data R5'!U589,"&gt;0")+COUNTIF('Data R5'!W589,"&gt;0")+COUNTIF('Data R5'!Y589,"&gt;0"))&gt;0,1,0))</f>
        <v/>
      </c>
      <c r="M4579" t="inlineStr">
        <is>
          <t>Data R</t>
        </is>
      </c>
    </row>
    <row r="4580">
      <c r="A4580" t="inlineStr">
        <is>
          <t>Regional 5</t>
        </is>
      </c>
      <c r="B4580">
        <f>IF('Data R5'!C590="","",'Data R5'!B590)</f>
        <v/>
      </c>
      <c r="C4580">
        <f>IF('Data R5'!C590="","",'Data R5'!C590)</f>
        <v/>
      </c>
      <c r="D4580">
        <f>IF('Data R5'!C590="","",'Data R5'!D590)</f>
        <v/>
      </c>
      <c r="E4580">
        <f>IF('Data R5'!C590="","",'Data R5'!E590)</f>
        <v/>
      </c>
      <c r="F4580">
        <f>IF('Data R5'!C590="","",'Data R5'!F590)</f>
        <v/>
      </c>
      <c r="G4580">
        <f>IF('Data R5'!C590="","",'Data R5'!AD590)</f>
        <v/>
      </c>
      <c r="H4580">
        <f>IF('Data R5'!C590="","",'Data R5'!AC590)</f>
        <v/>
      </c>
      <c r="I4580">
        <f>IF('Data R5'!C590="","",COUNTIF('Data R5'!J590,"&gt;0")+COUNTIF('Data R5'!L590,"&gt;0")+COUNTIF('Data R5'!N590,"&gt;0")+COUNTIF('Data R5'!P590,"&gt;0")+COUNTIF('Data R5'!R590,"&gt;0")+COUNTIF('Data R5'!T590,"&gt;0")+COUNTIF('Data R5'!V590,"&gt;0")+COUNTIF('Data R5'!X590,"&gt;0"))</f>
        <v/>
      </c>
      <c r="J4580">
        <f>IF('Data R5'!C590="","",IF((COUNTIF('Data R5'!K590,"&gt;0")+COUNTIF('Data R5'!M590,"&gt;0")+COUNTIF('Data R5'!O590,"&gt;0")+COUNTIF('Data R5'!Q590,"&gt;0")+COUNTIF('Data R5'!S590,"&gt;0")+COUNTIF('Data R5'!U590,"&gt;0")+COUNTIF('Data R5'!W590,"&gt;0")+COUNTIF('Data R5'!Y590,"&gt;0"))&gt;0,1,0))</f>
        <v/>
      </c>
      <c r="M4580" t="inlineStr">
        <is>
          <t>Data R</t>
        </is>
      </c>
    </row>
    <row r="4581">
      <c r="A4581" t="inlineStr">
        <is>
          <t>Regional 5</t>
        </is>
      </c>
      <c r="B4581">
        <f>IF('Data R5'!C591="","",'Data R5'!B591)</f>
        <v/>
      </c>
      <c r="C4581">
        <f>IF('Data R5'!C591="","",'Data R5'!C591)</f>
        <v/>
      </c>
      <c r="D4581">
        <f>IF('Data R5'!C591="","",'Data R5'!D591)</f>
        <v/>
      </c>
      <c r="E4581">
        <f>IF('Data R5'!C591="","",'Data R5'!E591)</f>
        <v/>
      </c>
      <c r="F4581">
        <f>IF('Data R5'!C591="","",'Data R5'!F591)</f>
        <v/>
      </c>
      <c r="G4581">
        <f>IF('Data R5'!C591="","",'Data R5'!AD591)</f>
        <v/>
      </c>
      <c r="H4581">
        <f>IF('Data R5'!C591="","",'Data R5'!AC591)</f>
        <v/>
      </c>
      <c r="I4581">
        <f>IF('Data R5'!C591="","",COUNTIF('Data R5'!J591,"&gt;0")+COUNTIF('Data R5'!L591,"&gt;0")+COUNTIF('Data R5'!N591,"&gt;0")+COUNTIF('Data R5'!P591,"&gt;0")+COUNTIF('Data R5'!R591,"&gt;0")+COUNTIF('Data R5'!T591,"&gt;0")+COUNTIF('Data R5'!V591,"&gt;0")+COUNTIF('Data R5'!X591,"&gt;0"))</f>
        <v/>
      </c>
      <c r="J4581">
        <f>IF('Data R5'!C591="","",IF((COUNTIF('Data R5'!K591,"&gt;0")+COUNTIF('Data R5'!M591,"&gt;0")+COUNTIF('Data R5'!O591,"&gt;0")+COUNTIF('Data R5'!Q591,"&gt;0")+COUNTIF('Data R5'!S591,"&gt;0")+COUNTIF('Data R5'!U591,"&gt;0")+COUNTIF('Data R5'!W591,"&gt;0")+COUNTIF('Data R5'!Y591,"&gt;0"))&gt;0,1,0))</f>
        <v/>
      </c>
      <c r="M4581" t="inlineStr">
        <is>
          <t>Data R</t>
        </is>
      </c>
    </row>
    <row r="4582">
      <c r="A4582" t="inlineStr">
        <is>
          <t>Regional 5</t>
        </is>
      </c>
      <c r="B4582">
        <f>IF('Data R5'!C592="","",'Data R5'!B592)</f>
        <v/>
      </c>
      <c r="C4582">
        <f>IF('Data R5'!C592="","",'Data R5'!C592)</f>
        <v/>
      </c>
      <c r="D4582">
        <f>IF('Data R5'!C592="","",'Data R5'!D592)</f>
        <v/>
      </c>
      <c r="E4582">
        <f>IF('Data R5'!C592="","",'Data R5'!E592)</f>
        <v/>
      </c>
      <c r="F4582">
        <f>IF('Data R5'!C592="","",'Data R5'!F592)</f>
        <v/>
      </c>
      <c r="G4582">
        <f>IF('Data R5'!C592="","",'Data R5'!AD592)</f>
        <v/>
      </c>
      <c r="H4582">
        <f>IF('Data R5'!C592="","",'Data R5'!AC592)</f>
        <v/>
      </c>
      <c r="I4582">
        <f>IF('Data R5'!C592="","",COUNTIF('Data R5'!J592,"&gt;0")+COUNTIF('Data R5'!L592,"&gt;0")+COUNTIF('Data R5'!N592,"&gt;0")+COUNTIF('Data R5'!P592,"&gt;0")+COUNTIF('Data R5'!R592,"&gt;0")+COUNTIF('Data R5'!T592,"&gt;0")+COUNTIF('Data R5'!V592,"&gt;0")+COUNTIF('Data R5'!X592,"&gt;0"))</f>
        <v/>
      </c>
      <c r="J4582">
        <f>IF('Data R5'!C592="","",IF((COUNTIF('Data R5'!K592,"&gt;0")+COUNTIF('Data R5'!M592,"&gt;0")+COUNTIF('Data R5'!O592,"&gt;0")+COUNTIF('Data R5'!Q592,"&gt;0")+COUNTIF('Data R5'!S592,"&gt;0")+COUNTIF('Data R5'!U592,"&gt;0")+COUNTIF('Data R5'!W592,"&gt;0")+COUNTIF('Data R5'!Y592,"&gt;0"))&gt;0,1,0))</f>
        <v/>
      </c>
      <c r="M4582" t="inlineStr">
        <is>
          <t>Data R</t>
        </is>
      </c>
    </row>
    <row r="4583">
      <c r="A4583" t="inlineStr">
        <is>
          <t>Regional 5</t>
        </is>
      </c>
      <c r="B4583">
        <f>IF('Data R5'!C593="","",'Data R5'!B593)</f>
        <v/>
      </c>
      <c r="C4583">
        <f>IF('Data R5'!C593="","",'Data R5'!C593)</f>
        <v/>
      </c>
      <c r="D4583">
        <f>IF('Data R5'!C593="","",'Data R5'!D593)</f>
        <v/>
      </c>
      <c r="E4583">
        <f>IF('Data R5'!C593="","",'Data R5'!E593)</f>
        <v/>
      </c>
      <c r="F4583">
        <f>IF('Data R5'!C593="","",'Data R5'!F593)</f>
        <v/>
      </c>
      <c r="G4583">
        <f>IF('Data R5'!C593="","",'Data R5'!AD593)</f>
        <v/>
      </c>
      <c r="H4583">
        <f>IF('Data R5'!C593="","",'Data R5'!AC593)</f>
        <v/>
      </c>
      <c r="I4583">
        <f>IF('Data R5'!C593="","",COUNTIF('Data R5'!J593,"&gt;0")+COUNTIF('Data R5'!L593,"&gt;0")+COUNTIF('Data R5'!N593,"&gt;0")+COUNTIF('Data R5'!P593,"&gt;0")+COUNTIF('Data R5'!R593,"&gt;0")+COUNTIF('Data R5'!T593,"&gt;0")+COUNTIF('Data R5'!V593,"&gt;0")+COUNTIF('Data R5'!X593,"&gt;0"))</f>
        <v/>
      </c>
      <c r="J4583">
        <f>IF('Data R5'!C593="","",IF((COUNTIF('Data R5'!K593,"&gt;0")+COUNTIF('Data R5'!M593,"&gt;0")+COUNTIF('Data R5'!O593,"&gt;0")+COUNTIF('Data R5'!Q593,"&gt;0")+COUNTIF('Data R5'!S593,"&gt;0")+COUNTIF('Data R5'!U593,"&gt;0")+COUNTIF('Data R5'!W593,"&gt;0")+COUNTIF('Data R5'!Y593,"&gt;0"))&gt;0,1,0))</f>
        <v/>
      </c>
      <c r="M4583" t="inlineStr">
        <is>
          <t>Data R</t>
        </is>
      </c>
    </row>
    <row r="4584">
      <c r="A4584" t="inlineStr">
        <is>
          <t>Regional 5</t>
        </is>
      </c>
      <c r="B4584">
        <f>IF('Data R5'!C594="","",'Data R5'!B594)</f>
        <v/>
      </c>
      <c r="C4584">
        <f>IF('Data R5'!C594="","",'Data R5'!C594)</f>
        <v/>
      </c>
      <c r="D4584">
        <f>IF('Data R5'!C594="","",'Data R5'!D594)</f>
        <v/>
      </c>
      <c r="E4584">
        <f>IF('Data R5'!C594="","",'Data R5'!E594)</f>
        <v/>
      </c>
      <c r="F4584">
        <f>IF('Data R5'!C594="","",'Data R5'!F594)</f>
        <v/>
      </c>
      <c r="G4584">
        <f>IF('Data R5'!C594="","",'Data R5'!AD594)</f>
        <v/>
      </c>
      <c r="H4584">
        <f>IF('Data R5'!C594="","",'Data R5'!AC594)</f>
        <v/>
      </c>
      <c r="I4584">
        <f>IF('Data R5'!C594="","",COUNTIF('Data R5'!J594,"&gt;0")+COUNTIF('Data R5'!L594,"&gt;0")+COUNTIF('Data R5'!N594,"&gt;0")+COUNTIF('Data R5'!P594,"&gt;0")+COUNTIF('Data R5'!R594,"&gt;0")+COUNTIF('Data R5'!T594,"&gt;0")+COUNTIF('Data R5'!V594,"&gt;0")+COUNTIF('Data R5'!X594,"&gt;0"))</f>
        <v/>
      </c>
      <c r="J4584">
        <f>IF('Data R5'!C594="","",IF((COUNTIF('Data R5'!K594,"&gt;0")+COUNTIF('Data R5'!M594,"&gt;0")+COUNTIF('Data R5'!O594,"&gt;0")+COUNTIF('Data R5'!Q594,"&gt;0")+COUNTIF('Data R5'!S594,"&gt;0")+COUNTIF('Data R5'!U594,"&gt;0")+COUNTIF('Data R5'!W594,"&gt;0")+COUNTIF('Data R5'!Y594,"&gt;0"))&gt;0,1,0))</f>
        <v/>
      </c>
      <c r="M4584" t="inlineStr">
        <is>
          <t>Data R</t>
        </is>
      </c>
    </row>
    <row r="4585">
      <c r="A4585" t="inlineStr">
        <is>
          <t>Regional 5</t>
        </is>
      </c>
      <c r="B4585">
        <f>IF('Data R5'!C595="","",'Data R5'!B595)</f>
        <v/>
      </c>
      <c r="C4585">
        <f>IF('Data R5'!C595="","",'Data R5'!C595)</f>
        <v/>
      </c>
      <c r="D4585">
        <f>IF('Data R5'!C595="","",'Data R5'!D595)</f>
        <v/>
      </c>
      <c r="E4585">
        <f>IF('Data R5'!C595="","",'Data R5'!E595)</f>
        <v/>
      </c>
      <c r="F4585">
        <f>IF('Data R5'!C595="","",'Data R5'!F595)</f>
        <v/>
      </c>
      <c r="G4585">
        <f>IF('Data R5'!C595="","",'Data R5'!AD595)</f>
        <v/>
      </c>
      <c r="H4585">
        <f>IF('Data R5'!C595="","",'Data R5'!AC595)</f>
        <v/>
      </c>
      <c r="I4585">
        <f>IF('Data R5'!C595="","",COUNTIF('Data R5'!J595,"&gt;0")+COUNTIF('Data R5'!L595,"&gt;0")+COUNTIF('Data R5'!N595,"&gt;0")+COUNTIF('Data R5'!P595,"&gt;0")+COUNTIF('Data R5'!R595,"&gt;0")+COUNTIF('Data R5'!T595,"&gt;0")+COUNTIF('Data R5'!V595,"&gt;0")+COUNTIF('Data R5'!X595,"&gt;0"))</f>
        <v/>
      </c>
      <c r="J4585">
        <f>IF('Data R5'!C595="","",IF((COUNTIF('Data R5'!K595,"&gt;0")+COUNTIF('Data R5'!M595,"&gt;0")+COUNTIF('Data R5'!O595,"&gt;0")+COUNTIF('Data R5'!Q595,"&gt;0")+COUNTIF('Data R5'!S595,"&gt;0")+COUNTIF('Data R5'!U595,"&gt;0")+COUNTIF('Data R5'!W595,"&gt;0")+COUNTIF('Data R5'!Y595,"&gt;0"))&gt;0,1,0))</f>
        <v/>
      </c>
      <c r="M4585" t="inlineStr">
        <is>
          <t>Data R</t>
        </is>
      </c>
    </row>
    <row r="4586">
      <c r="A4586" t="inlineStr">
        <is>
          <t>Regional 5</t>
        </is>
      </c>
      <c r="B4586">
        <f>IF('Data R5'!C596="","",'Data R5'!B596)</f>
        <v/>
      </c>
      <c r="C4586">
        <f>IF('Data R5'!C596="","",'Data R5'!C596)</f>
        <v/>
      </c>
      <c r="D4586">
        <f>IF('Data R5'!C596="","",'Data R5'!D596)</f>
        <v/>
      </c>
      <c r="E4586">
        <f>IF('Data R5'!C596="","",'Data R5'!E596)</f>
        <v/>
      </c>
      <c r="F4586">
        <f>IF('Data R5'!C596="","",'Data R5'!F596)</f>
        <v/>
      </c>
      <c r="G4586">
        <f>IF('Data R5'!C596="","",'Data R5'!AD596)</f>
        <v/>
      </c>
      <c r="H4586">
        <f>IF('Data R5'!C596="","",'Data R5'!AC596)</f>
        <v/>
      </c>
      <c r="I4586">
        <f>IF('Data R5'!C596="","",COUNTIF('Data R5'!J596,"&gt;0")+COUNTIF('Data R5'!L596,"&gt;0")+COUNTIF('Data R5'!N596,"&gt;0")+COUNTIF('Data R5'!P596,"&gt;0")+COUNTIF('Data R5'!R596,"&gt;0")+COUNTIF('Data R5'!T596,"&gt;0")+COUNTIF('Data R5'!V596,"&gt;0")+COUNTIF('Data R5'!X596,"&gt;0"))</f>
        <v/>
      </c>
      <c r="J4586">
        <f>IF('Data R5'!C596="","",IF((COUNTIF('Data R5'!K596,"&gt;0")+COUNTIF('Data R5'!M596,"&gt;0")+COUNTIF('Data R5'!O596,"&gt;0")+COUNTIF('Data R5'!Q596,"&gt;0")+COUNTIF('Data R5'!S596,"&gt;0")+COUNTIF('Data R5'!U596,"&gt;0")+COUNTIF('Data R5'!W596,"&gt;0")+COUNTIF('Data R5'!Y596,"&gt;0"))&gt;0,1,0))</f>
        <v/>
      </c>
      <c r="M4586" t="inlineStr">
        <is>
          <t>Data R</t>
        </is>
      </c>
    </row>
    <row r="4587">
      <c r="A4587" t="inlineStr">
        <is>
          <t>Regional 5</t>
        </is>
      </c>
      <c r="B4587">
        <f>IF('Data R5'!C597="","",'Data R5'!B597)</f>
        <v/>
      </c>
      <c r="C4587">
        <f>IF('Data R5'!C597="","",'Data R5'!C597)</f>
        <v/>
      </c>
      <c r="D4587">
        <f>IF('Data R5'!C597="","",'Data R5'!D597)</f>
        <v/>
      </c>
      <c r="E4587">
        <f>IF('Data R5'!C597="","",'Data R5'!E597)</f>
        <v/>
      </c>
      <c r="F4587">
        <f>IF('Data R5'!C597="","",'Data R5'!F597)</f>
        <v/>
      </c>
      <c r="G4587">
        <f>IF('Data R5'!C597="","",'Data R5'!AD597)</f>
        <v/>
      </c>
      <c r="H4587">
        <f>IF('Data R5'!C597="","",'Data R5'!AC597)</f>
        <v/>
      </c>
      <c r="I4587">
        <f>IF('Data R5'!C597="","",COUNTIF('Data R5'!J597,"&gt;0")+COUNTIF('Data R5'!L597,"&gt;0")+COUNTIF('Data R5'!N597,"&gt;0")+COUNTIF('Data R5'!P597,"&gt;0")+COUNTIF('Data R5'!R597,"&gt;0")+COUNTIF('Data R5'!T597,"&gt;0")+COUNTIF('Data R5'!V597,"&gt;0")+COUNTIF('Data R5'!X597,"&gt;0"))</f>
        <v/>
      </c>
      <c r="J4587">
        <f>IF('Data R5'!C597="","",IF((COUNTIF('Data R5'!K597,"&gt;0")+COUNTIF('Data R5'!M597,"&gt;0")+COUNTIF('Data R5'!O597,"&gt;0")+COUNTIF('Data R5'!Q597,"&gt;0")+COUNTIF('Data R5'!S597,"&gt;0")+COUNTIF('Data R5'!U597,"&gt;0")+COUNTIF('Data R5'!W597,"&gt;0")+COUNTIF('Data R5'!Y597,"&gt;0"))&gt;0,1,0))</f>
        <v/>
      </c>
      <c r="M4587" t="inlineStr">
        <is>
          <t>Data R</t>
        </is>
      </c>
    </row>
    <row r="4588">
      <c r="A4588" t="inlineStr">
        <is>
          <t>Regional 5</t>
        </is>
      </c>
      <c r="B4588">
        <f>IF('Data R5'!C598="","",'Data R5'!B598)</f>
        <v/>
      </c>
      <c r="C4588">
        <f>IF('Data R5'!C598="","",'Data R5'!C598)</f>
        <v/>
      </c>
      <c r="D4588">
        <f>IF('Data R5'!C598="","",'Data R5'!D598)</f>
        <v/>
      </c>
      <c r="E4588">
        <f>IF('Data R5'!C598="","",'Data R5'!E598)</f>
        <v/>
      </c>
      <c r="F4588">
        <f>IF('Data R5'!C598="","",'Data R5'!F598)</f>
        <v/>
      </c>
      <c r="G4588">
        <f>IF('Data R5'!C598="","",'Data R5'!AD598)</f>
        <v/>
      </c>
      <c r="H4588">
        <f>IF('Data R5'!C598="","",'Data R5'!AC598)</f>
        <v/>
      </c>
      <c r="I4588">
        <f>IF('Data R5'!C598="","",COUNTIF('Data R5'!J598,"&gt;0")+COUNTIF('Data R5'!L598,"&gt;0")+COUNTIF('Data R5'!N598,"&gt;0")+COUNTIF('Data R5'!P598,"&gt;0")+COUNTIF('Data R5'!R598,"&gt;0")+COUNTIF('Data R5'!T598,"&gt;0")+COUNTIF('Data R5'!V598,"&gt;0")+COUNTIF('Data R5'!X598,"&gt;0"))</f>
        <v/>
      </c>
      <c r="J4588">
        <f>IF('Data R5'!C598="","",IF((COUNTIF('Data R5'!K598,"&gt;0")+COUNTIF('Data R5'!M598,"&gt;0")+COUNTIF('Data R5'!O598,"&gt;0")+COUNTIF('Data R5'!Q598,"&gt;0")+COUNTIF('Data R5'!S598,"&gt;0")+COUNTIF('Data R5'!U598,"&gt;0")+COUNTIF('Data R5'!W598,"&gt;0")+COUNTIF('Data R5'!Y598,"&gt;0"))&gt;0,1,0))</f>
        <v/>
      </c>
      <c r="M4588" t="inlineStr">
        <is>
          <t>Data R</t>
        </is>
      </c>
    </row>
    <row r="4589">
      <c r="A4589" t="inlineStr">
        <is>
          <t>Regional 5</t>
        </is>
      </c>
      <c r="B4589">
        <f>IF('Data R5'!C599="","",'Data R5'!B599)</f>
        <v/>
      </c>
      <c r="C4589">
        <f>IF('Data R5'!C599="","",'Data R5'!C599)</f>
        <v/>
      </c>
      <c r="D4589">
        <f>IF('Data R5'!C599="","",'Data R5'!D599)</f>
        <v/>
      </c>
      <c r="E4589">
        <f>IF('Data R5'!C599="","",'Data R5'!E599)</f>
        <v/>
      </c>
      <c r="F4589">
        <f>IF('Data R5'!C599="","",'Data R5'!F599)</f>
        <v/>
      </c>
      <c r="G4589">
        <f>IF('Data R5'!C599="","",'Data R5'!AD599)</f>
        <v/>
      </c>
      <c r="H4589">
        <f>IF('Data R5'!C599="","",'Data R5'!AC599)</f>
        <v/>
      </c>
      <c r="I4589">
        <f>IF('Data R5'!C599="","",COUNTIF('Data R5'!J599,"&gt;0")+COUNTIF('Data R5'!L599,"&gt;0")+COUNTIF('Data R5'!N599,"&gt;0")+COUNTIF('Data R5'!P599,"&gt;0")+COUNTIF('Data R5'!R599,"&gt;0")+COUNTIF('Data R5'!T599,"&gt;0")+COUNTIF('Data R5'!V599,"&gt;0")+COUNTIF('Data R5'!X599,"&gt;0"))</f>
        <v/>
      </c>
      <c r="J4589">
        <f>IF('Data R5'!C599="","",IF((COUNTIF('Data R5'!K599,"&gt;0")+COUNTIF('Data R5'!M599,"&gt;0")+COUNTIF('Data R5'!O599,"&gt;0")+COUNTIF('Data R5'!Q599,"&gt;0")+COUNTIF('Data R5'!S599,"&gt;0")+COUNTIF('Data R5'!U599,"&gt;0")+COUNTIF('Data R5'!W599,"&gt;0")+COUNTIF('Data R5'!Y599,"&gt;0"))&gt;0,1,0))</f>
        <v/>
      </c>
      <c r="M4589" t="inlineStr">
        <is>
          <t>Data R</t>
        </is>
      </c>
    </row>
    <row r="4590">
      <c r="A4590" t="inlineStr">
        <is>
          <t>Regional 5</t>
        </is>
      </c>
      <c r="B4590">
        <f>IF('Data R5'!C600="","",'Data R5'!B600)</f>
        <v/>
      </c>
      <c r="C4590">
        <f>IF('Data R5'!C600="","",'Data R5'!C600)</f>
        <v/>
      </c>
      <c r="D4590">
        <f>IF('Data R5'!C600="","",'Data R5'!D600)</f>
        <v/>
      </c>
      <c r="E4590">
        <f>IF('Data R5'!C600="","",'Data R5'!E600)</f>
        <v/>
      </c>
      <c r="F4590">
        <f>IF('Data R5'!C600="","",'Data R5'!F600)</f>
        <v/>
      </c>
      <c r="G4590">
        <f>IF('Data R5'!C600="","",'Data R5'!AD600)</f>
        <v/>
      </c>
      <c r="H4590">
        <f>IF('Data R5'!C600="","",'Data R5'!AC600)</f>
        <v/>
      </c>
      <c r="I4590">
        <f>IF('Data R5'!C600="","",COUNTIF('Data R5'!J600,"&gt;0")+COUNTIF('Data R5'!L600,"&gt;0")+COUNTIF('Data R5'!N600,"&gt;0")+COUNTIF('Data R5'!P600,"&gt;0")+COUNTIF('Data R5'!R600,"&gt;0")+COUNTIF('Data R5'!T600,"&gt;0")+COUNTIF('Data R5'!V600,"&gt;0")+COUNTIF('Data R5'!X600,"&gt;0"))</f>
        <v/>
      </c>
      <c r="J4590">
        <f>IF('Data R5'!C600="","",IF((COUNTIF('Data R5'!K600,"&gt;0")+COUNTIF('Data R5'!M600,"&gt;0")+COUNTIF('Data R5'!O600,"&gt;0")+COUNTIF('Data R5'!Q600,"&gt;0")+COUNTIF('Data R5'!S600,"&gt;0")+COUNTIF('Data R5'!U600,"&gt;0")+COUNTIF('Data R5'!W600,"&gt;0")+COUNTIF('Data R5'!Y600,"&gt;0"))&gt;0,1,0))</f>
        <v/>
      </c>
      <c r="M4590" t="inlineStr">
        <is>
          <t>Data R</t>
        </is>
      </c>
    </row>
    <row r="4591">
      <c r="A4591" t="inlineStr">
        <is>
          <t>Regional 5</t>
        </is>
      </c>
      <c r="B4591">
        <f>IF('Data R5'!C601="","",'Data R5'!B601)</f>
        <v/>
      </c>
      <c r="C4591">
        <f>IF('Data R5'!C601="","",'Data R5'!C601)</f>
        <v/>
      </c>
      <c r="D4591">
        <f>IF('Data R5'!C601="","",'Data R5'!D601)</f>
        <v/>
      </c>
      <c r="E4591">
        <f>IF('Data R5'!C601="","",'Data R5'!E601)</f>
        <v/>
      </c>
      <c r="F4591">
        <f>IF('Data R5'!C601="","",'Data R5'!F601)</f>
        <v/>
      </c>
      <c r="G4591">
        <f>IF('Data R5'!C601="","",'Data R5'!AD601)</f>
        <v/>
      </c>
      <c r="H4591">
        <f>IF('Data R5'!C601="","",'Data R5'!AC601)</f>
        <v/>
      </c>
      <c r="I4591">
        <f>IF('Data R5'!C601="","",COUNTIF('Data R5'!J601,"&gt;0")+COUNTIF('Data R5'!L601,"&gt;0")+COUNTIF('Data R5'!N601,"&gt;0")+COUNTIF('Data R5'!P601,"&gt;0")+COUNTIF('Data R5'!R601,"&gt;0")+COUNTIF('Data R5'!T601,"&gt;0")+COUNTIF('Data R5'!V601,"&gt;0")+COUNTIF('Data R5'!X601,"&gt;0"))</f>
        <v/>
      </c>
      <c r="J4591">
        <f>IF('Data R5'!C601="","",IF((COUNTIF('Data R5'!K601,"&gt;0")+COUNTIF('Data R5'!M601,"&gt;0")+COUNTIF('Data R5'!O601,"&gt;0")+COUNTIF('Data R5'!Q601,"&gt;0")+COUNTIF('Data R5'!S601,"&gt;0")+COUNTIF('Data R5'!U601,"&gt;0")+COUNTIF('Data R5'!W601,"&gt;0")+COUNTIF('Data R5'!Y601,"&gt;0"))&gt;0,1,0))</f>
        <v/>
      </c>
      <c r="M4591" t="inlineStr">
        <is>
          <t>Data R</t>
        </is>
      </c>
    </row>
    <row r="4592">
      <c r="A4592" t="inlineStr">
        <is>
          <t>Regional 5</t>
        </is>
      </c>
      <c r="B4592">
        <f>IF('Data R5'!C602="","",'Data R5'!B602)</f>
        <v/>
      </c>
      <c r="C4592">
        <f>IF('Data R5'!C602="","",'Data R5'!C602)</f>
        <v/>
      </c>
      <c r="D4592">
        <f>IF('Data R5'!C602="","",'Data R5'!D602)</f>
        <v/>
      </c>
      <c r="E4592">
        <f>IF('Data R5'!C602="","",'Data R5'!E602)</f>
        <v/>
      </c>
      <c r="F4592">
        <f>IF('Data R5'!C602="","",'Data R5'!F602)</f>
        <v/>
      </c>
      <c r="G4592">
        <f>IF('Data R5'!C602="","",'Data R5'!AD602)</f>
        <v/>
      </c>
      <c r="H4592">
        <f>IF('Data R5'!C602="","",'Data R5'!AC602)</f>
        <v/>
      </c>
      <c r="I4592">
        <f>IF('Data R5'!C602="","",COUNTIF('Data R5'!J602,"&gt;0")+COUNTIF('Data R5'!L602,"&gt;0")+COUNTIF('Data R5'!N602,"&gt;0")+COUNTIF('Data R5'!P602,"&gt;0")+COUNTIF('Data R5'!R602,"&gt;0")+COUNTIF('Data R5'!T602,"&gt;0")+COUNTIF('Data R5'!V602,"&gt;0")+COUNTIF('Data R5'!X602,"&gt;0"))</f>
        <v/>
      </c>
      <c r="J4592">
        <f>IF('Data R5'!C602="","",IF((COUNTIF('Data R5'!K602,"&gt;0")+COUNTIF('Data R5'!M602,"&gt;0")+COUNTIF('Data R5'!O602,"&gt;0")+COUNTIF('Data R5'!Q602,"&gt;0")+COUNTIF('Data R5'!S602,"&gt;0")+COUNTIF('Data R5'!U602,"&gt;0")+COUNTIF('Data R5'!W602,"&gt;0")+COUNTIF('Data R5'!Y602,"&gt;0"))&gt;0,1,0))</f>
        <v/>
      </c>
      <c r="M4592" t="inlineStr">
        <is>
          <t>Data R</t>
        </is>
      </c>
    </row>
    <row r="4593">
      <c r="A4593" t="inlineStr">
        <is>
          <t>Regional 5</t>
        </is>
      </c>
      <c r="B4593">
        <f>IF('Data R5'!C603="","",'Data R5'!B603)</f>
        <v/>
      </c>
      <c r="C4593">
        <f>IF('Data R5'!C603="","",'Data R5'!C603)</f>
        <v/>
      </c>
      <c r="D4593">
        <f>IF('Data R5'!C603="","",'Data R5'!D603)</f>
        <v/>
      </c>
      <c r="E4593">
        <f>IF('Data R5'!C603="","",'Data R5'!E603)</f>
        <v/>
      </c>
      <c r="F4593">
        <f>IF('Data R5'!C603="","",'Data R5'!F603)</f>
        <v/>
      </c>
      <c r="G4593">
        <f>IF('Data R5'!C603="","",'Data R5'!AD603)</f>
        <v/>
      </c>
      <c r="H4593">
        <f>IF('Data R5'!C603="","",'Data R5'!AC603)</f>
        <v/>
      </c>
      <c r="I4593">
        <f>IF('Data R5'!C603="","",COUNTIF('Data R5'!J603,"&gt;0")+COUNTIF('Data R5'!L603,"&gt;0")+COUNTIF('Data R5'!N603,"&gt;0")+COUNTIF('Data R5'!P603,"&gt;0")+COUNTIF('Data R5'!R603,"&gt;0")+COUNTIF('Data R5'!T603,"&gt;0")+COUNTIF('Data R5'!V603,"&gt;0")+COUNTIF('Data R5'!X603,"&gt;0"))</f>
        <v/>
      </c>
      <c r="J4593">
        <f>IF('Data R5'!C603="","",IF((COUNTIF('Data R5'!K603,"&gt;0")+COUNTIF('Data R5'!M603,"&gt;0")+COUNTIF('Data R5'!O603,"&gt;0")+COUNTIF('Data R5'!Q603,"&gt;0")+COUNTIF('Data R5'!S603,"&gt;0")+COUNTIF('Data R5'!U603,"&gt;0")+COUNTIF('Data R5'!W603,"&gt;0")+COUNTIF('Data R5'!Y603,"&gt;0"))&gt;0,1,0))</f>
        <v/>
      </c>
      <c r="M4593" t="inlineStr">
        <is>
          <t>Data R</t>
        </is>
      </c>
    </row>
    <row r="4594">
      <c r="A4594" t="inlineStr">
        <is>
          <t>Regional 5</t>
        </is>
      </c>
      <c r="B4594">
        <f>IF('Data R5'!C604="","",'Data R5'!B604)</f>
        <v/>
      </c>
      <c r="C4594">
        <f>IF('Data R5'!C604="","",'Data R5'!C604)</f>
        <v/>
      </c>
      <c r="D4594">
        <f>IF('Data R5'!C604="","",'Data R5'!D604)</f>
        <v/>
      </c>
      <c r="E4594">
        <f>IF('Data R5'!C604="","",'Data R5'!E604)</f>
        <v/>
      </c>
      <c r="F4594">
        <f>IF('Data R5'!C604="","",'Data R5'!F604)</f>
        <v/>
      </c>
      <c r="G4594">
        <f>IF('Data R5'!C604="","",'Data R5'!AD604)</f>
        <v/>
      </c>
      <c r="H4594">
        <f>IF('Data R5'!C604="","",'Data R5'!AC604)</f>
        <v/>
      </c>
      <c r="I4594">
        <f>IF('Data R5'!C604="","",COUNTIF('Data R5'!J604,"&gt;0")+COUNTIF('Data R5'!L604,"&gt;0")+COUNTIF('Data R5'!N604,"&gt;0")+COUNTIF('Data R5'!P604,"&gt;0")+COUNTIF('Data R5'!R604,"&gt;0")+COUNTIF('Data R5'!T604,"&gt;0")+COUNTIF('Data R5'!V604,"&gt;0")+COUNTIF('Data R5'!X604,"&gt;0"))</f>
        <v/>
      </c>
      <c r="J4594">
        <f>IF('Data R5'!C604="","",IF((COUNTIF('Data R5'!K604,"&gt;0")+COUNTIF('Data R5'!M604,"&gt;0")+COUNTIF('Data R5'!O604,"&gt;0")+COUNTIF('Data R5'!Q604,"&gt;0")+COUNTIF('Data R5'!S604,"&gt;0")+COUNTIF('Data R5'!U604,"&gt;0")+COUNTIF('Data R5'!W604,"&gt;0")+COUNTIF('Data R5'!Y604,"&gt;0"))&gt;0,1,0))</f>
        <v/>
      </c>
      <c r="M4594" t="inlineStr">
        <is>
          <t>Data R</t>
        </is>
      </c>
    </row>
    <row r="4595">
      <c r="A4595" t="inlineStr">
        <is>
          <t>Regional 5</t>
        </is>
      </c>
      <c r="B4595">
        <f>IF('Data R5'!C605="","",'Data R5'!B605)</f>
        <v/>
      </c>
      <c r="C4595">
        <f>IF('Data R5'!C605="","",'Data R5'!C605)</f>
        <v/>
      </c>
      <c r="D4595">
        <f>IF('Data R5'!C605="","",'Data R5'!D605)</f>
        <v/>
      </c>
      <c r="E4595">
        <f>IF('Data R5'!C605="","",'Data R5'!E605)</f>
        <v/>
      </c>
      <c r="F4595">
        <f>IF('Data R5'!C605="","",'Data R5'!F605)</f>
        <v/>
      </c>
      <c r="G4595">
        <f>IF('Data R5'!C605="","",'Data R5'!AD605)</f>
        <v/>
      </c>
      <c r="H4595">
        <f>IF('Data R5'!C605="","",'Data R5'!AC605)</f>
        <v/>
      </c>
      <c r="I4595">
        <f>IF('Data R5'!C605="","",COUNTIF('Data R5'!J605,"&gt;0")+COUNTIF('Data R5'!L605,"&gt;0")+COUNTIF('Data R5'!N605,"&gt;0")+COUNTIF('Data R5'!P605,"&gt;0")+COUNTIF('Data R5'!R605,"&gt;0")+COUNTIF('Data R5'!T605,"&gt;0")+COUNTIF('Data R5'!V605,"&gt;0")+COUNTIF('Data R5'!X605,"&gt;0"))</f>
        <v/>
      </c>
      <c r="J4595">
        <f>IF('Data R5'!C605="","",IF((COUNTIF('Data R5'!K605,"&gt;0")+COUNTIF('Data R5'!M605,"&gt;0")+COUNTIF('Data R5'!O605,"&gt;0")+COUNTIF('Data R5'!Q605,"&gt;0")+COUNTIF('Data R5'!S605,"&gt;0")+COUNTIF('Data R5'!U605,"&gt;0")+COUNTIF('Data R5'!W605,"&gt;0")+COUNTIF('Data R5'!Y605,"&gt;0"))&gt;0,1,0))</f>
        <v/>
      </c>
      <c r="M4595" t="inlineStr">
        <is>
          <t>Data R</t>
        </is>
      </c>
    </row>
    <row r="4596">
      <c r="A4596" t="inlineStr">
        <is>
          <t>Regional 5</t>
        </is>
      </c>
      <c r="B4596">
        <f>IF('Data R5'!C606="","",'Data R5'!B606)</f>
        <v/>
      </c>
      <c r="C4596">
        <f>IF('Data R5'!C606="","",'Data R5'!C606)</f>
        <v/>
      </c>
      <c r="D4596">
        <f>IF('Data R5'!C606="","",'Data R5'!D606)</f>
        <v/>
      </c>
      <c r="E4596">
        <f>IF('Data R5'!C606="","",'Data R5'!E606)</f>
        <v/>
      </c>
      <c r="F4596">
        <f>IF('Data R5'!C606="","",'Data R5'!F606)</f>
        <v/>
      </c>
      <c r="G4596">
        <f>IF('Data R5'!C606="","",'Data R5'!AD606)</f>
        <v/>
      </c>
      <c r="H4596">
        <f>IF('Data R5'!C606="","",'Data R5'!AC606)</f>
        <v/>
      </c>
      <c r="I4596">
        <f>IF('Data R5'!C606="","",COUNTIF('Data R5'!J606,"&gt;0")+COUNTIF('Data R5'!L606,"&gt;0")+COUNTIF('Data R5'!N606,"&gt;0")+COUNTIF('Data R5'!P606,"&gt;0")+COUNTIF('Data R5'!R606,"&gt;0")+COUNTIF('Data R5'!T606,"&gt;0")+COUNTIF('Data R5'!V606,"&gt;0")+COUNTIF('Data R5'!X606,"&gt;0"))</f>
        <v/>
      </c>
      <c r="J4596">
        <f>IF('Data R5'!C606="","",IF((COUNTIF('Data R5'!K606,"&gt;0")+COUNTIF('Data R5'!M606,"&gt;0")+COUNTIF('Data R5'!O606,"&gt;0")+COUNTIF('Data R5'!Q606,"&gt;0")+COUNTIF('Data R5'!S606,"&gt;0")+COUNTIF('Data R5'!U606,"&gt;0")+COUNTIF('Data R5'!W606,"&gt;0")+COUNTIF('Data R5'!Y606,"&gt;0"))&gt;0,1,0))</f>
        <v/>
      </c>
      <c r="M4596" t="inlineStr">
        <is>
          <t>Data R</t>
        </is>
      </c>
    </row>
    <row r="4597">
      <c r="A4597" t="inlineStr">
        <is>
          <t>Regional 5</t>
        </is>
      </c>
      <c r="B4597">
        <f>IF('Data R5'!C607="","",'Data R5'!B607)</f>
        <v/>
      </c>
      <c r="C4597">
        <f>IF('Data R5'!C607="","",'Data R5'!C607)</f>
        <v/>
      </c>
      <c r="D4597">
        <f>IF('Data R5'!C607="","",'Data R5'!D607)</f>
        <v/>
      </c>
      <c r="E4597">
        <f>IF('Data R5'!C607="","",'Data R5'!E607)</f>
        <v/>
      </c>
      <c r="F4597">
        <f>IF('Data R5'!C607="","",'Data R5'!F607)</f>
        <v/>
      </c>
      <c r="G4597">
        <f>IF('Data R5'!C607="","",'Data R5'!AD607)</f>
        <v/>
      </c>
      <c r="H4597">
        <f>IF('Data R5'!C607="","",'Data R5'!AC607)</f>
        <v/>
      </c>
      <c r="I4597">
        <f>IF('Data R5'!C607="","",COUNTIF('Data R5'!J607,"&gt;0")+COUNTIF('Data R5'!L607,"&gt;0")+COUNTIF('Data R5'!N607,"&gt;0")+COUNTIF('Data R5'!P607,"&gt;0")+COUNTIF('Data R5'!R607,"&gt;0")+COUNTIF('Data R5'!T607,"&gt;0")+COUNTIF('Data R5'!V607,"&gt;0")+COUNTIF('Data R5'!X607,"&gt;0"))</f>
        <v/>
      </c>
      <c r="J4597">
        <f>IF('Data R5'!C607="","",IF((COUNTIF('Data R5'!K607,"&gt;0")+COUNTIF('Data R5'!M607,"&gt;0")+COUNTIF('Data R5'!O607,"&gt;0")+COUNTIF('Data R5'!Q607,"&gt;0")+COUNTIF('Data R5'!S607,"&gt;0")+COUNTIF('Data R5'!U607,"&gt;0")+COUNTIF('Data R5'!W607,"&gt;0")+COUNTIF('Data R5'!Y607,"&gt;0"))&gt;0,1,0))</f>
        <v/>
      </c>
      <c r="M4597" t="inlineStr">
        <is>
          <t>Data R</t>
        </is>
      </c>
    </row>
    <row r="4598">
      <c r="A4598" t="inlineStr">
        <is>
          <t>Regional 5</t>
        </is>
      </c>
      <c r="B4598">
        <f>IF('Data R5'!C608="","",'Data R5'!B608)</f>
        <v/>
      </c>
      <c r="C4598">
        <f>IF('Data R5'!C608="","",'Data R5'!C608)</f>
        <v/>
      </c>
      <c r="D4598">
        <f>IF('Data R5'!C608="","",'Data R5'!D608)</f>
        <v/>
      </c>
      <c r="E4598">
        <f>IF('Data R5'!C608="","",'Data R5'!E608)</f>
        <v/>
      </c>
      <c r="F4598">
        <f>IF('Data R5'!C608="","",'Data R5'!F608)</f>
        <v/>
      </c>
      <c r="G4598">
        <f>IF('Data R5'!C608="","",'Data R5'!AD608)</f>
        <v/>
      </c>
      <c r="H4598">
        <f>IF('Data R5'!C608="","",'Data R5'!AC608)</f>
        <v/>
      </c>
      <c r="I4598">
        <f>IF('Data R5'!C608="","",COUNTIF('Data R5'!J608,"&gt;0")+COUNTIF('Data R5'!L608,"&gt;0")+COUNTIF('Data R5'!N608,"&gt;0")+COUNTIF('Data R5'!P608,"&gt;0")+COUNTIF('Data R5'!R608,"&gt;0")+COUNTIF('Data R5'!T608,"&gt;0")+COUNTIF('Data R5'!V608,"&gt;0")+COUNTIF('Data R5'!X608,"&gt;0"))</f>
        <v/>
      </c>
      <c r="J4598">
        <f>IF('Data R5'!C608="","",IF((COUNTIF('Data R5'!K608,"&gt;0")+COUNTIF('Data R5'!M608,"&gt;0")+COUNTIF('Data R5'!O608,"&gt;0")+COUNTIF('Data R5'!Q608,"&gt;0")+COUNTIF('Data R5'!S608,"&gt;0")+COUNTIF('Data R5'!U608,"&gt;0")+COUNTIF('Data R5'!W608,"&gt;0")+COUNTIF('Data R5'!Y608,"&gt;0"))&gt;0,1,0))</f>
        <v/>
      </c>
      <c r="M4598" t="inlineStr">
        <is>
          <t>Data R</t>
        </is>
      </c>
    </row>
    <row r="4599">
      <c r="A4599" t="inlineStr">
        <is>
          <t>Regional 5</t>
        </is>
      </c>
      <c r="B4599">
        <f>IF('Data R5'!C609="","",'Data R5'!B609)</f>
        <v/>
      </c>
      <c r="C4599">
        <f>IF('Data R5'!C609="","",'Data R5'!C609)</f>
        <v/>
      </c>
      <c r="D4599">
        <f>IF('Data R5'!C609="","",'Data R5'!D609)</f>
        <v/>
      </c>
      <c r="E4599">
        <f>IF('Data R5'!C609="","",'Data R5'!E609)</f>
        <v/>
      </c>
      <c r="F4599">
        <f>IF('Data R5'!C609="","",'Data R5'!F609)</f>
        <v/>
      </c>
      <c r="G4599">
        <f>IF('Data R5'!C609="","",'Data R5'!AD609)</f>
        <v/>
      </c>
      <c r="H4599">
        <f>IF('Data R5'!C609="","",'Data R5'!AC609)</f>
        <v/>
      </c>
      <c r="I4599">
        <f>IF('Data R5'!C609="","",COUNTIF('Data R5'!J609,"&gt;0")+COUNTIF('Data R5'!L609,"&gt;0")+COUNTIF('Data R5'!N609,"&gt;0")+COUNTIF('Data R5'!P609,"&gt;0")+COUNTIF('Data R5'!R609,"&gt;0")+COUNTIF('Data R5'!T609,"&gt;0")+COUNTIF('Data R5'!V609,"&gt;0")+COUNTIF('Data R5'!X609,"&gt;0"))</f>
        <v/>
      </c>
      <c r="J4599">
        <f>IF('Data R5'!C609="","",IF((COUNTIF('Data R5'!K609,"&gt;0")+COUNTIF('Data R5'!M609,"&gt;0")+COUNTIF('Data R5'!O609,"&gt;0")+COUNTIF('Data R5'!Q609,"&gt;0")+COUNTIF('Data R5'!S609,"&gt;0")+COUNTIF('Data R5'!U609,"&gt;0")+COUNTIF('Data R5'!W609,"&gt;0")+COUNTIF('Data R5'!Y609,"&gt;0"))&gt;0,1,0))</f>
        <v/>
      </c>
      <c r="M4599" t="inlineStr">
        <is>
          <t>Data R</t>
        </is>
      </c>
    </row>
    <row r="4600">
      <c r="A4600" t="inlineStr">
        <is>
          <t>Regional 5</t>
        </is>
      </c>
      <c r="B4600">
        <f>IF('Data R5'!C610="","",'Data R5'!B610)</f>
        <v/>
      </c>
      <c r="C4600">
        <f>IF('Data R5'!C610="","",'Data R5'!C610)</f>
        <v/>
      </c>
      <c r="D4600">
        <f>IF('Data R5'!C610="","",'Data R5'!D610)</f>
        <v/>
      </c>
      <c r="E4600">
        <f>IF('Data R5'!C610="","",'Data R5'!E610)</f>
        <v/>
      </c>
      <c r="F4600">
        <f>IF('Data R5'!C610="","",'Data R5'!F610)</f>
        <v/>
      </c>
      <c r="G4600">
        <f>IF('Data R5'!C610="","",'Data R5'!AD610)</f>
        <v/>
      </c>
      <c r="H4600">
        <f>IF('Data R5'!C610="","",'Data R5'!AC610)</f>
        <v/>
      </c>
      <c r="I4600">
        <f>IF('Data R5'!C610="","",COUNTIF('Data R5'!J610,"&gt;0")+COUNTIF('Data R5'!L610,"&gt;0")+COUNTIF('Data R5'!N610,"&gt;0")+COUNTIF('Data R5'!P610,"&gt;0")+COUNTIF('Data R5'!R610,"&gt;0")+COUNTIF('Data R5'!T610,"&gt;0")+COUNTIF('Data R5'!V610,"&gt;0")+COUNTIF('Data R5'!X610,"&gt;0"))</f>
        <v/>
      </c>
      <c r="J4600">
        <f>IF('Data R5'!C610="","",IF((COUNTIF('Data R5'!K610,"&gt;0")+COUNTIF('Data R5'!M610,"&gt;0")+COUNTIF('Data R5'!O610,"&gt;0")+COUNTIF('Data R5'!Q610,"&gt;0")+COUNTIF('Data R5'!S610,"&gt;0")+COUNTIF('Data R5'!U610,"&gt;0")+COUNTIF('Data R5'!W610,"&gt;0")+COUNTIF('Data R5'!Y610,"&gt;0"))&gt;0,1,0))</f>
        <v/>
      </c>
      <c r="M4600" t="inlineStr">
        <is>
          <t>Data R</t>
        </is>
      </c>
    </row>
    <row r="4601">
      <c r="A4601" t="inlineStr">
        <is>
          <t>Regional 5</t>
        </is>
      </c>
      <c r="B4601">
        <f>IF('Data R5'!C611="","",'Data R5'!B611)</f>
        <v/>
      </c>
      <c r="C4601">
        <f>IF('Data R5'!C611="","",'Data R5'!C611)</f>
        <v/>
      </c>
      <c r="D4601">
        <f>IF('Data R5'!C611="","",'Data R5'!D611)</f>
        <v/>
      </c>
      <c r="E4601">
        <f>IF('Data R5'!C611="","",'Data R5'!E611)</f>
        <v/>
      </c>
      <c r="F4601">
        <f>IF('Data R5'!C611="","",'Data R5'!F611)</f>
        <v/>
      </c>
      <c r="G4601">
        <f>IF('Data R5'!C611="","",'Data R5'!AD611)</f>
        <v/>
      </c>
      <c r="H4601">
        <f>IF('Data R5'!C611="","",'Data R5'!AC611)</f>
        <v/>
      </c>
      <c r="I4601">
        <f>IF('Data R5'!C611="","",COUNTIF('Data R5'!J611,"&gt;0")+COUNTIF('Data R5'!L611,"&gt;0")+COUNTIF('Data R5'!N611,"&gt;0")+COUNTIF('Data R5'!P611,"&gt;0")+COUNTIF('Data R5'!R611,"&gt;0")+COUNTIF('Data R5'!T611,"&gt;0")+COUNTIF('Data R5'!V611,"&gt;0")+COUNTIF('Data R5'!X611,"&gt;0"))</f>
        <v/>
      </c>
      <c r="J4601">
        <f>IF('Data R5'!C611="","",IF((COUNTIF('Data R5'!K611,"&gt;0")+COUNTIF('Data R5'!M611,"&gt;0")+COUNTIF('Data R5'!O611,"&gt;0")+COUNTIF('Data R5'!Q611,"&gt;0")+COUNTIF('Data R5'!S611,"&gt;0")+COUNTIF('Data R5'!U611,"&gt;0")+COUNTIF('Data R5'!W611,"&gt;0")+COUNTIF('Data R5'!Y611,"&gt;0"))&gt;0,1,0))</f>
        <v/>
      </c>
      <c r="M4601" t="inlineStr">
        <is>
          <t>Data R</t>
        </is>
      </c>
    </row>
    <row r="4602">
      <c r="A4602" t="inlineStr">
        <is>
          <t>Regional 5</t>
        </is>
      </c>
      <c r="B4602">
        <f>IF('Data R5'!C612="","",'Data R5'!B612)</f>
        <v/>
      </c>
      <c r="C4602">
        <f>IF('Data R5'!C612="","",'Data R5'!C612)</f>
        <v/>
      </c>
      <c r="D4602">
        <f>IF('Data R5'!C612="","",'Data R5'!D612)</f>
        <v/>
      </c>
      <c r="E4602">
        <f>IF('Data R5'!C612="","",'Data R5'!E612)</f>
        <v/>
      </c>
      <c r="F4602">
        <f>IF('Data R5'!C612="","",'Data R5'!F612)</f>
        <v/>
      </c>
      <c r="G4602">
        <f>IF('Data R5'!C612="","",'Data R5'!AD612)</f>
        <v/>
      </c>
      <c r="H4602">
        <f>IF('Data R5'!C612="","",'Data R5'!AC612)</f>
        <v/>
      </c>
      <c r="I4602">
        <f>IF('Data R5'!C612="","",COUNTIF('Data R5'!J612,"&gt;0")+COUNTIF('Data R5'!L612,"&gt;0")+COUNTIF('Data R5'!N612,"&gt;0")+COUNTIF('Data R5'!P612,"&gt;0")+COUNTIF('Data R5'!R612,"&gt;0")+COUNTIF('Data R5'!T612,"&gt;0")+COUNTIF('Data R5'!V612,"&gt;0")+COUNTIF('Data R5'!X612,"&gt;0"))</f>
        <v/>
      </c>
      <c r="J4602">
        <f>IF('Data R5'!C612="","",IF((COUNTIF('Data R5'!K612,"&gt;0")+COUNTIF('Data R5'!M612,"&gt;0")+COUNTIF('Data R5'!O612,"&gt;0")+COUNTIF('Data R5'!Q612,"&gt;0")+COUNTIF('Data R5'!S612,"&gt;0")+COUNTIF('Data R5'!U612,"&gt;0")+COUNTIF('Data R5'!W612,"&gt;0")+COUNTIF('Data R5'!Y612,"&gt;0"))&gt;0,1,0))</f>
        <v/>
      </c>
      <c r="M4602" t="inlineStr">
        <is>
          <t>Data R</t>
        </is>
      </c>
    </row>
    <row r="4603">
      <c r="A4603" t="inlineStr">
        <is>
          <t>Regional 5</t>
        </is>
      </c>
      <c r="B4603">
        <f>IF('Data R5'!C613="","",'Data R5'!B613)</f>
        <v/>
      </c>
      <c r="C4603">
        <f>IF('Data R5'!C613="","",'Data R5'!C613)</f>
        <v/>
      </c>
      <c r="D4603">
        <f>IF('Data R5'!C613="","",'Data R5'!D613)</f>
        <v/>
      </c>
      <c r="E4603">
        <f>IF('Data R5'!C613="","",'Data R5'!E613)</f>
        <v/>
      </c>
      <c r="F4603">
        <f>IF('Data R5'!C613="","",'Data R5'!F613)</f>
        <v/>
      </c>
      <c r="G4603">
        <f>IF('Data R5'!C613="","",'Data R5'!AD613)</f>
        <v/>
      </c>
      <c r="H4603">
        <f>IF('Data R5'!C613="","",'Data R5'!AC613)</f>
        <v/>
      </c>
      <c r="I4603">
        <f>IF('Data R5'!C613="","",COUNTIF('Data R5'!J613,"&gt;0")+COUNTIF('Data R5'!L613,"&gt;0")+COUNTIF('Data R5'!N613,"&gt;0")+COUNTIF('Data R5'!P613,"&gt;0")+COUNTIF('Data R5'!R613,"&gt;0")+COUNTIF('Data R5'!T613,"&gt;0")+COUNTIF('Data R5'!V613,"&gt;0")+COUNTIF('Data R5'!X613,"&gt;0"))</f>
        <v/>
      </c>
      <c r="J4603">
        <f>IF('Data R5'!C613="","",IF((COUNTIF('Data R5'!K613,"&gt;0")+COUNTIF('Data R5'!M613,"&gt;0")+COUNTIF('Data R5'!O613,"&gt;0")+COUNTIF('Data R5'!Q613,"&gt;0")+COUNTIF('Data R5'!S613,"&gt;0")+COUNTIF('Data R5'!U613,"&gt;0")+COUNTIF('Data R5'!W613,"&gt;0")+COUNTIF('Data R5'!Y613,"&gt;0"))&gt;0,1,0))</f>
        <v/>
      </c>
      <c r="M4603" t="inlineStr">
        <is>
          <t>Data R</t>
        </is>
      </c>
    </row>
    <row r="4604">
      <c r="A4604" t="inlineStr">
        <is>
          <t>Regional 5</t>
        </is>
      </c>
      <c r="B4604">
        <f>IF('Data R5'!C614="","",'Data R5'!B614)</f>
        <v/>
      </c>
      <c r="C4604">
        <f>IF('Data R5'!C614="","",'Data R5'!C614)</f>
        <v/>
      </c>
      <c r="D4604">
        <f>IF('Data R5'!C614="","",'Data R5'!D614)</f>
        <v/>
      </c>
      <c r="E4604">
        <f>IF('Data R5'!C614="","",'Data R5'!E614)</f>
        <v/>
      </c>
      <c r="F4604">
        <f>IF('Data R5'!C614="","",'Data R5'!F614)</f>
        <v/>
      </c>
      <c r="G4604">
        <f>IF('Data R5'!C614="","",'Data R5'!AD614)</f>
        <v/>
      </c>
      <c r="H4604">
        <f>IF('Data R5'!C614="","",'Data R5'!AC614)</f>
        <v/>
      </c>
      <c r="I4604">
        <f>IF('Data R5'!C614="","",COUNTIF('Data R5'!J614,"&gt;0")+COUNTIF('Data R5'!L614,"&gt;0")+COUNTIF('Data R5'!N614,"&gt;0")+COUNTIF('Data R5'!P614,"&gt;0")+COUNTIF('Data R5'!R614,"&gt;0")+COUNTIF('Data R5'!T614,"&gt;0")+COUNTIF('Data R5'!V614,"&gt;0")+COUNTIF('Data R5'!X614,"&gt;0"))</f>
        <v/>
      </c>
      <c r="J4604">
        <f>IF('Data R5'!C614="","",IF((COUNTIF('Data R5'!K614,"&gt;0")+COUNTIF('Data R5'!M614,"&gt;0")+COUNTIF('Data R5'!O614,"&gt;0")+COUNTIF('Data R5'!Q614,"&gt;0")+COUNTIF('Data R5'!S614,"&gt;0")+COUNTIF('Data R5'!U614,"&gt;0")+COUNTIF('Data R5'!W614,"&gt;0")+COUNTIF('Data R5'!Y614,"&gt;0"))&gt;0,1,0))</f>
        <v/>
      </c>
      <c r="M4604" t="inlineStr">
        <is>
          <t>Data R</t>
        </is>
      </c>
    </row>
    <row r="4605">
      <c r="A4605" t="inlineStr">
        <is>
          <t>Regional 5</t>
        </is>
      </c>
      <c r="B4605">
        <f>IF('Data R5'!C615="","",'Data R5'!B615)</f>
        <v/>
      </c>
      <c r="C4605">
        <f>IF('Data R5'!C615="","",'Data R5'!C615)</f>
        <v/>
      </c>
      <c r="D4605">
        <f>IF('Data R5'!C615="","",'Data R5'!D615)</f>
        <v/>
      </c>
      <c r="E4605">
        <f>IF('Data R5'!C615="","",'Data R5'!E615)</f>
        <v/>
      </c>
      <c r="F4605">
        <f>IF('Data R5'!C615="","",'Data R5'!F615)</f>
        <v/>
      </c>
      <c r="G4605">
        <f>IF('Data R5'!C615="","",'Data R5'!AD615)</f>
        <v/>
      </c>
      <c r="H4605">
        <f>IF('Data R5'!C615="","",'Data R5'!AC615)</f>
        <v/>
      </c>
      <c r="I4605">
        <f>IF('Data R5'!C615="","",COUNTIF('Data R5'!J615,"&gt;0")+COUNTIF('Data R5'!L615,"&gt;0")+COUNTIF('Data R5'!N615,"&gt;0")+COUNTIF('Data R5'!P615,"&gt;0")+COUNTIF('Data R5'!R615,"&gt;0")+COUNTIF('Data R5'!T615,"&gt;0")+COUNTIF('Data R5'!V615,"&gt;0")+COUNTIF('Data R5'!X615,"&gt;0"))</f>
        <v/>
      </c>
      <c r="J4605">
        <f>IF('Data R5'!C615="","",IF((COUNTIF('Data R5'!K615,"&gt;0")+COUNTIF('Data R5'!M615,"&gt;0")+COUNTIF('Data R5'!O615,"&gt;0")+COUNTIF('Data R5'!Q615,"&gt;0")+COUNTIF('Data R5'!S615,"&gt;0")+COUNTIF('Data R5'!U615,"&gt;0")+COUNTIF('Data R5'!W615,"&gt;0")+COUNTIF('Data R5'!Y615,"&gt;0"))&gt;0,1,0))</f>
        <v/>
      </c>
      <c r="M4605" t="inlineStr">
        <is>
          <t>Data R</t>
        </is>
      </c>
    </row>
    <row r="4606">
      <c r="A4606" t="inlineStr">
        <is>
          <t>Regional 5</t>
        </is>
      </c>
      <c r="B4606">
        <f>IF('Data R5'!C616="","",'Data R5'!B616)</f>
        <v/>
      </c>
      <c r="C4606">
        <f>IF('Data R5'!C616="","",'Data R5'!C616)</f>
        <v/>
      </c>
      <c r="D4606">
        <f>IF('Data R5'!C616="","",'Data R5'!D616)</f>
        <v/>
      </c>
      <c r="E4606">
        <f>IF('Data R5'!C616="","",'Data R5'!E616)</f>
        <v/>
      </c>
      <c r="F4606">
        <f>IF('Data R5'!C616="","",'Data R5'!F616)</f>
        <v/>
      </c>
      <c r="G4606">
        <f>IF('Data R5'!C616="","",'Data R5'!AD616)</f>
        <v/>
      </c>
      <c r="H4606">
        <f>IF('Data R5'!C616="","",'Data R5'!AC616)</f>
        <v/>
      </c>
      <c r="I4606">
        <f>IF('Data R5'!C616="","",COUNTIF('Data R5'!J616,"&gt;0")+COUNTIF('Data R5'!L616,"&gt;0")+COUNTIF('Data R5'!N616,"&gt;0")+COUNTIF('Data R5'!P616,"&gt;0")+COUNTIF('Data R5'!R616,"&gt;0")+COUNTIF('Data R5'!T616,"&gt;0")+COUNTIF('Data R5'!V616,"&gt;0")+COUNTIF('Data R5'!X616,"&gt;0"))</f>
        <v/>
      </c>
      <c r="J4606">
        <f>IF('Data R5'!C616="","",IF((COUNTIF('Data R5'!K616,"&gt;0")+COUNTIF('Data R5'!M616,"&gt;0")+COUNTIF('Data R5'!O616,"&gt;0")+COUNTIF('Data R5'!Q616,"&gt;0")+COUNTIF('Data R5'!S616,"&gt;0")+COUNTIF('Data R5'!U616,"&gt;0")+COUNTIF('Data R5'!W616,"&gt;0")+COUNTIF('Data R5'!Y616,"&gt;0"))&gt;0,1,0))</f>
        <v/>
      </c>
      <c r="M4606" t="inlineStr">
        <is>
          <t>Data R</t>
        </is>
      </c>
    </row>
    <row r="4607">
      <c r="A4607" t="inlineStr">
        <is>
          <t>Regional 5</t>
        </is>
      </c>
      <c r="B4607">
        <f>IF('Data R5'!C617="","",'Data R5'!B617)</f>
        <v/>
      </c>
      <c r="C4607">
        <f>IF('Data R5'!C617="","",'Data R5'!C617)</f>
        <v/>
      </c>
      <c r="D4607">
        <f>IF('Data R5'!C617="","",'Data R5'!D617)</f>
        <v/>
      </c>
      <c r="E4607">
        <f>IF('Data R5'!C617="","",'Data R5'!E617)</f>
        <v/>
      </c>
      <c r="F4607">
        <f>IF('Data R5'!C617="","",'Data R5'!F617)</f>
        <v/>
      </c>
      <c r="G4607">
        <f>IF('Data R5'!C617="","",'Data R5'!AD617)</f>
        <v/>
      </c>
      <c r="H4607">
        <f>IF('Data R5'!C617="","",'Data R5'!AC617)</f>
        <v/>
      </c>
      <c r="I4607">
        <f>IF('Data R5'!C617="","",COUNTIF('Data R5'!J617,"&gt;0")+COUNTIF('Data R5'!L617,"&gt;0")+COUNTIF('Data R5'!N617,"&gt;0")+COUNTIF('Data R5'!P617,"&gt;0")+COUNTIF('Data R5'!R617,"&gt;0")+COUNTIF('Data R5'!T617,"&gt;0")+COUNTIF('Data R5'!V617,"&gt;0")+COUNTIF('Data R5'!X617,"&gt;0"))</f>
        <v/>
      </c>
      <c r="J4607">
        <f>IF('Data R5'!C617="","",IF((COUNTIF('Data R5'!K617,"&gt;0")+COUNTIF('Data R5'!M617,"&gt;0")+COUNTIF('Data R5'!O617,"&gt;0")+COUNTIF('Data R5'!Q617,"&gt;0")+COUNTIF('Data R5'!S617,"&gt;0")+COUNTIF('Data R5'!U617,"&gt;0")+COUNTIF('Data R5'!W617,"&gt;0")+COUNTIF('Data R5'!Y617,"&gt;0"))&gt;0,1,0))</f>
        <v/>
      </c>
      <c r="M4607" t="inlineStr">
        <is>
          <t>Data R</t>
        </is>
      </c>
    </row>
    <row r="4608">
      <c r="A4608" t="inlineStr">
        <is>
          <t>Regional 5</t>
        </is>
      </c>
      <c r="B4608">
        <f>IF('Data R5'!C618="","",'Data R5'!B618)</f>
        <v/>
      </c>
      <c r="C4608">
        <f>IF('Data R5'!C618="","",'Data R5'!C618)</f>
        <v/>
      </c>
      <c r="D4608">
        <f>IF('Data R5'!C618="","",'Data R5'!D618)</f>
        <v/>
      </c>
      <c r="E4608">
        <f>IF('Data R5'!C618="","",'Data R5'!E618)</f>
        <v/>
      </c>
      <c r="F4608">
        <f>IF('Data R5'!C618="","",'Data R5'!F618)</f>
        <v/>
      </c>
      <c r="G4608">
        <f>IF('Data R5'!C618="","",'Data R5'!AD618)</f>
        <v/>
      </c>
      <c r="H4608">
        <f>IF('Data R5'!C618="","",'Data R5'!AC618)</f>
        <v/>
      </c>
      <c r="I4608">
        <f>IF('Data R5'!C618="","",COUNTIF('Data R5'!J618,"&gt;0")+COUNTIF('Data R5'!L618,"&gt;0")+COUNTIF('Data R5'!N618,"&gt;0")+COUNTIF('Data R5'!P618,"&gt;0")+COUNTIF('Data R5'!R618,"&gt;0")+COUNTIF('Data R5'!T618,"&gt;0")+COUNTIF('Data R5'!V618,"&gt;0")+COUNTIF('Data R5'!X618,"&gt;0"))</f>
        <v/>
      </c>
      <c r="J4608">
        <f>IF('Data R5'!C618="","",IF((COUNTIF('Data R5'!K618,"&gt;0")+COUNTIF('Data R5'!M618,"&gt;0")+COUNTIF('Data R5'!O618,"&gt;0")+COUNTIF('Data R5'!Q618,"&gt;0")+COUNTIF('Data R5'!S618,"&gt;0")+COUNTIF('Data R5'!U618,"&gt;0")+COUNTIF('Data R5'!W618,"&gt;0")+COUNTIF('Data R5'!Y618,"&gt;0"))&gt;0,1,0))</f>
        <v/>
      </c>
      <c r="M4608" t="inlineStr">
        <is>
          <t>Data R</t>
        </is>
      </c>
    </row>
    <row r="4609">
      <c r="A4609" t="inlineStr">
        <is>
          <t>Regional 5</t>
        </is>
      </c>
      <c r="B4609">
        <f>IF('Data R5'!C619="","",'Data R5'!B619)</f>
        <v/>
      </c>
      <c r="C4609">
        <f>IF('Data R5'!C619="","",'Data R5'!C619)</f>
        <v/>
      </c>
      <c r="D4609">
        <f>IF('Data R5'!C619="","",'Data R5'!D619)</f>
        <v/>
      </c>
      <c r="E4609">
        <f>IF('Data R5'!C619="","",'Data R5'!E619)</f>
        <v/>
      </c>
      <c r="F4609">
        <f>IF('Data R5'!C619="","",'Data R5'!F619)</f>
        <v/>
      </c>
      <c r="G4609">
        <f>IF('Data R5'!C619="","",'Data R5'!AD619)</f>
        <v/>
      </c>
      <c r="H4609">
        <f>IF('Data R5'!C619="","",'Data R5'!AC619)</f>
        <v/>
      </c>
      <c r="I4609">
        <f>IF('Data R5'!C619="","",COUNTIF('Data R5'!J619,"&gt;0")+COUNTIF('Data R5'!L619,"&gt;0")+COUNTIF('Data R5'!N619,"&gt;0")+COUNTIF('Data R5'!P619,"&gt;0")+COUNTIF('Data R5'!R619,"&gt;0")+COUNTIF('Data R5'!T619,"&gt;0")+COUNTIF('Data R5'!V619,"&gt;0")+COUNTIF('Data R5'!X619,"&gt;0"))</f>
        <v/>
      </c>
      <c r="J4609">
        <f>IF('Data R5'!C619="","",IF((COUNTIF('Data R5'!K619,"&gt;0")+COUNTIF('Data R5'!M619,"&gt;0")+COUNTIF('Data R5'!O619,"&gt;0")+COUNTIF('Data R5'!Q619,"&gt;0")+COUNTIF('Data R5'!S619,"&gt;0")+COUNTIF('Data R5'!U619,"&gt;0")+COUNTIF('Data R5'!W619,"&gt;0")+COUNTIF('Data R5'!Y619,"&gt;0"))&gt;0,1,0))</f>
        <v/>
      </c>
      <c r="M4609" t="inlineStr">
        <is>
          <t>Data R</t>
        </is>
      </c>
    </row>
    <row r="4610">
      <c r="A4610" t="inlineStr">
        <is>
          <t>Regional 5</t>
        </is>
      </c>
      <c r="B4610">
        <f>IF('Data R5'!C620="","",'Data R5'!B620)</f>
        <v/>
      </c>
      <c r="C4610">
        <f>IF('Data R5'!C620="","",'Data R5'!C620)</f>
        <v/>
      </c>
      <c r="D4610">
        <f>IF('Data R5'!C620="","",'Data R5'!D620)</f>
        <v/>
      </c>
      <c r="E4610">
        <f>IF('Data R5'!C620="","",'Data R5'!E620)</f>
        <v/>
      </c>
      <c r="F4610">
        <f>IF('Data R5'!C620="","",'Data R5'!F620)</f>
        <v/>
      </c>
      <c r="G4610">
        <f>IF('Data R5'!C620="","",'Data R5'!AD620)</f>
        <v/>
      </c>
      <c r="H4610">
        <f>IF('Data R5'!C620="","",'Data R5'!AC620)</f>
        <v/>
      </c>
      <c r="I4610">
        <f>IF('Data R5'!C620="","",COUNTIF('Data R5'!J620,"&gt;0")+COUNTIF('Data R5'!L620,"&gt;0")+COUNTIF('Data R5'!N620,"&gt;0")+COUNTIF('Data R5'!P620,"&gt;0")+COUNTIF('Data R5'!R620,"&gt;0")+COUNTIF('Data R5'!T620,"&gt;0")+COUNTIF('Data R5'!V620,"&gt;0")+COUNTIF('Data R5'!X620,"&gt;0"))</f>
        <v/>
      </c>
      <c r="J4610">
        <f>IF('Data R5'!C620="","",IF((COUNTIF('Data R5'!K620,"&gt;0")+COUNTIF('Data R5'!M620,"&gt;0")+COUNTIF('Data R5'!O620,"&gt;0")+COUNTIF('Data R5'!Q620,"&gt;0")+COUNTIF('Data R5'!S620,"&gt;0")+COUNTIF('Data R5'!U620,"&gt;0")+COUNTIF('Data R5'!W620,"&gt;0")+COUNTIF('Data R5'!Y620,"&gt;0"))&gt;0,1,0))</f>
        <v/>
      </c>
      <c r="M4610" t="inlineStr">
        <is>
          <t>Data R</t>
        </is>
      </c>
    </row>
    <row r="4611">
      <c r="A4611" t="inlineStr">
        <is>
          <t>Regional 5</t>
        </is>
      </c>
      <c r="B4611">
        <f>IF('Data R5'!C621="","",'Data R5'!B621)</f>
        <v/>
      </c>
      <c r="C4611">
        <f>IF('Data R5'!C621="","",'Data R5'!C621)</f>
        <v/>
      </c>
      <c r="D4611">
        <f>IF('Data R5'!C621="","",'Data R5'!D621)</f>
        <v/>
      </c>
      <c r="E4611">
        <f>IF('Data R5'!C621="","",'Data R5'!E621)</f>
        <v/>
      </c>
      <c r="F4611">
        <f>IF('Data R5'!C621="","",'Data R5'!F621)</f>
        <v/>
      </c>
      <c r="G4611">
        <f>IF('Data R5'!C621="","",'Data R5'!AD621)</f>
        <v/>
      </c>
      <c r="H4611">
        <f>IF('Data R5'!C621="","",'Data R5'!AC621)</f>
        <v/>
      </c>
      <c r="I4611">
        <f>IF('Data R5'!C621="","",COUNTIF('Data R5'!J621,"&gt;0")+COUNTIF('Data R5'!L621,"&gt;0")+COUNTIF('Data R5'!N621,"&gt;0")+COUNTIF('Data R5'!P621,"&gt;0")+COUNTIF('Data R5'!R621,"&gt;0")+COUNTIF('Data R5'!T621,"&gt;0")+COUNTIF('Data R5'!V621,"&gt;0")+COUNTIF('Data R5'!X621,"&gt;0"))</f>
        <v/>
      </c>
      <c r="J4611">
        <f>IF('Data R5'!C621="","",IF((COUNTIF('Data R5'!K621,"&gt;0")+COUNTIF('Data R5'!M621,"&gt;0")+COUNTIF('Data R5'!O621,"&gt;0")+COUNTIF('Data R5'!Q621,"&gt;0")+COUNTIF('Data R5'!S621,"&gt;0")+COUNTIF('Data R5'!U621,"&gt;0")+COUNTIF('Data R5'!W621,"&gt;0")+COUNTIF('Data R5'!Y621,"&gt;0"))&gt;0,1,0))</f>
        <v/>
      </c>
      <c r="M4611" t="inlineStr">
        <is>
          <t>Data R</t>
        </is>
      </c>
    </row>
    <row r="4612">
      <c r="A4612" t="inlineStr">
        <is>
          <t>Regional 5</t>
        </is>
      </c>
      <c r="B4612">
        <f>IF('Data R5'!C622="","",'Data R5'!B622)</f>
        <v/>
      </c>
      <c r="C4612">
        <f>IF('Data R5'!C622="","",'Data R5'!C622)</f>
        <v/>
      </c>
      <c r="D4612">
        <f>IF('Data R5'!C622="","",'Data R5'!D622)</f>
        <v/>
      </c>
      <c r="E4612">
        <f>IF('Data R5'!C622="","",'Data R5'!E622)</f>
        <v/>
      </c>
      <c r="F4612">
        <f>IF('Data R5'!C622="","",'Data R5'!F622)</f>
        <v/>
      </c>
      <c r="G4612">
        <f>IF('Data R5'!C622="","",'Data R5'!AD622)</f>
        <v/>
      </c>
      <c r="H4612">
        <f>IF('Data R5'!C622="","",'Data R5'!AC622)</f>
        <v/>
      </c>
      <c r="I4612">
        <f>IF('Data R5'!C622="","",COUNTIF('Data R5'!J622,"&gt;0")+COUNTIF('Data R5'!L622,"&gt;0")+COUNTIF('Data R5'!N622,"&gt;0")+COUNTIF('Data R5'!P622,"&gt;0")+COUNTIF('Data R5'!R622,"&gt;0")+COUNTIF('Data R5'!T622,"&gt;0")+COUNTIF('Data R5'!V622,"&gt;0")+COUNTIF('Data R5'!X622,"&gt;0"))</f>
        <v/>
      </c>
      <c r="J4612">
        <f>IF('Data R5'!C622="","",IF((COUNTIF('Data R5'!K622,"&gt;0")+COUNTIF('Data R5'!M622,"&gt;0")+COUNTIF('Data R5'!O622,"&gt;0")+COUNTIF('Data R5'!Q622,"&gt;0")+COUNTIF('Data R5'!S622,"&gt;0")+COUNTIF('Data R5'!U622,"&gt;0")+COUNTIF('Data R5'!W622,"&gt;0")+COUNTIF('Data R5'!Y622,"&gt;0"))&gt;0,1,0))</f>
        <v/>
      </c>
      <c r="M4612" t="inlineStr">
        <is>
          <t>Data R</t>
        </is>
      </c>
    </row>
    <row r="4613">
      <c r="A4613" t="inlineStr">
        <is>
          <t>Regional 5</t>
        </is>
      </c>
      <c r="B4613">
        <f>IF('Data R5'!C623="","",'Data R5'!B623)</f>
        <v/>
      </c>
      <c r="C4613">
        <f>IF('Data R5'!C623="","",'Data R5'!C623)</f>
        <v/>
      </c>
      <c r="D4613">
        <f>IF('Data R5'!C623="","",'Data R5'!D623)</f>
        <v/>
      </c>
      <c r="E4613">
        <f>IF('Data R5'!C623="","",'Data R5'!E623)</f>
        <v/>
      </c>
      <c r="F4613">
        <f>IF('Data R5'!C623="","",'Data R5'!F623)</f>
        <v/>
      </c>
      <c r="G4613">
        <f>IF('Data R5'!C623="","",'Data R5'!AD623)</f>
        <v/>
      </c>
      <c r="H4613">
        <f>IF('Data R5'!C623="","",'Data R5'!AC623)</f>
        <v/>
      </c>
      <c r="I4613">
        <f>IF('Data R5'!C623="","",COUNTIF('Data R5'!J623,"&gt;0")+COUNTIF('Data R5'!L623,"&gt;0")+COUNTIF('Data R5'!N623,"&gt;0")+COUNTIF('Data R5'!P623,"&gt;0")+COUNTIF('Data R5'!R623,"&gt;0")+COUNTIF('Data R5'!T623,"&gt;0")+COUNTIF('Data R5'!V623,"&gt;0")+COUNTIF('Data R5'!X623,"&gt;0"))</f>
        <v/>
      </c>
      <c r="J4613">
        <f>IF('Data R5'!C623="","",IF((COUNTIF('Data R5'!K623,"&gt;0")+COUNTIF('Data R5'!M623,"&gt;0")+COUNTIF('Data R5'!O623,"&gt;0")+COUNTIF('Data R5'!Q623,"&gt;0")+COUNTIF('Data R5'!S623,"&gt;0")+COUNTIF('Data R5'!U623,"&gt;0")+COUNTIF('Data R5'!W623,"&gt;0")+COUNTIF('Data R5'!Y623,"&gt;0"))&gt;0,1,0))</f>
        <v/>
      </c>
      <c r="M4613" t="inlineStr">
        <is>
          <t>Data R</t>
        </is>
      </c>
    </row>
    <row r="4614">
      <c r="A4614" t="inlineStr">
        <is>
          <t>Regional 5</t>
        </is>
      </c>
      <c r="B4614">
        <f>IF('Data R5'!C624="","",'Data R5'!B624)</f>
        <v/>
      </c>
      <c r="C4614">
        <f>IF('Data R5'!C624="","",'Data R5'!C624)</f>
        <v/>
      </c>
      <c r="D4614">
        <f>IF('Data R5'!C624="","",'Data R5'!D624)</f>
        <v/>
      </c>
      <c r="E4614">
        <f>IF('Data R5'!C624="","",'Data R5'!E624)</f>
        <v/>
      </c>
      <c r="F4614">
        <f>IF('Data R5'!C624="","",'Data R5'!F624)</f>
        <v/>
      </c>
      <c r="G4614">
        <f>IF('Data R5'!C624="","",'Data R5'!AD624)</f>
        <v/>
      </c>
      <c r="H4614">
        <f>IF('Data R5'!C624="","",'Data R5'!AC624)</f>
        <v/>
      </c>
      <c r="I4614">
        <f>IF('Data R5'!C624="","",COUNTIF('Data R5'!J624,"&gt;0")+COUNTIF('Data R5'!L624,"&gt;0")+COUNTIF('Data R5'!N624,"&gt;0")+COUNTIF('Data R5'!P624,"&gt;0")+COUNTIF('Data R5'!R624,"&gt;0")+COUNTIF('Data R5'!T624,"&gt;0")+COUNTIF('Data R5'!V624,"&gt;0")+COUNTIF('Data R5'!X624,"&gt;0"))</f>
        <v/>
      </c>
      <c r="J4614">
        <f>IF('Data R5'!C624="","",IF((COUNTIF('Data R5'!K624,"&gt;0")+COUNTIF('Data R5'!M624,"&gt;0")+COUNTIF('Data R5'!O624,"&gt;0")+COUNTIF('Data R5'!Q624,"&gt;0")+COUNTIF('Data R5'!S624,"&gt;0")+COUNTIF('Data R5'!U624,"&gt;0")+COUNTIF('Data R5'!W624,"&gt;0")+COUNTIF('Data R5'!Y624,"&gt;0"))&gt;0,1,0))</f>
        <v/>
      </c>
      <c r="M4614" t="inlineStr">
        <is>
          <t>Data R</t>
        </is>
      </c>
    </row>
    <row r="4615">
      <c r="A4615" t="inlineStr">
        <is>
          <t>Regional 5</t>
        </is>
      </c>
      <c r="B4615">
        <f>IF('Data R5'!C625="","",'Data R5'!B625)</f>
        <v/>
      </c>
      <c r="C4615">
        <f>IF('Data R5'!C625="","",'Data R5'!C625)</f>
        <v/>
      </c>
      <c r="D4615">
        <f>IF('Data R5'!C625="","",'Data R5'!D625)</f>
        <v/>
      </c>
      <c r="E4615">
        <f>IF('Data R5'!C625="","",'Data R5'!E625)</f>
        <v/>
      </c>
      <c r="F4615">
        <f>IF('Data R5'!C625="","",'Data R5'!F625)</f>
        <v/>
      </c>
      <c r="G4615">
        <f>IF('Data R5'!C625="","",'Data R5'!AD625)</f>
        <v/>
      </c>
      <c r="H4615">
        <f>IF('Data R5'!C625="","",'Data R5'!AC625)</f>
        <v/>
      </c>
      <c r="I4615">
        <f>IF('Data R5'!C625="","",COUNTIF('Data R5'!J625,"&gt;0")+COUNTIF('Data R5'!L625,"&gt;0")+COUNTIF('Data R5'!N625,"&gt;0")+COUNTIF('Data R5'!P625,"&gt;0")+COUNTIF('Data R5'!R625,"&gt;0")+COUNTIF('Data R5'!T625,"&gt;0")+COUNTIF('Data R5'!V625,"&gt;0")+COUNTIF('Data R5'!X625,"&gt;0"))</f>
        <v/>
      </c>
      <c r="J4615">
        <f>IF('Data R5'!C625="","",IF((COUNTIF('Data R5'!K625,"&gt;0")+COUNTIF('Data R5'!M625,"&gt;0")+COUNTIF('Data R5'!O625,"&gt;0")+COUNTIF('Data R5'!Q625,"&gt;0")+COUNTIF('Data R5'!S625,"&gt;0")+COUNTIF('Data R5'!U625,"&gt;0")+COUNTIF('Data R5'!W625,"&gt;0")+COUNTIF('Data R5'!Y625,"&gt;0"))&gt;0,1,0))</f>
        <v/>
      </c>
      <c r="M4615" t="inlineStr">
        <is>
          <t>Data R</t>
        </is>
      </c>
    </row>
    <row r="4616">
      <c r="A4616" t="inlineStr">
        <is>
          <t>Regional 5</t>
        </is>
      </c>
      <c r="B4616">
        <f>IF('Data R5'!C626="","",'Data R5'!B626)</f>
        <v/>
      </c>
      <c r="C4616">
        <f>IF('Data R5'!C626="","",'Data R5'!C626)</f>
        <v/>
      </c>
      <c r="D4616">
        <f>IF('Data R5'!C626="","",'Data R5'!D626)</f>
        <v/>
      </c>
      <c r="E4616">
        <f>IF('Data R5'!C626="","",'Data R5'!E626)</f>
        <v/>
      </c>
      <c r="F4616">
        <f>IF('Data R5'!C626="","",'Data R5'!F626)</f>
        <v/>
      </c>
      <c r="G4616">
        <f>IF('Data R5'!C626="","",'Data R5'!AD626)</f>
        <v/>
      </c>
      <c r="H4616">
        <f>IF('Data R5'!C626="","",'Data R5'!AC626)</f>
        <v/>
      </c>
      <c r="I4616">
        <f>IF('Data R5'!C626="","",COUNTIF('Data R5'!J626,"&gt;0")+COUNTIF('Data R5'!L626,"&gt;0")+COUNTIF('Data R5'!N626,"&gt;0")+COUNTIF('Data R5'!P626,"&gt;0")+COUNTIF('Data R5'!R626,"&gt;0")+COUNTIF('Data R5'!T626,"&gt;0")+COUNTIF('Data R5'!V626,"&gt;0")+COUNTIF('Data R5'!X626,"&gt;0"))</f>
        <v/>
      </c>
      <c r="J4616">
        <f>IF('Data R5'!C626="","",IF((COUNTIF('Data R5'!K626,"&gt;0")+COUNTIF('Data R5'!M626,"&gt;0")+COUNTIF('Data R5'!O626,"&gt;0")+COUNTIF('Data R5'!Q626,"&gt;0")+COUNTIF('Data R5'!S626,"&gt;0")+COUNTIF('Data R5'!U626,"&gt;0")+COUNTIF('Data R5'!W626,"&gt;0")+COUNTIF('Data R5'!Y626,"&gt;0"))&gt;0,1,0))</f>
        <v/>
      </c>
      <c r="M4616" t="inlineStr">
        <is>
          <t>Data R</t>
        </is>
      </c>
    </row>
    <row r="4617">
      <c r="A4617" t="inlineStr">
        <is>
          <t>Regional 5</t>
        </is>
      </c>
      <c r="B4617">
        <f>IF('Data R5'!C627="","",'Data R5'!B627)</f>
        <v/>
      </c>
      <c r="C4617">
        <f>IF('Data R5'!C627="","",'Data R5'!C627)</f>
        <v/>
      </c>
      <c r="D4617">
        <f>IF('Data R5'!C627="","",'Data R5'!D627)</f>
        <v/>
      </c>
      <c r="E4617">
        <f>IF('Data R5'!C627="","",'Data R5'!E627)</f>
        <v/>
      </c>
      <c r="F4617">
        <f>IF('Data R5'!C627="","",'Data R5'!F627)</f>
        <v/>
      </c>
      <c r="G4617">
        <f>IF('Data R5'!C627="","",'Data R5'!AD627)</f>
        <v/>
      </c>
      <c r="H4617">
        <f>IF('Data R5'!C627="","",'Data R5'!AC627)</f>
        <v/>
      </c>
      <c r="I4617">
        <f>IF('Data R5'!C627="","",COUNTIF('Data R5'!J627,"&gt;0")+COUNTIF('Data R5'!L627,"&gt;0")+COUNTIF('Data R5'!N627,"&gt;0")+COUNTIF('Data R5'!P627,"&gt;0")+COUNTIF('Data R5'!R627,"&gt;0")+COUNTIF('Data R5'!T627,"&gt;0")+COUNTIF('Data R5'!V627,"&gt;0")+COUNTIF('Data R5'!X627,"&gt;0"))</f>
        <v/>
      </c>
      <c r="J4617">
        <f>IF('Data R5'!C627="","",IF((COUNTIF('Data R5'!K627,"&gt;0")+COUNTIF('Data R5'!M627,"&gt;0")+COUNTIF('Data R5'!O627,"&gt;0")+COUNTIF('Data R5'!Q627,"&gt;0")+COUNTIF('Data R5'!S627,"&gt;0")+COUNTIF('Data R5'!U627,"&gt;0")+COUNTIF('Data R5'!W627,"&gt;0")+COUNTIF('Data R5'!Y627,"&gt;0"))&gt;0,1,0))</f>
        <v/>
      </c>
      <c r="M4617" t="inlineStr">
        <is>
          <t>Data R</t>
        </is>
      </c>
    </row>
    <row r="4618">
      <c r="A4618" t="inlineStr">
        <is>
          <t>Regional 5</t>
        </is>
      </c>
      <c r="B4618">
        <f>IF('Data R5'!C628="","",'Data R5'!B628)</f>
        <v/>
      </c>
      <c r="C4618">
        <f>IF('Data R5'!C628="","",'Data R5'!C628)</f>
        <v/>
      </c>
      <c r="D4618">
        <f>IF('Data R5'!C628="","",'Data R5'!D628)</f>
        <v/>
      </c>
      <c r="E4618">
        <f>IF('Data R5'!C628="","",'Data R5'!E628)</f>
        <v/>
      </c>
      <c r="F4618">
        <f>IF('Data R5'!C628="","",'Data R5'!F628)</f>
        <v/>
      </c>
      <c r="G4618">
        <f>IF('Data R5'!C628="","",'Data R5'!AD628)</f>
        <v/>
      </c>
      <c r="H4618">
        <f>IF('Data R5'!C628="","",'Data R5'!AC628)</f>
        <v/>
      </c>
      <c r="I4618">
        <f>IF('Data R5'!C628="","",COUNTIF('Data R5'!J628,"&gt;0")+COUNTIF('Data R5'!L628,"&gt;0")+COUNTIF('Data R5'!N628,"&gt;0")+COUNTIF('Data R5'!P628,"&gt;0")+COUNTIF('Data R5'!R628,"&gt;0")+COUNTIF('Data R5'!T628,"&gt;0")+COUNTIF('Data R5'!V628,"&gt;0")+COUNTIF('Data R5'!X628,"&gt;0"))</f>
        <v/>
      </c>
      <c r="J4618">
        <f>IF('Data R5'!C628="","",IF((COUNTIF('Data R5'!K628,"&gt;0")+COUNTIF('Data R5'!M628,"&gt;0")+COUNTIF('Data R5'!O628,"&gt;0")+COUNTIF('Data R5'!Q628,"&gt;0")+COUNTIF('Data R5'!S628,"&gt;0")+COUNTIF('Data R5'!U628,"&gt;0")+COUNTIF('Data R5'!W628,"&gt;0")+COUNTIF('Data R5'!Y628,"&gt;0"))&gt;0,1,0))</f>
        <v/>
      </c>
      <c r="M4618" t="inlineStr">
        <is>
          <t>Data R</t>
        </is>
      </c>
    </row>
    <row r="4619">
      <c r="A4619" t="inlineStr">
        <is>
          <t>Regional 5</t>
        </is>
      </c>
      <c r="B4619">
        <f>IF('Data R5'!C629="","",'Data R5'!B629)</f>
        <v/>
      </c>
      <c r="C4619">
        <f>IF('Data R5'!C629="","",'Data R5'!C629)</f>
        <v/>
      </c>
      <c r="D4619">
        <f>IF('Data R5'!C629="","",'Data R5'!D629)</f>
        <v/>
      </c>
      <c r="E4619">
        <f>IF('Data R5'!C629="","",'Data R5'!E629)</f>
        <v/>
      </c>
      <c r="F4619">
        <f>IF('Data R5'!C629="","",'Data R5'!F629)</f>
        <v/>
      </c>
      <c r="G4619">
        <f>IF('Data R5'!C629="","",'Data R5'!AD629)</f>
        <v/>
      </c>
      <c r="H4619">
        <f>IF('Data R5'!C629="","",'Data R5'!AC629)</f>
        <v/>
      </c>
      <c r="I4619">
        <f>IF('Data R5'!C629="","",COUNTIF('Data R5'!J629,"&gt;0")+COUNTIF('Data R5'!L629,"&gt;0")+COUNTIF('Data R5'!N629,"&gt;0")+COUNTIF('Data R5'!P629,"&gt;0")+COUNTIF('Data R5'!R629,"&gt;0")+COUNTIF('Data R5'!T629,"&gt;0")+COUNTIF('Data R5'!V629,"&gt;0")+COUNTIF('Data R5'!X629,"&gt;0"))</f>
        <v/>
      </c>
      <c r="J4619">
        <f>IF('Data R5'!C629="","",IF((COUNTIF('Data R5'!K629,"&gt;0")+COUNTIF('Data R5'!M629,"&gt;0")+COUNTIF('Data R5'!O629,"&gt;0")+COUNTIF('Data R5'!Q629,"&gt;0")+COUNTIF('Data R5'!S629,"&gt;0")+COUNTIF('Data R5'!U629,"&gt;0")+COUNTIF('Data R5'!W629,"&gt;0")+COUNTIF('Data R5'!Y629,"&gt;0"))&gt;0,1,0))</f>
        <v/>
      </c>
      <c r="M4619" t="inlineStr">
        <is>
          <t>Data R</t>
        </is>
      </c>
    </row>
    <row r="4620">
      <c r="A4620" t="inlineStr">
        <is>
          <t>Regional 5</t>
        </is>
      </c>
      <c r="B4620">
        <f>IF('Data R5'!C630="","",'Data R5'!B630)</f>
        <v/>
      </c>
      <c r="C4620">
        <f>IF('Data R5'!C630="","",'Data R5'!C630)</f>
        <v/>
      </c>
      <c r="D4620">
        <f>IF('Data R5'!C630="","",'Data R5'!D630)</f>
        <v/>
      </c>
      <c r="E4620">
        <f>IF('Data R5'!C630="","",'Data R5'!E630)</f>
        <v/>
      </c>
      <c r="F4620">
        <f>IF('Data R5'!C630="","",'Data R5'!F630)</f>
        <v/>
      </c>
      <c r="G4620">
        <f>IF('Data R5'!C630="","",'Data R5'!AD630)</f>
        <v/>
      </c>
      <c r="H4620">
        <f>IF('Data R5'!C630="","",'Data R5'!AC630)</f>
        <v/>
      </c>
      <c r="I4620">
        <f>IF('Data R5'!C630="","",COUNTIF('Data R5'!J630,"&gt;0")+COUNTIF('Data R5'!L630,"&gt;0")+COUNTIF('Data R5'!N630,"&gt;0")+COUNTIF('Data R5'!P630,"&gt;0")+COUNTIF('Data R5'!R630,"&gt;0")+COUNTIF('Data R5'!T630,"&gt;0")+COUNTIF('Data R5'!V630,"&gt;0")+COUNTIF('Data R5'!X630,"&gt;0"))</f>
        <v/>
      </c>
      <c r="J4620">
        <f>IF('Data R5'!C630="","",IF((COUNTIF('Data R5'!K630,"&gt;0")+COUNTIF('Data R5'!M630,"&gt;0")+COUNTIF('Data R5'!O630,"&gt;0")+COUNTIF('Data R5'!Q630,"&gt;0")+COUNTIF('Data R5'!S630,"&gt;0")+COUNTIF('Data R5'!U630,"&gt;0")+COUNTIF('Data R5'!W630,"&gt;0")+COUNTIF('Data R5'!Y630,"&gt;0"))&gt;0,1,0))</f>
        <v/>
      </c>
      <c r="M4620" t="inlineStr">
        <is>
          <t>Data R</t>
        </is>
      </c>
    </row>
    <row r="4621">
      <c r="A4621" t="inlineStr">
        <is>
          <t>Regional 5</t>
        </is>
      </c>
      <c r="B4621">
        <f>IF('Data R5'!C631="","",'Data R5'!B631)</f>
        <v/>
      </c>
      <c r="C4621">
        <f>IF('Data R5'!C631="","",'Data R5'!C631)</f>
        <v/>
      </c>
      <c r="D4621">
        <f>IF('Data R5'!C631="","",'Data R5'!D631)</f>
        <v/>
      </c>
      <c r="E4621">
        <f>IF('Data R5'!C631="","",'Data R5'!E631)</f>
        <v/>
      </c>
      <c r="F4621">
        <f>IF('Data R5'!C631="","",'Data R5'!F631)</f>
        <v/>
      </c>
      <c r="G4621">
        <f>IF('Data R5'!C631="","",'Data R5'!AD631)</f>
        <v/>
      </c>
      <c r="H4621">
        <f>IF('Data R5'!C631="","",'Data R5'!AC631)</f>
        <v/>
      </c>
      <c r="I4621">
        <f>IF('Data R5'!C631="","",COUNTIF('Data R5'!J631,"&gt;0")+COUNTIF('Data R5'!L631,"&gt;0")+COUNTIF('Data R5'!N631,"&gt;0")+COUNTIF('Data R5'!P631,"&gt;0")+COUNTIF('Data R5'!R631,"&gt;0")+COUNTIF('Data R5'!T631,"&gt;0")+COUNTIF('Data R5'!V631,"&gt;0")+COUNTIF('Data R5'!X631,"&gt;0"))</f>
        <v/>
      </c>
      <c r="J4621">
        <f>IF('Data R5'!C631="","",IF((COUNTIF('Data R5'!K631,"&gt;0")+COUNTIF('Data R5'!M631,"&gt;0")+COUNTIF('Data R5'!O631,"&gt;0")+COUNTIF('Data R5'!Q631,"&gt;0")+COUNTIF('Data R5'!S631,"&gt;0")+COUNTIF('Data R5'!U631,"&gt;0")+COUNTIF('Data R5'!W631,"&gt;0")+COUNTIF('Data R5'!Y631,"&gt;0"))&gt;0,1,0))</f>
        <v/>
      </c>
      <c r="M4621" t="inlineStr">
        <is>
          <t>Data R</t>
        </is>
      </c>
    </row>
    <row r="4622">
      <c r="A4622" t="inlineStr">
        <is>
          <t>Regional 5</t>
        </is>
      </c>
      <c r="B4622">
        <f>IF('Data R5'!C632="","",'Data R5'!B632)</f>
        <v/>
      </c>
      <c r="C4622">
        <f>IF('Data R5'!C632="","",'Data R5'!C632)</f>
        <v/>
      </c>
      <c r="D4622">
        <f>IF('Data R5'!C632="","",'Data R5'!D632)</f>
        <v/>
      </c>
      <c r="E4622">
        <f>IF('Data R5'!C632="","",'Data R5'!E632)</f>
        <v/>
      </c>
      <c r="F4622">
        <f>IF('Data R5'!C632="","",'Data R5'!F632)</f>
        <v/>
      </c>
      <c r="G4622">
        <f>IF('Data R5'!C632="","",'Data R5'!AD632)</f>
        <v/>
      </c>
      <c r="H4622">
        <f>IF('Data R5'!C632="","",'Data R5'!AC632)</f>
        <v/>
      </c>
      <c r="I4622">
        <f>IF('Data R5'!C632="","",COUNTIF('Data R5'!J632,"&gt;0")+COUNTIF('Data R5'!L632,"&gt;0")+COUNTIF('Data R5'!N632,"&gt;0")+COUNTIF('Data R5'!P632,"&gt;0")+COUNTIF('Data R5'!R632,"&gt;0")+COUNTIF('Data R5'!T632,"&gt;0")+COUNTIF('Data R5'!V632,"&gt;0")+COUNTIF('Data R5'!X632,"&gt;0"))</f>
        <v/>
      </c>
      <c r="J4622">
        <f>IF('Data R5'!C632="","",IF((COUNTIF('Data R5'!K632,"&gt;0")+COUNTIF('Data R5'!M632,"&gt;0")+COUNTIF('Data R5'!O632,"&gt;0")+COUNTIF('Data R5'!Q632,"&gt;0")+COUNTIF('Data R5'!S632,"&gt;0")+COUNTIF('Data R5'!U632,"&gt;0")+COUNTIF('Data R5'!W632,"&gt;0")+COUNTIF('Data R5'!Y632,"&gt;0"))&gt;0,1,0))</f>
        <v/>
      </c>
      <c r="M4622" t="inlineStr">
        <is>
          <t>Data R</t>
        </is>
      </c>
    </row>
    <row r="4623">
      <c r="A4623" t="inlineStr">
        <is>
          <t>Regional 5</t>
        </is>
      </c>
      <c r="B4623">
        <f>IF('Data R5'!C633="","",'Data R5'!B633)</f>
        <v/>
      </c>
      <c r="C4623">
        <f>IF('Data R5'!C633="","",'Data R5'!C633)</f>
        <v/>
      </c>
      <c r="D4623">
        <f>IF('Data R5'!C633="","",'Data R5'!D633)</f>
        <v/>
      </c>
      <c r="E4623">
        <f>IF('Data R5'!C633="","",'Data R5'!E633)</f>
        <v/>
      </c>
      <c r="F4623">
        <f>IF('Data R5'!C633="","",'Data R5'!F633)</f>
        <v/>
      </c>
      <c r="G4623">
        <f>IF('Data R5'!C633="","",'Data R5'!AD633)</f>
        <v/>
      </c>
      <c r="H4623">
        <f>IF('Data R5'!C633="","",'Data R5'!AC633)</f>
        <v/>
      </c>
      <c r="I4623">
        <f>IF('Data R5'!C633="","",COUNTIF('Data R5'!J633,"&gt;0")+COUNTIF('Data R5'!L633,"&gt;0")+COUNTIF('Data R5'!N633,"&gt;0")+COUNTIF('Data R5'!P633,"&gt;0")+COUNTIF('Data R5'!R633,"&gt;0")+COUNTIF('Data R5'!T633,"&gt;0")+COUNTIF('Data R5'!V633,"&gt;0")+COUNTIF('Data R5'!X633,"&gt;0"))</f>
        <v/>
      </c>
      <c r="J4623">
        <f>IF('Data R5'!C633="","",IF((COUNTIF('Data R5'!K633,"&gt;0")+COUNTIF('Data R5'!M633,"&gt;0")+COUNTIF('Data R5'!O633,"&gt;0")+COUNTIF('Data R5'!Q633,"&gt;0")+COUNTIF('Data R5'!S633,"&gt;0")+COUNTIF('Data R5'!U633,"&gt;0")+COUNTIF('Data R5'!W633,"&gt;0")+COUNTIF('Data R5'!Y633,"&gt;0"))&gt;0,1,0))</f>
        <v/>
      </c>
      <c r="M4623" t="inlineStr">
        <is>
          <t>Data R</t>
        </is>
      </c>
    </row>
    <row r="4624">
      <c r="A4624" t="inlineStr">
        <is>
          <t>Regional 5</t>
        </is>
      </c>
      <c r="B4624">
        <f>IF('Data R5'!C634="","",'Data R5'!B634)</f>
        <v/>
      </c>
      <c r="C4624">
        <f>IF('Data R5'!C634="","",'Data R5'!C634)</f>
        <v/>
      </c>
      <c r="D4624">
        <f>IF('Data R5'!C634="","",'Data R5'!D634)</f>
        <v/>
      </c>
      <c r="E4624">
        <f>IF('Data R5'!C634="","",'Data R5'!E634)</f>
        <v/>
      </c>
      <c r="F4624">
        <f>IF('Data R5'!C634="","",'Data R5'!F634)</f>
        <v/>
      </c>
      <c r="G4624">
        <f>IF('Data R5'!C634="","",'Data R5'!AD634)</f>
        <v/>
      </c>
      <c r="H4624">
        <f>IF('Data R5'!C634="","",'Data R5'!AC634)</f>
        <v/>
      </c>
      <c r="I4624">
        <f>IF('Data R5'!C634="","",COUNTIF('Data R5'!J634,"&gt;0")+COUNTIF('Data R5'!L634,"&gt;0")+COUNTIF('Data R5'!N634,"&gt;0")+COUNTIF('Data R5'!P634,"&gt;0")+COUNTIF('Data R5'!R634,"&gt;0")+COUNTIF('Data R5'!T634,"&gt;0")+COUNTIF('Data R5'!V634,"&gt;0")+COUNTIF('Data R5'!X634,"&gt;0"))</f>
        <v/>
      </c>
      <c r="J4624">
        <f>IF('Data R5'!C634="","",IF((COUNTIF('Data R5'!K634,"&gt;0")+COUNTIF('Data R5'!M634,"&gt;0")+COUNTIF('Data R5'!O634,"&gt;0")+COUNTIF('Data R5'!Q634,"&gt;0")+COUNTIF('Data R5'!S634,"&gt;0")+COUNTIF('Data R5'!U634,"&gt;0")+COUNTIF('Data R5'!W634,"&gt;0")+COUNTIF('Data R5'!Y634,"&gt;0"))&gt;0,1,0))</f>
        <v/>
      </c>
      <c r="M4624" t="inlineStr">
        <is>
          <t>Data R</t>
        </is>
      </c>
    </row>
    <row r="4625">
      <c r="A4625" t="inlineStr">
        <is>
          <t>Regional 5</t>
        </is>
      </c>
      <c r="B4625">
        <f>IF('Data R5'!C635="","",'Data R5'!B635)</f>
        <v/>
      </c>
      <c r="C4625">
        <f>IF('Data R5'!C635="","",'Data R5'!C635)</f>
        <v/>
      </c>
      <c r="D4625">
        <f>IF('Data R5'!C635="","",'Data R5'!D635)</f>
        <v/>
      </c>
      <c r="E4625">
        <f>IF('Data R5'!C635="","",'Data R5'!E635)</f>
        <v/>
      </c>
      <c r="F4625">
        <f>IF('Data R5'!C635="","",'Data R5'!F635)</f>
        <v/>
      </c>
      <c r="G4625">
        <f>IF('Data R5'!C635="","",'Data R5'!AD635)</f>
        <v/>
      </c>
      <c r="H4625">
        <f>IF('Data R5'!C635="","",'Data R5'!AC635)</f>
        <v/>
      </c>
      <c r="I4625">
        <f>IF('Data R5'!C635="","",COUNTIF('Data R5'!J635,"&gt;0")+COUNTIF('Data R5'!L635,"&gt;0")+COUNTIF('Data R5'!N635,"&gt;0")+COUNTIF('Data R5'!P635,"&gt;0")+COUNTIF('Data R5'!R635,"&gt;0")+COUNTIF('Data R5'!T635,"&gt;0")+COUNTIF('Data R5'!V635,"&gt;0")+COUNTIF('Data R5'!X635,"&gt;0"))</f>
        <v/>
      </c>
      <c r="J4625">
        <f>IF('Data R5'!C635="","",IF((COUNTIF('Data R5'!K635,"&gt;0")+COUNTIF('Data R5'!M635,"&gt;0")+COUNTIF('Data R5'!O635,"&gt;0")+COUNTIF('Data R5'!Q635,"&gt;0")+COUNTIF('Data R5'!S635,"&gt;0")+COUNTIF('Data R5'!U635,"&gt;0")+COUNTIF('Data R5'!W635,"&gt;0")+COUNTIF('Data R5'!Y635,"&gt;0"))&gt;0,1,0))</f>
        <v/>
      </c>
      <c r="M4625" t="inlineStr">
        <is>
          <t>Data R</t>
        </is>
      </c>
    </row>
    <row r="4626">
      <c r="A4626" t="inlineStr">
        <is>
          <t>Regional 5</t>
        </is>
      </c>
      <c r="B4626">
        <f>IF('Data R5'!C636="","",'Data R5'!B636)</f>
        <v/>
      </c>
      <c r="C4626">
        <f>IF('Data R5'!C636="","",'Data R5'!C636)</f>
        <v/>
      </c>
      <c r="D4626">
        <f>IF('Data R5'!C636="","",'Data R5'!D636)</f>
        <v/>
      </c>
      <c r="E4626">
        <f>IF('Data R5'!C636="","",'Data R5'!E636)</f>
        <v/>
      </c>
      <c r="F4626">
        <f>IF('Data R5'!C636="","",'Data R5'!F636)</f>
        <v/>
      </c>
      <c r="G4626">
        <f>IF('Data R5'!C636="","",'Data R5'!AD636)</f>
        <v/>
      </c>
      <c r="H4626">
        <f>IF('Data R5'!C636="","",'Data R5'!AC636)</f>
        <v/>
      </c>
      <c r="I4626">
        <f>IF('Data R5'!C636="","",COUNTIF('Data R5'!J636,"&gt;0")+COUNTIF('Data R5'!L636,"&gt;0")+COUNTIF('Data R5'!N636,"&gt;0")+COUNTIF('Data R5'!P636,"&gt;0")+COUNTIF('Data R5'!R636,"&gt;0")+COUNTIF('Data R5'!T636,"&gt;0")+COUNTIF('Data R5'!V636,"&gt;0")+COUNTIF('Data R5'!X636,"&gt;0"))</f>
        <v/>
      </c>
      <c r="J4626">
        <f>IF('Data R5'!C636="","",IF((COUNTIF('Data R5'!K636,"&gt;0")+COUNTIF('Data R5'!M636,"&gt;0")+COUNTIF('Data R5'!O636,"&gt;0")+COUNTIF('Data R5'!Q636,"&gt;0")+COUNTIF('Data R5'!S636,"&gt;0")+COUNTIF('Data R5'!U636,"&gt;0")+COUNTIF('Data R5'!W636,"&gt;0")+COUNTIF('Data R5'!Y636,"&gt;0"))&gt;0,1,0))</f>
        <v/>
      </c>
      <c r="M4626" t="inlineStr">
        <is>
          <t>Data R</t>
        </is>
      </c>
    </row>
    <row r="4627">
      <c r="A4627" t="inlineStr">
        <is>
          <t>Regional 5</t>
        </is>
      </c>
      <c r="B4627">
        <f>IF('Data R5'!C637="","",'Data R5'!B637)</f>
        <v/>
      </c>
      <c r="C4627">
        <f>IF('Data R5'!C637="","",'Data R5'!C637)</f>
        <v/>
      </c>
      <c r="D4627">
        <f>IF('Data R5'!C637="","",'Data R5'!D637)</f>
        <v/>
      </c>
      <c r="E4627">
        <f>IF('Data R5'!C637="","",'Data R5'!E637)</f>
        <v/>
      </c>
      <c r="F4627">
        <f>IF('Data R5'!C637="","",'Data R5'!F637)</f>
        <v/>
      </c>
      <c r="G4627">
        <f>IF('Data R5'!C637="","",'Data R5'!AD637)</f>
        <v/>
      </c>
      <c r="H4627">
        <f>IF('Data R5'!C637="","",'Data R5'!AC637)</f>
        <v/>
      </c>
      <c r="I4627">
        <f>IF('Data R5'!C637="","",COUNTIF('Data R5'!J637,"&gt;0")+COUNTIF('Data R5'!L637,"&gt;0")+COUNTIF('Data R5'!N637,"&gt;0")+COUNTIF('Data R5'!P637,"&gt;0")+COUNTIF('Data R5'!R637,"&gt;0")+COUNTIF('Data R5'!T637,"&gt;0")+COUNTIF('Data R5'!V637,"&gt;0")+COUNTIF('Data R5'!X637,"&gt;0"))</f>
        <v/>
      </c>
      <c r="J4627">
        <f>IF('Data R5'!C637="","",IF((COUNTIF('Data R5'!K637,"&gt;0")+COUNTIF('Data R5'!M637,"&gt;0")+COUNTIF('Data R5'!O637,"&gt;0")+COUNTIF('Data R5'!Q637,"&gt;0")+COUNTIF('Data R5'!S637,"&gt;0")+COUNTIF('Data R5'!U637,"&gt;0")+COUNTIF('Data R5'!W637,"&gt;0")+COUNTIF('Data R5'!Y637,"&gt;0"))&gt;0,1,0))</f>
        <v/>
      </c>
      <c r="M4627" t="inlineStr">
        <is>
          <t>Data R</t>
        </is>
      </c>
    </row>
    <row r="4628">
      <c r="A4628" t="inlineStr">
        <is>
          <t>Regional 5</t>
        </is>
      </c>
      <c r="B4628">
        <f>IF('Data R5'!C638="","",'Data R5'!B638)</f>
        <v/>
      </c>
      <c r="C4628">
        <f>IF('Data R5'!C638="","",'Data R5'!C638)</f>
        <v/>
      </c>
      <c r="D4628">
        <f>IF('Data R5'!C638="","",'Data R5'!D638)</f>
        <v/>
      </c>
      <c r="E4628">
        <f>IF('Data R5'!C638="","",'Data R5'!E638)</f>
        <v/>
      </c>
      <c r="F4628">
        <f>IF('Data R5'!C638="","",'Data R5'!F638)</f>
        <v/>
      </c>
      <c r="G4628">
        <f>IF('Data R5'!C638="","",'Data R5'!AD638)</f>
        <v/>
      </c>
      <c r="H4628">
        <f>IF('Data R5'!C638="","",'Data R5'!AC638)</f>
        <v/>
      </c>
      <c r="I4628">
        <f>IF('Data R5'!C638="","",COUNTIF('Data R5'!J638,"&gt;0")+COUNTIF('Data R5'!L638,"&gt;0")+COUNTIF('Data R5'!N638,"&gt;0")+COUNTIF('Data R5'!P638,"&gt;0")+COUNTIF('Data R5'!R638,"&gt;0")+COUNTIF('Data R5'!T638,"&gt;0")+COUNTIF('Data R5'!V638,"&gt;0")+COUNTIF('Data R5'!X638,"&gt;0"))</f>
        <v/>
      </c>
      <c r="J4628">
        <f>IF('Data R5'!C638="","",IF((COUNTIF('Data R5'!K638,"&gt;0")+COUNTIF('Data R5'!M638,"&gt;0")+COUNTIF('Data R5'!O638,"&gt;0")+COUNTIF('Data R5'!Q638,"&gt;0")+COUNTIF('Data R5'!S638,"&gt;0")+COUNTIF('Data R5'!U638,"&gt;0")+COUNTIF('Data R5'!W638,"&gt;0")+COUNTIF('Data R5'!Y638,"&gt;0"))&gt;0,1,0))</f>
        <v/>
      </c>
      <c r="M4628" t="inlineStr">
        <is>
          <t>Data R</t>
        </is>
      </c>
    </row>
    <row r="4629">
      <c r="A4629" t="inlineStr">
        <is>
          <t>Regional 5</t>
        </is>
      </c>
      <c r="B4629">
        <f>IF('Data R5'!C639="","",'Data R5'!B639)</f>
        <v/>
      </c>
      <c r="C4629">
        <f>IF('Data R5'!C639="","",'Data R5'!C639)</f>
        <v/>
      </c>
      <c r="D4629">
        <f>IF('Data R5'!C639="","",'Data R5'!D639)</f>
        <v/>
      </c>
      <c r="E4629">
        <f>IF('Data R5'!C639="","",'Data R5'!E639)</f>
        <v/>
      </c>
      <c r="F4629">
        <f>IF('Data R5'!C639="","",'Data R5'!F639)</f>
        <v/>
      </c>
      <c r="G4629">
        <f>IF('Data R5'!C639="","",'Data R5'!AD639)</f>
        <v/>
      </c>
      <c r="H4629">
        <f>IF('Data R5'!C639="","",'Data R5'!AC639)</f>
        <v/>
      </c>
      <c r="I4629">
        <f>IF('Data R5'!C639="","",COUNTIF('Data R5'!J639,"&gt;0")+COUNTIF('Data R5'!L639,"&gt;0")+COUNTIF('Data R5'!N639,"&gt;0")+COUNTIF('Data R5'!P639,"&gt;0")+COUNTIF('Data R5'!R639,"&gt;0")+COUNTIF('Data R5'!T639,"&gt;0")+COUNTIF('Data R5'!V639,"&gt;0")+COUNTIF('Data R5'!X639,"&gt;0"))</f>
        <v/>
      </c>
      <c r="J4629">
        <f>IF('Data R5'!C639="","",IF((COUNTIF('Data R5'!K639,"&gt;0")+COUNTIF('Data R5'!M639,"&gt;0")+COUNTIF('Data R5'!O639,"&gt;0")+COUNTIF('Data R5'!Q639,"&gt;0")+COUNTIF('Data R5'!S639,"&gt;0")+COUNTIF('Data R5'!U639,"&gt;0")+COUNTIF('Data R5'!W639,"&gt;0")+COUNTIF('Data R5'!Y639,"&gt;0"))&gt;0,1,0))</f>
        <v/>
      </c>
      <c r="M4629" t="inlineStr">
        <is>
          <t>Data R</t>
        </is>
      </c>
    </row>
    <row r="4630">
      <c r="A4630" t="inlineStr">
        <is>
          <t>Regional 5</t>
        </is>
      </c>
      <c r="B4630">
        <f>IF('Data R5'!C640="","",'Data R5'!B640)</f>
        <v/>
      </c>
      <c r="C4630">
        <f>IF('Data R5'!C640="","",'Data R5'!C640)</f>
        <v/>
      </c>
      <c r="D4630">
        <f>IF('Data R5'!C640="","",'Data R5'!D640)</f>
        <v/>
      </c>
      <c r="E4630">
        <f>IF('Data R5'!C640="","",'Data R5'!E640)</f>
        <v/>
      </c>
      <c r="F4630">
        <f>IF('Data R5'!C640="","",'Data R5'!F640)</f>
        <v/>
      </c>
      <c r="G4630">
        <f>IF('Data R5'!C640="","",'Data R5'!AD640)</f>
        <v/>
      </c>
      <c r="H4630">
        <f>IF('Data R5'!C640="","",'Data R5'!AC640)</f>
        <v/>
      </c>
      <c r="I4630">
        <f>IF('Data R5'!C640="","",COUNTIF('Data R5'!J640,"&gt;0")+COUNTIF('Data R5'!L640,"&gt;0")+COUNTIF('Data R5'!N640,"&gt;0")+COUNTIF('Data R5'!P640,"&gt;0")+COUNTIF('Data R5'!R640,"&gt;0")+COUNTIF('Data R5'!T640,"&gt;0")+COUNTIF('Data R5'!V640,"&gt;0")+COUNTIF('Data R5'!X640,"&gt;0"))</f>
        <v/>
      </c>
      <c r="J4630">
        <f>IF('Data R5'!C640="","",IF((COUNTIF('Data R5'!K640,"&gt;0")+COUNTIF('Data R5'!M640,"&gt;0")+COUNTIF('Data R5'!O640,"&gt;0")+COUNTIF('Data R5'!Q640,"&gt;0")+COUNTIF('Data R5'!S640,"&gt;0")+COUNTIF('Data R5'!U640,"&gt;0")+COUNTIF('Data R5'!W640,"&gt;0")+COUNTIF('Data R5'!Y640,"&gt;0"))&gt;0,1,0))</f>
        <v/>
      </c>
      <c r="M4630" t="inlineStr">
        <is>
          <t>Data R</t>
        </is>
      </c>
    </row>
    <row r="4631">
      <c r="A4631" t="inlineStr">
        <is>
          <t>Regional 5</t>
        </is>
      </c>
      <c r="B4631">
        <f>IF('Data R5'!C641="","",'Data R5'!B641)</f>
        <v/>
      </c>
      <c r="C4631">
        <f>IF('Data R5'!C641="","",'Data R5'!C641)</f>
        <v/>
      </c>
      <c r="D4631">
        <f>IF('Data R5'!C641="","",'Data R5'!D641)</f>
        <v/>
      </c>
      <c r="E4631">
        <f>IF('Data R5'!C641="","",'Data R5'!E641)</f>
        <v/>
      </c>
      <c r="F4631">
        <f>IF('Data R5'!C641="","",'Data R5'!F641)</f>
        <v/>
      </c>
      <c r="G4631">
        <f>IF('Data R5'!C641="","",'Data R5'!AD641)</f>
        <v/>
      </c>
      <c r="H4631">
        <f>IF('Data R5'!C641="","",'Data R5'!AC641)</f>
        <v/>
      </c>
      <c r="I4631">
        <f>IF('Data R5'!C641="","",COUNTIF('Data R5'!J641,"&gt;0")+COUNTIF('Data R5'!L641,"&gt;0")+COUNTIF('Data R5'!N641,"&gt;0")+COUNTIF('Data R5'!P641,"&gt;0")+COUNTIF('Data R5'!R641,"&gt;0")+COUNTIF('Data R5'!T641,"&gt;0")+COUNTIF('Data R5'!V641,"&gt;0")+COUNTIF('Data R5'!X641,"&gt;0"))</f>
        <v/>
      </c>
      <c r="J4631">
        <f>IF('Data R5'!C641="","",IF((COUNTIF('Data R5'!K641,"&gt;0")+COUNTIF('Data R5'!M641,"&gt;0")+COUNTIF('Data R5'!O641,"&gt;0")+COUNTIF('Data R5'!Q641,"&gt;0")+COUNTIF('Data R5'!S641,"&gt;0")+COUNTIF('Data R5'!U641,"&gt;0")+COUNTIF('Data R5'!W641,"&gt;0")+COUNTIF('Data R5'!Y641,"&gt;0"))&gt;0,1,0))</f>
        <v/>
      </c>
      <c r="M4631" t="inlineStr">
        <is>
          <t>Data R</t>
        </is>
      </c>
    </row>
    <row r="4632">
      <c r="A4632" t="inlineStr">
        <is>
          <t>Regional 5</t>
        </is>
      </c>
      <c r="B4632">
        <f>IF('Data R5'!C642="","",'Data R5'!B642)</f>
        <v/>
      </c>
      <c r="C4632">
        <f>IF('Data R5'!C642="","",'Data R5'!C642)</f>
        <v/>
      </c>
      <c r="D4632">
        <f>IF('Data R5'!C642="","",'Data R5'!D642)</f>
        <v/>
      </c>
      <c r="E4632">
        <f>IF('Data R5'!C642="","",'Data R5'!E642)</f>
        <v/>
      </c>
      <c r="F4632">
        <f>IF('Data R5'!C642="","",'Data R5'!F642)</f>
        <v/>
      </c>
      <c r="G4632">
        <f>IF('Data R5'!C642="","",'Data R5'!AD642)</f>
        <v/>
      </c>
      <c r="H4632">
        <f>IF('Data R5'!C642="","",'Data R5'!AC642)</f>
        <v/>
      </c>
      <c r="I4632">
        <f>IF('Data R5'!C642="","",COUNTIF('Data R5'!J642,"&gt;0")+COUNTIF('Data R5'!L642,"&gt;0")+COUNTIF('Data R5'!N642,"&gt;0")+COUNTIF('Data R5'!P642,"&gt;0")+COUNTIF('Data R5'!R642,"&gt;0")+COUNTIF('Data R5'!T642,"&gt;0")+COUNTIF('Data R5'!V642,"&gt;0")+COUNTIF('Data R5'!X642,"&gt;0"))</f>
        <v/>
      </c>
      <c r="J4632">
        <f>IF('Data R5'!C642="","",IF((COUNTIF('Data R5'!K642,"&gt;0")+COUNTIF('Data R5'!M642,"&gt;0")+COUNTIF('Data R5'!O642,"&gt;0")+COUNTIF('Data R5'!Q642,"&gt;0")+COUNTIF('Data R5'!S642,"&gt;0")+COUNTIF('Data R5'!U642,"&gt;0")+COUNTIF('Data R5'!W642,"&gt;0")+COUNTIF('Data R5'!Y642,"&gt;0"))&gt;0,1,0))</f>
        <v/>
      </c>
      <c r="M4632" t="inlineStr">
        <is>
          <t>Data R</t>
        </is>
      </c>
    </row>
    <row r="4633">
      <c r="A4633" t="inlineStr">
        <is>
          <t>Regional 5</t>
        </is>
      </c>
      <c r="B4633">
        <f>IF('Data R5'!C643="","",'Data R5'!B643)</f>
        <v/>
      </c>
      <c r="C4633">
        <f>IF('Data R5'!C643="","",'Data R5'!C643)</f>
        <v/>
      </c>
      <c r="D4633">
        <f>IF('Data R5'!C643="","",'Data R5'!D643)</f>
        <v/>
      </c>
      <c r="E4633">
        <f>IF('Data R5'!C643="","",'Data R5'!E643)</f>
        <v/>
      </c>
      <c r="F4633">
        <f>IF('Data R5'!C643="","",'Data R5'!F643)</f>
        <v/>
      </c>
      <c r="G4633">
        <f>IF('Data R5'!C643="","",'Data R5'!AD643)</f>
        <v/>
      </c>
      <c r="H4633">
        <f>IF('Data R5'!C643="","",'Data R5'!AC643)</f>
        <v/>
      </c>
      <c r="I4633">
        <f>IF('Data R5'!C643="","",COUNTIF('Data R5'!J643,"&gt;0")+COUNTIF('Data R5'!L643,"&gt;0")+COUNTIF('Data R5'!N643,"&gt;0")+COUNTIF('Data R5'!P643,"&gt;0")+COUNTIF('Data R5'!R643,"&gt;0")+COUNTIF('Data R5'!T643,"&gt;0")+COUNTIF('Data R5'!V643,"&gt;0")+COUNTIF('Data R5'!X643,"&gt;0"))</f>
        <v/>
      </c>
      <c r="J4633">
        <f>IF('Data R5'!C643="","",IF((COUNTIF('Data R5'!K643,"&gt;0")+COUNTIF('Data R5'!M643,"&gt;0")+COUNTIF('Data R5'!O643,"&gt;0")+COUNTIF('Data R5'!Q643,"&gt;0")+COUNTIF('Data R5'!S643,"&gt;0")+COUNTIF('Data R5'!U643,"&gt;0")+COUNTIF('Data R5'!W643,"&gt;0")+COUNTIF('Data R5'!Y643,"&gt;0"))&gt;0,1,0))</f>
        <v/>
      </c>
      <c r="M4633" t="inlineStr">
        <is>
          <t>Data R</t>
        </is>
      </c>
    </row>
    <row r="4634">
      <c r="A4634" t="inlineStr">
        <is>
          <t>Regional 5</t>
        </is>
      </c>
      <c r="B4634">
        <f>IF('Data R5'!C644="","",'Data R5'!B644)</f>
        <v/>
      </c>
      <c r="C4634">
        <f>IF('Data R5'!C644="","",'Data R5'!C644)</f>
        <v/>
      </c>
      <c r="D4634">
        <f>IF('Data R5'!C644="","",'Data R5'!D644)</f>
        <v/>
      </c>
      <c r="E4634">
        <f>IF('Data R5'!C644="","",'Data R5'!E644)</f>
        <v/>
      </c>
      <c r="F4634">
        <f>IF('Data R5'!C644="","",'Data R5'!F644)</f>
        <v/>
      </c>
      <c r="G4634">
        <f>IF('Data R5'!C644="","",'Data R5'!AD644)</f>
        <v/>
      </c>
      <c r="H4634">
        <f>IF('Data R5'!C644="","",'Data R5'!AC644)</f>
        <v/>
      </c>
      <c r="I4634">
        <f>IF('Data R5'!C644="","",COUNTIF('Data R5'!J644,"&gt;0")+COUNTIF('Data R5'!L644,"&gt;0")+COUNTIF('Data R5'!N644,"&gt;0")+COUNTIF('Data R5'!P644,"&gt;0")+COUNTIF('Data R5'!R644,"&gt;0")+COUNTIF('Data R5'!T644,"&gt;0")+COUNTIF('Data R5'!V644,"&gt;0")+COUNTIF('Data R5'!X644,"&gt;0"))</f>
        <v/>
      </c>
      <c r="J4634">
        <f>IF('Data R5'!C644="","",IF((COUNTIF('Data R5'!K644,"&gt;0")+COUNTIF('Data R5'!M644,"&gt;0")+COUNTIF('Data R5'!O644,"&gt;0")+COUNTIF('Data R5'!Q644,"&gt;0")+COUNTIF('Data R5'!S644,"&gt;0")+COUNTIF('Data R5'!U644,"&gt;0")+COUNTIF('Data R5'!W644,"&gt;0")+COUNTIF('Data R5'!Y644,"&gt;0"))&gt;0,1,0))</f>
        <v/>
      </c>
      <c r="M4634" t="inlineStr">
        <is>
          <t>Data R</t>
        </is>
      </c>
    </row>
    <row r="4635">
      <c r="A4635" t="inlineStr">
        <is>
          <t>Regional 5</t>
        </is>
      </c>
      <c r="B4635">
        <f>IF('Data R5'!C645="","",'Data R5'!B645)</f>
        <v/>
      </c>
      <c r="C4635">
        <f>IF('Data R5'!C645="","",'Data R5'!C645)</f>
        <v/>
      </c>
      <c r="D4635">
        <f>IF('Data R5'!C645="","",'Data R5'!D645)</f>
        <v/>
      </c>
      <c r="E4635">
        <f>IF('Data R5'!C645="","",'Data R5'!E645)</f>
        <v/>
      </c>
      <c r="F4635">
        <f>IF('Data R5'!C645="","",'Data R5'!F645)</f>
        <v/>
      </c>
      <c r="G4635">
        <f>IF('Data R5'!C645="","",'Data R5'!AD645)</f>
        <v/>
      </c>
      <c r="H4635">
        <f>IF('Data R5'!C645="","",'Data R5'!AC645)</f>
        <v/>
      </c>
      <c r="I4635">
        <f>IF('Data R5'!C645="","",COUNTIF('Data R5'!J645,"&gt;0")+COUNTIF('Data R5'!L645,"&gt;0")+COUNTIF('Data R5'!N645,"&gt;0")+COUNTIF('Data R5'!P645,"&gt;0")+COUNTIF('Data R5'!R645,"&gt;0")+COUNTIF('Data R5'!T645,"&gt;0")+COUNTIF('Data R5'!V645,"&gt;0")+COUNTIF('Data R5'!X645,"&gt;0"))</f>
        <v/>
      </c>
      <c r="J4635">
        <f>IF('Data R5'!C645="","",IF((COUNTIF('Data R5'!K645,"&gt;0")+COUNTIF('Data R5'!M645,"&gt;0")+COUNTIF('Data R5'!O645,"&gt;0")+COUNTIF('Data R5'!Q645,"&gt;0")+COUNTIF('Data R5'!S645,"&gt;0")+COUNTIF('Data R5'!U645,"&gt;0")+COUNTIF('Data R5'!W645,"&gt;0")+COUNTIF('Data R5'!Y645,"&gt;0"))&gt;0,1,0))</f>
        <v/>
      </c>
      <c r="M4635" t="inlineStr">
        <is>
          <t>Data R</t>
        </is>
      </c>
    </row>
    <row r="4636">
      <c r="A4636" t="inlineStr">
        <is>
          <t>Regional 5</t>
        </is>
      </c>
      <c r="B4636">
        <f>IF('Data R5'!C646="","",'Data R5'!B646)</f>
        <v/>
      </c>
      <c r="C4636">
        <f>IF('Data R5'!C646="","",'Data R5'!C646)</f>
        <v/>
      </c>
      <c r="D4636">
        <f>IF('Data R5'!C646="","",'Data R5'!D646)</f>
        <v/>
      </c>
      <c r="E4636">
        <f>IF('Data R5'!C646="","",'Data R5'!E646)</f>
        <v/>
      </c>
      <c r="F4636">
        <f>IF('Data R5'!C646="","",'Data R5'!F646)</f>
        <v/>
      </c>
      <c r="G4636">
        <f>IF('Data R5'!C646="","",'Data R5'!AD646)</f>
        <v/>
      </c>
      <c r="H4636">
        <f>IF('Data R5'!C646="","",'Data R5'!AC646)</f>
        <v/>
      </c>
      <c r="I4636">
        <f>IF('Data R5'!C646="","",COUNTIF('Data R5'!J646,"&gt;0")+COUNTIF('Data R5'!L646,"&gt;0")+COUNTIF('Data R5'!N646,"&gt;0")+COUNTIF('Data R5'!P646,"&gt;0")+COUNTIF('Data R5'!R646,"&gt;0")+COUNTIF('Data R5'!T646,"&gt;0")+COUNTIF('Data R5'!V646,"&gt;0")+COUNTIF('Data R5'!X646,"&gt;0"))</f>
        <v/>
      </c>
      <c r="J4636">
        <f>IF('Data R5'!C646="","",IF((COUNTIF('Data R5'!K646,"&gt;0")+COUNTIF('Data R5'!M646,"&gt;0")+COUNTIF('Data R5'!O646,"&gt;0")+COUNTIF('Data R5'!Q646,"&gt;0")+COUNTIF('Data R5'!S646,"&gt;0")+COUNTIF('Data R5'!U646,"&gt;0")+COUNTIF('Data R5'!W646,"&gt;0")+COUNTIF('Data R5'!Y646,"&gt;0"))&gt;0,1,0))</f>
        <v/>
      </c>
      <c r="M4636" t="inlineStr">
        <is>
          <t>Data R</t>
        </is>
      </c>
    </row>
    <row r="4637">
      <c r="A4637" t="inlineStr">
        <is>
          <t>Regional 5</t>
        </is>
      </c>
      <c r="B4637">
        <f>IF('Data R5'!C647="","",'Data R5'!B647)</f>
        <v/>
      </c>
      <c r="C4637">
        <f>IF('Data R5'!C647="","",'Data R5'!C647)</f>
        <v/>
      </c>
      <c r="D4637">
        <f>IF('Data R5'!C647="","",'Data R5'!D647)</f>
        <v/>
      </c>
      <c r="E4637">
        <f>IF('Data R5'!C647="","",'Data R5'!E647)</f>
        <v/>
      </c>
      <c r="F4637">
        <f>IF('Data R5'!C647="","",'Data R5'!F647)</f>
        <v/>
      </c>
      <c r="G4637">
        <f>IF('Data R5'!C647="","",'Data R5'!AD647)</f>
        <v/>
      </c>
      <c r="H4637">
        <f>IF('Data R5'!C647="","",'Data R5'!AC647)</f>
        <v/>
      </c>
      <c r="I4637">
        <f>IF('Data R5'!C647="","",COUNTIF('Data R5'!J647,"&gt;0")+COUNTIF('Data R5'!L647,"&gt;0")+COUNTIF('Data R5'!N647,"&gt;0")+COUNTIF('Data R5'!P647,"&gt;0")+COUNTIF('Data R5'!R647,"&gt;0")+COUNTIF('Data R5'!T647,"&gt;0")+COUNTIF('Data R5'!V647,"&gt;0")+COUNTIF('Data R5'!X647,"&gt;0"))</f>
        <v/>
      </c>
      <c r="J4637">
        <f>IF('Data R5'!C647="","",IF((COUNTIF('Data R5'!K647,"&gt;0")+COUNTIF('Data R5'!M647,"&gt;0")+COUNTIF('Data R5'!O647,"&gt;0")+COUNTIF('Data R5'!Q647,"&gt;0")+COUNTIF('Data R5'!S647,"&gt;0")+COUNTIF('Data R5'!U647,"&gt;0")+COUNTIF('Data R5'!W647,"&gt;0")+COUNTIF('Data R5'!Y647,"&gt;0"))&gt;0,1,0))</f>
        <v/>
      </c>
      <c r="M4637" t="inlineStr">
        <is>
          <t>Data R</t>
        </is>
      </c>
    </row>
    <row r="4638">
      <c r="A4638" t="inlineStr">
        <is>
          <t>Regional 5</t>
        </is>
      </c>
      <c r="B4638">
        <f>IF('Data R5'!C648="","",'Data R5'!B648)</f>
        <v/>
      </c>
      <c r="C4638">
        <f>IF('Data R5'!C648="","",'Data R5'!C648)</f>
        <v/>
      </c>
      <c r="D4638">
        <f>IF('Data R5'!C648="","",'Data R5'!D648)</f>
        <v/>
      </c>
      <c r="E4638">
        <f>IF('Data R5'!C648="","",'Data R5'!E648)</f>
        <v/>
      </c>
      <c r="F4638">
        <f>IF('Data R5'!C648="","",'Data R5'!F648)</f>
        <v/>
      </c>
      <c r="G4638">
        <f>IF('Data R5'!C648="","",'Data R5'!AD648)</f>
        <v/>
      </c>
      <c r="H4638">
        <f>IF('Data R5'!C648="","",'Data R5'!AC648)</f>
        <v/>
      </c>
      <c r="I4638">
        <f>IF('Data R5'!C648="","",COUNTIF('Data R5'!J648,"&gt;0")+COUNTIF('Data R5'!L648,"&gt;0")+COUNTIF('Data R5'!N648,"&gt;0")+COUNTIF('Data R5'!P648,"&gt;0")+COUNTIF('Data R5'!R648,"&gt;0")+COUNTIF('Data R5'!T648,"&gt;0")+COUNTIF('Data R5'!V648,"&gt;0")+COUNTIF('Data R5'!X648,"&gt;0"))</f>
        <v/>
      </c>
      <c r="J4638">
        <f>IF('Data R5'!C648="","",IF((COUNTIF('Data R5'!K648,"&gt;0")+COUNTIF('Data R5'!M648,"&gt;0")+COUNTIF('Data R5'!O648,"&gt;0")+COUNTIF('Data R5'!Q648,"&gt;0")+COUNTIF('Data R5'!S648,"&gt;0")+COUNTIF('Data R5'!U648,"&gt;0")+COUNTIF('Data R5'!W648,"&gt;0")+COUNTIF('Data R5'!Y648,"&gt;0"))&gt;0,1,0))</f>
        <v/>
      </c>
      <c r="M4638" t="inlineStr">
        <is>
          <t>Data R</t>
        </is>
      </c>
    </row>
    <row r="4639">
      <c r="A4639" t="inlineStr">
        <is>
          <t>Regional 5</t>
        </is>
      </c>
      <c r="B4639">
        <f>IF('Data R5'!C649="","",'Data R5'!B649)</f>
        <v/>
      </c>
      <c r="C4639">
        <f>IF('Data R5'!C649="","",'Data R5'!C649)</f>
        <v/>
      </c>
      <c r="D4639">
        <f>IF('Data R5'!C649="","",'Data R5'!D649)</f>
        <v/>
      </c>
      <c r="E4639">
        <f>IF('Data R5'!C649="","",'Data R5'!E649)</f>
        <v/>
      </c>
      <c r="F4639">
        <f>IF('Data R5'!C649="","",'Data R5'!F649)</f>
        <v/>
      </c>
      <c r="G4639">
        <f>IF('Data R5'!C649="","",'Data R5'!AD649)</f>
        <v/>
      </c>
      <c r="H4639">
        <f>IF('Data R5'!C649="","",'Data R5'!AC649)</f>
        <v/>
      </c>
      <c r="I4639">
        <f>IF('Data R5'!C649="","",COUNTIF('Data R5'!J649,"&gt;0")+COUNTIF('Data R5'!L649,"&gt;0")+COUNTIF('Data R5'!N649,"&gt;0")+COUNTIF('Data R5'!P649,"&gt;0")+COUNTIF('Data R5'!R649,"&gt;0")+COUNTIF('Data R5'!T649,"&gt;0")+COUNTIF('Data R5'!V649,"&gt;0")+COUNTIF('Data R5'!X649,"&gt;0"))</f>
        <v/>
      </c>
      <c r="J4639">
        <f>IF('Data R5'!C649="","",IF((COUNTIF('Data R5'!K649,"&gt;0")+COUNTIF('Data R5'!M649,"&gt;0")+COUNTIF('Data R5'!O649,"&gt;0")+COUNTIF('Data R5'!Q649,"&gt;0")+COUNTIF('Data R5'!S649,"&gt;0")+COUNTIF('Data R5'!U649,"&gt;0")+COUNTIF('Data R5'!W649,"&gt;0")+COUNTIF('Data R5'!Y649,"&gt;0"))&gt;0,1,0))</f>
        <v/>
      </c>
      <c r="M4639" t="inlineStr">
        <is>
          <t>Data R</t>
        </is>
      </c>
    </row>
    <row r="4640">
      <c r="A4640" t="inlineStr">
        <is>
          <t>Regional 5</t>
        </is>
      </c>
      <c r="B4640">
        <f>IF('Data R5'!C650="","",'Data R5'!B650)</f>
        <v/>
      </c>
      <c r="C4640">
        <f>IF('Data R5'!C650="","",'Data R5'!C650)</f>
        <v/>
      </c>
      <c r="D4640">
        <f>IF('Data R5'!C650="","",'Data R5'!D650)</f>
        <v/>
      </c>
      <c r="E4640">
        <f>IF('Data R5'!C650="","",'Data R5'!E650)</f>
        <v/>
      </c>
      <c r="F4640">
        <f>IF('Data R5'!C650="","",'Data R5'!F650)</f>
        <v/>
      </c>
      <c r="G4640">
        <f>IF('Data R5'!C650="","",'Data R5'!AD650)</f>
        <v/>
      </c>
      <c r="H4640">
        <f>IF('Data R5'!C650="","",'Data R5'!AC650)</f>
        <v/>
      </c>
      <c r="I4640">
        <f>IF('Data R5'!C650="","",COUNTIF('Data R5'!J650,"&gt;0")+COUNTIF('Data R5'!L650,"&gt;0")+COUNTIF('Data R5'!N650,"&gt;0")+COUNTIF('Data R5'!P650,"&gt;0")+COUNTIF('Data R5'!R650,"&gt;0")+COUNTIF('Data R5'!T650,"&gt;0")+COUNTIF('Data R5'!V650,"&gt;0")+COUNTIF('Data R5'!X650,"&gt;0"))</f>
        <v/>
      </c>
      <c r="J4640">
        <f>IF('Data R5'!C650="","",IF((COUNTIF('Data R5'!K650,"&gt;0")+COUNTIF('Data R5'!M650,"&gt;0")+COUNTIF('Data R5'!O650,"&gt;0")+COUNTIF('Data R5'!Q650,"&gt;0")+COUNTIF('Data R5'!S650,"&gt;0")+COUNTIF('Data R5'!U650,"&gt;0")+COUNTIF('Data R5'!W650,"&gt;0")+COUNTIF('Data R5'!Y650,"&gt;0"))&gt;0,1,0))</f>
        <v/>
      </c>
      <c r="M4640" t="inlineStr">
        <is>
          <t>Data R</t>
        </is>
      </c>
    </row>
    <row r="4641">
      <c r="A4641" t="inlineStr">
        <is>
          <t>Regional 5</t>
        </is>
      </c>
      <c r="B4641">
        <f>IF('Data R5'!C651="","",'Data R5'!B651)</f>
        <v/>
      </c>
      <c r="C4641">
        <f>IF('Data R5'!C651="","",'Data R5'!C651)</f>
        <v/>
      </c>
      <c r="D4641">
        <f>IF('Data R5'!C651="","",'Data R5'!D651)</f>
        <v/>
      </c>
      <c r="E4641">
        <f>IF('Data R5'!C651="","",'Data R5'!E651)</f>
        <v/>
      </c>
      <c r="F4641">
        <f>IF('Data R5'!C651="","",'Data R5'!F651)</f>
        <v/>
      </c>
      <c r="G4641">
        <f>IF('Data R5'!C651="","",'Data R5'!AD651)</f>
        <v/>
      </c>
      <c r="H4641">
        <f>IF('Data R5'!C651="","",'Data R5'!AC651)</f>
        <v/>
      </c>
      <c r="I4641">
        <f>IF('Data R5'!C651="","",COUNTIF('Data R5'!J651,"&gt;0")+COUNTIF('Data R5'!L651,"&gt;0")+COUNTIF('Data R5'!N651,"&gt;0")+COUNTIF('Data R5'!P651,"&gt;0")+COUNTIF('Data R5'!R651,"&gt;0")+COUNTIF('Data R5'!T651,"&gt;0")+COUNTIF('Data R5'!V651,"&gt;0")+COUNTIF('Data R5'!X651,"&gt;0"))</f>
        <v/>
      </c>
      <c r="J4641">
        <f>IF('Data R5'!C651="","",IF((COUNTIF('Data R5'!K651,"&gt;0")+COUNTIF('Data R5'!M651,"&gt;0")+COUNTIF('Data R5'!O651,"&gt;0")+COUNTIF('Data R5'!Q651,"&gt;0")+COUNTIF('Data R5'!S651,"&gt;0")+COUNTIF('Data R5'!U651,"&gt;0")+COUNTIF('Data R5'!W651,"&gt;0")+COUNTIF('Data R5'!Y651,"&gt;0"))&gt;0,1,0))</f>
        <v/>
      </c>
      <c r="M4641" t="inlineStr">
        <is>
          <t>Data R</t>
        </is>
      </c>
    </row>
    <row r="4642">
      <c r="A4642" t="inlineStr">
        <is>
          <t>Regional 5</t>
        </is>
      </c>
      <c r="B4642">
        <f>IF('Data R5'!C652="","",'Data R5'!B652)</f>
        <v/>
      </c>
      <c r="C4642">
        <f>IF('Data R5'!C652="","",'Data R5'!C652)</f>
        <v/>
      </c>
      <c r="D4642">
        <f>IF('Data R5'!C652="","",'Data R5'!D652)</f>
        <v/>
      </c>
      <c r="E4642">
        <f>IF('Data R5'!C652="","",'Data R5'!E652)</f>
        <v/>
      </c>
      <c r="F4642">
        <f>IF('Data R5'!C652="","",'Data R5'!F652)</f>
        <v/>
      </c>
      <c r="G4642">
        <f>IF('Data R5'!C652="","",'Data R5'!AD652)</f>
        <v/>
      </c>
      <c r="H4642">
        <f>IF('Data R5'!C652="","",'Data R5'!AC652)</f>
        <v/>
      </c>
      <c r="I4642">
        <f>IF('Data R5'!C652="","",COUNTIF('Data R5'!J652,"&gt;0")+COUNTIF('Data R5'!L652,"&gt;0")+COUNTIF('Data R5'!N652,"&gt;0")+COUNTIF('Data R5'!P652,"&gt;0")+COUNTIF('Data R5'!R652,"&gt;0")+COUNTIF('Data R5'!T652,"&gt;0")+COUNTIF('Data R5'!V652,"&gt;0")+COUNTIF('Data R5'!X652,"&gt;0"))</f>
        <v/>
      </c>
      <c r="J4642">
        <f>IF('Data R5'!C652="","",IF((COUNTIF('Data R5'!K652,"&gt;0")+COUNTIF('Data R5'!M652,"&gt;0")+COUNTIF('Data R5'!O652,"&gt;0")+COUNTIF('Data R5'!Q652,"&gt;0")+COUNTIF('Data R5'!S652,"&gt;0")+COUNTIF('Data R5'!U652,"&gt;0")+COUNTIF('Data R5'!W652,"&gt;0")+COUNTIF('Data R5'!Y652,"&gt;0"))&gt;0,1,0))</f>
        <v/>
      </c>
      <c r="M4642" t="inlineStr">
        <is>
          <t>Data R</t>
        </is>
      </c>
    </row>
    <row r="4643">
      <c r="A4643" t="inlineStr">
        <is>
          <t>Regional 5</t>
        </is>
      </c>
      <c r="B4643">
        <f>IF('Data R5'!C653="","",'Data R5'!B653)</f>
        <v/>
      </c>
      <c r="C4643">
        <f>IF('Data R5'!C653="","",'Data R5'!C653)</f>
        <v/>
      </c>
      <c r="D4643">
        <f>IF('Data R5'!C653="","",'Data R5'!D653)</f>
        <v/>
      </c>
      <c r="E4643">
        <f>IF('Data R5'!C653="","",'Data R5'!E653)</f>
        <v/>
      </c>
      <c r="F4643">
        <f>IF('Data R5'!C653="","",'Data R5'!F653)</f>
        <v/>
      </c>
      <c r="G4643">
        <f>IF('Data R5'!C653="","",'Data R5'!AD653)</f>
        <v/>
      </c>
      <c r="H4643">
        <f>IF('Data R5'!C653="","",'Data R5'!AC653)</f>
        <v/>
      </c>
      <c r="I4643">
        <f>IF('Data R5'!C653="","",COUNTIF('Data R5'!J653,"&gt;0")+COUNTIF('Data R5'!L653,"&gt;0")+COUNTIF('Data R5'!N653,"&gt;0")+COUNTIF('Data R5'!P653,"&gt;0")+COUNTIF('Data R5'!R653,"&gt;0")+COUNTIF('Data R5'!T653,"&gt;0")+COUNTIF('Data R5'!V653,"&gt;0")+COUNTIF('Data R5'!X653,"&gt;0"))</f>
        <v/>
      </c>
      <c r="J4643">
        <f>IF('Data R5'!C653="","",IF((COUNTIF('Data R5'!K653,"&gt;0")+COUNTIF('Data R5'!M653,"&gt;0")+COUNTIF('Data R5'!O653,"&gt;0")+COUNTIF('Data R5'!Q653,"&gt;0")+COUNTIF('Data R5'!S653,"&gt;0")+COUNTIF('Data R5'!U653,"&gt;0")+COUNTIF('Data R5'!W653,"&gt;0")+COUNTIF('Data R5'!Y653,"&gt;0"))&gt;0,1,0))</f>
        <v/>
      </c>
      <c r="M4643" t="inlineStr">
        <is>
          <t>Data R</t>
        </is>
      </c>
    </row>
    <row r="4644">
      <c r="A4644" t="inlineStr">
        <is>
          <t>Regional 5</t>
        </is>
      </c>
      <c r="B4644">
        <f>IF('Data R5'!C654="","",'Data R5'!B654)</f>
        <v/>
      </c>
      <c r="C4644">
        <f>IF('Data R5'!C654="","",'Data R5'!C654)</f>
        <v/>
      </c>
      <c r="D4644">
        <f>IF('Data R5'!C654="","",'Data R5'!D654)</f>
        <v/>
      </c>
      <c r="E4644">
        <f>IF('Data R5'!C654="","",'Data R5'!E654)</f>
        <v/>
      </c>
      <c r="F4644">
        <f>IF('Data R5'!C654="","",'Data R5'!F654)</f>
        <v/>
      </c>
      <c r="G4644">
        <f>IF('Data R5'!C654="","",'Data R5'!AD654)</f>
        <v/>
      </c>
      <c r="H4644">
        <f>IF('Data R5'!C654="","",'Data R5'!AC654)</f>
        <v/>
      </c>
      <c r="I4644">
        <f>IF('Data R5'!C654="","",COUNTIF('Data R5'!J654,"&gt;0")+COUNTIF('Data R5'!L654,"&gt;0")+COUNTIF('Data R5'!N654,"&gt;0")+COUNTIF('Data R5'!P654,"&gt;0")+COUNTIF('Data R5'!R654,"&gt;0")+COUNTIF('Data R5'!T654,"&gt;0")+COUNTIF('Data R5'!V654,"&gt;0")+COUNTIF('Data R5'!X654,"&gt;0"))</f>
        <v/>
      </c>
      <c r="J4644">
        <f>IF('Data R5'!C654="","",IF((COUNTIF('Data R5'!K654,"&gt;0")+COUNTIF('Data R5'!M654,"&gt;0")+COUNTIF('Data R5'!O654,"&gt;0")+COUNTIF('Data R5'!Q654,"&gt;0")+COUNTIF('Data R5'!S654,"&gt;0")+COUNTIF('Data R5'!U654,"&gt;0")+COUNTIF('Data R5'!W654,"&gt;0")+COUNTIF('Data R5'!Y654,"&gt;0"))&gt;0,1,0))</f>
        <v/>
      </c>
      <c r="M4644" t="inlineStr">
        <is>
          <t>Data R</t>
        </is>
      </c>
    </row>
    <row r="4645">
      <c r="A4645" t="inlineStr">
        <is>
          <t>Regional 5</t>
        </is>
      </c>
      <c r="B4645">
        <f>IF('Data R5'!C655="","",'Data R5'!B655)</f>
        <v/>
      </c>
      <c r="C4645">
        <f>IF('Data R5'!C655="","",'Data R5'!C655)</f>
        <v/>
      </c>
      <c r="D4645">
        <f>IF('Data R5'!C655="","",'Data R5'!D655)</f>
        <v/>
      </c>
      <c r="E4645">
        <f>IF('Data R5'!C655="","",'Data R5'!E655)</f>
        <v/>
      </c>
      <c r="F4645">
        <f>IF('Data R5'!C655="","",'Data R5'!F655)</f>
        <v/>
      </c>
      <c r="G4645">
        <f>IF('Data R5'!C655="","",'Data R5'!AD655)</f>
        <v/>
      </c>
      <c r="H4645">
        <f>IF('Data R5'!C655="","",'Data R5'!AC655)</f>
        <v/>
      </c>
      <c r="I4645">
        <f>IF('Data R5'!C655="","",COUNTIF('Data R5'!J655,"&gt;0")+COUNTIF('Data R5'!L655,"&gt;0")+COUNTIF('Data R5'!N655,"&gt;0")+COUNTIF('Data R5'!P655,"&gt;0")+COUNTIF('Data R5'!R655,"&gt;0")+COUNTIF('Data R5'!T655,"&gt;0")+COUNTIF('Data R5'!V655,"&gt;0")+COUNTIF('Data R5'!X655,"&gt;0"))</f>
        <v/>
      </c>
      <c r="J4645">
        <f>IF('Data R5'!C655="","",IF((COUNTIF('Data R5'!K655,"&gt;0")+COUNTIF('Data R5'!M655,"&gt;0")+COUNTIF('Data R5'!O655,"&gt;0")+COUNTIF('Data R5'!Q655,"&gt;0")+COUNTIF('Data R5'!S655,"&gt;0")+COUNTIF('Data R5'!U655,"&gt;0")+COUNTIF('Data R5'!W655,"&gt;0")+COUNTIF('Data R5'!Y655,"&gt;0"))&gt;0,1,0))</f>
        <v/>
      </c>
      <c r="M4645" t="inlineStr">
        <is>
          <t>Data R</t>
        </is>
      </c>
    </row>
    <row r="4646">
      <c r="A4646" t="inlineStr">
        <is>
          <t>Regional 5</t>
        </is>
      </c>
      <c r="B4646">
        <f>IF('Data R5'!C656="","",'Data R5'!B656)</f>
        <v/>
      </c>
      <c r="C4646">
        <f>IF('Data R5'!C656="","",'Data R5'!C656)</f>
        <v/>
      </c>
      <c r="D4646">
        <f>IF('Data R5'!C656="","",'Data R5'!D656)</f>
        <v/>
      </c>
      <c r="E4646">
        <f>IF('Data R5'!C656="","",'Data R5'!E656)</f>
        <v/>
      </c>
      <c r="F4646">
        <f>IF('Data R5'!C656="","",'Data R5'!F656)</f>
        <v/>
      </c>
      <c r="G4646">
        <f>IF('Data R5'!C656="","",'Data R5'!AD656)</f>
        <v/>
      </c>
      <c r="H4646">
        <f>IF('Data R5'!C656="","",'Data R5'!AC656)</f>
        <v/>
      </c>
      <c r="I4646">
        <f>IF('Data R5'!C656="","",COUNTIF('Data R5'!J656,"&gt;0")+COUNTIF('Data R5'!L656,"&gt;0")+COUNTIF('Data R5'!N656,"&gt;0")+COUNTIF('Data R5'!P656,"&gt;0")+COUNTIF('Data R5'!R656,"&gt;0")+COUNTIF('Data R5'!T656,"&gt;0")+COUNTIF('Data R5'!V656,"&gt;0")+COUNTIF('Data R5'!X656,"&gt;0"))</f>
        <v/>
      </c>
      <c r="J4646">
        <f>IF('Data R5'!C656="","",IF((COUNTIF('Data R5'!K656,"&gt;0")+COUNTIF('Data R5'!M656,"&gt;0")+COUNTIF('Data R5'!O656,"&gt;0")+COUNTIF('Data R5'!Q656,"&gt;0")+COUNTIF('Data R5'!S656,"&gt;0")+COUNTIF('Data R5'!U656,"&gt;0")+COUNTIF('Data R5'!W656,"&gt;0")+COUNTIF('Data R5'!Y656,"&gt;0"))&gt;0,1,0))</f>
        <v/>
      </c>
      <c r="M4646" t="inlineStr">
        <is>
          <t>Data R</t>
        </is>
      </c>
    </row>
    <row r="4647">
      <c r="A4647" t="inlineStr">
        <is>
          <t>Regional 5</t>
        </is>
      </c>
      <c r="B4647">
        <f>IF('Data R5'!C657="","",'Data R5'!B657)</f>
        <v/>
      </c>
      <c r="C4647">
        <f>IF('Data R5'!C657="","",'Data R5'!C657)</f>
        <v/>
      </c>
      <c r="D4647">
        <f>IF('Data R5'!C657="","",'Data R5'!D657)</f>
        <v/>
      </c>
      <c r="E4647">
        <f>IF('Data R5'!C657="","",'Data R5'!E657)</f>
        <v/>
      </c>
      <c r="F4647">
        <f>IF('Data R5'!C657="","",'Data R5'!F657)</f>
        <v/>
      </c>
      <c r="G4647">
        <f>IF('Data R5'!C657="","",'Data R5'!AD657)</f>
        <v/>
      </c>
      <c r="H4647">
        <f>IF('Data R5'!C657="","",'Data R5'!AC657)</f>
        <v/>
      </c>
      <c r="I4647">
        <f>IF('Data R5'!C657="","",COUNTIF('Data R5'!J657,"&gt;0")+COUNTIF('Data R5'!L657,"&gt;0")+COUNTIF('Data R5'!N657,"&gt;0")+COUNTIF('Data R5'!P657,"&gt;0")+COUNTIF('Data R5'!R657,"&gt;0")+COUNTIF('Data R5'!T657,"&gt;0")+COUNTIF('Data R5'!V657,"&gt;0")+COUNTIF('Data R5'!X657,"&gt;0"))</f>
        <v/>
      </c>
      <c r="J4647">
        <f>IF('Data R5'!C657="","",IF((COUNTIF('Data R5'!K657,"&gt;0")+COUNTIF('Data R5'!M657,"&gt;0")+COUNTIF('Data R5'!O657,"&gt;0")+COUNTIF('Data R5'!Q657,"&gt;0")+COUNTIF('Data R5'!S657,"&gt;0")+COUNTIF('Data R5'!U657,"&gt;0")+COUNTIF('Data R5'!W657,"&gt;0")+COUNTIF('Data R5'!Y657,"&gt;0"))&gt;0,1,0))</f>
        <v/>
      </c>
      <c r="M4647" t="inlineStr">
        <is>
          <t>Data R</t>
        </is>
      </c>
    </row>
    <row r="4648">
      <c r="A4648" t="inlineStr">
        <is>
          <t>Regional 5</t>
        </is>
      </c>
      <c r="B4648">
        <f>IF('Data R5'!C658="","",'Data R5'!B658)</f>
        <v/>
      </c>
      <c r="C4648">
        <f>IF('Data R5'!C658="","",'Data R5'!C658)</f>
        <v/>
      </c>
      <c r="D4648">
        <f>IF('Data R5'!C658="","",'Data R5'!D658)</f>
        <v/>
      </c>
      <c r="E4648">
        <f>IF('Data R5'!C658="","",'Data R5'!E658)</f>
        <v/>
      </c>
      <c r="F4648">
        <f>IF('Data R5'!C658="","",'Data R5'!F658)</f>
        <v/>
      </c>
      <c r="G4648">
        <f>IF('Data R5'!C658="","",'Data R5'!AD658)</f>
        <v/>
      </c>
      <c r="H4648">
        <f>IF('Data R5'!C658="","",'Data R5'!AC658)</f>
        <v/>
      </c>
      <c r="I4648">
        <f>IF('Data R5'!C658="","",COUNTIF('Data R5'!J658,"&gt;0")+COUNTIF('Data R5'!L658,"&gt;0")+COUNTIF('Data R5'!N658,"&gt;0")+COUNTIF('Data R5'!P658,"&gt;0")+COUNTIF('Data R5'!R658,"&gt;0")+COUNTIF('Data R5'!T658,"&gt;0")+COUNTIF('Data R5'!V658,"&gt;0")+COUNTIF('Data R5'!X658,"&gt;0"))</f>
        <v/>
      </c>
      <c r="J4648">
        <f>IF('Data R5'!C658="","",IF((COUNTIF('Data R5'!K658,"&gt;0")+COUNTIF('Data R5'!M658,"&gt;0")+COUNTIF('Data R5'!O658,"&gt;0")+COUNTIF('Data R5'!Q658,"&gt;0")+COUNTIF('Data R5'!S658,"&gt;0")+COUNTIF('Data R5'!U658,"&gt;0")+COUNTIF('Data R5'!W658,"&gt;0")+COUNTIF('Data R5'!Y658,"&gt;0"))&gt;0,1,0))</f>
        <v/>
      </c>
      <c r="M4648" t="inlineStr">
        <is>
          <t>Data R</t>
        </is>
      </c>
    </row>
    <row r="4649">
      <c r="A4649" t="inlineStr">
        <is>
          <t>Regional 5</t>
        </is>
      </c>
      <c r="B4649">
        <f>IF('Data R5'!C659="","",'Data R5'!B659)</f>
        <v/>
      </c>
      <c r="C4649">
        <f>IF('Data R5'!C659="","",'Data R5'!C659)</f>
        <v/>
      </c>
      <c r="D4649">
        <f>IF('Data R5'!C659="","",'Data R5'!D659)</f>
        <v/>
      </c>
      <c r="E4649">
        <f>IF('Data R5'!C659="","",'Data R5'!E659)</f>
        <v/>
      </c>
      <c r="F4649">
        <f>IF('Data R5'!C659="","",'Data R5'!F659)</f>
        <v/>
      </c>
      <c r="G4649">
        <f>IF('Data R5'!C659="","",'Data R5'!AD659)</f>
        <v/>
      </c>
      <c r="H4649">
        <f>IF('Data R5'!C659="","",'Data R5'!AC659)</f>
        <v/>
      </c>
      <c r="I4649">
        <f>IF('Data R5'!C659="","",COUNTIF('Data R5'!J659,"&gt;0")+COUNTIF('Data R5'!L659,"&gt;0")+COUNTIF('Data R5'!N659,"&gt;0")+COUNTIF('Data R5'!P659,"&gt;0")+COUNTIF('Data R5'!R659,"&gt;0")+COUNTIF('Data R5'!T659,"&gt;0")+COUNTIF('Data R5'!V659,"&gt;0")+COUNTIF('Data R5'!X659,"&gt;0"))</f>
        <v/>
      </c>
      <c r="J4649">
        <f>IF('Data R5'!C659="","",IF((COUNTIF('Data R5'!K659,"&gt;0")+COUNTIF('Data R5'!M659,"&gt;0")+COUNTIF('Data R5'!O659,"&gt;0")+COUNTIF('Data R5'!Q659,"&gt;0")+COUNTIF('Data R5'!S659,"&gt;0")+COUNTIF('Data R5'!U659,"&gt;0")+COUNTIF('Data R5'!W659,"&gt;0")+COUNTIF('Data R5'!Y659,"&gt;0"))&gt;0,1,0))</f>
        <v/>
      </c>
      <c r="M4649" t="inlineStr">
        <is>
          <t>Data R</t>
        </is>
      </c>
    </row>
    <row r="4650">
      <c r="A4650" t="inlineStr">
        <is>
          <t>Regional 5</t>
        </is>
      </c>
      <c r="B4650">
        <f>IF('Data R5'!C660="","",'Data R5'!B660)</f>
        <v/>
      </c>
      <c r="C4650">
        <f>IF('Data R5'!C660="","",'Data R5'!C660)</f>
        <v/>
      </c>
      <c r="D4650">
        <f>IF('Data R5'!C660="","",'Data R5'!D660)</f>
        <v/>
      </c>
      <c r="E4650">
        <f>IF('Data R5'!C660="","",'Data R5'!E660)</f>
        <v/>
      </c>
      <c r="F4650">
        <f>IF('Data R5'!C660="","",'Data R5'!F660)</f>
        <v/>
      </c>
      <c r="G4650">
        <f>IF('Data R5'!C660="","",'Data R5'!AD660)</f>
        <v/>
      </c>
      <c r="H4650">
        <f>IF('Data R5'!C660="","",'Data R5'!AC660)</f>
        <v/>
      </c>
      <c r="I4650">
        <f>IF('Data R5'!C660="","",COUNTIF('Data R5'!J660,"&gt;0")+COUNTIF('Data R5'!L660,"&gt;0")+COUNTIF('Data R5'!N660,"&gt;0")+COUNTIF('Data R5'!P660,"&gt;0")+COUNTIF('Data R5'!R660,"&gt;0")+COUNTIF('Data R5'!T660,"&gt;0")+COUNTIF('Data R5'!V660,"&gt;0")+COUNTIF('Data R5'!X660,"&gt;0"))</f>
        <v/>
      </c>
      <c r="J4650">
        <f>IF('Data R5'!C660="","",IF((COUNTIF('Data R5'!K660,"&gt;0")+COUNTIF('Data R5'!M660,"&gt;0")+COUNTIF('Data R5'!O660,"&gt;0")+COUNTIF('Data R5'!Q660,"&gt;0")+COUNTIF('Data R5'!S660,"&gt;0")+COUNTIF('Data R5'!U660,"&gt;0")+COUNTIF('Data R5'!W660,"&gt;0")+COUNTIF('Data R5'!Y660,"&gt;0"))&gt;0,1,0))</f>
        <v/>
      </c>
      <c r="M4650" t="inlineStr">
        <is>
          <t>Data R</t>
        </is>
      </c>
    </row>
    <row r="4651">
      <c r="A4651" t="inlineStr">
        <is>
          <t>Regional 5</t>
        </is>
      </c>
      <c r="B4651">
        <f>IF('Data R5'!C661="","",'Data R5'!B661)</f>
        <v/>
      </c>
      <c r="C4651">
        <f>IF('Data R5'!C661="","",'Data R5'!C661)</f>
        <v/>
      </c>
      <c r="D4651">
        <f>IF('Data R5'!C661="","",'Data R5'!D661)</f>
        <v/>
      </c>
      <c r="E4651">
        <f>IF('Data R5'!C661="","",'Data R5'!E661)</f>
        <v/>
      </c>
      <c r="F4651">
        <f>IF('Data R5'!C661="","",'Data R5'!F661)</f>
        <v/>
      </c>
      <c r="G4651">
        <f>IF('Data R5'!C661="","",'Data R5'!AD661)</f>
        <v/>
      </c>
      <c r="H4651">
        <f>IF('Data R5'!C661="","",'Data R5'!AC661)</f>
        <v/>
      </c>
      <c r="I4651">
        <f>IF('Data R5'!C661="","",COUNTIF('Data R5'!J661,"&gt;0")+COUNTIF('Data R5'!L661,"&gt;0")+COUNTIF('Data R5'!N661,"&gt;0")+COUNTIF('Data R5'!P661,"&gt;0")+COUNTIF('Data R5'!R661,"&gt;0")+COUNTIF('Data R5'!T661,"&gt;0")+COUNTIF('Data R5'!V661,"&gt;0")+COUNTIF('Data R5'!X661,"&gt;0"))</f>
        <v/>
      </c>
      <c r="J4651">
        <f>IF('Data R5'!C661="","",IF((COUNTIF('Data R5'!K661,"&gt;0")+COUNTIF('Data R5'!M661,"&gt;0")+COUNTIF('Data R5'!O661,"&gt;0")+COUNTIF('Data R5'!Q661,"&gt;0")+COUNTIF('Data R5'!S661,"&gt;0")+COUNTIF('Data R5'!U661,"&gt;0")+COUNTIF('Data R5'!W661,"&gt;0")+COUNTIF('Data R5'!Y661,"&gt;0"))&gt;0,1,0))</f>
        <v/>
      </c>
      <c r="M4651" t="inlineStr">
        <is>
          <t>Data R</t>
        </is>
      </c>
    </row>
    <row r="4652">
      <c r="A4652" t="inlineStr">
        <is>
          <t>Regional 5</t>
        </is>
      </c>
      <c r="B4652">
        <f>IF('Data R5'!C662="","",'Data R5'!B662)</f>
        <v/>
      </c>
      <c r="C4652">
        <f>IF('Data R5'!C662="","",'Data R5'!C662)</f>
        <v/>
      </c>
      <c r="D4652">
        <f>IF('Data R5'!C662="","",'Data R5'!D662)</f>
        <v/>
      </c>
      <c r="E4652">
        <f>IF('Data R5'!C662="","",'Data R5'!E662)</f>
        <v/>
      </c>
      <c r="F4652">
        <f>IF('Data R5'!C662="","",'Data R5'!F662)</f>
        <v/>
      </c>
      <c r="G4652">
        <f>IF('Data R5'!C662="","",'Data R5'!AD662)</f>
        <v/>
      </c>
      <c r="H4652">
        <f>IF('Data R5'!C662="","",'Data R5'!AC662)</f>
        <v/>
      </c>
      <c r="I4652">
        <f>IF('Data R5'!C662="","",COUNTIF('Data R5'!J662,"&gt;0")+COUNTIF('Data R5'!L662,"&gt;0")+COUNTIF('Data R5'!N662,"&gt;0")+COUNTIF('Data R5'!P662,"&gt;0")+COUNTIF('Data R5'!R662,"&gt;0")+COUNTIF('Data R5'!T662,"&gt;0")+COUNTIF('Data R5'!V662,"&gt;0")+COUNTIF('Data R5'!X662,"&gt;0"))</f>
        <v/>
      </c>
      <c r="J4652">
        <f>IF('Data R5'!C662="","",IF((COUNTIF('Data R5'!K662,"&gt;0")+COUNTIF('Data R5'!M662,"&gt;0")+COUNTIF('Data R5'!O662,"&gt;0")+COUNTIF('Data R5'!Q662,"&gt;0")+COUNTIF('Data R5'!S662,"&gt;0")+COUNTIF('Data R5'!U662,"&gt;0")+COUNTIF('Data R5'!W662,"&gt;0")+COUNTIF('Data R5'!Y662,"&gt;0"))&gt;0,1,0))</f>
        <v/>
      </c>
      <c r="M4652" t="inlineStr">
        <is>
          <t>Data R</t>
        </is>
      </c>
    </row>
    <row r="4653">
      <c r="A4653" t="inlineStr">
        <is>
          <t>Regional 5</t>
        </is>
      </c>
      <c r="B4653">
        <f>IF('Data R5'!C663="","",'Data R5'!B663)</f>
        <v/>
      </c>
      <c r="C4653">
        <f>IF('Data R5'!C663="","",'Data R5'!C663)</f>
        <v/>
      </c>
      <c r="D4653">
        <f>IF('Data R5'!C663="","",'Data R5'!D663)</f>
        <v/>
      </c>
      <c r="E4653">
        <f>IF('Data R5'!C663="","",'Data R5'!E663)</f>
        <v/>
      </c>
      <c r="F4653">
        <f>IF('Data R5'!C663="","",'Data R5'!F663)</f>
        <v/>
      </c>
      <c r="G4653">
        <f>IF('Data R5'!C663="","",'Data R5'!AD663)</f>
        <v/>
      </c>
      <c r="H4653">
        <f>IF('Data R5'!C663="","",'Data R5'!AC663)</f>
        <v/>
      </c>
      <c r="I4653">
        <f>IF('Data R5'!C663="","",COUNTIF('Data R5'!J663,"&gt;0")+COUNTIF('Data R5'!L663,"&gt;0")+COUNTIF('Data R5'!N663,"&gt;0")+COUNTIF('Data R5'!P663,"&gt;0")+COUNTIF('Data R5'!R663,"&gt;0")+COUNTIF('Data R5'!T663,"&gt;0")+COUNTIF('Data R5'!V663,"&gt;0")+COUNTIF('Data R5'!X663,"&gt;0"))</f>
        <v/>
      </c>
      <c r="J4653">
        <f>IF('Data R5'!C663="","",IF((COUNTIF('Data R5'!K663,"&gt;0")+COUNTIF('Data R5'!M663,"&gt;0")+COUNTIF('Data R5'!O663,"&gt;0")+COUNTIF('Data R5'!Q663,"&gt;0")+COUNTIF('Data R5'!S663,"&gt;0")+COUNTIF('Data R5'!U663,"&gt;0")+COUNTIF('Data R5'!W663,"&gt;0")+COUNTIF('Data R5'!Y663,"&gt;0"))&gt;0,1,0))</f>
        <v/>
      </c>
      <c r="M4653" t="inlineStr">
        <is>
          <t>Data R</t>
        </is>
      </c>
    </row>
    <row r="4654">
      <c r="A4654" t="inlineStr">
        <is>
          <t>Regional 5</t>
        </is>
      </c>
      <c r="B4654">
        <f>IF('Data R5'!C664="","",'Data R5'!B664)</f>
        <v/>
      </c>
      <c r="C4654">
        <f>IF('Data R5'!C664="","",'Data R5'!C664)</f>
        <v/>
      </c>
      <c r="D4654">
        <f>IF('Data R5'!C664="","",'Data R5'!D664)</f>
        <v/>
      </c>
      <c r="E4654">
        <f>IF('Data R5'!C664="","",'Data R5'!E664)</f>
        <v/>
      </c>
      <c r="F4654">
        <f>IF('Data R5'!C664="","",'Data R5'!F664)</f>
        <v/>
      </c>
      <c r="G4654">
        <f>IF('Data R5'!C664="","",'Data R5'!AD664)</f>
        <v/>
      </c>
      <c r="H4654">
        <f>IF('Data R5'!C664="","",'Data R5'!AC664)</f>
        <v/>
      </c>
      <c r="I4654">
        <f>IF('Data R5'!C664="","",COUNTIF('Data R5'!J664,"&gt;0")+COUNTIF('Data R5'!L664,"&gt;0")+COUNTIF('Data R5'!N664,"&gt;0")+COUNTIF('Data R5'!P664,"&gt;0")+COUNTIF('Data R5'!R664,"&gt;0")+COUNTIF('Data R5'!T664,"&gt;0")+COUNTIF('Data R5'!V664,"&gt;0")+COUNTIF('Data R5'!X664,"&gt;0"))</f>
        <v/>
      </c>
      <c r="J4654">
        <f>IF('Data R5'!C664="","",IF((COUNTIF('Data R5'!K664,"&gt;0")+COUNTIF('Data R5'!M664,"&gt;0")+COUNTIF('Data R5'!O664,"&gt;0")+COUNTIF('Data R5'!Q664,"&gt;0")+COUNTIF('Data R5'!S664,"&gt;0")+COUNTIF('Data R5'!U664,"&gt;0")+COUNTIF('Data R5'!W664,"&gt;0")+COUNTIF('Data R5'!Y664,"&gt;0"))&gt;0,1,0))</f>
        <v/>
      </c>
      <c r="M4654" t="inlineStr">
        <is>
          <t>Data R</t>
        </is>
      </c>
    </row>
    <row r="4655">
      <c r="A4655" t="inlineStr">
        <is>
          <t>Regional 5</t>
        </is>
      </c>
      <c r="B4655">
        <f>IF('Data R5'!C665="","",'Data R5'!B665)</f>
        <v/>
      </c>
      <c r="C4655">
        <f>IF('Data R5'!C665="","",'Data R5'!C665)</f>
        <v/>
      </c>
      <c r="D4655">
        <f>IF('Data R5'!C665="","",'Data R5'!D665)</f>
        <v/>
      </c>
      <c r="E4655">
        <f>IF('Data R5'!C665="","",'Data R5'!E665)</f>
        <v/>
      </c>
      <c r="F4655">
        <f>IF('Data R5'!C665="","",'Data R5'!F665)</f>
        <v/>
      </c>
      <c r="G4655">
        <f>IF('Data R5'!C665="","",'Data R5'!AD665)</f>
        <v/>
      </c>
      <c r="H4655">
        <f>IF('Data R5'!C665="","",'Data R5'!AC665)</f>
        <v/>
      </c>
      <c r="I4655">
        <f>IF('Data R5'!C665="","",COUNTIF('Data R5'!J665,"&gt;0")+COUNTIF('Data R5'!L665,"&gt;0")+COUNTIF('Data R5'!N665,"&gt;0")+COUNTIF('Data R5'!P665,"&gt;0")+COUNTIF('Data R5'!R665,"&gt;0")+COUNTIF('Data R5'!T665,"&gt;0")+COUNTIF('Data R5'!V665,"&gt;0")+COUNTIF('Data R5'!X665,"&gt;0"))</f>
        <v/>
      </c>
      <c r="J4655">
        <f>IF('Data R5'!C665="","",IF((COUNTIF('Data R5'!K665,"&gt;0")+COUNTIF('Data R5'!M665,"&gt;0")+COUNTIF('Data R5'!O665,"&gt;0")+COUNTIF('Data R5'!Q665,"&gt;0")+COUNTIF('Data R5'!S665,"&gt;0")+COUNTIF('Data R5'!U665,"&gt;0")+COUNTIF('Data R5'!W665,"&gt;0")+COUNTIF('Data R5'!Y665,"&gt;0"))&gt;0,1,0))</f>
        <v/>
      </c>
      <c r="M4655" t="inlineStr">
        <is>
          <t>Data R</t>
        </is>
      </c>
    </row>
    <row r="4656">
      <c r="A4656" t="inlineStr">
        <is>
          <t>Regional 5</t>
        </is>
      </c>
      <c r="B4656">
        <f>IF('Data R5'!C666="","",'Data R5'!B666)</f>
        <v/>
      </c>
      <c r="C4656">
        <f>IF('Data R5'!C666="","",'Data R5'!C666)</f>
        <v/>
      </c>
      <c r="D4656">
        <f>IF('Data R5'!C666="","",'Data R5'!D666)</f>
        <v/>
      </c>
      <c r="E4656">
        <f>IF('Data R5'!C666="","",'Data R5'!E666)</f>
        <v/>
      </c>
      <c r="F4656">
        <f>IF('Data R5'!C666="","",'Data R5'!F666)</f>
        <v/>
      </c>
      <c r="G4656">
        <f>IF('Data R5'!C666="","",'Data R5'!AD666)</f>
        <v/>
      </c>
      <c r="H4656">
        <f>IF('Data R5'!C666="","",'Data R5'!AC666)</f>
        <v/>
      </c>
      <c r="I4656">
        <f>IF('Data R5'!C666="","",COUNTIF('Data R5'!J666,"&gt;0")+COUNTIF('Data R5'!L666,"&gt;0")+COUNTIF('Data R5'!N666,"&gt;0")+COUNTIF('Data R5'!P666,"&gt;0")+COUNTIF('Data R5'!R666,"&gt;0")+COUNTIF('Data R5'!T666,"&gt;0")+COUNTIF('Data R5'!V666,"&gt;0")+COUNTIF('Data R5'!X666,"&gt;0"))</f>
        <v/>
      </c>
      <c r="J4656">
        <f>IF('Data R5'!C666="","",IF((COUNTIF('Data R5'!K666,"&gt;0")+COUNTIF('Data R5'!M666,"&gt;0")+COUNTIF('Data R5'!O666,"&gt;0")+COUNTIF('Data R5'!Q666,"&gt;0")+COUNTIF('Data R5'!S666,"&gt;0")+COUNTIF('Data R5'!U666,"&gt;0")+COUNTIF('Data R5'!W666,"&gt;0")+COUNTIF('Data R5'!Y666,"&gt;0"))&gt;0,1,0))</f>
        <v/>
      </c>
      <c r="M4656" t="inlineStr">
        <is>
          <t>Data R</t>
        </is>
      </c>
    </row>
    <row r="4657">
      <c r="A4657" t="inlineStr">
        <is>
          <t>Regional 5</t>
        </is>
      </c>
      <c r="B4657">
        <f>IF('Data R5'!C667="","",'Data R5'!B667)</f>
        <v/>
      </c>
      <c r="C4657">
        <f>IF('Data R5'!C667="","",'Data R5'!C667)</f>
        <v/>
      </c>
      <c r="D4657">
        <f>IF('Data R5'!C667="","",'Data R5'!D667)</f>
        <v/>
      </c>
      <c r="E4657">
        <f>IF('Data R5'!C667="","",'Data R5'!E667)</f>
        <v/>
      </c>
      <c r="F4657">
        <f>IF('Data R5'!C667="","",'Data R5'!F667)</f>
        <v/>
      </c>
      <c r="G4657">
        <f>IF('Data R5'!C667="","",'Data R5'!AD667)</f>
        <v/>
      </c>
      <c r="H4657">
        <f>IF('Data R5'!C667="","",'Data R5'!AC667)</f>
        <v/>
      </c>
      <c r="I4657">
        <f>IF('Data R5'!C667="","",COUNTIF('Data R5'!J667,"&gt;0")+COUNTIF('Data R5'!L667,"&gt;0")+COUNTIF('Data R5'!N667,"&gt;0")+COUNTIF('Data R5'!P667,"&gt;0")+COUNTIF('Data R5'!R667,"&gt;0")+COUNTIF('Data R5'!T667,"&gt;0")+COUNTIF('Data R5'!V667,"&gt;0")+COUNTIF('Data R5'!X667,"&gt;0"))</f>
        <v/>
      </c>
      <c r="J4657">
        <f>IF('Data R5'!C667="","",IF((COUNTIF('Data R5'!K667,"&gt;0")+COUNTIF('Data R5'!M667,"&gt;0")+COUNTIF('Data R5'!O667,"&gt;0")+COUNTIF('Data R5'!Q667,"&gt;0")+COUNTIF('Data R5'!S667,"&gt;0")+COUNTIF('Data R5'!U667,"&gt;0")+COUNTIF('Data R5'!W667,"&gt;0")+COUNTIF('Data R5'!Y667,"&gt;0"))&gt;0,1,0))</f>
        <v/>
      </c>
      <c r="M4657" t="inlineStr">
        <is>
          <t>Data R</t>
        </is>
      </c>
    </row>
    <row r="4658">
      <c r="A4658" t="inlineStr">
        <is>
          <t>Regional 5</t>
        </is>
      </c>
      <c r="B4658">
        <f>IF('Data R5'!C668="","",'Data R5'!B668)</f>
        <v/>
      </c>
      <c r="C4658">
        <f>IF('Data R5'!C668="","",'Data R5'!C668)</f>
        <v/>
      </c>
      <c r="D4658">
        <f>IF('Data R5'!C668="","",'Data R5'!D668)</f>
        <v/>
      </c>
      <c r="E4658">
        <f>IF('Data R5'!C668="","",'Data R5'!E668)</f>
        <v/>
      </c>
      <c r="F4658">
        <f>IF('Data R5'!C668="","",'Data R5'!F668)</f>
        <v/>
      </c>
      <c r="G4658">
        <f>IF('Data R5'!C668="","",'Data R5'!AD668)</f>
        <v/>
      </c>
      <c r="H4658">
        <f>IF('Data R5'!C668="","",'Data R5'!AC668)</f>
        <v/>
      </c>
      <c r="I4658">
        <f>IF('Data R5'!C668="","",COUNTIF('Data R5'!J668,"&gt;0")+COUNTIF('Data R5'!L668,"&gt;0")+COUNTIF('Data R5'!N668,"&gt;0")+COUNTIF('Data R5'!P668,"&gt;0")+COUNTIF('Data R5'!R668,"&gt;0")+COUNTIF('Data R5'!T668,"&gt;0")+COUNTIF('Data R5'!V668,"&gt;0")+COUNTIF('Data R5'!X668,"&gt;0"))</f>
        <v/>
      </c>
      <c r="J4658">
        <f>IF('Data R5'!C668="","",IF((COUNTIF('Data R5'!K668,"&gt;0")+COUNTIF('Data R5'!M668,"&gt;0")+COUNTIF('Data R5'!O668,"&gt;0")+COUNTIF('Data R5'!Q668,"&gt;0")+COUNTIF('Data R5'!S668,"&gt;0")+COUNTIF('Data R5'!U668,"&gt;0")+COUNTIF('Data R5'!W668,"&gt;0")+COUNTIF('Data R5'!Y668,"&gt;0"))&gt;0,1,0))</f>
        <v/>
      </c>
      <c r="M4658" t="inlineStr">
        <is>
          <t>Data R</t>
        </is>
      </c>
    </row>
    <row r="4659">
      <c r="A4659" t="inlineStr">
        <is>
          <t>Regional 5</t>
        </is>
      </c>
      <c r="B4659">
        <f>IF('Data R5'!C669="","",'Data R5'!B669)</f>
        <v/>
      </c>
      <c r="C4659">
        <f>IF('Data R5'!C669="","",'Data R5'!C669)</f>
        <v/>
      </c>
      <c r="D4659">
        <f>IF('Data R5'!C669="","",'Data R5'!D669)</f>
        <v/>
      </c>
      <c r="E4659">
        <f>IF('Data R5'!C669="","",'Data R5'!E669)</f>
        <v/>
      </c>
      <c r="F4659">
        <f>IF('Data R5'!C669="","",'Data R5'!F669)</f>
        <v/>
      </c>
      <c r="G4659">
        <f>IF('Data R5'!C669="","",'Data R5'!AD669)</f>
        <v/>
      </c>
      <c r="H4659">
        <f>IF('Data R5'!C669="","",'Data R5'!AC669)</f>
        <v/>
      </c>
      <c r="I4659">
        <f>IF('Data R5'!C669="","",COUNTIF('Data R5'!J669,"&gt;0")+COUNTIF('Data R5'!L669,"&gt;0")+COUNTIF('Data R5'!N669,"&gt;0")+COUNTIF('Data R5'!P669,"&gt;0")+COUNTIF('Data R5'!R669,"&gt;0")+COUNTIF('Data R5'!T669,"&gt;0")+COUNTIF('Data R5'!V669,"&gt;0")+COUNTIF('Data R5'!X669,"&gt;0"))</f>
        <v/>
      </c>
      <c r="J4659">
        <f>IF('Data R5'!C669="","",IF((COUNTIF('Data R5'!K669,"&gt;0")+COUNTIF('Data R5'!M669,"&gt;0")+COUNTIF('Data R5'!O669,"&gt;0")+COUNTIF('Data R5'!Q669,"&gt;0")+COUNTIF('Data R5'!S669,"&gt;0")+COUNTIF('Data R5'!U669,"&gt;0")+COUNTIF('Data R5'!W669,"&gt;0")+COUNTIF('Data R5'!Y669,"&gt;0"))&gt;0,1,0))</f>
        <v/>
      </c>
      <c r="M4659" t="inlineStr">
        <is>
          <t>Data R</t>
        </is>
      </c>
    </row>
    <row r="4660">
      <c r="A4660" t="inlineStr">
        <is>
          <t>Regional 5</t>
        </is>
      </c>
      <c r="B4660">
        <f>IF('Data R5'!C670="","",'Data R5'!B670)</f>
        <v/>
      </c>
      <c r="C4660">
        <f>IF('Data R5'!C670="","",'Data R5'!C670)</f>
        <v/>
      </c>
      <c r="D4660">
        <f>IF('Data R5'!C670="","",'Data R5'!D670)</f>
        <v/>
      </c>
      <c r="E4660">
        <f>IF('Data R5'!C670="","",'Data R5'!E670)</f>
        <v/>
      </c>
      <c r="F4660">
        <f>IF('Data R5'!C670="","",'Data R5'!F670)</f>
        <v/>
      </c>
      <c r="G4660">
        <f>IF('Data R5'!C670="","",'Data R5'!AD670)</f>
        <v/>
      </c>
      <c r="H4660">
        <f>IF('Data R5'!C670="","",'Data R5'!AC670)</f>
        <v/>
      </c>
      <c r="I4660">
        <f>IF('Data R5'!C670="","",COUNTIF('Data R5'!J670,"&gt;0")+COUNTIF('Data R5'!L670,"&gt;0")+COUNTIF('Data R5'!N670,"&gt;0")+COUNTIF('Data R5'!P670,"&gt;0")+COUNTIF('Data R5'!R670,"&gt;0")+COUNTIF('Data R5'!T670,"&gt;0")+COUNTIF('Data R5'!V670,"&gt;0")+COUNTIF('Data R5'!X670,"&gt;0"))</f>
        <v/>
      </c>
      <c r="J4660">
        <f>IF('Data R5'!C670="","",IF((COUNTIF('Data R5'!K670,"&gt;0")+COUNTIF('Data R5'!M670,"&gt;0")+COUNTIF('Data R5'!O670,"&gt;0")+COUNTIF('Data R5'!Q670,"&gt;0")+COUNTIF('Data R5'!S670,"&gt;0")+COUNTIF('Data R5'!U670,"&gt;0")+COUNTIF('Data R5'!W670,"&gt;0")+COUNTIF('Data R5'!Y670,"&gt;0"))&gt;0,1,0))</f>
        <v/>
      </c>
      <c r="M4660" t="inlineStr">
        <is>
          <t>Data R</t>
        </is>
      </c>
    </row>
    <row r="4661">
      <c r="A4661" t="inlineStr">
        <is>
          <t>Regional 5</t>
        </is>
      </c>
      <c r="B4661">
        <f>IF('Data R5'!C671="","",'Data R5'!B671)</f>
        <v/>
      </c>
      <c r="C4661">
        <f>IF('Data R5'!C671="","",'Data R5'!C671)</f>
        <v/>
      </c>
      <c r="D4661">
        <f>IF('Data R5'!C671="","",'Data R5'!D671)</f>
        <v/>
      </c>
      <c r="E4661">
        <f>IF('Data R5'!C671="","",'Data R5'!E671)</f>
        <v/>
      </c>
      <c r="F4661">
        <f>IF('Data R5'!C671="","",'Data R5'!F671)</f>
        <v/>
      </c>
      <c r="G4661">
        <f>IF('Data R5'!C671="","",'Data R5'!AD671)</f>
        <v/>
      </c>
      <c r="H4661">
        <f>IF('Data R5'!C671="","",'Data R5'!AC671)</f>
        <v/>
      </c>
      <c r="I4661">
        <f>IF('Data R5'!C671="","",COUNTIF('Data R5'!J671,"&gt;0")+COUNTIF('Data R5'!L671,"&gt;0")+COUNTIF('Data R5'!N671,"&gt;0")+COUNTIF('Data R5'!P671,"&gt;0")+COUNTIF('Data R5'!R671,"&gt;0")+COUNTIF('Data R5'!T671,"&gt;0")+COUNTIF('Data R5'!V671,"&gt;0")+COUNTIF('Data R5'!X671,"&gt;0"))</f>
        <v/>
      </c>
      <c r="J4661">
        <f>IF('Data R5'!C671="","",IF((COUNTIF('Data R5'!K671,"&gt;0")+COUNTIF('Data R5'!M671,"&gt;0")+COUNTIF('Data R5'!O671,"&gt;0")+COUNTIF('Data R5'!Q671,"&gt;0")+COUNTIF('Data R5'!S671,"&gt;0")+COUNTIF('Data R5'!U671,"&gt;0")+COUNTIF('Data R5'!W671,"&gt;0")+COUNTIF('Data R5'!Y671,"&gt;0"))&gt;0,1,0))</f>
        <v/>
      </c>
      <c r="M4661" t="inlineStr">
        <is>
          <t>Data R</t>
        </is>
      </c>
    </row>
    <row r="4662">
      <c r="A4662" t="inlineStr">
        <is>
          <t>Regional 5</t>
        </is>
      </c>
      <c r="B4662">
        <f>IF('Data R5'!C672="","",'Data R5'!B672)</f>
        <v/>
      </c>
      <c r="C4662">
        <f>IF('Data R5'!C672="","",'Data R5'!C672)</f>
        <v/>
      </c>
      <c r="D4662">
        <f>IF('Data R5'!C672="","",'Data R5'!D672)</f>
        <v/>
      </c>
      <c r="E4662">
        <f>IF('Data R5'!C672="","",'Data R5'!E672)</f>
        <v/>
      </c>
      <c r="F4662">
        <f>IF('Data R5'!C672="","",'Data R5'!F672)</f>
        <v/>
      </c>
      <c r="G4662">
        <f>IF('Data R5'!C672="","",'Data R5'!AD672)</f>
        <v/>
      </c>
      <c r="H4662">
        <f>IF('Data R5'!C672="","",'Data R5'!AC672)</f>
        <v/>
      </c>
      <c r="I4662">
        <f>IF('Data R5'!C672="","",COUNTIF('Data R5'!J672,"&gt;0")+COUNTIF('Data R5'!L672,"&gt;0")+COUNTIF('Data R5'!N672,"&gt;0")+COUNTIF('Data R5'!P672,"&gt;0")+COUNTIF('Data R5'!R672,"&gt;0")+COUNTIF('Data R5'!T672,"&gt;0")+COUNTIF('Data R5'!V672,"&gt;0")+COUNTIF('Data R5'!X672,"&gt;0"))</f>
        <v/>
      </c>
      <c r="J4662">
        <f>IF('Data R5'!C672="","",IF((COUNTIF('Data R5'!K672,"&gt;0")+COUNTIF('Data R5'!M672,"&gt;0")+COUNTIF('Data R5'!O672,"&gt;0")+COUNTIF('Data R5'!Q672,"&gt;0")+COUNTIF('Data R5'!S672,"&gt;0")+COUNTIF('Data R5'!U672,"&gt;0")+COUNTIF('Data R5'!W672,"&gt;0")+COUNTIF('Data R5'!Y672,"&gt;0"))&gt;0,1,0))</f>
        <v/>
      </c>
      <c r="M4662" t="inlineStr">
        <is>
          <t>Data R</t>
        </is>
      </c>
    </row>
    <row r="4663">
      <c r="A4663" t="inlineStr">
        <is>
          <t>Regional 5</t>
        </is>
      </c>
      <c r="B4663">
        <f>IF('Data R5'!C673="","",'Data R5'!B673)</f>
        <v/>
      </c>
      <c r="C4663">
        <f>IF('Data R5'!C673="","",'Data R5'!C673)</f>
        <v/>
      </c>
      <c r="D4663">
        <f>IF('Data R5'!C673="","",'Data R5'!D673)</f>
        <v/>
      </c>
      <c r="E4663">
        <f>IF('Data R5'!C673="","",'Data R5'!E673)</f>
        <v/>
      </c>
      <c r="F4663">
        <f>IF('Data R5'!C673="","",'Data R5'!F673)</f>
        <v/>
      </c>
      <c r="G4663">
        <f>IF('Data R5'!C673="","",'Data R5'!AD673)</f>
        <v/>
      </c>
      <c r="H4663">
        <f>IF('Data R5'!C673="","",'Data R5'!AC673)</f>
        <v/>
      </c>
      <c r="I4663">
        <f>IF('Data R5'!C673="","",COUNTIF('Data R5'!J673,"&gt;0")+COUNTIF('Data R5'!L673,"&gt;0")+COUNTIF('Data R5'!N673,"&gt;0")+COUNTIF('Data R5'!P673,"&gt;0")+COUNTIF('Data R5'!R673,"&gt;0")+COUNTIF('Data R5'!T673,"&gt;0")+COUNTIF('Data R5'!V673,"&gt;0")+COUNTIF('Data R5'!X673,"&gt;0"))</f>
        <v/>
      </c>
      <c r="J4663">
        <f>IF('Data R5'!C673="","",IF((COUNTIF('Data R5'!K673,"&gt;0")+COUNTIF('Data R5'!M673,"&gt;0")+COUNTIF('Data R5'!O673,"&gt;0")+COUNTIF('Data R5'!Q673,"&gt;0")+COUNTIF('Data R5'!S673,"&gt;0")+COUNTIF('Data R5'!U673,"&gt;0")+COUNTIF('Data R5'!W673,"&gt;0")+COUNTIF('Data R5'!Y673,"&gt;0"))&gt;0,1,0))</f>
        <v/>
      </c>
      <c r="M4663" t="inlineStr">
        <is>
          <t>Data R</t>
        </is>
      </c>
    </row>
    <row r="4664">
      <c r="A4664" t="inlineStr">
        <is>
          <t>Regional 5</t>
        </is>
      </c>
      <c r="B4664">
        <f>IF('Data R5'!C674="","",'Data R5'!B674)</f>
        <v/>
      </c>
      <c r="C4664">
        <f>IF('Data R5'!C674="","",'Data R5'!C674)</f>
        <v/>
      </c>
      <c r="D4664">
        <f>IF('Data R5'!C674="","",'Data R5'!D674)</f>
        <v/>
      </c>
      <c r="E4664">
        <f>IF('Data R5'!C674="","",'Data R5'!E674)</f>
        <v/>
      </c>
      <c r="F4664">
        <f>IF('Data R5'!C674="","",'Data R5'!F674)</f>
        <v/>
      </c>
      <c r="G4664">
        <f>IF('Data R5'!C674="","",'Data R5'!AD674)</f>
        <v/>
      </c>
      <c r="H4664">
        <f>IF('Data R5'!C674="","",'Data R5'!AC674)</f>
        <v/>
      </c>
      <c r="I4664">
        <f>IF('Data R5'!C674="","",COUNTIF('Data R5'!J674,"&gt;0")+COUNTIF('Data R5'!L674,"&gt;0")+COUNTIF('Data R5'!N674,"&gt;0")+COUNTIF('Data R5'!P674,"&gt;0")+COUNTIF('Data R5'!R674,"&gt;0")+COUNTIF('Data R5'!T674,"&gt;0")+COUNTIF('Data R5'!V674,"&gt;0")+COUNTIF('Data R5'!X674,"&gt;0"))</f>
        <v/>
      </c>
      <c r="J4664">
        <f>IF('Data R5'!C674="","",IF((COUNTIF('Data R5'!K674,"&gt;0")+COUNTIF('Data R5'!M674,"&gt;0")+COUNTIF('Data R5'!O674,"&gt;0")+COUNTIF('Data R5'!Q674,"&gt;0")+COUNTIF('Data R5'!S674,"&gt;0")+COUNTIF('Data R5'!U674,"&gt;0")+COUNTIF('Data R5'!W674,"&gt;0")+COUNTIF('Data R5'!Y674,"&gt;0"))&gt;0,1,0))</f>
        <v/>
      </c>
      <c r="M4664" t="inlineStr">
        <is>
          <t>Data R</t>
        </is>
      </c>
    </row>
    <row r="4665">
      <c r="A4665" t="inlineStr">
        <is>
          <t>Regional 5</t>
        </is>
      </c>
      <c r="B4665">
        <f>IF('Data R5'!C675="","",'Data R5'!B675)</f>
        <v/>
      </c>
      <c r="C4665">
        <f>IF('Data R5'!C675="","",'Data R5'!C675)</f>
        <v/>
      </c>
      <c r="D4665">
        <f>IF('Data R5'!C675="","",'Data R5'!D675)</f>
        <v/>
      </c>
      <c r="E4665">
        <f>IF('Data R5'!C675="","",'Data R5'!E675)</f>
        <v/>
      </c>
      <c r="F4665">
        <f>IF('Data R5'!C675="","",'Data R5'!F675)</f>
        <v/>
      </c>
      <c r="G4665">
        <f>IF('Data R5'!C675="","",'Data R5'!AD675)</f>
        <v/>
      </c>
      <c r="H4665">
        <f>IF('Data R5'!C675="","",'Data R5'!AC675)</f>
        <v/>
      </c>
      <c r="I4665">
        <f>IF('Data R5'!C675="","",COUNTIF('Data R5'!J675,"&gt;0")+COUNTIF('Data R5'!L675,"&gt;0")+COUNTIF('Data R5'!N675,"&gt;0")+COUNTIF('Data R5'!P675,"&gt;0")+COUNTIF('Data R5'!R675,"&gt;0")+COUNTIF('Data R5'!T675,"&gt;0")+COUNTIF('Data R5'!V675,"&gt;0")+COUNTIF('Data R5'!X675,"&gt;0"))</f>
        <v/>
      </c>
      <c r="J4665">
        <f>IF('Data R5'!C675="","",IF((COUNTIF('Data R5'!K675,"&gt;0")+COUNTIF('Data R5'!M675,"&gt;0")+COUNTIF('Data R5'!O675,"&gt;0")+COUNTIF('Data R5'!Q675,"&gt;0")+COUNTIF('Data R5'!S675,"&gt;0")+COUNTIF('Data R5'!U675,"&gt;0")+COUNTIF('Data R5'!W675,"&gt;0")+COUNTIF('Data R5'!Y675,"&gt;0"))&gt;0,1,0))</f>
        <v/>
      </c>
      <c r="M4665" t="inlineStr">
        <is>
          <t>Data R</t>
        </is>
      </c>
    </row>
    <row r="4666">
      <c r="A4666" t="inlineStr">
        <is>
          <t>Regional 5</t>
        </is>
      </c>
      <c r="B4666">
        <f>IF('Data R5'!C676="","",'Data R5'!B676)</f>
        <v/>
      </c>
      <c r="C4666">
        <f>IF('Data R5'!C676="","",'Data R5'!C676)</f>
        <v/>
      </c>
      <c r="D4666">
        <f>IF('Data R5'!C676="","",'Data R5'!D676)</f>
        <v/>
      </c>
      <c r="E4666">
        <f>IF('Data R5'!C676="","",'Data R5'!E676)</f>
        <v/>
      </c>
      <c r="F4666">
        <f>IF('Data R5'!C676="","",'Data R5'!F676)</f>
        <v/>
      </c>
      <c r="G4666">
        <f>IF('Data R5'!C676="","",'Data R5'!AD676)</f>
        <v/>
      </c>
      <c r="H4666">
        <f>IF('Data R5'!C676="","",'Data R5'!AC676)</f>
        <v/>
      </c>
      <c r="I4666">
        <f>IF('Data R5'!C676="","",COUNTIF('Data R5'!J676,"&gt;0")+COUNTIF('Data R5'!L676,"&gt;0")+COUNTIF('Data R5'!N676,"&gt;0")+COUNTIF('Data R5'!P676,"&gt;0")+COUNTIF('Data R5'!R676,"&gt;0")+COUNTIF('Data R5'!T676,"&gt;0")+COUNTIF('Data R5'!V676,"&gt;0")+COUNTIF('Data R5'!X676,"&gt;0"))</f>
        <v/>
      </c>
      <c r="J4666">
        <f>IF('Data R5'!C676="","",IF((COUNTIF('Data R5'!K676,"&gt;0")+COUNTIF('Data R5'!M676,"&gt;0")+COUNTIF('Data R5'!O676,"&gt;0")+COUNTIF('Data R5'!Q676,"&gt;0")+COUNTIF('Data R5'!S676,"&gt;0")+COUNTIF('Data R5'!U676,"&gt;0")+COUNTIF('Data R5'!W676,"&gt;0")+COUNTIF('Data R5'!Y676,"&gt;0"))&gt;0,1,0))</f>
        <v/>
      </c>
      <c r="M4666" t="inlineStr">
        <is>
          <t>Data R</t>
        </is>
      </c>
    </row>
    <row r="4667">
      <c r="A4667" t="inlineStr">
        <is>
          <t>Regional 5</t>
        </is>
      </c>
      <c r="B4667">
        <f>IF('Data R5'!C677="","",'Data R5'!B677)</f>
        <v/>
      </c>
      <c r="C4667">
        <f>IF('Data R5'!C677="","",'Data R5'!C677)</f>
        <v/>
      </c>
      <c r="D4667">
        <f>IF('Data R5'!C677="","",'Data R5'!D677)</f>
        <v/>
      </c>
      <c r="E4667">
        <f>IF('Data R5'!C677="","",'Data R5'!E677)</f>
        <v/>
      </c>
      <c r="F4667">
        <f>IF('Data R5'!C677="","",'Data R5'!F677)</f>
        <v/>
      </c>
      <c r="G4667">
        <f>IF('Data R5'!C677="","",'Data R5'!AD677)</f>
        <v/>
      </c>
      <c r="H4667">
        <f>IF('Data R5'!C677="","",'Data R5'!AC677)</f>
        <v/>
      </c>
      <c r="I4667">
        <f>IF('Data R5'!C677="","",COUNTIF('Data R5'!J677,"&gt;0")+COUNTIF('Data R5'!L677,"&gt;0")+COUNTIF('Data R5'!N677,"&gt;0")+COUNTIF('Data R5'!P677,"&gt;0")+COUNTIF('Data R5'!R677,"&gt;0")+COUNTIF('Data R5'!T677,"&gt;0")+COUNTIF('Data R5'!V677,"&gt;0")+COUNTIF('Data R5'!X677,"&gt;0"))</f>
        <v/>
      </c>
      <c r="J4667">
        <f>IF('Data R5'!C677="","",IF((COUNTIF('Data R5'!K677,"&gt;0")+COUNTIF('Data R5'!M677,"&gt;0")+COUNTIF('Data R5'!O677,"&gt;0")+COUNTIF('Data R5'!Q677,"&gt;0")+COUNTIF('Data R5'!S677,"&gt;0")+COUNTIF('Data R5'!U677,"&gt;0")+COUNTIF('Data R5'!W677,"&gt;0")+COUNTIF('Data R5'!Y677,"&gt;0"))&gt;0,1,0))</f>
        <v/>
      </c>
      <c r="M4667" t="inlineStr">
        <is>
          <t>Data R</t>
        </is>
      </c>
    </row>
    <row r="4668">
      <c r="A4668" t="inlineStr">
        <is>
          <t>Regional 5</t>
        </is>
      </c>
      <c r="B4668">
        <f>IF('Data R5'!C678="","",'Data R5'!B678)</f>
        <v/>
      </c>
      <c r="C4668">
        <f>IF('Data R5'!C678="","",'Data R5'!C678)</f>
        <v/>
      </c>
      <c r="D4668">
        <f>IF('Data R5'!C678="","",'Data R5'!D678)</f>
        <v/>
      </c>
      <c r="E4668">
        <f>IF('Data R5'!C678="","",'Data R5'!E678)</f>
        <v/>
      </c>
      <c r="F4668">
        <f>IF('Data R5'!C678="","",'Data R5'!F678)</f>
        <v/>
      </c>
      <c r="G4668">
        <f>IF('Data R5'!C678="","",'Data R5'!AD678)</f>
        <v/>
      </c>
      <c r="H4668">
        <f>IF('Data R5'!C678="","",'Data R5'!AC678)</f>
        <v/>
      </c>
      <c r="I4668">
        <f>IF('Data R5'!C678="","",COUNTIF('Data R5'!J678,"&gt;0")+COUNTIF('Data R5'!L678,"&gt;0")+COUNTIF('Data R5'!N678,"&gt;0")+COUNTIF('Data R5'!P678,"&gt;0")+COUNTIF('Data R5'!R678,"&gt;0")+COUNTIF('Data R5'!T678,"&gt;0")+COUNTIF('Data R5'!V678,"&gt;0")+COUNTIF('Data R5'!X678,"&gt;0"))</f>
        <v/>
      </c>
      <c r="J4668">
        <f>IF('Data R5'!C678="","",IF((COUNTIF('Data R5'!K678,"&gt;0")+COUNTIF('Data R5'!M678,"&gt;0")+COUNTIF('Data R5'!O678,"&gt;0")+COUNTIF('Data R5'!Q678,"&gt;0")+COUNTIF('Data R5'!S678,"&gt;0")+COUNTIF('Data R5'!U678,"&gt;0")+COUNTIF('Data R5'!W678,"&gt;0")+COUNTIF('Data R5'!Y678,"&gt;0"))&gt;0,1,0))</f>
        <v/>
      </c>
      <c r="M4668" t="inlineStr">
        <is>
          <t>Data R</t>
        </is>
      </c>
    </row>
    <row r="4669">
      <c r="A4669" t="inlineStr">
        <is>
          <t>Regional 5</t>
        </is>
      </c>
      <c r="B4669">
        <f>IF('Data R5'!C679="","",'Data R5'!B679)</f>
        <v/>
      </c>
      <c r="C4669">
        <f>IF('Data R5'!C679="","",'Data R5'!C679)</f>
        <v/>
      </c>
      <c r="D4669">
        <f>IF('Data R5'!C679="","",'Data R5'!D679)</f>
        <v/>
      </c>
      <c r="E4669">
        <f>IF('Data R5'!C679="","",'Data R5'!E679)</f>
        <v/>
      </c>
      <c r="F4669">
        <f>IF('Data R5'!C679="","",'Data R5'!F679)</f>
        <v/>
      </c>
      <c r="G4669">
        <f>IF('Data R5'!C679="","",'Data R5'!AD679)</f>
        <v/>
      </c>
      <c r="H4669">
        <f>IF('Data R5'!C679="","",'Data R5'!AC679)</f>
        <v/>
      </c>
      <c r="I4669">
        <f>IF('Data R5'!C679="","",COUNTIF('Data R5'!J679,"&gt;0")+COUNTIF('Data R5'!L679,"&gt;0")+COUNTIF('Data R5'!N679,"&gt;0")+COUNTIF('Data R5'!P679,"&gt;0")+COUNTIF('Data R5'!R679,"&gt;0")+COUNTIF('Data R5'!T679,"&gt;0")+COUNTIF('Data R5'!V679,"&gt;0")+COUNTIF('Data R5'!X679,"&gt;0"))</f>
        <v/>
      </c>
      <c r="J4669">
        <f>IF('Data R5'!C679="","",IF((COUNTIF('Data R5'!K679,"&gt;0")+COUNTIF('Data R5'!M679,"&gt;0")+COUNTIF('Data R5'!O679,"&gt;0")+COUNTIF('Data R5'!Q679,"&gt;0")+COUNTIF('Data R5'!S679,"&gt;0")+COUNTIF('Data R5'!U679,"&gt;0")+COUNTIF('Data R5'!W679,"&gt;0")+COUNTIF('Data R5'!Y679,"&gt;0"))&gt;0,1,0))</f>
        <v/>
      </c>
      <c r="M4669" t="inlineStr">
        <is>
          <t>Data R</t>
        </is>
      </c>
    </row>
    <row r="4670">
      <c r="A4670" t="inlineStr">
        <is>
          <t>Regional 5</t>
        </is>
      </c>
      <c r="B4670">
        <f>IF('Data R5'!C680="","",'Data R5'!B680)</f>
        <v/>
      </c>
      <c r="C4670">
        <f>IF('Data R5'!C680="","",'Data R5'!C680)</f>
        <v/>
      </c>
      <c r="D4670">
        <f>IF('Data R5'!C680="","",'Data R5'!D680)</f>
        <v/>
      </c>
      <c r="E4670">
        <f>IF('Data R5'!C680="","",'Data R5'!E680)</f>
        <v/>
      </c>
      <c r="F4670">
        <f>IF('Data R5'!C680="","",'Data R5'!F680)</f>
        <v/>
      </c>
      <c r="G4670">
        <f>IF('Data R5'!C680="","",'Data R5'!AD680)</f>
        <v/>
      </c>
      <c r="H4670">
        <f>IF('Data R5'!C680="","",'Data R5'!AC680)</f>
        <v/>
      </c>
      <c r="I4670">
        <f>IF('Data R5'!C680="","",COUNTIF('Data R5'!J680,"&gt;0")+COUNTIF('Data R5'!L680,"&gt;0")+COUNTIF('Data R5'!N680,"&gt;0")+COUNTIF('Data R5'!P680,"&gt;0")+COUNTIF('Data R5'!R680,"&gt;0")+COUNTIF('Data R5'!T680,"&gt;0")+COUNTIF('Data R5'!V680,"&gt;0")+COUNTIF('Data R5'!X680,"&gt;0"))</f>
        <v/>
      </c>
      <c r="J4670">
        <f>IF('Data R5'!C680="","",IF((COUNTIF('Data R5'!K680,"&gt;0")+COUNTIF('Data R5'!M680,"&gt;0")+COUNTIF('Data R5'!O680,"&gt;0")+COUNTIF('Data R5'!Q680,"&gt;0")+COUNTIF('Data R5'!S680,"&gt;0")+COUNTIF('Data R5'!U680,"&gt;0")+COUNTIF('Data R5'!W680,"&gt;0")+COUNTIF('Data R5'!Y680,"&gt;0"))&gt;0,1,0))</f>
        <v/>
      </c>
      <c r="M4670" t="inlineStr">
        <is>
          <t>Data R</t>
        </is>
      </c>
    </row>
    <row r="4671">
      <c r="A4671" t="inlineStr">
        <is>
          <t>Regional 5</t>
        </is>
      </c>
      <c r="B4671">
        <f>IF('Data R5'!C681="","",'Data R5'!B681)</f>
        <v/>
      </c>
      <c r="C4671">
        <f>IF('Data R5'!C681="","",'Data R5'!C681)</f>
        <v/>
      </c>
      <c r="D4671">
        <f>IF('Data R5'!C681="","",'Data R5'!D681)</f>
        <v/>
      </c>
      <c r="E4671">
        <f>IF('Data R5'!C681="","",'Data R5'!E681)</f>
        <v/>
      </c>
      <c r="F4671">
        <f>IF('Data R5'!C681="","",'Data R5'!F681)</f>
        <v/>
      </c>
      <c r="G4671">
        <f>IF('Data R5'!C681="","",'Data R5'!AD681)</f>
        <v/>
      </c>
      <c r="H4671">
        <f>IF('Data R5'!C681="","",'Data R5'!AC681)</f>
        <v/>
      </c>
      <c r="I4671">
        <f>IF('Data R5'!C681="","",COUNTIF('Data R5'!J681,"&gt;0")+COUNTIF('Data R5'!L681,"&gt;0")+COUNTIF('Data R5'!N681,"&gt;0")+COUNTIF('Data R5'!P681,"&gt;0")+COUNTIF('Data R5'!R681,"&gt;0")+COUNTIF('Data R5'!T681,"&gt;0")+COUNTIF('Data R5'!V681,"&gt;0")+COUNTIF('Data R5'!X681,"&gt;0"))</f>
        <v/>
      </c>
      <c r="J4671">
        <f>IF('Data R5'!C681="","",IF((COUNTIF('Data R5'!K681,"&gt;0")+COUNTIF('Data R5'!M681,"&gt;0")+COUNTIF('Data R5'!O681,"&gt;0")+COUNTIF('Data R5'!Q681,"&gt;0")+COUNTIF('Data R5'!S681,"&gt;0")+COUNTIF('Data R5'!U681,"&gt;0")+COUNTIF('Data R5'!W681,"&gt;0")+COUNTIF('Data R5'!Y681,"&gt;0"))&gt;0,1,0))</f>
        <v/>
      </c>
      <c r="M4671" t="inlineStr">
        <is>
          <t>Data R</t>
        </is>
      </c>
    </row>
    <row r="4672">
      <c r="A4672" t="inlineStr">
        <is>
          <t>Regional 5</t>
        </is>
      </c>
      <c r="B4672">
        <f>IF('Data R5'!C682="","",'Data R5'!B682)</f>
        <v/>
      </c>
      <c r="C4672">
        <f>IF('Data R5'!C682="","",'Data R5'!C682)</f>
        <v/>
      </c>
      <c r="D4672">
        <f>IF('Data R5'!C682="","",'Data R5'!D682)</f>
        <v/>
      </c>
      <c r="E4672">
        <f>IF('Data R5'!C682="","",'Data R5'!E682)</f>
        <v/>
      </c>
      <c r="F4672">
        <f>IF('Data R5'!C682="","",'Data R5'!F682)</f>
        <v/>
      </c>
      <c r="G4672">
        <f>IF('Data R5'!C682="","",'Data R5'!AD682)</f>
        <v/>
      </c>
      <c r="H4672">
        <f>IF('Data R5'!C682="","",'Data R5'!AC682)</f>
        <v/>
      </c>
      <c r="I4672">
        <f>IF('Data R5'!C682="","",COUNTIF('Data R5'!J682,"&gt;0")+COUNTIF('Data R5'!L682,"&gt;0")+COUNTIF('Data R5'!N682,"&gt;0")+COUNTIF('Data R5'!P682,"&gt;0")+COUNTIF('Data R5'!R682,"&gt;0")+COUNTIF('Data R5'!T682,"&gt;0")+COUNTIF('Data R5'!V682,"&gt;0")+COUNTIF('Data R5'!X682,"&gt;0"))</f>
        <v/>
      </c>
      <c r="J4672">
        <f>IF('Data R5'!C682="","",IF((COUNTIF('Data R5'!K682,"&gt;0")+COUNTIF('Data R5'!M682,"&gt;0")+COUNTIF('Data R5'!O682,"&gt;0")+COUNTIF('Data R5'!Q682,"&gt;0")+COUNTIF('Data R5'!S682,"&gt;0")+COUNTIF('Data R5'!U682,"&gt;0")+COUNTIF('Data R5'!W682,"&gt;0")+COUNTIF('Data R5'!Y682,"&gt;0"))&gt;0,1,0))</f>
        <v/>
      </c>
      <c r="M4672" t="inlineStr">
        <is>
          <t>Data R</t>
        </is>
      </c>
    </row>
    <row r="4673">
      <c r="A4673" t="inlineStr">
        <is>
          <t>Regional 5</t>
        </is>
      </c>
      <c r="B4673">
        <f>IF('Data R5'!C683="","",'Data R5'!B683)</f>
        <v/>
      </c>
      <c r="C4673">
        <f>IF('Data R5'!C683="","",'Data R5'!C683)</f>
        <v/>
      </c>
      <c r="D4673">
        <f>IF('Data R5'!C683="","",'Data R5'!D683)</f>
        <v/>
      </c>
      <c r="E4673">
        <f>IF('Data R5'!C683="","",'Data R5'!E683)</f>
        <v/>
      </c>
      <c r="F4673">
        <f>IF('Data R5'!C683="","",'Data R5'!F683)</f>
        <v/>
      </c>
      <c r="G4673">
        <f>IF('Data R5'!C683="","",'Data R5'!AD683)</f>
        <v/>
      </c>
      <c r="H4673">
        <f>IF('Data R5'!C683="","",'Data R5'!AC683)</f>
        <v/>
      </c>
      <c r="I4673">
        <f>IF('Data R5'!C683="","",COUNTIF('Data R5'!J683,"&gt;0")+COUNTIF('Data R5'!L683,"&gt;0")+COUNTIF('Data R5'!N683,"&gt;0")+COUNTIF('Data R5'!P683,"&gt;0")+COUNTIF('Data R5'!R683,"&gt;0")+COUNTIF('Data R5'!T683,"&gt;0")+COUNTIF('Data R5'!V683,"&gt;0")+COUNTIF('Data R5'!X683,"&gt;0"))</f>
        <v/>
      </c>
      <c r="J4673">
        <f>IF('Data R5'!C683="","",IF((COUNTIF('Data R5'!K683,"&gt;0")+COUNTIF('Data R5'!M683,"&gt;0")+COUNTIF('Data R5'!O683,"&gt;0")+COUNTIF('Data R5'!Q683,"&gt;0")+COUNTIF('Data R5'!S683,"&gt;0")+COUNTIF('Data R5'!U683,"&gt;0")+COUNTIF('Data R5'!W683,"&gt;0")+COUNTIF('Data R5'!Y683,"&gt;0"))&gt;0,1,0))</f>
        <v/>
      </c>
      <c r="M4673" t="inlineStr">
        <is>
          <t>Data R</t>
        </is>
      </c>
    </row>
    <row r="4674">
      <c r="A4674" t="inlineStr">
        <is>
          <t>Regional 5</t>
        </is>
      </c>
      <c r="B4674">
        <f>IF('Data R5'!C684="","",'Data R5'!B684)</f>
        <v/>
      </c>
      <c r="C4674">
        <f>IF('Data R5'!C684="","",'Data R5'!C684)</f>
        <v/>
      </c>
      <c r="D4674">
        <f>IF('Data R5'!C684="","",'Data R5'!D684)</f>
        <v/>
      </c>
      <c r="E4674">
        <f>IF('Data R5'!C684="","",'Data R5'!E684)</f>
        <v/>
      </c>
      <c r="F4674">
        <f>IF('Data R5'!C684="","",'Data R5'!F684)</f>
        <v/>
      </c>
      <c r="G4674">
        <f>IF('Data R5'!C684="","",'Data R5'!AD684)</f>
        <v/>
      </c>
      <c r="H4674">
        <f>IF('Data R5'!C684="","",'Data R5'!AC684)</f>
        <v/>
      </c>
      <c r="I4674">
        <f>IF('Data R5'!C684="","",COUNTIF('Data R5'!J684,"&gt;0")+COUNTIF('Data R5'!L684,"&gt;0")+COUNTIF('Data R5'!N684,"&gt;0")+COUNTIF('Data R5'!P684,"&gt;0")+COUNTIF('Data R5'!R684,"&gt;0")+COUNTIF('Data R5'!T684,"&gt;0")+COUNTIF('Data R5'!V684,"&gt;0")+COUNTIF('Data R5'!X684,"&gt;0"))</f>
        <v/>
      </c>
      <c r="J4674">
        <f>IF('Data R5'!C684="","",IF((COUNTIF('Data R5'!K684,"&gt;0")+COUNTIF('Data R5'!M684,"&gt;0")+COUNTIF('Data R5'!O684,"&gt;0")+COUNTIF('Data R5'!Q684,"&gt;0")+COUNTIF('Data R5'!S684,"&gt;0")+COUNTIF('Data R5'!U684,"&gt;0")+COUNTIF('Data R5'!W684,"&gt;0")+COUNTIF('Data R5'!Y684,"&gt;0"))&gt;0,1,0))</f>
        <v/>
      </c>
      <c r="M4674" t="inlineStr">
        <is>
          <t>Data R</t>
        </is>
      </c>
    </row>
    <row r="4675">
      <c r="A4675" t="inlineStr">
        <is>
          <t>Regional 5</t>
        </is>
      </c>
      <c r="B4675">
        <f>IF('Data R5'!C685="","",'Data R5'!B685)</f>
        <v/>
      </c>
      <c r="C4675">
        <f>IF('Data R5'!C685="","",'Data R5'!C685)</f>
        <v/>
      </c>
      <c r="D4675">
        <f>IF('Data R5'!C685="","",'Data R5'!D685)</f>
        <v/>
      </c>
      <c r="E4675">
        <f>IF('Data R5'!C685="","",'Data R5'!E685)</f>
        <v/>
      </c>
      <c r="F4675">
        <f>IF('Data R5'!C685="","",'Data R5'!F685)</f>
        <v/>
      </c>
      <c r="G4675">
        <f>IF('Data R5'!C685="","",'Data R5'!AD685)</f>
        <v/>
      </c>
      <c r="H4675">
        <f>IF('Data R5'!C685="","",'Data R5'!AC685)</f>
        <v/>
      </c>
      <c r="I4675">
        <f>IF('Data R5'!C685="","",COUNTIF('Data R5'!J685,"&gt;0")+COUNTIF('Data R5'!L685,"&gt;0")+COUNTIF('Data R5'!N685,"&gt;0")+COUNTIF('Data R5'!P685,"&gt;0")+COUNTIF('Data R5'!R685,"&gt;0")+COUNTIF('Data R5'!T685,"&gt;0")+COUNTIF('Data R5'!V685,"&gt;0")+COUNTIF('Data R5'!X685,"&gt;0"))</f>
        <v/>
      </c>
      <c r="J4675">
        <f>IF('Data R5'!C685="","",IF((COUNTIF('Data R5'!K685,"&gt;0")+COUNTIF('Data R5'!M685,"&gt;0")+COUNTIF('Data R5'!O685,"&gt;0")+COUNTIF('Data R5'!Q685,"&gt;0")+COUNTIF('Data R5'!S685,"&gt;0")+COUNTIF('Data R5'!U685,"&gt;0")+COUNTIF('Data R5'!W685,"&gt;0")+COUNTIF('Data R5'!Y685,"&gt;0"))&gt;0,1,0))</f>
        <v/>
      </c>
      <c r="M4675" t="inlineStr">
        <is>
          <t>Data R</t>
        </is>
      </c>
    </row>
    <row r="4676">
      <c r="A4676" t="inlineStr">
        <is>
          <t>Regional 5</t>
        </is>
      </c>
      <c r="B4676">
        <f>IF('Data R5'!C686="","",'Data R5'!B686)</f>
        <v/>
      </c>
      <c r="C4676">
        <f>IF('Data R5'!C686="","",'Data R5'!C686)</f>
        <v/>
      </c>
      <c r="D4676">
        <f>IF('Data R5'!C686="","",'Data R5'!D686)</f>
        <v/>
      </c>
      <c r="E4676">
        <f>IF('Data R5'!C686="","",'Data R5'!E686)</f>
        <v/>
      </c>
      <c r="F4676">
        <f>IF('Data R5'!C686="","",'Data R5'!F686)</f>
        <v/>
      </c>
      <c r="G4676">
        <f>IF('Data R5'!C686="","",'Data R5'!AD686)</f>
        <v/>
      </c>
      <c r="H4676">
        <f>IF('Data R5'!C686="","",'Data R5'!AC686)</f>
        <v/>
      </c>
      <c r="I4676">
        <f>IF('Data R5'!C686="","",COUNTIF('Data R5'!J686,"&gt;0")+COUNTIF('Data R5'!L686,"&gt;0")+COUNTIF('Data R5'!N686,"&gt;0")+COUNTIF('Data R5'!P686,"&gt;0")+COUNTIF('Data R5'!R686,"&gt;0")+COUNTIF('Data R5'!T686,"&gt;0")+COUNTIF('Data R5'!V686,"&gt;0")+COUNTIF('Data R5'!X686,"&gt;0"))</f>
        <v/>
      </c>
      <c r="J4676">
        <f>IF('Data R5'!C686="","",IF((COUNTIF('Data R5'!K686,"&gt;0")+COUNTIF('Data R5'!M686,"&gt;0")+COUNTIF('Data R5'!O686,"&gt;0")+COUNTIF('Data R5'!Q686,"&gt;0")+COUNTIF('Data R5'!S686,"&gt;0")+COUNTIF('Data R5'!U686,"&gt;0")+COUNTIF('Data R5'!W686,"&gt;0")+COUNTIF('Data R5'!Y686,"&gt;0"))&gt;0,1,0))</f>
        <v/>
      </c>
      <c r="M4676" t="inlineStr">
        <is>
          <t>Data R</t>
        </is>
      </c>
    </row>
    <row r="4677">
      <c r="A4677" t="inlineStr">
        <is>
          <t>Regional 5</t>
        </is>
      </c>
      <c r="B4677">
        <f>IF('Data R5'!C687="","",'Data R5'!B687)</f>
        <v/>
      </c>
      <c r="C4677">
        <f>IF('Data R5'!C687="","",'Data R5'!C687)</f>
        <v/>
      </c>
      <c r="D4677">
        <f>IF('Data R5'!C687="","",'Data R5'!D687)</f>
        <v/>
      </c>
      <c r="E4677">
        <f>IF('Data R5'!C687="","",'Data R5'!E687)</f>
        <v/>
      </c>
      <c r="F4677">
        <f>IF('Data R5'!C687="","",'Data R5'!F687)</f>
        <v/>
      </c>
      <c r="G4677">
        <f>IF('Data R5'!C687="","",'Data R5'!AD687)</f>
        <v/>
      </c>
      <c r="H4677">
        <f>IF('Data R5'!C687="","",'Data R5'!AC687)</f>
        <v/>
      </c>
      <c r="I4677">
        <f>IF('Data R5'!C687="","",COUNTIF('Data R5'!J687,"&gt;0")+COUNTIF('Data R5'!L687,"&gt;0")+COUNTIF('Data R5'!N687,"&gt;0")+COUNTIF('Data R5'!P687,"&gt;0")+COUNTIF('Data R5'!R687,"&gt;0")+COUNTIF('Data R5'!T687,"&gt;0")+COUNTIF('Data R5'!V687,"&gt;0")+COUNTIF('Data R5'!X687,"&gt;0"))</f>
        <v/>
      </c>
      <c r="J4677">
        <f>IF('Data R5'!C687="","",IF((COUNTIF('Data R5'!K687,"&gt;0")+COUNTIF('Data R5'!M687,"&gt;0")+COUNTIF('Data R5'!O687,"&gt;0")+COUNTIF('Data R5'!Q687,"&gt;0")+COUNTIF('Data R5'!S687,"&gt;0")+COUNTIF('Data R5'!U687,"&gt;0")+COUNTIF('Data R5'!W687,"&gt;0")+COUNTIF('Data R5'!Y687,"&gt;0"))&gt;0,1,0))</f>
        <v/>
      </c>
      <c r="M4677" t="inlineStr">
        <is>
          <t>Data R</t>
        </is>
      </c>
    </row>
    <row r="4678">
      <c r="A4678" t="inlineStr">
        <is>
          <t>Regional 5</t>
        </is>
      </c>
      <c r="B4678">
        <f>IF('Data R5'!C688="","",'Data R5'!B688)</f>
        <v/>
      </c>
      <c r="C4678">
        <f>IF('Data R5'!C688="","",'Data R5'!C688)</f>
        <v/>
      </c>
      <c r="D4678">
        <f>IF('Data R5'!C688="","",'Data R5'!D688)</f>
        <v/>
      </c>
      <c r="E4678">
        <f>IF('Data R5'!C688="","",'Data R5'!E688)</f>
        <v/>
      </c>
      <c r="F4678">
        <f>IF('Data R5'!C688="","",'Data R5'!F688)</f>
        <v/>
      </c>
      <c r="G4678">
        <f>IF('Data R5'!C688="","",'Data R5'!AD688)</f>
        <v/>
      </c>
      <c r="H4678">
        <f>IF('Data R5'!C688="","",'Data R5'!AC688)</f>
        <v/>
      </c>
      <c r="I4678">
        <f>IF('Data R5'!C688="","",COUNTIF('Data R5'!J688,"&gt;0")+COUNTIF('Data R5'!L688,"&gt;0")+COUNTIF('Data R5'!N688,"&gt;0")+COUNTIF('Data R5'!P688,"&gt;0")+COUNTIF('Data R5'!R688,"&gt;0")+COUNTIF('Data R5'!T688,"&gt;0")+COUNTIF('Data R5'!V688,"&gt;0")+COUNTIF('Data R5'!X688,"&gt;0"))</f>
        <v/>
      </c>
      <c r="J4678">
        <f>IF('Data R5'!C688="","",IF((COUNTIF('Data R5'!K688,"&gt;0")+COUNTIF('Data R5'!M688,"&gt;0")+COUNTIF('Data R5'!O688,"&gt;0")+COUNTIF('Data R5'!Q688,"&gt;0")+COUNTIF('Data R5'!S688,"&gt;0")+COUNTIF('Data R5'!U688,"&gt;0")+COUNTIF('Data R5'!W688,"&gt;0")+COUNTIF('Data R5'!Y688,"&gt;0"))&gt;0,1,0))</f>
        <v/>
      </c>
      <c r="M4678" t="inlineStr">
        <is>
          <t>Data R</t>
        </is>
      </c>
    </row>
    <row r="4679">
      <c r="A4679" t="inlineStr">
        <is>
          <t>Regional 5</t>
        </is>
      </c>
      <c r="B4679">
        <f>IF('Data R5'!C689="","",'Data R5'!B689)</f>
        <v/>
      </c>
      <c r="C4679">
        <f>IF('Data R5'!C689="","",'Data R5'!C689)</f>
        <v/>
      </c>
      <c r="D4679">
        <f>IF('Data R5'!C689="","",'Data R5'!D689)</f>
        <v/>
      </c>
      <c r="E4679">
        <f>IF('Data R5'!C689="","",'Data R5'!E689)</f>
        <v/>
      </c>
      <c r="F4679">
        <f>IF('Data R5'!C689="","",'Data R5'!F689)</f>
        <v/>
      </c>
      <c r="G4679">
        <f>IF('Data R5'!C689="","",'Data R5'!AD689)</f>
        <v/>
      </c>
      <c r="H4679">
        <f>IF('Data R5'!C689="","",'Data R5'!AC689)</f>
        <v/>
      </c>
      <c r="I4679">
        <f>IF('Data R5'!C689="","",COUNTIF('Data R5'!J689,"&gt;0")+COUNTIF('Data R5'!L689,"&gt;0")+COUNTIF('Data R5'!N689,"&gt;0")+COUNTIF('Data R5'!P689,"&gt;0")+COUNTIF('Data R5'!R689,"&gt;0")+COUNTIF('Data R5'!T689,"&gt;0")+COUNTIF('Data R5'!V689,"&gt;0")+COUNTIF('Data R5'!X689,"&gt;0"))</f>
        <v/>
      </c>
      <c r="J4679">
        <f>IF('Data R5'!C689="","",IF((COUNTIF('Data R5'!K689,"&gt;0")+COUNTIF('Data R5'!M689,"&gt;0")+COUNTIF('Data R5'!O689,"&gt;0")+COUNTIF('Data R5'!Q689,"&gt;0")+COUNTIF('Data R5'!S689,"&gt;0")+COUNTIF('Data R5'!U689,"&gt;0")+COUNTIF('Data R5'!W689,"&gt;0")+COUNTIF('Data R5'!Y689,"&gt;0"))&gt;0,1,0))</f>
        <v/>
      </c>
      <c r="M4679" t="inlineStr">
        <is>
          <t>Data R</t>
        </is>
      </c>
    </row>
    <row r="4680">
      <c r="A4680" t="inlineStr">
        <is>
          <t>Regional 5</t>
        </is>
      </c>
      <c r="B4680">
        <f>IF('Data R5'!C690="","",'Data R5'!B690)</f>
        <v/>
      </c>
      <c r="C4680">
        <f>IF('Data R5'!C690="","",'Data R5'!C690)</f>
        <v/>
      </c>
      <c r="D4680">
        <f>IF('Data R5'!C690="","",'Data R5'!D690)</f>
        <v/>
      </c>
      <c r="E4680">
        <f>IF('Data R5'!C690="","",'Data R5'!E690)</f>
        <v/>
      </c>
      <c r="F4680">
        <f>IF('Data R5'!C690="","",'Data R5'!F690)</f>
        <v/>
      </c>
      <c r="G4680">
        <f>IF('Data R5'!C690="","",'Data R5'!AD690)</f>
        <v/>
      </c>
      <c r="H4680">
        <f>IF('Data R5'!C690="","",'Data R5'!AC690)</f>
        <v/>
      </c>
      <c r="I4680">
        <f>IF('Data R5'!C690="","",COUNTIF('Data R5'!J690,"&gt;0")+COUNTIF('Data R5'!L690,"&gt;0")+COUNTIF('Data R5'!N690,"&gt;0")+COUNTIF('Data R5'!P690,"&gt;0")+COUNTIF('Data R5'!R690,"&gt;0")+COUNTIF('Data R5'!T690,"&gt;0")+COUNTIF('Data R5'!V690,"&gt;0")+COUNTIF('Data R5'!X690,"&gt;0"))</f>
        <v/>
      </c>
      <c r="J4680">
        <f>IF('Data R5'!C690="","",IF((COUNTIF('Data R5'!K690,"&gt;0")+COUNTIF('Data R5'!M690,"&gt;0")+COUNTIF('Data R5'!O690,"&gt;0")+COUNTIF('Data R5'!Q690,"&gt;0")+COUNTIF('Data R5'!S690,"&gt;0")+COUNTIF('Data R5'!U690,"&gt;0")+COUNTIF('Data R5'!W690,"&gt;0")+COUNTIF('Data R5'!Y690,"&gt;0"))&gt;0,1,0))</f>
        <v/>
      </c>
      <c r="M4680" t="inlineStr">
        <is>
          <t>Data R</t>
        </is>
      </c>
    </row>
    <row r="4681">
      <c r="A4681" t="inlineStr">
        <is>
          <t>Regional 5</t>
        </is>
      </c>
      <c r="B4681">
        <f>IF('Data R5'!C691="","",'Data R5'!B691)</f>
        <v/>
      </c>
      <c r="C4681">
        <f>IF('Data R5'!C691="","",'Data R5'!C691)</f>
        <v/>
      </c>
      <c r="D4681">
        <f>IF('Data R5'!C691="","",'Data R5'!D691)</f>
        <v/>
      </c>
      <c r="E4681">
        <f>IF('Data R5'!C691="","",'Data R5'!E691)</f>
        <v/>
      </c>
      <c r="F4681">
        <f>IF('Data R5'!C691="","",'Data R5'!F691)</f>
        <v/>
      </c>
      <c r="G4681">
        <f>IF('Data R5'!C691="","",'Data R5'!AD691)</f>
        <v/>
      </c>
      <c r="H4681">
        <f>IF('Data R5'!C691="","",'Data R5'!AC691)</f>
        <v/>
      </c>
      <c r="I4681">
        <f>IF('Data R5'!C691="","",COUNTIF('Data R5'!J691,"&gt;0")+COUNTIF('Data R5'!L691,"&gt;0")+COUNTIF('Data R5'!N691,"&gt;0")+COUNTIF('Data R5'!P691,"&gt;0")+COUNTIF('Data R5'!R691,"&gt;0")+COUNTIF('Data R5'!T691,"&gt;0")+COUNTIF('Data R5'!V691,"&gt;0")+COUNTIF('Data R5'!X691,"&gt;0"))</f>
        <v/>
      </c>
      <c r="J4681">
        <f>IF('Data R5'!C691="","",IF((COUNTIF('Data R5'!K691,"&gt;0")+COUNTIF('Data R5'!M691,"&gt;0")+COUNTIF('Data R5'!O691,"&gt;0")+COUNTIF('Data R5'!Q691,"&gt;0")+COUNTIF('Data R5'!S691,"&gt;0")+COUNTIF('Data R5'!U691,"&gt;0")+COUNTIF('Data R5'!W691,"&gt;0")+COUNTIF('Data R5'!Y691,"&gt;0"))&gt;0,1,0))</f>
        <v/>
      </c>
      <c r="M4681" t="inlineStr">
        <is>
          <t>Data R</t>
        </is>
      </c>
    </row>
    <row r="4682">
      <c r="A4682" t="inlineStr">
        <is>
          <t>Regional 5</t>
        </is>
      </c>
      <c r="B4682">
        <f>IF('Data R5'!C692="","",'Data R5'!B692)</f>
        <v/>
      </c>
      <c r="C4682">
        <f>IF('Data R5'!C692="","",'Data R5'!C692)</f>
        <v/>
      </c>
      <c r="D4682">
        <f>IF('Data R5'!C692="","",'Data R5'!D692)</f>
        <v/>
      </c>
      <c r="E4682">
        <f>IF('Data R5'!C692="","",'Data R5'!E692)</f>
        <v/>
      </c>
      <c r="F4682">
        <f>IF('Data R5'!C692="","",'Data R5'!F692)</f>
        <v/>
      </c>
      <c r="G4682">
        <f>IF('Data R5'!C692="","",'Data R5'!AD692)</f>
        <v/>
      </c>
      <c r="H4682">
        <f>IF('Data R5'!C692="","",'Data R5'!AC692)</f>
        <v/>
      </c>
      <c r="I4682">
        <f>IF('Data R5'!C692="","",COUNTIF('Data R5'!J692,"&gt;0")+COUNTIF('Data R5'!L692,"&gt;0")+COUNTIF('Data R5'!N692,"&gt;0")+COUNTIF('Data R5'!P692,"&gt;0")+COUNTIF('Data R5'!R692,"&gt;0")+COUNTIF('Data R5'!T692,"&gt;0")+COUNTIF('Data R5'!V692,"&gt;0")+COUNTIF('Data R5'!X692,"&gt;0"))</f>
        <v/>
      </c>
      <c r="J4682">
        <f>IF('Data R5'!C692="","",IF((COUNTIF('Data R5'!K692,"&gt;0")+COUNTIF('Data R5'!M692,"&gt;0")+COUNTIF('Data R5'!O692,"&gt;0")+COUNTIF('Data R5'!Q692,"&gt;0")+COUNTIF('Data R5'!S692,"&gt;0")+COUNTIF('Data R5'!U692,"&gt;0")+COUNTIF('Data R5'!W692,"&gt;0")+COUNTIF('Data R5'!Y692,"&gt;0"))&gt;0,1,0))</f>
        <v/>
      </c>
      <c r="M4682" t="inlineStr">
        <is>
          <t>Data R</t>
        </is>
      </c>
    </row>
    <row r="4683">
      <c r="A4683" t="inlineStr">
        <is>
          <t>Regional 5</t>
        </is>
      </c>
      <c r="B4683">
        <f>IF('Data R5'!C693="","",'Data R5'!B693)</f>
        <v/>
      </c>
      <c r="C4683">
        <f>IF('Data R5'!C693="","",'Data R5'!C693)</f>
        <v/>
      </c>
      <c r="D4683">
        <f>IF('Data R5'!C693="","",'Data R5'!D693)</f>
        <v/>
      </c>
      <c r="E4683">
        <f>IF('Data R5'!C693="","",'Data R5'!E693)</f>
        <v/>
      </c>
      <c r="F4683">
        <f>IF('Data R5'!C693="","",'Data R5'!F693)</f>
        <v/>
      </c>
      <c r="G4683">
        <f>IF('Data R5'!C693="","",'Data R5'!AD693)</f>
        <v/>
      </c>
      <c r="H4683">
        <f>IF('Data R5'!C693="","",'Data R5'!AC693)</f>
        <v/>
      </c>
      <c r="I4683">
        <f>IF('Data R5'!C693="","",COUNTIF('Data R5'!J693,"&gt;0")+COUNTIF('Data R5'!L693,"&gt;0")+COUNTIF('Data R5'!N693,"&gt;0")+COUNTIF('Data R5'!P693,"&gt;0")+COUNTIF('Data R5'!R693,"&gt;0")+COUNTIF('Data R5'!T693,"&gt;0")+COUNTIF('Data R5'!V693,"&gt;0")+COUNTIF('Data R5'!X693,"&gt;0"))</f>
        <v/>
      </c>
      <c r="J4683">
        <f>IF('Data R5'!C693="","",IF((COUNTIF('Data R5'!K693,"&gt;0")+COUNTIF('Data R5'!M693,"&gt;0")+COUNTIF('Data R5'!O693,"&gt;0")+COUNTIF('Data R5'!Q693,"&gt;0")+COUNTIF('Data R5'!S693,"&gt;0")+COUNTIF('Data R5'!U693,"&gt;0")+COUNTIF('Data R5'!W693,"&gt;0")+COUNTIF('Data R5'!Y693,"&gt;0"))&gt;0,1,0))</f>
        <v/>
      </c>
      <c r="M4683" t="inlineStr">
        <is>
          <t>Data R</t>
        </is>
      </c>
    </row>
    <row r="4684">
      <c r="A4684" t="inlineStr">
        <is>
          <t>Regional 5</t>
        </is>
      </c>
      <c r="B4684">
        <f>IF('Data R5'!C694="","",'Data R5'!B694)</f>
        <v/>
      </c>
      <c r="C4684">
        <f>IF('Data R5'!C694="","",'Data R5'!C694)</f>
        <v/>
      </c>
      <c r="D4684">
        <f>IF('Data R5'!C694="","",'Data R5'!D694)</f>
        <v/>
      </c>
      <c r="E4684">
        <f>IF('Data R5'!C694="","",'Data R5'!E694)</f>
        <v/>
      </c>
      <c r="F4684">
        <f>IF('Data R5'!C694="","",'Data R5'!F694)</f>
        <v/>
      </c>
      <c r="G4684">
        <f>IF('Data R5'!C694="","",'Data R5'!AD694)</f>
        <v/>
      </c>
      <c r="H4684">
        <f>IF('Data R5'!C694="","",'Data R5'!AC694)</f>
        <v/>
      </c>
      <c r="I4684">
        <f>IF('Data R5'!C694="","",COUNTIF('Data R5'!J694,"&gt;0")+COUNTIF('Data R5'!L694,"&gt;0")+COUNTIF('Data R5'!N694,"&gt;0")+COUNTIF('Data R5'!P694,"&gt;0")+COUNTIF('Data R5'!R694,"&gt;0")+COUNTIF('Data R5'!T694,"&gt;0")+COUNTIF('Data R5'!V694,"&gt;0")+COUNTIF('Data R5'!X694,"&gt;0"))</f>
        <v/>
      </c>
      <c r="J4684">
        <f>IF('Data R5'!C694="","",IF((COUNTIF('Data R5'!K694,"&gt;0")+COUNTIF('Data R5'!M694,"&gt;0")+COUNTIF('Data R5'!O694,"&gt;0")+COUNTIF('Data R5'!Q694,"&gt;0")+COUNTIF('Data R5'!S694,"&gt;0")+COUNTIF('Data R5'!U694,"&gt;0")+COUNTIF('Data R5'!W694,"&gt;0")+COUNTIF('Data R5'!Y694,"&gt;0"))&gt;0,1,0))</f>
        <v/>
      </c>
      <c r="M4684" t="inlineStr">
        <is>
          <t>Data R</t>
        </is>
      </c>
    </row>
    <row r="4685">
      <c r="A4685" t="inlineStr">
        <is>
          <t>Regional 5</t>
        </is>
      </c>
      <c r="B4685">
        <f>IF('Data R5'!C695="","",'Data R5'!B695)</f>
        <v/>
      </c>
      <c r="C4685">
        <f>IF('Data R5'!C695="","",'Data R5'!C695)</f>
        <v/>
      </c>
      <c r="D4685">
        <f>IF('Data R5'!C695="","",'Data R5'!D695)</f>
        <v/>
      </c>
      <c r="E4685">
        <f>IF('Data R5'!C695="","",'Data R5'!E695)</f>
        <v/>
      </c>
      <c r="F4685">
        <f>IF('Data R5'!C695="","",'Data R5'!F695)</f>
        <v/>
      </c>
      <c r="G4685">
        <f>IF('Data R5'!C695="","",'Data R5'!AD695)</f>
        <v/>
      </c>
      <c r="H4685">
        <f>IF('Data R5'!C695="","",'Data R5'!AC695)</f>
        <v/>
      </c>
      <c r="I4685">
        <f>IF('Data R5'!C695="","",COUNTIF('Data R5'!J695,"&gt;0")+COUNTIF('Data R5'!L695,"&gt;0")+COUNTIF('Data R5'!N695,"&gt;0")+COUNTIF('Data R5'!P695,"&gt;0")+COUNTIF('Data R5'!R695,"&gt;0")+COUNTIF('Data R5'!T695,"&gt;0")+COUNTIF('Data R5'!V695,"&gt;0")+COUNTIF('Data R5'!X695,"&gt;0"))</f>
        <v/>
      </c>
      <c r="J4685">
        <f>IF('Data R5'!C695="","",IF((COUNTIF('Data R5'!K695,"&gt;0")+COUNTIF('Data R5'!M695,"&gt;0")+COUNTIF('Data R5'!O695,"&gt;0")+COUNTIF('Data R5'!Q695,"&gt;0")+COUNTIF('Data R5'!S695,"&gt;0")+COUNTIF('Data R5'!U695,"&gt;0")+COUNTIF('Data R5'!W695,"&gt;0")+COUNTIF('Data R5'!Y695,"&gt;0"))&gt;0,1,0))</f>
        <v/>
      </c>
      <c r="M4685" t="inlineStr">
        <is>
          <t>Data R</t>
        </is>
      </c>
    </row>
    <row r="4686">
      <c r="A4686" t="inlineStr">
        <is>
          <t>Regional 5</t>
        </is>
      </c>
      <c r="B4686">
        <f>IF('Data R5'!C696="","",'Data R5'!B696)</f>
        <v/>
      </c>
      <c r="C4686">
        <f>IF('Data R5'!C696="","",'Data R5'!C696)</f>
        <v/>
      </c>
      <c r="D4686">
        <f>IF('Data R5'!C696="","",'Data R5'!D696)</f>
        <v/>
      </c>
      <c r="E4686">
        <f>IF('Data R5'!C696="","",'Data R5'!E696)</f>
        <v/>
      </c>
      <c r="F4686">
        <f>IF('Data R5'!C696="","",'Data R5'!F696)</f>
        <v/>
      </c>
      <c r="G4686">
        <f>IF('Data R5'!C696="","",'Data R5'!AD696)</f>
        <v/>
      </c>
      <c r="H4686">
        <f>IF('Data R5'!C696="","",'Data R5'!AC696)</f>
        <v/>
      </c>
      <c r="I4686">
        <f>IF('Data R5'!C696="","",COUNTIF('Data R5'!J696,"&gt;0")+COUNTIF('Data R5'!L696,"&gt;0")+COUNTIF('Data R5'!N696,"&gt;0")+COUNTIF('Data R5'!P696,"&gt;0")+COUNTIF('Data R5'!R696,"&gt;0")+COUNTIF('Data R5'!T696,"&gt;0")+COUNTIF('Data R5'!V696,"&gt;0")+COUNTIF('Data R5'!X696,"&gt;0"))</f>
        <v/>
      </c>
      <c r="J4686">
        <f>IF('Data R5'!C696="","",IF((COUNTIF('Data R5'!K696,"&gt;0")+COUNTIF('Data R5'!M696,"&gt;0")+COUNTIF('Data R5'!O696,"&gt;0")+COUNTIF('Data R5'!Q696,"&gt;0")+COUNTIF('Data R5'!S696,"&gt;0")+COUNTIF('Data R5'!U696,"&gt;0")+COUNTIF('Data R5'!W696,"&gt;0")+COUNTIF('Data R5'!Y696,"&gt;0"))&gt;0,1,0))</f>
        <v/>
      </c>
      <c r="M4686" t="inlineStr">
        <is>
          <t>Data R</t>
        </is>
      </c>
    </row>
    <row r="4687">
      <c r="A4687" t="inlineStr">
        <is>
          <t>Regional 5</t>
        </is>
      </c>
      <c r="B4687">
        <f>IF('Data R5'!C697="","",'Data R5'!B697)</f>
        <v/>
      </c>
      <c r="C4687">
        <f>IF('Data R5'!C697="","",'Data R5'!C697)</f>
        <v/>
      </c>
      <c r="D4687">
        <f>IF('Data R5'!C697="","",'Data R5'!D697)</f>
        <v/>
      </c>
      <c r="E4687">
        <f>IF('Data R5'!C697="","",'Data R5'!E697)</f>
        <v/>
      </c>
      <c r="F4687">
        <f>IF('Data R5'!C697="","",'Data R5'!F697)</f>
        <v/>
      </c>
      <c r="G4687">
        <f>IF('Data R5'!C697="","",'Data R5'!AD697)</f>
        <v/>
      </c>
      <c r="H4687">
        <f>IF('Data R5'!C697="","",'Data R5'!AC697)</f>
        <v/>
      </c>
      <c r="I4687">
        <f>IF('Data R5'!C697="","",COUNTIF('Data R5'!J697,"&gt;0")+COUNTIF('Data R5'!L697,"&gt;0")+COUNTIF('Data R5'!N697,"&gt;0")+COUNTIF('Data R5'!P697,"&gt;0")+COUNTIF('Data R5'!R697,"&gt;0")+COUNTIF('Data R5'!T697,"&gt;0")+COUNTIF('Data R5'!V697,"&gt;0")+COUNTIF('Data R5'!X697,"&gt;0"))</f>
        <v/>
      </c>
      <c r="J4687">
        <f>IF('Data R5'!C697="","",IF((COUNTIF('Data R5'!K697,"&gt;0")+COUNTIF('Data R5'!M697,"&gt;0")+COUNTIF('Data R5'!O697,"&gt;0")+COUNTIF('Data R5'!Q697,"&gt;0")+COUNTIF('Data R5'!S697,"&gt;0")+COUNTIF('Data R5'!U697,"&gt;0")+COUNTIF('Data R5'!W697,"&gt;0")+COUNTIF('Data R5'!Y697,"&gt;0"))&gt;0,1,0))</f>
        <v/>
      </c>
      <c r="M4687" t="inlineStr">
        <is>
          <t>Data R</t>
        </is>
      </c>
    </row>
    <row r="4688">
      <c r="A4688" t="inlineStr">
        <is>
          <t>Regional 5</t>
        </is>
      </c>
      <c r="B4688">
        <f>IF('Data R5'!C698="","",'Data R5'!B698)</f>
        <v/>
      </c>
      <c r="C4688">
        <f>IF('Data R5'!C698="","",'Data R5'!C698)</f>
        <v/>
      </c>
      <c r="D4688">
        <f>IF('Data R5'!C698="","",'Data R5'!D698)</f>
        <v/>
      </c>
      <c r="E4688">
        <f>IF('Data R5'!C698="","",'Data R5'!E698)</f>
        <v/>
      </c>
      <c r="F4688">
        <f>IF('Data R5'!C698="","",'Data R5'!F698)</f>
        <v/>
      </c>
      <c r="G4688">
        <f>IF('Data R5'!C698="","",'Data R5'!AD698)</f>
        <v/>
      </c>
      <c r="H4688">
        <f>IF('Data R5'!C698="","",'Data R5'!AC698)</f>
        <v/>
      </c>
      <c r="I4688">
        <f>IF('Data R5'!C698="","",COUNTIF('Data R5'!J698,"&gt;0")+COUNTIF('Data R5'!L698,"&gt;0")+COUNTIF('Data R5'!N698,"&gt;0")+COUNTIF('Data R5'!P698,"&gt;0")+COUNTIF('Data R5'!R698,"&gt;0")+COUNTIF('Data R5'!T698,"&gt;0")+COUNTIF('Data R5'!V698,"&gt;0")+COUNTIF('Data R5'!X698,"&gt;0"))</f>
        <v/>
      </c>
      <c r="J4688">
        <f>IF('Data R5'!C698="","",IF((COUNTIF('Data R5'!K698,"&gt;0")+COUNTIF('Data R5'!M698,"&gt;0")+COUNTIF('Data R5'!O698,"&gt;0")+COUNTIF('Data R5'!Q698,"&gt;0")+COUNTIF('Data R5'!S698,"&gt;0")+COUNTIF('Data R5'!U698,"&gt;0")+COUNTIF('Data R5'!W698,"&gt;0")+COUNTIF('Data R5'!Y698,"&gt;0"))&gt;0,1,0))</f>
        <v/>
      </c>
      <c r="M4688" t="inlineStr">
        <is>
          <t>Data R</t>
        </is>
      </c>
    </row>
    <row r="4689">
      <c r="A4689" t="inlineStr">
        <is>
          <t>Regional 5</t>
        </is>
      </c>
      <c r="B4689">
        <f>IF('Data R5'!C699="","",'Data R5'!B699)</f>
        <v/>
      </c>
      <c r="C4689">
        <f>IF('Data R5'!C699="","",'Data R5'!C699)</f>
        <v/>
      </c>
      <c r="D4689">
        <f>IF('Data R5'!C699="","",'Data R5'!D699)</f>
        <v/>
      </c>
      <c r="E4689">
        <f>IF('Data R5'!C699="","",'Data R5'!E699)</f>
        <v/>
      </c>
      <c r="F4689">
        <f>IF('Data R5'!C699="","",'Data R5'!F699)</f>
        <v/>
      </c>
      <c r="G4689">
        <f>IF('Data R5'!C699="","",'Data R5'!AD699)</f>
        <v/>
      </c>
      <c r="H4689">
        <f>IF('Data R5'!C699="","",'Data R5'!AC699)</f>
        <v/>
      </c>
      <c r="I4689">
        <f>IF('Data R5'!C699="","",COUNTIF('Data R5'!J699,"&gt;0")+COUNTIF('Data R5'!L699,"&gt;0")+COUNTIF('Data R5'!N699,"&gt;0")+COUNTIF('Data R5'!P699,"&gt;0")+COUNTIF('Data R5'!R699,"&gt;0")+COUNTIF('Data R5'!T699,"&gt;0")+COUNTIF('Data R5'!V699,"&gt;0")+COUNTIF('Data R5'!X699,"&gt;0"))</f>
        <v/>
      </c>
      <c r="J4689">
        <f>IF('Data R5'!C699="","",IF((COUNTIF('Data R5'!K699,"&gt;0")+COUNTIF('Data R5'!M699,"&gt;0")+COUNTIF('Data R5'!O699,"&gt;0")+COUNTIF('Data R5'!Q699,"&gt;0")+COUNTIF('Data R5'!S699,"&gt;0")+COUNTIF('Data R5'!U699,"&gt;0")+COUNTIF('Data R5'!W699,"&gt;0")+COUNTIF('Data R5'!Y699,"&gt;0"))&gt;0,1,0))</f>
        <v/>
      </c>
      <c r="M4689" t="inlineStr">
        <is>
          <t>Data R</t>
        </is>
      </c>
    </row>
    <row r="4690">
      <c r="A4690" t="inlineStr">
        <is>
          <t>Regional 5</t>
        </is>
      </c>
      <c r="B4690">
        <f>IF('Data R5'!C700="","",'Data R5'!B700)</f>
        <v/>
      </c>
      <c r="C4690">
        <f>IF('Data R5'!C700="","",'Data R5'!C700)</f>
        <v/>
      </c>
      <c r="D4690">
        <f>IF('Data R5'!C700="","",'Data R5'!D700)</f>
        <v/>
      </c>
      <c r="E4690">
        <f>IF('Data R5'!C700="","",'Data R5'!E700)</f>
        <v/>
      </c>
      <c r="F4690">
        <f>IF('Data R5'!C700="","",'Data R5'!F700)</f>
        <v/>
      </c>
      <c r="G4690">
        <f>IF('Data R5'!C700="","",'Data R5'!AD700)</f>
        <v/>
      </c>
      <c r="H4690">
        <f>IF('Data R5'!C700="","",'Data R5'!AC700)</f>
        <v/>
      </c>
      <c r="I4690">
        <f>IF('Data R5'!C700="","",COUNTIF('Data R5'!J700,"&gt;0")+COUNTIF('Data R5'!L700,"&gt;0")+COUNTIF('Data R5'!N700,"&gt;0")+COUNTIF('Data R5'!P700,"&gt;0")+COUNTIF('Data R5'!R700,"&gt;0")+COUNTIF('Data R5'!T700,"&gt;0")+COUNTIF('Data R5'!V700,"&gt;0")+COUNTIF('Data R5'!X700,"&gt;0"))</f>
        <v/>
      </c>
      <c r="J4690">
        <f>IF('Data R5'!C700="","",IF((COUNTIF('Data R5'!K700,"&gt;0")+COUNTIF('Data R5'!M700,"&gt;0")+COUNTIF('Data R5'!O700,"&gt;0")+COUNTIF('Data R5'!Q700,"&gt;0")+COUNTIF('Data R5'!S700,"&gt;0")+COUNTIF('Data R5'!U700,"&gt;0")+COUNTIF('Data R5'!W700,"&gt;0")+COUNTIF('Data R5'!Y700,"&gt;0"))&gt;0,1,0))</f>
        <v/>
      </c>
      <c r="M4690" t="inlineStr">
        <is>
          <t>Data R</t>
        </is>
      </c>
    </row>
    <row r="4691">
      <c r="A4691" t="inlineStr">
        <is>
          <t>Regional 5</t>
        </is>
      </c>
      <c r="B4691">
        <f>IF('Data R5'!C701="","",'Data R5'!B701)</f>
        <v/>
      </c>
      <c r="C4691">
        <f>IF('Data R5'!C701="","",'Data R5'!C701)</f>
        <v/>
      </c>
      <c r="D4691">
        <f>IF('Data R5'!C701="","",'Data R5'!D701)</f>
        <v/>
      </c>
      <c r="E4691">
        <f>IF('Data R5'!C701="","",'Data R5'!E701)</f>
        <v/>
      </c>
      <c r="F4691">
        <f>IF('Data R5'!C701="","",'Data R5'!F701)</f>
        <v/>
      </c>
      <c r="G4691">
        <f>IF('Data R5'!C701="","",'Data R5'!AD701)</f>
        <v/>
      </c>
      <c r="H4691">
        <f>IF('Data R5'!C701="","",'Data R5'!AC701)</f>
        <v/>
      </c>
      <c r="I4691">
        <f>IF('Data R5'!C701="","",COUNTIF('Data R5'!J701,"&gt;0")+COUNTIF('Data R5'!L701,"&gt;0")+COUNTIF('Data R5'!N701,"&gt;0")+COUNTIF('Data R5'!P701,"&gt;0")+COUNTIF('Data R5'!R701,"&gt;0")+COUNTIF('Data R5'!T701,"&gt;0")+COUNTIF('Data R5'!V701,"&gt;0")+COUNTIF('Data R5'!X701,"&gt;0"))</f>
        <v/>
      </c>
      <c r="J4691">
        <f>IF('Data R5'!C701="","",IF((COUNTIF('Data R5'!K701,"&gt;0")+COUNTIF('Data R5'!M701,"&gt;0")+COUNTIF('Data R5'!O701,"&gt;0")+COUNTIF('Data R5'!Q701,"&gt;0")+COUNTIF('Data R5'!S701,"&gt;0")+COUNTIF('Data R5'!U701,"&gt;0")+COUNTIF('Data R5'!W701,"&gt;0")+COUNTIF('Data R5'!Y701,"&gt;0"))&gt;0,1,0))</f>
        <v/>
      </c>
      <c r="M4691" t="inlineStr">
        <is>
          <t>Data R</t>
        </is>
      </c>
    </row>
    <row r="4692">
      <c r="A4692" t="inlineStr">
        <is>
          <t>Regional 5</t>
        </is>
      </c>
      <c r="B4692">
        <f>IF('Data R5'!C702="","",'Data R5'!B702)</f>
        <v/>
      </c>
      <c r="C4692">
        <f>IF('Data R5'!C702="","",'Data R5'!C702)</f>
        <v/>
      </c>
      <c r="D4692">
        <f>IF('Data R5'!C702="","",'Data R5'!D702)</f>
        <v/>
      </c>
      <c r="E4692">
        <f>IF('Data R5'!C702="","",'Data R5'!E702)</f>
        <v/>
      </c>
      <c r="F4692">
        <f>IF('Data R5'!C702="","",'Data R5'!F702)</f>
        <v/>
      </c>
      <c r="G4692">
        <f>IF('Data R5'!C702="","",'Data R5'!AD702)</f>
        <v/>
      </c>
      <c r="H4692">
        <f>IF('Data R5'!C702="","",'Data R5'!AC702)</f>
        <v/>
      </c>
      <c r="I4692">
        <f>IF('Data R5'!C702="","",COUNTIF('Data R5'!J702,"&gt;0")+COUNTIF('Data R5'!L702,"&gt;0")+COUNTIF('Data R5'!N702,"&gt;0")+COUNTIF('Data R5'!P702,"&gt;0")+COUNTIF('Data R5'!R702,"&gt;0")+COUNTIF('Data R5'!T702,"&gt;0")+COUNTIF('Data R5'!V702,"&gt;0")+COUNTIF('Data R5'!X702,"&gt;0"))</f>
        <v/>
      </c>
      <c r="J4692">
        <f>IF('Data R5'!C702="","",IF((COUNTIF('Data R5'!K702,"&gt;0")+COUNTIF('Data R5'!M702,"&gt;0")+COUNTIF('Data R5'!O702,"&gt;0")+COUNTIF('Data R5'!Q702,"&gt;0")+COUNTIF('Data R5'!S702,"&gt;0")+COUNTIF('Data R5'!U702,"&gt;0")+COUNTIF('Data R5'!W702,"&gt;0")+COUNTIF('Data R5'!Y702,"&gt;0"))&gt;0,1,0))</f>
        <v/>
      </c>
      <c r="M4692" t="inlineStr">
        <is>
          <t>Data R</t>
        </is>
      </c>
    </row>
    <row r="4693">
      <c r="A4693" t="inlineStr">
        <is>
          <t>Regional 5</t>
        </is>
      </c>
      <c r="B4693">
        <f>IF('Data R5'!C703="","",'Data R5'!B703)</f>
        <v/>
      </c>
      <c r="C4693">
        <f>IF('Data R5'!C703="","",'Data R5'!C703)</f>
        <v/>
      </c>
      <c r="D4693">
        <f>IF('Data R5'!C703="","",'Data R5'!D703)</f>
        <v/>
      </c>
      <c r="E4693">
        <f>IF('Data R5'!C703="","",'Data R5'!E703)</f>
        <v/>
      </c>
      <c r="F4693">
        <f>IF('Data R5'!C703="","",'Data R5'!F703)</f>
        <v/>
      </c>
      <c r="G4693">
        <f>IF('Data R5'!C703="","",'Data R5'!AD703)</f>
        <v/>
      </c>
      <c r="H4693">
        <f>IF('Data R5'!C703="","",'Data R5'!AC703)</f>
        <v/>
      </c>
      <c r="I4693">
        <f>IF('Data R5'!C703="","",COUNTIF('Data R5'!J703,"&gt;0")+COUNTIF('Data R5'!L703,"&gt;0")+COUNTIF('Data R5'!N703,"&gt;0")+COUNTIF('Data R5'!P703,"&gt;0")+COUNTIF('Data R5'!R703,"&gt;0")+COUNTIF('Data R5'!T703,"&gt;0")+COUNTIF('Data R5'!V703,"&gt;0")+COUNTIF('Data R5'!X703,"&gt;0"))</f>
        <v/>
      </c>
      <c r="J4693">
        <f>IF('Data R5'!C703="","",IF((COUNTIF('Data R5'!K703,"&gt;0")+COUNTIF('Data R5'!M703,"&gt;0")+COUNTIF('Data R5'!O703,"&gt;0")+COUNTIF('Data R5'!Q703,"&gt;0")+COUNTIF('Data R5'!S703,"&gt;0")+COUNTIF('Data R5'!U703,"&gt;0")+COUNTIF('Data R5'!W703,"&gt;0")+COUNTIF('Data R5'!Y703,"&gt;0"))&gt;0,1,0))</f>
        <v/>
      </c>
      <c r="M4693" t="inlineStr">
        <is>
          <t>Data R</t>
        </is>
      </c>
    </row>
    <row r="4694">
      <c r="A4694" t="inlineStr">
        <is>
          <t>Regional 5</t>
        </is>
      </c>
      <c r="B4694">
        <f>IF('Data R5'!C704="","",'Data R5'!B704)</f>
        <v/>
      </c>
      <c r="C4694">
        <f>IF('Data R5'!C704="","",'Data R5'!C704)</f>
        <v/>
      </c>
      <c r="D4694">
        <f>IF('Data R5'!C704="","",'Data R5'!D704)</f>
        <v/>
      </c>
      <c r="E4694">
        <f>IF('Data R5'!C704="","",'Data R5'!E704)</f>
        <v/>
      </c>
      <c r="F4694">
        <f>IF('Data R5'!C704="","",'Data R5'!F704)</f>
        <v/>
      </c>
      <c r="G4694">
        <f>IF('Data R5'!C704="","",'Data R5'!AD704)</f>
        <v/>
      </c>
      <c r="H4694">
        <f>IF('Data R5'!C704="","",'Data R5'!AC704)</f>
        <v/>
      </c>
      <c r="I4694">
        <f>IF('Data R5'!C704="","",COUNTIF('Data R5'!J704,"&gt;0")+COUNTIF('Data R5'!L704,"&gt;0")+COUNTIF('Data R5'!N704,"&gt;0")+COUNTIF('Data R5'!P704,"&gt;0")+COUNTIF('Data R5'!R704,"&gt;0")+COUNTIF('Data R5'!T704,"&gt;0")+COUNTIF('Data R5'!V704,"&gt;0")+COUNTIF('Data R5'!X704,"&gt;0"))</f>
        <v/>
      </c>
      <c r="J4694">
        <f>IF('Data R5'!C704="","",IF((COUNTIF('Data R5'!K704,"&gt;0")+COUNTIF('Data R5'!M704,"&gt;0")+COUNTIF('Data R5'!O704,"&gt;0")+COUNTIF('Data R5'!Q704,"&gt;0")+COUNTIF('Data R5'!S704,"&gt;0")+COUNTIF('Data R5'!U704,"&gt;0")+COUNTIF('Data R5'!W704,"&gt;0")+COUNTIF('Data R5'!Y704,"&gt;0"))&gt;0,1,0))</f>
        <v/>
      </c>
      <c r="M4694" t="inlineStr">
        <is>
          <t>Data R</t>
        </is>
      </c>
    </row>
    <row r="4695">
      <c r="A4695" t="inlineStr">
        <is>
          <t>Regional 5</t>
        </is>
      </c>
      <c r="B4695">
        <f>IF('Data R5'!C705="","",'Data R5'!B705)</f>
        <v/>
      </c>
      <c r="C4695">
        <f>IF('Data R5'!C705="","",'Data R5'!C705)</f>
        <v/>
      </c>
      <c r="D4695">
        <f>IF('Data R5'!C705="","",'Data R5'!D705)</f>
        <v/>
      </c>
      <c r="E4695">
        <f>IF('Data R5'!C705="","",'Data R5'!E705)</f>
        <v/>
      </c>
      <c r="F4695">
        <f>IF('Data R5'!C705="","",'Data R5'!F705)</f>
        <v/>
      </c>
      <c r="G4695">
        <f>IF('Data R5'!C705="","",'Data R5'!AD705)</f>
        <v/>
      </c>
      <c r="H4695">
        <f>IF('Data R5'!C705="","",'Data R5'!AC705)</f>
        <v/>
      </c>
      <c r="I4695">
        <f>IF('Data R5'!C705="","",COUNTIF('Data R5'!J705,"&gt;0")+COUNTIF('Data R5'!L705,"&gt;0")+COUNTIF('Data R5'!N705,"&gt;0")+COUNTIF('Data R5'!P705,"&gt;0")+COUNTIF('Data R5'!R705,"&gt;0")+COUNTIF('Data R5'!T705,"&gt;0")+COUNTIF('Data R5'!V705,"&gt;0")+COUNTIF('Data R5'!X705,"&gt;0"))</f>
        <v/>
      </c>
      <c r="J4695">
        <f>IF('Data R5'!C705="","",IF((COUNTIF('Data R5'!K705,"&gt;0")+COUNTIF('Data R5'!M705,"&gt;0")+COUNTIF('Data R5'!O705,"&gt;0")+COUNTIF('Data R5'!Q705,"&gt;0")+COUNTIF('Data R5'!S705,"&gt;0")+COUNTIF('Data R5'!U705,"&gt;0")+COUNTIF('Data R5'!W705,"&gt;0")+COUNTIF('Data R5'!Y705,"&gt;0"))&gt;0,1,0))</f>
        <v/>
      </c>
      <c r="M4695" t="inlineStr">
        <is>
          <t>Data R</t>
        </is>
      </c>
    </row>
    <row r="4696">
      <c r="A4696" t="inlineStr">
        <is>
          <t>Regional 5</t>
        </is>
      </c>
      <c r="B4696">
        <f>IF('Data R5'!C706="","",'Data R5'!B706)</f>
        <v/>
      </c>
      <c r="C4696">
        <f>IF('Data R5'!C706="","",'Data R5'!C706)</f>
        <v/>
      </c>
      <c r="D4696">
        <f>IF('Data R5'!C706="","",'Data R5'!D706)</f>
        <v/>
      </c>
      <c r="E4696">
        <f>IF('Data R5'!C706="","",'Data R5'!E706)</f>
        <v/>
      </c>
      <c r="F4696">
        <f>IF('Data R5'!C706="","",'Data R5'!F706)</f>
        <v/>
      </c>
      <c r="G4696">
        <f>IF('Data R5'!C706="","",'Data R5'!AD706)</f>
        <v/>
      </c>
      <c r="H4696">
        <f>IF('Data R5'!C706="","",'Data R5'!AC706)</f>
        <v/>
      </c>
      <c r="I4696">
        <f>IF('Data R5'!C706="","",COUNTIF('Data R5'!J706,"&gt;0")+COUNTIF('Data R5'!L706,"&gt;0")+COUNTIF('Data R5'!N706,"&gt;0")+COUNTIF('Data R5'!P706,"&gt;0")+COUNTIF('Data R5'!R706,"&gt;0")+COUNTIF('Data R5'!T706,"&gt;0")+COUNTIF('Data R5'!V706,"&gt;0")+COUNTIF('Data R5'!X706,"&gt;0"))</f>
        <v/>
      </c>
      <c r="J4696">
        <f>IF('Data R5'!C706="","",IF((COUNTIF('Data R5'!K706,"&gt;0")+COUNTIF('Data R5'!M706,"&gt;0")+COUNTIF('Data R5'!O706,"&gt;0")+COUNTIF('Data R5'!Q706,"&gt;0")+COUNTIF('Data R5'!S706,"&gt;0")+COUNTIF('Data R5'!U706,"&gt;0")+COUNTIF('Data R5'!W706,"&gt;0")+COUNTIF('Data R5'!Y706,"&gt;0"))&gt;0,1,0))</f>
        <v/>
      </c>
      <c r="M4696" t="inlineStr">
        <is>
          <t>Data R</t>
        </is>
      </c>
    </row>
    <row r="4697">
      <c r="A4697" t="inlineStr">
        <is>
          <t>Regional 5</t>
        </is>
      </c>
      <c r="B4697">
        <f>IF('Data R5'!C707="","",'Data R5'!B707)</f>
        <v/>
      </c>
      <c r="C4697">
        <f>IF('Data R5'!C707="","",'Data R5'!C707)</f>
        <v/>
      </c>
      <c r="D4697">
        <f>IF('Data R5'!C707="","",'Data R5'!D707)</f>
        <v/>
      </c>
      <c r="E4697">
        <f>IF('Data R5'!C707="","",'Data R5'!E707)</f>
        <v/>
      </c>
      <c r="F4697">
        <f>IF('Data R5'!C707="","",'Data R5'!F707)</f>
        <v/>
      </c>
      <c r="G4697">
        <f>IF('Data R5'!C707="","",'Data R5'!AD707)</f>
        <v/>
      </c>
      <c r="H4697">
        <f>IF('Data R5'!C707="","",'Data R5'!AC707)</f>
        <v/>
      </c>
      <c r="I4697">
        <f>IF('Data R5'!C707="","",COUNTIF('Data R5'!J707,"&gt;0")+COUNTIF('Data R5'!L707,"&gt;0")+COUNTIF('Data R5'!N707,"&gt;0")+COUNTIF('Data R5'!P707,"&gt;0")+COUNTIF('Data R5'!R707,"&gt;0")+COUNTIF('Data R5'!T707,"&gt;0")+COUNTIF('Data R5'!V707,"&gt;0")+COUNTIF('Data R5'!X707,"&gt;0"))</f>
        <v/>
      </c>
      <c r="J4697">
        <f>IF('Data R5'!C707="","",IF((COUNTIF('Data R5'!K707,"&gt;0")+COUNTIF('Data R5'!M707,"&gt;0")+COUNTIF('Data R5'!O707,"&gt;0")+COUNTIF('Data R5'!Q707,"&gt;0")+COUNTIF('Data R5'!S707,"&gt;0")+COUNTIF('Data R5'!U707,"&gt;0")+COUNTIF('Data R5'!W707,"&gt;0")+COUNTIF('Data R5'!Y707,"&gt;0"))&gt;0,1,0))</f>
        <v/>
      </c>
      <c r="M4697" t="inlineStr">
        <is>
          <t>Data R</t>
        </is>
      </c>
    </row>
    <row r="4698">
      <c r="A4698" t="inlineStr">
        <is>
          <t>Regional 5</t>
        </is>
      </c>
      <c r="B4698">
        <f>IF('Data R5'!C708="","",'Data R5'!B708)</f>
        <v/>
      </c>
      <c r="C4698">
        <f>IF('Data R5'!C708="","",'Data R5'!C708)</f>
        <v/>
      </c>
      <c r="D4698">
        <f>IF('Data R5'!C708="","",'Data R5'!D708)</f>
        <v/>
      </c>
      <c r="E4698">
        <f>IF('Data R5'!C708="","",'Data R5'!E708)</f>
        <v/>
      </c>
      <c r="F4698">
        <f>IF('Data R5'!C708="","",'Data R5'!F708)</f>
        <v/>
      </c>
      <c r="G4698">
        <f>IF('Data R5'!C708="","",'Data R5'!AD708)</f>
        <v/>
      </c>
      <c r="H4698">
        <f>IF('Data R5'!C708="","",'Data R5'!AC708)</f>
        <v/>
      </c>
      <c r="I4698">
        <f>IF('Data R5'!C708="","",COUNTIF('Data R5'!J708,"&gt;0")+COUNTIF('Data R5'!L708,"&gt;0")+COUNTIF('Data R5'!N708,"&gt;0")+COUNTIF('Data R5'!P708,"&gt;0")+COUNTIF('Data R5'!R708,"&gt;0")+COUNTIF('Data R5'!T708,"&gt;0")+COUNTIF('Data R5'!V708,"&gt;0")+COUNTIF('Data R5'!X708,"&gt;0"))</f>
        <v/>
      </c>
      <c r="J4698">
        <f>IF('Data R5'!C708="","",IF((COUNTIF('Data R5'!K708,"&gt;0")+COUNTIF('Data R5'!M708,"&gt;0")+COUNTIF('Data R5'!O708,"&gt;0")+COUNTIF('Data R5'!Q708,"&gt;0")+COUNTIF('Data R5'!S708,"&gt;0")+COUNTIF('Data R5'!U708,"&gt;0")+COUNTIF('Data R5'!W708,"&gt;0")+COUNTIF('Data R5'!Y708,"&gt;0"))&gt;0,1,0))</f>
        <v/>
      </c>
      <c r="M4698" t="inlineStr">
        <is>
          <t>Data R</t>
        </is>
      </c>
    </row>
    <row r="4699">
      <c r="A4699" t="inlineStr">
        <is>
          <t>Regional 5</t>
        </is>
      </c>
      <c r="B4699">
        <f>IF('Data R5'!C709="","",'Data R5'!B709)</f>
        <v/>
      </c>
      <c r="C4699">
        <f>IF('Data R5'!C709="","",'Data R5'!C709)</f>
        <v/>
      </c>
      <c r="D4699">
        <f>IF('Data R5'!C709="","",'Data R5'!D709)</f>
        <v/>
      </c>
      <c r="E4699">
        <f>IF('Data R5'!C709="","",'Data R5'!E709)</f>
        <v/>
      </c>
      <c r="F4699">
        <f>IF('Data R5'!C709="","",'Data R5'!F709)</f>
        <v/>
      </c>
      <c r="G4699">
        <f>IF('Data R5'!C709="","",'Data R5'!AD709)</f>
        <v/>
      </c>
      <c r="H4699">
        <f>IF('Data R5'!C709="","",'Data R5'!AC709)</f>
        <v/>
      </c>
      <c r="I4699">
        <f>IF('Data R5'!C709="","",COUNTIF('Data R5'!J709,"&gt;0")+COUNTIF('Data R5'!L709,"&gt;0")+COUNTIF('Data R5'!N709,"&gt;0")+COUNTIF('Data R5'!P709,"&gt;0")+COUNTIF('Data R5'!R709,"&gt;0")+COUNTIF('Data R5'!T709,"&gt;0")+COUNTIF('Data R5'!V709,"&gt;0")+COUNTIF('Data R5'!X709,"&gt;0"))</f>
        <v/>
      </c>
      <c r="J4699">
        <f>IF('Data R5'!C709="","",IF((COUNTIF('Data R5'!K709,"&gt;0")+COUNTIF('Data R5'!M709,"&gt;0")+COUNTIF('Data R5'!O709,"&gt;0")+COUNTIF('Data R5'!Q709,"&gt;0")+COUNTIF('Data R5'!S709,"&gt;0")+COUNTIF('Data R5'!U709,"&gt;0")+COUNTIF('Data R5'!W709,"&gt;0")+COUNTIF('Data R5'!Y709,"&gt;0"))&gt;0,1,0))</f>
        <v/>
      </c>
      <c r="M4699" t="inlineStr">
        <is>
          <t>Data R</t>
        </is>
      </c>
    </row>
    <row r="4700">
      <c r="A4700" t="inlineStr">
        <is>
          <t>Regional 5</t>
        </is>
      </c>
      <c r="B4700">
        <f>IF('Data R5'!C710="","",'Data R5'!B710)</f>
        <v/>
      </c>
      <c r="C4700">
        <f>IF('Data R5'!C710="","",'Data R5'!C710)</f>
        <v/>
      </c>
      <c r="D4700">
        <f>IF('Data R5'!C710="","",'Data R5'!D710)</f>
        <v/>
      </c>
      <c r="E4700">
        <f>IF('Data R5'!C710="","",'Data R5'!E710)</f>
        <v/>
      </c>
      <c r="F4700">
        <f>IF('Data R5'!C710="","",'Data R5'!F710)</f>
        <v/>
      </c>
      <c r="G4700">
        <f>IF('Data R5'!C710="","",'Data R5'!AD710)</f>
        <v/>
      </c>
      <c r="H4700">
        <f>IF('Data R5'!C710="","",'Data R5'!AC710)</f>
        <v/>
      </c>
      <c r="I4700">
        <f>IF('Data R5'!C710="","",COUNTIF('Data R5'!J710,"&gt;0")+COUNTIF('Data R5'!L710,"&gt;0")+COUNTIF('Data R5'!N710,"&gt;0")+COUNTIF('Data R5'!P710,"&gt;0")+COUNTIF('Data R5'!R710,"&gt;0")+COUNTIF('Data R5'!T710,"&gt;0")+COUNTIF('Data R5'!V710,"&gt;0")+COUNTIF('Data R5'!X710,"&gt;0"))</f>
        <v/>
      </c>
      <c r="J4700">
        <f>IF('Data R5'!C710="","",IF((COUNTIF('Data R5'!K710,"&gt;0")+COUNTIF('Data R5'!M710,"&gt;0")+COUNTIF('Data R5'!O710,"&gt;0")+COUNTIF('Data R5'!Q710,"&gt;0")+COUNTIF('Data R5'!S710,"&gt;0")+COUNTIF('Data R5'!U710,"&gt;0")+COUNTIF('Data R5'!W710,"&gt;0")+COUNTIF('Data R5'!Y710,"&gt;0"))&gt;0,1,0))</f>
        <v/>
      </c>
      <c r="M4700" t="inlineStr">
        <is>
          <t>Data R</t>
        </is>
      </c>
    </row>
    <row r="4701">
      <c r="A4701" t="inlineStr">
        <is>
          <t>Regional 5</t>
        </is>
      </c>
      <c r="B4701">
        <f>IF('Data R5'!C711="","",'Data R5'!B711)</f>
        <v/>
      </c>
      <c r="C4701">
        <f>IF('Data R5'!C711="","",'Data R5'!C711)</f>
        <v/>
      </c>
      <c r="D4701">
        <f>IF('Data R5'!C711="","",'Data R5'!D711)</f>
        <v/>
      </c>
      <c r="E4701">
        <f>IF('Data R5'!C711="","",'Data R5'!E711)</f>
        <v/>
      </c>
      <c r="F4701">
        <f>IF('Data R5'!C711="","",'Data R5'!F711)</f>
        <v/>
      </c>
      <c r="G4701">
        <f>IF('Data R5'!C711="","",'Data R5'!AD711)</f>
        <v/>
      </c>
      <c r="H4701">
        <f>IF('Data R5'!C711="","",'Data R5'!AC711)</f>
        <v/>
      </c>
      <c r="I4701">
        <f>IF('Data R5'!C711="","",COUNTIF('Data R5'!J711,"&gt;0")+COUNTIF('Data R5'!L711,"&gt;0")+COUNTIF('Data R5'!N711,"&gt;0")+COUNTIF('Data R5'!P711,"&gt;0")+COUNTIF('Data R5'!R711,"&gt;0")+COUNTIF('Data R5'!T711,"&gt;0")+COUNTIF('Data R5'!V711,"&gt;0")+COUNTIF('Data R5'!X711,"&gt;0"))</f>
        <v/>
      </c>
      <c r="J4701">
        <f>IF('Data R5'!C711="","",IF((COUNTIF('Data R5'!K711,"&gt;0")+COUNTIF('Data R5'!M711,"&gt;0")+COUNTIF('Data R5'!O711,"&gt;0")+COUNTIF('Data R5'!Q711,"&gt;0")+COUNTIF('Data R5'!S711,"&gt;0")+COUNTIF('Data R5'!U711,"&gt;0")+COUNTIF('Data R5'!W711,"&gt;0")+COUNTIF('Data R5'!Y711,"&gt;0"))&gt;0,1,0))</f>
        <v/>
      </c>
      <c r="M4701" t="inlineStr">
        <is>
          <t>Data R</t>
        </is>
      </c>
    </row>
    <row r="4702">
      <c r="A4702" t="inlineStr">
        <is>
          <t>Regional 5</t>
        </is>
      </c>
      <c r="B4702">
        <f>IF('Data R5'!C712="","",'Data R5'!B712)</f>
        <v/>
      </c>
      <c r="C4702">
        <f>IF('Data R5'!C712="","",'Data R5'!C712)</f>
        <v/>
      </c>
      <c r="D4702">
        <f>IF('Data R5'!C712="","",'Data R5'!D712)</f>
        <v/>
      </c>
      <c r="E4702">
        <f>IF('Data R5'!C712="","",'Data R5'!E712)</f>
        <v/>
      </c>
      <c r="F4702">
        <f>IF('Data R5'!C712="","",'Data R5'!F712)</f>
        <v/>
      </c>
      <c r="G4702">
        <f>IF('Data R5'!C712="","",'Data R5'!AD712)</f>
        <v/>
      </c>
      <c r="H4702">
        <f>IF('Data R5'!C712="","",'Data R5'!AC712)</f>
        <v/>
      </c>
      <c r="I4702">
        <f>IF('Data R5'!C712="","",COUNTIF('Data R5'!J712,"&gt;0")+COUNTIF('Data R5'!L712,"&gt;0")+COUNTIF('Data R5'!N712,"&gt;0")+COUNTIF('Data R5'!P712,"&gt;0")+COUNTIF('Data R5'!R712,"&gt;0")+COUNTIF('Data R5'!T712,"&gt;0")+COUNTIF('Data R5'!V712,"&gt;0")+COUNTIF('Data R5'!X712,"&gt;0"))</f>
        <v/>
      </c>
      <c r="J4702">
        <f>IF('Data R5'!C712="","",IF((COUNTIF('Data R5'!K712,"&gt;0")+COUNTIF('Data R5'!M712,"&gt;0")+COUNTIF('Data R5'!O712,"&gt;0")+COUNTIF('Data R5'!Q712,"&gt;0")+COUNTIF('Data R5'!S712,"&gt;0")+COUNTIF('Data R5'!U712,"&gt;0")+COUNTIF('Data R5'!W712,"&gt;0")+COUNTIF('Data R5'!Y712,"&gt;0"))&gt;0,1,0))</f>
        <v/>
      </c>
      <c r="M4702" t="inlineStr">
        <is>
          <t>Data R</t>
        </is>
      </c>
    </row>
    <row r="4703">
      <c r="A4703" t="inlineStr">
        <is>
          <t>Regional 5</t>
        </is>
      </c>
      <c r="B4703">
        <f>IF('Data R5'!C713="","",'Data R5'!B713)</f>
        <v/>
      </c>
      <c r="C4703">
        <f>IF('Data R5'!C713="","",'Data R5'!C713)</f>
        <v/>
      </c>
      <c r="D4703">
        <f>IF('Data R5'!C713="","",'Data R5'!D713)</f>
        <v/>
      </c>
      <c r="E4703">
        <f>IF('Data R5'!C713="","",'Data R5'!E713)</f>
        <v/>
      </c>
      <c r="F4703">
        <f>IF('Data R5'!C713="","",'Data R5'!F713)</f>
        <v/>
      </c>
      <c r="G4703">
        <f>IF('Data R5'!C713="","",'Data R5'!AD713)</f>
        <v/>
      </c>
      <c r="H4703">
        <f>IF('Data R5'!C713="","",'Data R5'!AC713)</f>
        <v/>
      </c>
      <c r="I4703">
        <f>IF('Data R5'!C713="","",COUNTIF('Data R5'!J713,"&gt;0")+COUNTIF('Data R5'!L713,"&gt;0")+COUNTIF('Data R5'!N713,"&gt;0")+COUNTIF('Data R5'!P713,"&gt;0")+COUNTIF('Data R5'!R713,"&gt;0")+COUNTIF('Data R5'!T713,"&gt;0")+COUNTIF('Data R5'!V713,"&gt;0")+COUNTIF('Data R5'!X713,"&gt;0"))</f>
        <v/>
      </c>
      <c r="J4703">
        <f>IF('Data R5'!C713="","",IF((COUNTIF('Data R5'!K713,"&gt;0")+COUNTIF('Data R5'!M713,"&gt;0")+COUNTIF('Data R5'!O713,"&gt;0")+COUNTIF('Data R5'!Q713,"&gt;0")+COUNTIF('Data R5'!S713,"&gt;0")+COUNTIF('Data R5'!U713,"&gt;0")+COUNTIF('Data R5'!W713,"&gt;0")+COUNTIF('Data R5'!Y713,"&gt;0"))&gt;0,1,0))</f>
        <v/>
      </c>
      <c r="M4703" t="inlineStr">
        <is>
          <t>Data R</t>
        </is>
      </c>
    </row>
    <row r="4704">
      <c r="A4704" t="inlineStr">
        <is>
          <t>Regional 5</t>
        </is>
      </c>
      <c r="B4704">
        <f>IF('Data R5'!C714="","",'Data R5'!B714)</f>
        <v/>
      </c>
      <c r="C4704">
        <f>IF('Data R5'!C714="","",'Data R5'!C714)</f>
        <v/>
      </c>
      <c r="D4704">
        <f>IF('Data R5'!C714="","",'Data R5'!D714)</f>
        <v/>
      </c>
      <c r="E4704">
        <f>IF('Data R5'!C714="","",'Data R5'!E714)</f>
        <v/>
      </c>
      <c r="F4704">
        <f>IF('Data R5'!C714="","",'Data R5'!F714)</f>
        <v/>
      </c>
      <c r="G4704">
        <f>IF('Data R5'!C714="","",'Data R5'!AD714)</f>
        <v/>
      </c>
      <c r="H4704">
        <f>IF('Data R5'!C714="","",'Data R5'!AC714)</f>
        <v/>
      </c>
      <c r="I4704">
        <f>IF('Data R5'!C714="","",COUNTIF('Data R5'!J714,"&gt;0")+COUNTIF('Data R5'!L714,"&gt;0")+COUNTIF('Data R5'!N714,"&gt;0")+COUNTIF('Data R5'!P714,"&gt;0")+COUNTIF('Data R5'!R714,"&gt;0")+COUNTIF('Data R5'!T714,"&gt;0")+COUNTIF('Data R5'!V714,"&gt;0")+COUNTIF('Data R5'!X714,"&gt;0"))</f>
        <v/>
      </c>
      <c r="J4704">
        <f>IF('Data R5'!C714="","",IF((COUNTIF('Data R5'!K714,"&gt;0")+COUNTIF('Data R5'!M714,"&gt;0")+COUNTIF('Data R5'!O714,"&gt;0")+COUNTIF('Data R5'!Q714,"&gt;0")+COUNTIF('Data R5'!S714,"&gt;0")+COUNTIF('Data R5'!U714,"&gt;0")+COUNTIF('Data R5'!W714,"&gt;0")+COUNTIF('Data R5'!Y714,"&gt;0"))&gt;0,1,0))</f>
        <v/>
      </c>
      <c r="M4704" t="inlineStr">
        <is>
          <t>Data R</t>
        </is>
      </c>
    </row>
    <row r="4705">
      <c r="A4705" t="inlineStr">
        <is>
          <t>Regional 5</t>
        </is>
      </c>
      <c r="B4705">
        <f>IF('Data R5'!C715="","",'Data R5'!B715)</f>
        <v/>
      </c>
      <c r="C4705">
        <f>IF('Data R5'!C715="","",'Data R5'!C715)</f>
        <v/>
      </c>
      <c r="D4705">
        <f>IF('Data R5'!C715="","",'Data R5'!D715)</f>
        <v/>
      </c>
      <c r="E4705">
        <f>IF('Data R5'!C715="","",'Data R5'!E715)</f>
        <v/>
      </c>
      <c r="F4705">
        <f>IF('Data R5'!C715="","",'Data R5'!F715)</f>
        <v/>
      </c>
      <c r="G4705">
        <f>IF('Data R5'!C715="","",'Data R5'!AD715)</f>
        <v/>
      </c>
      <c r="H4705">
        <f>IF('Data R5'!C715="","",'Data R5'!AC715)</f>
        <v/>
      </c>
      <c r="I4705">
        <f>IF('Data R5'!C715="","",COUNTIF('Data R5'!J715,"&gt;0")+COUNTIF('Data R5'!L715,"&gt;0")+COUNTIF('Data R5'!N715,"&gt;0")+COUNTIF('Data R5'!P715,"&gt;0")+COUNTIF('Data R5'!R715,"&gt;0")+COUNTIF('Data R5'!T715,"&gt;0")+COUNTIF('Data R5'!V715,"&gt;0")+COUNTIF('Data R5'!X715,"&gt;0"))</f>
        <v/>
      </c>
      <c r="J4705">
        <f>IF('Data R5'!C715="","",IF((COUNTIF('Data R5'!K715,"&gt;0")+COUNTIF('Data R5'!M715,"&gt;0")+COUNTIF('Data R5'!O715,"&gt;0")+COUNTIF('Data R5'!Q715,"&gt;0")+COUNTIF('Data R5'!S715,"&gt;0")+COUNTIF('Data R5'!U715,"&gt;0")+COUNTIF('Data R5'!W715,"&gt;0")+COUNTIF('Data R5'!Y715,"&gt;0"))&gt;0,1,0))</f>
        <v/>
      </c>
      <c r="M4705" t="inlineStr">
        <is>
          <t>Data R</t>
        </is>
      </c>
    </row>
    <row r="4706">
      <c r="A4706" t="inlineStr">
        <is>
          <t>Regional 5</t>
        </is>
      </c>
      <c r="B4706">
        <f>IF('Data R5'!C716="","",'Data R5'!B716)</f>
        <v/>
      </c>
      <c r="C4706">
        <f>IF('Data R5'!C716="","",'Data R5'!C716)</f>
        <v/>
      </c>
      <c r="D4706">
        <f>IF('Data R5'!C716="","",'Data R5'!D716)</f>
        <v/>
      </c>
      <c r="E4706">
        <f>IF('Data R5'!C716="","",'Data R5'!E716)</f>
        <v/>
      </c>
      <c r="F4706">
        <f>IF('Data R5'!C716="","",'Data R5'!F716)</f>
        <v/>
      </c>
      <c r="G4706">
        <f>IF('Data R5'!C716="","",'Data R5'!AD716)</f>
        <v/>
      </c>
      <c r="H4706">
        <f>IF('Data R5'!C716="","",'Data R5'!AC716)</f>
        <v/>
      </c>
      <c r="I4706">
        <f>IF('Data R5'!C716="","",COUNTIF('Data R5'!J716,"&gt;0")+COUNTIF('Data R5'!L716,"&gt;0")+COUNTIF('Data R5'!N716,"&gt;0")+COUNTIF('Data R5'!P716,"&gt;0")+COUNTIF('Data R5'!R716,"&gt;0")+COUNTIF('Data R5'!T716,"&gt;0")+COUNTIF('Data R5'!V716,"&gt;0")+COUNTIF('Data R5'!X716,"&gt;0"))</f>
        <v/>
      </c>
      <c r="J4706">
        <f>IF('Data R5'!C716="","",IF((COUNTIF('Data R5'!K716,"&gt;0")+COUNTIF('Data R5'!M716,"&gt;0")+COUNTIF('Data R5'!O716,"&gt;0")+COUNTIF('Data R5'!Q716,"&gt;0")+COUNTIF('Data R5'!S716,"&gt;0")+COUNTIF('Data R5'!U716,"&gt;0")+COUNTIF('Data R5'!W716,"&gt;0")+COUNTIF('Data R5'!Y716,"&gt;0"))&gt;0,1,0))</f>
        <v/>
      </c>
      <c r="M4706" t="inlineStr">
        <is>
          <t>Data R</t>
        </is>
      </c>
    </row>
    <row r="4707">
      <c r="A4707" t="inlineStr">
        <is>
          <t>Regional 5</t>
        </is>
      </c>
      <c r="B4707">
        <f>IF('Data R5'!C717="","",'Data R5'!B717)</f>
        <v/>
      </c>
      <c r="C4707">
        <f>IF('Data R5'!C717="","",'Data R5'!C717)</f>
        <v/>
      </c>
      <c r="D4707">
        <f>IF('Data R5'!C717="","",'Data R5'!D717)</f>
        <v/>
      </c>
      <c r="E4707">
        <f>IF('Data R5'!C717="","",'Data R5'!E717)</f>
        <v/>
      </c>
      <c r="F4707">
        <f>IF('Data R5'!C717="","",'Data R5'!F717)</f>
        <v/>
      </c>
      <c r="G4707">
        <f>IF('Data R5'!C717="","",'Data R5'!AD717)</f>
        <v/>
      </c>
      <c r="H4707">
        <f>IF('Data R5'!C717="","",'Data R5'!AC717)</f>
        <v/>
      </c>
      <c r="I4707">
        <f>IF('Data R5'!C717="","",COUNTIF('Data R5'!J717,"&gt;0")+COUNTIF('Data R5'!L717,"&gt;0")+COUNTIF('Data R5'!N717,"&gt;0")+COUNTIF('Data R5'!P717,"&gt;0")+COUNTIF('Data R5'!R717,"&gt;0")+COUNTIF('Data R5'!T717,"&gt;0")+COUNTIF('Data R5'!V717,"&gt;0")+COUNTIF('Data R5'!X717,"&gt;0"))</f>
        <v/>
      </c>
      <c r="J4707">
        <f>IF('Data R5'!C717="","",IF((COUNTIF('Data R5'!K717,"&gt;0")+COUNTIF('Data R5'!M717,"&gt;0")+COUNTIF('Data R5'!O717,"&gt;0")+COUNTIF('Data R5'!Q717,"&gt;0")+COUNTIF('Data R5'!S717,"&gt;0")+COUNTIF('Data R5'!U717,"&gt;0")+COUNTIF('Data R5'!W717,"&gt;0")+COUNTIF('Data R5'!Y717,"&gt;0"))&gt;0,1,0))</f>
        <v/>
      </c>
      <c r="M4707" t="inlineStr">
        <is>
          <t>Data R</t>
        </is>
      </c>
    </row>
    <row r="4708">
      <c r="A4708" t="inlineStr">
        <is>
          <t>Regional 5</t>
        </is>
      </c>
      <c r="B4708">
        <f>IF('Data R5'!C718="","",'Data R5'!B718)</f>
        <v/>
      </c>
      <c r="C4708">
        <f>IF('Data R5'!C718="","",'Data R5'!C718)</f>
        <v/>
      </c>
      <c r="D4708">
        <f>IF('Data R5'!C718="","",'Data R5'!D718)</f>
        <v/>
      </c>
      <c r="E4708">
        <f>IF('Data R5'!C718="","",'Data R5'!E718)</f>
        <v/>
      </c>
      <c r="F4708">
        <f>IF('Data R5'!C718="","",'Data R5'!F718)</f>
        <v/>
      </c>
      <c r="G4708">
        <f>IF('Data R5'!C718="","",'Data R5'!AD718)</f>
        <v/>
      </c>
      <c r="H4708">
        <f>IF('Data R5'!C718="","",'Data R5'!AC718)</f>
        <v/>
      </c>
      <c r="I4708">
        <f>IF('Data R5'!C718="","",COUNTIF('Data R5'!J718,"&gt;0")+COUNTIF('Data R5'!L718,"&gt;0")+COUNTIF('Data R5'!N718,"&gt;0")+COUNTIF('Data R5'!P718,"&gt;0")+COUNTIF('Data R5'!R718,"&gt;0")+COUNTIF('Data R5'!T718,"&gt;0")+COUNTIF('Data R5'!V718,"&gt;0")+COUNTIF('Data R5'!X718,"&gt;0"))</f>
        <v/>
      </c>
      <c r="J4708">
        <f>IF('Data R5'!C718="","",IF((COUNTIF('Data R5'!K718,"&gt;0")+COUNTIF('Data R5'!M718,"&gt;0")+COUNTIF('Data R5'!O718,"&gt;0")+COUNTIF('Data R5'!Q718,"&gt;0")+COUNTIF('Data R5'!S718,"&gt;0")+COUNTIF('Data R5'!U718,"&gt;0")+COUNTIF('Data R5'!W718,"&gt;0")+COUNTIF('Data R5'!Y718,"&gt;0"))&gt;0,1,0))</f>
        <v/>
      </c>
      <c r="M4708" t="inlineStr">
        <is>
          <t>Data R</t>
        </is>
      </c>
    </row>
    <row r="4709">
      <c r="A4709" t="inlineStr">
        <is>
          <t>Regional 5</t>
        </is>
      </c>
      <c r="B4709">
        <f>IF('Data R5'!C719="","",'Data R5'!B719)</f>
        <v/>
      </c>
      <c r="C4709">
        <f>IF('Data R5'!C719="","",'Data R5'!C719)</f>
        <v/>
      </c>
      <c r="D4709">
        <f>IF('Data R5'!C719="","",'Data R5'!D719)</f>
        <v/>
      </c>
      <c r="E4709">
        <f>IF('Data R5'!C719="","",'Data R5'!E719)</f>
        <v/>
      </c>
      <c r="F4709">
        <f>IF('Data R5'!C719="","",'Data R5'!F719)</f>
        <v/>
      </c>
      <c r="G4709">
        <f>IF('Data R5'!C719="","",'Data R5'!AD719)</f>
        <v/>
      </c>
      <c r="H4709">
        <f>IF('Data R5'!C719="","",'Data R5'!AC719)</f>
        <v/>
      </c>
      <c r="I4709">
        <f>IF('Data R5'!C719="","",COUNTIF('Data R5'!J719,"&gt;0")+COUNTIF('Data R5'!L719,"&gt;0")+COUNTIF('Data R5'!N719,"&gt;0")+COUNTIF('Data R5'!P719,"&gt;0")+COUNTIF('Data R5'!R719,"&gt;0")+COUNTIF('Data R5'!T719,"&gt;0")+COUNTIF('Data R5'!V719,"&gt;0")+COUNTIF('Data R5'!X719,"&gt;0"))</f>
        <v/>
      </c>
      <c r="J4709">
        <f>IF('Data R5'!C719="","",IF((COUNTIF('Data R5'!K719,"&gt;0")+COUNTIF('Data R5'!M719,"&gt;0")+COUNTIF('Data R5'!O719,"&gt;0")+COUNTIF('Data R5'!Q719,"&gt;0")+COUNTIF('Data R5'!S719,"&gt;0")+COUNTIF('Data R5'!U719,"&gt;0")+COUNTIF('Data R5'!W719,"&gt;0")+COUNTIF('Data R5'!Y719,"&gt;0"))&gt;0,1,0))</f>
        <v/>
      </c>
      <c r="M4709" t="inlineStr">
        <is>
          <t>Data R</t>
        </is>
      </c>
    </row>
    <row r="4710">
      <c r="A4710" t="inlineStr">
        <is>
          <t>Regional 5</t>
        </is>
      </c>
      <c r="B4710">
        <f>IF('Data R5'!C720="","",'Data R5'!B720)</f>
        <v/>
      </c>
      <c r="C4710">
        <f>IF('Data R5'!C720="","",'Data R5'!C720)</f>
        <v/>
      </c>
      <c r="D4710">
        <f>IF('Data R5'!C720="","",'Data R5'!D720)</f>
        <v/>
      </c>
      <c r="E4710">
        <f>IF('Data R5'!C720="","",'Data R5'!E720)</f>
        <v/>
      </c>
      <c r="F4710">
        <f>IF('Data R5'!C720="","",'Data R5'!F720)</f>
        <v/>
      </c>
      <c r="G4710">
        <f>IF('Data R5'!C720="","",'Data R5'!AD720)</f>
        <v/>
      </c>
      <c r="H4710">
        <f>IF('Data R5'!C720="","",'Data R5'!AC720)</f>
        <v/>
      </c>
      <c r="I4710">
        <f>IF('Data R5'!C720="","",COUNTIF('Data R5'!J720,"&gt;0")+COUNTIF('Data R5'!L720,"&gt;0")+COUNTIF('Data R5'!N720,"&gt;0")+COUNTIF('Data R5'!P720,"&gt;0")+COUNTIF('Data R5'!R720,"&gt;0")+COUNTIF('Data R5'!T720,"&gt;0")+COUNTIF('Data R5'!V720,"&gt;0")+COUNTIF('Data R5'!X720,"&gt;0"))</f>
        <v/>
      </c>
      <c r="J4710">
        <f>IF('Data R5'!C720="","",IF((COUNTIF('Data R5'!K720,"&gt;0")+COUNTIF('Data R5'!M720,"&gt;0")+COUNTIF('Data R5'!O720,"&gt;0")+COUNTIF('Data R5'!Q720,"&gt;0")+COUNTIF('Data R5'!S720,"&gt;0")+COUNTIF('Data R5'!U720,"&gt;0")+COUNTIF('Data R5'!W720,"&gt;0")+COUNTIF('Data R5'!Y720,"&gt;0"))&gt;0,1,0))</f>
        <v/>
      </c>
      <c r="M4710" t="inlineStr">
        <is>
          <t>Data R</t>
        </is>
      </c>
    </row>
    <row r="4711">
      <c r="A4711" t="inlineStr">
        <is>
          <t>Regional 5</t>
        </is>
      </c>
      <c r="B4711">
        <f>IF('Data R5'!C721="","",'Data R5'!B721)</f>
        <v/>
      </c>
      <c r="C4711">
        <f>IF('Data R5'!C721="","",'Data R5'!C721)</f>
        <v/>
      </c>
      <c r="D4711">
        <f>IF('Data R5'!C721="","",'Data R5'!D721)</f>
        <v/>
      </c>
      <c r="E4711">
        <f>IF('Data R5'!C721="","",'Data R5'!E721)</f>
        <v/>
      </c>
      <c r="F4711">
        <f>IF('Data R5'!C721="","",'Data R5'!F721)</f>
        <v/>
      </c>
      <c r="G4711">
        <f>IF('Data R5'!C721="","",'Data R5'!AD721)</f>
        <v/>
      </c>
      <c r="H4711">
        <f>IF('Data R5'!C721="","",'Data R5'!AC721)</f>
        <v/>
      </c>
      <c r="I4711">
        <f>IF('Data R5'!C721="","",COUNTIF('Data R5'!J721,"&gt;0")+COUNTIF('Data R5'!L721,"&gt;0")+COUNTIF('Data R5'!N721,"&gt;0")+COUNTIF('Data R5'!P721,"&gt;0")+COUNTIF('Data R5'!R721,"&gt;0")+COUNTIF('Data R5'!T721,"&gt;0")+COUNTIF('Data R5'!V721,"&gt;0")+COUNTIF('Data R5'!X721,"&gt;0"))</f>
        <v/>
      </c>
      <c r="J4711">
        <f>IF('Data R5'!C721="","",IF((COUNTIF('Data R5'!K721,"&gt;0")+COUNTIF('Data R5'!M721,"&gt;0")+COUNTIF('Data R5'!O721,"&gt;0")+COUNTIF('Data R5'!Q721,"&gt;0")+COUNTIF('Data R5'!S721,"&gt;0")+COUNTIF('Data R5'!U721,"&gt;0")+COUNTIF('Data R5'!W721,"&gt;0")+COUNTIF('Data R5'!Y721,"&gt;0"))&gt;0,1,0))</f>
        <v/>
      </c>
      <c r="M4711" t="inlineStr">
        <is>
          <t>Data R</t>
        </is>
      </c>
    </row>
    <row r="4712">
      <c r="A4712" t="inlineStr">
        <is>
          <t>Regional 5</t>
        </is>
      </c>
      <c r="B4712">
        <f>IF('Data R5'!C722="","",'Data R5'!B722)</f>
        <v/>
      </c>
      <c r="C4712">
        <f>IF('Data R5'!C722="","",'Data R5'!C722)</f>
        <v/>
      </c>
      <c r="D4712">
        <f>IF('Data R5'!C722="","",'Data R5'!D722)</f>
        <v/>
      </c>
      <c r="E4712">
        <f>IF('Data R5'!C722="","",'Data R5'!E722)</f>
        <v/>
      </c>
      <c r="F4712">
        <f>IF('Data R5'!C722="","",'Data R5'!F722)</f>
        <v/>
      </c>
      <c r="G4712">
        <f>IF('Data R5'!C722="","",'Data R5'!AD722)</f>
        <v/>
      </c>
      <c r="H4712">
        <f>IF('Data R5'!C722="","",'Data R5'!AC722)</f>
        <v/>
      </c>
      <c r="I4712">
        <f>IF('Data R5'!C722="","",COUNTIF('Data R5'!J722,"&gt;0")+COUNTIF('Data R5'!L722,"&gt;0")+COUNTIF('Data R5'!N722,"&gt;0")+COUNTIF('Data R5'!P722,"&gt;0")+COUNTIF('Data R5'!R722,"&gt;0")+COUNTIF('Data R5'!T722,"&gt;0")+COUNTIF('Data R5'!V722,"&gt;0")+COUNTIF('Data R5'!X722,"&gt;0"))</f>
        <v/>
      </c>
      <c r="J4712">
        <f>IF('Data R5'!C722="","",IF((COUNTIF('Data R5'!K722,"&gt;0")+COUNTIF('Data R5'!M722,"&gt;0")+COUNTIF('Data R5'!O722,"&gt;0")+COUNTIF('Data R5'!Q722,"&gt;0")+COUNTIF('Data R5'!S722,"&gt;0")+COUNTIF('Data R5'!U722,"&gt;0")+COUNTIF('Data R5'!W722,"&gt;0")+COUNTIF('Data R5'!Y722,"&gt;0"))&gt;0,1,0))</f>
        <v/>
      </c>
      <c r="M4712" t="inlineStr">
        <is>
          <t>Data R</t>
        </is>
      </c>
    </row>
    <row r="4713">
      <c r="A4713" t="inlineStr">
        <is>
          <t>Regional 5</t>
        </is>
      </c>
      <c r="B4713">
        <f>IF('Data R5'!C723="","",'Data R5'!B723)</f>
        <v/>
      </c>
      <c r="C4713">
        <f>IF('Data R5'!C723="","",'Data R5'!C723)</f>
        <v/>
      </c>
      <c r="D4713">
        <f>IF('Data R5'!C723="","",'Data R5'!D723)</f>
        <v/>
      </c>
      <c r="E4713">
        <f>IF('Data R5'!C723="","",'Data R5'!E723)</f>
        <v/>
      </c>
      <c r="F4713">
        <f>IF('Data R5'!C723="","",'Data R5'!F723)</f>
        <v/>
      </c>
      <c r="G4713">
        <f>IF('Data R5'!C723="","",'Data R5'!AD723)</f>
        <v/>
      </c>
      <c r="H4713">
        <f>IF('Data R5'!C723="","",'Data R5'!AC723)</f>
        <v/>
      </c>
      <c r="I4713">
        <f>IF('Data R5'!C723="","",COUNTIF('Data R5'!J723,"&gt;0")+COUNTIF('Data R5'!L723,"&gt;0")+COUNTIF('Data R5'!N723,"&gt;0")+COUNTIF('Data R5'!P723,"&gt;0")+COUNTIF('Data R5'!R723,"&gt;0")+COUNTIF('Data R5'!T723,"&gt;0")+COUNTIF('Data R5'!V723,"&gt;0")+COUNTIF('Data R5'!X723,"&gt;0"))</f>
        <v/>
      </c>
      <c r="J4713">
        <f>IF('Data R5'!C723="","",IF((COUNTIF('Data R5'!K723,"&gt;0")+COUNTIF('Data R5'!M723,"&gt;0")+COUNTIF('Data R5'!O723,"&gt;0")+COUNTIF('Data R5'!Q723,"&gt;0")+COUNTIF('Data R5'!S723,"&gt;0")+COUNTIF('Data R5'!U723,"&gt;0")+COUNTIF('Data R5'!W723,"&gt;0")+COUNTIF('Data R5'!Y723,"&gt;0"))&gt;0,1,0))</f>
        <v/>
      </c>
      <c r="M4713" t="inlineStr">
        <is>
          <t>Data R</t>
        </is>
      </c>
    </row>
    <row r="4714">
      <c r="A4714" t="inlineStr">
        <is>
          <t>Regional 5</t>
        </is>
      </c>
      <c r="B4714">
        <f>IF('Data R5'!C724="","",'Data R5'!B724)</f>
        <v/>
      </c>
      <c r="C4714">
        <f>IF('Data R5'!C724="","",'Data R5'!C724)</f>
        <v/>
      </c>
      <c r="D4714">
        <f>IF('Data R5'!C724="","",'Data R5'!D724)</f>
        <v/>
      </c>
      <c r="E4714">
        <f>IF('Data R5'!C724="","",'Data R5'!E724)</f>
        <v/>
      </c>
      <c r="F4714">
        <f>IF('Data R5'!C724="","",'Data R5'!F724)</f>
        <v/>
      </c>
      <c r="G4714">
        <f>IF('Data R5'!C724="","",'Data R5'!AD724)</f>
        <v/>
      </c>
      <c r="H4714">
        <f>IF('Data R5'!C724="","",'Data R5'!AC724)</f>
        <v/>
      </c>
      <c r="I4714">
        <f>IF('Data R5'!C724="","",COUNTIF('Data R5'!J724,"&gt;0")+COUNTIF('Data R5'!L724,"&gt;0")+COUNTIF('Data R5'!N724,"&gt;0")+COUNTIF('Data R5'!P724,"&gt;0")+COUNTIF('Data R5'!R724,"&gt;0")+COUNTIF('Data R5'!T724,"&gt;0")+COUNTIF('Data R5'!V724,"&gt;0")+COUNTIF('Data R5'!X724,"&gt;0"))</f>
        <v/>
      </c>
      <c r="J4714">
        <f>IF('Data R5'!C724="","",IF((COUNTIF('Data R5'!K724,"&gt;0")+COUNTIF('Data R5'!M724,"&gt;0")+COUNTIF('Data R5'!O724,"&gt;0")+COUNTIF('Data R5'!Q724,"&gt;0")+COUNTIF('Data R5'!S724,"&gt;0")+COUNTIF('Data R5'!U724,"&gt;0")+COUNTIF('Data R5'!W724,"&gt;0")+COUNTIF('Data R5'!Y724,"&gt;0"))&gt;0,1,0))</f>
        <v/>
      </c>
      <c r="M4714" t="inlineStr">
        <is>
          <t>Data R</t>
        </is>
      </c>
    </row>
    <row r="4715">
      <c r="A4715" t="inlineStr">
        <is>
          <t>Regional 5</t>
        </is>
      </c>
      <c r="B4715">
        <f>IF('Data R5'!C725="","",'Data R5'!B725)</f>
        <v/>
      </c>
      <c r="C4715">
        <f>IF('Data R5'!C725="","",'Data R5'!C725)</f>
        <v/>
      </c>
      <c r="D4715">
        <f>IF('Data R5'!C725="","",'Data R5'!D725)</f>
        <v/>
      </c>
      <c r="E4715">
        <f>IF('Data R5'!C725="","",'Data R5'!E725)</f>
        <v/>
      </c>
      <c r="F4715">
        <f>IF('Data R5'!C725="","",'Data R5'!F725)</f>
        <v/>
      </c>
      <c r="G4715">
        <f>IF('Data R5'!C725="","",'Data R5'!AD725)</f>
        <v/>
      </c>
      <c r="H4715">
        <f>IF('Data R5'!C725="","",'Data R5'!AC725)</f>
        <v/>
      </c>
      <c r="I4715">
        <f>IF('Data R5'!C725="","",COUNTIF('Data R5'!J725,"&gt;0")+COUNTIF('Data R5'!L725,"&gt;0")+COUNTIF('Data R5'!N725,"&gt;0")+COUNTIF('Data R5'!P725,"&gt;0")+COUNTIF('Data R5'!R725,"&gt;0")+COUNTIF('Data R5'!T725,"&gt;0")+COUNTIF('Data R5'!V725,"&gt;0")+COUNTIF('Data R5'!X725,"&gt;0"))</f>
        <v/>
      </c>
      <c r="J4715">
        <f>IF('Data R5'!C725="","",IF((COUNTIF('Data R5'!K725,"&gt;0")+COUNTIF('Data R5'!M725,"&gt;0")+COUNTIF('Data R5'!O725,"&gt;0")+COUNTIF('Data R5'!Q725,"&gt;0")+COUNTIF('Data R5'!S725,"&gt;0")+COUNTIF('Data R5'!U725,"&gt;0")+COUNTIF('Data R5'!W725,"&gt;0")+COUNTIF('Data R5'!Y725,"&gt;0"))&gt;0,1,0))</f>
        <v/>
      </c>
      <c r="M4715" t="inlineStr">
        <is>
          <t>Data R</t>
        </is>
      </c>
    </row>
    <row r="4716">
      <c r="A4716" t="inlineStr">
        <is>
          <t>Regional 5</t>
        </is>
      </c>
      <c r="B4716">
        <f>IF('Data R5'!C726="","",'Data R5'!B726)</f>
        <v/>
      </c>
      <c r="C4716">
        <f>IF('Data R5'!C726="","",'Data R5'!C726)</f>
        <v/>
      </c>
      <c r="D4716">
        <f>IF('Data R5'!C726="","",'Data R5'!D726)</f>
        <v/>
      </c>
      <c r="E4716">
        <f>IF('Data R5'!C726="","",'Data R5'!E726)</f>
        <v/>
      </c>
      <c r="F4716">
        <f>IF('Data R5'!C726="","",'Data R5'!F726)</f>
        <v/>
      </c>
      <c r="G4716">
        <f>IF('Data R5'!C726="","",'Data R5'!AD726)</f>
        <v/>
      </c>
      <c r="H4716">
        <f>IF('Data R5'!C726="","",'Data R5'!AC726)</f>
        <v/>
      </c>
      <c r="I4716">
        <f>IF('Data R5'!C726="","",COUNTIF('Data R5'!J726,"&gt;0")+COUNTIF('Data R5'!L726,"&gt;0")+COUNTIF('Data R5'!N726,"&gt;0")+COUNTIF('Data R5'!P726,"&gt;0")+COUNTIF('Data R5'!R726,"&gt;0")+COUNTIF('Data R5'!T726,"&gt;0")+COUNTIF('Data R5'!V726,"&gt;0")+COUNTIF('Data R5'!X726,"&gt;0"))</f>
        <v/>
      </c>
      <c r="J4716">
        <f>IF('Data R5'!C726="","",IF((COUNTIF('Data R5'!K726,"&gt;0")+COUNTIF('Data R5'!M726,"&gt;0")+COUNTIF('Data R5'!O726,"&gt;0")+COUNTIF('Data R5'!Q726,"&gt;0")+COUNTIF('Data R5'!S726,"&gt;0")+COUNTIF('Data R5'!U726,"&gt;0")+COUNTIF('Data R5'!W726,"&gt;0")+COUNTIF('Data R5'!Y726,"&gt;0"))&gt;0,1,0))</f>
        <v/>
      </c>
      <c r="M4716" t="inlineStr">
        <is>
          <t>Data R</t>
        </is>
      </c>
    </row>
    <row r="4717">
      <c r="A4717" t="inlineStr">
        <is>
          <t>Regional 5</t>
        </is>
      </c>
      <c r="B4717">
        <f>IF('Data R5'!C727="","",'Data R5'!B727)</f>
        <v/>
      </c>
      <c r="C4717">
        <f>IF('Data R5'!C727="","",'Data R5'!C727)</f>
        <v/>
      </c>
      <c r="D4717">
        <f>IF('Data R5'!C727="","",'Data R5'!D727)</f>
        <v/>
      </c>
      <c r="E4717">
        <f>IF('Data R5'!C727="","",'Data R5'!E727)</f>
        <v/>
      </c>
      <c r="F4717">
        <f>IF('Data R5'!C727="","",'Data R5'!F727)</f>
        <v/>
      </c>
      <c r="G4717">
        <f>IF('Data R5'!C727="","",'Data R5'!AD727)</f>
        <v/>
      </c>
      <c r="H4717">
        <f>IF('Data R5'!C727="","",'Data R5'!AC727)</f>
        <v/>
      </c>
      <c r="I4717">
        <f>IF('Data R5'!C727="","",COUNTIF('Data R5'!J727,"&gt;0")+COUNTIF('Data R5'!L727,"&gt;0")+COUNTIF('Data R5'!N727,"&gt;0")+COUNTIF('Data R5'!P727,"&gt;0")+COUNTIF('Data R5'!R727,"&gt;0")+COUNTIF('Data R5'!T727,"&gt;0")+COUNTIF('Data R5'!V727,"&gt;0")+COUNTIF('Data R5'!X727,"&gt;0"))</f>
        <v/>
      </c>
      <c r="J4717">
        <f>IF('Data R5'!C727="","",IF((COUNTIF('Data R5'!K727,"&gt;0")+COUNTIF('Data R5'!M727,"&gt;0")+COUNTIF('Data R5'!O727,"&gt;0")+COUNTIF('Data R5'!Q727,"&gt;0")+COUNTIF('Data R5'!S727,"&gt;0")+COUNTIF('Data R5'!U727,"&gt;0")+COUNTIF('Data R5'!W727,"&gt;0")+COUNTIF('Data R5'!Y727,"&gt;0"))&gt;0,1,0))</f>
        <v/>
      </c>
      <c r="M4717" t="inlineStr">
        <is>
          <t>Data R</t>
        </is>
      </c>
    </row>
    <row r="4718">
      <c r="A4718" t="inlineStr">
        <is>
          <t>Regional 5</t>
        </is>
      </c>
      <c r="B4718">
        <f>IF('Data R5'!C728="","",'Data R5'!B728)</f>
        <v/>
      </c>
      <c r="C4718">
        <f>IF('Data R5'!C728="","",'Data R5'!C728)</f>
        <v/>
      </c>
      <c r="D4718">
        <f>IF('Data R5'!C728="","",'Data R5'!D728)</f>
        <v/>
      </c>
      <c r="E4718">
        <f>IF('Data R5'!C728="","",'Data R5'!E728)</f>
        <v/>
      </c>
      <c r="F4718">
        <f>IF('Data R5'!C728="","",'Data R5'!F728)</f>
        <v/>
      </c>
      <c r="G4718">
        <f>IF('Data R5'!C728="","",'Data R5'!AD728)</f>
        <v/>
      </c>
      <c r="H4718">
        <f>IF('Data R5'!C728="","",'Data R5'!AC728)</f>
        <v/>
      </c>
      <c r="I4718">
        <f>IF('Data R5'!C728="","",COUNTIF('Data R5'!J728,"&gt;0")+COUNTIF('Data R5'!L728,"&gt;0")+COUNTIF('Data R5'!N728,"&gt;0")+COUNTIF('Data R5'!P728,"&gt;0")+COUNTIF('Data R5'!R728,"&gt;0")+COUNTIF('Data R5'!T728,"&gt;0")+COUNTIF('Data R5'!V728,"&gt;0")+COUNTIF('Data R5'!X728,"&gt;0"))</f>
        <v/>
      </c>
      <c r="J4718">
        <f>IF('Data R5'!C728="","",IF((COUNTIF('Data R5'!K728,"&gt;0")+COUNTIF('Data R5'!M728,"&gt;0")+COUNTIF('Data R5'!O728,"&gt;0")+COUNTIF('Data R5'!Q728,"&gt;0")+COUNTIF('Data R5'!S728,"&gt;0")+COUNTIF('Data R5'!U728,"&gt;0")+COUNTIF('Data R5'!W728,"&gt;0")+COUNTIF('Data R5'!Y728,"&gt;0"))&gt;0,1,0))</f>
        <v/>
      </c>
      <c r="M4718" t="inlineStr">
        <is>
          <t>Data R</t>
        </is>
      </c>
    </row>
    <row r="4719">
      <c r="A4719" t="inlineStr">
        <is>
          <t>Regional 5</t>
        </is>
      </c>
      <c r="B4719">
        <f>IF('Data R5'!C729="","",'Data R5'!B729)</f>
        <v/>
      </c>
      <c r="C4719">
        <f>IF('Data R5'!C729="","",'Data R5'!C729)</f>
        <v/>
      </c>
      <c r="D4719">
        <f>IF('Data R5'!C729="","",'Data R5'!D729)</f>
        <v/>
      </c>
      <c r="E4719">
        <f>IF('Data R5'!C729="","",'Data R5'!E729)</f>
        <v/>
      </c>
      <c r="F4719">
        <f>IF('Data R5'!C729="","",'Data R5'!F729)</f>
        <v/>
      </c>
      <c r="G4719">
        <f>IF('Data R5'!C729="","",'Data R5'!AD729)</f>
        <v/>
      </c>
      <c r="H4719">
        <f>IF('Data R5'!C729="","",'Data R5'!AC729)</f>
        <v/>
      </c>
      <c r="I4719">
        <f>IF('Data R5'!C729="","",COUNTIF('Data R5'!J729,"&gt;0")+COUNTIF('Data R5'!L729,"&gt;0")+COUNTIF('Data R5'!N729,"&gt;0")+COUNTIF('Data R5'!P729,"&gt;0")+COUNTIF('Data R5'!R729,"&gt;0")+COUNTIF('Data R5'!T729,"&gt;0")+COUNTIF('Data R5'!V729,"&gt;0")+COUNTIF('Data R5'!X729,"&gt;0"))</f>
        <v/>
      </c>
      <c r="J4719">
        <f>IF('Data R5'!C729="","",IF((COUNTIF('Data R5'!K729,"&gt;0")+COUNTIF('Data R5'!M729,"&gt;0")+COUNTIF('Data R5'!O729,"&gt;0")+COUNTIF('Data R5'!Q729,"&gt;0")+COUNTIF('Data R5'!S729,"&gt;0")+COUNTIF('Data R5'!U729,"&gt;0")+COUNTIF('Data R5'!W729,"&gt;0")+COUNTIF('Data R5'!Y729,"&gt;0"))&gt;0,1,0))</f>
        <v/>
      </c>
      <c r="M4719" t="inlineStr">
        <is>
          <t>Data R</t>
        </is>
      </c>
    </row>
    <row r="4720">
      <c r="A4720" t="inlineStr">
        <is>
          <t>Regional 5</t>
        </is>
      </c>
      <c r="B4720">
        <f>IF('Data R5'!C730="","",'Data R5'!B730)</f>
        <v/>
      </c>
      <c r="C4720">
        <f>IF('Data R5'!C730="","",'Data R5'!C730)</f>
        <v/>
      </c>
      <c r="D4720">
        <f>IF('Data R5'!C730="","",'Data R5'!D730)</f>
        <v/>
      </c>
      <c r="E4720">
        <f>IF('Data R5'!C730="","",'Data R5'!E730)</f>
        <v/>
      </c>
      <c r="F4720">
        <f>IF('Data R5'!C730="","",'Data R5'!F730)</f>
        <v/>
      </c>
      <c r="G4720">
        <f>IF('Data R5'!C730="","",'Data R5'!AD730)</f>
        <v/>
      </c>
      <c r="H4720">
        <f>IF('Data R5'!C730="","",'Data R5'!AC730)</f>
        <v/>
      </c>
      <c r="I4720">
        <f>IF('Data R5'!C730="","",COUNTIF('Data R5'!J730,"&gt;0")+COUNTIF('Data R5'!L730,"&gt;0")+COUNTIF('Data R5'!N730,"&gt;0")+COUNTIF('Data R5'!P730,"&gt;0")+COUNTIF('Data R5'!R730,"&gt;0")+COUNTIF('Data R5'!T730,"&gt;0")+COUNTIF('Data R5'!V730,"&gt;0")+COUNTIF('Data R5'!X730,"&gt;0"))</f>
        <v/>
      </c>
      <c r="J4720">
        <f>IF('Data R5'!C730="","",IF((COUNTIF('Data R5'!K730,"&gt;0")+COUNTIF('Data R5'!M730,"&gt;0")+COUNTIF('Data R5'!O730,"&gt;0")+COUNTIF('Data R5'!Q730,"&gt;0")+COUNTIF('Data R5'!S730,"&gt;0")+COUNTIF('Data R5'!U730,"&gt;0")+COUNTIF('Data R5'!W730,"&gt;0")+COUNTIF('Data R5'!Y730,"&gt;0"))&gt;0,1,0))</f>
        <v/>
      </c>
      <c r="M4720" t="inlineStr">
        <is>
          <t>Data R</t>
        </is>
      </c>
    </row>
    <row r="4721">
      <c r="A4721" t="inlineStr">
        <is>
          <t>Regional 5</t>
        </is>
      </c>
      <c r="B4721">
        <f>IF('Data R5'!C731="","",'Data R5'!B731)</f>
        <v/>
      </c>
      <c r="C4721">
        <f>IF('Data R5'!C731="","",'Data R5'!C731)</f>
        <v/>
      </c>
      <c r="D4721">
        <f>IF('Data R5'!C731="","",'Data R5'!D731)</f>
        <v/>
      </c>
      <c r="E4721">
        <f>IF('Data R5'!C731="","",'Data R5'!E731)</f>
        <v/>
      </c>
      <c r="F4721">
        <f>IF('Data R5'!C731="","",'Data R5'!F731)</f>
        <v/>
      </c>
      <c r="G4721">
        <f>IF('Data R5'!C731="","",'Data R5'!AD731)</f>
        <v/>
      </c>
      <c r="H4721">
        <f>IF('Data R5'!C731="","",'Data R5'!AC731)</f>
        <v/>
      </c>
      <c r="I4721">
        <f>IF('Data R5'!C731="","",COUNTIF('Data R5'!J731,"&gt;0")+COUNTIF('Data R5'!L731,"&gt;0")+COUNTIF('Data R5'!N731,"&gt;0")+COUNTIF('Data R5'!P731,"&gt;0")+COUNTIF('Data R5'!R731,"&gt;0")+COUNTIF('Data R5'!T731,"&gt;0")+COUNTIF('Data R5'!V731,"&gt;0")+COUNTIF('Data R5'!X731,"&gt;0"))</f>
        <v/>
      </c>
      <c r="J4721">
        <f>IF('Data R5'!C731="","",IF((COUNTIF('Data R5'!K731,"&gt;0")+COUNTIF('Data R5'!M731,"&gt;0")+COUNTIF('Data R5'!O731,"&gt;0")+COUNTIF('Data R5'!Q731,"&gt;0")+COUNTIF('Data R5'!S731,"&gt;0")+COUNTIF('Data R5'!U731,"&gt;0")+COUNTIF('Data R5'!W731,"&gt;0")+COUNTIF('Data R5'!Y731,"&gt;0"))&gt;0,1,0))</f>
        <v/>
      </c>
      <c r="M4721" t="inlineStr">
        <is>
          <t>Data R</t>
        </is>
      </c>
    </row>
    <row r="4722">
      <c r="A4722" t="inlineStr">
        <is>
          <t>Regional 5</t>
        </is>
      </c>
      <c r="B4722">
        <f>IF('Data R5'!C732="","",'Data R5'!B732)</f>
        <v/>
      </c>
      <c r="C4722">
        <f>IF('Data R5'!C732="","",'Data R5'!C732)</f>
        <v/>
      </c>
      <c r="D4722">
        <f>IF('Data R5'!C732="","",'Data R5'!D732)</f>
        <v/>
      </c>
      <c r="E4722">
        <f>IF('Data R5'!C732="","",'Data R5'!E732)</f>
        <v/>
      </c>
      <c r="F4722">
        <f>IF('Data R5'!C732="","",'Data R5'!F732)</f>
        <v/>
      </c>
      <c r="G4722">
        <f>IF('Data R5'!C732="","",'Data R5'!AD732)</f>
        <v/>
      </c>
      <c r="H4722">
        <f>IF('Data R5'!C732="","",'Data R5'!AC732)</f>
        <v/>
      </c>
      <c r="I4722">
        <f>IF('Data R5'!C732="","",COUNTIF('Data R5'!J732,"&gt;0")+COUNTIF('Data R5'!L732,"&gt;0")+COUNTIF('Data R5'!N732,"&gt;0")+COUNTIF('Data R5'!P732,"&gt;0")+COUNTIF('Data R5'!R732,"&gt;0")+COUNTIF('Data R5'!T732,"&gt;0")+COUNTIF('Data R5'!V732,"&gt;0")+COUNTIF('Data R5'!X732,"&gt;0"))</f>
        <v/>
      </c>
      <c r="J4722">
        <f>IF('Data R5'!C732="","",IF((COUNTIF('Data R5'!K732,"&gt;0")+COUNTIF('Data R5'!M732,"&gt;0")+COUNTIF('Data R5'!O732,"&gt;0")+COUNTIF('Data R5'!Q732,"&gt;0")+COUNTIF('Data R5'!S732,"&gt;0")+COUNTIF('Data R5'!U732,"&gt;0")+COUNTIF('Data R5'!W732,"&gt;0")+COUNTIF('Data R5'!Y732,"&gt;0"))&gt;0,1,0))</f>
        <v/>
      </c>
      <c r="M4722" t="inlineStr">
        <is>
          <t>Data R</t>
        </is>
      </c>
    </row>
    <row r="4723">
      <c r="A4723" t="inlineStr">
        <is>
          <t>Regional 5</t>
        </is>
      </c>
      <c r="B4723">
        <f>IF('Data R5'!C733="","",'Data R5'!B733)</f>
        <v/>
      </c>
      <c r="C4723">
        <f>IF('Data R5'!C733="","",'Data R5'!C733)</f>
        <v/>
      </c>
      <c r="D4723">
        <f>IF('Data R5'!C733="","",'Data R5'!D733)</f>
        <v/>
      </c>
      <c r="E4723">
        <f>IF('Data R5'!C733="","",'Data R5'!E733)</f>
        <v/>
      </c>
      <c r="F4723">
        <f>IF('Data R5'!C733="","",'Data R5'!F733)</f>
        <v/>
      </c>
      <c r="G4723">
        <f>IF('Data R5'!C733="","",'Data R5'!AD733)</f>
        <v/>
      </c>
      <c r="H4723">
        <f>IF('Data R5'!C733="","",'Data R5'!AC733)</f>
        <v/>
      </c>
      <c r="I4723">
        <f>IF('Data R5'!C733="","",COUNTIF('Data R5'!J733,"&gt;0")+COUNTIF('Data R5'!L733,"&gt;0")+COUNTIF('Data R5'!N733,"&gt;0")+COUNTIF('Data R5'!P733,"&gt;0")+COUNTIF('Data R5'!R733,"&gt;0")+COUNTIF('Data R5'!T733,"&gt;0")+COUNTIF('Data R5'!V733,"&gt;0")+COUNTIF('Data R5'!X733,"&gt;0"))</f>
        <v/>
      </c>
      <c r="J4723">
        <f>IF('Data R5'!C733="","",IF((COUNTIF('Data R5'!K733,"&gt;0")+COUNTIF('Data R5'!M733,"&gt;0")+COUNTIF('Data R5'!O733,"&gt;0")+COUNTIF('Data R5'!Q733,"&gt;0")+COUNTIF('Data R5'!S733,"&gt;0")+COUNTIF('Data R5'!U733,"&gt;0")+COUNTIF('Data R5'!W733,"&gt;0")+COUNTIF('Data R5'!Y733,"&gt;0"))&gt;0,1,0))</f>
        <v/>
      </c>
      <c r="M4723" t="inlineStr">
        <is>
          <t>Data R</t>
        </is>
      </c>
    </row>
    <row r="4724">
      <c r="A4724" t="inlineStr">
        <is>
          <t>Regional 5</t>
        </is>
      </c>
      <c r="B4724">
        <f>IF('Data R5'!C734="","",'Data R5'!B734)</f>
        <v/>
      </c>
      <c r="C4724">
        <f>IF('Data R5'!C734="","",'Data R5'!C734)</f>
        <v/>
      </c>
      <c r="D4724">
        <f>IF('Data R5'!C734="","",'Data R5'!D734)</f>
        <v/>
      </c>
      <c r="E4724">
        <f>IF('Data R5'!C734="","",'Data R5'!E734)</f>
        <v/>
      </c>
      <c r="F4724">
        <f>IF('Data R5'!C734="","",'Data R5'!F734)</f>
        <v/>
      </c>
      <c r="G4724">
        <f>IF('Data R5'!C734="","",'Data R5'!AD734)</f>
        <v/>
      </c>
      <c r="H4724">
        <f>IF('Data R5'!C734="","",'Data R5'!AC734)</f>
        <v/>
      </c>
      <c r="I4724">
        <f>IF('Data R5'!C734="","",COUNTIF('Data R5'!J734,"&gt;0")+COUNTIF('Data R5'!L734,"&gt;0")+COUNTIF('Data R5'!N734,"&gt;0")+COUNTIF('Data R5'!P734,"&gt;0")+COUNTIF('Data R5'!R734,"&gt;0")+COUNTIF('Data R5'!T734,"&gt;0")+COUNTIF('Data R5'!V734,"&gt;0")+COUNTIF('Data R5'!X734,"&gt;0"))</f>
        <v/>
      </c>
      <c r="J4724">
        <f>IF('Data R5'!C734="","",IF((COUNTIF('Data R5'!K734,"&gt;0")+COUNTIF('Data R5'!M734,"&gt;0")+COUNTIF('Data R5'!O734,"&gt;0")+COUNTIF('Data R5'!Q734,"&gt;0")+COUNTIF('Data R5'!S734,"&gt;0")+COUNTIF('Data R5'!U734,"&gt;0")+COUNTIF('Data R5'!W734,"&gt;0")+COUNTIF('Data R5'!Y734,"&gt;0"))&gt;0,1,0))</f>
        <v/>
      </c>
      <c r="M4724" t="inlineStr">
        <is>
          <t>Data R</t>
        </is>
      </c>
    </row>
    <row r="4725">
      <c r="A4725" t="inlineStr">
        <is>
          <t>Regional 5</t>
        </is>
      </c>
      <c r="B4725">
        <f>IF('Data R5'!C735="","",'Data R5'!B735)</f>
        <v/>
      </c>
      <c r="C4725">
        <f>IF('Data R5'!C735="","",'Data R5'!C735)</f>
        <v/>
      </c>
      <c r="D4725">
        <f>IF('Data R5'!C735="","",'Data R5'!D735)</f>
        <v/>
      </c>
      <c r="E4725">
        <f>IF('Data R5'!C735="","",'Data R5'!E735)</f>
        <v/>
      </c>
      <c r="F4725">
        <f>IF('Data R5'!C735="","",'Data R5'!F735)</f>
        <v/>
      </c>
      <c r="G4725">
        <f>IF('Data R5'!C735="","",'Data R5'!AD735)</f>
        <v/>
      </c>
      <c r="H4725">
        <f>IF('Data R5'!C735="","",'Data R5'!AC735)</f>
        <v/>
      </c>
      <c r="I4725">
        <f>IF('Data R5'!C735="","",COUNTIF('Data R5'!J735,"&gt;0")+COUNTIF('Data R5'!L735,"&gt;0")+COUNTIF('Data R5'!N735,"&gt;0")+COUNTIF('Data R5'!P735,"&gt;0")+COUNTIF('Data R5'!R735,"&gt;0")+COUNTIF('Data R5'!T735,"&gt;0")+COUNTIF('Data R5'!V735,"&gt;0")+COUNTIF('Data R5'!X735,"&gt;0"))</f>
        <v/>
      </c>
      <c r="J4725">
        <f>IF('Data R5'!C735="","",IF((COUNTIF('Data R5'!K735,"&gt;0")+COUNTIF('Data R5'!M735,"&gt;0")+COUNTIF('Data R5'!O735,"&gt;0")+COUNTIF('Data R5'!Q735,"&gt;0")+COUNTIF('Data R5'!S735,"&gt;0")+COUNTIF('Data R5'!U735,"&gt;0")+COUNTIF('Data R5'!W735,"&gt;0")+COUNTIF('Data R5'!Y735,"&gt;0"))&gt;0,1,0))</f>
        <v/>
      </c>
      <c r="M4725" t="inlineStr">
        <is>
          <t>Data R</t>
        </is>
      </c>
    </row>
    <row r="4726">
      <c r="A4726" t="inlineStr">
        <is>
          <t>Regional 5</t>
        </is>
      </c>
      <c r="B4726">
        <f>IF('Data R5'!C736="","",'Data R5'!B736)</f>
        <v/>
      </c>
      <c r="C4726">
        <f>IF('Data R5'!C736="","",'Data R5'!C736)</f>
        <v/>
      </c>
      <c r="D4726">
        <f>IF('Data R5'!C736="","",'Data R5'!D736)</f>
        <v/>
      </c>
      <c r="E4726">
        <f>IF('Data R5'!C736="","",'Data R5'!E736)</f>
        <v/>
      </c>
      <c r="F4726">
        <f>IF('Data R5'!C736="","",'Data R5'!F736)</f>
        <v/>
      </c>
      <c r="G4726">
        <f>IF('Data R5'!C736="","",'Data R5'!AD736)</f>
        <v/>
      </c>
      <c r="H4726">
        <f>IF('Data R5'!C736="","",'Data R5'!AC736)</f>
        <v/>
      </c>
      <c r="I4726">
        <f>IF('Data R5'!C736="","",COUNTIF('Data R5'!J736,"&gt;0")+COUNTIF('Data R5'!L736,"&gt;0")+COUNTIF('Data R5'!N736,"&gt;0")+COUNTIF('Data R5'!P736,"&gt;0")+COUNTIF('Data R5'!R736,"&gt;0")+COUNTIF('Data R5'!T736,"&gt;0")+COUNTIF('Data R5'!V736,"&gt;0")+COUNTIF('Data R5'!X736,"&gt;0"))</f>
        <v/>
      </c>
      <c r="J4726">
        <f>IF('Data R5'!C736="","",IF((COUNTIF('Data R5'!K736,"&gt;0")+COUNTIF('Data R5'!M736,"&gt;0")+COUNTIF('Data R5'!O736,"&gt;0")+COUNTIF('Data R5'!Q736,"&gt;0")+COUNTIF('Data R5'!S736,"&gt;0")+COUNTIF('Data R5'!U736,"&gt;0")+COUNTIF('Data R5'!W736,"&gt;0")+COUNTIF('Data R5'!Y736,"&gt;0"))&gt;0,1,0))</f>
        <v/>
      </c>
      <c r="M4726" t="inlineStr">
        <is>
          <t>Data R</t>
        </is>
      </c>
    </row>
    <row r="4727">
      <c r="A4727" t="inlineStr">
        <is>
          <t>Regional 5</t>
        </is>
      </c>
      <c r="B4727">
        <f>IF('Data R5'!C737="","",'Data R5'!B737)</f>
        <v/>
      </c>
      <c r="C4727">
        <f>IF('Data R5'!C737="","",'Data R5'!C737)</f>
        <v/>
      </c>
      <c r="D4727">
        <f>IF('Data R5'!C737="","",'Data R5'!D737)</f>
        <v/>
      </c>
      <c r="E4727">
        <f>IF('Data R5'!C737="","",'Data R5'!E737)</f>
        <v/>
      </c>
      <c r="F4727">
        <f>IF('Data R5'!C737="","",'Data R5'!F737)</f>
        <v/>
      </c>
      <c r="G4727">
        <f>IF('Data R5'!C737="","",'Data R5'!AD737)</f>
        <v/>
      </c>
      <c r="H4727">
        <f>IF('Data R5'!C737="","",'Data R5'!AC737)</f>
        <v/>
      </c>
      <c r="I4727">
        <f>IF('Data R5'!C737="","",COUNTIF('Data R5'!J737,"&gt;0")+COUNTIF('Data R5'!L737,"&gt;0")+COUNTIF('Data R5'!N737,"&gt;0")+COUNTIF('Data R5'!P737,"&gt;0")+COUNTIF('Data R5'!R737,"&gt;0")+COUNTIF('Data R5'!T737,"&gt;0")+COUNTIF('Data R5'!V737,"&gt;0")+COUNTIF('Data R5'!X737,"&gt;0"))</f>
        <v/>
      </c>
      <c r="J4727">
        <f>IF('Data R5'!C737="","",IF((COUNTIF('Data R5'!K737,"&gt;0")+COUNTIF('Data R5'!M737,"&gt;0")+COUNTIF('Data R5'!O737,"&gt;0")+COUNTIF('Data R5'!Q737,"&gt;0")+COUNTIF('Data R5'!S737,"&gt;0")+COUNTIF('Data R5'!U737,"&gt;0")+COUNTIF('Data R5'!W737,"&gt;0")+COUNTIF('Data R5'!Y737,"&gt;0"))&gt;0,1,0))</f>
        <v/>
      </c>
      <c r="M4727" t="inlineStr">
        <is>
          <t>Data R</t>
        </is>
      </c>
    </row>
    <row r="4728">
      <c r="A4728" t="inlineStr">
        <is>
          <t>Regional 5</t>
        </is>
      </c>
      <c r="B4728">
        <f>IF('Data R5'!C738="","",'Data R5'!B738)</f>
        <v/>
      </c>
      <c r="C4728">
        <f>IF('Data R5'!C738="","",'Data R5'!C738)</f>
        <v/>
      </c>
      <c r="D4728">
        <f>IF('Data R5'!C738="","",'Data R5'!D738)</f>
        <v/>
      </c>
      <c r="E4728">
        <f>IF('Data R5'!C738="","",'Data R5'!E738)</f>
        <v/>
      </c>
      <c r="F4728">
        <f>IF('Data R5'!C738="","",'Data R5'!F738)</f>
        <v/>
      </c>
      <c r="G4728">
        <f>IF('Data R5'!C738="","",'Data R5'!AD738)</f>
        <v/>
      </c>
      <c r="H4728">
        <f>IF('Data R5'!C738="","",'Data R5'!AC738)</f>
        <v/>
      </c>
      <c r="I4728">
        <f>IF('Data R5'!C738="","",COUNTIF('Data R5'!J738,"&gt;0")+COUNTIF('Data R5'!L738,"&gt;0")+COUNTIF('Data R5'!N738,"&gt;0")+COUNTIF('Data R5'!P738,"&gt;0")+COUNTIF('Data R5'!R738,"&gt;0")+COUNTIF('Data R5'!T738,"&gt;0")+COUNTIF('Data R5'!V738,"&gt;0")+COUNTIF('Data R5'!X738,"&gt;0"))</f>
        <v/>
      </c>
      <c r="J4728">
        <f>IF('Data R5'!C738="","",IF((COUNTIF('Data R5'!K738,"&gt;0")+COUNTIF('Data R5'!M738,"&gt;0")+COUNTIF('Data R5'!O738,"&gt;0")+COUNTIF('Data R5'!Q738,"&gt;0")+COUNTIF('Data R5'!S738,"&gt;0")+COUNTIF('Data R5'!U738,"&gt;0")+COUNTIF('Data R5'!W738,"&gt;0")+COUNTIF('Data R5'!Y738,"&gt;0"))&gt;0,1,0))</f>
        <v/>
      </c>
      <c r="M4728" t="inlineStr">
        <is>
          <t>Data R</t>
        </is>
      </c>
    </row>
    <row r="4729">
      <c r="A4729" t="inlineStr">
        <is>
          <t>Regional 5</t>
        </is>
      </c>
      <c r="B4729">
        <f>IF('Data R5'!C739="","",'Data R5'!B739)</f>
        <v/>
      </c>
      <c r="C4729">
        <f>IF('Data R5'!C739="","",'Data R5'!C739)</f>
        <v/>
      </c>
      <c r="D4729">
        <f>IF('Data R5'!C739="","",'Data R5'!D739)</f>
        <v/>
      </c>
      <c r="E4729">
        <f>IF('Data R5'!C739="","",'Data R5'!E739)</f>
        <v/>
      </c>
      <c r="F4729">
        <f>IF('Data R5'!C739="","",'Data R5'!F739)</f>
        <v/>
      </c>
      <c r="G4729">
        <f>IF('Data R5'!C739="","",'Data R5'!AD739)</f>
        <v/>
      </c>
      <c r="H4729">
        <f>IF('Data R5'!C739="","",'Data R5'!AC739)</f>
        <v/>
      </c>
      <c r="I4729">
        <f>IF('Data R5'!C739="","",COUNTIF('Data R5'!J739,"&gt;0")+COUNTIF('Data R5'!L739,"&gt;0")+COUNTIF('Data R5'!N739,"&gt;0")+COUNTIF('Data R5'!P739,"&gt;0")+COUNTIF('Data R5'!R739,"&gt;0")+COUNTIF('Data R5'!T739,"&gt;0")+COUNTIF('Data R5'!V739,"&gt;0")+COUNTIF('Data R5'!X739,"&gt;0"))</f>
        <v/>
      </c>
      <c r="J4729">
        <f>IF('Data R5'!C739="","",IF((COUNTIF('Data R5'!K739,"&gt;0")+COUNTIF('Data R5'!M739,"&gt;0")+COUNTIF('Data R5'!O739,"&gt;0")+COUNTIF('Data R5'!Q739,"&gt;0")+COUNTIF('Data R5'!S739,"&gt;0")+COUNTIF('Data R5'!U739,"&gt;0")+COUNTIF('Data R5'!W739,"&gt;0")+COUNTIF('Data R5'!Y739,"&gt;0"))&gt;0,1,0))</f>
        <v/>
      </c>
      <c r="M4729" t="inlineStr">
        <is>
          <t>Data R</t>
        </is>
      </c>
    </row>
    <row r="4730">
      <c r="A4730" t="inlineStr">
        <is>
          <t>Regional 5</t>
        </is>
      </c>
      <c r="B4730">
        <f>IF('Data R5'!C740="","",'Data R5'!B740)</f>
        <v/>
      </c>
      <c r="C4730">
        <f>IF('Data R5'!C740="","",'Data R5'!C740)</f>
        <v/>
      </c>
      <c r="D4730">
        <f>IF('Data R5'!C740="","",'Data R5'!D740)</f>
        <v/>
      </c>
      <c r="E4730">
        <f>IF('Data R5'!C740="","",'Data R5'!E740)</f>
        <v/>
      </c>
      <c r="F4730">
        <f>IF('Data R5'!C740="","",'Data R5'!F740)</f>
        <v/>
      </c>
      <c r="G4730">
        <f>IF('Data R5'!C740="","",'Data R5'!AD740)</f>
        <v/>
      </c>
      <c r="H4730">
        <f>IF('Data R5'!C740="","",'Data R5'!AC740)</f>
        <v/>
      </c>
      <c r="I4730">
        <f>IF('Data R5'!C740="","",COUNTIF('Data R5'!J740,"&gt;0")+COUNTIF('Data R5'!L740,"&gt;0")+COUNTIF('Data R5'!N740,"&gt;0")+COUNTIF('Data R5'!P740,"&gt;0")+COUNTIF('Data R5'!R740,"&gt;0")+COUNTIF('Data R5'!T740,"&gt;0")+COUNTIF('Data R5'!V740,"&gt;0")+COUNTIF('Data R5'!X740,"&gt;0"))</f>
        <v/>
      </c>
      <c r="J4730">
        <f>IF('Data R5'!C740="","",IF((COUNTIF('Data R5'!K740,"&gt;0")+COUNTIF('Data R5'!M740,"&gt;0")+COUNTIF('Data R5'!O740,"&gt;0")+COUNTIF('Data R5'!Q740,"&gt;0")+COUNTIF('Data R5'!S740,"&gt;0")+COUNTIF('Data R5'!U740,"&gt;0")+COUNTIF('Data R5'!W740,"&gt;0")+COUNTIF('Data R5'!Y740,"&gt;0"))&gt;0,1,0))</f>
        <v/>
      </c>
      <c r="M4730" t="inlineStr">
        <is>
          <t>Data R</t>
        </is>
      </c>
    </row>
    <row r="4731">
      <c r="A4731" t="inlineStr">
        <is>
          <t>Regional 5</t>
        </is>
      </c>
      <c r="B4731">
        <f>IF('Data R5'!C741="","",'Data R5'!B741)</f>
        <v/>
      </c>
      <c r="C4731">
        <f>IF('Data R5'!C741="","",'Data R5'!C741)</f>
        <v/>
      </c>
      <c r="D4731">
        <f>IF('Data R5'!C741="","",'Data R5'!D741)</f>
        <v/>
      </c>
      <c r="E4731">
        <f>IF('Data R5'!C741="","",'Data R5'!E741)</f>
        <v/>
      </c>
      <c r="F4731">
        <f>IF('Data R5'!C741="","",'Data R5'!F741)</f>
        <v/>
      </c>
      <c r="G4731">
        <f>IF('Data R5'!C741="","",'Data R5'!AD741)</f>
        <v/>
      </c>
      <c r="H4731">
        <f>IF('Data R5'!C741="","",'Data R5'!AC741)</f>
        <v/>
      </c>
      <c r="I4731">
        <f>IF('Data R5'!C741="","",COUNTIF('Data R5'!J741,"&gt;0")+COUNTIF('Data R5'!L741,"&gt;0")+COUNTIF('Data R5'!N741,"&gt;0")+COUNTIF('Data R5'!P741,"&gt;0")+COUNTIF('Data R5'!R741,"&gt;0")+COUNTIF('Data R5'!T741,"&gt;0")+COUNTIF('Data R5'!V741,"&gt;0")+COUNTIF('Data R5'!X741,"&gt;0"))</f>
        <v/>
      </c>
      <c r="J4731">
        <f>IF('Data R5'!C741="","",IF((COUNTIF('Data R5'!K741,"&gt;0")+COUNTIF('Data R5'!M741,"&gt;0")+COUNTIF('Data R5'!O741,"&gt;0")+COUNTIF('Data R5'!Q741,"&gt;0")+COUNTIF('Data R5'!S741,"&gt;0")+COUNTIF('Data R5'!U741,"&gt;0")+COUNTIF('Data R5'!W741,"&gt;0")+COUNTIF('Data R5'!Y741,"&gt;0"))&gt;0,1,0))</f>
        <v/>
      </c>
      <c r="M4731" t="inlineStr">
        <is>
          <t>Data R</t>
        </is>
      </c>
    </row>
    <row r="4732">
      <c r="A4732" t="inlineStr">
        <is>
          <t>Regional 5</t>
        </is>
      </c>
      <c r="B4732">
        <f>IF('Data R5'!C742="","",'Data R5'!B742)</f>
        <v/>
      </c>
      <c r="C4732">
        <f>IF('Data R5'!C742="","",'Data R5'!C742)</f>
        <v/>
      </c>
      <c r="D4732">
        <f>IF('Data R5'!C742="","",'Data R5'!D742)</f>
        <v/>
      </c>
      <c r="E4732">
        <f>IF('Data R5'!C742="","",'Data R5'!E742)</f>
        <v/>
      </c>
      <c r="F4732">
        <f>IF('Data R5'!C742="","",'Data R5'!F742)</f>
        <v/>
      </c>
      <c r="G4732">
        <f>IF('Data R5'!C742="","",'Data R5'!AD742)</f>
        <v/>
      </c>
      <c r="H4732">
        <f>IF('Data R5'!C742="","",'Data R5'!AC742)</f>
        <v/>
      </c>
      <c r="I4732">
        <f>IF('Data R5'!C742="","",COUNTIF('Data R5'!J742,"&gt;0")+COUNTIF('Data R5'!L742,"&gt;0")+COUNTIF('Data R5'!N742,"&gt;0")+COUNTIF('Data R5'!P742,"&gt;0")+COUNTIF('Data R5'!R742,"&gt;0")+COUNTIF('Data R5'!T742,"&gt;0")+COUNTIF('Data R5'!V742,"&gt;0")+COUNTIF('Data R5'!X742,"&gt;0"))</f>
        <v/>
      </c>
      <c r="J4732">
        <f>IF('Data R5'!C742="","",IF((COUNTIF('Data R5'!K742,"&gt;0")+COUNTIF('Data R5'!M742,"&gt;0")+COUNTIF('Data R5'!O742,"&gt;0")+COUNTIF('Data R5'!Q742,"&gt;0")+COUNTIF('Data R5'!S742,"&gt;0")+COUNTIF('Data R5'!U742,"&gt;0")+COUNTIF('Data R5'!W742,"&gt;0")+COUNTIF('Data R5'!Y742,"&gt;0"))&gt;0,1,0))</f>
        <v/>
      </c>
      <c r="M4732" t="inlineStr">
        <is>
          <t>Data R</t>
        </is>
      </c>
    </row>
    <row r="4733">
      <c r="A4733" t="inlineStr">
        <is>
          <t>Regional 5</t>
        </is>
      </c>
      <c r="B4733">
        <f>IF('Data R5'!C743="","",'Data R5'!B743)</f>
        <v/>
      </c>
      <c r="C4733">
        <f>IF('Data R5'!C743="","",'Data R5'!C743)</f>
        <v/>
      </c>
      <c r="D4733">
        <f>IF('Data R5'!C743="","",'Data R5'!D743)</f>
        <v/>
      </c>
      <c r="E4733">
        <f>IF('Data R5'!C743="","",'Data R5'!E743)</f>
        <v/>
      </c>
      <c r="F4733">
        <f>IF('Data R5'!C743="","",'Data R5'!F743)</f>
        <v/>
      </c>
      <c r="G4733">
        <f>IF('Data R5'!C743="","",'Data R5'!AD743)</f>
        <v/>
      </c>
      <c r="H4733">
        <f>IF('Data R5'!C743="","",'Data R5'!AC743)</f>
        <v/>
      </c>
      <c r="I4733">
        <f>IF('Data R5'!C743="","",COUNTIF('Data R5'!J743,"&gt;0")+COUNTIF('Data R5'!L743,"&gt;0")+COUNTIF('Data R5'!N743,"&gt;0")+COUNTIF('Data R5'!P743,"&gt;0")+COUNTIF('Data R5'!R743,"&gt;0")+COUNTIF('Data R5'!T743,"&gt;0")+COUNTIF('Data R5'!V743,"&gt;0")+COUNTIF('Data R5'!X743,"&gt;0"))</f>
        <v/>
      </c>
      <c r="J4733">
        <f>IF('Data R5'!C743="","",IF((COUNTIF('Data R5'!K743,"&gt;0")+COUNTIF('Data R5'!M743,"&gt;0")+COUNTIF('Data R5'!O743,"&gt;0")+COUNTIF('Data R5'!Q743,"&gt;0")+COUNTIF('Data R5'!S743,"&gt;0")+COUNTIF('Data R5'!U743,"&gt;0")+COUNTIF('Data R5'!W743,"&gt;0")+COUNTIF('Data R5'!Y743,"&gt;0"))&gt;0,1,0))</f>
        <v/>
      </c>
      <c r="M4733" t="inlineStr">
        <is>
          <t>Data R</t>
        </is>
      </c>
    </row>
    <row r="4734">
      <c r="A4734" t="inlineStr">
        <is>
          <t>Regional 5</t>
        </is>
      </c>
      <c r="B4734">
        <f>IF('Data R5'!C744="","",'Data R5'!B744)</f>
        <v/>
      </c>
      <c r="C4734">
        <f>IF('Data R5'!C744="","",'Data R5'!C744)</f>
        <v/>
      </c>
      <c r="D4734">
        <f>IF('Data R5'!C744="","",'Data R5'!D744)</f>
        <v/>
      </c>
      <c r="E4734">
        <f>IF('Data R5'!C744="","",'Data R5'!E744)</f>
        <v/>
      </c>
      <c r="F4734">
        <f>IF('Data R5'!C744="","",'Data R5'!F744)</f>
        <v/>
      </c>
      <c r="G4734">
        <f>IF('Data R5'!C744="","",'Data R5'!AD744)</f>
        <v/>
      </c>
      <c r="H4734">
        <f>IF('Data R5'!C744="","",'Data R5'!AC744)</f>
        <v/>
      </c>
      <c r="I4734">
        <f>IF('Data R5'!C744="","",COUNTIF('Data R5'!J744,"&gt;0")+COUNTIF('Data R5'!L744,"&gt;0")+COUNTIF('Data R5'!N744,"&gt;0")+COUNTIF('Data R5'!P744,"&gt;0")+COUNTIF('Data R5'!R744,"&gt;0")+COUNTIF('Data R5'!T744,"&gt;0")+COUNTIF('Data R5'!V744,"&gt;0")+COUNTIF('Data R5'!X744,"&gt;0"))</f>
        <v/>
      </c>
      <c r="J4734">
        <f>IF('Data R5'!C744="","",IF((COUNTIF('Data R5'!K744,"&gt;0")+COUNTIF('Data R5'!M744,"&gt;0")+COUNTIF('Data R5'!O744,"&gt;0")+COUNTIF('Data R5'!Q744,"&gt;0")+COUNTIF('Data R5'!S744,"&gt;0")+COUNTIF('Data R5'!U744,"&gt;0")+COUNTIF('Data R5'!W744,"&gt;0")+COUNTIF('Data R5'!Y744,"&gt;0"))&gt;0,1,0))</f>
        <v/>
      </c>
      <c r="M4734" t="inlineStr">
        <is>
          <t>Data R</t>
        </is>
      </c>
    </row>
    <row r="4735">
      <c r="A4735" t="inlineStr">
        <is>
          <t>Regional 5</t>
        </is>
      </c>
      <c r="B4735">
        <f>IF('Data R5'!C745="","",'Data R5'!B745)</f>
        <v/>
      </c>
      <c r="C4735">
        <f>IF('Data R5'!C745="","",'Data R5'!C745)</f>
        <v/>
      </c>
      <c r="D4735">
        <f>IF('Data R5'!C745="","",'Data R5'!D745)</f>
        <v/>
      </c>
      <c r="E4735">
        <f>IF('Data R5'!C745="","",'Data R5'!E745)</f>
        <v/>
      </c>
      <c r="F4735">
        <f>IF('Data R5'!C745="","",'Data R5'!F745)</f>
        <v/>
      </c>
      <c r="G4735">
        <f>IF('Data R5'!C745="","",'Data R5'!AD745)</f>
        <v/>
      </c>
      <c r="H4735">
        <f>IF('Data R5'!C745="","",'Data R5'!AC745)</f>
        <v/>
      </c>
      <c r="I4735">
        <f>IF('Data R5'!C745="","",COUNTIF('Data R5'!J745,"&gt;0")+COUNTIF('Data R5'!L745,"&gt;0")+COUNTIF('Data R5'!N745,"&gt;0")+COUNTIF('Data R5'!P745,"&gt;0")+COUNTIF('Data R5'!R745,"&gt;0")+COUNTIF('Data R5'!T745,"&gt;0")+COUNTIF('Data R5'!V745,"&gt;0")+COUNTIF('Data R5'!X745,"&gt;0"))</f>
        <v/>
      </c>
      <c r="J4735">
        <f>IF('Data R5'!C745="","",IF((COUNTIF('Data R5'!K745,"&gt;0")+COUNTIF('Data R5'!M745,"&gt;0")+COUNTIF('Data R5'!O745,"&gt;0")+COUNTIF('Data R5'!Q745,"&gt;0")+COUNTIF('Data R5'!S745,"&gt;0")+COUNTIF('Data R5'!U745,"&gt;0")+COUNTIF('Data R5'!W745,"&gt;0")+COUNTIF('Data R5'!Y745,"&gt;0"))&gt;0,1,0))</f>
        <v/>
      </c>
      <c r="M4735" t="inlineStr">
        <is>
          <t>Data R</t>
        </is>
      </c>
    </row>
    <row r="4736">
      <c r="A4736" t="inlineStr">
        <is>
          <t>Regional 5</t>
        </is>
      </c>
      <c r="B4736">
        <f>IF('Data R5'!C746="","",'Data R5'!B746)</f>
        <v/>
      </c>
      <c r="C4736">
        <f>IF('Data R5'!C746="","",'Data R5'!C746)</f>
        <v/>
      </c>
      <c r="D4736">
        <f>IF('Data R5'!C746="","",'Data R5'!D746)</f>
        <v/>
      </c>
      <c r="E4736">
        <f>IF('Data R5'!C746="","",'Data R5'!E746)</f>
        <v/>
      </c>
      <c r="F4736">
        <f>IF('Data R5'!C746="","",'Data R5'!F746)</f>
        <v/>
      </c>
      <c r="G4736">
        <f>IF('Data R5'!C746="","",'Data R5'!AD746)</f>
        <v/>
      </c>
      <c r="H4736">
        <f>IF('Data R5'!C746="","",'Data R5'!AC746)</f>
        <v/>
      </c>
      <c r="I4736">
        <f>IF('Data R5'!C746="","",COUNTIF('Data R5'!J746,"&gt;0")+COUNTIF('Data R5'!L746,"&gt;0")+COUNTIF('Data R5'!N746,"&gt;0")+COUNTIF('Data R5'!P746,"&gt;0")+COUNTIF('Data R5'!R746,"&gt;0")+COUNTIF('Data R5'!T746,"&gt;0")+COUNTIF('Data R5'!V746,"&gt;0")+COUNTIF('Data R5'!X746,"&gt;0"))</f>
        <v/>
      </c>
      <c r="J4736">
        <f>IF('Data R5'!C746="","",IF((COUNTIF('Data R5'!K746,"&gt;0")+COUNTIF('Data R5'!M746,"&gt;0")+COUNTIF('Data R5'!O746,"&gt;0")+COUNTIF('Data R5'!Q746,"&gt;0")+COUNTIF('Data R5'!S746,"&gt;0")+COUNTIF('Data R5'!U746,"&gt;0")+COUNTIF('Data R5'!W746,"&gt;0")+COUNTIF('Data R5'!Y746,"&gt;0"))&gt;0,1,0))</f>
        <v/>
      </c>
      <c r="M4736" t="inlineStr">
        <is>
          <t>Data R</t>
        </is>
      </c>
    </row>
    <row r="4737">
      <c r="A4737" t="inlineStr">
        <is>
          <t>Regional 5</t>
        </is>
      </c>
      <c r="B4737">
        <f>IF('Data R5'!C747="","",'Data R5'!B747)</f>
        <v/>
      </c>
      <c r="C4737">
        <f>IF('Data R5'!C747="","",'Data R5'!C747)</f>
        <v/>
      </c>
      <c r="D4737">
        <f>IF('Data R5'!C747="","",'Data R5'!D747)</f>
        <v/>
      </c>
      <c r="E4737">
        <f>IF('Data R5'!C747="","",'Data R5'!E747)</f>
        <v/>
      </c>
      <c r="F4737">
        <f>IF('Data R5'!C747="","",'Data R5'!F747)</f>
        <v/>
      </c>
      <c r="G4737">
        <f>IF('Data R5'!C747="","",'Data R5'!AD747)</f>
        <v/>
      </c>
      <c r="H4737">
        <f>IF('Data R5'!C747="","",'Data R5'!AC747)</f>
        <v/>
      </c>
      <c r="I4737">
        <f>IF('Data R5'!C747="","",COUNTIF('Data R5'!J747,"&gt;0")+COUNTIF('Data R5'!L747,"&gt;0")+COUNTIF('Data R5'!N747,"&gt;0")+COUNTIF('Data R5'!P747,"&gt;0")+COUNTIF('Data R5'!R747,"&gt;0")+COUNTIF('Data R5'!T747,"&gt;0")+COUNTIF('Data R5'!V747,"&gt;0")+COUNTIF('Data R5'!X747,"&gt;0"))</f>
        <v/>
      </c>
      <c r="J4737">
        <f>IF('Data R5'!C747="","",IF((COUNTIF('Data R5'!K747,"&gt;0")+COUNTIF('Data R5'!M747,"&gt;0")+COUNTIF('Data R5'!O747,"&gt;0")+COUNTIF('Data R5'!Q747,"&gt;0")+COUNTIF('Data R5'!S747,"&gt;0")+COUNTIF('Data R5'!U747,"&gt;0")+COUNTIF('Data R5'!W747,"&gt;0")+COUNTIF('Data R5'!Y747,"&gt;0"))&gt;0,1,0))</f>
        <v/>
      </c>
      <c r="M4737" t="inlineStr">
        <is>
          <t>Data R</t>
        </is>
      </c>
    </row>
    <row r="4738">
      <c r="A4738" t="inlineStr">
        <is>
          <t>Regional 5</t>
        </is>
      </c>
      <c r="B4738">
        <f>IF('Data R5'!C748="","",'Data R5'!B748)</f>
        <v/>
      </c>
      <c r="C4738">
        <f>IF('Data R5'!C748="","",'Data R5'!C748)</f>
        <v/>
      </c>
      <c r="D4738">
        <f>IF('Data R5'!C748="","",'Data R5'!D748)</f>
        <v/>
      </c>
      <c r="E4738">
        <f>IF('Data R5'!C748="","",'Data R5'!E748)</f>
        <v/>
      </c>
      <c r="F4738">
        <f>IF('Data R5'!C748="","",'Data R5'!F748)</f>
        <v/>
      </c>
      <c r="G4738">
        <f>IF('Data R5'!C748="","",'Data R5'!AD748)</f>
        <v/>
      </c>
      <c r="H4738">
        <f>IF('Data R5'!C748="","",'Data R5'!AC748)</f>
        <v/>
      </c>
      <c r="I4738">
        <f>IF('Data R5'!C748="","",COUNTIF('Data R5'!J748,"&gt;0")+COUNTIF('Data R5'!L748,"&gt;0")+COUNTIF('Data R5'!N748,"&gt;0")+COUNTIF('Data R5'!P748,"&gt;0")+COUNTIF('Data R5'!R748,"&gt;0")+COUNTIF('Data R5'!T748,"&gt;0")+COUNTIF('Data R5'!V748,"&gt;0")+COUNTIF('Data R5'!X748,"&gt;0"))</f>
        <v/>
      </c>
      <c r="J4738">
        <f>IF('Data R5'!C748="","",IF((COUNTIF('Data R5'!K748,"&gt;0")+COUNTIF('Data R5'!M748,"&gt;0")+COUNTIF('Data R5'!O748,"&gt;0")+COUNTIF('Data R5'!Q748,"&gt;0")+COUNTIF('Data R5'!S748,"&gt;0")+COUNTIF('Data R5'!U748,"&gt;0")+COUNTIF('Data R5'!W748,"&gt;0")+COUNTIF('Data R5'!Y748,"&gt;0"))&gt;0,1,0))</f>
        <v/>
      </c>
      <c r="M4738" t="inlineStr">
        <is>
          <t>Data R</t>
        </is>
      </c>
    </row>
    <row r="4739">
      <c r="A4739" t="inlineStr">
        <is>
          <t>Regional 5</t>
        </is>
      </c>
      <c r="B4739">
        <f>IF('Data R5'!C749="","",'Data R5'!B749)</f>
        <v/>
      </c>
      <c r="C4739">
        <f>IF('Data R5'!C749="","",'Data R5'!C749)</f>
        <v/>
      </c>
      <c r="D4739">
        <f>IF('Data R5'!C749="","",'Data R5'!D749)</f>
        <v/>
      </c>
      <c r="E4739">
        <f>IF('Data R5'!C749="","",'Data R5'!E749)</f>
        <v/>
      </c>
      <c r="F4739">
        <f>IF('Data R5'!C749="","",'Data R5'!F749)</f>
        <v/>
      </c>
      <c r="G4739">
        <f>IF('Data R5'!C749="","",'Data R5'!AD749)</f>
        <v/>
      </c>
      <c r="H4739">
        <f>IF('Data R5'!C749="","",'Data R5'!AC749)</f>
        <v/>
      </c>
      <c r="I4739">
        <f>IF('Data R5'!C749="","",COUNTIF('Data R5'!J749,"&gt;0")+COUNTIF('Data R5'!L749,"&gt;0")+COUNTIF('Data R5'!N749,"&gt;0")+COUNTIF('Data R5'!P749,"&gt;0")+COUNTIF('Data R5'!R749,"&gt;0")+COUNTIF('Data R5'!T749,"&gt;0")+COUNTIF('Data R5'!V749,"&gt;0")+COUNTIF('Data R5'!X749,"&gt;0"))</f>
        <v/>
      </c>
      <c r="J4739">
        <f>IF('Data R5'!C749="","",IF((COUNTIF('Data R5'!K749,"&gt;0")+COUNTIF('Data R5'!M749,"&gt;0")+COUNTIF('Data R5'!O749,"&gt;0")+COUNTIF('Data R5'!Q749,"&gt;0")+COUNTIF('Data R5'!S749,"&gt;0")+COUNTIF('Data R5'!U749,"&gt;0")+COUNTIF('Data R5'!W749,"&gt;0")+COUNTIF('Data R5'!Y749,"&gt;0"))&gt;0,1,0))</f>
        <v/>
      </c>
      <c r="M4739" t="inlineStr">
        <is>
          <t>Data R</t>
        </is>
      </c>
    </row>
    <row r="4740">
      <c r="A4740" t="inlineStr">
        <is>
          <t>Regional 5</t>
        </is>
      </c>
      <c r="B4740">
        <f>IF('Data R5'!C750="","",'Data R5'!B750)</f>
        <v/>
      </c>
      <c r="C4740">
        <f>IF('Data R5'!C750="","",'Data R5'!C750)</f>
        <v/>
      </c>
      <c r="D4740">
        <f>IF('Data R5'!C750="","",'Data R5'!D750)</f>
        <v/>
      </c>
      <c r="E4740">
        <f>IF('Data R5'!C750="","",'Data R5'!E750)</f>
        <v/>
      </c>
      <c r="F4740">
        <f>IF('Data R5'!C750="","",'Data R5'!F750)</f>
        <v/>
      </c>
      <c r="G4740">
        <f>IF('Data R5'!C750="","",'Data R5'!AD750)</f>
        <v/>
      </c>
      <c r="H4740">
        <f>IF('Data R5'!C750="","",'Data R5'!AC750)</f>
        <v/>
      </c>
      <c r="I4740">
        <f>IF('Data R5'!C750="","",COUNTIF('Data R5'!J750,"&gt;0")+COUNTIF('Data R5'!L750,"&gt;0")+COUNTIF('Data R5'!N750,"&gt;0")+COUNTIF('Data R5'!P750,"&gt;0")+COUNTIF('Data R5'!R750,"&gt;0")+COUNTIF('Data R5'!T750,"&gt;0")+COUNTIF('Data R5'!V750,"&gt;0")+COUNTIF('Data R5'!X750,"&gt;0"))</f>
        <v/>
      </c>
      <c r="J4740">
        <f>IF('Data R5'!C750="","",IF((COUNTIF('Data R5'!K750,"&gt;0")+COUNTIF('Data R5'!M750,"&gt;0")+COUNTIF('Data R5'!O750,"&gt;0")+COUNTIF('Data R5'!Q750,"&gt;0")+COUNTIF('Data R5'!S750,"&gt;0")+COUNTIF('Data R5'!U750,"&gt;0")+COUNTIF('Data R5'!W750,"&gt;0")+COUNTIF('Data R5'!Y750,"&gt;0"))&gt;0,1,0))</f>
        <v/>
      </c>
      <c r="M4740" t="inlineStr">
        <is>
          <t>Data R</t>
        </is>
      </c>
    </row>
    <row r="4741">
      <c r="A4741" t="inlineStr">
        <is>
          <t>Regional 5</t>
        </is>
      </c>
      <c r="B4741">
        <f>IF('Data R5'!C751="","",'Data R5'!B751)</f>
        <v/>
      </c>
      <c r="C4741">
        <f>IF('Data R5'!C751="","",'Data R5'!C751)</f>
        <v/>
      </c>
      <c r="D4741">
        <f>IF('Data R5'!C751="","",'Data R5'!D751)</f>
        <v/>
      </c>
      <c r="E4741">
        <f>IF('Data R5'!C751="","",'Data R5'!E751)</f>
        <v/>
      </c>
      <c r="F4741">
        <f>IF('Data R5'!C751="","",'Data R5'!F751)</f>
        <v/>
      </c>
      <c r="G4741">
        <f>IF('Data R5'!C751="","",'Data R5'!AD751)</f>
        <v/>
      </c>
      <c r="H4741">
        <f>IF('Data R5'!C751="","",'Data R5'!AC751)</f>
        <v/>
      </c>
      <c r="I4741">
        <f>IF('Data R5'!C751="","",COUNTIF('Data R5'!J751,"&gt;0")+COUNTIF('Data R5'!L751,"&gt;0")+COUNTIF('Data R5'!N751,"&gt;0")+COUNTIF('Data R5'!P751,"&gt;0")+COUNTIF('Data R5'!R751,"&gt;0")+COUNTIF('Data R5'!T751,"&gt;0")+COUNTIF('Data R5'!V751,"&gt;0")+COUNTIF('Data R5'!X751,"&gt;0"))</f>
        <v/>
      </c>
      <c r="J4741">
        <f>IF('Data R5'!C751="","",IF((COUNTIF('Data R5'!K751,"&gt;0")+COUNTIF('Data R5'!M751,"&gt;0")+COUNTIF('Data R5'!O751,"&gt;0")+COUNTIF('Data R5'!Q751,"&gt;0")+COUNTIF('Data R5'!S751,"&gt;0")+COUNTIF('Data R5'!U751,"&gt;0")+COUNTIF('Data R5'!W751,"&gt;0")+COUNTIF('Data R5'!Y751,"&gt;0"))&gt;0,1,0))</f>
        <v/>
      </c>
      <c r="M4741" t="inlineStr">
        <is>
          <t>Data R</t>
        </is>
      </c>
    </row>
    <row r="4742">
      <c r="A4742" t="inlineStr">
        <is>
          <t>Regional 5</t>
        </is>
      </c>
      <c r="B4742">
        <f>IF('Data R5'!C752="","",'Data R5'!B752)</f>
        <v/>
      </c>
      <c r="C4742">
        <f>IF('Data R5'!C752="","",'Data R5'!C752)</f>
        <v/>
      </c>
      <c r="D4742">
        <f>IF('Data R5'!C752="","",'Data R5'!D752)</f>
        <v/>
      </c>
      <c r="E4742">
        <f>IF('Data R5'!C752="","",'Data R5'!E752)</f>
        <v/>
      </c>
      <c r="F4742">
        <f>IF('Data R5'!C752="","",'Data R5'!F752)</f>
        <v/>
      </c>
      <c r="G4742">
        <f>IF('Data R5'!C752="","",'Data R5'!AD752)</f>
        <v/>
      </c>
      <c r="H4742">
        <f>IF('Data R5'!C752="","",'Data R5'!AC752)</f>
        <v/>
      </c>
      <c r="I4742">
        <f>IF('Data R5'!C752="","",COUNTIF('Data R5'!J752,"&gt;0")+COUNTIF('Data R5'!L752,"&gt;0")+COUNTIF('Data R5'!N752,"&gt;0")+COUNTIF('Data R5'!P752,"&gt;0")+COUNTIF('Data R5'!R752,"&gt;0")+COUNTIF('Data R5'!T752,"&gt;0")+COUNTIF('Data R5'!V752,"&gt;0")+COUNTIF('Data R5'!X752,"&gt;0"))</f>
        <v/>
      </c>
      <c r="J4742">
        <f>IF('Data R5'!C752="","",IF((COUNTIF('Data R5'!K752,"&gt;0")+COUNTIF('Data R5'!M752,"&gt;0")+COUNTIF('Data R5'!O752,"&gt;0")+COUNTIF('Data R5'!Q752,"&gt;0")+COUNTIF('Data R5'!S752,"&gt;0")+COUNTIF('Data R5'!U752,"&gt;0")+COUNTIF('Data R5'!W752,"&gt;0")+COUNTIF('Data R5'!Y752,"&gt;0"))&gt;0,1,0))</f>
        <v/>
      </c>
      <c r="M4742" t="inlineStr">
        <is>
          <t>Data R</t>
        </is>
      </c>
    </row>
    <row r="4743">
      <c r="A4743" t="inlineStr">
        <is>
          <t>Regional 5</t>
        </is>
      </c>
      <c r="B4743">
        <f>IF('Data R5'!C753="","",'Data R5'!B753)</f>
        <v/>
      </c>
      <c r="C4743">
        <f>IF('Data R5'!C753="","",'Data R5'!C753)</f>
        <v/>
      </c>
      <c r="D4743">
        <f>IF('Data R5'!C753="","",'Data R5'!D753)</f>
        <v/>
      </c>
      <c r="E4743">
        <f>IF('Data R5'!C753="","",'Data R5'!E753)</f>
        <v/>
      </c>
      <c r="F4743">
        <f>IF('Data R5'!C753="","",'Data R5'!F753)</f>
        <v/>
      </c>
      <c r="G4743">
        <f>IF('Data R5'!C753="","",'Data R5'!AD753)</f>
        <v/>
      </c>
      <c r="H4743">
        <f>IF('Data R5'!C753="","",'Data R5'!AC753)</f>
        <v/>
      </c>
      <c r="I4743">
        <f>IF('Data R5'!C753="","",COUNTIF('Data R5'!J753,"&gt;0")+COUNTIF('Data R5'!L753,"&gt;0")+COUNTIF('Data R5'!N753,"&gt;0")+COUNTIF('Data R5'!P753,"&gt;0")+COUNTIF('Data R5'!R753,"&gt;0")+COUNTIF('Data R5'!T753,"&gt;0")+COUNTIF('Data R5'!V753,"&gt;0")+COUNTIF('Data R5'!X753,"&gt;0"))</f>
        <v/>
      </c>
      <c r="J4743">
        <f>IF('Data R5'!C753="","",IF((COUNTIF('Data R5'!K753,"&gt;0")+COUNTIF('Data R5'!M753,"&gt;0")+COUNTIF('Data R5'!O753,"&gt;0")+COUNTIF('Data R5'!Q753,"&gt;0")+COUNTIF('Data R5'!S753,"&gt;0")+COUNTIF('Data R5'!U753,"&gt;0")+COUNTIF('Data R5'!W753,"&gt;0")+COUNTIF('Data R5'!Y753,"&gt;0"))&gt;0,1,0))</f>
        <v/>
      </c>
      <c r="M4743" t="inlineStr">
        <is>
          <t>Data R</t>
        </is>
      </c>
    </row>
    <row r="4744">
      <c r="A4744" t="inlineStr">
        <is>
          <t>Regional 5</t>
        </is>
      </c>
      <c r="B4744">
        <f>IF('Data R5'!C754="","",'Data R5'!B754)</f>
        <v/>
      </c>
      <c r="C4744">
        <f>IF('Data R5'!C754="","",'Data R5'!C754)</f>
        <v/>
      </c>
      <c r="D4744">
        <f>IF('Data R5'!C754="","",'Data R5'!D754)</f>
        <v/>
      </c>
      <c r="E4744">
        <f>IF('Data R5'!C754="","",'Data R5'!E754)</f>
        <v/>
      </c>
      <c r="F4744">
        <f>IF('Data R5'!C754="","",'Data R5'!F754)</f>
        <v/>
      </c>
      <c r="G4744">
        <f>IF('Data R5'!C754="","",'Data R5'!AD754)</f>
        <v/>
      </c>
      <c r="H4744">
        <f>IF('Data R5'!C754="","",'Data R5'!AC754)</f>
        <v/>
      </c>
      <c r="I4744">
        <f>IF('Data R5'!C754="","",COUNTIF('Data R5'!J754,"&gt;0")+COUNTIF('Data R5'!L754,"&gt;0")+COUNTIF('Data R5'!N754,"&gt;0")+COUNTIF('Data R5'!P754,"&gt;0")+COUNTIF('Data R5'!R754,"&gt;0")+COUNTIF('Data R5'!T754,"&gt;0")+COUNTIF('Data R5'!V754,"&gt;0")+COUNTIF('Data R5'!X754,"&gt;0"))</f>
        <v/>
      </c>
      <c r="J4744">
        <f>IF('Data R5'!C754="","",IF((COUNTIF('Data R5'!K754,"&gt;0")+COUNTIF('Data R5'!M754,"&gt;0")+COUNTIF('Data R5'!O754,"&gt;0")+COUNTIF('Data R5'!Q754,"&gt;0")+COUNTIF('Data R5'!S754,"&gt;0")+COUNTIF('Data R5'!U754,"&gt;0")+COUNTIF('Data R5'!W754,"&gt;0")+COUNTIF('Data R5'!Y754,"&gt;0"))&gt;0,1,0))</f>
        <v/>
      </c>
      <c r="M4744" t="inlineStr">
        <is>
          <t>Data R</t>
        </is>
      </c>
    </row>
    <row r="4745">
      <c r="A4745" t="inlineStr">
        <is>
          <t>Regional 5</t>
        </is>
      </c>
      <c r="B4745">
        <f>IF('Data R5'!C755="","",'Data R5'!B755)</f>
        <v/>
      </c>
      <c r="C4745">
        <f>IF('Data R5'!C755="","",'Data R5'!C755)</f>
        <v/>
      </c>
      <c r="D4745">
        <f>IF('Data R5'!C755="","",'Data R5'!D755)</f>
        <v/>
      </c>
      <c r="E4745">
        <f>IF('Data R5'!C755="","",'Data R5'!E755)</f>
        <v/>
      </c>
      <c r="F4745">
        <f>IF('Data R5'!C755="","",'Data R5'!F755)</f>
        <v/>
      </c>
      <c r="G4745">
        <f>IF('Data R5'!C755="","",'Data R5'!AD755)</f>
        <v/>
      </c>
      <c r="H4745">
        <f>IF('Data R5'!C755="","",'Data R5'!AC755)</f>
        <v/>
      </c>
      <c r="I4745">
        <f>IF('Data R5'!C755="","",COUNTIF('Data R5'!J755,"&gt;0")+COUNTIF('Data R5'!L755,"&gt;0")+COUNTIF('Data R5'!N755,"&gt;0")+COUNTIF('Data R5'!P755,"&gt;0")+COUNTIF('Data R5'!R755,"&gt;0")+COUNTIF('Data R5'!T755,"&gt;0")+COUNTIF('Data R5'!V755,"&gt;0")+COUNTIF('Data R5'!X755,"&gt;0"))</f>
        <v/>
      </c>
      <c r="J4745">
        <f>IF('Data R5'!C755="","",IF((COUNTIF('Data R5'!K755,"&gt;0")+COUNTIF('Data R5'!M755,"&gt;0")+COUNTIF('Data R5'!O755,"&gt;0")+COUNTIF('Data R5'!Q755,"&gt;0")+COUNTIF('Data R5'!S755,"&gt;0")+COUNTIF('Data R5'!U755,"&gt;0")+COUNTIF('Data R5'!W755,"&gt;0")+COUNTIF('Data R5'!Y755,"&gt;0"))&gt;0,1,0))</f>
        <v/>
      </c>
      <c r="M4745" t="inlineStr">
        <is>
          <t>Data R</t>
        </is>
      </c>
    </row>
    <row r="4746">
      <c r="A4746" t="inlineStr">
        <is>
          <t>Regional 5</t>
        </is>
      </c>
      <c r="B4746">
        <f>IF('Data R5'!C756="","",'Data R5'!B756)</f>
        <v/>
      </c>
      <c r="C4746">
        <f>IF('Data R5'!C756="","",'Data R5'!C756)</f>
        <v/>
      </c>
      <c r="D4746">
        <f>IF('Data R5'!C756="","",'Data R5'!D756)</f>
        <v/>
      </c>
      <c r="E4746">
        <f>IF('Data R5'!C756="","",'Data R5'!E756)</f>
        <v/>
      </c>
      <c r="F4746">
        <f>IF('Data R5'!C756="","",'Data R5'!F756)</f>
        <v/>
      </c>
      <c r="G4746">
        <f>IF('Data R5'!C756="","",'Data R5'!AD756)</f>
        <v/>
      </c>
      <c r="H4746">
        <f>IF('Data R5'!C756="","",'Data R5'!AC756)</f>
        <v/>
      </c>
      <c r="I4746">
        <f>IF('Data R5'!C756="","",COUNTIF('Data R5'!J756,"&gt;0")+COUNTIF('Data R5'!L756,"&gt;0")+COUNTIF('Data R5'!N756,"&gt;0")+COUNTIF('Data R5'!P756,"&gt;0")+COUNTIF('Data R5'!R756,"&gt;0")+COUNTIF('Data R5'!T756,"&gt;0")+COUNTIF('Data R5'!V756,"&gt;0")+COUNTIF('Data R5'!X756,"&gt;0"))</f>
        <v/>
      </c>
      <c r="J4746">
        <f>IF('Data R5'!C756="","",IF((COUNTIF('Data R5'!K756,"&gt;0")+COUNTIF('Data R5'!M756,"&gt;0")+COUNTIF('Data R5'!O756,"&gt;0")+COUNTIF('Data R5'!Q756,"&gt;0")+COUNTIF('Data R5'!S756,"&gt;0")+COUNTIF('Data R5'!U756,"&gt;0")+COUNTIF('Data R5'!W756,"&gt;0")+COUNTIF('Data R5'!Y756,"&gt;0"))&gt;0,1,0))</f>
        <v/>
      </c>
      <c r="M4746" t="inlineStr">
        <is>
          <t>Data R</t>
        </is>
      </c>
    </row>
    <row r="4747">
      <c r="A4747" t="inlineStr">
        <is>
          <t>Regional 5</t>
        </is>
      </c>
      <c r="B4747">
        <f>IF('Data R5'!C757="","",'Data R5'!B757)</f>
        <v/>
      </c>
      <c r="C4747">
        <f>IF('Data R5'!C757="","",'Data R5'!C757)</f>
        <v/>
      </c>
      <c r="D4747">
        <f>IF('Data R5'!C757="","",'Data R5'!D757)</f>
        <v/>
      </c>
      <c r="E4747">
        <f>IF('Data R5'!C757="","",'Data R5'!E757)</f>
        <v/>
      </c>
      <c r="F4747">
        <f>IF('Data R5'!C757="","",'Data R5'!F757)</f>
        <v/>
      </c>
      <c r="G4747">
        <f>IF('Data R5'!C757="","",'Data R5'!AD757)</f>
        <v/>
      </c>
      <c r="H4747">
        <f>IF('Data R5'!C757="","",'Data R5'!AC757)</f>
        <v/>
      </c>
      <c r="I4747">
        <f>IF('Data R5'!C757="","",COUNTIF('Data R5'!J757,"&gt;0")+COUNTIF('Data R5'!L757,"&gt;0")+COUNTIF('Data R5'!N757,"&gt;0")+COUNTIF('Data R5'!P757,"&gt;0")+COUNTIF('Data R5'!R757,"&gt;0")+COUNTIF('Data R5'!T757,"&gt;0")+COUNTIF('Data R5'!V757,"&gt;0")+COUNTIF('Data R5'!X757,"&gt;0"))</f>
        <v/>
      </c>
      <c r="J4747">
        <f>IF('Data R5'!C757="","",IF((COUNTIF('Data R5'!K757,"&gt;0")+COUNTIF('Data R5'!M757,"&gt;0")+COUNTIF('Data R5'!O757,"&gt;0")+COUNTIF('Data R5'!Q757,"&gt;0")+COUNTIF('Data R5'!S757,"&gt;0")+COUNTIF('Data R5'!U757,"&gt;0")+COUNTIF('Data R5'!W757,"&gt;0")+COUNTIF('Data R5'!Y757,"&gt;0"))&gt;0,1,0))</f>
        <v/>
      </c>
      <c r="M4747" t="inlineStr">
        <is>
          <t>Data R</t>
        </is>
      </c>
    </row>
    <row r="4748">
      <c r="A4748" t="inlineStr">
        <is>
          <t>Regional 5</t>
        </is>
      </c>
      <c r="B4748">
        <f>IF('Data R5'!C758="","",'Data R5'!B758)</f>
        <v/>
      </c>
      <c r="C4748">
        <f>IF('Data R5'!C758="","",'Data R5'!C758)</f>
        <v/>
      </c>
      <c r="D4748">
        <f>IF('Data R5'!C758="","",'Data R5'!D758)</f>
        <v/>
      </c>
      <c r="E4748">
        <f>IF('Data R5'!C758="","",'Data R5'!E758)</f>
        <v/>
      </c>
      <c r="F4748">
        <f>IF('Data R5'!C758="","",'Data R5'!F758)</f>
        <v/>
      </c>
      <c r="G4748">
        <f>IF('Data R5'!C758="","",'Data R5'!AD758)</f>
        <v/>
      </c>
      <c r="H4748">
        <f>IF('Data R5'!C758="","",'Data R5'!AC758)</f>
        <v/>
      </c>
      <c r="I4748">
        <f>IF('Data R5'!C758="","",COUNTIF('Data R5'!J758,"&gt;0")+COUNTIF('Data R5'!L758,"&gt;0")+COUNTIF('Data R5'!N758,"&gt;0")+COUNTIF('Data R5'!P758,"&gt;0")+COUNTIF('Data R5'!R758,"&gt;0")+COUNTIF('Data R5'!T758,"&gt;0")+COUNTIF('Data R5'!V758,"&gt;0")+COUNTIF('Data R5'!X758,"&gt;0"))</f>
        <v/>
      </c>
      <c r="J4748">
        <f>IF('Data R5'!C758="","",IF((COUNTIF('Data R5'!K758,"&gt;0")+COUNTIF('Data R5'!M758,"&gt;0")+COUNTIF('Data R5'!O758,"&gt;0")+COUNTIF('Data R5'!Q758,"&gt;0")+COUNTIF('Data R5'!S758,"&gt;0")+COUNTIF('Data R5'!U758,"&gt;0")+COUNTIF('Data R5'!W758,"&gt;0")+COUNTIF('Data R5'!Y758,"&gt;0"))&gt;0,1,0))</f>
        <v/>
      </c>
      <c r="M4748" t="inlineStr">
        <is>
          <t>Data R</t>
        </is>
      </c>
    </row>
    <row r="4749">
      <c r="A4749" t="inlineStr">
        <is>
          <t>Regional 5</t>
        </is>
      </c>
      <c r="B4749">
        <f>IF('Data R5'!C759="","",'Data R5'!B759)</f>
        <v/>
      </c>
      <c r="C4749">
        <f>IF('Data R5'!C759="","",'Data R5'!C759)</f>
        <v/>
      </c>
      <c r="D4749">
        <f>IF('Data R5'!C759="","",'Data R5'!D759)</f>
        <v/>
      </c>
      <c r="E4749">
        <f>IF('Data R5'!C759="","",'Data R5'!E759)</f>
        <v/>
      </c>
      <c r="F4749">
        <f>IF('Data R5'!C759="","",'Data R5'!F759)</f>
        <v/>
      </c>
      <c r="G4749">
        <f>IF('Data R5'!C759="","",'Data R5'!AD759)</f>
        <v/>
      </c>
      <c r="H4749">
        <f>IF('Data R5'!C759="","",'Data R5'!AC759)</f>
        <v/>
      </c>
      <c r="I4749">
        <f>IF('Data R5'!C759="","",COUNTIF('Data R5'!J759,"&gt;0")+COUNTIF('Data R5'!L759,"&gt;0")+COUNTIF('Data R5'!N759,"&gt;0")+COUNTIF('Data R5'!P759,"&gt;0")+COUNTIF('Data R5'!R759,"&gt;0")+COUNTIF('Data R5'!T759,"&gt;0")+COUNTIF('Data R5'!V759,"&gt;0")+COUNTIF('Data R5'!X759,"&gt;0"))</f>
        <v/>
      </c>
      <c r="J4749">
        <f>IF('Data R5'!C759="","",IF((COUNTIF('Data R5'!K759,"&gt;0")+COUNTIF('Data R5'!M759,"&gt;0")+COUNTIF('Data R5'!O759,"&gt;0")+COUNTIF('Data R5'!Q759,"&gt;0")+COUNTIF('Data R5'!S759,"&gt;0")+COUNTIF('Data R5'!U759,"&gt;0")+COUNTIF('Data R5'!W759,"&gt;0")+COUNTIF('Data R5'!Y759,"&gt;0"))&gt;0,1,0))</f>
        <v/>
      </c>
      <c r="M4749" t="inlineStr">
        <is>
          <t>Data R</t>
        </is>
      </c>
    </row>
    <row r="4750">
      <c r="A4750" t="inlineStr">
        <is>
          <t>Regional 5</t>
        </is>
      </c>
      <c r="B4750">
        <f>IF('Data R5'!C760="","",'Data R5'!B760)</f>
        <v/>
      </c>
      <c r="C4750">
        <f>IF('Data R5'!C760="","",'Data R5'!C760)</f>
        <v/>
      </c>
      <c r="D4750">
        <f>IF('Data R5'!C760="","",'Data R5'!D760)</f>
        <v/>
      </c>
      <c r="E4750">
        <f>IF('Data R5'!C760="","",'Data R5'!E760)</f>
        <v/>
      </c>
      <c r="F4750">
        <f>IF('Data R5'!C760="","",'Data R5'!F760)</f>
        <v/>
      </c>
      <c r="G4750">
        <f>IF('Data R5'!C760="","",'Data R5'!AD760)</f>
        <v/>
      </c>
      <c r="H4750">
        <f>IF('Data R5'!C760="","",'Data R5'!AC760)</f>
        <v/>
      </c>
      <c r="I4750">
        <f>IF('Data R5'!C760="","",COUNTIF('Data R5'!J760,"&gt;0")+COUNTIF('Data R5'!L760,"&gt;0")+COUNTIF('Data R5'!N760,"&gt;0")+COUNTIF('Data R5'!P760,"&gt;0")+COUNTIF('Data R5'!R760,"&gt;0")+COUNTIF('Data R5'!T760,"&gt;0")+COUNTIF('Data R5'!V760,"&gt;0")+COUNTIF('Data R5'!X760,"&gt;0"))</f>
        <v/>
      </c>
      <c r="J4750">
        <f>IF('Data R5'!C760="","",IF((COUNTIF('Data R5'!K760,"&gt;0")+COUNTIF('Data R5'!M760,"&gt;0")+COUNTIF('Data R5'!O760,"&gt;0")+COUNTIF('Data R5'!Q760,"&gt;0")+COUNTIF('Data R5'!S760,"&gt;0")+COUNTIF('Data R5'!U760,"&gt;0")+COUNTIF('Data R5'!W760,"&gt;0")+COUNTIF('Data R5'!Y760,"&gt;0"))&gt;0,1,0))</f>
        <v/>
      </c>
      <c r="M4750" t="inlineStr">
        <is>
          <t>Data R</t>
        </is>
      </c>
    </row>
    <row r="4751">
      <c r="A4751" t="inlineStr">
        <is>
          <t>Regional 5</t>
        </is>
      </c>
      <c r="B4751">
        <f>IF('Data R5'!C761="","",'Data R5'!B761)</f>
        <v/>
      </c>
      <c r="C4751">
        <f>IF('Data R5'!C761="","",'Data R5'!C761)</f>
        <v/>
      </c>
      <c r="D4751">
        <f>IF('Data R5'!C761="","",'Data R5'!D761)</f>
        <v/>
      </c>
      <c r="E4751">
        <f>IF('Data R5'!C761="","",'Data R5'!E761)</f>
        <v/>
      </c>
      <c r="F4751">
        <f>IF('Data R5'!C761="","",'Data R5'!F761)</f>
        <v/>
      </c>
      <c r="G4751">
        <f>IF('Data R5'!C761="","",'Data R5'!AD761)</f>
        <v/>
      </c>
      <c r="H4751">
        <f>IF('Data R5'!C761="","",'Data R5'!AC761)</f>
        <v/>
      </c>
      <c r="I4751">
        <f>IF('Data R5'!C761="","",COUNTIF('Data R5'!J761,"&gt;0")+COUNTIF('Data R5'!L761,"&gt;0")+COUNTIF('Data R5'!N761,"&gt;0")+COUNTIF('Data R5'!P761,"&gt;0")+COUNTIF('Data R5'!R761,"&gt;0")+COUNTIF('Data R5'!T761,"&gt;0")+COUNTIF('Data R5'!V761,"&gt;0")+COUNTIF('Data R5'!X761,"&gt;0"))</f>
        <v/>
      </c>
      <c r="J4751">
        <f>IF('Data R5'!C761="","",IF((COUNTIF('Data R5'!K761,"&gt;0")+COUNTIF('Data R5'!M761,"&gt;0")+COUNTIF('Data R5'!O761,"&gt;0")+COUNTIF('Data R5'!Q761,"&gt;0")+COUNTIF('Data R5'!S761,"&gt;0")+COUNTIF('Data R5'!U761,"&gt;0")+COUNTIF('Data R5'!W761,"&gt;0")+COUNTIF('Data R5'!Y761,"&gt;0"))&gt;0,1,0))</f>
        <v/>
      </c>
      <c r="M4751" t="inlineStr">
        <is>
          <t>Data R</t>
        </is>
      </c>
    </row>
    <row r="4752">
      <c r="A4752" t="inlineStr">
        <is>
          <t>Regional 5</t>
        </is>
      </c>
      <c r="B4752">
        <f>IF('Data R5'!C762="","",'Data R5'!B762)</f>
        <v/>
      </c>
      <c r="C4752">
        <f>IF('Data R5'!C762="","",'Data R5'!C762)</f>
        <v/>
      </c>
      <c r="D4752">
        <f>IF('Data R5'!C762="","",'Data R5'!D762)</f>
        <v/>
      </c>
      <c r="E4752">
        <f>IF('Data R5'!C762="","",'Data R5'!E762)</f>
        <v/>
      </c>
      <c r="F4752">
        <f>IF('Data R5'!C762="","",'Data R5'!F762)</f>
        <v/>
      </c>
      <c r="G4752">
        <f>IF('Data R5'!C762="","",'Data R5'!AD762)</f>
        <v/>
      </c>
      <c r="H4752">
        <f>IF('Data R5'!C762="","",'Data R5'!AC762)</f>
        <v/>
      </c>
      <c r="I4752">
        <f>IF('Data R5'!C762="","",COUNTIF('Data R5'!J762,"&gt;0")+COUNTIF('Data R5'!L762,"&gt;0")+COUNTIF('Data R5'!N762,"&gt;0")+COUNTIF('Data R5'!P762,"&gt;0")+COUNTIF('Data R5'!R762,"&gt;0")+COUNTIF('Data R5'!T762,"&gt;0")+COUNTIF('Data R5'!V762,"&gt;0")+COUNTIF('Data R5'!X762,"&gt;0"))</f>
        <v/>
      </c>
      <c r="J4752">
        <f>IF('Data R5'!C762="","",IF((COUNTIF('Data R5'!K762,"&gt;0")+COUNTIF('Data R5'!M762,"&gt;0")+COUNTIF('Data R5'!O762,"&gt;0")+COUNTIF('Data R5'!Q762,"&gt;0")+COUNTIF('Data R5'!S762,"&gt;0")+COUNTIF('Data R5'!U762,"&gt;0")+COUNTIF('Data R5'!W762,"&gt;0")+COUNTIF('Data R5'!Y762,"&gt;0"))&gt;0,1,0))</f>
        <v/>
      </c>
      <c r="M4752" t="inlineStr">
        <is>
          <t>Data R</t>
        </is>
      </c>
    </row>
    <row r="4753">
      <c r="A4753" t="inlineStr">
        <is>
          <t>Regional 5</t>
        </is>
      </c>
      <c r="B4753">
        <f>IF('Data R5'!C763="","",'Data R5'!B763)</f>
        <v/>
      </c>
      <c r="C4753">
        <f>IF('Data R5'!C763="","",'Data R5'!C763)</f>
        <v/>
      </c>
      <c r="D4753">
        <f>IF('Data R5'!C763="","",'Data R5'!D763)</f>
        <v/>
      </c>
      <c r="E4753">
        <f>IF('Data R5'!C763="","",'Data R5'!E763)</f>
        <v/>
      </c>
      <c r="F4753">
        <f>IF('Data R5'!C763="","",'Data R5'!F763)</f>
        <v/>
      </c>
      <c r="G4753">
        <f>IF('Data R5'!C763="","",'Data R5'!AD763)</f>
        <v/>
      </c>
      <c r="H4753">
        <f>IF('Data R5'!C763="","",'Data R5'!AC763)</f>
        <v/>
      </c>
      <c r="I4753">
        <f>IF('Data R5'!C763="","",COUNTIF('Data R5'!J763,"&gt;0")+COUNTIF('Data R5'!L763,"&gt;0")+COUNTIF('Data R5'!N763,"&gt;0")+COUNTIF('Data R5'!P763,"&gt;0")+COUNTIF('Data R5'!R763,"&gt;0")+COUNTIF('Data R5'!T763,"&gt;0")+COUNTIF('Data R5'!V763,"&gt;0")+COUNTIF('Data R5'!X763,"&gt;0"))</f>
        <v/>
      </c>
      <c r="J4753">
        <f>IF('Data R5'!C763="","",IF((COUNTIF('Data R5'!K763,"&gt;0")+COUNTIF('Data R5'!M763,"&gt;0")+COUNTIF('Data R5'!O763,"&gt;0")+COUNTIF('Data R5'!Q763,"&gt;0")+COUNTIF('Data R5'!S763,"&gt;0")+COUNTIF('Data R5'!U763,"&gt;0")+COUNTIF('Data R5'!W763,"&gt;0")+COUNTIF('Data R5'!Y763,"&gt;0"))&gt;0,1,0))</f>
        <v/>
      </c>
      <c r="M4753" t="inlineStr">
        <is>
          <t>Data R</t>
        </is>
      </c>
    </row>
    <row r="4754">
      <c r="A4754" t="inlineStr">
        <is>
          <t>Regional 5</t>
        </is>
      </c>
      <c r="B4754">
        <f>IF('Data R5'!C764="","",'Data R5'!B764)</f>
        <v/>
      </c>
      <c r="C4754">
        <f>IF('Data R5'!C764="","",'Data R5'!C764)</f>
        <v/>
      </c>
      <c r="D4754">
        <f>IF('Data R5'!C764="","",'Data R5'!D764)</f>
        <v/>
      </c>
      <c r="E4754">
        <f>IF('Data R5'!C764="","",'Data R5'!E764)</f>
        <v/>
      </c>
      <c r="F4754">
        <f>IF('Data R5'!C764="","",'Data R5'!F764)</f>
        <v/>
      </c>
      <c r="G4754">
        <f>IF('Data R5'!C764="","",'Data R5'!AD764)</f>
        <v/>
      </c>
      <c r="H4754">
        <f>IF('Data R5'!C764="","",'Data R5'!AC764)</f>
        <v/>
      </c>
      <c r="I4754">
        <f>IF('Data R5'!C764="","",COUNTIF('Data R5'!J764,"&gt;0")+COUNTIF('Data R5'!L764,"&gt;0")+COUNTIF('Data R5'!N764,"&gt;0")+COUNTIF('Data R5'!P764,"&gt;0")+COUNTIF('Data R5'!R764,"&gt;0")+COUNTIF('Data R5'!T764,"&gt;0")+COUNTIF('Data R5'!V764,"&gt;0")+COUNTIF('Data R5'!X764,"&gt;0"))</f>
        <v/>
      </c>
      <c r="J4754">
        <f>IF('Data R5'!C764="","",IF((COUNTIF('Data R5'!K764,"&gt;0")+COUNTIF('Data R5'!M764,"&gt;0")+COUNTIF('Data R5'!O764,"&gt;0")+COUNTIF('Data R5'!Q764,"&gt;0")+COUNTIF('Data R5'!S764,"&gt;0")+COUNTIF('Data R5'!U764,"&gt;0")+COUNTIF('Data R5'!W764,"&gt;0")+COUNTIF('Data R5'!Y764,"&gt;0"))&gt;0,1,0))</f>
        <v/>
      </c>
      <c r="M4754" t="inlineStr">
        <is>
          <t>Data R</t>
        </is>
      </c>
    </row>
    <row r="4755">
      <c r="A4755" t="inlineStr">
        <is>
          <t>Regional 5</t>
        </is>
      </c>
      <c r="B4755">
        <f>IF('Data R5'!C765="","",'Data R5'!B765)</f>
        <v/>
      </c>
      <c r="C4755">
        <f>IF('Data R5'!C765="","",'Data R5'!C765)</f>
        <v/>
      </c>
      <c r="D4755">
        <f>IF('Data R5'!C765="","",'Data R5'!D765)</f>
        <v/>
      </c>
      <c r="E4755">
        <f>IF('Data R5'!C765="","",'Data R5'!E765)</f>
        <v/>
      </c>
      <c r="F4755">
        <f>IF('Data R5'!C765="","",'Data R5'!F765)</f>
        <v/>
      </c>
      <c r="G4755">
        <f>IF('Data R5'!C765="","",'Data R5'!AD765)</f>
        <v/>
      </c>
      <c r="H4755">
        <f>IF('Data R5'!C765="","",'Data R5'!AC765)</f>
        <v/>
      </c>
      <c r="I4755">
        <f>IF('Data R5'!C765="","",COUNTIF('Data R5'!J765,"&gt;0")+COUNTIF('Data R5'!L765,"&gt;0")+COUNTIF('Data R5'!N765,"&gt;0")+COUNTIF('Data R5'!P765,"&gt;0")+COUNTIF('Data R5'!R765,"&gt;0")+COUNTIF('Data R5'!T765,"&gt;0")+COUNTIF('Data R5'!V765,"&gt;0")+COUNTIF('Data R5'!X765,"&gt;0"))</f>
        <v/>
      </c>
      <c r="J4755">
        <f>IF('Data R5'!C765="","",IF((COUNTIF('Data R5'!K765,"&gt;0")+COUNTIF('Data R5'!M765,"&gt;0")+COUNTIF('Data R5'!O765,"&gt;0")+COUNTIF('Data R5'!Q765,"&gt;0")+COUNTIF('Data R5'!S765,"&gt;0")+COUNTIF('Data R5'!U765,"&gt;0")+COUNTIF('Data R5'!W765,"&gt;0")+COUNTIF('Data R5'!Y765,"&gt;0"))&gt;0,1,0))</f>
        <v/>
      </c>
      <c r="M4755" t="inlineStr">
        <is>
          <t>Data R</t>
        </is>
      </c>
    </row>
    <row r="4756">
      <c r="A4756" t="inlineStr">
        <is>
          <t>Regional 5</t>
        </is>
      </c>
      <c r="B4756">
        <f>IF('Data R5'!C766="","",'Data R5'!B766)</f>
        <v/>
      </c>
      <c r="C4756">
        <f>IF('Data R5'!C766="","",'Data R5'!C766)</f>
        <v/>
      </c>
      <c r="D4756">
        <f>IF('Data R5'!C766="","",'Data R5'!D766)</f>
        <v/>
      </c>
      <c r="E4756">
        <f>IF('Data R5'!C766="","",'Data R5'!E766)</f>
        <v/>
      </c>
      <c r="F4756">
        <f>IF('Data R5'!C766="","",'Data R5'!F766)</f>
        <v/>
      </c>
      <c r="G4756">
        <f>IF('Data R5'!C766="","",'Data R5'!AD766)</f>
        <v/>
      </c>
      <c r="H4756">
        <f>IF('Data R5'!C766="","",'Data R5'!AC766)</f>
        <v/>
      </c>
      <c r="I4756">
        <f>IF('Data R5'!C766="","",COUNTIF('Data R5'!J766,"&gt;0")+COUNTIF('Data R5'!L766,"&gt;0")+COUNTIF('Data R5'!N766,"&gt;0")+COUNTIF('Data R5'!P766,"&gt;0")+COUNTIF('Data R5'!R766,"&gt;0")+COUNTIF('Data R5'!T766,"&gt;0")+COUNTIF('Data R5'!V766,"&gt;0")+COUNTIF('Data R5'!X766,"&gt;0"))</f>
        <v/>
      </c>
      <c r="J4756">
        <f>IF('Data R5'!C766="","",IF((COUNTIF('Data R5'!K766,"&gt;0")+COUNTIF('Data R5'!M766,"&gt;0")+COUNTIF('Data R5'!O766,"&gt;0")+COUNTIF('Data R5'!Q766,"&gt;0")+COUNTIF('Data R5'!S766,"&gt;0")+COUNTIF('Data R5'!U766,"&gt;0")+COUNTIF('Data R5'!W766,"&gt;0")+COUNTIF('Data R5'!Y766,"&gt;0"))&gt;0,1,0))</f>
        <v/>
      </c>
      <c r="M4756" t="inlineStr">
        <is>
          <t>Data R</t>
        </is>
      </c>
    </row>
    <row r="4757">
      <c r="A4757" t="inlineStr">
        <is>
          <t>Regional 5</t>
        </is>
      </c>
      <c r="B4757">
        <f>IF('Data R5'!C767="","",'Data R5'!B767)</f>
        <v/>
      </c>
      <c r="C4757">
        <f>IF('Data R5'!C767="","",'Data R5'!C767)</f>
        <v/>
      </c>
      <c r="D4757">
        <f>IF('Data R5'!C767="","",'Data R5'!D767)</f>
        <v/>
      </c>
      <c r="E4757">
        <f>IF('Data R5'!C767="","",'Data R5'!E767)</f>
        <v/>
      </c>
      <c r="F4757">
        <f>IF('Data R5'!C767="","",'Data R5'!F767)</f>
        <v/>
      </c>
      <c r="G4757">
        <f>IF('Data R5'!C767="","",'Data R5'!AD767)</f>
        <v/>
      </c>
      <c r="H4757">
        <f>IF('Data R5'!C767="","",'Data R5'!AC767)</f>
        <v/>
      </c>
      <c r="I4757">
        <f>IF('Data R5'!C767="","",COUNTIF('Data R5'!J767,"&gt;0")+COUNTIF('Data R5'!L767,"&gt;0")+COUNTIF('Data R5'!N767,"&gt;0")+COUNTIF('Data R5'!P767,"&gt;0")+COUNTIF('Data R5'!R767,"&gt;0")+COUNTIF('Data R5'!T767,"&gt;0")+COUNTIF('Data R5'!V767,"&gt;0")+COUNTIF('Data R5'!X767,"&gt;0"))</f>
        <v/>
      </c>
      <c r="J4757">
        <f>IF('Data R5'!C767="","",IF((COUNTIF('Data R5'!K767,"&gt;0")+COUNTIF('Data R5'!M767,"&gt;0")+COUNTIF('Data R5'!O767,"&gt;0")+COUNTIF('Data R5'!Q767,"&gt;0")+COUNTIF('Data R5'!S767,"&gt;0")+COUNTIF('Data R5'!U767,"&gt;0")+COUNTIF('Data R5'!W767,"&gt;0")+COUNTIF('Data R5'!Y767,"&gt;0"))&gt;0,1,0))</f>
        <v/>
      </c>
      <c r="M4757" t="inlineStr">
        <is>
          <t>Data R</t>
        </is>
      </c>
    </row>
    <row r="4758">
      <c r="A4758" t="inlineStr">
        <is>
          <t>Regional 5</t>
        </is>
      </c>
      <c r="B4758">
        <f>IF('Data R5'!C768="","",'Data R5'!B768)</f>
        <v/>
      </c>
      <c r="C4758">
        <f>IF('Data R5'!C768="","",'Data R5'!C768)</f>
        <v/>
      </c>
      <c r="D4758">
        <f>IF('Data R5'!C768="","",'Data R5'!D768)</f>
        <v/>
      </c>
      <c r="E4758">
        <f>IF('Data R5'!C768="","",'Data R5'!E768)</f>
        <v/>
      </c>
      <c r="F4758">
        <f>IF('Data R5'!C768="","",'Data R5'!F768)</f>
        <v/>
      </c>
      <c r="G4758">
        <f>IF('Data R5'!C768="","",'Data R5'!AD768)</f>
        <v/>
      </c>
      <c r="H4758">
        <f>IF('Data R5'!C768="","",'Data R5'!AC768)</f>
        <v/>
      </c>
      <c r="I4758">
        <f>IF('Data R5'!C768="","",COUNTIF('Data R5'!J768,"&gt;0")+COUNTIF('Data R5'!L768,"&gt;0")+COUNTIF('Data R5'!N768,"&gt;0")+COUNTIF('Data R5'!P768,"&gt;0")+COUNTIF('Data R5'!R768,"&gt;0")+COUNTIF('Data R5'!T768,"&gt;0")+COUNTIF('Data R5'!V768,"&gt;0")+COUNTIF('Data R5'!X768,"&gt;0"))</f>
        <v/>
      </c>
      <c r="J4758">
        <f>IF('Data R5'!C768="","",IF((COUNTIF('Data R5'!K768,"&gt;0")+COUNTIF('Data R5'!M768,"&gt;0")+COUNTIF('Data R5'!O768,"&gt;0")+COUNTIF('Data R5'!Q768,"&gt;0")+COUNTIF('Data R5'!S768,"&gt;0")+COUNTIF('Data R5'!U768,"&gt;0")+COUNTIF('Data R5'!W768,"&gt;0")+COUNTIF('Data R5'!Y768,"&gt;0"))&gt;0,1,0))</f>
        <v/>
      </c>
      <c r="M4758" t="inlineStr">
        <is>
          <t>Data R</t>
        </is>
      </c>
    </row>
    <row r="4759">
      <c r="A4759" t="inlineStr">
        <is>
          <t>Regional 5</t>
        </is>
      </c>
      <c r="B4759">
        <f>IF('Data R5'!C769="","",'Data R5'!B769)</f>
        <v/>
      </c>
      <c r="C4759">
        <f>IF('Data R5'!C769="","",'Data R5'!C769)</f>
        <v/>
      </c>
      <c r="D4759">
        <f>IF('Data R5'!C769="","",'Data R5'!D769)</f>
        <v/>
      </c>
      <c r="E4759">
        <f>IF('Data R5'!C769="","",'Data R5'!E769)</f>
        <v/>
      </c>
      <c r="F4759">
        <f>IF('Data R5'!C769="","",'Data R5'!F769)</f>
        <v/>
      </c>
      <c r="G4759">
        <f>IF('Data R5'!C769="","",'Data R5'!AD769)</f>
        <v/>
      </c>
      <c r="H4759">
        <f>IF('Data R5'!C769="","",'Data R5'!AC769)</f>
        <v/>
      </c>
      <c r="I4759">
        <f>IF('Data R5'!C769="","",COUNTIF('Data R5'!J769,"&gt;0")+COUNTIF('Data R5'!L769,"&gt;0")+COUNTIF('Data R5'!N769,"&gt;0")+COUNTIF('Data R5'!P769,"&gt;0")+COUNTIF('Data R5'!R769,"&gt;0")+COUNTIF('Data R5'!T769,"&gt;0")+COUNTIF('Data R5'!V769,"&gt;0")+COUNTIF('Data R5'!X769,"&gt;0"))</f>
        <v/>
      </c>
      <c r="J4759">
        <f>IF('Data R5'!C769="","",IF((COUNTIF('Data R5'!K769,"&gt;0")+COUNTIF('Data R5'!M769,"&gt;0")+COUNTIF('Data R5'!O769,"&gt;0")+COUNTIF('Data R5'!Q769,"&gt;0")+COUNTIF('Data R5'!S769,"&gt;0")+COUNTIF('Data R5'!U769,"&gt;0")+COUNTIF('Data R5'!W769,"&gt;0")+COUNTIF('Data R5'!Y769,"&gt;0"))&gt;0,1,0))</f>
        <v/>
      </c>
      <c r="M4759" t="inlineStr">
        <is>
          <t>Data R</t>
        </is>
      </c>
    </row>
    <row r="4760">
      <c r="A4760" t="inlineStr">
        <is>
          <t>Regional 5</t>
        </is>
      </c>
      <c r="B4760">
        <f>IF('Data R5'!C770="","",'Data R5'!B770)</f>
        <v/>
      </c>
      <c r="C4760">
        <f>IF('Data R5'!C770="","",'Data R5'!C770)</f>
        <v/>
      </c>
      <c r="D4760">
        <f>IF('Data R5'!C770="","",'Data R5'!D770)</f>
        <v/>
      </c>
      <c r="E4760">
        <f>IF('Data R5'!C770="","",'Data R5'!E770)</f>
        <v/>
      </c>
      <c r="F4760">
        <f>IF('Data R5'!C770="","",'Data R5'!F770)</f>
        <v/>
      </c>
      <c r="G4760">
        <f>IF('Data R5'!C770="","",'Data R5'!AD770)</f>
        <v/>
      </c>
      <c r="H4760">
        <f>IF('Data R5'!C770="","",'Data R5'!AC770)</f>
        <v/>
      </c>
      <c r="I4760">
        <f>IF('Data R5'!C770="","",COUNTIF('Data R5'!J770,"&gt;0")+COUNTIF('Data R5'!L770,"&gt;0")+COUNTIF('Data R5'!N770,"&gt;0")+COUNTIF('Data R5'!P770,"&gt;0")+COUNTIF('Data R5'!R770,"&gt;0")+COUNTIF('Data R5'!T770,"&gt;0")+COUNTIF('Data R5'!V770,"&gt;0")+COUNTIF('Data R5'!X770,"&gt;0"))</f>
        <v/>
      </c>
      <c r="J4760">
        <f>IF('Data R5'!C770="","",IF((COUNTIF('Data R5'!K770,"&gt;0")+COUNTIF('Data R5'!M770,"&gt;0")+COUNTIF('Data R5'!O770,"&gt;0")+COUNTIF('Data R5'!Q770,"&gt;0")+COUNTIF('Data R5'!S770,"&gt;0")+COUNTIF('Data R5'!U770,"&gt;0")+COUNTIF('Data R5'!W770,"&gt;0")+COUNTIF('Data R5'!Y770,"&gt;0"))&gt;0,1,0))</f>
        <v/>
      </c>
      <c r="M4760" t="inlineStr">
        <is>
          <t>Data R</t>
        </is>
      </c>
    </row>
    <row r="4761">
      <c r="A4761" t="inlineStr">
        <is>
          <t>Regional 5</t>
        </is>
      </c>
      <c r="B4761">
        <f>IF('Data R5'!C771="","",'Data R5'!B771)</f>
        <v/>
      </c>
      <c r="C4761">
        <f>IF('Data R5'!C771="","",'Data R5'!C771)</f>
        <v/>
      </c>
      <c r="D4761">
        <f>IF('Data R5'!C771="","",'Data R5'!D771)</f>
        <v/>
      </c>
      <c r="E4761">
        <f>IF('Data R5'!C771="","",'Data R5'!E771)</f>
        <v/>
      </c>
      <c r="F4761">
        <f>IF('Data R5'!C771="","",'Data R5'!F771)</f>
        <v/>
      </c>
      <c r="G4761">
        <f>IF('Data R5'!C771="","",'Data R5'!AD771)</f>
        <v/>
      </c>
      <c r="H4761">
        <f>IF('Data R5'!C771="","",'Data R5'!AC771)</f>
        <v/>
      </c>
      <c r="I4761">
        <f>IF('Data R5'!C771="","",COUNTIF('Data R5'!J771,"&gt;0")+COUNTIF('Data R5'!L771,"&gt;0")+COUNTIF('Data R5'!N771,"&gt;0")+COUNTIF('Data R5'!P771,"&gt;0")+COUNTIF('Data R5'!R771,"&gt;0")+COUNTIF('Data R5'!T771,"&gt;0")+COUNTIF('Data R5'!V771,"&gt;0")+COUNTIF('Data R5'!X771,"&gt;0"))</f>
        <v/>
      </c>
      <c r="J4761">
        <f>IF('Data R5'!C771="","",IF((COUNTIF('Data R5'!K771,"&gt;0")+COUNTIF('Data R5'!M771,"&gt;0")+COUNTIF('Data R5'!O771,"&gt;0")+COUNTIF('Data R5'!Q771,"&gt;0")+COUNTIF('Data R5'!S771,"&gt;0")+COUNTIF('Data R5'!U771,"&gt;0")+COUNTIF('Data R5'!W771,"&gt;0")+COUNTIF('Data R5'!Y771,"&gt;0"))&gt;0,1,0))</f>
        <v/>
      </c>
      <c r="M4761" t="inlineStr">
        <is>
          <t>Data R</t>
        </is>
      </c>
    </row>
    <row r="4762">
      <c r="A4762" t="inlineStr">
        <is>
          <t>Regional 5</t>
        </is>
      </c>
      <c r="B4762">
        <f>IF('Data R5'!C772="","",'Data R5'!B772)</f>
        <v/>
      </c>
      <c r="C4762">
        <f>IF('Data R5'!C772="","",'Data R5'!C772)</f>
        <v/>
      </c>
      <c r="D4762">
        <f>IF('Data R5'!C772="","",'Data R5'!D772)</f>
        <v/>
      </c>
      <c r="E4762">
        <f>IF('Data R5'!C772="","",'Data R5'!E772)</f>
        <v/>
      </c>
      <c r="F4762">
        <f>IF('Data R5'!C772="","",'Data R5'!F772)</f>
        <v/>
      </c>
      <c r="G4762">
        <f>IF('Data R5'!C772="","",'Data R5'!AD772)</f>
        <v/>
      </c>
      <c r="H4762">
        <f>IF('Data R5'!C772="","",'Data R5'!AC772)</f>
        <v/>
      </c>
      <c r="I4762">
        <f>IF('Data R5'!C772="","",COUNTIF('Data R5'!J772,"&gt;0")+COUNTIF('Data R5'!L772,"&gt;0")+COUNTIF('Data R5'!N772,"&gt;0")+COUNTIF('Data R5'!P772,"&gt;0")+COUNTIF('Data R5'!R772,"&gt;0")+COUNTIF('Data R5'!T772,"&gt;0")+COUNTIF('Data R5'!V772,"&gt;0")+COUNTIF('Data R5'!X772,"&gt;0"))</f>
        <v/>
      </c>
      <c r="J4762">
        <f>IF('Data R5'!C772="","",IF((COUNTIF('Data R5'!K772,"&gt;0")+COUNTIF('Data R5'!M772,"&gt;0")+COUNTIF('Data R5'!O772,"&gt;0")+COUNTIF('Data R5'!Q772,"&gt;0")+COUNTIF('Data R5'!S772,"&gt;0")+COUNTIF('Data R5'!U772,"&gt;0")+COUNTIF('Data R5'!W772,"&gt;0")+COUNTIF('Data R5'!Y772,"&gt;0"))&gt;0,1,0))</f>
        <v/>
      </c>
      <c r="M4762" t="inlineStr">
        <is>
          <t>Data R</t>
        </is>
      </c>
    </row>
    <row r="4763">
      <c r="A4763" t="inlineStr">
        <is>
          <t>Regional 5</t>
        </is>
      </c>
      <c r="B4763">
        <f>IF('Data R5'!C773="","",'Data R5'!B773)</f>
        <v/>
      </c>
      <c r="C4763">
        <f>IF('Data R5'!C773="","",'Data R5'!C773)</f>
        <v/>
      </c>
      <c r="D4763">
        <f>IF('Data R5'!C773="","",'Data R5'!D773)</f>
        <v/>
      </c>
      <c r="E4763">
        <f>IF('Data R5'!C773="","",'Data R5'!E773)</f>
        <v/>
      </c>
      <c r="F4763">
        <f>IF('Data R5'!C773="","",'Data R5'!F773)</f>
        <v/>
      </c>
      <c r="G4763">
        <f>IF('Data R5'!C773="","",'Data R5'!AD773)</f>
        <v/>
      </c>
      <c r="H4763">
        <f>IF('Data R5'!C773="","",'Data R5'!AC773)</f>
        <v/>
      </c>
      <c r="I4763">
        <f>IF('Data R5'!C773="","",COUNTIF('Data R5'!J773,"&gt;0")+COUNTIF('Data R5'!L773,"&gt;0")+COUNTIF('Data R5'!N773,"&gt;0")+COUNTIF('Data R5'!P773,"&gt;0")+COUNTIF('Data R5'!R773,"&gt;0")+COUNTIF('Data R5'!T773,"&gt;0")+COUNTIF('Data R5'!V773,"&gt;0")+COUNTIF('Data R5'!X773,"&gt;0"))</f>
        <v/>
      </c>
      <c r="J4763">
        <f>IF('Data R5'!C773="","",IF((COUNTIF('Data R5'!K773,"&gt;0")+COUNTIF('Data R5'!M773,"&gt;0")+COUNTIF('Data R5'!O773,"&gt;0")+COUNTIF('Data R5'!Q773,"&gt;0")+COUNTIF('Data R5'!S773,"&gt;0")+COUNTIF('Data R5'!U773,"&gt;0")+COUNTIF('Data R5'!W773,"&gt;0")+COUNTIF('Data R5'!Y773,"&gt;0"))&gt;0,1,0))</f>
        <v/>
      </c>
      <c r="M4763" t="inlineStr">
        <is>
          <t>Data R</t>
        </is>
      </c>
    </row>
    <row r="4764">
      <c r="A4764" t="inlineStr">
        <is>
          <t>Regional 5</t>
        </is>
      </c>
      <c r="B4764">
        <f>IF('Data R5'!C774="","",'Data R5'!B774)</f>
        <v/>
      </c>
      <c r="C4764">
        <f>IF('Data R5'!C774="","",'Data R5'!C774)</f>
        <v/>
      </c>
      <c r="D4764">
        <f>IF('Data R5'!C774="","",'Data R5'!D774)</f>
        <v/>
      </c>
      <c r="E4764">
        <f>IF('Data R5'!C774="","",'Data R5'!E774)</f>
        <v/>
      </c>
      <c r="F4764">
        <f>IF('Data R5'!C774="","",'Data R5'!F774)</f>
        <v/>
      </c>
      <c r="G4764">
        <f>IF('Data R5'!C774="","",'Data R5'!AD774)</f>
        <v/>
      </c>
      <c r="H4764">
        <f>IF('Data R5'!C774="","",'Data R5'!AC774)</f>
        <v/>
      </c>
      <c r="I4764">
        <f>IF('Data R5'!C774="","",COUNTIF('Data R5'!J774,"&gt;0")+COUNTIF('Data R5'!L774,"&gt;0")+COUNTIF('Data R5'!N774,"&gt;0")+COUNTIF('Data R5'!P774,"&gt;0")+COUNTIF('Data R5'!R774,"&gt;0")+COUNTIF('Data R5'!T774,"&gt;0")+COUNTIF('Data R5'!V774,"&gt;0")+COUNTIF('Data R5'!X774,"&gt;0"))</f>
        <v/>
      </c>
      <c r="J4764">
        <f>IF('Data R5'!C774="","",IF((COUNTIF('Data R5'!K774,"&gt;0")+COUNTIF('Data R5'!M774,"&gt;0")+COUNTIF('Data R5'!O774,"&gt;0")+COUNTIF('Data R5'!Q774,"&gt;0")+COUNTIF('Data R5'!S774,"&gt;0")+COUNTIF('Data R5'!U774,"&gt;0")+COUNTIF('Data R5'!W774,"&gt;0")+COUNTIF('Data R5'!Y774,"&gt;0"))&gt;0,1,0))</f>
        <v/>
      </c>
      <c r="M4764" t="inlineStr">
        <is>
          <t>Data R</t>
        </is>
      </c>
    </row>
    <row r="4765">
      <c r="A4765" t="inlineStr">
        <is>
          <t>Regional 5</t>
        </is>
      </c>
      <c r="B4765">
        <f>IF('Data R5'!C775="","",'Data R5'!B775)</f>
        <v/>
      </c>
      <c r="C4765">
        <f>IF('Data R5'!C775="","",'Data R5'!C775)</f>
        <v/>
      </c>
      <c r="D4765">
        <f>IF('Data R5'!C775="","",'Data R5'!D775)</f>
        <v/>
      </c>
      <c r="E4765">
        <f>IF('Data R5'!C775="","",'Data R5'!E775)</f>
        <v/>
      </c>
      <c r="F4765">
        <f>IF('Data R5'!C775="","",'Data R5'!F775)</f>
        <v/>
      </c>
      <c r="G4765">
        <f>IF('Data R5'!C775="","",'Data R5'!AD775)</f>
        <v/>
      </c>
      <c r="H4765">
        <f>IF('Data R5'!C775="","",'Data R5'!AC775)</f>
        <v/>
      </c>
      <c r="I4765">
        <f>IF('Data R5'!C775="","",COUNTIF('Data R5'!J775,"&gt;0")+COUNTIF('Data R5'!L775,"&gt;0")+COUNTIF('Data R5'!N775,"&gt;0")+COUNTIF('Data R5'!P775,"&gt;0")+COUNTIF('Data R5'!R775,"&gt;0")+COUNTIF('Data R5'!T775,"&gt;0")+COUNTIF('Data R5'!V775,"&gt;0")+COUNTIF('Data R5'!X775,"&gt;0"))</f>
        <v/>
      </c>
      <c r="J4765">
        <f>IF('Data R5'!C775="","",IF((COUNTIF('Data R5'!K775,"&gt;0")+COUNTIF('Data R5'!M775,"&gt;0")+COUNTIF('Data R5'!O775,"&gt;0")+COUNTIF('Data R5'!Q775,"&gt;0")+COUNTIF('Data R5'!S775,"&gt;0")+COUNTIF('Data R5'!U775,"&gt;0")+COUNTIF('Data R5'!W775,"&gt;0")+COUNTIF('Data R5'!Y775,"&gt;0"))&gt;0,1,0))</f>
        <v/>
      </c>
      <c r="M4765" t="inlineStr">
        <is>
          <t>Data R</t>
        </is>
      </c>
    </row>
    <row r="4766">
      <c r="A4766" t="inlineStr">
        <is>
          <t>Regional 5</t>
        </is>
      </c>
      <c r="B4766">
        <f>IF('Data R5'!C776="","",'Data R5'!B776)</f>
        <v/>
      </c>
      <c r="C4766">
        <f>IF('Data R5'!C776="","",'Data R5'!C776)</f>
        <v/>
      </c>
      <c r="D4766">
        <f>IF('Data R5'!C776="","",'Data R5'!D776)</f>
        <v/>
      </c>
      <c r="E4766">
        <f>IF('Data R5'!C776="","",'Data R5'!E776)</f>
        <v/>
      </c>
      <c r="F4766">
        <f>IF('Data R5'!C776="","",'Data R5'!F776)</f>
        <v/>
      </c>
      <c r="G4766">
        <f>IF('Data R5'!C776="","",'Data R5'!AD776)</f>
        <v/>
      </c>
      <c r="H4766">
        <f>IF('Data R5'!C776="","",'Data R5'!AC776)</f>
        <v/>
      </c>
      <c r="I4766">
        <f>IF('Data R5'!C776="","",COUNTIF('Data R5'!J776,"&gt;0")+COUNTIF('Data R5'!L776,"&gt;0")+COUNTIF('Data R5'!N776,"&gt;0")+COUNTIF('Data R5'!P776,"&gt;0")+COUNTIF('Data R5'!R776,"&gt;0")+COUNTIF('Data R5'!T776,"&gt;0")+COUNTIF('Data R5'!V776,"&gt;0")+COUNTIF('Data R5'!X776,"&gt;0"))</f>
        <v/>
      </c>
      <c r="J4766">
        <f>IF('Data R5'!C776="","",IF((COUNTIF('Data R5'!K776,"&gt;0")+COUNTIF('Data R5'!M776,"&gt;0")+COUNTIF('Data R5'!O776,"&gt;0")+COUNTIF('Data R5'!Q776,"&gt;0")+COUNTIF('Data R5'!S776,"&gt;0")+COUNTIF('Data R5'!U776,"&gt;0")+COUNTIF('Data R5'!W776,"&gt;0")+COUNTIF('Data R5'!Y776,"&gt;0"))&gt;0,1,0))</f>
        <v/>
      </c>
      <c r="M4766" t="inlineStr">
        <is>
          <t>Data R</t>
        </is>
      </c>
    </row>
    <row r="4767">
      <c r="A4767" t="inlineStr">
        <is>
          <t>Regional 5</t>
        </is>
      </c>
      <c r="B4767">
        <f>IF('Data R5'!C777="","",'Data R5'!B777)</f>
        <v/>
      </c>
      <c r="C4767">
        <f>IF('Data R5'!C777="","",'Data R5'!C777)</f>
        <v/>
      </c>
      <c r="D4767">
        <f>IF('Data R5'!C777="","",'Data R5'!D777)</f>
        <v/>
      </c>
      <c r="E4767">
        <f>IF('Data R5'!C777="","",'Data R5'!E777)</f>
        <v/>
      </c>
      <c r="F4767">
        <f>IF('Data R5'!C777="","",'Data R5'!F777)</f>
        <v/>
      </c>
      <c r="G4767">
        <f>IF('Data R5'!C777="","",'Data R5'!AD777)</f>
        <v/>
      </c>
      <c r="H4767">
        <f>IF('Data R5'!C777="","",'Data R5'!AC777)</f>
        <v/>
      </c>
      <c r="I4767">
        <f>IF('Data R5'!C777="","",COUNTIF('Data R5'!J777,"&gt;0")+COUNTIF('Data R5'!L777,"&gt;0")+COUNTIF('Data R5'!N777,"&gt;0")+COUNTIF('Data R5'!P777,"&gt;0")+COUNTIF('Data R5'!R777,"&gt;0")+COUNTIF('Data R5'!T777,"&gt;0")+COUNTIF('Data R5'!V777,"&gt;0")+COUNTIF('Data R5'!X777,"&gt;0"))</f>
        <v/>
      </c>
      <c r="J4767">
        <f>IF('Data R5'!C777="","",IF((COUNTIF('Data R5'!K777,"&gt;0")+COUNTIF('Data R5'!M777,"&gt;0")+COUNTIF('Data R5'!O777,"&gt;0")+COUNTIF('Data R5'!Q777,"&gt;0")+COUNTIF('Data R5'!S777,"&gt;0")+COUNTIF('Data R5'!U777,"&gt;0")+COUNTIF('Data R5'!W777,"&gt;0")+COUNTIF('Data R5'!Y777,"&gt;0"))&gt;0,1,0))</f>
        <v/>
      </c>
      <c r="M4767" t="inlineStr">
        <is>
          <t>Data R</t>
        </is>
      </c>
    </row>
    <row r="4768">
      <c r="A4768" t="inlineStr">
        <is>
          <t>Regional 5</t>
        </is>
      </c>
      <c r="B4768">
        <f>IF('Data R5'!C778="","",'Data R5'!B778)</f>
        <v/>
      </c>
      <c r="C4768">
        <f>IF('Data R5'!C778="","",'Data R5'!C778)</f>
        <v/>
      </c>
      <c r="D4768">
        <f>IF('Data R5'!C778="","",'Data R5'!D778)</f>
        <v/>
      </c>
      <c r="E4768">
        <f>IF('Data R5'!C778="","",'Data R5'!E778)</f>
        <v/>
      </c>
      <c r="F4768">
        <f>IF('Data R5'!C778="","",'Data R5'!F778)</f>
        <v/>
      </c>
      <c r="G4768">
        <f>IF('Data R5'!C778="","",'Data R5'!AD778)</f>
        <v/>
      </c>
      <c r="H4768">
        <f>IF('Data R5'!C778="","",'Data R5'!AC778)</f>
        <v/>
      </c>
      <c r="I4768">
        <f>IF('Data R5'!C778="","",COUNTIF('Data R5'!J778,"&gt;0")+COUNTIF('Data R5'!L778,"&gt;0")+COUNTIF('Data R5'!N778,"&gt;0")+COUNTIF('Data R5'!P778,"&gt;0")+COUNTIF('Data R5'!R778,"&gt;0")+COUNTIF('Data R5'!T778,"&gt;0")+COUNTIF('Data R5'!V778,"&gt;0")+COUNTIF('Data R5'!X778,"&gt;0"))</f>
        <v/>
      </c>
      <c r="J4768">
        <f>IF('Data R5'!C778="","",IF((COUNTIF('Data R5'!K778,"&gt;0")+COUNTIF('Data R5'!M778,"&gt;0")+COUNTIF('Data R5'!O778,"&gt;0")+COUNTIF('Data R5'!Q778,"&gt;0")+COUNTIF('Data R5'!S778,"&gt;0")+COUNTIF('Data R5'!U778,"&gt;0")+COUNTIF('Data R5'!W778,"&gt;0")+COUNTIF('Data R5'!Y778,"&gt;0"))&gt;0,1,0))</f>
        <v/>
      </c>
      <c r="M4768" t="inlineStr">
        <is>
          <t>Data R</t>
        </is>
      </c>
    </row>
    <row r="4769">
      <c r="A4769" t="inlineStr">
        <is>
          <t>Regional 5</t>
        </is>
      </c>
      <c r="B4769">
        <f>IF('Data R5'!C779="","",'Data R5'!B779)</f>
        <v/>
      </c>
      <c r="C4769">
        <f>IF('Data R5'!C779="","",'Data R5'!C779)</f>
        <v/>
      </c>
      <c r="D4769">
        <f>IF('Data R5'!C779="","",'Data R5'!D779)</f>
        <v/>
      </c>
      <c r="E4769">
        <f>IF('Data R5'!C779="","",'Data R5'!E779)</f>
        <v/>
      </c>
      <c r="F4769">
        <f>IF('Data R5'!C779="","",'Data R5'!F779)</f>
        <v/>
      </c>
      <c r="G4769">
        <f>IF('Data R5'!C779="","",'Data R5'!AD779)</f>
        <v/>
      </c>
      <c r="H4769">
        <f>IF('Data R5'!C779="","",'Data R5'!AC779)</f>
        <v/>
      </c>
      <c r="I4769">
        <f>IF('Data R5'!C779="","",COUNTIF('Data R5'!J779,"&gt;0")+COUNTIF('Data R5'!L779,"&gt;0")+COUNTIF('Data R5'!N779,"&gt;0")+COUNTIF('Data R5'!P779,"&gt;0")+COUNTIF('Data R5'!R779,"&gt;0")+COUNTIF('Data R5'!T779,"&gt;0")+COUNTIF('Data R5'!V779,"&gt;0")+COUNTIF('Data R5'!X779,"&gt;0"))</f>
        <v/>
      </c>
      <c r="J4769">
        <f>IF('Data R5'!C779="","",IF((COUNTIF('Data R5'!K779,"&gt;0")+COUNTIF('Data R5'!M779,"&gt;0")+COUNTIF('Data R5'!O779,"&gt;0")+COUNTIF('Data R5'!Q779,"&gt;0")+COUNTIF('Data R5'!S779,"&gt;0")+COUNTIF('Data R5'!U779,"&gt;0")+COUNTIF('Data R5'!W779,"&gt;0")+COUNTIF('Data R5'!Y779,"&gt;0"))&gt;0,1,0))</f>
        <v/>
      </c>
      <c r="M4769" t="inlineStr">
        <is>
          <t>Data R</t>
        </is>
      </c>
    </row>
    <row r="4770">
      <c r="A4770" t="inlineStr">
        <is>
          <t>Regional 5</t>
        </is>
      </c>
      <c r="B4770">
        <f>IF('Data R5'!C780="","",'Data R5'!B780)</f>
        <v/>
      </c>
      <c r="C4770">
        <f>IF('Data R5'!C780="","",'Data R5'!C780)</f>
        <v/>
      </c>
      <c r="D4770">
        <f>IF('Data R5'!C780="","",'Data R5'!D780)</f>
        <v/>
      </c>
      <c r="E4770">
        <f>IF('Data R5'!C780="","",'Data R5'!E780)</f>
        <v/>
      </c>
      <c r="F4770">
        <f>IF('Data R5'!C780="","",'Data R5'!F780)</f>
        <v/>
      </c>
      <c r="G4770">
        <f>IF('Data R5'!C780="","",'Data R5'!AD780)</f>
        <v/>
      </c>
      <c r="H4770">
        <f>IF('Data R5'!C780="","",'Data R5'!AC780)</f>
        <v/>
      </c>
      <c r="I4770">
        <f>IF('Data R5'!C780="","",COUNTIF('Data R5'!J780,"&gt;0")+COUNTIF('Data R5'!L780,"&gt;0")+COUNTIF('Data R5'!N780,"&gt;0")+COUNTIF('Data R5'!P780,"&gt;0")+COUNTIF('Data R5'!R780,"&gt;0")+COUNTIF('Data R5'!T780,"&gt;0")+COUNTIF('Data R5'!V780,"&gt;0")+COUNTIF('Data R5'!X780,"&gt;0"))</f>
        <v/>
      </c>
      <c r="J4770">
        <f>IF('Data R5'!C780="","",IF((COUNTIF('Data R5'!K780,"&gt;0")+COUNTIF('Data R5'!M780,"&gt;0")+COUNTIF('Data R5'!O780,"&gt;0")+COUNTIF('Data R5'!Q780,"&gt;0")+COUNTIF('Data R5'!S780,"&gt;0")+COUNTIF('Data R5'!U780,"&gt;0")+COUNTIF('Data R5'!W780,"&gt;0")+COUNTIF('Data R5'!Y780,"&gt;0"))&gt;0,1,0))</f>
        <v/>
      </c>
      <c r="M4770" t="inlineStr">
        <is>
          <t>Data R</t>
        </is>
      </c>
    </row>
    <row r="4771">
      <c r="A4771" t="inlineStr">
        <is>
          <t>Regional 5</t>
        </is>
      </c>
      <c r="B4771">
        <f>IF('Data R5'!C781="","",'Data R5'!B781)</f>
        <v/>
      </c>
      <c r="C4771">
        <f>IF('Data R5'!C781="","",'Data R5'!C781)</f>
        <v/>
      </c>
      <c r="D4771">
        <f>IF('Data R5'!C781="","",'Data R5'!D781)</f>
        <v/>
      </c>
      <c r="E4771">
        <f>IF('Data R5'!C781="","",'Data R5'!E781)</f>
        <v/>
      </c>
      <c r="F4771">
        <f>IF('Data R5'!C781="","",'Data R5'!F781)</f>
        <v/>
      </c>
      <c r="G4771">
        <f>IF('Data R5'!C781="","",'Data R5'!AD781)</f>
        <v/>
      </c>
      <c r="H4771">
        <f>IF('Data R5'!C781="","",'Data R5'!AC781)</f>
        <v/>
      </c>
      <c r="I4771">
        <f>IF('Data R5'!C781="","",COUNTIF('Data R5'!J781,"&gt;0")+COUNTIF('Data R5'!L781,"&gt;0")+COUNTIF('Data R5'!N781,"&gt;0")+COUNTIF('Data R5'!P781,"&gt;0")+COUNTIF('Data R5'!R781,"&gt;0")+COUNTIF('Data R5'!T781,"&gt;0")+COUNTIF('Data R5'!V781,"&gt;0")+COUNTIF('Data R5'!X781,"&gt;0"))</f>
        <v/>
      </c>
      <c r="J4771">
        <f>IF('Data R5'!C781="","",IF((COUNTIF('Data R5'!K781,"&gt;0")+COUNTIF('Data R5'!M781,"&gt;0")+COUNTIF('Data R5'!O781,"&gt;0")+COUNTIF('Data R5'!Q781,"&gt;0")+COUNTIF('Data R5'!S781,"&gt;0")+COUNTIF('Data R5'!U781,"&gt;0")+COUNTIF('Data R5'!W781,"&gt;0")+COUNTIF('Data R5'!Y781,"&gt;0"))&gt;0,1,0))</f>
        <v/>
      </c>
      <c r="M4771" t="inlineStr">
        <is>
          <t>Data R</t>
        </is>
      </c>
    </row>
    <row r="4772">
      <c r="A4772" t="inlineStr">
        <is>
          <t>Regional 5</t>
        </is>
      </c>
      <c r="B4772">
        <f>IF('Data R5'!C782="","",'Data R5'!B782)</f>
        <v/>
      </c>
      <c r="C4772">
        <f>IF('Data R5'!C782="","",'Data R5'!C782)</f>
        <v/>
      </c>
      <c r="D4772">
        <f>IF('Data R5'!C782="","",'Data R5'!D782)</f>
        <v/>
      </c>
      <c r="E4772">
        <f>IF('Data R5'!C782="","",'Data R5'!E782)</f>
        <v/>
      </c>
      <c r="F4772">
        <f>IF('Data R5'!C782="","",'Data R5'!F782)</f>
        <v/>
      </c>
      <c r="G4772">
        <f>IF('Data R5'!C782="","",'Data R5'!AD782)</f>
        <v/>
      </c>
      <c r="H4772">
        <f>IF('Data R5'!C782="","",'Data R5'!AC782)</f>
        <v/>
      </c>
      <c r="I4772">
        <f>IF('Data R5'!C782="","",COUNTIF('Data R5'!J782,"&gt;0")+COUNTIF('Data R5'!L782,"&gt;0")+COUNTIF('Data R5'!N782,"&gt;0")+COUNTIF('Data R5'!P782,"&gt;0")+COUNTIF('Data R5'!R782,"&gt;0")+COUNTIF('Data R5'!T782,"&gt;0")+COUNTIF('Data R5'!V782,"&gt;0")+COUNTIF('Data R5'!X782,"&gt;0"))</f>
        <v/>
      </c>
      <c r="J4772">
        <f>IF('Data R5'!C782="","",IF((COUNTIF('Data R5'!K782,"&gt;0")+COUNTIF('Data R5'!M782,"&gt;0")+COUNTIF('Data R5'!O782,"&gt;0")+COUNTIF('Data R5'!Q782,"&gt;0")+COUNTIF('Data R5'!S782,"&gt;0")+COUNTIF('Data R5'!U782,"&gt;0")+COUNTIF('Data R5'!W782,"&gt;0")+COUNTIF('Data R5'!Y782,"&gt;0"))&gt;0,1,0))</f>
        <v/>
      </c>
      <c r="M4772" t="inlineStr">
        <is>
          <t>Data R</t>
        </is>
      </c>
    </row>
    <row r="4773">
      <c r="A4773" t="inlineStr">
        <is>
          <t>Regional 5</t>
        </is>
      </c>
      <c r="B4773">
        <f>IF('Data R5'!C783="","",'Data R5'!B783)</f>
        <v/>
      </c>
      <c r="C4773">
        <f>IF('Data R5'!C783="","",'Data R5'!C783)</f>
        <v/>
      </c>
      <c r="D4773">
        <f>IF('Data R5'!C783="","",'Data R5'!D783)</f>
        <v/>
      </c>
      <c r="E4773">
        <f>IF('Data R5'!C783="","",'Data R5'!E783)</f>
        <v/>
      </c>
      <c r="F4773">
        <f>IF('Data R5'!C783="","",'Data R5'!F783)</f>
        <v/>
      </c>
      <c r="G4773">
        <f>IF('Data R5'!C783="","",'Data R5'!AD783)</f>
        <v/>
      </c>
      <c r="H4773">
        <f>IF('Data R5'!C783="","",'Data R5'!AC783)</f>
        <v/>
      </c>
      <c r="I4773">
        <f>IF('Data R5'!C783="","",COUNTIF('Data R5'!J783,"&gt;0")+COUNTIF('Data R5'!L783,"&gt;0")+COUNTIF('Data R5'!N783,"&gt;0")+COUNTIF('Data R5'!P783,"&gt;0")+COUNTIF('Data R5'!R783,"&gt;0")+COUNTIF('Data R5'!T783,"&gt;0")+COUNTIF('Data R5'!V783,"&gt;0")+COUNTIF('Data R5'!X783,"&gt;0"))</f>
        <v/>
      </c>
      <c r="J4773">
        <f>IF('Data R5'!C783="","",IF((COUNTIF('Data R5'!K783,"&gt;0")+COUNTIF('Data R5'!M783,"&gt;0")+COUNTIF('Data R5'!O783,"&gt;0")+COUNTIF('Data R5'!Q783,"&gt;0")+COUNTIF('Data R5'!S783,"&gt;0")+COUNTIF('Data R5'!U783,"&gt;0")+COUNTIF('Data R5'!W783,"&gt;0")+COUNTIF('Data R5'!Y783,"&gt;0"))&gt;0,1,0))</f>
        <v/>
      </c>
      <c r="M4773" t="inlineStr">
        <is>
          <t>Data R</t>
        </is>
      </c>
    </row>
    <row r="4774">
      <c r="A4774" t="inlineStr">
        <is>
          <t>Regional 5</t>
        </is>
      </c>
      <c r="B4774">
        <f>IF('Data R5'!C784="","",'Data R5'!B784)</f>
        <v/>
      </c>
      <c r="C4774">
        <f>IF('Data R5'!C784="","",'Data R5'!C784)</f>
        <v/>
      </c>
      <c r="D4774">
        <f>IF('Data R5'!C784="","",'Data R5'!D784)</f>
        <v/>
      </c>
      <c r="E4774">
        <f>IF('Data R5'!C784="","",'Data R5'!E784)</f>
        <v/>
      </c>
      <c r="F4774">
        <f>IF('Data R5'!C784="","",'Data R5'!F784)</f>
        <v/>
      </c>
      <c r="G4774">
        <f>IF('Data R5'!C784="","",'Data R5'!AD784)</f>
        <v/>
      </c>
      <c r="H4774">
        <f>IF('Data R5'!C784="","",'Data R5'!AC784)</f>
        <v/>
      </c>
      <c r="I4774">
        <f>IF('Data R5'!C784="","",COUNTIF('Data R5'!J784,"&gt;0")+COUNTIF('Data R5'!L784,"&gt;0")+COUNTIF('Data R5'!N784,"&gt;0")+COUNTIF('Data R5'!P784,"&gt;0")+COUNTIF('Data R5'!R784,"&gt;0")+COUNTIF('Data R5'!T784,"&gt;0")+COUNTIF('Data R5'!V784,"&gt;0")+COUNTIF('Data R5'!X784,"&gt;0"))</f>
        <v/>
      </c>
      <c r="J4774">
        <f>IF('Data R5'!C784="","",IF((COUNTIF('Data R5'!K784,"&gt;0")+COUNTIF('Data R5'!M784,"&gt;0")+COUNTIF('Data R5'!O784,"&gt;0")+COUNTIF('Data R5'!Q784,"&gt;0")+COUNTIF('Data R5'!S784,"&gt;0")+COUNTIF('Data R5'!U784,"&gt;0")+COUNTIF('Data R5'!W784,"&gt;0")+COUNTIF('Data R5'!Y784,"&gt;0"))&gt;0,1,0))</f>
        <v/>
      </c>
      <c r="M4774" t="inlineStr">
        <is>
          <t>Data R</t>
        </is>
      </c>
    </row>
    <row r="4775">
      <c r="A4775" t="inlineStr">
        <is>
          <t>Regional 5</t>
        </is>
      </c>
      <c r="B4775">
        <f>IF('Data R5'!C785="","",'Data R5'!B785)</f>
        <v/>
      </c>
      <c r="C4775">
        <f>IF('Data R5'!C785="","",'Data R5'!C785)</f>
        <v/>
      </c>
      <c r="D4775">
        <f>IF('Data R5'!C785="","",'Data R5'!D785)</f>
        <v/>
      </c>
      <c r="E4775">
        <f>IF('Data R5'!C785="","",'Data R5'!E785)</f>
        <v/>
      </c>
      <c r="F4775">
        <f>IF('Data R5'!C785="","",'Data R5'!F785)</f>
        <v/>
      </c>
      <c r="G4775">
        <f>IF('Data R5'!C785="","",'Data R5'!AD785)</f>
        <v/>
      </c>
      <c r="H4775">
        <f>IF('Data R5'!C785="","",'Data R5'!AC785)</f>
        <v/>
      </c>
      <c r="I4775">
        <f>IF('Data R5'!C785="","",COUNTIF('Data R5'!J785,"&gt;0")+COUNTIF('Data R5'!L785,"&gt;0")+COUNTIF('Data R5'!N785,"&gt;0")+COUNTIF('Data R5'!P785,"&gt;0")+COUNTIF('Data R5'!R785,"&gt;0")+COUNTIF('Data R5'!T785,"&gt;0")+COUNTIF('Data R5'!V785,"&gt;0")+COUNTIF('Data R5'!X785,"&gt;0"))</f>
        <v/>
      </c>
      <c r="J4775">
        <f>IF('Data R5'!C785="","",IF((COUNTIF('Data R5'!K785,"&gt;0")+COUNTIF('Data R5'!M785,"&gt;0")+COUNTIF('Data R5'!O785,"&gt;0")+COUNTIF('Data R5'!Q785,"&gt;0")+COUNTIF('Data R5'!S785,"&gt;0")+COUNTIF('Data R5'!U785,"&gt;0")+COUNTIF('Data R5'!W785,"&gt;0")+COUNTIF('Data R5'!Y785,"&gt;0"))&gt;0,1,0))</f>
        <v/>
      </c>
      <c r="M4775" t="inlineStr">
        <is>
          <t>Data R</t>
        </is>
      </c>
    </row>
    <row r="4776">
      <c r="A4776" t="inlineStr">
        <is>
          <t>Regional 5</t>
        </is>
      </c>
      <c r="B4776">
        <f>IF('Data R5'!C786="","",'Data R5'!B786)</f>
        <v/>
      </c>
      <c r="C4776">
        <f>IF('Data R5'!C786="","",'Data R5'!C786)</f>
        <v/>
      </c>
      <c r="D4776">
        <f>IF('Data R5'!C786="","",'Data R5'!D786)</f>
        <v/>
      </c>
      <c r="E4776">
        <f>IF('Data R5'!C786="","",'Data R5'!E786)</f>
        <v/>
      </c>
      <c r="F4776">
        <f>IF('Data R5'!C786="","",'Data R5'!F786)</f>
        <v/>
      </c>
      <c r="G4776">
        <f>IF('Data R5'!C786="","",'Data R5'!AD786)</f>
        <v/>
      </c>
      <c r="H4776">
        <f>IF('Data R5'!C786="","",'Data R5'!AC786)</f>
        <v/>
      </c>
      <c r="I4776">
        <f>IF('Data R5'!C786="","",COUNTIF('Data R5'!J786,"&gt;0")+COUNTIF('Data R5'!L786,"&gt;0")+COUNTIF('Data R5'!N786,"&gt;0")+COUNTIF('Data R5'!P786,"&gt;0")+COUNTIF('Data R5'!R786,"&gt;0")+COUNTIF('Data R5'!T786,"&gt;0")+COUNTIF('Data R5'!V786,"&gt;0")+COUNTIF('Data R5'!X786,"&gt;0"))</f>
        <v/>
      </c>
      <c r="J4776">
        <f>IF('Data R5'!C786="","",IF((COUNTIF('Data R5'!K786,"&gt;0")+COUNTIF('Data R5'!M786,"&gt;0")+COUNTIF('Data R5'!O786,"&gt;0")+COUNTIF('Data R5'!Q786,"&gt;0")+COUNTIF('Data R5'!S786,"&gt;0")+COUNTIF('Data R5'!U786,"&gt;0")+COUNTIF('Data R5'!W786,"&gt;0")+COUNTIF('Data R5'!Y786,"&gt;0"))&gt;0,1,0))</f>
        <v/>
      </c>
      <c r="M4776" t="inlineStr">
        <is>
          <t>Data R</t>
        </is>
      </c>
    </row>
    <row r="4777">
      <c r="A4777" t="inlineStr">
        <is>
          <t>Regional 5</t>
        </is>
      </c>
      <c r="B4777">
        <f>IF('Data R5'!C787="","",'Data R5'!B787)</f>
        <v/>
      </c>
      <c r="C4777">
        <f>IF('Data R5'!C787="","",'Data R5'!C787)</f>
        <v/>
      </c>
      <c r="D4777">
        <f>IF('Data R5'!C787="","",'Data R5'!D787)</f>
        <v/>
      </c>
      <c r="E4777">
        <f>IF('Data R5'!C787="","",'Data R5'!E787)</f>
        <v/>
      </c>
      <c r="F4777">
        <f>IF('Data R5'!C787="","",'Data R5'!F787)</f>
        <v/>
      </c>
      <c r="G4777">
        <f>IF('Data R5'!C787="","",'Data R5'!AD787)</f>
        <v/>
      </c>
      <c r="H4777">
        <f>IF('Data R5'!C787="","",'Data R5'!AC787)</f>
        <v/>
      </c>
      <c r="I4777">
        <f>IF('Data R5'!C787="","",COUNTIF('Data R5'!J787,"&gt;0")+COUNTIF('Data R5'!L787,"&gt;0")+COUNTIF('Data R5'!N787,"&gt;0")+COUNTIF('Data R5'!P787,"&gt;0")+COUNTIF('Data R5'!R787,"&gt;0")+COUNTIF('Data R5'!T787,"&gt;0")+COUNTIF('Data R5'!V787,"&gt;0")+COUNTIF('Data R5'!X787,"&gt;0"))</f>
        <v/>
      </c>
      <c r="J4777">
        <f>IF('Data R5'!C787="","",IF((COUNTIF('Data R5'!K787,"&gt;0")+COUNTIF('Data R5'!M787,"&gt;0")+COUNTIF('Data R5'!O787,"&gt;0")+COUNTIF('Data R5'!Q787,"&gt;0")+COUNTIF('Data R5'!S787,"&gt;0")+COUNTIF('Data R5'!U787,"&gt;0")+COUNTIF('Data R5'!W787,"&gt;0")+COUNTIF('Data R5'!Y787,"&gt;0"))&gt;0,1,0))</f>
        <v/>
      </c>
      <c r="M4777" t="inlineStr">
        <is>
          <t>Data R</t>
        </is>
      </c>
    </row>
    <row r="4778">
      <c r="A4778" t="inlineStr">
        <is>
          <t>Regional 5</t>
        </is>
      </c>
      <c r="B4778">
        <f>IF('Data R5'!C788="","",'Data R5'!B788)</f>
        <v/>
      </c>
      <c r="C4778">
        <f>IF('Data R5'!C788="","",'Data R5'!C788)</f>
        <v/>
      </c>
      <c r="D4778">
        <f>IF('Data R5'!C788="","",'Data R5'!D788)</f>
        <v/>
      </c>
      <c r="E4778">
        <f>IF('Data R5'!C788="","",'Data R5'!E788)</f>
        <v/>
      </c>
      <c r="F4778">
        <f>IF('Data R5'!C788="","",'Data R5'!F788)</f>
        <v/>
      </c>
      <c r="G4778">
        <f>IF('Data R5'!C788="","",'Data R5'!AD788)</f>
        <v/>
      </c>
      <c r="H4778">
        <f>IF('Data R5'!C788="","",'Data R5'!AC788)</f>
        <v/>
      </c>
      <c r="I4778">
        <f>IF('Data R5'!C788="","",COUNTIF('Data R5'!J788,"&gt;0")+COUNTIF('Data R5'!L788,"&gt;0")+COUNTIF('Data R5'!N788,"&gt;0")+COUNTIF('Data R5'!P788,"&gt;0")+COUNTIF('Data R5'!R788,"&gt;0")+COUNTIF('Data R5'!T788,"&gt;0")+COUNTIF('Data R5'!V788,"&gt;0")+COUNTIF('Data R5'!X788,"&gt;0"))</f>
        <v/>
      </c>
      <c r="J4778">
        <f>IF('Data R5'!C788="","",IF((COUNTIF('Data R5'!K788,"&gt;0")+COUNTIF('Data R5'!M788,"&gt;0")+COUNTIF('Data R5'!O788,"&gt;0")+COUNTIF('Data R5'!Q788,"&gt;0")+COUNTIF('Data R5'!S788,"&gt;0")+COUNTIF('Data R5'!U788,"&gt;0")+COUNTIF('Data R5'!W788,"&gt;0")+COUNTIF('Data R5'!Y788,"&gt;0"))&gt;0,1,0))</f>
        <v/>
      </c>
      <c r="M4778" t="inlineStr">
        <is>
          <t>Data R</t>
        </is>
      </c>
    </row>
    <row r="4779">
      <c r="A4779" t="inlineStr">
        <is>
          <t>Regional 5</t>
        </is>
      </c>
      <c r="B4779">
        <f>IF('Data R5'!C789="","",'Data R5'!B789)</f>
        <v/>
      </c>
      <c r="C4779">
        <f>IF('Data R5'!C789="","",'Data R5'!C789)</f>
        <v/>
      </c>
      <c r="D4779">
        <f>IF('Data R5'!C789="","",'Data R5'!D789)</f>
        <v/>
      </c>
      <c r="E4779">
        <f>IF('Data R5'!C789="","",'Data R5'!E789)</f>
        <v/>
      </c>
      <c r="F4779">
        <f>IF('Data R5'!C789="","",'Data R5'!F789)</f>
        <v/>
      </c>
      <c r="G4779">
        <f>IF('Data R5'!C789="","",'Data R5'!AD789)</f>
        <v/>
      </c>
      <c r="H4779">
        <f>IF('Data R5'!C789="","",'Data R5'!AC789)</f>
        <v/>
      </c>
      <c r="I4779">
        <f>IF('Data R5'!C789="","",COUNTIF('Data R5'!J789,"&gt;0")+COUNTIF('Data R5'!L789,"&gt;0")+COUNTIF('Data R5'!N789,"&gt;0")+COUNTIF('Data R5'!P789,"&gt;0")+COUNTIF('Data R5'!R789,"&gt;0")+COUNTIF('Data R5'!T789,"&gt;0")+COUNTIF('Data R5'!V789,"&gt;0")+COUNTIF('Data R5'!X789,"&gt;0"))</f>
        <v/>
      </c>
      <c r="J4779">
        <f>IF('Data R5'!C789="","",IF((COUNTIF('Data R5'!K789,"&gt;0")+COUNTIF('Data R5'!M789,"&gt;0")+COUNTIF('Data R5'!O789,"&gt;0")+COUNTIF('Data R5'!Q789,"&gt;0")+COUNTIF('Data R5'!S789,"&gt;0")+COUNTIF('Data R5'!U789,"&gt;0")+COUNTIF('Data R5'!W789,"&gt;0")+COUNTIF('Data R5'!Y789,"&gt;0"))&gt;0,1,0))</f>
        <v/>
      </c>
      <c r="M4779" t="inlineStr">
        <is>
          <t>Data R</t>
        </is>
      </c>
    </row>
    <row r="4780">
      <c r="A4780" t="inlineStr">
        <is>
          <t>Regional 5</t>
        </is>
      </c>
      <c r="B4780">
        <f>IF('Data R5'!C790="","",'Data R5'!B790)</f>
        <v/>
      </c>
      <c r="C4780">
        <f>IF('Data R5'!C790="","",'Data R5'!C790)</f>
        <v/>
      </c>
      <c r="D4780">
        <f>IF('Data R5'!C790="","",'Data R5'!D790)</f>
        <v/>
      </c>
      <c r="E4780">
        <f>IF('Data R5'!C790="","",'Data R5'!E790)</f>
        <v/>
      </c>
      <c r="F4780">
        <f>IF('Data R5'!C790="","",'Data R5'!F790)</f>
        <v/>
      </c>
      <c r="G4780">
        <f>IF('Data R5'!C790="","",'Data R5'!AD790)</f>
        <v/>
      </c>
      <c r="H4780">
        <f>IF('Data R5'!C790="","",'Data R5'!AC790)</f>
        <v/>
      </c>
      <c r="I4780">
        <f>IF('Data R5'!C790="","",COUNTIF('Data R5'!J790,"&gt;0")+COUNTIF('Data R5'!L790,"&gt;0")+COUNTIF('Data R5'!N790,"&gt;0")+COUNTIF('Data R5'!P790,"&gt;0")+COUNTIF('Data R5'!R790,"&gt;0")+COUNTIF('Data R5'!T790,"&gt;0")+COUNTIF('Data R5'!V790,"&gt;0")+COUNTIF('Data R5'!X790,"&gt;0"))</f>
        <v/>
      </c>
      <c r="J4780">
        <f>IF('Data R5'!C790="","",IF((COUNTIF('Data R5'!K790,"&gt;0")+COUNTIF('Data R5'!M790,"&gt;0")+COUNTIF('Data R5'!O790,"&gt;0")+COUNTIF('Data R5'!Q790,"&gt;0")+COUNTIF('Data R5'!S790,"&gt;0")+COUNTIF('Data R5'!U790,"&gt;0")+COUNTIF('Data R5'!W790,"&gt;0")+COUNTIF('Data R5'!Y790,"&gt;0"))&gt;0,1,0))</f>
        <v/>
      </c>
      <c r="M4780" t="inlineStr">
        <is>
          <t>Data R</t>
        </is>
      </c>
    </row>
    <row r="4781">
      <c r="A4781" t="inlineStr">
        <is>
          <t>Regional 5</t>
        </is>
      </c>
      <c r="B4781">
        <f>IF('Data R5'!C791="","",'Data R5'!B791)</f>
        <v/>
      </c>
      <c r="C4781">
        <f>IF('Data R5'!C791="","",'Data R5'!C791)</f>
        <v/>
      </c>
      <c r="D4781">
        <f>IF('Data R5'!C791="","",'Data R5'!D791)</f>
        <v/>
      </c>
      <c r="E4781">
        <f>IF('Data R5'!C791="","",'Data R5'!E791)</f>
        <v/>
      </c>
      <c r="F4781">
        <f>IF('Data R5'!C791="","",'Data R5'!F791)</f>
        <v/>
      </c>
      <c r="G4781">
        <f>IF('Data R5'!C791="","",'Data R5'!AD791)</f>
        <v/>
      </c>
      <c r="H4781">
        <f>IF('Data R5'!C791="","",'Data R5'!AC791)</f>
        <v/>
      </c>
      <c r="I4781">
        <f>IF('Data R5'!C791="","",COUNTIF('Data R5'!J791,"&gt;0")+COUNTIF('Data R5'!L791,"&gt;0")+COUNTIF('Data R5'!N791,"&gt;0")+COUNTIF('Data R5'!P791,"&gt;0")+COUNTIF('Data R5'!R791,"&gt;0")+COUNTIF('Data R5'!T791,"&gt;0")+COUNTIF('Data R5'!V791,"&gt;0")+COUNTIF('Data R5'!X791,"&gt;0"))</f>
        <v/>
      </c>
      <c r="J4781">
        <f>IF('Data R5'!C791="","",IF((COUNTIF('Data R5'!K791,"&gt;0")+COUNTIF('Data R5'!M791,"&gt;0")+COUNTIF('Data R5'!O791,"&gt;0")+COUNTIF('Data R5'!Q791,"&gt;0")+COUNTIF('Data R5'!S791,"&gt;0")+COUNTIF('Data R5'!U791,"&gt;0")+COUNTIF('Data R5'!W791,"&gt;0")+COUNTIF('Data R5'!Y791,"&gt;0"))&gt;0,1,0))</f>
        <v/>
      </c>
      <c r="M4781" t="inlineStr">
        <is>
          <t>Data R</t>
        </is>
      </c>
    </row>
    <row r="4782">
      <c r="A4782" t="inlineStr">
        <is>
          <t>Regional 5</t>
        </is>
      </c>
      <c r="B4782">
        <f>IF('Data R5'!C792="","",'Data R5'!B792)</f>
        <v/>
      </c>
      <c r="C4782">
        <f>IF('Data R5'!C792="","",'Data R5'!C792)</f>
        <v/>
      </c>
      <c r="D4782">
        <f>IF('Data R5'!C792="","",'Data R5'!D792)</f>
        <v/>
      </c>
      <c r="E4782">
        <f>IF('Data R5'!C792="","",'Data R5'!E792)</f>
        <v/>
      </c>
      <c r="F4782">
        <f>IF('Data R5'!C792="","",'Data R5'!F792)</f>
        <v/>
      </c>
      <c r="G4782">
        <f>IF('Data R5'!C792="","",'Data R5'!AD792)</f>
        <v/>
      </c>
      <c r="H4782">
        <f>IF('Data R5'!C792="","",'Data R5'!AC792)</f>
        <v/>
      </c>
      <c r="I4782">
        <f>IF('Data R5'!C792="","",COUNTIF('Data R5'!J792,"&gt;0")+COUNTIF('Data R5'!L792,"&gt;0")+COUNTIF('Data R5'!N792,"&gt;0")+COUNTIF('Data R5'!P792,"&gt;0")+COUNTIF('Data R5'!R792,"&gt;0")+COUNTIF('Data R5'!T792,"&gt;0")+COUNTIF('Data R5'!V792,"&gt;0")+COUNTIF('Data R5'!X792,"&gt;0"))</f>
        <v/>
      </c>
      <c r="J4782">
        <f>IF('Data R5'!C792="","",IF((COUNTIF('Data R5'!K792,"&gt;0")+COUNTIF('Data R5'!M792,"&gt;0")+COUNTIF('Data R5'!O792,"&gt;0")+COUNTIF('Data R5'!Q792,"&gt;0")+COUNTIF('Data R5'!S792,"&gt;0")+COUNTIF('Data R5'!U792,"&gt;0")+COUNTIF('Data R5'!W792,"&gt;0")+COUNTIF('Data R5'!Y792,"&gt;0"))&gt;0,1,0))</f>
        <v/>
      </c>
      <c r="M4782" t="inlineStr">
        <is>
          <t>Data R</t>
        </is>
      </c>
    </row>
    <row r="4783">
      <c r="A4783" t="inlineStr">
        <is>
          <t>Regional 5</t>
        </is>
      </c>
      <c r="B4783">
        <f>IF('Data R5'!C793="","",'Data R5'!B793)</f>
        <v/>
      </c>
      <c r="C4783">
        <f>IF('Data R5'!C793="","",'Data R5'!C793)</f>
        <v/>
      </c>
      <c r="D4783">
        <f>IF('Data R5'!C793="","",'Data R5'!D793)</f>
        <v/>
      </c>
      <c r="E4783">
        <f>IF('Data R5'!C793="","",'Data R5'!E793)</f>
        <v/>
      </c>
      <c r="F4783">
        <f>IF('Data R5'!C793="","",'Data R5'!F793)</f>
        <v/>
      </c>
      <c r="G4783">
        <f>IF('Data R5'!C793="","",'Data R5'!AD793)</f>
        <v/>
      </c>
      <c r="H4783">
        <f>IF('Data R5'!C793="","",'Data R5'!AC793)</f>
        <v/>
      </c>
      <c r="I4783">
        <f>IF('Data R5'!C793="","",COUNTIF('Data R5'!J793,"&gt;0")+COUNTIF('Data R5'!L793,"&gt;0")+COUNTIF('Data R5'!N793,"&gt;0")+COUNTIF('Data R5'!P793,"&gt;0")+COUNTIF('Data R5'!R793,"&gt;0")+COUNTIF('Data R5'!T793,"&gt;0")+COUNTIF('Data R5'!V793,"&gt;0")+COUNTIF('Data R5'!X793,"&gt;0"))</f>
        <v/>
      </c>
      <c r="J4783">
        <f>IF('Data R5'!C793="","",IF((COUNTIF('Data R5'!K793,"&gt;0")+COUNTIF('Data R5'!M793,"&gt;0")+COUNTIF('Data R5'!O793,"&gt;0")+COUNTIF('Data R5'!Q793,"&gt;0")+COUNTIF('Data R5'!S793,"&gt;0")+COUNTIF('Data R5'!U793,"&gt;0")+COUNTIF('Data R5'!W793,"&gt;0")+COUNTIF('Data R5'!Y793,"&gt;0"))&gt;0,1,0))</f>
        <v/>
      </c>
      <c r="M4783" t="inlineStr">
        <is>
          <t>Data R</t>
        </is>
      </c>
    </row>
    <row r="4784">
      <c r="A4784" t="inlineStr">
        <is>
          <t>Regional 5</t>
        </is>
      </c>
      <c r="B4784">
        <f>IF('Data R5'!C794="","",'Data R5'!B794)</f>
        <v/>
      </c>
      <c r="C4784">
        <f>IF('Data R5'!C794="","",'Data R5'!C794)</f>
        <v/>
      </c>
      <c r="D4784">
        <f>IF('Data R5'!C794="","",'Data R5'!D794)</f>
        <v/>
      </c>
      <c r="E4784">
        <f>IF('Data R5'!C794="","",'Data R5'!E794)</f>
        <v/>
      </c>
      <c r="F4784">
        <f>IF('Data R5'!C794="","",'Data R5'!F794)</f>
        <v/>
      </c>
      <c r="G4784">
        <f>IF('Data R5'!C794="","",'Data R5'!AD794)</f>
        <v/>
      </c>
      <c r="H4784">
        <f>IF('Data R5'!C794="","",'Data R5'!AC794)</f>
        <v/>
      </c>
      <c r="I4784">
        <f>IF('Data R5'!C794="","",COUNTIF('Data R5'!J794,"&gt;0")+COUNTIF('Data R5'!L794,"&gt;0")+COUNTIF('Data R5'!N794,"&gt;0")+COUNTIF('Data R5'!P794,"&gt;0")+COUNTIF('Data R5'!R794,"&gt;0")+COUNTIF('Data R5'!T794,"&gt;0")+COUNTIF('Data R5'!V794,"&gt;0")+COUNTIF('Data R5'!X794,"&gt;0"))</f>
        <v/>
      </c>
      <c r="J4784">
        <f>IF('Data R5'!C794="","",IF((COUNTIF('Data R5'!K794,"&gt;0")+COUNTIF('Data R5'!M794,"&gt;0")+COUNTIF('Data R5'!O794,"&gt;0")+COUNTIF('Data R5'!Q794,"&gt;0")+COUNTIF('Data R5'!S794,"&gt;0")+COUNTIF('Data R5'!U794,"&gt;0")+COUNTIF('Data R5'!W794,"&gt;0")+COUNTIF('Data R5'!Y794,"&gt;0"))&gt;0,1,0))</f>
        <v/>
      </c>
      <c r="M4784" t="inlineStr">
        <is>
          <t>Data R</t>
        </is>
      </c>
    </row>
    <row r="4785">
      <c r="A4785" t="inlineStr">
        <is>
          <t>Regional 5</t>
        </is>
      </c>
      <c r="B4785">
        <f>IF('Data R5'!C795="","",'Data R5'!B795)</f>
        <v/>
      </c>
      <c r="C4785">
        <f>IF('Data R5'!C795="","",'Data R5'!C795)</f>
        <v/>
      </c>
      <c r="D4785">
        <f>IF('Data R5'!C795="","",'Data R5'!D795)</f>
        <v/>
      </c>
      <c r="E4785">
        <f>IF('Data R5'!C795="","",'Data R5'!E795)</f>
        <v/>
      </c>
      <c r="F4785">
        <f>IF('Data R5'!C795="","",'Data R5'!F795)</f>
        <v/>
      </c>
      <c r="G4785">
        <f>IF('Data R5'!C795="","",'Data R5'!AD795)</f>
        <v/>
      </c>
      <c r="H4785">
        <f>IF('Data R5'!C795="","",'Data R5'!AC795)</f>
        <v/>
      </c>
      <c r="I4785">
        <f>IF('Data R5'!C795="","",COUNTIF('Data R5'!J795,"&gt;0")+COUNTIF('Data R5'!L795,"&gt;0")+COUNTIF('Data R5'!N795,"&gt;0")+COUNTIF('Data R5'!P795,"&gt;0")+COUNTIF('Data R5'!R795,"&gt;0")+COUNTIF('Data R5'!T795,"&gt;0")+COUNTIF('Data R5'!V795,"&gt;0")+COUNTIF('Data R5'!X795,"&gt;0"))</f>
        <v/>
      </c>
      <c r="J4785">
        <f>IF('Data R5'!C795="","",IF((COUNTIF('Data R5'!K795,"&gt;0")+COUNTIF('Data R5'!M795,"&gt;0")+COUNTIF('Data R5'!O795,"&gt;0")+COUNTIF('Data R5'!Q795,"&gt;0")+COUNTIF('Data R5'!S795,"&gt;0")+COUNTIF('Data R5'!U795,"&gt;0")+COUNTIF('Data R5'!W795,"&gt;0")+COUNTIF('Data R5'!Y795,"&gt;0"))&gt;0,1,0))</f>
        <v/>
      </c>
      <c r="M4785" t="inlineStr">
        <is>
          <t>Data R</t>
        </is>
      </c>
    </row>
    <row r="4786">
      <c r="A4786" t="inlineStr">
        <is>
          <t>Regional 5</t>
        </is>
      </c>
      <c r="B4786">
        <f>IF('Data R5'!C796="","",'Data R5'!B796)</f>
        <v/>
      </c>
      <c r="C4786">
        <f>IF('Data R5'!C796="","",'Data R5'!C796)</f>
        <v/>
      </c>
      <c r="D4786">
        <f>IF('Data R5'!C796="","",'Data R5'!D796)</f>
        <v/>
      </c>
      <c r="E4786">
        <f>IF('Data R5'!C796="","",'Data R5'!E796)</f>
        <v/>
      </c>
      <c r="F4786">
        <f>IF('Data R5'!C796="","",'Data R5'!F796)</f>
        <v/>
      </c>
      <c r="G4786">
        <f>IF('Data R5'!C796="","",'Data R5'!AD796)</f>
        <v/>
      </c>
      <c r="H4786">
        <f>IF('Data R5'!C796="","",'Data R5'!AC796)</f>
        <v/>
      </c>
      <c r="I4786">
        <f>IF('Data R5'!C796="","",COUNTIF('Data R5'!J796,"&gt;0")+COUNTIF('Data R5'!L796,"&gt;0")+COUNTIF('Data R5'!N796,"&gt;0")+COUNTIF('Data R5'!P796,"&gt;0")+COUNTIF('Data R5'!R796,"&gt;0")+COUNTIF('Data R5'!T796,"&gt;0")+COUNTIF('Data R5'!V796,"&gt;0")+COUNTIF('Data R5'!X796,"&gt;0"))</f>
        <v/>
      </c>
      <c r="J4786">
        <f>IF('Data R5'!C796="","",IF((COUNTIF('Data R5'!K796,"&gt;0")+COUNTIF('Data R5'!M796,"&gt;0")+COUNTIF('Data R5'!O796,"&gt;0")+COUNTIF('Data R5'!Q796,"&gt;0")+COUNTIF('Data R5'!S796,"&gt;0")+COUNTIF('Data R5'!U796,"&gt;0")+COUNTIF('Data R5'!W796,"&gt;0")+COUNTIF('Data R5'!Y796,"&gt;0"))&gt;0,1,0))</f>
        <v/>
      </c>
      <c r="M4786" t="inlineStr">
        <is>
          <t>Data R</t>
        </is>
      </c>
    </row>
    <row r="4787">
      <c r="A4787" t="inlineStr">
        <is>
          <t>Regional 5</t>
        </is>
      </c>
      <c r="B4787">
        <f>IF('Data R5'!C797="","",'Data R5'!B797)</f>
        <v/>
      </c>
      <c r="C4787">
        <f>IF('Data R5'!C797="","",'Data R5'!C797)</f>
        <v/>
      </c>
      <c r="D4787">
        <f>IF('Data R5'!C797="","",'Data R5'!D797)</f>
        <v/>
      </c>
      <c r="E4787">
        <f>IF('Data R5'!C797="","",'Data R5'!E797)</f>
        <v/>
      </c>
      <c r="F4787">
        <f>IF('Data R5'!C797="","",'Data R5'!F797)</f>
        <v/>
      </c>
      <c r="G4787">
        <f>IF('Data R5'!C797="","",'Data R5'!AD797)</f>
        <v/>
      </c>
      <c r="H4787">
        <f>IF('Data R5'!C797="","",'Data R5'!AC797)</f>
        <v/>
      </c>
      <c r="I4787">
        <f>IF('Data R5'!C797="","",COUNTIF('Data R5'!J797,"&gt;0")+COUNTIF('Data R5'!L797,"&gt;0")+COUNTIF('Data R5'!N797,"&gt;0")+COUNTIF('Data R5'!P797,"&gt;0")+COUNTIF('Data R5'!R797,"&gt;0")+COUNTIF('Data R5'!T797,"&gt;0")+COUNTIF('Data R5'!V797,"&gt;0")+COUNTIF('Data R5'!X797,"&gt;0"))</f>
        <v/>
      </c>
      <c r="J4787">
        <f>IF('Data R5'!C797="","",IF((COUNTIF('Data R5'!K797,"&gt;0")+COUNTIF('Data R5'!M797,"&gt;0")+COUNTIF('Data R5'!O797,"&gt;0")+COUNTIF('Data R5'!Q797,"&gt;0")+COUNTIF('Data R5'!S797,"&gt;0")+COUNTIF('Data R5'!U797,"&gt;0")+COUNTIF('Data R5'!W797,"&gt;0")+COUNTIF('Data R5'!Y797,"&gt;0"))&gt;0,1,0))</f>
        <v/>
      </c>
      <c r="M4787" t="inlineStr">
        <is>
          <t>Data R</t>
        </is>
      </c>
    </row>
    <row r="4788">
      <c r="A4788" t="inlineStr">
        <is>
          <t>Regional 5</t>
        </is>
      </c>
      <c r="B4788">
        <f>IF('Data R5'!C798="","",'Data R5'!B798)</f>
        <v/>
      </c>
      <c r="C4788">
        <f>IF('Data R5'!C798="","",'Data R5'!C798)</f>
        <v/>
      </c>
      <c r="D4788">
        <f>IF('Data R5'!C798="","",'Data R5'!D798)</f>
        <v/>
      </c>
      <c r="E4788">
        <f>IF('Data R5'!C798="","",'Data R5'!E798)</f>
        <v/>
      </c>
      <c r="F4788">
        <f>IF('Data R5'!C798="","",'Data R5'!F798)</f>
        <v/>
      </c>
      <c r="G4788">
        <f>IF('Data R5'!C798="","",'Data R5'!AD798)</f>
        <v/>
      </c>
      <c r="H4788">
        <f>IF('Data R5'!C798="","",'Data R5'!AC798)</f>
        <v/>
      </c>
      <c r="I4788">
        <f>IF('Data R5'!C798="","",COUNTIF('Data R5'!J798,"&gt;0")+COUNTIF('Data R5'!L798,"&gt;0")+COUNTIF('Data R5'!N798,"&gt;0")+COUNTIF('Data R5'!P798,"&gt;0")+COUNTIF('Data R5'!R798,"&gt;0")+COUNTIF('Data R5'!T798,"&gt;0")+COUNTIF('Data R5'!V798,"&gt;0")+COUNTIF('Data R5'!X798,"&gt;0"))</f>
        <v/>
      </c>
      <c r="J4788">
        <f>IF('Data R5'!C798="","",IF((COUNTIF('Data R5'!K798,"&gt;0")+COUNTIF('Data R5'!M798,"&gt;0")+COUNTIF('Data R5'!O798,"&gt;0")+COUNTIF('Data R5'!Q798,"&gt;0")+COUNTIF('Data R5'!S798,"&gt;0")+COUNTIF('Data R5'!U798,"&gt;0")+COUNTIF('Data R5'!W798,"&gt;0")+COUNTIF('Data R5'!Y798,"&gt;0"))&gt;0,1,0))</f>
        <v/>
      </c>
      <c r="M4788" t="inlineStr">
        <is>
          <t>Data R</t>
        </is>
      </c>
    </row>
    <row r="4789">
      <c r="A4789" t="inlineStr">
        <is>
          <t>Regional 5</t>
        </is>
      </c>
      <c r="B4789">
        <f>IF('Data R5'!C799="","",'Data R5'!B799)</f>
        <v/>
      </c>
      <c r="C4789">
        <f>IF('Data R5'!C799="","",'Data R5'!C799)</f>
        <v/>
      </c>
      <c r="D4789">
        <f>IF('Data R5'!C799="","",'Data R5'!D799)</f>
        <v/>
      </c>
      <c r="E4789">
        <f>IF('Data R5'!C799="","",'Data R5'!E799)</f>
        <v/>
      </c>
      <c r="F4789">
        <f>IF('Data R5'!C799="","",'Data R5'!F799)</f>
        <v/>
      </c>
      <c r="G4789">
        <f>IF('Data R5'!C799="","",'Data R5'!AD799)</f>
        <v/>
      </c>
      <c r="H4789">
        <f>IF('Data R5'!C799="","",'Data R5'!AC799)</f>
        <v/>
      </c>
      <c r="I4789">
        <f>IF('Data R5'!C799="","",COUNTIF('Data R5'!J799,"&gt;0")+COUNTIF('Data R5'!L799,"&gt;0")+COUNTIF('Data R5'!N799,"&gt;0")+COUNTIF('Data R5'!P799,"&gt;0")+COUNTIF('Data R5'!R799,"&gt;0")+COUNTIF('Data R5'!T799,"&gt;0")+COUNTIF('Data R5'!V799,"&gt;0")+COUNTIF('Data R5'!X799,"&gt;0"))</f>
        <v/>
      </c>
      <c r="J4789">
        <f>IF('Data R5'!C799="","",IF((COUNTIF('Data R5'!K799,"&gt;0")+COUNTIF('Data R5'!M799,"&gt;0")+COUNTIF('Data R5'!O799,"&gt;0")+COUNTIF('Data R5'!Q799,"&gt;0")+COUNTIF('Data R5'!S799,"&gt;0")+COUNTIF('Data R5'!U799,"&gt;0")+COUNTIF('Data R5'!W799,"&gt;0")+COUNTIF('Data R5'!Y799,"&gt;0"))&gt;0,1,0))</f>
        <v/>
      </c>
      <c r="M4789" t="inlineStr">
        <is>
          <t>Data R</t>
        </is>
      </c>
    </row>
    <row r="4790">
      <c r="A4790" t="inlineStr">
        <is>
          <t>Regional 5</t>
        </is>
      </c>
      <c r="B4790">
        <f>IF('Data R5'!C800="","",'Data R5'!B800)</f>
        <v/>
      </c>
      <c r="C4790">
        <f>IF('Data R5'!C800="","",'Data R5'!C800)</f>
        <v/>
      </c>
      <c r="D4790">
        <f>IF('Data R5'!C800="","",'Data R5'!D800)</f>
        <v/>
      </c>
      <c r="E4790">
        <f>IF('Data R5'!C800="","",'Data R5'!E800)</f>
        <v/>
      </c>
      <c r="F4790">
        <f>IF('Data R5'!C800="","",'Data R5'!F800)</f>
        <v/>
      </c>
      <c r="G4790">
        <f>IF('Data R5'!C800="","",'Data R5'!AD800)</f>
        <v/>
      </c>
      <c r="H4790">
        <f>IF('Data R5'!C800="","",'Data R5'!AC800)</f>
        <v/>
      </c>
      <c r="I4790">
        <f>IF('Data R5'!C800="","",COUNTIF('Data R5'!J800,"&gt;0")+COUNTIF('Data R5'!L800,"&gt;0")+COUNTIF('Data R5'!N800,"&gt;0")+COUNTIF('Data R5'!P800,"&gt;0")+COUNTIF('Data R5'!R800,"&gt;0")+COUNTIF('Data R5'!T800,"&gt;0")+COUNTIF('Data R5'!V800,"&gt;0")+COUNTIF('Data R5'!X800,"&gt;0"))</f>
        <v/>
      </c>
      <c r="J4790">
        <f>IF('Data R5'!C800="","",IF((COUNTIF('Data R5'!K800,"&gt;0")+COUNTIF('Data R5'!M800,"&gt;0")+COUNTIF('Data R5'!O800,"&gt;0")+COUNTIF('Data R5'!Q800,"&gt;0")+COUNTIF('Data R5'!S800,"&gt;0")+COUNTIF('Data R5'!U800,"&gt;0")+COUNTIF('Data R5'!W800,"&gt;0")+COUNTIF('Data R5'!Y800,"&gt;0"))&gt;0,1,0))</f>
        <v/>
      </c>
      <c r="M4790" t="inlineStr">
        <is>
          <t>Data R</t>
        </is>
      </c>
    </row>
    <row r="4791">
      <c r="A4791" t="inlineStr">
        <is>
          <t>Regional 5</t>
        </is>
      </c>
      <c r="B4791">
        <f>IF('Data R5'!C801="","",'Data R5'!B801)</f>
        <v/>
      </c>
      <c r="C4791">
        <f>IF('Data R5'!C801="","",'Data R5'!C801)</f>
        <v/>
      </c>
      <c r="D4791">
        <f>IF('Data R5'!C801="","",'Data R5'!D801)</f>
        <v/>
      </c>
      <c r="E4791">
        <f>IF('Data R5'!C801="","",'Data R5'!E801)</f>
        <v/>
      </c>
      <c r="F4791">
        <f>IF('Data R5'!C801="","",'Data R5'!F801)</f>
        <v/>
      </c>
      <c r="G4791">
        <f>IF('Data R5'!C801="","",'Data R5'!AD801)</f>
        <v/>
      </c>
      <c r="H4791">
        <f>IF('Data R5'!C801="","",'Data R5'!AC801)</f>
        <v/>
      </c>
      <c r="I4791">
        <f>IF('Data R5'!C801="","",COUNTIF('Data R5'!J801,"&gt;0")+COUNTIF('Data R5'!L801,"&gt;0")+COUNTIF('Data R5'!N801,"&gt;0")+COUNTIF('Data R5'!P801,"&gt;0")+COUNTIF('Data R5'!R801,"&gt;0")+COUNTIF('Data R5'!T801,"&gt;0")+COUNTIF('Data R5'!V801,"&gt;0")+COUNTIF('Data R5'!X801,"&gt;0"))</f>
        <v/>
      </c>
      <c r="J4791">
        <f>IF('Data R5'!C801="","",IF((COUNTIF('Data R5'!K801,"&gt;0")+COUNTIF('Data R5'!M801,"&gt;0")+COUNTIF('Data R5'!O801,"&gt;0")+COUNTIF('Data R5'!Q801,"&gt;0")+COUNTIF('Data R5'!S801,"&gt;0")+COUNTIF('Data R5'!U801,"&gt;0")+COUNTIF('Data R5'!W801,"&gt;0")+COUNTIF('Data R5'!Y801,"&gt;0"))&gt;0,1,0))</f>
        <v/>
      </c>
      <c r="M4791" t="inlineStr">
        <is>
          <t>Data R</t>
        </is>
      </c>
    </row>
    <row r="4792">
      <c r="A4792" t="inlineStr">
        <is>
          <t>Regional 5</t>
        </is>
      </c>
      <c r="B4792">
        <f>IF('Data R5'!C802="","",'Data R5'!B802)</f>
        <v/>
      </c>
      <c r="C4792">
        <f>IF('Data R5'!C802="","",'Data R5'!C802)</f>
        <v/>
      </c>
      <c r="D4792">
        <f>IF('Data R5'!C802="","",'Data R5'!D802)</f>
        <v/>
      </c>
      <c r="E4792">
        <f>IF('Data R5'!C802="","",'Data R5'!E802)</f>
        <v/>
      </c>
      <c r="F4792">
        <f>IF('Data R5'!C802="","",'Data R5'!F802)</f>
        <v/>
      </c>
      <c r="G4792">
        <f>IF('Data R5'!C802="","",'Data R5'!AD802)</f>
        <v/>
      </c>
      <c r="H4792">
        <f>IF('Data R5'!C802="","",'Data R5'!AC802)</f>
        <v/>
      </c>
      <c r="I4792">
        <f>IF('Data R5'!C802="","",COUNTIF('Data R5'!J802,"&gt;0")+COUNTIF('Data R5'!L802,"&gt;0")+COUNTIF('Data R5'!N802,"&gt;0")+COUNTIF('Data R5'!P802,"&gt;0")+COUNTIF('Data R5'!R802,"&gt;0")+COUNTIF('Data R5'!T802,"&gt;0")+COUNTIF('Data R5'!V802,"&gt;0")+COUNTIF('Data R5'!X802,"&gt;0"))</f>
        <v/>
      </c>
      <c r="J4792">
        <f>IF('Data R5'!C802="","",IF((COUNTIF('Data R5'!K802,"&gt;0")+COUNTIF('Data R5'!M802,"&gt;0")+COUNTIF('Data R5'!O802,"&gt;0")+COUNTIF('Data R5'!Q802,"&gt;0")+COUNTIF('Data R5'!S802,"&gt;0")+COUNTIF('Data R5'!U802,"&gt;0")+COUNTIF('Data R5'!W802,"&gt;0")+COUNTIF('Data R5'!Y802,"&gt;0"))&gt;0,1,0))</f>
        <v/>
      </c>
      <c r="M4792" t="inlineStr">
        <is>
          <t>Data R</t>
        </is>
      </c>
    </row>
    <row r="4793">
      <c r="A4793" t="inlineStr">
        <is>
          <t>Regional 5</t>
        </is>
      </c>
      <c r="B4793">
        <f>IF('Data R5'!C803="","",'Data R5'!B803)</f>
        <v/>
      </c>
      <c r="C4793">
        <f>IF('Data R5'!C803="","",'Data R5'!C803)</f>
        <v/>
      </c>
      <c r="D4793">
        <f>IF('Data R5'!C803="","",'Data R5'!D803)</f>
        <v/>
      </c>
      <c r="E4793">
        <f>IF('Data R5'!C803="","",'Data R5'!E803)</f>
        <v/>
      </c>
      <c r="F4793">
        <f>IF('Data R5'!C803="","",'Data R5'!F803)</f>
        <v/>
      </c>
      <c r="G4793">
        <f>IF('Data R5'!C803="","",'Data R5'!AD803)</f>
        <v/>
      </c>
      <c r="H4793">
        <f>IF('Data R5'!C803="","",'Data R5'!AC803)</f>
        <v/>
      </c>
      <c r="I4793">
        <f>IF('Data R5'!C803="","",COUNTIF('Data R5'!J803,"&gt;0")+COUNTIF('Data R5'!L803,"&gt;0")+COUNTIF('Data R5'!N803,"&gt;0")+COUNTIF('Data R5'!P803,"&gt;0")+COUNTIF('Data R5'!R803,"&gt;0")+COUNTIF('Data R5'!T803,"&gt;0")+COUNTIF('Data R5'!V803,"&gt;0")+COUNTIF('Data R5'!X803,"&gt;0"))</f>
        <v/>
      </c>
      <c r="J4793">
        <f>IF('Data R5'!C803="","",IF((COUNTIF('Data R5'!K803,"&gt;0")+COUNTIF('Data R5'!M803,"&gt;0")+COUNTIF('Data R5'!O803,"&gt;0")+COUNTIF('Data R5'!Q803,"&gt;0")+COUNTIF('Data R5'!S803,"&gt;0")+COUNTIF('Data R5'!U803,"&gt;0")+COUNTIF('Data R5'!W803,"&gt;0")+COUNTIF('Data R5'!Y803,"&gt;0"))&gt;0,1,0))</f>
        <v/>
      </c>
      <c r="M4793" t="inlineStr">
        <is>
          <t>Data R</t>
        </is>
      </c>
    </row>
    <row r="4794">
      <c r="A4794" t="inlineStr">
        <is>
          <t>Regional 5</t>
        </is>
      </c>
      <c r="B4794">
        <f>IF('Data R5'!C804="","",'Data R5'!B804)</f>
        <v/>
      </c>
      <c r="C4794">
        <f>IF('Data R5'!C804="","",'Data R5'!C804)</f>
        <v/>
      </c>
      <c r="D4794">
        <f>IF('Data R5'!C804="","",'Data R5'!D804)</f>
        <v/>
      </c>
      <c r="E4794">
        <f>IF('Data R5'!C804="","",'Data R5'!E804)</f>
        <v/>
      </c>
      <c r="F4794">
        <f>IF('Data R5'!C804="","",'Data R5'!F804)</f>
        <v/>
      </c>
      <c r="G4794">
        <f>IF('Data R5'!C804="","",'Data R5'!AD804)</f>
        <v/>
      </c>
      <c r="H4794">
        <f>IF('Data R5'!C804="","",'Data R5'!AC804)</f>
        <v/>
      </c>
      <c r="I4794">
        <f>IF('Data R5'!C804="","",COUNTIF('Data R5'!J804,"&gt;0")+COUNTIF('Data R5'!L804,"&gt;0")+COUNTIF('Data R5'!N804,"&gt;0")+COUNTIF('Data R5'!P804,"&gt;0")+COUNTIF('Data R5'!R804,"&gt;0")+COUNTIF('Data R5'!T804,"&gt;0")+COUNTIF('Data R5'!V804,"&gt;0")+COUNTIF('Data R5'!X804,"&gt;0"))</f>
        <v/>
      </c>
      <c r="J4794">
        <f>IF('Data R5'!C804="","",IF((COUNTIF('Data R5'!K804,"&gt;0")+COUNTIF('Data R5'!M804,"&gt;0")+COUNTIF('Data R5'!O804,"&gt;0")+COUNTIF('Data R5'!Q804,"&gt;0")+COUNTIF('Data R5'!S804,"&gt;0")+COUNTIF('Data R5'!U804,"&gt;0")+COUNTIF('Data R5'!W804,"&gt;0")+COUNTIF('Data R5'!Y804,"&gt;0"))&gt;0,1,0))</f>
        <v/>
      </c>
      <c r="M4794" t="inlineStr">
        <is>
          <t>Data R</t>
        </is>
      </c>
    </row>
    <row r="4795">
      <c r="A4795" t="inlineStr">
        <is>
          <t>Regional 5</t>
        </is>
      </c>
      <c r="B4795">
        <f>IF('Data R5'!C805="","",'Data R5'!B805)</f>
        <v/>
      </c>
      <c r="C4795">
        <f>IF('Data R5'!C805="","",'Data R5'!C805)</f>
        <v/>
      </c>
      <c r="D4795">
        <f>IF('Data R5'!C805="","",'Data R5'!D805)</f>
        <v/>
      </c>
      <c r="E4795">
        <f>IF('Data R5'!C805="","",'Data R5'!E805)</f>
        <v/>
      </c>
      <c r="F4795">
        <f>IF('Data R5'!C805="","",'Data R5'!F805)</f>
        <v/>
      </c>
      <c r="G4795">
        <f>IF('Data R5'!C805="","",'Data R5'!AD805)</f>
        <v/>
      </c>
      <c r="H4795">
        <f>IF('Data R5'!C805="","",'Data R5'!AC805)</f>
        <v/>
      </c>
      <c r="I4795">
        <f>IF('Data R5'!C805="","",COUNTIF('Data R5'!J805,"&gt;0")+COUNTIF('Data R5'!L805,"&gt;0")+COUNTIF('Data R5'!N805,"&gt;0")+COUNTIF('Data R5'!P805,"&gt;0")+COUNTIF('Data R5'!R805,"&gt;0")+COUNTIF('Data R5'!T805,"&gt;0")+COUNTIF('Data R5'!V805,"&gt;0")+COUNTIF('Data R5'!X805,"&gt;0"))</f>
        <v/>
      </c>
      <c r="J4795">
        <f>IF('Data R5'!C805="","",IF((COUNTIF('Data R5'!K805,"&gt;0")+COUNTIF('Data R5'!M805,"&gt;0")+COUNTIF('Data R5'!O805,"&gt;0")+COUNTIF('Data R5'!Q805,"&gt;0")+COUNTIF('Data R5'!S805,"&gt;0")+COUNTIF('Data R5'!U805,"&gt;0")+COUNTIF('Data R5'!W805,"&gt;0")+COUNTIF('Data R5'!Y805,"&gt;0"))&gt;0,1,0))</f>
        <v/>
      </c>
      <c r="M4795" t="inlineStr">
        <is>
          <t>Data R</t>
        </is>
      </c>
    </row>
    <row r="4796">
      <c r="A4796" t="inlineStr">
        <is>
          <t>Regional 5</t>
        </is>
      </c>
      <c r="B4796">
        <f>IF('Data R5'!C806="","",'Data R5'!B806)</f>
        <v/>
      </c>
      <c r="C4796">
        <f>IF('Data R5'!C806="","",'Data R5'!C806)</f>
        <v/>
      </c>
      <c r="D4796">
        <f>IF('Data R5'!C806="","",'Data R5'!D806)</f>
        <v/>
      </c>
      <c r="E4796">
        <f>IF('Data R5'!C806="","",'Data R5'!E806)</f>
        <v/>
      </c>
      <c r="F4796">
        <f>IF('Data R5'!C806="","",'Data R5'!F806)</f>
        <v/>
      </c>
      <c r="G4796">
        <f>IF('Data R5'!C806="","",'Data R5'!AD806)</f>
        <v/>
      </c>
      <c r="H4796">
        <f>IF('Data R5'!C806="","",'Data R5'!AC806)</f>
        <v/>
      </c>
      <c r="I4796">
        <f>IF('Data R5'!C806="","",COUNTIF('Data R5'!J806,"&gt;0")+COUNTIF('Data R5'!L806,"&gt;0")+COUNTIF('Data R5'!N806,"&gt;0")+COUNTIF('Data R5'!P806,"&gt;0")+COUNTIF('Data R5'!R806,"&gt;0")+COUNTIF('Data R5'!T806,"&gt;0")+COUNTIF('Data R5'!V806,"&gt;0")+COUNTIF('Data R5'!X806,"&gt;0"))</f>
        <v/>
      </c>
      <c r="J4796">
        <f>IF('Data R5'!C806="","",IF((COUNTIF('Data R5'!K806,"&gt;0")+COUNTIF('Data R5'!M806,"&gt;0")+COUNTIF('Data R5'!O806,"&gt;0")+COUNTIF('Data R5'!Q806,"&gt;0")+COUNTIF('Data R5'!S806,"&gt;0")+COUNTIF('Data R5'!U806,"&gt;0")+COUNTIF('Data R5'!W806,"&gt;0")+COUNTIF('Data R5'!Y806,"&gt;0"))&gt;0,1,0))</f>
        <v/>
      </c>
      <c r="M4796" t="inlineStr">
        <is>
          <t>Data R</t>
        </is>
      </c>
    </row>
    <row r="4797">
      <c r="A4797" t="inlineStr">
        <is>
          <t>Regional 5</t>
        </is>
      </c>
      <c r="B4797">
        <f>IF('Data R5'!C807="","",'Data R5'!B807)</f>
        <v/>
      </c>
      <c r="C4797">
        <f>IF('Data R5'!C807="","",'Data R5'!C807)</f>
        <v/>
      </c>
      <c r="D4797">
        <f>IF('Data R5'!C807="","",'Data R5'!D807)</f>
        <v/>
      </c>
      <c r="E4797">
        <f>IF('Data R5'!C807="","",'Data R5'!E807)</f>
        <v/>
      </c>
      <c r="F4797">
        <f>IF('Data R5'!C807="","",'Data R5'!F807)</f>
        <v/>
      </c>
      <c r="G4797">
        <f>IF('Data R5'!C807="","",'Data R5'!AD807)</f>
        <v/>
      </c>
      <c r="H4797">
        <f>IF('Data R5'!C807="","",'Data R5'!AC807)</f>
        <v/>
      </c>
      <c r="I4797">
        <f>IF('Data R5'!C807="","",COUNTIF('Data R5'!J807,"&gt;0")+COUNTIF('Data R5'!L807,"&gt;0")+COUNTIF('Data R5'!N807,"&gt;0")+COUNTIF('Data R5'!P807,"&gt;0")+COUNTIF('Data R5'!R807,"&gt;0")+COUNTIF('Data R5'!T807,"&gt;0")+COUNTIF('Data R5'!V807,"&gt;0")+COUNTIF('Data R5'!X807,"&gt;0"))</f>
        <v/>
      </c>
      <c r="J4797">
        <f>IF('Data R5'!C807="","",IF((COUNTIF('Data R5'!K807,"&gt;0")+COUNTIF('Data R5'!M807,"&gt;0")+COUNTIF('Data R5'!O807,"&gt;0")+COUNTIF('Data R5'!Q807,"&gt;0")+COUNTIF('Data R5'!S807,"&gt;0")+COUNTIF('Data R5'!U807,"&gt;0")+COUNTIF('Data R5'!W807,"&gt;0")+COUNTIF('Data R5'!Y807,"&gt;0"))&gt;0,1,0))</f>
        <v/>
      </c>
      <c r="M4797" t="inlineStr">
        <is>
          <t>Data R</t>
        </is>
      </c>
    </row>
    <row r="4798">
      <c r="A4798" t="inlineStr">
        <is>
          <t>Regional 5</t>
        </is>
      </c>
      <c r="B4798">
        <f>IF('Data R5'!C808="","",'Data R5'!B808)</f>
        <v/>
      </c>
      <c r="C4798">
        <f>IF('Data R5'!C808="","",'Data R5'!C808)</f>
        <v/>
      </c>
      <c r="D4798">
        <f>IF('Data R5'!C808="","",'Data R5'!D808)</f>
        <v/>
      </c>
      <c r="E4798">
        <f>IF('Data R5'!C808="","",'Data R5'!E808)</f>
        <v/>
      </c>
      <c r="F4798">
        <f>IF('Data R5'!C808="","",'Data R5'!F808)</f>
        <v/>
      </c>
      <c r="G4798">
        <f>IF('Data R5'!C808="","",'Data R5'!AD808)</f>
        <v/>
      </c>
      <c r="H4798">
        <f>IF('Data R5'!C808="","",'Data R5'!AC808)</f>
        <v/>
      </c>
      <c r="I4798">
        <f>IF('Data R5'!C808="","",COUNTIF('Data R5'!J808,"&gt;0")+COUNTIF('Data R5'!L808,"&gt;0")+COUNTIF('Data R5'!N808,"&gt;0")+COUNTIF('Data R5'!P808,"&gt;0")+COUNTIF('Data R5'!R808,"&gt;0")+COUNTIF('Data R5'!T808,"&gt;0")+COUNTIF('Data R5'!V808,"&gt;0")+COUNTIF('Data R5'!X808,"&gt;0"))</f>
        <v/>
      </c>
      <c r="J4798">
        <f>IF('Data R5'!C808="","",IF((COUNTIF('Data R5'!K808,"&gt;0")+COUNTIF('Data R5'!M808,"&gt;0")+COUNTIF('Data R5'!O808,"&gt;0")+COUNTIF('Data R5'!Q808,"&gt;0")+COUNTIF('Data R5'!S808,"&gt;0")+COUNTIF('Data R5'!U808,"&gt;0")+COUNTIF('Data R5'!W808,"&gt;0")+COUNTIF('Data R5'!Y808,"&gt;0"))&gt;0,1,0))</f>
        <v/>
      </c>
      <c r="M4798" t="inlineStr">
        <is>
          <t>Data R</t>
        </is>
      </c>
    </row>
    <row r="4799">
      <c r="A4799" t="inlineStr">
        <is>
          <t>Regional 5</t>
        </is>
      </c>
      <c r="B4799">
        <f>IF('Data R5'!C809="","",'Data R5'!B809)</f>
        <v/>
      </c>
      <c r="C4799">
        <f>IF('Data R5'!C809="","",'Data R5'!C809)</f>
        <v/>
      </c>
      <c r="D4799">
        <f>IF('Data R5'!C809="","",'Data R5'!D809)</f>
        <v/>
      </c>
      <c r="E4799">
        <f>IF('Data R5'!C809="","",'Data R5'!E809)</f>
        <v/>
      </c>
      <c r="F4799">
        <f>IF('Data R5'!C809="","",'Data R5'!F809)</f>
        <v/>
      </c>
      <c r="G4799">
        <f>IF('Data R5'!C809="","",'Data R5'!AD809)</f>
        <v/>
      </c>
      <c r="H4799">
        <f>IF('Data R5'!C809="","",'Data R5'!AC809)</f>
        <v/>
      </c>
      <c r="I4799">
        <f>IF('Data R5'!C809="","",COUNTIF('Data R5'!J809,"&gt;0")+COUNTIF('Data R5'!L809,"&gt;0")+COUNTIF('Data R5'!N809,"&gt;0")+COUNTIF('Data R5'!P809,"&gt;0")+COUNTIF('Data R5'!R809,"&gt;0")+COUNTIF('Data R5'!T809,"&gt;0")+COUNTIF('Data R5'!V809,"&gt;0")+COUNTIF('Data R5'!X809,"&gt;0"))</f>
        <v/>
      </c>
      <c r="J4799">
        <f>IF('Data R5'!C809="","",IF((COUNTIF('Data R5'!K809,"&gt;0")+COUNTIF('Data R5'!M809,"&gt;0")+COUNTIF('Data R5'!O809,"&gt;0")+COUNTIF('Data R5'!Q809,"&gt;0")+COUNTIF('Data R5'!S809,"&gt;0")+COUNTIF('Data R5'!U809,"&gt;0")+COUNTIF('Data R5'!W809,"&gt;0")+COUNTIF('Data R5'!Y809,"&gt;0"))&gt;0,1,0))</f>
        <v/>
      </c>
      <c r="M4799" t="inlineStr">
        <is>
          <t>Data R</t>
        </is>
      </c>
    </row>
    <row r="4800">
      <c r="A4800" t="inlineStr">
        <is>
          <t>Regional 5</t>
        </is>
      </c>
      <c r="B4800">
        <f>IF('Data R5'!C810="","",'Data R5'!B810)</f>
        <v/>
      </c>
      <c r="C4800">
        <f>IF('Data R5'!C810="","",'Data R5'!C810)</f>
        <v/>
      </c>
      <c r="D4800">
        <f>IF('Data R5'!C810="","",'Data R5'!D810)</f>
        <v/>
      </c>
      <c r="E4800">
        <f>IF('Data R5'!C810="","",'Data R5'!E810)</f>
        <v/>
      </c>
      <c r="F4800">
        <f>IF('Data R5'!C810="","",'Data R5'!F810)</f>
        <v/>
      </c>
      <c r="G4800">
        <f>IF('Data R5'!C810="","",'Data R5'!AD810)</f>
        <v/>
      </c>
      <c r="H4800">
        <f>IF('Data R5'!C810="","",'Data R5'!AC810)</f>
        <v/>
      </c>
      <c r="I4800">
        <f>IF('Data R5'!C810="","",COUNTIF('Data R5'!J810,"&gt;0")+COUNTIF('Data R5'!L810,"&gt;0")+COUNTIF('Data R5'!N810,"&gt;0")+COUNTIF('Data R5'!P810,"&gt;0")+COUNTIF('Data R5'!R810,"&gt;0")+COUNTIF('Data R5'!T810,"&gt;0")+COUNTIF('Data R5'!V810,"&gt;0")+COUNTIF('Data R5'!X810,"&gt;0"))</f>
        <v/>
      </c>
      <c r="J4800">
        <f>IF('Data R5'!C810="","",IF((COUNTIF('Data R5'!K810,"&gt;0")+COUNTIF('Data R5'!M810,"&gt;0")+COUNTIF('Data R5'!O810,"&gt;0")+COUNTIF('Data R5'!Q810,"&gt;0")+COUNTIF('Data R5'!S810,"&gt;0")+COUNTIF('Data R5'!U810,"&gt;0")+COUNTIF('Data R5'!W810,"&gt;0")+COUNTIF('Data R5'!Y810,"&gt;0"))&gt;0,1,0))</f>
        <v/>
      </c>
      <c r="M4800" t="inlineStr">
        <is>
          <t>Data R</t>
        </is>
      </c>
    </row>
    <row r="4801">
      <c r="A4801" t="inlineStr">
        <is>
          <t>Regional 5</t>
        </is>
      </c>
      <c r="B4801">
        <f>IF('Data R5'!C811="","",'Data R5'!B811)</f>
        <v/>
      </c>
      <c r="C4801">
        <f>IF('Data R5'!C811="","",'Data R5'!C811)</f>
        <v/>
      </c>
      <c r="D4801">
        <f>IF('Data R5'!C811="","",'Data R5'!D811)</f>
        <v/>
      </c>
      <c r="E4801">
        <f>IF('Data R5'!C811="","",'Data R5'!E811)</f>
        <v/>
      </c>
      <c r="F4801">
        <f>IF('Data R5'!C811="","",'Data R5'!F811)</f>
        <v/>
      </c>
      <c r="G4801">
        <f>IF('Data R5'!C811="","",'Data R5'!AD811)</f>
        <v/>
      </c>
      <c r="H4801">
        <f>IF('Data R5'!C811="","",'Data R5'!AC811)</f>
        <v/>
      </c>
      <c r="I4801">
        <f>IF('Data R5'!C811="","",COUNTIF('Data R5'!J811,"&gt;0")+COUNTIF('Data R5'!L811,"&gt;0")+COUNTIF('Data R5'!N811,"&gt;0")+COUNTIF('Data R5'!P811,"&gt;0")+COUNTIF('Data R5'!R811,"&gt;0")+COUNTIF('Data R5'!T811,"&gt;0")+COUNTIF('Data R5'!V811,"&gt;0")+COUNTIF('Data R5'!X811,"&gt;0"))</f>
        <v/>
      </c>
      <c r="J4801">
        <f>IF('Data R5'!C811="","",IF((COUNTIF('Data R5'!K811,"&gt;0")+COUNTIF('Data R5'!M811,"&gt;0")+COUNTIF('Data R5'!O811,"&gt;0")+COUNTIF('Data R5'!Q811,"&gt;0")+COUNTIF('Data R5'!S811,"&gt;0")+COUNTIF('Data R5'!U811,"&gt;0")+COUNTIF('Data R5'!W811,"&gt;0")+COUNTIF('Data R5'!Y811,"&gt;0"))&gt;0,1,0))</f>
        <v/>
      </c>
      <c r="M4801" t="inlineStr">
        <is>
          <t>Data R</t>
        </is>
      </c>
    </row>
    <row r="4802">
      <c r="A4802" t="inlineStr">
        <is>
          <t>Regional 5</t>
        </is>
      </c>
      <c r="B4802">
        <f>IF('Data R5'!C812="","",'Data R5'!B812)</f>
        <v/>
      </c>
      <c r="C4802">
        <f>IF('Data R5'!C812="","",'Data R5'!C812)</f>
        <v/>
      </c>
      <c r="D4802">
        <f>IF('Data R5'!C812="","",'Data R5'!D812)</f>
        <v/>
      </c>
      <c r="E4802">
        <f>IF('Data R5'!C812="","",'Data R5'!E812)</f>
        <v/>
      </c>
      <c r="F4802">
        <f>IF('Data R5'!C812="","",'Data R5'!F812)</f>
        <v/>
      </c>
      <c r="G4802">
        <f>IF('Data R5'!C812="","",'Data R5'!AD812)</f>
        <v/>
      </c>
      <c r="H4802">
        <f>IF('Data R5'!C812="","",'Data R5'!AC812)</f>
        <v/>
      </c>
      <c r="I4802">
        <f>IF('Data R5'!C812="","",COUNTIF('Data R5'!J812,"&gt;0")+COUNTIF('Data R5'!L812,"&gt;0")+COUNTIF('Data R5'!N812,"&gt;0")+COUNTIF('Data R5'!P812,"&gt;0")+COUNTIF('Data R5'!R812,"&gt;0")+COUNTIF('Data R5'!T812,"&gt;0")+COUNTIF('Data R5'!V812,"&gt;0")+COUNTIF('Data R5'!X812,"&gt;0"))</f>
        <v/>
      </c>
      <c r="J4802">
        <f>IF('Data R5'!C812="","",IF((COUNTIF('Data R5'!K812,"&gt;0")+COUNTIF('Data R5'!M812,"&gt;0")+COUNTIF('Data R5'!O812,"&gt;0")+COUNTIF('Data R5'!Q812,"&gt;0")+COUNTIF('Data R5'!S812,"&gt;0")+COUNTIF('Data R5'!U812,"&gt;0")+COUNTIF('Data R5'!W812,"&gt;0")+COUNTIF('Data R5'!Y812,"&gt;0"))&gt;0,1,0))</f>
        <v/>
      </c>
      <c r="M4802" t="inlineStr">
        <is>
          <t>Data R</t>
        </is>
      </c>
    </row>
    <row r="4803">
      <c r="A4803" t="inlineStr">
        <is>
          <t>Regional 5</t>
        </is>
      </c>
      <c r="B4803">
        <f>IF('Data R5'!C813="","",'Data R5'!B813)</f>
        <v/>
      </c>
      <c r="C4803">
        <f>IF('Data R5'!C813="","",'Data R5'!C813)</f>
        <v/>
      </c>
      <c r="D4803">
        <f>IF('Data R5'!C813="","",'Data R5'!D813)</f>
        <v/>
      </c>
      <c r="E4803">
        <f>IF('Data R5'!C813="","",'Data R5'!E813)</f>
        <v/>
      </c>
      <c r="F4803">
        <f>IF('Data R5'!C813="","",'Data R5'!F813)</f>
        <v/>
      </c>
      <c r="G4803">
        <f>IF('Data R5'!C813="","",'Data R5'!AD813)</f>
        <v/>
      </c>
      <c r="H4803">
        <f>IF('Data R5'!C813="","",'Data R5'!AC813)</f>
        <v/>
      </c>
      <c r="I4803">
        <f>IF('Data R5'!C813="","",COUNTIF('Data R5'!J813,"&gt;0")+COUNTIF('Data R5'!L813,"&gt;0")+COUNTIF('Data R5'!N813,"&gt;0")+COUNTIF('Data R5'!P813,"&gt;0")+COUNTIF('Data R5'!R813,"&gt;0")+COUNTIF('Data R5'!T813,"&gt;0")+COUNTIF('Data R5'!V813,"&gt;0")+COUNTIF('Data R5'!X813,"&gt;0"))</f>
        <v/>
      </c>
      <c r="J4803">
        <f>IF('Data R5'!C813="","",IF((COUNTIF('Data R5'!K813,"&gt;0")+COUNTIF('Data R5'!M813,"&gt;0")+COUNTIF('Data R5'!O813,"&gt;0")+COUNTIF('Data R5'!Q813,"&gt;0")+COUNTIF('Data R5'!S813,"&gt;0")+COUNTIF('Data R5'!U813,"&gt;0")+COUNTIF('Data R5'!W813,"&gt;0")+COUNTIF('Data R5'!Y813,"&gt;0"))&gt;0,1,0))</f>
        <v/>
      </c>
      <c r="M4803" t="inlineStr">
        <is>
          <t>Data R</t>
        </is>
      </c>
    </row>
    <row r="4804">
      <c r="A4804" t="inlineStr">
        <is>
          <t>Regional 5</t>
        </is>
      </c>
      <c r="B4804">
        <f>IF('Data R5'!C814="","",'Data R5'!B814)</f>
        <v/>
      </c>
      <c r="C4804">
        <f>IF('Data R5'!C814="","",'Data R5'!C814)</f>
        <v/>
      </c>
      <c r="D4804">
        <f>IF('Data R5'!C814="","",'Data R5'!D814)</f>
        <v/>
      </c>
      <c r="E4804">
        <f>IF('Data R5'!C814="","",'Data R5'!E814)</f>
        <v/>
      </c>
      <c r="F4804">
        <f>IF('Data R5'!C814="","",'Data R5'!F814)</f>
        <v/>
      </c>
      <c r="G4804">
        <f>IF('Data R5'!C814="","",'Data R5'!AD814)</f>
        <v/>
      </c>
      <c r="H4804">
        <f>IF('Data R5'!C814="","",'Data R5'!AC814)</f>
        <v/>
      </c>
      <c r="I4804">
        <f>IF('Data R5'!C814="","",COUNTIF('Data R5'!J814,"&gt;0")+COUNTIF('Data R5'!L814,"&gt;0")+COUNTIF('Data R5'!N814,"&gt;0")+COUNTIF('Data R5'!P814,"&gt;0")+COUNTIF('Data R5'!R814,"&gt;0")+COUNTIF('Data R5'!T814,"&gt;0")+COUNTIF('Data R5'!V814,"&gt;0")+COUNTIF('Data R5'!X814,"&gt;0"))</f>
        <v/>
      </c>
      <c r="J4804">
        <f>IF('Data R5'!C814="","",IF((COUNTIF('Data R5'!K814,"&gt;0")+COUNTIF('Data R5'!M814,"&gt;0")+COUNTIF('Data R5'!O814,"&gt;0")+COUNTIF('Data R5'!Q814,"&gt;0")+COUNTIF('Data R5'!S814,"&gt;0")+COUNTIF('Data R5'!U814,"&gt;0")+COUNTIF('Data R5'!W814,"&gt;0")+COUNTIF('Data R5'!Y814,"&gt;0"))&gt;0,1,0))</f>
        <v/>
      </c>
      <c r="M4804" t="inlineStr">
        <is>
          <t>Data R</t>
        </is>
      </c>
    </row>
    <row r="4805">
      <c r="A4805" t="inlineStr">
        <is>
          <t>Regional 5</t>
        </is>
      </c>
      <c r="B4805">
        <f>IF('Data R5'!C815="","",'Data R5'!B815)</f>
        <v/>
      </c>
      <c r="C4805">
        <f>IF('Data R5'!C815="","",'Data R5'!C815)</f>
        <v/>
      </c>
      <c r="D4805">
        <f>IF('Data R5'!C815="","",'Data R5'!D815)</f>
        <v/>
      </c>
      <c r="E4805">
        <f>IF('Data R5'!C815="","",'Data R5'!E815)</f>
        <v/>
      </c>
      <c r="F4805">
        <f>IF('Data R5'!C815="","",'Data R5'!F815)</f>
        <v/>
      </c>
      <c r="G4805">
        <f>IF('Data R5'!C815="","",'Data R5'!AD815)</f>
        <v/>
      </c>
      <c r="H4805">
        <f>IF('Data R5'!C815="","",'Data R5'!AC815)</f>
        <v/>
      </c>
      <c r="I4805">
        <f>IF('Data R5'!C815="","",COUNTIF('Data R5'!J815,"&gt;0")+COUNTIF('Data R5'!L815,"&gt;0")+COUNTIF('Data R5'!N815,"&gt;0")+COUNTIF('Data R5'!P815,"&gt;0")+COUNTIF('Data R5'!R815,"&gt;0")+COUNTIF('Data R5'!T815,"&gt;0")+COUNTIF('Data R5'!V815,"&gt;0")+COUNTIF('Data R5'!X815,"&gt;0"))</f>
        <v/>
      </c>
      <c r="J4805">
        <f>IF('Data R5'!C815="","",IF((COUNTIF('Data R5'!K815,"&gt;0")+COUNTIF('Data R5'!M815,"&gt;0")+COUNTIF('Data R5'!O815,"&gt;0")+COUNTIF('Data R5'!Q815,"&gt;0")+COUNTIF('Data R5'!S815,"&gt;0")+COUNTIF('Data R5'!U815,"&gt;0")+COUNTIF('Data R5'!W815,"&gt;0")+COUNTIF('Data R5'!Y815,"&gt;0"))&gt;0,1,0))</f>
        <v/>
      </c>
      <c r="M4805" t="inlineStr">
        <is>
          <t>Data R</t>
        </is>
      </c>
    </row>
    <row r="4806">
      <c r="A4806" t="inlineStr">
        <is>
          <t>Regional 5</t>
        </is>
      </c>
      <c r="B4806">
        <f>IF('Data R5'!C816="","",'Data R5'!B816)</f>
        <v/>
      </c>
      <c r="C4806">
        <f>IF('Data R5'!C816="","",'Data R5'!C816)</f>
        <v/>
      </c>
      <c r="D4806">
        <f>IF('Data R5'!C816="","",'Data R5'!D816)</f>
        <v/>
      </c>
      <c r="E4806">
        <f>IF('Data R5'!C816="","",'Data R5'!E816)</f>
        <v/>
      </c>
      <c r="F4806">
        <f>IF('Data R5'!C816="","",'Data R5'!F816)</f>
        <v/>
      </c>
      <c r="G4806">
        <f>IF('Data R5'!C816="","",'Data R5'!AD816)</f>
        <v/>
      </c>
      <c r="H4806">
        <f>IF('Data R5'!C816="","",'Data R5'!AC816)</f>
        <v/>
      </c>
      <c r="I4806">
        <f>IF('Data R5'!C816="","",COUNTIF('Data R5'!J816,"&gt;0")+COUNTIF('Data R5'!L816,"&gt;0")+COUNTIF('Data R5'!N816,"&gt;0")+COUNTIF('Data R5'!P816,"&gt;0")+COUNTIF('Data R5'!R816,"&gt;0")+COUNTIF('Data R5'!T816,"&gt;0")+COUNTIF('Data R5'!V816,"&gt;0")+COUNTIF('Data R5'!X816,"&gt;0"))</f>
        <v/>
      </c>
      <c r="J4806">
        <f>IF('Data R5'!C816="","",IF((COUNTIF('Data R5'!K816,"&gt;0")+COUNTIF('Data R5'!M816,"&gt;0")+COUNTIF('Data R5'!O816,"&gt;0")+COUNTIF('Data R5'!Q816,"&gt;0")+COUNTIF('Data R5'!S816,"&gt;0")+COUNTIF('Data R5'!U816,"&gt;0")+COUNTIF('Data R5'!W816,"&gt;0")+COUNTIF('Data R5'!Y816,"&gt;0"))&gt;0,1,0))</f>
        <v/>
      </c>
      <c r="M4806" t="inlineStr">
        <is>
          <t>Data R</t>
        </is>
      </c>
    </row>
    <row r="4807">
      <c r="A4807" t="inlineStr">
        <is>
          <t>Regional 5</t>
        </is>
      </c>
      <c r="B4807">
        <f>IF('Data R5'!C817="","",'Data R5'!B817)</f>
        <v/>
      </c>
      <c r="C4807">
        <f>IF('Data R5'!C817="","",'Data R5'!C817)</f>
        <v/>
      </c>
      <c r="D4807">
        <f>IF('Data R5'!C817="","",'Data R5'!D817)</f>
        <v/>
      </c>
      <c r="E4807">
        <f>IF('Data R5'!C817="","",'Data R5'!E817)</f>
        <v/>
      </c>
      <c r="F4807">
        <f>IF('Data R5'!C817="","",'Data R5'!F817)</f>
        <v/>
      </c>
      <c r="G4807">
        <f>IF('Data R5'!C817="","",'Data R5'!AD817)</f>
        <v/>
      </c>
      <c r="H4807">
        <f>IF('Data R5'!C817="","",'Data R5'!AC817)</f>
        <v/>
      </c>
      <c r="I4807">
        <f>IF('Data R5'!C817="","",COUNTIF('Data R5'!J817,"&gt;0")+COUNTIF('Data R5'!L817,"&gt;0")+COUNTIF('Data R5'!N817,"&gt;0")+COUNTIF('Data R5'!P817,"&gt;0")+COUNTIF('Data R5'!R817,"&gt;0")+COUNTIF('Data R5'!T817,"&gt;0")+COUNTIF('Data R5'!V817,"&gt;0")+COUNTIF('Data R5'!X817,"&gt;0"))</f>
        <v/>
      </c>
      <c r="J4807">
        <f>IF('Data R5'!C817="","",IF((COUNTIF('Data R5'!K817,"&gt;0")+COUNTIF('Data R5'!M817,"&gt;0")+COUNTIF('Data R5'!O817,"&gt;0")+COUNTIF('Data R5'!Q817,"&gt;0")+COUNTIF('Data R5'!S817,"&gt;0")+COUNTIF('Data R5'!U817,"&gt;0")+COUNTIF('Data R5'!W817,"&gt;0")+COUNTIF('Data R5'!Y817,"&gt;0"))&gt;0,1,0))</f>
        <v/>
      </c>
      <c r="M4807" t="inlineStr">
        <is>
          <t>Data R</t>
        </is>
      </c>
    </row>
    <row r="4808">
      <c r="A4808" t="inlineStr">
        <is>
          <t>Regional 5</t>
        </is>
      </c>
      <c r="B4808">
        <f>IF('Data R5'!C818="","",'Data R5'!B818)</f>
        <v/>
      </c>
      <c r="C4808">
        <f>IF('Data R5'!C818="","",'Data R5'!C818)</f>
        <v/>
      </c>
      <c r="D4808">
        <f>IF('Data R5'!C818="","",'Data R5'!D818)</f>
        <v/>
      </c>
      <c r="E4808">
        <f>IF('Data R5'!C818="","",'Data R5'!E818)</f>
        <v/>
      </c>
      <c r="F4808">
        <f>IF('Data R5'!C818="","",'Data R5'!F818)</f>
        <v/>
      </c>
      <c r="G4808">
        <f>IF('Data R5'!C818="","",'Data R5'!AD818)</f>
        <v/>
      </c>
      <c r="H4808">
        <f>IF('Data R5'!C818="","",'Data R5'!AC818)</f>
        <v/>
      </c>
      <c r="I4808">
        <f>IF('Data R5'!C818="","",COUNTIF('Data R5'!J818,"&gt;0")+COUNTIF('Data R5'!L818,"&gt;0")+COUNTIF('Data R5'!N818,"&gt;0")+COUNTIF('Data R5'!P818,"&gt;0")+COUNTIF('Data R5'!R818,"&gt;0")+COUNTIF('Data R5'!T818,"&gt;0")+COUNTIF('Data R5'!V818,"&gt;0")+COUNTIF('Data R5'!X818,"&gt;0"))</f>
        <v/>
      </c>
      <c r="J4808">
        <f>IF('Data R5'!C818="","",IF((COUNTIF('Data R5'!K818,"&gt;0")+COUNTIF('Data R5'!M818,"&gt;0")+COUNTIF('Data R5'!O818,"&gt;0")+COUNTIF('Data R5'!Q818,"&gt;0")+COUNTIF('Data R5'!S818,"&gt;0")+COUNTIF('Data R5'!U818,"&gt;0")+COUNTIF('Data R5'!W818,"&gt;0")+COUNTIF('Data R5'!Y818,"&gt;0"))&gt;0,1,0))</f>
        <v/>
      </c>
      <c r="M4808" t="inlineStr">
        <is>
          <t>Data R</t>
        </is>
      </c>
    </row>
    <row r="4809">
      <c r="A4809" t="inlineStr">
        <is>
          <t>Regional 5</t>
        </is>
      </c>
      <c r="B4809">
        <f>IF('Data R5'!C819="","",'Data R5'!B819)</f>
        <v/>
      </c>
      <c r="C4809">
        <f>IF('Data R5'!C819="","",'Data R5'!C819)</f>
        <v/>
      </c>
      <c r="D4809">
        <f>IF('Data R5'!C819="","",'Data R5'!D819)</f>
        <v/>
      </c>
      <c r="E4809">
        <f>IF('Data R5'!C819="","",'Data R5'!E819)</f>
        <v/>
      </c>
      <c r="F4809">
        <f>IF('Data R5'!C819="","",'Data R5'!F819)</f>
        <v/>
      </c>
      <c r="G4809">
        <f>IF('Data R5'!C819="","",'Data R5'!AD819)</f>
        <v/>
      </c>
      <c r="H4809">
        <f>IF('Data R5'!C819="","",'Data R5'!AC819)</f>
        <v/>
      </c>
      <c r="I4809">
        <f>IF('Data R5'!C819="","",COUNTIF('Data R5'!J819,"&gt;0")+COUNTIF('Data R5'!L819,"&gt;0")+COUNTIF('Data R5'!N819,"&gt;0")+COUNTIF('Data R5'!P819,"&gt;0")+COUNTIF('Data R5'!R819,"&gt;0")+COUNTIF('Data R5'!T819,"&gt;0")+COUNTIF('Data R5'!V819,"&gt;0")+COUNTIF('Data R5'!X819,"&gt;0"))</f>
        <v/>
      </c>
      <c r="J4809">
        <f>IF('Data R5'!C819="","",IF((COUNTIF('Data R5'!K819,"&gt;0")+COUNTIF('Data R5'!M819,"&gt;0")+COUNTIF('Data R5'!O819,"&gt;0")+COUNTIF('Data R5'!Q819,"&gt;0")+COUNTIF('Data R5'!S819,"&gt;0")+COUNTIF('Data R5'!U819,"&gt;0")+COUNTIF('Data R5'!W819,"&gt;0")+COUNTIF('Data R5'!Y819,"&gt;0"))&gt;0,1,0))</f>
        <v/>
      </c>
      <c r="M4809" t="inlineStr">
        <is>
          <t>Data R</t>
        </is>
      </c>
    </row>
    <row r="4810">
      <c r="A4810" t="inlineStr">
        <is>
          <t>Regional 5</t>
        </is>
      </c>
      <c r="B4810">
        <f>IF('Data R5'!C820="","",'Data R5'!B820)</f>
        <v/>
      </c>
      <c r="C4810">
        <f>IF('Data R5'!C820="","",'Data R5'!C820)</f>
        <v/>
      </c>
      <c r="D4810">
        <f>IF('Data R5'!C820="","",'Data R5'!D820)</f>
        <v/>
      </c>
      <c r="E4810">
        <f>IF('Data R5'!C820="","",'Data R5'!E820)</f>
        <v/>
      </c>
      <c r="F4810">
        <f>IF('Data R5'!C820="","",'Data R5'!F820)</f>
        <v/>
      </c>
      <c r="G4810">
        <f>IF('Data R5'!C820="","",'Data R5'!AD820)</f>
        <v/>
      </c>
      <c r="H4810">
        <f>IF('Data R5'!C820="","",'Data R5'!AC820)</f>
        <v/>
      </c>
      <c r="I4810">
        <f>IF('Data R5'!C820="","",COUNTIF('Data R5'!J820,"&gt;0")+COUNTIF('Data R5'!L820,"&gt;0")+COUNTIF('Data R5'!N820,"&gt;0")+COUNTIF('Data R5'!P820,"&gt;0")+COUNTIF('Data R5'!R820,"&gt;0")+COUNTIF('Data R5'!T820,"&gt;0")+COUNTIF('Data R5'!V820,"&gt;0")+COUNTIF('Data R5'!X820,"&gt;0"))</f>
        <v/>
      </c>
      <c r="J4810">
        <f>IF('Data R5'!C820="","",IF((COUNTIF('Data R5'!K820,"&gt;0")+COUNTIF('Data R5'!M820,"&gt;0")+COUNTIF('Data R5'!O820,"&gt;0")+COUNTIF('Data R5'!Q820,"&gt;0")+COUNTIF('Data R5'!S820,"&gt;0")+COUNTIF('Data R5'!U820,"&gt;0")+COUNTIF('Data R5'!W820,"&gt;0")+COUNTIF('Data R5'!Y820,"&gt;0"))&gt;0,1,0))</f>
        <v/>
      </c>
      <c r="M4810" t="inlineStr">
        <is>
          <t>Data R</t>
        </is>
      </c>
    </row>
    <row r="4811">
      <c r="A4811" t="inlineStr">
        <is>
          <t>Regional 5</t>
        </is>
      </c>
      <c r="B4811">
        <f>IF('Data R5'!C821="","",'Data R5'!B821)</f>
        <v/>
      </c>
      <c r="C4811">
        <f>IF('Data R5'!C821="","",'Data R5'!C821)</f>
        <v/>
      </c>
      <c r="D4811">
        <f>IF('Data R5'!C821="","",'Data R5'!D821)</f>
        <v/>
      </c>
      <c r="E4811">
        <f>IF('Data R5'!C821="","",'Data R5'!E821)</f>
        <v/>
      </c>
      <c r="F4811">
        <f>IF('Data R5'!C821="","",'Data R5'!F821)</f>
        <v/>
      </c>
      <c r="G4811">
        <f>IF('Data R5'!C821="","",'Data R5'!AD821)</f>
        <v/>
      </c>
      <c r="H4811">
        <f>IF('Data R5'!C821="","",'Data R5'!AC821)</f>
        <v/>
      </c>
      <c r="I4811">
        <f>IF('Data R5'!C821="","",COUNTIF('Data R5'!J821,"&gt;0")+COUNTIF('Data R5'!L821,"&gt;0")+COUNTIF('Data R5'!N821,"&gt;0")+COUNTIF('Data R5'!P821,"&gt;0")+COUNTIF('Data R5'!R821,"&gt;0")+COUNTIF('Data R5'!T821,"&gt;0")+COUNTIF('Data R5'!V821,"&gt;0")+COUNTIF('Data R5'!X821,"&gt;0"))</f>
        <v/>
      </c>
      <c r="J4811">
        <f>IF('Data R5'!C821="","",IF((COUNTIF('Data R5'!K821,"&gt;0")+COUNTIF('Data R5'!M821,"&gt;0")+COUNTIF('Data R5'!O821,"&gt;0")+COUNTIF('Data R5'!Q821,"&gt;0")+COUNTIF('Data R5'!S821,"&gt;0")+COUNTIF('Data R5'!U821,"&gt;0")+COUNTIF('Data R5'!W821,"&gt;0")+COUNTIF('Data R5'!Y821,"&gt;0"))&gt;0,1,0))</f>
        <v/>
      </c>
      <c r="M4811" t="inlineStr">
        <is>
          <t>Data R</t>
        </is>
      </c>
    </row>
    <row r="4812">
      <c r="A4812" t="inlineStr">
        <is>
          <t>Regional 5</t>
        </is>
      </c>
      <c r="B4812">
        <f>IF('Data R5'!C822="","",'Data R5'!B822)</f>
        <v/>
      </c>
      <c r="C4812">
        <f>IF('Data R5'!C822="","",'Data R5'!C822)</f>
        <v/>
      </c>
      <c r="D4812">
        <f>IF('Data R5'!C822="","",'Data R5'!D822)</f>
        <v/>
      </c>
      <c r="E4812">
        <f>IF('Data R5'!C822="","",'Data R5'!E822)</f>
        <v/>
      </c>
      <c r="F4812">
        <f>IF('Data R5'!C822="","",'Data R5'!F822)</f>
        <v/>
      </c>
      <c r="G4812">
        <f>IF('Data R5'!C822="","",'Data R5'!AD822)</f>
        <v/>
      </c>
      <c r="H4812">
        <f>IF('Data R5'!C822="","",'Data R5'!AC822)</f>
        <v/>
      </c>
      <c r="I4812">
        <f>IF('Data R5'!C822="","",COUNTIF('Data R5'!J822,"&gt;0")+COUNTIF('Data R5'!L822,"&gt;0")+COUNTIF('Data R5'!N822,"&gt;0")+COUNTIF('Data R5'!P822,"&gt;0")+COUNTIF('Data R5'!R822,"&gt;0")+COUNTIF('Data R5'!T822,"&gt;0")+COUNTIF('Data R5'!V822,"&gt;0")+COUNTIF('Data R5'!X822,"&gt;0"))</f>
        <v/>
      </c>
      <c r="J4812">
        <f>IF('Data R5'!C822="","",IF((COUNTIF('Data R5'!K822,"&gt;0")+COUNTIF('Data R5'!M822,"&gt;0")+COUNTIF('Data R5'!O822,"&gt;0")+COUNTIF('Data R5'!Q822,"&gt;0")+COUNTIF('Data R5'!S822,"&gt;0")+COUNTIF('Data R5'!U822,"&gt;0")+COUNTIF('Data R5'!W822,"&gt;0")+COUNTIF('Data R5'!Y822,"&gt;0"))&gt;0,1,0))</f>
        <v/>
      </c>
      <c r="M4812" t="inlineStr">
        <is>
          <t>Data R</t>
        </is>
      </c>
    </row>
    <row r="4813">
      <c r="A4813" t="inlineStr">
        <is>
          <t>Regional 5</t>
        </is>
      </c>
      <c r="B4813">
        <f>IF('Data R5'!C823="","",'Data R5'!B823)</f>
        <v/>
      </c>
      <c r="C4813">
        <f>IF('Data R5'!C823="","",'Data R5'!C823)</f>
        <v/>
      </c>
      <c r="D4813">
        <f>IF('Data R5'!C823="","",'Data R5'!D823)</f>
        <v/>
      </c>
      <c r="E4813">
        <f>IF('Data R5'!C823="","",'Data R5'!E823)</f>
        <v/>
      </c>
      <c r="F4813">
        <f>IF('Data R5'!C823="","",'Data R5'!F823)</f>
        <v/>
      </c>
      <c r="G4813">
        <f>IF('Data R5'!C823="","",'Data R5'!AD823)</f>
        <v/>
      </c>
      <c r="H4813">
        <f>IF('Data R5'!C823="","",'Data R5'!AC823)</f>
        <v/>
      </c>
      <c r="I4813">
        <f>IF('Data R5'!C823="","",COUNTIF('Data R5'!J823,"&gt;0")+COUNTIF('Data R5'!L823,"&gt;0")+COUNTIF('Data R5'!N823,"&gt;0")+COUNTIF('Data R5'!P823,"&gt;0")+COUNTIF('Data R5'!R823,"&gt;0")+COUNTIF('Data R5'!T823,"&gt;0")+COUNTIF('Data R5'!V823,"&gt;0")+COUNTIF('Data R5'!X823,"&gt;0"))</f>
        <v/>
      </c>
      <c r="J4813">
        <f>IF('Data R5'!C823="","",IF((COUNTIF('Data R5'!K823,"&gt;0")+COUNTIF('Data R5'!M823,"&gt;0")+COUNTIF('Data R5'!O823,"&gt;0")+COUNTIF('Data R5'!Q823,"&gt;0")+COUNTIF('Data R5'!S823,"&gt;0")+COUNTIF('Data R5'!U823,"&gt;0")+COUNTIF('Data R5'!W823,"&gt;0")+COUNTIF('Data R5'!Y823,"&gt;0"))&gt;0,1,0))</f>
        <v/>
      </c>
      <c r="M4813" t="inlineStr">
        <is>
          <t>Data R</t>
        </is>
      </c>
    </row>
    <row r="4814">
      <c r="A4814" t="inlineStr">
        <is>
          <t>Regional 5</t>
        </is>
      </c>
      <c r="B4814">
        <f>IF('Data R5'!C824="","",'Data R5'!B824)</f>
        <v/>
      </c>
      <c r="C4814">
        <f>IF('Data R5'!C824="","",'Data R5'!C824)</f>
        <v/>
      </c>
      <c r="D4814">
        <f>IF('Data R5'!C824="","",'Data R5'!D824)</f>
        <v/>
      </c>
      <c r="E4814">
        <f>IF('Data R5'!C824="","",'Data R5'!E824)</f>
        <v/>
      </c>
      <c r="F4814">
        <f>IF('Data R5'!C824="","",'Data R5'!F824)</f>
        <v/>
      </c>
      <c r="G4814">
        <f>IF('Data R5'!C824="","",'Data R5'!AD824)</f>
        <v/>
      </c>
      <c r="H4814">
        <f>IF('Data R5'!C824="","",'Data R5'!AC824)</f>
        <v/>
      </c>
      <c r="I4814">
        <f>IF('Data R5'!C824="","",COUNTIF('Data R5'!J824,"&gt;0")+COUNTIF('Data R5'!L824,"&gt;0")+COUNTIF('Data R5'!N824,"&gt;0")+COUNTIF('Data R5'!P824,"&gt;0")+COUNTIF('Data R5'!R824,"&gt;0")+COUNTIF('Data R5'!T824,"&gt;0")+COUNTIF('Data R5'!V824,"&gt;0")+COUNTIF('Data R5'!X824,"&gt;0"))</f>
        <v/>
      </c>
      <c r="J4814">
        <f>IF('Data R5'!C824="","",IF((COUNTIF('Data R5'!K824,"&gt;0")+COUNTIF('Data R5'!M824,"&gt;0")+COUNTIF('Data R5'!O824,"&gt;0")+COUNTIF('Data R5'!Q824,"&gt;0")+COUNTIF('Data R5'!S824,"&gt;0")+COUNTIF('Data R5'!U824,"&gt;0")+COUNTIF('Data R5'!W824,"&gt;0")+COUNTIF('Data R5'!Y824,"&gt;0"))&gt;0,1,0))</f>
        <v/>
      </c>
      <c r="M4814" t="inlineStr">
        <is>
          <t>Data R</t>
        </is>
      </c>
    </row>
    <row r="4815">
      <c r="A4815" t="inlineStr">
        <is>
          <t>Regional 5</t>
        </is>
      </c>
      <c r="B4815">
        <f>IF('Data R5'!C825="","",'Data R5'!B825)</f>
        <v/>
      </c>
      <c r="C4815">
        <f>IF('Data R5'!C825="","",'Data R5'!C825)</f>
        <v/>
      </c>
      <c r="D4815">
        <f>IF('Data R5'!C825="","",'Data R5'!D825)</f>
        <v/>
      </c>
      <c r="E4815">
        <f>IF('Data R5'!C825="","",'Data R5'!E825)</f>
        <v/>
      </c>
      <c r="F4815">
        <f>IF('Data R5'!C825="","",'Data R5'!F825)</f>
        <v/>
      </c>
      <c r="G4815">
        <f>IF('Data R5'!C825="","",'Data R5'!AD825)</f>
        <v/>
      </c>
      <c r="H4815">
        <f>IF('Data R5'!C825="","",'Data R5'!AC825)</f>
        <v/>
      </c>
      <c r="I4815">
        <f>IF('Data R5'!C825="","",COUNTIF('Data R5'!J825,"&gt;0")+COUNTIF('Data R5'!L825,"&gt;0")+COUNTIF('Data R5'!N825,"&gt;0")+COUNTIF('Data R5'!P825,"&gt;0")+COUNTIF('Data R5'!R825,"&gt;0")+COUNTIF('Data R5'!T825,"&gt;0")+COUNTIF('Data R5'!V825,"&gt;0")+COUNTIF('Data R5'!X825,"&gt;0"))</f>
        <v/>
      </c>
      <c r="J4815">
        <f>IF('Data R5'!C825="","",IF((COUNTIF('Data R5'!K825,"&gt;0")+COUNTIF('Data R5'!M825,"&gt;0")+COUNTIF('Data R5'!O825,"&gt;0")+COUNTIF('Data R5'!Q825,"&gt;0")+COUNTIF('Data R5'!S825,"&gt;0")+COUNTIF('Data R5'!U825,"&gt;0")+COUNTIF('Data R5'!W825,"&gt;0")+COUNTIF('Data R5'!Y825,"&gt;0"))&gt;0,1,0))</f>
        <v/>
      </c>
      <c r="M4815" t="inlineStr">
        <is>
          <t>Data R</t>
        </is>
      </c>
    </row>
    <row r="4816">
      <c r="A4816" t="inlineStr">
        <is>
          <t>Regional 5</t>
        </is>
      </c>
      <c r="B4816">
        <f>IF('Data R5'!C826="","",'Data R5'!B826)</f>
        <v/>
      </c>
      <c r="C4816">
        <f>IF('Data R5'!C826="","",'Data R5'!C826)</f>
        <v/>
      </c>
      <c r="D4816">
        <f>IF('Data R5'!C826="","",'Data R5'!D826)</f>
        <v/>
      </c>
      <c r="E4816">
        <f>IF('Data R5'!C826="","",'Data R5'!E826)</f>
        <v/>
      </c>
      <c r="F4816">
        <f>IF('Data R5'!C826="","",'Data R5'!F826)</f>
        <v/>
      </c>
      <c r="G4816">
        <f>IF('Data R5'!C826="","",'Data R5'!AD826)</f>
        <v/>
      </c>
      <c r="H4816">
        <f>IF('Data R5'!C826="","",'Data R5'!AC826)</f>
        <v/>
      </c>
      <c r="I4816">
        <f>IF('Data R5'!C826="","",COUNTIF('Data R5'!J826,"&gt;0")+COUNTIF('Data R5'!L826,"&gt;0")+COUNTIF('Data R5'!N826,"&gt;0")+COUNTIF('Data R5'!P826,"&gt;0")+COUNTIF('Data R5'!R826,"&gt;0")+COUNTIF('Data R5'!T826,"&gt;0")+COUNTIF('Data R5'!V826,"&gt;0")+COUNTIF('Data R5'!X826,"&gt;0"))</f>
        <v/>
      </c>
      <c r="J4816">
        <f>IF('Data R5'!C826="","",IF((COUNTIF('Data R5'!K826,"&gt;0")+COUNTIF('Data R5'!M826,"&gt;0")+COUNTIF('Data R5'!O826,"&gt;0")+COUNTIF('Data R5'!Q826,"&gt;0")+COUNTIF('Data R5'!S826,"&gt;0")+COUNTIF('Data R5'!U826,"&gt;0")+COUNTIF('Data R5'!W826,"&gt;0")+COUNTIF('Data R5'!Y826,"&gt;0"))&gt;0,1,0))</f>
        <v/>
      </c>
      <c r="M4816" t="inlineStr">
        <is>
          <t>Data R</t>
        </is>
      </c>
    </row>
    <row r="4817">
      <c r="A4817" t="inlineStr">
        <is>
          <t>Regional 5</t>
        </is>
      </c>
      <c r="B4817">
        <f>IF('Data R5'!C827="","",'Data R5'!B827)</f>
        <v/>
      </c>
      <c r="C4817">
        <f>IF('Data R5'!C827="","",'Data R5'!C827)</f>
        <v/>
      </c>
      <c r="D4817">
        <f>IF('Data R5'!C827="","",'Data R5'!D827)</f>
        <v/>
      </c>
      <c r="E4817">
        <f>IF('Data R5'!C827="","",'Data R5'!E827)</f>
        <v/>
      </c>
      <c r="F4817">
        <f>IF('Data R5'!C827="","",'Data R5'!F827)</f>
        <v/>
      </c>
      <c r="G4817">
        <f>IF('Data R5'!C827="","",'Data R5'!AD827)</f>
        <v/>
      </c>
      <c r="H4817">
        <f>IF('Data R5'!C827="","",'Data R5'!AC827)</f>
        <v/>
      </c>
      <c r="I4817">
        <f>IF('Data R5'!C827="","",COUNTIF('Data R5'!J827,"&gt;0")+COUNTIF('Data R5'!L827,"&gt;0")+COUNTIF('Data R5'!N827,"&gt;0")+COUNTIF('Data R5'!P827,"&gt;0")+COUNTIF('Data R5'!R827,"&gt;0")+COUNTIF('Data R5'!T827,"&gt;0")+COUNTIF('Data R5'!V827,"&gt;0")+COUNTIF('Data R5'!X827,"&gt;0"))</f>
        <v/>
      </c>
      <c r="J4817">
        <f>IF('Data R5'!C827="","",IF((COUNTIF('Data R5'!K827,"&gt;0")+COUNTIF('Data R5'!M827,"&gt;0")+COUNTIF('Data R5'!O827,"&gt;0")+COUNTIF('Data R5'!Q827,"&gt;0")+COUNTIF('Data R5'!S827,"&gt;0")+COUNTIF('Data R5'!U827,"&gt;0")+COUNTIF('Data R5'!W827,"&gt;0")+COUNTIF('Data R5'!Y827,"&gt;0"))&gt;0,1,0))</f>
        <v/>
      </c>
      <c r="M4817" t="inlineStr">
        <is>
          <t>Data R</t>
        </is>
      </c>
    </row>
    <row r="4818">
      <c r="A4818" t="inlineStr">
        <is>
          <t>Regional 5</t>
        </is>
      </c>
      <c r="B4818">
        <f>IF('Data R5'!C828="","",'Data R5'!B828)</f>
        <v/>
      </c>
      <c r="C4818">
        <f>IF('Data R5'!C828="","",'Data R5'!C828)</f>
        <v/>
      </c>
      <c r="D4818">
        <f>IF('Data R5'!C828="","",'Data R5'!D828)</f>
        <v/>
      </c>
      <c r="E4818">
        <f>IF('Data R5'!C828="","",'Data R5'!E828)</f>
        <v/>
      </c>
      <c r="F4818">
        <f>IF('Data R5'!C828="","",'Data R5'!F828)</f>
        <v/>
      </c>
      <c r="G4818">
        <f>IF('Data R5'!C828="","",'Data R5'!AD828)</f>
        <v/>
      </c>
      <c r="H4818">
        <f>IF('Data R5'!C828="","",'Data R5'!AC828)</f>
        <v/>
      </c>
      <c r="I4818">
        <f>IF('Data R5'!C828="","",COUNTIF('Data R5'!J828,"&gt;0")+COUNTIF('Data R5'!L828,"&gt;0")+COUNTIF('Data R5'!N828,"&gt;0")+COUNTIF('Data R5'!P828,"&gt;0")+COUNTIF('Data R5'!R828,"&gt;0")+COUNTIF('Data R5'!T828,"&gt;0")+COUNTIF('Data R5'!V828,"&gt;0")+COUNTIF('Data R5'!X828,"&gt;0"))</f>
        <v/>
      </c>
      <c r="J4818">
        <f>IF('Data R5'!C828="","",IF((COUNTIF('Data R5'!K828,"&gt;0")+COUNTIF('Data R5'!M828,"&gt;0")+COUNTIF('Data R5'!O828,"&gt;0")+COUNTIF('Data R5'!Q828,"&gt;0")+COUNTIF('Data R5'!S828,"&gt;0")+COUNTIF('Data R5'!U828,"&gt;0")+COUNTIF('Data R5'!W828,"&gt;0")+COUNTIF('Data R5'!Y828,"&gt;0"))&gt;0,1,0))</f>
        <v/>
      </c>
      <c r="M4818" t="inlineStr">
        <is>
          <t>Data R</t>
        </is>
      </c>
    </row>
    <row r="4819">
      <c r="A4819" t="inlineStr">
        <is>
          <t>Regional 5</t>
        </is>
      </c>
      <c r="B4819">
        <f>IF('Data R5'!C829="","",'Data R5'!B829)</f>
        <v/>
      </c>
      <c r="C4819">
        <f>IF('Data R5'!C829="","",'Data R5'!C829)</f>
        <v/>
      </c>
      <c r="D4819">
        <f>IF('Data R5'!C829="","",'Data R5'!D829)</f>
        <v/>
      </c>
      <c r="E4819">
        <f>IF('Data R5'!C829="","",'Data R5'!E829)</f>
        <v/>
      </c>
      <c r="F4819">
        <f>IF('Data R5'!C829="","",'Data R5'!F829)</f>
        <v/>
      </c>
      <c r="G4819">
        <f>IF('Data R5'!C829="","",'Data R5'!AD829)</f>
        <v/>
      </c>
      <c r="H4819">
        <f>IF('Data R5'!C829="","",'Data R5'!AC829)</f>
        <v/>
      </c>
      <c r="I4819">
        <f>IF('Data R5'!C829="","",COUNTIF('Data R5'!J829,"&gt;0")+COUNTIF('Data R5'!L829,"&gt;0")+COUNTIF('Data R5'!N829,"&gt;0")+COUNTIF('Data R5'!P829,"&gt;0")+COUNTIF('Data R5'!R829,"&gt;0")+COUNTIF('Data R5'!T829,"&gt;0")+COUNTIF('Data R5'!V829,"&gt;0")+COUNTIF('Data R5'!X829,"&gt;0"))</f>
        <v/>
      </c>
      <c r="J4819">
        <f>IF('Data R5'!C829="","",IF((COUNTIF('Data R5'!K829,"&gt;0")+COUNTIF('Data R5'!M829,"&gt;0")+COUNTIF('Data R5'!O829,"&gt;0")+COUNTIF('Data R5'!Q829,"&gt;0")+COUNTIF('Data R5'!S829,"&gt;0")+COUNTIF('Data R5'!U829,"&gt;0")+COUNTIF('Data R5'!W829,"&gt;0")+COUNTIF('Data R5'!Y829,"&gt;0"))&gt;0,1,0))</f>
        <v/>
      </c>
      <c r="M4819" t="inlineStr">
        <is>
          <t>Data R</t>
        </is>
      </c>
    </row>
    <row r="4820">
      <c r="A4820" t="inlineStr">
        <is>
          <t>Regional 5</t>
        </is>
      </c>
      <c r="B4820">
        <f>IF('Data R5'!C830="","",'Data R5'!B830)</f>
        <v/>
      </c>
      <c r="C4820">
        <f>IF('Data R5'!C830="","",'Data R5'!C830)</f>
        <v/>
      </c>
      <c r="D4820">
        <f>IF('Data R5'!C830="","",'Data R5'!D830)</f>
        <v/>
      </c>
      <c r="E4820">
        <f>IF('Data R5'!C830="","",'Data R5'!E830)</f>
        <v/>
      </c>
      <c r="F4820">
        <f>IF('Data R5'!C830="","",'Data R5'!F830)</f>
        <v/>
      </c>
      <c r="G4820">
        <f>IF('Data R5'!C830="","",'Data R5'!AD830)</f>
        <v/>
      </c>
      <c r="H4820">
        <f>IF('Data R5'!C830="","",'Data R5'!AC830)</f>
        <v/>
      </c>
      <c r="I4820">
        <f>IF('Data R5'!C830="","",COUNTIF('Data R5'!J830,"&gt;0")+COUNTIF('Data R5'!L830,"&gt;0")+COUNTIF('Data R5'!N830,"&gt;0")+COUNTIF('Data R5'!P830,"&gt;0")+COUNTIF('Data R5'!R830,"&gt;0")+COUNTIF('Data R5'!T830,"&gt;0")+COUNTIF('Data R5'!V830,"&gt;0")+COUNTIF('Data R5'!X830,"&gt;0"))</f>
        <v/>
      </c>
      <c r="J4820">
        <f>IF('Data R5'!C830="","",IF((COUNTIF('Data R5'!K830,"&gt;0")+COUNTIF('Data R5'!M830,"&gt;0")+COUNTIF('Data R5'!O830,"&gt;0")+COUNTIF('Data R5'!Q830,"&gt;0")+COUNTIF('Data R5'!S830,"&gt;0")+COUNTIF('Data R5'!U830,"&gt;0")+COUNTIF('Data R5'!W830,"&gt;0")+COUNTIF('Data R5'!Y830,"&gt;0"))&gt;0,1,0))</f>
        <v/>
      </c>
      <c r="M4820" t="inlineStr">
        <is>
          <t>Data R</t>
        </is>
      </c>
    </row>
    <row r="4821">
      <c r="A4821" t="inlineStr">
        <is>
          <t>Regional 5</t>
        </is>
      </c>
      <c r="B4821">
        <f>IF('Data R5'!C831="","",'Data R5'!B831)</f>
        <v/>
      </c>
      <c r="C4821">
        <f>IF('Data R5'!C831="","",'Data R5'!C831)</f>
        <v/>
      </c>
      <c r="D4821">
        <f>IF('Data R5'!C831="","",'Data R5'!D831)</f>
        <v/>
      </c>
      <c r="E4821">
        <f>IF('Data R5'!C831="","",'Data R5'!E831)</f>
        <v/>
      </c>
      <c r="F4821">
        <f>IF('Data R5'!C831="","",'Data R5'!F831)</f>
        <v/>
      </c>
      <c r="G4821">
        <f>IF('Data R5'!C831="","",'Data R5'!AD831)</f>
        <v/>
      </c>
      <c r="H4821">
        <f>IF('Data R5'!C831="","",'Data R5'!AC831)</f>
        <v/>
      </c>
      <c r="I4821">
        <f>IF('Data R5'!C831="","",COUNTIF('Data R5'!J831,"&gt;0")+COUNTIF('Data R5'!L831,"&gt;0")+COUNTIF('Data R5'!N831,"&gt;0")+COUNTIF('Data R5'!P831,"&gt;0")+COUNTIF('Data R5'!R831,"&gt;0")+COUNTIF('Data R5'!T831,"&gt;0")+COUNTIF('Data R5'!V831,"&gt;0")+COUNTIF('Data R5'!X831,"&gt;0"))</f>
        <v/>
      </c>
      <c r="J4821">
        <f>IF('Data R5'!C831="","",IF((COUNTIF('Data R5'!K831,"&gt;0")+COUNTIF('Data R5'!M831,"&gt;0")+COUNTIF('Data R5'!O831,"&gt;0")+COUNTIF('Data R5'!Q831,"&gt;0")+COUNTIF('Data R5'!S831,"&gt;0")+COUNTIF('Data R5'!U831,"&gt;0")+COUNTIF('Data R5'!W831,"&gt;0")+COUNTIF('Data R5'!Y831,"&gt;0"))&gt;0,1,0))</f>
        <v/>
      </c>
      <c r="M4821" t="inlineStr">
        <is>
          <t>Data R</t>
        </is>
      </c>
    </row>
    <row r="4822">
      <c r="A4822" t="inlineStr">
        <is>
          <t>Regional 5</t>
        </is>
      </c>
      <c r="B4822">
        <f>IF('Data R5'!C832="","",'Data R5'!B832)</f>
        <v/>
      </c>
      <c r="C4822">
        <f>IF('Data R5'!C832="","",'Data R5'!C832)</f>
        <v/>
      </c>
      <c r="D4822">
        <f>IF('Data R5'!C832="","",'Data R5'!D832)</f>
        <v/>
      </c>
      <c r="E4822">
        <f>IF('Data R5'!C832="","",'Data R5'!E832)</f>
        <v/>
      </c>
      <c r="F4822">
        <f>IF('Data R5'!C832="","",'Data R5'!F832)</f>
        <v/>
      </c>
      <c r="G4822">
        <f>IF('Data R5'!C832="","",'Data R5'!AD832)</f>
        <v/>
      </c>
      <c r="H4822">
        <f>IF('Data R5'!C832="","",'Data R5'!AC832)</f>
        <v/>
      </c>
      <c r="I4822">
        <f>IF('Data R5'!C832="","",COUNTIF('Data R5'!J832,"&gt;0")+COUNTIF('Data R5'!L832,"&gt;0")+COUNTIF('Data R5'!N832,"&gt;0")+COUNTIF('Data R5'!P832,"&gt;0")+COUNTIF('Data R5'!R832,"&gt;0")+COUNTIF('Data R5'!T832,"&gt;0")+COUNTIF('Data R5'!V832,"&gt;0")+COUNTIF('Data R5'!X832,"&gt;0"))</f>
        <v/>
      </c>
      <c r="J4822">
        <f>IF('Data R5'!C832="","",IF((COUNTIF('Data R5'!K832,"&gt;0")+COUNTIF('Data R5'!M832,"&gt;0")+COUNTIF('Data R5'!O832,"&gt;0")+COUNTIF('Data R5'!Q832,"&gt;0")+COUNTIF('Data R5'!S832,"&gt;0")+COUNTIF('Data R5'!U832,"&gt;0")+COUNTIF('Data R5'!W832,"&gt;0")+COUNTIF('Data R5'!Y832,"&gt;0"))&gt;0,1,0))</f>
        <v/>
      </c>
      <c r="M4822" t="inlineStr">
        <is>
          <t>Data R</t>
        </is>
      </c>
    </row>
    <row r="4823">
      <c r="A4823" t="inlineStr">
        <is>
          <t>Regional 5</t>
        </is>
      </c>
      <c r="B4823">
        <f>IF('Data R5'!C833="","",'Data R5'!B833)</f>
        <v/>
      </c>
      <c r="C4823">
        <f>IF('Data R5'!C833="","",'Data R5'!C833)</f>
        <v/>
      </c>
      <c r="D4823">
        <f>IF('Data R5'!C833="","",'Data R5'!D833)</f>
        <v/>
      </c>
      <c r="E4823">
        <f>IF('Data R5'!C833="","",'Data R5'!E833)</f>
        <v/>
      </c>
      <c r="F4823">
        <f>IF('Data R5'!C833="","",'Data R5'!F833)</f>
        <v/>
      </c>
      <c r="G4823">
        <f>IF('Data R5'!C833="","",'Data R5'!AD833)</f>
        <v/>
      </c>
      <c r="H4823">
        <f>IF('Data R5'!C833="","",'Data R5'!AC833)</f>
        <v/>
      </c>
      <c r="I4823">
        <f>IF('Data R5'!C833="","",COUNTIF('Data R5'!J833,"&gt;0")+COUNTIF('Data R5'!L833,"&gt;0")+COUNTIF('Data R5'!N833,"&gt;0")+COUNTIF('Data R5'!P833,"&gt;0")+COUNTIF('Data R5'!R833,"&gt;0")+COUNTIF('Data R5'!T833,"&gt;0")+COUNTIF('Data R5'!V833,"&gt;0")+COUNTIF('Data R5'!X833,"&gt;0"))</f>
        <v/>
      </c>
      <c r="J4823">
        <f>IF('Data R5'!C833="","",IF((COUNTIF('Data R5'!K833,"&gt;0")+COUNTIF('Data R5'!M833,"&gt;0")+COUNTIF('Data R5'!O833,"&gt;0")+COUNTIF('Data R5'!Q833,"&gt;0")+COUNTIF('Data R5'!S833,"&gt;0")+COUNTIF('Data R5'!U833,"&gt;0")+COUNTIF('Data R5'!W833,"&gt;0")+COUNTIF('Data R5'!Y833,"&gt;0"))&gt;0,1,0))</f>
        <v/>
      </c>
      <c r="M4823" t="inlineStr">
        <is>
          <t>Data R</t>
        </is>
      </c>
    </row>
    <row r="4824">
      <c r="A4824" t="inlineStr">
        <is>
          <t>Regional 5</t>
        </is>
      </c>
      <c r="B4824">
        <f>IF('Data R5'!C834="","",'Data R5'!B834)</f>
        <v/>
      </c>
      <c r="C4824">
        <f>IF('Data R5'!C834="","",'Data R5'!C834)</f>
        <v/>
      </c>
      <c r="D4824">
        <f>IF('Data R5'!C834="","",'Data R5'!D834)</f>
        <v/>
      </c>
      <c r="E4824">
        <f>IF('Data R5'!C834="","",'Data R5'!E834)</f>
        <v/>
      </c>
      <c r="F4824">
        <f>IF('Data R5'!C834="","",'Data R5'!F834)</f>
        <v/>
      </c>
      <c r="G4824">
        <f>IF('Data R5'!C834="","",'Data R5'!AD834)</f>
        <v/>
      </c>
      <c r="H4824">
        <f>IF('Data R5'!C834="","",'Data R5'!AC834)</f>
        <v/>
      </c>
      <c r="I4824">
        <f>IF('Data R5'!C834="","",COUNTIF('Data R5'!J834,"&gt;0")+COUNTIF('Data R5'!L834,"&gt;0")+COUNTIF('Data R5'!N834,"&gt;0")+COUNTIF('Data R5'!P834,"&gt;0")+COUNTIF('Data R5'!R834,"&gt;0")+COUNTIF('Data R5'!T834,"&gt;0")+COUNTIF('Data R5'!V834,"&gt;0")+COUNTIF('Data R5'!X834,"&gt;0"))</f>
        <v/>
      </c>
      <c r="J4824">
        <f>IF('Data R5'!C834="","",IF((COUNTIF('Data R5'!K834,"&gt;0")+COUNTIF('Data R5'!M834,"&gt;0")+COUNTIF('Data R5'!O834,"&gt;0")+COUNTIF('Data R5'!Q834,"&gt;0")+COUNTIF('Data R5'!S834,"&gt;0")+COUNTIF('Data R5'!U834,"&gt;0")+COUNTIF('Data R5'!W834,"&gt;0")+COUNTIF('Data R5'!Y834,"&gt;0"))&gt;0,1,0))</f>
        <v/>
      </c>
      <c r="M4824" t="inlineStr">
        <is>
          <t>Data R</t>
        </is>
      </c>
    </row>
    <row r="4825">
      <c r="A4825" t="inlineStr">
        <is>
          <t>Regional 5</t>
        </is>
      </c>
      <c r="B4825">
        <f>IF('Data R5'!C835="","",'Data R5'!B835)</f>
        <v/>
      </c>
      <c r="C4825">
        <f>IF('Data R5'!C835="","",'Data R5'!C835)</f>
        <v/>
      </c>
      <c r="D4825">
        <f>IF('Data R5'!C835="","",'Data R5'!D835)</f>
        <v/>
      </c>
      <c r="E4825">
        <f>IF('Data R5'!C835="","",'Data R5'!E835)</f>
        <v/>
      </c>
      <c r="F4825">
        <f>IF('Data R5'!C835="","",'Data R5'!F835)</f>
        <v/>
      </c>
      <c r="G4825">
        <f>IF('Data R5'!C835="","",'Data R5'!AD835)</f>
        <v/>
      </c>
      <c r="H4825">
        <f>IF('Data R5'!C835="","",'Data R5'!AC835)</f>
        <v/>
      </c>
      <c r="I4825">
        <f>IF('Data R5'!C835="","",COUNTIF('Data R5'!J835,"&gt;0")+COUNTIF('Data R5'!L835,"&gt;0")+COUNTIF('Data R5'!N835,"&gt;0")+COUNTIF('Data R5'!P835,"&gt;0")+COUNTIF('Data R5'!R835,"&gt;0")+COUNTIF('Data R5'!T835,"&gt;0")+COUNTIF('Data R5'!V835,"&gt;0")+COUNTIF('Data R5'!X835,"&gt;0"))</f>
        <v/>
      </c>
      <c r="J4825">
        <f>IF('Data R5'!C835="","",IF((COUNTIF('Data R5'!K835,"&gt;0")+COUNTIF('Data R5'!M835,"&gt;0")+COUNTIF('Data R5'!O835,"&gt;0")+COUNTIF('Data R5'!Q835,"&gt;0")+COUNTIF('Data R5'!S835,"&gt;0")+COUNTIF('Data R5'!U835,"&gt;0")+COUNTIF('Data R5'!W835,"&gt;0")+COUNTIF('Data R5'!Y835,"&gt;0"))&gt;0,1,0))</f>
        <v/>
      </c>
      <c r="M4825" t="inlineStr">
        <is>
          <t>Data R</t>
        </is>
      </c>
    </row>
    <row r="4826">
      <c r="A4826" t="inlineStr">
        <is>
          <t>Regional 5</t>
        </is>
      </c>
      <c r="B4826">
        <f>IF('Data R5'!C836="","",'Data R5'!B836)</f>
        <v/>
      </c>
      <c r="C4826">
        <f>IF('Data R5'!C836="","",'Data R5'!C836)</f>
        <v/>
      </c>
      <c r="D4826">
        <f>IF('Data R5'!C836="","",'Data R5'!D836)</f>
        <v/>
      </c>
      <c r="E4826">
        <f>IF('Data R5'!C836="","",'Data R5'!E836)</f>
        <v/>
      </c>
      <c r="F4826">
        <f>IF('Data R5'!C836="","",'Data R5'!F836)</f>
        <v/>
      </c>
      <c r="G4826">
        <f>IF('Data R5'!C836="","",'Data R5'!AD836)</f>
        <v/>
      </c>
      <c r="H4826">
        <f>IF('Data R5'!C836="","",'Data R5'!AC836)</f>
        <v/>
      </c>
      <c r="I4826">
        <f>IF('Data R5'!C836="","",COUNTIF('Data R5'!J836,"&gt;0")+COUNTIF('Data R5'!L836,"&gt;0")+COUNTIF('Data R5'!N836,"&gt;0")+COUNTIF('Data R5'!P836,"&gt;0")+COUNTIF('Data R5'!R836,"&gt;0")+COUNTIF('Data R5'!T836,"&gt;0")+COUNTIF('Data R5'!V836,"&gt;0")+COUNTIF('Data R5'!X836,"&gt;0"))</f>
        <v/>
      </c>
      <c r="J4826">
        <f>IF('Data R5'!C836="","",IF((COUNTIF('Data R5'!K836,"&gt;0")+COUNTIF('Data R5'!M836,"&gt;0")+COUNTIF('Data R5'!O836,"&gt;0")+COUNTIF('Data R5'!Q836,"&gt;0")+COUNTIF('Data R5'!S836,"&gt;0")+COUNTIF('Data R5'!U836,"&gt;0")+COUNTIF('Data R5'!W836,"&gt;0")+COUNTIF('Data R5'!Y836,"&gt;0"))&gt;0,1,0))</f>
        <v/>
      </c>
      <c r="M4826" t="inlineStr">
        <is>
          <t>Data R</t>
        </is>
      </c>
    </row>
    <row r="4827">
      <c r="A4827" t="inlineStr">
        <is>
          <t>Regional 5</t>
        </is>
      </c>
      <c r="B4827">
        <f>IF('Data R5'!C837="","",'Data R5'!B837)</f>
        <v/>
      </c>
      <c r="C4827">
        <f>IF('Data R5'!C837="","",'Data R5'!C837)</f>
        <v/>
      </c>
      <c r="D4827">
        <f>IF('Data R5'!C837="","",'Data R5'!D837)</f>
        <v/>
      </c>
      <c r="E4827">
        <f>IF('Data R5'!C837="","",'Data R5'!E837)</f>
        <v/>
      </c>
      <c r="F4827">
        <f>IF('Data R5'!C837="","",'Data R5'!F837)</f>
        <v/>
      </c>
      <c r="G4827">
        <f>IF('Data R5'!C837="","",'Data R5'!AD837)</f>
        <v/>
      </c>
      <c r="H4827">
        <f>IF('Data R5'!C837="","",'Data R5'!AC837)</f>
        <v/>
      </c>
      <c r="I4827">
        <f>IF('Data R5'!C837="","",COUNTIF('Data R5'!J837,"&gt;0")+COUNTIF('Data R5'!L837,"&gt;0")+COUNTIF('Data R5'!N837,"&gt;0")+COUNTIF('Data R5'!P837,"&gt;0")+COUNTIF('Data R5'!R837,"&gt;0")+COUNTIF('Data R5'!T837,"&gt;0")+COUNTIF('Data R5'!V837,"&gt;0")+COUNTIF('Data R5'!X837,"&gt;0"))</f>
        <v/>
      </c>
      <c r="J4827">
        <f>IF('Data R5'!C837="","",IF((COUNTIF('Data R5'!K837,"&gt;0")+COUNTIF('Data R5'!M837,"&gt;0")+COUNTIF('Data R5'!O837,"&gt;0")+COUNTIF('Data R5'!Q837,"&gt;0")+COUNTIF('Data R5'!S837,"&gt;0")+COUNTIF('Data R5'!U837,"&gt;0")+COUNTIF('Data R5'!W837,"&gt;0")+COUNTIF('Data R5'!Y837,"&gt;0"))&gt;0,1,0))</f>
        <v/>
      </c>
      <c r="M4827" t="inlineStr">
        <is>
          <t>Data R</t>
        </is>
      </c>
    </row>
    <row r="4828">
      <c r="A4828" t="inlineStr">
        <is>
          <t>Regional 5</t>
        </is>
      </c>
      <c r="B4828">
        <f>IF('Data R5'!C838="","",'Data R5'!B838)</f>
        <v/>
      </c>
      <c r="C4828">
        <f>IF('Data R5'!C838="","",'Data R5'!C838)</f>
        <v/>
      </c>
      <c r="D4828">
        <f>IF('Data R5'!C838="","",'Data R5'!D838)</f>
        <v/>
      </c>
      <c r="E4828">
        <f>IF('Data R5'!C838="","",'Data R5'!E838)</f>
        <v/>
      </c>
      <c r="F4828">
        <f>IF('Data R5'!C838="","",'Data R5'!F838)</f>
        <v/>
      </c>
      <c r="G4828">
        <f>IF('Data R5'!C838="","",'Data R5'!AD838)</f>
        <v/>
      </c>
      <c r="H4828">
        <f>IF('Data R5'!C838="","",'Data R5'!AC838)</f>
        <v/>
      </c>
      <c r="I4828">
        <f>IF('Data R5'!C838="","",COUNTIF('Data R5'!J838,"&gt;0")+COUNTIF('Data R5'!L838,"&gt;0")+COUNTIF('Data R5'!N838,"&gt;0")+COUNTIF('Data R5'!P838,"&gt;0")+COUNTIF('Data R5'!R838,"&gt;0")+COUNTIF('Data R5'!T838,"&gt;0")+COUNTIF('Data R5'!V838,"&gt;0")+COUNTIF('Data R5'!X838,"&gt;0"))</f>
        <v/>
      </c>
      <c r="J4828">
        <f>IF('Data R5'!C838="","",IF((COUNTIF('Data R5'!K838,"&gt;0")+COUNTIF('Data R5'!M838,"&gt;0")+COUNTIF('Data R5'!O838,"&gt;0")+COUNTIF('Data R5'!Q838,"&gt;0")+COUNTIF('Data R5'!S838,"&gt;0")+COUNTIF('Data R5'!U838,"&gt;0")+COUNTIF('Data R5'!W838,"&gt;0")+COUNTIF('Data R5'!Y838,"&gt;0"))&gt;0,1,0))</f>
        <v/>
      </c>
      <c r="M4828" t="inlineStr">
        <is>
          <t>Data R</t>
        </is>
      </c>
    </row>
    <row r="4829">
      <c r="A4829" t="inlineStr">
        <is>
          <t>Regional 5</t>
        </is>
      </c>
      <c r="B4829">
        <f>IF('Data R5'!C839="","",'Data R5'!B839)</f>
        <v/>
      </c>
      <c r="C4829">
        <f>IF('Data R5'!C839="","",'Data R5'!C839)</f>
        <v/>
      </c>
      <c r="D4829">
        <f>IF('Data R5'!C839="","",'Data R5'!D839)</f>
        <v/>
      </c>
      <c r="E4829">
        <f>IF('Data R5'!C839="","",'Data R5'!E839)</f>
        <v/>
      </c>
      <c r="F4829">
        <f>IF('Data R5'!C839="","",'Data R5'!F839)</f>
        <v/>
      </c>
      <c r="G4829">
        <f>IF('Data R5'!C839="","",'Data R5'!AD839)</f>
        <v/>
      </c>
      <c r="H4829">
        <f>IF('Data R5'!C839="","",'Data R5'!AC839)</f>
        <v/>
      </c>
      <c r="I4829">
        <f>IF('Data R5'!C839="","",COUNTIF('Data R5'!J839,"&gt;0")+COUNTIF('Data R5'!L839,"&gt;0")+COUNTIF('Data R5'!N839,"&gt;0")+COUNTIF('Data R5'!P839,"&gt;0")+COUNTIF('Data R5'!R839,"&gt;0")+COUNTIF('Data R5'!T839,"&gt;0")+COUNTIF('Data R5'!V839,"&gt;0")+COUNTIF('Data R5'!X839,"&gt;0"))</f>
        <v/>
      </c>
      <c r="J4829">
        <f>IF('Data R5'!C839="","",IF((COUNTIF('Data R5'!K839,"&gt;0")+COUNTIF('Data R5'!M839,"&gt;0")+COUNTIF('Data R5'!O839,"&gt;0")+COUNTIF('Data R5'!Q839,"&gt;0")+COUNTIF('Data R5'!S839,"&gt;0")+COUNTIF('Data R5'!U839,"&gt;0")+COUNTIF('Data R5'!W839,"&gt;0")+COUNTIF('Data R5'!Y839,"&gt;0"))&gt;0,1,0))</f>
        <v/>
      </c>
      <c r="M4829" t="inlineStr">
        <is>
          <t>Data R</t>
        </is>
      </c>
    </row>
    <row r="4830">
      <c r="A4830" t="inlineStr">
        <is>
          <t>Regional 5</t>
        </is>
      </c>
      <c r="B4830">
        <f>IF('Data R5'!C840="","",'Data R5'!B840)</f>
        <v/>
      </c>
      <c r="C4830">
        <f>IF('Data R5'!C840="","",'Data R5'!C840)</f>
        <v/>
      </c>
      <c r="D4830">
        <f>IF('Data R5'!C840="","",'Data R5'!D840)</f>
        <v/>
      </c>
      <c r="E4830">
        <f>IF('Data R5'!C840="","",'Data R5'!E840)</f>
        <v/>
      </c>
      <c r="F4830">
        <f>IF('Data R5'!C840="","",'Data R5'!F840)</f>
        <v/>
      </c>
      <c r="G4830">
        <f>IF('Data R5'!C840="","",'Data R5'!AD840)</f>
        <v/>
      </c>
      <c r="H4830">
        <f>IF('Data R5'!C840="","",'Data R5'!AC840)</f>
        <v/>
      </c>
      <c r="I4830">
        <f>IF('Data R5'!C840="","",COUNTIF('Data R5'!J840,"&gt;0")+COUNTIF('Data R5'!L840,"&gt;0")+COUNTIF('Data R5'!N840,"&gt;0")+COUNTIF('Data R5'!P840,"&gt;0")+COUNTIF('Data R5'!R840,"&gt;0")+COUNTIF('Data R5'!T840,"&gt;0")+COUNTIF('Data R5'!V840,"&gt;0")+COUNTIF('Data R5'!X840,"&gt;0"))</f>
        <v/>
      </c>
      <c r="J4830">
        <f>IF('Data R5'!C840="","",IF((COUNTIF('Data R5'!K840,"&gt;0")+COUNTIF('Data R5'!M840,"&gt;0")+COUNTIF('Data R5'!O840,"&gt;0")+COUNTIF('Data R5'!Q840,"&gt;0")+COUNTIF('Data R5'!S840,"&gt;0")+COUNTIF('Data R5'!U840,"&gt;0")+COUNTIF('Data R5'!W840,"&gt;0")+COUNTIF('Data R5'!Y840,"&gt;0"))&gt;0,1,0))</f>
        <v/>
      </c>
      <c r="M4830" t="inlineStr">
        <is>
          <t>Data R</t>
        </is>
      </c>
    </row>
    <row r="4831">
      <c r="A4831" t="inlineStr">
        <is>
          <t>Regional 5</t>
        </is>
      </c>
      <c r="B4831">
        <f>IF('Data R5'!C841="","",'Data R5'!B841)</f>
        <v/>
      </c>
      <c r="C4831">
        <f>IF('Data R5'!C841="","",'Data R5'!C841)</f>
        <v/>
      </c>
      <c r="D4831">
        <f>IF('Data R5'!C841="","",'Data R5'!D841)</f>
        <v/>
      </c>
      <c r="E4831">
        <f>IF('Data R5'!C841="","",'Data R5'!E841)</f>
        <v/>
      </c>
      <c r="F4831">
        <f>IF('Data R5'!C841="","",'Data R5'!F841)</f>
        <v/>
      </c>
      <c r="G4831">
        <f>IF('Data R5'!C841="","",'Data R5'!AD841)</f>
        <v/>
      </c>
      <c r="H4831">
        <f>IF('Data R5'!C841="","",'Data R5'!AC841)</f>
        <v/>
      </c>
      <c r="I4831">
        <f>IF('Data R5'!C841="","",COUNTIF('Data R5'!J841,"&gt;0")+COUNTIF('Data R5'!L841,"&gt;0")+COUNTIF('Data R5'!N841,"&gt;0")+COUNTIF('Data R5'!P841,"&gt;0")+COUNTIF('Data R5'!R841,"&gt;0")+COUNTIF('Data R5'!T841,"&gt;0")+COUNTIF('Data R5'!V841,"&gt;0")+COUNTIF('Data R5'!X841,"&gt;0"))</f>
        <v/>
      </c>
      <c r="J4831">
        <f>IF('Data R5'!C841="","",IF((COUNTIF('Data R5'!K841,"&gt;0")+COUNTIF('Data R5'!M841,"&gt;0")+COUNTIF('Data R5'!O841,"&gt;0")+COUNTIF('Data R5'!Q841,"&gt;0")+COUNTIF('Data R5'!S841,"&gt;0")+COUNTIF('Data R5'!U841,"&gt;0")+COUNTIF('Data R5'!W841,"&gt;0")+COUNTIF('Data R5'!Y841,"&gt;0"))&gt;0,1,0))</f>
        <v/>
      </c>
      <c r="M4831" t="inlineStr">
        <is>
          <t>Data R</t>
        </is>
      </c>
    </row>
    <row r="4832">
      <c r="A4832" t="inlineStr">
        <is>
          <t>Regional 5</t>
        </is>
      </c>
      <c r="B4832">
        <f>IF('Data R5'!C842="","",'Data R5'!B842)</f>
        <v/>
      </c>
      <c r="C4832">
        <f>IF('Data R5'!C842="","",'Data R5'!C842)</f>
        <v/>
      </c>
      <c r="D4832">
        <f>IF('Data R5'!C842="","",'Data R5'!D842)</f>
        <v/>
      </c>
      <c r="E4832">
        <f>IF('Data R5'!C842="","",'Data R5'!E842)</f>
        <v/>
      </c>
      <c r="F4832">
        <f>IF('Data R5'!C842="","",'Data R5'!F842)</f>
        <v/>
      </c>
      <c r="G4832">
        <f>IF('Data R5'!C842="","",'Data R5'!AD842)</f>
        <v/>
      </c>
      <c r="H4832">
        <f>IF('Data R5'!C842="","",'Data R5'!AC842)</f>
        <v/>
      </c>
      <c r="I4832">
        <f>IF('Data R5'!C842="","",COUNTIF('Data R5'!J842,"&gt;0")+COUNTIF('Data R5'!L842,"&gt;0")+COUNTIF('Data R5'!N842,"&gt;0")+COUNTIF('Data R5'!P842,"&gt;0")+COUNTIF('Data R5'!R842,"&gt;0")+COUNTIF('Data R5'!T842,"&gt;0")+COUNTIF('Data R5'!V842,"&gt;0")+COUNTIF('Data R5'!X842,"&gt;0"))</f>
        <v/>
      </c>
      <c r="J4832">
        <f>IF('Data R5'!C842="","",IF((COUNTIF('Data R5'!K842,"&gt;0")+COUNTIF('Data R5'!M842,"&gt;0")+COUNTIF('Data R5'!O842,"&gt;0")+COUNTIF('Data R5'!Q842,"&gt;0")+COUNTIF('Data R5'!S842,"&gt;0")+COUNTIF('Data R5'!U842,"&gt;0")+COUNTIF('Data R5'!W842,"&gt;0")+COUNTIF('Data R5'!Y842,"&gt;0"))&gt;0,1,0))</f>
        <v/>
      </c>
      <c r="M4832" t="inlineStr">
        <is>
          <t>Data R</t>
        </is>
      </c>
    </row>
    <row r="4833">
      <c r="A4833" t="inlineStr">
        <is>
          <t>Regional 5</t>
        </is>
      </c>
      <c r="B4833">
        <f>IF('Data R5'!C843="","",'Data R5'!B843)</f>
        <v/>
      </c>
      <c r="C4833">
        <f>IF('Data R5'!C843="","",'Data R5'!C843)</f>
        <v/>
      </c>
      <c r="D4833">
        <f>IF('Data R5'!C843="","",'Data R5'!D843)</f>
        <v/>
      </c>
      <c r="E4833">
        <f>IF('Data R5'!C843="","",'Data R5'!E843)</f>
        <v/>
      </c>
      <c r="F4833">
        <f>IF('Data R5'!C843="","",'Data R5'!F843)</f>
        <v/>
      </c>
      <c r="G4833">
        <f>IF('Data R5'!C843="","",'Data R5'!AD843)</f>
        <v/>
      </c>
      <c r="H4833">
        <f>IF('Data R5'!C843="","",'Data R5'!AC843)</f>
        <v/>
      </c>
      <c r="I4833">
        <f>IF('Data R5'!C843="","",COUNTIF('Data R5'!J843,"&gt;0")+COUNTIF('Data R5'!L843,"&gt;0")+COUNTIF('Data R5'!N843,"&gt;0")+COUNTIF('Data R5'!P843,"&gt;0")+COUNTIF('Data R5'!R843,"&gt;0")+COUNTIF('Data R5'!T843,"&gt;0")+COUNTIF('Data R5'!V843,"&gt;0")+COUNTIF('Data R5'!X843,"&gt;0"))</f>
        <v/>
      </c>
      <c r="J4833">
        <f>IF('Data R5'!C843="","",IF((COUNTIF('Data R5'!K843,"&gt;0")+COUNTIF('Data R5'!M843,"&gt;0")+COUNTIF('Data R5'!O843,"&gt;0")+COUNTIF('Data R5'!Q843,"&gt;0")+COUNTIF('Data R5'!S843,"&gt;0")+COUNTIF('Data R5'!U843,"&gt;0")+COUNTIF('Data R5'!W843,"&gt;0")+COUNTIF('Data R5'!Y843,"&gt;0"))&gt;0,1,0))</f>
        <v/>
      </c>
      <c r="M4833" t="inlineStr">
        <is>
          <t>Data R</t>
        </is>
      </c>
    </row>
    <row r="4834">
      <c r="A4834" t="inlineStr">
        <is>
          <t>Regional 5</t>
        </is>
      </c>
      <c r="B4834">
        <f>IF('Data R5'!C844="","",'Data R5'!B844)</f>
        <v/>
      </c>
      <c r="C4834">
        <f>IF('Data R5'!C844="","",'Data R5'!C844)</f>
        <v/>
      </c>
      <c r="D4834">
        <f>IF('Data R5'!C844="","",'Data R5'!D844)</f>
        <v/>
      </c>
      <c r="E4834">
        <f>IF('Data R5'!C844="","",'Data R5'!E844)</f>
        <v/>
      </c>
      <c r="F4834">
        <f>IF('Data R5'!C844="","",'Data R5'!F844)</f>
        <v/>
      </c>
      <c r="G4834">
        <f>IF('Data R5'!C844="","",'Data R5'!AD844)</f>
        <v/>
      </c>
      <c r="H4834">
        <f>IF('Data R5'!C844="","",'Data R5'!AC844)</f>
        <v/>
      </c>
      <c r="I4834">
        <f>IF('Data R5'!C844="","",COUNTIF('Data R5'!J844,"&gt;0")+COUNTIF('Data R5'!L844,"&gt;0")+COUNTIF('Data R5'!N844,"&gt;0")+COUNTIF('Data R5'!P844,"&gt;0")+COUNTIF('Data R5'!R844,"&gt;0")+COUNTIF('Data R5'!T844,"&gt;0")+COUNTIF('Data R5'!V844,"&gt;0")+COUNTIF('Data R5'!X844,"&gt;0"))</f>
        <v/>
      </c>
      <c r="J4834">
        <f>IF('Data R5'!C844="","",IF((COUNTIF('Data R5'!K844,"&gt;0")+COUNTIF('Data R5'!M844,"&gt;0")+COUNTIF('Data R5'!O844,"&gt;0")+COUNTIF('Data R5'!Q844,"&gt;0")+COUNTIF('Data R5'!S844,"&gt;0")+COUNTIF('Data R5'!U844,"&gt;0")+COUNTIF('Data R5'!W844,"&gt;0")+COUNTIF('Data R5'!Y844,"&gt;0"))&gt;0,1,0))</f>
        <v/>
      </c>
      <c r="M4834" t="inlineStr">
        <is>
          <t>Data R</t>
        </is>
      </c>
    </row>
    <row r="4835">
      <c r="A4835" t="inlineStr">
        <is>
          <t>Regional 5</t>
        </is>
      </c>
      <c r="B4835">
        <f>IF('Data R5'!C845="","",'Data R5'!B845)</f>
        <v/>
      </c>
      <c r="C4835">
        <f>IF('Data R5'!C845="","",'Data R5'!C845)</f>
        <v/>
      </c>
      <c r="D4835">
        <f>IF('Data R5'!C845="","",'Data R5'!D845)</f>
        <v/>
      </c>
      <c r="E4835">
        <f>IF('Data R5'!C845="","",'Data R5'!E845)</f>
        <v/>
      </c>
      <c r="F4835">
        <f>IF('Data R5'!C845="","",'Data R5'!F845)</f>
        <v/>
      </c>
      <c r="G4835">
        <f>IF('Data R5'!C845="","",'Data R5'!AD845)</f>
        <v/>
      </c>
      <c r="H4835">
        <f>IF('Data R5'!C845="","",'Data R5'!AC845)</f>
        <v/>
      </c>
      <c r="I4835">
        <f>IF('Data R5'!C845="","",COUNTIF('Data R5'!J845,"&gt;0")+COUNTIF('Data R5'!L845,"&gt;0")+COUNTIF('Data R5'!N845,"&gt;0")+COUNTIF('Data R5'!P845,"&gt;0")+COUNTIF('Data R5'!R845,"&gt;0")+COUNTIF('Data R5'!T845,"&gt;0")+COUNTIF('Data R5'!V845,"&gt;0")+COUNTIF('Data R5'!X845,"&gt;0"))</f>
        <v/>
      </c>
      <c r="J4835">
        <f>IF('Data R5'!C845="","",IF((COUNTIF('Data R5'!K845,"&gt;0")+COUNTIF('Data R5'!M845,"&gt;0")+COUNTIF('Data R5'!O845,"&gt;0")+COUNTIF('Data R5'!Q845,"&gt;0")+COUNTIF('Data R5'!S845,"&gt;0")+COUNTIF('Data R5'!U845,"&gt;0")+COUNTIF('Data R5'!W845,"&gt;0")+COUNTIF('Data R5'!Y845,"&gt;0"))&gt;0,1,0))</f>
        <v/>
      </c>
      <c r="M4835" t="inlineStr">
        <is>
          <t>Data R</t>
        </is>
      </c>
    </row>
    <row r="4836">
      <c r="A4836" t="inlineStr">
        <is>
          <t>Regional 5</t>
        </is>
      </c>
      <c r="B4836">
        <f>IF('Data R5'!C846="","",'Data R5'!B846)</f>
        <v/>
      </c>
      <c r="C4836">
        <f>IF('Data R5'!C846="","",'Data R5'!C846)</f>
        <v/>
      </c>
      <c r="D4836">
        <f>IF('Data R5'!C846="","",'Data R5'!D846)</f>
        <v/>
      </c>
      <c r="E4836">
        <f>IF('Data R5'!C846="","",'Data R5'!E846)</f>
        <v/>
      </c>
      <c r="F4836">
        <f>IF('Data R5'!C846="","",'Data R5'!F846)</f>
        <v/>
      </c>
      <c r="G4836">
        <f>IF('Data R5'!C846="","",'Data R5'!AD846)</f>
        <v/>
      </c>
      <c r="H4836">
        <f>IF('Data R5'!C846="","",'Data R5'!AC846)</f>
        <v/>
      </c>
      <c r="I4836">
        <f>IF('Data R5'!C846="","",COUNTIF('Data R5'!J846,"&gt;0")+COUNTIF('Data R5'!L846,"&gt;0")+COUNTIF('Data R5'!N846,"&gt;0")+COUNTIF('Data R5'!P846,"&gt;0")+COUNTIF('Data R5'!R846,"&gt;0")+COUNTIF('Data R5'!T846,"&gt;0")+COUNTIF('Data R5'!V846,"&gt;0")+COUNTIF('Data R5'!X846,"&gt;0"))</f>
        <v/>
      </c>
      <c r="J4836">
        <f>IF('Data R5'!C846="","",IF((COUNTIF('Data R5'!K846,"&gt;0")+COUNTIF('Data R5'!M846,"&gt;0")+COUNTIF('Data R5'!O846,"&gt;0")+COUNTIF('Data R5'!Q846,"&gt;0")+COUNTIF('Data R5'!S846,"&gt;0")+COUNTIF('Data R5'!U846,"&gt;0")+COUNTIF('Data R5'!W846,"&gt;0")+COUNTIF('Data R5'!Y846,"&gt;0"))&gt;0,1,0))</f>
        <v/>
      </c>
      <c r="M4836" t="inlineStr">
        <is>
          <t>Data R</t>
        </is>
      </c>
    </row>
    <row r="4837">
      <c r="A4837" t="inlineStr">
        <is>
          <t>Regional 5</t>
        </is>
      </c>
      <c r="B4837">
        <f>IF('Data R5'!C847="","",'Data R5'!B847)</f>
        <v/>
      </c>
      <c r="C4837">
        <f>IF('Data R5'!C847="","",'Data R5'!C847)</f>
        <v/>
      </c>
      <c r="D4837">
        <f>IF('Data R5'!C847="","",'Data R5'!D847)</f>
        <v/>
      </c>
      <c r="E4837">
        <f>IF('Data R5'!C847="","",'Data R5'!E847)</f>
        <v/>
      </c>
      <c r="F4837">
        <f>IF('Data R5'!C847="","",'Data R5'!F847)</f>
        <v/>
      </c>
      <c r="G4837">
        <f>IF('Data R5'!C847="","",'Data R5'!AD847)</f>
        <v/>
      </c>
      <c r="H4837">
        <f>IF('Data R5'!C847="","",'Data R5'!AC847)</f>
        <v/>
      </c>
      <c r="I4837">
        <f>IF('Data R5'!C847="","",COUNTIF('Data R5'!J847,"&gt;0")+COUNTIF('Data R5'!L847,"&gt;0")+COUNTIF('Data R5'!N847,"&gt;0")+COUNTIF('Data R5'!P847,"&gt;0")+COUNTIF('Data R5'!R847,"&gt;0")+COUNTIF('Data R5'!T847,"&gt;0")+COUNTIF('Data R5'!V847,"&gt;0")+COUNTIF('Data R5'!X847,"&gt;0"))</f>
        <v/>
      </c>
      <c r="J4837">
        <f>IF('Data R5'!C847="","",IF((COUNTIF('Data R5'!K847,"&gt;0")+COUNTIF('Data R5'!M847,"&gt;0")+COUNTIF('Data R5'!O847,"&gt;0")+COUNTIF('Data R5'!Q847,"&gt;0")+COUNTIF('Data R5'!S847,"&gt;0")+COUNTIF('Data R5'!U847,"&gt;0")+COUNTIF('Data R5'!W847,"&gt;0")+COUNTIF('Data R5'!Y847,"&gt;0"))&gt;0,1,0))</f>
        <v/>
      </c>
      <c r="M4837" t="inlineStr">
        <is>
          <t>Data R</t>
        </is>
      </c>
    </row>
    <row r="4838">
      <c r="A4838" t="inlineStr">
        <is>
          <t>Regional 5</t>
        </is>
      </c>
      <c r="B4838">
        <f>IF('Data R5'!C848="","",'Data R5'!B848)</f>
        <v/>
      </c>
      <c r="C4838">
        <f>IF('Data R5'!C848="","",'Data R5'!C848)</f>
        <v/>
      </c>
      <c r="D4838">
        <f>IF('Data R5'!C848="","",'Data R5'!D848)</f>
        <v/>
      </c>
      <c r="E4838">
        <f>IF('Data R5'!C848="","",'Data R5'!E848)</f>
        <v/>
      </c>
      <c r="F4838">
        <f>IF('Data R5'!C848="","",'Data R5'!F848)</f>
        <v/>
      </c>
      <c r="G4838">
        <f>IF('Data R5'!C848="","",'Data R5'!AD848)</f>
        <v/>
      </c>
      <c r="H4838">
        <f>IF('Data R5'!C848="","",'Data R5'!AC848)</f>
        <v/>
      </c>
      <c r="I4838">
        <f>IF('Data R5'!C848="","",COUNTIF('Data R5'!J848,"&gt;0")+COUNTIF('Data R5'!L848,"&gt;0")+COUNTIF('Data R5'!N848,"&gt;0")+COUNTIF('Data R5'!P848,"&gt;0")+COUNTIF('Data R5'!R848,"&gt;0")+COUNTIF('Data R5'!T848,"&gt;0")+COUNTIF('Data R5'!V848,"&gt;0")+COUNTIF('Data R5'!X848,"&gt;0"))</f>
        <v/>
      </c>
      <c r="J4838">
        <f>IF('Data R5'!C848="","",IF((COUNTIF('Data R5'!K848,"&gt;0")+COUNTIF('Data R5'!M848,"&gt;0")+COUNTIF('Data R5'!O848,"&gt;0")+COUNTIF('Data R5'!Q848,"&gt;0")+COUNTIF('Data R5'!S848,"&gt;0")+COUNTIF('Data R5'!U848,"&gt;0")+COUNTIF('Data R5'!W848,"&gt;0")+COUNTIF('Data R5'!Y848,"&gt;0"))&gt;0,1,0))</f>
        <v/>
      </c>
      <c r="M4838" t="inlineStr">
        <is>
          <t>Data R</t>
        </is>
      </c>
    </row>
    <row r="4839">
      <c r="A4839" t="inlineStr">
        <is>
          <t>Regional 5</t>
        </is>
      </c>
      <c r="B4839">
        <f>IF('Data R5'!C849="","",'Data R5'!B849)</f>
        <v/>
      </c>
      <c r="C4839">
        <f>IF('Data R5'!C849="","",'Data R5'!C849)</f>
        <v/>
      </c>
      <c r="D4839">
        <f>IF('Data R5'!C849="","",'Data R5'!D849)</f>
        <v/>
      </c>
      <c r="E4839">
        <f>IF('Data R5'!C849="","",'Data R5'!E849)</f>
        <v/>
      </c>
      <c r="F4839">
        <f>IF('Data R5'!C849="","",'Data R5'!F849)</f>
        <v/>
      </c>
      <c r="G4839">
        <f>IF('Data R5'!C849="","",'Data R5'!AD849)</f>
        <v/>
      </c>
      <c r="H4839">
        <f>IF('Data R5'!C849="","",'Data R5'!AC849)</f>
        <v/>
      </c>
      <c r="I4839">
        <f>IF('Data R5'!C849="","",COUNTIF('Data R5'!J849,"&gt;0")+COUNTIF('Data R5'!L849,"&gt;0")+COUNTIF('Data R5'!N849,"&gt;0")+COUNTIF('Data R5'!P849,"&gt;0")+COUNTIF('Data R5'!R849,"&gt;0")+COUNTIF('Data R5'!T849,"&gt;0")+COUNTIF('Data R5'!V849,"&gt;0")+COUNTIF('Data R5'!X849,"&gt;0"))</f>
        <v/>
      </c>
      <c r="J4839">
        <f>IF('Data R5'!C849="","",IF((COUNTIF('Data R5'!K849,"&gt;0")+COUNTIF('Data R5'!M849,"&gt;0")+COUNTIF('Data R5'!O849,"&gt;0")+COUNTIF('Data R5'!Q849,"&gt;0")+COUNTIF('Data R5'!S849,"&gt;0")+COUNTIF('Data R5'!U849,"&gt;0")+COUNTIF('Data R5'!W849,"&gt;0")+COUNTIF('Data R5'!Y849,"&gt;0"))&gt;0,1,0))</f>
        <v/>
      </c>
      <c r="M4839" t="inlineStr">
        <is>
          <t>Data R</t>
        </is>
      </c>
    </row>
    <row r="4840">
      <c r="A4840" t="inlineStr">
        <is>
          <t>Regional 5</t>
        </is>
      </c>
      <c r="B4840">
        <f>IF('Data R5'!C850="","",'Data R5'!B850)</f>
        <v/>
      </c>
      <c r="C4840">
        <f>IF('Data R5'!C850="","",'Data R5'!C850)</f>
        <v/>
      </c>
      <c r="D4840">
        <f>IF('Data R5'!C850="","",'Data R5'!D850)</f>
        <v/>
      </c>
      <c r="E4840">
        <f>IF('Data R5'!C850="","",'Data R5'!E850)</f>
        <v/>
      </c>
      <c r="F4840">
        <f>IF('Data R5'!C850="","",'Data R5'!F850)</f>
        <v/>
      </c>
      <c r="G4840">
        <f>IF('Data R5'!C850="","",'Data R5'!AD850)</f>
        <v/>
      </c>
      <c r="H4840">
        <f>IF('Data R5'!C850="","",'Data R5'!AC850)</f>
        <v/>
      </c>
      <c r="I4840">
        <f>IF('Data R5'!C850="","",COUNTIF('Data R5'!J850,"&gt;0")+COUNTIF('Data R5'!L850,"&gt;0")+COUNTIF('Data R5'!N850,"&gt;0")+COUNTIF('Data R5'!P850,"&gt;0")+COUNTIF('Data R5'!R850,"&gt;0")+COUNTIF('Data R5'!T850,"&gt;0")+COUNTIF('Data R5'!V850,"&gt;0")+COUNTIF('Data R5'!X850,"&gt;0"))</f>
        <v/>
      </c>
      <c r="J4840">
        <f>IF('Data R5'!C850="","",IF((COUNTIF('Data R5'!K850,"&gt;0")+COUNTIF('Data R5'!M850,"&gt;0")+COUNTIF('Data R5'!O850,"&gt;0")+COUNTIF('Data R5'!Q850,"&gt;0")+COUNTIF('Data R5'!S850,"&gt;0")+COUNTIF('Data R5'!U850,"&gt;0")+COUNTIF('Data R5'!W850,"&gt;0")+COUNTIF('Data R5'!Y850,"&gt;0"))&gt;0,1,0))</f>
        <v/>
      </c>
      <c r="M4840" t="inlineStr">
        <is>
          <t>Data R</t>
        </is>
      </c>
    </row>
    <row r="4841">
      <c r="A4841" t="inlineStr">
        <is>
          <t>Regional 5</t>
        </is>
      </c>
      <c r="B4841">
        <f>IF('Data R5'!C851="","",'Data R5'!B851)</f>
        <v/>
      </c>
      <c r="C4841">
        <f>IF('Data R5'!C851="","",'Data R5'!C851)</f>
        <v/>
      </c>
      <c r="D4841">
        <f>IF('Data R5'!C851="","",'Data R5'!D851)</f>
        <v/>
      </c>
      <c r="E4841">
        <f>IF('Data R5'!C851="","",'Data R5'!E851)</f>
        <v/>
      </c>
      <c r="F4841">
        <f>IF('Data R5'!C851="","",'Data R5'!F851)</f>
        <v/>
      </c>
      <c r="G4841">
        <f>IF('Data R5'!C851="","",'Data R5'!AD851)</f>
        <v/>
      </c>
      <c r="H4841">
        <f>IF('Data R5'!C851="","",'Data R5'!AC851)</f>
        <v/>
      </c>
      <c r="I4841">
        <f>IF('Data R5'!C851="","",COUNTIF('Data R5'!J851,"&gt;0")+COUNTIF('Data R5'!L851,"&gt;0")+COUNTIF('Data R5'!N851,"&gt;0")+COUNTIF('Data R5'!P851,"&gt;0")+COUNTIF('Data R5'!R851,"&gt;0")+COUNTIF('Data R5'!T851,"&gt;0")+COUNTIF('Data R5'!V851,"&gt;0")+COUNTIF('Data R5'!X851,"&gt;0"))</f>
        <v/>
      </c>
      <c r="J4841">
        <f>IF('Data R5'!C851="","",IF((COUNTIF('Data R5'!K851,"&gt;0")+COUNTIF('Data R5'!M851,"&gt;0")+COUNTIF('Data R5'!O851,"&gt;0")+COUNTIF('Data R5'!Q851,"&gt;0")+COUNTIF('Data R5'!S851,"&gt;0")+COUNTIF('Data R5'!U851,"&gt;0")+COUNTIF('Data R5'!W851,"&gt;0")+COUNTIF('Data R5'!Y851,"&gt;0"))&gt;0,1,0))</f>
        <v/>
      </c>
      <c r="M4841" t="inlineStr">
        <is>
          <t>Data R</t>
        </is>
      </c>
    </row>
    <row r="4842">
      <c r="A4842" t="inlineStr">
        <is>
          <t>Regional 5</t>
        </is>
      </c>
      <c r="B4842">
        <f>IF('Data R5'!C852="","",'Data R5'!B852)</f>
        <v/>
      </c>
      <c r="C4842">
        <f>IF('Data R5'!C852="","",'Data R5'!C852)</f>
        <v/>
      </c>
      <c r="D4842">
        <f>IF('Data R5'!C852="","",'Data R5'!D852)</f>
        <v/>
      </c>
      <c r="E4842">
        <f>IF('Data R5'!C852="","",'Data R5'!E852)</f>
        <v/>
      </c>
      <c r="F4842">
        <f>IF('Data R5'!C852="","",'Data R5'!F852)</f>
        <v/>
      </c>
      <c r="G4842">
        <f>IF('Data R5'!C852="","",'Data R5'!AD852)</f>
        <v/>
      </c>
      <c r="H4842">
        <f>IF('Data R5'!C852="","",'Data R5'!AC852)</f>
        <v/>
      </c>
      <c r="I4842">
        <f>IF('Data R5'!C852="","",COUNTIF('Data R5'!J852,"&gt;0")+COUNTIF('Data R5'!L852,"&gt;0")+COUNTIF('Data R5'!N852,"&gt;0")+COUNTIF('Data R5'!P852,"&gt;0")+COUNTIF('Data R5'!R852,"&gt;0")+COUNTIF('Data R5'!T852,"&gt;0")+COUNTIF('Data R5'!V852,"&gt;0")+COUNTIF('Data R5'!X852,"&gt;0"))</f>
        <v/>
      </c>
      <c r="J4842">
        <f>IF('Data R5'!C852="","",IF((COUNTIF('Data R5'!K852,"&gt;0")+COUNTIF('Data R5'!M852,"&gt;0")+COUNTIF('Data R5'!O852,"&gt;0")+COUNTIF('Data R5'!Q852,"&gt;0")+COUNTIF('Data R5'!S852,"&gt;0")+COUNTIF('Data R5'!U852,"&gt;0")+COUNTIF('Data R5'!W852,"&gt;0")+COUNTIF('Data R5'!Y852,"&gt;0"))&gt;0,1,0))</f>
        <v/>
      </c>
      <c r="M4842" t="inlineStr">
        <is>
          <t>Data R</t>
        </is>
      </c>
    </row>
    <row r="4843">
      <c r="A4843" t="inlineStr">
        <is>
          <t>Regional 5</t>
        </is>
      </c>
      <c r="B4843">
        <f>IF('Data R5'!C853="","",'Data R5'!B853)</f>
        <v/>
      </c>
      <c r="C4843">
        <f>IF('Data R5'!C853="","",'Data R5'!C853)</f>
        <v/>
      </c>
      <c r="D4843">
        <f>IF('Data R5'!C853="","",'Data R5'!D853)</f>
        <v/>
      </c>
      <c r="E4843">
        <f>IF('Data R5'!C853="","",'Data R5'!E853)</f>
        <v/>
      </c>
      <c r="F4843">
        <f>IF('Data R5'!C853="","",'Data R5'!F853)</f>
        <v/>
      </c>
      <c r="G4843">
        <f>IF('Data R5'!C853="","",'Data R5'!AD853)</f>
        <v/>
      </c>
      <c r="H4843">
        <f>IF('Data R5'!C853="","",'Data R5'!AC853)</f>
        <v/>
      </c>
      <c r="I4843">
        <f>IF('Data R5'!C853="","",COUNTIF('Data R5'!J853,"&gt;0")+COUNTIF('Data R5'!L853,"&gt;0")+COUNTIF('Data R5'!N853,"&gt;0")+COUNTIF('Data R5'!P853,"&gt;0")+COUNTIF('Data R5'!R853,"&gt;0")+COUNTIF('Data R5'!T853,"&gt;0")+COUNTIF('Data R5'!V853,"&gt;0")+COUNTIF('Data R5'!X853,"&gt;0"))</f>
        <v/>
      </c>
      <c r="J4843">
        <f>IF('Data R5'!C853="","",IF((COUNTIF('Data R5'!K853,"&gt;0")+COUNTIF('Data R5'!M853,"&gt;0")+COUNTIF('Data R5'!O853,"&gt;0")+COUNTIF('Data R5'!Q853,"&gt;0")+COUNTIF('Data R5'!S853,"&gt;0")+COUNTIF('Data R5'!U853,"&gt;0")+COUNTIF('Data R5'!W853,"&gt;0")+COUNTIF('Data R5'!Y853,"&gt;0"))&gt;0,1,0))</f>
        <v/>
      </c>
      <c r="M4843" t="inlineStr">
        <is>
          <t>Data R</t>
        </is>
      </c>
    </row>
    <row r="4844">
      <c r="A4844" t="inlineStr">
        <is>
          <t>Regional 5</t>
        </is>
      </c>
      <c r="B4844">
        <f>IF('Data R5'!C854="","",'Data R5'!B854)</f>
        <v/>
      </c>
      <c r="C4844">
        <f>IF('Data R5'!C854="","",'Data R5'!C854)</f>
        <v/>
      </c>
      <c r="D4844">
        <f>IF('Data R5'!C854="","",'Data R5'!D854)</f>
        <v/>
      </c>
      <c r="E4844">
        <f>IF('Data R5'!C854="","",'Data R5'!E854)</f>
        <v/>
      </c>
      <c r="F4844">
        <f>IF('Data R5'!C854="","",'Data R5'!F854)</f>
        <v/>
      </c>
      <c r="G4844">
        <f>IF('Data R5'!C854="","",'Data R5'!AD854)</f>
        <v/>
      </c>
      <c r="H4844">
        <f>IF('Data R5'!C854="","",'Data R5'!AC854)</f>
        <v/>
      </c>
      <c r="I4844">
        <f>IF('Data R5'!C854="","",COUNTIF('Data R5'!J854,"&gt;0")+COUNTIF('Data R5'!L854,"&gt;0")+COUNTIF('Data R5'!N854,"&gt;0")+COUNTIF('Data R5'!P854,"&gt;0")+COUNTIF('Data R5'!R854,"&gt;0")+COUNTIF('Data R5'!T854,"&gt;0")+COUNTIF('Data R5'!V854,"&gt;0")+COUNTIF('Data R5'!X854,"&gt;0"))</f>
        <v/>
      </c>
      <c r="J4844">
        <f>IF('Data R5'!C854="","",IF((COUNTIF('Data R5'!K854,"&gt;0")+COUNTIF('Data R5'!M854,"&gt;0")+COUNTIF('Data R5'!O854,"&gt;0")+COUNTIF('Data R5'!Q854,"&gt;0")+COUNTIF('Data R5'!S854,"&gt;0")+COUNTIF('Data R5'!U854,"&gt;0")+COUNTIF('Data R5'!W854,"&gt;0")+COUNTIF('Data R5'!Y854,"&gt;0"))&gt;0,1,0))</f>
        <v/>
      </c>
      <c r="M4844" t="inlineStr">
        <is>
          <t>Data R</t>
        </is>
      </c>
    </row>
    <row r="4845">
      <c r="A4845" t="inlineStr">
        <is>
          <t>Regional 5</t>
        </is>
      </c>
      <c r="B4845">
        <f>IF('Data R5'!C855="","",'Data R5'!B855)</f>
        <v/>
      </c>
      <c r="C4845">
        <f>IF('Data R5'!C855="","",'Data R5'!C855)</f>
        <v/>
      </c>
      <c r="D4845">
        <f>IF('Data R5'!C855="","",'Data R5'!D855)</f>
        <v/>
      </c>
      <c r="E4845">
        <f>IF('Data R5'!C855="","",'Data R5'!E855)</f>
        <v/>
      </c>
      <c r="F4845">
        <f>IF('Data R5'!C855="","",'Data R5'!F855)</f>
        <v/>
      </c>
      <c r="G4845">
        <f>IF('Data R5'!C855="","",'Data R5'!AD855)</f>
        <v/>
      </c>
      <c r="H4845">
        <f>IF('Data R5'!C855="","",'Data R5'!AC855)</f>
        <v/>
      </c>
      <c r="I4845">
        <f>IF('Data R5'!C855="","",COUNTIF('Data R5'!J855,"&gt;0")+COUNTIF('Data R5'!L855,"&gt;0")+COUNTIF('Data R5'!N855,"&gt;0")+COUNTIF('Data R5'!P855,"&gt;0")+COUNTIF('Data R5'!R855,"&gt;0")+COUNTIF('Data R5'!T855,"&gt;0")+COUNTIF('Data R5'!V855,"&gt;0")+COUNTIF('Data R5'!X855,"&gt;0"))</f>
        <v/>
      </c>
      <c r="J4845">
        <f>IF('Data R5'!C855="","",IF((COUNTIF('Data R5'!K855,"&gt;0")+COUNTIF('Data R5'!M855,"&gt;0")+COUNTIF('Data R5'!O855,"&gt;0")+COUNTIF('Data R5'!Q855,"&gt;0")+COUNTIF('Data R5'!S855,"&gt;0")+COUNTIF('Data R5'!U855,"&gt;0")+COUNTIF('Data R5'!W855,"&gt;0")+COUNTIF('Data R5'!Y855,"&gt;0"))&gt;0,1,0))</f>
        <v/>
      </c>
      <c r="M4845" t="inlineStr">
        <is>
          <t>Data R</t>
        </is>
      </c>
    </row>
    <row r="4846">
      <c r="A4846" t="inlineStr">
        <is>
          <t>Regional 5</t>
        </is>
      </c>
      <c r="B4846">
        <f>IF('Data R5'!C856="","",'Data R5'!B856)</f>
        <v/>
      </c>
      <c r="C4846">
        <f>IF('Data R5'!C856="","",'Data R5'!C856)</f>
        <v/>
      </c>
      <c r="D4846">
        <f>IF('Data R5'!C856="","",'Data R5'!D856)</f>
        <v/>
      </c>
      <c r="E4846">
        <f>IF('Data R5'!C856="","",'Data R5'!E856)</f>
        <v/>
      </c>
      <c r="F4846">
        <f>IF('Data R5'!C856="","",'Data R5'!F856)</f>
        <v/>
      </c>
      <c r="G4846">
        <f>IF('Data R5'!C856="","",'Data R5'!AD856)</f>
        <v/>
      </c>
      <c r="H4846">
        <f>IF('Data R5'!C856="","",'Data R5'!AC856)</f>
        <v/>
      </c>
      <c r="I4846">
        <f>IF('Data R5'!C856="","",COUNTIF('Data R5'!J856,"&gt;0")+COUNTIF('Data R5'!L856,"&gt;0")+COUNTIF('Data R5'!N856,"&gt;0")+COUNTIF('Data R5'!P856,"&gt;0")+COUNTIF('Data R5'!R856,"&gt;0")+COUNTIF('Data R5'!T856,"&gt;0")+COUNTIF('Data R5'!V856,"&gt;0")+COUNTIF('Data R5'!X856,"&gt;0"))</f>
        <v/>
      </c>
      <c r="J4846">
        <f>IF('Data R5'!C856="","",IF((COUNTIF('Data R5'!K856,"&gt;0")+COUNTIF('Data R5'!M856,"&gt;0")+COUNTIF('Data R5'!O856,"&gt;0")+COUNTIF('Data R5'!Q856,"&gt;0")+COUNTIF('Data R5'!S856,"&gt;0")+COUNTIF('Data R5'!U856,"&gt;0")+COUNTIF('Data R5'!W856,"&gt;0")+COUNTIF('Data R5'!Y856,"&gt;0"))&gt;0,1,0))</f>
        <v/>
      </c>
      <c r="M4846" t="inlineStr">
        <is>
          <t>Data R</t>
        </is>
      </c>
    </row>
    <row r="4847">
      <c r="A4847" t="inlineStr">
        <is>
          <t>Regional 5</t>
        </is>
      </c>
      <c r="B4847">
        <f>IF('Data R5'!C857="","",'Data R5'!B857)</f>
        <v/>
      </c>
      <c r="C4847">
        <f>IF('Data R5'!C857="","",'Data R5'!C857)</f>
        <v/>
      </c>
      <c r="D4847">
        <f>IF('Data R5'!C857="","",'Data R5'!D857)</f>
        <v/>
      </c>
      <c r="E4847">
        <f>IF('Data R5'!C857="","",'Data R5'!E857)</f>
        <v/>
      </c>
      <c r="F4847">
        <f>IF('Data R5'!C857="","",'Data R5'!F857)</f>
        <v/>
      </c>
      <c r="G4847">
        <f>IF('Data R5'!C857="","",'Data R5'!AD857)</f>
        <v/>
      </c>
      <c r="H4847">
        <f>IF('Data R5'!C857="","",'Data R5'!AC857)</f>
        <v/>
      </c>
      <c r="I4847">
        <f>IF('Data R5'!C857="","",COUNTIF('Data R5'!J857,"&gt;0")+COUNTIF('Data R5'!L857,"&gt;0")+COUNTIF('Data R5'!N857,"&gt;0")+COUNTIF('Data R5'!P857,"&gt;0")+COUNTIF('Data R5'!R857,"&gt;0")+COUNTIF('Data R5'!T857,"&gt;0")+COUNTIF('Data R5'!V857,"&gt;0")+COUNTIF('Data R5'!X857,"&gt;0"))</f>
        <v/>
      </c>
      <c r="J4847">
        <f>IF('Data R5'!C857="","",IF((COUNTIF('Data R5'!K857,"&gt;0")+COUNTIF('Data R5'!M857,"&gt;0")+COUNTIF('Data R5'!O857,"&gt;0")+COUNTIF('Data R5'!Q857,"&gt;0")+COUNTIF('Data R5'!S857,"&gt;0")+COUNTIF('Data R5'!U857,"&gt;0")+COUNTIF('Data R5'!W857,"&gt;0")+COUNTIF('Data R5'!Y857,"&gt;0"))&gt;0,1,0))</f>
        <v/>
      </c>
      <c r="M4847" t="inlineStr">
        <is>
          <t>Data R</t>
        </is>
      </c>
    </row>
    <row r="4848">
      <c r="A4848" t="inlineStr">
        <is>
          <t>Regional 5</t>
        </is>
      </c>
      <c r="B4848">
        <f>IF('Data R5'!C858="","",'Data R5'!B858)</f>
        <v/>
      </c>
      <c r="C4848">
        <f>IF('Data R5'!C858="","",'Data R5'!C858)</f>
        <v/>
      </c>
      <c r="D4848">
        <f>IF('Data R5'!C858="","",'Data R5'!D858)</f>
        <v/>
      </c>
      <c r="E4848">
        <f>IF('Data R5'!C858="","",'Data R5'!E858)</f>
        <v/>
      </c>
      <c r="F4848">
        <f>IF('Data R5'!C858="","",'Data R5'!F858)</f>
        <v/>
      </c>
      <c r="G4848">
        <f>IF('Data R5'!C858="","",'Data R5'!AD858)</f>
        <v/>
      </c>
      <c r="H4848">
        <f>IF('Data R5'!C858="","",'Data R5'!AC858)</f>
        <v/>
      </c>
      <c r="I4848">
        <f>IF('Data R5'!C858="","",COUNTIF('Data R5'!J858,"&gt;0")+COUNTIF('Data R5'!L858,"&gt;0")+COUNTIF('Data R5'!N858,"&gt;0")+COUNTIF('Data R5'!P858,"&gt;0")+COUNTIF('Data R5'!R858,"&gt;0")+COUNTIF('Data R5'!T858,"&gt;0")+COUNTIF('Data R5'!V858,"&gt;0")+COUNTIF('Data R5'!X858,"&gt;0"))</f>
        <v/>
      </c>
      <c r="J4848">
        <f>IF('Data R5'!C858="","",IF((COUNTIF('Data R5'!K858,"&gt;0")+COUNTIF('Data R5'!M858,"&gt;0")+COUNTIF('Data R5'!O858,"&gt;0")+COUNTIF('Data R5'!Q858,"&gt;0")+COUNTIF('Data R5'!S858,"&gt;0")+COUNTIF('Data R5'!U858,"&gt;0")+COUNTIF('Data R5'!W858,"&gt;0")+COUNTIF('Data R5'!Y858,"&gt;0"))&gt;0,1,0))</f>
        <v/>
      </c>
      <c r="M4848" t="inlineStr">
        <is>
          <t>Data R</t>
        </is>
      </c>
    </row>
    <row r="4849">
      <c r="A4849" t="inlineStr">
        <is>
          <t>Regional 5</t>
        </is>
      </c>
      <c r="B4849">
        <f>IF('Data R5'!C859="","",'Data R5'!B859)</f>
        <v/>
      </c>
      <c r="C4849">
        <f>IF('Data R5'!C859="","",'Data R5'!C859)</f>
        <v/>
      </c>
      <c r="D4849">
        <f>IF('Data R5'!C859="","",'Data R5'!D859)</f>
        <v/>
      </c>
      <c r="E4849">
        <f>IF('Data R5'!C859="","",'Data R5'!E859)</f>
        <v/>
      </c>
      <c r="F4849">
        <f>IF('Data R5'!C859="","",'Data R5'!F859)</f>
        <v/>
      </c>
      <c r="G4849">
        <f>IF('Data R5'!C859="","",'Data R5'!AD859)</f>
        <v/>
      </c>
      <c r="H4849">
        <f>IF('Data R5'!C859="","",'Data R5'!AC859)</f>
        <v/>
      </c>
      <c r="I4849">
        <f>IF('Data R5'!C859="","",COUNTIF('Data R5'!J859,"&gt;0")+COUNTIF('Data R5'!L859,"&gt;0")+COUNTIF('Data R5'!N859,"&gt;0")+COUNTIF('Data R5'!P859,"&gt;0")+COUNTIF('Data R5'!R859,"&gt;0")+COUNTIF('Data R5'!T859,"&gt;0")+COUNTIF('Data R5'!V859,"&gt;0")+COUNTIF('Data R5'!X859,"&gt;0"))</f>
        <v/>
      </c>
      <c r="J4849">
        <f>IF('Data R5'!C859="","",IF((COUNTIF('Data R5'!K859,"&gt;0")+COUNTIF('Data R5'!M859,"&gt;0")+COUNTIF('Data R5'!O859,"&gt;0")+COUNTIF('Data R5'!Q859,"&gt;0")+COUNTIF('Data R5'!S859,"&gt;0")+COUNTIF('Data R5'!U859,"&gt;0")+COUNTIF('Data R5'!W859,"&gt;0")+COUNTIF('Data R5'!Y859,"&gt;0"))&gt;0,1,0))</f>
        <v/>
      </c>
      <c r="M4849" t="inlineStr">
        <is>
          <t>Data R</t>
        </is>
      </c>
    </row>
    <row r="4850">
      <c r="A4850" t="inlineStr">
        <is>
          <t>Regional 5</t>
        </is>
      </c>
      <c r="B4850">
        <f>IF('Data R5'!C860="","",'Data R5'!B860)</f>
        <v/>
      </c>
      <c r="C4850">
        <f>IF('Data R5'!C860="","",'Data R5'!C860)</f>
        <v/>
      </c>
      <c r="D4850">
        <f>IF('Data R5'!C860="","",'Data R5'!D860)</f>
        <v/>
      </c>
      <c r="E4850">
        <f>IF('Data R5'!C860="","",'Data R5'!E860)</f>
        <v/>
      </c>
      <c r="F4850">
        <f>IF('Data R5'!C860="","",'Data R5'!F860)</f>
        <v/>
      </c>
      <c r="G4850">
        <f>IF('Data R5'!C860="","",'Data R5'!AD860)</f>
        <v/>
      </c>
      <c r="H4850">
        <f>IF('Data R5'!C860="","",'Data R5'!AC860)</f>
        <v/>
      </c>
      <c r="I4850">
        <f>IF('Data R5'!C860="","",COUNTIF('Data R5'!J860,"&gt;0")+COUNTIF('Data R5'!L860,"&gt;0")+COUNTIF('Data R5'!N860,"&gt;0")+COUNTIF('Data R5'!P860,"&gt;0")+COUNTIF('Data R5'!R860,"&gt;0")+COUNTIF('Data R5'!T860,"&gt;0")+COUNTIF('Data R5'!V860,"&gt;0")+COUNTIF('Data R5'!X860,"&gt;0"))</f>
        <v/>
      </c>
      <c r="J4850">
        <f>IF('Data R5'!C860="","",IF((COUNTIF('Data R5'!K860,"&gt;0")+COUNTIF('Data R5'!M860,"&gt;0")+COUNTIF('Data R5'!O860,"&gt;0")+COUNTIF('Data R5'!Q860,"&gt;0")+COUNTIF('Data R5'!S860,"&gt;0")+COUNTIF('Data R5'!U860,"&gt;0")+COUNTIF('Data R5'!W860,"&gt;0")+COUNTIF('Data R5'!Y860,"&gt;0"))&gt;0,1,0))</f>
        <v/>
      </c>
      <c r="M4850" t="inlineStr">
        <is>
          <t>Data R</t>
        </is>
      </c>
    </row>
    <row r="4851">
      <c r="A4851" t="inlineStr">
        <is>
          <t>Regional 5</t>
        </is>
      </c>
      <c r="B4851">
        <f>IF('Data R5'!C861="","",'Data R5'!B861)</f>
        <v/>
      </c>
      <c r="C4851">
        <f>IF('Data R5'!C861="","",'Data R5'!C861)</f>
        <v/>
      </c>
      <c r="D4851">
        <f>IF('Data R5'!C861="","",'Data R5'!D861)</f>
        <v/>
      </c>
      <c r="E4851">
        <f>IF('Data R5'!C861="","",'Data R5'!E861)</f>
        <v/>
      </c>
      <c r="F4851">
        <f>IF('Data R5'!C861="","",'Data R5'!F861)</f>
        <v/>
      </c>
      <c r="G4851">
        <f>IF('Data R5'!C861="","",'Data R5'!AD861)</f>
        <v/>
      </c>
      <c r="H4851">
        <f>IF('Data R5'!C861="","",'Data R5'!AC861)</f>
        <v/>
      </c>
      <c r="I4851">
        <f>IF('Data R5'!C861="","",COUNTIF('Data R5'!J861,"&gt;0")+COUNTIF('Data R5'!L861,"&gt;0")+COUNTIF('Data R5'!N861,"&gt;0")+COUNTIF('Data R5'!P861,"&gt;0")+COUNTIF('Data R5'!R861,"&gt;0")+COUNTIF('Data R5'!T861,"&gt;0")+COUNTIF('Data R5'!V861,"&gt;0")+COUNTIF('Data R5'!X861,"&gt;0"))</f>
        <v/>
      </c>
      <c r="J4851">
        <f>IF('Data R5'!C861="","",IF((COUNTIF('Data R5'!K861,"&gt;0")+COUNTIF('Data R5'!M861,"&gt;0")+COUNTIF('Data R5'!O861,"&gt;0")+COUNTIF('Data R5'!Q861,"&gt;0")+COUNTIF('Data R5'!S861,"&gt;0")+COUNTIF('Data R5'!U861,"&gt;0")+COUNTIF('Data R5'!W861,"&gt;0")+COUNTIF('Data R5'!Y861,"&gt;0"))&gt;0,1,0))</f>
        <v/>
      </c>
      <c r="M4851" t="inlineStr">
        <is>
          <t>Data R</t>
        </is>
      </c>
    </row>
    <row r="4852">
      <c r="A4852" t="inlineStr">
        <is>
          <t>Regional 5</t>
        </is>
      </c>
      <c r="B4852">
        <f>IF('Data R5'!C862="","",'Data R5'!B862)</f>
        <v/>
      </c>
      <c r="C4852">
        <f>IF('Data R5'!C862="","",'Data R5'!C862)</f>
        <v/>
      </c>
      <c r="D4852">
        <f>IF('Data R5'!C862="","",'Data R5'!D862)</f>
        <v/>
      </c>
      <c r="E4852">
        <f>IF('Data R5'!C862="","",'Data R5'!E862)</f>
        <v/>
      </c>
      <c r="F4852">
        <f>IF('Data R5'!C862="","",'Data R5'!F862)</f>
        <v/>
      </c>
      <c r="G4852">
        <f>IF('Data R5'!C862="","",'Data R5'!AD862)</f>
        <v/>
      </c>
      <c r="H4852">
        <f>IF('Data R5'!C862="","",'Data R5'!AC862)</f>
        <v/>
      </c>
      <c r="I4852">
        <f>IF('Data R5'!C862="","",COUNTIF('Data R5'!J862,"&gt;0")+COUNTIF('Data R5'!L862,"&gt;0")+COUNTIF('Data R5'!N862,"&gt;0")+COUNTIF('Data R5'!P862,"&gt;0")+COUNTIF('Data R5'!R862,"&gt;0")+COUNTIF('Data R5'!T862,"&gt;0")+COUNTIF('Data R5'!V862,"&gt;0")+COUNTIF('Data R5'!X862,"&gt;0"))</f>
        <v/>
      </c>
      <c r="J4852">
        <f>IF('Data R5'!C862="","",IF((COUNTIF('Data R5'!K862,"&gt;0")+COUNTIF('Data R5'!M862,"&gt;0")+COUNTIF('Data R5'!O862,"&gt;0")+COUNTIF('Data R5'!Q862,"&gt;0")+COUNTIF('Data R5'!S862,"&gt;0")+COUNTIF('Data R5'!U862,"&gt;0")+COUNTIF('Data R5'!W862,"&gt;0")+COUNTIF('Data R5'!Y862,"&gt;0"))&gt;0,1,0))</f>
        <v/>
      </c>
      <c r="M4852" t="inlineStr">
        <is>
          <t>Data R</t>
        </is>
      </c>
    </row>
    <row r="4853">
      <c r="A4853" t="inlineStr">
        <is>
          <t>Regional 5</t>
        </is>
      </c>
      <c r="B4853">
        <f>IF('Data R5'!C863="","",'Data R5'!B863)</f>
        <v/>
      </c>
      <c r="C4853">
        <f>IF('Data R5'!C863="","",'Data R5'!C863)</f>
        <v/>
      </c>
      <c r="D4853">
        <f>IF('Data R5'!C863="","",'Data R5'!D863)</f>
        <v/>
      </c>
      <c r="E4853">
        <f>IF('Data R5'!C863="","",'Data R5'!E863)</f>
        <v/>
      </c>
      <c r="F4853">
        <f>IF('Data R5'!C863="","",'Data R5'!F863)</f>
        <v/>
      </c>
      <c r="G4853">
        <f>IF('Data R5'!C863="","",'Data R5'!AD863)</f>
        <v/>
      </c>
      <c r="H4853">
        <f>IF('Data R5'!C863="","",'Data R5'!AC863)</f>
        <v/>
      </c>
      <c r="I4853">
        <f>IF('Data R5'!C863="","",COUNTIF('Data R5'!J863,"&gt;0")+COUNTIF('Data R5'!L863,"&gt;0")+COUNTIF('Data R5'!N863,"&gt;0")+COUNTIF('Data R5'!P863,"&gt;0")+COUNTIF('Data R5'!R863,"&gt;0")+COUNTIF('Data R5'!T863,"&gt;0")+COUNTIF('Data R5'!V863,"&gt;0")+COUNTIF('Data R5'!X863,"&gt;0"))</f>
        <v/>
      </c>
      <c r="J4853">
        <f>IF('Data R5'!C863="","",IF((COUNTIF('Data R5'!K863,"&gt;0")+COUNTIF('Data R5'!M863,"&gt;0")+COUNTIF('Data R5'!O863,"&gt;0")+COUNTIF('Data R5'!Q863,"&gt;0")+COUNTIF('Data R5'!S863,"&gt;0")+COUNTIF('Data R5'!U863,"&gt;0")+COUNTIF('Data R5'!W863,"&gt;0")+COUNTIF('Data R5'!Y863,"&gt;0"))&gt;0,1,0))</f>
        <v/>
      </c>
      <c r="M4853" t="inlineStr">
        <is>
          <t>Data R</t>
        </is>
      </c>
    </row>
    <row r="4854">
      <c r="A4854" t="inlineStr">
        <is>
          <t>Regional 5</t>
        </is>
      </c>
      <c r="B4854">
        <f>IF('Data R5'!C864="","",'Data R5'!B864)</f>
        <v/>
      </c>
      <c r="C4854">
        <f>IF('Data R5'!C864="","",'Data R5'!C864)</f>
        <v/>
      </c>
      <c r="D4854">
        <f>IF('Data R5'!C864="","",'Data R5'!D864)</f>
        <v/>
      </c>
      <c r="E4854">
        <f>IF('Data R5'!C864="","",'Data R5'!E864)</f>
        <v/>
      </c>
      <c r="F4854">
        <f>IF('Data R5'!C864="","",'Data R5'!F864)</f>
        <v/>
      </c>
      <c r="G4854">
        <f>IF('Data R5'!C864="","",'Data R5'!AD864)</f>
        <v/>
      </c>
      <c r="H4854">
        <f>IF('Data R5'!C864="","",'Data R5'!AC864)</f>
        <v/>
      </c>
      <c r="I4854">
        <f>IF('Data R5'!C864="","",COUNTIF('Data R5'!J864,"&gt;0")+COUNTIF('Data R5'!L864,"&gt;0")+COUNTIF('Data R5'!N864,"&gt;0")+COUNTIF('Data R5'!P864,"&gt;0")+COUNTIF('Data R5'!R864,"&gt;0")+COUNTIF('Data R5'!T864,"&gt;0")+COUNTIF('Data R5'!V864,"&gt;0")+COUNTIF('Data R5'!X864,"&gt;0"))</f>
        <v/>
      </c>
      <c r="J4854">
        <f>IF('Data R5'!C864="","",IF((COUNTIF('Data R5'!K864,"&gt;0")+COUNTIF('Data R5'!M864,"&gt;0")+COUNTIF('Data R5'!O864,"&gt;0")+COUNTIF('Data R5'!Q864,"&gt;0")+COUNTIF('Data R5'!S864,"&gt;0")+COUNTIF('Data R5'!U864,"&gt;0")+COUNTIF('Data R5'!W864,"&gt;0")+COUNTIF('Data R5'!Y864,"&gt;0"))&gt;0,1,0))</f>
        <v/>
      </c>
      <c r="M4854" t="inlineStr">
        <is>
          <t>Data R</t>
        </is>
      </c>
    </row>
    <row r="4855">
      <c r="A4855" t="inlineStr">
        <is>
          <t>Regional 5</t>
        </is>
      </c>
      <c r="B4855">
        <f>IF('Data R5'!C865="","",'Data R5'!B865)</f>
        <v/>
      </c>
      <c r="C4855">
        <f>IF('Data R5'!C865="","",'Data R5'!C865)</f>
        <v/>
      </c>
      <c r="D4855">
        <f>IF('Data R5'!C865="","",'Data R5'!D865)</f>
        <v/>
      </c>
      <c r="E4855">
        <f>IF('Data R5'!C865="","",'Data R5'!E865)</f>
        <v/>
      </c>
      <c r="F4855">
        <f>IF('Data R5'!C865="","",'Data R5'!F865)</f>
        <v/>
      </c>
      <c r="G4855">
        <f>IF('Data R5'!C865="","",'Data R5'!AD865)</f>
        <v/>
      </c>
      <c r="H4855">
        <f>IF('Data R5'!C865="","",'Data R5'!AC865)</f>
        <v/>
      </c>
      <c r="I4855">
        <f>IF('Data R5'!C865="","",COUNTIF('Data R5'!J865,"&gt;0")+COUNTIF('Data R5'!L865,"&gt;0")+COUNTIF('Data R5'!N865,"&gt;0")+COUNTIF('Data R5'!P865,"&gt;0")+COUNTIF('Data R5'!R865,"&gt;0")+COUNTIF('Data R5'!T865,"&gt;0")+COUNTIF('Data R5'!V865,"&gt;0")+COUNTIF('Data R5'!X865,"&gt;0"))</f>
        <v/>
      </c>
      <c r="J4855">
        <f>IF('Data R5'!C865="","",IF((COUNTIF('Data R5'!K865,"&gt;0")+COUNTIF('Data R5'!M865,"&gt;0")+COUNTIF('Data R5'!O865,"&gt;0")+COUNTIF('Data R5'!Q865,"&gt;0")+COUNTIF('Data R5'!S865,"&gt;0")+COUNTIF('Data R5'!U865,"&gt;0")+COUNTIF('Data R5'!W865,"&gt;0")+COUNTIF('Data R5'!Y865,"&gt;0"))&gt;0,1,0))</f>
        <v/>
      </c>
      <c r="M4855" t="inlineStr">
        <is>
          <t>Data R</t>
        </is>
      </c>
    </row>
    <row r="4856">
      <c r="A4856" t="inlineStr">
        <is>
          <t>Regional 5</t>
        </is>
      </c>
      <c r="B4856">
        <f>IF('Data R5'!C866="","",'Data R5'!B866)</f>
        <v/>
      </c>
      <c r="C4856">
        <f>IF('Data R5'!C866="","",'Data R5'!C866)</f>
        <v/>
      </c>
      <c r="D4856">
        <f>IF('Data R5'!C866="","",'Data R5'!D866)</f>
        <v/>
      </c>
      <c r="E4856">
        <f>IF('Data R5'!C866="","",'Data R5'!E866)</f>
        <v/>
      </c>
      <c r="F4856">
        <f>IF('Data R5'!C866="","",'Data R5'!F866)</f>
        <v/>
      </c>
      <c r="G4856">
        <f>IF('Data R5'!C866="","",'Data R5'!AD866)</f>
        <v/>
      </c>
      <c r="H4856">
        <f>IF('Data R5'!C866="","",'Data R5'!AC866)</f>
        <v/>
      </c>
      <c r="I4856">
        <f>IF('Data R5'!C866="","",COUNTIF('Data R5'!J866,"&gt;0")+COUNTIF('Data R5'!L866,"&gt;0")+COUNTIF('Data R5'!N866,"&gt;0")+COUNTIF('Data R5'!P866,"&gt;0")+COUNTIF('Data R5'!R866,"&gt;0")+COUNTIF('Data R5'!T866,"&gt;0")+COUNTIF('Data R5'!V866,"&gt;0")+COUNTIF('Data R5'!X866,"&gt;0"))</f>
        <v/>
      </c>
      <c r="J4856">
        <f>IF('Data R5'!C866="","",IF((COUNTIF('Data R5'!K866,"&gt;0")+COUNTIF('Data R5'!M866,"&gt;0")+COUNTIF('Data R5'!O866,"&gt;0")+COUNTIF('Data R5'!Q866,"&gt;0")+COUNTIF('Data R5'!S866,"&gt;0")+COUNTIF('Data R5'!U866,"&gt;0")+COUNTIF('Data R5'!W866,"&gt;0")+COUNTIF('Data R5'!Y866,"&gt;0"))&gt;0,1,0))</f>
        <v/>
      </c>
      <c r="M4856" t="inlineStr">
        <is>
          <t>Data R</t>
        </is>
      </c>
    </row>
    <row r="4857">
      <c r="A4857" t="inlineStr">
        <is>
          <t>Regional 5</t>
        </is>
      </c>
      <c r="B4857">
        <f>IF('Data R5'!C867="","",'Data R5'!B867)</f>
        <v/>
      </c>
      <c r="C4857">
        <f>IF('Data R5'!C867="","",'Data R5'!C867)</f>
        <v/>
      </c>
      <c r="D4857">
        <f>IF('Data R5'!C867="","",'Data R5'!D867)</f>
        <v/>
      </c>
      <c r="E4857">
        <f>IF('Data R5'!C867="","",'Data R5'!E867)</f>
        <v/>
      </c>
      <c r="F4857">
        <f>IF('Data R5'!C867="","",'Data R5'!F867)</f>
        <v/>
      </c>
      <c r="G4857">
        <f>IF('Data R5'!C867="","",'Data R5'!AD867)</f>
        <v/>
      </c>
      <c r="H4857">
        <f>IF('Data R5'!C867="","",'Data R5'!AC867)</f>
        <v/>
      </c>
      <c r="I4857">
        <f>IF('Data R5'!C867="","",COUNTIF('Data R5'!J867,"&gt;0")+COUNTIF('Data R5'!L867,"&gt;0")+COUNTIF('Data R5'!N867,"&gt;0")+COUNTIF('Data R5'!P867,"&gt;0")+COUNTIF('Data R5'!R867,"&gt;0")+COUNTIF('Data R5'!T867,"&gt;0")+COUNTIF('Data R5'!V867,"&gt;0")+COUNTIF('Data R5'!X867,"&gt;0"))</f>
        <v/>
      </c>
      <c r="J4857">
        <f>IF('Data R5'!C867="","",IF((COUNTIF('Data R5'!K867,"&gt;0")+COUNTIF('Data R5'!M867,"&gt;0")+COUNTIF('Data R5'!O867,"&gt;0")+COUNTIF('Data R5'!Q867,"&gt;0")+COUNTIF('Data R5'!S867,"&gt;0")+COUNTIF('Data R5'!U867,"&gt;0")+COUNTIF('Data R5'!W867,"&gt;0")+COUNTIF('Data R5'!Y867,"&gt;0"))&gt;0,1,0))</f>
        <v/>
      </c>
      <c r="M4857" t="inlineStr">
        <is>
          <t>Data R</t>
        </is>
      </c>
    </row>
    <row r="4858">
      <c r="A4858" t="inlineStr">
        <is>
          <t>Regional 5</t>
        </is>
      </c>
      <c r="B4858">
        <f>IF('Data R5'!C868="","",'Data R5'!B868)</f>
        <v/>
      </c>
      <c r="C4858">
        <f>IF('Data R5'!C868="","",'Data R5'!C868)</f>
        <v/>
      </c>
      <c r="D4858">
        <f>IF('Data R5'!C868="","",'Data R5'!D868)</f>
        <v/>
      </c>
      <c r="E4858">
        <f>IF('Data R5'!C868="","",'Data R5'!E868)</f>
        <v/>
      </c>
      <c r="F4858">
        <f>IF('Data R5'!C868="","",'Data R5'!F868)</f>
        <v/>
      </c>
      <c r="G4858">
        <f>IF('Data R5'!C868="","",'Data R5'!AD868)</f>
        <v/>
      </c>
      <c r="H4858">
        <f>IF('Data R5'!C868="","",'Data R5'!AC868)</f>
        <v/>
      </c>
      <c r="I4858">
        <f>IF('Data R5'!C868="","",COUNTIF('Data R5'!J868,"&gt;0")+COUNTIF('Data R5'!L868,"&gt;0")+COUNTIF('Data R5'!N868,"&gt;0")+COUNTIF('Data R5'!P868,"&gt;0")+COUNTIF('Data R5'!R868,"&gt;0")+COUNTIF('Data R5'!T868,"&gt;0")+COUNTIF('Data R5'!V868,"&gt;0")+COUNTIF('Data R5'!X868,"&gt;0"))</f>
        <v/>
      </c>
      <c r="J4858">
        <f>IF('Data R5'!C868="","",IF((COUNTIF('Data R5'!K868,"&gt;0")+COUNTIF('Data R5'!M868,"&gt;0")+COUNTIF('Data R5'!O868,"&gt;0")+COUNTIF('Data R5'!Q868,"&gt;0")+COUNTIF('Data R5'!S868,"&gt;0")+COUNTIF('Data R5'!U868,"&gt;0")+COUNTIF('Data R5'!W868,"&gt;0")+COUNTIF('Data R5'!Y868,"&gt;0"))&gt;0,1,0))</f>
        <v/>
      </c>
      <c r="M4858" t="inlineStr">
        <is>
          <t>Data R</t>
        </is>
      </c>
    </row>
    <row r="4859">
      <c r="A4859" t="inlineStr">
        <is>
          <t>Regional 5</t>
        </is>
      </c>
      <c r="B4859">
        <f>IF('Data R5'!C869="","",'Data R5'!B869)</f>
        <v/>
      </c>
      <c r="C4859">
        <f>IF('Data R5'!C869="","",'Data R5'!C869)</f>
        <v/>
      </c>
      <c r="D4859">
        <f>IF('Data R5'!C869="","",'Data R5'!D869)</f>
        <v/>
      </c>
      <c r="E4859">
        <f>IF('Data R5'!C869="","",'Data R5'!E869)</f>
        <v/>
      </c>
      <c r="F4859">
        <f>IF('Data R5'!C869="","",'Data R5'!F869)</f>
        <v/>
      </c>
      <c r="G4859">
        <f>IF('Data R5'!C869="","",'Data R5'!AD869)</f>
        <v/>
      </c>
      <c r="H4859">
        <f>IF('Data R5'!C869="","",'Data R5'!AC869)</f>
        <v/>
      </c>
      <c r="I4859">
        <f>IF('Data R5'!C869="","",COUNTIF('Data R5'!J869,"&gt;0")+COUNTIF('Data R5'!L869,"&gt;0")+COUNTIF('Data R5'!N869,"&gt;0")+COUNTIF('Data R5'!P869,"&gt;0")+COUNTIF('Data R5'!R869,"&gt;0")+COUNTIF('Data R5'!T869,"&gt;0")+COUNTIF('Data R5'!V869,"&gt;0")+COUNTIF('Data R5'!X869,"&gt;0"))</f>
        <v/>
      </c>
      <c r="J4859">
        <f>IF('Data R5'!C869="","",IF((COUNTIF('Data R5'!K869,"&gt;0")+COUNTIF('Data R5'!M869,"&gt;0")+COUNTIF('Data R5'!O869,"&gt;0")+COUNTIF('Data R5'!Q869,"&gt;0")+COUNTIF('Data R5'!S869,"&gt;0")+COUNTIF('Data R5'!U869,"&gt;0")+COUNTIF('Data R5'!W869,"&gt;0")+COUNTIF('Data R5'!Y869,"&gt;0"))&gt;0,1,0))</f>
        <v/>
      </c>
      <c r="M4859" t="inlineStr">
        <is>
          <t>Data R</t>
        </is>
      </c>
    </row>
    <row r="4860">
      <c r="A4860" t="inlineStr">
        <is>
          <t>Regional 5</t>
        </is>
      </c>
      <c r="B4860">
        <f>IF('Data R5'!C870="","",'Data R5'!B870)</f>
        <v/>
      </c>
      <c r="C4860">
        <f>IF('Data R5'!C870="","",'Data R5'!C870)</f>
        <v/>
      </c>
      <c r="D4860">
        <f>IF('Data R5'!C870="","",'Data R5'!D870)</f>
        <v/>
      </c>
      <c r="E4860">
        <f>IF('Data R5'!C870="","",'Data R5'!E870)</f>
        <v/>
      </c>
      <c r="F4860">
        <f>IF('Data R5'!C870="","",'Data R5'!F870)</f>
        <v/>
      </c>
      <c r="G4860">
        <f>IF('Data R5'!C870="","",'Data R5'!AD870)</f>
        <v/>
      </c>
      <c r="H4860">
        <f>IF('Data R5'!C870="","",'Data R5'!AC870)</f>
        <v/>
      </c>
      <c r="I4860">
        <f>IF('Data R5'!C870="","",COUNTIF('Data R5'!J870,"&gt;0")+COUNTIF('Data R5'!L870,"&gt;0")+COUNTIF('Data R5'!N870,"&gt;0")+COUNTIF('Data R5'!P870,"&gt;0")+COUNTIF('Data R5'!R870,"&gt;0")+COUNTIF('Data R5'!T870,"&gt;0")+COUNTIF('Data R5'!V870,"&gt;0")+COUNTIF('Data R5'!X870,"&gt;0"))</f>
        <v/>
      </c>
      <c r="J4860">
        <f>IF('Data R5'!C870="","",IF((COUNTIF('Data R5'!K870,"&gt;0")+COUNTIF('Data R5'!M870,"&gt;0")+COUNTIF('Data R5'!O870,"&gt;0")+COUNTIF('Data R5'!Q870,"&gt;0")+COUNTIF('Data R5'!S870,"&gt;0")+COUNTIF('Data R5'!U870,"&gt;0")+COUNTIF('Data R5'!W870,"&gt;0")+COUNTIF('Data R5'!Y870,"&gt;0"))&gt;0,1,0))</f>
        <v/>
      </c>
      <c r="M4860" t="inlineStr">
        <is>
          <t>Data R</t>
        </is>
      </c>
    </row>
    <row r="4861">
      <c r="A4861" t="inlineStr">
        <is>
          <t>Regional 5</t>
        </is>
      </c>
      <c r="B4861">
        <f>IF('Data R5'!C871="","",'Data R5'!B871)</f>
        <v/>
      </c>
      <c r="C4861">
        <f>IF('Data R5'!C871="","",'Data R5'!C871)</f>
        <v/>
      </c>
      <c r="D4861">
        <f>IF('Data R5'!C871="","",'Data R5'!D871)</f>
        <v/>
      </c>
      <c r="E4861">
        <f>IF('Data R5'!C871="","",'Data R5'!E871)</f>
        <v/>
      </c>
      <c r="F4861">
        <f>IF('Data R5'!C871="","",'Data R5'!F871)</f>
        <v/>
      </c>
      <c r="G4861">
        <f>IF('Data R5'!C871="","",'Data R5'!AD871)</f>
        <v/>
      </c>
      <c r="H4861">
        <f>IF('Data R5'!C871="","",'Data R5'!AC871)</f>
        <v/>
      </c>
      <c r="I4861">
        <f>IF('Data R5'!C871="","",COUNTIF('Data R5'!J871,"&gt;0")+COUNTIF('Data R5'!L871,"&gt;0")+COUNTIF('Data R5'!N871,"&gt;0")+COUNTIF('Data R5'!P871,"&gt;0")+COUNTIF('Data R5'!R871,"&gt;0")+COUNTIF('Data R5'!T871,"&gt;0")+COUNTIF('Data R5'!V871,"&gt;0")+COUNTIF('Data R5'!X871,"&gt;0"))</f>
        <v/>
      </c>
      <c r="J4861">
        <f>IF('Data R5'!C871="","",IF((COUNTIF('Data R5'!K871,"&gt;0")+COUNTIF('Data R5'!M871,"&gt;0")+COUNTIF('Data R5'!O871,"&gt;0")+COUNTIF('Data R5'!Q871,"&gt;0")+COUNTIF('Data R5'!S871,"&gt;0")+COUNTIF('Data R5'!U871,"&gt;0")+COUNTIF('Data R5'!W871,"&gt;0")+COUNTIF('Data R5'!Y871,"&gt;0"))&gt;0,1,0))</f>
        <v/>
      </c>
      <c r="M4861" t="inlineStr">
        <is>
          <t>Data R</t>
        </is>
      </c>
    </row>
    <row r="4862">
      <c r="A4862" t="inlineStr">
        <is>
          <t>Regional 5</t>
        </is>
      </c>
      <c r="B4862">
        <f>IF('Data R5'!C872="","",'Data R5'!B872)</f>
        <v/>
      </c>
      <c r="C4862">
        <f>IF('Data R5'!C872="","",'Data R5'!C872)</f>
        <v/>
      </c>
      <c r="D4862">
        <f>IF('Data R5'!C872="","",'Data R5'!D872)</f>
        <v/>
      </c>
      <c r="E4862">
        <f>IF('Data R5'!C872="","",'Data R5'!E872)</f>
        <v/>
      </c>
      <c r="F4862">
        <f>IF('Data R5'!C872="","",'Data R5'!F872)</f>
        <v/>
      </c>
      <c r="G4862">
        <f>IF('Data R5'!C872="","",'Data R5'!AD872)</f>
        <v/>
      </c>
      <c r="H4862">
        <f>IF('Data R5'!C872="","",'Data R5'!AC872)</f>
        <v/>
      </c>
      <c r="I4862">
        <f>IF('Data R5'!C872="","",COUNTIF('Data R5'!J872,"&gt;0")+COUNTIF('Data R5'!L872,"&gt;0")+COUNTIF('Data R5'!N872,"&gt;0")+COUNTIF('Data R5'!P872,"&gt;0")+COUNTIF('Data R5'!R872,"&gt;0")+COUNTIF('Data R5'!T872,"&gt;0")+COUNTIF('Data R5'!V872,"&gt;0")+COUNTIF('Data R5'!X872,"&gt;0"))</f>
        <v/>
      </c>
      <c r="J4862">
        <f>IF('Data R5'!C872="","",IF((COUNTIF('Data R5'!K872,"&gt;0")+COUNTIF('Data R5'!M872,"&gt;0")+COUNTIF('Data R5'!O872,"&gt;0")+COUNTIF('Data R5'!Q872,"&gt;0")+COUNTIF('Data R5'!S872,"&gt;0")+COUNTIF('Data R5'!U872,"&gt;0")+COUNTIF('Data R5'!W872,"&gt;0")+COUNTIF('Data R5'!Y872,"&gt;0"))&gt;0,1,0))</f>
        <v/>
      </c>
      <c r="M4862" t="inlineStr">
        <is>
          <t>Data R</t>
        </is>
      </c>
    </row>
    <row r="4863">
      <c r="A4863" t="inlineStr">
        <is>
          <t>Regional 5</t>
        </is>
      </c>
      <c r="B4863">
        <f>IF('Data R5'!C873="","",'Data R5'!B873)</f>
        <v/>
      </c>
      <c r="C4863">
        <f>IF('Data R5'!C873="","",'Data R5'!C873)</f>
        <v/>
      </c>
      <c r="D4863">
        <f>IF('Data R5'!C873="","",'Data R5'!D873)</f>
        <v/>
      </c>
      <c r="E4863">
        <f>IF('Data R5'!C873="","",'Data R5'!E873)</f>
        <v/>
      </c>
      <c r="F4863">
        <f>IF('Data R5'!C873="","",'Data R5'!F873)</f>
        <v/>
      </c>
      <c r="G4863">
        <f>IF('Data R5'!C873="","",'Data R5'!AD873)</f>
        <v/>
      </c>
      <c r="H4863">
        <f>IF('Data R5'!C873="","",'Data R5'!AC873)</f>
        <v/>
      </c>
      <c r="I4863">
        <f>IF('Data R5'!C873="","",COUNTIF('Data R5'!J873,"&gt;0")+COUNTIF('Data R5'!L873,"&gt;0")+COUNTIF('Data R5'!N873,"&gt;0")+COUNTIF('Data R5'!P873,"&gt;0")+COUNTIF('Data R5'!R873,"&gt;0")+COUNTIF('Data R5'!T873,"&gt;0")+COUNTIF('Data R5'!V873,"&gt;0")+COUNTIF('Data R5'!X873,"&gt;0"))</f>
        <v/>
      </c>
      <c r="J4863">
        <f>IF('Data R5'!C873="","",IF((COUNTIF('Data R5'!K873,"&gt;0")+COUNTIF('Data R5'!M873,"&gt;0")+COUNTIF('Data R5'!O873,"&gt;0")+COUNTIF('Data R5'!Q873,"&gt;0")+COUNTIF('Data R5'!S873,"&gt;0")+COUNTIF('Data R5'!U873,"&gt;0")+COUNTIF('Data R5'!W873,"&gt;0")+COUNTIF('Data R5'!Y873,"&gt;0"))&gt;0,1,0))</f>
        <v/>
      </c>
      <c r="M4863" t="inlineStr">
        <is>
          <t>Data R</t>
        </is>
      </c>
    </row>
    <row r="4864">
      <c r="A4864" t="inlineStr">
        <is>
          <t>Regional 5</t>
        </is>
      </c>
      <c r="B4864">
        <f>IF('Data R5'!C874="","",'Data R5'!B874)</f>
        <v/>
      </c>
      <c r="C4864">
        <f>IF('Data R5'!C874="","",'Data R5'!C874)</f>
        <v/>
      </c>
      <c r="D4864">
        <f>IF('Data R5'!C874="","",'Data R5'!D874)</f>
        <v/>
      </c>
      <c r="E4864">
        <f>IF('Data R5'!C874="","",'Data R5'!E874)</f>
        <v/>
      </c>
      <c r="F4864">
        <f>IF('Data R5'!C874="","",'Data R5'!F874)</f>
        <v/>
      </c>
      <c r="G4864">
        <f>IF('Data R5'!C874="","",'Data R5'!AD874)</f>
        <v/>
      </c>
      <c r="H4864">
        <f>IF('Data R5'!C874="","",'Data R5'!AC874)</f>
        <v/>
      </c>
      <c r="I4864">
        <f>IF('Data R5'!C874="","",COUNTIF('Data R5'!J874,"&gt;0")+COUNTIF('Data R5'!L874,"&gt;0")+COUNTIF('Data R5'!N874,"&gt;0")+COUNTIF('Data R5'!P874,"&gt;0")+COUNTIF('Data R5'!R874,"&gt;0")+COUNTIF('Data R5'!T874,"&gt;0")+COUNTIF('Data R5'!V874,"&gt;0")+COUNTIF('Data R5'!X874,"&gt;0"))</f>
        <v/>
      </c>
      <c r="J4864">
        <f>IF('Data R5'!C874="","",IF((COUNTIF('Data R5'!K874,"&gt;0")+COUNTIF('Data R5'!M874,"&gt;0")+COUNTIF('Data R5'!O874,"&gt;0")+COUNTIF('Data R5'!Q874,"&gt;0")+COUNTIF('Data R5'!S874,"&gt;0")+COUNTIF('Data R5'!U874,"&gt;0")+COUNTIF('Data R5'!W874,"&gt;0")+COUNTIF('Data R5'!Y874,"&gt;0"))&gt;0,1,0))</f>
        <v/>
      </c>
      <c r="M4864" t="inlineStr">
        <is>
          <t>Data R</t>
        </is>
      </c>
    </row>
    <row r="4865">
      <c r="A4865" t="inlineStr">
        <is>
          <t>Regional 5</t>
        </is>
      </c>
      <c r="B4865">
        <f>IF('Data R5'!C875="","",'Data R5'!B875)</f>
        <v/>
      </c>
      <c r="C4865">
        <f>IF('Data R5'!C875="","",'Data R5'!C875)</f>
        <v/>
      </c>
      <c r="D4865">
        <f>IF('Data R5'!C875="","",'Data R5'!D875)</f>
        <v/>
      </c>
      <c r="E4865">
        <f>IF('Data R5'!C875="","",'Data R5'!E875)</f>
        <v/>
      </c>
      <c r="F4865">
        <f>IF('Data R5'!C875="","",'Data R5'!F875)</f>
        <v/>
      </c>
      <c r="G4865">
        <f>IF('Data R5'!C875="","",'Data R5'!AD875)</f>
        <v/>
      </c>
      <c r="H4865">
        <f>IF('Data R5'!C875="","",'Data R5'!AC875)</f>
        <v/>
      </c>
      <c r="I4865">
        <f>IF('Data R5'!C875="","",COUNTIF('Data R5'!J875,"&gt;0")+COUNTIF('Data R5'!L875,"&gt;0")+COUNTIF('Data R5'!N875,"&gt;0")+COUNTIF('Data R5'!P875,"&gt;0")+COUNTIF('Data R5'!R875,"&gt;0")+COUNTIF('Data R5'!T875,"&gt;0")+COUNTIF('Data R5'!V875,"&gt;0")+COUNTIF('Data R5'!X875,"&gt;0"))</f>
        <v/>
      </c>
      <c r="J4865">
        <f>IF('Data R5'!C875="","",IF((COUNTIF('Data R5'!K875,"&gt;0")+COUNTIF('Data R5'!M875,"&gt;0")+COUNTIF('Data R5'!O875,"&gt;0")+COUNTIF('Data R5'!Q875,"&gt;0")+COUNTIF('Data R5'!S875,"&gt;0")+COUNTIF('Data R5'!U875,"&gt;0")+COUNTIF('Data R5'!W875,"&gt;0")+COUNTIF('Data R5'!Y875,"&gt;0"))&gt;0,1,0))</f>
        <v/>
      </c>
      <c r="M4865" t="inlineStr">
        <is>
          <t>Data R</t>
        </is>
      </c>
    </row>
    <row r="4866">
      <c r="A4866" t="inlineStr">
        <is>
          <t>Regional 5</t>
        </is>
      </c>
      <c r="B4866">
        <f>IF('Data R5'!C876="","",'Data R5'!B876)</f>
        <v/>
      </c>
      <c r="C4866">
        <f>IF('Data R5'!C876="","",'Data R5'!C876)</f>
        <v/>
      </c>
      <c r="D4866">
        <f>IF('Data R5'!C876="","",'Data R5'!D876)</f>
        <v/>
      </c>
      <c r="E4866">
        <f>IF('Data R5'!C876="","",'Data R5'!E876)</f>
        <v/>
      </c>
      <c r="F4866">
        <f>IF('Data R5'!C876="","",'Data R5'!F876)</f>
        <v/>
      </c>
      <c r="G4866">
        <f>IF('Data R5'!C876="","",'Data R5'!AD876)</f>
        <v/>
      </c>
      <c r="H4866">
        <f>IF('Data R5'!C876="","",'Data R5'!AC876)</f>
        <v/>
      </c>
      <c r="I4866">
        <f>IF('Data R5'!C876="","",COUNTIF('Data R5'!J876,"&gt;0")+COUNTIF('Data R5'!L876,"&gt;0")+COUNTIF('Data R5'!N876,"&gt;0")+COUNTIF('Data R5'!P876,"&gt;0")+COUNTIF('Data R5'!R876,"&gt;0")+COUNTIF('Data R5'!T876,"&gt;0")+COUNTIF('Data R5'!V876,"&gt;0")+COUNTIF('Data R5'!X876,"&gt;0"))</f>
        <v/>
      </c>
      <c r="J4866">
        <f>IF('Data R5'!C876="","",IF((COUNTIF('Data R5'!K876,"&gt;0")+COUNTIF('Data R5'!M876,"&gt;0")+COUNTIF('Data R5'!O876,"&gt;0")+COUNTIF('Data R5'!Q876,"&gt;0")+COUNTIF('Data R5'!S876,"&gt;0")+COUNTIF('Data R5'!U876,"&gt;0")+COUNTIF('Data R5'!W876,"&gt;0")+COUNTIF('Data R5'!Y876,"&gt;0"))&gt;0,1,0))</f>
        <v/>
      </c>
      <c r="M4866" t="inlineStr">
        <is>
          <t>Data R</t>
        </is>
      </c>
    </row>
    <row r="4867">
      <c r="A4867" t="inlineStr">
        <is>
          <t>Regional 5</t>
        </is>
      </c>
      <c r="B4867">
        <f>IF('Data R5'!C877="","",'Data R5'!B877)</f>
        <v/>
      </c>
      <c r="C4867">
        <f>IF('Data R5'!C877="","",'Data R5'!C877)</f>
        <v/>
      </c>
      <c r="D4867">
        <f>IF('Data R5'!C877="","",'Data R5'!D877)</f>
        <v/>
      </c>
      <c r="E4867">
        <f>IF('Data R5'!C877="","",'Data R5'!E877)</f>
        <v/>
      </c>
      <c r="F4867">
        <f>IF('Data R5'!C877="","",'Data R5'!F877)</f>
        <v/>
      </c>
      <c r="G4867">
        <f>IF('Data R5'!C877="","",'Data R5'!AD877)</f>
        <v/>
      </c>
      <c r="H4867">
        <f>IF('Data R5'!C877="","",'Data R5'!AC877)</f>
        <v/>
      </c>
      <c r="I4867">
        <f>IF('Data R5'!C877="","",COUNTIF('Data R5'!J877,"&gt;0")+COUNTIF('Data R5'!L877,"&gt;0")+COUNTIF('Data R5'!N877,"&gt;0")+COUNTIF('Data R5'!P877,"&gt;0")+COUNTIF('Data R5'!R877,"&gt;0")+COUNTIF('Data R5'!T877,"&gt;0")+COUNTIF('Data R5'!V877,"&gt;0")+COUNTIF('Data R5'!X877,"&gt;0"))</f>
        <v/>
      </c>
      <c r="J4867">
        <f>IF('Data R5'!C877="","",IF((COUNTIF('Data R5'!K877,"&gt;0")+COUNTIF('Data R5'!M877,"&gt;0")+COUNTIF('Data R5'!O877,"&gt;0")+COUNTIF('Data R5'!Q877,"&gt;0")+COUNTIF('Data R5'!S877,"&gt;0")+COUNTIF('Data R5'!U877,"&gt;0")+COUNTIF('Data R5'!W877,"&gt;0")+COUNTIF('Data R5'!Y877,"&gt;0"))&gt;0,1,0))</f>
        <v/>
      </c>
      <c r="M4867" t="inlineStr">
        <is>
          <t>Data R</t>
        </is>
      </c>
    </row>
    <row r="4868">
      <c r="A4868" t="inlineStr">
        <is>
          <t>Regional 5</t>
        </is>
      </c>
      <c r="B4868">
        <f>IF('Data R5'!C878="","",'Data R5'!B878)</f>
        <v/>
      </c>
      <c r="C4868">
        <f>IF('Data R5'!C878="","",'Data R5'!C878)</f>
        <v/>
      </c>
      <c r="D4868">
        <f>IF('Data R5'!C878="","",'Data R5'!D878)</f>
        <v/>
      </c>
      <c r="E4868">
        <f>IF('Data R5'!C878="","",'Data R5'!E878)</f>
        <v/>
      </c>
      <c r="F4868">
        <f>IF('Data R5'!C878="","",'Data R5'!F878)</f>
        <v/>
      </c>
      <c r="G4868">
        <f>IF('Data R5'!C878="","",'Data R5'!AD878)</f>
        <v/>
      </c>
      <c r="H4868">
        <f>IF('Data R5'!C878="","",'Data R5'!AC878)</f>
        <v/>
      </c>
      <c r="I4868">
        <f>IF('Data R5'!C878="","",COUNTIF('Data R5'!J878,"&gt;0")+COUNTIF('Data R5'!L878,"&gt;0")+COUNTIF('Data R5'!N878,"&gt;0")+COUNTIF('Data R5'!P878,"&gt;0")+COUNTIF('Data R5'!R878,"&gt;0")+COUNTIF('Data R5'!T878,"&gt;0")+COUNTIF('Data R5'!V878,"&gt;0")+COUNTIF('Data R5'!X878,"&gt;0"))</f>
        <v/>
      </c>
      <c r="J4868">
        <f>IF('Data R5'!C878="","",IF((COUNTIF('Data R5'!K878,"&gt;0")+COUNTIF('Data R5'!M878,"&gt;0")+COUNTIF('Data R5'!O878,"&gt;0")+COUNTIF('Data R5'!Q878,"&gt;0")+COUNTIF('Data R5'!S878,"&gt;0")+COUNTIF('Data R5'!U878,"&gt;0")+COUNTIF('Data R5'!W878,"&gt;0")+COUNTIF('Data R5'!Y878,"&gt;0"))&gt;0,1,0))</f>
        <v/>
      </c>
      <c r="M4868" t="inlineStr">
        <is>
          <t>Data R</t>
        </is>
      </c>
    </row>
    <row r="4869">
      <c r="A4869" t="inlineStr">
        <is>
          <t>Regional 5</t>
        </is>
      </c>
      <c r="B4869">
        <f>IF('Data R5'!C879="","",'Data R5'!B879)</f>
        <v/>
      </c>
      <c r="C4869">
        <f>IF('Data R5'!C879="","",'Data R5'!C879)</f>
        <v/>
      </c>
      <c r="D4869">
        <f>IF('Data R5'!C879="","",'Data R5'!D879)</f>
        <v/>
      </c>
      <c r="E4869">
        <f>IF('Data R5'!C879="","",'Data R5'!E879)</f>
        <v/>
      </c>
      <c r="F4869">
        <f>IF('Data R5'!C879="","",'Data R5'!F879)</f>
        <v/>
      </c>
      <c r="G4869">
        <f>IF('Data R5'!C879="","",'Data R5'!AD879)</f>
        <v/>
      </c>
      <c r="H4869">
        <f>IF('Data R5'!C879="","",'Data R5'!AC879)</f>
        <v/>
      </c>
      <c r="I4869">
        <f>IF('Data R5'!C879="","",COUNTIF('Data R5'!J879,"&gt;0")+COUNTIF('Data R5'!L879,"&gt;0")+COUNTIF('Data R5'!N879,"&gt;0")+COUNTIF('Data R5'!P879,"&gt;0")+COUNTIF('Data R5'!R879,"&gt;0")+COUNTIF('Data R5'!T879,"&gt;0")+COUNTIF('Data R5'!V879,"&gt;0")+COUNTIF('Data R5'!X879,"&gt;0"))</f>
        <v/>
      </c>
      <c r="J4869">
        <f>IF('Data R5'!C879="","",IF((COUNTIF('Data R5'!K879,"&gt;0")+COUNTIF('Data R5'!M879,"&gt;0")+COUNTIF('Data R5'!O879,"&gt;0")+COUNTIF('Data R5'!Q879,"&gt;0")+COUNTIF('Data R5'!S879,"&gt;0")+COUNTIF('Data R5'!U879,"&gt;0")+COUNTIF('Data R5'!W879,"&gt;0")+COUNTIF('Data R5'!Y879,"&gt;0"))&gt;0,1,0))</f>
        <v/>
      </c>
      <c r="M4869" t="inlineStr">
        <is>
          <t>Data R</t>
        </is>
      </c>
    </row>
    <row r="4870">
      <c r="A4870" t="inlineStr">
        <is>
          <t>Regional 5</t>
        </is>
      </c>
      <c r="B4870">
        <f>IF('Data R5'!C880="","",'Data R5'!B880)</f>
        <v/>
      </c>
      <c r="C4870">
        <f>IF('Data R5'!C880="","",'Data R5'!C880)</f>
        <v/>
      </c>
      <c r="D4870">
        <f>IF('Data R5'!C880="","",'Data R5'!D880)</f>
        <v/>
      </c>
      <c r="E4870">
        <f>IF('Data R5'!C880="","",'Data R5'!E880)</f>
        <v/>
      </c>
      <c r="F4870">
        <f>IF('Data R5'!C880="","",'Data R5'!F880)</f>
        <v/>
      </c>
      <c r="G4870">
        <f>IF('Data R5'!C880="","",'Data R5'!AD880)</f>
        <v/>
      </c>
      <c r="H4870">
        <f>IF('Data R5'!C880="","",'Data R5'!AC880)</f>
        <v/>
      </c>
      <c r="I4870">
        <f>IF('Data R5'!C880="","",COUNTIF('Data R5'!J880,"&gt;0")+COUNTIF('Data R5'!L880,"&gt;0")+COUNTIF('Data R5'!N880,"&gt;0")+COUNTIF('Data R5'!P880,"&gt;0")+COUNTIF('Data R5'!R880,"&gt;0")+COUNTIF('Data R5'!T880,"&gt;0")+COUNTIF('Data R5'!V880,"&gt;0")+COUNTIF('Data R5'!X880,"&gt;0"))</f>
        <v/>
      </c>
      <c r="J4870">
        <f>IF('Data R5'!C880="","",IF((COUNTIF('Data R5'!K880,"&gt;0")+COUNTIF('Data R5'!M880,"&gt;0")+COUNTIF('Data R5'!O880,"&gt;0")+COUNTIF('Data R5'!Q880,"&gt;0")+COUNTIF('Data R5'!S880,"&gt;0")+COUNTIF('Data R5'!U880,"&gt;0")+COUNTIF('Data R5'!W880,"&gt;0")+COUNTIF('Data R5'!Y880,"&gt;0"))&gt;0,1,0))</f>
        <v/>
      </c>
      <c r="M4870" t="inlineStr">
        <is>
          <t>Data R</t>
        </is>
      </c>
    </row>
    <row r="4871">
      <c r="A4871" t="inlineStr">
        <is>
          <t>Regional 5</t>
        </is>
      </c>
      <c r="B4871">
        <f>IF('Data R5'!C881="","",'Data R5'!B881)</f>
        <v/>
      </c>
      <c r="C4871">
        <f>IF('Data R5'!C881="","",'Data R5'!C881)</f>
        <v/>
      </c>
      <c r="D4871">
        <f>IF('Data R5'!C881="","",'Data R5'!D881)</f>
        <v/>
      </c>
      <c r="E4871">
        <f>IF('Data R5'!C881="","",'Data R5'!E881)</f>
        <v/>
      </c>
      <c r="F4871">
        <f>IF('Data R5'!C881="","",'Data R5'!F881)</f>
        <v/>
      </c>
      <c r="G4871">
        <f>IF('Data R5'!C881="","",'Data R5'!AD881)</f>
        <v/>
      </c>
      <c r="H4871">
        <f>IF('Data R5'!C881="","",'Data R5'!AC881)</f>
        <v/>
      </c>
      <c r="I4871">
        <f>IF('Data R5'!C881="","",COUNTIF('Data R5'!J881,"&gt;0")+COUNTIF('Data R5'!L881,"&gt;0")+COUNTIF('Data R5'!N881,"&gt;0")+COUNTIF('Data R5'!P881,"&gt;0")+COUNTIF('Data R5'!R881,"&gt;0")+COUNTIF('Data R5'!T881,"&gt;0")+COUNTIF('Data R5'!V881,"&gt;0")+COUNTIF('Data R5'!X881,"&gt;0"))</f>
        <v/>
      </c>
      <c r="J4871">
        <f>IF('Data R5'!C881="","",IF((COUNTIF('Data R5'!K881,"&gt;0")+COUNTIF('Data R5'!M881,"&gt;0")+COUNTIF('Data R5'!O881,"&gt;0")+COUNTIF('Data R5'!Q881,"&gt;0")+COUNTIF('Data R5'!S881,"&gt;0")+COUNTIF('Data R5'!U881,"&gt;0")+COUNTIF('Data R5'!W881,"&gt;0")+COUNTIF('Data R5'!Y881,"&gt;0"))&gt;0,1,0))</f>
        <v/>
      </c>
      <c r="M4871" t="inlineStr">
        <is>
          <t>Data R</t>
        </is>
      </c>
    </row>
    <row r="4872">
      <c r="A4872" t="inlineStr">
        <is>
          <t>Regional 5</t>
        </is>
      </c>
      <c r="B4872">
        <f>IF('Data R5'!C882="","",'Data R5'!B882)</f>
        <v/>
      </c>
      <c r="C4872">
        <f>IF('Data R5'!C882="","",'Data R5'!C882)</f>
        <v/>
      </c>
      <c r="D4872">
        <f>IF('Data R5'!C882="","",'Data R5'!D882)</f>
        <v/>
      </c>
      <c r="E4872">
        <f>IF('Data R5'!C882="","",'Data R5'!E882)</f>
        <v/>
      </c>
      <c r="F4872">
        <f>IF('Data R5'!C882="","",'Data R5'!F882)</f>
        <v/>
      </c>
      <c r="G4872">
        <f>IF('Data R5'!C882="","",'Data R5'!AD882)</f>
        <v/>
      </c>
      <c r="H4872">
        <f>IF('Data R5'!C882="","",'Data R5'!AC882)</f>
        <v/>
      </c>
      <c r="I4872">
        <f>IF('Data R5'!C882="","",COUNTIF('Data R5'!J882,"&gt;0")+COUNTIF('Data R5'!L882,"&gt;0")+COUNTIF('Data R5'!N882,"&gt;0")+COUNTIF('Data R5'!P882,"&gt;0")+COUNTIF('Data R5'!R882,"&gt;0")+COUNTIF('Data R5'!T882,"&gt;0")+COUNTIF('Data R5'!V882,"&gt;0")+COUNTIF('Data R5'!X882,"&gt;0"))</f>
        <v/>
      </c>
      <c r="J4872">
        <f>IF('Data R5'!C882="","",IF((COUNTIF('Data R5'!K882,"&gt;0")+COUNTIF('Data R5'!M882,"&gt;0")+COUNTIF('Data R5'!O882,"&gt;0")+COUNTIF('Data R5'!Q882,"&gt;0")+COUNTIF('Data R5'!S882,"&gt;0")+COUNTIF('Data R5'!U882,"&gt;0")+COUNTIF('Data R5'!W882,"&gt;0")+COUNTIF('Data R5'!Y882,"&gt;0"))&gt;0,1,0))</f>
        <v/>
      </c>
      <c r="M4872" t="inlineStr">
        <is>
          <t>Data R</t>
        </is>
      </c>
    </row>
    <row r="4873">
      <c r="A4873" t="inlineStr">
        <is>
          <t>Regional 5</t>
        </is>
      </c>
      <c r="B4873">
        <f>IF('Data R5'!C883="","",'Data R5'!B883)</f>
        <v/>
      </c>
      <c r="C4873">
        <f>IF('Data R5'!C883="","",'Data R5'!C883)</f>
        <v/>
      </c>
      <c r="D4873">
        <f>IF('Data R5'!C883="","",'Data R5'!D883)</f>
        <v/>
      </c>
      <c r="E4873">
        <f>IF('Data R5'!C883="","",'Data R5'!E883)</f>
        <v/>
      </c>
      <c r="F4873">
        <f>IF('Data R5'!C883="","",'Data R5'!F883)</f>
        <v/>
      </c>
      <c r="G4873">
        <f>IF('Data R5'!C883="","",'Data R5'!AD883)</f>
        <v/>
      </c>
      <c r="H4873">
        <f>IF('Data R5'!C883="","",'Data R5'!AC883)</f>
        <v/>
      </c>
      <c r="I4873">
        <f>IF('Data R5'!C883="","",COUNTIF('Data R5'!J883,"&gt;0")+COUNTIF('Data R5'!L883,"&gt;0")+COUNTIF('Data R5'!N883,"&gt;0")+COUNTIF('Data R5'!P883,"&gt;0")+COUNTIF('Data R5'!R883,"&gt;0")+COUNTIF('Data R5'!T883,"&gt;0")+COUNTIF('Data R5'!V883,"&gt;0")+COUNTIF('Data R5'!X883,"&gt;0"))</f>
        <v/>
      </c>
      <c r="J4873">
        <f>IF('Data R5'!C883="","",IF((COUNTIF('Data R5'!K883,"&gt;0")+COUNTIF('Data R5'!M883,"&gt;0")+COUNTIF('Data R5'!O883,"&gt;0")+COUNTIF('Data R5'!Q883,"&gt;0")+COUNTIF('Data R5'!S883,"&gt;0")+COUNTIF('Data R5'!U883,"&gt;0")+COUNTIF('Data R5'!W883,"&gt;0")+COUNTIF('Data R5'!Y883,"&gt;0"))&gt;0,1,0))</f>
        <v/>
      </c>
      <c r="M4873" t="inlineStr">
        <is>
          <t>Data R</t>
        </is>
      </c>
    </row>
    <row r="4874">
      <c r="A4874" t="inlineStr">
        <is>
          <t>Regional 5</t>
        </is>
      </c>
      <c r="B4874">
        <f>IF('Data R5'!C884="","",'Data R5'!B884)</f>
        <v/>
      </c>
      <c r="C4874">
        <f>IF('Data R5'!C884="","",'Data R5'!C884)</f>
        <v/>
      </c>
      <c r="D4874">
        <f>IF('Data R5'!C884="","",'Data R5'!D884)</f>
        <v/>
      </c>
      <c r="E4874">
        <f>IF('Data R5'!C884="","",'Data R5'!E884)</f>
        <v/>
      </c>
      <c r="F4874">
        <f>IF('Data R5'!C884="","",'Data R5'!F884)</f>
        <v/>
      </c>
      <c r="G4874">
        <f>IF('Data R5'!C884="","",'Data R5'!AD884)</f>
        <v/>
      </c>
      <c r="H4874">
        <f>IF('Data R5'!C884="","",'Data R5'!AC884)</f>
        <v/>
      </c>
      <c r="I4874">
        <f>IF('Data R5'!C884="","",COUNTIF('Data R5'!J884,"&gt;0")+COUNTIF('Data R5'!L884,"&gt;0")+COUNTIF('Data R5'!N884,"&gt;0")+COUNTIF('Data R5'!P884,"&gt;0")+COUNTIF('Data R5'!R884,"&gt;0")+COUNTIF('Data R5'!T884,"&gt;0")+COUNTIF('Data R5'!V884,"&gt;0")+COUNTIF('Data R5'!X884,"&gt;0"))</f>
        <v/>
      </c>
      <c r="J4874">
        <f>IF('Data R5'!C884="","",IF((COUNTIF('Data R5'!K884,"&gt;0")+COUNTIF('Data R5'!M884,"&gt;0")+COUNTIF('Data R5'!O884,"&gt;0")+COUNTIF('Data R5'!Q884,"&gt;0")+COUNTIF('Data R5'!S884,"&gt;0")+COUNTIF('Data R5'!U884,"&gt;0")+COUNTIF('Data R5'!W884,"&gt;0")+COUNTIF('Data R5'!Y884,"&gt;0"))&gt;0,1,0))</f>
        <v/>
      </c>
      <c r="M4874" t="inlineStr">
        <is>
          <t>Data R</t>
        </is>
      </c>
    </row>
    <row r="4875">
      <c r="A4875" t="inlineStr">
        <is>
          <t>Regional 5</t>
        </is>
      </c>
      <c r="B4875">
        <f>IF('Data R5'!C885="","",'Data R5'!B885)</f>
        <v/>
      </c>
      <c r="C4875">
        <f>IF('Data R5'!C885="","",'Data R5'!C885)</f>
        <v/>
      </c>
      <c r="D4875">
        <f>IF('Data R5'!C885="","",'Data R5'!D885)</f>
        <v/>
      </c>
      <c r="E4875">
        <f>IF('Data R5'!C885="","",'Data R5'!E885)</f>
        <v/>
      </c>
      <c r="F4875">
        <f>IF('Data R5'!C885="","",'Data R5'!F885)</f>
        <v/>
      </c>
      <c r="G4875">
        <f>IF('Data R5'!C885="","",'Data R5'!AD885)</f>
        <v/>
      </c>
      <c r="H4875">
        <f>IF('Data R5'!C885="","",'Data R5'!AC885)</f>
        <v/>
      </c>
      <c r="I4875">
        <f>IF('Data R5'!C885="","",COUNTIF('Data R5'!J885,"&gt;0")+COUNTIF('Data R5'!L885,"&gt;0")+COUNTIF('Data R5'!N885,"&gt;0")+COUNTIF('Data R5'!P885,"&gt;0")+COUNTIF('Data R5'!R885,"&gt;0")+COUNTIF('Data R5'!T885,"&gt;0")+COUNTIF('Data R5'!V885,"&gt;0")+COUNTIF('Data R5'!X885,"&gt;0"))</f>
        <v/>
      </c>
      <c r="J4875">
        <f>IF('Data R5'!C885="","",IF((COUNTIF('Data R5'!K885,"&gt;0")+COUNTIF('Data R5'!M885,"&gt;0")+COUNTIF('Data R5'!O885,"&gt;0")+COUNTIF('Data R5'!Q885,"&gt;0")+COUNTIF('Data R5'!S885,"&gt;0")+COUNTIF('Data R5'!U885,"&gt;0")+COUNTIF('Data R5'!W885,"&gt;0")+COUNTIF('Data R5'!Y885,"&gt;0"))&gt;0,1,0))</f>
        <v/>
      </c>
      <c r="M4875" t="inlineStr">
        <is>
          <t>Data R</t>
        </is>
      </c>
    </row>
    <row r="4876">
      <c r="A4876" t="inlineStr">
        <is>
          <t>Regional 5</t>
        </is>
      </c>
      <c r="B4876">
        <f>IF('Data R5'!C886="","",'Data R5'!B886)</f>
        <v/>
      </c>
      <c r="C4876">
        <f>IF('Data R5'!C886="","",'Data R5'!C886)</f>
        <v/>
      </c>
      <c r="D4876">
        <f>IF('Data R5'!C886="","",'Data R5'!D886)</f>
        <v/>
      </c>
      <c r="E4876">
        <f>IF('Data R5'!C886="","",'Data R5'!E886)</f>
        <v/>
      </c>
      <c r="F4876">
        <f>IF('Data R5'!C886="","",'Data R5'!F886)</f>
        <v/>
      </c>
      <c r="G4876">
        <f>IF('Data R5'!C886="","",'Data R5'!AD886)</f>
        <v/>
      </c>
      <c r="H4876">
        <f>IF('Data R5'!C886="","",'Data R5'!AC886)</f>
        <v/>
      </c>
      <c r="I4876">
        <f>IF('Data R5'!C886="","",COUNTIF('Data R5'!J886,"&gt;0")+COUNTIF('Data R5'!L886,"&gt;0")+COUNTIF('Data R5'!N886,"&gt;0")+COUNTIF('Data R5'!P886,"&gt;0")+COUNTIF('Data R5'!R886,"&gt;0")+COUNTIF('Data R5'!T886,"&gt;0")+COUNTIF('Data R5'!V886,"&gt;0")+COUNTIF('Data R5'!X886,"&gt;0"))</f>
        <v/>
      </c>
      <c r="J4876">
        <f>IF('Data R5'!C886="","",IF((COUNTIF('Data R5'!K886,"&gt;0")+COUNTIF('Data R5'!M886,"&gt;0")+COUNTIF('Data R5'!O886,"&gt;0")+COUNTIF('Data R5'!Q886,"&gt;0")+COUNTIF('Data R5'!S886,"&gt;0")+COUNTIF('Data R5'!U886,"&gt;0")+COUNTIF('Data R5'!W886,"&gt;0")+COUNTIF('Data R5'!Y886,"&gt;0"))&gt;0,1,0))</f>
        <v/>
      </c>
      <c r="M4876" t="inlineStr">
        <is>
          <t>Data R</t>
        </is>
      </c>
    </row>
    <row r="4877">
      <c r="A4877" t="inlineStr">
        <is>
          <t>Regional 5</t>
        </is>
      </c>
      <c r="B4877">
        <f>IF('Data R5'!C887="","",'Data R5'!B887)</f>
        <v/>
      </c>
      <c r="C4877">
        <f>IF('Data R5'!C887="","",'Data R5'!C887)</f>
        <v/>
      </c>
      <c r="D4877">
        <f>IF('Data R5'!C887="","",'Data R5'!D887)</f>
        <v/>
      </c>
      <c r="E4877">
        <f>IF('Data R5'!C887="","",'Data R5'!E887)</f>
        <v/>
      </c>
      <c r="F4877">
        <f>IF('Data R5'!C887="","",'Data R5'!F887)</f>
        <v/>
      </c>
      <c r="G4877">
        <f>IF('Data R5'!C887="","",'Data R5'!AD887)</f>
        <v/>
      </c>
      <c r="H4877">
        <f>IF('Data R5'!C887="","",'Data R5'!AC887)</f>
        <v/>
      </c>
      <c r="I4877">
        <f>IF('Data R5'!C887="","",COUNTIF('Data R5'!J887,"&gt;0")+COUNTIF('Data R5'!L887,"&gt;0")+COUNTIF('Data R5'!N887,"&gt;0")+COUNTIF('Data R5'!P887,"&gt;0")+COUNTIF('Data R5'!R887,"&gt;0")+COUNTIF('Data R5'!T887,"&gt;0")+COUNTIF('Data R5'!V887,"&gt;0")+COUNTIF('Data R5'!X887,"&gt;0"))</f>
        <v/>
      </c>
      <c r="J4877">
        <f>IF('Data R5'!C887="","",IF((COUNTIF('Data R5'!K887,"&gt;0")+COUNTIF('Data R5'!M887,"&gt;0")+COUNTIF('Data R5'!O887,"&gt;0")+COUNTIF('Data R5'!Q887,"&gt;0")+COUNTIF('Data R5'!S887,"&gt;0")+COUNTIF('Data R5'!U887,"&gt;0")+COUNTIF('Data R5'!W887,"&gt;0")+COUNTIF('Data R5'!Y887,"&gt;0"))&gt;0,1,0))</f>
        <v/>
      </c>
      <c r="M4877" t="inlineStr">
        <is>
          <t>Data R</t>
        </is>
      </c>
    </row>
    <row r="4878">
      <c r="A4878" t="inlineStr">
        <is>
          <t>Regional 5</t>
        </is>
      </c>
      <c r="B4878">
        <f>IF('Data R5'!C888="","",'Data R5'!B888)</f>
        <v/>
      </c>
      <c r="C4878">
        <f>IF('Data R5'!C888="","",'Data R5'!C888)</f>
        <v/>
      </c>
      <c r="D4878">
        <f>IF('Data R5'!C888="","",'Data R5'!D888)</f>
        <v/>
      </c>
      <c r="E4878">
        <f>IF('Data R5'!C888="","",'Data R5'!E888)</f>
        <v/>
      </c>
      <c r="F4878">
        <f>IF('Data R5'!C888="","",'Data R5'!F888)</f>
        <v/>
      </c>
      <c r="G4878">
        <f>IF('Data R5'!C888="","",'Data R5'!AD888)</f>
        <v/>
      </c>
      <c r="H4878">
        <f>IF('Data R5'!C888="","",'Data R5'!AC888)</f>
        <v/>
      </c>
      <c r="I4878">
        <f>IF('Data R5'!C888="","",COUNTIF('Data R5'!J888,"&gt;0")+COUNTIF('Data R5'!L888,"&gt;0")+COUNTIF('Data R5'!N888,"&gt;0")+COUNTIF('Data R5'!P888,"&gt;0")+COUNTIF('Data R5'!R888,"&gt;0")+COUNTIF('Data R5'!T888,"&gt;0")+COUNTIF('Data R5'!V888,"&gt;0")+COUNTIF('Data R5'!X888,"&gt;0"))</f>
        <v/>
      </c>
      <c r="J4878">
        <f>IF('Data R5'!C888="","",IF((COUNTIF('Data R5'!K888,"&gt;0")+COUNTIF('Data R5'!M888,"&gt;0")+COUNTIF('Data R5'!O888,"&gt;0")+COUNTIF('Data R5'!Q888,"&gt;0")+COUNTIF('Data R5'!S888,"&gt;0")+COUNTIF('Data R5'!U888,"&gt;0")+COUNTIF('Data R5'!W888,"&gt;0")+COUNTIF('Data R5'!Y888,"&gt;0"))&gt;0,1,0))</f>
        <v/>
      </c>
      <c r="M4878" t="inlineStr">
        <is>
          <t>Data R</t>
        </is>
      </c>
    </row>
    <row r="4879">
      <c r="A4879" t="inlineStr">
        <is>
          <t>Regional 5</t>
        </is>
      </c>
      <c r="B4879">
        <f>IF('Data R5'!C889="","",'Data R5'!B889)</f>
        <v/>
      </c>
      <c r="C4879">
        <f>IF('Data R5'!C889="","",'Data R5'!C889)</f>
        <v/>
      </c>
      <c r="D4879">
        <f>IF('Data R5'!C889="","",'Data R5'!D889)</f>
        <v/>
      </c>
      <c r="E4879">
        <f>IF('Data R5'!C889="","",'Data R5'!E889)</f>
        <v/>
      </c>
      <c r="F4879">
        <f>IF('Data R5'!C889="","",'Data R5'!F889)</f>
        <v/>
      </c>
      <c r="G4879">
        <f>IF('Data R5'!C889="","",'Data R5'!AD889)</f>
        <v/>
      </c>
      <c r="H4879">
        <f>IF('Data R5'!C889="","",'Data R5'!AC889)</f>
        <v/>
      </c>
      <c r="I4879">
        <f>IF('Data R5'!C889="","",COUNTIF('Data R5'!J889,"&gt;0")+COUNTIF('Data R5'!L889,"&gt;0")+COUNTIF('Data R5'!N889,"&gt;0")+COUNTIF('Data R5'!P889,"&gt;0")+COUNTIF('Data R5'!R889,"&gt;0")+COUNTIF('Data R5'!T889,"&gt;0")+COUNTIF('Data R5'!V889,"&gt;0")+COUNTIF('Data R5'!X889,"&gt;0"))</f>
        <v/>
      </c>
      <c r="J4879">
        <f>IF('Data R5'!C889="","",IF((COUNTIF('Data R5'!K889,"&gt;0")+COUNTIF('Data R5'!M889,"&gt;0")+COUNTIF('Data R5'!O889,"&gt;0")+COUNTIF('Data R5'!Q889,"&gt;0")+COUNTIF('Data R5'!S889,"&gt;0")+COUNTIF('Data R5'!U889,"&gt;0")+COUNTIF('Data R5'!W889,"&gt;0")+COUNTIF('Data R5'!Y889,"&gt;0"))&gt;0,1,0))</f>
        <v/>
      </c>
      <c r="M4879" t="inlineStr">
        <is>
          <t>Data R</t>
        </is>
      </c>
    </row>
    <row r="4880">
      <c r="A4880" t="inlineStr">
        <is>
          <t>Regional 5</t>
        </is>
      </c>
      <c r="B4880">
        <f>IF('Data R5'!C890="","",'Data R5'!B890)</f>
        <v/>
      </c>
      <c r="C4880">
        <f>IF('Data R5'!C890="","",'Data R5'!C890)</f>
        <v/>
      </c>
      <c r="D4880">
        <f>IF('Data R5'!C890="","",'Data R5'!D890)</f>
        <v/>
      </c>
      <c r="E4880">
        <f>IF('Data R5'!C890="","",'Data R5'!E890)</f>
        <v/>
      </c>
      <c r="F4880">
        <f>IF('Data R5'!C890="","",'Data R5'!F890)</f>
        <v/>
      </c>
      <c r="G4880">
        <f>IF('Data R5'!C890="","",'Data R5'!AD890)</f>
        <v/>
      </c>
      <c r="H4880">
        <f>IF('Data R5'!C890="","",'Data R5'!AC890)</f>
        <v/>
      </c>
      <c r="I4880">
        <f>IF('Data R5'!C890="","",COUNTIF('Data R5'!J890,"&gt;0")+COUNTIF('Data R5'!L890,"&gt;0")+COUNTIF('Data R5'!N890,"&gt;0")+COUNTIF('Data R5'!P890,"&gt;0")+COUNTIF('Data R5'!R890,"&gt;0")+COUNTIF('Data R5'!T890,"&gt;0")+COUNTIF('Data R5'!V890,"&gt;0")+COUNTIF('Data R5'!X890,"&gt;0"))</f>
        <v/>
      </c>
      <c r="J4880">
        <f>IF('Data R5'!C890="","",IF((COUNTIF('Data R5'!K890,"&gt;0")+COUNTIF('Data R5'!M890,"&gt;0")+COUNTIF('Data R5'!O890,"&gt;0")+COUNTIF('Data R5'!Q890,"&gt;0")+COUNTIF('Data R5'!S890,"&gt;0")+COUNTIF('Data R5'!U890,"&gt;0")+COUNTIF('Data R5'!W890,"&gt;0")+COUNTIF('Data R5'!Y890,"&gt;0"))&gt;0,1,0))</f>
        <v/>
      </c>
      <c r="M4880" t="inlineStr">
        <is>
          <t>Data R</t>
        </is>
      </c>
    </row>
    <row r="4881">
      <c r="A4881" t="inlineStr">
        <is>
          <t>Regional 5</t>
        </is>
      </c>
      <c r="B4881">
        <f>IF('Data R5'!C891="","",'Data R5'!B891)</f>
        <v/>
      </c>
      <c r="C4881">
        <f>IF('Data R5'!C891="","",'Data R5'!C891)</f>
        <v/>
      </c>
      <c r="D4881">
        <f>IF('Data R5'!C891="","",'Data R5'!D891)</f>
        <v/>
      </c>
      <c r="E4881">
        <f>IF('Data R5'!C891="","",'Data R5'!E891)</f>
        <v/>
      </c>
      <c r="F4881">
        <f>IF('Data R5'!C891="","",'Data R5'!F891)</f>
        <v/>
      </c>
      <c r="G4881">
        <f>IF('Data R5'!C891="","",'Data R5'!AD891)</f>
        <v/>
      </c>
      <c r="H4881">
        <f>IF('Data R5'!C891="","",'Data R5'!AC891)</f>
        <v/>
      </c>
      <c r="I4881">
        <f>IF('Data R5'!C891="","",COUNTIF('Data R5'!J891,"&gt;0")+COUNTIF('Data R5'!L891,"&gt;0")+COUNTIF('Data R5'!N891,"&gt;0")+COUNTIF('Data R5'!P891,"&gt;0")+COUNTIF('Data R5'!R891,"&gt;0")+COUNTIF('Data R5'!T891,"&gt;0")+COUNTIF('Data R5'!V891,"&gt;0")+COUNTIF('Data R5'!X891,"&gt;0"))</f>
        <v/>
      </c>
      <c r="J4881">
        <f>IF('Data R5'!C891="","",IF((COUNTIF('Data R5'!K891,"&gt;0")+COUNTIF('Data R5'!M891,"&gt;0")+COUNTIF('Data R5'!O891,"&gt;0")+COUNTIF('Data R5'!Q891,"&gt;0")+COUNTIF('Data R5'!S891,"&gt;0")+COUNTIF('Data R5'!U891,"&gt;0")+COUNTIF('Data R5'!W891,"&gt;0")+COUNTIF('Data R5'!Y891,"&gt;0"))&gt;0,1,0))</f>
        <v/>
      </c>
      <c r="M4881" t="inlineStr">
        <is>
          <t>Data R</t>
        </is>
      </c>
    </row>
    <row r="4882">
      <c r="A4882" t="inlineStr">
        <is>
          <t>Regional 5</t>
        </is>
      </c>
      <c r="B4882">
        <f>IF('Data R5'!C892="","",'Data R5'!B892)</f>
        <v/>
      </c>
      <c r="C4882">
        <f>IF('Data R5'!C892="","",'Data R5'!C892)</f>
        <v/>
      </c>
      <c r="D4882">
        <f>IF('Data R5'!C892="","",'Data R5'!D892)</f>
        <v/>
      </c>
      <c r="E4882">
        <f>IF('Data R5'!C892="","",'Data R5'!E892)</f>
        <v/>
      </c>
      <c r="F4882">
        <f>IF('Data R5'!C892="","",'Data R5'!F892)</f>
        <v/>
      </c>
      <c r="G4882">
        <f>IF('Data R5'!C892="","",'Data R5'!AD892)</f>
        <v/>
      </c>
      <c r="H4882">
        <f>IF('Data R5'!C892="","",'Data R5'!AC892)</f>
        <v/>
      </c>
      <c r="I4882">
        <f>IF('Data R5'!C892="","",COUNTIF('Data R5'!J892,"&gt;0")+COUNTIF('Data R5'!L892,"&gt;0")+COUNTIF('Data R5'!N892,"&gt;0")+COUNTIF('Data R5'!P892,"&gt;0")+COUNTIF('Data R5'!R892,"&gt;0")+COUNTIF('Data R5'!T892,"&gt;0")+COUNTIF('Data R5'!V892,"&gt;0")+COUNTIF('Data R5'!X892,"&gt;0"))</f>
        <v/>
      </c>
      <c r="J4882">
        <f>IF('Data R5'!C892="","",IF((COUNTIF('Data R5'!K892,"&gt;0")+COUNTIF('Data R5'!M892,"&gt;0")+COUNTIF('Data R5'!O892,"&gt;0")+COUNTIF('Data R5'!Q892,"&gt;0")+COUNTIF('Data R5'!S892,"&gt;0")+COUNTIF('Data R5'!U892,"&gt;0")+COUNTIF('Data R5'!W892,"&gt;0")+COUNTIF('Data R5'!Y892,"&gt;0"))&gt;0,1,0))</f>
        <v/>
      </c>
      <c r="M4882" t="inlineStr">
        <is>
          <t>Data R</t>
        </is>
      </c>
    </row>
    <row r="4883">
      <c r="A4883" t="inlineStr">
        <is>
          <t>Regional 5</t>
        </is>
      </c>
      <c r="B4883">
        <f>IF('Data R5'!C893="","",'Data R5'!B893)</f>
        <v/>
      </c>
      <c r="C4883">
        <f>IF('Data R5'!C893="","",'Data R5'!C893)</f>
        <v/>
      </c>
      <c r="D4883">
        <f>IF('Data R5'!C893="","",'Data R5'!D893)</f>
        <v/>
      </c>
      <c r="E4883">
        <f>IF('Data R5'!C893="","",'Data R5'!E893)</f>
        <v/>
      </c>
      <c r="F4883">
        <f>IF('Data R5'!C893="","",'Data R5'!F893)</f>
        <v/>
      </c>
      <c r="G4883">
        <f>IF('Data R5'!C893="","",'Data R5'!AD893)</f>
        <v/>
      </c>
      <c r="H4883">
        <f>IF('Data R5'!C893="","",'Data R5'!AC893)</f>
        <v/>
      </c>
      <c r="I4883">
        <f>IF('Data R5'!C893="","",COUNTIF('Data R5'!J893,"&gt;0")+COUNTIF('Data R5'!L893,"&gt;0")+COUNTIF('Data R5'!N893,"&gt;0")+COUNTIF('Data R5'!P893,"&gt;0")+COUNTIF('Data R5'!R893,"&gt;0")+COUNTIF('Data R5'!T893,"&gt;0")+COUNTIF('Data R5'!V893,"&gt;0")+COUNTIF('Data R5'!X893,"&gt;0"))</f>
        <v/>
      </c>
      <c r="J4883">
        <f>IF('Data R5'!C893="","",IF((COUNTIF('Data R5'!K893,"&gt;0")+COUNTIF('Data R5'!M893,"&gt;0")+COUNTIF('Data R5'!O893,"&gt;0")+COUNTIF('Data R5'!Q893,"&gt;0")+COUNTIF('Data R5'!S893,"&gt;0")+COUNTIF('Data R5'!U893,"&gt;0")+COUNTIF('Data R5'!W893,"&gt;0")+COUNTIF('Data R5'!Y893,"&gt;0"))&gt;0,1,0))</f>
        <v/>
      </c>
      <c r="M4883" t="inlineStr">
        <is>
          <t>Data R</t>
        </is>
      </c>
    </row>
    <row r="4884">
      <c r="A4884" t="inlineStr">
        <is>
          <t>Regional 5</t>
        </is>
      </c>
      <c r="B4884">
        <f>IF('Data R5'!C894="","",'Data R5'!B894)</f>
        <v/>
      </c>
      <c r="C4884">
        <f>IF('Data R5'!C894="","",'Data R5'!C894)</f>
        <v/>
      </c>
      <c r="D4884">
        <f>IF('Data R5'!C894="","",'Data R5'!D894)</f>
        <v/>
      </c>
      <c r="E4884">
        <f>IF('Data R5'!C894="","",'Data R5'!E894)</f>
        <v/>
      </c>
      <c r="F4884">
        <f>IF('Data R5'!C894="","",'Data R5'!F894)</f>
        <v/>
      </c>
      <c r="G4884">
        <f>IF('Data R5'!C894="","",'Data R5'!AD894)</f>
        <v/>
      </c>
      <c r="H4884">
        <f>IF('Data R5'!C894="","",'Data R5'!AC894)</f>
        <v/>
      </c>
      <c r="I4884">
        <f>IF('Data R5'!C894="","",COUNTIF('Data R5'!J894,"&gt;0")+COUNTIF('Data R5'!L894,"&gt;0")+COUNTIF('Data R5'!N894,"&gt;0")+COUNTIF('Data R5'!P894,"&gt;0")+COUNTIF('Data R5'!R894,"&gt;0")+COUNTIF('Data R5'!T894,"&gt;0")+COUNTIF('Data R5'!V894,"&gt;0")+COUNTIF('Data R5'!X894,"&gt;0"))</f>
        <v/>
      </c>
      <c r="J4884">
        <f>IF('Data R5'!C894="","",IF((COUNTIF('Data R5'!K894,"&gt;0")+COUNTIF('Data R5'!M894,"&gt;0")+COUNTIF('Data R5'!O894,"&gt;0")+COUNTIF('Data R5'!Q894,"&gt;0")+COUNTIF('Data R5'!S894,"&gt;0")+COUNTIF('Data R5'!U894,"&gt;0")+COUNTIF('Data R5'!W894,"&gt;0")+COUNTIF('Data R5'!Y894,"&gt;0"))&gt;0,1,0))</f>
        <v/>
      </c>
      <c r="M4884" t="inlineStr">
        <is>
          <t>Data R</t>
        </is>
      </c>
    </row>
    <row r="4885">
      <c r="A4885" t="inlineStr">
        <is>
          <t>Regional 5</t>
        </is>
      </c>
      <c r="B4885">
        <f>IF('Data R5'!C895="","",'Data R5'!B895)</f>
        <v/>
      </c>
      <c r="C4885">
        <f>IF('Data R5'!C895="","",'Data R5'!C895)</f>
        <v/>
      </c>
      <c r="D4885">
        <f>IF('Data R5'!C895="","",'Data R5'!D895)</f>
        <v/>
      </c>
      <c r="E4885">
        <f>IF('Data R5'!C895="","",'Data R5'!E895)</f>
        <v/>
      </c>
      <c r="F4885">
        <f>IF('Data R5'!C895="","",'Data R5'!F895)</f>
        <v/>
      </c>
      <c r="G4885">
        <f>IF('Data R5'!C895="","",'Data R5'!AD895)</f>
        <v/>
      </c>
      <c r="H4885">
        <f>IF('Data R5'!C895="","",'Data R5'!AC895)</f>
        <v/>
      </c>
      <c r="I4885">
        <f>IF('Data R5'!C895="","",COUNTIF('Data R5'!J895,"&gt;0")+COUNTIF('Data R5'!L895,"&gt;0")+COUNTIF('Data R5'!N895,"&gt;0")+COUNTIF('Data R5'!P895,"&gt;0")+COUNTIF('Data R5'!R895,"&gt;0")+COUNTIF('Data R5'!T895,"&gt;0")+COUNTIF('Data R5'!V895,"&gt;0")+COUNTIF('Data R5'!X895,"&gt;0"))</f>
        <v/>
      </c>
      <c r="J4885">
        <f>IF('Data R5'!C895="","",IF((COUNTIF('Data R5'!K895,"&gt;0")+COUNTIF('Data R5'!M895,"&gt;0")+COUNTIF('Data R5'!O895,"&gt;0")+COUNTIF('Data R5'!Q895,"&gt;0")+COUNTIF('Data R5'!S895,"&gt;0")+COUNTIF('Data R5'!U895,"&gt;0")+COUNTIF('Data R5'!W895,"&gt;0")+COUNTIF('Data R5'!Y895,"&gt;0"))&gt;0,1,0))</f>
        <v/>
      </c>
      <c r="M4885" t="inlineStr">
        <is>
          <t>Data R</t>
        </is>
      </c>
    </row>
    <row r="4886">
      <c r="A4886" t="inlineStr">
        <is>
          <t>Regional 5</t>
        </is>
      </c>
      <c r="B4886">
        <f>IF('Data R5'!C896="","",'Data R5'!B896)</f>
        <v/>
      </c>
      <c r="C4886">
        <f>IF('Data R5'!C896="","",'Data R5'!C896)</f>
        <v/>
      </c>
      <c r="D4886">
        <f>IF('Data R5'!C896="","",'Data R5'!D896)</f>
        <v/>
      </c>
      <c r="E4886">
        <f>IF('Data R5'!C896="","",'Data R5'!E896)</f>
        <v/>
      </c>
      <c r="F4886">
        <f>IF('Data R5'!C896="","",'Data R5'!F896)</f>
        <v/>
      </c>
      <c r="G4886">
        <f>IF('Data R5'!C896="","",'Data R5'!AD896)</f>
        <v/>
      </c>
      <c r="H4886">
        <f>IF('Data R5'!C896="","",'Data R5'!AC896)</f>
        <v/>
      </c>
      <c r="I4886">
        <f>IF('Data R5'!C896="","",COUNTIF('Data R5'!J896,"&gt;0")+COUNTIF('Data R5'!L896,"&gt;0")+COUNTIF('Data R5'!N896,"&gt;0")+COUNTIF('Data R5'!P896,"&gt;0")+COUNTIF('Data R5'!R896,"&gt;0")+COUNTIF('Data R5'!T896,"&gt;0")+COUNTIF('Data R5'!V896,"&gt;0")+COUNTIF('Data R5'!X896,"&gt;0"))</f>
        <v/>
      </c>
      <c r="J4886">
        <f>IF('Data R5'!C896="","",IF((COUNTIF('Data R5'!K896,"&gt;0")+COUNTIF('Data R5'!M896,"&gt;0")+COUNTIF('Data R5'!O896,"&gt;0")+COUNTIF('Data R5'!Q896,"&gt;0")+COUNTIF('Data R5'!S896,"&gt;0")+COUNTIF('Data R5'!U896,"&gt;0")+COUNTIF('Data R5'!W896,"&gt;0")+COUNTIF('Data R5'!Y896,"&gt;0"))&gt;0,1,0))</f>
        <v/>
      </c>
      <c r="M4886" t="inlineStr">
        <is>
          <t>Data R</t>
        </is>
      </c>
    </row>
    <row r="4887">
      <c r="A4887" t="inlineStr">
        <is>
          <t>Regional 5</t>
        </is>
      </c>
      <c r="B4887">
        <f>IF('Data R5'!C897="","",'Data R5'!B897)</f>
        <v/>
      </c>
      <c r="C4887">
        <f>IF('Data R5'!C897="","",'Data R5'!C897)</f>
        <v/>
      </c>
      <c r="D4887">
        <f>IF('Data R5'!C897="","",'Data R5'!D897)</f>
        <v/>
      </c>
      <c r="E4887">
        <f>IF('Data R5'!C897="","",'Data R5'!E897)</f>
        <v/>
      </c>
      <c r="F4887">
        <f>IF('Data R5'!C897="","",'Data R5'!F897)</f>
        <v/>
      </c>
      <c r="G4887">
        <f>IF('Data R5'!C897="","",'Data R5'!AD897)</f>
        <v/>
      </c>
      <c r="H4887">
        <f>IF('Data R5'!C897="","",'Data R5'!AC897)</f>
        <v/>
      </c>
      <c r="I4887">
        <f>IF('Data R5'!C897="","",COUNTIF('Data R5'!J897,"&gt;0")+COUNTIF('Data R5'!L897,"&gt;0")+COUNTIF('Data R5'!N897,"&gt;0")+COUNTIF('Data R5'!P897,"&gt;0")+COUNTIF('Data R5'!R897,"&gt;0")+COUNTIF('Data R5'!T897,"&gt;0")+COUNTIF('Data R5'!V897,"&gt;0")+COUNTIF('Data R5'!X897,"&gt;0"))</f>
        <v/>
      </c>
      <c r="J4887">
        <f>IF('Data R5'!C897="","",IF((COUNTIF('Data R5'!K897,"&gt;0")+COUNTIF('Data R5'!M897,"&gt;0")+COUNTIF('Data R5'!O897,"&gt;0")+COUNTIF('Data R5'!Q897,"&gt;0")+COUNTIF('Data R5'!S897,"&gt;0")+COUNTIF('Data R5'!U897,"&gt;0")+COUNTIF('Data R5'!W897,"&gt;0")+COUNTIF('Data R5'!Y897,"&gt;0"))&gt;0,1,0))</f>
        <v/>
      </c>
      <c r="M4887" t="inlineStr">
        <is>
          <t>Data R</t>
        </is>
      </c>
    </row>
    <row r="4888">
      <c r="A4888" t="inlineStr">
        <is>
          <t>Regional 5</t>
        </is>
      </c>
      <c r="B4888">
        <f>IF('Data R5'!C898="","",'Data R5'!B898)</f>
        <v/>
      </c>
      <c r="C4888">
        <f>IF('Data R5'!C898="","",'Data R5'!C898)</f>
        <v/>
      </c>
      <c r="D4888">
        <f>IF('Data R5'!C898="","",'Data R5'!D898)</f>
        <v/>
      </c>
      <c r="E4888">
        <f>IF('Data R5'!C898="","",'Data R5'!E898)</f>
        <v/>
      </c>
      <c r="F4888">
        <f>IF('Data R5'!C898="","",'Data R5'!F898)</f>
        <v/>
      </c>
      <c r="G4888">
        <f>IF('Data R5'!C898="","",'Data R5'!AD898)</f>
        <v/>
      </c>
      <c r="H4888">
        <f>IF('Data R5'!C898="","",'Data R5'!AC898)</f>
        <v/>
      </c>
      <c r="I4888">
        <f>IF('Data R5'!C898="","",COUNTIF('Data R5'!J898,"&gt;0")+COUNTIF('Data R5'!L898,"&gt;0")+COUNTIF('Data R5'!N898,"&gt;0")+COUNTIF('Data R5'!P898,"&gt;0")+COUNTIF('Data R5'!R898,"&gt;0")+COUNTIF('Data R5'!T898,"&gt;0")+COUNTIF('Data R5'!V898,"&gt;0")+COUNTIF('Data R5'!X898,"&gt;0"))</f>
        <v/>
      </c>
      <c r="J4888">
        <f>IF('Data R5'!C898="","",IF((COUNTIF('Data R5'!K898,"&gt;0")+COUNTIF('Data R5'!M898,"&gt;0")+COUNTIF('Data R5'!O898,"&gt;0")+COUNTIF('Data R5'!Q898,"&gt;0")+COUNTIF('Data R5'!S898,"&gt;0")+COUNTIF('Data R5'!U898,"&gt;0")+COUNTIF('Data R5'!W898,"&gt;0")+COUNTIF('Data R5'!Y898,"&gt;0"))&gt;0,1,0))</f>
        <v/>
      </c>
      <c r="M4888" t="inlineStr">
        <is>
          <t>Data R</t>
        </is>
      </c>
    </row>
    <row r="4889">
      <c r="A4889" t="inlineStr">
        <is>
          <t>Regional 5</t>
        </is>
      </c>
      <c r="B4889">
        <f>IF('Data R5'!C899="","",'Data R5'!B899)</f>
        <v/>
      </c>
      <c r="C4889">
        <f>IF('Data R5'!C899="","",'Data R5'!C899)</f>
        <v/>
      </c>
      <c r="D4889">
        <f>IF('Data R5'!C899="","",'Data R5'!D899)</f>
        <v/>
      </c>
      <c r="E4889">
        <f>IF('Data R5'!C899="","",'Data R5'!E899)</f>
        <v/>
      </c>
      <c r="F4889">
        <f>IF('Data R5'!C899="","",'Data R5'!F899)</f>
        <v/>
      </c>
      <c r="G4889">
        <f>IF('Data R5'!C899="","",'Data R5'!AD899)</f>
        <v/>
      </c>
      <c r="H4889">
        <f>IF('Data R5'!C899="","",'Data R5'!AC899)</f>
        <v/>
      </c>
      <c r="I4889">
        <f>IF('Data R5'!C899="","",COUNTIF('Data R5'!J899,"&gt;0")+COUNTIF('Data R5'!L899,"&gt;0")+COUNTIF('Data R5'!N899,"&gt;0")+COUNTIF('Data R5'!P899,"&gt;0")+COUNTIF('Data R5'!R899,"&gt;0")+COUNTIF('Data R5'!T899,"&gt;0")+COUNTIF('Data R5'!V899,"&gt;0")+COUNTIF('Data R5'!X899,"&gt;0"))</f>
        <v/>
      </c>
      <c r="J4889">
        <f>IF('Data R5'!C899="","",IF((COUNTIF('Data R5'!K899,"&gt;0")+COUNTIF('Data R5'!M899,"&gt;0")+COUNTIF('Data R5'!O899,"&gt;0")+COUNTIF('Data R5'!Q899,"&gt;0")+COUNTIF('Data R5'!S899,"&gt;0")+COUNTIF('Data R5'!U899,"&gt;0")+COUNTIF('Data R5'!W899,"&gt;0")+COUNTIF('Data R5'!Y899,"&gt;0"))&gt;0,1,0))</f>
        <v/>
      </c>
      <c r="M4889" t="inlineStr">
        <is>
          <t>Data R</t>
        </is>
      </c>
    </row>
    <row r="4890">
      <c r="A4890" t="inlineStr">
        <is>
          <t>Regional 5</t>
        </is>
      </c>
      <c r="B4890">
        <f>IF('Data R5'!C900="","",'Data R5'!B900)</f>
        <v/>
      </c>
      <c r="C4890">
        <f>IF('Data R5'!C900="","",'Data R5'!C900)</f>
        <v/>
      </c>
      <c r="D4890">
        <f>IF('Data R5'!C900="","",'Data R5'!D900)</f>
        <v/>
      </c>
      <c r="E4890">
        <f>IF('Data R5'!C900="","",'Data R5'!E900)</f>
        <v/>
      </c>
      <c r="F4890">
        <f>IF('Data R5'!C900="","",'Data R5'!F900)</f>
        <v/>
      </c>
      <c r="G4890">
        <f>IF('Data R5'!C900="","",'Data R5'!AD900)</f>
        <v/>
      </c>
      <c r="H4890">
        <f>IF('Data R5'!C900="","",'Data R5'!AC900)</f>
        <v/>
      </c>
      <c r="I4890">
        <f>IF('Data R5'!C900="","",COUNTIF('Data R5'!J900,"&gt;0")+COUNTIF('Data R5'!L900,"&gt;0")+COUNTIF('Data R5'!N900,"&gt;0")+COUNTIF('Data R5'!P900,"&gt;0")+COUNTIF('Data R5'!R900,"&gt;0")+COUNTIF('Data R5'!T900,"&gt;0")+COUNTIF('Data R5'!V900,"&gt;0")+COUNTIF('Data R5'!X900,"&gt;0"))</f>
        <v/>
      </c>
      <c r="J4890">
        <f>IF('Data R5'!C900="","",IF((COUNTIF('Data R5'!K900,"&gt;0")+COUNTIF('Data R5'!M900,"&gt;0")+COUNTIF('Data R5'!O900,"&gt;0")+COUNTIF('Data R5'!Q900,"&gt;0")+COUNTIF('Data R5'!S900,"&gt;0")+COUNTIF('Data R5'!U900,"&gt;0")+COUNTIF('Data R5'!W900,"&gt;0")+COUNTIF('Data R5'!Y900,"&gt;0"))&gt;0,1,0))</f>
        <v/>
      </c>
      <c r="M4890" t="inlineStr">
        <is>
          <t>Data R</t>
        </is>
      </c>
    </row>
    <row r="4891">
      <c r="A4891" t="inlineStr">
        <is>
          <t>Regional 5</t>
        </is>
      </c>
      <c r="B4891">
        <f>IF('Data R5'!C901="","",'Data R5'!B901)</f>
        <v/>
      </c>
      <c r="C4891">
        <f>IF('Data R5'!C901="","",'Data R5'!C901)</f>
        <v/>
      </c>
      <c r="D4891">
        <f>IF('Data R5'!C901="","",'Data R5'!D901)</f>
        <v/>
      </c>
      <c r="E4891">
        <f>IF('Data R5'!C901="","",'Data R5'!E901)</f>
        <v/>
      </c>
      <c r="F4891">
        <f>IF('Data R5'!C901="","",'Data R5'!F901)</f>
        <v/>
      </c>
      <c r="G4891">
        <f>IF('Data R5'!C901="","",'Data R5'!AD901)</f>
        <v/>
      </c>
      <c r="H4891">
        <f>IF('Data R5'!C901="","",'Data R5'!AC901)</f>
        <v/>
      </c>
      <c r="I4891">
        <f>IF('Data R5'!C901="","",COUNTIF('Data R5'!J901,"&gt;0")+COUNTIF('Data R5'!L901,"&gt;0")+COUNTIF('Data R5'!N901,"&gt;0")+COUNTIF('Data R5'!P901,"&gt;0")+COUNTIF('Data R5'!R901,"&gt;0")+COUNTIF('Data R5'!T901,"&gt;0")+COUNTIF('Data R5'!V901,"&gt;0")+COUNTIF('Data R5'!X901,"&gt;0"))</f>
        <v/>
      </c>
      <c r="J4891">
        <f>IF('Data R5'!C901="","",IF((COUNTIF('Data R5'!K901,"&gt;0")+COUNTIF('Data R5'!M901,"&gt;0")+COUNTIF('Data R5'!O901,"&gt;0")+COUNTIF('Data R5'!Q901,"&gt;0")+COUNTIF('Data R5'!S901,"&gt;0")+COUNTIF('Data R5'!U901,"&gt;0")+COUNTIF('Data R5'!W901,"&gt;0")+COUNTIF('Data R5'!Y901,"&gt;0"))&gt;0,1,0))</f>
        <v/>
      </c>
      <c r="M4891" t="inlineStr">
        <is>
          <t>Data R</t>
        </is>
      </c>
    </row>
    <row r="4892">
      <c r="A4892" t="inlineStr">
        <is>
          <t>Regional 5</t>
        </is>
      </c>
      <c r="B4892">
        <f>IF('Data R5'!C902="","",'Data R5'!B902)</f>
        <v/>
      </c>
      <c r="C4892">
        <f>IF('Data R5'!C902="","",'Data R5'!C902)</f>
        <v/>
      </c>
      <c r="D4892">
        <f>IF('Data R5'!C902="","",'Data R5'!D902)</f>
        <v/>
      </c>
      <c r="E4892">
        <f>IF('Data R5'!C902="","",'Data R5'!E902)</f>
        <v/>
      </c>
      <c r="F4892">
        <f>IF('Data R5'!C902="","",'Data R5'!F902)</f>
        <v/>
      </c>
      <c r="G4892">
        <f>IF('Data R5'!C902="","",'Data R5'!AD902)</f>
        <v/>
      </c>
      <c r="H4892">
        <f>IF('Data R5'!C902="","",'Data R5'!AC902)</f>
        <v/>
      </c>
      <c r="I4892">
        <f>IF('Data R5'!C902="","",COUNTIF('Data R5'!J902,"&gt;0")+COUNTIF('Data R5'!L902,"&gt;0")+COUNTIF('Data R5'!N902,"&gt;0")+COUNTIF('Data R5'!P902,"&gt;0")+COUNTIF('Data R5'!R902,"&gt;0")+COUNTIF('Data R5'!T902,"&gt;0")+COUNTIF('Data R5'!V902,"&gt;0")+COUNTIF('Data R5'!X902,"&gt;0"))</f>
        <v/>
      </c>
      <c r="J4892">
        <f>IF('Data R5'!C902="","",IF((COUNTIF('Data R5'!K902,"&gt;0")+COUNTIF('Data R5'!M902,"&gt;0")+COUNTIF('Data R5'!O902,"&gt;0")+COUNTIF('Data R5'!Q902,"&gt;0")+COUNTIF('Data R5'!S902,"&gt;0")+COUNTIF('Data R5'!U902,"&gt;0")+COUNTIF('Data R5'!W902,"&gt;0")+COUNTIF('Data R5'!Y902,"&gt;0"))&gt;0,1,0))</f>
        <v/>
      </c>
      <c r="M4892" t="inlineStr">
        <is>
          <t>Data R</t>
        </is>
      </c>
    </row>
    <row r="4893">
      <c r="A4893" t="inlineStr">
        <is>
          <t>Regional 5</t>
        </is>
      </c>
      <c r="B4893">
        <f>IF('Data R5'!C903="","",'Data R5'!B903)</f>
        <v/>
      </c>
      <c r="C4893">
        <f>IF('Data R5'!C903="","",'Data R5'!C903)</f>
        <v/>
      </c>
      <c r="D4893">
        <f>IF('Data R5'!C903="","",'Data R5'!D903)</f>
        <v/>
      </c>
      <c r="E4893">
        <f>IF('Data R5'!C903="","",'Data R5'!E903)</f>
        <v/>
      </c>
      <c r="F4893">
        <f>IF('Data R5'!C903="","",'Data R5'!F903)</f>
        <v/>
      </c>
      <c r="G4893">
        <f>IF('Data R5'!C903="","",'Data R5'!AD903)</f>
        <v/>
      </c>
      <c r="H4893">
        <f>IF('Data R5'!C903="","",'Data R5'!AC903)</f>
        <v/>
      </c>
      <c r="I4893">
        <f>IF('Data R5'!C903="","",COUNTIF('Data R5'!J903,"&gt;0")+COUNTIF('Data R5'!L903,"&gt;0")+COUNTIF('Data R5'!N903,"&gt;0")+COUNTIF('Data R5'!P903,"&gt;0")+COUNTIF('Data R5'!R903,"&gt;0")+COUNTIF('Data R5'!T903,"&gt;0")+COUNTIF('Data R5'!V903,"&gt;0")+COUNTIF('Data R5'!X903,"&gt;0"))</f>
        <v/>
      </c>
      <c r="J4893">
        <f>IF('Data R5'!C903="","",IF((COUNTIF('Data R5'!K903,"&gt;0")+COUNTIF('Data R5'!M903,"&gt;0")+COUNTIF('Data R5'!O903,"&gt;0")+COUNTIF('Data R5'!Q903,"&gt;0")+COUNTIF('Data R5'!S903,"&gt;0")+COUNTIF('Data R5'!U903,"&gt;0")+COUNTIF('Data R5'!W903,"&gt;0")+COUNTIF('Data R5'!Y903,"&gt;0"))&gt;0,1,0))</f>
        <v/>
      </c>
      <c r="M4893" t="inlineStr">
        <is>
          <t>Data R</t>
        </is>
      </c>
    </row>
    <row r="4894">
      <c r="A4894" t="inlineStr">
        <is>
          <t>Regional 5</t>
        </is>
      </c>
      <c r="B4894">
        <f>IF('Data R5'!C904="","",'Data R5'!B904)</f>
        <v/>
      </c>
      <c r="C4894">
        <f>IF('Data R5'!C904="","",'Data R5'!C904)</f>
        <v/>
      </c>
      <c r="D4894">
        <f>IF('Data R5'!C904="","",'Data R5'!D904)</f>
        <v/>
      </c>
      <c r="E4894">
        <f>IF('Data R5'!C904="","",'Data R5'!E904)</f>
        <v/>
      </c>
      <c r="F4894">
        <f>IF('Data R5'!C904="","",'Data R5'!F904)</f>
        <v/>
      </c>
      <c r="G4894">
        <f>IF('Data R5'!C904="","",'Data R5'!AD904)</f>
        <v/>
      </c>
      <c r="H4894">
        <f>IF('Data R5'!C904="","",'Data R5'!AC904)</f>
        <v/>
      </c>
      <c r="I4894">
        <f>IF('Data R5'!C904="","",COUNTIF('Data R5'!J904,"&gt;0")+COUNTIF('Data R5'!L904,"&gt;0")+COUNTIF('Data R5'!N904,"&gt;0")+COUNTIF('Data R5'!P904,"&gt;0")+COUNTIF('Data R5'!R904,"&gt;0")+COUNTIF('Data R5'!T904,"&gt;0")+COUNTIF('Data R5'!V904,"&gt;0")+COUNTIF('Data R5'!X904,"&gt;0"))</f>
        <v/>
      </c>
      <c r="J4894">
        <f>IF('Data R5'!C904="","",IF((COUNTIF('Data R5'!K904,"&gt;0")+COUNTIF('Data R5'!M904,"&gt;0")+COUNTIF('Data R5'!O904,"&gt;0")+COUNTIF('Data R5'!Q904,"&gt;0")+COUNTIF('Data R5'!S904,"&gt;0")+COUNTIF('Data R5'!U904,"&gt;0")+COUNTIF('Data R5'!W904,"&gt;0")+COUNTIF('Data R5'!Y904,"&gt;0"))&gt;0,1,0))</f>
        <v/>
      </c>
      <c r="M4894" t="inlineStr">
        <is>
          <t>Data R</t>
        </is>
      </c>
    </row>
    <row r="4895">
      <c r="A4895" t="inlineStr">
        <is>
          <t>Regional 5</t>
        </is>
      </c>
      <c r="B4895">
        <f>IF('Data R5'!C905="","",'Data R5'!B905)</f>
        <v/>
      </c>
      <c r="C4895">
        <f>IF('Data R5'!C905="","",'Data R5'!C905)</f>
        <v/>
      </c>
      <c r="D4895">
        <f>IF('Data R5'!C905="","",'Data R5'!D905)</f>
        <v/>
      </c>
      <c r="E4895">
        <f>IF('Data R5'!C905="","",'Data R5'!E905)</f>
        <v/>
      </c>
      <c r="F4895">
        <f>IF('Data R5'!C905="","",'Data R5'!F905)</f>
        <v/>
      </c>
      <c r="G4895">
        <f>IF('Data R5'!C905="","",'Data R5'!AD905)</f>
        <v/>
      </c>
      <c r="H4895">
        <f>IF('Data R5'!C905="","",'Data R5'!AC905)</f>
        <v/>
      </c>
      <c r="I4895">
        <f>IF('Data R5'!C905="","",COUNTIF('Data R5'!J905,"&gt;0")+COUNTIF('Data R5'!L905,"&gt;0")+COUNTIF('Data R5'!N905,"&gt;0")+COUNTIF('Data R5'!P905,"&gt;0")+COUNTIF('Data R5'!R905,"&gt;0")+COUNTIF('Data R5'!T905,"&gt;0")+COUNTIF('Data R5'!V905,"&gt;0")+COUNTIF('Data R5'!X905,"&gt;0"))</f>
        <v/>
      </c>
      <c r="J4895">
        <f>IF('Data R5'!C905="","",IF((COUNTIF('Data R5'!K905,"&gt;0")+COUNTIF('Data R5'!M905,"&gt;0")+COUNTIF('Data R5'!O905,"&gt;0")+COUNTIF('Data R5'!Q905,"&gt;0")+COUNTIF('Data R5'!S905,"&gt;0")+COUNTIF('Data R5'!U905,"&gt;0")+COUNTIF('Data R5'!W905,"&gt;0")+COUNTIF('Data R5'!Y905,"&gt;0"))&gt;0,1,0))</f>
        <v/>
      </c>
      <c r="M4895" t="inlineStr">
        <is>
          <t>Data R</t>
        </is>
      </c>
    </row>
    <row r="4896">
      <c r="A4896" t="inlineStr">
        <is>
          <t>Regional 5</t>
        </is>
      </c>
      <c r="B4896">
        <f>IF('Data R5'!C906="","",'Data R5'!B906)</f>
        <v/>
      </c>
      <c r="C4896">
        <f>IF('Data R5'!C906="","",'Data R5'!C906)</f>
        <v/>
      </c>
      <c r="D4896">
        <f>IF('Data R5'!C906="","",'Data R5'!D906)</f>
        <v/>
      </c>
      <c r="E4896">
        <f>IF('Data R5'!C906="","",'Data R5'!E906)</f>
        <v/>
      </c>
      <c r="F4896">
        <f>IF('Data R5'!C906="","",'Data R5'!F906)</f>
        <v/>
      </c>
      <c r="G4896">
        <f>IF('Data R5'!C906="","",'Data R5'!AD906)</f>
        <v/>
      </c>
      <c r="H4896">
        <f>IF('Data R5'!C906="","",'Data R5'!AC906)</f>
        <v/>
      </c>
      <c r="I4896">
        <f>IF('Data R5'!C906="","",COUNTIF('Data R5'!J906,"&gt;0")+COUNTIF('Data R5'!L906,"&gt;0")+COUNTIF('Data R5'!N906,"&gt;0")+COUNTIF('Data R5'!P906,"&gt;0")+COUNTIF('Data R5'!R906,"&gt;0")+COUNTIF('Data R5'!T906,"&gt;0")+COUNTIF('Data R5'!V906,"&gt;0")+COUNTIF('Data R5'!X906,"&gt;0"))</f>
        <v/>
      </c>
      <c r="J4896">
        <f>IF('Data R5'!C906="","",IF((COUNTIF('Data R5'!K906,"&gt;0")+COUNTIF('Data R5'!M906,"&gt;0")+COUNTIF('Data R5'!O906,"&gt;0")+COUNTIF('Data R5'!Q906,"&gt;0")+COUNTIF('Data R5'!S906,"&gt;0")+COUNTIF('Data R5'!U906,"&gt;0")+COUNTIF('Data R5'!W906,"&gt;0")+COUNTIF('Data R5'!Y906,"&gt;0"))&gt;0,1,0))</f>
        <v/>
      </c>
      <c r="M4896" t="inlineStr">
        <is>
          <t>Data R</t>
        </is>
      </c>
    </row>
    <row r="4897">
      <c r="A4897" t="inlineStr">
        <is>
          <t>Regional 5</t>
        </is>
      </c>
      <c r="B4897">
        <f>IF('Data R5'!C907="","",'Data R5'!B907)</f>
        <v/>
      </c>
      <c r="C4897">
        <f>IF('Data R5'!C907="","",'Data R5'!C907)</f>
        <v/>
      </c>
      <c r="D4897">
        <f>IF('Data R5'!C907="","",'Data R5'!D907)</f>
        <v/>
      </c>
      <c r="E4897">
        <f>IF('Data R5'!C907="","",'Data R5'!E907)</f>
        <v/>
      </c>
      <c r="F4897">
        <f>IF('Data R5'!C907="","",'Data R5'!F907)</f>
        <v/>
      </c>
      <c r="G4897">
        <f>IF('Data R5'!C907="","",'Data R5'!AD907)</f>
        <v/>
      </c>
      <c r="H4897">
        <f>IF('Data R5'!C907="","",'Data R5'!AC907)</f>
        <v/>
      </c>
      <c r="I4897">
        <f>IF('Data R5'!C907="","",COUNTIF('Data R5'!J907,"&gt;0")+COUNTIF('Data R5'!L907,"&gt;0")+COUNTIF('Data R5'!N907,"&gt;0")+COUNTIF('Data R5'!P907,"&gt;0")+COUNTIF('Data R5'!R907,"&gt;0")+COUNTIF('Data R5'!T907,"&gt;0")+COUNTIF('Data R5'!V907,"&gt;0")+COUNTIF('Data R5'!X907,"&gt;0"))</f>
        <v/>
      </c>
      <c r="J4897">
        <f>IF('Data R5'!C907="","",IF((COUNTIF('Data R5'!K907,"&gt;0")+COUNTIF('Data R5'!M907,"&gt;0")+COUNTIF('Data R5'!O907,"&gt;0")+COUNTIF('Data R5'!Q907,"&gt;0")+COUNTIF('Data R5'!S907,"&gt;0")+COUNTIF('Data R5'!U907,"&gt;0")+COUNTIF('Data R5'!W907,"&gt;0")+COUNTIF('Data R5'!Y907,"&gt;0"))&gt;0,1,0))</f>
        <v/>
      </c>
      <c r="M4897" t="inlineStr">
        <is>
          <t>Data R</t>
        </is>
      </c>
    </row>
    <row r="4898">
      <c r="A4898" t="inlineStr">
        <is>
          <t>Regional 5</t>
        </is>
      </c>
      <c r="B4898">
        <f>IF('Data R5'!C908="","",'Data R5'!B908)</f>
        <v/>
      </c>
      <c r="C4898">
        <f>IF('Data R5'!C908="","",'Data R5'!C908)</f>
        <v/>
      </c>
      <c r="D4898">
        <f>IF('Data R5'!C908="","",'Data R5'!D908)</f>
        <v/>
      </c>
      <c r="E4898">
        <f>IF('Data R5'!C908="","",'Data R5'!E908)</f>
        <v/>
      </c>
      <c r="F4898">
        <f>IF('Data R5'!C908="","",'Data R5'!F908)</f>
        <v/>
      </c>
      <c r="G4898">
        <f>IF('Data R5'!C908="","",'Data R5'!AD908)</f>
        <v/>
      </c>
      <c r="H4898">
        <f>IF('Data R5'!C908="","",'Data R5'!AC908)</f>
        <v/>
      </c>
      <c r="I4898">
        <f>IF('Data R5'!C908="","",COUNTIF('Data R5'!J908,"&gt;0")+COUNTIF('Data R5'!L908,"&gt;0")+COUNTIF('Data R5'!N908,"&gt;0")+COUNTIF('Data R5'!P908,"&gt;0")+COUNTIF('Data R5'!R908,"&gt;0")+COUNTIF('Data R5'!T908,"&gt;0")+COUNTIF('Data R5'!V908,"&gt;0")+COUNTIF('Data R5'!X908,"&gt;0"))</f>
        <v/>
      </c>
      <c r="J4898">
        <f>IF('Data R5'!C908="","",IF((COUNTIF('Data R5'!K908,"&gt;0")+COUNTIF('Data R5'!M908,"&gt;0")+COUNTIF('Data R5'!O908,"&gt;0")+COUNTIF('Data R5'!Q908,"&gt;0")+COUNTIF('Data R5'!S908,"&gt;0")+COUNTIF('Data R5'!U908,"&gt;0")+COUNTIF('Data R5'!W908,"&gt;0")+COUNTIF('Data R5'!Y908,"&gt;0"))&gt;0,1,0))</f>
        <v/>
      </c>
      <c r="M4898" t="inlineStr">
        <is>
          <t>Data R</t>
        </is>
      </c>
    </row>
    <row r="4899">
      <c r="A4899" t="inlineStr">
        <is>
          <t>Regional 5</t>
        </is>
      </c>
      <c r="B4899">
        <f>IF('Data R5'!C909="","",'Data R5'!B909)</f>
        <v/>
      </c>
      <c r="C4899">
        <f>IF('Data R5'!C909="","",'Data R5'!C909)</f>
        <v/>
      </c>
      <c r="D4899">
        <f>IF('Data R5'!C909="","",'Data R5'!D909)</f>
        <v/>
      </c>
      <c r="E4899">
        <f>IF('Data R5'!C909="","",'Data R5'!E909)</f>
        <v/>
      </c>
      <c r="F4899">
        <f>IF('Data R5'!C909="","",'Data R5'!F909)</f>
        <v/>
      </c>
      <c r="G4899">
        <f>IF('Data R5'!C909="","",'Data R5'!AD909)</f>
        <v/>
      </c>
      <c r="H4899">
        <f>IF('Data R5'!C909="","",'Data R5'!AC909)</f>
        <v/>
      </c>
      <c r="I4899">
        <f>IF('Data R5'!C909="","",COUNTIF('Data R5'!J909,"&gt;0")+COUNTIF('Data R5'!L909,"&gt;0")+COUNTIF('Data R5'!N909,"&gt;0")+COUNTIF('Data R5'!P909,"&gt;0")+COUNTIF('Data R5'!R909,"&gt;0")+COUNTIF('Data R5'!T909,"&gt;0")+COUNTIF('Data R5'!V909,"&gt;0")+COUNTIF('Data R5'!X909,"&gt;0"))</f>
        <v/>
      </c>
      <c r="J4899">
        <f>IF('Data R5'!C909="","",IF((COUNTIF('Data R5'!K909,"&gt;0")+COUNTIF('Data R5'!M909,"&gt;0")+COUNTIF('Data R5'!O909,"&gt;0")+COUNTIF('Data R5'!Q909,"&gt;0")+COUNTIF('Data R5'!S909,"&gt;0")+COUNTIF('Data R5'!U909,"&gt;0")+COUNTIF('Data R5'!W909,"&gt;0")+COUNTIF('Data R5'!Y909,"&gt;0"))&gt;0,1,0))</f>
        <v/>
      </c>
      <c r="M4899" t="inlineStr">
        <is>
          <t>Data R</t>
        </is>
      </c>
    </row>
    <row r="4900">
      <c r="A4900" t="inlineStr">
        <is>
          <t>Regional 5</t>
        </is>
      </c>
      <c r="B4900">
        <f>IF('Data R5'!C910="","",'Data R5'!B910)</f>
        <v/>
      </c>
      <c r="C4900">
        <f>IF('Data R5'!C910="","",'Data R5'!C910)</f>
        <v/>
      </c>
      <c r="D4900">
        <f>IF('Data R5'!C910="","",'Data R5'!D910)</f>
        <v/>
      </c>
      <c r="E4900">
        <f>IF('Data R5'!C910="","",'Data R5'!E910)</f>
        <v/>
      </c>
      <c r="F4900">
        <f>IF('Data R5'!C910="","",'Data R5'!F910)</f>
        <v/>
      </c>
      <c r="G4900">
        <f>IF('Data R5'!C910="","",'Data R5'!AD910)</f>
        <v/>
      </c>
      <c r="H4900">
        <f>IF('Data R5'!C910="","",'Data R5'!AC910)</f>
        <v/>
      </c>
      <c r="I4900">
        <f>IF('Data R5'!C910="","",COUNTIF('Data R5'!J910,"&gt;0")+COUNTIF('Data R5'!L910,"&gt;0")+COUNTIF('Data R5'!N910,"&gt;0")+COUNTIF('Data R5'!P910,"&gt;0")+COUNTIF('Data R5'!R910,"&gt;0")+COUNTIF('Data R5'!T910,"&gt;0")+COUNTIF('Data R5'!V910,"&gt;0")+COUNTIF('Data R5'!X910,"&gt;0"))</f>
        <v/>
      </c>
      <c r="J4900">
        <f>IF('Data R5'!C910="","",IF((COUNTIF('Data R5'!K910,"&gt;0")+COUNTIF('Data R5'!M910,"&gt;0")+COUNTIF('Data R5'!O910,"&gt;0")+COUNTIF('Data R5'!Q910,"&gt;0")+COUNTIF('Data R5'!S910,"&gt;0")+COUNTIF('Data R5'!U910,"&gt;0")+COUNTIF('Data R5'!W910,"&gt;0")+COUNTIF('Data R5'!Y910,"&gt;0"))&gt;0,1,0))</f>
        <v/>
      </c>
      <c r="M4900" t="inlineStr">
        <is>
          <t>Data R</t>
        </is>
      </c>
    </row>
    <row r="4901">
      <c r="A4901" t="inlineStr">
        <is>
          <t>Regional 5</t>
        </is>
      </c>
      <c r="B4901">
        <f>IF('Data R5'!C911="","",'Data R5'!B911)</f>
        <v/>
      </c>
      <c r="C4901">
        <f>IF('Data R5'!C911="","",'Data R5'!C911)</f>
        <v/>
      </c>
      <c r="D4901">
        <f>IF('Data R5'!C911="","",'Data R5'!D911)</f>
        <v/>
      </c>
      <c r="E4901">
        <f>IF('Data R5'!C911="","",'Data R5'!E911)</f>
        <v/>
      </c>
      <c r="F4901">
        <f>IF('Data R5'!C911="","",'Data R5'!F911)</f>
        <v/>
      </c>
      <c r="G4901">
        <f>IF('Data R5'!C911="","",'Data R5'!AD911)</f>
        <v/>
      </c>
      <c r="H4901">
        <f>IF('Data R5'!C911="","",'Data R5'!AC911)</f>
        <v/>
      </c>
      <c r="I4901">
        <f>IF('Data R5'!C911="","",COUNTIF('Data R5'!J911,"&gt;0")+COUNTIF('Data R5'!L911,"&gt;0")+COUNTIF('Data R5'!N911,"&gt;0")+COUNTIF('Data R5'!P911,"&gt;0")+COUNTIF('Data R5'!R911,"&gt;0")+COUNTIF('Data R5'!T911,"&gt;0")+COUNTIF('Data R5'!V911,"&gt;0")+COUNTIF('Data R5'!X911,"&gt;0"))</f>
        <v/>
      </c>
      <c r="J4901">
        <f>IF('Data R5'!C911="","",IF((COUNTIF('Data R5'!K911,"&gt;0")+COUNTIF('Data R5'!M911,"&gt;0")+COUNTIF('Data R5'!O911,"&gt;0")+COUNTIF('Data R5'!Q911,"&gt;0")+COUNTIF('Data R5'!S911,"&gt;0")+COUNTIF('Data R5'!U911,"&gt;0")+COUNTIF('Data R5'!W911,"&gt;0")+COUNTIF('Data R5'!Y911,"&gt;0"))&gt;0,1,0))</f>
        <v/>
      </c>
      <c r="M4901" t="inlineStr">
        <is>
          <t>Data R</t>
        </is>
      </c>
    </row>
    <row r="4902">
      <c r="A4902" t="inlineStr">
        <is>
          <t>Regional 5</t>
        </is>
      </c>
      <c r="B4902">
        <f>IF('Data R5'!C912="","",'Data R5'!B912)</f>
        <v/>
      </c>
      <c r="C4902">
        <f>IF('Data R5'!C912="","",'Data R5'!C912)</f>
        <v/>
      </c>
      <c r="D4902">
        <f>IF('Data R5'!C912="","",'Data R5'!D912)</f>
        <v/>
      </c>
      <c r="E4902">
        <f>IF('Data R5'!C912="","",'Data R5'!E912)</f>
        <v/>
      </c>
      <c r="F4902">
        <f>IF('Data R5'!C912="","",'Data R5'!F912)</f>
        <v/>
      </c>
      <c r="G4902">
        <f>IF('Data R5'!C912="","",'Data R5'!AD912)</f>
        <v/>
      </c>
      <c r="H4902">
        <f>IF('Data R5'!C912="","",'Data R5'!AC912)</f>
        <v/>
      </c>
      <c r="I4902">
        <f>IF('Data R5'!C912="","",COUNTIF('Data R5'!J912,"&gt;0")+COUNTIF('Data R5'!L912,"&gt;0")+COUNTIF('Data R5'!N912,"&gt;0")+COUNTIF('Data R5'!P912,"&gt;0")+COUNTIF('Data R5'!R912,"&gt;0")+COUNTIF('Data R5'!T912,"&gt;0")+COUNTIF('Data R5'!V912,"&gt;0")+COUNTIF('Data R5'!X912,"&gt;0"))</f>
        <v/>
      </c>
      <c r="J4902">
        <f>IF('Data R5'!C912="","",IF((COUNTIF('Data R5'!K912,"&gt;0")+COUNTIF('Data R5'!M912,"&gt;0")+COUNTIF('Data R5'!O912,"&gt;0")+COUNTIF('Data R5'!Q912,"&gt;0")+COUNTIF('Data R5'!S912,"&gt;0")+COUNTIF('Data R5'!U912,"&gt;0")+COUNTIF('Data R5'!W912,"&gt;0")+COUNTIF('Data R5'!Y912,"&gt;0"))&gt;0,1,0))</f>
        <v/>
      </c>
      <c r="M4902" t="inlineStr">
        <is>
          <t>Data R</t>
        </is>
      </c>
    </row>
    <row r="4903">
      <c r="A4903" t="inlineStr">
        <is>
          <t>Regional 5</t>
        </is>
      </c>
      <c r="B4903">
        <f>IF('Data R5'!C913="","",'Data R5'!B913)</f>
        <v/>
      </c>
      <c r="C4903">
        <f>IF('Data R5'!C913="","",'Data R5'!C913)</f>
        <v/>
      </c>
      <c r="D4903">
        <f>IF('Data R5'!C913="","",'Data R5'!D913)</f>
        <v/>
      </c>
      <c r="E4903">
        <f>IF('Data R5'!C913="","",'Data R5'!E913)</f>
        <v/>
      </c>
      <c r="F4903">
        <f>IF('Data R5'!C913="","",'Data R5'!F913)</f>
        <v/>
      </c>
      <c r="G4903">
        <f>IF('Data R5'!C913="","",'Data R5'!AD913)</f>
        <v/>
      </c>
      <c r="H4903">
        <f>IF('Data R5'!C913="","",'Data R5'!AC913)</f>
        <v/>
      </c>
      <c r="I4903">
        <f>IF('Data R5'!C913="","",COUNTIF('Data R5'!J913,"&gt;0")+COUNTIF('Data R5'!L913,"&gt;0")+COUNTIF('Data R5'!N913,"&gt;0")+COUNTIF('Data R5'!P913,"&gt;0")+COUNTIF('Data R5'!R913,"&gt;0")+COUNTIF('Data R5'!T913,"&gt;0")+COUNTIF('Data R5'!V913,"&gt;0")+COUNTIF('Data R5'!X913,"&gt;0"))</f>
        <v/>
      </c>
      <c r="J4903">
        <f>IF('Data R5'!C913="","",IF((COUNTIF('Data R5'!K913,"&gt;0")+COUNTIF('Data R5'!M913,"&gt;0")+COUNTIF('Data R5'!O913,"&gt;0")+COUNTIF('Data R5'!Q913,"&gt;0")+COUNTIF('Data R5'!S913,"&gt;0")+COUNTIF('Data R5'!U913,"&gt;0")+COUNTIF('Data R5'!W913,"&gt;0")+COUNTIF('Data R5'!Y913,"&gt;0"))&gt;0,1,0))</f>
        <v/>
      </c>
      <c r="M4903" t="inlineStr">
        <is>
          <t>Data R</t>
        </is>
      </c>
    </row>
    <row r="4904">
      <c r="A4904" t="inlineStr">
        <is>
          <t>Regional 5</t>
        </is>
      </c>
      <c r="B4904">
        <f>IF('Data R5'!C914="","",'Data R5'!B914)</f>
        <v/>
      </c>
      <c r="C4904">
        <f>IF('Data R5'!C914="","",'Data R5'!C914)</f>
        <v/>
      </c>
      <c r="D4904">
        <f>IF('Data R5'!C914="","",'Data R5'!D914)</f>
        <v/>
      </c>
      <c r="E4904">
        <f>IF('Data R5'!C914="","",'Data R5'!E914)</f>
        <v/>
      </c>
      <c r="F4904">
        <f>IF('Data R5'!C914="","",'Data R5'!F914)</f>
        <v/>
      </c>
      <c r="G4904">
        <f>IF('Data R5'!C914="","",'Data R5'!AD914)</f>
        <v/>
      </c>
      <c r="H4904">
        <f>IF('Data R5'!C914="","",'Data R5'!AC914)</f>
        <v/>
      </c>
      <c r="I4904">
        <f>IF('Data R5'!C914="","",COUNTIF('Data R5'!J914,"&gt;0")+COUNTIF('Data R5'!L914,"&gt;0")+COUNTIF('Data R5'!N914,"&gt;0")+COUNTIF('Data R5'!P914,"&gt;0")+COUNTIF('Data R5'!R914,"&gt;0")+COUNTIF('Data R5'!T914,"&gt;0")+COUNTIF('Data R5'!V914,"&gt;0")+COUNTIF('Data R5'!X914,"&gt;0"))</f>
        <v/>
      </c>
      <c r="J4904">
        <f>IF('Data R5'!C914="","",IF((COUNTIF('Data R5'!K914,"&gt;0")+COUNTIF('Data R5'!M914,"&gt;0")+COUNTIF('Data R5'!O914,"&gt;0")+COUNTIF('Data R5'!Q914,"&gt;0")+COUNTIF('Data R5'!S914,"&gt;0")+COUNTIF('Data R5'!U914,"&gt;0")+COUNTIF('Data R5'!W914,"&gt;0")+COUNTIF('Data R5'!Y914,"&gt;0"))&gt;0,1,0))</f>
        <v/>
      </c>
      <c r="M4904" t="inlineStr">
        <is>
          <t>Data R</t>
        </is>
      </c>
    </row>
    <row r="4905">
      <c r="A4905" t="inlineStr">
        <is>
          <t>Regional 5</t>
        </is>
      </c>
      <c r="B4905">
        <f>IF('Data R5'!C915="","",'Data R5'!B915)</f>
        <v/>
      </c>
      <c r="C4905">
        <f>IF('Data R5'!C915="","",'Data R5'!C915)</f>
        <v/>
      </c>
      <c r="D4905">
        <f>IF('Data R5'!C915="","",'Data R5'!D915)</f>
        <v/>
      </c>
      <c r="E4905">
        <f>IF('Data R5'!C915="","",'Data R5'!E915)</f>
        <v/>
      </c>
      <c r="F4905">
        <f>IF('Data R5'!C915="","",'Data R5'!F915)</f>
        <v/>
      </c>
      <c r="G4905">
        <f>IF('Data R5'!C915="","",'Data R5'!AD915)</f>
        <v/>
      </c>
      <c r="H4905">
        <f>IF('Data R5'!C915="","",'Data R5'!AC915)</f>
        <v/>
      </c>
      <c r="I4905">
        <f>IF('Data R5'!C915="","",COUNTIF('Data R5'!J915,"&gt;0")+COUNTIF('Data R5'!L915,"&gt;0")+COUNTIF('Data R5'!N915,"&gt;0")+COUNTIF('Data R5'!P915,"&gt;0")+COUNTIF('Data R5'!R915,"&gt;0")+COUNTIF('Data R5'!T915,"&gt;0")+COUNTIF('Data R5'!V915,"&gt;0")+COUNTIF('Data R5'!X915,"&gt;0"))</f>
        <v/>
      </c>
      <c r="J4905">
        <f>IF('Data R5'!C915="","",IF((COUNTIF('Data R5'!K915,"&gt;0")+COUNTIF('Data R5'!M915,"&gt;0")+COUNTIF('Data R5'!O915,"&gt;0")+COUNTIF('Data R5'!Q915,"&gt;0")+COUNTIF('Data R5'!S915,"&gt;0")+COUNTIF('Data R5'!U915,"&gt;0")+COUNTIF('Data R5'!W915,"&gt;0")+COUNTIF('Data R5'!Y915,"&gt;0"))&gt;0,1,0))</f>
        <v/>
      </c>
      <c r="M4905" t="inlineStr">
        <is>
          <t>Data R</t>
        </is>
      </c>
    </row>
    <row r="4906">
      <c r="A4906" t="inlineStr">
        <is>
          <t>Regional 5</t>
        </is>
      </c>
      <c r="B4906">
        <f>IF('Data R5'!C916="","",'Data R5'!B916)</f>
        <v/>
      </c>
      <c r="C4906">
        <f>IF('Data R5'!C916="","",'Data R5'!C916)</f>
        <v/>
      </c>
      <c r="D4906">
        <f>IF('Data R5'!C916="","",'Data R5'!D916)</f>
        <v/>
      </c>
      <c r="E4906">
        <f>IF('Data R5'!C916="","",'Data R5'!E916)</f>
        <v/>
      </c>
      <c r="F4906">
        <f>IF('Data R5'!C916="","",'Data R5'!F916)</f>
        <v/>
      </c>
      <c r="G4906">
        <f>IF('Data R5'!C916="","",'Data R5'!AD916)</f>
        <v/>
      </c>
      <c r="H4906">
        <f>IF('Data R5'!C916="","",'Data R5'!AC916)</f>
        <v/>
      </c>
      <c r="I4906">
        <f>IF('Data R5'!C916="","",COUNTIF('Data R5'!J916,"&gt;0")+COUNTIF('Data R5'!L916,"&gt;0")+COUNTIF('Data R5'!N916,"&gt;0")+COUNTIF('Data R5'!P916,"&gt;0")+COUNTIF('Data R5'!R916,"&gt;0")+COUNTIF('Data R5'!T916,"&gt;0")+COUNTIF('Data R5'!V916,"&gt;0")+COUNTIF('Data R5'!X916,"&gt;0"))</f>
        <v/>
      </c>
      <c r="J4906">
        <f>IF('Data R5'!C916="","",IF((COUNTIF('Data R5'!K916,"&gt;0")+COUNTIF('Data R5'!M916,"&gt;0")+COUNTIF('Data R5'!O916,"&gt;0")+COUNTIF('Data R5'!Q916,"&gt;0")+COUNTIF('Data R5'!S916,"&gt;0")+COUNTIF('Data R5'!U916,"&gt;0")+COUNTIF('Data R5'!W916,"&gt;0")+COUNTIF('Data R5'!Y916,"&gt;0"))&gt;0,1,0))</f>
        <v/>
      </c>
      <c r="M4906" t="inlineStr">
        <is>
          <t>Data R</t>
        </is>
      </c>
    </row>
    <row r="4907">
      <c r="A4907" t="inlineStr">
        <is>
          <t>Regional 5</t>
        </is>
      </c>
      <c r="B4907">
        <f>IF('Data R5'!C917="","",'Data R5'!B917)</f>
        <v/>
      </c>
      <c r="C4907">
        <f>IF('Data R5'!C917="","",'Data R5'!C917)</f>
        <v/>
      </c>
      <c r="D4907">
        <f>IF('Data R5'!C917="","",'Data R5'!D917)</f>
        <v/>
      </c>
      <c r="E4907">
        <f>IF('Data R5'!C917="","",'Data R5'!E917)</f>
        <v/>
      </c>
      <c r="F4907">
        <f>IF('Data R5'!C917="","",'Data R5'!F917)</f>
        <v/>
      </c>
      <c r="G4907">
        <f>IF('Data R5'!C917="","",'Data R5'!AD917)</f>
        <v/>
      </c>
      <c r="H4907">
        <f>IF('Data R5'!C917="","",'Data R5'!AC917)</f>
        <v/>
      </c>
      <c r="I4907">
        <f>IF('Data R5'!C917="","",COUNTIF('Data R5'!J917,"&gt;0")+COUNTIF('Data R5'!L917,"&gt;0")+COUNTIF('Data R5'!N917,"&gt;0")+COUNTIF('Data R5'!P917,"&gt;0")+COUNTIF('Data R5'!R917,"&gt;0")+COUNTIF('Data R5'!T917,"&gt;0")+COUNTIF('Data R5'!V917,"&gt;0")+COUNTIF('Data R5'!X917,"&gt;0"))</f>
        <v/>
      </c>
      <c r="J4907">
        <f>IF('Data R5'!C917="","",IF((COUNTIF('Data R5'!K917,"&gt;0")+COUNTIF('Data R5'!M917,"&gt;0")+COUNTIF('Data R5'!O917,"&gt;0")+COUNTIF('Data R5'!Q917,"&gt;0")+COUNTIF('Data R5'!S917,"&gt;0")+COUNTIF('Data R5'!U917,"&gt;0")+COUNTIF('Data R5'!W917,"&gt;0")+COUNTIF('Data R5'!Y917,"&gt;0"))&gt;0,1,0))</f>
        <v/>
      </c>
      <c r="M4907" t="inlineStr">
        <is>
          <t>Data R</t>
        </is>
      </c>
    </row>
    <row r="4908">
      <c r="A4908" t="inlineStr">
        <is>
          <t>Regional 5</t>
        </is>
      </c>
      <c r="B4908">
        <f>IF('Data R5'!C918="","",'Data R5'!B918)</f>
        <v/>
      </c>
      <c r="C4908">
        <f>IF('Data R5'!C918="","",'Data R5'!C918)</f>
        <v/>
      </c>
      <c r="D4908">
        <f>IF('Data R5'!C918="","",'Data R5'!D918)</f>
        <v/>
      </c>
      <c r="E4908">
        <f>IF('Data R5'!C918="","",'Data R5'!E918)</f>
        <v/>
      </c>
      <c r="F4908">
        <f>IF('Data R5'!C918="","",'Data R5'!F918)</f>
        <v/>
      </c>
      <c r="G4908">
        <f>IF('Data R5'!C918="","",'Data R5'!AD918)</f>
        <v/>
      </c>
      <c r="H4908">
        <f>IF('Data R5'!C918="","",'Data R5'!AC918)</f>
        <v/>
      </c>
      <c r="I4908">
        <f>IF('Data R5'!C918="","",COUNTIF('Data R5'!J918,"&gt;0")+COUNTIF('Data R5'!L918,"&gt;0")+COUNTIF('Data R5'!N918,"&gt;0")+COUNTIF('Data R5'!P918,"&gt;0")+COUNTIF('Data R5'!R918,"&gt;0")+COUNTIF('Data R5'!T918,"&gt;0")+COUNTIF('Data R5'!V918,"&gt;0")+COUNTIF('Data R5'!X918,"&gt;0"))</f>
        <v/>
      </c>
      <c r="J4908">
        <f>IF('Data R5'!C918="","",IF((COUNTIF('Data R5'!K918,"&gt;0")+COUNTIF('Data R5'!M918,"&gt;0")+COUNTIF('Data R5'!O918,"&gt;0")+COUNTIF('Data R5'!Q918,"&gt;0")+COUNTIF('Data R5'!S918,"&gt;0")+COUNTIF('Data R5'!U918,"&gt;0")+COUNTIF('Data R5'!W918,"&gt;0")+COUNTIF('Data R5'!Y918,"&gt;0"))&gt;0,1,0))</f>
        <v/>
      </c>
      <c r="M4908" t="inlineStr">
        <is>
          <t>Data R</t>
        </is>
      </c>
    </row>
    <row r="4909">
      <c r="A4909" t="inlineStr">
        <is>
          <t>Regional 5</t>
        </is>
      </c>
      <c r="B4909">
        <f>IF('Data R5'!C919="","",'Data R5'!B919)</f>
        <v/>
      </c>
      <c r="C4909">
        <f>IF('Data R5'!C919="","",'Data R5'!C919)</f>
        <v/>
      </c>
      <c r="D4909">
        <f>IF('Data R5'!C919="","",'Data R5'!D919)</f>
        <v/>
      </c>
      <c r="E4909">
        <f>IF('Data R5'!C919="","",'Data R5'!E919)</f>
        <v/>
      </c>
      <c r="F4909">
        <f>IF('Data R5'!C919="","",'Data R5'!F919)</f>
        <v/>
      </c>
      <c r="G4909">
        <f>IF('Data R5'!C919="","",'Data R5'!AD919)</f>
        <v/>
      </c>
      <c r="H4909">
        <f>IF('Data R5'!C919="","",'Data R5'!AC919)</f>
        <v/>
      </c>
      <c r="I4909">
        <f>IF('Data R5'!C919="","",COUNTIF('Data R5'!J919,"&gt;0")+COUNTIF('Data R5'!L919,"&gt;0")+COUNTIF('Data R5'!N919,"&gt;0")+COUNTIF('Data R5'!P919,"&gt;0")+COUNTIF('Data R5'!R919,"&gt;0")+COUNTIF('Data R5'!T919,"&gt;0")+COUNTIF('Data R5'!V919,"&gt;0")+COUNTIF('Data R5'!X919,"&gt;0"))</f>
        <v/>
      </c>
      <c r="J4909">
        <f>IF('Data R5'!C919="","",IF((COUNTIF('Data R5'!K919,"&gt;0")+COUNTIF('Data R5'!M919,"&gt;0")+COUNTIF('Data R5'!O919,"&gt;0")+COUNTIF('Data R5'!Q919,"&gt;0")+COUNTIF('Data R5'!S919,"&gt;0")+COUNTIF('Data R5'!U919,"&gt;0")+COUNTIF('Data R5'!W919,"&gt;0")+COUNTIF('Data R5'!Y919,"&gt;0"))&gt;0,1,0))</f>
        <v/>
      </c>
      <c r="M4909" t="inlineStr">
        <is>
          <t>Data R</t>
        </is>
      </c>
    </row>
    <row r="4910">
      <c r="A4910" t="inlineStr">
        <is>
          <t>Regional 5</t>
        </is>
      </c>
      <c r="B4910">
        <f>IF('Data R5'!C920="","",'Data R5'!B920)</f>
        <v/>
      </c>
      <c r="C4910">
        <f>IF('Data R5'!C920="","",'Data R5'!C920)</f>
        <v/>
      </c>
      <c r="D4910">
        <f>IF('Data R5'!C920="","",'Data R5'!D920)</f>
        <v/>
      </c>
      <c r="E4910">
        <f>IF('Data R5'!C920="","",'Data R5'!E920)</f>
        <v/>
      </c>
      <c r="F4910">
        <f>IF('Data R5'!C920="","",'Data R5'!F920)</f>
        <v/>
      </c>
      <c r="G4910">
        <f>IF('Data R5'!C920="","",'Data R5'!AD920)</f>
        <v/>
      </c>
      <c r="H4910">
        <f>IF('Data R5'!C920="","",'Data R5'!AC920)</f>
        <v/>
      </c>
      <c r="I4910">
        <f>IF('Data R5'!C920="","",COUNTIF('Data R5'!J920,"&gt;0")+COUNTIF('Data R5'!L920,"&gt;0")+COUNTIF('Data R5'!N920,"&gt;0")+COUNTIF('Data R5'!P920,"&gt;0")+COUNTIF('Data R5'!R920,"&gt;0")+COUNTIF('Data R5'!T920,"&gt;0")+COUNTIF('Data R5'!V920,"&gt;0")+COUNTIF('Data R5'!X920,"&gt;0"))</f>
        <v/>
      </c>
      <c r="J4910">
        <f>IF('Data R5'!C920="","",IF((COUNTIF('Data R5'!K920,"&gt;0")+COUNTIF('Data R5'!M920,"&gt;0")+COUNTIF('Data R5'!O920,"&gt;0")+COUNTIF('Data R5'!Q920,"&gt;0")+COUNTIF('Data R5'!S920,"&gt;0")+COUNTIF('Data R5'!U920,"&gt;0")+COUNTIF('Data R5'!W920,"&gt;0")+COUNTIF('Data R5'!Y920,"&gt;0"))&gt;0,1,0))</f>
        <v/>
      </c>
      <c r="M4910" t="inlineStr">
        <is>
          <t>Data R</t>
        </is>
      </c>
    </row>
    <row r="4911">
      <c r="A4911" t="inlineStr">
        <is>
          <t>Regional 5</t>
        </is>
      </c>
      <c r="B4911">
        <f>IF('Data R5'!C921="","",'Data R5'!B921)</f>
        <v/>
      </c>
      <c r="C4911">
        <f>IF('Data R5'!C921="","",'Data R5'!C921)</f>
        <v/>
      </c>
      <c r="D4911">
        <f>IF('Data R5'!C921="","",'Data R5'!D921)</f>
        <v/>
      </c>
      <c r="E4911">
        <f>IF('Data R5'!C921="","",'Data R5'!E921)</f>
        <v/>
      </c>
      <c r="F4911">
        <f>IF('Data R5'!C921="","",'Data R5'!F921)</f>
        <v/>
      </c>
      <c r="G4911">
        <f>IF('Data R5'!C921="","",'Data R5'!AD921)</f>
        <v/>
      </c>
      <c r="H4911">
        <f>IF('Data R5'!C921="","",'Data R5'!AC921)</f>
        <v/>
      </c>
      <c r="I4911">
        <f>IF('Data R5'!C921="","",COUNTIF('Data R5'!J921,"&gt;0")+COUNTIF('Data R5'!L921,"&gt;0")+COUNTIF('Data R5'!N921,"&gt;0")+COUNTIF('Data R5'!P921,"&gt;0")+COUNTIF('Data R5'!R921,"&gt;0")+COUNTIF('Data R5'!T921,"&gt;0")+COUNTIF('Data R5'!V921,"&gt;0")+COUNTIF('Data R5'!X921,"&gt;0"))</f>
        <v/>
      </c>
      <c r="J4911">
        <f>IF('Data R5'!C921="","",IF((COUNTIF('Data R5'!K921,"&gt;0")+COUNTIF('Data R5'!M921,"&gt;0")+COUNTIF('Data R5'!O921,"&gt;0")+COUNTIF('Data R5'!Q921,"&gt;0")+COUNTIF('Data R5'!S921,"&gt;0")+COUNTIF('Data R5'!U921,"&gt;0")+COUNTIF('Data R5'!W921,"&gt;0")+COUNTIF('Data R5'!Y921,"&gt;0"))&gt;0,1,0))</f>
        <v/>
      </c>
      <c r="M4911" t="inlineStr">
        <is>
          <t>Data R</t>
        </is>
      </c>
    </row>
    <row r="4912">
      <c r="A4912" t="inlineStr">
        <is>
          <t>Regional 5</t>
        </is>
      </c>
      <c r="B4912">
        <f>IF('Data R5'!C922="","",'Data R5'!B922)</f>
        <v/>
      </c>
      <c r="C4912">
        <f>IF('Data R5'!C922="","",'Data R5'!C922)</f>
        <v/>
      </c>
      <c r="D4912">
        <f>IF('Data R5'!C922="","",'Data R5'!D922)</f>
        <v/>
      </c>
      <c r="E4912">
        <f>IF('Data R5'!C922="","",'Data R5'!E922)</f>
        <v/>
      </c>
      <c r="F4912">
        <f>IF('Data R5'!C922="","",'Data R5'!F922)</f>
        <v/>
      </c>
      <c r="G4912">
        <f>IF('Data R5'!C922="","",'Data R5'!AD922)</f>
        <v/>
      </c>
      <c r="H4912">
        <f>IF('Data R5'!C922="","",'Data R5'!AC922)</f>
        <v/>
      </c>
      <c r="I4912">
        <f>IF('Data R5'!C922="","",COUNTIF('Data R5'!J922,"&gt;0")+COUNTIF('Data R5'!L922,"&gt;0")+COUNTIF('Data R5'!N922,"&gt;0")+COUNTIF('Data R5'!P922,"&gt;0")+COUNTIF('Data R5'!R922,"&gt;0")+COUNTIF('Data R5'!T922,"&gt;0")+COUNTIF('Data R5'!V922,"&gt;0")+COUNTIF('Data R5'!X922,"&gt;0"))</f>
        <v/>
      </c>
      <c r="J4912">
        <f>IF('Data R5'!C922="","",IF((COUNTIF('Data R5'!K922,"&gt;0")+COUNTIF('Data R5'!M922,"&gt;0")+COUNTIF('Data R5'!O922,"&gt;0")+COUNTIF('Data R5'!Q922,"&gt;0")+COUNTIF('Data R5'!S922,"&gt;0")+COUNTIF('Data R5'!U922,"&gt;0")+COUNTIF('Data R5'!W922,"&gt;0")+COUNTIF('Data R5'!Y922,"&gt;0"))&gt;0,1,0))</f>
        <v/>
      </c>
      <c r="M4912" t="inlineStr">
        <is>
          <t>Data R</t>
        </is>
      </c>
    </row>
    <row r="4913">
      <c r="A4913" t="inlineStr">
        <is>
          <t>Regional 5</t>
        </is>
      </c>
      <c r="B4913">
        <f>IF('Data R5'!C923="","",'Data R5'!B923)</f>
        <v/>
      </c>
      <c r="C4913">
        <f>IF('Data R5'!C923="","",'Data R5'!C923)</f>
        <v/>
      </c>
      <c r="D4913">
        <f>IF('Data R5'!C923="","",'Data R5'!D923)</f>
        <v/>
      </c>
      <c r="E4913">
        <f>IF('Data R5'!C923="","",'Data R5'!E923)</f>
        <v/>
      </c>
      <c r="F4913">
        <f>IF('Data R5'!C923="","",'Data R5'!F923)</f>
        <v/>
      </c>
      <c r="G4913">
        <f>IF('Data R5'!C923="","",'Data R5'!AD923)</f>
        <v/>
      </c>
      <c r="H4913">
        <f>IF('Data R5'!C923="","",'Data R5'!AC923)</f>
        <v/>
      </c>
      <c r="I4913">
        <f>IF('Data R5'!C923="","",COUNTIF('Data R5'!J923,"&gt;0")+COUNTIF('Data R5'!L923,"&gt;0")+COUNTIF('Data R5'!N923,"&gt;0")+COUNTIF('Data R5'!P923,"&gt;0")+COUNTIF('Data R5'!R923,"&gt;0")+COUNTIF('Data R5'!T923,"&gt;0")+COUNTIF('Data R5'!V923,"&gt;0")+COUNTIF('Data R5'!X923,"&gt;0"))</f>
        <v/>
      </c>
      <c r="J4913">
        <f>IF('Data R5'!C923="","",IF((COUNTIF('Data R5'!K923,"&gt;0")+COUNTIF('Data R5'!M923,"&gt;0")+COUNTIF('Data R5'!O923,"&gt;0")+COUNTIF('Data R5'!Q923,"&gt;0")+COUNTIF('Data R5'!S923,"&gt;0")+COUNTIF('Data R5'!U923,"&gt;0")+COUNTIF('Data R5'!W923,"&gt;0")+COUNTIF('Data R5'!Y923,"&gt;0"))&gt;0,1,0))</f>
        <v/>
      </c>
      <c r="M4913" t="inlineStr">
        <is>
          <t>Data R</t>
        </is>
      </c>
    </row>
    <row r="4914">
      <c r="A4914" t="inlineStr">
        <is>
          <t>Regional 5</t>
        </is>
      </c>
      <c r="B4914">
        <f>IF('Data R5'!C924="","",'Data R5'!B924)</f>
        <v/>
      </c>
      <c r="C4914">
        <f>IF('Data R5'!C924="","",'Data R5'!C924)</f>
        <v/>
      </c>
      <c r="D4914">
        <f>IF('Data R5'!C924="","",'Data R5'!D924)</f>
        <v/>
      </c>
      <c r="E4914">
        <f>IF('Data R5'!C924="","",'Data R5'!E924)</f>
        <v/>
      </c>
      <c r="F4914">
        <f>IF('Data R5'!C924="","",'Data R5'!F924)</f>
        <v/>
      </c>
      <c r="G4914">
        <f>IF('Data R5'!C924="","",'Data R5'!AD924)</f>
        <v/>
      </c>
      <c r="H4914">
        <f>IF('Data R5'!C924="","",'Data R5'!AC924)</f>
        <v/>
      </c>
      <c r="I4914">
        <f>IF('Data R5'!C924="","",COUNTIF('Data R5'!J924,"&gt;0")+COUNTIF('Data R5'!L924,"&gt;0")+COUNTIF('Data R5'!N924,"&gt;0")+COUNTIF('Data R5'!P924,"&gt;0")+COUNTIF('Data R5'!R924,"&gt;0")+COUNTIF('Data R5'!T924,"&gt;0")+COUNTIF('Data R5'!V924,"&gt;0")+COUNTIF('Data R5'!X924,"&gt;0"))</f>
        <v/>
      </c>
      <c r="J4914">
        <f>IF('Data R5'!C924="","",IF((COUNTIF('Data R5'!K924,"&gt;0")+COUNTIF('Data R5'!M924,"&gt;0")+COUNTIF('Data R5'!O924,"&gt;0")+COUNTIF('Data R5'!Q924,"&gt;0")+COUNTIF('Data R5'!S924,"&gt;0")+COUNTIF('Data R5'!U924,"&gt;0")+COUNTIF('Data R5'!W924,"&gt;0")+COUNTIF('Data R5'!Y924,"&gt;0"))&gt;0,1,0))</f>
        <v/>
      </c>
      <c r="M4914" t="inlineStr">
        <is>
          <t>Data R</t>
        </is>
      </c>
    </row>
    <row r="4915">
      <c r="A4915" t="inlineStr">
        <is>
          <t>Regional 5</t>
        </is>
      </c>
      <c r="B4915">
        <f>IF('Data R5'!C925="","",'Data R5'!B925)</f>
        <v/>
      </c>
      <c r="C4915">
        <f>IF('Data R5'!C925="","",'Data R5'!C925)</f>
        <v/>
      </c>
      <c r="D4915">
        <f>IF('Data R5'!C925="","",'Data R5'!D925)</f>
        <v/>
      </c>
      <c r="E4915">
        <f>IF('Data R5'!C925="","",'Data R5'!E925)</f>
        <v/>
      </c>
      <c r="F4915">
        <f>IF('Data R5'!C925="","",'Data R5'!F925)</f>
        <v/>
      </c>
      <c r="G4915">
        <f>IF('Data R5'!C925="","",'Data R5'!AD925)</f>
        <v/>
      </c>
      <c r="H4915">
        <f>IF('Data R5'!C925="","",'Data R5'!AC925)</f>
        <v/>
      </c>
      <c r="I4915">
        <f>IF('Data R5'!C925="","",COUNTIF('Data R5'!J925,"&gt;0")+COUNTIF('Data R5'!L925,"&gt;0")+COUNTIF('Data R5'!N925,"&gt;0")+COUNTIF('Data R5'!P925,"&gt;0")+COUNTIF('Data R5'!R925,"&gt;0")+COUNTIF('Data R5'!T925,"&gt;0")+COUNTIF('Data R5'!V925,"&gt;0")+COUNTIF('Data R5'!X925,"&gt;0"))</f>
        <v/>
      </c>
      <c r="J4915">
        <f>IF('Data R5'!C925="","",IF((COUNTIF('Data R5'!K925,"&gt;0")+COUNTIF('Data R5'!M925,"&gt;0")+COUNTIF('Data R5'!O925,"&gt;0")+COUNTIF('Data R5'!Q925,"&gt;0")+COUNTIF('Data R5'!S925,"&gt;0")+COUNTIF('Data R5'!U925,"&gt;0")+COUNTIF('Data R5'!W925,"&gt;0")+COUNTIF('Data R5'!Y925,"&gt;0"))&gt;0,1,0))</f>
        <v/>
      </c>
      <c r="M4915" t="inlineStr">
        <is>
          <t>Data R</t>
        </is>
      </c>
    </row>
    <row r="4916">
      <c r="A4916" t="inlineStr">
        <is>
          <t>Regional 5</t>
        </is>
      </c>
      <c r="B4916">
        <f>IF('Data R5'!C926="","",'Data R5'!B926)</f>
        <v/>
      </c>
      <c r="C4916">
        <f>IF('Data R5'!C926="","",'Data R5'!C926)</f>
        <v/>
      </c>
      <c r="D4916">
        <f>IF('Data R5'!C926="","",'Data R5'!D926)</f>
        <v/>
      </c>
      <c r="E4916">
        <f>IF('Data R5'!C926="","",'Data R5'!E926)</f>
        <v/>
      </c>
      <c r="F4916">
        <f>IF('Data R5'!C926="","",'Data R5'!F926)</f>
        <v/>
      </c>
      <c r="G4916">
        <f>IF('Data R5'!C926="","",'Data R5'!AD926)</f>
        <v/>
      </c>
      <c r="H4916">
        <f>IF('Data R5'!C926="","",'Data R5'!AC926)</f>
        <v/>
      </c>
      <c r="I4916">
        <f>IF('Data R5'!C926="","",COUNTIF('Data R5'!J926,"&gt;0")+COUNTIF('Data R5'!L926,"&gt;0")+COUNTIF('Data R5'!N926,"&gt;0")+COUNTIF('Data R5'!P926,"&gt;0")+COUNTIF('Data R5'!R926,"&gt;0")+COUNTIF('Data R5'!T926,"&gt;0")+COUNTIF('Data R5'!V926,"&gt;0")+COUNTIF('Data R5'!X926,"&gt;0"))</f>
        <v/>
      </c>
      <c r="J4916">
        <f>IF('Data R5'!C926="","",IF((COUNTIF('Data R5'!K926,"&gt;0")+COUNTIF('Data R5'!M926,"&gt;0")+COUNTIF('Data R5'!O926,"&gt;0")+COUNTIF('Data R5'!Q926,"&gt;0")+COUNTIF('Data R5'!S926,"&gt;0")+COUNTIF('Data R5'!U926,"&gt;0")+COUNTIF('Data R5'!W926,"&gt;0")+COUNTIF('Data R5'!Y926,"&gt;0"))&gt;0,1,0))</f>
        <v/>
      </c>
      <c r="M4916" t="inlineStr">
        <is>
          <t>Data R</t>
        </is>
      </c>
    </row>
    <row r="4917">
      <c r="A4917" t="inlineStr">
        <is>
          <t>Regional 5</t>
        </is>
      </c>
      <c r="B4917">
        <f>IF('Data R5'!C927="","",'Data R5'!B927)</f>
        <v/>
      </c>
      <c r="C4917">
        <f>IF('Data R5'!C927="","",'Data R5'!C927)</f>
        <v/>
      </c>
      <c r="D4917">
        <f>IF('Data R5'!C927="","",'Data R5'!D927)</f>
        <v/>
      </c>
      <c r="E4917">
        <f>IF('Data R5'!C927="","",'Data R5'!E927)</f>
        <v/>
      </c>
      <c r="F4917">
        <f>IF('Data R5'!C927="","",'Data R5'!F927)</f>
        <v/>
      </c>
      <c r="G4917">
        <f>IF('Data R5'!C927="","",'Data R5'!AD927)</f>
        <v/>
      </c>
      <c r="H4917">
        <f>IF('Data R5'!C927="","",'Data R5'!AC927)</f>
        <v/>
      </c>
      <c r="I4917">
        <f>IF('Data R5'!C927="","",COUNTIF('Data R5'!J927,"&gt;0")+COUNTIF('Data R5'!L927,"&gt;0")+COUNTIF('Data R5'!N927,"&gt;0")+COUNTIF('Data R5'!P927,"&gt;0")+COUNTIF('Data R5'!R927,"&gt;0")+COUNTIF('Data R5'!T927,"&gt;0")+COUNTIF('Data R5'!V927,"&gt;0")+COUNTIF('Data R5'!X927,"&gt;0"))</f>
        <v/>
      </c>
      <c r="J4917">
        <f>IF('Data R5'!C927="","",IF((COUNTIF('Data R5'!K927,"&gt;0")+COUNTIF('Data R5'!M927,"&gt;0")+COUNTIF('Data R5'!O927,"&gt;0")+COUNTIF('Data R5'!Q927,"&gt;0")+COUNTIF('Data R5'!S927,"&gt;0")+COUNTIF('Data R5'!U927,"&gt;0")+COUNTIF('Data R5'!W927,"&gt;0")+COUNTIF('Data R5'!Y927,"&gt;0"))&gt;0,1,0))</f>
        <v/>
      </c>
      <c r="M4917" t="inlineStr">
        <is>
          <t>Data R</t>
        </is>
      </c>
    </row>
    <row r="4918">
      <c r="A4918" t="inlineStr">
        <is>
          <t>Regional 5</t>
        </is>
      </c>
      <c r="B4918">
        <f>IF('Data R5'!C928="","",'Data R5'!B928)</f>
        <v/>
      </c>
      <c r="C4918">
        <f>IF('Data R5'!C928="","",'Data R5'!C928)</f>
        <v/>
      </c>
      <c r="D4918">
        <f>IF('Data R5'!C928="","",'Data R5'!D928)</f>
        <v/>
      </c>
      <c r="E4918">
        <f>IF('Data R5'!C928="","",'Data R5'!E928)</f>
        <v/>
      </c>
      <c r="F4918">
        <f>IF('Data R5'!C928="","",'Data R5'!F928)</f>
        <v/>
      </c>
      <c r="G4918">
        <f>IF('Data R5'!C928="","",'Data R5'!AD928)</f>
        <v/>
      </c>
      <c r="H4918">
        <f>IF('Data R5'!C928="","",'Data R5'!AC928)</f>
        <v/>
      </c>
      <c r="I4918">
        <f>IF('Data R5'!C928="","",COUNTIF('Data R5'!J928,"&gt;0")+COUNTIF('Data R5'!L928,"&gt;0")+COUNTIF('Data R5'!N928,"&gt;0")+COUNTIF('Data R5'!P928,"&gt;0")+COUNTIF('Data R5'!R928,"&gt;0")+COUNTIF('Data R5'!T928,"&gt;0")+COUNTIF('Data R5'!V928,"&gt;0")+COUNTIF('Data R5'!X928,"&gt;0"))</f>
        <v/>
      </c>
      <c r="J4918">
        <f>IF('Data R5'!C928="","",IF((COUNTIF('Data R5'!K928,"&gt;0")+COUNTIF('Data R5'!M928,"&gt;0")+COUNTIF('Data R5'!O928,"&gt;0")+COUNTIF('Data R5'!Q928,"&gt;0")+COUNTIF('Data R5'!S928,"&gt;0")+COUNTIF('Data R5'!U928,"&gt;0")+COUNTIF('Data R5'!W928,"&gt;0")+COUNTIF('Data R5'!Y928,"&gt;0"))&gt;0,1,0))</f>
        <v/>
      </c>
      <c r="M4918" t="inlineStr">
        <is>
          <t>Data R</t>
        </is>
      </c>
    </row>
    <row r="4919">
      <c r="A4919" t="inlineStr">
        <is>
          <t>Regional 5</t>
        </is>
      </c>
      <c r="B4919">
        <f>IF('Data R5'!C929="","",'Data R5'!B929)</f>
        <v/>
      </c>
      <c r="C4919">
        <f>IF('Data R5'!C929="","",'Data R5'!C929)</f>
        <v/>
      </c>
      <c r="D4919">
        <f>IF('Data R5'!C929="","",'Data R5'!D929)</f>
        <v/>
      </c>
      <c r="E4919">
        <f>IF('Data R5'!C929="","",'Data R5'!E929)</f>
        <v/>
      </c>
      <c r="F4919">
        <f>IF('Data R5'!C929="","",'Data R5'!F929)</f>
        <v/>
      </c>
      <c r="G4919">
        <f>IF('Data R5'!C929="","",'Data R5'!AD929)</f>
        <v/>
      </c>
      <c r="H4919">
        <f>IF('Data R5'!C929="","",'Data R5'!AC929)</f>
        <v/>
      </c>
      <c r="I4919">
        <f>IF('Data R5'!C929="","",COUNTIF('Data R5'!J929,"&gt;0")+COUNTIF('Data R5'!L929,"&gt;0")+COUNTIF('Data R5'!N929,"&gt;0")+COUNTIF('Data R5'!P929,"&gt;0")+COUNTIF('Data R5'!R929,"&gt;0")+COUNTIF('Data R5'!T929,"&gt;0")+COUNTIF('Data R5'!V929,"&gt;0")+COUNTIF('Data R5'!X929,"&gt;0"))</f>
        <v/>
      </c>
      <c r="J4919">
        <f>IF('Data R5'!C929="","",IF((COUNTIF('Data R5'!K929,"&gt;0")+COUNTIF('Data R5'!M929,"&gt;0")+COUNTIF('Data R5'!O929,"&gt;0")+COUNTIF('Data R5'!Q929,"&gt;0")+COUNTIF('Data R5'!S929,"&gt;0")+COUNTIF('Data R5'!U929,"&gt;0")+COUNTIF('Data R5'!W929,"&gt;0")+COUNTIF('Data R5'!Y929,"&gt;0"))&gt;0,1,0))</f>
        <v/>
      </c>
      <c r="M4919" t="inlineStr">
        <is>
          <t>Data R</t>
        </is>
      </c>
    </row>
    <row r="4920">
      <c r="A4920" t="inlineStr">
        <is>
          <t>Regional 5</t>
        </is>
      </c>
      <c r="B4920">
        <f>IF('Data R5'!C930="","",'Data R5'!B930)</f>
        <v/>
      </c>
      <c r="C4920">
        <f>IF('Data R5'!C930="","",'Data R5'!C930)</f>
        <v/>
      </c>
      <c r="D4920">
        <f>IF('Data R5'!C930="","",'Data R5'!D930)</f>
        <v/>
      </c>
      <c r="E4920">
        <f>IF('Data R5'!C930="","",'Data R5'!E930)</f>
        <v/>
      </c>
      <c r="F4920">
        <f>IF('Data R5'!C930="","",'Data R5'!F930)</f>
        <v/>
      </c>
      <c r="G4920">
        <f>IF('Data R5'!C930="","",'Data R5'!AD930)</f>
        <v/>
      </c>
      <c r="H4920">
        <f>IF('Data R5'!C930="","",'Data R5'!AC930)</f>
        <v/>
      </c>
      <c r="I4920">
        <f>IF('Data R5'!C930="","",COUNTIF('Data R5'!J930,"&gt;0")+COUNTIF('Data R5'!L930,"&gt;0")+COUNTIF('Data R5'!N930,"&gt;0")+COUNTIF('Data R5'!P930,"&gt;0")+COUNTIF('Data R5'!R930,"&gt;0")+COUNTIF('Data R5'!T930,"&gt;0")+COUNTIF('Data R5'!V930,"&gt;0")+COUNTIF('Data R5'!X930,"&gt;0"))</f>
        <v/>
      </c>
      <c r="J4920">
        <f>IF('Data R5'!C930="","",IF((COUNTIF('Data R5'!K930,"&gt;0")+COUNTIF('Data R5'!M930,"&gt;0")+COUNTIF('Data R5'!O930,"&gt;0")+COUNTIF('Data R5'!Q930,"&gt;0")+COUNTIF('Data R5'!S930,"&gt;0")+COUNTIF('Data R5'!U930,"&gt;0")+COUNTIF('Data R5'!W930,"&gt;0")+COUNTIF('Data R5'!Y930,"&gt;0"))&gt;0,1,0))</f>
        <v/>
      </c>
      <c r="M4920" t="inlineStr">
        <is>
          <t>Data R</t>
        </is>
      </c>
    </row>
    <row r="4921">
      <c r="A4921" t="inlineStr">
        <is>
          <t>Regional 5</t>
        </is>
      </c>
      <c r="B4921">
        <f>IF('Data R5'!C931="","",'Data R5'!B931)</f>
        <v/>
      </c>
      <c r="C4921">
        <f>IF('Data R5'!C931="","",'Data R5'!C931)</f>
        <v/>
      </c>
      <c r="D4921">
        <f>IF('Data R5'!C931="","",'Data R5'!D931)</f>
        <v/>
      </c>
      <c r="E4921">
        <f>IF('Data R5'!C931="","",'Data R5'!E931)</f>
        <v/>
      </c>
      <c r="F4921">
        <f>IF('Data R5'!C931="","",'Data R5'!F931)</f>
        <v/>
      </c>
      <c r="G4921">
        <f>IF('Data R5'!C931="","",'Data R5'!AD931)</f>
        <v/>
      </c>
      <c r="H4921">
        <f>IF('Data R5'!C931="","",'Data R5'!AC931)</f>
        <v/>
      </c>
      <c r="I4921">
        <f>IF('Data R5'!C931="","",COUNTIF('Data R5'!J931,"&gt;0")+COUNTIF('Data R5'!L931,"&gt;0")+COUNTIF('Data R5'!N931,"&gt;0")+COUNTIF('Data R5'!P931,"&gt;0")+COUNTIF('Data R5'!R931,"&gt;0")+COUNTIF('Data R5'!T931,"&gt;0")+COUNTIF('Data R5'!V931,"&gt;0")+COUNTIF('Data R5'!X931,"&gt;0"))</f>
        <v/>
      </c>
      <c r="J4921">
        <f>IF('Data R5'!C931="","",IF((COUNTIF('Data R5'!K931,"&gt;0")+COUNTIF('Data R5'!M931,"&gt;0")+COUNTIF('Data R5'!O931,"&gt;0")+COUNTIF('Data R5'!Q931,"&gt;0")+COUNTIF('Data R5'!S931,"&gt;0")+COUNTIF('Data R5'!U931,"&gt;0")+COUNTIF('Data R5'!W931,"&gt;0")+COUNTIF('Data R5'!Y931,"&gt;0"))&gt;0,1,0))</f>
        <v/>
      </c>
      <c r="M4921" t="inlineStr">
        <is>
          <t>Data R</t>
        </is>
      </c>
    </row>
    <row r="4922">
      <c r="A4922" t="inlineStr">
        <is>
          <t>Regional 5</t>
        </is>
      </c>
      <c r="B4922">
        <f>IF('Data R5'!C932="","",'Data R5'!B932)</f>
        <v/>
      </c>
      <c r="C4922">
        <f>IF('Data R5'!C932="","",'Data R5'!C932)</f>
        <v/>
      </c>
      <c r="D4922">
        <f>IF('Data R5'!C932="","",'Data R5'!D932)</f>
        <v/>
      </c>
      <c r="E4922">
        <f>IF('Data R5'!C932="","",'Data R5'!E932)</f>
        <v/>
      </c>
      <c r="F4922">
        <f>IF('Data R5'!C932="","",'Data R5'!F932)</f>
        <v/>
      </c>
      <c r="G4922">
        <f>IF('Data R5'!C932="","",'Data R5'!AD932)</f>
        <v/>
      </c>
      <c r="H4922">
        <f>IF('Data R5'!C932="","",'Data R5'!AC932)</f>
        <v/>
      </c>
      <c r="I4922">
        <f>IF('Data R5'!C932="","",COUNTIF('Data R5'!J932,"&gt;0")+COUNTIF('Data R5'!L932,"&gt;0")+COUNTIF('Data R5'!N932,"&gt;0")+COUNTIF('Data R5'!P932,"&gt;0")+COUNTIF('Data R5'!R932,"&gt;0")+COUNTIF('Data R5'!T932,"&gt;0")+COUNTIF('Data R5'!V932,"&gt;0")+COUNTIF('Data R5'!X932,"&gt;0"))</f>
        <v/>
      </c>
      <c r="J4922">
        <f>IF('Data R5'!C932="","",IF((COUNTIF('Data R5'!K932,"&gt;0")+COUNTIF('Data R5'!M932,"&gt;0")+COUNTIF('Data R5'!O932,"&gt;0")+COUNTIF('Data R5'!Q932,"&gt;0")+COUNTIF('Data R5'!S932,"&gt;0")+COUNTIF('Data R5'!U932,"&gt;0")+COUNTIF('Data R5'!W932,"&gt;0")+COUNTIF('Data R5'!Y932,"&gt;0"))&gt;0,1,0))</f>
        <v/>
      </c>
      <c r="M4922" t="inlineStr">
        <is>
          <t>Data R</t>
        </is>
      </c>
    </row>
    <row r="4923">
      <c r="A4923" t="inlineStr">
        <is>
          <t>Regional 5</t>
        </is>
      </c>
      <c r="B4923">
        <f>IF('Data R5'!C933="","",'Data R5'!B933)</f>
        <v/>
      </c>
      <c r="C4923">
        <f>IF('Data R5'!C933="","",'Data R5'!C933)</f>
        <v/>
      </c>
      <c r="D4923">
        <f>IF('Data R5'!C933="","",'Data R5'!D933)</f>
        <v/>
      </c>
      <c r="E4923">
        <f>IF('Data R5'!C933="","",'Data R5'!E933)</f>
        <v/>
      </c>
      <c r="F4923">
        <f>IF('Data R5'!C933="","",'Data R5'!F933)</f>
        <v/>
      </c>
      <c r="G4923">
        <f>IF('Data R5'!C933="","",'Data R5'!AD933)</f>
        <v/>
      </c>
      <c r="H4923">
        <f>IF('Data R5'!C933="","",'Data R5'!AC933)</f>
        <v/>
      </c>
      <c r="I4923">
        <f>IF('Data R5'!C933="","",COUNTIF('Data R5'!J933,"&gt;0")+COUNTIF('Data R5'!L933,"&gt;0")+COUNTIF('Data R5'!N933,"&gt;0")+COUNTIF('Data R5'!P933,"&gt;0")+COUNTIF('Data R5'!R933,"&gt;0")+COUNTIF('Data R5'!T933,"&gt;0")+COUNTIF('Data R5'!V933,"&gt;0")+COUNTIF('Data R5'!X933,"&gt;0"))</f>
        <v/>
      </c>
      <c r="J4923">
        <f>IF('Data R5'!C933="","",IF((COUNTIF('Data R5'!K933,"&gt;0")+COUNTIF('Data R5'!M933,"&gt;0")+COUNTIF('Data R5'!O933,"&gt;0")+COUNTIF('Data R5'!Q933,"&gt;0")+COUNTIF('Data R5'!S933,"&gt;0")+COUNTIF('Data R5'!U933,"&gt;0")+COUNTIF('Data R5'!W933,"&gt;0")+COUNTIF('Data R5'!Y933,"&gt;0"))&gt;0,1,0))</f>
        <v/>
      </c>
      <c r="M4923" t="inlineStr">
        <is>
          <t>Data R</t>
        </is>
      </c>
    </row>
    <row r="4924">
      <c r="A4924" t="inlineStr">
        <is>
          <t>Regional 5</t>
        </is>
      </c>
      <c r="B4924">
        <f>IF('Data R5'!C934="","",'Data R5'!B934)</f>
        <v/>
      </c>
      <c r="C4924">
        <f>IF('Data R5'!C934="","",'Data R5'!C934)</f>
        <v/>
      </c>
      <c r="D4924">
        <f>IF('Data R5'!C934="","",'Data R5'!D934)</f>
        <v/>
      </c>
      <c r="E4924">
        <f>IF('Data R5'!C934="","",'Data R5'!E934)</f>
        <v/>
      </c>
      <c r="F4924">
        <f>IF('Data R5'!C934="","",'Data R5'!F934)</f>
        <v/>
      </c>
      <c r="G4924">
        <f>IF('Data R5'!C934="","",'Data R5'!AD934)</f>
        <v/>
      </c>
      <c r="H4924">
        <f>IF('Data R5'!C934="","",'Data R5'!AC934)</f>
        <v/>
      </c>
      <c r="I4924">
        <f>IF('Data R5'!C934="","",COUNTIF('Data R5'!J934,"&gt;0")+COUNTIF('Data R5'!L934,"&gt;0")+COUNTIF('Data R5'!N934,"&gt;0")+COUNTIF('Data R5'!P934,"&gt;0")+COUNTIF('Data R5'!R934,"&gt;0")+COUNTIF('Data R5'!T934,"&gt;0")+COUNTIF('Data R5'!V934,"&gt;0")+COUNTIF('Data R5'!X934,"&gt;0"))</f>
        <v/>
      </c>
      <c r="J4924">
        <f>IF('Data R5'!C934="","",IF((COUNTIF('Data R5'!K934,"&gt;0")+COUNTIF('Data R5'!M934,"&gt;0")+COUNTIF('Data R5'!O934,"&gt;0")+COUNTIF('Data R5'!Q934,"&gt;0")+COUNTIF('Data R5'!S934,"&gt;0")+COUNTIF('Data R5'!U934,"&gt;0")+COUNTIF('Data R5'!W934,"&gt;0")+COUNTIF('Data R5'!Y934,"&gt;0"))&gt;0,1,0))</f>
        <v/>
      </c>
      <c r="M4924" t="inlineStr">
        <is>
          <t>Data R</t>
        </is>
      </c>
    </row>
    <row r="4925">
      <c r="A4925" t="inlineStr">
        <is>
          <t>Regional 5</t>
        </is>
      </c>
      <c r="B4925">
        <f>IF('Data R5'!C935="","",'Data R5'!B935)</f>
        <v/>
      </c>
      <c r="C4925">
        <f>IF('Data R5'!C935="","",'Data R5'!C935)</f>
        <v/>
      </c>
      <c r="D4925">
        <f>IF('Data R5'!C935="","",'Data R5'!D935)</f>
        <v/>
      </c>
      <c r="E4925">
        <f>IF('Data R5'!C935="","",'Data R5'!E935)</f>
        <v/>
      </c>
      <c r="F4925">
        <f>IF('Data R5'!C935="","",'Data R5'!F935)</f>
        <v/>
      </c>
      <c r="G4925">
        <f>IF('Data R5'!C935="","",'Data R5'!AD935)</f>
        <v/>
      </c>
      <c r="H4925">
        <f>IF('Data R5'!C935="","",'Data R5'!AC935)</f>
        <v/>
      </c>
      <c r="I4925">
        <f>IF('Data R5'!C935="","",COUNTIF('Data R5'!J935,"&gt;0")+COUNTIF('Data R5'!L935,"&gt;0")+COUNTIF('Data R5'!N935,"&gt;0")+COUNTIF('Data R5'!P935,"&gt;0")+COUNTIF('Data R5'!R935,"&gt;0")+COUNTIF('Data R5'!T935,"&gt;0")+COUNTIF('Data R5'!V935,"&gt;0")+COUNTIF('Data R5'!X935,"&gt;0"))</f>
        <v/>
      </c>
      <c r="J4925">
        <f>IF('Data R5'!C935="","",IF((COUNTIF('Data R5'!K935,"&gt;0")+COUNTIF('Data R5'!M935,"&gt;0")+COUNTIF('Data R5'!O935,"&gt;0")+COUNTIF('Data R5'!Q935,"&gt;0")+COUNTIF('Data R5'!S935,"&gt;0")+COUNTIF('Data R5'!U935,"&gt;0")+COUNTIF('Data R5'!W935,"&gt;0")+COUNTIF('Data R5'!Y935,"&gt;0"))&gt;0,1,0))</f>
        <v/>
      </c>
      <c r="M4925" t="inlineStr">
        <is>
          <t>Data R</t>
        </is>
      </c>
    </row>
    <row r="4926">
      <c r="A4926" t="inlineStr">
        <is>
          <t>Regional 5</t>
        </is>
      </c>
      <c r="B4926">
        <f>IF('Data R5'!C936="","",'Data R5'!B936)</f>
        <v/>
      </c>
      <c r="C4926">
        <f>IF('Data R5'!C936="","",'Data R5'!C936)</f>
        <v/>
      </c>
      <c r="D4926">
        <f>IF('Data R5'!C936="","",'Data R5'!D936)</f>
        <v/>
      </c>
      <c r="E4926">
        <f>IF('Data R5'!C936="","",'Data R5'!E936)</f>
        <v/>
      </c>
      <c r="F4926">
        <f>IF('Data R5'!C936="","",'Data R5'!F936)</f>
        <v/>
      </c>
      <c r="G4926">
        <f>IF('Data R5'!C936="","",'Data R5'!AD936)</f>
        <v/>
      </c>
      <c r="H4926">
        <f>IF('Data R5'!C936="","",'Data R5'!AC936)</f>
        <v/>
      </c>
      <c r="I4926">
        <f>IF('Data R5'!C936="","",COUNTIF('Data R5'!J936,"&gt;0")+COUNTIF('Data R5'!L936,"&gt;0")+COUNTIF('Data R5'!N936,"&gt;0")+COUNTIF('Data R5'!P936,"&gt;0")+COUNTIF('Data R5'!R936,"&gt;0")+COUNTIF('Data R5'!T936,"&gt;0")+COUNTIF('Data R5'!V936,"&gt;0")+COUNTIF('Data R5'!X936,"&gt;0"))</f>
        <v/>
      </c>
      <c r="J4926">
        <f>IF('Data R5'!C936="","",IF((COUNTIF('Data R5'!K936,"&gt;0")+COUNTIF('Data R5'!M936,"&gt;0")+COUNTIF('Data R5'!O936,"&gt;0")+COUNTIF('Data R5'!Q936,"&gt;0")+COUNTIF('Data R5'!S936,"&gt;0")+COUNTIF('Data R5'!U936,"&gt;0")+COUNTIF('Data R5'!W936,"&gt;0")+COUNTIF('Data R5'!Y936,"&gt;0"))&gt;0,1,0))</f>
        <v/>
      </c>
      <c r="M4926" t="inlineStr">
        <is>
          <t>Data R</t>
        </is>
      </c>
    </row>
    <row r="4927">
      <c r="A4927" t="inlineStr">
        <is>
          <t>Regional 5</t>
        </is>
      </c>
      <c r="B4927">
        <f>IF('Data R5'!C937="","",'Data R5'!B937)</f>
        <v/>
      </c>
      <c r="C4927">
        <f>IF('Data R5'!C937="","",'Data R5'!C937)</f>
        <v/>
      </c>
      <c r="D4927">
        <f>IF('Data R5'!C937="","",'Data R5'!D937)</f>
        <v/>
      </c>
      <c r="E4927">
        <f>IF('Data R5'!C937="","",'Data R5'!E937)</f>
        <v/>
      </c>
      <c r="F4927">
        <f>IF('Data R5'!C937="","",'Data R5'!F937)</f>
        <v/>
      </c>
      <c r="G4927">
        <f>IF('Data R5'!C937="","",'Data R5'!AD937)</f>
        <v/>
      </c>
      <c r="H4927">
        <f>IF('Data R5'!C937="","",'Data R5'!AC937)</f>
        <v/>
      </c>
      <c r="I4927">
        <f>IF('Data R5'!C937="","",COUNTIF('Data R5'!J937,"&gt;0")+COUNTIF('Data R5'!L937,"&gt;0")+COUNTIF('Data R5'!N937,"&gt;0")+COUNTIF('Data R5'!P937,"&gt;0")+COUNTIF('Data R5'!R937,"&gt;0")+COUNTIF('Data R5'!T937,"&gt;0")+COUNTIF('Data R5'!V937,"&gt;0")+COUNTIF('Data R5'!X937,"&gt;0"))</f>
        <v/>
      </c>
      <c r="J4927">
        <f>IF('Data R5'!C937="","",IF((COUNTIF('Data R5'!K937,"&gt;0")+COUNTIF('Data R5'!M937,"&gt;0")+COUNTIF('Data R5'!O937,"&gt;0")+COUNTIF('Data R5'!Q937,"&gt;0")+COUNTIF('Data R5'!S937,"&gt;0")+COUNTIF('Data R5'!U937,"&gt;0")+COUNTIF('Data R5'!W937,"&gt;0")+COUNTIF('Data R5'!Y937,"&gt;0"))&gt;0,1,0))</f>
        <v/>
      </c>
      <c r="M4927" t="inlineStr">
        <is>
          <t>Data R</t>
        </is>
      </c>
    </row>
    <row r="4928">
      <c r="A4928" t="inlineStr">
        <is>
          <t>Regional 5</t>
        </is>
      </c>
      <c r="B4928">
        <f>IF('Data R5'!C938="","",'Data R5'!B938)</f>
        <v/>
      </c>
      <c r="C4928">
        <f>IF('Data R5'!C938="","",'Data R5'!C938)</f>
        <v/>
      </c>
      <c r="D4928">
        <f>IF('Data R5'!C938="","",'Data R5'!D938)</f>
        <v/>
      </c>
      <c r="E4928">
        <f>IF('Data R5'!C938="","",'Data R5'!E938)</f>
        <v/>
      </c>
      <c r="F4928">
        <f>IF('Data R5'!C938="","",'Data R5'!F938)</f>
        <v/>
      </c>
      <c r="G4928">
        <f>IF('Data R5'!C938="","",'Data R5'!AD938)</f>
        <v/>
      </c>
      <c r="H4928">
        <f>IF('Data R5'!C938="","",'Data R5'!AC938)</f>
        <v/>
      </c>
      <c r="I4928">
        <f>IF('Data R5'!C938="","",COUNTIF('Data R5'!J938,"&gt;0")+COUNTIF('Data R5'!L938,"&gt;0")+COUNTIF('Data R5'!N938,"&gt;0")+COUNTIF('Data R5'!P938,"&gt;0")+COUNTIF('Data R5'!R938,"&gt;0")+COUNTIF('Data R5'!T938,"&gt;0")+COUNTIF('Data R5'!V938,"&gt;0")+COUNTIF('Data R5'!X938,"&gt;0"))</f>
        <v/>
      </c>
      <c r="J4928">
        <f>IF('Data R5'!C938="","",IF((COUNTIF('Data R5'!K938,"&gt;0")+COUNTIF('Data R5'!M938,"&gt;0")+COUNTIF('Data R5'!O938,"&gt;0")+COUNTIF('Data R5'!Q938,"&gt;0")+COUNTIF('Data R5'!S938,"&gt;0")+COUNTIF('Data R5'!U938,"&gt;0")+COUNTIF('Data R5'!W938,"&gt;0")+COUNTIF('Data R5'!Y938,"&gt;0"))&gt;0,1,0))</f>
        <v/>
      </c>
      <c r="M4928" t="inlineStr">
        <is>
          <t>Data R</t>
        </is>
      </c>
    </row>
    <row r="4929">
      <c r="A4929" t="inlineStr">
        <is>
          <t>Regional 5</t>
        </is>
      </c>
      <c r="B4929">
        <f>IF('Data R5'!C939="","",'Data R5'!B939)</f>
        <v/>
      </c>
      <c r="C4929">
        <f>IF('Data R5'!C939="","",'Data R5'!C939)</f>
        <v/>
      </c>
      <c r="D4929">
        <f>IF('Data R5'!C939="","",'Data R5'!D939)</f>
        <v/>
      </c>
      <c r="E4929">
        <f>IF('Data R5'!C939="","",'Data R5'!E939)</f>
        <v/>
      </c>
      <c r="F4929">
        <f>IF('Data R5'!C939="","",'Data R5'!F939)</f>
        <v/>
      </c>
      <c r="G4929">
        <f>IF('Data R5'!C939="","",'Data R5'!AD939)</f>
        <v/>
      </c>
      <c r="H4929">
        <f>IF('Data R5'!C939="","",'Data R5'!AC939)</f>
        <v/>
      </c>
      <c r="I4929">
        <f>IF('Data R5'!C939="","",COUNTIF('Data R5'!J939,"&gt;0")+COUNTIF('Data R5'!L939,"&gt;0")+COUNTIF('Data R5'!N939,"&gt;0")+COUNTIF('Data R5'!P939,"&gt;0")+COUNTIF('Data R5'!R939,"&gt;0")+COUNTIF('Data R5'!T939,"&gt;0")+COUNTIF('Data R5'!V939,"&gt;0")+COUNTIF('Data R5'!X939,"&gt;0"))</f>
        <v/>
      </c>
      <c r="J4929">
        <f>IF('Data R5'!C939="","",IF((COUNTIF('Data R5'!K939,"&gt;0")+COUNTIF('Data R5'!M939,"&gt;0")+COUNTIF('Data R5'!O939,"&gt;0")+COUNTIF('Data R5'!Q939,"&gt;0")+COUNTIF('Data R5'!S939,"&gt;0")+COUNTIF('Data R5'!U939,"&gt;0")+COUNTIF('Data R5'!W939,"&gt;0")+COUNTIF('Data R5'!Y939,"&gt;0"))&gt;0,1,0))</f>
        <v/>
      </c>
      <c r="M4929" t="inlineStr">
        <is>
          <t>Data R</t>
        </is>
      </c>
    </row>
    <row r="4930">
      <c r="A4930" t="inlineStr">
        <is>
          <t>Regional 5</t>
        </is>
      </c>
      <c r="B4930">
        <f>IF('Data R5'!C940="","",'Data R5'!B940)</f>
        <v/>
      </c>
      <c r="C4930">
        <f>IF('Data R5'!C940="","",'Data R5'!C940)</f>
        <v/>
      </c>
      <c r="D4930">
        <f>IF('Data R5'!C940="","",'Data R5'!D940)</f>
        <v/>
      </c>
      <c r="E4930">
        <f>IF('Data R5'!C940="","",'Data R5'!E940)</f>
        <v/>
      </c>
      <c r="F4930">
        <f>IF('Data R5'!C940="","",'Data R5'!F940)</f>
        <v/>
      </c>
      <c r="G4930">
        <f>IF('Data R5'!C940="","",'Data R5'!AD940)</f>
        <v/>
      </c>
      <c r="H4930">
        <f>IF('Data R5'!C940="","",'Data R5'!AC940)</f>
        <v/>
      </c>
      <c r="I4930">
        <f>IF('Data R5'!C940="","",COUNTIF('Data R5'!J940,"&gt;0")+COUNTIF('Data R5'!L940,"&gt;0")+COUNTIF('Data R5'!N940,"&gt;0")+COUNTIF('Data R5'!P940,"&gt;0")+COUNTIF('Data R5'!R940,"&gt;0")+COUNTIF('Data R5'!T940,"&gt;0")+COUNTIF('Data R5'!V940,"&gt;0")+COUNTIF('Data R5'!X940,"&gt;0"))</f>
        <v/>
      </c>
      <c r="J4930">
        <f>IF('Data R5'!C940="","",IF((COUNTIF('Data R5'!K940,"&gt;0")+COUNTIF('Data R5'!M940,"&gt;0")+COUNTIF('Data R5'!O940,"&gt;0")+COUNTIF('Data R5'!Q940,"&gt;0")+COUNTIF('Data R5'!S940,"&gt;0")+COUNTIF('Data R5'!U940,"&gt;0")+COUNTIF('Data R5'!W940,"&gt;0")+COUNTIF('Data R5'!Y940,"&gt;0"))&gt;0,1,0))</f>
        <v/>
      </c>
      <c r="M4930" t="inlineStr">
        <is>
          <t>Data R</t>
        </is>
      </c>
    </row>
    <row r="4931">
      <c r="A4931" t="inlineStr">
        <is>
          <t>Regional 5</t>
        </is>
      </c>
      <c r="B4931">
        <f>IF('Data R5'!C941="","",'Data R5'!B941)</f>
        <v/>
      </c>
      <c r="C4931">
        <f>IF('Data R5'!C941="","",'Data R5'!C941)</f>
        <v/>
      </c>
      <c r="D4931">
        <f>IF('Data R5'!C941="","",'Data R5'!D941)</f>
        <v/>
      </c>
      <c r="E4931">
        <f>IF('Data R5'!C941="","",'Data R5'!E941)</f>
        <v/>
      </c>
      <c r="F4931">
        <f>IF('Data R5'!C941="","",'Data R5'!F941)</f>
        <v/>
      </c>
      <c r="G4931">
        <f>IF('Data R5'!C941="","",'Data R5'!AD941)</f>
        <v/>
      </c>
      <c r="H4931">
        <f>IF('Data R5'!C941="","",'Data R5'!AC941)</f>
        <v/>
      </c>
      <c r="I4931">
        <f>IF('Data R5'!C941="","",COUNTIF('Data R5'!J941,"&gt;0")+COUNTIF('Data R5'!L941,"&gt;0")+COUNTIF('Data R5'!N941,"&gt;0")+COUNTIF('Data R5'!P941,"&gt;0")+COUNTIF('Data R5'!R941,"&gt;0")+COUNTIF('Data R5'!T941,"&gt;0")+COUNTIF('Data R5'!V941,"&gt;0")+COUNTIF('Data R5'!X941,"&gt;0"))</f>
        <v/>
      </c>
      <c r="J4931">
        <f>IF('Data R5'!C941="","",IF((COUNTIF('Data R5'!K941,"&gt;0")+COUNTIF('Data R5'!M941,"&gt;0")+COUNTIF('Data R5'!O941,"&gt;0")+COUNTIF('Data R5'!Q941,"&gt;0")+COUNTIF('Data R5'!S941,"&gt;0")+COUNTIF('Data R5'!U941,"&gt;0")+COUNTIF('Data R5'!W941,"&gt;0")+COUNTIF('Data R5'!Y941,"&gt;0"))&gt;0,1,0))</f>
        <v/>
      </c>
      <c r="M4931" t="inlineStr">
        <is>
          <t>Data R</t>
        </is>
      </c>
    </row>
    <row r="4932">
      <c r="A4932" t="inlineStr">
        <is>
          <t>Regional 5</t>
        </is>
      </c>
      <c r="B4932">
        <f>IF('Data R5'!C942="","",'Data R5'!B942)</f>
        <v/>
      </c>
      <c r="C4932">
        <f>IF('Data R5'!C942="","",'Data R5'!C942)</f>
        <v/>
      </c>
      <c r="D4932">
        <f>IF('Data R5'!C942="","",'Data R5'!D942)</f>
        <v/>
      </c>
      <c r="E4932">
        <f>IF('Data R5'!C942="","",'Data R5'!E942)</f>
        <v/>
      </c>
      <c r="F4932">
        <f>IF('Data R5'!C942="","",'Data R5'!F942)</f>
        <v/>
      </c>
      <c r="G4932">
        <f>IF('Data R5'!C942="","",'Data R5'!AD942)</f>
        <v/>
      </c>
      <c r="H4932">
        <f>IF('Data R5'!C942="","",'Data R5'!AC942)</f>
        <v/>
      </c>
      <c r="I4932">
        <f>IF('Data R5'!C942="","",COUNTIF('Data R5'!J942,"&gt;0")+COUNTIF('Data R5'!L942,"&gt;0")+COUNTIF('Data R5'!N942,"&gt;0")+COUNTIF('Data R5'!P942,"&gt;0")+COUNTIF('Data R5'!R942,"&gt;0")+COUNTIF('Data R5'!T942,"&gt;0")+COUNTIF('Data R5'!V942,"&gt;0")+COUNTIF('Data R5'!X942,"&gt;0"))</f>
        <v/>
      </c>
      <c r="J4932">
        <f>IF('Data R5'!C942="","",IF((COUNTIF('Data R5'!K942,"&gt;0")+COUNTIF('Data R5'!M942,"&gt;0")+COUNTIF('Data R5'!O942,"&gt;0")+COUNTIF('Data R5'!Q942,"&gt;0")+COUNTIF('Data R5'!S942,"&gt;0")+COUNTIF('Data R5'!U942,"&gt;0")+COUNTIF('Data R5'!W942,"&gt;0")+COUNTIF('Data R5'!Y942,"&gt;0"))&gt;0,1,0))</f>
        <v/>
      </c>
      <c r="M4932" t="inlineStr">
        <is>
          <t>Data R</t>
        </is>
      </c>
    </row>
    <row r="4933">
      <c r="A4933" t="inlineStr">
        <is>
          <t>Regional 5</t>
        </is>
      </c>
      <c r="B4933">
        <f>IF('Data R5'!C943="","",'Data R5'!B943)</f>
        <v/>
      </c>
      <c r="C4933">
        <f>IF('Data R5'!C943="","",'Data R5'!C943)</f>
        <v/>
      </c>
      <c r="D4933">
        <f>IF('Data R5'!C943="","",'Data R5'!D943)</f>
        <v/>
      </c>
      <c r="E4933">
        <f>IF('Data R5'!C943="","",'Data R5'!E943)</f>
        <v/>
      </c>
      <c r="F4933">
        <f>IF('Data R5'!C943="","",'Data R5'!F943)</f>
        <v/>
      </c>
      <c r="G4933">
        <f>IF('Data R5'!C943="","",'Data R5'!AD943)</f>
        <v/>
      </c>
      <c r="H4933">
        <f>IF('Data R5'!C943="","",'Data R5'!AC943)</f>
        <v/>
      </c>
      <c r="I4933">
        <f>IF('Data R5'!C943="","",COUNTIF('Data R5'!J943,"&gt;0")+COUNTIF('Data R5'!L943,"&gt;0")+COUNTIF('Data R5'!N943,"&gt;0")+COUNTIF('Data R5'!P943,"&gt;0")+COUNTIF('Data R5'!R943,"&gt;0")+COUNTIF('Data R5'!T943,"&gt;0")+COUNTIF('Data R5'!V943,"&gt;0")+COUNTIF('Data R5'!X943,"&gt;0"))</f>
        <v/>
      </c>
      <c r="J4933">
        <f>IF('Data R5'!C943="","",IF((COUNTIF('Data R5'!K943,"&gt;0")+COUNTIF('Data R5'!M943,"&gt;0")+COUNTIF('Data R5'!O943,"&gt;0")+COUNTIF('Data R5'!Q943,"&gt;0")+COUNTIF('Data R5'!S943,"&gt;0")+COUNTIF('Data R5'!U943,"&gt;0")+COUNTIF('Data R5'!W943,"&gt;0")+COUNTIF('Data R5'!Y943,"&gt;0"))&gt;0,1,0))</f>
        <v/>
      </c>
      <c r="M4933" t="inlineStr">
        <is>
          <t>Data R</t>
        </is>
      </c>
    </row>
    <row r="4934">
      <c r="A4934" t="inlineStr">
        <is>
          <t>Regional 5</t>
        </is>
      </c>
      <c r="B4934">
        <f>IF('Data R5'!C944="","",'Data R5'!B944)</f>
        <v/>
      </c>
      <c r="C4934">
        <f>IF('Data R5'!C944="","",'Data R5'!C944)</f>
        <v/>
      </c>
      <c r="D4934">
        <f>IF('Data R5'!C944="","",'Data R5'!D944)</f>
        <v/>
      </c>
      <c r="E4934">
        <f>IF('Data R5'!C944="","",'Data R5'!E944)</f>
        <v/>
      </c>
      <c r="F4934">
        <f>IF('Data R5'!C944="","",'Data R5'!F944)</f>
        <v/>
      </c>
      <c r="G4934">
        <f>IF('Data R5'!C944="","",'Data R5'!AD944)</f>
        <v/>
      </c>
      <c r="H4934">
        <f>IF('Data R5'!C944="","",'Data R5'!AC944)</f>
        <v/>
      </c>
      <c r="I4934">
        <f>IF('Data R5'!C944="","",COUNTIF('Data R5'!J944,"&gt;0")+COUNTIF('Data R5'!L944,"&gt;0")+COUNTIF('Data R5'!N944,"&gt;0")+COUNTIF('Data R5'!P944,"&gt;0")+COUNTIF('Data R5'!R944,"&gt;0")+COUNTIF('Data R5'!T944,"&gt;0")+COUNTIF('Data R5'!V944,"&gt;0")+COUNTIF('Data R5'!X944,"&gt;0"))</f>
        <v/>
      </c>
      <c r="J4934">
        <f>IF('Data R5'!C944="","",IF((COUNTIF('Data R5'!K944,"&gt;0")+COUNTIF('Data R5'!M944,"&gt;0")+COUNTIF('Data R5'!O944,"&gt;0")+COUNTIF('Data R5'!Q944,"&gt;0")+COUNTIF('Data R5'!S944,"&gt;0")+COUNTIF('Data R5'!U944,"&gt;0")+COUNTIF('Data R5'!W944,"&gt;0")+COUNTIF('Data R5'!Y944,"&gt;0"))&gt;0,1,0))</f>
        <v/>
      </c>
      <c r="M4934" t="inlineStr">
        <is>
          <t>Data R</t>
        </is>
      </c>
    </row>
    <row r="4935">
      <c r="A4935" t="inlineStr">
        <is>
          <t>Regional 5</t>
        </is>
      </c>
      <c r="B4935">
        <f>IF('Data R5'!C945="","",'Data R5'!B945)</f>
        <v/>
      </c>
      <c r="C4935">
        <f>IF('Data R5'!C945="","",'Data R5'!C945)</f>
        <v/>
      </c>
      <c r="D4935">
        <f>IF('Data R5'!C945="","",'Data R5'!D945)</f>
        <v/>
      </c>
      <c r="E4935">
        <f>IF('Data R5'!C945="","",'Data R5'!E945)</f>
        <v/>
      </c>
      <c r="F4935">
        <f>IF('Data R5'!C945="","",'Data R5'!F945)</f>
        <v/>
      </c>
      <c r="G4935">
        <f>IF('Data R5'!C945="","",'Data R5'!AD945)</f>
        <v/>
      </c>
      <c r="H4935">
        <f>IF('Data R5'!C945="","",'Data R5'!AC945)</f>
        <v/>
      </c>
      <c r="I4935">
        <f>IF('Data R5'!C945="","",COUNTIF('Data R5'!J945,"&gt;0")+COUNTIF('Data R5'!L945,"&gt;0")+COUNTIF('Data R5'!N945,"&gt;0")+COUNTIF('Data R5'!P945,"&gt;0")+COUNTIF('Data R5'!R945,"&gt;0")+COUNTIF('Data R5'!T945,"&gt;0")+COUNTIF('Data R5'!V945,"&gt;0")+COUNTIF('Data R5'!X945,"&gt;0"))</f>
        <v/>
      </c>
      <c r="J4935">
        <f>IF('Data R5'!C945="","",IF((COUNTIF('Data R5'!K945,"&gt;0")+COUNTIF('Data R5'!M945,"&gt;0")+COUNTIF('Data R5'!O945,"&gt;0")+COUNTIF('Data R5'!Q945,"&gt;0")+COUNTIF('Data R5'!S945,"&gt;0")+COUNTIF('Data R5'!U945,"&gt;0")+COUNTIF('Data R5'!W945,"&gt;0")+COUNTIF('Data R5'!Y945,"&gt;0"))&gt;0,1,0))</f>
        <v/>
      </c>
      <c r="M4935" t="inlineStr">
        <is>
          <t>Data R</t>
        </is>
      </c>
    </row>
    <row r="4936">
      <c r="A4936" t="inlineStr">
        <is>
          <t>Regional 5</t>
        </is>
      </c>
      <c r="B4936">
        <f>IF('Data R5'!C946="","",'Data R5'!B946)</f>
        <v/>
      </c>
      <c r="C4936">
        <f>IF('Data R5'!C946="","",'Data R5'!C946)</f>
        <v/>
      </c>
      <c r="D4936">
        <f>IF('Data R5'!C946="","",'Data R5'!D946)</f>
        <v/>
      </c>
      <c r="E4936">
        <f>IF('Data R5'!C946="","",'Data R5'!E946)</f>
        <v/>
      </c>
      <c r="F4936">
        <f>IF('Data R5'!C946="","",'Data R5'!F946)</f>
        <v/>
      </c>
      <c r="G4936">
        <f>IF('Data R5'!C946="","",'Data R5'!AD946)</f>
        <v/>
      </c>
      <c r="H4936">
        <f>IF('Data R5'!C946="","",'Data R5'!AC946)</f>
        <v/>
      </c>
      <c r="I4936">
        <f>IF('Data R5'!C946="","",COUNTIF('Data R5'!J946,"&gt;0")+COUNTIF('Data R5'!L946,"&gt;0")+COUNTIF('Data R5'!N946,"&gt;0")+COUNTIF('Data R5'!P946,"&gt;0")+COUNTIF('Data R5'!R946,"&gt;0")+COUNTIF('Data R5'!T946,"&gt;0")+COUNTIF('Data R5'!V946,"&gt;0")+COUNTIF('Data R5'!X946,"&gt;0"))</f>
        <v/>
      </c>
      <c r="J4936">
        <f>IF('Data R5'!C946="","",IF((COUNTIF('Data R5'!K946,"&gt;0")+COUNTIF('Data R5'!M946,"&gt;0")+COUNTIF('Data R5'!O946,"&gt;0")+COUNTIF('Data R5'!Q946,"&gt;0")+COUNTIF('Data R5'!S946,"&gt;0")+COUNTIF('Data R5'!U946,"&gt;0")+COUNTIF('Data R5'!W946,"&gt;0")+COUNTIF('Data R5'!Y946,"&gt;0"))&gt;0,1,0))</f>
        <v/>
      </c>
      <c r="M4936" t="inlineStr">
        <is>
          <t>Data R</t>
        </is>
      </c>
    </row>
    <row r="4937">
      <c r="A4937" t="inlineStr">
        <is>
          <t>Regional 5</t>
        </is>
      </c>
      <c r="B4937">
        <f>IF('Data R5'!C947="","",'Data R5'!B947)</f>
        <v/>
      </c>
      <c r="C4937">
        <f>IF('Data R5'!C947="","",'Data R5'!C947)</f>
        <v/>
      </c>
      <c r="D4937">
        <f>IF('Data R5'!C947="","",'Data R5'!D947)</f>
        <v/>
      </c>
      <c r="E4937">
        <f>IF('Data R5'!C947="","",'Data R5'!E947)</f>
        <v/>
      </c>
      <c r="F4937">
        <f>IF('Data R5'!C947="","",'Data R5'!F947)</f>
        <v/>
      </c>
      <c r="G4937">
        <f>IF('Data R5'!C947="","",'Data R5'!AD947)</f>
        <v/>
      </c>
      <c r="H4937">
        <f>IF('Data R5'!C947="","",'Data R5'!AC947)</f>
        <v/>
      </c>
      <c r="I4937">
        <f>IF('Data R5'!C947="","",COUNTIF('Data R5'!J947,"&gt;0")+COUNTIF('Data R5'!L947,"&gt;0")+COUNTIF('Data R5'!N947,"&gt;0")+COUNTIF('Data R5'!P947,"&gt;0")+COUNTIF('Data R5'!R947,"&gt;0")+COUNTIF('Data R5'!T947,"&gt;0")+COUNTIF('Data R5'!V947,"&gt;0")+COUNTIF('Data R5'!X947,"&gt;0"))</f>
        <v/>
      </c>
      <c r="J4937">
        <f>IF('Data R5'!C947="","",IF((COUNTIF('Data R5'!K947,"&gt;0")+COUNTIF('Data R5'!M947,"&gt;0")+COUNTIF('Data R5'!O947,"&gt;0")+COUNTIF('Data R5'!Q947,"&gt;0")+COUNTIF('Data R5'!S947,"&gt;0")+COUNTIF('Data R5'!U947,"&gt;0")+COUNTIF('Data R5'!W947,"&gt;0")+COUNTIF('Data R5'!Y947,"&gt;0"))&gt;0,1,0))</f>
        <v/>
      </c>
      <c r="M4937" t="inlineStr">
        <is>
          <t>Data R</t>
        </is>
      </c>
    </row>
    <row r="4938">
      <c r="A4938" t="inlineStr">
        <is>
          <t>Regional 5</t>
        </is>
      </c>
      <c r="B4938">
        <f>IF('Data R5'!C948="","",'Data R5'!B948)</f>
        <v/>
      </c>
      <c r="C4938">
        <f>IF('Data R5'!C948="","",'Data R5'!C948)</f>
        <v/>
      </c>
      <c r="D4938">
        <f>IF('Data R5'!C948="","",'Data R5'!D948)</f>
        <v/>
      </c>
      <c r="E4938">
        <f>IF('Data R5'!C948="","",'Data R5'!E948)</f>
        <v/>
      </c>
      <c r="F4938">
        <f>IF('Data R5'!C948="","",'Data R5'!F948)</f>
        <v/>
      </c>
      <c r="G4938">
        <f>IF('Data R5'!C948="","",'Data R5'!AD948)</f>
        <v/>
      </c>
      <c r="H4938">
        <f>IF('Data R5'!C948="","",'Data R5'!AC948)</f>
        <v/>
      </c>
      <c r="I4938">
        <f>IF('Data R5'!C948="","",COUNTIF('Data R5'!J948,"&gt;0")+COUNTIF('Data R5'!L948,"&gt;0")+COUNTIF('Data R5'!N948,"&gt;0")+COUNTIF('Data R5'!P948,"&gt;0")+COUNTIF('Data R5'!R948,"&gt;0")+COUNTIF('Data R5'!T948,"&gt;0")+COUNTIF('Data R5'!V948,"&gt;0")+COUNTIF('Data R5'!X948,"&gt;0"))</f>
        <v/>
      </c>
      <c r="J4938">
        <f>IF('Data R5'!C948="","",IF((COUNTIF('Data R5'!K948,"&gt;0")+COUNTIF('Data R5'!M948,"&gt;0")+COUNTIF('Data R5'!O948,"&gt;0")+COUNTIF('Data R5'!Q948,"&gt;0")+COUNTIF('Data R5'!S948,"&gt;0")+COUNTIF('Data R5'!U948,"&gt;0")+COUNTIF('Data R5'!W948,"&gt;0")+COUNTIF('Data R5'!Y948,"&gt;0"))&gt;0,1,0))</f>
        <v/>
      </c>
      <c r="M4938" t="inlineStr">
        <is>
          <t>Data R</t>
        </is>
      </c>
    </row>
    <row r="4939">
      <c r="A4939" t="inlineStr">
        <is>
          <t>Regional 5</t>
        </is>
      </c>
      <c r="B4939">
        <f>IF('Data R5'!C949="","",'Data R5'!B949)</f>
        <v/>
      </c>
      <c r="C4939">
        <f>IF('Data R5'!C949="","",'Data R5'!C949)</f>
        <v/>
      </c>
      <c r="D4939">
        <f>IF('Data R5'!C949="","",'Data R5'!D949)</f>
        <v/>
      </c>
      <c r="E4939">
        <f>IF('Data R5'!C949="","",'Data R5'!E949)</f>
        <v/>
      </c>
      <c r="F4939">
        <f>IF('Data R5'!C949="","",'Data R5'!F949)</f>
        <v/>
      </c>
      <c r="G4939">
        <f>IF('Data R5'!C949="","",'Data R5'!AD949)</f>
        <v/>
      </c>
      <c r="H4939">
        <f>IF('Data R5'!C949="","",'Data R5'!AC949)</f>
        <v/>
      </c>
      <c r="I4939">
        <f>IF('Data R5'!C949="","",COUNTIF('Data R5'!J949,"&gt;0")+COUNTIF('Data R5'!L949,"&gt;0")+COUNTIF('Data R5'!N949,"&gt;0")+COUNTIF('Data R5'!P949,"&gt;0")+COUNTIF('Data R5'!R949,"&gt;0")+COUNTIF('Data R5'!T949,"&gt;0")+COUNTIF('Data R5'!V949,"&gt;0")+COUNTIF('Data R5'!X949,"&gt;0"))</f>
        <v/>
      </c>
      <c r="J4939">
        <f>IF('Data R5'!C949="","",IF((COUNTIF('Data R5'!K949,"&gt;0")+COUNTIF('Data R5'!M949,"&gt;0")+COUNTIF('Data R5'!O949,"&gt;0")+COUNTIF('Data R5'!Q949,"&gt;0")+COUNTIF('Data R5'!S949,"&gt;0")+COUNTIF('Data R5'!U949,"&gt;0")+COUNTIF('Data R5'!W949,"&gt;0")+COUNTIF('Data R5'!Y949,"&gt;0"))&gt;0,1,0))</f>
        <v/>
      </c>
      <c r="M4939" t="inlineStr">
        <is>
          <t>Data R</t>
        </is>
      </c>
    </row>
    <row r="4940">
      <c r="A4940" t="inlineStr">
        <is>
          <t>Regional 5</t>
        </is>
      </c>
      <c r="B4940">
        <f>IF('Data R5'!C950="","",'Data R5'!B950)</f>
        <v/>
      </c>
      <c r="C4940">
        <f>IF('Data R5'!C950="","",'Data R5'!C950)</f>
        <v/>
      </c>
      <c r="D4940">
        <f>IF('Data R5'!C950="","",'Data R5'!D950)</f>
        <v/>
      </c>
      <c r="E4940">
        <f>IF('Data R5'!C950="","",'Data R5'!E950)</f>
        <v/>
      </c>
      <c r="F4940">
        <f>IF('Data R5'!C950="","",'Data R5'!F950)</f>
        <v/>
      </c>
      <c r="G4940">
        <f>IF('Data R5'!C950="","",'Data R5'!AD950)</f>
        <v/>
      </c>
      <c r="H4940">
        <f>IF('Data R5'!C950="","",'Data R5'!AC950)</f>
        <v/>
      </c>
      <c r="I4940">
        <f>IF('Data R5'!C950="","",COUNTIF('Data R5'!J950,"&gt;0")+COUNTIF('Data R5'!L950,"&gt;0")+COUNTIF('Data R5'!N950,"&gt;0")+COUNTIF('Data R5'!P950,"&gt;0")+COUNTIF('Data R5'!R950,"&gt;0")+COUNTIF('Data R5'!T950,"&gt;0")+COUNTIF('Data R5'!V950,"&gt;0")+COUNTIF('Data R5'!X950,"&gt;0"))</f>
        <v/>
      </c>
      <c r="J4940">
        <f>IF('Data R5'!C950="","",IF((COUNTIF('Data R5'!K950,"&gt;0")+COUNTIF('Data R5'!M950,"&gt;0")+COUNTIF('Data R5'!O950,"&gt;0")+COUNTIF('Data R5'!Q950,"&gt;0")+COUNTIF('Data R5'!S950,"&gt;0")+COUNTIF('Data R5'!U950,"&gt;0")+COUNTIF('Data R5'!W950,"&gt;0")+COUNTIF('Data R5'!Y950,"&gt;0"))&gt;0,1,0))</f>
        <v/>
      </c>
      <c r="M4940" t="inlineStr">
        <is>
          <t>Data R</t>
        </is>
      </c>
    </row>
    <row r="4941">
      <c r="A4941" t="inlineStr">
        <is>
          <t>Regional 5</t>
        </is>
      </c>
      <c r="B4941">
        <f>IF('Data R5'!C951="","",'Data R5'!B951)</f>
        <v/>
      </c>
      <c r="C4941">
        <f>IF('Data R5'!C951="","",'Data R5'!C951)</f>
        <v/>
      </c>
      <c r="D4941">
        <f>IF('Data R5'!C951="","",'Data R5'!D951)</f>
        <v/>
      </c>
      <c r="E4941">
        <f>IF('Data R5'!C951="","",'Data R5'!E951)</f>
        <v/>
      </c>
      <c r="F4941">
        <f>IF('Data R5'!C951="","",'Data R5'!F951)</f>
        <v/>
      </c>
      <c r="G4941">
        <f>IF('Data R5'!C951="","",'Data R5'!AD951)</f>
        <v/>
      </c>
      <c r="H4941">
        <f>IF('Data R5'!C951="","",'Data R5'!AC951)</f>
        <v/>
      </c>
      <c r="I4941">
        <f>IF('Data R5'!C951="","",COUNTIF('Data R5'!J951,"&gt;0")+COUNTIF('Data R5'!L951,"&gt;0")+COUNTIF('Data R5'!N951,"&gt;0")+COUNTIF('Data R5'!P951,"&gt;0")+COUNTIF('Data R5'!R951,"&gt;0")+COUNTIF('Data R5'!T951,"&gt;0")+COUNTIF('Data R5'!V951,"&gt;0")+COUNTIF('Data R5'!X951,"&gt;0"))</f>
        <v/>
      </c>
      <c r="J4941">
        <f>IF('Data R5'!C951="","",IF((COUNTIF('Data R5'!K951,"&gt;0")+COUNTIF('Data R5'!M951,"&gt;0")+COUNTIF('Data R5'!O951,"&gt;0")+COUNTIF('Data R5'!Q951,"&gt;0")+COUNTIF('Data R5'!S951,"&gt;0")+COUNTIF('Data R5'!U951,"&gt;0")+COUNTIF('Data R5'!W951,"&gt;0")+COUNTIF('Data R5'!Y951,"&gt;0"))&gt;0,1,0))</f>
        <v/>
      </c>
      <c r="M4941" t="inlineStr">
        <is>
          <t>Data R</t>
        </is>
      </c>
    </row>
    <row r="4942">
      <c r="A4942" t="inlineStr">
        <is>
          <t>Regional 5</t>
        </is>
      </c>
      <c r="B4942">
        <f>IF('Data R5'!C952="","",'Data R5'!B952)</f>
        <v/>
      </c>
      <c r="C4942">
        <f>IF('Data R5'!C952="","",'Data R5'!C952)</f>
        <v/>
      </c>
      <c r="D4942">
        <f>IF('Data R5'!C952="","",'Data R5'!D952)</f>
        <v/>
      </c>
      <c r="E4942">
        <f>IF('Data R5'!C952="","",'Data R5'!E952)</f>
        <v/>
      </c>
      <c r="F4942">
        <f>IF('Data R5'!C952="","",'Data R5'!F952)</f>
        <v/>
      </c>
      <c r="G4942">
        <f>IF('Data R5'!C952="","",'Data R5'!AD952)</f>
        <v/>
      </c>
      <c r="H4942">
        <f>IF('Data R5'!C952="","",'Data R5'!AC952)</f>
        <v/>
      </c>
      <c r="I4942">
        <f>IF('Data R5'!C952="","",COUNTIF('Data R5'!J952,"&gt;0")+COUNTIF('Data R5'!L952,"&gt;0")+COUNTIF('Data R5'!N952,"&gt;0")+COUNTIF('Data R5'!P952,"&gt;0")+COUNTIF('Data R5'!R952,"&gt;0")+COUNTIF('Data R5'!T952,"&gt;0")+COUNTIF('Data R5'!V952,"&gt;0")+COUNTIF('Data R5'!X952,"&gt;0"))</f>
        <v/>
      </c>
      <c r="J4942">
        <f>IF('Data R5'!C952="","",IF((COUNTIF('Data R5'!K952,"&gt;0")+COUNTIF('Data R5'!M952,"&gt;0")+COUNTIF('Data R5'!O952,"&gt;0")+COUNTIF('Data R5'!Q952,"&gt;0")+COUNTIF('Data R5'!S952,"&gt;0")+COUNTIF('Data R5'!U952,"&gt;0")+COUNTIF('Data R5'!W952,"&gt;0")+COUNTIF('Data R5'!Y952,"&gt;0"))&gt;0,1,0))</f>
        <v/>
      </c>
      <c r="M4942" t="inlineStr">
        <is>
          <t>Data R</t>
        </is>
      </c>
    </row>
    <row r="4943">
      <c r="A4943" t="inlineStr">
        <is>
          <t>Regional 5</t>
        </is>
      </c>
      <c r="B4943">
        <f>IF('Data R5'!C953="","",'Data R5'!B953)</f>
        <v/>
      </c>
      <c r="C4943">
        <f>IF('Data R5'!C953="","",'Data R5'!C953)</f>
        <v/>
      </c>
      <c r="D4943">
        <f>IF('Data R5'!C953="","",'Data R5'!D953)</f>
        <v/>
      </c>
      <c r="E4943">
        <f>IF('Data R5'!C953="","",'Data R5'!E953)</f>
        <v/>
      </c>
      <c r="F4943">
        <f>IF('Data R5'!C953="","",'Data R5'!F953)</f>
        <v/>
      </c>
      <c r="G4943">
        <f>IF('Data R5'!C953="","",'Data R5'!AD953)</f>
        <v/>
      </c>
      <c r="H4943">
        <f>IF('Data R5'!C953="","",'Data R5'!AC953)</f>
        <v/>
      </c>
      <c r="I4943">
        <f>IF('Data R5'!C953="","",COUNTIF('Data R5'!J953,"&gt;0")+COUNTIF('Data R5'!L953,"&gt;0")+COUNTIF('Data R5'!N953,"&gt;0")+COUNTIF('Data R5'!P953,"&gt;0")+COUNTIF('Data R5'!R953,"&gt;0")+COUNTIF('Data R5'!T953,"&gt;0")+COUNTIF('Data R5'!V953,"&gt;0")+COUNTIF('Data R5'!X953,"&gt;0"))</f>
        <v/>
      </c>
      <c r="J4943">
        <f>IF('Data R5'!C953="","",IF((COUNTIF('Data R5'!K953,"&gt;0")+COUNTIF('Data R5'!M953,"&gt;0")+COUNTIF('Data R5'!O953,"&gt;0")+COUNTIF('Data R5'!Q953,"&gt;0")+COUNTIF('Data R5'!S953,"&gt;0")+COUNTIF('Data R5'!U953,"&gt;0")+COUNTIF('Data R5'!W953,"&gt;0")+COUNTIF('Data R5'!Y953,"&gt;0"))&gt;0,1,0))</f>
        <v/>
      </c>
      <c r="M4943" t="inlineStr">
        <is>
          <t>Data R</t>
        </is>
      </c>
    </row>
    <row r="4944">
      <c r="A4944" t="inlineStr">
        <is>
          <t>Regional 5</t>
        </is>
      </c>
      <c r="B4944">
        <f>IF('Data R5'!C954="","",'Data R5'!B954)</f>
        <v/>
      </c>
      <c r="C4944">
        <f>IF('Data R5'!C954="","",'Data R5'!C954)</f>
        <v/>
      </c>
      <c r="D4944">
        <f>IF('Data R5'!C954="","",'Data R5'!D954)</f>
        <v/>
      </c>
      <c r="E4944">
        <f>IF('Data R5'!C954="","",'Data R5'!E954)</f>
        <v/>
      </c>
      <c r="F4944">
        <f>IF('Data R5'!C954="","",'Data R5'!F954)</f>
        <v/>
      </c>
      <c r="G4944">
        <f>IF('Data R5'!C954="","",'Data R5'!AD954)</f>
        <v/>
      </c>
      <c r="H4944">
        <f>IF('Data R5'!C954="","",'Data R5'!AC954)</f>
        <v/>
      </c>
      <c r="I4944">
        <f>IF('Data R5'!C954="","",COUNTIF('Data R5'!J954,"&gt;0")+COUNTIF('Data R5'!L954,"&gt;0")+COUNTIF('Data R5'!N954,"&gt;0")+COUNTIF('Data R5'!P954,"&gt;0")+COUNTIF('Data R5'!R954,"&gt;0")+COUNTIF('Data R5'!T954,"&gt;0")+COUNTIF('Data R5'!V954,"&gt;0")+COUNTIF('Data R5'!X954,"&gt;0"))</f>
        <v/>
      </c>
      <c r="J4944">
        <f>IF('Data R5'!C954="","",IF((COUNTIF('Data R5'!K954,"&gt;0")+COUNTIF('Data R5'!M954,"&gt;0")+COUNTIF('Data R5'!O954,"&gt;0")+COUNTIF('Data R5'!Q954,"&gt;0")+COUNTIF('Data R5'!S954,"&gt;0")+COUNTIF('Data R5'!U954,"&gt;0")+COUNTIF('Data R5'!W954,"&gt;0")+COUNTIF('Data R5'!Y954,"&gt;0"))&gt;0,1,0))</f>
        <v/>
      </c>
      <c r="M4944" t="inlineStr">
        <is>
          <t>Data R</t>
        </is>
      </c>
    </row>
    <row r="4945">
      <c r="A4945" t="inlineStr">
        <is>
          <t>Regional 5</t>
        </is>
      </c>
      <c r="B4945">
        <f>IF('Data R5'!C955="","",'Data R5'!B955)</f>
        <v/>
      </c>
      <c r="C4945">
        <f>IF('Data R5'!C955="","",'Data R5'!C955)</f>
        <v/>
      </c>
      <c r="D4945">
        <f>IF('Data R5'!C955="","",'Data R5'!D955)</f>
        <v/>
      </c>
      <c r="E4945">
        <f>IF('Data R5'!C955="","",'Data R5'!E955)</f>
        <v/>
      </c>
      <c r="F4945">
        <f>IF('Data R5'!C955="","",'Data R5'!F955)</f>
        <v/>
      </c>
      <c r="G4945">
        <f>IF('Data R5'!C955="","",'Data R5'!AD955)</f>
        <v/>
      </c>
      <c r="H4945">
        <f>IF('Data R5'!C955="","",'Data R5'!AC955)</f>
        <v/>
      </c>
      <c r="I4945">
        <f>IF('Data R5'!C955="","",COUNTIF('Data R5'!J955,"&gt;0")+COUNTIF('Data R5'!L955,"&gt;0")+COUNTIF('Data R5'!N955,"&gt;0")+COUNTIF('Data R5'!P955,"&gt;0")+COUNTIF('Data R5'!R955,"&gt;0")+COUNTIF('Data R5'!T955,"&gt;0")+COUNTIF('Data R5'!V955,"&gt;0")+COUNTIF('Data R5'!X955,"&gt;0"))</f>
        <v/>
      </c>
      <c r="J4945">
        <f>IF('Data R5'!C955="","",IF((COUNTIF('Data R5'!K955,"&gt;0")+COUNTIF('Data R5'!M955,"&gt;0")+COUNTIF('Data R5'!O955,"&gt;0")+COUNTIF('Data R5'!Q955,"&gt;0")+COUNTIF('Data R5'!S955,"&gt;0")+COUNTIF('Data R5'!U955,"&gt;0")+COUNTIF('Data R5'!W955,"&gt;0")+COUNTIF('Data R5'!Y955,"&gt;0"))&gt;0,1,0))</f>
        <v/>
      </c>
      <c r="M4945" t="inlineStr">
        <is>
          <t>Data R</t>
        </is>
      </c>
    </row>
    <row r="4946">
      <c r="A4946" t="inlineStr">
        <is>
          <t>Regional 5</t>
        </is>
      </c>
      <c r="B4946">
        <f>IF('Data R5'!C956="","",'Data R5'!B956)</f>
        <v/>
      </c>
      <c r="C4946">
        <f>IF('Data R5'!C956="","",'Data R5'!C956)</f>
        <v/>
      </c>
      <c r="D4946">
        <f>IF('Data R5'!C956="","",'Data R5'!D956)</f>
        <v/>
      </c>
      <c r="E4946">
        <f>IF('Data R5'!C956="","",'Data R5'!E956)</f>
        <v/>
      </c>
      <c r="F4946">
        <f>IF('Data R5'!C956="","",'Data R5'!F956)</f>
        <v/>
      </c>
      <c r="G4946">
        <f>IF('Data R5'!C956="","",'Data R5'!AD956)</f>
        <v/>
      </c>
      <c r="H4946">
        <f>IF('Data R5'!C956="","",'Data R5'!AC956)</f>
        <v/>
      </c>
      <c r="I4946">
        <f>IF('Data R5'!C956="","",COUNTIF('Data R5'!J956,"&gt;0")+COUNTIF('Data R5'!L956,"&gt;0")+COUNTIF('Data R5'!N956,"&gt;0")+COUNTIF('Data R5'!P956,"&gt;0")+COUNTIF('Data R5'!R956,"&gt;0")+COUNTIF('Data R5'!T956,"&gt;0")+COUNTIF('Data R5'!V956,"&gt;0")+COUNTIF('Data R5'!X956,"&gt;0"))</f>
        <v/>
      </c>
      <c r="J4946">
        <f>IF('Data R5'!C956="","",IF((COUNTIF('Data R5'!K956,"&gt;0")+COUNTIF('Data R5'!M956,"&gt;0")+COUNTIF('Data R5'!O956,"&gt;0")+COUNTIF('Data R5'!Q956,"&gt;0")+COUNTIF('Data R5'!S956,"&gt;0")+COUNTIF('Data R5'!U956,"&gt;0")+COUNTIF('Data R5'!W956,"&gt;0")+COUNTIF('Data R5'!Y956,"&gt;0"))&gt;0,1,0))</f>
        <v/>
      </c>
      <c r="M4946" t="inlineStr">
        <is>
          <t>Data R</t>
        </is>
      </c>
    </row>
    <row r="4947">
      <c r="A4947" t="inlineStr">
        <is>
          <t>Regional 5</t>
        </is>
      </c>
      <c r="B4947">
        <f>IF('Data R5'!C957="","",'Data R5'!B957)</f>
        <v/>
      </c>
      <c r="C4947">
        <f>IF('Data R5'!C957="","",'Data R5'!C957)</f>
        <v/>
      </c>
      <c r="D4947">
        <f>IF('Data R5'!C957="","",'Data R5'!D957)</f>
        <v/>
      </c>
      <c r="E4947">
        <f>IF('Data R5'!C957="","",'Data R5'!E957)</f>
        <v/>
      </c>
      <c r="F4947">
        <f>IF('Data R5'!C957="","",'Data R5'!F957)</f>
        <v/>
      </c>
      <c r="G4947">
        <f>IF('Data R5'!C957="","",'Data R5'!AD957)</f>
        <v/>
      </c>
      <c r="H4947">
        <f>IF('Data R5'!C957="","",'Data R5'!AC957)</f>
        <v/>
      </c>
      <c r="I4947">
        <f>IF('Data R5'!C957="","",COUNTIF('Data R5'!J957,"&gt;0")+COUNTIF('Data R5'!L957,"&gt;0")+COUNTIF('Data R5'!N957,"&gt;0")+COUNTIF('Data R5'!P957,"&gt;0")+COUNTIF('Data R5'!R957,"&gt;0")+COUNTIF('Data R5'!T957,"&gt;0")+COUNTIF('Data R5'!V957,"&gt;0")+COUNTIF('Data R5'!X957,"&gt;0"))</f>
        <v/>
      </c>
      <c r="J4947">
        <f>IF('Data R5'!C957="","",IF((COUNTIF('Data R5'!K957,"&gt;0")+COUNTIF('Data R5'!M957,"&gt;0")+COUNTIF('Data R5'!O957,"&gt;0")+COUNTIF('Data R5'!Q957,"&gt;0")+COUNTIF('Data R5'!S957,"&gt;0")+COUNTIF('Data R5'!U957,"&gt;0")+COUNTIF('Data R5'!W957,"&gt;0")+COUNTIF('Data R5'!Y957,"&gt;0"))&gt;0,1,0))</f>
        <v/>
      </c>
      <c r="M4947" t="inlineStr">
        <is>
          <t>Data R</t>
        </is>
      </c>
    </row>
    <row r="4948">
      <c r="A4948" t="inlineStr">
        <is>
          <t>Regional 5</t>
        </is>
      </c>
      <c r="B4948">
        <f>IF('Data R5'!C958="","",'Data R5'!B958)</f>
        <v/>
      </c>
      <c r="C4948">
        <f>IF('Data R5'!C958="","",'Data R5'!C958)</f>
        <v/>
      </c>
      <c r="D4948">
        <f>IF('Data R5'!C958="","",'Data R5'!D958)</f>
        <v/>
      </c>
      <c r="E4948">
        <f>IF('Data R5'!C958="","",'Data R5'!E958)</f>
        <v/>
      </c>
      <c r="F4948">
        <f>IF('Data R5'!C958="","",'Data R5'!F958)</f>
        <v/>
      </c>
      <c r="G4948">
        <f>IF('Data R5'!C958="","",'Data R5'!AD958)</f>
        <v/>
      </c>
      <c r="H4948">
        <f>IF('Data R5'!C958="","",'Data R5'!AC958)</f>
        <v/>
      </c>
      <c r="I4948">
        <f>IF('Data R5'!C958="","",COUNTIF('Data R5'!J958,"&gt;0")+COUNTIF('Data R5'!L958,"&gt;0")+COUNTIF('Data R5'!N958,"&gt;0")+COUNTIF('Data R5'!P958,"&gt;0")+COUNTIF('Data R5'!R958,"&gt;0")+COUNTIF('Data R5'!T958,"&gt;0")+COUNTIF('Data R5'!V958,"&gt;0")+COUNTIF('Data R5'!X958,"&gt;0"))</f>
        <v/>
      </c>
      <c r="J4948">
        <f>IF('Data R5'!C958="","",IF((COUNTIF('Data R5'!K958,"&gt;0")+COUNTIF('Data R5'!M958,"&gt;0")+COUNTIF('Data R5'!O958,"&gt;0")+COUNTIF('Data R5'!Q958,"&gt;0")+COUNTIF('Data R5'!S958,"&gt;0")+COUNTIF('Data R5'!U958,"&gt;0")+COUNTIF('Data R5'!W958,"&gt;0")+COUNTIF('Data R5'!Y958,"&gt;0"))&gt;0,1,0))</f>
        <v/>
      </c>
      <c r="M4948" t="inlineStr">
        <is>
          <t>Data R</t>
        </is>
      </c>
    </row>
    <row r="4949">
      <c r="A4949" t="inlineStr">
        <is>
          <t>Regional 5</t>
        </is>
      </c>
      <c r="B4949">
        <f>IF('Data R5'!C959="","",'Data R5'!B959)</f>
        <v/>
      </c>
      <c r="C4949">
        <f>IF('Data R5'!C959="","",'Data R5'!C959)</f>
        <v/>
      </c>
      <c r="D4949">
        <f>IF('Data R5'!C959="","",'Data R5'!D959)</f>
        <v/>
      </c>
      <c r="E4949">
        <f>IF('Data R5'!C959="","",'Data R5'!E959)</f>
        <v/>
      </c>
      <c r="F4949">
        <f>IF('Data R5'!C959="","",'Data R5'!F959)</f>
        <v/>
      </c>
      <c r="G4949">
        <f>IF('Data R5'!C959="","",'Data R5'!AD959)</f>
        <v/>
      </c>
      <c r="H4949">
        <f>IF('Data R5'!C959="","",'Data R5'!AC959)</f>
        <v/>
      </c>
      <c r="I4949">
        <f>IF('Data R5'!C959="","",COUNTIF('Data R5'!J959,"&gt;0")+COUNTIF('Data R5'!L959,"&gt;0")+COUNTIF('Data R5'!N959,"&gt;0")+COUNTIF('Data R5'!P959,"&gt;0")+COUNTIF('Data R5'!R959,"&gt;0")+COUNTIF('Data R5'!T959,"&gt;0")+COUNTIF('Data R5'!V959,"&gt;0")+COUNTIF('Data R5'!X959,"&gt;0"))</f>
        <v/>
      </c>
      <c r="J4949">
        <f>IF('Data R5'!C959="","",IF((COUNTIF('Data R5'!K959,"&gt;0")+COUNTIF('Data R5'!M959,"&gt;0")+COUNTIF('Data R5'!O959,"&gt;0")+COUNTIF('Data R5'!Q959,"&gt;0")+COUNTIF('Data R5'!S959,"&gt;0")+COUNTIF('Data R5'!U959,"&gt;0")+COUNTIF('Data R5'!W959,"&gt;0")+COUNTIF('Data R5'!Y959,"&gt;0"))&gt;0,1,0))</f>
        <v/>
      </c>
      <c r="M4949" t="inlineStr">
        <is>
          <t>Data R</t>
        </is>
      </c>
    </row>
    <row r="4950">
      <c r="A4950" t="inlineStr">
        <is>
          <t>Regional 5</t>
        </is>
      </c>
      <c r="B4950">
        <f>IF('Data R5'!C960="","",'Data R5'!B960)</f>
        <v/>
      </c>
      <c r="C4950">
        <f>IF('Data R5'!C960="","",'Data R5'!C960)</f>
        <v/>
      </c>
      <c r="D4950">
        <f>IF('Data R5'!C960="","",'Data R5'!D960)</f>
        <v/>
      </c>
      <c r="E4950">
        <f>IF('Data R5'!C960="","",'Data R5'!E960)</f>
        <v/>
      </c>
      <c r="F4950">
        <f>IF('Data R5'!C960="","",'Data R5'!F960)</f>
        <v/>
      </c>
      <c r="G4950">
        <f>IF('Data R5'!C960="","",'Data R5'!AD960)</f>
        <v/>
      </c>
      <c r="H4950">
        <f>IF('Data R5'!C960="","",'Data R5'!AC960)</f>
        <v/>
      </c>
      <c r="I4950">
        <f>IF('Data R5'!C960="","",COUNTIF('Data R5'!J960,"&gt;0")+COUNTIF('Data R5'!L960,"&gt;0")+COUNTIF('Data R5'!N960,"&gt;0")+COUNTIF('Data R5'!P960,"&gt;0")+COUNTIF('Data R5'!R960,"&gt;0")+COUNTIF('Data R5'!T960,"&gt;0")+COUNTIF('Data R5'!V960,"&gt;0")+COUNTIF('Data R5'!X960,"&gt;0"))</f>
        <v/>
      </c>
      <c r="J4950">
        <f>IF('Data R5'!C960="","",IF((COUNTIF('Data R5'!K960,"&gt;0")+COUNTIF('Data R5'!M960,"&gt;0")+COUNTIF('Data R5'!O960,"&gt;0")+COUNTIF('Data R5'!Q960,"&gt;0")+COUNTIF('Data R5'!S960,"&gt;0")+COUNTIF('Data R5'!U960,"&gt;0")+COUNTIF('Data R5'!W960,"&gt;0")+COUNTIF('Data R5'!Y960,"&gt;0"))&gt;0,1,0))</f>
        <v/>
      </c>
      <c r="M4950" t="inlineStr">
        <is>
          <t>Data R</t>
        </is>
      </c>
    </row>
    <row r="4951">
      <c r="A4951" t="inlineStr">
        <is>
          <t>Regional 5</t>
        </is>
      </c>
      <c r="B4951">
        <f>IF('Data R5'!C961="","",'Data R5'!B961)</f>
        <v/>
      </c>
      <c r="C4951">
        <f>IF('Data R5'!C961="","",'Data R5'!C961)</f>
        <v/>
      </c>
      <c r="D4951">
        <f>IF('Data R5'!C961="","",'Data R5'!D961)</f>
        <v/>
      </c>
      <c r="E4951">
        <f>IF('Data R5'!C961="","",'Data R5'!E961)</f>
        <v/>
      </c>
      <c r="F4951">
        <f>IF('Data R5'!C961="","",'Data R5'!F961)</f>
        <v/>
      </c>
      <c r="G4951">
        <f>IF('Data R5'!C961="","",'Data R5'!AD961)</f>
        <v/>
      </c>
      <c r="H4951">
        <f>IF('Data R5'!C961="","",'Data R5'!AC961)</f>
        <v/>
      </c>
      <c r="I4951">
        <f>IF('Data R5'!C961="","",COUNTIF('Data R5'!J961,"&gt;0")+COUNTIF('Data R5'!L961,"&gt;0")+COUNTIF('Data R5'!N961,"&gt;0")+COUNTIF('Data R5'!P961,"&gt;0")+COUNTIF('Data R5'!R961,"&gt;0")+COUNTIF('Data R5'!T961,"&gt;0")+COUNTIF('Data R5'!V961,"&gt;0")+COUNTIF('Data R5'!X961,"&gt;0"))</f>
        <v/>
      </c>
      <c r="J4951">
        <f>IF('Data R5'!C961="","",IF((COUNTIF('Data R5'!K961,"&gt;0")+COUNTIF('Data R5'!M961,"&gt;0")+COUNTIF('Data R5'!O961,"&gt;0")+COUNTIF('Data R5'!Q961,"&gt;0")+COUNTIF('Data R5'!S961,"&gt;0")+COUNTIF('Data R5'!U961,"&gt;0")+COUNTIF('Data R5'!W961,"&gt;0")+COUNTIF('Data R5'!Y961,"&gt;0"))&gt;0,1,0))</f>
        <v/>
      </c>
      <c r="M4951" t="inlineStr">
        <is>
          <t>Data R</t>
        </is>
      </c>
    </row>
    <row r="4952">
      <c r="A4952" t="inlineStr">
        <is>
          <t>Regional 5</t>
        </is>
      </c>
      <c r="B4952">
        <f>IF('Data R5'!C962="","",'Data R5'!B962)</f>
        <v/>
      </c>
      <c r="C4952">
        <f>IF('Data R5'!C962="","",'Data R5'!C962)</f>
        <v/>
      </c>
      <c r="D4952">
        <f>IF('Data R5'!C962="","",'Data R5'!D962)</f>
        <v/>
      </c>
      <c r="E4952">
        <f>IF('Data R5'!C962="","",'Data R5'!E962)</f>
        <v/>
      </c>
      <c r="F4952">
        <f>IF('Data R5'!C962="","",'Data R5'!F962)</f>
        <v/>
      </c>
      <c r="G4952">
        <f>IF('Data R5'!C962="","",'Data R5'!AD962)</f>
        <v/>
      </c>
      <c r="H4952">
        <f>IF('Data R5'!C962="","",'Data R5'!AC962)</f>
        <v/>
      </c>
      <c r="I4952">
        <f>IF('Data R5'!C962="","",COUNTIF('Data R5'!J962,"&gt;0")+COUNTIF('Data R5'!L962,"&gt;0")+COUNTIF('Data R5'!N962,"&gt;0")+COUNTIF('Data R5'!P962,"&gt;0")+COUNTIF('Data R5'!R962,"&gt;0")+COUNTIF('Data R5'!T962,"&gt;0")+COUNTIF('Data R5'!V962,"&gt;0")+COUNTIF('Data R5'!X962,"&gt;0"))</f>
        <v/>
      </c>
      <c r="J4952">
        <f>IF('Data R5'!C962="","",IF((COUNTIF('Data R5'!K962,"&gt;0")+COUNTIF('Data R5'!M962,"&gt;0")+COUNTIF('Data R5'!O962,"&gt;0")+COUNTIF('Data R5'!Q962,"&gt;0")+COUNTIF('Data R5'!S962,"&gt;0")+COUNTIF('Data R5'!U962,"&gt;0")+COUNTIF('Data R5'!W962,"&gt;0")+COUNTIF('Data R5'!Y962,"&gt;0"))&gt;0,1,0))</f>
        <v/>
      </c>
      <c r="M4952" t="inlineStr">
        <is>
          <t>Data R</t>
        </is>
      </c>
    </row>
    <row r="4953">
      <c r="A4953" t="inlineStr">
        <is>
          <t>Regional 5</t>
        </is>
      </c>
      <c r="B4953">
        <f>IF('Data R5'!C963="","",'Data R5'!B963)</f>
        <v/>
      </c>
      <c r="C4953">
        <f>IF('Data R5'!C963="","",'Data R5'!C963)</f>
        <v/>
      </c>
      <c r="D4953">
        <f>IF('Data R5'!C963="","",'Data R5'!D963)</f>
        <v/>
      </c>
      <c r="E4953">
        <f>IF('Data R5'!C963="","",'Data R5'!E963)</f>
        <v/>
      </c>
      <c r="F4953">
        <f>IF('Data R5'!C963="","",'Data R5'!F963)</f>
        <v/>
      </c>
      <c r="G4953">
        <f>IF('Data R5'!C963="","",'Data R5'!AD963)</f>
        <v/>
      </c>
      <c r="H4953">
        <f>IF('Data R5'!C963="","",'Data R5'!AC963)</f>
        <v/>
      </c>
      <c r="I4953">
        <f>IF('Data R5'!C963="","",COUNTIF('Data R5'!J963,"&gt;0")+COUNTIF('Data R5'!L963,"&gt;0")+COUNTIF('Data R5'!N963,"&gt;0")+COUNTIF('Data R5'!P963,"&gt;0")+COUNTIF('Data R5'!R963,"&gt;0")+COUNTIF('Data R5'!T963,"&gt;0")+COUNTIF('Data R5'!V963,"&gt;0")+COUNTIF('Data R5'!X963,"&gt;0"))</f>
        <v/>
      </c>
      <c r="J4953">
        <f>IF('Data R5'!C963="","",IF((COUNTIF('Data R5'!K963,"&gt;0")+COUNTIF('Data R5'!M963,"&gt;0")+COUNTIF('Data R5'!O963,"&gt;0")+COUNTIF('Data R5'!Q963,"&gt;0")+COUNTIF('Data R5'!S963,"&gt;0")+COUNTIF('Data R5'!U963,"&gt;0")+COUNTIF('Data R5'!W963,"&gt;0")+COUNTIF('Data R5'!Y963,"&gt;0"))&gt;0,1,0))</f>
        <v/>
      </c>
      <c r="M4953" t="inlineStr">
        <is>
          <t>Data R</t>
        </is>
      </c>
    </row>
    <row r="4954">
      <c r="A4954" t="inlineStr">
        <is>
          <t>Regional 5</t>
        </is>
      </c>
      <c r="B4954">
        <f>IF('Data R5'!C964="","",'Data R5'!B964)</f>
        <v/>
      </c>
      <c r="C4954">
        <f>IF('Data R5'!C964="","",'Data R5'!C964)</f>
        <v/>
      </c>
      <c r="D4954">
        <f>IF('Data R5'!C964="","",'Data R5'!D964)</f>
        <v/>
      </c>
      <c r="E4954">
        <f>IF('Data R5'!C964="","",'Data R5'!E964)</f>
        <v/>
      </c>
      <c r="F4954">
        <f>IF('Data R5'!C964="","",'Data R5'!F964)</f>
        <v/>
      </c>
      <c r="G4954">
        <f>IF('Data R5'!C964="","",'Data R5'!AD964)</f>
        <v/>
      </c>
      <c r="H4954">
        <f>IF('Data R5'!C964="","",'Data R5'!AC964)</f>
        <v/>
      </c>
      <c r="I4954">
        <f>IF('Data R5'!C964="","",COUNTIF('Data R5'!J964,"&gt;0")+COUNTIF('Data R5'!L964,"&gt;0")+COUNTIF('Data R5'!N964,"&gt;0")+COUNTIF('Data R5'!P964,"&gt;0")+COUNTIF('Data R5'!R964,"&gt;0")+COUNTIF('Data R5'!T964,"&gt;0")+COUNTIF('Data R5'!V964,"&gt;0")+COUNTIF('Data R5'!X964,"&gt;0"))</f>
        <v/>
      </c>
      <c r="J4954">
        <f>IF('Data R5'!C964="","",IF((COUNTIF('Data R5'!K964,"&gt;0")+COUNTIF('Data R5'!M964,"&gt;0")+COUNTIF('Data R5'!O964,"&gt;0")+COUNTIF('Data R5'!Q964,"&gt;0")+COUNTIF('Data R5'!S964,"&gt;0")+COUNTIF('Data R5'!U964,"&gt;0")+COUNTIF('Data R5'!W964,"&gt;0")+COUNTIF('Data R5'!Y964,"&gt;0"))&gt;0,1,0))</f>
        <v/>
      </c>
      <c r="M4954" t="inlineStr">
        <is>
          <t>Data R</t>
        </is>
      </c>
    </row>
    <row r="4955">
      <c r="A4955" t="inlineStr">
        <is>
          <t>Regional 5</t>
        </is>
      </c>
      <c r="B4955">
        <f>IF('Data R5'!C965="","",'Data R5'!B965)</f>
        <v/>
      </c>
      <c r="C4955">
        <f>IF('Data R5'!C965="","",'Data R5'!C965)</f>
        <v/>
      </c>
      <c r="D4955">
        <f>IF('Data R5'!C965="","",'Data R5'!D965)</f>
        <v/>
      </c>
      <c r="E4955">
        <f>IF('Data R5'!C965="","",'Data R5'!E965)</f>
        <v/>
      </c>
      <c r="F4955">
        <f>IF('Data R5'!C965="","",'Data R5'!F965)</f>
        <v/>
      </c>
      <c r="G4955">
        <f>IF('Data R5'!C965="","",'Data R5'!AD965)</f>
        <v/>
      </c>
      <c r="H4955">
        <f>IF('Data R5'!C965="","",'Data R5'!AC965)</f>
        <v/>
      </c>
      <c r="I4955">
        <f>IF('Data R5'!C965="","",COUNTIF('Data R5'!J965,"&gt;0")+COUNTIF('Data R5'!L965,"&gt;0")+COUNTIF('Data R5'!N965,"&gt;0")+COUNTIF('Data R5'!P965,"&gt;0")+COUNTIF('Data R5'!R965,"&gt;0")+COUNTIF('Data R5'!T965,"&gt;0")+COUNTIF('Data R5'!V965,"&gt;0")+COUNTIF('Data R5'!X965,"&gt;0"))</f>
        <v/>
      </c>
      <c r="J4955">
        <f>IF('Data R5'!C965="","",IF((COUNTIF('Data R5'!K965,"&gt;0")+COUNTIF('Data R5'!M965,"&gt;0")+COUNTIF('Data R5'!O965,"&gt;0")+COUNTIF('Data R5'!Q965,"&gt;0")+COUNTIF('Data R5'!S965,"&gt;0")+COUNTIF('Data R5'!U965,"&gt;0")+COUNTIF('Data R5'!W965,"&gt;0")+COUNTIF('Data R5'!Y965,"&gt;0"))&gt;0,1,0))</f>
        <v/>
      </c>
      <c r="M4955" t="inlineStr">
        <is>
          <t>Data R</t>
        </is>
      </c>
    </row>
    <row r="4956">
      <c r="A4956" t="inlineStr">
        <is>
          <t>Regional 5</t>
        </is>
      </c>
      <c r="B4956">
        <f>IF('Data R5'!C966="","",'Data R5'!B966)</f>
        <v/>
      </c>
      <c r="C4956">
        <f>IF('Data R5'!C966="","",'Data R5'!C966)</f>
        <v/>
      </c>
      <c r="D4956">
        <f>IF('Data R5'!C966="","",'Data R5'!D966)</f>
        <v/>
      </c>
      <c r="E4956">
        <f>IF('Data R5'!C966="","",'Data R5'!E966)</f>
        <v/>
      </c>
      <c r="F4956">
        <f>IF('Data R5'!C966="","",'Data R5'!F966)</f>
        <v/>
      </c>
      <c r="G4956">
        <f>IF('Data R5'!C966="","",'Data R5'!AD966)</f>
        <v/>
      </c>
      <c r="H4956">
        <f>IF('Data R5'!C966="","",'Data R5'!AC966)</f>
        <v/>
      </c>
      <c r="I4956">
        <f>IF('Data R5'!C966="","",COUNTIF('Data R5'!J966,"&gt;0")+COUNTIF('Data R5'!L966,"&gt;0")+COUNTIF('Data R5'!N966,"&gt;0")+COUNTIF('Data R5'!P966,"&gt;0")+COUNTIF('Data R5'!R966,"&gt;0")+COUNTIF('Data R5'!T966,"&gt;0")+COUNTIF('Data R5'!V966,"&gt;0")+COUNTIF('Data R5'!X966,"&gt;0"))</f>
        <v/>
      </c>
      <c r="J4956">
        <f>IF('Data R5'!C966="","",IF((COUNTIF('Data R5'!K966,"&gt;0")+COUNTIF('Data R5'!M966,"&gt;0")+COUNTIF('Data R5'!O966,"&gt;0")+COUNTIF('Data R5'!Q966,"&gt;0")+COUNTIF('Data R5'!S966,"&gt;0")+COUNTIF('Data R5'!U966,"&gt;0")+COUNTIF('Data R5'!W966,"&gt;0")+COUNTIF('Data R5'!Y966,"&gt;0"))&gt;0,1,0))</f>
        <v/>
      </c>
      <c r="M4956" t="inlineStr">
        <is>
          <t>Data R</t>
        </is>
      </c>
    </row>
    <row r="4957">
      <c r="A4957" t="inlineStr">
        <is>
          <t>Regional 5</t>
        </is>
      </c>
      <c r="B4957">
        <f>IF('Data R5'!C967="","",'Data R5'!B967)</f>
        <v/>
      </c>
      <c r="C4957">
        <f>IF('Data R5'!C967="","",'Data R5'!C967)</f>
        <v/>
      </c>
      <c r="D4957">
        <f>IF('Data R5'!C967="","",'Data R5'!D967)</f>
        <v/>
      </c>
      <c r="E4957">
        <f>IF('Data R5'!C967="","",'Data R5'!E967)</f>
        <v/>
      </c>
      <c r="F4957">
        <f>IF('Data R5'!C967="","",'Data R5'!F967)</f>
        <v/>
      </c>
      <c r="G4957">
        <f>IF('Data R5'!C967="","",'Data R5'!AD967)</f>
        <v/>
      </c>
      <c r="H4957">
        <f>IF('Data R5'!C967="","",'Data R5'!AC967)</f>
        <v/>
      </c>
      <c r="I4957">
        <f>IF('Data R5'!C967="","",COUNTIF('Data R5'!J967,"&gt;0")+COUNTIF('Data R5'!L967,"&gt;0")+COUNTIF('Data R5'!N967,"&gt;0")+COUNTIF('Data R5'!P967,"&gt;0")+COUNTIF('Data R5'!R967,"&gt;0")+COUNTIF('Data R5'!T967,"&gt;0")+COUNTIF('Data R5'!V967,"&gt;0")+COUNTIF('Data R5'!X967,"&gt;0"))</f>
        <v/>
      </c>
      <c r="J4957">
        <f>IF('Data R5'!C967="","",IF((COUNTIF('Data R5'!K967,"&gt;0")+COUNTIF('Data R5'!M967,"&gt;0")+COUNTIF('Data R5'!O967,"&gt;0")+COUNTIF('Data R5'!Q967,"&gt;0")+COUNTIF('Data R5'!S967,"&gt;0")+COUNTIF('Data R5'!U967,"&gt;0")+COUNTIF('Data R5'!W967,"&gt;0")+COUNTIF('Data R5'!Y967,"&gt;0"))&gt;0,1,0))</f>
        <v/>
      </c>
      <c r="M4957" t="inlineStr">
        <is>
          <t>Data R</t>
        </is>
      </c>
    </row>
    <row r="4958">
      <c r="A4958" t="inlineStr">
        <is>
          <t>Regional 5</t>
        </is>
      </c>
      <c r="B4958">
        <f>IF('Data R5'!C968="","",'Data R5'!B968)</f>
        <v/>
      </c>
      <c r="C4958">
        <f>IF('Data R5'!C968="","",'Data R5'!C968)</f>
        <v/>
      </c>
      <c r="D4958">
        <f>IF('Data R5'!C968="","",'Data R5'!D968)</f>
        <v/>
      </c>
      <c r="E4958">
        <f>IF('Data R5'!C968="","",'Data R5'!E968)</f>
        <v/>
      </c>
      <c r="F4958">
        <f>IF('Data R5'!C968="","",'Data R5'!F968)</f>
        <v/>
      </c>
      <c r="G4958">
        <f>IF('Data R5'!C968="","",'Data R5'!AD968)</f>
        <v/>
      </c>
      <c r="H4958">
        <f>IF('Data R5'!C968="","",'Data R5'!AC968)</f>
        <v/>
      </c>
      <c r="I4958">
        <f>IF('Data R5'!C968="","",COUNTIF('Data R5'!J968,"&gt;0")+COUNTIF('Data R5'!L968,"&gt;0")+COUNTIF('Data R5'!N968,"&gt;0")+COUNTIF('Data R5'!P968,"&gt;0")+COUNTIF('Data R5'!R968,"&gt;0")+COUNTIF('Data R5'!T968,"&gt;0")+COUNTIF('Data R5'!V968,"&gt;0")+COUNTIF('Data R5'!X968,"&gt;0"))</f>
        <v/>
      </c>
      <c r="J4958">
        <f>IF('Data R5'!C968="","",IF((COUNTIF('Data R5'!K968,"&gt;0")+COUNTIF('Data R5'!M968,"&gt;0")+COUNTIF('Data R5'!O968,"&gt;0")+COUNTIF('Data R5'!Q968,"&gt;0")+COUNTIF('Data R5'!S968,"&gt;0")+COUNTIF('Data R5'!U968,"&gt;0")+COUNTIF('Data R5'!W968,"&gt;0")+COUNTIF('Data R5'!Y968,"&gt;0"))&gt;0,1,0))</f>
        <v/>
      </c>
      <c r="M4958" t="inlineStr">
        <is>
          <t>Data R</t>
        </is>
      </c>
    </row>
    <row r="4959">
      <c r="A4959" t="inlineStr">
        <is>
          <t>Regional 5</t>
        </is>
      </c>
      <c r="B4959">
        <f>IF('Data R5'!C969="","",'Data R5'!B969)</f>
        <v/>
      </c>
      <c r="C4959">
        <f>IF('Data R5'!C969="","",'Data R5'!C969)</f>
        <v/>
      </c>
      <c r="D4959">
        <f>IF('Data R5'!C969="","",'Data R5'!D969)</f>
        <v/>
      </c>
      <c r="E4959">
        <f>IF('Data R5'!C969="","",'Data R5'!E969)</f>
        <v/>
      </c>
      <c r="F4959">
        <f>IF('Data R5'!C969="","",'Data R5'!F969)</f>
        <v/>
      </c>
      <c r="G4959">
        <f>IF('Data R5'!C969="","",'Data R5'!AD969)</f>
        <v/>
      </c>
      <c r="H4959">
        <f>IF('Data R5'!C969="","",'Data R5'!AC969)</f>
        <v/>
      </c>
      <c r="I4959">
        <f>IF('Data R5'!C969="","",COUNTIF('Data R5'!J969,"&gt;0")+COUNTIF('Data R5'!L969,"&gt;0")+COUNTIF('Data R5'!N969,"&gt;0")+COUNTIF('Data R5'!P969,"&gt;0")+COUNTIF('Data R5'!R969,"&gt;0")+COUNTIF('Data R5'!T969,"&gt;0")+COUNTIF('Data R5'!V969,"&gt;0")+COUNTIF('Data R5'!X969,"&gt;0"))</f>
        <v/>
      </c>
      <c r="J4959">
        <f>IF('Data R5'!C969="","",IF((COUNTIF('Data R5'!K969,"&gt;0")+COUNTIF('Data R5'!M969,"&gt;0")+COUNTIF('Data R5'!O969,"&gt;0")+COUNTIF('Data R5'!Q969,"&gt;0")+COUNTIF('Data R5'!S969,"&gt;0")+COUNTIF('Data R5'!U969,"&gt;0")+COUNTIF('Data R5'!W969,"&gt;0")+COUNTIF('Data R5'!Y969,"&gt;0"))&gt;0,1,0))</f>
        <v/>
      </c>
      <c r="M4959" t="inlineStr">
        <is>
          <t>Data R</t>
        </is>
      </c>
    </row>
    <row r="4960">
      <c r="A4960" t="inlineStr">
        <is>
          <t>Regional 5</t>
        </is>
      </c>
      <c r="B4960">
        <f>IF('Data R5'!C970="","",'Data R5'!B970)</f>
        <v/>
      </c>
      <c r="C4960">
        <f>IF('Data R5'!C970="","",'Data R5'!C970)</f>
        <v/>
      </c>
      <c r="D4960">
        <f>IF('Data R5'!C970="","",'Data R5'!D970)</f>
        <v/>
      </c>
      <c r="E4960">
        <f>IF('Data R5'!C970="","",'Data R5'!E970)</f>
        <v/>
      </c>
      <c r="F4960">
        <f>IF('Data R5'!C970="","",'Data R5'!F970)</f>
        <v/>
      </c>
      <c r="G4960">
        <f>IF('Data R5'!C970="","",'Data R5'!AD970)</f>
        <v/>
      </c>
      <c r="H4960">
        <f>IF('Data R5'!C970="","",'Data R5'!AC970)</f>
        <v/>
      </c>
      <c r="I4960">
        <f>IF('Data R5'!C970="","",COUNTIF('Data R5'!J970,"&gt;0")+COUNTIF('Data R5'!L970,"&gt;0")+COUNTIF('Data R5'!N970,"&gt;0")+COUNTIF('Data R5'!P970,"&gt;0")+COUNTIF('Data R5'!R970,"&gt;0")+COUNTIF('Data R5'!T970,"&gt;0")+COUNTIF('Data R5'!V970,"&gt;0")+COUNTIF('Data R5'!X970,"&gt;0"))</f>
        <v/>
      </c>
      <c r="J4960">
        <f>IF('Data R5'!C970="","",IF((COUNTIF('Data R5'!K970,"&gt;0")+COUNTIF('Data R5'!M970,"&gt;0")+COUNTIF('Data R5'!O970,"&gt;0")+COUNTIF('Data R5'!Q970,"&gt;0")+COUNTIF('Data R5'!S970,"&gt;0")+COUNTIF('Data R5'!U970,"&gt;0")+COUNTIF('Data R5'!W970,"&gt;0")+COUNTIF('Data R5'!Y970,"&gt;0"))&gt;0,1,0))</f>
        <v/>
      </c>
      <c r="M4960" t="inlineStr">
        <is>
          <t>Data R</t>
        </is>
      </c>
    </row>
    <row r="4961">
      <c r="A4961" t="inlineStr">
        <is>
          <t>Regional 5</t>
        </is>
      </c>
      <c r="B4961">
        <f>IF('Data R5'!C971="","",'Data R5'!B971)</f>
        <v/>
      </c>
      <c r="C4961">
        <f>IF('Data R5'!C971="","",'Data R5'!C971)</f>
        <v/>
      </c>
      <c r="D4961">
        <f>IF('Data R5'!C971="","",'Data R5'!D971)</f>
        <v/>
      </c>
      <c r="E4961">
        <f>IF('Data R5'!C971="","",'Data R5'!E971)</f>
        <v/>
      </c>
      <c r="F4961">
        <f>IF('Data R5'!C971="","",'Data R5'!F971)</f>
        <v/>
      </c>
      <c r="G4961">
        <f>IF('Data R5'!C971="","",'Data R5'!AD971)</f>
        <v/>
      </c>
      <c r="H4961">
        <f>IF('Data R5'!C971="","",'Data R5'!AC971)</f>
        <v/>
      </c>
      <c r="I4961">
        <f>IF('Data R5'!C971="","",COUNTIF('Data R5'!J971,"&gt;0")+COUNTIF('Data R5'!L971,"&gt;0")+COUNTIF('Data R5'!N971,"&gt;0")+COUNTIF('Data R5'!P971,"&gt;0")+COUNTIF('Data R5'!R971,"&gt;0")+COUNTIF('Data R5'!T971,"&gt;0")+COUNTIF('Data R5'!V971,"&gt;0")+COUNTIF('Data R5'!X971,"&gt;0"))</f>
        <v/>
      </c>
      <c r="J4961">
        <f>IF('Data R5'!C971="","",IF((COUNTIF('Data R5'!K971,"&gt;0")+COUNTIF('Data R5'!M971,"&gt;0")+COUNTIF('Data R5'!O971,"&gt;0")+COUNTIF('Data R5'!Q971,"&gt;0")+COUNTIF('Data R5'!S971,"&gt;0")+COUNTIF('Data R5'!U971,"&gt;0")+COUNTIF('Data R5'!W971,"&gt;0")+COUNTIF('Data R5'!Y971,"&gt;0"))&gt;0,1,0))</f>
        <v/>
      </c>
      <c r="M4961" t="inlineStr">
        <is>
          <t>Data R</t>
        </is>
      </c>
    </row>
    <row r="4962">
      <c r="A4962" t="inlineStr">
        <is>
          <t>Regional 5</t>
        </is>
      </c>
      <c r="B4962">
        <f>IF('Data R5'!C972="","",'Data R5'!B972)</f>
        <v/>
      </c>
      <c r="C4962">
        <f>IF('Data R5'!C972="","",'Data R5'!C972)</f>
        <v/>
      </c>
      <c r="D4962">
        <f>IF('Data R5'!C972="","",'Data R5'!D972)</f>
        <v/>
      </c>
      <c r="E4962">
        <f>IF('Data R5'!C972="","",'Data R5'!E972)</f>
        <v/>
      </c>
      <c r="F4962">
        <f>IF('Data R5'!C972="","",'Data R5'!F972)</f>
        <v/>
      </c>
      <c r="G4962">
        <f>IF('Data R5'!C972="","",'Data R5'!AD972)</f>
        <v/>
      </c>
      <c r="H4962">
        <f>IF('Data R5'!C972="","",'Data R5'!AC972)</f>
        <v/>
      </c>
      <c r="I4962">
        <f>IF('Data R5'!C972="","",COUNTIF('Data R5'!J972,"&gt;0")+COUNTIF('Data R5'!L972,"&gt;0")+COUNTIF('Data R5'!N972,"&gt;0")+COUNTIF('Data R5'!P972,"&gt;0")+COUNTIF('Data R5'!R972,"&gt;0")+COUNTIF('Data R5'!T972,"&gt;0")+COUNTIF('Data R5'!V972,"&gt;0")+COUNTIF('Data R5'!X972,"&gt;0"))</f>
        <v/>
      </c>
      <c r="J4962">
        <f>IF('Data R5'!C972="","",IF((COUNTIF('Data R5'!K972,"&gt;0")+COUNTIF('Data R5'!M972,"&gt;0")+COUNTIF('Data R5'!O972,"&gt;0")+COUNTIF('Data R5'!Q972,"&gt;0")+COUNTIF('Data R5'!S972,"&gt;0")+COUNTIF('Data R5'!U972,"&gt;0")+COUNTIF('Data R5'!W972,"&gt;0")+COUNTIF('Data R5'!Y972,"&gt;0"))&gt;0,1,0))</f>
        <v/>
      </c>
      <c r="M4962" t="inlineStr">
        <is>
          <t>Data R</t>
        </is>
      </c>
    </row>
    <row r="4963">
      <c r="A4963" t="inlineStr">
        <is>
          <t>Regional 5</t>
        </is>
      </c>
      <c r="B4963">
        <f>IF('Data R5'!C973="","",'Data R5'!B973)</f>
        <v/>
      </c>
      <c r="C4963">
        <f>IF('Data R5'!C973="","",'Data R5'!C973)</f>
        <v/>
      </c>
      <c r="D4963">
        <f>IF('Data R5'!C973="","",'Data R5'!D973)</f>
        <v/>
      </c>
      <c r="E4963">
        <f>IF('Data R5'!C973="","",'Data R5'!E973)</f>
        <v/>
      </c>
      <c r="F4963">
        <f>IF('Data R5'!C973="","",'Data R5'!F973)</f>
        <v/>
      </c>
      <c r="G4963">
        <f>IF('Data R5'!C973="","",'Data R5'!AD973)</f>
        <v/>
      </c>
      <c r="H4963">
        <f>IF('Data R5'!C973="","",'Data R5'!AC973)</f>
        <v/>
      </c>
      <c r="I4963">
        <f>IF('Data R5'!C973="","",COUNTIF('Data R5'!J973,"&gt;0")+COUNTIF('Data R5'!L973,"&gt;0")+COUNTIF('Data R5'!N973,"&gt;0")+COUNTIF('Data R5'!P973,"&gt;0")+COUNTIF('Data R5'!R973,"&gt;0")+COUNTIF('Data R5'!T973,"&gt;0")+COUNTIF('Data R5'!V973,"&gt;0")+COUNTIF('Data R5'!X973,"&gt;0"))</f>
        <v/>
      </c>
      <c r="J4963">
        <f>IF('Data R5'!C973="","",IF((COUNTIF('Data R5'!K973,"&gt;0")+COUNTIF('Data R5'!M973,"&gt;0")+COUNTIF('Data R5'!O973,"&gt;0")+COUNTIF('Data R5'!Q973,"&gt;0")+COUNTIF('Data R5'!S973,"&gt;0")+COUNTIF('Data R5'!U973,"&gt;0")+COUNTIF('Data R5'!W973,"&gt;0")+COUNTIF('Data R5'!Y973,"&gt;0"))&gt;0,1,0))</f>
        <v/>
      </c>
      <c r="M4963" t="inlineStr">
        <is>
          <t>Data R</t>
        </is>
      </c>
    </row>
    <row r="4964">
      <c r="A4964" t="inlineStr">
        <is>
          <t>Regional 5</t>
        </is>
      </c>
      <c r="B4964">
        <f>IF('Data R5'!C974="","",'Data R5'!B974)</f>
        <v/>
      </c>
      <c r="C4964">
        <f>IF('Data R5'!C974="","",'Data R5'!C974)</f>
        <v/>
      </c>
      <c r="D4964">
        <f>IF('Data R5'!C974="","",'Data R5'!D974)</f>
        <v/>
      </c>
      <c r="E4964">
        <f>IF('Data R5'!C974="","",'Data R5'!E974)</f>
        <v/>
      </c>
      <c r="F4964">
        <f>IF('Data R5'!C974="","",'Data R5'!F974)</f>
        <v/>
      </c>
      <c r="G4964">
        <f>IF('Data R5'!C974="","",'Data R5'!AD974)</f>
        <v/>
      </c>
      <c r="H4964">
        <f>IF('Data R5'!C974="","",'Data R5'!AC974)</f>
        <v/>
      </c>
      <c r="I4964">
        <f>IF('Data R5'!C974="","",COUNTIF('Data R5'!J974,"&gt;0")+COUNTIF('Data R5'!L974,"&gt;0")+COUNTIF('Data R5'!N974,"&gt;0")+COUNTIF('Data R5'!P974,"&gt;0")+COUNTIF('Data R5'!R974,"&gt;0")+COUNTIF('Data R5'!T974,"&gt;0")+COUNTIF('Data R5'!V974,"&gt;0")+COUNTIF('Data R5'!X974,"&gt;0"))</f>
        <v/>
      </c>
      <c r="J4964">
        <f>IF('Data R5'!C974="","",IF((COUNTIF('Data R5'!K974,"&gt;0")+COUNTIF('Data R5'!M974,"&gt;0")+COUNTIF('Data R5'!O974,"&gt;0")+COUNTIF('Data R5'!Q974,"&gt;0")+COUNTIF('Data R5'!S974,"&gt;0")+COUNTIF('Data R5'!U974,"&gt;0")+COUNTIF('Data R5'!W974,"&gt;0")+COUNTIF('Data R5'!Y974,"&gt;0"))&gt;0,1,0))</f>
        <v/>
      </c>
      <c r="M4964" t="inlineStr">
        <is>
          <t>Data R</t>
        </is>
      </c>
    </row>
    <row r="4965">
      <c r="A4965" t="inlineStr">
        <is>
          <t>Regional 5</t>
        </is>
      </c>
      <c r="B4965">
        <f>IF('Data R5'!C975="","",'Data R5'!B975)</f>
        <v/>
      </c>
      <c r="C4965">
        <f>IF('Data R5'!C975="","",'Data R5'!C975)</f>
        <v/>
      </c>
      <c r="D4965">
        <f>IF('Data R5'!C975="","",'Data R5'!D975)</f>
        <v/>
      </c>
      <c r="E4965">
        <f>IF('Data R5'!C975="","",'Data R5'!E975)</f>
        <v/>
      </c>
      <c r="F4965">
        <f>IF('Data R5'!C975="","",'Data R5'!F975)</f>
        <v/>
      </c>
      <c r="G4965">
        <f>IF('Data R5'!C975="","",'Data R5'!AD975)</f>
        <v/>
      </c>
      <c r="H4965">
        <f>IF('Data R5'!C975="","",'Data R5'!AC975)</f>
        <v/>
      </c>
      <c r="I4965">
        <f>IF('Data R5'!C975="","",COUNTIF('Data R5'!J975,"&gt;0")+COUNTIF('Data R5'!L975,"&gt;0")+COUNTIF('Data R5'!N975,"&gt;0")+COUNTIF('Data R5'!P975,"&gt;0")+COUNTIF('Data R5'!R975,"&gt;0")+COUNTIF('Data R5'!T975,"&gt;0")+COUNTIF('Data R5'!V975,"&gt;0")+COUNTIF('Data R5'!X975,"&gt;0"))</f>
        <v/>
      </c>
      <c r="J4965">
        <f>IF('Data R5'!C975="","",IF((COUNTIF('Data R5'!K975,"&gt;0")+COUNTIF('Data R5'!M975,"&gt;0")+COUNTIF('Data R5'!O975,"&gt;0")+COUNTIF('Data R5'!Q975,"&gt;0")+COUNTIF('Data R5'!S975,"&gt;0")+COUNTIF('Data R5'!U975,"&gt;0")+COUNTIF('Data R5'!W975,"&gt;0")+COUNTIF('Data R5'!Y975,"&gt;0"))&gt;0,1,0))</f>
        <v/>
      </c>
      <c r="M4965" t="inlineStr">
        <is>
          <t>Data R</t>
        </is>
      </c>
    </row>
    <row r="4966">
      <c r="A4966" t="inlineStr">
        <is>
          <t>Regional 5</t>
        </is>
      </c>
      <c r="B4966">
        <f>IF('Data R5'!C976="","",'Data R5'!B976)</f>
        <v/>
      </c>
      <c r="C4966">
        <f>IF('Data R5'!C976="","",'Data R5'!C976)</f>
        <v/>
      </c>
      <c r="D4966">
        <f>IF('Data R5'!C976="","",'Data R5'!D976)</f>
        <v/>
      </c>
      <c r="E4966">
        <f>IF('Data R5'!C976="","",'Data R5'!E976)</f>
        <v/>
      </c>
      <c r="F4966">
        <f>IF('Data R5'!C976="","",'Data R5'!F976)</f>
        <v/>
      </c>
      <c r="G4966">
        <f>IF('Data R5'!C976="","",'Data R5'!AD976)</f>
        <v/>
      </c>
      <c r="H4966">
        <f>IF('Data R5'!C976="","",'Data R5'!AC976)</f>
        <v/>
      </c>
      <c r="I4966">
        <f>IF('Data R5'!C976="","",COUNTIF('Data R5'!J976,"&gt;0")+COUNTIF('Data R5'!L976,"&gt;0")+COUNTIF('Data R5'!N976,"&gt;0")+COUNTIF('Data R5'!P976,"&gt;0")+COUNTIF('Data R5'!R976,"&gt;0")+COUNTIF('Data R5'!T976,"&gt;0")+COUNTIF('Data R5'!V976,"&gt;0")+COUNTIF('Data R5'!X976,"&gt;0"))</f>
        <v/>
      </c>
      <c r="J4966">
        <f>IF('Data R5'!C976="","",IF((COUNTIF('Data R5'!K976,"&gt;0")+COUNTIF('Data R5'!M976,"&gt;0")+COUNTIF('Data R5'!O976,"&gt;0")+COUNTIF('Data R5'!Q976,"&gt;0")+COUNTIF('Data R5'!S976,"&gt;0")+COUNTIF('Data R5'!U976,"&gt;0")+COUNTIF('Data R5'!W976,"&gt;0")+COUNTIF('Data R5'!Y976,"&gt;0"))&gt;0,1,0))</f>
        <v/>
      </c>
      <c r="M4966" t="inlineStr">
        <is>
          <t>Data R</t>
        </is>
      </c>
    </row>
    <row r="4967">
      <c r="A4967" t="inlineStr">
        <is>
          <t>Regional 5</t>
        </is>
      </c>
      <c r="B4967">
        <f>IF('Data R5'!C977="","",'Data R5'!B977)</f>
        <v/>
      </c>
      <c r="C4967">
        <f>IF('Data R5'!C977="","",'Data R5'!C977)</f>
        <v/>
      </c>
      <c r="D4967">
        <f>IF('Data R5'!C977="","",'Data R5'!D977)</f>
        <v/>
      </c>
      <c r="E4967">
        <f>IF('Data R5'!C977="","",'Data R5'!E977)</f>
        <v/>
      </c>
      <c r="F4967">
        <f>IF('Data R5'!C977="","",'Data R5'!F977)</f>
        <v/>
      </c>
      <c r="G4967">
        <f>IF('Data R5'!C977="","",'Data R5'!AD977)</f>
        <v/>
      </c>
      <c r="H4967">
        <f>IF('Data R5'!C977="","",'Data R5'!AC977)</f>
        <v/>
      </c>
      <c r="I4967">
        <f>IF('Data R5'!C977="","",COUNTIF('Data R5'!J977,"&gt;0")+COUNTIF('Data R5'!L977,"&gt;0")+COUNTIF('Data R5'!N977,"&gt;0")+COUNTIF('Data R5'!P977,"&gt;0")+COUNTIF('Data R5'!R977,"&gt;0")+COUNTIF('Data R5'!T977,"&gt;0")+COUNTIF('Data R5'!V977,"&gt;0")+COUNTIF('Data R5'!X977,"&gt;0"))</f>
        <v/>
      </c>
      <c r="J4967">
        <f>IF('Data R5'!C977="","",IF((COUNTIF('Data R5'!K977,"&gt;0")+COUNTIF('Data R5'!M977,"&gt;0")+COUNTIF('Data R5'!O977,"&gt;0")+COUNTIF('Data R5'!Q977,"&gt;0")+COUNTIF('Data R5'!S977,"&gt;0")+COUNTIF('Data R5'!U977,"&gt;0")+COUNTIF('Data R5'!W977,"&gt;0")+COUNTIF('Data R5'!Y977,"&gt;0"))&gt;0,1,0))</f>
        <v/>
      </c>
      <c r="M4967" t="inlineStr">
        <is>
          <t>Data R</t>
        </is>
      </c>
    </row>
    <row r="4968">
      <c r="A4968" t="inlineStr">
        <is>
          <t>Regional 5</t>
        </is>
      </c>
      <c r="B4968">
        <f>IF('Data R5'!C978="","",'Data R5'!B978)</f>
        <v/>
      </c>
      <c r="C4968">
        <f>IF('Data R5'!C978="","",'Data R5'!C978)</f>
        <v/>
      </c>
      <c r="D4968">
        <f>IF('Data R5'!C978="","",'Data R5'!D978)</f>
        <v/>
      </c>
      <c r="E4968">
        <f>IF('Data R5'!C978="","",'Data R5'!E978)</f>
        <v/>
      </c>
      <c r="F4968">
        <f>IF('Data R5'!C978="","",'Data R5'!F978)</f>
        <v/>
      </c>
      <c r="G4968">
        <f>IF('Data R5'!C978="","",'Data R5'!AD978)</f>
        <v/>
      </c>
      <c r="H4968">
        <f>IF('Data R5'!C978="","",'Data R5'!AC978)</f>
        <v/>
      </c>
      <c r="I4968">
        <f>IF('Data R5'!C978="","",COUNTIF('Data R5'!J978,"&gt;0")+COUNTIF('Data R5'!L978,"&gt;0")+COUNTIF('Data R5'!N978,"&gt;0")+COUNTIF('Data R5'!P978,"&gt;0")+COUNTIF('Data R5'!R978,"&gt;0")+COUNTIF('Data R5'!T978,"&gt;0")+COUNTIF('Data R5'!V978,"&gt;0")+COUNTIF('Data R5'!X978,"&gt;0"))</f>
        <v/>
      </c>
      <c r="J4968">
        <f>IF('Data R5'!C978="","",IF((COUNTIF('Data R5'!K978,"&gt;0")+COUNTIF('Data R5'!M978,"&gt;0")+COUNTIF('Data R5'!O978,"&gt;0")+COUNTIF('Data R5'!Q978,"&gt;0")+COUNTIF('Data R5'!S978,"&gt;0")+COUNTIF('Data R5'!U978,"&gt;0")+COUNTIF('Data R5'!W978,"&gt;0")+COUNTIF('Data R5'!Y978,"&gt;0"))&gt;0,1,0))</f>
        <v/>
      </c>
      <c r="M4968" t="inlineStr">
        <is>
          <t>Data R</t>
        </is>
      </c>
    </row>
    <row r="4969">
      <c r="A4969" t="inlineStr">
        <is>
          <t>Regional 5</t>
        </is>
      </c>
      <c r="B4969">
        <f>IF('Data R5'!C979="","",'Data R5'!B979)</f>
        <v/>
      </c>
      <c r="C4969">
        <f>IF('Data R5'!C979="","",'Data R5'!C979)</f>
        <v/>
      </c>
      <c r="D4969">
        <f>IF('Data R5'!C979="","",'Data R5'!D979)</f>
        <v/>
      </c>
      <c r="E4969">
        <f>IF('Data R5'!C979="","",'Data R5'!E979)</f>
        <v/>
      </c>
      <c r="F4969">
        <f>IF('Data R5'!C979="","",'Data R5'!F979)</f>
        <v/>
      </c>
      <c r="G4969">
        <f>IF('Data R5'!C979="","",'Data R5'!AD979)</f>
        <v/>
      </c>
      <c r="H4969">
        <f>IF('Data R5'!C979="","",'Data R5'!AC979)</f>
        <v/>
      </c>
      <c r="I4969">
        <f>IF('Data R5'!C979="","",COUNTIF('Data R5'!J979,"&gt;0")+COUNTIF('Data R5'!L979,"&gt;0")+COUNTIF('Data R5'!N979,"&gt;0")+COUNTIF('Data R5'!P979,"&gt;0")+COUNTIF('Data R5'!R979,"&gt;0")+COUNTIF('Data R5'!T979,"&gt;0")+COUNTIF('Data R5'!V979,"&gt;0")+COUNTIF('Data R5'!X979,"&gt;0"))</f>
        <v/>
      </c>
      <c r="J4969">
        <f>IF('Data R5'!C979="","",IF((COUNTIF('Data R5'!K979,"&gt;0")+COUNTIF('Data R5'!M979,"&gt;0")+COUNTIF('Data R5'!O979,"&gt;0")+COUNTIF('Data R5'!Q979,"&gt;0")+COUNTIF('Data R5'!S979,"&gt;0")+COUNTIF('Data R5'!U979,"&gt;0")+COUNTIF('Data R5'!W979,"&gt;0")+COUNTIF('Data R5'!Y979,"&gt;0"))&gt;0,1,0))</f>
        <v/>
      </c>
      <c r="M4969" t="inlineStr">
        <is>
          <t>Data R</t>
        </is>
      </c>
    </row>
    <row r="4970">
      <c r="A4970" t="inlineStr">
        <is>
          <t>Regional 5</t>
        </is>
      </c>
      <c r="B4970">
        <f>IF('Data R5'!C980="","",'Data R5'!B980)</f>
        <v/>
      </c>
      <c r="C4970">
        <f>IF('Data R5'!C980="","",'Data R5'!C980)</f>
        <v/>
      </c>
      <c r="D4970">
        <f>IF('Data R5'!C980="","",'Data R5'!D980)</f>
        <v/>
      </c>
      <c r="E4970">
        <f>IF('Data R5'!C980="","",'Data R5'!E980)</f>
        <v/>
      </c>
      <c r="F4970">
        <f>IF('Data R5'!C980="","",'Data R5'!F980)</f>
        <v/>
      </c>
      <c r="G4970">
        <f>IF('Data R5'!C980="","",'Data R5'!AD980)</f>
        <v/>
      </c>
      <c r="H4970">
        <f>IF('Data R5'!C980="","",'Data R5'!AC980)</f>
        <v/>
      </c>
      <c r="I4970">
        <f>IF('Data R5'!C980="","",COUNTIF('Data R5'!J980,"&gt;0")+COUNTIF('Data R5'!L980,"&gt;0")+COUNTIF('Data R5'!N980,"&gt;0")+COUNTIF('Data R5'!P980,"&gt;0")+COUNTIF('Data R5'!R980,"&gt;0")+COUNTIF('Data R5'!T980,"&gt;0")+COUNTIF('Data R5'!V980,"&gt;0")+COUNTIF('Data R5'!X980,"&gt;0"))</f>
        <v/>
      </c>
      <c r="J4970">
        <f>IF('Data R5'!C980="","",IF((COUNTIF('Data R5'!K980,"&gt;0")+COUNTIF('Data R5'!M980,"&gt;0")+COUNTIF('Data R5'!O980,"&gt;0")+COUNTIF('Data R5'!Q980,"&gt;0")+COUNTIF('Data R5'!S980,"&gt;0")+COUNTIF('Data R5'!U980,"&gt;0")+COUNTIF('Data R5'!W980,"&gt;0")+COUNTIF('Data R5'!Y980,"&gt;0"))&gt;0,1,0))</f>
        <v/>
      </c>
      <c r="M4970" t="inlineStr">
        <is>
          <t>Data R</t>
        </is>
      </c>
    </row>
    <row r="4971">
      <c r="A4971" t="inlineStr">
        <is>
          <t>Regional 5</t>
        </is>
      </c>
      <c r="B4971">
        <f>IF('Data R5'!C981="","",'Data R5'!B981)</f>
        <v/>
      </c>
      <c r="C4971">
        <f>IF('Data R5'!C981="","",'Data R5'!C981)</f>
        <v/>
      </c>
      <c r="D4971">
        <f>IF('Data R5'!C981="","",'Data R5'!D981)</f>
        <v/>
      </c>
      <c r="E4971">
        <f>IF('Data R5'!C981="","",'Data R5'!E981)</f>
        <v/>
      </c>
      <c r="F4971">
        <f>IF('Data R5'!C981="","",'Data R5'!F981)</f>
        <v/>
      </c>
      <c r="G4971">
        <f>IF('Data R5'!C981="","",'Data R5'!AD981)</f>
        <v/>
      </c>
      <c r="H4971">
        <f>IF('Data R5'!C981="","",'Data R5'!AC981)</f>
        <v/>
      </c>
      <c r="I4971">
        <f>IF('Data R5'!C981="","",COUNTIF('Data R5'!J981,"&gt;0")+COUNTIF('Data R5'!L981,"&gt;0")+COUNTIF('Data R5'!N981,"&gt;0")+COUNTIF('Data R5'!P981,"&gt;0")+COUNTIF('Data R5'!R981,"&gt;0")+COUNTIF('Data R5'!T981,"&gt;0")+COUNTIF('Data R5'!V981,"&gt;0")+COUNTIF('Data R5'!X981,"&gt;0"))</f>
        <v/>
      </c>
      <c r="J4971">
        <f>IF('Data R5'!C981="","",IF((COUNTIF('Data R5'!K981,"&gt;0")+COUNTIF('Data R5'!M981,"&gt;0")+COUNTIF('Data R5'!O981,"&gt;0")+COUNTIF('Data R5'!Q981,"&gt;0")+COUNTIF('Data R5'!S981,"&gt;0")+COUNTIF('Data R5'!U981,"&gt;0")+COUNTIF('Data R5'!W981,"&gt;0")+COUNTIF('Data R5'!Y981,"&gt;0"))&gt;0,1,0))</f>
        <v/>
      </c>
      <c r="M4971" t="inlineStr">
        <is>
          <t>Data R</t>
        </is>
      </c>
    </row>
    <row r="4972">
      <c r="A4972" t="inlineStr">
        <is>
          <t>Regional 5</t>
        </is>
      </c>
      <c r="B4972">
        <f>IF('Data R5'!C982="","",'Data R5'!B982)</f>
        <v/>
      </c>
      <c r="C4972">
        <f>IF('Data R5'!C982="","",'Data R5'!C982)</f>
        <v/>
      </c>
      <c r="D4972">
        <f>IF('Data R5'!C982="","",'Data R5'!D982)</f>
        <v/>
      </c>
      <c r="E4972">
        <f>IF('Data R5'!C982="","",'Data R5'!E982)</f>
        <v/>
      </c>
      <c r="F4972">
        <f>IF('Data R5'!C982="","",'Data R5'!F982)</f>
        <v/>
      </c>
      <c r="G4972">
        <f>IF('Data R5'!C982="","",'Data R5'!AD982)</f>
        <v/>
      </c>
      <c r="H4972">
        <f>IF('Data R5'!C982="","",'Data R5'!AC982)</f>
        <v/>
      </c>
      <c r="I4972">
        <f>IF('Data R5'!C982="","",COUNTIF('Data R5'!J982,"&gt;0")+COUNTIF('Data R5'!L982,"&gt;0")+COUNTIF('Data R5'!N982,"&gt;0")+COUNTIF('Data R5'!P982,"&gt;0")+COUNTIF('Data R5'!R982,"&gt;0")+COUNTIF('Data R5'!T982,"&gt;0")+COUNTIF('Data R5'!V982,"&gt;0")+COUNTIF('Data R5'!X982,"&gt;0"))</f>
        <v/>
      </c>
      <c r="J4972">
        <f>IF('Data R5'!C982="","",IF((COUNTIF('Data R5'!K982,"&gt;0")+COUNTIF('Data R5'!M982,"&gt;0")+COUNTIF('Data R5'!O982,"&gt;0")+COUNTIF('Data R5'!Q982,"&gt;0")+COUNTIF('Data R5'!S982,"&gt;0")+COUNTIF('Data R5'!U982,"&gt;0")+COUNTIF('Data R5'!W982,"&gt;0")+COUNTIF('Data R5'!Y982,"&gt;0"))&gt;0,1,0))</f>
        <v/>
      </c>
      <c r="M4972" t="inlineStr">
        <is>
          <t>Data R</t>
        </is>
      </c>
    </row>
    <row r="4973">
      <c r="A4973" t="inlineStr">
        <is>
          <t>Regional 5</t>
        </is>
      </c>
      <c r="B4973">
        <f>IF('Data R5'!C983="","",'Data R5'!B983)</f>
        <v/>
      </c>
      <c r="C4973">
        <f>IF('Data R5'!C983="","",'Data R5'!C983)</f>
        <v/>
      </c>
      <c r="D4973">
        <f>IF('Data R5'!C983="","",'Data R5'!D983)</f>
        <v/>
      </c>
      <c r="E4973">
        <f>IF('Data R5'!C983="","",'Data R5'!E983)</f>
        <v/>
      </c>
      <c r="F4973">
        <f>IF('Data R5'!C983="","",'Data R5'!F983)</f>
        <v/>
      </c>
      <c r="G4973">
        <f>IF('Data R5'!C983="","",'Data R5'!AD983)</f>
        <v/>
      </c>
      <c r="H4973">
        <f>IF('Data R5'!C983="","",'Data R5'!AC983)</f>
        <v/>
      </c>
      <c r="I4973">
        <f>IF('Data R5'!C983="","",COUNTIF('Data R5'!J983,"&gt;0")+COUNTIF('Data R5'!L983,"&gt;0")+COUNTIF('Data R5'!N983,"&gt;0")+COUNTIF('Data R5'!P983,"&gt;0")+COUNTIF('Data R5'!R983,"&gt;0")+COUNTIF('Data R5'!T983,"&gt;0")+COUNTIF('Data R5'!V983,"&gt;0")+COUNTIF('Data R5'!X983,"&gt;0"))</f>
        <v/>
      </c>
      <c r="J4973">
        <f>IF('Data R5'!C983="","",IF((COUNTIF('Data R5'!K983,"&gt;0")+COUNTIF('Data R5'!M983,"&gt;0")+COUNTIF('Data R5'!O983,"&gt;0")+COUNTIF('Data R5'!Q983,"&gt;0")+COUNTIF('Data R5'!S983,"&gt;0")+COUNTIF('Data R5'!U983,"&gt;0")+COUNTIF('Data R5'!W983,"&gt;0")+COUNTIF('Data R5'!Y983,"&gt;0"))&gt;0,1,0))</f>
        <v/>
      </c>
      <c r="M4973" t="inlineStr">
        <is>
          <t>Data R</t>
        </is>
      </c>
    </row>
    <row r="4974">
      <c r="A4974" t="inlineStr">
        <is>
          <t>Regional 5</t>
        </is>
      </c>
      <c r="B4974">
        <f>IF('Data R5'!C984="","",'Data R5'!B984)</f>
        <v/>
      </c>
      <c r="C4974">
        <f>IF('Data R5'!C984="","",'Data R5'!C984)</f>
        <v/>
      </c>
      <c r="D4974">
        <f>IF('Data R5'!C984="","",'Data R5'!D984)</f>
        <v/>
      </c>
      <c r="E4974">
        <f>IF('Data R5'!C984="","",'Data R5'!E984)</f>
        <v/>
      </c>
      <c r="F4974">
        <f>IF('Data R5'!C984="","",'Data R5'!F984)</f>
        <v/>
      </c>
      <c r="G4974">
        <f>IF('Data R5'!C984="","",'Data R5'!AD984)</f>
        <v/>
      </c>
      <c r="H4974">
        <f>IF('Data R5'!C984="","",'Data R5'!AC984)</f>
        <v/>
      </c>
      <c r="I4974">
        <f>IF('Data R5'!C984="","",COUNTIF('Data R5'!J984,"&gt;0")+COUNTIF('Data R5'!L984,"&gt;0")+COUNTIF('Data R5'!N984,"&gt;0")+COUNTIF('Data R5'!P984,"&gt;0")+COUNTIF('Data R5'!R984,"&gt;0")+COUNTIF('Data R5'!T984,"&gt;0")+COUNTIF('Data R5'!V984,"&gt;0")+COUNTIF('Data R5'!X984,"&gt;0"))</f>
        <v/>
      </c>
      <c r="J4974">
        <f>IF('Data R5'!C984="","",IF((COUNTIF('Data R5'!K984,"&gt;0")+COUNTIF('Data R5'!M984,"&gt;0")+COUNTIF('Data R5'!O984,"&gt;0")+COUNTIF('Data R5'!Q984,"&gt;0")+COUNTIF('Data R5'!S984,"&gt;0")+COUNTIF('Data R5'!U984,"&gt;0")+COUNTIF('Data R5'!W984,"&gt;0")+COUNTIF('Data R5'!Y984,"&gt;0"))&gt;0,1,0))</f>
        <v/>
      </c>
      <c r="M4974" t="inlineStr">
        <is>
          <t>Data R</t>
        </is>
      </c>
    </row>
    <row r="4975">
      <c r="A4975" t="inlineStr">
        <is>
          <t>Regional 5</t>
        </is>
      </c>
      <c r="B4975">
        <f>IF('Data R5'!C985="","",'Data R5'!B985)</f>
        <v/>
      </c>
      <c r="C4975">
        <f>IF('Data R5'!C985="","",'Data R5'!C985)</f>
        <v/>
      </c>
      <c r="D4975">
        <f>IF('Data R5'!C985="","",'Data R5'!D985)</f>
        <v/>
      </c>
      <c r="E4975">
        <f>IF('Data R5'!C985="","",'Data R5'!E985)</f>
        <v/>
      </c>
      <c r="F4975">
        <f>IF('Data R5'!C985="","",'Data R5'!F985)</f>
        <v/>
      </c>
      <c r="G4975">
        <f>IF('Data R5'!C985="","",'Data R5'!AD985)</f>
        <v/>
      </c>
      <c r="H4975">
        <f>IF('Data R5'!C985="","",'Data R5'!AC985)</f>
        <v/>
      </c>
      <c r="I4975">
        <f>IF('Data R5'!C985="","",COUNTIF('Data R5'!J985,"&gt;0")+COUNTIF('Data R5'!L985,"&gt;0")+COUNTIF('Data R5'!N985,"&gt;0")+COUNTIF('Data R5'!P985,"&gt;0")+COUNTIF('Data R5'!R985,"&gt;0")+COUNTIF('Data R5'!T985,"&gt;0")+COUNTIF('Data R5'!V985,"&gt;0")+COUNTIF('Data R5'!X985,"&gt;0"))</f>
        <v/>
      </c>
      <c r="J4975">
        <f>IF('Data R5'!C985="","",IF((COUNTIF('Data R5'!K985,"&gt;0")+COUNTIF('Data R5'!M985,"&gt;0")+COUNTIF('Data R5'!O985,"&gt;0")+COUNTIF('Data R5'!Q985,"&gt;0")+COUNTIF('Data R5'!S985,"&gt;0")+COUNTIF('Data R5'!U985,"&gt;0")+COUNTIF('Data R5'!W985,"&gt;0")+COUNTIF('Data R5'!Y985,"&gt;0"))&gt;0,1,0))</f>
        <v/>
      </c>
      <c r="M4975" t="inlineStr">
        <is>
          <t>Data R</t>
        </is>
      </c>
    </row>
    <row r="4976">
      <c r="A4976" t="inlineStr">
        <is>
          <t>Regional 5</t>
        </is>
      </c>
      <c r="B4976">
        <f>IF('Data R5'!C986="","",'Data R5'!B986)</f>
        <v/>
      </c>
      <c r="C4976">
        <f>IF('Data R5'!C986="","",'Data R5'!C986)</f>
        <v/>
      </c>
      <c r="D4976">
        <f>IF('Data R5'!C986="","",'Data R5'!D986)</f>
        <v/>
      </c>
      <c r="E4976">
        <f>IF('Data R5'!C986="","",'Data R5'!E986)</f>
        <v/>
      </c>
      <c r="F4976">
        <f>IF('Data R5'!C986="","",'Data R5'!F986)</f>
        <v/>
      </c>
      <c r="G4976">
        <f>IF('Data R5'!C986="","",'Data R5'!AD986)</f>
        <v/>
      </c>
      <c r="H4976">
        <f>IF('Data R5'!C986="","",'Data R5'!AC986)</f>
        <v/>
      </c>
      <c r="I4976">
        <f>IF('Data R5'!C986="","",COUNTIF('Data R5'!J986,"&gt;0")+COUNTIF('Data R5'!L986,"&gt;0")+COUNTIF('Data R5'!N986,"&gt;0")+COUNTIF('Data R5'!P986,"&gt;0")+COUNTIF('Data R5'!R986,"&gt;0")+COUNTIF('Data R5'!T986,"&gt;0")+COUNTIF('Data R5'!V986,"&gt;0")+COUNTIF('Data R5'!X986,"&gt;0"))</f>
        <v/>
      </c>
      <c r="J4976">
        <f>IF('Data R5'!C986="","",IF((COUNTIF('Data R5'!K986,"&gt;0")+COUNTIF('Data R5'!M986,"&gt;0")+COUNTIF('Data R5'!O986,"&gt;0")+COUNTIF('Data R5'!Q986,"&gt;0")+COUNTIF('Data R5'!S986,"&gt;0")+COUNTIF('Data R5'!U986,"&gt;0")+COUNTIF('Data R5'!W986,"&gt;0")+COUNTIF('Data R5'!Y986,"&gt;0"))&gt;0,1,0))</f>
        <v/>
      </c>
      <c r="M4976" t="inlineStr">
        <is>
          <t>Data R</t>
        </is>
      </c>
    </row>
    <row r="4977">
      <c r="A4977" t="inlineStr">
        <is>
          <t>Regional 5</t>
        </is>
      </c>
      <c r="B4977">
        <f>IF('Data R5'!C987="","",'Data R5'!B987)</f>
        <v/>
      </c>
      <c r="C4977">
        <f>IF('Data R5'!C987="","",'Data R5'!C987)</f>
        <v/>
      </c>
      <c r="D4977">
        <f>IF('Data R5'!C987="","",'Data R5'!D987)</f>
        <v/>
      </c>
      <c r="E4977">
        <f>IF('Data R5'!C987="","",'Data R5'!E987)</f>
        <v/>
      </c>
      <c r="F4977">
        <f>IF('Data R5'!C987="","",'Data R5'!F987)</f>
        <v/>
      </c>
      <c r="G4977">
        <f>IF('Data R5'!C987="","",'Data R5'!AD987)</f>
        <v/>
      </c>
      <c r="H4977">
        <f>IF('Data R5'!C987="","",'Data R5'!AC987)</f>
        <v/>
      </c>
      <c r="I4977">
        <f>IF('Data R5'!C987="","",COUNTIF('Data R5'!J987,"&gt;0")+COUNTIF('Data R5'!L987,"&gt;0")+COUNTIF('Data R5'!N987,"&gt;0")+COUNTIF('Data R5'!P987,"&gt;0")+COUNTIF('Data R5'!R987,"&gt;0")+COUNTIF('Data R5'!T987,"&gt;0")+COUNTIF('Data R5'!V987,"&gt;0")+COUNTIF('Data R5'!X987,"&gt;0"))</f>
        <v/>
      </c>
      <c r="J4977">
        <f>IF('Data R5'!C987="","",IF((COUNTIF('Data R5'!K987,"&gt;0")+COUNTIF('Data R5'!M987,"&gt;0")+COUNTIF('Data R5'!O987,"&gt;0")+COUNTIF('Data R5'!Q987,"&gt;0")+COUNTIF('Data R5'!S987,"&gt;0")+COUNTIF('Data R5'!U987,"&gt;0")+COUNTIF('Data R5'!W987,"&gt;0")+COUNTIF('Data R5'!Y987,"&gt;0"))&gt;0,1,0))</f>
        <v/>
      </c>
      <c r="M4977" t="inlineStr">
        <is>
          <t>Data R</t>
        </is>
      </c>
    </row>
    <row r="4978">
      <c r="A4978" t="inlineStr">
        <is>
          <t>Regional 5</t>
        </is>
      </c>
      <c r="B4978">
        <f>IF('Data R5'!C988="","",'Data R5'!B988)</f>
        <v/>
      </c>
      <c r="C4978">
        <f>IF('Data R5'!C988="","",'Data R5'!C988)</f>
        <v/>
      </c>
      <c r="D4978">
        <f>IF('Data R5'!C988="","",'Data R5'!D988)</f>
        <v/>
      </c>
      <c r="E4978">
        <f>IF('Data R5'!C988="","",'Data R5'!E988)</f>
        <v/>
      </c>
      <c r="F4978">
        <f>IF('Data R5'!C988="","",'Data R5'!F988)</f>
        <v/>
      </c>
      <c r="G4978">
        <f>IF('Data R5'!C988="","",'Data R5'!AD988)</f>
        <v/>
      </c>
      <c r="H4978">
        <f>IF('Data R5'!C988="","",'Data R5'!AC988)</f>
        <v/>
      </c>
      <c r="I4978">
        <f>IF('Data R5'!C988="","",COUNTIF('Data R5'!J988,"&gt;0")+COUNTIF('Data R5'!L988,"&gt;0")+COUNTIF('Data R5'!N988,"&gt;0")+COUNTIF('Data R5'!P988,"&gt;0")+COUNTIF('Data R5'!R988,"&gt;0")+COUNTIF('Data R5'!T988,"&gt;0")+COUNTIF('Data R5'!V988,"&gt;0")+COUNTIF('Data R5'!X988,"&gt;0"))</f>
        <v/>
      </c>
      <c r="J4978">
        <f>IF('Data R5'!C988="","",IF((COUNTIF('Data R5'!K988,"&gt;0")+COUNTIF('Data R5'!M988,"&gt;0")+COUNTIF('Data R5'!O988,"&gt;0")+COUNTIF('Data R5'!Q988,"&gt;0")+COUNTIF('Data R5'!S988,"&gt;0")+COUNTIF('Data R5'!U988,"&gt;0")+COUNTIF('Data R5'!W988,"&gt;0")+COUNTIF('Data R5'!Y988,"&gt;0"))&gt;0,1,0))</f>
        <v/>
      </c>
      <c r="M4978" t="inlineStr">
        <is>
          <t>Data R</t>
        </is>
      </c>
    </row>
    <row r="4979">
      <c r="A4979" t="inlineStr">
        <is>
          <t>Regional 5</t>
        </is>
      </c>
      <c r="B4979">
        <f>IF('Data R5'!C989="","",'Data R5'!B989)</f>
        <v/>
      </c>
      <c r="C4979">
        <f>IF('Data R5'!C989="","",'Data R5'!C989)</f>
        <v/>
      </c>
      <c r="D4979">
        <f>IF('Data R5'!C989="","",'Data R5'!D989)</f>
        <v/>
      </c>
      <c r="E4979">
        <f>IF('Data R5'!C989="","",'Data R5'!E989)</f>
        <v/>
      </c>
      <c r="F4979">
        <f>IF('Data R5'!C989="","",'Data R5'!F989)</f>
        <v/>
      </c>
      <c r="G4979">
        <f>IF('Data R5'!C989="","",'Data R5'!AD989)</f>
        <v/>
      </c>
      <c r="H4979">
        <f>IF('Data R5'!C989="","",'Data R5'!AC989)</f>
        <v/>
      </c>
      <c r="I4979">
        <f>IF('Data R5'!C989="","",COUNTIF('Data R5'!J989,"&gt;0")+COUNTIF('Data R5'!L989,"&gt;0")+COUNTIF('Data R5'!N989,"&gt;0")+COUNTIF('Data R5'!P989,"&gt;0")+COUNTIF('Data R5'!R989,"&gt;0")+COUNTIF('Data R5'!T989,"&gt;0")+COUNTIF('Data R5'!V989,"&gt;0")+COUNTIF('Data R5'!X989,"&gt;0"))</f>
        <v/>
      </c>
      <c r="J4979">
        <f>IF('Data R5'!C989="","",IF((COUNTIF('Data R5'!K989,"&gt;0")+COUNTIF('Data R5'!M989,"&gt;0")+COUNTIF('Data R5'!O989,"&gt;0")+COUNTIF('Data R5'!Q989,"&gt;0")+COUNTIF('Data R5'!S989,"&gt;0")+COUNTIF('Data R5'!U989,"&gt;0")+COUNTIF('Data R5'!W989,"&gt;0")+COUNTIF('Data R5'!Y989,"&gt;0"))&gt;0,1,0))</f>
        <v/>
      </c>
      <c r="M4979" t="inlineStr">
        <is>
          <t>Data R</t>
        </is>
      </c>
    </row>
    <row r="4980">
      <c r="A4980" t="inlineStr">
        <is>
          <t>Regional 5</t>
        </is>
      </c>
      <c r="B4980">
        <f>IF('Data R5'!C990="","",'Data R5'!B990)</f>
        <v/>
      </c>
      <c r="C4980">
        <f>IF('Data R5'!C990="","",'Data R5'!C990)</f>
        <v/>
      </c>
      <c r="D4980">
        <f>IF('Data R5'!C990="","",'Data R5'!D990)</f>
        <v/>
      </c>
      <c r="E4980">
        <f>IF('Data R5'!C990="","",'Data R5'!E990)</f>
        <v/>
      </c>
      <c r="F4980">
        <f>IF('Data R5'!C990="","",'Data R5'!F990)</f>
        <v/>
      </c>
      <c r="G4980">
        <f>IF('Data R5'!C990="","",'Data R5'!AD990)</f>
        <v/>
      </c>
      <c r="H4980">
        <f>IF('Data R5'!C990="","",'Data R5'!AC990)</f>
        <v/>
      </c>
      <c r="I4980">
        <f>IF('Data R5'!C990="","",COUNTIF('Data R5'!J990,"&gt;0")+COUNTIF('Data R5'!L990,"&gt;0")+COUNTIF('Data R5'!N990,"&gt;0")+COUNTIF('Data R5'!P990,"&gt;0")+COUNTIF('Data R5'!R990,"&gt;0")+COUNTIF('Data R5'!T990,"&gt;0")+COUNTIF('Data R5'!V990,"&gt;0")+COUNTIF('Data R5'!X990,"&gt;0"))</f>
        <v/>
      </c>
      <c r="J4980">
        <f>IF('Data R5'!C990="","",IF((COUNTIF('Data R5'!K990,"&gt;0")+COUNTIF('Data R5'!M990,"&gt;0")+COUNTIF('Data R5'!O990,"&gt;0")+COUNTIF('Data R5'!Q990,"&gt;0")+COUNTIF('Data R5'!S990,"&gt;0")+COUNTIF('Data R5'!U990,"&gt;0")+COUNTIF('Data R5'!W990,"&gt;0")+COUNTIF('Data R5'!Y990,"&gt;0"))&gt;0,1,0))</f>
        <v/>
      </c>
      <c r="M4980" t="inlineStr">
        <is>
          <t>Data R</t>
        </is>
      </c>
    </row>
    <row r="4981">
      <c r="A4981" t="inlineStr">
        <is>
          <t>Regional 5</t>
        </is>
      </c>
      <c r="B4981">
        <f>IF('Data R5'!C991="","",'Data R5'!B991)</f>
        <v/>
      </c>
      <c r="C4981">
        <f>IF('Data R5'!C991="","",'Data R5'!C991)</f>
        <v/>
      </c>
      <c r="D4981">
        <f>IF('Data R5'!C991="","",'Data R5'!D991)</f>
        <v/>
      </c>
      <c r="E4981">
        <f>IF('Data R5'!C991="","",'Data R5'!E991)</f>
        <v/>
      </c>
      <c r="F4981">
        <f>IF('Data R5'!C991="","",'Data R5'!F991)</f>
        <v/>
      </c>
      <c r="G4981">
        <f>IF('Data R5'!C991="","",'Data R5'!AD991)</f>
        <v/>
      </c>
      <c r="H4981">
        <f>IF('Data R5'!C991="","",'Data R5'!AC991)</f>
        <v/>
      </c>
      <c r="I4981">
        <f>IF('Data R5'!C991="","",COUNTIF('Data R5'!J991,"&gt;0")+COUNTIF('Data R5'!L991,"&gt;0")+COUNTIF('Data R5'!N991,"&gt;0")+COUNTIF('Data R5'!P991,"&gt;0")+COUNTIF('Data R5'!R991,"&gt;0")+COUNTIF('Data R5'!T991,"&gt;0")+COUNTIF('Data R5'!V991,"&gt;0")+COUNTIF('Data R5'!X991,"&gt;0"))</f>
        <v/>
      </c>
      <c r="J4981">
        <f>IF('Data R5'!C991="","",IF((COUNTIF('Data R5'!K991,"&gt;0")+COUNTIF('Data R5'!M991,"&gt;0")+COUNTIF('Data R5'!O991,"&gt;0")+COUNTIF('Data R5'!Q991,"&gt;0")+COUNTIF('Data R5'!S991,"&gt;0")+COUNTIF('Data R5'!U991,"&gt;0")+COUNTIF('Data R5'!W991,"&gt;0")+COUNTIF('Data R5'!Y991,"&gt;0"))&gt;0,1,0))</f>
        <v/>
      </c>
      <c r="M4981" t="inlineStr">
        <is>
          <t>Data R</t>
        </is>
      </c>
    </row>
    <row r="4982">
      <c r="A4982" t="inlineStr">
        <is>
          <t>Regional 5</t>
        </is>
      </c>
      <c r="B4982">
        <f>IF('Data R5'!C992="","",'Data R5'!B992)</f>
        <v/>
      </c>
      <c r="C4982">
        <f>IF('Data R5'!C992="","",'Data R5'!C992)</f>
        <v/>
      </c>
      <c r="D4982">
        <f>IF('Data R5'!C992="","",'Data R5'!D992)</f>
        <v/>
      </c>
      <c r="E4982">
        <f>IF('Data R5'!C992="","",'Data R5'!E992)</f>
        <v/>
      </c>
      <c r="F4982">
        <f>IF('Data R5'!C992="","",'Data R5'!F992)</f>
        <v/>
      </c>
      <c r="G4982">
        <f>IF('Data R5'!C992="","",'Data R5'!AD992)</f>
        <v/>
      </c>
      <c r="H4982">
        <f>IF('Data R5'!C992="","",'Data R5'!AC992)</f>
        <v/>
      </c>
      <c r="I4982">
        <f>IF('Data R5'!C992="","",COUNTIF('Data R5'!J992,"&gt;0")+COUNTIF('Data R5'!L992,"&gt;0")+COUNTIF('Data R5'!N992,"&gt;0")+COUNTIF('Data R5'!P992,"&gt;0")+COUNTIF('Data R5'!R992,"&gt;0")+COUNTIF('Data R5'!T992,"&gt;0")+COUNTIF('Data R5'!V992,"&gt;0")+COUNTIF('Data R5'!X992,"&gt;0"))</f>
        <v/>
      </c>
      <c r="J4982">
        <f>IF('Data R5'!C992="","",IF((COUNTIF('Data R5'!K992,"&gt;0")+COUNTIF('Data R5'!M992,"&gt;0")+COUNTIF('Data R5'!O992,"&gt;0")+COUNTIF('Data R5'!Q992,"&gt;0")+COUNTIF('Data R5'!S992,"&gt;0")+COUNTIF('Data R5'!U992,"&gt;0")+COUNTIF('Data R5'!W992,"&gt;0")+COUNTIF('Data R5'!Y992,"&gt;0"))&gt;0,1,0))</f>
        <v/>
      </c>
      <c r="M4982" t="inlineStr">
        <is>
          <t>Data R</t>
        </is>
      </c>
    </row>
    <row r="4983">
      <c r="A4983" t="inlineStr">
        <is>
          <t>Regional 5</t>
        </is>
      </c>
      <c r="B4983">
        <f>IF('Data R5'!C993="","",'Data R5'!B993)</f>
        <v/>
      </c>
      <c r="C4983">
        <f>IF('Data R5'!C993="","",'Data R5'!C993)</f>
        <v/>
      </c>
      <c r="D4983">
        <f>IF('Data R5'!C993="","",'Data R5'!D993)</f>
        <v/>
      </c>
      <c r="E4983">
        <f>IF('Data R5'!C993="","",'Data R5'!E993)</f>
        <v/>
      </c>
      <c r="F4983">
        <f>IF('Data R5'!C993="","",'Data R5'!F993)</f>
        <v/>
      </c>
      <c r="G4983">
        <f>IF('Data R5'!C993="","",'Data R5'!AD993)</f>
        <v/>
      </c>
      <c r="H4983">
        <f>IF('Data R5'!C993="","",'Data R5'!AC993)</f>
        <v/>
      </c>
      <c r="I4983">
        <f>IF('Data R5'!C993="","",COUNTIF('Data R5'!J993,"&gt;0")+COUNTIF('Data R5'!L993,"&gt;0")+COUNTIF('Data R5'!N993,"&gt;0")+COUNTIF('Data R5'!P993,"&gt;0")+COUNTIF('Data R5'!R993,"&gt;0")+COUNTIF('Data R5'!T993,"&gt;0")+COUNTIF('Data R5'!V993,"&gt;0")+COUNTIF('Data R5'!X993,"&gt;0"))</f>
        <v/>
      </c>
      <c r="J4983">
        <f>IF('Data R5'!C993="","",IF((COUNTIF('Data R5'!K993,"&gt;0")+COUNTIF('Data R5'!M993,"&gt;0")+COUNTIF('Data R5'!O993,"&gt;0")+COUNTIF('Data R5'!Q993,"&gt;0")+COUNTIF('Data R5'!S993,"&gt;0")+COUNTIF('Data R5'!U993,"&gt;0")+COUNTIF('Data R5'!W993,"&gt;0")+COUNTIF('Data R5'!Y993,"&gt;0"))&gt;0,1,0))</f>
        <v/>
      </c>
      <c r="M4983" t="inlineStr">
        <is>
          <t>Data R</t>
        </is>
      </c>
    </row>
    <row r="4984">
      <c r="A4984" t="inlineStr">
        <is>
          <t>Regional 5</t>
        </is>
      </c>
      <c r="B4984">
        <f>IF('Data R5'!C994="","",'Data R5'!B994)</f>
        <v/>
      </c>
      <c r="C4984">
        <f>IF('Data R5'!C994="","",'Data R5'!C994)</f>
        <v/>
      </c>
      <c r="D4984">
        <f>IF('Data R5'!C994="","",'Data R5'!D994)</f>
        <v/>
      </c>
      <c r="E4984">
        <f>IF('Data R5'!C994="","",'Data R5'!E994)</f>
        <v/>
      </c>
      <c r="F4984">
        <f>IF('Data R5'!C994="","",'Data R5'!F994)</f>
        <v/>
      </c>
      <c r="G4984">
        <f>IF('Data R5'!C994="","",'Data R5'!AD994)</f>
        <v/>
      </c>
      <c r="H4984">
        <f>IF('Data R5'!C994="","",'Data R5'!AC994)</f>
        <v/>
      </c>
      <c r="I4984">
        <f>IF('Data R5'!C994="","",COUNTIF('Data R5'!J994,"&gt;0")+COUNTIF('Data R5'!L994,"&gt;0")+COUNTIF('Data R5'!N994,"&gt;0")+COUNTIF('Data R5'!P994,"&gt;0")+COUNTIF('Data R5'!R994,"&gt;0")+COUNTIF('Data R5'!T994,"&gt;0")+COUNTIF('Data R5'!V994,"&gt;0")+COUNTIF('Data R5'!X994,"&gt;0"))</f>
        <v/>
      </c>
      <c r="J4984">
        <f>IF('Data R5'!C994="","",IF((COUNTIF('Data R5'!K994,"&gt;0")+COUNTIF('Data R5'!M994,"&gt;0")+COUNTIF('Data R5'!O994,"&gt;0")+COUNTIF('Data R5'!Q994,"&gt;0")+COUNTIF('Data R5'!S994,"&gt;0")+COUNTIF('Data R5'!U994,"&gt;0")+COUNTIF('Data R5'!W994,"&gt;0")+COUNTIF('Data R5'!Y994,"&gt;0"))&gt;0,1,0))</f>
        <v/>
      </c>
      <c r="M4984" t="inlineStr">
        <is>
          <t>Data R</t>
        </is>
      </c>
    </row>
    <row r="4985">
      <c r="A4985" t="inlineStr">
        <is>
          <t>Regional 5</t>
        </is>
      </c>
      <c r="B4985">
        <f>IF('Data R5'!C995="","",'Data R5'!B995)</f>
        <v/>
      </c>
      <c r="C4985">
        <f>IF('Data R5'!C995="","",'Data R5'!C995)</f>
        <v/>
      </c>
      <c r="D4985">
        <f>IF('Data R5'!C995="","",'Data R5'!D995)</f>
        <v/>
      </c>
      <c r="E4985">
        <f>IF('Data R5'!C995="","",'Data R5'!E995)</f>
        <v/>
      </c>
      <c r="F4985">
        <f>IF('Data R5'!C995="","",'Data R5'!F995)</f>
        <v/>
      </c>
      <c r="G4985">
        <f>IF('Data R5'!C995="","",'Data R5'!AD995)</f>
        <v/>
      </c>
      <c r="H4985">
        <f>IF('Data R5'!C995="","",'Data R5'!AC995)</f>
        <v/>
      </c>
      <c r="I4985">
        <f>IF('Data R5'!C995="","",COUNTIF('Data R5'!J995,"&gt;0")+COUNTIF('Data R5'!L995,"&gt;0")+COUNTIF('Data R5'!N995,"&gt;0")+COUNTIF('Data R5'!P995,"&gt;0")+COUNTIF('Data R5'!R995,"&gt;0")+COUNTIF('Data R5'!T995,"&gt;0")+COUNTIF('Data R5'!V995,"&gt;0")+COUNTIF('Data R5'!X995,"&gt;0"))</f>
        <v/>
      </c>
      <c r="J4985">
        <f>IF('Data R5'!C995="","",IF((COUNTIF('Data R5'!K995,"&gt;0")+COUNTIF('Data R5'!M995,"&gt;0")+COUNTIF('Data R5'!O995,"&gt;0")+COUNTIF('Data R5'!Q995,"&gt;0")+COUNTIF('Data R5'!S995,"&gt;0")+COUNTIF('Data R5'!U995,"&gt;0")+COUNTIF('Data R5'!W995,"&gt;0")+COUNTIF('Data R5'!Y995,"&gt;0"))&gt;0,1,0))</f>
        <v/>
      </c>
      <c r="M4985" t="inlineStr">
        <is>
          <t>Data R</t>
        </is>
      </c>
    </row>
    <row r="4986">
      <c r="A4986" t="inlineStr">
        <is>
          <t>Regional 5</t>
        </is>
      </c>
      <c r="B4986">
        <f>IF('Data R5'!C996="","",'Data R5'!B996)</f>
        <v/>
      </c>
      <c r="C4986">
        <f>IF('Data R5'!C996="","",'Data R5'!C996)</f>
        <v/>
      </c>
      <c r="D4986">
        <f>IF('Data R5'!C996="","",'Data R5'!D996)</f>
        <v/>
      </c>
      <c r="E4986">
        <f>IF('Data R5'!C996="","",'Data R5'!E996)</f>
        <v/>
      </c>
      <c r="F4986">
        <f>IF('Data R5'!C996="","",'Data R5'!F996)</f>
        <v/>
      </c>
      <c r="G4986">
        <f>IF('Data R5'!C996="","",'Data R5'!AD996)</f>
        <v/>
      </c>
      <c r="H4986">
        <f>IF('Data R5'!C996="","",'Data R5'!AC996)</f>
        <v/>
      </c>
      <c r="I4986">
        <f>IF('Data R5'!C996="","",COUNTIF('Data R5'!J996,"&gt;0")+COUNTIF('Data R5'!L996,"&gt;0")+COUNTIF('Data R5'!N996,"&gt;0")+COUNTIF('Data R5'!P996,"&gt;0")+COUNTIF('Data R5'!R996,"&gt;0")+COUNTIF('Data R5'!T996,"&gt;0")+COUNTIF('Data R5'!V996,"&gt;0")+COUNTIF('Data R5'!X996,"&gt;0"))</f>
        <v/>
      </c>
      <c r="J4986">
        <f>IF('Data R5'!C996="","",IF((COUNTIF('Data R5'!K996,"&gt;0")+COUNTIF('Data R5'!M996,"&gt;0")+COUNTIF('Data R5'!O996,"&gt;0")+COUNTIF('Data R5'!Q996,"&gt;0")+COUNTIF('Data R5'!S996,"&gt;0")+COUNTIF('Data R5'!U996,"&gt;0")+COUNTIF('Data R5'!W996,"&gt;0")+COUNTIF('Data R5'!Y996,"&gt;0"))&gt;0,1,0))</f>
        <v/>
      </c>
      <c r="M4986" t="inlineStr">
        <is>
          <t>Data R</t>
        </is>
      </c>
    </row>
    <row r="4987">
      <c r="A4987" t="inlineStr">
        <is>
          <t>Regional 5</t>
        </is>
      </c>
      <c r="B4987">
        <f>IF('Data R5'!C997="","",'Data R5'!B997)</f>
        <v/>
      </c>
      <c r="C4987">
        <f>IF('Data R5'!C997="","",'Data R5'!C997)</f>
        <v/>
      </c>
      <c r="D4987">
        <f>IF('Data R5'!C997="","",'Data R5'!D997)</f>
        <v/>
      </c>
      <c r="E4987">
        <f>IF('Data R5'!C997="","",'Data R5'!E997)</f>
        <v/>
      </c>
      <c r="F4987">
        <f>IF('Data R5'!C997="","",'Data R5'!F997)</f>
        <v/>
      </c>
      <c r="G4987">
        <f>IF('Data R5'!C997="","",'Data R5'!AD997)</f>
        <v/>
      </c>
      <c r="H4987">
        <f>IF('Data R5'!C997="","",'Data R5'!AC997)</f>
        <v/>
      </c>
      <c r="I4987">
        <f>IF('Data R5'!C997="","",COUNTIF('Data R5'!J997,"&gt;0")+COUNTIF('Data R5'!L997,"&gt;0")+COUNTIF('Data R5'!N997,"&gt;0")+COUNTIF('Data R5'!P997,"&gt;0")+COUNTIF('Data R5'!R997,"&gt;0")+COUNTIF('Data R5'!T997,"&gt;0")+COUNTIF('Data R5'!V997,"&gt;0")+COUNTIF('Data R5'!X997,"&gt;0"))</f>
        <v/>
      </c>
      <c r="J4987">
        <f>IF('Data R5'!C997="","",IF((COUNTIF('Data R5'!K997,"&gt;0")+COUNTIF('Data R5'!M997,"&gt;0")+COUNTIF('Data R5'!O997,"&gt;0")+COUNTIF('Data R5'!Q997,"&gt;0")+COUNTIF('Data R5'!S997,"&gt;0")+COUNTIF('Data R5'!U997,"&gt;0")+COUNTIF('Data R5'!W997,"&gt;0")+COUNTIF('Data R5'!Y997,"&gt;0"))&gt;0,1,0))</f>
        <v/>
      </c>
      <c r="M4987" t="inlineStr">
        <is>
          <t>Data R</t>
        </is>
      </c>
    </row>
    <row r="4988">
      <c r="A4988" t="inlineStr">
        <is>
          <t>Regional 5</t>
        </is>
      </c>
      <c r="B4988">
        <f>IF('Data R5'!C998="","",'Data R5'!B998)</f>
        <v/>
      </c>
      <c r="C4988">
        <f>IF('Data R5'!C998="","",'Data R5'!C998)</f>
        <v/>
      </c>
      <c r="D4988">
        <f>IF('Data R5'!C998="","",'Data R5'!D998)</f>
        <v/>
      </c>
      <c r="E4988">
        <f>IF('Data R5'!C998="","",'Data R5'!E998)</f>
        <v/>
      </c>
      <c r="F4988">
        <f>IF('Data R5'!C998="","",'Data R5'!F998)</f>
        <v/>
      </c>
      <c r="G4988">
        <f>IF('Data R5'!C998="","",'Data R5'!AD998)</f>
        <v/>
      </c>
      <c r="H4988">
        <f>IF('Data R5'!C998="","",'Data R5'!AC998)</f>
        <v/>
      </c>
      <c r="I4988">
        <f>IF('Data R5'!C998="","",COUNTIF('Data R5'!J998,"&gt;0")+COUNTIF('Data R5'!L998,"&gt;0")+COUNTIF('Data R5'!N998,"&gt;0")+COUNTIF('Data R5'!P998,"&gt;0")+COUNTIF('Data R5'!R998,"&gt;0")+COUNTIF('Data R5'!T998,"&gt;0")+COUNTIF('Data R5'!V998,"&gt;0")+COUNTIF('Data R5'!X998,"&gt;0"))</f>
        <v/>
      </c>
      <c r="J4988">
        <f>IF('Data R5'!C998="","",IF((COUNTIF('Data R5'!K998,"&gt;0")+COUNTIF('Data R5'!M998,"&gt;0")+COUNTIF('Data R5'!O998,"&gt;0")+COUNTIF('Data R5'!Q998,"&gt;0")+COUNTIF('Data R5'!S998,"&gt;0")+COUNTIF('Data R5'!U998,"&gt;0")+COUNTIF('Data R5'!W998,"&gt;0")+COUNTIF('Data R5'!Y998,"&gt;0"))&gt;0,1,0))</f>
        <v/>
      </c>
      <c r="M4988" t="inlineStr">
        <is>
          <t>Data R</t>
        </is>
      </c>
    </row>
    <row r="4989">
      <c r="A4989" t="inlineStr">
        <is>
          <t>Regional 5</t>
        </is>
      </c>
      <c r="B4989">
        <f>IF('Data R5'!C999="","",'Data R5'!B999)</f>
        <v/>
      </c>
      <c r="C4989">
        <f>IF('Data R5'!C999="","",'Data R5'!C999)</f>
        <v/>
      </c>
      <c r="D4989">
        <f>IF('Data R5'!C999="","",'Data R5'!D999)</f>
        <v/>
      </c>
      <c r="E4989">
        <f>IF('Data R5'!C999="","",'Data R5'!E999)</f>
        <v/>
      </c>
      <c r="F4989">
        <f>IF('Data R5'!C999="","",'Data R5'!F999)</f>
        <v/>
      </c>
      <c r="G4989">
        <f>IF('Data R5'!C999="","",'Data R5'!AD999)</f>
        <v/>
      </c>
      <c r="H4989">
        <f>IF('Data R5'!C999="","",'Data R5'!AC999)</f>
        <v/>
      </c>
      <c r="I4989">
        <f>IF('Data R5'!C999="","",COUNTIF('Data R5'!J999,"&gt;0")+COUNTIF('Data R5'!L999,"&gt;0")+COUNTIF('Data R5'!N999,"&gt;0")+COUNTIF('Data R5'!P999,"&gt;0")+COUNTIF('Data R5'!R999,"&gt;0")+COUNTIF('Data R5'!T999,"&gt;0")+COUNTIF('Data R5'!V999,"&gt;0")+COUNTIF('Data R5'!X999,"&gt;0"))</f>
        <v/>
      </c>
      <c r="J4989">
        <f>IF('Data R5'!C999="","",IF((COUNTIF('Data R5'!K999,"&gt;0")+COUNTIF('Data R5'!M999,"&gt;0")+COUNTIF('Data R5'!O999,"&gt;0")+COUNTIF('Data R5'!Q999,"&gt;0")+COUNTIF('Data R5'!S999,"&gt;0")+COUNTIF('Data R5'!U999,"&gt;0")+COUNTIF('Data R5'!W999,"&gt;0")+COUNTIF('Data R5'!Y999,"&gt;0"))&gt;0,1,0))</f>
        <v/>
      </c>
      <c r="M4989" t="inlineStr">
        <is>
          <t>Data R</t>
        </is>
      </c>
    </row>
    <row r="4990">
      <c r="A4990" t="inlineStr">
        <is>
          <t>Regional 5</t>
        </is>
      </c>
      <c r="B4990">
        <f>IF('Data R5'!C1000="","",'Data R5'!B1000)</f>
        <v/>
      </c>
      <c r="C4990">
        <f>IF('Data R5'!C1000="","",'Data R5'!C1000)</f>
        <v/>
      </c>
      <c r="D4990">
        <f>IF('Data R5'!C1000="","",'Data R5'!D1000)</f>
        <v/>
      </c>
      <c r="E4990">
        <f>IF('Data R5'!C1000="","",'Data R5'!E1000)</f>
        <v/>
      </c>
      <c r="F4990">
        <f>IF('Data R5'!C1000="","",'Data R5'!F1000)</f>
        <v/>
      </c>
      <c r="G4990">
        <f>IF('Data R5'!C1000="","",'Data R5'!AD1000)</f>
        <v/>
      </c>
      <c r="H4990">
        <f>IF('Data R5'!C1000="","",'Data R5'!AC1000)</f>
        <v/>
      </c>
      <c r="I4990">
        <f>IF('Data R5'!C1000="","",COUNTIF('Data R5'!J1000,"&gt;0")+COUNTIF('Data R5'!L1000,"&gt;0")+COUNTIF('Data R5'!N1000,"&gt;0")+COUNTIF('Data R5'!P1000,"&gt;0")+COUNTIF('Data R5'!R1000,"&gt;0")+COUNTIF('Data R5'!T1000,"&gt;0")+COUNTIF('Data R5'!V1000,"&gt;0")+COUNTIF('Data R5'!X1000,"&gt;0"))</f>
        <v/>
      </c>
      <c r="J4990">
        <f>IF('Data R5'!C1000="","",IF((COUNTIF('Data R5'!K1000,"&gt;0")+COUNTIF('Data R5'!M1000,"&gt;0")+COUNTIF('Data R5'!O1000,"&gt;0")+COUNTIF('Data R5'!Q1000,"&gt;0")+COUNTIF('Data R5'!S1000,"&gt;0")+COUNTIF('Data R5'!U1000,"&gt;0")+COUNTIF('Data R5'!W1000,"&gt;0")+COUNTIF('Data R5'!Y1000,"&gt;0"))&gt;0,1,0))</f>
        <v/>
      </c>
      <c r="M4990" t="inlineStr">
        <is>
          <t>Data R</t>
        </is>
      </c>
    </row>
    <row r="4991">
      <c r="A4991" t="inlineStr">
        <is>
          <t>Regional 5</t>
        </is>
      </c>
      <c r="B4991">
        <f>IF('Data R5'!C1001="","",'Data R5'!B1001)</f>
        <v/>
      </c>
      <c r="C4991">
        <f>IF('Data R5'!C1001="","",'Data R5'!C1001)</f>
        <v/>
      </c>
      <c r="D4991">
        <f>IF('Data R5'!C1001="","",'Data R5'!D1001)</f>
        <v/>
      </c>
      <c r="E4991">
        <f>IF('Data R5'!C1001="","",'Data R5'!E1001)</f>
        <v/>
      </c>
      <c r="F4991">
        <f>IF('Data R5'!C1001="","",'Data R5'!F1001)</f>
        <v/>
      </c>
      <c r="G4991">
        <f>IF('Data R5'!C1001="","",'Data R5'!AD1001)</f>
        <v/>
      </c>
      <c r="H4991">
        <f>IF('Data R5'!C1001="","",'Data R5'!AC1001)</f>
        <v/>
      </c>
      <c r="I4991">
        <f>IF('Data R5'!C1001="","",COUNTIF('Data R5'!J1001,"&gt;0")+COUNTIF('Data R5'!L1001,"&gt;0")+COUNTIF('Data R5'!N1001,"&gt;0")+COUNTIF('Data R5'!P1001,"&gt;0")+COUNTIF('Data R5'!R1001,"&gt;0")+COUNTIF('Data R5'!T1001,"&gt;0")+COUNTIF('Data R5'!V1001,"&gt;0")+COUNTIF('Data R5'!X1001,"&gt;0"))</f>
        <v/>
      </c>
      <c r="J4991">
        <f>IF('Data R5'!C1001="","",IF((COUNTIF('Data R5'!K1001,"&gt;0")+COUNTIF('Data R5'!M1001,"&gt;0")+COUNTIF('Data R5'!O1001,"&gt;0")+COUNTIF('Data R5'!Q1001,"&gt;0")+COUNTIF('Data R5'!S1001,"&gt;0")+COUNTIF('Data R5'!U1001,"&gt;0")+COUNTIF('Data R5'!W1001,"&gt;0")+COUNTIF('Data R5'!Y1001,"&gt;0"))&gt;0,1,0))</f>
        <v/>
      </c>
      <c r="M4991" t="inlineStr">
        <is>
          <t>Data R</t>
        </is>
      </c>
    </row>
    <row r="4992">
      <c r="A4992" t="inlineStr">
        <is>
          <t>Regional 6</t>
        </is>
      </c>
      <c r="B4992">
        <f>IF('Data R6'!C4="","",'Data R6'!B4)</f>
        <v/>
      </c>
      <c r="C4992">
        <f>IF('Data R6'!C4="","",'Data R6'!C4)</f>
        <v/>
      </c>
      <c r="D4992">
        <f>IF('Data R6'!C4="","",'Data R6'!D4)</f>
        <v/>
      </c>
      <c r="E4992">
        <f>IF('Data R6'!C4="","",'Data R6'!E4)</f>
        <v/>
      </c>
      <c r="F4992">
        <f>IF('Data R6'!C4="","",'Data R6'!F4)</f>
        <v/>
      </c>
      <c r="G4992">
        <f>IF('Data R6'!C4="","",'Data R6'!AD4)</f>
        <v/>
      </c>
      <c r="H4992">
        <f>IF('Data R6'!C4="","",'Data R6'!AC4)</f>
        <v/>
      </c>
      <c r="I4992">
        <f>IF('Data R6'!C4="","",COUNTIF('Data R6'!J4,"&gt;0")+COUNTIF('Data R6'!L4,"&gt;0")+COUNTIF('Data R6'!N4,"&gt;0")+COUNTIF('Data R6'!P4,"&gt;0")+COUNTIF('Data R6'!R4,"&gt;0")+COUNTIF('Data R6'!T4,"&gt;0")+COUNTIF('Data R6'!V4,"&gt;0")+COUNTIF('Data R6'!X4,"&gt;0"))</f>
        <v/>
      </c>
      <c r="J4992">
        <f>IF('Data R6'!C4="","",IF((COUNTIF('Data R6'!K4,"&gt;0")+COUNTIF('Data R6'!M4,"&gt;0")+COUNTIF('Data R6'!O4,"&gt;0")+COUNTIF('Data R6'!Q4,"&gt;0")+COUNTIF('Data R6'!S4,"&gt;0")+COUNTIF('Data R6'!U4,"&gt;0")+COUNTIF('Data R6'!W4,"&gt;0")+COUNTIF('Data R6'!Y4,"&gt;0"))&gt;0,1,0))</f>
        <v/>
      </c>
      <c r="K4992" t="inlineStr">
        <is>
          <t>Bibit / Lewat Umur</t>
        </is>
      </c>
      <c r="M4992" t="inlineStr">
        <is>
          <t>Data R</t>
        </is>
      </c>
    </row>
    <row r="4993">
      <c r="A4993" t="inlineStr">
        <is>
          <t>Regional 6</t>
        </is>
      </c>
      <c r="B4993">
        <f>IF('Data R6'!C5="","",'Data R6'!B5)</f>
        <v/>
      </c>
      <c r="C4993">
        <f>IF('Data R6'!C5="","",'Data R6'!C5)</f>
        <v/>
      </c>
      <c r="D4993">
        <f>IF('Data R6'!C5="","",'Data R6'!D5)</f>
        <v/>
      </c>
      <c r="E4993">
        <f>IF('Data R6'!C5="","",'Data R6'!E5)</f>
        <v/>
      </c>
      <c r="F4993">
        <f>IF('Data R6'!C5="","",'Data R6'!F5)</f>
        <v/>
      </c>
      <c r="G4993">
        <f>IF('Data R6'!C5="","",'Data R6'!AD5)</f>
        <v/>
      </c>
      <c r="H4993">
        <f>IF('Data R6'!C5="","",'Data R6'!AC5)</f>
        <v/>
      </c>
      <c r="I4993">
        <f>IF('Data R6'!C5="","",COUNTIF('Data R6'!J5,"&gt;0")+COUNTIF('Data R6'!L5,"&gt;0")+COUNTIF('Data R6'!N5,"&gt;0")+COUNTIF('Data R6'!P5,"&gt;0")+COUNTIF('Data R6'!R5,"&gt;0")+COUNTIF('Data R6'!T5,"&gt;0")+COUNTIF('Data R6'!V5,"&gt;0")+COUNTIF('Data R6'!X5,"&gt;0"))</f>
        <v/>
      </c>
      <c r="J4993">
        <f>IF('Data R6'!C5="","",IF((COUNTIF('Data R6'!K5,"&gt;0")+COUNTIF('Data R6'!M5,"&gt;0")+COUNTIF('Data R6'!O5,"&gt;0")+COUNTIF('Data R6'!Q5,"&gt;0")+COUNTIF('Data R6'!S5,"&gt;0")+COUNTIF('Data R6'!U5,"&gt;0")+COUNTIF('Data R6'!W5,"&gt;0")+COUNTIF('Data R6'!Y5,"&gt;0"))&gt;0,1,0))</f>
        <v/>
      </c>
      <c r="K4993" t="inlineStr">
        <is>
          <t>Bibit / Lewat Umur</t>
        </is>
      </c>
      <c r="L4993" t="inlineStr">
        <is>
          <t>Pak Edi Sigit Sutarta</t>
        </is>
      </c>
      <c r="M4993" t="inlineStr">
        <is>
          <t>Data R</t>
        </is>
      </c>
    </row>
    <row r="4994">
      <c r="A4994" t="inlineStr">
        <is>
          <t>Regional 6</t>
        </is>
      </c>
      <c r="B4994">
        <f>IF('Data R6'!C6="","",'Data R6'!B6)</f>
        <v/>
      </c>
      <c r="C4994">
        <f>IF('Data R6'!C6="","",'Data R6'!C6)</f>
        <v/>
      </c>
      <c r="D4994">
        <f>IF('Data R6'!C6="","",'Data R6'!D6)</f>
        <v/>
      </c>
      <c r="E4994">
        <f>IF('Data R6'!C6="","",'Data R6'!E6)</f>
        <v/>
      </c>
      <c r="F4994">
        <f>IF('Data R6'!C6="","",'Data R6'!F6)</f>
        <v/>
      </c>
      <c r="G4994">
        <f>IF('Data R6'!C6="","",'Data R6'!AD6)</f>
        <v/>
      </c>
      <c r="H4994">
        <f>IF('Data R6'!C6="","",'Data R6'!AC6)</f>
        <v/>
      </c>
      <c r="I4994">
        <f>IF('Data R6'!C6="","",COUNTIF('Data R6'!J6,"&gt;0")+COUNTIF('Data R6'!L6,"&gt;0")+COUNTIF('Data R6'!N6,"&gt;0")+COUNTIF('Data R6'!P6,"&gt;0")+COUNTIF('Data R6'!R6,"&gt;0")+COUNTIF('Data R6'!T6,"&gt;0")+COUNTIF('Data R6'!V6,"&gt;0")+COUNTIF('Data R6'!X6,"&gt;0"))</f>
        <v/>
      </c>
      <c r="J4994">
        <f>IF('Data R6'!C6="","",IF((COUNTIF('Data R6'!K6,"&gt;0")+COUNTIF('Data R6'!M6,"&gt;0")+COUNTIF('Data R6'!O6,"&gt;0")+COUNTIF('Data R6'!Q6,"&gt;0")+COUNTIF('Data R6'!S6,"&gt;0")+COUNTIF('Data R6'!U6,"&gt;0")+COUNTIF('Data R6'!W6,"&gt;0")+COUNTIF('Data R6'!Y6,"&gt;0"))&gt;0,1,0))</f>
        <v/>
      </c>
      <c r="K4994" t="inlineStr">
        <is>
          <t>BT / FS (Kajian Kelayakan)</t>
        </is>
      </c>
      <c r="M4994" t="inlineStr">
        <is>
          <t>Data R</t>
        </is>
      </c>
    </row>
    <row r="4995">
      <c r="A4995" t="inlineStr">
        <is>
          <t>Regional 6</t>
        </is>
      </c>
      <c r="B4995">
        <f>IF('Data R6'!C7="","",'Data R6'!B7)</f>
        <v/>
      </c>
      <c r="C4995">
        <f>IF('Data R6'!C7="","",'Data R6'!C7)</f>
        <v/>
      </c>
      <c r="D4995">
        <f>IF('Data R6'!C7="","",'Data R6'!D7)</f>
        <v/>
      </c>
      <c r="E4995">
        <f>IF('Data R6'!C7="","",'Data R6'!E7)</f>
        <v/>
      </c>
      <c r="F4995">
        <f>IF('Data R6'!C7="","",'Data R6'!F7)</f>
        <v/>
      </c>
      <c r="G4995">
        <f>IF('Data R6'!C7="","",'Data R6'!AD7)</f>
        <v/>
      </c>
      <c r="H4995">
        <f>IF('Data R6'!C7="","",'Data R6'!AC7)</f>
        <v/>
      </c>
      <c r="I4995">
        <f>IF('Data R6'!C7="","",COUNTIF('Data R6'!J7,"&gt;0")+COUNTIF('Data R6'!L7,"&gt;0")+COUNTIF('Data R6'!N7,"&gt;0")+COUNTIF('Data R6'!P7,"&gt;0")+COUNTIF('Data R6'!R7,"&gt;0")+COUNTIF('Data R6'!T7,"&gt;0")+COUNTIF('Data R6'!V7,"&gt;0")+COUNTIF('Data R6'!X7,"&gt;0"))</f>
        <v/>
      </c>
      <c r="J4995">
        <f>IF('Data R6'!C7="","",IF((COUNTIF('Data R6'!K7,"&gt;0")+COUNTIF('Data R6'!M7,"&gt;0")+COUNTIF('Data R6'!O7,"&gt;0")+COUNTIF('Data R6'!Q7,"&gt;0")+COUNTIF('Data R6'!S7,"&gt;0")+COUNTIF('Data R6'!U7,"&gt;0")+COUNTIF('Data R6'!W7,"&gt;0")+COUNTIF('Data R6'!Y7,"&gt;0"))&gt;0,1,0))</f>
        <v/>
      </c>
      <c r="M4995" t="inlineStr">
        <is>
          <t>Data R</t>
        </is>
      </c>
    </row>
    <row r="4996">
      <c r="A4996" t="inlineStr">
        <is>
          <t>Regional 6</t>
        </is>
      </c>
      <c r="B4996">
        <f>IF('Data R6'!C8="","",'Data R6'!B8)</f>
        <v/>
      </c>
      <c r="C4996">
        <f>IF('Data R6'!C8="","",'Data R6'!C8)</f>
        <v/>
      </c>
      <c r="D4996">
        <f>IF('Data R6'!C8="","",'Data R6'!D8)</f>
        <v/>
      </c>
      <c r="E4996">
        <f>IF('Data R6'!C8="","",'Data R6'!E8)</f>
        <v/>
      </c>
      <c r="F4996">
        <f>IF('Data R6'!C8="","",'Data R6'!F8)</f>
        <v/>
      </c>
      <c r="G4996">
        <f>IF('Data R6'!C8="","",'Data R6'!AD8)</f>
        <v/>
      </c>
      <c r="H4996">
        <f>IF('Data R6'!C8="","",'Data R6'!AC8)</f>
        <v/>
      </c>
      <c r="I4996">
        <f>IF('Data R6'!C8="","",COUNTIF('Data R6'!J8,"&gt;0")+COUNTIF('Data R6'!L8,"&gt;0")+COUNTIF('Data R6'!N8,"&gt;0")+COUNTIF('Data R6'!P8,"&gt;0")+COUNTIF('Data R6'!R8,"&gt;0")+COUNTIF('Data R6'!T8,"&gt;0")+COUNTIF('Data R6'!V8,"&gt;0")+COUNTIF('Data R6'!X8,"&gt;0"))</f>
        <v/>
      </c>
      <c r="J4996">
        <f>IF('Data R6'!C8="","",IF((COUNTIF('Data R6'!K8,"&gt;0")+COUNTIF('Data R6'!M8,"&gt;0")+COUNTIF('Data R6'!O8,"&gt;0")+COUNTIF('Data R6'!Q8,"&gt;0")+COUNTIF('Data R6'!S8,"&gt;0")+COUNTIF('Data R6'!U8,"&gt;0")+COUNTIF('Data R6'!W8,"&gt;0")+COUNTIF('Data R6'!Y8,"&gt;0"))&gt;0,1,0))</f>
        <v/>
      </c>
      <c r="M4996" t="inlineStr">
        <is>
          <t>Data R</t>
        </is>
      </c>
    </row>
    <row r="4997">
      <c r="A4997" t="inlineStr">
        <is>
          <t>Regional 6</t>
        </is>
      </c>
      <c r="B4997">
        <f>IF('Data R6'!C9="","",'Data R6'!B9)</f>
        <v/>
      </c>
      <c r="C4997">
        <f>IF('Data R6'!C9="","",'Data R6'!C9)</f>
        <v/>
      </c>
      <c r="D4997">
        <f>IF('Data R6'!C9="","",'Data R6'!D9)</f>
        <v/>
      </c>
      <c r="E4997">
        <f>IF('Data R6'!C9="","",'Data R6'!E9)</f>
        <v/>
      </c>
      <c r="F4997">
        <f>IF('Data R6'!C9="","",'Data R6'!F9)</f>
        <v/>
      </c>
      <c r="G4997">
        <f>IF('Data R6'!C9="","",'Data R6'!AD9)</f>
        <v/>
      </c>
      <c r="H4997">
        <f>IF('Data R6'!C9="","",'Data R6'!AC9)</f>
        <v/>
      </c>
      <c r="I4997">
        <f>IF('Data R6'!C9="","",COUNTIF('Data R6'!J9,"&gt;0")+COUNTIF('Data R6'!L9,"&gt;0")+COUNTIF('Data R6'!N9,"&gt;0")+COUNTIF('Data R6'!P9,"&gt;0")+COUNTIF('Data R6'!R9,"&gt;0")+COUNTIF('Data R6'!T9,"&gt;0")+COUNTIF('Data R6'!V9,"&gt;0")+COUNTIF('Data R6'!X9,"&gt;0"))</f>
        <v/>
      </c>
      <c r="J4997">
        <f>IF('Data R6'!C9="","",IF((COUNTIF('Data R6'!K9,"&gt;0")+COUNTIF('Data R6'!M9,"&gt;0")+COUNTIF('Data R6'!O9,"&gt;0")+COUNTIF('Data R6'!Q9,"&gt;0")+COUNTIF('Data R6'!S9,"&gt;0")+COUNTIF('Data R6'!U9,"&gt;0")+COUNTIF('Data R6'!W9,"&gt;0")+COUNTIF('Data R6'!Y9,"&gt;0"))&gt;0,1,0))</f>
        <v/>
      </c>
      <c r="M4997" t="inlineStr">
        <is>
          <t>Data R</t>
        </is>
      </c>
    </row>
    <row r="4998">
      <c r="A4998" t="inlineStr">
        <is>
          <t>Regional 6</t>
        </is>
      </c>
      <c r="B4998">
        <f>IF('Data R6'!C10="","",'Data R6'!B10)</f>
        <v/>
      </c>
      <c r="C4998">
        <f>IF('Data R6'!C10="","",'Data R6'!C10)</f>
        <v/>
      </c>
      <c r="D4998">
        <f>IF('Data R6'!C10="","",'Data R6'!D10)</f>
        <v/>
      </c>
      <c r="E4998">
        <f>IF('Data R6'!C10="","",'Data R6'!E10)</f>
        <v/>
      </c>
      <c r="F4998">
        <f>IF('Data R6'!C10="","",'Data R6'!F10)</f>
        <v/>
      </c>
      <c r="G4998">
        <f>IF('Data R6'!C10="","",'Data R6'!AD10)</f>
        <v/>
      </c>
      <c r="H4998">
        <f>IF('Data R6'!C10="","",'Data R6'!AC10)</f>
        <v/>
      </c>
      <c r="I4998">
        <f>IF('Data R6'!C10="","",COUNTIF('Data R6'!J10,"&gt;0")+COUNTIF('Data R6'!L10,"&gt;0")+COUNTIF('Data R6'!N10,"&gt;0")+COUNTIF('Data R6'!P10,"&gt;0")+COUNTIF('Data R6'!R10,"&gt;0")+COUNTIF('Data R6'!T10,"&gt;0")+COUNTIF('Data R6'!V10,"&gt;0")+COUNTIF('Data R6'!X10,"&gt;0"))</f>
        <v/>
      </c>
      <c r="J4998">
        <f>IF('Data R6'!C10="","",IF((COUNTIF('Data R6'!K10,"&gt;0")+COUNTIF('Data R6'!M10,"&gt;0")+COUNTIF('Data R6'!O10,"&gt;0")+COUNTIF('Data R6'!Q10,"&gt;0")+COUNTIF('Data R6'!S10,"&gt;0")+COUNTIF('Data R6'!U10,"&gt;0")+COUNTIF('Data R6'!W10,"&gt;0")+COUNTIF('Data R6'!Y10,"&gt;0"))&gt;0,1,0))</f>
        <v/>
      </c>
      <c r="M4998" t="inlineStr">
        <is>
          <t>Data R</t>
        </is>
      </c>
    </row>
    <row r="4999">
      <c r="A4999" t="inlineStr">
        <is>
          <t>Regional 6</t>
        </is>
      </c>
      <c r="B4999">
        <f>IF('Data R6'!C11="","",'Data R6'!B11)</f>
        <v/>
      </c>
      <c r="C4999">
        <f>IF('Data R6'!C11="","",'Data R6'!C11)</f>
        <v/>
      </c>
      <c r="D4999">
        <f>IF('Data R6'!C11="","",'Data R6'!D11)</f>
        <v/>
      </c>
      <c r="E4999">
        <f>IF('Data R6'!C11="","",'Data R6'!E11)</f>
        <v/>
      </c>
      <c r="F4999">
        <f>IF('Data R6'!C11="","",'Data R6'!F11)</f>
        <v/>
      </c>
      <c r="G4999">
        <f>IF('Data R6'!C11="","",'Data R6'!AD11)</f>
        <v/>
      </c>
      <c r="H4999">
        <f>IF('Data R6'!C11="","",'Data R6'!AC11)</f>
        <v/>
      </c>
      <c r="I4999">
        <f>IF('Data R6'!C11="","",COUNTIF('Data R6'!J11,"&gt;0")+COUNTIF('Data R6'!L11,"&gt;0")+COUNTIF('Data R6'!N11,"&gt;0")+COUNTIF('Data R6'!P11,"&gt;0")+COUNTIF('Data R6'!R11,"&gt;0")+COUNTIF('Data R6'!T11,"&gt;0")+COUNTIF('Data R6'!V11,"&gt;0")+COUNTIF('Data R6'!X11,"&gt;0"))</f>
        <v/>
      </c>
      <c r="J4999">
        <f>IF('Data R6'!C11="","",IF((COUNTIF('Data R6'!K11,"&gt;0")+COUNTIF('Data R6'!M11,"&gt;0")+COUNTIF('Data R6'!O11,"&gt;0")+COUNTIF('Data R6'!Q11,"&gt;0")+COUNTIF('Data R6'!S11,"&gt;0")+COUNTIF('Data R6'!U11,"&gt;0")+COUNTIF('Data R6'!W11,"&gt;0")+COUNTIF('Data R6'!Y11,"&gt;0"))&gt;0,1,0))</f>
        <v/>
      </c>
      <c r="M4999" t="inlineStr">
        <is>
          <t>Data R</t>
        </is>
      </c>
    </row>
    <row r="5000">
      <c r="A5000" t="inlineStr">
        <is>
          <t>Regional 6</t>
        </is>
      </c>
      <c r="B5000">
        <f>IF('Data R6'!C12="","",'Data R6'!B12)</f>
        <v/>
      </c>
      <c r="C5000">
        <f>IF('Data R6'!C12="","",'Data R6'!C12)</f>
        <v/>
      </c>
      <c r="D5000">
        <f>IF('Data R6'!C12="","",'Data R6'!D12)</f>
        <v/>
      </c>
      <c r="E5000">
        <f>IF('Data R6'!C12="","",'Data R6'!E12)</f>
        <v/>
      </c>
      <c r="F5000">
        <f>IF('Data R6'!C12="","",'Data R6'!F12)</f>
        <v/>
      </c>
      <c r="G5000">
        <f>IF('Data R6'!C12="","",'Data R6'!AD12)</f>
        <v/>
      </c>
      <c r="H5000">
        <f>IF('Data R6'!C12="","",'Data R6'!AC12)</f>
        <v/>
      </c>
      <c r="I5000">
        <f>IF('Data R6'!C12="","",COUNTIF('Data R6'!J12,"&gt;0")+COUNTIF('Data R6'!L12,"&gt;0")+COUNTIF('Data R6'!N12,"&gt;0")+COUNTIF('Data R6'!P12,"&gt;0")+COUNTIF('Data R6'!R12,"&gt;0")+COUNTIF('Data R6'!T12,"&gt;0")+COUNTIF('Data R6'!V12,"&gt;0")+COUNTIF('Data R6'!X12,"&gt;0"))</f>
        <v/>
      </c>
      <c r="J5000">
        <f>IF('Data R6'!C12="","",IF((COUNTIF('Data R6'!K12,"&gt;0")+COUNTIF('Data R6'!M12,"&gt;0")+COUNTIF('Data R6'!O12,"&gt;0")+COUNTIF('Data R6'!Q12,"&gt;0")+COUNTIF('Data R6'!S12,"&gt;0")+COUNTIF('Data R6'!U12,"&gt;0")+COUNTIF('Data R6'!W12,"&gt;0")+COUNTIF('Data R6'!Y12,"&gt;0"))&gt;0,1,0))</f>
        <v/>
      </c>
      <c r="M5000" t="inlineStr">
        <is>
          <t>Data R</t>
        </is>
      </c>
    </row>
    <row r="5001">
      <c r="A5001" t="inlineStr">
        <is>
          <t>Regional 6</t>
        </is>
      </c>
      <c r="B5001">
        <f>IF('Data R6'!C13="","",'Data R6'!B13)</f>
        <v/>
      </c>
      <c r="C5001">
        <f>IF('Data R6'!C13="","",'Data R6'!C13)</f>
        <v/>
      </c>
      <c r="D5001">
        <f>IF('Data R6'!C13="","",'Data R6'!D13)</f>
        <v/>
      </c>
      <c r="E5001">
        <f>IF('Data R6'!C13="","",'Data R6'!E13)</f>
        <v/>
      </c>
      <c r="F5001">
        <f>IF('Data R6'!C13="","",'Data R6'!F13)</f>
        <v/>
      </c>
      <c r="G5001">
        <f>IF('Data R6'!C13="","",'Data R6'!AD13)</f>
        <v/>
      </c>
      <c r="H5001">
        <f>IF('Data R6'!C13="","",'Data R6'!AC13)</f>
        <v/>
      </c>
      <c r="I5001">
        <f>IF('Data R6'!C13="","",COUNTIF('Data R6'!J13,"&gt;0")+COUNTIF('Data R6'!L13,"&gt;0")+COUNTIF('Data R6'!N13,"&gt;0")+COUNTIF('Data R6'!P13,"&gt;0")+COUNTIF('Data R6'!R13,"&gt;0")+COUNTIF('Data R6'!T13,"&gt;0")+COUNTIF('Data R6'!V13,"&gt;0")+COUNTIF('Data R6'!X13,"&gt;0"))</f>
        <v/>
      </c>
      <c r="J5001">
        <f>IF('Data R6'!C13="","",IF((COUNTIF('Data R6'!K13,"&gt;0")+COUNTIF('Data R6'!M13,"&gt;0")+COUNTIF('Data R6'!O13,"&gt;0")+COUNTIF('Data R6'!Q13,"&gt;0")+COUNTIF('Data R6'!S13,"&gt;0")+COUNTIF('Data R6'!U13,"&gt;0")+COUNTIF('Data R6'!W13,"&gt;0")+COUNTIF('Data R6'!Y13,"&gt;0"))&gt;0,1,0))</f>
        <v/>
      </c>
      <c r="M5001" t="inlineStr">
        <is>
          <t>Data R</t>
        </is>
      </c>
    </row>
    <row r="5002">
      <c r="A5002" t="inlineStr">
        <is>
          <t>Regional 6</t>
        </is>
      </c>
      <c r="B5002">
        <f>IF('Data R6'!C14="","",'Data R6'!B14)</f>
        <v/>
      </c>
      <c r="C5002">
        <f>IF('Data R6'!C14="","",'Data R6'!C14)</f>
        <v/>
      </c>
      <c r="D5002">
        <f>IF('Data R6'!C14="","",'Data R6'!D14)</f>
        <v/>
      </c>
      <c r="E5002">
        <f>IF('Data R6'!C14="","",'Data R6'!E14)</f>
        <v/>
      </c>
      <c r="F5002">
        <f>IF('Data R6'!C14="","",'Data R6'!F14)</f>
        <v/>
      </c>
      <c r="G5002">
        <f>IF('Data R6'!C14="","",'Data R6'!AD14)</f>
        <v/>
      </c>
      <c r="H5002">
        <f>IF('Data R6'!C14="","",'Data R6'!AC14)</f>
        <v/>
      </c>
      <c r="I5002">
        <f>IF('Data R6'!C14="","",COUNTIF('Data R6'!J14,"&gt;0")+COUNTIF('Data R6'!L14,"&gt;0")+COUNTIF('Data R6'!N14,"&gt;0")+COUNTIF('Data R6'!P14,"&gt;0")+COUNTIF('Data R6'!R14,"&gt;0")+COUNTIF('Data R6'!T14,"&gt;0")+COUNTIF('Data R6'!V14,"&gt;0")+COUNTIF('Data R6'!X14,"&gt;0"))</f>
        <v/>
      </c>
      <c r="J5002">
        <f>IF('Data R6'!C14="","",IF((COUNTIF('Data R6'!K14,"&gt;0")+COUNTIF('Data R6'!M14,"&gt;0")+COUNTIF('Data R6'!O14,"&gt;0")+COUNTIF('Data R6'!Q14,"&gt;0")+COUNTIF('Data R6'!S14,"&gt;0")+COUNTIF('Data R6'!U14,"&gt;0")+COUNTIF('Data R6'!W14,"&gt;0")+COUNTIF('Data R6'!Y14,"&gt;0"))&gt;0,1,0))</f>
        <v/>
      </c>
      <c r="M5002" t="inlineStr">
        <is>
          <t>Data R</t>
        </is>
      </c>
    </row>
    <row r="5003">
      <c r="A5003" t="inlineStr">
        <is>
          <t>Regional 6</t>
        </is>
      </c>
      <c r="B5003">
        <f>IF('Data R6'!C15="","",'Data R6'!B15)</f>
        <v/>
      </c>
      <c r="C5003">
        <f>IF('Data R6'!C15="","",'Data R6'!C15)</f>
        <v/>
      </c>
      <c r="D5003">
        <f>IF('Data R6'!C15="","",'Data R6'!D15)</f>
        <v/>
      </c>
      <c r="E5003">
        <f>IF('Data R6'!C15="","",'Data R6'!E15)</f>
        <v/>
      </c>
      <c r="F5003">
        <f>IF('Data R6'!C15="","",'Data R6'!F15)</f>
        <v/>
      </c>
      <c r="G5003">
        <f>IF('Data R6'!C15="","",'Data R6'!AD15)</f>
        <v/>
      </c>
      <c r="H5003">
        <f>IF('Data R6'!C15="","",'Data R6'!AC15)</f>
        <v/>
      </c>
      <c r="I5003">
        <f>IF('Data R6'!C15="","",COUNTIF('Data R6'!J15,"&gt;0")+COUNTIF('Data R6'!L15,"&gt;0")+COUNTIF('Data R6'!N15,"&gt;0")+COUNTIF('Data R6'!P15,"&gt;0")+COUNTIF('Data R6'!R15,"&gt;0")+COUNTIF('Data R6'!T15,"&gt;0")+COUNTIF('Data R6'!V15,"&gt;0")+COUNTIF('Data R6'!X15,"&gt;0"))</f>
        <v/>
      </c>
      <c r="J5003">
        <f>IF('Data R6'!C15="","",IF((COUNTIF('Data R6'!K15,"&gt;0")+COUNTIF('Data R6'!M15,"&gt;0")+COUNTIF('Data R6'!O15,"&gt;0")+COUNTIF('Data R6'!Q15,"&gt;0")+COUNTIF('Data R6'!S15,"&gt;0")+COUNTIF('Data R6'!U15,"&gt;0")+COUNTIF('Data R6'!W15,"&gt;0")+COUNTIF('Data R6'!Y15,"&gt;0"))&gt;0,1,0))</f>
        <v/>
      </c>
      <c r="M5003" t="inlineStr">
        <is>
          <t>Data R</t>
        </is>
      </c>
    </row>
    <row r="5004">
      <c r="A5004" t="inlineStr">
        <is>
          <t>Regional 6</t>
        </is>
      </c>
      <c r="B5004">
        <f>IF('Data R6'!C16="","",'Data R6'!B16)</f>
        <v/>
      </c>
      <c r="C5004">
        <f>IF('Data R6'!C16="","",'Data R6'!C16)</f>
        <v/>
      </c>
      <c r="D5004">
        <f>IF('Data R6'!C16="","",'Data R6'!D16)</f>
        <v/>
      </c>
      <c r="E5004">
        <f>IF('Data R6'!C16="","",'Data R6'!E16)</f>
        <v/>
      </c>
      <c r="F5004">
        <f>IF('Data R6'!C16="","",'Data R6'!F16)</f>
        <v/>
      </c>
      <c r="G5004">
        <f>IF('Data R6'!C16="","",'Data R6'!AD16)</f>
        <v/>
      </c>
      <c r="H5004">
        <f>IF('Data R6'!C16="","",'Data R6'!AC16)</f>
        <v/>
      </c>
      <c r="I5004">
        <f>IF('Data R6'!C16="","",COUNTIF('Data R6'!J16,"&gt;0")+COUNTIF('Data R6'!L16,"&gt;0")+COUNTIF('Data R6'!N16,"&gt;0")+COUNTIF('Data R6'!P16,"&gt;0")+COUNTIF('Data R6'!R16,"&gt;0")+COUNTIF('Data R6'!T16,"&gt;0")+COUNTIF('Data R6'!V16,"&gt;0")+COUNTIF('Data R6'!X16,"&gt;0"))</f>
        <v/>
      </c>
      <c r="J5004">
        <f>IF('Data R6'!C16="","",IF((COUNTIF('Data R6'!K16,"&gt;0")+COUNTIF('Data R6'!M16,"&gt;0")+COUNTIF('Data R6'!O16,"&gt;0")+COUNTIF('Data R6'!Q16,"&gt;0")+COUNTIF('Data R6'!S16,"&gt;0")+COUNTIF('Data R6'!U16,"&gt;0")+COUNTIF('Data R6'!W16,"&gt;0")+COUNTIF('Data R6'!Y16,"&gt;0"))&gt;0,1,0))</f>
        <v/>
      </c>
      <c r="M5004" t="inlineStr">
        <is>
          <t>Data R</t>
        </is>
      </c>
    </row>
    <row r="5005">
      <c r="A5005" t="inlineStr">
        <is>
          <t>Regional 6</t>
        </is>
      </c>
      <c r="B5005">
        <f>IF('Data R6'!C17="","",'Data R6'!B17)</f>
        <v/>
      </c>
      <c r="C5005">
        <f>IF('Data R6'!C17="","",'Data R6'!C17)</f>
        <v/>
      </c>
      <c r="D5005">
        <f>IF('Data R6'!C17="","",'Data R6'!D17)</f>
        <v/>
      </c>
      <c r="E5005">
        <f>IF('Data R6'!C17="","",'Data R6'!E17)</f>
        <v/>
      </c>
      <c r="F5005">
        <f>IF('Data R6'!C17="","",'Data R6'!F17)</f>
        <v/>
      </c>
      <c r="G5005">
        <f>IF('Data R6'!C17="","",'Data R6'!AD17)</f>
        <v/>
      </c>
      <c r="H5005">
        <f>IF('Data R6'!C17="","",'Data R6'!AC17)</f>
        <v/>
      </c>
      <c r="I5005">
        <f>IF('Data R6'!C17="","",COUNTIF('Data R6'!J17,"&gt;0")+COUNTIF('Data R6'!L17,"&gt;0")+COUNTIF('Data R6'!N17,"&gt;0")+COUNTIF('Data R6'!P17,"&gt;0")+COUNTIF('Data R6'!R17,"&gt;0")+COUNTIF('Data R6'!T17,"&gt;0")+COUNTIF('Data R6'!V17,"&gt;0")+COUNTIF('Data R6'!X17,"&gt;0"))</f>
        <v/>
      </c>
      <c r="J5005">
        <f>IF('Data R6'!C17="","",IF((COUNTIF('Data R6'!K17,"&gt;0")+COUNTIF('Data R6'!M17,"&gt;0")+COUNTIF('Data R6'!O17,"&gt;0")+COUNTIF('Data R6'!Q17,"&gt;0")+COUNTIF('Data R6'!S17,"&gt;0")+COUNTIF('Data R6'!U17,"&gt;0")+COUNTIF('Data R6'!W17,"&gt;0")+COUNTIF('Data R6'!Y17,"&gt;0"))&gt;0,1,0))</f>
        <v/>
      </c>
      <c r="M5005" t="inlineStr">
        <is>
          <t>Data R</t>
        </is>
      </c>
    </row>
    <row r="5006">
      <c r="A5006" t="inlineStr">
        <is>
          <t>Regional 6</t>
        </is>
      </c>
      <c r="B5006">
        <f>IF('Data R6'!C18="","",'Data R6'!B18)</f>
        <v/>
      </c>
      <c r="C5006">
        <f>IF('Data R6'!C18="","",'Data R6'!C18)</f>
        <v/>
      </c>
      <c r="D5006">
        <f>IF('Data R6'!C18="","",'Data R6'!D18)</f>
        <v/>
      </c>
      <c r="E5006">
        <f>IF('Data R6'!C18="","",'Data R6'!E18)</f>
        <v/>
      </c>
      <c r="F5006">
        <f>IF('Data R6'!C18="","",'Data R6'!F18)</f>
        <v/>
      </c>
      <c r="G5006">
        <f>IF('Data R6'!C18="","",'Data R6'!AD18)</f>
        <v/>
      </c>
      <c r="H5006">
        <f>IF('Data R6'!C18="","",'Data R6'!AC18)</f>
        <v/>
      </c>
      <c r="I5006">
        <f>IF('Data R6'!C18="","",COUNTIF('Data R6'!J18,"&gt;0")+COUNTIF('Data R6'!L18,"&gt;0")+COUNTIF('Data R6'!N18,"&gt;0")+COUNTIF('Data R6'!P18,"&gt;0")+COUNTIF('Data R6'!R18,"&gt;0")+COUNTIF('Data R6'!T18,"&gt;0")+COUNTIF('Data R6'!V18,"&gt;0")+COUNTIF('Data R6'!X18,"&gt;0"))</f>
        <v/>
      </c>
      <c r="J5006">
        <f>IF('Data R6'!C18="","",IF((COUNTIF('Data R6'!K18,"&gt;0")+COUNTIF('Data R6'!M18,"&gt;0")+COUNTIF('Data R6'!O18,"&gt;0")+COUNTIF('Data R6'!Q18,"&gt;0")+COUNTIF('Data R6'!S18,"&gt;0")+COUNTIF('Data R6'!U18,"&gt;0")+COUNTIF('Data R6'!W18,"&gt;0")+COUNTIF('Data R6'!Y18,"&gt;0"))&gt;0,1,0))</f>
        <v/>
      </c>
      <c r="M5006" t="inlineStr">
        <is>
          <t>Data R</t>
        </is>
      </c>
    </row>
    <row r="5007">
      <c r="A5007" t="inlineStr">
        <is>
          <t>Regional 6</t>
        </is>
      </c>
      <c r="B5007">
        <f>IF('Data R6'!C19="","",'Data R6'!B19)</f>
        <v/>
      </c>
      <c r="C5007">
        <f>IF('Data R6'!C19="","",'Data R6'!C19)</f>
        <v/>
      </c>
      <c r="D5007">
        <f>IF('Data R6'!C19="","",'Data R6'!D19)</f>
        <v/>
      </c>
      <c r="E5007">
        <f>IF('Data R6'!C19="","",'Data R6'!E19)</f>
        <v/>
      </c>
      <c r="F5007">
        <f>IF('Data R6'!C19="","",'Data R6'!F19)</f>
        <v/>
      </c>
      <c r="G5007">
        <f>IF('Data R6'!C19="","",'Data R6'!AD19)</f>
        <v/>
      </c>
      <c r="H5007">
        <f>IF('Data R6'!C19="","",'Data R6'!AC19)</f>
        <v/>
      </c>
      <c r="I5007">
        <f>IF('Data R6'!C19="","",COUNTIF('Data R6'!J19,"&gt;0")+COUNTIF('Data R6'!L19,"&gt;0")+COUNTIF('Data R6'!N19,"&gt;0")+COUNTIF('Data R6'!P19,"&gt;0")+COUNTIF('Data R6'!R19,"&gt;0")+COUNTIF('Data R6'!T19,"&gt;0")+COUNTIF('Data R6'!V19,"&gt;0")+COUNTIF('Data R6'!X19,"&gt;0"))</f>
        <v/>
      </c>
      <c r="J5007">
        <f>IF('Data R6'!C19="","",IF((COUNTIF('Data R6'!K19,"&gt;0")+COUNTIF('Data R6'!M19,"&gt;0")+COUNTIF('Data R6'!O19,"&gt;0")+COUNTIF('Data R6'!Q19,"&gt;0")+COUNTIF('Data R6'!S19,"&gt;0")+COUNTIF('Data R6'!U19,"&gt;0")+COUNTIF('Data R6'!W19,"&gt;0")+COUNTIF('Data R6'!Y19,"&gt;0"))&gt;0,1,0))</f>
        <v/>
      </c>
      <c r="M5007" t="inlineStr">
        <is>
          <t>Data R</t>
        </is>
      </c>
    </row>
    <row r="5008">
      <c r="A5008" t="inlineStr">
        <is>
          <t>Regional 6</t>
        </is>
      </c>
      <c r="B5008">
        <f>IF('Data R6'!C20="","",'Data R6'!B20)</f>
        <v/>
      </c>
      <c r="C5008">
        <f>IF('Data R6'!C20="","",'Data R6'!C20)</f>
        <v/>
      </c>
      <c r="D5008">
        <f>IF('Data R6'!C20="","",'Data R6'!D20)</f>
        <v/>
      </c>
      <c r="E5008">
        <f>IF('Data R6'!C20="","",'Data R6'!E20)</f>
        <v/>
      </c>
      <c r="F5008">
        <f>IF('Data R6'!C20="","",'Data R6'!F20)</f>
        <v/>
      </c>
      <c r="G5008">
        <f>IF('Data R6'!C20="","",'Data R6'!AD20)</f>
        <v/>
      </c>
      <c r="H5008">
        <f>IF('Data R6'!C20="","",'Data R6'!AC20)</f>
        <v/>
      </c>
      <c r="I5008">
        <f>IF('Data R6'!C20="","",COUNTIF('Data R6'!J20,"&gt;0")+COUNTIF('Data R6'!L20,"&gt;0")+COUNTIF('Data R6'!N20,"&gt;0")+COUNTIF('Data R6'!P20,"&gt;0")+COUNTIF('Data R6'!R20,"&gt;0")+COUNTIF('Data R6'!T20,"&gt;0")+COUNTIF('Data R6'!V20,"&gt;0")+COUNTIF('Data R6'!X20,"&gt;0"))</f>
        <v/>
      </c>
      <c r="J5008">
        <f>IF('Data R6'!C20="","",IF((COUNTIF('Data R6'!K20,"&gt;0")+COUNTIF('Data R6'!M20,"&gt;0")+COUNTIF('Data R6'!O20,"&gt;0")+COUNTIF('Data R6'!Q20,"&gt;0")+COUNTIF('Data R6'!S20,"&gt;0")+COUNTIF('Data R6'!U20,"&gt;0")+COUNTIF('Data R6'!W20,"&gt;0")+COUNTIF('Data R6'!Y20,"&gt;0"))&gt;0,1,0))</f>
        <v/>
      </c>
      <c r="M5008" t="inlineStr">
        <is>
          <t>Data R</t>
        </is>
      </c>
    </row>
    <row r="5009">
      <c r="A5009" t="inlineStr">
        <is>
          <t>Regional 6</t>
        </is>
      </c>
      <c r="B5009">
        <f>IF('Data R6'!C21="","",'Data R6'!B21)</f>
        <v/>
      </c>
      <c r="C5009">
        <f>IF('Data R6'!C21="","",'Data R6'!C21)</f>
        <v/>
      </c>
      <c r="D5009">
        <f>IF('Data R6'!C21="","",'Data R6'!D21)</f>
        <v/>
      </c>
      <c r="E5009">
        <f>IF('Data R6'!C21="","",'Data R6'!E21)</f>
        <v/>
      </c>
      <c r="F5009">
        <f>IF('Data R6'!C21="","",'Data R6'!F21)</f>
        <v/>
      </c>
      <c r="G5009">
        <f>IF('Data R6'!C21="","",'Data R6'!AD21)</f>
        <v/>
      </c>
      <c r="H5009">
        <f>IF('Data R6'!C21="","",'Data R6'!AC21)</f>
        <v/>
      </c>
      <c r="I5009">
        <f>IF('Data R6'!C21="","",COUNTIF('Data R6'!J21,"&gt;0")+COUNTIF('Data R6'!L21,"&gt;0")+COUNTIF('Data R6'!N21,"&gt;0")+COUNTIF('Data R6'!P21,"&gt;0")+COUNTIF('Data R6'!R21,"&gt;0")+COUNTIF('Data R6'!T21,"&gt;0")+COUNTIF('Data R6'!V21,"&gt;0")+COUNTIF('Data R6'!X21,"&gt;0"))</f>
        <v/>
      </c>
      <c r="J5009">
        <f>IF('Data R6'!C21="","",IF((COUNTIF('Data R6'!K21,"&gt;0")+COUNTIF('Data R6'!M21,"&gt;0")+COUNTIF('Data R6'!O21,"&gt;0")+COUNTIF('Data R6'!Q21,"&gt;0")+COUNTIF('Data R6'!S21,"&gt;0")+COUNTIF('Data R6'!U21,"&gt;0")+COUNTIF('Data R6'!W21,"&gt;0")+COUNTIF('Data R6'!Y21,"&gt;0"))&gt;0,1,0))</f>
        <v/>
      </c>
      <c r="M5009" t="inlineStr">
        <is>
          <t>Data R</t>
        </is>
      </c>
    </row>
    <row r="5010">
      <c r="A5010" t="inlineStr">
        <is>
          <t>Regional 6</t>
        </is>
      </c>
      <c r="B5010">
        <f>IF('Data R6'!C22="","",'Data R6'!B22)</f>
        <v/>
      </c>
      <c r="C5010">
        <f>IF('Data R6'!C22="","",'Data R6'!C22)</f>
        <v/>
      </c>
      <c r="D5010">
        <f>IF('Data R6'!C22="","",'Data R6'!D22)</f>
        <v/>
      </c>
      <c r="E5010">
        <f>IF('Data R6'!C22="","",'Data R6'!E22)</f>
        <v/>
      </c>
      <c r="F5010">
        <f>IF('Data R6'!C22="","",'Data R6'!F22)</f>
        <v/>
      </c>
      <c r="G5010">
        <f>IF('Data R6'!C22="","",'Data R6'!AD22)</f>
        <v/>
      </c>
      <c r="H5010">
        <f>IF('Data R6'!C22="","",'Data R6'!AC22)</f>
        <v/>
      </c>
      <c r="I5010">
        <f>IF('Data R6'!C22="","",COUNTIF('Data R6'!J22,"&gt;0")+COUNTIF('Data R6'!L22,"&gt;0")+COUNTIF('Data R6'!N22,"&gt;0")+COUNTIF('Data R6'!P22,"&gt;0")+COUNTIF('Data R6'!R22,"&gt;0")+COUNTIF('Data R6'!T22,"&gt;0")+COUNTIF('Data R6'!V22,"&gt;0")+COUNTIF('Data R6'!X22,"&gt;0"))</f>
        <v/>
      </c>
      <c r="J5010">
        <f>IF('Data R6'!C22="","",IF((COUNTIF('Data R6'!K22,"&gt;0")+COUNTIF('Data R6'!M22,"&gt;0")+COUNTIF('Data R6'!O22,"&gt;0")+COUNTIF('Data R6'!Q22,"&gt;0")+COUNTIF('Data R6'!S22,"&gt;0")+COUNTIF('Data R6'!U22,"&gt;0")+COUNTIF('Data R6'!W22,"&gt;0")+COUNTIF('Data R6'!Y22,"&gt;0"))&gt;0,1,0))</f>
        <v/>
      </c>
      <c r="M5010" t="inlineStr">
        <is>
          <t>Data R</t>
        </is>
      </c>
    </row>
    <row r="5011">
      <c r="A5011" t="inlineStr">
        <is>
          <t>Regional 6</t>
        </is>
      </c>
      <c r="B5011">
        <f>IF('Data R6'!C23="","",'Data R6'!B23)</f>
        <v/>
      </c>
      <c r="C5011">
        <f>IF('Data R6'!C23="","",'Data R6'!C23)</f>
        <v/>
      </c>
      <c r="D5011">
        <f>IF('Data R6'!C23="","",'Data R6'!D23)</f>
        <v/>
      </c>
      <c r="E5011">
        <f>IF('Data R6'!C23="","",'Data R6'!E23)</f>
        <v/>
      </c>
      <c r="F5011">
        <f>IF('Data R6'!C23="","",'Data R6'!F23)</f>
        <v/>
      </c>
      <c r="G5011">
        <f>IF('Data R6'!C23="","",'Data R6'!AD23)</f>
        <v/>
      </c>
      <c r="H5011">
        <f>IF('Data R6'!C23="","",'Data R6'!AC23)</f>
        <v/>
      </c>
      <c r="I5011">
        <f>IF('Data R6'!C23="","",COUNTIF('Data R6'!J23,"&gt;0")+COUNTIF('Data R6'!L23,"&gt;0")+COUNTIF('Data R6'!N23,"&gt;0")+COUNTIF('Data R6'!P23,"&gt;0")+COUNTIF('Data R6'!R23,"&gt;0")+COUNTIF('Data R6'!T23,"&gt;0")+COUNTIF('Data R6'!V23,"&gt;0")+COUNTIF('Data R6'!X23,"&gt;0"))</f>
        <v/>
      </c>
      <c r="J5011">
        <f>IF('Data R6'!C23="","",IF((COUNTIF('Data R6'!K23,"&gt;0")+COUNTIF('Data R6'!M23,"&gt;0")+COUNTIF('Data R6'!O23,"&gt;0")+COUNTIF('Data R6'!Q23,"&gt;0")+COUNTIF('Data R6'!S23,"&gt;0")+COUNTIF('Data R6'!U23,"&gt;0")+COUNTIF('Data R6'!W23,"&gt;0")+COUNTIF('Data R6'!Y23,"&gt;0"))&gt;0,1,0))</f>
        <v/>
      </c>
      <c r="M5011" t="inlineStr">
        <is>
          <t>Data R</t>
        </is>
      </c>
    </row>
    <row r="5012">
      <c r="A5012" t="inlineStr">
        <is>
          <t>Regional 6</t>
        </is>
      </c>
      <c r="B5012">
        <f>IF('Data R6'!C24="","",'Data R6'!B24)</f>
        <v/>
      </c>
      <c r="C5012">
        <f>IF('Data R6'!C24="","",'Data R6'!C24)</f>
        <v/>
      </c>
      <c r="D5012">
        <f>IF('Data R6'!C24="","",'Data R6'!D24)</f>
        <v/>
      </c>
      <c r="E5012">
        <f>IF('Data R6'!C24="","",'Data R6'!E24)</f>
        <v/>
      </c>
      <c r="F5012">
        <f>IF('Data R6'!C24="","",'Data R6'!F24)</f>
        <v/>
      </c>
      <c r="G5012">
        <f>IF('Data R6'!C24="","",'Data R6'!AD24)</f>
        <v/>
      </c>
      <c r="H5012">
        <f>IF('Data R6'!C24="","",'Data R6'!AC24)</f>
        <v/>
      </c>
      <c r="I5012">
        <f>IF('Data R6'!C24="","",COUNTIF('Data R6'!J24,"&gt;0")+COUNTIF('Data R6'!L24,"&gt;0")+COUNTIF('Data R6'!N24,"&gt;0")+COUNTIF('Data R6'!P24,"&gt;0")+COUNTIF('Data R6'!R24,"&gt;0")+COUNTIF('Data R6'!T24,"&gt;0")+COUNTIF('Data R6'!V24,"&gt;0")+COUNTIF('Data R6'!X24,"&gt;0"))</f>
        <v/>
      </c>
      <c r="J5012">
        <f>IF('Data R6'!C24="","",IF((COUNTIF('Data R6'!K24,"&gt;0")+COUNTIF('Data R6'!M24,"&gt;0")+COUNTIF('Data R6'!O24,"&gt;0")+COUNTIF('Data R6'!Q24,"&gt;0")+COUNTIF('Data R6'!S24,"&gt;0")+COUNTIF('Data R6'!U24,"&gt;0")+COUNTIF('Data R6'!W24,"&gt;0")+COUNTIF('Data R6'!Y24,"&gt;0"))&gt;0,1,0))</f>
        <v/>
      </c>
      <c r="M5012" t="inlineStr">
        <is>
          <t>Data R</t>
        </is>
      </c>
    </row>
    <row r="5013">
      <c r="A5013" t="inlineStr">
        <is>
          <t>Regional 6</t>
        </is>
      </c>
      <c r="B5013">
        <f>IF('Data R6'!C25="","",'Data R6'!B25)</f>
        <v/>
      </c>
      <c r="C5013">
        <f>IF('Data R6'!C25="","",'Data R6'!C25)</f>
        <v/>
      </c>
      <c r="D5013">
        <f>IF('Data R6'!C25="","",'Data R6'!D25)</f>
        <v/>
      </c>
      <c r="E5013">
        <f>IF('Data R6'!C25="","",'Data R6'!E25)</f>
        <v/>
      </c>
      <c r="F5013">
        <f>IF('Data R6'!C25="","",'Data R6'!F25)</f>
        <v/>
      </c>
      <c r="G5013">
        <f>IF('Data R6'!C25="","",'Data R6'!AD25)</f>
        <v/>
      </c>
      <c r="H5013">
        <f>IF('Data R6'!C25="","",'Data R6'!AC25)</f>
        <v/>
      </c>
      <c r="I5013">
        <f>IF('Data R6'!C25="","",COUNTIF('Data R6'!J25,"&gt;0")+COUNTIF('Data R6'!L25,"&gt;0")+COUNTIF('Data R6'!N25,"&gt;0")+COUNTIF('Data R6'!P25,"&gt;0")+COUNTIF('Data R6'!R25,"&gt;0")+COUNTIF('Data R6'!T25,"&gt;0")+COUNTIF('Data R6'!V25,"&gt;0")+COUNTIF('Data R6'!X25,"&gt;0"))</f>
        <v/>
      </c>
      <c r="J5013">
        <f>IF('Data R6'!C25="","",IF((COUNTIF('Data R6'!K25,"&gt;0")+COUNTIF('Data R6'!M25,"&gt;0")+COUNTIF('Data R6'!O25,"&gt;0")+COUNTIF('Data R6'!Q25,"&gt;0")+COUNTIF('Data R6'!S25,"&gt;0")+COUNTIF('Data R6'!U25,"&gt;0")+COUNTIF('Data R6'!W25,"&gt;0")+COUNTIF('Data R6'!Y25,"&gt;0"))&gt;0,1,0))</f>
        <v/>
      </c>
      <c r="M5013" t="inlineStr">
        <is>
          <t>Data R</t>
        </is>
      </c>
    </row>
    <row r="5014">
      <c r="A5014" t="inlineStr">
        <is>
          <t>Regional 6</t>
        </is>
      </c>
      <c r="B5014">
        <f>IF('Data R6'!C26="","",'Data R6'!B26)</f>
        <v/>
      </c>
      <c r="C5014">
        <f>IF('Data R6'!C26="","",'Data R6'!C26)</f>
        <v/>
      </c>
      <c r="D5014">
        <f>IF('Data R6'!C26="","",'Data R6'!D26)</f>
        <v/>
      </c>
      <c r="E5014">
        <f>IF('Data R6'!C26="","",'Data R6'!E26)</f>
        <v/>
      </c>
      <c r="F5014">
        <f>IF('Data R6'!C26="","",'Data R6'!F26)</f>
        <v/>
      </c>
      <c r="G5014">
        <f>IF('Data R6'!C26="","",'Data R6'!AD26)</f>
        <v/>
      </c>
      <c r="H5014">
        <f>IF('Data R6'!C26="","",'Data R6'!AC26)</f>
        <v/>
      </c>
      <c r="I5014">
        <f>IF('Data R6'!C26="","",COUNTIF('Data R6'!J26,"&gt;0")+COUNTIF('Data R6'!L26,"&gt;0")+COUNTIF('Data R6'!N26,"&gt;0")+COUNTIF('Data R6'!P26,"&gt;0")+COUNTIF('Data R6'!R26,"&gt;0")+COUNTIF('Data R6'!T26,"&gt;0")+COUNTIF('Data R6'!V26,"&gt;0")+COUNTIF('Data R6'!X26,"&gt;0"))</f>
        <v/>
      </c>
      <c r="J5014">
        <f>IF('Data R6'!C26="","",IF((COUNTIF('Data R6'!K26,"&gt;0")+COUNTIF('Data R6'!M26,"&gt;0")+COUNTIF('Data R6'!O26,"&gt;0")+COUNTIF('Data R6'!Q26,"&gt;0")+COUNTIF('Data R6'!S26,"&gt;0")+COUNTIF('Data R6'!U26,"&gt;0")+COUNTIF('Data R6'!W26,"&gt;0")+COUNTIF('Data R6'!Y26,"&gt;0"))&gt;0,1,0))</f>
        <v/>
      </c>
      <c r="M5014" t="inlineStr">
        <is>
          <t>Data R</t>
        </is>
      </c>
    </row>
    <row r="5015">
      <c r="A5015" t="inlineStr">
        <is>
          <t>Regional 6</t>
        </is>
      </c>
      <c r="B5015">
        <f>IF('Data R6'!C27="","",'Data R6'!B27)</f>
        <v/>
      </c>
      <c r="C5015">
        <f>IF('Data R6'!C27="","",'Data R6'!C27)</f>
        <v/>
      </c>
      <c r="D5015">
        <f>IF('Data R6'!C27="","",'Data R6'!D27)</f>
        <v/>
      </c>
      <c r="E5015">
        <f>IF('Data R6'!C27="","",'Data R6'!E27)</f>
        <v/>
      </c>
      <c r="F5015">
        <f>IF('Data R6'!C27="","",'Data R6'!F27)</f>
        <v/>
      </c>
      <c r="G5015">
        <f>IF('Data R6'!C27="","",'Data R6'!AD27)</f>
        <v/>
      </c>
      <c r="H5015">
        <f>IF('Data R6'!C27="","",'Data R6'!AC27)</f>
        <v/>
      </c>
      <c r="I5015">
        <f>IF('Data R6'!C27="","",COUNTIF('Data R6'!J27,"&gt;0")+COUNTIF('Data R6'!L27,"&gt;0")+COUNTIF('Data R6'!N27,"&gt;0")+COUNTIF('Data R6'!P27,"&gt;0")+COUNTIF('Data R6'!R27,"&gt;0")+COUNTIF('Data R6'!T27,"&gt;0")+COUNTIF('Data R6'!V27,"&gt;0")+COUNTIF('Data R6'!X27,"&gt;0"))</f>
        <v/>
      </c>
      <c r="J5015">
        <f>IF('Data R6'!C27="","",IF((COUNTIF('Data R6'!K27,"&gt;0")+COUNTIF('Data R6'!M27,"&gt;0")+COUNTIF('Data R6'!O27,"&gt;0")+COUNTIF('Data R6'!Q27,"&gt;0")+COUNTIF('Data R6'!S27,"&gt;0")+COUNTIF('Data R6'!U27,"&gt;0")+COUNTIF('Data R6'!W27,"&gt;0")+COUNTIF('Data R6'!Y27,"&gt;0"))&gt;0,1,0))</f>
        <v/>
      </c>
      <c r="M5015" t="inlineStr">
        <is>
          <t>Data R</t>
        </is>
      </c>
    </row>
    <row r="5016">
      <c r="A5016" t="inlineStr">
        <is>
          <t>Regional 6</t>
        </is>
      </c>
      <c r="B5016">
        <f>IF('Data R6'!C28="","",'Data R6'!B28)</f>
        <v/>
      </c>
      <c r="C5016">
        <f>IF('Data R6'!C28="","",'Data R6'!C28)</f>
        <v/>
      </c>
      <c r="D5016">
        <f>IF('Data R6'!C28="","",'Data R6'!D28)</f>
        <v/>
      </c>
      <c r="E5016">
        <f>IF('Data R6'!C28="","",'Data R6'!E28)</f>
        <v/>
      </c>
      <c r="F5016">
        <f>IF('Data R6'!C28="","",'Data R6'!F28)</f>
        <v/>
      </c>
      <c r="G5016">
        <f>IF('Data R6'!C28="","",'Data R6'!AD28)</f>
        <v/>
      </c>
      <c r="H5016">
        <f>IF('Data R6'!C28="","",'Data R6'!AC28)</f>
        <v/>
      </c>
      <c r="I5016">
        <f>IF('Data R6'!C28="","",COUNTIF('Data R6'!J28,"&gt;0")+COUNTIF('Data R6'!L28,"&gt;0")+COUNTIF('Data R6'!N28,"&gt;0")+COUNTIF('Data R6'!P28,"&gt;0")+COUNTIF('Data R6'!R28,"&gt;0")+COUNTIF('Data R6'!T28,"&gt;0")+COUNTIF('Data R6'!V28,"&gt;0")+COUNTIF('Data R6'!X28,"&gt;0"))</f>
        <v/>
      </c>
      <c r="J5016">
        <f>IF('Data R6'!C28="","",IF((COUNTIF('Data R6'!K28,"&gt;0")+COUNTIF('Data R6'!M28,"&gt;0")+COUNTIF('Data R6'!O28,"&gt;0")+COUNTIF('Data R6'!Q28,"&gt;0")+COUNTIF('Data R6'!S28,"&gt;0")+COUNTIF('Data R6'!U28,"&gt;0")+COUNTIF('Data R6'!W28,"&gt;0")+COUNTIF('Data R6'!Y28,"&gt;0"))&gt;0,1,0))</f>
        <v/>
      </c>
      <c r="M5016" t="inlineStr">
        <is>
          <t>Data R</t>
        </is>
      </c>
    </row>
    <row r="5017">
      <c r="A5017" t="inlineStr">
        <is>
          <t>Regional 6</t>
        </is>
      </c>
      <c r="B5017">
        <f>IF('Data R6'!C29="","",'Data R6'!B29)</f>
        <v/>
      </c>
      <c r="C5017">
        <f>IF('Data R6'!C29="","",'Data R6'!C29)</f>
        <v/>
      </c>
      <c r="D5017">
        <f>IF('Data R6'!C29="","",'Data R6'!D29)</f>
        <v/>
      </c>
      <c r="E5017">
        <f>IF('Data R6'!C29="","",'Data R6'!E29)</f>
        <v/>
      </c>
      <c r="F5017">
        <f>IF('Data R6'!C29="","",'Data R6'!F29)</f>
        <v/>
      </c>
      <c r="G5017">
        <f>IF('Data R6'!C29="","",'Data R6'!AD29)</f>
        <v/>
      </c>
      <c r="H5017">
        <f>IF('Data R6'!C29="","",'Data R6'!AC29)</f>
        <v/>
      </c>
      <c r="I5017">
        <f>IF('Data R6'!C29="","",COUNTIF('Data R6'!J29,"&gt;0")+COUNTIF('Data R6'!L29,"&gt;0")+COUNTIF('Data R6'!N29,"&gt;0")+COUNTIF('Data R6'!P29,"&gt;0")+COUNTIF('Data R6'!R29,"&gt;0")+COUNTIF('Data R6'!T29,"&gt;0")+COUNTIF('Data R6'!V29,"&gt;0")+COUNTIF('Data R6'!X29,"&gt;0"))</f>
        <v/>
      </c>
      <c r="J5017">
        <f>IF('Data R6'!C29="","",IF((COUNTIF('Data R6'!K29,"&gt;0")+COUNTIF('Data R6'!M29,"&gt;0")+COUNTIF('Data R6'!O29,"&gt;0")+COUNTIF('Data R6'!Q29,"&gt;0")+COUNTIF('Data R6'!S29,"&gt;0")+COUNTIF('Data R6'!U29,"&gt;0")+COUNTIF('Data R6'!W29,"&gt;0")+COUNTIF('Data R6'!Y29,"&gt;0"))&gt;0,1,0))</f>
        <v/>
      </c>
      <c r="M5017" t="inlineStr">
        <is>
          <t>Data R</t>
        </is>
      </c>
    </row>
    <row r="5018">
      <c r="A5018" t="inlineStr">
        <is>
          <t>Regional 6</t>
        </is>
      </c>
      <c r="B5018">
        <f>IF('Data R6'!C30="","",'Data R6'!B30)</f>
        <v/>
      </c>
      <c r="C5018">
        <f>IF('Data R6'!C30="","",'Data R6'!C30)</f>
        <v/>
      </c>
      <c r="D5018">
        <f>IF('Data R6'!C30="","",'Data R6'!D30)</f>
        <v/>
      </c>
      <c r="E5018">
        <f>IF('Data R6'!C30="","",'Data R6'!E30)</f>
        <v/>
      </c>
      <c r="F5018">
        <f>IF('Data R6'!C30="","",'Data R6'!F30)</f>
        <v/>
      </c>
      <c r="G5018">
        <f>IF('Data R6'!C30="","",'Data R6'!AD30)</f>
        <v/>
      </c>
      <c r="H5018">
        <f>IF('Data R6'!C30="","",'Data R6'!AC30)</f>
        <v/>
      </c>
      <c r="I5018">
        <f>IF('Data R6'!C30="","",COUNTIF('Data R6'!J30,"&gt;0")+COUNTIF('Data R6'!L30,"&gt;0")+COUNTIF('Data R6'!N30,"&gt;0")+COUNTIF('Data R6'!P30,"&gt;0")+COUNTIF('Data R6'!R30,"&gt;0")+COUNTIF('Data R6'!T30,"&gt;0")+COUNTIF('Data R6'!V30,"&gt;0")+COUNTIF('Data R6'!X30,"&gt;0"))</f>
        <v/>
      </c>
      <c r="J5018">
        <f>IF('Data R6'!C30="","",IF((COUNTIF('Data R6'!K30,"&gt;0")+COUNTIF('Data R6'!M30,"&gt;0")+COUNTIF('Data R6'!O30,"&gt;0")+COUNTIF('Data R6'!Q30,"&gt;0")+COUNTIF('Data R6'!S30,"&gt;0")+COUNTIF('Data R6'!U30,"&gt;0")+COUNTIF('Data R6'!W30,"&gt;0")+COUNTIF('Data R6'!Y30,"&gt;0"))&gt;0,1,0))</f>
        <v/>
      </c>
      <c r="M5018" t="inlineStr">
        <is>
          <t>Data R</t>
        </is>
      </c>
    </row>
    <row r="5019">
      <c r="A5019" t="inlineStr">
        <is>
          <t>Regional 6</t>
        </is>
      </c>
      <c r="B5019">
        <f>IF('Data R6'!C31="","",'Data R6'!B31)</f>
        <v/>
      </c>
      <c r="C5019">
        <f>IF('Data R6'!C31="","",'Data R6'!C31)</f>
        <v/>
      </c>
      <c r="D5019">
        <f>IF('Data R6'!C31="","",'Data R6'!D31)</f>
        <v/>
      </c>
      <c r="E5019">
        <f>IF('Data R6'!C31="","",'Data R6'!E31)</f>
        <v/>
      </c>
      <c r="F5019">
        <f>IF('Data R6'!C31="","",'Data R6'!F31)</f>
        <v/>
      </c>
      <c r="G5019">
        <f>IF('Data R6'!C31="","",'Data R6'!AD31)</f>
        <v/>
      </c>
      <c r="H5019">
        <f>IF('Data R6'!C31="","",'Data R6'!AC31)</f>
        <v/>
      </c>
      <c r="I5019">
        <f>IF('Data R6'!C31="","",COUNTIF('Data R6'!J31,"&gt;0")+COUNTIF('Data R6'!L31,"&gt;0")+COUNTIF('Data R6'!N31,"&gt;0")+COUNTIF('Data R6'!P31,"&gt;0")+COUNTIF('Data R6'!R31,"&gt;0")+COUNTIF('Data R6'!T31,"&gt;0")+COUNTIF('Data R6'!V31,"&gt;0")+COUNTIF('Data R6'!X31,"&gt;0"))</f>
        <v/>
      </c>
      <c r="J5019">
        <f>IF('Data R6'!C31="","",IF((COUNTIF('Data R6'!K31,"&gt;0")+COUNTIF('Data R6'!M31,"&gt;0")+COUNTIF('Data R6'!O31,"&gt;0")+COUNTIF('Data R6'!Q31,"&gt;0")+COUNTIF('Data R6'!S31,"&gt;0")+COUNTIF('Data R6'!U31,"&gt;0")+COUNTIF('Data R6'!W31,"&gt;0")+COUNTIF('Data R6'!Y31,"&gt;0"))&gt;0,1,0))</f>
        <v/>
      </c>
      <c r="M5019" t="inlineStr">
        <is>
          <t>Data R</t>
        </is>
      </c>
    </row>
    <row r="5020">
      <c r="A5020" t="inlineStr">
        <is>
          <t>Regional 6</t>
        </is>
      </c>
      <c r="B5020">
        <f>IF('Data R6'!C32="","",'Data R6'!B32)</f>
        <v/>
      </c>
      <c r="C5020">
        <f>IF('Data R6'!C32="","",'Data R6'!C32)</f>
        <v/>
      </c>
      <c r="D5020">
        <f>IF('Data R6'!C32="","",'Data R6'!D32)</f>
        <v/>
      </c>
      <c r="E5020">
        <f>IF('Data R6'!C32="","",'Data R6'!E32)</f>
        <v/>
      </c>
      <c r="F5020">
        <f>IF('Data R6'!C32="","",'Data R6'!F32)</f>
        <v/>
      </c>
      <c r="G5020">
        <f>IF('Data R6'!C32="","",'Data R6'!AD32)</f>
        <v/>
      </c>
      <c r="H5020">
        <f>IF('Data R6'!C32="","",'Data R6'!AC32)</f>
        <v/>
      </c>
      <c r="I5020">
        <f>IF('Data R6'!C32="","",COUNTIF('Data R6'!J32,"&gt;0")+COUNTIF('Data R6'!L32,"&gt;0")+COUNTIF('Data R6'!N32,"&gt;0")+COUNTIF('Data R6'!P32,"&gt;0")+COUNTIF('Data R6'!R32,"&gt;0")+COUNTIF('Data R6'!T32,"&gt;0")+COUNTIF('Data R6'!V32,"&gt;0")+COUNTIF('Data R6'!X32,"&gt;0"))</f>
        <v/>
      </c>
      <c r="J5020">
        <f>IF('Data R6'!C32="","",IF((COUNTIF('Data R6'!K32,"&gt;0")+COUNTIF('Data R6'!M32,"&gt;0")+COUNTIF('Data R6'!O32,"&gt;0")+COUNTIF('Data R6'!Q32,"&gt;0")+COUNTIF('Data R6'!S32,"&gt;0")+COUNTIF('Data R6'!U32,"&gt;0")+COUNTIF('Data R6'!W32,"&gt;0")+COUNTIF('Data R6'!Y32,"&gt;0"))&gt;0,1,0))</f>
        <v/>
      </c>
      <c r="M5020" t="inlineStr">
        <is>
          <t>Data R</t>
        </is>
      </c>
    </row>
    <row r="5021">
      <c r="A5021" t="inlineStr">
        <is>
          <t>Regional 6</t>
        </is>
      </c>
      <c r="B5021">
        <f>IF('Data R6'!C33="","",'Data R6'!B33)</f>
        <v/>
      </c>
      <c r="C5021">
        <f>IF('Data R6'!C33="","",'Data R6'!C33)</f>
        <v/>
      </c>
      <c r="D5021">
        <f>IF('Data R6'!C33="","",'Data R6'!D33)</f>
        <v/>
      </c>
      <c r="E5021">
        <f>IF('Data R6'!C33="","",'Data R6'!E33)</f>
        <v/>
      </c>
      <c r="F5021">
        <f>IF('Data R6'!C33="","",'Data R6'!F33)</f>
        <v/>
      </c>
      <c r="G5021">
        <f>IF('Data R6'!C33="","",'Data R6'!AD33)</f>
        <v/>
      </c>
      <c r="H5021">
        <f>IF('Data R6'!C33="","",'Data R6'!AC33)</f>
        <v/>
      </c>
      <c r="I5021">
        <f>IF('Data R6'!C33="","",COUNTIF('Data R6'!J33,"&gt;0")+COUNTIF('Data R6'!L33,"&gt;0")+COUNTIF('Data R6'!N33,"&gt;0")+COUNTIF('Data R6'!P33,"&gt;0")+COUNTIF('Data R6'!R33,"&gt;0")+COUNTIF('Data R6'!T33,"&gt;0")+COUNTIF('Data R6'!V33,"&gt;0")+COUNTIF('Data R6'!X33,"&gt;0"))</f>
        <v/>
      </c>
      <c r="J5021">
        <f>IF('Data R6'!C33="","",IF((COUNTIF('Data R6'!K33,"&gt;0")+COUNTIF('Data R6'!M33,"&gt;0")+COUNTIF('Data R6'!O33,"&gt;0")+COUNTIF('Data R6'!Q33,"&gt;0")+COUNTIF('Data R6'!S33,"&gt;0")+COUNTIF('Data R6'!U33,"&gt;0")+COUNTIF('Data R6'!W33,"&gt;0")+COUNTIF('Data R6'!Y33,"&gt;0"))&gt;0,1,0))</f>
        <v/>
      </c>
      <c r="M5021" t="inlineStr">
        <is>
          <t>Data R</t>
        </is>
      </c>
    </row>
    <row r="5022">
      <c r="A5022" t="inlineStr">
        <is>
          <t>Regional 6</t>
        </is>
      </c>
      <c r="B5022">
        <f>IF('Data R6'!C34="","",'Data R6'!B34)</f>
        <v/>
      </c>
      <c r="C5022">
        <f>IF('Data R6'!C34="","",'Data R6'!C34)</f>
        <v/>
      </c>
      <c r="D5022">
        <f>IF('Data R6'!C34="","",'Data R6'!D34)</f>
        <v/>
      </c>
      <c r="E5022">
        <f>IF('Data R6'!C34="","",'Data R6'!E34)</f>
        <v/>
      </c>
      <c r="F5022">
        <f>IF('Data R6'!C34="","",'Data R6'!F34)</f>
        <v/>
      </c>
      <c r="G5022">
        <f>IF('Data R6'!C34="","",'Data R6'!AD34)</f>
        <v/>
      </c>
      <c r="H5022">
        <f>IF('Data R6'!C34="","",'Data R6'!AC34)</f>
        <v/>
      </c>
      <c r="I5022">
        <f>IF('Data R6'!C34="","",COUNTIF('Data R6'!J34,"&gt;0")+COUNTIF('Data R6'!L34,"&gt;0")+COUNTIF('Data R6'!N34,"&gt;0")+COUNTIF('Data R6'!P34,"&gt;0")+COUNTIF('Data R6'!R34,"&gt;0")+COUNTIF('Data R6'!T34,"&gt;0")+COUNTIF('Data R6'!V34,"&gt;0")+COUNTIF('Data R6'!X34,"&gt;0"))</f>
        <v/>
      </c>
      <c r="J5022">
        <f>IF('Data R6'!C34="","",IF((COUNTIF('Data R6'!K34,"&gt;0")+COUNTIF('Data R6'!M34,"&gt;0")+COUNTIF('Data R6'!O34,"&gt;0")+COUNTIF('Data R6'!Q34,"&gt;0")+COUNTIF('Data R6'!S34,"&gt;0")+COUNTIF('Data R6'!U34,"&gt;0")+COUNTIF('Data R6'!W34,"&gt;0")+COUNTIF('Data R6'!Y34,"&gt;0"))&gt;0,1,0))</f>
        <v/>
      </c>
      <c r="M5022" t="inlineStr">
        <is>
          <t>Data R</t>
        </is>
      </c>
    </row>
    <row r="5023">
      <c r="A5023" t="inlineStr">
        <is>
          <t>Regional 6</t>
        </is>
      </c>
      <c r="B5023">
        <f>IF('Data R6'!C35="","",'Data R6'!B35)</f>
        <v/>
      </c>
      <c r="C5023">
        <f>IF('Data R6'!C35="","",'Data R6'!C35)</f>
        <v/>
      </c>
      <c r="D5023">
        <f>IF('Data R6'!C35="","",'Data R6'!D35)</f>
        <v/>
      </c>
      <c r="E5023">
        <f>IF('Data R6'!C35="","",'Data R6'!E35)</f>
        <v/>
      </c>
      <c r="F5023">
        <f>IF('Data R6'!C35="","",'Data R6'!F35)</f>
        <v/>
      </c>
      <c r="G5023">
        <f>IF('Data R6'!C35="","",'Data R6'!AD35)</f>
        <v/>
      </c>
      <c r="H5023">
        <f>IF('Data R6'!C35="","",'Data R6'!AC35)</f>
        <v/>
      </c>
      <c r="I5023">
        <f>IF('Data R6'!C35="","",COUNTIF('Data R6'!J35,"&gt;0")+COUNTIF('Data R6'!L35,"&gt;0")+COUNTIF('Data R6'!N35,"&gt;0")+COUNTIF('Data R6'!P35,"&gt;0")+COUNTIF('Data R6'!R35,"&gt;0")+COUNTIF('Data R6'!T35,"&gt;0")+COUNTIF('Data R6'!V35,"&gt;0")+COUNTIF('Data R6'!X35,"&gt;0"))</f>
        <v/>
      </c>
      <c r="J5023">
        <f>IF('Data R6'!C35="","",IF((COUNTIF('Data R6'!K35,"&gt;0")+COUNTIF('Data R6'!M35,"&gt;0")+COUNTIF('Data R6'!O35,"&gt;0")+COUNTIF('Data R6'!Q35,"&gt;0")+COUNTIF('Data R6'!S35,"&gt;0")+COUNTIF('Data R6'!U35,"&gt;0")+COUNTIF('Data R6'!W35,"&gt;0")+COUNTIF('Data R6'!Y35,"&gt;0"))&gt;0,1,0))</f>
        <v/>
      </c>
      <c r="M5023" t="inlineStr">
        <is>
          <t>Data R</t>
        </is>
      </c>
    </row>
    <row r="5024">
      <c r="A5024" t="inlineStr">
        <is>
          <t>Regional 6</t>
        </is>
      </c>
      <c r="B5024">
        <f>IF('Data R6'!C36="","",'Data R6'!B36)</f>
        <v/>
      </c>
      <c r="C5024">
        <f>IF('Data R6'!C36="","",'Data R6'!C36)</f>
        <v/>
      </c>
      <c r="D5024">
        <f>IF('Data R6'!C36="","",'Data R6'!D36)</f>
        <v/>
      </c>
      <c r="E5024">
        <f>IF('Data R6'!C36="","",'Data R6'!E36)</f>
        <v/>
      </c>
      <c r="F5024">
        <f>IF('Data R6'!C36="","",'Data R6'!F36)</f>
        <v/>
      </c>
      <c r="G5024">
        <f>IF('Data R6'!C36="","",'Data R6'!AD36)</f>
        <v/>
      </c>
      <c r="H5024">
        <f>IF('Data R6'!C36="","",'Data R6'!AC36)</f>
        <v/>
      </c>
      <c r="I5024">
        <f>IF('Data R6'!C36="","",COUNTIF('Data R6'!J36,"&gt;0")+COUNTIF('Data R6'!L36,"&gt;0")+COUNTIF('Data R6'!N36,"&gt;0")+COUNTIF('Data R6'!P36,"&gt;0")+COUNTIF('Data R6'!R36,"&gt;0")+COUNTIF('Data R6'!T36,"&gt;0")+COUNTIF('Data R6'!V36,"&gt;0")+COUNTIF('Data R6'!X36,"&gt;0"))</f>
        <v/>
      </c>
      <c r="J5024">
        <f>IF('Data R6'!C36="","",IF((COUNTIF('Data R6'!K36,"&gt;0")+COUNTIF('Data R6'!M36,"&gt;0")+COUNTIF('Data R6'!O36,"&gt;0")+COUNTIF('Data R6'!Q36,"&gt;0")+COUNTIF('Data R6'!S36,"&gt;0")+COUNTIF('Data R6'!U36,"&gt;0")+COUNTIF('Data R6'!W36,"&gt;0")+COUNTIF('Data R6'!Y36,"&gt;0"))&gt;0,1,0))</f>
        <v/>
      </c>
      <c r="M5024" t="inlineStr">
        <is>
          <t>Data R</t>
        </is>
      </c>
    </row>
    <row r="5025">
      <c r="A5025" t="inlineStr">
        <is>
          <t>Regional 6</t>
        </is>
      </c>
      <c r="B5025">
        <f>IF('Data R6'!C37="","",'Data R6'!B37)</f>
        <v/>
      </c>
      <c r="C5025">
        <f>IF('Data R6'!C37="","",'Data R6'!C37)</f>
        <v/>
      </c>
      <c r="D5025">
        <f>IF('Data R6'!C37="","",'Data R6'!D37)</f>
        <v/>
      </c>
      <c r="E5025">
        <f>IF('Data R6'!C37="","",'Data R6'!E37)</f>
        <v/>
      </c>
      <c r="F5025">
        <f>IF('Data R6'!C37="","",'Data R6'!F37)</f>
        <v/>
      </c>
      <c r="G5025">
        <f>IF('Data R6'!C37="","",'Data R6'!AD37)</f>
        <v/>
      </c>
      <c r="H5025">
        <f>IF('Data R6'!C37="","",'Data R6'!AC37)</f>
        <v/>
      </c>
      <c r="I5025">
        <f>IF('Data R6'!C37="","",COUNTIF('Data R6'!J37,"&gt;0")+COUNTIF('Data R6'!L37,"&gt;0")+COUNTIF('Data R6'!N37,"&gt;0")+COUNTIF('Data R6'!P37,"&gt;0")+COUNTIF('Data R6'!R37,"&gt;0")+COUNTIF('Data R6'!T37,"&gt;0")+COUNTIF('Data R6'!V37,"&gt;0")+COUNTIF('Data R6'!X37,"&gt;0"))</f>
        <v/>
      </c>
      <c r="J5025">
        <f>IF('Data R6'!C37="","",IF((COUNTIF('Data R6'!K37,"&gt;0")+COUNTIF('Data R6'!M37,"&gt;0")+COUNTIF('Data R6'!O37,"&gt;0")+COUNTIF('Data R6'!Q37,"&gt;0")+COUNTIF('Data R6'!S37,"&gt;0")+COUNTIF('Data R6'!U37,"&gt;0")+COUNTIF('Data R6'!W37,"&gt;0")+COUNTIF('Data R6'!Y37,"&gt;0"))&gt;0,1,0))</f>
        <v/>
      </c>
      <c r="M5025" t="inlineStr">
        <is>
          <t>Data R</t>
        </is>
      </c>
    </row>
    <row r="5026">
      <c r="A5026" t="inlineStr">
        <is>
          <t>Regional 6</t>
        </is>
      </c>
      <c r="B5026">
        <f>IF('Data R6'!C38="","",'Data R6'!B38)</f>
        <v/>
      </c>
      <c r="C5026">
        <f>IF('Data R6'!C38="","",'Data R6'!C38)</f>
        <v/>
      </c>
      <c r="D5026">
        <f>IF('Data R6'!C38="","",'Data R6'!D38)</f>
        <v/>
      </c>
      <c r="E5026">
        <f>IF('Data R6'!C38="","",'Data R6'!E38)</f>
        <v/>
      </c>
      <c r="F5026">
        <f>IF('Data R6'!C38="","",'Data R6'!F38)</f>
        <v/>
      </c>
      <c r="G5026">
        <f>IF('Data R6'!C38="","",'Data R6'!AD38)</f>
        <v/>
      </c>
      <c r="H5026">
        <f>IF('Data R6'!C38="","",'Data R6'!AC38)</f>
        <v/>
      </c>
      <c r="I5026">
        <f>IF('Data R6'!C38="","",COUNTIF('Data R6'!J38,"&gt;0")+COUNTIF('Data R6'!L38,"&gt;0")+COUNTIF('Data R6'!N38,"&gt;0")+COUNTIF('Data R6'!P38,"&gt;0")+COUNTIF('Data R6'!R38,"&gt;0")+COUNTIF('Data R6'!T38,"&gt;0")+COUNTIF('Data R6'!V38,"&gt;0")+COUNTIF('Data R6'!X38,"&gt;0"))</f>
        <v/>
      </c>
      <c r="J5026">
        <f>IF('Data R6'!C38="","",IF((COUNTIF('Data R6'!K38,"&gt;0")+COUNTIF('Data R6'!M38,"&gt;0")+COUNTIF('Data R6'!O38,"&gt;0")+COUNTIF('Data R6'!Q38,"&gt;0")+COUNTIF('Data R6'!S38,"&gt;0")+COUNTIF('Data R6'!U38,"&gt;0")+COUNTIF('Data R6'!W38,"&gt;0")+COUNTIF('Data R6'!Y38,"&gt;0"))&gt;0,1,0))</f>
        <v/>
      </c>
      <c r="M5026" t="inlineStr">
        <is>
          <t>Data R</t>
        </is>
      </c>
    </row>
    <row r="5027">
      <c r="A5027" t="inlineStr">
        <is>
          <t>Regional 6</t>
        </is>
      </c>
      <c r="B5027">
        <f>IF('Data R6'!C39="","",'Data R6'!B39)</f>
        <v/>
      </c>
      <c r="C5027">
        <f>IF('Data R6'!C39="","",'Data R6'!C39)</f>
        <v/>
      </c>
      <c r="D5027">
        <f>IF('Data R6'!C39="","",'Data R6'!D39)</f>
        <v/>
      </c>
      <c r="E5027">
        <f>IF('Data R6'!C39="","",'Data R6'!E39)</f>
        <v/>
      </c>
      <c r="F5027">
        <f>IF('Data R6'!C39="","",'Data R6'!F39)</f>
        <v/>
      </c>
      <c r="G5027">
        <f>IF('Data R6'!C39="","",'Data R6'!AD39)</f>
        <v/>
      </c>
      <c r="H5027">
        <f>IF('Data R6'!C39="","",'Data R6'!AC39)</f>
        <v/>
      </c>
      <c r="I5027">
        <f>IF('Data R6'!C39="","",COUNTIF('Data R6'!J39,"&gt;0")+COUNTIF('Data R6'!L39,"&gt;0")+COUNTIF('Data R6'!N39,"&gt;0")+COUNTIF('Data R6'!P39,"&gt;0")+COUNTIF('Data R6'!R39,"&gt;0")+COUNTIF('Data R6'!T39,"&gt;0")+COUNTIF('Data R6'!V39,"&gt;0")+COUNTIF('Data R6'!X39,"&gt;0"))</f>
        <v/>
      </c>
      <c r="J5027">
        <f>IF('Data R6'!C39="","",IF((COUNTIF('Data R6'!K39,"&gt;0")+COUNTIF('Data R6'!M39,"&gt;0")+COUNTIF('Data R6'!O39,"&gt;0")+COUNTIF('Data R6'!Q39,"&gt;0")+COUNTIF('Data R6'!S39,"&gt;0")+COUNTIF('Data R6'!U39,"&gt;0")+COUNTIF('Data R6'!W39,"&gt;0")+COUNTIF('Data R6'!Y39,"&gt;0"))&gt;0,1,0))</f>
        <v/>
      </c>
      <c r="M5027" t="inlineStr">
        <is>
          <t>Data R</t>
        </is>
      </c>
    </row>
    <row r="5028">
      <c r="A5028" t="inlineStr">
        <is>
          <t>Regional 6</t>
        </is>
      </c>
      <c r="B5028">
        <f>IF('Data R6'!C40="","",'Data R6'!B40)</f>
        <v/>
      </c>
      <c r="C5028">
        <f>IF('Data R6'!C40="","",'Data R6'!C40)</f>
        <v/>
      </c>
      <c r="D5028">
        <f>IF('Data R6'!C40="","",'Data R6'!D40)</f>
        <v/>
      </c>
      <c r="E5028">
        <f>IF('Data R6'!C40="","",'Data R6'!E40)</f>
        <v/>
      </c>
      <c r="F5028">
        <f>IF('Data R6'!C40="","",'Data R6'!F40)</f>
        <v/>
      </c>
      <c r="G5028">
        <f>IF('Data R6'!C40="","",'Data R6'!AD40)</f>
        <v/>
      </c>
      <c r="H5028">
        <f>IF('Data R6'!C40="","",'Data R6'!AC40)</f>
        <v/>
      </c>
      <c r="I5028">
        <f>IF('Data R6'!C40="","",COUNTIF('Data R6'!J40,"&gt;0")+COUNTIF('Data R6'!L40,"&gt;0")+COUNTIF('Data R6'!N40,"&gt;0")+COUNTIF('Data R6'!P40,"&gt;0")+COUNTIF('Data R6'!R40,"&gt;0")+COUNTIF('Data R6'!T40,"&gt;0")+COUNTIF('Data R6'!V40,"&gt;0")+COUNTIF('Data R6'!X40,"&gt;0"))</f>
        <v/>
      </c>
      <c r="J5028">
        <f>IF('Data R6'!C40="","",IF((COUNTIF('Data R6'!K40,"&gt;0")+COUNTIF('Data R6'!M40,"&gt;0")+COUNTIF('Data R6'!O40,"&gt;0")+COUNTIF('Data R6'!Q40,"&gt;0")+COUNTIF('Data R6'!S40,"&gt;0")+COUNTIF('Data R6'!U40,"&gt;0")+COUNTIF('Data R6'!W40,"&gt;0")+COUNTIF('Data R6'!Y40,"&gt;0"))&gt;0,1,0))</f>
        <v/>
      </c>
      <c r="M5028" t="inlineStr">
        <is>
          <t>Data R</t>
        </is>
      </c>
    </row>
    <row r="5029">
      <c r="A5029" t="inlineStr">
        <is>
          <t>Regional 6</t>
        </is>
      </c>
      <c r="B5029">
        <f>IF('Data R6'!C41="","",'Data R6'!B41)</f>
        <v/>
      </c>
      <c r="C5029">
        <f>IF('Data R6'!C41="","",'Data R6'!C41)</f>
        <v/>
      </c>
      <c r="D5029">
        <f>IF('Data R6'!C41="","",'Data R6'!D41)</f>
        <v/>
      </c>
      <c r="E5029">
        <f>IF('Data R6'!C41="","",'Data R6'!E41)</f>
        <v/>
      </c>
      <c r="F5029">
        <f>IF('Data R6'!C41="","",'Data R6'!F41)</f>
        <v/>
      </c>
      <c r="G5029">
        <f>IF('Data R6'!C41="","",'Data R6'!AD41)</f>
        <v/>
      </c>
      <c r="H5029">
        <f>IF('Data R6'!C41="","",'Data R6'!AC41)</f>
        <v/>
      </c>
      <c r="I5029">
        <f>IF('Data R6'!C41="","",COUNTIF('Data R6'!J41,"&gt;0")+COUNTIF('Data R6'!L41,"&gt;0")+COUNTIF('Data R6'!N41,"&gt;0")+COUNTIF('Data R6'!P41,"&gt;0")+COUNTIF('Data R6'!R41,"&gt;0")+COUNTIF('Data R6'!T41,"&gt;0")+COUNTIF('Data R6'!V41,"&gt;0")+COUNTIF('Data R6'!X41,"&gt;0"))</f>
        <v/>
      </c>
      <c r="J5029">
        <f>IF('Data R6'!C41="","",IF((COUNTIF('Data R6'!K41,"&gt;0")+COUNTIF('Data R6'!M41,"&gt;0")+COUNTIF('Data R6'!O41,"&gt;0")+COUNTIF('Data R6'!Q41,"&gt;0")+COUNTIF('Data R6'!S41,"&gt;0")+COUNTIF('Data R6'!U41,"&gt;0")+COUNTIF('Data R6'!W41,"&gt;0")+COUNTIF('Data R6'!Y41,"&gt;0"))&gt;0,1,0))</f>
        <v/>
      </c>
      <c r="M5029" t="inlineStr">
        <is>
          <t>Data R</t>
        </is>
      </c>
    </row>
    <row r="5030">
      <c r="A5030" t="inlineStr">
        <is>
          <t>Regional 6</t>
        </is>
      </c>
      <c r="B5030">
        <f>IF('Data R6'!C42="","",'Data R6'!B42)</f>
        <v/>
      </c>
      <c r="C5030">
        <f>IF('Data R6'!C42="","",'Data R6'!C42)</f>
        <v/>
      </c>
      <c r="D5030">
        <f>IF('Data R6'!C42="","",'Data R6'!D42)</f>
        <v/>
      </c>
      <c r="E5030">
        <f>IF('Data R6'!C42="","",'Data R6'!E42)</f>
        <v/>
      </c>
      <c r="F5030">
        <f>IF('Data R6'!C42="","",'Data R6'!F42)</f>
        <v/>
      </c>
      <c r="G5030">
        <f>IF('Data R6'!C42="","",'Data R6'!AD42)</f>
        <v/>
      </c>
      <c r="H5030">
        <f>IF('Data R6'!C42="","",'Data R6'!AC42)</f>
        <v/>
      </c>
      <c r="I5030">
        <f>IF('Data R6'!C42="","",COUNTIF('Data R6'!J42,"&gt;0")+COUNTIF('Data R6'!L42,"&gt;0")+COUNTIF('Data R6'!N42,"&gt;0")+COUNTIF('Data R6'!P42,"&gt;0")+COUNTIF('Data R6'!R42,"&gt;0")+COUNTIF('Data R6'!T42,"&gt;0")+COUNTIF('Data R6'!V42,"&gt;0")+COUNTIF('Data R6'!X42,"&gt;0"))</f>
        <v/>
      </c>
      <c r="J5030">
        <f>IF('Data R6'!C42="","",IF((COUNTIF('Data R6'!K42,"&gt;0")+COUNTIF('Data R6'!M42,"&gt;0")+COUNTIF('Data R6'!O42,"&gt;0")+COUNTIF('Data R6'!Q42,"&gt;0")+COUNTIF('Data R6'!S42,"&gt;0")+COUNTIF('Data R6'!U42,"&gt;0")+COUNTIF('Data R6'!W42,"&gt;0")+COUNTIF('Data R6'!Y42,"&gt;0"))&gt;0,1,0))</f>
        <v/>
      </c>
      <c r="M5030" t="inlineStr">
        <is>
          <t>Data R</t>
        </is>
      </c>
    </row>
    <row r="5031">
      <c r="A5031" t="inlineStr">
        <is>
          <t>Regional 6</t>
        </is>
      </c>
      <c r="B5031">
        <f>IF('Data R6'!C43="","",'Data R6'!B43)</f>
        <v/>
      </c>
      <c r="C5031">
        <f>IF('Data R6'!C43="","",'Data R6'!C43)</f>
        <v/>
      </c>
      <c r="D5031">
        <f>IF('Data R6'!C43="","",'Data R6'!D43)</f>
        <v/>
      </c>
      <c r="E5031">
        <f>IF('Data R6'!C43="","",'Data R6'!E43)</f>
        <v/>
      </c>
      <c r="F5031">
        <f>IF('Data R6'!C43="","",'Data R6'!F43)</f>
        <v/>
      </c>
      <c r="G5031">
        <f>IF('Data R6'!C43="","",'Data R6'!AD43)</f>
        <v/>
      </c>
      <c r="H5031">
        <f>IF('Data R6'!C43="","",'Data R6'!AC43)</f>
        <v/>
      </c>
      <c r="I5031">
        <f>IF('Data R6'!C43="","",COUNTIF('Data R6'!J43,"&gt;0")+COUNTIF('Data R6'!L43,"&gt;0")+COUNTIF('Data R6'!N43,"&gt;0")+COUNTIF('Data R6'!P43,"&gt;0")+COUNTIF('Data R6'!R43,"&gt;0")+COUNTIF('Data R6'!T43,"&gt;0")+COUNTIF('Data R6'!V43,"&gt;0")+COUNTIF('Data R6'!X43,"&gt;0"))</f>
        <v/>
      </c>
      <c r="J5031">
        <f>IF('Data R6'!C43="","",IF((COUNTIF('Data R6'!K43,"&gt;0")+COUNTIF('Data R6'!M43,"&gt;0")+COUNTIF('Data R6'!O43,"&gt;0")+COUNTIF('Data R6'!Q43,"&gt;0")+COUNTIF('Data R6'!S43,"&gt;0")+COUNTIF('Data R6'!U43,"&gt;0")+COUNTIF('Data R6'!W43,"&gt;0")+COUNTIF('Data R6'!Y43,"&gt;0"))&gt;0,1,0))</f>
        <v/>
      </c>
      <c r="M5031" t="inlineStr">
        <is>
          <t>Data R</t>
        </is>
      </c>
    </row>
    <row r="5032">
      <c r="A5032" t="inlineStr">
        <is>
          <t>Regional 6</t>
        </is>
      </c>
      <c r="B5032">
        <f>IF('Data R6'!C44="","",'Data R6'!B44)</f>
        <v/>
      </c>
      <c r="C5032">
        <f>IF('Data R6'!C44="","",'Data R6'!C44)</f>
        <v/>
      </c>
      <c r="D5032">
        <f>IF('Data R6'!C44="","",'Data R6'!D44)</f>
        <v/>
      </c>
      <c r="E5032">
        <f>IF('Data R6'!C44="","",'Data R6'!E44)</f>
        <v/>
      </c>
      <c r="F5032">
        <f>IF('Data R6'!C44="","",'Data R6'!F44)</f>
        <v/>
      </c>
      <c r="G5032">
        <f>IF('Data R6'!C44="","",'Data R6'!AD44)</f>
        <v/>
      </c>
      <c r="H5032">
        <f>IF('Data R6'!C44="","",'Data R6'!AC44)</f>
        <v/>
      </c>
      <c r="I5032">
        <f>IF('Data R6'!C44="","",COUNTIF('Data R6'!J44,"&gt;0")+COUNTIF('Data R6'!L44,"&gt;0")+COUNTIF('Data R6'!N44,"&gt;0")+COUNTIF('Data R6'!P44,"&gt;0")+COUNTIF('Data R6'!R44,"&gt;0")+COUNTIF('Data R6'!T44,"&gt;0")+COUNTIF('Data R6'!V44,"&gt;0")+COUNTIF('Data R6'!X44,"&gt;0"))</f>
        <v/>
      </c>
      <c r="J5032">
        <f>IF('Data R6'!C44="","",IF((COUNTIF('Data R6'!K44,"&gt;0")+COUNTIF('Data R6'!M44,"&gt;0")+COUNTIF('Data R6'!O44,"&gt;0")+COUNTIF('Data R6'!Q44,"&gt;0")+COUNTIF('Data R6'!S44,"&gt;0")+COUNTIF('Data R6'!U44,"&gt;0")+COUNTIF('Data R6'!W44,"&gt;0")+COUNTIF('Data R6'!Y44,"&gt;0"))&gt;0,1,0))</f>
        <v/>
      </c>
      <c r="M5032" t="inlineStr">
        <is>
          <t>Data R</t>
        </is>
      </c>
    </row>
    <row r="5033">
      <c r="A5033" t="inlineStr">
        <is>
          <t>Regional 6</t>
        </is>
      </c>
      <c r="B5033">
        <f>IF('Data R6'!C45="","",'Data R6'!B45)</f>
        <v/>
      </c>
      <c r="C5033">
        <f>IF('Data R6'!C45="","",'Data R6'!C45)</f>
        <v/>
      </c>
      <c r="D5033">
        <f>IF('Data R6'!C45="","",'Data R6'!D45)</f>
        <v/>
      </c>
      <c r="E5033">
        <f>IF('Data R6'!C45="","",'Data R6'!E45)</f>
        <v/>
      </c>
      <c r="F5033">
        <f>IF('Data R6'!C45="","",'Data R6'!F45)</f>
        <v/>
      </c>
      <c r="G5033">
        <f>IF('Data R6'!C45="","",'Data R6'!AD45)</f>
        <v/>
      </c>
      <c r="H5033">
        <f>IF('Data R6'!C45="","",'Data R6'!AC45)</f>
        <v/>
      </c>
      <c r="I5033">
        <f>IF('Data R6'!C45="","",COUNTIF('Data R6'!J45,"&gt;0")+COUNTIF('Data R6'!L45,"&gt;0")+COUNTIF('Data R6'!N45,"&gt;0")+COUNTIF('Data R6'!P45,"&gt;0")+COUNTIF('Data R6'!R45,"&gt;0")+COUNTIF('Data R6'!T45,"&gt;0")+COUNTIF('Data R6'!V45,"&gt;0")+COUNTIF('Data R6'!X45,"&gt;0"))</f>
        <v/>
      </c>
      <c r="J5033">
        <f>IF('Data R6'!C45="","",IF((COUNTIF('Data R6'!K45,"&gt;0")+COUNTIF('Data R6'!M45,"&gt;0")+COUNTIF('Data R6'!O45,"&gt;0")+COUNTIF('Data R6'!Q45,"&gt;0")+COUNTIF('Data R6'!S45,"&gt;0")+COUNTIF('Data R6'!U45,"&gt;0")+COUNTIF('Data R6'!W45,"&gt;0")+COUNTIF('Data R6'!Y45,"&gt;0"))&gt;0,1,0))</f>
        <v/>
      </c>
      <c r="M5033" t="inlineStr">
        <is>
          <t>Data R</t>
        </is>
      </c>
    </row>
    <row r="5034">
      <c r="A5034" t="inlineStr">
        <is>
          <t>Regional 6</t>
        </is>
      </c>
      <c r="B5034">
        <f>IF('Data R6'!C46="","",'Data R6'!B46)</f>
        <v/>
      </c>
      <c r="C5034">
        <f>IF('Data R6'!C46="","",'Data R6'!C46)</f>
        <v/>
      </c>
      <c r="D5034">
        <f>IF('Data R6'!C46="","",'Data R6'!D46)</f>
        <v/>
      </c>
      <c r="E5034">
        <f>IF('Data R6'!C46="","",'Data R6'!E46)</f>
        <v/>
      </c>
      <c r="F5034">
        <f>IF('Data R6'!C46="","",'Data R6'!F46)</f>
        <v/>
      </c>
      <c r="G5034">
        <f>IF('Data R6'!C46="","",'Data R6'!AD46)</f>
        <v/>
      </c>
      <c r="H5034">
        <f>IF('Data R6'!C46="","",'Data R6'!AC46)</f>
        <v/>
      </c>
      <c r="I5034">
        <f>IF('Data R6'!C46="","",COUNTIF('Data R6'!J46,"&gt;0")+COUNTIF('Data R6'!L46,"&gt;0")+COUNTIF('Data R6'!N46,"&gt;0")+COUNTIF('Data R6'!P46,"&gt;0")+COUNTIF('Data R6'!R46,"&gt;0")+COUNTIF('Data R6'!T46,"&gt;0")+COUNTIF('Data R6'!V46,"&gt;0")+COUNTIF('Data R6'!X46,"&gt;0"))</f>
        <v/>
      </c>
      <c r="J5034">
        <f>IF('Data R6'!C46="","",IF((COUNTIF('Data R6'!K46,"&gt;0")+COUNTIF('Data R6'!M46,"&gt;0")+COUNTIF('Data R6'!O46,"&gt;0")+COUNTIF('Data R6'!Q46,"&gt;0")+COUNTIF('Data R6'!S46,"&gt;0")+COUNTIF('Data R6'!U46,"&gt;0")+COUNTIF('Data R6'!W46,"&gt;0")+COUNTIF('Data R6'!Y46,"&gt;0"))&gt;0,1,0))</f>
        <v/>
      </c>
      <c r="M5034" t="inlineStr">
        <is>
          <t>Data R</t>
        </is>
      </c>
    </row>
    <row r="5035">
      <c r="A5035" t="inlineStr">
        <is>
          <t>Regional 6</t>
        </is>
      </c>
      <c r="B5035">
        <f>IF('Data R6'!C47="","",'Data R6'!B47)</f>
        <v/>
      </c>
      <c r="C5035">
        <f>IF('Data R6'!C47="","",'Data R6'!C47)</f>
        <v/>
      </c>
      <c r="D5035">
        <f>IF('Data R6'!C47="","",'Data R6'!D47)</f>
        <v/>
      </c>
      <c r="E5035">
        <f>IF('Data R6'!C47="","",'Data R6'!E47)</f>
        <v/>
      </c>
      <c r="F5035">
        <f>IF('Data R6'!C47="","",'Data R6'!F47)</f>
        <v/>
      </c>
      <c r="G5035">
        <f>IF('Data R6'!C47="","",'Data R6'!AD47)</f>
        <v/>
      </c>
      <c r="H5035">
        <f>IF('Data R6'!C47="","",'Data R6'!AC47)</f>
        <v/>
      </c>
      <c r="I5035">
        <f>IF('Data R6'!C47="","",COUNTIF('Data R6'!J47,"&gt;0")+COUNTIF('Data R6'!L47,"&gt;0")+COUNTIF('Data R6'!N47,"&gt;0")+COUNTIF('Data R6'!P47,"&gt;0")+COUNTIF('Data R6'!R47,"&gt;0")+COUNTIF('Data R6'!T47,"&gt;0")+COUNTIF('Data R6'!V47,"&gt;0")+COUNTIF('Data R6'!X47,"&gt;0"))</f>
        <v/>
      </c>
      <c r="J5035">
        <f>IF('Data R6'!C47="","",IF((COUNTIF('Data R6'!K47,"&gt;0")+COUNTIF('Data R6'!M47,"&gt;0")+COUNTIF('Data R6'!O47,"&gt;0")+COUNTIF('Data R6'!Q47,"&gt;0")+COUNTIF('Data R6'!S47,"&gt;0")+COUNTIF('Data R6'!U47,"&gt;0")+COUNTIF('Data R6'!W47,"&gt;0")+COUNTIF('Data R6'!Y47,"&gt;0"))&gt;0,1,0))</f>
        <v/>
      </c>
      <c r="M5035" t="inlineStr">
        <is>
          <t>Data R</t>
        </is>
      </c>
    </row>
    <row r="5036">
      <c r="A5036" t="inlineStr">
        <is>
          <t>Regional 6</t>
        </is>
      </c>
      <c r="B5036">
        <f>IF('Data R6'!C48="","",'Data R6'!B48)</f>
        <v/>
      </c>
      <c r="C5036">
        <f>IF('Data R6'!C48="","",'Data R6'!C48)</f>
        <v/>
      </c>
      <c r="D5036">
        <f>IF('Data R6'!C48="","",'Data R6'!D48)</f>
        <v/>
      </c>
      <c r="E5036">
        <f>IF('Data R6'!C48="","",'Data R6'!E48)</f>
        <v/>
      </c>
      <c r="F5036">
        <f>IF('Data R6'!C48="","",'Data R6'!F48)</f>
        <v/>
      </c>
      <c r="G5036">
        <f>IF('Data R6'!C48="","",'Data R6'!AD48)</f>
        <v/>
      </c>
      <c r="H5036">
        <f>IF('Data R6'!C48="","",'Data R6'!AC48)</f>
        <v/>
      </c>
      <c r="I5036">
        <f>IF('Data R6'!C48="","",COUNTIF('Data R6'!J48,"&gt;0")+COUNTIF('Data R6'!L48,"&gt;0")+COUNTIF('Data R6'!N48,"&gt;0")+COUNTIF('Data R6'!P48,"&gt;0")+COUNTIF('Data R6'!R48,"&gt;0")+COUNTIF('Data R6'!T48,"&gt;0")+COUNTIF('Data R6'!V48,"&gt;0")+COUNTIF('Data R6'!X48,"&gt;0"))</f>
        <v/>
      </c>
      <c r="J5036">
        <f>IF('Data R6'!C48="","",IF((COUNTIF('Data R6'!K48,"&gt;0")+COUNTIF('Data R6'!M48,"&gt;0")+COUNTIF('Data R6'!O48,"&gt;0")+COUNTIF('Data R6'!Q48,"&gt;0")+COUNTIF('Data R6'!S48,"&gt;0")+COUNTIF('Data R6'!U48,"&gt;0")+COUNTIF('Data R6'!W48,"&gt;0")+COUNTIF('Data R6'!Y48,"&gt;0"))&gt;0,1,0))</f>
        <v/>
      </c>
      <c r="M5036" t="inlineStr">
        <is>
          <t>Data R</t>
        </is>
      </c>
    </row>
    <row r="5037">
      <c r="A5037" t="inlineStr">
        <is>
          <t>Regional 6</t>
        </is>
      </c>
      <c r="B5037">
        <f>IF('Data R6'!C49="","",'Data R6'!B49)</f>
        <v/>
      </c>
      <c r="C5037">
        <f>IF('Data R6'!C49="","",'Data R6'!C49)</f>
        <v/>
      </c>
      <c r="D5037">
        <f>IF('Data R6'!C49="","",'Data R6'!D49)</f>
        <v/>
      </c>
      <c r="E5037">
        <f>IF('Data R6'!C49="","",'Data R6'!E49)</f>
        <v/>
      </c>
      <c r="F5037">
        <f>IF('Data R6'!C49="","",'Data R6'!F49)</f>
        <v/>
      </c>
      <c r="G5037">
        <f>IF('Data R6'!C49="","",'Data R6'!AD49)</f>
        <v/>
      </c>
      <c r="H5037">
        <f>IF('Data R6'!C49="","",'Data R6'!AC49)</f>
        <v/>
      </c>
      <c r="I5037">
        <f>IF('Data R6'!C49="","",COUNTIF('Data R6'!J49,"&gt;0")+COUNTIF('Data R6'!L49,"&gt;0")+COUNTIF('Data R6'!N49,"&gt;0")+COUNTIF('Data R6'!P49,"&gt;0")+COUNTIF('Data R6'!R49,"&gt;0")+COUNTIF('Data R6'!T49,"&gt;0")+COUNTIF('Data R6'!V49,"&gt;0")+COUNTIF('Data R6'!X49,"&gt;0"))</f>
        <v/>
      </c>
      <c r="J5037">
        <f>IF('Data R6'!C49="","",IF((COUNTIF('Data R6'!K49,"&gt;0")+COUNTIF('Data R6'!M49,"&gt;0")+COUNTIF('Data R6'!O49,"&gt;0")+COUNTIF('Data R6'!Q49,"&gt;0")+COUNTIF('Data R6'!S49,"&gt;0")+COUNTIF('Data R6'!U49,"&gt;0")+COUNTIF('Data R6'!W49,"&gt;0")+COUNTIF('Data R6'!Y49,"&gt;0"))&gt;0,1,0))</f>
        <v/>
      </c>
      <c r="M5037" t="inlineStr">
        <is>
          <t>Data R</t>
        </is>
      </c>
    </row>
    <row r="5038">
      <c r="A5038" t="inlineStr">
        <is>
          <t>Regional 6</t>
        </is>
      </c>
      <c r="B5038">
        <f>IF('Data R6'!C50="","",'Data R6'!B50)</f>
        <v/>
      </c>
      <c r="C5038">
        <f>IF('Data R6'!C50="","",'Data R6'!C50)</f>
        <v/>
      </c>
      <c r="D5038">
        <f>IF('Data R6'!C50="","",'Data R6'!D50)</f>
        <v/>
      </c>
      <c r="E5038">
        <f>IF('Data R6'!C50="","",'Data R6'!E50)</f>
        <v/>
      </c>
      <c r="F5038">
        <f>IF('Data R6'!C50="","",'Data R6'!F50)</f>
        <v/>
      </c>
      <c r="G5038">
        <f>IF('Data R6'!C50="","",'Data R6'!AD50)</f>
        <v/>
      </c>
      <c r="H5038">
        <f>IF('Data R6'!C50="","",'Data R6'!AC50)</f>
        <v/>
      </c>
      <c r="I5038">
        <f>IF('Data R6'!C50="","",COUNTIF('Data R6'!J50,"&gt;0")+COUNTIF('Data R6'!L50,"&gt;0")+COUNTIF('Data R6'!N50,"&gt;0")+COUNTIF('Data R6'!P50,"&gt;0")+COUNTIF('Data R6'!R50,"&gt;0")+COUNTIF('Data R6'!T50,"&gt;0")+COUNTIF('Data R6'!V50,"&gt;0")+COUNTIF('Data R6'!X50,"&gt;0"))</f>
        <v/>
      </c>
      <c r="J5038">
        <f>IF('Data R6'!C50="","",IF((COUNTIF('Data R6'!K50,"&gt;0")+COUNTIF('Data R6'!M50,"&gt;0")+COUNTIF('Data R6'!O50,"&gt;0")+COUNTIF('Data R6'!Q50,"&gt;0")+COUNTIF('Data R6'!S50,"&gt;0")+COUNTIF('Data R6'!U50,"&gt;0")+COUNTIF('Data R6'!W50,"&gt;0")+COUNTIF('Data R6'!Y50,"&gt;0"))&gt;0,1,0))</f>
        <v/>
      </c>
      <c r="M5038" t="inlineStr">
        <is>
          <t>Data R</t>
        </is>
      </c>
    </row>
    <row r="5039">
      <c r="A5039" t="inlineStr">
        <is>
          <t>Regional 6</t>
        </is>
      </c>
      <c r="B5039">
        <f>IF('Data R6'!C51="","",'Data R6'!B51)</f>
        <v/>
      </c>
      <c r="C5039">
        <f>IF('Data R6'!C51="","",'Data R6'!C51)</f>
        <v/>
      </c>
      <c r="D5039">
        <f>IF('Data R6'!C51="","",'Data R6'!D51)</f>
        <v/>
      </c>
      <c r="E5039">
        <f>IF('Data R6'!C51="","",'Data R6'!E51)</f>
        <v/>
      </c>
      <c r="F5039">
        <f>IF('Data R6'!C51="","",'Data R6'!F51)</f>
        <v/>
      </c>
      <c r="G5039">
        <f>IF('Data R6'!C51="","",'Data R6'!AD51)</f>
        <v/>
      </c>
      <c r="H5039">
        <f>IF('Data R6'!C51="","",'Data R6'!AC51)</f>
        <v/>
      </c>
      <c r="I5039">
        <f>IF('Data R6'!C51="","",COUNTIF('Data R6'!J51,"&gt;0")+COUNTIF('Data R6'!L51,"&gt;0")+COUNTIF('Data R6'!N51,"&gt;0")+COUNTIF('Data R6'!P51,"&gt;0")+COUNTIF('Data R6'!R51,"&gt;0")+COUNTIF('Data R6'!T51,"&gt;0")+COUNTIF('Data R6'!V51,"&gt;0")+COUNTIF('Data R6'!X51,"&gt;0"))</f>
        <v/>
      </c>
      <c r="J5039">
        <f>IF('Data R6'!C51="","",IF((COUNTIF('Data R6'!K51,"&gt;0")+COUNTIF('Data R6'!M51,"&gt;0")+COUNTIF('Data R6'!O51,"&gt;0")+COUNTIF('Data R6'!Q51,"&gt;0")+COUNTIF('Data R6'!S51,"&gt;0")+COUNTIF('Data R6'!U51,"&gt;0")+COUNTIF('Data R6'!W51,"&gt;0")+COUNTIF('Data R6'!Y51,"&gt;0"))&gt;0,1,0))</f>
        <v/>
      </c>
      <c r="M5039" t="inlineStr">
        <is>
          <t>Data R</t>
        </is>
      </c>
    </row>
    <row r="5040">
      <c r="A5040" t="inlineStr">
        <is>
          <t>Regional 6</t>
        </is>
      </c>
      <c r="B5040">
        <f>IF('Data R6'!C52="","",'Data R6'!B52)</f>
        <v/>
      </c>
      <c r="C5040">
        <f>IF('Data R6'!C52="","",'Data R6'!C52)</f>
        <v/>
      </c>
      <c r="D5040">
        <f>IF('Data R6'!C52="","",'Data R6'!D52)</f>
        <v/>
      </c>
      <c r="E5040">
        <f>IF('Data R6'!C52="","",'Data R6'!E52)</f>
        <v/>
      </c>
      <c r="F5040">
        <f>IF('Data R6'!C52="","",'Data R6'!F52)</f>
        <v/>
      </c>
      <c r="G5040">
        <f>IF('Data R6'!C52="","",'Data R6'!AD52)</f>
        <v/>
      </c>
      <c r="H5040">
        <f>IF('Data R6'!C52="","",'Data R6'!AC52)</f>
        <v/>
      </c>
      <c r="I5040">
        <f>IF('Data R6'!C52="","",COUNTIF('Data R6'!J52,"&gt;0")+COUNTIF('Data R6'!L52,"&gt;0")+COUNTIF('Data R6'!N52,"&gt;0")+COUNTIF('Data R6'!P52,"&gt;0")+COUNTIF('Data R6'!R52,"&gt;0")+COUNTIF('Data R6'!T52,"&gt;0")+COUNTIF('Data R6'!V52,"&gt;0")+COUNTIF('Data R6'!X52,"&gt;0"))</f>
        <v/>
      </c>
      <c r="J5040">
        <f>IF('Data R6'!C52="","",IF((COUNTIF('Data R6'!K52,"&gt;0")+COUNTIF('Data R6'!M52,"&gt;0")+COUNTIF('Data R6'!O52,"&gt;0")+COUNTIF('Data R6'!Q52,"&gt;0")+COUNTIF('Data R6'!S52,"&gt;0")+COUNTIF('Data R6'!U52,"&gt;0")+COUNTIF('Data R6'!W52,"&gt;0")+COUNTIF('Data R6'!Y52,"&gt;0"))&gt;0,1,0))</f>
        <v/>
      </c>
      <c r="M5040" t="inlineStr">
        <is>
          <t>Data R</t>
        </is>
      </c>
    </row>
    <row r="5041">
      <c r="A5041" t="inlineStr">
        <is>
          <t>Regional 6</t>
        </is>
      </c>
      <c r="B5041">
        <f>IF('Data R6'!C53="","",'Data R6'!B53)</f>
        <v/>
      </c>
      <c r="C5041">
        <f>IF('Data R6'!C53="","",'Data R6'!C53)</f>
        <v/>
      </c>
      <c r="D5041">
        <f>IF('Data R6'!C53="","",'Data R6'!D53)</f>
        <v/>
      </c>
      <c r="E5041">
        <f>IF('Data R6'!C53="","",'Data R6'!E53)</f>
        <v/>
      </c>
      <c r="F5041">
        <f>IF('Data R6'!C53="","",'Data R6'!F53)</f>
        <v/>
      </c>
      <c r="G5041">
        <f>IF('Data R6'!C53="","",'Data R6'!AD53)</f>
        <v/>
      </c>
      <c r="H5041">
        <f>IF('Data R6'!C53="","",'Data R6'!AC53)</f>
        <v/>
      </c>
      <c r="I5041">
        <f>IF('Data R6'!C53="","",COUNTIF('Data R6'!J53,"&gt;0")+COUNTIF('Data R6'!L53,"&gt;0")+COUNTIF('Data R6'!N53,"&gt;0")+COUNTIF('Data R6'!P53,"&gt;0")+COUNTIF('Data R6'!R53,"&gt;0")+COUNTIF('Data R6'!T53,"&gt;0")+COUNTIF('Data R6'!V53,"&gt;0")+COUNTIF('Data R6'!X53,"&gt;0"))</f>
        <v/>
      </c>
      <c r="J5041">
        <f>IF('Data R6'!C53="","",IF((COUNTIF('Data R6'!K53,"&gt;0")+COUNTIF('Data R6'!M53,"&gt;0")+COUNTIF('Data R6'!O53,"&gt;0")+COUNTIF('Data R6'!Q53,"&gt;0")+COUNTIF('Data R6'!S53,"&gt;0")+COUNTIF('Data R6'!U53,"&gt;0")+COUNTIF('Data R6'!W53,"&gt;0")+COUNTIF('Data R6'!Y53,"&gt;0"))&gt;0,1,0))</f>
        <v/>
      </c>
      <c r="M5041" t="inlineStr">
        <is>
          <t>Data R</t>
        </is>
      </c>
    </row>
    <row r="5042">
      <c r="A5042" t="inlineStr">
        <is>
          <t>Regional 6</t>
        </is>
      </c>
      <c r="B5042">
        <f>IF('Data R6'!C54="","",'Data R6'!B54)</f>
        <v/>
      </c>
      <c r="C5042">
        <f>IF('Data R6'!C54="","",'Data R6'!C54)</f>
        <v/>
      </c>
      <c r="D5042">
        <f>IF('Data R6'!C54="","",'Data R6'!D54)</f>
        <v/>
      </c>
      <c r="E5042">
        <f>IF('Data R6'!C54="","",'Data R6'!E54)</f>
        <v/>
      </c>
      <c r="F5042">
        <f>IF('Data R6'!C54="","",'Data R6'!F54)</f>
        <v/>
      </c>
      <c r="G5042">
        <f>IF('Data R6'!C54="","",'Data R6'!AD54)</f>
        <v/>
      </c>
      <c r="H5042">
        <f>IF('Data R6'!C54="","",'Data R6'!AC54)</f>
        <v/>
      </c>
      <c r="I5042">
        <f>IF('Data R6'!C54="","",COUNTIF('Data R6'!J54,"&gt;0")+COUNTIF('Data R6'!L54,"&gt;0")+COUNTIF('Data R6'!N54,"&gt;0")+COUNTIF('Data R6'!P54,"&gt;0")+COUNTIF('Data R6'!R54,"&gt;0")+COUNTIF('Data R6'!T54,"&gt;0")+COUNTIF('Data R6'!V54,"&gt;0")+COUNTIF('Data R6'!X54,"&gt;0"))</f>
        <v/>
      </c>
      <c r="J5042">
        <f>IF('Data R6'!C54="","",IF((COUNTIF('Data R6'!K54,"&gt;0")+COUNTIF('Data R6'!M54,"&gt;0")+COUNTIF('Data R6'!O54,"&gt;0")+COUNTIF('Data R6'!Q54,"&gt;0")+COUNTIF('Data R6'!S54,"&gt;0")+COUNTIF('Data R6'!U54,"&gt;0")+COUNTIF('Data R6'!W54,"&gt;0")+COUNTIF('Data R6'!Y54,"&gt;0"))&gt;0,1,0))</f>
        <v/>
      </c>
      <c r="M5042" t="inlineStr">
        <is>
          <t>Data R</t>
        </is>
      </c>
    </row>
    <row r="5043">
      <c r="A5043" t="inlineStr">
        <is>
          <t>Regional 6</t>
        </is>
      </c>
      <c r="B5043">
        <f>IF('Data R6'!C55="","",'Data R6'!B55)</f>
        <v/>
      </c>
      <c r="C5043">
        <f>IF('Data R6'!C55="","",'Data R6'!C55)</f>
        <v/>
      </c>
      <c r="D5043">
        <f>IF('Data R6'!C55="","",'Data R6'!D55)</f>
        <v/>
      </c>
      <c r="E5043">
        <f>IF('Data R6'!C55="","",'Data R6'!E55)</f>
        <v/>
      </c>
      <c r="F5043">
        <f>IF('Data R6'!C55="","",'Data R6'!F55)</f>
        <v/>
      </c>
      <c r="G5043">
        <f>IF('Data R6'!C55="","",'Data R6'!AD55)</f>
        <v/>
      </c>
      <c r="H5043">
        <f>IF('Data R6'!C55="","",'Data R6'!AC55)</f>
        <v/>
      </c>
      <c r="I5043">
        <f>IF('Data R6'!C55="","",COUNTIF('Data R6'!J55,"&gt;0")+COUNTIF('Data R6'!L55,"&gt;0")+COUNTIF('Data R6'!N55,"&gt;0")+COUNTIF('Data R6'!P55,"&gt;0")+COUNTIF('Data R6'!R55,"&gt;0")+COUNTIF('Data R6'!T55,"&gt;0")+COUNTIF('Data R6'!V55,"&gt;0")+COUNTIF('Data R6'!X55,"&gt;0"))</f>
        <v/>
      </c>
      <c r="J5043">
        <f>IF('Data R6'!C55="","",IF((COUNTIF('Data R6'!K55,"&gt;0")+COUNTIF('Data R6'!M55,"&gt;0")+COUNTIF('Data R6'!O55,"&gt;0")+COUNTIF('Data R6'!Q55,"&gt;0")+COUNTIF('Data R6'!S55,"&gt;0")+COUNTIF('Data R6'!U55,"&gt;0")+COUNTIF('Data R6'!W55,"&gt;0")+COUNTIF('Data R6'!Y55,"&gt;0"))&gt;0,1,0))</f>
        <v/>
      </c>
      <c r="M5043" t="inlineStr">
        <is>
          <t>Data R</t>
        </is>
      </c>
    </row>
    <row r="5044">
      <c r="A5044" t="inlineStr">
        <is>
          <t>Regional 6</t>
        </is>
      </c>
      <c r="B5044">
        <f>IF('Data R6'!C56="","",'Data R6'!B56)</f>
        <v/>
      </c>
      <c r="C5044">
        <f>IF('Data R6'!C56="","",'Data R6'!C56)</f>
        <v/>
      </c>
      <c r="D5044">
        <f>IF('Data R6'!C56="","",'Data R6'!D56)</f>
        <v/>
      </c>
      <c r="E5044">
        <f>IF('Data R6'!C56="","",'Data R6'!E56)</f>
        <v/>
      </c>
      <c r="F5044">
        <f>IF('Data R6'!C56="","",'Data R6'!F56)</f>
        <v/>
      </c>
      <c r="G5044">
        <f>IF('Data R6'!C56="","",'Data R6'!AD56)</f>
        <v/>
      </c>
      <c r="H5044">
        <f>IF('Data R6'!C56="","",'Data R6'!AC56)</f>
        <v/>
      </c>
      <c r="I5044">
        <f>IF('Data R6'!C56="","",COUNTIF('Data R6'!J56,"&gt;0")+COUNTIF('Data R6'!L56,"&gt;0")+COUNTIF('Data R6'!N56,"&gt;0")+COUNTIF('Data R6'!P56,"&gt;0")+COUNTIF('Data R6'!R56,"&gt;0")+COUNTIF('Data R6'!T56,"&gt;0")+COUNTIF('Data R6'!V56,"&gt;0")+COUNTIF('Data R6'!X56,"&gt;0"))</f>
        <v/>
      </c>
      <c r="J5044">
        <f>IF('Data R6'!C56="","",IF((COUNTIF('Data R6'!K56,"&gt;0")+COUNTIF('Data R6'!M56,"&gt;0")+COUNTIF('Data R6'!O56,"&gt;0")+COUNTIF('Data R6'!Q56,"&gt;0")+COUNTIF('Data R6'!S56,"&gt;0")+COUNTIF('Data R6'!U56,"&gt;0")+COUNTIF('Data R6'!W56,"&gt;0")+COUNTIF('Data R6'!Y56,"&gt;0"))&gt;0,1,0))</f>
        <v/>
      </c>
      <c r="M5044" t="inlineStr">
        <is>
          <t>Data R</t>
        </is>
      </c>
    </row>
    <row r="5045">
      <c r="A5045" t="inlineStr">
        <is>
          <t>Regional 6</t>
        </is>
      </c>
      <c r="B5045">
        <f>IF('Data R6'!C57="","",'Data R6'!B57)</f>
        <v/>
      </c>
      <c r="C5045">
        <f>IF('Data R6'!C57="","",'Data R6'!C57)</f>
        <v/>
      </c>
      <c r="D5045">
        <f>IF('Data R6'!C57="","",'Data R6'!D57)</f>
        <v/>
      </c>
      <c r="E5045">
        <f>IF('Data R6'!C57="","",'Data R6'!E57)</f>
        <v/>
      </c>
      <c r="F5045">
        <f>IF('Data R6'!C57="","",'Data R6'!F57)</f>
        <v/>
      </c>
      <c r="G5045">
        <f>IF('Data R6'!C57="","",'Data R6'!AD57)</f>
        <v/>
      </c>
      <c r="H5045">
        <f>IF('Data R6'!C57="","",'Data R6'!AC57)</f>
        <v/>
      </c>
      <c r="I5045">
        <f>IF('Data R6'!C57="","",COUNTIF('Data R6'!J57,"&gt;0")+COUNTIF('Data R6'!L57,"&gt;0")+COUNTIF('Data R6'!N57,"&gt;0")+COUNTIF('Data R6'!P57,"&gt;0")+COUNTIF('Data R6'!R57,"&gt;0")+COUNTIF('Data R6'!T57,"&gt;0")+COUNTIF('Data R6'!V57,"&gt;0")+COUNTIF('Data R6'!X57,"&gt;0"))</f>
        <v/>
      </c>
      <c r="J5045">
        <f>IF('Data R6'!C57="","",IF((COUNTIF('Data R6'!K57,"&gt;0")+COUNTIF('Data R6'!M57,"&gt;0")+COUNTIF('Data R6'!O57,"&gt;0")+COUNTIF('Data R6'!Q57,"&gt;0")+COUNTIF('Data R6'!S57,"&gt;0")+COUNTIF('Data R6'!U57,"&gt;0")+COUNTIF('Data R6'!W57,"&gt;0")+COUNTIF('Data R6'!Y57,"&gt;0"))&gt;0,1,0))</f>
        <v/>
      </c>
      <c r="M5045" t="inlineStr">
        <is>
          <t>Data R</t>
        </is>
      </c>
    </row>
    <row r="5046">
      <c r="A5046" t="inlineStr">
        <is>
          <t>Regional 6</t>
        </is>
      </c>
      <c r="B5046">
        <f>IF('Data R6'!C58="","",'Data R6'!B58)</f>
        <v/>
      </c>
      <c r="C5046">
        <f>IF('Data R6'!C58="","",'Data R6'!C58)</f>
        <v/>
      </c>
      <c r="D5046">
        <f>IF('Data R6'!C58="","",'Data R6'!D58)</f>
        <v/>
      </c>
      <c r="E5046">
        <f>IF('Data R6'!C58="","",'Data R6'!E58)</f>
        <v/>
      </c>
      <c r="F5046">
        <f>IF('Data R6'!C58="","",'Data R6'!F58)</f>
        <v/>
      </c>
      <c r="G5046">
        <f>IF('Data R6'!C58="","",'Data R6'!AD58)</f>
        <v/>
      </c>
      <c r="H5046">
        <f>IF('Data R6'!C58="","",'Data R6'!AC58)</f>
        <v/>
      </c>
      <c r="I5046">
        <f>IF('Data R6'!C58="","",COUNTIF('Data R6'!J58,"&gt;0")+COUNTIF('Data R6'!L58,"&gt;0")+COUNTIF('Data R6'!N58,"&gt;0")+COUNTIF('Data R6'!P58,"&gt;0")+COUNTIF('Data R6'!R58,"&gt;0")+COUNTIF('Data R6'!T58,"&gt;0")+COUNTIF('Data R6'!V58,"&gt;0")+COUNTIF('Data R6'!X58,"&gt;0"))</f>
        <v/>
      </c>
      <c r="J5046">
        <f>IF('Data R6'!C58="","",IF((COUNTIF('Data R6'!K58,"&gt;0")+COUNTIF('Data R6'!M58,"&gt;0")+COUNTIF('Data R6'!O58,"&gt;0")+COUNTIF('Data R6'!Q58,"&gt;0")+COUNTIF('Data R6'!S58,"&gt;0")+COUNTIF('Data R6'!U58,"&gt;0")+COUNTIF('Data R6'!W58,"&gt;0")+COUNTIF('Data R6'!Y58,"&gt;0"))&gt;0,1,0))</f>
        <v/>
      </c>
      <c r="M5046" t="inlineStr">
        <is>
          <t>Data R</t>
        </is>
      </c>
    </row>
    <row r="5047">
      <c r="A5047" t="inlineStr">
        <is>
          <t>Regional 6</t>
        </is>
      </c>
      <c r="B5047">
        <f>IF('Data R6'!C59="","",'Data R6'!B59)</f>
        <v/>
      </c>
      <c r="C5047">
        <f>IF('Data R6'!C59="","",'Data R6'!C59)</f>
        <v/>
      </c>
      <c r="D5047">
        <f>IF('Data R6'!C59="","",'Data R6'!D59)</f>
        <v/>
      </c>
      <c r="E5047">
        <f>IF('Data R6'!C59="","",'Data R6'!E59)</f>
        <v/>
      </c>
      <c r="F5047">
        <f>IF('Data R6'!C59="","",'Data R6'!F59)</f>
        <v/>
      </c>
      <c r="G5047">
        <f>IF('Data R6'!C59="","",'Data R6'!AD59)</f>
        <v/>
      </c>
      <c r="H5047">
        <f>IF('Data R6'!C59="","",'Data R6'!AC59)</f>
        <v/>
      </c>
      <c r="I5047">
        <f>IF('Data R6'!C59="","",COUNTIF('Data R6'!J59,"&gt;0")+COUNTIF('Data R6'!L59,"&gt;0")+COUNTIF('Data R6'!N59,"&gt;0")+COUNTIF('Data R6'!P59,"&gt;0")+COUNTIF('Data R6'!R59,"&gt;0")+COUNTIF('Data R6'!T59,"&gt;0")+COUNTIF('Data R6'!V59,"&gt;0")+COUNTIF('Data R6'!X59,"&gt;0"))</f>
        <v/>
      </c>
      <c r="J5047">
        <f>IF('Data R6'!C59="","",IF((COUNTIF('Data R6'!K59,"&gt;0")+COUNTIF('Data R6'!M59,"&gt;0")+COUNTIF('Data R6'!O59,"&gt;0")+COUNTIF('Data R6'!Q59,"&gt;0")+COUNTIF('Data R6'!S59,"&gt;0")+COUNTIF('Data R6'!U59,"&gt;0")+COUNTIF('Data R6'!W59,"&gt;0")+COUNTIF('Data R6'!Y59,"&gt;0"))&gt;0,1,0))</f>
        <v/>
      </c>
      <c r="M5047" t="inlineStr">
        <is>
          <t>Data R</t>
        </is>
      </c>
    </row>
    <row r="5048">
      <c r="A5048" t="inlineStr">
        <is>
          <t>Regional 6</t>
        </is>
      </c>
      <c r="B5048">
        <f>IF('Data R6'!C60="","",'Data R6'!B60)</f>
        <v/>
      </c>
      <c r="C5048">
        <f>IF('Data R6'!C60="","",'Data R6'!C60)</f>
        <v/>
      </c>
      <c r="D5048">
        <f>IF('Data R6'!C60="","",'Data R6'!D60)</f>
        <v/>
      </c>
      <c r="E5048">
        <f>IF('Data R6'!C60="","",'Data R6'!E60)</f>
        <v/>
      </c>
      <c r="F5048">
        <f>IF('Data R6'!C60="","",'Data R6'!F60)</f>
        <v/>
      </c>
      <c r="G5048">
        <f>IF('Data R6'!C60="","",'Data R6'!AD60)</f>
        <v/>
      </c>
      <c r="H5048">
        <f>IF('Data R6'!C60="","",'Data R6'!AC60)</f>
        <v/>
      </c>
      <c r="I5048">
        <f>IF('Data R6'!C60="","",COUNTIF('Data R6'!J60,"&gt;0")+COUNTIF('Data R6'!L60,"&gt;0")+COUNTIF('Data R6'!N60,"&gt;0")+COUNTIF('Data R6'!P60,"&gt;0")+COUNTIF('Data R6'!R60,"&gt;0")+COUNTIF('Data R6'!T60,"&gt;0")+COUNTIF('Data R6'!V60,"&gt;0")+COUNTIF('Data R6'!X60,"&gt;0"))</f>
        <v/>
      </c>
      <c r="J5048">
        <f>IF('Data R6'!C60="","",IF((COUNTIF('Data R6'!K60,"&gt;0")+COUNTIF('Data R6'!M60,"&gt;0")+COUNTIF('Data R6'!O60,"&gt;0")+COUNTIF('Data R6'!Q60,"&gt;0")+COUNTIF('Data R6'!S60,"&gt;0")+COUNTIF('Data R6'!U60,"&gt;0")+COUNTIF('Data R6'!W60,"&gt;0")+COUNTIF('Data R6'!Y60,"&gt;0"))&gt;0,1,0))</f>
        <v/>
      </c>
      <c r="M5048" t="inlineStr">
        <is>
          <t>Data R</t>
        </is>
      </c>
    </row>
    <row r="5049">
      <c r="A5049" t="inlineStr">
        <is>
          <t>Regional 6</t>
        </is>
      </c>
      <c r="B5049">
        <f>IF('Data R6'!C61="","",'Data R6'!B61)</f>
        <v/>
      </c>
      <c r="C5049">
        <f>IF('Data R6'!C61="","",'Data R6'!C61)</f>
        <v/>
      </c>
      <c r="D5049">
        <f>IF('Data R6'!C61="","",'Data R6'!D61)</f>
        <v/>
      </c>
      <c r="E5049">
        <f>IF('Data R6'!C61="","",'Data R6'!E61)</f>
        <v/>
      </c>
      <c r="F5049">
        <f>IF('Data R6'!C61="","",'Data R6'!F61)</f>
        <v/>
      </c>
      <c r="G5049">
        <f>IF('Data R6'!C61="","",'Data R6'!AD61)</f>
        <v/>
      </c>
      <c r="H5049">
        <f>IF('Data R6'!C61="","",'Data R6'!AC61)</f>
        <v/>
      </c>
      <c r="I5049">
        <f>IF('Data R6'!C61="","",COUNTIF('Data R6'!J61,"&gt;0")+COUNTIF('Data R6'!L61,"&gt;0")+COUNTIF('Data R6'!N61,"&gt;0")+COUNTIF('Data R6'!P61,"&gt;0")+COUNTIF('Data R6'!R61,"&gt;0")+COUNTIF('Data R6'!T61,"&gt;0")+COUNTIF('Data R6'!V61,"&gt;0")+COUNTIF('Data R6'!X61,"&gt;0"))</f>
        <v/>
      </c>
      <c r="J5049">
        <f>IF('Data R6'!C61="","",IF((COUNTIF('Data R6'!K61,"&gt;0")+COUNTIF('Data R6'!M61,"&gt;0")+COUNTIF('Data R6'!O61,"&gt;0")+COUNTIF('Data R6'!Q61,"&gt;0")+COUNTIF('Data R6'!S61,"&gt;0")+COUNTIF('Data R6'!U61,"&gt;0")+COUNTIF('Data R6'!W61,"&gt;0")+COUNTIF('Data R6'!Y61,"&gt;0"))&gt;0,1,0))</f>
        <v/>
      </c>
      <c r="M5049" t="inlineStr">
        <is>
          <t>Data R</t>
        </is>
      </c>
    </row>
    <row r="5050">
      <c r="A5050" t="inlineStr">
        <is>
          <t>Regional 6</t>
        </is>
      </c>
      <c r="B5050">
        <f>IF('Data R6'!C62="","",'Data R6'!B62)</f>
        <v/>
      </c>
      <c r="C5050">
        <f>IF('Data R6'!C62="","",'Data R6'!C62)</f>
        <v/>
      </c>
      <c r="D5050">
        <f>IF('Data R6'!C62="","",'Data R6'!D62)</f>
        <v/>
      </c>
      <c r="E5050">
        <f>IF('Data R6'!C62="","",'Data R6'!E62)</f>
        <v/>
      </c>
      <c r="F5050">
        <f>IF('Data R6'!C62="","",'Data R6'!F62)</f>
        <v/>
      </c>
      <c r="G5050">
        <f>IF('Data R6'!C62="","",'Data R6'!AD62)</f>
        <v/>
      </c>
      <c r="H5050">
        <f>IF('Data R6'!C62="","",'Data R6'!AC62)</f>
        <v/>
      </c>
      <c r="I5050">
        <f>IF('Data R6'!C62="","",COUNTIF('Data R6'!J62,"&gt;0")+COUNTIF('Data R6'!L62,"&gt;0")+COUNTIF('Data R6'!N62,"&gt;0")+COUNTIF('Data R6'!P62,"&gt;0")+COUNTIF('Data R6'!R62,"&gt;0")+COUNTIF('Data R6'!T62,"&gt;0")+COUNTIF('Data R6'!V62,"&gt;0")+COUNTIF('Data R6'!X62,"&gt;0"))</f>
        <v/>
      </c>
      <c r="J5050">
        <f>IF('Data R6'!C62="","",IF((COUNTIF('Data R6'!K62,"&gt;0")+COUNTIF('Data R6'!M62,"&gt;0")+COUNTIF('Data R6'!O62,"&gt;0")+COUNTIF('Data R6'!Q62,"&gt;0")+COUNTIF('Data R6'!S62,"&gt;0")+COUNTIF('Data R6'!U62,"&gt;0")+COUNTIF('Data R6'!W62,"&gt;0")+COUNTIF('Data R6'!Y62,"&gt;0"))&gt;0,1,0))</f>
        <v/>
      </c>
      <c r="M5050" t="inlineStr">
        <is>
          <t>Data R</t>
        </is>
      </c>
    </row>
    <row r="5051">
      <c r="A5051" t="inlineStr">
        <is>
          <t>Regional 6</t>
        </is>
      </c>
      <c r="B5051">
        <f>IF('Data R6'!C63="","",'Data R6'!B63)</f>
        <v/>
      </c>
      <c r="C5051">
        <f>IF('Data R6'!C63="","",'Data R6'!C63)</f>
        <v/>
      </c>
      <c r="D5051">
        <f>IF('Data R6'!C63="","",'Data R6'!D63)</f>
        <v/>
      </c>
      <c r="E5051">
        <f>IF('Data R6'!C63="","",'Data R6'!E63)</f>
        <v/>
      </c>
      <c r="F5051">
        <f>IF('Data R6'!C63="","",'Data R6'!F63)</f>
        <v/>
      </c>
      <c r="G5051">
        <f>IF('Data R6'!C63="","",'Data R6'!AD63)</f>
        <v/>
      </c>
      <c r="H5051">
        <f>IF('Data R6'!C63="","",'Data R6'!AC63)</f>
        <v/>
      </c>
      <c r="I5051">
        <f>IF('Data R6'!C63="","",COUNTIF('Data R6'!J63,"&gt;0")+COUNTIF('Data R6'!L63,"&gt;0")+COUNTIF('Data R6'!N63,"&gt;0")+COUNTIF('Data R6'!P63,"&gt;0")+COUNTIF('Data R6'!R63,"&gt;0")+COUNTIF('Data R6'!T63,"&gt;0")+COUNTIF('Data R6'!V63,"&gt;0")+COUNTIF('Data R6'!X63,"&gt;0"))</f>
        <v/>
      </c>
      <c r="J5051">
        <f>IF('Data R6'!C63="","",IF((COUNTIF('Data R6'!K63,"&gt;0")+COUNTIF('Data R6'!M63,"&gt;0")+COUNTIF('Data R6'!O63,"&gt;0")+COUNTIF('Data R6'!Q63,"&gt;0")+COUNTIF('Data R6'!S63,"&gt;0")+COUNTIF('Data R6'!U63,"&gt;0")+COUNTIF('Data R6'!W63,"&gt;0")+COUNTIF('Data R6'!Y63,"&gt;0"))&gt;0,1,0))</f>
        <v/>
      </c>
      <c r="M5051" t="inlineStr">
        <is>
          <t>Data R</t>
        </is>
      </c>
    </row>
    <row r="5052">
      <c r="A5052" t="inlineStr">
        <is>
          <t>Regional 6</t>
        </is>
      </c>
      <c r="B5052">
        <f>IF('Data R6'!C64="","",'Data R6'!B64)</f>
        <v/>
      </c>
      <c r="C5052">
        <f>IF('Data R6'!C64="","",'Data R6'!C64)</f>
        <v/>
      </c>
      <c r="D5052">
        <f>IF('Data R6'!C64="","",'Data R6'!D64)</f>
        <v/>
      </c>
      <c r="E5052">
        <f>IF('Data R6'!C64="","",'Data R6'!E64)</f>
        <v/>
      </c>
      <c r="F5052">
        <f>IF('Data R6'!C64="","",'Data R6'!F64)</f>
        <v/>
      </c>
      <c r="G5052">
        <f>IF('Data R6'!C64="","",'Data R6'!AD64)</f>
        <v/>
      </c>
      <c r="H5052">
        <f>IF('Data R6'!C64="","",'Data R6'!AC64)</f>
        <v/>
      </c>
      <c r="I5052">
        <f>IF('Data R6'!C64="","",COUNTIF('Data R6'!J64,"&gt;0")+COUNTIF('Data R6'!L64,"&gt;0")+COUNTIF('Data R6'!N64,"&gt;0")+COUNTIF('Data R6'!P64,"&gt;0")+COUNTIF('Data R6'!R64,"&gt;0")+COUNTIF('Data R6'!T64,"&gt;0")+COUNTIF('Data R6'!V64,"&gt;0")+COUNTIF('Data R6'!X64,"&gt;0"))</f>
        <v/>
      </c>
      <c r="J5052">
        <f>IF('Data R6'!C64="","",IF((COUNTIF('Data R6'!K64,"&gt;0")+COUNTIF('Data R6'!M64,"&gt;0")+COUNTIF('Data R6'!O64,"&gt;0")+COUNTIF('Data R6'!Q64,"&gt;0")+COUNTIF('Data R6'!S64,"&gt;0")+COUNTIF('Data R6'!U64,"&gt;0")+COUNTIF('Data R6'!W64,"&gt;0")+COUNTIF('Data R6'!Y64,"&gt;0"))&gt;0,1,0))</f>
        <v/>
      </c>
      <c r="M5052" t="inlineStr">
        <is>
          <t>Data R</t>
        </is>
      </c>
    </row>
    <row r="5053">
      <c r="A5053" t="inlineStr">
        <is>
          <t>Regional 6</t>
        </is>
      </c>
      <c r="B5053">
        <f>IF('Data R6'!C65="","",'Data R6'!B65)</f>
        <v/>
      </c>
      <c r="C5053">
        <f>IF('Data R6'!C65="","",'Data R6'!C65)</f>
        <v/>
      </c>
      <c r="D5053">
        <f>IF('Data R6'!C65="","",'Data R6'!D65)</f>
        <v/>
      </c>
      <c r="E5053">
        <f>IF('Data R6'!C65="","",'Data R6'!E65)</f>
        <v/>
      </c>
      <c r="F5053">
        <f>IF('Data R6'!C65="","",'Data R6'!F65)</f>
        <v/>
      </c>
      <c r="G5053">
        <f>IF('Data R6'!C65="","",'Data R6'!AD65)</f>
        <v/>
      </c>
      <c r="H5053">
        <f>IF('Data R6'!C65="","",'Data R6'!AC65)</f>
        <v/>
      </c>
      <c r="I5053">
        <f>IF('Data R6'!C65="","",COUNTIF('Data R6'!J65,"&gt;0")+COUNTIF('Data R6'!L65,"&gt;0")+COUNTIF('Data R6'!N65,"&gt;0")+COUNTIF('Data R6'!P65,"&gt;0")+COUNTIF('Data R6'!R65,"&gt;0")+COUNTIF('Data R6'!T65,"&gt;0")+COUNTIF('Data R6'!V65,"&gt;0")+COUNTIF('Data R6'!X65,"&gt;0"))</f>
        <v/>
      </c>
      <c r="J5053">
        <f>IF('Data R6'!C65="","",IF((COUNTIF('Data R6'!K65,"&gt;0")+COUNTIF('Data R6'!M65,"&gt;0")+COUNTIF('Data R6'!O65,"&gt;0")+COUNTIF('Data R6'!Q65,"&gt;0")+COUNTIF('Data R6'!S65,"&gt;0")+COUNTIF('Data R6'!U65,"&gt;0")+COUNTIF('Data R6'!W65,"&gt;0")+COUNTIF('Data R6'!Y65,"&gt;0"))&gt;0,1,0))</f>
        <v/>
      </c>
      <c r="M5053" t="inlineStr">
        <is>
          <t>Data R</t>
        </is>
      </c>
    </row>
    <row r="5054">
      <c r="A5054" t="inlineStr">
        <is>
          <t>Regional 6</t>
        </is>
      </c>
      <c r="B5054">
        <f>IF('Data R6'!C66="","",'Data R6'!B66)</f>
        <v/>
      </c>
      <c r="C5054">
        <f>IF('Data R6'!C66="","",'Data R6'!C66)</f>
        <v/>
      </c>
      <c r="D5054">
        <f>IF('Data R6'!C66="","",'Data R6'!D66)</f>
        <v/>
      </c>
      <c r="E5054">
        <f>IF('Data R6'!C66="","",'Data R6'!E66)</f>
        <v/>
      </c>
      <c r="F5054">
        <f>IF('Data R6'!C66="","",'Data R6'!F66)</f>
        <v/>
      </c>
      <c r="G5054">
        <f>IF('Data R6'!C66="","",'Data R6'!AD66)</f>
        <v/>
      </c>
      <c r="H5054">
        <f>IF('Data R6'!C66="","",'Data R6'!AC66)</f>
        <v/>
      </c>
      <c r="I5054">
        <f>IF('Data R6'!C66="","",COUNTIF('Data R6'!J66,"&gt;0")+COUNTIF('Data R6'!L66,"&gt;0")+COUNTIF('Data R6'!N66,"&gt;0")+COUNTIF('Data R6'!P66,"&gt;0")+COUNTIF('Data R6'!R66,"&gt;0")+COUNTIF('Data R6'!T66,"&gt;0")+COUNTIF('Data R6'!V66,"&gt;0")+COUNTIF('Data R6'!X66,"&gt;0"))</f>
        <v/>
      </c>
      <c r="J5054">
        <f>IF('Data R6'!C66="","",IF((COUNTIF('Data R6'!K66,"&gt;0")+COUNTIF('Data R6'!M66,"&gt;0")+COUNTIF('Data R6'!O66,"&gt;0")+COUNTIF('Data R6'!Q66,"&gt;0")+COUNTIF('Data R6'!S66,"&gt;0")+COUNTIF('Data R6'!U66,"&gt;0")+COUNTIF('Data R6'!W66,"&gt;0")+COUNTIF('Data R6'!Y66,"&gt;0"))&gt;0,1,0))</f>
        <v/>
      </c>
      <c r="M5054" t="inlineStr">
        <is>
          <t>Data R</t>
        </is>
      </c>
    </row>
    <row r="5055">
      <c r="A5055" t="inlineStr">
        <is>
          <t>Regional 6</t>
        </is>
      </c>
      <c r="B5055">
        <f>IF('Data R6'!C67="","",'Data R6'!B67)</f>
        <v/>
      </c>
      <c r="C5055">
        <f>IF('Data R6'!C67="","",'Data R6'!C67)</f>
        <v/>
      </c>
      <c r="D5055">
        <f>IF('Data R6'!C67="","",'Data R6'!D67)</f>
        <v/>
      </c>
      <c r="E5055">
        <f>IF('Data R6'!C67="","",'Data R6'!E67)</f>
        <v/>
      </c>
      <c r="F5055">
        <f>IF('Data R6'!C67="","",'Data R6'!F67)</f>
        <v/>
      </c>
      <c r="G5055">
        <f>IF('Data R6'!C67="","",'Data R6'!AD67)</f>
        <v/>
      </c>
      <c r="H5055">
        <f>IF('Data R6'!C67="","",'Data R6'!AC67)</f>
        <v/>
      </c>
      <c r="I5055">
        <f>IF('Data R6'!C67="","",COUNTIF('Data R6'!J67,"&gt;0")+COUNTIF('Data R6'!L67,"&gt;0")+COUNTIF('Data R6'!N67,"&gt;0")+COUNTIF('Data R6'!P67,"&gt;0")+COUNTIF('Data R6'!R67,"&gt;0")+COUNTIF('Data R6'!T67,"&gt;0")+COUNTIF('Data R6'!V67,"&gt;0")+COUNTIF('Data R6'!X67,"&gt;0"))</f>
        <v/>
      </c>
      <c r="J5055">
        <f>IF('Data R6'!C67="","",IF((COUNTIF('Data R6'!K67,"&gt;0")+COUNTIF('Data R6'!M67,"&gt;0")+COUNTIF('Data R6'!O67,"&gt;0")+COUNTIF('Data R6'!Q67,"&gt;0")+COUNTIF('Data R6'!S67,"&gt;0")+COUNTIF('Data R6'!U67,"&gt;0")+COUNTIF('Data R6'!W67,"&gt;0")+COUNTIF('Data R6'!Y67,"&gt;0"))&gt;0,1,0))</f>
        <v/>
      </c>
      <c r="M5055" t="inlineStr">
        <is>
          <t>Data R</t>
        </is>
      </c>
    </row>
    <row r="5056">
      <c r="A5056" t="inlineStr">
        <is>
          <t>Regional 6</t>
        </is>
      </c>
      <c r="B5056">
        <f>IF('Data R6'!C68="","",'Data R6'!B68)</f>
        <v/>
      </c>
      <c r="C5056">
        <f>IF('Data R6'!C68="","",'Data R6'!C68)</f>
        <v/>
      </c>
      <c r="D5056">
        <f>IF('Data R6'!C68="","",'Data R6'!D68)</f>
        <v/>
      </c>
      <c r="E5056">
        <f>IF('Data R6'!C68="","",'Data R6'!E68)</f>
        <v/>
      </c>
      <c r="F5056">
        <f>IF('Data R6'!C68="","",'Data R6'!F68)</f>
        <v/>
      </c>
      <c r="G5056">
        <f>IF('Data R6'!C68="","",'Data R6'!AD68)</f>
        <v/>
      </c>
      <c r="H5056">
        <f>IF('Data R6'!C68="","",'Data R6'!AC68)</f>
        <v/>
      </c>
      <c r="I5056">
        <f>IF('Data R6'!C68="","",COUNTIF('Data R6'!J68,"&gt;0")+COUNTIF('Data R6'!L68,"&gt;0")+COUNTIF('Data R6'!N68,"&gt;0")+COUNTIF('Data R6'!P68,"&gt;0")+COUNTIF('Data R6'!R68,"&gt;0")+COUNTIF('Data R6'!T68,"&gt;0")+COUNTIF('Data R6'!V68,"&gt;0")+COUNTIF('Data R6'!X68,"&gt;0"))</f>
        <v/>
      </c>
      <c r="J5056">
        <f>IF('Data R6'!C68="","",IF((COUNTIF('Data R6'!K68,"&gt;0")+COUNTIF('Data R6'!M68,"&gt;0")+COUNTIF('Data R6'!O68,"&gt;0")+COUNTIF('Data R6'!Q68,"&gt;0")+COUNTIF('Data R6'!S68,"&gt;0")+COUNTIF('Data R6'!U68,"&gt;0")+COUNTIF('Data R6'!W68,"&gt;0")+COUNTIF('Data R6'!Y68,"&gt;0"))&gt;0,1,0))</f>
        <v/>
      </c>
      <c r="M5056" t="inlineStr">
        <is>
          <t>Data R</t>
        </is>
      </c>
    </row>
    <row r="5057">
      <c r="A5057" t="inlineStr">
        <is>
          <t>Regional 6</t>
        </is>
      </c>
      <c r="B5057">
        <f>IF('Data R6'!C69="","",'Data R6'!B69)</f>
        <v/>
      </c>
      <c r="C5057">
        <f>IF('Data R6'!C69="","",'Data R6'!C69)</f>
        <v/>
      </c>
      <c r="D5057">
        <f>IF('Data R6'!C69="","",'Data R6'!D69)</f>
        <v/>
      </c>
      <c r="E5057">
        <f>IF('Data R6'!C69="","",'Data R6'!E69)</f>
        <v/>
      </c>
      <c r="F5057">
        <f>IF('Data R6'!C69="","",'Data R6'!F69)</f>
        <v/>
      </c>
      <c r="G5057">
        <f>IF('Data R6'!C69="","",'Data R6'!AD69)</f>
        <v/>
      </c>
      <c r="H5057">
        <f>IF('Data R6'!C69="","",'Data R6'!AC69)</f>
        <v/>
      </c>
      <c r="I5057">
        <f>IF('Data R6'!C69="","",COUNTIF('Data R6'!J69,"&gt;0")+COUNTIF('Data R6'!L69,"&gt;0")+COUNTIF('Data R6'!N69,"&gt;0")+COUNTIF('Data R6'!P69,"&gt;0")+COUNTIF('Data R6'!R69,"&gt;0")+COUNTIF('Data R6'!T69,"&gt;0")+COUNTIF('Data R6'!V69,"&gt;0")+COUNTIF('Data R6'!X69,"&gt;0"))</f>
        <v/>
      </c>
      <c r="J5057">
        <f>IF('Data R6'!C69="","",IF((COUNTIF('Data R6'!K69,"&gt;0")+COUNTIF('Data R6'!M69,"&gt;0")+COUNTIF('Data R6'!O69,"&gt;0")+COUNTIF('Data R6'!Q69,"&gt;0")+COUNTIF('Data R6'!S69,"&gt;0")+COUNTIF('Data R6'!U69,"&gt;0")+COUNTIF('Data R6'!W69,"&gt;0")+COUNTIF('Data R6'!Y69,"&gt;0"))&gt;0,1,0))</f>
        <v/>
      </c>
      <c r="M5057" t="inlineStr">
        <is>
          <t>Data R</t>
        </is>
      </c>
    </row>
    <row r="5058">
      <c r="A5058" t="inlineStr">
        <is>
          <t>Regional 6</t>
        </is>
      </c>
      <c r="B5058">
        <f>IF('Data R6'!C70="","",'Data R6'!B70)</f>
        <v/>
      </c>
      <c r="C5058">
        <f>IF('Data R6'!C70="","",'Data R6'!C70)</f>
        <v/>
      </c>
      <c r="D5058">
        <f>IF('Data R6'!C70="","",'Data R6'!D70)</f>
        <v/>
      </c>
      <c r="E5058">
        <f>IF('Data R6'!C70="","",'Data R6'!E70)</f>
        <v/>
      </c>
      <c r="F5058">
        <f>IF('Data R6'!C70="","",'Data R6'!F70)</f>
        <v/>
      </c>
      <c r="G5058">
        <f>IF('Data R6'!C70="","",'Data R6'!AD70)</f>
        <v/>
      </c>
      <c r="H5058">
        <f>IF('Data R6'!C70="","",'Data R6'!AC70)</f>
        <v/>
      </c>
      <c r="I5058">
        <f>IF('Data R6'!C70="","",COUNTIF('Data R6'!J70,"&gt;0")+COUNTIF('Data R6'!L70,"&gt;0")+COUNTIF('Data R6'!N70,"&gt;0")+COUNTIF('Data R6'!P70,"&gt;0")+COUNTIF('Data R6'!R70,"&gt;0")+COUNTIF('Data R6'!T70,"&gt;0")+COUNTIF('Data R6'!V70,"&gt;0")+COUNTIF('Data R6'!X70,"&gt;0"))</f>
        <v/>
      </c>
      <c r="J5058">
        <f>IF('Data R6'!C70="","",IF((COUNTIF('Data R6'!K70,"&gt;0")+COUNTIF('Data R6'!M70,"&gt;0")+COUNTIF('Data R6'!O70,"&gt;0")+COUNTIF('Data R6'!Q70,"&gt;0")+COUNTIF('Data R6'!S70,"&gt;0")+COUNTIF('Data R6'!U70,"&gt;0")+COUNTIF('Data R6'!W70,"&gt;0")+COUNTIF('Data R6'!Y70,"&gt;0"))&gt;0,1,0))</f>
        <v/>
      </c>
      <c r="M5058" t="inlineStr">
        <is>
          <t>Data R</t>
        </is>
      </c>
    </row>
    <row r="5059">
      <c r="A5059" t="inlineStr">
        <is>
          <t>Regional 6</t>
        </is>
      </c>
      <c r="B5059">
        <f>IF('Data R6'!C71="","",'Data R6'!B71)</f>
        <v/>
      </c>
      <c r="C5059">
        <f>IF('Data R6'!C71="","",'Data R6'!C71)</f>
        <v/>
      </c>
      <c r="D5059">
        <f>IF('Data R6'!C71="","",'Data R6'!D71)</f>
        <v/>
      </c>
      <c r="E5059">
        <f>IF('Data R6'!C71="","",'Data R6'!E71)</f>
        <v/>
      </c>
      <c r="F5059">
        <f>IF('Data R6'!C71="","",'Data R6'!F71)</f>
        <v/>
      </c>
      <c r="G5059">
        <f>IF('Data R6'!C71="","",'Data R6'!AD71)</f>
        <v/>
      </c>
      <c r="H5059">
        <f>IF('Data R6'!C71="","",'Data R6'!AC71)</f>
        <v/>
      </c>
      <c r="I5059">
        <f>IF('Data R6'!C71="","",COUNTIF('Data R6'!J71,"&gt;0")+COUNTIF('Data R6'!L71,"&gt;0")+COUNTIF('Data R6'!N71,"&gt;0")+COUNTIF('Data R6'!P71,"&gt;0")+COUNTIF('Data R6'!R71,"&gt;0")+COUNTIF('Data R6'!T71,"&gt;0")+COUNTIF('Data R6'!V71,"&gt;0")+COUNTIF('Data R6'!X71,"&gt;0"))</f>
        <v/>
      </c>
      <c r="J5059">
        <f>IF('Data R6'!C71="","",IF((COUNTIF('Data R6'!K71,"&gt;0")+COUNTIF('Data R6'!M71,"&gt;0")+COUNTIF('Data R6'!O71,"&gt;0")+COUNTIF('Data R6'!Q71,"&gt;0")+COUNTIF('Data R6'!S71,"&gt;0")+COUNTIF('Data R6'!U71,"&gt;0")+COUNTIF('Data R6'!W71,"&gt;0")+COUNTIF('Data R6'!Y71,"&gt;0"))&gt;0,1,0))</f>
        <v/>
      </c>
      <c r="M5059" t="inlineStr">
        <is>
          <t>Data R</t>
        </is>
      </c>
    </row>
    <row r="5060">
      <c r="A5060" t="inlineStr">
        <is>
          <t>Regional 6</t>
        </is>
      </c>
      <c r="B5060">
        <f>IF('Data R6'!C72="","",'Data R6'!B72)</f>
        <v/>
      </c>
      <c r="C5060">
        <f>IF('Data R6'!C72="","",'Data R6'!C72)</f>
        <v/>
      </c>
      <c r="D5060">
        <f>IF('Data R6'!C72="","",'Data R6'!D72)</f>
        <v/>
      </c>
      <c r="E5060">
        <f>IF('Data R6'!C72="","",'Data R6'!E72)</f>
        <v/>
      </c>
      <c r="F5060">
        <f>IF('Data R6'!C72="","",'Data R6'!F72)</f>
        <v/>
      </c>
      <c r="G5060">
        <f>IF('Data R6'!C72="","",'Data R6'!AD72)</f>
        <v/>
      </c>
      <c r="H5060">
        <f>IF('Data R6'!C72="","",'Data R6'!AC72)</f>
        <v/>
      </c>
      <c r="I5060">
        <f>IF('Data R6'!C72="","",COUNTIF('Data R6'!J72,"&gt;0")+COUNTIF('Data R6'!L72,"&gt;0")+COUNTIF('Data R6'!N72,"&gt;0")+COUNTIF('Data R6'!P72,"&gt;0")+COUNTIF('Data R6'!R72,"&gt;0")+COUNTIF('Data R6'!T72,"&gt;0")+COUNTIF('Data R6'!V72,"&gt;0")+COUNTIF('Data R6'!X72,"&gt;0"))</f>
        <v/>
      </c>
      <c r="J5060">
        <f>IF('Data R6'!C72="","",IF((COUNTIF('Data R6'!K72,"&gt;0")+COUNTIF('Data R6'!M72,"&gt;0")+COUNTIF('Data R6'!O72,"&gt;0")+COUNTIF('Data R6'!Q72,"&gt;0")+COUNTIF('Data R6'!S72,"&gt;0")+COUNTIF('Data R6'!U72,"&gt;0")+COUNTIF('Data R6'!W72,"&gt;0")+COUNTIF('Data R6'!Y72,"&gt;0"))&gt;0,1,0))</f>
        <v/>
      </c>
      <c r="M5060" t="inlineStr">
        <is>
          <t>Data R</t>
        </is>
      </c>
    </row>
    <row r="5061">
      <c r="A5061" t="inlineStr">
        <is>
          <t>Regional 6</t>
        </is>
      </c>
      <c r="B5061">
        <f>IF('Data R6'!C73="","",'Data R6'!B73)</f>
        <v/>
      </c>
      <c r="C5061">
        <f>IF('Data R6'!C73="","",'Data R6'!C73)</f>
        <v/>
      </c>
      <c r="D5061">
        <f>IF('Data R6'!C73="","",'Data R6'!D73)</f>
        <v/>
      </c>
      <c r="E5061">
        <f>IF('Data R6'!C73="","",'Data R6'!E73)</f>
        <v/>
      </c>
      <c r="F5061">
        <f>IF('Data R6'!C73="","",'Data R6'!F73)</f>
        <v/>
      </c>
      <c r="G5061">
        <f>IF('Data R6'!C73="","",'Data R6'!AD73)</f>
        <v/>
      </c>
      <c r="H5061">
        <f>IF('Data R6'!C73="","",'Data R6'!AC73)</f>
        <v/>
      </c>
      <c r="I5061">
        <f>IF('Data R6'!C73="","",COUNTIF('Data R6'!J73,"&gt;0")+COUNTIF('Data R6'!L73,"&gt;0")+COUNTIF('Data R6'!N73,"&gt;0")+COUNTIF('Data R6'!P73,"&gt;0")+COUNTIF('Data R6'!R73,"&gt;0")+COUNTIF('Data R6'!T73,"&gt;0")+COUNTIF('Data R6'!V73,"&gt;0")+COUNTIF('Data R6'!X73,"&gt;0"))</f>
        <v/>
      </c>
      <c r="J5061">
        <f>IF('Data R6'!C73="","",IF((COUNTIF('Data R6'!K73,"&gt;0")+COUNTIF('Data R6'!M73,"&gt;0")+COUNTIF('Data R6'!O73,"&gt;0")+COUNTIF('Data R6'!Q73,"&gt;0")+COUNTIF('Data R6'!S73,"&gt;0")+COUNTIF('Data R6'!U73,"&gt;0")+COUNTIF('Data R6'!W73,"&gt;0")+COUNTIF('Data R6'!Y73,"&gt;0"))&gt;0,1,0))</f>
        <v/>
      </c>
      <c r="M5061" t="inlineStr">
        <is>
          <t>Data R</t>
        </is>
      </c>
    </row>
    <row r="5062">
      <c r="A5062" t="inlineStr">
        <is>
          <t>Regional 6</t>
        </is>
      </c>
      <c r="B5062">
        <f>IF('Data R6'!C74="","",'Data R6'!B74)</f>
        <v/>
      </c>
      <c r="C5062">
        <f>IF('Data R6'!C74="","",'Data R6'!C74)</f>
        <v/>
      </c>
      <c r="D5062">
        <f>IF('Data R6'!C74="","",'Data R6'!D74)</f>
        <v/>
      </c>
      <c r="E5062">
        <f>IF('Data R6'!C74="","",'Data R6'!E74)</f>
        <v/>
      </c>
      <c r="F5062">
        <f>IF('Data R6'!C74="","",'Data R6'!F74)</f>
        <v/>
      </c>
      <c r="G5062">
        <f>IF('Data R6'!C74="","",'Data R6'!AD74)</f>
        <v/>
      </c>
      <c r="H5062">
        <f>IF('Data R6'!C74="","",'Data R6'!AC74)</f>
        <v/>
      </c>
      <c r="I5062">
        <f>IF('Data R6'!C74="","",COUNTIF('Data R6'!J74,"&gt;0")+COUNTIF('Data R6'!L74,"&gt;0")+COUNTIF('Data R6'!N74,"&gt;0")+COUNTIF('Data R6'!P74,"&gt;0")+COUNTIF('Data R6'!R74,"&gt;0")+COUNTIF('Data R6'!T74,"&gt;0")+COUNTIF('Data R6'!V74,"&gt;0")+COUNTIF('Data R6'!X74,"&gt;0"))</f>
        <v/>
      </c>
      <c r="J5062">
        <f>IF('Data R6'!C74="","",IF((COUNTIF('Data R6'!K74,"&gt;0")+COUNTIF('Data R6'!M74,"&gt;0")+COUNTIF('Data R6'!O74,"&gt;0")+COUNTIF('Data R6'!Q74,"&gt;0")+COUNTIF('Data R6'!S74,"&gt;0")+COUNTIF('Data R6'!U74,"&gt;0")+COUNTIF('Data R6'!W74,"&gt;0")+COUNTIF('Data R6'!Y74,"&gt;0"))&gt;0,1,0))</f>
        <v/>
      </c>
      <c r="M5062" t="inlineStr">
        <is>
          <t>Data R</t>
        </is>
      </c>
    </row>
    <row r="5063">
      <c r="A5063" t="inlineStr">
        <is>
          <t>Regional 6</t>
        </is>
      </c>
      <c r="B5063">
        <f>IF('Data R6'!C75="","",'Data R6'!B75)</f>
        <v/>
      </c>
      <c r="C5063">
        <f>IF('Data R6'!C75="","",'Data R6'!C75)</f>
        <v/>
      </c>
      <c r="D5063">
        <f>IF('Data R6'!C75="","",'Data R6'!D75)</f>
        <v/>
      </c>
      <c r="E5063">
        <f>IF('Data R6'!C75="","",'Data R6'!E75)</f>
        <v/>
      </c>
      <c r="F5063">
        <f>IF('Data R6'!C75="","",'Data R6'!F75)</f>
        <v/>
      </c>
      <c r="G5063">
        <f>IF('Data R6'!C75="","",'Data R6'!AD75)</f>
        <v/>
      </c>
      <c r="H5063">
        <f>IF('Data R6'!C75="","",'Data R6'!AC75)</f>
        <v/>
      </c>
      <c r="I5063">
        <f>IF('Data R6'!C75="","",COUNTIF('Data R6'!J75,"&gt;0")+COUNTIF('Data R6'!L75,"&gt;0")+COUNTIF('Data R6'!N75,"&gt;0")+COUNTIF('Data R6'!P75,"&gt;0")+COUNTIF('Data R6'!R75,"&gt;0")+COUNTIF('Data R6'!T75,"&gt;0")+COUNTIF('Data R6'!V75,"&gt;0")+COUNTIF('Data R6'!X75,"&gt;0"))</f>
        <v/>
      </c>
      <c r="J5063">
        <f>IF('Data R6'!C75="","",IF((COUNTIF('Data R6'!K75,"&gt;0")+COUNTIF('Data R6'!M75,"&gt;0")+COUNTIF('Data R6'!O75,"&gt;0")+COUNTIF('Data R6'!Q75,"&gt;0")+COUNTIF('Data R6'!S75,"&gt;0")+COUNTIF('Data R6'!U75,"&gt;0")+COUNTIF('Data R6'!W75,"&gt;0")+COUNTIF('Data R6'!Y75,"&gt;0"))&gt;0,1,0))</f>
        <v/>
      </c>
      <c r="M5063" t="inlineStr">
        <is>
          <t>Data R</t>
        </is>
      </c>
    </row>
    <row r="5064">
      <c r="A5064" t="inlineStr">
        <is>
          <t>Regional 6</t>
        </is>
      </c>
      <c r="B5064">
        <f>IF('Data R6'!C76="","",'Data R6'!B76)</f>
        <v/>
      </c>
      <c r="C5064">
        <f>IF('Data R6'!C76="","",'Data R6'!C76)</f>
        <v/>
      </c>
      <c r="D5064">
        <f>IF('Data R6'!C76="","",'Data R6'!D76)</f>
        <v/>
      </c>
      <c r="E5064">
        <f>IF('Data R6'!C76="","",'Data R6'!E76)</f>
        <v/>
      </c>
      <c r="F5064">
        <f>IF('Data R6'!C76="","",'Data R6'!F76)</f>
        <v/>
      </c>
      <c r="G5064">
        <f>IF('Data R6'!C76="","",'Data R6'!AD76)</f>
        <v/>
      </c>
      <c r="H5064">
        <f>IF('Data R6'!C76="","",'Data R6'!AC76)</f>
        <v/>
      </c>
      <c r="I5064">
        <f>IF('Data R6'!C76="","",COUNTIF('Data R6'!J76,"&gt;0")+COUNTIF('Data R6'!L76,"&gt;0")+COUNTIF('Data R6'!N76,"&gt;0")+COUNTIF('Data R6'!P76,"&gt;0")+COUNTIF('Data R6'!R76,"&gt;0")+COUNTIF('Data R6'!T76,"&gt;0")+COUNTIF('Data R6'!V76,"&gt;0")+COUNTIF('Data R6'!X76,"&gt;0"))</f>
        <v/>
      </c>
      <c r="J5064">
        <f>IF('Data R6'!C76="","",IF((COUNTIF('Data R6'!K76,"&gt;0")+COUNTIF('Data R6'!M76,"&gt;0")+COUNTIF('Data R6'!O76,"&gt;0")+COUNTIF('Data R6'!Q76,"&gt;0")+COUNTIF('Data R6'!S76,"&gt;0")+COUNTIF('Data R6'!U76,"&gt;0")+COUNTIF('Data R6'!W76,"&gt;0")+COUNTIF('Data R6'!Y76,"&gt;0"))&gt;0,1,0))</f>
        <v/>
      </c>
      <c r="M5064" t="inlineStr">
        <is>
          <t>Data R</t>
        </is>
      </c>
    </row>
    <row r="5065">
      <c r="A5065" t="inlineStr">
        <is>
          <t>Regional 6</t>
        </is>
      </c>
      <c r="B5065">
        <f>IF('Data R6'!C77="","",'Data R6'!B77)</f>
        <v/>
      </c>
      <c r="C5065">
        <f>IF('Data R6'!C77="","",'Data R6'!C77)</f>
        <v/>
      </c>
      <c r="D5065">
        <f>IF('Data R6'!C77="","",'Data R6'!D77)</f>
        <v/>
      </c>
      <c r="E5065">
        <f>IF('Data R6'!C77="","",'Data R6'!E77)</f>
        <v/>
      </c>
      <c r="F5065">
        <f>IF('Data R6'!C77="","",'Data R6'!F77)</f>
        <v/>
      </c>
      <c r="G5065">
        <f>IF('Data R6'!C77="","",'Data R6'!AD77)</f>
        <v/>
      </c>
      <c r="H5065">
        <f>IF('Data R6'!C77="","",'Data R6'!AC77)</f>
        <v/>
      </c>
      <c r="I5065">
        <f>IF('Data R6'!C77="","",COUNTIF('Data R6'!J77,"&gt;0")+COUNTIF('Data R6'!L77,"&gt;0")+COUNTIF('Data R6'!N77,"&gt;0")+COUNTIF('Data R6'!P77,"&gt;0")+COUNTIF('Data R6'!R77,"&gt;0")+COUNTIF('Data R6'!T77,"&gt;0")+COUNTIF('Data R6'!V77,"&gt;0")+COUNTIF('Data R6'!X77,"&gt;0"))</f>
        <v/>
      </c>
      <c r="J5065">
        <f>IF('Data R6'!C77="","",IF((COUNTIF('Data R6'!K77,"&gt;0")+COUNTIF('Data R6'!M77,"&gt;0")+COUNTIF('Data R6'!O77,"&gt;0")+COUNTIF('Data R6'!Q77,"&gt;0")+COUNTIF('Data R6'!S77,"&gt;0")+COUNTIF('Data R6'!U77,"&gt;0")+COUNTIF('Data R6'!W77,"&gt;0")+COUNTIF('Data R6'!Y77,"&gt;0"))&gt;0,1,0))</f>
        <v/>
      </c>
      <c r="M5065" t="inlineStr">
        <is>
          <t>Data R</t>
        </is>
      </c>
    </row>
    <row r="5066">
      <c r="A5066" t="inlineStr">
        <is>
          <t>Regional 6</t>
        </is>
      </c>
      <c r="B5066">
        <f>IF('Data R6'!C78="","",'Data R6'!B78)</f>
        <v/>
      </c>
      <c r="C5066">
        <f>IF('Data R6'!C78="","",'Data R6'!C78)</f>
        <v/>
      </c>
      <c r="D5066">
        <f>IF('Data R6'!C78="","",'Data R6'!D78)</f>
        <v/>
      </c>
      <c r="E5066">
        <f>IF('Data R6'!C78="","",'Data R6'!E78)</f>
        <v/>
      </c>
      <c r="F5066">
        <f>IF('Data R6'!C78="","",'Data R6'!F78)</f>
        <v/>
      </c>
      <c r="G5066">
        <f>IF('Data R6'!C78="","",'Data R6'!AD78)</f>
        <v/>
      </c>
      <c r="H5066">
        <f>IF('Data R6'!C78="","",'Data R6'!AC78)</f>
        <v/>
      </c>
      <c r="I5066">
        <f>IF('Data R6'!C78="","",COUNTIF('Data R6'!J78,"&gt;0")+COUNTIF('Data R6'!L78,"&gt;0")+COUNTIF('Data R6'!N78,"&gt;0")+COUNTIF('Data R6'!P78,"&gt;0")+COUNTIF('Data R6'!R78,"&gt;0")+COUNTIF('Data R6'!T78,"&gt;0")+COUNTIF('Data R6'!V78,"&gt;0")+COUNTIF('Data R6'!X78,"&gt;0"))</f>
        <v/>
      </c>
      <c r="J5066">
        <f>IF('Data R6'!C78="","",IF((COUNTIF('Data R6'!K78,"&gt;0")+COUNTIF('Data R6'!M78,"&gt;0")+COUNTIF('Data R6'!O78,"&gt;0")+COUNTIF('Data R6'!Q78,"&gt;0")+COUNTIF('Data R6'!S78,"&gt;0")+COUNTIF('Data R6'!U78,"&gt;0")+COUNTIF('Data R6'!W78,"&gt;0")+COUNTIF('Data R6'!Y78,"&gt;0"))&gt;0,1,0))</f>
        <v/>
      </c>
      <c r="M5066" t="inlineStr">
        <is>
          <t>Data R</t>
        </is>
      </c>
    </row>
    <row r="5067">
      <c r="A5067" t="inlineStr">
        <is>
          <t>Regional 6</t>
        </is>
      </c>
      <c r="B5067">
        <f>IF('Data R6'!C79="","",'Data R6'!B79)</f>
        <v/>
      </c>
      <c r="C5067">
        <f>IF('Data R6'!C79="","",'Data R6'!C79)</f>
        <v/>
      </c>
      <c r="D5067">
        <f>IF('Data R6'!C79="","",'Data R6'!D79)</f>
        <v/>
      </c>
      <c r="E5067">
        <f>IF('Data R6'!C79="","",'Data R6'!E79)</f>
        <v/>
      </c>
      <c r="F5067">
        <f>IF('Data R6'!C79="","",'Data R6'!F79)</f>
        <v/>
      </c>
      <c r="G5067">
        <f>IF('Data R6'!C79="","",'Data R6'!AD79)</f>
        <v/>
      </c>
      <c r="H5067">
        <f>IF('Data R6'!C79="","",'Data R6'!AC79)</f>
        <v/>
      </c>
      <c r="I5067">
        <f>IF('Data R6'!C79="","",COUNTIF('Data R6'!J79,"&gt;0")+COUNTIF('Data R6'!L79,"&gt;0")+COUNTIF('Data R6'!N79,"&gt;0")+COUNTIF('Data R6'!P79,"&gt;0")+COUNTIF('Data R6'!R79,"&gt;0")+COUNTIF('Data R6'!T79,"&gt;0")+COUNTIF('Data R6'!V79,"&gt;0")+COUNTIF('Data R6'!X79,"&gt;0"))</f>
        <v/>
      </c>
      <c r="J5067">
        <f>IF('Data R6'!C79="","",IF((COUNTIF('Data R6'!K79,"&gt;0")+COUNTIF('Data R6'!M79,"&gt;0")+COUNTIF('Data R6'!O79,"&gt;0")+COUNTIF('Data R6'!Q79,"&gt;0")+COUNTIF('Data R6'!S79,"&gt;0")+COUNTIF('Data R6'!U79,"&gt;0")+COUNTIF('Data R6'!W79,"&gt;0")+COUNTIF('Data R6'!Y79,"&gt;0"))&gt;0,1,0))</f>
        <v/>
      </c>
      <c r="M5067" t="inlineStr">
        <is>
          <t>Data R</t>
        </is>
      </c>
    </row>
    <row r="5068">
      <c r="A5068" t="inlineStr">
        <is>
          <t>Regional 6</t>
        </is>
      </c>
      <c r="B5068">
        <f>IF('Data R6'!C80="","",'Data R6'!B80)</f>
        <v/>
      </c>
      <c r="C5068">
        <f>IF('Data R6'!C80="","",'Data R6'!C80)</f>
        <v/>
      </c>
      <c r="D5068">
        <f>IF('Data R6'!C80="","",'Data R6'!D80)</f>
        <v/>
      </c>
      <c r="E5068">
        <f>IF('Data R6'!C80="","",'Data R6'!E80)</f>
        <v/>
      </c>
      <c r="F5068">
        <f>IF('Data R6'!C80="","",'Data R6'!F80)</f>
        <v/>
      </c>
      <c r="G5068">
        <f>IF('Data R6'!C80="","",'Data R6'!AD80)</f>
        <v/>
      </c>
      <c r="H5068">
        <f>IF('Data R6'!C80="","",'Data R6'!AC80)</f>
        <v/>
      </c>
      <c r="I5068">
        <f>IF('Data R6'!C80="","",COUNTIF('Data R6'!J80,"&gt;0")+COUNTIF('Data R6'!L80,"&gt;0")+COUNTIF('Data R6'!N80,"&gt;0")+COUNTIF('Data R6'!P80,"&gt;0")+COUNTIF('Data R6'!R80,"&gt;0")+COUNTIF('Data R6'!T80,"&gt;0")+COUNTIF('Data R6'!V80,"&gt;0")+COUNTIF('Data R6'!X80,"&gt;0"))</f>
        <v/>
      </c>
      <c r="J5068">
        <f>IF('Data R6'!C80="","",IF((COUNTIF('Data R6'!K80,"&gt;0")+COUNTIF('Data R6'!M80,"&gt;0")+COUNTIF('Data R6'!O80,"&gt;0")+COUNTIF('Data R6'!Q80,"&gt;0")+COUNTIF('Data R6'!S80,"&gt;0")+COUNTIF('Data R6'!U80,"&gt;0")+COUNTIF('Data R6'!W80,"&gt;0")+COUNTIF('Data R6'!Y80,"&gt;0"))&gt;0,1,0))</f>
        <v/>
      </c>
      <c r="M5068" t="inlineStr">
        <is>
          <t>Data R</t>
        </is>
      </c>
    </row>
    <row r="5069">
      <c r="A5069" t="inlineStr">
        <is>
          <t>Regional 6</t>
        </is>
      </c>
      <c r="B5069">
        <f>IF('Data R6'!C81="","",'Data R6'!B81)</f>
        <v/>
      </c>
      <c r="C5069">
        <f>IF('Data R6'!C81="","",'Data R6'!C81)</f>
        <v/>
      </c>
      <c r="D5069">
        <f>IF('Data R6'!C81="","",'Data R6'!D81)</f>
        <v/>
      </c>
      <c r="E5069">
        <f>IF('Data R6'!C81="","",'Data R6'!E81)</f>
        <v/>
      </c>
      <c r="F5069">
        <f>IF('Data R6'!C81="","",'Data R6'!F81)</f>
        <v/>
      </c>
      <c r="G5069">
        <f>IF('Data R6'!C81="","",'Data R6'!AD81)</f>
        <v/>
      </c>
      <c r="H5069">
        <f>IF('Data R6'!C81="","",'Data R6'!AC81)</f>
        <v/>
      </c>
      <c r="I5069">
        <f>IF('Data R6'!C81="","",COUNTIF('Data R6'!J81,"&gt;0")+COUNTIF('Data R6'!L81,"&gt;0")+COUNTIF('Data R6'!N81,"&gt;0")+COUNTIF('Data R6'!P81,"&gt;0")+COUNTIF('Data R6'!R81,"&gt;0")+COUNTIF('Data R6'!T81,"&gt;0")+COUNTIF('Data R6'!V81,"&gt;0")+COUNTIF('Data R6'!X81,"&gt;0"))</f>
        <v/>
      </c>
      <c r="J5069">
        <f>IF('Data R6'!C81="","",IF((COUNTIF('Data R6'!K81,"&gt;0")+COUNTIF('Data R6'!M81,"&gt;0")+COUNTIF('Data R6'!O81,"&gt;0")+COUNTIF('Data R6'!Q81,"&gt;0")+COUNTIF('Data R6'!S81,"&gt;0")+COUNTIF('Data R6'!U81,"&gt;0")+COUNTIF('Data R6'!W81,"&gt;0")+COUNTIF('Data R6'!Y81,"&gt;0"))&gt;0,1,0))</f>
        <v/>
      </c>
      <c r="M5069" t="inlineStr">
        <is>
          <t>Data R</t>
        </is>
      </c>
    </row>
    <row r="5070">
      <c r="A5070" t="inlineStr">
        <is>
          <t>Regional 6</t>
        </is>
      </c>
      <c r="B5070">
        <f>IF('Data R6'!C82="","",'Data R6'!B82)</f>
        <v/>
      </c>
      <c r="C5070">
        <f>IF('Data R6'!C82="","",'Data R6'!C82)</f>
        <v/>
      </c>
      <c r="D5070">
        <f>IF('Data R6'!C82="","",'Data R6'!D82)</f>
        <v/>
      </c>
      <c r="E5070">
        <f>IF('Data R6'!C82="","",'Data R6'!E82)</f>
        <v/>
      </c>
      <c r="F5070">
        <f>IF('Data R6'!C82="","",'Data R6'!F82)</f>
        <v/>
      </c>
      <c r="G5070">
        <f>IF('Data R6'!C82="","",'Data R6'!AD82)</f>
        <v/>
      </c>
      <c r="H5070">
        <f>IF('Data R6'!C82="","",'Data R6'!AC82)</f>
        <v/>
      </c>
      <c r="I5070">
        <f>IF('Data R6'!C82="","",COUNTIF('Data R6'!J82,"&gt;0")+COUNTIF('Data R6'!L82,"&gt;0")+COUNTIF('Data R6'!N82,"&gt;0")+COUNTIF('Data R6'!P82,"&gt;0")+COUNTIF('Data R6'!R82,"&gt;0")+COUNTIF('Data R6'!T82,"&gt;0")+COUNTIF('Data R6'!V82,"&gt;0")+COUNTIF('Data R6'!X82,"&gt;0"))</f>
        <v/>
      </c>
      <c r="J5070">
        <f>IF('Data R6'!C82="","",IF((COUNTIF('Data R6'!K82,"&gt;0")+COUNTIF('Data R6'!M82,"&gt;0")+COUNTIF('Data R6'!O82,"&gt;0")+COUNTIF('Data R6'!Q82,"&gt;0")+COUNTIF('Data R6'!S82,"&gt;0")+COUNTIF('Data R6'!U82,"&gt;0")+COUNTIF('Data R6'!W82,"&gt;0")+COUNTIF('Data R6'!Y82,"&gt;0"))&gt;0,1,0))</f>
        <v/>
      </c>
      <c r="M5070" t="inlineStr">
        <is>
          <t>Data R</t>
        </is>
      </c>
    </row>
    <row r="5071">
      <c r="A5071" t="inlineStr">
        <is>
          <t>Regional 6</t>
        </is>
      </c>
      <c r="B5071">
        <f>IF('Data R6'!C83="","",'Data R6'!B83)</f>
        <v/>
      </c>
      <c r="C5071">
        <f>IF('Data R6'!C83="","",'Data R6'!C83)</f>
        <v/>
      </c>
      <c r="D5071">
        <f>IF('Data R6'!C83="","",'Data R6'!D83)</f>
        <v/>
      </c>
      <c r="E5071">
        <f>IF('Data R6'!C83="","",'Data R6'!E83)</f>
        <v/>
      </c>
      <c r="F5071">
        <f>IF('Data R6'!C83="","",'Data R6'!F83)</f>
        <v/>
      </c>
      <c r="G5071">
        <f>IF('Data R6'!C83="","",'Data R6'!AD83)</f>
        <v/>
      </c>
      <c r="H5071">
        <f>IF('Data R6'!C83="","",'Data R6'!AC83)</f>
        <v/>
      </c>
      <c r="I5071">
        <f>IF('Data R6'!C83="","",COUNTIF('Data R6'!J83,"&gt;0")+COUNTIF('Data R6'!L83,"&gt;0")+COUNTIF('Data R6'!N83,"&gt;0")+COUNTIF('Data R6'!P83,"&gt;0")+COUNTIF('Data R6'!R83,"&gt;0")+COUNTIF('Data R6'!T83,"&gt;0")+COUNTIF('Data R6'!V83,"&gt;0")+COUNTIF('Data R6'!X83,"&gt;0"))</f>
        <v/>
      </c>
      <c r="J5071">
        <f>IF('Data R6'!C83="","",IF((COUNTIF('Data R6'!K83,"&gt;0")+COUNTIF('Data R6'!M83,"&gt;0")+COUNTIF('Data R6'!O83,"&gt;0")+COUNTIF('Data R6'!Q83,"&gt;0")+COUNTIF('Data R6'!S83,"&gt;0")+COUNTIF('Data R6'!U83,"&gt;0")+COUNTIF('Data R6'!W83,"&gt;0")+COUNTIF('Data R6'!Y83,"&gt;0"))&gt;0,1,0))</f>
        <v/>
      </c>
      <c r="M5071" t="inlineStr">
        <is>
          <t>Data R</t>
        </is>
      </c>
    </row>
    <row r="5072">
      <c r="A5072" t="inlineStr">
        <is>
          <t>Regional 6</t>
        </is>
      </c>
      <c r="B5072">
        <f>IF('Data R6'!C84="","",'Data R6'!B84)</f>
        <v/>
      </c>
      <c r="C5072">
        <f>IF('Data R6'!C84="","",'Data R6'!C84)</f>
        <v/>
      </c>
      <c r="D5072">
        <f>IF('Data R6'!C84="","",'Data R6'!D84)</f>
        <v/>
      </c>
      <c r="E5072">
        <f>IF('Data R6'!C84="","",'Data R6'!E84)</f>
        <v/>
      </c>
      <c r="F5072">
        <f>IF('Data R6'!C84="","",'Data R6'!F84)</f>
        <v/>
      </c>
      <c r="G5072">
        <f>IF('Data R6'!C84="","",'Data R6'!AD84)</f>
        <v/>
      </c>
      <c r="H5072">
        <f>IF('Data R6'!C84="","",'Data R6'!AC84)</f>
        <v/>
      </c>
      <c r="I5072">
        <f>IF('Data R6'!C84="","",COUNTIF('Data R6'!J84,"&gt;0")+COUNTIF('Data R6'!L84,"&gt;0")+COUNTIF('Data R6'!N84,"&gt;0")+COUNTIF('Data R6'!P84,"&gt;0")+COUNTIF('Data R6'!R84,"&gt;0")+COUNTIF('Data R6'!T84,"&gt;0")+COUNTIF('Data R6'!V84,"&gt;0")+COUNTIF('Data R6'!X84,"&gt;0"))</f>
        <v/>
      </c>
      <c r="J5072">
        <f>IF('Data R6'!C84="","",IF((COUNTIF('Data R6'!K84,"&gt;0")+COUNTIF('Data R6'!M84,"&gt;0")+COUNTIF('Data R6'!O84,"&gt;0")+COUNTIF('Data R6'!Q84,"&gt;0")+COUNTIF('Data R6'!S84,"&gt;0")+COUNTIF('Data R6'!U84,"&gt;0")+COUNTIF('Data R6'!W84,"&gt;0")+COUNTIF('Data R6'!Y84,"&gt;0"))&gt;0,1,0))</f>
        <v/>
      </c>
      <c r="M5072" t="inlineStr">
        <is>
          <t>Data R</t>
        </is>
      </c>
    </row>
    <row r="5073">
      <c r="A5073" t="inlineStr">
        <is>
          <t>Regional 6</t>
        </is>
      </c>
      <c r="B5073">
        <f>IF('Data R6'!C85="","",'Data R6'!B85)</f>
        <v/>
      </c>
      <c r="C5073">
        <f>IF('Data R6'!C85="","",'Data R6'!C85)</f>
        <v/>
      </c>
      <c r="D5073">
        <f>IF('Data R6'!C85="","",'Data R6'!D85)</f>
        <v/>
      </c>
      <c r="E5073">
        <f>IF('Data R6'!C85="","",'Data R6'!E85)</f>
        <v/>
      </c>
      <c r="F5073">
        <f>IF('Data R6'!C85="","",'Data R6'!F85)</f>
        <v/>
      </c>
      <c r="G5073">
        <f>IF('Data R6'!C85="","",'Data R6'!AD85)</f>
        <v/>
      </c>
      <c r="H5073">
        <f>IF('Data R6'!C85="","",'Data R6'!AC85)</f>
        <v/>
      </c>
      <c r="I5073">
        <f>IF('Data R6'!C85="","",COUNTIF('Data R6'!J85,"&gt;0")+COUNTIF('Data R6'!L85,"&gt;0")+COUNTIF('Data R6'!N85,"&gt;0")+COUNTIF('Data R6'!P85,"&gt;0")+COUNTIF('Data R6'!R85,"&gt;0")+COUNTIF('Data R6'!T85,"&gt;0")+COUNTIF('Data R6'!V85,"&gt;0")+COUNTIF('Data R6'!X85,"&gt;0"))</f>
        <v/>
      </c>
      <c r="J5073">
        <f>IF('Data R6'!C85="","",IF((COUNTIF('Data R6'!K85,"&gt;0")+COUNTIF('Data R6'!M85,"&gt;0")+COUNTIF('Data R6'!O85,"&gt;0")+COUNTIF('Data R6'!Q85,"&gt;0")+COUNTIF('Data R6'!S85,"&gt;0")+COUNTIF('Data R6'!U85,"&gt;0")+COUNTIF('Data R6'!W85,"&gt;0")+COUNTIF('Data R6'!Y85,"&gt;0"))&gt;0,1,0))</f>
        <v/>
      </c>
      <c r="M5073" t="inlineStr">
        <is>
          <t>Data R</t>
        </is>
      </c>
    </row>
    <row r="5074">
      <c r="A5074" t="inlineStr">
        <is>
          <t>Regional 6</t>
        </is>
      </c>
      <c r="B5074">
        <f>IF('Data R6'!C86="","",'Data R6'!B86)</f>
        <v/>
      </c>
      <c r="C5074">
        <f>IF('Data R6'!C86="","",'Data R6'!C86)</f>
        <v/>
      </c>
      <c r="D5074">
        <f>IF('Data R6'!C86="","",'Data R6'!D86)</f>
        <v/>
      </c>
      <c r="E5074">
        <f>IF('Data R6'!C86="","",'Data R6'!E86)</f>
        <v/>
      </c>
      <c r="F5074">
        <f>IF('Data R6'!C86="","",'Data R6'!F86)</f>
        <v/>
      </c>
      <c r="G5074">
        <f>IF('Data R6'!C86="","",'Data R6'!AD86)</f>
        <v/>
      </c>
      <c r="H5074">
        <f>IF('Data R6'!C86="","",'Data R6'!AC86)</f>
        <v/>
      </c>
      <c r="I5074">
        <f>IF('Data R6'!C86="","",COUNTIF('Data R6'!J86,"&gt;0")+COUNTIF('Data R6'!L86,"&gt;0")+COUNTIF('Data R6'!N86,"&gt;0")+COUNTIF('Data R6'!P86,"&gt;0")+COUNTIF('Data R6'!R86,"&gt;0")+COUNTIF('Data R6'!T86,"&gt;0")+COUNTIF('Data R6'!V86,"&gt;0")+COUNTIF('Data R6'!X86,"&gt;0"))</f>
        <v/>
      </c>
      <c r="J5074">
        <f>IF('Data R6'!C86="","",IF((COUNTIF('Data R6'!K86,"&gt;0")+COUNTIF('Data R6'!M86,"&gt;0")+COUNTIF('Data R6'!O86,"&gt;0")+COUNTIF('Data R6'!Q86,"&gt;0")+COUNTIF('Data R6'!S86,"&gt;0")+COUNTIF('Data R6'!U86,"&gt;0")+COUNTIF('Data R6'!W86,"&gt;0")+COUNTIF('Data R6'!Y86,"&gt;0"))&gt;0,1,0))</f>
        <v/>
      </c>
      <c r="M5074" t="inlineStr">
        <is>
          <t>Data R</t>
        </is>
      </c>
    </row>
    <row r="5075">
      <c r="A5075" t="inlineStr">
        <is>
          <t>Regional 6</t>
        </is>
      </c>
      <c r="B5075">
        <f>IF('Data R6'!C87="","",'Data R6'!B87)</f>
        <v/>
      </c>
      <c r="C5075">
        <f>IF('Data R6'!C87="","",'Data R6'!C87)</f>
        <v/>
      </c>
      <c r="D5075">
        <f>IF('Data R6'!C87="","",'Data R6'!D87)</f>
        <v/>
      </c>
      <c r="E5075">
        <f>IF('Data R6'!C87="","",'Data R6'!E87)</f>
        <v/>
      </c>
      <c r="F5075">
        <f>IF('Data R6'!C87="","",'Data R6'!F87)</f>
        <v/>
      </c>
      <c r="G5075">
        <f>IF('Data R6'!C87="","",'Data R6'!AD87)</f>
        <v/>
      </c>
      <c r="H5075">
        <f>IF('Data R6'!C87="","",'Data R6'!AC87)</f>
        <v/>
      </c>
      <c r="I5075">
        <f>IF('Data R6'!C87="","",COUNTIF('Data R6'!J87,"&gt;0")+COUNTIF('Data R6'!L87,"&gt;0")+COUNTIF('Data R6'!N87,"&gt;0")+COUNTIF('Data R6'!P87,"&gt;0")+COUNTIF('Data R6'!R87,"&gt;0")+COUNTIF('Data R6'!T87,"&gt;0")+COUNTIF('Data R6'!V87,"&gt;0")+COUNTIF('Data R6'!X87,"&gt;0"))</f>
        <v/>
      </c>
      <c r="J5075">
        <f>IF('Data R6'!C87="","",IF((COUNTIF('Data R6'!K87,"&gt;0")+COUNTIF('Data R6'!M87,"&gt;0")+COUNTIF('Data R6'!O87,"&gt;0")+COUNTIF('Data R6'!Q87,"&gt;0")+COUNTIF('Data R6'!S87,"&gt;0")+COUNTIF('Data R6'!U87,"&gt;0")+COUNTIF('Data R6'!W87,"&gt;0")+COUNTIF('Data R6'!Y87,"&gt;0"))&gt;0,1,0))</f>
        <v/>
      </c>
      <c r="M5075" t="inlineStr">
        <is>
          <t>Data R</t>
        </is>
      </c>
    </row>
    <row r="5076">
      <c r="A5076" t="inlineStr">
        <is>
          <t>Regional 6</t>
        </is>
      </c>
      <c r="B5076">
        <f>IF('Data R6'!C88="","",'Data R6'!B88)</f>
        <v/>
      </c>
      <c r="C5076">
        <f>IF('Data R6'!C88="","",'Data R6'!C88)</f>
        <v/>
      </c>
      <c r="D5076">
        <f>IF('Data R6'!C88="","",'Data R6'!D88)</f>
        <v/>
      </c>
      <c r="E5076">
        <f>IF('Data R6'!C88="","",'Data R6'!E88)</f>
        <v/>
      </c>
      <c r="F5076">
        <f>IF('Data R6'!C88="","",'Data R6'!F88)</f>
        <v/>
      </c>
      <c r="G5076">
        <f>IF('Data R6'!C88="","",'Data R6'!AD88)</f>
        <v/>
      </c>
      <c r="H5076">
        <f>IF('Data R6'!C88="","",'Data R6'!AC88)</f>
        <v/>
      </c>
      <c r="I5076">
        <f>IF('Data R6'!C88="","",COUNTIF('Data R6'!J88,"&gt;0")+COUNTIF('Data R6'!L88,"&gt;0")+COUNTIF('Data R6'!N88,"&gt;0")+COUNTIF('Data R6'!P88,"&gt;0")+COUNTIF('Data R6'!R88,"&gt;0")+COUNTIF('Data R6'!T88,"&gt;0")+COUNTIF('Data R6'!V88,"&gt;0")+COUNTIF('Data R6'!X88,"&gt;0"))</f>
        <v/>
      </c>
      <c r="J5076">
        <f>IF('Data R6'!C88="","",IF((COUNTIF('Data R6'!K88,"&gt;0")+COUNTIF('Data R6'!M88,"&gt;0")+COUNTIF('Data R6'!O88,"&gt;0")+COUNTIF('Data R6'!Q88,"&gt;0")+COUNTIF('Data R6'!S88,"&gt;0")+COUNTIF('Data R6'!U88,"&gt;0")+COUNTIF('Data R6'!W88,"&gt;0")+COUNTIF('Data R6'!Y88,"&gt;0"))&gt;0,1,0))</f>
        <v/>
      </c>
      <c r="M5076" t="inlineStr">
        <is>
          <t>Data R</t>
        </is>
      </c>
    </row>
    <row r="5077">
      <c r="A5077" t="inlineStr">
        <is>
          <t>Regional 6</t>
        </is>
      </c>
      <c r="B5077">
        <f>IF('Data R6'!C89="","",'Data R6'!B89)</f>
        <v/>
      </c>
      <c r="C5077">
        <f>IF('Data R6'!C89="","",'Data R6'!C89)</f>
        <v/>
      </c>
      <c r="D5077">
        <f>IF('Data R6'!C89="","",'Data R6'!D89)</f>
        <v/>
      </c>
      <c r="E5077">
        <f>IF('Data R6'!C89="","",'Data R6'!E89)</f>
        <v/>
      </c>
      <c r="F5077">
        <f>IF('Data R6'!C89="","",'Data R6'!F89)</f>
        <v/>
      </c>
      <c r="G5077">
        <f>IF('Data R6'!C89="","",'Data R6'!AD89)</f>
        <v/>
      </c>
      <c r="H5077">
        <f>IF('Data R6'!C89="","",'Data R6'!AC89)</f>
        <v/>
      </c>
      <c r="I5077">
        <f>IF('Data R6'!C89="","",COUNTIF('Data R6'!J89,"&gt;0")+COUNTIF('Data R6'!L89,"&gt;0")+COUNTIF('Data R6'!N89,"&gt;0")+COUNTIF('Data R6'!P89,"&gt;0")+COUNTIF('Data R6'!R89,"&gt;0")+COUNTIF('Data R6'!T89,"&gt;0")+COUNTIF('Data R6'!V89,"&gt;0")+COUNTIF('Data R6'!X89,"&gt;0"))</f>
        <v/>
      </c>
      <c r="J5077">
        <f>IF('Data R6'!C89="","",IF((COUNTIF('Data R6'!K89,"&gt;0")+COUNTIF('Data R6'!M89,"&gt;0")+COUNTIF('Data R6'!O89,"&gt;0")+COUNTIF('Data R6'!Q89,"&gt;0")+COUNTIF('Data R6'!S89,"&gt;0")+COUNTIF('Data R6'!U89,"&gt;0")+COUNTIF('Data R6'!W89,"&gt;0")+COUNTIF('Data R6'!Y89,"&gt;0"))&gt;0,1,0))</f>
        <v/>
      </c>
      <c r="M5077" t="inlineStr">
        <is>
          <t>Data R</t>
        </is>
      </c>
    </row>
    <row r="5078">
      <c r="A5078" t="inlineStr">
        <is>
          <t>Regional 6</t>
        </is>
      </c>
      <c r="B5078">
        <f>IF('Data R6'!C90="","",'Data R6'!B90)</f>
        <v/>
      </c>
      <c r="C5078">
        <f>IF('Data R6'!C90="","",'Data R6'!C90)</f>
        <v/>
      </c>
      <c r="D5078">
        <f>IF('Data R6'!C90="","",'Data R6'!D90)</f>
        <v/>
      </c>
      <c r="E5078">
        <f>IF('Data R6'!C90="","",'Data R6'!E90)</f>
        <v/>
      </c>
      <c r="F5078">
        <f>IF('Data R6'!C90="","",'Data R6'!F90)</f>
        <v/>
      </c>
      <c r="G5078">
        <f>IF('Data R6'!C90="","",'Data R6'!AD90)</f>
        <v/>
      </c>
      <c r="H5078">
        <f>IF('Data R6'!C90="","",'Data R6'!AC90)</f>
        <v/>
      </c>
      <c r="I5078">
        <f>IF('Data R6'!C90="","",COUNTIF('Data R6'!J90,"&gt;0")+COUNTIF('Data R6'!L90,"&gt;0")+COUNTIF('Data R6'!N90,"&gt;0")+COUNTIF('Data R6'!P90,"&gt;0")+COUNTIF('Data R6'!R90,"&gt;0")+COUNTIF('Data R6'!T90,"&gt;0")+COUNTIF('Data R6'!V90,"&gt;0")+COUNTIF('Data R6'!X90,"&gt;0"))</f>
        <v/>
      </c>
      <c r="J5078">
        <f>IF('Data R6'!C90="","",IF((COUNTIF('Data R6'!K90,"&gt;0")+COUNTIF('Data R6'!M90,"&gt;0")+COUNTIF('Data R6'!O90,"&gt;0")+COUNTIF('Data R6'!Q90,"&gt;0")+COUNTIF('Data R6'!S90,"&gt;0")+COUNTIF('Data R6'!U90,"&gt;0")+COUNTIF('Data R6'!W90,"&gt;0")+COUNTIF('Data R6'!Y90,"&gt;0"))&gt;0,1,0))</f>
        <v/>
      </c>
      <c r="M5078" t="inlineStr">
        <is>
          <t>Data R</t>
        </is>
      </c>
    </row>
    <row r="5079">
      <c r="A5079" t="inlineStr">
        <is>
          <t>Regional 6</t>
        </is>
      </c>
      <c r="B5079">
        <f>IF('Data R6'!C91="","",'Data R6'!B91)</f>
        <v/>
      </c>
      <c r="C5079">
        <f>IF('Data R6'!C91="","",'Data R6'!C91)</f>
        <v/>
      </c>
      <c r="D5079">
        <f>IF('Data R6'!C91="","",'Data R6'!D91)</f>
        <v/>
      </c>
      <c r="E5079">
        <f>IF('Data R6'!C91="","",'Data R6'!E91)</f>
        <v/>
      </c>
      <c r="F5079">
        <f>IF('Data R6'!C91="","",'Data R6'!F91)</f>
        <v/>
      </c>
      <c r="G5079">
        <f>IF('Data R6'!C91="","",'Data R6'!AD91)</f>
        <v/>
      </c>
      <c r="H5079">
        <f>IF('Data R6'!C91="","",'Data R6'!AC91)</f>
        <v/>
      </c>
      <c r="I5079">
        <f>IF('Data R6'!C91="","",COUNTIF('Data R6'!J91,"&gt;0")+COUNTIF('Data R6'!L91,"&gt;0")+COUNTIF('Data R6'!N91,"&gt;0")+COUNTIF('Data R6'!P91,"&gt;0")+COUNTIF('Data R6'!R91,"&gt;0")+COUNTIF('Data R6'!T91,"&gt;0")+COUNTIF('Data R6'!V91,"&gt;0")+COUNTIF('Data R6'!X91,"&gt;0"))</f>
        <v/>
      </c>
      <c r="J5079">
        <f>IF('Data R6'!C91="","",IF((COUNTIF('Data R6'!K91,"&gt;0")+COUNTIF('Data R6'!M91,"&gt;0")+COUNTIF('Data R6'!O91,"&gt;0")+COUNTIF('Data R6'!Q91,"&gt;0")+COUNTIF('Data R6'!S91,"&gt;0")+COUNTIF('Data R6'!U91,"&gt;0")+COUNTIF('Data R6'!W91,"&gt;0")+COUNTIF('Data R6'!Y91,"&gt;0"))&gt;0,1,0))</f>
        <v/>
      </c>
      <c r="M5079" t="inlineStr">
        <is>
          <t>Data R</t>
        </is>
      </c>
    </row>
    <row r="5080">
      <c r="A5080" t="inlineStr">
        <is>
          <t>Regional 6</t>
        </is>
      </c>
      <c r="B5080">
        <f>IF('Data R6'!C92="","",'Data R6'!B92)</f>
        <v/>
      </c>
      <c r="C5080">
        <f>IF('Data R6'!C92="","",'Data R6'!C92)</f>
        <v/>
      </c>
      <c r="D5080">
        <f>IF('Data R6'!C92="","",'Data R6'!D92)</f>
        <v/>
      </c>
      <c r="E5080">
        <f>IF('Data R6'!C92="","",'Data R6'!E92)</f>
        <v/>
      </c>
      <c r="F5080">
        <f>IF('Data R6'!C92="","",'Data R6'!F92)</f>
        <v/>
      </c>
      <c r="G5080">
        <f>IF('Data R6'!C92="","",'Data R6'!AD92)</f>
        <v/>
      </c>
      <c r="H5080">
        <f>IF('Data R6'!C92="","",'Data R6'!AC92)</f>
        <v/>
      </c>
      <c r="I5080">
        <f>IF('Data R6'!C92="","",COUNTIF('Data R6'!J92,"&gt;0")+COUNTIF('Data R6'!L92,"&gt;0")+COUNTIF('Data R6'!N92,"&gt;0")+COUNTIF('Data R6'!P92,"&gt;0")+COUNTIF('Data R6'!R92,"&gt;0")+COUNTIF('Data R6'!T92,"&gt;0")+COUNTIF('Data R6'!V92,"&gt;0")+COUNTIF('Data R6'!X92,"&gt;0"))</f>
        <v/>
      </c>
      <c r="J5080">
        <f>IF('Data R6'!C92="","",IF((COUNTIF('Data R6'!K92,"&gt;0")+COUNTIF('Data R6'!M92,"&gt;0")+COUNTIF('Data R6'!O92,"&gt;0")+COUNTIF('Data R6'!Q92,"&gt;0")+COUNTIF('Data R6'!S92,"&gt;0")+COUNTIF('Data R6'!U92,"&gt;0")+COUNTIF('Data R6'!W92,"&gt;0")+COUNTIF('Data R6'!Y92,"&gt;0"))&gt;0,1,0))</f>
        <v/>
      </c>
      <c r="M5080" t="inlineStr">
        <is>
          <t>Data R</t>
        </is>
      </c>
    </row>
    <row r="5081">
      <c r="A5081" t="inlineStr">
        <is>
          <t>Regional 6</t>
        </is>
      </c>
      <c r="B5081">
        <f>IF('Data R6'!C93="","",'Data R6'!B93)</f>
        <v/>
      </c>
      <c r="C5081">
        <f>IF('Data R6'!C93="","",'Data R6'!C93)</f>
        <v/>
      </c>
      <c r="D5081">
        <f>IF('Data R6'!C93="","",'Data R6'!D93)</f>
        <v/>
      </c>
      <c r="E5081">
        <f>IF('Data R6'!C93="","",'Data R6'!E93)</f>
        <v/>
      </c>
      <c r="F5081">
        <f>IF('Data R6'!C93="","",'Data R6'!F93)</f>
        <v/>
      </c>
      <c r="G5081">
        <f>IF('Data R6'!C93="","",'Data R6'!AD93)</f>
        <v/>
      </c>
      <c r="H5081">
        <f>IF('Data R6'!C93="","",'Data R6'!AC93)</f>
        <v/>
      </c>
      <c r="I5081">
        <f>IF('Data R6'!C93="","",COUNTIF('Data R6'!J93,"&gt;0")+COUNTIF('Data R6'!L93,"&gt;0")+COUNTIF('Data R6'!N93,"&gt;0")+COUNTIF('Data R6'!P93,"&gt;0")+COUNTIF('Data R6'!R93,"&gt;0")+COUNTIF('Data R6'!T93,"&gt;0")+COUNTIF('Data R6'!V93,"&gt;0")+COUNTIF('Data R6'!X93,"&gt;0"))</f>
        <v/>
      </c>
      <c r="J5081">
        <f>IF('Data R6'!C93="","",IF((COUNTIF('Data R6'!K93,"&gt;0")+COUNTIF('Data R6'!M93,"&gt;0")+COUNTIF('Data R6'!O93,"&gt;0")+COUNTIF('Data R6'!Q93,"&gt;0")+COUNTIF('Data R6'!S93,"&gt;0")+COUNTIF('Data R6'!U93,"&gt;0")+COUNTIF('Data R6'!W93,"&gt;0")+COUNTIF('Data R6'!Y93,"&gt;0"))&gt;0,1,0))</f>
        <v/>
      </c>
      <c r="M5081" t="inlineStr">
        <is>
          <t>Data R</t>
        </is>
      </c>
    </row>
    <row r="5082">
      <c r="A5082" t="inlineStr">
        <is>
          <t>Regional 6</t>
        </is>
      </c>
      <c r="B5082">
        <f>IF('Data R6'!C94="","",'Data R6'!B94)</f>
        <v/>
      </c>
      <c r="C5082">
        <f>IF('Data R6'!C94="","",'Data R6'!C94)</f>
        <v/>
      </c>
      <c r="D5082">
        <f>IF('Data R6'!C94="","",'Data R6'!D94)</f>
        <v/>
      </c>
      <c r="E5082">
        <f>IF('Data R6'!C94="","",'Data R6'!E94)</f>
        <v/>
      </c>
      <c r="F5082">
        <f>IF('Data R6'!C94="","",'Data R6'!F94)</f>
        <v/>
      </c>
      <c r="G5082">
        <f>IF('Data R6'!C94="","",'Data R6'!AD94)</f>
        <v/>
      </c>
      <c r="H5082">
        <f>IF('Data R6'!C94="","",'Data R6'!AC94)</f>
        <v/>
      </c>
      <c r="I5082">
        <f>IF('Data R6'!C94="","",COUNTIF('Data R6'!J94,"&gt;0")+COUNTIF('Data R6'!L94,"&gt;0")+COUNTIF('Data R6'!N94,"&gt;0")+COUNTIF('Data R6'!P94,"&gt;0")+COUNTIF('Data R6'!R94,"&gt;0")+COUNTIF('Data R6'!T94,"&gt;0")+COUNTIF('Data R6'!V94,"&gt;0")+COUNTIF('Data R6'!X94,"&gt;0"))</f>
        <v/>
      </c>
      <c r="J5082">
        <f>IF('Data R6'!C94="","",IF((COUNTIF('Data R6'!K94,"&gt;0")+COUNTIF('Data R6'!M94,"&gt;0")+COUNTIF('Data R6'!O94,"&gt;0")+COUNTIF('Data R6'!Q94,"&gt;0")+COUNTIF('Data R6'!S94,"&gt;0")+COUNTIF('Data R6'!U94,"&gt;0")+COUNTIF('Data R6'!W94,"&gt;0")+COUNTIF('Data R6'!Y94,"&gt;0"))&gt;0,1,0))</f>
        <v/>
      </c>
      <c r="M5082" t="inlineStr">
        <is>
          <t>Data R</t>
        </is>
      </c>
    </row>
    <row r="5083">
      <c r="A5083" t="inlineStr">
        <is>
          <t>Regional 6</t>
        </is>
      </c>
      <c r="B5083">
        <f>IF('Data R6'!C95="","",'Data R6'!B95)</f>
        <v/>
      </c>
      <c r="C5083">
        <f>IF('Data R6'!C95="","",'Data R6'!C95)</f>
        <v/>
      </c>
      <c r="D5083">
        <f>IF('Data R6'!C95="","",'Data R6'!D95)</f>
        <v/>
      </c>
      <c r="E5083">
        <f>IF('Data R6'!C95="","",'Data R6'!E95)</f>
        <v/>
      </c>
      <c r="F5083">
        <f>IF('Data R6'!C95="","",'Data R6'!F95)</f>
        <v/>
      </c>
      <c r="G5083">
        <f>IF('Data R6'!C95="","",'Data R6'!AD95)</f>
        <v/>
      </c>
      <c r="H5083">
        <f>IF('Data R6'!C95="","",'Data R6'!AC95)</f>
        <v/>
      </c>
      <c r="I5083">
        <f>IF('Data R6'!C95="","",COUNTIF('Data R6'!J95,"&gt;0")+COUNTIF('Data R6'!L95,"&gt;0")+COUNTIF('Data R6'!N95,"&gt;0")+COUNTIF('Data R6'!P95,"&gt;0")+COUNTIF('Data R6'!R95,"&gt;0")+COUNTIF('Data R6'!T95,"&gt;0")+COUNTIF('Data R6'!V95,"&gt;0")+COUNTIF('Data R6'!X95,"&gt;0"))</f>
        <v/>
      </c>
      <c r="J5083">
        <f>IF('Data R6'!C95="","",IF((COUNTIF('Data R6'!K95,"&gt;0")+COUNTIF('Data R6'!M95,"&gt;0")+COUNTIF('Data R6'!O95,"&gt;0")+COUNTIF('Data R6'!Q95,"&gt;0")+COUNTIF('Data R6'!S95,"&gt;0")+COUNTIF('Data R6'!U95,"&gt;0")+COUNTIF('Data R6'!W95,"&gt;0")+COUNTIF('Data R6'!Y95,"&gt;0"))&gt;0,1,0))</f>
        <v/>
      </c>
      <c r="M5083" t="inlineStr">
        <is>
          <t>Data R</t>
        </is>
      </c>
    </row>
    <row r="5084">
      <c r="A5084" t="inlineStr">
        <is>
          <t>Regional 6</t>
        </is>
      </c>
      <c r="B5084">
        <f>IF('Data R6'!C96="","",'Data R6'!B96)</f>
        <v/>
      </c>
      <c r="C5084">
        <f>IF('Data R6'!C96="","",'Data R6'!C96)</f>
        <v/>
      </c>
      <c r="D5084">
        <f>IF('Data R6'!C96="","",'Data R6'!D96)</f>
        <v/>
      </c>
      <c r="E5084">
        <f>IF('Data R6'!C96="","",'Data R6'!E96)</f>
        <v/>
      </c>
      <c r="F5084">
        <f>IF('Data R6'!C96="","",'Data R6'!F96)</f>
        <v/>
      </c>
      <c r="G5084">
        <f>IF('Data R6'!C96="","",'Data R6'!AD96)</f>
        <v/>
      </c>
      <c r="H5084">
        <f>IF('Data R6'!C96="","",'Data R6'!AC96)</f>
        <v/>
      </c>
      <c r="I5084">
        <f>IF('Data R6'!C96="","",COUNTIF('Data R6'!J96,"&gt;0")+COUNTIF('Data R6'!L96,"&gt;0")+COUNTIF('Data R6'!N96,"&gt;0")+COUNTIF('Data R6'!P96,"&gt;0")+COUNTIF('Data R6'!R96,"&gt;0")+COUNTIF('Data R6'!T96,"&gt;0")+COUNTIF('Data R6'!V96,"&gt;0")+COUNTIF('Data R6'!X96,"&gt;0"))</f>
        <v/>
      </c>
      <c r="J5084">
        <f>IF('Data R6'!C96="","",IF((COUNTIF('Data R6'!K96,"&gt;0")+COUNTIF('Data R6'!M96,"&gt;0")+COUNTIF('Data R6'!O96,"&gt;0")+COUNTIF('Data R6'!Q96,"&gt;0")+COUNTIF('Data R6'!S96,"&gt;0")+COUNTIF('Data R6'!U96,"&gt;0")+COUNTIF('Data R6'!W96,"&gt;0")+COUNTIF('Data R6'!Y96,"&gt;0"))&gt;0,1,0))</f>
        <v/>
      </c>
      <c r="M5084" t="inlineStr">
        <is>
          <t>Data R</t>
        </is>
      </c>
    </row>
    <row r="5085">
      <c r="A5085" t="inlineStr">
        <is>
          <t>Regional 6</t>
        </is>
      </c>
      <c r="B5085">
        <f>IF('Data R6'!C97="","",'Data R6'!B97)</f>
        <v/>
      </c>
      <c r="C5085">
        <f>IF('Data R6'!C97="","",'Data R6'!C97)</f>
        <v/>
      </c>
      <c r="D5085">
        <f>IF('Data R6'!C97="","",'Data R6'!D97)</f>
        <v/>
      </c>
      <c r="E5085">
        <f>IF('Data R6'!C97="","",'Data R6'!E97)</f>
        <v/>
      </c>
      <c r="F5085">
        <f>IF('Data R6'!C97="","",'Data R6'!F97)</f>
        <v/>
      </c>
      <c r="G5085">
        <f>IF('Data R6'!C97="","",'Data R6'!AD97)</f>
        <v/>
      </c>
      <c r="H5085">
        <f>IF('Data R6'!C97="","",'Data R6'!AC97)</f>
        <v/>
      </c>
      <c r="I5085">
        <f>IF('Data R6'!C97="","",COUNTIF('Data R6'!J97,"&gt;0")+COUNTIF('Data R6'!L97,"&gt;0")+COUNTIF('Data R6'!N97,"&gt;0")+COUNTIF('Data R6'!P97,"&gt;0")+COUNTIF('Data R6'!R97,"&gt;0")+COUNTIF('Data R6'!T97,"&gt;0")+COUNTIF('Data R6'!V97,"&gt;0")+COUNTIF('Data R6'!X97,"&gt;0"))</f>
        <v/>
      </c>
      <c r="J5085">
        <f>IF('Data R6'!C97="","",IF((COUNTIF('Data R6'!K97,"&gt;0")+COUNTIF('Data R6'!M97,"&gt;0")+COUNTIF('Data R6'!O97,"&gt;0")+COUNTIF('Data R6'!Q97,"&gt;0")+COUNTIF('Data R6'!S97,"&gt;0")+COUNTIF('Data R6'!U97,"&gt;0")+COUNTIF('Data R6'!W97,"&gt;0")+COUNTIF('Data R6'!Y97,"&gt;0"))&gt;0,1,0))</f>
        <v/>
      </c>
      <c r="M5085" t="inlineStr">
        <is>
          <t>Data R</t>
        </is>
      </c>
    </row>
    <row r="5086">
      <c r="A5086" t="inlineStr">
        <is>
          <t>Regional 6</t>
        </is>
      </c>
      <c r="B5086">
        <f>IF('Data R6'!C98="","",'Data R6'!B98)</f>
        <v/>
      </c>
      <c r="C5086">
        <f>IF('Data R6'!C98="","",'Data R6'!C98)</f>
        <v/>
      </c>
      <c r="D5086">
        <f>IF('Data R6'!C98="","",'Data R6'!D98)</f>
        <v/>
      </c>
      <c r="E5086">
        <f>IF('Data R6'!C98="","",'Data R6'!E98)</f>
        <v/>
      </c>
      <c r="F5086">
        <f>IF('Data R6'!C98="","",'Data R6'!F98)</f>
        <v/>
      </c>
      <c r="G5086">
        <f>IF('Data R6'!C98="","",'Data R6'!AD98)</f>
        <v/>
      </c>
      <c r="H5086">
        <f>IF('Data R6'!C98="","",'Data R6'!AC98)</f>
        <v/>
      </c>
      <c r="I5086">
        <f>IF('Data R6'!C98="","",COUNTIF('Data R6'!J98,"&gt;0")+COUNTIF('Data R6'!L98,"&gt;0")+COUNTIF('Data R6'!N98,"&gt;0")+COUNTIF('Data R6'!P98,"&gt;0")+COUNTIF('Data R6'!R98,"&gt;0")+COUNTIF('Data R6'!T98,"&gt;0")+COUNTIF('Data R6'!V98,"&gt;0")+COUNTIF('Data R6'!X98,"&gt;0"))</f>
        <v/>
      </c>
      <c r="J5086">
        <f>IF('Data R6'!C98="","",IF((COUNTIF('Data R6'!K98,"&gt;0")+COUNTIF('Data R6'!M98,"&gt;0")+COUNTIF('Data R6'!O98,"&gt;0")+COUNTIF('Data R6'!Q98,"&gt;0")+COUNTIF('Data R6'!S98,"&gt;0")+COUNTIF('Data R6'!U98,"&gt;0")+COUNTIF('Data R6'!W98,"&gt;0")+COUNTIF('Data R6'!Y98,"&gt;0"))&gt;0,1,0))</f>
        <v/>
      </c>
      <c r="M5086" t="inlineStr">
        <is>
          <t>Data R</t>
        </is>
      </c>
    </row>
    <row r="5087">
      <c r="A5087" t="inlineStr">
        <is>
          <t>Regional 6</t>
        </is>
      </c>
      <c r="B5087">
        <f>IF('Data R6'!C99="","",'Data R6'!B99)</f>
        <v/>
      </c>
      <c r="C5087">
        <f>IF('Data R6'!C99="","",'Data R6'!C99)</f>
        <v/>
      </c>
      <c r="D5087">
        <f>IF('Data R6'!C99="","",'Data R6'!D99)</f>
        <v/>
      </c>
      <c r="E5087">
        <f>IF('Data R6'!C99="","",'Data R6'!E99)</f>
        <v/>
      </c>
      <c r="F5087">
        <f>IF('Data R6'!C99="","",'Data R6'!F99)</f>
        <v/>
      </c>
      <c r="G5087">
        <f>IF('Data R6'!C99="","",'Data R6'!AD99)</f>
        <v/>
      </c>
      <c r="H5087">
        <f>IF('Data R6'!C99="","",'Data R6'!AC99)</f>
        <v/>
      </c>
      <c r="I5087">
        <f>IF('Data R6'!C99="","",COUNTIF('Data R6'!J99,"&gt;0")+COUNTIF('Data R6'!L99,"&gt;0")+COUNTIF('Data R6'!N99,"&gt;0")+COUNTIF('Data R6'!P99,"&gt;0")+COUNTIF('Data R6'!R99,"&gt;0")+COUNTIF('Data R6'!T99,"&gt;0")+COUNTIF('Data R6'!V99,"&gt;0")+COUNTIF('Data R6'!X99,"&gt;0"))</f>
        <v/>
      </c>
      <c r="J5087">
        <f>IF('Data R6'!C99="","",IF((COUNTIF('Data R6'!K99,"&gt;0")+COUNTIF('Data R6'!M99,"&gt;0")+COUNTIF('Data R6'!O99,"&gt;0")+COUNTIF('Data R6'!Q99,"&gt;0")+COUNTIF('Data R6'!S99,"&gt;0")+COUNTIF('Data R6'!U99,"&gt;0")+COUNTIF('Data R6'!W99,"&gt;0")+COUNTIF('Data R6'!Y99,"&gt;0"))&gt;0,1,0))</f>
        <v/>
      </c>
      <c r="M5087" t="inlineStr">
        <is>
          <t>Data R</t>
        </is>
      </c>
    </row>
    <row r="5088">
      <c r="A5088" t="inlineStr">
        <is>
          <t>Regional 6</t>
        </is>
      </c>
      <c r="B5088">
        <f>IF('Data R6'!C100="","",'Data R6'!B100)</f>
        <v/>
      </c>
      <c r="C5088">
        <f>IF('Data R6'!C100="","",'Data R6'!C100)</f>
        <v/>
      </c>
      <c r="D5088">
        <f>IF('Data R6'!C100="","",'Data R6'!D100)</f>
        <v/>
      </c>
      <c r="E5088">
        <f>IF('Data R6'!C100="","",'Data R6'!E100)</f>
        <v/>
      </c>
      <c r="F5088">
        <f>IF('Data R6'!C100="","",'Data R6'!F100)</f>
        <v/>
      </c>
      <c r="G5088">
        <f>IF('Data R6'!C100="","",'Data R6'!AD100)</f>
        <v/>
      </c>
      <c r="H5088">
        <f>IF('Data R6'!C100="","",'Data R6'!AC100)</f>
        <v/>
      </c>
      <c r="I5088">
        <f>IF('Data R6'!C100="","",COUNTIF('Data R6'!J100,"&gt;0")+COUNTIF('Data R6'!L100,"&gt;0")+COUNTIF('Data R6'!N100,"&gt;0")+COUNTIF('Data R6'!P100,"&gt;0")+COUNTIF('Data R6'!R100,"&gt;0")+COUNTIF('Data R6'!T100,"&gt;0")+COUNTIF('Data R6'!V100,"&gt;0")+COUNTIF('Data R6'!X100,"&gt;0"))</f>
        <v/>
      </c>
      <c r="J5088">
        <f>IF('Data R6'!C100="","",IF((COUNTIF('Data R6'!K100,"&gt;0")+COUNTIF('Data R6'!M100,"&gt;0")+COUNTIF('Data R6'!O100,"&gt;0")+COUNTIF('Data R6'!Q100,"&gt;0")+COUNTIF('Data R6'!S100,"&gt;0")+COUNTIF('Data R6'!U100,"&gt;0")+COUNTIF('Data R6'!W100,"&gt;0")+COUNTIF('Data R6'!Y100,"&gt;0"))&gt;0,1,0))</f>
        <v/>
      </c>
      <c r="M5088" t="inlineStr">
        <is>
          <t>Data R</t>
        </is>
      </c>
    </row>
    <row r="5089">
      <c r="A5089" t="inlineStr">
        <is>
          <t>Regional 6</t>
        </is>
      </c>
      <c r="B5089">
        <f>IF('Data R6'!C101="","",'Data R6'!B101)</f>
        <v/>
      </c>
      <c r="C5089">
        <f>IF('Data R6'!C101="","",'Data R6'!C101)</f>
        <v/>
      </c>
      <c r="D5089">
        <f>IF('Data R6'!C101="","",'Data R6'!D101)</f>
        <v/>
      </c>
      <c r="E5089">
        <f>IF('Data R6'!C101="","",'Data R6'!E101)</f>
        <v/>
      </c>
      <c r="F5089">
        <f>IF('Data R6'!C101="","",'Data R6'!F101)</f>
        <v/>
      </c>
      <c r="G5089">
        <f>IF('Data R6'!C101="","",'Data R6'!AD101)</f>
        <v/>
      </c>
      <c r="H5089">
        <f>IF('Data R6'!C101="","",'Data R6'!AC101)</f>
        <v/>
      </c>
      <c r="I5089">
        <f>IF('Data R6'!C101="","",COUNTIF('Data R6'!J101,"&gt;0")+COUNTIF('Data R6'!L101,"&gt;0")+COUNTIF('Data R6'!N101,"&gt;0")+COUNTIF('Data R6'!P101,"&gt;0")+COUNTIF('Data R6'!R101,"&gt;0")+COUNTIF('Data R6'!T101,"&gt;0")+COUNTIF('Data R6'!V101,"&gt;0")+COUNTIF('Data R6'!X101,"&gt;0"))</f>
        <v/>
      </c>
      <c r="J5089">
        <f>IF('Data R6'!C101="","",IF((COUNTIF('Data R6'!K101,"&gt;0")+COUNTIF('Data R6'!M101,"&gt;0")+COUNTIF('Data R6'!O101,"&gt;0")+COUNTIF('Data R6'!Q101,"&gt;0")+COUNTIF('Data R6'!S101,"&gt;0")+COUNTIF('Data R6'!U101,"&gt;0")+COUNTIF('Data R6'!W101,"&gt;0")+COUNTIF('Data R6'!Y101,"&gt;0"))&gt;0,1,0))</f>
        <v/>
      </c>
      <c r="M5089" t="inlineStr">
        <is>
          <t>Data R</t>
        </is>
      </c>
    </row>
    <row r="5090">
      <c r="A5090" t="inlineStr">
        <is>
          <t>Regional 6</t>
        </is>
      </c>
      <c r="B5090">
        <f>IF('Data R6'!C102="","",'Data R6'!B102)</f>
        <v/>
      </c>
      <c r="C5090">
        <f>IF('Data R6'!C102="","",'Data R6'!C102)</f>
        <v/>
      </c>
      <c r="D5090">
        <f>IF('Data R6'!C102="","",'Data R6'!D102)</f>
        <v/>
      </c>
      <c r="E5090">
        <f>IF('Data R6'!C102="","",'Data R6'!E102)</f>
        <v/>
      </c>
      <c r="F5090">
        <f>IF('Data R6'!C102="","",'Data R6'!F102)</f>
        <v/>
      </c>
      <c r="G5090">
        <f>IF('Data R6'!C102="","",'Data R6'!AD102)</f>
        <v/>
      </c>
      <c r="H5090">
        <f>IF('Data R6'!C102="","",'Data R6'!AC102)</f>
        <v/>
      </c>
      <c r="I5090">
        <f>IF('Data R6'!C102="","",COUNTIF('Data R6'!J102,"&gt;0")+COUNTIF('Data R6'!L102,"&gt;0")+COUNTIF('Data R6'!N102,"&gt;0")+COUNTIF('Data R6'!P102,"&gt;0")+COUNTIF('Data R6'!R102,"&gt;0")+COUNTIF('Data R6'!T102,"&gt;0")+COUNTIF('Data R6'!V102,"&gt;0")+COUNTIF('Data R6'!X102,"&gt;0"))</f>
        <v/>
      </c>
      <c r="J5090">
        <f>IF('Data R6'!C102="","",IF((COUNTIF('Data R6'!K102,"&gt;0")+COUNTIF('Data R6'!M102,"&gt;0")+COUNTIF('Data R6'!O102,"&gt;0")+COUNTIF('Data R6'!Q102,"&gt;0")+COUNTIF('Data R6'!S102,"&gt;0")+COUNTIF('Data R6'!U102,"&gt;0")+COUNTIF('Data R6'!W102,"&gt;0")+COUNTIF('Data R6'!Y102,"&gt;0"))&gt;0,1,0))</f>
        <v/>
      </c>
      <c r="M5090" t="inlineStr">
        <is>
          <t>Data R</t>
        </is>
      </c>
    </row>
    <row r="5091">
      <c r="A5091" t="inlineStr">
        <is>
          <t>Regional 6</t>
        </is>
      </c>
      <c r="B5091">
        <f>IF('Data R6'!C103="","",'Data R6'!B103)</f>
        <v/>
      </c>
      <c r="C5091">
        <f>IF('Data R6'!C103="","",'Data R6'!C103)</f>
        <v/>
      </c>
      <c r="D5091">
        <f>IF('Data R6'!C103="","",'Data R6'!D103)</f>
        <v/>
      </c>
      <c r="E5091">
        <f>IF('Data R6'!C103="","",'Data R6'!E103)</f>
        <v/>
      </c>
      <c r="F5091">
        <f>IF('Data R6'!C103="","",'Data R6'!F103)</f>
        <v/>
      </c>
      <c r="G5091">
        <f>IF('Data R6'!C103="","",'Data R6'!AD103)</f>
        <v/>
      </c>
      <c r="H5091">
        <f>IF('Data R6'!C103="","",'Data R6'!AC103)</f>
        <v/>
      </c>
      <c r="I5091">
        <f>IF('Data R6'!C103="","",COUNTIF('Data R6'!J103,"&gt;0")+COUNTIF('Data R6'!L103,"&gt;0")+COUNTIF('Data R6'!N103,"&gt;0")+COUNTIF('Data R6'!P103,"&gt;0")+COUNTIF('Data R6'!R103,"&gt;0")+COUNTIF('Data R6'!T103,"&gt;0")+COUNTIF('Data R6'!V103,"&gt;0")+COUNTIF('Data R6'!X103,"&gt;0"))</f>
        <v/>
      </c>
      <c r="J5091">
        <f>IF('Data R6'!C103="","",IF((COUNTIF('Data R6'!K103,"&gt;0")+COUNTIF('Data R6'!M103,"&gt;0")+COUNTIF('Data R6'!O103,"&gt;0")+COUNTIF('Data R6'!Q103,"&gt;0")+COUNTIF('Data R6'!S103,"&gt;0")+COUNTIF('Data R6'!U103,"&gt;0")+COUNTIF('Data R6'!W103,"&gt;0")+COUNTIF('Data R6'!Y103,"&gt;0"))&gt;0,1,0))</f>
        <v/>
      </c>
      <c r="M5091" t="inlineStr">
        <is>
          <t>Data R</t>
        </is>
      </c>
    </row>
    <row r="5092">
      <c r="A5092" t="inlineStr">
        <is>
          <t>Regional 6</t>
        </is>
      </c>
      <c r="B5092">
        <f>IF('Data R6'!C104="","",'Data R6'!B104)</f>
        <v/>
      </c>
      <c r="C5092">
        <f>IF('Data R6'!C104="","",'Data R6'!C104)</f>
        <v/>
      </c>
      <c r="D5092">
        <f>IF('Data R6'!C104="","",'Data R6'!D104)</f>
        <v/>
      </c>
      <c r="E5092">
        <f>IF('Data R6'!C104="","",'Data R6'!E104)</f>
        <v/>
      </c>
      <c r="F5092">
        <f>IF('Data R6'!C104="","",'Data R6'!F104)</f>
        <v/>
      </c>
      <c r="G5092">
        <f>IF('Data R6'!C104="","",'Data R6'!AD104)</f>
        <v/>
      </c>
      <c r="H5092">
        <f>IF('Data R6'!C104="","",'Data R6'!AC104)</f>
        <v/>
      </c>
      <c r="I5092">
        <f>IF('Data R6'!C104="","",COUNTIF('Data R6'!J104,"&gt;0")+COUNTIF('Data R6'!L104,"&gt;0")+COUNTIF('Data R6'!N104,"&gt;0")+COUNTIF('Data R6'!P104,"&gt;0")+COUNTIF('Data R6'!R104,"&gt;0")+COUNTIF('Data R6'!T104,"&gt;0")+COUNTIF('Data R6'!V104,"&gt;0")+COUNTIF('Data R6'!X104,"&gt;0"))</f>
        <v/>
      </c>
      <c r="J5092">
        <f>IF('Data R6'!C104="","",IF((COUNTIF('Data R6'!K104,"&gt;0")+COUNTIF('Data R6'!M104,"&gt;0")+COUNTIF('Data R6'!O104,"&gt;0")+COUNTIF('Data R6'!Q104,"&gt;0")+COUNTIF('Data R6'!S104,"&gt;0")+COUNTIF('Data R6'!U104,"&gt;0")+COUNTIF('Data R6'!W104,"&gt;0")+COUNTIF('Data R6'!Y104,"&gt;0"))&gt;0,1,0))</f>
        <v/>
      </c>
      <c r="M5092" t="inlineStr">
        <is>
          <t>Data R</t>
        </is>
      </c>
    </row>
    <row r="5093">
      <c r="A5093" t="inlineStr">
        <is>
          <t>Regional 6</t>
        </is>
      </c>
      <c r="B5093">
        <f>IF('Data R6'!C105="","",'Data R6'!B105)</f>
        <v/>
      </c>
      <c r="C5093">
        <f>IF('Data R6'!C105="","",'Data R6'!C105)</f>
        <v/>
      </c>
      <c r="D5093">
        <f>IF('Data R6'!C105="","",'Data R6'!D105)</f>
        <v/>
      </c>
      <c r="E5093">
        <f>IF('Data R6'!C105="","",'Data R6'!E105)</f>
        <v/>
      </c>
      <c r="F5093">
        <f>IF('Data R6'!C105="","",'Data R6'!F105)</f>
        <v/>
      </c>
      <c r="G5093">
        <f>IF('Data R6'!C105="","",'Data R6'!AD105)</f>
        <v/>
      </c>
      <c r="H5093">
        <f>IF('Data R6'!C105="","",'Data R6'!AC105)</f>
        <v/>
      </c>
      <c r="I5093">
        <f>IF('Data R6'!C105="","",COUNTIF('Data R6'!J105,"&gt;0")+COUNTIF('Data R6'!L105,"&gt;0")+COUNTIF('Data R6'!N105,"&gt;0")+COUNTIF('Data R6'!P105,"&gt;0")+COUNTIF('Data R6'!R105,"&gt;0")+COUNTIF('Data R6'!T105,"&gt;0")+COUNTIF('Data R6'!V105,"&gt;0")+COUNTIF('Data R6'!X105,"&gt;0"))</f>
        <v/>
      </c>
      <c r="J5093">
        <f>IF('Data R6'!C105="","",IF((COUNTIF('Data R6'!K105,"&gt;0")+COUNTIF('Data R6'!M105,"&gt;0")+COUNTIF('Data R6'!O105,"&gt;0")+COUNTIF('Data R6'!Q105,"&gt;0")+COUNTIF('Data R6'!S105,"&gt;0")+COUNTIF('Data R6'!U105,"&gt;0")+COUNTIF('Data R6'!W105,"&gt;0")+COUNTIF('Data R6'!Y105,"&gt;0"))&gt;0,1,0))</f>
        <v/>
      </c>
      <c r="M5093" t="inlineStr">
        <is>
          <t>Data R</t>
        </is>
      </c>
    </row>
    <row r="5094">
      <c r="A5094" t="inlineStr">
        <is>
          <t>Regional 6</t>
        </is>
      </c>
      <c r="B5094">
        <f>IF('Data R6'!C106="","",'Data R6'!B106)</f>
        <v/>
      </c>
      <c r="C5094">
        <f>IF('Data R6'!C106="","",'Data R6'!C106)</f>
        <v/>
      </c>
      <c r="D5094">
        <f>IF('Data R6'!C106="","",'Data R6'!D106)</f>
        <v/>
      </c>
      <c r="E5094">
        <f>IF('Data R6'!C106="","",'Data R6'!E106)</f>
        <v/>
      </c>
      <c r="F5094">
        <f>IF('Data R6'!C106="","",'Data R6'!F106)</f>
        <v/>
      </c>
      <c r="G5094">
        <f>IF('Data R6'!C106="","",'Data R6'!AD106)</f>
        <v/>
      </c>
      <c r="H5094">
        <f>IF('Data R6'!C106="","",'Data R6'!AC106)</f>
        <v/>
      </c>
      <c r="I5094">
        <f>IF('Data R6'!C106="","",COUNTIF('Data R6'!J106,"&gt;0")+COUNTIF('Data R6'!L106,"&gt;0")+COUNTIF('Data R6'!N106,"&gt;0")+COUNTIF('Data R6'!P106,"&gt;0")+COUNTIF('Data R6'!R106,"&gt;0")+COUNTIF('Data R6'!T106,"&gt;0")+COUNTIF('Data R6'!V106,"&gt;0")+COUNTIF('Data R6'!X106,"&gt;0"))</f>
        <v/>
      </c>
      <c r="J5094">
        <f>IF('Data R6'!C106="","",IF((COUNTIF('Data R6'!K106,"&gt;0")+COUNTIF('Data R6'!M106,"&gt;0")+COUNTIF('Data R6'!O106,"&gt;0")+COUNTIF('Data R6'!Q106,"&gt;0")+COUNTIF('Data R6'!S106,"&gt;0")+COUNTIF('Data R6'!U106,"&gt;0")+COUNTIF('Data R6'!W106,"&gt;0")+COUNTIF('Data R6'!Y106,"&gt;0"))&gt;0,1,0))</f>
        <v/>
      </c>
      <c r="M5094" t="inlineStr">
        <is>
          <t>Data R</t>
        </is>
      </c>
    </row>
    <row r="5095">
      <c r="A5095" t="inlineStr">
        <is>
          <t>Regional 6</t>
        </is>
      </c>
      <c r="B5095">
        <f>IF('Data R6'!C107="","",'Data R6'!B107)</f>
        <v/>
      </c>
      <c r="C5095">
        <f>IF('Data R6'!C107="","",'Data R6'!C107)</f>
        <v/>
      </c>
      <c r="D5095">
        <f>IF('Data R6'!C107="","",'Data R6'!D107)</f>
        <v/>
      </c>
      <c r="E5095">
        <f>IF('Data R6'!C107="","",'Data R6'!E107)</f>
        <v/>
      </c>
      <c r="F5095">
        <f>IF('Data R6'!C107="","",'Data R6'!F107)</f>
        <v/>
      </c>
      <c r="G5095">
        <f>IF('Data R6'!C107="","",'Data R6'!AD107)</f>
        <v/>
      </c>
      <c r="H5095">
        <f>IF('Data R6'!C107="","",'Data R6'!AC107)</f>
        <v/>
      </c>
      <c r="I5095">
        <f>IF('Data R6'!C107="","",COUNTIF('Data R6'!J107,"&gt;0")+COUNTIF('Data R6'!L107,"&gt;0")+COUNTIF('Data R6'!N107,"&gt;0")+COUNTIF('Data R6'!P107,"&gt;0")+COUNTIF('Data R6'!R107,"&gt;0")+COUNTIF('Data R6'!T107,"&gt;0")+COUNTIF('Data R6'!V107,"&gt;0")+COUNTIF('Data R6'!X107,"&gt;0"))</f>
        <v/>
      </c>
      <c r="J5095">
        <f>IF('Data R6'!C107="","",IF((COUNTIF('Data R6'!K107,"&gt;0")+COUNTIF('Data R6'!M107,"&gt;0")+COUNTIF('Data R6'!O107,"&gt;0")+COUNTIF('Data R6'!Q107,"&gt;0")+COUNTIF('Data R6'!S107,"&gt;0")+COUNTIF('Data R6'!U107,"&gt;0")+COUNTIF('Data R6'!W107,"&gt;0")+COUNTIF('Data R6'!Y107,"&gt;0"))&gt;0,1,0))</f>
        <v/>
      </c>
      <c r="M5095" t="inlineStr">
        <is>
          <t>Data R</t>
        </is>
      </c>
    </row>
    <row r="5096">
      <c r="A5096" t="inlineStr">
        <is>
          <t>Regional 6</t>
        </is>
      </c>
      <c r="B5096">
        <f>IF('Data R6'!C108="","",'Data R6'!B108)</f>
        <v/>
      </c>
      <c r="C5096">
        <f>IF('Data R6'!C108="","",'Data R6'!C108)</f>
        <v/>
      </c>
      <c r="D5096">
        <f>IF('Data R6'!C108="","",'Data R6'!D108)</f>
        <v/>
      </c>
      <c r="E5096">
        <f>IF('Data R6'!C108="","",'Data R6'!E108)</f>
        <v/>
      </c>
      <c r="F5096">
        <f>IF('Data R6'!C108="","",'Data R6'!F108)</f>
        <v/>
      </c>
      <c r="G5096">
        <f>IF('Data R6'!C108="","",'Data R6'!AD108)</f>
        <v/>
      </c>
      <c r="H5096">
        <f>IF('Data R6'!C108="","",'Data R6'!AC108)</f>
        <v/>
      </c>
      <c r="I5096">
        <f>IF('Data R6'!C108="","",COUNTIF('Data R6'!J108,"&gt;0")+COUNTIF('Data R6'!L108,"&gt;0")+COUNTIF('Data R6'!N108,"&gt;0")+COUNTIF('Data R6'!P108,"&gt;0")+COUNTIF('Data R6'!R108,"&gt;0")+COUNTIF('Data R6'!T108,"&gt;0")+COUNTIF('Data R6'!V108,"&gt;0")+COUNTIF('Data R6'!X108,"&gt;0"))</f>
        <v/>
      </c>
      <c r="J5096">
        <f>IF('Data R6'!C108="","",IF((COUNTIF('Data R6'!K108,"&gt;0")+COUNTIF('Data R6'!M108,"&gt;0")+COUNTIF('Data R6'!O108,"&gt;0")+COUNTIF('Data R6'!Q108,"&gt;0")+COUNTIF('Data R6'!S108,"&gt;0")+COUNTIF('Data R6'!U108,"&gt;0")+COUNTIF('Data R6'!W108,"&gt;0")+COUNTIF('Data R6'!Y108,"&gt;0"))&gt;0,1,0))</f>
        <v/>
      </c>
      <c r="M5096" t="inlineStr">
        <is>
          <t>Data R</t>
        </is>
      </c>
    </row>
    <row r="5097">
      <c r="A5097" t="inlineStr">
        <is>
          <t>Regional 6</t>
        </is>
      </c>
      <c r="B5097">
        <f>IF('Data R6'!C109="","",'Data R6'!B109)</f>
        <v/>
      </c>
      <c r="C5097">
        <f>IF('Data R6'!C109="","",'Data R6'!C109)</f>
        <v/>
      </c>
      <c r="D5097">
        <f>IF('Data R6'!C109="","",'Data R6'!D109)</f>
        <v/>
      </c>
      <c r="E5097">
        <f>IF('Data R6'!C109="","",'Data R6'!E109)</f>
        <v/>
      </c>
      <c r="F5097">
        <f>IF('Data R6'!C109="","",'Data R6'!F109)</f>
        <v/>
      </c>
      <c r="G5097">
        <f>IF('Data R6'!C109="","",'Data R6'!AD109)</f>
        <v/>
      </c>
      <c r="H5097">
        <f>IF('Data R6'!C109="","",'Data R6'!AC109)</f>
        <v/>
      </c>
      <c r="I5097">
        <f>IF('Data R6'!C109="","",COUNTIF('Data R6'!J109,"&gt;0")+COUNTIF('Data R6'!L109,"&gt;0")+COUNTIF('Data R6'!N109,"&gt;0")+COUNTIF('Data R6'!P109,"&gt;0")+COUNTIF('Data R6'!R109,"&gt;0")+COUNTIF('Data R6'!T109,"&gt;0")+COUNTIF('Data R6'!V109,"&gt;0")+COUNTIF('Data R6'!X109,"&gt;0"))</f>
        <v/>
      </c>
      <c r="J5097">
        <f>IF('Data R6'!C109="","",IF((COUNTIF('Data R6'!K109,"&gt;0")+COUNTIF('Data R6'!M109,"&gt;0")+COUNTIF('Data R6'!O109,"&gt;0")+COUNTIF('Data R6'!Q109,"&gt;0")+COUNTIF('Data R6'!S109,"&gt;0")+COUNTIF('Data R6'!U109,"&gt;0")+COUNTIF('Data R6'!W109,"&gt;0")+COUNTIF('Data R6'!Y109,"&gt;0"))&gt;0,1,0))</f>
        <v/>
      </c>
      <c r="M5097" t="inlineStr">
        <is>
          <t>Data R</t>
        </is>
      </c>
    </row>
    <row r="5098">
      <c r="A5098" t="inlineStr">
        <is>
          <t>Regional 6</t>
        </is>
      </c>
      <c r="B5098">
        <f>IF('Data R6'!C110="","",'Data R6'!B110)</f>
        <v/>
      </c>
      <c r="C5098">
        <f>IF('Data R6'!C110="","",'Data R6'!C110)</f>
        <v/>
      </c>
      <c r="D5098">
        <f>IF('Data R6'!C110="","",'Data R6'!D110)</f>
        <v/>
      </c>
      <c r="E5098">
        <f>IF('Data R6'!C110="","",'Data R6'!E110)</f>
        <v/>
      </c>
      <c r="F5098">
        <f>IF('Data R6'!C110="","",'Data R6'!F110)</f>
        <v/>
      </c>
      <c r="G5098">
        <f>IF('Data R6'!C110="","",'Data R6'!AD110)</f>
        <v/>
      </c>
      <c r="H5098">
        <f>IF('Data R6'!C110="","",'Data R6'!AC110)</f>
        <v/>
      </c>
      <c r="I5098">
        <f>IF('Data R6'!C110="","",COUNTIF('Data R6'!J110,"&gt;0")+COUNTIF('Data R6'!L110,"&gt;0")+COUNTIF('Data R6'!N110,"&gt;0")+COUNTIF('Data R6'!P110,"&gt;0")+COUNTIF('Data R6'!R110,"&gt;0")+COUNTIF('Data R6'!T110,"&gt;0")+COUNTIF('Data R6'!V110,"&gt;0")+COUNTIF('Data R6'!X110,"&gt;0"))</f>
        <v/>
      </c>
      <c r="J5098">
        <f>IF('Data R6'!C110="","",IF((COUNTIF('Data R6'!K110,"&gt;0")+COUNTIF('Data R6'!M110,"&gt;0")+COUNTIF('Data R6'!O110,"&gt;0")+COUNTIF('Data R6'!Q110,"&gt;0")+COUNTIF('Data R6'!S110,"&gt;0")+COUNTIF('Data R6'!U110,"&gt;0")+COUNTIF('Data R6'!W110,"&gt;0")+COUNTIF('Data R6'!Y110,"&gt;0"))&gt;0,1,0))</f>
        <v/>
      </c>
      <c r="M5098" t="inlineStr">
        <is>
          <t>Data R</t>
        </is>
      </c>
    </row>
    <row r="5099">
      <c r="A5099" t="inlineStr">
        <is>
          <t>Regional 6</t>
        </is>
      </c>
      <c r="B5099">
        <f>IF('Data R6'!C111="","",'Data R6'!B111)</f>
        <v/>
      </c>
      <c r="C5099">
        <f>IF('Data R6'!C111="","",'Data R6'!C111)</f>
        <v/>
      </c>
      <c r="D5099">
        <f>IF('Data R6'!C111="","",'Data R6'!D111)</f>
        <v/>
      </c>
      <c r="E5099">
        <f>IF('Data R6'!C111="","",'Data R6'!E111)</f>
        <v/>
      </c>
      <c r="F5099">
        <f>IF('Data R6'!C111="","",'Data R6'!F111)</f>
        <v/>
      </c>
      <c r="G5099">
        <f>IF('Data R6'!C111="","",'Data R6'!AD111)</f>
        <v/>
      </c>
      <c r="H5099">
        <f>IF('Data R6'!C111="","",'Data R6'!AC111)</f>
        <v/>
      </c>
      <c r="I5099">
        <f>IF('Data R6'!C111="","",COUNTIF('Data R6'!J111,"&gt;0")+COUNTIF('Data R6'!L111,"&gt;0")+COUNTIF('Data R6'!N111,"&gt;0")+COUNTIF('Data R6'!P111,"&gt;0")+COUNTIF('Data R6'!R111,"&gt;0")+COUNTIF('Data R6'!T111,"&gt;0")+COUNTIF('Data R6'!V111,"&gt;0")+COUNTIF('Data R6'!X111,"&gt;0"))</f>
        <v/>
      </c>
      <c r="J5099">
        <f>IF('Data R6'!C111="","",IF((COUNTIF('Data R6'!K111,"&gt;0")+COUNTIF('Data R6'!M111,"&gt;0")+COUNTIF('Data R6'!O111,"&gt;0")+COUNTIF('Data R6'!Q111,"&gt;0")+COUNTIF('Data R6'!S111,"&gt;0")+COUNTIF('Data R6'!U111,"&gt;0")+COUNTIF('Data R6'!W111,"&gt;0")+COUNTIF('Data R6'!Y111,"&gt;0"))&gt;0,1,0))</f>
        <v/>
      </c>
      <c r="M5099" t="inlineStr">
        <is>
          <t>Data R</t>
        </is>
      </c>
    </row>
    <row r="5100">
      <c r="A5100" t="inlineStr">
        <is>
          <t>Regional 6</t>
        </is>
      </c>
      <c r="B5100">
        <f>IF('Data R6'!C112="","",'Data R6'!B112)</f>
        <v/>
      </c>
      <c r="C5100">
        <f>IF('Data R6'!C112="","",'Data R6'!C112)</f>
        <v/>
      </c>
      <c r="D5100">
        <f>IF('Data R6'!C112="","",'Data R6'!D112)</f>
        <v/>
      </c>
      <c r="E5100">
        <f>IF('Data R6'!C112="","",'Data R6'!E112)</f>
        <v/>
      </c>
      <c r="F5100">
        <f>IF('Data R6'!C112="","",'Data R6'!F112)</f>
        <v/>
      </c>
      <c r="G5100">
        <f>IF('Data R6'!C112="","",'Data R6'!AD112)</f>
        <v/>
      </c>
      <c r="H5100">
        <f>IF('Data R6'!C112="","",'Data R6'!AC112)</f>
        <v/>
      </c>
      <c r="I5100">
        <f>IF('Data R6'!C112="","",COUNTIF('Data R6'!J112,"&gt;0")+COUNTIF('Data R6'!L112,"&gt;0")+COUNTIF('Data R6'!N112,"&gt;0")+COUNTIF('Data R6'!P112,"&gt;0")+COUNTIF('Data R6'!R112,"&gt;0")+COUNTIF('Data R6'!T112,"&gt;0")+COUNTIF('Data R6'!V112,"&gt;0")+COUNTIF('Data R6'!X112,"&gt;0"))</f>
        <v/>
      </c>
      <c r="J5100">
        <f>IF('Data R6'!C112="","",IF((COUNTIF('Data R6'!K112,"&gt;0")+COUNTIF('Data R6'!M112,"&gt;0")+COUNTIF('Data R6'!O112,"&gt;0")+COUNTIF('Data R6'!Q112,"&gt;0")+COUNTIF('Data R6'!S112,"&gt;0")+COUNTIF('Data R6'!U112,"&gt;0")+COUNTIF('Data R6'!W112,"&gt;0")+COUNTIF('Data R6'!Y112,"&gt;0"))&gt;0,1,0))</f>
        <v/>
      </c>
      <c r="M5100" t="inlineStr">
        <is>
          <t>Data R</t>
        </is>
      </c>
    </row>
    <row r="5101">
      <c r="A5101" t="inlineStr">
        <is>
          <t>Regional 6</t>
        </is>
      </c>
      <c r="B5101">
        <f>IF('Data R6'!C113="","",'Data R6'!B113)</f>
        <v/>
      </c>
      <c r="C5101">
        <f>IF('Data R6'!C113="","",'Data R6'!C113)</f>
        <v/>
      </c>
      <c r="D5101">
        <f>IF('Data R6'!C113="","",'Data R6'!D113)</f>
        <v/>
      </c>
      <c r="E5101">
        <f>IF('Data R6'!C113="","",'Data R6'!E113)</f>
        <v/>
      </c>
      <c r="F5101">
        <f>IF('Data R6'!C113="","",'Data R6'!F113)</f>
        <v/>
      </c>
      <c r="G5101">
        <f>IF('Data R6'!C113="","",'Data R6'!AD113)</f>
        <v/>
      </c>
      <c r="H5101">
        <f>IF('Data R6'!C113="","",'Data R6'!AC113)</f>
        <v/>
      </c>
      <c r="I5101">
        <f>IF('Data R6'!C113="","",COUNTIF('Data R6'!J113,"&gt;0")+COUNTIF('Data R6'!L113,"&gt;0")+COUNTIF('Data R6'!N113,"&gt;0")+COUNTIF('Data R6'!P113,"&gt;0")+COUNTIF('Data R6'!R113,"&gt;0")+COUNTIF('Data R6'!T113,"&gt;0")+COUNTIF('Data R6'!V113,"&gt;0")+COUNTIF('Data R6'!X113,"&gt;0"))</f>
        <v/>
      </c>
      <c r="J5101">
        <f>IF('Data R6'!C113="","",IF((COUNTIF('Data R6'!K113,"&gt;0")+COUNTIF('Data R6'!M113,"&gt;0")+COUNTIF('Data R6'!O113,"&gt;0")+COUNTIF('Data R6'!Q113,"&gt;0")+COUNTIF('Data R6'!S113,"&gt;0")+COUNTIF('Data R6'!U113,"&gt;0")+COUNTIF('Data R6'!W113,"&gt;0")+COUNTIF('Data R6'!Y113,"&gt;0"))&gt;0,1,0))</f>
        <v/>
      </c>
      <c r="M5101" t="inlineStr">
        <is>
          <t>Data R</t>
        </is>
      </c>
    </row>
    <row r="5102">
      <c r="A5102" t="inlineStr">
        <is>
          <t>Regional 6</t>
        </is>
      </c>
      <c r="B5102">
        <f>IF('Data R6'!C114="","",'Data R6'!B114)</f>
        <v/>
      </c>
      <c r="C5102">
        <f>IF('Data R6'!C114="","",'Data R6'!C114)</f>
        <v/>
      </c>
      <c r="D5102">
        <f>IF('Data R6'!C114="","",'Data R6'!D114)</f>
        <v/>
      </c>
      <c r="E5102">
        <f>IF('Data R6'!C114="","",'Data R6'!E114)</f>
        <v/>
      </c>
      <c r="F5102">
        <f>IF('Data R6'!C114="","",'Data R6'!F114)</f>
        <v/>
      </c>
      <c r="G5102">
        <f>IF('Data R6'!C114="","",'Data R6'!AD114)</f>
        <v/>
      </c>
      <c r="H5102">
        <f>IF('Data R6'!C114="","",'Data R6'!AC114)</f>
        <v/>
      </c>
      <c r="I5102">
        <f>IF('Data R6'!C114="","",COUNTIF('Data R6'!J114,"&gt;0")+COUNTIF('Data R6'!L114,"&gt;0")+COUNTIF('Data R6'!N114,"&gt;0")+COUNTIF('Data R6'!P114,"&gt;0")+COUNTIF('Data R6'!R114,"&gt;0")+COUNTIF('Data R6'!T114,"&gt;0")+COUNTIF('Data R6'!V114,"&gt;0")+COUNTIF('Data R6'!X114,"&gt;0"))</f>
        <v/>
      </c>
      <c r="J5102">
        <f>IF('Data R6'!C114="","",IF((COUNTIF('Data R6'!K114,"&gt;0")+COUNTIF('Data R6'!M114,"&gt;0")+COUNTIF('Data R6'!O114,"&gt;0")+COUNTIF('Data R6'!Q114,"&gt;0")+COUNTIF('Data R6'!S114,"&gt;0")+COUNTIF('Data R6'!U114,"&gt;0")+COUNTIF('Data R6'!W114,"&gt;0")+COUNTIF('Data R6'!Y114,"&gt;0"))&gt;0,1,0))</f>
        <v/>
      </c>
      <c r="M5102" t="inlineStr">
        <is>
          <t>Data R</t>
        </is>
      </c>
    </row>
    <row r="5103">
      <c r="A5103" t="inlineStr">
        <is>
          <t>Regional 6</t>
        </is>
      </c>
      <c r="B5103">
        <f>IF('Data R6'!C115="","",'Data R6'!B115)</f>
        <v/>
      </c>
      <c r="C5103">
        <f>IF('Data R6'!C115="","",'Data R6'!C115)</f>
        <v/>
      </c>
      <c r="D5103">
        <f>IF('Data R6'!C115="","",'Data R6'!D115)</f>
        <v/>
      </c>
      <c r="E5103">
        <f>IF('Data R6'!C115="","",'Data R6'!E115)</f>
        <v/>
      </c>
      <c r="F5103">
        <f>IF('Data R6'!C115="","",'Data R6'!F115)</f>
        <v/>
      </c>
      <c r="G5103">
        <f>IF('Data R6'!C115="","",'Data R6'!AD115)</f>
        <v/>
      </c>
      <c r="H5103">
        <f>IF('Data R6'!C115="","",'Data R6'!AC115)</f>
        <v/>
      </c>
      <c r="I5103">
        <f>IF('Data R6'!C115="","",COUNTIF('Data R6'!J115,"&gt;0")+COUNTIF('Data R6'!L115,"&gt;0")+COUNTIF('Data R6'!N115,"&gt;0")+COUNTIF('Data R6'!P115,"&gt;0")+COUNTIF('Data R6'!R115,"&gt;0")+COUNTIF('Data R6'!T115,"&gt;0")+COUNTIF('Data R6'!V115,"&gt;0")+COUNTIF('Data R6'!X115,"&gt;0"))</f>
        <v/>
      </c>
      <c r="J5103">
        <f>IF('Data R6'!C115="","",IF((COUNTIF('Data R6'!K115,"&gt;0")+COUNTIF('Data R6'!M115,"&gt;0")+COUNTIF('Data R6'!O115,"&gt;0")+COUNTIF('Data R6'!Q115,"&gt;0")+COUNTIF('Data R6'!S115,"&gt;0")+COUNTIF('Data R6'!U115,"&gt;0")+COUNTIF('Data R6'!W115,"&gt;0")+COUNTIF('Data R6'!Y115,"&gt;0"))&gt;0,1,0))</f>
        <v/>
      </c>
      <c r="M5103" t="inlineStr">
        <is>
          <t>Data R</t>
        </is>
      </c>
    </row>
    <row r="5104">
      <c r="A5104" t="inlineStr">
        <is>
          <t>Regional 6</t>
        </is>
      </c>
      <c r="B5104">
        <f>IF('Data R6'!C116="","",'Data R6'!B116)</f>
        <v/>
      </c>
      <c r="C5104">
        <f>IF('Data R6'!C116="","",'Data R6'!C116)</f>
        <v/>
      </c>
      <c r="D5104">
        <f>IF('Data R6'!C116="","",'Data R6'!D116)</f>
        <v/>
      </c>
      <c r="E5104">
        <f>IF('Data R6'!C116="","",'Data R6'!E116)</f>
        <v/>
      </c>
      <c r="F5104">
        <f>IF('Data R6'!C116="","",'Data R6'!F116)</f>
        <v/>
      </c>
      <c r="G5104">
        <f>IF('Data R6'!C116="","",'Data R6'!AD116)</f>
        <v/>
      </c>
      <c r="H5104">
        <f>IF('Data R6'!C116="","",'Data R6'!AC116)</f>
        <v/>
      </c>
      <c r="I5104">
        <f>IF('Data R6'!C116="","",COUNTIF('Data R6'!J116,"&gt;0")+COUNTIF('Data R6'!L116,"&gt;0")+COUNTIF('Data R6'!N116,"&gt;0")+COUNTIF('Data R6'!P116,"&gt;0")+COUNTIF('Data R6'!R116,"&gt;0")+COUNTIF('Data R6'!T116,"&gt;0")+COUNTIF('Data R6'!V116,"&gt;0")+COUNTIF('Data R6'!X116,"&gt;0"))</f>
        <v/>
      </c>
      <c r="J5104">
        <f>IF('Data R6'!C116="","",IF((COUNTIF('Data R6'!K116,"&gt;0")+COUNTIF('Data R6'!M116,"&gt;0")+COUNTIF('Data R6'!O116,"&gt;0")+COUNTIF('Data R6'!Q116,"&gt;0")+COUNTIF('Data R6'!S116,"&gt;0")+COUNTIF('Data R6'!U116,"&gt;0")+COUNTIF('Data R6'!W116,"&gt;0")+COUNTIF('Data R6'!Y116,"&gt;0"))&gt;0,1,0))</f>
        <v/>
      </c>
      <c r="M5104" t="inlineStr">
        <is>
          <t>Data R</t>
        </is>
      </c>
    </row>
    <row r="5105">
      <c r="A5105" t="inlineStr">
        <is>
          <t>Regional 6</t>
        </is>
      </c>
      <c r="B5105">
        <f>IF('Data R6'!C117="","",'Data R6'!B117)</f>
        <v/>
      </c>
      <c r="C5105">
        <f>IF('Data R6'!C117="","",'Data R6'!C117)</f>
        <v/>
      </c>
      <c r="D5105">
        <f>IF('Data R6'!C117="","",'Data R6'!D117)</f>
        <v/>
      </c>
      <c r="E5105">
        <f>IF('Data R6'!C117="","",'Data R6'!E117)</f>
        <v/>
      </c>
      <c r="F5105">
        <f>IF('Data R6'!C117="","",'Data R6'!F117)</f>
        <v/>
      </c>
      <c r="G5105">
        <f>IF('Data R6'!C117="","",'Data R6'!AD117)</f>
        <v/>
      </c>
      <c r="H5105">
        <f>IF('Data R6'!C117="","",'Data R6'!AC117)</f>
        <v/>
      </c>
      <c r="I5105">
        <f>IF('Data R6'!C117="","",COUNTIF('Data R6'!J117,"&gt;0")+COUNTIF('Data R6'!L117,"&gt;0")+COUNTIF('Data R6'!N117,"&gt;0")+COUNTIF('Data R6'!P117,"&gt;0")+COUNTIF('Data R6'!R117,"&gt;0")+COUNTIF('Data R6'!T117,"&gt;0")+COUNTIF('Data R6'!V117,"&gt;0")+COUNTIF('Data R6'!X117,"&gt;0"))</f>
        <v/>
      </c>
      <c r="J5105">
        <f>IF('Data R6'!C117="","",IF((COUNTIF('Data R6'!K117,"&gt;0")+COUNTIF('Data R6'!M117,"&gt;0")+COUNTIF('Data R6'!O117,"&gt;0")+COUNTIF('Data R6'!Q117,"&gt;0")+COUNTIF('Data R6'!S117,"&gt;0")+COUNTIF('Data R6'!U117,"&gt;0")+COUNTIF('Data R6'!W117,"&gt;0")+COUNTIF('Data R6'!Y117,"&gt;0"))&gt;0,1,0))</f>
        <v/>
      </c>
      <c r="M5105" t="inlineStr">
        <is>
          <t>Data R</t>
        </is>
      </c>
    </row>
    <row r="5106">
      <c r="A5106" t="inlineStr">
        <is>
          <t>Regional 6</t>
        </is>
      </c>
      <c r="B5106">
        <f>IF('Data R6'!C118="","",'Data R6'!B118)</f>
        <v/>
      </c>
      <c r="C5106">
        <f>IF('Data R6'!C118="","",'Data R6'!C118)</f>
        <v/>
      </c>
      <c r="D5106">
        <f>IF('Data R6'!C118="","",'Data R6'!D118)</f>
        <v/>
      </c>
      <c r="E5106">
        <f>IF('Data R6'!C118="","",'Data R6'!E118)</f>
        <v/>
      </c>
      <c r="F5106">
        <f>IF('Data R6'!C118="","",'Data R6'!F118)</f>
        <v/>
      </c>
      <c r="G5106">
        <f>IF('Data R6'!C118="","",'Data R6'!AD118)</f>
        <v/>
      </c>
      <c r="H5106">
        <f>IF('Data R6'!C118="","",'Data R6'!AC118)</f>
        <v/>
      </c>
      <c r="I5106">
        <f>IF('Data R6'!C118="","",COUNTIF('Data R6'!J118,"&gt;0")+COUNTIF('Data R6'!L118,"&gt;0")+COUNTIF('Data R6'!N118,"&gt;0")+COUNTIF('Data R6'!P118,"&gt;0")+COUNTIF('Data R6'!R118,"&gt;0")+COUNTIF('Data R6'!T118,"&gt;0")+COUNTIF('Data R6'!V118,"&gt;0")+COUNTIF('Data R6'!X118,"&gt;0"))</f>
        <v/>
      </c>
      <c r="J5106">
        <f>IF('Data R6'!C118="","",IF((COUNTIF('Data R6'!K118,"&gt;0")+COUNTIF('Data R6'!M118,"&gt;0")+COUNTIF('Data R6'!O118,"&gt;0")+COUNTIF('Data R6'!Q118,"&gt;0")+COUNTIF('Data R6'!S118,"&gt;0")+COUNTIF('Data R6'!U118,"&gt;0")+COUNTIF('Data R6'!W118,"&gt;0")+COUNTIF('Data R6'!Y118,"&gt;0"))&gt;0,1,0))</f>
        <v/>
      </c>
      <c r="M5106" t="inlineStr">
        <is>
          <t>Data R</t>
        </is>
      </c>
    </row>
    <row r="5107">
      <c r="A5107" t="inlineStr">
        <is>
          <t>Regional 6</t>
        </is>
      </c>
      <c r="B5107">
        <f>IF('Data R6'!C119="","",'Data R6'!B119)</f>
        <v/>
      </c>
      <c r="C5107">
        <f>IF('Data R6'!C119="","",'Data R6'!C119)</f>
        <v/>
      </c>
      <c r="D5107">
        <f>IF('Data R6'!C119="","",'Data R6'!D119)</f>
        <v/>
      </c>
      <c r="E5107">
        <f>IF('Data R6'!C119="","",'Data R6'!E119)</f>
        <v/>
      </c>
      <c r="F5107">
        <f>IF('Data R6'!C119="","",'Data R6'!F119)</f>
        <v/>
      </c>
      <c r="G5107">
        <f>IF('Data R6'!C119="","",'Data R6'!AD119)</f>
        <v/>
      </c>
      <c r="H5107">
        <f>IF('Data R6'!C119="","",'Data R6'!AC119)</f>
        <v/>
      </c>
      <c r="I5107">
        <f>IF('Data R6'!C119="","",COUNTIF('Data R6'!J119,"&gt;0")+COUNTIF('Data R6'!L119,"&gt;0")+COUNTIF('Data R6'!N119,"&gt;0")+COUNTIF('Data R6'!P119,"&gt;0")+COUNTIF('Data R6'!R119,"&gt;0")+COUNTIF('Data R6'!T119,"&gt;0")+COUNTIF('Data R6'!V119,"&gt;0")+COUNTIF('Data R6'!X119,"&gt;0"))</f>
        <v/>
      </c>
      <c r="J5107">
        <f>IF('Data R6'!C119="","",IF((COUNTIF('Data R6'!K119,"&gt;0")+COUNTIF('Data R6'!M119,"&gt;0")+COUNTIF('Data R6'!O119,"&gt;0")+COUNTIF('Data R6'!Q119,"&gt;0")+COUNTIF('Data R6'!S119,"&gt;0")+COUNTIF('Data R6'!U119,"&gt;0")+COUNTIF('Data R6'!W119,"&gt;0")+COUNTIF('Data R6'!Y119,"&gt;0"))&gt;0,1,0))</f>
        <v/>
      </c>
      <c r="M5107" t="inlineStr">
        <is>
          <t>Data R</t>
        </is>
      </c>
    </row>
    <row r="5108">
      <c r="A5108" t="inlineStr">
        <is>
          <t>Regional 6</t>
        </is>
      </c>
      <c r="B5108">
        <f>IF('Data R6'!C120="","",'Data R6'!B120)</f>
        <v/>
      </c>
      <c r="C5108">
        <f>IF('Data R6'!C120="","",'Data R6'!C120)</f>
        <v/>
      </c>
      <c r="D5108">
        <f>IF('Data R6'!C120="","",'Data R6'!D120)</f>
        <v/>
      </c>
      <c r="E5108">
        <f>IF('Data R6'!C120="","",'Data R6'!E120)</f>
        <v/>
      </c>
      <c r="F5108">
        <f>IF('Data R6'!C120="","",'Data R6'!F120)</f>
        <v/>
      </c>
      <c r="G5108">
        <f>IF('Data R6'!C120="","",'Data R6'!AD120)</f>
        <v/>
      </c>
      <c r="H5108">
        <f>IF('Data R6'!C120="","",'Data R6'!AC120)</f>
        <v/>
      </c>
      <c r="I5108">
        <f>IF('Data R6'!C120="","",COUNTIF('Data R6'!J120,"&gt;0")+COUNTIF('Data R6'!L120,"&gt;0")+COUNTIF('Data R6'!N120,"&gt;0")+COUNTIF('Data R6'!P120,"&gt;0")+COUNTIF('Data R6'!R120,"&gt;0")+COUNTIF('Data R6'!T120,"&gt;0")+COUNTIF('Data R6'!V120,"&gt;0")+COUNTIF('Data R6'!X120,"&gt;0"))</f>
        <v/>
      </c>
      <c r="J5108">
        <f>IF('Data R6'!C120="","",IF((COUNTIF('Data R6'!K120,"&gt;0")+COUNTIF('Data R6'!M120,"&gt;0")+COUNTIF('Data R6'!O120,"&gt;0")+COUNTIF('Data R6'!Q120,"&gt;0")+COUNTIF('Data R6'!S120,"&gt;0")+COUNTIF('Data R6'!U120,"&gt;0")+COUNTIF('Data R6'!W120,"&gt;0")+COUNTIF('Data R6'!Y120,"&gt;0"))&gt;0,1,0))</f>
        <v/>
      </c>
      <c r="M5108" t="inlineStr">
        <is>
          <t>Data R</t>
        </is>
      </c>
    </row>
    <row r="5109">
      <c r="A5109" t="inlineStr">
        <is>
          <t>Regional 6</t>
        </is>
      </c>
      <c r="B5109">
        <f>IF('Data R6'!C121="","",'Data R6'!B121)</f>
        <v/>
      </c>
      <c r="C5109">
        <f>IF('Data R6'!C121="","",'Data R6'!C121)</f>
        <v/>
      </c>
      <c r="D5109">
        <f>IF('Data R6'!C121="","",'Data R6'!D121)</f>
        <v/>
      </c>
      <c r="E5109">
        <f>IF('Data R6'!C121="","",'Data R6'!E121)</f>
        <v/>
      </c>
      <c r="F5109">
        <f>IF('Data R6'!C121="","",'Data R6'!F121)</f>
        <v/>
      </c>
      <c r="G5109">
        <f>IF('Data R6'!C121="","",'Data R6'!AD121)</f>
        <v/>
      </c>
      <c r="H5109">
        <f>IF('Data R6'!C121="","",'Data R6'!AC121)</f>
        <v/>
      </c>
      <c r="I5109">
        <f>IF('Data R6'!C121="","",COUNTIF('Data R6'!J121,"&gt;0")+COUNTIF('Data R6'!L121,"&gt;0")+COUNTIF('Data R6'!N121,"&gt;0")+COUNTIF('Data R6'!P121,"&gt;0")+COUNTIF('Data R6'!R121,"&gt;0")+COUNTIF('Data R6'!T121,"&gt;0")+COUNTIF('Data R6'!V121,"&gt;0")+COUNTIF('Data R6'!X121,"&gt;0"))</f>
        <v/>
      </c>
      <c r="J5109">
        <f>IF('Data R6'!C121="","",IF((COUNTIF('Data R6'!K121,"&gt;0")+COUNTIF('Data R6'!M121,"&gt;0")+COUNTIF('Data R6'!O121,"&gt;0")+COUNTIF('Data R6'!Q121,"&gt;0")+COUNTIF('Data R6'!S121,"&gt;0")+COUNTIF('Data R6'!U121,"&gt;0")+COUNTIF('Data R6'!W121,"&gt;0")+COUNTIF('Data R6'!Y121,"&gt;0"))&gt;0,1,0))</f>
        <v/>
      </c>
      <c r="M5109" t="inlineStr">
        <is>
          <t>Data R</t>
        </is>
      </c>
    </row>
    <row r="5110">
      <c r="A5110" t="inlineStr">
        <is>
          <t>Regional 6</t>
        </is>
      </c>
      <c r="B5110">
        <f>IF('Data R6'!C122="","",'Data R6'!B122)</f>
        <v/>
      </c>
      <c r="C5110">
        <f>IF('Data R6'!C122="","",'Data R6'!C122)</f>
        <v/>
      </c>
      <c r="D5110">
        <f>IF('Data R6'!C122="","",'Data R6'!D122)</f>
        <v/>
      </c>
      <c r="E5110">
        <f>IF('Data R6'!C122="","",'Data R6'!E122)</f>
        <v/>
      </c>
      <c r="F5110">
        <f>IF('Data R6'!C122="","",'Data R6'!F122)</f>
        <v/>
      </c>
      <c r="G5110">
        <f>IF('Data R6'!C122="","",'Data R6'!AD122)</f>
        <v/>
      </c>
      <c r="H5110">
        <f>IF('Data R6'!C122="","",'Data R6'!AC122)</f>
        <v/>
      </c>
      <c r="I5110">
        <f>IF('Data R6'!C122="","",COUNTIF('Data R6'!J122,"&gt;0")+COUNTIF('Data R6'!L122,"&gt;0")+COUNTIF('Data R6'!N122,"&gt;0")+COUNTIF('Data R6'!P122,"&gt;0")+COUNTIF('Data R6'!R122,"&gt;0")+COUNTIF('Data R6'!T122,"&gt;0")+COUNTIF('Data R6'!V122,"&gt;0")+COUNTIF('Data R6'!X122,"&gt;0"))</f>
        <v/>
      </c>
      <c r="J5110">
        <f>IF('Data R6'!C122="","",IF((COUNTIF('Data R6'!K122,"&gt;0")+COUNTIF('Data R6'!M122,"&gt;0")+COUNTIF('Data R6'!O122,"&gt;0")+COUNTIF('Data R6'!Q122,"&gt;0")+COUNTIF('Data R6'!S122,"&gt;0")+COUNTIF('Data R6'!U122,"&gt;0")+COUNTIF('Data R6'!W122,"&gt;0")+COUNTIF('Data R6'!Y122,"&gt;0"))&gt;0,1,0))</f>
        <v/>
      </c>
      <c r="M5110" t="inlineStr">
        <is>
          <t>Data R</t>
        </is>
      </c>
    </row>
    <row r="5111">
      <c r="A5111" t="inlineStr">
        <is>
          <t>Regional 6</t>
        </is>
      </c>
      <c r="B5111">
        <f>IF('Data R6'!C123="","",'Data R6'!B123)</f>
        <v/>
      </c>
      <c r="C5111">
        <f>IF('Data R6'!C123="","",'Data R6'!C123)</f>
        <v/>
      </c>
      <c r="D5111">
        <f>IF('Data R6'!C123="","",'Data R6'!D123)</f>
        <v/>
      </c>
      <c r="E5111">
        <f>IF('Data R6'!C123="","",'Data R6'!E123)</f>
        <v/>
      </c>
      <c r="F5111">
        <f>IF('Data R6'!C123="","",'Data R6'!F123)</f>
        <v/>
      </c>
      <c r="G5111">
        <f>IF('Data R6'!C123="","",'Data R6'!AD123)</f>
        <v/>
      </c>
      <c r="H5111">
        <f>IF('Data R6'!C123="","",'Data R6'!AC123)</f>
        <v/>
      </c>
      <c r="I5111">
        <f>IF('Data R6'!C123="","",COUNTIF('Data R6'!J123,"&gt;0")+COUNTIF('Data R6'!L123,"&gt;0")+COUNTIF('Data R6'!N123,"&gt;0")+COUNTIF('Data R6'!P123,"&gt;0")+COUNTIF('Data R6'!R123,"&gt;0")+COUNTIF('Data R6'!T123,"&gt;0")+COUNTIF('Data R6'!V123,"&gt;0")+COUNTIF('Data R6'!X123,"&gt;0"))</f>
        <v/>
      </c>
      <c r="J5111">
        <f>IF('Data R6'!C123="","",IF((COUNTIF('Data R6'!K123,"&gt;0")+COUNTIF('Data R6'!M123,"&gt;0")+COUNTIF('Data R6'!O123,"&gt;0")+COUNTIF('Data R6'!Q123,"&gt;0")+COUNTIF('Data R6'!S123,"&gt;0")+COUNTIF('Data R6'!U123,"&gt;0")+COUNTIF('Data R6'!W123,"&gt;0")+COUNTIF('Data R6'!Y123,"&gt;0"))&gt;0,1,0))</f>
        <v/>
      </c>
      <c r="M5111" t="inlineStr">
        <is>
          <t>Data R</t>
        </is>
      </c>
    </row>
    <row r="5112">
      <c r="A5112" t="inlineStr">
        <is>
          <t>Regional 6</t>
        </is>
      </c>
      <c r="B5112">
        <f>IF('Data R6'!C124="","",'Data R6'!B124)</f>
        <v/>
      </c>
      <c r="C5112">
        <f>IF('Data R6'!C124="","",'Data R6'!C124)</f>
        <v/>
      </c>
      <c r="D5112">
        <f>IF('Data R6'!C124="","",'Data R6'!D124)</f>
        <v/>
      </c>
      <c r="E5112">
        <f>IF('Data R6'!C124="","",'Data R6'!E124)</f>
        <v/>
      </c>
      <c r="F5112">
        <f>IF('Data R6'!C124="","",'Data R6'!F124)</f>
        <v/>
      </c>
      <c r="G5112">
        <f>IF('Data R6'!C124="","",'Data R6'!AD124)</f>
        <v/>
      </c>
      <c r="H5112">
        <f>IF('Data R6'!C124="","",'Data R6'!AC124)</f>
        <v/>
      </c>
      <c r="I5112">
        <f>IF('Data R6'!C124="","",COUNTIF('Data R6'!J124,"&gt;0")+COUNTIF('Data R6'!L124,"&gt;0")+COUNTIF('Data R6'!N124,"&gt;0")+COUNTIF('Data R6'!P124,"&gt;0")+COUNTIF('Data R6'!R124,"&gt;0")+COUNTIF('Data R6'!T124,"&gt;0")+COUNTIF('Data R6'!V124,"&gt;0")+COUNTIF('Data R6'!X124,"&gt;0"))</f>
        <v/>
      </c>
      <c r="J5112">
        <f>IF('Data R6'!C124="","",IF((COUNTIF('Data R6'!K124,"&gt;0")+COUNTIF('Data R6'!M124,"&gt;0")+COUNTIF('Data R6'!O124,"&gt;0")+COUNTIF('Data R6'!Q124,"&gt;0")+COUNTIF('Data R6'!S124,"&gt;0")+COUNTIF('Data R6'!U124,"&gt;0")+COUNTIF('Data R6'!W124,"&gt;0")+COUNTIF('Data R6'!Y124,"&gt;0"))&gt;0,1,0))</f>
        <v/>
      </c>
      <c r="M5112" t="inlineStr">
        <is>
          <t>Data R</t>
        </is>
      </c>
    </row>
    <row r="5113">
      <c r="A5113" t="inlineStr">
        <is>
          <t>Regional 6</t>
        </is>
      </c>
      <c r="B5113">
        <f>IF('Data R6'!C125="","",'Data R6'!B125)</f>
        <v/>
      </c>
      <c r="C5113">
        <f>IF('Data R6'!C125="","",'Data R6'!C125)</f>
        <v/>
      </c>
      <c r="D5113">
        <f>IF('Data R6'!C125="","",'Data R6'!D125)</f>
        <v/>
      </c>
      <c r="E5113">
        <f>IF('Data R6'!C125="","",'Data R6'!E125)</f>
        <v/>
      </c>
      <c r="F5113">
        <f>IF('Data R6'!C125="","",'Data R6'!F125)</f>
        <v/>
      </c>
      <c r="G5113">
        <f>IF('Data R6'!C125="","",'Data R6'!AD125)</f>
        <v/>
      </c>
      <c r="H5113">
        <f>IF('Data R6'!C125="","",'Data R6'!AC125)</f>
        <v/>
      </c>
      <c r="I5113">
        <f>IF('Data R6'!C125="","",COUNTIF('Data R6'!J125,"&gt;0")+COUNTIF('Data R6'!L125,"&gt;0")+COUNTIF('Data R6'!N125,"&gt;0")+COUNTIF('Data R6'!P125,"&gt;0")+COUNTIF('Data R6'!R125,"&gt;0")+COUNTIF('Data R6'!T125,"&gt;0")+COUNTIF('Data R6'!V125,"&gt;0")+COUNTIF('Data R6'!X125,"&gt;0"))</f>
        <v/>
      </c>
      <c r="J5113">
        <f>IF('Data R6'!C125="","",IF((COUNTIF('Data R6'!K125,"&gt;0")+COUNTIF('Data R6'!M125,"&gt;0")+COUNTIF('Data R6'!O125,"&gt;0")+COUNTIF('Data R6'!Q125,"&gt;0")+COUNTIF('Data R6'!S125,"&gt;0")+COUNTIF('Data R6'!U125,"&gt;0")+COUNTIF('Data R6'!W125,"&gt;0")+COUNTIF('Data R6'!Y125,"&gt;0"))&gt;0,1,0))</f>
        <v/>
      </c>
      <c r="M5113" t="inlineStr">
        <is>
          <t>Data R</t>
        </is>
      </c>
    </row>
    <row r="5114">
      <c r="A5114" t="inlineStr">
        <is>
          <t>Regional 6</t>
        </is>
      </c>
      <c r="B5114">
        <f>IF('Data R6'!C126="","",'Data R6'!B126)</f>
        <v/>
      </c>
      <c r="C5114">
        <f>IF('Data R6'!C126="","",'Data R6'!C126)</f>
        <v/>
      </c>
      <c r="D5114">
        <f>IF('Data R6'!C126="","",'Data R6'!D126)</f>
        <v/>
      </c>
      <c r="E5114">
        <f>IF('Data R6'!C126="","",'Data R6'!E126)</f>
        <v/>
      </c>
      <c r="F5114">
        <f>IF('Data R6'!C126="","",'Data R6'!F126)</f>
        <v/>
      </c>
      <c r="G5114">
        <f>IF('Data R6'!C126="","",'Data R6'!AD126)</f>
        <v/>
      </c>
      <c r="H5114">
        <f>IF('Data R6'!C126="","",'Data R6'!AC126)</f>
        <v/>
      </c>
      <c r="I5114">
        <f>IF('Data R6'!C126="","",COUNTIF('Data R6'!J126,"&gt;0")+COUNTIF('Data R6'!L126,"&gt;0")+COUNTIF('Data R6'!N126,"&gt;0")+COUNTIF('Data R6'!P126,"&gt;0")+COUNTIF('Data R6'!R126,"&gt;0")+COUNTIF('Data R6'!T126,"&gt;0")+COUNTIF('Data R6'!V126,"&gt;0")+COUNTIF('Data R6'!X126,"&gt;0"))</f>
        <v/>
      </c>
      <c r="J5114">
        <f>IF('Data R6'!C126="","",IF((COUNTIF('Data R6'!K126,"&gt;0")+COUNTIF('Data R6'!M126,"&gt;0")+COUNTIF('Data R6'!O126,"&gt;0")+COUNTIF('Data R6'!Q126,"&gt;0")+COUNTIF('Data R6'!S126,"&gt;0")+COUNTIF('Data R6'!U126,"&gt;0")+COUNTIF('Data R6'!W126,"&gt;0")+COUNTIF('Data R6'!Y126,"&gt;0"))&gt;0,1,0))</f>
        <v/>
      </c>
      <c r="M5114" t="inlineStr">
        <is>
          <t>Data R</t>
        </is>
      </c>
    </row>
    <row r="5115">
      <c r="A5115" t="inlineStr">
        <is>
          <t>Regional 6</t>
        </is>
      </c>
      <c r="B5115">
        <f>IF('Data R6'!C127="","",'Data R6'!B127)</f>
        <v/>
      </c>
      <c r="C5115">
        <f>IF('Data R6'!C127="","",'Data R6'!C127)</f>
        <v/>
      </c>
      <c r="D5115">
        <f>IF('Data R6'!C127="","",'Data R6'!D127)</f>
        <v/>
      </c>
      <c r="E5115">
        <f>IF('Data R6'!C127="","",'Data R6'!E127)</f>
        <v/>
      </c>
      <c r="F5115">
        <f>IF('Data R6'!C127="","",'Data R6'!F127)</f>
        <v/>
      </c>
      <c r="G5115">
        <f>IF('Data R6'!C127="","",'Data R6'!AD127)</f>
        <v/>
      </c>
      <c r="H5115">
        <f>IF('Data R6'!C127="","",'Data R6'!AC127)</f>
        <v/>
      </c>
      <c r="I5115">
        <f>IF('Data R6'!C127="","",COUNTIF('Data R6'!J127,"&gt;0")+COUNTIF('Data R6'!L127,"&gt;0")+COUNTIF('Data R6'!N127,"&gt;0")+COUNTIF('Data R6'!P127,"&gt;0")+COUNTIF('Data R6'!R127,"&gt;0")+COUNTIF('Data R6'!T127,"&gt;0")+COUNTIF('Data R6'!V127,"&gt;0")+COUNTIF('Data R6'!X127,"&gt;0"))</f>
        <v/>
      </c>
      <c r="J5115">
        <f>IF('Data R6'!C127="","",IF((COUNTIF('Data R6'!K127,"&gt;0")+COUNTIF('Data R6'!M127,"&gt;0")+COUNTIF('Data R6'!O127,"&gt;0")+COUNTIF('Data R6'!Q127,"&gt;0")+COUNTIF('Data R6'!S127,"&gt;0")+COUNTIF('Data R6'!U127,"&gt;0")+COUNTIF('Data R6'!W127,"&gt;0")+COUNTIF('Data R6'!Y127,"&gt;0"))&gt;0,1,0))</f>
        <v/>
      </c>
      <c r="M5115" t="inlineStr">
        <is>
          <t>Data R</t>
        </is>
      </c>
    </row>
    <row r="5116">
      <c r="A5116" t="inlineStr">
        <is>
          <t>Regional 6</t>
        </is>
      </c>
      <c r="B5116">
        <f>IF('Data R6'!C128="","",'Data R6'!B128)</f>
        <v/>
      </c>
      <c r="C5116">
        <f>IF('Data R6'!C128="","",'Data R6'!C128)</f>
        <v/>
      </c>
      <c r="D5116">
        <f>IF('Data R6'!C128="","",'Data R6'!D128)</f>
        <v/>
      </c>
      <c r="E5116">
        <f>IF('Data R6'!C128="","",'Data R6'!E128)</f>
        <v/>
      </c>
      <c r="F5116">
        <f>IF('Data R6'!C128="","",'Data R6'!F128)</f>
        <v/>
      </c>
      <c r="G5116">
        <f>IF('Data R6'!C128="","",'Data R6'!AD128)</f>
        <v/>
      </c>
      <c r="H5116">
        <f>IF('Data R6'!C128="","",'Data R6'!AC128)</f>
        <v/>
      </c>
      <c r="I5116">
        <f>IF('Data R6'!C128="","",COUNTIF('Data R6'!J128,"&gt;0")+COUNTIF('Data R6'!L128,"&gt;0")+COUNTIF('Data R6'!N128,"&gt;0")+COUNTIF('Data R6'!P128,"&gt;0")+COUNTIF('Data R6'!R128,"&gt;0")+COUNTIF('Data R6'!T128,"&gt;0")+COUNTIF('Data R6'!V128,"&gt;0")+COUNTIF('Data R6'!X128,"&gt;0"))</f>
        <v/>
      </c>
      <c r="J5116">
        <f>IF('Data R6'!C128="","",IF((COUNTIF('Data R6'!K128,"&gt;0")+COUNTIF('Data R6'!M128,"&gt;0")+COUNTIF('Data R6'!O128,"&gt;0")+COUNTIF('Data R6'!Q128,"&gt;0")+COUNTIF('Data R6'!S128,"&gt;0")+COUNTIF('Data R6'!U128,"&gt;0")+COUNTIF('Data R6'!W128,"&gt;0")+COUNTIF('Data R6'!Y128,"&gt;0"))&gt;0,1,0))</f>
        <v/>
      </c>
      <c r="M5116" t="inlineStr">
        <is>
          <t>Data R</t>
        </is>
      </c>
    </row>
    <row r="5117">
      <c r="A5117" t="inlineStr">
        <is>
          <t>Regional 6</t>
        </is>
      </c>
      <c r="B5117">
        <f>IF('Data R6'!C129="","",'Data R6'!B129)</f>
        <v/>
      </c>
      <c r="C5117">
        <f>IF('Data R6'!C129="","",'Data R6'!C129)</f>
        <v/>
      </c>
      <c r="D5117">
        <f>IF('Data R6'!C129="","",'Data R6'!D129)</f>
        <v/>
      </c>
      <c r="E5117">
        <f>IF('Data R6'!C129="","",'Data R6'!E129)</f>
        <v/>
      </c>
      <c r="F5117">
        <f>IF('Data R6'!C129="","",'Data R6'!F129)</f>
        <v/>
      </c>
      <c r="G5117">
        <f>IF('Data R6'!C129="","",'Data R6'!AD129)</f>
        <v/>
      </c>
      <c r="H5117">
        <f>IF('Data R6'!C129="","",'Data R6'!AC129)</f>
        <v/>
      </c>
      <c r="I5117">
        <f>IF('Data R6'!C129="","",COUNTIF('Data R6'!J129,"&gt;0")+COUNTIF('Data R6'!L129,"&gt;0")+COUNTIF('Data R6'!N129,"&gt;0")+COUNTIF('Data R6'!P129,"&gt;0")+COUNTIF('Data R6'!R129,"&gt;0")+COUNTIF('Data R6'!T129,"&gt;0")+COUNTIF('Data R6'!V129,"&gt;0")+COUNTIF('Data R6'!X129,"&gt;0"))</f>
        <v/>
      </c>
      <c r="J5117">
        <f>IF('Data R6'!C129="","",IF((COUNTIF('Data R6'!K129,"&gt;0")+COUNTIF('Data R6'!M129,"&gt;0")+COUNTIF('Data R6'!O129,"&gt;0")+COUNTIF('Data R6'!Q129,"&gt;0")+COUNTIF('Data R6'!S129,"&gt;0")+COUNTIF('Data R6'!U129,"&gt;0")+COUNTIF('Data R6'!W129,"&gt;0")+COUNTIF('Data R6'!Y129,"&gt;0"))&gt;0,1,0))</f>
        <v/>
      </c>
      <c r="M5117" t="inlineStr">
        <is>
          <t>Data R</t>
        </is>
      </c>
    </row>
    <row r="5118">
      <c r="A5118" t="inlineStr">
        <is>
          <t>Regional 6</t>
        </is>
      </c>
      <c r="B5118">
        <f>IF('Data R6'!C130="","",'Data R6'!B130)</f>
        <v/>
      </c>
      <c r="C5118">
        <f>IF('Data R6'!C130="","",'Data R6'!C130)</f>
        <v/>
      </c>
      <c r="D5118">
        <f>IF('Data R6'!C130="","",'Data R6'!D130)</f>
        <v/>
      </c>
      <c r="E5118">
        <f>IF('Data R6'!C130="","",'Data R6'!E130)</f>
        <v/>
      </c>
      <c r="F5118">
        <f>IF('Data R6'!C130="","",'Data R6'!F130)</f>
        <v/>
      </c>
      <c r="G5118">
        <f>IF('Data R6'!C130="","",'Data R6'!AD130)</f>
        <v/>
      </c>
      <c r="H5118">
        <f>IF('Data R6'!C130="","",'Data R6'!AC130)</f>
        <v/>
      </c>
      <c r="I5118">
        <f>IF('Data R6'!C130="","",COUNTIF('Data R6'!J130,"&gt;0")+COUNTIF('Data R6'!L130,"&gt;0")+COUNTIF('Data R6'!N130,"&gt;0")+COUNTIF('Data R6'!P130,"&gt;0")+COUNTIF('Data R6'!R130,"&gt;0")+COUNTIF('Data R6'!T130,"&gt;0")+COUNTIF('Data R6'!V130,"&gt;0")+COUNTIF('Data R6'!X130,"&gt;0"))</f>
        <v/>
      </c>
      <c r="J5118">
        <f>IF('Data R6'!C130="","",IF((COUNTIF('Data R6'!K130,"&gt;0")+COUNTIF('Data R6'!M130,"&gt;0")+COUNTIF('Data R6'!O130,"&gt;0")+COUNTIF('Data R6'!Q130,"&gt;0")+COUNTIF('Data R6'!S130,"&gt;0")+COUNTIF('Data R6'!U130,"&gt;0")+COUNTIF('Data R6'!W130,"&gt;0")+COUNTIF('Data R6'!Y130,"&gt;0"))&gt;0,1,0))</f>
        <v/>
      </c>
      <c r="M5118" t="inlineStr">
        <is>
          <t>Data R</t>
        </is>
      </c>
    </row>
    <row r="5119">
      <c r="A5119" t="inlineStr">
        <is>
          <t>Regional 6</t>
        </is>
      </c>
      <c r="B5119">
        <f>IF('Data R6'!C131="","",'Data R6'!B131)</f>
        <v/>
      </c>
      <c r="C5119">
        <f>IF('Data R6'!C131="","",'Data R6'!C131)</f>
        <v/>
      </c>
      <c r="D5119">
        <f>IF('Data R6'!C131="","",'Data R6'!D131)</f>
        <v/>
      </c>
      <c r="E5119">
        <f>IF('Data R6'!C131="","",'Data R6'!E131)</f>
        <v/>
      </c>
      <c r="F5119">
        <f>IF('Data R6'!C131="","",'Data R6'!F131)</f>
        <v/>
      </c>
      <c r="G5119">
        <f>IF('Data R6'!C131="","",'Data R6'!AD131)</f>
        <v/>
      </c>
      <c r="H5119">
        <f>IF('Data R6'!C131="","",'Data R6'!AC131)</f>
        <v/>
      </c>
      <c r="I5119">
        <f>IF('Data R6'!C131="","",COUNTIF('Data R6'!J131,"&gt;0")+COUNTIF('Data R6'!L131,"&gt;0")+COUNTIF('Data R6'!N131,"&gt;0")+COUNTIF('Data R6'!P131,"&gt;0")+COUNTIF('Data R6'!R131,"&gt;0")+COUNTIF('Data R6'!T131,"&gt;0")+COUNTIF('Data R6'!V131,"&gt;0")+COUNTIF('Data R6'!X131,"&gt;0"))</f>
        <v/>
      </c>
      <c r="J5119">
        <f>IF('Data R6'!C131="","",IF((COUNTIF('Data R6'!K131,"&gt;0")+COUNTIF('Data R6'!M131,"&gt;0")+COUNTIF('Data R6'!O131,"&gt;0")+COUNTIF('Data R6'!Q131,"&gt;0")+COUNTIF('Data R6'!S131,"&gt;0")+COUNTIF('Data R6'!U131,"&gt;0")+COUNTIF('Data R6'!W131,"&gt;0")+COUNTIF('Data R6'!Y131,"&gt;0"))&gt;0,1,0))</f>
        <v/>
      </c>
      <c r="M5119" t="inlineStr">
        <is>
          <t>Data R</t>
        </is>
      </c>
    </row>
    <row r="5120">
      <c r="A5120" t="inlineStr">
        <is>
          <t>Regional 6</t>
        </is>
      </c>
      <c r="B5120">
        <f>IF('Data R6'!C132="","",'Data R6'!B132)</f>
        <v/>
      </c>
      <c r="C5120">
        <f>IF('Data R6'!C132="","",'Data R6'!C132)</f>
        <v/>
      </c>
      <c r="D5120">
        <f>IF('Data R6'!C132="","",'Data R6'!D132)</f>
        <v/>
      </c>
      <c r="E5120">
        <f>IF('Data R6'!C132="","",'Data R6'!E132)</f>
        <v/>
      </c>
      <c r="F5120">
        <f>IF('Data R6'!C132="","",'Data R6'!F132)</f>
        <v/>
      </c>
      <c r="G5120">
        <f>IF('Data R6'!C132="","",'Data R6'!AD132)</f>
        <v/>
      </c>
      <c r="H5120">
        <f>IF('Data R6'!C132="","",'Data R6'!AC132)</f>
        <v/>
      </c>
      <c r="I5120">
        <f>IF('Data R6'!C132="","",COUNTIF('Data R6'!J132,"&gt;0")+COUNTIF('Data R6'!L132,"&gt;0")+COUNTIF('Data R6'!N132,"&gt;0")+COUNTIF('Data R6'!P132,"&gt;0")+COUNTIF('Data R6'!R132,"&gt;0")+COUNTIF('Data R6'!T132,"&gt;0")+COUNTIF('Data R6'!V132,"&gt;0")+COUNTIF('Data R6'!X132,"&gt;0"))</f>
        <v/>
      </c>
      <c r="J5120">
        <f>IF('Data R6'!C132="","",IF((COUNTIF('Data R6'!K132,"&gt;0")+COUNTIF('Data R6'!M132,"&gt;0")+COUNTIF('Data R6'!O132,"&gt;0")+COUNTIF('Data R6'!Q132,"&gt;0")+COUNTIF('Data R6'!S132,"&gt;0")+COUNTIF('Data R6'!U132,"&gt;0")+COUNTIF('Data R6'!W132,"&gt;0")+COUNTIF('Data R6'!Y132,"&gt;0"))&gt;0,1,0))</f>
        <v/>
      </c>
      <c r="M5120" t="inlineStr">
        <is>
          <t>Data R</t>
        </is>
      </c>
    </row>
    <row r="5121">
      <c r="A5121" t="inlineStr">
        <is>
          <t>Regional 6</t>
        </is>
      </c>
      <c r="B5121">
        <f>IF('Data R6'!C133="","",'Data R6'!B133)</f>
        <v/>
      </c>
      <c r="C5121">
        <f>IF('Data R6'!C133="","",'Data R6'!C133)</f>
        <v/>
      </c>
      <c r="D5121">
        <f>IF('Data R6'!C133="","",'Data R6'!D133)</f>
        <v/>
      </c>
      <c r="E5121">
        <f>IF('Data R6'!C133="","",'Data R6'!E133)</f>
        <v/>
      </c>
      <c r="F5121">
        <f>IF('Data R6'!C133="","",'Data R6'!F133)</f>
        <v/>
      </c>
      <c r="G5121">
        <f>IF('Data R6'!C133="","",'Data R6'!AD133)</f>
        <v/>
      </c>
      <c r="H5121">
        <f>IF('Data R6'!C133="","",'Data R6'!AC133)</f>
        <v/>
      </c>
      <c r="I5121">
        <f>IF('Data R6'!C133="","",COUNTIF('Data R6'!J133,"&gt;0")+COUNTIF('Data R6'!L133,"&gt;0")+COUNTIF('Data R6'!N133,"&gt;0")+COUNTIF('Data R6'!P133,"&gt;0")+COUNTIF('Data R6'!R133,"&gt;0")+COUNTIF('Data R6'!T133,"&gt;0")+COUNTIF('Data R6'!V133,"&gt;0")+COUNTIF('Data R6'!X133,"&gt;0"))</f>
        <v/>
      </c>
      <c r="J5121">
        <f>IF('Data R6'!C133="","",IF((COUNTIF('Data R6'!K133,"&gt;0")+COUNTIF('Data R6'!M133,"&gt;0")+COUNTIF('Data R6'!O133,"&gt;0")+COUNTIF('Data R6'!Q133,"&gt;0")+COUNTIF('Data R6'!S133,"&gt;0")+COUNTIF('Data R6'!U133,"&gt;0")+COUNTIF('Data R6'!W133,"&gt;0")+COUNTIF('Data R6'!Y133,"&gt;0"))&gt;0,1,0))</f>
        <v/>
      </c>
      <c r="M5121" t="inlineStr">
        <is>
          <t>Data R</t>
        </is>
      </c>
    </row>
    <row r="5122">
      <c r="A5122" t="inlineStr">
        <is>
          <t>Regional 6</t>
        </is>
      </c>
      <c r="B5122">
        <f>IF('Data R6'!C134="","",'Data R6'!B134)</f>
        <v/>
      </c>
      <c r="C5122">
        <f>IF('Data R6'!C134="","",'Data R6'!C134)</f>
        <v/>
      </c>
      <c r="D5122">
        <f>IF('Data R6'!C134="","",'Data R6'!D134)</f>
        <v/>
      </c>
      <c r="E5122">
        <f>IF('Data R6'!C134="","",'Data R6'!E134)</f>
        <v/>
      </c>
      <c r="F5122">
        <f>IF('Data R6'!C134="","",'Data R6'!F134)</f>
        <v/>
      </c>
      <c r="G5122">
        <f>IF('Data R6'!C134="","",'Data R6'!AD134)</f>
        <v/>
      </c>
      <c r="H5122">
        <f>IF('Data R6'!C134="","",'Data R6'!AC134)</f>
        <v/>
      </c>
      <c r="I5122">
        <f>IF('Data R6'!C134="","",COUNTIF('Data R6'!J134,"&gt;0")+COUNTIF('Data R6'!L134,"&gt;0")+COUNTIF('Data R6'!N134,"&gt;0")+COUNTIF('Data R6'!P134,"&gt;0")+COUNTIF('Data R6'!R134,"&gt;0")+COUNTIF('Data R6'!T134,"&gt;0")+COUNTIF('Data R6'!V134,"&gt;0")+COUNTIF('Data R6'!X134,"&gt;0"))</f>
        <v/>
      </c>
      <c r="J5122">
        <f>IF('Data R6'!C134="","",IF((COUNTIF('Data R6'!K134,"&gt;0")+COUNTIF('Data R6'!M134,"&gt;0")+COUNTIF('Data R6'!O134,"&gt;0")+COUNTIF('Data R6'!Q134,"&gt;0")+COUNTIF('Data R6'!S134,"&gt;0")+COUNTIF('Data R6'!U134,"&gt;0")+COUNTIF('Data R6'!W134,"&gt;0")+COUNTIF('Data R6'!Y134,"&gt;0"))&gt;0,1,0))</f>
        <v/>
      </c>
      <c r="M5122" t="inlineStr">
        <is>
          <t>Data R</t>
        </is>
      </c>
    </row>
    <row r="5123">
      <c r="A5123" t="inlineStr">
        <is>
          <t>Regional 6</t>
        </is>
      </c>
      <c r="B5123">
        <f>IF('Data R6'!C135="","",'Data R6'!B135)</f>
        <v/>
      </c>
      <c r="C5123">
        <f>IF('Data R6'!C135="","",'Data R6'!C135)</f>
        <v/>
      </c>
      <c r="D5123">
        <f>IF('Data R6'!C135="","",'Data R6'!D135)</f>
        <v/>
      </c>
      <c r="E5123">
        <f>IF('Data R6'!C135="","",'Data R6'!E135)</f>
        <v/>
      </c>
      <c r="F5123">
        <f>IF('Data R6'!C135="","",'Data R6'!F135)</f>
        <v/>
      </c>
      <c r="G5123">
        <f>IF('Data R6'!C135="","",'Data R6'!AD135)</f>
        <v/>
      </c>
      <c r="H5123">
        <f>IF('Data R6'!C135="","",'Data R6'!AC135)</f>
        <v/>
      </c>
      <c r="I5123">
        <f>IF('Data R6'!C135="","",COUNTIF('Data R6'!J135,"&gt;0")+COUNTIF('Data R6'!L135,"&gt;0")+COUNTIF('Data R6'!N135,"&gt;0")+COUNTIF('Data R6'!P135,"&gt;0")+COUNTIF('Data R6'!R135,"&gt;0")+COUNTIF('Data R6'!T135,"&gt;0")+COUNTIF('Data R6'!V135,"&gt;0")+COUNTIF('Data R6'!X135,"&gt;0"))</f>
        <v/>
      </c>
      <c r="J5123">
        <f>IF('Data R6'!C135="","",IF((COUNTIF('Data R6'!K135,"&gt;0")+COUNTIF('Data R6'!M135,"&gt;0")+COUNTIF('Data R6'!O135,"&gt;0")+COUNTIF('Data R6'!Q135,"&gt;0")+COUNTIF('Data R6'!S135,"&gt;0")+COUNTIF('Data R6'!U135,"&gt;0")+COUNTIF('Data R6'!W135,"&gt;0")+COUNTIF('Data R6'!Y135,"&gt;0"))&gt;0,1,0))</f>
        <v/>
      </c>
      <c r="M5123" t="inlineStr">
        <is>
          <t>Data R</t>
        </is>
      </c>
    </row>
    <row r="5124">
      <c r="A5124" t="inlineStr">
        <is>
          <t>Regional 6</t>
        </is>
      </c>
      <c r="B5124">
        <f>IF('Data R6'!C136="","",'Data R6'!B136)</f>
        <v/>
      </c>
      <c r="C5124">
        <f>IF('Data R6'!C136="","",'Data R6'!C136)</f>
        <v/>
      </c>
      <c r="D5124">
        <f>IF('Data R6'!C136="","",'Data R6'!D136)</f>
        <v/>
      </c>
      <c r="E5124">
        <f>IF('Data R6'!C136="","",'Data R6'!E136)</f>
        <v/>
      </c>
      <c r="F5124">
        <f>IF('Data R6'!C136="","",'Data R6'!F136)</f>
        <v/>
      </c>
      <c r="G5124">
        <f>IF('Data R6'!C136="","",'Data R6'!AD136)</f>
        <v/>
      </c>
      <c r="H5124">
        <f>IF('Data R6'!C136="","",'Data R6'!AC136)</f>
        <v/>
      </c>
      <c r="I5124">
        <f>IF('Data R6'!C136="","",COUNTIF('Data R6'!J136,"&gt;0")+COUNTIF('Data R6'!L136,"&gt;0")+COUNTIF('Data R6'!N136,"&gt;0")+COUNTIF('Data R6'!P136,"&gt;0")+COUNTIF('Data R6'!R136,"&gt;0")+COUNTIF('Data R6'!T136,"&gt;0")+COUNTIF('Data R6'!V136,"&gt;0")+COUNTIF('Data R6'!X136,"&gt;0"))</f>
        <v/>
      </c>
      <c r="J5124">
        <f>IF('Data R6'!C136="","",IF((COUNTIF('Data R6'!K136,"&gt;0")+COUNTIF('Data R6'!M136,"&gt;0")+COUNTIF('Data R6'!O136,"&gt;0")+COUNTIF('Data R6'!Q136,"&gt;0")+COUNTIF('Data R6'!S136,"&gt;0")+COUNTIF('Data R6'!U136,"&gt;0")+COUNTIF('Data R6'!W136,"&gt;0")+COUNTIF('Data R6'!Y136,"&gt;0"))&gt;0,1,0))</f>
        <v/>
      </c>
      <c r="M5124" t="inlineStr">
        <is>
          <t>Data R</t>
        </is>
      </c>
    </row>
    <row r="5125">
      <c r="A5125" t="inlineStr">
        <is>
          <t>Regional 6</t>
        </is>
      </c>
      <c r="B5125">
        <f>IF('Data R6'!C137="","",'Data R6'!B137)</f>
        <v/>
      </c>
      <c r="C5125">
        <f>IF('Data R6'!C137="","",'Data R6'!C137)</f>
        <v/>
      </c>
      <c r="D5125">
        <f>IF('Data R6'!C137="","",'Data R6'!D137)</f>
        <v/>
      </c>
      <c r="E5125">
        <f>IF('Data R6'!C137="","",'Data R6'!E137)</f>
        <v/>
      </c>
      <c r="F5125">
        <f>IF('Data R6'!C137="","",'Data R6'!F137)</f>
        <v/>
      </c>
      <c r="G5125">
        <f>IF('Data R6'!C137="","",'Data R6'!AD137)</f>
        <v/>
      </c>
      <c r="H5125">
        <f>IF('Data R6'!C137="","",'Data R6'!AC137)</f>
        <v/>
      </c>
      <c r="I5125">
        <f>IF('Data R6'!C137="","",COUNTIF('Data R6'!J137,"&gt;0")+COUNTIF('Data R6'!L137,"&gt;0")+COUNTIF('Data R6'!N137,"&gt;0")+COUNTIF('Data R6'!P137,"&gt;0")+COUNTIF('Data R6'!R137,"&gt;0")+COUNTIF('Data R6'!T137,"&gt;0")+COUNTIF('Data R6'!V137,"&gt;0")+COUNTIF('Data R6'!X137,"&gt;0"))</f>
        <v/>
      </c>
      <c r="J5125">
        <f>IF('Data R6'!C137="","",IF((COUNTIF('Data R6'!K137,"&gt;0")+COUNTIF('Data R6'!M137,"&gt;0")+COUNTIF('Data R6'!O137,"&gt;0")+COUNTIF('Data R6'!Q137,"&gt;0")+COUNTIF('Data R6'!S137,"&gt;0")+COUNTIF('Data R6'!U137,"&gt;0")+COUNTIF('Data R6'!W137,"&gt;0")+COUNTIF('Data R6'!Y137,"&gt;0"))&gt;0,1,0))</f>
        <v/>
      </c>
      <c r="M5125" t="inlineStr">
        <is>
          <t>Data R</t>
        </is>
      </c>
    </row>
    <row r="5126">
      <c r="A5126" t="inlineStr">
        <is>
          <t>Regional 6</t>
        </is>
      </c>
      <c r="B5126">
        <f>IF('Data R6'!C138="","",'Data R6'!B138)</f>
        <v/>
      </c>
      <c r="C5126">
        <f>IF('Data R6'!C138="","",'Data R6'!C138)</f>
        <v/>
      </c>
      <c r="D5126">
        <f>IF('Data R6'!C138="","",'Data R6'!D138)</f>
        <v/>
      </c>
      <c r="E5126">
        <f>IF('Data R6'!C138="","",'Data R6'!E138)</f>
        <v/>
      </c>
      <c r="F5126">
        <f>IF('Data R6'!C138="","",'Data R6'!F138)</f>
        <v/>
      </c>
      <c r="G5126">
        <f>IF('Data R6'!C138="","",'Data R6'!AD138)</f>
        <v/>
      </c>
      <c r="H5126">
        <f>IF('Data R6'!C138="","",'Data R6'!AC138)</f>
        <v/>
      </c>
      <c r="I5126">
        <f>IF('Data R6'!C138="","",COUNTIF('Data R6'!J138,"&gt;0")+COUNTIF('Data R6'!L138,"&gt;0")+COUNTIF('Data R6'!N138,"&gt;0")+COUNTIF('Data R6'!P138,"&gt;0")+COUNTIF('Data R6'!R138,"&gt;0")+COUNTIF('Data R6'!T138,"&gt;0")+COUNTIF('Data R6'!V138,"&gt;0")+COUNTIF('Data R6'!X138,"&gt;0"))</f>
        <v/>
      </c>
      <c r="J5126">
        <f>IF('Data R6'!C138="","",IF((COUNTIF('Data R6'!K138,"&gt;0")+COUNTIF('Data R6'!M138,"&gt;0")+COUNTIF('Data R6'!O138,"&gt;0")+COUNTIF('Data R6'!Q138,"&gt;0")+COUNTIF('Data R6'!S138,"&gt;0")+COUNTIF('Data R6'!U138,"&gt;0")+COUNTIF('Data R6'!W138,"&gt;0")+COUNTIF('Data R6'!Y138,"&gt;0"))&gt;0,1,0))</f>
        <v/>
      </c>
      <c r="M5126" t="inlineStr">
        <is>
          <t>Data R</t>
        </is>
      </c>
    </row>
    <row r="5127">
      <c r="A5127" t="inlineStr">
        <is>
          <t>Regional 6</t>
        </is>
      </c>
      <c r="B5127">
        <f>IF('Data R6'!C139="","",'Data R6'!B139)</f>
        <v/>
      </c>
      <c r="C5127">
        <f>IF('Data R6'!C139="","",'Data R6'!C139)</f>
        <v/>
      </c>
      <c r="D5127">
        <f>IF('Data R6'!C139="","",'Data R6'!D139)</f>
        <v/>
      </c>
      <c r="E5127">
        <f>IF('Data R6'!C139="","",'Data R6'!E139)</f>
        <v/>
      </c>
      <c r="F5127">
        <f>IF('Data R6'!C139="","",'Data R6'!F139)</f>
        <v/>
      </c>
      <c r="G5127">
        <f>IF('Data R6'!C139="","",'Data R6'!AD139)</f>
        <v/>
      </c>
      <c r="H5127">
        <f>IF('Data R6'!C139="","",'Data R6'!AC139)</f>
        <v/>
      </c>
      <c r="I5127">
        <f>IF('Data R6'!C139="","",COUNTIF('Data R6'!J139,"&gt;0")+COUNTIF('Data R6'!L139,"&gt;0")+COUNTIF('Data R6'!N139,"&gt;0")+COUNTIF('Data R6'!P139,"&gt;0")+COUNTIF('Data R6'!R139,"&gt;0")+COUNTIF('Data R6'!T139,"&gt;0")+COUNTIF('Data R6'!V139,"&gt;0")+COUNTIF('Data R6'!X139,"&gt;0"))</f>
        <v/>
      </c>
      <c r="J5127">
        <f>IF('Data R6'!C139="","",IF((COUNTIF('Data R6'!K139,"&gt;0")+COUNTIF('Data R6'!M139,"&gt;0")+COUNTIF('Data R6'!O139,"&gt;0")+COUNTIF('Data R6'!Q139,"&gt;0")+COUNTIF('Data R6'!S139,"&gt;0")+COUNTIF('Data R6'!U139,"&gt;0")+COUNTIF('Data R6'!W139,"&gt;0")+COUNTIF('Data R6'!Y139,"&gt;0"))&gt;0,1,0))</f>
        <v/>
      </c>
      <c r="M5127" t="inlineStr">
        <is>
          <t>Data R</t>
        </is>
      </c>
    </row>
    <row r="5128">
      <c r="A5128" t="inlineStr">
        <is>
          <t>Regional 6</t>
        </is>
      </c>
      <c r="B5128">
        <f>IF('Data R6'!C140="","",'Data R6'!B140)</f>
        <v/>
      </c>
      <c r="C5128">
        <f>IF('Data R6'!C140="","",'Data R6'!C140)</f>
        <v/>
      </c>
      <c r="D5128">
        <f>IF('Data R6'!C140="","",'Data R6'!D140)</f>
        <v/>
      </c>
      <c r="E5128">
        <f>IF('Data R6'!C140="","",'Data R6'!E140)</f>
        <v/>
      </c>
      <c r="F5128">
        <f>IF('Data R6'!C140="","",'Data R6'!F140)</f>
        <v/>
      </c>
      <c r="G5128">
        <f>IF('Data R6'!C140="","",'Data R6'!AD140)</f>
        <v/>
      </c>
      <c r="H5128">
        <f>IF('Data R6'!C140="","",'Data R6'!AC140)</f>
        <v/>
      </c>
      <c r="I5128">
        <f>IF('Data R6'!C140="","",COUNTIF('Data R6'!J140,"&gt;0")+COUNTIF('Data R6'!L140,"&gt;0")+COUNTIF('Data R6'!N140,"&gt;0")+COUNTIF('Data R6'!P140,"&gt;0")+COUNTIF('Data R6'!R140,"&gt;0")+COUNTIF('Data R6'!T140,"&gt;0")+COUNTIF('Data R6'!V140,"&gt;0")+COUNTIF('Data R6'!X140,"&gt;0"))</f>
        <v/>
      </c>
      <c r="J5128">
        <f>IF('Data R6'!C140="","",IF((COUNTIF('Data R6'!K140,"&gt;0")+COUNTIF('Data R6'!M140,"&gt;0")+COUNTIF('Data R6'!O140,"&gt;0")+COUNTIF('Data R6'!Q140,"&gt;0")+COUNTIF('Data R6'!S140,"&gt;0")+COUNTIF('Data R6'!U140,"&gt;0")+COUNTIF('Data R6'!W140,"&gt;0")+COUNTIF('Data R6'!Y140,"&gt;0"))&gt;0,1,0))</f>
        <v/>
      </c>
      <c r="M5128" t="inlineStr">
        <is>
          <t>Data R</t>
        </is>
      </c>
    </row>
    <row r="5129">
      <c r="A5129" t="inlineStr">
        <is>
          <t>Regional 6</t>
        </is>
      </c>
      <c r="B5129">
        <f>IF('Data R6'!C141="","",'Data R6'!B141)</f>
        <v/>
      </c>
      <c r="C5129">
        <f>IF('Data R6'!C141="","",'Data R6'!C141)</f>
        <v/>
      </c>
      <c r="D5129">
        <f>IF('Data R6'!C141="","",'Data R6'!D141)</f>
        <v/>
      </c>
      <c r="E5129">
        <f>IF('Data R6'!C141="","",'Data R6'!E141)</f>
        <v/>
      </c>
      <c r="F5129">
        <f>IF('Data R6'!C141="","",'Data R6'!F141)</f>
        <v/>
      </c>
      <c r="G5129">
        <f>IF('Data R6'!C141="","",'Data R6'!AD141)</f>
        <v/>
      </c>
      <c r="H5129">
        <f>IF('Data R6'!C141="","",'Data R6'!AC141)</f>
        <v/>
      </c>
      <c r="I5129">
        <f>IF('Data R6'!C141="","",COUNTIF('Data R6'!J141,"&gt;0")+COUNTIF('Data R6'!L141,"&gt;0")+COUNTIF('Data R6'!N141,"&gt;0")+COUNTIF('Data R6'!P141,"&gt;0")+COUNTIF('Data R6'!R141,"&gt;0")+COUNTIF('Data R6'!T141,"&gt;0")+COUNTIF('Data R6'!V141,"&gt;0")+COUNTIF('Data R6'!X141,"&gt;0"))</f>
        <v/>
      </c>
      <c r="J5129">
        <f>IF('Data R6'!C141="","",IF((COUNTIF('Data R6'!K141,"&gt;0")+COUNTIF('Data R6'!M141,"&gt;0")+COUNTIF('Data R6'!O141,"&gt;0")+COUNTIF('Data R6'!Q141,"&gt;0")+COUNTIF('Data R6'!S141,"&gt;0")+COUNTIF('Data R6'!U141,"&gt;0")+COUNTIF('Data R6'!W141,"&gt;0")+COUNTIF('Data R6'!Y141,"&gt;0"))&gt;0,1,0))</f>
        <v/>
      </c>
      <c r="M5129" t="inlineStr">
        <is>
          <t>Data R</t>
        </is>
      </c>
    </row>
    <row r="5130">
      <c r="A5130" t="inlineStr">
        <is>
          <t>Regional 6</t>
        </is>
      </c>
      <c r="B5130">
        <f>IF('Data R6'!C142="","",'Data R6'!B142)</f>
        <v/>
      </c>
      <c r="C5130">
        <f>IF('Data R6'!C142="","",'Data R6'!C142)</f>
        <v/>
      </c>
      <c r="D5130">
        <f>IF('Data R6'!C142="","",'Data R6'!D142)</f>
        <v/>
      </c>
      <c r="E5130">
        <f>IF('Data R6'!C142="","",'Data R6'!E142)</f>
        <v/>
      </c>
      <c r="F5130">
        <f>IF('Data R6'!C142="","",'Data R6'!F142)</f>
        <v/>
      </c>
      <c r="G5130">
        <f>IF('Data R6'!C142="","",'Data R6'!AD142)</f>
        <v/>
      </c>
      <c r="H5130">
        <f>IF('Data R6'!C142="","",'Data R6'!AC142)</f>
        <v/>
      </c>
      <c r="I5130">
        <f>IF('Data R6'!C142="","",COUNTIF('Data R6'!J142,"&gt;0")+COUNTIF('Data R6'!L142,"&gt;0")+COUNTIF('Data R6'!N142,"&gt;0")+COUNTIF('Data R6'!P142,"&gt;0")+COUNTIF('Data R6'!R142,"&gt;0")+COUNTIF('Data R6'!T142,"&gt;0")+COUNTIF('Data R6'!V142,"&gt;0")+COUNTIF('Data R6'!X142,"&gt;0"))</f>
        <v/>
      </c>
      <c r="J5130">
        <f>IF('Data R6'!C142="","",IF((COUNTIF('Data R6'!K142,"&gt;0")+COUNTIF('Data R6'!M142,"&gt;0")+COUNTIF('Data R6'!O142,"&gt;0")+COUNTIF('Data R6'!Q142,"&gt;0")+COUNTIF('Data R6'!S142,"&gt;0")+COUNTIF('Data R6'!U142,"&gt;0")+COUNTIF('Data R6'!W142,"&gt;0")+COUNTIF('Data R6'!Y142,"&gt;0"))&gt;0,1,0))</f>
        <v/>
      </c>
      <c r="M5130" t="inlineStr">
        <is>
          <t>Data R</t>
        </is>
      </c>
    </row>
    <row r="5131">
      <c r="A5131" t="inlineStr">
        <is>
          <t>Regional 6</t>
        </is>
      </c>
      <c r="B5131">
        <f>IF('Data R6'!C143="","",'Data R6'!B143)</f>
        <v/>
      </c>
      <c r="C5131">
        <f>IF('Data R6'!C143="","",'Data R6'!C143)</f>
        <v/>
      </c>
      <c r="D5131">
        <f>IF('Data R6'!C143="","",'Data R6'!D143)</f>
        <v/>
      </c>
      <c r="E5131">
        <f>IF('Data R6'!C143="","",'Data R6'!E143)</f>
        <v/>
      </c>
      <c r="F5131">
        <f>IF('Data R6'!C143="","",'Data R6'!F143)</f>
        <v/>
      </c>
      <c r="G5131">
        <f>IF('Data R6'!C143="","",'Data R6'!AD143)</f>
        <v/>
      </c>
      <c r="H5131">
        <f>IF('Data R6'!C143="","",'Data R6'!AC143)</f>
        <v/>
      </c>
      <c r="I5131">
        <f>IF('Data R6'!C143="","",COUNTIF('Data R6'!J143,"&gt;0")+COUNTIF('Data R6'!L143,"&gt;0")+COUNTIF('Data R6'!N143,"&gt;0")+COUNTIF('Data R6'!P143,"&gt;0")+COUNTIF('Data R6'!R143,"&gt;0")+COUNTIF('Data R6'!T143,"&gt;0")+COUNTIF('Data R6'!V143,"&gt;0")+COUNTIF('Data R6'!X143,"&gt;0"))</f>
        <v/>
      </c>
      <c r="J5131">
        <f>IF('Data R6'!C143="","",IF((COUNTIF('Data R6'!K143,"&gt;0")+COUNTIF('Data R6'!M143,"&gt;0")+COUNTIF('Data R6'!O143,"&gt;0")+COUNTIF('Data R6'!Q143,"&gt;0")+COUNTIF('Data R6'!S143,"&gt;0")+COUNTIF('Data R6'!U143,"&gt;0")+COUNTIF('Data R6'!W143,"&gt;0")+COUNTIF('Data R6'!Y143,"&gt;0"))&gt;0,1,0))</f>
        <v/>
      </c>
      <c r="M5131" t="inlineStr">
        <is>
          <t>Data R</t>
        </is>
      </c>
    </row>
    <row r="5132">
      <c r="A5132" t="inlineStr">
        <is>
          <t>Regional 6</t>
        </is>
      </c>
      <c r="B5132">
        <f>IF('Data R6'!C144="","",'Data R6'!B144)</f>
        <v/>
      </c>
      <c r="C5132">
        <f>IF('Data R6'!C144="","",'Data R6'!C144)</f>
        <v/>
      </c>
      <c r="D5132">
        <f>IF('Data R6'!C144="","",'Data R6'!D144)</f>
        <v/>
      </c>
      <c r="E5132">
        <f>IF('Data R6'!C144="","",'Data R6'!E144)</f>
        <v/>
      </c>
      <c r="F5132">
        <f>IF('Data R6'!C144="","",'Data R6'!F144)</f>
        <v/>
      </c>
      <c r="G5132">
        <f>IF('Data R6'!C144="","",'Data R6'!AD144)</f>
        <v/>
      </c>
      <c r="H5132">
        <f>IF('Data R6'!C144="","",'Data R6'!AC144)</f>
        <v/>
      </c>
      <c r="I5132">
        <f>IF('Data R6'!C144="","",COUNTIF('Data R6'!J144,"&gt;0")+COUNTIF('Data R6'!L144,"&gt;0")+COUNTIF('Data R6'!N144,"&gt;0")+COUNTIF('Data R6'!P144,"&gt;0")+COUNTIF('Data R6'!R144,"&gt;0")+COUNTIF('Data R6'!T144,"&gt;0")+COUNTIF('Data R6'!V144,"&gt;0")+COUNTIF('Data R6'!X144,"&gt;0"))</f>
        <v/>
      </c>
      <c r="J5132">
        <f>IF('Data R6'!C144="","",IF((COUNTIF('Data R6'!K144,"&gt;0")+COUNTIF('Data R6'!M144,"&gt;0")+COUNTIF('Data R6'!O144,"&gt;0")+COUNTIF('Data R6'!Q144,"&gt;0")+COUNTIF('Data R6'!S144,"&gt;0")+COUNTIF('Data R6'!U144,"&gt;0")+COUNTIF('Data R6'!W144,"&gt;0")+COUNTIF('Data R6'!Y144,"&gt;0"))&gt;0,1,0))</f>
        <v/>
      </c>
      <c r="M5132" t="inlineStr">
        <is>
          <t>Data R</t>
        </is>
      </c>
    </row>
    <row r="5133">
      <c r="A5133" t="inlineStr">
        <is>
          <t>Regional 6</t>
        </is>
      </c>
      <c r="B5133">
        <f>IF('Data R6'!C145="","",'Data R6'!B145)</f>
        <v/>
      </c>
      <c r="C5133">
        <f>IF('Data R6'!C145="","",'Data R6'!C145)</f>
        <v/>
      </c>
      <c r="D5133">
        <f>IF('Data R6'!C145="","",'Data R6'!D145)</f>
        <v/>
      </c>
      <c r="E5133">
        <f>IF('Data R6'!C145="","",'Data R6'!E145)</f>
        <v/>
      </c>
      <c r="F5133">
        <f>IF('Data R6'!C145="","",'Data R6'!F145)</f>
        <v/>
      </c>
      <c r="G5133">
        <f>IF('Data R6'!C145="","",'Data R6'!AD145)</f>
        <v/>
      </c>
      <c r="H5133">
        <f>IF('Data R6'!C145="","",'Data R6'!AC145)</f>
        <v/>
      </c>
      <c r="I5133">
        <f>IF('Data R6'!C145="","",COUNTIF('Data R6'!J145,"&gt;0")+COUNTIF('Data R6'!L145,"&gt;0")+COUNTIF('Data R6'!N145,"&gt;0")+COUNTIF('Data R6'!P145,"&gt;0")+COUNTIF('Data R6'!R145,"&gt;0")+COUNTIF('Data R6'!T145,"&gt;0")+COUNTIF('Data R6'!V145,"&gt;0")+COUNTIF('Data R6'!X145,"&gt;0"))</f>
        <v/>
      </c>
      <c r="J5133">
        <f>IF('Data R6'!C145="","",IF((COUNTIF('Data R6'!K145,"&gt;0")+COUNTIF('Data R6'!M145,"&gt;0")+COUNTIF('Data R6'!O145,"&gt;0")+COUNTIF('Data R6'!Q145,"&gt;0")+COUNTIF('Data R6'!S145,"&gt;0")+COUNTIF('Data R6'!U145,"&gt;0")+COUNTIF('Data R6'!W145,"&gt;0")+COUNTIF('Data R6'!Y145,"&gt;0"))&gt;0,1,0))</f>
        <v/>
      </c>
      <c r="M5133" t="inlineStr">
        <is>
          <t>Data R</t>
        </is>
      </c>
    </row>
    <row r="5134">
      <c r="A5134" t="inlineStr">
        <is>
          <t>Regional 6</t>
        </is>
      </c>
      <c r="B5134">
        <f>IF('Data R6'!C146="","",'Data R6'!B146)</f>
        <v/>
      </c>
      <c r="C5134">
        <f>IF('Data R6'!C146="","",'Data R6'!C146)</f>
        <v/>
      </c>
      <c r="D5134">
        <f>IF('Data R6'!C146="","",'Data R6'!D146)</f>
        <v/>
      </c>
      <c r="E5134">
        <f>IF('Data R6'!C146="","",'Data R6'!E146)</f>
        <v/>
      </c>
      <c r="F5134">
        <f>IF('Data R6'!C146="","",'Data R6'!F146)</f>
        <v/>
      </c>
      <c r="G5134">
        <f>IF('Data R6'!C146="","",'Data R6'!AD146)</f>
        <v/>
      </c>
      <c r="H5134">
        <f>IF('Data R6'!C146="","",'Data R6'!AC146)</f>
        <v/>
      </c>
      <c r="I5134">
        <f>IF('Data R6'!C146="","",COUNTIF('Data R6'!J146,"&gt;0")+COUNTIF('Data R6'!L146,"&gt;0")+COUNTIF('Data R6'!N146,"&gt;0")+COUNTIF('Data R6'!P146,"&gt;0")+COUNTIF('Data R6'!R146,"&gt;0")+COUNTIF('Data R6'!T146,"&gt;0")+COUNTIF('Data R6'!V146,"&gt;0")+COUNTIF('Data R6'!X146,"&gt;0"))</f>
        <v/>
      </c>
      <c r="J5134">
        <f>IF('Data R6'!C146="","",IF((COUNTIF('Data R6'!K146,"&gt;0")+COUNTIF('Data R6'!M146,"&gt;0")+COUNTIF('Data R6'!O146,"&gt;0")+COUNTIF('Data R6'!Q146,"&gt;0")+COUNTIF('Data R6'!S146,"&gt;0")+COUNTIF('Data R6'!U146,"&gt;0")+COUNTIF('Data R6'!W146,"&gt;0")+COUNTIF('Data R6'!Y146,"&gt;0"))&gt;0,1,0))</f>
        <v/>
      </c>
      <c r="M5134" t="inlineStr">
        <is>
          <t>Data R</t>
        </is>
      </c>
    </row>
    <row r="5135">
      <c r="A5135" t="inlineStr">
        <is>
          <t>Regional 6</t>
        </is>
      </c>
      <c r="B5135">
        <f>IF('Data R6'!C147="","",'Data R6'!B147)</f>
        <v/>
      </c>
      <c r="C5135">
        <f>IF('Data R6'!C147="","",'Data R6'!C147)</f>
        <v/>
      </c>
      <c r="D5135">
        <f>IF('Data R6'!C147="","",'Data R6'!D147)</f>
        <v/>
      </c>
      <c r="E5135">
        <f>IF('Data R6'!C147="","",'Data R6'!E147)</f>
        <v/>
      </c>
      <c r="F5135">
        <f>IF('Data R6'!C147="","",'Data R6'!F147)</f>
        <v/>
      </c>
      <c r="G5135">
        <f>IF('Data R6'!C147="","",'Data R6'!AD147)</f>
        <v/>
      </c>
      <c r="H5135">
        <f>IF('Data R6'!C147="","",'Data R6'!AC147)</f>
        <v/>
      </c>
      <c r="I5135">
        <f>IF('Data R6'!C147="","",COUNTIF('Data R6'!J147,"&gt;0")+COUNTIF('Data R6'!L147,"&gt;0")+COUNTIF('Data R6'!N147,"&gt;0")+COUNTIF('Data R6'!P147,"&gt;0")+COUNTIF('Data R6'!R147,"&gt;0")+COUNTIF('Data R6'!T147,"&gt;0")+COUNTIF('Data R6'!V147,"&gt;0")+COUNTIF('Data R6'!X147,"&gt;0"))</f>
        <v/>
      </c>
      <c r="J5135">
        <f>IF('Data R6'!C147="","",IF((COUNTIF('Data R6'!K147,"&gt;0")+COUNTIF('Data R6'!M147,"&gt;0")+COUNTIF('Data R6'!O147,"&gt;0")+COUNTIF('Data R6'!Q147,"&gt;0")+COUNTIF('Data R6'!S147,"&gt;0")+COUNTIF('Data R6'!U147,"&gt;0")+COUNTIF('Data R6'!W147,"&gt;0")+COUNTIF('Data R6'!Y147,"&gt;0"))&gt;0,1,0))</f>
        <v/>
      </c>
      <c r="M5135" t="inlineStr">
        <is>
          <t>Data R</t>
        </is>
      </c>
    </row>
    <row r="5136">
      <c r="A5136" t="inlineStr">
        <is>
          <t>Regional 6</t>
        </is>
      </c>
      <c r="B5136">
        <f>IF('Data R6'!C148="","",'Data R6'!B148)</f>
        <v/>
      </c>
      <c r="C5136">
        <f>IF('Data R6'!C148="","",'Data R6'!C148)</f>
        <v/>
      </c>
      <c r="D5136">
        <f>IF('Data R6'!C148="","",'Data R6'!D148)</f>
        <v/>
      </c>
      <c r="E5136">
        <f>IF('Data R6'!C148="","",'Data R6'!E148)</f>
        <v/>
      </c>
      <c r="F5136">
        <f>IF('Data R6'!C148="","",'Data R6'!F148)</f>
        <v/>
      </c>
      <c r="G5136">
        <f>IF('Data R6'!C148="","",'Data R6'!AD148)</f>
        <v/>
      </c>
      <c r="H5136">
        <f>IF('Data R6'!C148="","",'Data R6'!AC148)</f>
        <v/>
      </c>
      <c r="I5136">
        <f>IF('Data R6'!C148="","",COUNTIF('Data R6'!J148,"&gt;0")+COUNTIF('Data R6'!L148,"&gt;0")+COUNTIF('Data R6'!N148,"&gt;0")+COUNTIF('Data R6'!P148,"&gt;0")+COUNTIF('Data R6'!R148,"&gt;0")+COUNTIF('Data R6'!T148,"&gt;0")+COUNTIF('Data R6'!V148,"&gt;0")+COUNTIF('Data R6'!X148,"&gt;0"))</f>
        <v/>
      </c>
      <c r="J5136">
        <f>IF('Data R6'!C148="","",IF((COUNTIF('Data R6'!K148,"&gt;0")+COUNTIF('Data R6'!M148,"&gt;0")+COUNTIF('Data R6'!O148,"&gt;0")+COUNTIF('Data R6'!Q148,"&gt;0")+COUNTIF('Data R6'!S148,"&gt;0")+COUNTIF('Data R6'!U148,"&gt;0")+COUNTIF('Data R6'!W148,"&gt;0")+COUNTIF('Data R6'!Y148,"&gt;0"))&gt;0,1,0))</f>
        <v/>
      </c>
      <c r="M5136" t="inlineStr">
        <is>
          <t>Data R</t>
        </is>
      </c>
    </row>
    <row r="5137">
      <c r="A5137" t="inlineStr">
        <is>
          <t>Regional 6</t>
        </is>
      </c>
      <c r="B5137">
        <f>IF('Data R6'!C149="","",'Data R6'!B149)</f>
        <v/>
      </c>
      <c r="C5137">
        <f>IF('Data R6'!C149="","",'Data R6'!C149)</f>
        <v/>
      </c>
      <c r="D5137">
        <f>IF('Data R6'!C149="","",'Data R6'!D149)</f>
        <v/>
      </c>
      <c r="E5137">
        <f>IF('Data R6'!C149="","",'Data R6'!E149)</f>
        <v/>
      </c>
      <c r="F5137">
        <f>IF('Data R6'!C149="","",'Data R6'!F149)</f>
        <v/>
      </c>
      <c r="G5137">
        <f>IF('Data R6'!C149="","",'Data R6'!AD149)</f>
        <v/>
      </c>
      <c r="H5137">
        <f>IF('Data R6'!C149="","",'Data R6'!AC149)</f>
        <v/>
      </c>
      <c r="I5137">
        <f>IF('Data R6'!C149="","",COUNTIF('Data R6'!J149,"&gt;0")+COUNTIF('Data R6'!L149,"&gt;0")+COUNTIF('Data R6'!N149,"&gt;0")+COUNTIF('Data R6'!P149,"&gt;0")+COUNTIF('Data R6'!R149,"&gt;0")+COUNTIF('Data R6'!T149,"&gt;0")+COUNTIF('Data R6'!V149,"&gt;0")+COUNTIF('Data R6'!X149,"&gt;0"))</f>
        <v/>
      </c>
      <c r="J5137">
        <f>IF('Data R6'!C149="","",IF((COUNTIF('Data R6'!K149,"&gt;0")+COUNTIF('Data R6'!M149,"&gt;0")+COUNTIF('Data R6'!O149,"&gt;0")+COUNTIF('Data R6'!Q149,"&gt;0")+COUNTIF('Data R6'!S149,"&gt;0")+COUNTIF('Data R6'!U149,"&gt;0")+COUNTIF('Data R6'!W149,"&gt;0")+COUNTIF('Data R6'!Y149,"&gt;0"))&gt;0,1,0))</f>
        <v/>
      </c>
      <c r="M5137" t="inlineStr">
        <is>
          <t>Data R</t>
        </is>
      </c>
    </row>
    <row r="5138">
      <c r="A5138" t="inlineStr">
        <is>
          <t>Regional 6</t>
        </is>
      </c>
      <c r="B5138">
        <f>IF('Data R6'!C150="","",'Data R6'!B150)</f>
        <v/>
      </c>
      <c r="C5138">
        <f>IF('Data R6'!C150="","",'Data R6'!C150)</f>
        <v/>
      </c>
      <c r="D5138">
        <f>IF('Data R6'!C150="","",'Data R6'!D150)</f>
        <v/>
      </c>
      <c r="E5138">
        <f>IF('Data R6'!C150="","",'Data R6'!E150)</f>
        <v/>
      </c>
      <c r="F5138">
        <f>IF('Data R6'!C150="","",'Data R6'!F150)</f>
        <v/>
      </c>
      <c r="G5138">
        <f>IF('Data R6'!C150="","",'Data R6'!AD150)</f>
        <v/>
      </c>
      <c r="H5138">
        <f>IF('Data R6'!C150="","",'Data R6'!AC150)</f>
        <v/>
      </c>
      <c r="I5138">
        <f>IF('Data R6'!C150="","",COUNTIF('Data R6'!J150,"&gt;0")+COUNTIF('Data R6'!L150,"&gt;0")+COUNTIF('Data R6'!N150,"&gt;0")+COUNTIF('Data R6'!P150,"&gt;0")+COUNTIF('Data R6'!R150,"&gt;0")+COUNTIF('Data R6'!T150,"&gt;0")+COUNTIF('Data R6'!V150,"&gt;0")+COUNTIF('Data R6'!X150,"&gt;0"))</f>
        <v/>
      </c>
      <c r="J5138">
        <f>IF('Data R6'!C150="","",IF((COUNTIF('Data R6'!K150,"&gt;0")+COUNTIF('Data R6'!M150,"&gt;0")+COUNTIF('Data R6'!O150,"&gt;0")+COUNTIF('Data R6'!Q150,"&gt;0")+COUNTIF('Data R6'!S150,"&gt;0")+COUNTIF('Data R6'!U150,"&gt;0")+COUNTIF('Data R6'!W150,"&gt;0")+COUNTIF('Data R6'!Y150,"&gt;0"))&gt;0,1,0))</f>
        <v/>
      </c>
      <c r="M5138" t="inlineStr">
        <is>
          <t>Data R</t>
        </is>
      </c>
    </row>
    <row r="5139">
      <c r="A5139" t="inlineStr">
        <is>
          <t>Regional 6</t>
        </is>
      </c>
      <c r="B5139">
        <f>IF('Data R6'!C151="","",'Data R6'!B151)</f>
        <v/>
      </c>
      <c r="C5139">
        <f>IF('Data R6'!C151="","",'Data R6'!C151)</f>
        <v/>
      </c>
      <c r="D5139">
        <f>IF('Data R6'!C151="","",'Data R6'!D151)</f>
        <v/>
      </c>
      <c r="E5139">
        <f>IF('Data R6'!C151="","",'Data R6'!E151)</f>
        <v/>
      </c>
      <c r="F5139">
        <f>IF('Data R6'!C151="","",'Data R6'!F151)</f>
        <v/>
      </c>
      <c r="G5139">
        <f>IF('Data R6'!C151="","",'Data R6'!AD151)</f>
        <v/>
      </c>
      <c r="H5139">
        <f>IF('Data R6'!C151="","",'Data R6'!AC151)</f>
        <v/>
      </c>
      <c r="I5139">
        <f>IF('Data R6'!C151="","",COUNTIF('Data R6'!J151,"&gt;0")+COUNTIF('Data R6'!L151,"&gt;0")+COUNTIF('Data R6'!N151,"&gt;0")+COUNTIF('Data R6'!P151,"&gt;0")+COUNTIF('Data R6'!R151,"&gt;0")+COUNTIF('Data R6'!T151,"&gt;0")+COUNTIF('Data R6'!V151,"&gt;0")+COUNTIF('Data R6'!X151,"&gt;0"))</f>
        <v/>
      </c>
      <c r="J5139">
        <f>IF('Data R6'!C151="","",IF((COUNTIF('Data R6'!K151,"&gt;0")+COUNTIF('Data R6'!M151,"&gt;0")+COUNTIF('Data R6'!O151,"&gt;0")+COUNTIF('Data R6'!Q151,"&gt;0")+COUNTIF('Data R6'!S151,"&gt;0")+COUNTIF('Data R6'!U151,"&gt;0")+COUNTIF('Data R6'!W151,"&gt;0")+COUNTIF('Data R6'!Y151,"&gt;0"))&gt;0,1,0))</f>
        <v/>
      </c>
      <c r="M5139" t="inlineStr">
        <is>
          <t>Data R</t>
        </is>
      </c>
    </row>
    <row r="5140">
      <c r="A5140" t="inlineStr">
        <is>
          <t>Regional 6</t>
        </is>
      </c>
      <c r="B5140">
        <f>IF('Data R6'!C152="","",'Data R6'!B152)</f>
        <v/>
      </c>
      <c r="C5140">
        <f>IF('Data R6'!C152="","",'Data R6'!C152)</f>
        <v/>
      </c>
      <c r="D5140">
        <f>IF('Data R6'!C152="","",'Data R6'!D152)</f>
        <v/>
      </c>
      <c r="E5140">
        <f>IF('Data R6'!C152="","",'Data R6'!E152)</f>
        <v/>
      </c>
      <c r="F5140">
        <f>IF('Data R6'!C152="","",'Data R6'!F152)</f>
        <v/>
      </c>
      <c r="G5140">
        <f>IF('Data R6'!C152="","",'Data R6'!AD152)</f>
        <v/>
      </c>
      <c r="H5140">
        <f>IF('Data R6'!C152="","",'Data R6'!AC152)</f>
        <v/>
      </c>
      <c r="I5140">
        <f>IF('Data R6'!C152="","",COUNTIF('Data R6'!J152,"&gt;0")+COUNTIF('Data R6'!L152,"&gt;0")+COUNTIF('Data R6'!N152,"&gt;0")+COUNTIF('Data R6'!P152,"&gt;0")+COUNTIF('Data R6'!R152,"&gt;0")+COUNTIF('Data R6'!T152,"&gt;0")+COUNTIF('Data R6'!V152,"&gt;0")+COUNTIF('Data R6'!X152,"&gt;0"))</f>
        <v/>
      </c>
      <c r="J5140">
        <f>IF('Data R6'!C152="","",IF((COUNTIF('Data R6'!K152,"&gt;0")+COUNTIF('Data R6'!M152,"&gt;0")+COUNTIF('Data R6'!O152,"&gt;0")+COUNTIF('Data R6'!Q152,"&gt;0")+COUNTIF('Data R6'!S152,"&gt;0")+COUNTIF('Data R6'!U152,"&gt;0")+COUNTIF('Data R6'!W152,"&gt;0")+COUNTIF('Data R6'!Y152,"&gt;0"))&gt;0,1,0))</f>
        <v/>
      </c>
      <c r="M5140" t="inlineStr">
        <is>
          <t>Data R</t>
        </is>
      </c>
    </row>
    <row r="5141">
      <c r="A5141" t="inlineStr">
        <is>
          <t>Regional 6</t>
        </is>
      </c>
      <c r="B5141">
        <f>IF('Data R6'!C153="","",'Data R6'!B153)</f>
        <v/>
      </c>
      <c r="C5141">
        <f>IF('Data R6'!C153="","",'Data R6'!C153)</f>
        <v/>
      </c>
      <c r="D5141">
        <f>IF('Data R6'!C153="","",'Data R6'!D153)</f>
        <v/>
      </c>
      <c r="E5141">
        <f>IF('Data R6'!C153="","",'Data R6'!E153)</f>
        <v/>
      </c>
      <c r="F5141">
        <f>IF('Data R6'!C153="","",'Data R6'!F153)</f>
        <v/>
      </c>
      <c r="G5141">
        <f>IF('Data R6'!C153="","",'Data R6'!AD153)</f>
        <v/>
      </c>
      <c r="H5141">
        <f>IF('Data R6'!C153="","",'Data R6'!AC153)</f>
        <v/>
      </c>
      <c r="I5141">
        <f>IF('Data R6'!C153="","",COUNTIF('Data R6'!J153,"&gt;0")+COUNTIF('Data R6'!L153,"&gt;0")+COUNTIF('Data R6'!N153,"&gt;0")+COUNTIF('Data R6'!P153,"&gt;0")+COUNTIF('Data R6'!R153,"&gt;0")+COUNTIF('Data R6'!T153,"&gt;0")+COUNTIF('Data R6'!V153,"&gt;0")+COUNTIF('Data R6'!X153,"&gt;0"))</f>
        <v/>
      </c>
      <c r="J5141">
        <f>IF('Data R6'!C153="","",IF((COUNTIF('Data R6'!K153,"&gt;0")+COUNTIF('Data R6'!M153,"&gt;0")+COUNTIF('Data R6'!O153,"&gt;0")+COUNTIF('Data R6'!Q153,"&gt;0")+COUNTIF('Data R6'!S153,"&gt;0")+COUNTIF('Data R6'!U153,"&gt;0")+COUNTIF('Data R6'!W153,"&gt;0")+COUNTIF('Data R6'!Y153,"&gt;0"))&gt;0,1,0))</f>
        <v/>
      </c>
      <c r="M5141" t="inlineStr">
        <is>
          <t>Data R</t>
        </is>
      </c>
    </row>
    <row r="5142">
      <c r="A5142" t="inlineStr">
        <is>
          <t>Regional 6</t>
        </is>
      </c>
      <c r="B5142">
        <f>IF('Data R6'!C154="","",'Data R6'!B154)</f>
        <v/>
      </c>
      <c r="C5142">
        <f>IF('Data R6'!C154="","",'Data R6'!C154)</f>
        <v/>
      </c>
      <c r="D5142">
        <f>IF('Data R6'!C154="","",'Data R6'!D154)</f>
        <v/>
      </c>
      <c r="E5142">
        <f>IF('Data R6'!C154="","",'Data R6'!E154)</f>
        <v/>
      </c>
      <c r="F5142">
        <f>IF('Data R6'!C154="","",'Data R6'!F154)</f>
        <v/>
      </c>
      <c r="G5142">
        <f>IF('Data R6'!C154="","",'Data R6'!AD154)</f>
        <v/>
      </c>
      <c r="H5142">
        <f>IF('Data R6'!C154="","",'Data R6'!AC154)</f>
        <v/>
      </c>
      <c r="I5142">
        <f>IF('Data R6'!C154="","",COUNTIF('Data R6'!J154,"&gt;0")+COUNTIF('Data R6'!L154,"&gt;0")+COUNTIF('Data R6'!N154,"&gt;0")+COUNTIF('Data R6'!P154,"&gt;0")+COUNTIF('Data R6'!R154,"&gt;0")+COUNTIF('Data R6'!T154,"&gt;0")+COUNTIF('Data R6'!V154,"&gt;0")+COUNTIF('Data R6'!X154,"&gt;0"))</f>
        <v/>
      </c>
      <c r="J5142">
        <f>IF('Data R6'!C154="","",IF((COUNTIF('Data R6'!K154,"&gt;0")+COUNTIF('Data R6'!M154,"&gt;0")+COUNTIF('Data R6'!O154,"&gt;0")+COUNTIF('Data R6'!Q154,"&gt;0")+COUNTIF('Data R6'!S154,"&gt;0")+COUNTIF('Data R6'!U154,"&gt;0")+COUNTIF('Data R6'!W154,"&gt;0")+COUNTIF('Data R6'!Y154,"&gt;0"))&gt;0,1,0))</f>
        <v/>
      </c>
      <c r="M5142" t="inlineStr">
        <is>
          <t>Data R</t>
        </is>
      </c>
    </row>
    <row r="5143">
      <c r="A5143" t="inlineStr">
        <is>
          <t>Regional 6</t>
        </is>
      </c>
      <c r="B5143">
        <f>IF('Data R6'!C155="","",'Data R6'!B155)</f>
        <v/>
      </c>
      <c r="C5143">
        <f>IF('Data R6'!C155="","",'Data R6'!C155)</f>
        <v/>
      </c>
      <c r="D5143">
        <f>IF('Data R6'!C155="","",'Data R6'!D155)</f>
        <v/>
      </c>
      <c r="E5143">
        <f>IF('Data R6'!C155="","",'Data R6'!E155)</f>
        <v/>
      </c>
      <c r="F5143">
        <f>IF('Data R6'!C155="","",'Data R6'!F155)</f>
        <v/>
      </c>
      <c r="G5143">
        <f>IF('Data R6'!C155="","",'Data R6'!AD155)</f>
        <v/>
      </c>
      <c r="H5143">
        <f>IF('Data R6'!C155="","",'Data R6'!AC155)</f>
        <v/>
      </c>
      <c r="I5143">
        <f>IF('Data R6'!C155="","",COUNTIF('Data R6'!J155,"&gt;0")+COUNTIF('Data R6'!L155,"&gt;0")+COUNTIF('Data R6'!N155,"&gt;0")+COUNTIF('Data R6'!P155,"&gt;0")+COUNTIF('Data R6'!R155,"&gt;0")+COUNTIF('Data R6'!T155,"&gt;0")+COUNTIF('Data R6'!V155,"&gt;0")+COUNTIF('Data R6'!X155,"&gt;0"))</f>
        <v/>
      </c>
      <c r="J5143">
        <f>IF('Data R6'!C155="","",IF((COUNTIF('Data R6'!K155,"&gt;0")+COUNTIF('Data R6'!M155,"&gt;0")+COUNTIF('Data R6'!O155,"&gt;0")+COUNTIF('Data R6'!Q155,"&gt;0")+COUNTIF('Data R6'!S155,"&gt;0")+COUNTIF('Data R6'!U155,"&gt;0")+COUNTIF('Data R6'!W155,"&gt;0")+COUNTIF('Data R6'!Y155,"&gt;0"))&gt;0,1,0))</f>
        <v/>
      </c>
      <c r="M5143" t="inlineStr">
        <is>
          <t>Data R</t>
        </is>
      </c>
    </row>
    <row r="5144">
      <c r="A5144" t="inlineStr">
        <is>
          <t>Regional 6</t>
        </is>
      </c>
      <c r="B5144">
        <f>IF('Data R6'!C156="","",'Data R6'!B156)</f>
        <v/>
      </c>
      <c r="C5144">
        <f>IF('Data R6'!C156="","",'Data R6'!C156)</f>
        <v/>
      </c>
      <c r="D5144">
        <f>IF('Data R6'!C156="","",'Data R6'!D156)</f>
        <v/>
      </c>
      <c r="E5144">
        <f>IF('Data R6'!C156="","",'Data R6'!E156)</f>
        <v/>
      </c>
      <c r="F5144">
        <f>IF('Data R6'!C156="","",'Data R6'!F156)</f>
        <v/>
      </c>
      <c r="G5144">
        <f>IF('Data R6'!C156="","",'Data R6'!AD156)</f>
        <v/>
      </c>
      <c r="H5144">
        <f>IF('Data R6'!C156="","",'Data R6'!AC156)</f>
        <v/>
      </c>
      <c r="I5144">
        <f>IF('Data R6'!C156="","",COUNTIF('Data R6'!J156,"&gt;0")+COUNTIF('Data R6'!L156,"&gt;0")+COUNTIF('Data R6'!N156,"&gt;0")+COUNTIF('Data R6'!P156,"&gt;0")+COUNTIF('Data R6'!R156,"&gt;0")+COUNTIF('Data R6'!T156,"&gt;0")+COUNTIF('Data R6'!V156,"&gt;0")+COUNTIF('Data R6'!X156,"&gt;0"))</f>
        <v/>
      </c>
      <c r="J5144">
        <f>IF('Data R6'!C156="","",IF((COUNTIF('Data R6'!K156,"&gt;0")+COUNTIF('Data R6'!M156,"&gt;0")+COUNTIF('Data R6'!O156,"&gt;0")+COUNTIF('Data R6'!Q156,"&gt;0")+COUNTIF('Data R6'!S156,"&gt;0")+COUNTIF('Data R6'!U156,"&gt;0")+COUNTIF('Data R6'!W156,"&gt;0")+COUNTIF('Data R6'!Y156,"&gt;0"))&gt;0,1,0))</f>
        <v/>
      </c>
      <c r="M5144" t="inlineStr">
        <is>
          <t>Data R</t>
        </is>
      </c>
    </row>
    <row r="5145">
      <c r="A5145" t="inlineStr">
        <is>
          <t>Regional 6</t>
        </is>
      </c>
      <c r="B5145">
        <f>IF('Data R6'!C157="","",'Data R6'!B157)</f>
        <v/>
      </c>
      <c r="C5145">
        <f>IF('Data R6'!C157="","",'Data R6'!C157)</f>
        <v/>
      </c>
      <c r="D5145">
        <f>IF('Data R6'!C157="","",'Data R6'!D157)</f>
        <v/>
      </c>
      <c r="E5145">
        <f>IF('Data R6'!C157="","",'Data R6'!E157)</f>
        <v/>
      </c>
      <c r="F5145">
        <f>IF('Data R6'!C157="","",'Data R6'!F157)</f>
        <v/>
      </c>
      <c r="G5145">
        <f>IF('Data R6'!C157="","",'Data R6'!AD157)</f>
        <v/>
      </c>
      <c r="H5145">
        <f>IF('Data R6'!C157="","",'Data R6'!AC157)</f>
        <v/>
      </c>
      <c r="I5145">
        <f>IF('Data R6'!C157="","",COUNTIF('Data R6'!J157,"&gt;0")+COUNTIF('Data R6'!L157,"&gt;0")+COUNTIF('Data R6'!N157,"&gt;0")+COUNTIF('Data R6'!P157,"&gt;0")+COUNTIF('Data R6'!R157,"&gt;0")+COUNTIF('Data R6'!T157,"&gt;0")+COUNTIF('Data R6'!V157,"&gt;0")+COUNTIF('Data R6'!X157,"&gt;0"))</f>
        <v/>
      </c>
      <c r="J5145">
        <f>IF('Data R6'!C157="","",IF((COUNTIF('Data R6'!K157,"&gt;0")+COUNTIF('Data R6'!M157,"&gt;0")+COUNTIF('Data R6'!O157,"&gt;0")+COUNTIF('Data R6'!Q157,"&gt;0")+COUNTIF('Data R6'!S157,"&gt;0")+COUNTIF('Data R6'!U157,"&gt;0")+COUNTIF('Data R6'!W157,"&gt;0")+COUNTIF('Data R6'!Y157,"&gt;0"))&gt;0,1,0))</f>
        <v/>
      </c>
      <c r="M5145" t="inlineStr">
        <is>
          <t>Data R</t>
        </is>
      </c>
    </row>
    <row r="5146">
      <c r="A5146" t="inlineStr">
        <is>
          <t>Regional 6</t>
        </is>
      </c>
      <c r="B5146">
        <f>IF('Data R6'!C158="","",'Data R6'!B158)</f>
        <v/>
      </c>
      <c r="C5146">
        <f>IF('Data R6'!C158="","",'Data R6'!C158)</f>
        <v/>
      </c>
      <c r="D5146">
        <f>IF('Data R6'!C158="","",'Data R6'!D158)</f>
        <v/>
      </c>
      <c r="E5146">
        <f>IF('Data R6'!C158="","",'Data R6'!E158)</f>
        <v/>
      </c>
      <c r="F5146">
        <f>IF('Data R6'!C158="","",'Data R6'!F158)</f>
        <v/>
      </c>
      <c r="G5146">
        <f>IF('Data R6'!C158="","",'Data R6'!AD158)</f>
        <v/>
      </c>
      <c r="H5146">
        <f>IF('Data R6'!C158="","",'Data R6'!AC158)</f>
        <v/>
      </c>
      <c r="I5146">
        <f>IF('Data R6'!C158="","",COUNTIF('Data R6'!J158,"&gt;0")+COUNTIF('Data R6'!L158,"&gt;0")+COUNTIF('Data R6'!N158,"&gt;0")+COUNTIF('Data R6'!P158,"&gt;0")+COUNTIF('Data R6'!R158,"&gt;0")+COUNTIF('Data R6'!T158,"&gt;0")+COUNTIF('Data R6'!V158,"&gt;0")+COUNTIF('Data R6'!X158,"&gt;0"))</f>
        <v/>
      </c>
      <c r="J5146">
        <f>IF('Data R6'!C158="","",IF((COUNTIF('Data R6'!K158,"&gt;0")+COUNTIF('Data R6'!M158,"&gt;0")+COUNTIF('Data R6'!O158,"&gt;0")+COUNTIF('Data R6'!Q158,"&gt;0")+COUNTIF('Data R6'!S158,"&gt;0")+COUNTIF('Data R6'!U158,"&gt;0")+COUNTIF('Data R6'!W158,"&gt;0")+COUNTIF('Data R6'!Y158,"&gt;0"))&gt;0,1,0))</f>
        <v/>
      </c>
      <c r="M5146" t="inlineStr">
        <is>
          <t>Data R</t>
        </is>
      </c>
    </row>
    <row r="5147">
      <c r="A5147" t="inlineStr">
        <is>
          <t>Regional 6</t>
        </is>
      </c>
      <c r="B5147">
        <f>IF('Data R6'!C159="","",'Data R6'!B159)</f>
        <v/>
      </c>
      <c r="C5147">
        <f>IF('Data R6'!C159="","",'Data R6'!C159)</f>
        <v/>
      </c>
      <c r="D5147">
        <f>IF('Data R6'!C159="","",'Data R6'!D159)</f>
        <v/>
      </c>
      <c r="E5147">
        <f>IF('Data R6'!C159="","",'Data R6'!E159)</f>
        <v/>
      </c>
      <c r="F5147">
        <f>IF('Data R6'!C159="","",'Data R6'!F159)</f>
        <v/>
      </c>
      <c r="G5147">
        <f>IF('Data R6'!C159="","",'Data R6'!AD159)</f>
        <v/>
      </c>
      <c r="H5147">
        <f>IF('Data R6'!C159="","",'Data R6'!AC159)</f>
        <v/>
      </c>
      <c r="I5147">
        <f>IF('Data R6'!C159="","",COUNTIF('Data R6'!J159,"&gt;0")+COUNTIF('Data R6'!L159,"&gt;0")+COUNTIF('Data R6'!N159,"&gt;0")+COUNTIF('Data R6'!P159,"&gt;0")+COUNTIF('Data R6'!R159,"&gt;0")+COUNTIF('Data R6'!T159,"&gt;0")+COUNTIF('Data R6'!V159,"&gt;0")+COUNTIF('Data R6'!X159,"&gt;0"))</f>
        <v/>
      </c>
      <c r="J5147">
        <f>IF('Data R6'!C159="","",IF((COUNTIF('Data R6'!K159,"&gt;0")+COUNTIF('Data R6'!M159,"&gt;0")+COUNTIF('Data R6'!O159,"&gt;0")+COUNTIF('Data R6'!Q159,"&gt;0")+COUNTIF('Data R6'!S159,"&gt;0")+COUNTIF('Data R6'!U159,"&gt;0")+COUNTIF('Data R6'!W159,"&gt;0")+COUNTIF('Data R6'!Y159,"&gt;0"))&gt;0,1,0))</f>
        <v/>
      </c>
      <c r="M5147" t="inlineStr">
        <is>
          <t>Data R</t>
        </is>
      </c>
    </row>
    <row r="5148">
      <c r="A5148" t="inlineStr">
        <is>
          <t>Regional 6</t>
        </is>
      </c>
      <c r="B5148">
        <f>IF('Data R6'!C160="","",'Data R6'!B160)</f>
        <v/>
      </c>
      <c r="C5148">
        <f>IF('Data R6'!C160="","",'Data R6'!C160)</f>
        <v/>
      </c>
      <c r="D5148">
        <f>IF('Data R6'!C160="","",'Data R6'!D160)</f>
        <v/>
      </c>
      <c r="E5148">
        <f>IF('Data R6'!C160="","",'Data R6'!E160)</f>
        <v/>
      </c>
      <c r="F5148">
        <f>IF('Data R6'!C160="","",'Data R6'!F160)</f>
        <v/>
      </c>
      <c r="G5148">
        <f>IF('Data R6'!C160="","",'Data R6'!AD160)</f>
        <v/>
      </c>
      <c r="H5148">
        <f>IF('Data R6'!C160="","",'Data R6'!AC160)</f>
        <v/>
      </c>
      <c r="I5148">
        <f>IF('Data R6'!C160="","",COUNTIF('Data R6'!J160,"&gt;0")+COUNTIF('Data R6'!L160,"&gt;0")+COUNTIF('Data R6'!N160,"&gt;0")+COUNTIF('Data R6'!P160,"&gt;0")+COUNTIF('Data R6'!R160,"&gt;0")+COUNTIF('Data R6'!T160,"&gt;0")+COUNTIF('Data R6'!V160,"&gt;0")+COUNTIF('Data R6'!X160,"&gt;0"))</f>
        <v/>
      </c>
      <c r="J5148">
        <f>IF('Data R6'!C160="","",IF((COUNTIF('Data R6'!K160,"&gt;0")+COUNTIF('Data R6'!M160,"&gt;0")+COUNTIF('Data R6'!O160,"&gt;0")+COUNTIF('Data R6'!Q160,"&gt;0")+COUNTIF('Data R6'!S160,"&gt;0")+COUNTIF('Data R6'!U160,"&gt;0")+COUNTIF('Data R6'!W160,"&gt;0")+COUNTIF('Data R6'!Y160,"&gt;0"))&gt;0,1,0))</f>
        <v/>
      </c>
      <c r="M5148" t="inlineStr">
        <is>
          <t>Data R</t>
        </is>
      </c>
    </row>
    <row r="5149">
      <c r="A5149" t="inlineStr">
        <is>
          <t>Regional 6</t>
        </is>
      </c>
      <c r="B5149">
        <f>IF('Data R6'!C161="","",'Data R6'!B161)</f>
        <v/>
      </c>
      <c r="C5149">
        <f>IF('Data R6'!C161="","",'Data R6'!C161)</f>
        <v/>
      </c>
      <c r="D5149">
        <f>IF('Data R6'!C161="","",'Data R6'!D161)</f>
        <v/>
      </c>
      <c r="E5149">
        <f>IF('Data R6'!C161="","",'Data R6'!E161)</f>
        <v/>
      </c>
      <c r="F5149">
        <f>IF('Data R6'!C161="","",'Data R6'!F161)</f>
        <v/>
      </c>
      <c r="G5149">
        <f>IF('Data R6'!C161="","",'Data R6'!AD161)</f>
        <v/>
      </c>
      <c r="H5149">
        <f>IF('Data R6'!C161="","",'Data R6'!AC161)</f>
        <v/>
      </c>
      <c r="I5149">
        <f>IF('Data R6'!C161="","",COUNTIF('Data R6'!J161,"&gt;0")+COUNTIF('Data R6'!L161,"&gt;0")+COUNTIF('Data R6'!N161,"&gt;0")+COUNTIF('Data R6'!P161,"&gt;0")+COUNTIF('Data R6'!R161,"&gt;0")+COUNTIF('Data R6'!T161,"&gt;0")+COUNTIF('Data R6'!V161,"&gt;0")+COUNTIF('Data R6'!X161,"&gt;0"))</f>
        <v/>
      </c>
      <c r="J5149">
        <f>IF('Data R6'!C161="","",IF((COUNTIF('Data R6'!K161,"&gt;0")+COUNTIF('Data R6'!M161,"&gt;0")+COUNTIF('Data R6'!O161,"&gt;0")+COUNTIF('Data R6'!Q161,"&gt;0")+COUNTIF('Data R6'!S161,"&gt;0")+COUNTIF('Data R6'!U161,"&gt;0")+COUNTIF('Data R6'!W161,"&gt;0")+COUNTIF('Data R6'!Y161,"&gt;0"))&gt;0,1,0))</f>
        <v/>
      </c>
      <c r="M5149" t="inlineStr">
        <is>
          <t>Data R</t>
        </is>
      </c>
    </row>
    <row r="5150">
      <c r="A5150" t="inlineStr">
        <is>
          <t>Regional 6</t>
        </is>
      </c>
      <c r="B5150">
        <f>IF('Data R6'!C162="","",'Data R6'!B162)</f>
        <v/>
      </c>
      <c r="C5150">
        <f>IF('Data R6'!C162="","",'Data R6'!C162)</f>
        <v/>
      </c>
      <c r="D5150">
        <f>IF('Data R6'!C162="","",'Data R6'!D162)</f>
        <v/>
      </c>
      <c r="E5150">
        <f>IF('Data R6'!C162="","",'Data R6'!E162)</f>
        <v/>
      </c>
      <c r="F5150">
        <f>IF('Data R6'!C162="","",'Data R6'!F162)</f>
        <v/>
      </c>
      <c r="G5150">
        <f>IF('Data R6'!C162="","",'Data R6'!AD162)</f>
        <v/>
      </c>
      <c r="H5150">
        <f>IF('Data R6'!C162="","",'Data R6'!AC162)</f>
        <v/>
      </c>
      <c r="I5150">
        <f>IF('Data R6'!C162="","",COUNTIF('Data R6'!J162,"&gt;0")+COUNTIF('Data R6'!L162,"&gt;0")+COUNTIF('Data R6'!N162,"&gt;0")+COUNTIF('Data R6'!P162,"&gt;0")+COUNTIF('Data R6'!R162,"&gt;0")+COUNTIF('Data R6'!T162,"&gt;0")+COUNTIF('Data R6'!V162,"&gt;0")+COUNTIF('Data R6'!X162,"&gt;0"))</f>
        <v/>
      </c>
      <c r="J5150">
        <f>IF('Data R6'!C162="","",IF((COUNTIF('Data R6'!K162,"&gt;0")+COUNTIF('Data R6'!M162,"&gt;0")+COUNTIF('Data R6'!O162,"&gt;0")+COUNTIF('Data R6'!Q162,"&gt;0")+COUNTIF('Data R6'!S162,"&gt;0")+COUNTIF('Data R6'!U162,"&gt;0")+COUNTIF('Data R6'!W162,"&gt;0")+COUNTIF('Data R6'!Y162,"&gt;0"))&gt;0,1,0))</f>
        <v/>
      </c>
      <c r="M5150" t="inlineStr">
        <is>
          <t>Data R</t>
        </is>
      </c>
    </row>
    <row r="5151">
      <c r="A5151" t="inlineStr">
        <is>
          <t>Regional 6</t>
        </is>
      </c>
      <c r="B5151">
        <f>IF('Data R6'!C163="","",'Data R6'!B163)</f>
        <v/>
      </c>
      <c r="C5151">
        <f>IF('Data R6'!C163="","",'Data R6'!C163)</f>
        <v/>
      </c>
      <c r="D5151">
        <f>IF('Data R6'!C163="","",'Data R6'!D163)</f>
        <v/>
      </c>
      <c r="E5151">
        <f>IF('Data R6'!C163="","",'Data R6'!E163)</f>
        <v/>
      </c>
      <c r="F5151">
        <f>IF('Data R6'!C163="","",'Data R6'!F163)</f>
        <v/>
      </c>
      <c r="G5151">
        <f>IF('Data R6'!C163="","",'Data R6'!AD163)</f>
        <v/>
      </c>
      <c r="H5151">
        <f>IF('Data R6'!C163="","",'Data R6'!AC163)</f>
        <v/>
      </c>
      <c r="I5151">
        <f>IF('Data R6'!C163="","",COUNTIF('Data R6'!J163,"&gt;0")+COUNTIF('Data R6'!L163,"&gt;0")+COUNTIF('Data R6'!N163,"&gt;0")+COUNTIF('Data R6'!P163,"&gt;0")+COUNTIF('Data R6'!R163,"&gt;0")+COUNTIF('Data R6'!T163,"&gt;0")+COUNTIF('Data R6'!V163,"&gt;0")+COUNTIF('Data R6'!X163,"&gt;0"))</f>
        <v/>
      </c>
      <c r="J5151">
        <f>IF('Data R6'!C163="","",IF((COUNTIF('Data R6'!K163,"&gt;0")+COUNTIF('Data R6'!M163,"&gt;0")+COUNTIF('Data R6'!O163,"&gt;0")+COUNTIF('Data R6'!Q163,"&gt;0")+COUNTIF('Data R6'!S163,"&gt;0")+COUNTIF('Data R6'!U163,"&gt;0")+COUNTIF('Data R6'!W163,"&gt;0")+COUNTIF('Data R6'!Y163,"&gt;0"))&gt;0,1,0))</f>
        <v/>
      </c>
      <c r="M5151" t="inlineStr">
        <is>
          <t>Data R</t>
        </is>
      </c>
    </row>
    <row r="5152">
      <c r="A5152" t="inlineStr">
        <is>
          <t>Regional 6</t>
        </is>
      </c>
      <c r="B5152">
        <f>IF('Data R6'!C164="","",'Data R6'!B164)</f>
        <v/>
      </c>
      <c r="C5152">
        <f>IF('Data R6'!C164="","",'Data R6'!C164)</f>
        <v/>
      </c>
      <c r="D5152">
        <f>IF('Data R6'!C164="","",'Data R6'!D164)</f>
        <v/>
      </c>
      <c r="E5152">
        <f>IF('Data R6'!C164="","",'Data R6'!E164)</f>
        <v/>
      </c>
      <c r="F5152">
        <f>IF('Data R6'!C164="","",'Data R6'!F164)</f>
        <v/>
      </c>
      <c r="G5152">
        <f>IF('Data R6'!C164="","",'Data R6'!AD164)</f>
        <v/>
      </c>
      <c r="H5152">
        <f>IF('Data R6'!C164="","",'Data R6'!AC164)</f>
        <v/>
      </c>
      <c r="I5152">
        <f>IF('Data R6'!C164="","",COUNTIF('Data R6'!J164,"&gt;0")+COUNTIF('Data R6'!L164,"&gt;0")+COUNTIF('Data R6'!N164,"&gt;0")+COUNTIF('Data R6'!P164,"&gt;0")+COUNTIF('Data R6'!R164,"&gt;0")+COUNTIF('Data R6'!T164,"&gt;0")+COUNTIF('Data R6'!V164,"&gt;0")+COUNTIF('Data R6'!X164,"&gt;0"))</f>
        <v/>
      </c>
      <c r="J5152">
        <f>IF('Data R6'!C164="","",IF((COUNTIF('Data R6'!K164,"&gt;0")+COUNTIF('Data R6'!M164,"&gt;0")+COUNTIF('Data R6'!O164,"&gt;0")+COUNTIF('Data R6'!Q164,"&gt;0")+COUNTIF('Data R6'!S164,"&gt;0")+COUNTIF('Data R6'!U164,"&gt;0")+COUNTIF('Data R6'!W164,"&gt;0")+COUNTIF('Data R6'!Y164,"&gt;0"))&gt;0,1,0))</f>
        <v/>
      </c>
      <c r="M5152" t="inlineStr">
        <is>
          <t>Data R</t>
        </is>
      </c>
    </row>
    <row r="5153">
      <c r="A5153" t="inlineStr">
        <is>
          <t>Regional 6</t>
        </is>
      </c>
      <c r="B5153">
        <f>IF('Data R6'!C165="","",'Data R6'!B165)</f>
        <v/>
      </c>
      <c r="C5153">
        <f>IF('Data R6'!C165="","",'Data R6'!C165)</f>
        <v/>
      </c>
      <c r="D5153">
        <f>IF('Data R6'!C165="","",'Data R6'!D165)</f>
        <v/>
      </c>
      <c r="E5153">
        <f>IF('Data R6'!C165="","",'Data R6'!E165)</f>
        <v/>
      </c>
      <c r="F5153">
        <f>IF('Data R6'!C165="","",'Data R6'!F165)</f>
        <v/>
      </c>
      <c r="G5153">
        <f>IF('Data R6'!C165="","",'Data R6'!AD165)</f>
        <v/>
      </c>
      <c r="H5153">
        <f>IF('Data R6'!C165="","",'Data R6'!AC165)</f>
        <v/>
      </c>
      <c r="I5153">
        <f>IF('Data R6'!C165="","",COUNTIF('Data R6'!J165,"&gt;0")+COUNTIF('Data R6'!L165,"&gt;0")+COUNTIF('Data R6'!N165,"&gt;0")+COUNTIF('Data R6'!P165,"&gt;0")+COUNTIF('Data R6'!R165,"&gt;0")+COUNTIF('Data R6'!T165,"&gt;0")+COUNTIF('Data R6'!V165,"&gt;0")+COUNTIF('Data R6'!X165,"&gt;0"))</f>
        <v/>
      </c>
      <c r="J5153">
        <f>IF('Data R6'!C165="","",IF((COUNTIF('Data R6'!K165,"&gt;0")+COUNTIF('Data R6'!M165,"&gt;0")+COUNTIF('Data R6'!O165,"&gt;0")+COUNTIF('Data R6'!Q165,"&gt;0")+COUNTIF('Data R6'!S165,"&gt;0")+COUNTIF('Data R6'!U165,"&gt;0")+COUNTIF('Data R6'!W165,"&gt;0")+COUNTIF('Data R6'!Y165,"&gt;0"))&gt;0,1,0))</f>
        <v/>
      </c>
      <c r="M5153" t="inlineStr">
        <is>
          <t>Data R</t>
        </is>
      </c>
    </row>
    <row r="5154">
      <c r="A5154" t="inlineStr">
        <is>
          <t>Regional 6</t>
        </is>
      </c>
      <c r="B5154">
        <f>IF('Data R6'!C166="","",'Data R6'!B166)</f>
        <v/>
      </c>
      <c r="C5154">
        <f>IF('Data R6'!C166="","",'Data R6'!C166)</f>
        <v/>
      </c>
      <c r="D5154">
        <f>IF('Data R6'!C166="","",'Data R6'!D166)</f>
        <v/>
      </c>
      <c r="E5154">
        <f>IF('Data R6'!C166="","",'Data R6'!E166)</f>
        <v/>
      </c>
      <c r="F5154">
        <f>IF('Data R6'!C166="","",'Data R6'!F166)</f>
        <v/>
      </c>
      <c r="G5154">
        <f>IF('Data R6'!C166="","",'Data R6'!AD166)</f>
        <v/>
      </c>
      <c r="H5154">
        <f>IF('Data R6'!C166="","",'Data R6'!AC166)</f>
        <v/>
      </c>
      <c r="I5154">
        <f>IF('Data R6'!C166="","",COUNTIF('Data R6'!J166,"&gt;0")+COUNTIF('Data R6'!L166,"&gt;0")+COUNTIF('Data R6'!N166,"&gt;0")+COUNTIF('Data R6'!P166,"&gt;0")+COUNTIF('Data R6'!R166,"&gt;0")+COUNTIF('Data R6'!T166,"&gt;0")+COUNTIF('Data R6'!V166,"&gt;0")+COUNTIF('Data R6'!X166,"&gt;0"))</f>
        <v/>
      </c>
      <c r="J5154">
        <f>IF('Data R6'!C166="","",IF((COUNTIF('Data R6'!K166,"&gt;0")+COUNTIF('Data R6'!M166,"&gt;0")+COUNTIF('Data R6'!O166,"&gt;0")+COUNTIF('Data R6'!Q166,"&gt;0")+COUNTIF('Data R6'!S166,"&gt;0")+COUNTIF('Data R6'!U166,"&gt;0")+COUNTIF('Data R6'!W166,"&gt;0")+COUNTIF('Data R6'!Y166,"&gt;0"))&gt;0,1,0))</f>
        <v/>
      </c>
      <c r="M5154" t="inlineStr">
        <is>
          <t>Data R</t>
        </is>
      </c>
    </row>
    <row r="5155">
      <c r="A5155" t="inlineStr">
        <is>
          <t>Regional 6</t>
        </is>
      </c>
      <c r="B5155">
        <f>IF('Data R6'!C167="","",'Data R6'!B167)</f>
        <v/>
      </c>
      <c r="C5155">
        <f>IF('Data R6'!C167="","",'Data R6'!C167)</f>
        <v/>
      </c>
      <c r="D5155">
        <f>IF('Data R6'!C167="","",'Data R6'!D167)</f>
        <v/>
      </c>
      <c r="E5155">
        <f>IF('Data R6'!C167="","",'Data R6'!E167)</f>
        <v/>
      </c>
      <c r="F5155">
        <f>IF('Data R6'!C167="","",'Data R6'!F167)</f>
        <v/>
      </c>
      <c r="G5155">
        <f>IF('Data R6'!C167="","",'Data R6'!AD167)</f>
        <v/>
      </c>
      <c r="H5155">
        <f>IF('Data R6'!C167="","",'Data R6'!AC167)</f>
        <v/>
      </c>
      <c r="I5155">
        <f>IF('Data R6'!C167="","",COUNTIF('Data R6'!J167,"&gt;0")+COUNTIF('Data R6'!L167,"&gt;0")+COUNTIF('Data R6'!N167,"&gt;0")+COUNTIF('Data R6'!P167,"&gt;0")+COUNTIF('Data R6'!R167,"&gt;0")+COUNTIF('Data R6'!T167,"&gt;0")+COUNTIF('Data R6'!V167,"&gt;0")+COUNTIF('Data R6'!X167,"&gt;0"))</f>
        <v/>
      </c>
      <c r="J5155">
        <f>IF('Data R6'!C167="","",IF((COUNTIF('Data R6'!K167,"&gt;0")+COUNTIF('Data R6'!M167,"&gt;0")+COUNTIF('Data R6'!O167,"&gt;0")+COUNTIF('Data R6'!Q167,"&gt;0")+COUNTIF('Data R6'!S167,"&gt;0")+COUNTIF('Data R6'!U167,"&gt;0")+COUNTIF('Data R6'!W167,"&gt;0")+COUNTIF('Data R6'!Y167,"&gt;0"))&gt;0,1,0))</f>
        <v/>
      </c>
      <c r="M5155" t="inlineStr">
        <is>
          <t>Data R</t>
        </is>
      </c>
    </row>
    <row r="5156">
      <c r="A5156" t="inlineStr">
        <is>
          <t>Regional 6</t>
        </is>
      </c>
      <c r="B5156">
        <f>IF('Data R6'!C168="","",'Data R6'!B168)</f>
        <v/>
      </c>
      <c r="C5156">
        <f>IF('Data R6'!C168="","",'Data R6'!C168)</f>
        <v/>
      </c>
      <c r="D5156">
        <f>IF('Data R6'!C168="","",'Data R6'!D168)</f>
        <v/>
      </c>
      <c r="E5156">
        <f>IF('Data R6'!C168="","",'Data R6'!E168)</f>
        <v/>
      </c>
      <c r="F5156">
        <f>IF('Data R6'!C168="","",'Data R6'!F168)</f>
        <v/>
      </c>
      <c r="G5156">
        <f>IF('Data R6'!C168="","",'Data R6'!AD168)</f>
        <v/>
      </c>
      <c r="H5156">
        <f>IF('Data R6'!C168="","",'Data R6'!AC168)</f>
        <v/>
      </c>
      <c r="I5156">
        <f>IF('Data R6'!C168="","",COUNTIF('Data R6'!J168,"&gt;0")+COUNTIF('Data R6'!L168,"&gt;0")+COUNTIF('Data R6'!N168,"&gt;0")+COUNTIF('Data R6'!P168,"&gt;0")+COUNTIF('Data R6'!R168,"&gt;0")+COUNTIF('Data R6'!T168,"&gt;0")+COUNTIF('Data R6'!V168,"&gt;0")+COUNTIF('Data R6'!X168,"&gt;0"))</f>
        <v/>
      </c>
      <c r="J5156">
        <f>IF('Data R6'!C168="","",IF((COUNTIF('Data R6'!K168,"&gt;0")+COUNTIF('Data R6'!M168,"&gt;0")+COUNTIF('Data R6'!O168,"&gt;0")+COUNTIF('Data R6'!Q168,"&gt;0")+COUNTIF('Data R6'!S168,"&gt;0")+COUNTIF('Data R6'!U168,"&gt;0")+COUNTIF('Data R6'!W168,"&gt;0")+COUNTIF('Data R6'!Y168,"&gt;0"))&gt;0,1,0))</f>
        <v/>
      </c>
      <c r="M5156" t="inlineStr">
        <is>
          <t>Data R</t>
        </is>
      </c>
    </row>
    <row r="5157">
      <c r="A5157" t="inlineStr">
        <is>
          <t>Regional 6</t>
        </is>
      </c>
      <c r="B5157">
        <f>IF('Data R6'!C169="","",'Data R6'!B169)</f>
        <v/>
      </c>
      <c r="C5157">
        <f>IF('Data R6'!C169="","",'Data R6'!C169)</f>
        <v/>
      </c>
      <c r="D5157">
        <f>IF('Data R6'!C169="","",'Data R6'!D169)</f>
        <v/>
      </c>
      <c r="E5157">
        <f>IF('Data R6'!C169="","",'Data R6'!E169)</f>
        <v/>
      </c>
      <c r="F5157">
        <f>IF('Data R6'!C169="","",'Data R6'!F169)</f>
        <v/>
      </c>
      <c r="G5157">
        <f>IF('Data R6'!C169="","",'Data R6'!AD169)</f>
        <v/>
      </c>
      <c r="H5157">
        <f>IF('Data R6'!C169="","",'Data R6'!AC169)</f>
        <v/>
      </c>
      <c r="I5157">
        <f>IF('Data R6'!C169="","",COUNTIF('Data R6'!J169,"&gt;0")+COUNTIF('Data R6'!L169,"&gt;0")+COUNTIF('Data R6'!N169,"&gt;0")+COUNTIF('Data R6'!P169,"&gt;0")+COUNTIF('Data R6'!R169,"&gt;0")+COUNTIF('Data R6'!T169,"&gt;0")+COUNTIF('Data R6'!V169,"&gt;0")+COUNTIF('Data R6'!X169,"&gt;0"))</f>
        <v/>
      </c>
      <c r="J5157">
        <f>IF('Data R6'!C169="","",IF((COUNTIF('Data R6'!K169,"&gt;0")+COUNTIF('Data R6'!M169,"&gt;0")+COUNTIF('Data R6'!O169,"&gt;0")+COUNTIF('Data R6'!Q169,"&gt;0")+COUNTIF('Data R6'!S169,"&gt;0")+COUNTIF('Data R6'!U169,"&gt;0")+COUNTIF('Data R6'!W169,"&gt;0")+COUNTIF('Data R6'!Y169,"&gt;0"))&gt;0,1,0))</f>
        <v/>
      </c>
      <c r="M5157" t="inlineStr">
        <is>
          <t>Data R</t>
        </is>
      </c>
    </row>
    <row r="5158">
      <c r="A5158" t="inlineStr">
        <is>
          <t>Regional 6</t>
        </is>
      </c>
      <c r="B5158">
        <f>IF('Data R6'!C170="","",'Data R6'!B170)</f>
        <v/>
      </c>
      <c r="C5158">
        <f>IF('Data R6'!C170="","",'Data R6'!C170)</f>
        <v/>
      </c>
      <c r="D5158">
        <f>IF('Data R6'!C170="","",'Data R6'!D170)</f>
        <v/>
      </c>
      <c r="E5158">
        <f>IF('Data R6'!C170="","",'Data R6'!E170)</f>
        <v/>
      </c>
      <c r="F5158">
        <f>IF('Data R6'!C170="","",'Data R6'!F170)</f>
        <v/>
      </c>
      <c r="G5158">
        <f>IF('Data R6'!C170="","",'Data R6'!AD170)</f>
        <v/>
      </c>
      <c r="H5158">
        <f>IF('Data R6'!C170="","",'Data R6'!AC170)</f>
        <v/>
      </c>
      <c r="I5158">
        <f>IF('Data R6'!C170="","",COUNTIF('Data R6'!J170,"&gt;0")+COUNTIF('Data R6'!L170,"&gt;0")+COUNTIF('Data R6'!N170,"&gt;0")+COUNTIF('Data R6'!P170,"&gt;0")+COUNTIF('Data R6'!R170,"&gt;0")+COUNTIF('Data R6'!T170,"&gt;0")+COUNTIF('Data R6'!V170,"&gt;0")+COUNTIF('Data R6'!X170,"&gt;0"))</f>
        <v/>
      </c>
      <c r="J5158">
        <f>IF('Data R6'!C170="","",IF((COUNTIF('Data R6'!K170,"&gt;0")+COUNTIF('Data R6'!M170,"&gt;0")+COUNTIF('Data R6'!O170,"&gt;0")+COUNTIF('Data R6'!Q170,"&gt;0")+COUNTIF('Data R6'!S170,"&gt;0")+COUNTIF('Data R6'!U170,"&gt;0")+COUNTIF('Data R6'!W170,"&gt;0")+COUNTIF('Data R6'!Y170,"&gt;0"))&gt;0,1,0))</f>
        <v/>
      </c>
      <c r="M5158" t="inlineStr">
        <is>
          <t>Data R</t>
        </is>
      </c>
    </row>
    <row r="5159">
      <c r="A5159" t="inlineStr">
        <is>
          <t>Regional 6</t>
        </is>
      </c>
      <c r="B5159">
        <f>IF('Data R6'!C171="","",'Data R6'!B171)</f>
        <v/>
      </c>
      <c r="C5159">
        <f>IF('Data R6'!C171="","",'Data R6'!C171)</f>
        <v/>
      </c>
      <c r="D5159">
        <f>IF('Data R6'!C171="","",'Data R6'!D171)</f>
        <v/>
      </c>
      <c r="E5159">
        <f>IF('Data R6'!C171="","",'Data R6'!E171)</f>
        <v/>
      </c>
      <c r="F5159">
        <f>IF('Data R6'!C171="","",'Data R6'!F171)</f>
        <v/>
      </c>
      <c r="G5159">
        <f>IF('Data R6'!C171="","",'Data R6'!AD171)</f>
        <v/>
      </c>
      <c r="H5159">
        <f>IF('Data R6'!C171="","",'Data R6'!AC171)</f>
        <v/>
      </c>
      <c r="I5159">
        <f>IF('Data R6'!C171="","",COUNTIF('Data R6'!J171,"&gt;0")+COUNTIF('Data R6'!L171,"&gt;0")+COUNTIF('Data R6'!N171,"&gt;0")+COUNTIF('Data R6'!P171,"&gt;0")+COUNTIF('Data R6'!R171,"&gt;0")+COUNTIF('Data R6'!T171,"&gt;0")+COUNTIF('Data R6'!V171,"&gt;0")+COUNTIF('Data R6'!X171,"&gt;0"))</f>
        <v/>
      </c>
      <c r="J5159">
        <f>IF('Data R6'!C171="","",IF((COUNTIF('Data R6'!K171,"&gt;0")+COUNTIF('Data R6'!M171,"&gt;0")+COUNTIF('Data R6'!O171,"&gt;0")+COUNTIF('Data R6'!Q171,"&gt;0")+COUNTIF('Data R6'!S171,"&gt;0")+COUNTIF('Data R6'!U171,"&gt;0")+COUNTIF('Data R6'!W171,"&gt;0")+COUNTIF('Data R6'!Y171,"&gt;0"))&gt;0,1,0))</f>
        <v/>
      </c>
      <c r="M5159" t="inlineStr">
        <is>
          <t>Data R</t>
        </is>
      </c>
    </row>
    <row r="5160">
      <c r="A5160" t="inlineStr">
        <is>
          <t>Regional 6</t>
        </is>
      </c>
      <c r="B5160">
        <f>IF('Data R6'!C172="","",'Data R6'!B172)</f>
        <v/>
      </c>
      <c r="C5160">
        <f>IF('Data R6'!C172="","",'Data R6'!C172)</f>
        <v/>
      </c>
      <c r="D5160">
        <f>IF('Data R6'!C172="","",'Data R6'!D172)</f>
        <v/>
      </c>
      <c r="E5160">
        <f>IF('Data R6'!C172="","",'Data R6'!E172)</f>
        <v/>
      </c>
      <c r="F5160">
        <f>IF('Data R6'!C172="","",'Data R6'!F172)</f>
        <v/>
      </c>
      <c r="G5160">
        <f>IF('Data R6'!C172="","",'Data R6'!AD172)</f>
        <v/>
      </c>
      <c r="H5160">
        <f>IF('Data R6'!C172="","",'Data R6'!AC172)</f>
        <v/>
      </c>
      <c r="I5160">
        <f>IF('Data R6'!C172="","",COUNTIF('Data R6'!J172,"&gt;0")+COUNTIF('Data R6'!L172,"&gt;0")+COUNTIF('Data R6'!N172,"&gt;0")+COUNTIF('Data R6'!P172,"&gt;0")+COUNTIF('Data R6'!R172,"&gt;0")+COUNTIF('Data R6'!T172,"&gt;0")+COUNTIF('Data R6'!V172,"&gt;0")+COUNTIF('Data R6'!X172,"&gt;0"))</f>
        <v/>
      </c>
      <c r="J5160">
        <f>IF('Data R6'!C172="","",IF((COUNTIF('Data R6'!K172,"&gt;0")+COUNTIF('Data R6'!M172,"&gt;0")+COUNTIF('Data R6'!O172,"&gt;0")+COUNTIF('Data R6'!Q172,"&gt;0")+COUNTIF('Data R6'!S172,"&gt;0")+COUNTIF('Data R6'!U172,"&gt;0")+COUNTIF('Data R6'!W172,"&gt;0")+COUNTIF('Data R6'!Y172,"&gt;0"))&gt;0,1,0))</f>
        <v/>
      </c>
      <c r="M5160" t="inlineStr">
        <is>
          <t>Data R</t>
        </is>
      </c>
    </row>
    <row r="5161">
      <c r="A5161" t="inlineStr">
        <is>
          <t>Regional 6</t>
        </is>
      </c>
      <c r="B5161">
        <f>IF('Data R6'!C173="","",'Data R6'!B173)</f>
        <v/>
      </c>
      <c r="C5161">
        <f>IF('Data R6'!C173="","",'Data R6'!C173)</f>
        <v/>
      </c>
      <c r="D5161">
        <f>IF('Data R6'!C173="","",'Data R6'!D173)</f>
        <v/>
      </c>
      <c r="E5161">
        <f>IF('Data R6'!C173="","",'Data R6'!E173)</f>
        <v/>
      </c>
      <c r="F5161">
        <f>IF('Data R6'!C173="","",'Data R6'!F173)</f>
        <v/>
      </c>
      <c r="G5161">
        <f>IF('Data R6'!C173="","",'Data R6'!AD173)</f>
        <v/>
      </c>
      <c r="H5161">
        <f>IF('Data R6'!C173="","",'Data R6'!AC173)</f>
        <v/>
      </c>
      <c r="I5161">
        <f>IF('Data R6'!C173="","",COUNTIF('Data R6'!J173,"&gt;0")+COUNTIF('Data R6'!L173,"&gt;0")+COUNTIF('Data R6'!N173,"&gt;0")+COUNTIF('Data R6'!P173,"&gt;0")+COUNTIF('Data R6'!R173,"&gt;0")+COUNTIF('Data R6'!T173,"&gt;0")+COUNTIF('Data R6'!V173,"&gt;0")+COUNTIF('Data R6'!X173,"&gt;0"))</f>
        <v/>
      </c>
      <c r="J5161">
        <f>IF('Data R6'!C173="","",IF((COUNTIF('Data R6'!K173,"&gt;0")+COUNTIF('Data R6'!M173,"&gt;0")+COUNTIF('Data R6'!O173,"&gt;0")+COUNTIF('Data R6'!Q173,"&gt;0")+COUNTIF('Data R6'!S173,"&gt;0")+COUNTIF('Data R6'!U173,"&gt;0")+COUNTIF('Data R6'!W173,"&gt;0")+COUNTIF('Data R6'!Y173,"&gt;0"))&gt;0,1,0))</f>
        <v/>
      </c>
      <c r="M5161" t="inlineStr">
        <is>
          <t>Data R</t>
        </is>
      </c>
    </row>
    <row r="5162">
      <c r="A5162" t="inlineStr">
        <is>
          <t>Regional 6</t>
        </is>
      </c>
      <c r="B5162">
        <f>IF('Data R6'!C174="","",'Data R6'!B174)</f>
        <v/>
      </c>
      <c r="C5162">
        <f>IF('Data R6'!C174="","",'Data R6'!C174)</f>
        <v/>
      </c>
      <c r="D5162">
        <f>IF('Data R6'!C174="","",'Data R6'!D174)</f>
        <v/>
      </c>
      <c r="E5162">
        <f>IF('Data R6'!C174="","",'Data R6'!E174)</f>
        <v/>
      </c>
      <c r="F5162">
        <f>IF('Data R6'!C174="","",'Data R6'!F174)</f>
        <v/>
      </c>
      <c r="G5162">
        <f>IF('Data R6'!C174="","",'Data R6'!AD174)</f>
        <v/>
      </c>
      <c r="H5162">
        <f>IF('Data R6'!C174="","",'Data R6'!AC174)</f>
        <v/>
      </c>
      <c r="I5162">
        <f>IF('Data R6'!C174="","",COUNTIF('Data R6'!J174,"&gt;0")+COUNTIF('Data R6'!L174,"&gt;0")+COUNTIF('Data R6'!N174,"&gt;0")+COUNTIF('Data R6'!P174,"&gt;0")+COUNTIF('Data R6'!R174,"&gt;0")+COUNTIF('Data R6'!T174,"&gt;0")+COUNTIF('Data R6'!V174,"&gt;0")+COUNTIF('Data R6'!X174,"&gt;0"))</f>
        <v/>
      </c>
      <c r="J5162">
        <f>IF('Data R6'!C174="","",IF((COUNTIF('Data R6'!K174,"&gt;0")+COUNTIF('Data R6'!M174,"&gt;0")+COUNTIF('Data R6'!O174,"&gt;0")+COUNTIF('Data R6'!Q174,"&gt;0")+COUNTIF('Data R6'!S174,"&gt;0")+COUNTIF('Data R6'!U174,"&gt;0")+COUNTIF('Data R6'!W174,"&gt;0")+COUNTIF('Data R6'!Y174,"&gt;0"))&gt;0,1,0))</f>
        <v/>
      </c>
      <c r="M5162" t="inlineStr">
        <is>
          <t>Data R</t>
        </is>
      </c>
    </row>
    <row r="5163">
      <c r="A5163" t="inlineStr">
        <is>
          <t>Regional 6</t>
        </is>
      </c>
      <c r="B5163">
        <f>IF('Data R6'!C175="","",'Data R6'!B175)</f>
        <v/>
      </c>
      <c r="C5163">
        <f>IF('Data R6'!C175="","",'Data R6'!C175)</f>
        <v/>
      </c>
      <c r="D5163">
        <f>IF('Data R6'!C175="","",'Data R6'!D175)</f>
        <v/>
      </c>
      <c r="E5163">
        <f>IF('Data R6'!C175="","",'Data R6'!E175)</f>
        <v/>
      </c>
      <c r="F5163">
        <f>IF('Data R6'!C175="","",'Data R6'!F175)</f>
        <v/>
      </c>
      <c r="G5163">
        <f>IF('Data R6'!C175="","",'Data R6'!AD175)</f>
        <v/>
      </c>
      <c r="H5163">
        <f>IF('Data R6'!C175="","",'Data R6'!AC175)</f>
        <v/>
      </c>
      <c r="I5163">
        <f>IF('Data R6'!C175="","",COUNTIF('Data R6'!J175,"&gt;0")+COUNTIF('Data R6'!L175,"&gt;0")+COUNTIF('Data R6'!N175,"&gt;0")+COUNTIF('Data R6'!P175,"&gt;0")+COUNTIF('Data R6'!R175,"&gt;0")+COUNTIF('Data R6'!T175,"&gt;0")+COUNTIF('Data R6'!V175,"&gt;0")+COUNTIF('Data R6'!X175,"&gt;0"))</f>
        <v/>
      </c>
      <c r="J5163">
        <f>IF('Data R6'!C175="","",IF((COUNTIF('Data R6'!K175,"&gt;0")+COUNTIF('Data R6'!M175,"&gt;0")+COUNTIF('Data R6'!O175,"&gt;0")+COUNTIF('Data R6'!Q175,"&gt;0")+COUNTIF('Data R6'!S175,"&gt;0")+COUNTIF('Data R6'!U175,"&gt;0")+COUNTIF('Data R6'!W175,"&gt;0")+COUNTIF('Data R6'!Y175,"&gt;0"))&gt;0,1,0))</f>
        <v/>
      </c>
      <c r="M5163" t="inlineStr">
        <is>
          <t>Data R</t>
        </is>
      </c>
    </row>
    <row r="5164">
      <c r="A5164" t="inlineStr">
        <is>
          <t>Regional 6</t>
        </is>
      </c>
      <c r="B5164">
        <f>IF('Data R6'!C176="","",'Data R6'!B176)</f>
        <v/>
      </c>
      <c r="C5164">
        <f>IF('Data R6'!C176="","",'Data R6'!C176)</f>
        <v/>
      </c>
      <c r="D5164">
        <f>IF('Data R6'!C176="","",'Data R6'!D176)</f>
        <v/>
      </c>
      <c r="E5164">
        <f>IF('Data R6'!C176="","",'Data R6'!E176)</f>
        <v/>
      </c>
      <c r="F5164">
        <f>IF('Data R6'!C176="","",'Data R6'!F176)</f>
        <v/>
      </c>
      <c r="G5164">
        <f>IF('Data R6'!C176="","",'Data R6'!AD176)</f>
        <v/>
      </c>
      <c r="H5164">
        <f>IF('Data R6'!C176="","",'Data R6'!AC176)</f>
        <v/>
      </c>
      <c r="I5164">
        <f>IF('Data R6'!C176="","",COUNTIF('Data R6'!J176,"&gt;0")+COUNTIF('Data R6'!L176,"&gt;0")+COUNTIF('Data R6'!N176,"&gt;0")+COUNTIF('Data R6'!P176,"&gt;0")+COUNTIF('Data R6'!R176,"&gt;0")+COUNTIF('Data R6'!T176,"&gt;0")+COUNTIF('Data R6'!V176,"&gt;0")+COUNTIF('Data R6'!X176,"&gt;0"))</f>
        <v/>
      </c>
      <c r="J5164">
        <f>IF('Data R6'!C176="","",IF((COUNTIF('Data R6'!K176,"&gt;0")+COUNTIF('Data R6'!M176,"&gt;0")+COUNTIF('Data R6'!O176,"&gt;0")+COUNTIF('Data R6'!Q176,"&gt;0")+COUNTIF('Data R6'!S176,"&gt;0")+COUNTIF('Data R6'!U176,"&gt;0")+COUNTIF('Data R6'!W176,"&gt;0")+COUNTIF('Data R6'!Y176,"&gt;0"))&gt;0,1,0))</f>
        <v/>
      </c>
      <c r="M5164" t="inlineStr">
        <is>
          <t>Data R</t>
        </is>
      </c>
    </row>
    <row r="5165">
      <c r="A5165" t="inlineStr">
        <is>
          <t>Regional 6</t>
        </is>
      </c>
      <c r="B5165">
        <f>IF('Data R6'!C177="","",'Data R6'!B177)</f>
        <v/>
      </c>
      <c r="C5165">
        <f>IF('Data R6'!C177="","",'Data R6'!C177)</f>
        <v/>
      </c>
      <c r="D5165">
        <f>IF('Data R6'!C177="","",'Data R6'!D177)</f>
        <v/>
      </c>
      <c r="E5165">
        <f>IF('Data R6'!C177="","",'Data R6'!E177)</f>
        <v/>
      </c>
      <c r="F5165">
        <f>IF('Data R6'!C177="","",'Data R6'!F177)</f>
        <v/>
      </c>
      <c r="G5165">
        <f>IF('Data R6'!C177="","",'Data R6'!AD177)</f>
        <v/>
      </c>
      <c r="H5165">
        <f>IF('Data R6'!C177="","",'Data R6'!AC177)</f>
        <v/>
      </c>
      <c r="I5165">
        <f>IF('Data R6'!C177="","",COUNTIF('Data R6'!J177,"&gt;0")+COUNTIF('Data R6'!L177,"&gt;0")+COUNTIF('Data R6'!N177,"&gt;0")+COUNTIF('Data R6'!P177,"&gt;0")+COUNTIF('Data R6'!R177,"&gt;0")+COUNTIF('Data R6'!T177,"&gt;0")+COUNTIF('Data R6'!V177,"&gt;0")+COUNTIF('Data R6'!X177,"&gt;0"))</f>
        <v/>
      </c>
      <c r="J5165">
        <f>IF('Data R6'!C177="","",IF((COUNTIF('Data R6'!K177,"&gt;0")+COUNTIF('Data R6'!M177,"&gt;0")+COUNTIF('Data R6'!O177,"&gt;0")+COUNTIF('Data R6'!Q177,"&gt;0")+COUNTIF('Data R6'!S177,"&gt;0")+COUNTIF('Data R6'!U177,"&gt;0")+COUNTIF('Data R6'!W177,"&gt;0")+COUNTIF('Data R6'!Y177,"&gt;0"))&gt;0,1,0))</f>
        <v/>
      </c>
      <c r="M5165" t="inlineStr">
        <is>
          <t>Data R</t>
        </is>
      </c>
    </row>
    <row r="5166">
      <c r="A5166" t="inlineStr">
        <is>
          <t>Regional 6</t>
        </is>
      </c>
      <c r="B5166">
        <f>IF('Data R6'!C178="","",'Data R6'!B178)</f>
        <v/>
      </c>
      <c r="C5166">
        <f>IF('Data R6'!C178="","",'Data R6'!C178)</f>
        <v/>
      </c>
      <c r="D5166">
        <f>IF('Data R6'!C178="","",'Data R6'!D178)</f>
        <v/>
      </c>
      <c r="E5166">
        <f>IF('Data R6'!C178="","",'Data R6'!E178)</f>
        <v/>
      </c>
      <c r="F5166">
        <f>IF('Data R6'!C178="","",'Data R6'!F178)</f>
        <v/>
      </c>
      <c r="G5166">
        <f>IF('Data R6'!C178="","",'Data R6'!AD178)</f>
        <v/>
      </c>
      <c r="H5166">
        <f>IF('Data R6'!C178="","",'Data R6'!AC178)</f>
        <v/>
      </c>
      <c r="I5166">
        <f>IF('Data R6'!C178="","",COUNTIF('Data R6'!J178,"&gt;0")+COUNTIF('Data R6'!L178,"&gt;0")+COUNTIF('Data R6'!N178,"&gt;0")+COUNTIF('Data R6'!P178,"&gt;0")+COUNTIF('Data R6'!R178,"&gt;0")+COUNTIF('Data R6'!T178,"&gt;0")+COUNTIF('Data R6'!V178,"&gt;0")+COUNTIF('Data R6'!X178,"&gt;0"))</f>
        <v/>
      </c>
      <c r="J5166">
        <f>IF('Data R6'!C178="","",IF((COUNTIF('Data R6'!K178,"&gt;0")+COUNTIF('Data R6'!M178,"&gt;0")+COUNTIF('Data R6'!O178,"&gt;0")+COUNTIF('Data R6'!Q178,"&gt;0")+COUNTIF('Data R6'!S178,"&gt;0")+COUNTIF('Data R6'!U178,"&gt;0")+COUNTIF('Data R6'!W178,"&gt;0")+COUNTIF('Data R6'!Y178,"&gt;0"))&gt;0,1,0))</f>
        <v/>
      </c>
      <c r="M5166" t="inlineStr">
        <is>
          <t>Data R</t>
        </is>
      </c>
    </row>
    <row r="5167">
      <c r="A5167" t="inlineStr">
        <is>
          <t>Regional 6</t>
        </is>
      </c>
      <c r="B5167">
        <f>IF('Data R6'!C179="","",'Data R6'!B179)</f>
        <v/>
      </c>
      <c r="C5167">
        <f>IF('Data R6'!C179="","",'Data R6'!C179)</f>
        <v/>
      </c>
      <c r="D5167">
        <f>IF('Data R6'!C179="","",'Data R6'!D179)</f>
        <v/>
      </c>
      <c r="E5167">
        <f>IF('Data R6'!C179="","",'Data R6'!E179)</f>
        <v/>
      </c>
      <c r="F5167">
        <f>IF('Data R6'!C179="","",'Data R6'!F179)</f>
        <v/>
      </c>
      <c r="G5167">
        <f>IF('Data R6'!C179="","",'Data R6'!AD179)</f>
        <v/>
      </c>
      <c r="H5167">
        <f>IF('Data R6'!C179="","",'Data R6'!AC179)</f>
        <v/>
      </c>
      <c r="I5167">
        <f>IF('Data R6'!C179="","",COUNTIF('Data R6'!J179,"&gt;0")+COUNTIF('Data R6'!L179,"&gt;0")+COUNTIF('Data R6'!N179,"&gt;0")+COUNTIF('Data R6'!P179,"&gt;0")+COUNTIF('Data R6'!R179,"&gt;0")+COUNTIF('Data R6'!T179,"&gt;0")+COUNTIF('Data R6'!V179,"&gt;0")+COUNTIF('Data R6'!X179,"&gt;0"))</f>
        <v/>
      </c>
      <c r="J5167">
        <f>IF('Data R6'!C179="","",IF((COUNTIF('Data R6'!K179,"&gt;0")+COUNTIF('Data R6'!M179,"&gt;0")+COUNTIF('Data R6'!O179,"&gt;0")+COUNTIF('Data R6'!Q179,"&gt;0")+COUNTIF('Data R6'!S179,"&gt;0")+COUNTIF('Data R6'!U179,"&gt;0")+COUNTIF('Data R6'!W179,"&gt;0")+COUNTIF('Data R6'!Y179,"&gt;0"))&gt;0,1,0))</f>
        <v/>
      </c>
      <c r="M5167" t="inlineStr">
        <is>
          <t>Data R</t>
        </is>
      </c>
    </row>
    <row r="5168">
      <c r="A5168" t="inlineStr">
        <is>
          <t>Regional 6</t>
        </is>
      </c>
      <c r="B5168">
        <f>IF('Data R6'!C180="","",'Data R6'!B180)</f>
        <v/>
      </c>
      <c r="C5168">
        <f>IF('Data R6'!C180="","",'Data R6'!C180)</f>
        <v/>
      </c>
      <c r="D5168">
        <f>IF('Data R6'!C180="","",'Data R6'!D180)</f>
        <v/>
      </c>
      <c r="E5168">
        <f>IF('Data R6'!C180="","",'Data R6'!E180)</f>
        <v/>
      </c>
      <c r="F5168">
        <f>IF('Data R6'!C180="","",'Data R6'!F180)</f>
        <v/>
      </c>
      <c r="G5168">
        <f>IF('Data R6'!C180="","",'Data R6'!AD180)</f>
        <v/>
      </c>
      <c r="H5168">
        <f>IF('Data R6'!C180="","",'Data R6'!AC180)</f>
        <v/>
      </c>
      <c r="I5168">
        <f>IF('Data R6'!C180="","",COUNTIF('Data R6'!J180,"&gt;0")+COUNTIF('Data R6'!L180,"&gt;0")+COUNTIF('Data R6'!N180,"&gt;0")+COUNTIF('Data R6'!P180,"&gt;0")+COUNTIF('Data R6'!R180,"&gt;0")+COUNTIF('Data R6'!T180,"&gt;0")+COUNTIF('Data R6'!V180,"&gt;0")+COUNTIF('Data R6'!X180,"&gt;0"))</f>
        <v/>
      </c>
      <c r="J5168">
        <f>IF('Data R6'!C180="","",IF((COUNTIF('Data R6'!K180,"&gt;0")+COUNTIF('Data R6'!M180,"&gt;0")+COUNTIF('Data R6'!O180,"&gt;0")+COUNTIF('Data R6'!Q180,"&gt;0")+COUNTIF('Data R6'!S180,"&gt;0")+COUNTIF('Data R6'!U180,"&gt;0")+COUNTIF('Data R6'!W180,"&gt;0")+COUNTIF('Data R6'!Y180,"&gt;0"))&gt;0,1,0))</f>
        <v/>
      </c>
      <c r="M5168" t="inlineStr">
        <is>
          <t>Data R</t>
        </is>
      </c>
    </row>
    <row r="5169">
      <c r="A5169" t="inlineStr">
        <is>
          <t>Regional 6</t>
        </is>
      </c>
      <c r="B5169">
        <f>IF('Data R6'!C181="","",'Data R6'!B181)</f>
        <v/>
      </c>
      <c r="C5169">
        <f>IF('Data R6'!C181="","",'Data R6'!C181)</f>
        <v/>
      </c>
      <c r="D5169">
        <f>IF('Data R6'!C181="","",'Data R6'!D181)</f>
        <v/>
      </c>
      <c r="E5169">
        <f>IF('Data R6'!C181="","",'Data R6'!E181)</f>
        <v/>
      </c>
      <c r="F5169">
        <f>IF('Data R6'!C181="","",'Data R6'!F181)</f>
        <v/>
      </c>
      <c r="G5169">
        <f>IF('Data R6'!C181="","",'Data R6'!AD181)</f>
        <v/>
      </c>
      <c r="H5169">
        <f>IF('Data R6'!C181="","",'Data R6'!AC181)</f>
        <v/>
      </c>
      <c r="I5169">
        <f>IF('Data R6'!C181="","",COUNTIF('Data R6'!J181,"&gt;0")+COUNTIF('Data R6'!L181,"&gt;0")+COUNTIF('Data R6'!N181,"&gt;0")+COUNTIF('Data R6'!P181,"&gt;0")+COUNTIF('Data R6'!R181,"&gt;0")+COUNTIF('Data R6'!T181,"&gt;0")+COUNTIF('Data R6'!V181,"&gt;0")+COUNTIF('Data R6'!X181,"&gt;0"))</f>
        <v/>
      </c>
      <c r="J5169">
        <f>IF('Data R6'!C181="","",IF((COUNTIF('Data R6'!K181,"&gt;0")+COUNTIF('Data R6'!M181,"&gt;0")+COUNTIF('Data R6'!O181,"&gt;0")+COUNTIF('Data R6'!Q181,"&gt;0")+COUNTIF('Data R6'!S181,"&gt;0")+COUNTIF('Data R6'!U181,"&gt;0")+COUNTIF('Data R6'!W181,"&gt;0")+COUNTIF('Data R6'!Y181,"&gt;0"))&gt;0,1,0))</f>
        <v/>
      </c>
      <c r="M5169" t="inlineStr">
        <is>
          <t>Data R</t>
        </is>
      </c>
    </row>
    <row r="5170">
      <c r="A5170" t="inlineStr">
        <is>
          <t>Regional 6</t>
        </is>
      </c>
      <c r="B5170">
        <f>IF('Data R6'!C182="","",'Data R6'!B182)</f>
        <v/>
      </c>
      <c r="C5170">
        <f>IF('Data R6'!C182="","",'Data R6'!C182)</f>
        <v/>
      </c>
      <c r="D5170">
        <f>IF('Data R6'!C182="","",'Data R6'!D182)</f>
        <v/>
      </c>
      <c r="E5170">
        <f>IF('Data R6'!C182="","",'Data R6'!E182)</f>
        <v/>
      </c>
      <c r="F5170">
        <f>IF('Data R6'!C182="","",'Data R6'!F182)</f>
        <v/>
      </c>
      <c r="G5170">
        <f>IF('Data R6'!C182="","",'Data R6'!AD182)</f>
        <v/>
      </c>
      <c r="H5170">
        <f>IF('Data R6'!C182="","",'Data R6'!AC182)</f>
        <v/>
      </c>
      <c r="I5170">
        <f>IF('Data R6'!C182="","",COUNTIF('Data R6'!J182,"&gt;0")+COUNTIF('Data R6'!L182,"&gt;0")+COUNTIF('Data R6'!N182,"&gt;0")+COUNTIF('Data R6'!P182,"&gt;0")+COUNTIF('Data R6'!R182,"&gt;0")+COUNTIF('Data R6'!T182,"&gt;0")+COUNTIF('Data R6'!V182,"&gt;0")+COUNTIF('Data R6'!X182,"&gt;0"))</f>
        <v/>
      </c>
      <c r="J5170">
        <f>IF('Data R6'!C182="","",IF((COUNTIF('Data R6'!K182,"&gt;0")+COUNTIF('Data R6'!M182,"&gt;0")+COUNTIF('Data R6'!O182,"&gt;0")+COUNTIF('Data R6'!Q182,"&gt;0")+COUNTIF('Data R6'!S182,"&gt;0")+COUNTIF('Data R6'!U182,"&gt;0")+COUNTIF('Data R6'!W182,"&gt;0")+COUNTIF('Data R6'!Y182,"&gt;0"))&gt;0,1,0))</f>
        <v/>
      </c>
      <c r="M5170" t="inlineStr">
        <is>
          <t>Data R</t>
        </is>
      </c>
    </row>
    <row r="5171">
      <c r="A5171" t="inlineStr">
        <is>
          <t>Regional 6</t>
        </is>
      </c>
      <c r="B5171">
        <f>IF('Data R6'!C183="","",'Data R6'!B183)</f>
        <v/>
      </c>
      <c r="C5171">
        <f>IF('Data R6'!C183="","",'Data R6'!C183)</f>
        <v/>
      </c>
      <c r="D5171">
        <f>IF('Data R6'!C183="","",'Data R6'!D183)</f>
        <v/>
      </c>
      <c r="E5171">
        <f>IF('Data R6'!C183="","",'Data R6'!E183)</f>
        <v/>
      </c>
      <c r="F5171">
        <f>IF('Data R6'!C183="","",'Data R6'!F183)</f>
        <v/>
      </c>
      <c r="G5171">
        <f>IF('Data R6'!C183="","",'Data R6'!AD183)</f>
        <v/>
      </c>
      <c r="H5171">
        <f>IF('Data R6'!C183="","",'Data R6'!AC183)</f>
        <v/>
      </c>
      <c r="I5171">
        <f>IF('Data R6'!C183="","",COUNTIF('Data R6'!J183,"&gt;0")+COUNTIF('Data R6'!L183,"&gt;0")+COUNTIF('Data R6'!N183,"&gt;0")+COUNTIF('Data R6'!P183,"&gt;0")+COUNTIF('Data R6'!R183,"&gt;0")+COUNTIF('Data R6'!T183,"&gt;0")+COUNTIF('Data R6'!V183,"&gt;0")+COUNTIF('Data R6'!X183,"&gt;0"))</f>
        <v/>
      </c>
      <c r="J5171">
        <f>IF('Data R6'!C183="","",IF((COUNTIF('Data R6'!K183,"&gt;0")+COUNTIF('Data R6'!M183,"&gt;0")+COUNTIF('Data R6'!O183,"&gt;0")+COUNTIF('Data R6'!Q183,"&gt;0")+COUNTIF('Data R6'!S183,"&gt;0")+COUNTIF('Data R6'!U183,"&gt;0")+COUNTIF('Data R6'!W183,"&gt;0")+COUNTIF('Data R6'!Y183,"&gt;0"))&gt;0,1,0))</f>
        <v/>
      </c>
      <c r="M5171" t="inlineStr">
        <is>
          <t>Data R</t>
        </is>
      </c>
    </row>
    <row r="5172">
      <c r="A5172" t="inlineStr">
        <is>
          <t>Regional 6</t>
        </is>
      </c>
      <c r="B5172">
        <f>IF('Data R6'!C184="","",'Data R6'!B184)</f>
        <v/>
      </c>
      <c r="C5172">
        <f>IF('Data R6'!C184="","",'Data R6'!C184)</f>
        <v/>
      </c>
      <c r="D5172">
        <f>IF('Data R6'!C184="","",'Data R6'!D184)</f>
        <v/>
      </c>
      <c r="E5172">
        <f>IF('Data R6'!C184="","",'Data R6'!E184)</f>
        <v/>
      </c>
      <c r="F5172">
        <f>IF('Data R6'!C184="","",'Data R6'!F184)</f>
        <v/>
      </c>
      <c r="G5172">
        <f>IF('Data R6'!C184="","",'Data R6'!AD184)</f>
        <v/>
      </c>
      <c r="H5172">
        <f>IF('Data R6'!C184="","",'Data R6'!AC184)</f>
        <v/>
      </c>
      <c r="I5172">
        <f>IF('Data R6'!C184="","",COUNTIF('Data R6'!J184,"&gt;0")+COUNTIF('Data R6'!L184,"&gt;0")+COUNTIF('Data R6'!N184,"&gt;0")+COUNTIF('Data R6'!P184,"&gt;0")+COUNTIF('Data R6'!R184,"&gt;0")+COUNTIF('Data R6'!T184,"&gt;0")+COUNTIF('Data R6'!V184,"&gt;0")+COUNTIF('Data R6'!X184,"&gt;0"))</f>
        <v/>
      </c>
      <c r="J5172">
        <f>IF('Data R6'!C184="","",IF((COUNTIF('Data R6'!K184,"&gt;0")+COUNTIF('Data R6'!M184,"&gt;0")+COUNTIF('Data R6'!O184,"&gt;0")+COUNTIF('Data R6'!Q184,"&gt;0")+COUNTIF('Data R6'!S184,"&gt;0")+COUNTIF('Data R6'!U184,"&gt;0")+COUNTIF('Data R6'!W184,"&gt;0")+COUNTIF('Data R6'!Y184,"&gt;0"))&gt;0,1,0))</f>
        <v/>
      </c>
      <c r="M5172" t="inlineStr">
        <is>
          <t>Data R</t>
        </is>
      </c>
    </row>
    <row r="5173">
      <c r="A5173" t="inlineStr">
        <is>
          <t>Regional 6</t>
        </is>
      </c>
      <c r="B5173">
        <f>IF('Data R6'!C185="","",'Data R6'!B185)</f>
        <v/>
      </c>
      <c r="C5173">
        <f>IF('Data R6'!C185="","",'Data R6'!C185)</f>
        <v/>
      </c>
      <c r="D5173">
        <f>IF('Data R6'!C185="","",'Data R6'!D185)</f>
        <v/>
      </c>
      <c r="E5173">
        <f>IF('Data R6'!C185="","",'Data R6'!E185)</f>
        <v/>
      </c>
      <c r="F5173">
        <f>IF('Data R6'!C185="","",'Data R6'!F185)</f>
        <v/>
      </c>
      <c r="G5173">
        <f>IF('Data R6'!C185="","",'Data R6'!AD185)</f>
        <v/>
      </c>
      <c r="H5173">
        <f>IF('Data R6'!C185="","",'Data R6'!AC185)</f>
        <v/>
      </c>
      <c r="I5173">
        <f>IF('Data R6'!C185="","",COUNTIF('Data R6'!J185,"&gt;0")+COUNTIF('Data R6'!L185,"&gt;0")+COUNTIF('Data R6'!N185,"&gt;0")+COUNTIF('Data R6'!P185,"&gt;0")+COUNTIF('Data R6'!R185,"&gt;0")+COUNTIF('Data R6'!T185,"&gt;0")+COUNTIF('Data R6'!V185,"&gt;0")+COUNTIF('Data R6'!X185,"&gt;0"))</f>
        <v/>
      </c>
      <c r="J5173">
        <f>IF('Data R6'!C185="","",IF((COUNTIF('Data R6'!K185,"&gt;0")+COUNTIF('Data R6'!M185,"&gt;0")+COUNTIF('Data R6'!O185,"&gt;0")+COUNTIF('Data R6'!Q185,"&gt;0")+COUNTIF('Data R6'!S185,"&gt;0")+COUNTIF('Data R6'!U185,"&gt;0")+COUNTIF('Data R6'!W185,"&gt;0")+COUNTIF('Data R6'!Y185,"&gt;0"))&gt;0,1,0))</f>
        <v/>
      </c>
      <c r="M5173" t="inlineStr">
        <is>
          <t>Data R</t>
        </is>
      </c>
    </row>
    <row r="5174">
      <c r="A5174" t="inlineStr">
        <is>
          <t>Regional 6</t>
        </is>
      </c>
      <c r="B5174">
        <f>IF('Data R6'!C186="","",'Data R6'!B186)</f>
        <v/>
      </c>
      <c r="C5174">
        <f>IF('Data R6'!C186="","",'Data R6'!C186)</f>
        <v/>
      </c>
      <c r="D5174">
        <f>IF('Data R6'!C186="","",'Data R6'!D186)</f>
        <v/>
      </c>
      <c r="E5174">
        <f>IF('Data R6'!C186="","",'Data R6'!E186)</f>
        <v/>
      </c>
      <c r="F5174">
        <f>IF('Data R6'!C186="","",'Data R6'!F186)</f>
        <v/>
      </c>
      <c r="G5174">
        <f>IF('Data R6'!C186="","",'Data R6'!AD186)</f>
        <v/>
      </c>
      <c r="H5174">
        <f>IF('Data R6'!C186="","",'Data R6'!AC186)</f>
        <v/>
      </c>
      <c r="I5174">
        <f>IF('Data R6'!C186="","",COUNTIF('Data R6'!J186,"&gt;0")+COUNTIF('Data R6'!L186,"&gt;0")+COUNTIF('Data R6'!N186,"&gt;0")+COUNTIF('Data R6'!P186,"&gt;0")+COUNTIF('Data R6'!R186,"&gt;0")+COUNTIF('Data R6'!T186,"&gt;0")+COUNTIF('Data R6'!V186,"&gt;0")+COUNTIF('Data R6'!X186,"&gt;0"))</f>
        <v/>
      </c>
      <c r="J5174">
        <f>IF('Data R6'!C186="","",IF((COUNTIF('Data R6'!K186,"&gt;0")+COUNTIF('Data R6'!M186,"&gt;0")+COUNTIF('Data R6'!O186,"&gt;0")+COUNTIF('Data R6'!Q186,"&gt;0")+COUNTIF('Data R6'!S186,"&gt;0")+COUNTIF('Data R6'!U186,"&gt;0")+COUNTIF('Data R6'!W186,"&gt;0")+COUNTIF('Data R6'!Y186,"&gt;0"))&gt;0,1,0))</f>
        <v/>
      </c>
      <c r="M5174" t="inlineStr">
        <is>
          <t>Data R</t>
        </is>
      </c>
    </row>
    <row r="5175">
      <c r="A5175" t="inlineStr">
        <is>
          <t>Regional 6</t>
        </is>
      </c>
      <c r="B5175">
        <f>IF('Data R6'!C187="","",'Data R6'!B187)</f>
        <v/>
      </c>
      <c r="C5175">
        <f>IF('Data R6'!C187="","",'Data R6'!C187)</f>
        <v/>
      </c>
      <c r="D5175">
        <f>IF('Data R6'!C187="","",'Data R6'!D187)</f>
        <v/>
      </c>
      <c r="E5175">
        <f>IF('Data R6'!C187="","",'Data R6'!E187)</f>
        <v/>
      </c>
      <c r="F5175">
        <f>IF('Data R6'!C187="","",'Data R6'!F187)</f>
        <v/>
      </c>
      <c r="G5175">
        <f>IF('Data R6'!C187="","",'Data R6'!AD187)</f>
        <v/>
      </c>
      <c r="H5175">
        <f>IF('Data R6'!C187="","",'Data R6'!AC187)</f>
        <v/>
      </c>
      <c r="I5175">
        <f>IF('Data R6'!C187="","",COUNTIF('Data R6'!J187,"&gt;0")+COUNTIF('Data R6'!L187,"&gt;0")+COUNTIF('Data R6'!N187,"&gt;0")+COUNTIF('Data R6'!P187,"&gt;0")+COUNTIF('Data R6'!R187,"&gt;0")+COUNTIF('Data R6'!T187,"&gt;0")+COUNTIF('Data R6'!V187,"&gt;0")+COUNTIF('Data R6'!X187,"&gt;0"))</f>
        <v/>
      </c>
      <c r="J5175">
        <f>IF('Data R6'!C187="","",IF((COUNTIF('Data R6'!K187,"&gt;0")+COUNTIF('Data R6'!M187,"&gt;0")+COUNTIF('Data R6'!O187,"&gt;0")+COUNTIF('Data R6'!Q187,"&gt;0")+COUNTIF('Data R6'!S187,"&gt;0")+COUNTIF('Data R6'!U187,"&gt;0")+COUNTIF('Data R6'!W187,"&gt;0")+COUNTIF('Data R6'!Y187,"&gt;0"))&gt;0,1,0))</f>
        <v/>
      </c>
      <c r="M5175" t="inlineStr">
        <is>
          <t>Data R</t>
        </is>
      </c>
    </row>
    <row r="5176">
      <c r="A5176" t="inlineStr">
        <is>
          <t>Regional 6</t>
        </is>
      </c>
      <c r="B5176">
        <f>IF('Data R6'!C188="","",'Data R6'!B188)</f>
        <v/>
      </c>
      <c r="C5176">
        <f>IF('Data R6'!C188="","",'Data R6'!C188)</f>
        <v/>
      </c>
      <c r="D5176">
        <f>IF('Data R6'!C188="","",'Data R6'!D188)</f>
        <v/>
      </c>
      <c r="E5176">
        <f>IF('Data R6'!C188="","",'Data R6'!E188)</f>
        <v/>
      </c>
      <c r="F5176">
        <f>IF('Data R6'!C188="","",'Data R6'!F188)</f>
        <v/>
      </c>
      <c r="G5176">
        <f>IF('Data R6'!C188="","",'Data R6'!AD188)</f>
        <v/>
      </c>
      <c r="H5176">
        <f>IF('Data R6'!C188="","",'Data R6'!AC188)</f>
        <v/>
      </c>
      <c r="I5176">
        <f>IF('Data R6'!C188="","",COUNTIF('Data R6'!J188,"&gt;0")+COUNTIF('Data R6'!L188,"&gt;0")+COUNTIF('Data R6'!N188,"&gt;0")+COUNTIF('Data R6'!P188,"&gt;0")+COUNTIF('Data R6'!R188,"&gt;0")+COUNTIF('Data R6'!T188,"&gt;0")+COUNTIF('Data R6'!V188,"&gt;0")+COUNTIF('Data R6'!X188,"&gt;0"))</f>
        <v/>
      </c>
      <c r="J5176">
        <f>IF('Data R6'!C188="","",IF((COUNTIF('Data R6'!K188,"&gt;0")+COUNTIF('Data R6'!M188,"&gt;0")+COUNTIF('Data R6'!O188,"&gt;0")+COUNTIF('Data R6'!Q188,"&gt;0")+COUNTIF('Data R6'!S188,"&gt;0")+COUNTIF('Data R6'!U188,"&gt;0")+COUNTIF('Data R6'!W188,"&gt;0")+COUNTIF('Data R6'!Y188,"&gt;0"))&gt;0,1,0))</f>
        <v/>
      </c>
      <c r="M5176" t="inlineStr">
        <is>
          <t>Data R</t>
        </is>
      </c>
    </row>
    <row r="5177">
      <c r="A5177" t="inlineStr">
        <is>
          <t>Regional 6</t>
        </is>
      </c>
      <c r="B5177">
        <f>IF('Data R6'!C189="","",'Data R6'!B189)</f>
        <v/>
      </c>
      <c r="C5177">
        <f>IF('Data R6'!C189="","",'Data R6'!C189)</f>
        <v/>
      </c>
      <c r="D5177">
        <f>IF('Data R6'!C189="","",'Data R6'!D189)</f>
        <v/>
      </c>
      <c r="E5177">
        <f>IF('Data R6'!C189="","",'Data R6'!E189)</f>
        <v/>
      </c>
      <c r="F5177">
        <f>IF('Data R6'!C189="","",'Data R6'!F189)</f>
        <v/>
      </c>
      <c r="G5177">
        <f>IF('Data R6'!C189="","",'Data R6'!AD189)</f>
        <v/>
      </c>
      <c r="H5177">
        <f>IF('Data R6'!C189="","",'Data R6'!AC189)</f>
        <v/>
      </c>
      <c r="I5177">
        <f>IF('Data R6'!C189="","",COUNTIF('Data R6'!J189,"&gt;0")+COUNTIF('Data R6'!L189,"&gt;0")+COUNTIF('Data R6'!N189,"&gt;0")+COUNTIF('Data R6'!P189,"&gt;0")+COUNTIF('Data R6'!R189,"&gt;0")+COUNTIF('Data R6'!T189,"&gt;0")+COUNTIF('Data R6'!V189,"&gt;0")+COUNTIF('Data R6'!X189,"&gt;0"))</f>
        <v/>
      </c>
      <c r="J5177">
        <f>IF('Data R6'!C189="","",IF((COUNTIF('Data R6'!K189,"&gt;0")+COUNTIF('Data R6'!M189,"&gt;0")+COUNTIF('Data R6'!O189,"&gt;0")+COUNTIF('Data R6'!Q189,"&gt;0")+COUNTIF('Data R6'!S189,"&gt;0")+COUNTIF('Data R6'!U189,"&gt;0")+COUNTIF('Data R6'!W189,"&gt;0")+COUNTIF('Data R6'!Y189,"&gt;0"))&gt;0,1,0))</f>
        <v/>
      </c>
      <c r="M5177" t="inlineStr">
        <is>
          <t>Data R</t>
        </is>
      </c>
    </row>
    <row r="5178">
      <c r="A5178" t="inlineStr">
        <is>
          <t>Regional 6</t>
        </is>
      </c>
      <c r="B5178">
        <f>IF('Data R6'!C190="","",'Data R6'!B190)</f>
        <v/>
      </c>
      <c r="C5178">
        <f>IF('Data R6'!C190="","",'Data R6'!C190)</f>
        <v/>
      </c>
      <c r="D5178">
        <f>IF('Data R6'!C190="","",'Data R6'!D190)</f>
        <v/>
      </c>
      <c r="E5178">
        <f>IF('Data R6'!C190="","",'Data R6'!E190)</f>
        <v/>
      </c>
      <c r="F5178">
        <f>IF('Data R6'!C190="","",'Data R6'!F190)</f>
        <v/>
      </c>
      <c r="G5178">
        <f>IF('Data R6'!C190="","",'Data R6'!AD190)</f>
        <v/>
      </c>
      <c r="H5178">
        <f>IF('Data R6'!C190="","",'Data R6'!AC190)</f>
        <v/>
      </c>
      <c r="I5178">
        <f>IF('Data R6'!C190="","",COUNTIF('Data R6'!J190,"&gt;0")+COUNTIF('Data R6'!L190,"&gt;0")+COUNTIF('Data R6'!N190,"&gt;0")+COUNTIF('Data R6'!P190,"&gt;0")+COUNTIF('Data R6'!R190,"&gt;0")+COUNTIF('Data R6'!T190,"&gt;0")+COUNTIF('Data R6'!V190,"&gt;0")+COUNTIF('Data R6'!X190,"&gt;0"))</f>
        <v/>
      </c>
      <c r="J5178">
        <f>IF('Data R6'!C190="","",IF((COUNTIF('Data R6'!K190,"&gt;0")+COUNTIF('Data R6'!M190,"&gt;0")+COUNTIF('Data R6'!O190,"&gt;0")+COUNTIF('Data R6'!Q190,"&gt;0")+COUNTIF('Data R6'!S190,"&gt;0")+COUNTIF('Data R6'!U190,"&gt;0")+COUNTIF('Data R6'!W190,"&gt;0")+COUNTIF('Data R6'!Y190,"&gt;0"))&gt;0,1,0))</f>
        <v/>
      </c>
      <c r="M5178" t="inlineStr">
        <is>
          <t>Data R</t>
        </is>
      </c>
    </row>
    <row r="5179">
      <c r="A5179" t="inlineStr">
        <is>
          <t>Regional 6</t>
        </is>
      </c>
      <c r="B5179">
        <f>IF('Data R6'!C191="","",'Data R6'!B191)</f>
        <v/>
      </c>
      <c r="C5179">
        <f>IF('Data R6'!C191="","",'Data R6'!C191)</f>
        <v/>
      </c>
      <c r="D5179">
        <f>IF('Data R6'!C191="","",'Data R6'!D191)</f>
        <v/>
      </c>
      <c r="E5179">
        <f>IF('Data R6'!C191="","",'Data R6'!E191)</f>
        <v/>
      </c>
      <c r="F5179">
        <f>IF('Data R6'!C191="","",'Data R6'!F191)</f>
        <v/>
      </c>
      <c r="G5179">
        <f>IF('Data R6'!C191="","",'Data R6'!AD191)</f>
        <v/>
      </c>
      <c r="H5179">
        <f>IF('Data R6'!C191="","",'Data R6'!AC191)</f>
        <v/>
      </c>
      <c r="I5179">
        <f>IF('Data R6'!C191="","",COUNTIF('Data R6'!J191,"&gt;0")+COUNTIF('Data R6'!L191,"&gt;0")+COUNTIF('Data R6'!N191,"&gt;0")+COUNTIF('Data R6'!P191,"&gt;0")+COUNTIF('Data R6'!R191,"&gt;0")+COUNTIF('Data R6'!T191,"&gt;0")+COUNTIF('Data R6'!V191,"&gt;0")+COUNTIF('Data R6'!X191,"&gt;0"))</f>
        <v/>
      </c>
      <c r="J5179">
        <f>IF('Data R6'!C191="","",IF((COUNTIF('Data R6'!K191,"&gt;0")+COUNTIF('Data R6'!M191,"&gt;0")+COUNTIF('Data R6'!O191,"&gt;0")+COUNTIF('Data R6'!Q191,"&gt;0")+COUNTIF('Data R6'!S191,"&gt;0")+COUNTIF('Data R6'!U191,"&gt;0")+COUNTIF('Data R6'!W191,"&gt;0")+COUNTIF('Data R6'!Y191,"&gt;0"))&gt;0,1,0))</f>
        <v/>
      </c>
      <c r="M5179" t="inlineStr">
        <is>
          <t>Data R</t>
        </is>
      </c>
    </row>
    <row r="5180">
      <c r="A5180" t="inlineStr">
        <is>
          <t>Regional 6</t>
        </is>
      </c>
      <c r="B5180">
        <f>IF('Data R6'!C192="","",'Data R6'!B192)</f>
        <v/>
      </c>
      <c r="C5180">
        <f>IF('Data R6'!C192="","",'Data R6'!C192)</f>
        <v/>
      </c>
      <c r="D5180">
        <f>IF('Data R6'!C192="","",'Data R6'!D192)</f>
        <v/>
      </c>
      <c r="E5180">
        <f>IF('Data R6'!C192="","",'Data R6'!E192)</f>
        <v/>
      </c>
      <c r="F5180">
        <f>IF('Data R6'!C192="","",'Data R6'!F192)</f>
        <v/>
      </c>
      <c r="G5180">
        <f>IF('Data R6'!C192="","",'Data R6'!AD192)</f>
        <v/>
      </c>
      <c r="H5180">
        <f>IF('Data R6'!C192="","",'Data R6'!AC192)</f>
        <v/>
      </c>
      <c r="I5180">
        <f>IF('Data R6'!C192="","",COUNTIF('Data R6'!J192,"&gt;0")+COUNTIF('Data R6'!L192,"&gt;0")+COUNTIF('Data R6'!N192,"&gt;0")+COUNTIF('Data R6'!P192,"&gt;0")+COUNTIF('Data R6'!R192,"&gt;0")+COUNTIF('Data R6'!T192,"&gt;0")+COUNTIF('Data R6'!V192,"&gt;0")+COUNTIF('Data R6'!X192,"&gt;0"))</f>
        <v/>
      </c>
      <c r="J5180">
        <f>IF('Data R6'!C192="","",IF((COUNTIF('Data R6'!K192,"&gt;0")+COUNTIF('Data R6'!M192,"&gt;0")+COUNTIF('Data R6'!O192,"&gt;0")+COUNTIF('Data R6'!Q192,"&gt;0")+COUNTIF('Data R6'!S192,"&gt;0")+COUNTIF('Data R6'!U192,"&gt;0")+COUNTIF('Data R6'!W192,"&gt;0")+COUNTIF('Data R6'!Y192,"&gt;0"))&gt;0,1,0))</f>
        <v/>
      </c>
      <c r="M5180" t="inlineStr">
        <is>
          <t>Data R</t>
        </is>
      </c>
    </row>
    <row r="5181">
      <c r="A5181" t="inlineStr">
        <is>
          <t>Regional 6</t>
        </is>
      </c>
      <c r="B5181">
        <f>IF('Data R6'!C193="","",'Data R6'!B193)</f>
        <v/>
      </c>
      <c r="C5181">
        <f>IF('Data R6'!C193="","",'Data R6'!C193)</f>
        <v/>
      </c>
      <c r="D5181">
        <f>IF('Data R6'!C193="","",'Data R6'!D193)</f>
        <v/>
      </c>
      <c r="E5181">
        <f>IF('Data R6'!C193="","",'Data R6'!E193)</f>
        <v/>
      </c>
      <c r="F5181">
        <f>IF('Data R6'!C193="","",'Data R6'!F193)</f>
        <v/>
      </c>
      <c r="G5181">
        <f>IF('Data R6'!C193="","",'Data R6'!AD193)</f>
        <v/>
      </c>
      <c r="H5181">
        <f>IF('Data R6'!C193="","",'Data R6'!AC193)</f>
        <v/>
      </c>
      <c r="I5181">
        <f>IF('Data R6'!C193="","",COUNTIF('Data R6'!J193,"&gt;0")+COUNTIF('Data R6'!L193,"&gt;0")+COUNTIF('Data R6'!N193,"&gt;0")+COUNTIF('Data R6'!P193,"&gt;0")+COUNTIF('Data R6'!R193,"&gt;0")+COUNTIF('Data R6'!T193,"&gt;0")+COUNTIF('Data R6'!V193,"&gt;0")+COUNTIF('Data R6'!X193,"&gt;0"))</f>
        <v/>
      </c>
      <c r="J5181">
        <f>IF('Data R6'!C193="","",IF((COUNTIF('Data R6'!K193,"&gt;0")+COUNTIF('Data R6'!M193,"&gt;0")+COUNTIF('Data R6'!O193,"&gt;0")+COUNTIF('Data R6'!Q193,"&gt;0")+COUNTIF('Data R6'!S193,"&gt;0")+COUNTIF('Data R6'!U193,"&gt;0")+COUNTIF('Data R6'!W193,"&gt;0")+COUNTIF('Data R6'!Y193,"&gt;0"))&gt;0,1,0))</f>
        <v/>
      </c>
      <c r="M5181" t="inlineStr">
        <is>
          <t>Data R</t>
        </is>
      </c>
    </row>
    <row r="5182">
      <c r="A5182" t="inlineStr">
        <is>
          <t>Regional 6</t>
        </is>
      </c>
      <c r="B5182">
        <f>IF('Data R6'!C194="","",'Data R6'!B194)</f>
        <v/>
      </c>
      <c r="C5182">
        <f>IF('Data R6'!C194="","",'Data R6'!C194)</f>
        <v/>
      </c>
      <c r="D5182">
        <f>IF('Data R6'!C194="","",'Data R6'!D194)</f>
        <v/>
      </c>
      <c r="E5182">
        <f>IF('Data R6'!C194="","",'Data R6'!E194)</f>
        <v/>
      </c>
      <c r="F5182">
        <f>IF('Data R6'!C194="","",'Data R6'!F194)</f>
        <v/>
      </c>
      <c r="G5182">
        <f>IF('Data R6'!C194="","",'Data R6'!AD194)</f>
        <v/>
      </c>
      <c r="H5182">
        <f>IF('Data R6'!C194="","",'Data R6'!AC194)</f>
        <v/>
      </c>
      <c r="I5182">
        <f>IF('Data R6'!C194="","",COUNTIF('Data R6'!J194,"&gt;0")+COUNTIF('Data R6'!L194,"&gt;0")+COUNTIF('Data R6'!N194,"&gt;0")+COUNTIF('Data R6'!P194,"&gt;0")+COUNTIF('Data R6'!R194,"&gt;0")+COUNTIF('Data R6'!T194,"&gt;0")+COUNTIF('Data R6'!V194,"&gt;0")+COUNTIF('Data R6'!X194,"&gt;0"))</f>
        <v/>
      </c>
      <c r="J5182">
        <f>IF('Data R6'!C194="","",IF((COUNTIF('Data R6'!K194,"&gt;0")+COUNTIF('Data R6'!M194,"&gt;0")+COUNTIF('Data R6'!O194,"&gt;0")+COUNTIF('Data R6'!Q194,"&gt;0")+COUNTIF('Data R6'!S194,"&gt;0")+COUNTIF('Data R6'!U194,"&gt;0")+COUNTIF('Data R6'!W194,"&gt;0")+COUNTIF('Data R6'!Y194,"&gt;0"))&gt;0,1,0))</f>
        <v/>
      </c>
      <c r="M5182" t="inlineStr">
        <is>
          <t>Data R</t>
        </is>
      </c>
    </row>
    <row r="5183">
      <c r="A5183" t="inlineStr">
        <is>
          <t>Regional 6</t>
        </is>
      </c>
      <c r="B5183">
        <f>IF('Data R6'!C195="","",'Data R6'!B195)</f>
        <v/>
      </c>
      <c r="C5183">
        <f>IF('Data R6'!C195="","",'Data R6'!C195)</f>
        <v/>
      </c>
      <c r="D5183">
        <f>IF('Data R6'!C195="","",'Data R6'!D195)</f>
        <v/>
      </c>
      <c r="E5183">
        <f>IF('Data R6'!C195="","",'Data R6'!E195)</f>
        <v/>
      </c>
      <c r="F5183">
        <f>IF('Data R6'!C195="","",'Data R6'!F195)</f>
        <v/>
      </c>
      <c r="G5183">
        <f>IF('Data R6'!C195="","",'Data R6'!AD195)</f>
        <v/>
      </c>
      <c r="H5183">
        <f>IF('Data R6'!C195="","",'Data R6'!AC195)</f>
        <v/>
      </c>
      <c r="I5183">
        <f>IF('Data R6'!C195="","",COUNTIF('Data R6'!J195,"&gt;0")+COUNTIF('Data R6'!L195,"&gt;0")+COUNTIF('Data R6'!N195,"&gt;0")+COUNTIF('Data R6'!P195,"&gt;0")+COUNTIF('Data R6'!R195,"&gt;0")+COUNTIF('Data R6'!T195,"&gt;0")+COUNTIF('Data R6'!V195,"&gt;0")+COUNTIF('Data R6'!X195,"&gt;0"))</f>
        <v/>
      </c>
      <c r="J5183">
        <f>IF('Data R6'!C195="","",IF((COUNTIF('Data R6'!K195,"&gt;0")+COUNTIF('Data R6'!M195,"&gt;0")+COUNTIF('Data R6'!O195,"&gt;0")+COUNTIF('Data R6'!Q195,"&gt;0")+COUNTIF('Data R6'!S195,"&gt;0")+COUNTIF('Data R6'!U195,"&gt;0")+COUNTIF('Data R6'!W195,"&gt;0")+COUNTIF('Data R6'!Y195,"&gt;0"))&gt;0,1,0))</f>
        <v/>
      </c>
      <c r="M5183" t="inlineStr">
        <is>
          <t>Data R</t>
        </is>
      </c>
    </row>
    <row r="5184">
      <c r="A5184" t="inlineStr">
        <is>
          <t>Regional 6</t>
        </is>
      </c>
      <c r="B5184">
        <f>IF('Data R6'!C196="","",'Data R6'!B196)</f>
        <v/>
      </c>
      <c r="C5184">
        <f>IF('Data R6'!C196="","",'Data R6'!C196)</f>
        <v/>
      </c>
      <c r="D5184">
        <f>IF('Data R6'!C196="","",'Data R6'!D196)</f>
        <v/>
      </c>
      <c r="E5184">
        <f>IF('Data R6'!C196="","",'Data R6'!E196)</f>
        <v/>
      </c>
      <c r="F5184">
        <f>IF('Data R6'!C196="","",'Data R6'!F196)</f>
        <v/>
      </c>
      <c r="G5184">
        <f>IF('Data R6'!C196="","",'Data R6'!AD196)</f>
        <v/>
      </c>
      <c r="H5184">
        <f>IF('Data R6'!C196="","",'Data R6'!AC196)</f>
        <v/>
      </c>
      <c r="I5184">
        <f>IF('Data R6'!C196="","",COUNTIF('Data R6'!J196,"&gt;0")+COUNTIF('Data R6'!L196,"&gt;0")+COUNTIF('Data R6'!N196,"&gt;0")+COUNTIF('Data R6'!P196,"&gt;0")+COUNTIF('Data R6'!R196,"&gt;0")+COUNTIF('Data R6'!T196,"&gt;0")+COUNTIF('Data R6'!V196,"&gt;0")+COUNTIF('Data R6'!X196,"&gt;0"))</f>
        <v/>
      </c>
      <c r="J5184">
        <f>IF('Data R6'!C196="","",IF((COUNTIF('Data R6'!K196,"&gt;0")+COUNTIF('Data R6'!M196,"&gt;0")+COUNTIF('Data R6'!O196,"&gt;0")+COUNTIF('Data R6'!Q196,"&gt;0")+COUNTIF('Data R6'!S196,"&gt;0")+COUNTIF('Data R6'!U196,"&gt;0")+COUNTIF('Data R6'!W196,"&gt;0")+COUNTIF('Data R6'!Y196,"&gt;0"))&gt;0,1,0))</f>
        <v/>
      </c>
      <c r="M5184" t="inlineStr">
        <is>
          <t>Data R</t>
        </is>
      </c>
    </row>
    <row r="5185">
      <c r="A5185" t="inlineStr">
        <is>
          <t>Regional 6</t>
        </is>
      </c>
      <c r="B5185">
        <f>IF('Data R6'!C197="","",'Data R6'!B197)</f>
        <v/>
      </c>
      <c r="C5185">
        <f>IF('Data R6'!C197="","",'Data R6'!C197)</f>
        <v/>
      </c>
      <c r="D5185">
        <f>IF('Data R6'!C197="","",'Data R6'!D197)</f>
        <v/>
      </c>
      <c r="E5185">
        <f>IF('Data R6'!C197="","",'Data R6'!E197)</f>
        <v/>
      </c>
      <c r="F5185">
        <f>IF('Data R6'!C197="","",'Data R6'!F197)</f>
        <v/>
      </c>
      <c r="G5185">
        <f>IF('Data R6'!C197="","",'Data R6'!AD197)</f>
        <v/>
      </c>
      <c r="H5185">
        <f>IF('Data R6'!C197="","",'Data R6'!AC197)</f>
        <v/>
      </c>
      <c r="I5185">
        <f>IF('Data R6'!C197="","",COUNTIF('Data R6'!J197,"&gt;0")+COUNTIF('Data R6'!L197,"&gt;0")+COUNTIF('Data R6'!N197,"&gt;0")+COUNTIF('Data R6'!P197,"&gt;0")+COUNTIF('Data R6'!R197,"&gt;0")+COUNTIF('Data R6'!T197,"&gt;0")+COUNTIF('Data R6'!V197,"&gt;0")+COUNTIF('Data R6'!X197,"&gt;0"))</f>
        <v/>
      </c>
      <c r="J5185">
        <f>IF('Data R6'!C197="","",IF((COUNTIF('Data R6'!K197,"&gt;0")+COUNTIF('Data R6'!M197,"&gt;0")+COUNTIF('Data R6'!O197,"&gt;0")+COUNTIF('Data R6'!Q197,"&gt;0")+COUNTIF('Data R6'!S197,"&gt;0")+COUNTIF('Data R6'!U197,"&gt;0")+COUNTIF('Data R6'!W197,"&gt;0")+COUNTIF('Data R6'!Y197,"&gt;0"))&gt;0,1,0))</f>
        <v/>
      </c>
      <c r="M5185" t="inlineStr">
        <is>
          <t>Data R</t>
        </is>
      </c>
    </row>
    <row r="5186">
      <c r="A5186" t="inlineStr">
        <is>
          <t>Regional 6</t>
        </is>
      </c>
      <c r="B5186">
        <f>IF('Data R6'!C198="","",'Data R6'!B198)</f>
        <v/>
      </c>
      <c r="C5186">
        <f>IF('Data R6'!C198="","",'Data R6'!C198)</f>
        <v/>
      </c>
      <c r="D5186">
        <f>IF('Data R6'!C198="","",'Data R6'!D198)</f>
        <v/>
      </c>
      <c r="E5186">
        <f>IF('Data R6'!C198="","",'Data R6'!E198)</f>
        <v/>
      </c>
      <c r="F5186">
        <f>IF('Data R6'!C198="","",'Data R6'!F198)</f>
        <v/>
      </c>
      <c r="G5186">
        <f>IF('Data R6'!C198="","",'Data R6'!AD198)</f>
        <v/>
      </c>
      <c r="H5186">
        <f>IF('Data R6'!C198="","",'Data R6'!AC198)</f>
        <v/>
      </c>
      <c r="I5186">
        <f>IF('Data R6'!C198="","",COUNTIF('Data R6'!J198,"&gt;0")+COUNTIF('Data R6'!L198,"&gt;0")+COUNTIF('Data R6'!N198,"&gt;0")+COUNTIF('Data R6'!P198,"&gt;0")+COUNTIF('Data R6'!R198,"&gt;0")+COUNTIF('Data R6'!T198,"&gt;0")+COUNTIF('Data R6'!V198,"&gt;0")+COUNTIF('Data R6'!X198,"&gt;0"))</f>
        <v/>
      </c>
      <c r="J5186">
        <f>IF('Data R6'!C198="","",IF((COUNTIF('Data R6'!K198,"&gt;0")+COUNTIF('Data R6'!M198,"&gt;0")+COUNTIF('Data R6'!O198,"&gt;0")+COUNTIF('Data R6'!Q198,"&gt;0")+COUNTIF('Data R6'!S198,"&gt;0")+COUNTIF('Data R6'!U198,"&gt;0")+COUNTIF('Data R6'!W198,"&gt;0")+COUNTIF('Data R6'!Y198,"&gt;0"))&gt;0,1,0))</f>
        <v/>
      </c>
      <c r="M5186" t="inlineStr">
        <is>
          <t>Data R</t>
        </is>
      </c>
    </row>
    <row r="5187">
      <c r="A5187" t="inlineStr">
        <is>
          <t>Regional 6</t>
        </is>
      </c>
      <c r="B5187">
        <f>IF('Data R6'!C199="","",'Data R6'!B199)</f>
        <v/>
      </c>
      <c r="C5187">
        <f>IF('Data R6'!C199="","",'Data R6'!C199)</f>
        <v/>
      </c>
      <c r="D5187">
        <f>IF('Data R6'!C199="","",'Data R6'!D199)</f>
        <v/>
      </c>
      <c r="E5187">
        <f>IF('Data R6'!C199="","",'Data R6'!E199)</f>
        <v/>
      </c>
      <c r="F5187">
        <f>IF('Data R6'!C199="","",'Data R6'!F199)</f>
        <v/>
      </c>
      <c r="G5187">
        <f>IF('Data R6'!C199="","",'Data R6'!AD199)</f>
        <v/>
      </c>
      <c r="H5187">
        <f>IF('Data R6'!C199="","",'Data R6'!AC199)</f>
        <v/>
      </c>
      <c r="I5187">
        <f>IF('Data R6'!C199="","",COUNTIF('Data R6'!J199,"&gt;0")+COUNTIF('Data R6'!L199,"&gt;0")+COUNTIF('Data R6'!N199,"&gt;0")+COUNTIF('Data R6'!P199,"&gt;0")+COUNTIF('Data R6'!R199,"&gt;0")+COUNTIF('Data R6'!T199,"&gt;0")+COUNTIF('Data R6'!V199,"&gt;0")+COUNTIF('Data R6'!X199,"&gt;0"))</f>
        <v/>
      </c>
      <c r="J5187">
        <f>IF('Data R6'!C199="","",IF((COUNTIF('Data R6'!K199,"&gt;0")+COUNTIF('Data R6'!M199,"&gt;0")+COUNTIF('Data R6'!O199,"&gt;0")+COUNTIF('Data R6'!Q199,"&gt;0")+COUNTIF('Data R6'!S199,"&gt;0")+COUNTIF('Data R6'!U199,"&gt;0")+COUNTIF('Data R6'!W199,"&gt;0")+COUNTIF('Data R6'!Y199,"&gt;0"))&gt;0,1,0))</f>
        <v/>
      </c>
      <c r="M5187" t="inlineStr">
        <is>
          <t>Data R</t>
        </is>
      </c>
    </row>
    <row r="5188">
      <c r="A5188" t="inlineStr">
        <is>
          <t>Regional 6</t>
        </is>
      </c>
      <c r="B5188">
        <f>IF('Data R6'!C200="","",'Data R6'!B200)</f>
        <v/>
      </c>
      <c r="C5188">
        <f>IF('Data R6'!C200="","",'Data R6'!C200)</f>
        <v/>
      </c>
      <c r="D5188">
        <f>IF('Data R6'!C200="","",'Data R6'!D200)</f>
        <v/>
      </c>
      <c r="E5188">
        <f>IF('Data R6'!C200="","",'Data R6'!E200)</f>
        <v/>
      </c>
      <c r="F5188">
        <f>IF('Data R6'!C200="","",'Data R6'!F200)</f>
        <v/>
      </c>
      <c r="G5188">
        <f>IF('Data R6'!C200="","",'Data R6'!AD200)</f>
        <v/>
      </c>
      <c r="H5188">
        <f>IF('Data R6'!C200="","",'Data R6'!AC200)</f>
        <v/>
      </c>
      <c r="I5188">
        <f>IF('Data R6'!C200="","",COUNTIF('Data R6'!J200,"&gt;0")+COUNTIF('Data R6'!L200,"&gt;0")+COUNTIF('Data R6'!N200,"&gt;0")+COUNTIF('Data R6'!P200,"&gt;0")+COUNTIF('Data R6'!R200,"&gt;0")+COUNTIF('Data R6'!T200,"&gt;0")+COUNTIF('Data R6'!V200,"&gt;0")+COUNTIF('Data R6'!X200,"&gt;0"))</f>
        <v/>
      </c>
      <c r="J5188">
        <f>IF('Data R6'!C200="","",IF((COUNTIF('Data R6'!K200,"&gt;0")+COUNTIF('Data R6'!M200,"&gt;0")+COUNTIF('Data R6'!O200,"&gt;0")+COUNTIF('Data R6'!Q200,"&gt;0")+COUNTIF('Data R6'!S200,"&gt;0")+COUNTIF('Data R6'!U200,"&gt;0")+COUNTIF('Data R6'!W200,"&gt;0")+COUNTIF('Data R6'!Y200,"&gt;0"))&gt;0,1,0))</f>
        <v/>
      </c>
      <c r="M5188" t="inlineStr">
        <is>
          <t>Data R</t>
        </is>
      </c>
    </row>
    <row r="5189">
      <c r="A5189" t="inlineStr">
        <is>
          <t>Regional 6</t>
        </is>
      </c>
      <c r="B5189">
        <f>IF('Data R6'!C201="","",'Data R6'!B201)</f>
        <v/>
      </c>
      <c r="C5189">
        <f>IF('Data R6'!C201="","",'Data R6'!C201)</f>
        <v/>
      </c>
      <c r="D5189">
        <f>IF('Data R6'!C201="","",'Data R6'!D201)</f>
        <v/>
      </c>
      <c r="E5189">
        <f>IF('Data R6'!C201="","",'Data R6'!E201)</f>
        <v/>
      </c>
      <c r="F5189">
        <f>IF('Data R6'!C201="","",'Data R6'!F201)</f>
        <v/>
      </c>
      <c r="G5189">
        <f>IF('Data R6'!C201="","",'Data R6'!AD201)</f>
        <v/>
      </c>
      <c r="H5189">
        <f>IF('Data R6'!C201="","",'Data R6'!AC201)</f>
        <v/>
      </c>
      <c r="I5189">
        <f>IF('Data R6'!C201="","",COUNTIF('Data R6'!J201,"&gt;0")+COUNTIF('Data R6'!L201,"&gt;0")+COUNTIF('Data R6'!N201,"&gt;0")+COUNTIF('Data R6'!P201,"&gt;0")+COUNTIF('Data R6'!R201,"&gt;0")+COUNTIF('Data R6'!T201,"&gt;0")+COUNTIF('Data R6'!V201,"&gt;0")+COUNTIF('Data R6'!X201,"&gt;0"))</f>
        <v/>
      </c>
      <c r="J5189">
        <f>IF('Data R6'!C201="","",IF((COUNTIF('Data R6'!K201,"&gt;0")+COUNTIF('Data R6'!M201,"&gt;0")+COUNTIF('Data R6'!O201,"&gt;0")+COUNTIF('Data R6'!Q201,"&gt;0")+COUNTIF('Data R6'!S201,"&gt;0")+COUNTIF('Data R6'!U201,"&gt;0")+COUNTIF('Data R6'!W201,"&gt;0")+COUNTIF('Data R6'!Y201,"&gt;0"))&gt;0,1,0))</f>
        <v/>
      </c>
      <c r="M5189" t="inlineStr">
        <is>
          <t>Data R</t>
        </is>
      </c>
    </row>
    <row r="5190">
      <c r="A5190" t="inlineStr">
        <is>
          <t>Regional 6</t>
        </is>
      </c>
      <c r="B5190">
        <f>IF('Data R6'!C202="","",'Data R6'!B202)</f>
        <v/>
      </c>
      <c r="C5190">
        <f>IF('Data R6'!C202="","",'Data R6'!C202)</f>
        <v/>
      </c>
      <c r="D5190">
        <f>IF('Data R6'!C202="","",'Data R6'!D202)</f>
        <v/>
      </c>
      <c r="E5190">
        <f>IF('Data R6'!C202="","",'Data R6'!E202)</f>
        <v/>
      </c>
      <c r="F5190">
        <f>IF('Data R6'!C202="","",'Data R6'!F202)</f>
        <v/>
      </c>
      <c r="G5190">
        <f>IF('Data R6'!C202="","",'Data R6'!AD202)</f>
        <v/>
      </c>
      <c r="H5190">
        <f>IF('Data R6'!C202="","",'Data R6'!AC202)</f>
        <v/>
      </c>
      <c r="I5190">
        <f>IF('Data R6'!C202="","",COUNTIF('Data R6'!J202,"&gt;0")+COUNTIF('Data R6'!L202,"&gt;0")+COUNTIF('Data R6'!N202,"&gt;0")+COUNTIF('Data R6'!P202,"&gt;0")+COUNTIF('Data R6'!R202,"&gt;0")+COUNTIF('Data R6'!T202,"&gt;0")+COUNTIF('Data R6'!V202,"&gt;0")+COUNTIF('Data R6'!X202,"&gt;0"))</f>
        <v/>
      </c>
      <c r="J5190">
        <f>IF('Data R6'!C202="","",IF((COUNTIF('Data R6'!K202,"&gt;0")+COUNTIF('Data R6'!M202,"&gt;0")+COUNTIF('Data R6'!O202,"&gt;0")+COUNTIF('Data R6'!Q202,"&gt;0")+COUNTIF('Data R6'!S202,"&gt;0")+COUNTIF('Data R6'!U202,"&gt;0")+COUNTIF('Data R6'!W202,"&gt;0")+COUNTIF('Data R6'!Y202,"&gt;0"))&gt;0,1,0))</f>
        <v/>
      </c>
      <c r="M5190" t="inlineStr">
        <is>
          <t>Data R</t>
        </is>
      </c>
    </row>
    <row r="5191">
      <c r="A5191" t="inlineStr">
        <is>
          <t>Regional 6</t>
        </is>
      </c>
      <c r="B5191">
        <f>IF('Data R6'!C203="","",'Data R6'!B203)</f>
        <v/>
      </c>
      <c r="C5191">
        <f>IF('Data R6'!C203="","",'Data R6'!C203)</f>
        <v/>
      </c>
      <c r="D5191">
        <f>IF('Data R6'!C203="","",'Data R6'!D203)</f>
        <v/>
      </c>
      <c r="E5191">
        <f>IF('Data R6'!C203="","",'Data R6'!E203)</f>
        <v/>
      </c>
      <c r="F5191">
        <f>IF('Data R6'!C203="","",'Data R6'!F203)</f>
        <v/>
      </c>
      <c r="G5191">
        <f>IF('Data R6'!C203="","",'Data R6'!AD203)</f>
        <v/>
      </c>
      <c r="H5191">
        <f>IF('Data R6'!C203="","",'Data R6'!AC203)</f>
        <v/>
      </c>
      <c r="I5191">
        <f>IF('Data R6'!C203="","",COUNTIF('Data R6'!J203,"&gt;0")+COUNTIF('Data R6'!L203,"&gt;0")+COUNTIF('Data R6'!N203,"&gt;0")+COUNTIF('Data R6'!P203,"&gt;0")+COUNTIF('Data R6'!R203,"&gt;0")+COUNTIF('Data R6'!T203,"&gt;0")+COUNTIF('Data R6'!V203,"&gt;0")+COUNTIF('Data R6'!X203,"&gt;0"))</f>
        <v/>
      </c>
      <c r="J5191">
        <f>IF('Data R6'!C203="","",IF((COUNTIF('Data R6'!K203,"&gt;0")+COUNTIF('Data R6'!M203,"&gt;0")+COUNTIF('Data R6'!O203,"&gt;0")+COUNTIF('Data R6'!Q203,"&gt;0")+COUNTIF('Data R6'!S203,"&gt;0")+COUNTIF('Data R6'!U203,"&gt;0")+COUNTIF('Data R6'!W203,"&gt;0")+COUNTIF('Data R6'!Y203,"&gt;0"))&gt;0,1,0))</f>
        <v/>
      </c>
      <c r="M5191" t="inlineStr">
        <is>
          <t>Data R</t>
        </is>
      </c>
    </row>
    <row r="5192">
      <c r="A5192" t="inlineStr">
        <is>
          <t>Regional 6</t>
        </is>
      </c>
      <c r="B5192">
        <f>IF('Data R6'!C204="","",'Data R6'!B204)</f>
        <v/>
      </c>
      <c r="C5192">
        <f>IF('Data R6'!C204="","",'Data R6'!C204)</f>
        <v/>
      </c>
      <c r="D5192">
        <f>IF('Data R6'!C204="","",'Data R6'!D204)</f>
        <v/>
      </c>
      <c r="E5192">
        <f>IF('Data R6'!C204="","",'Data R6'!E204)</f>
        <v/>
      </c>
      <c r="F5192">
        <f>IF('Data R6'!C204="","",'Data R6'!F204)</f>
        <v/>
      </c>
      <c r="G5192">
        <f>IF('Data R6'!C204="","",'Data R6'!AD204)</f>
        <v/>
      </c>
      <c r="H5192">
        <f>IF('Data R6'!C204="","",'Data R6'!AC204)</f>
        <v/>
      </c>
      <c r="I5192">
        <f>IF('Data R6'!C204="","",COUNTIF('Data R6'!J204,"&gt;0")+COUNTIF('Data R6'!L204,"&gt;0")+COUNTIF('Data R6'!N204,"&gt;0")+COUNTIF('Data R6'!P204,"&gt;0")+COUNTIF('Data R6'!R204,"&gt;0")+COUNTIF('Data R6'!T204,"&gt;0")+COUNTIF('Data R6'!V204,"&gt;0")+COUNTIF('Data R6'!X204,"&gt;0"))</f>
        <v/>
      </c>
      <c r="J5192">
        <f>IF('Data R6'!C204="","",IF((COUNTIF('Data R6'!K204,"&gt;0")+COUNTIF('Data R6'!M204,"&gt;0")+COUNTIF('Data R6'!O204,"&gt;0")+COUNTIF('Data R6'!Q204,"&gt;0")+COUNTIF('Data R6'!S204,"&gt;0")+COUNTIF('Data R6'!U204,"&gt;0")+COUNTIF('Data R6'!W204,"&gt;0")+COUNTIF('Data R6'!Y204,"&gt;0"))&gt;0,1,0))</f>
        <v/>
      </c>
      <c r="M5192" t="inlineStr">
        <is>
          <t>Data R</t>
        </is>
      </c>
    </row>
    <row r="5193">
      <c r="A5193" t="inlineStr">
        <is>
          <t>Regional 6</t>
        </is>
      </c>
      <c r="B5193">
        <f>IF('Data R6'!C205="","",'Data R6'!B205)</f>
        <v/>
      </c>
      <c r="C5193">
        <f>IF('Data R6'!C205="","",'Data R6'!C205)</f>
        <v/>
      </c>
      <c r="D5193">
        <f>IF('Data R6'!C205="","",'Data R6'!D205)</f>
        <v/>
      </c>
      <c r="E5193">
        <f>IF('Data R6'!C205="","",'Data R6'!E205)</f>
        <v/>
      </c>
      <c r="F5193">
        <f>IF('Data R6'!C205="","",'Data R6'!F205)</f>
        <v/>
      </c>
      <c r="G5193">
        <f>IF('Data R6'!C205="","",'Data R6'!AD205)</f>
        <v/>
      </c>
      <c r="H5193">
        <f>IF('Data R6'!C205="","",'Data R6'!AC205)</f>
        <v/>
      </c>
      <c r="I5193">
        <f>IF('Data R6'!C205="","",COUNTIF('Data R6'!J205,"&gt;0")+COUNTIF('Data R6'!L205,"&gt;0")+COUNTIF('Data R6'!N205,"&gt;0")+COUNTIF('Data R6'!P205,"&gt;0")+COUNTIF('Data R6'!R205,"&gt;0")+COUNTIF('Data R6'!T205,"&gt;0")+COUNTIF('Data R6'!V205,"&gt;0")+COUNTIF('Data R6'!X205,"&gt;0"))</f>
        <v/>
      </c>
      <c r="J5193">
        <f>IF('Data R6'!C205="","",IF((COUNTIF('Data R6'!K205,"&gt;0")+COUNTIF('Data R6'!M205,"&gt;0")+COUNTIF('Data R6'!O205,"&gt;0")+COUNTIF('Data R6'!Q205,"&gt;0")+COUNTIF('Data R6'!S205,"&gt;0")+COUNTIF('Data R6'!U205,"&gt;0")+COUNTIF('Data R6'!W205,"&gt;0")+COUNTIF('Data R6'!Y205,"&gt;0"))&gt;0,1,0))</f>
        <v/>
      </c>
      <c r="M5193" t="inlineStr">
        <is>
          <t>Data R</t>
        </is>
      </c>
    </row>
    <row r="5194">
      <c r="A5194" t="inlineStr">
        <is>
          <t>Regional 6</t>
        </is>
      </c>
      <c r="B5194">
        <f>IF('Data R6'!C206="","",'Data R6'!B206)</f>
        <v/>
      </c>
      <c r="C5194">
        <f>IF('Data R6'!C206="","",'Data R6'!C206)</f>
        <v/>
      </c>
      <c r="D5194">
        <f>IF('Data R6'!C206="","",'Data R6'!D206)</f>
        <v/>
      </c>
      <c r="E5194">
        <f>IF('Data R6'!C206="","",'Data R6'!E206)</f>
        <v/>
      </c>
      <c r="F5194">
        <f>IF('Data R6'!C206="","",'Data R6'!F206)</f>
        <v/>
      </c>
      <c r="G5194">
        <f>IF('Data R6'!C206="","",'Data R6'!AD206)</f>
        <v/>
      </c>
      <c r="H5194">
        <f>IF('Data R6'!C206="","",'Data R6'!AC206)</f>
        <v/>
      </c>
      <c r="I5194">
        <f>IF('Data R6'!C206="","",COUNTIF('Data R6'!J206,"&gt;0")+COUNTIF('Data R6'!L206,"&gt;0")+COUNTIF('Data R6'!N206,"&gt;0")+COUNTIF('Data R6'!P206,"&gt;0")+COUNTIF('Data R6'!R206,"&gt;0")+COUNTIF('Data R6'!T206,"&gt;0")+COUNTIF('Data R6'!V206,"&gt;0")+COUNTIF('Data R6'!X206,"&gt;0"))</f>
        <v/>
      </c>
      <c r="J5194">
        <f>IF('Data R6'!C206="","",IF((COUNTIF('Data R6'!K206,"&gt;0")+COUNTIF('Data R6'!M206,"&gt;0")+COUNTIF('Data R6'!O206,"&gt;0")+COUNTIF('Data R6'!Q206,"&gt;0")+COUNTIF('Data R6'!S206,"&gt;0")+COUNTIF('Data R6'!U206,"&gt;0")+COUNTIF('Data R6'!W206,"&gt;0")+COUNTIF('Data R6'!Y206,"&gt;0"))&gt;0,1,0))</f>
        <v/>
      </c>
      <c r="M5194" t="inlineStr">
        <is>
          <t>Data R</t>
        </is>
      </c>
    </row>
    <row r="5195">
      <c r="A5195" t="inlineStr">
        <is>
          <t>Regional 6</t>
        </is>
      </c>
      <c r="B5195">
        <f>IF('Data R6'!C207="","",'Data R6'!B207)</f>
        <v/>
      </c>
      <c r="C5195">
        <f>IF('Data R6'!C207="","",'Data R6'!C207)</f>
        <v/>
      </c>
      <c r="D5195">
        <f>IF('Data R6'!C207="","",'Data R6'!D207)</f>
        <v/>
      </c>
      <c r="E5195">
        <f>IF('Data R6'!C207="","",'Data R6'!E207)</f>
        <v/>
      </c>
      <c r="F5195">
        <f>IF('Data R6'!C207="","",'Data R6'!F207)</f>
        <v/>
      </c>
      <c r="G5195">
        <f>IF('Data R6'!C207="","",'Data R6'!AD207)</f>
        <v/>
      </c>
      <c r="H5195">
        <f>IF('Data R6'!C207="","",'Data R6'!AC207)</f>
        <v/>
      </c>
      <c r="I5195">
        <f>IF('Data R6'!C207="","",COUNTIF('Data R6'!J207,"&gt;0")+COUNTIF('Data R6'!L207,"&gt;0")+COUNTIF('Data R6'!N207,"&gt;0")+COUNTIF('Data R6'!P207,"&gt;0")+COUNTIF('Data R6'!R207,"&gt;0")+COUNTIF('Data R6'!T207,"&gt;0")+COUNTIF('Data R6'!V207,"&gt;0")+COUNTIF('Data R6'!X207,"&gt;0"))</f>
        <v/>
      </c>
      <c r="J5195">
        <f>IF('Data R6'!C207="","",IF((COUNTIF('Data R6'!K207,"&gt;0")+COUNTIF('Data R6'!M207,"&gt;0")+COUNTIF('Data R6'!O207,"&gt;0")+COUNTIF('Data R6'!Q207,"&gt;0")+COUNTIF('Data R6'!S207,"&gt;0")+COUNTIF('Data R6'!U207,"&gt;0")+COUNTIF('Data R6'!W207,"&gt;0")+COUNTIF('Data R6'!Y207,"&gt;0"))&gt;0,1,0))</f>
        <v/>
      </c>
      <c r="M5195" t="inlineStr">
        <is>
          <t>Data R</t>
        </is>
      </c>
    </row>
    <row r="5196">
      <c r="A5196" t="inlineStr">
        <is>
          <t>Regional 6</t>
        </is>
      </c>
      <c r="B5196">
        <f>IF('Data R6'!C208="","",'Data R6'!B208)</f>
        <v/>
      </c>
      <c r="C5196">
        <f>IF('Data R6'!C208="","",'Data R6'!C208)</f>
        <v/>
      </c>
      <c r="D5196">
        <f>IF('Data R6'!C208="","",'Data R6'!D208)</f>
        <v/>
      </c>
      <c r="E5196">
        <f>IF('Data R6'!C208="","",'Data R6'!E208)</f>
        <v/>
      </c>
      <c r="F5196">
        <f>IF('Data R6'!C208="","",'Data R6'!F208)</f>
        <v/>
      </c>
      <c r="G5196">
        <f>IF('Data R6'!C208="","",'Data R6'!AD208)</f>
        <v/>
      </c>
      <c r="H5196">
        <f>IF('Data R6'!C208="","",'Data R6'!AC208)</f>
        <v/>
      </c>
      <c r="I5196">
        <f>IF('Data R6'!C208="","",COUNTIF('Data R6'!J208,"&gt;0")+COUNTIF('Data R6'!L208,"&gt;0")+COUNTIF('Data R6'!N208,"&gt;0")+COUNTIF('Data R6'!P208,"&gt;0")+COUNTIF('Data R6'!R208,"&gt;0")+COUNTIF('Data R6'!T208,"&gt;0")+COUNTIF('Data R6'!V208,"&gt;0")+COUNTIF('Data R6'!X208,"&gt;0"))</f>
        <v/>
      </c>
      <c r="J5196">
        <f>IF('Data R6'!C208="","",IF((COUNTIF('Data R6'!K208,"&gt;0")+COUNTIF('Data R6'!M208,"&gt;0")+COUNTIF('Data R6'!O208,"&gt;0")+COUNTIF('Data R6'!Q208,"&gt;0")+COUNTIF('Data R6'!S208,"&gt;0")+COUNTIF('Data R6'!U208,"&gt;0")+COUNTIF('Data R6'!W208,"&gt;0")+COUNTIF('Data R6'!Y208,"&gt;0"))&gt;0,1,0))</f>
        <v/>
      </c>
      <c r="M5196" t="inlineStr">
        <is>
          <t>Data R</t>
        </is>
      </c>
    </row>
    <row r="5197">
      <c r="A5197" t="inlineStr">
        <is>
          <t>Regional 6</t>
        </is>
      </c>
      <c r="B5197">
        <f>IF('Data R6'!C209="","",'Data R6'!B209)</f>
        <v/>
      </c>
      <c r="C5197">
        <f>IF('Data R6'!C209="","",'Data R6'!C209)</f>
        <v/>
      </c>
      <c r="D5197">
        <f>IF('Data R6'!C209="","",'Data R6'!D209)</f>
        <v/>
      </c>
      <c r="E5197">
        <f>IF('Data R6'!C209="","",'Data R6'!E209)</f>
        <v/>
      </c>
      <c r="F5197">
        <f>IF('Data R6'!C209="","",'Data R6'!F209)</f>
        <v/>
      </c>
      <c r="G5197">
        <f>IF('Data R6'!C209="","",'Data R6'!AD209)</f>
        <v/>
      </c>
      <c r="H5197">
        <f>IF('Data R6'!C209="","",'Data R6'!AC209)</f>
        <v/>
      </c>
      <c r="I5197">
        <f>IF('Data R6'!C209="","",COUNTIF('Data R6'!J209,"&gt;0")+COUNTIF('Data R6'!L209,"&gt;0")+COUNTIF('Data R6'!N209,"&gt;0")+COUNTIF('Data R6'!P209,"&gt;0")+COUNTIF('Data R6'!R209,"&gt;0")+COUNTIF('Data R6'!T209,"&gt;0")+COUNTIF('Data R6'!V209,"&gt;0")+COUNTIF('Data R6'!X209,"&gt;0"))</f>
        <v/>
      </c>
      <c r="J5197">
        <f>IF('Data R6'!C209="","",IF((COUNTIF('Data R6'!K209,"&gt;0")+COUNTIF('Data R6'!M209,"&gt;0")+COUNTIF('Data R6'!O209,"&gt;0")+COUNTIF('Data R6'!Q209,"&gt;0")+COUNTIF('Data R6'!S209,"&gt;0")+COUNTIF('Data R6'!U209,"&gt;0")+COUNTIF('Data R6'!W209,"&gt;0")+COUNTIF('Data R6'!Y209,"&gt;0"))&gt;0,1,0))</f>
        <v/>
      </c>
      <c r="M5197" t="inlineStr">
        <is>
          <t>Data R</t>
        </is>
      </c>
    </row>
    <row r="5198">
      <c r="A5198" t="inlineStr">
        <is>
          <t>Regional 6</t>
        </is>
      </c>
      <c r="B5198">
        <f>IF('Data R6'!C210="","",'Data R6'!B210)</f>
        <v/>
      </c>
      <c r="C5198">
        <f>IF('Data R6'!C210="","",'Data R6'!C210)</f>
        <v/>
      </c>
      <c r="D5198">
        <f>IF('Data R6'!C210="","",'Data R6'!D210)</f>
        <v/>
      </c>
      <c r="E5198">
        <f>IF('Data R6'!C210="","",'Data R6'!E210)</f>
        <v/>
      </c>
      <c r="F5198">
        <f>IF('Data R6'!C210="","",'Data R6'!F210)</f>
        <v/>
      </c>
      <c r="G5198">
        <f>IF('Data R6'!C210="","",'Data R6'!AD210)</f>
        <v/>
      </c>
      <c r="H5198">
        <f>IF('Data R6'!C210="","",'Data R6'!AC210)</f>
        <v/>
      </c>
      <c r="I5198">
        <f>IF('Data R6'!C210="","",COUNTIF('Data R6'!J210,"&gt;0")+COUNTIF('Data R6'!L210,"&gt;0")+COUNTIF('Data R6'!N210,"&gt;0")+COUNTIF('Data R6'!P210,"&gt;0")+COUNTIF('Data R6'!R210,"&gt;0")+COUNTIF('Data R6'!T210,"&gt;0")+COUNTIF('Data R6'!V210,"&gt;0")+COUNTIF('Data R6'!X210,"&gt;0"))</f>
        <v/>
      </c>
      <c r="J5198">
        <f>IF('Data R6'!C210="","",IF((COUNTIF('Data R6'!K210,"&gt;0")+COUNTIF('Data R6'!M210,"&gt;0")+COUNTIF('Data R6'!O210,"&gt;0")+COUNTIF('Data R6'!Q210,"&gt;0")+COUNTIF('Data R6'!S210,"&gt;0")+COUNTIF('Data R6'!U210,"&gt;0")+COUNTIF('Data R6'!W210,"&gt;0")+COUNTIF('Data R6'!Y210,"&gt;0"))&gt;0,1,0))</f>
        <v/>
      </c>
      <c r="M5198" t="inlineStr">
        <is>
          <t>Data R</t>
        </is>
      </c>
    </row>
    <row r="5199">
      <c r="A5199" t="inlineStr">
        <is>
          <t>Regional 6</t>
        </is>
      </c>
      <c r="B5199">
        <f>IF('Data R6'!C211="","",'Data R6'!B211)</f>
        <v/>
      </c>
      <c r="C5199">
        <f>IF('Data R6'!C211="","",'Data R6'!C211)</f>
        <v/>
      </c>
      <c r="D5199">
        <f>IF('Data R6'!C211="","",'Data R6'!D211)</f>
        <v/>
      </c>
      <c r="E5199">
        <f>IF('Data R6'!C211="","",'Data R6'!E211)</f>
        <v/>
      </c>
      <c r="F5199">
        <f>IF('Data R6'!C211="","",'Data R6'!F211)</f>
        <v/>
      </c>
      <c r="G5199">
        <f>IF('Data R6'!C211="","",'Data R6'!AD211)</f>
        <v/>
      </c>
      <c r="H5199">
        <f>IF('Data R6'!C211="","",'Data R6'!AC211)</f>
        <v/>
      </c>
      <c r="I5199">
        <f>IF('Data R6'!C211="","",COUNTIF('Data R6'!J211,"&gt;0")+COUNTIF('Data R6'!L211,"&gt;0")+COUNTIF('Data R6'!N211,"&gt;0")+COUNTIF('Data R6'!P211,"&gt;0")+COUNTIF('Data R6'!R211,"&gt;0")+COUNTIF('Data R6'!T211,"&gt;0")+COUNTIF('Data R6'!V211,"&gt;0")+COUNTIF('Data R6'!X211,"&gt;0"))</f>
        <v/>
      </c>
      <c r="J5199">
        <f>IF('Data R6'!C211="","",IF((COUNTIF('Data R6'!K211,"&gt;0")+COUNTIF('Data R6'!M211,"&gt;0")+COUNTIF('Data R6'!O211,"&gt;0")+COUNTIF('Data R6'!Q211,"&gt;0")+COUNTIF('Data R6'!S211,"&gt;0")+COUNTIF('Data R6'!U211,"&gt;0")+COUNTIF('Data R6'!W211,"&gt;0")+COUNTIF('Data R6'!Y211,"&gt;0"))&gt;0,1,0))</f>
        <v/>
      </c>
      <c r="M5199" t="inlineStr">
        <is>
          <t>Data R</t>
        </is>
      </c>
    </row>
    <row r="5200">
      <c r="A5200" t="inlineStr">
        <is>
          <t>Regional 6</t>
        </is>
      </c>
      <c r="B5200">
        <f>IF('Data R6'!C212="","",'Data R6'!B212)</f>
        <v/>
      </c>
      <c r="C5200">
        <f>IF('Data R6'!C212="","",'Data R6'!C212)</f>
        <v/>
      </c>
      <c r="D5200">
        <f>IF('Data R6'!C212="","",'Data R6'!D212)</f>
        <v/>
      </c>
      <c r="E5200">
        <f>IF('Data R6'!C212="","",'Data R6'!E212)</f>
        <v/>
      </c>
      <c r="F5200">
        <f>IF('Data R6'!C212="","",'Data R6'!F212)</f>
        <v/>
      </c>
      <c r="G5200">
        <f>IF('Data R6'!C212="","",'Data R6'!AD212)</f>
        <v/>
      </c>
      <c r="H5200">
        <f>IF('Data R6'!C212="","",'Data R6'!AC212)</f>
        <v/>
      </c>
      <c r="I5200">
        <f>IF('Data R6'!C212="","",COUNTIF('Data R6'!J212,"&gt;0")+COUNTIF('Data R6'!L212,"&gt;0")+COUNTIF('Data R6'!N212,"&gt;0")+COUNTIF('Data R6'!P212,"&gt;0")+COUNTIF('Data R6'!R212,"&gt;0")+COUNTIF('Data R6'!T212,"&gt;0")+COUNTIF('Data R6'!V212,"&gt;0")+COUNTIF('Data R6'!X212,"&gt;0"))</f>
        <v/>
      </c>
      <c r="J5200">
        <f>IF('Data R6'!C212="","",IF((COUNTIF('Data R6'!K212,"&gt;0")+COUNTIF('Data R6'!M212,"&gt;0")+COUNTIF('Data R6'!O212,"&gt;0")+COUNTIF('Data R6'!Q212,"&gt;0")+COUNTIF('Data R6'!S212,"&gt;0")+COUNTIF('Data R6'!U212,"&gt;0")+COUNTIF('Data R6'!W212,"&gt;0")+COUNTIF('Data R6'!Y212,"&gt;0"))&gt;0,1,0))</f>
        <v/>
      </c>
      <c r="M5200" t="inlineStr">
        <is>
          <t>Data R</t>
        </is>
      </c>
    </row>
    <row r="5201">
      <c r="A5201" t="inlineStr">
        <is>
          <t>Regional 6</t>
        </is>
      </c>
      <c r="B5201">
        <f>IF('Data R6'!C213="","",'Data R6'!B213)</f>
        <v/>
      </c>
      <c r="C5201">
        <f>IF('Data R6'!C213="","",'Data R6'!C213)</f>
        <v/>
      </c>
      <c r="D5201">
        <f>IF('Data R6'!C213="","",'Data R6'!D213)</f>
        <v/>
      </c>
      <c r="E5201">
        <f>IF('Data R6'!C213="","",'Data R6'!E213)</f>
        <v/>
      </c>
      <c r="F5201">
        <f>IF('Data R6'!C213="","",'Data R6'!F213)</f>
        <v/>
      </c>
      <c r="G5201">
        <f>IF('Data R6'!C213="","",'Data R6'!AD213)</f>
        <v/>
      </c>
      <c r="H5201">
        <f>IF('Data R6'!C213="","",'Data R6'!AC213)</f>
        <v/>
      </c>
      <c r="I5201">
        <f>IF('Data R6'!C213="","",COUNTIF('Data R6'!J213,"&gt;0")+COUNTIF('Data R6'!L213,"&gt;0")+COUNTIF('Data R6'!N213,"&gt;0")+COUNTIF('Data R6'!P213,"&gt;0")+COUNTIF('Data R6'!R213,"&gt;0")+COUNTIF('Data R6'!T213,"&gt;0")+COUNTIF('Data R6'!V213,"&gt;0")+COUNTIF('Data R6'!X213,"&gt;0"))</f>
        <v/>
      </c>
      <c r="J5201">
        <f>IF('Data R6'!C213="","",IF((COUNTIF('Data R6'!K213,"&gt;0")+COUNTIF('Data R6'!M213,"&gt;0")+COUNTIF('Data R6'!O213,"&gt;0")+COUNTIF('Data R6'!Q213,"&gt;0")+COUNTIF('Data R6'!S213,"&gt;0")+COUNTIF('Data R6'!U213,"&gt;0")+COUNTIF('Data R6'!W213,"&gt;0")+COUNTIF('Data R6'!Y213,"&gt;0"))&gt;0,1,0))</f>
        <v/>
      </c>
      <c r="M5201" t="inlineStr">
        <is>
          <t>Data R</t>
        </is>
      </c>
    </row>
    <row r="5202">
      <c r="A5202" t="inlineStr">
        <is>
          <t>Regional 6</t>
        </is>
      </c>
      <c r="B5202">
        <f>IF('Data R6'!C214="","",'Data R6'!B214)</f>
        <v/>
      </c>
      <c r="C5202">
        <f>IF('Data R6'!C214="","",'Data R6'!C214)</f>
        <v/>
      </c>
      <c r="D5202">
        <f>IF('Data R6'!C214="","",'Data R6'!D214)</f>
        <v/>
      </c>
      <c r="E5202">
        <f>IF('Data R6'!C214="","",'Data R6'!E214)</f>
        <v/>
      </c>
      <c r="F5202">
        <f>IF('Data R6'!C214="","",'Data R6'!F214)</f>
        <v/>
      </c>
      <c r="G5202">
        <f>IF('Data R6'!C214="","",'Data R6'!AD214)</f>
        <v/>
      </c>
      <c r="H5202">
        <f>IF('Data R6'!C214="","",'Data R6'!AC214)</f>
        <v/>
      </c>
      <c r="I5202">
        <f>IF('Data R6'!C214="","",COUNTIF('Data R6'!J214,"&gt;0")+COUNTIF('Data R6'!L214,"&gt;0")+COUNTIF('Data R6'!N214,"&gt;0")+COUNTIF('Data R6'!P214,"&gt;0")+COUNTIF('Data R6'!R214,"&gt;0")+COUNTIF('Data R6'!T214,"&gt;0")+COUNTIF('Data R6'!V214,"&gt;0")+COUNTIF('Data R6'!X214,"&gt;0"))</f>
        <v/>
      </c>
      <c r="J5202">
        <f>IF('Data R6'!C214="","",IF((COUNTIF('Data R6'!K214,"&gt;0")+COUNTIF('Data R6'!M214,"&gt;0")+COUNTIF('Data R6'!O214,"&gt;0")+COUNTIF('Data R6'!Q214,"&gt;0")+COUNTIF('Data R6'!S214,"&gt;0")+COUNTIF('Data R6'!U214,"&gt;0")+COUNTIF('Data R6'!W214,"&gt;0")+COUNTIF('Data R6'!Y214,"&gt;0"))&gt;0,1,0))</f>
        <v/>
      </c>
      <c r="M5202" t="inlineStr">
        <is>
          <t>Data R</t>
        </is>
      </c>
    </row>
    <row r="5203">
      <c r="A5203" t="inlineStr">
        <is>
          <t>Regional 6</t>
        </is>
      </c>
      <c r="B5203">
        <f>IF('Data R6'!C215="","",'Data R6'!B215)</f>
        <v/>
      </c>
      <c r="C5203">
        <f>IF('Data R6'!C215="","",'Data R6'!C215)</f>
        <v/>
      </c>
      <c r="D5203">
        <f>IF('Data R6'!C215="","",'Data R6'!D215)</f>
        <v/>
      </c>
      <c r="E5203">
        <f>IF('Data R6'!C215="","",'Data R6'!E215)</f>
        <v/>
      </c>
      <c r="F5203">
        <f>IF('Data R6'!C215="","",'Data R6'!F215)</f>
        <v/>
      </c>
      <c r="G5203">
        <f>IF('Data R6'!C215="","",'Data R6'!AD215)</f>
        <v/>
      </c>
      <c r="H5203">
        <f>IF('Data R6'!C215="","",'Data R6'!AC215)</f>
        <v/>
      </c>
      <c r="I5203">
        <f>IF('Data R6'!C215="","",COUNTIF('Data R6'!J215,"&gt;0")+COUNTIF('Data R6'!L215,"&gt;0")+COUNTIF('Data R6'!N215,"&gt;0")+COUNTIF('Data R6'!P215,"&gt;0")+COUNTIF('Data R6'!R215,"&gt;0")+COUNTIF('Data R6'!T215,"&gt;0")+COUNTIF('Data R6'!V215,"&gt;0")+COUNTIF('Data R6'!X215,"&gt;0"))</f>
        <v/>
      </c>
      <c r="J5203">
        <f>IF('Data R6'!C215="","",IF((COUNTIF('Data R6'!K215,"&gt;0")+COUNTIF('Data R6'!M215,"&gt;0")+COUNTIF('Data R6'!O215,"&gt;0")+COUNTIF('Data R6'!Q215,"&gt;0")+COUNTIF('Data R6'!S215,"&gt;0")+COUNTIF('Data R6'!U215,"&gt;0")+COUNTIF('Data R6'!W215,"&gt;0")+COUNTIF('Data R6'!Y215,"&gt;0"))&gt;0,1,0))</f>
        <v/>
      </c>
      <c r="M5203" t="inlineStr">
        <is>
          <t>Data R</t>
        </is>
      </c>
    </row>
    <row r="5204">
      <c r="A5204" t="inlineStr">
        <is>
          <t>Regional 6</t>
        </is>
      </c>
      <c r="B5204">
        <f>IF('Data R6'!C216="","",'Data R6'!B216)</f>
        <v/>
      </c>
      <c r="C5204">
        <f>IF('Data R6'!C216="","",'Data R6'!C216)</f>
        <v/>
      </c>
      <c r="D5204">
        <f>IF('Data R6'!C216="","",'Data R6'!D216)</f>
        <v/>
      </c>
      <c r="E5204">
        <f>IF('Data R6'!C216="","",'Data R6'!E216)</f>
        <v/>
      </c>
      <c r="F5204">
        <f>IF('Data R6'!C216="","",'Data R6'!F216)</f>
        <v/>
      </c>
      <c r="G5204">
        <f>IF('Data R6'!C216="","",'Data R6'!AD216)</f>
        <v/>
      </c>
      <c r="H5204">
        <f>IF('Data R6'!C216="","",'Data R6'!AC216)</f>
        <v/>
      </c>
      <c r="I5204">
        <f>IF('Data R6'!C216="","",COUNTIF('Data R6'!J216,"&gt;0")+COUNTIF('Data R6'!L216,"&gt;0")+COUNTIF('Data R6'!N216,"&gt;0")+COUNTIF('Data R6'!P216,"&gt;0")+COUNTIF('Data R6'!R216,"&gt;0")+COUNTIF('Data R6'!T216,"&gt;0")+COUNTIF('Data R6'!V216,"&gt;0")+COUNTIF('Data R6'!X216,"&gt;0"))</f>
        <v/>
      </c>
      <c r="J5204">
        <f>IF('Data R6'!C216="","",IF((COUNTIF('Data R6'!K216,"&gt;0")+COUNTIF('Data R6'!M216,"&gt;0")+COUNTIF('Data R6'!O216,"&gt;0")+COUNTIF('Data R6'!Q216,"&gt;0")+COUNTIF('Data R6'!S216,"&gt;0")+COUNTIF('Data R6'!U216,"&gt;0")+COUNTIF('Data R6'!W216,"&gt;0")+COUNTIF('Data R6'!Y216,"&gt;0"))&gt;0,1,0))</f>
        <v/>
      </c>
      <c r="M5204" t="inlineStr">
        <is>
          <t>Data R</t>
        </is>
      </c>
    </row>
    <row r="5205">
      <c r="A5205" t="inlineStr">
        <is>
          <t>Regional 6</t>
        </is>
      </c>
      <c r="B5205">
        <f>IF('Data R6'!C217="","",'Data R6'!B217)</f>
        <v/>
      </c>
      <c r="C5205">
        <f>IF('Data R6'!C217="","",'Data R6'!C217)</f>
        <v/>
      </c>
      <c r="D5205">
        <f>IF('Data R6'!C217="","",'Data R6'!D217)</f>
        <v/>
      </c>
      <c r="E5205">
        <f>IF('Data R6'!C217="","",'Data R6'!E217)</f>
        <v/>
      </c>
      <c r="F5205">
        <f>IF('Data R6'!C217="","",'Data R6'!F217)</f>
        <v/>
      </c>
      <c r="G5205">
        <f>IF('Data R6'!C217="","",'Data R6'!AD217)</f>
        <v/>
      </c>
      <c r="H5205">
        <f>IF('Data R6'!C217="","",'Data R6'!AC217)</f>
        <v/>
      </c>
      <c r="I5205">
        <f>IF('Data R6'!C217="","",COUNTIF('Data R6'!J217,"&gt;0")+COUNTIF('Data R6'!L217,"&gt;0")+COUNTIF('Data R6'!N217,"&gt;0")+COUNTIF('Data R6'!P217,"&gt;0")+COUNTIF('Data R6'!R217,"&gt;0")+COUNTIF('Data R6'!T217,"&gt;0")+COUNTIF('Data R6'!V217,"&gt;0")+COUNTIF('Data R6'!X217,"&gt;0"))</f>
        <v/>
      </c>
      <c r="J5205">
        <f>IF('Data R6'!C217="","",IF((COUNTIF('Data R6'!K217,"&gt;0")+COUNTIF('Data R6'!M217,"&gt;0")+COUNTIF('Data R6'!O217,"&gt;0")+COUNTIF('Data R6'!Q217,"&gt;0")+COUNTIF('Data R6'!S217,"&gt;0")+COUNTIF('Data R6'!U217,"&gt;0")+COUNTIF('Data R6'!W217,"&gt;0")+COUNTIF('Data R6'!Y217,"&gt;0"))&gt;0,1,0))</f>
        <v/>
      </c>
      <c r="M5205" t="inlineStr">
        <is>
          <t>Data R</t>
        </is>
      </c>
    </row>
    <row r="5206">
      <c r="A5206" t="inlineStr">
        <is>
          <t>Regional 6</t>
        </is>
      </c>
      <c r="B5206">
        <f>IF('Data R6'!C218="","",'Data R6'!B218)</f>
        <v/>
      </c>
      <c r="C5206">
        <f>IF('Data R6'!C218="","",'Data R6'!C218)</f>
        <v/>
      </c>
      <c r="D5206">
        <f>IF('Data R6'!C218="","",'Data R6'!D218)</f>
        <v/>
      </c>
      <c r="E5206">
        <f>IF('Data R6'!C218="","",'Data R6'!E218)</f>
        <v/>
      </c>
      <c r="F5206">
        <f>IF('Data R6'!C218="","",'Data R6'!F218)</f>
        <v/>
      </c>
      <c r="G5206">
        <f>IF('Data R6'!C218="","",'Data R6'!AD218)</f>
        <v/>
      </c>
      <c r="H5206">
        <f>IF('Data R6'!C218="","",'Data R6'!AC218)</f>
        <v/>
      </c>
      <c r="I5206">
        <f>IF('Data R6'!C218="","",COUNTIF('Data R6'!J218,"&gt;0")+COUNTIF('Data R6'!L218,"&gt;0")+COUNTIF('Data R6'!N218,"&gt;0")+COUNTIF('Data R6'!P218,"&gt;0")+COUNTIF('Data R6'!R218,"&gt;0")+COUNTIF('Data R6'!T218,"&gt;0")+COUNTIF('Data R6'!V218,"&gt;0")+COUNTIF('Data R6'!X218,"&gt;0"))</f>
        <v/>
      </c>
      <c r="J5206">
        <f>IF('Data R6'!C218="","",IF((COUNTIF('Data R6'!K218,"&gt;0")+COUNTIF('Data R6'!M218,"&gt;0")+COUNTIF('Data R6'!O218,"&gt;0")+COUNTIF('Data R6'!Q218,"&gt;0")+COUNTIF('Data R6'!S218,"&gt;0")+COUNTIF('Data R6'!U218,"&gt;0")+COUNTIF('Data R6'!W218,"&gt;0")+COUNTIF('Data R6'!Y218,"&gt;0"))&gt;0,1,0))</f>
        <v/>
      </c>
      <c r="M5206" t="inlineStr">
        <is>
          <t>Data R</t>
        </is>
      </c>
    </row>
    <row r="5207">
      <c r="A5207" t="inlineStr">
        <is>
          <t>Regional 6</t>
        </is>
      </c>
      <c r="B5207">
        <f>IF('Data R6'!C219="","",'Data R6'!B219)</f>
        <v/>
      </c>
      <c r="C5207">
        <f>IF('Data R6'!C219="","",'Data R6'!C219)</f>
        <v/>
      </c>
      <c r="D5207">
        <f>IF('Data R6'!C219="","",'Data R6'!D219)</f>
        <v/>
      </c>
      <c r="E5207">
        <f>IF('Data R6'!C219="","",'Data R6'!E219)</f>
        <v/>
      </c>
      <c r="F5207">
        <f>IF('Data R6'!C219="","",'Data R6'!F219)</f>
        <v/>
      </c>
      <c r="G5207">
        <f>IF('Data R6'!C219="","",'Data R6'!AD219)</f>
        <v/>
      </c>
      <c r="H5207">
        <f>IF('Data R6'!C219="","",'Data R6'!AC219)</f>
        <v/>
      </c>
      <c r="I5207">
        <f>IF('Data R6'!C219="","",COUNTIF('Data R6'!J219,"&gt;0")+COUNTIF('Data R6'!L219,"&gt;0")+COUNTIF('Data R6'!N219,"&gt;0")+COUNTIF('Data R6'!P219,"&gt;0")+COUNTIF('Data R6'!R219,"&gt;0")+COUNTIF('Data R6'!T219,"&gt;0")+COUNTIF('Data R6'!V219,"&gt;0")+COUNTIF('Data R6'!X219,"&gt;0"))</f>
        <v/>
      </c>
      <c r="J5207">
        <f>IF('Data R6'!C219="","",IF((COUNTIF('Data R6'!K219,"&gt;0")+COUNTIF('Data R6'!M219,"&gt;0")+COUNTIF('Data R6'!O219,"&gt;0")+COUNTIF('Data R6'!Q219,"&gt;0")+COUNTIF('Data R6'!S219,"&gt;0")+COUNTIF('Data R6'!U219,"&gt;0")+COUNTIF('Data R6'!W219,"&gt;0")+COUNTIF('Data R6'!Y219,"&gt;0"))&gt;0,1,0))</f>
        <v/>
      </c>
      <c r="M5207" t="inlineStr">
        <is>
          <t>Data R</t>
        </is>
      </c>
    </row>
    <row r="5208">
      <c r="A5208" t="inlineStr">
        <is>
          <t>Regional 6</t>
        </is>
      </c>
      <c r="B5208">
        <f>IF('Data R6'!C220="","",'Data R6'!B220)</f>
        <v/>
      </c>
      <c r="C5208">
        <f>IF('Data R6'!C220="","",'Data R6'!C220)</f>
        <v/>
      </c>
      <c r="D5208">
        <f>IF('Data R6'!C220="","",'Data R6'!D220)</f>
        <v/>
      </c>
      <c r="E5208">
        <f>IF('Data R6'!C220="","",'Data R6'!E220)</f>
        <v/>
      </c>
      <c r="F5208">
        <f>IF('Data R6'!C220="","",'Data R6'!F220)</f>
        <v/>
      </c>
      <c r="G5208">
        <f>IF('Data R6'!C220="","",'Data R6'!AD220)</f>
        <v/>
      </c>
      <c r="H5208">
        <f>IF('Data R6'!C220="","",'Data R6'!AC220)</f>
        <v/>
      </c>
      <c r="I5208">
        <f>IF('Data R6'!C220="","",COUNTIF('Data R6'!J220,"&gt;0")+COUNTIF('Data R6'!L220,"&gt;0")+COUNTIF('Data R6'!N220,"&gt;0")+COUNTIF('Data R6'!P220,"&gt;0")+COUNTIF('Data R6'!R220,"&gt;0")+COUNTIF('Data R6'!T220,"&gt;0")+COUNTIF('Data R6'!V220,"&gt;0")+COUNTIF('Data R6'!X220,"&gt;0"))</f>
        <v/>
      </c>
      <c r="J5208">
        <f>IF('Data R6'!C220="","",IF((COUNTIF('Data R6'!K220,"&gt;0")+COUNTIF('Data R6'!M220,"&gt;0")+COUNTIF('Data R6'!O220,"&gt;0")+COUNTIF('Data R6'!Q220,"&gt;0")+COUNTIF('Data R6'!S220,"&gt;0")+COUNTIF('Data R6'!U220,"&gt;0")+COUNTIF('Data R6'!W220,"&gt;0")+COUNTIF('Data R6'!Y220,"&gt;0"))&gt;0,1,0))</f>
        <v/>
      </c>
      <c r="M5208" t="inlineStr">
        <is>
          <t>Data R</t>
        </is>
      </c>
    </row>
    <row r="5209">
      <c r="A5209" t="inlineStr">
        <is>
          <t>Regional 6</t>
        </is>
      </c>
      <c r="B5209">
        <f>IF('Data R6'!C221="","",'Data R6'!B221)</f>
        <v/>
      </c>
      <c r="C5209">
        <f>IF('Data R6'!C221="","",'Data R6'!C221)</f>
        <v/>
      </c>
      <c r="D5209">
        <f>IF('Data R6'!C221="","",'Data R6'!D221)</f>
        <v/>
      </c>
      <c r="E5209">
        <f>IF('Data R6'!C221="","",'Data R6'!E221)</f>
        <v/>
      </c>
      <c r="F5209">
        <f>IF('Data R6'!C221="","",'Data R6'!F221)</f>
        <v/>
      </c>
      <c r="G5209">
        <f>IF('Data R6'!C221="","",'Data R6'!AD221)</f>
        <v/>
      </c>
      <c r="H5209">
        <f>IF('Data R6'!C221="","",'Data R6'!AC221)</f>
        <v/>
      </c>
      <c r="I5209">
        <f>IF('Data R6'!C221="","",COUNTIF('Data R6'!J221,"&gt;0")+COUNTIF('Data R6'!L221,"&gt;0")+COUNTIF('Data R6'!N221,"&gt;0")+COUNTIF('Data R6'!P221,"&gt;0")+COUNTIF('Data R6'!R221,"&gt;0")+COUNTIF('Data R6'!T221,"&gt;0")+COUNTIF('Data R6'!V221,"&gt;0")+COUNTIF('Data R6'!X221,"&gt;0"))</f>
        <v/>
      </c>
      <c r="J5209">
        <f>IF('Data R6'!C221="","",IF((COUNTIF('Data R6'!K221,"&gt;0")+COUNTIF('Data R6'!M221,"&gt;0")+COUNTIF('Data R6'!O221,"&gt;0")+COUNTIF('Data R6'!Q221,"&gt;0")+COUNTIF('Data R6'!S221,"&gt;0")+COUNTIF('Data R6'!U221,"&gt;0")+COUNTIF('Data R6'!W221,"&gt;0")+COUNTIF('Data R6'!Y221,"&gt;0"))&gt;0,1,0))</f>
        <v/>
      </c>
      <c r="M5209" t="inlineStr">
        <is>
          <t>Data R</t>
        </is>
      </c>
    </row>
    <row r="5210">
      <c r="A5210" t="inlineStr">
        <is>
          <t>Regional 6</t>
        </is>
      </c>
      <c r="B5210">
        <f>IF('Data R6'!C222="","",'Data R6'!B222)</f>
        <v/>
      </c>
      <c r="C5210">
        <f>IF('Data R6'!C222="","",'Data R6'!C222)</f>
        <v/>
      </c>
      <c r="D5210">
        <f>IF('Data R6'!C222="","",'Data R6'!D222)</f>
        <v/>
      </c>
      <c r="E5210">
        <f>IF('Data R6'!C222="","",'Data R6'!E222)</f>
        <v/>
      </c>
      <c r="F5210">
        <f>IF('Data R6'!C222="","",'Data R6'!F222)</f>
        <v/>
      </c>
      <c r="G5210">
        <f>IF('Data R6'!C222="","",'Data R6'!AD222)</f>
        <v/>
      </c>
      <c r="H5210">
        <f>IF('Data R6'!C222="","",'Data R6'!AC222)</f>
        <v/>
      </c>
      <c r="I5210">
        <f>IF('Data R6'!C222="","",COUNTIF('Data R6'!J222,"&gt;0")+COUNTIF('Data R6'!L222,"&gt;0")+COUNTIF('Data R6'!N222,"&gt;0")+COUNTIF('Data R6'!P222,"&gt;0")+COUNTIF('Data R6'!R222,"&gt;0")+COUNTIF('Data R6'!T222,"&gt;0")+COUNTIF('Data R6'!V222,"&gt;0")+COUNTIF('Data R6'!X222,"&gt;0"))</f>
        <v/>
      </c>
      <c r="J5210">
        <f>IF('Data R6'!C222="","",IF((COUNTIF('Data R6'!K222,"&gt;0")+COUNTIF('Data R6'!M222,"&gt;0")+COUNTIF('Data R6'!O222,"&gt;0")+COUNTIF('Data R6'!Q222,"&gt;0")+COUNTIF('Data R6'!S222,"&gt;0")+COUNTIF('Data R6'!U222,"&gt;0")+COUNTIF('Data R6'!W222,"&gt;0")+COUNTIF('Data R6'!Y222,"&gt;0"))&gt;0,1,0))</f>
        <v/>
      </c>
      <c r="M5210" t="inlineStr">
        <is>
          <t>Data R</t>
        </is>
      </c>
    </row>
    <row r="5211">
      <c r="A5211" t="inlineStr">
        <is>
          <t>Regional 6</t>
        </is>
      </c>
      <c r="B5211">
        <f>IF('Data R6'!C223="","",'Data R6'!B223)</f>
        <v/>
      </c>
      <c r="C5211">
        <f>IF('Data R6'!C223="","",'Data R6'!C223)</f>
        <v/>
      </c>
      <c r="D5211">
        <f>IF('Data R6'!C223="","",'Data R6'!D223)</f>
        <v/>
      </c>
      <c r="E5211">
        <f>IF('Data R6'!C223="","",'Data R6'!E223)</f>
        <v/>
      </c>
      <c r="F5211">
        <f>IF('Data R6'!C223="","",'Data R6'!F223)</f>
        <v/>
      </c>
      <c r="G5211">
        <f>IF('Data R6'!C223="","",'Data R6'!AD223)</f>
        <v/>
      </c>
      <c r="H5211">
        <f>IF('Data R6'!C223="","",'Data R6'!AC223)</f>
        <v/>
      </c>
      <c r="I5211">
        <f>IF('Data R6'!C223="","",COUNTIF('Data R6'!J223,"&gt;0")+COUNTIF('Data R6'!L223,"&gt;0")+COUNTIF('Data R6'!N223,"&gt;0")+COUNTIF('Data R6'!P223,"&gt;0")+COUNTIF('Data R6'!R223,"&gt;0")+COUNTIF('Data R6'!T223,"&gt;0")+COUNTIF('Data R6'!V223,"&gt;0")+COUNTIF('Data R6'!X223,"&gt;0"))</f>
        <v/>
      </c>
      <c r="J5211">
        <f>IF('Data R6'!C223="","",IF((COUNTIF('Data R6'!K223,"&gt;0")+COUNTIF('Data R6'!M223,"&gt;0")+COUNTIF('Data R6'!O223,"&gt;0")+COUNTIF('Data R6'!Q223,"&gt;0")+COUNTIF('Data R6'!S223,"&gt;0")+COUNTIF('Data R6'!U223,"&gt;0")+COUNTIF('Data R6'!W223,"&gt;0")+COUNTIF('Data R6'!Y223,"&gt;0"))&gt;0,1,0))</f>
        <v/>
      </c>
      <c r="M5211" t="inlineStr">
        <is>
          <t>Data R</t>
        </is>
      </c>
    </row>
    <row r="5212">
      <c r="A5212" t="inlineStr">
        <is>
          <t>Regional 6</t>
        </is>
      </c>
      <c r="B5212">
        <f>IF('Data R6'!C224="","",'Data R6'!B224)</f>
        <v/>
      </c>
      <c r="C5212">
        <f>IF('Data R6'!C224="","",'Data R6'!C224)</f>
        <v/>
      </c>
      <c r="D5212">
        <f>IF('Data R6'!C224="","",'Data R6'!D224)</f>
        <v/>
      </c>
      <c r="E5212">
        <f>IF('Data R6'!C224="","",'Data R6'!E224)</f>
        <v/>
      </c>
      <c r="F5212">
        <f>IF('Data R6'!C224="","",'Data R6'!F224)</f>
        <v/>
      </c>
      <c r="G5212">
        <f>IF('Data R6'!C224="","",'Data R6'!AD224)</f>
        <v/>
      </c>
      <c r="H5212">
        <f>IF('Data R6'!C224="","",'Data R6'!AC224)</f>
        <v/>
      </c>
      <c r="I5212">
        <f>IF('Data R6'!C224="","",COUNTIF('Data R6'!J224,"&gt;0")+COUNTIF('Data R6'!L224,"&gt;0")+COUNTIF('Data R6'!N224,"&gt;0")+COUNTIF('Data R6'!P224,"&gt;0")+COUNTIF('Data R6'!R224,"&gt;0")+COUNTIF('Data R6'!T224,"&gt;0")+COUNTIF('Data R6'!V224,"&gt;0")+COUNTIF('Data R6'!X224,"&gt;0"))</f>
        <v/>
      </c>
      <c r="J5212">
        <f>IF('Data R6'!C224="","",IF((COUNTIF('Data R6'!K224,"&gt;0")+COUNTIF('Data R6'!M224,"&gt;0")+COUNTIF('Data R6'!O224,"&gt;0")+COUNTIF('Data R6'!Q224,"&gt;0")+COUNTIF('Data R6'!S224,"&gt;0")+COUNTIF('Data R6'!U224,"&gt;0")+COUNTIF('Data R6'!W224,"&gt;0")+COUNTIF('Data R6'!Y224,"&gt;0"))&gt;0,1,0))</f>
        <v/>
      </c>
      <c r="M5212" t="inlineStr">
        <is>
          <t>Data R</t>
        </is>
      </c>
    </row>
    <row r="5213">
      <c r="A5213" t="inlineStr">
        <is>
          <t>Regional 6</t>
        </is>
      </c>
      <c r="B5213">
        <f>IF('Data R6'!C225="","",'Data R6'!B225)</f>
        <v/>
      </c>
      <c r="C5213">
        <f>IF('Data R6'!C225="","",'Data R6'!C225)</f>
        <v/>
      </c>
      <c r="D5213">
        <f>IF('Data R6'!C225="","",'Data R6'!D225)</f>
        <v/>
      </c>
      <c r="E5213">
        <f>IF('Data R6'!C225="","",'Data R6'!E225)</f>
        <v/>
      </c>
      <c r="F5213">
        <f>IF('Data R6'!C225="","",'Data R6'!F225)</f>
        <v/>
      </c>
      <c r="G5213">
        <f>IF('Data R6'!C225="","",'Data R6'!AD225)</f>
        <v/>
      </c>
      <c r="H5213">
        <f>IF('Data R6'!C225="","",'Data R6'!AC225)</f>
        <v/>
      </c>
      <c r="I5213">
        <f>IF('Data R6'!C225="","",COUNTIF('Data R6'!J225,"&gt;0")+COUNTIF('Data R6'!L225,"&gt;0")+COUNTIF('Data R6'!N225,"&gt;0")+COUNTIF('Data R6'!P225,"&gt;0")+COUNTIF('Data R6'!R225,"&gt;0")+COUNTIF('Data R6'!T225,"&gt;0")+COUNTIF('Data R6'!V225,"&gt;0")+COUNTIF('Data R6'!X225,"&gt;0"))</f>
        <v/>
      </c>
      <c r="J5213">
        <f>IF('Data R6'!C225="","",IF((COUNTIF('Data R6'!K225,"&gt;0")+COUNTIF('Data R6'!M225,"&gt;0")+COUNTIF('Data R6'!O225,"&gt;0")+COUNTIF('Data R6'!Q225,"&gt;0")+COUNTIF('Data R6'!S225,"&gt;0")+COUNTIF('Data R6'!U225,"&gt;0")+COUNTIF('Data R6'!W225,"&gt;0")+COUNTIF('Data R6'!Y225,"&gt;0"))&gt;0,1,0))</f>
        <v/>
      </c>
      <c r="M5213" t="inlineStr">
        <is>
          <t>Data R</t>
        </is>
      </c>
    </row>
    <row r="5214">
      <c r="A5214" t="inlineStr">
        <is>
          <t>Regional 6</t>
        </is>
      </c>
      <c r="B5214">
        <f>IF('Data R6'!C226="","",'Data R6'!B226)</f>
        <v/>
      </c>
      <c r="C5214">
        <f>IF('Data R6'!C226="","",'Data R6'!C226)</f>
        <v/>
      </c>
      <c r="D5214">
        <f>IF('Data R6'!C226="","",'Data R6'!D226)</f>
        <v/>
      </c>
      <c r="E5214">
        <f>IF('Data R6'!C226="","",'Data R6'!E226)</f>
        <v/>
      </c>
      <c r="F5214">
        <f>IF('Data R6'!C226="","",'Data R6'!F226)</f>
        <v/>
      </c>
      <c r="G5214">
        <f>IF('Data R6'!C226="","",'Data R6'!AD226)</f>
        <v/>
      </c>
      <c r="H5214">
        <f>IF('Data R6'!C226="","",'Data R6'!AC226)</f>
        <v/>
      </c>
      <c r="I5214">
        <f>IF('Data R6'!C226="","",COUNTIF('Data R6'!J226,"&gt;0")+COUNTIF('Data R6'!L226,"&gt;0")+COUNTIF('Data R6'!N226,"&gt;0")+COUNTIF('Data R6'!P226,"&gt;0")+COUNTIF('Data R6'!R226,"&gt;0")+COUNTIF('Data R6'!T226,"&gt;0")+COUNTIF('Data R6'!V226,"&gt;0")+COUNTIF('Data R6'!X226,"&gt;0"))</f>
        <v/>
      </c>
      <c r="J5214">
        <f>IF('Data R6'!C226="","",IF((COUNTIF('Data R6'!K226,"&gt;0")+COUNTIF('Data R6'!M226,"&gt;0")+COUNTIF('Data R6'!O226,"&gt;0")+COUNTIF('Data R6'!Q226,"&gt;0")+COUNTIF('Data R6'!S226,"&gt;0")+COUNTIF('Data R6'!U226,"&gt;0")+COUNTIF('Data R6'!W226,"&gt;0")+COUNTIF('Data R6'!Y226,"&gt;0"))&gt;0,1,0))</f>
        <v/>
      </c>
      <c r="M5214" t="inlineStr">
        <is>
          <t>Data R</t>
        </is>
      </c>
    </row>
    <row r="5215">
      <c r="A5215" t="inlineStr">
        <is>
          <t>Regional 6</t>
        </is>
      </c>
      <c r="B5215">
        <f>IF('Data R6'!C227="","",'Data R6'!B227)</f>
        <v/>
      </c>
      <c r="C5215">
        <f>IF('Data R6'!C227="","",'Data R6'!C227)</f>
        <v/>
      </c>
      <c r="D5215">
        <f>IF('Data R6'!C227="","",'Data R6'!D227)</f>
        <v/>
      </c>
      <c r="E5215">
        <f>IF('Data R6'!C227="","",'Data R6'!E227)</f>
        <v/>
      </c>
      <c r="F5215">
        <f>IF('Data R6'!C227="","",'Data R6'!F227)</f>
        <v/>
      </c>
      <c r="G5215">
        <f>IF('Data R6'!C227="","",'Data R6'!AD227)</f>
        <v/>
      </c>
      <c r="H5215">
        <f>IF('Data R6'!C227="","",'Data R6'!AC227)</f>
        <v/>
      </c>
      <c r="I5215">
        <f>IF('Data R6'!C227="","",COUNTIF('Data R6'!J227,"&gt;0")+COUNTIF('Data R6'!L227,"&gt;0")+COUNTIF('Data R6'!N227,"&gt;0")+COUNTIF('Data R6'!P227,"&gt;0")+COUNTIF('Data R6'!R227,"&gt;0")+COUNTIF('Data R6'!T227,"&gt;0")+COUNTIF('Data R6'!V227,"&gt;0")+COUNTIF('Data R6'!X227,"&gt;0"))</f>
        <v/>
      </c>
      <c r="J5215">
        <f>IF('Data R6'!C227="","",IF((COUNTIF('Data R6'!K227,"&gt;0")+COUNTIF('Data R6'!M227,"&gt;0")+COUNTIF('Data R6'!O227,"&gt;0")+COUNTIF('Data R6'!Q227,"&gt;0")+COUNTIF('Data R6'!S227,"&gt;0")+COUNTIF('Data R6'!U227,"&gt;0")+COUNTIF('Data R6'!W227,"&gt;0")+COUNTIF('Data R6'!Y227,"&gt;0"))&gt;0,1,0))</f>
        <v/>
      </c>
      <c r="M5215" t="inlineStr">
        <is>
          <t>Data R</t>
        </is>
      </c>
    </row>
    <row r="5216">
      <c r="A5216" t="inlineStr">
        <is>
          <t>Regional 6</t>
        </is>
      </c>
      <c r="B5216">
        <f>IF('Data R6'!C228="","",'Data R6'!B228)</f>
        <v/>
      </c>
      <c r="C5216">
        <f>IF('Data R6'!C228="","",'Data R6'!C228)</f>
        <v/>
      </c>
      <c r="D5216">
        <f>IF('Data R6'!C228="","",'Data R6'!D228)</f>
        <v/>
      </c>
      <c r="E5216">
        <f>IF('Data R6'!C228="","",'Data R6'!E228)</f>
        <v/>
      </c>
      <c r="F5216">
        <f>IF('Data R6'!C228="","",'Data R6'!F228)</f>
        <v/>
      </c>
      <c r="G5216">
        <f>IF('Data R6'!C228="","",'Data R6'!AD228)</f>
        <v/>
      </c>
      <c r="H5216">
        <f>IF('Data R6'!C228="","",'Data R6'!AC228)</f>
        <v/>
      </c>
      <c r="I5216">
        <f>IF('Data R6'!C228="","",COUNTIF('Data R6'!J228,"&gt;0")+COUNTIF('Data R6'!L228,"&gt;0")+COUNTIF('Data R6'!N228,"&gt;0")+COUNTIF('Data R6'!P228,"&gt;0")+COUNTIF('Data R6'!R228,"&gt;0")+COUNTIF('Data R6'!T228,"&gt;0")+COUNTIF('Data R6'!V228,"&gt;0")+COUNTIF('Data R6'!X228,"&gt;0"))</f>
        <v/>
      </c>
      <c r="J5216">
        <f>IF('Data R6'!C228="","",IF((COUNTIF('Data R6'!K228,"&gt;0")+COUNTIF('Data R6'!M228,"&gt;0")+COUNTIF('Data R6'!O228,"&gt;0")+COUNTIF('Data R6'!Q228,"&gt;0")+COUNTIF('Data R6'!S228,"&gt;0")+COUNTIF('Data R6'!U228,"&gt;0")+COUNTIF('Data R6'!W228,"&gt;0")+COUNTIF('Data R6'!Y228,"&gt;0"))&gt;0,1,0))</f>
        <v/>
      </c>
      <c r="M5216" t="inlineStr">
        <is>
          <t>Data R</t>
        </is>
      </c>
    </row>
    <row r="5217">
      <c r="A5217" t="inlineStr">
        <is>
          <t>Regional 6</t>
        </is>
      </c>
      <c r="B5217">
        <f>IF('Data R6'!C229="","",'Data R6'!B229)</f>
        <v/>
      </c>
      <c r="C5217">
        <f>IF('Data R6'!C229="","",'Data R6'!C229)</f>
        <v/>
      </c>
      <c r="D5217">
        <f>IF('Data R6'!C229="","",'Data R6'!D229)</f>
        <v/>
      </c>
      <c r="E5217">
        <f>IF('Data R6'!C229="","",'Data R6'!E229)</f>
        <v/>
      </c>
      <c r="F5217">
        <f>IF('Data R6'!C229="","",'Data R6'!F229)</f>
        <v/>
      </c>
      <c r="G5217">
        <f>IF('Data R6'!C229="","",'Data R6'!AD229)</f>
        <v/>
      </c>
      <c r="H5217">
        <f>IF('Data R6'!C229="","",'Data R6'!AC229)</f>
        <v/>
      </c>
      <c r="I5217">
        <f>IF('Data R6'!C229="","",COUNTIF('Data R6'!J229,"&gt;0")+COUNTIF('Data R6'!L229,"&gt;0")+COUNTIF('Data R6'!N229,"&gt;0")+COUNTIF('Data R6'!P229,"&gt;0")+COUNTIF('Data R6'!R229,"&gt;0")+COUNTIF('Data R6'!T229,"&gt;0")+COUNTIF('Data R6'!V229,"&gt;0")+COUNTIF('Data R6'!X229,"&gt;0"))</f>
        <v/>
      </c>
      <c r="J5217">
        <f>IF('Data R6'!C229="","",IF((COUNTIF('Data R6'!K229,"&gt;0")+COUNTIF('Data R6'!M229,"&gt;0")+COUNTIF('Data R6'!O229,"&gt;0")+COUNTIF('Data R6'!Q229,"&gt;0")+COUNTIF('Data R6'!S229,"&gt;0")+COUNTIF('Data R6'!U229,"&gt;0")+COUNTIF('Data R6'!W229,"&gt;0")+COUNTIF('Data R6'!Y229,"&gt;0"))&gt;0,1,0))</f>
        <v/>
      </c>
      <c r="M5217" t="inlineStr">
        <is>
          <t>Data R</t>
        </is>
      </c>
    </row>
    <row r="5218">
      <c r="A5218" t="inlineStr">
        <is>
          <t>Regional 6</t>
        </is>
      </c>
      <c r="B5218">
        <f>IF('Data R6'!C230="","",'Data R6'!B230)</f>
        <v/>
      </c>
      <c r="C5218">
        <f>IF('Data R6'!C230="","",'Data R6'!C230)</f>
        <v/>
      </c>
      <c r="D5218">
        <f>IF('Data R6'!C230="","",'Data R6'!D230)</f>
        <v/>
      </c>
      <c r="E5218">
        <f>IF('Data R6'!C230="","",'Data R6'!E230)</f>
        <v/>
      </c>
      <c r="F5218">
        <f>IF('Data R6'!C230="","",'Data R6'!F230)</f>
        <v/>
      </c>
      <c r="G5218">
        <f>IF('Data R6'!C230="","",'Data R6'!AD230)</f>
        <v/>
      </c>
      <c r="H5218">
        <f>IF('Data R6'!C230="","",'Data R6'!AC230)</f>
        <v/>
      </c>
      <c r="I5218">
        <f>IF('Data R6'!C230="","",COUNTIF('Data R6'!J230,"&gt;0")+COUNTIF('Data R6'!L230,"&gt;0")+COUNTIF('Data R6'!N230,"&gt;0")+COUNTIF('Data R6'!P230,"&gt;0")+COUNTIF('Data R6'!R230,"&gt;0")+COUNTIF('Data R6'!T230,"&gt;0")+COUNTIF('Data R6'!V230,"&gt;0")+COUNTIF('Data R6'!X230,"&gt;0"))</f>
        <v/>
      </c>
      <c r="J5218">
        <f>IF('Data R6'!C230="","",IF((COUNTIF('Data R6'!K230,"&gt;0")+COUNTIF('Data R6'!M230,"&gt;0")+COUNTIF('Data R6'!O230,"&gt;0")+COUNTIF('Data R6'!Q230,"&gt;0")+COUNTIF('Data R6'!S230,"&gt;0")+COUNTIF('Data R6'!U230,"&gt;0")+COUNTIF('Data R6'!W230,"&gt;0")+COUNTIF('Data R6'!Y230,"&gt;0"))&gt;0,1,0))</f>
        <v/>
      </c>
      <c r="M5218" t="inlineStr">
        <is>
          <t>Data R</t>
        </is>
      </c>
    </row>
    <row r="5219">
      <c r="A5219" t="inlineStr">
        <is>
          <t>Regional 6</t>
        </is>
      </c>
      <c r="B5219">
        <f>IF('Data R6'!C231="","",'Data R6'!B231)</f>
        <v/>
      </c>
      <c r="C5219">
        <f>IF('Data R6'!C231="","",'Data R6'!C231)</f>
        <v/>
      </c>
      <c r="D5219">
        <f>IF('Data R6'!C231="","",'Data R6'!D231)</f>
        <v/>
      </c>
      <c r="E5219">
        <f>IF('Data R6'!C231="","",'Data R6'!E231)</f>
        <v/>
      </c>
      <c r="F5219">
        <f>IF('Data R6'!C231="","",'Data R6'!F231)</f>
        <v/>
      </c>
      <c r="G5219">
        <f>IF('Data R6'!C231="","",'Data R6'!AD231)</f>
        <v/>
      </c>
      <c r="H5219">
        <f>IF('Data R6'!C231="","",'Data R6'!AC231)</f>
        <v/>
      </c>
      <c r="I5219">
        <f>IF('Data R6'!C231="","",COUNTIF('Data R6'!J231,"&gt;0")+COUNTIF('Data R6'!L231,"&gt;0")+COUNTIF('Data R6'!N231,"&gt;0")+COUNTIF('Data R6'!P231,"&gt;0")+COUNTIF('Data R6'!R231,"&gt;0")+COUNTIF('Data R6'!T231,"&gt;0")+COUNTIF('Data R6'!V231,"&gt;0")+COUNTIF('Data R6'!X231,"&gt;0"))</f>
        <v/>
      </c>
      <c r="J5219">
        <f>IF('Data R6'!C231="","",IF((COUNTIF('Data R6'!K231,"&gt;0")+COUNTIF('Data R6'!M231,"&gt;0")+COUNTIF('Data R6'!O231,"&gt;0")+COUNTIF('Data R6'!Q231,"&gt;0")+COUNTIF('Data R6'!S231,"&gt;0")+COUNTIF('Data R6'!U231,"&gt;0")+COUNTIF('Data R6'!W231,"&gt;0")+COUNTIF('Data R6'!Y231,"&gt;0"))&gt;0,1,0))</f>
        <v/>
      </c>
      <c r="M5219" t="inlineStr">
        <is>
          <t>Data R</t>
        </is>
      </c>
    </row>
    <row r="5220">
      <c r="A5220" t="inlineStr">
        <is>
          <t>Regional 6</t>
        </is>
      </c>
      <c r="B5220">
        <f>IF('Data R6'!C232="","",'Data R6'!B232)</f>
        <v/>
      </c>
      <c r="C5220">
        <f>IF('Data R6'!C232="","",'Data R6'!C232)</f>
        <v/>
      </c>
      <c r="D5220">
        <f>IF('Data R6'!C232="","",'Data R6'!D232)</f>
        <v/>
      </c>
      <c r="E5220">
        <f>IF('Data R6'!C232="","",'Data R6'!E232)</f>
        <v/>
      </c>
      <c r="F5220">
        <f>IF('Data R6'!C232="","",'Data R6'!F232)</f>
        <v/>
      </c>
      <c r="G5220">
        <f>IF('Data R6'!C232="","",'Data R6'!AD232)</f>
        <v/>
      </c>
      <c r="H5220">
        <f>IF('Data R6'!C232="","",'Data R6'!AC232)</f>
        <v/>
      </c>
      <c r="I5220">
        <f>IF('Data R6'!C232="","",COUNTIF('Data R6'!J232,"&gt;0")+COUNTIF('Data R6'!L232,"&gt;0")+COUNTIF('Data R6'!N232,"&gt;0")+COUNTIF('Data R6'!P232,"&gt;0")+COUNTIF('Data R6'!R232,"&gt;0")+COUNTIF('Data R6'!T232,"&gt;0")+COUNTIF('Data R6'!V232,"&gt;0")+COUNTIF('Data R6'!X232,"&gt;0"))</f>
        <v/>
      </c>
      <c r="J5220">
        <f>IF('Data R6'!C232="","",IF((COUNTIF('Data R6'!K232,"&gt;0")+COUNTIF('Data R6'!M232,"&gt;0")+COUNTIF('Data R6'!O232,"&gt;0")+COUNTIF('Data R6'!Q232,"&gt;0")+COUNTIF('Data R6'!S232,"&gt;0")+COUNTIF('Data R6'!U232,"&gt;0")+COUNTIF('Data R6'!W232,"&gt;0")+COUNTIF('Data R6'!Y232,"&gt;0"))&gt;0,1,0))</f>
        <v/>
      </c>
      <c r="M5220" t="inlineStr">
        <is>
          <t>Data R</t>
        </is>
      </c>
    </row>
    <row r="5221">
      <c r="A5221" t="inlineStr">
        <is>
          <t>Regional 6</t>
        </is>
      </c>
      <c r="B5221">
        <f>IF('Data R6'!C233="","",'Data R6'!B233)</f>
        <v/>
      </c>
      <c r="C5221">
        <f>IF('Data R6'!C233="","",'Data R6'!C233)</f>
        <v/>
      </c>
      <c r="D5221">
        <f>IF('Data R6'!C233="","",'Data R6'!D233)</f>
        <v/>
      </c>
      <c r="E5221">
        <f>IF('Data R6'!C233="","",'Data R6'!E233)</f>
        <v/>
      </c>
      <c r="F5221">
        <f>IF('Data R6'!C233="","",'Data R6'!F233)</f>
        <v/>
      </c>
      <c r="G5221">
        <f>IF('Data R6'!C233="","",'Data R6'!AD233)</f>
        <v/>
      </c>
      <c r="H5221">
        <f>IF('Data R6'!C233="","",'Data R6'!AC233)</f>
        <v/>
      </c>
      <c r="I5221">
        <f>IF('Data R6'!C233="","",COUNTIF('Data R6'!J233,"&gt;0")+COUNTIF('Data R6'!L233,"&gt;0")+COUNTIF('Data R6'!N233,"&gt;0")+COUNTIF('Data R6'!P233,"&gt;0")+COUNTIF('Data R6'!R233,"&gt;0")+COUNTIF('Data R6'!T233,"&gt;0")+COUNTIF('Data R6'!V233,"&gt;0")+COUNTIF('Data R6'!X233,"&gt;0"))</f>
        <v/>
      </c>
      <c r="J5221">
        <f>IF('Data R6'!C233="","",IF((COUNTIF('Data R6'!K233,"&gt;0")+COUNTIF('Data R6'!M233,"&gt;0")+COUNTIF('Data R6'!O233,"&gt;0")+COUNTIF('Data R6'!Q233,"&gt;0")+COUNTIF('Data R6'!S233,"&gt;0")+COUNTIF('Data R6'!U233,"&gt;0")+COUNTIF('Data R6'!W233,"&gt;0")+COUNTIF('Data R6'!Y233,"&gt;0"))&gt;0,1,0))</f>
        <v/>
      </c>
      <c r="M5221" t="inlineStr">
        <is>
          <t>Data R</t>
        </is>
      </c>
    </row>
    <row r="5222">
      <c r="A5222" t="inlineStr">
        <is>
          <t>Regional 6</t>
        </is>
      </c>
      <c r="B5222">
        <f>IF('Data R6'!C234="","",'Data R6'!B234)</f>
        <v/>
      </c>
      <c r="C5222">
        <f>IF('Data R6'!C234="","",'Data R6'!C234)</f>
        <v/>
      </c>
      <c r="D5222">
        <f>IF('Data R6'!C234="","",'Data R6'!D234)</f>
        <v/>
      </c>
      <c r="E5222">
        <f>IF('Data R6'!C234="","",'Data R6'!E234)</f>
        <v/>
      </c>
      <c r="F5222">
        <f>IF('Data R6'!C234="","",'Data R6'!F234)</f>
        <v/>
      </c>
      <c r="G5222">
        <f>IF('Data R6'!C234="","",'Data R6'!AD234)</f>
        <v/>
      </c>
      <c r="H5222">
        <f>IF('Data R6'!C234="","",'Data R6'!AC234)</f>
        <v/>
      </c>
      <c r="I5222">
        <f>IF('Data R6'!C234="","",COUNTIF('Data R6'!J234,"&gt;0")+COUNTIF('Data R6'!L234,"&gt;0")+COUNTIF('Data R6'!N234,"&gt;0")+COUNTIF('Data R6'!P234,"&gt;0")+COUNTIF('Data R6'!R234,"&gt;0")+COUNTIF('Data R6'!T234,"&gt;0")+COUNTIF('Data R6'!V234,"&gt;0")+COUNTIF('Data R6'!X234,"&gt;0"))</f>
        <v/>
      </c>
      <c r="J5222">
        <f>IF('Data R6'!C234="","",IF((COUNTIF('Data R6'!K234,"&gt;0")+COUNTIF('Data R6'!M234,"&gt;0")+COUNTIF('Data R6'!O234,"&gt;0")+COUNTIF('Data R6'!Q234,"&gt;0")+COUNTIF('Data R6'!S234,"&gt;0")+COUNTIF('Data R6'!U234,"&gt;0")+COUNTIF('Data R6'!W234,"&gt;0")+COUNTIF('Data R6'!Y234,"&gt;0"))&gt;0,1,0))</f>
        <v/>
      </c>
      <c r="M5222" t="inlineStr">
        <is>
          <t>Data R</t>
        </is>
      </c>
    </row>
    <row r="5223">
      <c r="A5223" t="inlineStr">
        <is>
          <t>Regional 6</t>
        </is>
      </c>
      <c r="B5223">
        <f>IF('Data R6'!C235="","",'Data R6'!B235)</f>
        <v/>
      </c>
      <c r="C5223">
        <f>IF('Data R6'!C235="","",'Data R6'!C235)</f>
        <v/>
      </c>
      <c r="D5223">
        <f>IF('Data R6'!C235="","",'Data R6'!D235)</f>
        <v/>
      </c>
      <c r="E5223">
        <f>IF('Data R6'!C235="","",'Data R6'!E235)</f>
        <v/>
      </c>
      <c r="F5223">
        <f>IF('Data R6'!C235="","",'Data R6'!F235)</f>
        <v/>
      </c>
      <c r="G5223">
        <f>IF('Data R6'!C235="","",'Data R6'!AD235)</f>
        <v/>
      </c>
      <c r="H5223">
        <f>IF('Data R6'!C235="","",'Data R6'!AC235)</f>
        <v/>
      </c>
      <c r="I5223">
        <f>IF('Data R6'!C235="","",COUNTIF('Data R6'!J235,"&gt;0")+COUNTIF('Data R6'!L235,"&gt;0")+COUNTIF('Data R6'!N235,"&gt;0")+COUNTIF('Data R6'!P235,"&gt;0")+COUNTIF('Data R6'!R235,"&gt;0")+COUNTIF('Data R6'!T235,"&gt;0")+COUNTIF('Data R6'!V235,"&gt;0")+COUNTIF('Data R6'!X235,"&gt;0"))</f>
        <v/>
      </c>
      <c r="J5223">
        <f>IF('Data R6'!C235="","",IF((COUNTIF('Data R6'!K235,"&gt;0")+COUNTIF('Data R6'!M235,"&gt;0")+COUNTIF('Data R6'!O235,"&gt;0")+COUNTIF('Data R6'!Q235,"&gt;0")+COUNTIF('Data R6'!S235,"&gt;0")+COUNTIF('Data R6'!U235,"&gt;0")+COUNTIF('Data R6'!W235,"&gt;0")+COUNTIF('Data R6'!Y235,"&gt;0"))&gt;0,1,0))</f>
        <v/>
      </c>
      <c r="M5223" t="inlineStr">
        <is>
          <t>Data R</t>
        </is>
      </c>
    </row>
    <row r="5224">
      <c r="A5224" t="inlineStr">
        <is>
          <t>Regional 6</t>
        </is>
      </c>
      <c r="B5224">
        <f>IF('Data R6'!C236="","",'Data R6'!B236)</f>
        <v/>
      </c>
      <c r="C5224">
        <f>IF('Data R6'!C236="","",'Data R6'!C236)</f>
        <v/>
      </c>
      <c r="D5224">
        <f>IF('Data R6'!C236="","",'Data R6'!D236)</f>
        <v/>
      </c>
      <c r="E5224">
        <f>IF('Data R6'!C236="","",'Data R6'!E236)</f>
        <v/>
      </c>
      <c r="F5224">
        <f>IF('Data R6'!C236="","",'Data R6'!F236)</f>
        <v/>
      </c>
      <c r="G5224">
        <f>IF('Data R6'!C236="","",'Data R6'!AD236)</f>
        <v/>
      </c>
      <c r="H5224">
        <f>IF('Data R6'!C236="","",'Data R6'!AC236)</f>
        <v/>
      </c>
      <c r="I5224">
        <f>IF('Data R6'!C236="","",COUNTIF('Data R6'!J236,"&gt;0")+COUNTIF('Data R6'!L236,"&gt;0")+COUNTIF('Data R6'!N236,"&gt;0")+COUNTIF('Data R6'!P236,"&gt;0")+COUNTIF('Data R6'!R236,"&gt;0")+COUNTIF('Data R6'!T236,"&gt;0")+COUNTIF('Data R6'!V236,"&gt;0")+COUNTIF('Data R6'!X236,"&gt;0"))</f>
        <v/>
      </c>
      <c r="J5224">
        <f>IF('Data R6'!C236="","",IF((COUNTIF('Data R6'!K236,"&gt;0")+COUNTIF('Data R6'!M236,"&gt;0")+COUNTIF('Data R6'!O236,"&gt;0")+COUNTIF('Data R6'!Q236,"&gt;0")+COUNTIF('Data R6'!S236,"&gt;0")+COUNTIF('Data R6'!U236,"&gt;0")+COUNTIF('Data R6'!W236,"&gt;0")+COUNTIF('Data R6'!Y236,"&gt;0"))&gt;0,1,0))</f>
        <v/>
      </c>
      <c r="M5224" t="inlineStr">
        <is>
          <t>Data R</t>
        </is>
      </c>
    </row>
    <row r="5225">
      <c r="A5225" t="inlineStr">
        <is>
          <t>Regional 6</t>
        </is>
      </c>
      <c r="B5225">
        <f>IF('Data R6'!C237="","",'Data R6'!B237)</f>
        <v/>
      </c>
      <c r="C5225">
        <f>IF('Data R6'!C237="","",'Data R6'!C237)</f>
        <v/>
      </c>
      <c r="D5225">
        <f>IF('Data R6'!C237="","",'Data R6'!D237)</f>
        <v/>
      </c>
      <c r="E5225">
        <f>IF('Data R6'!C237="","",'Data R6'!E237)</f>
        <v/>
      </c>
      <c r="F5225">
        <f>IF('Data R6'!C237="","",'Data R6'!F237)</f>
        <v/>
      </c>
      <c r="G5225">
        <f>IF('Data R6'!C237="","",'Data R6'!AD237)</f>
        <v/>
      </c>
      <c r="H5225">
        <f>IF('Data R6'!C237="","",'Data R6'!AC237)</f>
        <v/>
      </c>
      <c r="I5225">
        <f>IF('Data R6'!C237="","",COUNTIF('Data R6'!J237,"&gt;0")+COUNTIF('Data R6'!L237,"&gt;0")+COUNTIF('Data R6'!N237,"&gt;0")+COUNTIF('Data R6'!P237,"&gt;0")+COUNTIF('Data R6'!R237,"&gt;0")+COUNTIF('Data R6'!T237,"&gt;0")+COUNTIF('Data R6'!V237,"&gt;0")+COUNTIF('Data R6'!X237,"&gt;0"))</f>
        <v/>
      </c>
      <c r="J5225">
        <f>IF('Data R6'!C237="","",IF((COUNTIF('Data R6'!K237,"&gt;0")+COUNTIF('Data R6'!M237,"&gt;0")+COUNTIF('Data R6'!O237,"&gt;0")+COUNTIF('Data R6'!Q237,"&gt;0")+COUNTIF('Data R6'!S237,"&gt;0")+COUNTIF('Data R6'!U237,"&gt;0")+COUNTIF('Data R6'!W237,"&gt;0")+COUNTIF('Data R6'!Y237,"&gt;0"))&gt;0,1,0))</f>
        <v/>
      </c>
      <c r="M5225" t="inlineStr">
        <is>
          <t>Data R</t>
        </is>
      </c>
    </row>
    <row r="5226">
      <c r="A5226" t="inlineStr">
        <is>
          <t>Regional 6</t>
        </is>
      </c>
      <c r="B5226">
        <f>IF('Data R6'!C238="","",'Data R6'!B238)</f>
        <v/>
      </c>
      <c r="C5226">
        <f>IF('Data R6'!C238="","",'Data R6'!C238)</f>
        <v/>
      </c>
      <c r="D5226">
        <f>IF('Data R6'!C238="","",'Data R6'!D238)</f>
        <v/>
      </c>
      <c r="E5226">
        <f>IF('Data R6'!C238="","",'Data R6'!E238)</f>
        <v/>
      </c>
      <c r="F5226">
        <f>IF('Data R6'!C238="","",'Data R6'!F238)</f>
        <v/>
      </c>
      <c r="G5226">
        <f>IF('Data R6'!C238="","",'Data R6'!AD238)</f>
        <v/>
      </c>
      <c r="H5226">
        <f>IF('Data R6'!C238="","",'Data R6'!AC238)</f>
        <v/>
      </c>
      <c r="I5226">
        <f>IF('Data R6'!C238="","",COUNTIF('Data R6'!J238,"&gt;0")+COUNTIF('Data R6'!L238,"&gt;0")+COUNTIF('Data R6'!N238,"&gt;0")+COUNTIF('Data R6'!P238,"&gt;0")+COUNTIF('Data R6'!R238,"&gt;0")+COUNTIF('Data R6'!T238,"&gt;0")+COUNTIF('Data R6'!V238,"&gt;0")+COUNTIF('Data R6'!X238,"&gt;0"))</f>
        <v/>
      </c>
      <c r="J5226">
        <f>IF('Data R6'!C238="","",IF((COUNTIF('Data R6'!K238,"&gt;0")+COUNTIF('Data R6'!M238,"&gt;0")+COUNTIF('Data R6'!O238,"&gt;0")+COUNTIF('Data R6'!Q238,"&gt;0")+COUNTIF('Data R6'!S238,"&gt;0")+COUNTIF('Data R6'!U238,"&gt;0")+COUNTIF('Data R6'!W238,"&gt;0")+COUNTIF('Data R6'!Y238,"&gt;0"))&gt;0,1,0))</f>
        <v/>
      </c>
      <c r="M5226" t="inlineStr">
        <is>
          <t>Data R</t>
        </is>
      </c>
    </row>
    <row r="5227">
      <c r="A5227" t="inlineStr">
        <is>
          <t>Regional 6</t>
        </is>
      </c>
      <c r="B5227">
        <f>IF('Data R6'!C239="","",'Data R6'!B239)</f>
        <v/>
      </c>
      <c r="C5227">
        <f>IF('Data R6'!C239="","",'Data R6'!C239)</f>
        <v/>
      </c>
      <c r="D5227">
        <f>IF('Data R6'!C239="","",'Data R6'!D239)</f>
        <v/>
      </c>
      <c r="E5227">
        <f>IF('Data R6'!C239="","",'Data R6'!E239)</f>
        <v/>
      </c>
      <c r="F5227">
        <f>IF('Data R6'!C239="","",'Data R6'!F239)</f>
        <v/>
      </c>
      <c r="G5227">
        <f>IF('Data R6'!C239="","",'Data R6'!AD239)</f>
        <v/>
      </c>
      <c r="H5227">
        <f>IF('Data R6'!C239="","",'Data R6'!AC239)</f>
        <v/>
      </c>
      <c r="I5227">
        <f>IF('Data R6'!C239="","",COUNTIF('Data R6'!J239,"&gt;0")+COUNTIF('Data R6'!L239,"&gt;0")+COUNTIF('Data R6'!N239,"&gt;0")+COUNTIF('Data R6'!P239,"&gt;0")+COUNTIF('Data R6'!R239,"&gt;0")+COUNTIF('Data R6'!T239,"&gt;0")+COUNTIF('Data R6'!V239,"&gt;0")+COUNTIF('Data R6'!X239,"&gt;0"))</f>
        <v/>
      </c>
      <c r="J5227">
        <f>IF('Data R6'!C239="","",IF((COUNTIF('Data R6'!K239,"&gt;0")+COUNTIF('Data R6'!M239,"&gt;0")+COUNTIF('Data R6'!O239,"&gt;0")+COUNTIF('Data R6'!Q239,"&gt;0")+COUNTIF('Data R6'!S239,"&gt;0")+COUNTIF('Data R6'!U239,"&gt;0")+COUNTIF('Data R6'!W239,"&gt;0")+COUNTIF('Data R6'!Y239,"&gt;0"))&gt;0,1,0))</f>
        <v/>
      </c>
      <c r="M5227" t="inlineStr">
        <is>
          <t>Data R</t>
        </is>
      </c>
    </row>
    <row r="5228">
      <c r="A5228" t="inlineStr">
        <is>
          <t>Regional 6</t>
        </is>
      </c>
      <c r="B5228">
        <f>IF('Data R6'!C240="","",'Data R6'!B240)</f>
        <v/>
      </c>
      <c r="C5228">
        <f>IF('Data R6'!C240="","",'Data R6'!C240)</f>
        <v/>
      </c>
      <c r="D5228">
        <f>IF('Data R6'!C240="","",'Data R6'!D240)</f>
        <v/>
      </c>
      <c r="E5228">
        <f>IF('Data R6'!C240="","",'Data R6'!E240)</f>
        <v/>
      </c>
      <c r="F5228">
        <f>IF('Data R6'!C240="","",'Data R6'!F240)</f>
        <v/>
      </c>
      <c r="G5228">
        <f>IF('Data R6'!C240="","",'Data R6'!AD240)</f>
        <v/>
      </c>
      <c r="H5228">
        <f>IF('Data R6'!C240="","",'Data R6'!AC240)</f>
        <v/>
      </c>
      <c r="I5228">
        <f>IF('Data R6'!C240="","",COUNTIF('Data R6'!J240,"&gt;0")+COUNTIF('Data R6'!L240,"&gt;0")+COUNTIF('Data R6'!N240,"&gt;0")+COUNTIF('Data R6'!P240,"&gt;0")+COUNTIF('Data R6'!R240,"&gt;0")+COUNTIF('Data R6'!T240,"&gt;0")+COUNTIF('Data R6'!V240,"&gt;0")+COUNTIF('Data R6'!X240,"&gt;0"))</f>
        <v/>
      </c>
      <c r="J5228">
        <f>IF('Data R6'!C240="","",IF((COUNTIF('Data R6'!K240,"&gt;0")+COUNTIF('Data R6'!M240,"&gt;0")+COUNTIF('Data R6'!O240,"&gt;0")+COUNTIF('Data R6'!Q240,"&gt;0")+COUNTIF('Data R6'!S240,"&gt;0")+COUNTIF('Data R6'!U240,"&gt;0")+COUNTIF('Data R6'!W240,"&gt;0")+COUNTIF('Data R6'!Y240,"&gt;0"))&gt;0,1,0))</f>
        <v/>
      </c>
      <c r="M5228" t="inlineStr">
        <is>
          <t>Data R</t>
        </is>
      </c>
    </row>
    <row r="5229">
      <c r="A5229" t="inlineStr">
        <is>
          <t>Regional 6</t>
        </is>
      </c>
      <c r="B5229">
        <f>IF('Data R6'!C241="","",'Data R6'!B241)</f>
        <v/>
      </c>
      <c r="C5229">
        <f>IF('Data R6'!C241="","",'Data R6'!C241)</f>
        <v/>
      </c>
      <c r="D5229">
        <f>IF('Data R6'!C241="","",'Data R6'!D241)</f>
        <v/>
      </c>
      <c r="E5229">
        <f>IF('Data R6'!C241="","",'Data R6'!E241)</f>
        <v/>
      </c>
      <c r="F5229">
        <f>IF('Data R6'!C241="","",'Data R6'!F241)</f>
        <v/>
      </c>
      <c r="G5229">
        <f>IF('Data R6'!C241="","",'Data R6'!AD241)</f>
        <v/>
      </c>
      <c r="H5229">
        <f>IF('Data R6'!C241="","",'Data R6'!AC241)</f>
        <v/>
      </c>
      <c r="I5229">
        <f>IF('Data R6'!C241="","",COUNTIF('Data R6'!J241,"&gt;0")+COUNTIF('Data R6'!L241,"&gt;0")+COUNTIF('Data R6'!N241,"&gt;0")+COUNTIF('Data R6'!P241,"&gt;0")+COUNTIF('Data R6'!R241,"&gt;0")+COUNTIF('Data R6'!T241,"&gt;0")+COUNTIF('Data R6'!V241,"&gt;0")+COUNTIF('Data R6'!X241,"&gt;0"))</f>
        <v/>
      </c>
      <c r="J5229">
        <f>IF('Data R6'!C241="","",IF((COUNTIF('Data R6'!K241,"&gt;0")+COUNTIF('Data R6'!M241,"&gt;0")+COUNTIF('Data R6'!O241,"&gt;0")+COUNTIF('Data R6'!Q241,"&gt;0")+COUNTIF('Data R6'!S241,"&gt;0")+COUNTIF('Data R6'!U241,"&gt;0")+COUNTIF('Data R6'!W241,"&gt;0")+COUNTIF('Data R6'!Y241,"&gt;0"))&gt;0,1,0))</f>
        <v/>
      </c>
      <c r="M5229" t="inlineStr">
        <is>
          <t>Data R</t>
        </is>
      </c>
    </row>
    <row r="5230">
      <c r="A5230" t="inlineStr">
        <is>
          <t>Regional 6</t>
        </is>
      </c>
      <c r="B5230">
        <f>IF('Data R6'!C242="","",'Data R6'!B242)</f>
        <v/>
      </c>
      <c r="C5230">
        <f>IF('Data R6'!C242="","",'Data R6'!C242)</f>
        <v/>
      </c>
      <c r="D5230">
        <f>IF('Data R6'!C242="","",'Data R6'!D242)</f>
        <v/>
      </c>
      <c r="E5230">
        <f>IF('Data R6'!C242="","",'Data R6'!E242)</f>
        <v/>
      </c>
      <c r="F5230">
        <f>IF('Data R6'!C242="","",'Data R6'!F242)</f>
        <v/>
      </c>
      <c r="G5230">
        <f>IF('Data R6'!C242="","",'Data R6'!AD242)</f>
        <v/>
      </c>
      <c r="H5230">
        <f>IF('Data R6'!C242="","",'Data R6'!AC242)</f>
        <v/>
      </c>
      <c r="I5230">
        <f>IF('Data R6'!C242="","",COUNTIF('Data R6'!J242,"&gt;0")+COUNTIF('Data R6'!L242,"&gt;0")+COUNTIF('Data R6'!N242,"&gt;0")+COUNTIF('Data R6'!P242,"&gt;0")+COUNTIF('Data R6'!R242,"&gt;0")+COUNTIF('Data R6'!T242,"&gt;0")+COUNTIF('Data R6'!V242,"&gt;0")+COUNTIF('Data R6'!X242,"&gt;0"))</f>
        <v/>
      </c>
      <c r="J5230">
        <f>IF('Data R6'!C242="","",IF((COUNTIF('Data R6'!K242,"&gt;0")+COUNTIF('Data R6'!M242,"&gt;0")+COUNTIF('Data R6'!O242,"&gt;0")+COUNTIF('Data R6'!Q242,"&gt;0")+COUNTIF('Data R6'!S242,"&gt;0")+COUNTIF('Data R6'!U242,"&gt;0")+COUNTIF('Data R6'!W242,"&gt;0")+COUNTIF('Data R6'!Y242,"&gt;0"))&gt;0,1,0))</f>
        <v/>
      </c>
      <c r="M5230" t="inlineStr">
        <is>
          <t>Data R</t>
        </is>
      </c>
    </row>
    <row r="5231">
      <c r="A5231" t="inlineStr">
        <is>
          <t>Regional 6</t>
        </is>
      </c>
      <c r="B5231">
        <f>IF('Data R6'!C243="","",'Data R6'!B243)</f>
        <v/>
      </c>
      <c r="C5231">
        <f>IF('Data R6'!C243="","",'Data R6'!C243)</f>
        <v/>
      </c>
      <c r="D5231">
        <f>IF('Data R6'!C243="","",'Data R6'!D243)</f>
        <v/>
      </c>
      <c r="E5231">
        <f>IF('Data R6'!C243="","",'Data R6'!E243)</f>
        <v/>
      </c>
      <c r="F5231">
        <f>IF('Data R6'!C243="","",'Data R6'!F243)</f>
        <v/>
      </c>
      <c r="G5231">
        <f>IF('Data R6'!C243="","",'Data R6'!AD243)</f>
        <v/>
      </c>
      <c r="H5231">
        <f>IF('Data R6'!C243="","",'Data R6'!AC243)</f>
        <v/>
      </c>
      <c r="I5231">
        <f>IF('Data R6'!C243="","",COUNTIF('Data R6'!J243,"&gt;0")+COUNTIF('Data R6'!L243,"&gt;0")+COUNTIF('Data R6'!N243,"&gt;0")+COUNTIF('Data R6'!P243,"&gt;0")+COUNTIF('Data R6'!R243,"&gt;0")+COUNTIF('Data R6'!T243,"&gt;0")+COUNTIF('Data R6'!V243,"&gt;0")+COUNTIF('Data R6'!X243,"&gt;0"))</f>
        <v/>
      </c>
      <c r="J5231">
        <f>IF('Data R6'!C243="","",IF((COUNTIF('Data R6'!K243,"&gt;0")+COUNTIF('Data R6'!M243,"&gt;0")+COUNTIF('Data R6'!O243,"&gt;0")+COUNTIF('Data R6'!Q243,"&gt;0")+COUNTIF('Data R6'!S243,"&gt;0")+COUNTIF('Data R6'!U243,"&gt;0")+COUNTIF('Data R6'!W243,"&gt;0")+COUNTIF('Data R6'!Y243,"&gt;0"))&gt;0,1,0))</f>
        <v/>
      </c>
      <c r="M5231" t="inlineStr">
        <is>
          <t>Data R</t>
        </is>
      </c>
    </row>
    <row r="5232">
      <c r="A5232" t="inlineStr">
        <is>
          <t>Regional 6</t>
        </is>
      </c>
      <c r="B5232">
        <f>IF('Data R6'!C244="","",'Data R6'!B244)</f>
        <v/>
      </c>
      <c r="C5232">
        <f>IF('Data R6'!C244="","",'Data R6'!C244)</f>
        <v/>
      </c>
      <c r="D5232">
        <f>IF('Data R6'!C244="","",'Data R6'!D244)</f>
        <v/>
      </c>
      <c r="E5232">
        <f>IF('Data R6'!C244="","",'Data R6'!E244)</f>
        <v/>
      </c>
      <c r="F5232">
        <f>IF('Data R6'!C244="","",'Data R6'!F244)</f>
        <v/>
      </c>
      <c r="G5232">
        <f>IF('Data R6'!C244="","",'Data R6'!AD244)</f>
        <v/>
      </c>
      <c r="H5232">
        <f>IF('Data R6'!C244="","",'Data R6'!AC244)</f>
        <v/>
      </c>
      <c r="I5232">
        <f>IF('Data R6'!C244="","",COUNTIF('Data R6'!J244,"&gt;0")+COUNTIF('Data R6'!L244,"&gt;0")+COUNTIF('Data R6'!N244,"&gt;0")+COUNTIF('Data R6'!P244,"&gt;0")+COUNTIF('Data R6'!R244,"&gt;0")+COUNTIF('Data R6'!T244,"&gt;0")+COUNTIF('Data R6'!V244,"&gt;0")+COUNTIF('Data R6'!X244,"&gt;0"))</f>
        <v/>
      </c>
      <c r="J5232">
        <f>IF('Data R6'!C244="","",IF((COUNTIF('Data R6'!K244,"&gt;0")+COUNTIF('Data R6'!M244,"&gt;0")+COUNTIF('Data R6'!O244,"&gt;0")+COUNTIF('Data R6'!Q244,"&gt;0")+COUNTIF('Data R6'!S244,"&gt;0")+COUNTIF('Data R6'!U244,"&gt;0")+COUNTIF('Data R6'!W244,"&gt;0")+COUNTIF('Data R6'!Y244,"&gt;0"))&gt;0,1,0))</f>
        <v/>
      </c>
      <c r="M5232" t="inlineStr">
        <is>
          <t>Data R</t>
        </is>
      </c>
    </row>
    <row r="5233">
      <c r="A5233" t="inlineStr">
        <is>
          <t>Regional 6</t>
        </is>
      </c>
      <c r="B5233">
        <f>IF('Data R6'!C245="","",'Data R6'!B245)</f>
        <v/>
      </c>
      <c r="C5233">
        <f>IF('Data R6'!C245="","",'Data R6'!C245)</f>
        <v/>
      </c>
      <c r="D5233">
        <f>IF('Data R6'!C245="","",'Data R6'!D245)</f>
        <v/>
      </c>
      <c r="E5233">
        <f>IF('Data R6'!C245="","",'Data R6'!E245)</f>
        <v/>
      </c>
      <c r="F5233">
        <f>IF('Data R6'!C245="","",'Data R6'!F245)</f>
        <v/>
      </c>
      <c r="G5233">
        <f>IF('Data R6'!C245="","",'Data R6'!AD245)</f>
        <v/>
      </c>
      <c r="H5233">
        <f>IF('Data R6'!C245="","",'Data R6'!AC245)</f>
        <v/>
      </c>
      <c r="I5233">
        <f>IF('Data R6'!C245="","",COUNTIF('Data R6'!J245,"&gt;0")+COUNTIF('Data R6'!L245,"&gt;0")+COUNTIF('Data R6'!N245,"&gt;0")+COUNTIF('Data R6'!P245,"&gt;0")+COUNTIF('Data R6'!R245,"&gt;0")+COUNTIF('Data R6'!T245,"&gt;0")+COUNTIF('Data R6'!V245,"&gt;0")+COUNTIF('Data R6'!X245,"&gt;0"))</f>
        <v/>
      </c>
      <c r="J5233">
        <f>IF('Data R6'!C245="","",IF((COUNTIF('Data R6'!K245,"&gt;0")+COUNTIF('Data R6'!M245,"&gt;0")+COUNTIF('Data R6'!O245,"&gt;0")+COUNTIF('Data R6'!Q245,"&gt;0")+COUNTIF('Data R6'!S245,"&gt;0")+COUNTIF('Data R6'!U245,"&gt;0")+COUNTIF('Data R6'!W245,"&gt;0")+COUNTIF('Data R6'!Y245,"&gt;0"))&gt;0,1,0))</f>
        <v/>
      </c>
      <c r="M5233" t="inlineStr">
        <is>
          <t>Data R</t>
        </is>
      </c>
    </row>
    <row r="5234">
      <c r="A5234" t="inlineStr">
        <is>
          <t>Regional 6</t>
        </is>
      </c>
      <c r="B5234">
        <f>IF('Data R6'!C246="","",'Data R6'!B246)</f>
        <v/>
      </c>
      <c r="C5234">
        <f>IF('Data R6'!C246="","",'Data R6'!C246)</f>
        <v/>
      </c>
      <c r="D5234">
        <f>IF('Data R6'!C246="","",'Data R6'!D246)</f>
        <v/>
      </c>
      <c r="E5234">
        <f>IF('Data R6'!C246="","",'Data R6'!E246)</f>
        <v/>
      </c>
      <c r="F5234">
        <f>IF('Data R6'!C246="","",'Data R6'!F246)</f>
        <v/>
      </c>
      <c r="G5234">
        <f>IF('Data R6'!C246="","",'Data R6'!AD246)</f>
        <v/>
      </c>
      <c r="H5234">
        <f>IF('Data R6'!C246="","",'Data R6'!AC246)</f>
        <v/>
      </c>
      <c r="I5234">
        <f>IF('Data R6'!C246="","",COUNTIF('Data R6'!J246,"&gt;0")+COUNTIF('Data R6'!L246,"&gt;0")+COUNTIF('Data R6'!N246,"&gt;0")+COUNTIF('Data R6'!P246,"&gt;0")+COUNTIF('Data R6'!R246,"&gt;0")+COUNTIF('Data R6'!T246,"&gt;0")+COUNTIF('Data R6'!V246,"&gt;0")+COUNTIF('Data R6'!X246,"&gt;0"))</f>
        <v/>
      </c>
      <c r="J5234">
        <f>IF('Data R6'!C246="","",IF((COUNTIF('Data R6'!K246,"&gt;0")+COUNTIF('Data R6'!M246,"&gt;0")+COUNTIF('Data R6'!O246,"&gt;0")+COUNTIF('Data R6'!Q246,"&gt;0")+COUNTIF('Data R6'!S246,"&gt;0")+COUNTIF('Data R6'!U246,"&gt;0")+COUNTIF('Data R6'!W246,"&gt;0")+COUNTIF('Data R6'!Y246,"&gt;0"))&gt;0,1,0))</f>
        <v/>
      </c>
      <c r="M5234" t="inlineStr">
        <is>
          <t>Data R</t>
        </is>
      </c>
    </row>
    <row r="5235">
      <c r="A5235" t="inlineStr">
        <is>
          <t>Regional 6</t>
        </is>
      </c>
      <c r="B5235">
        <f>IF('Data R6'!C247="","",'Data R6'!B247)</f>
        <v/>
      </c>
      <c r="C5235">
        <f>IF('Data R6'!C247="","",'Data R6'!C247)</f>
        <v/>
      </c>
      <c r="D5235">
        <f>IF('Data R6'!C247="","",'Data R6'!D247)</f>
        <v/>
      </c>
      <c r="E5235">
        <f>IF('Data R6'!C247="","",'Data R6'!E247)</f>
        <v/>
      </c>
      <c r="F5235">
        <f>IF('Data R6'!C247="","",'Data R6'!F247)</f>
        <v/>
      </c>
      <c r="G5235">
        <f>IF('Data R6'!C247="","",'Data R6'!AD247)</f>
        <v/>
      </c>
      <c r="H5235">
        <f>IF('Data R6'!C247="","",'Data R6'!AC247)</f>
        <v/>
      </c>
      <c r="I5235">
        <f>IF('Data R6'!C247="","",COUNTIF('Data R6'!J247,"&gt;0")+COUNTIF('Data R6'!L247,"&gt;0")+COUNTIF('Data R6'!N247,"&gt;0")+COUNTIF('Data R6'!P247,"&gt;0")+COUNTIF('Data R6'!R247,"&gt;0")+COUNTIF('Data R6'!T247,"&gt;0")+COUNTIF('Data R6'!V247,"&gt;0")+COUNTIF('Data R6'!X247,"&gt;0"))</f>
        <v/>
      </c>
      <c r="J5235">
        <f>IF('Data R6'!C247="","",IF((COUNTIF('Data R6'!K247,"&gt;0")+COUNTIF('Data R6'!M247,"&gt;0")+COUNTIF('Data R6'!O247,"&gt;0")+COUNTIF('Data R6'!Q247,"&gt;0")+COUNTIF('Data R6'!S247,"&gt;0")+COUNTIF('Data R6'!U247,"&gt;0")+COUNTIF('Data R6'!W247,"&gt;0")+COUNTIF('Data R6'!Y247,"&gt;0"))&gt;0,1,0))</f>
        <v/>
      </c>
      <c r="M5235" t="inlineStr">
        <is>
          <t>Data R</t>
        </is>
      </c>
    </row>
    <row r="5236">
      <c r="A5236" t="inlineStr">
        <is>
          <t>Regional 6</t>
        </is>
      </c>
      <c r="B5236">
        <f>IF('Data R6'!C248="","",'Data R6'!B248)</f>
        <v/>
      </c>
      <c r="C5236">
        <f>IF('Data R6'!C248="","",'Data R6'!C248)</f>
        <v/>
      </c>
      <c r="D5236">
        <f>IF('Data R6'!C248="","",'Data R6'!D248)</f>
        <v/>
      </c>
      <c r="E5236">
        <f>IF('Data R6'!C248="","",'Data R6'!E248)</f>
        <v/>
      </c>
      <c r="F5236">
        <f>IF('Data R6'!C248="","",'Data R6'!F248)</f>
        <v/>
      </c>
      <c r="G5236">
        <f>IF('Data R6'!C248="","",'Data R6'!AD248)</f>
        <v/>
      </c>
      <c r="H5236">
        <f>IF('Data R6'!C248="","",'Data R6'!AC248)</f>
        <v/>
      </c>
      <c r="I5236">
        <f>IF('Data R6'!C248="","",COUNTIF('Data R6'!J248,"&gt;0")+COUNTIF('Data R6'!L248,"&gt;0")+COUNTIF('Data R6'!N248,"&gt;0")+COUNTIF('Data R6'!P248,"&gt;0")+COUNTIF('Data R6'!R248,"&gt;0")+COUNTIF('Data R6'!T248,"&gt;0")+COUNTIF('Data R6'!V248,"&gt;0")+COUNTIF('Data R6'!X248,"&gt;0"))</f>
        <v/>
      </c>
      <c r="J5236">
        <f>IF('Data R6'!C248="","",IF((COUNTIF('Data R6'!K248,"&gt;0")+COUNTIF('Data R6'!M248,"&gt;0")+COUNTIF('Data R6'!O248,"&gt;0")+COUNTIF('Data R6'!Q248,"&gt;0")+COUNTIF('Data R6'!S248,"&gt;0")+COUNTIF('Data R6'!U248,"&gt;0")+COUNTIF('Data R6'!W248,"&gt;0")+COUNTIF('Data R6'!Y248,"&gt;0"))&gt;0,1,0))</f>
        <v/>
      </c>
      <c r="M5236" t="inlineStr">
        <is>
          <t>Data R</t>
        </is>
      </c>
    </row>
    <row r="5237">
      <c r="A5237" t="inlineStr">
        <is>
          <t>Regional 6</t>
        </is>
      </c>
      <c r="B5237">
        <f>IF('Data R6'!C249="","",'Data R6'!B249)</f>
        <v/>
      </c>
      <c r="C5237">
        <f>IF('Data R6'!C249="","",'Data R6'!C249)</f>
        <v/>
      </c>
      <c r="D5237">
        <f>IF('Data R6'!C249="","",'Data R6'!D249)</f>
        <v/>
      </c>
      <c r="E5237">
        <f>IF('Data R6'!C249="","",'Data R6'!E249)</f>
        <v/>
      </c>
      <c r="F5237">
        <f>IF('Data R6'!C249="","",'Data R6'!F249)</f>
        <v/>
      </c>
      <c r="G5237">
        <f>IF('Data R6'!C249="","",'Data R6'!AD249)</f>
        <v/>
      </c>
      <c r="H5237">
        <f>IF('Data R6'!C249="","",'Data R6'!AC249)</f>
        <v/>
      </c>
      <c r="I5237">
        <f>IF('Data R6'!C249="","",COUNTIF('Data R6'!J249,"&gt;0")+COUNTIF('Data R6'!L249,"&gt;0")+COUNTIF('Data R6'!N249,"&gt;0")+COUNTIF('Data R6'!P249,"&gt;0")+COUNTIF('Data R6'!R249,"&gt;0")+COUNTIF('Data R6'!T249,"&gt;0")+COUNTIF('Data R6'!V249,"&gt;0")+COUNTIF('Data R6'!X249,"&gt;0"))</f>
        <v/>
      </c>
      <c r="J5237">
        <f>IF('Data R6'!C249="","",IF((COUNTIF('Data R6'!K249,"&gt;0")+COUNTIF('Data R6'!M249,"&gt;0")+COUNTIF('Data R6'!O249,"&gt;0")+COUNTIF('Data R6'!Q249,"&gt;0")+COUNTIF('Data R6'!S249,"&gt;0")+COUNTIF('Data R6'!U249,"&gt;0")+COUNTIF('Data R6'!W249,"&gt;0")+COUNTIF('Data R6'!Y249,"&gt;0"))&gt;0,1,0))</f>
        <v/>
      </c>
      <c r="M5237" t="inlineStr">
        <is>
          <t>Data R</t>
        </is>
      </c>
    </row>
    <row r="5238">
      <c r="A5238" t="inlineStr">
        <is>
          <t>Regional 6</t>
        </is>
      </c>
      <c r="B5238">
        <f>IF('Data R6'!C250="","",'Data R6'!B250)</f>
        <v/>
      </c>
      <c r="C5238">
        <f>IF('Data R6'!C250="","",'Data R6'!C250)</f>
        <v/>
      </c>
      <c r="D5238">
        <f>IF('Data R6'!C250="","",'Data R6'!D250)</f>
        <v/>
      </c>
      <c r="E5238">
        <f>IF('Data R6'!C250="","",'Data R6'!E250)</f>
        <v/>
      </c>
      <c r="F5238">
        <f>IF('Data R6'!C250="","",'Data R6'!F250)</f>
        <v/>
      </c>
      <c r="G5238">
        <f>IF('Data R6'!C250="","",'Data R6'!AD250)</f>
        <v/>
      </c>
      <c r="H5238">
        <f>IF('Data R6'!C250="","",'Data R6'!AC250)</f>
        <v/>
      </c>
      <c r="I5238">
        <f>IF('Data R6'!C250="","",COUNTIF('Data R6'!J250,"&gt;0")+COUNTIF('Data R6'!L250,"&gt;0")+COUNTIF('Data R6'!N250,"&gt;0")+COUNTIF('Data R6'!P250,"&gt;0")+COUNTIF('Data R6'!R250,"&gt;0")+COUNTIF('Data R6'!T250,"&gt;0")+COUNTIF('Data R6'!V250,"&gt;0")+COUNTIF('Data R6'!X250,"&gt;0"))</f>
        <v/>
      </c>
      <c r="J5238">
        <f>IF('Data R6'!C250="","",IF((COUNTIF('Data R6'!K250,"&gt;0")+COUNTIF('Data R6'!M250,"&gt;0")+COUNTIF('Data R6'!O250,"&gt;0")+COUNTIF('Data R6'!Q250,"&gt;0")+COUNTIF('Data R6'!S250,"&gt;0")+COUNTIF('Data R6'!U250,"&gt;0")+COUNTIF('Data R6'!W250,"&gt;0")+COUNTIF('Data R6'!Y250,"&gt;0"))&gt;0,1,0))</f>
        <v/>
      </c>
      <c r="M5238" t="inlineStr">
        <is>
          <t>Data R</t>
        </is>
      </c>
    </row>
    <row r="5239">
      <c r="A5239" t="inlineStr">
        <is>
          <t>Regional 6</t>
        </is>
      </c>
      <c r="B5239">
        <f>IF('Data R6'!C251="","",'Data R6'!B251)</f>
        <v/>
      </c>
      <c r="C5239">
        <f>IF('Data R6'!C251="","",'Data R6'!C251)</f>
        <v/>
      </c>
      <c r="D5239">
        <f>IF('Data R6'!C251="","",'Data R6'!D251)</f>
        <v/>
      </c>
      <c r="E5239">
        <f>IF('Data R6'!C251="","",'Data R6'!E251)</f>
        <v/>
      </c>
      <c r="F5239">
        <f>IF('Data R6'!C251="","",'Data R6'!F251)</f>
        <v/>
      </c>
      <c r="G5239">
        <f>IF('Data R6'!C251="","",'Data R6'!AD251)</f>
        <v/>
      </c>
      <c r="H5239">
        <f>IF('Data R6'!C251="","",'Data R6'!AC251)</f>
        <v/>
      </c>
      <c r="I5239">
        <f>IF('Data R6'!C251="","",COUNTIF('Data R6'!J251,"&gt;0")+COUNTIF('Data R6'!L251,"&gt;0")+COUNTIF('Data R6'!N251,"&gt;0")+COUNTIF('Data R6'!P251,"&gt;0")+COUNTIF('Data R6'!R251,"&gt;0")+COUNTIF('Data R6'!T251,"&gt;0")+COUNTIF('Data R6'!V251,"&gt;0")+COUNTIF('Data R6'!X251,"&gt;0"))</f>
        <v/>
      </c>
      <c r="J5239">
        <f>IF('Data R6'!C251="","",IF((COUNTIF('Data R6'!K251,"&gt;0")+COUNTIF('Data R6'!M251,"&gt;0")+COUNTIF('Data R6'!O251,"&gt;0")+COUNTIF('Data R6'!Q251,"&gt;0")+COUNTIF('Data R6'!S251,"&gt;0")+COUNTIF('Data R6'!U251,"&gt;0")+COUNTIF('Data R6'!W251,"&gt;0")+COUNTIF('Data R6'!Y251,"&gt;0"))&gt;0,1,0))</f>
        <v/>
      </c>
      <c r="M5239" t="inlineStr">
        <is>
          <t>Data R</t>
        </is>
      </c>
    </row>
    <row r="5240">
      <c r="A5240" t="inlineStr">
        <is>
          <t>Regional 6</t>
        </is>
      </c>
      <c r="B5240">
        <f>IF('Data R6'!C252="","",'Data R6'!B252)</f>
        <v/>
      </c>
      <c r="C5240">
        <f>IF('Data R6'!C252="","",'Data R6'!C252)</f>
        <v/>
      </c>
      <c r="D5240">
        <f>IF('Data R6'!C252="","",'Data R6'!D252)</f>
        <v/>
      </c>
      <c r="E5240">
        <f>IF('Data R6'!C252="","",'Data R6'!E252)</f>
        <v/>
      </c>
      <c r="F5240">
        <f>IF('Data R6'!C252="","",'Data R6'!F252)</f>
        <v/>
      </c>
      <c r="G5240">
        <f>IF('Data R6'!C252="","",'Data R6'!AD252)</f>
        <v/>
      </c>
      <c r="H5240">
        <f>IF('Data R6'!C252="","",'Data R6'!AC252)</f>
        <v/>
      </c>
      <c r="I5240">
        <f>IF('Data R6'!C252="","",COUNTIF('Data R6'!J252,"&gt;0")+COUNTIF('Data R6'!L252,"&gt;0")+COUNTIF('Data R6'!N252,"&gt;0")+COUNTIF('Data R6'!P252,"&gt;0")+COUNTIF('Data R6'!R252,"&gt;0")+COUNTIF('Data R6'!T252,"&gt;0")+COUNTIF('Data R6'!V252,"&gt;0")+COUNTIF('Data R6'!X252,"&gt;0"))</f>
        <v/>
      </c>
      <c r="J5240">
        <f>IF('Data R6'!C252="","",IF((COUNTIF('Data R6'!K252,"&gt;0")+COUNTIF('Data R6'!M252,"&gt;0")+COUNTIF('Data R6'!O252,"&gt;0")+COUNTIF('Data R6'!Q252,"&gt;0")+COUNTIF('Data R6'!S252,"&gt;0")+COUNTIF('Data R6'!U252,"&gt;0")+COUNTIF('Data R6'!W252,"&gt;0")+COUNTIF('Data R6'!Y252,"&gt;0"))&gt;0,1,0))</f>
        <v/>
      </c>
      <c r="M5240" t="inlineStr">
        <is>
          <t>Data R</t>
        </is>
      </c>
    </row>
    <row r="5241">
      <c r="A5241" t="inlineStr">
        <is>
          <t>Regional 6</t>
        </is>
      </c>
      <c r="B5241">
        <f>IF('Data R6'!C253="","",'Data R6'!B253)</f>
        <v/>
      </c>
      <c r="C5241">
        <f>IF('Data R6'!C253="","",'Data R6'!C253)</f>
        <v/>
      </c>
      <c r="D5241">
        <f>IF('Data R6'!C253="","",'Data R6'!D253)</f>
        <v/>
      </c>
      <c r="E5241">
        <f>IF('Data R6'!C253="","",'Data R6'!E253)</f>
        <v/>
      </c>
      <c r="F5241">
        <f>IF('Data R6'!C253="","",'Data R6'!F253)</f>
        <v/>
      </c>
      <c r="G5241">
        <f>IF('Data R6'!C253="","",'Data R6'!AD253)</f>
        <v/>
      </c>
      <c r="H5241">
        <f>IF('Data R6'!C253="","",'Data R6'!AC253)</f>
        <v/>
      </c>
      <c r="I5241">
        <f>IF('Data R6'!C253="","",COUNTIF('Data R6'!J253,"&gt;0")+COUNTIF('Data R6'!L253,"&gt;0")+COUNTIF('Data R6'!N253,"&gt;0")+COUNTIF('Data R6'!P253,"&gt;0")+COUNTIF('Data R6'!R253,"&gt;0")+COUNTIF('Data R6'!T253,"&gt;0")+COUNTIF('Data R6'!V253,"&gt;0")+COUNTIF('Data R6'!X253,"&gt;0"))</f>
        <v/>
      </c>
      <c r="J5241">
        <f>IF('Data R6'!C253="","",IF((COUNTIF('Data R6'!K253,"&gt;0")+COUNTIF('Data R6'!M253,"&gt;0")+COUNTIF('Data R6'!O253,"&gt;0")+COUNTIF('Data R6'!Q253,"&gt;0")+COUNTIF('Data R6'!S253,"&gt;0")+COUNTIF('Data R6'!U253,"&gt;0")+COUNTIF('Data R6'!W253,"&gt;0")+COUNTIF('Data R6'!Y253,"&gt;0"))&gt;0,1,0))</f>
        <v/>
      </c>
      <c r="M5241" t="inlineStr">
        <is>
          <t>Data R</t>
        </is>
      </c>
    </row>
    <row r="5242">
      <c r="A5242" t="inlineStr">
        <is>
          <t>Regional 6</t>
        </is>
      </c>
      <c r="B5242">
        <f>IF('Data R6'!C254="","",'Data R6'!B254)</f>
        <v/>
      </c>
      <c r="C5242">
        <f>IF('Data R6'!C254="","",'Data R6'!C254)</f>
        <v/>
      </c>
      <c r="D5242">
        <f>IF('Data R6'!C254="","",'Data R6'!D254)</f>
        <v/>
      </c>
      <c r="E5242">
        <f>IF('Data R6'!C254="","",'Data R6'!E254)</f>
        <v/>
      </c>
      <c r="F5242">
        <f>IF('Data R6'!C254="","",'Data R6'!F254)</f>
        <v/>
      </c>
      <c r="G5242">
        <f>IF('Data R6'!C254="","",'Data R6'!AD254)</f>
        <v/>
      </c>
      <c r="H5242">
        <f>IF('Data R6'!C254="","",'Data R6'!AC254)</f>
        <v/>
      </c>
      <c r="I5242">
        <f>IF('Data R6'!C254="","",COUNTIF('Data R6'!J254,"&gt;0")+COUNTIF('Data R6'!L254,"&gt;0")+COUNTIF('Data R6'!N254,"&gt;0")+COUNTIF('Data R6'!P254,"&gt;0")+COUNTIF('Data R6'!R254,"&gt;0")+COUNTIF('Data R6'!T254,"&gt;0")+COUNTIF('Data R6'!V254,"&gt;0")+COUNTIF('Data R6'!X254,"&gt;0"))</f>
        <v/>
      </c>
      <c r="J5242">
        <f>IF('Data R6'!C254="","",IF((COUNTIF('Data R6'!K254,"&gt;0")+COUNTIF('Data R6'!M254,"&gt;0")+COUNTIF('Data R6'!O254,"&gt;0")+COUNTIF('Data R6'!Q254,"&gt;0")+COUNTIF('Data R6'!S254,"&gt;0")+COUNTIF('Data R6'!U254,"&gt;0")+COUNTIF('Data R6'!W254,"&gt;0")+COUNTIF('Data R6'!Y254,"&gt;0"))&gt;0,1,0))</f>
        <v/>
      </c>
      <c r="M5242" t="inlineStr">
        <is>
          <t>Data R</t>
        </is>
      </c>
    </row>
    <row r="5243">
      <c r="A5243" t="inlineStr">
        <is>
          <t>Regional 6</t>
        </is>
      </c>
      <c r="B5243">
        <f>IF('Data R6'!C255="","",'Data R6'!B255)</f>
        <v/>
      </c>
      <c r="C5243">
        <f>IF('Data R6'!C255="","",'Data R6'!C255)</f>
        <v/>
      </c>
      <c r="D5243">
        <f>IF('Data R6'!C255="","",'Data R6'!D255)</f>
        <v/>
      </c>
      <c r="E5243">
        <f>IF('Data R6'!C255="","",'Data R6'!E255)</f>
        <v/>
      </c>
      <c r="F5243">
        <f>IF('Data R6'!C255="","",'Data R6'!F255)</f>
        <v/>
      </c>
      <c r="G5243">
        <f>IF('Data R6'!C255="","",'Data R6'!AD255)</f>
        <v/>
      </c>
      <c r="H5243">
        <f>IF('Data R6'!C255="","",'Data R6'!AC255)</f>
        <v/>
      </c>
      <c r="I5243">
        <f>IF('Data R6'!C255="","",COUNTIF('Data R6'!J255,"&gt;0")+COUNTIF('Data R6'!L255,"&gt;0")+COUNTIF('Data R6'!N255,"&gt;0")+COUNTIF('Data R6'!P255,"&gt;0")+COUNTIF('Data R6'!R255,"&gt;0")+COUNTIF('Data R6'!T255,"&gt;0")+COUNTIF('Data R6'!V255,"&gt;0")+COUNTIF('Data R6'!X255,"&gt;0"))</f>
        <v/>
      </c>
      <c r="J5243">
        <f>IF('Data R6'!C255="","",IF((COUNTIF('Data R6'!K255,"&gt;0")+COUNTIF('Data R6'!M255,"&gt;0")+COUNTIF('Data R6'!O255,"&gt;0")+COUNTIF('Data R6'!Q255,"&gt;0")+COUNTIF('Data R6'!S255,"&gt;0")+COUNTIF('Data R6'!U255,"&gt;0")+COUNTIF('Data R6'!W255,"&gt;0")+COUNTIF('Data R6'!Y255,"&gt;0"))&gt;0,1,0))</f>
        <v/>
      </c>
      <c r="M5243" t="inlineStr">
        <is>
          <t>Data R</t>
        </is>
      </c>
    </row>
    <row r="5244">
      <c r="A5244" t="inlineStr">
        <is>
          <t>Regional 6</t>
        </is>
      </c>
      <c r="B5244">
        <f>IF('Data R6'!C256="","",'Data R6'!B256)</f>
        <v/>
      </c>
      <c r="C5244">
        <f>IF('Data R6'!C256="","",'Data R6'!C256)</f>
        <v/>
      </c>
      <c r="D5244">
        <f>IF('Data R6'!C256="","",'Data R6'!D256)</f>
        <v/>
      </c>
      <c r="E5244">
        <f>IF('Data R6'!C256="","",'Data R6'!E256)</f>
        <v/>
      </c>
      <c r="F5244">
        <f>IF('Data R6'!C256="","",'Data R6'!F256)</f>
        <v/>
      </c>
      <c r="G5244">
        <f>IF('Data R6'!C256="","",'Data R6'!AD256)</f>
        <v/>
      </c>
      <c r="H5244">
        <f>IF('Data R6'!C256="","",'Data R6'!AC256)</f>
        <v/>
      </c>
      <c r="I5244">
        <f>IF('Data R6'!C256="","",COUNTIF('Data R6'!J256,"&gt;0")+COUNTIF('Data R6'!L256,"&gt;0")+COUNTIF('Data R6'!N256,"&gt;0")+COUNTIF('Data R6'!P256,"&gt;0")+COUNTIF('Data R6'!R256,"&gt;0")+COUNTIF('Data R6'!T256,"&gt;0")+COUNTIF('Data R6'!V256,"&gt;0")+COUNTIF('Data R6'!X256,"&gt;0"))</f>
        <v/>
      </c>
      <c r="J5244">
        <f>IF('Data R6'!C256="","",IF((COUNTIF('Data R6'!K256,"&gt;0")+COUNTIF('Data R6'!M256,"&gt;0")+COUNTIF('Data R6'!O256,"&gt;0")+COUNTIF('Data R6'!Q256,"&gt;0")+COUNTIF('Data R6'!S256,"&gt;0")+COUNTIF('Data R6'!U256,"&gt;0")+COUNTIF('Data R6'!W256,"&gt;0")+COUNTIF('Data R6'!Y256,"&gt;0"))&gt;0,1,0))</f>
        <v/>
      </c>
      <c r="M5244" t="inlineStr">
        <is>
          <t>Data R</t>
        </is>
      </c>
    </row>
    <row r="5245">
      <c r="A5245" t="inlineStr">
        <is>
          <t>Regional 6</t>
        </is>
      </c>
      <c r="B5245">
        <f>IF('Data R6'!C257="","",'Data R6'!B257)</f>
        <v/>
      </c>
      <c r="C5245">
        <f>IF('Data R6'!C257="","",'Data R6'!C257)</f>
        <v/>
      </c>
      <c r="D5245">
        <f>IF('Data R6'!C257="","",'Data R6'!D257)</f>
        <v/>
      </c>
      <c r="E5245">
        <f>IF('Data R6'!C257="","",'Data R6'!E257)</f>
        <v/>
      </c>
      <c r="F5245">
        <f>IF('Data R6'!C257="","",'Data R6'!F257)</f>
        <v/>
      </c>
      <c r="G5245">
        <f>IF('Data R6'!C257="","",'Data R6'!AD257)</f>
        <v/>
      </c>
      <c r="H5245">
        <f>IF('Data R6'!C257="","",'Data R6'!AC257)</f>
        <v/>
      </c>
      <c r="I5245">
        <f>IF('Data R6'!C257="","",COUNTIF('Data R6'!J257,"&gt;0")+COUNTIF('Data R6'!L257,"&gt;0")+COUNTIF('Data R6'!N257,"&gt;0")+COUNTIF('Data R6'!P257,"&gt;0")+COUNTIF('Data R6'!R257,"&gt;0")+COUNTIF('Data R6'!T257,"&gt;0")+COUNTIF('Data R6'!V257,"&gt;0")+COUNTIF('Data R6'!X257,"&gt;0"))</f>
        <v/>
      </c>
      <c r="J5245">
        <f>IF('Data R6'!C257="","",IF((COUNTIF('Data R6'!K257,"&gt;0")+COUNTIF('Data R6'!M257,"&gt;0")+COUNTIF('Data R6'!O257,"&gt;0")+COUNTIF('Data R6'!Q257,"&gt;0")+COUNTIF('Data R6'!S257,"&gt;0")+COUNTIF('Data R6'!U257,"&gt;0")+COUNTIF('Data R6'!W257,"&gt;0")+COUNTIF('Data R6'!Y257,"&gt;0"))&gt;0,1,0))</f>
        <v/>
      </c>
      <c r="M5245" t="inlineStr">
        <is>
          <t>Data R</t>
        </is>
      </c>
    </row>
    <row r="5246">
      <c r="A5246" t="inlineStr">
        <is>
          <t>Regional 6</t>
        </is>
      </c>
      <c r="B5246">
        <f>IF('Data R6'!C258="","",'Data R6'!B258)</f>
        <v/>
      </c>
      <c r="C5246">
        <f>IF('Data R6'!C258="","",'Data R6'!C258)</f>
        <v/>
      </c>
      <c r="D5246">
        <f>IF('Data R6'!C258="","",'Data R6'!D258)</f>
        <v/>
      </c>
      <c r="E5246">
        <f>IF('Data R6'!C258="","",'Data R6'!E258)</f>
        <v/>
      </c>
      <c r="F5246">
        <f>IF('Data R6'!C258="","",'Data R6'!F258)</f>
        <v/>
      </c>
      <c r="G5246">
        <f>IF('Data R6'!C258="","",'Data R6'!AD258)</f>
        <v/>
      </c>
      <c r="H5246">
        <f>IF('Data R6'!C258="","",'Data R6'!AC258)</f>
        <v/>
      </c>
      <c r="I5246">
        <f>IF('Data R6'!C258="","",COUNTIF('Data R6'!J258,"&gt;0")+COUNTIF('Data R6'!L258,"&gt;0")+COUNTIF('Data R6'!N258,"&gt;0")+COUNTIF('Data R6'!P258,"&gt;0")+COUNTIF('Data R6'!R258,"&gt;0")+COUNTIF('Data R6'!T258,"&gt;0")+COUNTIF('Data R6'!V258,"&gt;0")+COUNTIF('Data R6'!X258,"&gt;0"))</f>
        <v/>
      </c>
      <c r="J5246">
        <f>IF('Data R6'!C258="","",IF((COUNTIF('Data R6'!K258,"&gt;0")+COUNTIF('Data R6'!M258,"&gt;0")+COUNTIF('Data R6'!O258,"&gt;0")+COUNTIF('Data R6'!Q258,"&gt;0")+COUNTIF('Data R6'!S258,"&gt;0")+COUNTIF('Data R6'!U258,"&gt;0")+COUNTIF('Data R6'!W258,"&gt;0")+COUNTIF('Data R6'!Y258,"&gt;0"))&gt;0,1,0))</f>
        <v/>
      </c>
      <c r="M5246" t="inlineStr">
        <is>
          <t>Data R</t>
        </is>
      </c>
    </row>
    <row r="5247">
      <c r="A5247" t="inlineStr">
        <is>
          <t>Regional 6</t>
        </is>
      </c>
      <c r="B5247">
        <f>IF('Data R6'!C259="","",'Data R6'!B259)</f>
        <v/>
      </c>
      <c r="C5247">
        <f>IF('Data R6'!C259="","",'Data R6'!C259)</f>
        <v/>
      </c>
      <c r="D5247">
        <f>IF('Data R6'!C259="","",'Data R6'!D259)</f>
        <v/>
      </c>
      <c r="E5247">
        <f>IF('Data R6'!C259="","",'Data R6'!E259)</f>
        <v/>
      </c>
      <c r="F5247">
        <f>IF('Data R6'!C259="","",'Data R6'!F259)</f>
        <v/>
      </c>
      <c r="G5247">
        <f>IF('Data R6'!C259="","",'Data R6'!AD259)</f>
        <v/>
      </c>
      <c r="H5247">
        <f>IF('Data R6'!C259="","",'Data R6'!AC259)</f>
        <v/>
      </c>
      <c r="I5247">
        <f>IF('Data R6'!C259="","",COUNTIF('Data R6'!J259,"&gt;0")+COUNTIF('Data R6'!L259,"&gt;0")+COUNTIF('Data R6'!N259,"&gt;0")+COUNTIF('Data R6'!P259,"&gt;0")+COUNTIF('Data R6'!R259,"&gt;0")+COUNTIF('Data R6'!T259,"&gt;0")+COUNTIF('Data R6'!V259,"&gt;0")+COUNTIF('Data R6'!X259,"&gt;0"))</f>
        <v/>
      </c>
      <c r="J5247">
        <f>IF('Data R6'!C259="","",IF((COUNTIF('Data R6'!K259,"&gt;0")+COUNTIF('Data R6'!M259,"&gt;0")+COUNTIF('Data R6'!O259,"&gt;0")+COUNTIF('Data R6'!Q259,"&gt;0")+COUNTIF('Data R6'!S259,"&gt;0")+COUNTIF('Data R6'!U259,"&gt;0")+COUNTIF('Data R6'!W259,"&gt;0")+COUNTIF('Data R6'!Y259,"&gt;0"))&gt;0,1,0))</f>
        <v/>
      </c>
      <c r="M5247" t="inlineStr">
        <is>
          <t>Data R</t>
        </is>
      </c>
    </row>
    <row r="5248">
      <c r="A5248" t="inlineStr">
        <is>
          <t>Regional 6</t>
        </is>
      </c>
      <c r="B5248">
        <f>IF('Data R6'!C260="","",'Data R6'!B260)</f>
        <v/>
      </c>
      <c r="C5248">
        <f>IF('Data R6'!C260="","",'Data R6'!C260)</f>
        <v/>
      </c>
      <c r="D5248">
        <f>IF('Data R6'!C260="","",'Data R6'!D260)</f>
        <v/>
      </c>
      <c r="E5248">
        <f>IF('Data R6'!C260="","",'Data R6'!E260)</f>
        <v/>
      </c>
      <c r="F5248">
        <f>IF('Data R6'!C260="","",'Data R6'!F260)</f>
        <v/>
      </c>
      <c r="G5248">
        <f>IF('Data R6'!C260="","",'Data R6'!AD260)</f>
        <v/>
      </c>
      <c r="H5248">
        <f>IF('Data R6'!C260="","",'Data R6'!AC260)</f>
        <v/>
      </c>
      <c r="I5248">
        <f>IF('Data R6'!C260="","",COUNTIF('Data R6'!J260,"&gt;0")+COUNTIF('Data R6'!L260,"&gt;0")+COUNTIF('Data R6'!N260,"&gt;0")+COUNTIF('Data R6'!P260,"&gt;0")+COUNTIF('Data R6'!R260,"&gt;0")+COUNTIF('Data R6'!T260,"&gt;0")+COUNTIF('Data R6'!V260,"&gt;0")+COUNTIF('Data R6'!X260,"&gt;0"))</f>
        <v/>
      </c>
      <c r="J5248">
        <f>IF('Data R6'!C260="","",IF((COUNTIF('Data R6'!K260,"&gt;0")+COUNTIF('Data R6'!M260,"&gt;0")+COUNTIF('Data R6'!O260,"&gt;0")+COUNTIF('Data R6'!Q260,"&gt;0")+COUNTIF('Data R6'!S260,"&gt;0")+COUNTIF('Data R6'!U260,"&gt;0")+COUNTIF('Data R6'!W260,"&gt;0")+COUNTIF('Data R6'!Y260,"&gt;0"))&gt;0,1,0))</f>
        <v/>
      </c>
      <c r="M5248" t="inlineStr">
        <is>
          <t>Data R</t>
        </is>
      </c>
    </row>
    <row r="5249">
      <c r="A5249" t="inlineStr">
        <is>
          <t>Regional 6</t>
        </is>
      </c>
      <c r="B5249">
        <f>IF('Data R6'!C261="","",'Data R6'!B261)</f>
        <v/>
      </c>
      <c r="C5249">
        <f>IF('Data R6'!C261="","",'Data R6'!C261)</f>
        <v/>
      </c>
      <c r="D5249">
        <f>IF('Data R6'!C261="","",'Data R6'!D261)</f>
        <v/>
      </c>
      <c r="E5249">
        <f>IF('Data R6'!C261="","",'Data R6'!E261)</f>
        <v/>
      </c>
      <c r="F5249">
        <f>IF('Data R6'!C261="","",'Data R6'!F261)</f>
        <v/>
      </c>
      <c r="G5249">
        <f>IF('Data R6'!C261="","",'Data R6'!AD261)</f>
        <v/>
      </c>
      <c r="H5249">
        <f>IF('Data R6'!C261="","",'Data R6'!AC261)</f>
        <v/>
      </c>
      <c r="I5249">
        <f>IF('Data R6'!C261="","",COUNTIF('Data R6'!J261,"&gt;0")+COUNTIF('Data R6'!L261,"&gt;0")+COUNTIF('Data R6'!N261,"&gt;0")+COUNTIF('Data R6'!P261,"&gt;0")+COUNTIF('Data R6'!R261,"&gt;0")+COUNTIF('Data R6'!T261,"&gt;0")+COUNTIF('Data R6'!V261,"&gt;0")+COUNTIF('Data R6'!X261,"&gt;0"))</f>
        <v/>
      </c>
      <c r="J5249">
        <f>IF('Data R6'!C261="","",IF((COUNTIF('Data R6'!K261,"&gt;0")+COUNTIF('Data R6'!M261,"&gt;0")+COUNTIF('Data R6'!O261,"&gt;0")+COUNTIF('Data R6'!Q261,"&gt;0")+COUNTIF('Data R6'!S261,"&gt;0")+COUNTIF('Data R6'!U261,"&gt;0")+COUNTIF('Data R6'!W261,"&gt;0")+COUNTIF('Data R6'!Y261,"&gt;0"))&gt;0,1,0))</f>
        <v/>
      </c>
      <c r="M5249" t="inlineStr">
        <is>
          <t>Data R</t>
        </is>
      </c>
    </row>
    <row r="5250">
      <c r="A5250" t="inlineStr">
        <is>
          <t>Regional 6</t>
        </is>
      </c>
      <c r="B5250">
        <f>IF('Data R6'!C262="","",'Data R6'!B262)</f>
        <v/>
      </c>
      <c r="C5250">
        <f>IF('Data R6'!C262="","",'Data R6'!C262)</f>
        <v/>
      </c>
      <c r="D5250">
        <f>IF('Data R6'!C262="","",'Data R6'!D262)</f>
        <v/>
      </c>
      <c r="E5250">
        <f>IF('Data R6'!C262="","",'Data R6'!E262)</f>
        <v/>
      </c>
      <c r="F5250">
        <f>IF('Data R6'!C262="","",'Data R6'!F262)</f>
        <v/>
      </c>
      <c r="G5250">
        <f>IF('Data R6'!C262="","",'Data R6'!AD262)</f>
        <v/>
      </c>
      <c r="H5250">
        <f>IF('Data R6'!C262="","",'Data R6'!AC262)</f>
        <v/>
      </c>
      <c r="I5250">
        <f>IF('Data R6'!C262="","",COUNTIF('Data R6'!J262,"&gt;0")+COUNTIF('Data R6'!L262,"&gt;0")+COUNTIF('Data R6'!N262,"&gt;0")+COUNTIF('Data R6'!P262,"&gt;0")+COUNTIF('Data R6'!R262,"&gt;0")+COUNTIF('Data R6'!T262,"&gt;0")+COUNTIF('Data R6'!V262,"&gt;0")+COUNTIF('Data R6'!X262,"&gt;0"))</f>
        <v/>
      </c>
      <c r="J5250">
        <f>IF('Data R6'!C262="","",IF((COUNTIF('Data R6'!K262,"&gt;0")+COUNTIF('Data R6'!M262,"&gt;0")+COUNTIF('Data R6'!O262,"&gt;0")+COUNTIF('Data R6'!Q262,"&gt;0")+COUNTIF('Data R6'!S262,"&gt;0")+COUNTIF('Data R6'!U262,"&gt;0")+COUNTIF('Data R6'!W262,"&gt;0")+COUNTIF('Data R6'!Y262,"&gt;0"))&gt;0,1,0))</f>
        <v/>
      </c>
      <c r="M5250" t="inlineStr">
        <is>
          <t>Data R</t>
        </is>
      </c>
    </row>
    <row r="5251">
      <c r="A5251" t="inlineStr">
        <is>
          <t>Regional 6</t>
        </is>
      </c>
      <c r="B5251">
        <f>IF('Data R6'!C263="","",'Data R6'!B263)</f>
        <v/>
      </c>
      <c r="C5251">
        <f>IF('Data R6'!C263="","",'Data R6'!C263)</f>
        <v/>
      </c>
      <c r="D5251">
        <f>IF('Data R6'!C263="","",'Data R6'!D263)</f>
        <v/>
      </c>
      <c r="E5251">
        <f>IF('Data R6'!C263="","",'Data R6'!E263)</f>
        <v/>
      </c>
      <c r="F5251">
        <f>IF('Data R6'!C263="","",'Data R6'!F263)</f>
        <v/>
      </c>
      <c r="G5251">
        <f>IF('Data R6'!C263="","",'Data R6'!AD263)</f>
        <v/>
      </c>
      <c r="H5251">
        <f>IF('Data R6'!C263="","",'Data R6'!AC263)</f>
        <v/>
      </c>
      <c r="I5251">
        <f>IF('Data R6'!C263="","",COUNTIF('Data R6'!J263,"&gt;0")+COUNTIF('Data R6'!L263,"&gt;0")+COUNTIF('Data R6'!N263,"&gt;0")+COUNTIF('Data R6'!P263,"&gt;0")+COUNTIF('Data R6'!R263,"&gt;0")+COUNTIF('Data R6'!T263,"&gt;0")+COUNTIF('Data R6'!V263,"&gt;0")+COUNTIF('Data R6'!X263,"&gt;0"))</f>
        <v/>
      </c>
      <c r="J5251">
        <f>IF('Data R6'!C263="","",IF((COUNTIF('Data R6'!K263,"&gt;0")+COUNTIF('Data R6'!M263,"&gt;0")+COUNTIF('Data R6'!O263,"&gt;0")+COUNTIF('Data R6'!Q263,"&gt;0")+COUNTIF('Data R6'!S263,"&gt;0")+COUNTIF('Data R6'!U263,"&gt;0")+COUNTIF('Data R6'!W263,"&gt;0")+COUNTIF('Data R6'!Y263,"&gt;0"))&gt;0,1,0))</f>
        <v/>
      </c>
      <c r="M5251" t="inlineStr">
        <is>
          <t>Data R</t>
        </is>
      </c>
    </row>
    <row r="5252">
      <c r="A5252" t="inlineStr">
        <is>
          <t>Regional 6</t>
        </is>
      </c>
      <c r="B5252">
        <f>IF('Data R6'!C264="","",'Data R6'!B264)</f>
        <v/>
      </c>
      <c r="C5252">
        <f>IF('Data R6'!C264="","",'Data R6'!C264)</f>
        <v/>
      </c>
      <c r="D5252">
        <f>IF('Data R6'!C264="","",'Data R6'!D264)</f>
        <v/>
      </c>
      <c r="E5252">
        <f>IF('Data R6'!C264="","",'Data R6'!E264)</f>
        <v/>
      </c>
      <c r="F5252">
        <f>IF('Data R6'!C264="","",'Data R6'!F264)</f>
        <v/>
      </c>
      <c r="G5252">
        <f>IF('Data R6'!C264="","",'Data R6'!AD264)</f>
        <v/>
      </c>
      <c r="H5252">
        <f>IF('Data R6'!C264="","",'Data R6'!AC264)</f>
        <v/>
      </c>
      <c r="I5252">
        <f>IF('Data R6'!C264="","",COUNTIF('Data R6'!J264,"&gt;0")+COUNTIF('Data R6'!L264,"&gt;0")+COUNTIF('Data R6'!N264,"&gt;0")+COUNTIF('Data R6'!P264,"&gt;0")+COUNTIF('Data R6'!R264,"&gt;0")+COUNTIF('Data R6'!T264,"&gt;0")+COUNTIF('Data R6'!V264,"&gt;0")+COUNTIF('Data R6'!X264,"&gt;0"))</f>
        <v/>
      </c>
      <c r="J5252">
        <f>IF('Data R6'!C264="","",IF((COUNTIF('Data R6'!K264,"&gt;0")+COUNTIF('Data R6'!M264,"&gt;0")+COUNTIF('Data R6'!O264,"&gt;0")+COUNTIF('Data R6'!Q264,"&gt;0")+COUNTIF('Data R6'!S264,"&gt;0")+COUNTIF('Data R6'!U264,"&gt;0")+COUNTIF('Data R6'!W264,"&gt;0")+COUNTIF('Data R6'!Y264,"&gt;0"))&gt;0,1,0))</f>
        <v/>
      </c>
      <c r="M5252" t="inlineStr">
        <is>
          <t>Data R</t>
        </is>
      </c>
    </row>
    <row r="5253">
      <c r="A5253" t="inlineStr">
        <is>
          <t>Regional 6</t>
        </is>
      </c>
      <c r="B5253">
        <f>IF('Data R6'!C265="","",'Data R6'!B265)</f>
        <v/>
      </c>
      <c r="C5253">
        <f>IF('Data R6'!C265="","",'Data R6'!C265)</f>
        <v/>
      </c>
      <c r="D5253">
        <f>IF('Data R6'!C265="","",'Data R6'!D265)</f>
        <v/>
      </c>
      <c r="E5253">
        <f>IF('Data R6'!C265="","",'Data R6'!E265)</f>
        <v/>
      </c>
      <c r="F5253">
        <f>IF('Data R6'!C265="","",'Data R6'!F265)</f>
        <v/>
      </c>
      <c r="G5253">
        <f>IF('Data R6'!C265="","",'Data R6'!AD265)</f>
        <v/>
      </c>
      <c r="H5253">
        <f>IF('Data R6'!C265="","",'Data R6'!AC265)</f>
        <v/>
      </c>
      <c r="I5253">
        <f>IF('Data R6'!C265="","",COUNTIF('Data R6'!J265,"&gt;0")+COUNTIF('Data R6'!L265,"&gt;0")+COUNTIF('Data R6'!N265,"&gt;0")+COUNTIF('Data R6'!P265,"&gt;0")+COUNTIF('Data R6'!R265,"&gt;0")+COUNTIF('Data R6'!T265,"&gt;0")+COUNTIF('Data R6'!V265,"&gt;0")+COUNTIF('Data R6'!X265,"&gt;0"))</f>
        <v/>
      </c>
      <c r="J5253">
        <f>IF('Data R6'!C265="","",IF((COUNTIF('Data R6'!K265,"&gt;0")+COUNTIF('Data R6'!M265,"&gt;0")+COUNTIF('Data R6'!O265,"&gt;0")+COUNTIF('Data R6'!Q265,"&gt;0")+COUNTIF('Data R6'!S265,"&gt;0")+COUNTIF('Data R6'!U265,"&gt;0")+COUNTIF('Data R6'!W265,"&gt;0")+COUNTIF('Data R6'!Y265,"&gt;0"))&gt;0,1,0))</f>
        <v/>
      </c>
      <c r="M5253" t="inlineStr">
        <is>
          <t>Data R</t>
        </is>
      </c>
    </row>
    <row r="5254">
      <c r="A5254" t="inlineStr">
        <is>
          <t>Regional 6</t>
        </is>
      </c>
      <c r="B5254">
        <f>IF('Data R6'!C266="","",'Data R6'!B266)</f>
        <v/>
      </c>
      <c r="C5254">
        <f>IF('Data R6'!C266="","",'Data R6'!C266)</f>
        <v/>
      </c>
      <c r="D5254">
        <f>IF('Data R6'!C266="","",'Data R6'!D266)</f>
        <v/>
      </c>
      <c r="E5254">
        <f>IF('Data R6'!C266="","",'Data R6'!E266)</f>
        <v/>
      </c>
      <c r="F5254">
        <f>IF('Data R6'!C266="","",'Data R6'!F266)</f>
        <v/>
      </c>
      <c r="G5254">
        <f>IF('Data R6'!C266="","",'Data R6'!AD266)</f>
        <v/>
      </c>
      <c r="H5254">
        <f>IF('Data R6'!C266="","",'Data R6'!AC266)</f>
        <v/>
      </c>
      <c r="I5254">
        <f>IF('Data R6'!C266="","",COUNTIF('Data R6'!J266,"&gt;0")+COUNTIF('Data R6'!L266,"&gt;0")+COUNTIF('Data R6'!N266,"&gt;0")+COUNTIF('Data R6'!P266,"&gt;0")+COUNTIF('Data R6'!R266,"&gt;0")+COUNTIF('Data R6'!T266,"&gt;0")+COUNTIF('Data R6'!V266,"&gt;0")+COUNTIF('Data R6'!X266,"&gt;0"))</f>
        <v/>
      </c>
      <c r="J5254">
        <f>IF('Data R6'!C266="","",IF((COUNTIF('Data R6'!K266,"&gt;0")+COUNTIF('Data R6'!M266,"&gt;0")+COUNTIF('Data R6'!O266,"&gt;0")+COUNTIF('Data R6'!Q266,"&gt;0")+COUNTIF('Data R6'!S266,"&gt;0")+COUNTIF('Data R6'!U266,"&gt;0")+COUNTIF('Data R6'!W266,"&gt;0")+COUNTIF('Data R6'!Y266,"&gt;0"))&gt;0,1,0))</f>
        <v/>
      </c>
      <c r="M5254" t="inlineStr">
        <is>
          <t>Data R</t>
        </is>
      </c>
    </row>
    <row r="5255">
      <c r="A5255" t="inlineStr">
        <is>
          <t>Regional 6</t>
        </is>
      </c>
      <c r="B5255">
        <f>IF('Data R6'!C267="","",'Data R6'!B267)</f>
        <v/>
      </c>
      <c r="C5255">
        <f>IF('Data R6'!C267="","",'Data R6'!C267)</f>
        <v/>
      </c>
      <c r="D5255">
        <f>IF('Data R6'!C267="","",'Data R6'!D267)</f>
        <v/>
      </c>
      <c r="E5255">
        <f>IF('Data R6'!C267="","",'Data R6'!E267)</f>
        <v/>
      </c>
      <c r="F5255">
        <f>IF('Data R6'!C267="","",'Data R6'!F267)</f>
        <v/>
      </c>
      <c r="G5255">
        <f>IF('Data R6'!C267="","",'Data R6'!AD267)</f>
        <v/>
      </c>
      <c r="H5255">
        <f>IF('Data R6'!C267="","",'Data R6'!AC267)</f>
        <v/>
      </c>
      <c r="I5255">
        <f>IF('Data R6'!C267="","",COUNTIF('Data R6'!J267,"&gt;0")+COUNTIF('Data R6'!L267,"&gt;0")+COUNTIF('Data R6'!N267,"&gt;0")+COUNTIF('Data R6'!P267,"&gt;0")+COUNTIF('Data R6'!R267,"&gt;0")+COUNTIF('Data R6'!T267,"&gt;0")+COUNTIF('Data R6'!V267,"&gt;0")+COUNTIF('Data R6'!X267,"&gt;0"))</f>
        <v/>
      </c>
      <c r="J5255">
        <f>IF('Data R6'!C267="","",IF((COUNTIF('Data R6'!K267,"&gt;0")+COUNTIF('Data R6'!M267,"&gt;0")+COUNTIF('Data R6'!O267,"&gt;0")+COUNTIF('Data R6'!Q267,"&gt;0")+COUNTIF('Data R6'!S267,"&gt;0")+COUNTIF('Data R6'!U267,"&gt;0")+COUNTIF('Data R6'!W267,"&gt;0")+COUNTIF('Data R6'!Y267,"&gt;0"))&gt;0,1,0))</f>
        <v/>
      </c>
      <c r="M5255" t="inlineStr">
        <is>
          <t>Data R</t>
        </is>
      </c>
    </row>
    <row r="5256">
      <c r="A5256" t="inlineStr">
        <is>
          <t>Regional 6</t>
        </is>
      </c>
      <c r="B5256">
        <f>IF('Data R6'!C268="","",'Data R6'!B268)</f>
        <v/>
      </c>
      <c r="C5256">
        <f>IF('Data R6'!C268="","",'Data R6'!C268)</f>
        <v/>
      </c>
      <c r="D5256">
        <f>IF('Data R6'!C268="","",'Data R6'!D268)</f>
        <v/>
      </c>
      <c r="E5256">
        <f>IF('Data R6'!C268="","",'Data R6'!E268)</f>
        <v/>
      </c>
      <c r="F5256">
        <f>IF('Data R6'!C268="","",'Data R6'!F268)</f>
        <v/>
      </c>
      <c r="G5256">
        <f>IF('Data R6'!C268="","",'Data R6'!AD268)</f>
        <v/>
      </c>
      <c r="H5256">
        <f>IF('Data R6'!C268="","",'Data R6'!AC268)</f>
        <v/>
      </c>
      <c r="I5256">
        <f>IF('Data R6'!C268="","",COUNTIF('Data R6'!J268,"&gt;0")+COUNTIF('Data R6'!L268,"&gt;0")+COUNTIF('Data R6'!N268,"&gt;0")+COUNTIF('Data R6'!P268,"&gt;0")+COUNTIF('Data R6'!R268,"&gt;0")+COUNTIF('Data R6'!T268,"&gt;0")+COUNTIF('Data R6'!V268,"&gt;0")+COUNTIF('Data R6'!X268,"&gt;0"))</f>
        <v/>
      </c>
      <c r="J5256">
        <f>IF('Data R6'!C268="","",IF((COUNTIF('Data R6'!K268,"&gt;0")+COUNTIF('Data R6'!M268,"&gt;0")+COUNTIF('Data R6'!O268,"&gt;0")+COUNTIF('Data R6'!Q268,"&gt;0")+COUNTIF('Data R6'!S268,"&gt;0")+COUNTIF('Data R6'!U268,"&gt;0")+COUNTIF('Data R6'!W268,"&gt;0")+COUNTIF('Data R6'!Y268,"&gt;0"))&gt;0,1,0))</f>
        <v/>
      </c>
      <c r="M5256" t="inlineStr">
        <is>
          <t>Data R</t>
        </is>
      </c>
    </row>
    <row r="5257">
      <c r="A5257" t="inlineStr">
        <is>
          <t>Regional 6</t>
        </is>
      </c>
      <c r="B5257">
        <f>IF('Data R6'!C269="","",'Data R6'!B269)</f>
        <v/>
      </c>
      <c r="C5257">
        <f>IF('Data R6'!C269="","",'Data R6'!C269)</f>
        <v/>
      </c>
      <c r="D5257">
        <f>IF('Data R6'!C269="","",'Data R6'!D269)</f>
        <v/>
      </c>
      <c r="E5257">
        <f>IF('Data R6'!C269="","",'Data R6'!E269)</f>
        <v/>
      </c>
      <c r="F5257">
        <f>IF('Data R6'!C269="","",'Data R6'!F269)</f>
        <v/>
      </c>
      <c r="G5257">
        <f>IF('Data R6'!C269="","",'Data R6'!AD269)</f>
        <v/>
      </c>
      <c r="H5257">
        <f>IF('Data R6'!C269="","",'Data R6'!AC269)</f>
        <v/>
      </c>
      <c r="I5257">
        <f>IF('Data R6'!C269="","",COUNTIF('Data R6'!J269,"&gt;0")+COUNTIF('Data R6'!L269,"&gt;0")+COUNTIF('Data R6'!N269,"&gt;0")+COUNTIF('Data R6'!P269,"&gt;0")+COUNTIF('Data R6'!R269,"&gt;0")+COUNTIF('Data R6'!T269,"&gt;0")+COUNTIF('Data R6'!V269,"&gt;0")+COUNTIF('Data R6'!X269,"&gt;0"))</f>
        <v/>
      </c>
      <c r="J5257">
        <f>IF('Data R6'!C269="","",IF((COUNTIF('Data R6'!K269,"&gt;0")+COUNTIF('Data R6'!M269,"&gt;0")+COUNTIF('Data R6'!O269,"&gt;0")+COUNTIF('Data R6'!Q269,"&gt;0")+COUNTIF('Data R6'!S269,"&gt;0")+COUNTIF('Data R6'!U269,"&gt;0")+COUNTIF('Data R6'!W269,"&gt;0")+COUNTIF('Data R6'!Y269,"&gt;0"))&gt;0,1,0))</f>
        <v/>
      </c>
      <c r="M5257" t="inlineStr">
        <is>
          <t>Data R</t>
        </is>
      </c>
    </row>
    <row r="5258">
      <c r="A5258" t="inlineStr">
        <is>
          <t>Regional 6</t>
        </is>
      </c>
      <c r="B5258">
        <f>IF('Data R6'!C270="","",'Data R6'!B270)</f>
        <v/>
      </c>
      <c r="C5258">
        <f>IF('Data R6'!C270="","",'Data R6'!C270)</f>
        <v/>
      </c>
      <c r="D5258">
        <f>IF('Data R6'!C270="","",'Data R6'!D270)</f>
        <v/>
      </c>
      <c r="E5258">
        <f>IF('Data R6'!C270="","",'Data R6'!E270)</f>
        <v/>
      </c>
      <c r="F5258">
        <f>IF('Data R6'!C270="","",'Data R6'!F270)</f>
        <v/>
      </c>
      <c r="G5258">
        <f>IF('Data R6'!C270="","",'Data R6'!AD270)</f>
        <v/>
      </c>
      <c r="H5258">
        <f>IF('Data R6'!C270="","",'Data R6'!AC270)</f>
        <v/>
      </c>
      <c r="I5258">
        <f>IF('Data R6'!C270="","",COUNTIF('Data R6'!J270,"&gt;0")+COUNTIF('Data R6'!L270,"&gt;0")+COUNTIF('Data R6'!N270,"&gt;0")+COUNTIF('Data R6'!P270,"&gt;0")+COUNTIF('Data R6'!R270,"&gt;0")+COUNTIF('Data R6'!T270,"&gt;0")+COUNTIF('Data R6'!V270,"&gt;0")+COUNTIF('Data R6'!X270,"&gt;0"))</f>
        <v/>
      </c>
      <c r="J5258">
        <f>IF('Data R6'!C270="","",IF((COUNTIF('Data R6'!K270,"&gt;0")+COUNTIF('Data R6'!M270,"&gt;0")+COUNTIF('Data R6'!O270,"&gt;0")+COUNTIF('Data R6'!Q270,"&gt;0")+COUNTIF('Data R6'!S270,"&gt;0")+COUNTIF('Data R6'!U270,"&gt;0")+COUNTIF('Data R6'!W270,"&gt;0")+COUNTIF('Data R6'!Y270,"&gt;0"))&gt;0,1,0))</f>
        <v/>
      </c>
      <c r="M5258" t="inlineStr">
        <is>
          <t>Data R</t>
        </is>
      </c>
    </row>
    <row r="5259">
      <c r="A5259" t="inlineStr">
        <is>
          <t>Regional 6</t>
        </is>
      </c>
      <c r="B5259">
        <f>IF('Data R6'!C271="","",'Data R6'!B271)</f>
        <v/>
      </c>
      <c r="C5259">
        <f>IF('Data R6'!C271="","",'Data R6'!C271)</f>
        <v/>
      </c>
      <c r="D5259">
        <f>IF('Data R6'!C271="","",'Data R6'!D271)</f>
        <v/>
      </c>
      <c r="E5259">
        <f>IF('Data R6'!C271="","",'Data R6'!E271)</f>
        <v/>
      </c>
      <c r="F5259">
        <f>IF('Data R6'!C271="","",'Data R6'!F271)</f>
        <v/>
      </c>
      <c r="G5259">
        <f>IF('Data R6'!C271="","",'Data R6'!AD271)</f>
        <v/>
      </c>
      <c r="H5259">
        <f>IF('Data R6'!C271="","",'Data R6'!AC271)</f>
        <v/>
      </c>
      <c r="I5259">
        <f>IF('Data R6'!C271="","",COUNTIF('Data R6'!J271,"&gt;0")+COUNTIF('Data R6'!L271,"&gt;0")+COUNTIF('Data R6'!N271,"&gt;0")+COUNTIF('Data R6'!P271,"&gt;0")+COUNTIF('Data R6'!R271,"&gt;0")+COUNTIF('Data R6'!T271,"&gt;0")+COUNTIF('Data R6'!V271,"&gt;0")+COUNTIF('Data R6'!X271,"&gt;0"))</f>
        <v/>
      </c>
      <c r="J5259">
        <f>IF('Data R6'!C271="","",IF((COUNTIF('Data R6'!K271,"&gt;0")+COUNTIF('Data R6'!M271,"&gt;0")+COUNTIF('Data R6'!O271,"&gt;0")+COUNTIF('Data R6'!Q271,"&gt;0")+COUNTIF('Data R6'!S271,"&gt;0")+COUNTIF('Data R6'!U271,"&gt;0")+COUNTIF('Data R6'!W271,"&gt;0")+COUNTIF('Data R6'!Y271,"&gt;0"))&gt;0,1,0))</f>
        <v/>
      </c>
      <c r="M5259" t="inlineStr">
        <is>
          <t>Data R</t>
        </is>
      </c>
    </row>
    <row r="5260">
      <c r="A5260" t="inlineStr">
        <is>
          <t>Regional 6</t>
        </is>
      </c>
      <c r="B5260">
        <f>IF('Data R6'!C272="","",'Data R6'!B272)</f>
        <v/>
      </c>
      <c r="C5260">
        <f>IF('Data R6'!C272="","",'Data R6'!C272)</f>
        <v/>
      </c>
      <c r="D5260">
        <f>IF('Data R6'!C272="","",'Data R6'!D272)</f>
        <v/>
      </c>
      <c r="E5260">
        <f>IF('Data R6'!C272="","",'Data R6'!E272)</f>
        <v/>
      </c>
      <c r="F5260">
        <f>IF('Data R6'!C272="","",'Data R6'!F272)</f>
        <v/>
      </c>
      <c r="G5260">
        <f>IF('Data R6'!C272="","",'Data R6'!AD272)</f>
        <v/>
      </c>
      <c r="H5260">
        <f>IF('Data R6'!C272="","",'Data R6'!AC272)</f>
        <v/>
      </c>
      <c r="I5260">
        <f>IF('Data R6'!C272="","",COUNTIF('Data R6'!J272,"&gt;0")+COUNTIF('Data R6'!L272,"&gt;0")+COUNTIF('Data R6'!N272,"&gt;0")+COUNTIF('Data R6'!P272,"&gt;0")+COUNTIF('Data R6'!R272,"&gt;0")+COUNTIF('Data R6'!T272,"&gt;0")+COUNTIF('Data R6'!V272,"&gt;0")+COUNTIF('Data R6'!X272,"&gt;0"))</f>
        <v/>
      </c>
      <c r="J5260">
        <f>IF('Data R6'!C272="","",IF((COUNTIF('Data R6'!K272,"&gt;0")+COUNTIF('Data R6'!M272,"&gt;0")+COUNTIF('Data R6'!O272,"&gt;0")+COUNTIF('Data R6'!Q272,"&gt;0")+COUNTIF('Data R6'!S272,"&gt;0")+COUNTIF('Data R6'!U272,"&gt;0")+COUNTIF('Data R6'!W272,"&gt;0")+COUNTIF('Data R6'!Y272,"&gt;0"))&gt;0,1,0))</f>
        <v/>
      </c>
      <c r="M5260" t="inlineStr">
        <is>
          <t>Data R</t>
        </is>
      </c>
    </row>
    <row r="5261">
      <c r="A5261" t="inlineStr">
        <is>
          <t>Regional 6</t>
        </is>
      </c>
      <c r="B5261">
        <f>IF('Data R6'!C273="","",'Data R6'!B273)</f>
        <v/>
      </c>
      <c r="C5261">
        <f>IF('Data R6'!C273="","",'Data R6'!C273)</f>
        <v/>
      </c>
      <c r="D5261">
        <f>IF('Data R6'!C273="","",'Data R6'!D273)</f>
        <v/>
      </c>
      <c r="E5261">
        <f>IF('Data R6'!C273="","",'Data R6'!E273)</f>
        <v/>
      </c>
      <c r="F5261">
        <f>IF('Data R6'!C273="","",'Data R6'!F273)</f>
        <v/>
      </c>
      <c r="G5261">
        <f>IF('Data R6'!C273="","",'Data R6'!AD273)</f>
        <v/>
      </c>
      <c r="H5261">
        <f>IF('Data R6'!C273="","",'Data R6'!AC273)</f>
        <v/>
      </c>
      <c r="I5261">
        <f>IF('Data R6'!C273="","",COUNTIF('Data R6'!J273,"&gt;0")+COUNTIF('Data R6'!L273,"&gt;0")+COUNTIF('Data R6'!N273,"&gt;0")+COUNTIF('Data R6'!P273,"&gt;0")+COUNTIF('Data R6'!R273,"&gt;0")+COUNTIF('Data R6'!T273,"&gt;0")+COUNTIF('Data R6'!V273,"&gt;0")+COUNTIF('Data R6'!X273,"&gt;0"))</f>
        <v/>
      </c>
      <c r="J5261">
        <f>IF('Data R6'!C273="","",IF((COUNTIF('Data R6'!K273,"&gt;0")+COUNTIF('Data R6'!M273,"&gt;0")+COUNTIF('Data R6'!O273,"&gt;0")+COUNTIF('Data R6'!Q273,"&gt;0")+COUNTIF('Data R6'!S273,"&gt;0")+COUNTIF('Data R6'!U273,"&gt;0")+COUNTIF('Data R6'!W273,"&gt;0")+COUNTIF('Data R6'!Y273,"&gt;0"))&gt;0,1,0))</f>
        <v/>
      </c>
      <c r="M5261" t="inlineStr">
        <is>
          <t>Data R</t>
        </is>
      </c>
    </row>
    <row r="5262">
      <c r="A5262" t="inlineStr">
        <is>
          <t>Regional 6</t>
        </is>
      </c>
      <c r="B5262">
        <f>IF('Data R6'!C274="","",'Data R6'!B274)</f>
        <v/>
      </c>
      <c r="C5262">
        <f>IF('Data R6'!C274="","",'Data R6'!C274)</f>
        <v/>
      </c>
      <c r="D5262">
        <f>IF('Data R6'!C274="","",'Data R6'!D274)</f>
        <v/>
      </c>
      <c r="E5262">
        <f>IF('Data R6'!C274="","",'Data R6'!E274)</f>
        <v/>
      </c>
      <c r="F5262">
        <f>IF('Data R6'!C274="","",'Data R6'!F274)</f>
        <v/>
      </c>
      <c r="G5262">
        <f>IF('Data R6'!C274="","",'Data R6'!AD274)</f>
        <v/>
      </c>
      <c r="H5262">
        <f>IF('Data R6'!C274="","",'Data R6'!AC274)</f>
        <v/>
      </c>
      <c r="I5262">
        <f>IF('Data R6'!C274="","",COUNTIF('Data R6'!J274,"&gt;0")+COUNTIF('Data R6'!L274,"&gt;0")+COUNTIF('Data R6'!N274,"&gt;0")+COUNTIF('Data R6'!P274,"&gt;0")+COUNTIF('Data R6'!R274,"&gt;0")+COUNTIF('Data R6'!T274,"&gt;0")+COUNTIF('Data R6'!V274,"&gt;0")+COUNTIF('Data R6'!X274,"&gt;0"))</f>
        <v/>
      </c>
      <c r="J5262">
        <f>IF('Data R6'!C274="","",IF((COUNTIF('Data R6'!K274,"&gt;0")+COUNTIF('Data R6'!M274,"&gt;0")+COUNTIF('Data R6'!O274,"&gt;0")+COUNTIF('Data R6'!Q274,"&gt;0")+COUNTIF('Data R6'!S274,"&gt;0")+COUNTIF('Data R6'!U274,"&gt;0")+COUNTIF('Data R6'!W274,"&gt;0")+COUNTIF('Data R6'!Y274,"&gt;0"))&gt;0,1,0))</f>
        <v/>
      </c>
      <c r="M5262" t="inlineStr">
        <is>
          <t>Data R</t>
        </is>
      </c>
    </row>
    <row r="5263">
      <c r="A5263" t="inlineStr">
        <is>
          <t>Regional 6</t>
        </is>
      </c>
      <c r="B5263">
        <f>IF('Data R6'!C275="","",'Data R6'!B275)</f>
        <v/>
      </c>
      <c r="C5263">
        <f>IF('Data R6'!C275="","",'Data R6'!C275)</f>
        <v/>
      </c>
      <c r="D5263">
        <f>IF('Data R6'!C275="","",'Data R6'!D275)</f>
        <v/>
      </c>
      <c r="E5263">
        <f>IF('Data R6'!C275="","",'Data R6'!E275)</f>
        <v/>
      </c>
      <c r="F5263">
        <f>IF('Data R6'!C275="","",'Data R6'!F275)</f>
        <v/>
      </c>
      <c r="G5263">
        <f>IF('Data R6'!C275="","",'Data R6'!AD275)</f>
        <v/>
      </c>
      <c r="H5263">
        <f>IF('Data R6'!C275="","",'Data R6'!AC275)</f>
        <v/>
      </c>
      <c r="I5263">
        <f>IF('Data R6'!C275="","",COUNTIF('Data R6'!J275,"&gt;0")+COUNTIF('Data R6'!L275,"&gt;0")+COUNTIF('Data R6'!N275,"&gt;0")+COUNTIF('Data R6'!P275,"&gt;0")+COUNTIF('Data R6'!R275,"&gt;0")+COUNTIF('Data R6'!T275,"&gt;0")+COUNTIF('Data R6'!V275,"&gt;0")+COUNTIF('Data R6'!X275,"&gt;0"))</f>
        <v/>
      </c>
      <c r="J5263">
        <f>IF('Data R6'!C275="","",IF((COUNTIF('Data R6'!K275,"&gt;0")+COUNTIF('Data R6'!M275,"&gt;0")+COUNTIF('Data R6'!O275,"&gt;0")+COUNTIF('Data R6'!Q275,"&gt;0")+COUNTIF('Data R6'!S275,"&gt;0")+COUNTIF('Data R6'!U275,"&gt;0")+COUNTIF('Data R6'!W275,"&gt;0")+COUNTIF('Data R6'!Y275,"&gt;0"))&gt;0,1,0))</f>
        <v/>
      </c>
      <c r="M5263" t="inlineStr">
        <is>
          <t>Data R</t>
        </is>
      </c>
    </row>
    <row r="5264">
      <c r="A5264" t="inlineStr">
        <is>
          <t>Regional 6</t>
        </is>
      </c>
      <c r="B5264">
        <f>IF('Data R6'!C276="","",'Data R6'!B276)</f>
        <v/>
      </c>
      <c r="C5264">
        <f>IF('Data R6'!C276="","",'Data R6'!C276)</f>
        <v/>
      </c>
      <c r="D5264">
        <f>IF('Data R6'!C276="","",'Data R6'!D276)</f>
        <v/>
      </c>
      <c r="E5264">
        <f>IF('Data R6'!C276="","",'Data R6'!E276)</f>
        <v/>
      </c>
      <c r="F5264">
        <f>IF('Data R6'!C276="","",'Data R6'!F276)</f>
        <v/>
      </c>
      <c r="G5264">
        <f>IF('Data R6'!C276="","",'Data R6'!AD276)</f>
        <v/>
      </c>
      <c r="H5264">
        <f>IF('Data R6'!C276="","",'Data R6'!AC276)</f>
        <v/>
      </c>
      <c r="I5264">
        <f>IF('Data R6'!C276="","",COUNTIF('Data R6'!J276,"&gt;0")+COUNTIF('Data R6'!L276,"&gt;0")+COUNTIF('Data R6'!N276,"&gt;0")+COUNTIF('Data R6'!P276,"&gt;0")+COUNTIF('Data R6'!R276,"&gt;0")+COUNTIF('Data R6'!T276,"&gt;0")+COUNTIF('Data R6'!V276,"&gt;0")+COUNTIF('Data R6'!X276,"&gt;0"))</f>
        <v/>
      </c>
      <c r="J5264">
        <f>IF('Data R6'!C276="","",IF((COUNTIF('Data R6'!K276,"&gt;0")+COUNTIF('Data R6'!M276,"&gt;0")+COUNTIF('Data R6'!O276,"&gt;0")+COUNTIF('Data R6'!Q276,"&gt;0")+COUNTIF('Data R6'!S276,"&gt;0")+COUNTIF('Data R6'!U276,"&gt;0")+COUNTIF('Data R6'!W276,"&gt;0")+COUNTIF('Data R6'!Y276,"&gt;0"))&gt;0,1,0))</f>
        <v/>
      </c>
      <c r="M5264" t="inlineStr">
        <is>
          <t>Data R</t>
        </is>
      </c>
    </row>
    <row r="5265">
      <c r="A5265" t="inlineStr">
        <is>
          <t>Regional 6</t>
        </is>
      </c>
      <c r="B5265">
        <f>IF('Data R6'!C277="","",'Data R6'!B277)</f>
        <v/>
      </c>
      <c r="C5265">
        <f>IF('Data R6'!C277="","",'Data R6'!C277)</f>
        <v/>
      </c>
      <c r="D5265">
        <f>IF('Data R6'!C277="","",'Data R6'!D277)</f>
        <v/>
      </c>
      <c r="E5265">
        <f>IF('Data R6'!C277="","",'Data R6'!E277)</f>
        <v/>
      </c>
      <c r="F5265">
        <f>IF('Data R6'!C277="","",'Data R6'!F277)</f>
        <v/>
      </c>
      <c r="G5265">
        <f>IF('Data R6'!C277="","",'Data R6'!AD277)</f>
        <v/>
      </c>
      <c r="H5265">
        <f>IF('Data R6'!C277="","",'Data R6'!AC277)</f>
        <v/>
      </c>
      <c r="I5265">
        <f>IF('Data R6'!C277="","",COUNTIF('Data R6'!J277,"&gt;0")+COUNTIF('Data R6'!L277,"&gt;0")+COUNTIF('Data R6'!N277,"&gt;0")+COUNTIF('Data R6'!P277,"&gt;0")+COUNTIF('Data R6'!R277,"&gt;0")+COUNTIF('Data R6'!T277,"&gt;0")+COUNTIF('Data R6'!V277,"&gt;0")+COUNTIF('Data R6'!X277,"&gt;0"))</f>
        <v/>
      </c>
      <c r="J5265">
        <f>IF('Data R6'!C277="","",IF((COUNTIF('Data R6'!K277,"&gt;0")+COUNTIF('Data R6'!M277,"&gt;0")+COUNTIF('Data R6'!O277,"&gt;0")+COUNTIF('Data R6'!Q277,"&gt;0")+COUNTIF('Data R6'!S277,"&gt;0")+COUNTIF('Data R6'!U277,"&gt;0")+COUNTIF('Data R6'!W277,"&gt;0")+COUNTIF('Data R6'!Y277,"&gt;0"))&gt;0,1,0))</f>
        <v/>
      </c>
      <c r="M5265" t="inlineStr">
        <is>
          <t>Data R</t>
        </is>
      </c>
    </row>
    <row r="5266">
      <c r="A5266" t="inlineStr">
        <is>
          <t>Regional 6</t>
        </is>
      </c>
      <c r="B5266">
        <f>IF('Data R6'!C278="","",'Data R6'!B278)</f>
        <v/>
      </c>
      <c r="C5266">
        <f>IF('Data R6'!C278="","",'Data R6'!C278)</f>
        <v/>
      </c>
      <c r="D5266">
        <f>IF('Data R6'!C278="","",'Data R6'!D278)</f>
        <v/>
      </c>
      <c r="E5266">
        <f>IF('Data R6'!C278="","",'Data R6'!E278)</f>
        <v/>
      </c>
      <c r="F5266">
        <f>IF('Data R6'!C278="","",'Data R6'!F278)</f>
        <v/>
      </c>
      <c r="G5266">
        <f>IF('Data R6'!C278="","",'Data R6'!AD278)</f>
        <v/>
      </c>
      <c r="H5266">
        <f>IF('Data R6'!C278="","",'Data R6'!AC278)</f>
        <v/>
      </c>
      <c r="I5266">
        <f>IF('Data R6'!C278="","",COUNTIF('Data R6'!J278,"&gt;0")+COUNTIF('Data R6'!L278,"&gt;0")+COUNTIF('Data R6'!N278,"&gt;0")+COUNTIF('Data R6'!P278,"&gt;0")+COUNTIF('Data R6'!R278,"&gt;0")+COUNTIF('Data R6'!T278,"&gt;0")+COUNTIF('Data R6'!V278,"&gt;0")+COUNTIF('Data R6'!X278,"&gt;0"))</f>
        <v/>
      </c>
      <c r="J5266">
        <f>IF('Data R6'!C278="","",IF((COUNTIF('Data R6'!K278,"&gt;0")+COUNTIF('Data R6'!M278,"&gt;0")+COUNTIF('Data R6'!O278,"&gt;0")+COUNTIF('Data R6'!Q278,"&gt;0")+COUNTIF('Data R6'!S278,"&gt;0")+COUNTIF('Data R6'!U278,"&gt;0")+COUNTIF('Data R6'!W278,"&gt;0")+COUNTIF('Data R6'!Y278,"&gt;0"))&gt;0,1,0))</f>
        <v/>
      </c>
      <c r="M5266" t="inlineStr">
        <is>
          <t>Data R</t>
        </is>
      </c>
    </row>
    <row r="5267">
      <c r="A5267" t="inlineStr">
        <is>
          <t>Regional 6</t>
        </is>
      </c>
      <c r="B5267">
        <f>IF('Data R6'!C279="","",'Data R6'!B279)</f>
        <v/>
      </c>
      <c r="C5267">
        <f>IF('Data R6'!C279="","",'Data R6'!C279)</f>
        <v/>
      </c>
      <c r="D5267">
        <f>IF('Data R6'!C279="","",'Data R6'!D279)</f>
        <v/>
      </c>
      <c r="E5267">
        <f>IF('Data R6'!C279="","",'Data R6'!E279)</f>
        <v/>
      </c>
      <c r="F5267">
        <f>IF('Data R6'!C279="","",'Data R6'!F279)</f>
        <v/>
      </c>
      <c r="G5267">
        <f>IF('Data R6'!C279="","",'Data R6'!AD279)</f>
        <v/>
      </c>
      <c r="H5267">
        <f>IF('Data R6'!C279="","",'Data R6'!AC279)</f>
        <v/>
      </c>
      <c r="I5267">
        <f>IF('Data R6'!C279="","",COUNTIF('Data R6'!J279,"&gt;0")+COUNTIF('Data R6'!L279,"&gt;0")+COUNTIF('Data R6'!N279,"&gt;0")+COUNTIF('Data R6'!P279,"&gt;0")+COUNTIF('Data R6'!R279,"&gt;0")+COUNTIF('Data R6'!T279,"&gt;0")+COUNTIF('Data R6'!V279,"&gt;0")+COUNTIF('Data R6'!X279,"&gt;0"))</f>
        <v/>
      </c>
      <c r="J5267">
        <f>IF('Data R6'!C279="","",IF((COUNTIF('Data R6'!K279,"&gt;0")+COUNTIF('Data R6'!M279,"&gt;0")+COUNTIF('Data R6'!O279,"&gt;0")+COUNTIF('Data R6'!Q279,"&gt;0")+COUNTIF('Data R6'!S279,"&gt;0")+COUNTIF('Data R6'!U279,"&gt;0")+COUNTIF('Data R6'!W279,"&gt;0")+COUNTIF('Data R6'!Y279,"&gt;0"))&gt;0,1,0))</f>
        <v/>
      </c>
      <c r="M5267" t="inlineStr">
        <is>
          <t>Data R</t>
        </is>
      </c>
    </row>
    <row r="5268">
      <c r="A5268" t="inlineStr">
        <is>
          <t>Regional 6</t>
        </is>
      </c>
      <c r="B5268">
        <f>IF('Data R6'!C280="","",'Data R6'!B280)</f>
        <v/>
      </c>
      <c r="C5268">
        <f>IF('Data R6'!C280="","",'Data R6'!C280)</f>
        <v/>
      </c>
      <c r="D5268">
        <f>IF('Data R6'!C280="","",'Data R6'!D280)</f>
        <v/>
      </c>
      <c r="E5268">
        <f>IF('Data R6'!C280="","",'Data R6'!E280)</f>
        <v/>
      </c>
      <c r="F5268">
        <f>IF('Data R6'!C280="","",'Data R6'!F280)</f>
        <v/>
      </c>
      <c r="G5268">
        <f>IF('Data R6'!C280="","",'Data R6'!AD280)</f>
        <v/>
      </c>
      <c r="H5268">
        <f>IF('Data R6'!C280="","",'Data R6'!AC280)</f>
        <v/>
      </c>
      <c r="I5268">
        <f>IF('Data R6'!C280="","",COUNTIF('Data R6'!J280,"&gt;0")+COUNTIF('Data R6'!L280,"&gt;0")+COUNTIF('Data R6'!N280,"&gt;0")+COUNTIF('Data R6'!P280,"&gt;0")+COUNTIF('Data R6'!R280,"&gt;0")+COUNTIF('Data R6'!T280,"&gt;0")+COUNTIF('Data R6'!V280,"&gt;0")+COUNTIF('Data R6'!X280,"&gt;0"))</f>
        <v/>
      </c>
      <c r="J5268">
        <f>IF('Data R6'!C280="","",IF((COUNTIF('Data R6'!K280,"&gt;0")+COUNTIF('Data R6'!M280,"&gt;0")+COUNTIF('Data R6'!O280,"&gt;0")+COUNTIF('Data R6'!Q280,"&gt;0")+COUNTIF('Data R6'!S280,"&gt;0")+COUNTIF('Data R6'!U280,"&gt;0")+COUNTIF('Data R6'!W280,"&gt;0")+COUNTIF('Data R6'!Y280,"&gt;0"))&gt;0,1,0))</f>
        <v/>
      </c>
      <c r="M5268" t="inlineStr">
        <is>
          <t>Data R</t>
        </is>
      </c>
    </row>
    <row r="5269">
      <c r="A5269" t="inlineStr">
        <is>
          <t>Regional 6</t>
        </is>
      </c>
      <c r="B5269">
        <f>IF('Data R6'!C281="","",'Data R6'!B281)</f>
        <v/>
      </c>
      <c r="C5269">
        <f>IF('Data R6'!C281="","",'Data R6'!C281)</f>
        <v/>
      </c>
      <c r="D5269">
        <f>IF('Data R6'!C281="","",'Data R6'!D281)</f>
        <v/>
      </c>
      <c r="E5269">
        <f>IF('Data R6'!C281="","",'Data R6'!E281)</f>
        <v/>
      </c>
      <c r="F5269">
        <f>IF('Data R6'!C281="","",'Data R6'!F281)</f>
        <v/>
      </c>
      <c r="G5269">
        <f>IF('Data R6'!C281="","",'Data R6'!AD281)</f>
        <v/>
      </c>
      <c r="H5269">
        <f>IF('Data R6'!C281="","",'Data R6'!AC281)</f>
        <v/>
      </c>
      <c r="I5269">
        <f>IF('Data R6'!C281="","",COUNTIF('Data R6'!J281,"&gt;0")+COUNTIF('Data R6'!L281,"&gt;0")+COUNTIF('Data R6'!N281,"&gt;0")+COUNTIF('Data R6'!P281,"&gt;0")+COUNTIF('Data R6'!R281,"&gt;0")+COUNTIF('Data R6'!T281,"&gt;0")+COUNTIF('Data R6'!V281,"&gt;0")+COUNTIF('Data R6'!X281,"&gt;0"))</f>
        <v/>
      </c>
      <c r="J5269">
        <f>IF('Data R6'!C281="","",IF((COUNTIF('Data R6'!K281,"&gt;0")+COUNTIF('Data R6'!M281,"&gt;0")+COUNTIF('Data R6'!O281,"&gt;0")+COUNTIF('Data R6'!Q281,"&gt;0")+COUNTIF('Data R6'!S281,"&gt;0")+COUNTIF('Data R6'!U281,"&gt;0")+COUNTIF('Data R6'!W281,"&gt;0")+COUNTIF('Data R6'!Y281,"&gt;0"))&gt;0,1,0))</f>
        <v/>
      </c>
      <c r="M5269" t="inlineStr">
        <is>
          <t>Data R</t>
        </is>
      </c>
    </row>
    <row r="5270">
      <c r="A5270" t="inlineStr">
        <is>
          <t>Regional 6</t>
        </is>
      </c>
      <c r="B5270">
        <f>IF('Data R6'!C282="","",'Data R6'!B282)</f>
        <v/>
      </c>
      <c r="C5270">
        <f>IF('Data R6'!C282="","",'Data R6'!C282)</f>
        <v/>
      </c>
      <c r="D5270">
        <f>IF('Data R6'!C282="","",'Data R6'!D282)</f>
        <v/>
      </c>
      <c r="E5270">
        <f>IF('Data R6'!C282="","",'Data R6'!E282)</f>
        <v/>
      </c>
      <c r="F5270">
        <f>IF('Data R6'!C282="","",'Data R6'!F282)</f>
        <v/>
      </c>
      <c r="G5270">
        <f>IF('Data R6'!C282="","",'Data R6'!AD282)</f>
        <v/>
      </c>
      <c r="H5270">
        <f>IF('Data R6'!C282="","",'Data R6'!AC282)</f>
        <v/>
      </c>
      <c r="I5270">
        <f>IF('Data R6'!C282="","",COUNTIF('Data R6'!J282,"&gt;0")+COUNTIF('Data R6'!L282,"&gt;0")+COUNTIF('Data R6'!N282,"&gt;0")+COUNTIF('Data R6'!P282,"&gt;0")+COUNTIF('Data R6'!R282,"&gt;0")+COUNTIF('Data R6'!T282,"&gt;0")+COUNTIF('Data R6'!V282,"&gt;0")+COUNTIF('Data R6'!X282,"&gt;0"))</f>
        <v/>
      </c>
      <c r="J5270">
        <f>IF('Data R6'!C282="","",IF((COUNTIF('Data R6'!K282,"&gt;0")+COUNTIF('Data R6'!M282,"&gt;0")+COUNTIF('Data R6'!O282,"&gt;0")+COUNTIF('Data R6'!Q282,"&gt;0")+COUNTIF('Data R6'!S282,"&gt;0")+COUNTIF('Data R6'!U282,"&gt;0")+COUNTIF('Data R6'!W282,"&gt;0")+COUNTIF('Data R6'!Y282,"&gt;0"))&gt;0,1,0))</f>
        <v/>
      </c>
      <c r="M5270" t="inlineStr">
        <is>
          <t>Data R</t>
        </is>
      </c>
    </row>
    <row r="5271">
      <c r="A5271" t="inlineStr">
        <is>
          <t>Regional 6</t>
        </is>
      </c>
      <c r="B5271">
        <f>IF('Data R6'!C283="","",'Data R6'!B283)</f>
        <v/>
      </c>
      <c r="C5271">
        <f>IF('Data R6'!C283="","",'Data R6'!C283)</f>
        <v/>
      </c>
      <c r="D5271">
        <f>IF('Data R6'!C283="","",'Data R6'!D283)</f>
        <v/>
      </c>
      <c r="E5271">
        <f>IF('Data R6'!C283="","",'Data R6'!E283)</f>
        <v/>
      </c>
      <c r="F5271">
        <f>IF('Data R6'!C283="","",'Data R6'!F283)</f>
        <v/>
      </c>
      <c r="G5271">
        <f>IF('Data R6'!C283="","",'Data R6'!AD283)</f>
        <v/>
      </c>
      <c r="H5271">
        <f>IF('Data R6'!C283="","",'Data R6'!AC283)</f>
        <v/>
      </c>
      <c r="I5271">
        <f>IF('Data R6'!C283="","",COUNTIF('Data R6'!J283,"&gt;0")+COUNTIF('Data R6'!L283,"&gt;0")+COUNTIF('Data R6'!N283,"&gt;0")+COUNTIF('Data R6'!P283,"&gt;0")+COUNTIF('Data R6'!R283,"&gt;0")+COUNTIF('Data R6'!T283,"&gt;0")+COUNTIF('Data R6'!V283,"&gt;0")+COUNTIF('Data R6'!X283,"&gt;0"))</f>
        <v/>
      </c>
      <c r="J5271">
        <f>IF('Data R6'!C283="","",IF((COUNTIF('Data R6'!K283,"&gt;0")+COUNTIF('Data R6'!M283,"&gt;0")+COUNTIF('Data R6'!O283,"&gt;0")+COUNTIF('Data R6'!Q283,"&gt;0")+COUNTIF('Data R6'!S283,"&gt;0")+COUNTIF('Data R6'!U283,"&gt;0")+COUNTIF('Data R6'!W283,"&gt;0")+COUNTIF('Data R6'!Y283,"&gt;0"))&gt;0,1,0))</f>
        <v/>
      </c>
      <c r="M5271" t="inlineStr">
        <is>
          <t>Data R</t>
        </is>
      </c>
    </row>
    <row r="5272">
      <c r="A5272" t="inlineStr">
        <is>
          <t>Regional 6</t>
        </is>
      </c>
      <c r="B5272">
        <f>IF('Data R6'!C284="","",'Data R6'!B284)</f>
        <v/>
      </c>
      <c r="C5272">
        <f>IF('Data R6'!C284="","",'Data R6'!C284)</f>
        <v/>
      </c>
      <c r="D5272">
        <f>IF('Data R6'!C284="","",'Data R6'!D284)</f>
        <v/>
      </c>
      <c r="E5272">
        <f>IF('Data R6'!C284="","",'Data R6'!E284)</f>
        <v/>
      </c>
      <c r="F5272">
        <f>IF('Data R6'!C284="","",'Data R6'!F284)</f>
        <v/>
      </c>
      <c r="G5272">
        <f>IF('Data R6'!C284="","",'Data R6'!AD284)</f>
        <v/>
      </c>
      <c r="H5272">
        <f>IF('Data R6'!C284="","",'Data R6'!AC284)</f>
        <v/>
      </c>
      <c r="I5272">
        <f>IF('Data R6'!C284="","",COUNTIF('Data R6'!J284,"&gt;0")+COUNTIF('Data R6'!L284,"&gt;0")+COUNTIF('Data R6'!N284,"&gt;0")+COUNTIF('Data R6'!P284,"&gt;0")+COUNTIF('Data R6'!R284,"&gt;0")+COUNTIF('Data R6'!T284,"&gt;0")+COUNTIF('Data R6'!V284,"&gt;0")+COUNTIF('Data R6'!X284,"&gt;0"))</f>
        <v/>
      </c>
      <c r="J5272">
        <f>IF('Data R6'!C284="","",IF((COUNTIF('Data R6'!K284,"&gt;0")+COUNTIF('Data R6'!M284,"&gt;0")+COUNTIF('Data R6'!O284,"&gt;0")+COUNTIF('Data R6'!Q284,"&gt;0")+COUNTIF('Data R6'!S284,"&gt;0")+COUNTIF('Data R6'!U284,"&gt;0")+COUNTIF('Data R6'!W284,"&gt;0")+COUNTIF('Data R6'!Y284,"&gt;0"))&gt;0,1,0))</f>
        <v/>
      </c>
      <c r="M5272" t="inlineStr">
        <is>
          <t>Data R</t>
        </is>
      </c>
    </row>
    <row r="5273">
      <c r="A5273" t="inlineStr">
        <is>
          <t>Regional 6</t>
        </is>
      </c>
      <c r="B5273">
        <f>IF('Data R6'!C285="","",'Data R6'!B285)</f>
        <v/>
      </c>
      <c r="C5273">
        <f>IF('Data R6'!C285="","",'Data R6'!C285)</f>
        <v/>
      </c>
      <c r="D5273">
        <f>IF('Data R6'!C285="","",'Data R6'!D285)</f>
        <v/>
      </c>
      <c r="E5273">
        <f>IF('Data R6'!C285="","",'Data R6'!E285)</f>
        <v/>
      </c>
      <c r="F5273">
        <f>IF('Data R6'!C285="","",'Data R6'!F285)</f>
        <v/>
      </c>
      <c r="G5273">
        <f>IF('Data R6'!C285="","",'Data R6'!AD285)</f>
        <v/>
      </c>
      <c r="H5273">
        <f>IF('Data R6'!C285="","",'Data R6'!AC285)</f>
        <v/>
      </c>
      <c r="I5273">
        <f>IF('Data R6'!C285="","",COUNTIF('Data R6'!J285,"&gt;0")+COUNTIF('Data R6'!L285,"&gt;0")+COUNTIF('Data R6'!N285,"&gt;0")+COUNTIF('Data R6'!P285,"&gt;0")+COUNTIF('Data R6'!R285,"&gt;0")+COUNTIF('Data R6'!T285,"&gt;0")+COUNTIF('Data R6'!V285,"&gt;0")+COUNTIF('Data R6'!X285,"&gt;0"))</f>
        <v/>
      </c>
      <c r="J5273">
        <f>IF('Data R6'!C285="","",IF((COUNTIF('Data R6'!K285,"&gt;0")+COUNTIF('Data R6'!M285,"&gt;0")+COUNTIF('Data R6'!O285,"&gt;0")+COUNTIF('Data R6'!Q285,"&gt;0")+COUNTIF('Data R6'!S285,"&gt;0")+COUNTIF('Data R6'!U285,"&gt;0")+COUNTIF('Data R6'!W285,"&gt;0")+COUNTIF('Data R6'!Y285,"&gt;0"))&gt;0,1,0))</f>
        <v/>
      </c>
      <c r="M5273" t="inlineStr">
        <is>
          <t>Data R</t>
        </is>
      </c>
    </row>
    <row r="5274">
      <c r="A5274" t="inlineStr">
        <is>
          <t>Regional 6</t>
        </is>
      </c>
      <c r="B5274">
        <f>IF('Data R6'!C286="","",'Data R6'!B286)</f>
        <v/>
      </c>
      <c r="C5274">
        <f>IF('Data R6'!C286="","",'Data R6'!C286)</f>
        <v/>
      </c>
      <c r="D5274">
        <f>IF('Data R6'!C286="","",'Data R6'!D286)</f>
        <v/>
      </c>
      <c r="E5274">
        <f>IF('Data R6'!C286="","",'Data R6'!E286)</f>
        <v/>
      </c>
      <c r="F5274">
        <f>IF('Data R6'!C286="","",'Data R6'!F286)</f>
        <v/>
      </c>
      <c r="G5274">
        <f>IF('Data R6'!C286="","",'Data R6'!AD286)</f>
        <v/>
      </c>
      <c r="H5274">
        <f>IF('Data R6'!C286="","",'Data R6'!AC286)</f>
        <v/>
      </c>
      <c r="I5274">
        <f>IF('Data R6'!C286="","",COUNTIF('Data R6'!J286,"&gt;0")+COUNTIF('Data R6'!L286,"&gt;0")+COUNTIF('Data R6'!N286,"&gt;0")+COUNTIF('Data R6'!P286,"&gt;0")+COUNTIF('Data R6'!R286,"&gt;0")+COUNTIF('Data R6'!T286,"&gt;0")+COUNTIF('Data R6'!V286,"&gt;0")+COUNTIF('Data R6'!X286,"&gt;0"))</f>
        <v/>
      </c>
      <c r="J5274">
        <f>IF('Data R6'!C286="","",IF((COUNTIF('Data R6'!K286,"&gt;0")+COUNTIF('Data R6'!M286,"&gt;0")+COUNTIF('Data R6'!O286,"&gt;0")+COUNTIF('Data R6'!Q286,"&gt;0")+COUNTIF('Data R6'!S286,"&gt;0")+COUNTIF('Data R6'!U286,"&gt;0")+COUNTIF('Data R6'!W286,"&gt;0")+COUNTIF('Data R6'!Y286,"&gt;0"))&gt;0,1,0))</f>
        <v/>
      </c>
      <c r="M5274" t="inlineStr">
        <is>
          <t>Data R</t>
        </is>
      </c>
    </row>
    <row r="5275">
      <c r="A5275" t="inlineStr">
        <is>
          <t>Regional 6</t>
        </is>
      </c>
      <c r="B5275">
        <f>IF('Data R6'!C287="","",'Data R6'!B287)</f>
        <v/>
      </c>
      <c r="C5275">
        <f>IF('Data R6'!C287="","",'Data R6'!C287)</f>
        <v/>
      </c>
      <c r="D5275">
        <f>IF('Data R6'!C287="","",'Data R6'!D287)</f>
        <v/>
      </c>
      <c r="E5275">
        <f>IF('Data R6'!C287="","",'Data R6'!E287)</f>
        <v/>
      </c>
      <c r="F5275">
        <f>IF('Data R6'!C287="","",'Data R6'!F287)</f>
        <v/>
      </c>
      <c r="G5275">
        <f>IF('Data R6'!C287="","",'Data R6'!AD287)</f>
        <v/>
      </c>
      <c r="H5275">
        <f>IF('Data R6'!C287="","",'Data R6'!AC287)</f>
        <v/>
      </c>
      <c r="I5275">
        <f>IF('Data R6'!C287="","",COUNTIF('Data R6'!J287,"&gt;0")+COUNTIF('Data R6'!L287,"&gt;0")+COUNTIF('Data R6'!N287,"&gt;0")+COUNTIF('Data R6'!P287,"&gt;0")+COUNTIF('Data R6'!R287,"&gt;0")+COUNTIF('Data R6'!T287,"&gt;0")+COUNTIF('Data R6'!V287,"&gt;0")+COUNTIF('Data R6'!X287,"&gt;0"))</f>
        <v/>
      </c>
      <c r="J5275">
        <f>IF('Data R6'!C287="","",IF((COUNTIF('Data R6'!K287,"&gt;0")+COUNTIF('Data R6'!M287,"&gt;0")+COUNTIF('Data R6'!O287,"&gt;0")+COUNTIF('Data R6'!Q287,"&gt;0")+COUNTIF('Data R6'!S287,"&gt;0")+COUNTIF('Data R6'!U287,"&gt;0")+COUNTIF('Data R6'!W287,"&gt;0")+COUNTIF('Data R6'!Y287,"&gt;0"))&gt;0,1,0))</f>
        <v/>
      </c>
      <c r="M5275" t="inlineStr">
        <is>
          <t>Data R</t>
        </is>
      </c>
    </row>
    <row r="5276">
      <c r="A5276" t="inlineStr">
        <is>
          <t>Regional 6</t>
        </is>
      </c>
      <c r="B5276">
        <f>IF('Data R6'!C288="","",'Data R6'!B288)</f>
        <v/>
      </c>
      <c r="C5276">
        <f>IF('Data R6'!C288="","",'Data R6'!C288)</f>
        <v/>
      </c>
      <c r="D5276">
        <f>IF('Data R6'!C288="","",'Data R6'!D288)</f>
        <v/>
      </c>
      <c r="E5276">
        <f>IF('Data R6'!C288="","",'Data R6'!E288)</f>
        <v/>
      </c>
      <c r="F5276">
        <f>IF('Data R6'!C288="","",'Data R6'!F288)</f>
        <v/>
      </c>
      <c r="G5276">
        <f>IF('Data R6'!C288="","",'Data R6'!AD288)</f>
        <v/>
      </c>
      <c r="H5276">
        <f>IF('Data R6'!C288="","",'Data R6'!AC288)</f>
        <v/>
      </c>
      <c r="I5276">
        <f>IF('Data R6'!C288="","",COUNTIF('Data R6'!J288,"&gt;0")+COUNTIF('Data R6'!L288,"&gt;0")+COUNTIF('Data R6'!N288,"&gt;0")+COUNTIF('Data R6'!P288,"&gt;0")+COUNTIF('Data R6'!R288,"&gt;0")+COUNTIF('Data R6'!T288,"&gt;0")+COUNTIF('Data R6'!V288,"&gt;0")+COUNTIF('Data R6'!X288,"&gt;0"))</f>
        <v/>
      </c>
      <c r="J5276">
        <f>IF('Data R6'!C288="","",IF((COUNTIF('Data R6'!K288,"&gt;0")+COUNTIF('Data R6'!M288,"&gt;0")+COUNTIF('Data R6'!O288,"&gt;0")+COUNTIF('Data R6'!Q288,"&gt;0")+COUNTIF('Data R6'!S288,"&gt;0")+COUNTIF('Data R6'!U288,"&gt;0")+COUNTIF('Data R6'!W288,"&gt;0")+COUNTIF('Data R6'!Y288,"&gt;0"))&gt;0,1,0))</f>
        <v/>
      </c>
      <c r="M5276" t="inlineStr">
        <is>
          <t>Data R</t>
        </is>
      </c>
    </row>
    <row r="5277">
      <c r="A5277" t="inlineStr">
        <is>
          <t>Regional 6</t>
        </is>
      </c>
      <c r="B5277">
        <f>IF('Data R6'!C289="","",'Data R6'!B289)</f>
        <v/>
      </c>
      <c r="C5277">
        <f>IF('Data R6'!C289="","",'Data R6'!C289)</f>
        <v/>
      </c>
      <c r="D5277">
        <f>IF('Data R6'!C289="","",'Data R6'!D289)</f>
        <v/>
      </c>
      <c r="E5277">
        <f>IF('Data R6'!C289="","",'Data R6'!E289)</f>
        <v/>
      </c>
      <c r="F5277">
        <f>IF('Data R6'!C289="","",'Data R6'!F289)</f>
        <v/>
      </c>
      <c r="G5277">
        <f>IF('Data R6'!C289="","",'Data R6'!AD289)</f>
        <v/>
      </c>
      <c r="H5277">
        <f>IF('Data R6'!C289="","",'Data R6'!AC289)</f>
        <v/>
      </c>
      <c r="I5277">
        <f>IF('Data R6'!C289="","",COUNTIF('Data R6'!J289,"&gt;0")+COUNTIF('Data R6'!L289,"&gt;0")+COUNTIF('Data R6'!N289,"&gt;0")+COUNTIF('Data R6'!P289,"&gt;0")+COUNTIF('Data R6'!R289,"&gt;0")+COUNTIF('Data R6'!T289,"&gt;0")+COUNTIF('Data R6'!V289,"&gt;0")+COUNTIF('Data R6'!X289,"&gt;0"))</f>
        <v/>
      </c>
      <c r="J5277">
        <f>IF('Data R6'!C289="","",IF((COUNTIF('Data R6'!K289,"&gt;0")+COUNTIF('Data R6'!M289,"&gt;0")+COUNTIF('Data R6'!O289,"&gt;0")+COUNTIF('Data R6'!Q289,"&gt;0")+COUNTIF('Data R6'!S289,"&gt;0")+COUNTIF('Data R6'!U289,"&gt;0")+COUNTIF('Data R6'!W289,"&gt;0")+COUNTIF('Data R6'!Y289,"&gt;0"))&gt;0,1,0))</f>
        <v/>
      </c>
      <c r="M5277" t="inlineStr">
        <is>
          <t>Data R</t>
        </is>
      </c>
    </row>
    <row r="5278">
      <c r="A5278" t="inlineStr">
        <is>
          <t>Regional 6</t>
        </is>
      </c>
      <c r="B5278">
        <f>IF('Data R6'!C290="","",'Data R6'!B290)</f>
        <v/>
      </c>
      <c r="C5278">
        <f>IF('Data R6'!C290="","",'Data R6'!C290)</f>
        <v/>
      </c>
      <c r="D5278">
        <f>IF('Data R6'!C290="","",'Data R6'!D290)</f>
        <v/>
      </c>
      <c r="E5278">
        <f>IF('Data R6'!C290="","",'Data R6'!E290)</f>
        <v/>
      </c>
      <c r="F5278">
        <f>IF('Data R6'!C290="","",'Data R6'!F290)</f>
        <v/>
      </c>
      <c r="G5278">
        <f>IF('Data R6'!C290="","",'Data R6'!AD290)</f>
        <v/>
      </c>
      <c r="H5278">
        <f>IF('Data R6'!C290="","",'Data R6'!AC290)</f>
        <v/>
      </c>
      <c r="I5278">
        <f>IF('Data R6'!C290="","",COUNTIF('Data R6'!J290,"&gt;0")+COUNTIF('Data R6'!L290,"&gt;0")+COUNTIF('Data R6'!N290,"&gt;0")+COUNTIF('Data R6'!P290,"&gt;0")+COUNTIF('Data R6'!R290,"&gt;0")+COUNTIF('Data R6'!T290,"&gt;0")+COUNTIF('Data R6'!V290,"&gt;0")+COUNTIF('Data R6'!X290,"&gt;0"))</f>
        <v/>
      </c>
      <c r="J5278">
        <f>IF('Data R6'!C290="","",IF((COUNTIF('Data R6'!K290,"&gt;0")+COUNTIF('Data R6'!M290,"&gt;0")+COUNTIF('Data R6'!O290,"&gt;0")+COUNTIF('Data R6'!Q290,"&gt;0")+COUNTIF('Data R6'!S290,"&gt;0")+COUNTIF('Data R6'!U290,"&gt;0")+COUNTIF('Data R6'!W290,"&gt;0")+COUNTIF('Data R6'!Y290,"&gt;0"))&gt;0,1,0))</f>
        <v/>
      </c>
      <c r="M5278" t="inlineStr">
        <is>
          <t>Data R</t>
        </is>
      </c>
    </row>
    <row r="5279">
      <c r="A5279" t="inlineStr">
        <is>
          <t>Regional 6</t>
        </is>
      </c>
      <c r="B5279">
        <f>IF('Data R6'!C291="","",'Data R6'!B291)</f>
        <v/>
      </c>
      <c r="C5279">
        <f>IF('Data R6'!C291="","",'Data R6'!C291)</f>
        <v/>
      </c>
      <c r="D5279">
        <f>IF('Data R6'!C291="","",'Data R6'!D291)</f>
        <v/>
      </c>
      <c r="E5279">
        <f>IF('Data R6'!C291="","",'Data R6'!E291)</f>
        <v/>
      </c>
      <c r="F5279">
        <f>IF('Data R6'!C291="","",'Data R6'!F291)</f>
        <v/>
      </c>
      <c r="G5279">
        <f>IF('Data R6'!C291="","",'Data R6'!AD291)</f>
        <v/>
      </c>
      <c r="H5279">
        <f>IF('Data R6'!C291="","",'Data R6'!AC291)</f>
        <v/>
      </c>
      <c r="I5279">
        <f>IF('Data R6'!C291="","",COUNTIF('Data R6'!J291,"&gt;0")+COUNTIF('Data R6'!L291,"&gt;0")+COUNTIF('Data R6'!N291,"&gt;0")+COUNTIF('Data R6'!P291,"&gt;0")+COUNTIF('Data R6'!R291,"&gt;0")+COUNTIF('Data R6'!T291,"&gt;0")+COUNTIF('Data R6'!V291,"&gt;0")+COUNTIF('Data R6'!X291,"&gt;0"))</f>
        <v/>
      </c>
      <c r="J5279">
        <f>IF('Data R6'!C291="","",IF((COUNTIF('Data R6'!K291,"&gt;0")+COUNTIF('Data R6'!M291,"&gt;0")+COUNTIF('Data R6'!O291,"&gt;0")+COUNTIF('Data R6'!Q291,"&gt;0")+COUNTIF('Data R6'!S291,"&gt;0")+COUNTIF('Data R6'!U291,"&gt;0")+COUNTIF('Data R6'!W291,"&gt;0")+COUNTIF('Data R6'!Y291,"&gt;0"))&gt;0,1,0))</f>
        <v/>
      </c>
      <c r="M5279" t="inlineStr">
        <is>
          <t>Data R</t>
        </is>
      </c>
    </row>
    <row r="5280">
      <c r="A5280" t="inlineStr">
        <is>
          <t>Regional 6</t>
        </is>
      </c>
      <c r="B5280">
        <f>IF('Data R6'!C292="","",'Data R6'!B292)</f>
        <v/>
      </c>
      <c r="C5280">
        <f>IF('Data R6'!C292="","",'Data R6'!C292)</f>
        <v/>
      </c>
      <c r="D5280">
        <f>IF('Data R6'!C292="","",'Data R6'!D292)</f>
        <v/>
      </c>
      <c r="E5280">
        <f>IF('Data R6'!C292="","",'Data R6'!E292)</f>
        <v/>
      </c>
      <c r="F5280">
        <f>IF('Data R6'!C292="","",'Data R6'!F292)</f>
        <v/>
      </c>
      <c r="G5280">
        <f>IF('Data R6'!C292="","",'Data R6'!AD292)</f>
        <v/>
      </c>
      <c r="H5280">
        <f>IF('Data R6'!C292="","",'Data R6'!AC292)</f>
        <v/>
      </c>
      <c r="I5280">
        <f>IF('Data R6'!C292="","",COUNTIF('Data R6'!J292,"&gt;0")+COUNTIF('Data R6'!L292,"&gt;0")+COUNTIF('Data R6'!N292,"&gt;0")+COUNTIF('Data R6'!P292,"&gt;0")+COUNTIF('Data R6'!R292,"&gt;0")+COUNTIF('Data R6'!T292,"&gt;0")+COUNTIF('Data R6'!V292,"&gt;0")+COUNTIF('Data R6'!X292,"&gt;0"))</f>
        <v/>
      </c>
      <c r="J5280">
        <f>IF('Data R6'!C292="","",IF((COUNTIF('Data R6'!K292,"&gt;0")+COUNTIF('Data R6'!M292,"&gt;0")+COUNTIF('Data R6'!O292,"&gt;0")+COUNTIF('Data R6'!Q292,"&gt;0")+COUNTIF('Data R6'!S292,"&gt;0")+COUNTIF('Data R6'!U292,"&gt;0")+COUNTIF('Data R6'!W292,"&gt;0")+COUNTIF('Data R6'!Y292,"&gt;0"))&gt;0,1,0))</f>
        <v/>
      </c>
      <c r="M5280" t="inlineStr">
        <is>
          <t>Data R</t>
        </is>
      </c>
    </row>
    <row r="5281">
      <c r="A5281" t="inlineStr">
        <is>
          <t>Regional 6</t>
        </is>
      </c>
      <c r="B5281">
        <f>IF('Data R6'!C293="","",'Data R6'!B293)</f>
        <v/>
      </c>
      <c r="C5281">
        <f>IF('Data R6'!C293="","",'Data R6'!C293)</f>
        <v/>
      </c>
      <c r="D5281">
        <f>IF('Data R6'!C293="","",'Data R6'!D293)</f>
        <v/>
      </c>
      <c r="E5281">
        <f>IF('Data R6'!C293="","",'Data R6'!E293)</f>
        <v/>
      </c>
      <c r="F5281">
        <f>IF('Data R6'!C293="","",'Data R6'!F293)</f>
        <v/>
      </c>
      <c r="G5281">
        <f>IF('Data R6'!C293="","",'Data R6'!AD293)</f>
        <v/>
      </c>
      <c r="H5281">
        <f>IF('Data R6'!C293="","",'Data R6'!AC293)</f>
        <v/>
      </c>
      <c r="I5281">
        <f>IF('Data R6'!C293="","",COUNTIF('Data R6'!J293,"&gt;0")+COUNTIF('Data R6'!L293,"&gt;0")+COUNTIF('Data R6'!N293,"&gt;0")+COUNTIF('Data R6'!P293,"&gt;0")+COUNTIF('Data R6'!R293,"&gt;0")+COUNTIF('Data R6'!T293,"&gt;0")+COUNTIF('Data R6'!V293,"&gt;0")+COUNTIF('Data R6'!X293,"&gt;0"))</f>
        <v/>
      </c>
      <c r="J5281">
        <f>IF('Data R6'!C293="","",IF((COUNTIF('Data R6'!K293,"&gt;0")+COUNTIF('Data R6'!M293,"&gt;0")+COUNTIF('Data R6'!O293,"&gt;0")+COUNTIF('Data R6'!Q293,"&gt;0")+COUNTIF('Data R6'!S293,"&gt;0")+COUNTIF('Data R6'!U293,"&gt;0")+COUNTIF('Data R6'!W293,"&gt;0")+COUNTIF('Data R6'!Y293,"&gt;0"))&gt;0,1,0))</f>
        <v/>
      </c>
      <c r="M5281" t="inlineStr">
        <is>
          <t>Data R</t>
        </is>
      </c>
    </row>
    <row r="5282">
      <c r="A5282" t="inlineStr">
        <is>
          <t>Regional 6</t>
        </is>
      </c>
      <c r="B5282">
        <f>IF('Data R6'!C294="","",'Data R6'!B294)</f>
        <v/>
      </c>
      <c r="C5282">
        <f>IF('Data R6'!C294="","",'Data R6'!C294)</f>
        <v/>
      </c>
      <c r="D5282">
        <f>IF('Data R6'!C294="","",'Data R6'!D294)</f>
        <v/>
      </c>
      <c r="E5282">
        <f>IF('Data R6'!C294="","",'Data R6'!E294)</f>
        <v/>
      </c>
      <c r="F5282">
        <f>IF('Data R6'!C294="","",'Data R6'!F294)</f>
        <v/>
      </c>
      <c r="G5282">
        <f>IF('Data R6'!C294="","",'Data R6'!AD294)</f>
        <v/>
      </c>
      <c r="H5282">
        <f>IF('Data R6'!C294="","",'Data R6'!AC294)</f>
        <v/>
      </c>
      <c r="I5282">
        <f>IF('Data R6'!C294="","",COUNTIF('Data R6'!J294,"&gt;0")+COUNTIF('Data R6'!L294,"&gt;0")+COUNTIF('Data R6'!N294,"&gt;0")+COUNTIF('Data R6'!P294,"&gt;0")+COUNTIF('Data R6'!R294,"&gt;0")+COUNTIF('Data R6'!T294,"&gt;0")+COUNTIF('Data R6'!V294,"&gt;0")+COUNTIF('Data R6'!X294,"&gt;0"))</f>
        <v/>
      </c>
      <c r="J5282">
        <f>IF('Data R6'!C294="","",IF((COUNTIF('Data R6'!K294,"&gt;0")+COUNTIF('Data R6'!M294,"&gt;0")+COUNTIF('Data R6'!O294,"&gt;0")+COUNTIF('Data R6'!Q294,"&gt;0")+COUNTIF('Data R6'!S294,"&gt;0")+COUNTIF('Data R6'!U294,"&gt;0")+COUNTIF('Data R6'!W294,"&gt;0")+COUNTIF('Data R6'!Y294,"&gt;0"))&gt;0,1,0))</f>
        <v/>
      </c>
      <c r="M5282" t="inlineStr">
        <is>
          <t>Data R</t>
        </is>
      </c>
    </row>
    <row r="5283">
      <c r="A5283" t="inlineStr">
        <is>
          <t>Regional 6</t>
        </is>
      </c>
      <c r="B5283">
        <f>IF('Data R6'!C295="","",'Data R6'!B295)</f>
        <v/>
      </c>
      <c r="C5283">
        <f>IF('Data R6'!C295="","",'Data R6'!C295)</f>
        <v/>
      </c>
      <c r="D5283">
        <f>IF('Data R6'!C295="","",'Data R6'!D295)</f>
        <v/>
      </c>
      <c r="E5283">
        <f>IF('Data R6'!C295="","",'Data R6'!E295)</f>
        <v/>
      </c>
      <c r="F5283">
        <f>IF('Data R6'!C295="","",'Data R6'!F295)</f>
        <v/>
      </c>
      <c r="G5283">
        <f>IF('Data R6'!C295="","",'Data R6'!AD295)</f>
        <v/>
      </c>
      <c r="H5283">
        <f>IF('Data R6'!C295="","",'Data R6'!AC295)</f>
        <v/>
      </c>
      <c r="I5283">
        <f>IF('Data R6'!C295="","",COUNTIF('Data R6'!J295,"&gt;0")+COUNTIF('Data R6'!L295,"&gt;0")+COUNTIF('Data R6'!N295,"&gt;0")+COUNTIF('Data R6'!P295,"&gt;0")+COUNTIF('Data R6'!R295,"&gt;0")+COUNTIF('Data R6'!T295,"&gt;0")+COUNTIF('Data R6'!V295,"&gt;0")+COUNTIF('Data R6'!X295,"&gt;0"))</f>
        <v/>
      </c>
      <c r="J5283">
        <f>IF('Data R6'!C295="","",IF((COUNTIF('Data R6'!K295,"&gt;0")+COUNTIF('Data R6'!M295,"&gt;0")+COUNTIF('Data R6'!O295,"&gt;0")+COUNTIF('Data R6'!Q295,"&gt;0")+COUNTIF('Data R6'!S295,"&gt;0")+COUNTIF('Data R6'!U295,"&gt;0")+COUNTIF('Data R6'!W295,"&gt;0")+COUNTIF('Data R6'!Y295,"&gt;0"))&gt;0,1,0))</f>
        <v/>
      </c>
      <c r="M5283" t="inlineStr">
        <is>
          <t>Data R</t>
        </is>
      </c>
    </row>
    <row r="5284">
      <c r="A5284" t="inlineStr">
        <is>
          <t>Regional 6</t>
        </is>
      </c>
      <c r="B5284">
        <f>IF('Data R6'!C296="","",'Data R6'!B296)</f>
        <v/>
      </c>
      <c r="C5284">
        <f>IF('Data R6'!C296="","",'Data R6'!C296)</f>
        <v/>
      </c>
      <c r="D5284">
        <f>IF('Data R6'!C296="","",'Data R6'!D296)</f>
        <v/>
      </c>
      <c r="E5284">
        <f>IF('Data R6'!C296="","",'Data R6'!E296)</f>
        <v/>
      </c>
      <c r="F5284">
        <f>IF('Data R6'!C296="","",'Data R6'!F296)</f>
        <v/>
      </c>
      <c r="G5284">
        <f>IF('Data R6'!C296="","",'Data R6'!AD296)</f>
        <v/>
      </c>
      <c r="H5284">
        <f>IF('Data R6'!C296="","",'Data R6'!AC296)</f>
        <v/>
      </c>
      <c r="I5284">
        <f>IF('Data R6'!C296="","",COUNTIF('Data R6'!J296,"&gt;0")+COUNTIF('Data R6'!L296,"&gt;0")+COUNTIF('Data R6'!N296,"&gt;0")+COUNTIF('Data R6'!P296,"&gt;0")+COUNTIF('Data R6'!R296,"&gt;0")+COUNTIF('Data R6'!T296,"&gt;0")+COUNTIF('Data R6'!V296,"&gt;0")+COUNTIF('Data R6'!X296,"&gt;0"))</f>
        <v/>
      </c>
      <c r="J5284">
        <f>IF('Data R6'!C296="","",IF((COUNTIF('Data R6'!K296,"&gt;0")+COUNTIF('Data R6'!M296,"&gt;0")+COUNTIF('Data R6'!O296,"&gt;0")+COUNTIF('Data R6'!Q296,"&gt;0")+COUNTIF('Data R6'!S296,"&gt;0")+COUNTIF('Data R6'!U296,"&gt;0")+COUNTIF('Data R6'!W296,"&gt;0")+COUNTIF('Data R6'!Y296,"&gt;0"))&gt;0,1,0))</f>
        <v/>
      </c>
      <c r="M5284" t="inlineStr">
        <is>
          <t>Data R</t>
        </is>
      </c>
    </row>
    <row r="5285">
      <c r="A5285" t="inlineStr">
        <is>
          <t>Regional 6</t>
        </is>
      </c>
      <c r="B5285">
        <f>IF('Data R6'!C297="","",'Data R6'!B297)</f>
        <v/>
      </c>
      <c r="C5285">
        <f>IF('Data R6'!C297="","",'Data R6'!C297)</f>
        <v/>
      </c>
      <c r="D5285">
        <f>IF('Data R6'!C297="","",'Data R6'!D297)</f>
        <v/>
      </c>
      <c r="E5285">
        <f>IF('Data R6'!C297="","",'Data R6'!E297)</f>
        <v/>
      </c>
      <c r="F5285">
        <f>IF('Data R6'!C297="","",'Data R6'!F297)</f>
        <v/>
      </c>
      <c r="G5285">
        <f>IF('Data R6'!C297="","",'Data R6'!AD297)</f>
        <v/>
      </c>
      <c r="H5285">
        <f>IF('Data R6'!C297="","",'Data R6'!AC297)</f>
        <v/>
      </c>
      <c r="I5285">
        <f>IF('Data R6'!C297="","",COUNTIF('Data R6'!J297,"&gt;0")+COUNTIF('Data R6'!L297,"&gt;0")+COUNTIF('Data R6'!N297,"&gt;0")+COUNTIF('Data R6'!P297,"&gt;0")+COUNTIF('Data R6'!R297,"&gt;0")+COUNTIF('Data R6'!T297,"&gt;0")+COUNTIF('Data R6'!V297,"&gt;0")+COUNTIF('Data R6'!X297,"&gt;0"))</f>
        <v/>
      </c>
      <c r="J5285">
        <f>IF('Data R6'!C297="","",IF((COUNTIF('Data R6'!K297,"&gt;0")+COUNTIF('Data R6'!M297,"&gt;0")+COUNTIF('Data R6'!O297,"&gt;0")+COUNTIF('Data R6'!Q297,"&gt;0")+COUNTIF('Data R6'!S297,"&gt;0")+COUNTIF('Data R6'!U297,"&gt;0")+COUNTIF('Data R6'!W297,"&gt;0")+COUNTIF('Data R6'!Y297,"&gt;0"))&gt;0,1,0))</f>
        <v/>
      </c>
      <c r="M5285" t="inlineStr">
        <is>
          <t>Data R</t>
        </is>
      </c>
    </row>
    <row r="5286">
      <c r="A5286" t="inlineStr">
        <is>
          <t>Regional 6</t>
        </is>
      </c>
      <c r="B5286">
        <f>IF('Data R6'!C298="","",'Data R6'!B298)</f>
        <v/>
      </c>
      <c r="C5286">
        <f>IF('Data R6'!C298="","",'Data R6'!C298)</f>
        <v/>
      </c>
      <c r="D5286">
        <f>IF('Data R6'!C298="","",'Data R6'!D298)</f>
        <v/>
      </c>
      <c r="E5286">
        <f>IF('Data R6'!C298="","",'Data R6'!E298)</f>
        <v/>
      </c>
      <c r="F5286">
        <f>IF('Data R6'!C298="","",'Data R6'!F298)</f>
        <v/>
      </c>
      <c r="G5286">
        <f>IF('Data R6'!C298="","",'Data R6'!AD298)</f>
        <v/>
      </c>
      <c r="H5286">
        <f>IF('Data R6'!C298="","",'Data R6'!AC298)</f>
        <v/>
      </c>
      <c r="I5286">
        <f>IF('Data R6'!C298="","",COUNTIF('Data R6'!J298,"&gt;0")+COUNTIF('Data R6'!L298,"&gt;0")+COUNTIF('Data R6'!N298,"&gt;0")+COUNTIF('Data R6'!P298,"&gt;0")+COUNTIF('Data R6'!R298,"&gt;0")+COUNTIF('Data R6'!T298,"&gt;0")+COUNTIF('Data R6'!V298,"&gt;0")+COUNTIF('Data R6'!X298,"&gt;0"))</f>
        <v/>
      </c>
      <c r="J5286">
        <f>IF('Data R6'!C298="","",IF((COUNTIF('Data R6'!K298,"&gt;0")+COUNTIF('Data R6'!M298,"&gt;0")+COUNTIF('Data R6'!O298,"&gt;0")+COUNTIF('Data R6'!Q298,"&gt;0")+COUNTIF('Data R6'!S298,"&gt;0")+COUNTIF('Data R6'!U298,"&gt;0")+COUNTIF('Data R6'!W298,"&gt;0")+COUNTIF('Data R6'!Y298,"&gt;0"))&gt;0,1,0))</f>
        <v/>
      </c>
      <c r="M5286" t="inlineStr">
        <is>
          <t>Data R</t>
        </is>
      </c>
    </row>
    <row r="5287">
      <c r="A5287" t="inlineStr">
        <is>
          <t>Regional 6</t>
        </is>
      </c>
      <c r="B5287">
        <f>IF('Data R6'!C299="","",'Data R6'!B299)</f>
        <v/>
      </c>
      <c r="C5287">
        <f>IF('Data R6'!C299="","",'Data R6'!C299)</f>
        <v/>
      </c>
      <c r="D5287">
        <f>IF('Data R6'!C299="","",'Data R6'!D299)</f>
        <v/>
      </c>
      <c r="E5287">
        <f>IF('Data R6'!C299="","",'Data R6'!E299)</f>
        <v/>
      </c>
      <c r="F5287">
        <f>IF('Data R6'!C299="","",'Data R6'!F299)</f>
        <v/>
      </c>
      <c r="G5287">
        <f>IF('Data R6'!C299="","",'Data R6'!AD299)</f>
        <v/>
      </c>
      <c r="H5287">
        <f>IF('Data R6'!C299="","",'Data R6'!AC299)</f>
        <v/>
      </c>
      <c r="I5287">
        <f>IF('Data R6'!C299="","",COUNTIF('Data R6'!J299,"&gt;0")+COUNTIF('Data R6'!L299,"&gt;0")+COUNTIF('Data R6'!N299,"&gt;0")+COUNTIF('Data R6'!P299,"&gt;0")+COUNTIF('Data R6'!R299,"&gt;0")+COUNTIF('Data R6'!T299,"&gt;0")+COUNTIF('Data R6'!V299,"&gt;0")+COUNTIF('Data R6'!X299,"&gt;0"))</f>
        <v/>
      </c>
      <c r="J5287">
        <f>IF('Data R6'!C299="","",IF((COUNTIF('Data R6'!K299,"&gt;0")+COUNTIF('Data R6'!M299,"&gt;0")+COUNTIF('Data R6'!O299,"&gt;0")+COUNTIF('Data R6'!Q299,"&gt;0")+COUNTIF('Data R6'!S299,"&gt;0")+COUNTIF('Data R6'!U299,"&gt;0")+COUNTIF('Data R6'!W299,"&gt;0")+COUNTIF('Data R6'!Y299,"&gt;0"))&gt;0,1,0))</f>
        <v/>
      </c>
      <c r="M5287" t="inlineStr">
        <is>
          <t>Data R</t>
        </is>
      </c>
    </row>
    <row r="5288">
      <c r="A5288" t="inlineStr">
        <is>
          <t>Regional 6</t>
        </is>
      </c>
      <c r="B5288">
        <f>IF('Data R6'!C300="","",'Data R6'!B300)</f>
        <v/>
      </c>
      <c r="C5288">
        <f>IF('Data R6'!C300="","",'Data R6'!C300)</f>
        <v/>
      </c>
      <c r="D5288">
        <f>IF('Data R6'!C300="","",'Data R6'!D300)</f>
        <v/>
      </c>
      <c r="E5288">
        <f>IF('Data R6'!C300="","",'Data R6'!E300)</f>
        <v/>
      </c>
      <c r="F5288">
        <f>IF('Data R6'!C300="","",'Data R6'!F300)</f>
        <v/>
      </c>
      <c r="G5288">
        <f>IF('Data R6'!C300="","",'Data R6'!AD300)</f>
        <v/>
      </c>
      <c r="H5288">
        <f>IF('Data R6'!C300="","",'Data R6'!AC300)</f>
        <v/>
      </c>
      <c r="I5288">
        <f>IF('Data R6'!C300="","",COUNTIF('Data R6'!J300,"&gt;0")+COUNTIF('Data R6'!L300,"&gt;0")+COUNTIF('Data R6'!N300,"&gt;0")+COUNTIF('Data R6'!P300,"&gt;0")+COUNTIF('Data R6'!R300,"&gt;0")+COUNTIF('Data R6'!T300,"&gt;0")+COUNTIF('Data R6'!V300,"&gt;0")+COUNTIF('Data R6'!X300,"&gt;0"))</f>
        <v/>
      </c>
      <c r="J5288">
        <f>IF('Data R6'!C300="","",IF((COUNTIF('Data R6'!K300,"&gt;0")+COUNTIF('Data R6'!M300,"&gt;0")+COUNTIF('Data R6'!O300,"&gt;0")+COUNTIF('Data R6'!Q300,"&gt;0")+COUNTIF('Data R6'!S300,"&gt;0")+COUNTIF('Data R6'!U300,"&gt;0")+COUNTIF('Data R6'!W300,"&gt;0")+COUNTIF('Data R6'!Y300,"&gt;0"))&gt;0,1,0))</f>
        <v/>
      </c>
      <c r="M5288" t="inlineStr">
        <is>
          <t>Data R</t>
        </is>
      </c>
    </row>
    <row r="5289">
      <c r="A5289" t="inlineStr">
        <is>
          <t>Regional 6</t>
        </is>
      </c>
      <c r="B5289">
        <f>IF('Data R6'!C301="","",'Data R6'!B301)</f>
        <v/>
      </c>
      <c r="C5289">
        <f>IF('Data R6'!C301="","",'Data R6'!C301)</f>
        <v/>
      </c>
      <c r="D5289">
        <f>IF('Data R6'!C301="","",'Data R6'!D301)</f>
        <v/>
      </c>
      <c r="E5289">
        <f>IF('Data R6'!C301="","",'Data R6'!E301)</f>
        <v/>
      </c>
      <c r="F5289">
        <f>IF('Data R6'!C301="","",'Data R6'!F301)</f>
        <v/>
      </c>
      <c r="G5289">
        <f>IF('Data R6'!C301="","",'Data R6'!AD301)</f>
        <v/>
      </c>
      <c r="H5289">
        <f>IF('Data R6'!C301="","",'Data R6'!AC301)</f>
        <v/>
      </c>
      <c r="I5289">
        <f>IF('Data R6'!C301="","",COUNTIF('Data R6'!J301,"&gt;0")+COUNTIF('Data R6'!L301,"&gt;0")+COUNTIF('Data R6'!N301,"&gt;0")+COUNTIF('Data R6'!P301,"&gt;0")+COUNTIF('Data R6'!R301,"&gt;0")+COUNTIF('Data R6'!T301,"&gt;0")+COUNTIF('Data R6'!V301,"&gt;0")+COUNTIF('Data R6'!X301,"&gt;0"))</f>
        <v/>
      </c>
      <c r="J5289">
        <f>IF('Data R6'!C301="","",IF((COUNTIF('Data R6'!K301,"&gt;0")+COUNTIF('Data R6'!M301,"&gt;0")+COUNTIF('Data R6'!O301,"&gt;0")+COUNTIF('Data R6'!Q301,"&gt;0")+COUNTIF('Data R6'!S301,"&gt;0")+COUNTIF('Data R6'!U301,"&gt;0")+COUNTIF('Data R6'!W301,"&gt;0")+COUNTIF('Data R6'!Y301,"&gt;0"))&gt;0,1,0))</f>
        <v/>
      </c>
      <c r="M5289" t="inlineStr">
        <is>
          <t>Data R</t>
        </is>
      </c>
    </row>
    <row r="5290">
      <c r="A5290" t="inlineStr">
        <is>
          <t>Regional 6</t>
        </is>
      </c>
      <c r="B5290">
        <f>IF('Data R6'!C302="","",'Data R6'!B302)</f>
        <v/>
      </c>
      <c r="C5290">
        <f>IF('Data R6'!C302="","",'Data R6'!C302)</f>
        <v/>
      </c>
      <c r="D5290">
        <f>IF('Data R6'!C302="","",'Data R6'!D302)</f>
        <v/>
      </c>
      <c r="E5290">
        <f>IF('Data R6'!C302="","",'Data R6'!E302)</f>
        <v/>
      </c>
      <c r="F5290">
        <f>IF('Data R6'!C302="","",'Data R6'!F302)</f>
        <v/>
      </c>
      <c r="G5290">
        <f>IF('Data R6'!C302="","",'Data R6'!AD302)</f>
        <v/>
      </c>
      <c r="H5290">
        <f>IF('Data R6'!C302="","",'Data R6'!AC302)</f>
        <v/>
      </c>
      <c r="I5290">
        <f>IF('Data R6'!C302="","",COUNTIF('Data R6'!J302,"&gt;0")+COUNTIF('Data R6'!L302,"&gt;0")+COUNTIF('Data R6'!N302,"&gt;0")+COUNTIF('Data R6'!P302,"&gt;0")+COUNTIF('Data R6'!R302,"&gt;0")+COUNTIF('Data R6'!T302,"&gt;0")+COUNTIF('Data R6'!V302,"&gt;0")+COUNTIF('Data R6'!X302,"&gt;0"))</f>
        <v/>
      </c>
      <c r="J5290">
        <f>IF('Data R6'!C302="","",IF((COUNTIF('Data R6'!K302,"&gt;0")+COUNTIF('Data R6'!M302,"&gt;0")+COUNTIF('Data R6'!O302,"&gt;0")+COUNTIF('Data R6'!Q302,"&gt;0")+COUNTIF('Data R6'!S302,"&gt;0")+COUNTIF('Data R6'!U302,"&gt;0")+COUNTIF('Data R6'!W302,"&gt;0")+COUNTIF('Data R6'!Y302,"&gt;0"))&gt;0,1,0))</f>
        <v/>
      </c>
      <c r="M5290" t="inlineStr">
        <is>
          <t>Data R</t>
        </is>
      </c>
    </row>
    <row r="5291">
      <c r="A5291" t="inlineStr">
        <is>
          <t>Regional 6</t>
        </is>
      </c>
      <c r="B5291">
        <f>IF('Data R6'!C303="","",'Data R6'!B303)</f>
        <v/>
      </c>
      <c r="C5291">
        <f>IF('Data R6'!C303="","",'Data R6'!C303)</f>
        <v/>
      </c>
      <c r="D5291">
        <f>IF('Data R6'!C303="","",'Data R6'!D303)</f>
        <v/>
      </c>
      <c r="E5291">
        <f>IF('Data R6'!C303="","",'Data R6'!E303)</f>
        <v/>
      </c>
      <c r="F5291">
        <f>IF('Data R6'!C303="","",'Data R6'!F303)</f>
        <v/>
      </c>
      <c r="G5291">
        <f>IF('Data R6'!C303="","",'Data R6'!AD303)</f>
        <v/>
      </c>
      <c r="H5291">
        <f>IF('Data R6'!C303="","",'Data R6'!AC303)</f>
        <v/>
      </c>
      <c r="I5291">
        <f>IF('Data R6'!C303="","",COUNTIF('Data R6'!J303,"&gt;0")+COUNTIF('Data R6'!L303,"&gt;0")+COUNTIF('Data R6'!N303,"&gt;0")+COUNTIF('Data R6'!P303,"&gt;0")+COUNTIF('Data R6'!R303,"&gt;0")+COUNTIF('Data R6'!T303,"&gt;0")+COUNTIF('Data R6'!V303,"&gt;0")+COUNTIF('Data R6'!X303,"&gt;0"))</f>
        <v/>
      </c>
      <c r="J5291">
        <f>IF('Data R6'!C303="","",IF((COUNTIF('Data R6'!K303,"&gt;0")+COUNTIF('Data R6'!M303,"&gt;0")+COUNTIF('Data R6'!O303,"&gt;0")+COUNTIF('Data R6'!Q303,"&gt;0")+COUNTIF('Data R6'!S303,"&gt;0")+COUNTIF('Data R6'!U303,"&gt;0")+COUNTIF('Data R6'!W303,"&gt;0")+COUNTIF('Data R6'!Y303,"&gt;0"))&gt;0,1,0))</f>
        <v/>
      </c>
      <c r="M5291" t="inlineStr">
        <is>
          <t>Data R</t>
        </is>
      </c>
    </row>
    <row r="5292">
      <c r="A5292" t="inlineStr">
        <is>
          <t>Regional 6</t>
        </is>
      </c>
      <c r="B5292">
        <f>IF('Data R6'!C304="","",'Data R6'!B304)</f>
        <v/>
      </c>
      <c r="C5292">
        <f>IF('Data R6'!C304="","",'Data R6'!C304)</f>
        <v/>
      </c>
      <c r="D5292">
        <f>IF('Data R6'!C304="","",'Data R6'!D304)</f>
        <v/>
      </c>
      <c r="E5292">
        <f>IF('Data R6'!C304="","",'Data R6'!E304)</f>
        <v/>
      </c>
      <c r="F5292">
        <f>IF('Data R6'!C304="","",'Data R6'!F304)</f>
        <v/>
      </c>
      <c r="G5292">
        <f>IF('Data R6'!C304="","",'Data R6'!AD304)</f>
        <v/>
      </c>
      <c r="H5292">
        <f>IF('Data R6'!C304="","",'Data R6'!AC304)</f>
        <v/>
      </c>
      <c r="I5292">
        <f>IF('Data R6'!C304="","",COUNTIF('Data R6'!J304,"&gt;0")+COUNTIF('Data R6'!L304,"&gt;0")+COUNTIF('Data R6'!N304,"&gt;0")+COUNTIF('Data R6'!P304,"&gt;0")+COUNTIF('Data R6'!R304,"&gt;0")+COUNTIF('Data R6'!T304,"&gt;0")+COUNTIF('Data R6'!V304,"&gt;0")+COUNTIF('Data R6'!X304,"&gt;0"))</f>
        <v/>
      </c>
      <c r="J5292">
        <f>IF('Data R6'!C304="","",IF((COUNTIF('Data R6'!K304,"&gt;0")+COUNTIF('Data R6'!M304,"&gt;0")+COUNTIF('Data R6'!O304,"&gt;0")+COUNTIF('Data R6'!Q304,"&gt;0")+COUNTIF('Data R6'!S304,"&gt;0")+COUNTIF('Data R6'!U304,"&gt;0")+COUNTIF('Data R6'!W304,"&gt;0")+COUNTIF('Data R6'!Y304,"&gt;0"))&gt;0,1,0))</f>
        <v/>
      </c>
      <c r="M5292" t="inlineStr">
        <is>
          <t>Data R</t>
        </is>
      </c>
    </row>
    <row r="5293">
      <c r="A5293" t="inlineStr">
        <is>
          <t>Regional 6</t>
        </is>
      </c>
      <c r="B5293">
        <f>IF('Data R6'!C305="","",'Data R6'!B305)</f>
        <v/>
      </c>
      <c r="C5293">
        <f>IF('Data R6'!C305="","",'Data R6'!C305)</f>
        <v/>
      </c>
      <c r="D5293">
        <f>IF('Data R6'!C305="","",'Data R6'!D305)</f>
        <v/>
      </c>
      <c r="E5293">
        <f>IF('Data R6'!C305="","",'Data R6'!E305)</f>
        <v/>
      </c>
      <c r="F5293">
        <f>IF('Data R6'!C305="","",'Data R6'!F305)</f>
        <v/>
      </c>
      <c r="G5293">
        <f>IF('Data R6'!C305="","",'Data R6'!AD305)</f>
        <v/>
      </c>
      <c r="H5293">
        <f>IF('Data R6'!C305="","",'Data R6'!AC305)</f>
        <v/>
      </c>
      <c r="I5293">
        <f>IF('Data R6'!C305="","",COUNTIF('Data R6'!J305,"&gt;0")+COUNTIF('Data R6'!L305,"&gt;0")+COUNTIF('Data R6'!N305,"&gt;0")+COUNTIF('Data R6'!P305,"&gt;0")+COUNTIF('Data R6'!R305,"&gt;0")+COUNTIF('Data R6'!T305,"&gt;0")+COUNTIF('Data R6'!V305,"&gt;0")+COUNTIF('Data R6'!X305,"&gt;0"))</f>
        <v/>
      </c>
      <c r="J5293">
        <f>IF('Data R6'!C305="","",IF((COUNTIF('Data R6'!K305,"&gt;0")+COUNTIF('Data R6'!M305,"&gt;0")+COUNTIF('Data R6'!O305,"&gt;0")+COUNTIF('Data R6'!Q305,"&gt;0")+COUNTIF('Data R6'!S305,"&gt;0")+COUNTIF('Data R6'!U305,"&gt;0")+COUNTIF('Data R6'!W305,"&gt;0")+COUNTIF('Data R6'!Y305,"&gt;0"))&gt;0,1,0))</f>
        <v/>
      </c>
      <c r="M5293" t="inlineStr">
        <is>
          <t>Data R</t>
        </is>
      </c>
    </row>
    <row r="5294">
      <c r="A5294" t="inlineStr">
        <is>
          <t>Regional 6</t>
        </is>
      </c>
      <c r="B5294">
        <f>IF('Data R6'!C306="","",'Data R6'!B306)</f>
        <v/>
      </c>
      <c r="C5294">
        <f>IF('Data R6'!C306="","",'Data R6'!C306)</f>
        <v/>
      </c>
      <c r="D5294">
        <f>IF('Data R6'!C306="","",'Data R6'!D306)</f>
        <v/>
      </c>
      <c r="E5294">
        <f>IF('Data R6'!C306="","",'Data R6'!E306)</f>
        <v/>
      </c>
      <c r="F5294">
        <f>IF('Data R6'!C306="","",'Data R6'!F306)</f>
        <v/>
      </c>
      <c r="G5294">
        <f>IF('Data R6'!C306="","",'Data R6'!AD306)</f>
        <v/>
      </c>
      <c r="H5294">
        <f>IF('Data R6'!C306="","",'Data R6'!AC306)</f>
        <v/>
      </c>
      <c r="I5294">
        <f>IF('Data R6'!C306="","",COUNTIF('Data R6'!J306,"&gt;0")+COUNTIF('Data R6'!L306,"&gt;0")+COUNTIF('Data R6'!N306,"&gt;0")+COUNTIF('Data R6'!P306,"&gt;0")+COUNTIF('Data R6'!R306,"&gt;0")+COUNTIF('Data R6'!T306,"&gt;0")+COUNTIF('Data R6'!V306,"&gt;0")+COUNTIF('Data R6'!X306,"&gt;0"))</f>
        <v/>
      </c>
      <c r="J5294">
        <f>IF('Data R6'!C306="","",IF((COUNTIF('Data R6'!K306,"&gt;0")+COUNTIF('Data R6'!M306,"&gt;0")+COUNTIF('Data R6'!O306,"&gt;0")+COUNTIF('Data R6'!Q306,"&gt;0")+COUNTIF('Data R6'!S306,"&gt;0")+COUNTIF('Data R6'!U306,"&gt;0")+COUNTIF('Data R6'!W306,"&gt;0")+COUNTIF('Data R6'!Y306,"&gt;0"))&gt;0,1,0))</f>
        <v/>
      </c>
      <c r="M5294" t="inlineStr">
        <is>
          <t>Data R</t>
        </is>
      </c>
    </row>
    <row r="5295">
      <c r="A5295" t="inlineStr">
        <is>
          <t>Regional 6</t>
        </is>
      </c>
      <c r="B5295">
        <f>IF('Data R6'!C307="","",'Data R6'!B307)</f>
        <v/>
      </c>
      <c r="C5295">
        <f>IF('Data R6'!C307="","",'Data R6'!C307)</f>
        <v/>
      </c>
      <c r="D5295">
        <f>IF('Data R6'!C307="","",'Data R6'!D307)</f>
        <v/>
      </c>
      <c r="E5295">
        <f>IF('Data R6'!C307="","",'Data R6'!E307)</f>
        <v/>
      </c>
      <c r="F5295">
        <f>IF('Data R6'!C307="","",'Data R6'!F307)</f>
        <v/>
      </c>
      <c r="G5295">
        <f>IF('Data R6'!C307="","",'Data R6'!AD307)</f>
        <v/>
      </c>
      <c r="H5295">
        <f>IF('Data R6'!C307="","",'Data R6'!AC307)</f>
        <v/>
      </c>
      <c r="I5295">
        <f>IF('Data R6'!C307="","",COUNTIF('Data R6'!J307,"&gt;0")+COUNTIF('Data R6'!L307,"&gt;0")+COUNTIF('Data R6'!N307,"&gt;0")+COUNTIF('Data R6'!P307,"&gt;0")+COUNTIF('Data R6'!R307,"&gt;0")+COUNTIF('Data R6'!T307,"&gt;0")+COUNTIF('Data R6'!V307,"&gt;0")+COUNTIF('Data R6'!X307,"&gt;0"))</f>
        <v/>
      </c>
      <c r="J5295">
        <f>IF('Data R6'!C307="","",IF((COUNTIF('Data R6'!K307,"&gt;0")+COUNTIF('Data R6'!M307,"&gt;0")+COUNTIF('Data R6'!O307,"&gt;0")+COUNTIF('Data R6'!Q307,"&gt;0")+COUNTIF('Data R6'!S307,"&gt;0")+COUNTIF('Data R6'!U307,"&gt;0")+COUNTIF('Data R6'!W307,"&gt;0")+COUNTIF('Data R6'!Y307,"&gt;0"))&gt;0,1,0))</f>
        <v/>
      </c>
      <c r="M5295" t="inlineStr">
        <is>
          <t>Data R</t>
        </is>
      </c>
    </row>
    <row r="5296">
      <c r="A5296" t="inlineStr">
        <is>
          <t>Regional 6</t>
        </is>
      </c>
      <c r="B5296">
        <f>IF('Data R6'!C308="","",'Data R6'!B308)</f>
        <v/>
      </c>
      <c r="C5296">
        <f>IF('Data R6'!C308="","",'Data R6'!C308)</f>
        <v/>
      </c>
      <c r="D5296">
        <f>IF('Data R6'!C308="","",'Data R6'!D308)</f>
        <v/>
      </c>
      <c r="E5296">
        <f>IF('Data R6'!C308="","",'Data R6'!E308)</f>
        <v/>
      </c>
      <c r="F5296">
        <f>IF('Data R6'!C308="","",'Data R6'!F308)</f>
        <v/>
      </c>
      <c r="G5296">
        <f>IF('Data R6'!C308="","",'Data R6'!AD308)</f>
        <v/>
      </c>
      <c r="H5296">
        <f>IF('Data R6'!C308="","",'Data R6'!AC308)</f>
        <v/>
      </c>
      <c r="I5296">
        <f>IF('Data R6'!C308="","",COUNTIF('Data R6'!J308,"&gt;0")+COUNTIF('Data R6'!L308,"&gt;0")+COUNTIF('Data R6'!N308,"&gt;0")+COUNTIF('Data R6'!P308,"&gt;0")+COUNTIF('Data R6'!R308,"&gt;0")+COUNTIF('Data R6'!T308,"&gt;0")+COUNTIF('Data R6'!V308,"&gt;0")+COUNTIF('Data R6'!X308,"&gt;0"))</f>
        <v/>
      </c>
      <c r="J5296">
        <f>IF('Data R6'!C308="","",IF((COUNTIF('Data R6'!K308,"&gt;0")+COUNTIF('Data R6'!M308,"&gt;0")+COUNTIF('Data R6'!O308,"&gt;0")+COUNTIF('Data R6'!Q308,"&gt;0")+COUNTIF('Data R6'!S308,"&gt;0")+COUNTIF('Data R6'!U308,"&gt;0")+COUNTIF('Data R6'!W308,"&gt;0")+COUNTIF('Data R6'!Y308,"&gt;0"))&gt;0,1,0))</f>
        <v/>
      </c>
      <c r="M5296" t="inlineStr">
        <is>
          <t>Data R</t>
        </is>
      </c>
    </row>
    <row r="5297">
      <c r="A5297" t="inlineStr">
        <is>
          <t>Regional 6</t>
        </is>
      </c>
      <c r="B5297">
        <f>IF('Data R6'!C309="","",'Data R6'!B309)</f>
        <v/>
      </c>
      <c r="C5297">
        <f>IF('Data R6'!C309="","",'Data R6'!C309)</f>
        <v/>
      </c>
      <c r="D5297">
        <f>IF('Data R6'!C309="","",'Data R6'!D309)</f>
        <v/>
      </c>
      <c r="E5297">
        <f>IF('Data R6'!C309="","",'Data R6'!E309)</f>
        <v/>
      </c>
      <c r="F5297">
        <f>IF('Data R6'!C309="","",'Data R6'!F309)</f>
        <v/>
      </c>
      <c r="G5297">
        <f>IF('Data R6'!C309="","",'Data R6'!AD309)</f>
        <v/>
      </c>
      <c r="H5297">
        <f>IF('Data R6'!C309="","",'Data R6'!AC309)</f>
        <v/>
      </c>
      <c r="I5297">
        <f>IF('Data R6'!C309="","",COUNTIF('Data R6'!J309,"&gt;0")+COUNTIF('Data R6'!L309,"&gt;0")+COUNTIF('Data R6'!N309,"&gt;0")+COUNTIF('Data R6'!P309,"&gt;0")+COUNTIF('Data R6'!R309,"&gt;0")+COUNTIF('Data R6'!T309,"&gt;0")+COUNTIF('Data R6'!V309,"&gt;0")+COUNTIF('Data R6'!X309,"&gt;0"))</f>
        <v/>
      </c>
      <c r="J5297">
        <f>IF('Data R6'!C309="","",IF((COUNTIF('Data R6'!K309,"&gt;0")+COUNTIF('Data R6'!M309,"&gt;0")+COUNTIF('Data R6'!O309,"&gt;0")+COUNTIF('Data R6'!Q309,"&gt;0")+COUNTIF('Data R6'!S309,"&gt;0")+COUNTIF('Data R6'!U309,"&gt;0")+COUNTIF('Data R6'!W309,"&gt;0")+COUNTIF('Data R6'!Y309,"&gt;0"))&gt;0,1,0))</f>
        <v/>
      </c>
      <c r="M5297" t="inlineStr">
        <is>
          <t>Data R</t>
        </is>
      </c>
    </row>
    <row r="5298">
      <c r="A5298" t="inlineStr">
        <is>
          <t>Regional 6</t>
        </is>
      </c>
      <c r="B5298">
        <f>IF('Data R6'!C310="","",'Data R6'!B310)</f>
        <v/>
      </c>
      <c r="C5298">
        <f>IF('Data R6'!C310="","",'Data R6'!C310)</f>
        <v/>
      </c>
      <c r="D5298">
        <f>IF('Data R6'!C310="","",'Data R6'!D310)</f>
        <v/>
      </c>
      <c r="E5298">
        <f>IF('Data R6'!C310="","",'Data R6'!E310)</f>
        <v/>
      </c>
      <c r="F5298">
        <f>IF('Data R6'!C310="","",'Data R6'!F310)</f>
        <v/>
      </c>
      <c r="G5298">
        <f>IF('Data R6'!C310="","",'Data R6'!AD310)</f>
        <v/>
      </c>
      <c r="H5298">
        <f>IF('Data R6'!C310="","",'Data R6'!AC310)</f>
        <v/>
      </c>
      <c r="I5298">
        <f>IF('Data R6'!C310="","",COUNTIF('Data R6'!J310,"&gt;0")+COUNTIF('Data R6'!L310,"&gt;0")+COUNTIF('Data R6'!N310,"&gt;0")+COUNTIF('Data R6'!P310,"&gt;0")+COUNTIF('Data R6'!R310,"&gt;0")+COUNTIF('Data R6'!T310,"&gt;0")+COUNTIF('Data R6'!V310,"&gt;0")+COUNTIF('Data R6'!X310,"&gt;0"))</f>
        <v/>
      </c>
      <c r="J5298">
        <f>IF('Data R6'!C310="","",IF((COUNTIF('Data R6'!K310,"&gt;0")+COUNTIF('Data R6'!M310,"&gt;0")+COUNTIF('Data R6'!O310,"&gt;0")+COUNTIF('Data R6'!Q310,"&gt;0")+COUNTIF('Data R6'!S310,"&gt;0")+COUNTIF('Data R6'!U310,"&gt;0")+COUNTIF('Data R6'!W310,"&gt;0")+COUNTIF('Data R6'!Y310,"&gt;0"))&gt;0,1,0))</f>
        <v/>
      </c>
      <c r="M5298" t="inlineStr">
        <is>
          <t>Data R</t>
        </is>
      </c>
    </row>
    <row r="5299">
      <c r="A5299" t="inlineStr">
        <is>
          <t>Regional 6</t>
        </is>
      </c>
      <c r="B5299">
        <f>IF('Data R6'!C311="","",'Data R6'!B311)</f>
        <v/>
      </c>
      <c r="C5299">
        <f>IF('Data R6'!C311="","",'Data R6'!C311)</f>
        <v/>
      </c>
      <c r="D5299">
        <f>IF('Data R6'!C311="","",'Data R6'!D311)</f>
        <v/>
      </c>
      <c r="E5299">
        <f>IF('Data R6'!C311="","",'Data R6'!E311)</f>
        <v/>
      </c>
      <c r="F5299">
        <f>IF('Data R6'!C311="","",'Data R6'!F311)</f>
        <v/>
      </c>
      <c r="G5299">
        <f>IF('Data R6'!C311="","",'Data R6'!AD311)</f>
        <v/>
      </c>
      <c r="H5299">
        <f>IF('Data R6'!C311="","",'Data R6'!AC311)</f>
        <v/>
      </c>
      <c r="I5299">
        <f>IF('Data R6'!C311="","",COUNTIF('Data R6'!J311,"&gt;0")+COUNTIF('Data R6'!L311,"&gt;0")+COUNTIF('Data R6'!N311,"&gt;0")+COUNTIF('Data R6'!P311,"&gt;0")+COUNTIF('Data R6'!R311,"&gt;0")+COUNTIF('Data R6'!T311,"&gt;0")+COUNTIF('Data R6'!V311,"&gt;0")+COUNTIF('Data R6'!X311,"&gt;0"))</f>
        <v/>
      </c>
      <c r="J5299">
        <f>IF('Data R6'!C311="","",IF((COUNTIF('Data R6'!K311,"&gt;0")+COUNTIF('Data R6'!M311,"&gt;0")+COUNTIF('Data R6'!O311,"&gt;0")+COUNTIF('Data R6'!Q311,"&gt;0")+COUNTIF('Data R6'!S311,"&gt;0")+COUNTIF('Data R6'!U311,"&gt;0")+COUNTIF('Data R6'!W311,"&gt;0")+COUNTIF('Data R6'!Y311,"&gt;0"))&gt;0,1,0))</f>
        <v/>
      </c>
      <c r="M5299" t="inlineStr">
        <is>
          <t>Data R</t>
        </is>
      </c>
    </row>
    <row r="5300">
      <c r="A5300" t="inlineStr">
        <is>
          <t>Regional 6</t>
        </is>
      </c>
      <c r="B5300">
        <f>IF('Data R6'!C312="","",'Data R6'!B312)</f>
        <v/>
      </c>
      <c r="C5300">
        <f>IF('Data R6'!C312="","",'Data R6'!C312)</f>
        <v/>
      </c>
      <c r="D5300">
        <f>IF('Data R6'!C312="","",'Data R6'!D312)</f>
        <v/>
      </c>
      <c r="E5300">
        <f>IF('Data R6'!C312="","",'Data R6'!E312)</f>
        <v/>
      </c>
      <c r="F5300">
        <f>IF('Data R6'!C312="","",'Data R6'!F312)</f>
        <v/>
      </c>
      <c r="G5300">
        <f>IF('Data R6'!C312="","",'Data R6'!AD312)</f>
        <v/>
      </c>
      <c r="H5300">
        <f>IF('Data R6'!C312="","",'Data R6'!AC312)</f>
        <v/>
      </c>
      <c r="I5300">
        <f>IF('Data R6'!C312="","",COUNTIF('Data R6'!J312,"&gt;0")+COUNTIF('Data R6'!L312,"&gt;0")+COUNTIF('Data R6'!N312,"&gt;0")+COUNTIF('Data R6'!P312,"&gt;0")+COUNTIF('Data R6'!R312,"&gt;0")+COUNTIF('Data R6'!T312,"&gt;0")+COUNTIF('Data R6'!V312,"&gt;0")+COUNTIF('Data R6'!X312,"&gt;0"))</f>
        <v/>
      </c>
      <c r="J5300">
        <f>IF('Data R6'!C312="","",IF((COUNTIF('Data R6'!K312,"&gt;0")+COUNTIF('Data R6'!M312,"&gt;0")+COUNTIF('Data R6'!O312,"&gt;0")+COUNTIF('Data R6'!Q312,"&gt;0")+COUNTIF('Data R6'!S312,"&gt;0")+COUNTIF('Data R6'!U312,"&gt;0")+COUNTIF('Data R6'!W312,"&gt;0")+COUNTIF('Data R6'!Y312,"&gt;0"))&gt;0,1,0))</f>
        <v/>
      </c>
      <c r="M5300" t="inlineStr">
        <is>
          <t>Data R</t>
        </is>
      </c>
    </row>
    <row r="5301">
      <c r="A5301" t="inlineStr">
        <is>
          <t>Regional 6</t>
        </is>
      </c>
      <c r="B5301">
        <f>IF('Data R6'!C313="","",'Data R6'!B313)</f>
        <v/>
      </c>
      <c r="C5301">
        <f>IF('Data R6'!C313="","",'Data R6'!C313)</f>
        <v/>
      </c>
      <c r="D5301">
        <f>IF('Data R6'!C313="","",'Data R6'!D313)</f>
        <v/>
      </c>
      <c r="E5301">
        <f>IF('Data R6'!C313="","",'Data R6'!E313)</f>
        <v/>
      </c>
      <c r="F5301">
        <f>IF('Data R6'!C313="","",'Data R6'!F313)</f>
        <v/>
      </c>
      <c r="G5301">
        <f>IF('Data R6'!C313="","",'Data R6'!AD313)</f>
        <v/>
      </c>
      <c r="H5301">
        <f>IF('Data R6'!C313="","",'Data R6'!AC313)</f>
        <v/>
      </c>
      <c r="I5301">
        <f>IF('Data R6'!C313="","",COUNTIF('Data R6'!J313,"&gt;0")+COUNTIF('Data R6'!L313,"&gt;0")+COUNTIF('Data R6'!N313,"&gt;0")+COUNTIF('Data R6'!P313,"&gt;0")+COUNTIF('Data R6'!R313,"&gt;0")+COUNTIF('Data R6'!T313,"&gt;0")+COUNTIF('Data R6'!V313,"&gt;0")+COUNTIF('Data R6'!X313,"&gt;0"))</f>
        <v/>
      </c>
      <c r="J5301">
        <f>IF('Data R6'!C313="","",IF((COUNTIF('Data R6'!K313,"&gt;0")+COUNTIF('Data R6'!M313,"&gt;0")+COUNTIF('Data R6'!O313,"&gt;0")+COUNTIF('Data R6'!Q313,"&gt;0")+COUNTIF('Data R6'!S313,"&gt;0")+COUNTIF('Data R6'!U313,"&gt;0")+COUNTIF('Data R6'!W313,"&gt;0")+COUNTIF('Data R6'!Y313,"&gt;0"))&gt;0,1,0))</f>
        <v/>
      </c>
      <c r="M5301" t="inlineStr">
        <is>
          <t>Data R</t>
        </is>
      </c>
    </row>
    <row r="5302">
      <c r="A5302" t="inlineStr">
        <is>
          <t>Regional 6</t>
        </is>
      </c>
      <c r="B5302">
        <f>IF('Data R6'!C314="","",'Data R6'!B314)</f>
        <v/>
      </c>
      <c r="C5302">
        <f>IF('Data R6'!C314="","",'Data R6'!C314)</f>
        <v/>
      </c>
      <c r="D5302">
        <f>IF('Data R6'!C314="","",'Data R6'!D314)</f>
        <v/>
      </c>
      <c r="E5302">
        <f>IF('Data R6'!C314="","",'Data R6'!E314)</f>
        <v/>
      </c>
      <c r="F5302">
        <f>IF('Data R6'!C314="","",'Data R6'!F314)</f>
        <v/>
      </c>
      <c r="G5302">
        <f>IF('Data R6'!C314="","",'Data R6'!AD314)</f>
        <v/>
      </c>
      <c r="H5302">
        <f>IF('Data R6'!C314="","",'Data R6'!AC314)</f>
        <v/>
      </c>
      <c r="I5302">
        <f>IF('Data R6'!C314="","",COUNTIF('Data R6'!J314,"&gt;0")+COUNTIF('Data R6'!L314,"&gt;0")+COUNTIF('Data R6'!N314,"&gt;0")+COUNTIF('Data R6'!P314,"&gt;0")+COUNTIF('Data R6'!R314,"&gt;0")+COUNTIF('Data R6'!T314,"&gt;0")+COUNTIF('Data R6'!V314,"&gt;0")+COUNTIF('Data R6'!X314,"&gt;0"))</f>
        <v/>
      </c>
      <c r="J5302">
        <f>IF('Data R6'!C314="","",IF((COUNTIF('Data R6'!K314,"&gt;0")+COUNTIF('Data R6'!M314,"&gt;0")+COUNTIF('Data R6'!O314,"&gt;0")+COUNTIF('Data R6'!Q314,"&gt;0")+COUNTIF('Data R6'!S314,"&gt;0")+COUNTIF('Data R6'!U314,"&gt;0")+COUNTIF('Data R6'!W314,"&gt;0")+COUNTIF('Data R6'!Y314,"&gt;0"))&gt;0,1,0))</f>
        <v/>
      </c>
      <c r="M5302" t="inlineStr">
        <is>
          <t>Data R</t>
        </is>
      </c>
    </row>
    <row r="5303">
      <c r="A5303" t="inlineStr">
        <is>
          <t>Regional 6</t>
        </is>
      </c>
      <c r="B5303">
        <f>IF('Data R6'!C315="","",'Data R6'!B315)</f>
        <v/>
      </c>
      <c r="C5303">
        <f>IF('Data R6'!C315="","",'Data R6'!C315)</f>
        <v/>
      </c>
      <c r="D5303">
        <f>IF('Data R6'!C315="","",'Data R6'!D315)</f>
        <v/>
      </c>
      <c r="E5303">
        <f>IF('Data R6'!C315="","",'Data R6'!E315)</f>
        <v/>
      </c>
      <c r="F5303">
        <f>IF('Data R6'!C315="","",'Data R6'!F315)</f>
        <v/>
      </c>
      <c r="G5303">
        <f>IF('Data R6'!C315="","",'Data R6'!AD315)</f>
        <v/>
      </c>
      <c r="H5303">
        <f>IF('Data R6'!C315="","",'Data R6'!AC315)</f>
        <v/>
      </c>
      <c r="I5303">
        <f>IF('Data R6'!C315="","",COUNTIF('Data R6'!J315,"&gt;0")+COUNTIF('Data R6'!L315,"&gt;0")+COUNTIF('Data R6'!N315,"&gt;0")+COUNTIF('Data R6'!P315,"&gt;0")+COUNTIF('Data R6'!R315,"&gt;0")+COUNTIF('Data R6'!T315,"&gt;0")+COUNTIF('Data R6'!V315,"&gt;0")+COUNTIF('Data R6'!X315,"&gt;0"))</f>
        <v/>
      </c>
      <c r="J5303">
        <f>IF('Data R6'!C315="","",IF((COUNTIF('Data R6'!K315,"&gt;0")+COUNTIF('Data R6'!M315,"&gt;0")+COUNTIF('Data R6'!O315,"&gt;0")+COUNTIF('Data R6'!Q315,"&gt;0")+COUNTIF('Data R6'!S315,"&gt;0")+COUNTIF('Data R6'!U315,"&gt;0")+COUNTIF('Data R6'!W315,"&gt;0")+COUNTIF('Data R6'!Y315,"&gt;0"))&gt;0,1,0))</f>
        <v/>
      </c>
      <c r="M5303" t="inlineStr">
        <is>
          <t>Data R</t>
        </is>
      </c>
    </row>
    <row r="5304">
      <c r="A5304" t="inlineStr">
        <is>
          <t>Regional 6</t>
        </is>
      </c>
      <c r="B5304">
        <f>IF('Data R6'!C316="","",'Data R6'!B316)</f>
        <v/>
      </c>
      <c r="C5304">
        <f>IF('Data R6'!C316="","",'Data R6'!C316)</f>
        <v/>
      </c>
      <c r="D5304">
        <f>IF('Data R6'!C316="","",'Data R6'!D316)</f>
        <v/>
      </c>
      <c r="E5304">
        <f>IF('Data R6'!C316="","",'Data R6'!E316)</f>
        <v/>
      </c>
      <c r="F5304">
        <f>IF('Data R6'!C316="","",'Data R6'!F316)</f>
        <v/>
      </c>
      <c r="G5304">
        <f>IF('Data R6'!C316="","",'Data R6'!AD316)</f>
        <v/>
      </c>
      <c r="H5304">
        <f>IF('Data R6'!C316="","",'Data R6'!AC316)</f>
        <v/>
      </c>
      <c r="I5304">
        <f>IF('Data R6'!C316="","",COUNTIF('Data R6'!J316,"&gt;0")+COUNTIF('Data R6'!L316,"&gt;0")+COUNTIF('Data R6'!N316,"&gt;0")+COUNTIF('Data R6'!P316,"&gt;0")+COUNTIF('Data R6'!R316,"&gt;0")+COUNTIF('Data R6'!T316,"&gt;0")+COUNTIF('Data R6'!V316,"&gt;0")+COUNTIF('Data R6'!X316,"&gt;0"))</f>
        <v/>
      </c>
      <c r="J5304">
        <f>IF('Data R6'!C316="","",IF((COUNTIF('Data R6'!K316,"&gt;0")+COUNTIF('Data R6'!M316,"&gt;0")+COUNTIF('Data R6'!O316,"&gt;0")+COUNTIF('Data R6'!Q316,"&gt;0")+COUNTIF('Data R6'!S316,"&gt;0")+COUNTIF('Data R6'!U316,"&gt;0")+COUNTIF('Data R6'!W316,"&gt;0")+COUNTIF('Data R6'!Y316,"&gt;0"))&gt;0,1,0))</f>
        <v/>
      </c>
      <c r="M5304" t="inlineStr">
        <is>
          <t>Data R</t>
        </is>
      </c>
    </row>
    <row r="5305">
      <c r="A5305" t="inlineStr">
        <is>
          <t>Regional 6</t>
        </is>
      </c>
      <c r="B5305">
        <f>IF('Data R6'!C317="","",'Data R6'!B317)</f>
        <v/>
      </c>
      <c r="C5305">
        <f>IF('Data R6'!C317="","",'Data R6'!C317)</f>
        <v/>
      </c>
      <c r="D5305">
        <f>IF('Data R6'!C317="","",'Data R6'!D317)</f>
        <v/>
      </c>
      <c r="E5305">
        <f>IF('Data R6'!C317="","",'Data R6'!E317)</f>
        <v/>
      </c>
      <c r="F5305">
        <f>IF('Data R6'!C317="","",'Data R6'!F317)</f>
        <v/>
      </c>
      <c r="G5305">
        <f>IF('Data R6'!C317="","",'Data R6'!AD317)</f>
        <v/>
      </c>
      <c r="H5305">
        <f>IF('Data R6'!C317="","",'Data R6'!AC317)</f>
        <v/>
      </c>
      <c r="I5305">
        <f>IF('Data R6'!C317="","",COUNTIF('Data R6'!J317,"&gt;0")+COUNTIF('Data R6'!L317,"&gt;0")+COUNTIF('Data R6'!N317,"&gt;0")+COUNTIF('Data R6'!P317,"&gt;0")+COUNTIF('Data R6'!R317,"&gt;0")+COUNTIF('Data R6'!T317,"&gt;0")+COUNTIF('Data R6'!V317,"&gt;0")+COUNTIF('Data R6'!X317,"&gt;0"))</f>
        <v/>
      </c>
      <c r="J5305">
        <f>IF('Data R6'!C317="","",IF((COUNTIF('Data R6'!K317,"&gt;0")+COUNTIF('Data R6'!M317,"&gt;0")+COUNTIF('Data R6'!O317,"&gt;0")+COUNTIF('Data R6'!Q317,"&gt;0")+COUNTIF('Data R6'!S317,"&gt;0")+COUNTIF('Data R6'!U317,"&gt;0")+COUNTIF('Data R6'!W317,"&gt;0")+COUNTIF('Data R6'!Y317,"&gt;0"))&gt;0,1,0))</f>
        <v/>
      </c>
      <c r="M5305" t="inlineStr">
        <is>
          <t>Data R</t>
        </is>
      </c>
    </row>
    <row r="5306">
      <c r="A5306" t="inlineStr">
        <is>
          <t>Regional 6</t>
        </is>
      </c>
      <c r="B5306">
        <f>IF('Data R6'!C318="","",'Data R6'!B318)</f>
        <v/>
      </c>
      <c r="C5306">
        <f>IF('Data R6'!C318="","",'Data R6'!C318)</f>
        <v/>
      </c>
      <c r="D5306">
        <f>IF('Data R6'!C318="","",'Data R6'!D318)</f>
        <v/>
      </c>
      <c r="E5306">
        <f>IF('Data R6'!C318="","",'Data R6'!E318)</f>
        <v/>
      </c>
      <c r="F5306">
        <f>IF('Data R6'!C318="","",'Data R6'!F318)</f>
        <v/>
      </c>
      <c r="G5306">
        <f>IF('Data R6'!C318="","",'Data R6'!AD318)</f>
        <v/>
      </c>
      <c r="H5306">
        <f>IF('Data R6'!C318="","",'Data R6'!AC318)</f>
        <v/>
      </c>
      <c r="I5306">
        <f>IF('Data R6'!C318="","",COUNTIF('Data R6'!J318,"&gt;0")+COUNTIF('Data R6'!L318,"&gt;0")+COUNTIF('Data R6'!N318,"&gt;0")+COUNTIF('Data R6'!P318,"&gt;0")+COUNTIF('Data R6'!R318,"&gt;0")+COUNTIF('Data R6'!T318,"&gt;0")+COUNTIF('Data R6'!V318,"&gt;0")+COUNTIF('Data R6'!X318,"&gt;0"))</f>
        <v/>
      </c>
      <c r="J5306">
        <f>IF('Data R6'!C318="","",IF((COUNTIF('Data R6'!K318,"&gt;0")+COUNTIF('Data R6'!M318,"&gt;0")+COUNTIF('Data R6'!O318,"&gt;0")+COUNTIF('Data R6'!Q318,"&gt;0")+COUNTIF('Data R6'!S318,"&gt;0")+COUNTIF('Data R6'!U318,"&gt;0")+COUNTIF('Data R6'!W318,"&gt;0")+COUNTIF('Data R6'!Y318,"&gt;0"))&gt;0,1,0))</f>
        <v/>
      </c>
      <c r="M5306" t="inlineStr">
        <is>
          <t>Data R</t>
        </is>
      </c>
    </row>
    <row r="5307">
      <c r="A5307" t="inlineStr">
        <is>
          <t>Regional 6</t>
        </is>
      </c>
      <c r="B5307">
        <f>IF('Data R6'!C319="","",'Data R6'!B319)</f>
        <v/>
      </c>
      <c r="C5307">
        <f>IF('Data R6'!C319="","",'Data R6'!C319)</f>
        <v/>
      </c>
      <c r="D5307">
        <f>IF('Data R6'!C319="","",'Data R6'!D319)</f>
        <v/>
      </c>
      <c r="E5307">
        <f>IF('Data R6'!C319="","",'Data R6'!E319)</f>
        <v/>
      </c>
      <c r="F5307">
        <f>IF('Data R6'!C319="","",'Data R6'!F319)</f>
        <v/>
      </c>
      <c r="G5307">
        <f>IF('Data R6'!C319="","",'Data R6'!AD319)</f>
        <v/>
      </c>
      <c r="H5307">
        <f>IF('Data R6'!C319="","",'Data R6'!AC319)</f>
        <v/>
      </c>
      <c r="I5307">
        <f>IF('Data R6'!C319="","",COUNTIF('Data R6'!J319,"&gt;0")+COUNTIF('Data R6'!L319,"&gt;0")+COUNTIF('Data R6'!N319,"&gt;0")+COUNTIF('Data R6'!P319,"&gt;0")+COUNTIF('Data R6'!R319,"&gt;0")+COUNTIF('Data R6'!T319,"&gt;0")+COUNTIF('Data R6'!V319,"&gt;0")+COUNTIF('Data R6'!X319,"&gt;0"))</f>
        <v/>
      </c>
      <c r="J5307">
        <f>IF('Data R6'!C319="","",IF((COUNTIF('Data R6'!K319,"&gt;0")+COUNTIF('Data R6'!M319,"&gt;0")+COUNTIF('Data R6'!O319,"&gt;0")+COUNTIF('Data R6'!Q319,"&gt;0")+COUNTIF('Data R6'!S319,"&gt;0")+COUNTIF('Data R6'!U319,"&gt;0")+COUNTIF('Data R6'!W319,"&gt;0")+COUNTIF('Data R6'!Y319,"&gt;0"))&gt;0,1,0))</f>
        <v/>
      </c>
      <c r="M5307" t="inlineStr">
        <is>
          <t>Data R</t>
        </is>
      </c>
    </row>
    <row r="5308">
      <c r="A5308" t="inlineStr">
        <is>
          <t>Regional 6</t>
        </is>
      </c>
      <c r="B5308">
        <f>IF('Data R6'!C320="","",'Data R6'!B320)</f>
        <v/>
      </c>
      <c r="C5308">
        <f>IF('Data R6'!C320="","",'Data R6'!C320)</f>
        <v/>
      </c>
      <c r="D5308">
        <f>IF('Data R6'!C320="","",'Data R6'!D320)</f>
        <v/>
      </c>
      <c r="E5308">
        <f>IF('Data R6'!C320="","",'Data R6'!E320)</f>
        <v/>
      </c>
      <c r="F5308">
        <f>IF('Data R6'!C320="","",'Data R6'!F320)</f>
        <v/>
      </c>
      <c r="G5308">
        <f>IF('Data R6'!C320="","",'Data R6'!AD320)</f>
        <v/>
      </c>
      <c r="H5308">
        <f>IF('Data R6'!C320="","",'Data R6'!AC320)</f>
        <v/>
      </c>
      <c r="I5308">
        <f>IF('Data R6'!C320="","",COUNTIF('Data R6'!J320,"&gt;0")+COUNTIF('Data R6'!L320,"&gt;0")+COUNTIF('Data R6'!N320,"&gt;0")+COUNTIF('Data R6'!P320,"&gt;0")+COUNTIF('Data R6'!R320,"&gt;0")+COUNTIF('Data R6'!T320,"&gt;0")+COUNTIF('Data R6'!V320,"&gt;0")+COUNTIF('Data R6'!X320,"&gt;0"))</f>
        <v/>
      </c>
      <c r="J5308">
        <f>IF('Data R6'!C320="","",IF((COUNTIF('Data R6'!K320,"&gt;0")+COUNTIF('Data R6'!M320,"&gt;0")+COUNTIF('Data R6'!O320,"&gt;0")+COUNTIF('Data R6'!Q320,"&gt;0")+COUNTIF('Data R6'!S320,"&gt;0")+COUNTIF('Data R6'!U320,"&gt;0")+COUNTIF('Data R6'!W320,"&gt;0")+COUNTIF('Data R6'!Y320,"&gt;0"))&gt;0,1,0))</f>
        <v/>
      </c>
      <c r="M5308" t="inlineStr">
        <is>
          <t>Data R</t>
        </is>
      </c>
    </row>
    <row r="5309">
      <c r="A5309" t="inlineStr">
        <is>
          <t>Regional 6</t>
        </is>
      </c>
      <c r="B5309">
        <f>IF('Data R6'!C321="","",'Data R6'!B321)</f>
        <v/>
      </c>
      <c r="C5309">
        <f>IF('Data R6'!C321="","",'Data R6'!C321)</f>
        <v/>
      </c>
      <c r="D5309">
        <f>IF('Data R6'!C321="","",'Data R6'!D321)</f>
        <v/>
      </c>
      <c r="E5309">
        <f>IF('Data R6'!C321="","",'Data R6'!E321)</f>
        <v/>
      </c>
      <c r="F5309">
        <f>IF('Data R6'!C321="","",'Data R6'!F321)</f>
        <v/>
      </c>
      <c r="G5309">
        <f>IF('Data R6'!C321="","",'Data R6'!AD321)</f>
        <v/>
      </c>
      <c r="H5309">
        <f>IF('Data R6'!C321="","",'Data R6'!AC321)</f>
        <v/>
      </c>
      <c r="I5309">
        <f>IF('Data R6'!C321="","",COUNTIF('Data R6'!J321,"&gt;0")+COUNTIF('Data R6'!L321,"&gt;0")+COUNTIF('Data R6'!N321,"&gt;0")+COUNTIF('Data R6'!P321,"&gt;0")+COUNTIF('Data R6'!R321,"&gt;0")+COUNTIF('Data R6'!T321,"&gt;0")+COUNTIF('Data R6'!V321,"&gt;0")+COUNTIF('Data R6'!X321,"&gt;0"))</f>
        <v/>
      </c>
      <c r="J5309">
        <f>IF('Data R6'!C321="","",IF((COUNTIF('Data R6'!K321,"&gt;0")+COUNTIF('Data R6'!M321,"&gt;0")+COUNTIF('Data R6'!O321,"&gt;0")+COUNTIF('Data R6'!Q321,"&gt;0")+COUNTIF('Data R6'!S321,"&gt;0")+COUNTIF('Data R6'!U321,"&gt;0")+COUNTIF('Data R6'!W321,"&gt;0")+COUNTIF('Data R6'!Y321,"&gt;0"))&gt;0,1,0))</f>
        <v/>
      </c>
      <c r="M5309" t="inlineStr">
        <is>
          <t>Data R</t>
        </is>
      </c>
    </row>
    <row r="5310">
      <c r="A5310" t="inlineStr">
        <is>
          <t>Regional 6</t>
        </is>
      </c>
      <c r="B5310">
        <f>IF('Data R6'!C322="","",'Data R6'!B322)</f>
        <v/>
      </c>
      <c r="C5310">
        <f>IF('Data R6'!C322="","",'Data R6'!C322)</f>
        <v/>
      </c>
      <c r="D5310">
        <f>IF('Data R6'!C322="","",'Data R6'!D322)</f>
        <v/>
      </c>
      <c r="E5310">
        <f>IF('Data R6'!C322="","",'Data R6'!E322)</f>
        <v/>
      </c>
      <c r="F5310">
        <f>IF('Data R6'!C322="","",'Data R6'!F322)</f>
        <v/>
      </c>
      <c r="G5310">
        <f>IF('Data R6'!C322="","",'Data R6'!AD322)</f>
        <v/>
      </c>
      <c r="H5310">
        <f>IF('Data R6'!C322="","",'Data R6'!AC322)</f>
        <v/>
      </c>
      <c r="I5310">
        <f>IF('Data R6'!C322="","",COUNTIF('Data R6'!J322,"&gt;0")+COUNTIF('Data R6'!L322,"&gt;0")+COUNTIF('Data R6'!N322,"&gt;0")+COUNTIF('Data R6'!P322,"&gt;0")+COUNTIF('Data R6'!R322,"&gt;0")+COUNTIF('Data R6'!T322,"&gt;0")+COUNTIF('Data R6'!V322,"&gt;0")+COUNTIF('Data R6'!X322,"&gt;0"))</f>
        <v/>
      </c>
      <c r="J5310">
        <f>IF('Data R6'!C322="","",IF((COUNTIF('Data R6'!K322,"&gt;0")+COUNTIF('Data R6'!M322,"&gt;0")+COUNTIF('Data R6'!O322,"&gt;0")+COUNTIF('Data R6'!Q322,"&gt;0")+COUNTIF('Data R6'!S322,"&gt;0")+COUNTIF('Data R6'!U322,"&gt;0")+COUNTIF('Data R6'!W322,"&gt;0")+COUNTIF('Data R6'!Y322,"&gt;0"))&gt;0,1,0))</f>
        <v/>
      </c>
      <c r="M5310" t="inlineStr">
        <is>
          <t>Data R</t>
        </is>
      </c>
    </row>
    <row r="5311">
      <c r="A5311" t="inlineStr">
        <is>
          <t>Regional 6</t>
        </is>
      </c>
      <c r="B5311">
        <f>IF('Data R6'!C323="","",'Data R6'!B323)</f>
        <v/>
      </c>
      <c r="C5311">
        <f>IF('Data R6'!C323="","",'Data R6'!C323)</f>
        <v/>
      </c>
      <c r="D5311">
        <f>IF('Data R6'!C323="","",'Data R6'!D323)</f>
        <v/>
      </c>
      <c r="E5311">
        <f>IF('Data R6'!C323="","",'Data R6'!E323)</f>
        <v/>
      </c>
      <c r="F5311">
        <f>IF('Data R6'!C323="","",'Data R6'!F323)</f>
        <v/>
      </c>
      <c r="G5311">
        <f>IF('Data R6'!C323="","",'Data R6'!AD323)</f>
        <v/>
      </c>
      <c r="H5311">
        <f>IF('Data R6'!C323="","",'Data R6'!AC323)</f>
        <v/>
      </c>
      <c r="I5311">
        <f>IF('Data R6'!C323="","",COUNTIF('Data R6'!J323,"&gt;0")+COUNTIF('Data R6'!L323,"&gt;0")+COUNTIF('Data R6'!N323,"&gt;0")+COUNTIF('Data R6'!P323,"&gt;0")+COUNTIF('Data R6'!R323,"&gt;0")+COUNTIF('Data R6'!T323,"&gt;0")+COUNTIF('Data R6'!V323,"&gt;0")+COUNTIF('Data R6'!X323,"&gt;0"))</f>
        <v/>
      </c>
      <c r="J5311">
        <f>IF('Data R6'!C323="","",IF((COUNTIF('Data R6'!K323,"&gt;0")+COUNTIF('Data R6'!M323,"&gt;0")+COUNTIF('Data R6'!O323,"&gt;0")+COUNTIF('Data R6'!Q323,"&gt;0")+COUNTIF('Data R6'!S323,"&gt;0")+COUNTIF('Data R6'!U323,"&gt;0")+COUNTIF('Data R6'!W323,"&gt;0")+COUNTIF('Data R6'!Y323,"&gt;0"))&gt;0,1,0))</f>
        <v/>
      </c>
      <c r="M5311" t="inlineStr">
        <is>
          <t>Data R</t>
        </is>
      </c>
    </row>
    <row r="5312">
      <c r="A5312" t="inlineStr">
        <is>
          <t>Regional 6</t>
        </is>
      </c>
      <c r="B5312">
        <f>IF('Data R6'!C324="","",'Data R6'!B324)</f>
        <v/>
      </c>
      <c r="C5312">
        <f>IF('Data R6'!C324="","",'Data R6'!C324)</f>
        <v/>
      </c>
      <c r="D5312">
        <f>IF('Data R6'!C324="","",'Data R6'!D324)</f>
        <v/>
      </c>
      <c r="E5312">
        <f>IF('Data R6'!C324="","",'Data R6'!E324)</f>
        <v/>
      </c>
      <c r="F5312">
        <f>IF('Data R6'!C324="","",'Data R6'!F324)</f>
        <v/>
      </c>
      <c r="G5312">
        <f>IF('Data R6'!C324="","",'Data R6'!AD324)</f>
        <v/>
      </c>
      <c r="H5312">
        <f>IF('Data R6'!C324="","",'Data R6'!AC324)</f>
        <v/>
      </c>
      <c r="I5312">
        <f>IF('Data R6'!C324="","",COUNTIF('Data R6'!J324,"&gt;0")+COUNTIF('Data R6'!L324,"&gt;0")+COUNTIF('Data R6'!N324,"&gt;0")+COUNTIF('Data R6'!P324,"&gt;0")+COUNTIF('Data R6'!R324,"&gt;0")+COUNTIF('Data R6'!T324,"&gt;0")+COUNTIF('Data R6'!V324,"&gt;0")+COUNTIF('Data R6'!X324,"&gt;0"))</f>
        <v/>
      </c>
      <c r="J5312">
        <f>IF('Data R6'!C324="","",IF((COUNTIF('Data R6'!K324,"&gt;0")+COUNTIF('Data R6'!M324,"&gt;0")+COUNTIF('Data R6'!O324,"&gt;0")+COUNTIF('Data R6'!Q324,"&gt;0")+COUNTIF('Data R6'!S324,"&gt;0")+COUNTIF('Data R6'!U324,"&gt;0")+COUNTIF('Data R6'!W324,"&gt;0")+COUNTIF('Data R6'!Y324,"&gt;0"))&gt;0,1,0))</f>
        <v/>
      </c>
      <c r="M5312" t="inlineStr">
        <is>
          <t>Data R</t>
        </is>
      </c>
    </row>
    <row r="5313">
      <c r="A5313" t="inlineStr">
        <is>
          <t>Regional 6</t>
        </is>
      </c>
      <c r="B5313">
        <f>IF('Data R6'!C325="","",'Data R6'!B325)</f>
        <v/>
      </c>
      <c r="C5313">
        <f>IF('Data R6'!C325="","",'Data R6'!C325)</f>
        <v/>
      </c>
      <c r="D5313">
        <f>IF('Data R6'!C325="","",'Data R6'!D325)</f>
        <v/>
      </c>
      <c r="E5313">
        <f>IF('Data R6'!C325="","",'Data R6'!E325)</f>
        <v/>
      </c>
      <c r="F5313">
        <f>IF('Data R6'!C325="","",'Data R6'!F325)</f>
        <v/>
      </c>
      <c r="G5313">
        <f>IF('Data R6'!C325="","",'Data R6'!AD325)</f>
        <v/>
      </c>
      <c r="H5313">
        <f>IF('Data R6'!C325="","",'Data R6'!AC325)</f>
        <v/>
      </c>
      <c r="I5313">
        <f>IF('Data R6'!C325="","",COUNTIF('Data R6'!J325,"&gt;0")+COUNTIF('Data R6'!L325,"&gt;0")+COUNTIF('Data R6'!N325,"&gt;0")+COUNTIF('Data R6'!P325,"&gt;0")+COUNTIF('Data R6'!R325,"&gt;0")+COUNTIF('Data R6'!T325,"&gt;0")+COUNTIF('Data R6'!V325,"&gt;0")+COUNTIF('Data R6'!X325,"&gt;0"))</f>
        <v/>
      </c>
      <c r="J5313">
        <f>IF('Data R6'!C325="","",IF((COUNTIF('Data R6'!K325,"&gt;0")+COUNTIF('Data R6'!M325,"&gt;0")+COUNTIF('Data R6'!O325,"&gt;0")+COUNTIF('Data R6'!Q325,"&gt;0")+COUNTIF('Data R6'!S325,"&gt;0")+COUNTIF('Data R6'!U325,"&gt;0")+COUNTIF('Data R6'!W325,"&gt;0")+COUNTIF('Data R6'!Y325,"&gt;0"))&gt;0,1,0))</f>
        <v/>
      </c>
      <c r="M5313" t="inlineStr">
        <is>
          <t>Data R</t>
        </is>
      </c>
    </row>
    <row r="5314">
      <c r="A5314" t="inlineStr">
        <is>
          <t>Regional 6</t>
        </is>
      </c>
      <c r="B5314">
        <f>IF('Data R6'!C326="","",'Data R6'!B326)</f>
        <v/>
      </c>
      <c r="C5314">
        <f>IF('Data R6'!C326="","",'Data R6'!C326)</f>
        <v/>
      </c>
      <c r="D5314">
        <f>IF('Data R6'!C326="","",'Data R6'!D326)</f>
        <v/>
      </c>
      <c r="E5314">
        <f>IF('Data R6'!C326="","",'Data R6'!E326)</f>
        <v/>
      </c>
      <c r="F5314">
        <f>IF('Data R6'!C326="","",'Data R6'!F326)</f>
        <v/>
      </c>
      <c r="G5314">
        <f>IF('Data R6'!C326="","",'Data R6'!AD326)</f>
        <v/>
      </c>
      <c r="H5314">
        <f>IF('Data R6'!C326="","",'Data R6'!AC326)</f>
        <v/>
      </c>
      <c r="I5314">
        <f>IF('Data R6'!C326="","",COUNTIF('Data R6'!J326,"&gt;0")+COUNTIF('Data R6'!L326,"&gt;0")+COUNTIF('Data R6'!N326,"&gt;0")+COUNTIF('Data R6'!P326,"&gt;0")+COUNTIF('Data R6'!R326,"&gt;0")+COUNTIF('Data R6'!T326,"&gt;0")+COUNTIF('Data R6'!V326,"&gt;0")+COUNTIF('Data R6'!X326,"&gt;0"))</f>
        <v/>
      </c>
      <c r="J5314">
        <f>IF('Data R6'!C326="","",IF((COUNTIF('Data R6'!K326,"&gt;0")+COUNTIF('Data R6'!M326,"&gt;0")+COUNTIF('Data R6'!O326,"&gt;0")+COUNTIF('Data R6'!Q326,"&gt;0")+COUNTIF('Data R6'!S326,"&gt;0")+COUNTIF('Data R6'!U326,"&gt;0")+COUNTIF('Data R6'!W326,"&gt;0")+COUNTIF('Data R6'!Y326,"&gt;0"))&gt;0,1,0))</f>
        <v/>
      </c>
      <c r="M5314" t="inlineStr">
        <is>
          <t>Data R</t>
        </is>
      </c>
    </row>
    <row r="5315">
      <c r="A5315" t="inlineStr">
        <is>
          <t>Regional 6</t>
        </is>
      </c>
      <c r="B5315">
        <f>IF('Data R6'!C327="","",'Data R6'!B327)</f>
        <v/>
      </c>
      <c r="C5315">
        <f>IF('Data R6'!C327="","",'Data R6'!C327)</f>
        <v/>
      </c>
      <c r="D5315">
        <f>IF('Data R6'!C327="","",'Data R6'!D327)</f>
        <v/>
      </c>
      <c r="E5315">
        <f>IF('Data R6'!C327="","",'Data R6'!E327)</f>
        <v/>
      </c>
      <c r="F5315">
        <f>IF('Data R6'!C327="","",'Data R6'!F327)</f>
        <v/>
      </c>
      <c r="G5315">
        <f>IF('Data R6'!C327="","",'Data R6'!AD327)</f>
        <v/>
      </c>
      <c r="H5315">
        <f>IF('Data R6'!C327="","",'Data R6'!AC327)</f>
        <v/>
      </c>
      <c r="I5315">
        <f>IF('Data R6'!C327="","",COUNTIF('Data R6'!J327,"&gt;0")+COUNTIF('Data R6'!L327,"&gt;0")+COUNTIF('Data R6'!N327,"&gt;0")+COUNTIF('Data R6'!P327,"&gt;0")+COUNTIF('Data R6'!R327,"&gt;0")+COUNTIF('Data R6'!T327,"&gt;0")+COUNTIF('Data R6'!V327,"&gt;0")+COUNTIF('Data R6'!X327,"&gt;0"))</f>
        <v/>
      </c>
      <c r="J5315">
        <f>IF('Data R6'!C327="","",IF((COUNTIF('Data R6'!K327,"&gt;0")+COUNTIF('Data R6'!M327,"&gt;0")+COUNTIF('Data R6'!O327,"&gt;0")+COUNTIF('Data R6'!Q327,"&gt;0")+COUNTIF('Data R6'!S327,"&gt;0")+COUNTIF('Data R6'!U327,"&gt;0")+COUNTIF('Data R6'!W327,"&gt;0")+COUNTIF('Data R6'!Y327,"&gt;0"))&gt;0,1,0))</f>
        <v/>
      </c>
      <c r="M5315" t="inlineStr">
        <is>
          <t>Data R</t>
        </is>
      </c>
    </row>
    <row r="5316">
      <c r="A5316" t="inlineStr">
        <is>
          <t>Regional 6</t>
        </is>
      </c>
      <c r="B5316">
        <f>IF('Data R6'!C328="","",'Data R6'!B328)</f>
        <v/>
      </c>
      <c r="C5316">
        <f>IF('Data R6'!C328="","",'Data R6'!C328)</f>
        <v/>
      </c>
      <c r="D5316">
        <f>IF('Data R6'!C328="","",'Data R6'!D328)</f>
        <v/>
      </c>
      <c r="E5316">
        <f>IF('Data R6'!C328="","",'Data R6'!E328)</f>
        <v/>
      </c>
      <c r="F5316">
        <f>IF('Data R6'!C328="","",'Data R6'!F328)</f>
        <v/>
      </c>
      <c r="G5316">
        <f>IF('Data R6'!C328="","",'Data R6'!AD328)</f>
        <v/>
      </c>
      <c r="H5316">
        <f>IF('Data R6'!C328="","",'Data R6'!AC328)</f>
        <v/>
      </c>
      <c r="I5316">
        <f>IF('Data R6'!C328="","",COUNTIF('Data R6'!J328,"&gt;0")+COUNTIF('Data R6'!L328,"&gt;0")+COUNTIF('Data R6'!N328,"&gt;0")+COUNTIF('Data R6'!P328,"&gt;0")+COUNTIF('Data R6'!R328,"&gt;0")+COUNTIF('Data R6'!T328,"&gt;0")+COUNTIF('Data R6'!V328,"&gt;0")+COUNTIF('Data R6'!X328,"&gt;0"))</f>
        <v/>
      </c>
      <c r="J5316">
        <f>IF('Data R6'!C328="","",IF((COUNTIF('Data R6'!K328,"&gt;0")+COUNTIF('Data R6'!M328,"&gt;0")+COUNTIF('Data R6'!O328,"&gt;0")+COUNTIF('Data R6'!Q328,"&gt;0")+COUNTIF('Data R6'!S328,"&gt;0")+COUNTIF('Data R6'!U328,"&gt;0")+COUNTIF('Data R6'!W328,"&gt;0")+COUNTIF('Data R6'!Y328,"&gt;0"))&gt;0,1,0))</f>
        <v/>
      </c>
      <c r="M5316" t="inlineStr">
        <is>
          <t>Data R</t>
        </is>
      </c>
    </row>
    <row r="5317">
      <c r="A5317" t="inlineStr">
        <is>
          <t>Regional 6</t>
        </is>
      </c>
      <c r="B5317">
        <f>IF('Data R6'!C329="","",'Data R6'!B329)</f>
        <v/>
      </c>
      <c r="C5317">
        <f>IF('Data R6'!C329="","",'Data R6'!C329)</f>
        <v/>
      </c>
      <c r="D5317">
        <f>IF('Data R6'!C329="","",'Data R6'!D329)</f>
        <v/>
      </c>
      <c r="E5317">
        <f>IF('Data R6'!C329="","",'Data R6'!E329)</f>
        <v/>
      </c>
      <c r="F5317">
        <f>IF('Data R6'!C329="","",'Data R6'!F329)</f>
        <v/>
      </c>
      <c r="G5317">
        <f>IF('Data R6'!C329="","",'Data R6'!AD329)</f>
        <v/>
      </c>
      <c r="H5317">
        <f>IF('Data R6'!C329="","",'Data R6'!AC329)</f>
        <v/>
      </c>
      <c r="I5317">
        <f>IF('Data R6'!C329="","",COUNTIF('Data R6'!J329,"&gt;0")+COUNTIF('Data R6'!L329,"&gt;0")+COUNTIF('Data R6'!N329,"&gt;0")+COUNTIF('Data R6'!P329,"&gt;0")+COUNTIF('Data R6'!R329,"&gt;0")+COUNTIF('Data R6'!T329,"&gt;0")+COUNTIF('Data R6'!V329,"&gt;0")+COUNTIF('Data R6'!X329,"&gt;0"))</f>
        <v/>
      </c>
      <c r="J5317">
        <f>IF('Data R6'!C329="","",IF((COUNTIF('Data R6'!K329,"&gt;0")+COUNTIF('Data R6'!M329,"&gt;0")+COUNTIF('Data R6'!O329,"&gt;0")+COUNTIF('Data R6'!Q329,"&gt;0")+COUNTIF('Data R6'!S329,"&gt;0")+COUNTIF('Data R6'!U329,"&gt;0")+COUNTIF('Data R6'!W329,"&gt;0")+COUNTIF('Data R6'!Y329,"&gt;0"))&gt;0,1,0))</f>
        <v/>
      </c>
      <c r="M5317" t="inlineStr">
        <is>
          <t>Data R</t>
        </is>
      </c>
    </row>
    <row r="5318">
      <c r="A5318" t="inlineStr">
        <is>
          <t>Regional 6</t>
        </is>
      </c>
      <c r="B5318">
        <f>IF('Data R6'!C330="","",'Data R6'!B330)</f>
        <v/>
      </c>
      <c r="C5318">
        <f>IF('Data R6'!C330="","",'Data R6'!C330)</f>
        <v/>
      </c>
      <c r="D5318">
        <f>IF('Data R6'!C330="","",'Data R6'!D330)</f>
        <v/>
      </c>
      <c r="E5318">
        <f>IF('Data R6'!C330="","",'Data R6'!E330)</f>
        <v/>
      </c>
      <c r="F5318">
        <f>IF('Data R6'!C330="","",'Data R6'!F330)</f>
        <v/>
      </c>
      <c r="G5318">
        <f>IF('Data R6'!C330="","",'Data R6'!AD330)</f>
        <v/>
      </c>
      <c r="H5318">
        <f>IF('Data R6'!C330="","",'Data R6'!AC330)</f>
        <v/>
      </c>
      <c r="I5318">
        <f>IF('Data R6'!C330="","",COUNTIF('Data R6'!J330,"&gt;0")+COUNTIF('Data R6'!L330,"&gt;0")+COUNTIF('Data R6'!N330,"&gt;0")+COUNTIF('Data R6'!P330,"&gt;0")+COUNTIF('Data R6'!R330,"&gt;0")+COUNTIF('Data R6'!T330,"&gt;0")+COUNTIF('Data R6'!V330,"&gt;0")+COUNTIF('Data R6'!X330,"&gt;0"))</f>
        <v/>
      </c>
      <c r="J5318">
        <f>IF('Data R6'!C330="","",IF((COUNTIF('Data R6'!K330,"&gt;0")+COUNTIF('Data R6'!M330,"&gt;0")+COUNTIF('Data R6'!O330,"&gt;0")+COUNTIF('Data R6'!Q330,"&gt;0")+COUNTIF('Data R6'!S330,"&gt;0")+COUNTIF('Data R6'!U330,"&gt;0")+COUNTIF('Data R6'!W330,"&gt;0")+COUNTIF('Data R6'!Y330,"&gt;0"))&gt;0,1,0))</f>
        <v/>
      </c>
      <c r="M5318" t="inlineStr">
        <is>
          <t>Data R</t>
        </is>
      </c>
    </row>
    <row r="5319">
      <c r="A5319" t="inlineStr">
        <is>
          <t>Regional 6</t>
        </is>
      </c>
      <c r="B5319">
        <f>IF('Data R6'!C331="","",'Data R6'!B331)</f>
        <v/>
      </c>
      <c r="C5319">
        <f>IF('Data R6'!C331="","",'Data R6'!C331)</f>
        <v/>
      </c>
      <c r="D5319">
        <f>IF('Data R6'!C331="","",'Data R6'!D331)</f>
        <v/>
      </c>
      <c r="E5319">
        <f>IF('Data R6'!C331="","",'Data R6'!E331)</f>
        <v/>
      </c>
      <c r="F5319">
        <f>IF('Data R6'!C331="","",'Data R6'!F331)</f>
        <v/>
      </c>
      <c r="G5319">
        <f>IF('Data R6'!C331="","",'Data R6'!AD331)</f>
        <v/>
      </c>
      <c r="H5319">
        <f>IF('Data R6'!C331="","",'Data R6'!AC331)</f>
        <v/>
      </c>
      <c r="I5319">
        <f>IF('Data R6'!C331="","",COUNTIF('Data R6'!J331,"&gt;0")+COUNTIF('Data R6'!L331,"&gt;0")+COUNTIF('Data R6'!N331,"&gt;0")+COUNTIF('Data R6'!P331,"&gt;0")+COUNTIF('Data R6'!R331,"&gt;0")+COUNTIF('Data R6'!T331,"&gt;0")+COUNTIF('Data R6'!V331,"&gt;0")+COUNTIF('Data R6'!X331,"&gt;0"))</f>
        <v/>
      </c>
      <c r="J5319">
        <f>IF('Data R6'!C331="","",IF((COUNTIF('Data R6'!K331,"&gt;0")+COUNTIF('Data R6'!M331,"&gt;0")+COUNTIF('Data R6'!O331,"&gt;0")+COUNTIF('Data R6'!Q331,"&gt;0")+COUNTIF('Data R6'!S331,"&gt;0")+COUNTIF('Data R6'!U331,"&gt;0")+COUNTIF('Data R6'!W331,"&gt;0")+COUNTIF('Data R6'!Y331,"&gt;0"))&gt;0,1,0))</f>
        <v/>
      </c>
      <c r="M5319" t="inlineStr">
        <is>
          <t>Data R</t>
        </is>
      </c>
    </row>
    <row r="5320">
      <c r="A5320" t="inlineStr">
        <is>
          <t>Regional 6</t>
        </is>
      </c>
      <c r="B5320">
        <f>IF('Data R6'!C332="","",'Data R6'!B332)</f>
        <v/>
      </c>
      <c r="C5320">
        <f>IF('Data R6'!C332="","",'Data R6'!C332)</f>
        <v/>
      </c>
      <c r="D5320">
        <f>IF('Data R6'!C332="","",'Data R6'!D332)</f>
        <v/>
      </c>
      <c r="E5320">
        <f>IF('Data R6'!C332="","",'Data R6'!E332)</f>
        <v/>
      </c>
      <c r="F5320">
        <f>IF('Data R6'!C332="","",'Data R6'!F332)</f>
        <v/>
      </c>
      <c r="G5320">
        <f>IF('Data R6'!C332="","",'Data R6'!AD332)</f>
        <v/>
      </c>
      <c r="H5320">
        <f>IF('Data R6'!C332="","",'Data R6'!AC332)</f>
        <v/>
      </c>
      <c r="I5320">
        <f>IF('Data R6'!C332="","",COUNTIF('Data R6'!J332,"&gt;0")+COUNTIF('Data R6'!L332,"&gt;0")+COUNTIF('Data R6'!N332,"&gt;0")+COUNTIF('Data R6'!P332,"&gt;0")+COUNTIF('Data R6'!R332,"&gt;0")+COUNTIF('Data R6'!T332,"&gt;0")+COUNTIF('Data R6'!V332,"&gt;0")+COUNTIF('Data R6'!X332,"&gt;0"))</f>
        <v/>
      </c>
      <c r="J5320">
        <f>IF('Data R6'!C332="","",IF((COUNTIF('Data R6'!K332,"&gt;0")+COUNTIF('Data R6'!M332,"&gt;0")+COUNTIF('Data R6'!O332,"&gt;0")+COUNTIF('Data R6'!Q332,"&gt;0")+COUNTIF('Data R6'!S332,"&gt;0")+COUNTIF('Data R6'!U332,"&gt;0")+COUNTIF('Data R6'!W332,"&gt;0")+COUNTIF('Data R6'!Y332,"&gt;0"))&gt;0,1,0))</f>
        <v/>
      </c>
      <c r="M5320" t="inlineStr">
        <is>
          <t>Data R</t>
        </is>
      </c>
    </row>
    <row r="5321">
      <c r="A5321" t="inlineStr">
        <is>
          <t>Regional 6</t>
        </is>
      </c>
      <c r="B5321">
        <f>IF('Data R6'!C333="","",'Data R6'!B333)</f>
        <v/>
      </c>
      <c r="C5321">
        <f>IF('Data R6'!C333="","",'Data R6'!C333)</f>
        <v/>
      </c>
      <c r="D5321">
        <f>IF('Data R6'!C333="","",'Data R6'!D333)</f>
        <v/>
      </c>
      <c r="E5321">
        <f>IF('Data R6'!C333="","",'Data R6'!E333)</f>
        <v/>
      </c>
      <c r="F5321">
        <f>IF('Data R6'!C333="","",'Data R6'!F333)</f>
        <v/>
      </c>
      <c r="G5321">
        <f>IF('Data R6'!C333="","",'Data R6'!AD333)</f>
        <v/>
      </c>
      <c r="H5321">
        <f>IF('Data R6'!C333="","",'Data R6'!AC333)</f>
        <v/>
      </c>
      <c r="I5321">
        <f>IF('Data R6'!C333="","",COUNTIF('Data R6'!J333,"&gt;0")+COUNTIF('Data R6'!L333,"&gt;0")+COUNTIF('Data R6'!N333,"&gt;0")+COUNTIF('Data R6'!P333,"&gt;0")+COUNTIF('Data R6'!R333,"&gt;0")+COUNTIF('Data R6'!T333,"&gt;0")+COUNTIF('Data R6'!V333,"&gt;0")+COUNTIF('Data R6'!X333,"&gt;0"))</f>
        <v/>
      </c>
      <c r="J5321">
        <f>IF('Data R6'!C333="","",IF((COUNTIF('Data R6'!K333,"&gt;0")+COUNTIF('Data R6'!M333,"&gt;0")+COUNTIF('Data R6'!O333,"&gt;0")+COUNTIF('Data R6'!Q333,"&gt;0")+COUNTIF('Data R6'!S333,"&gt;0")+COUNTIF('Data R6'!U333,"&gt;0")+COUNTIF('Data R6'!W333,"&gt;0")+COUNTIF('Data R6'!Y333,"&gt;0"))&gt;0,1,0))</f>
        <v/>
      </c>
      <c r="M5321" t="inlineStr">
        <is>
          <t>Data R</t>
        </is>
      </c>
    </row>
    <row r="5322">
      <c r="A5322" t="inlineStr">
        <is>
          <t>Regional 6</t>
        </is>
      </c>
      <c r="B5322">
        <f>IF('Data R6'!C334="","",'Data R6'!B334)</f>
        <v/>
      </c>
      <c r="C5322">
        <f>IF('Data R6'!C334="","",'Data R6'!C334)</f>
        <v/>
      </c>
      <c r="D5322">
        <f>IF('Data R6'!C334="","",'Data R6'!D334)</f>
        <v/>
      </c>
      <c r="E5322">
        <f>IF('Data R6'!C334="","",'Data R6'!E334)</f>
        <v/>
      </c>
      <c r="F5322">
        <f>IF('Data R6'!C334="","",'Data R6'!F334)</f>
        <v/>
      </c>
      <c r="G5322">
        <f>IF('Data R6'!C334="","",'Data R6'!AD334)</f>
        <v/>
      </c>
      <c r="H5322">
        <f>IF('Data R6'!C334="","",'Data R6'!AC334)</f>
        <v/>
      </c>
      <c r="I5322">
        <f>IF('Data R6'!C334="","",COUNTIF('Data R6'!J334,"&gt;0")+COUNTIF('Data R6'!L334,"&gt;0")+COUNTIF('Data R6'!N334,"&gt;0")+COUNTIF('Data R6'!P334,"&gt;0")+COUNTIF('Data R6'!R334,"&gt;0")+COUNTIF('Data R6'!T334,"&gt;0")+COUNTIF('Data R6'!V334,"&gt;0")+COUNTIF('Data R6'!X334,"&gt;0"))</f>
        <v/>
      </c>
      <c r="J5322">
        <f>IF('Data R6'!C334="","",IF((COUNTIF('Data R6'!K334,"&gt;0")+COUNTIF('Data R6'!M334,"&gt;0")+COUNTIF('Data R6'!O334,"&gt;0")+COUNTIF('Data R6'!Q334,"&gt;0")+COUNTIF('Data R6'!S334,"&gt;0")+COUNTIF('Data R6'!U334,"&gt;0")+COUNTIF('Data R6'!W334,"&gt;0")+COUNTIF('Data R6'!Y334,"&gt;0"))&gt;0,1,0))</f>
        <v/>
      </c>
      <c r="M5322" t="inlineStr">
        <is>
          <t>Data R</t>
        </is>
      </c>
    </row>
    <row r="5323">
      <c r="A5323" t="inlineStr">
        <is>
          <t>Regional 6</t>
        </is>
      </c>
      <c r="B5323">
        <f>IF('Data R6'!C335="","",'Data R6'!B335)</f>
        <v/>
      </c>
      <c r="C5323">
        <f>IF('Data R6'!C335="","",'Data R6'!C335)</f>
        <v/>
      </c>
      <c r="D5323">
        <f>IF('Data R6'!C335="","",'Data R6'!D335)</f>
        <v/>
      </c>
      <c r="E5323">
        <f>IF('Data R6'!C335="","",'Data R6'!E335)</f>
        <v/>
      </c>
      <c r="F5323">
        <f>IF('Data R6'!C335="","",'Data R6'!F335)</f>
        <v/>
      </c>
      <c r="G5323">
        <f>IF('Data R6'!C335="","",'Data R6'!AD335)</f>
        <v/>
      </c>
      <c r="H5323">
        <f>IF('Data R6'!C335="","",'Data R6'!AC335)</f>
        <v/>
      </c>
      <c r="I5323">
        <f>IF('Data R6'!C335="","",COUNTIF('Data R6'!J335,"&gt;0")+COUNTIF('Data R6'!L335,"&gt;0")+COUNTIF('Data R6'!N335,"&gt;0")+COUNTIF('Data R6'!P335,"&gt;0")+COUNTIF('Data R6'!R335,"&gt;0")+COUNTIF('Data R6'!T335,"&gt;0")+COUNTIF('Data R6'!V335,"&gt;0")+COUNTIF('Data R6'!X335,"&gt;0"))</f>
        <v/>
      </c>
      <c r="J5323">
        <f>IF('Data R6'!C335="","",IF((COUNTIF('Data R6'!K335,"&gt;0")+COUNTIF('Data R6'!M335,"&gt;0")+COUNTIF('Data R6'!O335,"&gt;0")+COUNTIF('Data R6'!Q335,"&gt;0")+COUNTIF('Data R6'!S335,"&gt;0")+COUNTIF('Data R6'!U335,"&gt;0")+COUNTIF('Data R6'!W335,"&gt;0")+COUNTIF('Data R6'!Y335,"&gt;0"))&gt;0,1,0))</f>
        <v/>
      </c>
      <c r="M5323" t="inlineStr">
        <is>
          <t>Data R</t>
        </is>
      </c>
    </row>
    <row r="5324">
      <c r="A5324" t="inlineStr">
        <is>
          <t>Regional 6</t>
        </is>
      </c>
      <c r="B5324">
        <f>IF('Data R6'!C336="","",'Data R6'!B336)</f>
        <v/>
      </c>
      <c r="C5324">
        <f>IF('Data R6'!C336="","",'Data R6'!C336)</f>
        <v/>
      </c>
      <c r="D5324">
        <f>IF('Data R6'!C336="","",'Data R6'!D336)</f>
        <v/>
      </c>
      <c r="E5324">
        <f>IF('Data R6'!C336="","",'Data R6'!E336)</f>
        <v/>
      </c>
      <c r="F5324">
        <f>IF('Data R6'!C336="","",'Data R6'!F336)</f>
        <v/>
      </c>
      <c r="G5324">
        <f>IF('Data R6'!C336="","",'Data R6'!AD336)</f>
        <v/>
      </c>
      <c r="H5324">
        <f>IF('Data R6'!C336="","",'Data R6'!AC336)</f>
        <v/>
      </c>
      <c r="I5324">
        <f>IF('Data R6'!C336="","",COUNTIF('Data R6'!J336,"&gt;0")+COUNTIF('Data R6'!L336,"&gt;0")+COUNTIF('Data R6'!N336,"&gt;0")+COUNTIF('Data R6'!P336,"&gt;0")+COUNTIF('Data R6'!R336,"&gt;0")+COUNTIF('Data R6'!T336,"&gt;0")+COUNTIF('Data R6'!V336,"&gt;0")+COUNTIF('Data R6'!X336,"&gt;0"))</f>
        <v/>
      </c>
      <c r="J5324">
        <f>IF('Data R6'!C336="","",IF((COUNTIF('Data R6'!K336,"&gt;0")+COUNTIF('Data R6'!M336,"&gt;0")+COUNTIF('Data R6'!O336,"&gt;0")+COUNTIF('Data R6'!Q336,"&gt;0")+COUNTIF('Data R6'!S336,"&gt;0")+COUNTIF('Data R6'!U336,"&gt;0")+COUNTIF('Data R6'!W336,"&gt;0")+COUNTIF('Data R6'!Y336,"&gt;0"))&gt;0,1,0))</f>
        <v/>
      </c>
      <c r="M5324" t="inlineStr">
        <is>
          <t>Data R</t>
        </is>
      </c>
    </row>
    <row r="5325">
      <c r="A5325" t="inlineStr">
        <is>
          <t>Regional 6</t>
        </is>
      </c>
      <c r="B5325">
        <f>IF('Data R6'!C337="","",'Data R6'!B337)</f>
        <v/>
      </c>
      <c r="C5325">
        <f>IF('Data R6'!C337="","",'Data R6'!C337)</f>
        <v/>
      </c>
      <c r="D5325">
        <f>IF('Data R6'!C337="","",'Data R6'!D337)</f>
        <v/>
      </c>
      <c r="E5325">
        <f>IF('Data R6'!C337="","",'Data R6'!E337)</f>
        <v/>
      </c>
      <c r="F5325">
        <f>IF('Data R6'!C337="","",'Data R6'!F337)</f>
        <v/>
      </c>
      <c r="G5325">
        <f>IF('Data R6'!C337="","",'Data R6'!AD337)</f>
        <v/>
      </c>
      <c r="H5325">
        <f>IF('Data R6'!C337="","",'Data R6'!AC337)</f>
        <v/>
      </c>
      <c r="I5325">
        <f>IF('Data R6'!C337="","",COUNTIF('Data R6'!J337,"&gt;0")+COUNTIF('Data R6'!L337,"&gt;0")+COUNTIF('Data R6'!N337,"&gt;0")+COUNTIF('Data R6'!P337,"&gt;0")+COUNTIF('Data R6'!R337,"&gt;0")+COUNTIF('Data R6'!T337,"&gt;0")+COUNTIF('Data R6'!V337,"&gt;0")+COUNTIF('Data R6'!X337,"&gt;0"))</f>
        <v/>
      </c>
      <c r="J5325">
        <f>IF('Data R6'!C337="","",IF((COUNTIF('Data R6'!K337,"&gt;0")+COUNTIF('Data R6'!M337,"&gt;0")+COUNTIF('Data R6'!O337,"&gt;0")+COUNTIF('Data R6'!Q337,"&gt;0")+COUNTIF('Data R6'!S337,"&gt;0")+COUNTIF('Data R6'!U337,"&gt;0")+COUNTIF('Data R6'!W337,"&gt;0")+COUNTIF('Data R6'!Y337,"&gt;0"))&gt;0,1,0))</f>
        <v/>
      </c>
      <c r="M5325" t="inlineStr">
        <is>
          <t>Data R</t>
        </is>
      </c>
    </row>
    <row r="5326">
      <c r="A5326" t="inlineStr">
        <is>
          <t>Regional 6</t>
        </is>
      </c>
      <c r="B5326">
        <f>IF('Data R6'!C338="","",'Data R6'!B338)</f>
        <v/>
      </c>
      <c r="C5326">
        <f>IF('Data R6'!C338="","",'Data R6'!C338)</f>
        <v/>
      </c>
      <c r="D5326">
        <f>IF('Data R6'!C338="","",'Data R6'!D338)</f>
        <v/>
      </c>
      <c r="E5326">
        <f>IF('Data R6'!C338="","",'Data R6'!E338)</f>
        <v/>
      </c>
      <c r="F5326">
        <f>IF('Data R6'!C338="","",'Data R6'!F338)</f>
        <v/>
      </c>
      <c r="G5326">
        <f>IF('Data R6'!C338="","",'Data R6'!AD338)</f>
        <v/>
      </c>
      <c r="H5326">
        <f>IF('Data R6'!C338="","",'Data R6'!AC338)</f>
        <v/>
      </c>
      <c r="I5326">
        <f>IF('Data R6'!C338="","",COUNTIF('Data R6'!J338,"&gt;0")+COUNTIF('Data R6'!L338,"&gt;0")+COUNTIF('Data R6'!N338,"&gt;0")+COUNTIF('Data R6'!P338,"&gt;0")+COUNTIF('Data R6'!R338,"&gt;0")+COUNTIF('Data R6'!T338,"&gt;0")+COUNTIF('Data R6'!V338,"&gt;0")+COUNTIF('Data R6'!X338,"&gt;0"))</f>
        <v/>
      </c>
      <c r="J5326">
        <f>IF('Data R6'!C338="","",IF((COUNTIF('Data R6'!K338,"&gt;0")+COUNTIF('Data R6'!M338,"&gt;0")+COUNTIF('Data R6'!O338,"&gt;0")+COUNTIF('Data R6'!Q338,"&gt;0")+COUNTIF('Data R6'!S338,"&gt;0")+COUNTIF('Data R6'!U338,"&gt;0")+COUNTIF('Data R6'!W338,"&gt;0")+COUNTIF('Data R6'!Y338,"&gt;0"))&gt;0,1,0))</f>
        <v/>
      </c>
      <c r="M5326" t="inlineStr">
        <is>
          <t>Data R</t>
        </is>
      </c>
    </row>
    <row r="5327">
      <c r="A5327" t="inlineStr">
        <is>
          <t>Regional 6</t>
        </is>
      </c>
      <c r="B5327">
        <f>IF('Data R6'!C339="","",'Data R6'!B339)</f>
        <v/>
      </c>
      <c r="C5327">
        <f>IF('Data R6'!C339="","",'Data R6'!C339)</f>
        <v/>
      </c>
      <c r="D5327">
        <f>IF('Data R6'!C339="","",'Data R6'!D339)</f>
        <v/>
      </c>
      <c r="E5327">
        <f>IF('Data R6'!C339="","",'Data R6'!E339)</f>
        <v/>
      </c>
      <c r="F5327">
        <f>IF('Data R6'!C339="","",'Data R6'!F339)</f>
        <v/>
      </c>
      <c r="G5327">
        <f>IF('Data R6'!C339="","",'Data R6'!AD339)</f>
        <v/>
      </c>
      <c r="H5327">
        <f>IF('Data R6'!C339="","",'Data R6'!AC339)</f>
        <v/>
      </c>
      <c r="I5327">
        <f>IF('Data R6'!C339="","",COUNTIF('Data R6'!J339,"&gt;0")+COUNTIF('Data R6'!L339,"&gt;0")+COUNTIF('Data R6'!N339,"&gt;0")+COUNTIF('Data R6'!P339,"&gt;0")+COUNTIF('Data R6'!R339,"&gt;0")+COUNTIF('Data R6'!T339,"&gt;0")+COUNTIF('Data R6'!V339,"&gt;0")+COUNTIF('Data R6'!X339,"&gt;0"))</f>
        <v/>
      </c>
      <c r="J5327">
        <f>IF('Data R6'!C339="","",IF((COUNTIF('Data R6'!K339,"&gt;0")+COUNTIF('Data R6'!M339,"&gt;0")+COUNTIF('Data R6'!O339,"&gt;0")+COUNTIF('Data R6'!Q339,"&gt;0")+COUNTIF('Data R6'!S339,"&gt;0")+COUNTIF('Data R6'!U339,"&gt;0")+COUNTIF('Data R6'!W339,"&gt;0")+COUNTIF('Data R6'!Y339,"&gt;0"))&gt;0,1,0))</f>
        <v/>
      </c>
      <c r="M5327" t="inlineStr">
        <is>
          <t>Data R</t>
        </is>
      </c>
    </row>
    <row r="5328">
      <c r="A5328" t="inlineStr">
        <is>
          <t>Regional 6</t>
        </is>
      </c>
      <c r="B5328">
        <f>IF('Data R6'!C340="","",'Data R6'!B340)</f>
        <v/>
      </c>
      <c r="C5328">
        <f>IF('Data R6'!C340="","",'Data R6'!C340)</f>
        <v/>
      </c>
      <c r="D5328">
        <f>IF('Data R6'!C340="","",'Data R6'!D340)</f>
        <v/>
      </c>
      <c r="E5328">
        <f>IF('Data R6'!C340="","",'Data R6'!E340)</f>
        <v/>
      </c>
      <c r="F5328">
        <f>IF('Data R6'!C340="","",'Data R6'!F340)</f>
        <v/>
      </c>
      <c r="G5328">
        <f>IF('Data R6'!C340="","",'Data R6'!AD340)</f>
        <v/>
      </c>
      <c r="H5328">
        <f>IF('Data R6'!C340="","",'Data R6'!AC340)</f>
        <v/>
      </c>
      <c r="I5328">
        <f>IF('Data R6'!C340="","",COUNTIF('Data R6'!J340,"&gt;0")+COUNTIF('Data R6'!L340,"&gt;0")+COUNTIF('Data R6'!N340,"&gt;0")+COUNTIF('Data R6'!P340,"&gt;0")+COUNTIF('Data R6'!R340,"&gt;0")+COUNTIF('Data R6'!T340,"&gt;0")+COUNTIF('Data R6'!V340,"&gt;0")+COUNTIF('Data R6'!X340,"&gt;0"))</f>
        <v/>
      </c>
      <c r="J5328">
        <f>IF('Data R6'!C340="","",IF((COUNTIF('Data R6'!K340,"&gt;0")+COUNTIF('Data R6'!M340,"&gt;0")+COUNTIF('Data R6'!O340,"&gt;0")+COUNTIF('Data R6'!Q340,"&gt;0")+COUNTIF('Data R6'!S340,"&gt;0")+COUNTIF('Data R6'!U340,"&gt;0")+COUNTIF('Data R6'!W340,"&gt;0")+COUNTIF('Data R6'!Y340,"&gt;0"))&gt;0,1,0))</f>
        <v/>
      </c>
      <c r="M5328" t="inlineStr">
        <is>
          <t>Data R</t>
        </is>
      </c>
    </row>
    <row r="5329">
      <c r="A5329" t="inlineStr">
        <is>
          <t>Regional 6</t>
        </is>
      </c>
      <c r="B5329">
        <f>IF('Data R6'!C341="","",'Data R6'!B341)</f>
        <v/>
      </c>
      <c r="C5329">
        <f>IF('Data R6'!C341="","",'Data R6'!C341)</f>
        <v/>
      </c>
      <c r="D5329">
        <f>IF('Data R6'!C341="","",'Data R6'!D341)</f>
        <v/>
      </c>
      <c r="E5329">
        <f>IF('Data R6'!C341="","",'Data R6'!E341)</f>
        <v/>
      </c>
      <c r="F5329">
        <f>IF('Data R6'!C341="","",'Data R6'!F341)</f>
        <v/>
      </c>
      <c r="G5329">
        <f>IF('Data R6'!C341="","",'Data R6'!AD341)</f>
        <v/>
      </c>
      <c r="H5329">
        <f>IF('Data R6'!C341="","",'Data R6'!AC341)</f>
        <v/>
      </c>
      <c r="I5329">
        <f>IF('Data R6'!C341="","",COUNTIF('Data R6'!J341,"&gt;0")+COUNTIF('Data R6'!L341,"&gt;0")+COUNTIF('Data R6'!N341,"&gt;0")+COUNTIF('Data R6'!P341,"&gt;0")+COUNTIF('Data R6'!R341,"&gt;0")+COUNTIF('Data R6'!T341,"&gt;0")+COUNTIF('Data R6'!V341,"&gt;0")+COUNTIF('Data R6'!X341,"&gt;0"))</f>
        <v/>
      </c>
      <c r="J5329">
        <f>IF('Data R6'!C341="","",IF((COUNTIF('Data R6'!K341,"&gt;0")+COUNTIF('Data R6'!M341,"&gt;0")+COUNTIF('Data R6'!O341,"&gt;0")+COUNTIF('Data R6'!Q341,"&gt;0")+COUNTIF('Data R6'!S341,"&gt;0")+COUNTIF('Data R6'!U341,"&gt;0")+COUNTIF('Data R6'!W341,"&gt;0")+COUNTIF('Data R6'!Y341,"&gt;0"))&gt;0,1,0))</f>
        <v/>
      </c>
      <c r="M5329" t="inlineStr">
        <is>
          <t>Data R</t>
        </is>
      </c>
    </row>
    <row r="5330">
      <c r="A5330" t="inlineStr">
        <is>
          <t>Regional 6</t>
        </is>
      </c>
      <c r="B5330">
        <f>IF('Data R6'!C342="","",'Data R6'!B342)</f>
        <v/>
      </c>
      <c r="C5330">
        <f>IF('Data R6'!C342="","",'Data R6'!C342)</f>
        <v/>
      </c>
      <c r="D5330">
        <f>IF('Data R6'!C342="","",'Data R6'!D342)</f>
        <v/>
      </c>
      <c r="E5330">
        <f>IF('Data R6'!C342="","",'Data R6'!E342)</f>
        <v/>
      </c>
      <c r="F5330">
        <f>IF('Data R6'!C342="","",'Data R6'!F342)</f>
        <v/>
      </c>
      <c r="G5330">
        <f>IF('Data R6'!C342="","",'Data R6'!AD342)</f>
        <v/>
      </c>
      <c r="H5330">
        <f>IF('Data R6'!C342="","",'Data R6'!AC342)</f>
        <v/>
      </c>
      <c r="I5330">
        <f>IF('Data R6'!C342="","",COUNTIF('Data R6'!J342,"&gt;0")+COUNTIF('Data R6'!L342,"&gt;0")+COUNTIF('Data R6'!N342,"&gt;0")+COUNTIF('Data R6'!P342,"&gt;0")+COUNTIF('Data R6'!R342,"&gt;0")+COUNTIF('Data R6'!T342,"&gt;0")+COUNTIF('Data R6'!V342,"&gt;0")+COUNTIF('Data R6'!X342,"&gt;0"))</f>
        <v/>
      </c>
      <c r="J5330">
        <f>IF('Data R6'!C342="","",IF((COUNTIF('Data R6'!K342,"&gt;0")+COUNTIF('Data R6'!M342,"&gt;0")+COUNTIF('Data R6'!O342,"&gt;0")+COUNTIF('Data R6'!Q342,"&gt;0")+COUNTIF('Data R6'!S342,"&gt;0")+COUNTIF('Data R6'!U342,"&gt;0")+COUNTIF('Data R6'!W342,"&gt;0")+COUNTIF('Data R6'!Y342,"&gt;0"))&gt;0,1,0))</f>
        <v/>
      </c>
      <c r="M5330" t="inlineStr">
        <is>
          <t>Data R</t>
        </is>
      </c>
    </row>
    <row r="5331">
      <c r="A5331" t="inlineStr">
        <is>
          <t>Regional 6</t>
        </is>
      </c>
      <c r="B5331">
        <f>IF('Data R6'!C343="","",'Data R6'!B343)</f>
        <v/>
      </c>
      <c r="C5331">
        <f>IF('Data R6'!C343="","",'Data R6'!C343)</f>
        <v/>
      </c>
      <c r="D5331">
        <f>IF('Data R6'!C343="","",'Data R6'!D343)</f>
        <v/>
      </c>
      <c r="E5331">
        <f>IF('Data R6'!C343="","",'Data R6'!E343)</f>
        <v/>
      </c>
      <c r="F5331">
        <f>IF('Data R6'!C343="","",'Data R6'!F343)</f>
        <v/>
      </c>
      <c r="G5331">
        <f>IF('Data R6'!C343="","",'Data R6'!AD343)</f>
        <v/>
      </c>
      <c r="H5331">
        <f>IF('Data R6'!C343="","",'Data R6'!AC343)</f>
        <v/>
      </c>
      <c r="I5331">
        <f>IF('Data R6'!C343="","",COUNTIF('Data R6'!J343,"&gt;0")+COUNTIF('Data R6'!L343,"&gt;0")+COUNTIF('Data R6'!N343,"&gt;0")+COUNTIF('Data R6'!P343,"&gt;0")+COUNTIF('Data R6'!R343,"&gt;0")+COUNTIF('Data R6'!T343,"&gt;0")+COUNTIF('Data R6'!V343,"&gt;0")+COUNTIF('Data R6'!X343,"&gt;0"))</f>
        <v/>
      </c>
      <c r="J5331">
        <f>IF('Data R6'!C343="","",IF((COUNTIF('Data R6'!K343,"&gt;0")+COUNTIF('Data R6'!M343,"&gt;0")+COUNTIF('Data R6'!O343,"&gt;0")+COUNTIF('Data R6'!Q343,"&gt;0")+COUNTIF('Data R6'!S343,"&gt;0")+COUNTIF('Data R6'!U343,"&gt;0")+COUNTIF('Data R6'!W343,"&gt;0")+COUNTIF('Data R6'!Y343,"&gt;0"))&gt;0,1,0))</f>
        <v/>
      </c>
      <c r="M5331" t="inlineStr">
        <is>
          <t>Data R</t>
        </is>
      </c>
    </row>
    <row r="5332">
      <c r="A5332" t="inlineStr">
        <is>
          <t>Regional 6</t>
        </is>
      </c>
      <c r="B5332">
        <f>IF('Data R6'!C344="","",'Data R6'!B344)</f>
        <v/>
      </c>
      <c r="C5332">
        <f>IF('Data R6'!C344="","",'Data R6'!C344)</f>
        <v/>
      </c>
      <c r="D5332">
        <f>IF('Data R6'!C344="","",'Data R6'!D344)</f>
        <v/>
      </c>
      <c r="E5332">
        <f>IF('Data R6'!C344="","",'Data R6'!E344)</f>
        <v/>
      </c>
      <c r="F5332">
        <f>IF('Data R6'!C344="","",'Data R6'!F344)</f>
        <v/>
      </c>
      <c r="G5332">
        <f>IF('Data R6'!C344="","",'Data R6'!AD344)</f>
        <v/>
      </c>
      <c r="H5332">
        <f>IF('Data R6'!C344="","",'Data R6'!AC344)</f>
        <v/>
      </c>
      <c r="I5332">
        <f>IF('Data R6'!C344="","",COUNTIF('Data R6'!J344,"&gt;0")+COUNTIF('Data R6'!L344,"&gt;0")+COUNTIF('Data R6'!N344,"&gt;0")+COUNTIF('Data R6'!P344,"&gt;0")+COUNTIF('Data R6'!R344,"&gt;0")+COUNTIF('Data R6'!T344,"&gt;0")+COUNTIF('Data R6'!V344,"&gt;0")+COUNTIF('Data R6'!X344,"&gt;0"))</f>
        <v/>
      </c>
      <c r="J5332">
        <f>IF('Data R6'!C344="","",IF((COUNTIF('Data R6'!K344,"&gt;0")+COUNTIF('Data R6'!M344,"&gt;0")+COUNTIF('Data R6'!O344,"&gt;0")+COUNTIF('Data R6'!Q344,"&gt;0")+COUNTIF('Data R6'!S344,"&gt;0")+COUNTIF('Data R6'!U344,"&gt;0")+COUNTIF('Data R6'!W344,"&gt;0")+COUNTIF('Data R6'!Y344,"&gt;0"))&gt;0,1,0))</f>
        <v/>
      </c>
      <c r="M5332" t="inlineStr">
        <is>
          <t>Data R</t>
        </is>
      </c>
    </row>
    <row r="5333">
      <c r="A5333" t="inlineStr">
        <is>
          <t>Regional 6</t>
        </is>
      </c>
      <c r="B5333">
        <f>IF('Data R6'!C345="","",'Data R6'!B345)</f>
        <v/>
      </c>
      <c r="C5333">
        <f>IF('Data R6'!C345="","",'Data R6'!C345)</f>
        <v/>
      </c>
      <c r="D5333">
        <f>IF('Data R6'!C345="","",'Data R6'!D345)</f>
        <v/>
      </c>
      <c r="E5333">
        <f>IF('Data R6'!C345="","",'Data R6'!E345)</f>
        <v/>
      </c>
      <c r="F5333">
        <f>IF('Data R6'!C345="","",'Data R6'!F345)</f>
        <v/>
      </c>
      <c r="G5333">
        <f>IF('Data R6'!C345="","",'Data R6'!AD345)</f>
        <v/>
      </c>
      <c r="H5333">
        <f>IF('Data R6'!C345="","",'Data R6'!AC345)</f>
        <v/>
      </c>
      <c r="I5333">
        <f>IF('Data R6'!C345="","",COUNTIF('Data R6'!J345,"&gt;0")+COUNTIF('Data R6'!L345,"&gt;0")+COUNTIF('Data R6'!N345,"&gt;0")+COUNTIF('Data R6'!P345,"&gt;0")+COUNTIF('Data R6'!R345,"&gt;0")+COUNTIF('Data R6'!T345,"&gt;0")+COUNTIF('Data R6'!V345,"&gt;0")+COUNTIF('Data R6'!X345,"&gt;0"))</f>
        <v/>
      </c>
      <c r="J5333">
        <f>IF('Data R6'!C345="","",IF((COUNTIF('Data R6'!K345,"&gt;0")+COUNTIF('Data R6'!M345,"&gt;0")+COUNTIF('Data R6'!O345,"&gt;0")+COUNTIF('Data R6'!Q345,"&gt;0")+COUNTIF('Data R6'!S345,"&gt;0")+COUNTIF('Data R6'!U345,"&gt;0")+COUNTIF('Data R6'!W345,"&gt;0")+COUNTIF('Data R6'!Y345,"&gt;0"))&gt;0,1,0))</f>
        <v/>
      </c>
      <c r="M5333" t="inlineStr">
        <is>
          <t>Data R</t>
        </is>
      </c>
    </row>
    <row r="5334">
      <c r="A5334" t="inlineStr">
        <is>
          <t>Regional 6</t>
        </is>
      </c>
      <c r="B5334">
        <f>IF('Data R6'!C346="","",'Data R6'!B346)</f>
        <v/>
      </c>
      <c r="C5334">
        <f>IF('Data R6'!C346="","",'Data R6'!C346)</f>
        <v/>
      </c>
      <c r="D5334">
        <f>IF('Data R6'!C346="","",'Data R6'!D346)</f>
        <v/>
      </c>
      <c r="E5334">
        <f>IF('Data R6'!C346="","",'Data R6'!E346)</f>
        <v/>
      </c>
      <c r="F5334">
        <f>IF('Data R6'!C346="","",'Data R6'!F346)</f>
        <v/>
      </c>
      <c r="G5334">
        <f>IF('Data R6'!C346="","",'Data R6'!AD346)</f>
        <v/>
      </c>
      <c r="H5334">
        <f>IF('Data R6'!C346="","",'Data R6'!AC346)</f>
        <v/>
      </c>
      <c r="I5334">
        <f>IF('Data R6'!C346="","",COUNTIF('Data R6'!J346,"&gt;0")+COUNTIF('Data R6'!L346,"&gt;0")+COUNTIF('Data R6'!N346,"&gt;0")+COUNTIF('Data R6'!P346,"&gt;0")+COUNTIF('Data R6'!R346,"&gt;0")+COUNTIF('Data R6'!T346,"&gt;0")+COUNTIF('Data R6'!V346,"&gt;0")+COUNTIF('Data R6'!X346,"&gt;0"))</f>
        <v/>
      </c>
      <c r="J5334">
        <f>IF('Data R6'!C346="","",IF((COUNTIF('Data R6'!K346,"&gt;0")+COUNTIF('Data R6'!M346,"&gt;0")+COUNTIF('Data R6'!O346,"&gt;0")+COUNTIF('Data R6'!Q346,"&gt;0")+COUNTIF('Data R6'!S346,"&gt;0")+COUNTIF('Data R6'!U346,"&gt;0")+COUNTIF('Data R6'!W346,"&gt;0")+COUNTIF('Data R6'!Y346,"&gt;0"))&gt;0,1,0))</f>
        <v/>
      </c>
      <c r="M5334" t="inlineStr">
        <is>
          <t>Data R</t>
        </is>
      </c>
    </row>
    <row r="5335">
      <c r="A5335" t="inlineStr">
        <is>
          <t>Regional 6</t>
        </is>
      </c>
      <c r="B5335">
        <f>IF('Data R6'!C347="","",'Data R6'!B347)</f>
        <v/>
      </c>
      <c r="C5335">
        <f>IF('Data R6'!C347="","",'Data R6'!C347)</f>
        <v/>
      </c>
      <c r="D5335">
        <f>IF('Data R6'!C347="","",'Data R6'!D347)</f>
        <v/>
      </c>
      <c r="E5335">
        <f>IF('Data R6'!C347="","",'Data R6'!E347)</f>
        <v/>
      </c>
      <c r="F5335">
        <f>IF('Data R6'!C347="","",'Data R6'!F347)</f>
        <v/>
      </c>
      <c r="G5335">
        <f>IF('Data R6'!C347="","",'Data R6'!AD347)</f>
        <v/>
      </c>
      <c r="H5335">
        <f>IF('Data R6'!C347="","",'Data R6'!AC347)</f>
        <v/>
      </c>
      <c r="I5335">
        <f>IF('Data R6'!C347="","",COUNTIF('Data R6'!J347,"&gt;0")+COUNTIF('Data R6'!L347,"&gt;0")+COUNTIF('Data R6'!N347,"&gt;0")+COUNTIF('Data R6'!P347,"&gt;0")+COUNTIF('Data R6'!R347,"&gt;0")+COUNTIF('Data R6'!T347,"&gt;0")+COUNTIF('Data R6'!V347,"&gt;0")+COUNTIF('Data R6'!X347,"&gt;0"))</f>
        <v/>
      </c>
      <c r="J5335">
        <f>IF('Data R6'!C347="","",IF((COUNTIF('Data R6'!K347,"&gt;0")+COUNTIF('Data R6'!M347,"&gt;0")+COUNTIF('Data R6'!O347,"&gt;0")+COUNTIF('Data R6'!Q347,"&gt;0")+COUNTIF('Data R6'!S347,"&gt;0")+COUNTIF('Data R6'!U347,"&gt;0")+COUNTIF('Data R6'!W347,"&gt;0")+COUNTIF('Data R6'!Y347,"&gt;0"))&gt;0,1,0))</f>
        <v/>
      </c>
      <c r="M5335" t="inlineStr">
        <is>
          <t>Data R</t>
        </is>
      </c>
    </row>
    <row r="5336">
      <c r="A5336" t="inlineStr">
        <is>
          <t>Regional 6</t>
        </is>
      </c>
      <c r="B5336">
        <f>IF('Data R6'!C348="","",'Data R6'!B348)</f>
        <v/>
      </c>
      <c r="C5336">
        <f>IF('Data R6'!C348="","",'Data R6'!C348)</f>
        <v/>
      </c>
      <c r="D5336">
        <f>IF('Data R6'!C348="","",'Data R6'!D348)</f>
        <v/>
      </c>
      <c r="E5336">
        <f>IF('Data R6'!C348="","",'Data R6'!E348)</f>
        <v/>
      </c>
      <c r="F5336">
        <f>IF('Data R6'!C348="","",'Data R6'!F348)</f>
        <v/>
      </c>
      <c r="G5336">
        <f>IF('Data R6'!C348="","",'Data R6'!AD348)</f>
        <v/>
      </c>
      <c r="H5336">
        <f>IF('Data R6'!C348="","",'Data R6'!AC348)</f>
        <v/>
      </c>
      <c r="I5336">
        <f>IF('Data R6'!C348="","",COUNTIF('Data R6'!J348,"&gt;0")+COUNTIF('Data R6'!L348,"&gt;0")+COUNTIF('Data R6'!N348,"&gt;0")+COUNTIF('Data R6'!P348,"&gt;0")+COUNTIF('Data R6'!R348,"&gt;0")+COUNTIF('Data R6'!T348,"&gt;0")+COUNTIF('Data R6'!V348,"&gt;0")+COUNTIF('Data R6'!X348,"&gt;0"))</f>
        <v/>
      </c>
      <c r="J5336">
        <f>IF('Data R6'!C348="","",IF((COUNTIF('Data R6'!K348,"&gt;0")+COUNTIF('Data R6'!M348,"&gt;0")+COUNTIF('Data R6'!O348,"&gt;0")+COUNTIF('Data R6'!Q348,"&gt;0")+COUNTIF('Data R6'!S348,"&gt;0")+COUNTIF('Data R6'!U348,"&gt;0")+COUNTIF('Data R6'!W348,"&gt;0")+COUNTIF('Data R6'!Y348,"&gt;0"))&gt;0,1,0))</f>
        <v/>
      </c>
      <c r="M5336" t="inlineStr">
        <is>
          <t>Data R</t>
        </is>
      </c>
    </row>
    <row r="5337">
      <c r="A5337" t="inlineStr">
        <is>
          <t>Regional 6</t>
        </is>
      </c>
      <c r="B5337">
        <f>IF('Data R6'!C349="","",'Data R6'!B349)</f>
        <v/>
      </c>
      <c r="C5337">
        <f>IF('Data R6'!C349="","",'Data R6'!C349)</f>
        <v/>
      </c>
      <c r="D5337">
        <f>IF('Data R6'!C349="","",'Data R6'!D349)</f>
        <v/>
      </c>
      <c r="E5337">
        <f>IF('Data R6'!C349="","",'Data R6'!E349)</f>
        <v/>
      </c>
      <c r="F5337">
        <f>IF('Data R6'!C349="","",'Data R6'!F349)</f>
        <v/>
      </c>
      <c r="G5337">
        <f>IF('Data R6'!C349="","",'Data R6'!AD349)</f>
        <v/>
      </c>
      <c r="H5337">
        <f>IF('Data R6'!C349="","",'Data R6'!AC349)</f>
        <v/>
      </c>
      <c r="I5337">
        <f>IF('Data R6'!C349="","",COUNTIF('Data R6'!J349,"&gt;0")+COUNTIF('Data R6'!L349,"&gt;0")+COUNTIF('Data R6'!N349,"&gt;0")+COUNTIF('Data R6'!P349,"&gt;0")+COUNTIF('Data R6'!R349,"&gt;0")+COUNTIF('Data R6'!T349,"&gt;0")+COUNTIF('Data R6'!V349,"&gt;0")+COUNTIF('Data R6'!X349,"&gt;0"))</f>
        <v/>
      </c>
      <c r="J5337">
        <f>IF('Data R6'!C349="","",IF((COUNTIF('Data R6'!K349,"&gt;0")+COUNTIF('Data R6'!M349,"&gt;0")+COUNTIF('Data R6'!O349,"&gt;0")+COUNTIF('Data R6'!Q349,"&gt;0")+COUNTIF('Data R6'!S349,"&gt;0")+COUNTIF('Data R6'!U349,"&gt;0")+COUNTIF('Data R6'!W349,"&gt;0")+COUNTIF('Data R6'!Y349,"&gt;0"))&gt;0,1,0))</f>
        <v/>
      </c>
      <c r="M5337" t="inlineStr">
        <is>
          <t>Data R</t>
        </is>
      </c>
    </row>
    <row r="5338">
      <c r="A5338" t="inlineStr">
        <is>
          <t>Regional 6</t>
        </is>
      </c>
      <c r="B5338">
        <f>IF('Data R6'!C350="","",'Data R6'!B350)</f>
        <v/>
      </c>
      <c r="C5338">
        <f>IF('Data R6'!C350="","",'Data R6'!C350)</f>
        <v/>
      </c>
      <c r="D5338">
        <f>IF('Data R6'!C350="","",'Data R6'!D350)</f>
        <v/>
      </c>
      <c r="E5338">
        <f>IF('Data R6'!C350="","",'Data R6'!E350)</f>
        <v/>
      </c>
      <c r="F5338">
        <f>IF('Data R6'!C350="","",'Data R6'!F350)</f>
        <v/>
      </c>
      <c r="G5338">
        <f>IF('Data R6'!C350="","",'Data R6'!AD350)</f>
        <v/>
      </c>
      <c r="H5338">
        <f>IF('Data R6'!C350="","",'Data R6'!AC350)</f>
        <v/>
      </c>
      <c r="I5338">
        <f>IF('Data R6'!C350="","",COUNTIF('Data R6'!J350,"&gt;0")+COUNTIF('Data R6'!L350,"&gt;0")+COUNTIF('Data R6'!N350,"&gt;0")+COUNTIF('Data R6'!P350,"&gt;0")+COUNTIF('Data R6'!R350,"&gt;0")+COUNTIF('Data R6'!T350,"&gt;0")+COUNTIF('Data R6'!V350,"&gt;0")+COUNTIF('Data R6'!X350,"&gt;0"))</f>
        <v/>
      </c>
      <c r="J5338">
        <f>IF('Data R6'!C350="","",IF((COUNTIF('Data R6'!K350,"&gt;0")+COUNTIF('Data R6'!M350,"&gt;0")+COUNTIF('Data R6'!O350,"&gt;0")+COUNTIF('Data R6'!Q350,"&gt;0")+COUNTIF('Data R6'!S350,"&gt;0")+COUNTIF('Data R6'!U350,"&gt;0")+COUNTIF('Data R6'!W350,"&gt;0")+COUNTIF('Data R6'!Y350,"&gt;0"))&gt;0,1,0))</f>
        <v/>
      </c>
      <c r="M5338" t="inlineStr">
        <is>
          <t>Data R</t>
        </is>
      </c>
    </row>
    <row r="5339">
      <c r="A5339" t="inlineStr">
        <is>
          <t>Regional 6</t>
        </is>
      </c>
      <c r="B5339">
        <f>IF('Data R6'!C351="","",'Data R6'!B351)</f>
        <v/>
      </c>
      <c r="C5339">
        <f>IF('Data R6'!C351="","",'Data R6'!C351)</f>
        <v/>
      </c>
      <c r="D5339">
        <f>IF('Data R6'!C351="","",'Data R6'!D351)</f>
        <v/>
      </c>
      <c r="E5339">
        <f>IF('Data R6'!C351="","",'Data R6'!E351)</f>
        <v/>
      </c>
      <c r="F5339">
        <f>IF('Data R6'!C351="","",'Data R6'!F351)</f>
        <v/>
      </c>
      <c r="G5339">
        <f>IF('Data R6'!C351="","",'Data R6'!AD351)</f>
        <v/>
      </c>
      <c r="H5339">
        <f>IF('Data R6'!C351="","",'Data R6'!AC351)</f>
        <v/>
      </c>
      <c r="I5339">
        <f>IF('Data R6'!C351="","",COUNTIF('Data R6'!J351,"&gt;0")+COUNTIF('Data R6'!L351,"&gt;0")+COUNTIF('Data R6'!N351,"&gt;0")+COUNTIF('Data R6'!P351,"&gt;0")+COUNTIF('Data R6'!R351,"&gt;0")+COUNTIF('Data R6'!T351,"&gt;0")+COUNTIF('Data R6'!V351,"&gt;0")+COUNTIF('Data R6'!X351,"&gt;0"))</f>
        <v/>
      </c>
      <c r="J5339">
        <f>IF('Data R6'!C351="","",IF((COUNTIF('Data R6'!K351,"&gt;0")+COUNTIF('Data R6'!M351,"&gt;0")+COUNTIF('Data R6'!O351,"&gt;0")+COUNTIF('Data R6'!Q351,"&gt;0")+COUNTIF('Data R6'!S351,"&gt;0")+COUNTIF('Data R6'!U351,"&gt;0")+COUNTIF('Data R6'!W351,"&gt;0")+COUNTIF('Data R6'!Y351,"&gt;0"))&gt;0,1,0))</f>
        <v/>
      </c>
      <c r="M5339" t="inlineStr">
        <is>
          <t>Data R</t>
        </is>
      </c>
    </row>
    <row r="5340">
      <c r="A5340" t="inlineStr">
        <is>
          <t>Regional 6</t>
        </is>
      </c>
      <c r="B5340">
        <f>IF('Data R6'!C352="","",'Data R6'!B352)</f>
        <v/>
      </c>
      <c r="C5340">
        <f>IF('Data R6'!C352="","",'Data R6'!C352)</f>
        <v/>
      </c>
      <c r="D5340">
        <f>IF('Data R6'!C352="","",'Data R6'!D352)</f>
        <v/>
      </c>
      <c r="E5340">
        <f>IF('Data R6'!C352="","",'Data R6'!E352)</f>
        <v/>
      </c>
      <c r="F5340">
        <f>IF('Data R6'!C352="","",'Data R6'!F352)</f>
        <v/>
      </c>
      <c r="G5340">
        <f>IF('Data R6'!C352="","",'Data R6'!AD352)</f>
        <v/>
      </c>
      <c r="H5340">
        <f>IF('Data R6'!C352="","",'Data R6'!AC352)</f>
        <v/>
      </c>
      <c r="I5340">
        <f>IF('Data R6'!C352="","",COUNTIF('Data R6'!J352,"&gt;0")+COUNTIF('Data R6'!L352,"&gt;0")+COUNTIF('Data R6'!N352,"&gt;0")+COUNTIF('Data R6'!P352,"&gt;0")+COUNTIF('Data R6'!R352,"&gt;0")+COUNTIF('Data R6'!T352,"&gt;0")+COUNTIF('Data R6'!V352,"&gt;0")+COUNTIF('Data R6'!X352,"&gt;0"))</f>
        <v/>
      </c>
      <c r="J5340">
        <f>IF('Data R6'!C352="","",IF((COUNTIF('Data R6'!K352,"&gt;0")+COUNTIF('Data R6'!M352,"&gt;0")+COUNTIF('Data R6'!O352,"&gt;0")+COUNTIF('Data R6'!Q352,"&gt;0")+COUNTIF('Data R6'!S352,"&gt;0")+COUNTIF('Data R6'!U352,"&gt;0")+COUNTIF('Data R6'!W352,"&gt;0")+COUNTIF('Data R6'!Y352,"&gt;0"))&gt;0,1,0))</f>
        <v/>
      </c>
      <c r="M5340" t="inlineStr">
        <is>
          <t>Data R</t>
        </is>
      </c>
    </row>
    <row r="5341">
      <c r="A5341" t="inlineStr">
        <is>
          <t>Regional 6</t>
        </is>
      </c>
      <c r="B5341">
        <f>IF('Data R6'!C353="","",'Data R6'!B353)</f>
        <v/>
      </c>
      <c r="C5341">
        <f>IF('Data R6'!C353="","",'Data R6'!C353)</f>
        <v/>
      </c>
      <c r="D5341">
        <f>IF('Data R6'!C353="","",'Data R6'!D353)</f>
        <v/>
      </c>
      <c r="E5341">
        <f>IF('Data R6'!C353="","",'Data R6'!E353)</f>
        <v/>
      </c>
      <c r="F5341">
        <f>IF('Data R6'!C353="","",'Data R6'!F353)</f>
        <v/>
      </c>
      <c r="G5341">
        <f>IF('Data R6'!C353="","",'Data R6'!AD353)</f>
        <v/>
      </c>
      <c r="H5341">
        <f>IF('Data R6'!C353="","",'Data R6'!AC353)</f>
        <v/>
      </c>
      <c r="I5341">
        <f>IF('Data R6'!C353="","",COUNTIF('Data R6'!J353,"&gt;0")+COUNTIF('Data R6'!L353,"&gt;0")+COUNTIF('Data R6'!N353,"&gt;0")+COUNTIF('Data R6'!P353,"&gt;0")+COUNTIF('Data R6'!R353,"&gt;0")+COUNTIF('Data R6'!T353,"&gt;0")+COUNTIF('Data R6'!V353,"&gt;0")+COUNTIF('Data R6'!X353,"&gt;0"))</f>
        <v/>
      </c>
      <c r="J5341">
        <f>IF('Data R6'!C353="","",IF((COUNTIF('Data R6'!K353,"&gt;0")+COUNTIF('Data R6'!M353,"&gt;0")+COUNTIF('Data R6'!O353,"&gt;0")+COUNTIF('Data R6'!Q353,"&gt;0")+COUNTIF('Data R6'!S353,"&gt;0")+COUNTIF('Data R6'!U353,"&gt;0")+COUNTIF('Data R6'!W353,"&gt;0")+COUNTIF('Data R6'!Y353,"&gt;0"))&gt;0,1,0))</f>
        <v/>
      </c>
      <c r="M5341" t="inlineStr">
        <is>
          <t>Data R</t>
        </is>
      </c>
    </row>
    <row r="5342">
      <c r="A5342" t="inlineStr">
        <is>
          <t>Regional 6</t>
        </is>
      </c>
      <c r="B5342">
        <f>IF('Data R6'!C354="","",'Data R6'!B354)</f>
        <v/>
      </c>
      <c r="C5342">
        <f>IF('Data R6'!C354="","",'Data R6'!C354)</f>
        <v/>
      </c>
      <c r="D5342">
        <f>IF('Data R6'!C354="","",'Data R6'!D354)</f>
        <v/>
      </c>
      <c r="E5342">
        <f>IF('Data R6'!C354="","",'Data R6'!E354)</f>
        <v/>
      </c>
      <c r="F5342">
        <f>IF('Data R6'!C354="","",'Data R6'!F354)</f>
        <v/>
      </c>
      <c r="G5342">
        <f>IF('Data R6'!C354="","",'Data R6'!AD354)</f>
        <v/>
      </c>
      <c r="H5342">
        <f>IF('Data R6'!C354="","",'Data R6'!AC354)</f>
        <v/>
      </c>
      <c r="I5342">
        <f>IF('Data R6'!C354="","",COUNTIF('Data R6'!J354,"&gt;0")+COUNTIF('Data R6'!L354,"&gt;0")+COUNTIF('Data R6'!N354,"&gt;0")+COUNTIF('Data R6'!P354,"&gt;0")+COUNTIF('Data R6'!R354,"&gt;0")+COUNTIF('Data R6'!T354,"&gt;0")+COUNTIF('Data R6'!V354,"&gt;0")+COUNTIF('Data R6'!X354,"&gt;0"))</f>
        <v/>
      </c>
      <c r="J5342">
        <f>IF('Data R6'!C354="","",IF((COUNTIF('Data R6'!K354,"&gt;0")+COUNTIF('Data R6'!M354,"&gt;0")+COUNTIF('Data R6'!O354,"&gt;0")+COUNTIF('Data R6'!Q354,"&gt;0")+COUNTIF('Data R6'!S354,"&gt;0")+COUNTIF('Data R6'!U354,"&gt;0")+COUNTIF('Data R6'!W354,"&gt;0")+COUNTIF('Data R6'!Y354,"&gt;0"))&gt;0,1,0))</f>
        <v/>
      </c>
      <c r="M5342" t="inlineStr">
        <is>
          <t>Data R</t>
        </is>
      </c>
    </row>
    <row r="5343">
      <c r="A5343" t="inlineStr">
        <is>
          <t>Regional 6</t>
        </is>
      </c>
      <c r="B5343">
        <f>IF('Data R6'!C355="","",'Data R6'!B355)</f>
        <v/>
      </c>
      <c r="C5343">
        <f>IF('Data R6'!C355="","",'Data R6'!C355)</f>
        <v/>
      </c>
      <c r="D5343">
        <f>IF('Data R6'!C355="","",'Data R6'!D355)</f>
        <v/>
      </c>
      <c r="E5343">
        <f>IF('Data R6'!C355="","",'Data R6'!E355)</f>
        <v/>
      </c>
      <c r="F5343">
        <f>IF('Data R6'!C355="","",'Data R6'!F355)</f>
        <v/>
      </c>
      <c r="G5343">
        <f>IF('Data R6'!C355="","",'Data R6'!AD355)</f>
        <v/>
      </c>
      <c r="H5343">
        <f>IF('Data R6'!C355="","",'Data R6'!AC355)</f>
        <v/>
      </c>
      <c r="I5343">
        <f>IF('Data R6'!C355="","",COUNTIF('Data R6'!J355,"&gt;0")+COUNTIF('Data R6'!L355,"&gt;0")+COUNTIF('Data R6'!N355,"&gt;0")+COUNTIF('Data R6'!P355,"&gt;0")+COUNTIF('Data R6'!R355,"&gt;0")+COUNTIF('Data R6'!T355,"&gt;0")+COUNTIF('Data R6'!V355,"&gt;0")+COUNTIF('Data R6'!X355,"&gt;0"))</f>
        <v/>
      </c>
      <c r="J5343">
        <f>IF('Data R6'!C355="","",IF((COUNTIF('Data R6'!K355,"&gt;0")+COUNTIF('Data R6'!M355,"&gt;0")+COUNTIF('Data R6'!O355,"&gt;0")+COUNTIF('Data R6'!Q355,"&gt;0")+COUNTIF('Data R6'!S355,"&gt;0")+COUNTIF('Data R6'!U355,"&gt;0")+COUNTIF('Data R6'!W355,"&gt;0")+COUNTIF('Data R6'!Y355,"&gt;0"))&gt;0,1,0))</f>
        <v/>
      </c>
      <c r="M5343" t="inlineStr">
        <is>
          <t>Data R</t>
        </is>
      </c>
    </row>
    <row r="5344">
      <c r="A5344" t="inlineStr">
        <is>
          <t>Regional 6</t>
        </is>
      </c>
      <c r="B5344">
        <f>IF('Data R6'!C356="","",'Data R6'!B356)</f>
        <v/>
      </c>
      <c r="C5344">
        <f>IF('Data R6'!C356="","",'Data R6'!C356)</f>
        <v/>
      </c>
      <c r="D5344">
        <f>IF('Data R6'!C356="","",'Data R6'!D356)</f>
        <v/>
      </c>
      <c r="E5344">
        <f>IF('Data R6'!C356="","",'Data R6'!E356)</f>
        <v/>
      </c>
      <c r="F5344">
        <f>IF('Data R6'!C356="","",'Data R6'!F356)</f>
        <v/>
      </c>
      <c r="G5344">
        <f>IF('Data R6'!C356="","",'Data R6'!AD356)</f>
        <v/>
      </c>
      <c r="H5344">
        <f>IF('Data R6'!C356="","",'Data R6'!AC356)</f>
        <v/>
      </c>
      <c r="I5344">
        <f>IF('Data R6'!C356="","",COUNTIF('Data R6'!J356,"&gt;0")+COUNTIF('Data R6'!L356,"&gt;0")+COUNTIF('Data R6'!N356,"&gt;0")+COUNTIF('Data R6'!P356,"&gt;0")+COUNTIF('Data R6'!R356,"&gt;0")+COUNTIF('Data R6'!T356,"&gt;0")+COUNTIF('Data R6'!V356,"&gt;0")+COUNTIF('Data R6'!X356,"&gt;0"))</f>
        <v/>
      </c>
      <c r="J5344">
        <f>IF('Data R6'!C356="","",IF((COUNTIF('Data R6'!K356,"&gt;0")+COUNTIF('Data R6'!M356,"&gt;0")+COUNTIF('Data R6'!O356,"&gt;0")+COUNTIF('Data R6'!Q356,"&gt;0")+COUNTIF('Data R6'!S356,"&gt;0")+COUNTIF('Data R6'!U356,"&gt;0")+COUNTIF('Data R6'!W356,"&gt;0")+COUNTIF('Data R6'!Y356,"&gt;0"))&gt;0,1,0))</f>
        <v/>
      </c>
      <c r="M5344" t="inlineStr">
        <is>
          <t>Data R</t>
        </is>
      </c>
    </row>
    <row r="5345">
      <c r="A5345" t="inlineStr">
        <is>
          <t>Regional 6</t>
        </is>
      </c>
      <c r="B5345">
        <f>IF('Data R6'!C357="","",'Data R6'!B357)</f>
        <v/>
      </c>
      <c r="C5345">
        <f>IF('Data R6'!C357="","",'Data R6'!C357)</f>
        <v/>
      </c>
      <c r="D5345">
        <f>IF('Data R6'!C357="","",'Data R6'!D357)</f>
        <v/>
      </c>
      <c r="E5345">
        <f>IF('Data R6'!C357="","",'Data R6'!E357)</f>
        <v/>
      </c>
      <c r="F5345">
        <f>IF('Data R6'!C357="","",'Data R6'!F357)</f>
        <v/>
      </c>
      <c r="G5345">
        <f>IF('Data R6'!C357="","",'Data R6'!AD357)</f>
        <v/>
      </c>
      <c r="H5345">
        <f>IF('Data R6'!C357="","",'Data R6'!AC357)</f>
        <v/>
      </c>
      <c r="I5345">
        <f>IF('Data R6'!C357="","",COUNTIF('Data R6'!J357,"&gt;0")+COUNTIF('Data R6'!L357,"&gt;0")+COUNTIF('Data R6'!N357,"&gt;0")+COUNTIF('Data R6'!P357,"&gt;0")+COUNTIF('Data R6'!R357,"&gt;0")+COUNTIF('Data R6'!T357,"&gt;0")+COUNTIF('Data R6'!V357,"&gt;0")+COUNTIF('Data R6'!X357,"&gt;0"))</f>
        <v/>
      </c>
      <c r="J5345">
        <f>IF('Data R6'!C357="","",IF((COUNTIF('Data R6'!K357,"&gt;0")+COUNTIF('Data R6'!M357,"&gt;0")+COUNTIF('Data R6'!O357,"&gt;0")+COUNTIF('Data R6'!Q357,"&gt;0")+COUNTIF('Data R6'!S357,"&gt;0")+COUNTIF('Data R6'!U357,"&gt;0")+COUNTIF('Data R6'!W357,"&gt;0")+COUNTIF('Data R6'!Y357,"&gt;0"))&gt;0,1,0))</f>
        <v/>
      </c>
      <c r="M5345" t="inlineStr">
        <is>
          <t>Data R</t>
        </is>
      </c>
    </row>
    <row r="5346">
      <c r="A5346" t="inlineStr">
        <is>
          <t>Regional 6</t>
        </is>
      </c>
      <c r="B5346">
        <f>IF('Data R6'!C358="","",'Data R6'!B358)</f>
        <v/>
      </c>
      <c r="C5346">
        <f>IF('Data R6'!C358="","",'Data R6'!C358)</f>
        <v/>
      </c>
      <c r="D5346">
        <f>IF('Data R6'!C358="","",'Data R6'!D358)</f>
        <v/>
      </c>
      <c r="E5346">
        <f>IF('Data R6'!C358="","",'Data R6'!E358)</f>
        <v/>
      </c>
      <c r="F5346">
        <f>IF('Data R6'!C358="","",'Data R6'!F358)</f>
        <v/>
      </c>
      <c r="G5346">
        <f>IF('Data R6'!C358="","",'Data R6'!AD358)</f>
        <v/>
      </c>
      <c r="H5346">
        <f>IF('Data R6'!C358="","",'Data R6'!AC358)</f>
        <v/>
      </c>
      <c r="I5346">
        <f>IF('Data R6'!C358="","",COUNTIF('Data R6'!J358,"&gt;0")+COUNTIF('Data R6'!L358,"&gt;0")+COUNTIF('Data R6'!N358,"&gt;0")+COUNTIF('Data R6'!P358,"&gt;0")+COUNTIF('Data R6'!R358,"&gt;0")+COUNTIF('Data R6'!T358,"&gt;0")+COUNTIF('Data R6'!V358,"&gt;0")+COUNTIF('Data R6'!X358,"&gt;0"))</f>
        <v/>
      </c>
      <c r="J5346">
        <f>IF('Data R6'!C358="","",IF((COUNTIF('Data R6'!K358,"&gt;0")+COUNTIF('Data R6'!M358,"&gt;0")+COUNTIF('Data R6'!O358,"&gt;0")+COUNTIF('Data R6'!Q358,"&gt;0")+COUNTIF('Data R6'!S358,"&gt;0")+COUNTIF('Data R6'!U358,"&gt;0")+COUNTIF('Data R6'!W358,"&gt;0")+COUNTIF('Data R6'!Y358,"&gt;0"))&gt;0,1,0))</f>
        <v/>
      </c>
      <c r="M5346" t="inlineStr">
        <is>
          <t>Data R</t>
        </is>
      </c>
    </row>
    <row r="5347">
      <c r="A5347" t="inlineStr">
        <is>
          <t>Regional 6</t>
        </is>
      </c>
      <c r="B5347">
        <f>IF('Data R6'!C359="","",'Data R6'!B359)</f>
        <v/>
      </c>
      <c r="C5347">
        <f>IF('Data R6'!C359="","",'Data R6'!C359)</f>
        <v/>
      </c>
      <c r="D5347">
        <f>IF('Data R6'!C359="","",'Data R6'!D359)</f>
        <v/>
      </c>
      <c r="E5347">
        <f>IF('Data R6'!C359="","",'Data R6'!E359)</f>
        <v/>
      </c>
      <c r="F5347">
        <f>IF('Data R6'!C359="","",'Data R6'!F359)</f>
        <v/>
      </c>
      <c r="G5347">
        <f>IF('Data R6'!C359="","",'Data R6'!AD359)</f>
        <v/>
      </c>
      <c r="H5347">
        <f>IF('Data R6'!C359="","",'Data R6'!AC359)</f>
        <v/>
      </c>
      <c r="I5347">
        <f>IF('Data R6'!C359="","",COUNTIF('Data R6'!J359,"&gt;0")+COUNTIF('Data R6'!L359,"&gt;0")+COUNTIF('Data R6'!N359,"&gt;0")+COUNTIF('Data R6'!P359,"&gt;0")+COUNTIF('Data R6'!R359,"&gt;0")+COUNTIF('Data R6'!T359,"&gt;0")+COUNTIF('Data R6'!V359,"&gt;0")+COUNTIF('Data R6'!X359,"&gt;0"))</f>
        <v/>
      </c>
      <c r="J5347">
        <f>IF('Data R6'!C359="","",IF((COUNTIF('Data R6'!K359,"&gt;0")+COUNTIF('Data R6'!M359,"&gt;0")+COUNTIF('Data R6'!O359,"&gt;0")+COUNTIF('Data R6'!Q359,"&gt;0")+COUNTIF('Data R6'!S359,"&gt;0")+COUNTIF('Data R6'!U359,"&gt;0")+COUNTIF('Data R6'!W359,"&gt;0")+COUNTIF('Data R6'!Y359,"&gt;0"))&gt;0,1,0))</f>
        <v/>
      </c>
      <c r="M5347" t="inlineStr">
        <is>
          <t>Data R</t>
        </is>
      </c>
    </row>
    <row r="5348">
      <c r="A5348" t="inlineStr">
        <is>
          <t>Regional 6</t>
        </is>
      </c>
      <c r="B5348">
        <f>IF('Data R6'!C360="","",'Data R6'!B360)</f>
        <v/>
      </c>
      <c r="C5348">
        <f>IF('Data R6'!C360="","",'Data R6'!C360)</f>
        <v/>
      </c>
      <c r="D5348">
        <f>IF('Data R6'!C360="","",'Data R6'!D360)</f>
        <v/>
      </c>
      <c r="E5348">
        <f>IF('Data R6'!C360="","",'Data R6'!E360)</f>
        <v/>
      </c>
      <c r="F5348">
        <f>IF('Data R6'!C360="","",'Data R6'!F360)</f>
        <v/>
      </c>
      <c r="G5348">
        <f>IF('Data R6'!C360="","",'Data R6'!AD360)</f>
        <v/>
      </c>
      <c r="H5348">
        <f>IF('Data R6'!C360="","",'Data R6'!AC360)</f>
        <v/>
      </c>
      <c r="I5348">
        <f>IF('Data R6'!C360="","",COUNTIF('Data R6'!J360,"&gt;0")+COUNTIF('Data R6'!L360,"&gt;0")+COUNTIF('Data R6'!N360,"&gt;0")+COUNTIF('Data R6'!P360,"&gt;0")+COUNTIF('Data R6'!R360,"&gt;0")+COUNTIF('Data R6'!T360,"&gt;0")+COUNTIF('Data R6'!V360,"&gt;0")+COUNTIF('Data R6'!X360,"&gt;0"))</f>
        <v/>
      </c>
      <c r="J5348">
        <f>IF('Data R6'!C360="","",IF((COUNTIF('Data R6'!K360,"&gt;0")+COUNTIF('Data R6'!M360,"&gt;0")+COUNTIF('Data R6'!O360,"&gt;0")+COUNTIF('Data R6'!Q360,"&gt;0")+COUNTIF('Data R6'!S360,"&gt;0")+COUNTIF('Data R6'!U360,"&gt;0")+COUNTIF('Data R6'!W360,"&gt;0")+COUNTIF('Data R6'!Y360,"&gt;0"))&gt;0,1,0))</f>
        <v/>
      </c>
      <c r="M5348" t="inlineStr">
        <is>
          <t>Data R</t>
        </is>
      </c>
    </row>
    <row r="5349">
      <c r="A5349" t="inlineStr">
        <is>
          <t>Regional 6</t>
        </is>
      </c>
      <c r="B5349">
        <f>IF('Data R6'!C361="","",'Data R6'!B361)</f>
        <v/>
      </c>
      <c r="C5349">
        <f>IF('Data R6'!C361="","",'Data R6'!C361)</f>
        <v/>
      </c>
      <c r="D5349">
        <f>IF('Data R6'!C361="","",'Data R6'!D361)</f>
        <v/>
      </c>
      <c r="E5349">
        <f>IF('Data R6'!C361="","",'Data R6'!E361)</f>
        <v/>
      </c>
      <c r="F5349">
        <f>IF('Data R6'!C361="","",'Data R6'!F361)</f>
        <v/>
      </c>
      <c r="G5349">
        <f>IF('Data R6'!C361="","",'Data R6'!AD361)</f>
        <v/>
      </c>
      <c r="H5349">
        <f>IF('Data R6'!C361="","",'Data R6'!AC361)</f>
        <v/>
      </c>
      <c r="I5349">
        <f>IF('Data R6'!C361="","",COUNTIF('Data R6'!J361,"&gt;0")+COUNTIF('Data R6'!L361,"&gt;0")+COUNTIF('Data R6'!N361,"&gt;0")+COUNTIF('Data R6'!P361,"&gt;0")+COUNTIF('Data R6'!R361,"&gt;0")+COUNTIF('Data R6'!T361,"&gt;0")+COUNTIF('Data R6'!V361,"&gt;0")+COUNTIF('Data R6'!X361,"&gt;0"))</f>
        <v/>
      </c>
      <c r="J5349">
        <f>IF('Data R6'!C361="","",IF((COUNTIF('Data R6'!K361,"&gt;0")+COUNTIF('Data R6'!M361,"&gt;0")+COUNTIF('Data R6'!O361,"&gt;0")+COUNTIF('Data R6'!Q361,"&gt;0")+COUNTIF('Data R6'!S361,"&gt;0")+COUNTIF('Data R6'!U361,"&gt;0")+COUNTIF('Data R6'!W361,"&gt;0")+COUNTIF('Data R6'!Y361,"&gt;0"))&gt;0,1,0))</f>
        <v/>
      </c>
      <c r="M5349" t="inlineStr">
        <is>
          <t>Data R</t>
        </is>
      </c>
    </row>
    <row r="5350">
      <c r="A5350" t="inlineStr">
        <is>
          <t>Regional 6</t>
        </is>
      </c>
      <c r="B5350">
        <f>IF('Data R6'!C362="","",'Data R6'!B362)</f>
        <v/>
      </c>
      <c r="C5350">
        <f>IF('Data R6'!C362="","",'Data R6'!C362)</f>
        <v/>
      </c>
      <c r="D5350">
        <f>IF('Data R6'!C362="","",'Data R6'!D362)</f>
        <v/>
      </c>
      <c r="E5350">
        <f>IF('Data R6'!C362="","",'Data R6'!E362)</f>
        <v/>
      </c>
      <c r="F5350">
        <f>IF('Data R6'!C362="","",'Data R6'!F362)</f>
        <v/>
      </c>
      <c r="G5350">
        <f>IF('Data R6'!C362="","",'Data R6'!AD362)</f>
        <v/>
      </c>
      <c r="H5350">
        <f>IF('Data R6'!C362="","",'Data R6'!AC362)</f>
        <v/>
      </c>
      <c r="I5350">
        <f>IF('Data R6'!C362="","",COUNTIF('Data R6'!J362,"&gt;0")+COUNTIF('Data R6'!L362,"&gt;0")+COUNTIF('Data R6'!N362,"&gt;0")+COUNTIF('Data R6'!P362,"&gt;0")+COUNTIF('Data R6'!R362,"&gt;0")+COUNTIF('Data R6'!T362,"&gt;0")+COUNTIF('Data R6'!V362,"&gt;0")+COUNTIF('Data R6'!X362,"&gt;0"))</f>
        <v/>
      </c>
      <c r="J5350">
        <f>IF('Data R6'!C362="","",IF((COUNTIF('Data R6'!K362,"&gt;0")+COUNTIF('Data R6'!M362,"&gt;0")+COUNTIF('Data R6'!O362,"&gt;0")+COUNTIF('Data R6'!Q362,"&gt;0")+COUNTIF('Data R6'!S362,"&gt;0")+COUNTIF('Data R6'!U362,"&gt;0")+COUNTIF('Data R6'!W362,"&gt;0")+COUNTIF('Data R6'!Y362,"&gt;0"))&gt;0,1,0))</f>
        <v/>
      </c>
      <c r="M5350" t="inlineStr">
        <is>
          <t>Data R</t>
        </is>
      </c>
    </row>
    <row r="5351">
      <c r="A5351" t="inlineStr">
        <is>
          <t>Regional 6</t>
        </is>
      </c>
      <c r="B5351">
        <f>IF('Data R6'!C363="","",'Data R6'!B363)</f>
        <v/>
      </c>
      <c r="C5351">
        <f>IF('Data R6'!C363="","",'Data R6'!C363)</f>
        <v/>
      </c>
      <c r="D5351">
        <f>IF('Data R6'!C363="","",'Data R6'!D363)</f>
        <v/>
      </c>
      <c r="E5351">
        <f>IF('Data R6'!C363="","",'Data R6'!E363)</f>
        <v/>
      </c>
      <c r="F5351">
        <f>IF('Data R6'!C363="","",'Data R6'!F363)</f>
        <v/>
      </c>
      <c r="G5351">
        <f>IF('Data R6'!C363="","",'Data R6'!AD363)</f>
        <v/>
      </c>
      <c r="H5351">
        <f>IF('Data R6'!C363="","",'Data R6'!AC363)</f>
        <v/>
      </c>
      <c r="I5351">
        <f>IF('Data R6'!C363="","",COUNTIF('Data R6'!J363,"&gt;0")+COUNTIF('Data R6'!L363,"&gt;0")+COUNTIF('Data R6'!N363,"&gt;0")+COUNTIF('Data R6'!P363,"&gt;0")+COUNTIF('Data R6'!R363,"&gt;0")+COUNTIF('Data R6'!T363,"&gt;0")+COUNTIF('Data R6'!V363,"&gt;0")+COUNTIF('Data R6'!X363,"&gt;0"))</f>
        <v/>
      </c>
      <c r="J5351">
        <f>IF('Data R6'!C363="","",IF((COUNTIF('Data R6'!K363,"&gt;0")+COUNTIF('Data R6'!M363,"&gt;0")+COUNTIF('Data R6'!O363,"&gt;0")+COUNTIF('Data R6'!Q363,"&gt;0")+COUNTIF('Data R6'!S363,"&gt;0")+COUNTIF('Data R6'!U363,"&gt;0")+COUNTIF('Data R6'!W363,"&gt;0")+COUNTIF('Data R6'!Y363,"&gt;0"))&gt;0,1,0))</f>
        <v/>
      </c>
      <c r="M5351" t="inlineStr">
        <is>
          <t>Data R</t>
        </is>
      </c>
    </row>
    <row r="5352">
      <c r="A5352" t="inlineStr">
        <is>
          <t>Regional 6</t>
        </is>
      </c>
      <c r="B5352">
        <f>IF('Data R6'!C364="","",'Data R6'!B364)</f>
        <v/>
      </c>
      <c r="C5352">
        <f>IF('Data R6'!C364="","",'Data R6'!C364)</f>
        <v/>
      </c>
      <c r="D5352">
        <f>IF('Data R6'!C364="","",'Data R6'!D364)</f>
        <v/>
      </c>
      <c r="E5352">
        <f>IF('Data R6'!C364="","",'Data R6'!E364)</f>
        <v/>
      </c>
      <c r="F5352">
        <f>IF('Data R6'!C364="","",'Data R6'!F364)</f>
        <v/>
      </c>
      <c r="G5352">
        <f>IF('Data R6'!C364="","",'Data R6'!AD364)</f>
        <v/>
      </c>
      <c r="H5352">
        <f>IF('Data R6'!C364="","",'Data R6'!AC364)</f>
        <v/>
      </c>
      <c r="I5352">
        <f>IF('Data R6'!C364="","",COUNTIF('Data R6'!J364,"&gt;0")+COUNTIF('Data R6'!L364,"&gt;0")+COUNTIF('Data R6'!N364,"&gt;0")+COUNTIF('Data R6'!P364,"&gt;0")+COUNTIF('Data R6'!R364,"&gt;0")+COUNTIF('Data R6'!T364,"&gt;0")+COUNTIF('Data R6'!V364,"&gt;0")+COUNTIF('Data R6'!X364,"&gt;0"))</f>
        <v/>
      </c>
      <c r="J5352">
        <f>IF('Data R6'!C364="","",IF((COUNTIF('Data R6'!K364,"&gt;0")+COUNTIF('Data R6'!M364,"&gt;0")+COUNTIF('Data R6'!O364,"&gt;0")+COUNTIF('Data R6'!Q364,"&gt;0")+COUNTIF('Data R6'!S364,"&gt;0")+COUNTIF('Data R6'!U364,"&gt;0")+COUNTIF('Data R6'!W364,"&gt;0")+COUNTIF('Data R6'!Y364,"&gt;0"))&gt;0,1,0))</f>
        <v/>
      </c>
      <c r="M5352" t="inlineStr">
        <is>
          <t>Data R</t>
        </is>
      </c>
    </row>
    <row r="5353">
      <c r="A5353" t="inlineStr">
        <is>
          <t>Regional 6</t>
        </is>
      </c>
      <c r="B5353">
        <f>IF('Data R6'!C365="","",'Data R6'!B365)</f>
        <v/>
      </c>
      <c r="C5353">
        <f>IF('Data R6'!C365="","",'Data R6'!C365)</f>
        <v/>
      </c>
      <c r="D5353">
        <f>IF('Data R6'!C365="","",'Data R6'!D365)</f>
        <v/>
      </c>
      <c r="E5353">
        <f>IF('Data R6'!C365="","",'Data R6'!E365)</f>
        <v/>
      </c>
      <c r="F5353">
        <f>IF('Data R6'!C365="","",'Data R6'!F365)</f>
        <v/>
      </c>
      <c r="G5353">
        <f>IF('Data R6'!C365="","",'Data R6'!AD365)</f>
        <v/>
      </c>
      <c r="H5353">
        <f>IF('Data R6'!C365="","",'Data R6'!AC365)</f>
        <v/>
      </c>
      <c r="I5353">
        <f>IF('Data R6'!C365="","",COUNTIF('Data R6'!J365,"&gt;0")+COUNTIF('Data R6'!L365,"&gt;0")+COUNTIF('Data R6'!N365,"&gt;0")+COUNTIF('Data R6'!P365,"&gt;0")+COUNTIF('Data R6'!R365,"&gt;0")+COUNTIF('Data R6'!T365,"&gt;0")+COUNTIF('Data R6'!V365,"&gt;0")+COUNTIF('Data R6'!X365,"&gt;0"))</f>
        <v/>
      </c>
      <c r="J5353">
        <f>IF('Data R6'!C365="","",IF((COUNTIF('Data R6'!K365,"&gt;0")+COUNTIF('Data R6'!M365,"&gt;0")+COUNTIF('Data R6'!O365,"&gt;0")+COUNTIF('Data R6'!Q365,"&gt;0")+COUNTIF('Data R6'!S365,"&gt;0")+COUNTIF('Data R6'!U365,"&gt;0")+COUNTIF('Data R6'!W365,"&gt;0")+COUNTIF('Data R6'!Y365,"&gt;0"))&gt;0,1,0))</f>
        <v/>
      </c>
      <c r="M5353" t="inlineStr">
        <is>
          <t>Data R</t>
        </is>
      </c>
    </row>
    <row r="5354">
      <c r="A5354" t="inlineStr">
        <is>
          <t>Regional 6</t>
        </is>
      </c>
      <c r="B5354">
        <f>IF('Data R6'!C366="","",'Data R6'!B366)</f>
        <v/>
      </c>
      <c r="C5354">
        <f>IF('Data R6'!C366="","",'Data R6'!C366)</f>
        <v/>
      </c>
      <c r="D5354">
        <f>IF('Data R6'!C366="","",'Data R6'!D366)</f>
        <v/>
      </c>
      <c r="E5354">
        <f>IF('Data R6'!C366="","",'Data R6'!E366)</f>
        <v/>
      </c>
      <c r="F5354">
        <f>IF('Data R6'!C366="","",'Data R6'!F366)</f>
        <v/>
      </c>
      <c r="G5354">
        <f>IF('Data R6'!C366="","",'Data R6'!AD366)</f>
        <v/>
      </c>
      <c r="H5354">
        <f>IF('Data R6'!C366="","",'Data R6'!AC366)</f>
        <v/>
      </c>
      <c r="I5354">
        <f>IF('Data R6'!C366="","",COUNTIF('Data R6'!J366,"&gt;0")+COUNTIF('Data R6'!L366,"&gt;0")+COUNTIF('Data R6'!N366,"&gt;0")+COUNTIF('Data R6'!P366,"&gt;0")+COUNTIF('Data R6'!R366,"&gt;0")+COUNTIF('Data R6'!T366,"&gt;0")+COUNTIF('Data R6'!V366,"&gt;0")+COUNTIF('Data R6'!X366,"&gt;0"))</f>
        <v/>
      </c>
      <c r="J5354">
        <f>IF('Data R6'!C366="","",IF((COUNTIF('Data R6'!K366,"&gt;0")+COUNTIF('Data R6'!M366,"&gt;0")+COUNTIF('Data R6'!O366,"&gt;0")+COUNTIF('Data R6'!Q366,"&gt;0")+COUNTIF('Data R6'!S366,"&gt;0")+COUNTIF('Data R6'!U366,"&gt;0")+COUNTIF('Data R6'!W366,"&gt;0")+COUNTIF('Data R6'!Y366,"&gt;0"))&gt;0,1,0))</f>
        <v/>
      </c>
      <c r="M5354" t="inlineStr">
        <is>
          <t>Data R</t>
        </is>
      </c>
    </row>
    <row r="5355">
      <c r="A5355" t="inlineStr">
        <is>
          <t>Regional 6</t>
        </is>
      </c>
      <c r="B5355">
        <f>IF('Data R6'!C367="","",'Data R6'!B367)</f>
        <v/>
      </c>
      <c r="C5355">
        <f>IF('Data R6'!C367="","",'Data R6'!C367)</f>
        <v/>
      </c>
      <c r="D5355">
        <f>IF('Data R6'!C367="","",'Data R6'!D367)</f>
        <v/>
      </c>
      <c r="E5355">
        <f>IF('Data R6'!C367="","",'Data R6'!E367)</f>
        <v/>
      </c>
      <c r="F5355">
        <f>IF('Data R6'!C367="","",'Data R6'!F367)</f>
        <v/>
      </c>
      <c r="G5355">
        <f>IF('Data R6'!C367="","",'Data R6'!AD367)</f>
        <v/>
      </c>
      <c r="H5355">
        <f>IF('Data R6'!C367="","",'Data R6'!AC367)</f>
        <v/>
      </c>
      <c r="I5355">
        <f>IF('Data R6'!C367="","",COUNTIF('Data R6'!J367,"&gt;0")+COUNTIF('Data R6'!L367,"&gt;0")+COUNTIF('Data R6'!N367,"&gt;0")+COUNTIF('Data R6'!P367,"&gt;0")+COUNTIF('Data R6'!R367,"&gt;0")+COUNTIF('Data R6'!T367,"&gt;0")+COUNTIF('Data R6'!V367,"&gt;0")+COUNTIF('Data R6'!X367,"&gt;0"))</f>
        <v/>
      </c>
      <c r="J5355">
        <f>IF('Data R6'!C367="","",IF((COUNTIF('Data R6'!K367,"&gt;0")+COUNTIF('Data R6'!M367,"&gt;0")+COUNTIF('Data R6'!O367,"&gt;0")+COUNTIF('Data R6'!Q367,"&gt;0")+COUNTIF('Data R6'!S367,"&gt;0")+COUNTIF('Data R6'!U367,"&gt;0")+COUNTIF('Data R6'!W367,"&gt;0")+COUNTIF('Data R6'!Y367,"&gt;0"))&gt;0,1,0))</f>
        <v/>
      </c>
      <c r="M5355" t="inlineStr">
        <is>
          <t>Data R</t>
        </is>
      </c>
    </row>
    <row r="5356">
      <c r="A5356" t="inlineStr">
        <is>
          <t>Regional 6</t>
        </is>
      </c>
      <c r="B5356">
        <f>IF('Data R6'!C368="","",'Data R6'!B368)</f>
        <v/>
      </c>
      <c r="C5356">
        <f>IF('Data R6'!C368="","",'Data R6'!C368)</f>
        <v/>
      </c>
      <c r="D5356">
        <f>IF('Data R6'!C368="","",'Data R6'!D368)</f>
        <v/>
      </c>
      <c r="E5356">
        <f>IF('Data R6'!C368="","",'Data R6'!E368)</f>
        <v/>
      </c>
      <c r="F5356">
        <f>IF('Data R6'!C368="","",'Data R6'!F368)</f>
        <v/>
      </c>
      <c r="G5356">
        <f>IF('Data R6'!C368="","",'Data R6'!AD368)</f>
        <v/>
      </c>
      <c r="H5356">
        <f>IF('Data R6'!C368="","",'Data R6'!AC368)</f>
        <v/>
      </c>
      <c r="I5356">
        <f>IF('Data R6'!C368="","",COUNTIF('Data R6'!J368,"&gt;0")+COUNTIF('Data R6'!L368,"&gt;0")+COUNTIF('Data R6'!N368,"&gt;0")+COUNTIF('Data R6'!P368,"&gt;0")+COUNTIF('Data R6'!R368,"&gt;0")+COUNTIF('Data R6'!T368,"&gt;0")+COUNTIF('Data R6'!V368,"&gt;0")+COUNTIF('Data R6'!X368,"&gt;0"))</f>
        <v/>
      </c>
      <c r="J5356">
        <f>IF('Data R6'!C368="","",IF((COUNTIF('Data R6'!K368,"&gt;0")+COUNTIF('Data R6'!M368,"&gt;0")+COUNTIF('Data R6'!O368,"&gt;0")+COUNTIF('Data R6'!Q368,"&gt;0")+COUNTIF('Data R6'!S368,"&gt;0")+COUNTIF('Data R6'!U368,"&gt;0")+COUNTIF('Data R6'!W368,"&gt;0")+COUNTIF('Data R6'!Y368,"&gt;0"))&gt;0,1,0))</f>
        <v/>
      </c>
      <c r="M5356" t="inlineStr">
        <is>
          <t>Data R</t>
        </is>
      </c>
    </row>
    <row r="5357">
      <c r="A5357" t="inlineStr">
        <is>
          <t>Regional 6</t>
        </is>
      </c>
      <c r="B5357">
        <f>IF('Data R6'!C369="","",'Data R6'!B369)</f>
        <v/>
      </c>
      <c r="C5357">
        <f>IF('Data R6'!C369="","",'Data R6'!C369)</f>
        <v/>
      </c>
      <c r="D5357">
        <f>IF('Data R6'!C369="","",'Data R6'!D369)</f>
        <v/>
      </c>
      <c r="E5357">
        <f>IF('Data R6'!C369="","",'Data R6'!E369)</f>
        <v/>
      </c>
      <c r="F5357">
        <f>IF('Data R6'!C369="","",'Data R6'!F369)</f>
        <v/>
      </c>
      <c r="G5357">
        <f>IF('Data R6'!C369="","",'Data R6'!AD369)</f>
        <v/>
      </c>
      <c r="H5357">
        <f>IF('Data R6'!C369="","",'Data R6'!AC369)</f>
        <v/>
      </c>
      <c r="I5357">
        <f>IF('Data R6'!C369="","",COUNTIF('Data R6'!J369,"&gt;0")+COUNTIF('Data R6'!L369,"&gt;0")+COUNTIF('Data R6'!N369,"&gt;0")+COUNTIF('Data R6'!P369,"&gt;0")+COUNTIF('Data R6'!R369,"&gt;0")+COUNTIF('Data R6'!T369,"&gt;0")+COUNTIF('Data R6'!V369,"&gt;0")+COUNTIF('Data R6'!X369,"&gt;0"))</f>
        <v/>
      </c>
      <c r="J5357">
        <f>IF('Data R6'!C369="","",IF((COUNTIF('Data R6'!K369,"&gt;0")+COUNTIF('Data R6'!M369,"&gt;0")+COUNTIF('Data R6'!O369,"&gt;0")+COUNTIF('Data R6'!Q369,"&gt;0")+COUNTIF('Data R6'!S369,"&gt;0")+COUNTIF('Data R6'!U369,"&gt;0")+COUNTIF('Data R6'!W369,"&gt;0")+COUNTIF('Data R6'!Y369,"&gt;0"))&gt;0,1,0))</f>
        <v/>
      </c>
      <c r="M5357" t="inlineStr">
        <is>
          <t>Data R</t>
        </is>
      </c>
    </row>
    <row r="5358">
      <c r="A5358" t="inlineStr">
        <is>
          <t>Regional 6</t>
        </is>
      </c>
      <c r="B5358">
        <f>IF('Data R6'!C370="","",'Data R6'!B370)</f>
        <v/>
      </c>
      <c r="C5358">
        <f>IF('Data R6'!C370="","",'Data R6'!C370)</f>
        <v/>
      </c>
      <c r="D5358">
        <f>IF('Data R6'!C370="","",'Data R6'!D370)</f>
        <v/>
      </c>
      <c r="E5358">
        <f>IF('Data R6'!C370="","",'Data R6'!E370)</f>
        <v/>
      </c>
      <c r="F5358">
        <f>IF('Data R6'!C370="","",'Data R6'!F370)</f>
        <v/>
      </c>
      <c r="G5358">
        <f>IF('Data R6'!C370="","",'Data R6'!AD370)</f>
        <v/>
      </c>
      <c r="H5358">
        <f>IF('Data R6'!C370="","",'Data R6'!AC370)</f>
        <v/>
      </c>
      <c r="I5358">
        <f>IF('Data R6'!C370="","",COUNTIF('Data R6'!J370,"&gt;0")+COUNTIF('Data R6'!L370,"&gt;0")+COUNTIF('Data R6'!N370,"&gt;0")+COUNTIF('Data R6'!P370,"&gt;0")+COUNTIF('Data R6'!R370,"&gt;0")+COUNTIF('Data R6'!T370,"&gt;0")+COUNTIF('Data R6'!V370,"&gt;0")+COUNTIF('Data R6'!X370,"&gt;0"))</f>
        <v/>
      </c>
      <c r="J5358">
        <f>IF('Data R6'!C370="","",IF((COUNTIF('Data R6'!K370,"&gt;0")+COUNTIF('Data R6'!M370,"&gt;0")+COUNTIF('Data R6'!O370,"&gt;0")+COUNTIF('Data R6'!Q370,"&gt;0")+COUNTIF('Data R6'!S370,"&gt;0")+COUNTIF('Data R6'!U370,"&gt;0")+COUNTIF('Data R6'!W370,"&gt;0")+COUNTIF('Data R6'!Y370,"&gt;0"))&gt;0,1,0))</f>
        <v/>
      </c>
      <c r="M5358" t="inlineStr">
        <is>
          <t>Data R</t>
        </is>
      </c>
    </row>
    <row r="5359">
      <c r="A5359" t="inlineStr">
        <is>
          <t>Regional 6</t>
        </is>
      </c>
      <c r="B5359">
        <f>IF('Data R6'!C371="","",'Data R6'!B371)</f>
        <v/>
      </c>
      <c r="C5359">
        <f>IF('Data R6'!C371="","",'Data R6'!C371)</f>
        <v/>
      </c>
      <c r="D5359">
        <f>IF('Data R6'!C371="","",'Data R6'!D371)</f>
        <v/>
      </c>
      <c r="E5359">
        <f>IF('Data R6'!C371="","",'Data R6'!E371)</f>
        <v/>
      </c>
      <c r="F5359">
        <f>IF('Data R6'!C371="","",'Data R6'!F371)</f>
        <v/>
      </c>
      <c r="G5359">
        <f>IF('Data R6'!C371="","",'Data R6'!AD371)</f>
        <v/>
      </c>
      <c r="H5359">
        <f>IF('Data R6'!C371="","",'Data R6'!AC371)</f>
        <v/>
      </c>
      <c r="I5359">
        <f>IF('Data R6'!C371="","",COUNTIF('Data R6'!J371,"&gt;0")+COUNTIF('Data R6'!L371,"&gt;0")+COUNTIF('Data R6'!N371,"&gt;0")+COUNTIF('Data R6'!P371,"&gt;0")+COUNTIF('Data R6'!R371,"&gt;0")+COUNTIF('Data R6'!T371,"&gt;0")+COUNTIF('Data R6'!V371,"&gt;0")+COUNTIF('Data R6'!X371,"&gt;0"))</f>
        <v/>
      </c>
      <c r="J5359">
        <f>IF('Data R6'!C371="","",IF((COUNTIF('Data R6'!K371,"&gt;0")+COUNTIF('Data R6'!M371,"&gt;0")+COUNTIF('Data R6'!O371,"&gt;0")+COUNTIF('Data R6'!Q371,"&gt;0")+COUNTIF('Data R6'!S371,"&gt;0")+COUNTIF('Data R6'!U371,"&gt;0")+COUNTIF('Data R6'!W371,"&gt;0")+COUNTIF('Data R6'!Y371,"&gt;0"))&gt;0,1,0))</f>
        <v/>
      </c>
      <c r="M5359" t="inlineStr">
        <is>
          <t>Data R</t>
        </is>
      </c>
    </row>
    <row r="5360">
      <c r="A5360" t="inlineStr">
        <is>
          <t>Regional 6</t>
        </is>
      </c>
      <c r="B5360">
        <f>IF('Data R6'!C372="","",'Data R6'!B372)</f>
        <v/>
      </c>
      <c r="C5360">
        <f>IF('Data R6'!C372="","",'Data R6'!C372)</f>
        <v/>
      </c>
      <c r="D5360">
        <f>IF('Data R6'!C372="","",'Data R6'!D372)</f>
        <v/>
      </c>
      <c r="E5360">
        <f>IF('Data R6'!C372="","",'Data R6'!E372)</f>
        <v/>
      </c>
      <c r="F5360">
        <f>IF('Data R6'!C372="","",'Data R6'!F372)</f>
        <v/>
      </c>
      <c r="G5360">
        <f>IF('Data R6'!C372="","",'Data R6'!AD372)</f>
        <v/>
      </c>
      <c r="H5360">
        <f>IF('Data R6'!C372="","",'Data R6'!AC372)</f>
        <v/>
      </c>
      <c r="I5360">
        <f>IF('Data R6'!C372="","",COUNTIF('Data R6'!J372,"&gt;0")+COUNTIF('Data R6'!L372,"&gt;0")+COUNTIF('Data R6'!N372,"&gt;0")+COUNTIF('Data R6'!P372,"&gt;0")+COUNTIF('Data R6'!R372,"&gt;0")+COUNTIF('Data R6'!T372,"&gt;0")+COUNTIF('Data R6'!V372,"&gt;0")+COUNTIF('Data R6'!X372,"&gt;0"))</f>
        <v/>
      </c>
      <c r="J5360">
        <f>IF('Data R6'!C372="","",IF((COUNTIF('Data R6'!K372,"&gt;0")+COUNTIF('Data R6'!M372,"&gt;0")+COUNTIF('Data R6'!O372,"&gt;0")+COUNTIF('Data R6'!Q372,"&gt;0")+COUNTIF('Data R6'!S372,"&gt;0")+COUNTIF('Data R6'!U372,"&gt;0")+COUNTIF('Data R6'!W372,"&gt;0")+COUNTIF('Data R6'!Y372,"&gt;0"))&gt;0,1,0))</f>
        <v/>
      </c>
      <c r="M5360" t="inlineStr">
        <is>
          <t>Data R</t>
        </is>
      </c>
    </row>
    <row r="5361">
      <c r="A5361" t="inlineStr">
        <is>
          <t>Regional 6</t>
        </is>
      </c>
      <c r="B5361">
        <f>IF('Data R6'!C373="","",'Data R6'!B373)</f>
        <v/>
      </c>
      <c r="C5361">
        <f>IF('Data R6'!C373="","",'Data R6'!C373)</f>
        <v/>
      </c>
      <c r="D5361">
        <f>IF('Data R6'!C373="","",'Data R6'!D373)</f>
        <v/>
      </c>
      <c r="E5361">
        <f>IF('Data R6'!C373="","",'Data R6'!E373)</f>
        <v/>
      </c>
      <c r="F5361">
        <f>IF('Data R6'!C373="","",'Data R6'!F373)</f>
        <v/>
      </c>
      <c r="G5361">
        <f>IF('Data R6'!C373="","",'Data R6'!AD373)</f>
        <v/>
      </c>
      <c r="H5361">
        <f>IF('Data R6'!C373="","",'Data R6'!AC373)</f>
        <v/>
      </c>
      <c r="I5361">
        <f>IF('Data R6'!C373="","",COUNTIF('Data R6'!J373,"&gt;0")+COUNTIF('Data R6'!L373,"&gt;0")+COUNTIF('Data R6'!N373,"&gt;0")+COUNTIF('Data R6'!P373,"&gt;0")+COUNTIF('Data R6'!R373,"&gt;0")+COUNTIF('Data R6'!T373,"&gt;0")+COUNTIF('Data R6'!V373,"&gt;0")+COUNTIF('Data R6'!X373,"&gt;0"))</f>
        <v/>
      </c>
      <c r="J5361">
        <f>IF('Data R6'!C373="","",IF((COUNTIF('Data R6'!K373,"&gt;0")+COUNTIF('Data R6'!M373,"&gt;0")+COUNTIF('Data R6'!O373,"&gt;0")+COUNTIF('Data R6'!Q373,"&gt;0")+COUNTIF('Data R6'!S373,"&gt;0")+COUNTIF('Data R6'!U373,"&gt;0")+COUNTIF('Data R6'!W373,"&gt;0")+COUNTIF('Data R6'!Y373,"&gt;0"))&gt;0,1,0))</f>
        <v/>
      </c>
      <c r="M5361" t="inlineStr">
        <is>
          <t>Data R</t>
        </is>
      </c>
    </row>
    <row r="5362">
      <c r="A5362" t="inlineStr">
        <is>
          <t>Regional 6</t>
        </is>
      </c>
      <c r="B5362">
        <f>IF('Data R6'!C374="","",'Data R6'!B374)</f>
        <v/>
      </c>
      <c r="C5362">
        <f>IF('Data R6'!C374="","",'Data R6'!C374)</f>
        <v/>
      </c>
      <c r="D5362">
        <f>IF('Data R6'!C374="","",'Data R6'!D374)</f>
        <v/>
      </c>
      <c r="E5362">
        <f>IF('Data R6'!C374="","",'Data R6'!E374)</f>
        <v/>
      </c>
      <c r="F5362">
        <f>IF('Data R6'!C374="","",'Data R6'!F374)</f>
        <v/>
      </c>
      <c r="G5362">
        <f>IF('Data R6'!C374="","",'Data R6'!AD374)</f>
        <v/>
      </c>
      <c r="H5362">
        <f>IF('Data R6'!C374="","",'Data R6'!AC374)</f>
        <v/>
      </c>
      <c r="I5362">
        <f>IF('Data R6'!C374="","",COUNTIF('Data R6'!J374,"&gt;0")+COUNTIF('Data R6'!L374,"&gt;0")+COUNTIF('Data R6'!N374,"&gt;0")+COUNTIF('Data R6'!P374,"&gt;0")+COUNTIF('Data R6'!R374,"&gt;0")+COUNTIF('Data R6'!T374,"&gt;0")+COUNTIF('Data R6'!V374,"&gt;0")+COUNTIF('Data R6'!X374,"&gt;0"))</f>
        <v/>
      </c>
      <c r="J5362">
        <f>IF('Data R6'!C374="","",IF((COUNTIF('Data R6'!K374,"&gt;0")+COUNTIF('Data R6'!M374,"&gt;0")+COUNTIF('Data R6'!O374,"&gt;0")+COUNTIF('Data R6'!Q374,"&gt;0")+COUNTIF('Data R6'!S374,"&gt;0")+COUNTIF('Data R6'!U374,"&gt;0")+COUNTIF('Data R6'!W374,"&gt;0")+COUNTIF('Data R6'!Y374,"&gt;0"))&gt;0,1,0))</f>
        <v/>
      </c>
      <c r="M5362" t="inlineStr">
        <is>
          <t>Data R</t>
        </is>
      </c>
    </row>
    <row r="5363">
      <c r="A5363" t="inlineStr">
        <is>
          <t>Regional 6</t>
        </is>
      </c>
      <c r="B5363">
        <f>IF('Data R6'!C375="","",'Data R6'!B375)</f>
        <v/>
      </c>
      <c r="C5363">
        <f>IF('Data R6'!C375="","",'Data R6'!C375)</f>
        <v/>
      </c>
      <c r="D5363">
        <f>IF('Data R6'!C375="","",'Data R6'!D375)</f>
        <v/>
      </c>
      <c r="E5363">
        <f>IF('Data R6'!C375="","",'Data R6'!E375)</f>
        <v/>
      </c>
      <c r="F5363">
        <f>IF('Data R6'!C375="","",'Data R6'!F375)</f>
        <v/>
      </c>
      <c r="G5363">
        <f>IF('Data R6'!C375="","",'Data R6'!AD375)</f>
        <v/>
      </c>
      <c r="H5363">
        <f>IF('Data R6'!C375="","",'Data R6'!AC375)</f>
        <v/>
      </c>
      <c r="I5363">
        <f>IF('Data R6'!C375="","",COUNTIF('Data R6'!J375,"&gt;0")+COUNTIF('Data R6'!L375,"&gt;0")+COUNTIF('Data R6'!N375,"&gt;0")+COUNTIF('Data R6'!P375,"&gt;0")+COUNTIF('Data R6'!R375,"&gt;0")+COUNTIF('Data R6'!T375,"&gt;0")+COUNTIF('Data R6'!V375,"&gt;0")+COUNTIF('Data R6'!X375,"&gt;0"))</f>
        <v/>
      </c>
      <c r="J5363">
        <f>IF('Data R6'!C375="","",IF((COUNTIF('Data R6'!K375,"&gt;0")+COUNTIF('Data R6'!M375,"&gt;0")+COUNTIF('Data R6'!O375,"&gt;0")+COUNTIF('Data R6'!Q375,"&gt;0")+COUNTIF('Data R6'!S375,"&gt;0")+COUNTIF('Data R6'!U375,"&gt;0")+COUNTIF('Data R6'!W375,"&gt;0")+COUNTIF('Data R6'!Y375,"&gt;0"))&gt;0,1,0))</f>
        <v/>
      </c>
      <c r="M5363" t="inlineStr">
        <is>
          <t>Data R</t>
        </is>
      </c>
    </row>
    <row r="5364">
      <c r="A5364" t="inlineStr">
        <is>
          <t>Regional 6</t>
        </is>
      </c>
      <c r="B5364">
        <f>IF('Data R6'!C376="","",'Data R6'!B376)</f>
        <v/>
      </c>
      <c r="C5364">
        <f>IF('Data R6'!C376="","",'Data R6'!C376)</f>
        <v/>
      </c>
      <c r="D5364">
        <f>IF('Data R6'!C376="","",'Data R6'!D376)</f>
        <v/>
      </c>
      <c r="E5364">
        <f>IF('Data R6'!C376="","",'Data R6'!E376)</f>
        <v/>
      </c>
      <c r="F5364">
        <f>IF('Data R6'!C376="","",'Data R6'!F376)</f>
        <v/>
      </c>
      <c r="G5364">
        <f>IF('Data R6'!C376="","",'Data R6'!AD376)</f>
        <v/>
      </c>
      <c r="H5364">
        <f>IF('Data R6'!C376="","",'Data R6'!AC376)</f>
        <v/>
      </c>
      <c r="I5364">
        <f>IF('Data R6'!C376="","",COUNTIF('Data R6'!J376,"&gt;0")+COUNTIF('Data R6'!L376,"&gt;0")+COUNTIF('Data R6'!N376,"&gt;0")+COUNTIF('Data R6'!P376,"&gt;0")+COUNTIF('Data R6'!R376,"&gt;0")+COUNTIF('Data R6'!T376,"&gt;0")+COUNTIF('Data R6'!V376,"&gt;0")+COUNTIF('Data R6'!X376,"&gt;0"))</f>
        <v/>
      </c>
      <c r="J5364">
        <f>IF('Data R6'!C376="","",IF((COUNTIF('Data R6'!K376,"&gt;0")+COUNTIF('Data R6'!M376,"&gt;0")+COUNTIF('Data R6'!O376,"&gt;0")+COUNTIF('Data R6'!Q376,"&gt;0")+COUNTIF('Data R6'!S376,"&gt;0")+COUNTIF('Data R6'!U376,"&gt;0")+COUNTIF('Data R6'!W376,"&gt;0")+COUNTIF('Data R6'!Y376,"&gt;0"))&gt;0,1,0))</f>
        <v/>
      </c>
      <c r="M5364" t="inlineStr">
        <is>
          <t>Data R</t>
        </is>
      </c>
    </row>
    <row r="5365">
      <c r="A5365" t="inlineStr">
        <is>
          <t>Regional 6</t>
        </is>
      </c>
      <c r="B5365">
        <f>IF('Data R6'!C377="","",'Data R6'!B377)</f>
        <v/>
      </c>
      <c r="C5365">
        <f>IF('Data R6'!C377="","",'Data R6'!C377)</f>
        <v/>
      </c>
      <c r="D5365">
        <f>IF('Data R6'!C377="","",'Data R6'!D377)</f>
        <v/>
      </c>
      <c r="E5365">
        <f>IF('Data R6'!C377="","",'Data R6'!E377)</f>
        <v/>
      </c>
      <c r="F5365">
        <f>IF('Data R6'!C377="","",'Data R6'!F377)</f>
        <v/>
      </c>
      <c r="G5365">
        <f>IF('Data R6'!C377="","",'Data R6'!AD377)</f>
        <v/>
      </c>
      <c r="H5365">
        <f>IF('Data R6'!C377="","",'Data R6'!AC377)</f>
        <v/>
      </c>
      <c r="I5365">
        <f>IF('Data R6'!C377="","",COUNTIF('Data R6'!J377,"&gt;0")+COUNTIF('Data R6'!L377,"&gt;0")+COUNTIF('Data R6'!N377,"&gt;0")+COUNTIF('Data R6'!P377,"&gt;0")+COUNTIF('Data R6'!R377,"&gt;0")+COUNTIF('Data R6'!T377,"&gt;0")+COUNTIF('Data R6'!V377,"&gt;0")+COUNTIF('Data R6'!X377,"&gt;0"))</f>
        <v/>
      </c>
      <c r="J5365">
        <f>IF('Data R6'!C377="","",IF((COUNTIF('Data R6'!K377,"&gt;0")+COUNTIF('Data R6'!M377,"&gt;0")+COUNTIF('Data R6'!O377,"&gt;0")+COUNTIF('Data R6'!Q377,"&gt;0")+COUNTIF('Data R6'!S377,"&gt;0")+COUNTIF('Data R6'!U377,"&gt;0")+COUNTIF('Data R6'!W377,"&gt;0")+COUNTIF('Data R6'!Y377,"&gt;0"))&gt;0,1,0))</f>
        <v/>
      </c>
      <c r="M5365" t="inlineStr">
        <is>
          <t>Data R</t>
        </is>
      </c>
    </row>
    <row r="5366">
      <c r="A5366" t="inlineStr">
        <is>
          <t>Regional 6</t>
        </is>
      </c>
      <c r="B5366">
        <f>IF('Data R6'!C378="","",'Data R6'!B378)</f>
        <v/>
      </c>
      <c r="C5366">
        <f>IF('Data R6'!C378="","",'Data R6'!C378)</f>
        <v/>
      </c>
      <c r="D5366">
        <f>IF('Data R6'!C378="","",'Data R6'!D378)</f>
        <v/>
      </c>
      <c r="E5366">
        <f>IF('Data R6'!C378="","",'Data R6'!E378)</f>
        <v/>
      </c>
      <c r="F5366">
        <f>IF('Data R6'!C378="","",'Data R6'!F378)</f>
        <v/>
      </c>
      <c r="G5366">
        <f>IF('Data R6'!C378="","",'Data R6'!AD378)</f>
        <v/>
      </c>
      <c r="H5366">
        <f>IF('Data R6'!C378="","",'Data R6'!AC378)</f>
        <v/>
      </c>
      <c r="I5366">
        <f>IF('Data R6'!C378="","",COUNTIF('Data R6'!J378,"&gt;0")+COUNTIF('Data R6'!L378,"&gt;0")+COUNTIF('Data R6'!N378,"&gt;0")+COUNTIF('Data R6'!P378,"&gt;0")+COUNTIF('Data R6'!R378,"&gt;0")+COUNTIF('Data R6'!T378,"&gt;0")+COUNTIF('Data R6'!V378,"&gt;0")+COUNTIF('Data R6'!X378,"&gt;0"))</f>
        <v/>
      </c>
      <c r="J5366">
        <f>IF('Data R6'!C378="","",IF((COUNTIF('Data R6'!K378,"&gt;0")+COUNTIF('Data R6'!M378,"&gt;0")+COUNTIF('Data R6'!O378,"&gt;0")+COUNTIF('Data R6'!Q378,"&gt;0")+COUNTIF('Data R6'!S378,"&gt;0")+COUNTIF('Data R6'!U378,"&gt;0")+COUNTIF('Data R6'!W378,"&gt;0")+COUNTIF('Data R6'!Y378,"&gt;0"))&gt;0,1,0))</f>
        <v/>
      </c>
      <c r="M5366" t="inlineStr">
        <is>
          <t>Data R</t>
        </is>
      </c>
    </row>
    <row r="5367">
      <c r="A5367" t="inlineStr">
        <is>
          <t>Regional 6</t>
        </is>
      </c>
      <c r="B5367">
        <f>IF('Data R6'!C379="","",'Data R6'!B379)</f>
        <v/>
      </c>
      <c r="C5367">
        <f>IF('Data R6'!C379="","",'Data R6'!C379)</f>
        <v/>
      </c>
      <c r="D5367">
        <f>IF('Data R6'!C379="","",'Data R6'!D379)</f>
        <v/>
      </c>
      <c r="E5367">
        <f>IF('Data R6'!C379="","",'Data R6'!E379)</f>
        <v/>
      </c>
      <c r="F5367">
        <f>IF('Data R6'!C379="","",'Data R6'!F379)</f>
        <v/>
      </c>
      <c r="G5367">
        <f>IF('Data R6'!C379="","",'Data R6'!AD379)</f>
        <v/>
      </c>
      <c r="H5367">
        <f>IF('Data R6'!C379="","",'Data R6'!AC379)</f>
        <v/>
      </c>
      <c r="I5367">
        <f>IF('Data R6'!C379="","",COUNTIF('Data R6'!J379,"&gt;0")+COUNTIF('Data R6'!L379,"&gt;0")+COUNTIF('Data R6'!N379,"&gt;0")+COUNTIF('Data R6'!P379,"&gt;0")+COUNTIF('Data R6'!R379,"&gt;0")+COUNTIF('Data R6'!T379,"&gt;0")+COUNTIF('Data R6'!V379,"&gt;0")+COUNTIF('Data R6'!X379,"&gt;0"))</f>
        <v/>
      </c>
      <c r="J5367">
        <f>IF('Data R6'!C379="","",IF((COUNTIF('Data R6'!K379,"&gt;0")+COUNTIF('Data R6'!M379,"&gt;0")+COUNTIF('Data R6'!O379,"&gt;0")+COUNTIF('Data R6'!Q379,"&gt;0")+COUNTIF('Data R6'!S379,"&gt;0")+COUNTIF('Data R6'!U379,"&gt;0")+COUNTIF('Data R6'!W379,"&gt;0")+COUNTIF('Data R6'!Y379,"&gt;0"))&gt;0,1,0))</f>
        <v/>
      </c>
      <c r="M5367" t="inlineStr">
        <is>
          <t>Data R</t>
        </is>
      </c>
    </row>
    <row r="5368">
      <c r="A5368" t="inlineStr">
        <is>
          <t>Regional 6</t>
        </is>
      </c>
      <c r="B5368">
        <f>IF('Data R6'!C380="","",'Data R6'!B380)</f>
        <v/>
      </c>
      <c r="C5368">
        <f>IF('Data R6'!C380="","",'Data R6'!C380)</f>
        <v/>
      </c>
      <c r="D5368">
        <f>IF('Data R6'!C380="","",'Data R6'!D380)</f>
        <v/>
      </c>
      <c r="E5368">
        <f>IF('Data R6'!C380="","",'Data R6'!E380)</f>
        <v/>
      </c>
      <c r="F5368">
        <f>IF('Data R6'!C380="","",'Data R6'!F380)</f>
        <v/>
      </c>
      <c r="G5368">
        <f>IF('Data R6'!C380="","",'Data R6'!AD380)</f>
        <v/>
      </c>
      <c r="H5368">
        <f>IF('Data R6'!C380="","",'Data R6'!AC380)</f>
        <v/>
      </c>
      <c r="I5368">
        <f>IF('Data R6'!C380="","",COUNTIF('Data R6'!J380,"&gt;0")+COUNTIF('Data R6'!L380,"&gt;0")+COUNTIF('Data R6'!N380,"&gt;0")+COUNTIF('Data R6'!P380,"&gt;0")+COUNTIF('Data R6'!R380,"&gt;0")+COUNTIF('Data R6'!T380,"&gt;0")+COUNTIF('Data R6'!V380,"&gt;0")+COUNTIF('Data R6'!X380,"&gt;0"))</f>
        <v/>
      </c>
      <c r="J5368">
        <f>IF('Data R6'!C380="","",IF((COUNTIF('Data R6'!K380,"&gt;0")+COUNTIF('Data R6'!M380,"&gt;0")+COUNTIF('Data R6'!O380,"&gt;0")+COUNTIF('Data R6'!Q380,"&gt;0")+COUNTIF('Data R6'!S380,"&gt;0")+COUNTIF('Data R6'!U380,"&gt;0")+COUNTIF('Data R6'!W380,"&gt;0")+COUNTIF('Data R6'!Y380,"&gt;0"))&gt;0,1,0))</f>
        <v/>
      </c>
      <c r="M5368" t="inlineStr">
        <is>
          <t>Data R</t>
        </is>
      </c>
    </row>
    <row r="5369">
      <c r="A5369" t="inlineStr">
        <is>
          <t>Regional 6</t>
        </is>
      </c>
      <c r="B5369">
        <f>IF('Data R6'!C381="","",'Data R6'!B381)</f>
        <v/>
      </c>
      <c r="C5369">
        <f>IF('Data R6'!C381="","",'Data R6'!C381)</f>
        <v/>
      </c>
      <c r="D5369">
        <f>IF('Data R6'!C381="","",'Data R6'!D381)</f>
        <v/>
      </c>
      <c r="E5369">
        <f>IF('Data R6'!C381="","",'Data R6'!E381)</f>
        <v/>
      </c>
      <c r="F5369">
        <f>IF('Data R6'!C381="","",'Data R6'!F381)</f>
        <v/>
      </c>
      <c r="G5369">
        <f>IF('Data R6'!C381="","",'Data R6'!AD381)</f>
        <v/>
      </c>
      <c r="H5369">
        <f>IF('Data R6'!C381="","",'Data R6'!AC381)</f>
        <v/>
      </c>
      <c r="I5369">
        <f>IF('Data R6'!C381="","",COUNTIF('Data R6'!J381,"&gt;0")+COUNTIF('Data R6'!L381,"&gt;0")+COUNTIF('Data R6'!N381,"&gt;0")+COUNTIF('Data R6'!P381,"&gt;0")+COUNTIF('Data R6'!R381,"&gt;0")+COUNTIF('Data R6'!T381,"&gt;0")+COUNTIF('Data R6'!V381,"&gt;0")+COUNTIF('Data R6'!X381,"&gt;0"))</f>
        <v/>
      </c>
      <c r="J5369">
        <f>IF('Data R6'!C381="","",IF((COUNTIF('Data R6'!K381,"&gt;0")+COUNTIF('Data R6'!M381,"&gt;0")+COUNTIF('Data R6'!O381,"&gt;0")+COUNTIF('Data R6'!Q381,"&gt;0")+COUNTIF('Data R6'!S381,"&gt;0")+COUNTIF('Data R6'!U381,"&gt;0")+COUNTIF('Data R6'!W381,"&gt;0")+COUNTIF('Data R6'!Y381,"&gt;0"))&gt;0,1,0))</f>
        <v/>
      </c>
      <c r="M5369" t="inlineStr">
        <is>
          <t>Data R</t>
        </is>
      </c>
    </row>
    <row r="5370">
      <c r="A5370" t="inlineStr">
        <is>
          <t>Regional 6</t>
        </is>
      </c>
      <c r="B5370">
        <f>IF('Data R6'!C382="","",'Data R6'!B382)</f>
        <v/>
      </c>
      <c r="C5370">
        <f>IF('Data R6'!C382="","",'Data R6'!C382)</f>
        <v/>
      </c>
      <c r="D5370">
        <f>IF('Data R6'!C382="","",'Data R6'!D382)</f>
        <v/>
      </c>
      <c r="E5370">
        <f>IF('Data R6'!C382="","",'Data R6'!E382)</f>
        <v/>
      </c>
      <c r="F5370">
        <f>IF('Data R6'!C382="","",'Data R6'!F382)</f>
        <v/>
      </c>
      <c r="G5370">
        <f>IF('Data R6'!C382="","",'Data R6'!AD382)</f>
        <v/>
      </c>
      <c r="H5370">
        <f>IF('Data R6'!C382="","",'Data R6'!AC382)</f>
        <v/>
      </c>
      <c r="I5370">
        <f>IF('Data R6'!C382="","",COUNTIF('Data R6'!J382,"&gt;0")+COUNTIF('Data R6'!L382,"&gt;0")+COUNTIF('Data R6'!N382,"&gt;0")+COUNTIF('Data R6'!P382,"&gt;0")+COUNTIF('Data R6'!R382,"&gt;0")+COUNTIF('Data R6'!T382,"&gt;0")+COUNTIF('Data R6'!V382,"&gt;0")+COUNTIF('Data R6'!X382,"&gt;0"))</f>
        <v/>
      </c>
      <c r="J5370">
        <f>IF('Data R6'!C382="","",IF((COUNTIF('Data R6'!K382,"&gt;0")+COUNTIF('Data R6'!M382,"&gt;0")+COUNTIF('Data R6'!O382,"&gt;0")+COUNTIF('Data R6'!Q382,"&gt;0")+COUNTIF('Data R6'!S382,"&gt;0")+COUNTIF('Data R6'!U382,"&gt;0")+COUNTIF('Data R6'!W382,"&gt;0")+COUNTIF('Data R6'!Y382,"&gt;0"))&gt;0,1,0))</f>
        <v/>
      </c>
      <c r="M5370" t="inlineStr">
        <is>
          <t>Data R</t>
        </is>
      </c>
    </row>
    <row r="5371">
      <c r="A5371" t="inlineStr">
        <is>
          <t>Regional 6</t>
        </is>
      </c>
      <c r="B5371">
        <f>IF('Data R6'!C383="","",'Data R6'!B383)</f>
        <v/>
      </c>
      <c r="C5371">
        <f>IF('Data R6'!C383="","",'Data R6'!C383)</f>
        <v/>
      </c>
      <c r="D5371">
        <f>IF('Data R6'!C383="","",'Data R6'!D383)</f>
        <v/>
      </c>
      <c r="E5371">
        <f>IF('Data R6'!C383="","",'Data R6'!E383)</f>
        <v/>
      </c>
      <c r="F5371">
        <f>IF('Data R6'!C383="","",'Data R6'!F383)</f>
        <v/>
      </c>
      <c r="G5371">
        <f>IF('Data R6'!C383="","",'Data R6'!AD383)</f>
        <v/>
      </c>
      <c r="H5371">
        <f>IF('Data R6'!C383="","",'Data R6'!AC383)</f>
        <v/>
      </c>
      <c r="I5371">
        <f>IF('Data R6'!C383="","",COUNTIF('Data R6'!J383,"&gt;0")+COUNTIF('Data R6'!L383,"&gt;0")+COUNTIF('Data R6'!N383,"&gt;0")+COUNTIF('Data R6'!P383,"&gt;0")+COUNTIF('Data R6'!R383,"&gt;0")+COUNTIF('Data R6'!T383,"&gt;0")+COUNTIF('Data R6'!V383,"&gt;0")+COUNTIF('Data R6'!X383,"&gt;0"))</f>
        <v/>
      </c>
      <c r="J5371">
        <f>IF('Data R6'!C383="","",IF((COUNTIF('Data R6'!K383,"&gt;0")+COUNTIF('Data R6'!M383,"&gt;0")+COUNTIF('Data R6'!O383,"&gt;0")+COUNTIF('Data R6'!Q383,"&gt;0")+COUNTIF('Data R6'!S383,"&gt;0")+COUNTIF('Data R6'!U383,"&gt;0")+COUNTIF('Data R6'!W383,"&gt;0")+COUNTIF('Data R6'!Y383,"&gt;0"))&gt;0,1,0))</f>
        <v/>
      </c>
      <c r="M5371" t="inlineStr">
        <is>
          <t>Data R</t>
        </is>
      </c>
    </row>
    <row r="5372">
      <c r="A5372" t="inlineStr">
        <is>
          <t>Regional 6</t>
        </is>
      </c>
      <c r="B5372">
        <f>IF('Data R6'!C384="","",'Data R6'!B384)</f>
        <v/>
      </c>
      <c r="C5372">
        <f>IF('Data R6'!C384="","",'Data R6'!C384)</f>
        <v/>
      </c>
      <c r="D5372">
        <f>IF('Data R6'!C384="","",'Data R6'!D384)</f>
        <v/>
      </c>
      <c r="E5372">
        <f>IF('Data R6'!C384="","",'Data R6'!E384)</f>
        <v/>
      </c>
      <c r="F5372">
        <f>IF('Data R6'!C384="","",'Data R6'!F384)</f>
        <v/>
      </c>
      <c r="G5372">
        <f>IF('Data R6'!C384="","",'Data R6'!AD384)</f>
        <v/>
      </c>
      <c r="H5372">
        <f>IF('Data R6'!C384="","",'Data R6'!AC384)</f>
        <v/>
      </c>
      <c r="I5372">
        <f>IF('Data R6'!C384="","",COUNTIF('Data R6'!J384,"&gt;0")+COUNTIF('Data R6'!L384,"&gt;0")+COUNTIF('Data R6'!N384,"&gt;0")+COUNTIF('Data R6'!P384,"&gt;0")+COUNTIF('Data R6'!R384,"&gt;0")+COUNTIF('Data R6'!T384,"&gt;0")+COUNTIF('Data R6'!V384,"&gt;0")+COUNTIF('Data R6'!X384,"&gt;0"))</f>
        <v/>
      </c>
      <c r="J5372">
        <f>IF('Data R6'!C384="","",IF((COUNTIF('Data R6'!K384,"&gt;0")+COUNTIF('Data R6'!M384,"&gt;0")+COUNTIF('Data R6'!O384,"&gt;0")+COUNTIF('Data R6'!Q384,"&gt;0")+COUNTIF('Data R6'!S384,"&gt;0")+COUNTIF('Data R6'!U384,"&gt;0")+COUNTIF('Data R6'!W384,"&gt;0")+COUNTIF('Data R6'!Y384,"&gt;0"))&gt;0,1,0))</f>
        <v/>
      </c>
      <c r="M5372" t="inlineStr">
        <is>
          <t>Data R</t>
        </is>
      </c>
    </row>
    <row r="5373">
      <c r="A5373" t="inlineStr">
        <is>
          <t>Regional 6</t>
        </is>
      </c>
      <c r="B5373">
        <f>IF('Data R6'!C385="","",'Data R6'!B385)</f>
        <v/>
      </c>
      <c r="C5373">
        <f>IF('Data R6'!C385="","",'Data R6'!C385)</f>
        <v/>
      </c>
      <c r="D5373">
        <f>IF('Data R6'!C385="","",'Data R6'!D385)</f>
        <v/>
      </c>
      <c r="E5373">
        <f>IF('Data R6'!C385="","",'Data R6'!E385)</f>
        <v/>
      </c>
      <c r="F5373">
        <f>IF('Data R6'!C385="","",'Data R6'!F385)</f>
        <v/>
      </c>
      <c r="G5373">
        <f>IF('Data R6'!C385="","",'Data R6'!AD385)</f>
        <v/>
      </c>
      <c r="H5373">
        <f>IF('Data R6'!C385="","",'Data R6'!AC385)</f>
        <v/>
      </c>
      <c r="I5373">
        <f>IF('Data R6'!C385="","",COUNTIF('Data R6'!J385,"&gt;0")+COUNTIF('Data R6'!L385,"&gt;0")+COUNTIF('Data R6'!N385,"&gt;0")+COUNTIF('Data R6'!P385,"&gt;0")+COUNTIF('Data R6'!R385,"&gt;0")+COUNTIF('Data R6'!T385,"&gt;0")+COUNTIF('Data R6'!V385,"&gt;0")+COUNTIF('Data R6'!X385,"&gt;0"))</f>
        <v/>
      </c>
      <c r="J5373">
        <f>IF('Data R6'!C385="","",IF((COUNTIF('Data R6'!K385,"&gt;0")+COUNTIF('Data R6'!M385,"&gt;0")+COUNTIF('Data R6'!O385,"&gt;0")+COUNTIF('Data R6'!Q385,"&gt;0")+COUNTIF('Data R6'!S385,"&gt;0")+COUNTIF('Data R6'!U385,"&gt;0")+COUNTIF('Data R6'!W385,"&gt;0")+COUNTIF('Data R6'!Y385,"&gt;0"))&gt;0,1,0))</f>
        <v/>
      </c>
      <c r="M5373" t="inlineStr">
        <is>
          <t>Data R</t>
        </is>
      </c>
    </row>
    <row r="5374">
      <c r="A5374" t="inlineStr">
        <is>
          <t>Regional 6</t>
        </is>
      </c>
      <c r="B5374">
        <f>IF('Data R6'!C386="","",'Data R6'!B386)</f>
        <v/>
      </c>
      <c r="C5374">
        <f>IF('Data R6'!C386="","",'Data R6'!C386)</f>
        <v/>
      </c>
      <c r="D5374">
        <f>IF('Data R6'!C386="","",'Data R6'!D386)</f>
        <v/>
      </c>
      <c r="E5374">
        <f>IF('Data R6'!C386="","",'Data R6'!E386)</f>
        <v/>
      </c>
      <c r="F5374">
        <f>IF('Data R6'!C386="","",'Data R6'!F386)</f>
        <v/>
      </c>
      <c r="G5374">
        <f>IF('Data R6'!C386="","",'Data R6'!AD386)</f>
        <v/>
      </c>
      <c r="H5374">
        <f>IF('Data R6'!C386="","",'Data R6'!AC386)</f>
        <v/>
      </c>
      <c r="I5374">
        <f>IF('Data R6'!C386="","",COUNTIF('Data R6'!J386,"&gt;0")+COUNTIF('Data R6'!L386,"&gt;0")+COUNTIF('Data R6'!N386,"&gt;0")+COUNTIF('Data R6'!P386,"&gt;0")+COUNTIF('Data R6'!R386,"&gt;0")+COUNTIF('Data R6'!T386,"&gt;0")+COUNTIF('Data R6'!V386,"&gt;0")+COUNTIF('Data R6'!X386,"&gt;0"))</f>
        <v/>
      </c>
      <c r="J5374">
        <f>IF('Data R6'!C386="","",IF((COUNTIF('Data R6'!K386,"&gt;0")+COUNTIF('Data R6'!M386,"&gt;0")+COUNTIF('Data R6'!O386,"&gt;0")+COUNTIF('Data R6'!Q386,"&gt;0")+COUNTIF('Data R6'!S386,"&gt;0")+COUNTIF('Data R6'!U386,"&gt;0")+COUNTIF('Data R6'!W386,"&gt;0")+COUNTIF('Data R6'!Y386,"&gt;0"))&gt;0,1,0))</f>
        <v/>
      </c>
      <c r="M5374" t="inlineStr">
        <is>
          <t>Data R</t>
        </is>
      </c>
    </row>
    <row r="5375">
      <c r="A5375" t="inlineStr">
        <is>
          <t>Regional 6</t>
        </is>
      </c>
      <c r="B5375">
        <f>IF('Data R6'!C387="","",'Data R6'!B387)</f>
        <v/>
      </c>
      <c r="C5375">
        <f>IF('Data R6'!C387="","",'Data R6'!C387)</f>
        <v/>
      </c>
      <c r="D5375">
        <f>IF('Data R6'!C387="","",'Data R6'!D387)</f>
        <v/>
      </c>
      <c r="E5375">
        <f>IF('Data R6'!C387="","",'Data R6'!E387)</f>
        <v/>
      </c>
      <c r="F5375">
        <f>IF('Data R6'!C387="","",'Data R6'!F387)</f>
        <v/>
      </c>
      <c r="G5375">
        <f>IF('Data R6'!C387="","",'Data R6'!AD387)</f>
        <v/>
      </c>
      <c r="H5375">
        <f>IF('Data R6'!C387="","",'Data R6'!AC387)</f>
        <v/>
      </c>
      <c r="I5375">
        <f>IF('Data R6'!C387="","",COUNTIF('Data R6'!J387,"&gt;0")+COUNTIF('Data R6'!L387,"&gt;0")+COUNTIF('Data R6'!N387,"&gt;0")+COUNTIF('Data R6'!P387,"&gt;0")+COUNTIF('Data R6'!R387,"&gt;0")+COUNTIF('Data R6'!T387,"&gt;0")+COUNTIF('Data R6'!V387,"&gt;0")+COUNTIF('Data R6'!X387,"&gt;0"))</f>
        <v/>
      </c>
      <c r="J5375">
        <f>IF('Data R6'!C387="","",IF((COUNTIF('Data R6'!K387,"&gt;0")+COUNTIF('Data R6'!M387,"&gt;0")+COUNTIF('Data R6'!O387,"&gt;0")+COUNTIF('Data R6'!Q387,"&gt;0")+COUNTIF('Data R6'!S387,"&gt;0")+COUNTIF('Data R6'!U387,"&gt;0")+COUNTIF('Data R6'!W387,"&gt;0")+COUNTIF('Data R6'!Y387,"&gt;0"))&gt;0,1,0))</f>
        <v/>
      </c>
      <c r="M5375" t="inlineStr">
        <is>
          <t>Data R</t>
        </is>
      </c>
    </row>
    <row r="5376">
      <c r="A5376" t="inlineStr">
        <is>
          <t>Regional 6</t>
        </is>
      </c>
      <c r="B5376">
        <f>IF('Data R6'!C388="","",'Data R6'!B388)</f>
        <v/>
      </c>
      <c r="C5376">
        <f>IF('Data R6'!C388="","",'Data R6'!C388)</f>
        <v/>
      </c>
      <c r="D5376">
        <f>IF('Data R6'!C388="","",'Data R6'!D388)</f>
        <v/>
      </c>
      <c r="E5376">
        <f>IF('Data R6'!C388="","",'Data R6'!E388)</f>
        <v/>
      </c>
      <c r="F5376">
        <f>IF('Data R6'!C388="","",'Data R6'!F388)</f>
        <v/>
      </c>
      <c r="G5376">
        <f>IF('Data R6'!C388="","",'Data R6'!AD388)</f>
        <v/>
      </c>
      <c r="H5376">
        <f>IF('Data R6'!C388="","",'Data R6'!AC388)</f>
        <v/>
      </c>
      <c r="I5376">
        <f>IF('Data R6'!C388="","",COUNTIF('Data R6'!J388,"&gt;0")+COUNTIF('Data R6'!L388,"&gt;0")+COUNTIF('Data R6'!N388,"&gt;0")+COUNTIF('Data R6'!P388,"&gt;0")+COUNTIF('Data R6'!R388,"&gt;0")+COUNTIF('Data R6'!T388,"&gt;0")+COUNTIF('Data R6'!V388,"&gt;0")+COUNTIF('Data R6'!X388,"&gt;0"))</f>
        <v/>
      </c>
      <c r="J5376">
        <f>IF('Data R6'!C388="","",IF((COUNTIF('Data R6'!K388,"&gt;0")+COUNTIF('Data R6'!M388,"&gt;0")+COUNTIF('Data R6'!O388,"&gt;0")+COUNTIF('Data R6'!Q388,"&gt;0")+COUNTIF('Data R6'!S388,"&gt;0")+COUNTIF('Data R6'!U388,"&gt;0")+COUNTIF('Data R6'!W388,"&gt;0")+COUNTIF('Data R6'!Y388,"&gt;0"))&gt;0,1,0))</f>
        <v/>
      </c>
      <c r="M5376" t="inlineStr">
        <is>
          <t>Data R</t>
        </is>
      </c>
    </row>
    <row r="5377">
      <c r="A5377" t="inlineStr">
        <is>
          <t>Regional 6</t>
        </is>
      </c>
      <c r="B5377">
        <f>IF('Data R6'!C389="","",'Data R6'!B389)</f>
        <v/>
      </c>
      <c r="C5377">
        <f>IF('Data R6'!C389="","",'Data R6'!C389)</f>
        <v/>
      </c>
      <c r="D5377">
        <f>IF('Data R6'!C389="","",'Data R6'!D389)</f>
        <v/>
      </c>
      <c r="E5377">
        <f>IF('Data R6'!C389="","",'Data R6'!E389)</f>
        <v/>
      </c>
      <c r="F5377">
        <f>IF('Data R6'!C389="","",'Data R6'!F389)</f>
        <v/>
      </c>
      <c r="G5377">
        <f>IF('Data R6'!C389="","",'Data R6'!AD389)</f>
        <v/>
      </c>
      <c r="H5377">
        <f>IF('Data R6'!C389="","",'Data R6'!AC389)</f>
        <v/>
      </c>
      <c r="I5377">
        <f>IF('Data R6'!C389="","",COUNTIF('Data R6'!J389,"&gt;0")+COUNTIF('Data R6'!L389,"&gt;0")+COUNTIF('Data R6'!N389,"&gt;0")+COUNTIF('Data R6'!P389,"&gt;0")+COUNTIF('Data R6'!R389,"&gt;0")+COUNTIF('Data R6'!T389,"&gt;0")+COUNTIF('Data R6'!V389,"&gt;0")+COUNTIF('Data R6'!X389,"&gt;0"))</f>
        <v/>
      </c>
      <c r="J5377">
        <f>IF('Data R6'!C389="","",IF((COUNTIF('Data R6'!K389,"&gt;0")+COUNTIF('Data R6'!M389,"&gt;0")+COUNTIF('Data R6'!O389,"&gt;0")+COUNTIF('Data R6'!Q389,"&gt;0")+COUNTIF('Data R6'!S389,"&gt;0")+COUNTIF('Data R6'!U389,"&gt;0")+COUNTIF('Data R6'!W389,"&gt;0")+COUNTIF('Data R6'!Y389,"&gt;0"))&gt;0,1,0))</f>
        <v/>
      </c>
      <c r="M5377" t="inlineStr">
        <is>
          <t>Data R</t>
        </is>
      </c>
    </row>
    <row r="5378">
      <c r="A5378" t="inlineStr">
        <is>
          <t>Regional 6</t>
        </is>
      </c>
      <c r="B5378">
        <f>IF('Data R6'!C390="","",'Data R6'!B390)</f>
        <v/>
      </c>
      <c r="C5378">
        <f>IF('Data R6'!C390="","",'Data R6'!C390)</f>
        <v/>
      </c>
      <c r="D5378">
        <f>IF('Data R6'!C390="","",'Data R6'!D390)</f>
        <v/>
      </c>
      <c r="E5378">
        <f>IF('Data R6'!C390="","",'Data R6'!E390)</f>
        <v/>
      </c>
      <c r="F5378">
        <f>IF('Data R6'!C390="","",'Data R6'!F390)</f>
        <v/>
      </c>
      <c r="G5378">
        <f>IF('Data R6'!C390="","",'Data R6'!AD390)</f>
        <v/>
      </c>
      <c r="H5378">
        <f>IF('Data R6'!C390="","",'Data R6'!AC390)</f>
        <v/>
      </c>
      <c r="I5378">
        <f>IF('Data R6'!C390="","",COUNTIF('Data R6'!J390,"&gt;0")+COUNTIF('Data R6'!L390,"&gt;0")+COUNTIF('Data R6'!N390,"&gt;0")+COUNTIF('Data R6'!P390,"&gt;0")+COUNTIF('Data R6'!R390,"&gt;0")+COUNTIF('Data R6'!T390,"&gt;0")+COUNTIF('Data R6'!V390,"&gt;0")+COUNTIF('Data R6'!X390,"&gt;0"))</f>
        <v/>
      </c>
      <c r="J5378">
        <f>IF('Data R6'!C390="","",IF((COUNTIF('Data R6'!K390,"&gt;0")+COUNTIF('Data R6'!M390,"&gt;0")+COUNTIF('Data R6'!O390,"&gt;0")+COUNTIF('Data R6'!Q390,"&gt;0")+COUNTIF('Data R6'!S390,"&gt;0")+COUNTIF('Data R6'!U390,"&gt;0")+COUNTIF('Data R6'!W390,"&gt;0")+COUNTIF('Data R6'!Y390,"&gt;0"))&gt;0,1,0))</f>
        <v/>
      </c>
      <c r="M5378" t="inlineStr">
        <is>
          <t>Data R</t>
        </is>
      </c>
    </row>
    <row r="5379">
      <c r="A5379" t="inlineStr">
        <is>
          <t>Regional 6</t>
        </is>
      </c>
      <c r="B5379">
        <f>IF('Data R6'!C391="","",'Data R6'!B391)</f>
        <v/>
      </c>
      <c r="C5379">
        <f>IF('Data R6'!C391="","",'Data R6'!C391)</f>
        <v/>
      </c>
      <c r="D5379">
        <f>IF('Data R6'!C391="","",'Data R6'!D391)</f>
        <v/>
      </c>
      <c r="E5379">
        <f>IF('Data R6'!C391="","",'Data R6'!E391)</f>
        <v/>
      </c>
      <c r="F5379">
        <f>IF('Data R6'!C391="","",'Data R6'!F391)</f>
        <v/>
      </c>
      <c r="G5379">
        <f>IF('Data R6'!C391="","",'Data R6'!AD391)</f>
        <v/>
      </c>
      <c r="H5379">
        <f>IF('Data R6'!C391="","",'Data R6'!AC391)</f>
        <v/>
      </c>
      <c r="I5379">
        <f>IF('Data R6'!C391="","",COUNTIF('Data R6'!J391,"&gt;0")+COUNTIF('Data R6'!L391,"&gt;0")+COUNTIF('Data R6'!N391,"&gt;0")+COUNTIF('Data R6'!P391,"&gt;0")+COUNTIF('Data R6'!R391,"&gt;0")+COUNTIF('Data R6'!T391,"&gt;0")+COUNTIF('Data R6'!V391,"&gt;0")+COUNTIF('Data R6'!X391,"&gt;0"))</f>
        <v/>
      </c>
      <c r="J5379">
        <f>IF('Data R6'!C391="","",IF((COUNTIF('Data R6'!K391,"&gt;0")+COUNTIF('Data R6'!M391,"&gt;0")+COUNTIF('Data R6'!O391,"&gt;0")+COUNTIF('Data R6'!Q391,"&gt;0")+COUNTIF('Data R6'!S391,"&gt;0")+COUNTIF('Data R6'!U391,"&gt;0")+COUNTIF('Data R6'!W391,"&gt;0")+COUNTIF('Data R6'!Y391,"&gt;0"))&gt;0,1,0))</f>
        <v/>
      </c>
      <c r="M5379" t="inlineStr">
        <is>
          <t>Data R</t>
        </is>
      </c>
    </row>
    <row r="5380">
      <c r="A5380" t="inlineStr">
        <is>
          <t>Regional 6</t>
        </is>
      </c>
      <c r="B5380">
        <f>IF('Data R6'!C392="","",'Data R6'!B392)</f>
        <v/>
      </c>
      <c r="C5380">
        <f>IF('Data R6'!C392="","",'Data R6'!C392)</f>
        <v/>
      </c>
      <c r="D5380">
        <f>IF('Data R6'!C392="","",'Data R6'!D392)</f>
        <v/>
      </c>
      <c r="E5380">
        <f>IF('Data R6'!C392="","",'Data R6'!E392)</f>
        <v/>
      </c>
      <c r="F5380">
        <f>IF('Data R6'!C392="","",'Data R6'!F392)</f>
        <v/>
      </c>
      <c r="G5380">
        <f>IF('Data R6'!C392="","",'Data R6'!AD392)</f>
        <v/>
      </c>
      <c r="H5380">
        <f>IF('Data R6'!C392="","",'Data R6'!AC392)</f>
        <v/>
      </c>
      <c r="I5380">
        <f>IF('Data R6'!C392="","",COUNTIF('Data R6'!J392,"&gt;0")+COUNTIF('Data R6'!L392,"&gt;0")+COUNTIF('Data R6'!N392,"&gt;0")+COUNTIF('Data R6'!P392,"&gt;0")+COUNTIF('Data R6'!R392,"&gt;0")+COUNTIF('Data R6'!T392,"&gt;0")+COUNTIF('Data R6'!V392,"&gt;0")+COUNTIF('Data R6'!X392,"&gt;0"))</f>
        <v/>
      </c>
      <c r="J5380">
        <f>IF('Data R6'!C392="","",IF((COUNTIF('Data R6'!K392,"&gt;0")+COUNTIF('Data R6'!M392,"&gt;0")+COUNTIF('Data R6'!O392,"&gt;0")+COUNTIF('Data R6'!Q392,"&gt;0")+COUNTIF('Data R6'!S392,"&gt;0")+COUNTIF('Data R6'!U392,"&gt;0")+COUNTIF('Data R6'!W392,"&gt;0")+COUNTIF('Data R6'!Y392,"&gt;0"))&gt;0,1,0))</f>
        <v/>
      </c>
      <c r="M5380" t="inlineStr">
        <is>
          <t>Data R</t>
        </is>
      </c>
    </row>
    <row r="5381">
      <c r="A5381" t="inlineStr">
        <is>
          <t>Regional 6</t>
        </is>
      </c>
      <c r="B5381">
        <f>IF('Data R6'!C393="","",'Data R6'!B393)</f>
        <v/>
      </c>
      <c r="C5381">
        <f>IF('Data R6'!C393="","",'Data R6'!C393)</f>
        <v/>
      </c>
      <c r="D5381">
        <f>IF('Data R6'!C393="","",'Data R6'!D393)</f>
        <v/>
      </c>
      <c r="E5381">
        <f>IF('Data R6'!C393="","",'Data R6'!E393)</f>
        <v/>
      </c>
      <c r="F5381">
        <f>IF('Data R6'!C393="","",'Data R6'!F393)</f>
        <v/>
      </c>
      <c r="G5381">
        <f>IF('Data R6'!C393="","",'Data R6'!AD393)</f>
        <v/>
      </c>
      <c r="H5381">
        <f>IF('Data R6'!C393="","",'Data R6'!AC393)</f>
        <v/>
      </c>
      <c r="I5381">
        <f>IF('Data R6'!C393="","",COUNTIF('Data R6'!J393,"&gt;0")+COUNTIF('Data R6'!L393,"&gt;0")+COUNTIF('Data R6'!N393,"&gt;0")+COUNTIF('Data R6'!P393,"&gt;0")+COUNTIF('Data R6'!R393,"&gt;0")+COUNTIF('Data R6'!T393,"&gt;0")+COUNTIF('Data R6'!V393,"&gt;0")+COUNTIF('Data R6'!X393,"&gt;0"))</f>
        <v/>
      </c>
      <c r="J5381">
        <f>IF('Data R6'!C393="","",IF((COUNTIF('Data R6'!K393,"&gt;0")+COUNTIF('Data R6'!M393,"&gt;0")+COUNTIF('Data R6'!O393,"&gt;0")+COUNTIF('Data R6'!Q393,"&gt;0")+COUNTIF('Data R6'!S393,"&gt;0")+COUNTIF('Data R6'!U393,"&gt;0")+COUNTIF('Data R6'!W393,"&gt;0")+COUNTIF('Data R6'!Y393,"&gt;0"))&gt;0,1,0))</f>
        <v/>
      </c>
      <c r="M5381" t="inlineStr">
        <is>
          <t>Data R</t>
        </is>
      </c>
    </row>
    <row r="5382">
      <c r="A5382" t="inlineStr">
        <is>
          <t>Regional 6</t>
        </is>
      </c>
      <c r="B5382">
        <f>IF('Data R6'!C394="","",'Data R6'!B394)</f>
        <v/>
      </c>
      <c r="C5382">
        <f>IF('Data R6'!C394="","",'Data R6'!C394)</f>
        <v/>
      </c>
      <c r="D5382">
        <f>IF('Data R6'!C394="","",'Data R6'!D394)</f>
        <v/>
      </c>
      <c r="E5382">
        <f>IF('Data R6'!C394="","",'Data R6'!E394)</f>
        <v/>
      </c>
      <c r="F5382">
        <f>IF('Data R6'!C394="","",'Data R6'!F394)</f>
        <v/>
      </c>
      <c r="G5382">
        <f>IF('Data R6'!C394="","",'Data R6'!AD394)</f>
        <v/>
      </c>
      <c r="H5382">
        <f>IF('Data R6'!C394="","",'Data R6'!AC394)</f>
        <v/>
      </c>
      <c r="I5382">
        <f>IF('Data R6'!C394="","",COUNTIF('Data R6'!J394,"&gt;0")+COUNTIF('Data R6'!L394,"&gt;0")+COUNTIF('Data R6'!N394,"&gt;0")+COUNTIF('Data R6'!P394,"&gt;0")+COUNTIF('Data R6'!R394,"&gt;0")+COUNTIF('Data R6'!T394,"&gt;0")+COUNTIF('Data R6'!V394,"&gt;0")+COUNTIF('Data R6'!X394,"&gt;0"))</f>
        <v/>
      </c>
      <c r="J5382">
        <f>IF('Data R6'!C394="","",IF((COUNTIF('Data R6'!K394,"&gt;0")+COUNTIF('Data R6'!M394,"&gt;0")+COUNTIF('Data R6'!O394,"&gt;0")+COUNTIF('Data R6'!Q394,"&gt;0")+COUNTIF('Data R6'!S394,"&gt;0")+COUNTIF('Data R6'!U394,"&gt;0")+COUNTIF('Data R6'!W394,"&gt;0")+COUNTIF('Data R6'!Y394,"&gt;0"))&gt;0,1,0))</f>
        <v/>
      </c>
      <c r="M5382" t="inlineStr">
        <is>
          <t>Data R</t>
        </is>
      </c>
    </row>
    <row r="5383">
      <c r="A5383" t="inlineStr">
        <is>
          <t>Regional 6</t>
        </is>
      </c>
      <c r="B5383">
        <f>IF('Data R6'!C395="","",'Data R6'!B395)</f>
        <v/>
      </c>
      <c r="C5383">
        <f>IF('Data R6'!C395="","",'Data R6'!C395)</f>
        <v/>
      </c>
      <c r="D5383">
        <f>IF('Data R6'!C395="","",'Data R6'!D395)</f>
        <v/>
      </c>
      <c r="E5383">
        <f>IF('Data R6'!C395="","",'Data R6'!E395)</f>
        <v/>
      </c>
      <c r="F5383">
        <f>IF('Data R6'!C395="","",'Data R6'!F395)</f>
        <v/>
      </c>
      <c r="G5383">
        <f>IF('Data R6'!C395="","",'Data R6'!AD395)</f>
        <v/>
      </c>
      <c r="H5383">
        <f>IF('Data R6'!C395="","",'Data R6'!AC395)</f>
        <v/>
      </c>
      <c r="I5383">
        <f>IF('Data R6'!C395="","",COUNTIF('Data R6'!J395,"&gt;0")+COUNTIF('Data R6'!L395,"&gt;0")+COUNTIF('Data R6'!N395,"&gt;0")+COUNTIF('Data R6'!P395,"&gt;0")+COUNTIF('Data R6'!R395,"&gt;0")+COUNTIF('Data R6'!T395,"&gt;0")+COUNTIF('Data R6'!V395,"&gt;0")+COUNTIF('Data R6'!X395,"&gt;0"))</f>
        <v/>
      </c>
      <c r="J5383">
        <f>IF('Data R6'!C395="","",IF((COUNTIF('Data R6'!K395,"&gt;0")+COUNTIF('Data R6'!M395,"&gt;0")+COUNTIF('Data R6'!O395,"&gt;0")+COUNTIF('Data R6'!Q395,"&gt;0")+COUNTIF('Data R6'!S395,"&gt;0")+COUNTIF('Data R6'!U395,"&gt;0")+COUNTIF('Data R6'!W395,"&gt;0")+COUNTIF('Data R6'!Y395,"&gt;0"))&gt;0,1,0))</f>
        <v/>
      </c>
      <c r="M5383" t="inlineStr">
        <is>
          <t>Data R</t>
        </is>
      </c>
    </row>
    <row r="5384">
      <c r="A5384" t="inlineStr">
        <is>
          <t>Regional 6</t>
        </is>
      </c>
      <c r="B5384">
        <f>IF('Data R6'!C396="","",'Data R6'!B396)</f>
        <v/>
      </c>
      <c r="C5384">
        <f>IF('Data R6'!C396="","",'Data R6'!C396)</f>
        <v/>
      </c>
      <c r="D5384">
        <f>IF('Data R6'!C396="","",'Data R6'!D396)</f>
        <v/>
      </c>
      <c r="E5384">
        <f>IF('Data R6'!C396="","",'Data R6'!E396)</f>
        <v/>
      </c>
      <c r="F5384">
        <f>IF('Data R6'!C396="","",'Data R6'!F396)</f>
        <v/>
      </c>
      <c r="G5384">
        <f>IF('Data R6'!C396="","",'Data R6'!AD396)</f>
        <v/>
      </c>
      <c r="H5384">
        <f>IF('Data R6'!C396="","",'Data R6'!AC396)</f>
        <v/>
      </c>
      <c r="I5384">
        <f>IF('Data R6'!C396="","",COUNTIF('Data R6'!J396,"&gt;0")+COUNTIF('Data R6'!L396,"&gt;0")+COUNTIF('Data R6'!N396,"&gt;0")+COUNTIF('Data R6'!P396,"&gt;0")+COUNTIF('Data R6'!R396,"&gt;0")+COUNTIF('Data R6'!T396,"&gt;0")+COUNTIF('Data R6'!V396,"&gt;0")+COUNTIF('Data R6'!X396,"&gt;0"))</f>
        <v/>
      </c>
      <c r="J5384">
        <f>IF('Data R6'!C396="","",IF((COUNTIF('Data R6'!K396,"&gt;0")+COUNTIF('Data R6'!M396,"&gt;0")+COUNTIF('Data R6'!O396,"&gt;0")+COUNTIF('Data R6'!Q396,"&gt;0")+COUNTIF('Data R6'!S396,"&gt;0")+COUNTIF('Data R6'!U396,"&gt;0")+COUNTIF('Data R6'!W396,"&gt;0")+COUNTIF('Data R6'!Y396,"&gt;0"))&gt;0,1,0))</f>
        <v/>
      </c>
      <c r="M5384" t="inlineStr">
        <is>
          <t>Data R</t>
        </is>
      </c>
    </row>
    <row r="5385">
      <c r="A5385" t="inlineStr">
        <is>
          <t>Regional 6</t>
        </is>
      </c>
      <c r="B5385">
        <f>IF('Data R6'!C397="","",'Data R6'!B397)</f>
        <v/>
      </c>
      <c r="C5385">
        <f>IF('Data R6'!C397="","",'Data R6'!C397)</f>
        <v/>
      </c>
      <c r="D5385">
        <f>IF('Data R6'!C397="","",'Data R6'!D397)</f>
        <v/>
      </c>
      <c r="E5385">
        <f>IF('Data R6'!C397="","",'Data R6'!E397)</f>
        <v/>
      </c>
      <c r="F5385">
        <f>IF('Data R6'!C397="","",'Data R6'!F397)</f>
        <v/>
      </c>
      <c r="G5385">
        <f>IF('Data R6'!C397="","",'Data R6'!AD397)</f>
        <v/>
      </c>
      <c r="H5385">
        <f>IF('Data R6'!C397="","",'Data R6'!AC397)</f>
        <v/>
      </c>
      <c r="I5385">
        <f>IF('Data R6'!C397="","",COUNTIF('Data R6'!J397,"&gt;0")+COUNTIF('Data R6'!L397,"&gt;0")+COUNTIF('Data R6'!N397,"&gt;0")+COUNTIF('Data R6'!P397,"&gt;0")+COUNTIF('Data R6'!R397,"&gt;0")+COUNTIF('Data R6'!T397,"&gt;0")+COUNTIF('Data R6'!V397,"&gt;0")+COUNTIF('Data R6'!X397,"&gt;0"))</f>
        <v/>
      </c>
      <c r="J5385">
        <f>IF('Data R6'!C397="","",IF((COUNTIF('Data R6'!K397,"&gt;0")+COUNTIF('Data R6'!M397,"&gt;0")+COUNTIF('Data R6'!O397,"&gt;0")+COUNTIF('Data R6'!Q397,"&gt;0")+COUNTIF('Data R6'!S397,"&gt;0")+COUNTIF('Data R6'!U397,"&gt;0")+COUNTIF('Data R6'!W397,"&gt;0")+COUNTIF('Data R6'!Y397,"&gt;0"))&gt;0,1,0))</f>
        <v/>
      </c>
      <c r="M5385" t="inlineStr">
        <is>
          <t>Data R</t>
        </is>
      </c>
    </row>
    <row r="5386">
      <c r="A5386" t="inlineStr">
        <is>
          <t>Regional 6</t>
        </is>
      </c>
      <c r="B5386">
        <f>IF('Data R6'!C398="","",'Data R6'!B398)</f>
        <v/>
      </c>
      <c r="C5386">
        <f>IF('Data R6'!C398="","",'Data R6'!C398)</f>
        <v/>
      </c>
      <c r="D5386">
        <f>IF('Data R6'!C398="","",'Data R6'!D398)</f>
        <v/>
      </c>
      <c r="E5386">
        <f>IF('Data R6'!C398="","",'Data R6'!E398)</f>
        <v/>
      </c>
      <c r="F5386">
        <f>IF('Data R6'!C398="","",'Data R6'!F398)</f>
        <v/>
      </c>
      <c r="G5386">
        <f>IF('Data R6'!C398="","",'Data R6'!AD398)</f>
        <v/>
      </c>
      <c r="H5386">
        <f>IF('Data R6'!C398="","",'Data R6'!AC398)</f>
        <v/>
      </c>
      <c r="I5386">
        <f>IF('Data R6'!C398="","",COUNTIF('Data R6'!J398,"&gt;0")+COUNTIF('Data R6'!L398,"&gt;0")+COUNTIF('Data R6'!N398,"&gt;0")+COUNTIF('Data R6'!P398,"&gt;0")+COUNTIF('Data R6'!R398,"&gt;0")+COUNTIF('Data R6'!T398,"&gt;0")+COUNTIF('Data R6'!V398,"&gt;0")+COUNTIF('Data R6'!X398,"&gt;0"))</f>
        <v/>
      </c>
      <c r="J5386">
        <f>IF('Data R6'!C398="","",IF((COUNTIF('Data R6'!K398,"&gt;0")+COUNTIF('Data R6'!M398,"&gt;0")+COUNTIF('Data R6'!O398,"&gt;0")+COUNTIF('Data R6'!Q398,"&gt;0")+COUNTIF('Data R6'!S398,"&gt;0")+COUNTIF('Data R6'!U398,"&gt;0")+COUNTIF('Data R6'!W398,"&gt;0")+COUNTIF('Data R6'!Y398,"&gt;0"))&gt;0,1,0))</f>
        <v/>
      </c>
      <c r="M5386" t="inlineStr">
        <is>
          <t>Data R</t>
        </is>
      </c>
    </row>
    <row r="5387">
      <c r="A5387" t="inlineStr">
        <is>
          <t>Regional 6</t>
        </is>
      </c>
      <c r="B5387">
        <f>IF('Data R6'!C399="","",'Data R6'!B399)</f>
        <v/>
      </c>
      <c r="C5387">
        <f>IF('Data R6'!C399="","",'Data R6'!C399)</f>
        <v/>
      </c>
      <c r="D5387">
        <f>IF('Data R6'!C399="","",'Data R6'!D399)</f>
        <v/>
      </c>
      <c r="E5387">
        <f>IF('Data R6'!C399="","",'Data R6'!E399)</f>
        <v/>
      </c>
      <c r="F5387">
        <f>IF('Data R6'!C399="","",'Data R6'!F399)</f>
        <v/>
      </c>
      <c r="G5387">
        <f>IF('Data R6'!C399="","",'Data R6'!AD399)</f>
        <v/>
      </c>
      <c r="H5387">
        <f>IF('Data R6'!C399="","",'Data R6'!AC399)</f>
        <v/>
      </c>
      <c r="I5387">
        <f>IF('Data R6'!C399="","",COUNTIF('Data R6'!J399,"&gt;0")+COUNTIF('Data R6'!L399,"&gt;0")+COUNTIF('Data R6'!N399,"&gt;0")+COUNTIF('Data R6'!P399,"&gt;0")+COUNTIF('Data R6'!R399,"&gt;0")+COUNTIF('Data R6'!T399,"&gt;0")+COUNTIF('Data R6'!V399,"&gt;0")+COUNTIF('Data R6'!X399,"&gt;0"))</f>
        <v/>
      </c>
      <c r="J5387">
        <f>IF('Data R6'!C399="","",IF((COUNTIF('Data R6'!K399,"&gt;0")+COUNTIF('Data R6'!M399,"&gt;0")+COUNTIF('Data R6'!O399,"&gt;0")+COUNTIF('Data R6'!Q399,"&gt;0")+COUNTIF('Data R6'!S399,"&gt;0")+COUNTIF('Data R6'!U399,"&gt;0")+COUNTIF('Data R6'!W399,"&gt;0")+COUNTIF('Data R6'!Y399,"&gt;0"))&gt;0,1,0))</f>
        <v/>
      </c>
      <c r="M5387" t="inlineStr">
        <is>
          <t>Data R</t>
        </is>
      </c>
    </row>
    <row r="5388">
      <c r="A5388" t="inlineStr">
        <is>
          <t>Regional 6</t>
        </is>
      </c>
      <c r="B5388">
        <f>IF('Data R6'!C400="","",'Data R6'!B400)</f>
        <v/>
      </c>
      <c r="C5388">
        <f>IF('Data R6'!C400="","",'Data R6'!C400)</f>
        <v/>
      </c>
      <c r="D5388">
        <f>IF('Data R6'!C400="","",'Data R6'!D400)</f>
        <v/>
      </c>
      <c r="E5388">
        <f>IF('Data R6'!C400="","",'Data R6'!E400)</f>
        <v/>
      </c>
      <c r="F5388">
        <f>IF('Data R6'!C400="","",'Data R6'!F400)</f>
        <v/>
      </c>
      <c r="G5388">
        <f>IF('Data R6'!C400="","",'Data R6'!AD400)</f>
        <v/>
      </c>
      <c r="H5388">
        <f>IF('Data R6'!C400="","",'Data R6'!AC400)</f>
        <v/>
      </c>
      <c r="I5388">
        <f>IF('Data R6'!C400="","",COUNTIF('Data R6'!J400,"&gt;0")+COUNTIF('Data R6'!L400,"&gt;0")+COUNTIF('Data R6'!N400,"&gt;0")+COUNTIF('Data R6'!P400,"&gt;0")+COUNTIF('Data R6'!R400,"&gt;0")+COUNTIF('Data R6'!T400,"&gt;0")+COUNTIF('Data R6'!V400,"&gt;0")+COUNTIF('Data R6'!X400,"&gt;0"))</f>
        <v/>
      </c>
      <c r="J5388">
        <f>IF('Data R6'!C400="","",IF((COUNTIF('Data R6'!K400,"&gt;0")+COUNTIF('Data R6'!M400,"&gt;0")+COUNTIF('Data R6'!O400,"&gt;0")+COUNTIF('Data R6'!Q400,"&gt;0")+COUNTIF('Data R6'!S400,"&gt;0")+COUNTIF('Data R6'!U400,"&gt;0")+COUNTIF('Data R6'!W400,"&gt;0")+COUNTIF('Data R6'!Y400,"&gt;0"))&gt;0,1,0))</f>
        <v/>
      </c>
      <c r="M5388" t="inlineStr">
        <is>
          <t>Data R</t>
        </is>
      </c>
    </row>
    <row r="5389">
      <c r="A5389" t="inlineStr">
        <is>
          <t>Regional 6</t>
        </is>
      </c>
      <c r="B5389">
        <f>IF('Data R6'!C401="","",'Data R6'!B401)</f>
        <v/>
      </c>
      <c r="C5389">
        <f>IF('Data R6'!C401="","",'Data R6'!C401)</f>
        <v/>
      </c>
      <c r="D5389">
        <f>IF('Data R6'!C401="","",'Data R6'!D401)</f>
        <v/>
      </c>
      <c r="E5389">
        <f>IF('Data R6'!C401="","",'Data R6'!E401)</f>
        <v/>
      </c>
      <c r="F5389">
        <f>IF('Data R6'!C401="","",'Data R6'!F401)</f>
        <v/>
      </c>
      <c r="G5389">
        <f>IF('Data R6'!C401="","",'Data R6'!AD401)</f>
        <v/>
      </c>
      <c r="H5389">
        <f>IF('Data R6'!C401="","",'Data R6'!AC401)</f>
        <v/>
      </c>
      <c r="I5389">
        <f>IF('Data R6'!C401="","",COUNTIF('Data R6'!J401,"&gt;0")+COUNTIF('Data R6'!L401,"&gt;0")+COUNTIF('Data R6'!N401,"&gt;0")+COUNTIF('Data R6'!P401,"&gt;0")+COUNTIF('Data R6'!R401,"&gt;0")+COUNTIF('Data R6'!T401,"&gt;0")+COUNTIF('Data R6'!V401,"&gt;0")+COUNTIF('Data R6'!X401,"&gt;0"))</f>
        <v/>
      </c>
      <c r="J5389">
        <f>IF('Data R6'!C401="","",IF((COUNTIF('Data R6'!K401,"&gt;0")+COUNTIF('Data R6'!M401,"&gt;0")+COUNTIF('Data R6'!O401,"&gt;0")+COUNTIF('Data R6'!Q401,"&gt;0")+COUNTIF('Data R6'!S401,"&gt;0")+COUNTIF('Data R6'!U401,"&gt;0")+COUNTIF('Data R6'!W401,"&gt;0")+COUNTIF('Data R6'!Y401,"&gt;0"))&gt;0,1,0))</f>
        <v/>
      </c>
      <c r="M5389" t="inlineStr">
        <is>
          <t>Data R</t>
        </is>
      </c>
    </row>
    <row r="5390">
      <c r="A5390" t="inlineStr">
        <is>
          <t>Regional 6</t>
        </is>
      </c>
      <c r="B5390">
        <f>IF('Data R6'!C402="","",'Data R6'!B402)</f>
        <v/>
      </c>
      <c r="C5390">
        <f>IF('Data R6'!C402="","",'Data R6'!C402)</f>
        <v/>
      </c>
      <c r="D5390">
        <f>IF('Data R6'!C402="","",'Data R6'!D402)</f>
        <v/>
      </c>
      <c r="E5390">
        <f>IF('Data R6'!C402="","",'Data R6'!E402)</f>
        <v/>
      </c>
      <c r="F5390">
        <f>IF('Data R6'!C402="","",'Data R6'!F402)</f>
        <v/>
      </c>
      <c r="G5390">
        <f>IF('Data R6'!C402="","",'Data R6'!AD402)</f>
        <v/>
      </c>
      <c r="H5390">
        <f>IF('Data R6'!C402="","",'Data R6'!AC402)</f>
        <v/>
      </c>
      <c r="I5390">
        <f>IF('Data R6'!C402="","",COUNTIF('Data R6'!J402,"&gt;0")+COUNTIF('Data R6'!L402,"&gt;0")+COUNTIF('Data R6'!N402,"&gt;0")+COUNTIF('Data R6'!P402,"&gt;0")+COUNTIF('Data R6'!R402,"&gt;0")+COUNTIF('Data R6'!T402,"&gt;0")+COUNTIF('Data R6'!V402,"&gt;0")+COUNTIF('Data R6'!X402,"&gt;0"))</f>
        <v/>
      </c>
      <c r="J5390">
        <f>IF('Data R6'!C402="","",IF((COUNTIF('Data R6'!K402,"&gt;0")+COUNTIF('Data R6'!M402,"&gt;0")+COUNTIF('Data R6'!O402,"&gt;0")+COUNTIF('Data R6'!Q402,"&gt;0")+COUNTIF('Data R6'!S402,"&gt;0")+COUNTIF('Data R6'!U402,"&gt;0")+COUNTIF('Data R6'!W402,"&gt;0")+COUNTIF('Data R6'!Y402,"&gt;0"))&gt;0,1,0))</f>
        <v/>
      </c>
      <c r="M5390" t="inlineStr">
        <is>
          <t>Data R</t>
        </is>
      </c>
    </row>
    <row r="5391">
      <c r="A5391" t="inlineStr">
        <is>
          <t>Regional 6</t>
        </is>
      </c>
      <c r="B5391">
        <f>IF('Data R6'!C403="","",'Data R6'!B403)</f>
        <v/>
      </c>
      <c r="C5391">
        <f>IF('Data R6'!C403="","",'Data R6'!C403)</f>
        <v/>
      </c>
      <c r="D5391">
        <f>IF('Data R6'!C403="","",'Data R6'!D403)</f>
        <v/>
      </c>
      <c r="E5391">
        <f>IF('Data R6'!C403="","",'Data R6'!E403)</f>
        <v/>
      </c>
      <c r="F5391">
        <f>IF('Data R6'!C403="","",'Data R6'!F403)</f>
        <v/>
      </c>
      <c r="G5391">
        <f>IF('Data R6'!C403="","",'Data R6'!AD403)</f>
        <v/>
      </c>
      <c r="H5391">
        <f>IF('Data R6'!C403="","",'Data R6'!AC403)</f>
        <v/>
      </c>
      <c r="I5391">
        <f>IF('Data R6'!C403="","",COUNTIF('Data R6'!J403,"&gt;0")+COUNTIF('Data R6'!L403,"&gt;0")+COUNTIF('Data R6'!N403,"&gt;0")+COUNTIF('Data R6'!P403,"&gt;0")+COUNTIF('Data R6'!R403,"&gt;0")+COUNTIF('Data R6'!T403,"&gt;0")+COUNTIF('Data R6'!V403,"&gt;0")+COUNTIF('Data R6'!X403,"&gt;0"))</f>
        <v/>
      </c>
      <c r="J5391">
        <f>IF('Data R6'!C403="","",IF((COUNTIF('Data R6'!K403,"&gt;0")+COUNTIF('Data R6'!M403,"&gt;0")+COUNTIF('Data R6'!O403,"&gt;0")+COUNTIF('Data R6'!Q403,"&gt;0")+COUNTIF('Data R6'!S403,"&gt;0")+COUNTIF('Data R6'!U403,"&gt;0")+COUNTIF('Data R6'!W403,"&gt;0")+COUNTIF('Data R6'!Y403,"&gt;0"))&gt;0,1,0))</f>
        <v/>
      </c>
      <c r="M5391" t="inlineStr">
        <is>
          <t>Data R</t>
        </is>
      </c>
    </row>
    <row r="5392">
      <c r="A5392" t="inlineStr">
        <is>
          <t>Regional 6</t>
        </is>
      </c>
      <c r="B5392">
        <f>IF('Data R6'!C404="","",'Data R6'!B404)</f>
        <v/>
      </c>
      <c r="C5392">
        <f>IF('Data R6'!C404="","",'Data R6'!C404)</f>
        <v/>
      </c>
      <c r="D5392">
        <f>IF('Data R6'!C404="","",'Data R6'!D404)</f>
        <v/>
      </c>
      <c r="E5392">
        <f>IF('Data R6'!C404="","",'Data R6'!E404)</f>
        <v/>
      </c>
      <c r="F5392">
        <f>IF('Data R6'!C404="","",'Data R6'!F404)</f>
        <v/>
      </c>
      <c r="G5392">
        <f>IF('Data R6'!C404="","",'Data R6'!AD404)</f>
        <v/>
      </c>
      <c r="H5392">
        <f>IF('Data R6'!C404="","",'Data R6'!AC404)</f>
        <v/>
      </c>
      <c r="I5392">
        <f>IF('Data R6'!C404="","",COUNTIF('Data R6'!J404,"&gt;0")+COUNTIF('Data R6'!L404,"&gt;0")+COUNTIF('Data R6'!N404,"&gt;0")+COUNTIF('Data R6'!P404,"&gt;0")+COUNTIF('Data R6'!R404,"&gt;0")+COUNTIF('Data R6'!T404,"&gt;0")+COUNTIF('Data R6'!V404,"&gt;0")+COUNTIF('Data R6'!X404,"&gt;0"))</f>
        <v/>
      </c>
      <c r="J5392">
        <f>IF('Data R6'!C404="","",IF((COUNTIF('Data R6'!K404,"&gt;0")+COUNTIF('Data R6'!M404,"&gt;0")+COUNTIF('Data R6'!O404,"&gt;0")+COUNTIF('Data R6'!Q404,"&gt;0")+COUNTIF('Data R6'!S404,"&gt;0")+COUNTIF('Data R6'!U404,"&gt;0")+COUNTIF('Data R6'!W404,"&gt;0")+COUNTIF('Data R6'!Y404,"&gt;0"))&gt;0,1,0))</f>
        <v/>
      </c>
      <c r="M5392" t="inlineStr">
        <is>
          <t>Data R</t>
        </is>
      </c>
    </row>
    <row r="5393">
      <c r="A5393" t="inlineStr">
        <is>
          <t>Regional 6</t>
        </is>
      </c>
      <c r="B5393">
        <f>IF('Data R6'!C405="","",'Data R6'!B405)</f>
        <v/>
      </c>
      <c r="C5393">
        <f>IF('Data R6'!C405="","",'Data R6'!C405)</f>
        <v/>
      </c>
      <c r="D5393">
        <f>IF('Data R6'!C405="","",'Data R6'!D405)</f>
        <v/>
      </c>
      <c r="E5393">
        <f>IF('Data R6'!C405="","",'Data R6'!E405)</f>
        <v/>
      </c>
      <c r="F5393">
        <f>IF('Data R6'!C405="","",'Data R6'!F405)</f>
        <v/>
      </c>
      <c r="G5393">
        <f>IF('Data R6'!C405="","",'Data R6'!AD405)</f>
        <v/>
      </c>
      <c r="H5393">
        <f>IF('Data R6'!C405="","",'Data R6'!AC405)</f>
        <v/>
      </c>
      <c r="I5393">
        <f>IF('Data R6'!C405="","",COUNTIF('Data R6'!J405,"&gt;0")+COUNTIF('Data R6'!L405,"&gt;0")+COUNTIF('Data R6'!N405,"&gt;0")+COUNTIF('Data R6'!P405,"&gt;0")+COUNTIF('Data R6'!R405,"&gt;0")+COUNTIF('Data R6'!T405,"&gt;0")+COUNTIF('Data R6'!V405,"&gt;0")+COUNTIF('Data R6'!X405,"&gt;0"))</f>
        <v/>
      </c>
      <c r="J5393">
        <f>IF('Data R6'!C405="","",IF((COUNTIF('Data R6'!K405,"&gt;0")+COUNTIF('Data R6'!M405,"&gt;0")+COUNTIF('Data R6'!O405,"&gt;0")+COUNTIF('Data R6'!Q405,"&gt;0")+COUNTIF('Data R6'!S405,"&gt;0")+COUNTIF('Data R6'!U405,"&gt;0")+COUNTIF('Data R6'!W405,"&gt;0")+COUNTIF('Data R6'!Y405,"&gt;0"))&gt;0,1,0))</f>
        <v/>
      </c>
      <c r="M5393" t="inlineStr">
        <is>
          <t>Data R</t>
        </is>
      </c>
    </row>
    <row r="5394">
      <c r="A5394" t="inlineStr">
        <is>
          <t>Regional 6</t>
        </is>
      </c>
      <c r="B5394">
        <f>IF('Data R6'!C406="","",'Data R6'!B406)</f>
        <v/>
      </c>
      <c r="C5394">
        <f>IF('Data R6'!C406="","",'Data R6'!C406)</f>
        <v/>
      </c>
      <c r="D5394">
        <f>IF('Data R6'!C406="","",'Data R6'!D406)</f>
        <v/>
      </c>
      <c r="E5394">
        <f>IF('Data R6'!C406="","",'Data R6'!E406)</f>
        <v/>
      </c>
      <c r="F5394">
        <f>IF('Data R6'!C406="","",'Data R6'!F406)</f>
        <v/>
      </c>
      <c r="G5394">
        <f>IF('Data R6'!C406="","",'Data R6'!AD406)</f>
        <v/>
      </c>
      <c r="H5394">
        <f>IF('Data R6'!C406="","",'Data R6'!AC406)</f>
        <v/>
      </c>
      <c r="I5394">
        <f>IF('Data R6'!C406="","",COUNTIF('Data R6'!J406,"&gt;0")+COUNTIF('Data R6'!L406,"&gt;0")+COUNTIF('Data R6'!N406,"&gt;0")+COUNTIF('Data R6'!P406,"&gt;0")+COUNTIF('Data R6'!R406,"&gt;0")+COUNTIF('Data R6'!T406,"&gt;0")+COUNTIF('Data R6'!V406,"&gt;0")+COUNTIF('Data R6'!X406,"&gt;0"))</f>
        <v/>
      </c>
      <c r="J5394">
        <f>IF('Data R6'!C406="","",IF((COUNTIF('Data R6'!K406,"&gt;0")+COUNTIF('Data R6'!M406,"&gt;0")+COUNTIF('Data R6'!O406,"&gt;0")+COUNTIF('Data R6'!Q406,"&gt;0")+COUNTIF('Data R6'!S406,"&gt;0")+COUNTIF('Data R6'!U406,"&gt;0")+COUNTIF('Data R6'!W406,"&gt;0")+COUNTIF('Data R6'!Y406,"&gt;0"))&gt;0,1,0))</f>
        <v/>
      </c>
      <c r="M5394" t="inlineStr">
        <is>
          <t>Data R</t>
        </is>
      </c>
    </row>
    <row r="5395">
      <c r="A5395" t="inlineStr">
        <is>
          <t>Regional 6</t>
        </is>
      </c>
      <c r="B5395">
        <f>IF('Data R6'!C407="","",'Data R6'!B407)</f>
        <v/>
      </c>
      <c r="C5395">
        <f>IF('Data R6'!C407="","",'Data R6'!C407)</f>
        <v/>
      </c>
      <c r="D5395">
        <f>IF('Data R6'!C407="","",'Data R6'!D407)</f>
        <v/>
      </c>
      <c r="E5395">
        <f>IF('Data R6'!C407="","",'Data R6'!E407)</f>
        <v/>
      </c>
      <c r="F5395">
        <f>IF('Data R6'!C407="","",'Data R6'!F407)</f>
        <v/>
      </c>
      <c r="G5395">
        <f>IF('Data R6'!C407="","",'Data R6'!AD407)</f>
        <v/>
      </c>
      <c r="H5395">
        <f>IF('Data R6'!C407="","",'Data R6'!AC407)</f>
        <v/>
      </c>
      <c r="I5395">
        <f>IF('Data R6'!C407="","",COUNTIF('Data R6'!J407,"&gt;0")+COUNTIF('Data R6'!L407,"&gt;0")+COUNTIF('Data R6'!N407,"&gt;0")+COUNTIF('Data R6'!P407,"&gt;0")+COUNTIF('Data R6'!R407,"&gt;0")+COUNTIF('Data R6'!T407,"&gt;0")+COUNTIF('Data R6'!V407,"&gt;0")+COUNTIF('Data R6'!X407,"&gt;0"))</f>
        <v/>
      </c>
      <c r="J5395">
        <f>IF('Data R6'!C407="","",IF((COUNTIF('Data R6'!K407,"&gt;0")+COUNTIF('Data R6'!M407,"&gt;0")+COUNTIF('Data R6'!O407,"&gt;0")+COUNTIF('Data R6'!Q407,"&gt;0")+COUNTIF('Data R6'!S407,"&gt;0")+COUNTIF('Data R6'!U407,"&gt;0")+COUNTIF('Data R6'!W407,"&gt;0")+COUNTIF('Data R6'!Y407,"&gt;0"))&gt;0,1,0))</f>
        <v/>
      </c>
      <c r="M5395" t="inlineStr">
        <is>
          <t>Data R</t>
        </is>
      </c>
    </row>
    <row r="5396">
      <c r="A5396" t="inlineStr">
        <is>
          <t>Regional 6</t>
        </is>
      </c>
      <c r="B5396">
        <f>IF('Data R6'!C408="","",'Data R6'!B408)</f>
        <v/>
      </c>
      <c r="C5396">
        <f>IF('Data R6'!C408="","",'Data R6'!C408)</f>
        <v/>
      </c>
      <c r="D5396">
        <f>IF('Data R6'!C408="","",'Data R6'!D408)</f>
        <v/>
      </c>
      <c r="E5396">
        <f>IF('Data R6'!C408="","",'Data R6'!E408)</f>
        <v/>
      </c>
      <c r="F5396">
        <f>IF('Data R6'!C408="","",'Data R6'!F408)</f>
        <v/>
      </c>
      <c r="G5396">
        <f>IF('Data R6'!C408="","",'Data R6'!AD408)</f>
        <v/>
      </c>
      <c r="H5396">
        <f>IF('Data R6'!C408="","",'Data R6'!AC408)</f>
        <v/>
      </c>
      <c r="I5396">
        <f>IF('Data R6'!C408="","",COUNTIF('Data R6'!J408,"&gt;0")+COUNTIF('Data R6'!L408,"&gt;0")+COUNTIF('Data R6'!N408,"&gt;0")+COUNTIF('Data R6'!P408,"&gt;0")+COUNTIF('Data R6'!R408,"&gt;0")+COUNTIF('Data R6'!T408,"&gt;0")+COUNTIF('Data R6'!V408,"&gt;0")+COUNTIF('Data R6'!X408,"&gt;0"))</f>
        <v/>
      </c>
      <c r="J5396">
        <f>IF('Data R6'!C408="","",IF((COUNTIF('Data R6'!K408,"&gt;0")+COUNTIF('Data R6'!M408,"&gt;0")+COUNTIF('Data R6'!O408,"&gt;0")+COUNTIF('Data R6'!Q408,"&gt;0")+COUNTIF('Data R6'!S408,"&gt;0")+COUNTIF('Data R6'!U408,"&gt;0")+COUNTIF('Data R6'!W408,"&gt;0")+COUNTIF('Data R6'!Y408,"&gt;0"))&gt;0,1,0))</f>
        <v/>
      </c>
      <c r="M5396" t="inlineStr">
        <is>
          <t>Data R</t>
        </is>
      </c>
    </row>
    <row r="5397">
      <c r="A5397" t="inlineStr">
        <is>
          <t>Regional 6</t>
        </is>
      </c>
      <c r="B5397">
        <f>IF('Data R6'!C409="","",'Data R6'!B409)</f>
        <v/>
      </c>
      <c r="C5397">
        <f>IF('Data R6'!C409="","",'Data R6'!C409)</f>
        <v/>
      </c>
      <c r="D5397">
        <f>IF('Data R6'!C409="","",'Data R6'!D409)</f>
        <v/>
      </c>
      <c r="E5397">
        <f>IF('Data R6'!C409="","",'Data R6'!E409)</f>
        <v/>
      </c>
      <c r="F5397">
        <f>IF('Data R6'!C409="","",'Data R6'!F409)</f>
        <v/>
      </c>
      <c r="G5397">
        <f>IF('Data R6'!C409="","",'Data R6'!AD409)</f>
        <v/>
      </c>
      <c r="H5397">
        <f>IF('Data R6'!C409="","",'Data R6'!AC409)</f>
        <v/>
      </c>
      <c r="I5397">
        <f>IF('Data R6'!C409="","",COUNTIF('Data R6'!J409,"&gt;0")+COUNTIF('Data R6'!L409,"&gt;0")+COUNTIF('Data R6'!N409,"&gt;0")+COUNTIF('Data R6'!P409,"&gt;0")+COUNTIF('Data R6'!R409,"&gt;0")+COUNTIF('Data R6'!T409,"&gt;0")+COUNTIF('Data R6'!V409,"&gt;0")+COUNTIF('Data R6'!X409,"&gt;0"))</f>
        <v/>
      </c>
      <c r="J5397">
        <f>IF('Data R6'!C409="","",IF((COUNTIF('Data R6'!K409,"&gt;0")+COUNTIF('Data R6'!M409,"&gt;0")+COUNTIF('Data R6'!O409,"&gt;0")+COUNTIF('Data R6'!Q409,"&gt;0")+COUNTIF('Data R6'!S409,"&gt;0")+COUNTIF('Data R6'!U409,"&gt;0")+COUNTIF('Data R6'!W409,"&gt;0")+COUNTIF('Data R6'!Y409,"&gt;0"))&gt;0,1,0))</f>
        <v/>
      </c>
      <c r="M5397" t="inlineStr">
        <is>
          <t>Data R</t>
        </is>
      </c>
    </row>
    <row r="5398">
      <c r="A5398" t="inlineStr">
        <is>
          <t>Regional 6</t>
        </is>
      </c>
      <c r="B5398">
        <f>IF('Data R6'!C410="","",'Data R6'!B410)</f>
        <v/>
      </c>
      <c r="C5398">
        <f>IF('Data R6'!C410="","",'Data R6'!C410)</f>
        <v/>
      </c>
      <c r="D5398">
        <f>IF('Data R6'!C410="","",'Data R6'!D410)</f>
        <v/>
      </c>
      <c r="E5398">
        <f>IF('Data R6'!C410="","",'Data R6'!E410)</f>
        <v/>
      </c>
      <c r="F5398">
        <f>IF('Data R6'!C410="","",'Data R6'!F410)</f>
        <v/>
      </c>
      <c r="G5398">
        <f>IF('Data R6'!C410="","",'Data R6'!AD410)</f>
        <v/>
      </c>
      <c r="H5398">
        <f>IF('Data R6'!C410="","",'Data R6'!AC410)</f>
        <v/>
      </c>
      <c r="I5398">
        <f>IF('Data R6'!C410="","",COUNTIF('Data R6'!J410,"&gt;0")+COUNTIF('Data R6'!L410,"&gt;0")+COUNTIF('Data R6'!N410,"&gt;0")+COUNTIF('Data R6'!P410,"&gt;0")+COUNTIF('Data R6'!R410,"&gt;0")+COUNTIF('Data R6'!T410,"&gt;0")+COUNTIF('Data R6'!V410,"&gt;0")+COUNTIF('Data R6'!X410,"&gt;0"))</f>
        <v/>
      </c>
      <c r="J5398">
        <f>IF('Data R6'!C410="","",IF((COUNTIF('Data R6'!K410,"&gt;0")+COUNTIF('Data R6'!M410,"&gt;0")+COUNTIF('Data R6'!O410,"&gt;0")+COUNTIF('Data R6'!Q410,"&gt;0")+COUNTIF('Data R6'!S410,"&gt;0")+COUNTIF('Data R6'!U410,"&gt;0")+COUNTIF('Data R6'!W410,"&gt;0")+COUNTIF('Data R6'!Y410,"&gt;0"))&gt;0,1,0))</f>
        <v/>
      </c>
      <c r="M5398" t="inlineStr">
        <is>
          <t>Data R</t>
        </is>
      </c>
    </row>
    <row r="5399">
      <c r="A5399" t="inlineStr">
        <is>
          <t>Regional 6</t>
        </is>
      </c>
      <c r="B5399">
        <f>IF('Data R6'!C411="","",'Data R6'!B411)</f>
        <v/>
      </c>
      <c r="C5399">
        <f>IF('Data R6'!C411="","",'Data R6'!C411)</f>
        <v/>
      </c>
      <c r="D5399">
        <f>IF('Data R6'!C411="","",'Data R6'!D411)</f>
        <v/>
      </c>
      <c r="E5399">
        <f>IF('Data R6'!C411="","",'Data R6'!E411)</f>
        <v/>
      </c>
      <c r="F5399">
        <f>IF('Data R6'!C411="","",'Data R6'!F411)</f>
        <v/>
      </c>
      <c r="G5399">
        <f>IF('Data R6'!C411="","",'Data R6'!AD411)</f>
        <v/>
      </c>
      <c r="H5399">
        <f>IF('Data R6'!C411="","",'Data R6'!AC411)</f>
        <v/>
      </c>
      <c r="I5399">
        <f>IF('Data R6'!C411="","",COUNTIF('Data R6'!J411,"&gt;0")+COUNTIF('Data R6'!L411,"&gt;0")+COUNTIF('Data R6'!N411,"&gt;0")+COUNTIF('Data R6'!P411,"&gt;0")+COUNTIF('Data R6'!R411,"&gt;0")+COUNTIF('Data R6'!T411,"&gt;0")+COUNTIF('Data R6'!V411,"&gt;0")+COUNTIF('Data R6'!X411,"&gt;0"))</f>
        <v/>
      </c>
      <c r="J5399">
        <f>IF('Data R6'!C411="","",IF((COUNTIF('Data R6'!K411,"&gt;0")+COUNTIF('Data R6'!M411,"&gt;0")+COUNTIF('Data R6'!O411,"&gt;0")+COUNTIF('Data R6'!Q411,"&gt;0")+COUNTIF('Data R6'!S411,"&gt;0")+COUNTIF('Data R6'!U411,"&gt;0")+COUNTIF('Data R6'!W411,"&gt;0")+COUNTIF('Data R6'!Y411,"&gt;0"))&gt;0,1,0))</f>
        <v/>
      </c>
      <c r="M5399" t="inlineStr">
        <is>
          <t>Data R</t>
        </is>
      </c>
    </row>
    <row r="5400">
      <c r="A5400" t="inlineStr">
        <is>
          <t>Regional 6</t>
        </is>
      </c>
      <c r="B5400">
        <f>IF('Data R6'!C412="","",'Data R6'!B412)</f>
        <v/>
      </c>
      <c r="C5400">
        <f>IF('Data R6'!C412="","",'Data R6'!C412)</f>
        <v/>
      </c>
      <c r="D5400">
        <f>IF('Data R6'!C412="","",'Data R6'!D412)</f>
        <v/>
      </c>
      <c r="E5400">
        <f>IF('Data R6'!C412="","",'Data R6'!E412)</f>
        <v/>
      </c>
      <c r="F5400">
        <f>IF('Data R6'!C412="","",'Data R6'!F412)</f>
        <v/>
      </c>
      <c r="G5400">
        <f>IF('Data R6'!C412="","",'Data R6'!AD412)</f>
        <v/>
      </c>
      <c r="H5400">
        <f>IF('Data R6'!C412="","",'Data R6'!AC412)</f>
        <v/>
      </c>
      <c r="I5400">
        <f>IF('Data R6'!C412="","",COUNTIF('Data R6'!J412,"&gt;0")+COUNTIF('Data R6'!L412,"&gt;0")+COUNTIF('Data R6'!N412,"&gt;0")+COUNTIF('Data R6'!P412,"&gt;0")+COUNTIF('Data R6'!R412,"&gt;0")+COUNTIF('Data R6'!T412,"&gt;0")+COUNTIF('Data R6'!V412,"&gt;0")+COUNTIF('Data R6'!X412,"&gt;0"))</f>
        <v/>
      </c>
      <c r="J5400">
        <f>IF('Data R6'!C412="","",IF((COUNTIF('Data R6'!K412,"&gt;0")+COUNTIF('Data R6'!M412,"&gt;0")+COUNTIF('Data R6'!O412,"&gt;0")+COUNTIF('Data R6'!Q412,"&gt;0")+COUNTIF('Data R6'!S412,"&gt;0")+COUNTIF('Data R6'!U412,"&gt;0")+COUNTIF('Data R6'!W412,"&gt;0")+COUNTIF('Data R6'!Y412,"&gt;0"))&gt;0,1,0))</f>
        <v/>
      </c>
      <c r="M5400" t="inlineStr">
        <is>
          <t>Data R</t>
        </is>
      </c>
    </row>
    <row r="5401">
      <c r="A5401" t="inlineStr">
        <is>
          <t>Regional 6</t>
        </is>
      </c>
      <c r="B5401">
        <f>IF('Data R6'!C413="","",'Data R6'!B413)</f>
        <v/>
      </c>
      <c r="C5401">
        <f>IF('Data R6'!C413="","",'Data R6'!C413)</f>
        <v/>
      </c>
      <c r="D5401">
        <f>IF('Data R6'!C413="","",'Data R6'!D413)</f>
        <v/>
      </c>
      <c r="E5401">
        <f>IF('Data R6'!C413="","",'Data R6'!E413)</f>
        <v/>
      </c>
      <c r="F5401">
        <f>IF('Data R6'!C413="","",'Data R6'!F413)</f>
        <v/>
      </c>
      <c r="G5401">
        <f>IF('Data R6'!C413="","",'Data R6'!AD413)</f>
        <v/>
      </c>
      <c r="H5401">
        <f>IF('Data R6'!C413="","",'Data R6'!AC413)</f>
        <v/>
      </c>
      <c r="I5401">
        <f>IF('Data R6'!C413="","",COUNTIF('Data R6'!J413,"&gt;0")+COUNTIF('Data R6'!L413,"&gt;0")+COUNTIF('Data R6'!N413,"&gt;0")+COUNTIF('Data R6'!P413,"&gt;0")+COUNTIF('Data R6'!R413,"&gt;0")+COUNTIF('Data R6'!T413,"&gt;0")+COUNTIF('Data R6'!V413,"&gt;0")+COUNTIF('Data R6'!X413,"&gt;0"))</f>
        <v/>
      </c>
      <c r="J5401">
        <f>IF('Data R6'!C413="","",IF((COUNTIF('Data R6'!K413,"&gt;0")+COUNTIF('Data R6'!M413,"&gt;0")+COUNTIF('Data R6'!O413,"&gt;0")+COUNTIF('Data R6'!Q413,"&gt;0")+COUNTIF('Data R6'!S413,"&gt;0")+COUNTIF('Data R6'!U413,"&gt;0")+COUNTIF('Data R6'!W413,"&gt;0")+COUNTIF('Data R6'!Y413,"&gt;0"))&gt;0,1,0))</f>
        <v/>
      </c>
      <c r="M5401" t="inlineStr">
        <is>
          <t>Data R</t>
        </is>
      </c>
    </row>
    <row r="5402">
      <c r="A5402" t="inlineStr">
        <is>
          <t>Regional 6</t>
        </is>
      </c>
      <c r="B5402">
        <f>IF('Data R6'!C414="","",'Data R6'!B414)</f>
        <v/>
      </c>
      <c r="C5402">
        <f>IF('Data R6'!C414="","",'Data R6'!C414)</f>
        <v/>
      </c>
      <c r="D5402">
        <f>IF('Data R6'!C414="","",'Data R6'!D414)</f>
        <v/>
      </c>
      <c r="E5402">
        <f>IF('Data R6'!C414="","",'Data R6'!E414)</f>
        <v/>
      </c>
      <c r="F5402">
        <f>IF('Data R6'!C414="","",'Data R6'!F414)</f>
        <v/>
      </c>
      <c r="G5402">
        <f>IF('Data R6'!C414="","",'Data R6'!AD414)</f>
        <v/>
      </c>
      <c r="H5402">
        <f>IF('Data R6'!C414="","",'Data R6'!AC414)</f>
        <v/>
      </c>
      <c r="I5402">
        <f>IF('Data R6'!C414="","",COUNTIF('Data R6'!J414,"&gt;0")+COUNTIF('Data R6'!L414,"&gt;0")+COUNTIF('Data R6'!N414,"&gt;0")+COUNTIF('Data R6'!P414,"&gt;0")+COUNTIF('Data R6'!R414,"&gt;0")+COUNTIF('Data R6'!T414,"&gt;0")+COUNTIF('Data R6'!V414,"&gt;0")+COUNTIF('Data R6'!X414,"&gt;0"))</f>
        <v/>
      </c>
      <c r="J5402">
        <f>IF('Data R6'!C414="","",IF((COUNTIF('Data R6'!K414,"&gt;0")+COUNTIF('Data R6'!M414,"&gt;0")+COUNTIF('Data R6'!O414,"&gt;0")+COUNTIF('Data R6'!Q414,"&gt;0")+COUNTIF('Data R6'!S414,"&gt;0")+COUNTIF('Data R6'!U414,"&gt;0")+COUNTIF('Data R6'!W414,"&gt;0")+COUNTIF('Data R6'!Y414,"&gt;0"))&gt;0,1,0))</f>
        <v/>
      </c>
      <c r="M5402" t="inlineStr">
        <is>
          <t>Data R</t>
        </is>
      </c>
    </row>
    <row r="5403">
      <c r="A5403" t="inlineStr">
        <is>
          <t>Regional 6</t>
        </is>
      </c>
      <c r="B5403">
        <f>IF('Data R6'!C415="","",'Data R6'!B415)</f>
        <v/>
      </c>
      <c r="C5403">
        <f>IF('Data R6'!C415="","",'Data R6'!C415)</f>
        <v/>
      </c>
      <c r="D5403">
        <f>IF('Data R6'!C415="","",'Data R6'!D415)</f>
        <v/>
      </c>
      <c r="E5403">
        <f>IF('Data R6'!C415="","",'Data R6'!E415)</f>
        <v/>
      </c>
      <c r="F5403">
        <f>IF('Data R6'!C415="","",'Data R6'!F415)</f>
        <v/>
      </c>
      <c r="G5403">
        <f>IF('Data R6'!C415="","",'Data R6'!AD415)</f>
        <v/>
      </c>
      <c r="H5403">
        <f>IF('Data R6'!C415="","",'Data R6'!AC415)</f>
        <v/>
      </c>
      <c r="I5403">
        <f>IF('Data R6'!C415="","",COUNTIF('Data R6'!J415,"&gt;0")+COUNTIF('Data R6'!L415,"&gt;0")+COUNTIF('Data R6'!N415,"&gt;0")+COUNTIF('Data R6'!P415,"&gt;0")+COUNTIF('Data R6'!R415,"&gt;0")+COUNTIF('Data R6'!T415,"&gt;0")+COUNTIF('Data R6'!V415,"&gt;0")+COUNTIF('Data R6'!X415,"&gt;0"))</f>
        <v/>
      </c>
      <c r="J5403">
        <f>IF('Data R6'!C415="","",IF((COUNTIF('Data R6'!K415,"&gt;0")+COUNTIF('Data R6'!M415,"&gt;0")+COUNTIF('Data R6'!O415,"&gt;0")+COUNTIF('Data R6'!Q415,"&gt;0")+COUNTIF('Data R6'!S415,"&gt;0")+COUNTIF('Data R6'!U415,"&gt;0")+COUNTIF('Data R6'!W415,"&gt;0")+COUNTIF('Data R6'!Y415,"&gt;0"))&gt;0,1,0))</f>
        <v/>
      </c>
      <c r="M5403" t="inlineStr">
        <is>
          <t>Data R</t>
        </is>
      </c>
    </row>
    <row r="5404">
      <c r="A5404" t="inlineStr">
        <is>
          <t>Regional 6</t>
        </is>
      </c>
      <c r="B5404">
        <f>IF('Data R6'!C416="","",'Data R6'!B416)</f>
        <v/>
      </c>
      <c r="C5404">
        <f>IF('Data R6'!C416="","",'Data R6'!C416)</f>
        <v/>
      </c>
      <c r="D5404">
        <f>IF('Data R6'!C416="","",'Data R6'!D416)</f>
        <v/>
      </c>
      <c r="E5404">
        <f>IF('Data R6'!C416="","",'Data R6'!E416)</f>
        <v/>
      </c>
      <c r="F5404">
        <f>IF('Data R6'!C416="","",'Data R6'!F416)</f>
        <v/>
      </c>
      <c r="G5404">
        <f>IF('Data R6'!C416="","",'Data R6'!AD416)</f>
        <v/>
      </c>
      <c r="H5404">
        <f>IF('Data R6'!C416="","",'Data R6'!AC416)</f>
        <v/>
      </c>
      <c r="I5404">
        <f>IF('Data R6'!C416="","",COUNTIF('Data R6'!J416,"&gt;0")+COUNTIF('Data R6'!L416,"&gt;0")+COUNTIF('Data R6'!N416,"&gt;0")+COUNTIF('Data R6'!P416,"&gt;0")+COUNTIF('Data R6'!R416,"&gt;0")+COUNTIF('Data R6'!T416,"&gt;0")+COUNTIF('Data R6'!V416,"&gt;0")+COUNTIF('Data R6'!X416,"&gt;0"))</f>
        <v/>
      </c>
      <c r="J5404">
        <f>IF('Data R6'!C416="","",IF((COUNTIF('Data R6'!K416,"&gt;0")+COUNTIF('Data R6'!M416,"&gt;0")+COUNTIF('Data R6'!O416,"&gt;0")+COUNTIF('Data R6'!Q416,"&gt;0")+COUNTIF('Data R6'!S416,"&gt;0")+COUNTIF('Data R6'!U416,"&gt;0")+COUNTIF('Data R6'!W416,"&gt;0")+COUNTIF('Data R6'!Y416,"&gt;0"))&gt;0,1,0))</f>
        <v/>
      </c>
      <c r="M5404" t="inlineStr">
        <is>
          <t>Data R</t>
        </is>
      </c>
    </row>
    <row r="5405">
      <c r="A5405" t="inlineStr">
        <is>
          <t>Regional 6</t>
        </is>
      </c>
      <c r="B5405">
        <f>IF('Data R6'!C417="","",'Data R6'!B417)</f>
        <v/>
      </c>
      <c r="C5405">
        <f>IF('Data R6'!C417="","",'Data R6'!C417)</f>
        <v/>
      </c>
      <c r="D5405">
        <f>IF('Data R6'!C417="","",'Data R6'!D417)</f>
        <v/>
      </c>
      <c r="E5405">
        <f>IF('Data R6'!C417="","",'Data R6'!E417)</f>
        <v/>
      </c>
      <c r="F5405">
        <f>IF('Data R6'!C417="","",'Data R6'!F417)</f>
        <v/>
      </c>
      <c r="G5405">
        <f>IF('Data R6'!C417="","",'Data R6'!AD417)</f>
        <v/>
      </c>
      <c r="H5405">
        <f>IF('Data R6'!C417="","",'Data R6'!AC417)</f>
        <v/>
      </c>
      <c r="I5405">
        <f>IF('Data R6'!C417="","",COUNTIF('Data R6'!J417,"&gt;0")+COUNTIF('Data R6'!L417,"&gt;0")+COUNTIF('Data R6'!N417,"&gt;0")+COUNTIF('Data R6'!P417,"&gt;0")+COUNTIF('Data R6'!R417,"&gt;0")+COUNTIF('Data R6'!T417,"&gt;0")+COUNTIF('Data R6'!V417,"&gt;0")+COUNTIF('Data R6'!X417,"&gt;0"))</f>
        <v/>
      </c>
      <c r="J5405">
        <f>IF('Data R6'!C417="","",IF((COUNTIF('Data R6'!K417,"&gt;0")+COUNTIF('Data R6'!M417,"&gt;0")+COUNTIF('Data R6'!O417,"&gt;0")+COUNTIF('Data R6'!Q417,"&gt;0")+COUNTIF('Data R6'!S417,"&gt;0")+COUNTIF('Data R6'!U417,"&gt;0")+COUNTIF('Data R6'!W417,"&gt;0")+COUNTIF('Data R6'!Y417,"&gt;0"))&gt;0,1,0))</f>
        <v/>
      </c>
      <c r="M5405" t="inlineStr">
        <is>
          <t>Data R</t>
        </is>
      </c>
    </row>
    <row r="5406">
      <c r="A5406" t="inlineStr">
        <is>
          <t>Regional 6</t>
        </is>
      </c>
      <c r="B5406">
        <f>IF('Data R6'!C418="","",'Data R6'!B418)</f>
        <v/>
      </c>
      <c r="C5406">
        <f>IF('Data R6'!C418="","",'Data R6'!C418)</f>
        <v/>
      </c>
      <c r="D5406">
        <f>IF('Data R6'!C418="","",'Data R6'!D418)</f>
        <v/>
      </c>
      <c r="E5406">
        <f>IF('Data R6'!C418="","",'Data R6'!E418)</f>
        <v/>
      </c>
      <c r="F5406">
        <f>IF('Data R6'!C418="","",'Data R6'!F418)</f>
        <v/>
      </c>
      <c r="G5406">
        <f>IF('Data R6'!C418="","",'Data R6'!AD418)</f>
        <v/>
      </c>
      <c r="H5406">
        <f>IF('Data R6'!C418="","",'Data R6'!AC418)</f>
        <v/>
      </c>
      <c r="I5406">
        <f>IF('Data R6'!C418="","",COUNTIF('Data R6'!J418,"&gt;0")+COUNTIF('Data R6'!L418,"&gt;0")+COUNTIF('Data R6'!N418,"&gt;0")+COUNTIF('Data R6'!P418,"&gt;0")+COUNTIF('Data R6'!R418,"&gt;0")+COUNTIF('Data R6'!T418,"&gt;0")+COUNTIF('Data R6'!V418,"&gt;0")+COUNTIF('Data R6'!X418,"&gt;0"))</f>
        <v/>
      </c>
      <c r="J5406">
        <f>IF('Data R6'!C418="","",IF((COUNTIF('Data R6'!K418,"&gt;0")+COUNTIF('Data R6'!M418,"&gt;0")+COUNTIF('Data R6'!O418,"&gt;0")+COUNTIF('Data R6'!Q418,"&gt;0")+COUNTIF('Data R6'!S418,"&gt;0")+COUNTIF('Data R6'!U418,"&gt;0")+COUNTIF('Data R6'!W418,"&gt;0")+COUNTIF('Data R6'!Y418,"&gt;0"))&gt;0,1,0))</f>
        <v/>
      </c>
      <c r="M5406" t="inlineStr">
        <is>
          <t>Data R</t>
        </is>
      </c>
    </row>
    <row r="5407">
      <c r="A5407" t="inlineStr">
        <is>
          <t>Regional 6</t>
        </is>
      </c>
      <c r="B5407">
        <f>IF('Data R6'!C419="","",'Data R6'!B419)</f>
        <v/>
      </c>
      <c r="C5407">
        <f>IF('Data R6'!C419="","",'Data R6'!C419)</f>
        <v/>
      </c>
      <c r="D5407">
        <f>IF('Data R6'!C419="","",'Data R6'!D419)</f>
        <v/>
      </c>
      <c r="E5407">
        <f>IF('Data R6'!C419="","",'Data R6'!E419)</f>
        <v/>
      </c>
      <c r="F5407">
        <f>IF('Data R6'!C419="","",'Data R6'!F419)</f>
        <v/>
      </c>
      <c r="G5407">
        <f>IF('Data R6'!C419="","",'Data R6'!AD419)</f>
        <v/>
      </c>
      <c r="H5407">
        <f>IF('Data R6'!C419="","",'Data R6'!AC419)</f>
        <v/>
      </c>
      <c r="I5407">
        <f>IF('Data R6'!C419="","",COUNTIF('Data R6'!J419,"&gt;0")+COUNTIF('Data R6'!L419,"&gt;0")+COUNTIF('Data R6'!N419,"&gt;0")+COUNTIF('Data R6'!P419,"&gt;0")+COUNTIF('Data R6'!R419,"&gt;0")+COUNTIF('Data R6'!T419,"&gt;0")+COUNTIF('Data R6'!V419,"&gt;0")+COUNTIF('Data R6'!X419,"&gt;0"))</f>
        <v/>
      </c>
      <c r="J5407">
        <f>IF('Data R6'!C419="","",IF((COUNTIF('Data R6'!K419,"&gt;0")+COUNTIF('Data R6'!M419,"&gt;0")+COUNTIF('Data R6'!O419,"&gt;0")+COUNTIF('Data R6'!Q419,"&gt;0")+COUNTIF('Data R6'!S419,"&gt;0")+COUNTIF('Data R6'!U419,"&gt;0")+COUNTIF('Data R6'!W419,"&gt;0")+COUNTIF('Data R6'!Y419,"&gt;0"))&gt;0,1,0))</f>
        <v/>
      </c>
      <c r="M5407" t="inlineStr">
        <is>
          <t>Data R</t>
        </is>
      </c>
    </row>
    <row r="5408">
      <c r="A5408" t="inlineStr">
        <is>
          <t>Regional 6</t>
        </is>
      </c>
      <c r="B5408">
        <f>IF('Data R6'!C420="","",'Data R6'!B420)</f>
        <v/>
      </c>
      <c r="C5408">
        <f>IF('Data R6'!C420="","",'Data R6'!C420)</f>
        <v/>
      </c>
      <c r="D5408">
        <f>IF('Data R6'!C420="","",'Data R6'!D420)</f>
        <v/>
      </c>
      <c r="E5408">
        <f>IF('Data R6'!C420="","",'Data R6'!E420)</f>
        <v/>
      </c>
      <c r="F5408">
        <f>IF('Data R6'!C420="","",'Data R6'!F420)</f>
        <v/>
      </c>
      <c r="G5408">
        <f>IF('Data R6'!C420="","",'Data R6'!AD420)</f>
        <v/>
      </c>
      <c r="H5408">
        <f>IF('Data R6'!C420="","",'Data R6'!AC420)</f>
        <v/>
      </c>
      <c r="I5408">
        <f>IF('Data R6'!C420="","",COUNTIF('Data R6'!J420,"&gt;0")+COUNTIF('Data R6'!L420,"&gt;0")+COUNTIF('Data R6'!N420,"&gt;0")+COUNTIF('Data R6'!P420,"&gt;0")+COUNTIF('Data R6'!R420,"&gt;0")+COUNTIF('Data R6'!T420,"&gt;0")+COUNTIF('Data R6'!V420,"&gt;0")+COUNTIF('Data R6'!X420,"&gt;0"))</f>
        <v/>
      </c>
      <c r="J5408">
        <f>IF('Data R6'!C420="","",IF((COUNTIF('Data R6'!K420,"&gt;0")+COUNTIF('Data R6'!M420,"&gt;0")+COUNTIF('Data R6'!O420,"&gt;0")+COUNTIF('Data R6'!Q420,"&gt;0")+COUNTIF('Data R6'!S420,"&gt;0")+COUNTIF('Data R6'!U420,"&gt;0")+COUNTIF('Data R6'!W420,"&gt;0")+COUNTIF('Data R6'!Y420,"&gt;0"))&gt;0,1,0))</f>
        <v/>
      </c>
      <c r="M5408" t="inlineStr">
        <is>
          <t>Data R</t>
        </is>
      </c>
    </row>
    <row r="5409">
      <c r="A5409" t="inlineStr">
        <is>
          <t>Regional 6</t>
        </is>
      </c>
      <c r="B5409">
        <f>IF('Data R6'!C421="","",'Data R6'!B421)</f>
        <v/>
      </c>
      <c r="C5409">
        <f>IF('Data R6'!C421="","",'Data R6'!C421)</f>
        <v/>
      </c>
      <c r="D5409">
        <f>IF('Data R6'!C421="","",'Data R6'!D421)</f>
        <v/>
      </c>
      <c r="E5409">
        <f>IF('Data R6'!C421="","",'Data R6'!E421)</f>
        <v/>
      </c>
      <c r="F5409">
        <f>IF('Data R6'!C421="","",'Data R6'!F421)</f>
        <v/>
      </c>
      <c r="G5409">
        <f>IF('Data R6'!C421="","",'Data R6'!AD421)</f>
        <v/>
      </c>
      <c r="H5409">
        <f>IF('Data R6'!C421="","",'Data R6'!AC421)</f>
        <v/>
      </c>
      <c r="I5409">
        <f>IF('Data R6'!C421="","",COUNTIF('Data R6'!J421,"&gt;0")+COUNTIF('Data R6'!L421,"&gt;0")+COUNTIF('Data R6'!N421,"&gt;0")+COUNTIF('Data R6'!P421,"&gt;0")+COUNTIF('Data R6'!R421,"&gt;0")+COUNTIF('Data R6'!T421,"&gt;0")+COUNTIF('Data R6'!V421,"&gt;0")+COUNTIF('Data R6'!X421,"&gt;0"))</f>
        <v/>
      </c>
      <c r="J5409">
        <f>IF('Data R6'!C421="","",IF((COUNTIF('Data R6'!K421,"&gt;0")+COUNTIF('Data R6'!M421,"&gt;0")+COUNTIF('Data R6'!O421,"&gt;0")+COUNTIF('Data R6'!Q421,"&gt;0")+COUNTIF('Data R6'!S421,"&gt;0")+COUNTIF('Data R6'!U421,"&gt;0")+COUNTIF('Data R6'!W421,"&gt;0")+COUNTIF('Data R6'!Y421,"&gt;0"))&gt;0,1,0))</f>
        <v/>
      </c>
      <c r="M5409" t="inlineStr">
        <is>
          <t>Data R</t>
        </is>
      </c>
    </row>
    <row r="5410">
      <c r="A5410" t="inlineStr">
        <is>
          <t>Regional 6</t>
        </is>
      </c>
      <c r="B5410">
        <f>IF('Data R6'!C422="","",'Data R6'!B422)</f>
        <v/>
      </c>
      <c r="C5410">
        <f>IF('Data R6'!C422="","",'Data R6'!C422)</f>
        <v/>
      </c>
      <c r="D5410">
        <f>IF('Data R6'!C422="","",'Data R6'!D422)</f>
        <v/>
      </c>
      <c r="E5410">
        <f>IF('Data R6'!C422="","",'Data R6'!E422)</f>
        <v/>
      </c>
      <c r="F5410">
        <f>IF('Data R6'!C422="","",'Data R6'!F422)</f>
        <v/>
      </c>
      <c r="G5410">
        <f>IF('Data R6'!C422="","",'Data R6'!AD422)</f>
        <v/>
      </c>
      <c r="H5410">
        <f>IF('Data R6'!C422="","",'Data R6'!AC422)</f>
        <v/>
      </c>
      <c r="I5410">
        <f>IF('Data R6'!C422="","",COUNTIF('Data R6'!J422,"&gt;0")+COUNTIF('Data R6'!L422,"&gt;0")+COUNTIF('Data R6'!N422,"&gt;0")+COUNTIF('Data R6'!P422,"&gt;0")+COUNTIF('Data R6'!R422,"&gt;0")+COUNTIF('Data R6'!T422,"&gt;0")+COUNTIF('Data R6'!V422,"&gt;0")+COUNTIF('Data R6'!X422,"&gt;0"))</f>
        <v/>
      </c>
      <c r="J5410">
        <f>IF('Data R6'!C422="","",IF((COUNTIF('Data R6'!K422,"&gt;0")+COUNTIF('Data R6'!M422,"&gt;0")+COUNTIF('Data R6'!O422,"&gt;0")+COUNTIF('Data R6'!Q422,"&gt;0")+COUNTIF('Data R6'!S422,"&gt;0")+COUNTIF('Data R6'!U422,"&gt;0")+COUNTIF('Data R6'!W422,"&gt;0")+COUNTIF('Data R6'!Y422,"&gt;0"))&gt;0,1,0))</f>
        <v/>
      </c>
      <c r="M5410" t="inlineStr">
        <is>
          <t>Data R</t>
        </is>
      </c>
    </row>
    <row r="5411">
      <c r="A5411" t="inlineStr">
        <is>
          <t>Regional 6</t>
        </is>
      </c>
      <c r="B5411">
        <f>IF('Data R6'!C423="","",'Data R6'!B423)</f>
        <v/>
      </c>
      <c r="C5411">
        <f>IF('Data R6'!C423="","",'Data R6'!C423)</f>
        <v/>
      </c>
      <c r="D5411">
        <f>IF('Data R6'!C423="","",'Data R6'!D423)</f>
        <v/>
      </c>
      <c r="E5411">
        <f>IF('Data R6'!C423="","",'Data R6'!E423)</f>
        <v/>
      </c>
      <c r="F5411">
        <f>IF('Data R6'!C423="","",'Data R6'!F423)</f>
        <v/>
      </c>
      <c r="G5411">
        <f>IF('Data R6'!C423="","",'Data R6'!AD423)</f>
        <v/>
      </c>
      <c r="H5411">
        <f>IF('Data R6'!C423="","",'Data R6'!AC423)</f>
        <v/>
      </c>
      <c r="I5411">
        <f>IF('Data R6'!C423="","",COUNTIF('Data R6'!J423,"&gt;0")+COUNTIF('Data R6'!L423,"&gt;0")+COUNTIF('Data R6'!N423,"&gt;0")+COUNTIF('Data R6'!P423,"&gt;0")+COUNTIF('Data R6'!R423,"&gt;0")+COUNTIF('Data R6'!T423,"&gt;0")+COUNTIF('Data R6'!V423,"&gt;0")+COUNTIF('Data R6'!X423,"&gt;0"))</f>
        <v/>
      </c>
      <c r="J5411">
        <f>IF('Data R6'!C423="","",IF((COUNTIF('Data R6'!K423,"&gt;0")+COUNTIF('Data R6'!M423,"&gt;0")+COUNTIF('Data R6'!O423,"&gt;0")+COUNTIF('Data R6'!Q423,"&gt;0")+COUNTIF('Data R6'!S423,"&gt;0")+COUNTIF('Data R6'!U423,"&gt;0")+COUNTIF('Data R6'!W423,"&gt;0")+COUNTIF('Data R6'!Y423,"&gt;0"))&gt;0,1,0))</f>
        <v/>
      </c>
      <c r="M5411" t="inlineStr">
        <is>
          <t>Data R</t>
        </is>
      </c>
    </row>
    <row r="5412">
      <c r="A5412" t="inlineStr">
        <is>
          <t>Regional 6</t>
        </is>
      </c>
      <c r="B5412">
        <f>IF('Data R6'!C424="","",'Data R6'!B424)</f>
        <v/>
      </c>
      <c r="C5412">
        <f>IF('Data R6'!C424="","",'Data R6'!C424)</f>
        <v/>
      </c>
      <c r="D5412">
        <f>IF('Data R6'!C424="","",'Data R6'!D424)</f>
        <v/>
      </c>
      <c r="E5412">
        <f>IF('Data R6'!C424="","",'Data R6'!E424)</f>
        <v/>
      </c>
      <c r="F5412">
        <f>IF('Data R6'!C424="","",'Data R6'!F424)</f>
        <v/>
      </c>
      <c r="G5412">
        <f>IF('Data R6'!C424="","",'Data R6'!AD424)</f>
        <v/>
      </c>
      <c r="H5412">
        <f>IF('Data R6'!C424="","",'Data R6'!AC424)</f>
        <v/>
      </c>
      <c r="I5412">
        <f>IF('Data R6'!C424="","",COUNTIF('Data R6'!J424,"&gt;0")+COUNTIF('Data R6'!L424,"&gt;0")+COUNTIF('Data R6'!N424,"&gt;0")+COUNTIF('Data R6'!P424,"&gt;0")+COUNTIF('Data R6'!R424,"&gt;0")+COUNTIF('Data R6'!T424,"&gt;0")+COUNTIF('Data R6'!V424,"&gt;0")+COUNTIF('Data R6'!X424,"&gt;0"))</f>
        <v/>
      </c>
      <c r="J5412">
        <f>IF('Data R6'!C424="","",IF((COUNTIF('Data R6'!K424,"&gt;0")+COUNTIF('Data R6'!M424,"&gt;0")+COUNTIF('Data R6'!O424,"&gt;0")+COUNTIF('Data R6'!Q424,"&gt;0")+COUNTIF('Data R6'!S424,"&gt;0")+COUNTIF('Data R6'!U424,"&gt;0")+COUNTIF('Data R6'!W424,"&gt;0")+COUNTIF('Data R6'!Y424,"&gt;0"))&gt;0,1,0))</f>
        <v/>
      </c>
      <c r="M5412" t="inlineStr">
        <is>
          <t>Data R</t>
        </is>
      </c>
    </row>
    <row r="5413">
      <c r="A5413" t="inlineStr">
        <is>
          <t>Regional 6</t>
        </is>
      </c>
      <c r="B5413">
        <f>IF('Data R6'!C425="","",'Data R6'!B425)</f>
        <v/>
      </c>
      <c r="C5413">
        <f>IF('Data R6'!C425="","",'Data R6'!C425)</f>
        <v/>
      </c>
      <c r="D5413">
        <f>IF('Data R6'!C425="","",'Data R6'!D425)</f>
        <v/>
      </c>
      <c r="E5413">
        <f>IF('Data R6'!C425="","",'Data R6'!E425)</f>
        <v/>
      </c>
      <c r="F5413">
        <f>IF('Data R6'!C425="","",'Data R6'!F425)</f>
        <v/>
      </c>
      <c r="G5413">
        <f>IF('Data R6'!C425="","",'Data R6'!AD425)</f>
        <v/>
      </c>
      <c r="H5413">
        <f>IF('Data R6'!C425="","",'Data R6'!AC425)</f>
        <v/>
      </c>
      <c r="I5413">
        <f>IF('Data R6'!C425="","",COUNTIF('Data R6'!J425,"&gt;0")+COUNTIF('Data R6'!L425,"&gt;0")+COUNTIF('Data R6'!N425,"&gt;0")+COUNTIF('Data R6'!P425,"&gt;0")+COUNTIF('Data R6'!R425,"&gt;0")+COUNTIF('Data R6'!T425,"&gt;0")+COUNTIF('Data R6'!V425,"&gt;0")+COUNTIF('Data R6'!X425,"&gt;0"))</f>
        <v/>
      </c>
      <c r="J5413">
        <f>IF('Data R6'!C425="","",IF((COUNTIF('Data R6'!K425,"&gt;0")+COUNTIF('Data R6'!M425,"&gt;0")+COUNTIF('Data R6'!O425,"&gt;0")+COUNTIF('Data R6'!Q425,"&gt;0")+COUNTIF('Data R6'!S425,"&gt;0")+COUNTIF('Data R6'!U425,"&gt;0")+COUNTIF('Data R6'!W425,"&gt;0")+COUNTIF('Data R6'!Y425,"&gt;0"))&gt;0,1,0))</f>
        <v/>
      </c>
      <c r="M5413" t="inlineStr">
        <is>
          <t>Data R</t>
        </is>
      </c>
    </row>
    <row r="5414">
      <c r="A5414" t="inlineStr">
        <is>
          <t>Regional 6</t>
        </is>
      </c>
      <c r="B5414">
        <f>IF('Data R6'!C426="","",'Data R6'!B426)</f>
        <v/>
      </c>
      <c r="C5414">
        <f>IF('Data R6'!C426="","",'Data R6'!C426)</f>
        <v/>
      </c>
      <c r="D5414">
        <f>IF('Data R6'!C426="","",'Data R6'!D426)</f>
        <v/>
      </c>
      <c r="E5414">
        <f>IF('Data R6'!C426="","",'Data R6'!E426)</f>
        <v/>
      </c>
      <c r="F5414">
        <f>IF('Data R6'!C426="","",'Data R6'!F426)</f>
        <v/>
      </c>
      <c r="G5414">
        <f>IF('Data R6'!C426="","",'Data R6'!AD426)</f>
        <v/>
      </c>
      <c r="H5414">
        <f>IF('Data R6'!C426="","",'Data R6'!AC426)</f>
        <v/>
      </c>
      <c r="I5414">
        <f>IF('Data R6'!C426="","",COUNTIF('Data R6'!J426,"&gt;0")+COUNTIF('Data R6'!L426,"&gt;0")+COUNTIF('Data R6'!N426,"&gt;0")+COUNTIF('Data R6'!P426,"&gt;0")+COUNTIF('Data R6'!R426,"&gt;0")+COUNTIF('Data R6'!T426,"&gt;0")+COUNTIF('Data R6'!V426,"&gt;0")+COUNTIF('Data R6'!X426,"&gt;0"))</f>
        <v/>
      </c>
      <c r="J5414">
        <f>IF('Data R6'!C426="","",IF((COUNTIF('Data R6'!K426,"&gt;0")+COUNTIF('Data R6'!M426,"&gt;0")+COUNTIF('Data R6'!O426,"&gt;0")+COUNTIF('Data R6'!Q426,"&gt;0")+COUNTIF('Data R6'!S426,"&gt;0")+COUNTIF('Data R6'!U426,"&gt;0")+COUNTIF('Data R6'!W426,"&gt;0")+COUNTIF('Data R6'!Y426,"&gt;0"))&gt;0,1,0))</f>
        <v/>
      </c>
      <c r="M5414" t="inlineStr">
        <is>
          <t>Data R</t>
        </is>
      </c>
    </row>
    <row r="5415">
      <c r="A5415" t="inlineStr">
        <is>
          <t>Regional 6</t>
        </is>
      </c>
      <c r="B5415">
        <f>IF('Data R6'!C427="","",'Data R6'!B427)</f>
        <v/>
      </c>
      <c r="C5415">
        <f>IF('Data R6'!C427="","",'Data R6'!C427)</f>
        <v/>
      </c>
      <c r="D5415">
        <f>IF('Data R6'!C427="","",'Data R6'!D427)</f>
        <v/>
      </c>
      <c r="E5415">
        <f>IF('Data R6'!C427="","",'Data R6'!E427)</f>
        <v/>
      </c>
      <c r="F5415">
        <f>IF('Data R6'!C427="","",'Data R6'!F427)</f>
        <v/>
      </c>
      <c r="G5415">
        <f>IF('Data R6'!C427="","",'Data R6'!AD427)</f>
        <v/>
      </c>
      <c r="H5415">
        <f>IF('Data R6'!C427="","",'Data R6'!AC427)</f>
        <v/>
      </c>
      <c r="I5415">
        <f>IF('Data R6'!C427="","",COUNTIF('Data R6'!J427,"&gt;0")+COUNTIF('Data R6'!L427,"&gt;0")+COUNTIF('Data R6'!N427,"&gt;0")+COUNTIF('Data R6'!P427,"&gt;0")+COUNTIF('Data R6'!R427,"&gt;0")+COUNTIF('Data R6'!T427,"&gt;0")+COUNTIF('Data R6'!V427,"&gt;0")+COUNTIF('Data R6'!X427,"&gt;0"))</f>
        <v/>
      </c>
      <c r="J5415">
        <f>IF('Data R6'!C427="","",IF((COUNTIF('Data R6'!K427,"&gt;0")+COUNTIF('Data R6'!M427,"&gt;0")+COUNTIF('Data R6'!O427,"&gt;0")+COUNTIF('Data R6'!Q427,"&gt;0")+COUNTIF('Data R6'!S427,"&gt;0")+COUNTIF('Data R6'!U427,"&gt;0")+COUNTIF('Data R6'!W427,"&gt;0")+COUNTIF('Data R6'!Y427,"&gt;0"))&gt;0,1,0))</f>
        <v/>
      </c>
      <c r="M5415" t="inlineStr">
        <is>
          <t>Data R</t>
        </is>
      </c>
    </row>
    <row r="5416">
      <c r="A5416" t="inlineStr">
        <is>
          <t>Regional 6</t>
        </is>
      </c>
      <c r="B5416">
        <f>IF('Data R6'!C428="","",'Data R6'!B428)</f>
        <v/>
      </c>
      <c r="C5416">
        <f>IF('Data R6'!C428="","",'Data R6'!C428)</f>
        <v/>
      </c>
      <c r="D5416">
        <f>IF('Data R6'!C428="","",'Data R6'!D428)</f>
        <v/>
      </c>
      <c r="E5416">
        <f>IF('Data R6'!C428="","",'Data R6'!E428)</f>
        <v/>
      </c>
      <c r="F5416">
        <f>IF('Data R6'!C428="","",'Data R6'!F428)</f>
        <v/>
      </c>
      <c r="G5416">
        <f>IF('Data R6'!C428="","",'Data R6'!AD428)</f>
        <v/>
      </c>
      <c r="H5416">
        <f>IF('Data R6'!C428="","",'Data R6'!AC428)</f>
        <v/>
      </c>
      <c r="I5416">
        <f>IF('Data R6'!C428="","",COUNTIF('Data R6'!J428,"&gt;0")+COUNTIF('Data R6'!L428,"&gt;0")+COUNTIF('Data R6'!N428,"&gt;0")+COUNTIF('Data R6'!P428,"&gt;0")+COUNTIF('Data R6'!R428,"&gt;0")+COUNTIF('Data R6'!T428,"&gt;0")+COUNTIF('Data R6'!V428,"&gt;0")+COUNTIF('Data R6'!X428,"&gt;0"))</f>
        <v/>
      </c>
      <c r="J5416">
        <f>IF('Data R6'!C428="","",IF((COUNTIF('Data R6'!K428,"&gt;0")+COUNTIF('Data R6'!M428,"&gt;0")+COUNTIF('Data R6'!O428,"&gt;0")+COUNTIF('Data R6'!Q428,"&gt;0")+COUNTIF('Data R6'!S428,"&gt;0")+COUNTIF('Data R6'!U428,"&gt;0")+COUNTIF('Data R6'!W428,"&gt;0")+COUNTIF('Data R6'!Y428,"&gt;0"))&gt;0,1,0))</f>
        <v/>
      </c>
      <c r="M5416" t="inlineStr">
        <is>
          <t>Data R</t>
        </is>
      </c>
    </row>
    <row r="5417">
      <c r="A5417" t="inlineStr">
        <is>
          <t>Regional 6</t>
        </is>
      </c>
      <c r="B5417">
        <f>IF('Data R6'!C429="","",'Data R6'!B429)</f>
        <v/>
      </c>
      <c r="C5417">
        <f>IF('Data R6'!C429="","",'Data R6'!C429)</f>
        <v/>
      </c>
      <c r="D5417">
        <f>IF('Data R6'!C429="","",'Data R6'!D429)</f>
        <v/>
      </c>
      <c r="E5417">
        <f>IF('Data R6'!C429="","",'Data R6'!E429)</f>
        <v/>
      </c>
      <c r="F5417">
        <f>IF('Data R6'!C429="","",'Data R6'!F429)</f>
        <v/>
      </c>
      <c r="G5417">
        <f>IF('Data R6'!C429="","",'Data R6'!AD429)</f>
        <v/>
      </c>
      <c r="H5417">
        <f>IF('Data R6'!C429="","",'Data R6'!AC429)</f>
        <v/>
      </c>
      <c r="I5417">
        <f>IF('Data R6'!C429="","",COUNTIF('Data R6'!J429,"&gt;0")+COUNTIF('Data R6'!L429,"&gt;0")+COUNTIF('Data R6'!N429,"&gt;0")+COUNTIF('Data R6'!P429,"&gt;0")+COUNTIF('Data R6'!R429,"&gt;0")+COUNTIF('Data R6'!T429,"&gt;0")+COUNTIF('Data R6'!V429,"&gt;0")+COUNTIF('Data R6'!X429,"&gt;0"))</f>
        <v/>
      </c>
      <c r="J5417">
        <f>IF('Data R6'!C429="","",IF((COUNTIF('Data R6'!K429,"&gt;0")+COUNTIF('Data R6'!M429,"&gt;0")+COUNTIF('Data R6'!O429,"&gt;0")+COUNTIF('Data R6'!Q429,"&gt;0")+COUNTIF('Data R6'!S429,"&gt;0")+COUNTIF('Data R6'!U429,"&gt;0")+COUNTIF('Data R6'!W429,"&gt;0")+COUNTIF('Data R6'!Y429,"&gt;0"))&gt;0,1,0))</f>
        <v/>
      </c>
      <c r="M5417" t="inlineStr">
        <is>
          <t>Data R</t>
        </is>
      </c>
    </row>
    <row r="5418">
      <c r="A5418" t="inlineStr">
        <is>
          <t>Regional 6</t>
        </is>
      </c>
      <c r="B5418">
        <f>IF('Data R6'!C430="","",'Data R6'!B430)</f>
        <v/>
      </c>
      <c r="C5418">
        <f>IF('Data R6'!C430="","",'Data R6'!C430)</f>
        <v/>
      </c>
      <c r="D5418">
        <f>IF('Data R6'!C430="","",'Data R6'!D430)</f>
        <v/>
      </c>
      <c r="E5418">
        <f>IF('Data R6'!C430="","",'Data R6'!E430)</f>
        <v/>
      </c>
      <c r="F5418">
        <f>IF('Data R6'!C430="","",'Data R6'!F430)</f>
        <v/>
      </c>
      <c r="G5418">
        <f>IF('Data R6'!C430="","",'Data R6'!AD430)</f>
        <v/>
      </c>
      <c r="H5418">
        <f>IF('Data R6'!C430="","",'Data R6'!AC430)</f>
        <v/>
      </c>
      <c r="I5418">
        <f>IF('Data R6'!C430="","",COUNTIF('Data R6'!J430,"&gt;0")+COUNTIF('Data R6'!L430,"&gt;0")+COUNTIF('Data R6'!N430,"&gt;0")+COUNTIF('Data R6'!P430,"&gt;0")+COUNTIF('Data R6'!R430,"&gt;0")+COUNTIF('Data R6'!T430,"&gt;0")+COUNTIF('Data R6'!V430,"&gt;0")+COUNTIF('Data R6'!X430,"&gt;0"))</f>
        <v/>
      </c>
      <c r="J5418">
        <f>IF('Data R6'!C430="","",IF((COUNTIF('Data R6'!K430,"&gt;0")+COUNTIF('Data R6'!M430,"&gt;0")+COUNTIF('Data R6'!O430,"&gt;0")+COUNTIF('Data R6'!Q430,"&gt;0")+COUNTIF('Data R6'!S430,"&gt;0")+COUNTIF('Data R6'!U430,"&gt;0")+COUNTIF('Data R6'!W430,"&gt;0")+COUNTIF('Data R6'!Y430,"&gt;0"))&gt;0,1,0))</f>
        <v/>
      </c>
      <c r="M5418" t="inlineStr">
        <is>
          <t>Data R</t>
        </is>
      </c>
    </row>
    <row r="5419">
      <c r="A5419" t="inlineStr">
        <is>
          <t>Regional 6</t>
        </is>
      </c>
      <c r="B5419">
        <f>IF('Data R6'!C431="","",'Data R6'!B431)</f>
        <v/>
      </c>
      <c r="C5419">
        <f>IF('Data R6'!C431="","",'Data R6'!C431)</f>
        <v/>
      </c>
      <c r="D5419">
        <f>IF('Data R6'!C431="","",'Data R6'!D431)</f>
        <v/>
      </c>
      <c r="E5419">
        <f>IF('Data R6'!C431="","",'Data R6'!E431)</f>
        <v/>
      </c>
      <c r="F5419">
        <f>IF('Data R6'!C431="","",'Data R6'!F431)</f>
        <v/>
      </c>
      <c r="G5419">
        <f>IF('Data R6'!C431="","",'Data R6'!AD431)</f>
        <v/>
      </c>
      <c r="H5419">
        <f>IF('Data R6'!C431="","",'Data R6'!AC431)</f>
        <v/>
      </c>
      <c r="I5419">
        <f>IF('Data R6'!C431="","",COUNTIF('Data R6'!J431,"&gt;0")+COUNTIF('Data R6'!L431,"&gt;0")+COUNTIF('Data R6'!N431,"&gt;0")+COUNTIF('Data R6'!P431,"&gt;0")+COUNTIF('Data R6'!R431,"&gt;0")+COUNTIF('Data R6'!T431,"&gt;0")+COUNTIF('Data R6'!V431,"&gt;0")+COUNTIF('Data R6'!X431,"&gt;0"))</f>
        <v/>
      </c>
      <c r="J5419">
        <f>IF('Data R6'!C431="","",IF((COUNTIF('Data R6'!K431,"&gt;0")+COUNTIF('Data R6'!M431,"&gt;0")+COUNTIF('Data R6'!O431,"&gt;0")+COUNTIF('Data R6'!Q431,"&gt;0")+COUNTIF('Data R6'!S431,"&gt;0")+COUNTIF('Data R6'!U431,"&gt;0")+COUNTIF('Data R6'!W431,"&gt;0")+COUNTIF('Data R6'!Y431,"&gt;0"))&gt;0,1,0))</f>
        <v/>
      </c>
      <c r="M5419" t="inlineStr">
        <is>
          <t>Data R</t>
        </is>
      </c>
    </row>
    <row r="5420">
      <c r="A5420" t="inlineStr">
        <is>
          <t>Regional 6</t>
        </is>
      </c>
      <c r="B5420">
        <f>IF('Data R6'!C432="","",'Data R6'!B432)</f>
        <v/>
      </c>
      <c r="C5420">
        <f>IF('Data R6'!C432="","",'Data R6'!C432)</f>
        <v/>
      </c>
      <c r="D5420">
        <f>IF('Data R6'!C432="","",'Data R6'!D432)</f>
        <v/>
      </c>
      <c r="E5420">
        <f>IF('Data R6'!C432="","",'Data R6'!E432)</f>
        <v/>
      </c>
      <c r="F5420">
        <f>IF('Data R6'!C432="","",'Data R6'!F432)</f>
        <v/>
      </c>
      <c r="G5420">
        <f>IF('Data R6'!C432="","",'Data R6'!AD432)</f>
        <v/>
      </c>
      <c r="H5420">
        <f>IF('Data R6'!C432="","",'Data R6'!AC432)</f>
        <v/>
      </c>
      <c r="I5420">
        <f>IF('Data R6'!C432="","",COUNTIF('Data R6'!J432,"&gt;0")+COUNTIF('Data R6'!L432,"&gt;0")+COUNTIF('Data R6'!N432,"&gt;0")+COUNTIF('Data R6'!P432,"&gt;0")+COUNTIF('Data R6'!R432,"&gt;0")+COUNTIF('Data R6'!T432,"&gt;0")+COUNTIF('Data R6'!V432,"&gt;0")+COUNTIF('Data R6'!X432,"&gt;0"))</f>
        <v/>
      </c>
      <c r="J5420">
        <f>IF('Data R6'!C432="","",IF((COUNTIF('Data R6'!K432,"&gt;0")+COUNTIF('Data R6'!M432,"&gt;0")+COUNTIF('Data R6'!O432,"&gt;0")+COUNTIF('Data R6'!Q432,"&gt;0")+COUNTIF('Data R6'!S432,"&gt;0")+COUNTIF('Data R6'!U432,"&gt;0")+COUNTIF('Data R6'!W432,"&gt;0")+COUNTIF('Data R6'!Y432,"&gt;0"))&gt;0,1,0))</f>
        <v/>
      </c>
      <c r="M5420" t="inlineStr">
        <is>
          <t>Data R</t>
        </is>
      </c>
    </row>
    <row r="5421">
      <c r="A5421" t="inlineStr">
        <is>
          <t>Regional 6</t>
        </is>
      </c>
      <c r="B5421">
        <f>IF('Data R6'!C433="","",'Data R6'!B433)</f>
        <v/>
      </c>
      <c r="C5421">
        <f>IF('Data R6'!C433="","",'Data R6'!C433)</f>
        <v/>
      </c>
      <c r="D5421">
        <f>IF('Data R6'!C433="","",'Data R6'!D433)</f>
        <v/>
      </c>
      <c r="E5421">
        <f>IF('Data R6'!C433="","",'Data R6'!E433)</f>
        <v/>
      </c>
      <c r="F5421">
        <f>IF('Data R6'!C433="","",'Data R6'!F433)</f>
        <v/>
      </c>
      <c r="G5421">
        <f>IF('Data R6'!C433="","",'Data R6'!AD433)</f>
        <v/>
      </c>
      <c r="H5421">
        <f>IF('Data R6'!C433="","",'Data R6'!AC433)</f>
        <v/>
      </c>
      <c r="I5421">
        <f>IF('Data R6'!C433="","",COUNTIF('Data R6'!J433,"&gt;0")+COUNTIF('Data R6'!L433,"&gt;0")+COUNTIF('Data R6'!N433,"&gt;0")+COUNTIF('Data R6'!P433,"&gt;0")+COUNTIF('Data R6'!R433,"&gt;0")+COUNTIF('Data R6'!T433,"&gt;0")+COUNTIF('Data R6'!V433,"&gt;0")+COUNTIF('Data R6'!X433,"&gt;0"))</f>
        <v/>
      </c>
      <c r="J5421">
        <f>IF('Data R6'!C433="","",IF((COUNTIF('Data R6'!K433,"&gt;0")+COUNTIF('Data R6'!M433,"&gt;0")+COUNTIF('Data R6'!O433,"&gt;0")+COUNTIF('Data R6'!Q433,"&gt;0")+COUNTIF('Data R6'!S433,"&gt;0")+COUNTIF('Data R6'!U433,"&gt;0")+COUNTIF('Data R6'!W433,"&gt;0")+COUNTIF('Data R6'!Y433,"&gt;0"))&gt;0,1,0))</f>
        <v/>
      </c>
      <c r="M5421" t="inlineStr">
        <is>
          <t>Data R</t>
        </is>
      </c>
    </row>
    <row r="5422">
      <c r="A5422" t="inlineStr">
        <is>
          <t>Regional 6</t>
        </is>
      </c>
      <c r="B5422">
        <f>IF('Data R6'!C434="","",'Data R6'!B434)</f>
        <v/>
      </c>
      <c r="C5422">
        <f>IF('Data R6'!C434="","",'Data R6'!C434)</f>
        <v/>
      </c>
      <c r="D5422">
        <f>IF('Data R6'!C434="","",'Data R6'!D434)</f>
        <v/>
      </c>
      <c r="E5422">
        <f>IF('Data R6'!C434="","",'Data R6'!E434)</f>
        <v/>
      </c>
      <c r="F5422">
        <f>IF('Data R6'!C434="","",'Data R6'!F434)</f>
        <v/>
      </c>
      <c r="G5422">
        <f>IF('Data R6'!C434="","",'Data R6'!AD434)</f>
        <v/>
      </c>
      <c r="H5422">
        <f>IF('Data R6'!C434="","",'Data R6'!AC434)</f>
        <v/>
      </c>
      <c r="I5422">
        <f>IF('Data R6'!C434="","",COUNTIF('Data R6'!J434,"&gt;0")+COUNTIF('Data R6'!L434,"&gt;0")+COUNTIF('Data R6'!N434,"&gt;0")+COUNTIF('Data R6'!P434,"&gt;0")+COUNTIF('Data R6'!R434,"&gt;0")+COUNTIF('Data R6'!T434,"&gt;0")+COUNTIF('Data R6'!V434,"&gt;0")+COUNTIF('Data R6'!X434,"&gt;0"))</f>
        <v/>
      </c>
      <c r="J5422">
        <f>IF('Data R6'!C434="","",IF((COUNTIF('Data R6'!K434,"&gt;0")+COUNTIF('Data R6'!M434,"&gt;0")+COUNTIF('Data R6'!O434,"&gt;0")+COUNTIF('Data R6'!Q434,"&gt;0")+COUNTIF('Data R6'!S434,"&gt;0")+COUNTIF('Data R6'!U434,"&gt;0")+COUNTIF('Data R6'!W434,"&gt;0")+COUNTIF('Data R6'!Y434,"&gt;0"))&gt;0,1,0))</f>
        <v/>
      </c>
      <c r="M5422" t="inlineStr">
        <is>
          <t>Data R</t>
        </is>
      </c>
    </row>
    <row r="5423">
      <c r="A5423" t="inlineStr">
        <is>
          <t>Regional 6</t>
        </is>
      </c>
      <c r="B5423">
        <f>IF('Data R6'!C435="","",'Data R6'!B435)</f>
        <v/>
      </c>
      <c r="C5423">
        <f>IF('Data R6'!C435="","",'Data R6'!C435)</f>
        <v/>
      </c>
      <c r="D5423">
        <f>IF('Data R6'!C435="","",'Data R6'!D435)</f>
        <v/>
      </c>
      <c r="E5423">
        <f>IF('Data R6'!C435="","",'Data R6'!E435)</f>
        <v/>
      </c>
      <c r="F5423">
        <f>IF('Data R6'!C435="","",'Data R6'!F435)</f>
        <v/>
      </c>
      <c r="G5423">
        <f>IF('Data R6'!C435="","",'Data R6'!AD435)</f>
        <v/>
      </c>
      <c r="H5423">
        <f>IF('Data R6'!C435="","",'Data R6'!AC435)</f>
        <v/>
      </c>
      <c r="I5423">
        <f>IF('Data R6'!C435="","",COUNTIF('Data R6'!J435,"&gt;0")+COUNTIF('Data R6'!L435,"&gt;0")+COUNTIF('Data R6'!N435,"&gt;0")+COUNTIF('Data R6'!P435,"&gt;0")+COUNTIF('Data R6'!R435,"&gt;0")+COUNTIF('Data R6'!T435,"&gt;0")+COUNTIF('Data R6'!V435,"&gt;0")+COUNTIF('Data R6'!X435,"&gt;0"))</f>
        <v/>
      </c>
      <c r="J5423">
        <f>IF('Data R6'!C435="","",IF((COUNTIF('Data R6'!K435,"&gt;0")+COUNTIF('Data R6'!M435,"&gt;0")+COUNTIF('Data R6'!O435,"&gt;0")+COUNTIF('Data R6'!Q435,"&gt;0")+COUNTIF('Data R6'!S435,"&gt;0")+COUNTIF('Data R6'!U435,"&gt;0")+COUNTIF('Data R6'!W435,"&gt;0")+COUNTIF('Data R6'!Y435,"&gt;0"))&gt;0,1,0))</f>
        <v/>
      </c>
      <c r="M5423" t="inlineStr">
        <is>
          <t>Data R</t>
        </is>
      </c>
    </row>
    <row r="5424">
      <c r="A5424" t="inlineStr">
        <is>
          <t>Regional 6</t>
        </is>
      </c>
      <c r="B5424">
        <f>IF('Data R6'!C436="","",'Data R6'!B436)</f>
        <v/>
      </c>
      <c r="C5424">
        <f>IF('Data R6'!C436="","",'Data R6'!C436)</f>
        <v/>
      </c>
      <c r="D5424">
        <f>IF('Data R6'!C436="","",'Data R6'!D436)</f>
        <v/>
      </c>
      <c r="E5424">
        <f>IF('Data R6'!C436="","",'Data R6'!E436)</f>
        <v/>
      </c>
      <c r="F5424">
        <f>IF('Data R6'!C436="","",'Data R6'!F436)</f>
        <v/>
      </c>
      <c r="G5424">
        <f>IF('Data R6'!C436="","",'Data R6'!AD436)</f>
        <v/>
      </c>
      <c r="H5424">
        <f>IF('Data R6'!C436="","",'Data R6'!AC436)</f>
        <v/>
      </c>
      <c r="I5424">
        <f>IF('Data R6'!C436="","",COUNTIF('Data R6'!J436,"&gt;0")+COUNTIF('Data R6'!L436,"&gt;0")+COUNTIF('Data R6'!N436,"&gt;0")+COUNTIF('Data R6'!P436,"&gt;0")+COUNTIF('Data R6'!R436,"&gt;0")+COUNTIF('Data R6'!T436,"&gt;0")+COUNTIF('Data R6'!V436,"&gt;0")+COUNTIF('Data R6'!X436,"&gt;0"))</f>
        <v/>
      </c>
      <c r="J5424">
        <f>IF('Data R6'!C436="","",IF((COUNTIF('Data R6'!K436,"&gt;0")+COUNTIF('Data R6'!M436,"&gt;0")+COUNTIF('Data R6'!O436,"&gt;0")+COUNTIF('Data R6'!Q436,"&gt;0")+COUNTIF('Data R6'!S436,"&gt;0")+COUNTIF('Data R6'!U436,"&gt;0")+COUNTIF('Data R6'!W436,"&gt;0")+COUNTIF('Data R6'!Y436,"&gt;0"))&gt;0,1,0))</f>
        <v/>
      </c>
      <c r="M5424" t="inlineStr">
        <is>
          <t>Data R</t>
        </is>
      </c>
    </row>
    <row r="5425">
      <c r="A5425" t="inlineStr">
        <is>
          <t>Regional 6</t>
        </is>
      </c>
      <c r="B5425">
        <f>IF('Data R6'!C437="","",'Data R6'!B437)</f>
        <v/>
      </c>
      <c r="C5425">
        <f>IF('Data R6'!C437="","",'Data R6'!C437)</f>
        <v/>
      </c>
      <c r="D5425">
        <f>IF('Data R6'!C437="","",'Data R6'!D437)</f>
        <v/>
      </c>
      <c r="E5425">
        <f>IF('Data R6'!C437="","",'Data R6'!E437)</f>
        <v/>
      </c>
      <c r="F5425">
        <f>IF('Data R6'!C437="","",'Data R6'!F437)</f>
        <v/>
      </c>
      <c r="G5425">
        <f>IF('Data R6'!C437="","",'Data R6'!AD437)</f>
        <v/>
      </c>
      <c r="H5425">
        <f>IF('Data R6'!C437="","",'Data R6'!AC437)</f>
        <v/>
      </c>
      <c r="I5425">
        <f>IF('Data R6'!C437="","",COUNTIF('Data R6'!J437,"&gt;0")+COUNTIF('Data R6'!L437,"&gt;0")+COUNTIF('Data R6'!N437,"&gt;0")+COUNTIF('Data R6'!P437,"&gt;0")+COUNTIF('Data R6'!R437,"&gt;0")+COUNTIF('Data R6'!T437,"&gt;0")+COUNTIF('Data R6'!V437,"&gt;0")+COUNTIF('Data R6'!X437,"&gt;0"))</f>
        <v/>
      </c>
      <c r="J5425">
        <f>IF('Data R6'!C437="","",IF((COUNTIF('Data R6'!K437,"&gt;0")+COUNTIF('Data R6'!M437,"&gt;0")+COUNTIF('Data R6'!O437,"&gt;0")+COUNTIF('Data R6'!Q437,"&gt;0")+COUNTIF('Data R6'!S437,"&gt;0")+COUNTIF('Data R6'!U437,"&gt;0")+COUNTIF('Data R6'!W437,"&gt;0")+COUNTIF('Data R6'!Y437,"&gt;0"))&gt;0,1,0))</f>
        <v/>
      </c>
      <c r="M5425" t="inlineStr">
        <is>
          <t>Data R</t>
        </is>
      </c>
    </row>
    <row r="5426">
      <c r="A5426" t="inlineStr">
        <is>
          <t>Regional 6</t>
        </is>
      </c>
      <c r="B5426">
        <f>IF('Data R6'!C438="","",'Data R6'!B438)</f>
        <v/>
      </c>
      <c r="C5426">
        <f>IF('Data R6'!C438="","",'Data R6'!C438)</f>
        <v/>
      </c>
      <c r="D5426">
        <f>IF('Data R6'!C438="","",'Data R6'!D438)</f>
        <v/>
      </c>
      <c r="E5426">
        <f>IF('Data R6'!C438="","",'Data R6'!E438)</f>
        <v/>
      </c>
      <c r="F5426">
        <f>IF('Data R6'!C438="","",'Data R6'!F438)</f>
        <v/>
      </c>
      <c r="G5426">
        <f>IF('Data R6'!C438="","",'Data R6'!AD438)</f>
        <v/>
      </c>
      <c r="H5426">
        <f>IF('Data R6'!C438="","",'Data R6'!AC438)</f>
        <v/>
      </c>
      <c r="I5426">
        <f>IF('Data R6'!C438="","",COUNTIF('Data R6'!J438,"&gt;0")+COUNTIF('Data R6'!L438,"&gt;0")+COUNTIF('Data R6'!N438,"&gt;0")+COUNTIF('Data R6'!P438,"&gt;0")+COUNTIF('Data R6'!R438,"&gt;0")+COUNTIF('Data R6'!T438,"&gt;0")+COUNTIF('Data R6'!V438,"&gt;0")+COUNTIF('Data R6'!X438,"&gt;0"))</f>
        <v/>
      </c>
      <c r="J5426">
        <f>IF('Data R6'!C438="","",IF((COUNTIF('Data R6'!K438,"&gt;0")+COUNTIF('Data R6'!M438,"&gt;0")+COUNTIF('Data R6'!O438,"&gt;0")+COUNTIF('Data R6'!Q438,"&gt;0")+COUNTIF('Data R6'!S438,"&gt;0")+COUNTIF('Data R6'!U438,"&gt;0")+COUNTIF('Data R6'!W438,"&gt;0")+COUNTIF('Data R6'!Y438,"&gt;0"))&gt;0,1,0))</f>
        <v/>
      </c>
      <c r="M5426" t="inlineStr">
        <is>
          <t>Data R</t>
        </is>
      </c>
    </row>
    <row r="5427">
      <c r="A5427" t="inlineStr">
        <is>
          <t>Regional 6</t>
        </is>
      </c>
      <c r="B5427">
        <f>IF('Data R6'!C439="","",'Data R6'!B439)</f>
        <v/>
      </c>
      <c r="C5427">
        <f>IF('Data R6'!C439="","",'Data R6'!C439)</f>
        <v/>
      </c>
      <c r="D5427">
        <f>IF('Data R6'!C439="","",'Data R6'!D439)</f>
        <v/>
      </c>
      <c r="E5427">
        <f>IF('Data R6'!C439="","",'Data R6'!E439)</f>
        <v/>
      </c>
      <c r="F5427">
        <f>IF('Data R6'!C439="","",'Data R6'!F439)</f>
        <v/>
      </c>
      <c r="G5427">
        <f>IF('Data R6'!C439="","",'Data R6'!AD439)</f>
        <v/>
      </c>
      <c r="H5427">
        <f>IF('Data R6'!C439="","",'Data R6'!AC439)</f>
        <v/>
      </c>
      <c r="I5427">
        <f>IF('Data R6'!C439="","",COUNTIF('Data R6'!J439,"&gt;0")+COUNTIF('Data R6'!L439,"&gt;0")+COUNTIF('Data R6'!N439,"&gt;0")+COUNTIF('Data R6'!P439,"&gt;0")+COUNTIF('Data R6'!R439,"&gt;0")+COUNTIF('Data R6'!T439,"&gt;0")+COUNTIF('Data R6'!V439,"&gt;0")+COUNTIF('Data R6'!X439,"&gt;0"))</f>
        <v/>
      </c>
      <c r="J5427">
        <f>IF('Data R6'!C439="","",IF((COUNTIF('Data R6'!K439,"&gt;0")+COUNTIF('Data R6'!M439,"&gt;0")+COUNTIF('Data R6'!O439,"&gt;0")+COUNTIF('Data R6'!Q439,"&gt;0")+COUNTIF('Data R6'!S439,"&gt;0")+COUNTIF('Data R6'!U439,"&gt;0")+COUNTIF('Data R6'!W439,"&gt;0")+COUNTIF('Data R6'!Y439,"&gt;0"))&gt;0,1,0))</f>
        <v/>
      </c>
      <c r="M5427" t="inlineStr">
        <is>
          <t>Data R</t>
        </is>
      </c>
    </row>
    <row r="5428">
      <c r="A5428" t="inlineStr">
        <is>
          <t>Regional 6</t>
        </is>
      </c>
      <c r="B5428">
        <f>IF('Data R6'!C440="","",'Data R6'!B440)</f>
        <v/>
      </c>
      <c r="C5428">
        <f>IF('Data R6'!C440="","",'Data R6'!C440)</f>
        <v/>
      </c>
      <c r="D5428">
        <f>IF('Data R6'!C440="","",'Data R6'!D440)</f>
        <v/>
      </c>
      <c r="E5428">
        <f>IF('Data R6'!C440="","",'Data R6'!E440)</f>
        <v/>
      </c>
      <c r="F5428">
        <f>IF('Data R6'!C440="","",'Data R6'!F440)</f>
        <v/>
      </c>
      <c r="G5428">
        <f>IF('Data R6'!C440="","",'Data R6'!AD440)</f>
        <v/>
      </c>
      <c r="H5428">
        <f>IF('Data R6'!C440="","",'Data R6'!AC440)</f>
        <v/>
      </c>
      <c r="I5428">
        <f>IF('Data R6'!C440="","",COUNTIF('Data R6'!J440,"&gt;0")+COUNTIF('Data R6'!L440,"&gt;0")+COUNTIF('Data R6'!N440,"&gt;0")+COUNTIF('Data R6'!P440,"&gt;0")+COUNTIF('Data R6'!R440,"&gt;0")+COUNTIF('Data R6'!T440,"&gt;0")+COUNTIF('Data R6'!V440,"&gt;0")+COUNTIF('Data R6'!X440,"&gt;0"))</f>
        <v/>
      </c>
      <c r="J5428">
        <f>IF('Data R6'!C440="","",IF((COUNTIF('Data R6'!K440,"&gt;0")+COUNTIF('Data R6'!M440,"&gt;0")+COUNTIF('Data R6'!O440,"&gt;0")+COUNTIF('Data R6'!Q440,"&gt;0")+COUNTIF('Data R6'!S440,"&gt;0")+COUNTIF('Data R6'!U440,"&gt;0")+COUNTIF('Data R6'!W440,"&gt;0")+COUNTIF('Data R6'!Y440,"&gt;0"))&gt;0,1,0))</f>
        <v/>
      </c>
      <c r="M5428" t="inlineStr">
        <is>
          <t>Data R</t>
        </is>
      </c>
    </row>
    <row r="5429">
      <c r="A5429" t="inlineStr">
        <is>
          <t>Regional 6</t>
        </is>
      </c>
      <c r="B5429">
        <f>IF('Data R6'!C441="","",'Data R6'!B441)</f>
        <v/>
      </c>
      <c r="C5429">
        <f>IF('Data R6'!C441="","",'Data R6'!C441)</f>
        <v/>
      </c>
      <c r="D5429">
        <f>IF('Data R6'!C441="","",'Data R6'!D441)</f>
        <v/>
      </c>
      <c r="E5429">
        <f>IF('Data R6'!C441="","",'Data R6'!E441)</f>
        <v/>
      </c>
      <c r="F5429">
        <f>IF('Data R6'!C441="","",'Data R6'!F441)</f>
        <v/>
      </c>
      <c r="G5429">
        <f>IF('Data R6'!C441="","",'Data R6'!AD441)</f>
        <v/>
      </c>
      <c r="H5429">
        <f>IF('Data R6'!C441="","",'Data R6'!AC441)</f>
        <v/>
      </c>
      <c r="I5429">
        <f>IF('Data R6'!C441="","",COUNTIF('Data R6'!J441,"&gt;0")+COUNTIF('Data R6'!L441,"&gt;0")+COUNTIF('Data R6'!N441,"&gt;0")+COUNTIF('Data R6'!P441,"&gt;0")+COUNTIF('Data R6'!R441,"&gt;0")+COUNTIF('Data R6'!T441,"&gt;0")+COUNTIF('Data R6'!V441,"&gt;0")+COUNTIF('Data R6'!X441,"&gt;0"))</f>
        <v/>
      </c>
      <c r="J5429">
        <f>IF('Data R6'!C441="","",IF((COUNTIF('Data R6'!K441,"&gt;0")+COUNTIF('Data R6'!M441,"&gt;0")+COUNTIF('Data R6'!O441,"&gt;0")+COUNTIF('Data R6'!Q441,"&gt;0")+COUNTIF('Data R6'!S441,"&gt;0")+COUNTIF('Data R6'!U441,"&gt;0")+COUNTIF('Data R6'!W441,"&gt;0")+COUNTIF('Data R6'!Y441,"&gt;0"))&gt;0,1,0))</f>
        <v/>
      </c>
      <c r="M5429" t="inlineStr">
        <is>
          <t>Data R</t>
        </is>
      </c>
    </row>
    <row r="5430">
      <c r="A5430" t="inlineStr">
        <is>
          <t>Regional 6</t>
        </is>
      </c>
      <c r="B5430">
        <f>IF('Data R6'!C442="","",'Data R6'!B442)</f>
        <v/>
      </c>
      <c r="C5430">
        <f>IF('Data R6'!C442="","",'Data R6'!C442)</f>
        <v/>
      </c>
      <c r="D5430">
        <f>IF('Data R6'!C442="","",'Data R6'!D442)</f>
        <v/>
      </c>
      <c r="E5430">
        <f>IF('Data R6'!C442="","",'Data R6'!E442)</f>
        <v/>
      </c>
      <c r="F5430">
        <f>IF('Data R6'!C442="","",'Data R6'!F442)</f>
        <v/>
      </c>
      <c r="G5430">
        <f>IF('Data R6'!C442="","",'Data R6'!AD442)</f>
        <v/>
      </c>
      <c r="H5430">
        <f>IF('Data R6'!C442="","",'Data R6'!AC442)</f>
        <v/>
      </c>
      <c r="I5430">
        <f>IF('Data R6'!C442="","",COUNTIF('Data R6'!J442,"&gt;0")+COUNTIF('Data R6'!L442,"&gt;0")+COUNTIF('Data R6'!N442,"&gt;0")+COUNTIF('Data R6'!P442,"&gt;0")+COUNTIF('Data R6'!R442,"&gt;0")+COUNTIF('Data R6'!T442,"&gt;0")+COUNTIF('Data R6'!V442,"&gt;0")+COUNTIF('Data R6'!X442,"&gt;0"))</f>
        <v/>
      </c>
      <c r="J5430">
        <f>IF('Data R6'!C442="","",IF((COUNTIF('Data R6'!K442,"&gt;0")+COUNTIF('Data R6'!M442,"&gt;0")+COUNTIF('Data R6'!O442,"&gt;0")+COUNTIF('Data R6'!Q442,"&gt;0")+COUNTIF('Data R6'!S442,"&gt;0")+COUNTIF('Data R6'!U442,"&gt;0")+COUNTIF('Data R6'!W442,"&gt;0")+COUNTIF('Data R6'!Y442,"&gt;0"))&gt;0,1,0))</f>
        <v/>
      </c>
      <c r="M5430" t="inlineStr">
        <is>
          <t>Data R</t>
        </is>
      </c>
    </row>
    <row r="5431">
      <c r="A5431" t="inlineStr">
        <is>
          <t>Regional 6</t>
        </is>
      </c>
      <c r="B5431">
        <f>IF('Data R6'!C443="","",'Data R6'!B443)</f>
        <v/>
      </c>
      <c r="C5431">
        <f>IF('Data R6'!C443="","",'Data R6'!C443)</f>
        <v/>
      </c>
      <c r="D5431">
        <f>IF('Data R6'!C443="","",'Data R6'!D443)</f>
        <v/>
      </c>
      <c r="E5431">
        <f>IF('Data R6'!C443="","",'Data R6'!E443)</f>
        <v/>
      </c>
      <c r="F5431">
        <f>IF('Data R6'!C443="","",'Data R6'!F443)</f>
        <v/>
      </c>
      <c r="G5431">
        <f>IF('Data R6'!C443="","",'Data R6'!AD443)</f>
        <v/>
      </c>
      <c r="H5431">
        <f>IF('Data R6'!C443="","",'Data R6'!AC443)</f>
        <v/>
      </c>
      <c r="I5431">
        <f>IF('Data R6'!C443="","",COUNTIF('Data R6'!J443,"&gt;0")+COUNTIF('Data R6'!L443,"&gt;0")+COUNTIF('Data R6'!N443,"&gt;0")+COUNTIF('Data R6'!P443,"&gt;0")+COUNTIF('Data R6'!R443,"&gt;0")+COUNTIF('Data R6'!T443,"&gt;0")+COUNTIF('Data R6'!V443,"&gt;0")+COUNTIF('Data R6'!X443,"&gt;0"))</f>
        <v/>
      </c>
      <c r="J5431">
        <f>IF('Data R6'!C443="","",IF((COUNTIF('Data R6'!K443,"&gt;0")+COUNTIF('Data R6'!M443,"&gt;0")+COUNTIF('Data R6'!O443,"&gt;0")+COUNTIF('Data R6'!Q443,"&gt;0")+COUNTIF('Data R6'!S443,"&gt;0")+COUNTIF('Data R6'!U443,"&gt;0")+COUNTIF('Data R6'!W443,"&gt;0")+COUNTIF('Data R6'!Y443,"&gt;0"))&gt;0,1,0))</f>
        <v/>
      </c>
      <c r="M5431" t="inlineStr">
        <is>
          <t>Data R</t>
        </is>
      </c>
    </row>
    <row r="5432">
      <c r="A5432" t="inlineStr">
        <is>
          <t>Regional 6</t>
        </is>
      </c>
      <c r="B5432">
        <f>IF('Data R6'!C444="","",'Data R6'!B444)</f>
        <v/>
      </c>
      <c r="C5432">
        <f>IF('Data R6'!C444="","",'Data R6'!C444)</f>
        <v/>
      </c>
      <c r="D5432">
        <f>IF('Data R6'!C444="","",'Data R6'!D444)</f>
        <v/>
      </c>
      <c r="E5432">
        <f>IF('Data R6'!C444="","",'Data R6'!E444)</f>
        <v/>
      </c>
      <c r="F5432">
        <f>IF('Data R6'!C444="","",'Data R6'!F444)</f>
        <v/>
      </c>
      <c r="G5432">
        <f>IF('Data R6'!C444="","",'Data R6'!AD444)</f>
        <v/>
      </c>
      <c r="H5432">
        <f>IF('Data R6'!C444="","",'Data R6'!AC444)</f>
        <v/>
      </c>
      <c r="I5432">
        <f>IF('Data R6'!C444="","",COUNTIF('Data R6'!J444,"&gt;0")+COUNTIF('Data R6'!L444,"&gt;0")+COUNTIF('Data R6'!N444,"&gt;0")+COUNTIF('Data R6'!P444,"&gt;0")+COUNTIF('Data R6'!R444,"&gt;0")+COUNTIF('Data R6'!T444,"&gt;0")+COUNTIF('Data R6'!V444,"&gt;0")+COUNTIF('Data R6'!X444,"&gt;0"))</f>
        <v/>
      </c>
      <c r="J5432">
        <f>IF('Data R6'!C444="","",IF((COUNTIF('Data R6'!K444,"&gt;0")+COUNTIF('Data R6'!M444,"&gt;0")+COUNTIF('Data R6'!O444,"&gt;0")+COUNTIF('Data R6'!Q444,"&gt;0")+COUNTIF('Data R6'!S444,"&gt;0")+COUNTIF('Data R6'!U444,"&gt;0")+COUNTIF('Data R6'!W444,"&gt;0")+COUNTIF('Data R6'!Y444,"&gt;0"))&gt;0,1,0))</f>
        <v/>
      </c>
      <c r="M5432" t="inlineStr">
        <is>
          <t>Data R</t>
        </is>
      </c>
    </row>
    <row r="5433">
      <c r="A5433" t="inlineStr">
        <is>
          <t>Regional 6</t>
        </is>
      </c>
      <c r="B5433">
        <f>IF('Data R6'!C445="","",'Data R6'!B445)</f>
        <v/>
      </c>
      <c r="C5433">
        <f>IF('Data R6'!C445="","",'Data R6'!C445)</f>
        <v/>
      </c>
      <c r="D5433">
        <f>IF('Data R6'!C445="","",'Data R6'!D445)</f>
        <v/>
      </c>
      <c r="E5433">
        <f>IF('Data R6'!C445="","",'Data R6'!E445)</f>
        <v/>
      </c>
      <c r="F5433">
        <f>IF('Data R6'!C445="","",'Data R6'!F445)</f>
        <v/>
      </c>
      <c r="G5433">
        <f>IF('Data R6'!C445="","",'Data R6'!AD445)</f>
        <v/>
      </c>
      <c r="H5433">
        <f>IF('Data R6'!C445="","",'Data R6'!AC445)</f>
        <v/>
      </c>
      <c r="I5433">
        <f>IF('Data R6'!C445="","",COUNTIF('Data R6'!J445,"&gt;0")+COUNTIF('Data R6'!L445,"&gt;0")+COUNTIF('Data R6'!N445,"&gt;0")+COUNTIF('Data R6'!P445,"&gt;0")+COUNTIF('Data R6'!R445,"&gt;0")+COUNTIF('Data R6'!T445,"&gt;0")+COUNTIF('Data R6'!V445,"&gt;0")+COUNTIF('Data R6'!X445,"&gt;0"))</f>
        <v/>
      </c>
      <c r="J5433">
        <f>IF('Data R6'!C445="","",IF((COUNTIF('Data R6'!K445,"&gt;0")+COUNTIF('Data R6'!M445,"&gt;0")+COUNTIF('Data R6'!O445,"&gt;0")+COUNTIF('Data R6'!Q445,"&gt;0")+COUNTIF('Data R6'!S445,"&gt;0")+COUNTIF('Data R6'!U445,"&gt;0")+COUNTIF('Data R6'!W445,"&gt;0")+COUNTIF('Data R6'!Y445,"&gt;0"))&gt;0,1,0))</f>
        <v/>
      </c>
      <c r="M5433" t="inlineStr">
        <is>
          <t>Data R</t>
        </is>
      </c>
    </row>
    <row r="5434">
      <c r="A5434" t="inlineStr">
        <is>
          <t>Regional 6</t>
        </is>
      </c>
      <c r="B5434">
        <f>IF('Data R6'!C446="","",'Data R6'!B446)</f>
        <v/>
      </c>
      <c r="C5434">
        <f>IF('Data R6'!C446="","",'Data R6'!C446)</f>
        <v/>
      </c>
      <c r="D5434">
        <f>IF('Data R6'!C446="","",'Data R6'!D446)</f>
        <v/>
      </c>
      <c r="E5434">
        <f>IF('Data R6'!C446="","",'Data R6'!E446)</f>
        <v/>
      </c>
      <c r="F5434">
        <f>IF('Data R6'!C446="","",'Data R6'!F446)</f>
        <v/>
      </c>
      <c r="G5434">
        <f>IF('Data R6'!C446="","",'Data R6'!AD446)</f>
        <v/>
      </c>
      <c r="H5434">
        <f>IF('Data R6'!C446="","",'Data R6'!AC446)</f>
        <v/>
      </c>
      <c r="I5434">
        <f>IF('Data R6'!C446="","",COUNTIF('Data R6'!J446,"&gt;0")+COUNTIF('Data R6'!L446,"&gt;0")+COUNTIF('Data R6'!N446,"&gt;0")+COUNTIF('Data R6'!P446,"&gt;0")+COUNTIF('Data R6'!R446,"&gt;0")+COUNTIF('Data R6'!T446,"&gt;0")+COUNTIF('Data R6'!V446,"&gt;0")+COUNTIF('Data R6'!X446,"&gt;0"))</f>
        <v/>
      </c>
      <c r="J5434">
        <f>IF('Data R6'!C446="","",IF((COUNTIF('Data R6'!K446,"&gt;0")+COUNTIF('Data R6'!M446,"&gt;0")+COUNTIF('Data R6'!O446,"&gt;0")+COUNTIF('Data R6'!Q446,"&gt;0")+COUNTIF('Data R6'!S446,"&gt;0")+COUNTIF('Data R6'!U446,"&gt;0")+COUNTIF('Data R6'!W446,"&gt;0")+COUNTIF('Data R6'!Y446,"&gt;0"))&gt;0,1,0))</f>
        <v/>
      </c>
      <c r="M5434" t="inlineStr">
        <is>
          <t>Data R</t>
        </is>
      </c>
    </row>
    <row r="5435">
      <c r="A5435" t="inlineStr">
        <is>
          <t>Regional 6</t>
        </is>
      </c>
      <c r="B5435">
        <f>IF('Data R6'!C447="","",'Data R6'!B447)</f>
        <v/>
      </c>
      <c r="C5435">
        <f>IF('Data R6'!C447="","",'Data R6'!C447)</f>
        <v/>
      </c>
      <c r="D5435">
        <f>IF('Data R6'!C447="","",'Data R6'!D447)</f>
        <v/>
      </c>
      <c r="E5435">
        <f>IF('Data R6'!C447="","",'Data R6'!E447)</f>
        <v/>
      </c>
      <c r="F5435">
        <f>IF('Data R6'!C447="","",'Data R6'!F447)</f>
        <v/>
      </c>
      <c r="G5435">
        <f>IF('Data R6'!C447="","",'Data R6'!AD447)</f>
        <v/>
      </c>
      <c r="H5435">
        <f>IF('Data R6'!C447="","",'Data R6'!AC447)</f>
        <v/>
      </c>
      <c r="I5435">
        <f>IF('Data R6'!C447="","",COUNTIF('Data R6'!J447,"&gt;0")+COUNTIF('Data R6'!L447,"&gt;0")+COUNTIF('Data R6'!N447,"&gt;0")+COUNTIF('Data R6'!P447,"&gt;0")+COUNTIF('Data R6'!R447,"&gt;0")+COUNTIF('Data R6'!T447,"&gt;0")+COUNTIF('Data R6'!V447,"&gt;0")+COUNTIF('Data R6'!X447,"&gt;0"))</f>
        <v/>
      </c>
      <c r="J5435">
        <f>IF('Data R6'!C447="","",IF((COUNTIF('Data R6'!K447,"&gt;0")+COUNTIF('Data R6'!M447,"&gt;0")+COUNTIF('Data R6'!O447,"&gt;0")+COUNTIF('Data R6'!Q447,"&gt;0")+COUNTIF('Data R6'!S447,"&gt;0")+COUNTIF('Data R6'!U447,"&gt;0")+COUNTIF('Data R6'!W447,"&gt;0")+COUNTIF('Data R6'!Y447,"&gt;0"))&gt;0,1,0))</f>
        <v/>
      </c>
      <c r="M5435" t="inlineStr">
        <is>
          <t>Data R</t>
        </is>
      </c>
    </row>
    <row r="5436">
      <c r="A5436" t="inlineStr">
        <is>
          <t>Regional 6</t>
        </is>
      </c>
      <c r="B5436">
        <f>IF('Data R6'!C448="","",'Data R6'!B448)</f>
        <v/>
      </c>
      <c r="C5436">
        <f>IF('Data R6'!C448="","",'Data R6'!C448)</f>
        <v/>
      </c>
      <c r="D5436">
        <f>IF('Data R6'!C448="","",'Data R6'!D448)</f>
        <v/>
      </c>
      <c r="E5436">
        <f>IF('Data R6'!C448="","",'Data R6'!E448)</f>
        <v/>
      </c>
      <c r="F5436">
        <f>IF('Data R6'!C448="","",'Data R6'!F448)</f>
        <v/>
      </c>
      <c r="G5436">
        <f>IF('Data R6'!C448="","",'Data R6'!AD448)</f>
        <v/>
      </c>
      <c r="H5436">
        <f>IF('Data R6'!C448="","",'Data R6'!AC448)</f>
        <v/>
      </c>
      <c r="I5436">
        <f>IF('Data R6'!C448="","",COUNTIF('Data R6'!J448,"&gt;0")+COUNTIF('Data R6'!L448,"&gt;0")+COUNTIF('Data R6'!N448,"&gt;0")+COUNTIF('Data R6'!P448,"&gt;0")+COUNTIF('Data R6'!R448,"&gt;0")+COUNTIF('Data R6'!T448,"&gt;0")+COUNTIF('Data R6'!V448,"&gt;0")+COUNTIF('Data R6'!X448,"&gt;0"))</f>
        <v/>
      </c>
      <c r="J5436">
        <f>IF('Data R6'!C448="","",IF((COUNTIF('Data R6'!K448,"&gt;0")+COUNTIF('Data R6'!M448,"&gt;0")+COUNTIF('Data R6'!O448,"&gt;0")+COUNTIF('Data R6'!Q448,"&gt;0")+COUNTIF('Data R6'!S448,"&gt;0")+COUNTIF('Data R6'!U448,"&gt;0")+COUNTIF('Data R6'!W448,"&gt;0")+COUNTIF('Data R6'!Y448,"&gt;0"))&gt;0,1,0))</f>
        <v/>
      </c>
      <c r="M5436" t="inlineStr">
        <is>
          <t>Data R</t>
        </is>
      </c>
    </row>
    <row r="5437">
      <c r="A5437" t="inlineStr">
        <is>
          <t>Regional 6</t>
        </is>
      </c>
      <c r="B5437">
        <f>IF('Data R6'!C449="","",'Data R6'!B449)</f>
        <v/>
      </c>
      <c r="C5437">
        <f>IF('Data R6'!C449="","",'Data R6'!C449)</f>
        <v/>
      </c>
      <c r="D5437">
        <f>IF('Data R6'!C449="","",'Data R6'!D449)</f>
        <v/>
      </c>
      <c r="E5437">
        <f>IF('Data R6'!C449="","",'Data R6'!E449)</f>
        <v/>
      </c>
      <c r="F5437">
        <f>IF('Data R6'!C449="","",'Data R6'!F449)</f>
        <v/>
      </c>
      <c r="G5437">
        <f>IF('Data R6'!C449="","",'Data R6'!AD449)</f>
        <v/>
      </c>
      <c r="H5437">
        <f>IF('Data R6'!C449="","",'Data R6'!AC449)</f>
        <v/>
      </c>
      <c r="I5437">
        <f>IF('Data R6'!C449="","",COUNTIF('Data R6'!J449,"&gt;0")+COUNTIF('Data R6'!L449,"&gt;0")+COUNTIF('Data R6'!N449,"&gt;0")+COUNTIF('Data R6'!P449,"&gt;0")+COUNTIF('Data R6'!R449,"&gt;0")+COUNTIF('Data R6'!T449,"&gt;0")+COUNTIF('Data R6'!V449,"&gt;0")+COUNTIF('Data R6'!X449,"&gt;0"))</f>
        <v/>
      </c>
      <c r="J5437">
        <f>IF('Data R6'!C449="","",IF((COUNTIF('Data R6'!K449,"&gt;0")+COUNTIF('Data R6'!M449,"&gt;0")+COUNTIF('Data R6'!O449,"&gt;0")+COUNTIF('Data R6'!Q449,"&gt;0")+COUNTIF('Data R6'!S449,"&gt;0")+COUNTIF('Data R6'!U449,"&gt;0")+COUNTIF('Data R6'!W449,"&gt;0")+COUNTIF('Data R6'!Y449,"&gt;0"))&gt;0,1,0))</f>
        <v/>
      </c>
      <c r="M5437" t="inlineStr">
        <is>
          <t>Data R</t>
        </is>
      </c>
    </row>
    <row r="5438">
      <c r="A5438" t="inlineStr">
        <is>
          <t>Regional 6</t>
        </is>
      </c>
      <c r="B5438">
        <f>IF('Data R6'!C450="","",'Data R6'!B450)</f>
        <v/>
      </c>
      <c r="C5438">
        <f>IF('Data R6'!C450="","",'Data R6'!C450)</f>
        <v/>
      </c>
      <c r="D5438">
        <f>IF('Data R6'!C450="","",'Data R6'!D450)</f>
        <v/>
      </c>
      <c r="E5438">
        <f>IF('Data R6'!C450="","",'Data R6'!E450)</f>
        <v/>
      </c>
      <c r="F5438">
        <f>IF('Data R6'!C450="","",'Data R6'!F450)</f>
        <v/>
      </c>
      <c r="G5438">
        <f>IF('Data R6'!C450="","",'Data R6'!AD450)</f>
        <v/>
      </c>
      <c r="H5438">
        <f>IF('Data R6'!C450="","",'Data R6'!AC450)</f>
        <v/>
      </c>
      <c r="I5438">
        <f>IF('Data R6'!C450="","",COUNTIF('Data R6'!J450,"&gt;0")+COUNTIF('Data R6'!L450,"&gt;0")+COUNTIF('Data R6'!N450,"&gt;0")+COUNTIF('Data R6'!P450,"&gt;0")+COUNTIF('Data R6'!R450,"&gt;0")+COUNTIF('Data R6'!T450,"&gt;0")+COUNTIF('Data R6'!V450,"&gt;0")+COUNTIF('Data R6'!X450,"&gt;0"))</f>
        <v/>
      </c>
      <c r="J5438">
        <f>IF('Data R6'!C450="","",IF((COUNTIF('Data R6'!K450,"&gt;0")+COUNTIF('Data R6'!M450,"&gt;0")+COUNTIF('Data R6'!O450,"&gt;0")+COUNTIF('Data R6'!Q450,"&gt;0")+COUNTIF('Data R6'!S450,"&gt;0")+COUNTIF('Data R6'!U450,"&gt;0")+COUNTIF('Data R6'!W450,"&gt;0")+COUNTIF('Data R6'!Y450,"&gt;0"))&gt;0,1,0))</f>
        <v/>
      </c>
      <c r="M5438" t="inlineStr">
        <is>
          <t>Data R</t>
        </is>
      </c>
    </row>
    <row r="5439">
      <c r="A5439" t="inlineStr">
        <is>
          <t>Regional 6</t>
        </is>
      </c>
      <c r="B5439">
        <f>IF('Data R6'!C451="","",'Data R6'!B451)</f>
        <v/>
      </c>
      <c r="C5439">
        <f>IF('Data R6'!C451="","",'Data R6'!C451)</f>
        <v/>
      </c>
      <c r="D5439">
        <f>IF('Data R6'!C451="","",'Data R6'!D451)</f>
        <v/>
      </c>
      <c r="E5439">
        <f>IF('Data R6'!C451="","",'Data R6'!E451)</f>
        <v/>
      </c>
      <c r="F5439">
        <f>IF('Data R6'!C451="","",'Data R6'!F451)</f>
        <v/>
      </c>
      <c r="G5439">
        <f>IF('Data R6'!C451="","",'Data R6'!AD451)</f>
        <v/>
      </c>
      <c r="H5439">
        <f>IF('Data R6'!C451="","",'Data R6'!AC451)</f>
        <v/>
      </c>
      <c r="I5439">
        <f>IF('Data R6'!C451="","",COUNTIF('Data R6'!J451,"&gt;0")+COUNTIF('Data R6'!L451,"&gt;0")+COUNTIF('Data R6'!N451,"&gt;0")+COUNTIF('Data R6'!P451,"&gt;0")+COUNTIF('Data R6'!R451,"&gt;0")+COUNTIF('Data R6'!T451,"&gt;0")+COUNTIF('Data R6'!V451,"&gt;0")+COUNTIF('Data R6'!X451,"&gt;0"))</f>
        <v/>
      </c>
      <c r="J5439">
        <f>IF('Data R6'!C451="","",IF((COUNTIF('Data R6'!K451,"&gt;0")+COUNTIF('Data R6'!M451,"&gt;0")+COUNTIF('Data R6'!O451,"&gt;0")+COUNTIF('Data R6'!Q451,"&gt;0")+COUNTIF('Data R6'!S451,"&gt;0")+COUNTIF('Data R6'!U451,"&gt;0")+COUNTIF('Data R6'!W451,"&gt;0")+COUNTIF('Data R6'!Y451,"&gt;0"))&gt;0,1,0))</f>
        <v/>
      </c>
      <c r="M5439" t="inlineStr">
        <is>
          <t>Data R</t>
        </is>
      </c>
    </row>
    <row r="5440">
      <c r="A5440" t="inlineStr">
        <is>
          <t>Regional 6</t>
        </is>
      </c>
      <c r="B5440">
        <f>IF('Data R6'!C452="","",'Data R6'!B452)</f>
        <v/>
      </c>
      <c r="C5440">
        <f>IF('Data R6'!C452="","",'Data R6'!C452)</f>
        <v/>
      </c>
      <c r="D5440">
        <f>IF('Data R6'!C452="","",'Data R6'!D452)</f>
        <v/>
      </c>
      <c r="E5440">
        <f>IF('Data R6'!C452="","",'Data R6'!E452)</f>
        <v/>
      </c>
      <c r="F5440">
        <f>IF('Data R6'!C452="","",'Data R6'!F452)</f>
        <v/>
      </c>
      <c r="G5440">
        <f>IF('Data R6'!C452="","",'Data R6'!AD452)</f>
        <v/>
      </c>
      <c r="H5440">
        <f>IF('Data R6'!C452="","",'Data R6'!AC452)</f>
        <v/>
      </c>
      <c r="I5440">
        <f>IF('Data R6'!C452="","",COUNTIF('Data R6'!J452,"&gt;0")+COUNTIF('Data R6'!L452,"&gt;0")+COUNTIF('Data R6'!N452,"&gt;0")+COUNTIF('Data R6'!P452,"&gt;0")+COUNTIF('Data R6'!R452,"&gt;0")+COUNTIF('Data R6'!T452,"&gt;0")+COUNTIF('Data R6'!V452,"&gt;0")+COUNTIF('Data R6'!X452,"&gt;0"))</f>
        <v/>
      </c>
      <c r="J5440">
        <f>IF('Data R6'!C452="","",IF((COUNTIF('Data R6'!K452,"&gt;0")+COUNTIF('Data R6'!M452,"&gt;0")+COUNTIF('Data R6'!O452,"&gt;0")+COUNTIF('Data R6'!Q452,"&gt;0")+COUNTIF('Data R6'!S452,"&gt;0")+COUNTIF('Data R6'!U452,"&gt;0")+COUNTIF('Data R6'!W452,"&gt;0")+COUNTIF('Data R6'!Y452,"&gt;0"))&gt;0,1,0))</f>
        <v/>
      </c>
      <c r="M5440" t="inlineStr">
        <is>
          <t>Data R</t>
        </is>
      </c>
    </row>
    <row r="5441">
      <c r="A5441" t="inlineStr">
        <is>
          <t>Regional 6</t>
        </is>
      </c>
      <c r="B5441">
        <f>IF('Data R6'!C453="","",'Data R6'!B453)</f>
        <v/>
      </c>
      <c r="C5441">
        <f>IF('Data R6'!C453="","",'Data R6'!C453)</f>
        <v/>
      </c>
      <c r="D5441">
        <f>IF('Data R6'!C453="","",'Data R6'!D453)</f>
        <v/>
      </c>
      <c r="E5441">
        <f>IF('Data R6'!C453="","",'Data R6'!E453)</f>
        <v/>
      </c>
      <c r="F5441">
        <f>IF('Data R6'!C453="","",'Data R6'!F453)</f>
        <v/>
      </c>
      <c r="G5441">
        <f>IF('Data R6'!C453="","",'Data R6'!AD453)</f>
        <v/>
      </c>
      <c r="H5441">
        <f>IF('Data R6'!C453="","",'Data R6'!AC453)</f>
        <v/>
      </c>
      <c r="I5441">
        <f>IF('Data R6'!C453="","",COUNTIF('Data R6'!J453,"&gt;0")+COUNTIF('Data R6'!L453,"&gt;0")+COUNTIF('Data R6'!N453,"&gt;0")+COUNTIF('Data R6'!P453,"&gt;0")+COUNTIF('Data R6'!R453,"&gt;0")+COUNTIF('Data R6'!T453,"&gt;0")+COUNTIF('Data R6'!V453,"&gt;0")+COUNTIF('Data R6'!X453,"&gt;0"))</f>
        <v/>
      </c>
      <c r="J5441">
        <f>IF('Data R6'!C453="","",IF((COUNTIF('Data R6'!K453,"&gt;0")+COUNTIF('Data R6'!M453,"&gt;0")+COUNTIF('Data R6'!O453,"&gt;0")+COUNTIF('Data R6'!Q453,"&gt;0")+COUNTIF('Data R6'!S453,"&gt;0")+COUNTIF('Data R6'!U453,"&gt;0")+COUNTIF('Data R6'!W453,"&gt;0")+COUNTIF('Data R6'!Y453,"&gt;0"))&gt;0,1,0))</f>
        <v/>
      </c>
      <c r="M5441" t="inlineStr">
        <is>
          <t>Data R</t>
        </is>
      </c>
    </row>
    <row r="5442">
      <c r="A5442" t="inlineStr">
        <is>
          <t>Regional 6</t>
        </is>
      </c>
      <c r="B5442">
        <f>IF('Data R6'!C454="","",'Data R6'!B454)</f>
        <v/>
      </c>
      <c r="C5442">
        <f>IF('Data R6'!C454="","",'Data R6'!C454)</f>
        <v/>
      </c>
      <c r="D5442">
        <f>IF('Data R6'!C454="","",'Data R6'!D454)</f>
        <v/>
      </c>
      <c r="E5442">
        <f>IF('Data R6'!C454="","",'Data R6'!E454)</f>
        <v/>
      </c>
      <c r="F5442">
        <f>IF('Data R6'!C454="","",'Data R6'!F454)</f>
        <v/>
      </c>
      <c r="G5442">
        <f>IF('Data R6'!C454="","",'Data R6'!AD454)</f>
        <v/>
      </c>
      <c r="H5442">
        <f>IF('Data R6'!C454="","",'Data R6'!AC454)</f>
        <v/>
      </c>
      <c r="I5442">
        <f>IF('Data R6'!C454="","",COUNTIF('Data R6'!J454,"&gt;0")+COUNTIF('Data R6'!L454,"&gt;0")+COUNTIF('Data R6'!N454,"&gt;0")+COUNTIF('Data R6'!P454,"&gt;0")+COUNTIF('Data R6'!R454,"&gt;0")+COUNTIF('Data R6'!T454,"&gt;0")+COUNTIF('Data R6'!V454,"&gt;0")+COUNTIF('Data R6'!X454,"&gt;0"))</f>
        <v/>
      </c>
      <c r="J5442">
        <f>IF('Data R6'!C454="","",IF((COUNTIF('Data R6'!K454,"&gt;0")+COUNTIF('Data R6'!M454,"&gt;0")+COUNTIF('Data R6'!O454,"&gt;0")+COUNTIF('Data R6'!Q454,"&gt;0")+COUNTIF('Data R6'!S454,"&gt;0")+COUNTIF('Data R6'!U454,"&gt;0")+COUNTIF('Data R6'!W454,"&gt;0")+COUNTIF('Data R6'!Y454,"&gt;0"))&gt;0,1,0))</f>
        <v/>
      </c>
      <c r="M5442" t="inlineStr">
        <is>
          <t>Data R</t>
        </is>
      </c>
    </row>
    <row r="5443">
      <c r="A5443" t="inlineStr">
        <is>
          <t>Regional 6</t>
        </is>
      </c>
      <c r="B5443">
        <f>IF('Data R6'!C455="","",'Data R6'!B455)</f>
        <v/>
      </c>
      <c r="C5443">
        <f>IF('Data R6'!C455="","",'Data R6'!C455)</f>
        <v/>
      </c>
      <c r="D5443">
        <f>IF('Data R6'!C455="","",'Data R6'!D455)</f>
        <v/>
      </c>
      <c r="E5443">
        <f>IF('Data R6'!C455="","",'Data R6'!E455)</f>
        <v/>
      </c>
      <c r="F5443">
        <f>IF('Data R6'!C455="","",'Data R6'!F455)</f>
        <v/>
      </c>
      <c r="G5443">
        <f>IF('Data R6'!C455="","",'Data R6'!AD455)</f>
        <v/>
      </c>
      <c r="H5443">
        <f>IF('Data R6'!C455="","",'Data R6'!AC455)</f>
        <v/>
      </c>
      <c r="I5443">
        <f>IF('Data R6'!C455="","",COUNTIF('Data R6'!J455,"&gt;0")+COUNTIF('Data R6'!L455,"&gt;0")+COUNTIF('Data R6'!N455,"&gt;0")+COUNTIF('Data R6'!P455,"&gt;0")+COUNTIF('Data R6'!R455,"&gt;0")+COUNTIF('Data R6'!T455,"&gt;0")+COUNTIF('Data R6'!V455,"&gt;0")+COUNTIF('Data R6'!X455,"&gt;0"))</f>
        <v/>
      </c>
      <c r="J5443">
        <f>IF('Data R6'!C455="","",IF((COUNTIF('Data R6'!K455,"&gt;0")+COUNTIF('Data R6'!M455,"&gt;0")+COUNTIF('Data R6'!O455,"&gt;0")+COUNTIF('Data R6'!Q455,"&gt;0")+COUNTIF('Data R6'!S455,"&gt;0")+COUNTIF('Data R6'!U455,"&gt;0")+COUNTIF('Data R6'!W455,"&gt;0")+COUNTIF('Data R6'!Y455,"&gt;0"))&gt;0,1,0))</f>
        <v/>
      </c>
      <c r="M5443" t="inlineStr">
        <is>
          <t>Data R</t>
        </is>
      </c>
    </row>
    <row r="5444">
      <c r="A5444" t="inlineStr">
        <is>
          <t>Regional 6</t>
        </is>
      </c>
      <c r="B5444">
        <f>IF('Data R6'!C456="","",'Data R6'!B456)</f>
        <v/>
      </c>
      <c r="C5444">
        <f>IF('Data R6'!C456="","",'Data R6'!C456)</f>
        <v/>
      </c>
      <c r="D5444">
        <f>IF('Data R6'!C456="","",'Data R6'!D456)</f>
        <v/>
      </c>
      <c r="E5444">
        <f>IF('Data R6'!C456="","",'Data R6'!E456)</f>
        <v/>
      </c>
      <c r="F5444">
        <f>IF('Data R6'!C456="","",'Data R6'!F456)</f>
        <v/>
      </c>
      <c r="G5444">
        <f>IF('Data R6'!C456="","",'Data R6'!AD456)</f>
        <v/>
      </c>
      <c r="H5444">
        <f>IF('Data R6'!C456="","",'Data R6'!AC456)</f>
        <v/>
      </c>
      <c r="I5444">
        <f>IF('Data R6'!C456="","",COUNTIF('Data R6'!J456,"&gt;0")+COUNTIF('Data R6'!L456,"&gt;0")+COUNTIF('Data R6'!N456,"&gt;0")+COUNTIF('Data R6'!P456,"&gt;0")+COUNTIF('Data R6'!R456,"&gt;0")+COUNTIF('Data R6'!T456,"&gt;0")+COUNTIF('Data R6'!V456,"&gt;0")+COUNTIF('Data R6'!X456,"&gt;0"))</f>
        <v/>
      </c>
      <c r="J5444">
        <f>IF('Data R6'!C456="","",IF((COUNTIF('Data R6'!K456,"&gt;0")+COUNTIF('Data R6'!M456,"&gt;0")+COUNTIF('Data R6'!O456,"&gt;0")+COUNTIF('Data R6'!Q456,"&gt;0")+COUNTIF('Data R6'!S456,"&gt;0")+COUNTIF('Data R6'!U456,"&gt;0")+COUNTIF('Data R6'!W456,"&gt;0")+COUNTIF('Data R6'!Y456,"&gt;0"))&gt;0,1,0))</f>
        <v/>
      </c>
      <c r="M5444" t="inlineStr">
        <is>
          <t>Data R</t>
        </is>
      </c>
    </row>
    <row r="5445">
      <c r="A5445" t="inlineStr">
        <is>
          <t>Regional 6</t>
        </is>
      </c>
      <c r="B5445">
        <f>IF('Data R6'!C457="","",'Data R6'!B457)</f>
        <v/>
      </c>
      <c r="C5445">
        <f>IF('Data R6'!C457="","",'Data R6'!C457)</f>
        <v/>
      </c>
      <c r="D5445">
        <f>IF('Data R6'!C457="","",'Data R6'!D457)</f>
        <v/>
      </c>
      <c r="E5445">
        <f>IF('Data R6'!C457="","",'Data R6'!E457)</f>
        <v/>
      </c>
      <c r="F5445">
        <f>IF('Data R6'!C457="","",'Data R6'!F457)</f>
        <v/>
      </c>
      <c r="G5445">
        <f>IF('Data R6'!C457="","",'Data R6'!AD457)</f>
        <v/>
      </c>
      <c r="H5445">
        <f>IF('Data R6'!C457="","",'Data R6'!AC457)</f>
        <v/>
      </c>
      <c r="I5445">
        <f>IF('Data R6'!C457="","",COUNTIF('Data R6'!J457,"&gt;0")+COUNTIF('Data R6'!L457,"&gt;0")+COUNTIF('Data R6'!N457,"&gt;0")+COUNTIF('Data R6'!P457,"&gt;0")+COUNTIF('Data R6'!R457,"&gt;0")+COUNTIF('Data R6'!T457,"&gt;0")+COUNTIF('Data R6'!V457,"&gt;0")+COUNTIF('Data R6'!X457,"&gt;0"))</f>
        <v/>
      </c>
      <c r="J5445">
        <f>IF('Data R6'!C457="","",IF((COUNTIF('Data R6'!K457,"&gt;0")+COUNTIF('Data R6'!M457,"&gt;0")+COUNTIF('Data R6'!O457,"&gt;0")+COUNTIF('Data R6'!Q457,"&gt;0")+COUNTIF('Data R6'!S457,"&gt;0")+COUNTIF('Data R6'!U457,"&gt;0")+COUNTIF('Data R6'!W457,"&gt;0")+COUNTIF('Data R6'!Y457,"&gt;0"))&gt;0,1,0))</f>
        <v/>
      </c>
      <c r="M5445" t="inlineStr">
        <is>
          <t>Data R</t>
        </is>
      </c>
    </row>
    <row r="5446">
      <c r="A5446" t="inlineStr">
        <is>
          <t>Regional 6</t>
        </is>
      </c>
      <c r="B5446">
        <f>IF('Data R6'!C458="","",'Data R6'!B458)</f>
        <v/>
      </c>
      <c r="C5446">
        <f>IF('Data R6'!C458="","",'Data R6'!C458)</f>
        <v/>
      </c>
      <c r="D5446">
        <f>IF('Data R6'!C458="","",'Data R6'!D458)</f>
        <v/>
      </c>
      <c r="E5446">
        <f>IF('Data R6'!C458="","",'Data R6'!E458)</f>
        <v/>
      </c>
      <c r="F5446">
        <f>IF('Data R6'!C458="","",'Data R6'!F458)</f>
        <v/>
      </c>
      <c r="G5446">
        <f>IF('Data R6'!C458="","",'Data R6'!AD458)</f>
        <v/>
      </c>
      <c r="H5446">
        <f>IF('Data R6'!C458="","",'Data R6'!AC458)</f>
        <v/>
      </c>
      <c r="I5446">
        <f>IF('Data R6'!C458="","",COUNTIF('Data R6'!J458,"&gt;0")+COUNTIF('Data R6'!L458,"&gt;0")+COUNTIF('Data R6'!N458,"&gt;0")+COUNTIF('Data R6'!P458,"&gt;0")+COUNTIF('Data R6'!R458,"&gt;0")+COUNTIF('Data R6'!T458,"&gt;0")+COUNTIF('Data R6'!V458,"&gt;0")+COUNTIF('Data R6'!X458,"&gt;0"))</f>
        <v/>
      </c>
      <c r="J5446">
        <f>IF('Data R6'!C458="","",IF((COUNTIF('Data R6'!K458,"&gt;0")+COUNTIF('Data R6'!M458,"&gt;0")+COUNTIF('Data R6'!O458,"&gt;0")+COUNTIF('Data R6'!Q458,"&gt;0")+COUNTIF('Data R6'!S458,"&gt;0")+COUNTIF('Data R6'!U458,"&gt;0")+COUNTIF('Data R6'!W458,"&gt;0")+COUNTIF('Data R6'!Y458,"&gt;0"))&gt;0,1,0))</f>
        <v/>
      </c>
      <c r="M5446" t="inlineStr">
        <is>
          <t>Data R</t>
        </is>
      </c>
    </row>
    <row r="5447">
      <c r="A5447" t="inlineStr">
        <is>
          <t>Regional 6</t>
        </is>
      </c>
      <c r="B5447">
        <f>IF('Data R6'!C459="","",'Data R6'!B459)</f>
        <v/>
      </c>
      <c r="C5447">
        <f>IF('Data R6'!C459="","",'Data R6'!C459)</f>
        <v/>
      </c>
      <c r="D5447">
        <f>IF('Data R6'!C459="","",'Data R6'!D459)</f>
        <v/>
      </c>
      <c r="E5447">
        <f>IF('Data R6'!C459="","",'Data R6'!E459)</f>
        <v/>
      </c>
      <c r="F5447">
        <f>IF('Data R6'!C459="","",'Data R6'!F459)</f>
        <v/>
      </c>
      <c r="G5447">
        <f>IF('Data R6'!C459="","",'Data R6'!AD459)</f>
        <v/>
      </c>
      <c r="H5447">
        <f>IF('Data R6'!C459="","",'Data R6'!AC459)</f>
        <v/>
      </c>
      <c r="I5447">
        <f>IF('Data R6'!C459="","",COUNTIF('Data R6'!J459,"&gt;0")+COUNTIF('Data R6'!L459,"&gt;0")+COUNTIF('Data R6'!N459,"&gt;0")+COUNTIF('Data R6'!P459,"&gt;0")+COUNTIF('Data R6'!R459,"&gt;0")+COUNTIF('Data R6'!T459,"&gt;0")+COUNTIF('Data R6'!V459,"&gt;0")+COUNTIF('Data R6'!X459,"&gt;0"))</f>
        <v/>
      </c>
      <c r="J5447">
        <f>IF('Data R6'!C459="","",IF((COUNTIF('Data R6'!K459,"&gt;0")+COUNTIF('Data R6'!M459,"&gt;0")+COUNTIF('Data R6'!O459,"&gt;0")+COUNTIF('Data R6'!Q459,"&gt;0")+COUNTIF('Data R6'!S459,"&gt;0")+COUNTIF('Data R6'!U459,"&gt;0")+COUNTIF('Data R6'!W459,"&gt;0")+COUNTIF('Data R6'!Y459,"&gt;0"))&gt;0,1,0))</f>
        <v/>
      </c>
      <c r="M5447" t="inlineStr">
        <is>
          <t>Data R</t>
        </is>
      </c>
    </row>
    <row r="5448">
      <c r="A5448" t="inlineStr">
        <is>
          <t>Regional 6</t>
        </is>
      </c>
      <c r="B5448">
        <f>IF('Data R6'!C460="","",'Data R6'!B460)</f>
        <v/>
      </c>
      <c r="C5448">
        <f>IF('Data R6'!C460="","",'Data R6'!C460)</f>
        <v/>
      </c>
      <c r="D5448">
        <f>IF('Data R6'!C460="","",'Data R6'!D460)</f>
        <v/>
      </c>
      <c r="E5448">
        <f>IF('Data R6'!C460="","",'Data R6'!E460)</f>
        <v/>
      </c>
      <c r="F5448">
        <f>IF('Data R6'!C460="","",'Data R6'!F460)</f>
        <v/>
      </c>
      <c r="G5448">
        <f>IF('Data R6'!C460="","",'Data R6'!AD460)</f>
        <v/>
      </c>
      <c r="H5448">
        <f>IF('Data R6'!C460="","",'Data R6'!AC460)</f>
        <v/>
      </c>
      <c r="I5448">
        <f>IF('Data R6'!C460="","",COUNTIF('Data R6'!J460,"&gt;0")+COUNTIF('Data R6'!L460,"&gt;0")+COUNTIF('Data R6'!N460,"&gt;0")+COUNTIF('Data R6'!P460,"&gt;0")+COUNTIF('Data R6'!R460,"&gt;0")+COUNTIF('Data R6'!T460,"&gt;0")+COUNTIF('Data R6'!V460,"&gt;0")+COUNTIF('Data R6'!X460,"&gt;0"))</f>
        <v/>
      </c>
      <c r="J5448">
        <f>IF('Data R6'!C460="","",IF((COUNTIF('Data R6'!K460,"&gt;0")+COUNTIF('Data R6'!M460,"&gt;0")+COUNTIF('Data R6'!O460,"&gt;0")+COUNTIF('Data R6'!Q460,"&gt;0")+COUNTIF('Data R6'!S460,"&gt;0")+COUNTIF('Data R6'!U460,"&gt;0")+COUNTIF('Data R6'!W460,"&gt;0")+COUNTIF('Data R6'!Y460,"&gt;0"))&gt;0,1,0))</f>
        <v/>
      </c>
      <c r="M5448" t="inlineStr">
        <is>
          <t>Data R</t>
        </is>
      </c>
    </row>
    <row r="5449">
      <c r="A5449" t="inlineStr">
        <is>
          <t>Regional 6</t>
        </is>
      </c>
      <c r="B5449">
        <f>IF('Data R6'!C461="","",'Data R6'!B461)</f>
        <v/>
      </c>
      <c r="C5449">
        <f>IF('Data R6'!C461="","",'Data R6'!C461)</f>
        <v/>
      </c>
      <c r="D5449">
        <f>IF('Data R6'!C461="","",'Data R6'!D461)</f>
        <v/>
      </c>
      <c r="E5449">
        <f>IF('Data R6'!C461="","",'Data R6'!E461)</f>
        <v/>
      </c>
      <c r="F5449">
        <f>IF('Data R6'!C461="","",'Data R6'!F461)</f>
        <v/>
      </c>
      <c r="G5449">
        <f>IF('Data R6'!C461="","",'Data R6'!AD461)</f>
        <v/>
      </c>
      <c r="H5449">
        <f>IF('Data R6'!C461="","",'Data R6'!AC461)</f>
        <v/>
      </c>
      <c r="I5449">
        <f>IF('Data R6'!C461="","",COUNTIF('Data R6'!J461,"&gt;0")+COUNTIF('Data R6'!L461,"&gt;0")+COUNTIF('Data R6'!N461,"&gt;0")+COUNTIF('Data R6'!P461,"&gt;0")+COUNTIF('Data R6'!R461,"&gt;0")+COUNTIF('Data R6'!T461,"&gt;0")+COUNTIF('Data R6'!V461,"&gt;0")+COUNTIF('Data R6'!X461,"&gt;0"))</f>
        <v/>
      </c>
      <c r="J5449">
        <f>IF('Data R6'!C461="","",IF((COUNTIF('Data R6'!K461,"&gt;0")+COUNTIF('Data R6'!M461,"&gt;0")+COUNTIF('Data R6'!O461,"&gt;0")+COUNTIF('Data R6'!Q461,"&gt;0")+COUNTIF('Data R6'!S461,"&gt;0")+COUNTIF('Data R6'!U461,"&gt;0")+COUNTIF('Data R6'!W461,"&gt;0")+COUNTIF('Data R6'!Y461,"&gt;0"))&gt;0,1,0))</f>
        <v/>
      </c>
      <c r="M5449" t="inlineStr">
        <is>
          <t>Data R</t>
        </is>
      </c>
    </row>
    <row r="5450">
      <c r="A5450" t="inlineStr">
        <is>
          <t>Regional 6</t>
        </is>
      </c>
      <c r="B5450">
        <f>IF('Data R6'!C462="","",'Data R6'!B462)</f>
        <v/>
      </c>
      <c r="C5450">
        <f>IF('Data R6'!C462="","",'Data R6'!C462)</f>
        <v/>
      </c>
      <c r="D5450">
        <f>IF('Data R6'!C462="","",'Data R6'!D462)</f>
        <v/>
      </c>
      <c r="E5450">
        <f>IF('Data R6'!C462="","",'Data R6'!E462)</f>
        <v/>
      </c>
      <c r="F5450">
        <f>IF('Data R6'!C462="","",'Data R6'!F462)</f>
        <v/>
      </c>
      <c r="G5450">
        <f>IF('Data R6'!C462="","",'Data R6'!AD462)</f>
        <v/>
      </c>
      <c r="H5450">
        <f>IF('Data R6'!C462="","",'Data R6'!AC462)</f>
        <v/>
      </c>
      <c r="I5450">
        <f>IF('Data R6'!C462="","",COUNTIF('Data R6'!J462,"&gt;0")+COUNTIF('Data R6'!L462,"&gt;0")+COUNTIF('Data R6'!N462,"&gt;0")+COUNTIF('Data R6'!P462,"&gt;0")+COUNTIF('Data R6'!R462,"&gt;0")+COUNTIF('Data R6'!T462,"&gt;0")+COUNTIF('Data R6'!V462,"&gt;0")+COUNTIF('Data R6'!X462,"&gt;0"))</f>
        <v/>
      </c>
      <c r="J5450">
        <f>IF('Data R6'!C462="","",IF((COUNTIF('Data R6'!K462,"&gt;0")+COUNTIF('Data R6'!M462,"&gt;0")+COUNTIF('Data R6'!O462,"&gt;0")+COUNTIF('Data R6'!Q462,"&gt;0")+COUNTIF('Data R6'!S462,"&gt;0")+COUNTIF('Data R6'!U462,"&gt;0")+COUNTIF('Data R6'!W462,"&gt;0")+COUNTIF('Data R6'!Y462,"&gt;0"))&gt;0,1,0))</f>
        <v/>
      </c>
      <c r="M5450" t="inlineStr">
        <is>
          <t>Data R</t>
        </is>
      </c>
    </row>
    <row r="5451">
      <c r="A5451" t="inlineStr">
        <is>
          <t>Regional 6</t>
        </is>
      </c>
      <c r="B5451">
        <f>IF('Data R6'!C463="","",'Data R6'!B463)</f>
        <v/>
      </c>
      <c r="C5451">
        <f>IF('Data R6'!C463="","",'Data R6'!C463)</f>
        <v/>
      </c>
      <c r="D5451">
        <f>IF('Data R6'!C463="","",'Data R6'!D463)</f>
        <v/>
      </c>
      <c r="E5451">
        <f>IF('Data R6'!C463="","",'Data R6'!E463)</f>
        <v/>
      </c>
      <c r="F5451">
        <f>IF('Data R6'!C463="","",'Data R6'!F463)</f>
        <v/>
      </c>
      <c r="G5451">
        <f>IF('Data R6'!C463="","",'Data R6'!AD463)</f>
        <v/>
      </c>
      <c r="H5451">
        <f>IF('Data R6'!C463="","",'Data R6'!AC463)</f>
        <v/>
      </c>
      <c r="I5451">
        <f>IF('Data R6'!C463="","",COUNTIF('Data R6'!J463,"&gt;0")+COUNTIF('Data R6'!L463,"&gt;0")+COUNTIF('Data R6'!N463,"&gt;0")+COUNTIF('Data R6'!P463,"&gt;0")+COUNTIF('Data R6'!R463,"&gt;0")+COUNTIF('Data R6'!T463,"&gt;0")+COUNTIF('Data R6'!V463,"&gt;0")+COUNTIF('Data R6'!X463,"&gt;0"))</f>
        <v/>
      </c>
      <c r="J5451">
        <f>IF('Data R6'!C463="","",IF((COUNTIF('Data R6'!K463,"&gt;0")+COUNTIF('Data R6'!M463,"&gt;0")+COUNTIF('Data R6'!O463,"&gt;0")+COUNTIF('Data R6'!Q463,"&gt;0")+COUNTIF('Data R6'!S463,"&gt;0")+COUNTIF('Data R6'!U463,"&gt;0")+COUNTIF('Data R6'!W463,"&gt;0")+COUNTIF('Data R6'!Y463,"&gt;0"))&gt;0,1,0))</f>
        <v/>
      </c>
      <c r="M5451" t="inlineStr">
        <is>
          <t>Data R</t>
        </is>
      </c>
    </row>
    <row r="5452">
      <c r="A5452" t="inlineStr">
        <is>
          <t>Regional 6</t>
        </is>
      </c>
      <c r="B5452">
        <f>IF('Data R6'!C464="","",'Data R6'!B464)</f>
        <v/>
      </c>
      <c r="C5452">
        <f>IF('Data R6'!C464="","",'Data R6'!C464)</f>
        <v/>
      </c>
      <c r="D5452">
        <f>IF('Data R6'!C464="","",'Data R6'!D464)</f>
        <v/>
      </c>
      <c r="E5452">
        <f>IF('Data R6'!C464="","",'Data R6'!E464)</f>
        <v/>
      </c>
      <c r="F5452">
        <f>IF('Data R6'!C464="","",'Data R6'!F464)</f>
        <v/>
      </c>
      <c r="G5452">
        <f>IF('Data R6'!C464="","",'Data R6'!AD464)</f>
        <v/>
      </c>
      <c r="H5452">
        <f>IF('Data R6'!C464="","",'Data R6'!AC464)</f>
        <v/>
      </c>
      <c r="I5452">
        <f>IF('Data R6'!C464="","",COUNTIF('Data R6'!J464,"&gt;0")+COUNTIF('Data R6'!L464,"&gt;0")+COUNTIF('Data R6'!N464,"&gt;0")+COUNTIF('Data R6'!P464,"&gt;0")+COUNTIF('Data R6'!R464,"&gt;0")+COUNTIF('Data R6'!T464,"&gt;0")+COUNTIF('Data R6'!V464,"&gt;0")+COUNTIF('Data R6'!X464,"&gt;0"))</f>
        <v/>
      </c>
      <c r="J5452">
        <f>IF('Data R6'!C464="","",IF((COUNTIF('Data R6'!K464,"&gt;0")+COUNTIF('Data R6'!M464,"&gt;0")+COUNTIF('Data R6'!O464,"&gt;0")+COUNTIF('Data R6'!Q464,"&gt;0")+COUNTIF('Data R6'!S464,"&gt;0")+COUNTIF('Data R6'!U464,"&gt;0")+COUNTIF('Data R6'!W464,"&gt;0")+COUNTIF('Data R6'!Y464,"&gt;0"))&gt;0,1,0))</f>
        <v/>
      </c>
      <c r="M5452" t="inlineStr">
        <is>
          <t>Data R</t>
        </is>
      </c>
    </row>
    <row r="5453">
      <c r="A5453" t="inlineStr">
        <is>
          <t>Regional 6</t>
        </is>
      </c>
      <c r="B5453">
        <f>IF('Data R6'!C465="","",'Data R6'!B465)</f>
        <v/>
      </c>
      <c r="C5453">
        <f>IF('Data R6'!C465="","",'Data R6'!C465)</f>
        <v/>
      </c>
      <c r="D5453">
        <f>IF('Data R6'!C465="","",'Data R6'!D465)</f>
        <v/>
      </c>
      <c r="E5453">
        <f>IF('Data R6'!C465="","",'Data R6'!E465)</f>
        <v/>
      </c>
      <c r="F5453">
        <f>IF('Data R6'!C465="","",'Data R6'!F465)</f>
        <v/>
      </c>
      <c r="G5453">
        <f>IF('Data R6'!C465="","",'Data R6'!AD465)</f>
        <v/>
      </c>
      <c r="H5453">
        <f>IF('Data R6'!C465="","",'Data R6'!AC465)</f>
        <v/>
      </c>
      <c r="I5453">
        <f>IF('Data R6'!C465="","",COUNTIF('Data R6'!J465,"&gt;0")+COUNTIF('Data R6'!L465,"&gt;0")+COUNTIF('Data R6'!N465,"&gt;0")+COUNTIF('Data R6'!P465,"&gt;0")+COUNTIF('Data R6'!R465,"&gt;0")+COUNTIF('Data R6'!T465,"&gt;0")+COUNTIF('Data R6'!V465,"&gt;0")+COUNTIF('Data R6'!X465,"&gt;0"))</f>
        <v/>
      </c>
      <c r="J5453">
        <f>IF('Data R6'!C465="","",IF((COUNTIF('Data R6'!K465,"&gt;0")+COUNTIF('Data R6'!M465,"&gt;0")+COUNTIF('Data R6'!O465,"&gt;0")+COUNTIF('Data R6'!Q465,"&gt;0")+COUNTIF('Data R6'!S465,"&gt;0")+COUNTIF('Data R6'!U465,"&gt;0")+COUNTIF('Data R6'!W465,"&gt;0")+COUNTIF('Data R6'!Y465,"&gt;0"))&gt;0,1,0))</f>
        <v/>
      </c>
      <c r="M5453" t="inlineStr">
        <is>
          <t>Data R</t>
        </is>
      </c>
    </row>
    <row r="5454">
      <c r="A5454" t="inlineStr">
        <is>
          <t>Regional 6</t>
        </is>
      </c>
      <c r="B5454">
        <f>IF('Data R6'!C466="","",'Data R6'!B466)</f>
        <v/>
      </c>
      <c r="C5454">
        <f>IF('Data R6'!C466="","",'Data R6'!C466)</f>
        <v/>
      </c>
      <c r="D5454">
        <f>IF('Data R6'!C466="","",'Data R6'!D466)</f>
        <v/>
      </c>
      <c r="E5454">
        <f>IF('Data R6'!C466="","",'Data R6'!E466)</f>
        <v/>
      </c>
      <c r="F5454">
        <f>IF('Data R6'!C466="","",'Data R6'!F466)</f>
        <v/>
      </c>
      <c r="G5454">
        <f>IF('Data R6'!C466="","",'Data R6'!AD466)</f>
        <v/>
      </c>
      <c r="H5454">
        <f>IF('Data R6'!C466="","",'Data R6'!AC466)</f>
        <v/>
      </c>
      <c r="I5454">
        <f>IF('Data R6'!C466="","",COUNTIF('Data R6'!J466,"&gt;0")+COUNTIF('Data R6'!L466,"&gt;0")+COUNTIF('Data R6'!N466,"&gt;0")+COUNTIF('Data R6'!P466,"&gt;0")+COUNTIF('Data R6'!R466,"&gt;0")+COUNTIF('Data R6'!T466,"&gt;0")+COUNTIF('Data R6'!V466,"&gt;0")+COUNTIF('Data R6'!X466,"&gt;0"))</f>
        <v/>
      </c>
      <c r="J5454">
        <f>IF('Data R6'!C466="","",IF((COUNTIF('Data R6'!K466,"&gt;0")+COUNTIF('Data R6'!M466,"&gt;0")+COUNTIF('Data R6'!O466,"&gt;0")+COUNTIF('Data R6'!Q466,"&gt;0")+COUNTIF('Data R6'!S466,"&gt;0")+COUNTIF('Data R6'!U466,"&gt;0")+COUNTIF('Data R6'!W466,"&gt;0")+COUNTIF('Data R6'!Y466,"&gt;0"))&gt;0,1,0))</f>
        <v/>
      </c>
      <c r="M5454" t="inlineStr">
        <is>
          <t>Data R</t>
        </is>
      </c>
    </row>
    <row r="5455">
      <c r="A5455" t="inlineStr">
        <is>
          <t>Regional 6</t>
        </is>
      </c>
      <c r="B5455">
        <f>IF('Data R6'!C467="","",'Data R6'!B467)</f>
        <v/>
      </c>
      <c r="C5455">
        <f>IF('Data R6'!C467="","",'Data R6'!C467)</f>
        <v/>
      </c>
      <c r="D5455">
        <f>IF('Data R6'!C467="","",'Data R6'!D467)</f>
        <v/>
      </c>
      <c r="E5455">
        <f>IF('Data R6'!C467="","",'Data R6'!E467)</f>
        <v/>
      </c>
      <c r="F5455">
        <f>IF('Data R6'!C467="","",'Data R6'!F467)</f>
        <v/>
      </c>
      <c r="G5455">
        <f>IF('Data R6'!C467="","",'Data R6'!AD467)</f>
        <v/>
      </c>
      <c r="H5455">
        <f>IF('Data R6'!C467="","",'Data R6'!AC467)</f>
        <v/>
      </c>
      <c r="I5455">
        <f>IF('Data R6'!C467="","",COUNTIF('Data R6'!J467,"&gt;0")+COUNTIF('Data R6'!L467,"&gt;0")+COUNTIF('Data R6'!N467,"&gt;0")+COUNTIF('Data R6'!P467,"&gt;0")+COUNTIF('Data R6'!R467,"&gt;0")+COUNTIF('Data R6'!T467,"&gt;0")+COUNTIF('Data R6'!V467,"&gt;0")+COUNTIF('Data R6'!X467,"&gt;0"))</f>
        <v/>
      </c>
      <c r="J5455">
        <f>IF('Data R6'!C467="","",IF((COUNTIF('Data R6'!K467,"&gt;0")+COUNTIF('Data R6'!M467,"&gt;0")+COUNTIF('Data R6'!O467,"&gt;0")+COUNTIF('Data R6'!Q467,"&gt;0")+COUNTIF('Data R6'!S467,"&gt;0")+COUNTIF('Data R6'!U467,"&gt;0")+COUNTIF('Data R6'!W467,"&gt;0")+COUNTIF('Data R6'!Y467,"&gt;0"))&gt;0,1,0))</f>
        <v/>
      </c>
      <c r="M5455" t="inlineStr">
        <is>
          <t>Data R</t>
        </is>
      </c>
    </row>
    <row r="5456">
      <c r="A5456" t="inlineStr">
        <is>
          <t>Regional 6</t>
        </is>
      </c>
      <c r="B5456">
        <f>IF('Data R6'!C468="","",'Data R6'!B468)</f>
        <v/>
      </c>
      <c r="C5456">
        <f>IF('Data R6'!C468="","",'Data R6'!C468)</f>
        <v/>
      </c>
      <c r="D5456">
        <f>IF('Data R6'!C468="","",'Data R6'!D468)</f>
        <v/>
      </c>
      <c r="E5456">
        <f>IF('Data R6'!C468="","",'Data R6'!E468)</f>
        <v/>
      </c>
      <c r="F5456">
        <f>IF('Data R6'!C468="","",'Data R6'!F468)</f>
        <v/>
      </c>
      <c r="G5456">
        <f>IF('Data R6'!C468="","",'Data R6'!AD468)</f>
        <v/>
      </c>
      <c r="H5456">
        <f>IF('Data R6'!C468="","",'Data R6'!AC468)</f>
        <v/>
      </c>
      <c r="I5456">
        <f>IF('Data R6'!C468="","",COUNTIF('Data R6'!J468,"&gt;0")+COUNTIF('Data R6'!L468,"&gt;0")+COUNTIF('Data R6'!N468,"&gt;0")+COUNTIF('Data R6'!P468,"&gt;0")+COUNTIF('Data R6'!R468,"&gt;0")+COUNTIF('Data R6'!T468,"&gt;0")+COUNTIF('Data R6'!V468,"&gt;0")+COUNTIF('Data R6'!X468,"&gt;0"))</f>
        <v/>
      </c>
      <c r="J5456">
        <f>IF('Data R6'!C468="","",IF((COUNTIF('Data R6'!K468,"&gt;0")+COUNTIF('Data R6'!M468,"&gt;0")+COUNTIF('Data R6'!O468,"&gt;0")+COUNTIF('Data R6'!Q468,"&gt;0")+COUNTIF('Data R6'!S468,"&gt;0")+COUNTIF('Data R6'!U468,"&gt;0")+COUNTIF('Data R6'!W468,"&gt;0")+COUNTIF('Data R6'!Y468,"&gt;0"))&gt;0,1,0))</f>
        <v/>
      </c>
      <c r="M5456" t="inlineStr">
        <is>
          <t>Data R</t>
        </is>
      </c>
    </row>
    <row r="5457">
      <c r="A5457" t="inlineStr">
        <is>
          <t>Regional 6</t>
        </is>
      </c>
      <c r="B5457">
        <f>IF('Data R6'!C469="","",'Data R6'!B469)</f>
        <v/>
      </c>
      <c r="C5457">
        <f>IF('Data R6'!C469="","",'Data R6'!C469)</f>
        <v/>
      </c>
      <c r="D5457">
        <f>IF('Data R6'!C469="","",'Data R6'!D469)</f>
        <v/>
      </c>
      <c r="E5457">
        <f>IF('Data R6'!C469="","",'Data R6'!E469)</f>
        <v/>
      </c>
      <c r="F5457">
        <f>IF('Data R6'!C469="","",'Data R6'!F469)</f>
        <v/>
      </c>
      <c r="G5457">
        <f>IF('Data R6'!C469="","",'Data R6'!AD469)</f>
        <v/>
      </c>
      <c r="H5457">
        <f>IF('Data R6'!C469="","",'Data R6'!AC469)</f>
        <v/>
      </c>
      <c r="I5457">
        <f>IF('Data R6'!C469="","",COUNTIF('Data R6'!J469,"&gt;0")+COUNTIF('Data R6'!L469,"&gt;0")+COUNTIF('Data R6'!N469,"&gt;0")+COUNTIF('Data R6'!P469,"&gt;0")+COUNTIF('Data R6'!R469,"&gt;0")+COUNTIF('Data R6'!T469,"&gt;0")+COUNTIF('Data R6'!V469,"&gt;0")+COUNTIF('Data R6'!X469,"&gt;0"))</f>
        <v/>
      </c>
      <c r="J5457">
        <f>IF('Data R6'!C469="","",IF((COUNTIF('Data R6'!K469,"&gt;0")+COUNTIF('Data R6'!M469,"&gt;0")+COUNTIF('Data R6'!O469,"&gt;0")+COUNTIF('Data R6'!Q469,"&gt;0")+COUNTIF('Data R6'!S469,"&gt;0")+COUNTIF('Data R6'!U469,"&gt;0")+COUNTIF('Data R6'!W469,"&gt;0")+COUNTIF('Data R6'!Y469,"&gt;0"))&gt;0,1,0))</f>
        <v/>
      </c>
      <c r="M5457" t="inlineStr">
        <is>
          <t>Data R</t>
        </is>
      </c>
    </row>
    <row r="5458">
      <c r="A5458" t="inlineStr">
        <is>
          <t>Regional 6</t>
        </is>
      </c>
      <c r="B5458">
        <f>IF('Data R6'!C470="","",'Data R6'!B470)</f>
        <v/>
      </c>
      <c r="C5458">
        <f>IF('Data R6'!C470="","",'Data R6'!C470)</f>
        <v/>
      </c>
      <c r="D5458">
        <f>IF('Data R6'!C470="","",'Data R6'!D470)</f>
        <v/>
      </c>
      <c r="E5458">
        <f>IF('Data R6'!C470="","",'Data R6'!E470)</f>
        <v/>
      </c>
      <c r="F5458">
        <f>IF('Data R6'!C470="","",'Data R6'!F470)</f>
        <v/>
      </c>
      <c r="G5458">
        <f>IF('Data R6'!C470="","",'Data R6'!AD470)</f>
        <v/>
      </c>
      <c r="H5458">
        <f>IF('Data R6'!C470="","",'Data R6'!AC470)</f>
        <v/>
      </c>
      <c r="I5458">
        <f>IF('Data R6'!C470="","",COUNTIF('Data R6'!J470,"&gt;0")+COUNTIF('Data R6'!L470,"&gt;0")+COUNTIF('Data R6'!N470,"&gt;0")+COUNTIF('Data R6'!P470,"&gt;0")+COUNTIF('Data R6'!R470,"&gt;0")+COUNTIF('Data R6'!T470,"&gt;0")+COUNTIF('Data R6'!V470,"&gt;0")+COUNTIF('Data R6'!X470,"&gt;0"))</f>
        <v/>
      </c>
      <c r="J5458">
        <f>IF('Data R6'!C470="","",IF((COUNTIF('Data R6'!K470,"&gt;0")+COUNTIF('Data R6'!M470,"&gt;0")+COUNTIF('Data R6'!O470,"&gt;0")+COUNTIF('Data R6'!Q470,"&gt;0")+COUNTIF('Data R6'!S470,"&gt;0")+COUNTIF('Data R6'!U470,"&gt;0")+COUNTIF('Data R6'!W470,"&gt;0")+COUNTIF('Data R6'!Y470,"&gt;0"))&gt;0,1,0))</f>
        <v/>
      </c>
      <c r="M5458" t="inlineStr">
        <is>
          <t>Data R</t>
        </is>
      </c>
    </row>
    <row r="5459">
      <c r="A5459" t="inlineStr">
        <is>
          <t>Regional 6</t>
        </is>
      </c>
      <c r="B5459">
        <f>IF('Data R6'!C471="","",'Data R6'!B471)</f>
        <v/>
      </c>
      <c r="C5459">
        <f>IF('Data R6'!C471="","",'Data R6'!C471)</f>
        <v/>
      </c>
      <c r="D5459">
        <f>IF('Data R6'!C471="","",'Data R6'!D471)</f>
        <v/>
      </c>
      <c r="E5459">
        <f>IF('Data R6'!C471="","",'Data R6'!E471)</f>
        <v/>
      </c>
      <c r="F5459">
        <f>IF('Data R6'!C471="","",'Data R6'!F471)</f>
        <v/>
      </c>
      <c r="G5459">
        <f>IF('Data R6'!C471="","",'Data R6'!AD471)</f>
        <v/>
      </c>
      <c r="H5459">
        <f>IF('Data R6'!C471="","",'Data R6'!AC471)</f>
        <v/>
      </c>
      <c r="I5459">
        <f>IF('Data R6'!C471="","",COUNTIF('Data R6'!J471,"&gt;0")+COUNTIF('Data R6'!L471,"&gt;0")+COUNTIF('Data R6'!N471,"&gt;0")+COUNTIF('Data R6'!P471,"&gt;0")+COUNTIF('Data R6'!R471,"&gt;0")+COUNTIF('Data R6'!T471,"&gt;0")+COUNTIF('Data R6'!V471,"&gt;0")+COUNTIF('Data R6'!X471,"&gt;0"))</f>
        <v/>
      </c>
      <c r="J5459">
        <f>IF('Data R6'!C471="","",IF((COUNTIF('Data R6'!K471,"&gt;0")+COUNTIF('Data R6'!M471,"&gt;0")+COUNTIF('Data R6'!O471,"&gt;0")+COUNTIF('Data R6'!Q471,"&gt;0")+COUNTIF('Data R6'!S471,"&gt;0")+COUNTIF('Data R6'!U471,"&gt;0")+COUNTIF('Data R6'!W471,"&gt;0")+COUNTIF('Data R6'!Y471,"&gt;0"))&gt;0,1,0))</f>
        <v/>
      </c>
      <c r="M5459" t="inlineStr">
        <is>
          <t>Data R</t>
        </is>
      </c>
    </row>
    <row r="5460">
      <c r="A5460" t="inlineStr">
        <is>
          <t>Regional 6</t>
        </is>
      </c>
      <c r="B5460">
        <f>IF('Data R6'!C472="","",'Data R6'!B472)</f>
        <v/>
      </c>
      <c r="C5460">
        <f>IF('Data R6'!C472="","",'Data R6'!C472)</f>
        <v/>
      </c>
      <c r="D5460">
        <f>IF('Data R6'!C472="","",'Data R6'!D472)</f>
        <v/>
      </c>
      <c r="E5460">
        <f>IF('Data R6'!C472="","",'Data R6'!E472)</f>
        <v/>
      </c>
      <c r="F5460">
        <f>IF('Data R6'!C472="","",'Data R6'!F472)</f>
        <v/>
      </c>
      <c r="G5460">
        <f>IF('Data R6'!C472="","",'Data R6'!AD472)</f>
        <v/>
      </c>
      <c r="H5460">
        <f>IF('Data R6'!C472="","",'Data R6'!AC472)</f>
        <v/>
      </c>
      <c r="I5460">
        <f>IF('Data R6'!C472="","",COUNTIF('Data R6'!J472,"&gt;0")+COUNTIF('Data R6'!L472,"&gt;0")+COUNTIF('Data R6'!N472,"&gt;0")+COUNTIF('Data R6'!P472,"&gt;0")+COUNTIF('Data R6'!R472,"&gt;0")+COUNTIF('Data R6'!T472,"&gt;0")+COUNTIF('Data R6'!V472,"&gt;0")+COUNTIF('Data R6'!X472,"&gt;0"))</f>
        <v/>
      </c>
      <c r="J5460">
        <f>IF('Data R6'!C472="","",IF((COUNTIF('Data R6'!K472,"&gt;0")+COUNTIF('Data R6'!M472,"&gt;0")+COUNTIF('Data R6'!O472,"&gt;0")+COUNTIF('Data R6'!Q472,"&gt;0")+COUNTIF('Data R6'!S472,"&gt;0")+COUNTIF('Data R6'!U472,"&gt;0")+COUNTIF('Data R6'!W472,"&gt;0")+COUNTIF('Data R6'!Y472,"&gt;0"))&gt;0,1,0))</f>
        <v/>
      </c>
      <c r="M5460" t="inlineStr">
        <is>
          <t>Data R</t>
        </is>
      </c>
    </row>
    <row r="5461">
      <c r="A5461" t="inlineStr">
        <is>
          <t>Regional 6</t>
        </is>
      </c>
      <c r="B5461">
        <f>IF('Data R6'!C473="","",'Data R6'!B473)</f>
        <v/>
      </c>
      <c r="C5461">
        <f>IF('Data R6'!C473="","",'Data R6'!C473)</f>
        <v/>
      </c>
      <c r="D5461">
        <f>IF('Data R6'!C473="","",'Data R6'!D473)</f>
        <v/>
      </c>
      <c r="E5461">
        <f>IF('Data R6'!C473="","",'Data R6'!E473)</f>
        <v/>
      </c>
      <c r="F5461">
        <f>IF('Data R6'!C473="","",'Data R6'!F473)</f>
        <v/>
      </c>
      <c r="G5461">
        <f>IF('Data R6'!C473="","",'Data R6'!AD473)</f>
        <v/>
      </c>
      <c r="H5461">
        <f>IF('Data R6'!C473="","",'Data R6'!AC473)</f>
        <v/>
      </c>
      <c r="I5461">
        <f>IF('Data R6'!C473="","",COUNTIF('Data R6'!J473,"&gt;0")+COUNTIF('Data R6'!L473,"&gt;0")+COUNTIF('Data R6'!N473,"&gt;0")+COUNTIF('Data R6'!P473,"&gt;0")+COUNTIF('Data R6'!R473,"&gt;0")+COUNTIF('Data R6'!T473,"&gt;0")+COUNTIF('Data R6'!V473,"&gt;0")+COUNTIF('Data R6'!X473,"&gt;0"))</f>
        <v/>
      </c>
      <c r="J5461">
        <f>IF('Data R6'!C473="","",IF((COUNTIF('Data R6'!K473,"&gt;0")+COUNTIF('Data R6'!M473,"&gt;0")+COUNTIF('Data R6'!O473,"&gt;0")+COUNTIF('Data R6'!Q473,"&gt;0")+COUNTIF('Data R6'!S473,"&gt;0")+COUNTIF('Data R6'!U473,"&gt;0")+COUNTIF('Data R6'!W473,"&gt;0")+COUNTIF('Data R6'!Y473,"&gt;0"))&gt;0,1,0))</f>
        <v/>
      </c>
      <c r="M5461" t="inlineStr">
        <is>
          <t>Data R</t>
        </is>
      </c>
    </row>
    <row r="5462">
      <c r="A5462" t="inlineStr">
        <is>
          <t>Regional 6</t>
        </is>
      </c>
      <c r="B5462">
        <f>IF('Data R6'!C474="","",'Data R6'!B474)</f>
        <v/>
      </c>
      <c r="C5462">
        <f>IF('Data R6'!C474="","",'Data R6'!C474)</f>
        <v/>
      </c>
      <c r="D5462">
        <f>IF('Data R6'!C474="","",'Data R6'!D474)</f>
        <v/>
      </c>
      <c r="E5462">
        <f>IF('Data R6'!C474="","",'Data R6'!E474)</f>
        <v/>
      </c>
      <c r="F5462">
        <f>IF('Data R6'!C474="","",'Data R6'!F474)</f>
        <v/>
      </c>
      <c r="G5462">
        <f>IF('Data R6'!C474="","",'Data R6'!AD474)</f>
        <v/>
      </c>
      <c r="H5462">
        <f>IF('Data R6'!C474="","",'Data R6'!AC474)</f>
        <v/>
      </c>
      <c r="I5462">
        <f>IF('Data R6'!C474="","",COUNTIF('Data R6'!J474,"&gt;0")+COUNTIF('Data R6'!L474,"&gt;0")+COUNTIF('Data R6'!N474,"&gt;0")+COUNTIF('Data R6'!P474,"&gt;0")+COUNTIF('Data R6'!R474,"&gt;0")+COUNTIF('Data R6'!T474,"&gt;0")+COUNTIF('Data R6'!V474,"&gt;0")+COUNTIF('Data R6'!X474,"&gt;0"))</f>
        <v/>
      </c>
      <c r="J5462">
        <f>IF('Data R6'!C474="","",IF((COUNTIF('Data R6'!K474,"&gt;0")+COUNTIF('Data R6'!M474,"&gt;0")+COUNTIF('Data R6'!O474,"&gt;0")+COUNTIF('Data R6'!Q474,"&gt;0")+COUNTIF('Data R6'!S474,"&gt;0")+COUNTIF('Data R6'!U474,"&gt;0")+COUNTIF('Data R6'!W474,"&gt;0")+COUNTIF('Data R6'!Y474,"&gt;0"))&gt;0,1,0))</f>
        <v/>
      </c>
      <c r="M5462" t="inlineStr">
        <is>
          <t>Data R</t>
        </is>
      </c>
    </row>
    <row r="5463">
      <c r="A5463" t="inlineStr">
        <is>
          <t>Regional 6</t>
        </is>
      </c>
      <c r="B5463">
        <f>IF('Data R6'!C475="","",'Data R6'!B475)</f>
        <v/>
      </c>
      <c r="C5463">
        <f>IF('Data R6'!C475="","",'Data R6'!C475)</f>
        <v/>
      </c>
      <c r="D5463">
        <f>IF('Data R6'!C475="","",'Data R6'!D475)</f>
        <v/>
      </c>
      <c r="E5463">
        <f>IF('Data R6'!C475="","",'Data R6'!E475)</f>
        <v/>
      </c>
      <c r="F5463">
        <f>IF('Data R6'!C475="","",'Data R6'!F475)</f>
        <v/>
      </c>
      <c r="G5463">
        <f>IF('Data R6'!C475="","",'Data R6'!AD475)</f>
        <v/>
      </c>
      <c r="H5463">
        <f>IF('Data R6'!C475="","",'Data R6'!AC475)</f>
        <v/>
      </c>
      <c r="I5463">
        <f>IF('Data R6'!C475="","",COUNTIF('Data R6'!J475,"&gt;0")+COUNTIF('Data R6'!L475,"&gt;0")+COUNTIF('Data R6'!N475,"&gt;0")+COUNTIF('Data R6'!P475,"&gt;0")+COUNTIF('Data R6'!R475,"&gt;0")+COUNTIF('Data R6'!T475,"&gt;0")+COUNTIF('Data R6'!V475,"&gt;0")+COUNTIF('Data R6'!X475,"&gt;0"))</f>
        <v/>
      </c>
      <c r="J5463">
        <f>IF('Data R6'!C475="","",IF((COUNTIF('Data R6'!K475,"&gt;0")+COUNTIF('Data R6'!M475,"&gt;0")+COUNTIF('Data R6'!O475,"&gt;0")+COUNTIF('Data R6'!Q475,"&gt;0")+COUNTIF('Data R6'!S475,"&gt;0")+COUNTIF('Data R6'!U475,"&gt;0")+COUNTIF('Data R6'!W475,"&gt;0")+COUNTIF('Data R6'!Y475,"&gt;0"))&gt;0,1,0))</f>
        <v/>
      </c>
      <c r="M5463" t="inlineStr">
        <is>
          <t>Data R</t>
        </is>
      </c>
    </row>
    <row r="5464">
      <c r="A5464" t="inlineStr">
        <is>
          <t>Regional 6</t>
        </is>
      </c>
      <c r="B5464">
        <f>IF('Data R6'!C476="","",'Data R6'!B476)</f>
        <v/>
      </c>
      <c r="C5464">
        <f>IF('Data R6'!C476="","",'Data R6'!C476)</f>
        <v/>
      </c>
      <c r="D5464">
        <f>IF('Data R6'!C476="","",'Data R6'!D476)</f>
        <v/>
      </c>
      <c r="E5464">
        <f>IF('Data R6'!C476="","",'Data R6'!E476)</f>
        <v/>
      </c>
      <c r="F5464">
        <f>IF('Data R6'!C476="","",'Data R6'!F476)</f>
        <v/>
      </c>
      <c r="G5464">
        <f>IF('Data R6'!C476="","",'Data R6'!AD476)</f>
        <v/>
      </c>
      <c r="H5464">
        <f>IF('Data R6'!C476="","",'Data R6'!AC476)</f>
        <v/>
      </c>
      <c r="I5464">
        <f>IF('Data R6'!C476="","",COUNTIF('Data R6'!J476,"&gt;0")+COUNTIF('Data R6'!L476,"&gt;0")+COUNTIF('Data R6'!N476,"&gt;0")+COUNTIF('Data R6'!P476,"&gt;0")+COUNTIF('Data R6'!R476,"&gt;0")+COUNTIF('Data R6'!T476,"&gt;0")+COUNTIF('Data R6'!V476,"&gt;0")+COUNTIF('Data R6'!X476,"&gt;0"))</f>
        <v/>
      </c>
      <c r="J5464">
        <f>IF('Data R6'!C476="","",IF((COUNTIF('Data R6'!K476,"&gt;0")+COUNTIF('Data R6'!M476,"&gt;0")+COUNTIF('Data R6'!O476,"&gt;0")+COUNTIF('Data R6'!Q476,"&gt;0")+COUNTIF('Data R6'!S476,"&gt;0")+COUNTIF('Data R6'!U476,"&gt;0")+COUNTIF('Data R6'!W476,"&gt;0")+COUNTIF('Data R6'!Y476,"&gt;0"))&gt;0,1,0))</f>
        <v/>
      </c>
      <c r="M5464" t="inlineStr">
        <is>
          <t>Data R</t>
        </is>
      </c>
    </row>
    <row r="5465">
      <c r="A5465" t="inlineStr">
        <is>
          <t>Regional 6</t>
        </is>
      </c>
      <c r="B5465">
        <f>IF('Data R6'!C477="","",'Data R6'!B477)</f>
        <v/>
      </c>
      <c r="C5465">
        <f>IF('Data R6'!C477="","",'Data R6'!C477)</f>
        <v/>
      </c>
      <c r="D5465">
        <f>IF('Data R6'!C477="","",'Data R6'!D477)</f>
        <v/>
      </c>
      <c r="E5465">
        <f>IF('Data R6'!C477="","",'Data R6'!E477)</f>
        <v/>
      </c>
      <c r="F5465">
        <f>IF('Data R6'!C477="","",'Data R6'!F477)</f>
        <v/>
      </c>
      <c r="G5465">
        <f>IF('Data R6'!C477="","",'Data R6'!AD477)</f>
        <v/>
      </c>
      <c r="H5465">
        <f>IF('Data R6'!C477="","",'Data R6'!AC477)</f>
        <v/>
      </c>
      <c r="I5465">
        <f>IF('Data R6'!C477="","",COUNTIF('Data R6'!J477,"&gt;0")+COUNTIF('Data R6'!L477,"&gt;0")+COUNTIF('Data R6'!N477,"&gt;0")+COUNTIF('Data R6'!P477,"&gt;0")+COUNTIF('Data R6'!R477,"&gt;0")+COUNTIF('Data R6'!T477,"&gt;0")+COUNTIF('Data R6'!V477,"&gt;0")+COUNTIF('Data R6'!X477,"&gt;0"))</f>
        <v/>
      </c>
      <c r="J5465">
        <f>IF('Data R6'!C477="","",IF((COUNTIF('Data R6'!K477,"&gt;0")+COUNTIF('Data R6'!M477,"&gt;0")+COUNTIF('Data R6'!O477,"&gt;0")+COUNTIF('Data R6'!Q477,"&gt;0")+COUNTIF('Data R6'!S477,"&gt;0")+COUNTIF('Data R6'!U477,"&gt;0")+COUNTIF('Data R6'!W477,"&gt;0")+COUNTIF('Data R6'!Y477,"&gt;0"))&gt;0,1,0))</f>
        <v/>
      </c>
      <c r="M5465" t="inlineStr">
        <is>
          <t>Data R</t>
        </is>
      </c>
    </row>
    <row r="5466">
      <c r="A5466" t="inlineStr">
        <is>
          <t>Regional 6</t>
        </is>
      </c>
      <c r="B5466">
        <f>IF('Data R6'!C478="","",'Data R6'!B478)</f>
        <v/>
      </c>
      <c r="C5466">
        <f>IF('Data R6'!C478="","",'Data R6'!C478)</f>
        <v/>
      </c>
      <c r="D5466">
        <f>IF('Data R6'!C478="","",'Data R6'!D478)</f>
        <v/>
      </c>
      <c r="E5466">
        <f>IF('Data R6'!C478="","",'Data R6'!E478)</f>
        <v/>
      </c>
      <c r="F5466">
        <f>IF('Data R6'!C478="","",'Data R6'!F478)</f>
        <v/>
      </c>
      <c r="G5466">
        <f>IF('Data R6'!C478="","",'Data R6'!AD478)</f>
        <v/>
      </c>
      <c r="H5466">
        <f>IF('Data R6'!C478="","",'Data R6'!AC478)</f>
        <v/>
      </c>
      <c r="I5466">
        <f>IF('Data R6'!C478="","",COUNTIF('Data R6'!J478,"&gt;0")+COUNTIF('Data R6'!L478,"&gt;0")+COUNTIF('Data R6'!N478,"&gt;0")+COUNTIF('Data R6'!P478,"&gt;0")+COUNTIF('Data R6'!R478,"&gt;0")+COUNTIF('Data R6'!T478,"&gt;0")+COUNTIF('Data R6'!V478,"&gt;0")+COUNTIF('Data R6'!X478,"&gt;0"))</f>
        <v/>
      </c>
      <c r="J5466">
        <f>IF('Data R6'!C478="","",IF((COUNTIF('Data R6'!K478,"&gt;0")+COUNTIF('Data R6'!M478,"&gt;0")+COUNTIF('Data R6'!O478,"&gt;0")+COUNTIF('Data R6'!Q478,"&gt;0")+COUNTIF('Data R6'!S478,"&gt;0")+COUNTIF('Data R6'!U478,"&gt;0")+COUNTIF('Data R6'!W478,"&gt;0")+COUNTIF('Data R6'!Y478,"&gt;0"))&gt;0,1,0))</f>
        <v/>
      </c>
      <c r="M5466" t="inlineStr">
        <is>
          <t>Data R</t>
        </is>
      </c>
    </row>
    <row r="5467">
      <c r="A5467" t="inlineStr">
        <is>
          <t>Regional 6</t>
        </is>
      </c>
      <c r="B5467">
        <f>IF('Data R6'!C479="","",'Data R6'!B479)</f>
        <v/>
      </c>
      <c r="C5467">
        <f>IF('Data R6'!C479="","",'Data R6'!C479)</f>
        <v/>
      </c>
      <c r="D5467">
        <f>IF('Data R6'!C479="","",'Data R6'!D479)</f>
        <v/>
      </c>
      <c r="E5467">
        <f>IF('Data R6'!C479="","",'Data R6'!E479)</f>
        <v/>
      </c>
      <c r="F5467">
        <f>IF('Data R6'!C479="","",'Data R6'!F479)</f>
        <v/>
      </c>
      <c r="G5467">
        <f>IF('Data R6'!C479="","",'Data R6'!AD479)</f>
        <v/>
      </c>
      <c r="H5467">
        <f>IF('Data R6'!C479="","",'Data R6'!AC479)</f>
        <v/>
      </c>
      <c r="I5467">
        <f>IF('Data R6'!C479="","",COUNTIF('Data R6'!J479,"&gt;0")+COUNTIF('Data R6'!L479,"&gt;0")+COUNTIF('Data R6'!N479,"&gt;0")+COUNTIF('Data R6'!P479,"&gt;0")+COUNTIF('Data R6'!R479,"&gt;0")+COUNTIF('Data R6'!T479,"&gt;0")+COUNTIF('Data R6'!V479,"&gt;0")+COUNTIF('Data R6'!X479,"&gt;0"))</f>
        <v/>
      </c>
      <c r="J5467">
        <f>IF('Data R6'!C479="","",IF((COUNTIF('Data R6'!K479,"&gt;0")+COUNTIF('Data R6'!M479,"&gt;0")+COUNTIF('Data R6'!O479,"&gt;0")+COUNTIF('Data R6'!Q479,"&gt;0")+COUNTIF('Data R6'!S479,"&gt;0")+COUNTIF('Data R6'!U479,"&gt;0")+COUNTIF('Data R6'!W479,"&gt;0")+COUNTIF('Data R6'!Y479,"&gt;0"))&gt;0,1,0))</f>
        <v/>
      </c>
      <c r="M5467" t="inlineStr">
        <is>
          <t>Data R</t>
        </is>
      </c>
    </row>
    <row r="5468">
      <c r="A5468" t="inlineStr">
        <is>
          <t>Regional 6</t>
        </is>
      </c>
      <c r="B5468">
        <f>IF('Data R6'!C480="","",'Data R6'!B480)</f>
        <v/>
      </c>
      <c r="C5468">
        <f>IF('Data R6'!C480="","",'Data R6'!C480)</f>
        <v/>
      </c>
      <c r="D5468">
        <f>IF('Data R6'!C480="","",'Data R6'!D480)</f>
        <v/>
      </c>
      <c r="E5468">
        <f>IF('Data R6'!C480="","",'Data R6'!E480)</f>
        <v/>
      </c>
      <c r="F5468">
        <f>IF('Data R6'!C480="","",'Data R6'!F480)</f>
        <v/>
      </c>
      <c r="G5468">
        <f>IF('Data R6'!C480="","",'Data R6'!AD480)</f>
        <v/>
      </c>
      <c r="H5468">
        <f>IF('Data R6'!C480="","",'Data R6'!AC480)</f>
        <v/>
      </c>
      <c r="I5468">
        <f>IF('Data R6'!C480="","",COUNTIF('Data R6'!J480,"&gt;0")+COUNTIF('Data R6'!L480,"&gt;0")+COUNTIF('Data R6'!N480,"&gt;0")+COUNTIF('Data R6'!P480,"&gt;0")+COUNTIF('Data R6'!R480,"&gt;0")+COUNTIF('Data R6'!T480,"&gt;0")+COUNTIF('Data R6'!V480,"&gt;0")+COUNTIF('Data R6'!X480,"&gt;0"))</f>
        <v/>
      </c>
      <c r="J5468">
        <f>IF('Data R6'!C480="","",IF((COUNTIF('Data R6'!K480,"&gt;0")+COUNTIF('Data R6'!M480,"&gt;0")+COUNTIF('Data R6'!O480,"&gt;0")+COUNTIF('Data R6'!Q480,"&gt;0")+COUNTIF('Data R6'!S480,"&gt;0")+COUNTIF('Data R6'!U480,"&gt;0")+COUNTIF('Data R6'!W480,"&gt;0")+COUNTIF('Data R6'!Y480,"&gt;0"))&gt;0,1,0))</f>
        <v/>
      </c>
      <c r="M5468" t="inlineStr">
        <is>
          <t>Data R</t>
        </is>
      </c>
    </row>
    <row r="5469">
      <c r="A5469" t="inlineStr">
        <is>
          <t>Regional 6</t>
        </is>
      </c>
      <c r="B5469">
        <f>IF('Data R6'!C481="","",'Data R6'!B481)</f>
        <v/>
      </c>
      <c r="C5469">
        <f>IF('Data R6'!C481="","",'Data R6'!C481)</f>
        <v/>
      </c>
      <c r="D5469">
        <f>IF('Data R6'!C481="","",'Data R6'!D481)</f>
        <v/>
      </c>
      <c r="E5469">
        <f>IF('Data R6'!C481="","",'Data R6'!E481)</f>
        <v/>
      </c>
      <c r="F5469">
        <f>IF('Data R6'!C481="","",'Data R6'!F481)</f>
        <v/>
      </c>
      <c r="G5469">
        <f>IF('Data R6'!C481="","",'Data R6'!AD481)</f>
        <v/>
      </c>
      <c r="H5469">
        <f>IF('Data R6'!C481="","",'Data R6'!AC481)</f>
        <v/>
      </c>
      <c r="I5469">
        <f>IF('Data R6'!C481="","",COUNTIF('Data R6'!J481,"&gt;0")+COUNTIF('Data R6'!L481,"&gt;0")+COUNTIF('Data R6'!N481,"&gt;0")+COUNTIF('Data R6'!P481,"&gt;0")+COUNTIF('Data R6'!R481,"&gt;0")+COUNTIF('Data R6'!T481,"&gt;0")+COUNTIF('Data R6'!V481,"&gt;0")+COUNTIF('Data R6'!X481,"&gt;0"))</f>
        <v/>
      </c>
      <c r="J5469">
        <f>IF('Data R6'!C481="","",IF((COUNTIF('Data R6'!K481,"&gt;0")+COUNTIF('Data R6'!M481,"&gt;0")+COUNTIF('Data R6'!O481,"&gt;0")+COUNTIF('Data R6'!Q481,"&gt;0")+COUNTIF('Data R6'!S481,"&gt;0")+COUNTIF('Data R6'!U481,"&gt;0")+COUNTIF('Data R6'!W481,"&gt;0")+COUNTIF('Data R6'!Y481,"&gt;0"))&gt;0,1,0))</f>
        <v/>
      </c>
      <c r="M5469" t="inlineStr">
        <is>
          <t>Data R</t>
        </is>
      </c>
    </row>
    <row r="5470">
      <c r="A5470" t="inlineStr">
        <is>
          <t>Regional 6</t>
        </is>
      </c>
      <c r="B5470">
        <f>IF('Data R6'!C482="","",'Data R6'!B482)</f>
        <v/>
      </c>
      <c r="C5470">
        <f>IF('Data R6'!C482="","",'Data R6'!C482)</f>
        <v/>
      </c>
      <c r="D5470">
        <f>IF('Data R6'!C482="","",'Data R6'!D482)</f>
        <v/>
      </c>
      <c r="E5470">
        <f>IF('Data R6'!C482="","",'Data R6'!E482)</f>
        <v/>
      </c>
      <c r="F5470">
        <f>IF('Data R6'!C482="","",'Data R6'!F482)</f>
        <v/>
      </c>
      <c r="G5470">
        <f>IF('Data R6'!C482="","",'Data R6'!AD482)</f>
        <v/>
      </c>
      <c r="H5470">
        <f>IF('Data R6'!C482="","",'Data R6'!AC482)</f>
        <v/>
      </c>
      <c r="I5470">
        <f>IF('Data R6'!C482="","",COUNTIF('Data R6'!J482,"&gt;0")+COUNTIF('Data R6'!L482,"&gt;0")+COUNTIF('Data R6'!N482,"&gt;0")+COUNTIF('Data R6'!P482,"&gt;0")+COUNTIF('Data R6'!R482,"&gt;0")+COUNTIF('Data R6'!T482,"&gt;0")+COUNTIF('Data R6'!V482,"&gt;0")+COUNTIF('Data R6'!X482,"&gt;0"))</f>
        <v/>
      </c>
      <c r="J5470">
        <f>IF('Data R6'!C482="","",IF((COUNTIF('Data R6'!K482,"&gt;0")+COUNTIF('Data R6'!M482,"&gt;0")+COUNTIF('Data R6'!O482,"&gt;0")+COUNTIF('Data R6'!Q482,"&gt;0")+COUNTIF('Data R6'!S482,"&gt;0")+COUNTIF('Data R6'!U482,"&gt;0")+COUNTIF('Data R6'!W482,"&gt;0")+COUNTIF('Data R6'!Y482,"&gt;0"))&gt;0,1,0))</f>
        <v/>
      </c>
      <c r="M5470" t="inlineStr">
        <is>
          <t>Data R</t>
        </is>
      </c>
    </row>
    <row r="5471">
      <c r="A5471" t="inlineStr">
        <is>
          <t>Regional 6</t>
        </is>
      </c>
      <c r="B5471">
        <f>IF('Data R6'!C483="","",'Data R6'!B483)</f>
        <v/>
      </c>
      <c r="C5471">
        <f>IF('Data R6'!C483="","",'Data R6'!C483)</f>
        <v/>
      </c>
      <c r="D5471">
        <f>IF('Data R6'!C483="","",'Data R6'!D483)</f>
        <v/>
      </c>
      <c r="E5471">
        <f>IF('Data R6'!C483="","",'Data R6'!E483)</f>
        <v/>
      </c>
      <c r="F5471">
        <f>IF('Data R6'!C483="","",'Data R6'!F483)</f>
        <v/>
      </c>
      <c r="G5471">
        <f>IF('Data R6'!C483="","",'Data R6'!AD483)</f>
        <v/>
      </c>
      <c r="H5471">
        <f>IF('Data R6'!C483="","",'Data R6'!AC483)</f>
        <v/>
      </c>
      <c r="I5471">
        <f>IF('Data R6'!C483="","",COUNTIF('Data R6'!J483,"&gt;0")+COUNTIF('Data R6'!L483,"&gt;0")+COUNTIF('Data R6'!N483,"&gt;0")+COUNTIF('Data R6'!P483,"&gt;0")+COUNTIF('Data R6'!R483,"&gt;0")+COUNTIF('Data R6'!T483,"&gt;0")+COUNTIF('Data R6'!V483,"&gt;0")+COUNTIF('Data R6'!X483,"&gt;0"))</f>
        <v/>
      </c>
      <c r="J5471">
        <f>IF('Data R6'!C483="","",IF((COUNTIF('Data R6'!K483,"&gt;0")+COUNTIF('Data R6'!M483,"&gt;0")+COUNTIF('Data R6'!O483,"&gt;0")+COUNTIF('Data R6'!Q483,"&gt;0")+COUNTIF('Data R6'!S483,"&gt;0")+COUNTIF('Data R6'!U483,"&gt;0")+COUNTIF('Data R6'!W483,"&gt;0")+COUNTIF('Data R6'!Y483,"&gt;0"))&gt;0,1,0))</f>
        <v/>
      </c>
      <c r="M5471" t="inlineStr">
        <is>
          <t>Data R</t>
        </is>
      </c>
    </row>
    <row r="5472">
      <c r="A5472" t="inlineStr">
        <is>
          <t>Regional 6</t>
        </is>
      </c>
      <c r="B5472">
        <f>IF('Data R6'!C484="","",'Data R6'!B484)</f>
        <v/>
      </c>
      <c r="C5472">
        <f>IF('Data R6'!C484="","",'Data R6'!C484)</f>
        <v/>
      </c>
      <c r="D5472">
        <f>IF('Data R6'!C484="","",'Data R6'!D484)</f>
        <v/>
      </c>
      <c r="E5472">
        <f>IF('Data R6'!C484="","",'Data R6'!E484)</f>
        <v/>
      </c>
      <c r="F5472">
        <f>IF('Data R6'!C484="","",'Data R6'!F484)</f>
        <v/>
      </c>
      <c r="G5472">
        <f>IF('Data R6'!C484="","",'Data R6'!AD484)</f>
        <v/>
      </c>
      <c r="H5472">
        <f>IF('Data R6'!C484="","",'Data R6'!AC484)</f>
        <v/>
      </c>
      <c r="I5472">
        <f>IF('Data R6'!C484="","",COUNTIF('Data R6'!J484,"&gt;0")+COUNTIF('Data R6'!L484,"&gt;0")+COUNTIF('Data R6'!N484,"&gt;0")+COUNTIF('Data R6'!P484,"&gt;0")+COUNTIF('Data R6'!R484,"&gt;0")+COUNTIF('Data R6'!T484,"&gt;0")+COUNTIF('Data R6'!V484,"&gt;0")+COUNTIF('Data R6'!X484,"&gt;0"))</f>
        <v/>
      </c>
      <c r="J5472">
        <f>IF('Data R6'!C484="","",IF((COUNTIF('Data R6'!K484,"&gt;0")+COUNTIF('Data R6'!M484,"&gt;0")+COUNTIF('Data R6'!O484,"&gt;0")+COUNTIF('Data R6'!Q484,"&gt;0")+COUNTIF('Data R6'!S484,"&gt;0")+COUNTIF('Data R6'!U484,"&gt;0")+COUNTIF('Data R6'!W484,"&gt;0")+COUNTIF('Data R6'!Y484,"&gt;0"))&gt;0,1,0))</f>
        <v/>
      </c>
      <c r="M5472" t="inlineStr">
        <is>
          <t>Data R</t>
        </is>
      </c>
    </row>
    <row r="5473">
      <c r="A5473" t="inlineStr">
        <is>
          <t>Regional 6</t>
        </is>
      </c>
      <c r="B5473">
        <f>IF('Data R6'!C485="","",'Data R6'!B485)</f>
        <v/>
      </c>
      <c r="C5473">
        <f>IF('Data R6'!C485="","",'Data R6'!C485)</f>
        <v/>
      </c>
      <c r="D5473">
        <f>IF('Data R6'!C485="","",'Data R6'!D485)</f>
        <v/>
      </c>
      <c r="E5473">
        <f>IF('Data R6'!C485="","",'Data R6'!E485)</f>
        <v/>
      </c>
      <c r="F5473">
        <f>IF('Data R6'!C485="","",'Data R6'!F485)</f>
        <v/>
      </c>
      <c r="G5473">
        <f>IF('Data R6'!C485="","",'Data R6'!AD485)</f>
        <v/>
      </c>
      <c r="H5473">
        <f>IF('Data R6'!C485="","",'Data R6'!AC485)</f>
        <v/>
      </c>
      <c r="I5473">
        <f>IF('Data R6'!C485="","",COUNTIF('Data R6'!J485,"&gt;0")+COUNTIF('Data R6'!L485,"&gt;0")+COUNTIF('Data R6'!N485,"&gt;0")+COUNTIF('Data R6'!P485,"&gt;0")+COUNTIF('Data R6'!R485,"&gt;0")+COUNTIF('Data R6'!T485,"&gt;0")+COUNTIF('Data R6'!V485,"&gt;0")+COUNTIF('Data R6'!X485,"&gt;0"))</f>
        <v/>
      </c>
      <c r="J5473">
        <f>IF('Data R6'!C485="","",IF((COUNTIF('Data R6'!K485,"&gt;0")+COUNTIF('Data R6'!M485,"&gt;0")+COUNTIF('Data R6'!O485,"&gt;0")+COUNTIF('Data R6'!Q485,"&gt;0")+COUNTIF('Data R6'!S485,"&gt;0")+COUNTIF('Data R6'!U485,"&gt;0")+COUNTIF('Data R6'!W485,"&gt;0")+COUNTIF('Data R6'!Y485,"&gt;0"))&gt;0,1,0))</f>
        <v/>
      </c>
      <c r="M5473" t="inlineStr">
        <is>
          <t>Data R</t>
        </is>
      </c>
    </row>
    <row r="5474">
      <c r="A5474" t="inlineStr">
        <is>
          <t>Regional 6</t>
        </is>
      </c>
      <c r="B5474">
        <f>IF('Data R6'!C486="","",'Data R6'!B486)</f>
        <v/>
      </c>
      <c r="C5474">
        <f>IF('Data R6'!C486="","",'Data R6'!C486)</f>
        <v/>
      </c>
      <c r="D5474">
        <f>IF('Data R6'!C486="","",'Data R6'!D486)</f>
        <v/>
      </c>
      <c r="E5474">
        <f>IF('Data R6'!C486="","",'Data R6'!E486)</f>
        <v/>
      </c>
      <c r="F5474">
        <f>IF('Data R6'!C486="","",'Data R6'!F486)</f>
        <v/>
      </c>
      <c r="G5474">
        <f>IF('Data R6'!C486="","",'Data R6'!AD486)</f>
        <v/>
      </c>
      <c r="H5474">
        <f>IF('Data R6'!C486="","",'Data R6'!AC486)</f>
        <v/>
      </c>
      <c r="I5474">
        <f>IF('Data R6'!C486="","",COUNTIF('Data R6'!J486,"&gt;0")+COUNTIF('Data R6'!L486,"&gt;0")+COUNTIF('Data R6'!N486,"&gt;0")+COUNTIF('Data R6'!P486,"&gt;0")+COUNTIF('Data R6'!R486,"&gt;0")+COUNTIF('Data R6'!T486,"&gt;0")+COUNTIF('Data R6'!V486,"&gt;0")+COUNTIF('Data R6'!X486,"&gt;0"))</f>
        <v/>
      </c>
      <c r="J5474">
        <f>IF('Data R6'!C486="","",IF((COUNTIF('Data R6'!K486,"&gt;0")+COUNTIF('Data R6'!M486,"&gt;0")+COUNTIF('Data R6'!O486,"&gt;0")+COUNTIF('Data R6'!Q486,"&gt;0")+COUNTIF('Data R6'!S486,"&gt;0")+COUNTIF('Data R6'!U486,"&gt;0")+COUNTIF('Data R6'!W486,"&gt;0")+COUNTIF('Data R6'!Y486,"&gt;0"))&gt;0,1,0))</f>
        <v/>
      </c>
      <c r="M5474" t="inlineStr">
        <is>
          <t>Data R</t>
        </is>
      </c>
    </row>
    <row r="5475">
      <c r="A5475" t="inlineStr">
        <is>
          <t>Regional 6</t>
        </is>
      </c>
      <c r="B5475">
        <f>IF('Data R6'!C487="","",'Data R6'!B487)</f>
        <v/>
      </c>
      <c r="C5475">
        <f>IF('Data R6'!C487="","",'Data R6'!C487)</f>
        <v/>
      </c>
      <c r="D5475">
        <f>IF('Data R6'!C487="","",'Data R6'!D487)</f>
        <v/>
      </c>
      <c r="E5475">
        <f>IF('Data R6'!C487="","",'Data R6'!E487)</f>
        <v/>
      </c>
      <c r="F5475">
        <f>IF('Data R6'!C487="","",'Data R6'!F487)</f>
        <v/>
      </c>
      <c r="G5475">
        <f>IF('Data R6'!C487="","",'Data R6'!AD487)</f>
        <v/>
      </c>
      <c r="H5475">
        <f>IF('Data R6'!C487="","",'Data R6'!AC487)</f>
        <v/>
      </c>
      <c r="I5475">
        <f>IF('Data R6'!C487="","",COUNTIF('Data R6'!J487,"&gt;0")+COUNTIF('Data R6'!L487,"&gt;0")+COUNTIF('Data R6'!N487,"&gt;0")+COUNTIF('Data R6'!P487,"&gt;0")+COUNTIF('Data R6'!R487,"&gt;0")+COUNTIF('Data R6'!T487,"&gt;0")+COUNTIF('Data R6'!V487,"&gt;0")+COUNTIF('Data R6'!X487,"&gt;0"))</f>
        <v/>
      </c>
      <c r="J5475">
        <f>IF('Data R6'!C487="","",IF((COUNTIF('Data R6'!K487,"&gt;0")+COUNTIF('Data R6'!M487,"&gt;0")+COUNTIF('Data R6'!O487,"&gt;0")+COUNTIF('Data R6'!Q487,"&gt;0")+COUNTIF('Data R6'!S487,"&gt;0")+COUNTIF('Data R6'!U487,"&gt;0")+COUNTIF('Data R6'!W487,"&gt;0")+COUNTIF('Data R6'!Y487,"&gt;0"))&gt;0,1,0))</f>
        <v/>
      </c>
      <c r="M5475" t="inlineStr">
        <is>
          <t>Data R</t>
        </is>
      </c>
    </row>
    <row r="5476">
      <c r="A5476" t="inlineStr">
        <is>
          <t>Regional 6</t>
        </is>
      </c>
      <c r="B5476">
        <f>IF('Data R6'!C488="","",'Data R6'!B488)</f>
        <v/>
      </c>
      <c r="C5476">
        <f>IF('Data R6'!C488="","",'Data R6'!C488)</f>
        <v/>
      </c>
      <c r="D5476">
        <f>IF('Data R6'!C488="","",'Data R6'!D488)</f>
        <v/>
      </c>
      <c r="E5476">
        <f>IF('Data R6'!C488="","",'Data R6'!E488)</f>
        <v/>
      </c>
      <c r="F5476">
        <f>IF('Data R6'!C488="","",'Data R6'!F488)</f>
        <v/>
      </c>
      <c r="G5476">
        <f>IF('Data R6'!C488="","",'Data R6'!AD488)</f>
        <v/>
      </c>
      <c r="H5476">
        <f>IF('Data R6'!C488="","",'Data R6'!AC488)</f>
        <v/>
      </c>
      <c r="I5476">
        <f>IF('Data R6'!C488="","",COUNTIF('Data R6'!J488,"&gt;0")+COUNTIF('Data R6'!L488,"&gt;0")+COUNTIF('Data R6'!N488,"&gt;0")+COUNTIF('Data R6'!P488,"&gt;0")+COUNTIF('Data R6'!R488,"&gt;0")+COUNTIF('Data R6'!T488,"&gt;0")+COUNTIF('Data R6'!V488,"&gt;0")+COUNTIF('Data R6'!X488,"&gt;0"))</f>
        <v/>
      </c>
      <c r="J5476">
        <f>IF('Data R6'!C488="","",IF((COUNTIF('Data R6'!K488,"&gt;0")+COUNTIF('Data R6'!M488,"&gt;0")+COUNTIF('Data R6'!O488,"&gt;0")+COUNTIF('Data R6'!Q488,"&gt;0")+COUNTIF('Data R6'!S488,"&gt;0")+COUNTIF('Data R6'!U488,"&gt;0")+COUNTIF('Data R6'!W488,"&gt;0")+COUNTIF('Data R6'!Y488,"&gt;0"))&gt;0,1,0))</f>
        <v/>
      </c>
      <c r="M5476" t="inlineStr">
        <is>
          <t>Data R</t>
        </is>
      </c>
    </row>
    <row r="5477">
      <c r="A5477" t="inlineStr">
        <is>
          <t>Regional 6</t>
        </is>
      </c>
      <c r="B5477">
        <f>IF('Data R6'!C489="","",'Data R6'!B489)</f>
        <v/>
      </c>
      <c r="C5477">
        <f>IF('Data R6'!C489="","",'Data R6'!C489)</f>
        <v/>
      </c>
      <c r="D5477">
        <f>IF('Data R6'!C489="","",'Data R6'!D489)</f>
        <v/>
      </c>
      <c r="E5477">
        <f>IF('Data R6'!C489="","",'Data R6'!E489)</f>
        <v/>
      </c>
      <c r="F5477">
        <f>IF('Data R6'!C489="","",'Data R6'!F489)</f>
        <v/>
      </c>
      <c r="G5477">
        <f>IF('Data R6'!C489="","",'Data R6'!AD489)</f>
        <v/>
      </c>
      <c r="H5477">
        <f>IF('Data R6'!C489="","",'Data R6'!AC489)</f>
        <v/>
      </c>
      <c r="I5477">
        <f>IF('Data R6'!C489="","",COUNTIF('Data R6'!J489,"&gt;0")+COUNTIF('Data R6'!L489,"&gt;0")+COUNTIF('Data R6'!N489,"&gt;0")+COUNTIF('Data R6'!P489,"&gt;0")+COUNTIF('Data R6'!R489,"&gt;0")+COUNTIF('Data R6'!T489,"&gt;0")+COUNTIF('Data R6'!V489,"&gt;0")+COUNTIF('Data R6'!X489,"&gt;0"))</f>
        <v/>
      </c>
      <c r="J5477">
        <f>IF('Data R6'!C489="","",IF((COUNTIF('Data R6'!K489,"&gt;0")+COUNTIF('Data R6'!M489,"&gt;0")+COUNTIF('Data R6'!O489,"&gt;0")+COUNTIF('Data R6'!Q489,"&gt;0")+COUNTIF('Data R6'!S489,"&gt;0")+COUNTIF('Data R6'!U489,"&gt;0")+COUNTIF('Data R6'!W489,"&gt;0")+COUNTIF('Data R6'!Y489,"&gt;0"))&gt;0,1,0))</f>
        <v/>
      </c>
      <c r="M5477" t="inlineStr">
        <is>
          <t>Data R</t>
        </is>
      </c>
    </row>
    <row r="5478">
      <c r="A5478" t="inlineStr">
        <is>
          <t>Regional 6</t>
        </is>
      </c>
      <c r="B5478">
        <f>IF('Data R6'!C490="","",'Data R6'!B490)</f>
        <v/>
      </c>
      <c r="C5478">
        <f>IF('Data R6'!C490="","",'Data R6'!C490)</f>
        <v/>
      </c>
      <c r="D5478">
        <f>IF('Data R6'!C490="","",'Data R6'!D490)</f>
        <v/>
      </c>
      <c r="E5478">
        <f>IF('Data R6'!C490="","",'Data R6'!E490)</f>
        <v/>
      </c>
      <c r="F5478">
        <f>IF('Data R6'!C490="","",'Data R6'!F490)</f>
        <v/>
      </c>
      <c r="G5478">
        <f>IF('Data R6'!C490="","",'Data R6'!AD490)</f>
        <v/>
      </c>
      <c r="H5478">
        <f>IF('Data R6'!C490="","",'Data R6'!AC490)</f>
        <v/>
      </c>
      <c r="I5478">
        <f>IF('Data R6'!C490="","",COUNTIF('Data R6'!J490,"&gt;0")+COUNTIF('Data R6'!L490,"&gt;0")+COUNTIF('Data R6'!N490,"&gt;0")+COUNTIF('Data R6'!P490,"&gt;0")+COUNTIF('Data R6'!R490,"&gt;0")+COUNTIF('Data R6'!T490,"&gt;0")+COUNTIF('Data R6'!V490,"&gt;0")+COUNTIF('Data R6'!X490,"&gt;0"))</f>
        <v/>
      </c>
      <c r="J5478">
        <f>IF('Data R6'!C490="","",IF((COUNTIF('Data R6'!K490,"&gt;0")+COUNTIF('Data R6'!M490,"&gt;0")+COUNTIF('Data R6'!O490,"&gt;0")+COUNTIF('Data R6'!Q490,"&gt;0")+COUNTIF('Data R6'!S490,"&gt;0")+COUNTIF('Data R6'!U490,"&gt;0")+COUNTIF('Data R6'!W490,"&gt;0")+COUNTIF('Data R6'!Y490,"&gt;0"))&gt;0,1,0))</f>
        <v/>
      </c>
      <c r="M5478" t="inlineStr">
        <is>
          <t>Data R</t>
        </is>
      </c>
    </row>
    <row r="5479">
      <c r="A5479" t="inlineStr">
        <is>
          <t>Regional 6</t>
        </is>
      </c>
      <c r="B5479">
        <f>IF('Data R6'!C491="","",'Data R6'!B491)</f>
        <v/>
      </c>
      <c r="C5479">
        <f>IF('Data R6'!C491="","",'Data R6'!C491)</f>
        <v/>
      </c>
      <c r="D5479">
        <f>IF('Data R6'!C491="","",'Data R6'!D491)</f>
        <v/>
      </c>
      <c r="E5479">
        <f>IF('Data R6'!C491="","",'Data R6'!E491)</f>
        <v/>
      </c>
      <c r="F5479">
        <f>IF('Data R6'!C491="","",'Data R6'!F491)</f>
        <v/>
      </c>
      <c r="G5479">
        <f>IF('Data R6'!C491="","",'Data R6'!AD491)</f>
        <v/>
      </c>
      <c r="H5479">
        <f>IF('Data R6'!C491="","",'Data R6'!AC491)</f>
        <v/>
      </c>
      <c r="I5479">
        <f>IF('Data R6'!C491="","",COUNTIF('Data R6'!J491,"&gt;0")+COUNTIF('Data R6'!L491,"&gt;0")+COUNTIF('Data R6'!N491,"&gt;0")+COUNTIF('Data R6'!P491,"&gt;0")+COUNTIF('Data R6'!R491,"&gt;0")+COUNTIF('Data R6'!T491,"&gt;0")+COUNTIF('Data R6'!V491,"&gt;0")+COUNTIF('Data R6'!X491,"&gt;0"))</f>
        <v/>
      </c>
      <c r="J5479">
        <f>IF('Data R6'!C491="","",IF((COUNTIF('Data R6'!K491,"&gt;0")+COUNTIF('Data R6'!M491,"&gt;0")+COUNTIF('Data R6'!O491,"&gt;0")+COUNTIF('Data R6'!Q491,"&gt;0")+COUNTIF('Data R6'!S491,"&gt;0")+COUNTIF('Data R6'!U491,"&gt;0")+COUNTIF('Data R6'!W491,"&gt;0")+COUNTIF('Data R6'!Y491,"&gt;0"))&gt;0,1,0))</f>
        <v/>
      </c>
      <c r="M5479" t="inlineStr">
        <is>
          <t>Data R</t>
        </is>
      </c>
    </row>
    <row r="5480">
      <c r="A5480" t="inlineStr">
        <is>
          <t>Regional 6</t>
        </is>
      </c>
      <c r="B5480">
        <f>IF('Data R6'!C492="","",'Data R6'!B492)</f>
        <v/>
      </c>
      <c r="C5480">
        <f>IF('Data R6'!C492="","",'Data R6'!C492)</f>
        <v/>
      </c>
      <c r="D5480">
        <f>IF('Data R6'!C492="","",'Data R6'!D492)</f>
        <v/>
      </c>
      <c r="E5480">
        <f>IF('Data R6'!C492="","",'Data R6'!E492)</f>
        <v/>
      </c>
      <c r="F5480">
        <f>IF('Data R6'!C492="","",'Data R6'!F492)</f>
        <v/>
      </c>
      <c r="G5480">
        <f>IF('Data R6'!C492="","",'Data R6'!AD492)</f>
        <v/>
      </c>
      <c r="H5480">
        <f>IF('Data R6'!C492="","",'Data R6'!AC492)</f>
        <v/>
      </c>
      <c r="I5480">
        <f>IF('Data R6'!C492="","",COUNTIF('Data R6'!J492,"&gt;0")+COUNTIF('Data R6'!L492,"&gt;0")+COUNTIF('Data R6'!N492,"&gt;0")+COUNTIF('Data R6'!P492,"&gt;0")+COUNTIF('Data R6'!R492,"&gt;0")+COUNTIF('Data R6'!T492,"&gt;0")+COUNTIF('Data R6'!V492,"&gt;0")+COUNTIF('Data R6'!X492,"&gt;0"))</f>
        <v/>
      </c>
      <c r="J5480">
        <f>IF('Data R6'!C492="","",IF((COUNTIF('Data R6'!K492,"&gt;0")+COUNTIF('Data R6'!M492,"&gt;0")+COUNTIF('Data R6'!O492,"&gt;0")+COUNTIF('Data R6'!Q492,"&gt;0")+COUNTIF('Data R6'!S492,"&gt;0")+COUNTIF('Data R6'!U492,"&gt;0")+COUNTIF('Data R6'!W492,"&gt;0")+COUNTIF('Data R6'!Y492,"&gt;0"))&gt;0,1,0))</f>
        <v/>
      </c>
      <c r="M5480" t="inlineStr">
        <is>
          <t>Data R</t>
        </is>
      </c>
    </row>
    <row r="5481">
      <c r="A5481" t="inlineStr">
        <is>
          <t>Regional 6</t>
        </is>
      </c>
      <c r="B5481">
        <f>IF('Data R6'!C493="","",'Data R6'!B493)</f>
        <v/>
      </c>
      <c r="C5481">
        <f>IF('Data R6'!C493="","",'Data R6'!C493)</f>
        <v/>
      </c>
      <c r="D5481">
        <f>IF('Data R6'!C493="","",'Data R6'!D493)</f>
        <v/>
      </c>
      <c r="E5481">
        <f>IF('Data R6'!C493="","",'Data R6'!E493)</f>
        <v/>
      </c>
      <c r="F5481">
        <f>IF('Data R6'!C493="","",'Data R6'!F493)</f>
        <v/>
      </c>
      <c r="G5481">
        <f>IF('Data R6'!C493="","",'Data R6'!AD493)</f>
        <v/>
      </c>
      <c r="H5481">
        <f>IF('Data R6'!C493="","",'Data R6'!AC493)</f>
        <v/>
      </c>
      <c r="I5481">
        <f>IF('Data R6'!C493="","",COUNTIF('Data R6'!J493,"&gt;0")+COUNTIF('Data R6'!L493,"&gt;0")+COUNTIF('Data R6'!N493,"&gt;0")+COUNTIF('Data R6'!P493,"&gt;0")+COUNTIF('Data R6'!R493,"&gt;0")+COUNTIF('Data R6'!T493,"&gt;0")+COUNTIF('Data R6'!V493,"&gt;0")+COUNTIF('Data R6'!X493,"&gt;0"))</f>
        <v/>
      </c>
      <c r="J5481">
        <f>IF('Data R6'!C493="","",IF((COUNTIF('Data R6'!K493,"&gt;0")+COUNTIF('Data R6'!M493,"&gt;0")+COUNTIF('Data R6'!O493,"&gt;0")+COUNTIF('Data R6'!Q493,"&gt;0")+COUNTIF('Data R6'!S493,"&gt;0")+COUNTIF('Data R6'!U493,"&gt;0")+COUNTIF('Data R6'!W493,"&gt;0")+COUNTIF('Data R6'!Y493,"&gt;0"))&gt;0,1,0))</f>
        <v/>
      </c>
      <c r="M5481" t="inlineStr">
        <is>
          <t>Data R</t>
        </is>
      </c>
    </row>
    <row r="5482">
      <c r="A5482" t="inlineStr">
        <is>
          <t>Regional 6</t>
        </is>
      </c>
      <c r="B5482">
        <f>IF('Data R6'!C494="","",'Data R6'!B494)</f>
        <v/>
      </c>
      <c r="C5482">
        <f>IF('Data R6'!C494="","",'Data R6'!C494)</f>
        <v/>
      </c>
      <c r="D5482">
        <f>IF('Data R6'!C494="","",'Data R6'!D494)</f>
        <v/>
      </c>
      <c r="E5482">
        <f>IF('Data R6'!C494="","",'Data R6'!E494)</f>
        <v/>
      </c>
      <c r="F5482">
        <f>IF('Data R6'!C494="","",'Data R6'!F494)</f>
        <v/>
      </c>
      <c r="G5482">
        <f>IF('Data R6'!C494="","",'Data R6'!AD494)</f>
        <v/>
      </c>
      <c r="H5482">
        <f>IF('Data R6'!C494="","",'Data R6'!AC494)</f>
        <v/>
      </c>
      <c r="I5482">
        <f>IF('Data R6'!C494="","",COUNTIF('Data R6'!J494,"&gt;0")+COUNTIF('Data R6'!L494,"&gt;0")+COUNTIF('Data R6'!N494,"&gt;0")+COUNTIF('Data R6'!P494,"&gt;0")+COUNTIF('Data R6'!R494,"&gt;0")+COUNTIF('Data R6'!T494,"&gt;0")+COUNTIF('Data R6'!V494,"&gt;0")+COUNTIF('Data R6'!X494,"&gt;0"))</f>
        <v/>
      </c>
      <c r="J5482">
        <f>IF('Data R6'!C494="","",IF((COUNTIF('Data R6'!K494,"&gt;0")+COUNTIF('Data R6'!M494,"&gt;0")+COUNTIF('Data R6'!O494,"&gt;0")+COUNTIF('Data R6'!Q494,"&gt;0")+COUNTIF('Data R6'!S494,"&gt;0")+COUNTIF('Data R6'!U494,"&gt;0")+COUNTIF('Data R6'!W494,"&gt;0")+COUNTIF('Data R6'!Y494,"&gt;0"))&gt;0,1,0))</f>
        <v/>
      </c>
      <c r="M5482" t="inlineStr">
        <is>
          <t>Data R</t>
        </is>
      </c>
    </row>
    <row r="5483">
      <c r="A5483" t="inlineStr">
        <is>
          <t>Regional 6</t>
        </is>
      </c>
      <c r="B5483">
        <f>IF('Data R6'!C495="","",'Data R6'!B495)</f>
        <v/>
      </c>
      <c r="C5483">
        <f>IF('Data R6'!C495="","",'Data R6'!C495)</f>
        <v/>
      </c>
      <c r="D5483">
        <f>IF('Data R6'!C495="","",'Data R6'!D495)</f>
        <v/>
      </c>
      <c r="E5483">
        <f>IF('Data R6'!C495="","",'Data R6'!E495)</f>
        <v/>
      </c>
      <c r="F5483">
        <f>IF('Data R6'!C495="","",'Data R6'!F495)</f>
        <v/>
      </c>
      <c r="G5483">
        <f>IF('Data R6'!C495="","",'Data R6'!AD495)</f>
        <v/>
      </c>
      <c r="H5483">
        <f>IF('Data R6'!C495="","",'Data R6'!AC495)</f>
        <v/>
      </c>
      <c r="I5483">
        <f>IF('Data R6'!C495="","",COUNTIF('Data R6'!J495,"&gt;0")+COUNTIF('Data R6'!L495,"&gt;0")+COUNTIF('Data R6'!N495,"&gt;0")+COUNTIF('Data R6'!P495,"&gt;0")+COUNTIF('Data R6'!R495,"&gt;0")+COUNTIF('Data R6'!T495,"&gt;0")+COUNTIF('Data R6'!V495,"&gt;0")+COUNTIF('Data R6'!X495,"&gt;0"))</f>
        <v/>
      </c>
      <c r="J5483">
        <f>IF('Data R6'!C495="","",IF((COUNTIF('Data R6'!K495,"&gt;0")+COUNTIF('Data R6'!M495,"&gt;0")+COUNTIF('Data R6'!O495,"&gt;0")+COUNTIF('Data R6'!Q495,"&gt;0")+COUNTIF('Data R6'!S495,"&gt;0")+COUNTIF('Data R6'!U495,"&gt;0")+COUNTIF('Data R6'!W495,"&gt;0")+COUNTIF('Data R6'!Y495,"&gt;0"))&gt;0,1,0))</f>
        <v/>
      </c>
      <c r="M5483" t="inlineStr">
        <is>
          <t>Data R</t>
        </is>
      </c>
    </row>
    <row r="5484">
      <c r="A5484" t="inlineStr">
        <is>
          <t>Regional 6</t>
        </is>
      </c>
      <c r="B5484">
        <f>IF('Data R6'!C496="","",'Data R6'!B496)</f>
        <v/>
      </c>
      <c r="C5484">
        <f>IF('Data R6'!C496="","",'Data R6'!C496)</f>
        <v/>
      </c>
      <c r="D5484">
        <f>IF('Data R6'!C496="","",'Data R6'!D496)</f>
        <v/>
      </c>
      <c r="E5484">
        <f>IF('Data R6'!C496="","",'Data R6'!E496)</f>
        <v/>
      </c>
      <c r="F5484">
        <f>IF('Data R6'!C496="","",'Data R6'!F496)</f>
        <v/>
      </c>
      <c r="G5484">
        <f>IF('Data R6'!C496="","",'Data R6'!AD496)</f>
        <v/>
      </c>
      <c r="H5484">
        <f>IF('Data R6'!C496="","",'Data R6'!AC496)</f>
        <v/>
      </c>
      <c r="I5484">
        <f>IF('Data R6'!C496="","",COUNTIF('Data R6'!J496,"&gt;0")+COUNTIF('Data R6'!L496,"&gt;0")+COUNTIF('Data R6'!N496,"&gt;0")+COUNTIF('Data R6'!P496,"&gt;0")+COUNTIF('Data R6'!R496,"&gt;0")+COUNTIF('Data R6'!T496,"&gt;0")+COUNTIF('Data R6'!V496,"&gt;0")+COUNTIF('Data R6'!X496,"&gt;0"))</f>
        <v/>
      </c>
      <c r="J5484">
        <f>IF('Data R6'!C496="","",IF((COUNTIF('Data R6'!K496,"&gt;0")+COUNTIF('Data R6'!M496,"&gt;0")+COUNTIF('Data R6'!O496,"&gt;0")+COUNTIF('Data R6'!Q496,"&gt;0")+COUNTIF('Data R6'!S496,"&gt;0")+COUNTIF('Data R6'!U496,"&gt;0")+COUNTIF('Data R6'!W496,"&gt;0")+COUNTIF('Data R6'!Y496,"&gt;0"))&gt;0,1,0))</f>
        <v/>
      </c>
      <c r="M5484" t="inlineStr">
        <is>
          <t>Data R</t>
        </is>
      </c>
    </row>
    <row r="5485">
      <c r="A5485" t="inlineStr">
        <is>
          <t>Regional 6</t>
        </is>
      </c>
      <c r="B5485">
        <f>IF('Data R6'!C497="","",'Data R6'!B497)</f>
        <v/>
      </c>
      <c r="C5485">
        <f>IF('Data R6'!C497="","",'Data R6'!C497)</f>
        <v/>
      </c>
      <c r="D5485">
        <f>IF('Data R6'!C497="","",'Data R6'!D497)</f>
        <v/>
      </c>
      <c r="E5485">
        <f>IF('Data R6'!C497="","",'Data R6'!E497)</f>
        <v/>
      </c>
      <c r="F5485">
        <f>IF('Data R6'!C497="","",'Data R6'!F497)</f>
        <v/>
      </c>
      <c r="G5485">
        <f>IF('Data R6'!C497="","",'Data R6'!AD497)</f>
        <v/>
      </c>
      <c r="H5485">
        <f>IF('Data R6'!C497="","",'Data R6'!AC497)</f>
        <v/>
      </c>
      <c r="I5485">
        <f>IF('Data R6'!C497="","",COUNTIF('Data R6'!J497,"&gt;0")+COUNTIF('Data R6'!L497,"&gt;0")+COUNTIF('Data R6'!N497,"&gt;0")+COUNTIF('Data R6'!P497,"&gt;0")+COUNTIF('Data R6'!R497,"&gt;0")+COUNTIF('Data R6'!T497,"&gt;0")+COUNTIF('Data R6'!V497,"&gt;0")+COUNTIF('Data R6'!X497,"&gt;0"))</f>
        <v/>
      </c>
      <c r="J5485">
        <f>IF('Data R6'!C497="","",IF((COUNTIF('Data R6'!K497,"&gt;0")+COUNTIF('Data R6'!M497,"&gt;0")+COUNTIF('Data R6'!O497,"&gt;0")+COUNTIF('Data R6'!Q497,"&gt;0")+COUNTIF('Data R6'!S497,"&gt;0")+COUNTIF('Data R6'!U497,"&gt;0")+COUNTIF('Data R6'!W497,"&gt;0")+COUNTIF('Data R6'!Y497,"&gt;0"))&gt;0,1,0))</f>
        <v/>
      </c>
      <c r="M5485" t="inlineStr">
        <is>
          <t>Data R</t>
        </is>
      </c>
    </row>
    <row r="5486">
      <c r="A5486" t="inlineStr">
        <is>
          <t>Regional 6</t>
        </is>
      </c>
      <c r="B5486">
        <f>IF('Data R6'!C498="","",'Data R6'!B498)</f>
        <v/>
      </c>
      <c r="C5486">
        <f>IF('Data R6'!C498="","",'Data R6'!C498)</f>
        <v/>
      </c>
      <c r="D5486">
        <f>IF('Data R6'!C498="","",'Data R6'!D498)</f>
        <v/>
      </c>
      <c r="E5486">
        <f>IF('Data R6'!C498="","",'Data R6'!E498)</f>
        <v/>
      </c>
      <c r="F5486">
        <f>IF('Data R6'!C498="","",'Data R6'!F498)</f>
        <v/>
      </c>
      <c r="G5486">
        <f>IF('Data R6'!C498="","",'Data R6'!AD498)</f>
        <v/>
      </c>
      <c r="H5486">
        <f>IF('Data R6'!C498="","",'Data R6'!AC498)</f>
        <v/>
      </c>
      <c r="I5486">
        <f>IF('Data R6'!C498="","",COUNTIF('Data R6'!J498,"&gt;0")+COUNTIF('Data R6'!L498,"&gt;0")+COUNTIF('Data R6'!N498,"&gt;0")+COUNTIF('Data R6'!P498,"&gt;0")+COUNTIF('Data R6'!R498,"&gt;0")+COUNTIF('Data R6'!T498,"&gt;0")+COUNTIF('Data R6'!V498,"&gt;0")+COUNTIF('Data R6'!X498,"&gt;0"))</f>
        <v/>
      </c>
      <c r="J5486">
        <f>IF('Data R6'!C498="","",IF((COUNTIF('Data R6'!K498,"&gt;0")+COUNTIF('Data R6'!M498,"&gt;0")+COUNTIF('Data R6'!O498,"&gt;0")+COUNTIF('Data R6'!Q498,"&gt;0")+COUNTIF('Data R6'!S498,"&gt;0")+COUNTIF('Data R6'!U498,"&gt;0")+COUNTIF('Data R6'!W498,"&gt;0")+COUNTIF('Data R6'!Y498,"&gt;0"))&gt;0,1,0))</f>
        <v/>
      </c>
      <c r="M5486" t="inlineStr">
        <is>
          <t>Data R</t>
        </is>
      </c>
    </row>
    <row r="5487">
      <c r="A5487" t="inlineStr">
        <is>
          <t>Regional 6</t>
        </is>
      </c>
      <c r="B5487">
        <f>IF('Data R6'!C499="","",'Data R6'!B499)</f>
        <v/>
      </c>
      <c r="C5487">
        <f>IF('Data R6'!C499="","",'Data R6'!C499)</f>
        <v/>
      </c>
      <c r="D5487">
        <f>IF('Data R6'!C499="","",'Data R6'!D499)</f>
        <v/>
      </c>
      <c r="E5487">
        <f>IF('Data R6'!C499="","",'Data R6'!E499)</f>
        <v/>
      </c>
      <c r="F5487">
        <f>IF('Data R6'!C499="","",'Data R6'!F499)</f>
        <v/>
      </c>
      <c r="G5487">
        <f>IF('Data R6'!C499="","",'Data R6'!AD499)</f>
        <v/>
      </c>
      <c r="H5487">
        <f>IF('Data R6'!C499="","",'Data R6'!AC499)</f>
        <v/>
      </c>
      <c r="I5487">
        <f>IF('Data R6'!C499="","",COUNTIF('Data R6'!J499,"&gt;0")+COUNTIF('Data R6'!L499,"&gt;0")+COUNTIF('Data R6'!N499,"&gt;0")+COUNTIF('Data R6'!P499,"&gt;0")+COUNTIF('Data R6'!R499,"&gt;0")+COUNTIF('Data R6'!T499,"&gt;0")+COUNTIF('Data R6'!V499,"&gt;0")+COUNTIF('Data R6'!X499,"&gt;0"))</f>
        <v/>
      </c>
      <c r="J5487">
        <f>IF('Data R6'!C499="","",IF((COUNTIF('Data R6'!K499,"&gt;0")+COUNTIF('Data R6'!M499,"&gt;0")+COUNTIF('Data R6'!O499,"&gt;0")+COUNTIF('Data R6'!Q499,"&gt;0")+COUNTIF('Data R6'!S499,"&gt;0")+COUNTIF('Data R6'!U499,"&gt;0")+COUNTIF('Data R6'!W499,"&gt;0")+COUNTIF('Data R6'!Y499,"&gt;0"))&gt;0,1,0))</f>
        <v/>
      </c>
      <c r="M5487" t="inlineStr">
        <is>
          <t>Data R</t>
        </is>
      </c>
    </row>
    <row r="5488">
      <c r="A5488" t="inlineStr">
        <is>
          <t>Regional 6</t>
        </is>
      </c>
      <c r="B5488">
        <f>IF('Data R6'!C500="","",'Data R6'!B500)</f>
        <v/>
      </c>
      <c r="C5488">
        <f>IF('Data R6'!C500="","",'Data R6'!C500)</f>
        <v/>
      </c>
      <c r="D5488">
        <f>IF('Data R6'!C500="","",'Data R6'!D500)</f>
        <v/>
      </c>
      <c r="E5488">
        <f>IF('Data R6'!C500="","",'Data R6'!E500)</f>
        <v/>
      </c>
      <c r="F5488">
        <f>IF('Data R6'!C500="","",'Data R6'!F500)</f>
        <v/>
      </c>
      <c r="G5488">
        <f>IF('Data R6'!C500="","",'Data R6'!AD500)</f>
        <v/>
      </c>
      <c r="H5488">
        <f>IF('Data R6'!C500="","",'Data R6'!AC500)</f>
        <v/>
      </c>
      <c r="I5488">
        <f>IF('Data R6'!C500="","",COUNTIF('Data R6'!J500,"&gt;0")+COUNTIF('Data R6'!L500,"&gt;0")+COUNTIF('Data R6'!N500,"&gt;0")+COUNTIF('Data R6'!P500,"&gt;0")+COUNTIF('Data R6'!R500,"&gt;0")+COUNTIF('Data R6'!T500,"&gt;0")+COUNTIF('Data R6'!V500,"&gt;0")+COUNTIF('Data R6'!X500,"&gt;0"))</f>
        <v/>
      </c>
      <c r="J5488">
        <f>IF('Data R6'!C500="","",IF((COUNTIF('Data R6'!K500,"&gt;0")+COUNTIF('Data R6'!M500,"&gt;0")+COUNTIF('Data R6'!O500,"&gt;0")+COUNTIF('Data R6'!Q500,"&gt;0")+COUNTIF('Data R6'!S500,"&gt;0")+COUNTIF('Data R6'!U500,"&gt;0")+COUNTIF('Data R6'!W500,"&gt;0")+COUNTIF('Data R6'!Y500,"&gt;0"))&gt;0,1,0))</f>
        <v/>
      </c>
      <c r="M5488" t="inlineStr">
        <is>
          <t>Data R</t>
        </is>
      </c>
    </row>
    <row r="5489">
      <c r="A5489" t="inlineStr">
        <is>
          <t>Regional 6</t>
        </is>
      </c>
      <c r="B5489">
        <f>IF('Data R6'!C501="","",'Data R6'!B501)</f>
        <v/>
      </c>
      <c r="C5489">
        <f>IF('Data R6'!C501="","",'Data R6'!C501)</f>
        <v/>
      </c>
      <c r="D5489">
        <f>IF('Data R6'!C501="","",'Data R6'!D501)</f>
        <v/>
      </c>
      <c r="E5489">
        <f>IF('Data R6'!C501="","",'Data R6'!E501)</f>
        <v/>
      </c>
      <c r="F5489">
        <f>IF('Data R6'!C501="","",'Data R6'!F501)</f>
        <v/>
      </c>
      <c r="G5489">
        <f>IF('Data R6'!C501="","",'Data R6'!AD501)</f>
        <v/>
      </c>
      <c r="H5489">
        <f>IF('Data R6'!C501="","",'Data R6'!AC501)</f>
        <v/>
      </c>
      <c r="I5489">
        <f>IF('Data R6'!C501="","",COUNTIF('Data R6'!J501,"&gt;0")+COUNTIF('Data R6'!L501,"&gt;0")+COUNTIF('Data R6'!N501,"&gt;0")+COUNTIF('Data R6'!P501,"&gt;0")+COUNTIF('Data R6'!R501,"&gt;0")+COUNTIF('Data R6'!T501,"&gt;0")+COUNTIF('Data R6'!V501,"&gt;0")+COUNTIF('Data R6'!X501,"&gt;0"))</f>
        <v/>
      </c>
      <c r="J5489">
        <f>IF('Data R6'!C501="","",IF((COUNTIF('Data R6'!K501,"&gt;0")+COUNTIF('Data R6'!M501,"&gt;0")+COUNTIF('Data R6'!O501,"&gt;0")+COUNTIF('Data R6'!Q501,"&gt;0")+COUNTIF('Data R6'!S501,"&gt;0")+COUNTIF('Data R6'!U501,"&gt;0")+COUNTIF('Data R6'!W501,"&gt;0")+COUNTIF('Data R6'!Y501,"&gt;0"))&gt;0,1,0))</f>
        <v/>
      </c>
      <c r="M5489" t="inlineStr">
        <is>
          <t>Data R</t>
        </is>
      </c>
    </row>
    <row r="5490">
      <c r="A5490" t="inlineStr">
        <is>
          <t>Regional 6</t>
        </is>
      </c>
      <c r="B5490">
        <f>IF('Data R6'!C502="","",'Data R6'!B502)</f>
        <v/>
      </c>
      <c r="C5490">
        <f>IF('Data R6'!C502="","",'Data R6'!C502)</f>
        <v/>
      </c>
      <c r="D5490">
        <f>IF('Data R6'!C502="","",'Data R6'!D502)</f>
        <v/>
      </c>
      <c r="E5490">
        <f>IF('Data R6'!C502="","",'Data R6'!E502)</f>
        <v/>
      </c>
      <c r="F5490">
        <f>IF('Data R6'!C502="","",'Data R6'!F502)</f>
        <v/>
      </c>
      <c r="G5490">
        <f>IF('Data R6'!C502="","",'Data R6'!AD502)</f>
        <v/>
      </c>
      <c r="H5490">
        <f>IF('Data R6'!C502="","",'Data R6'!AC502)</f>
        <v/>
      </c>
      <c r="I5490">
        <f>IF('Data R6'!C502="","",COUNTIF('Data R6'!J502,"&gt;0")+COUNTIF('Data R6'!L502,"&gt;0")+COUNTIF('Data R6'!N502,"&gt;0")+COUNTIF('Data R6'!P502,"&gt;0")+COUNTIF('Data R6'!R502,"&gt;0")+COUNTIF('Data R6'!T502,"&gt;0")+COUNTIF('Data R6'!V502,"&gt;0")+COUNTIF('Data R6'!X502,"&gt;0"))</f>
        <v/>
      </c>
      <c r="J5490">
        <f>IF('Data R6'!C502="","",IF((COUNTIF('Data R6'!K502,"&gt;0")+COUNTIF('Data R6'!M502,"&gt;0")+COUNTIF('Data R6'!O502,"&gt;0")+COUNTIF('Data R6'!Q502,"&gt;0")+COUNTIF('Data R6'!S502,"&gt;0")+COUNTIF('Data R6'!U502,"&gt;0")+COUNTIF('Data R6'!W502,"&gt;0")+COUNTIF('Data R6'!Y502,"&gt;0"))&gt;0,1,0))</f>
        <v/>
      </c>
      <c r="M5490" t="inlineStr">
        <is>
          <t>Data R</t>
        </is>
      </c>
    </row>
    <row r="5491">
      <c r="A5491" t="inlineStr">
        <is>
          <t>Regional 6</t>
        </is>
      </c>
      <c r="B5491">
        <f>IF('Data R6'!C503="","",'Data R6'!B503)</f>
        <v/>
      </c>
      <c r="C5491">
        <f>IF('Data R6'!C503="","",'Data R6'!C503)</f>
        <v/>
      </c>
      <c r="D5491">
        <f>IF('Data R6'!C503="","",'Data R6'!D503)</f>
        <v/>
      </c>
      <c r="E5491">
        <f>IF('Data R6'!C503="","",'Data R6'!E503)</f>
        <v/>
      </c>
      <c r="F5491">
        <f>IF('Data R6'!C503="","",'Data R6'!F503)</f>
        <v/>
      </c>
      <c r="G5491">
        <f>IF('Data R6'!C503="","",'Data R6'!AD503)</f>
        <v/>
      </c>
      <c r="H5491">
        <f>IF('Data R6'!C503="","",'Data R6'!AC503)</f>
        <v/>
      </c>
      <c r="I5491">
        <f>IF('Data R6'!C503="","",COUNTIF('Data R6'!J503,"&gt;0")+COUNTIF('Data R6'!L503,"&gt;0")+COUNTIF('Data R6'!N503,"&gt;0")+COUNTIF('Data R6'!P503,"&gt;0")+COUNTIF('Data R6'!R503,"&gt;0")+COUNTIF('Data R6'!T503,"&gt;0")+COUNTIF('Data R6'!V503,"&gt;0")+COUNTIF('Data R6'!X503,"&gt;0"))</f>
        <v/>
      </c>
      <c r="J5491">
        <f>IF('Data R6'!C503="","",IF((COUNTIF('Data R6'!K503,"&gt;0")+COUNTIF('Data R6'!M503,"&gt;0")+COUNTIF('Data R6'!O503,"&gt;0")+COUNTIF('Data R6'!Q503,"&gt;0")+COUNTIF('Data R6'!S503,"&gt;0")+COUNTIF('Data R6'!U503,"&gt;0")+COUNTIF('Data R6'!W503,"&gt;0")+COUNTIF('Data R6'!Y503,"&gt;0"))&gt;0,1,0))</f>
        <v/>
      </c>
      <c r="M5491" t="inlineStr">
        <is>
          <t>Data R</t>
        </is>
      </c>
    </row>
    <row r="5492">
      <c r="A5492" t="inlineStr">
        <is>
          <t>Regional 6</t>
        </is>
      </c>
      <c r="B5492">
        <f>IF('Data R6'!C504="","",'Data R6'!B504)</f>
        <v/>
      </c>
      <c r="C5492">
        <f>IF('Data R6'!C504="","",'Data R6'!C504)</f>
        <v/>
      </c>
      <c r="D5492">
        <f>IF('Data R6'!C504="","",'Data R6'!D504)</f>
        <v/>
      </c>
      <c r="E5492">
        <f>IF('Data R6'!C504="","",'Data R6'!E504)</f>
        <v/>
      </c>
      <c r="F5492">
        <f>IF('Data R6'!C504="","",'Data R6'!F504)</f>
        <v/>
      </c>
      <c r="G5492">
        <f>IF('Data R6'!C504="","",'Data R6'!AD504)</f>
        <v/>
      </c>
      <c r="H5492">
        <f>IF('Data R6'!C504="","",'Data R6'!AC504)</f>
        <v/>
      </c>
      <c r="I5492">
        <f>IF('Data R6'!C504="","",COUNTIF('Data R6'!J504,"&gt;0")+COUNTIF('Data R6'!L504,"&gt;0")+COUNTIF('Data R6'!N504,"&gt;0")+COUNTIF('Data R6'!P504,"&gt;0")+COUNTIF('Data R6'!R504,"&gt;0")+COUNTIF('Data R6'!T504,"&gt;0")+COUNTIF('Data R6'!V504,"&gt;0")+COUNTIF('Data R6'!X504,"&gt;0"))</f>
        <v/>
      </c>
      <c r="J5492">
        <f>IF('Data R6'!C504="","",IF((COUNTIF('Data R6'!K504,"&gt;0")+COUNTIF('Data R6'!M504,"&gt;0")+COUNTIF('Data R6'!O504,"&gt;0")+COUNTIF('Data R6'!Q504,"&gt;0")+COUNTIF('Data R6'!S504,"&gt;0")+COUNTIF('Data R6'!U504,"&gt;0")+COUNTIF('Data R6'!W504,"&gt;0")+COUNTIF('Data R6'!Y504,"&gt;0"))&gt;0,1,0))</f>
        <v/>
      </c>
      <c r="M5492" t="inlineStr">
        <is>
          <t>Data R</t>
        </is>
      </c>
    </row>
    <row r="5493">
      <c r="A5493" t="inlineStr">
        <is>
          <t>Regional 6</t>
        </is>
      </c>
      <c r="B5493">
        <f>IF('Data R6'!C505="","",'Data R6'!B505)</f>
        <v/>
      </c>
      <c r="C5493">
        <f>IF('Data R6'!C505="","",'Data R6'!C505)</f>
        <v/>
      </c>
      <c r="D5493">
        <f>IF('Data R6'!C505="","",'Data R6'!D505)</f>
        <v/>
      </c>
      <c r="E5493">
        <f>IF('Data R6'!C505="","",'Data R6'!E505)</f>
        <v/>
      </c>
      <c r="F5493">
        <f>IF('Data R6'!C505="","",'Data R6'!F505)</f>
        <v/>
      </c>
      <c r="G5493">
        <f>IF('Data R6'!C505="","",'Data R6'!AD505)</f>
        <v/>
      </c>
      <c r="H5493">
        <f>IF('Data R6'!C505="","",'Data R6'!AC505)</f>
        <v/>
      </c>
      <c r="I5493">
        <f>IF('Data R6'!C505="","",COUNTIF('Data R6'!J505,"&gt;0")+COUNTIF('Data R6'!L505,"&gt;0")+COUNTIF('Data R6'!N505,"&gt;0")+COUNTIF('Data R6'!P505,"&gt;0")+COUNTIF('Data R6'!R505,"&gt;0")+COUNTIF('Data R6'!T505,"&gt;0")+COUNTIF('Data R6'!V505,"&gt;0")+COUNTIF('Data R6'!X505,"&gt;0"))</f>
        <v/>
      </c>
      <c r="J5493">
        <f>IF('Data R6'!C505="","",IF((COUNTIF('Data R6'!K505,"&gt;0")+COUNTIF('Data R6'!M505,"&gt;0")+COUNTIF('Data R6'!O505,"&gt;0")+COUNTIF('Data R6'!Q505,"&gt;0")+COUNTIF('Data R6'!S505,"&gt;0")+COUNTIF('Data R6'!U505,"&gt;0")+COUNTIF('Data R6'!W505,"&gt;0")+COUNTIF('Data R6'!Y505,"&gt;0"))&gt;0,1,0))</f>
        <v/>
      </c>
      <c r="M5493" t="inlineStr">
        <is>
          <t>Data R</t>
        </is>
      </c>
    </row>
    <row r="5494">
      <c r="A5494" t="inlineStr">
        <is>
          <t>Regional 6</t>
        </is>
      </c>
      <c r="B5494">
        <f>IF('Data R6'!C506="","",'Data R6'!B506)</f>
        <v/>
      </c>
      <c r="C5494">
        <f>IF('Data R6'!C506="","",'Data R6'!C506)</f>
        <v/>
      </c>
      <c r="D5494">
        <f>IF('Data R6'!C506="","",'Data R6'!D506)</f>
        <v/>
      </c>
      <c r="E5494">
        <f>IF('Data R6'!C506="","",'Data R6'!E506)</f>
        <v/>
      </c>
      <c r="F5494">
        <f>IF('Data R6'!C506="","",'Data R6'!F506)</f>
        <v/>
      </c>
      <c r="G5494">
        <f>IF('Data R6'!C506="","",'Data R6'!AD506)</f>
        <v/>
      </c>
      <c r="H5494">
        <f>IF('Data R6'!C506="","",'Data R6'!AC506)</f>
        <v/>
      </c>
      <c r="I5494">
        <f>IF('Data R6'!C506="","",COUNTIF('Data R6'!J506,"&gt;0")+COUNTIF('Data R6'!L506,"&gt;0")+COUNTIF('Data R6'!N506,"&gt;0")+COUNTIF('Data R6'!P506,"&gt;0")+COUNTIF('Data R6'!R506,"&gt;0")+COUNTIF('Data R6'!T506,"&gt;0")+COUNTIF('Data R6'!V506,"&gt;0")+COUNTIF('Data R6'!X506,"&gt;0"))</f>
        <v/>
      </c>
      <c r="J5494">
        <f>IF('Data R6'!C506="","",IF((COUNTIF('Data R6'!K506,"&gt;0")+COUNTIF('Data R6'!M506,"&gt;0")+COUNTIF('Data R6'!O506,"&gt;0")+COUNTIF('Data R6'!Q506,"&gt;0")+COUNTIF('Data R6'!S506,"&gt;0")+COUNTIF('Data R6'!U506,"&gt;0")+COUNTIF('Data R6'!W506,"&gt;0")+COUNTIF('Data R6'!Y506,"&gt;0"))&gt;0,1,0))</f>
        <v/>
      </c>
      <c r="M5494" t="inlineStr">
        <is>
          <t>Data R</t>
        </is>
      </c>
    </row>
    <row r="5495">
      <c r="A5495" t="inlineStr">
        <is>
          <t>Regional 6</t>
        </is>
      </c>
      <c r="B5495">
        <f>IF('Data R6'!C507="","",'Data R6'!B507)</f>
        <v/>
      </c>
      <c r="C5495">
        <f>IF('Data R6'!C507="","",'Data R6'!C507)</f>
        <v/>
      </c>
      <c r="D5495">
        <f>IF('Data R6'!C507="","",'Data R6'!D507)</f>
        <v/>
      </c>
      <c r="E5495">
        <f>IF('Data R6'!C507="","",'Data R6'!E507)</f>
        <v/>
      </c>
      <c r="F5495">
        <f>IF('Data R6'!C507="","",'Data R6'!F507)</f>
        <v/>
      </c>
      <c r="G5495">
        <f>IF('Data R6'!C507="","",'Data R6'!AD507)</f>
        <v/>
      </c>
      <c r="H5495">
        <f>IF('Data R6'!C507="","",'Data R6'!AC507)</f>
        <v/>
      </c>
      <c r="I5495">
        <f>IF('Data R6'!C507="","",COUNTIF('Data R6'!J507,"&gt;0")+COUNTIF('Data R6'!L507,"&gt;0")+COUNTIF('Data R6'!N507,"&gt;0")+COUNTIF('Data R6'!P507,"&gt;0")+COUNTIF('Data R6'!R507,"&gt;0")+COUNTIF('Data R6'!T507,"&gt;0")+COUNTIF('Data R6'!V507,"&gt;0")+COUNTIF('Data R6'!X507,"&gt;0"))</f>
        <v/>
      </c>
      <c r="J5495">
        <f>IF('Data R6'!C507="","",IF((COUNTIF('Data R6'!K507,"&gt;0")+COUNTIF('Data R6'!M507,"&gt;0")+COUNTIF('Data R6'!O507,"&gt;0")+COUNTIF('Data R6'!Q507,"&gt;0")+COUNTIF('Data R6'!S507,"&gt;0")+COUNTIF('Data R6'!U507,"&gt;0")+COUNTIF('Data R6'!W507,"&gt;0")+COUNTIF('Data R6'!Y507,"&gt;0"))&gt;0,1,0))</f>
        <v/>
      </c>
      <c r="M5495" t="inlineStr">
        <is>
          <t>Data R</t>
        </is>
      </c>
    </row>
    <row r="5496">
      <c r="A5496" t="inlineStr">
        <is>
          <t>Regional 6</t>
        </is>
      </c>
      <c r="B5496">
        <f>IF('Data R6'!C508="","",'Data R6'!B508)</f>
        <v/>
      </c>
      <c r="C5496">
        <f>IF('Data R6'!C508="","",'Data R6'!C508)</f>
        <v/>
      </c>
      <c r="D5496">
        <f>IF('Data R6'!C508="","",'Data R6'!D508)</f>
        <v/>
      </c>
      <c r="E5496">
        <f>IF('Data R6'!C508="","",'Data R6'!E508)</f>
        <v/>
      </c>
      <c r="F5496">
        <f>IF('Data R6'!C508="","",'Data R6'!F508)</f>
        <v/>
      </c>
      <c r="G5496">
        <f>IF('Data R6'!C508="","",'Data R6'!AD508)</f>
        <v/>
      </c>
      <c r="H5496">
        <f>IF('Data R6'!C508="","",'Data R6'!AC508)</f>
        <v/>
      </c>
      <c r="I5496">
        <f>IF('Data R6'!C508="","",COUNTIF('Data R6'!J508,"&gt;0")+COUNTIF('Data R6'!L508,"&gt;0")+COUNTIF('Data R6'!N508,"&gt;0")+COUNTIF('Data R6'!P508,"&gt;0")+COUNTIF('Data R6'!R508,"&gt;0")+COUNTIF('Data R6'!T508,"&gt;0")+COUNTIF('Data R6'!V508,"&gt;0")+COUNTIF('Data R6'!X508,"&gt;0"))</f>
        <v/>
      </c>
      <c r="J5496">
        <f>IF('Data R6'!C508="","",IF((COUNTIF('Data R6'!K508,"&gt;0")+COUNTIF('Data R6'!M508,"&gt;0")+COUNTIF('Data R6'!O508,"&gt;0")+COUNTIF('Data R6'!Q508,"&gt;0")+COUNTIF('Data R6'!S508,"&gt;0")+COUNTIF('Data R6'!U508,"&gt;0")+COUNTIF('Data R6'!W508,"&gt;0")+COUNTIF('Data R6'!Y508,"&gt;0"))&gt;0,1,0))</f>
        <v/>
      </c>
      <c r="M5496" t="inlineStr">
        <is>
          <t>Data R</t>
        </is>
      </c>
    </row>
    <row r="5497">
      <c r="A5497" t="inlineStr">
        <is>
          <t>Regional 6</t>
        </is>
      </c>
      <c r="B5497">
        <f>IF('Data R6'!C509="","",'Data R6'!B509)</f>
        <v/>
      </c>
      <c r="C5497">
        <f>IF('Data R6'!C509="","",'Data R6'!C509)</f>
        <v/>
      </c>
      <c r="D5497">
        <f>IF('Data R6'!C509="","",'Data R6'!D509)</f>
        <v/>
      </c>
      <c r="E5497">
        <f>IF('Data R6'!C509="","",'Data R6'!E509)</f>
        <v/>
      </c>
      <c r="F5497">
        <f>IF('Data R6'!C509="","",'Data R6'!F509)</f>
        <v/>
      </c>
      <c r="G5497">
        <f>IF('Data R6'!C509="","",'Data R6'!AD509)</f>
        <v/>
      </c>
      <c r="H5497">
        <f>IF('Data R6'!C509="","",'Data R6'!AC509)</f>
        <v/>
      </c>
      <c r="I5497">
        <f>IF('Data R6'!C509="","",COUNTIF('Data R6'!J509,"&gt;0")+COUNTIF('Data R6'!L509,"&gt;0")+COUNTIF('Data R6'!N509,"&gt;0")+COUNTIF('Data R6'!P509,"&gt;0")+COUNTIF('Data R6'!R509,"&gt;0")+COUNTIF('Data R6'!T509,"&gt;0")+COUNTIF('Data R6'!V509,"&gt;0")+COUNTIF('Data R6'!X509,"&gt;0"))</f>
        <v/>
      </c>
      <c r="J5497">
        <f>IF('Data R6'!C509="","",IF((COUNTIF('Data R6'!K509,"&gt;0")+COUNTIF('Data R6'!M509,"&gt;0")+COUNTIF('Data R6'!O509,"&gt;0")+COUNTIF('Data R6'!Q509,"&gt;0")+COUNTIF('Data R6'!S509,"&gt;0")+COUNTIF('Data R6'!U509,"&gt;0")+COUNTIF('Data R6'!W509,"&gt;0")+COUNTIF('Data R6'!Y509,"&gt;0"))&gt;0,1,0))</f>
        <v/>
      </c>
      <c r="M5497" t="inlineStr">
        <is>
          <t>Data R</t>
        </is>
      </c>
    </row>
    <row r="5498">
      <c r="A5498" t="inlineStr">
        <is>
          <t>Regional 6</t>
        </is>
      </c>
      <c r="B5498">
        <f>IF('Data R6'!C510="","",'Data R6'!B510)</f>
        <v/>
      </c>
      <c r="C5498">
        <f>IF('Data R6'!C510="","",'Data R6'!C510)</f>
        <v/>
      </c>
      <c r="D5498">
        <f>IF('Data R6'!C510="","",'Data R6'!D510)</f>
        <v/>
      </c>
      <c r="E5498">
        <f>IF('Data R6'!C510="","",'Data R6'!E510)</f>
        <v/>
      </c>
      <c r="F5498">
        <f>IF('Data R6'!C510="","",'Data R6'!F510)</f>
        <v/>
      </c>
      <c r="G5498">
        <f>IF('Data R6'!C510="","",'Data R6'!AD510)</f>
        <v/>
      </c>
      <c r="H5498">
        <f>IF('Data R6'!C510="","",'Data R6'!AC510)</f>
        <v/>
      </c>
      <c r="I5498">
        <f>IF('Data R6'!C510="","",COUNTIF('Data R6'!J510,"&gt;0")+COUNTIF('Data R6'!L510,"&gt;0")+COUNTIF('Data R6'!N510,"&gt;0")+COUNTIF('Data R6'!P510,"&gt;0")+COUNTIF('Data R6'!R510,"&gt;0")+COUNTIF('Data R6'!T510,"&gt;0")+COUNTIF('Data R6'!V510,"&gt;0")+COUNTIF('Data R6'!X510,"&gt;0"))</f>
        <v/>
      </c>
      <c r="J5498">
        <f>IF('Data R6'!C510="","",IF((COUNTIF('Data R6'!K510,"&gt;0")+COUNTIF('Data R6'!M510,"&gt;0")+COUNTIF('Data R6'!O510,"&gt;0")+COUNTIF('Data R6'!Q510,"&gt;0")+COUNTIF('Data R6'!S510,"&gt;0")+COUNTIF('Data R6'!U510,"&gt;0")+COUNTIF('Data R6'!W510,"&gt;0")+COUNTIF('Data R6'!Y510,"&gt;0"))&gt;0,1,0))</f>
        <v/>
      </c>
      <c r="M5498" t="inlineStr">
        <is>
          <t>Data R</t>
        </is>
      </c>
    </row>
    <row r="5499">
      <c r="A5499" t="inlineStr">
        <is>
          <t>Regional 6</t>
        </is>
      </c>
      <c r="B5499">
        <f>IF('Data R6'!C511="","",'Data R6'!B511)</f>
        <v/>
      </c>
      <c r="C5499">
        <f>IF('Data R6'!C511="","",'Data R6'!C511)</f>
        <v/>
      </c>
      <c r="D5499">
        <f>IF('Data R6'!C511="","",'Data R6'!D511)</f>
        <v/>
      </c>
      <c r="E5499">
        <f>IF('Data R6'!C511="","",'Data R6'!E511)</f>
        <v/>
      </c>
      <c r="F5499">
        <f>IF('Data R6'!C511="","",'Data R6'!F511)</f>
        <v/>
      </c>
      <c r="G5499">
        <f>IF('Data R6'!C511="","",'Data R6'!AD511)</f>
        <v/>
      </c>
      <c r="H5499">
        <f>IF('Data R6'!C511="","",'Data R6'!AC511)</f>
        <v/>
      </c>
      <c r="I5499">
        <f>IF('Data R6'!C511="","",COUNTIF('Data R6'!J511,"&gt;0")+COUNTIF('Data R6'!L511,"&gt;0")+COUNTIF('Data R6'!N511,"&gt;0")+COUNTIF('Data R6'!P511,"&gt;0")+COUNTIF('Data R6'!R511,"&gt;0")+COUNTIF('Data R6'!T511,"&gt;0")+COUNTIF('Data R6'!V511,"&gt;0")+COUNTIF('Data R6'!X511,"&gt;0"))</f>
        <v/>
      </c>
      <c r="J5499">
        <f>IF('Data R6'!C511="","",IF((COUNTIF('Data R6'!K511,"&gt;0")+COUNTIF('Data R6'!M511,"&gt;0")+COUNTIF('Data R6'!O511,"&gt;0")+COUNTIF('Data R6'!Q511,"&gt;0")+COUNTIF('Data R6'!S511,"&gt;0")+COUNTIF('Data R6'!U511,"&gt;0")+COUNTIF('Data R6'!W511,"&gt;0")+COUNTIF('Data R6'!Y511,"&gt;0"))&gt;0,1,0))</f>
        <v/>
      </c>
      <c r="M5499" t="inlineStr">
        <is>
          <t>Data R</t>
        </is>
      </c>
    </row>
    <row r="5500">
      <c r="A5500" t="inlineStr">
        <is>
          <t>Regional 6</t>
        </is>
      </c>
      <c r="B5500">
        <f>IF('Data R6'!C512="","",'Data R6'!B512)</f>
        <v/>
      </c>
      <c r="C5500">
        <f>IF('Data R6'!C512="","",'Data R6'!C512)</f>
        <v/>
      </c>
      <c r="D5500">
        <f>IF('Data R6'!C512="","",'Data R6'!D512)</f>
        <v/>
      </c>
      <c r="E5500">
        <f>IF('Data R6'!C512="","",'Data R6'!E512)</f>
        <v/>
      </c>
      <c r="F5500">
        <f>IF('Data R6'!C512="","",'Data R6'!F512)</f>
        <v/>
      </c>
      <c r="G5500">
        <f>IF('Data R6'!C512="","",'Data R6'!AD512)</f>
        <v/>
      </c>
      <c r="H5500">
        <f>IF('Data R6'!C512="","",'Data R6'!AC512)</f>
        <v/>
      </c>
      <c r="I5500">
        <f>IF('Data R6'!C512="","",COUNTIF('Data R6'!J512,"&gt;0")+COUNTIF('Data R6'!L512,"&gt;0")+COUNTIF('Data R6'!N512,"&gt;0")+COUNTIF('Data R6'!P512,"&gt;0")+COUNTIF('Data R6'!R512,"&gt;0")+COUNTIF('Data R6'!T512,"&gt;0")+COUNTIF('Data R6'!V512,"&gt;0")+COUNTIF('Data R6'!X512,"&gt;0"))</f>
        <v/>
      </c>
      <c r="J5500">
        <f>IF('Data R6'!C512="","",IF((COUNTIF('Data R6'!K512,"&gt;0")+COUNTIF('Data R6'!M512,"&gt;0")+COUNTIF('Data R6'!O512,"&gt;0")+COUNTIF('Data R6'!Q512,"&gt;0")+COUNTIF('Data R6'!S512,"&gt;0")+COUNTIF('Data R6'!U512,"&gt;0")+COUNTIF('Data R6'!W512,"&gt;0")+COUNTIF('Data R6'!Y512,"&gt;0"))&gt;0,1,0))</f>
        <v/>
      </c>
      <c r="M5500" t="inlineStr">
        <is>
          <t>Data R</t>
        </is>
      </c>
    </row>
    <row r="5501">
      <c r="A5501" t="inlineStr">
        <is>
          <t>Regional 6</t>
        </is>
      </c>
      <c r="B5501">
        <f>IF('Data R6'!C513="","",'Data R6'!B513)</f>
        <v/>
      </c>
      <c r="C5501">
        <f>IF('Data R6'!C513="","",'Data R6'!C513)</f>
        <v/>
      </c>
      <c r="D5501">
        <f>IF('Data R6'!C513="","",'Data R6'!D513)</f>
        <v/>
      </c>
      <c r="E5501">
        <f>IF('Data R6'!C513="","",'Data R6'!E513)</f>
        <v/>
      </c>
      <c r="F5501">
        <f>IF('Data R6'!C513="","",'Data R6'!F513)</f>
        <v/>
      </c>
      <c r="G5501">
        <f>IF('Data R6'!C513="","",'Data R6'!AD513)</f>
        <v/>
      </c>
      <c r="H5501">
        <f>IF('Data R6'!C513="","",'Data R6'!AC513)</f>
        <v/>
      </c>
      <c r="I5501">
        <f>IF('Data R6'!C513="","",COUNTIF('Data R6'!J513,"&gt;0")+COUNTIF('Data R6'!L513,"&gt;0")+COUNTIF('Data R6'!N513,"&gt;0")+COUNTIF('Data R6'!P513,"&gt;0")+COUNTIF('Data R6'!R513,"&gt;0")+COUNTIF('Data R6'!T513,"&gt;0")+COUNTIF('Data R6'!V513,"&gt;0")+COUNTIF('Data R6'!X513,"&gt;0"))</f>
        <v/>
      </c>
      <c r="J5501">
        <f>IF('Data R6'!C513="","",IF((COUNTIF('Data R6'!K513,"&gt;0")+COUNTIF('Data R6'!M513,"&gt;0")+COUNTIF('Data R6'!O513,"&gt;0")+COUNTIF('Data R6'!Q513,"&gt;0")+COUNTIF('Data R6'!S513,"&gt;0")+COUNTIF('Data R6'!U513,"&gt;0")+COUNTIF('Data R6'!W513,"&gt;0")+COUNTIF('Data R6'!Y513,"&gt;0"))&gt;0,1,0))</f>
        <v/>
      </c>
      <c r="M5501" t="inlineStr">
        <is>
          <t>Data R</t>
        </is>
      </c>
    </row>
    <row r="5502">
      <c r="A5502" t="inlineStr">
        <is>
          <t>Regional 6</t>
        </is>
      </c>
      <c r="B5502">
        <f>IF('Data R6'!C514="","",'Data R6'!B514)</f>
        <v/>
      </c>
      <c r="C5502">
        <f>IF('Data R6'!C514="","",'Data R6'!C514)</f>
        <v/>
      </c>
      <c r="D5502">
        <f>IF('Data R6'!C514="","",'Data R6'!D514)</f>
        <v/>
      </c>
      <c r="E5502">
        <f>IF('Data R6'!C514="","",'Data R6'!E514)</f>
        <v/>
      </c>
      <c r="F5502">
        <f>IF('Data R6'!C514="","",'Data R6'!F514)</f>
        <v/>
      </c>
      <c r="G5502">
        <f>IF('Data R6'!C514="","",'Data R6'!AD514)</f>
        <v/>
      </c>
      <c r="H5502">
        <f>IF('Data R6'!C514="","",'Data R6'!AC514)</f>
        <v/>
      </c>
      <c r="I5502">
        <f>IF('Data R6'!C514="","",COUNTIF('Data R6'!J514,"&gt;0")+COUNTIF('Data R6'!L514,"&gt;0")+COUNTIF('Data R6'!N514,"&gt;0")+COUNTIF('Data R6'!P514,"&gt;0")+COUNTIF('Data R6'!R514,"&gt;0")+COUNTIF('Data R6'!T514,"&gt;0")+COUNTIF('Data R6'!V514,"&gt;0")+COUNTIF('Data R6'!X514,"&gt;0"))</f>
        <v/>
      </c>
      <c r="J5502">
        <f>IF('Data R6'!C514="","",IF((COUNTIF('Data R6'!K514,"&gt;0")+COUNTIF('Data R6'!M514,"&gt;0")+COUNTIF('Data R6'!O514,"&gt;0")+COUNTIF('Data R6'!Q514,"&gt;0")+COUNTIF('Data R6'!S514,"&gt;0")+COUNTIF('Data R6'!U514,"&gt;0")+COUNTIF('Data R6'!W514,"&gt;0")+COUNTIF('Data R6'!Y514,"&gt;0"))&gt;0,1,0))</f>
        <v/>
      </c>
      <c r="M5502" t="inlineStr">
        <is>
          <t>Data R</t>
        </is>
      </c>
    </row>
    <row r="5503">
      <c r="A5503" t="inlineStr">
        <is>
          <t>Regional 6</t>
        </is>
      </c>
      <c r="B5503">
        <f>IF('Data R6'!C515="","",'Data R6'!B515)</f>
        <v/>
      </c>
      <c r="C5503">
        <f>IF('Data R6'!C515="","",'Data R6'!C515)</f>
        <v/>
      </c>
      <c r="D5503">
        <f>IF('Data R6'!C515="","",'Data R6'!D515)</f>
        <v/>
      </c>
      <c r="E5503">
        <f>IF('Data R6'!C515="","",'Data R6'!E515)</f>
        <v/>
      </c>
      <c r="F5503">
        <f>IF('Data R6'!C515="","",'Data R6'!F515)</f>
        <v/>
      </c>
      <c r="G5503">
        <f>IF('Data R6'!C515="","",'Data R6'!AD515)</f>
        <v/>
      </c>
      <c r="H5503">
        <f>IF('Data R6'!C515="","",'Data R6'!AC515)</f>
        <v/>
      </c>
      <c r="I5503">
        <f>IF('Data R6'!C515="","",COUNTIF('Data R6'!J515,"&gt;0")+COUNTIF('Data R6'!L515,"&gt;0")+COUNTIF('Data R6'!N515,"&gt;0")+COUNTIF('Data R6'!P515,"&gt;0")+COUNTIF('Data R6'!R515,"&gt;0")+COUNTIF('Data R6'!T515,"&gt;0")+COUNTIF('Data R6'!V515,"&gt;0")+COUNTIF('Data R6'!X515,"&gt;0"))</f>
        <v/>
      </c>
      <c r="J5503">
        <f>IF('Data R6'!C515="","",IF((COUNTIF('Data R6'!K515,"&gt;0")+COUNTIF('Data R6'!M515,"&gt;0")+COUNTIF('Data R6'!O515,"&gt;0")+COUNTIF('Data R6'!Q515,"&gt;0")+COUNTIF('Data R6'!S515,"&gt;0")+COUNTIF('Data R6'!U515,"&gt;0")+COUNTIF('Data R6'!W515,"&gt;0")+COUNTIF('Data R6'!Y515,"&gt;0"))&gt;0,1,0))</f>
        <v/>
      </c>
      <c r="M5503" t="inlineStr">
        <is>
          <t>Data R</t>
        </is>
      </c>
    </row>
    <row r="5504">
      <c r="A5504" t="inlineStr">
        <is>
          <t>Regional 6</t>
        </is>
      </c>
      <c r="B5504">
        <f>IF('Data R6'!C516="","",'Data R6'!B516)</f>
        <v/>
      </c>
      <c r="C5504">
        <f>IF('Data R6'!C516="","",'Data R6'!C516)</f>
        <v/>
      </c>
      <c r="D5504">
        <f>IF('Data R6'!C516="","",'Data R6'!D516)</f>
        <v/>
      </c>
      <c r="E5504">
        <f>IF('Data R6'!C516="","",'Data R6'!E516)</f>
        <v/>
      </c>
      <c r="F5504">
        <f>IF('Data R6'!C516="","",'Data R6'!F516)</f>
        <v/>
      </c>
      <c r="G5504">
        <f>IF('Data R6'!C516="","",'Data R6'!AD516)</f>
        <v/>
      </c>
      <c r="H5504">
        <f>IF('Data R6'!C516="","",'Data R6'!AC516)</f>
        <v/>
      </c>
      <c r="I5504">
        <f>IF('Data R6'!C516="","",COUNTIF('Data R6'!J516,"&gt;0")+COUNTIF('Data R6'!L516,"&gt;0")+COUNTIF('Data R6'!N516,"&gt;0")+COUNTIF('Data R6'!P516,"&gt;0")+COUNTIF('Data R6'!R516,"&gt;0")+COUNTIF('Data R6'!T516,"&gt;0")+COUNTIF('Data R6'!V516,"&gt;0")+COUNTIF('Data R6'!X516,"&gt;0"))</f>
        <v/>
      </c>
      <c r="J5504">
        <f>IF('Data R6'!C516="","",IF((COUNTIF('Data R6'!K516,"&gt;0")+COUNTIF('Data R6'!M516,"&gt;0")+COUNTIF('Data R6'!O516,"&gt;0")+COUNTIF('Data R6'!Q516,"&gt;0")+COUNTIF('Data R6'!S516,"&gt;0")+COUNTIF('Data R6'!U516,"&gt;0")+COUNTIF('Data R6'!W516,"&gt;0")+COUNTIF('Data R6'!Y516,"&gt;0"))&gt;0,1,0))</f>
        <v/>
      </c>
      <c r="M5504" t="inlineStr">
        <is>
          <t>Data R</t>
        </is>
      </c>
    </row>
    <row r="5505">
      <c r="A5505" t="inlineStr">
        <is>
          <t>Regional 6</t>
        </is>
      </c>
      <c r="B5505">
        <f>IF('Data R6'!C517="","",'Data R6'!B517)</f>
        <v/>
      </c>
      <c r="C5505">
        <f>IF('Data R6'!C517="","",'Data R6'!C517)</f>
        <v/>
      </c>
      <c r="D5505">
        <f>IF('Data R6'!C517="","",'Data R6'!D517)</f>
        <v/>
      </c>
      <c r="E5505">
        <f>IF('Data R6'!C517="","",'Data R6'!E517)</f>
        <v/>
      </c>
      <c r="F5505">
        <f>IF('Data R6'!C517="","",'Data R6'!F517)</f>
        <v/>
      </c>
      <c r="G5505">
        <f>IF('Data R6'!C517="","",'Data R6'!AD517)</f>
        <v/>
      </c>
      <c r="H5505">
        <f>IF('Data R6'!C517="","",'Data R6'!AC517)</f>
        <v/>
      </c>
      <c r="I5505">
        <f>IF('Data R6'!C517="","",COUNTIF('Data R6'!J517,"&gt;0")+COUNTIF('Data R6'!L517,"&gt;0")+COUNTIF('Data R6'!N517,"&gt;0")+COUNTIF('Data R6'!P517,"&gt;0")+COUNTIF('Data R6'!R517,"&gt;0")+COUNTIF('Data R6'!T517,"&gt;0")+COUNTIF('Data R6'!V517,"&gt;0")+COUNTIF('Data R6'!X517,"&gt;0"))</f>
        <v/>
      </c>
      <c r="J5505">
        <f>IF('Data R6'!C517="","",IF((COUNTIF('Data R6'!K517,"&gt;0")+COUNTIF('Data R6'!M517,"&gt;0")+COUNTIF('Data R6'!O517,"&gt;0")+COUNTIF('Data R6'!Q517,"&gt;0")+COUNTIF('Data R6'!S517,"&gt;0")+COUNTIF('Data R6'!U517,"&gt;0")+COUNTIF('Data R6'!W517,"&gt;0")+COUNTIF('Data R6'!Y517,"&gt;0"))&gt;0,1,0))</f>
        <v/>
      </c>
      <c r="M5505" t="inlineStr">
        <is>
          <t>Data R</t>
        </is>
      </c>
    </row>
    <row r="5506">
      <c r="A5506" t="inlineStr">
        <is>
          <t>Regional 6</t>
        </is>
      </c>
      <c r="B5506">
        <f>IF('Data R6'!C518="","",'Data R6'!B518)</f>
        <v/>
      </c>
      <c r="C5506">
        <f>IF('Data R6'!C518="","",'Data R6'!C518)</f>
        <v/>
      </c>
      <c r="D5506">
        <f>IF('Data R6'!C518="","",'Data R6'!D518)</f>
        <v/>
      </c>
      <c r="E5506">
        <f>IF('Data R6'!C518="","",'Data R6'!E518)</f>
        <v/>
      </c>
      <c r="F5506">
        <f>IF('Data R6'!C518="","",'Data R6'!F518)</f>
        <v/>
      </c>
      <c r="G5506">
        <f>IF('Data R6'!C518="","",'Data R6'!AD518)</f>
        <v/>
      </c>
      <c r="H5506">
        <f>IF('Data R6'!C518="","",'Data R6'!AC518)</f>
        <v/>
      </c>
      <c r="I5506">
        <f>IF('Data R6'!C518="","",COUNTIF('Data R6'!J518,"&gt;0")+COUNTIF('Data R6'!L518,"&gt;0")+COUNTIF('Data R6'!N518,"&gt;0")+COUNTIF('Data R6'!P518,"&gt;0")+COUNTIF('Data R6'!R518,"&gt;0")+COUNTIF('Data R6'!T518,"&gt;0")+COUNTIF('Data R6'!V518,"&gt;0")+COUNTIF('Data R6'!X518,"&gt;0"))</f>
        <v/>
      </c>
      <c r="J5506">
        <f>IF('Data R6'!C518="","",IF((COUNTIF('Data R6'!K518,"&gt;0")+COUNTIF('Data R6'!M518,"&gt;0")+COUNTIF('Data R6'!O518,"&gt;0")+COUNTIF('Data R6'!Q518,"&gt;0")+COUNTIF('Data R6'!S518,"&gt;0")+COUNTIF('Data R6'!U518,"&gt;0")+COUNTIF('Data R6'!W518,"&gt;0")+COUNTIF('Data R6'!Y518,"&gt;0"))&gt;0,1,0))</f>
        <v/>
      </c>
      <c r="M5506" t="inlineStr">
        <is>
          <t>Data R</t>
        </is>
      </c>
    </row>
    <row r="5507">
      <c r="A5507" t="inlineStr">
        <is>
          <t>Regional 6</t>
        </is>
      </c>
      <c r="B5507">
        <f>IF('Data R6'!C519="","",'Data R6'!B519)</f>
        <v/>
      </c>
      <c r="C5507">
        <f>IF('Data R6'!C519="","",'Data R6'!C519)</f>
        <v/>
      </c>
      <c r="D5507">
        <f>IF('Data R6'!C519="","",'Data R6'!D519)</f>
        <v/>
      </c>
      <c r="E5507">
        <f>IF('Data R6'!C519="","",'Data R6'!E519)</f>
        <v/>
      </c>
      <c r="F5507">
        <f>IF('Data R6'!C519="","",'Data R6'!F519)</f>
        <v/>
      </c>
      <c r="G5507">
        <f>IF('Data R6'!C519="","",'Data R6'!AD519)</f>
        <v/>
      </c>
      <c r="H5507">
        <f>IF('Data R6'!C519="","",'Data R6'!AC519)</f>
        <v/>
      </c>
      <c r="I5507">
        <f>IF('Data R6'!C519="","",COUNTIF('Data R6'!J519,"&gt;0")+COUNTIF('Data R6'!L519,"&gt;0")+COUNTIF('Data R6'!N519,"&gt;0")+COUNTIF('Data R6'!P519,"&gt;0")+COUNTIF('Data R6'!R519,"&gt;0")+COUNTIF('Data R6'!T519,"&gt;0")+COUNTIF('Data R6'!V519,"&gt;0")+COUNTIF('Data R6'!X519,"&gt;0"))</f>
        <v/>
      </c>
      <c r="J5507">
        <f>IF('Data R6'!C519="","",IF((COUNTIF('Data R6'!K519,"&gt;0")+COUNTIF('Data R6'!M519,"&gt;0")+COUNTIF('Data R6'!O519,"&gt;0")+COUNTIF('Data R6'!Q519,"&gt;0")+COUNTIF('Data R6'!S519,"&gt;0")+COUNTIF('Data R6'!U519,"&gt;0")+COUNTIF('Data R6'!W519,"&gt;0")+COUNTIF('Data R6'!Y519,"&gt;0"))&gt;0,1,0))</f>
        <v/>
      </c>
      <c r="M5507" t="inlineStr">
        <is>
          <t>Data R</t>
        </is>
      </c>
    </row>
    <row r="5508">
      <c r="A5508" t="inlineStr">
        <is>
          <t>Regional 6</t>
        </is>
      </c>
      <c r="B5508">
        <f>IF('Data R6'!C520="","",'Data R6'!B520)</f>
        <v/>
      </c>
      <c r="C5508">
        <f>IF('Data R6'!C520="","",'Data R6'!C520)</f>
        <v/>
      </c>
      <c r="D5508">
        <f>IF('Data R6'!C520="","",'Data R6'!D520)</f>
        <v/>
      </c>
      <c r="E5508">
        <f>IF('Data R6'!C520="","",'Data R6'!E520)</f>
        <v/>
      </c>
      <c r="F5508">
        <f>IF('Data R6'!C520="","",'Data R6'!F520)</f>
        <v/>
      </c>
      <c r="G5508">
        <f>IF('Data R6'!C520="","",'Data R6'!AD520)</f>
        <v/>
      </c>
      <c r="H5508">
        <f>IF('Data R6'!C520="","",'Data R6'!AC520)</f>
        <v/>
      </c>
      <c r="I5508">
        <f>IF('Data R6'!C520="","",COUNTIF('Data R6'!J520,"&gt;0")+COUNTIF('Data R6'!L520,"&gt;0")+COUNTIF('Data R6'!N520,"&gt;0")+COUNTIF('Data R6'!P520,"&gt;0")+COUNTIF('Data R6'!R520,"&gt;0")+COUNTIF('Data R6'!T520,"&gt;0")+COUNTIF('Data R6'!V520,"&gt;0")+COUNTIF('Data R6'!X520,"&gt;0"))</f>
        <v/>
      </c>
      <c r="J5508">
        <f>IF('Data R6'!C520="","",IF((COUNTIF('Data R6'!K520,"&gt;0")+COUNTIF('Data R6'!M520,"&gt;0")+COUNTIF('Data R6'!O520,"&gt;0")+COUNTIF('Data R6'!Q520,"&gt;0")+COUNTIF('Data R6'!S520,"&gt;0")+COUNTIF('Data R6'!U520,"&gt;0")+COUNTIF('Data R6'!W520,"&gt;0")+COUNTIF('Data R6'!Y520,"&gt;0"))&gt;0,1,0))</f>
        <v/>
      </c>
      <c r="M5508" t="inlineStr">
        <is>
          <t>Data R</t>
        </is>
      </c>
    </row>
    <row r="5509">
      <c r="A5509" t="inlineStr">
        <is>
          <t>Regional 6</t>
        </is>
      </c>
      <c r="B5509">
        <f>IF('Data R6'!C521="","",'Data R6'!B521)</f>
        <v/>
      </c>
      <c r="C5509">
        <f>IF('Data R6'!C521="","",'Data R6'!C521)</f>
        <v/>
      </c>
      <c r="D5509">
        <f>IF('Data R6'!C521="","",'Data R6'!D521)</f>
        <v/>
      </c>
      <c r="E5509">
        <f>IF('Data R6'!C521="","",'Data R6'!E521)</f>
        <v/>
      </c>
      <c r="F5509">
        <f>IF('Data R6'!C521="","",'Data R6'!F521)</f>
        <v/>
      </c>
      <c r="G5509">
        <f>IF('Data R6'!C521="","",'Data R6'!AD521)</f>
        <v/>
      </c>
      <c r="H5509">
        <f>IF('Data R6'!C521="","",'Data R6'!AC521)</f>
        <v/>
      </c>
      <c r="I5509">
        <f>IF('Data R6'!C521="","",COUNTIF('Data R6'!J521,"&gt;0")+COUNTIF('Data R6'!L521,"&gt;0")+COUNTIF('Data R6'!N521,"&gt;0")+COUNTIF('Data R6'!P521,"&gt;0")+COUNTIF('Data R6'!R521,"&gt;0")+COUNTIF('Data R6'!T521,"&gt;0")+COUNTIF('Data R6'!V521,"&gt;0")+COUNTIF('Data R6'!X521,"&gt;0"))</f>
        <v/>
      </c>
      <c r="J5509">
        <f>IF('Data R6'!C521="","",IF((COUNTIF('Data R6'!K521,"&gt;0")+COUNTIF('Data R6'!M521,"&gt;0")+COUNTIF('Data R6'!O521,"&gt;0")+COUNTIF('Data R6'!Q521,"&gt;0")+COUNTIF('Data R6'!S521,"&gt;0")+COUNTIF('Data R6'!U521,"&gt;0")+COUNTIF('Data R6'!W521,"&gt;0")+COUNTIF('Data R6'!Y521,"&gt;0"))&gt;0,1,0))</f>
        <v/>
      </c>
      <c r="M5509" t="inlineStr">
        <is>
          <t>Data R</t>
        </is>
      </c>
    </row>
    <row r="5510">
      <c r="A5510" t="inlineStr">
        <is>
          <t>Regional 6</t>
        </is>
      </c>
      <c r="B5510">
        <f>IF('Data R6'!C522="","",'Data R6'!B522)</f>
        <v/>
      </c>
      <c r="C5510">
        <f>IF('Data R6'!C522="","",'Data R6'!C522)</f>
        <v/>
      </c>
      <c r="D5510">
        <f>IF('Data R6'!C522="","",'Data R6'!D522)</f>
        <v/>
      </c>
      <c r="E5510">
        <f>IF('Data R6'!C522="","",'Data R6'!E522)</f>
        <v/>
      </c>
      <c r="F5510">
        <f>IF('Data R6'!C522="","",'Data R6'!F522)</f>
        <v/>
      </c>
      <c r="G5510">
        <f>IF('Data R6'!C522="","",'Data R6'!AD522)</f>
        <v/>
      </c>
      <c r="H5510">
        <f>IF('Data R6'!C522="","",'Data R6'!AC522)</f>
        <v/>
      </c>
      <c r="I5510">
        <f>IF('Data R6'!C522="","",COUNTIF('Data R6'!J522,"&gt;0")+COUNTIF('Data R6'!L522,"&gt;0")+COUNTIF('Data R6'!N522,"&gt;0")+COUNTIF('Data R6'!P522,"&gt;0")+COUNTIF('Data R6'!R522,"&gt;0")+COUNTIF('Data R6'!T522,"&gt;0")+COUNTIF('Data R6'!V522,"&gt;0")+COUNTIF('Data R6'!X522,"&gt;0"))</f>
        <v/>
      </c>
      <c r="J5510">
        <f>IF('Data R6'!C522="","",IF((COUNTIF('Data R6'!K522,"&gt;0")+COUNTIF('Data R6'!M522,"&gt;0")+COUNTIF('Data R6'!O522,"&gt;0")+COUNTIF('Data R6'!Q522,"&gt;0")+COUNTIF('Data R6'!S522,"&gt;0")+COUNTIF('Data R6'!U522,"&gt;0")+COUNTIF('Data R6'!W522,"&gt;0")+COUNTIF('Data R6'!Y522,"&gt;0"))&gt;0,1,0))</f>
        <v/>
      </c>
      <c r="M5510" t="inlineStr">
        <is>
          <t>Data R</t>
        </is>
      </c>
    </row>
    <row r="5511">
      <c r="A5511" t="inlineStr">
        <is>
          <t>Regional 6</t>
        </is>
      </c>
      <c r="B5511">
        <f>IF('Data R6'!C523="","",'Data R6'!B523)</f>
        <v/>
      </c>
      <c r="C5511">
        <f>IF('Data R6'!C523="","",'Data R6'!C523)</f>
        <v/>
      </c>
      <c r="D5511">
        <f>IF('Data R6'!C523="","",'Data R6'!D523)</f>
        <v/>
      </c>
      <c r="E5511">
        <f>IF('Data R6'!C523="","",'Data R6'!E523)</f>
        <v/>
      </c>
      <c r="F5511">
        <f>IF('Data R6'!C523="","",'Data R6'!F523)</f>
        <v/>
      </c>
      <c r="G5511">
        <f>IF('Data R6'!C523="","",'Data R6'!AD523)</f>
        <v/>
      </c>
      <c r="H5511">
        <f>IF('Data R6'!C523="","",'Data R6'!AC523)</f>
        <v/>
      </c>
      <c r="I5511">
        <f>IF('Data R6'!C523="","",COUNTIF('Data R6'!J523,"&gt;0")+COUNTIF('Data R6'!L523,"&gt;0")+COUNTIF('Data R6'!N523,"&gt;0")+COUNTIF('Data R6'!P523,"&gt;0")+COUNTIF('Data R6'!R523,"&gt;0")+COUNTIF('Data R6'!T523,"&gt;0")+COUNTIF('Data R6'!V523,"&gt;0")+COUNTIF('Data R6'!X523,"&gt;0"))</f>
        <v/>
      </c>
      <c r="J5511">
        <f>IF('Data R6'!C523="","",IF((COUNTIF('Data R6'!K523,"&gt;0")+COUNTIF('Data R6'!M523,"&gt;0")+COUNTIF('Data R6'!O523,"&gt;0")+COUNTIF('Data R6'!Q523,"&gt;0")+COUNTIF('Data R6'!S523,"&gt;0")+COUNTIF('Data R6'!U523,"&gt;0")+COUNTIF('Data R6'!W523,"&gt;0")+COUNTIF('Data R6'!Y523,"&gt;0"))&gt;0,1,0))</f>
        <v/>
      </c>
      <c r="M5511" t="inlineStr">
        <is>
          <t>Data R</t>
        </is>
      </c>
    </row>
    <row r="5512">
      <c r="A5512" t="inlineStr">
        <is>
          <t>Regional 6</t>
        </is>
      </c>
      <c r="B5512">
        <f>IF('Data R6'!C524="","",'Data R6'!B524)</f>
        <v/>
      </c>
      <c r="C5512">
        <f>IF('Data R6'!C524="","",'Data R6'!C524)</f>
        <v/>
      </c>
      <c r="D5512">
        <f>IF('Data R6'!C524="","",'Data R6'!D524)</f>
        <v/>
      </c>
      <c r="E5512">
        <f>IF('Data R6'!C524="","",'Data R6'!E524)</f>
        <v/>
      </c>
      <c r="F5512">
        <f>IF('Data R6'!C524="","",'Data R6'!F524)</f>
        <v/>
      </c>
      <c r="G5512">
        <f>IF('Data R6'!C524="","",'Data R6'!AD524)</f>
        <v/>
      </c>
      <c r="H5512">
        <f>IF('Data R6'!C524="","",'Data R6'!AC524)</f>
        <v/>
      </c>
      <c r="I5512">
        <f>IF('Data R6'!C524="","",COUNTIF('Data R6'!J524,"&gt;0")+COUNTIF('Data R6'!L524,"&gt;0")+COUNTIF('Data R6'!N524,"&gt;0")+COUNTIF('Data R6'!P524,"&gt;0")+COUNTIF('Data R6'!R524,"&gt;0")+COUNTIF('Data R6'!T524,"&gt;0")+COUNTIF('Data R6'!V524,"&gt;0")+COUNTIF('Data R6'!X524,"&gt;0"))</f>
        <v/>
      </c>
      <c r="J5512">
        <f>IF('Data R6'!C524="","",IF((COUNTIF('Data R6'!K524,"&gt;0")+COUNTIF('Data R6'!M524,"&gt;0")+COUNTIF('Data R6'!O524,"&gt;0")+COUNTIF('Data R6'!Q524,"&gt;0")+COUNTIF('Data R6'!S524,"&gt;0")+COUNTIF('Data R6'!U524,"&gt;0")+COUNTIF('Data R6'!W524,"&gt;0")+COUNTIF('Data R6'!Y524,"&gt;0"))&gt;0,1,0))</f>
        <v/>
      </c>
      <c r="M5512" t="inlineStr">
        <is>
          <t>Data R</t>
        </is>
      </c>
    </row>
    <row r="5513">
      <c r="A5513" t="inlineStr">
        <is>
          <t>Regional 6</t>
        </is>
      </c>
      <c r="B5513">
        <f>IF('Data R6'!C525="","",'Data R6'!B525)</f>
        <v/>
      </c>
      <c r="C5513">
        <f>IF('Data R6'!C525="","",'Data R6'!C525)</f>
        <v/>
      </c>
      <c r="D5513">
        <f>IF('Data R6'!C525="","",'Data R6'!D525)</f>
        <v/>
      </c>
      <c r="E5513">
        <f>IF('Data R6'!C525="","",'Data R6'!E525)</f>
        <v/>
      </c>
      <c r="F5513">
        <f>IF('Data R6'!C525="","",'Data R6'!F525)</f>
        <v/>
      </c>
      <c r="G5513">
        <f>IF('Data R6'!C525="","",'Data R6'!AD525)</f>
        <v/>
      </c>
      <c r="H5513">
        <f>IF('Data R6'!C525="","",'Data R6'!AC525)</f>
        <v/>
      </c>
      <c r="I5513">
        <f>IF('Data R6'!C525="","",COUNTIF('Data R6'!J525,"&gt;0")+COUNTIF('Data R6'!L525,"&gt;0")+COUNTIF('Data R6'!N525,"&gt;0")+COUNTIF('Data R6'!P525,"&gt;0")+COUNTIF('Data R6'!R525,"&gt;0")+COUNTIF('Data R6'!T525,"&gt;0")+COUNTIF('Data R6'!V525,"&gt;0")+COUNTIF('Data R6'!X525,"&gt;0"))</f>
        <v/>
      </c>
      <c r="J5513">
        <f>IF('Data R6'!C525="","",IF((COUNTIF('Data R6'!K525,"&gt;0")+COUNTIF('Data R6'!M525,"&gt;0")+COUNTIF('Data R6'!O525,"&gt;0")+COUNTIF('Data R6'!Q525,"&gt;0")+COUNTIF('Data R6'!S525,"&gt;0")+COUNTIF('Data R6'!U525,"&gt;0")+COUNTIF('Data R6'!W525,"&gt;0")+COUNTIF('Data R6'!Y525,"&gt;0"))&gt;0,1,0))</f>
        <v/>
      </c>
      <c r="M5513" t="inlineStr">
        <is>
          <t>Data R</t>
        </is>
      </c>
    </row>
    <row r="5514">
      <c r="A5514" t="inlineStr">
        <is>
          <t>Regional 6</t>
        </is>
      </c>
      <c r="B5514">
        <f>IF('Data R6'!C526="","",'Data R6'!B526)</f>
        <v/>
      </c>
      <c r="C5514">
        <f>IF('Data R6'!C526="","",'Data R6'!C526)</f>
        <v/>
      </c>
      <c r="D5514">
        <f>IF('Data R6'!C526="","",'Data R6'!D526)</f>
        <v/>
      </c>
      <c r="E5514">
        <f>IF('Data R6'!C526="","",'Data R6'!E526)</f>
        <v/>
      </c>
      <c r="F5514">
        <f>IF('Data R6'!C526="","",'Data R6'!F526)</f>
        <v/>
      </c>
      <c r="G5514">
        <f>IF('Data R6'!C526="","",'Data R6'!AD526)</f>
        <v/>
      </c>
      <c r="H5514">
        <f>IF('Data R6'!C526="","",'Data R6'!AC526)</f>
        <v/>
      </c>
      <c r="I5514">
        <f>IF('Data R6'!C526="","",COUNTIF('Data R6'!J526,"&gt;0")+COUNTIF('Data R6'!L526,"&gt;0")+COUNTIF('Data R6'!N526,"&gt;0")+COUNTIF('Data R6'!P526,"&gt;0")+COUNTIF('Data R6'!R526,"&gt;0")+COUNTIF('Data R6'!T526,"&gt;0")+COUNTIF('Data R6'!V526,"&gt;0")+COUNTIF('Data R6'!X526,"&gt;0"))</f>
        <v/>
      </c>
      <c r="J5514">
        <f>IF('Data R6'!C526="","",IF((COUNTIF('Data R6'!K526,"&gt;0")+COUNTIF('Data R6'!M526,"&gt;0")+COUNTIF('Data R6'!O526,"&gt;0")+COUNTIF('Data R6'!Q526,"&gt;0")+COUNTIF('Data R6'!S526,"&gt;0")+COUNTIF('Data R6'!U526,"&gt;0")+COUNTIF('Data R6'!W526,"&gt;0")+COUNTIF('Data R6'!Y526,"&gt;0"))&gt;0,1,0))</f>
        <v/>
      </c>
      <c r="M5514" t="inlineStr">
        <is>
          <t>Data R</t>
        </is>
      </c>
    </row>
    <row r="5515">
      <c r="A5515" t="inlineStr">
        <is>
          <t>Regional 6</t>
        </is>
      </c>
      <c r="B5515">
        <f>IF('Data R6'!C527="","",'Data R6'!B527)</f>
        <v/>
      </c>
      <c r="C5515">
        <f>IF('Data R6'!C527="","",'Data R6'!C527)</f>
        <v/>
      </c>
      <c r="D5515">
        <f>IF('Data R6'!C527="","",'Data R6'!D527)</f>
        <v/>
      </c>
      <c r="E5515">
        <f>IF('Data R6'!C527="","",'Data R6'!E527)</f>
        <v/>
      </c>
      <c r="F5515">
        <f>IF('Data R6'!C527="","",'Data R6'!F527)</f>
        <v/>
      </c>
      <c r="G5515">
        <f>IF('Data R6'!C527="","",'Data R6'!AD527)</f>
        <v/>
      </c>
      <c r="H5515">
        <f>IF('Data R6'!C527="","",'Data R6'!AC527)</f>
        <v/>
      </c>
      <c r="I5515">
        <f>IF('Data R6'!C527="","",COUNTIF('Data R6'!J527,"&gt;0")+COUNTIF('Data R6'!L527,"&gt;0")+COUNTIF('Data R6'!N527,"&gt;0")+COUNTIF('Data R6'!P527,"&gt;0")+COUNTIF('Data R6'!R527,"&gt;0")+COUNTIF('Data R6'!T527,"&gt;0")+COUNTIF('Data R6'!V527,"&gt;0")+COUNTIF('Data R6'!X527,"&gt;0"))</f>
        <v/>
      </c>
      <c r="J5515">
        <f>IF('Data R6'!C527="","",IF((COUNTIF('Data R6'!K527,"&gt;0")+COUNTIF('Data R6'!M527,"&gt;0")+COUNTIF('Data R6'!O527,"&gt;0")+COUNTIF('Data R6'!Q527,"&gt;0")+COUNTIF('Data R6'!S527,"&gt;0")+COUNTIF('Data R6'!U527,"&gt;0")+COUNTIF('Data R6'!W527,"&gt;0")+COUNTIF('Data R6'!Y527,"&gt;0"))&gt;0,1,0))</f>
        <v/>
      </c>
      <c r="M5515" t="inlineStr">
        <is>
          <t>Data R</t>
        </is>
      </c>
    </row>
    <row r="5516">
      <c r="A5516" t="inlineStr">
        <is>
          <t>Regional 6</t>
        </is>
      </c>
      <c r="B5516">
        <f>IF('Data R6'!C528="","",'Data R6'!B528)</f>
        <v/>
      </c>
      <c r="C5516">
        <f>IF('Data R6'!C528="","",'Data R6'!C528)</f>
        <v/>
      </c>
      <c r="D5516">
        <f>IF('Data R6'!C528="","",'Data R6'!D528)</f>
        <v/>
      </c>
      <c r="E5516">
        <f>IF('Data R6'!C528="","",'Data R6'!E528)</f>
        <v/>
      </c>
      <c r="F5516">
        <f>IF('Data R6'!C528="","",'Data R6'!F528)</f>
        <v/>
      </c>
      <c r="G5516">
        <f>IF('Data R6'!C528="","",'Data R6'!AD528)</f>
        <v/>
      </c>
      <c r="H5516">
        <f>IF('Data R6'!C528="","",'Data R6'!AC528)</f>
        <v/>
      </c>
      <c r="I5516">
        <f>IF('Data R6'!C528="","",COUNTIF('Data R6'!J528,"&gt;0")+COUNTIF('Data R6'!L528,"&gt;0")+COUNTIF('Data R6'!N528,"&gt;0")+COUNTIF('Data R6'!P528,"&gt;0")+COUNTIF('Data R6'!R528,"&gt;0")+COUNTIF('Data R6'!T528,"&gt;0")+COUNTIF('Data R6'!V528,"&gt;0")+COUNTIF('Data R6'!X528,"&gt;0"))</f>
        <v/>
      </c>
      <c r="J5516">
        <f>IF('Data R6'!C528="","",IF((COUNTIF('Data R6'!K528,"&gt;0")+COUNTIF('Data R6'!M528,"&gt;0")+COUNTIF('Data R6'!O528,"&gt;0")+COUNTIF('Data R6'!Q528,"&gt;0")+COUNTIF('Data R6'!S528,"&gt;0")+COUNTIF('Data R6'!U528,"&gt;0")+COUNTIF('Data R6'!W528,"&gt;0")+COUNTIF('Data R6'!Y528,"&gt;0"))&gt;0,1,0))</f>
        <v/>
      </c>
      <c r="M5516" t="inlineStr">
        <is>
          <t>Data R</t>
        </is>
      </c>
    </row>
    <row r="5517">
      <c r="A5517" t="inlineStr">
        <is>
          <t>Regional 6</t>
        </is>
      </c>
      <c r="B5517">
        <f>IF('Data R6'!C529="","",'Data R6'!B529)</f>
        <v/>
      </c>
      <c r="C5517">
        <f>IF('Data R6'!C529="","",'Data R6'!C529)</f>
        <v/>
      </c>
      <c r="D5517">
        <f>IF('Data R6'!C529="","",'Data R6'!D529)</f>
        <v/>
      </c>
      <c r="E5517">
        <f>IF('Data R6'!C529="","",'Data R6'!E529)</f>
        <v/>
      </c>
      <c r="F5517">
        <f>IF('Data R6'!C529="","",'Data R6'!F529)</f>
        <v/>
      </c>
      <c r="G5517">
        <f>IF('Data R6'!C529="","",'Data R6'!AD529)</f>
        <v/>
      </c>
      <c r="H5517">
        <f>IF('Data R6'!C529="","",'Data R6'!AC529)</f>
        <v/>
      </c>
      <c r="I5517">
        <f>IF('Data R6'!C529="","",COUNTIF('Data R6'!J529,"&gt;0")+COUNTIF('Data R6'!L529,"&gt;0")+COUNTIF('Data R6'!N529,"&gt;0")+COUNTIF('Data R6'!P529,"&gt;0")+COUNTIF('Data R6'!R529,"&gt;0")+COUNTIF('Data R6'!T529,"&gt;0")+COUNTIF('Data R6'!V529,"&gt;0")+COUNTIF('Data R6'!X529,"&gt;0"))</f>
        <v/>
      </c>
      <c r="J5517">
        <f>IF('Data R6'!C529="","",IF((COUNTIF('Data R6'!K529,"&gt;0")+COUNTIF('Data R6'!M529,"&gt;0")+COUNTIF('Data R6'!O529,"&gt;0")+COUNTIF('Data R6'!Q529,"&gt;0")+COUNTIF('Data R6'!S529,"&gt;0")+COUNTIF('Data R6'!U529,"&gt;0")+COUNTIF('Data R6'!W529,"&gt;0")+COUNTIF('Data R6'!Y529,"&gt;0"))&gt;0,1,0))</f>
        <v/>
      </c>
      <c r="M5517" t="inlineStr">
        <is>
          <t>Data R</t>
        </is>
      </c>
    </row>
    <row r="5518">
      <c r="A5518" t="inlineStr">
        <is>
          <t>Regional 6</t>
        </is>
      </c>
      <c r="B5518">
        <f>IF('Data R6'!C530="","",'Data R6'!B530)</f>
        <v/>
      </c>
      <c r="C5518">
        <f>IF('Data R6'!C530="","",'Data R6'!C530)</f>
        <v/>
      </c>
      <c r="D5518">
        <f>IF('Data R6'!C530="","",'Data R6'!D530)</f>
        <v/>
      </c>
      <c r="E5518">
        <f>IF('Data R6'!C530="","",'Data R6'!E530)</f>
        <v/>
      </c>
      <c r="F5518">
        <f>IF('Data R6'!C530="","",'Data R6'!F530)</f>
        <v/>
      </c>
      <c r="G5518">
        <f>IF('Data R6'!C530="","",'Data R6'!AD530)</f>
        <v/>
      </c>
      <c r="H5518">
        <f>IF('Data R6'!C530="","",'Data R6'!AC530)</f>
        <v/>
      </c>
      <c r="I5518">
        <f>IF('Data R6'!C530="","",COUNTIF('Data R6'!J530,"&gt;0")+COUNTIF('Data R6'!L530,"&gt;0")+COUNTIF('Data R6'!N530,"&gt;0")+COUNTIF('Data R6'!P530,"&gt;0")+COUNTIF('Data R6'!R530,"&gt;0")+COUNTIF('Data R6'!T530,"&gt;0")+COUNTIF('Data R6'!V530,"&gt;0")+COUNTIF('Data R6'!X530,"&gt;0"))</f>
        <v/>
      </c>
      <c r="J5518">
        <f>IF('Data R6'!C530="","",IF((COUNTIF('Data R6'!K530,"&gt;0")+COUNTIF('Data R6'!M530,"&gt;0")+COUNTIF('Data R6'!O530,"&gt;0")+COUNTIF('Data R6'!Q530,"&gt;0")+COUNTIF('Data R6'!S530,"&gt;0")+COUNTIF('Data R6'!U530,"&gt;0")+COUNTIF('Data R6'!W530,"&gt;0")+COUNTIF('Data R6'!Y530,"&gt;0"))&gt;0,1,0))</f>
        <v/>
      </c>
      <c r="M5518" t="inlineStr">
        <is>
          <t>Data R</t>
        </is>
      </c>
    </row>
    <row r="5519">
      <c r="A5519" t="inlineStr">
        <is>
          <t>Regional 6</t>
        </is>
      </c>
      <c r="B5519">
        <f>IF('Data R6'!C531="","",'Data R6'!B531)</f>
        <v/>
      </c>
      <c r="C5519">
        <f>IF('Data R6'!C531="","",'Data R6'!C531)</f>
        <v/>
      </c>
      <c r="D5519">
        <f>IF('Data R6'!C531="","",'Data R6'!D531)</f>
        <v/>
      </c>
      <c r="E5519">
        <f>IF('Data R6'!C531="","",'Data R6'!E531)</f>
        <v/>
      </c>
      <c r="F5519">
        <f>IF('Data R6'!C531="","",'Data R6'!F531)</f>
        <v/>
      </c>
      <c r="G5519">
        <f>IF('Data R6'!C531="","",'Data R6'!AD531)</f>
        <v/>
      </c>
      <c r="H5519">
        <f>IF('Data R6'!C531="","",'Data R6'!AC531)</f>
        <v/>
      </c>
      <c r="I5519">
        <f>IF('Data R6'!C531="","",COUNTIF('Data R6'!J531,"&gt;0")+COUNTIF('Data R6'!L531,"&gt;0")+COUNTIF('Data R6'!N531,"&gt;0")+COUNTIF('Data R6'!P531,"&gt;0")+COUNTIF('Data R6'!R531,"&gt;0")+COUNTIF('Data R6'!T531,"&gt;0")+COUNTIF('Data R6'!V531,"&gt;0")+COUNTIF('Data R6'!X531,"&gt;0"))</f>
        <v/>
      </c>
      <c r="J5519">
        <f>IF('Data R6'!C531="","",IF((COUNTIF('Data R6'!K531,"&gt;0")+COUNTIF('Data R6'!M531,"&gt;0")+COUNTIF('Data R6'!O531,"&gt;0")+COUNTIF('Data R6'!Q531,"&gt;0")+COUNTIF('Data R6'!S531,"&gt;0")+COUNTIF('Data R6'!U531,"&gt;0")+COUNTIF('Data R6'!W531,"&gt;0")+COUNTIF('Data R6'!Y531,"&gt;0"))&gt;0,1,0))</f>
        <v/>
      </c>
      <c r="M5519" t="inlineStr">
        <is>
          <t>Data R</t>
        </is>
      </c>
    </row>
    <row r="5520">
      <c r="A5520" t="inlineStr">
        <is>
          <t>Regional 6</t>
        </is>
      </c>
      <c r="B5520">
        <f>IF('Data R6'!C532="","",'Data R6'!B532)</f>
        <v/>
      </c>
      <c r="C5520">
        <f>IF('Data R6'!C532="","",'Data R6'!C532)</f>
        <v/>
      </c>
      <c r="D5520">
        <f>IF('Data R6'!C532="","",'Data R6'!D532)</f>
        <v/>
      </c>
      <c r="E5520">
        <f>IF('Data R6'!C532="","",'Data R6'!E532)</f>
        <v/>
      </c>
      <c r="F5520">
        <f>IF('Data R6'!C532="","",'Data R6'!F532)</f>
        <v/>
      </c>
      <c r="G5520">
        <f>IF('Data R6'!C532="","",'Data R6'!AD532)</f>
        <v/>
      </c>
      <c r="H5520">
        <f>IF('Data R6'!C532="","",'Data R6'!AC532)</f>
        <v/>
      </c>
      <c r="I5520">
        <f>IF('Data R6'!C532="","",COUNTIF('Data R6'!J532,"&gt;0")+COUNTIF('Data R6'!L532,"&gt;0")+COUNTIF('Data R6'!N532,"&gt;0")+COUNTIF('Data R6'!P532,"&gt;0")+COUNTIF('Data R6'!R532,"&gt;0")+COUNTIF('Data R6'!T532,"&gt;0")+COUNTIF('Data R6'!V532,"&gt;0")+COUNTIF('Data R6'!X532,"&gt;0"))</f>
        <v/>
      </c>
      <c r="J5520">
        <f>IF('Data R6'!C532="","",IF((COUNTIF('Data R6'!K532,"&gt;0")+COUNTIF('Data R6'!M532,"&gt;0")+COUNTIF('Data R6'!O532,"&gt;0")+COUNTIF('Data R6'!Q532,"&gt;0")+COUNTIF('Data R6'!S532,"&gt;0")+COUNTIF('Data R6'!U532,"&gt;0")+COUNTIF('Data R6'!W532,"&gt;0")+COUNTIF('Data R6'!Y532,"&gt;0"))&gt;0,1,0))</f>
        <v/>
      </c>
      <c r="M5520" t="inlineStr">
        <is>
          <t>Data R</t>
        </is>
      </c>
    </row>
    <row r="5521">
      <c r="A5521" t="inlineStr">
        <is>
          <t>Regional 6</t>
        </is>
      </c>
      <c r="B5521">
        <f>IF('Data R6'!C533="","",'Data R6'!B533)</f>
        <v/>
      </c>
      <c r="C5521">
        <f>IF('Data R6'!C533="","",'Data R6'!C533)</f>
        <v/>
      </c>
      <c r="D5521">
        <f>IF('Data R6'!C533="","",'Data R6'!D533)</f>
        <v/>
      </c>
      <c r="E5521">
        <f>IF('Data R6'!C533="","",'Data R6'!E533)</f>
        <v/>
      </c>
      <c r="F5521">
        <f>IF('Data R6'!C533="","",'Data R6'!F533)</f>
        <v/>
      </c>
      <c r="G5521">
        <f>IF('Data R6'!C533="","",'Data R6'!AD533)</f>
        <v/>
      </c>
      <c r="H5521">
        <f>IF('Data R6'!C533="","",'Data R6'!AC533)</f>
        <v/>
      </c>
      <c r="I5521">
        <f>IF('Data R6'!C533="","",COUNTIF('Data R6'!J533,"&gt;0")+COUNTIF('Data R6'!L533,"&gt;0")+COUNTIF('Data R6'!N533,"&gt;0")+COUNTIF('Data R6'!P533,"&gt;0")+COUNTIF('Data R6'!R533,"&gt;0")+COUNTIF('Data R6'!T533,"&gt;0")+COUNTIF('Data R6'!V533,"&gt;0")+COUNTIF('Data R6'!X533,"&gt;0"))</f>
        <v/>
      </c>
      <c r="J5521">
        <f>IF('Data R6'!C533="","",IF((COUNTIF('Data R6'!K533,"&gt;0")+COUNTIF('Data R6'!M533,"&gt;0")+COUNTIF('Data R6'!O533,"&gt;0")+COUNTIF('Data R6'!Q533,"&gt;0")+COUNTIF('Data R6'!S533,"&gt;0")+COUNTIF('Data R6'!U533,"&gt;0")+COUNTIF('Data R6'!W533,"&gt;0")+COUNTIF('Data R6'!Y533,"&gt;0"))&gt;0,1,0))</f>
        <v/>
      </c>
      <c r="M5521" t="inlineStr">
        <is>
          <t>Data R</t>
        </is>
      </c>
    </row>
    <row r="5522">
      <c r="A5522" t="inlineStr">
        <is>
          <t>Regional 6</t>
        </is>
      </c>
      <c r="B5522">
        <f>IF('Data R6'!C534="","",'Data R6'!B534)</f>
        <v/>
      </c>
      <c r="C5522">
        <f>IF('Data R6'!C534="","",'Data R6'!C534)</f>
        <v/>
      </c>
      <c r="D5522">
        <f>IF('Data R6'!C534="","",'Data R6'!D534)</f>
        <v/>
      </c>
      <c r="E5522">
        <f>IF('Data R6'!C534="","",'Data R6'!E534)</f>
        <v/>
      </c>
      <c r="F5522">
        <f>IF('Data R6'!C534="","",'Data R6'!F534)</f>
        <v/>
      </c>
      <c r="G5522">
        <f>IF('Data R6'!C534="","",'Data R6'!AD534)</f>
        <v/>
      </c>
      <c r="H5522">
        <f>IF('Data R6'!C534="","",'Data R6'!AC534)</f>
        <v/>
      </c>
      <c r="I5522">
        <f>IF('Data R6'!C534="","",COUNTIF('Data R6'!J534,"&gt;0")+COUNTIF('Data R6'!L534,"&gt;0")+COUNTIF('Data R6'!N534,"&gt;0")+COUNTIF('Data R6'!P534,"&gt;0")+COUNTIF('Data R6'!R534,"&gt;0")+COUNTIF('Data R6'!T534,"&gt;0")+COUNTIF('Data R6'!V534,"&gt;0")+COUNTIF('Data R6'!X534,"&gt;0"))</f>
        <v/>
      </c>
      <c r="J5522">
        <f>IF('Data R6'!C534="","",IF((COUNTIF('Data R6'!K534,"&gt;0")+COUNTIF('Data R6'!M534,"&gt;0")+COUNTIF('Data R6'!O534,"&gt;0")+COUNTIF('Data R6'!Q534,"&gt;0")+COUNTIF('Data R6'!S534,"&gt;0")+COUNTIF('Data R6'!U534,"&gt;0")+COUNTIF('Data R6'!W534,"&gt;0")+COUNTIF('Data R6'!Y534,"&gt;0"))&gt;0,1,0))</f>
        <v/>
      </c>
      <c r="M5522" t="inlineStr">
        <is>
          <t>Data R</t>
        </is>
      </c>
    </row>
    <row r="5523">
      <c r="A5523" t="inlineStr">
        <is>
          <t>Regional 6</t>
        </is>
      </c>
      <c r="B5523">
        <f>IF('Data R6'!C535="","",'Data R6'!B535)</f>
        <v/>
      </c>
      <c r="C5523">
        <f>IF('Data R6'!C535="","",'Data R6'!C535)</f>
        <v/>
      </c>
      <c r="D5523">
        <f>IF('Data R6'!C535="","",'Data R6'!D535)</f>
        <v/>
      </c>
      <c r="E5523">
        <f>IF('Data R6'!C535="","",'Data R6'!E535)</f>
        <v/>
      </c>
      <c r="F5523">
        <f>IF('Data R6'!C535="","",'Data R6'!F535)</f>
        <v/>
      </c>
      <c r="G5523">
        <f>IF('Data R6'!C535="","",'Data R6'!AD535)</f>
        <v/>
      </c>
      <c r="H5523">
        <f>IF('Data R6'!C535="","",'Data R6'!AC535)</f>
        <v/>
      </c>
      <c r="I5523">
        <f>IF('Data R6'!C535="","",COUNTIF('Data R6'!J535,"&gt;0")+COUNTIF('Data R6'!L535,"&gt;0")+COUNTIF('Data R6'!N535,"&gt;0")+COUNTIF('Data R6'!P535,"&gt;0")+COUNTIF('Data R6'!R535,"&gt;0")+COUNTIF('Data R6'!T535,"&gt;0")+COUNTIF('Data R6'!V535,"&gt;0")+COUNTIF('Data R6'!X535,"&gt;0"))</f>
        <v/>
      </c>
      <c r="J5523">
        <f>IF('Data R6'!C535="","",IF((COUNTIF('Data R6'!K535,"&gt;0")+COUNTIF('Data R6'!M535,"&gt;0")+COUNTIF('Data R6'!O535,"&gt;0")+COUNTIF('Data R6'!Q535,"&gt;0")+COUNTIF('Data R6'!S535,"&gt;0")+COUNTIF('Data R6'!U535,"&gt;0")+COUNTIF('Data R6'!W535,"&gt;0")+COUNTIF('Data R6'!Y535,"&gt;0"))&gt;0,1,0))</f>
        <v/>
      </c>
      <c r="M5523" t="inlineStr">
        <is>
          <t>Data R</t>
        </is>
      </c>
    </row>
    <row r="5524">
      <c r="A5524" t="inlineStr">
        <is>
          <t>Regional 6</t>
        </is>
      </c>
      <c r="B5524">
        <f>IF('Data R6'!C536="","",'Data R6'!B536)</f>
        <v/>
      </c>
      <c r="C5524">
        <f>IF('Data R6'!C536="","",'Data R6'!C536)</f>
        <v/>
      </c>
      <c r="D5524">
        <f>IF('Data R6'!C536="","",'Data R6'!D536)</f>
        <v/>
      </c>
      <c r="E5524">
        <f>IF('Data R6'!C536="","",'Data R6'!E536)</f>
        <v/>
      </c>
      <c r="F5524">
        <f>IF('Data R6'!C536="","",'Data R6'!F536)</f>
        <v/>
      </c>
      <c r="G5524">
        <f>IF('Data R6'!C536="","",'Data R6'!AD536)</f>
        <v/>
      </c>
      <c r="H5524">
        <f>IF('Data R6'!C536="","",'Data R6'!AC536)</f>
        <v/>
      </c>
      <c r="I5524">
        <f>IF('Data R6'!C536="","",COUNTIF('Data R6'!J536,"&gt;0")+COUNTIF('Data R6'!L536,"&gt;0")+COUNTIF('Data R6'!N536,"&gt;0")+COUNTIF('Data R6'!P536,"&gt;0")+COUNTIF('Data R6'!R536,"&gt;0")+COUNTIF('Data R6'!T536,"&gt;0")+COUNTIF('Data R6'!V536,"&gt;0")+COUNTIF('Data R6'!X536,"&gt;0"))</f>
        <v/>
      </c>
      <c r="J5524">
        <f>IF('Data R6'!C536="","",IF((COUNTIF('Data R6'!K536,"&gt;0")+COUNTIF('Data R6'!M536,"&gt;0")+COUNTIF('Data R6'!O536,"&gt;0")+COUNTIF('Data R6'!Q536,"&gt;0")+COUNTIF('Data R6'!S536,"&gt;0")+COUNTIF('Data R6'!U536,"&gt;0")+COUNTIF('Data R6'!W536,"&gt;0")+COUNTIF('Data R6'!Y536,"&gt;0"))&gt;0,1,0))</f>
        <v/>
      </c>
      <c r="M5524" t="inlineStr">
        <is>
          <t>Data R</t>
        </is>
      </c>
    </row>
    <row r="5525">
      <c r="A5525" t="inlineStr">
        <is>
          <t>Regional 6</t>
        </is>
      </c>
      <c r="B5525">
        <f>IF('Data R6'!C537="","",'Data R6'!B537)</f>
        <v/>
      </c>
      <c r="C5525">
        <f>IF('Data R6'!C537="","",'Data R6'!C537)</f>
        <v/>
      </c>
      <c r="D5525">
        <f>IF('Data R6'!C537="","",'Data R6'!D537)</f>
        <v/>
      </c>
      <c r="E5525">
        <f>IF('Data R6'!C537="","",'Data R6'!E537)</f>
        <v/>
      </c>
      <c r="F5525">
        <f>IF('Data R6'!C537="","",'Data R6'!F537)</f>
        <v/>
      </c>
      <c r="G5525">
        <f>IF('Data R6'!C537="","",'Data R6'!AD537)</f>
        <v/>
      </c>
      <c r="H5525">
        <f>IF('Data R6'!C537="","",'Data R6'!AC537)</f>
        <v/>
      </c>
      <c r="I5525">
        <f>IF('Data R6'!C537="","",COUNTIF('Data R6'!J537,"&gt;0")+COUNTIF('Data R6'!L537,"&gt;0")+COUNTIF('Data R6'!N537,"&gt;0")+COUNTIF('Data R6'!P537,"&gt;0")+COUNTIF('Data R6'!R537,"&gt;0")+COUNTIF('Data R6'!T537,"&gt;0")+COUNTIF('Data R6'!V537,"&gt;0")+COUNTIF('Data R6'!X537,"&gt;0"))</f>
        <v/>
      </c>
      <c r="J5525">
        <f>IF('Data R6'!C537="","",IF((COUNTIF('Data R6'!K537,"&gt;0")+COUNTIF('Data R6'!M537,"&gt;0")+COUNTIF('Data R6'!O537,"&gt;0")+COUNTIF('Data R6'!Q537,"&gt;0")+COUNTIF('Data R6'!S537,"&gt;0")+COUNTIF('Data R6'!U537,"&gt;0")+COUNTIF('Data R6'!W537,"&gt;0")+COUNTIF('Data R6'!Y537,"&gt;0"))&gt;0,1,0))</f>
        <v/>
      </c>
      <c r="M5525" t="inlineStr">
        <is>
          <t>Data R</t>
        </is>
      </c>
    </row>
    <row r="5526">
      <c r="A5526" t="inlineStr">
        <is>
          <t>Regional 6</t>
        </is>
      </c>
      <c r="B5526">
        <f>IF('Data R6'!C538="","",'Data R6'!B538)</f>
        <v/>
      </c>
      <c r="C5526">
        <f>IF('Data R6'!C538="","",'Data R6'!C538)</f>
        <v/>
      </c>
      <c r="D5526">
        <f>IF('Data R6'!C538="","",'Data R6'!D538)</f>
        <v/>
      </c>
      <c r="E5526">
        <f>IF('Data R6'!C538="","",'Data R6'!E538)</f>
        <v/>
      </c>
      <c r="F5526">
        <f>IF('Data R6'!C538="","",'Data R6'!F538)</f>
        <v/>
      </c>
      <c r="G5526">
        <f>IF('Data R6'!C538="","",'Data R6'!AD538)</f>
        <v/>
      </c>
      <c r="H5526">
        <f>IF('Data R6'!C538="","",'Data R6'!AC538)</f>
        <v/>
      </c>
      <c r="I5526">
        <f>IF('Data R6'!C538="","",COUNTIF('Data R6'!J538,"&gt;0")+COUNTIF('Data R6'!L538,"&gt;0")+COUNTIF('Data R6'!N538,"&gt;0")+COUNTIF('Data R6'!P538,"&gt;0")+COUNTIF('Data R6'!R538,"&gt;0")+COUNTIF('Data R6'!T538,"&gt;0")+COUNTIF('Data R6'!V538,"&gt;0")+COUNTIF('Data R6'!X538,"&gt;0"))</f>
        <v/>
      </c>
      <c r="J5526">
        <f>IF('Data R6'!C538="","",IF((COUNTIF('Data R6'!K538,"&gt;0")+COUNTIF('Data R6'!M538,"&gt;0")+COUNTIF('Data R6'!O538,"&gt;0")+COUNTIF('Data R6'!Q538,"&gt;0")+COUNTIF('Data R6'!S538,"&gt;0")+COUNTIF('Data R6'!U538,"&gt;0")+COUNTIF('Data R6'!W538,"&gt;0")+COUNTIF('Data R6'!Y538,"&gt;0"))&gt;0,1,0))</f>
        <v/>
      </c>
      <c r="M5526" t="inlineStr">
        <is>
          <t>Data R</t>
        </is>
      </c>
    </row>
    <row r="5527">
      <c r="A5527" t="inlineStr">
        <is>
          <t>Regional 6</t>
        </is>
      </c>
      <c r="B5527">
        <f>IF('Data R6'!C539="","",'Data R6'!B539)</f>
        <v/>
      </c>
      <c r="C5527">
        <f>IF('Data R6'!C539="","",'Data R6'!C539)</f>
        <v/>
      </c>
      <c r="D5527">
        <f>IF('Data R6'!C539="","",'Data R6'!D539)</f>
        <v/>
      </c>
      <c r="E5527">
        <f>IF('Data R6'!C539="","",'Data R6'!E539)</f>
        <v/>
      </c>
      <c r="F5527">
        <f>IF('Data R6'!C539="","",'Data R6'!F539)</f>
        <v/>
      </c>
      <c r="G5527">
        <f>IF('Data R6'!C539="","",'Data R6'!AD539)</f>
        <v/>
      </c>
      <c r="H5527">
        <f>IF('Data R6'!C539="","",'Data R6'!AC539)</f>
        <v/>
      </c>
      <c r="I5527">
        <f>IF('Data R6'!C539="","",COUNTIF('Data R6'!J539,"&gt;0")+COUNTIF('Data R6'!L539,"&gt;0")+COUNTIF('Data R6'!N539,"&gt;0")+COUNTIF('Data R6'!P539,"&gt;0")+COUNTIF('Data R6'!R539,"&gt;0")+COUNTIF('Data R6'!T539,"&gt;0")+COUNTIF('Data R6'!V539,"&gt;0")+COUNTIF('Data R6'!X539,"&gt;0"))</f>
        <v/>
      </c>
      <c r="J5527">
        <f>IF('Data R6'!C539="","",IF((COUNTIF('Data R6'!K539,"&gt;0")+COUNTIF('Data R6'!M539,"&gt;0")+COUNTIF('Data R6'!O539,"&gt;0")+COUNTIF('Data R6'!Q539,"&gt;0")+COUNTIF('Data R6'!S539,"&gt;0")+COUNTIF('Data R6'!U539,"&gt;0")+COUNTIF('Data R6'!W539,"&gt;0")+COUNTIF('Data R6'!Y539,"&gt;0"))&gt;0,1,0))</f>
        <v/>
      </c>
      <c r="M5527" t="inlineStr">
        <is>
          <t>Data R</t>
        </is>
      </c>
    </row>
    <row r="5528">
      <c r="A5528" t="inlineStr">
        <is>
          <t>Regional 6</t>
        </is>
      </c>
      <c r="B5528">
        <f>IF('Data R6'!C540="","",'Data R6'!B540)</f>
        <v/>
      </c>
      <c r="C5528">
        <f>IF('Data R6'!C540="","",'Data R6'!C540)</f>
        <v/>
      </c>
      <c r="D5528">
        <f>IF('Data R6'!C540="","",'Data R6'!D540)</f>
        <v/>
      </c>
      <c r="E5528">
        <f>IF('Data R6'!C540="","",'Data R6'!E540)</f>
        <v/>
      </c>
      <c r="F5528">
        <f>IF('Data R6'!C540="","",'Data R6'!F540)</f>
        <v/>
      </c>
      <c r="G5528">
        <f>IF('Data R6'!C540="","",'Data R6'!AD540)</f>
        <v/>
      </c>
      <c r="H5528">
        <f>IF('Data R6'!C540="","",'Data R6'!AC540)</f>
        <v/>
      </c>
      <c r="I5528">
        <f>IF('Data R6'!C540="","",COUNTIF('Data R6'!J540,"&gt;0")+COUNTIF('Data R6'!L540,"&gt;0")+COUNTIF('Data R6'!N540,"&gt;0")+COUNTIF('Data R6'!P540,"&gt;0")+COUNTIF('Data R6'!R540,"&gt;0")+COUNTIF('Data R6'!T540,"&gt;0")+COUNTIF('Data R6'!V540,"&gt;0")+COUNTIF('Data R6'!X540,"&gt;0"))</f>
        <v/>
      </c>
      <c r="J5528">
        <f>IF('Data R6'!C540="","",IF((COUNTIF('Data R6'!K540,"&gt;0")+COUNTIF('Data R6'!M540,"&gt;0")+COUNTIF('Data R6'!O540,"&gt;0")+COUNTIF('Data R6'!Q540,"&gt;0")+COUNTIF('Data R6'!S540,"&gt;0")+COUNTIF('Data R6'!U540,"&gt;0")+COUNTIF('Data R6'!W540,"&gt;0")+COUNTIF('Data R6'!Y540,"&gt;0"))&gt;0,1,0))</f>
        <v/>
      </c>
      <c r="M5528" t="inlineStr">
        <is>
          <t>Data R</t>
        </is>
      </c>
    </row>
    <row r="5529">
      <c r="A5529" t="inlineStr">
        <is>
          <t>Regional 6</t>
        </is>
      </c>
      <c r="B5529">
        <f>IF('Data R6'!C541="","",'Data R6'!B541)</f>
        <v/>
      </c>
      <c r="C5529">
        <f>IF('Data R6'!C541="","",'Data R6'!C541)</f>
        <v/>
      </c>
      <c r="D5529">
        <f>IF('Data R6'!C541="","",'Data R6'!D541)</f>
        <v/>
      </c>
      <c r="E5529">
        <f>IF('Data R6'!C541="","",'Data R6'!E541)</f>
        <v/>
      </c>
      <c r="F5529">
        <f>IF('Data R6'!C541="","",'Data R6'!F541)</f>
        <v/>
      </c>
      <c r="G5529">
        <f>IF('Data R6'!C541="","",'Data R6'!AD541)</f>
        <v/>
      </c>
      <c r="H5529">
        <f>IF('Data R6'!C541="","",'Data R6'!AC541)</f>
        <v/>
      </c>
      <c r="I5529">
        <f>IF('Data R6'!C541="","",COUNTIF('Data R6'!J541,"&gt;0")+COUNTIF('Data R6'!L541,"&gt;0")+COUNTIF('Data R6'!N541,"&gt;0")+COUNTIF('Data R6'!P541,"&gt;0")+COUNTIF('Data R6'!R541,"&gt;0")+COUNTIF('Data R6'!T541,"&gt;0")+COUNTIF('Data R6'!V541,"&gt;0")+COUNTIF('Data R6'!X541,"&gt;0"))</f>
        <v/>
      </c>
      <c r="J5529">
        <f>IF('Data R6'!C541="","",IF((COUNTIF('Data R6'!K541,"&gt;0")+COUNTIF('Data R6'!M541,"&gt;0")+COUNTIF('Data R6'!O541,"&gt;0")+COUNTIF('Data R6'!Q541,"&gt;0")+COUNTIF('Data R6'!S541,"&gt;0")+COUNTIF('Data R6'!U541,"&gt;0")+COUNTIF('Data R6'!W541,"&gt;0")+COUNTIF('Data R6'!Y541,"&gt;0"))&gt;0,1,0))</f>
        <v/>
      </c>
      <c r="M5529" t="inlineStr">
        <is>
          <t>Data R</t>
        </is>
      </c>
    </row>
    <row r="5530">
      <c r="A5530" t="inlineStr">
        <is>
          <t>Regional 6</t>
        </is>
      </c>
      <c r="B5530">
        <f>IF('Data R6'!C542="","",'Data R6'!B542)</f>
        <v/>
      </c>
      <c r="C5530">
        <f>IF('Data R6'!C542="","",'Data R6'!C542)</f>
        <v/>
      </c>
      <c r="D5530">
        <f>IF('Data R6'!C542="","",'Data R6'!D542)</f>
        <v/>
      </c>
      <c r="E5530">
        <f>IF('Data R6'!C542="","",'Data R6'!E542)</f>
        <v/>
      </c>
      <c r="F5530">
        <f>IF('Data R6'!C542="","",'Data R6'!F542)</f>
        <v/>
      </c>
      <c r="G5530">
        <f>IF('Data R6'!C542="","",'Data R6'!AD542)</f>
        <v/>
      </c>
      <c r="H5530">
        <f>IF('Data R6'!C542="","",'Data R6'!AC542)</f>
        <v/>
      </c>
      <c r="I5530">
        <f>IF('Data R6'!C542="","",COUNTIF('Data R6'!J542,"&gt;0")+COUNTIF('Data R6'!L542,"&gt;0")+COUNTIF('Data R6'!N542,"&gt;0")+COUNTIF('Data R6'!P542,"&gt;0")+COUNTIF('Data R6'!R542,"&gt;0")+COUNTIF('Data R6'!T542,"&gt;0")+COUNTIF('Data R6'!V542,"&gt;0")+COUNTIF('Data R6'!X542,"&gt;0"))</f>
        <v/>
      </c>
      <c r="J5530">
        <f>IF('Data R6'!C542="","",IF((COUNTIF('Data R6'!K542,"&gt;0")+COUNTIF('Data R6'!M542,"&gt;0")+COUNTIF('Data R6'!O542,"&gt;0")+COUNTIF('Data R6'!Q542,"&gt;0")+COUNTIF('Data R6'!S542,"&gt;0")+COUNTIF('Data R6'!U542,"&gt;0")+COUNTIF('Data R6'!W542,"&gt;0")+COUNTIF('Data R6'!Y542,"&gt;0"))&gt;0,1,0))</f>
        <v/>
      </c>
      <c r="M5530" t="inlineStr">
        <is>
          <t>Data R</t>
        </is>
      </c>
    </row>
    <row r="5531">
      <c r="A5531" t="inlineStr">
        <is>
          <t>Regional 6</t>
        </is>
      </c>
      <c r="B5531">
        <f>IF('Data R6'!C543="","",'Data R6'!B543)</f>
        <v/>
      </c>
      <c r="C5531">
        <f>IF('Data R6'!C543="","",'Data R6'!C543)</f>
        <v/>
      </c>
      <c r="D5531">
        <f>IF('Data R6'!C543="","",'Data R6'!D543)</f>
        <v/>
      </c>
      <c r="E5531">
        <f>IF('Data R6'!C543="","",'Data R6'!E543)</f>
        <v/>
      </c>
      <c r="F5531">
        <f>IF('Data R6'!C543="","",'Data R6'!F543)</f>
        <v/>
      </c>
      <c r="G5531">
        <f>IF('Data R6'!C543="","",'Data R6'!AD543)</f>
        <v/>
      </c>
      <c r="H5531">
        <f>IF('Data R6'!C543="","",'Data R6'!AC543)</f>
        <v/>
      </c>
      <c r="I5531">
        <f>IF('Data R6'!C543="","",COUNTIF('Data R6'!J543,"&gt;0")+COUNTIF('Data R6'!L543,"&gt;0")+COUNTIF('Data R6'!N543,"&gt;0")+COUNTIF('Data R6'!P543,"&gt;0")+COUNTIF('Data R6'!R543,"&gt;0")+COUNTIF('Data R6'!T543,"&gt;0")+COUNTIF('Data R6'!V543,"&gt;0")+COUNTIF('Data R6'!X543,"&gt;0"))</f>
        <v/>
      </c>
      <c r="J5531">
        <f>IF('Data R6'!C543="","",IF((COUNTIF('Data R6'!K543,"&gt;0")+COUNTIF('Data R6'!M543,"&gt;0")+COUNTIF('Data R6'!O543,"&gt;0")+COUNTIF('Data R6'!Q543,"&gt;0")+COUNTIF('Data R6'!S543,"&gt;0")+COUNTIF('Data R6'!U543,"&gt;0")+COUNTIF('Data R6'!W543,"&gt;0")+COUNTIF('Data R6'!Y543,"&gt;0"))&gt;0,1,0))</f>
        <v/>
      </c>
      <c r="M5531" t="inlineStr">
        <is>
          <t>Data R</t>
        </is>
      </c>
    </row>
    <row r="5532">
      <c r="A5532" t="inlineStr">
        <is>
          <t>Regional 6</t>
        </is>
      </c>
      <c r="B5532">
        <f>IF('Data R6'!C544="","",'Data R6'!B544)</f>
        <v/>
      </c>
      <c r="C5532">
        <f>IF('Data R6'!C544="","",'Data R6'!C544)</f>
        <v/>
      </c>
      <c r="D5532">
        <f>IF('Data R6'!C544="","",'Data R6'!D544)</f>
        <v/>
      </c>
      <c r="E5532">
        <f>IF('Data R6'!C544="","",'Data R6'!E544)</f>
        <v/>
      </c>
      <c r="F5532">
        <f>IF('Data R6'!C544="","",'Data R6'!F544)</f>
        <v/>
      </c>
      <c r="G5532">
        <f>IF('Data R6'!C544="","",'Data R6'!AD544)</f>
        <v/>
      </c>
      <c r="H5532">
        <f>IF('Data R6'!C544="","",'Data R6'!AC544)</f>
        <v/>
      </c>
      <c r="I5532">
        <f>IF('Data R6'!C544="","",COUNTIF('Data R6'!J544,"&gt;0")+COUNTIF('Data R6'!L544,"&gt;0")+COUNTIF('Data R6'!N544,"&gt;0")+COUNTIF('Data R6'!P544,"&gt;0")+COUNTIF('Data R6'!R544,"&gt;0")+COUNTIF('Data R6'!T544,"&gt;0")+COUNTIF('Data R6'!V544,"&gt;0")+COUNTIF('Data R6'!X544,"&gt;0"))</f>
        <v/>
      </c>
      <c r="J5532">
        <f>IF('Data R6'!C544="","",IF((COUNTIF('Data R6'!K544,"&gt;0")+COUNTIF('Data R6'!M544,"&gt;0")+COUNTIF('Data R6'!O544,"&gt;0")+COUNTIF('Data R6'!Q544,"&gt;0")+COUNTIF('Data R6'!S544,"&gt;0")+COUNTIF('Data R6'!U544,"&gt;0")+COUNTIF('Data R6'!W544,"&gt;0")+COUNTIF('Data R6'!Y544,"&gt;0"))&gt;0,1,0))</f>
        <v/>
      </c>
      <c r="M5532" t="inlineStr">
        <is>
          <t>Data R</t>
        </is>
      </c>
    </row>
    <row r="5533">
      <c r="A5533" t="inlineStr">
        <is>
          <t>Regional 6</t>
        </is>
      </c>
      <c r="B5533">
        <f>IF('Data R6'!C545="","",'Data R6'!B545)</f>
        <v/>
      </c>
      <c r="C5533">
        <f>IF('Data R6'!C545="","",'Data R6'!C545)</f>
        <v/>
      </c>
      <c r="D5533">
        <f>IF('Data R6'!C545="","",'Data R6'!D545)</f>
        <v/>
      </c>
      <c r="E5533">
        <f>IF('Data R6'!C545="","",'Data R6'!E545)</f>
        <v/>
      </c>
      <c r="F5533">
        <f>IF('Data R6'!C545="","",'Data R6'!F545)</f>
        <v/>
      </c>
      <c r="G5533">
        <f>IF('Data R6'!C545="","",'Data R6'!AD545)</f>
        <v/>
      </c>
      <c r="H5533">
        <f>IF('Data R6'!C545="","",'Data R6'!AC545)</f>
        <v/>
      </c>
      <c r="I5533">
        <f>IF('Data R6'!C545="","",COUNTIF('Data R6'!J545,"&gt;0")+COUNTIF('Data R6'!L545,"&gt;0")+COUNTIF('Data R6'!N545,"&gt;0")+COUNTIF('Data R6'!P545,"&gt;0")+COUNTIF('Data R6'!R545,"&gt;0")+COUNTIF('Data R6'!T545,"&gt;0")+COUNTIF('Data R6'!V545,"&gt;0")+COUNTIF('Data R6'!X545,"&gt;0"))</f>
        <v/>
      </c>
      <c r="J5533">
        <f>IF('Data R6'!C545="","",IF((COUNTIF('Data R6'!K545,"&gt;0")+COUNTIF('Data R6'!M545,"&gt;0")+COUNTIF('Data R6'!O545,"&gt;0")+COUNTIF('Data R6'!Q545,"&gt;0")+COUNTIF('Data R6'!S545,"&gt;0")+COUNTIF('Data R6'!U545,"&gt;0")+COUNTIF('Data R6'!W545,"&gt;0")+COUNTIF('Data R6'!Y545,"&gt;0"))&gt;0,1,0))</f>
        <v/>
      </c>
      <c r="M5533" t="inlineStr">
        <is>
          <t>Data R</t>
        </is>
      </c>
    </row>
    <row r="5534">
      <c r="A5534" t="inlineStr">
        <is>
          <t>Regional 6</t>
        </is>
      </c>
      <c r="B5534">
        <f>IF('Data R6'!C546="","",'Data R6'!B546)</f>
        <v/>
      </c>
      <c r="C5534">
        <f>IF('Data R6'!C546="","",'Data R6'!C546)</f>
        <v/>
      </c>
      <c r="D5534">
        <f>IF('Data R6'!C546="","",'Data R6'!D546)</f>
        <v/>
      </c>
      <c r="E5534">
        <f>IF('Data R6'!C546="","",'Data R6'!E546)</f>
        <v/>
      </c>
      <c r="F5534">
        <f>IF('Data R6'!C546="","",'Data R6'!F546)</f>
        <v/>
      </c>
      <c r="G5534">
        <f>IF('Data R6'!C546="","",'Data R6'!AD546)</f>
        <v/>
      </c>
      <c r="H5534">
        <f>IF('Data R6'!C546="","",'Data R6'!AC546)</f>
        <v/>
      </c>
      <c r="I5534">
        <f>IF('Data R6'!C546="","",COUNTIF('Data R6'!J546,"&gt;0")+COUNTIF('Data R6'!L546,"&gt;0")+COUNTIF('Data R6'!N546,"&gt;0")+COUNTIF('Data R6'!P546,"&gt;0")+COUNTIF('Data R6'!R546,"&gt;0")+COUNTIF('Data R6'!T546,"&gt;0")+COUNTIF('Data R6'!V546,"&gt;0")+COUNTIF('Data R6'!X546,"&gt;0"))</f>
        <v/>
      </c>
      <c r="J5534">
        <f>IF('Data R6'!C546="","",IF((COUNTIF('Data R6'!K546,"&gt;0")+COUNTIF('Data R6'!M546,"&gt;0")+COUNTIF('Data R6'!O546,"&gt;0")+COUNTIF('Data R6'!Q546,"&gt;0")+COUNTIF('Data R6'!S546,"&gt;0")+COUNTIF('Data R6'!U546,"&gt;0")+COUNTIF('Data R6'!W546,"&gt;0")+COUNTIF('Data R6'!Y546,"&gt;0"))&gt;0,1,0))</f>
        <v/>
      </c>
      <c r="M5534" t="inlineStr">
        <is>
          <t>Data R</t>
        </is>
      </c>
    </row>
    <row r="5535">
      <c r="A5535" t="inlineStr">
        <is>
          <t>Regional 6</t>
        </is>
      </c>
      <c r="B5535">
        <f>IF('Data R6'!C547="","",'Data R6'!B547)</f>
        <v/>
      </c>
      <c r="C5535">
        <f>IF('Data R6'!C547="","",'Data R6'!C547)</f>
        <v/>
      </c>
      <c r="D5535">
        <f>IF('Data R6'!C547="","",'Data R6'!D547)</f>
        <v/>
      </c>
      <c r="E5535">
        <f>IF('Data R6'!C547="","",'Data R6'!E547)</f>
        <v/>
      </c>
      <c r="F5535">
        <f>IF('Data R6'!C547="","",'Data R6'!F547)</f>
        <v/>
      </c>
      <c r="G5535">
        <f>IF('Data R6'!C547="","",'Data R6'!AD547)</f>
        <v/>
      </c>
      <c r="H5535">
        <f>IF('Data R6'!C547="","",'Data R6'!AC547)</f>
        <v/>
      </c>
      <c r="I5535">
        <f>IF('Data R6'!C547="","",COUNTIF('Data R6'!J547,"&gt;0")+COUNTIF('Data R6'!L547,"&gt;0")+COUNTIF('Data R6'!N547,"&gt;0")+COUNTIF('Data R6'!P547,"&gt;0")+COUNTIF('Data R6'!R547,"&gt;0")+COUNTIF('Data R6'!T547,"&gt;0")+COUNTIF('Data R6'!V547,"&gt;0")+COUNTIF('Data R6'!X547,"&gt;0"))</f>
        <v/>
      </c>
      <c r="J5535">
        <f>IF('Data R6'!C547="","",IF((COUNTIF('Data R6'!K547,"&gt;0")+COUNTIF('Data R6'!M547,"&gt;0")+COUNTIF('Data R6'!O547,"&gt;0")+COUNTIF('Data R6'!Q547,"&gt;0")+COUNTIF('Data R6'!S547,"&gt;0")+COUNTIF('Data R6'!U547,"&gt;0")+COUNTIF('Data R6'!W547,"&gt;0")+COUNTIF('Data R6'!Y547,"&gt;0"))&gt;0,1,0))</f>
        <v/>
      </c>
      <c r="M5535" t="inlineStr">
        <is>
          <t>Data R</t>
        </is>
      </c>
    </row>
    <row r="5536">
      <c r="A5536" t="inlineStr">
        <is>
          <t>Regional 6</t>
        </is>
      </c>
      <c r="B5536">
        <f>IF('Data R6'!C548="","",'Data R6'!B548)</f>
        <v/>
      </c>
      <c r="C5536">
        <f>IF('Data R6'!C548="","",'Data R6'!C548)</f>
        <v/>
      </c>
      <c r="D5536">
        <f>IF('Data R6'!C548="","",'Data R6'!D548)</f>
        <v/>
      </c>
      <c r="E5536">
        <f>IF('Data R6'!C548="","",'Data R6'!E548)</f>
        <v/>
      </c>
      <c r="F5536">
        <f>IF('Data R6'!C548="","",'Data R6'!F548)</f>
        <v/>
      </c>
      <c r="G5536">
        <f>IF('Data R6'!C548="","",'Data R6'!AD548)</f>
        <v/>
      </c>
      <c r="H5536">
        <f>IF('Data R6'!C548="","",'Data R6'!AC548)</f>
        <v/>
      </c>
      <c r="I5536">
        <f>IF('Data R6'!C548="","",COUNTIF('Data R6'!J548,"&gt;0")+COUNTIF('Data R6'!L548,"&gt;0")+COUNTIF('Data R6'!N548,"&gt;0")+COUNTIF('Data R6'!P548,"&gt;0")+COUNTIF('Data R6'!R548,"&gt;0")+COUNTIF('Data R6'!T548,"&gt;0")+COUNTIF('Data R6'!V548,"&gt;0")+COUNTIF('Data R6'!X548,"&gt;0"))</f>
        <v/>
      </c>
      <c r="J5536">
        <f>IF('Data R6'!C548="","",IF((COUNTIF('Data R6'!K548,"&gt;0")+COUNTIF('Data R6'!M548,"&gt;0")+COUNTIF('Data R6'!O548,"&gt;0")+COUNTIF('Data R6'!Q548,"&gt;0")+COUNTIF('Data R6'!S548,"&gt;0")+COUNTIF('Data R6'!U548,"&gt;0")+COUNTIF('Data R6'!W548,"&gt;0")+COUNTIF('Data R6'!Y548,"&gt;0"))&gt;0,1,0))</f>
        <v/>
      </c>
      <c r="M5536" t="inlineStr">
        <is>
          <t>Data R</t>
        </is>
      </c>
    </row>
    <row r="5537">
      <c r="A5537" t="inlineStr">
        <is>
          <t>Regional 6</t>
        </is>
      </c>
      <c r="B5537">
        <f>IF('Data R6'!C549="","",'Data R6'!B549)</f>
        <v/>
      </c>
      <c r="C5537">
        <f>IF('Data R6'!C549="","",'Data R6'!C549)</f>
        <v/>
      </c>
      <c r="D5537">
        <f>IF('Data R6'!C549="","",'Data R6'!D549)</f>
        <v/>
      </c>
      <c r="E5537">
        <f>IF('Data R6'!C549="","",'Data R6'!E549)</f>
        <v/>
      </c>
      <c r="F5537">
        <f>IF('Data R6'!C549="","",'Data R6'!F549)</f>
        <v/>
      </c>
      <c r="G5537">
        <f>IF('Data R6'!C549="","",'Data R6'!AD549)</f>
        <v/>
      </c>
      <c r="H5537">
        <f>IF('Data R6'!C549="","",'Data R6'!AC549)</f>
        <v/>
      </c>
      <c r="I5537">
        <f>IF('Data R6'!C549="","",COUNTIF('Data R6'!J549,"&gt;0")+COUNTIF('Data R6'!L549,"&gt;0")+COUNTIF('Data R6'!N549,"&gt;0")+COUNTIF('Data R6'!P549,"&gt;0")+COUNTIF('Data R6'!R549,"&gt;0")+COUNTIF('Data R6'!T549,"&gt;0")+COUNTIF('Data R6'!V549,"&gt;0")+COUNTIF('Data R6'!X549,"&gt;0"))</f>
        <v/>
      </c>
      <c r="J5537">
        <f>IF('Data R6'!C549="","",IF((COUNTIF('Data R6'!K549,"&gt;0")+COUNTIF('Data R6'!M549,"&gt;0")+COUNTIF('Data R6'!O549,"&gt;0")+COUNTIF('Data R6'!Q549,"&gt;0")+COUNTIF('Data R6'!S549,"&gt;0")+COUNTIF('Data R6'!U549,"&gt;0")+COUNTIF('Data R6'!W549,"&gt;0")+COUNTIF('Data R6'!Y549,"&gt;0"))&gt;0,1,0))</f>
        <v/>
      </c>
      <c r="M5537" t="inlineStr">
        <is>
          <t>Data R</t>
        </is>
      </c>
    </row>
    <row r="5538">
      <c r="A5538" t="inlineStr">
        <is>
          <t>Regional 6</t>
        </is>
      </c>
      <c r="B5538">
        <f>IF('Data R6'!C550="","",'Data R6'!B550)</f>
        <v/>
      </c>
      <c r="C5538">
        <f>IF('Data R6'!C550="","",'Data R6'!C550)</f>
        <v/>
      </c>
      <c r="D5538">
        <f>IF('Data R6'!C550="","",'Data R6'!D550)</f>
        <v/>
      </c>
      <c r="E5538">
        <f>IF('Data R6'!C550="","",'Data R6'!E550)</f>
        <v/>
      </c>
      <c r="F5538">
        <f>IF('Data R6'!C550="","",'Data R6'!F550)</f>
        <v/>
      </c>
      <c r="G5538">
        <f>IF('Data R6'!C550="","",'Data R6'!AD550)</f>
        <v/>
      </c>
      <c r="H5538">
        <f>IF('Data R6'!C550="","",'Data R6'!AC550)</f>
        <v/>
      </c>
      <c r="I5538">
        <f>IF('Data R6'!C550="","",COUNTIF('Data R6'!J550,"&gt;0")+COUNTIF('Data R6'!L550,"&gt;0")+COUNTIF('Data R6'!N550,"&gt;0")+COUNTIF('Data R6'!P550,"&gt;0")+COUNTIF('Data R6'!R550,"&gt;0")+COUNTIF('Data R6'!T550,"&gt;0")+COUNTIF('Data R6'!V550,"&gt;0")+COUNTIF('Data R6'!X550,"&gt;0"))</f>
        <v/>
      </c>
      <c r="J5538">
        <f>IF('Data R6'!C550="","",IF((COUNTIF('Data R6'!K550,"&gt;0")+COUNTIF('Data R6'!M550,"&gt;0")+COUNTIF('Data R6'!O550,"&gt;0")+COUNTIF('Data R6'!Q550,"&gt;0")+COUNTIF('Data R6'!S550,"&gt;0")+COUNTIF('Data R6'!U550,"&gt;0")+COUNTIF('Data R6'!W550,"&gt;0")+COUNTIF('Data R6'!Y550,"&gt;0"))&gt;0,1,0))</f>
        <v/>
      </c>
      <c r="M5538" t="inlineStr">
        <is>
          <t>Data R</t>
        </is>
      </c>
    </row>
    <row r="5539">
      <c r="A5539" t="inlineStr">
        <is>
          <t>Regional 6</t>
        </is>
      </c>
      <c r="B5539">
        <f>IF('Data R6'!C551="","",'Data R6'!B551)</f>
        <v/>
      </c>
      <c r="C5539">
        <f>IF('Data R6'!C551="","",'Data R6'!C551)</f>
        <v/>
      </c>
      <c r="D5539">
        <f>IF('Data R6'!C551="","",'Data R6'!D551)</f>
        <v/>
      </c>
      <c r="E5539">
        <f>IF('Data R6'!C551="","",'Data R6'!E551)</f>
        <v/>
      </c>
      <c r="F5539">
        <f>IF('Data R6'!C551="","",'Data R6'!F551)</f>
        <v/>
      </c>
      <c r="G5539">
        <f>IF('Data R6'!C551="","",'Data R6'!AD551)</f>
        <v/>
      </c>
      <c r="H5539">
        <f>IF('Data R6'!C551="","",'Data R6'!AC551)</f>
        <v/>
      </c>
      <c r="I5539">
        <f>IF('Data R6'!C551="","",COUNTIF('Data R6'!J551,"&gt;0")+COUNTIF('Data R6'!L551,"&gt;0")+COUNTIF('Data R6'!N551,"&gt;0")+COUNTIF('Data R6'!P551,"&gt;0")+COUNTIF('Data R6'!R551,"&gt;0")+COUNTIF('Data R6'!T551,"&gt;0")+COUNTIF('Data R6'!V551,"&gt;0")+COUNTIF('Data R6'!X551,"&gt;0"))</f>
        <v/>
      </c>
      <c r="J5539">
        <f>IF('Data R6'!C551="","",IF((COUNTIF('Data R6'!K551,"&gt;0")+COUNTIF('Data R6'!M551,"&gt;0")+COUNTIF('Data R6'!O551,"&gt;0")+COUNTIF('Data R6'!Q551,"&gt;0")+COUNTIF('Data R6'!S551,"&gt;0")+COUNTIF('Data R6'!U551,"&gt;0")+COUNTIF('Data R6'!W551,"&gt;0")+COUNTIF('Data R6'!Y551,"&gt;0"))&gt;0,1,0))</f>
        <v/>
      </c>
      <c r="M5539" t="inlineStr">
        <is>
          <t>Data R</t>
        </is>
      </c>
    </row>
    <row r="5540">
      <c r="A5540" t="inlineStr">
        <is>
          <t>Regional 6</t>
        </is>
      </c>
      <c r="B5540">
        <f>IF('Data R6'!C552="","",'Data R6'!B552)</f>
        <v/>
      </c>
      <c r="C5540">
        <f>IF('Data R6'!C552="","",'Data R6'!C552)</f>
        <v/>
      </c>
      <c r="D5540">
        <f>IF('Data R6'!C552="","",'Data R6'!D552)</f>
        <v/>
      </c>
      <c r="E5540">
        <f>IF('Data R6'!C552="","",'Data R6'!E552)</f>
        <v/>
      </c>
      <c r="F5540">
        <f>IF('Data R6'!C552="","",'Data R6'!F552)</f>
        <v/>
      </c>
      <c r="G5540">
        <f>IF('Data R6'!C552="","",'Data R6'!AD552)</f>
        <v/>
      </c>
      <c r="H5540">
        <f>IF('Data R6'!C552="","",'Data R6'!AC552)</f>
        <v/>
      </c>
      <c r="I5540">
        <f>IF('Data R6'!C552="","",COUNTIF('Data R6'!J552,"&gt;0")+COUNTIF('Data R6'!L552,"&gt;0")+COUNTIF('Data R6'!N552,"&gt;0")+COUNTIF('Data R6'!P552,"&gt;0")+COUNTIF('Data R6'!R552,"&gt;0")+COUNTIF('Data R6'!T552,"&gt;0")+COUNTIF('Data R6'!V552,"&gt;0")+COUNTIF('Data R6'!X552,"&gt;0"))</f>
        <v/>
      </c>
      <c r="J5540">
        <f>IF('Data R6'!C552="","",IF((COUNTIF('Data R6'!K552,"&gt;0")+COUNTIF('Data R6'!M552,"&gt;0")+COUNTIF('Data R6'!O552,"&gt;0")+COUNTIF('Data R6'!Q552,"&gt;0")+COUNTIF('Data R6'!S552,"&gt;0")+COUNTIF('Data R6'!U552,"&gt;0")+COUNTIF('Data R6'!W552,"&gt;0")+COUNTIF('Data R6'!Y552,"&gt;0"))&gt;0,1,0))</f>
        <v/>
      </c>
      <c r="M5540" t="inlineStr">
        <is>
          <t>Data R</t>
        </is>
      </c>
    </row>
    <row r="5541">
      <c r="A5541" t="inlineStr">
        <is>
          <t>Regional 6</t>
        </is>
      </c>
      <c r="B5541">
        <f>IF('Data R6'!C553="","",'Data R6'!B553)</f>
        <v/>
      </c>
      <c r="C5541">
        <f>IF('Data R6'!C553="","",'Data R6'!C553)</f>
        <v/>
      </c>
      <c r="D5541">
        <f>IF('Data R6'!C553="","",'Data R6'!D553)</f>
        <v/>
      </c>
      <c r="E5541">
        <f>IF('Data R6'!C553="","",'Data R6'!E553)</f>
        <v/>
      </c>
      <c r="F5541">
        <f>IF('Data R6'!C553="","",'Data R6'!F553)</f>
        <v/>
      </c>
      <c r="G5541">
        <f>IF('Data R6'!C553="","",'Data R6'!AD553)</f>
        <v/>
      </c>
      <c r="H5541">
        <f>IF('Data R6'!C553="","",'Data R6'!AC553)</f>
        <v/>
      </c>
      <c r="I5541">
        <f>IF('Data R6'!C553="","",COUNTIF('Data R6'!J553,"&gt;0")+COUNTIF('Data R6'!L553,"&gt;0")+COUNTIF('Data R6'!N553,"&gt;0")+COUNTIF('Data R6'!P553,"&gt;0")+COUNTIF('Data R6'!R553,"&gt;0")+COUNTIF('Data R6'!T553,"&gt;0")+COUNTIF('Data R6'!V553,"&gt;0")+COUNTIF('Data R6'!X553,"&gt;0"))</f>
        <v/>
      </c>
      <c r="J5541">
        <f>IF('Data R6'!C553="","",IF((COUNTIF('Data R6'!K553,"&gt;0")+COUNTIF('Data R6'!M553,"&gt;0")+COUNTIF('Data R6'!O553,"&gt;0")+COUNTIF('Data R6'!Q553,"&gt;0")+COUNTIF('Data R6'!S553,"&gt;0")+COUNTIF('Data R6'!U553,"&gt;0")+COUNTIF('Data R6'!W553,"&gt;0")+COUNTIF('Data R6'!Y553,"&gt;0"))&gt;0,1,0))</f>
        <v/>
      </c>
      <c r="M5541" t="inlineStr">
        <is>
          <t>Data R</t>
        </is>
      </c>
    </row>
    <row r="5542">
      <c r="A5542" t="inlineStr">
        <is>
          <t>Regional 6</t>
        </is>
      </c>
      <c r="B5542">
        <f>IF('Data R6'!C554="","",'Data R6'!B554)</f>
        <v/>
      </c>
      <c r="C5542">
        <f>IF('Data R6'!C554="","",'Data R6'!C554)</f>
        <v/>
      </c>
      <c r="D5542">
        <f>IF('Data R6'!C554="","",'Data R6'!D554)</f>
        <v/>
      </c>
      <c r="E5542">
        <f>IF('Data R6'!C554="","",'Data R6'!E554)</f>
        <v/>
      </c>
      <c r="F5542">
        <f>IF('Data R6'!C554="","",'Data R6'!F554)</f>
        <v/>
      </c>
      <c r="G5542">
        <f>IF('Data R6'!C554="","",'Data R6'!AD554)</f>
        <v/>
      </c>
      <c r="H5542">
        <f>IF('Data R6'!C554="","",'Data R6'!AC554)</f>
        <v/>
      </c>
      <c r="I5542">
        <f>IF('Data R6'!C554="","",COUNTIF('Data R6'!J554,"&gt;0")+COUNTIF('Data R6'!L554,"&gt;0")+COUNTIF('Data R6'!N554,"&gt;0")+COUNTIF('Data R6'!P554,"&gt;0")+COUNTIF('Data R6'!R554,"&gt;0")+COUNTIF('Data R6'!T554,"&gt;0")+COUNTIF('Data R6'!V554,"&gt;0")+COUNTIF('Data R6'!X554,"&gt;0"))</f>
        <v/>
      </c>
      <c r="J5542">
        <f>IF('Data R6'!C554="","",IF((COUNTIF('Data R6'!K554,"&gt;0")+COUNTIF('Data R6'!M554,"&gt;0")+COUNTIF('Data R6'!O554,"&gt;0")+COUNTIF('Data R6'!Q554,"&gt;0")+COUNTIF('Data R6'!S554,"&gt;0")+COUNTIF('Data R6'!U554,"&gt;0")+COUNTIF('Data R6'!W554,"&gt;0")+COUNTIF('Data R6'!Y554,"&gt;0"))&gt;0,1,0))</f>
        <v/>
      </c>
      <c r="M5542" t="inlineStr">
        <is>
          <t>Data R</t>
        </is>
      </c>
    </row>
    <row r="5543">
      <c r="A5543" t="inlineStr">
        <is>
          <t>Regional 6</t>
        </is>
      </c>
      <c r="B5543">
        <f>IF('Data R6'!C555="","",'Data R6'!B555)</f>
        <v/>
      </c>
      <c r="C5543">
        <f>IF('Data R6'!C555="","",'Data R6'!C555)</f>
        <v/>
      </c>
      <c r="D5543">
        <f>IF('Data R6'!C555="","",'Data R6'!D555)</f>
        <v/>
      </c>
      <c r="E5543">
        <f>IF('Data R6'!C555="","",'Data R6'!E555)</f>
        <v/>
      </c>
      <c r="F5543">
        <f>IF('Data R6'!C555="","",'Data R6'!F555)</f>
        <v/>
      </c>
      <c r="G5543">
        <f>IF('Data R6'!C555="","",'Data R6'!AD555)</f>
        <v/>
      </c>
      <c r="H5543">
        <f>IF('Data R6'!C555="","",'Data R6'!AC555)</f>
        <v/>
      </c>
      <c r="I5543">
        <f>IF('Data R6'!C555="","",COUNTIF('Data R6'!J555,"&gt;0")+COUNTIF('Data R6'!L555,"&gt;0")+COUNTIF('Data R6'!N555,"&gt;0")+COUNTIF('Data R6'!P555,"&gt;0")+COUNTIF('Data R6'!R555,"&gt;0")+COUNTIF('Data R6'!T555,"&gt;0")+COUNTIF('Data R6'!V555,"&gt;0")+COUNTIF('Data R6'!X555,"&gt;0"))</f>
        <v/>
      </c>
      <c r="J5543">
        <f>IF('Data R6'!C555="","",IF((COUNTIF('Data R6'!K555,"&gt;0")+COUNTIF('Data R6'!M555,"&gt;0")+COUNTIF('Data R6'!O555,"&gt;0")+COUNTIF('Data R6'!Q555,"&gt;0")+COUNTIF('Data R6'!S555,"&gt;0")+COUNTIF('Data R6'!U555,"&gt;0")+COUNTIF('Data R6'!W555,"&gt;0")+COUNTIF('Data R6'!Y555,"&gt;0"))&gt;0,1,0))</f>
        <v/>
      </c>
      <c r="M5543" t="inlineStr">
        <is>
          <t>Data R</t>
        </is>
      </c>
    </row>
    <row r="5544">
      <c r="A5544" t="inlineStr">
        <is>
          <t>Regional 6</t>
        </is>
      </c>
      <c r="B5544">
        <f>IF('Data R6'!C556="","",'Data R6'!B556)</f>
        <v/>
      </c>
      <c r="C5544">
        <f>IF('Data R6'!C556="","",'Data R6'!C556)</f>
        <v/>
      </c>
      <c r="D5544">
        <f>IF('Data R6'!C556="","",'Data R6'!D556)</f>
        <v/>
      </c>
      <c r="E5544">
        <f>IF('Data R6'!C556="","",'Data R6'!E556)</f>
        <v/>
      </c>
      <c r="F5544">
        <f>IF('Data R6'!C556="","",'Data R6'!F556)</f>
        <v/>
      </c>
      <c r="G5544">
        <f>IF('Data R6'!C556="","",'Data R6'!AD556)</f>
        <v/>
      </c>
      <c r="H5544">
        <f>IF('Data R6'!C556="","",'Data R6'!AC556)</f>
        <v/>
      </c>
      <c r="I5544">
        <f>IF('Data R6'!C556="","",COUNTIF('Data R6'!J556,"&gt;0")+COUNTIF('Data R6'!L556,"&gt;0")+COUNTIF('Data R6'!N556,"&gt;0")+COUNTIF('Data R6'!P556,"&gt;0")+COUNTIF('Data R6'!R556,"&gt;0")+COUNTIF('Data R6'!T556,"&gt;0")+COUNTIF('Data R6'!V556,"&gt;0")+COUNTIF('Data R6'!X556,"&gt;0"))</f>
        <v/>
      </c>
      <c r="J5544">
        <f>IF('Data R6'!C556="","",IF((COUNTIF('Data R6'!K556,"&gt;0")+COUNTIF('Data R6'!M556,"&gt;0")+COUNTIF('Data R6'!O556,"&gt;0")+COUNTIF('Data R6'!Q556,"&gt;0")+COUNTIF('Data R6'!S556,"&gt;0")+COUNTIF('Data R6'!U556,"&gt;0")+COUNTIF('Data R6'!W556,"&gt;0")+COUNTIF('Data R6'!Y556,"&gt;0"))&gt;0,1,0))</f>
        <v/>
      </c>
      <c r="M5544" t="inlineStr">
        <is>
          <t>Data R</t>
        </is>
      </c>
    </row>
    <row r="5545">
      <c r="A5545" t="inlineStr">
        <is>
          <t>Regional 6</t>
        </is>
      </c>
      <c r="B5545">
        <f>IF('Data R6'!C557="","",'Data R6'!B557)</f>
        <v/>
      </c>
      <c r="C5545">
        <f>IF('Data R6'!C557="","",'Data R6'!C557)</f>
        <v/>
      </c>
      <c r="D5545">
        <f>IF('Data R6'!C557="","",'Data R6'!D557)</f>
        <v/>
      </c>
      <c r="E5545">
        <f>IF('Data R6'!C557="","",'Data R6'!E557)</f>
        <v/>
      </c>
      <c r="F5545">
        <f>IF('Data R6'!C557="","",'Data R6'!F557)</f>
        <v/>
      </c>
      <c r="G5545">
        <f>IF('Data R6'!C557="","",'Data R6'!AD557)</f>
        <v/>
      </c>
      <c r="H5545">
        <f>IF('Data R6'!C557="","",'Data R6'!AC557)</f>
        <v/>
      </c>
      <c r="I5545">
        <f>IF('Data R6'!C557="","",COUNTIF('Data R6'!J557,"&gt;0")+COUNTIF('Data R6'!L557,"&gt;0")+COUNTIF('Data R6'!N557,"&gt;0")+COUNTIF('Data R6'!P557,"&gt;0")+COUNTIF('Data R6'!R557,"&gt;0")+COUNTIF('Data R6'!T557,"&gt;0")+COUNTIF('Data R6'!V557,"&gt;0")+COUNTIF('Data R6'!X557,"&gt;0"))</f>
        <v/>
      </c>
      <c r="J5545">
        <f>IF('Data R6'!C557="","",IF((COUNTIF('Data R6'!K557,"&gt;0")+COUNTIF('Data R6'!M557,"&gt;0")+COUNTIF('Data R6'!O557,"&gt;0")+COUNTIF('Data R6'!Q557,"&gt;0")+COUNTIF('Data R6'!S557,"&gt;0")+COUNTIF('Data R6'!U557,"&gt;0")+COUNTIF('Data R6'!W557,"&gt;0")+COUNTIF('Data R6'!Y557,"&gt;0"))&gt;0,1,0))</f>
        <v/>
      </c>
      <c r="M5545" t="inlineStr">
        <is>
          <t>Data R</t>
        </is>
      </c>
    </row>
    <row r="5546">
      <c r="A5546" t="inlineStr">
        <is>
          <t>Regional 6</t>
        </is>
      </c>
      <c r="B5546">
        <f>IF('Data R6'!C558="","",'Data R6'!B558)</f>
        <v/>
      </c>
      <c r="C5546">
        <f>IF('Data R6'!C558="","",'Data R6'!C558)</f>
        <v/>
      </c>
      <c r="D5546">
        <f>IF('Data R6'!C558="","",'Data R6'!D558)</f>
        <v/>
      </c>
      <c r="E5546">
        <f>IF('Data R6'!C558="","",'Data R6'!E558)</f>
        <v/>
      </c>
      <c r="F5546">
        <f>IF('Data R6'!C558="","",'Data R6'!F558)</f>
        <v/>
      </c>
      <c r="G5546">
        <f>IF('Data R6'!C558="","",'Data R6'!AD558)</f>
        <v/>
      </c>
      <c r="H5546">
        <f>IF('Data R6'!C558="","",'Data R6'!AC558)</f>
        <v/>
      </c>
      <c r="I5546">
        <f>IF('Data R6'!C558="","",COUNTIF('Data R6'!J558,"&gt;0")+COUNTIF('Data R6'!L558,"&gt;0")+COUNTIF('Data R6'!N558,"&gt;0")+COUNTIF('Data R6'!P558,"&gt;0")+COUNTIF('Data R6'!R558,"&gt;0")+COUNTIF('Data R6'!T558,"&gt;0")+COUNTIF('Data R6'!V558,"&gt;0")+COUNTIF('Data R6'!X558,"&gt;0"))</f>
        <v/>
      </c>
      <c r="J5546">
        <f>IF('Data R6'!C558="","",IF((COUNTIF('Data R6'!K558,"&gt;0")+COUNTIF('Data R6'!M558,"&gt;0")+COUNTIF('Data R6'!O558,"&gt;0")+COUNTIF('Data R6'!Q558,"&gt;0")+COUNTIF('Data R6'!S558,"&gt;0")+COUNTIF('Data R6'!U558,"&gt;0")+COUNTIF('Data R6'!W558,"&gt;0")+COUNTIF('Data R6'!Y558,"&gt;0"))&gt;0,1,0))</f>
        <v/>
      </c>
      <c r="M5546" t="inlineStr">
        <is>
          <t>Data R</t>
        </is>
      </c>
    </row>
    <row r="5547">
      <c r="A5547" t="inlineStr">
        <is>
          <t>Regional 6</t>
        </is>
      </c>
      <c r="B5547">
        <f>IF('Data R6'!C559="","",'Data R6'!B559)</f>
        <v/>
      </c>
      <c r="C5547">
        <f>IF('Data R6'!C559="","",'Data R6'!C559)</f>
        <v/>
      </c>
      <c r="D5547">
        <f>IF('Data R6'!C559="","",'Data R6'!D559)</f>
        <v/>
      </c>
      <c r="E5547">
        <f>IF('Data R6'!C559="","",'Data R6'!E559)</f>
        <v/>
      </c>
      <c r="F5547">
        <f>IF('Data R6'!C559="","",'Data R6'!F559)</f>
        <v/>
      </c>
      <c r="G5547">
        <f>IF('Data R6'!C559="","",'Data R6'!AD559)</f>
        <v/>
      </c>
      <c r="H5547">
        <f>IF('Data R6'!C559="","",'Data R6'!AC559)</f>
        <v/>
      </c>
      <c r="I5547">
        <f>IF('Data R6'!C559="","",COUNTIF('Data R6'!J559,"&gt;0")+COUNTIF('Data R6'!L559,"&gt;0")+COUNTIF('Data R6'!N559,"&gt;0")+COUNTIF('Data R6'!P559,"&gt;0")+COUNTIF('Data R6'!R559,"&gt;0")+COUNTIF('Data R6'!T559,"&gt;0")+COUNTIF('Data R6'!V559,"&gt;0")+COUNTIF('Data R6'!X559,"&gt;0"))</f>
        <v/>
      </c>
      <c r="J5547">
        <f>IF('Data R6'!C559="","",IF((COUNTIF('Data R6'!K559,"&gt;0")+COUNTIF('Data R6'!M559,"&gt;0")+COUNTIF('Data R6'!O559,"&gt;0")+COUNTIF('Data R6'!Q559,"&gt;0")+COUNTIF('Data R6'!S559,"&gt;0")+COUNTIF('Data R6'!U559,"&gt;0")+COUNTIF('Data R6'!W559,"&gt;0")+COUNTIF('Data R6'!Y559,"&gt;0"))&gt;0,1,0))</f>
        <v/>
      </c>
      <c r="M5547" t="inlineStr">
        <is>
          <t>Data R</t>
        </is>
      </c>
    </row>
    <row r="5548">
      <c r="A5548" t="inlineStr">
        <is>
          <t>Regional 6</t>
        </is>
      </c>
      <c r="B5548">
        <f>IF('Data R6'!C560="","",'Data R6'!B560)</f>
        <v/>
      </c>
      <c r="C5548">
        <f>IF('Data R6'!C560="","",'Data R6'!C560)</f>
        <v/>
      </c>
      <c r="D5548">
        <f>IF('Data R6'!C560="","",'Data R6'!D560)</f>
        <v/>
      </c>
      <c r="E5548">
        <f>IF('Data R6'!C560="","",'Data R6'!E560)</f>
        <v/>
      </c>
      <c r="F5548">
        <f>IF('Data R6'!C560="","",'Data R6'!F560)</f>
        <v/>
      </c>
      <c r="G5548">
        <f>IF('Data R6'!C560="","",'Data R6'!AD560)</f>
        <v/>
      </c>
      <c r="H5548">
        <f>IF('Data R6'!C560="","",'Data R6'!AC560)</f>
        <v/>
      </c>
      <c r="I5548">
        <f>IF('Data R6'!C560="","",COUNTIF('Data R6'!J560,"&gt;0")+COUNTIF('Data R6'!L560,"&gt;0")+COUNTIF('Data R6'!N560,"&gt;0")+COUNTIF('Data R6'!P560,"&gt;0")+COUNTIF('Data R6'!R560,"&gt;0")+COUNTIF('Data R6'!T560,"&gt;0")+COUNTIF('Data R6'!V560,"&gt;0")+COUNTIF('Data R6'!X560,"&gt;0"))</f>
        <v/>
      </c>
      <c r="J5548">
        <f>IF('Data R6'!C560="","",IF((COUNTIF('Data R6'!K560,"&gt;0")+COUNTIF('Data R6'!M560,"&gt;0")+COUNTIF('Data R6'!O560,"&gt;0")+COUNTIF('Data R6'!Q560,"&gt;0")+COUNTIF('Data R6'!S560,"&gt;0")+COUNTIF('Data R6'!U560,"&gt;0")+COUNTIF('Data R6'!W560,"&gt;0")+COUNTIF('Data R6'!Y560,"&gt;0"))&gt;0,1,0))</f>
        <v/>
      </c>
      <c r="M5548" t="inlineStr">
        <is>
          <t>Data R</t>
        </is>
      </c>
    </row>
    <row r="5549">
      <c r="A5549" t="inlineStr">
        <is>
          <t>Regional 6</t>
        </is>
      </c>
      <c r="B5549">
        <f>IF('Data R6'!C561="","",'Data R6'!B561)</f>
        <v/>
      </c>
      <c r="C5549">
        <f>IF('Data R6'!C561="","",'Data R6'!C561)</f>
        <v/>
      </c>
      <c r="D5549">
        <f>IF('Data R6'!C561="","",'Data R6'!D561)</f>
        <v/>
      </c>
      <c r="E5549">
        <f>IF('Data R6'!C561="","",'Data R6'!E561)</f>
        <v/>
      </c>
      <c r="F5549">
        <f>IF('Data R6'!C561="","",'Data R6'!F561)</f>
        <v/>
      </c>
      <c r="G5549">
        <f>IF('Data R6'!C561="","",'Data R6'!AD561)</f>
        <v/>
      </c>
      <c r="H5549">
        <f>IF('Data R6'!C561="","",'Data R6'!AC561)</f>
        <v/>
      </c>
      <c r="I5549">
        <f>IF('Data R6'!C561="","",COUNTIF('Data R6'!J561,"&gt;0")+COUNTIF('Data R6'!L561,"&gt;0")+COUNTIF('Data R6'!N561,"&gt;0")+COUNTIF('Data R6'!P561,"&gt;0")+COUNTIF('Data R6'!R561,"&gt;0")+COUNTIF('Data R6'!T561,"&gt;0")+COUNTIF('Data R6'!V561,"&gt;0")+COUNTIF('Data R6'!X561,"&gt;0"))</f>
        <v/>
      </c>
      <c r="J5549">
        <f>IF('Data R6'!C561="","",IF((COUNTIF('Data R6'!K561,"&gt;0")+COUNTIF('Data R6'!M561,"&gt;0")+COUNTIF('Data R6'!O561,"&gt;0")+COUNTIF('Data R6'!Q561,"&gt;0")+COUNTIF('Data R6'!S561,"&gt;0")+COUNTIF('Data R6'!U561,"&gt;0")+COUNTIF('Data R6'!W561,"&gt;0")+COUNTIF('Data R6'!Y561,"&gt;0"))&gt;0,1,0))</f>
        <v/>
      </c>
      <c r="M5549" t="inlineStr">
        <is>
          <t>Data R</t>
        </is>
      </c>
    </row>
    <row r="5550">
      <c r="A5550" t="inlineStr">
        <is>
          <t>Regional 6</t>
        </is>
      </c>
      <c r="B5550">
        <f>IF('Data R6'!C562="","",'Data R6'!B562)</f>
        <v/>
      </c>
      <c r="C5550">
        <f>IF('Data R6'!C562="","",'Data R6'!C562)</f>
        <v/>
      </c>
      <c r="D5550">
        <f>IF('Data R6'!C562="","",'Data R6'!D562)</f>
        <v/>
      </c>
      <c r="E5550">
        <f>IF('Data R6'!C562="","",'Data R6'!E562)</f>
        <v/>
      </c>
      <c r="F5550">
        <f>IF('Data R6'!C562="","",'Data R6'!F562)</f>
        <v/>
      </c>
      <c r="G5550">
        <f>IF('Data R6'!C562="","",'Data R6'!AD562)</f>
        <v/>
      </c>
      <c r="H5550">
        <f>IF('Data R6'!C562="","",'Data R6'!AC562)</f>
        <v/>
      </c>
      <c r="I5550">
        <f>IF('Data R6'!C562="","",COUNTIF('Data R6'!J562,"&gt;0")+COUNTIF('Data R6'!L562,"&gt;0")+COUNTIF('Data R6'!N562,"&gt;0")+COUNTIF('Data R6'!P562,"&gt;0")+COUNTIF('Data R6'!R562,"&gt;0")+COUNTIF('Data R6'!T562,"&gt;0")+COUNTIF('Data R6'!V562,"&gt;0")+COUNTIF('Data R6'!X562,"&gt;0"))</f>
        <v/>
      </c>
      <c r="J5550">
        <f>IF('Data R6'!C562="","",IF((COUNTIF('Data R6'!K562,"&gt;0")+COUNTIF('Data R6'!M562,"&gt;0")+COUNTIF('Data R6'!O562,"&gt;0")+COUNTIF('Data R6'!Q562,"&gt;0")+COUNTIF('Data R6'!S562,"&gt;0")+COUNTIF('Data R6'!U562,"&gt;0")+COUNTIF('Data R6'!W562,"&gt;0")+COUNTIF('Data R6'!Y562,"&gt;0"))&gt;0,1,0))</f>
        <v/>
      </c>
      <c r="M5550" t="inlineStr">
        <is>
          <t>Data R</t>
        </is>
      </c>
    </row>
    <row r="5551">
      <c r="A5551" t="inlineStr">
        <is>
          <t>Regional 6</t>
        </is>
      </c>
      <c r="B5551">
        <f>IF('Data R6'!C563="","",'Data R6'!B563)</f>
        <v/>
      </c>
      <c r="C5551">
        <f>IF('Data R6'!C563="","",'Data R6'!C563)</f>
        <v/>
      </c>
      <c r="D5551">
        <f>IF('Data R6'!C563="","",'Data R6'!D563)</f>
        <v/>
      </c>
      <c r="E5551">
        <f>IF('Data R6'!C563="","",'Data R6'!E563)</f>
        <v/>
      </c>
      <c r="F5551">
        <f>IF('Data R6'!C563="","",'Data R6'!F563)</f>
        <v/>
      </c>
      <c r="G5551">
        <f>IF('Data R6'!C563="","",'Data R6'!AD563)</f>
        <v/>
      </c>
      <c r="H5551">
        <f>IF('Data R6'!C563="","",'Data R6'!AC563)</f>
        <v/>
      </c>
      <c r="I5551">
        <f>IF('Data R6'!C563="","",COUNTIF('Data R6'!J563,"&gt;0")+COUNTIF('Data R6'!L563,"&gt;0")+COUNTIF('Data R6'!N563,"&gt;0")+COUNTIF('Data R6'!P563,"&gt;0")+COUNTIF('Data R6'!R563,"&gt;0")+COUNTIF('Data R6'!T563,"&gt;0")+COUNTIF('Data R6'!V563,"&gt;0")+COUNTIF('Data R6'!X563,"&gt;0"))</f>
        <v/>
      </c>
      <c r="J5551">
        <f>IF('Data R6'!C563="","",IF((COUNTIF('Data R6'!K563,"&gt;0")+COUNTIF('Data R6'!M563,"&gt;0")+COUNTIF('Data R6'!O563,"&gt;0")+COUNTIF('Data R6'!Q563,"&gt;0")+COUNTIF('Data R6'!S563,"&gt;0")+COUNTIF('Data R6'!U563,"&gt;0")+COUNTIF('Data R6'!W563,"&gt;0")+COUNTIF('Data R6'!Y563,"&gt;0"))&gt;0,1,0))</f>
        <v/>
      </c>
      <c r="M5551" t="inlineStr">
        <is>
          <t>Data R</t>
        </is>
      </c>
    </row>
    <row r="5552">
      <c r="A5552" t="inlineStr">
        <is>
          <t>Regional 6</t>
        </is>
      </c>
      <c r="B5552">
        <f>IF('Data R6'!C564="","",'Data R6'!B564)</f>
        <v/>
      </c>
      <c r="C5552">
        <f>IF('Data R6'!C564="","",'Data R6'!C564)</f>
        <v/>
      </c>
      <c r="D5552">
        <f>IF('Data R6'!C564="","",'Data R6'!D564)</f>
        <v/>
      </c>
      <c r="E5552">
        <f>IF('Data R6'!C564="","",'Data R6'!E564)</f>
        <v/>
      </c>
      <c r="F5552">
        <f>IF('Data R6'!C564="","",'Data R6'!F564)</f>
        <v/>
      </c>
      <c r="G5552">
        <f>IF('Data R6'!C564="","",'Data R6'!AD564)</f>
        <v/>
      </c>
      <c r="H5552">
        <f>IF('Data R6'!C564="","",'Data R6'!AC564)</f>
        <v/>
      </c>
      <c r="I5552">
        <f>IF('Data R6'!C564="","",COUNTIF('Data R6'!J564,"&gt;0")+COUNTIF('Data R6'!L564,"&gt;0")+COUNTIF('Data R6'!N564,"&gt;0")+COUNTIF('Data R6'!P564,"&gt;0")+COUNTIF('Data R6'!R564,"&gt;0")+COUNTIF('Data R6'!T564,"&gt;0")+COUNTIF('Data R6'!V564,"&gt;0")+COUNTIF('Data R6'!X564,"&gt;0"))</f>
        <v/>
      </c>
      <c r="J5552">
        <f>IF('Data R6'!C564="","",IF((COUNTIF('Data R6'!K564,"&gt;0")+COUNTIF('Data R6'!M564,"&gt;0")+COUNTIF('Data R6'!O564,"&gt;0")+COUNTIF('Data R6'!Q564,"&gt;0")+COUNTIF('Data R6'!S564,"&gt;0")+COUNTIF('Data R6'!U564,"&gt;0")+COUNTIF('Data R6'!W564,"&gt;0")+COUNTIF('Data R6'!Y564,"&gt;0"))&gt;0,1,0))</f>
        <v/>
      </c>
      <c r="M5552" t="inlineStr">
        <is>
          <t>Data R</t>
        </is>
      </c>
    </row>
    <row r="5553">
      <c r="A5553" t="inlineStr">
        <is>
          <t>Regional 6</t>
        </is>
      </c>
      <c r="B5553">
        <f>IF('Data R6'!C565="","",'Data R6'!B565)</f>
        <v/>
      </c>
      <c r="C5553">
        <f>IF('Data R6'!C565="","",'Data R6'!C565)</f>
        <v/>
      </c>
      <c r="D5553">
        <f>IF('Data R6'!C565="","",'Data R6'!D565)</f>
        <v/>
      </c>
      <c r="E5553">
        <f>IF('Data R6'!C565="","",'Data R6'!E565)</f>
        <v/>
      </c>
      <c r="F5553">
        <f>IF('Data R6'!C565="","",'Data R6'!F565)</f>
        <v/>
      </c>
      <c r="G5553">
        <f>IF('Data R6'!C565="","",'Data R6'!AD565)</f>
        <v/>
      </c>
      <c r="H5553">
        <f>IF('Data R6'!C565="","",'Data R6'!AC565)</f>
        <v/>
      </c>
      <c r="I5553">
        <f>IF('Data R6'!C565="","",COUNTIF('Data R6'!J565,"&gt;0")+COUNTIF('Data R6'!L565,"&gt;0")+COUNTIF('Data R6'!N565,"&gt;0")+COUNTIF('Data R6'!P565,"&gt;0")+COUNTIF('Data R6'!R565,"&gt;0")+COUNTIF('Data R6'!T565,"&gt;0")+COUNTIF('Data R6'!V565,"&gt;0")+COUNTIF('Data R6'!X565,"&gt;0"))</f>
        <v/>
      </c>
      <c r="J5553">
        <f>IF('Data R6'!C565="","",IF((COUNTIF('Data R6'!K565,"&gt;0")+COUNTIF('Data R6'!M565,"&gt;0")+COUNTIF('Data R6'!O565,"&gt;0")+COUNTIF('Data R6'!Q565,"&gt;0")+COUNTIF('Data R6'!S565,"&gt;0")+COUNTIF('Data R6'!U565,"&gt;0")+COUNTIF('Data R6'!W565,"&gt;0")+COUNTIF('Data R6'!Y565,"&gt;0"))&gt;0,1,0))</f>
        <v/>
      </c>
      <c r="M5553" t="inlineStr">
        <is>
          <t>Data R</t>
        </is>
      </c>
    </row>
    <row r="5554">
      <c r="A5554" t="inlineStr">
        <is>
          <t>Regional 6</t>
        </is>
      </c>
      <c r="B5554">
        <f>IF('Data R6'!C566="","",'Data R6'!B566)</f>
        <v/>
      </c>
      <c r="C5554">
        <f>IF('Data R6'!C566="","",'Data R6'!C566)</f>
        <v/>
      </c>
      <c r="D5554">
        <f>IF('Data R6'!C566="","",'Data R6'!D566)</f>
        <v/>
      </c>
      <c r="E5554">
        <f>IF('Data R6'!C566="","",'Data R6'!E566)</f>
        <v/>
      </c>
      <c r="F5554">
        <f>IF('Data R6'!C566="","",'Data R6'!F566)</f>
        <v/>
      </c>
      <c r="G5554">
        <f>IF('Data R6'!C566="","",'Data R6'!AD566)</f>
        <v/>
      </c>
      <c r="H5554">
        <f>IF('Data R6'!C566="","",'Data R6'!AC566)</f>
        <v/>
      </c>
      <c r="I5554">
        <f>IF('Data R6'!C566="","",COUNTIF('Data R6'!J566,"&gt;0")+COUNTIF('Data R6'!L566,"&gt;0")+COUNTIF('Data R6'!N566,"&gt;0")+COUNTIF('Data R6'!P566,"&gt;0")+COUNTIF('Data R6'!R566,"&gt;0")+COUNTIF('Data R6'!T566,"&gt;0")+COUNTIF('Data R6'!V566,"&gt;0")+COUNTIF('Data R6'!X566,"&gt;0"))</f>
        <v/>
      </c>
      <c r="J5554">
        <f>IF('Data R6'!C566="","",IF((COUNTIF('Data R6'!K566,"&gt;0")+COUNTIF('Data R6'!M566,"&gt;0")+COUNTIF('Data R6'!O566,"&gt;0")+COUNTIF('Data R6'!Q566,"&gt;0")+COUNTIF('Data R6'!S566,"&gt;0")+COUNTIF('Data R6'!U566,"&gt;0")+COUNTIF('Data R6'!W566,"&gt;0")+COUNTIF('Data R6'!Y566,"&gt;0"))&gt;0,1,0))</f>
        <v/>
      </c>
      <c r="M5554" t="inlineStr">
        <is>
          <t>Data R</t>
        </is>
      </c>
    </row>
    <row r="5555">
      <c r="A5555" t="inlineStr">
        <is>
          <t>Regional 6</t>
        </is>
      </c>
      <c r="B5555">
        <f>IF('Data R6'!C567="","",'Data R6'!B567)</f>
        <v/>
      </c>
      <c r="C5555">
        <f>IF('Data R6'!C567="","",'Data R6'!C567)</f>
        <v/>
      </c>
      <c r="D5555">
        <f>IF('Data R6'!C567="","",'Data R6'!D567)</f>
        <v/>
      </c>
      <c r="E5555">
        <f>IF('Data R6'!C567="","",'Data R6'!E567)</f>
        <v/>
      </c>
      <c r="F5555">
        <f>IF('Data R6'!C567="","",'Data R6'!F567)</f>
        <v/>
      </c>
      <c r="G5555">
        <f>IF('Data R6'!C567="","",'Data R6'!AD567)</f>
        <v/>
      </c>
      <c r="H5555">
        <f>IF('Data R6'!C567="","",'Data R6'!AC567)</f>
        <v/>
      </c>
      <c r="I5555">
        <f>IF('Data R6'!C567="","",COUNTIF('Data R6'!J567,"&gt;0")+COUNTIF('Data R6'!L567,"&gt;0")+COUNTIF('Data R6'!N567,"&gt;0")+COUNTIF('Data R6'!P567,"&gt;0")+COUNTIF('Data R6'!R567,"&gt;0")+COUNTIF('Data R6'!T567,"&gt;0")+COUNTIF('Data R6'!V567,"&gt;0")+COUNTIF('Data R6'!X567,"&gt;0"))</f>
        <v/>
      </c>
      <c r="J5555">
        <f>IF('Data R6'!C567="","",IF((COUNTIF('Data R6'!K567,"&gt;0")+COUNTIF('Data R6'!M567,"&gt;0")+COUNTIF('Data R6'!O567,"&gt;0")+COUNTIF('Data R6'!Q567,"&gt;0")+COUNTIF('Data R6'!S567,"&gt;0")+COUNTIF('Data R6'!U567,"&gt;0")+COUNTIF('Data R6'!W567,"&gt;0")+COUNTIF('Data R6'!Y567,"&gt;0"))&gt;0,1,0))</f>
        <v/>
      </c>
      <c r="M5555" t="inlineStr">
        <is>
          <t>Data R</t>
        </is>
      </c>
    </row>
    <row r="5556">
      <c r="A5556" t="inlineStr">
        <is>
          <t>Regional 6</t>
        </is>
      </c>
      <c r="B5556">
        <f>IF('Data R6'!C568="","",'Data R6'!B568)</f>
        <v/>
      </c>
      <c r="C5556">
        <f>IF('Data R6'!C568="","",'Data R6'!C568)</f>
        <v/>
      </c>
      <c r="D5556">
        <f>IF('Data R6'!C568="","",'Data R6'!D568)</f>
        <v/>
      </c>
      <c r="E5556">
        <f>IF('Data R6'!C568="","",'Data R6'!E568)</f>
        <v/>
      </c>
      <c r="F5556">
        <f>IF('Data R6'!C568="","",'Data R6'!F568)</f>
        <v/>
      </c>
      <c r="G5556">
        <f>IF('Data R6'!C568="","",'Data R6'!AD568)</f>
        <v/>
      </c>
      <c r="H5556">
        <f>IF('Data R6'!C568="","",'Data R6'!AC568)</f>
        <v/>
      </c>
      <c r="I5556">
        <f>IF('Data R6'!C568="","",COUNTIF('Data R6'!J568,"&gt;0")+COUNTIF('Data R6'!L568,"&gt;0")+COUNTIF('Data R6'!N568,"&gt;0")+COUNTIF('Data R6'!P568,"&gt;0")+COUNTIF('Data R6'!R568,"&gt;0")+COUNTIF('Data R6'!T568,"&gt;0")+COUNTIF('Data R6'!V568,"&gt;0")+COUNTIF('Data R6'!X568,"&gt;0"))</f>
        <v/>
      </c>
      <c r="J5556">
        <f>IF('Data R6'!C568="","",IF((COUNTIF('Data R6'!K568,"&gt;0")+COUNTIF('Data R6'!M568,"&gt;0")+COUNTIF('Data R6'!O568,"&gt;0")+COUNTIF('Data R6'!Q568,"&gt;0")+COUNTIF('Data R6'!S568,"&gt;0")+COUNTIF('Data R6'!U568,"&gt;0")+COUNTIF('Data R6'!W568,"&gt;0")+COUNTIF('Data R6'!Y568,"&gt;0"))&gt;0,1,0))</f>
        <v/>
      </c>
      <c r="M5556" t="inlineStr">
        <is>
          <t>Data R</t>
        </is>
      </c>
    </row>
    <row r="5557">
      <c r="A5557" t="inlineStr">
        <is>
          <t>Regional 6</t>
        </is>
      </c>
      <c r="B5557">
        <f>IF('Data R6'!C569="","",'Data R6'!B569)</f>
        <v/>
      </c>
      <c r="C5557">
        <f>IF('Data R6'!C569="","",'Data R6'!C569)</f>
        <v/>
      </c>
      <c r="D5557">
        <f>IF('Data R6'!C569="","",'Data R6'!D569)</f>
        <v/>
      </c>
      <c r="E5557">
        <f>IF('Data R6'!C569="","",'Data R6'!E569)</f>
        <v/>
      </c>
      <c r="F5557">
        <f>IF('Data R6'!C569="","",'Data R6'!F569)</f>
        <v/>
      </c>
      <c r="G5557">
        <f>IF('Data R6'!C569="","",'Data R6'!AD569)</f>
        <v/>
      </c>
      <c r="H5557">
        <f>IF('Data R6'!C569="","",'Data R6'!AC569)</f>
        <v/>
      </c>
      <c r="I5557">
        <f>IF('Data R6'!C569="","",COUNTIF('Data R6'!J569,"&gt;0")+COUNTIF('Data R6'!L569,"&gt;0")+COUNTIF('Data R6'!N569,"&gt;0")+COUNTIF('Data R6'!P569,"&gt;0")+COUNTIF('Data R6'!R569,"&gt;0")+COUNTIF('Data R6'!T569,"&gt;0")+COUNTIF('Data R6'!V569,"&gt;0")+COUNTIF('Data R6'!X569,"&gt;0"))</f>
        <v/>
      </c>
      <c r="J5557">
        <f>IF('Data R6'!C569="","",IF((COUNTIF('Data R6'!K569,"&gt;0")+COUNTIF('Data R6'!M569,"&gt;0")+COUNTIF('Data R6'!O569,"&gt;0")+COUNTIF('Data R6'!Q569,"&gt;0")+COUNTIF('Data R6'!S569,"&gt;0")+COUNTIF('Data R6'!U569,"&gt;0")+COUNTIF('Data R6'!W569,"&gt;0")+COUNTIF('Data R6'!Y569,"&gt;0"))&gt;0,1,0))</f>
        <v/>
      </c>
      <c r="M5557" t="inlineStr">
        <is>
          <t>Data R</t>
        </is>
      </c>
    </row>
    <row r="5558">
      <c r="A5558" t="inlineStr">
        <is>
          <t>Regional 6</t>
        </is>
      </c>
      <c r="B5558">
        <f>IF('Data R6'!C570="","",'Data R6'!B570)</f>
        <v/>
      </c>
      <c r="C5558">
        <f>IF('Data R6'!C570="","",'Data R6'!C570)</f>
        <v/>
      </c>
      <c r="D5558">
        <f>IF('Data R6'!C570="","",'Data R6'!D570)</f>
        <v/>
      </c>
      <c r="E5558">
        <f>IF('Data R6'!C570="","",'Data R6'!E570)</f>
        <v/>
      </c>
      <c r="F5558">
        <f>IF('Data R6'!C570="","",'Data R6'!F570)</f>
        <v/>
      </c>
      <c r="G5558">
        <f>IF('Data R6'!C570="","",'Data R6'!AD570)</f>
        <v/>
      </c>
      <c r="H5558">
        <f>IF('Data R6'!C570="","",'Data R6'!AC570)</f>
        <v/>
      </c>
      <c r="I5558">
        <f>IF('Data R6'!C570="","",COUNTIF('Data R6'!J570,"&gt;0")+COUNTIF('Data R6'!L570,"&gt;0")+COUNTIF('Data R6'!N570,"&gt;0")+COUNTIF('Data R6'!P570,"&gt;0")+COUNTIF('Data R6'!R570,"&gt;0")+COUNTIF('Data R6'!T570,"&gt;0")+COUNTIF('Data R6'!V570,"&gt;0")+COUNTIF('Data R6'!X570,"&gt;0"))</f>
        <v/>
      </c>
      <c r="J5558">
        <f>IF('Data R6'!C570="","",IF((COUNTIF('Data R6'!K570,"&gt;0")+COUNTIF('Data R6'!M570,"&gt;0")+COUNTIF('Data R6'!O570,"&gt;0")+COUNTIF('Data R6'!Q570,"&gt;0")+COUNTIF('Data R6'!S570,"&gt;0")+COUNTIF('Data R6'!U570,"&gt;0")+COUNTIF('Data R6'!W570,"&gt;0")+COUNTIF('Data R6'!Y570,"&gt;0"))&gt;0,1,0))</f>
        <v/>
      </c>
      <c r="M5558" t="inlineStr">
        <is>
          <t>Data R</t>
        </is>
      </c>
    </row>
    <row r="5559">
      <c r="A5559" t="inlineStr">
        <is>
          <t>Regional 6</t>
        </is>
      </c>
      <c r="B5559">
        <f>IF('Data R6'!C571="","",'Data R6'!B571)</f>
        <v/>
      </c>
      <c r="C5559">
        <f>IF('Data R6'!C571="","",'Data R6'!C571)</f>
        <v/>
      </c>
      <c r="D5559">
        <f>IF('Data R6'!C571="","",'Data R6'!D571)</f>
        <v/>
      </c>
      <c r="E5559">
        <f>IF('Data R6'!C571="","",'Data R6'!E571)</f>
        <v/>
      </c>
      <c r="F5559">
        <f>IF('Data R6'!C571="","",'Data R6'!F571)</f>
        <v/>
      </c>
      <c r="G5559">
        <f>IF('Data R6'!C571="","",'Data R6'!AD571)</f>
        <v/>
      </c>
      <c r="H5559">
        <f>IF('Data R6'!C571="","",'Data R6'!AC571)</f>
        <v/>
      </c>
      <c r="I5559">
        <f>IF('Data R6'!C571="","",COUNTIF('Data R6'!J571,"&gt;0")+COUNTIF('Data R6'!L571,"&gt;0")+COUNTIF('Data R6'!N571,"&gt;0")+COUNTIF('Data R6'!P571,"&gt;0")+COUNTIF('Data R6'!R571,"&gt;0")+COUNTIF('Data R6'!T571,"&gt;0")+COUNTIF('Data R6'!V571,"&gt;0")+COUNTIF('Data R6'!X571,"&gt;0"))</f>
        <v/>
      </c>
      <c r="J5559">
        <f>IF('Data R6'!C571="","",IF((COUNTIF('Data R6'!K571,"&gt;0")+COUNTIF('Data R6'!M571,"&gt;0")+COUNTIF('Data R6'!O571,"&gt;0")+COUNTIF('Data R6'!Q571,"&gt;0")+COUNTIF('Data R6'!S571,"&gt;0")+COUNTIF('Data R6'!U571,"&gt;0")+COUNTIF('Data R6'!W571,"&gt;0")+COUNTIF('Data R6'!Y571,"&gt;0"))&gt;0,1,0))</f>
        <v/>
      </c>
      <c r="M5559" t="inlineStr">
        <is>
          <t>Data R</t>
        </is>
      </c>
    </row>
    <row r="5560">
      <c r="A5560" t="inlineStr">
        <is>
          <t>Regional 6</t>
        </is>
      </c>
      <c r="B5560">
        <f>IF('Data R6'!C572="","",'Data R6'!B572)</f>
        <v/>
      </c>
      <c r="C5560">
        <f>IF('Data R6'!C572="","",'Data R6'!C572)</f>
        <v/>
      </c>
      <c r="D5560">
        <f>IF('Data R6'!C572="","",'Data R6'!D572)</f>
        <v/>
      </c>
      <c r="E5560">
        <f>IF('Data R6'!C572="","",'Data R6'!E572)</f>
        <v/>
      </c>
      <c r="F5560">
        <f>IF('Data R6'!C572="","",'Data R6'!F572)</f>
        <v/>
      </c>
      <c r="G5560">
        <f>IF('Data R6'!C572="","",'Data R6'!AD572)</f>
        <v/>
      </c>
      <c r="H5560">
        <f>IF('Data R6'!C572="","",'Data R6'!AC572)</f>
        <v/>
      </c>
      <c r="I5560">
        <f>IF('Data R6'!C572="","",COUNTIF('Data R6'!J572,"&gt;0")+COUNTIF('Data R6'!L572,"&gt;0")+COUNTIF('Data R6'!N572,"&gt;0")+COUNTIF('Data R6'!P572,"&gt;0")+COUNTIF('Data R6'!R572,"&gt;0")+COUNTIF('Data R6'!T572,"&gt;0")+COUNTIF('Data R6'!V572,"&gt;0")+COUNTIF('Data R6'!X572,"&gt;0"))</f>
        <v/>
      </c>
      <c r="J5560">
        <f>IF('Data R6'!C572="","",IF((COUNTIF('Data R6'!K572,"&gt;0")+COUNTIF('Data R6'!M572,"&gt;0")+COUNTIF('Data R6'!O572,"&gt;0")+COUNTIF('Data R6'!Q572,"&gt;0")+COUNTIF('Data R6'!S572,"&gt;0")+COUNTIF('Data R6'!U572,"&gt;0")+COUNTIF('Data R6'!W572,"&gt;0")+COUNTIF('Data R6'!Y572,"&gt;0"))&gt;0,1,0))</f>
        <v/>
      </c>
      <c r="M5560" t="inlineStr">
        <is>
          <t>Data R</t>
        </is>
      </c>
    </row>
    <row r="5561">
      <c r="A5561" t="inlineStr">
        <is>
          <t>Regional 6</t>
        </is>
      </c>
      <c r="B5561">
        <f>IF('Data R6'!C573="","",'Data R6'!B573)</f>
        <v/>
      </c>
      <c r="C5561">
        <f>IF('Data R6'!C573="","",'Data R6'!C573)</f>
        <v/>
      </c>
      <c r="D5561">
        <f>IF('Data R6'!C573="","",'Data R6'!D573)</f>
        <v/>
      </c>
      <c r="E5561">
        <f>IF('Data R6'!C573="","",'Data R6'!E573)</f>
        <v/>
      </c>
      <c r="F5561">
        <f>IF('Data R6'!C573="","",'Data R6'!F573)</f>
        <v/>
      </c>
      <c r="G5561">
        <f>IF('Data R6'!C573="","",'Data R6'!AD573)</f>
        <v/>
      </c>
      <c r="H5561">
        <f>IF('Data R6'!C573="","",'Data R6'!AC573)</f>
        <v/>
      </c>
      <c r="I5561">
        <f>IF('Data R6'!C573="","",COUNTIF('Data R6'!J573,"&gt;0")+COUNTIF('Data R6'!L573,"&gt;0")+COUNTIF('Data R6'!N573,"&gt;0")+COUNTIF('Data R6'!P573,"&gt;0")+COUNTIF('Data R6'!R573,"&gt;0")+COUNTIF('Data R6'!T573,"&gt;0")+COUNTIF('Data R6'!V573,"&gt;0")+COUNTIF('Data R6'!X573,"&gt;0"))</f>
        <v/>
      </c>
      <c r="J5561">
        <f>IF('Data R6'!C573="","",IF((COUNTIF('Data R6'!K573,"&gt;0")+COUNTIF('Data R6'!M573,"&gt;0")+COUNTIF('Data R6'!O573,"&gt;0")+COUNTIF('Data R6'!Q573,"&gt;0")+COUNTIF('Data R6'!S573,"&gt;0")+COUNTIF('Data R6'!U573,"&gt;0")+COUNTIF('Data R6'!W573,"&gt;0")+COUNTIF('Data R6'!Y573,"&gt;0"))&gt;0,1,0))</f>
        <v/>
      </c>
      <c r="M5561" t="inlineStr">
        <is>
          <t>Data R</t>
        </is>
      </c>
    </row>
    <row r="5562">
      <c r="A5562" t="inlineStr">
        <is>
          <t>Regional 6</t>
        </is>
      </c>
      <c r="B5562">
        <f>IF('Data R6'!C574="","",'Data R6'!B574)</f>
        <v/>
      </c>
      <c r="C5562">
        <f>IF('Data R6'!C574="","",'Data R6'!C574)</f>
        <v/>
      </c>
      <c r="D5562">
        <f>IF('Data R6'!C574="","",'Data R6'!D574)</f>
        <v/>
      </c>
      <c r="E5562">
        <f>IF('Data R6'!C574="","",'Data R6'!E574)</f>
        <v/>
      </c>
      <c r="F5562">
        <f>IF('Data R6'!C574="","",'Data R6'!F574)</f>
        <v/>
      </c>
      <c r="G5562">
        <f>IF('Data R6'!C574="","",'Data R6'!AD574)</f>
        <v/>
      </c>
      <c r="H5562">
        <f>IF('Data R6'!C574="","",'Data R6'!AC574)</f>
        <v/>
      </c>
      <c r="I5562">
        <f>IF('Data R6'!C574="","",COUNTIF('Data R6'!J574,"&gt;0")+COUNTIF('Data R6'!L574,"&gt;0")+COUNTIF('Data R6'!N574,"&gt;0")+COUNTIF('Data R6'!P574,"&gt;0")+COUNTIF('Data R6'!R574,"&gt;0")+COUNTIF('Data R6'!T574,"&gt;0")+COUNTIF('Data R6'!V574,"&gt;0")+COUNTIF('Data R6'!X574,"&gt;0"))</f>
        <v/>
      </c>
      <c r="J5562">
        <f>IF('Data R6'!C574="","",IF((COUNTIF('Data R6'!K574,"&gt;0")+COUNTIF('Data R6'!M574,"&gt;0")+COUNTIF('Data R6'!O574,"&gt;0")+COUNTIF('Data R6'!Q574,"&gt;0")+COUNTIF('Data R6'!S574,"&gt;0")+COUNTIF('Data R6'!U574,"&gt;0")+COUNTIF('Data R6'!W574,"&gt;0")+COUNTIF('Data R6'!Y574,"&gt;0"))&gt;0,1,0))</f>
        <v/>
      </c>
      <c r="M5562" t="inlineStr">
        <is>
          <t>Data R</t>
        </is>
      </c>
    </row>
    <row r="5563">
      <c r="A5563" t="inlineStr">
        <is>
          <t>Regional 6</t>
        </is>
      </c>
      <c r="B5563">
        <f>IF('Data R6'!C575="","",'Data R6'!B575)</f>
        <v/>
      </c>
      <c r="C5563">
        <f>IF('Data R6'!C575="","",'Data R6'!C575)</f>
        <v/>
      </c>
      <c r="D5563">
        <f>IF('Data R6'!C575="","",'Data R6'!D575)</f>
        <v/>
      </c>
      <c r="E5563">
        <f>IF('Data R6'!C575="","",'Data R6'!E575)</f>
        <v/>
      </c>
      <c r="F5563">
        <f>IF('Data R6'!C575="","",'Data R6'!F575)</f>
        <v/>
      </c>
      <c r="G5563">
        <f>IF('Data R6'!C575="","",'Data R6'!AD575)</f>
        <v/>
      </c>
      <c r="H5563">
        <f>IF('Data R6'!C575="","",'Data R6'!AC575)</f>
        <v/>
      </c>
      <c r="I5563">
        <f>IF('Data R6'!C575="","",COUNTIF('Data R6'!J575,"&gt;0")+COUNTIF('Data R6'!L575,"&gt;0")+COUNTIF('Data R6'!N575,"&gt;0")+COUNTIF('Data R6'!P575,"&gt;0")+COUNTIF('Data R6'!R575,"&gt;0")+COUNTIF('Data R6'!T575,"&gt;0")+COUNTIF('Data R6'!V575,"&gt;0")+COUNTIF('Data R6'!X575,"&gt;0"))</f>
        <v/>
      </c>
      <c r="J5563">
        <f>IF('Data R6'!C575="","",IF((COUNTIF('Data R6'!K575,"&gt;0")+COUNTIF('Data R6'!M575,"&gt;0")+COUNTIF('Data R6'!O575,"&gt;0")+COUNTIF('Data R6'!Q575,"&gt;0")+COUNTIF('Data R6'!S575,"&gt;0")+COUNTIF('Data R6'!U575,"&gt;0")+COUNTIF('Data R6'!W575,"&gt;0")+COUNTIF('Data R6'!Y575,"&gt;0"))&gt;0,1,0))</f>
        <v/>
      </c>
      <c r="M5563" t="inlineStr">
        <is>
          <t>Data R</t>
        </is>
      </c>
    </row>
    <row r="5564">
      <c r="A5564" t="inlineStr">
        <is>
          <t>Regional 6</t>
        </is>
      </c>
      <c r="B5564">
        <f>IF('Data R6'!C576="","",'Data R6'!B576)</f>
        <v/>
      </c>
      <c r="C5564">
        <f>IF('Data R6'!C576="","",'Data R6'!C576)</f>
        <v/>
      </c>
      <c r="D5564">
        <f>IF('Data R6'!C576="","",'Data R6'!D576)</f>
        <v/>
      </c>
      <c r="E5564">
        <f>IF('Data R6'!C576="","",'Data R6'!E576)</f>
        <v/>
      </c>
      <c r="F5564">
        <f>IF('Data R6'!C576="","",'Data R6'!F576)</f>
        <v/>
      </c>
      <c r="G5564">
        <f>IF('Data R6'!C576="","",'Data R6'!AD576)</f>
        <v/>
      </c>
      <c r="H5564">
        <f>IF('Data R6'!C576="","",'Data R6'!AC576)</f>
        <v/>
      </c>
      <c r="I5564">
        <f>IF('Data R6'!C576="","",COUNTIF('Data R6'!J576,"&gt;0")+COUNTIF('Data R6'!L576,"&gt;0")+COUNTIF('Data R6'!N576,"&gt;0")+COUNTIF('Data R6'!P576,"&gt;0")+COUNTIF('Data R6'!R576,"&gt;0")+COUNTIF('Data R6'!T576,"&gt;0")+COUNTIF('Data R6'!V576,"&gt;0")+COUNTIF('Data R6'!X576,"&gt;0"))</f>
        <v/>
      </c>
      <c r="J5564">
        <f>IF('Data R6'!C576="","",IF((COUNTIF('Data R6'!K576,"&gt;0")+COUNTIF('Data R6'!M576,"&gt;0")+COUNTIF('Data R6'!O576,"&gt;0")+COUNTIF('Data R6'!Q576,"&gt;0")+COUNTIF('Data R6'!S576,"&gt;0")+COUNTIF('Data R6'!U576,"&gt;0")+COUNTIF('Data R6'!W576,"&gt;0")+COUNTIF('Data R6'!Y576,"&gt;0"))&gt;0,1,0))</f>
        <v/>
      </c>
      <c r="M5564" t="inlineStr">
        <is>
          <t>Data R</t>
        </is>
      </c>
    </row>
    <row r="5565">
      <c r="A5565" t="inlineStr">
        <is>
          <t>Regional 6</t>
        </is>
      </c>
      <c r="B5565">
        <f>IF('Data R6'!C577="","",'Data R6'!B577)</f>
        <v/>
      </c>
      <c r="C5565">
        <f>IF('Data R6'!C577="","",'Data R6'!C577)</f>
        <v/>
      </c>
      <c r="D5565">
        <f>IF('Data R6'!C577="","",'Data R6'!D577)</f>
        <v/>
      </c>
      <c r="E5565">
        <f>IF('Data R6'!C577="","",'Data R6'!E577)</f>
        <v/>
      </c>
      <c r="F5565">
        <f>IF('Data R6'!C577="","",'Data R6'!F577)</f>
        <v/>
      </c>
      <c r="G5565">
        <f>IF('Data R6'!C577="","",'Data R6'!AD577)</f>
        <v/>
      </c>
      <c r="H5565">
        <f>IF('Data R6'!C577="","",'Data R6'!AC577)</f>
        <v/>
      </c>
      <c r="I5565">
        <f>IF('Data R6'!C577="","",COUNTIF('Data R6'!J577,"&gt;0")+COUNTIF('Data R6'!L577,"&gt;0")+COUNTIF('Data R6'!N577,"&gt;0")+COUNTIF('Data R6'!P577,"&gt;0")+COUNTIF('Data R6'!R577,"&gt;0")+COUNTIF('Data R6'!T577,"&gt;0")+COUNTIF('Data R6'!V577,"&gt;0")+COUNTIF('Data R6'!X577,"&gt;0"))</f>
        <v/>
      </c>
      <c r="J5565">
        <f>IF('Data R6'!C577="","",IF((COUNTIF('Data R6'!K577,"&gt;0")+COUNTIF('Data R6'!M577,"&gt;0")+COUNTIF('Data R6'!O577,"&gt;0")+COUNTIF('Data R6'!Q577,"&gt;0")+COUNTIF('Data R6'!S577,"&gt;0")+COUNTIF('Data R6'!U577,"&gt;0")+COUNTIF('Data R6'!W577,"&gt;0")+COUNTIF('Data R6'!Y577,"&gt;0"))&gt;0,1,0))</f>
        <v/>
      </c>
      <c r="M5565" t="inlineStr">
        <is>
          <t>Data R</t>
        </is>
      </c>
    </row>
    <row r="5566">
      <c r="A5566" t="inlineStr">
        <is>
          <t>Regional 6</t>
        </is>
      </c>
      <c r="B5566">
        <f>IF('Data R6'!C578="","",'Data R6'!B578)</f>
        <v/>
      </c>
      <c r="C5566">
        <f>IF('Data R6'!C578="","",'Data R6'!C578)</f>
        <v/>
      </c>
      <c r="D5566">
        <f>IF('Data R6'!C578="","",'Data R6'!D578)</f>
        <v/>
      </c>
      <c r="E5566">
        <f>IF('Data R6'!C578="","",'Data R6'!E578)</f>
        <v/>
      </c>
      <c r="F5566">
        <f>IF('Data R6'!C578="","",'Data R6'!F578)</f>
        <v/>
      </c>
      <c r="G5566">
        <f>IF('Data R6'!C578="","",'Data R6'!AD578)</f>
        <v/>
      </c>
      <c r="H5566">
        <f>IF('Data R6'!C578="","",'Data R6'!AC578)</f>
        <v/>
      </c>
      <c r="I5566">
        <f>IF('Data R6'!C578="","",COUNTIF('Data R6'!J578,"&gt;0")+COUNTIF('Data R6'!L578,"&gt;0")+COUNTIF('Data R6'!N578,"&gt;0")+COUNTIF('Data R6'!P578,"&gt;0")+COUNTIF('Data R6'!R578,"&gt;0")+COUNTIF('Data R6'!T578,"&gt;0")+COUNTIF('Data R6'!V578,"&gt;0")+COUNTIF('Data R6'!X578,"&gt;0"))</f>
        <v/>
      </c>
      <c r="J5566">
        <f>IF('Data R6'!C578="","",IF((COUNTIF('Data R6'!K578,"&gt;0")+COUNTIF('Data R6'!M578,"&gt;0")+COUNTIF('Data R6'!O578,"&gt;0")+COUNTIF('Data R6'!Q578,"&gt;0")+COUNTIF('Data R6'!S578,"&gt;0")+COUNTIF('Data R6'!U578,"&gt;0")+COUNTIF('Data R6'!W578,"&gt;0")+COUNTIF('Data R6'!Y578,"&gt;0"))&gt;0,1,0))</f>
        <v/>
      </c>
      <c r="M5566" t="inlineStr">
        <is>
          <t>Data R</t>
        </is>
      </c>
    </row>
    <row r="5567">
      <c r="A5567" t="inlineStr">
        <is>
          <t>Regional 6</t>
        </is>
      </c>
      <c r="B5567">
        <f>IF('Data R6'!C579="","",'Data R6'!B579)</f>
        <v/>
      </c>
      <c r="C5567">
        <f>IF('Data R6'!C579="","",'Data R6'!C579)</f>
        <v/>
      </c>
      <c r="D5567">
        <f>IF('Data R6'!C579="","",'Data R6'!D579)</f>
        <v/>
      </c>
      <c r="E5567">
        <f>IF('Data R6'!C579="","",'Data R6'!E579)</f>
        <v/>
      </c>
      <c r="F5567">
        <f>IF('Data R6'!C579="","",'Data R6'!F579)</f>
        <v/>
      </c>
      <c r="G5567">
        <f>IF('Data R6'!C579="","",'Data R6'!AD579)</f>
        <v/>
      </c>
      <c r="H5567">
        <f>IF('Data R6'!C579="","",'Data R6'!AC579)</f>
        <v/>
      </c>
      <c r="I5567">
        <f>IF('Data R6'!C579="","",COUNTIF('Data R6'!J579,"&gt;0")+COUNTIF('Data R6'!L579,"&gt;0")+COUNTIF('Data R6'!N579,"&gt;0")+COUNTIF('Data R6'!P579,"&gt;0")+COUNTIF('Data R6'!R579,"&gt;0")+COUNTIF('Data R6'!T579,"&gt;0")+COUNTIF('Data R6'!V579,"&gt;0")+COUNTIF('Data R6'!X579,"&gt;0"))</f>
        <v/>
      </c>
      <c r="J5567">
        <f>IF('Data R6'!C579="","",IF((COUNTIF('Data R6'!K579,"&gt;0")+COUNTIF('Data R6'!M579,"&gt;0")+COUNTIF('Data R6'!O579,"&gt;0")+COUNTIF('Data R6'!Q579,"&gt;0")+COUNTIF('Data R6'!S579,"&gt;0")+COUNTIF('Data R6'!U579,"&gt;0")+COUNTIF('Data R6'!W579,"&gt;0")+COUNTIF('Data R6'!Y579,"&gt;0"))&gt;0,1,0))</f>
        <v/>
      </c>
      <c r="M5567" t="inlineStr">
        <is>
          <t>Data R</t>
        </is>
      </c>
    </row>
    <row r="5568">
      <c r="A5568" t="inlineStr">
        <is>
          <t>Regional 6</t>
        </is>
      </c>
      <c r="B5568">
        <f>IF('Data R6'!C580="","",'Data R6'!B580)</f>
        <v/>
      </c>
      <c r="C5568">
        <f>IF('Data R6'!C580="","",'Data R6'!C580)</f>
        <v/>
      </c>
      <c r="D5568">
        <f>IF('Data R6'!C580="","",'Data R6'!D580)</f>
        <v/>
      </c>
      <c r="E5568">
        <f>IF('Data R6'!C580="","",'Data R6'!E580)</f>
        <v/>
      </c>
      <c r="F5568">
        <f>IF('Data R6'!C580="","",'Data R6'!F580)</f>
        <v/>
      </c>
      <c r="G5568">
        <f>IF('Data R6'!C580="","",'Data R6'!AD580)</f>
        <v/>
      </c>
      <c r="H5568">
        <f>IF('Data R6'!C580="","",'Data R6'!AC580)</f>
        <v/>
      </c>
      <c r="I5568">
        <f>IF('Data R6'!C580="","",COUNTIF('Data R6'!J580,"&gt;0")+COUNTIF('Data R6'!L580,"&gt;0")+COUNTIF('Data R6'!N580,"&gt;0")+COUNTIF('Data R6'!P580,"&gt;0")+COUNTIF('Data R6'!R580,"&gt;0")+COUNTIF('Data R6'!T580,"&gt;0")+COUNTIF('Data R6'!V580,"&gt;0")+COUNTIF('Data R6'!X580,"&gt;0"))</f>
        <v/>
      </c>
      <c r="J5568">
        <f>IF('Data R6'!C580="","",IF((COUNTIF('Data R6'!K580,"&gt;0")+COUNTIF('Data R6'!M580,"&gt;0")+COUNTIF('Data R6'!O580,"&gt;0")+COUNTIF('Data R6'!Q580,"&gt;0")+COUNTIF('Data R6'!S580,"&gt;0")+COUNTIF('Data R6'!U580,"&gt;0")+COUNTIF('Data R6'!W580,"&gt;0")+COUNTIF('Data R6'!Y580,"&gt;0"))&gt;0,1,0))</f>
        <v/>
      </c>
      <c r="M5568" t="inlineStr">
        <is>
          <t>Data R</t>
        </is>
      </c>
    </row>
    <row r="5569">
      <c r="A5569" t="inlineStr">
        <is>
          <t>Regional 6</t>
        </is>
      </c>
      <c r="B5569">
        <f>IF('Data R6'!C581="","",'Data R6'!B581)</f>
        <v/>
      </c>
      <c r="C5569">
        <f>IF('Data R6'!C581="","",'Data R6'!C581)</f>
        <v/>
      </c>
      <c r="D5569">
        <f>IF('Data R6'!C581="","",'Data R6'!D581)</f>
        <v/>
      </c>
      <c r="E5569">
        <f>IF('Data R6'!C581="","",'Data R6'!E581)</f>
        <v/>
      </c>
      <c r="F5569">
        <f>IF('Data R6'!C581="","",'Data R6'!F581)</f>
        <v/>
      </c>
      <c r="G5569">
        <f>IF('Data R6'!C581="","",'Data R6'!AD581)</f>
        <v/>
      </c>
      <c r="H5569">
        <f>IF('Data R6'!C581="","",'Data R6'!AC581)</f>
        <v/>
      </c>
      <c r="I5569">
        <f>IF('Data R6'!C581="","",COUNTIF('Data R6'!J581,"&gt;0")+COUNTIF('Data R6'!L581,"&gt;0")+COUNTIF('Data R6'!N581,"&gt;0")+COUNTIF('Data R6'!P581,"&gt;0")+COUNTIF('Data R6'!R581,"&gt;0")+COUNTIF('Data R6'!T581,"&gt;0")+COUNTIF('Data R6'!V581,"&gt;0")+COUNTIF('Data R6'!X581,"&gt;0"))</f>
        <v/>
      </c>
      <c r="J5569">
        <f>IF('Data R6'!C581="","",IF((COUNTIF('Data R6'!K581,"&gt;0")+COUNTIF('Data R6'!M581,"&gt;0")+COUNTIF('Data R6'!O581,"&gt;0")+COUNTIF('Data R6'!Q581,"&gt;0")+COUNTIF('Data R6'!S581,"&gt;0")+COUNTIF('Data R6'!U581,"&gt;0")+COUNTIF('Data R6'!W581,"&gt;0")+COUNTIF('Data R6'!Y581,"&gt;0"))&gt;0,1,0))</f>
        <v/>
      </c>
      <c r="M5569" t="inlineStr">
        <is>
          <t>Data R</t>
        </is>
      </c>
    </row>
    <row r="5570">
      <c r="A5570" t="inlineStr">
        <is>
          <t>Regional 6</t>
        </is>
      </c>
      <c r="B5570">
        <f>IF('Data R6'!C582="","",'Data R6'!B582)</f>
        <v/>
      </c>
      <c r="C5570">
        <f>IF('Data R6'!C582="","",'Data R6'!C582)</f>
        <v/>
      </c>
      <c r="D5570">
        <f>IF('Data R6'!C582="","",'Data R6'!D582)</f>
        <v/>
      </c>
      <c r="E5570">
        <f>IF('Data R6'!C582="","",'Data R6'!E582)</f>
        <v/>
      </c>
      <c r="F5570">
        <f>IF('Data R6'!C582="","",'Data R6'!F582)</f>
        <v/>
      </c>
      <c r="G5570">
        <f>IF('Data R6'!C582="","",'Data R6'!AD582)</f>
        <v/>
      </c>
      <c r="H5570">
        <f>IF('Data R6'!C582="","",'Data R6'!AC582)</f>
        <v/>
      </c>
      <c r="I5570">
        <f>IF('Data R6'!C582="","",COUNTIF('Data R6'!J582,"&gt;0")+COUNTIF('Data R6'!L582,"&gt;0")+COUNTIF('Data R6'!N582,"&gt;0")+COUNTIF('Data R6'!P582,"&gt;0")+COUNTIF('Data R6'!R582,"&gt;0")+COUNTIF('Data R6'!T582,"&gt;0")+COUNTIF('Data R6'!V582,"&gt;0")+COUNTIF('Data R6'!X582,"&gt;0"))</f>
        <v/>
      </c>
      <c r="J5570">
        <f>IF('Data R6'!C582="","",IF((COUNTIF('Data R6'!K582,"&gt;0")+COUNTIF('Data R6'!M582,"&gt;0")+COUNTIF('Data R6'!O582,"&gt;0")+COUNTIF('Data R6'!Q582,"&gt;0")+COUNTIF('Data R6'!S582,"&gt;0")+COUNTIF('Data R6'!U582,"&gt;0")+COUNTIF('Data R6'!W582,"&gt;0")+COUNTIF('Data R6'!Y582,"&gt;0"))&gt;0,1,0))</f>
        <v/>
      </c>
      <c r="M5570" t="inlineStr">
        <is>
          <t>Data R</t>
        </is>
      </c>
    </row>
    <row r="5571">
      <c r="A5571" t="inlineStr">
        <is>
          <t>Regional 6</t>
        </is>
      </c>
      <c r="B5571">
        <f>IF('Data R6'!C583="","",'Data R6'!B583)</f>
        <v/>
      </c>
      <c r="C5571">
        <f>IF('Data R6'!C583="","",'Data R6'!C583)</f>
        <v/>
      </c>
      <c r="D5571">
        <f>IF('Data R6'!C583="","",'Data R6'!D583)</f>
        <v/>
      </c>
      <c r="E5571">
        <f>IF('Data R6'!C583="","",'Data R6'!E583)</f>
        <v/>
      </c>
      <c r="F5571">
        <f>IF('Data R6'!C583="","",'Data R6'!F583)</f>
        <v/>
      </c>
      <c r="G5571">
        <f>IF('Data R6'!C583="","",'Data R6'!AD583)</f>
        <v/>
      </c>
      <c r="H5571">
        <f>IF('Data R6'!C583="","",'Data R6'!AC583)</f>
        <v/>
      </c>
      <c r="I5571">
        <f>IF('Data R6'!C583="","",COUNTIF('Data R6'!J583,"&gt;0")+COUNTIF('Data R6'!L583,"&gt;0")+COUNTIF('Data R6'!N583,"&gt;0")+COUNTIF('Data R6'!P583,"&gt;0")+COUNTIF('Data R6'!R583,"&gt;0")+COUNTIF('Data R6'!T583,"&gt;0")+COUNTIF('Data R6'!V583,"&gt;0")+COUNTIF('Data R6'!X583,"&gt;0"))</f>
        <v/>
      </c>
      <c r="J5571">
        <f>IF('Data R6'!C583="","",IF((COUNTIF('Data R6'!K583,"&gt;0")+COUNTIF('Data R6'!M583,"&gt;0")+COUNTIF('Data R6'!O583,"&gt;0")+COUNTIF('Data R6'!Q583,"&gt;0")+COUNTIF('Data R6'!S583,"&gt;0")+COUNTIF('Data R6'!U583,"&gt;0")+COUNTIF('Data R6'!W583,"&gt;0")+COUNTIF('Data R6'!Y583,"&gt;0"))&gt;0,1,0))</f>
        <v/>
      </c>
      <c r="M5571" t="inlineStr">
        <is>
          <t>Data R</t>
        </is>
      </c>
    </row>
    <row r="5572">
      <c r="A5572" t="inlineStr">
        <is>
          <t>Regional 6</t>
        </is>
      </c>
      <c r="B5572">
        <f>IF('Data R6'!C584="","",'Data R6'!B584)</f>
        <v/>
      </c>
      <c r="C5572">
        <f>IF('Data R6'!C584="","",'Data R6'!C584)</f>
        <v/>
      </c>
      <c r="D5572">
        <f>IF('Data R6'!C584="","",'Data R6'!D584)</f>
        <v/>
      </c>
      <c r="E5572">
        <f>IF('Data R6'!C584="","",'Data R6'!E584)</f>
        <v/>
      </c>
      <c r="F5572">
        <f>IF('Data R6'!C584="","",'Data R6'!F584)</f>
        <v/>
      </c>
      <c r="G5572">
        <f>IF('Data R6'!C584="","",'Data R6'!AD584)</f>
        <v/>
      </c>
      <c r="H5572">
        <f>IF('Data R6'!C584="","",'Data R6'!AC584)</f>
        <v/>
      </c>
      <c r="I5572">
        <f>IF('Data R6'!C584="","",COUNTIF('Data R6'!J584,"&gt;0")+COUNTIF('Data R6'!L584,"&gt;0")+COUNTIF('Data R6'!N584,"&gt;0")+COUNTIF('Data R6'!P584,"&gt;0")+COUNTIF('Data R6'!R584,"&gt;0")+COUNTIF('Data R6'!T584,"&gt;0")+COUNTIF('Data R6'!V584,"&gt;0")+COUNTIF('Data R6'!X584,"&gt;0"))</f>
        <v/>
      </c>
      <c r="J5572">
        <f>IF('Data R6'!C584="","",IF((COUNTIF('Data R6'!K584,"&gt;0")+COUNTIF('Data R6'!M584,"&gt;0")+COUNTIF('Data R6'!O584,"&gt;0")+COUNTIF('Data R6'!Q584,"&gt;0")+COUNTIF('Data R6'!S584,"&gt;0")+COUNTIF('Data R6'!U584,"&gt;0")+COUNTIF('Data R6'!W584,"&gt;0")+COUNTIF('Data R6'!Y584,"&gt;0"))&gt;0,1,0))</f>
        <v/>
      </c>
      <c r="M5572" t="inlineStr">
        <is>
          <t>Data R</t>
        </is>
      </c>
    </row>
    <row r="5573">
      <c r="A5573" t="inlineStr">
        <is>
          <t>Regional 6</t>
        </is>
      </c>
      <c r="B5573">
        <f>IF('Data R6'!C585="","",'Data R6'!B585)</f>
        <v/>
      </c>
      <c r="C5573">
        <f>IF('Data R6'!C585="","",'Data R6'!C585)</f>
        <v/>
      </c>
      <c r="D5573">
        <f>IF('Data R6'!C585="","",'Data R6'!D585)</f>
        <v/>
      </c>
      <c r="E5573">
        <f>IF('Data R6'!C585="","",'Data R6'!E585)</f>
        <v/>
      </c>
      <c r="F5573">
        <f>IF('Data R6'!C585="","",'Data R6'!F585)</f>
        <v/>
      </c>
      <c r="G5573">
        <f>IF('Data R6'!C585="","",'Data R6'!AD585)</f>
        <v/>
      </c>
      <c r="H5573">
        <f>IF('Data R6'!C585="","",'Data R6'!AC585)</f>
        <v/>
      </c>
      <c r="I5573">
        <f>IF('Data R6'!C585="","",COUNTIF('Data R6'!J585,"&gt;0")+COUNTIF('Data R6'!L585,"&gt;0")+COUNTIF('Data R6'!N585,"&gt;0")+COUNTIF('Data R6'!P585,"&gt;0")+COUNTIF('Data R6'!R585,"&gt;0")+COUNTIF('Data R6'!T585,"&gt;0")+COUNTIF('Data R6'!V585,"&gt;0")+COUNTIF('Data R6'!X585,"&gt;0"))</f>
        <v/>
      </c>
      <c r="J5573">
        <f>IF('Data R6'!C585="","",IF((COUNTIF('Data R6'!K585,"&gt;0")+COUNTIF('Data R6'!M585,"&gt;0")+COUNTIF('Data R6'!O585,"&gt;0")+COUNTIF('Data R6'!Q585,"&gt;0")+COUNTIF('Data R6'!S585,"&gt;0")+COUNTIF('Data R6'!U585,"&gt;0")+COUNTIF('Data R6'!W585,"&gt;0")+COUNTIF('Data R6'!Y585,"&gt;0"))&gt;0,1,0))</f>
        <v/>
      </c>
      <c r="M5573" t="inlineStr">
        <is>
          <t>Data R</t>
        </is>
      </c>
    </row>
    <row r="5574">
      <c r="A5574" t="inlineStr">
        <is>
          <t>Regional 6</t>
        </is>
      </c>
      <c r="B5574">
        <f>IF('Data R6'!C586="","",'Data R6'!B586)</f>
        <v/>
      </c>
      <c r="C5574">
        <f>IF('Data R6'!C586="","",'Data R6'!C586)</f>
        <v/>
      </c>
      <c r="D5574">
        <f>IF('Data R6'!C586="","",'Data R6'!D586)</f>
        <v/>
      </c>
      <c r="E5574">
        <f>IF('Data R6'!C586="","",'Data R6'!E586)</f>
        <v/>
      </c>
      <c r="F5574">
        <f>IF('Data R6'!C586="","",'Data R6'!F586)</f>
        <v/>
      </c>
      <c r="G5574">
        <f>IF('Data R6'!C586="","",'Data R6'!AD586)</f>
        <v/>
      </c>
      <c r="H5574">
        <f>IF('Data R6'!C586="","",'Data R6'!AC586)</f>
        <v/>
      </c>
      <c r="I5574">
        <f>IF('Data R6'!C586="","",COUNTIF('Data R6'!J586,"&gt;0")+COUNTIF('Data R6'!L586,"&gt;0")+COUNTIF('Data R6'!N586,"&gt;0")+COUNTIF('Data R6'!P586,"&gt;0")+COUNTIF('Data R6'!R586,"&gt;0")+COUNTIF('Data R6'!T586,"&gt;0")+COUNTIF('Data R6'!V586,"&gt;0")+COUNTIF('Data R6'!X586,"&gt;0"))</f>
        <v/>
      </c>
      <c r="J5574">
        <f>IF('Data R6'!C586="","",IF((COUNTIF('Data R6'!K586,"&gt;0")+COUNTIF('Data R6'!M586,"&gt;0")+COUNTIF('Data R6'!O586,"&gt;0")+COUNTIF('Data R6'!Q586,"&gt;0")+COUNTIF('Data R6'!S586,"&gt;0")+COUNTIF('Data R6'!U586,"&gt;0")+COUNTIF('Data R6'!W586,"&gt;0")+COUNTIF('Data R6'!Y586,"&gt;0"))&gt;0,1,0))</f>
        <v/>
      </c>
      <c r="M5574" t="inlineStr">
        <is>
          <t>Data R</t>
        </is>
      </c>
    </row>
    <row r="5575">
      <c r="A5575" t="inlineStr">
        <is>
          <t>Regional 6</t>
        </is>
      </c>
      <c r="B5575">
        <f>IF('Data R6'!C587="","",'Data R6'!B587)</f>
        <v/>
      </c>
      <c r="C5575">
        <f>IF('Data R6'!C587="","",'Data R6'!C587)</f>
        <v/>
      </c>
      <c r="D5575">
        <f>IF('Data R6'!C587="","",'Data R6'!D587)</f>
        <v/>
      </c>
      <c r="E5575">
        <f>IF('Data R6'!C587="","",'Data R6'!E587)</f>
        <v/>
      </c>
      <c r="F5575">
        <f>IF('Data R6'!C587="","",'Data R6'!F587)</f>
        <v/>
      </c>
      <c r="G5575">
        <f>IF('Data R6'!C587="","",'Data R6'!AD587)</f>
        <v/>
      </c>
      <c r="H5575">
        <f>IF('Data R6'!C587="","",'Data R6'!AC587)</f>
        <v/>
      </c>
      <c r="I5575">
        <f>IF('Data R6'!C587="","",COUNTIF('Data R6'!J587,"&gt;0")+COUNTIF('Data R6'!L587,"&gt;0")+COUNTIF('Data R6'!N587,"&gt;0")+COUNTIF('Data R6'!P587,"&gt;0")+COUNTIF('Data R6'!R587,"&gt;0")+COUNTIF('Data R6'!T587,"&gt;0")+COUNTIF('Data R6'!V587,"&gt;0")+COUNTIF('Data R6'!X587,"&gt;0"))</f>
        <v/>
      </c>
      <c r="J5575">
        <f>IF('Data R6'!C587="","",IF((COUNTIF('Data R6'!K587,"&gt;0")+COUNTIF('Data R6'!M587,"&gt;0")+COUNTIF('Data R6'!O587,"&gt;0")+COUNTIF('Data R6'!Q587,"&gt;0")+COUNTIF('Data R6'!S587,"&gt;0")+COUNTIF('Data R6'!U587,"&gt;0")+COUNTIF('Data R6'!W587,"&gt;0")+COUNTIF('Data R6'!Y587,"&gt;0"))&gt;0,1,0))</f>
        <v/>
      </c>
      <c r="M5575" t="inlineStr">
        <is>
          <t>Data R</t>
        </is>
      </c>
    </row>
    <row r="5576">
      <c r="A5576" t="inlineStr">
        <is>
          <t>Regional 6</t>
        </is>
      </c>
      <c r="B5576">
        <f>IF('Data R6'!C588="","",'Data R6'!B588)</f>
        <v/>
      </c>
      <c r="C5576">
        <f>IF('Data R6'!C588="","",'Data R6'!C588)</f>
        <v/>
      </c>
      <c r="D5576">
        <f>IF('Data R6'!C588="","",'Data R6'!D588)</f>
        <v/>
      </c>
      <c r="E5576">
        <f>IF('Data R6'!C588="","",'Data R6'!E588)</f>
        <v/>
      </c>
      <c r="F5576">
        <f>IF('Data R6'!C588="","",'Data R6'!F588)</f>
        <v/>
      </c>
      <c r="G5576">
        <f>IF('Data R6'!C588="","",'Data R6'!AD588)</f>
        <v/>
      </c>
      <c r="H5576">
        <f>IF('Data R6'!C588="","",'Data R6'!AC588)</f>
        <v/>
      </c>
      <c r="I5576">
        <f>IF('Data R6'!C588="","",COUNTIF('Data R6'!J588,"&gt;0")+COUNTIF('Data R6'!L588,"&gt;0")+COUNTIF('Data R6'!N588,"&gt;0")+COUNTIF('Data R6'!P588,"&gt;0")+COUNTIF('Data R6'!R588,"&gt;0")+COUNTIF('Data R6'!T588,"&gt;0")+COUNTIF('Data R6'!V588,"&gt;0")+COUNTIF('Data R6'!X588,"&gt;0"))</f>
        <v/>
      </c>
      <c r="J5576">
        <f>IF('Data R6'!C588="","",IF((COUNTIF('Data R6'!K588,"&gt;0")+COUNTIF('Data R6'!M588,"&gt;0")+COUNTIF('Data R6'!O588,"&gt;0")+COUNTIF('Data R6'!Q588,"&gt;0")+COUNTIF('Data R6'!S588,"&gt;0")+COUNTIF('Data R6'!U588,"&gt;0")+COUNTIF('Data R6'!W588,"&gt;0")+COUNTIF('Data R6'!Y588,"&gt;0"))&gt;0,1,0))</f>
        <v/>
      </c>
      <c r="M5576" t="inlineStr">
        <is>
          <t>Data R</t>
        </is>
      </c>
    </row>
    <row r="5577">
      <c r="A5577" t="inlineStr">
        <is>
          <t>Regional 6</t>
        </is>
      </c>
      <c r="B5577">
        <f>IF('Data R6'!C589="","",'Data R6'!B589)</f>
        <v/>
      </c>
      <c r="C5577">
        <f>IF('Data R6'!C589="","",'Data R6'!C589)</f>
        <v/>
      </c>
      <c r="D5577">
        <f>IF('Data R6'!C589="","",'Data R6'!D589)</f>
        <v/>
      </c>
      <c r="E5577">
        <f>IF('Data R6'!C589="","",'Data R6'!E589)</f>
        <v/>
      </c>
      <c r="F5577">
        <f>IF('Data R6'!C589="","",'Data R6'!F589)</f>
        <v/>
      </c>
      <c r="G5577">
        <f>IF('Data R6'!C589="","",'Data R6'!AD589)</f>
        <v/>
      </c>
      <c r="H5577">
        <f>IF('Data R6'!C589="","",'Data R6'!AC589)</f>
        <v/>
      </c>
      <c r="I5577">
        <f>IF('Data R6'!C589="","",COUNTIF('Data R6'!J589,"&gt;0")+COUNTIF('Data R6'!L589,"&gt;0")+COUNTIF('Data R6'!N589,"&gt;0")+COUNTIF('Data R6'!P589,"&gt;0")+COUNTIF('Data R6'!R589,"&gt;0")+COUNTIF('Data R6'!T589,"&gt;0")+COUNTIF('Data R6'!V589,"&gt;0")+COUNTIF('Data R6'!X589,"&gt;0"))</f>
        <v/>
      </c>
      <c r="J5577">
        <f>IF('Data R6'!C589="","",IF((COUNTIF('Data R6'!K589,"&gt;0")+COUNTIF('Data R6'!M589,"&gt;0")+COUNTIF('Data R6'!O589,"&gt;0")+COUNTIF('Data R6'!Q589,"&gt;0")+COUNTIF('Data R6'!S589,"&gt;0")+COUNTIF('Data R6'!U589,"&gt;0")+COUNTIF('Data R6'!W589,"&gt;0")+COUNTIF('Data R6'!Y589,"&gt;0"))&gt;0,1,0))</f>
        <v/>
      </c>
      <c r="M5577" t="inlineStr">
        <is>
          <t>Data R</t>
        </is>
      </c>
    </row>
    <row r="5578">
      <c r="A5578" t="inlineStr">
        <is>
          <t>Regional 6</t>
        </is>
      </c>
      <c r="B5578">
        <f>IF('Data R6'!C590="","",'Data R6'!B590)</f>
        <v/>
      </c>
      <c r="C5578">
        <f>IF('Data R6'!C590="","",'Data R6'!C590)</f>
        <v/>
      </c>
      <c r="D5578">
        <f>IF('Data R6'!C590="","",'Data R6'!D590)</f>
        <v/>
      </c>
      <c r="E5578">
        <f>IF('Data R6'!C590="","",'Data R6'!E590)</f>
        <v/>
      </c>
      <c r="F5578">
        <f>IF('Data R6'!C590="","",'Data R6'!F590)</f>
        <v/>
      </c>
      <c r="G5578">
        <f>IF('Data R6'!C590="","",'Data R6'!AD590)</f>
        <v/>
      </c>
      <c r="H5578">
        <f>IF('Data R6'!C590="","",'Data R6'!AC590)</f>
        <v/>
      </c>
      <c r="I5578">
        <f>IF('Data R6'!C590="","",COUNTIF('Data R6'!J590,"&gt;0")+COUNTIF('Data R6'!L590,"&gt;0")+COUNTIF('Data R6'!N590,"&gt;0")+COUNTIF('Data R6'!P590,"&gt;0")+COUNTIF('Data R6'!R590,"&gt;0")+COUNTIF('Data R6'!T590,"&gt;0")+COUNTIF('Data R6'!V590,"&gt;0")+COUNTIF('Data R6'!X590,"&gt;0"))</f>
        <v/>
      </c>
      <c r="J5578">
        <f>IF('Data R6'!C590="","",IF((COUNTIF('Data R6'!K590,"&gt;0")+COUNTIF('Data R6'!M590,"&gt;0")+COUNTIF('Data R6'!O590,"&gt;0")+COUNTIF('Data R6'!Q590,"&gt;0")+COUNTIF('Data R6'!S590,"&gt;0")+COUNTIF('Data R6'!U590,"&gt;0")+COUNTIF('Data R6'!W590,"&gt;0")+COUNTIF('Data R6'!Y590,"&gt;0"))&gt;0,1,0))</f>
        <v/>
      </c>
      <c r="M5578" t="inlineStr">
        <is>
          <t>Data R</t>
        </is>
      </c>
    </row>
    <row r="5579">
      <c r="A5579" t="inlineStr">
        <is>
          <t>Regional 6</t>
        </is>
      </c>
      <c r="B5579">
        <f>IF('Data R6'!C591="","",'Data R6'!B591)</f>
        <v/>
      </c>
      <c r="C5579">
        <f>IF('Data R6'!C591="","",'Data R6'!C591)</f>
        <v/>
      </c>
      <c r="D5579">
        <f>IF('Data R6'!C591="","",'Data R6'!D591)</f>
        <v/>
      </c>
      <c r="E5579">
        <f>IF('Data R6'!C591="","",'Data R6'!E591)</f>
        <v/>
      </c>
      <c r="F5579">
        <f>IF('Data R6'!C591="","",'Data R6'!F591)</f>
        <v/>
      </c>
      <c r="G5579">
        <f>IF('Data R6'!C591="","",'Data R6'!AD591)</f>
        <v/>
      </c>
      <c r="H5579">
        <f>IF('Data R6'!C591="","",'Data R6'!AC591)</f>
        <v/>
      </c>
      <c r="I5579">
        <f>IF('Data R6'!C591="","",COUNTIF('Data R6'!J591,"&gt;0")+COUNTIF('Data R6'!L591,"&gt;0")+COUNTIF('Data R6'!N591,"&gt;0")+COUNTIF('Data R6'!P591,"&gt;0")+COUNTIF('Data R6'!R591,"&gt;0")+COUNTIF('Data R6'!T591,"&gt;0")+COUNTIF('Data R6'!V591,"&gt;0")+COUNTIF('Data R6'!X591,"&gt;0"))</f>
        <v/>
      </c>
      <c r="J5579">
        <f>IF('Data R6'!C591="","",IF((COUNTIF('Data R6'!K591,"&gt;0")+COUNTIF('Data R6'!M591,"&gt;0")+COUNTIF('Data R6'!O591,"&gt;0")+COUNTIF('Data R6'!Q591,"&gt;0")+COUNTIF('Data R6'!S591,"&gt;0")+COUNTIF('Data R6'!U591,"&gt;0")+COUNTIF('Data R6'!W591,"&gt;0")+COUNTIF('Data R6'!Y591,"&gt;0"))&gt;0,1,0))</f>
        <v/>
      </c>
      <c r="M5579" t="inlineStr">
        <is>
          <t>Data R</t>
        </is>
      </c>
    </row>
    <row r="5580">
      <c r="A5580" t="inlineStr">
        <is>
          <t>Regional 6</t>
        </is>
      </c>
      <c r="B5580">
        <f>IF('Data R6'!C592="","",'Data R6'!B592)</f>
        <v/>
      </c>
      <c r="C5580">
        <f>IF('Data R6'!C592="","",'Data R6'!C592)</f>
        <v/>
      </c>
      <c r="D5580">
        <f>IF('Data R6'!C592="","",'Data R6'!D592)</f>
        <v/>
      </c>
      <c r="E5580">
        <f>IF('Data R6'!C592="","",'Data R6'!E592)</f>
        <v/>
      </c>
      <c r="F5580">
        <f>IF('Data R6'!C592="","",'Data R6'!F592)</f>
        <v/>
      </c>
      <c r="G5580">
        <f>IF('Data R6'!C592="","",'Data R6'!AD592)</f>
        <v/>
      </c>
      <c r="H5580">
        <f>IF('Data R6'!C592="","",'Data R6'!AC592)</f>
        <v/>
      </c>
      <c r="I5580">
        <f>IF('Data R6'!C592="","",COUNTIF('Data R6'!J592,"&gt;0")+COUNTIF('Data R6'!L592,"&gt;0")+COUNTIF('Data R6'!N592,"&gt;0")+COUNTIF('Data R6'!P592,"&gt;0")+COUNTIF('Data R6'!R592,"&gt;0")+COUNTIF('Data R6'!T592,"&gt;0")+COUNTIF('Data R6'!V592,"&gt;0")+COUNTIF('Data R6'!X592,"&gt;0"))</f>
        <v/>
      </c>
      <c r="J5580">
        <f>IF('Data R6'!C592="","",IF((COUNTIF('Data R6'!K592,"&gt;0")+COUNTIF('Data R6'!M592,"&gt;0")+COUNTIF('Data R6'!O592,"&gt;0")+COUNTIF('Data R6'!Q592,"&gt;0")+COUNTIF('Data R6'!S592,"&gt;0")+COUNTIF('Data R6'!U592,"&gt;0")+COUNTIF('Data R6'!W592,"&gt;0")+COUNTIF('Data R6'!Y592,"&gt;0"))&gt;0,1,0))</f>
        <v/>
      </c>
      <c r="M5580" t="inlineStr">
        <is>
          <t>Data R</t>
        </is>
      </c>
    </row>
    <row r="5581">
      <c r="A5581" t="inlineStr">
        <is>
          <t>Regional 6</t>
        </is>
      </c>
      <c r="B5581">
        <f>IF('Data R6'!C593="","",'Data R6'!B593)</f>
        <v/>
      </c>
      <c r="C5581">
        <f>IF('Data R6'!C593="","",'Data R6'!C593)</f>
        <v/>
      </c>
      <c r="D5581">
        <f>IF('Data R6'!C593="","",'Data R6'!D593)</f>
        <v/>
      </c>
      <c r="E5581">
        <f>IF('Data R6'!C593="","",'Data R6'!E593)</f>
        <v/>
      </c>
      <c r="F5581">
        <f>IF('Data R6'!C593="","",'Data R6'!F593)</f>
        <v/>
      </c>
      <c r="G5581">
        <f>IF('Data R6'!C593="","",'Data R6'!AD593)</f>
        <v/>
      </c>
      <c r="H5581">
        <f>IF('Data R6'!C593="","",'Data R6'!AC593)</f>
        <v/>
      </c>
      <c r="I5581">
        <f>IF('Data R6'!C593="","",COUNTIF('Data R6'!J593,"&gt;0")+COUNTIF('Data R6'!L593,"&gt;0")+COUNTIF('Data R6'!N593,"&gt;0")+COUNTIF('Data R6'!P593,"&gt;0")+COUNTIF('Data R6'!R593,"&gt;0")+COUNTIF('Data R6'!T593,"&gt;0")+COUNTIF('Data R6'!V593,"&gt;0")+COUNTIF('Data R6'!X593,"&gt;0"))</f>
        <v/>
      </c>
      <c r="J5581">
        <f>IF('Data R6'!C593="","",IF((COUNTIF('Data R6'!K593,"&gt;0")+COUNTIF('Data R6'!M593,"&gt;0")+COUNTIF('Data R6'!O593,"&gt;0")+COUNTIF('Data R6'!Q593,"&gt;0")+COUNTIF('Data R6'!S593,"&gt;0")+COUNTIF('Data R6'!U593,"&gt;0")+COUNTIF('Data R6'!W593,"&gt;0")+COUNTIF('Data R6'!Y593,"&gt;0"))&gt;0,1,0))</f>
        <v/>
      </c>
      <c r="M5581" t="inlineStr">
        <is>
          <t>Data R</t>
        </is>
      </c>
    </row>
    <row r="5582">
      <c r="A5582" t="inlineStr">
        <is>
          <t>Regional 6</t>
        </is>
      </c>
      <c r="B5582">
        <f>IF('Data R6'!C594="","",'Data R6'!B594)</f>
        <v/>
      </c>
      <c r="C5582">
        <f>IF('Data R6'!C594="","",'Data R6'!C594)</f>
        <v/>
      </c>
      <c r="D5582">
        <f>IF('Data R6'!C594="","",'Data R6'!D594)</f>
        <v/>
      </c>
      <c r="E5582">
        <f>IF('Data R6'!C594="","",'Data R6'!E594)</f>
        <v/>
      </c>
      <c r="F5582">
        <f>IF('Data R6'!C594="","",'Data R6'!F594)</f>
        <v/>
      </c>
      <c r="G5582">
        <f>IF('Data R6'!C594="","",'Data R6'!AD594)</f>
        <v/>
      </c>
      <c r="H5582">
        <f>IF('Data R6'!C594="","",'Data R6'!AC594)</f>
        <v/>
      </c>
      <c r="I5582">
        <f>IF('Data R6'!C594="","",COUNTIF('Data R6'!J594,"&gt;0")+COUNTIF('Data R6'!L594,"&gt;0")+COUNTIF('Data R6'!N594,"&gt;0")+COUNTIF('Data R6'!P594,"&gt;0")+COUNTIF('Data R6'!R594,"&gt;0")+COUNTIF('Data R6'!T594,"&gt;0")+COUNTIF('Data R6'!V594,"&gt;0")+COUNTIF('Data R6'!X594,"&gt;0"))</f>
        <v/>
      </c>
      <c r="J5582">
        <f>IF('Data R6'!C594="","",IF((COUNTIF('Data R6'!K594,"&gt;0")+COUNTIF('Data R6'!M594,"&gt;0")+COUNTIF('Data R6'!O594,"&gt;0")+COUNTIF('Data R6'!Q594,"&gt;0")+COUNTIF('Data R6'!S594,"&gt;0")+COUNTIF('Data R6'!U594,"&gt;0")+COUNTIF('Data R6'!W594,"&gt;0")+COUNTIF('Data R6'!Y594,"&gt;0"))&gt;0,1,0))</f>
        <v/>
      </c>
      <c r="M5582" t="inlineStr">
        <is>
          <t>Data R</t>
        </is>
      </c>
    </row>
    <row r="5583">
      <c r="A5583" t="inlineStr">
        <is>
          <t>Regional 6</t>
        </is>
      </c>
      <c r="B5583">
        <f>IF('Data R6'!C595="","",'Data R6'!B595)</f>
        <v/>
      </c>
      <c r="C5583">
        <f>IF('Data R6'!C595="","",'Data R6'!C595)</f>
        <v/>
      </c>
      <c r="D5583">
        <f>IF('Data R6'!C595="","",'Data R6'!D595)</f>
        <v/>
      </c>
      <c r="E5583">
        <f>IF('Data R6'!C595="","",'Data R6'!E595)</f>
        <v/>
      </c>
      <c r="F5583">
        <f>IF('Data R6'!C595="","",'Data R6'!F595)</f>
        <v/>
      </c>
      <c r="G5583">
        <f>IF('Data R6'!C595="","",'Data R6'!AD595)</f>
        <v/>
      </c>
      <c r="H5583">
        <f>IF('Data R6'!C595="","",'Data R6'!AC595)</f>
        <v/>
      </c>
      <c r="I5583">
        <f>IF('Data R6'!C595="","",COUNTIF('Data R6'!J595,"&gt;0")+COUNTIF('Data R6'!L595,"&gt;0")+COUNTIF('Data R6'!N595,"&gt;0")+COUNTIF('Data R6'!P595,"&gt;0")+COUNTIF('Data R6'!R595,"&gt;0")+COUNTIF('Data R6'!T595,"&gt;0")+COUNTIF('Data R6'!V595,"&gt;0")+COUNTIF('Data R6'!X595,"&gt;0"))</f>
        <v/>
      </c>
      <c r="J5583">
        <f>IF('Data R6'!C595="","",IF((COUNTIF('Data R6'!K595,"&gt;0")+COUNTIF('Data R6'!M595,"&gt;0")+COUNTIF('Data R6'!O595,"&gt;0")+COUNTIF('Data R6'!Q595,"&gt;0")+COUNTIF('Data R6'!S595,"&gt;0")+COUNTIF('Data R6'!U595,"&gt;0")+COUNTIF('Data R6'!W595,"&gt;0")+COUNTIF('Data R6'!Y595,"&gt;0"))&gt;0,1,0))</f>
        <v/>
      </c>
      <c r="M5583" t="inlineStr">
        <is>
          <t>Data R</t>
        </is>
      </c>
    </row>
    <row r="5584">
      <c r="A5584" t="inlineStr">
        <is>
          <t>Regional 6</t>
        </is>
      </c>
      <c r="B5584">
        <f>IF('Data R6'!C596="","",'Data R6'!B596)</f>
        <v/>
      </c>
      <c r="C5584">
        <f>IF('Data R6'!C596="","",'Data R6'!C596)</f>
        <v/>
      </c>
      <c r="D5584">
        <f>IF('Data R6'!C596="","",'Data R6'!D596)</f>
        <v/>
      </c>
      <c r="E5584">
        <f>IF('Data R6'!C596="","",'Data R6'!E596)</f>
        <v/>
      </c>
      <c r="F5584">
        <f>IF('Data R6'!C596="","",'Data R6'!F596)</f>
        <v/>
      </c>
      <c r="G5584">
        <f>IF('Data R6'!C596="","",'Data R6'!AD596)</f>
        <v/>
      </c>
      <c r="H5584">
        <f>IF('Data R6'!C596="","",'Data R6'!AC596)</f>
        <v/>
      </c>
      <c r="I5584">
        <f>IF('Data R6'!C596="","",COUNTIF('Data R6'!J596,"&gt;0")+COUNTIF('Data R6'!L596,"&gt;0")+COUNTIF('Data R6'!N596,"&gt;0")+COUNTIF('Data R6'!P596,"&gt;0")+COUNTIF('Data R6'!R596,"&gt;0")+COUNTIF('Data R6'!T596,"&gt;0")+COUNTIF('Data R6'!V596,"&gt;0")+COUNTIF('Data R6'!X596,"&gt;0"))</f>
        <v/>
      </c>
      <c r="J5584">
        <f>IF('Data R6'!C596="","",IF((COUNTIF('Data R6'!K596,"&gt;0")+COUNTIF('Data R6'!M596,"&gt;0")+COUNTIF('Data R6'!O596,"&gt;0")+COUNTIF('Data R6'!Q596,"&gt;0")+COUNTIF('Data R6'!S596,"&gt;0")+COUNTIF('Data R6'!U596,"&gt;0")+COUNTIF('Data R6'!W596,"&gt;0")+COUNTIF('Data R6'!Y596,"&gt;0"))&gt;0,1,0))</f>
        <v/>
      </c>
      <c r="M5584" t="inlineStr">
        <is>
          <t>Data R</t>
        </is>
      </c>
    </row>
    <row r="5585">
      <c r="A5585" t="inlineStr">
        <is>
          <t>Regional 6</t>
        </is>
      </c>
      <c r="B5585">
        <f>IF('Data R6'!C597="","",'Data R6'!B597)</f>
        <v/>
      </c>
      <c r="C5585">
        <f>IF('Data R6'!C597="","",'Data R6'!C597)</f>
        <v/>
      </c>
      <c r="D5585">
        <f>IF('Data R6'!C597="","",'Data R6'!D597)</f>
        <v/>
      </c>
      <c r="E5585">
        <f>IF('Data R6'!C597="","",'Data R6'!E597)</f>
        <v/>
      </c>
      <c r="F5585">
        <f>IF('Data R6'!C597="","",'Data R6'!F597)</f>
        <v/>
      </c>
      <c r="G5585">
        <f>IF('Data R6'!C597="","",'Data R6'!AD597)</f>
        <v/>
      </c>
      <c r="H5585">
        <f>IF('Data R6'!C597="","",'Data R6'!AC597)</f>
        <v/>
      </c>
      <c r="I5585">
        <f>IF('Data R6'!C597="","",COUNTIF('Data R6'!J597,"&gt;0")+COUNTIF('Data R6'!L597,"&gt;0")+COUNTIF('Data R6'!N597,"&gt;0")+COUNTIF('Data R6'!P597,"&gt;0")+COUNTIF('Data R6'!R597,"&gt;0")+COUNTIF('Data R6'!T597,"&gt;0")+COUNTIF('Data R6'!V597,"&gt;0")+COUNTIF('Data R6'!X597,"&gt;0"))</f>
        <v/>
      </c>
      <c r="J5585">
        <f>IF('Data R6'!C597="","",IF((COUNTIF('Data R6'!K597,"&gt;0")+COUNTIF('Data R6'!M597,"&gt;0")+COUNTIF('Data R6'!O597,"&gt;0")+COUNTIF('Data R6'!Q597,"&gt;0")+COUNTIF('Data R6'!S597,"&gt;0")+COUNTIF('Data R6'!U597,"&gt;0")+COUNTIF('Data R6'!W597,"&gt;0")+COUNTIF('Data R6'!Y597,"&gt;0"))&gt;0,1,0))</f>
        <v/>
      </c>
      <c r="M5585" t="inlineStr">
        <is>
          <t>Data R</t>
        </is>
      </c>
    </row>
    <row r="5586">
      <c r="A5586" t="inlineStr">
        <is>
          <t>Regional 6</t>
        </is>
      </c>
      <c r="B5586">
        <f>IF('Data R6'!C598="","",'Data R6'!B598)</f>
        <v/>
      </c>
      <c r="C5586">
        <f>IF('Data R6'!C598="","",'Data R6'!C598)</f>
        <v/>
      </c>
      <c r="D5586">
        <f>IF('Data R6'!C598="","",'Data R6'!D598)</f>
        <v/>
      </c>
      <c r="E5586">
        <f>IF('Data R6'!C598="","",'Data R6'!E598)</f>
        <v/>
      </c>
      <c r="F5586">
        <f>IF('Data R6'!C598="","",'Data R6'!F598)</f>
        <v/>
      </c>
      <c r="G5586">
        <f>IF('Data R6'!C598="","",'Data R6'!AD598)</f>
        <v/>
      </c>
      <c r="H5586">
        <f>IF('Data R6'!C598="","",'Data R6'!AC598)</f>
        <v/>
      </c>
      <c r="I5586">
        <f>IF('Data R6'!C598="","",COUNTIF('Data R6'!J598,"&gt;0")+COUNTIF('Data R6'!L598,"&gt;0")+COUNTIF('Data R6'!N598,"&gt;0")+COUNTIF('Data R6'!P598,"&gt;0")+COUNTIF('Data R6'!R598,"&gt;0")+COUNTIF('Data R6'!T598,"&gt;0")+COUNTIF('Data R6'!V598,"&gt;0")+COUNTIF('Data R6'!X598,"&gt;0"))</f>
        <v/>
      </c>
      <c r="J5586">
        <f>IF('Data R6'!C598="","",IF((COUNTIF('Data R6'!K598,"&gt;0")+COUNTIF('Data R6'!M598,"&gt;0")+COUNTIF('Data R6'!O598,"&gt;0")+COUNTIF('Data R6'!Q598,"&gt;0")+COUNTIF('Data R6'!S598,"&gt;0")+COUNTIF('Data R6'!U598,"&gt;0")+COUNTIF('Data R6'!W598,"&gt;0")+COUNTIF('Data R6'!Y598,"&gt;0"))&gt;0,1,0))</f>
        <v/>
      </c>
      <c r="M5586" t="inlineStr">
        <is>
          <t>Data R</t>
        </is>
      </c>
    </row>
    <row r="5587">
      <c r="A5587" t="inlineStr">
        <is>
          <t>Regional 6</t>
        </is>
      </c>
      <c r="B5587">
        <f>IF('Data R6'!C599="","",'Data R6'!B599)</f>
        <v/>
      </c>
      <c r="C5587">
        <f>IF('Data R6'!C599="","",'Data R6'!C599)</f>
        <v/>
      </c>
      <c r="D5587">
        <f>IF('Data R6'!C599="","",'Data R6'!D599)</f>
        <v/>
      </c>
      <c r="E5587">
        <f>IF('Data R6'!C599="","",'Data R6'!E599)</f>
        <v/>
      </c>
      <c r="F5587">
        <f>IF('Data R6'!C599="","",'Data R6'!F599)</f>
        <v/>
      </c>
      <c r="G5587">
        <f>IF('Data R6'!C599="","",'Data R6'!AD599)</f>
        <v/>
      </c>
      <c r="H5587">
        <f>IF('Data R6'!C599="","",'Data R6'!AC599)</f>
        <v/>
      </c>
      <c r="I5587">
        <f>IF('Data R6'!C599="","",COUNTIF('Data R6'!J599,"&gt;0")+COUNTIF('Data R6'!L599,"&gt;0")+COUNTIF('Data R6'!N599,"&gt;0")+COUNTIF('Data R6'!P599,"&gt;0")+COUNTIF('Data R6'!R599,"&gt;0")+COUNTIF('Data R6'!T599,"&gt;0")+COUNTIF('Data R6'!V599,"&gt;0")+COUNTIF('Data R6'!X599,"&gt;0"))</f>
        <v/>
      </c>
      <c r="J5587">
        <f>IF('Data R6'!C599="","",IF((COUNTIF('Data R6'!K599,"&gt;0")+COUNTIF('Data R6'!M599,"&gt;0")+COUNTIF('Data R6'!O599,"&gt;0")+COUNTIF('Data R6'!Q599,"&gt;0")+COUNTIF('Data R6'!S599,"&gt;0")+COUNTIF('Data R6'!U599,"&gt;0")+COUNTIF('Data R6'!W599,"&gt;0")+COUNTIF('Data R6'!Y599,"&gt;0"))&gt;0,1,0))</f>
        <v/>
      </c>
      <c r="M5587" t="inlineStr">
        <is>
          <t>Data R</t>
        </is>
      </c>
    </row>
    <row r="5588">
      <c r="A5588" t="inlineStr">
        <is>
          <t>Regional 6</t>
        </is>
      </c>
      <c r="B5588">
        <f>IF('Data R6'!C600="","",'Data R6'!B600)</f>
        <v/>
      </c>
      <c r="C5588">
        <f>IF('Data R6'!C600="","",'Data R6'!C600)</f>
        <v/>
      </c>
      <c r="D5588">
        <f>IF('Data R6'!C600="","",'Data R6'!D600)</f>
        <v/>
      </c>
      <c r="E5588">
        <f>IF('Data R6'!C600="","",'Data R6'!E600)</f>
        <v/>
      </c>
      <c r="F5588">
        <f>IF('Data R6'!C600="","",'Data R6'!F600)</f>
        <v/>
      </c>
      <c r="G5588">
        <f>IF('Data R6'!C600="","",'Data R6'!AD600)</f>
        <v/>
      </c>
      <c r="H5588">
        <f>IF('Data R6'!C600="","",'Data R6'!AC600)</f>
        <v/>
      </c>
      <c r="I5588">
        <f>IF('Data R6'!C600="","",COUNTIF('Data R6'!J600,"&gt;0")+COUNTIF('Data R6'!L600,"&gt;0")+COUNTIF('Data R6'!N600,"&gt;0")+COUNTIF('Data R6'!P600,"&gt;0")+COUNTIF('Data R6'!R600,"&gt;0")+COUNTIF('Data R6'!T600,"&gt;0")+COUNTIF('Data R6'!V600,"&gt;0")+COUNTIF('Data R6'!X600,"&gt;0"))</f>
        <v/>
      </c>
      <c r="J5588">
        <f>IF('Data R6'!C600="","",IF((COUNTIF('Data R6'!K600,"&gt;0")+COUNTIF('Data R6'!M600,"&gt;0")+COUNTIF('Data R6'!O600,"&gt;0")+COUNTIF('Data R6'!Q600,"&gt;0")+COUNTIF('Data R6'!S600,"&gt;0")+COUNTIF('Data R6'!U600,"&gt;0")+COUNTIF('Data R6'!W600,"&gt;0")+COUNTIF('Data R6'!Y600,"&gt;0"))&gt;0,1,0))</f>
        <v/>
      </c>
      <c r="M5588" t="inlineStr">
        <is>
          <t>Data R</t>
        </is>
      </c>
    </row>
    <row r="5589">
      <c r="A5589" t="inlineStr">
        <is>
          <t>Regional 6</t>
        </is>
      </c>
      <c r="B5589">
        <f>IF('Data R6'!C601="","",'Data R6'!B601)</f>
        <v/>
      </c>
      <c r="C5589">
        <f>IF('Data R6'!C601="","",'Data R6'!C601)</f>
        <v/>
      </c>
      <c r="D5589">
        <f>IF('Data R6'!C601="","",'Data R6'!D601)</f>
        <v/>
      </c>
      <c r="E5589">
        <f>IF('Data R6'!C601="","",'Data R6'!E601)</f>
        <v/>
      </c>
      <c r="F5589">
        <f>IF('Data R6'!C601="","",'Data R6'!F601)</f>
        <v/>
      </c>
      <c r="G5589">
        <f>IF('Data R6'!C601="","",'Data R6'!AD601)</f>
        <v/>
      </c>
      <c r="H5589">
        <f>IF('Data R6'!C601="","",'Data R6'!AC601)</f>
        <v/>
      </c>
      <c r="I5589">
        <f>IF('Data R6'!C601="","",COUNTIF('Data R6'!J601,"&gt;0")+COUNTIF('Data R6'!L601,"&gt;0")+COUNTIF('Data R6'!N601,"&gt;0")+COUNTIF('Data R6'!P601,"&gt;0")+COUNTIF('Data R6'!R601,"&gt;0")+COUNTIF('Data R6'!T601,"&gt;0")+COUNTIF('Data R6'!V601,"&gt;0")+COUNTIF('Data R6'!X601,"&gt;0"))</f>
        <v/>
      </c>
      <c r="J5589">
        <f>IF('Data R6'!C601="","",IF((COUNTIF('Data R6'!K601,"&gt;0")+COUNTIF('Data R6'!M601,"&gt;0")+COUNTIF('Data R6'!O601,"&gt;0")+COUNTIF('Data R6'!Q601,"&gt;0")+COUNTIF('Data R6'!S601,"&gt;0")+COUNTIF('Data R6'!U601,"&gt;0")+COUNTIF('Data R6'!W601,"&gt;0")+COUNTIF('Data R6'!Y601,"&gt;0"))&gt;0,1,0))</f>
        <v/>
      </c>
      <c r="M5589" t="inlineStr">
        <is>
          <t>Data R</t>
        </is>
      </c>
    </row>
    <row r="5590">
      <c r="A5590" t="inlineStr">
        <is>
          <t>Regional 6</t>
        </is>
      </c>
      <c r="B5590">
        <f>IF('Data R6'!C602="","",'Data R6'!B602)</f>
        <v/>
      </c>
      <c r="C5590">
        <f>IF('Data R6'!C602="","",'Data R6'!C602)</f>
        <v/>
      </c>
      <c r="D5590">
        <f>IF('Data R6'!C602="","",'Data R6'!D602)</f>
        <v/>
      </c>
      <c r="E5590">
        <f>IF('Data R6'!C602="","",'Data R6'!E602)</f>
        <v/>
      </c>
      <c r="F5590">
        <f>IF('Data R6'!C602="","",'Data R6'!F602)</f>
        <v/>
      </c>
      <c r="G5590">
        <f>IF('Data R6'!C602="","",'Data R6'!AD602)</f>
        <v/>
      </c>
      <c r="H5590">
        <f>IF('Data R6'!C602="","",'Data R6'!AC602)</f>
        <v/>
      </c>
      <c r="I5590">
        <f>IF('Data R6'!C602="","",COUNTIF('Data R6'!J602,"&gt;0")+COUNTIF('Data R6'!L602,"&gt;0")+COUNTIF('Data R6'!N602,"&gt;0")+COUNTIF('Data R6'!P602,"&gt;0")+COUNTIF('Data R6'!R602,"&gt;0")+COUNTIF('Data R6'!T602,"&gt;0")+COUNTIF('Data R6'!V602,"&gt;0")+COUNTIF('Data R6'!X602,"&gt;0"))</f>
        <v/>
      </c>
      <c r="J5590">
        <f>IF('Data R6'!C602="","",IF((COUNTIF('Data R6'!K602,"&gt;0")+COUNTIF('Data R6'!M602,"&gt;0")+COUNTIF('Data R6'!O602,"&gt;0")+COUNTIF('Data R6'!Q602,"&gt;0")+COUNTIF('Data R6'!S602,"&gt;0")+COUNTIF('Data R6'!U602,"&gt;0")+COUNTIF('Data R6'!W602,"&gt;0")+COUNTIF('Data R6'!Y602,"&gt;0"))&gt;0,1,0))</f>
        <v/>
      </c>
      <c r="M5590" t="inlineStr">
        <is>
          <t>Data R</t>
        </is>
      </c>
    </row>
    <row r="5591">
      <c r="A5591" t="inlineStr">
        <is>
          <t>Regional 6</t>
        </is>
      </c>
      <c r="B5591">
        <f>IF('Data R6'!C603="","",'Data R6'!B603)</f>
        <v/>
      </c>
      <c r="C5591">
        <f>IF('Data R6'!C603="","",'Data R6'!C603)</f>
        <v/>
      </c>
      <c r="D5591">
        <f>IF('Data R6'!C603="","",'Data R6'!D603)</f>
        <v/>
      </c>
      <c r="E5591">
        <f>IF('Data R6'!C603="","",'Data R6'!E603)</f>
        <v/>
      </c>
      <c r="F5591">
        <f>IF('Data R6'!C603="","",'Data R6'!F603)</f>
        <v/>
      </c>
      <c r="G5591">
        <f>IF('Data R6'!C603="","",'Data R6'!AD603)</f>
        <v/>
      </c>
      <c r="H5591">
        <f>IF('Data R6'!C603="","",'Data R6'!AC603)</f>
        <v/>
      </c>
      <c r="I5591">
        <f>IF('Data R6'!C603="","",COUNTIF('Data R6'!J603,"&gt;0")+COUNTIF('Data R6'!L603,"&gt;0")+COUNTIF('Data R6'!N603,"&gt;0")+COUNTIF('Data R6'!P603,"&gt;0")+COUNTIF('Data R6'!R603,"&gt;0")+COUNTIF('Data R6'!T603,"&gt;0")+COUNTIF('Data R6'!V603,"&gt;0")+COUNTIF('Data R6'!X603,"&gt;0"))</f>
        <v/>
      </c>
      <c r="J5591">
        <f>IF('Data R6'!C603="","",IF((COUNTIF('Data R6'!K603,"&gt;0")+COUNTIF('Data R6'!M603,"&gt;0")+COUNTIF('Data R6'!O603,"&gt;0")+COUNTIF('Data R6'!Q603,"&gt;0")+COUNTIF('Data R6'!S603,"&gt;0")+COUNTIF('Data R6'!U603,"&gt;0")+COUNTIF('Data R6'!W603,"&gt;0")+COUNTIF('Data R6'!Y603,"&gt;0"))&gt;0,1,0))</f>
        <v/>
      </c>
      <c r="M5591" t="inlineStr">
        <is>
          <t>Data R</t>
        </is>
      </c>
    </row>
    <row r="5592">
      <c r="A5592" t="inlineStr">
        <is>
          <t>Regional 6</t>
        </is>
      </c>
      <c r="B5592">
        <f>IF('Data R6'!C604="","",'Data R6'!B604)</f>
        <v/>
      </c>
      <c r="C5592">
        <f>IF('Data R6'!C604="","",'Data R6'!C604)</f>
        <v/>
      </c>
      <c r="D5592">
        <f>IF('Data R6'!C604="","",'Data R6'!D604)</f>
        <v/>
      </c>
      <c r="E5592">
        <f>IF('Data R6'!C604="","",'Data R6'!E604)</f>
        <v/>
      </c>
      <c r="F5592">
        <f>IF('Data R6'!C604="","",'Data R6'!F604)</f>
        <v/>
      </c>
      <c r="G5592">
        <f>IF('Data R6'!C604="","",'Data R6'!AD604)</f>
        <v/>
      </c>
      <c r="H5592">
        <f>IF('Data R6'!C604="","",'Data R6'!AC604)</f>
        <v/>
      </c>
      <c r="I5592">
        <f>IF('Data R6'!C604="","",COUNTIF('Data R6'!J604,"&gt;0")+COUNTIF('Data R6'!L604,"&gt;0")+COUNTIF('Data R6'!N604,"&gt;0")+COUNTIF('Data R6'!P604,"&gt;0")+COUNTIF('Data R6'!R604,"&gt;0")+COUNTIF('Data R6'!T604,"&gt;0")+COUNTIF('Data R6'!V604,"&gt;0")+COUNTIF('Data R6'!X604,"&gt;0"))</f>
        <v/>
      </c>
      <c r="J5592">
        <f>IF('Data R6'!C604="","",IF((COUNTIF('Data R6'!K604,"&gt;0")+COUNTIF('Data R6'!M604,"&gt;0")+COUNTIF('Data R6'!O604,"&gt;0")+COUNTIF('Data R6'!Q604,"&gt;0")+COUNTIF('Data R6'!S604,"&gt;0")+COUNTIF('Data R6'!U604,"&gt;0")+COUNTIF('Data R6'!W604,"&gt;0")+COUNTIF('Data R6'!Y604,"&gt;0"))&gt;0,1,0))</f>
        <v/>
      </c>
      <c r="M5592" t="inlineStr">
        <is>
          <t>Data R</t>
        </is>
      </c>
    </row>
    <row r="5593">
      <c r="A5593" t="inlineStr">
        <is>
          <t>Regional 6</t>
        </is>
      </c>
      <c r="B5593">
        <f>IF('Data R6'!C605="","",'Data R6'!B605)</f>
        <v/>
      </c>
      <c r="C5593">
        <f>IF('Data R6'!C605="","",'Data R6'!C605)</f>
        <v/>
      </c>
      <c r="D5593">
        <f>IF('Data R6'!C605="","",'Data R6'!D605)</f>
        <v/>
      </c>
      <c r="E5593">
        <f>IF('Data R6'!C605="","",'Data R6'!E605)</f>
        <v/>
      </c>
      <c r="F5593">
        <f>IF('Data R6'!C605="","",'Data R6'!F605)</f>
        <v/>
      </c>
      <c r="G5593">
        <f>IF('Data R6'!C605="","",'Data R6'!AD605)</f>
        <v/>
      </c>
      <c r="H5593">
        <f>IF('Data R6'!C605="","",'Data R6'!AC605)</f>
        <v/>
      </c>
      <c r="I5593">
        <f>IF('Data R6'!C605="","",COUNTIF('Data R6'!J605,"&gt;0")+COUNTIF('Data R6'!L605,"&gt;0")+COUNTIF('Data R6'!N605,"&gt;0")+COUNTIF('Data R6'!P605,"&gt;0")+COUNTIF('Data R6'!R605,"&gt;0")+COUNTIF('Data R6'!T605,"&gt;0")+COUNTIF('Data R6'!V605,"&gt;0")+COUNTIF('Data R6'!X605,"&gt;0"))</f>
        <v/>
      </c>
      <c r="J5593">
        <f>IF('Data R6'!C605="","",IF((COUNTIF('Data R6'!K605,"&gt;0")+COUNTIF('Data R6'!M605,"&gt;0")+COUNTIF('Data R6'!O605,"&gt;0")+COUNTIF('Data R6'!Q605,"&gt;0")+COUNTIF('Data R6'!S605,"&gt;0")+COUNTIF('Data R6'!U605,"&gt;0")+COUNTIF('Data R6'!W605,"&gt;0")+COUNTIF('Data R6'!Y605,"&gt;0"))&gt;0,1,0))</f>
        <v/>
      </c>
      <c r="M5593" t="inlineStr">
        <is>
          <t>Data R</t>
        </is>
      </c>
    </row>
    <row r="5594">
      <c r="A5594" t="inlineStr">
        <is>
          <t>Regional 6</t>
        </is>
      </c>
      <c r="B5594">
        <f>IF('Data R6'!C606="","",'Data R6'!B606)</f>
        <v/>
      </c>
      <c r="C5594">
        <f>IF('Data R6'!C606="","",'Data R6'!C606)</f>
        <v/>
      </c>
      <c r="D5594">
        <f>IF('Data R6'!C606="","",'Data R6'!D606)</f>
        <v/>
      </c>
      <c r="E5594">
        <f>IF('Data R6'!C606="","",'Data R6'!E606)</f>
        <v/>
      </c>
      <c r="F5594">
        <f>IF('Data R6'!C606="","",'Data R6'!F606)</f>
        <v/>
      </c>
      <c r="G5594">
        <f>IF('Data R6'!C606="","",'Data R6'!AD606)</f>
        <v/>
      </c>
      <c r="H5594">
        <f>IF('Data R6'!C606="","",'Data R6'!AC606)</f>
        <v/>
      </c>
      <c r="I5594">
        <f>IF('Data R6'!C606="","",COUNTIF('Data R6'!J606,"&gt;0")+COUNTIF('Data R6'!L606,"&gt;0")+COUNTIF('Data R6'!N606,"&gt;0")+COUNTIF('Data R6'!P606,"&gt;0")+COUNTIF('Data R6'!R606,"&gt;0")+COUNTIF('Data R6'!T606,"&gt;0")+COUNTIF('Data R6'!V606,"&gt;0")+COUNTIF('Data R6'!X606,"&gt;0"))</f>
        <v/>
      </c>
      <c r="J5594">
        <f>IF('Data R6'!C606="","",IF((COUNTIF('Data R6'!K606,"&gt;0")+COUNTIF('Data R6'!M606,"&gt;0")+COUNTIF('Data R6'!O606,"&gt;0")+COUNTIF('Data R6'!Q606,"&gt;0")+COUNTIF('Data R6'!S606,"&gt;0")+COUNTIF('Data R6'!U606,"&gt;0")+COUNTIF('Data R6'!W606,"&gt;0")+COUNTIF('Data R6'!Y606,"&gt;0"))&gt;0,1,0))</f>
        <v/>
      </c>
      <c r="M5594" t="inlineStr">
        <is>
          <t>Data R</t>
        </is>
      </c>
    </row>
    <row r="5595">
      <c r="A5595" t="inlineStr">
        <is>
          <t>Regional 6</t>
        </is>
      </c>
      <c r="B5595">
        <f>IF('Data R6'!C607="","",'Data R6'!B607)</f>
        <v/>
      </c>
      <c r="C5595">
        <f>IF('Data R6'!C607="","",'Data R6'!C607)</f>
        <v/>
      </c>
      <c r="D5595">
        <f>IF('Data R6'!C607="","",'Data R6'!D607)</f>
        <v/>
      </c>
      <c r="E5595">
        <f>IF('Data R6'!C607="","",'Data R6'!E607)</f>
        <v/>
      </c>
      <c r="F5595">
        <f>IF('Data R6'!C607="","",'Data R6'!F607)</f>
        <v/>
      </c>
      <c r="G5595">
        <f>IF('Data R6'!C607="","",'Data R6'!AD607)</f>
        <v/>
      </c>
      <c r="H5595">
        <f>IF('Data R6'!C607="","",'Data R6'!AC607)</f>
        <v/>
      </c>
      <c r="I5595">
        <f>IF('Data R6'!C607="","",COUNTIF('Data R6'!J607,"&gt;0")+COUNTIF('Data R6'!L607,"&gt;0")+COUNTIF('Data R6'!N607,"&gt;0")+COUNTIF('Data R6'!P607,"&gt;0")+COUNTIF('Data R6'!R607,"&gt;0")+COUNTIF('Data R6'!T607,"&gt;0")+COUNTIF('Data R6'!V607,"&gt;0")+COUNTIF('Data R6'!X607,"&gt;0"))</f>
        <v/>
      </c>
      <c r="J5595">
        <f>IF('Data R6'!C607="","",IF((COUNTIF('Data R6'!K607,"&gt;0")+COUNTIF('Data R6'!M607,"&gt;0")+COUNTIF('Data R6'!O607,"&gt;0")+COUNTIF('Data R6'!Q607,"&gt;0")+COUNTIF('Data R6'!S607,"&gt;0")+COUNTIF('Data R6'!U607,"&gt;0")+COUNTIF('Data R6'!W607,"&gt;0")+COUNTIF('Data R6'!Y607,"&gt;0"))&gt;0,1,0))</f>
        <v/>
      </c>
      <c r="M5595" t="inlineStr">
        <is>
          <t>Data R</t>
        </is>
      </c>
    </row>
    <row r="5596">
      <c r="A5596" t="inlineStr">
        <is>
          <t>Regional 6</t>
        </is>
      </c>
      <c r="B5596">
        <f>IF('Data R6'!C608="","",'Data R6'!B608)</f>
        <v/>
      </c>
      <c r="C5596">
        <f>IF('Data R6'!C608="","",'Data R6'!C608)</f>
        <v/>
      </c>
      <c r="D5596">
        <f>IF('Data R6'!C608="","",'Data R6'!D608)</f>
        <v/>
      </c>
      <c r="E5596">
        <f>IF('Data R6'!C608="","",'Data R6'!E608)</f>
        <v/>
      </c>
      <c r="F5596">
        <f>IF('Data R6'!C608="","",'Data R6'!F608)</f>
        <v/>
      </c>
      <c r="G5596">
        <f>IF('Data R6'!C608="","",'Data R6'!AD608)</f>
        <v/>
      </c>
      <c r="H5596">
        <f>IF('Data R6'!C608="","",'Data R6'!AC608)</f>
        <v/>
      </c>
      <c r="I5596">
        <f>IF('Data R6'!C608="","",COUNTIF('Data R6'!J608,"&gt;0")+COUNTIF('Data R6'!L608,"&gt;0")+COUNTIF('Data R6'!N608,"&gt;0")+COUNTIF('Data R6'!P608,"&gt;0")+COUNTIF('Data R6'!R608,"&gt;0")+COUNTIF('Data R6'!T608,"&gt;0")+COUNTIF('Data R6'!V608,"&gt;0")+COUNTIF('Data R6'!X608,"&gt;0"))</f>
        <v/>
      </c>
      <c r="J5596">
        <f>IF('Data R6'!C608="","",IF((COUNTIF('Data R6'!K608,"&gt;0")+COUNTIF('Data R6'!M608,"&gt;0")+COUNTIF('Data R6'!O608,"&gt;0")+COUNTIF('Data R6'!Q608,"&gt;0")+COUNTIF('Data R6'!S608,"&gt;0")+COUNTIF('Data R6'!U608,"&gt;0")+COUNTIF('Data R6'!W608,"&gt;0")+COUNTIF('Data R6'!Y608,"&gt;0"))&gt;0,1,0))</f>
        <v/>
      </c>
      <c r="M5596" t="inlineStr">
        <is>
          <t>Data R</t>
        </is>
      </c>
    </row>
    <row r="5597">
      <c r="A5597" t="inlineStr">
        <is>
          <t>Regional 6</t>
        </is>
      </c>
      <c r="B5597">
        <f>IF('Data R6'!C609="","",'Data R6'!B609)</f>
        <v/>
      </c>
      <c r="C5597">
        <f>IF('Data R6'!C609="","",'Data R6'!C609)</f>
        <v/>
      </c>
      <c r="D5597">
        <f>IF('Data R6'!C609="","",'Data R6'!D609)</f>
        <v/>
      </c>
      <c r="E5597">
        <f>IF('Data R6'!C609="","",'Data R6'!E609)</f>
        <v/>
      </c>
      <c r="F5597">
        <f>IF('Data R6'!C609="","",'Data R6'!F609)</f>
        <v/>
      </c>
      <c r="G5597">
        <f>IF('Data R6'!C609="","",'Data R6'!AD609)</f>
        <v/>
      </c>
      <c r="H5597">
        <f>IF('Data R6'!C609="","",'Data R6'!AC609)</f>
        <v/>
      </c>
      <c r="I5597">
        <f>IF('Data R6'!C609="","",COUNTIF('Data R6'!J609,"&gt;0")+COUNTIF('Data R6'!L609,"&gt;0")+COUNTIF('Data R6'!N609,"&gt;0")+COUNTIF('Data R6'!P609,"&gt;0")+COUNTIF('Data R6'!R609,"&gt;0")+COUNTIF('Data R6'!T609,"&gt;0")+COUNTIF('Data R6'!V609,"&gt;0")+COUNTIF('Data R6'!X609,"&gt;0"))</f>
        <v/>
      </c>
      <c r="J5597">
        <f>IF('Data R6'!C609="","",IF((COUNTIF('Data R6'!K609,"&gt;0")+COUNTIF('Data R6'!M609,"&gt;0")+COUNTIF('Data R6'!O609,"&gt;0")+COUNTIF('Data R6'!Q609,"&gt;0")+COUNTIF('Data R6'!S609,"&gt;0")+COUNTIF('Data R6'!U609,"&gt;0")+COUNTIF('Data R6'!W609,"&gt;0")+COUNTIF('Data R6'!Y609,"&gt;0"))&gt;0,1,0))</f>
        <v/>
      </c>
      <c r="M5597" t="inlineStr">
        <is>
          <t>Data R</t>
        </is>
      </c>
    </row>
    <row r="5598">
      <c r="A5598" t="inlineStr">
        <is>
          <t>Regional 6</t>
        </is>
      </c>
      <c r="B5598">
        <f>IF('Data R6'!C610="","",'Data R6'!B610)</f>
        <v/>
      </c>
      <c r="C5598">
        <f>IF('Data R6'!C610="","",'Data R6'!C610)</f>
        <v/>
      </c>
      <c r="D5598">
        <f>IF('Data R6'!C610="","",'Data R6'!D610)</f>
        <v/>
      </c>
      <c r="E5598">
        <f>IF('Data R6'!C610="","",'Data R6'!E610)</f>
        <v/>
      </c>
      <c r="F5598">
        <f>IF('Data R6'!C610="","",'Data R6'!F610)</f>
        <v/>
      </c>
      <c r="G5598">
        <f>IF('Data R6'!C610="","",'Data R6'!AD610)</f>
        <v/>
      </c>
      <c r="H5598">
        <f>IF('Data R6'!C610="","",'Data R6'!AC610)</f>
        <v/>
      </c>
      <c r="I5598">
        <f>IF('Data R6'!C610="","",COUNTIF('Data R6'!J610,"&gt;0")+COUNTIF('Data R6'!L610,"&gt;0")+COUNTIF('Data R6'!N610,"&gt;0")+COUNTIF('Data R6'!P610,"&gt;0")+COUNTIF('Data R6'!R610,"&gt;0")+COUNTIF('Data R6'!T610,"&gt;0")+COUNTIF('Data R6'!V610,"&gt;0")+COUNTIF('Data R6'!X610,"&gt;0"))</f>
        <v/>
      </c>
      <c r="J5598">
        <f>IF('Data R6'!C610="","",IF((COUNTIF('Data R6'!K610,"&gt;0")+COUNTIF('Data R6'!M610,"&gt;0")+COUNTIF('Data R6'!O610,"&gt;0")+COUNTIF('Data R6'!Q610,"&gt;0")+COUNTIF('Data R6'!S610,"&gt;0")+COUNTIF('Data R6'!U610,"&gt;0")+COUNTIF('Data R6'!W610,"&gt;0")+COUNTIF('Data R6'!Y610,"&gt;0"))&gt;0,1,0))</f>
        <v/>
      </c>
      <c r="M5598" t="inlineStr">
        <is>
          <t>Data R</t>
        </is>
      </c>
    </row>
    <row r="5599">
      <c r="A5599" t="inlineStr">
        <is>
          <t>Regional 6</t>
        </is>
      </c>
      <c r="B5599">
        <f>IF('Data R6'!C611="","",'Data R6'!B611)</f>
        <v/>
      </c>
      <c r="C5599">
        <f>IF('Data R6'!C611="","",'Data R6'!C611)</f>
        <v/>
      </c>
      <c r="D5599">
        <f>IF('Data R6'!C611="","",'Data R6'!D611)</f>
        <v/>
      </c>
      <c r="E5599">
        <f>IF('Data R6'!C611="","",'Data R6'!E611)</f>
        <v/>
      </c>
      <c r="F5599">
        <f>IF('Data R6'!C611="","",'Data R6'!F611)</f>
        <v/>
      </c>
      <c r="G5599">
        <f>IF('Data R6'!C611="","",'Data R6'!AD611)</f>
        <v/>
      </c>
      <c r="H5599">
        <f>IF('Data R6'!C611="","",'Data R6'!AC611)</f>
        <v/>
      </c>
      <c r="I5599">
        <f>IF('Data R6'!C611="","",COUNTIF('Data R6'!J611,"&gt;0")+COUNTIF('Data R6'!L611,"&gt;0")+COUNTIF('Data R6'!N611,"&gt;0")+COUNTIF('Data R6'!P611,"&gt;0")+COUNTIF('Data R6'!R611,"&gt;0")+COUNTIF('Data R6'!T611,"&gt;0")+COUNTIF('Data R6'!V611,"&gt;0")+COUNTIF('Data R6'!X611,"&gt;0"))</f>
        <v/>
      </c>
      <c r="J5599">
        <f>IF('Data R6'!C611="","",IF((COUNTIF('Data R6'!K611,"&gt;0")+COUNTIF('Data R6'!M611,"&gt;0")+COUNTIF('Data R6'!O611,"&gt;0")+COUNTIF('Data R6'!Q611,"&gt;0")+COUNTIF('Data R6'!S611,"&gt;0")+COUNTIF('Data R6'!U611,"&gt;0")+COUNTIF('Data R6'!W611,"&gt;0")+COUNTIF('Data R6'!Y611,"&gt;0"))&gt;0,1,0))</f>
        <v/>
      </c>
      <c r="M5599" t="inlineStr">
        <is>
          <t>Data R</t>
        </is>
      </c>
    </row>
    <row r="5600">
      <c r="A5600" t="inlineStr">
        <is>
          <t>Regional 6</t>
        </is>
      </c>
      <c r="B5600">
        <f>IF('Data R6'!C612="","",'Data R6'!B612)</f>
        <v/>
      </c>
      <c r="C5600">
        <f>IF('Data R6'!C612="","",'Data R6'!C612)</f>
        <v/>
      </c>
      <c r="D5600">
        <f>IF('Data R6'!C612="","",'Data R6'!D612)</f>
        <v/>
      </c>
      <c r="E5600">
        <f>IF('Data R6'!C612="","",'Data R6'!E612)</f>
        <v/>
      </c>
      <c r="F5600">
        <f>IF('Data R6'!C612="","",'Data R6'!F612)</f>
        <v/>
      </c>
      <c r="G5600">
        <f>IF('Data R6'!C612="","",'Data R6'!AD612)</f>
        <v/>
      </c>
      <c r="H5600">
        <f>IF('Data R6'!C612="","",'Data R6'!AC612)</f>
        <v/>
      </c>
      <c r="I5600">
        <f>IF('Data R6'!C612="","",COUNTIF('Data R6'!J612,"&gt;0")+COUNTIF('Data R6'!L612,"&gt;0")+COUNTIF('Data R6'!N612,"&gt;0")+COUNTIF('Data R6'!P612,"&gt;0")+COUNTIF('Data R6'!R612,"&gt;0")+COUNTIF('Data R6'!T612,"&gt;0")+COUNTIF('Data R6'!V612,"&gt;0")+COUNTIF('Data R6'!X612,"&gt;0"))</f>
        <v/>
      </c>
      <c r="J5600">
        <f>IF('Data R6'!C612="","",IF((COUNTIF('Data R6'!K612,"&gt;0")+COUNTIF('Data R6'!M612,"&gt;0")+COUNTIF('Data R6'!O612,"&gt;0")+COUNTIF('Data R6'!Q612,"&gt;0")+COUNTIF('Data R6'!S612,"&gt;0")+COUNTIF('Data R6'!U612,"&gt;0")+COUNTIF('Data R6'!W612,"&gt;0")+COUNTIF('Data R6'!Y612,"&gt;0"))&gt;0,1,0))</f>
        <v/>
      </c>
      <c r="M5600" t="inlineStr">
        <is>
          <t>Data R</t>
        </is>
      </c>
    </row>
    <row r="5601">
      <c r="A5601" t="inlineStr">
        <is>
          <t>Regional 6</t>
        </is>
      </c>
      <c r="B5601">
        <f>IF('Data R6'!C613="","",'Data R6'!B613)</f>
        <v/>
      </c>
      <c r="C5601">
        <f>IF('Data R6'!C613="","",'Data R6'!C613)</f>
        <v/>
      </c>
      <c r="D5601">
        <f>IF('Data R6'!C613="","",'Data R6'!D613)</f>
        <v/>
      </c>
      <c r="E5601">
        <f>IF('Data R6'!C613="","",'Data R6'!E613)</f>
        <v/>
      </c>
      <c r="F5601">
        <f>IF('Data R6'!C613="","",'Data R6'!F613)</f>
        <v/>
      </c>
      <c r="G5601">
        <f>IF('Data R6'!C613="","",'Data R6'!AD613)</f>
        <v/>
      </c>
      <c r="H5601">
        <f>IF('Data R6'!C613="","",'Data R6'!AC613)</f>
        <v/>
      </c>
      <c r="I5601">
        <f>IF('Data R6'!C613="","",COUNTIF('Data R6'!J613,"&gt;0")+COUNTIF('Data R6'!L613,"&gt;0")+COUNTIF('Data R6'!N613,"&gt;0")+COUNTIF('Data R6'!P613,"&gt;0")+COUNTIF('Data R6'!R613,"&gt;0")+COUNTIF('Data R6'!T613,"&gt;0")+COUNTIF('Data R6'!V613,"&gt;0")+COUNTIF('Data R6'!X613,"&gt;0"))</f>
        <v/>
      </c>
      <c r="J5601">
        <f>IF('Data R6'!C613="","",IF((COUNTIF('Data R6'!K613,"&gt;0")+COUNTIF('Data R6'!M613,"&gt;0")+COUNTIF('Data R6'!O613,"&gt;0")+COUNTIF('Data R6'!Q613,"&gt;0")+COUNTIF('Data R6'!S613,"&gt;0")+COUNTIF('Data R6'!U613,"&gt;0")+COUNTIF('Data R6'!W613,"&gt;0")+COUNTIF('Data R6'!Y613,"&gt;0"))&gt;0,1,0))</f>
        <v/>
      </c>
      <c r="M5601" t="inlineStr">
        <is>
          <t>Data R</t>
        </is>
      </c>
    </row>
    <row r="5602">
      <c r="A5602" t="inlineStr">
        <is>
          <t>Regional 6</t>
        </is>
      </c>
      <c r="B5602">
        <f>IF('Data R6'!C614="","",'Data R6'!B614)</f>
        <v/>
      </c>
      <c r="C5602">
        <f>IF('Data R6'!C614="","",'Data R6'!C614)</f>
        <v/>
      </c>
      <c r="D5602">
        <f>IF('Data R6'!C614="","",'Data R6'!D614)</f>
        <v/>
      </c>
      <c r="E5602">
        <f>IF('Data R6'!C614="","",'Data R6'!E614)</f>
        <v/>
      </c>
      <c r="F5602">
        <f>IF('Data R6'!C614="","",'Data R6'!F614)</f>
        <v/>
      </c>
      <c r="G5602">
        <f>IF('Data R6'!C614="","",'Data R6'!AD614)</f>
        <v/>
      </c>
      <c r="H5602">
        <f>IF('Data R6'!C614="","",'Data R6'!AC614)</f>
        <v/>
      </c>
      <c r="I5602">
        <f>IF('Data R6'!C614="","",COUNTIF('Data R6'!J614,"&gt;0")+COUNTIF('Data R6'!L614,"&gt;0")+COUNTIF('Data R6'!N614,"&gt;0")+COUNTIF('Data R6'!P614,"&gt;0")+COUNTIF('Data R6'!R614,"&gt;0")+COUNTIF('Data R6'!T614,"&gt;0")+COUNTIF('Data R6'!V614,"&gt;0")+COUNTIF('Data R6'!X614,"&gt;0"))</f>
        <v/>
      </c>
      <c r="J5602">
        <f>IF('Data R6'!C614="","",IF((COUNTIF('Data R6'!K614,"&gt;0")+COUNTIF('Data R6'!M614,"&gt;0")+COUNTIF('Data R6'!O614,"&gt;0")+COUNTIF('Data R6'!Q614,"&gt;0")+COUNTIF('Data R6'!S614,"&gt;0")+COUNTIF('Data R6'!U614,"&gt;0")+COUNTIF('Data R6'!W614,"&gt;0")+COUNTIF('Data R6'!Y614,"&gt;0"))&gt;0,1,0))</f>
        <v/>
      </c>
      <c r="M5602" t="inlineStr">
        <is>
          <t>Data R</t>
        </is>
      </c>
    </row>
    <row r="5603">
      <c r="A5603" t="inlineStr">
        <is>
          <t>Regional 6</t>
        </is>
      </c>
      <c r="B5603">
        <f>IF('Data R6'!C615="","",'Data R6'!B615)</f>
        <v/>
      </c>
      <c r="C5603">
        <f>IF('Data R6'!C615="","",'Data R6'!C615)</f>
        <v/>
      </c>
      <c r="D5603">
        <f>IF('Data R6'!C615="","",'Data R6'!D615)</f>
        <v/>
      </c>
      <c r="E5603">
        <f>IF('Data R6'!C615="","",'Data R6'!E615)</f>
        <v/>
      </c>
      <c r="F5603">
        <f>IF('Data R6'!C615="","",'Data R6'!F615)</f>
        <v/>
      </c>
      <c r="G5603">
        <f>IF('Data R6'!C615="","",'Data R6'!AD615)</f>
        <v/>
      </c>
      <c r="H5603">
        <f>IF('Data R6'!C615="","",'Data R6'!AC615)</f>
        <v/>
      </c>
      <c r="I5603">
        <f>IF('Data R6'!C615="","",COUNTIF('Data R6'!J615,"&gt;0")+COUNTIF('Data R6'!L615,"&gt;0")+COUNTIF('Data R6'!N615,"&gt;0")+COUNTIF('Data R6'!P615,"&gt;0")+COUNTIF('Data R6'!R615,"&gt;0")+COUNTIF('Data R6'!T615,"&gt;0")+COUNTIF('Data R6'!V615,"&gt;0")+COUNTIF('Data R6'!X615,"&gt;0"))</f>
        <v/>
      </c>
      <c r="J5603">
        <f>IF('Data R6'!C615="","",IF((COUNTIF('Data R6'!K615,"&gt;0")+COUNTIF('Data R6'!M615,"&gt;0")+COUNTIF('Data R6'!O615,"&gt;0")+COUNTIF('Data R6'!Q615,"&gt;0")+COUNTIF('Data R6'!S615,"&gt;0")+COUNTIF('Data R6'!U615,"&gt;0")+COUNTIF('Data R6'!W615,"&gt;0")+COUNTIF('Data R6'!Y615,"&gt;0"))&gt;0,1,0))</f>
        <v/>
      </c>
      <c r="M5603" t="inlineStr">
        <is>
          <t>Data R</t>
        </is>
      </c>
    </row>
    <row r="5604">
      <c r="A5604" t="inlineStr">
        <is>
          <t>Regional 6</t>
        </is>
      </c>
      <c r="B5604">
        <f>IF('Data R6'!C616="","",'Data R6'!B616)</f>
        <v/>
      </c>
      <c r="C5604">
        <f>IF('Data R6'!C616="","",'Data R6'!C616)</f>
        <v/>
      </c>
      <c r="D5604">
        <f>IF('Data R6'!C616="","",'Data R6'!D616)</f>
        <v/>
      </c>
      <c r="E5604">
        <f>IF('Data R6'!C616="","",'Data R6'!E616)</f>
        <v/>
      </c>
      <c r="F5604">
        <f>IF('Data R6'!C616="","",'Data R6'!F616)</f>
        <v/>
      </c>
      <c r="G5604">
        <f>IF('Data R6'!C616="","",'Data R6'!AD616)</f>
        <v/>
      </c>
      <c r="H5604">
        <f>IF('Data R6'!C616="","",'Data R6'!AC616)</f>
        <v/>
      </c>
      <c r="I5604">
        <f>IF('Data R6'!C616="","",COUNTIF('Data R6'!J616,"&gt;0")+COUNTIF('Data R6'!L616,"&gt;0")+COUNTIF('Data R6'!N616,"&gt;0")+COUNTIF('Data R6'!P616,"&gt;0")+COUNTIF('Data R6'!R616,"&gt;0")+COUNTIF('Data R6'!T616,"&gt;0")+COUNTIF('Data R6'!V616,"&gt;0")+COUNTIF('Data R6'!X616,"&gt;0"))</f>
        <v/>
      </c>
      <c r="J5604">
        <f>IF('Data R6'!C616="","",IF((COUNTIF('Data R6'!K616,"&gt;0")+COUNTIF('Data R6'!M616,"&gt;0")+COUNTIF('Data R6'!O616,"&gt;0")+COUNTIF('Data R6'!Q616,"&gt;0")+COUNTIF('Data R6'!S616,"&gt;0")+COUNTIF('Data R6'!U616,"&gt;0")+COUNTIF('Data R6'!W616,"&gt;0")+COUNTIF('Data R6'!Y616,"&gt;0"))&gt;0,1,0))</f>
        <v/>
      </c>
      <c r="M5604" t="inlineStr">
        <is>
          <t>Data R</t>
        </is>
      </c>
    </row>
    <row r="5605">
      <c r="A5605" t="inlineStr">
        <is>
          <t>Regional 6</t>
        </is>
      </c>
      <c r="B5605">
        <f>IF('Data R6'!C617="","",'Data R6'!B617)</f>
        <v/>
      </c>
      <c r="C5605">
        <f>IF('Data R6'!C617="","",'Data R6'!C617)</f>
        <v/>
      </c>
      <c r="D5605">
        <f>IF('Data R6'!C617="","",'Data R6'!D617)</f>
        <v/>
      </c>
      <c r="E5605">
        <f>IF('Data R6'!C617="","",'Data R6'!E617)</f>
        <v/>
      </c>
      <c r="F5605">
        <f>IF('Data R6'!C617="","",'Data R6'!F617)</f>
        <v/>
      </c>
      <c r="G5605">
        <f>IF('Data R6'!C617="","",'Data R6'!AD617)</f>
        <v/>
      </c>
      <c r="H5605">
        <f>IF('Data R6'!C617="","",'Data R6'!AC617)</f>
        <v/>
      </c>
      <c r="I5605">
        <f>IF('Data R6'!C617="","",COUNTIF('Data R6'!J617,"&gt;0")+COUNTIF('Data R6'!L617,"&gt;0")+COUNTIF('Data R6'!N617,"&gt;0")+COUNTIF('Data R6'!P617,"&gt;0")+COUNTIF('Data R6'!R617,"&gt;0")+COUNTIF('Data R6'!T617,"&gt;0")+COUNTIF('Data R6'!V617,"&gt;0")+COUNTIF('Data R6'!X617,"&gt;0"))</f>
        <v/>
      </c>
      <c r="J5605">
        <f>IF('Data R6'!C617="","",IF((COUNTIF('Data R6'!K617,"&gt;0")+COUNTIF('Data R6'!M617,"&gt;0")+COUNTIF('Data R6'!O617,"&gt;0")+COUNTIF('Data R6'!Q617,"&gt;0")+COUNTIF('Data R6'!S617,"&gt;0")+COUNTIF('Data R6'!U617,"&gt;0")+COUNTIF('Data R6'!W617,"&gt;0")+COUNTIF('Data R6'!Y617,"&gt;0"))&gt;0,1,0))</f>
        <v/>
      </c>
      <c r="M5605" t="inlineStr">
        <is>
          <t>Data R</t>
        </is>
      </c>
    </row>
    <row r="5606">
      <c r="A5606" t="inlineStr">
        <is>
          <t>Regional 6</t>
        </is>
      </c>
      <c r="B5606">
        <f>IF('Data R6'!C618="","",'Data R6'!B618)</f>
        <v/>
      </c>
      <c r="C5606">
        <f>IF('Data R6'!C618="","",'Data R6'!C618)</f>
        <v/>
      </c>
      <c r="D5606">
        <f>IF('Data R6'!C618="","",'Data R6'!D618)</f>
        <v/>
      </c>
      <c r="E5606">
        <f>IF('Data R6'!C618="","",'Data R6'!E618)</f>
        <v/>
      </c>
      <c r="F5606">
        <f>IF('Data R6'!C618="","",'Data R6'!F618)</f>
        <v/>
      </c>
      <c r="G5606">
        <f>IF('Data R6'!C618="","",'Data R6'!AD618)</f>
        <v/>
      </c>
      <c r="H5606">
        <f>IF('Data R6'!C618="","",'Data R6'!AC618)</f>
        <v/>
      </c>
      <c r="I5606">
        <f>IF('Data R6'!C618="","",COUNTIF('Data R6'!J618,"&gt;0")+COUNTIF('Data R6'!L618,"&gt;0")+COUNTIF('Data R6'!N618,"&gt;0")+COUNTIF('Data R6'!P618,"&gt;0")+COUNTIF('Data R6'!R618,"&gt;0")+COUNTIF('Data R6'!T618,"&gt;0")+COUNTIF('Data R6'!V618,"&gt;0")+COUNTIF('Data R6'!X618,"&gt;0"))</f>
        <v/>
      </c>
      <c r="J5606">
        <f>IF('Data R6'!C618="","",IF((COUNTIF('Data R6'!K618,"&gt;0")+COUNTIF('Data R6'!M618,"&gt;0")+COUNTIF('Data R6'!O618,"&gt;0")+COUNTIF('Data R6'!Q618,"&gt;0")+COUNTIF('Data R6'!S618,"&gt;0")+COUNTIF('Data R6'!U618,"&gt;0")+COUNTIF('Data R6'!W618,"&gt;0")+COUNTIF('Data R6'!Y618,"&gt;0"))&gt;0,1,0))</f>
        <v/>
      </c>
      <c r="M5606" t="inlineStr">
        <is>
          <t>Data R</t>
        </is>
      </c>
    </row>
    <row r="5607">
      <c r="A5607" t="inlineStr">
        <is>
          <t>Regional 6</t>
        </is>
      </c>
      <c r="B5607">
        <f>IF('Data R6'!C619="","",'Data R6'!B619)</f>
        <v/>
      </c>
      <c r="C5607">
        <f>IF('Data R6'!C619="","",'Data R6'!C619)</f>
        <v/>
      </c>
      <c r="D5607">
        <f>IF('Data R6'!C619="","",'Data R6'!D619)</f>
        <v/>
      </c>
      <c r="E5607">
        <f>IF('Data R6'!C619="","",'Data R6'!E619)</f>
        <v/>
      </c>
      <c r="F5607">
        <f>IF('Data R6'!C619="","",'Data R6'!F619)</f>
        <v/>
      </c>
      <c r="G5607">
        <f>IF('Data R6'!C619="","",'Data R6'!AD619)</f>
        <v/>
      </c>
      <c r="H5607">
        <f>IF('Data R6'!C619="","",'Data R6'!AC619)</f>
        <v/>
      </c>
      <c r="I5607">
        <f>IF('Data R6'!C619="","",COUNTIF('Data R6'!J619,"&gt;0")+COUNTIF('Data R6'!L619,"&gt;0")+COUNTIF('Data R6'!N619,"&gt;0")+COUNTIF('Data R6'!P619,"&gt;0")+COUNTIF('Data R6'!R619,"&gt;0")+COUNTIF('Data R6'!T619,"&gt;0")+COUNTIF('Data R6'!V619,"&gt;0")+COUNTIF('Data R6'!X619,"&gt;0"))</f>
        <v/>
      </c>
      <c r="J5607">
        <f>IF('Data R6'!C619="","",IF((COUNTIF('Data R6'!K619,"&gt;0")+COUNTIF('Data R6'!M619,"&gt;0")+COUNTIF('Data R6'!O619,"&gt;0")+COUNTIF('Data R6'!Q619,"&gt;0")+COUNTIF('Data R6'!S619,"&gt;0")+COUNTIF('Data R6'!U619,"&gt;0")+COUNTIF('Data R6'!W619,"&gt;0")+COUNTIF('Data R6'!Y619,"&gt;0"))&gt;0,1,0))</f>
        <v/>
      </c>
      <c r="M5607" t="inlineStr">
        <is>
          <t>Data R</t>
        </is>
      </c>
    </row>
    <row r="5608">
      <c r="A5608" t="inlineStr">
        <is>
          <t>Regional 6</t>
        </is>
      </c>
      <c r="B5608">
        <f>IF('Data R6'!C620="","",'Data R6'!B620)</f>
        <v/>
      </c>
      <c r="C5608">
        <f>IF('Data R6'!C620="","",'Data R6'!C620)</f>
        <v/>
      </c>
      <c r="D5608">
        <f>IF('Data R6'!C620="","",'Data R6'!D620)</f>
        <v/>
      </c>
      <c r="E5608">
        <f>IF('Data R6'!C620="","",'Data R6'!E620)</f>
        <v/>
      </c>
      <c r="F5608">
        <f>IF('Data R6'!C620="","",'Data R6'!F620)</f>
        <v/>
      </c>
      <c r="G5608">
        <f>IF('Data R6'!C620="","",'Data R6'!AD620)</f>
        <v/>
      </c>
      <c r="H5608">
        <f>IF('Data R6'!C620="","",'Data R6'!AC620)</f>
        <v/>
      </c>
      <c r="I5608">
        <f>IF('Data R6'!C620="","",COUNTIF('Data R6'!J620,"&gt;0")+COUNTIF('Data R6'!L620,"&gt;0")+COUNTIF('Data R6'!N620,"&gt;0")+COUNTIF('Data R6'!P620,"&gt;0")+COUNTIF('Data R6'!R620,"&gt;0")+COUNTIF('Data R6'!T620,"&gt;0")+COUNTIF('Data R6'!V620,"&gt;0")+COUNTIF('Data R6'!X620,"&gt;0"))</f>
        <v/>
      </c>
      <c r="J5608">
        <f>IF('Data R6'!C620="","",IF((COUNTIF('Data R6'!K620,"&gt;0")+COUNTIF('Data R6'!M620,"&gt;0")+COUNTIF('Data R6'!O620,"&gt;0")+COUNTIF('Data R6'!Q620,"&gt;0")+COUNTIF('Data R6'!S620,"&gt;0")+COUNTIF('Data R6'!U620,"&gt;0")+COUNTIF('Data R6'!W620,"&gt;0")+COUNTIF('Data R6'!Y620,"&gt;0"))&gt;0,1,0))</f>
        <v/>
      </c>
      <c r="M5608" t="inlineStr">
        <is>
          <t>Data R</t>
        </is>
      </c>
    </row>
    <row r="5609">
      <c r="A5609" t="inlineStr">
        <is>
          <t>Regional 6</t>
        </is>
      </c>
      <c r="B5609">
        <f>IF('Data R6'!C621="","",'Data R6'!B621)</f>
        <v/>
      </c>
      <c r="C5609">
        <f>IF('Data R6'!C621="","",'Data R6'!C621)</f>
        <v/>
      </c>
      <c r="D5609">
        <f>IF('Data R6'!C621="","",'Data R6'!D621)</f>
        <v/>
      </c>
      <c r="E5609">
        <f>IF('Data R6'!C621="","",'Data R6'!E621)</f>
        <v/>
      </c>
      <c r="F5609">
        <f>IF('Data R6'!C621="","",'Data R6'!F621)</f>
        <v/>
      </c>
      <c r="G5609">
        <f>IF('Data R6'!C621="","",'Data R6'!AD621)</f>
        <v/>
      </c>
      <c r="H5609">
        <f>IF('Data R6'!C621="","",'Data R6'!AC621)</f>
        <v/>
      </c>
      <c r="I5609">
        <f>IF('Data R6'!C621="","",COUNTIF('Data R6'!J621,"&gt;0")+COUNTIF('Data R6'!L621,"&gt;0")+COUNTIF('Data R6'!N621,"&gt;0")+COUNTIF('Data R6'!P621,"&gt;0")+COUNTIF('Data R6'!R621,"&gt;0")+COUNTIF('Data R6'!T621,"&gt;0")+COUNTIF('Data R6'!V621,"&gt;0")+COUNTIF('Data R6'!X621,"&gt;0"))</f>
        <v/>
      </c>
      <c r="J5609">
        <f>IF('Data R6'!C621="","",IF((COUNTIF('Data R6'!K621,"&gt;0")+COUNTIF('Data R6'!M621,"&gt;0")+COUNTIF('Data R6'!O621,"&gt;0")+COUNTIF('Data R6'!Q621,"&gt;0")+COUNTIF('Data R6'!S621,"&gt;0")+COUNTIF('Data R6'!U621,"&gt;0")+COUNTIF('Data R6'!W621,"&gt;0")+COUNTIF('Data R6'!Y621,"&gt;0"))&gt;0,1,0))</f>
        <v/>
      </c>
      <c r="M5609" t="inlineStr">
        <is>
          <t>Data R</t>
        </is>
      </c>
    </row>
    <row r="5610">
      <c r="A5610" t="inlineStr">
        <is>
          <t>Regional 6</t>
        </is>
      </c>
      <c r="B5610">
        <f>IF('Data R6'!C622="","",'Data R6'!B622)</f>
        <v/>
      </c>
      <c r="C5610">
        <f>IF('Data R6'!C622="","",'Data R6'!C622)</f>
        <v/>
      </c>
      <c r="D5610">
        <f>IF('Data R6'!C622="","",'Data R6'!D622)</f>
        <v/>
      </c>
      <c r="E5610">
        <f>IF('Data R6'!C622="","",'Data R6'!E622)</f>
        <v/>
      </c>
      <c r="F5610">
        <f>IF('Data R6'!C622="","",'Data R6'!F622)</f>
        <v/>
      </c>
      <c r="G5610">
        <f>IF('Data R6'!C622="","",'Data R6'!AD622)</f>
        <v/>
      </c>
      <c r="H5610">
        <f>IF('Data R6'!C622="","",'Data R6'!AC622)</f>
        <v/>
      </c>
      <c r="I5610">
        <f>IF('Data R6'!C622="","",COUNTIF('Data R6'!J622,"&gt;0")+COUNTIF('Data R6'!L622,"&gt;0")+COUNTIF('Data R6'!N622,"&gt;0")+COUNTIF('Data R6'!P622,"&gt;0")+COUNTIF('Data R6'!R622,"&gt;0")+COUNTIF('Data R6'!T622,"&gt;0")+COUNTIF('Data R6'!V622,"&gt;0")+COUNTIF('Data R6'!X622,"&gt;0"))</f>
        <v/>
      </c>
      <c r="J5610">
        <f>IF('Data R6'!C622="","",IF((COUNTIF('Data R6'!K622,"&gt;0")+COUNTIF('Data R6'!M622,"&gt;0")+COUNTIF('Data R6'!O622,"&gt;0")+COUNTIF('Data R6'!Q622,"&gt;0")+COUNTIF('Data R6'!S622,"&gt;0")+COUNTIF('Data R6'!U622,"&gt;0")+COUNTIF('Data R6'!W622,"&gt;0")+COUNTIF('Data R6'!Y622,"&gt;0"))&gt;0,1,0))</f>
        <v/>
      </c>
      <c r="M5610" t="inlineStr">
        <is>
          <t>Data R</t>
        </is>
      </c>
    </row>
    <row r="5611">
      <c r="A5611" t="inlineStr">
        <is>
          <t>Regional 6</t>
        </is>
      </c>
      <c r="B5611">
        <f>IF('Data R6'!C623="","",'Data R6'!B623)</f>
        <v/>
      </c>
      <c r="C5611">
        <f>IF('Data R6'!C623="","",'Data R6'!C623)</f>
        <v/>
      </c>
      <c r="D5611">
        <f>IF('Data R6'!C623="","",'Data R6'!D623)</f>
        <v/>
      </c>
      <c r="E5611">
        <f>IF('Data R6'!C623="","",'Data R6'!E623)</f>
        <v/>
      </c>
      <c r="F5611">
        <f>IF('Data R6'!C623="","",'Data R6'!F623)</f>
        <v/>
      </c>
      <c r="G5611">
        <f>IF('Data R6'!C623="","",'Data R6'!AD623)</f>
        <v/>
      </c>
      <c r="H5611">
        <f>IF('Data R6'!C623="","",'Data R6'!AC623)</f>
        <v/>
      </c>
      <c r="I5611">
        <f>IF('Data R6'!C623="","",COUNTIF('Data R6'!J623,"&gt;0")+COUNTIF('Data R6'!L623,"&gt;0")+COUNTIF('Data R6'!N623,"&gt;0")+COUNTIF('Data R6'!P623,"&gt;0")+COUNTIF('Data R6'!R623,"&gt;0")+COUNTIF('Data R6'!T623,"&gt;0")+COUNTIF('Data R6'!V623,"&gt;0")+COUNTIF('Data R6'!X623,"&gt;0"))</f>
        <v/>
      </c>
      <c r="J5611">
        <f>IF('Data R6'!C623="","",IF((COUNTIF('Data R6'!K623,"&gt;0")+COUNTIF('Data R6'!M623,"&gt;0")+COUNTIF('Data R6'!O623,"&gt;0")+COUNTIF('Data R6'!Q623,"&gt;0")+COUNTIF('Data R6'!S623,"&gt;0")+COUNTIF('Data R6'!U623,"&gt;0")+COUNTIF('Data R6'!W623,"&gt;0")+COUNTIF('Data R6'!Y623,"&gt;0"))&gt;0,1,0))</f>
        <v/>
      </c>
      <c r="M5611" t="inlineStr">
        <is>
          <t>Data R</t>
        </is>
      </c>
    </row>
    <row r="5612">
      <c r="A5612" t="inlineStr">
        <is>
          <t>Regional 6</t>
        </is>
      </c>
      <c r="B5612">
        <f>IF('Data R6'!C624="","",'Data R6'!B624)</f>
        <v/>
      </c>
      <c r="C5612">
        <f>IF('Data R6'!C624="","",'Data R6'!C624)</f>
        <v/>
      </c>
      <c r="D5612">
        <f>IF('Data R6'!C624="","",'Data R6'!D624)</f>
        <v/>
      </c>
      <c r="E5612">
        <f>IF('Data R6'!C624="","",'Data R6'!E624)</f>
        <v/>
      </c>
      <c r="F5612">
        <f>IF('Data R6'!C624="","",'Data R6'!F624)</f>
        <v/>
      </c>
      <c r="G5612">
        <f>IF('Data R6'!C624="","",'Data R6'!AD624)</f>
        <v/>
      </c>
      <c r="H5612">
        <f>IF('Data R6'!C624="","",'Data R6'!AC624)</f>
        <v/>
      </c>
      <c r="I5612">
        <f>IF('Data R6'!C624="","",COUNTIF('Data R6'!J624,"&gt;0")+COUNTIF('Data R6'!L624,"&gt;0")+COUNTIF('Data R6'!N624,"&gt;0")+COUNTIF('Data R6'!P624,"&gt;0")+COUNTIF('Data R6'!R624,"&gt;0")+COUNTIF('Data R6'!T624,"&gt;0")+COUNTIF('Data R6'!V624,"&gt;0")+COUNTIF('Data R6'!X624,"&gt;0"))</f>
        <v/>
      </c>
      <c r="J5612">
        <f>IF('Data R6'!C624="","",IF((COUNTIF('Data R6'!K624,"&gt;0")+COUNTIF('Data R6'!M624,"&gt;0")+COUNTIF('Data R6'!O624,"&gt;0")+COUNTIF('Data R6'!Q624,"&gt;0")+COUNTIF('Data R6'!S624,"&gt;0")+COUNTIF('Data R6'!U624,"&gt;0")+COUNTIF('Data R6'!W624,"&gt;0")+COUNTIF('Data R6'!Y624,"&gt;0"))&gt;0,1,0))</f>
        <v/>
      </c>
      <c r="M5612" t="inlineStr">
        <is>
          <t>Data R</t>
        </is>
      </c>
    </row>
    <row r="5613">
      <c r="A5613" t="inlineStr">
        <is>
          <t>Regional 6</t>
        </is>
      </c>
      <c r="B5613">
        <f>IF('Data R6'!C625="","",'Data R6'!B625)</f>
        <v/>
      </c>
      <c r="C5613">
        <f>IF('Data R6'!C625="","",'Data R6'!C625)</f>
        <v/>
      </c>
      <c r="D5613">
        <f>IF('Data R6'!C625="","",'Data R6'!D625)</f>
        <v/>
      </c>
      <c r="E5613">
        <f>IF('Data R6'!C625="","",'Data R6'!E625)</f>
        <v/>
      </c>
      <c r="F5613">
        <f>IF('Data R6'!C625="","",'Data R6'!F625)</f>
        <v/>
      </c>
      <c r="G5613">
        <f>IF('Data R6'!C625="","",'Data R6'!AD625)</f>
        <v/>
      </c>
      <c r="H5613">
        <f>IF('Data R6'!C625="","",'Data R6'!AC625)</f>
        <v/>
      </c>
      <c r="I5613">
        <f>IF('Data R6'!C625="","",COUNTIF('Data R6'!J625,"&gt;0")+COUNTIF('Data R6'!L625,"&gt;0")+COUNTIF('Data R6'!N625,"&gt;0")+COUNTIF('Data R6'!P625,"&gt;0")+COUNTIF('Data R6'!R625,"&gt;0")+COUNTIF('Data R6'!T625,"&gt;0")+COUNTIF('Data R6'!V625,"&gt;0")+COUNTIF('Data R6'!X625,"&gt;0"))</f>
        <v/>
      </c>
      <c r="J5613">
        <f>IF('Data R6'!C625="","",IF((COUNTIF('Data R6'!K625,"&gt;0")+COUNTIF('Data R6'!M625,"&gt;0")+COUNTIF('Data R6'!O625,"&gt;0")+COUNTIF('Data R6'!Q625,"&gt;0")+COUNTIF('Data R6'!S625,"&gt;0")+COUNTIF('Data R6'!U625,"&gt;0")+COUNTIF('Data R6'!W625,"&gt;0")+COUNTIF('Data R6'!Y625,"&gt;0"))&gt;0,1,0))</f>
        <v/>
      </c>
      <c r="M5613" t="inlineStr">
        <is>
          <t>Data R</t>
        </is>
      </c>
    </row>
    <row r="5614">
      <c r="A5614" t="inlineStr">
        <is>
          <t>Regional 6</t>
        </is>
      </c>
      <c r="B5614">
        <f>IF('Data R6'!C626="","",'Data R6'!B626)</f>
        <v/>
      </c>
      <c r="C5614">
        <f>IF('Data R6'!C626="","",'Data R6'!C626)</f>
        <v/>
      </c>
      <c r="D5614">
        <f>IF('Data R6'!C626="","",'Data R6'!D626)</f>
        <v/>
      </c>
      <c r="E5614">
        <f>IF('Data R6'!C626="","",'Data R6'!E626)</f>
        <v/>
      </c>
      <c r="F5614">
        <f>IF('Data R6'!C626="","",'Data R6'!F626)</f>
        <v/>
      </c>
      <c r="G5614">
        <f>IF('Data R6'!C626="","",'Data R6'!AD626)</f>
        <v/>
      </c>
      <c r="H5614">
        <f>IF('Data R6'!C626="","",'Data R6'!AC626)</f>
        <v/>
      </c>
      <c r="I5614">
        <f>IF('Data R6'!C626="","",COUNTIF('Data R6'!J626,"&gt;0")+COUNTIF('Data R6'!L626,"&gt;0")+COUNTIF('Data R6'!N626,"&gt;0")+COUNTIF('Data R6'!P626,"&gt;0")+COUNTIF('Data R6'!R626,"&gt;0")+COUNTIF('Data R6'!T626,"&gt;0")+COUNTIF('Data R6'!V626,"&gt;0")+COUNTIF('Data R6'!X626,"&gt;0"))</f>
        <v/>
      </c>
      <c r="J5614">
        <f>IF('Data R6'!C626="","",IF((COUNTIF('Data R6'!K626,"&gt;0")+COUNTIF('Data R6'!M626,"&gt;0")+COUNTIF('Data R6'!O626,"&gt;0")+COUNTIF('Data R6'!Q626,"&gt;0")+COUNTIF('Data R6'!S626,"&gt;0")+COUNTIF('Data R6'!U626,"&gt;0")+COUNTIF('Data R6'!W626,"&gt;0")+COUNTIF('Data R6'!Y626,"&gt;0"))&gt;0,1,0))</f>
        <v/>
      </c>
      <c r="M5614" t="inlineStr">
        <is>
          <t>Data R</t>
        </is>
      </c>
    </row>
    <row r="5615">
      <c r="A5615" t="inlineStr">
        <is>
          <t>Regional 6</t>
        </is>
      </c>
      <c r="B5615">
        <f>IF('Data R6'!C627="","",'Data R6'!B627)</f>
        <v/>
      </c>
      <c r="C5615">
        <f>IF('Data R6'!C627="","",'Data R6'!C627)</f>
        <v/>
      </c>
      <c r="D5615">
        <f>IF('Data R6'!C627="","",'Data R6'!D627)</f>
        <v/>
      </c>
      <c r="E5615">
        <f>IF('Data R6'!C627="","",'Data R6'!E627)</f>
        <v/>
      </c>
      <c r="F5615">
        <f>IF('Data R6'!C627="","",'Data R6'!F627)</f>
        <v/>
      </c>
      <c r="G5615">
        <f>IF('Data R6'!C627="","",'Data R6'!AD627)</f>
        <v/>
      </c>
      <c r="H5615">
        <f>IF('Data R6'!C627="","",'Data R6'!AC627)</f>
        <v/>
      </c>
      <c r="I5615">
        <f>IF('Data R6'!C627="","",COUNTIF('Data R6'!J627,"&gt;0")+COUNTIF('Data R6'!L627,"&gt;0")+COUNTIF('Data R6'!N627,"&gt;0")+COUNTIF('Data R6'!P627,"&gt;0")+COUNTIF('Data R6'!R627,"&gt;0")+COUNTIF('Data R6'!T627,"&gt;0")+COUNTIF('Data R6'!V627,"&gt;0")+COUNTIF('Data R6'!X627,"&gt;0"))</f>
        <v/>
      </c>
      <c r="J5615">
        <f>IF('Data R6'!C627="","",IF((COUNTIF('Data R6'!K627,"&gt;0")+COUNTIF('Data R6'!M627,"&gt;0")+COUNTIF('Data R6'!O627,"&gt;0")+COUNTIF('Data R6'!Q627,"&gt;0")+COUNTIF('Data R6'!S627,"&gt;0")+COUNTIF('Data R6'!U627,"&gt;0")+COUNTIF('Data R6'!W627,"&gt;0")+COUNTIF('Data R6'!Y627,"&gt;0"))&gt;0,1,0))</f>
        <v/>
      </c>
      <c r="M5615" t="inlineStr">
        <is>
          <t>Data R</t>
        </is>
      </c>
    </row>
    <row r="5616">
      <c r="A5616" t="inlineStr">
        <is>
          <t>Regional 6</t>
        </is>
      </c>
      <c r="B5616">
        <f>IF('Data R6'!C628="","",'Data R6'!B628)</f>
        <v/>
      </c>
      <c r="C5616">
        <f>IF('Data R6'!C628="","",'Data R6'!C628)</f>
        <v/>
      </c>
      <c r="D5616">
        <f>IF('Data R6'!C628="","",'Data R6'!D628)</f>
        <v/>
      </c>
      <c r="E5616">
        <f>IF('Data R6'!C628="","",'Data R6'!E628)</f>
        <v/>
      </c>
      <c r="F5616">
        <f>IF('Data R6'!C628="","",'Data R6'!F628)</f>
        <v/>
      </c>
      <c r="G5616">
        <f>IF('Data R6'!C628="","",'Data R6'!AD628)</f>
        <v/>
      </c>
      <c r="H5616">
        <f>IF('Data R6'!C628="","",'Data R6'!AC628)</f>
        <v/>
      </c>
      <c r="I5616">
        <f>IF('Data R6'!C628="","",COUNTIF('Data R6'!J628,"&gt;0")+COUNTIF('Data R6'!L628,"&gt;0")+COUNTIF('Data R6'!N628,"&gt;0")+COUNTIF('Data R6'!P628,"&gt;0")+COUNTIF('Data R6'!R628,"&gt;0")+COUNTIF('Data R6'!T628,"&gt;0")+COUNTIF('Data R6'!V628,"&gt;0")+COUNTIF('Data R6'!X628,"&gt;0"))</f>
        <v/>
      </c>
      <c r="J5616">
        <f>IF('Data R6'!C628="","",IF((COUNTIF('Data R6'!K628,"&gt;0")+COUNTIF('Data R6'!M628,"&gt;0")+COUNTIF('Data R6'!O628,"&gt;0")+COUNTIF('Data R6'!Q628,"&gt;0")+COUNTIF('Data R6'!S628,"&gt;0")+COUNTIF('Data R6'!U628,"&gt;0")+COUNTIF('Data R6'!W628,"&gt;0")+COUNTIF('Data R6'!Y628,"&gt;0"))&gt;0,1,0))</f>
        <v/>
      </c>
      <c r="M5616" t="inlineStr">
        <is>
          <t>Data R</t>
        </is>
      </c>
    </row>
    <row r="5617">
      <c r="A5617" t="inlineStr">
        <is>
          <t>Regional 6</t>
        </is>
      </c>
      <c r="B5617">
        <f>IF('Data R6'!C629="","",'Data R6'!B629)</f>
        <v/>
      </c>
      <c r="C5617">
        <f>IF('Data R6'!C629="","",'Data R6'!C629)</f>
        <v/>
      </c>
      <c r="D5617">
        <f>IF('Data R6'!C629="","",'Data R6'!D629)</f>
        <v/>
      </c>
      <c r="E5617">
        <f>IF('Data R6'!C629="","",'Data R6'!E629)</f>
        <v/>
      </c>
      <c r="F5617">
        <f>IF('Data R6'!C629="","",'Data R6'!F629)</f>
        <v/>
      </c>
      <c r="G5617">
        <f>IF('Data R6'!C629="","",'Data R6'!AD629)</f>
        <v/>
      </c>
      <c r="H5617">
        <f>IF('Data R6'!C629="","",'Data R6'!AC629)</f>
        <v/>
      </c>
      <c r="I5617">
        <f>IF('Data R6'!C629="","",COUNTIF('Data R6'!J629,"&gt;0")+COUNTIF('Data R6'!L629,"&gt;0")+COUNTIF('Data R6'!N629,"&gt;0")+COUNTIF('Data R6'!P629,"&gt;0")+COUNTIF('Data R6'!R629,"&gt;0")+COUNTIF('Data R6'!T629,"&gt;0")+COUNTIF('Data R6'!V629,"&gt;0")+COUNTIF('Data R6'!X629,"&gt;0"))</f>
        <v/>
      </c>
      <c r="J5617">
        <f>IF('Data R6'!C629="","",IF((COUNTIF('Data R6'!K629,"&gt;0")+COUNTIF('Data R6'!M629,"&gt;0")+COUNTIF('Data R6'!O629,"&gt;0")+COUNTIF('Data R6'!Q629,"&gt;0")+COUNTIF('Data R6'!S629,"&gt;0")+COUNTIF('Data R6'!U629,"&gt;0")+COUNTIF('Data R6'!W629,"&gt;0")+COUNTIF('Data R6'!Y629,"&gt;0"))&gt;0,1,0))</f>
        <v/>
      </c>
      <c r="M5617" t="inlineStr">
        <is>
          <t>Data R</t>
        </is>
      </c>
    </row>
    <row r="5618">
      <c r="A5618" t="inlineStr">
        <is>
          <t>Regional 6</t>
        </is>
      </c>
      <c r="B5618">
        <f>IF('Data R6'!C630="","",'Data R6'!B630)</f>
        <v/>
      </c>
      <c r="C5618">
        <f>IF('Data R6'!C630="","",'Data R6'!C630)</f>
        <v/>
      </c>
      <c r="D5618">
        <f>IF('Data R6'!C630="","",'Data R6'!D630)</f>
        <v/>
      </c>
      <c r="E5618">
        <f>IF('Data R6'!C630="","",'Data R6'!E630)</f>
        <v/>
      </c>
      <c r="F5618">
        <f>IF('Data R6'!C630="","",'Data R6'!F630)</f>
        <v/>
      </c>
      <c r="G5618">
        <f>IF('Data R6'!C630="","",'Data R6'!AD630)</f>
        <v/>
      </c>
      <c r="H5618">
        <f>IF('Data R6'!C630="","",'Data R6'!AC630)</f>
        <v/>
      </c>
      <c r="I5618">
        <f>IF('Data R6'!C630="","",COUNTIF('Data R6'!J630,"&gt;0")+COUNTIF('Data R6'!L630,"&gt;0")+COUNTIF('Data R6'!N630,"&gt;0")+COUNTIF('Data R6'!P630,"&gt;0")+COUNTIF('Data R6'!R630,"&gt;0")+COUNTIF('Data R6'!T630,"&gt;0")+COUNTIF('Data R6'!V630,"&gt;0")+COUNTIF('Data R6'!X630,"&gt;0"))</f>
        <v/>
      </c>
      <c r="J5618">
        <f>IF('Data R6'!C630="","",IF((COUNTIF('Data R6'!K630,"&gt;0")+COUNTIF('Data R6'!M630,"&gt;0")+COUNTIF('Data R6'!O630,"&gt;0")+COUNTIF('Data R6'!Q630,"&gt;0")+COUNTIF('Data R6'!S630,"&gt;0")+COUNTIF('Data R6'!U630,"&gt;0")+COUNTIF('Data R6'!W630,"&gt;0")+COUNTIF('Data R6'!Y630,"&gt;0"))&gt;0,1,0))</f>
        <v/>
      </c>
      <c r="M5618" t="inlineStr">
        <is>
          <t>Data R</t>
        </is>
      </c>
    </row>
    <row r="5619">
      <c r="A5619" t="inlineStr">
        <is>
          <t>Regional 6</t>
        </is>
      </c>
      <c r="B5619">
        <f>IF('Data R6'!C631="","",'Data R6'!B631)</f>
        <v/>
      </c>
      <c r="C5619">
        <f>IF('Data R6'!C631="","",'Data R6'!C631)</f>
        <v/>
      </c>
      <c r="D5619">
        <f>IF('Data R6'!C631="","",'Data R6'!D631)</f>
        <v/>
      </c>
      <c r="E5619">
        <f>IF('Data R6'!C631="","",'Data R6'!E631)</f>
        <v/>
      </c>
      <c r="F5619">
        <f>IF('Data R6'!C631="","",'Data R6'!F631)</f>
        <v/>
      </c>
      <c r="G5619">
        <f>IF('Data R6'!C631="","",'Data R6'!AD631)</f>
        <v/>
      </c>
      <c r="H5619">
        <f>IF('Data R6'!C631="","",'Data R6'!AC631)</f>
        <v/>
      </c>
      <c r="I5619">
        <f>IF('Data R6'!C631="","",COUNTIF('Data R6'!J631,"&gt;0")+COUNTIF('Data R6'!L631,"&gt;0")+COUNTIF('Data R6'!N631,"&gt;0")+COUNTIF('Data R6'!P631,"&gt;0")+COUNTIF('Data R6'!R631,"&gt;0")+COUNTIF('Data R6'!T631,"&gt;0")+COUNTIF('Data R6'!V631,"&gt;0")+COUNTIF('Data R6'!X631,"&gt;0"))</f>
        <v/>
      </c>
      <c r="J5619">
        <f>IF('Data R6'!C631="","",IF((COUNTIF('Data R6'!K631,"&gt;0")+COUNTIF('Data R6'!M631,"&gt;0")+COUNTIF('Data R6'!O631,"&gt;0")+COUNTIF('Data R6'!Q631,"&gt;0")+COUNTIF('Data R6'!S631,"&gt;0")+COUNTIF('Data R6'!U631,"&gt;0")+COUNTIF('Data R6'!W631,"&gt;0")+COUNTIF('Data R6'!Y631,"&gt;0"))&gt;0,1,0))</f>
        <v/>
      </c>
      <c r="M5619" t="inlineStr">
        <is>
          <t>Data R</t>
        </is>
      </c>
    </row>
    <row r="5620">
      <c r="A5620" t="inlineStr">
        <is>
          <t>Regional 6</t>
        </is>
      </c>
      <c r="B5620">
        <f>IF('Data R6'!C632="","",'Data R6'!B632)</f>
        <v/>
      </c>
      <c r="C5620">
        <f>IF('Data R6'!C632="","",'Data R6'!C632)</f>
        <v/>
      </c>
      <c r="D5620">
        <f>IF('Data R6'!C632="","",'Data R6'!D632)</f>
        <v/>
      </c>
      <c r="E5620">
        <f>IF('Data R6'!C632="","",'Data R6'!E632)</f>
        <v/>
      </c>
      <c r="F5620">
        <f>IF('Data R6'!C632="","",'Data R6'!F632)</f>
        <v/>
      </c>
      <c r="G5620">
        <f>IF('Data R6'!C632="","",'Data R6'!AD632)</f>
        <v/>
      </c>
      <c r="H5620">
        <f>IF('Data R6'!C632="","",'Data R6'!AC632)</f>
        <v/>
      </c>
      <c r="I5620">
        <f>IF('Data R6'!C632="","",COUNTIF('Data R6'!J632,"&gt;0")+COUNTIF('Data R6'!L632,"&gt;0")+COUNTIF('Data R6'!N632,"&gt;0")+COUNTIF('Data R6'!P632,"&gt;0")+COUNTIF('Data R6'!R632,"&gt;0")+COUNTIF('Data R6'!T632,"&gt;0")+COUNTIF('Data R6'!V632,"&gt;0")+COUNTIF('Data R6'!X632,"&gt;0"))</f>
        <v/>
      </c>
      <c r="J5620">
        <f>IF('Data R6'!C632="","",IF((COUNTIF('Data R6'!K632,"&gt;0")+COUNTIF('Data R6'!M632,"&gt;0")+COUNTIF('Data R6'!O632,"&gt;0")+COUNTIF('Data R6'!Q632,"&gt;0")+COUNTIF('Data R6'!S632,"&gt;0")+COUNTIF('Data R6'!U632,"&gt;0")+COUNTIF('Data R6'!W632,"&gt;0")+COUNTIF('Data R6'!Y632,"&gt;0"))&gt;0,1,0))</f>
        <v/>
      </c>
      <c r="M5620" t="inlineStr">
        <is>
          <t>Data R</t>
        </is>
      </c>
    </row>
    <row r="5621">
      <c r="A5621" t="inlineStr">
        <is>
          <t>Regional 6</t>
        </is>
      </c>
      <c r="B5621">
        <f>IF('Data R6'!C633="","",'Data R6'!B633)</f>
        <v/>
      </c>
      <c r="C5621">
        <f>IF('Data R6'!C633="","",'Data R6'!C633)</f>
        <v/>
      </c>
      <c r="D5621">
        <f>IF('Data R6'!C633="","",'Data R6'!D633)</f>
        <v/>
      </c>
      <c r="E5621">
        <f>IF('Data R6'!C633="","",'Data R6'!E633)</f>
        <v/>
      </c>
      <c r="F5621">
        <f>IF('Data R6'!C633="","",'Data R6'!F633)</f>
        <v/>
      </c>
      <c r="G5621">
        <f>IF('Data R6'!C633="","",'Data R6'!AD633)</f>
        <v/>
      </c>
      <c r="H5621">
        <f>IF('Data R6'!C633="","",'Data R6'!AC633)</f>
        <v/>
      </c>
      <c r="I5621">
        <f>IF('Data R6'!C633="","",COUNTIF('Data R6'!J633,"&gt;0")+COUNTIF('Data R6'!L633,"&gt;0")+COUNTIF('Data R6'!N633,"&gt;0")+COUNTIF('Data R6'!P633,"&gt;0")+COUNTIF('Data R6'!R633,"&gt;0")+COUNTIF('Data R6'!T633,"&gt;0")+COUNTIF('Data R6'!V633,"&gt;0")+COUNTIF('Data R6'!X633,"&gt;0"))</f>
        <v/>
      </c>
      <c r="J5621">
        <f>IF('Data R6'!C633="","",IF((COUNTIF('Data R6'!K633,"&gt;0")+COUNTIF('Data R6'!M633,"&gt;0")+COUNTIF('Data R6'!O633,"&gt;0")+COUNTIF('Data R6'!Q633,"&gt;0")+COUNTIF('Data R6'!S633,"&gt;0")+COUNTIF('Data R6'!U633,"&gt;0")+COUNTIF('Data R6'!W633,"&gt;0")+COUNTIF('Data R6'!Y633,"&gt;0"))&gt;0,1,0))</f>
        <v/>
      </c>
      <c r="M5621" t="inlineStr">
        <is>
          <t>Data R</t>
        </is>
      </c>
    </row>
    <row r="5622">
      <c r="A5622" t="inlineStr">
        <is>
          <t>Regional 6</t>
        </is>
      </c>
      <c r="B5622">
        <f>IF('Data R6'!C634="","",'Data R6'!B634)</f>
        <v/>
      </c>
      <c r="C5622">
        <f>IF('Data R6'!C634="","",'Data R6'!C634)</f>
        <v/>
      </c>
      <c r="D5622">
        <f>IF('Data R6'!C634="","",'Data R6'!D634)</f>
        <v/>
      </c>
      <c r="E5622">
        <f>IF('Data R6'!C634="","",'Data R6'!E634)</f>
        <v/>
      </c>
      <c r="F5622">
        <f>IF('Data R6'!C634="","",'Data R6'!F634)</f>
        <v/>
      </c>
      <c r="G5622">
        <f>IF('Data R6'!C634="","",'Data R6'!AD634)</f>
        <v/>
      </c>
      <c r="H5622">
        <f>IF('Data R6'!C634="","",'Data R6'!AC634)</f>
        <v/>
      </c>
      <c r="I5622">
        <f>IF('Data R6'!C634="","",COUNTIF('Data R6'!J634,"&gt;0")+COUNTIF('Data R6'!L634,"&gt;0")+COUNTIF('Data R6'!N634,"&gt;0")+COUNTIF('Data R6'!P634,"&gt;0")+COUNTIF('Data R6'!R634,"&gt;0")+COUNTIF('Data R6'!T634,"&gt;0")+COUNTIF('Data R6'!V634,"&gt;0")+COUNTIF('Data R6'!X634,"&gt;0"))</f>
        <v/>
      </c>
      <c r="J5622">
        <f>IF('Data R6'!C634="","",IF((COUNTIF('Data R6'!K634,"&gt;0")+COUNTIF('Data R6'!M634,"&gt;0")+COUNTIF('Data R6'!O634,"&gt;0")+COUNTIF('Data R6'!Q634,"&gt;0")+COUNTIF('Data R6'!S634,"&gt;0")+COUNTIF('Data R6'!U634,"&gt;0")+COUNTIF('Data R6'!W634,"&gt;0")+COUNTIF('Data R6'!Y634,"&gt;0"))&gt;0,1,0))</f>
        <v/>
      </c>
      <c r="M5622" t="inlineStr">
        <is>
          <t>Data R</t>
        </is>
      </c>
    </row>
    <row r="5623">
      <c r="A5623" t="inlineStr">
        <is>
          <t>Regional 6</t>
        </is>
      </c>
      <c r="B5623">
        <f>IF('Data R6'!C635="","",'Data R6'!B635)</f>
        <v/>
      </c>
      <c r="C5623">
        <f>IF('Data R6'!C635="","",'Data R6'!C635)</f>
        <v/>
      </c>
      <c r="D5623">
        <f>IF('Data R6'!C635="","",'Data R6'!D635)</f>
        <v/>
      </c>
      <c r="E5623">
        <f>IF('Data R6'!C635="","",'Data R6'!E635)</f>
        <v/>
      </c>
      <c r="F5623">
        <f>IF('Data R6'!C635="","",'Data R6'!F635)</f>
        <v/>
      </c>
      <c r="G5623">
        <f>IF('Data R6'!C635="","",'Data R6'!AD635)</f>
        <v/>
      </c>
      <c r="H5623">
        <f>IF('Data R6'!C635="","",'Data R6'!AC635)</f>
        <v/>
      </c>
      <c r="I5623">
        <f>IF('Data R6'!C635="","",COUNTIF('Data R6'!J635,"&gt;0")+COUNTIF('Data R6'!L635,"&gt;0")+COUNTIF('Data R6'!N635,"&gt;0")+COUNTIF('Data R6'!P635,"&gt;0")+COUNTIF('Data R6'!R635,"&gt;0")+COUNTIF('Data R6'!T635,"&gt;0")+COUNTIF('Data R6'!V635,"&gt;0")+COUNTIF('Data R6'!X635,"&gt;0"))</f>
        <v/>
      </c>
      <c r="J5623">
        <f>IF('Data R6'!C635="","",IF((COUNTIF('Data R6'!K635,"&gt;0")+COUNTIF('Data R6'!M635,"&gt;0")+COUNTIF('Data R6'!O635,"&gt;0")+COUNTIF('Data R6'!Q635,"&gt;0")+COUNTIF('Data R6'!S635,"&gt;0")+COUNTIF('Data R6'!U635,"&gt;0")+COUNTIF('Data R6'!W635,"&gt;0")+COUNTIF('Data R6'!Y635,"&gt;0"))&gt;0,1,0))</f>
        <v/>
      </c>
      <c r="M5623" t="inlineStr">
        <is>
          <t>Data R</t>
        </is>
      </c>
    </row>
    <row r="5624">
      <c r="A5624" t="inlineStr">
        <is>
          <t>Regional 6</t>
        </is>
      </c>
      <c r="B5624">
        <f>IF('Data R6'!C636="","",'Data R6'!B636)</f>
        <v/>
      </c>
      <c r="C5624">
        <f>IF('Data R6'!C636="","",'Data R6'!C636)</f>
        <v/>
      </c>
      <c r="D5624">
        <f>IF('Data R6'!C636="","",'Data R6'!D636)</f>
        <v/>
      </c>
      <c r="E5624">
        <f>IF('Data R6'!C636="","",'Data R6'!E636)</f>
        <v/>
      </c>
      <c r="F5624">
        <f>IF('Data R6'!C636="","",'Data R6'!F636)</f>
        <v/>
      </c>
      <c r="G5624">
        <f>IF('Data R6'!C636="","",'Data R6'!AD636)</f>
        <v/>
      </c>
      <c r="H5624">
        <f>IF('Data R6'!C636="","",'Data R6'!AC636)</f>
        <v/>
      </c>
      <c r="I5624">
        <f>IF('Data R6'!C636="","",COUNTIF('Data R6'!J636,"&gt;0")+COUNTIF('Data R6'!L636,"&gt;0")+COUNTIF('Data R6'!N636,"&gt;0")+COUNTIF('Data R6'!P636,"&gt;0")+COUNTIF('Data R6'!R636,"&gt;0")+COUNTIF('Data R6'!T636,"&gt;0")+COUNTIF('Data R6'!V636,"&gt;0")+COUNTIF('Data R6'!X636,"&gt;0"))</f>
        <v/>
      </c>
      <c r="J5624">
        <f>IF('Data R6'!C636="","",IF((COUNTIF('Data R6'!K636,"&gt;0")+COUNTIF('Data R6'!M636,"&gt;0")+COUNTIF('Data R6'!O636,"&gt;0")+COUNTIF('Data R6'!Q636,"&gt;0")+COUNTIF('Data R6'!S636,"&gt;0")+COUNTIF('Data R6'!U636,"&gt;0")+COUNTIF('Data R6'!W636,"&gt;0")+COUNTIF('Data R6'!Y636,"&gt;0"))&gt;0,1,0))</f>
        <v/>
      </c>
      <c r="M5624" t="inlineStr">
        <is>
          <t>Data R</t>
        </is>
      </c>
    </row>
    <row r="5625">
      <c r="A5625" t="inlineStr">
        <is>
          <t>Regional 6</t>
        </is>
      </c>
      <c r="B5625">
        <f>IF('Data R6'!C637="","",'Data R6'!B637)</f>
        <v/>
      </c>
      <c r="C5625">
        <f>IF('Data R6'!C637="","",'Data R6'!C637)</f>
        <v/>
      </c>
      <c r="D5625">
        <f>IF('Data R6'!C637="","",'Data R6'!D637)</f>
        <v/>
      </c>
      <c r="E5625">
        <f>IF('Data R6'!C637="","",'Data R6'!E637)</f>
        <v/>
      </c>
      <c r="F5625">
        <f>IF('Data R6'!C637="","",'Data R6'!F637)</f>
        <v/>
      </c>
      <c r="G5625">
        <f>IF('Data R6'!C637="","",'Data R6'!AD637)</f>
        <v/>
      </c>
      <c r="H5625">
        <f>IF('Data R6'!C637="","",'Data R6'!AC637)</f>
        <v/>
      </c>
      <c r="I5625">
        <f>IF('Data R6'!C637="","",COUNTIF('Data R6'!J637,"&gt;0")+COUNTIF('Data R6'!L637,"&gt;0")+COUNTIF('Data R6'!N637,"&gt;0")+COUNTIF('Data R6'!P637,"&gt;0")+COUNTIF('Data R6'!R637,"&gt;0")+COUNTIF('Data R6'!T637,"&gt;0")+COUNTIF('Data R6'!V637,"&gt;0")+COUNTIF('Data R6'!X637,"&gt;0"))</f>
        <v/>
      </c>
      <c r="J5625">
        <f>IF('Data R6'!C637="","",IF((COUNTIF('Data R6'!K637,"&gt;0")+COUNTIF('Data R6'!M637,"&gt;0")+COUNTIF('Data R6'!O637,"&gt;0")+COUNTIF('Data R6'!Q637,"&gt;0")+COUNTIF('Data R6'!S637,"&gt;0")+COUNTIF('Data R6'!U637,"&gt;0")+COUNTIF('Data R6'!W637,"&gt;0")+COUNTIF('Data R6'!Y637,"&gt;0"))&gt;0,1,0))</f>
        <v/>
      </c>
      <c r="M5625" t="inlineStr">
        <is>
          <t>Data R</t>
        </is>
      </c>
    </row>
    <row r="5626">
      <c r="A5626" t="inlineStr">
        <is>
          <t>Regional 6</t>
        </is>
      </c>
      <c r="B5626">
        <f>IF('Data R6'!C638="","",'Data R6'!B638)</f>
        <v/>
      </c>
      <c r="C5626">
        <f>IF('Data R6'!C638="","",'Data R6'!C638)</f>
        <v/>
      </c>
      <c r="D5626">
        <f>IF('Data R6'!C638="","",'Data R6'!D638)</f>
        <v/>
      </c>
      <c r="E5626">
        <f>IF('Data R6'!C638="","",'Data R6'!E638)</f>
        <v/>
      </c>
      <c r="F5626">
        <f>IF('Data R6'!C638="","",'Data R6'!F638)</f>
        <v/>
      </c>
      <c r="G5626">
        <f>IF('Data R6'!C638="","",'Data R6'!AD638)</f>
        <v/>
      </c>
      <c r="H5626">
        <f>IF('Data R6'!C638="","",'Data R6'!AC638)</f>
        <v/>
      </c>
      <c r="I5626">
        <f>IF('Data R6'!C638="","",COUNTIF('Data R6'!J638,"&gt;0")+COUNTIF('Data R6'!L638,"&gt;0")+COUNTIF('Data R6'!N638,"&gt;0")+COUNTIF('Data R6'!P638,"&gt;0")+COUNTIF('Data R6'!R638,"&gt;0")+COUNTIF('Data R6'!T638,"&gt;0")+COUNTIF('Data R6'!V638,"&gt;0")+COUNTIF('Data R6'!X638,"&gt;0"))</f>
        <v/>
      </c>
      <c r="J5626">
        <f>IF('Data R6'!C638="","",IF((COUNTIF('Data R6'!K638,"&gt;0")+COUNTIF('Data R6'!M638,"&gt;0")+COUNTIF('Data R6'!O638,"&gt;0")+COUNTIF('Data R6'!Q638,"&gt;0")+COUNTIF('Data R6'!S638,"&gt;0")+COUNTIF('Data R6'!U638,"&gt;0")+COUNTIF('Data R6'!W638,"&gt;0")+COUNTIF('Data R6'!Y638,"&gt;0"))&gt;0,1,0))</f>
        <v/>
      </c>
      <c r="M5626" t="inlineStr">
        <is>
          <t>Data R</t>
        </is>
      </c>
    </row>
    <row r="5627">
      <c r="A5627" t="inlineStr">
        <is>
          <t>Regional 6</t>
        </is>
      </c>
      <c r="B5627">
        <f>IF('Data R6'!C639="","",'Data R6'!B639)</f>
        <v/>
      </c>
      <c r="C5627">
        <f>IF('Data R6'!C639="","",'Data R6'!C639)</f>
        <v/>
      </c>
      <c r="D5627">
        <f>IF('Data R6'!C639="","",'Data R6'!D639)</f>
        <v/>
      </c>
      <c r="E5627">
        <f>IF('Data R6'!C639="","",'Data R6'!E639)</f>
        <v/>
      </c>
      <c r="F5627">
        <f>IF('Data R6'!C639="","",'Data R6'!F639)</f>
        <v/>
      </c>
      <c r="G5627">
        <f>IF('Data R6'!C639="","",'Data R6'!AD639)</f>
        <v/>
      </c>
      <c r="H5627">
        <f>IF('Data R6'!C639="","",'Data R6'!AC639)</f>
        <v/>
      </c>
      <c r="I5627">
        <f>IF('Data R6'!C639="","",COUNTIF('Data R6'!J639,"&gt;0")+COUNTIF('Data R6'!L639,"&gt;0")+COUNTIF('Data R6'!N639,"&gt;0")+COUNTIF('Data R6'!P639,"&gt;0")+COUNTIF('Data R6'!R639,"&gt;0")+COUNTIF('Data R6'!T639,"&gt;0")+COUNTIF('Data R6'!V639,"&gt;0")+COUNTIF('Data R6'!X639,"&gt;0"))</f>
        <v/>
      </c>
      <c r="J5627">
        <f>IF('Data R6'!C639="","",IF((COUNTIF('Data R6'!K639,"&gt;0")+COUNTIF('Data R6'!M639,"&gt;0")+COUNTIF('Data R6'!O639,"&gt;0")+COUNTIF('Data R6'!Q639,"&gt;0")+COUNTIF('Data R6'!S639,"&gt;0")+COUNTIF('Data R6'!U639,"&gt;0")+COUNTIF('Data R6'!W639,"&gt;0")+COUNTIF('Data R6'!Y639,"&gt;0"))&gt;0,1,0))</f>
        <v/>
      </c>
      <c r="M5627" t="inlineStr">
        <is>
          <t>Data R</t>
        </is>
      </c>
    </row>
    <row r="5628">
      <c r="A5628" t="inlineStr">
        <is>
          <t>Regional 6</t>
        </is>
      </c>
      <c r="B5628">
        <f>IF('Data R6'!C640="","",'Data R6'!B640)</f>
        <v/>
      </c>
      <c r="C5628">
        <f>IF('Data R6'!C640="","",'Data R6'!C640)</f>
        <v/>
      </c>
      <c r="D5628">
        <f>IF('Data R6'!C640="","",'Data R6'!D640)</f>
        <v/>
      </c>
      <c r="E5628">
        <f>IF('Data R6'!C640="","",'Data R6'!E640)</f>
        <v/>
      </c>
      <c r="F5628">
        <f>IF('Data R6'!C640="","",'Data R6'!F640)</f>
        <v/>
      </c>
      <c r="G5628">
        <f>IF('Data R6'!C640="","",'Data R6'!AD640)</f>
        <v/>
      </c>
      <c r="H5628">
        <f>IF('Data R6'!C640="","",'Data R6'!AC640)</f>
        <v/>
      </c>
      <c r="I5628">
        <f>IF('Data R6'!C640="","",COUNTIF('Data R6'!J640,"&gt;0")+COUNTIF('Data R6'!L640,"&gt;0")+COUNTIF('Data R6'!N640,"&gt;0")+COUNTIF('Data R6'!P640,"&gt;0")+COUNTIF('Data R6'!R640,"&gt;0")+COUNTIF('Data R6'!T640,"&gt;0")+COUNTIF('Data R6'!V640,"&gt;0")+COUNTIF('Data R6'!X640,"&gt;0"))</f>
        <v/>
      </c>
      <c r="J5628">
        <f>IF('Data R6'!C640="","",IF((COUNTIF('Data R6'!K640,"&gt;0")+COUNTIF('Data R6'!M640,"&gt;0")+COUNTIF('Data R6'!O640,"&gt;0")+COUNTIF('Data R6'!Q640,"&gt;0")+COUNTIF('Data R6'!S640,"&gt;0")+COUNTIF('Data R6'!U640,"&gt;0")+COUNTIF('Data R6'!W640,"&gt;0")+COUNTIF('Data R6'!Y640,"&gt;0"))&gt;0,1,0))</f>
        <v/>
      </c>
      <c r="M5628" t="inlineStr">
        <is>
          <t>Data R</t>
        </is>
      </c>
    </row>
    <row r="5629">
      <c r="A5629" t="inlineStr">
        <is>
          <t>Regional 6</t>
        </is>
      </c>
      <c r="B5629">
        <f>IF('Data R6'!C641="","",'Data R6'!B641)</f>
        <v/>
      </c>
      <c r="C5629">
        <f>IF('Data R6'!C641="","",'Data R6'!C641)</f>
        <v/>
      </c>
      <c r="D5629">
        <f>IF('Data R6'!C641="","",'Data R6'!D641)</f>
        <v/>
      </c>
      <c r="E5629">
        <f>IF('Data R6'!C641="","",'Data R6'!E641)</f>
        <v/>
      </c>
      <c r="F5629">
        <f>IF('Data R6'!C641="","",'Data R6'!F641)</f>
        <v/>
      </c>
      <c r="G5629">
        <f>IF('Data R6'!C641="","",'Data R6'!AD641)</f>
        <v/>
      </c>
      <c r="H5629">
        <f>IF('Data R6'!C641="","",'Data R6'!AC641)</f>
        <v/>
      </c>
      <c r="I5629">
        <f>IF('Data R6'!C641="","",COUNTIF('Data R6'!J641,"&gt;0")+COUNTIF('Data R6'!L641,"&gt;0")+COUNTIF('Data R6'!N641,"&gt;0")+COUNTIF('Data R6'!P641,"&gt;0")+COUNTIF('Data R6'!R641,"&gt;0")+COUNTIF('Data R6'!T641,"&gt;0")+COUNTIF('Data R6'!V641,"&gt;0")+COUNTIF('Data R6'!X641,"&gt;0"))</f>
        <v/>
      </c>
      <c r="J5629">
        <f>IF('Data R6'!C641="","",IF((COUNTIF('Data R6'!K641,"&gt;0")+COUNTIF('Data R6'!M641,"&gt;0")+COUNTIF('Data R6'!O641,"&gt;0")+COUNTIF('Data R6'!Q641,"&gt;0")+COUNTIF('Data R6'!S641,"&gt;0")+COUNTIF('Data R6'!U641,"&gt;0")+COUNTIF('Data R6'!W641,"&gt;0")+COUNTIF('Data R6'!Y641,"&gt;0"))&gt;0,1,0))</f>
        <v/>
      </c>
      <c r="M5629" t="inlineStr">
        <is>
          <t>Data R</t>
        </is>
      </c>
    </row>
    <row r="5630">
      <c r="A5630" t="inlineStr">
        <is>
          <t>Regional 6</t>
        </is>
      </c>
      <c r="B5630">
        <f>IF('Data R6'!C642="","",'Data R6'!B642)</f>
        <v/>
      </c>
      <c r="C5630">
        <f>IF('Data R6'!C642="","",'Data R6'!C642)</f>
        <v/>
      </c>
      <c r="D5630">
        <f>IF('Data R6'!C642="","",'Data R6'!D642)</f>
        <v/>
      </c>
      <c r="E5630">
        <f>IF('Data R6'!C642="","",'Data R6'!E642)</f>
        <v/>
      </c>
      <c r="F5630">
        <f>IF('Data R6'!C642="","",'Data R6'!F642)</f>
        <v/>
      </c>
      <c r="G5630">
        <f>IF('Data R6'!C642="","",'Data R6'!AD642)</f>
        <v/>
      </c>
      <c r="H5630">
        <f>IF('Data R6'!C642="","",'Data R6'!AC642)</f>
        <v/>
      </c>
      <c r="I5630">
        <f>IF('Data R6'!C642="","",COUNTIF('Data R6'!J642,"&gt;0")+COUNTIF('Data R6'!L642,"&gt;0")+COUNTIF('Data R6'!N642,"&gt;0")+COUNTIF('Data R6'!P642,"&gt;0")+COUNTIF('Data R6'!R642,"&gt;0")+COUNTIF('Data R6'!T642,"&gt;0")+COUNTIF('Data R6'!V642,"&gt;0")+COUNTIF('Data R6'!X642,"&gt;0"))</f>
        <v/>
      </c>
      <c r="J5630">
        <f>IF('Data R6'!C642="","",IF((COUNTIF('Data R6'!K642,"&gt;0")+COUNTIF('Data R6'!M642,"&gt;0")+COUNTIF('Data R6'!O642,"&gt;0")+COUNTIF('Data R6'!Q642,"&gt;0")+COUNTIF('Data R6'!S642,"&gt;0")+COUNTIF('Data R6'!U642,"&gt;0")+COUNTIF('Data R6'!W642,"&gt;0")+COUNTIF('Data R6'!Y642,"&gt;0"))&gt;0,1,0))</f>
        <v/>
      </c>
      <c r="M5630" t="inlineStr">
        <is>
          <t>Data R</t>
        </is>
      </c>
    </row>
    <row r="5631">
      <c r="A5631" t="inlineStr">
        <is>
          <t>Regional 6</t>
        </is>
      </c>
      <c r="B5631">
        <f>IF('Data R6'!C643="","",'Data R6'!B643)</f>
        <v/>
      </c>
      <c r="C5631">
        <f>IF('Data R6'!C643="","",'Data R6'!C643)</f>
        <v/>
      </c>
      <c r="D5631">
        <f>IF('Data R6'!C643="","",'Data R6'!D643)</f>
        <v/>
      </c>
      <c r="E5631">
        <f>IF('Data R6'!C643="","",'Data R6'!E643)</f>
        <v/>
      </c>
      <c r="F5631">
        <f>IF('Data R6'!C643="","",'Data R6'!F643)</f>
        <v/>
      </c>
      <c r="G5631">
        <f>IF('Data R6'!C643="","",'Data R6'!AD643)</f>
        <v/>
      </c>
      <c r="H5631">
        <f>IF('Data R6'!C643="","",'Data R6'!AC643)</f>
        <v/>
      </c>
      <c r="I5631">
        <f>IF('Data R6'!C643="","",COUNTIF('Data R6'!J643,"&gt;0")+COUNTIF('Data R6'!L643,"&gt;0")+COUNTIF('Data R6'!N643,"&gt;0")+COUNTIF('Data R6'!P643,"&gt;0")+COUNTIF('Data R6'!R643,"&gt;0")+COUNTIF('Data R6'!T643,"&gt;0")+COUNTIF('Data R6'!V643,"&gt;0")+COUNTIF('Data R6'!X643,"&gt;0"))</f>
        <v/>
      </c>
      <c r="J5631">
        <f>IF('Data R6'!C643="","",IF((COUNTIF('Data R6'!K643,"&gt;0")+COUNTIF('Data R6'!M643,"&gt;0")+COUNTIF('Data R6'!O643,"&gt;0")+COUNTIF('Data R6'!Q643,"&gt;0")+COUNTIF('Data R6'!S643,"&gt;0")+COUNTIF('Data R6'!U643,"&gt;0")+COUNTIF('Data R6'!W643,"&gt;0")+COUNTIF('Data R6'!Y643,"&gt;0"))&gt;0,1,0))</f>
        <v/>
      </c>
      <c r="M5631" t="inlineStr">
        <is>
          <t>Data R</t>
        </is>
      </c>
    </row>
    <row r="5632">
      <c r="A5632" t="inlineStr">
        <is>
          <t>Regional 6</t>
        </is>
      </c>
      <c r="B5632">
        <f>IF('Data R6'!C644="","",'Data R6'!B644)</f>
        <v/>
      </c>
      <c r="C5632">
        <f>IF('Data R6'!C644="","",'Data R6'!C644)</f>
        <v/>
      </c>
      <c r="D5632">
        <f>IF('Data R6'!C644="","",'Data R6'!D644)</f>
        <v/>
      </c>
      <c r="E5632">
        <f>IF('Data R6'!C644="","",'Data R6'!E644)</f>
        <v/>
      </c>
      <c r="F5632">
        <f>IF('Data R6'!C644="","",'Data R6'!F644)</f>
        <v/>
      </c>
      <c r="G5632">
        <f>IF('Data R6'!C644="","",'Data R6'!AD644)</f>
        <v/>
      </c>
      <c r="H5632">
        <f>IF('Data R6'!C644="","",'Data R6'!AC644)</f>
        <v/>
      </c>
      <c r="I5632">
        <f>IF('Data R6'!C644="","",COUNTIF('Data R6'!J644,"&gt;0")+COUNTIF('Data R6'!L644,"&gt;0")+COUNTIF('Data R6'!N644,"&gt;0")+COUNTIF('Data R6'!P644,"&gt;0")+COUNTIF('Data R6'!R644,"&gt;0")+COUNTIF('Data R6'!T644,"&gt;0")+COUNTIF('Data R6'!V644,"&gt;0")+COUNTIF('Data R6'!X644,"&gt;0"))</f>
        <v/>
      </c>
      <c r="J5632">
        <f>IF('Data R6'!C644="","",IF((COUNTIF('Data R6'!K644,"&gt;0")+COUNTIF('Data R6'!M644,"&gt;0")+COUNTIF('Data R6'!O644,"&gt;0")+COUNTIF('Data R6'!Q644,"&gt;0")+COUNTIF('Data R6'!S644,"&gt;0")+COUNTIF('Data R6'!U644,"&gt;0")+COUNTIF('Data R6'!W644,"&gt;0")+COUNTIF('Data R6'!Y644,"&gt;0"))&gt;0,1,0))</f>
        <v/>
      </c>
      <c r="M5632" t="inlineStr">
        <is>
          <t>Data R</t>
        </is>
      </c>
    </row>
    <row r="5633">
      <c r="A5633" t="inlineStr">
        <is>
          <t>Regional 6</t>
        </is>
      </c>
      <c r="B5633">
        <f>IF('Data R6'!C645="","",'Data R6'!B645)</f>
        <v/>
      </c>
      <c r="C5633">
        <f>IF('Data R6'!C645="","",'Data R6'!C645)</f>
        <v/>
      </c>
      <c r="D5633">
        <f>IF('Data R6'!C645="","",'Data R6'!D645)</f>
        <v/>
      </c>
      <c r="E5633">
        <f>IF('Data R6'!C645="","",'Data R6'!E645)</f>
        <v/>
      </c>
      <c r="F5633">
        <f>IF('Data R6'!C645="","",'Data R6'!F645)</f>
        <v/>
      </c>
      <c r="G5633">
        <f>IF('Data R6'!C645="","",'Data R6'!AD645)</f>
        <v/>
      </c>
      <c r="H5633">
        <f>IF('Data R6'!C645="","",'Data R6'!AC645)</f>
        <v/>
      </c>
      <c r="I5633">
        <f>IF('Data R6'!C645="","",COUNTIF('Data R6'!J645,"&gt;0")+COUNTIF('Data R6'!L645,"&gt;0")+COUNTIF('Data R6'!N645,"&gt;0")+COUNTIF('Data R6'!P645,"&gt;0")+COUNTIF('Data R6'!R645,"&gt;0")+COUNTIF('Data R6'!T645,"&gt;0")+COUNTIF('Data R6'!V645,"&gt;0")+COUNTIF('Data R6'!X645,"&gt;0"))</f>
        <v/>
      </c>
      <c r="J5633">
        <f>IF('Data R6'!C645="","",IF((COUNTIF('Data R6'!K645,"&gt;0")+COUNTIF('Data R6'!M645,"&gt;0")+COUNTIF('Data R6'!O645,"&gt;0")+COUNTIF('Data R6'!Q645,"&gt;0")+COUNTIF('Data R6'!S645,"&gt;0")+COUNTIF('Data R6'!U645,"&gt;0")+COUNTIF('Data R6'!W645,"&gt;0")+COUNTIF('Data R6'!Y645,"&gt;0"))&gt;0,1,0))</f>
        <v/>
      </c>
      <c r="M5633" t="inlineStr">
        <is>
          <t>Data R</t>
        </is>
      </c>
    </row>
    <row r="5634">
      <c r="A5634" t="inlineStr">
        <is>
          <t>Regional 6</t>
        </is>
      </c>
      <c r="B5634">
        <f>IF('Data R6'!C646="","",'Data R6'!B646)</f>
        <v/>
      </c>
      <c r="C5634">
        <f>IF('Data R6'!C646="","",'Data R6'!C646)</f>
        <v/>
      </c>
      <c r="D5634">
        <f>IF('Data R6'!C646="","",'Data R6'!D646)</f>
        <v/>
      </c>
      <c r="E5634">
        <f>IF('Data R6'!C646="","",'Data R6'!E646)</f>
        <v/>
      </c>
      <c r="F5634">
        <f>IF('Data R6'!C646="","",'Data R6'!F646)</f>
        <v/>
      </c>
      <c r="G5634">
        <f>IF('Data R6'!C646="","",'Data R6'!AD646)</f>
        <v/>
      </c>
      <c r="H5634">
        <f>IF('Data R6'!C646="","",'Data R6'!AC646)</f>
        <v/>
      </c>
      <c r="I5634">
        <f>IF('Data R6'!C646="","",COUNTIF('Data R6'!J646,"&gt;0")+COUNTIF('Data R6'!L646,"&gt;0")+COUNTIF('Data R6'!N646,"&gt;0")+COUNTIF('Data R6'!P646,"&gt;0")+COUNTIF('Data R6'!R646,"&gt;0")+COUNTIF('Data R6'!T646,"&gt;0")+COUNTIF('Data R6'!V646,"&gt;0")+COUNTIF('Data R6'!X646,"&gt;0"))</f>
        <v/>
      </c>
      <c r="J5634">
        <f>IF('Data R6'!C646="","",IF((COUNTIF('Data R6'!K646,"&gt;0")+COUNTIF('Data R6'!M646,"&gt;0")+COUNTIF('Data R6'!O646,"&gt;0")+COUNTIF('Data R6'!Q646,"&gt;0")+COUNTIF('Data R6'!S646,"&gt;0")+COUNTIF('Data R6'!U646,"&gt;0")+COUNTIF('Data R6'!W646,"&gt;0")+COUNTIF('Data R6'!Y646,"&gt;0"))&gt;0,1,0))</f>
        <v/>
      </c>
      <c r="M5634" t="inlineStr">
        <is>
          <t>Data R</t>
        </is>
      </c>
    </row>
    <row r="5635">
      <c r="A5635" t="inlineStr">
        <is>
          <t>Regional 6</t>
        </is>
      </c>
      <c r="B5635">
        <f>IF('Data R6'!C647="","",'Data R6'!B647)</f>
        <v/>
      </c>
      <c r="C5635">
        <f>IF('Data R6'!C647="","",'Data R6'!C647)</f>
        <v/>
      </c>
      <c r="D5635">
        <f>IF('Data R6'!C647="","",'Data R6'!D647)</f>
        <v/>
      </c>
      <c r="E5635">
        <f>IF('Data R6'!C647="","",'Data R6'!E647)</f>
        <v/>
      </c>
      <c r="F5635">
        <f>IF('Data R6'!C647="","",'Data R6'!F647)</f>
        <v/>
      </c>
      <c r="G5635">
        <f>IF('Data R6'!C647="","",'Data R6'!AD647)</f>
        <v/>
      </c>
      <c r="H5635">
        <f>IF('Data R6'!C647="","",'Data R6'!AC647)</f>
        <v/>
      </c>
      <c r="I5635">
        <f>IF('Data R6'!C647="","",COUNTIF('Data R6'!J647,"&gt;0")+COUNTIF('Data R6'!L647,"&gt;0")+COUNTIF('Data R6'!N647,"&gt;0")+COUNTIF('Data R6'!P647,"&gt;0")+COUNTIF('Data R6'!R647,"&gt;0")+COUNTIF('Data R6'!T647,"&gt;0")+COUNTIF('Data R6'!V647,"&gt;0")+COUNTIF('Data R6'!X647,"&gt;0"))</f>
        <v/>
      </c>
      <c r="J5635">
        <f>IF('Data R6'!C647="","",IF((COUNTIF('Data R6'!K647,"&gt;0")+COUNTIF('Data R6'!M647,"&gt;0")+COUNTIF('Data R6'!O647,"&gt;0")+COUNTIF('Data R6'!Q647,"&gt;0")+COUNTIF('Data R6'!S647,"&gt;0")+COUNTIF('Data R6'!U647,"&gt;0")+COUNTIF('Data R6'!W647,"&gt;0")+COUNTIF('Data R6'!Y647,"&gt;0"))&gt;0,1,0))</f>
        <v/>
      </c>
      <c r="M5635" t="inlineStr">
        <is>
          <t>Data R</t>
        </is>
      </c>
    </row>
    <row r="5636">
      <c r="A5636" t="inlineStr">
        <is>
          <t>Regional 6</t>
        </is>
      </c>
      <c r="B5636">
        <f>IF('Data R6'!C648="","",'Data R6'!B648)</f>
        <v/>
      </c>
      <c r="C5636">
        <f>IF('Data R6'!C648="","",'Data R6'!C648)</f>
        <v/>
      </c>
      <c r="D5636">
        <f>IF('Data R6'!C648="","",'Data R6'!D648)</f>
        <v/>
      </c>
      <c r="E5636">
        <f>IF('Data R6'!C648="","",'Data R6'!E648)</f>
        <v/>
      </c>
      <c r="F5636">
        <f>IF('Data R6'!C648="","",'Data R6'!F648)</f>
        <v/>
      </c>
      <c r="G5636">
        <f>IF('Data R6'!C648="","",'Data R6'!AD648)</f>
        <v/>
      </c>
      <c r="H5636">
        <f>IF('Data R6'!C648="","",'Data R6'!AC648)</f>
        <v/>
      </c>
      <c r="I5636">
        <f>IF('Data R6'!C648="","",COUNTIF('Data R6'!J648,"&gt;0")+COUNTIF('Data R6'!L648,"&gt;0")+COUNTIF('Data R6'!N648,"&gt;0")+COUNTIF('Data R6'!P648,"&gt;0")+COUNTIF('Data R6'!R648,"&gt;0")+COUNTIF('Data R6'!T648,"&gt;0")+COUNTIF('Data R6'!V648,"&gt;0")+COUNTIF('Data R6'!X648,"&gt;0"))</f>
        <v/>
      </c>
      <c r="J5636">
        <f>IF('Data R6'!C648="","",IF((COUNTIF('Data R6'!K648,"&gt;0")+COUNTIF('Data R6'!M648,"&gt;0")+COUNTIF('Data R6'!O648,"&gt;0")+COUNTIF('Data R6'!Q648,"&gt;0")+COUNTIF('Data R6'!S648,"&gt;0")+COUNTIF('Data R6'!U648,"&gt;0")+COUNTIF('Data R6'!W648,"&gt;0")+COUNTIF('Data R6'!Y648,"&gt;0"))&gt;0,1,0))</f>
        <v/>
      </c>
      <c r="M5636" t="inlineStr">
        <is>
          <t>Data R</t>
        </is>
      </c>
    </row>
    <row r="5637">
      <c r="A5637" t="inlineStr">
        <is>
          <t>Regional 6</t>
        </is>
      </c>
      <c r="B5637">
        <f>IF('Data R6'!C649="","",'Data R6'!B649)</f>
        <v/>
      </c>
      <c r="C5637">
        <f>IF('Data R6'!C649="","",'Data R6'!C649)</f>
        <v/>
      </c>
      <c r="D5637">
        <f>IF('Data R6'!C649="","",'Data R6'!D649)</f>
        <v/>
      </c>
      <c r="E5637">
        <f>IF('Data R6'!C649="","",'Data R6'!E649)</f>
        <v/>
      </c>
      <c r="F5637">
        <f>IF('Data R6'!C649="","",'Data R6'!F649)</f>
        <v/>
      </c>
      <c r="G5637">
        <f>IF('Data R6'!C649="","",'Data R6'!AD649)</f>
        <v/>
      </c>
      <c r="H5637">
        <f>IF('Data R6'!C649="","",'Data R6'!AC649)</f>
        <v/>
      </c>
      <c r="I5637">
        <f>IF('Data R6'!C649="","",COUNTIF('Data R6'!J649,"&gt;0")+COUNTIF('Data R6'!L649,"&gt;0")+COUNTIF('Data R6'!N649,"&gt;0")+COUNTIF('Data R6'!P649,"&gt;0")+COUNTIF('Data R6'!R649,"&gt;0")+COUNTIF('Data R6'!T649,"&gt;0")+COUNTIF('Data R6'!V649,"&gt;0")+COUNTIF('Data R6'!X649,"&gt;0"))</f>
        <v/>
      </c>
      <c r="J5637">
        <f>IF('Data R6'!C649="","",IF((COUNTIF('Data R6'!K649,"&gt;0")+COUNTIF('Data R6'!M649,"&gt;0")+COUNTIF('Data R6'!O649,"&gt;0")+COUNTIF('Data R6'!Q649,"&gt;0")+COUNTIF('Data R6'!S649,"&gt;0")+COUNTIF('Data R6'!U649,"&gt;0")+COUNTIF('Data R6'!W649,"&gt;0")+COUNTIF('Data R6'!Y649,"&gt;0"))&gt;0,1,0))</f>
        <v/>
      </c>
      <c r="M5637" t="inlineStr">
        <is>
          <t>Data R</t>
        </is>
      </c>
    </row>
    <row r="5638">
      <c r="A5638" t="inlineStr">
        <is>
          <t>Regional 6</t>
        </is>
      </c>
      <c r="B5638">
        <f>IF('Data R6'!C650="","",'Data R6'!B650)</f>
        <v/>
      </c>
      <c r="C5638">
        <f>IF('Data R6'!C650="","",'Data R6'!C650)</f>
        <v/>
      </c>
      <c r="D5638">
        <f>IF('Data R6'!C650="","",'Data R6'!D650)</f>
        <v/>
      </c>
      <c r="E5638">
        <f>IF('Data R6'!C650="","",'Data R6'!E650)</f>
        <v/>
      </c>
      <c r="F5638">
        <f>IF('Data R6'!C650="","",'Data R6'!F650)</f>
        <v/>
      </c>
      <c r="G5638">
        <f>IF('Data R6'!C650="","",'Data R6'!AD650)</f>
        <v/>
      </c>
      <c r="H5638">
        <f>IF('Data R6'!C650="","",'Data R6'!AC650)</f>
        <v/>
      </c>
      <c r="I5638">
        <f>IF('Data R6'!C650="","",COUNTIF('Data R6'!J650,"&gt;0")+COUNTIF('Data R6'!L650,"&gt;0")+COUNTIF('Data R6'!N650,"&gt;0")+COUNTIF('Data R6'!P650,"&gt;0")+COUNTIF('Data R6'!R650,"&gt;0")+COUNTIF('Data R6'!T650,"&gt;0")+COUNTIF('Data R6'!V650,"&gt;0")+COUNTIF('Data R6'!X650,"&gt;0"))</f>
        <v/>
      </c>
      <c r="J5638">
        <f>IF('Data R6'!C650="","",IF((COUNTIF('Data R6'!K650,"&gt;0")+COUNTIF('Data R6'!M650,"&gt;0")+COUNTIF('Data R6'!O650,"&gt;0")+COUNTIF('Data R6'!Q650,"&gt;0")+COUNTIF('Data R6'!S650,"&gt;0")+COUNTIF('Data R6'!U650,"&gt;0")+COUNTIF('Data R6'!W650,"&gt;0")+COUNTIF('Data R6'!Y650,"&gt;0"))&gt;0,1,0))</f>
        <v/>
      </c>
      <c r="M5638" t="inlineStr">
        <is>
          <t>Data R</t>
        </is>
      </c>
    </row>
    <row r="5639">
      <c r="A5639" t="inlineStr">
        <is>
          <t>Regional 6</t>
        </is>
      </c>
      <c r="B5639">
        <f>IF('Data R6'!C651="","",'Data R6'!B651)</f>
        <v/>
      </c>
      <c r="C5639">
        <f>IF('Data R6'!C651="","",'Data R6'!C651)</f>
        <v/>
      </c>
      <c r="D5639">
        <f>IF('Data R6'!C651="","",'Data R6'!D651)</f>
        <v/>
      </c>
      <c r="E5639">
        <f>IF('Data R6'!C651="","",'Data R6'!E651)</f>
        <v/>
      </c>
      <c r="F5639">
        <f>IF('Data R6'!C651="","",'Data R6'!F651)</f>
        <v/>
      </c>
      <c r="G5639">
        <f>IF('Data R6'!C651="","",'Data R6'!AD651)</f>
        <v/>
      </c>
      <c r="H5639">
        <f>IF('Data R6'!C651="","",'Data R6'!AC651)</f>
        <v/>
      </c>
      <c r="I5639">
        <f>IF('Data R6'!C651="","",COUNTIF('Data R6'!J651,"&gt;0")+COUNTIF('Data R6'!L651,"&gt;0")+COUNTIF('Data R6'!N651,"&gt;0")+COUNTIF('Data R6'!P651,"&gt;0")+COUNTIF('Data R6'!R651,"&gt;0")+COUNTIF('Data R6'!T651,"&gt;0")+COUNTIF('Data R6'!V651,"&gt;0")+COUNTIF('Data R6'!X651,"&gt;0"))</f>
        <v/>
      </c>
      <c r="J5639">
        <f>IF('Data R6'!C651="","",IF((COUNTIF('Data R6'!K651,"&gt;0")+COUNTIF('Data R6'!M651,"&gt;0")+COUNTIF('Data R6'!O651,"&gt;0")+COUNTIF('Data R6'!Q651,"&gt;0")+COUNTIF('Data R6'!S651,"&gt;0")+COUNTIF('Data R6'!U651,"&gt;0")+COUNTIF('Data R6'!W651,"&gt;0")+COUNTIF('Data R6'!Y651,"&gt;0"))&gt;0,1,0))</f>
        <v/>
      </c>
      <c r="M5639" t="inlineStr">
        <is>
          <t>Data R</t>
        </is>
      </c>
    </row>
    <row r="5640">
      <c r="A5640" t="inlineStr">
        <is>
          <t>Regional 6</t>
        </is>
      </c>
      <c r="B5640">
        <f>IF('Data R6'!C652="","",'Data R6'!B652)</f>
        <v/>
      </c>
      <c r="C5640">
        <f>IF('Data R6'!C652="","",'Data R6'!C652)</f>
        <v/>
      </c>
      <c r="D5640">
        <f>IF('Data R6'!C652="","",'Data R6'!D652)</f>
        <v/>
      </c>
      <c r="E5640">
        <f>IF('Data R6'!C652="","",'Data R6'!E652)</f>
        <v/>
      </c>
      <c r="F5640">
        <f>IF('Data R6'!C652="","",'Data R6'!F652)</f>
        <v/>
      </c>
      <c r="G5640">
        <f>IF('Data R6'!C652="","",'Data R6'!AD652)</f>
        <v/>
      </c>
      <c r="H5640">
        <f>IF('Data R6'!C652="","",'Data R6'!AC652)</f>
        <v/>
      </c>
      <c r="I5640">
        <f>IF('Data R6'!C652="","",COUNTIF('Data R6'!J652,"&gt;0")+COUNTIF('Data R6'!L652,"&gt;0")+COUNTIF('Data R6'!N652,"&gt;0")+COUNTIF('Data R6'!P652,"&gt;0")+COUNTIF('Data R6'!R652,"&gt;0")+COUNTIF('Data R6'!T652,"&gt;0")+COUNTIF('Data R6'!V652,"&gt;0")+COUNTIF('Data R6'!X652,"&gt;0"))</f>
        <v/>
      </c>
      <c r="J5640">
        <f>IF('Data R6'!C652="","",IF((COUNTIF('Data R6'!K652,"&gt;0")+COUNTIF('Data R6'!M652,"&gt;0")+COUNTIF('Data R6'!O652,"&gt;0")+COUNTIF('Data R6'!Q652,"&gt;0")+COUNTIF('Data R6'!S652,"&gt;0")+COUNTIF('Data R6'!U652,"&gt;0")+COUNTIF('Data R6'!W652,"&gt;0")+COUNTIF('Data R6'!Y652,"&gt;0"))&gt;0,1,0))</f>
        <v/>
      </c>
      <c r="M5640" t="inlineStr">
        <is>
          <t>Data R</t>
        </is>
      </c>
    </row>
    <row r="5641">
      <c r="A5641" t="inlineStr">
        <is>
          <t>Regional 6</t>
        </is>
      </c>
      <c r="B5641">
        <f>IF('Data R6'!C653="","",'Data R6'!B653)</f>
        <v/>
      </c>
      <c r="C5641">
        <f>IF('Data R6'!C653="","",'Data R6'!C653)</f>
        <v/>
      </c>
      <c r="D5641">
        <f>IF('Data R6'!C653="","",'Data R6'!D653)</f>
        <v/>
      </c>
      <c r="E5641">
        <f>IF('Data R6'!C653="","",'Data R6'!E653)</f>
        <v/>
      </c>
      <c r="F5641">
        <f>IF('Data R6'!C653="","",'Data R6'!F653)</f>
        <v/>
      </c>
      <c r="G5641">
        <f>IF('Data R6'!C653="","",'Data R6'!AD653)</f>
        <v/>
      </c>
      <c r="H5641">
        <f>IF('Data R6'!C653="","",'Data R6'!AC653)</f>
        <v/>
      </c>
      <c r="I5641">
        <f>IF('Data R6'!C653="","",COUNTIF('Data R6'!J653,"&gt;0")+COUNTIF('Data R6'!L653,"&gt;0")+COUNTIF('Data R6'!N653,"&gt;0")+COUNTIF('Data R6'!P653,"&gt;0")+COUNTIF('Data R6'!R653,"&gt;0")+COUNTIF('Data R6'!T653,"&gt;0")+COUNTIF('Data R6'!V653,"&gt;0")+COUNTIF('Data R6'!X653,"&gt;0"))</f>
        <v/>
      </c>
      <c r="J5641">
        <f>IF('Data R6'!C653="","",IF((COUNTIF('Data R6'!K653,"&gt;0")+COUNTIF('Data R6'!M653,"&gt;0")+COUNTIF('Data R6'!O653,"&gt;0")+COUNTIF('Data R6'!Q653,"&gt;0")+COUNTIF('Data R6'!S653,"&gt;0")+COUNTIF('Data R6'!U653,"&gt;0")+COUNTIF('Data R6'!W653,"&gt;0")+COUNTIF('Data R6'!Y653,"&gt;0"))&gt;0,1,0))</f>
        <v/>
      </c>
      <c r="M5641" t="inlineStr">
        <is>
          <t>Data R</t>
        </is>
      </c>
    </row>
    <row r="5642">
      <c r="A5642" t="inlineStr">
        <is>
          <t>Regional 6</t>
        </is>
      </c>
      <c r="B5642">
        <f>IF('Data R6'!C654="","",'Data R6'!B654)</f>
        <v/>
      </c>
      <c r="C5642">
        <f>IF('Data R6'!C654="","",'Data R6'!C654)</f>
        <v/>
      </c>
      <c r="D5642">
        <f>IF('Data R6'!C654="","",'Data R6'!D654)</f>
        <v/>
      </c>
      <c r="E5642">
        <f>IF('Data R6'!C654="","",'Data R6'!E654)</f>
        <v/>
      </c>
      <c r="F5642">
        <f>IF('Data R6'!C654="","",'Data R6'!F654)</f>
        <v/>
      </c>
      <c r="G5642">
        <f>IF('Data R6'!C654="","",'Data R6'!AD654)</f>
        <v/>
      </c>
      <c r="H5642">
        <f>IF('Data R6'!C654="","",'Data R6'!AC654)</f>
        <v/>
      </c>
      <c r="I5642">
        <f>IF('Data R6'!C654="","",COUNTIF('Data R6'!J654,"&gt;0")+COUNTIF('Data R6'!L654,"&gt;0")+COUNTIF('Data R6'!N654,"&gt;0")+COUNTIF('Data R6'!P654,"&gt;0")+COUNTIF('Data R6'!R654,"&gt;0")+COUNTIF('Data R6'!T654,"&gt;0")+COUNTIF('Data R6'!V654,"&gt;0")+COUNTIF('Data R6'!X654,"&gt;0"))</f>
        <v/>
      </c>
      <c r="J5642">
        <f>IF('Data R6'!C654="","",IF((COUNTIF('Data R6'!K654,"&gt;0")+COUNTIF('Data R6'!M654,"&gt;0")+COUNTIF('Data R6'!O654,"&gt;0")+COUNTIF('Data R6'!Q654,"&gt;0")+COUNTIF('Data R6'!S654,"&gt;0")+COUNTIF('Data R6'!U654,"&gt;0")+COUNTIF('Data R6'!W654,"&gt;0")+COUNTIF('Data R6'!Y654,"&gt;0"))&gt;0,1,0))</f>
        <v/>
      </c>
      <c r="M5642" t="inlineStr">
        <is>
          <t>Data R</t>
        </is>
      </c>
    </row>
    <row r="5643">
      <c r="A5643" t="inlineStr">
        <is>
          <t>Regional 6</t>
        </is>
      </c>
      <c r="B5643">
        <f>IF('Data R6'!C655="","",'Data R6'!B655)</f>
        <v/>
      </c>
      <c r="C5643">
        <f>IF('Data R6'!C655="","",'Data R6'!C655)</f>
        <v/>
      </c>
      <c r="D5643">
        <f>IF('Data R6'!C655="","",'Data R6'!D655)</f>
        <v/>
      </c>
      <c r="E5643">
        <f>IF('Data R6'!C655="","",'Data R6'!E655)</f>
        <v/>
      </c>
      <c r="F5643">
        <f>IF('Data R6'!C655="","",'Data R6'!F655)</f>
        <v/>
      </c>
      <c r="G5643">
        <f>IF('Data R6'!C655="","",'Data R6'!AD655)</f>
        <v/>
      </c>
      <c r="H5643">
        <f>IF('Data R6'!C655="","",'Data R6'!AC655)</f>
        <v/>
      </c>
      <c r="I5643">
        <f>IF('Data R6'!C655="","",COUNTIF('Data R6'!J655,"&gt;0")+COUNTIF('Data R6'!L655,"&gt;0")+COUNTIF('Data R6'!N655,"&gt;0")+COUNTIF('Data R6'!P655,"&gt;0")+COUNTIF('Data R6'!R655,"&gt;0")+COUNTIF('Data R6'!T655,"&gt;0")+COUNTIF('Data R6'!V655,"&gt;0")+COUNTIF('Data R6'!X655,"&gt;0"))</f>
        <v/>
      </c>
      <c r="J5643">
        <f>IF('Data R6'!C655="","",IF((COUNTIF('Data R6'!K655,"&gt;0")+COUNTIF('Data R6'!M655,"&gt;0")+COUNTIF('Data R6'!O655,"&gt;0")+COUNTIF('Data R6'!Q655,"&gt;0")+COUNTIF('Data R6'!S655,"&gt;0")+COUNTIF('Data R6'!U655,"&gt;0")+COUNTIF('Data R6'!W655,"&gt;0")+COUNTIF('Data R6'!Y655,"&gt;0"))&gt;0,1,0))</f>
        <v/>
      </c>
      <c r="M5643" t="inlineStr">
        <is>
          <t>Data R</t>
        </is>
      </c>
    </row>
    <row r="5644">
      <c r="A5644" t="inlineStr">
        <is>
          <t>Regional 6</t>
        </is>
      </c>
      <c r="B5644">
        <f>IF('Data R6'!C656="","",'Data R6'!B656)</f>
        <v/>
      </c>
      <c r="C5644">
        <f>IF('Data R6'!C656="","",'Data R6'!C656)</f>
        <v/>
      </c>
      <c r="D5644">
        <f>IF('Data R6'!C656="","",'Data R6'!D656)</f>
        <v/>
      </c>
      <c r="E5644">
        <f>IF('Data R6'!C656="","",'Data R6'!E656)</f>
        <v/>
      </c>
      <c r="F5644">
        <f>IF('Data R6'!C656="","",'Data R6'!F656)</f>
        <v/>
      </c>
      <c r="G5644">
        <f>IF('Data R6'!C656="","",'Data R6'!AD656)</f>
        <v/>
      </c>
      <c r="H5644">
        <f>IF('Data R6'!C656="","",'Data R6'!AC656)</f>
        <v/>
      </c>
      <c r="I5644">
        <f>IF('Data R6'!C656="","",COUNTIF('Data R6'!J656,"&gt;0")+COUNTIF('Data R6'!L656,"&gt;0")+COUNTIF('Data R6'!N656,"&gt;0")+COUNTIF('Data R6'!P656,"&gt;0")+COUNTIF('Data R6'!R656,"&gt;0")+COUNTIF('Data R6'!T656,"&gt;0")+COUNTIF('Data R6'!V656,"&gt;0")+COUNTIF('Data R6'!X656,"&gt;0"))</f>
        <v/>
      </c>
      <c r="J5644">
        <f>IF('Data R6'!C656="","",IF((COUNTIF('Data R6'!K656,"&gt;0")+COUNTIF('Data R6'!M656,"&gt;0")+COUNTIF('Data R6'!O656,"&gt;0")+COUNTIF('Data R6'!Q656,"&gt;0")+COUNTIF('Data R6'!S656,"&gt;0")+COUNTIF('Data R6'!U656,"&gt;0")+COUNTIF('Data R6'!W656,"&gt;0")+COUNTIF('Data R6'!Y656,"&gt;0"))&gt;0,1,0))</f>
        <v/>
      </c>
      <c r="M5644" t="inlineStr">
        <is>
          <t>Data R</t>
        </is>
      </c>
    </row>
    <row r="5645">
      <c r="A5645" t="inlineStr">
        <is>
          <t>Regional 6</t>
        </is>
      </c>
      <c r="B5645">
        <f>IF('Data R6'!C657="","",'Data R6'!B657)</f>
        <v/>
      </c>
      <c r="C5645">
        <f>IF('Data R6'!C657="","",'Data R6'!C657)</f>
        <v/>
      </c>
      <c r="D5645">
        <f>IF('Data R6'!C657="","",'Data R6'!D657)</f>
        <v/>
      </c>
      <c r="E5645">
        <f>IF('Data R6'!C657="","",'Data R6'!E657)</f>
        <v/>
      </c>
      <c r="F5645">
        <f>IF('Data R6'!C657="","",'Data R6'!F657)</f>
        <v/>
      </c>
      <c r="G5645">
        <f>IF('Data R6'!C657="","",'Data R6'!AD657)</f>
        <v/>
      </c>
      <c r="H5645">
        <f>IF('Data R6'!C657="","",'Data R6'!AC657)</f>
        <v/>
      </c>
      <c r="I5645">
        <f>IF('Data R6'!C657="","",COUNTIF('Data R6'!J657,"&gt;0")+COUNTIF('Data R6'!L657,"&gt;0")+COUNTIF('Data R6'!N657,"&gt;0")+COUNTIF('Data R6'!P657,"&gt;0")+COUNTIF('Data R6'!R657,"&gt;0")+COUNTIF('Data R6'!T657,"&gt;0")+COUNTIF('Data R6'!V657,"&gt;0")+COUNTIF('Data R6'!X657,"&gt;0"))</f>
        <v/>
      </c>
      <c r="J5645">
        <f>IF('Data R6'!C657="","",IF((COUNTIF('Data R6'!K657,"&gt;0")+COUNTIF('Data R6'!M657,"&gt;0")+COUNTIF('Data R6'!O657,"&gt;0")+COUNTIF('Data R6'!Q657,"&gt;0")+COUNTIF('Data R6'!S657,"&gt;0")+COUNTIF('Data R6'!U657,"&gt;0")+COUNTIF('Data R6'!W657,"&gt;0")+COUNTIF('Data R6'!Y657,"&gt;0"))&gt;0,1,0))</f>
        <v/>
      </c>
      <c r="M5645" t="inlineStr">
        <is>
          <t>Data R</t>
        </is>
      </c>
    </row>
    <row r="5646">
      <c r="A5646" t="inlineStr">
        <is>
          <t>Regional 6</t>
        </is>
      </c>
      <c r="B5646">
        <f>IF('Data R6'!C658="","",'Data R6'!B658)</f>
        <v/>
      </c>
      <c r="C5646">
        <f>IF('Data R6'!C658="","",'Data R6'!C658)</f>
        <v/>
      </c>
      <c r="D5646">
        <f>IF('Data R6'!C658="","",'Data R6'!D658)</f>
        <v/>
      </c>
      <c r="E5646">
        <f>IF('Data R6'!C658="","",'Data R6'!E658)</f>
        <v/>
      </c>
      <c r="F5646">
        <f>IF('Data R6'!C658="","",'Data R6'!F658)</f>
        <v/>
      </c>
      <c r="G5646">
        <f>IF('Data R6'!C658="","",'Data R6'!AD658)</f>
        <v/>
      </c>
      <c r="H5646">
        <f>IF('Data R6'!C658="","",'Data R6'!AC658)</f>
        <v/>
      </c>
      <c r="I5646">
        <f>IF('Data R6'!C658="","",COUNTIF('Data R6'!J658,"&gt;0")+COUNTIF('Data R6'!L658,"&gt;0")+COUNTIF('Data R6'!N658,"&gt;0")+COUNTIF('Data R6'!P658,"&gt;0")+COUNTIF('Data R6'!R658,"&gt;0")+COUNTIF('Data R6'!T658,"&gt;0")+COUNTIF('Data R6'!V658,"&gt;0")+COUNTIF('Data R6'!X658,"&gt;0"))</f>
        <v/>
      </c>
      <c r="J5646">
        <f>IF('Data R6'!C658="","",IF((COUNTIF('Data R6'!K658,"&gt;0")+COUNTIF('Data R6'!M658,"&gt;0")+COUNTIF('Data R6'!O658,"&gt;0")+COUNTIF('Data R6'!Q658,"&gt;0")+COUNTIF('Data R6'!S658,"&gt;0")+COUNTIF('Data R6'!U658,"&gt;0")+COUNTIF('Data R6'!W658,"&gt;0")+COUNTIF('Data R6'!Y658,"&gt;0"))&gt;0,1,0))</f>
        <v/>
      </c>
      <c r="M5646" t="inlineStr">
        <is>
          <t>Data R</t>
        </is>
      </c>
    </row>
    <row r="5647">
      <c r="A5647" t="inlineStr">
        <is>
          <t>Regional 6</t>
        </is>
      </c>
      <c r="B5647">
        <f>IF('Data R6'!C659="","",'Data R6'!B659)</f>
        <v/>
      </c>
      <c r="C5647">
        <f>IF('Data R6'!C659="","",'Data R6'!C659)</f>
        <v/>
      </c>
      <c r="D5647">
        <f>IF('Data R6'!C659="","",'Data R6'!D659)</f>
        <v/>
      </c>
      <c r="E5647">
        <f>IF('Data R6'!C659="","",'Data R6'!E659)</f>
        <v/>
      </c>
      <c r="F5647">
        <f>IF('Data R6'!C659="","",'Data R6'!F659)</f>
        <v/>
      </c>
      <c r="G5647">
        <f>IF('Data R6'!C659="","",'Data R6'!AD659)</f>
        <v/>
      </c>
      <c r="H5647">
        <f>IF('Data R6'!C659="","",'Data R6'!AC659)</f>
        <v/>
      </c>
      <c r="I5647">
        <f>IF('Data R6'!C659="","",COUNTIF('Data R6'!J659,"&gt;0")+COUNTIF('Data R6'!L659,"&gt;0")+COUNTIF('Data R6'!N659,"&gt;0")+COUNTIF('Data R6'!P659,"&gt;0")+COUNTIF('Data R6'!R659,"&gt;0")+COUNTIF('Data R6'!T659,"&gt;0")+COUNTIF('Data R6'!V659,"&gt;0")+COUNTIF('Data R6'!X659,"&gt;0"))</f>
        <v/>
      </c>
      <c r="J5647">
        <f>IF('Data R6'!C659="","",IF((COUNTIF('Data R6'!K659,"&gt;0")+COUNTIF('Data R6'!M659,"&gt;0")+COUNTIF('Data R6'!O659,"&gt;0")+COUNTIF('Data R6'!Q659,"&gt;0")+COUNTIF('Data R6'!S659,"&gt;0")+COUNTIF('Data R6'!U659,"&gt;0")+COUNTIF('Data R6'!W659,"&gt;0")+COUNTIF('Data R6'!Y659,"&gt;0"))&gt;0,1,0))</f>
        <v/>
      </c>
      <c r="M5647" t="inlineStr">
        <is>
          <t>Data R</t>
        </is>
      </c>
    </row>
    <row r="5648">
      <c r="A5648" t="inlineStr">
        <is>
          <t>Regional 6</t>
        </is>
      </c>
      <c r="B5648">
        <f>IF('Data R6'!C660="","",'Data R6'!B660)</f>
        <v/>
      </c>
      <c r="C5648">
        <f>IF('Data R6'!C660="","",'Data R6'!C660)</f>
        <v/>
      </c>
      <c r="D5648">
        <f>IF('Data R6'!C660="","",'Data R6'!D660)</f>
        <v/>
      </c>
      <c r="E5648">
        <f>IF('Data R6'!C660="","",'Data R6'!E660)</f>
        <v/>
      </c>
      <c r="F5648">
        <f>IF('Data R6'!C660="","",'Data R6'!F660)</f>
        <v/>
      </c>
      <c r="G5648">
        <f>IF('Data R6'!C660="","",'Data R6'!AD660)</f>
        <v/>
      </c>
      <c r="H5648">
        <f>IF('Data R6'!C660="","",'Data R6'!AC660)</f>
        <v/>
      </c>
      <c r="I5648">
        <f>IF('Data R6'!C660="","",COUNTIF('Data R6'!J660,"&gt;0")+COUNTIF('Data R6'!L660,"&gt;0")+COUNTIF('Data R6'!N660,"&gt;0")+COUNTIF('Data R6'!P660,"&gt;0")+COUNTIF('Data R6'!R660,"&gt;0")+COUNTIF('Data R6'!T660,"&gt;0")+COUNTIF('Data R6'!V660,"&gt;0")+COUNTIF('Data R6'!X660,"&gt;0"))</f>
        <v/>
      </c>
      <c r="J5648">
        <f>IF('Data R6'!C660="","",IF((COUNTIF('Data R6'!K660,"&gt;0")+COUNTIF('Data R6'!M660,"&gt;0")+COUNTIF('Data R6'!O660,"&gt;0")+COUNTIF('Data R6'!Q660,"&gt;0")+COUNTIF('Data R6'!S660,"&gt;0")+COUNTIF('Data R6'!U660,"&gt;0")+COUNTIF('Data R6'!W660,"&gt;0")+COUNTIF('Data R6'!Y660,"&gt;0"))&gt;0,1,0))</f>
        <v/>
      </c>
      <c r="M5648" t="inlineStr">
        <is>
          <t>Data R</t>
        </is>
      </c>
    </row>
    <row r="5649">
      <c r="A5649" t="inlineStr">
        <is>
          <t>Regional 6</t>
        </is>
      </c>
      <c r="B5649">
        <f>IF('Data R6'!C661="","",'Data R6'!B661)</f>
        <v/>
      </c>
      <c r="C5649">
        <f>IF('Data R6'!C661="","",'Data R6'!C661)</f>
        <v/>
      </c>
      <c r="D5649">
        <f>IF('Data R6'!C661="","",'Data R6'!D661)</f>
        <v/>
      </c>
      <c r="E5649">
        <f>IF('Data R6'!C661="","",'Data R6'!E661)</f>
        <v/>
      </c>
      <c r="F5649">
        <f>IF('Data R6'!C661="","",'Data R6'!F661)</f>
        <v/>
      </c>
      <c r="G5649">
        <f>IF('Data R6'!C661="","",'Data R6'!AD661)</f>
        <v/>
      </c>
      <c r="H5649">
        <f>IF('Data R6'!C661="","",'Data R6'!AC661)</f>
        <v/>
      </c>
      <c r="I5649">
        <f>IF('Data R6'!C661="","",COUNTIF('Data R6'!J661,"&gt;0")+COUNTIF('Data R6'!L661,"&gt;0")+COUNTIF('Data R6'!N661,"&gt;0")+COUNTIF('Data R6'!P661,"&gt;0")+COUNTIF('Data R6'!R661,"&gt;0")+COUNTIF('Data R6'!T661,"&gt;0")+COUNTIF('Data R6'!V661,"&gt;0")+COUNTIF('Data R6'!X661,"&gt;0"))</f>
        <v/>
      </c>
      <c r="J5649">
        <f>IF('Data R6'!C661="","",IF((COUNTIF('Data R6'!K661,"&gt;0")+COUNTIF('Data R6'!M661,"&gt;0")+COUNTIF('Data R6'!O661,"&gt;0")+COUNTIF('Data R6'!Q661,"&gt;0")+COUNTIF('Data R6'!S661,"&gt;0")+COUNTIF('Data R6'!U661,"&gt;0")+COUNTIF('Data R6'!W661,"&gt;0")+COUNTIF('Data R6'!Y661,"&gt;0"))&gt;0,1,0))</f>
        <v/>
      </c>
      <c r="M5649" t="inlineStr">
        <is>
          <t>Data R</t>
        </is>
      </c>
    </row>
    <row r="5650">
      <c r="A5650" t="inlineStr">
        <is>
          <t>Regional 6</t>
        </is>
      </c>
      <c r="B5650">
        <f>IF('Data R6'!C662="","",'Data R6'!B662)</f>
        <v/>
      </c>
      <c r="C5650">
        <f>IF('Data R6'!C662="","",'Data R6'!C662)</f>
        <v/>
      </c>
      <c r="D5650">
        <f>IF('Data R6'!C662="","",'Data R6'!D662)</f>
        <v/>
      </c>
      <c r="E5650">
        <f>IF('Data R6'!C662="","",'Data R6'!E662)</f>
        <v/>
      </c>
      <c r="F5650">
        <f>IF('Data R6'!C662="","",'Data R6'!F662)</f>
        <v/>
      </c>
      <c r="G5650">
        <f>IF('Data R6'!C662="","",'Data R6'!AD662)</f>
        <v/>
      </c>
      <c r="H5650">
        <f>IF('Data R6'!C662="","",'Data R6'!AC662)</f>
        <v/>
      </c>
      <c r="I5650">
        <f>IF('Data R6'!C662="","",COUNTIF('Data R6'!J662,"&gt;0")+COUNTIF('Data R6'!L662,"&gt;0")+COUNTIF('Data R6'!N662,"&gt;0")+COUNTIF('Data R6'!P662,"&gt;0")+COUNTIF('Data R6'!R662,"&gt;0")+COUNTIF('Data R6'!T662,"&gt;0")+COUNTIF('Data R6'!V662,"&gt;0")+COUNTIF('Data R6'!X662,"&gt;0"))</f>
        <v/>
      </c>
      <c r="J5650">
        <f>IF('Data R6'!C662="","",IF((COUNTIF('Data R6'!K662,"&gt;0")+COUNTIF('Data R6'!M662,"&gt;0")+COUNTIF('Data R6'!O662,"&gt;0")+COUNTIF('Data R6'!Q662,"&gt;0")+COUNTIF('Data R6'!S662,"&gt;0")+COUNTIF('Data R6'!U662,"&gt;0")+COUNTIF('Data R6'!W662,"&gt;0")+COUNTIF('Data R6'!Y662,"&gt;0"))&gt;0,1,0))</f>
        <v/>
      </c>
      <c r="M5650" t="inlineStr">
        <is>
          <t>Data R</t>
        </is>
      </c>
    </row>
    <row r="5651">
      <c r="A5651" t="inlineStr">
        <is>
          <t>Regional 6</t>
        </is>
      </c>
      <c r="B5651">
        <f>IF('Data R6'!C663="","",'Data R6'!B663)</f>
        <v/>
      </c>
      <c r="C5651">
        <f>IF('Data R6'!C663="","",'Data R6'!C663)</f>
        <v/>
      </c>
      <c r="D5651">
        <f>IF('Data R6'!C663="","",'Data R6'!D663)</f>
        <v/>
      </c>
      <c r="E5651">
        <f>IF('Data R6'!C663="","",'Data R6'!E663)</f>
        <v/>
      </c>
      <c r="F5651">
        <f>IF('Data R6'!C663="","",'Data R6'!F663)</f>
        <v/>
      </c>
      <c r="G5651">
        <f>IF('Data R6'!C663="","",'Data R6'!AD663)</f>
        <v/>
      </c>
      <c r="H5651">
        <f>IF('Data R6'!C663="","",'Data R6'!AC663)</f>
        <v/>
      </c>
      <c r="I5651">
        <f>IF('Data R6'!C663="","",COUNTIF('Data R6'!J663,"&gt;0")+COUNTIF('Data R6'!L663,"&gt;0")+COUNTIF('Data R6'!N663,"&gt;0")+COUNTIF('Data R6'!P663,"&gt;0")+COUNTIF('Data R6'!R663,"&gt;0")+COUNTIF('Data R6'!T663,"&gt;0")+COUNTIF('Data R6'!V663,"&gt;0")+COUNTIF('Data R6'!X663,"&gt;0"))</f>
        <v/>
      </c>
      <c r="J5651">
        <f>IF('Data R6'!C663="","",IF((COUNTIF('Data R6'!K663,"&gt;0")+COUNTIF('Data R6'!M663,"&gt;0")+COUNTIF('Data R6'!O663,"&gt;0")+COUNTIF('Data R6'!Q663,"&gt;0")+COUNTIF('Data R6'!S663,"&gt;0")+COUNTIF('Data R6'!U663,"&gt;0")+COUNTIF('Data R6'!W663,"&gt;0")+COUNTIF('Data R6'!Y663,"&gt;0"))&gt;0,1,0))</f>
        <v/>
      </c>
      <c r="M5651" t="inlineStr">
        <is>
          <t>Data R</t>
        </is>
      </c>
    </row>
    <row r="5652">
      <c r="A5652" t="inlineStr">
        <is>
          <t>Regional 6</t>
        </is>
      </c>
      <c r="B5652">
        <f>IF('Data R6'!C664="","",'Data R6'!B664)</f>
        <v/>
      </c>
      <c r="C5652">
        <f>IF('Data R6'!C664="","",'Data R6'!C664)</f>
        <v/>
      </c>
      <c r="D5652">
        <f>IF('Data R6'!C664="","",'Data R6'!D664)</f>
        <v/>
      </c>
      <c r="E5652">
        <f>IF('Data R6'!C664="","",'Data R6'!E664)</f>
        <v/>
      </c>
      <c r="F5652">
        <f>IF('Data R6'!C664="","",'Data R6'!F664)</f>
        <v/>
      </c>
      <c r="G5652">
        <f>IF('Data R6'!C664="","",'Data R6'!AD664)</f>
        <v/>
      </c>
      <c r="H5652">
        <f>IF('Data R6'!C664="","",'Data R6'!AC664)</f>
        <v/>
      </c>
      <c r="I5652">
        <f>IF('Data R6'!C664="","",COUNTIF('Data R6'!J664,"&gt;0")+COUNTIF('Data R6'!L664,"&gt;0")+COUNTIF('Data R6'!N664,"&gt;0")+COUNTIF('Data R6'!P664,"&gt;0")+COUNTIF('Data R6'!R664,"&gt;0")+COUNTIF('Data R6'!T664,"&gt;0")+COUNTIF('Data R6'!V664,"&gt;0")+COUNTIF('Data R6'!X664,"&gt;0"))</f>
        <v/>
      </c>
      <c r="J5652">
        <f>IF('Data R6'!C664="","",IF((COUNTIF('Data R6'!K664,"&gt;0")+COUNTIF('Data R6'!M664,"&gt;0")+COUNTIF('Data R6'!O664,"&gt;0")+COUNTIF('Data R6'!Q664,"&gt;0")+COUNTIF('Data R6'!S664,"&gt;0")+COUNTIF('Data R6'!U664,"&gt;0")+COUNTIF('Data R6'!W664,"&gt;0")+COUNTIF('Data R6'!Y664,"&gt;0"))&gt;0,1,0))</f>
        <v/>
      </c>
      <c r="M5652" t="inlineStr">
        <is>
          <t>Data R</t>
        </is>
      </c>
    </row>
    <row r="5653">
      <c r="A5653" t="inlineStr">
        <is>
          <t>Regional 6</t>
        </is>
      </c>
      <c r="B5653">
        <f>IF('Data R6'!C665="","",'Data R6'!B665)</f>
        <v/>
      </c>
      <c r="C5653">
        <f>IF('Data R6'!C665="","",'Data R6'!C665)</f>
        <v/>
      </c>
      <c r="D5653">
        <f>IF('Data R6'!C665="","",'Data R6'!D665)</f>
        <v/>
      </c>
      <c r="E5653">
        <f>IF('Data R6'!C665="","",'Data R6'!E665)</f>
        <v/>
      </c>
      <c r="F5653">
        <f>IF('Data R6'!C665="","",'Data R6'!F665)</f>
        <v/>
      </c>
      <c r="G5653">
        <f>IF('Data R6'!C665="","",'Data R6'!AD665)</f>
        <v/>
      </c>
      <c r="H5653">
        <f>IF('Data R6'!C665="","",'Data R6'!AC665)</f>
        <v/>
      </c>
      <c r="I5653">
        <f>IF('Data R6'!C665="","",COUNTIF('Data R6'!J665,"&gt;0")+COUNTIF('Data R6'!L665,"&gt;0")+COUNTIF('Data R6'!N665,"&gt;0")+COUNTIF('Data R6'!P665,"&gt;0")+COUNTIF('Data R6'!R665,"&gt;0")+COUNTIF('Data R6'!T665,"&gt;0")+COUNTIF('Data R6'!V665,"&gt;0")+COUNTIF('Data R6'!X665,"&gt;0"))</f>
        <v/>
      </c>
      <c r="J5653">
        <f>IF('Data R6'!C665="","",IF((COUNTIF('Data R6'!K665,"&gt;0")+COUNTIF('Data R6'!M665,"&gt;0")+COUNTIF('Data R6'!O665,"&gt;0")+COUNTIF('Data R6'!Q665,"&gt;0")+COUNTIF('Data R6'!S665,"&gt;0")+COUNTIF('Data R6'!U665,"&gt;0")+COUNTIF('Data R6'!W665,"&gt;0")+COUNTIF('Data R6'!Y665,"&gt;0"))&gt;0,1,0))</f>
        <v/>
      </c>
      <c r="M5653" t="inlineStr">
        <is>
          <t>Data R</t>
        </is>
      </c>
    </row>
    <row r="5654">
      <c r="A5654" t="inlineStr">
        <is>
          <t>Regional 6</t>
        </is>
      </c>
      <c r="B5654">
        <f>IF('Data R6'!C666="","",'Data R6'!B666)</f>
        <v/>
      </c>
      <c r="C5654">
        <f>IF('Data R6'!C666="","",'Data R6'!C666)</f>
        <v/>
      </c>
      <c r="D5654">
        <f>IF('Data R6'!C666="","",'Data R6'!D666)</f>
        <v/>
      </c>
      <c r="E5654">
        <f>IF('Data R6'!C666="","",'Data R6'!E666)</f>
        <v/>
      </c>
      <c r="F5654">
        <f>IF('Data R6'!C666="","",'Data R6'!F666)</f>
        <v/>
      </c>
      <c r="G5654">
        <f>IF('Data R6'!C666="","",'Data R6'!AD666)</f>
        <v/>
      </c>
      <c r="H5654">
        <f>IF('Data R6'!C666="","",'Data R6'!AC666)</f>
        <v/>
      </c>
      <c r="I5654">
        <f>IF('Data R6'!C666="","",COUNTIF('Data R6'!J666,"&gt;0")+COUNTIF('Data R6'!L666,"&gt;0")+COUNTIF('Data R6'!N666,"&gt;0")+COUNTIF('Data R6'!P666,"&gt;0")+COUNTIF('Data R6'!R666,"&gt;0")+COUNTIF('Data R6'!T666,"&gt;0")+COUNTIF('Data R6'!V666,"&gt;0")+COUNTIF('Data R6'!X666,"&gt;0"))</f>
        <v/>
      </c>
      <c r="J5654">
        <f>IF('Data R6'!C666="","",IF((COUNTIF('Data R6'!K666,"&gt;0")+COUNTIF('Data R6'!M666,"&gt;0")+COUNTIF('Data R6'!O666,"&gt;0")+COUNTIF('Data R6'!Q666,"&gt;0")+COUNTIF('Data R6'!S666,"&gt;0")+COUNTIF('Data R6'!U666,"&gt;0")+COUNTIF('Data R6'!W666,"&gt;0")+COUNTIF('Data R6'!Y666,"&gt;0"))&gt;0,1,0))</f>
        <v/>
      </c>
      <c r="M5654" t="inlineStr">
        <is>
          <t>Data R</t>
        </is>
      </c>
    </row>
    <row r="5655">
      <c r="A5655" t="inlineStr">
        <is>
          <t>Regional 6</t>
        </is>
      </c>
      <c r="B5655">
        <f>IF('Data R6'!C667="","",'Data R6'!B667)</f>
        <v/>
      </c>
      <c r="C5655">
        <f>IF('Data R6'!C667="","",'Data R6'!C667)</f>
        <v/>
      </c>
      <c r="D5655">
        <f>IF('Data R6'!C667="","",'Data R6'!D667)</f>
        <v/>
      </c>
      <c r="E5655">
        <f>IF('Data R6'!C667="","",'Data R6'!E667)</f>
        <v/>
      </c>
      <c r="F5655">
        <f>IF('Data R6'!C667="","",'Data R6'!F667)</f>
        <v/>
      </c>
      <c r="G5655">
        <f>IF('Data R6'!C667="","",'Data R6'!AD667)</f>
        <v/>
      </c>
      <c r="H5655">
        <f>IF('Data R6'!C667="","",'Data R6'!AC667)</f>
        <v/>
      </c>
      <c r="I5655">
        <f>IF('Data R6'!C667="","",COUNTIF('Data R6'!J667,"&gt;0")+COUNTIF('Data R6'!L667,"&gt;0")+COUNTIF('Data R6'!N667,"&gt;0")+COUNTIF('Data R6'!P667,"&gt;0")+COUNTIF('Data R6'!R667,"&gt;0")+COUNTIF('Data R6'!T667,"&gt;0")+COUNTIF('Data R6'!V667,"&gt;0")+COUNTIF('Data R6'!X667,"&gt;0"))</f>
        <v/>
      </c>
      <c r="J5655">
        <f>IF('Data R6'!C667="","",IF((COUNTIF('Data R6'!K667,"&gt;0")+COUNTIF('Data R6'!M667,"&gt;0")+COUNTIF('Data R6'!O667,"&gt;0")+COUNTIF('Data R6'!Q667,"&gt;0")+COUNTIF('Data R6'!S667,"&gt;0")+COUNTIF('Data R6'!U667,"&gt;0")+COUNTIF('Data R6'!W667,"&gt;0")+COUNTIF('Data R6'!Y667,"&gt;0"))&gt;0,1,0))</f>
        <v/>
      </c>
      <c r="M5655" t="inlineStr">
        <is>
          <t>Data R</t>
        </is>
      </c>
    </row>
    <row r="5656">
      <c r="A5656" t="inlineStr">
        <is>
          <t>Regional 6</t>
        </is>
      </c>
      <c r="B5656">
        <f>IF('Data R6'!C668="","",'Data R6'!B668)</f>
        <v/>
      </c>
      <c r="C5656">
        <f>IF('Data R6'!C668="","",'Data R6'!C668)</f>
        <v/>
      </c>
      <c r="D5656">
        <f>IF('Data R6'!C668="","",'Data R6'!D668)</f>
        <v/>
      </c>
      <c r="E5656">
        <f>IF('Data R6'!C668="","",'Data R6'!E668)</f>
        <v/>
      </c>
      <c r="F5656">
        <f>IF('Data R6'!C668="","",'Data R6'!F668)</f>
        <v/>
      </c>
      <c r="G5656">
        <f>IF('Data R6'!C668="","",'Data R6'!AD668)</f>
        <v/>
      </c>
      <c r="H5656">
        <f>IF('Data R6'!C668="","",'Data R6'!AC668)</f>
        <v/>
      </c>
      <c r="I5656">
        <f>IF('Data R6'!C668="","",COUNTIF('Data R6'!J668,"&gt;0")+COUNTIF('Data R6'!L668,"&gt;0")+COUNTIF('Data R6'!N668,"&gt;0")+COUNTIF('Data R6'!P668,"&gt;0")+COUNTIF('Data R6'!R668,"&gt;0")+COUNTIF('Data R6'!T668,"&gt;0")+COUNTIF('Data R6'!V668,"&gt;0")+COUNTIF('Data R6'!X668,"&gt;0"))</f>
        <v/>
      </c>
      <c r="J5656">
        <f>IF('Data R6'!C668="","",IF((COUNTIF('Data R6'!K668,"&gt;0")+COUNTIF('Data R6'!M668,"&gt;0")+COUNTIF('Data R6'!O668,"&gt;0")+COUNTIF('Data R6'!Q668,"&gt;0")+COUNTIF('Data R6'!S668,"&gt;0")+COUNTIF('Data R6'!U668,"&gt;0")+COUNTIF('Data R6'!W668,"&gt;0")+COUNTIF('Data R6'!Y668,"&gt;0"))&gt;0,1,0))</f>
        <v/>
      </c>
      <c r="M5656" t="inlineStr">
        <is>
          <t>Data R</t>
        </is>
      </c>
    </row>
    <row r="5657">
      <c r="A5657" t="inlineStr">
        <is>
          <t>Regional 6</t>
        </is>
      </c>
      <c r="B5657">
        <f>IF('Data R6'!C669="","",'Data R6'!B669)</f>
        <v/>
      </c>
      <c r="C5657">
        <f>IF('Data R6'!C669="","",'Data R6'!C669)</f>
        <v/>
      </c>
      <c r="D5657">
        <f>IF('Data R6'!C669="","",'Data R6'!D669)</f>
        <v/>
      </c>
      <c r="E5657">
        <f>IF('Data R6'!C669="","",'Data R6'!E669)</f>
        <v/>
      </c>
      <c r="F5657">
        <f>IF('Data R6'!C669="","",'Data R6'!F669)</f>
        <v/>
      </c>
      <c r="G5657">
        <f>IF('Data R6'!C669="","",'Data R6'!AD669)</f>
        <v/>
      </c>
      <c r="H5657">
        <f>IF('Data R6'!C669="","",'Data R6'!AC669)</f>
        <v/>
      </c>
      <c r="I5657">
        <f>IF('Data R6'!C669="","",COUNTIF('Data R6'!J669,"&gt;0")+COUNTIF('Data R6'!L669,"&gt;0")+COUNTIF('Data R6'!N669,"&gt;0")+COUNTIF('Data R6'!P669,"&gt;0")+COUNTIF('Data R6'!R669,"&gt;0")+COUNTIF('Data R6'!T669,"&gt;0")+COUNTIF('Data R6'!V669,"&gt;0")+COUNTIF('Data R6'!X669,"&gt;0"))</f>
        <v/>
      </c>
      <c r="J5657">
        <f>IF('Data R6'!C669="","",IF((COUNTIF('Data R6'!K669,"&gt;0")+COUNTIF('Data R6'!M669,"&gt;0")+COUNTIF('Data R6'!O669,"&gt;0")+COUNTIF('Data R6'!Q669,"&gt;0")+COUNTIF('Data R6'!S669,"&gt;0")+COUNTIF('Data R6'!U669,"&gt;0")+COUNTIF('Data R6'!W669,"&gt;0")+COUNTIF('Data R6'!Y669,"&gt;0"))&gt;0,1,0))</f>
        <v/>
      </c>
      <c r="M5657" t="inlineStr">
        <is>
          <t>Data R</t>
        </is>
      </c>
    </row>
    <row r="5658">
      <c r="A5658" t="inlineStr">
        <is>
          <t>Regional 6</t>
        </is>
      </c>
      <c r="B5658">
        <f>IF('Data R6'!C670="","",'Data R6'!B670)</f>
        <v/>
      </c>
      <c r="C5658">
        <f>IF('Data R6'!C670="","",'Data R6'!C670)</f>
        <v/>
      </c>
      <c r="D5658">
        <f>IF('Data R6'!C670="","",'Data R6'!D670)</f>
        <v/>
      </c>
      <c r="E5658">
        <f>IF('Data R6'!C670="","",'Data R6'!E670)</f>
        <v/>
      </c>
      <c r="F5658">
        <f>IF('Data R6'!C670="","",'Data R6'!F670)</f>
        <v/>
      </c>
      <c r="G5658">
        <f>IF('Data R6'!C670="","",'Data R6'!AD670)</f>
        <v/>
      </c>
      <c r="H5658">
        <f>IF('Data R6'!C670="","",'Data R6'!AC670)</f>
        <v/>
      </c>
      <c r="I5658">
        <f>IF('Data R6'!C670="","",COUNTIF('Data R6'!J670,"&gt;0")+COUNTIF('Data R6'!L670,"&gt;0")+COUNTIF('Data R6'!N670,"&gt;0")+COUNTIF('Data R6'!P670,"&gt;0")+COUNTIF('Data R6'!R670,"&gt;0")+COUNTIF('Data R6'!T670,"&gt;0")+COUNTIF('Data R6'!V670,"&gt;0")+COUNTIF('Data R6'!X670,"&gt;0"))</f>
        <v/>
      </c>
      <c r="J5658">
        <f>IF('Data R6'!C670="","",IF((COUNTIF('Data R6'!K670,"&gt;0")+COUNTIF('Data R6'!M670,"&gt;0")+COUNTIF('Data R6'!O670,"&gt;0")+COUNTIF('Data R6'!Q670,"&gt;0")+COUNTIF('Data R6'!S670,"&gt;0")+COUNTIF('Data R6'!U670,"&gt;0")+COUNTIF('Data R6'!W670,"&gt;0")+COUNTIF('Data R6'!Y670,"&gt;0"))&gt;0,1,0))</f>
        <v/>
      </c>
      <c r="M5658" t="inlineStr">
        <is>
          <t>Data R</t>
        </is>
      </c>
    </row>
    <row r="5659">
      <c r="A5659" t="inlineStr">
        <is>
          <t>Regional 6</t>
        </is>
      </c>
      <c r="B5659">
        <f>IF('Data R6'!C671="","",'Data R6'!B671)</f>
        <v/>
      </c>
      <c r="C5659">
        <f>IF('Data R6'!C671="","",'Data R6'!C671)</f>
        <v/>
      </c>
      <c r="D5659">
        <f>IF('Data R6'!C671="","",'Data R6'!D671)</f>
        <v/>
      </c>
      <c r="E5659">
        <f>IF('Data R6'!C671="","",'Data R6'!E671)</f>
        <v/>
      </c>
      <c r="F5659">
        <f>IF('Data R6'!C671="","",'Data R6'!F671)</f>
        <v/>
      </c>
      <c r="G5659">
        <f>IF('Data R6'!C671="","",'Data R6'!AD671)</f>
        <v/>
      </c>
      <c r="H5659">
        <f>IF('Data R6'!C671="","",'Data R6'!AC671)</f>
        <v/>
      </c>
      <c r="I5659">
        <f>IF('Data R6'!C671="","",COUNTIF('Data R6'!J671,"&gt;0")+COUNTIF('Data R6'!L671,"&gt;0")+COUNTIF('Data R6'!N671,"&gt;0")+COUNTIF('Data R6'!P671,"&gt;0")+COUNTIF('Data R6'!R671,"&gt;0")+COUNTIF('Data R6'!T671,"&gt;0")+COUNTIF('Data R6'!V671,"&gt;0")+COUNTIF('Data R6'!X671,"&gt;0"))</f>
        <v/>
      </c>
      <c r="J5659">
        <f>IF('Data R6'!C671="","",IF((COUNTIF('Data R6'!K671,"&gt;0")+COUNTIF('Data R6'!M671,"&gt;0")+COUNTIF('Data R6'!O671,"&gt;0")+COUNTIF('Data R6'!Q671,"&gt;0")+COUNTIF('Data R6'!S671,"&gt;0")+COUNTIF('Data R6'!U671,"&gt;0")+COUNTIF('Data R6'!W671,"&gt;0")+COUNTIF('Data R6'!Y671,"&gt;0"))&gt;0,1,0))</f>
        <v/>
      </c>
      <c r="M5659" t="inlineStr">
        <is>
          <t>Data R</t>
        </is>
      </c>
    </row>
    <row r="5660">
      <c r="A5660" t="inlineStr">
        <is>
          <t>Regional 6</t>
        </is>
      </c>
      <c r="B5660">
        <f>IF('Data R6'!C672="","",'Data R6'!B672)</f>
        <v/>
      </c>
      <c r="C5660">
        <f>IF('Data R6'!C672="","",'Data R6'!C672)</f>
        <v/>
      </c>
      <c r="D5660">
        <f>IF('Data R6'!C672="","",'Data R6'!D672)</f>
        <v/>
      </c>
      <c r="E5660">
        <f>IF('Data R6'!C672="","",'Data R6'!E672)</f>
        <v/>
      </c>
      <c r="F5660">
        <f>IF('Data R6'!C672="","",'Data R6'!F672)</f>
        <v/>
      </c>
      <c r="G5660">
        <f>IF('Data R6'!C672="","",'Data R6'!AD672)</f>
        <v/>
      </c>
      <c r="H5660">
        <f>IF('Data R6'!C672="","",'Data R6'!AC672)</f>
        <v/>
      </c>
      <c r="I5660">
        <f>IF('Data R6'!C672="","",COUNTIF('Data R6'!J672,"&gt;0")+COUNTIF('Data R6'!L672,"&gt;0")+COUNTIF('Data R6'!N672,"&gt;0")+COUNTIF('Data R6'!P672,"&gt;0")+COUNTIF('Data R6'!R672,"&gt;0")+COUNTIF('Data R6'!T672,"&gt;0")+COUNTIF('Data R6'!V672,"&gt;0")+COUNTIF('Data R6'!X672,"&gt;0"))</f>
        <v/>
      </c>
      <c r="J5660">
        <f>IF('Data R6'!C672="","",IF((COUNTIF('Data R6'!K672,"&gt;0")+COUNTIF('Data R6'!M672,"&gt;0")+COUNTIF('Data R6'!O672,"&gt;0")+COUNTIF('Data R6'!Q672,"&gt;0")+COUNTIF('Data R6'!S672,"&gt;0")+COUNTIF('Data R6'!U672,"&gt;0")+COUNTIF('Data R6'!W672,"&gt;0")+COUNTIF('Data R6'!Y672,"&gt;0"))&gt;0,1,0))</f>
        <v/>
      </c>
      <c r="M5660" t="inlineStr">
        <is>
          <t>Data R</t>
        </is>
      </c>
    </row>
    <row r="5661">
      <c r="A5661" t="inlineStr">
        <is>
          <t>Regional 6</t>
        </is>
      </c>
      <c r="B5661">
        <f>IF('Data R6'!C673="","",'Data R6'!B673)</f>
        <v/>
      </c>
      <c r="C5661">
        <f>IF('Data R6'!C673="","",'Data R6'!C673)</f>
        <v/>
      </c>
      <c r="D5661">
        <f>IF('Data R6'!C673="","",'Data R6'!D673)</f>
        <v/>
      </c>
      <c r="E5661">
        <f>IF('Data R6'!C673="","",'Data R6'!E673)</f>
        <v/>
      </c>
      <c r="F5661">
        <f>IF('Data R6'!C673="","",'Data R6'!F673)</f>
        <v/>
      </c>
      <c r="G5661">
        <f>IF('Data R6'!C673="","",'Data R6'!AD673)</f>
        <v/>
      </c>
      <c r="H5661">
        <f>IF('Data R6'!C673="","",'Data R6'!AC673)</f>
        <v/>
      </c>
      <c r="I5661">
        <f>IF('Data R6'!C673="","",COUNTIF('Data R6'!J673,"&gt;0")+COUNTIF('Data R6'!L673,"&gt;0")+COUNTIF('Data R6'!N673,"&gt;0")+COUNTIF('Data R6'!P673,"&gt;0")+COUNTIF('Data R6'!R673,"&gt;0")+COUNTIF('Data R6'!T673,"&gt;0")+COUNTIF('Data R6'!V673,"&gt;0")+COUNTIF('Data R6'!X673,"&gt;0"))</f>
        <v/>
      </c>
      <c r="J5661">
        <f>IF('Data R6'!C673="","",IF((COUNTIF('Data R6'!K673,"&gt;0")+COUNTIF('Data R6'!M673,"&gt;0")+COUNTIF('Data R6'!O673,"&gt;0")+COUNTIF('Data R6'!Q673,"&gt;0")+COUNTIF('Data R6'!S673,"&gt;0")+COUNTIF('Data R6'!U673,"&gt;0")+COUNTIF('Data R6'!W673,"&gt;0")+COUNTIF('Data R6'!Y673,"&gt;0"))&gt;0,1,0))</f>
        <v/>
      </c>
      <c r="M5661" t="inlineStr">
        <is>
          <t>Data R</t>
        </is>
      </c>
    </row>
    <row r="5662">
      <c r="A5662" t="inlineStr">
        <is>
          <t>Regional 6</t>
        </is>
      </c>
      <c r="B5662">
        <f>IF('Data R6'!C674="","",'Data R6'!B674)</f>
        <v/>
      </c>
      <c r="C5662">
        <f>IF('Data R6'!C674="","",'Data R6'!C674)</f>
        <v/>
      </c>
      <c r="D5662">
        <f>IF('Data R6'!C674="","",'Data R6'!D674)</f>
        <v/>
      </c>
      <c r="E5662">
        <f>IF('Data R6'!C674="","",'Data R6'!E674)</f>
        <v/>
      </c>
      <c r="F5662">
        <f>IF('Data R6'!C674="","",'Data R6'!F674)</f>
        <v/>
      </c>
      <c r="G5662">
        <f>IF('Data R6'!C674="","",'Data R6'!AD674)</f>
        <v/>
      </c>
      <c r="H5662">
        <f>IF('Data R6'!C674="","",'Data R6'!AC674)</f>
        <v/>
      </c>
      <c r="I5662">
        <f>IF('Data R6'!C674="","",COUNTIF('Data R6'!J674,"&gt;0")+COUNTIF('Data R6'!L674,"&gt;0")+COUNTIF('Data R6'!N674,"&gt;0")+COUNTIF('Data R6'!P674,"&gt;0")+COUNTIF('Data R6'!R674,"&gt;0")+COUNTIF('Data R6'!T674,"&gt;0")+COUNTIF('Data R6'!V674,"&gt;0")+COUNTIF('Data R6'!X674,"&gt;0"))</f>
        <v/>
      </c>
      <c r="J5662">
        <f>IF('Data R6'!C674="","",IF((COUNTIF('Data R6'!K674,"&gt;0")+COUNTIF('Data R6'!M674,"&gt;0")+COUNTIF('Data R6'!O674,"&gt;0")+COUNTIF('Data R6'!Q674,"&gt;0")+COUNTIF('Data R6'!S674,"&gt;0")+COUNTIF('Data R6'!U674,"&gt;0")+COUNTIF('Data R6'!W674,"&gt;0")+COUNTIF('Data R6'!Y674,"&gt;0"))&gt;0,1,0))</f>
        <v/>
      </c>
      <c r="M5662" t="inlineStr">
        <is>
          <t>Data R</t>
        </is>
      </c>
    </row>
    <row r="5663">
      <c r="A5663" t="inlineStr">
        <is>
          <t>Regional 6</t>
        </is>
      </c>
      <c r="B5663">
        <f>IF('Data R6'!C675="","",'Data R6'!B675)</f>
        <v/>
      </c>
      <c r="C5663">
        <f>IF('Data R6'!C675="","",'Data R6'!C675)</f>
        <v/>
      </c>
      <c r="D5663">
        <f>IF('Data R6'!C675="","",'Data R6'!D675)</f>
        <v/>
      </c>
      <c r="E5663">
        <f>IF('Data R6'!C675="","",'Data R6'!E675)</f>
        <v/>
      </c>
      <c r="F5663">
        <f>IF('Data R6'!C675="","",'Data R6'!F675)</f>
        <v/>
      </c>
      <c r="G5663">
        <f>IF('Data R6'!C675="","",'Data R6'!AD675)</f>
        <v/>
      </c>
      <c r="H5663">
        <f>IF('Data R6'!C675="","",'Data R6'!AC675)</f>
        <v/>
      </c>
      <c r="I5663">
        <f>IF('Data R6'!C675="","",COUNTIF('Data R6'!J675,"&gt;0")+COUNTIF('Data R6'!L675,"&gt;0")+COUNTIF('Data R6'!N675,"&gt;0")+COUNTIF('Data R6'!P675,"&gt;0")+COUNTIF('Data R6'!R675,"&gt;0")+COUNTIF('Data R6'!T675,"&gt;0")+COUNTIF('Data R6'!V675,"&gt;0")+COUNTIF('Data R6'!X675,"&gt;0"))</f>
        <v/>
      </c>
      <c r="J5663">
        <f>IF('Data R6'!C675="","",IF((COUNTIF('Data R6'!K675,"&gt;0")+COUNTIF('Data R6'!M675,"&gt;0")+COUNTIF('Data R6'!O675,"&gt;0")+COUNTIF('Data R6'!Q675,"&gt;0")+COUNTIF('Data R6'!S675,"&gt;0")+COUNTIF('Data R6'!U675,"&gt;0")+COUNTIF('Data R6'!W675,"&gt;0")+COUNTIF('Data R6'!Y675,"&gt;0"))&gt;0,1,0))</f>
        <v/>
      </c>
      <c r="M5663" t="inlineStr">
        <is>
          <t>Data R</t>
        </is>
      </c>
    </row>
    <row r="5664">
      <c r="A5664" t="inlineStr">
        <is>
          <t>Regional 6</t>
        </is>
      </c>
      <c r="B5664">
        <f>IF('Data R6'!C676="","",'Data R6'!B676)</f>
        <v/>
      </c>
      <c r="C5664">
        <f>IF('Data R6'!C676="","",'Data R6'!C676)</f>
        <v/>
      </c>
      <c r="D5664">
        <f>IF('Data R6'!C676="","",'Data R6'!D676)</f>
        <v/>
      </c>
      <c r="E5664">
        <f>IF('Data R6'!C676="","",'Data R6'!E676)</f>
        <v/>
      </c>
      <c r="F5664">
        <f>IF('Data R6'!C676="","",'Data R6'!F676)</f>
        <v/>
      </c>
      <c r="G5664">
        <f>IF('Data R6'!C676="","",'Data R6'!AD676)</f>
        <v/>
      </c>
      <c r="H5664">
        <f>IF('Data R6'!C676="","",'Data R6'!AC676)</f>
        <v/>
      </c>
      <c r="I5664">
        <f>IF('Data R6'!C676="","",COUNTIF('Data R6'!J676,"&gt;0")+COUNTIF('Data R6'!L676,"&gt;0")+COUNTIF('Data R6'!N676,"&gt;0")+COUNTIF('Data R6'!P676,"&gt;0")+COUNTIF('Data R6'!R676,"&gt;0")+COUNTIF('Data R6'!T676,"&gt;0")+COUNTIF('Data R6'!V676,"&gt;0")+COUNTIF('Data R6'!X676,"&gt;0"))</f>
        <v/>
      </c>
      <c r="J5664">
        <f>IF('Data R6'!C676="","",IF((COUNTIF('Data R6'!K676,"&gt;0")+COUNTIF('Data R6'!M676,"&gt;0")+COUNTIF('Data R6'!O676,"&gt;0")+COUNTIF('Data R6'!Q676,"&gt;0")+COUNTIF('Data R6'!S676,"&gt;0")+COUNTIF('Data R6'!U676,"&gt;0")+COUNTIF('Data R6'!W676,"&gt;0")+COUNTIF('Data R6'!Y676,"&gt;0"))&gt;0,1,0))</f>
        <v/>
      </c>
      <c r="M5664" t="inlineStr">
        <is>
          <t>Data R</t>
        </is>
      </c>
    </row>
    <row r="5665">
      <c r="A5665" t="inlineStr">
        <is>
          <t>Regional 6</t>
        </is>
      </c>
      <c r="B5665">
        <f>IF('Data R6'!C677="","",'Data R6'!B677)</f>
        <v/>
      </c>
      <c r="C5665">
        <f>IF('Data R6'!C677="","",'Data R6'!C677)</f>
        <v/>
      </c>
      <c r="D5665">
        <f>IF('Data R6'!C677="","",'Data R6'!D677)</f>
        <v/>
      </c>
      <c r="E5665">
        <f>IF('Data R6'!C677="","",'Data R6'!E677)</f>
        <v/>
      </c>
      <c r="F5665">
        <f>IF('Data R6'!C677="","",'Data R6'!F677)</f>
        <v/>
      </c>
      <c r="G5665">
        <f>IF('Data R6'!C677="","",'Data R6'!AD677)</f>
        <v/>
      </c>
      <c r="H5665">
        <f>IF('Data R6'!C677="","",'Data R6'!AC677)</f>
        <v/>
      </c>
      <c r="I5665">
        <f>IF('Data R6'!C677="","",COUNTIF('Data R6'!J677,"&gt;0")+COUNTIF('Data R6'!L677,"&gt;0")+COUNTIF('Data R6'!N677,"&gt;0")+COUNTIF('Data R6'!P677,"&gt;0")+COUNTIF('Data R6'!R677,"&gt;0")+COUNTIF('Data R6'!T677,"&gt;0")+COUNTIF('Data R6'!V677,"&gt;0")+COUNTIF('Data R6'!X677,"&gt;0"))</f>
        <v/>
      </c>
      <c r="J5665">
        <f>IF('Data R6'!C677="","",IF((COUNTIF('Data R6'!K677,"&gt;0")+COUNTIF('Data R6'!M677,"&gt;0")+COUNTIF('Data R6'!O677,"&gt;0")+COUNTIF('Data R6'!Q677,"&gt;0")+COUNTIF('Data R6'!S677,"&gt;0")+COUNTIF('Data R6'!U677,"&gt;0")+COUNTIF('Data R6'!W677,"&gt;0")+COUNTIF('Data R6'!Y677,"&gt;0"))&gt;0,1,0))</f>
        <v/>
      </c>
      <c r="M5665" t="inlineStr">
        <is>
          <t>Data R</t>
        </is>
      </c>
    </row>
    <row r="5666">
      <c r="A5666" t="inlineStr">
        <is>
          <t>Regional 6</t>
        </is>
      </c>
      <c r="B5666">
        <f>IF('Data R6'!C678="","",'Data R6'!B678)</f>
        <v/>
      </c>
      <c r="C5666">
        <f>IF('Data R6'!C678="","",'Data R6'!C678)</f>
        <v/>
      </c>
      <c r="D5666">
        <f>IF('Data R6'!C678="","",'Data R6'!D678)</f>
        <v/>
      </c>
      <c r="E5666">
        <f>IF('Data R6'!C678="","",'Data R6'!E678)</f>
        <v/>
      </c>
      <c r="F5666">
        <f>IF('Data R6'!C678="","",'Data R6'!F678)</f>
        <v/>
      </c>
      <c r="G5666">
        <f>IF('Data R6'!C678="","",'Data R6'!AD678)</f>
        <v/>
      </c>
      <c r="H5666">
        <f>IF('Data R6'!C678="","",'Data R6'!AC678)</f>
        <v/>
      </c>
      <c r="I5666">
        <f>IF('Data R6'!C678="","",COUNTIF('Data R6'!J678,"&gt;0")+COUNTIF('Data R6'!L678,"&gt;0")+COUNTIF('Data R6'!N678,"&gt;0")+COUNTIF('Data R6'!P678,"&gt;0")+COUNTIF('Data R6'!R678,"&gt;0")+COUNTIF('Data R6'!T678,"&gt;0")+COUNTIF('Data R6'!V678,"&gt;0")+COUNTIF('Data R6'!X678,"&gt;0"))</f>
        <v/>
      </c>
      <c r="J5666">
        <f>IF('Data R6'!C678="","",IF((COUNTIF('Data R6'!K678,"&gt;0")+COUNTIF('Data R6'!M678,"&gt;0")+COUNTIF('Data R6'!O678,"&gt;0")+COUNTIF('Data R6'!Q678,"&gt;0")+COUNTIF('Data R6'!S678,"&gt;0")+COUNTIF('Data R6'!U678,"&gt;0")+COUNTIF('Data R6'!W678,"&gt;0")+COUNTIF('Data R6'!Y678,"&gt;0"))&gt;0,1,0))</f>
        <v/>
      </c>
      <c r="M5666" t="inlineStr">
        <is>
          <t>Data R</t>
        </is>
      </c>
    </row>
    <row r="5667">
      <c r="A5667" t="inlineStr">
        <is>
          <t>Regional 6</t>
        </is>
      </c>
      <c r="B5667">
        <f>IF('Data R6'!C679="","",'Data R6'!B679)</f>
        <v/>
      </c>
      <c r="C5667">
        <f>IF('Data R6'!C679="","",'Data R6'!C679)</f>
        <v/>
      </c>
      <c r="D5667">
        <f>IF('Data R6'!C679="","",'Data R6'!D679)</f>
        <v/>
      </c>
      <c r="E5667">
        <f>IF('Data R6'!C679="","",'Data R6'!E679)</f>
        <v/>
      </c>
      <c r="F5667">
        <f>IF('Data R6'!C679="","",'Data R6'!F679)</f>
        <v/>
      </c>
      <c r="G5667">
        <f>IF('Data R6'!C679="","",'Data R6'!AD679)</f>
        <v/>
      </c>
      <c r="H5667">
        <f>IF('Data R6'!C679="","",'Data R6'!AC679)</f>
        <v/>
      </c>
      <c r="I5667">
        <f>IF('Data R6'!C679="","",COUNTIF('Data R6'!J679,"&gt;0")+COUNTIF('Data R6'!L679,"&gt;0")+COUNTIF('Data R6'!N679,"&gt;0")+COUNTIF('Data R6'!P679,"&gt;0")+COUNTIF('Data R6'!R679,"&gt;0")+COUNTIF('Data R6'!T679,"&gt;0")+COUNTIF('Data R6'!V679,"&gt;0")+COUNTIF('Data R6'!X679,"&gt;0"))</f>
        <v/>
      </c>
      <c r="J5667">
        <f>IF('Data R6'!C679="","",IF((COUNTIF('Data R6'!K679,"&gt;0")+COUNTIF('Data R6'!M679,"&gt;0")+COUNTIF('Data R6'!O679,"&gt;0")+COUNTIF('Data R6'!Q679,"&gt;0")+COUNTIF('Data R6'!S679,"&gt;0")+COUNTIF('Data R6'!U679,"&gt;0")+COUNTIF('Data R6'!W679,"&gt;0")+COUNTIF('Data R6'!Y679,"&gt;0"))&gt;0,1,0))</f>
        <v/>
      </c>
      <c r="M5667" t="inlineStr">
        <is>
          <t>Data R</t>
        </is>
      </c>
    </row>
    <row r="5668">
      <c r="A5668" t="inlineStr">
        <is>
          <t>Regional 6</t>
        </is>
      </c>
      <c r="B5668">
        <f>IF('Data R6'!C680="","",'Data R6'!B680)</f>
        <v/>
      </c>
      <c r="C5668">
        <f>IF('Data R6'!C680="","",'Data R6'!C680)</f>
        <v/>
      </c>
      <c r="D5668">
        <f>IF('Data R6'!C680="","",'Data R6'!D680)</f>
        <v/>
      </c>
      <c r="E5668">
        <f>IF('Data R6'!C680="","",'Data R6'!E680)</f>
        <v/>
      </c>
      <c r="F5668">
        <f>IF('Data R6'!C680="","",'Data R6'!F680)</f>
        <v/>
      </c>
      <c r="G5668">
        <f>IF('Data R6'!C680="","",'Data R6'!AD680)</f>
        <v/>
      </c>
      <c r="H5668">
        <f>IF('Data R6'!C680="","",'Data R6'!AC680)</f>
        <v/>
      </c>
      <c r="I5668">
        <f>IF('Data R6'!C680="","",COUNTIF('Data R6'!J680,"&gt;0")+COUNTIF('Data R6'!L680,"&gt;0")+COUNTIF('Data R6'!N680,"&gt;0")+COUNTIF('Data R6'!P680,"&gt;0")+COUNTIF('Data R6'!R680,"&gt;0")+COUNTIF('Data R6'!T680,"&gt;0")+COUNTIF('Data R6'!V680,"&gt;0")+COUNTIF('Data R6'!X680,"&gt;0"))</f>
        <v/>
      </c>
      <c r="J5668">
        <f>IF('Data R6'!C680="","",IF((COUNTIF('Data R6'!K680,"&gt;0")+COUNTIF('Data R6'!M680,"&gt;0")+COUNTIF('Data R6'!O680,"&gt;0")+COUNTIF('Data R6'!Q680,"&gt;0")+COUNTIF('Data R6'!S680,"&gt;0")+COUNTIF('Data R6'!U680,"&gt;0")+COUNTIF('Data R6'!W680,"&gt;0")+COUNTIF('Data R6'!Y680,"&gt;0"))&gt;0,1,0))</f>
        <v/>
      </c>
      <c r="M5668" t="inlineStr">
        <is>
          <t>Data R</t>
        </is>
      </c>
    </row>
    <row r="5669">
      <c r="A5669" t="inlineStr">
        <is>
          <t>Regional 6</t>
        </is>
      </c>
      <c r="B5669">
        <f>IF('Data R6'!C681="","",'Data R6'!B681)</f>
        <v/>
      </c>
      <c r="C5669">
        <f>IF('Data R6'!C681="","",'Data R6'!C681)</f>
        <v/>
      </c>
      <c r="D5669">
        <f>IF('Data R6'!C681="","",'Data R6'!D681)</f>
        <v/>
      </c>
      <c r="E5669">
        <f>IF('Data R6'!C681="","",'Data R6'!E681)</f>
        <v/>
      </c>
      <c r="F5669">
        <f>IF('Data R6'!C681="","",'Data R6'!F681)</f>
        <v/>
      </c>
      <c r="G5669">
        <f>IF('Data R6'!C681="","",'Data R6'!AD681)</f>
        <v/>
      </c>
      <c r="H5669">
        <f>IF('Data R6'!C681="","",'Data R6'!AC681)</f>
        <v/>
      </c>
      <c r="I5669">
        <f>IF('Data R6'!C681="","",COUNTIF('Data R6'!J681,"&gt;0")+COUNTIF('Data R6'!L681,"&gt;0")+COUNTIF('Data R6'!N681,"&gt;0")+COUNTIF('Data R6'!P681,"&gt;0")+COUNTIF('Data R6'!R681,"&gt;0")+COUNTIF('Data R6'!T681,"&gt;0")+COUNTIF('Data R6'!V681,"&gt;0")+COUNTIF('Data R6'!X681,"&gt;0"))</f>
        <v/>
      </c>
      <c r="J5669">
        <f>IF('Data R6'!C681="","",IF((COUNTIF('Data R6'!K681,"&gt;0")+COUNTIF('Data R6'!M681,"&gt;0")+COUNTIF('Data R6'!O681,"&gt;0")+COUNTIF('Data R6'!Q681,"&gt;0")+COUNTIF('Data R6'!S681,"&gt;0")+COUNTIF('Data R6'!U681,"&gt;0")+COUNTIF('Data R6'!W681,"&gt;0")+COUNTIF('Data R6'!Y681,"&gt;0"))&gt;0,1,0))</f>
        <v/>
      </c>
      <c r="M5669" t="inlineStr">
        <is>
          <t>Data R</t>
        </is>
      </c>
    </row>
    <row r="5670">
      <c r="A5670" t="inlineStr">
        <is>
          <t>Regional 6</t>
        </is>
      </c>
      <c r="B5670">
        <f>IF('Data R6'!C682="","",'Data R6'!B682)</f>
        <v/>
      </c>
      <c r="C5670">
        <f>IF('Data R6'!C682="","",'Data R6'!C682)</f>
        <v/>
      </c>
      <c r="D5670">
        <f>IF('Data R6'!C682="","",'Data R6'!D682)</f>
        <v/>
      </c>
      <c r="E5670">
        <f>IF('Data R6'!C682="","",'Data R6'!E682)</f>
        <v/>
      </c>
      <c r="F5670">
        <f>IF('Data R6'!C682="","",'Data R6'!F682)</f>
        <v/>
      </c>
      <c r="G5670">
        <f>IF('Data R6'!C682="","",'Data R6'!AD682)</f>
        <v/>
      </c>
      <c r="H5670">
        <f>IF('Data R6'!C682="","",'Data R6'!AC682)</f>
        <v/>
      </c>
      <c r="I5670">
        <f>IF('Data R6'!C682="","",COUNTIF('Data R6'!J682,"&gt;0")+COUNTIF('Data R6'!L682,"&gt;0")+COUNTIF('Data R6'!N682,"&gt;0")+COUNTIF('Data R6'!P682,"&gt;0")+COUNTIF('Data R6'!R682,"&gt;0")+COUNTIF('Data R6'!T682,"&gt;0")+COUNTIF('Data R6'!V682,"&gt;0")+COUNTIF('Data R6'!X682,"&gt;0"))</f>
        <v/>
      </c>
      <c r="J5670">
        <f>IF('Data R6'!C682="","",IF((COUNTIF('Data R6'!K682,"&gt;0")+COUNTIF('Data R6'!M682,"&gt;0")+COUNTIF('Data R6'!O682,"&gt;0")+COUNTIF('Data R6'!Q682,"&gt;0")+COUNTIF('Data R6'!S682,"&gt;0")+COUNTIF('Data R6'!U682,"&gt;0")+COUNTIF('Data R6'!W682,"&gt;0")+COUNTIF('Data R6'!Y682,"&gt;0"))&gt;0,1,0))</f>
        <v/>
      </c>
      <c r="M5670" t="inlineStr">
        <is>
          <t>Data R</t>
        </is>
      </c>
    </row>
    <row r="5671">
      <c r="A5671" t="inlineStr">
        <is>
          <t>Regional 6</t>
        </is>
      </c>
      <c r="B5671">
        <f>IF('Data R6'!C683="","",'Data R6'!B683)</f>
        <v/>
      </c>
      <c r="C5671">
        <f>IF('Data R6'!C683="","",'Data R6'!C683)</f>
        <v/>
      </c>
      <c r="D5671">
        <f>IF('Data R6'!C683="","",'Data R6'!D683)</f>
        <v/>
      </c>
      <c r="E5671">
        <f>IF('Data R6'!C683="","",'Data R6'!E683)</f>
        <v/>
      </c>
      <c r="F5671">
        <f>IF('Data R6'!C683="","",'Data R6'!F683)</f>
        <v/>
      </c>
      <c r="G5671">
        <f>IF('Data R6'!C683="","",'Data R6'!AD683)</f>
        <v/>
      </c>
      <c r="H5671">
        <f>IF('Data R6'!C683="","",'Data R6'!AC683)</f>
        <v/>
      </c>
      <c r="I5671">
        <f>IF('Data R6'!C683="","",COUNTIF('Data R6'!J683,"&gt;0")+COUNTIF('Data R6'!L683,"&gt;0")+COUNTIF('Data R6'!N683,"&gt;0")+COUNTIF('Data R6'!P683,"&gt;0")+COUNTIF('Data R6'!R683,"&gt;0")+COUNTIF('Data R6'!T683,"&gt;0")+COUNTIF('Data R6'!V683,"&gt;0")+COUNTIF('Data R6'!X683,"&gt;0"))</f>
        <v/>
      </c>
      <c r="J5671">
        <f>IF('Data R6'!C683="","",IF((COUNTIF('Data R6'!K683,"&gt;0")+COUNTIF('Data R6'!M683,"&gt;0")+COUNTIF('Data R6'!O683,"&gt;0")+COUNTIF('Data R6'!Q683,"&gt;0")+COUNTIF('Data R6'!S683,"&gt;0")+COUNTIF('Data R6'!U683,"&gt;0")+COUNTIF('Data R6'!W683,"&gt;0")+COUNTIF('Data R6'!Y683,"&gt;0"))&gt;0,1,0))</f>
        <v/>
      </c>
      <c r="M5671" t="inlineStr">
        <is>
          <t>Data R</t>
        </is>
      </c>
    </row>
    <row r="5672">
      <c r="A5672" t="inlineStr">
        <is>
          <t>Regional 6</t>
        </is>
      </c>
      <c r="B5672">
        <f>IF('Data R6'!C684="","",'Data R6'!B684)</f>
        <v/>
      </c>
      <c r="C5672">
        <f>IF('Data R6'!C684="","",'Data R6'!C684)</f>
        <v/>
      </c>
      <c r="D5672">
        <f>IF('Data R6'!C684="","",'Data R6'!D684)</f>
        <v/>
      </c>
      <c r="E5672">
        <f>IF('Data R6'!C684="","",'Data R6'!E684)</f>
        <v/>
      </c>
      <c r="F5672">
        <f>IF('Data R6'!C684="","",'Data R6'!F684)</f>
        <v/>
      </c>
      <c r="G5672">
        <f>IF('Data R6'!C684="","",'Data R6'!AD684)</f>
        <v/>
      </c>
      <c r="H5672">
        <f>IF('Data R6'!C684="","",'Data R6'!AC684)</f>
        <v/>
      </c>
      <c r="I5672">
        <f>IF('Data R6'!C684="","",COUNTIF('Data R6'!J684,"&gt;0")+COUNTIF('Data R6'!L684,"&gt;0")+COUNTIF('Data R6'!N684,"&gt;0")+COUNTIF('Data R6'!P684,"&gt;0")+COUNTIF('Data R6'!R684,"&gt;0")+COUNTIF('Data R6'!T684,"&gt;0")+COUNTIF('Data R6'!V684,"&gt;0")+COUNTIF('Data R6'!X684,"&gt;0"))</f>
        <v/>
      </c>
      <c r="J5672">
        <f>IF('Data R6'!C684="","",IF((COUNTIF('Data R6'!K684,"&gt;0")+COUNTIF('Data R6'!M684,"&gt;0")+COUNTIF('Data R6'!O684,"&gt;0")+COUNTIF('Data R6'!Q684,"&gt;0")+COUNTIF('Data R6'!S684,"&gt;0")+COUNTIF('Data R6'!U684,"&gt;0")+COUNTIF('Data R6'!W684,"&gt;0")+COUNTIF('Data R6'!Y684,"&gt;0"))&gt;0,1,0))</f>
        <v/>
      </c>
      <c r="M5672" t="inlineStr">
        <is>
          <t>Data R</t>
        </is>
      </c>
    </row>
    <row r="5673">
      <c r="A5673" t="inlineStr">
        <is>
          <t>Regional 6</t>
        </is>
      </c>
      <c r="B5673">
        <f>IF('Data R6'!C685="","",'Data R6'!B685)</f>
        <v/>
      </c>
      <c r="C5673">
        <f>IF('Data R6'!C685="","",'Data R6'!C685)</f>
        <v/>
      </c>
      <c r="D5673">
        <f>IF('Data R6'!C685="","",'Data R6'!D685)</f>
        <v/>
      </c>
      <c r="E5673">
        <f>IF('Data R6'!C685="","",'Data R6'!E685)</f>
        <v/>
      </c>
      <c r="F5673">
        <f>IF('Data R6'!C685="","",'Data R6'!F685)</f>
        <v/>
      </c>
      <c r="G5673">
        <f>IF('Data R6'!C685="","",'Data R6'!AD685)</f>
        <v/>
      </c>
      <c r="H5673">
        <f>IF('Data R6'!C685="","",'Data R6'!AC685)</f>
        <v/>
      </c>
      <c r="I5673">
        <f>IF('Data R6'!C685="","",COUNTIF('Data R6'!J685,"&gt;0")+COUNTIF('Data R6'!L685,"&gt;0")+COUNTIF('Data R6'!N685,"&gt;0")+COUNTIF('Data R6'!P685,"&gt;0")+COUNTIF('Data R6'!R685,"&gt;0")+COUNTIF('Data R6'!T685,"&gt;0")+COUNTIF('Data R6'!V685,"&gt;0")+COUNTIF('Data R6'!X685,"&gt;0"))</f>
        <v/>
      </c>
      <c r="J5673">
        <f>IF('Data R6'!C685="","",IF((COUNTIF('Data R6'!K685,"&gt;0")+COUNTIF('Data R6'!M685,"&gt;0")+COUNTIF('Data R6'!O685,"&gt;0")+COUNTIF('Data R6'!Q685,"&gt;0")+COUNTIF('Data R6'!S685,"&gt;0")+COUNTIF('Data R6'!U685,"&gt;0")+COUNTIF('Data R6'!W685,"&gt;0")+COUNTIF('Data R6'!Y685,"&gt;0"))&gt;0,1,0))</f>
        <v/>
      </c>
      <c r="M5673" t="inlineStr">
        <is>
          <t>Data R</t>
        </is>
      </c>
    </row>
    <row r="5674">
      <c r="A5674" t="inlineStr">
        <is>
          <t>Regional 6</t>
        </is>
      </c>
      <c r="B5674">
        <f>IF('Data R6'!C686="","",'Data R6'!B686)</f>
        <v/>
      </c>
      <c r="C5674">
        <f>IF('Data R6'!C686="","",'Data R6'!C686)</f>
        <v/>
      </c>
      <c r="D5674">
        <f>IF('Data R6'!C686="","",'Data R6'!D686)</f>
        <v/>
      </c>
      <c r="E5674">
        <f>IF('Data R6'!C686="","",'Data R6'!E686)</f>
        <v/>
      </c>
      <c r="F5674">
        <f>IF('Data R6'!C686="","",'Data R6'!F686)</f>
        <v/>
      </c>
      <c r="G5674">
        <f>IF('Data R6'!C686="","",'Data R6'!AD686)</f>
        <v/>
      </c>
      <c r="H5674">
        <f>IF('Data R6'!C686="","",'Data R6'!AC686)</f>
        <v/>
      </c>
      <c r="I5674">
        <f>IF('Data R6'!C686="","",COUNTIF('Data R6'!J686,"&gt;0")+COUNTIF('Data R6'!L686,"&gt;0")+COUNTIF('Data R6'!N686,"&gt;0")+COUNTIF('Data R6'!P686,"&gt;0")+COUNTIF('Data R6'!R686,"&gt;0")+COUNTIF('Data R6'!T686,"&gt;0")+COUNTIF('Data R6'!V686,"&gt;0")+COUNTIF('Data R6'!X686,"&gt;0"))</f>
        <v/>
      </c>
      <c r="J5674">
        <f>IF('Data R6'!C686="","",IF((COUNTIF('Data R6'!K686,"&gt;0")+COUNTIF('Data R6'!M686,"&gt;0")+COUNTIF('Data R6'!O686,"&gt;0")+COUNTIF('Data R6'!Q686,"&gt;0")+COUNTIF('Data R6'!S686,"&gt;0")+COUNTIF('Data R6'!U686,"&gt;0")+COUNTIF('Data R6'!W686,"&gt;0")+COUNTIF('Data R6'!Y686,"&gt;0"))&gt;0,1,0))</f>
        <v/>
      </c>
      <c r="M5674" t="inlineStr">
        <is>
          <t>Data R</t>
        </is>
      </c>
    </row>
    <row r="5675">
      <c r="A5675" t="inlineStr">
        <is>
          <t>Regional 6</t>
        </is>
      </c>
      <c r="B5675">
        <f>IF('Data R6'!C687="","",'Data R6'!B687)</f>
        <v/>
      </c>
      <c r="C5675">
        <f>IF('Data R6'!C687="","",'Data R6'!C687)</f>
        <v/>
      </c>
      <c r="D5675">
        <f>IF('Data R6'!C687="","",'Data R6'!D687)</f>
        <v/>
      </c>
      <c r="E5675">
        <f>IF('Data R6'!C687="","",'Data R6'!E687)</f>
        <v/>
      </c>
      <c r="F5675">
        <f>IF('Data R6'!C687="","",'Data R6'!F687)</f>
        <v/>
      </c>
      <c r="G5675">
        <f>IF('Data R6'!C687="","",'Data R6'!AD687)</f>
        <v/>
      </c>
      <c r="H5675">
        <f>IF('Data R6'!C687="","",'Data R6'!AC687)</f>
        <v/>
      </c>
      <c r="I5675">
        <f>IF('Data R6'!C687="","",COUNTIF('Data R6'!J687,"&gt;0")+COUNTIF('Data R6'!L687,"&gt;0")+COUNTIF('Data R6'!N687,"&gt;0")+COUNTIF('Data R6'!P687,"&gt;0")+COUNTIF('Data R6'!R687,"&gt;0")+COUNTIF('Data R6'!T687,"&gt;0")+COUNTIF('Data R6'!V687,"&gt;0")+COUNTIF('Data R6'!X687,"&gt;0"))</f>
        <v/>
      </c>
      <c r="J5675">
        <f>IF('Data R6'!C687="","",IF((COUNTIF('Data R6'!K687,"&gt;0")+COUNTIF('Data R6'!M687,"&gt;0")+COUNTIF('Data R6'!O687,"&gt;0")+COUNTIF('Data R6'!Q687,"&gt;0")+COUNTIF('Data R6'!S687,"&gt;0")+COUNTIF('Data R6'!U687,"&gt;0")+COUNTIF('Data R6'!W687,"&gt;0")+COUNTIF('Data R6'!Y687,"&gt;0"))&gt;0,1,0))</f>
        <v/>
      </c>
      <c r="M5675" t="inlineStr">
        <is>
          <t>Data R</t>
        </is>
      </c>
    </row>
    <row r="5676">
      <c r="A5676" t="inlineStr">
        <is>
          <t>Regional 6</t>
        </is>
      </c>
      <c r="B5676">
        <f>IF('Data R6'!C688="","",'Data R6'!B688)</f>
        <v/>
      </c>
      <c r="C5676">
        <f>IF('Data R6'!C688="","",'Data R6'!C688)</f>
        <v/>
      </c>
      <c r="D5676">
        <f>IF('Data R6'!C688="","",'Data R6'!D688)</f>
        <v/>
      </c>
      <c r="E5676">
        <f>IF('Data R6'!C688="","",'Data R6'!E688)</f>
        <v/>
      </c>
      <c r="F5676">
        <f>IF('Data R6'!C688="","",'Data R6'!F688)</f>
        <v/>
      </c>
      <c r="G5676">
        <f>IF('Data R6'!C688="","",'Data R6'!AD688)</f>
        <v/>
      </c>
      <c r="H5676">
        <f>IF('Data R6'!C688="","",'Data R6'!AC688)</f>
        <v/>
      </c>
      <c r="I5676">
        <f>IF('Data R6'!C688="","",COUNTIF('Data R6'!J688,"&gt;0")+COUNTIF('Data R6'!L688,"&gt;0")+COUNTIF('Data R6'!N688,"&gt;0")+COUNTIF('Data R6'!P688,"&gt;0")+COUNTIF('Data R6'!R688,"&gt;0")+COUNTIF('Data R6'!T688,"&gt;0")+COUNTIF('Data R6'!V688,"&gt;0")+COUNTIF('Data R6'!X688,"&gt;0"))</f>
        <v/>
      </c>
      <c r="J5676">
        <f>IF('Data R6'!C688="","",IF((COUNTIF('Data R6'!K688,"&gt;0")+COUNTIF('Data R6'!M688,"&gt;0")+COUNTIF('Data R6'!O688,"&gt;0")+COUNTIF('Data R6'!Q688,"&gt;0")+COUNTIF('Data R6'!S688,"&gt;0")+COUNTIF('Data R6'!U688,"&gt;0")+COUNTIF('Data R6'!W688,"&gt;0")+COUNTIF('Data R6'!Y688,"&gt;0"))&gt;0,1,0))</f>
        <v/>
      </c>
      <c r="M5676" t="inlineStr">
        <is>
          <t>Data R</t>
        </is>
      </c>
    </row>
    <row r="5677">
      <c r="A5677" t="inlineStr">
        <is>
          <t>Regional 6</t>
        </is>
      </c>
      <c r="B5677">
        <f>IF('Data R6'!C689="","",'Data R6'!B689)</f>
        <v/>
      </c>
      <c r="C5677">
        <f>IF('Data R6'!C689="","",'Data R6'!C689)</f>
        <v/>
      </c>
      <c r="D5677">
        <f>IF('Data R6'!C689="","",'Data R6'!D689)</f>
        <v/>
      </c>
      <c r="E5677">
        <f>IF('Data R6'!C689="","",'Data R6'!E689)</f>
        <v/>
      </c>
      <c r="F5677">
        <f>IF('Data R6'!C689="","",'Data R6'!F689)</f>
        <v/>
      </c>
      <c r="G5677">
        <f>IF('Data R6'!C689="","",'Data R6'!AD689)</f>
        <v/>
      </c>
      <c r="H5677">
        <f>IF('Data R6'!C689="","",'Data R6'!AC689)</f>
        <v/>
      </c>
      <c r="I5677">
        <f>IF('Data R6'!C689="","",COUNTIF('Data R6'!J689,"&gt;0")+COUNTIF('Data R6'!L689,"&gt;0")+COUNTIF('Data R6'!N689,"&gt;0")+COUNTIF('Data R6'!P689,"&gt;0")+COUNTIF('Data R6'!R689,"&gt;0")+COUNTIF('Data R6'!T689,"&gt;0")+COUNTIF('Data R6'!V689,"&gt;0")+COUNTIF('Data R6'!X689,"&gt;0"))</f>
        <v/>
      </c>
      <c r="J5677">
        <f>IF('Data R6'!C689="","",IF((COUNTIF('Data R6'!K689,"&gt;0")+COUNTIF('Data R6'!M689,"&gt;0")+COUNTIF('Data R6'!O689,"&gt;0")+COUNTIF('Data R6'!Q689,"&gt;0")+COUNTIF('Data R6'!S689,"&gt;0")+COUNTIF('Data R6'!U689,"&gt;0")+COUNTIF('Data R6'!W689,"&gt;0")+COUNTIF('Data R6'!Y689,"&gt;0"))&gt;0,1,0))</f>
        <v/>
      </c>
      <c r="M5677" t="inlineStr">
        <is>
          <t>Data R</t>
        </is>
      </c>
    </row>
    <row r="5678">
      <c r="A5678" t="inlineStr">
        <is>
          <t>Regional 6</t>
        </is>
      </c>
      <c r="B5678">
        <f>IF('Data R6'!C690="","",'Data R6'!B690)</f>
        <v/>
      </c>
      <c r="C5678">
        <f>IF('Data R6'!C690="","",'Data R6'!C690)</f>
        <v/>
      </c>
      <c r="D5678">
        <f>IF('Data R6'!C690="","",'Data R6'!D690)</f>
        <v/>
      </c>
      <c r="E5678">
        <f>IF('Data R6'!C690="","",'Data R6'!E690)</f>
        <v/>
      </c>
      <c r="F5678">
        <f>IF('Data R6'!C690="","",'Data R6'!F690)</f>
        <v/>
      </c>
      <c r="G5678">
        <f>IF('Data R6'!C690="","",'Data R6'!AD690)</f>
        <v/>
      </c>
      <c r="H5678">
        <f>IF('Data R6'!C690="","",'Data R6'!AC690)</f>
        <v/>
      </c>
      <c r="I5678">
        <f>IF('Data R6'!C690="","",COUNTIF('Data R6'!J690,"&gt;0")+COUNTIF('Data R6'!L690,"&gt;0")+COUNTIF('Data R6'!N690,"&gt;0")+COUNTIF('Data R6'!P690,"&gt;0")+COUNTIF('Data R6'!R690,"&gt;0")+COUNTIF('Data R6'!T690,"&gt;0")+COUNTIF('Data R6'!V690,"&gt;0")+COUNTIF('Data R6'!X690,"&gt;0"))</f>
        <v/>
      </c>
      <c r="J5678">
        <f>IF('Data R6'!C690="","",IF((COUNTIF('Data R6'!K690,"&gt;0")+COUNTIF('Data R6'!M690,"&gt;0")+COUNTIF('Data R6'!O690,"&gt;0")+COUNTIF('Data R6'!Q690,"&gt;0")+COUNTIF('Data R6'!S690,"&gt;0")+COUNTIF('Data R6'!U690,"&gt;0")+COUNTIF('Data R6'!W690,"&gt;0")+COUNTIF('Data R6'!Y690,"&gt;0"))&gt;0,1,0))</f>
        <v/>
      </c>
      <c r="M5678" t="inlineStr">
        <is>
          <t>Data R</t>
        </is>
      </c>
    </row>
    <row r="5679">
      <c r="A5679" t="inlineStr">
        <is>
          <t>Regional 6</t>
        </is>
      </c>
      <c r="B5679">
        <f>IF('Data R6'!C691="","",'Data R6'!B691)</f>
        <v/>
      </c>
      <c r="C5679">
        <f>IF('Data R6'!C691="","",'Data R6'!C691)</f>
        <v/>
      </c>
      <c r="D5679">
        <f>IF('Data R6'!C691="","",'Data R6'!D691)</f>
        <v/>
      </c>
      <c r="E5679">
        <f>IF('Data R6'!C691="","",'Data R6'!E691)</f>
        <v/>
      </c>
      <c r="F5679">
        <f>IF('Data R6'!C691="","",'Data R6'!F691)</f>
        <v/>
      </c>
      <c r="G5679">
        <f>IF('Data R6'!C691="","",'Data R6'!AD691)</f>
        <v/>
      </c>
      <c r="H5679">
        <f>IF('Data R6'!C691="","",'Data R6'!AC691)</f>
        <v/>
      </c>
      <c r="I5679">
        <f>IF('Data R6'!C691="","",COUNTIF('Data R6'!J691,"&gt;0")+COUNTIF('Data R6'!L691,"&gt;0")+COUNTIF('Data R6'!N691,"&gt;0")+COUNTIF('Data R6'!P691,"&gt;0")+COUNTIF('Data R6'!R691,"&gt;0")+COUNTIF('Data R6'!T691,"&gt;0")+COUNTIF('Data R6'!V691,"&gt;0")+COUNTIF('Data R6'!X691,"&gt;0"))</f>
        <v/>
      </c>
      <c r="J5679">
        <f>IF('Data R6'!C691="","",IF((COUNTIF('Data R6'!K691,"&gt;0")+COUNTIF('Data R6'!M691,"&gt;0")+COUNTIF('Data R6'!O691,"&gt;0")+COUNTIF('Data R6'!Q691,"&gt;0")+COUNTIF('Data R6'!S691,"&gt;0")+COUNTIF('Data R6'!U691,"&gt;0")+COUNTIF('Data R6'!W691,"&gt;0")+COUNTIF('Data R6'!Y691,"&gt;0"))&gt;0,1,0))</f>
        <v/>
      </c>
      <c r="M5679" t="inlineStr">
        <is>
          <t>Data R</t>
        </is>
      </c>
    </row>
    <row r="5680">
      <c r="A5680" t="inlineStr">
        <is>
          <t>Regional 6</t>
        </is>
      </c>
      <c r="B5680">
        <f>IF('Data R6'!C692="","",'Data R6'!B692)</f>
        <v/>
      </c>
      <c r="C5680">
        <f>IF('Data R6'!C692="","",'Data R6'!C692)</f>
        <v/>
      </c>
      <c r="D5680">
        <f>IF('Data R6'!C692="","",'Data R6'!D692)</f>
        <v/>
      </c>
      <c r="E5680">
        <f>IF('Data R6'!C692="","",'Data R6'!E692)</f>
        <v/>
      </c>
      <c r="F5680">
        <f>IF('Data R6'!C692="","",'Data R6'!F692)</f>
        <v/>
      </c>
      <c r="G5680">
        <f>IF('Data R6'!C692="","",'Data R6'!AD692)</f>
        <v/>
      </c>
      <c r="H5680">
        <f>IF('Data R6'!C692="","",'Data R6'!AC692)</f>
        <v/>
      </c>
      <c r="I5680">
        <f>IF('Data R6'!C692="","",COUNTIF('Data R6'!J692,"&gt;0")+COUNTIF('Data R6'!L692,"&gt;0")+COUNTIF('Data R6'!N692,"&gt;0")+COUNTIF('Data R6'!P692,"&gt;0")+COUNTIF('Data R6'!R692,"&gt;0")+COUNTIF('Data R6'!T692,"&gt;0")+COUNTIF('Data R6'!V692,"&gt;0")+COUNTIF('Data R6'!X692,"&gt;0"))</f>
        <v/>
      </c>
      <c r="J5680">
        <f>IF('Data R6'!C692="","",IF((COUNTIF('Data R6'!K692,"&gt;0")+COUNTIF('Data R6'!M692,"&gt;0")+COUNTIF('Data R6'!O692,"&gt;0")+COUNTIF('Data R6'!Q692,"&gt;0")+COUNTIF('Data R6'!S692,"&gt;0")+COUNTIF('Data R6'!U692,"&gt;0")+COUNTIF('Data R6'!W692,"&gt;0")+COUNTIF('Data R6'!Y692,"&gt;0"))&gt;0,1,0))</f>
        <v/>
      </c>
      <c r="M5680" t="inlineStr">
        <is>
          <t>Data R</t>
        </is>
      </c>
    </row>
    <row r="5681">
      <c r="A5681" t="inlineStr">
        <is>
          <t>Regional 6</t>
        </is>
      </c>
      <c r="B5681">
        <f>IF('Data R6'!C693="","",'Data R6'!B693)</f>
        <v/>
      </c>
      <c r="C5681">
        <f>IF('Data R6'!C693="","",'Data R6'!C693)</f>
        <v/>
      </c>
      <c r="D5681">
        <f>IF('Data R6'!C693="","",'Data R6'!D693)</f>
        <v/>
      </c>
      <c r="E5681">
        <f>IF('Data R6'!C693="","",'Data R6'!E693)</f>
        <v/>
      </c>
      <c r="F5681">
        <f>IF('Data R6'!C693="","",'Data R6'!F693)</f>
        <v/>
      </c>
      <c r="G5681">
        <f>IF('Data R6'!C693="","",'Data R6'!AD693)</f>
        <v/>
      </c>
      <c r="H5681">
        <f>IF('Data R6'!C693="","",'Data R6'!AC693)</f>
        <v/>
      </c>
      <c r="I5681">
        <f>IF('Data R6'!C693="","",COUNTIF('Data R6'!J693,"&gt;0")+COUNTIF('Data R6'!L693,"&gt;0")+COUNTIF('Data R6'!N693,"&gt;0")+COUNTIF('Data R6'!P693,"&gt;0")+COUNTIF('Data R6'!R693,"&gt;0")+COUNTIF('Data R6'!T693,"&gt;0")+COUNTIF('Data R6'!V693,"&gt;0")+COUNTIF('Data R6'!X693,"&gt;0"))</f>
        <v/>
      </c>
      <c r="J5681">
        <f>IF('Data R6'!C693="","",IF((COUNTIF('Data R6'!K693,"&gt;0")+COUNTIF('Data R6'!M693,"&gt;0")+COUNTIF('Data R6'!O693,"&gt;0")+COUNTIF('Data R6'!Q693,"&gt;0")+COUNTIF('Data R6'!S693,"&gt;0")+COUNTIF('Data R6'!U693,"&gt;0")+COUNTIF('Data R6'!W693,"&gt;0")+COUNTIF('Data R6'!Y693,"&gt;0"))&gt;0,1,0))</f>
        <v/>
      </c>
      <c r="M5681" t="inlineStr">
        <is>
          <t>Data R</t>
        </is>
      </c>
    </row>
    <row r="5682">
      <c r="A5682" t="inlineStr">
        <is>
          <t>Regional 6</t>
        </is>
      </c>
      <c r="B5682">
        <f>IF('Data R6'!C694="","",'Data R6'!B694)</f>
        <v/>
      </c>
      <c r="C5682">
        <f>IF('Data R6'!C694="","",'Data R6'!C694)</f>
        <v/>
      </c>
      <c r="D5682">
        <f>IF('Data R6'!C694="","",'Data R6'!D694)</f>
        <v/>
      </c>
      <c r="E5682">
        <f>IF('Data R6'!C694="","",'Data R6'!E694)</f>
        <v/>
      </c>
      <c r="F5682">
        <f>IF('Data R6'!C694="","",'Data R6'!F694)</f>
        <v/>
      </c>
      <c r="G5682">
        <f>IF('Data R6'!C694="","",'Data R6'!AD694)</f>
        <v/>
      </c>
      <c r="H5682">
        <f>IF('Data R6'!C694="","",'Data R6'!AC694)</f>
        <v/>
      </c>
      <c r="I5682">
        <f>IF('Data R6'!C694="","",COUNTIF('Data R6'!J694,"&gt;0")+COUNTIF('Data R6'!L694,"&gt;0")+COUNTIF('Data R6'!N694,"&gt;0")+COUNTIF('Data R6'!P694,"&gt;0")+COUNTIF('Data R6'!R694,"&gt;0")+COUNTIF('Data R6'!T694,"&gt;0")+COUNTIF('Data R6'!V694,"&gt;0")+COUNTIF('Data R6'!X694,"&gt;0"))</f>
        <v/>
      </c>
      <c r="J5682">
        <f>IF('Data R6'!C694="","",IF((COUNTIF('Data R6'!K694,"&gt;0")+COUNTIF('Data R6'!M694,"&gt;0")+COUNTIF('Data R6'!O694,"&gt;0")+COUNTIF('Data R6'!Q694,"&gt;0")+COUNTIF('Data R6'!S694,"&gt;0")+COUNTIF('Data R6'!U694,"&gt;0")+COUNTIF('Data R6'!W694,"&gt;0")+COUNTIF('Data R6'!Y694,"&gt;0"))&gt;0,1,0))</f>
        <v/>
      </c>
      <c r="M5682" t="inlineStr">
        <is>
          <t>Data R</t>
        </is>
      </c>
    </row>
    <row r="5683">
      <c r="A5683" t="inlineStr">
        <is>
          <t>Regional 6</t>
        </is>
      </c>
      <c r="B5683">
        <f>IF('Data R6'!C695="","",'Data R6'!B695)</f>
        <v/>
      </c>
      <c r="C5683">
        <f>IF('Data R6'!C695="","",'Data R6'!C695)</f>
        <v/>
      </c>
      <c r="D5683">
        <f>IF('Data R6'!C695="","",'Data R6'!D695)</f>
        <v/>
      </c>
      <c r="E5683">
        <f>IF('Data R6'!C695="","",'Data R6'!E695)</f>
        <v/>
      </c>
      <c r="F5683">
        <f>IF('Data R6'!C695="","",'Data R6'!F695)</f>
        <v/>
      </c>
      <c r="G5683">
        <f>IF('Data R6'!C695="","",'Data R6'!AD695)</f>
        <v/>
      </c>
      <c r="H5683">
        <f>IF('Data R6'!C695="","",'Data R6'!AC695)</f>
        <v/>
      </c>
      <c r="I5683">
        <f>IF('Data R6'!C695="","",COUNTIF('Data R6'!J695,"&gt;0")+COUNTIF('Data R6'!L695,"&gt;0")+COUNTIF('Data R6'!N695,"&gt;0")+COUNTIF('Data R6'!P695,"&gt;0")+COUNTIF('Data R6'!R695,"&gt;0")+COUNTIF('Data R6'!T695,"&gt;0")+COUNTIF('Data R6'!V695,"&gt;0")+COUNTIF('Data R6'!X695,"&gt;0"))</f>
        <v/>
      </c>
      <c r="J5683">
        <f>IF('Data R6'!C695="","",IF((COUNTIF('Data R6'!K695,"&gt;0")+COUNTIF('Data R6'!M695,"&gt;0")+COUNTIF('Data R6'!O695,"&gt;0")+COUNTIF('Data R6'!Q695,"&gt;0")+COUNTIF('Data R6'!S695,"&gt;0")+COUNTIF('Data R6'!U695,"&gt;0")+COUNTIF('Data R6'!W695,"&gt;0")+COUNTIF('Data R6'!Y695,"&gt;0"))&gt;0,1,0))</f>
        <v/>
      </c>
      <c r="M5683" t="inlineStr">
        <is>
          <t>Data R</t>
        </is>
      </c>
    </row>
    <row r="5684">
      <c r="A5684" t="inlineStr">
        <is>
          <t>Regional 6</t>
        </is>
      </c>
      <c r="B5684">
        <f>IF('Data R6'!C696="","",'Data R6'!B696)</f>
        <v/>
      </c>
      <c r="C5684">
        <f>IF('Data R6'!C696="","",'Data R6'!C696)</f>
        <v/>
      </c>
      <c r="D5684">
        <f>IF('Data R6'!C696="","",'Data R6'!D696)</f>
        <v/>
      </c>
      <c r="E5684">
        <f>IF('Data R6'!C696="","",'Data R6'!E696)</f>
        <v/>
      </c>
      <c r="F5684">
        <f>IF('Data R6'!C696="","",'Data R6'!F696)</f>
        <v/>
      </c>
      <c r="G5684">
        <f>IF('Data R6'!C696="","",'Data R6'!AD696)</f>
        <v/>
      </c>
      <c r="H5684">
        <f>IF('Data R6'!C696="","",'Data R6'!AC696)</f>
        <v/>
      </c>
      <c r="I5684">
        <f>IF('Data R6'!C696="","",COUNTIF('Data R6'!J696,"&gt;0")+COUNTIF('Data R6'!L696,"&gt;0")+COUNTIF('Data R6'!N696,"&gt;0")+COUNTIF('Data R6'!P696,"&gt;0")+COUNTIF('Data R6'!R696,"&gt;0")+COUNTIF('Data R6'!T696,"&gt;0")+COUNTIF('Data R6'!V696,"&gt;0")+COUNTIF('Data R6'!X696,"&gt;0"))</f>
        <v/>
      </c>
      <c r="J5684">
        <f>IF('Data R6'!C696="","",IF((COUNTIF('Data R6'!K696,"&gt;0")+COUNTIF('Data R6'!M696,"&gt;0")+COUNTIF('Data R6'!O696,"&gt;0")+COUNTIF('Data R6'!Q696,"&gt;0")+COUNTIF('Data R6'!S696,"&gt;0")+COUNTIF('Data R6'!U696,"&gt;0")+COUNTIF('Data R6'!W696,"&gt;0")+COUNTIF('Data R6'!Y696,"&gt;0"))&gt;0,1,0))</f>
        <v/>
      </c>
      <c r="M5684" t="inlineStr">
        <is>
          <t>Data R</t>
        </is>
      </c>
    </row>
    <row r="5685">
      <c r="A5685" t="inlineStr">
        <is>
          <t>Regional 6</t>
        </is>
      </c>
      <c r="B5685">
        <f>IF('Data R6'!C697="","",'Data R6'!B697)</f>
        <v/>
      </c>
      <c r="C5685">
        <f>IF('Data R6'!C697="","",'Data R6'!C697)</f>
        <v/>
      </c>
      <c r="D5685">
        <f>IF('Data R6'!C697="","",'Data R6'!D697)</f>
        <v/>
      </c>
      <c r="E5685">
        <f>IF('Data R6'!C697="","",'Data R6'!E697)</f>
        <v/>
      </c>
      <c r="F5685">
        <f>IF('Data R6'!C697="","",'Data R6'!F697)</f>
        <v/>
      </c>
      <c r="G5685">
        <f>IF('Data R6'!C697="","",'Data R6'!AD697)</f>
        <v/>
      </c>
      <c r="H5685">
        <f>IF('Data R6'!C697="","",'Data R6'!AC697)</f>
        <v/>
      </c>
      <c r="I5685">
        <f>IF('Data R6'!C697="","",COUNTIF('Data R6'!J697,"&gt;0")+COUNTIF('Data R6'!L697,"&gt;0")+COUNTIF('Data R6'!N697,"&gt;0")+COUNTIF('Data R6'!P697,"&gt;0")+COUNTIF('Data R6'!R697,"&gt;0")+COUNTIF('Data R6'!T697,"&gt;0")+COUNTIF('Data R6'!V697,"&gt;0")+COUNTIF('Data R6'!X697,"&gt;0"))</f>
        <v/>
      </c>
      <c r="J5685">
        <f>IF('Data R6'!C697="","",IF((COUNTIF('Data R6'!K697,"&gt;0")+COUNTIF('Data R6'!M697,"&gt;0")+COUNTIF('Data R6'!O697,"&gt;0")+COUNTIF('Data R6'!Q697,"&gt;0")+COUNTIF('Data R6'!S697,"&gt;0")+COUNTIF('Data R6'!U697,"&gt;0")+COUNTIF('Data R6'!W697,"&gt;0")+COUNTIF('Data R6'!Y697,"&gt;0"))&gt;0,1,0))</f>
        <v/>
      </c>
      <c r="M5685" t="inlineStr">
        <is>
          <t>Data R</t>
        </is>
      </c>
    </row>
    <row r="5686">
      <c r="A5686" t="inlineStr">
        <is>
          <t>Regional 6</t>
        </is>
      </c>
      <c r="B5686">
        <f>IF('Data R6'!C698="","",'Data R6'!B698)</f>
        <v/>
      </c>
      <c r="C5686">
        <f>IF('Data R6'!C698="","",'Data R6'!C698)</f>
        <v/>
      </c>
      <c r="D5686">
        <f>IF('Data R6'!C698="","",'Data R6'!D698)</f>
        <v/>
      </c>
      <c r="E5686">
        <f>IF('Data R6'!C698="","",'Data R6'!E698)</f>
        <v/>
      </c>
      <c r="F5686">
        <f>IF('Data R6'!C698="","",'Data R6'!F698)</f>
        <v/>
      </c>
      <c r="G5686">
        <f>IF('Data R6'!C698="","",'Data R6'!AD698)</f>
        <v/>
      </c>
      <c r="H5686">
        <f>IF('Data R6'!C698="","",'Data R6'!AC698)</f>
        <v/>
      </c>
      <c r="I5686">
        <f>IF('Data R6'!C698="","",COUNTIF('Data R6'!J698,"&gt;0")+COUNTIF('Data R6'!L698,"&gt;0")+COUNTIF('Data R6'!N698,"&gt;0")+COUNTIF('Data R6'!P698,"&gt;0")+COUNTIF('Data R6'!R698,"&gt;0")+COUNTIF('Data R6'!T698,"&gt;0")+COUNTIF('Data R6'!V698,"&gt;0")+COUNTIF('Data R6'!X698,"&gt;0"))</f>
        <v/>
      </c>
      <c r="J5686">
        <f>IF('Data R6'!C698="","",IF((COUNTIF('Data R6'!K698,"&gt;0")+COUNTIF('Data R6'!M698,"&gt;0")+COUNTIF('Data R6'!O698,"&gt;0")+COUNTIF('Data R6'!Q698,"&gt;0")+COUNTIF('Data R6'!S698,"&gt;0")+COUNTIF('Data R6'!U698,"&gt;0")+COUNTIF('Data R6'!W698,"&gt;0")+COUNTIF('Data R6'!Y698,"&gt;0"))&gt;0,1,0))</f>
        <v/>
      </c>
      <c r="M5686" t="inlineStr">
        <is>
          <t>Data R</t>
        </is>
      </c>
    </row>
    <row r="5687">
      <c r="A5687" t="inlineStr">
        <is>
          <t>Regional 6</t>
        </is>
      </c>
      <c r="B5687">
        <f>IF('Data R6'!C699="","",'Data R6'!B699)</f>
        <v/>
      </c>
      <c r="C5687">
        <f>IF('Data R6'!C699="","",'Data R6'!C699)</f>
        <v/>
      </c>
      <c r="D5687">
        <f>IF('Data R6'!C699="","",'Data R6'!D699)</f>
        <v/>
      </c>
      <c r="E5687">
        <f>IF('Data R6'!C699="","",'Data R6'!E699)</f>
        <v/>
      </c>
      <c r="F5687">
        <f>IF('Data R6'!C699="","",'Data R6'!F699)</f>
        <v/>
      </c>
      <c r="G5687">
        <f>IF('Data R6'!C699="","",'Data R6'!AD699)</f>
        <v/>
      </c>
      <c r="H5687">
        <f>IF('Data R6'!C699="","",'Data R6'!AC699)</f>
        <v/>
      </c>
      <c r="I5687">
        <f>IF('Data R6'!C699="","",COUNTIF('Data R6'!J699,"&gt;0")+COUNTIF('Data R6'!L699,"&gt;0")+COUNTIF('Data R6'!N699,"&gt;0")+COUNTIF('Data R6'!P699,"&gt;0")+COUNTIF('Data R6'!R699,"&gt;0")+COUNTIF('Data R6'!T699,"&gt;0")+COUNTIF('Data R6'!V699,"&gt;0")+COUNTIF('Data R6'!X699,"&gt;0"))</f>
        <v/>
      </c>
      <c r="J5687">
        <f>IF('Data R6'!C699="","",IF((COUNTIF('Data R6'!K699,"&gt;0")+COUNTIF('Data R6'!M699,"&gt;0")+COUNTIF('Data R6'!O699,"&gt;0")+COUNTIF('Data R6'!Q699,"&gt;0")+COUNTIF('Data R6'!S699,"&gt;0")+COUNTIF('Data R6'!U699,"&gt;0")+COUNTIF('Data R6'!W699,"&gt;0")+COUNTIF('Data R6'!Y699,"&gt;0"))&gt;0,1,0))</f>
        <v/>
      </c>
      <c r="M5687" t="inlineStr">
        <is>
          <t>Data R</t>
        </is>
      </c>
    </row>
    <row r="5688">
      <c r="A5688" t="inlineStr">
        <is>
          <t>Regional 6</t>
        </is>
      </c>
      <c r="B5688">
        <f>IF('Data R6'!C700="","",'Data R6'!B700)</f>
        <v/>
      </c>
      <c r="C5688">
        <f>IF('Data R6'!C700="","",'Data R6'!C700)</f>
        <v/>
      </c>
      <c r="D5688">
        <f>IF('Data R6'!C700="","",'Data R6'!D700)</f>
        <v/>
      </c>
      <c r="E5688">
        <f>IF('Data R6'!C700="","",'Data R6'!E700)</f>
        <v/>
      </c>
      <c r="F5688">
        <f>IF('Data R6'!C700="","",'Data R6'!F700)</f>
        <v/>
      </c>
      <c r="G5688">
        <f>IF('Data R6'!C700="","",'Data R6'!AD700)</f>
        <v/>
      </c>
      <c r="H5688">
        <f>IF('Data R6'!C700="","",'Data R6'!AC700)</f>
        <v/>
      </c>
      <c r="I5688">
        <f>IF('Data R6'!C700="","",COUNTIF('Data R6'!J700,"&gt;0")+COUNTIF('Data R6'!L700,"&gt;0")+COUNTIF('Data R6'!N700,"&gt;0")+COUNTIF('Data R6'!P700,"&gt;0")+COUNTIF('Data R6'!R700,"&gt;0")+COUNTIF('Data R6'!T700,"&gt;0")+COUNTIF('Data R6'!V700,"&gt;0")+COUNTIF('Data R6'!X700,"&gt;0"))</f>
        <v/>
      </c>
      <c r="J5688">
        <f>IF('Data R6'!C700="","",IF((COUNTIF('Data R6'!K700,"&gt;0")+COUNTIF('Data R6'!M700,"&gt;0")+COUNTIF('Data R6'!O700,"&gt;0")+COUNTIF('Data R6'!Q700,"&gt;0")+COUNTIF('Data R6'!S700,"&gt;0")+COUNTIF('Data R6'!U700,"&gt;0")+COUNTIF('Data R6'!W700,"&gt;0")+COUNTIF('Data R6'!Y700,"&gt;0"))&gt;0,1,0))</f>
        <v/>
      </c>
      <c r="M5688" t="inlineStr">
        <is>
          <t>Data R</t>
        </is>
      </c>
    </row>
    <row r="5689">
      <c r="A5689" t="inlineStr">
        <is>
          <t>Regional 6</t>
        </is>
      </c>
      <c r="B5689">
        <f>IF('Data R6'!C701="","",'Data R6'!B701)</f>
        <v/>
      </c>
      <c r="C5689">
        <f>IF('Data R6'!C701="","",'Data R6'!C701)</f>
        <v/>
      </c>
      <c r="D5689">
        <f>IF('Data R6'!C701="","",'Data R6'!D701)</f>
        <v/>
      </c>
      <c r="E5689">
        <f>IF('Data R6'!C701="","",'Data R6'!E701)</f>
        <v/>
      </c>
      <c r="F5689">
        <f>IF('Data R6'!C701="","",'Data R6'!F701)</f>
        <v/>
      </c>
      <c r="G5689">
        <f>IF('Data R6'!C701="","",'Data R6'!AD701)</f>
        <v/>
      </c>
      <c r="H5689">
        <f>IF('Data R6'!C701="","",'Data R6'!AC701)</f>
        <v/>
      </c>
      <c r="I5689">
        <f>IF('Data R6'!C701="","",COUNTIF('Data R6'!J701,"&gt;0")+COUNTIF('Data R6'!L701,"&gt;0")+COUNTIF('Data R6'!N701,"&gt;0")+COUNTIF('Data R6'!P701,"&gt;0")+COUNTIF('Data R6'!R701,"&gt;0")+COUNTIF('Data R6'!T701,"&gt;0")+COUNTIF('Data R6'!V701,"&gt;0")+COUNTIF('Data R6'!X701,"&gt;0"))</f>
        <v/>
      </c>
      <c r="J5689">
        <f>IF('Data R6'!C701="","",IF((COUNTIF('Data R6'!K701,"&gt;0")+COUNTIF('Data R6'!M701,"&gt;0")+COUNTIF('Data R6'!O701,"&gt;0")+COUNTIF('Data R6'!Q701,"&gt;0")+COUNTIF('Data R6'!S701,"&gt;0")+COUNTIF('Data R6'!U701,"&gt;0")+COUNTIF('Data R6'!W701,"&gt;0")+COUNTIF('Data R6'!Y701,"&gt;0"))&gt;0,1,0))</f>
        <v/>
      </c>
      <c r="M5689" t="inlineStr">
        <is>
          <t>Data R</t>
        </is>
      </c>
    </row>
    <row r="5690">
      <c r="A5690" t="inlineStr">
        <is>
          <t>Regional 6</t>
        </is>
      </c>
      <c r="B5690">
        <f>IF('Data R6'!C702="","",'Data R6'!B702)</f>
        <v/>
      </c>
      <c r="C5690">
        <f>IF('Data R6'!C702="","",'Data R6'!C702)</f>
        <v/>
      </c>
      <c r="D5690">
        <f>IF('Data R6'!C702="","",'Data R6'!D702)</f>
        <v/>
      </c>
      <c r="E5690">
        <f>IF('Data R6'!C702="","",'Data R6'!E702)</f>
        <v/>
      </c>
      <c r="F5690">
        <f>IF('Data R6'!C702="","",'Data R6'!F702)</f>
        <v/>
      </c>
      <c r="G5690">
        <f>IF('Data R6'!C702="","",'Data R6'!AD702)</f>
        <v/>
      </c>
      <c r="H5690">
        <f>IF('Data R6'!C702="","",'Data R6'!AC702)</f>
        <v/>
      </c>
      <c r="I5690">
        <f>IF('Data R6'!C702="","",COUNTIF('Data R6'!J702,"&gt;0")+COUNTIF('Data R6'!L702,"&gt;0")+COUNTIF('Data R6'!N702,"&gt;0")+COUNTIF('Data R6'!P702,"&gt;0")+COUNTIF('Data R6'!R702,"&gt;0")+COUNTIF('Data R6'!T702,"&gt;0")+COUNTIF('Data R6'!V702,"&gt;0")+COUNTIF('Data R6'!X702,"&gt;0"))</f>
        <v/>
      </c>
      <c r="J5690">
        <f>IF('Data R6'!C702="","",IF((COUNTIF('Data R6'!K702,"&gt;0")+COUNTIF('Data R6'!M702,"&gt;0")+COUNTIF('Data R6'!O702,"&gt;0")+COUNTIF('Data R6'!Q702,"&gt;0")+COUNTIF('Data R6'!S702,"&gt;0")+COUNTIF('Data R6'!U702,"&gt;0")+COUNTIF('Data R6'!W702,"&gt;0")+COUNTIF('Data R6'!Y702,"&gt;0"))&gt;0,1,0))</f>
        <v/>
      </c>
      <c r="M5690" t="inlineStr">
        <is>
          <t>Data R</t>
        </is>
      </c>
    </row>
    <row r="5691">
      <c r="A5691" t="inlineStr">
        <is>
          <t>Regional 6</t>
        </is>
      </c>
      <c r="B5691">
        <f>IF('Data R6'!C703="","",'Data R6'!B703)</f>
        <v/>
      </c>
      <c r="C5691">
        <f>IF('Data R6'!C703="","",'Data R6'!C703)</f>
        <v/>
      </c>
      <c r="D5691">
        <f>IF('Data R6'!C703="","",'Data R6'!D703)</f>
        <v/>
      </c>
      <c r="E5691">
        <f>IF('Data R6'!C703="","",'Data R6'!E703)</f>
        <v/>
      </c>
      <c r="F5691">
        <f>IF('Data R6'!C703="","",'Data R6'!F703)</f>
        <v/>
      </c>
      <c r="G5691">
        <f>IF('Data R6'!C703="","",'Data R6'!AD703)</f>
        <v/>
      </c>
      <c r="H5691">
        <f>IF('Data R6'!C703="","",'Data R6'!AC703)</f>
        <v/>
      </c>
      <c r="I5691">
        <f>IF('Data R6'!C703="","",COUNTIF('Data R6'!J703,"&gt;0")+COUNTIF('Data R6'!L703,"&gt;0")+COUNTIF('Data R6'!N703,"&gt;0")+COUNTIF('Data R6'!P703,"&gt;0")+COUNTIF('Data R6'!R703,"&gt;0")+COUNTIF('Data R6'!T703,"&gt;0")+COUNTIF('Data R6'!V703,"&gt;0")+COUNTIF('Data R6'!X703,"&gt;0"))</f>
        <v/>
      </c>
      <c r="J5691">
        <f>IF('Data R6'!C703="","",IF((COUNTIF('Data R6'!K703,"&gt;0")+COUNTIF('Data R6'!M703,"&gt;0")+COUNTIF('Data R6'!O703,"&gt;0")+COUNTIF('Data R6'!Q703,"&gt;0")+COUNTIF('Data R6'!S703,"&gt;0")+COUNTIF('Data R6'!U703,"&gt;0")+COUNTIF('Data R6'!W703,"&gt;0")+COUNTIF('Data R6'!Y703,"&gt;0"))&gt;0,1,0))</f>
        <v/>
      </c>
      <c r="M5691" t="inlineStr">
        <is>
          <t>Data R</t>
        </is>
      </c>
    </row>
    <row r="5692">
      <c r="A5692" t="inlineStr">
        <is>
          <t>Regional 6</t>
        </is>
      </c>
      <c r="B5692">
        <f>IF('Data R6'!C704="","",'Data R6'!B704)</f>
        <v/>
      </c>
      <c r="C5692">
        <f>IF('Data R6'!C704="","",'Data R6'!C704)</f>
        <v/>
      </c>
      <c r="D5692">
        <f>IF('Data R6'!C704="","",'Data R6'!D704)</f>
        <v/>
      </c>
      <c r="E5692">
        <f>IF('Data R6'!C704="","",'Data R6'!E704)</f>
        <v/>
      </c>
      <c r="F5692">
        <f>IF('Data R6'!C704="","",'Data R6'!F704)</f>
        <v/>
      </c>
      <c r="G5692">
        <f>IF('Data R6'!C704="","",'Data R6'!AD704)</f>
        <v/>
      </c>
      <c r="H5692">
        <f>IF('Data R6'!C704="","",'Data R6'!AC704)</f>
        <v/>
      </c>
      <c r="I5692">
        <f>IF('Data R6'!C704="","",COUNTIF('Data R6'!J704,"&gt;0")+COUNTIF('Data R6'!L704,"&gt;0")+COUNTIF('Data R6'!N704,"&gt;0")+COUNTIF('Data R6'!P704,"&gt;0")+COUNTIF('Data R6'!R704,"&gt;0")+COUNTIF('Data R6'!T704,"&gt;0")+COUNTIF('Data R6'!V704,"&gt;0")+COUNTIF('Data R6'!X704,"&gt;0"))</f>
        <v/>
      </c>
      <c r="J5692">
        <f>IF('Data R6'!C704="","",IF((COUNTIF('Data R6'!K704,"&gt;0")+COUNTIF('Data R6'!M704,"&gt;0")+COUNTIF('Data R6'!O704,"&gt;0")+COUNTIF('Data R6'!Q704,"&gt;0")+COUNTIF('Data R6'!S704,"&gt;0")+COUNTIF('Data R6'!U704,"&gt;0")+COUNTIF('Data R6'!W704,"&gt;0")+COUNTIF('Data R6'!Y704,"&gt;0"))&gt;0,1,0))</f>
        <v/>
      </c>
      <c r="M5692" t="inlineStr">
        <is>
          <t>Data R</t>
        </is>
      </c>
    </row>
    <row r="5693">
      <c r="A5693" t="inlineStr">
        <is>
          <t>Regional 6</t>
        </is>
      </c>
      <c r="B5693">
        <f>IF('Data R6'!C705="","",'Data R6'!B705)</f>
        <v/>
      </c>
      <c r="C5693">
        <f>IF('Data R6'!C705="","",'Data R6'!C705)</f>
        <v/>
      </c>
      <c r="D5693">
        <f>IF('Data R6'!C705="","",'Data R6'!D705)</f>
        <v/>
      </c>
      <c r="E5693">
        <f>IF('Data R6'!C705="","",'Data R6'!E705)</f>
        <v/>
      </c>
      <c r="F5693">
        <f>IF('Data R6'!C705="","",'Data R6'!F705)</f>
        <v/>
      </c>
      <c r="G5693">
        <f>IF('Data R6'!C705="","",'Data R6'!AD705)</f>
        <v/>
      </c>
      <c r="H5693">
        <f>IF('Data R6'!C705="","",'Data R6'!AC705)</f>
        <v/>
      </c>
      <c r="I5693">
        <f>IF('Data R6'!C705="","",COUNTIF('Data R6'!J705,"&gt;0")+COUNTIF('Data R6'!L705,"&gt;0")+COUNTIF('Data R6'!N705,"&gt;0")+COUNTIF('Data R6'!P705,"&gt;0")+COUNTIF('Data R6'!R705,"&gt;0")+COUNTIF('Data R6'!T705,"&gt;0")+COUNTIF('Data R6'!V705,"&gt;0")+COUNTIF('Data R6'!X705,"&gt;0"))</f>
        <v/>
      </c>
      <c r="J5693">
        <f>IF('Data R6'!C705="","",IF((COUNTIF('Data R6'!K705,"&gt;0")+COUNTIF('Data R6'!M705,"&gt;0")+COUNTIF('Data R6'!O705,"&gt;0")+COUNTIF('Data R6'!Q705,"&gt;0")+COUNTIF('Data R6'!S705,"&gt;0")+COUNTIF('Data R6'!U705,"&gt;0")+COUNTIF('Data R6'!W705,"&gt;0")+COUNTIF('Data R6'!Y705,"&gt;0"))&gt;0,1,0))</f>
        <v/>
      </c>
      <c r="M5693" t="inlineStr">
        <is>
          <t>Data R</t>
        </is>
      </c>
    </row>
    <row r="5694">
      <c r="A5694" t="inlineStr">
        <is>
          <t>Regional 6</t>
        </is>
      </c>
      <c r="B5694">
        <f>IF('Data R6'!C706="","",'Data R6'!B706)</f>
        <v/>
      </c>
      <c r="C5694">
        <f>IF('Data R6'!C706="","",'Data R6'!C706)</f>
        <v/>
      </c>
      <c r="D5694">
        <f>IF('Data R6'!C706="","",'Data R6'!D706)</f>
        <v/>
      </c>
      <c r="E5694">
        <f>IF('Data R6'!C706="","",'Data R6'!E706)</f>
        <v/>
      </c>
      <c r="F5694">
        <f>IF('Data R6'!C706="","",'Data R6'!F706)</f>
        <v/>
      </c>
      <c r="G5694">
        <f>IF('Data R6'!C706="","",'Data R6'!AD706)</f>
        <v/>
      </c>
      <c r="H5694">
        <f>IF('Data R6'!C706="","",'Data R6'!AC706)</f>
        <v/>
      </c>
      <c r="I5694">
        <f>IF('Data R6'!C706="","",COUNTIF('Data R6'!J706,"&gt;0")+COUNTIF('Data R6'!L706,"&gt;0")+COUNTIF('Data R6'!N706,"&gt;0")+COUNTIF('Data R6'!P706,"&gt;0")+COUNTIF('Data R6'!R706,"&gt;0")+COUNTIF('Data R6'!T706,"&gt;0")+COUNTIF('Data R6'!V706,"&gt;0")+COUNTIF('Data R6'!X706,"&gt;0"))</f>
        <v/>
      </c>
      <c r="J5694">
        <f>IF('Data R6'!C706="","",IF((COUNTIF('Data R6'!K706,"&gt;0")+COUNTIF('Data R6'!M706,"&gt;0")+COUNTIF('Data R6'!O706,"&gt;0")+COUNTIF('Data R6'!Q706,"&gt;0")+COUNTIF('Data R6'!S706,"&gt;0")+COUNTIF('Data R6'!U706,"&gt;0")+COUNTIF('Data R6'!W706,"&gt;0")+COUNTIF('Data R6'!Y706,"&gt;0"))&gt;0,1,0))</f>
        <v/>
      </c>
      <c r="M5694" t="inlineStr">
        <is>
          <t>Data R</t>
        </is>
      </c>
    </row>
    <row r="5695">
      <c r="A5695" t="inlineStr">
        <is>
          <t>Regional 6</t>
        </is>
      </c>
      <c r="B5695">
        <f>IF('Data R6'!C707="","",'Data R6'!B707)</f>
        <v/>
      </c>
      <c r="C5695">
        <f>IF('Data R6'!C707="","",'Data R6'!C707)</f>
        <v/>
      </c>
      <c r="D5695">
        <f>IF('Data R6'!C707="","",'Data R6'!D707)</f>
        <v/>
      </c>
      <c r="E5695">
        <f>IF('Data R6'!C707="","",'Data R6'!E707)</f>
        <v/>
      </c>
      <c r="F5695">
        <f>IF('Data R6'!C707="","",'Data R6'!F707)</f>
        <v/>
      </c>
      <c r="G5695">
        <f>IF('Data R6'!C707="","",'Data R6'!AD707)</f>
        <v/>
      </c>
      <c r="H5695">
        <f>IF('Data R6'!C707="","",'Data R6'!AC707)</f>
        <v/>
      </c>
      <c r="I5695">
        <f>IF('Data R6'!C707="","",COUNTIF('Data R6'!J707,"&gt;0")+COUNTIF('Data R6'!L707,"&gt;0")+COUNTIF('Data R6'!N707,"&gt;0")+COUNTIF('Data R6'!P707,"&gt;0")+COUNTIF('Data R6'!R707,"&gt;0")+COUNTIF('Data R6'!T707,"&gt;0")+COUNTIF('Data R6'!V707,"&gt;0")+COUNTIF('Data R6'!X707,"&gt;0"))</f>
        <v/>
      </c>
      <c r="J5695">
        <f>IF('Data R6'!C707="","",IF((COUNTIF('Data R6'!K707,"&gt;0")+COUNTIF('Data R6'!M707,"&gt;0")+COUNTIF('Data R6'!O707,"&gt;0")+COUNTIF('Data R6'!Q707,"&gt;0")+COUNTIF('Data R6'!S707,"&gt;0")+COUNTIF('Data R6'!U707,"&gt;0")+COUNTIF('Data R6'!W707,"&gt;0")+COUNTIF('Data R6'!Y707,"&gt;0"))&gt;0,1,0))</f>
        <v/>
      </c>
      <c r="M5695" t="inlineStr">
        <is>
          <t>Data R</t>
        </is>
      </c>
    </row>
    <row r="5696">
      <c r="A5696" t="inlineStr">
        <is>
          <t>Regional 6</t>
        </is>
      </c>
      <c r="B5696">
        <f>IF('Data R6'!C708="","",'Data R6'!B708)</f>
        <v/>
      </c>
      <c r="C5696">
        <f>IF('Data R6'!C708="","",'Data R6'!C708)</f>
        <v/>
      </c>
      <c r="D5696">
        <f>IF('Data R6'!C708="","",'Data R6'!D708)</f>
        <v/>
      </c>
      <c r="E5696">
        <f>IF('Data R6'!C708="","",'Data R6'!E708)</f>
        <v/>
      </c>
      <c r="F5696">
        <f>IF('Data R6'!C708="","",'Data R6'!F708)</f>
        <v/>
      </c>
      <c r="G5696">
        <f>IF('Data R6'!C708="","",'Data R6'!AD708)</f>
        <v/>
      </c>
      <c r="H5696">
        <f>IF('Data R6'!C708="","",'Data R6'!AC708)</f>
        <v/>
      </c>
      <c r="I5696">
        <f>IF('Data R6'!C708="","",COUNTIF('Data R6'!J708,"&gt;0")+COUNTIF('Data R6'!L708,"&gt;0")+COUNTIF('Data R6'!N708,"&gt;0")+COUNTIF('Data R6'!P708,"&gt;0")+COUNTIF('Data R6'!R708,"&gt;0")+COUNTIF('Data R6'!T708,"&gt;0")+COUNTIF('Data R6'!V708,"&gt;0")+COUNTIF('Data R6'!X708,"&gt;0"))</f>
        <v/>
      </c>
      <c r="J5696">
        <f>IF('Data R6'!C708="","",IF((COUNTIF('Data R6'!K708,"&gt;0")+COUNTIF('Data R6'!M708,"&gt;0")+COUNTIF('Data R6'!O708,"&gt;0")+COUNTIF('Data R6'!Q708,"&gt;0")+COUNTIF('Data R6'!S708,"&gt;0")+COUNTIF('Data R6'!U708,"&gt;0")+COUNTIF('Data R6'!W708,"&gt;0")+COUNTIF('Data R6'!Y708,"&gt;0"))&gt;0,1,0))</f>
        <v/>
      </c>
      <c r="M5696" t="inlineStr">
        <is>
          <t>Data R</t>
        </is>
      </c>
    </row>
    <row r="5697">
      <c r="A5697" t="inlineStr">
        <is>
          <t>Regional 6</t>
        </is>
      </c>
      <c r="B5697">
        <f>IF('Data R6'!C709="","",'Data R6'!B709)</f>
        <v/>
      </c>
      <c r="C5697">
        <f>IF('Data R6'!C709="","",'Data R6'!C709)</f>
        <v/>
      </c>
      <c r="D5697">
        <f>IF('Data R6'!C709="","",'Data R6'!D709)</f>
        <v/>
      </c>
      <c r="E5697">
        <f>IF('Data R6'!C709="","",'Data R6'!E709)</f>
        <v/>
      </c>
      <c r="F5697">
        <f>IF('Data R6'!C709="","",'Data R6'!F709)</f>
        <v/>
      </c>
      <c r="G5697">
        <f>IF('Data R6'!C709="","",'Data R6'!AD709)</f>
        <v/>
      </c>
      <c r="H5697">
        <f>IF('Data R6'!C709="","",'Data R6'!AC709)</f>
        <v/>
      </c>
      <c r="I5697">
        <f>IF('Data R6'!C709="","",COUNTIF('Data R6'!J709,"&gt;0")+COUNTIF('Data R6'!L709,"&gt;0")+COUNTIF('Data R6'!N709,"&gt;0")+COUNTIF('Data R6'!P709,"&gt;0")+COUNTIF('Data R6'!R709,"&gt;0")+COUNTIF('Data R6'!T709,"&gt;0")+COUNTIF('Data R6'!V709,"&gt;0")+COUNTIF('Data R6'!X709,"&gt;0"))</f>
        <v/>
      </c>
      <c r="J5697">
        <f>IF('Data R6'!C709="","",IF((COUNTIF('Data R6'!K709,"&gt;0")+COUNTIF('Data R6'!M709,"&gt;0")+COUNTIF('Data R6'!O709,"&gt;0")+COUNTIF('Data R6'!Q709,"&gt;0")+COUNTIF('Data R6'!S709,"&gt;0")+COUNTIF('Data R6'!U709,"&gt;0")+COUNTIF('Data R6'!W709,"&gt;0")+COUNTIF('Data R6'!Y709,"&gt;0"))&gt;0,1,0))</f>
        <v/>
      </c>
      <c r="M5697" t="inlineStr">
        <is>
          <t>Data R</t>
        </is>
      </c>
    </row>
    <row r="5698">
      <c r="A5698" t="inlineStr">
        <is>
          <t>Regional 6</t>
        </is>
      </c>
      <c r="B5698">
        <f>IF('Data R6'!C710="","",'Data R6'!B710)</f>
        <v/>
      </c>
      <c r="C5698">
        <f>IF('Data R6'!C710="","",'Data R6'!C710)</f>
        <v/>
      </c>
      <c r="D5698">
        <f>IF('Data R6'!C710="","",'Data R6'!D710)</f>
        <v/>
      </c>
      <c r="E5698">
        <f>IF('Data R6'!C710="","",'Data R6'!E710)</f>
        <v/>
      </c>
      <c r="F5698">
        <f>IF('Data R6'!C710="","",'Data R6'!F710)</f>
        <v/>
      </c>
      <c r="G5698">
        <f>IF('Data R6'!C710="","",'Data R6'!AD710)</f>
        <v/>
      </c>
      <c r="H5698">
        <f>IF('Data R6'!C710="","",'Data R6'!AC710)</f>
        <v/>
      </c>
      <c r="I5698">
        <f>IF('Data R6'!C710="","",COUNTIF('Data R6'!J710,"&gt;0")+COUNTIF('Data R6'!L710,"&gt;0")+COUNTIF('Data R6'!N710,"&gt;0")+COUNTIF('Data R6'!P710,"&gt;0")+COUNTIF('Data R6'!R710,"&gt;0")+COUNTIF('Data R6'!T710,"&gt;0")+COUNTIF('Data R6'!V710,"&gt;0")+COUNTIF('Data R6'!X710,"&gt;0"))</f>
        <v/>
      </c>
      <c r="J5698">
        <f>IF('Data R6'!C710="","",IF((COUNTIF('Data R6'!K710,"&gt;0")+COUNTIF('Data R6'!M710,"&gt;0")+COUNTIF('Data R6'!O710,"&gt;0")+COUNTIF('Data R6'!Q710,"&gt;0")+COUNTIF('Data R6'!S710,"&gt;0")+COUNTIF('Data R6'!U710,"&gt;0")+COUNTIF('Data R6'!W710,"&gt;0")+COUNTIF('Data R6'!Y710,"&gt;0"))&gt;0,1,0))</f>
        <v/>
      </c>
      <c r="M5698" t="inlineStr">
        <is>
          <t>Data R</t>
        </is>
      </c>
    </row>
    <row r="5699">
      <c r="A5699" t="inlineStr">
        <is>
          <t>Regional 6</t>
        </is>
      </c>
      <c r="B5699">
        <f>IF('Data R6'!C711="","",'Data R6'!B711)</f>
        <v/>
      </c>
      <c r="C5699">
        <f>IF('Data R6'!C711="","",'Data R6'!C711)</f>
        <v/>
      </c>
      <c r="D5699">
        <f>IF('Data R6'!C711="","",'Data R6'!D711)</f>
        <v/>
      </c>
      <c r="E5699">
        <f>IF('Data R6'!C711="","",'Data R6'!E711)</f>
        <v/>
      </c>
      <c r="F5699">
        <f>IF('Data R6'!C711="","",'Data R6'!F711)</f>
        <v/>
      </c>
      <c r="G5699">
        <f>IF('Data R6'!C711="","",'Data R6'!AD711)</f>
        <v/>
      </c>
      <c r="H5699">
        <f>IF('Data R6'!C711="","",'Data R6'!AC711)</f>
        <v/>
      </c>
      <c r="I5699">
        <f>IF('Data R6'!C711="","",COUNTIF('Data R6'!J711,"&gt;0")+COUNTIF('Data R6'!L711,"&gt;0")+COUNTIF('Data R6'!N711,"&gt;0")+COUNTIF('Data R6'!P711,"&gt;0")+COUNTIF('Data R6'!R711,"&gt;0")+COUNTIF('Data R6'!T711,"&gt;0")+COUNTIF('Data R6'!V711,"&gt;0")+COUNTIF('Data R6'!X711,"&gt;0"))</f>
        <v/>
      </c>
      <c r="J5699">
        <f>IF('Data R6'!C711="","",IF((COUNTIF('Data R6'!K711,"&gt;0")+COUNTIF('Data R6'!M711,"&gt;0")+COUNTIF('Data R6'!O711,"&gt;0")+COUNTIF('Data R6'!Q711,"&gt;0")+COUNTIF('Data R6'!S711,"&gt;0")+COUNTIF('Data R6'!U711,"&gt;0")+COUNTIF('Data R6'!W711,"&gt;0")+COUNTIF('Data R6'!Y711,"&gt;0"))&gt;0,1,0))</f>
        <v/>
      </c>
      <c r="M5699" t="inlineStr">
        <is>
          <t>Data R</t>
        </is>
      </c>
    </row>
    <row r="5700">
      <c r="A5700" t="inlineStr">
        <is>
          <t>Regional 6</t>
        </is>
      </c>
      <c r="B5700">
        <f>IF('Data R6'!C712="","",'Data R6'!B712)</f>
        <v/>
      </c>
      <c r="C5700">
        <f>IF('Data R6'!C712="","",'Data R6'!C712)</f>
        <v/>
      </c>
      <c r="D5700">
        <f>IF('Data R6'!C712="","",'Data R6'!D712)</f>
        <v/>
      </c>
      <c r="E5700">
        <f>IF('Data R6'!C712="","",'Data R6'!E712)</f>
        <v/>
      </c>
      <c r="F5700">
        <f>IF('Data R6'!C712="","",'Data R6'!F712)</f>
        <v/>
      </c>
      <c r="G5700">
        <f>IF('Data R6'!C712="","",'Data R6'!AD712)</f>
        <v/>
      </c>
      <c r="H5700">
        <f>IF('Data R6'!C712="","",'Data R6'!AC712)</f>
        <v/>
      </c>
      <c r="I5700">
        <f>IF('Data R6'!C712="","",COUNTIF('Data R6'!J712,"&gt;0")+COUNTIF('Data R6'!L712,"&gt;0")+COUNTIF('Data R6'!N712,"&gt;0")+COUNTIF('Data R6'!P712,"&gt;0")+COUNTIF('Data R6'!R712,"&gt;0")+COUNTIF('Data R6'!T712,"&gt;0")+COUNTIF('Data R6'!V712,"&gt;0")+COUNTIF('Data R6'!X712,"&gt;0"))</f>
        <v/>
      </c>
      <c r="J5700">
        <f>IF('Data R6'!C712="","",IF((COUNTIF('Data R6'!K712,"&gt;0")+COUNTIF('Data R6'!M712,"&gt;0")+COUNTIF('Data R6'!O712,"&gt;0")+COUNTIF('Data R6'!Q712,"&gt;0")+COUNTIF('Data R6'!S712,"&gt;0")+COUNTIF('Data R6'!U712,"&gt;0")+COUNTIF('Data R6'!W712,"&gt;0")+COUNTIF('Data R6'!Y712,"&gt;0"))&gt;0,1,0))</f>
        <v/>
      </c>
      <c r="M5700" t="inlineStr">
        <is>
          <t>Data R</t>
        </is>
      </c>
    </row>
    <row r="5701">
      <c r="A5701" t="inlineStr">
        <is>
          <t>Regional 6</t>
        </is>
      </c>
      <c r="B5701">
        <f>IF('Data R6'!C713="","",'Data R6'!B713)</f>
        <v/>
      </c>
      <c r="C5701">
        <f>IF('Data R6'!C713="","",'Data R6'!C713)</f>
        <v/>
      </c>
      <c r="D5701">
        <f>IF('Data R6'!C713="","",'Data R6'!D713)</f>
        <v/>
      </c>
      <c r="E5701">
        <f>IF('Data R6'!C713="","",'Data R6'!E713)</f>
        <v/>
      </c>
      <c r="F5701">
        <f>IF('Data R6'!C713="","",'Data R6'!F713)</f>
        <v/>
      </c>
      <c r="G5701">
        <f>IF('Data R6'!C713="","",'Data R6'!AD713)</f>
        <v/>
      </c>
      <c r="H5701">
        <f>IF('Data R6'!C713="","",'Data R6'!AC713)</f>
        <v/>
      </c>
      <c r="I5701">
        <f>IF('Data R6'!C713="","",COUNTIF('Data R6'!J713,"&gt;0")+COUNTIF('Data R6'!L713,"&gt;0")+COUNTIF('Data R6'!N713,"&gt;0")+COUNTIF('Data R6'!P713,"&gt;0")+COUNTIF('Data R6'!R713,"&gt;0")+COUNTIF('Data R6'!T713,"&gt;0")+COUNTIF('Data R6'!V713,"&gt;0")+COUNTIF('Data R6'!X713,"&gt;0"))</f>
        <v/>
      </c>
      <c r="J5701">
        <f>IF('Data R6'!C713="","",IF((COUNTIF('Data R6'!K713,"&gt;0")+COUNTIF('Data R6'!M713,"&gt;0")+COUNTIF('Data R6'!O713,"&gt;0")+COUNTIF('Data R6'!Q713,"&gt;0")+COUNTIF('Data R6'!S713,"&gt;0")+COUNTIF('Data R6'!U713,"&gt;0")+COUNTIF('Data R6'!W713,"&gt;0")+COUNTIF('Data R6'!Y713,"&gt;0"))&gt;0,1,0))</f>
        <v/>
      </c>
      <c r="M5701" t="inlineStr">
        <is>
          <t>Data R</t>
        </is>
      </c>
    </row>
    <row r="5702">
      <c r="A5702" t="inlineStr">
        <is>
          <t>Regional 6</t>
        </is>
      </c>
      <c r="B5702">
        <f>IF('Data R6'!C714="","",'Data R6'!B714)</f>
        <v/>
      </c>
      <c r="C5702">
        <f>IF('Data R6'!C714="","",'Data R6'!C714)</f>
        <v/>
      </c>
      <c r="D5702">
        <f>IF('Data R6'!C714="","",'Data R6'!D714)</f>
        <v/>
      </c>
      <c r="E5702">
        <f>IF('Data R6'!C714="","",'Data R6'!E714)</f>
        <v/>
      </c>
      <c r="F5702">
        <f>IF('Data R6'!C714="","",'Data R6'!F714)</f>
        <v/>
      </c>
      <c r="G5702">
        <f>IF('Data R6'!C714="","",'Data R6'!AD714)</f>
        <v/>
      </c>
      <c r="H5702">
        <f>IF('Data R6'!C714="","",'Data R6'!AC714)</f>
        <v/>
      </c>
      <c r="I5702">
        <f>IF('Data R6'!C714="","",COUNTIF('Data R6'!J714,"&gt;0")+COUNTIF('Data R6'!L714,"&gt;0")+COUNTIF('Data R6'!N714,"&gt;0")+COUNTIF('Data R6'!P714,"&gt;0")+COUNTIF('Data R6'!R714,"&gt;0")+COUNTIF('Data R6'!T714,"&gt;0")+COUNTIF('Data R6'!V714,"&gt;0")+COUNTIF('Data R6'!X714,"&gt;0"))</f>
        <v/>
      </c>
      <c r="J5702">
        <f>IF('Data R6'!C714="","",IF((COUNTIF('Data R6'!K714,"&gt;0")+COUNTIF('Data R6'!M714,"&gt;0")+COUNTIF('Data R6'!O714,"&gt;0")+COUNTIF('Data R6'!Q714,"&gt;0")+COUNTIF('Data R6'!S714,"&gt;0")+COUNTIF('Data R6'!U714,"&gt;0")+COUNTIF('Data R6'!W714,"&gt;0")+COUNTIF('Data R6'!Y714,"&gt;0"))&gt;0,1,0))</f>
        <v/>
      </c>
      <c r="M5702" t="inlineStr">
        <is>
          <t>Data R</t>
        </is>
      </c>
    </row>
    <row r="5703">
      <c r="A5703" t="inlineStr">
        <is>
          <t>Regional 6</t>
        </is>
      </c>
      <c r="B5703">
        <f>IF('Data R6'!C715="","",'Data R6'!B715)</f>
        <v/>
      </c>
      <c r="C5703">
        <f>IF('Data R6'!C715="","",'Data R6'!C715)</f>
        <v/>
      </c>
      <c r="D5703">
        <f>IF('Data R6'!C715="","",'Data R6'!D715)</f>
        <v/>
      </c>
      <c r="E5703">
        <f>IF('Data R6'!C715="","",'Data R6'!E715)</f>
        <v/>
      </c>
      <c r="F5703">
        <f>IF('Data R6'!C715="","",'Data R6'!F715)</f>
        <v/>
      </c>
      <c r="G5703">
        <f>IF('Data R6'!C715="","",'Data R6'!AD715)</f>
        <v/>
      </c>
      <c r="H5703">
        <f>IF('Data R6'!C715="","",'Data R6'!AC715)</f>
        <v/>
      </c>
      <c r="I5703">
        <f>IF('Data R6'!C715="","",COUNTIF('Data R6'!J715,"&gt;0")+COUNTIF('Data R6'!L715,"&gt;0")+COUNTIF('Data R6'!N715,"&gt;0")+COUNTIF('Data R6'!P715,"&gt;0")+COUNTIF('Data R6'!R715,"&gt;0")+COUNTIF('Data R6'!T715,"&gt;0")+COUNTIF('Data R6'!V715,"&gt;0")+COUNTIF('Data R6'!X715,"&gt;0"))</f>
        <v/>
      </c>
      <c r="J5703">
        <f>IF('Data R6'!C715="","",IF((COUNTIF('Data R6'!K715,"&gt;0")+COUNTIF('Data R6'!M715,"&gt;0")+COUNTIF('Data R6'!O715,"&gt;0")+COUNTIF('Data R6'!Q715,"&gt;0")+COUNTIF('Data R6'!S715,"&gt;0")+COUNTIF('Data R6'!U715,"&gt;0")+COUNTIF('Data R6'!W715,"&gt;0")+COUNTIF('Data R6'!Y715,"&gt;0"))&gt;0,1,0))</f>
        <v/>
      </c>
      <c r="M5703" t="inlineStr">
        <is>
          <t>Data R</t>
        </is>
      </c>
    </row>
    <row r="5704">
      <c r="A5704" t="inlineStr">
        <is>
          <t>Regional 6</t>
        </is>
      </c>
      <c r="B5704">
        <f>IF('Data R6'!C716="","",'Data R6'!B716)</f>
        <v/>
      </c>
      <c r="C5704">
        <f>IF('Data R6'!C716="","",'Data R6'!C716)</f>
        <v/>
      </c>
      <c r="D5704">
        <f>IF('Data R6'!C716="","",'Data R6'!D716)</f>
        <v/>
      </c>
      <c r="E5704">
        <f>IF('Data R6'!C716="","",'Data R6'!E716)</f>
        <v/>
      </c>
      <c r="F5704">
        <f>IF('Data R6'!C716="","",'Data R6'!F716)</f>
        <v/>
      </c>
      <c r="G5704">
        <f>IF('Data R6'!C716="","",'Data R6'!AD716)</f>
        <v/>
      </c>
      <c r="H5704">
        <f>IF('Data R6'!C716="","",'Data R6'!AC716)</f>
        <v/>
      </c>
      <c r="I5704">
        <f>IF('Data R6'!C716="","",COUNTIF('Data R6'!J716,"&gt;0")+COUNTIF('Data R6'!L716,"&gt;0")+COUNTIF('Data R6'!N716,"&gt;0")+COUNTIF('Data R6'!P716,"&gt;0")+COUNTIF('Data R6'!R716,"&gt;0")+COUNTIF('Data R6'!T716,"&gt;0")+COUNTIF('Data R6'!V716,"&gt;0")+COUNTIF('Data R6'!X716,"&gt;0"))</f>
        <v/>
      </c>
      <c r="J5704">
        <f>IF('Data R6'!C716="","",IF((COUNTIF('Data R6'!K716,"&gt;0")+COUNTIF('Data R6'!M716,"&gt;0")+COUNTIF('Data R6'!O716,"&gt;0")+COUNTIF('Data R6'!Q716,"&gt;0")+COUNTIF('Data R6'!S716,"&gt;0")+COUNTIF('Data R6'!U716,"&gt;0")+COUNTIF('Data R6'!W716,"&gt;0")+COUNTIF('Data R6'!Y716,"&gt;0"))&gt;0,1,0))</f>
        <v/>
      </c>
      <c r="M5704" t="inlineStr">
        <is>
          <t>Data R</t>
        </is>
      </c>
    </row>
    <row r="5705">
      <c r="A5705" t="inlineStr">
        <is>
          <t>Regional 6</t>
        </is>
      </c>
      <c r="B5705">
        <f>IF('Data R6'!C717="","",'Data R6'!B717)</f>
        <v/>
      </c>
      <c r="C5705">
        <f>IF('Data R6'!C717="","",'Data R6'!C717)</f>
        <v/>
      </c>
      <c r="D5705">
        <f>IF('Data R6'!C717="","",'Data R6'!D717)</f>
        <v/>
      </c>
      <c r="E5705">
        <f>IF('Data R6'!C717="","",'Data R6'!E717)</f>
        <v/>
      </c>
      <c r="F5705">
        <f>IF('Data R6'!C717="","",'Data R6'!F717)</f>
        <v/>
      </c>
      <c r="G5705">
        <f>IF('Data R6'!C717="","",'Data R6'!AD717)</f>
        <v/>
      </c>
      <c r="H5705">
        <f>IF('Data R6'!C717="","",'Data R6'!AC717)</f>
        <v/>
      </c>
      <c r="I5705">
        <f>IF('Data R6'!C717="","",COUNTIF('Data R6'!J717,"&gt;0")+COUNTIF('Data R6'!L717,"&gt;0")+COUNTIF('Data R6'!N717,"&gt;0")+COUNTIF('Data R6'!P717,"&gt;0")+COUNTIF('Data R6'!R717,"&gt;0")+COUNTIF('Data R6'!T717,"&gt;0")+COUNTIF('Data R6'!V717,"&gt;0")+COUNTIF('Data R6'!X717,"&gt;0"))</f>
        <v/>
      </c>
      <c r="J5705">
        <f>IF('Data R6'!C717="","",IF((COUNTIF('Data R6'!K717,"&gt;0")+COUNTIF('Data R6'!M717,"&gt;0")+COUNTIF('Data R6'!O717,"&gt;0")+COUNTIF('Data R6'!Q717,"&gt;0")+COUNTIF('Data R6'!S717,"&gt;0")+COUNTIF('Data R6'!U717,"&gt;0")+COUNTIF('Data R6'!W717,"&gt;0")+COUNTIF('Data R6'!Y717,"&gt;0"))&gt;0,1,0))</f>
        <v/>
      </c>
      <c r="M5705" t="inlineStr">
        <is>
          <t>Data R</t>
        </is>
      </c>
    </row>
    <row r="5706">
      <c r="A5706" t="inlineStr">
        <is>
          <t>Regional 6</t>
        </is>
      </c>
      <c r="B5706">
        <f>IF('Data R6'!C718="","",'Data R6'!B718)</f>
        <v/>
      </c>
      <c r="C5706">
        <f>IF('Data R6'!C718="","",'Data R6'!C718)</f>
        <v/>
      </c>
      <c r="D5706">
        <f>IF('Data R6'!C718="","",'Data R6'!D718)</f>
        <v/>
      </c>
      <c r="E5706">
        <f>IF('Data R6'!C718="","",'Data R6'!E718)</f>
        <v/>
      </c>
      <c r="F5706">
        <f>IF('Data R6'!C718="","",'Data R6'!F718)</f>
        <v/>
      </c>
      <c r="G5706">
        <f>IF('Data R6'!C718="","",'Data R6'!AD718)</f>
        <v/>
      </c>
      <c r="H5706">
        <f>IF('Data R6'!C718="","",'Data R6'!AC718)</f>
        <v/>
      </c>
      <c r="I5706">
        <f>IF('Data R6'!C718="","",COUNTIF('Data R6'!J718,"&gt;0")+COUNTIF('Data R6'!L718,"&gt;0")+COUNTIF('Data R6'!N718,"&gt;0")+COUNTIF('Data R6'!P718,"&gt;0")+COUNTIF('Data R6'!R718,"&gt;0")+COUNTIF('Data R6'!T718,"&gt;0")+COUNTIF('Data R6'!V718,"&gt;0")+COUNTIF('Data R6'!X718,"&gt;0"))</f>
        <v/>
      </c>
      <c r="J5706">
        <f>IF('Data R6'!C718="","",IF((COUNTIF('Data R6'!K718,"&gt;0")+COUNTIF('Data R6'!M718,"&gt;0")+COUNTIF('Data R6'!O718,"&gt;0")+COUNTIF('Data R6'!Q718,"&gt;0")+COUNTIF('Data R6'!S718,"&gt;0")+COUNTIF('Data R6'!U718,"&gt;0")+COUNTIF('Data R6'!W718,"&gt;0")+COUNTIF('Data R6'!Y718,"&gt;0"))&gt;0,1,0))</f>
        <v/>
      </c>
      <c r="M5706" t="inlineStr">
        <is>
          <t>Data R</t>
        </is>
      </c>
    </row>
    <row r="5707">
      <c r="A5707" t="inlineStr">
        <is>
          <t>Regional 6</t>
        </is>
      </c>
      <c r="B5707">
        <f>IF('Data R6'!C719="","",'Data R6'!B719)</f>
        <v/>
      </c>
      <c r="C5707">
        <f>IF('Data R6'!C719="","",'Data R6'!C719)</f>
        <v/>
      </c>
      <c r="D5707">
        <f>IF('Data R6'!C719="","",'Data R6'!D719)</f>
        <v/>
      </c>
      <c r="E5707">
        <f>IF('Data R6'!C719="","",'Data R6'!E719)</f>
        <v/>
      </c>
      <c r="F5707">
        <f>IF('Data R6'!C719="","",'Data R6'!F719)</f>
        <v/>
      </c>
      <c r="G5707">
        <f>IF('Data R6'!C719="","",'Data R6'!AD719)</f>
        <v/>
      </c>
      <c r="H5707">
        <f>IF('Data R6'!C719="","",'Data R6'!AC719)</f>
        <v/>
      </c>
      <c r="I5707">
        <f>IF('Data R6'!C719="","",COUNTIF('Data R6'!J719,"&gt;0")+COUNTIF('Data R6'!L719,"&gt;0")+COUNTIF('Data R6'!N719,"&gt;0")+COUNTIF('Data R6'!P719,"&gt;0")+COUNTIF('Data R6'!R719,"&gt;0")+COUNTIF('Data R6'!T719,"&gt;0")+COUNTIF('Data R6'!V719,"&gt;0")+COUNTIF('Data R6'!X719,"&gt;0"))</f>
        <v/>
      </c>
      <c r="J5707">
        <f>IF('Data R6'!C719="","",IF((COUNTIF('Data R6'!K719,"&gt;0")+COUNTIF('Data R6'!M719,"&gt;0")+COUNTIF('Data R6'!O719,"&gt;0")+COUNTIF('Data R6'!Q719,"&gt;0")+COUNTIF('Data R6'!S719,"&gt;0")+COUNTIF('Data R6'!U719,"&gt;0")+COUNTIF('Data R6'!W719,"&gt;0")+COUNTIF('Data R6'!Y719,"&gt;0"))&gt;0,1,0))</f>
        <v/>
      </c>
      <c r="M5707" t="inlineStr">
        <is>
          <t>Data R</t>
        </is>
      </c>
    </row>
    <row r="5708">
      <c r="A5708" t="inlineStr">
        <is>
          <t>Regional 6</t>
        </is>
      </c>
      <c r="B5708">
        <f>IF('Data R6'!C720="","",'Data R6'!B720)</f>
        <v/>
      </c>
      <c r="C5708">
        <f>IF('Data R6'!C720="","",'Data R6'!C720)</f>
        <v/>
      </c>
      <c r="D5708">
        <f>IF('Data R6'!C720="","",'Data R6'!D720)</f>
        <v/>
      </c>
      <c r="E5708">
        <f>IF('Data R6'!C720="","",'Data R6'!E720)</f>
        <v/>
      </c>
      <c r="F5708">
        <f>IF('Data R6'!C720="","",'Data R6'!F720)</f>
        <v/>
      </c>
      <c r="G5708">
        <f>IF('Data R6'!C720="","",'Data R6'!AD720)</f>
        <v/>
      </c>
      <c r="H5708">
        <f>IF('Data R6'!C720="","",'Data R6'!AC720)</f>
        <v/>
      </c>
      <c r="I5708">
        <f>IF('Data R6'!C720="","",COUNTIF('Data R6'!J720,"&gt;0")+COUNTIF('Data R6'!L720,"&gt;0")+COUNTIF('Data R6'!N720,"&gt;0")+COUNTIF('Data R6'!P720,"&gt;0")+COUNTIF('Data R6'!R720,"&gt;0")+COUNTIF('Data R6'!T720,"&gt;0")+COUNTIF('Data R6'!V720,"&gt;0")+COUNTIF('Data R6'!X720,"&gt;0"))</f>
        <v/>
      </c>
      <c r="J5708">
        <f>IF('Data R6'!C720="","",IF((COUNTIF('Data R6'!K720,"&gt;0")+COUNTIF('Data R6'!M720,"&gt;0")+COUNTIF('Data R6'!O720,"&gt;0")+COUNTIF('Data R6'!Q720,"&gt;0")+COUNTIF('Data R6'!S720,"&gt;0")+COUNTIF('Data R6'!U720,"&gt;0")+COUNTIF('Data R6'!W720,"&gt;0")+COUNTIF('Data R6'!Y720,"&gt;0"))&gt;0,1,0))</f>
        <v/>
      </c>
      <c r="M5708" t="inlineStr">
        <is>
          <t>Data R</t>
        </is>
      </c>
    </row>
    <row r="5709">
      <c r="A5709" t="inlineStr">
        <is>
          <t>Regional 6</t>
        </is>
      </c>
      <c r="B5709">
        <f>IF('Data R6'!C721="","",'Data R6'!B721)</f>
        <v/>
      </c>
      <c r="C5709">
        <f>IF('Data R6'!C721="","",'Data R6'!C721)</f>
        <v/>
      </c>
      <c r="D5709">
        <f>IF('Data R6'!C721="","",'Data R6'!D721)</f>
        <v/>
      </c>
      <c r="E5709">
        <f>IF('Data R6'!C721="","",'Data R6'!E721)</f>
        <v/>
      </c>
      <c r="F5709">
        <f>IF('Data R6'!C721="","",'Data R6'!F721)</f>
        <v/>
      </c>
      <c r="G5709">
        <f>IF('Data R6'!C721="","",'Data R6'!AD721)</f>
        <v/>
      </c>
      <c r="H5709">
        <f>IF('Data R6'!C721="","",'Data R6'!AC721)</f>
        <v/>
      </c>
      <c r="I5709">
        <f>IF('Data R6'!C721="","",COUNTIF('Data R6'!J721,"&gt;0")+COUNTIF('Data R6'!L721,"&gt;0")+COUNTIF('Data R6'!N721,"&gt;0")+COUNTIF('Data R6'!P721,"&gt;0")+COUNTIF('Data R6'!R721,"&gt;0")+COUNTIF('Data R6'!T721,"&gt;0")+COUNTIF('Data R6'!V721,"&gt;0")+COUNTIF('Data R6'!X721,"&gt;0"))</f>
        <v/>
      </c>
      <c r="J5709">
        <f>IF('Data R6'!C721="","",IF((COUNTIF('Data R6'!K721,"&gt;0")+COUNTIF('Data R6'!M721,"&gt;0")+COUNTIF('Data R6'!O721,"&gt;0")+COUNTIF('Data R6'!Q721,"&gt;0")+COUNTIF('Data R6'!S721,"&gt;0")+COUNTIF('Data R6'!U721,"&gt;0")+COUNTIF('Data R6'!W721,"&gt;0")+COUNTIF('Data R6'!Y721,"&gt;0"))&gt;0,1,0))</f>
        <v/>
      </c>
      <c r="M5709" t="inlineStr">
        <is>
          <t>Data R</t>
        </is>
      </c>
    </row>
    <row r="5710">
      <c r="A5710" t="inlineStr">
        <is>
          <t>Regional 6</t>
        </is>
      </c>
      <c r="B5710">
        <f>IF('Data R6'!C722="","",'Data R6'!B722)</f>
        <v/>
      </c>
      <c r="C5710">
        <f>IF('Data R6'!C722="","",'Data R6'!C722)</f>
        <v/>
      </c>
      <c r="D5710">
        <f>IF('Data R6'!C722="","",'Data R6'!D722)</f>
        <v/>
      </c>
      <c r="E5710">
        <f>IF('Data R6'!C722="","",'Data R6'!E722)</f>
        <v/>
      </c>
      <c r="F5710">
        <f>IF('Data R6'!C722="","",'Data R6'!F722)</f>
        <v/>
      </c>
      <c r="G5710">
        <f>IF('Data R6'!C722="","",'Data R6'!AD722)</f>
        <v/>
      </c>
      <c r="H5710">
        <f>IF('Data R6'!C722="","",'Data R6'!AC722)</f>
        <v/>
      </c>
      <c r="I5710">
        <f>IF('Data R6'!C722="","",COUNTIF('Data R6'!J722,"&gt;0")+COUNTIF('Data R6'!L722,"&gt;0")+COUNTIF('Data R6'!N722,"&gt;0")+COUNTIF('Data R6'!P722,"&gt;0")+COUNTIF('Data R6'!R722,"&gt;0")+COUNTIF('Data R6'!T722,"&gt;0")+COUNTIF('Data R6'!V722,"&gt;0")+COUNTIF('Data R6'!X722,"&gt;0"))</f>
        <v/>
      </c>
      <c r="J5710">
        <f>IF('Data R6'!C722="","",IF((COUNTIF('Data R6'!K722,"&gt;0")+COUNTIF('Data R6'!M722,"&gt;0")+COUNTIF('Data R6'!O722,"&gt;0")+COUNTIF('Data R6'!Q722,"&gt;0")+COUNTIF('Data R6'!S722,"&gt;0")+COUNTIF('Data R6'!U722,"&gt;0")+COUNTIF('Data R6'!W722,"&gt;0")+COUNTIF('Data R6'!Y722,"&gt;0"))&gt;0,1,0))</f>
        <v/>
      </c>
      <c r="M5710" t="inlineStr">
        <is>
          <t>Data R</t>
        </is>
      </c>
    </row>
    <row r="5711">
      <c r="A5711" t="inlineStr">
        <is>
          <t>Regional 6</t>
        </is>
      </c>
      <c r="B5711">
        <f>IF('Data R6'!C723="","",'Data R6'!B723)</f>
        <v/>
      </c>
      <c r="C5711">
        <f>IF('Data R6'!C723="","",'Data R6'!C723)</f>
        <v/>
      </c>
      <c r="D5711">
        <f>IF('Data R6'!C723="","",'Data R6'!D723)</f>
        <v/>
      </c>
      <c r="E5711">
        <f>IF('Data R6'!C723="","",'Data R6'!E723)</f>
        <v/>
      </c>
      <c r="F5711">
        <f>IF('Data R6'!C723="","",'Data R6'!F723)</f>
        <v/>
      </c>
      <c r="G5711">
        <f>IF('Data R6'!C723="","",'Data R6'!AD723)</f>
        <v/>
      </c>
      <c r="H5711">
        <f>IF('Data R6'!C723="","",'Data R6'!AC723)</f>
        <v/>
      </c>
      <c r="I5711">
        <f>IF('Data R6'!C723="","",COUNTIF('Data R6'!J723,"&gt;0")+COUNTIF('Data R6'!L723,"&gt;0")+COUNTIF('Data R6'!N723,"&gt;0")+COUNTIF('Data R6'!P723,"&gt;0")+COUNTIF('Data R6'!R723,"&gt;0")+COUNTIF('Data R6'!T723,"&gt;0")+COUNTIF('Data R6'!V723,"&gt;0")+COUNTIF('Data R6'!X723,"&gt;0"))</f>
        <v/>
      </c>
      <c r="J5711">
        <f>IF('Data R6'!C723="","",IF((COUNTIF('Data R6'!K723,"&gt;0")+COUNTIF('Data R6'!M723,"&gt;0")+COUNTIF('Data R6'!O723,"&gt;0")+COUNTIF('Data R6'!Q723,"&gt;0")+COUNTIF('Data R6'!S723,"&gt;0")+COUNTIF('Data R6'!U723,"&gt;0")+COUNTIF('Data R6'!W723,"&gt;0")+COUNTIF('Data R6'!Y723,"&gt;0"))&gt;0,1,0))</f>
        <v/>
      </c>
      <c r="M5711" t="inlineStr">
        <is>
          <t>Data R</t>
        </is>
      </c>
    </row>
    <row r="5712">
      <c r="A5712" t="inlineStr">
        <is>
          <t>Regional 6</t>
        </is>
      </c>
      <c r="B5712">
        <f>IF('Data R6'!C724="","",'Data R6'!B724)</f>
        <v/>
      </c>
      <c r="C5712">
        <f>IF('Data R6'!C724="","",'Data R6'!C724)</f>
        <v/>
      </c>
      <c r="D5712">
        <f>IF('Data R6'!C724="","",'Data R6'!D724)</f>
        <v/>
      </c>
      <c r="E5712">
        <f>IF('Data R6'!C724="","",'Data R6'!E724)</f>
        <v/>
      </c>
      <c r="F5712">
        <f>IF('Data R6'!C724="","",'Data R6'!F724)</f>
        <v/>
      </c>
      <c r="G5712">
        <f>IF('Data R6'!C724="","",'Data R6'!AD724)</f>
        <v/>
      </c>
      <c r="H5712">
        <f>IF('Data R6'!C724="","",'Data R6'!AC724)</f>
        <v/>
      </c>
      <c r="I5712">
        <f>IF('Data R6'!C724="","",COUNTIF('Data R6'!J724,"&gt;0")+COUNTIF('Data R6'!L724,"&gt;0")+COUNTIF('Data R6'!N724,"&gt;0")+COUNTIF('Data R6'!P724,"&gt;0")+COUNTIF('Data R6'!R724,"&gt;0")+COUNTIF('Data R6'!T724,"&gt;0")+COUNTIF('Data R6'!V724,"&gt;0")+COUNTIF('Data R6'!X724,"&gt;0"))</f>
        <v/>
      </c>
      <c r="J5712">
        <f>IF('Data R6'!C724="","",IF((COUNTIF('Data R6'!K724,"&gt;0")+COUNTIF('Data R6'!M724,"&gt;0")+COUNTIF('Data R6'!O724,"&gt;0")+COUNTIF('Data R6'!Q724,"&gt;0")+COUNTIF('Data R6'!S724,"&gt;0")+COUNTIF('Data R6'!U724,"&gt;0")+COUNTIF('Data R6'!W724,"&gt;0")+COUNTIF('Data R6'!Y724,"&gt;0"))&gt;0,1,0))</f>
        <v/>
      </c>
      <c r="M5712" t="inlineStr">
        <is>
          <t>Data R</t>
        </is>
      </c>
    </row>
    <row r="5713">
      <c r="A5713" t="inlineStr">
        <is>
          <t>Regional 6</t>
        </is>
      </c>
      <c r="B5713">
        <f>IF('Data R6'!C725="","",'Data R6'!B725)</f>
        <v/>
      </c>
      <c r="C5713">
        <f>IF('Data R6'!C725="","",'Data R6'!C725)</f>
        <v/>
      </c>
      <c r="D5713">
        <f>IF('Data R6'!C725="","",'Data R6'!D725)</f>
        <v/>
      </c>
      <c r="E5713">
        <f>IF('Data R6'!C725="","",'Data R6'!E725)</f>
        <v/>
      </c>
      <c r="F5713">
        <f>IF('Data R6'!C725="","",'Data R6'!F725)</f>
        <v/>
      </c>
      <c r="G5713">
        <f>IF('Data R6'!C725="","",'Data R6'!AD725)</f>
        <v/>
      </c>
      <c r="H5713">
        <f>IF('Data R6'!C725="","",'Data R6'!AC725)</f>
        <v/>
      </c>
      <c r="I5713">
        <f>IF('Data R6'!C725="","",COUNTIF('Data R6'!J725,"&gt;0")+COUNTIF('Data R6'!L725,"&gt;0")+COUNTIF('Data R6'!N725,"&gt;0")+COUNTIF('Data R6'!P725,"&gt;0")+COUNTIF('Data R6'!R725,"&gt;0")+COUNTIF('Data R6'!T725,"&gt;0")+COUNTIF('Data R6'!V725,"&gt;0")+COUNTIF('Data R6'!X725,"&gt;0"))</f>
        <v/>
      </c>
      <c r="J5713">
        <f>IF('Data R6'!C725="","",IF((COUNTIF('Data R6'!K725,"&gt;0")+COUNTIF('Data R6'!M725,"&gt;0")+COUNTIF('Data R6'!O725,"&gt;0")+COUNTIF('Data R6'!Q725,"&gt;0")+COUNTIF('Data R6'!S725,"&gt;0")+COUNTIF('Data R6'!U725,"&gt;0")+COUNTIF('Data R6'!W725,"&gt;0")+COUNTIF('Data R6'!Y725,"&gt;0"))&gt;0,1,0))</f>
        <v/>
      </c>
      <c r="M5713" t="inlineStr">
        <is>
          <t>Data R</t>
        </is>
      </c>
    </row>
    <row r="5714">
      <c r="A5714" t="inlineStr">
        <is>
          <t>Regional 6</t>
        </is>
      </c>
      <c r="B5714">
        <f>IF('Data R6'!C726="","",'Data R6'!B726)</f>
        <v/>
      </c>
      <c r="C5714">
        <f>IF('Data R6'!C726="","",'Data R6'!C726)</f>
        <v/>
      </c>
      <c r="D5714">
        <f>IF('Data R6'!C726="","",'Data R6'!D726)</f>
        <v/>
      </c>
      <c r="E5714">
        <f>IF('Data R6'!C726="","",'Data R6'!E726)</f>
        <v/>
      </c>
      <c r="F5714">
        <f>IF('Data R6'!C726="","",'Data R6'!F726)</f>
        <v/>
      </c>
      <c r="G5714">
        <f>IF('Data R6'!C726="","",'Data R6'!AD726)</f>
        <v/>
      </c>
      <c r="H5714">
        <f>IF('Data R6'!C726="","",'Data R6'!AC726)</f>
        <v/>
      </c>
      <c r="I5714">
        <f>IF('Data R6'!C726="","",COUNTIF('Data R6'!J726,"&gt;0")+COUNTIF('Data R6'!L726,"&gt;0")+COUNTIF('Data R6'!N726,"&gt;0")+COUNTIF('Data R6'!P726,"&gt;0")+COUNTIF('Data R6'!R726,"&gt;0")+COUNTIF('Data R6'!T726,"&gt;0")+COUNTIF('Data R6'!V726,"&gt;0")+COUNTIF('Data R6'!X726,"&gt;0"))</f>
        <v/>
      </c>
      <c r="J5714">
        <f>IF('Data R6'!C726="","",IF((COUNTIF('Data R6'!K726,"&gt;0")+COUNTIF('Data R6'!M726,"&gt;0")+COUNTIF('Data R6'!O726,"&gt;0")+COUNTIF('Data R6'!Q726,"&gt;0")+COUNTIF('Data R6'!S726,"&gt;0")+COUNTIF('Data R6'!U726,"&gt;0")+COUNTIF('Data R6'!W726,"&gt;0")+COUNTIF('Data R6'!Y726,"&gt;0"))&gt;0,1,0))</f>
        <v/>
      </c>
      <c r="M5714" t="inlineStr">
        <is>
          <t>Data R</t>
        </is>
      </c>
    </row>
    <row r="5715">
      <c r="A5715" t="inlineStr">
        <is>
          <t>Regional 6</t>
        </is>
      </c>
      <c r="B5715">
        <f>IF('Data R6'!C727="","",'Data R6'!B727)</f>
        <v/>
      </c>
      <c r="C5715">
        <f>IF('Data R6'!C727="","",'Data R6'!C727)</f>
        <v/>
      </c>
      <c r="D5715">
        <f>IF('Data R6'!C727="","",'Data R6'!D727)</f>
        <v/>
      </c>
      <c r="E5715">
        <f>IF('Data R6'!C727="","",'Data R6'!E727)</f>
        <v/>
      </c>
      <c r="F5715">
        <f>IF('Data R6'!C727="","",'Data R6'!F727)</f>
        <v/>
      </c>
      <c r="G5715">
        <f>IF('Data R6'!C727="","",'Data R6'!AD727)</f>
        <v/>
      </c>
      <c r="H5715">
        <f>IF('Data R6'!C727="","",'Data R6'!AC727)</f>
        <v/>
      </c>
      <c r="I5715">
        <f>IF('Data R6'!C727="","",COUNTIF('Data R6'!J727,"&gt;0")+COUNTIF('Data R6'!L727,"&gt;0")+COUNTIF('Data R6'!N727,"&gt;0")+COUNTIF('Data R6'!P727,"&gt;0")+COUNTIF('Data R6'!R727,"&gt;0")+COUNTIF('Data R6'!T727,"&gt;0")+COUNTIF('Data R6'!V727,"&gt;0")+COUNTIF('Data R6'!X727,"&gt;0"))</f>
        <v/>
      </c>
      <c r="J5715">
        <f>IF('Data R6'!C727="","",IF((COUNTIF('Data R6'!K727,"&gt;0")+COUNTIF('Data R6'!M727,"&gt;0")+COUNTIF('Data R6'!O727,"&gt;0")+COUNTIF('Data R6'!Q727,"&gt;0")+COUNTIF('Data R6'!S727,"&gt;0")+COUNTIF('Data R6'!U727,"&gt;0")+COUNTIF('Data R6'!W727,"&gt;0")+COUNTIF('Data R6'!Y727,"&gt;0"))&gt;0,1,0))</f>
        <v/>
      </c>
      <c r="M5715" t="inlineStr">
        <is>
          <t>Data R</t>
        </is>
      </c>
    </row>
    <row r="5716">
      <c r="A5716" t="inlineStr">
        <is>
          <t>Regional 6</t>
        </is>
      </c>
      <c r="B5716">
        <f>IF('Data R6'!C728="","",'Data R6'!B728)</f>
        <v/>
      </c>
      <c r="C5716">
        <f>IF('Data R6'!C728="","",'Data R6'!C728)</f>
        <v/>
      </c>
      <c r="D5716">
        <f>IF('Data R6'!C728="","",'Data R6'!D728)</f>
        <v/>
      </c>
      <c r="E5716">
        <f>IF('Data R6'!C728="","",'Data R6'!E728)</f>
        <v/>
      </c>
      <c r="F5716">
        <f>IF('Data R6'!C728="","",'Data R6'!F728)</f>
        <v/>
      </c>
      <c r="G5716">
        <f>IF('Data R6'!C728="","",'Data R6'!AD728)</f>
        <v/>
      </c>
      <c r="H5716">
        <f>IF('Data R6'!C728="","",'Data R6'!AC728)</f>
        <v/>
      </c>
      <c r="I5716">
        <f>IF('Data R6'!C728="","",COUNTIF('Data R6'!J728,"&gt;0")+COUNTIF('Data R6'!L728,"&gt;0")+COUNTIF('Data R6'!N728,"&gt;0")+COUNTIF('Data R6'!P728,"&gt;0")+COUNTIF('Data R6'!R728,"&gt;0")+COUNTIF('Data R6'!T728,"&gt;0")+COUNTIF('Data R6'!V728,"&gt;0")+COUNTIF('Data R6'!X728,"&gt;0"))</f>
        <v/>
      </c>
      <c r="J5716">
        <f>IF('Data R6'!C728="","",IF((COUNTIF('Data R6'!K728,"&gt;0")+COUNTIF('Data R6'!M728,"&gt;0")+COUNTIF('Data R6'!O728,"&gt;0")+COUNTIF('Data R6'!Q728,"&gt;0")+COUNTIF('Data R6'!S728,"&gt;0")+COUNTIF('Data R6'!U728,"&gt;0")+COUNTIF('Data R6'!W728,"&gt;0")+COUNTIF('Data R6'!Y728,"&gt;0"))&gt;0,1,0))</f>
        <v/>
      </c>
      <c r="M5716" t="inlineStr">
        <is>
          <t>Data R</t>
        </is>
      </c>
    </row>
    <row r="5717">
      <c r="A5717" t="inlineStr">
        <is>
          <t>Regional 6</t>
        </is>
      </c>
      <c r="B5717">
        <f>IF('Data R6'!C729="","",'Data R6'!B729)</f>
        <v/>
      </c>
      <c r="C5717">
        <f>IF('Data R6'!C729="","",'Data R6'!C729)</f>
        <v/>
      </c>
      <c r="D5717">
        <f>IF('Data R6'!C729="","",'Data R6'!D729)</f>
        <v/>
      </c>
      <c r="E5717">
        <f>IF('Data R6'!C729="","",'Data R6'!E729)</f>
        <v/>
      </c>
      <c r="F5717">
        <f>IF('Data R6'!C729="","",'Data R6'!F729)</f>
        <v/>
      </c>
      <c r="G5717">
        <f>IF('Data R6'!C729="","",'Data R6'!AD729)</f>
        <v/>
      </c>
      <c r="H5717">
        <f>IF('Data R6'!C729="","",'Data R6'!AC729)</f>
        <v/>
      </c>
      <c r="I5717">
        <f>IF('Data R6'!C729="","",COUNTIF('Data R6'!J729,"&gt;0")+COUNTIF('Data R6'!L729,"&gt;0")+COUNTIF('Data R6'!N729,"&gt;0")+COUNTIF('Data R6'!P729,"&gt;0")+COUNTIF('Data R6'!R729,"&gt;0")+COUNTIF('Data R6'!T729,"&gt;0")+COUNTIF('Data R6'!V729,"&gt;0")+COUNTIF('Data R6'!X729,"&gt;0"))</f>
        <v/>
      </c>
      <c r="J5717">
        <f>IF('Data R6'!C729="","",IF((COUNTIF('Data R6'!K729,"&gt;0")+COUNTIF('Data R6'!M729,"&gt;0")+COUNTIF('Data R6'!O729,"&gt;0")+COUNTIF('Data R6'!Q729,"&gt;0")+COUNTIF('Data R6'!S729,"&gt;0")+COUNTIF('Data R6'!U729,"&gt;0")+COUNTIF('Data R6'!W729,"&gt;0")+COUNTIF('Data R6'!Y729,"&gt;0"))&gt;0,1,0))</f>
        <v/>
      </c>
      <c r="M5717" t="inlineStr">
        <is>
          <t>Data R</t>
        </is>
      </c>
    </row>
    <row r="5718">
      <c r="A5718" t="inlineStr">
        <is>
          <t>Regional 6</t>
        </is>
      </c>
      <c r="B5718">
        <f>IF('Data R6'!C730="","",'Data R6'!B730)</f>
        <v/>
      </c>
      <c r="C5718">
        <f>IF('Data R6'!C730="","",'Data R6'!C730)</f>
        <v/>
      </c>
      <c r="D5718">
        <f>IF('Data R6'!C730="","",'Data R6'!D730)</f>
        <v/>
      </c>
      <c r="E5718">
        <f>IF('Data R6'!C730="","",'Data R6'!E730)</f>
        <v/>
      </c>
      <c r="F5718">
        <f>IF('Data R6'!C730="","",'Data R6'!F730)</f>
        <v/>
      </c>
      <c r="G5718">
        <f>IF('Data R6'!C730="","",'Data R6'!AD730)</f>
        <v/>
      </c>
      <c r="H5718">
        <f>IF('Data R6'!C730="","",'Data R6'!AC730)</f>
        <v/>
      </c>
      <c r="I5718">
        <f>IF('Data R6'!C730="","",COUNTIF('Data R6'!J730,"&gt;0")+COUNTIF('Data R6'!L730,"&gt;0")+COUNTIF('Data R6'!N730,"&gt;0")+COUNTIF('Data R6'!P730,"&gt;0")+COUNTIF('Data R6'!R730,"&gt;0")+COUNTIF('Data R6'!T730,"&gt;0")+COUNTIF('Data R6'!V730,"&gt;0")+COUNTIF('Data R6'!X730,"&gt;0"))</f>
        <v/>
      </c>
      <c r="J5718">
        <f>IF('Data R6'!C730="","",IF((COUNTIF('Data R6'!K730,"&gt;0")+COUNTIF('Data R6'!M730,"&gt;0")+COUNTIF('Data R6'!O730,"&gt;0")+COUNTIF('Data R6'!Q730,"&gt;0")+COUNTIF('Data R6'!S730,"&gt;0")+COUNTIF('Data R6'!U730,"&gt;0")+COUNTIF('Data R6'!W730,"&gt;0")+COUNTIF('Data R6'!Y730,"&gt;0"))&gt;0,1,0))</f>
        <v/>
      </c>
      <c r="M5718" t="inlineStr">
        <is>
          <t>Data R</t>
        </is>
      </c>
    </row>
    <row r="5719">
      <c r="A5719" t="inlineStr">
        <is>
          <t>Regional 6</t>
        </is>
      </c>
      <c r="B5719">
        <f>IF('Data R6'!C731="","",'Data R6'!B731)</f>
        <v/>
      </c>
      <c r="C5719">
        <f>IF('Data R6'!C731="","",'Data R6'!C731)</f>
        <v/>
      </c>
      <c r="D5719">
        <f>IF('Data R6'!C731="","",'Data R6'!D731)</f>
        <v/>
      </c>
      <c r="E5719">
        <f>IF('Data R6'!C731="","",'Data R6'!E731)</f>
        <v/>
      </c>
      <c r="F5719">
        <f>IF('Data R6'!C731="","",'Data R6'!F731)</f>
        <v/>
      </c>
      <c r="G5719">
        <f>IF('Data R6'!C731="","",'Data R6'!AD731)</f>
        <v/>
      </c>
      <c r="H5719">
        <f>IF('Data R6'!C731="","",'Data R6'!AC731)</f>
        <v/>
      </c>
      <c r="I5719">
        <f>IF('Data R6'!C731="","",COUNTIF('Data R6'!J731,"&gt;0")+COUNTIF('Data R6'!L731,"&gt;0")+COUNTIF('Data R6'!N731,"&gt;0")+COUNTIF('Data R6'!P731,"&gt;0")+COUNTIF('Data R6'!R731,"&gt;0")+COUNTIF('Data R6'!T731,"&gt;0")+COUNTIF('Data R6'!V731,"&gt;0")+COUNTIF('Data R6'!X731,"&gt;0"))</f>
        <v/>
      </c>
      <c r="J5719">
        <f>IF('Data R6'!C731="","",IF((COUNTIF('Data R6'!K731,"&gt;0")+COUNTIF('Data R6'!M731,"&gt;0")+COUNTIF('Data R6'!O731,"&gt;0")+COUNTIF('Data R6'!Q731,"&gt;0")+COUNTIF('Data R6'!S731,"&gt;0")+COUNTIF('Data R6'!U731,"&gt;0")+COUNTIF('Data R6'!W731,"&gt;0")+COUNTIF('Data R6'!Y731,"&gt;0"))&gt;0,1,0))</f>
        <v/>
      </c>
      <c r="M5719" t="inlineStr">
        <is>
          <t>Data R</t>
        </is>
      </c>
    </row>
    <row r="5720">
      <c r="A5720" t="inlineStr">
        <is>
          <t>Regional 6</t>
        </is>
      </c>
      <c r="B5720">
        <f>IF('Data R6'!C732="","",'Data R6'!B732)</f>
        <v/>
      </c>
      <c r="C5720">
        <f>IF('Data R6'!C732="","",'Data R6'!C732)</f>
        <v/>
      </c>
      <c r="D5720">
        <f>IF('Data R6'!C732="","",'Data R6'!D732)</f>
        <v/>
      </c>
      <c r="E5720">
        <f>IF('Data R6'!C732="","",'Data R6'!E732)</f>
        <v/>
      </c>
      <c r="F5720">
        <f>IF('Data R6'!C732="","",'Data R6'!F732)</f>
        <v/>
      </c>
      <c r="G5720">
        <f>IF('Data R6'!C732="","",'Data R6'!AD732)</f>
        <v/>
      </c>
      <c r="H5720">
        <f>IF('Data R6'!C732="","",'Data R6'!AC732)</f>
        <v/>
      </c>
      <c r="I5720">
        <f>IF('Data R6'!C732="","",COUNTIF('Data R6'!J732,"&gt;0")+COUNTIF('Data R6'!L732,"&gt;0")+COUNTIF('Data R6'!N732,"&gt;0")+COUNTIF('Data R6'!P732,"&gt;0")+COUNTIF('Data R6'!R732,"&gt;0")+COUNTIF('Data R6'!T732,"&gt;0")+COUNTIF('Data R6'!V732,"&gt;0")+COUNTIF('Data R6'!X732,"&gt;0"))</f>
        <v/>
      </c>
      <c r="J5720">
        <f>IF('Data R6'!C732="","",IF((COUNTIF('Data R6'!K732,"&gt;0")+COUNTIF('Data R6'!M732,"&gt;0")+COUNTIF('Data R6'!O732,"&gt;0")+COUNTIF('Data R6'!Q732,"&gt;0")+COUNTIF('Data R6'!S732,"&gt;0")+COUNTIF('Data R6'!U732,"&gt;0")+COUNTIF('Data R6'!W732,"&gt;0")+COUNTIF('Data R6'!Y732,"&gt;0"))&gt;0,1,0))</f>
        <v/>
      </c>
      <c r="M5720" t="inlineStr">
        <is>
          <t>Data R</t>
        </is>
      </c>
    </row>
    <row r="5721">
      <c r="A5721" t="inlineStr">
        <is>
          <t>Regional 6</t>
        </is>
      </c>
      <c r="B5721">
        <f>IF('Data R6'!C733="","",'Data R6'!B733)</f>
        <v/>
      </c>
      <c r="C5721">
        <f>IF('Data R6'!C733="","",'Data R6'!C733)</f>
        <v/>
      </c>
      <c r="D5721">
        <f>IF('Data R6'!C733="","",'Data R6'!D733)</f>
        <v/>
      </c>
      <c r="E5721">
        <f>IF('Data R6'!C733="","",'Data R6'!E733)</f>
        <v/>
      </c>
      <c r="F5721">
        <f>IF('Data R6'!C733="","",'Data R6'!F733)</f>
        <v/>
      </c>
      <c r="G5721">
        <f>IF('Data R6'!C733="","",'Data R6'!AD733)</f>
        <v/>
      </c>
      <c r="H5721">
        <f>IF('Data R6'!C733="","",'Data R6'!AC733)</f>
        <v/>
      </c>
      <c r="I5721">
        <f>IF('Data R6'!C733="","",COUNTIF('Data R6'!J733,"&gt;0")+COUNTIF('Data R6'!L733,"&gt;0")+COUNTIF('Data R6'!N733,"&gt;0")+COUNTIF('Data R6'!P733,"&gt;0")+COUNTIF('Data R6'!R733,"&gt;0")+COUNTIF('Data R6'!T733,"&gt;0")+COUNTIF('Data R6'!V733,"&gt;0")+COUNTIF('Data R6'!X733,"&gt;0"))</f>
        <v/>
      </c>
      <c r="J5721">
        <f>IF('Data R6'!C733="","",IF((COUNTIF('Data R6'!K733,"&gt;0")+COUNTIF('Data R6'!M733,"&gt;0")+COUNTIF('Data R6'!O733,"&gt;0")+COUNTIF('Data R6'!Q733,"&gt;0")+COUNTIF('Data R6'!S733,"&gt;0")+COUNTIF('Data R6'!U733,"&gt;0")+COUNTIF('Data R6'!W733,"&gt;0")+COUNTIF('Data R6'!Y733,"&gt;0"))&gt;0,1,0))</f>
        <v/>
      </c>
      <c r="M5721" t="inlineStr">
        <is>
          <t>Data R</t>
        </is>
      </c>
    </row>
    <row r="5722">
      <c r="A5722" t="inlineStr">
        <is>
          <t>Regional 6</t>
        </is>
      </c>
      <c r="B5722">
        <f>IF('Data R6'!C734="","",'Data R6'!B734)</f>
        <v/>
      </c>
      <c r="C5722">
        <f>IF('Data R6'!C734="","",'Data R6'!C734)</f>
        <v/>
      </c>
      <c r="D5722">
        <f>IF('Data R6'!C734="","",'Data R6'!D734)</f>
        <v/>
      </c>
      <c r="E5722">
        <f>IF('Data R6'!C734="","",'Data R6'!E734)</f>
        <v/>
      </c>
      <c r="F5722">
        <f>IF('Data R6'!C734="","",'Data R6'!F734)</f>
        <v/>
      </c>
      <c r="G5722">
        <f>IF('Data R6'!C734="","",'Data R6'!AD734)</f>
        <v/>
      </c>
      <c r="H5722">
        <f>IF('Data R6'!C734="","",'Data R6'!AC734)</f>
        <v/>
      </c>
      <c r="I5722">
        <f>IF('Data R6'!C734="","",COUNTIF('Data R6'!J734,"&gt;0")+COUNTIF('Data R6'!L734,"&gt;0")+COUNTIF('Data R6'!N734,"&gt;0")+COUNTIF('Data R6'!P734,"&gt;0")+COUNTIF('Data R6'!R734,"&gt;0")+COUNTIF('Data R6'!T734,"&gt;0")+COUNTIF('Data R6'!V734,"&gt;0")+COUNTIF('Data R6'!X734,"&gt;0"))</f>
        <v/>
      </c>
      <c r="J5722">
        <f>IF('Data R6'!C734="","",IF((COUNTIF('Data R6'!K734,"&gt;0")+COUNTIF('Data R6'!M734,"&gt;0")+COUNTIF('Data R6'!O734,"&gt;0")+COUNTIF('Data R6'!Q734,"&gt;0")+COUNTIF('Data R6'!S734,"&gt;0")+COUNTIF('Data R6'!U734,"&gt;0")+COUNTIF('Data R6'!W734,"&gt;0")+COUNTIF('Data R6'!Y734,"&gt;0"))&gt;0,1,0))</f>
        <v/>
      </c>
      <c r="M5722" t="inlineStr">
        <is>
          <t>Data R</t>
        </is>
      </c>
    </row>
    <row r="5723">
      <c r="A5723" t="inlineStr">
        <is>
          <t>Regional 6</t>
        </is>
      </c>
      <c r="B5723">
        <f>IF('Data R6'!C735="","",'Data R6'!B735)</f>
        <v/>
      </c>
      <c r="C5723">
        <f>IF('Data R6'!C735="","",'Data R6'!C735)</f>
        <v/>
      </c>
      <c r="D5723">
        <f>IF('Data R6'!C735="","",'Data R6'!D735)</f>
        <v/>
      </c>
      <c r="E5723">
        <f>IF('Data R6'!C735="","",'Data R6'!E735)</f>
        <v/>
      </c>
      <c r="F5723">
        <f>IF('Data R6'!C735="","",'Data R6'!F735)</f>
        <v/>
      </c>
      <c r="G5723">
        <f>IF('Data R6'!C735="","",'Data R6'!AD735)</f>
        <v/>
      </c>
      <c r="H5723">
        <f>IF('Data R6'!C735="","",'Data R6'!AC735)</f>
        <v/>
      </c>
      <c r="I5723">
        <f>IF('Data R6'!C735="","",COUNTIF('Data R6'!J735,"&gt;0")+COUNTIF('Data R6'!L735,"&gt;0")+COUNTIF('Data R6'!N735,"&gt;0")+COUNTIF('Data R6'!P735,"&gt;0")+COUNTIF('Data R6'!R735,"&gt;0")+COUNTIF('Data R6'!T735,"&gt;0")+COUNTIF('Data R6'!V735,"&gt;0")+COUNTIF('Data R6'!X735,"&gt;0"))</f>
        <v/>
      </c>
      <c r="J5723">
        <f>IF('Data R6'!C735="","",IF((COUNTIF('Data R6'!K735,"&gt;0")+COUNTIF('Data R6'!M735,"&gt;0")+COUNTIF('Data R6'!O735,"&gt;0")+COUNTIF('Data R6'!Q735,"&gt;0")+COUNTIF('Data R6'!S735,"&gt;0")+COUNTIF('Data R6'!U735,"&gt;0")+COUNTIF('Data R6'!W735,"&gt;0")+COUNTIF('Data R6'!Y735,"&gt;0"))&gt;0,1,0))</f>
        <v/>
      </c>
      <c r="M5723" t="inlineStr">
        <is>
          <t>Data R</t>
        </is>
      </c>
    </row>
    <row r="5724">
      <c r="A5724" t="inlineStr">
        <is>
          <t>Regional 6</t>
        </is>
      </c>
      <c r="B5724">
        <f>IF('Data R6'!C736="","",'Data R6'!B736)</f>
        <v/>
      </c>
      <c r="C5724">
        <f>IF('Data R6'!C736="","",'Data R6'!C736)</f>
        <v/>
      </c>
      <c r="D5724">
        <f>IF('Data R6'!C736="","",'Data R6'!D736)</f>
        <v/>
      </c>
      <c r="E5724">
        <f>IF('Data R6'!C736="","",'Data R6'!E736)</f>
        <v/>
      </c>
      <c r="F5724">
        <f>IF('Data R6'!C736="","",'Data R6'!F736)</f>
        <v/>
      </c>
      <c r="G5724">
        <f>IF('Data R6'!C736="","",'Data R6'!AD736)</f>
        <v/>
      </c>
      <c r="H5724">
        <f>IF('Data R6'!C736="","",'Data R6'!AC736)</f>
        <v/>
      </c>
      <c r="I5724">
        <f>IF('Data R6'!C736="","",COUNTIF('Data R6'!J736,"&gt;0")+COUNTIF('Data R6'!L736,"&gt;0")+COUNTIF('Data R6'!N736,"&gt;0")+COUNTIF('Data R6'!P736,"&gt;0")+COUNTIF('Data R6'!R736,"&gt;0")+COUNTIF('Data R6'!T736,"&gt;0")+COUNTIF('Data R6'!V736,"&gt;0")+COUNTIF('Data R6'!X736,"&gt;0"))</f>
        <v/>
      </c>
      <c r="J5724">
        <f>IF('Data R6'!C736="","",IF((COUNTIF('Data R6'!K736,"&gt;0")+COUNTIF('Data R6'!M736,"&gt;0")+COUNTIF('Data R6'!O736,"&gt;0")+COUNTIF('Data R6'!Q736,"&gt;0")+COUNTIF('Data R6'!S736,"&gt;0")+COUNTIF('Data R6'!U736,"&gt;0")+COUNTIF('Data R6'!W736,"&gt;0")+COUNTIF('Data R6'!Y736,"&gt;0"))&gt;0,1,0))</f>
        <v/>
      </c>
      <c r="M5724" t="inlineStr">
        <is>
          <t>Data R</t>
        </is>
      </c>
    </row>
    <row r="5725">
      <c r="A5725" t="inlineStr">
        <is>
          <t>Regional 6</t>
        </is>
      </c>
      <c r="B5725">
        <f>IF('Data R6'!C737="","",'Data R6'!B737)</f>
        <v/>
      </c>
      <c r="C5725">
        <f>IF('Data R6'!C737="","",'Data R6'!C737)</f>
        <v/>
      </c>
      <c r="D5725">
        <f>IF('Data R6'!C737="","",'Data R6'!D737)</f>
        <v/>
      </c>
      <c r="E5725">
        <f>IF('Data R6'!C737="","",'Data R6'!E737)</f>
        <v/>
      </c>
      <c r="F5725">
        <f>IF('Data R6'!C737="","",'Data R6'!F737)</f>
        <v/>
      </c>
      <c r="G5725">
        <f>IF('Data R6'!C737="","",'Data R6'!AD737)</f>
        <v/>
      </c>
      <c r="H5725">
        <f>IF('Data R6'!C737="","",'Data R6'!AC737)</f>
        <v/>
      </c>
      <c r="I5725">
        <f>IF('Data R6'!C737="","",COUNTIF('Data R6'!J737,"&gt;0")+COUNTIF('Data R6'!L737,"&gt;0")+COUNTIF('Data R6'!N737,"&gt;0")+COUNTIF('Data R6'!P737,"&gt;0")+COUNTIF('Data R6'!R737,"&gt;0")+COUNTIF('Data R6'!T737,"&gt;0")+COUNTIF('Data R6'!V737,"&gt;0")+COUNTIF('Data R6'!X737,"&gt;0"))</f>
        <v/>
      </c>
      <c r="J5725">
        <f>IF('Data R6'!C737="","",IF((COUNTIF('Data R6'!K737,"&gt;0")+COUNTIF('Data R6'!M737,"&gt;0")+COUNTIF('Data R6'!O737,"&gt;0")+COUNTIF('Data R6'!Q737,"&gt;0")+COUNTIF('Data R6'!S737,"&gt;0")+COUNTIF('Data R6'!U737,"&gt;0")+COUNTIF('Data R6'!W737,"&gt;0")+COUNTIF('Data R6'!Y737,"&gt;0"))&gt;0,1,0))</f>
        <v/>
      </c>
      <c r="M5725" t="inlineStr">
        <is>
          <t>Data R</t>
        </is>
      </c>
    </row>
    <row r="5726">
      <c r="A5726" t="inlineStr">
        <is>
          <t>Regional 6</t>
        </is>
      </c>
      <c r="B5726">
        <f>IF('Data R6'!C738="","",'Data R6'!B738)</f>
        <v/>
      </c>
      <c r="C5726">
        <f>IF('Data R6'!C738="","",'Data R6'!C738)</f>
        <v/>
      </c>
      <c r="D5726">
        <f>IF('Data R6'!C738="","",'Data R6'!D738)</f>
        <v/>
      </c>
      <c r="E5726">
        <f>IF('Data R6'!C738="","",'Data R6'!E738)</f>
        <v/>
      </c>
      <c r="F5726">
        <f>IF('Data R6'!C738="","",'Data R6'!F738)</f>
        <v/>
      </c>
      <c r="G5726">
        <f>IF('Data R6'!C738="","",'Data R6'!AD738)</f>
        <v/>
      </c>
      <c r="H5726">
        <f>IF('Data R6'!C738="","",'Data R6'!AC738)</f>
        <v/>
      </c>
      <c r="I5726">
        <f>IF('Data R6'!C738="","",COUNTIF('Data R6'!J738,"&gt;0")+COUNTIF('Data R6'!L738,"&gt;0")+COUNTIF('Data R6'!N738,"&gt;0")+COUNTIF('Data R6'!P738,"&gt;0")+COUNTIF('Data R6'!R738,"&gt;0")+COUNTIF('Data R6'!T738,"&gt;0")+COUNTIF('Data R6'!V738,"&gt;0")+COUNTIF('Data R6'!X738,"&gt;0"))</f>
        <v/>
      </c>
      <c r="J5726">
        <f>IF('Data R6'!C738="","",IF((COUNTIF('Data R6'!K738,"&gt;0")+COUNTIF('Data R6'!M738,"&gt;0")+COUNTIF('Data R6'!O738,"&gt;0")+COUNTIF('Data R6'!Q738,"&gt;0")+COUNTIF('Data R6'!S738,"&gt;0")+COUNTIF('Data R6'!U738,"&gt;0")+COUNTIF('Data R6'!W738,"&gt;0")+COUNTIF('Data R6'!Y738,"&gt;0"))&gt;0,1,0))</f>
        <v/>
      </c>
      <c r="M5726" t="inlineStr">
        <is>
          <t>Data R</t>
        </is>
      </c>
    </row>
    <row r="5727">
      <c r="A5727" t="inlineStr">
        <is>
          <t>Regional 6</t>
        </is>
      </c>
      <c r="B5727">
        <f>IF('Data R6'!C739="","",'Data R6'!B739)</f>
        <v/>
      </c>
      <c r="C5727">
        <f>IF('Data R6'!C739="","",'Data R6'!C739)</f>
        <v/>
      </c>
      <c r="D5727">
        <f>IF('Data R6'!C739="","",'Data R6'!D739)</f>
        <v/>
      </c>
      <c r="E5727">
        <f>IF('Data R6'!C739="","",'Data R6'!E739)</f>
        <v/>
      </c>
      <c r="F5727">
        <f>IF('Data R6'!C739="","",'Data R6'!F739)</f>
        <v/>
      </c>
      <c r="G5727">
        <f>IF('Data R6'!C739="","",'Data R6'!AD739)</f>
        <v/>
      </c>
      <c r="H5727">
        <f>IF('Data R6'!C739="","",'Data R6'!AC739)</f>
        <v/>
      </c>
      <c r="I5727">
        <f>IF('Data R6'!C739="","",COUNTIF('Data R6'!J739,"&gt;0")+COUNTIF('Data R6'!L739,"&gt;0")+COUNTIF('Data R6'!N739,"&gt;0")+COUNTIF('Data R6'!P739,"&gt;0")+COUNTIF('Data R6'!R739,"&gt;0")+COUNTIF('Data R6'!T739,"&gt;0")+COUNTIF('Data R6'!V739,"&gt;0")+COUNTIF('Data R6'!X739,"&gt;0"))</f>
        <v/>
      </c>
      <c r="J5727">
        <f>IF('Data R6'!C739="","",IF((COUNTIF('Data R6'!K739,"&gt;0")+COUNTIF('Data R6'!M739,"&gt;0")+COUNTIF('Data R6'!O739,"&gt;0")+COUNTIF('Data R6'!Q739,"&gt;0")+COUNTIF('Data R6'!S739,"&gt;0")+COUNTIF('Data R6'!U739,"&gt;0")+COUNTIF('Data R6'!W739,"&gt;0")+COUNTIF('Data R6'!Y739,"&gt;0"))&gt;0,1,0))</f>
        <v/>
      </c>
      <c r="M5727" t="inlineStr">
        <is>
          <t>Data R</t>
        </is>
      </c>
    </row>
    <row r="5728">
      <c r="A5728" t="inlineStr">
        <is>
          <t>Regional 6</t>
        </is>
      </c>
      <c r="B5728">
        <f>IF('Data R6'!C740="","",'Data R6'!B740)</f>
        <v/>
      </c>
      <c r="C5728">
        <f>IF('Data R6'!C740="","",'Data R6'!C740)</f>
        <v/>
      </c>
      <c r="D5728">
        <f>IF('Data R6'!C740="","",'Data R6'!D740)</f>
        <v/>
      </c>
      <c r="E5728">
        <f>IF('Data R6'!C740="","",'Data R6'!E740)</f>
        <v/>
      </c>
      <c r="F5728">
        <f>IF('Data R6'!C740="","",'Data R6'!F740)</f>
        <v/>
      </c>
      <c r="G5728">
        <f>IF('Data R6'!C740="","",'Data R6'!AD740)</f>
        <v/>
      </c>
      <c r="H5728">
        <f>IF('Data R6'!C740="","",'Data R6'!AC740)</f>
        <v/>
      </c>
      <c r="I5728">
        <f>IF('Data R6'!C740="","",COUNTIF('Data R6'!J740,"&gt;0")+COUNTIF('Data R6'!L740,"&gt;0")+COUNTIF('Data R6'!N740,"&gt;0")+COUNTIF('Data R6'!P740,"&gt;0")+COUNTIF('Data R6'!R740,"&gt;0")+COUNTIF('Data R6'!T740,"&gt;0")+COUNTIF('Data R6'!V740,"&gt;0")+COUNTIF('Data R6'!X740,"&gt;0"))</f>
        <v/>
      </c>
      <c r="J5728">
        <f>IF('Data R6'!C740="","",IF((COUNTIF('Data R6'!K740,"&gt;0")+COUNTIF('Data R6'!M740,"&gt;0")+COUNTIF('Data R6'!O740,"&gt;0")+COUNTIF('Data R6'!Q740,"&gt;0")+COUNTIF('Data R6'!S740,"&gt;0")+COUNTIF('Data R6'!U740,"&gt;0")+COUNTIF('Data R6'!W740,"&gt;0")+COUNTIF('Data R6'!Y740,"&gt;0"))&gt;0,1,0))</f>
        <v/>
      </c>
      <c r="M5728" t="inlineStr">
        <is>
          <t>Data R</t>
        </is>
      </c>
    </row>
    <row r="5729">
      <c r="A5729" t="inlineStr">
        <is>
          <t>Regional 6</t>
        </is>
      </c>
      <c r="B5729">
        <f>IF('Data R6'!C741="","",'Data R6'!B741)</f>
        <v/>
      </c>
      <c r="C5729">
        <f>IF('Data R6'!C741="","",'Data R6'!C741)</f>
        <v/>
      </c>
      <c r="D5729">
        <f>IF('Data R6'!C741="","",'Data R6'!D741)</f>
        <v/>
      </c>
      <c r="E5729">
        <f>IF('Data R6'!C741="","",'Data R6'!E741)</f>
        <v/>
      </c>
      <c r="F5729">
        <f>IF('Data R6'!C741="","",'Data R6'!F741)</f>
        <v/>
      </c>
      <c r="G5729">
        <f>IF('Data R6'!C741="","",'Data R6'!AD741)</f>
        <v/>
      </c>
      <c r="H5729">
        <f>IF('Data R6'!C741="","",'Data R6'!AC741)</f>
        <v/>
      </c>
      <c r="I5729">
        <f>IF('Data R6'!C741="","",COUNTIF('Data R6'!J741,"&gt;0")+COUNTIF('Data R6'!L741,"&gt;0")+COUNTIF('Data R6'!N741,"&gt;0")+COUNTIF('Data R6'!P741,"&gt;0")+COUNTIF('Data R6'!R741,"&gt;0")+COUNTIF('Data R6'!T741,"&gt;0")+COUNTIF('Data R6'!V741,"&gt;0")+COUNTIF('Data R6'!X741,"&gt;0"))</f>
        <v/>
      </c>
      <c r="J5729">
        <f>IF('Data R6'!C741="","",IF((COUNTIF('Data R6'!K741,"&gt;0")+COUNTIF('Data R6'!M741,"&gt;0")+COUNTIF('Data R6'!O741,"&gt;0")+COUNTIF('Data R6'!Q741,"&gt;0")+COUNTIF('Data R6'!S741,"&gt;0")+COUNTIF('Data R6'!U741,"&gt;0")+COUNTIF('Data R6'!W741,"&gt;0")+COUNTIF('Data R6'!Y741,"&gt;0"))&gt;0,1,0))</f>
        <v/>
      </c>
      <c r="M5729" t="inlineStr">
        <is>
          <t>Data R</t>
        </is>
      </c>
    </row>
    <row r="5730">
      <c r="A5730" t="inlineStr">
        <is>
          <t>Regional 6</t>
        </is>
      </c>
      <c r="B5730">
        <f>IF('Data R6'!C742="","",'Data R6'!B742)</f>
        <v/>
      </c>
      <c r="C5730">
        <f>IF('Data R6'!C742="","",'Data R6'!C742)</f>
        <v/>
      </c>
      <c r="D5730">
        <f>IF('Data R6'!C742="","",'Data R6'!D742)</f>
        <v/>
      </c>
      <c r="E5730">
        <f>IF('Data R6'!C742="","",'Data R6'!E742)</f>
        <v/>
      </c>
      <c r="F5730">
        <f>IF('Data R6'!C742="","",'Data R6'!F742)</f>
        <v/>
      </c>
      <c r="G5730">
        <f>IF('Data R6'!C742="","",'Data R6'!AD742)</f>
        <v/>
      </c>
      <c r="H5730">
        <f>IF('Data R6'!C742="","",'Data R6'!AC742)</f>
        <v/>
      </c>
      <c r="I5730">
        <f>IF('Data R6'!C742="","",COUNTIF('Data R6'!J742,"&gt;0")+COUNTIF('Data R6'!L742,"&gt;0")+COUNTIF('Data R6'!N742,"&gt;0")+COUNTIF('Data R6'!P742,"&gt;0")+COUNTIF('Data R6'!R742,"&gt;0")+COUNTIF('Data R6'!T742,"&gt;0")+COUNTIF('Data R6'!V742,"&gt;0")+COUNTIF('Data R6'!X742,"&gt;0"))</f>
        <v/>
      </c>
      <c r="J5730">
        <f>IF('Data R6'!C742="","",IF((COUNTIF('Data R6'!K742,"&gt;0")+COUNTIF('Data R6'!M742,"&gt;0")+COUNTIF('Data R6'!O742,"&gt;0")+COUNTIF('Data R6'!Q742,"&gt;0")+COUNTIF('Data R6'!S742,"&gt;0")+COUNTIF('Data R6'!U742,"&gt;0")+COUNTIF('Data R6'!W742,"&gt;0")+COUNTIF('Data R6'!Y742,"&gt;0"))&gt;0,1,0))</f>
        <v/>
      </c>
      <c r="M5730" t="inlineStr">
        <is>
          <t>Data R</t>
        </is>
      </c>
    </row>
    <row r="5731">
      <c r="A5731" t="inlineStr">
        <is>
          <t>Regional 6</t>
        </is>
      </c>
      <c r="B5731">
        <f>IF('Data R6'!C743="","",'Data R6'!B743)</f>
        <v/>
      </c>
      <c r="C5731">
        <f>IF('Data R6'!C743="","",'Data R6'!C743)</f>
        <v/>
      </c>
      <c r="D5731">
        <f>IF('Data R6'!C743="","",'Data R6'!D743)</f>
        <v/>
      </c>
      <c r="E5731">
        <f>IF('Data R6'!C743="","",'Data R6'!E743)</f>
        <v/>
      </c>
      <c r="F5731">
        <f>IF('Data R6'!C743="","",'Data R6'!F743)</f>
        <v/>
      </c>
      <c r="G5731">
        <f>IF('Data R6'!C743="","",'Data R6'!AD743)</f>
        <v/>
      </c>
      <c r="H5731">
        <f>IF('Data R6'!C743="","",'Data R6'!AC743)</f>
        <v/>
      </c>
      <c r="I5731">
        <f>IF('Data R6'!C743="","",COUNTIF('Data R6'!J743,"&gt;0")+COUNTIF('Data R6'!L743,"&gt;0")+COUNTIF('Data R6'!N743,"&gt;0")+COUNTIF('Data R6'!P743,"&gt;0")+COUNTIF('Data R6'!R743,"&gt;0")+COUNTIF('Data R6'!T743,"&gt;0")+COUNTIF('Data R6'!V743,"&gt;0")+COUNTIF('Data R6'!X743,"&gt;0"))</f>
        <v/>
      </c>
      <c r="J5731">
        <f>IF('Data R6'!C743="","",IF((COUNTIF('Data R6'!K743,"&gt;0")+COUNTIF('Data R6'!M743,"&gt;0")+COUNTIF('Data R6'!O743,"&gt;0")+COUNTIF('Data R6'!Q743,"&gt;0")+COUNTIF('Data R6'!S743,"&gt;0")+COUNTIF('Data R6'!U743,"&gt;0")+COUNTIF('Data R6'!W743,"&gt;0")+COUNTIF('Data R6'!Y743,"&gt;0"))&gt;0,1,0))</f>
        <v/>
      </c>
      <c r="M5731" t="inlineStr">
        <is>
          <t>Data R</t>
        </is>
      </c>
    </row>
    <row r="5732">
      <c r="A5732" t="inlineStr">
        <is>
          <t>Regional 6</t>
        </is>
      </c>
      <c r="B5732">
        <f>IF('Data R6'!C744="","",'Data R6'!B744)</f>
        <v/>
      </c>
      <c r="C5732">
        <f>IF('Data R6'!C744="","",'Data R6'!C744)</f>
        <v/>
      </c>
      <c r="D5732">
        <f>IF('Data R6'!C744="","",'Data R6'!D744)</f>
        <v/>
      </c>
      <c r="E5732">
        <f>IF('Data R6'!C744="","",'Data R6'!E744)</f>
        <v/>
      </c>
      <c r="F5732">
        <f>IF('Data R6'!C744="","",'Data R6'!F744)</f>
        <v/>
      </c>
      <c r="G5732">
        <f>IF('Data R6'!C744="","",'Data R6'!AD744)</f>
        <v/>
      </c>
      <c r="H5732">
        <f>IF('Data R6'!C744="","",'Data R6'!AC744)</f>
        <v/>
      </c>
      <c r="I5732">
        <f>IF('Data R6'!C744="","",COUNTIF('Data R6'!J744,"&gt;0")+COUNTIF('Data R6'!L744,"&gt;0")+COUNTIF('Data R6'!N744,"&gt;0")+COUNTIF('Data R6'!P744,"&gt;0")+COUNTIF('Data R6'!R744,"&gt;0")+COUNTIF('Data R6'!T744,"&gt;0")+COUNTIF('Data R6'!V744,"&gt;0")+COUNTIF('Data R6'!X744,"&gt;0"))</f>
        <v/>
      </c>
      <c r="J5732">
        <f>IF('Data R6'!C744="","",IF((COUNTIF('Data R6'!K744,"&gt;0")+COUNTIF('Data R6'!M744,"&gt;0")+COUNTIF('Data R6'!O744,"&gt;0")+COUNTIF('Data R6'!Q744,"&gt;0")+COUNTIF('Data R6'!S744,"&gt;0")+COUNTIF('Data R6'!U744,"&gt;0")+COUNTIF('Data R6'!W744,"&gt;0")+COUNTIF('Data R6'!Y744,"&gt;0"))&gt;0,1,0))</f>
        <v/>
      </c>
      <c r="M5732" t="inlineStr">
        <is>
          <t>Data R</t>
        </is>
      </c>
    </row>
    <row r="5733">
      <c r="A5733" t="inlineStr">
        <is>
          <t>Regional 6</t>
        </is>
      </c>
      <c r="B5733">
        <f>IF('Data R6'!C745="","",'Data R6'!B745)</f>
        <v/>
      </c>
      <c r="C5733">
        <f>IF('Data R6'!C745="","",'Data R6'!C745)</f>
        <v/>
      </c>
      <c r="D5733">
        <f>IF('Data R6'!C745="","",'Data R6'!D745)</f>
        <v/>
      </c>
      <c r="E5733">
        <f>IF('Data R6'!C745="","",'Data R6'!E745)</f>
        <v/>
      </c>
      <c r="F5733">
        <f>IF('Data R6'!C745="","",'Data R6'!F745)</f>
        <v/>
      </c>
      <c r="G5733">
        <f>IF('Data R6'!C745="","",'Data R6'!AD745)</f>
        <v/>
      </c>
      <c r="H5733">
        <f>IF('Data R6'!C745="","",'Data R6'!AC745)</f>
        <v/>
      </c>
      <c r="I5733">
        <f>IF('Data R6'!C745="","",COUNTIF('Data R6'!J745,"&gt;0")+COUNTIF('Data R6'!L745,"&gt;0")+COUNTIF('Data R6'!N745,"&gt;0")+COUNTIF('Data R6'!P745,"&gt;0")+COUNTIF('Data R6'!R745,"&gt;0")+COUNTIF('Data R6'!T745,"&gt;0")+COUNTIF('Data R6'!V745,"&gt;0")+COUNTIF('Data R6'!X745,"&gt;0"))</f>
        <v/>
      </c>
      <c r="J5733">
        <f>IF('Data R6'!C745="","",IF((COUNTIF('Data R6'!K745,"&gt;0")+COUNTIF('Data R6'!M745,"&gt;0")+COUNTIF('Data R6'!O745,"&gt;0")+COUNTIF('Data R6'!Q745,"&gt;0")+COUNTIF('Data R6'!S745,"&gt;0")+COUNTIF('Data R6'!U745,"&gt;0")+COUNTIF('Data R6'!W745,"&gt;0")+COUNTIF('Data R6'!Y745,"&gt;0"))&gt;0,1,0))</f>
        <v/>
      </c>
      <c r="M5733" t="inlineStr">
        <is>
          <t>Data R</t>
        </is>
      </c>
    </row>
    <row r="5734">
      <c r="A5734" t="inlineStr">
        <is>
          <t>Regional 6</t>
        </is>
      </c>
      <c r="B5734">
        <f>IF('Data R6'!C746="","",'Data R6'!B746)</f>
        <v/>
      </c>
      <c r="C5734">
        <f>IF('Data R6'!C746="","",'Data R6'!C746)</f>
        <v/>
      </c>
      <c r="D5734">
        <f>IF('Data R6'!C746="","",'Data R6'!D746)</f>
        <v/>
      </c>
      <c r="E5734">
        <f>IF('Data R6'!C746="","",'Data R6'!E746)</f>
        <v/>
      </c>
      <c r="F5734">
        <f>IF('Data R6'!C746="","",'Data R6'!F746)</f>
        <v/>
      </c>
      <c r="G5734">
        <f>IF('Data R6'!C746="","",'Data R6'!AD746)</f>
        <v/>
      </c>
      <c r="H5734">
        <f>IF('Data R6'!C746="","",'Data R6'!AC746)</f>
        <v/>
      </c>
      <c r="I5734">
        <f>IF('Data R6'!C746="","",COUNTIF('Data R6'!J746,"&gt;0")+COUNTIF('Data R6'!L746,"&gt;0")+COUNTIF('Data R6'!N746,"&gt;0")+COUNTIF('Data R6'!P746,"&gt;0")+COUNTIF('Data R6'!R746,"&gt;0")+COUNTIF('Data R6'!T746,"&gt;0")+COUNTIF('Data R6'!V746,"&gt;0")+COUNTIF('Data R6'!X746,"&gt;0"))</f>
        <v/>
      </c>
      <c r="J5734">
        <f>IF('Data R6'!C746="","",IF((COUNTIF('Data R6'!K746,"&gt;0")+COUNTIF('Data R6'!M746,"&gt;0")+COUNTIF('Data R6'!O746,"&gt;0")+COUNTIF('Data R6'!Q746,"&gt;0")+COUNTIF('Data R6'!S746,"&gt;0")+COUNTIF('Data R6'!U746,"&gt;0")+COUNTIF('Data R6'!W746,"&gt;0")+COUNTIF('Data R6'!Y746,"&gt;0"))&gt;0,1,0))</f>
        <v/>
      </c>
      <c r="M5734" t="inlineStr">
        <is>
          <t>Data R</t>
        </is>
      </c>
    </row>
    <row r="5735">
      <c r="A5735" t="inlineStr">
        <is>
          <t>Regional 6</t>
        </is>
      </c>
      <c r="B5735">
        <f>IF('Data R6'!C747="","",'Data R6'!B747)</f>
        <v/>
      </c>
      <c r="C5735">
        <f>IF('Data R6'!C747="","",'Data R6'!C747)</f>
        <v/>
      </c>
      <c r="D5735">
        <f>IF('Data R6'!C747="","",'Data R6'!D747)</f>
        <v/>
      </c>
      <c r="E5735">
        <f>IF('Data R6'!C747="","",'Data R6'!E747)</f>
        <v/>
      </c>
      <c r="F5735">
        <f>IF('Data R6'!C747="","",'Data R6'!F747)</f>
        <v/>
      </c>
      <c r="G5735">
        <f>IF('Data R6'!C747="","",'Data R6'!AD747)</f>
        <v/>
      </c>
      <c r="H5735">
        <f>IF('Data R6'!C747="","",'Data R6'!AC747)</f>
        <v/>
      </c>
      <c r="I5735">
        <f>IF('Data R6'!C747="","",COUNTIF('Data R6'!J747,"&gt;0")+COUNTIF('Data R6'!L747,"&gt;0")+COUNTIF('Data R6'!N747,"&gt;0")+COUNTIF('Data R6'!P747,"&gt;0")+COUNTIF('Data R6'!R747,"&gt;0")+COUNTIF('Data R6'!T747,"&gt;0")+COUNTIF('Data R6'!V747,"&gt;0")+COUNTIF('Data R6'!X747,"&gt;0"))</f>
        <v/>
      </c>
      <c r="J5735">
        <f>IF('Data R6'!C747="","",IF((COUNTIF('Data R6'!K747,"&gt;0")+COUNTIF('Data R6'!M747,"&gt;0")+COUNTIF('Data R6'!O747,"&gt;0")+COUNTIF('Data R6'!Q747,"&gt;0")+COUNTIF('Data R6'!S747,"&gt;0")+COUNTIF('Data R6'!U747,"&gt;0")+COUNTIF('Data R6'!W747,"&gt;0")+COUNTIF('Data R6'!Y747,"&gt;0"))&gt;0,1,0))</f>
        <v/>
      </c>
      <c r="M5735" t="inlineStr">
        <is>
          <t>Data R</t>
        </is>
      </c>
    </row>
    <row r="5736">
      <c r="A5736" t="inlineStr">
        <is>
          <t>Regional 6</t>
        </is>
      </c>
      <c r="B5736">
        <f>IF('Data R6'!C748="","",'Data R6'!B748)</f>
        <v/>
      </c>
      <c r="C5736">
        <f>IF('Data R6'!C748="","",'Data R6'!C748)</f>
        <v/>
      </c>
      <c r="D5736">
        <f>IF('Data R6'!C748="","",'Data R6'!D748)</f>
        <v/>
      </c>
      <c r="E5736">
        <f>IF('Data R6'!C748="","",'Data R6'!E748)</f>
        <v/>
      </c>
      <c r="F5736">
        <f>IF('Data R6'!C748="","",'Data R6'!F748)</f>
        <v/>
      </c>
      <c r="G5736">
        <f>IF('Data R6'!C748="","",'Data R6'!AD748)</f>
        <v/>
      </c>
      <c r="H5736">
        <f>IF('Data R6'!C748="","",'Data R6'!AC748)</f>
        <v/>
      </c>
      <c r="I5736">
        <f>IF('Data R6'!C748="","",COUNTIF('Data R6'!J748,"&gt;0")+COUNTIF('Data R6'!L748,"&gt;0")+COUNTIF('Data R6'!N748,"&gt;0")+COUNTIF('Data R6'!P748,"&gt;0")+COUNTIF('Data R6'!R748,"&gt;0")+COUNTIF('Data R6'!T748,"&gt;0")+COUNTIF('Data R6'!V748,"&gt;0")+COUNTIF('Data R6'!X748,"&gt;0"))</f>
        <v/>
      </c>
      <c r="J5736">
        <f>IF('Data R6'!C748="","",IF((COUNTIF('Data R6'!K748,"&gt;0")+COUNTIF('Data R6'!M748,"&gt;0")+COUNTIF('Data R6'!O748,"&gt;0")+COUNTIF('Data R6'!Q748,"&gt;0")+COUNTIF('Data R6'!S748,"&gt;0")+COUNTIF('Data R6'!U748,"&gt;0")+COUNTIF('Data R6'!W748,"&gt;0")+COUNTIF('Data R6'!Y748,"&gt;0"))&gt;0,1,0))</f>
        <v/>
      </c>
      <c r="M5736" t="inlineStr">
        <is>
          <t>Data R</t>
        </is>
      </c>
    </row>
    <row r="5737">
      <c r="A5737" t="inlineStr">
        <is>
          <t>Regional 6</t>
        </is>
      </c>
      <c r="B5737">
        <f>IF('Data R6'!C749="","",'Data R6'!B749)</f>
        <v/>
      </c>
      <c r="C5737">
        <f>IF('Data R6'!C749="","",'Data R6'!C749)</f>
        <v/>
      </c>
      <c r="D5737">
        <f>IF('Data R6'!C749="","",'Data R6'!D749)</f>
        <v/>
      </c>
      <c r="E5737">
        <f>IF('Data R6'!C749="","",'Data R6'!E749)</f>
        <v/>
      </c>
      <c r="F5737">
        <f>IF('Data R6'!C749="","",'Data R6'!F749)</f>
        <v/>
      </c>
      <c r="G5737">
        <f>IF('Data R6'!C749="","",'Data R6'!AD749)</f>
        <v/>
      </c>
      <c r="H5737">
        <f>IF('Data R6'!C749="","",'Data R6'!AC749)</f>
        <v/>
      </c>
      <c r="I5737">
        <f>IF('Data R6'!C749="","",COUNTIF('Data R6'!J749,"&gt;0")+COUNTIF('Data R6'!L749,"&gt;0")+COUNTIF('Data R6'!N749,"&gt;0")+COUNTIF('Data R6'!P749,"&gt;0")+COUNTIF('Data R6'!R749,"&gt;0")+COUNTIF('Data R6'!T749,"&gt;0")+COUNTIF('Data R6'!V749,"&gt;0")+COUNTIF('Data R6'!X749,"&gt;0"))</f>
        <v/>
      </c>
      <c r="J5737">
        <f>IF('Data R6'!C749="","",IF((COUNTIF('Data R6'!K749,"&gt;0")+COUNTIF('Data R6'!M749,"&gt;0")+COUNTIF('Data R6'!O749,"&gt;0")+COUNTIF('Data R6'!Q749,"&gt;0")+COUNTIF('Data R6'!S749,"&gt;0")+COUNTIF('Data R6'!U749,"&gt;0")+COUNTIF('Data R6'!W749,"&gt;0")+COUNTIF('Data R6'!Y749,"&gt;0"))&gt;0,1,0))</f>
        <v/>
      </c>
      <c r="M5737" t="inlineStr">
        <is>
          <t>Data R</t>
        </is>
      </c>
    </row>
    <row r="5738">
      <c r="A5738" t="inlineStr">
        <is>
          <t>Regional 6</t>
        </is>
      </c>
      <c r="B5738">
        <f>IF('Data R6'!C750="","",'Data R6'!B750)</f>
        <v/>
      </c>
      <c r="C5738">
        <f>IF('Data R6'!C750="","",'Data R6'!C750)</f>
        <v/>
      </c>
      <c r="D5738">
        <f>IF('Data R6'!C750="","",'Data R6'!D750)</f>
        <v/>
      </c>
      <c r="E5738">
        <f>IF('Data R6'!C750="","",'Data R6'!E750)</f>
        <v/>
      </c>
      <c r="F5738">
        <f>IF('Data R6'!C750="","",'Data R6'!F750)</f>
        <v/>
      </c>
      <c r="G5738">
        <f>IF('Data R6'!C750="","",'Data R6'!AD750)</f>
        <v/>
      </c>
      <c r="H5738">
        <f>IF('Data R6'!C750="","",'Data R6'!AC750)</f>
        <v/>
      </c>
      <c r="I5738">
        <f>IF('Data R6'!C750="","",COUNTIF('Data R6'!J750,"&gt;0")+COUNTIF('Data R6'!L750,"&gt;0")+COUNTIF('Data R6'!N750,"&gt;0")+COUNTIF('Data R6'!P750,"&gt;0")+COUNTIF('Data R6'!R750,"&gt;0")+COUNTIF('Data R6'!T750,"&gt;0")+COUNTIF('Data R6'!V750,"&gt;0")+COUNTIF('Data R6'!X750,"&gt;0"))</f>
        <v/>
      </c>
      <c r="J5738">
        <f>IF('Data R6'!C750="","",IF((COUNTIF('Data R6'!K750,"&gt;0")+COUNTIF('Data R6'!M750,"&gt;0")+COUNTIF('Data R6'!O750,"&gt;0")+COUNTIF('Data R6'!Q750,"&gt;0")+COUNTIF('Data R6'!S750,"&gt;0")+COUNTIF('Data R6'!U750,"&gt;0")+COUNTIF('Data R6'!W750,"&gt;0")+COUNTIF('Data R6'!Y750,"&gt;0"))&gt;0,1,0))</f>
        <v/>
      </c>
      <c r="M5738" t="inlineStr">
        <is>
          <t>Data R</t>
        </is>
      </c>
    </row>
    <row r="5739">
      <c r="A5739" t="inlineStr">
        <is>
          <t>Regional 6</t>
        </is>
      </c>
      <c r="B5739">
        <f>IF('Data R6'!C751="","",'Data R6'!B751)</f>
        <v/>
      </c>
      <c r="C5739">
        <f>IF('Data R6'!C751="","",'Data R6'!C751)</f>
        <v/>
      </c>
      <c r="D5739">
        <f>IF('Data R6'!C751="","",'Data R6'!D751)</f>
        <v/>
      </c>
      <c r="E5739">
        <f>IF('Data R6'!C751="","",'Data R6'!E751)</f>
        <v/>
      </c>
      <c r="F5739">
        <f>IF('Data R6'!C751="","",'Data R6'!F751)</f>
        <v/>
      </c>
      <c r="G5739">
        <f>IF('Data R6'!C751="","",'Data R6'!AD751)</f>
        <v/>
      </c>
      <c r="H5739">
        <f>IF('Data R6'!C751="","",'Data R6'!AC751)</f>
        <v/>
      </c>
      <c r="I5739">
        <f>IF('Data R6'!C751="","",COUNTIF('Data R6'!J751,"&gt;0")+COUNTIF('Data R6'!L751,"&gt;0")+COUNTIF('Data R6'!N751,"&gt;0")+COUNTIF('Data R6'!P751,"&gt;0")+COUNTIF('Data R6'!R751,"&gt;0")+COUNTIF('Data R6'!T751,"&gt;0")+COUNTIF('Data R6'!V751,"&gt;0")+COUNTIF('Data R6'!X751,"&gt;0"))</f>
        <v/>
      </c>
      <c r="J5739">
        <f>IF('Data R6'!C751="","",IF((COUNTIF('Data R6'!K751,"&gt;0")+COUNTIF('Data R6'!M751,"&gt;0")+COUNTIF('Data R6'!O751,"&gt;0")+COUNTIF('Data R6'!Q751,"&gt;0")+COUNTIF('Data R6'!S751,"&gt;0")+COUNTIF('Data R6'!U751,"&gt;0")+COUNTIF('Data R6'!W751,"&gt;0")+COUNTIF('Data R6'!Y751,"&gt;0"))&gt;0,1,0))</f>
        <v/>
      </c>
      <c r="M5739" t="inlineStr">
        <is>
          <t>Data R</t>
        </is>
      </c>
    </row>
    <row r="5740">
      <c r="A5740" t="inlineStr">
        <is>
          <t>Regional 6</t>
        </is>
      </c>
      <c r="B5740">
        <f>IF('Data R6'!C752="","",'Data R6'!B752)</f>
        <v/>
      </c>
      <c r="C5740">
        <f>IF('Data R6'!C752="","",'Data R6'!C752)</f>
        <v/>
      </c>
      <c r="D5740">
        <f>IF('Data R6'!C752="","",'Data R6'!D752)</f>
        <v/>
      </c>
      <c r="E5740">
        <f>IF('Data R6'!C752="","",'Data R6'!E752)</f>
        <v/>
      </c>
      <c r="F5740">
        <f>IF('Data R6'!C752="","",'Data R6'!F752)</f>
        <v/>
      </c>
      <c r="G5740">
        <f>IF('Data R6'!C752="","",'Data R6'!AD752)</f>
        <v/>
      </c>
      <c r="H5740">
        <f>IF('Data R6'!C752="","",'Data R6'!AC752)</f>
        <v/>
      </c>
      <c r="I5740">
        <f>IF('Data R6'!C752="","",COUNTIF('Data R6'!J752,"&gt;0")+COUNTIF('Data R6'!L752,"&gt;0")+COUNTIF('Data R6'!N752,"&gt;0")+COUNTIF('Data R6'!P752,"&gt;0")+COUNTIF('Data R6'!R752,"&gt;0")+COUNTIF('Data R6'!T752,"&gt;0")+COUNTIF('Data R6'!V752,"&gt;0")+COUNTIF('Data R6'!X752,"&gt;0"))</f>
        <v/>
      </c>
      <c r="J5740">
        <f>IF('Data R6'!C752="","",IF((COUNTIF('Data R6'!K752,"&gt;0")+COUNTIF('Data R6'!M752,"&gt;0")+COUNTIF('Data R6'!O752,"&gt;0")+COUNTIF('Data R6'!Q752,"&gt;0")+COUNTIF('Data R6'!S752,"&gt;0")+COUNTIF('Data R6'!U752,"&gt;0")+COUNTIF('Data R6'!W752,"&gt;0")+COUNTIF('Data R6'!Y752,"&gt;0"))&gt;0,1,0))</f>
        <v/>
      </c>
      <c r="M5740" t="inlineStr">
        <is>
          <t>Data R</t>
        </is>
      </c>
    </row>
    <row r="5741">
      <c r="A5741" t="inlineStr">
        <is>
          <t>Regional 6</t>
        </is>
      </c>
      <c r="B5741">
        <f>IF('Data R6'!C753="","",'Data R6'!B753)</f>
        <v/>
      </c>
      <c r="C5741">
        <f>IF('Data R6'!C753="","",'Data R6'!C753)</f>
        <v/>
      </c>
      <c r="D5741">
        <f>IF('Data R6'!C753="","",'Data R6'!D753)</f>
        <v/>
      </c>
      <c r="E5741">
        <f>IF('Data R6'!C753="","",'Data R6'!E753)</f>
        <v/>
      </c>
      <c r="F5741">
        <f>IF('Data R6'!C753="","",'Data R6'!F753)</f>
        <v/>
      </c>
      <c r="G5741">
        <f>IF('Data R6'!C753="","",'Data R6'!AD753)</f>
        <v/>
      </c>
      <c r="H5741">
        <f>IF('Data R6'!C753="","",'Data R6'!AC753)</f>
        <v/>
      </c>
      <c r="I5741">
        <f>IF('Data R6'!C753="","",COUNTIF('Data R6'!J753,"&gt;0")+COUNTIF('Data R6'!L753,"&gt;0")+COUNTIF('Data R6'!N753,"&gt;0")+COUNTIF('Data R6'!P753,"&gt;0")+COUNTIF('Data R6'!R753,"&gt;0")+COUNTIF('Data R6'!T753,"&gt;0")+COUNTIF('Data R6'!V753,"&gt;0")+COUNTIF('Data R6'!X753,"&gt;0"))</f>
        <v/>
      </c>
      <c r="J5741">
        <f>IF('Data R6'!C753="","",IF((COUNTIF('Data R6'!K753,"&gt;0")+COUNTIF('Data R6'!M753,"&gt;0")+COUNTIF('Data R6'!O753,"&gt;0")+COUNTIF('Data R6'!Q753,"&gt;0")+COUNTIF('Data R6'!S753,"&gt;0")+COUNTIF('Data R6'!U753,"&gt;0")+COUNTIF('Data R6'!W753,"&gt;0")+COUNTIF('Data R6'!Y753,"&gt;0"))&gt;0,1,0))</f>
        <v/>
      </c>
      <c r="M5741" t="inlineStr">
        <is>
          <t>Data R</t>
        </is>
      </c>
    </row>
    <row r="5742">
      <c r="A5742" t="inlineStr">
        <is>
          <t>Regional 6</t>
        </is>
      </c>
      <c r="B5742">
        <f>IF('Data R6'!C754="","",'Data R6'!B754)</f>
        <v/>
      </c>
      <c r="C5742">
        <f>IF('Data R6'!C754="","",'Data R6'!C754)</f>
        <v/>
      </c>
      <c r="D5742">
        <f>IF('Data R6'!C754="","",'Data R6'!D754)</f>
        <v/>
      </c>
      <c r="E5742">
        <f>IF('Data R6'!C754="","",'Data R6'!E754)</f>
        <v/>
      </c>
      <c r="F5742">
        <f>IF('Data R6'!C754="","",'Data R6'!F754)</f>
        <v/>
      </c>
      <c r="G5742">
        <f>IF('Data R6'!C754="","",'Data R6'!AD754)</f>
        <v/>
      </c>
      <c r="H5742">
        <f>IF('Data R6'!C754="","",'Data R6'!AC754)</f>
        <v/>
      </c>
      <c r="I5742">
        <f>IF('Data R6'!C754="","",COUNTIF('Data R6'!J754,"&gt;0")+COUNTIF('Data R6'!L754,"&gt;0")+COUNTIF('Data R6'!N754,"&gt;0")+COUNTIF('Data R6'!P754,"&gt;0")+COUNTIF('Data R6'!R754,"&gt;0")+COUNTIF('Data R6'!T754,"&gt;0")+COUNTIF('Data R6'!V754,"&gt;0")+COUNTIF('Data R6'!X754,"&gt;0"))</f>
        <v/>
      </c>
      <c r="J5742">
        <f>IF('Data R6'!C754="","",IF((COUNTIF('Data R6'!K754,"&gt;0")+COUNTIF('Data R6'!M754,"&gt;0")+COUNTIF('Data R6'!O754,"&gt;0")+COUNTIF('Data R6'!Q754,"&gt;0")+COUNTIF('Data R6'!S754,"&gt;0")+COUNTIF('Data R6'!U754,"&gt;0")+COUNTIF('Data R6'!W754,"&gt;0")+COUNTIF('Data R6'!Y754,"&gt;0"))&gt;0,1,0))</f>
        <v/>
      </c>
      <c r="M5742" t="inlineStr">
        <is>
          <t>Data R</t>
        </is>
      </c>
    </row>
    <row r="5743">
      <c r="A5743" t="inlineStr">
        <is>
          <t>Regional 6</t>
        </is>
      </c>
      <c r="B5743">
        <f>IF('Data R6'!C755="","",'Data R6'!B755)</f>
        <v/>
      </c>
      <c r="C5743">
        <f>IF('Data R6'!C755="","",'Data R6'!C755)</f>
        <v/>
      </c>
      <c r="D5743">
        <f>IF('Data R6'!C755="","",'Data R6'!D755)</f>
        <v/>
      </c>
      <c r="E5743">
        <f>IF('Data R6'!C755="","",'Data R6'!E755)</f>
        <v/>
      </c>
      <c r="F5743">
        <f>IF('Data R6'!C755="","",'Data R6'!F755)</f>
        <v/>
      </c>
      <c r="G5743">
        <f>IF('Data R6'!C755="","",'Data R6'!AD755)</f>
        <v/>
      </c>
      <c r="H5743">
        <f>IF('Data R6'!C755="","",'Data R6'!AC755)</f>
        <v/>
      </c>
      <c r="I5743">
        <f>IF('Data R6'!C755="","",COUNTIF('Data R6'!J755,"&gt;0")+COUNTIF('Data R6'!L755,"&gt;0")+COUNTIF('Data R6'!N755,"&gt;0")+COUNTIF('Data R6'!P755,"&gt;0")+COUNTIF('Data R6'!R755,"&gt;0")+COUNTIF('Data R6'!T755,"&gt;0")+COUNTIF('Data R6'!V755,"&gt;0")+COUNTIF('Data R6'!X755,"&gt;0"))</f>
        <v/>
      </c>
      <c r="J5743">
        <f>IF('Data R6'!C755="","",IF((COUNTIF('Data R6'!K755,"&gt;0")+COUNTIF('Data R6'!M755,"&gt;0")+COUNTIF('Data R6'!O755,"&gt;0")+COUNTIF('Data R6'!Q755,"&gt;0")+COUNTIF('Data R6'!S755,"&gt;0")+COUNTIF('Data R6'!U755,"&gt;0")+COUNTIF('Data R6'!W755,"&gt;0")+COUNTIF('Data R6'!Y755,"&gt;0"))&gt;0,1,0))</f>
        <v/>
      </c>
      <c r="M5743" t="inlineStr">
        <is>
          <t>Data R</t>
        </is>
      </c>
    </row>
    <row r="5744">
      <c r="A5744" t="inlineStr">
        <is>
          <t>Regional 6</t>
        </is>
      </c>
      <c r="B5744">
        <f>IF('Data R6'!C756="","",'Data R6'!B756)</f>
        <v/>
      </c>
      <c r="C5744">
        <f>IF('Data R6'!C756="","",'Data R6'!C756)</f>
        <v/>
      </c>
      <c r="D5744">
        <f>IF('Data R6'!C756="","",'Data R6'!D756)</f>
        <v/>
      </c>
      <c r="E5744">
        <f>IF('Data R6'!C756="","",'Data R6'!E756)</f>
        <v/>
      </c>
      <c r="F5744">
        <f>IF('Data R6'!C756="","",'Data R6'!F756)</f>
        <v/>
      </c>
      <c r="G5744">
        <f>IF('Data R6'!C756="","",'Data R6'!AD756)</f>
        <v/>
      </c>
      <c r="H5744">
        <f>IF('Data R6'!C756="","",'Data R6'!AC756)</f>
        <v/>
      </c>
      <c r="I5744">
        <f>IF('Data R6'!C756="","",COUNTIF('Data R6'!J756,"&gt;0")+COUNTIF('Data R6'!L756,"&gt;0")+COUNTIF('Data R6'!N756,"&gt;0")+COUNTIF('Data R6'!P756,"&gt;0")+COUNTIF('Data R6'!R756,"&gt;0")+COUNTIF('Data R6'!T756,"&gt;0")+COUNTIF('Data R6'!V756,"&gt;0")+COUNTIF('Data R6'!X756,"&gt;0"))</f>
        <v/>
      </c>
      <c r="J5744">
        <f>IF('Data R6'!C756="","",IF((COUNTIF('Data R6'!K756,"&gt;0")+COUNTIF('Data R6'!M756,"&gt;0")+COUNTIF('Data R6'!O756,"&gt;0")+COUNTIF('Data R6'!Q756,"&gt;0")+COUNTIF('Data R6'!S756,"&gt;0")+COUNTIF('Data R6'!U756,"&gt;0")+COUNTIF('Data R6'!W756,"&gt;0")+COUNTIF('Data R6'!Y756,"&gt;0"))&gt;0,1,0))</f>
        <v/>
      </c>
      <c r="M5744" t="inlineStr">
        <is>
          <t>Data R</t>
        </is>
      </c>
    </row>
    <row r="5745">
      <c r="A5745" t="inlineStr">
        <is>
          <t>Regional 6</t>
        </is>
      </c>
      <c r="B5745">
        <f>IF('Data R6'!C757="","",'Data R6'!B757)</f>
        <v/>
      </c>
      <c r="C5745">
        <f>IF('Data R6'!C757="","",'Data R6'!C757)</f>
        <v/>
      </c>
      <c r="D5745">
        <f>IF('Data R6'!C757="","",'Data R6'!D757)</f>
        <v/>
      </c>
      <c r="E5745">
        <f>IF('Data R6'!C757="","",'Data R6'!E757)</f>
        <v/>
      </c>
      <c r="F5745">
        <f>IF('Data R6'!C757="","",'Data R6'!F757)</f>
        <v/>
      </c>
      <c r="G5745">
        <f>IF('Data R6'!C757="","",'Data R6'!AD757)</f>
        <v/>
      </c>
      <c r="H5745">
        <f>IF('Data R6'!C757="","",'Data R6'!AC757)</f>
        <v/>
      </c>
      <c r="I5745">
        <f>IF('Data R6'!C757="","",COUNTIF('Data R6'!J757,"&gt;0")+COUNTIF('Data R6'!L757,"&gt;0")+COUNTIF('Data R6'!N757,"&gt;0")+COUNTIF('Data R6'!P757,"&gt;0")+COUNTIF('Data R6'!R757,"&gt;0")+COUNTIF('Data R6'!T757,"&gt;0")+COUNTIF('Data R6'!V757,"&gt;0")+COUNTIF('Data R6'!X757,"&gt;0"))</f>
        <v/>
      </c>
      <c r="J5745">
        <f>IF('Data R6'!C757="","",IF((COUNTIF('Data R6'!K757,"&gt;0")+COUNTIF('Data R6'!M757,"&gt;0")+COUNTIF('Data R6'!O757,"&gt;0")+COUNTIF('Data R6'!Q757,"&gt;0")+COUNTIF('Data R6'!S757,"&gt;0")+COUNTIF('Data R6'!U757,"&gt;0")+COUNTIF('Data R6'!W757,"&gt;0")+COUNTIF('Data R6'!Y757,"&gt;0"))&gt;0,1,0))</f>
        <v/>
      </c>
      <c r="M5745" t="inlineStr">
        <is>
          <t>Data R</t>
        </is>
      </c>
    </row>
    <row r="5746">
      <c r="A5746" t="inlineStr">
        <is>
          <t>Regional 6</t>
        </is>
      </c>
      <c r="B5746">
        <f>IF('Data R6'!C758="","",'Data R6'!B758)</f>
        <v/>
      </c>
      <c r="C5746">
        <f>IF('Data R6'!C758="","",'Data R6'!C758)</f>
        <v/>
      </c>
      <c r="D5746">
        <f>IF('Data R6'!C758="","",'Data R6'!D758)</f>
        <v/>
      </c>
      <c r="E5746">
        <f>IF('Data R6'!C758="","",'Data R6'!E758)</f>
        <v/>
      </c>
      <c r="F5746">
        <f>IF('Data R6'!C758="","",'Data R6'!F758)</f>
        <v/>
      </c>
      <c r="G5746">
        <f>IF('Data R6'!C758="","",'Data R6'!AD758)</f>
        <v/>
      </c>
      <c r="H5746">
        <f>IF('Data R6'!C758="","",'Data R6'!AC758)</f>
        <v/>
      </c>
      <c r="I5746">
        <f>IF('Data R6'!C758="","",COUNTIF('Data R6'!J758,"&gt;0")+COUNTIF('Data R6'!L758,"&gt;0")+COUNTIF('Data R6'!N758,"&gt;0")+COUNTIF('Data R6'!P758,"&gt;0")+COUNTIF('Data R6'!R758,"&gt;0")+COUNTIF('Data R6'!T758,"&gt;0")+COUNTIF('Data R6'!V758,"&gt;0")+COUNTIF('Data R6'!X758,"&gt;0"))</f>
        <v/>
      </c>
      <c r="J5746">
        <f>IF('Data R6'!C758="","",IF((COUNTIF('Data R6'!K758,"&gt;0")+COUNTIF('Data R6'!M758,"&gt;0")+COUNTIF('Data R6'!O758,"&gt;0")+COUNTIF('Data R6'!Q758,"&gt;0")+COUNTIF('Data R6'!S758,"&gt;0")+COUNTIF('Data R6'!U758,"&gt;0")+COUNTIF('Data R6'!W758,"&gt;0")+COUNTIF('Data R6'!Y758,"&gt;0"))&gt;0,1,0))</f>
        <v/>
      </c>
      <c r="M5746" t="inlineStr">
        <is>
          <t>Data R</t>
        </is>
      </c>
    </row>
    <row r="5747">
      <c r="A5747" t="inlineStr">
        <is>
          <t>Regional 6</t>
        </is>
      </c>
      <c r="B5747">
        <f>IF('Data R6'!C759="","",'Data R6'!B759)</f>
        <v/>
      </c>
      <c r="C5747">
        <f>IF('Data R6'!C759="","",'Data R6'!C759)</f>
        <v/>
      </c>
      <c r="D5747">
        <f>IF('Data R6'!C759="","",'Data R6'!D759)</f>
        <v/>
      </c>
      <c r="E5747">
        <f>IF('Data R6'!C759="","",'Data R6'!E759)</f>
        <v/>
      </c>
      <c r="F5747">
        <f>IF('Data R6'!C759="","",'Data R6'!F759)</f>
        <v/>
      </c>
      <c r="G5747">
        <f>IF('Data R6'!C759="","",'Data R6'!AD759)</f>
        <v/>
      </c>
      <c r="H5747">
        <f>IF('Data R6'!C759="","",'Data R6'!AC759)</f>
        <v/>
      </c>
      <c r="I5747">
        <f>IF('Data R6'!C759="","",COUNTIF('Data R6'!J759,"&gt;0")+COUNTIF('Data R6'!L759,"&gt;0")+COUNTIF('Data R6'!N759,"&gt;0")+COUNTIF('Data R6'!P759,"&gt;0")+COUNTIF('Data R6'!R759,"&gt;0")+COUNTIF('Data R6'!T759,"&gt;0")+COUNTIF('Data R6'!V759,"&gt;0")+COUNTIF('Data R6'!X759,"&gt;0"))</f>
        <v/>
      </c>
      <c r="J5747">
        <f>IF('Data R6'!C759="","",IF((COUNTIF('Data R6'!K759,"&gt;0")+COUNTIF('Data R6'!M759,"&gt;0")+COUNTIF('Data R6'!O759,"&gt;0")+COUNTIF('Data R6'!Q759,"&gt;0")+COUNTIF('Data R6'!S759,"&gt;0")+COUNTIF('Data R6'!U759,"&gt;0")+COUNTIF('Data R6'!W759,"&gt;0")+COUNTIF('Data R6'!Y759,"&gt;0"))&gt;0,1,0))</f>
        <v/>
      </c>
      <c r="M5747" t="inlineStr">
        <is>
          <t>Data R</t>
        </is>
      </c>
    </row>
    <row r="5748">
      <c r="A5748" t="inlineStr">
        <is>
          <t>Regional 6</t>
        </is>
      </c>
      <c r="B5748">
        <f>IF('Data R6'!C760="","",'Data R6'!B760)</f>
        <v/>
      </c>
      <c r="C5748">
        <f>IF('Data R6'!C760="","",'Data R6'!C760)</f>
        <v/>
      </c>
      <c r="D5748">
        <f>IF('Data R6'!C760="","",'Data R6'!D760)</f>
        <v/>
      </c>
      <c r="E5748">
        <f>IF('Data R6'!C760="","",'Data R6'!E760)</f>
        <v/>
      </c>
      <c r="F5748">
        <f>IF('Data R6'!C760="","",'Data R6'!F760)</f>
        <v/>
      </c>
      <c r="G5748">
        <f>IF('Data R6'!C760="","",'Data R6'!AD760)</f>
        <v/>
      </c>
      <c r="H5748">
        <f>IF('Data R6'!C760="","",'Data R6'!AC760)</f>
        <v/>
      </c>
      <c r="I5748">
        <f>IF('Data R6'!C760="","",COUNTIF('Data R6'!J760,"&gt;0")+COUNTIF('Data R6'!L760,"&gt;0")+COUNTIF('Data R6'!N760,"&gt;0")+COUNTIF('Data R6'!P760,"&gt;0")+COUNTIF('Data R6'!R760,"&gt;0")+COUNTIF('Data R6'!T760,"&gt;0")+COUNTIF('Data R6'!V760,"&gt;0")+COUNTIF('Data R6'!X760,"&gt;0"))</f>
        <v/>
      </c>
      <c r="J5748">
        <f>IF('Data R6'!C760="","",IF((COUNTIF('Data R6'!K760,"&gt;0")+COUNTIF('Data R6'!M760,"&gt;0")+COUNTIF('Data R6'!O760,"&gt;0")+COUNTIF('Data R6'!Q760,"&gt;0")+COUNTIF('Data R6'!S760,"&gt;0")+COUNTIF('Data R6'!U760,"&gt;0")+COUNTIF('Data R6'!W760,"&gt;0")+COUNTIF('Data R6'!Y760,"&gt;0"))&gt;0,1,0))</f>
        <v/>
      </c>
      <c r="M5748" t="inlineStr">
        <is>
          <t>Data R</t>
        </is>
      </c>
    </row>
    <row r="5749">
      <c r="A5749" t="inlineStr">
        <is>
          <t>Regional 6</t>
        </is>
      </c>
      <c r="B5749">
        <f>IF('Data R6'!C761="","",'Data R6'!B761)</f>
        <v/>
      </c>
      <c r="C5749">
        <f>IF('Data R6'!C761="","",'Data R6'!C761)</f>
        <v/>
      </c>
      <c r="D5749">
        <f>IF('Data R6'!C761="","",'Data R6'!D761)</f>
        <v/>
      </c>
      <c r="E5749">
        <f>IF('Data R6'!C761="","",'Data R6'!E761)</f>
        <v/>
      </c>
      <c r="F5749">
        <f>IF('Data R6'!C761="","",'Data R6'!F761)</f>
        <v/>
      </c>
      <c r="G5749">
        <f>IF('Data R6'!C761="","",'Data R6'!AD761)</f>
        <v/>
      </c>
      <c r="H5749">
        <f>IF('Data R6'!C761="","",'Data R6'!AC761)</f>
        <v/>
      </c>
      <c r="I5749">
        <f>IF('Data R6'!C761="","",COUNTIF('Data R6'!J761,"&gt;0")+COUNTIF('Data R6'!L761,"&gt;0")+COUNTIF('Data R6'!N761,"&gt;0")+COUNTIF('Data R6'!P761,"&gt;0")+COUNTIF('Data R6'!R761,"&gt;0")+COUNTIF('Data R6'!T761,"&gt;0")+COUNTIF('Data R6'!V761,"&gt;0")+COUNTIF('Data R6'!X761,"&gt;0"))</f>
        <v/>
      </c>
      <c r="J5749">
        <f>IF('Data R6'!C761="","",IF((COUNTIF('Data R6'!K761,"&gt;0")+COUNTIF('Data R6'!M761,"&gt;0")+COUNTIF('Data R6'!O761,"&gt;0")+COUNTIF('Data R6'!Q761,"&gt;0")+COUNTIF('Data R6'!S761,"&gt;0")+COUNTIF('Data R6'!U761,"&gt;0")+COUNTIF('Data R6'!W761,"&gt;0")+COUNTIF('Data R6'!Y761,"&gt;0"))&gt;0,1,0))</f>
        <v/>
      </c>
      <c r="M5749" t="inlineStr">
        <is>
          <t>Data R</t>
        </is>
      </c>
    </row>
    <row r="5750">
      <c r="A5750" t="inlineStr">
        <is>
          <t>Regional 6</t>
        </is>
      </c>
      <c r="B5750">
        <f>IF('Data R6'!C762="","",'Data R6'!B762)</f>
        <v/>
      </c>
      <c r="C5750">
        <f>IF('Data R6'!C762="","",'Data R6'!C762)</f>
        <v/>
      </c>
      <c r="D5750">
        <f>IF('Data R6'!C762="","",'Data R6'!D762)</f>
        <v/>
      </c>
      <c r="E5750">
        <f>IF('Data R6'!C762="","",'Data R6'!E762)</f>
        <v/>
      </c>
      <c r="F5750">
        <f>IF('Data R6'!C762="","",'Data R6'!F762)</f>
        <v/>
      </c>
      <c r="G5750">
        <f>IF('Data R6'!C762="","",'Data R6'!AD762)</f>
        <v/>
      </c>
      <c r="H5750">
        <f>IF('Data R6'!C762="","",'Data R6'!AC762)</f>
        <v/>
      </c>
      <c r="I5750">
        <f>IF('Data R6'!C762="","",COUNTIF('Data R6'!J762,"&gt;0")+COUNTIF('Data R6'!L762,"&gt;0")+COUNTIF('Data R6'!N762,"&gt;0")+COUNTIF('Data R6'!P762,"&gt;0")+COUNTIF('Data R6'!R762,"&gt;0")+COUNTIF('Data R6'!T762,"&gt;0")+COUNTIF('Data R6'!V762,"&gt;0")+COUNTIF('Data R6'!X762,"&gt;0"))</f>
        <v/>
      </c>
      <c r="J5750">
        <f>IF('Data R6'!C762="","",IF((COUNTIF('Data R6'!K762,"&gt;0")+COUNTIF('Data R6'!M762,"&gt;0")+COUNTIF('Data R6'!O762,"&gt;0")+COUNTIF('Data R6'!Q762,"&gt;0")+COUNTIF('Data R6'!S762,"&gt;0")+COUNTIF('Data R6'!U762,"&gt;0")+COUNTIF('Data R6'!W762,"&gt;0")+COUNTIF('Data R6'!Y762,"&gt;0"))&gt;0,1,0))</f>
        <v/>
      </c>
      <c r="M5750" t="inlineStr">
        <is>
          <t>Data R</t>
        </is>
      </c>
    </row>
    <row r="5751">
      <c r="A5751" t="inlineStr">
        <is>
          <t>Regional 6</t>
        </is>
      </c>
      <c r="B5751">
        <f>IF('Data R6'!C763="","",'Data R6'!B763)</f>
        <v/>
      </c>
      <c r="C5751">
        <f>IF('Data R6'!C763="","",'Data R6'!C763)</f>
        <v/>
      </c>
      <c r="D5751">
        <f>IF('Data R6'!C763="","",'Data R6'!D763)</f>
        <v/>
      </c>
      <c r="E5751">
        <f>IF('Data R6'!C763="","",'Data R6'!E763)</f>
        <v/>
      </c>
      <c r="F5751">
        <f>IF('Data R6'!C763="","",'Data R6'!F763)</f>
        <v/>
      </c>
      <c r="G5751">
        <f>IF('Data R6'!C763="","",'Data R6'!AD763)</f>
        <v/>
      </c>
      <c r="H5751">
        <f>IF('Data R6'!C763="","",'Data R6'!AC763)</f>
        <v/>
      </c>
      <c r="I5751">
        <f>IF('Data R6'!C763="","",COUNTIF('Data R6'!J763,"&gt;0")+COUNTIF('Data R6'!L763,"&gt;0")+COUNTIF('Data R6'!N763,"&gt;0")+COUNTIF('Data R6'!P763,"&gt;0")+COUNTIF('Data R6'!R763,"&gt;0")+COUNTIF('Data R6'!T763,"&gt;0")+COUNTIF('Data R6'!V763,"&gt;0")+COUNTIF('Data R6'!X763,"&gt;0"))</f>
        <v/>
      </c>
      <c r="J5751">
        <f>IF('Data R6'!C763="","",IF((COUNTIF('Data R6'!K763,"&gt;0")+COUNTIF('Data R6'!M763,"&gt;0")+COUNTIF('Data R6'!O763,"&gt;0")+COUNTIF('Data R6'!Q763,"&gt;0")+COUNTIF('Data R6'!S763,"&gt;0")+COUNTIF('Data R6'!U763,"&gt;0")+COUNTIF('Data R6'!W763,"&gt;0")+COUNTIF('Data R6'!Y763,"&gt;0"))&gt;0,1,0))</f>
        <v/>
      </c>
      <c r="M5751" t="inlineStr">
        <is>
          <t>Data R</t>
        </is>
      </c>
    </row>
    <row r="5752">
      <c r="A5752" t="inlineStr">
        <is>
          <t>Regional 6</t>
        </is>
      </c>
      <c r="B5752">
        <f>IF('Data R6'!C764="","",'Data R6'!B764)</f>
        <v/>
      </c>
      <c r="C5752">
        <f>IF('Data R6'!C764="","",'Data R6'!C764)</f>
        <v/>
      </c>
      <c r="D5752">
        <f>IF('Data R6'!C764="","",'Data R6'!D764)</f>
        <v/>
      </c>
      <c r="E5752">
        <f>IF('Data R6'!C764="","",'Data R6'!E764)</f>
        <v/>
      </c>
      <c r="F5752">
        <f>IF('Data R6'!C764="","",'Data R6'!F764)</f>
        <v/>
      </c>
      <c r="G5752">
        <f>IF('Data R6'!C764="","",'Data R6'!AD764)</f>
        <v/>
      </c>
      <c r="H5752">
        <f>IF('Data R6'!C764="","",'Data R6'!AC764)</f>
        <v/>
      </c>
      <c r="I5752">
        <f>IF('Data R6'!C764="","",COUNTIF('Data R6'!J764,"&gt;0")+COUNTIF('Data R6'!L764,"&gt;0")+COUNTIF('Data R6'!N764,"&gt;0")+COUNTIF('Data R6'!P764,"&gt;0")+COUNTIF('Data R6'!R764,"&gt;0")+COUNTIF('Data R6'!T764,"&gt;0")+COUNTIF('Data R6'!V764,"&gt;0")+COUNTIF('Data R6'!X764,"&gt;0"))</f>
        <v/>
      </c>
      <c r="J5752">
        <f>IF('Data R6'!C764="","",IF((COUNTIF('Data R6'!K764,"&gt;0")+COUNTIF('Data R6'!M764,"&gt;0")+COUNTIF('Data R6'!O764,"&gt;0")+COUNTIF('Data R6'!Q764,"&gt;0")+COUNTIF('Data R6'!S764,"&gt;0")+COUNTIF('Data R6'!U764,"&gt;0")+COUNTIF('Data R6'!W764,"&gt;0")+COUNTIF('Data R6'!Y764,"&gt;0"))&gt;0,1,0))</f>
        <v/>
      </c>
      <c r="M5752" t="inlineStr">
        <is>
          <t>Data R</t>
        </is>
      </c>
    </row>
    <row r="5753">
      <c r="A5753" t="inlineStr">
        <is>
          <t>Regional 6</t>
        </is>
      </c>
      <c r="B5753">
        <f>IF('Data R6'!C765="","",'Data R6'!B765)</f>
        <v/>
      </c>
      <c r="C5753">
        <f>IF('Data R6'!C765="","",'Data R6'!C765)</f>
        <v/>
      </c>
      <c r="D5753">
        <f>IF('Data R6'!C765="","",'Data R6'!D765)</f>
        <v/>
      </c>
      <c r="E5753">
        <f>IF('Data R6'!C765="","",'Data R6'!E765)</f>
        <v/>
      </c>
      <c r="F5753">
        <f>IF('Data R6'!C765="","",'Data R6'!F765)</f>
        <v/>
      </c>
      <c r="G5753">
        <f>IF('Data R6'!C765="","",'Data R6'!AD765)</f>
        <v/>
      </c>
      <c r="H5753">
        <f>IF('Data R6'!C765="","",'Data R6'!AC765)</f>
        <v/>
      </c>
      <c r="I5753">
        <f>IF('Data R6'!C765="","",COUNTIF('Data R6'!J765,"&gt;0")+COUNTIF('Data R6'!L765,"&gt;0")+COUNTIF('Data R6'!N765,"&gt;0")+COUNTIF('Data R6'!P765,"&gt;0")+COUNTIF('Data R6'!R765,"&gt;0")+COUNTIF('Data R6'!T765,"&gt;0")+COUNTIF('Data R6'!V765,"&gt;0")+COUNTIF('Data R6'!X765,"&gt;0"))</f>
        <v/>
      </c>
      <c r="J5753">
        <f>IF('Data R6'!C765="","",IF((COUNTIF('Data R6'!K765,"&gt;0")+COUNTIF('Data R6'!M765,"&gt;0")+COUNTIF('Data R6'!O765,"&gt;0")+COUNTIF('Data R6'!Q765,"&gt;0")+COUNTIF('Data R6'!S765,"&gt;0")+COUNTIF('Data R6'!U765,"&gt;0")+COUNTIF('Data R6'!W765,"&gt;0")+COUNTIF('Data R6'!Y765,"&gt;0"))&gt;0,1,0))</f>
        <v/>
      </c>
      <c r="M5753" t="inlineStr">
        <is>
          <t>Data R</t>
        </is>
      </c>
    </row>
    <row r="5754">
      <c r="A5754" t="inlineStr">
        <is>
          <t>Regional 6</t>
        </is>
      </c>
      <c r="B5754">
        <f>IF('Data R6'!C766="","",'Data R6'!B766)</f>
        <v/>
      </c>
      <c r="C5754">
        <f>IF('Data R6'!C766="","",'Data R6'!C766)</f>
        <v/>
      </c>
      <c r="D5754">
        <f>IF('Data R6'!C766="","",'Data R6'!D766)</f>
        <v/>
      </c>
      <c r="E5754">
        <f>IF('Data R6'!C766="","",'Data R6'!E766)</f>
        <v/>
      </c>
      <c r="F5754">
        <f>IF('Data R6'!C766="","",'Data R6'!F766)</f>
        <v/>
      </c>
      <c r="G5754">
        <f>IF('Data R6'!C766="","",'Data R6'!AD766)</f>
        <v/>
      </c>
      <c r="H5754">
        <f>IF('Data R6'!C766="","",'Data R6'!AC766)</f>
        <v/>
      </c>
      <c r="I5754">
        <f>IF('Data R6'!C766="","",COUNTIF('Data R6'!J766,"&gt;0")+COUNTIF('Data R6'!L766,"&gt;0")+COUNTIF('Data R6'!N766,"&gt;0")+COUNTIF('Data R6'!P766,"&gt;0")+COUNTIF('Data R6'!R766,"&gt;0")+COUNTIF('Data R6'!T766,"&gt;0")+COUNTIF('Data R6'!V766,"&gt;0")+COUNTIF('Data R6'!X766,"&gt;0"))</f>
        <v/>
      </c>
      <c r="J5754">
        <f>IF('Data R6'!C766="","",IF((COUNTIF('Data R6'!K766,"&gt;0")+COUNTIF('Data R6'!M766,"&gt;0")+COUNTIF('Data R6'!O766,"&gt;0")+COUNTIF('Data R6'!Q766,"&gt;0")+COUNTIF('Data R6'!S766,"&gt;0")+COUNTIF('Data R6'!U766,"&gt;0")+COUNTIF('Data R6'!W766,"&gt;0")+COUNTIF('Data R6'!Y766,"&gt;0"))&gt;0,1,0))</f>
        <v/>
      </c>
      <c r="M5754" t="inlineStr">
        <is>
          <t>Data R</t>
        </is>
      </c>
    </row>
    <row r="5755">
      <c r="A5755" t="inlineStr">
        <is>
          <t>Regional 6</t>
        </is>
      </c>
      <c r="B5755">
        <f>IF('Data R6'!C767="","",'Data R6'!B767)</f>
        <v/>
      </c>
      <c r="C5755">
        <f>IF('Data R6'!C767="","",'Data R6'!C767)</f>
        <v/>
      </c>
      <c r="D5755">
        <f>IF('Data R6'!C767="","",'Data R6'!D767)</f>
        <v/>
      </c>
      <c r="E5755">
        <f>IF('Data R6'!C767="","",'Data R6'!E767)</f>
        <v/>
      </c>
      <c r="F5755">
        <f>IF('Data R6'!C767="","",'Data R6'!F767)</f>
        <v/>
      </c>
      <c r="G5755">
        <f>IF('Data R6'!C767="","",'Data R6'!AD767)</f>
        <v/>
      </c>
      <c r="H5755">
        <f>IF('Data R6'!C767="","",'Data R6'!AC767)</f>
        <v/>
      </c>
      <c r="I5755">
        <f>IF('Data R6'!C767="","",COUNTIF('Data R6'!J767,"&gt;0")+COUNTIF('Data R6'!L767,"&gt;0")+COUNTIF('Data R6'!N767,"&gt;0")+COUNTIF('Data R6'!P767,"&gt;0")+COUNTIF('Data R6'!R767,"&gt;0")+COUNTIF('Data R6'!T767,"&gt;0")+COUNTIF('Data R6'!V767,"&gt;0")+COUNTIF('Data R6'!X767,"&gt;0"))</f>
        <v/>
      </c>
      <c r="J5755">
        <f>IF('Data R6'!C767="","",IF((COUNTIF('Data R6'!K767,"&gt;0")+COUNTIF('Data R6'!M767,"&gt;0")+COUNTIF('Data R6'!O767,"&gt;0")+COUNTIF('Data R6'!Q767,"&gt;0")+COUNTIF('Data R6'!S767,"&gt;0")+COUNTIF('Data R6'!U767,"&gt;0")+COUNTIF('Data R6'!W767,"&gt;0")+COUNTIF('Data R6'!Y767,"&gt;0"))&gt;0,1,0))</f>
        <v/>
      </c>
      <c r="M5755" t="inlineStr">
        <is>
          <t>Data R</t>
        </is>
      </c>
    </row>
    <row r="5756">
      <c r="A5756" t="inlineStr">
        <is>
          <t>Regional 6</t>
        </is>
      </c>
      <c r="B5756">
        <f>IF('Data R6'!C768="","",'Data R6'!B768)</f>
        <v/>
      </c>
      <c r="C5756">
        <f>IF('Data R6'!C768="","",'Data R6'!C768)</f>
        <v/>
      </c>
      <c r="D5756">
        <f>IF('Data R6'!C768="","",'Data R6'!D768)</f>
        <v/>
      </c>
      <c r="E5756">
        <f>IF('Data R6'!C768="","",'Data R6'!E768)</f>
        <v/>
      </c>
      <c r="F5756">
        <f>IF('Data R6'!C768="","",'Data R6'!F768)</f>
        <v/>
      </c>
      <c r="G5756">
        <f>IF('Data R6'!C768="","",'Data R6'!AD768)</f>
        <v/>
      </c>
      <c r="H5756">
        <f>IF('Data R6'!C768="","",'Data R6'!AC768)</f>
        <v/>
      </c>
      <c r="I5756">
        <f>IF('Data R6'!C768="","",COUNTIF('Data R6'!J768,"&gt;0")+COUNTIF('Data R6'!L768,"&gt;0")+COUNTIF('Data R6'!N768,"&gt;0")+COUNTIF('Data R6'!P768,"&gt;0")+COUNTIF('Data R6'!R768,"&gt;0")+COUNTIF('Data R6'!T768,"&gt;0")+COUNTIF('Data R6'!V768,"&gt;0")+COUNTIF('Data R6'!X768,"&gt;0"))</f>
        <v/>
      </c>
      <c r="J5756">
        <f>IF('Data R6'!C768="","",IF((COUNTIF('Data R6'!K768,"&gt;0")+COUNTIF('Data R6'!M768,"&gt;0")+COUNTIF('Data R6'!O768,"&gt;0")+COUNTIF('Data R6'!Q768,"&gt;0")+COUNTIF('Data R6'!S768,"&gt;0")+COUNTIF('Data R6'!U768,"&gt;0")+COUNTIF('Data R6'!W768,"&gt;0")+COUNTIF('Data R6'!Y768,"&gt;0"))&gt;0,1,0))</f>
        <v/>
      </c>
      <c r="M5756" t="inlineStr">
        <is>
          <t>Data R</t>
        </is>
      </c>
    </row>
    <row r="5757">
      <c r="A5757" t="inlineStr">
        <is>
          <t>Regional 6</t>
        </is>
      </c>
      <c r="B5757">
        <f>IF('Data R6'!C769="","",'Data R6'!B769)</f>
        <v/>
      </c>
      <c r="C5757">
        <f>IF('Data R6'!C769="","",'Data R6'!C769)</f>
        <v/>
      </c>
      <c r="D5757">
        <f>IF('Data R6'!C769="","",'Data R6'!D769)</f>
        <v/>
      </c>
      <c r="E5757">
        <f>IF('Data R6'!C769="","",'Data R6'!E769)</f>
        <v/>
      </c>
      <c r="F5757">
        <f>IF('Data R6'!C769="","",'Data R6'!F769)</f>
        <v/>
      </c>
      <c r="G5757">
        <f>IF('Data R6'!C769="","",'Data R6'!AD769)</f>
        <v/>
      </c>
      <c r="H5757">
        <f>IF('Data R6'!C769="","",'Data R6'!AC769)</f>
        <v/>
      </c>
      <c r="I5757">
        <f>IF('Data R6'!C769="","",COUNTIF('Data R6'!J769,"&gt;0")+COUNTIF('Data R6'!L769,"&gt;0")+COUNTIF('Data R6'!N769,"&gt;0")+COUNTIF('Data R6'!P769,"&gt;0")+COUNTIF('Data R6'!R769,"&gt;0")+COUNTIF('Data R6'!T769,"&gt;0")+COUNTIF('Data R6'!V769,"&gt;0")+COUNTIF('Data R6'!X769,"&gt;0"))</f>
        <v/>
      </c>
      <c r="J5757">
        <f>IF('Data R6'!C769="","",IF((COUNTIF('Data R6'!K769,"&gt;0")+COUNTIF('Data R6'!M769,"&gt;0")+COUNTIF('Data R6'!O769,"&gt;0")+COUNTIF('Data R6'!Q769,"&gt;0")+COUNTIF('Data R6'!S769,"&gt;0")+COUNTIF('Data R6'!U769,"&gt;0")+COUNTIF('Data R6'!W769,"&gt;0")+COUNTIF('Data R6'!Y769,"&gt;0"))&gt;0,1,0))</f>
        <v/>
      </c>
      <c r="M5757" t="inlineStr">
        <is>
          <t>Data R</t>
        </is>
      </c>
    </row>
    <row r="5758">
      <c r="A5758" t="inlineStr">
        <is>
          <t>Regional 6</t>
        </is>
      </c>
      <c r="B5758">
        <f>IF('Data R6'!C770="","",'Data R6'!B770)</f>
        <v/>
      </c>
      <c r="C5758">
        <f>IF('Data R6'!C770="","",'Data R6'!C770)</f>
        <v/>
      </c>
      <c r="D5758">
        <f>IF('Data R6'!C770="","",'Data R6'!D770)</f>
        <v/>
      </c>
      <c r="E5758">
        <f>IF('Data R6'!C770="","",'Data R6'!E770)</f>
        <v/>
      </c>
      <c r="F5758">
        <f>IF('Data R6'!C770="","",'Data R6'!F770)</f>
        <v/>
      </c>
      <c r="G5758">
        <f>IF('Data R6'!C770="","",'Data R6'!AD770)</f>
        <v/>
      </c>
      <c r="H5758">
        <f>IF('Data R6'!C770="","",'Data R6'!AC770)</f>
        <v/>
      </c>
      <c r="I5758">
        <f>IF('Data R6'!C770="","",COUNTIF('Data R6'!J770,"&gt;0")+COUNTIF('Data R6'!L770,"&gt;0")+COUNTIF('Data R6'!N770,"&gt;0")+COUNTIF('Data R6'!P770,"&gt;0")+COUNTIF('Data R6'!R770,"&gt;0")+COUNTIF('Data R6'!T770,"&gt;0")+COUNTIF('Data R6'!V770,"&gt;0")+COUNTIF('Data R6'!X770,"&gt;0"))</f>
        <v/>
      </c>
      <c r="J5758">
        <f>IF('Data R6'!C770="","",IF((COUNTIF('Data R6'!K770,"&gt;0")+COUNTIF('Data R6'!M770,"&gt;0")+COUNTIF('Data R6'!O770,"&gt;0")+COUNTIF('Data R6'!Q770,"&gt;0")+COUNTIF('Data R6'!S770,"&gt;0")+COUNTIF('Data R6'!U770,"&gt;0")+COUNTIF('Data R6'!W770,"&gt;0")+COUNTIF('Data R6'!Y770,"&gt;0"))&gt;0,1,0))</f>
        <v/>
      </c>
      <c r="M5758" t="inlineStr">
        <is>
          <t>Data R</t>
        </is>
      </c>
    </row>
    <row r="5759">
      <c r="A5759" t="inlineStr">
        <is>
          <t>Regional 6</t>
        </is>
      </c>
      <c r="B5759">
        <f>IF('Data R6'!C771="","",'Data R6'!B771)</f>
        <v/>
      </c>
      <c r="C5759">
        <f>IF('Data R6'!C771="","",'Data R6'!C771)</f>
        <v/>
      </c>
      <c r="D5759">
        <f>IF('Data R6'!C771="","",'Data R6'!D771)</f>
        <v/>
      </c>
      <c r="E5759">
        <f>IF('Data R6'!C771="","",'Data R6'!E771)</f>
        <v/>
      </c>
      <c r="F5759">
        <f>IF('Data R6'!C771="","",'Data R6'!F771)</f>
        <v/>
      </c>
      <c r="G5759">
        <f>IF('Data R6'!C771="","",'Data R6'!AD771)</f>
        <v/>
      </c>
      <c r="H5759">
        <f>IF('Data R6'!C771="","",'Data R6'!AC771)</f>
        <v/>
      </c>
      <c r="I5759">
        <f>IF('Data R6'!C771="","",COUNTIF('Data R6'!J771,"&gt;0")+COUNTIF('Data R6'!L771,"&gt;0")+COUNTIF('Data R6'!N771,"&gt;0")+COUNTIF('Data R6'!P771,"&gt;0")+COUNTIF('Data R6'!R771,"&gt;0")+COUNTIF('Data R6'!T771,"&gt;0")+COUNTIF('Data R6'!V771,"&gt;0")+COUNTIF('Data R6'!X771,"&gt;0"))</f>
        <v/>
      </c>
      <c r="J5759">
        <f>IF('Data R6'!C771="","",IF((COUNTIF('Data R6'!K771,"&gt;0")+COUNTIF('Data R6'!M771,"&gt;0")+COUNTIF('Data R6'!O771,"&gt;0")+COUNTIF('Data R6'!Q771,"&gt;0")+COUNTIF('Data R6'!S771,"&gt;0")+COUNTIF('Data R6'!U771,"&gt;0")+COUNTIF('Data R6'!W771,"&gt;0")+COUNTIF('Data R6'!Y771,"&gt;0"))&gt;0,1,0))</f>
        <v/>
      </c>
      <c r="M5759" t="inlineStr">
        <is>
          <t>Data R</t>
        </is>
      </c>
    </row>
    <row r="5760">
      <c r="A5760" t="inlineStr">
        <is>
          <t>Regional 6</t>
        </is>
      </c>
      <c r="B5760">
        <f>IF('Data R6'!C772="","",'Data R6'!B772)</f>
        <v/>
      </c>
      <c r="C5760">
        <f>IF('Data R6'!C772="","",'Data R6'!C772)</f>
        <v/>
      </c>
      <c r="D5760">
        <f>IF('Data R6'!C772="","",'Data R6'!D772)</f>
        <v/>
      </c>
      <c r="E5760">
        <f>IF('Data R6'!C772="","",'Data R6'!E772)</f>
        <v/>
      </c>
      <c r="F5760">
        <f>IF('Data R6'!C772="","",'Data R6'!F772)</f>
        <v/>
      </c>
      <c r="G5760">
        <f>IF('Data R6'!C772="","",'Data R6'!AD772)</f>
        <v/>
      </c>
      <c r="H5760">
        <f>IF('Data R6'!C772="","",'Data R6'!AC772)</f>
        <v/>
      </c>
      <c r="I5760">
        <f>IF('Data R6'!C772="","",COUNTIF('Data R6'!J772,"&gt;0")+COUNTIF('Data R6'!L772,"&gt;0")+COUNTIF('Data R6'!N772,"&gt;0")+COUNTIF('Data R6'!P772,"&gt;0")+COUNTIF('Data R6'!R772,"&gt;0")+COUNTIF('Data R6'!T772,"&gt;0")+COUNTIF('Data R6'!V772,"&gt;0")+COUNTIF('Data R6'!X772,"&gt;0"))</f>
        <v/>
      </c>
      <c r="J5760">
        <f>IF('Data R6'!C772="","",IF((COUNTIF('Data R6'!K772,"&gt;0")+COUNTIF('Data R6'!M772,"&gt;0")+COUNTIF('Data R6'!O772,"&gt;0")+COUNTIF('Data R6'!Q772,"&gt;0")+COUNTIF('Data R6'!S772,"&gt;0")+COUNTIF('Data R6'!U772,"&gt;0")+COUNTIF('Data R6'!W772,"&gt;0")+COUNTIF('Data R6'!Y772,"&gt;0"))&gt;0,1,0))</f>
        <v/>
      </c>
      <c r="M5760" t="inlineStr">
        <is>
          <t>Data R</t>
        </is>
      </c>
    </row>
    <row r="5761">
      <c r="A5761" t="inlineStr">
        <is>
          <t>Regional 6</t>
        </is>
      </c>
      <c r="B5761">
        <f>IF('Data R6'!C773="","",'Data R6'!B773)</f>
        <v/>
      </c>
      <c r="C5761">
        <f>IF('Data R6'!C773="","",'Data R6'!C773)</f>
        <v/>
      </c>
      <c r="D5761">
        <f>IF('Data R6'!C773="","",'Data R6'!D773)</f>
        <v/>
      </c>
      <c r="E5761">
        <f>IF('Data R6'!C773="","",'Data R6'!E773)</f>
        <v/>
      </c>
      <c r="F5761">
        <f>IF('Data R6'!C773="","",'Data R6'!F773)</f>
        <v/>
      </c>
      <c r="G5761">
        <f>IF('Data R6'!C773="","",'Data R6'!AD773)</f>
        <v/>
      </c>
      <c r="H5761">
        <f>IF('Data R6'!C773="","",'Data R6'!AC773)</f>
        <v/>
      </c>
      <c r="I5761">
        <f>IF('Data R6'!C773="","",COUNTIF('Data R6'!J773,"&gt;0")+COUNTIF('Data R6'!L773,"&gt;0")+COUNTIF('Data R6'!N773,"&gt;0")+COUNTIF('Data R6'!P773,"&gt;0")+COUNTIF('Data R6'!R773,"&gt;0")+COUNTIF('Data R6'!T773,"&gt;0")+COUNTIF('Data R6'!V773,"&gt;0")+COUNTIF('Data R6'!X773,"&gt;0"))</f>
        <v/>
      </c>
      <c r="J5761">
        <f>IF('Data R6'!C773="","",IF((COUNTIF('Data R6'!K773,"&gt;0")+COUNTIF('Data R6'!M773,"&gt;0")+COUNTIF('Data R6'!O773,"&gt;0")+COUNTIF('Data R6'!Q773,"&gt;0")+COUNTIF('Data R6'!S773,"&gt;0")+COUNTIF('Data R6'!U773,"&gt;0")+COUNTIF('Data R6'!W773,"&gt;0")+COUNTIF('Data R6'!Y773,"&gt;0"))&gt;0,1,0))</f>
        <v/>
      </c>
      <c r="M5761" t="inlineStr">
        <is>
          <t>Data R</t>
        </is>
      </c>
    </row>
    <row r="5762">
      <c r="A5762" t="inlineStr">
        <is>
          <t>Regional 6</t>
        </is>
      </c>
      <c r="B5762">
        <f>IF('Data R6'!C774="","",'Data R6'!B774)</f>
        <v/>
      </c>
      <c r="C5762">
        <f>IF('Data R6'!C774="","",'Data R6'!C774)</f>
        <v/>
      </c>
      <c r="D5762">
        <f>IF('Data R6'!C774="","",'Data R6'!D774)</f>
        <v/>
      </c>
      <c r="E5762">
        <f>IF('Data R6'!C774="","",'Data R6'!E774)</f>
        <v/>
      </c>
      <c r="F5762">
        <f>IF('Data R6'!C774="","",'Data R6'!F774)</f>
        <v/>
      </c>
      <c r="G5762">
        <f>IF('Data R6'!C774="","",'Data R6'!AD774)</f>
        <v/>
      </c>
      <c r="H5762">
        <f>IF('Data R6'!C774="","",'Data R6'!AC774)</f>
        <v/>
      </c>
      <c r="I5762">
        <f>IF('Data R6'!C774="","",COUNTIF('Data R6'!J774,"&gt;0")+COUNTIF('Data R6'!L774,"&gt;0")+COUNTIF('Data R6'!N774,"&gt;0")+COUNTIF('Data R6'!P774,"&gt;0")+COUNTIF('Data R6'!R774,"&gt;0")+COUNTIF('Data R6'!T774,"&gt;0")+COUNTIF('Data R6'!V774,"&gt;0")+COUNTIF('Data R6'!X774,"&gt;0"))</f>
        <v/>
      </c>
      <c r="J5762">
        <f>IF('Data R6'!C774="","",IF((COUNTIF('Data R6'!K774,"&gt;0")+COUNTIF('Data R6'!M774,"&gt;0")+COUNTIF('Data R6'!O774,"&gt;0")+COUNTIF('Data R6'!Q774,"&gt;0")+COUNTIF('Data R6'!S774,"&gt;0")+COUNTIF('Data R6'!U774,"&gt;0")+COUNTIF('Data R6'!W774,"&gt;0")+COUNTIF('Data R6'!Y774,"&gt;0"))&gt;0,1,0))</f>
        <v/>
      </c>
      <c r="M5762" t="inlineStr">
        <is>
          <t>Data R</t>
        </is>
      </c>
    </row>
    <row r="5763">
      <c r="A5763" t="inlineStr">
        <is>
          <t>Regional 6</t>
        </is>
      </c>
      <c r="B5763">
        <f>IF('Data R6'!C775="","",'Data R6'!B775)</f>
        <v/>
      </c>
      <c r="C5763">
        <f>IF('Data R6'!C775="","",'Data R6'!C775)</f>
        <v/>
      </c>
      <c r="D5763">
        <f>IF('Data R6'!C775="","",'Data R6'!D775)</f>
        <v/>
      </c>
      <c r="E5763">
        <f>IF('Data R6'!C775="","",'Data R6'!E775)</f>
        <v/>
      </c>
      <c r="F5763">
        <f>IF('Data R6'!C775="","",'Data R6'!F775)</f>
        <v/>
      </c>
      <c r="G5763">
        <f>IF('Data R6'!C775="","",'Data R6'!AD775)</f>
        <v/>
      </c>
      <c r="H5763">
        <f>IF('Data R6'!C775="","",'Data R6'!AC775)</f>
        <v/>
      </c>
      <c r="I5763">
        <f>IF('Data R6'!C775="","",COUNTIF('Data R6'!J775,"&gt;0")+COUNTIF('Data R6'!L775,"&gt;0")+COUNTIF('Data R6'!N775,"&gt;0")+COUNTIF('Data R6'!P775,"&gt;0")+COUNTIF('Data R6'!R775,"&gt;0")+COUNTIF('Data R6'!T775,"&gt;0")+COUNTIF('Data R6'!V775,"&gt;0")+COUNTIF('Data R6'!X775,"&gt;0"))</f>
        <v/>
      </c>
      <c r="J5763">
        <f>IF('Data R6'!C775="","",IF((COUNTIF('Data R6'!K775,"&gt;0")+COUNTIF('Data R6'!M775,"&gt;0")+COUNTIF('Data R6'!O775,"&gt;0")+COUNTIF('Data R6'!Q775,"&gt;0")+COUNTIF('Data R6'!S775,"&gt;0")+COUNTIF('Data R6'!U775,"&gt;0")+COUNTIF('Data R6'!W775,"&gt;0")+COUNTIF('Data R6'!Y775,"&gt;0"))&gt;0,1,0))</f>
        <v/>
      </c>
      <c r="M5763" t="inlineStr">
        <is>
          <t>Data R</t>
        </is>
      </c>
    </row>
    <row r="5764">
      <c r="A5764" t="inlineStr">
        <is>
          <t>Regional 6</t>
        </is>
      </c>
      <c r="B5764">
        <f>IF('Data R6'!C776="","",'Data R6'!B776)</f>
        <v/>
      </c>
      <c r="C5764">
        <f>IF('Data R6'!C776="","",'Data R6'!C776)</f>
        <v/>
      </c>
      <c r="D5764">
        <f>IF('Data R6'!C776="","",'Data R6'!D776)</f>
        <v/>
      </c>
      <c r="E5764">
        <f>IF('Data R6'!C776="","",'Data R6'!E776)</f>
        <v/>
      </c>
      <c r="F5764">
        <f>IF('Data R6'!C776="","",'Data R6'!F776)</f>
        <v/>
      </c>
      <c r="G5764">
        <f>IF('Data R6'!C776="","",'Data R6'!AD776)</f>
        <v/>
      </c>
      <c r="H5764">
        <f>IF('Data R6'!C776="","",'Data R6'!AC776)</f>
        <v/>
      </c>
      <c r="I5764">
        <f>IF('Data R6'!C776="","",COUNTIF('Data R6'!J776,"&gt;0")+COUNTIF('Data R6'!L776,"&gt;0")+COUNTIF('Data R6'!N776,"&gt;0")+COUNTIF('Data R6'!P776,"&gt;0")+COUNTIF('Data R6'!R776,"&gt;0")+COUNTIF('Data R6'!T776,"&gt;0")+COUNTIF('Data R6'!V776,"&gt;0")+COUNTIF('Data R6'!X776,"&gt;0"))</f>
        <v/>
      </c>
      <c r="J5764">
        <f>IF('Data R6'!C776="","",IF((COUNTIF('Data R6'!K776,"&gt;0")+COUNTIF('Data R6'!M776,"&gt;0")+COUNTIF('Data R6'!O776,"&gt;0")+COUNTIF('Data R6'!Q776,"&gt;0")+COUNTIF('Data R6'!S776,"&gt;0")+COUNTIF('Data R6'!U776,"&gt;0")+COUNTIF('Data R6'!W776,"&gt;0")+COUNTIF('Data R6'!Y776,"&gt;0"))&gt;0,1,0))</f>
        <v/>
      </c>
      <c r="M5764" t="inlineStr">
        <is>
          <t>Data R</t>
        </is>
      </c>
    </row>
    <row r="5765">
      <c r="A5765" t="inlineStr">
        <is>
          <t>Regional 6</t>
        </is>
      </c>
      <c r="B5765">
        <f>IF('Data R6'!C777="","",'Data R6'!B777)</f>
        <v/>
      </c>
      <c r="C5765">
        <f>IF('Data R6'!C777="","",'Data R6'!C777)</f>
        <v/>
      </c>
      <c r="D5765">
        <f>IF('Data R6'!C777="","",'Data R6'!D777)</f>
        <v/>
      </c>
      <c r="E5765">
        <f>IF('Data R6'!C777="","",'Data R6'!E777)</f>
        <v/>
      </c>
      <c r="F5765">
        <f>IF('Data R6'!C777="","",'Data R6'!F777)</f>
        <v/>
      </c>
      <c r="G5765">
        <f>IF('Data R6'!C777="","",'Data R6'!AD777)</f>
        <v/>
      </c>
      <c r="H5765">
        <f>IF('Data R6'!C777="","",'Data R6'!AC777)</f>
        <v/>
      </c>
      <c r="I5765">
        <f>IF('Data R6'!C777="","",COUNTIF('Data R6'!J777,"&gt;0")+COUNTIF('Data R6'!L777,"&gt;0")+COUNTIF('Data R6'!N777,"&gt;0")+COUNTIF('Data R6'!P777,"&gt;0")+COUNTIF('Data R6'!R777,"&gt;0")+COUNTIF('Data R6'!T777,"&gt;0")+COUNTIF('Data R6'!V777,"&gt;0")+COUNTIF('Data R6'!X777,"&gt;0"))</f>
        <v/>
      </c>
      <c r="J5765">
        <f>IF('Data R6'!C777="","",IF((COUNTIF('Data R6'!K777,"&gt;0")+COUNTIF('Data R6'!M777,"&gt;0")+COUNTIF('Data R6'!O777,"&gt;0")+COUNTIF('Data R6'!Q777,"&gt;0")+COUNTIF('Data R6'!S777,"&gt;0")+COUNTIF('Data R6'!U777,"&gt;0")+COUNTIF('Data R6'!W777,"&gt;0")+COUNTIF('Data R6'!Y777,"&gt;0"))&gt;0,1,0))</f>
        <v/>
      </c>
      <c r="M5765" t="inlineStr">
        <is>
          <t>Data R</t>
        </is>
      </c>
    </row>
    <row r="5766">
      <c r="A5766" t="inlineStr">
        <is>
          <t>Regional 6</t>
        </is>
      </c>
      <c r="B5766">
        <f>IF('Data R6'!C778="","",'Data R6'!B778)</f>
        <v/>
      </c>
      <c r="C5766">
        <f>IF('Data R6'!C778="","",'Data R6'!C778)</f>
        <v/>
      </c>
      <c r="D5766">
        <f>IF('Data R6'!C778="","",'Data R6'!D778)</f>
        <v/>
      </c>
      <c r="E5766">
        <f>IF('Data R6'!C778="","",'Data R6'!E778)</f>
        <v/>
      </c>
      <c r="F5766">
        <f>IF('Data R6'!C778="","",'Data R6'!F778)</f>
        <v/>
      </c>
      <c r="G5766">
        <f>IF('Data R6'!C778="","",'Data R6'!AD778)</f>
        <v/>
      </c>
      <c r="H5766">
        <f>IF('Data R6'!C778="","",'Data R6'!AC778)</f>
        <v/>
      </c>
      <c r="I5766">
        <f>IF('Data R6'!C778="","",COUNTIF('Data R6'!J778,"&gt;0")+COUNTIF('Data R6'!L778,"&gt;0")+COUNTIF('Data R6'!N778,"&gt;0")+COUNTIF('Data R6'!P778,"&gt;0")+COUNTIF('Data R6'!R778,"&gt;0")+COUNTIF('Data R6'!T778,"&gt;0")+COUNTIF('Data R6'!V778,"&gt;0")+COUNTIF('Data R6'!X778,"&gt;0"))</f>
        <v/>
      </c>
      <c r="J5766">
        <f>IF('Data R6'!C778="","",IF((COUNTIF('Data R6'!K778,"&gt;0")+COUNTIF('Data R6'!M778,"&gt;0")+COUNTIF('Data R6'!O778,"&gt;0")+COUNTIF('Data R6'!Q778,"&gt;0")+COUNTIF('Data R6'!S778,"&gt;0")+COUNTIF('Data R6'!U778,"&gt;0")+COUNTIF('Data R6'!W778,"&gt;0")+COUNTIF('Data R6'!Y778,"&gt;0"))&gt;0,1,0))</f>
        <v/>
      </c>
      <c r="M5766" t="inlineStr">
        <is>
          <t>Data R</t>
        </is>
      </c>
    </row>
    <row r="5767">
      <c r="A5767" t="inlineStr">
        <is>
          <t>Regional 6</t>
        </is>
      </c>
      <c r="B5767">
        <f>IF('Data R6'!C779="","",'Data R6'!B779)</f>
        <v/>
      </c>
      <c r="C5767">
        <f>IF('Data R6'!C779="","",'Data R6'!C779)</f>
        <v/>
      </c>
      <c r="D5767">
        <f>IF('Data R6'!C779="","",'Data R6'!D779)</f>
        <v/>
      </c>
      <c r="E5767">
        <f>IF('Data R6'!C779="","",'Data R6'!E779)</f>
        <v/>
      </c>
      <c r="F5767">
        <f>IF('Data R6'!C779="","",'Data R6'!F779)</f>
        <v/>
      </c>
      <c r="G5767">
        <f>IF('Data R6'!C779="","",'Data R6'!AD779)</f>
        <v/>
      </c>
      <c r="H5767">
        <f>IF('Data R6'!C779="","",'Data R6'!AC779)</f>
        <v/>
      </c>
      <c r="I5767">
        <f>IF('Data R6'!C779="","",COUNTIF('Data R6'!J779,"&gt;0")+COUNTIF('Data R6'!L779,"&gt;0")+COUNTIF('Data R6'!N779,"&gt;0")+COUNTIF('Data R6'!P779,"&gt;0")+COUNTIF('Data R6'!R779,"&gt;0")+COUNTIF('Data R6'!T779,"&gt;0")+COUNTIF('Data R6'!V779,"&gt;0")+COUNTIF('Data R6'!X779,"&gt;0"))</f>
        <v/>
      </c>
      <c r="J5767">
        <f>IF('Data R6'!C779="","",IF((COUNTIF('Data R6'!K779,"&gt;0")+COUNTIF('Data R6'!M779,"&gt;0")+COUNTIF('Data R6'!O779,"&gt;0")+COUNTIF('Data R6'!Q779,"&gt;0")+COUNTIF('Data R6'!S779,"&gt;0")+COUNTIF('Data R6'!U779,"&gt;0")+COUNTIF('Data R6'!W779,"&gt;0")+COUNTIF('Data R6'!Y779,"&gt;0"))&gt;0,1,0))</f>
        <v/>
      </c>
      <c r="M5767" t="inlineStr">
        <is>
          <t>Data R</t>
        </is>
      </c>
    </row>
    <row r="5768">
      <c r="A5768" t="inlineStr">
        <is>
          <t>Regional 6</t>
        </is>
      </c>
      <c r="B5768">
        <f>IF('Data R6'!C780="","",'Data R6'!B780)</f>
        <v/>
      </c>
      <c r="C5768">
        <f>IF('Data R6'!C780="","",'Data R6'!C780)</f>
        <v/>
      </c>
      <c r="D5768">
        <f>IF('Data R6'!C780="","",'Data R6'!D780)</f>
        <v/>
      </c>
      <c r="E5768">
        <f>IF('Data R6'!C780="","",'Data R6'!E780)</f>
        <v/>
      </c>
      <c r="F5768">
        <f>IF('Data R6'!C780="","",'Data R6'!F780)</f>
        <v/>
      </c>
      <c r="G5768">
        <f>IF('Data R6'!C780="","",'Data R6'!AD780)</f>
        <v/>
      </c>
      <c r="H5768">
        <f>IF('Data R6'!C780="","",'Data R6'!AC780)</f>
        <v/>
      </c>
      <c r="I5768">
        <f>IF('Data R6'!C780="","",COUNTIF('Data R6'!J780,"&gt;0")+COUNTIF('Data R6'!L780,"&gt;0")+COUNTIF('Data R6'!N780,"&gt;0")+COUNTIF('Data R6'!P780,"&gt;0")+COUNTIF('Data R6'!R780,"&gt;0")+COUNTIF('Data R6'!T780,"&gt;0")+COUNTIF('Data R6'!V780,"&gt;0")+COUNTIF('Data R6'!X780,"&gt;0"))</f>
        <v/>
      </c>
      <c r="J5768">
        <f>IF('Data R6'!C780="","",IF((COUNTIF('Data R6'!K780,"&gt;0")+COUNTIF('Data R6'!M780,"&gt;0")+COUNTIF('Data R6'!O780,"&gt;0")+COUNTIF('Data R6'!Q780,"&gt;0")+COUNTIF('Data R6'!S780,"&gt;0")+COUNTIF('Data R6'!U780,"&gt;0")+COUNTIF('Data R6'!W780,"&gt;0")+COUNTIF('Data R6'!Y780,"&gt;0"))&gt;0,1,0))</f>
        <v/>
      </c>
      <c r="M5768" t="inlineStr">
        <is>
          <t>Data R</t>
        </is>
      </c>
    </row>
    <row r="5769">
      <c r="A5769" t="inlineStr">
        <is>
          <t>Regional 6</t>
        </is>
      </c>
      <c r="B5769">
        <f>IF('Data R6'!C781="","",'Data R6'!B781)</f>
        <v/>
      </c>
      <c r="C5769">
        <f>IF('Data R6'!C781="","",'Data R6'!C781)</f>
        <v/>
      </c>
      <c r="D5769">
        <f>IF('Data R6'!C781="","",'Data R6'!D781)</f>
        <v/>
      </c>
      <c r="E5769">
        <f>IF('Data R6'!C781="","",'Data R6'!E781)</f>
        <v/>
      </c>
      <c r="F5769">
        <f>IF('Data R6'!C781="","",'Data R6'!F781)</f>
        <v/>
      </c>
      <c r="G5769">
        <f>IF('Data R6'!C781="","",'Data R6'!AD781)</f>
        <v/>
      </c>
      <c r="H5769">
        <f>IF('Data R6'!C781="","",'Data R6'!AC781)</f>
        <v/>
      </c>
      <c r="I5769">
        <f>IF('Data R6'!C781="","",COUNTIF('Data R6'!J781,"&gt;0")+COUNTIF('Data R6'!L781,"&gt;0")+COUNTIF('Data R6'!N781,"&gt;0")+COUNTIF('Data R6'!P781,"&gt;0")+COUNTIF('Data R6'!R781,"&gt;0")+COUNTIF('Data R6'!T781,"&gt;0")+COUNTIF('Data R6'!V781,"&gt;0")+COUNTIF('Data R6'!X781,"&gt;0"))</f>
        <v/>
      </c>
      <c r="J5769">
        <f>IF('Data R6'!C781="","",IF((COUNTIF('Data R6'!K781,"&gt;0")+COUNTIF('Data R6'!M781,"&gt;0")+COUNTIF('Data R6'!O781,"&gt;0")+COUNTIF('Data R6'!Q781,"&gt;0")+COUNTIF('Data R6'!S781,"&gt;0")+COUNTIF('Data R6'!U781,"&gt;0")+COUNTIF('Data R6'!W781,"&gt;0")+COUNTIF('Data R6'!Y781,"&gt;0"))&gt;0,1,0))</f>
        <v/>
      </c>
      <c r="M5769" t="inlineStr">
        <is>
          <t>Data R</t>
        </is>
      </c>
    </row>
    <row r="5770">
      <c r="A5770" t="inlineStr">
        <is>
          <t>Regional 6</t>
        </is>
      </c>
      <c r="B5770">
        <f>IF('Data R6'!C782="","",'Data R6'!B782)</f>
        <v/>
      </c>
      <c r="C5770">
        <f>IF('Data R6'!C782="","",'Data R6'!C782)</f>
        <v/>
      </c>
      <c r="D5770">
        <f>IF('Data R6'!C782="","",'Data R6'!D782)</f>
        <v/>
      </c>
      <c r="E5770">
        <f>IF('Data R6'!C782="","",'Data R6'!E782)</f>
        <v/>
      </c>
      <c r="F5770">
        <f>IF('Data R6'!C782="","",'Data R6'!F782)</f>
        <v/>
      </c>
      <c r="G5770">
        <f>IF('Data R6'!C782="","",'Data R6'!AD782)</f>
        <v/>
      </c>
      <c r="H5770">
        <f>IF('Data R6'!C782="","",'Data R6'!AC782)</f>
        <v/>
      </c>
      <c r="I5770">
        <f>IF('Data R6'!C782="","",COUNTIF('Data R6'!J782,"&gt;0")+COUNTIF('Data R6'!L782,"&gt;0")+COUNTIF('Data R6'!N782,"&gt;0")+COUNTIF('Data R6'!P782,"&gt;0")+COUNTIF('Data R6'!R782,"&gt;0")+COUNTIF('Data R6'!T782,"&gt;0")+COUNTIF('Data R6'!V782,"&gt;0")+COUNTIF('Data R6'!X782,"&gt;0"))</f>
        <v/>
      </c>
      <c r="J5770">
        <f>IF('Data R6'!C782="","",IF((COUNTIF('Data R6'!K782,"&gt;0")+COUNTIF('Data R6'!M782,"&gt;0")+COUNTIF('Data R6'!O782,"&gt;0")+COUNTIF('Data R6'!Q782,"&gt;0")+COUNTIF('Data R6'!S782,"&gt;0")+COUNTIF('Data R6'!U782,"&gt;0")+COUNTIF('Data R6'!W782,"&gt;0")+COUNTIF('Data R6'!Y782,"&gt;0"))&gt;0,1,0))</f>
        <v/>
      </c>
      <c r="M5770" t="inlineStr">
        <is>
          <t>Data R</t>
        </is>
      </c>
    </row>
    <row r="5771">
      <c r="A5771" t="inlineStr">
        <is>
          <t>Regional 6</t>
        </is>
      </c>
      <c r="B5771">
        <f>IF('Data R6'!C783="","",'Data R6'!B783)</f>
        <v/>
      </c>
      <c r="C5771">
        <f>IF('Data R6'!C783="","",'Data R6'!C783)</f>
        <v/>
      </c>
      <c r="D5771">
        <f>IF('Data R6'!C783="","",'Data R6'!D783)</f>
        <v/>
      </c>
      <c r="E5771">
        <f>IF('Data R6'!C783="","",'Data R6'!E783)</f>
        <v/>
      </c>
      <c r="F5771">
        <f>IF('Data R6'!C783="","",'Data R6'!F783)</f>
        <v/>
      </c>
      <c r="G5771">
        <f>IF('Data R6'!C783="","",'Data R6'!AD783)</f>
        <v/>
      </c>
      <c r="H5771">
        <f>IF('Data R6'!C783="","",'Data R6'!AC783)</f>
        <v/>
      </c>
      <c r="I5771">
        <f>IF('Data R6'!C783="","",COUNTIF('Data R6'!J783,"&gt;0")+COUNTIF('Data R6'!L783,"&gt;0")+COUNTIF('Data R6'!N783,"&gt;0")+COUNTIF('Data R6'!P783,"&gt;0")+COUNTIF('Data R6'!R783,"&gt;0")+COUNTIF('Data R6'!T783,"&gt;0")+COUNTIF('Data R6'!V783,"&gt;0")+COUNTIF('Data R6'!X783,"&gt;0"))</f>
        <v/>
      </c>
      <c r="J5771">
        <f>IF('Data R6'!C783="","",IF((COUNTIF('Data R6'!K783,"&gt;0")+COUNTIF('Data R6'!M783,"&gt;0")+COUNTIF('Data R6'!O783,"&gt;0")+COUNTIF('Data R6'!Q783,"&gt;0")+COUNTIF('Data R6'!S783,"&gt;0")+COUNTIF('Data R6'!U783,"&gt;0")+COUNTIF('Data R6'!W783,"&gt;0")+COUNTIF('Data R6'!Y783,"&gt;0"))&gt;0,1,0))</f>
        <v/>
      </c>
      <c r="M5771" t="inlineStr">
        <is>
          <t>Data R</t>
        </is>
      </c>
    </row>
    <row r="5772">
      <c r="A5772" t="inlineStr">
        <is>
          <t>Regional 6</t>
        </is>
      </c>
      <c r="B5772">
        <f>IF('Data R6'!C784="","",'Data R6'!B784)</f>
        <v/>
      </c>
      <c r="C5772">
        <f>IF('Data R6'!C784="","",'Data R6'!C784)</f>
        <v/>
      </c>
      <c r="D5772">
        <f>IF('Data R6'!C784="","",'Data R6'!D784)</f>
        <v/>
      </c>
      <c r="E5772">
        <f>IF('Data R6'!C784="","",'Data R6'!E784)</f>
        <v/>
      </c>
      <c r="F5772">
        <f>IF('Data R6'!C784="","",'Data R6'!F784)</f>
        <v/>
      </c>
      <c r="G5772">
        <f>IF('Data R6'!C784="","",'Data R6'!AD784)</f>
        <v/>
      </c>
      <c r="H5772">
        <f>IF('Data R6'!C784="","",'Data R6'!AC784)</f>
        <v/>
      </c>
      <c r="I5772">
        <f>IF('Data R6'!C784="","",COUNTIF('Data R6'!J784,"&gt;0")+COUNTIF('Data R6'!L784,"&gt;0")+COUNTIF('Data R6'!N784,"&gt;0")+COUNTIF('Data R6'!P784,"&gt;0")+COUNTIF('Data R6'!R784,"&gt;0")+COUNTIF('Data R6'!T784,"&gt;0")+COUNTIF('Data R6'!V784,"&gt;0")+COUNTIF('Data R6'!X784,"&gt;0"))</f>
        <v/>
      </c>
      <c r="J5772">
        <f>IF('Data R6'!C784="","",IF((COUNTIF('Data R6'!K784,"&gt;0")+COUNTIF('Data R6'!M784,"&gt;0")+COUNTIF('Data R6'!O784,"&gt;0")+COUNTIF('Data R6'!Q784,"&gt;0")+COUNTIF('Data R6'!S784,"&gt;0")+COUNTIF('Data R6'!U784,"&gt;0")+COUNTIF('Data R6'!W784,"&gt;0")+COUNTIF('Data R6'!Y784,"&gt;0"))&gt;0,1,0))</f>
        <v/>
      </c>
      <c r="M5772" t="inlineStr">
        <is>
          <t>Data R</t>
        </is>
      </c>
    </row>
    <row r="5773">
      <c r="A5773" t="inlineStr">
        <is>
          <t>Regional 6</t>
        </is>
      </c>
      <c r="B5773">
        <f>IF('Data R6'!C785="","",'Data R6'!B785)</f>
        <v/>
      </c>
      <c r="C5773">
        <f>IF('Data R6'!C785="","",'Data R6'!C785)</f>
        <v/>
      </c>
      <c r="D5773">
        <f>IF('Data R6'!C785="","",'Data R6'!D785)</f>
        <v/>
      </c>
      <c r="E5773">
        <f>IF('Data R6'!C785="","",'Data R6'!E785)</f>
        <v/>
      </c>
      <c r="F5773">
        <f>IF('Data R6'!C785="","",'Data R6'!F785)</f>
        <v/>
      </c>
      <c r="G5773">
        <f>IF('Data R6'!C785="","",'Data R6'!AD785)</f>
        <v/>
      </c>
      <c r="H5773">
        <f>IF('Data R6'!C785="","",'Data R6'!AC785)</f>
        <v/>
      </c>
      <c r="I5773">
        <f>IF('Data R6'!C785="","",COUNTIF('Data R6'!J785,"&gt;0")+COUNTIF('Data R6'!L785,"&gt;0")+COUNTIF('Data R6'!N785,"&gt;0")+COUNTIF('Data R6'!P785,"&gt;0")+COUNTIF('Data R6'!R785,"&gt;0")+COUNTIF('Data R6'!T785,"&gt;0")+COUNTIF('Data R6'!V785,"&gt;0")+COUNTIF('Data R6'!X785,"&gt;0"))</f>
        <v/>
      </c>
      <c r="J5773">
        <f>IF('Data R6'!C785="","",IF((COUNTIF('Data R6'!K785,"&gt;0")+COUNTIF('Data R6'!M785,"&gt;0")+COUNTIF('Data R6'!O785,"&gt;0")+COUNTIF('Data R6'!Q785,"&gt;0")+COUNTIF('Data R6'!S785,"&gt;0")+COUNTIF('Data R6'!U785,"&gt;0")+COUNTIF('Data R6'!W785,"&gt;0")+COUNTIF('Data R6'!Y785,"&gt;0"))&gt;0,1,0))</f>
        <v/>
      </c>
      <c r="M5773" t="inlineStr">
        <is>
          <t>Data R</t>
        </is>
      </c>
    </row>
    <row r="5774">
      <c r="A5774" t="inlineStr">
        <is>
          <t>Regional 6</t>
        </is>
      </c>
      <c r="B5774">
        <f>IF('Data R6'!C786="","",'Data R6'!B786)</f>
        <v/>
      </c>
      <c r="C5774">
        <f>IF('Data R6'!C786="","",'Data R6'!C786)</f>
        <v/>
      </c>
      <c r="D5774">
        <f>IF('Data R6'!C786="","",'Data R6'!D786)</f>
        <v/>
      </c>
      <c r="E5774">
        <f>IF('Data R6'!C786="","",'Data R6'!E786)</f>
        <v/>
      </c>
      <c r="F5774">
        <f>IF('Data R6'!C786="","",'Data R6'!F786)</f>
        <v/>
      </c>
      <c r="G5774">
        <f>IF('Data R6'!C786="","",'Data R6'!AD786)</f>
        <v/>
      </c>
      <c r="H5774">
        <f>IF('Data R6'!C786="","",'Data R6'!AC786)</f>
        <v/>
      </c>
      <c r="I5774">
        <f>IF('Data R6'!C786="","",COUNTIF('Data R6'!J786,"&gt;0")+COUNTIF('Data R6'!L786,"&gt;0")+COUNTIF('Data R6'!N786,"&gt;0")+COUNTIF('Data R6'!P786,"&gt;0")+COUNTIF('Data R6'!R786,"&gt;0")+COUNTIF('Data R6'!T786,"&gt;0")+COUNTIF('Data R6'!V786,"&gt;0")+COUNTIF('Data R6'!X786,"&gt;0"))</f>
        <v/>
      </c>
      <c r="J5774">
        <f>IF('Data R6'!C786="","",IF((COUNTIF('Data R6'!K786,"&gt;0")+COUNTIF('Data R6'!M786,"&gt;0")+COUNTIF('Data R6'!O786,"&gt;0")+COUNTIF('Data R6'!Q786,"&gt;0")+COUNTIF('Data R6'!S786,"&gt;0")+COUNTIF('Data R6'!U786,"&gt;0")+COUNTIF('Data R6'!W786,"&gt;0")+COUNTIF('Data R6'!Y786,"&gt;0"))&gt;0,1,0))</f>
        <v/>
      </c>
      <c r="M5774" t="inlineStr">
        <is>
          <t>Data R</t>
        </is>
      </c>
    </row>
    <row r="5775">
      <c r="A5775" t="inlineStr">
        <is>
          <t>Regional 6</t>
        </is>
      </c>
      <c r="B5775">
        <f>IF('Data R6'!C787="","",'Data R6'!B787)</f>
        <v/>
      </c>
      <c r="C5775">
        <f>IF('Data R6'!C787="","",'Data R6'!C787)</f>
        <v/>
      </c>
      <c r="D5775">
        <f>IF('Data R6'!C787="","",'Data R6'!D787)</f>
        <v/>
      </c>
      <c r="E5775">
        <f>IF('Data R6'!C787="","",'Data R6'!E787)</f>
        <v/>
      </c>
      <c r="F5775">
        <f>IF('Data R6'!C787="","",'Data R6'!F787)</f>
        <v/>
      </c>
      <c r="G5775">
        <f>IF('Data R6'!C787="","",'Data R6'!AD787)</f>
        <v/>
      </c>
      <c r="H5775">
        <f>IF('Data R6'!C787="","",'Data R6'!AC787)</f>
        <v/>
      </c>
      <c r="I5775">
        <f>IF('Data R6'!C787="","",COUNTIF('Data R6'!J787,"&gt;0")+COUNTIF('Data R6'!L787,"&gt;0")+COUNTIF('Data R6'!N787,"&gt;0")+COUNTIF('Data R6'!P787,"&gt;0")+COUNTIF('Data R6'!R787,"&gt;0")+COUNTIF('Data R6'!T787,"&gt;0")+COUNTIF('Data R6'!V787,"&gt;0")+COUNTIF('Data R6'!X787,"&gt;0"))</f>
        <v/>
      </c>
      <c r="J5775">
        <f>IF('Data R6'!C787="","",IF((COUNTIF('Data R6'!K787,"&gt;0")+COUNTIF('Data R6'!M787,"&gt;0")+COUNTIF('Data R6'!O787,"&gt;0")+COUNTIF('Data R6'!Q787,"&gt;0")+COUNTIF('Data R6'!S787,"&gt;0")+COUNTIF('Data R6'!U787,"&gt;0")+COUNTIF('Data R6'!W787,"&gt;0")+COUNTIF('Data R6'!Y787,"&gt;0"))&gt;0,1,0))</f>
        <v/>
      </c>
      <c r="M5775" t="inlineStr">
        <is>
          <t>Data R</t>
        </is>
      </c>
    </row>
    <row r="5776">
      <c r="A5776" t="inlineStr">
        <is>
          <t>Regional 6</t>
        </is>
      </c>
      <c r="B5776">
        <f>IF('Data R6'!C788="","",'Data R6'!B788)</f>
        <v/>
      </c>
      <c r="C5776">
        <f>IF('Data R6'!C788="","",'Data R6'!C788)</f>
        <v/>
      </c>
      <c r="D5776">
        <f>IF('Data R6'!C788="","",'Data R6'!D788)</f>
        <v/>
      </c>
      <c r="E5776">
        <f>IF('Data R6'!C788="","",'Data R6'!E788)</f>
        <v/>
      </c>
      <c r="F5776">
        <f>IF('Data R6'!C788="","",'Data R6'!F788)</f>
        <v/>
      </c>
      <c r="G5776">
        <f>IF('Data R6'!C788="","",'Data R6'!AD788)</f>
        <v/>
      </c>
      <c r="H5776">
        <f>IF('Data R6'!C788="","",'Data R6'!AC788)</f>
        <v/>
      </c>
      <c r="I5776">
        <f>IF('Data R6'!C788="","",COUNTIF('Data R6'!J788,"&gt;0")+COUNTIF('Data R6'!L788,"&gt;0")+COUNTIF('Data R6'!N788,"&gt;0")+COUNTIF('Data R6'!P788,"&gt;0")+COUNTIF('Data R6'!R788,"&gt;0")+COUNTIF('Data R6'!T788,"&gt;0")+COUNTIF('Data R6'!V788,"&gt;0")+COUNTIF('Data R6'!X788,"&gt;0"))</f>
        <v/>
      </c>
      <c r="J5776">
        <f>IF('Data R6'!C788="","",IF((COUNTIF('Data R6'!K788,"&gt;0")+COUNTIF('Data R6'!M788,"&gt;0")+COUNTIF('Data R6'!O788,"&gt;0")+COUNTIF('Data R6'!Q788,"&gt;0")+COUNTIF('Data R6'!S788,"&gt;0")+COUNTIF('Data R6'!U788,"&gt;0")+COUNTIF('Data R6'!W788,"&gt;0")+COUNTIF('Data R6'!Y788,"&gt;0"))&gt;0,1,0))</f>
        <v/>
      </c>
      <c r="M5776" t="inlineStr">
        <is>
          <t>Data R</t>
        </is>
      </c>
    </row>
    <row r="5777">
      <c r="A5777" t="inlineStr">
        <is>
          <t>Regional 6</t>
        </is>
      </c>
      <c r="B5777">
        <f>IF('Data R6'!C789="","",'Data R6'!B789)</f>
        <v/>
      </c>
      <c r="C5777">
        <f>IF('Data R6'!C789="","",'Data R6'!C789)</f>
        <v/>
      </c>
      <c r="D5777">
        <f>IF('Data R6'!C789="","",'Data R6'!D789)</f>
        <v/>
      </c>
      <c r="E5777">
        <f>IF('Data R6'!C789="","",'Data R6'!E789)</f>
        <v/>
      </c>
      <c r="F5777">
        <f>IF('Data R6'!C789="","",'Data R6'!F789)</f>
        <v/>
      </c>
      <c r="G5777">
        <f>IF('Data R6'!C789="","",'Data R6'!AD789)</f>
        <v/>
      </c>
      <c r="H5777">
        <f>IF('Data R6'!C789="","",'Data R6'!AC789)</f>
        <v/>
      </c>
      <c r="I5777">
        <f>IF('Data R6'!C789="","",COUNTIF('Data R6'!J789,"&gt;0")+COUNTIF('Data R6'!L789,"&gt;0")+COUNTIF('Data R6'!N789,"&gt;0")+COUNTIF('Data R6'!P789,"&gt;0")+COUNTIF('Data R6'!R789,"&gt;0")+COUNTIF('Data R6'!T789,"&gt;0")+COUNTIF('Data R6'!V789,"&gt;0")+COUNTIF('Data R6'!X789,"&gt;0"))</f>
        <v/>
      </c>
      <c r="J5777">
        <f>IF('Data R6'!C789="","",IF((COUNTIF('Data R6'!K789,"&gt;0")+COUNTIF('Data R6'!M789,"&gt;0")+COUNTIF('Data R6'!O789,"&gt;0")+COUNTIF('Data R6'!Q789,"&gt;0")+COUNTIF('Data R6'!S789,"&gt;0")+COUNTIF('Data R6'!U789,"&gt;0")+COUNTIF('Data R6'!W789,"&gt;0")+COUNTIF('Data R6'!Y789,"&gt;0"))&gt;0,1,0))</f>
        <v/>
      </c>
      <c r="M5777" t="inlineStr">
        <is>
          <t>Data R</t>
        </is>
      </c>
    </row>
    <row r="5778">
      <c r="A5778" t="inlineStr">
        <is>
          <t>Regional 6</t>
        </is>
      </c>
      <c r="B5778">
        <f>IF('Data R6'!C790="","",'Data R6'!B790)</f>
        <v/>
      </c>
      <c r="C5778">
        <f>IF('Data R6'!C790="","",'Data R6'!C790)</f>
        <v/>
      </c>
      <c r="D5778">
        <f>IF('Data R6'!C790="","",'Data R6'!D790)</f>
        <v/>
      </c>
      <c r="E5778">
        <f>IF('Data R6'!C790="","",'Data R6'!E790)</f>
        <v/>
      </c>
      <c r="F5778">
        <f>IF('Data R6'!C790="","",'Data R6'!F790)</f>
        <v/>
      </c>
      <c r="G5778">
        <f>IF('Data R6'!C790="","",'Data R6'!AD790)</f>
        <v/>
      </c>
      <c r="H5778">
        <f>IF('Data R6'!C790="","",'Data R6'!AC790)</f>
        <v/>
      </c>
      <c r="I5778">
        <f>IF('Data R6'!C790="","",COUNTIF('Data R6'!J790,"&gt;0")+COUNTIF('Data R6'!L790,"&gt;0")+COUNTIF('Data R6'!N790,"&gt;0")+COUNTIF('Data R6'!P790,"&gt;0")+COUNTIF('Data R6'!R790,"&gt;0")+COUNTIF('Data R6'!T790,"&gt;0")+COUNTIF('Data R6'!V790,"&gt;0")+COUNTIF('Data R6'!X790,"&gt;0"))</f>
        <v/>
      </c>
      <c r="J5778">
        <f>IF('Data R6'!C790="","",IF((COUNTIF('Data R6'!K790,"&gt;0")+COUNTIF('Data R6'!M790,"&gt;0")+COUNTIF('Data R6'!O790,"&gt;0")+COUNTIF('Data R6'!Q790,"&gt;0")+COUNTIF('Data R6'!S790,"&gt;0")+COUNTIF('Data R6'!U790,"&gt;0")+COUNTIF('Data R6'!W790,"&gt;0")+COUNTIF('Data R6'!Y790,"&gt;0"))&gt;0,1,0))</f>
        <v/>
      </c>
      <c r="M5778" t="inlineStr">
        <is>
          <t>Data R</t>
        </is>
      </c>
    </row>
    <row r="5779">
      <c r="A5779" t="inlineStr">
        <is>
          <t>Regional 6</t>
        </is>
      </c>
      <c r="B5779">
        <f>IF('Data R6'!C791="","",'Data R6'!B791)</f>
        <v/>
      </c>
      <c r="C5779">
        <f>IF('Data R6'!C791="","",'Data R6'!C791)</f>
        <v/>
      </c>
      <c r="D5779">
        <f>IF('Data R6'!C791="","",'Data R6'!D791)</f>
        <v/>
      </c>
      <c r="E5779">
        <f>IF('Data R6'!C791="","",'Data R6'!E791)</f>
        <v/>
      </c>
      <c r="F5779">
        <f>IF('Data R6'!C791="","",'Data R6'!F791)</f>
        <v/>
      </c>
      <c r="G5779">
        <f>IF('Data R6'!C791="","",'Data R6'!AD791)</f>
        <v/>
      </c>
      <c r="H5779">
        <f>IF('Data R6'!C791="","",'Data R6'!AC791)</f>
        <v/>
      </c>
      <c r="I5779">
        <f>IF('Data R6'!C791="","",COUNTIF('Data R6'!J791,"&gt;0")+COUNTIF('Data R6'!L791,"&gt;0")+COUNTIF('Data R6'!N791,"&gt;0")+COUNTIF('Data R6'!P791,"&gt;0")+COUNTIF('Data R6'!R791,"&gt;0")+COUNTIF('Data R6'!T791,"&gt;0")+COUNTIF('Data R6'!V791,"&gt;0")+COUNTIF('Data R6'!X791,"&gt;0"))</f>
        <v/>
      </c>
      <c r="J5779">
        <f>IF('Data R6'!C791="","",IF((COUNTIF('Data R6'!K791,"&gt;0")+COUNTIF('Data R6'!M791,"&gt;0")+COUNTIF('Data R6'!O791,"&gt;0")+COUNTIF('Data R6'!Q791,"&gt;0")+COUNTIF('Data R6'!S791,"&gt;0")+COUNTIF('Data R6'!U791,"&gt;0")+COUNTIF('Data R6'!W791,"&gt;0")+COUNTIF('Data R6'!Y791,"&gt;0"))&gt;0,1,0))</f>
        <v/>
      </c>
      <c r="M5779" t="inlineStr">
        <is>
          <t>Data R</t>
        </is>
      </c>
    </row>
    <row r="5780">
      <c r="A5780" t="inlineStr">
        <is>
          <t>Regional 6</t>
        </is>
      </c>
      <c r="B5780">
        <f>IF('Data R6'!C792="","",'Data R6'!B792)</f>
        <v/>
      </c>
      <c r="C5780">
        <f>IF('Data R6'!C792="","",'Data R6'!C792)</f>
        <v/>
      </c>
      <c r="D5780">
        <f>IF('Data R6'!C792="","",'Data R6'!D792)</f>
        <v/>
      </c>
      <c r="E5780">
        <f>IF('Data R6'!C792="","",'Data R6'!E792)</f>
        <v/>
      </c>
      <c r="F5780">
        <f>IF('Data R6'!C792="","",'Data R6'!F792)</f>
        <v/>
      </c>
      <c r="G5780">
        <f>IF('Data R6'!C792="","",'Data R6'!AD792)</f>
        <v/>
      </c>
      <c r="H5780">
        <f>IF('Data R6'!C792="","",'Data R6'!AC792)</f>
        <v/>
      </c>
      <c r="I5780">
        <f>IF('Data R6'!C792="","",COUNTIF('Data R6'!J792,"&gt;0")+COUNTIF('Data R6'!L792,"&gt;0")+COUNTIF('Data R6'!N792,"&gt;0")+COUNTIF('Data R6'!P792,"&gt;0")+COUNTIF('Data R6'!R792,"&gt;0")+COUNTIF('Data R6'!T792,"&gt;0")+COUNTIF('Data R6'!V792,"&gt;0")+COUNTIF('Data R6'!X792,"&gt;0"))</f>
        <v/>
      </c>
      <c r="J5780">
        <f>IF('Data R6'!C792="","",IF((COUNTIF('Data R6'!K792,"&gt;0")+COUNTIF('Data R6'!M792,"&gt;0")+COUNTIF('Data R6'!O792,"&gt;0")+COUNTIF('Data R6'!Q792,"&gt;0")+COUNTIF('Data R6'!S792,"&gt;0")+COUNTIF('Data R6'!U792,"&gt;0")+COUNTIF('Data R6'!W792,"&gt;0")+COUNTIF('Data R6'!Y792,"&gt;0"))&gt;0,1,0))</f>
        <v/>
      </c>
      <c r="M5780" t="inlineStr">
        <is>
          <t>Data R</t>
        </is>
      </c>
    </row>
    <row r="5781">
      <c r="A5781" t="inlineStr">
        <is>
          <t>Regional 6</t>
        </is>
      </c>
      <c r="B5781">
        <f>IF('Data R6'!C793="","",'Data R6'!B793)</f>
        <v/>
      </c>
      <c r="C5781">
        <f>IF('Data R6'!C793="","",'Data R6'!C793)</f>
        <v/>
      </c>
      <c r="D5781">
        <f>IF('Data R6'!C793="","",'Data R6'!D793)</f>
        <v/>
      </c>
      <c r="E5781">
        <f>IF('Data R6'!C793="","",'Data R6'!E793)</f>
        <v/>
      </c>
      <c r="F5781">
        <f>IF('Data R6'!C793="","",'Data R6'!F793)</f>
        <v/>
      </c>
      <c r="G5781">
        <f>IF('Data R6'!C793="","",'Data R6'!AD793)</f>
        <v/>
      </c>
      <c r="H5781">
        <f>IF('Data R6'!C793="","",'Data R6'!AC793)</f>
        <v/>
      </c>
      <c r="I5781">
        <f>IF('Data R6'!C793="","",COUNTIF('Data R6'!J793,"&gt;0")+COUNTIF('Data R6'!L793,"&gt;0")+COUNTIF('Data R6'!N793,"&gt;0")+COUNTIF('Data R6'!P793,"&gt;0")+COUNTIF('Data R6'!R793,"&gt;0")+COUNTIF('Data R6'!T793,"&gt;0")+COUNTIF('Data R6'!V793,"&gt;0")+COUNTIF('Data R6'!X793,"&gt;0"))</f>
        <v/>
      </c>
      <c r="J5781">
        <f>IF('Data R6'!C793="","",IF((COUNTIF('Data R6'!K793,"&gt;0")+COUNTIF('Data R6'!M793,"&gt;0")+COUNTIF('Data R6'!O793,"&gt;0")+COUNTIF('Data R6'!Q793,"&gt;0")+COUNTIF('Data R6'!S793,"&gt;0")+COUNTIF('Data R6'!U793,"&gt;0")+COUNTIF('Data R6'!W793,"&gt;0")+COUNTIF('Data R6'!Y793,"&gt;0"))&gt;0,1,0))</f>
        <v/>
      </c>
      <c r="M5781" t="inlineStr">
        <is>
          <t>Data R</t>
        </is>
      </c>
    </row>
    <row r="5782">
      <c r="A5782" t="inlineStr">
        <is>
          <t>Regional 6</t>
        </is>
      </c>
      <c r="B5782">
        <f>IF('Data R6'!C794="","",'Data R6'!B794)</f>
        <v/>
      </c>
      <c r="C5782">
        <f>IF('Data R6'!C794="","",'Data R6'!C794)</f>
        <v/>
      </c>
      <c r="D5782">
        <f>IF('Data R6'!C794="","",'Data R6'!D794)</f>
        <v/>
      </c>
      <c r="E5782">
        <f>IF('Data R6'!C794="","",'Data R6'!E794)</f>
        <v/>
      </c>
      <c r="F5782">
        <f>IF('Data R6'!C794="","",'Data R6'!F794)</f>
        <v/>
      </c>
      <c r="G5782">
        <f>IF('Data R6'!C794="","",'Data R6'!AD794)</f>
        <v/>
      </c>
      <c r="H5782">
        <f>IF('Data R6'!C794="","",'Data R6'!AC794)</f>
        <v/>
      </c>
      <c r="I5782">
        <f>IF('Data R6'!C794="","",COUNTIF('Data R6'!J794,"&gt;0")+COUNTIF('Data R6'!L794,"&gt;0")+COUNTIF('Data R6'!N794,"&gt;0")+COUNTIF('Data R6'!P794,"&gt;0")+COUNTIF('Data R6'!R794,"&gt;0")+COUNTIF('Data R6'!T794,"&gt;0")+COUNTIF('Data R6'!V794,"&gt;0")+COUNTIF('Data R6'!X794,"&gt;0"))</f>
        <v/>
      </c>
      <c r="J5782">
        <f>IF('Data R6'!C794="","",IF((COUNTIF('Data R6'!K794,"&gt;0")+COUNTIF('Data R6'!M794,"&gt;0")+COUNTIF('Data R6'!O794,"&gt;0")+COUNTIF('Data R6'!Q794,"&gt;0")+COUNTIF('Data R6'!S794,"&gt;0")+COUNTIF('Data R6'!U794,"&gt;0")+COUNTIF('Data R6'!W794,"&gt;0")+COUNTIF('Data R6'!Y794,"&gt;0"))&gt;0,1,0))</f>
        <v/>
      </c>
      <c r="M5782" t="inlineStr">
        <is>
          <t>Data R</t>
        </is>
      </c>
    </row>
    <row r="5783">
      <c r="A5783" t="inlineStr">
        <is>
          <t>Regional 6</t>
        </is>
      </c>
      <c r="B5783">
        <f>IF('Data R6'!C795="","",'Data R6'!B795)</f>
        <v/>
      </c>
      <c r="C5783">
        <f>IF('Data R6'!C795="","",'Data R6'!C795)</f>
        <v/>
      </c>
      <c r="D5783">
        <f>IF('Data R6'!C795="","",'Data R6'!D795)</f>
        <v/>
      </c>
      <c r="E5783">
        <f>IF('Data R6'!C795="","",'Data R6'!E795)</f>
        <v/>
      </c>
      <c r="F5783">
        <f>IF('Data R6'!C795="","",'Data R6'!F795)</f>
        <v/>
      </c>
      <c r="G5783">
        <f>IF('Data R6'!C795="","",'Data R6'!AD795)</f>
        <v/>
      </c>
      <c r="H5783">
        <f>IF('Data R6'!C795="","",'Data R6'!AC795)</f>
        <v/>
      </c>
      <c r="I5783">
        <f>IF('Data R6'!C795="","",COUNTIF('Data R6'!J795,"&gt;0")+COUNTIF('Data R6'!L795,"&gt;0")+COUNTIF('Data R6'!N795,"&gt;0")+COUNTIF('Data R6'!P795,"&gt;0")+COUNTIF('Data R6'!R795,"&gt;0")+COUNTIF('Data R6'!T795,"&gt;0")+COUNTIF('Data R6'!V795,"&gt;0")+COUNTIF('Data R6'!X795,"&gt;0"))</f>
        <v/>
      </c>
      <c r="J5783">
        <f>IF('Data R6'!C795="","",IF((COUNTIF('Data R6'!K795,"&gt;0")+COUNTIF('Data R6'!M795,"&gt;0")+COUNTIF('Data R6'!O795,"&gt;0")+COUNTIF('Data R6'!Q795,"&gt;0")+COUNTIF('Data R6'!S795,"&gt;0")+COUNTIF('Data R6'!U795,"&gt;0")+COUNTIF('Data R6'!W795,"&gt;0")+COUNTIF('Data R6'!Y795,"&gt;0"))&gt;0,1,0))</f>
        <v/>
      </c>
      <c r="M5783" t="inlineStr">
        <is>
          <t>Data R</t>
        </is>
      </c>
    </row>
    <row r="5784">
      <c r="A5784" t="inlineStr">
        <is>
          <t>Regional 6</t>
        </is>
      </c>
      <c r="B5784">
        <f>IF('Data R6'!C796="","",'Data R6'!B796)</f>
        <v/>
      </c>
      <c r="C5784">
        <f>IF('Data R6'!C796="","",'Data R6'!C796)</f>
        <v/>
      </c>
      <c r="D5784">
        <f>IF('Data R6'!C796="","",'Data R6'!D796)</f>
        <v/>
      </c>
      <c r="E5784">
        <f>IF('Data R6'!C796="","",'Data R6'!E796)</f>
        <v/>
      </c>
      <c r="F5784">
        <f>IF('Data R6'!C796="","",'Data R6'!F796)</f>
        <v/>
      </c>
      <c r="G5784">
        <f>IF('Data R6'!C796="","",'Data R6'!AD796)</f>
        <v/>
      </c>
      <c r="H5784">
        <f>IF('Data R6'!C796="","",'Data R6'!AC796)</f>
        <v/>
      </c>
      <c r="I5784">
        <f>IF('Data R6'!C796="","",COUNTIF('Data R6'!J796,"&gt;0")+COUNTIF('Data R6'!L796,"&gt;0")+COUNTIF('Data R6'!N796,"&gt;0")+COUNTIF('Data R6'!P796,"&gt;0")+COUNTIF('Data R6'!R796,"&gt;0")+COUNTIF('Data R6'!T796,"&gt;0")+COUNTIF('Data R6'!V796,"&gt;0")+COUNTIF('Data R6'!X796,"&gt;0"))</f>
        <v/>
      </c>
      <c r="J5784">
        <f>IF('Data R6'!C796="","",IF((COUNTIF('Data R6'!K796,"&gt;0")+COUNTIF('Data R6'!M796,"&gt;0")+COUNTIF('Data R6'!O796,"&gt;0")+COUNTIF('Data R6'!Q796,"&gt;0")+COUNTIF('Data R6'!S796,"&gt;0")+COUNTIF('Data R6'!U796,"&gt;0")+COUNTIF('Data R6'!W796,"&gt;0")+COUNTIF('Data R6'!Y796,"&gt;0"))&gt;0,1,0))</f>
        <v/>
      </c>
      <c r="M5784" t="inlineStr">
        <is>
          <t>Data R</t>
        </is>
      </c>
    </row>
    <row r="5785">
      <c r="A5785" t="inlineStr">
        <is>
          <t>Regional 6</t>
        </is>
      </c>
      <c r="B5785">
        <f>IF('Data R6'!C797="","",'Data R6'!B797)</f>
        <v/>
      </c>
      <c r="C5785">
        <f>IF('Data R6'!C797="","",'Data R6'!C797)</f>
        <v/>
      </c>
      <c r="D5785">
        <f>IF('Data R6'!C797="","",'Data R6'!D797)</f>
        <v/>
      </c>
      <c r="E5785">
        <f>IF('Data R6'!C797="","",'Data R6'!E797)</f>
        <v/>
      </c>
      <c r="F5785">
        <f>IF('Data R6'!C797="","",'Data R6'!F797)</f>
        <v/>
      </c>
      <c r="G5785">
        <f>IF('Data R6'!C797="","",'Data R6'!AD797)</f>
        <v/>
      </c>
      <c r="H5785">
        <f>IF('Data R6'!C797="","",'Data R6'!AC797)</f>
        <v/>
      </c>
      <c r="I5785">
        <f>IF('Data R6'!C797="","",COUNTIF('Data R6'!J797,"&gt;0")+COUNTIF('Data R6'!L797,"&gt;0")+COUNTIF('Data R6'!N797,"&gt;0")+COUNTIF('Data R6'!P797,"&gt;0")+COUNTIF('Data R6'!R797,"&gt;0")+COUNTIF('Data R6'!T797,"&gt;0")+COUNTIF('Data R6'!V797,"&gt;0")+COUNTIF('Data R6'!X797,"&gt;0"))</f>
        <v/>
      </c>
      <c r="J5785">
        <f>IF('Data R6'!C797="","",IF((COUNTIF('Data R6'!K797,"&gt;0")+COUNTIF('Data R6'!M797,"&gt;0")+COUNTIF('Data R6'!O797,"&gt;0")+COUNTIF('Data R6'!Q797,"&gt;0")+COUNTIF('Data R6'!S797,"&gt;0")+COUNTIF('Data R6'!U797,"&gt;0")+COUNTIF('Data R6'!W797,"&gt;0")+COUNTIF('Data R6'!Y797,"&gt;0"))&gt;0,1,0))</f>
        <v/>
      </c>
      <c r="M5785" t="inlineStr">
        <is>
          <t>Data R</t>
        </is>
      </c>
    </row>
    <row r="5786">
      <c r="A5786" t="inlineStr">
        <is>
          <t>Regional 6</t>
        </is>
      </c>
      <c r="B5786">
        <f>IF('Data R6'!C798="","",'Data R6'!B798)</f>
        <v/>
      </c>
      <c r="C5786">
        <f>IF('Data R6'!C798="","",'Data R6'!C798)</f>
        <v/>
      </c>
      <c r="D5786">
        <f>IF('Data R6'!C798="","",'Data R6'!D798)</f>
        <v/>
      </c>
      <c r="E5786">
        <f>IF('Data R6'!C798="","",'Data R6'!E798)</f>
        <v/>
      </c>
      <c r="F5786">
        <f>IF('Data R6'!C798="","",'Data R6'!F798)</f>
        <v/>
      </c>
      <c r="G5786">
        <f>IF('Data R6'!C798="","",'Data R6'!AD798)</f>
        <v/>
      </c>
      <c r="H5786">
        <f>IF('Data R6'!C798="","",'Data R6'!AC798)</f>
        <v/>
      </c>
      <c r="I5786">
        <f>IF('Data R6'!C798="","",COUNTIF('Data R6'!J798,"&gt;0")+COUNTIF('Data R6'!L798,"&gt;0")+COUNTIF('Data R6'!N798,"&gt;0")+COUNTIF('Data R6'!P798,"&gt;0")+COUNTIF('Data R6'!R798,"&gt;0")+COUNTIF('Data R6'!T798,"&gt;0")+COUNTIF('Data R6'!V798,"&gt;0")+COUNTIF('Data R6'!X798,"&gt;0"))</f>
        <v/>
      </c>
      <c r="J5786">
        <f>IF('Data R6'!C798="","",IF((COUNTIF('Data R6'!K798,"&gt;0")+COUNTIF('Data R6'!M798,"&gt;0")+COUNTIF('Data R6'!O798,"&gt;0")+COUNTIF('Data R6'!Q798,"&gt;0")+COUNTIF('Data R6'!S798,"&gt;0")+COUNTIF('Data R6'!U798,"&gt;0")+COUNTIF('Data R6'!W798,"&gt;0")+COUNTIF('Data R6'!Y798,"&gt;0"))&gt;0,1,0))</f>
        <v/>
      </c>
      <c r="M5786" t="inlineStr">
        <is>
          <t>Data R</t>
        </is>
      </c>
    </row>
    <row r="5787">
      <c r="A5787" t="inlineStr">
        <is>
          <t>Regional 6</t>
        </is>
      </c>
      <c r="B5787">
        <f>IF('Data R6'!C799="","",'Data R6'!B799)</f>
        <v/>
      </c>
      <c r="C5787">
        <f>IF('Data R6'!C799="","",'Data R6'!C799)</f>
        <v/>
      </c>
      <c r="D5787">
        <f>IF('Data R6'!C799="","",'Data R6'!D799)</f>
        <v/>
      </c>
      <c r="E5787">
        <f>IF('Data R6'!C799="","",'Data R6'!E799)</f>
        <v/>
      </c>
      <c r="F5787">
        <f>IF('Data R6'!C799="","",'Data R6'!F799)</f>
        <v/>
      </c>
      <c r="G5787">
        <f>IF('Data R6'!C799="","",'Data R6'!AD799)</f>
        <v/>
      </c>
      <c r="H5787">
        <f>IF('Data R6'!C799="","",'Data R6'!AC799)</f>
        <v/>
      </c>
      <c r="I5787">
        <f>IF('Data R6'!C799="","",COUNTIF('Data R6'!J799,"&gt;0")+COUNTIF('Data R6'!L799,"&gt;0")+COUNTIF('Data R6'!N799,"&gt;0")+COUNTIF('Data R6'!P799,"&gt;0")+COUNTIF('Data R6'!R799,"&gt;0")+COUNTIF('Data R6'!T799,"&gt;0")+COUNTIF('Data R6'!V799,"&gt;0")+COUNTIF('Data R6'!X799,"&gt;0"))</f>
        <v/>
      </c>
      <c r="J5787">
        <f>IF('Data R6'!C799="","",IF((COUNTIF('Data R6'!K799,"&gt;0")+COUNTIF('Data R6'!M799,"&gt;0")+COUNTIF('Data R6'!O799,"&gt;0")+COUNTIF('Data R6'!Q799,"&gt;0")+COUNTIF('Data R6'!S799,"&gt;0")+COUNTIF('Data R6'!U799,"&gt;0")+COUNTIF('Data R6'!W799,"&gt;0")+COUNTIF('Data R6'!Y799,"&gt;0"))&gt;0,1,0))</f>
        <v/>
      </c>
      <c r="M5787" t="inlineStr">
        <is>
          <t>Data R</t>
        </is>
      </c>
    </row>
    <row r="5788">
      <c r="A5788" t="inlineStr">
        <is>
          <t>Regional 6</t>
        </is>
      </c>
      <c r="B5788">
        <f>IF('Data R6'!C800="","",'Data R6'!B800)</f>
        <v/>
      </c>
      <c r="C5788">
        <f>IF('Data R6'!C800="","",'Data R6'!C800)</f>
        <v/>
      </c>
      <c r="D5788">
        <f>IF('Data R6'!C800="","",'Data R6'!D800)</f>
        <v/>
      </c>
      <c r="E5788">
        <f>IF('Data R6'!C800="","",'Data R6'!E800)</f>
        <v/>
      </c>
      <c r="F5788">
        <f>IF('Data R6'!C800="","",'Data R6'!F800)</f>
        <v/>
      </c>
      <c r="G5788">
        <f>IF('Data R6'!C800="","",'Data R6'!AD800)</f>
        <v/>
      </c>
      <c r="H5788">
        <f>IF('Data R6'!C800="","",'Data R6'!AC800)</f>
        <v/>
      </c>
      <c r="I5788">
        <f>IF('Data R6'!C800="","",COUNTIF('Data R6'!J800,"&gt;0")+COUNTIF('Data R6'!L800,"&gt;0")+COUNTIF('Data R6'!N800,"&gt;0")+COUNTIF('Data R6'!P800,"&gt;0")+COUNTIF('Data R6'!R800,"&gt;0")+COUNTIF('Data R6'!T800,"&gt;0")+COUNTIF('Data R6'!V800,"&gt;0")+COUNTIF('Data R6'!X800,"&gt;0"))</f>
        <v/>
      </c>
      <c r="J5788">
        <f>IF('Data R6'!C800="","",IF((COUNTIF('Data R6'!K800,"&gt;0")+COUNTIF('Data R6'!M800,"&gt;0")+COUNTIF('Data R6'!O800,"&gt;0")+COUNTIF('Data R6'!Q800,"&gt;0")+COUNTIF('Data R6'!S800,"&gt;0")+COUNTIF('Data R6'!U800,"&gt;0")+COUNTIF('Data R6'!W800,"&gt;0")+COUNTIF('Data R6'!Y800,"&gt;0"))&gt;0,1,0))</f>
        <v/>
      </c>
      <c r="M5788" t="inlineStr">
        <is>
          <t>Data R</t>
        </is>
      </c>
    </row>
    <row r="5789">
      <c r="A5789" t="inlineStr">
        <is>
          <t>Regional 6</t>
        </is>
      </c>
      <c r="B5789">
        <f>IF('Data R6'!C801="","",'Data R6'!B801)</f>
        <v/>
      </c>
      <c r="C5789">
        <f>IF('Data R6'!C801="","",'Data R6'!C801)</f>
        <v/>
      </c>
      <c r="D5789">
        <f>IF('Data R6'!C801="","",'Data R6'!D801)</f>
        <v/>
      </c>
      <c r="E5789">
        <f>IF('Data R6'!C801="","",'Data R6'!E801)</f>
        <v/>
      </c>
      <c r="F5789">
        <f>IF('Data R6'!C801="","",'Data R6'!F801)</f>
        <v/>
      </c>
      <c r="G5789">
        <f>IF('Data R6'!C801="","",'Data R6'!AD801)</f>
        <v/>
      </c>
      <c r="H5789">
        <f>IF('Data R6'!C801="","",'Data R6'!AC801)</f>
        <v/>
      </c>
      <c r="I5789">
        <f>IF('Data R6'!C801="","",COUNTIF('Data R6'!J801,"&gt;0")+COUNTIF('Data R6'!L801,"&gt;0")+COUNTIF('Data R6'!N801,"&gt;0")+COUNTIF('Data R6'!P801,"&gt;0")+COUNTIF('Data R6'!R801,"&gt;0")+COUNTIF('Data R6'!T801,"&gt;0")+COUNTIF('Data R6'!V801,"&gt;0")+COUNTIF('Data R6'!X801,"&gt;0"))</f>
        <v/>
      </c>
      <c r="J5789">
        <f>IF('Data R6'!C801="","",IF((COUNTIF('Data R6'!K801,"&gt;0")+COUNTIF('Data R6'!M801,"&gt;0")+COUNTIF('Data R6'!O801,"&gt;0")+COUNTIF('Data R6'!Q801,"&gt;0")+COUNTIF('Data R6'!S801,"&gt;0")+COUNTIF('Data R6'!U801,"&gt;0")+COUNTIF('Data R6'!W801,"&gt;0")+COUNTIF('Data R6'!Y801,"&gt;0"))&gt;0,1,0))</f>
        <v/>
      </c>
      <c r="M5789" t="inlineStr">
        <is>
          <t>Data R</t>
        </is>
      </c>
    </row>
    <row r="5790">
      <c r="A5790" t="inlineStr">
        <is>
          <t>Regional 6</t>
        </is>
      </c>
      <c r="B5790">
        <f>IF('Data R6'!C802="","",'Data R6'!B802)</f>
        <v/>
      </c>
      <c r="C5790">
        <f>IF('Data R6'!C802="","",'Data R6'!C802)</f>
        <v/>
      </c>
      <c r="D5790">
        <f>IF('Data R6'!C802="","",'Data R6'!D802)</f>
        <v/>
      </c>
      <c r="E5790">
        <f>IF('Data R6'!C802="","",'Data R6'!E802)</f>
        <v/>
      </c>
      <c r="F5790">
        <f>IF('Data R6'!C802="","",'Data R6'!F802)</f>
        <v/>
      </c>
      <c r="G5790">
        <f>IF('Data R6'!C802="","",'Data R6'!AD802)</f>
        <v/>
      </c>
      <c r="H5790">
        <f>IF('Data R6'!C802="","",'Data R6'!AC802)</f>
        <v/>
      </c>
      <c r="I5790">
        <f>IF('Data R6'!C802="","",COUNTIF('Data R6'!J802,"&gt;0")+COUNTIF('Data R6'!L802,"&gt;0")+COUNTIF('Data R6'!N802,"&gt;0")+COUNTIF('Data R6'!P802,"&gt;0")+COUNTIF('Data R6'!R802,"&gt;0")+COUNTIF('Data R6'!T802,"&gt;0")+COUNTIF('Data R6'!V802,"&gt;0")+COUNTIF('Data R6'!X802,"&gt;0"))</f>
        <v/>
      </c>
      <c r="J5790">
        <f>IF('Data R6'!C802="","",IF((COUNTIF('Data R6'!K802,"&gt;0")+COUNTIF('Data R6'!M802,"&gt;0")+COUNTIF('Data R6'!O802,"&gt;0")+COUNTIF('Data R6'!Q802,"&gt;0")+COUNTIF('Data R6'!S802,"&gt;0")+COUNTIF('Data R6'!U802,"&gt;0")+COUNTIF('Data R6'!W802,"&gt;0")+COUNTIF('Data R6'!Y802,"&gt;0"))&gt;0,1,0))</f>
        <v/>
      </c>
      <c r="M5790" t="inlineStr">
        <is>
          <t>Data R</t>
        </is>
      </c>
    </row>
    <row r="5791">
      <c r="A5791" t="inlineStr">
        <is>
          <t>Regional 6</t>
        </is>
      </c>
      <c r="B5791">
        <f>IF('Data R6'!C803="","",'Data R6'!B803)</f>
        <v/>
      </c>
      <c r="C5791">
        <f>IF('Data R6'!C803="","",'Data R6'!C803)</f>
        <v/>
      </c>
      <c r="D5791">
        <f>IF('Data R6'!C803="","",'Data R6'!D803)</f>
        <v/>
      </c>
      <c r="E5791">
        <f>IF('Data R6'!C803="","",'Data R6'!E803)</f>
        <v/>
      </c>
      <c r="F5791">
        <f>IF('Data R6'!C803="","",'Data R6'!F803)</f>
        <v/>
      </c>
      <c r="G5791">
        <f>IF('Data R6'!C803="","",'Data R6'!AD803)</f>
        <v/>
      </c>
      <c r="H5791">
        <f>IF('Data R6'!C803="","",'Data R6'!AC803)</f>
        <v/>
      </c>
      <c r="I5791">
        <f>IF('Data R6'!C803="","",COUNTIF('Data R6'!J803,"&gt;0")+COUNTIF('Data R6'!L803,"&gt;0")+COUNTIF('Data R6'!N803,"&gt;0")+COUNTIF('Data R6'!P803,"&gt;0")+COUNTIF('Data R6'!R803,"&gt;0")+COUNTIF('Data R6'!T803,"&gt;0")+COUNTIF('Data R6'!V803,"&gt;0")+COUNTIF('Data R6'!X803,"&gt;0"))</f>
        <v/>
      </c>
      <c r="J5791">
        <f>IF('Data R6'!C803="","",IF((COUNTIF('Data R6'!K803,"&gt;0")+COUNTIF('Data R6'!M803,"&gt;0")+COUNTIF('Data R6'!O803,"&gt;0")+COUNTIF('Data R6'!Q803,"&gt;0")+COUNTIF('Data R6'!S803,"&gt;0")+COUNTIF('Data R6'!U803,"&gt;0")+COUNTIF('Data R6'!W803,"&gt;0")+COUNTIF('Data R6'!Y803,"&gt;0"))&gt;0,1,0))</f>
        <v/>
      </c>
      <c r="M5791" t="inlineStr">
        <is>
          <t>Data R</t>
        </is>
      </c>
    </row>
    <row r="5792">
      <c r="A5792" t="inlineStr">
        <is>
          <t>Regional 6</t>
        </is>
      </c>
      <c r="B5792">
        <f>IF('Data R6'!C804="","",'Data R6'!B804)</f>
        <v/>
      </c>
      <c r="C5792">
        <f>IF('Data R6'!C804="","",'Data R6'!C804)</f>
        <v/>
      </c>
      <c r="D5792">
        <f>IF('Data R6'!C804="","",'Data R6'!D804)</f>
        <v/>
      </c>
      <c r="E5792">
        <f>IF('Data R6'!C804="","",'Data R6'!E804)</f>
        <v/>
      </c>
      <c r="F5792">
        <f>IF('Data R6'!C804="","",'Data R6'!F804)</f>
        <v/>
      </c>
      <c r="G5792">
        <f>IF('Data R6'!C804="","",'Data R6'!AD804)</f>
        <v/>
      </c>
      <c r="H5792">
        <f>IF('Data R6'!C804="","",'Data R6'!AC804)</f>
        <v/>
      </c>
      <c r="I5792">
        <f>IF('Data R6'!C804="","",COUNTIF('Data R6'!J804,"&gt;0")+COUNTIF('Data R6'!L804,"&gt;0")+COUNTIF('Data R6'!N804,"&gt;0")+COUNTIF('Data R6'!P804,"&gt;0")+COUNTIF('Data R6'!R804,"&gt;0")+COUNTIF('Data R6'!T804,"&gt;0")+COUNTIF('Data R6'!V804,"&gt;0")+COUNTIF('Data R6'!X804,"&gt;0"))</f>
        <v/>
      </c>
      <c r="J5792">
        <f>IF('Data R6'!C804="","",IF((COUNTIF('Data R6'!K804,"&gt;0")+COUNTIF('Data R6'!M804,"&gt;0")+COUNTIF('Data R6'!O804,"&gt;0")+COUNTIF('Data R6'!Q804,"&gt;0")+COUNTIF('Data R6'!S804,"&gt;0")+COUNTIF('Data R6'!U804,"&gt;0")+COUNTIF('Data R6'!W804,"&gt;0")+COUNTIF('Data R6'!Y804,"&gt;0"))&gt;0,1,0))</f>
        <v/>
      </c>
      <c r="M5792" t="inlineStr">
        <is>
          <t>Data R</t>
        </is>
      </c>
    </row>
    <row r="5793">
      <c r="A5793" t="inlineStr">
        <is>
          <t>Regional 6</t>
        </is>
      </c>
      <c r="B5793">
        <f>IF('Data R6'!C805="","",'Data R6'!B805)</f>
        <v/>
      </c>
      <c r="C5793">
        <f>IF('Data R6'!C805="","",'Data R6'!C805)</f>
        <v/>
      </c>
      <c r="D5793">
        <f>IF('Data R6'!C805="","",'Data R6'!D805)</f>
        <v/>
      </c>
      <c r="E5793">
        <f>IF('Data R6'!C805="","",'Data R6'!E805)</f>
        <v/>
      </c>
      <c r="F5793">
        <f>IF('Data R6'!C805="","",'Data R6'!F805)</f>
        <v/>
      </c>
      <c r="G5793">
        <f>IF('Data R6'!C805="","",'Data R6'!AD805)</f>
        <v/>
      </c>
      <c r="H5793">
        <f>IF('Data R6'!C805="","",'Data R6'!AC805)</f>
        <v/>
      </c>
      <c r="I5793">
        <f>IF('Data R6'!C805="","",COUNTIF('Data R6'!J805,"&gt;0")+COUNTIF('Data R6'!L805,"&gt;0")+COUNTIF('Data R6'!N805,"&gt;0")+COUNTIF('Data R6'!P805,"&gt;0")+COUNTIF('Data R6'!R805,"&gt;0")+COUNTIF('Data R6'!T805,"&gt;0")+COUNTIF('Data R6'!V805,"&gt;0")+COUNTIF('Data R6'!X805,"&gt;0"))</f>
        <v/>
      </c>
      <c r="J5793">
        <f>IF('Data R6'!C805="","",IF((COUNTIF('Data R6'!K805,"&gt;0")+COUNTIF('Data R6'!M805,"&gt;0")+COUNTIF('Data R6'!O805,"&gt;0")+COUNTIF('Data R6'!Q805,"&gt;0")+COUNTIF('Data R6'!S805,"&gt;0")+COUNTIF('Data R6'!U805,"&gt;0")+COUNTIF('Data R6'!W805,"&gt;0")+COUNTIF('Data R6'!Y805,"&gt;0"))&gt;0,1,0))</f>
        <v/>
      </c>
      <c r="M5793" t="inlineStr">
        <is>
          <t>Data R</t>
        </is>
      </c>
    </row>
    <row r="5794">
      <c r="A5794" t="inlineStr">
        <is>
          <t>Regional 6</t>
        </is>
      </c>
      <c r="B5794">
        <f>IF('Data R6'!C806="","",'Data R6'!B806)</f>
        <v/>
      </c>
      <c r="C5794">
        <f>IF('Data R6'!C806="","",'Data R6'!C806)</f>
        <v/>
      </c>
      <c r="D5794">
        <f>IF('Data R6'!C806="","",'Data R6'!D806)</f>
        <v/>
      </c>
      <c r="E5794">
        <f>IF('Data R6'!C806="","",'Data R6'!E806)</f>
        <v/>
      </c>
      <c r="F5794">
        <f>IF('Data R6'!C806="","",'Data R6'!F806)</f>
        <v/>
      </c>
      <c r="G5794">
        <f>IF('Data R6'!C806="","",'Data R6'!AD806)</f>
        <v/>
      </c>
      <c r="H5794">
        <f>IF('Data R6'!C806="","",'Data R6'!AC806)</f>
        <v/>
      </c>
      <c r="I5794">
        <f>IF('Data R6'!C806="","",COUNTIF('Data R6'!J806,"&gt;0")+COUNTIF('Data R6'!L806,"&gt;0")+COUNTIF('Data R6'!N806,"&gt;0")+COUNTIF('Data R6'!P806,"&gt;0")+COUNTIF('Data R6'!R806,"&gt;0")+COUNTIF('Data R6'!T806,"&gt;0")+COUNTIF('Data R6'!V806,"&gt;0")+COUNTIF('Data R6'!X806,"&gt;0"))</f>
        <v/>
      </c>
      <c r="J5794">
        <f>IF('Data R6'!C806="","",IF((COUNTIF('Data R6'!K806,"&gt;0")+COUNTIF('Data R6'!M806,"&gt;0")+COUNTIF('Data R6'!O806,"&gt;0")+COUNTIF('Data R6'!Q806,"&gt;0")+COUNTIF('Data R6'!S806,"&gt;0")+COUNTIF('Data R6'!U806,"&gt;0")+COUNTIF('Data R6'!W806,"&gt;0")+COUNTIF('Data R6'!Y806,"&gt;0"))&gt;0,1,0))</f>
        <v/>
      </c>
      <c r="M5794" t="inlineStr">
        <is>
          <t>Data R</t>
        </is>
      </c>
    </row>
    <row r="5795">
      <c r="A5795" t="inlineStr">
        <is>
          <t>Regional 6</t>
        </is>
      </c>
      <c r="B5795">
        <f>IF('Data R6'!C807="","",'Data R6'!B807)</f>
        <v/>
      </c>
      <c r="C5795">
        <f>IF('Data R6'!C807="","",'Data R6'!C807)</f>
        <v/>
      </c>
      <c r="D5795">
        <f>IF('Data R6'!C807="","",'Data R6'!D807)</f>
        <v/>
      </c>
      <c r="E5795">
        <f>IF('Data R6'!C807="","",'Data R6'!E807)</f>
        <v/>
      </c>
      <c r="F5795">
        <f>IF('Data R6'!C807="","",'Data R6'!F807)</f>
        <v/>
      </c>
      <c r="G5795">
        <f>IF('Data R6'!C807="","",'Data R6'!AD807)</f>
        <v/>
      </c>
      <c r="H5795">
        <f>IF('Data R6'!C807="","",'Data R6'!AC807)</f>
        <v/>
      </c>
      <c r="I5795">
        <f>IF('Data R6'!C807="","",COUNTIF('Data R6'!J807,"&gt;0")+COUNTIF('Data R6'!L807,"&gt;0")+COUNTIF('Data R6'!N807,"&gt;0")+COUNTIF('Data R6'!P807,"&gt;0")+COUNTIF('Data R6'!R807,"&gt;0")+COUNTIF('Data R6'!T807,"&gt;0")+COUNTIF('Data R6'!V807,"&gt;0")+COUNTIF('Data R6'!X807,"&gt;0"))</f>
        <v/>
      </c>
      <c r="J5795">
        <f>IF('Data R6'!C807="","",IF((COUNTIF('Data R6'!K807,"&gt;0")+COUNTIF('Data R6'!M807,"&gt;0")+COUNTIF('Data R6'!O807,"&gt;0")+COUNTIF('Data R6'!Q807,"&gt;0")+COUNTIF('Data R6'!S807,"&gt;0")+COUNTIF('Data R6'!U807,"&gt;0")+COUNTIF('Data R6'!W807,"&gt;0")+COUNTIF('Data R6'!Y807,"&gt;0"))&gt;0,1,0))</f>
        <v/>
      </c>
      <c r="M5795" t="inlineStr">
        <is>
          <t>Data R</t>
        </is>
      </c>
    </row>
    <row r="5796">
      <c r="A5796" t="inlineStr">
        <is>
          <t>Regional 6</t>
        </is>
      </c>
      <c r="B5796">
        <f>IF('Data R6'!C808="","",'Data R6'!B808)</f>
        <v/>
      </c>
      <c r="C5796">
        <f>IF('Data R6'!C808="","",'Data R6'!C808)</f>
        <v/>
      </c>
      <c r="D5796">
        <f>IF('Data R6'!C808="","",'Data R6'!D808)</f>
        <v/>
      </c>
      <c r="E5796">
        <f>IF('Data R6'!C808="","",'Data R6'!E808)</f>
        <v/>
      </c>
      <c r="F5796">
        <f>IF('Data R6'!C808="","",'Data R6'!F808)</f>
        <v/>
      </c>
      <c r="G5796">
        <f>IF('Data R6'!C808="","",'Data R6'!AD808)</f>
        <v/>
      </c>
      <c r="H5796">
        <f>IF('Data R6'!C808="","",'Data R6'!AC808)</f>
        <v/>
      </c>
      <c r="I5796">
        <f>IF('Data R6'!C808="","",COUNTIF('Data R6'!J808,"&gt;0")+COUNTIF('Data R6'!L808,"&gt;0")+COUNTIF('Data R6'!N808,"&gt;0")+COUNTIF('Data R6'!P808,"&gt;0")+COUNTIF('Data R6'!R808,"&gt;0")+COUNTIF('Data R6'!T808,"&gt;0")+COUNTIF('Data R6'!V808,"&gt;0")+COUNTIF('Data R6'!X808,"&gt;0"))</f>
        <v/>
      </c>
      <c r="J5796">
        <f>IF('Data R6'!C808="","",IF((COUNTIF('Data R6'!K808,"&gt;0")+COUNTIF('Data R6'!M808,"&gt;0")+COUNTIF('Data R6'!O808,"&gt;0")+COUNTIF('Data R6'!Q808,"&gt;0")+COUNTIF('Data R6'!S808,"&gt;0")+COUNTIF('Data R6'!U808,"&gt;0")+COUNTIF('Data R6'!W808,"&gt;0")+COUNTIF('Data R6'!Y808,"&gt;0"))&gt;0,1,0))</f>
        <v/>
      </c>
      <c r="M5796" t="inlineStr">
        <is>
          <t>Data R</t>
        </is>
      </c>
    </row>
    <row r="5797">
      <c r="A5797" t="inlineStr">
        <is>
          <t>Regional 6</t>
        </is>
      </c>
      <c r="B5797">
        <f>IF('Data R6'!C809="","",'Data R6'!B809)</f>
        <v/>
      </c>
      <c r="C5797">
        <f>IF('Data R6'!C809="","",'Data R6'!C809)</f>
        <v/>
      </c>
      <c r="D5797">
        <f>IF('Data R6'!C809="","",'Data R6'!D809)</f>
        <v/>
      </c>
      <c r="E5797">
        <f>IF('Data R6'!C809="","",'Data R6'!E809)</f>
        <v/>
      </c>
      <c r="F5797">
        <f>IF('Data R6'!C809="","",'Data R6'!F809)</f>
        <v/>
      </c>
      <c r="G5797">
        <f>IF('Data R6'!C809="","",'Data R6'!AD809)</f>
        <v/>
      </c>
      <c r="H5797">
        <f>IF('Data R6'!C809="","",'Data R6'!AC809)</f>
        <v/>
      </c>
      <c r="I5797">
        <f>IF('Data R6'!C809="","",COUNTIF('Data R6'!J809,"&gt;0")+COUNTIF('Data R6'!L809,"&gt;0")+COUNTIF('Data R6'!N809,"&gt;0")+COUNTIF('Data R6'!P809,"&gt;0")+COUNTIF('Data R6'!R809,"&gt;0")+COUNTIF('Data R6'!T809,"&gt;0")+COUNTIF('Data R6'!V809,"&gt;0")+COUNTIF('Data R6'!X809,"&gt;0"))</f>
        <v/>
      </c>
      <c r="J5797">
        <f>IF('Data R6'!C809="","",IF((COUNTIF('Data R6'!K809,"&gt;0")+COUNTIF('Data R6'!M809,"&gt;0")+COUNTIF('Data R6'!O809,"&gt;0")+COUNTIF('Data R6'!Q809,"&gt;0")+COUNTIF('Data R6'!S809,"&gt;0")+COUNTIF('Data R6'!U809,"&gt;0")+COUNTIF('Data R6'!W809,"&gt;0")+COUNTIF('Data R6'!Y809,"&gt;0"))&gt;0,1,0))</f>
        <v/>
      </c>
      <c r="M5797" t="inlineStr">
        <is>
          <t>Data R</t>
        </is>
      </c>
    </row>
    <row r="5798">
      <c r="A5798" t="inlineStr">
        <is>
          <t>Regional 6</t>
        </is>
      </c>
      <c r="B5798">
        <f>IF('Data R6'!C810="","",'Data R6'!B810)</f>
        <v/>
      </c>
      <c r="C5798">
        <f>IF('Data R6'!C810="","",'Data R6'!C810)</f>
        <v/>
      </c>
      <c r="D5798">
        <f>IF('Data R6'!C810="","",'Data R6'!D810)</f>
        <v/>
      </c>
      <c r="E5798">
        <f>IF('Data R6'!C810="","",'Data R6'!E810)</f>
        <v/>
      </c>
      <c r="F5798">
        <f>IF('Data R6'!C810="","",'Data R6'!F810)</f>
        <v/>
      </c>
      <c r="G5798">
        <f>IF('Data R6'!C810="","",'Data R6'!AD810)</f>
        <v/>
      </c>
      <c r="H5798">
        <f>IF('Data R6'!C810="","",'Data R6'!AC810)</f>
        <v/>
      </c>
      <c r="I5798">
        <f>IF('Data R6'!C810="","",COUNTIF('Data R6'!J810,"&gt;0")+COUNTIF('Data R6'!L810,"&gt;0")+COUNTIF('Data R6'!N810,"&gt;0")+COUNTIF('Data R6'!P810,"&gt;0")+COUNTIF('Data R6'!R810,"&gt;0")+COUNTIF('Data R6'!T810,"&gt;0")+COUNTIF('Data R6'!V810,"&gt;0")+COUNTIF('Data R6'!X810,"&gt;0"))</f>
        <v/>
      </c>
      <c r="J5798">
        <f>IF('Data R6'!C810="","",IF((COUNTIF('Data R6'!K810,"&gt;0")+COUNTIF('Data R6'!M810,"&gt;0")+COUNTIF('Data R6'!O810,"&gt;0")+COUNTIF('Data R6'!Q810,"&gt;0")+COUNTIF('Data R6'!S810,"&gt;0")+COUNTIF('Data R6'!U810,"&gt;0")+COUNTIF('Data R6'!W810,"&gt;0")+COUNTIF('Data R6'!Y810,"&gt;0"))&gt;0,1,0))</f>
        <v/>
      </c>
      <c r="M5798" t="inlineStr">
        <is>
          <t>Data R</t>
        </is>
      </c>
    </row>
    <row r="5799">
      <c r="A5799" t="inlineStr">
        <is>
          <t>Regional 6</t>
        </is>
      </c>
      <c r="B5799">
        <f>IF('Data R6'!C811="","",'Data R6'!B811)</f>
        <v/>
      </c>
      <c r="C5799">
        <f>IF('Data R6'!C811="","",'Data R6'!C811)</f>
        <v/>
      </c>
      <c r="D5799">
        <f>IF('Data R6'!C811="","",'Data R6'!D811)</f>
        <v/>
      </c>
      <c r="E5799">
        <f>IF('Data R6'!C811="","",'Data R6'!E811)</f>
        <v/>
      </c>
      <c r="F5799">
        <f>IF('Data R6'!C811="","",'Data R6'!F811)</f>
        <v/>
      </c>
      <c r="G5799">
        <f>IF('Data R6'!C811="","",'Data R6'!AD811)</f>
        <v/>
      </c>
      <c r="H5799">
        <f>IF('Data R6'!C811="","",'Data R6'!AC811)</f>
        <v/>
      </c>
      <c r="I5799">
        <f>IF('Data R6'!C811="","",COUNTIF('Data R6'!J811,"&gt;0")+COUNTIF('Data R6'!L811,"&gt;0")+COUNTIF('Data R6'!N811,"&gt;0")+COUNTIF('Data R6'!P811,"&gt;0")+COUNTIF('Data R6'!R811,"&gt;0")+COUNTIF('Data R6'!T811,"&gt;0")+COUNTIF('Data R6'!V811,"&gt;0")+COUNTIF('Data R6'!X811,"&gt;0"))</f>
        <v/>
      </c>
      <c r="J5799">
        <f>IF('Data R6'!C811="","",IF((COUNTIF('Data R6'!K811,"&gt;0")+COUNTIF('Data R6'!M811,"&gt;0")+COUNTIF('Data R6'!O811,"&gt;0")+COUNTIF('Data R6'!Q811,"&gt;0")+COUNTIF('Data R6'!S811,"&gt;0")+COUNTIF('Data R6'!U811,"&gt;0")+COUNTIF('Data R6'!W811,"&gt;0")+COUNTIF('Data R6'!Y811,"&gt;0"))&gt;0,1,0))</f>
        <v/>
      </c>
      <c r="M5799" t="inlineStr">
        <is>
          <t>Data R</t>
        </is>
      </c>
    </row>
    <row r="5800">
      <c r="A5800" t="inlineStr">
        <is>
          <t>Regional 6</t>
        </is>
      </c>
      <c r="B5800">
        <f>IF('Data R6'!C812="","",'Data R6'!B812)</f>
        <v/>
      </c>
      <c r="C5800">
        <f>IF('Data R6'!C812="","",'Data R6'!C812)</f>
        <v/>
      </c>
      <c r="D5800">
        <f>IF('Data R6'!C812="","",'Data R6'!D812)</f>
        <v/>
      </c>
      <c r="E5800">
        <f>IF('Data R6'!C812="","",'Data R6'!E812)</f>
        <v/>
      </c>
      <c r="F5800">
        <f>IF('Data R6'!C812="","",'Data R6'!F812)</f>
        <v/>
      </c>
      <c r="G5800">
        <f>IF('Data R6'!C812="","",'Data R6'!AD812)</f>
        <v/>
      </c>
      <c r="H5800">
        <f>IF('Data R6'!C812="","",'Data R6'!AC812)</f>
        <v/>
      </c>
      <c r="I5800">
        <f>IF('Data R6'!C812="","",COUNTIF('Data R6'!J812,"&gt;0")+COUNTIF('Data R6'!L812,"&gt;0")+COUNTIF('Data R6'!N812,"&gt;0")+COUNTIF('Data R6'!P812,"&gt;0")+COUNTIF('Data R6'!R812,"&gt;0")+COUNTIF('Data R6'!T812,"&gt;0")+COUNTIF('Data R6'!V812,"&gt;0")+COUNTIF('Data R6'!X812,"&gt;0"))</f>
        <v/>
      </c>
      <c r="J5800">
        <f>IF('Data R6'!C812="","",IF((COUNTIF('Data R6'!K812,"&gt;0")+COUNTIF('Data R6'!M812,"&gt;0")+COUNTIF('Data R6'!O812,"&gt;0")+COUNTIF('Data R6'!Q812,"&gt;0")+COUNTIF('Data R6'!S812,"&gt;0")+COUNTIF('Data R6'!U812,"&gt;0")+COUNTIF('Data R6'!W812,"&gt;0")+COUNTIF('Data R6'!Y812,"&gt;0"))&gt;0,1,0))</f>
        <v/>
      </c>
      <c r="M5800" t="inlineStr">
        <is>
          <t>Data R</t>
        </is>
      </c>
    </row>
    <row r="5801">
      <c r="A5801" t="inlineStr">
        <is>
          <t>Regional 6</t>
        </is>
      </c>
      <c r="B5801">
        <f>IF('Data R6'!C813="","",'Data R6'!B813)</f>
        <v/>
      </c>
      <c r="C5801">
        <f>IF('Data R6'!C813="","",'Data R6'!C813)</f>
        <v/>
      </c>
      <c r="D5801">
        <f>IF('Data R6'!C813="","",'Data R6'!D813)</f>
        <v/>
      </c>
      <c r="E5801">
        <f>IF('Data R6'!C813="","",'Data R6'!E813)</f>
        <v/>
      </c>
      <c r="F5801">
        <f>IF('Data R6'!C813="","",'Data R6'!F813)</f>
        <v/>
      </c>
      <c r="G5801">
        <f>IF('Data R6'!C813="","",'Data R6'!AD813)</f>
        <v/>
      </c>
      <c r="H5801">
        <f>IF('Data R6'!C813="","",'Data R6'!AC813)</f>
        <v/>
      </c>
      <c r="I5801">
        <f>IF('Data R6'!C813="","",COUNTIF('Data R6'!J813,"&gt;0")+COUNTIF('Data R6'!L813,"&gt;0")+COUNTIF('Data R6'!N813,"&gt;0")+COUNTIF('Data R6'!P813,"&gt;0")+COUNTIF('Data R6'!R813,"&gt;0")+COUNTIF('Data R6'!T813,"&gt;0")+COUNTIF('Data R6'!V813,"&gt;0")+COUNTIF('Data R6'!X813,"&gt;0"))</f>
        <v/>
      </c>
      <c r="J5801">
        <f>IF('Data R6'!C813="","",IF((COUNTIF('Data R6'!K813,"&gt;0")+COUNTIF('Data R6'!M813,"&gt;0")+COUNTIF('Data R6'!O813,"&gt;0")+COUNTIF('Data R6'!Q813,"&gt;0")+COUNTIF('Data R6'!S813,"&gt;0")+COUNTIF('Data R6'!U813,"&gt;0")+COUNTIF('Data R6'!W813,"&gt;0")+COUNTIF('Data R6'!Y813,"&gt;0"))&gt;0,1,0))</f>
        <v/>
      </c>
      <c r="M5801" t="inlineStr">
        <is>
          <t>Data R</t>
        </is>
      </c>
    </row>
    <row r="5802">
      <c r="A5802" t="inlineStr">
        <is>
          <t>Regional 6</t>
        </is>
      </c>
      <c r="B5802">
        <f>IF('Data R6'!C814="","",'Data R6'!B814)</f>
        <v/>
      </c>
      <c r="C5802">
        <f>IF('Data R6'!C814="","",'Data R6'!C814)</f>
        <v/>
      </c>
      <c r="D5802">
        <f>IF('Data R6'!C814="","",'Data R6'!D814)</f>
        <v/>
      </c>
      <c r="E5802">
        <f>IF('Data R6'!C814="","",'Data R6'!E814)</f>
        <v/>
      </c>
      <c r="F5802">
        <f>IF('Data R6'!C814="","",'Data R6'!F814)</f>
        <v/>
      </c>
      <c r="G5802">
        <f>IF('Data R6'!C814="","",'Data R6'!AD814)</f>
        <v/>
      </c>
      <c r="H5802">
        <f>IF('Data R6'!C814="","",'Data R6'!AC814)</f>
        <v/>
      </c>
      <c r="I5802">
        <f>IF('Data R6'!C814="","",COUNTIF('Data R6'!J814,"&gt;0")+COUNTIF('Data R6'!L814,"&gt;0")+COUNTIF('Data R6'!N814,"&gt;0")+COUNTIF('Data R6'!P814,"&gt;0")+COUNTIF('Data R6'!R814,"&gt;0")+COUNTIF('Data R6'!T814,"&gt;0")+COUNTIF('Data R6'!V814,"&gt;0")+COUNTIF('Data R6'!X814,"&gt;0"))</f>
        <v/>
      </c>
      <c r="J5802">
        <f>IF('Data R6'!C814="","",IF((COUNTIF('Data R6'!K814,"&gt;0")+COUNTIF('Data R6'!M814,"&gt;0")+COUNTIF('Data R6'!O814,"&gt;0")+COUNTIF('Data R6'!Q814,"&gt;0")+COUNTIF('Data R6'!S814,"&gt;0")+COUNTIF('Data R6'!U814,"&gt;0")+COUNTIF('Data R6'!W814,"&gt;0")+COUNTIF('Data R6'!Y814,"&gt;0"))&gt;0,1,0))</f>
        <v/>
      </c>
      <c r="M5802" t="inlineStr">
        <is>
          <t>Data R</t>
        </is>
      </c>
    </row>
    <row r="5803">
      <c r="A5803" t="inlineStr">
        <is>
          <t>Regional 6</t>
        </is>
      </c>
      <c r="B5803">
        <f>IF('Data R6'!C815="","",'Data R6'!B815)</f>
        <v/>
      </c>
      <c r="C5803">
        <f>IF('Data R6'!C815="","",'Data R6'!C815)</f>
        <v/>
      </c>
      <c r="D5803">
        <f>IF('Data R6'!C815="","",'Data R6'!D815)</f>
        <v/>
      </c>
      <c r="E5803">
        <f>IF('Data R6'!C815="","",'Data R6'!E815)</f>
        <v/>
      </c>
      <c r="F5803">
        <f>IF('Data R6'!C815="","",'Data R6'!F815)</f>
        <v/>
      </c>
      <c r="G5803">
        <f>IF('Data R6'!C815="","",'Data R6'!AD815)</f>
        <v/>
      </c>
      <c r="H5803">
        <f>IF('Data R6'!C815="","",'Data R6'!AC815)</f>
        <v/>
      </c>
      <c r="I5803">
        <f>IF('Data R6'!C815="","",COUNTIF('Data R6'!J815,"&gt;0")+COUNTIF('Data R6'!L815,"&gt;0")+COUNTIF('Data R6'!N815,"&gt;0")+COUNTIF('Data R6'!P815,"&gt;0")+COUNTIF('Data R6'!R815,"&gt;0")+COUNTIF('Data R6'!T815,"&gt;0")+COUNTIF('Data R6'!V815,"&gt;0")+COUNTIF('Data R6'!X815,"&gt;0"))</f>
        <v/>
      </c>
      <c r="J5803">
        <f>IF('Data R6'!C815="","",IF((COUNTIF('Data R6'!K815,"&gt;0")+COUNTIF('Data R6'!M815,"&gt;0")+COUNTIF('Data R6'!O815,"&gt;0")+COUNTIF('Data R6'!Q815,"&gt;0")+COUNTIF('Data R6'!S815,"&gt;0")+COUNTIF('Data R6'!U815,"&gt;0")+COUNTIF('Data R6'!W815,"&gt;0")+COUNTIF('Data R6'!Y815,"&gt;0"))&gt;0,1,0))</f>
        <v/>
      </c>
      <c r="M5803" t="inlineStr">
        <is>
          <t>Data R</t>
        </is>
      </c>
    </row>
    <row r="5804">
      <c r="A5804" t="inlineStr">
        <is>
          <t>Regional 6</t>
        </is>
      </c>
      <c r="B5804">
        <f>IF('Data R6'!C816="","",'Data R6'!B816)</f>
        <v/>
      </c>
      <c r="C5804">
        <f>IF('Data R6'!C816="","",'Data R6'!C816)</f>
        <v/>
      </c>
      <c r="D5804">
        <f>IF('Data R6'!C816="","",'Data R6'!D816)</f>
        <v/>
      </c>
      <c r="E5804">
        <f>IF('Data R6'!C816="","",'Data R6'!E816)</f>
        <v/>
      </c>
      <c r="F5804">
        <f>IF('Data R6'!C816="","",'Data R6'!F816)</f>
        <v/>
      </c>
      <c r="G5804">
        <f>IF('Data R6'!C816="","",'Data R6'!AD816)</f>
        <v/>
      </c>
      <c r="H5804">
        <f>IF('Data R6'!C816="","",'Data R6'!AC816)</f>
        <v/>
      </c>
      <c r="I5804">
        <f>IF('Data R6'!C816="","",COUNTIF('Data R6'!J816,"&gt;0")+COUNTIF('Data R6'!L816,"&gt;0")+COUNTIF('Data R6'!N816,"&gt;0")+COUNTIF('Data R6'!P816,"&gt;0")+COUNTIF('Data R6'!R816,"&gt;0")+COUNTIF('Data R6'!T816,"&gt;0")+COUNTIF('Data R6'!V816,"&gt;0")+COUNTIF('Data R6'!X816,"&gt;0"))</f>
        <v/>
      </c>
      <c r="J5804">
        <f>IF('Data R6'!C816="","",IF((COUNTIF('Data R6'!K816,"&gt;0")+COUNTIF('Data R6'!M816,"&gt;0")+COUNTIF('Data R6'!O816,"&gt;0")+COUNTIF('Data R6'!Q816,"&gt;0")+COUNTIF('Data R6'!S816,"&gt;0")+COUNTIF('Data R6'!U816,"&gt;0")+COUNTIF('Data R6'!W816,"&gt;0")+COUNTIF('Data R6'!Y816,"&gt;0"))&gt;0,1,0))</f>
        <v/>
      </c>
      <c r="M5804" t="inlineStr">
        <is>
          <t>Data R</t>
        </is>
      </c>
    </row>
    <row r="5805">
      <c r="A5805" t="inlineStr">
        <is>
          <t>Regional 6</t>
        </is>
      </c>
      <c r="B5805">
        <f>IF('Data R6'!C817="","",'Data R6'!B817)</f>
        <v/>
      </c>
      <c r="C5805">
        <f>IF('Data R6'!C817="","",'Data R6'!C817)</f>
        <v/>
      </c>
      <c r="D5805">
        <f>IF('Data R6'!C817="","",'Data R6'!D817)</f>
        <v/>
      </c>
      <c r="E5805">
        <f>IF('Data R6'!C817="","",'Data R6'!E817)</f>
        <v/>
      </c>
      <c r="F5805">
        <f>IF('Data R6'!C817="","",'Data R6'!F817)</f>
        <v/>
      </c>
      <c r="G5805">
        <f>IF('Data R6'!C817="","",'Data R6'!AD817)</f>
        <v/>
      </c>
      <c r="H5805">
        <f>IF('Data R6'!C817="","",'Data R6'!AC817)</f>
        <v/>
      </c>
      <c r="I5805">
        <f>IF('Data R6'!C817="","",COUNTIF('Data R6'!J817,"&gt;0")+COUNTIF('Data R6'!L817,"&gt;0")+COUNTIF('Data R6'!N817,"&gt;0")+COUNTIF('Data R6'!P817,"&gt;0")+COUNTIF('Data R6'!R817,"&gt;0")+COUNTIF('Data R6'!T817,"&gt;0")+COUNTIF('Data R6'!V817,"&gt;0")+COUNTIF('Data R6'!X817,"&gt;0"))</f>
        <v/>
      </c>
      <c r="J5805">
        <f>IF('Data R6'!C817="","",IF((COUNTIF('Data R6'!K817,"&gt;0")+COUNTIF('Data R6'!M817,"&gt;0")+COUNTIF('Data R6'!O817,"&gt;0")+COUNTIF('Data R6'!Q817,"&gt;0")+COUNTIF('Data R6'!S817,"&gt;0")+COUNTIF('Data R6'!U817,"&gt;0")+COUNTIF('Data R6'!W817,"&gt;0")+COUNTIF('Data R6'!Y817,"&gt;0"))&gt;0,1,0))</f>
        <v/>
      </c>
      <c r="M5805" t="inlineStr">
        <is>
          <t>Data R</t>
        </is>
      </c>
    </row>
    <row r="5806">
      <c r="A5806" t="inlineStr">
        <is>
          <t>Regional 6</t>
        </is>
      </c>
      <c r="B5806">
        <f>IF('Data R6'!C818="","",'Data R6'!B818)</f>
        <v/>
      </c>
      <c r="C5806">
        <f>IF('Data R6'!C818="","",'Data R6'!C818)</f>
        <v/>
      </c>
      <c r="D5806">
        <f>IF('Data R6'!C818="","",'Data R6'!D818)</f>
        <v/>
      </c>
      <c r="E5806">
        <f>IF('Data R6'!C818="","",'Data R6'!E818)</f>
        <v/>
      </c>
      <c r="F5806">
        <f>IF('Data R6'!C818="","",'Data R6'!F818)</f>
        <v/>
      </c>
      <c r="G5806">
        <f>IF('Data R6'!C818="","",'Data R6'!AD818)</f>
        <v/>
      </c>
      <c r="H5806">
        <f>IF('Data R6'!C818="","",'Data R6'!AC818)</f>
        <v/>
      </c>
      <c r="I5806">
        <f>IF('Data R6'!C818="","",COUNTIF('Data R6'!J818,"&gt;0")+COUNTIF('Data R6'!L818,"&gt;0")+COUNTIF('Data R6'!N818,"&gt;0")+COUNTIF('Data R6'!P818,"&gt;0")+COUNTIF('Data R6'!R818,"&gt;0")+COUNTIF('Data R6'!T818,"&gt;0")+COUNTIF('Data R6'!V818,"&gt;0")+COUNTIF('Data R6'!X818,"&gt;0"))</f>
        <v/>
      </c>
      <c r="J5806">
        <f>IF('Data R6'!C818="","",IF((COUNTIF('Data R6'!K818,"&gt;0")+COUNTIF('Data R6'!M818,"&gt;0")+COUNTIF('Data R6'!O818,"&gt;0")+COUNTIF('Data R6'!Q818,"&gt;0")+COUNTIF('Data R6'!S818,"&gt;0")+COUNTIF('Data R6'!U818,"&gt;0")+COUNTIF('Data R6'!W818,"&gt;0")+COUNTIF('Data R6'!Y818,"&gt;0"))&gt;0,1,0))</f>
        <v/>
      </c>
      <c r="M5806" t="inlineStr">
        <is>
          <t>Data R</t>
        </is>
      </c>
    </row>
    <row r="5807">
      <c r="A5807" t="inlineStr">
        <is>
          <t>Regional 6</t>
        </is>
      </c>
      <c r="B5807">
        <f>IF('Data R6'!C819="","",'Data R6'!B819)</f>
        <v/>
      </c>
      <c r="C5807">
        <f>IF('Data R6'!C819="","",'Data R6'!C819)</f>
        <v/>
      </c>
      <c r="D5807">
        <f>IF('Data R6'!C819="","",'Data R6'!D819)</f>
        <v/>
      </c>
      <c r="E5807">
        <f>IF('Data R6'!C819="","",'Data R6'!E819)</f>
        <v/>
      </c>
      <c r="F5807">
        <f>IF('Data R6'!C819="","",'Data R6'!F819)</f>
        <v/>
      </c>
      <c r="G5807">
        <f>IF('Data R6'!C819="","",'Data R6'!AD819)</f>
        <v/>
      </c>
      <c r="H5807">
        <f>IF('Data R6'!C819="","",'Data R6'!AC819)</f>
        <v/>
      </c>
      <c r="I5807">
        <f>IF('Data R6'!C819="","",COUNTIF('Data R6'!J819,"&gt;0")+COUNTIF('Data R6'!L819,"&gt;0")+COUNTIF('Data R6'!N819,"&gt;0")+COUNTIF('Data R6'!P819,"&gt;0")+COUNTIF('Data R6'!R819,"&gt;0")+COUNTIF('Data R6'!T819,"&gt;0")+COUNTIF('Data R6'!V819,"&gt;0")+COUNTIF('Data R6'!X819,"&gt;0"))</f>
        <v/>
      </c>
      <c r="J5807">
        <f>IF('Data R6'!C819="","",IF((COUNTIF('Data R6'!K819,"&gt;0")+COUNTIF('Data R6'!M819,"&gt;0")+COUNTIF('Data R6'!O819,"&gt;0")+COUNTIF('Data R6'!Q819,"&gt;0")+COUNTIF('Data R6'!S819,"&gt;0")+COUNTIF('Data R6'!U819,"&gt;0")+COUNTIF('Data R6'!W819,"&gt;0")+COUNTIF('Data R6'!Y819,"&gt;0"))&gt;0,1,0))</f>
        <v/>
      </c>
      <c r="M5807" t="inlineStr">
        <is>
          <t>Data R</t>
        </is>
      </c>
    </row>
    <row r="5808">
      <c r="A5808" t="inlineStr">
        <is>
          <t>Regional 6</t>
        </is>
      </c>
      <c r="B5808">
        <f>IF('Data R6'!C820="","",'Data R6'!B820)</f>
        <v/>
      </c>
      <c r="C5808">
        <f>IF('Data R6'!C820="","",'Data R6'!C820)</f>
        <v/>
      </c>
      <c r="D5808">
        <f>IF('Data R6'!C820="","",'Data R6'!D820)</f>
        <v/>
      </c>
      <c r="E5808">
        <f>IF('Data R6'!C820="","",'Data R6'!E820)</f>
        <v/>
      </c>
      <c r="F5808">
        <f>IF('Data R6'!C820="","",'Data R6'!F820)</f>
        <v/>
      </c>
      <c r="G5808">
        <f>IF('Data R6'!C820="","",'Data R6'!AD820)</f>
        <v/>
      </c>
      <c r="H5808">
        <f>IF('Data R6'!C820="","",'Data R6'!AC820)</f>
        <v/>
      </c>
      <c r="I5808">
        <f>IF('Data R6'!C820="","",COUNTIF('Data R6'!J820,"&gt;0")+COUNTIF('Data R6'!L820,"&gt;0")+COUNTIF('Data R6'!N820,"&gt;0")+COUNTIF('Data R6'!P820,"&gt;0")+COUNTIF('Data R6'!R820,"&gt;0")+COUNTIF('Data R6'!T820,"&gt;0")+COUNTIF('Data R6'!V820,"&gt;0")+COUNTIF('Data R6'!X820,"&gt;0"))</f>
        <v/>
      </c>
      <c r="J5808">
        <f>IF('Data R6'!C820="","",IF((COUNTIF('Data R6'!K820,"&gt;0")+COUNTIF('Data R6'!M820,"&gt;0")+COUNTIF('Data R6'!O820,"&gt;0")+COUNTIF('Data R6'!Q820,"&gt;0")+COUNTIF('Data R6'!S820,"&gt;0")+COUNTIF('Data R6'!U820,"&gt;0")+COUNTIF('Data R6'!W820,"&gt;0")+COUNTIF('Data R6'!Y820,"&gt;0"))&gt;0,1,0))</f>
        <v/>
      </c>
      <c r="M5808" t="inlineStr">
        <is>
          <t>Data R</t>
        </is>
      </c>
    </row>
    <row r="5809">
      <c r="A5809" t="inlineStr">
        <is>
          <t>Regional 6</t>
        </is>
      </c>
      <c r="B5809">
        <f>IF('Data R6'!C821="","",'Data R6'!B821)</f>
        <v/>
      </c>
      <c r="C5809">
        <f>IF('Data R6'!C821="","",'Data R6'!C821)</f>
        <v/>
      </c>
      <c r="D5809">
        <f>IF('Data R6'!C821="","",'Data R6'!D821)</f>
        <v/>
      </c>
      <c r="E5809">
        <f>IF('Data R6'!C821="","",'Data R6'!E821)</f>
        <v/>
      </c>
      <c r="F5809">
        <f>IF('Data R6'!C821="","",'Data R6'!F821)</f>
        <v/>
      </c>
      <c r="G5809">
        <f>IF('Data R6'!C821="","",'Data R6'!AD821)</f>
        <v/>
      </c>
      <c r="H5809">
        <f>IF('Data R6'!C821="","",'Data R6'!AC821)</f>
        <v/>
      </c>
      <c r="I5809">
        <f>IF('Data R6'!C821="","",COUNTIF('Data R6'!J821,"&gt;0")+COUNTIF('Data R6'!L821,"&gt;0")+COUNTIF('Data R6'!N821,"&gt;0")+COUNTIF('Data R6'!P821,"&gt;0")+COUNTIF('Data R6'!R821,"&gt;0")+COUNTIF('Data R6'!T821,"&gt;0")+COUNTIF('Data R6'!V821,"&gt;0")+COUNTIF('Data R6'!X821,"&gt;0"))</f>
        <v/>
      </c>
      <c r="J5809">
        <f>IF('Data R6'!C821="","",IF((COUNTIF('Data R6'!K821,"&gt;0")+COUNTIF('Data R6'!M821,"&gt;0")+COUNTIF('Data R6'!O821,"&gt;0")+COUNTIF('Data R6'!Q821,"&gt;0")+COUNTIF('Data R6'!S821,"&gt;0")+COUNTIF('Data R6'!U821,"&gt;0")+COUNTIF('Data R6'!W821,"&gt;0")+COUNTIF('Data R6'!Y821,"&gt;0"))&gt;0,1,0))</f>
        <v/>
      </c>
      <c r="M5809" t="inlineStr">
        <is>
          <t>Data R</t>
        </is>
      </c>
    </row>
    <row r="5810">
      <c r="A5810" t="inlineStr">
        <is>
          <t>Regional 6</t>
        </is>
      </c>
      <c r="B5810">
        <f>IF('Data R6'!C822="","",'Data R6'!B822)</f>
        <v/>
      </c>
      <c r="C5810">
        <f>IF('Data R6'!C822="","",'Data R6'!C822)</f>
        <v/>
      </c>
      <c r="D5810">
        <f>IF('Data R6'!C822="","",'Data R6'!D822)</f>
        <v/>
      </c>
      <c r="E5810">
        <f>IF('Data R6'!C822="","",'Data R6'!E822)</f>
        <v/>
      </c>
      <c r="F5810">
        <f>IF('Data R6'!C822="","",'Data R6'!F822)</f>
        <v/>
      </c>
      <c r="G5810">
        <f>IF('Data R6'!C822="","",'Data R6'!AD822)</f>
        <v/>
      </c>
      <c r="H5810">
        <f>IF('Data R6'!C822="","",'Data R6'!AC822)</f>
        <v/>
      </c>
      <c r="I5810">
        <f>IF('Data R6'!C822="","",COUNTIF('Data R6'!J822,"&gt;0")+COUNTIF('Data R6'!L822,"&gt;0")+COUNTIF('Data R6'!N822,"&gt;0")+COUNTIF('Data R6'!P822,"&gt;0")+COUNTIF('Data R6'!R822,"&gt;0")+COUNTIF('Data R6'!T822,"&gt;0")+COUNTIF('Data R6'!V822,"&gt;0")+COUNTIF('Data R6'!X822,"&gt;0"))</f>
        <v/>
      </c>
      <c r="J5810">
        <f>IF('Data R6'!C822="","",IF((COUNTIF('Data R6'!K822,"&gt;0")+COUNTIF('Data R6'!M822,"&gt;0")+COUNTIF('Data R6'!O822,"&gt;0")+COUNTIF('Data R6'!Q822,"&gt;0")+COUNTIF('Data R6'!S822,"&gt;0")+COUNTIF('Data R6'!U822,"&gt;0")+COUNTIF('Data R6'!W822,"&gt;0")+COUNTIF('Data R6'!Y822,"&gt;0"))&gt;0,1,0))</f>
        <v/>
      </c>
      <c r="M5810" t="inlineStr">
        <is>
          <t>Data R</t>
        </is>
      </c>
    </row>
    <row r="5811">
      <c r="A5811" t="inlineStr">
        <is>
          <t>Regional 6</t>
        </is>
      </c>
      <c r="B5811">
        <f>IF('Data R6'!C823="","",'Data R6'!B823)</f>
        <v/>
      </c>
      <c r="C5811">
        <f>IF('Data R6'!C823="","",'Data R6'!C823)</f>
        <v/>
      </c>
      <c r="D5811">
        <f>IF('Data R6'!C823="","",'Data R6'!D823)</f>
        <v/>
      </c>
      <c r="E5811">
        <f>IF('Data R6'!C823="","",'Data R6'!E823)</f>
        <v/>
      </c>
      <c r="F5811">
        <f>IF('Data R6'!C823="","",'Data R6'!F823)</f>
        <v/>
      </c>
      <c r="G5811">
        <f>IF('Data R6'!C823="","",'Data R6'!AD823)</f>
        <v/>
      </c>
      <c r="H5811">
        <f>IF('Data R6'!C823="","",'Data R6'!AC823)</f>
        <v/>
      </c>
      <c r="I5811">
        <f>IF('Data R6'!C823="","",COUNTIF('Data R6'!J823,"&gt;0")+COUNTIF('Data R6'!L823,"&gt;0")+COUNTIF('Data R6'!N823,"&gt;0")+COUNTIF('Data R6'!P823,"&gt;0")+COUNTIF('Data R6'!R823,"&gt;0")+COUNTIF('Data R6'!T823,"&gt;0")+COUNTIF('Data R6'!V823,"&gt;0")+COUNTIF('Data R6'!X823,"&gt;0"))</f>
        <v/>
      </c>
      <c r="J5811">
        <f>IF('Data R6'!C823="","",IF((COUNTIF('Data R6'!K823,"&gt;0")+COUNTIF('Data R6'!M823,"&gt;0")+COUNTIF('Data R6'!O823,"&gt;0")+COUNTIF('Data R6'!Q823,"&gt;0")+COUNTIF('Data R6'!S823,"&gt;0")+COUNTIF('Data R6'!U823,"&gt;0")+COUNTIF('Data R6'!W823,"&gt;0")+COUNTIF('Data R6'!Y823,"&gt;0"))&gt;0,1,0))</f>
        <v/>
      </c>
      <c r="M5811" t="inlineStr">
        <is>
          <t>Data R</t>
        </is>
      </c>
    </row>
    <row r="5812">
      <c r="A5812" t="inlineStr">
        <is>
          <t>Regional 6</t>
        </is>
      </c>
      <c r="B5812">
        <f>IF('Data R6'!C824="","",'Data R6'!B824)</f>
        <v/>
      </c>
      <c r="C5812">
        <f>IF('Data R6'!C824="","",'Data R6'!C824)</f>
        <v/>
      </c>
      <c r="D5812">
        <f>IF('Data R6'!C824="","",'Data R6'!D824)</f>
        <v/>
      </c>
      <c r="E5812">
        <f>IF('Data R6'!C824="","",'Data R6'!E824)</f>
        <v/>
      </c>
      <c r="F5812">
        <f>IF('Data R6'!C824="","",'Data R6'!F824)</f>
        <v/>
      </c>
      <c r="G5812">
        <f>IF('Data R6'!C824="","",'Data R6'!AD824)</f>
        <v/>
      </c>
      <c r="H5812">
        <f>IF('Data R6'!C824="","",'Data R6'!AC824)</f>
        <v/>
      </c>
      <c r="I5812">
        <f>IF('Data R6'!C824="","",COUNTIF('Data R6'!J824,"&gt;0")+COUNTIF('Data R6'!L824,"&gt;0")+COUNTIF('Data R6'!N824,"&gt;0")+COUNTIF('Data R6'!P824,"&gt;0")+COUNTIF('Data R6'!R824,"&gt;0")+COUNTIF('Data R6'!T824,"&gt;0")+COUNTIF('Data R6'!V824,"&gt;0")+COUNTIF('Data R6'!X824,"&gt;0"))</f>
        <v/>
      </c>
      <c r="J5812">
        <f>IF('Data R6'!C824="","",IF((COUNTIF('Data R6'!K824,"&gt;0")+COUNTIF('Data R6'!M824,"&gt;0")+COUNTIF('Data R6'!O824,"&gt;0")+COUNTIF('Data R6'!Q824,"&gt;0")+COUNTIF('Data R6'!S824,"&gt;0")+COUNTIF('Data R6'!U824,"&gt;0")+COUNTIF('Data R6'!W824,"&gt;0")+COUNTIF('Data R6'!Y824,"&gt;0"))&gt;0,1,0))</f>
        <v/>
      </c>
      <c r="M5812" t="inlineStr">
        <is>
          <t>Data R</t>
        </is>
      </c>
    </row>
    <row r="5813">
      <c r="A5813" t="inlineStr">
        <is>
          <t>Regional 6</t>
        </is>
      </c>
      <c r="B5813">
        <f>IF('Data R6'!C825="","",'Data R6'!B825)</f>
        <v/>
      </c>
      <c r="C5813">
        <f>IF('Data R6'!C825="","",'Data R6'!C825)</f>
        <v/>
      </c>
      <c r="D5813">
        <f>IF('Data R6'!C825="","",'Data R6'!D825)</f>
        <v/>
      </c>
      <c r="E5813">
        <f>IF('Data R6'!C825="","",'Data R6'!E825)</f>
        <v/>
      </c>
      <c r="F5813">
        <f>IF('Data R6'!C825="","",'Data R6'!F825)</f>
        <v/>
      </c>
      <c r="G5813">
        <f>IF('Data R6'!C825="","",'Data R6'!AD825)</f>
        <v/>
      </c>
      <c r="H5813">
        <f>IF('Data R6'!C825="","",'Data R6'!AC825)</f>
        <v/>
      </c>
      <c r="I5813">
        <f>IF('Data R6'!C825="","",COUNTIF('Data R6'!J825,"&gt;0")+COUNTIF('Data R6'!L825,"&gt;0")+COUNTIF('Data R6'!N825,"&gt;0")+COUNTIF('Data R6'!P825,"&gt;0")+COUNTIF('Data R6'!R825,"&gt;0")+COUNTIF('Data R6'!T825,"&gt;0")+COUNTIF('Data R6'!V825,"&gt;0")+COUNTIF('Data R6'!X825,"&gt;0"))</f>
        <v/>
      </c>
      <c r="J5813">
        <f>IF('Data R6'!C825="","",IF((COUNTIF('Data R6'!K825,"&gt;0")+COUNTIF('Data R6'!M825,"&gt;0")+COUNTIF('Data R6'!O825,"&gt;0")+COUNTIF('Data R6'!Q825,"&gt;0")+COUNTIF('Data R6'!S825,"&gt;0")+COUNTIF('Data R6'!U825,"&gt;0")+COUNTIF('Data R6'!W825,"&gt;0")+COUNTIF('Data R6'!Y825,"&gt;0"))&gt;0,1,0))</f>
        <v/>
      </c>
      <c r="M5813" t="inlineStr">
        <is>
          <t>Data R</t>
        </is>
      </c>
    </row>
    <row r="5814">
      <c r="A5814" t="inlineStr">
        <is>
          <t>Regional 6</t>
        </is>
      </c>
      <c r="B5814">
        <f>IF('Data R6'!C826="","",'Data R6'!B826)</f>
        <v/>
      </c>
      <c r="C5814">
        <f>IF('Data R6'!C826="","",'Data R6'!C826)</f>
        <v/>
      </c>
      <c r="D5814">
        <f>IF('Data R6'!C826="","",'Data R6'!D826)</f>
        <v/>
      </c>
      <c r="E5814">
        <f>IF('Data R6'!C826="","",'Data R6'!E826)</f>
        <v/>
      </c>
      <c r="F5814">
        <f>IF('Data R6'!C826="","",'Data R6'!F826)</f>
        <v/>
      </c>
      <c r="G5814">
        <f>IF('Data R6'!C826="","",'Data R6'!AD826)</f>
        <v/>
      </c>
      <c r="H5814">
        <f>IF('Data R6'!C826="","",'Data R6'!AC826)</f>
        <v/>
      </c>
      <c r="I5814">
        <f>IF('Data R6'!C826="","",COUNTIF('Data R6'!J826,"&gt;0")+COUNTIF('Data R6'!L826,"&gt;0")+COUNTIF('Data R6'!N826,"&gt;0")+COUNTIF('Data R6'!P826,"&gt;0")+COUNTIF('Data R6'!R826,"&gt;0")+COUNTIF('Data R6'!T826,"&gt;0")+COUNTIF('Data R6'!V826,"&gt;0")+COUNTIF('Data R6'!X826,"&gt;0"))</f>
        <v/>
      </c>
      <c r="J5814">
        <f>IF('Data R6'!C826="","",IF((COUNTIF('Data R6'!K826,"&gt;0")+COUNTIF('Data R6'!M826,"&gt;0")+COUNTIF('Data R6'!O826,"&gt;0")+COUNTIF('Data R6'!Q826,"&gt;0")+COUNTIF('Data R6'!S826,"&gt;0")+COUNTIF('Data R6'!U826,"&gt;0")+COUNTIF('Data R6'!W826,"&gt;0")+COUNTIF('Data R6'!Y826,"&gt;0"))&gt;0,1,0))</f>
        <v/>
      </c>
      <c r="M5814" t="inlineStr">
        <is>
          <t>Data R</t>
        </is>
      </c>
    </row>
    <row r="5815">
      <c r="A5815" t="inlineStr">
        <is>
          <t>Regional 6</t>
        </is>
      </c>
      <c r="B5815">
        <f>IF('Data R6'!C827="","",'Data R6'!B827)</f>
        <v/>
      </c>
      <c r="C5815">
        <f>IF('Data R6'!C827="","",'Data R6'!C827)</f>
        <v/>
      </c>
      <c r="D5815">
        <f>IF('Data R6'!C827="","",'Data R6'!D827)</f>
        <v/>
      </c>
      <c r="E5815">
        <f>IF('Data R6'!C827="","",'Data R6'!E827)</f>
        <v/>
      </c>
      <c r="F5815">
        <f>IF('Data R6'!C827="","",'Data R6'!F827)</f>
        <v/>
      </c>
      <c r="G5815">
        <f>IF('Data R6'!C827="","",'Data R6'!AD827)</f>
        <v/>
      </c>
      <c r="H5815">
        <f>IF('Data R6'!C827="","",'Data R6'!AC827)</f>
        <v/>
      </c>
      <c r="I5815">
        <f>IF('Data R6'!C827="","",COUNTIF('Data R6'!J827,"&gt;0")+COUNTIF('Data R6'!L827,"&gt;0")+COUNTIF('Data R6'!N827,"&gt;0")+COUNTIF('Data R6'!P827,"&gt;0")+COUNTIF('Data R6'!R827,"&gt;0")+COUNTIF('Data R6'!T827,"&gt;0")+COUNTIF('Data R6'!V827,"&gt;0")+COUNTIF('Data R6'!X827,"&gt;0"))</f>
        <v/>
      </c>
      <c r="J5815">
        <f>IF('Data R6'!C827="","",IF((COUNTIF('Data R6'!K827,"&gt;0")+COUNTIF('Data R6'!M827,"&gt;0")+COUNTIF('Data R6'!O827,"&gt;0")+COUNTIF('Data R6'!Q827,"&gt;0")+COUNTIF('Data R6'!S827,"&gt;0")+COUNTIF('Data R6'!U827,"&gt;0")+COUNTIF('Data R6'!W827,"&gt;0")+COUNTIF('Data R6'!Y827,"&gt;0"))&gt;0,1,0))</f>
        <v/>
      </c>
      <c r="M5815" t="inlineStr">
        <is>
          <t>Data R</t>
        </is>
      </c>
    </row>
    <row r="5816">
      <c r="A5816" t="inlineStr">
        <is>
          <t>Regional 6</t>
        </is>
      </c>
      <c r="B5816">
        <f>IF('Data R6'!C828="","",'Data R6'!B828)</f>
        <v/>
      </c>
      <c r="C5816">
        <f>IF('Data R6'!C828="","",'Data R6'!C828)</f>
        <v/>
      </c>
      <c r="D5816">
        <f>IF('Data R6'!C828="","",'Data R6'!D828)</f>
        <v/>
      </c>
      <c r="E5816">
        <f>IF('Data R6'!C828="","",'Data R6'!E828)</f>
        <v/>
      </c>
      <c r="F5816">
        <f>IF('Data R6'!C828="","",'Data R6'!F828)</f>
        <v/>
      </c>
      <c r="G5816">
        <f>IF('Data R6'!C828="","",'Data R6'!AD828)</f>
        <v/>
      </c>
      <c r="H5816">
        <f>IF('Data R6'!C828="","",'Data R6'!AC828)</f>
        <v/>
      </c>
      <c r="I5816">
        <f>IF('Data R6'!C828="","",COUNTIF('Data R6'!J828,"&gt;0")+COUNTIF('Data R6'!L828,"&gt;0")+COUNTIF('Data R6'!N828,"&gt;0")+COUNTIF('Data R6'!P828,"&gt;0")+COUNTIF('Data R6'!R828,"&gt;0")+COUNTIF('Data R6'!T828,"&gt;0")+COUNTIF('Data R6'!V828,"&gt;0")+COUNTIF('Data R6'!X828,"&gt;0"))</f>
        <v/>
      </c>
      <c r="J5816">
        <f>IF('Data R6'!C828="","",IF((COUNTIF('Data R6'!K828,"&gt;0")+COUNTIF('Data R6'!M828,"&gt;0")+COUNTIF('Data R6'!O828,"&gt;0")+COUNTIF('Data R6'!Q828,"&gt;0")+COUNTIF('Data R6'!S828,"&gt;0")+COUNTIF('Data R6'!U828,"&gt;0")+COUNTIF('Data R6'!W828,"&gt;0")+COUNTIF('Data R6'!Y828,"&gt;0"))&gt;0,1,0))</f>
        <v/>
      </c>
      <c r="M5816" t="inlineStr">
        <is>
          <t>Data R</t>
        </is>
      </c>
    </row>
    <row r="5817">
      <c r="A5817" t="inlineStr">
        <is>
          <t>Regional 6</t>
        </is>
      </c>
      <c r="B5817">
        <f>IF('Data R6'!C829="","",'Data R6'!B829)</f>
        <v/>
      </c>
      <c r="C5817">
        <f>IF('Data R6'!C829="","",'Data R6'!C829)</f>
        <v/>
      </c>
      <c r="D5817">
        <f>IF('Data R6'!C829="","",'Data R6'!D829)</f>
        <v/>
      </c>
      <c r="E5817">
        <f>IF('Data R6'!C829="","",'Data R6'!E829)</f>
        <v/>
      </c>
      <c r="F5817">
        <f>IF('Data R6'!C829="","",'Data R6'!F829)</f>
        <v/>
      </c>
      <c r="G5817">
        <f>IF('Data R6'!C829="","",'Data R6'!AD829)</f>
        <v/>
      </c>
      <c r="H5817">
        <f>IF('Data R6'!C829="","",'Data R6'!AC829)</f>
        <v/>
      </c>
      <c r="I5817">
        <f>IF('Data R6'!C829="","",COUNTIF('Data R6'!J829,"&gt;0")+COUNTIF('Data R6'!L829,"&gt;0")+COUNTIF('Data R6'!N829,"&gt;0")+COUNTIF('Data R6'!P829,"&gt;0")+COUNTIF('Data R6'!R829,"&gt;0")+COUNTIF('Data R6'!T829,"&gt;0")+COUNTIF('Data R6'!V829,"&gt;0")+COUNTIF('Data R6'!X829,"&gt;0"))</f>
        <v/>
      </c>
      <c r="J5817">
        <f>IF('Data R6'!C829="","",IF((COUNTIF('Data R6'!K829,"&gt;0")+COUNTIF('Data R6'!M829,"&gt;0")+COUNTIF('Data R6'!O829,"&gt;0")+COUNTIF('Data R6'!Q829,"&gt;0")+COUNTIF('Data R6'!S829,"&gt;0")+COUNTIF('Data R6'!U829,"&gt;0")+COUNTIF('Data R6'!W829,"&gt;0")+COUNTIF('Data R6'!Y829,"&gt;0"))&gt;0,1,0))</f>
        <v/>
      </c>
      <c r="M5817" t="inlineStr">
        <is>
          <t>Data R</t>
        </is>
      </c>
    </row>
    <row r="5818">
      <c r="A5818" t="inlineStr">
        <is>
          <t>Regional 6</t>
        </is>
      </c>
      <c r="B5818">
        <f>IF('Data R6'!C830="","",'Data R6'!B830)</f>
        <v/>
      </c>
      <c r="C5818">
        <f>IF('Data R6'!C830="","",'Data R6'!C830)</f>
        <v/>
      </c>
      <c r="D5818">
        <f>IF('Data R6'!C830="","",'Data R6'!D830)</f>
        <v/>
      </c>
      <c r="E5818">
        <f>IF('Data R6'!C830="","",'Data R6'!E830)</f>
        <v/>
      </c>
      <c r="F5818">
        <f>IF('Data R6'!C830="","",'Data R6'!F830)</f>
        <v/>
      </c>
      <c r="G5818">
        <f>IF('Data R6'!C830="","",'Data R6'!AD830)</f>
        <v/>
      </c>
      <c r="H5818">
        <f>IF('Data R6'!C830="","",'Data R6'!AC830)</f>
        <v/>
      </c>
      <c r="I5818">
        <f>IF('Data R6'!C830="","",COUNTIF('Data R6'!J830,"&gt;0")+COUNTIF('Data R6'!L830,"&gt;0")+COUNTIF('Data R6'!N830,"&gt;0")+COUNTIF('Data R6'!P830,"&gt;0")+COUNTIF('Data R6'!R830,"&gt;0")+COUNTIF('Data R6'!T830,"&gt;0")+COUNTIF('Data R6'!V830,"&gt;0")+COUNTIF('Data R6'!X830,"&gt;0"))</f>
        <v/>
      </c>
      <c r="J5818">
        <f>IF('Data R6'!C830="","",IF((COUNTIF('Data R6'!K830,"&gt;0")+COUNTIF('Data R6'!M830,"&gt;0")+COUNTIF('Data R6'!O830,"&gt;0")+COUNTIF('Data R6'!Q830,"&gt;0")+COUNTIF('Data R6'!S830,"&gt;0")+COUNTIF('Data R6'!U830,"&gt;0")+COUNTIF('Data R6'!W830,"&gt;0")+COUNTIF('Data R6'!Y830,"&gt;0"))&gt;0,1,0))</f>
        <v/>
      </c>
      <c r="M5818" t="inlineStr">
        <is>
          <t>Data R</t>
        </is>
      </c>
    </row>
    <row r="5819">
      <c r="A5819" t="inlineStr">
        <is>
          <t>Regional 6</t>
        </is>
      </c>
      <c r="B5819">
        <f>IF('Data R6'!C831="","",'Data R6'!B831)</f>
        <v/>
      </c>
      <c r="C5819">
        <f>IF('Data R6'!C831="","",'Data R6'!C831)</f>
        <v/>
      </c>
      <c r="D5819">
        <f>IF('Data R6'!C831="","",'Data R6'!D831)</f>
        <v/>
      </c>
      <c r="E5819">
        <f>IF('Data R6'!C831="","",'Data R6'!E831)</f>
        <v/>
      </c>
      <c r="F5819">
        <f>IF('Data R6'!C831="","",'Data R6'!F831)</f>
        <v/>
      </c>
      <c r="G5819">
        <f>IF('Data R6'!C831="","",'Data R6'!AD831)</f>
        <v/>
      </c>
      <c r="H5819">
        <f>IF('Data R6'!C831="","",'Data R6'!AC831)</f>
        <v/>
      </c>
      <c r="I5819">
        <f>IF('Data R6'!C831="","",COUNTIF('Data R6'!J831,"&gt;0")+COUNTIF('Data R6'!L831,"&gt;0")+COUNTIF('Data R6'!N831,"&gt;0")+COUNTIF('Data R6'!P831,"&gt;0")+COUNTIF('Data R6'!R831,"&gt;0")+COUNTIF('Data R6'!T831,"&gt;0")+COUNTIF('Data R6'!V831,"&gt;0")+COUNTIF('Data R6'!X831,"&gt;0"))</f>
        <v/>
      </c>
      <c r="J5819">
        <f>IF('Data R6'!C831="","",IF((COUNTIF('Data R6'!K831,"&gt;0")+COUNTIF('Data R6'!M831,"&gt;0")+COUNTIF('Data R6'!O831,"&gt;0")+COUNTIF('Data R6'!Q831,"&gt;0")+COUNTIF('Data R6'!S831,"&gt;0")+COUNTIF('Data R6'!U831,"&gt;0")+COUNTIF('Data R6'!W831,"&gt;0")+COUNTIF('Data R6'!Y831,"&gt;0"))&gt;0,1,0))</f>
        <v/>
      </c>
      <c r="M5819" t="inlineStr">
        <is>
          <t>Data R</t>
        </is>
      </c>
    </row>
    <row r="5820">
      <c r="A5820" t="inlineStr">
        <is>
          <t>Regional 6</t>
        </is>
      </c>
      <c r="B5820">
        <f>IF('Data R6'!C832="","",'Data R6'!B832)</f>
        <v/>
      </c>
      <c r="C5820">
        <f>IF('Data R6'!C832="","",'Data R6'!C832)</f>
        <v/>
      </c>
      <c r="D5820">
        <f>IF('Data R6'!C832="","",'Data R6'!D832)</f>
        <v/>
      </c>
      <c r="E5820">
        <f>IF('Data R6'!C832="","",'Data R6'!E832)</f>
        <v/>
      </c>
      <c r="F5820">
        <f>IF('Data R6'!C832="","",'Data R6'!F832)</f>
        <v/>
      </c>
      <c r="G5820">
        <f>IF('Data R6'!C832="","",'Data R6'!AD832)</f>
        <v/>
      </c>
      <c r="H5820">
        <f>IF('Data R6'!C832="","",'Data R6'!AC832)</f>
        <v/>
      </c>
      <c r="I5820">
        <f>IF('Data R6'!C832="","",COUNTIF('Data R6'!J832,"&gt;0")+COUNTIF('Data R6'!L832,"&gt;0")+COUNTIF('Data R6'!N832,"&gt;0")+COUNTIF('Data R6'!P832,"&gt;0")+COUNTIF('Data R6'!R832,"&gt;0")+COUNTIF('Data R6'!T832,"&gt;0")+COUNTIF('Data R6'!V832,"&gt;0")+COUNTIF('Data R6'!X832,"&gt;0"))</f>
        <v/>
      </c>
      <c r="J5820">
        <f>IF('Data R6'!C832="","",IF((COUNTIF('Data R6'!K832,"&gt;0")+COUNTIF('Data R6'!M832,"&gt;0")+COUNTIF('Data R6'!O832,"&gt;0")+COUNTIF('Data R6'!Q832,"&gt;0")+COUNTIF('Data R6'!S832,"&gt;0")+COUNTIF('Data R6'!U832,"&gt;0")+COUNTIF('Data R6'!W832,"&gt;0")+COUNTIF('Data R6'!Y832,"&gt;0"))&gt;0,1,0))</f>
        <v/>
      </c>
      <c r="M5820" t="inlineStr">
        <is>
          <t>Data R</t>
        </is>
      </c>
    </row>
    <row r="5821">
      <c r="A5821" t="inlineStr">
        <is>
          <t>Regional 6</t>
        </is>
      </c>
      <c r="B5821">
        <f>IF('Data R6'!C833="","",'Data R6'!B833)</f>
        <v/>
      </c>
      <c r="C5821">
        <f>IF('Data R6'!C833="","",'Data R6'!C833)</f>
        <v/>
      </c>
      <c r="D5821">
        <f>IF('Data R6'!C833="","",'Data R6'!D833)</f>
        <v/>
      </c>
      <c r="E5821">
        <f>IF('Data R6'!C833="","",'Data R6'!E833)</f>
        <v/>
      </c>
      <c r="F5821">
        <f>IF('Data R6'!C833="","",'Data R6'!F833)</f>
        <v/>
      </c>
      <c r="G5821">
        <f>IF('Data R6'!C833="","",'Data R6'!AD833)</f>
        <v/>
      </c>
      <c r="H5821">
        <f>IF('Data R6'!C833="","",'Data R6'!AC833)</f>
        <v/>
      </c>
      <c r="I5821">
        <f>IF('Data R6'!C833="","",COUNTIF('Data R6'!J833,"&gt;0")+COUNTIF('Data R6'!L833,"&gt;0")+COUNTIF('Data R6'!N833,"&gt;0")+COUNTIF('Data R6'!P833,"&gt;0")+COUNTIF('Data R6'!R833,"&gt;0")+COUNTIF('Data R6'!T833,"&gt;0")+COUNTIF('Data R6'!V833,"&gt;0")+COUNTIF('Data R6'!X833,"&gt;0"))</f>
        <v/>
      </c>
      <c r="J5821">
        <f>IF('Data R6'!C833="","",IF((COUNTIF('Data R6'!K833,"&gt;0")+COUNTIF('Data R6'!M833,"&gt;0")+COUNTIF('Data R6'!O833,"&gt;0")+COUNTIF('Data R6'!Q833,"&gt;0")+COUNTIF('Data R6'!S833,"&gt;0")+COUNTIF('Data R6'!U833,"&gt;0")+COUNTIF('Data R6'!W833,"&gt;0")+COUNTIF('Data R6'!Y833,"&gt;0"))&gt;0,1,0))</f>
        <v/>
      </c>
      <c r="M5821" t="inlineStr">
        <is>
          <t>Data R</t>
        </is>
      </c>
    </row>
    <row r="5822">
      <c r="A5822" t="inlineStr">
        <is>
          <t>Regional 6</t>
        </is>
      </c>
      <c r="B5822">
        <f>IF('Data R6'!C834="","",'Data R6'!B834)</f>
        <v/>
      </c>
      <c r="C5822">
        <f>IF('Data R6'!C834="","",'Data R6'!C834)</f>
        <v/>
      </c>
      <c r="D5822">
        <f>IF('Data R6'!C834="","",'Data R6'!D834)</f>
        <v/>
      </c>
      <c r="E5822">
        <f>IF('Data R6'!C834="","",'Data R6'!E834)</f>
        <v/>
      </c>
      <c r="F5822">
        <f>IF('Data R6'!C834="","",'Data R6'!F834)</f>
        <v/>
      </c>
      <c r="G5822">
        <f>IF('Data R6'!C834="","",'Data R6'!AD834)</f>
        <v/>
      </c>
      <c r="H5822">
        <f>IF('Data R6'!C834="","",'Data R6'!AC834)</f>
        <v/>
      </c>
      <c r="I5822">
        <f>IF('Data R6'!C834="","",COUNTIF('Data R6'!J834,"&gt;0")+COUNTIF('Data R6'!L834,"&gt;0")+COUNTIF('Data R6'!N834,"&gt;0")+COUNTIF('Data R6'!P834,"&gt;0")+COUNTIF('Data R6'!R834,"&gt;0")+COUNTIF('Data R6'!T834,"&gt;0")+COUNTIF('Data R6'!V834,"&gt;0")+COUNTIF('Data R6'!X834,"&gt;0"))</f>
        <v/>
      </c>
      <c r="J5822">
        <f>IF('Data R6'!C834="","",IF((COUNTIF('Data R6'!K834,"&gt;0")+COUNTIF('Data R6'!M834,"&gt;0")+COUNTIF('Data R6'!O834,"&gt;0")+COUNTIF('Data R6'!Q834,"&gt;0")+COUNTIF('Data R6'!S834,"&gt;0")+COUNTIF('Data R6'!U834,"&gt;0")+COUNTIF('Data R6'!W834,"&gt;0")+COUNTIF('Data R6'!Y834,"&gt;0"))&gt;0,1,0))</f>
        <v/>
      </c>
      <c r="M5822" t="inlineStr">
        <is>
          <t>Data R</t>
        </is>
      </c>
    </row>
    <row r="5823">
      <c r="A5823" t="inlineStr">
        <is>
          <t>Regional 6</t>
        </is>
      </c>
      <c r="B5823">
        <f>IF('Data R6'!C835="","",'Data R6'!B835)</f>
        <v/>
      </c>
      <c r="C5823">
        <f>IF('Data R6'!C835="","",'Data R6'!C835)</f>
        <v/>
      </c>
      <c r="D5823">
        <f>IF('Data R6'!C835="","",'Data R6'!D835)</f>
        <v/>
      </c>
      <c r="E5823">
        <f>IF('Data R6'!C835="","",'Data R6'!E835)</f>
        <v/>
      </c>
      <c r="F5823">
        <f>IF('Data R6'!C835="","",'Data R6'!F835)</f>
        <v/>
      </c>
      <c r="G5823">
        <f>IF('Data R6'!C835="","",'Data R6'!AD835)</f>
        <v/>
      </c>
      <c r="H5823">
        <f>IF('Data R6'!C835="","",'Data R6'!AC835)</f>
        <v/>
      </c>
      <c r="I5823">
        <f>IF('Data R6'!C835="","",COUNTIF('Data R6'!J835,"&gt;0")+COUNTIF('Data R6'!L835,"&gt;0")+COUNTIF('Data R6'!N835,"&gt;0")+COUNTIF('Data R6'!P835,"&gt;0")+COUNTIF('Data R6'!R835,"&gt;0")+COUNTIF('Data R6'!T835,"&gt;0")+COUNTIF('Data R6'!V835,"&gt;0")+COUNTIF('Data R6'!X835,"&gt;0"))</f>
        <v/>
      </c>
      <c r="J5823">
        <f>IF('Data R6'!C835="","",IF((COUNTIF('Data R6'!K835,"&gt;0")+COUNTIF('Data R6'!M835,"&gt;0")+COUNTIF('Data R6'!O835,"&gt;0")+COUNTIF('Data R6'!Q835,"&gt;0")+COUNTIF('Data R6'!S835,"&gt;0")+COUNTIF('Data R6'!U835,"&gt;0")+COUNTIF('Data R6'!W835,"&gt;0")+COUNTIF('Data R6'!Y835,"&gt;0"))&gt;0,1,0))</f>
        <v/>
      </c>
      <c r="M5823" t="inlineStr">
        <is>
          <t>Data R</t>
        </is>
      </c>
    </row>
    <row r="5824">
      <c r="A5824" t="inlineStr">
        <is>
          <t>Regional 6</t>
        </is>
      </c>
      <c r="B5824">
        <f>IF('Data R6'!C836="","",'Data R6'!B836)</f>
        <v/>
      </c>
      <c r="C5824">
        <f>IF('Data R6'!C836="","",'Data R6'!C836)</f>
        <v/>
      </c>
      <c r="D5824">
        <f>IF('Data R6'!C836="","",'Data R6'!D836)</f>
        <v/>
      </c>
      <c r="E5824">
        <f>IF('Data R6'!C836="","",'Data R6'!E836)</f>
        <v/>
      </c>
      <c r="F5824">
        <f>IF('Data R6'!C836="","",'Data R6'!F836)</f>
        <v/>
      </c>
      <c r="G5824">
        <f>IF('Data R6'!C836="","",'Data R6'!AD836)</f>
        <v/>
      </c>
      <c r="H5824">
        <f>IF('Data R6'!C836="","",'Data R6'!AC836)</f>
        <v/>
      </c>
      <c r="I5824">
        <f>IF('Data R6'!C836="","",COUNTIF('Data R6'!J836,"&gt;0")+COUNTIF('Data R6'!L836,"&gt;0")+COUNTIF('Data R6'!N836,"&gt;0")+COUNTIF('Data R6'!P836,"&gt;0")+COUNTIF('Data R6'!R836,"&gt;0")+COUNTIF('Data R6'!T836,"&gt;0")+COUNTIF('Data R6'!V836,"&gt;0")+COUNTIF('Data R6'!X836,"&gt;0"))</f>
        <v/>
      </c>
      <c r="J5824">
        <f>IF('Data R6'!C836="","",IF((COUNTIF('Data R6'!K836,"&gt;0")+COUNTIF('Data R6'!M836,"&gt;0")+COUNTIF('Data R6'!O836,"&gt;0")+COUNTIF('Data R6'!Q836,"&gt;0")+COUNTIF('Data R6'!S836,"&gt;0")+COUNTIF('Data R6'!U836,"&gt;0")+COUNTIF('Data R6'!W836,"&gt;0")+COUNTIF('Data R6'!Y836,"&gt;0"))&gt;0,1,0))</f>
        <v/>
      </c>
      <c r="M5824" t="inlineStr">
        <is>
          <t>Data R</t>
        </is>
      </c>
    </row>
    <row r="5825">
      <c r="A5825" t="inlineStr">
        <is>
          <t>Regional 6</t>
        </is>
      </c>
      <c r="B5825">
        <f>IF('Data R6'!C837="","",'Data R6'!B837)</f>
        <v/>
      </c>
      <c r="C5825">
        <f>IF('Data R6'!C837="","",'Data R6'!C837)</f>
        <v/>
      </c>
      <c r="D5825">
        <f>IF('Data R6'!C837="","",'Data R6'!D837)</f>
        <v/>
      </c>
      <c r="E5825">
        <f>IF('Data R6'!C837="","",'Data R6'!E837)</f>
        <v/>
      </c>
      <c r="F5825">
        <f>IF('Data R6'!C837="","",'Data R6'!F837)</f>
        <v/>
      </c>
      <c r="G5825">
        <f>IF('Data R6'!C837="","",'Data R6'!AD837)</f>
        <v/>
      </c>
      <c r="H5825">
        <f>IF('Data R6'!C837="","",'Data R6'!AC837)</f>
        <v/>
      </c>
      <c r="I5825">
        <f>IF('Data R6'!C837="","",COUNTIF('Data R6'!J837,"&gt;0")+COUNTIF('Data R6'!L837,"&gt;0")+COUNTIF('Data R6'!N837,"&gt;0")+COUNTIF('Data R6'!P837,"&gt;0")+COUNTIF('Data R6'!R837,"&gt;0")+COUNTIF('Data R6'!T837,"&gt;0")+COUNTIF('Data R6'!V837,"&gt;0")+COUNTIF('Data R6'!X837,"&gt;0"))</f>
        <v/>
      </c>
      <c r="J5825">
        <f>IF('Data R6'!C837="","",IF((COUNTIF('Data R6'!K837,"&gt;0")+COUNTIF('Data R6'!M837,"&gt;0")+COUNTIF('Data R6'!O837,"&gt;0")+COUNTIF('Data R6'!Q837,"&gt;0")+COUNTIF('Data R6'!S837,"&gt;0")+COUNTIF('Data R6'!U837,"&gt;0")+COUNTIF('Data R6'!W837,"&gt;0")+COUNTIF('Data R6'!Y837,"&gt;0"))&gt;0,1,0))</f>
        <v/>
      </c>
      <c r="M5825" t="inlineStr">
        <is>
          <t>Data R</t>
        </is>
      </c>
    </row>
    <row r="5826">
      <c r="A5826" t="inlineStr">
        <is>
          <t>Regional 6</t>
        </is>
      </c>
      <c r="B5826">
        <f>IF('Data R6'!C838="","",'Data R6'!B838)</f>
        <v/>
      </c>
      <c r="C5826">
        <f>IF('Data R6'!C838="","",'Data R6'!C838)</f>
        <v/>
      </c>
      <c r="D5826">
        <f>IF('Data R6'!C838="","",'Data R6'!D838)</f>
        <v/>
      </c>
      <c r="E5826">
        <f>IF('Data R6'!C838="","",'Data R6'!E838)</f>
        <v/>
      </c>
      <c r="F5826">
        <f>IF('Data R6'!C838="","",'Data R6'!F838)</f>
        <v/>
      </c>
      <c r="G5826">
        <f>IF('Data R6'!C838="","",'Data R6'!AD838)</f>
        <v/>
      </c>
      <c r="H5826">
        <f>IF('Data R6'!C838="","",'Data R6'!AC838)</f>
        <v/>
      </c>
      <c r="I5826">
        <f>IF('Data R6'!C838="","",COUNTIF('Data R6'!J838,"&gt;0")+COUNTIF('Data R6'!L838,"&gt;0")+COUNTIF('Data R6'!N838,"&gt;0")+COUNTIF('Data R6'!P838,"&gt;0")+COUNTIF('Data R6'!R838,"&gt;0")+COUNTIF('Data R6'!T838,"&gt;0")+COUNTIF('Data R6'!V838,"&gt;0")+COUNTIF('Data R6'!X838,"&gt;0"))</f>
        <v/>
      </c>
      <c r="J5826">
        <f>IF('Data R6'!C838="","",IF((COUNTIF('Data R6'!K838,"&gt;0")+COUNTIF('Data R6'!M838,"&gt;0")+COUNTIF('Data R6'!O838,"&gt;0")+COUNTIF('Data R6'!Q838,"&gt;0")+COUNTIF('Data R6'!S838,"&gt;0")+COUNTIF('Data R6'!U838,"&gt;0")+COUNTIF('Data R6'!W838,"&gt;0")+COUNTIF('Data R6'!Y838,"&gt;0"))&gt;0,1,0))</f>
        <v/>
      </c>
      <c r="M5826" t="inlineStr">
        <is>
          <t>Data R</t>
        </is>
      </c>
    </row>
    <row r="5827">
      <c r="A5827" t="inlineStr">
        <is>
          <t>Regional 6</t>
        </is>
      </c>
      <c r="B5827">
        <f>IF('Data R6'!C839="","",'Data R6'!B839)</f>
        <v/>
      </c>
      <c r="C5827">
        <f>IF('Data R6'!C839="","",'Data R6'!C839)</f>
        <v/>
      </c>
      <c r="D5827">
        <f>IF('Data R6'!C839="","",'Data R6'!D839)</f>
        <v/>
      </c>
      <c r="E5827">
        <f>IF('Data R6'!C839="","",'Data R6'!E839)</f>
        <v/>
      </c>
      <c r="F5827">
        <f>IF('Data R6'!C839="","",'Data R6'!F839)</f>
        <v/>
      </c>
      <c r="G5827">
        <f>IF('Data R6'!C839="","",'Data R6'!AD839)</f>
        <v/>
      </c>
      <c r="H5827">
        <f>IF('Data R6'!C839="","",'Data R6'!AC839)</f>
        <v/>
      </c>
      <c r="I5827">
        <f>IF('Data R6'!C839="","",COUNTIF('Data R6'!J839,"&gt;0")+COUNTIF('Data R6'!L839,"&gt;0")+COUNTIF('Data R6'!N839,"&gt;0")+COUNTIF('Data R6'!P839,"&gt;0")+COUNTIF('Data R6'!R839,"&gt;0")+COUNTIF('Data R6'!T839,"&gt;0")+COUNTIF('Data R6'!V839,"&gt;0")+COUNTIF('Data R6'!X839,"&gt;0"))</f>
        <v/>
      </c>
      <c r="J5827">
        <f>IF('Data R6'!C839="","",IF((COUNTIF('Data R6'!K839,"&gt;0")+COUNTIF('Data R6'!M839,"&gt;0")+COUNTIF('Data R6'!O839,"&gt;0")+COUNTIF('Data R6'!Q839,"&gt;0")+COUNTIF('Data R6'!S839,"&gt;0")+COUNTIF('Data R6'!U839,"&gt;0")+COUNTIF('Data R6'!W839,"&gt;0")+COUNTIF('Data R6'!Y839,"&gt;0"))&gt;0,1,0))</f>
        <v/>
      </c>
      <c r="M5827" t="inlineStr">
        <is>
          <t>Data R</t>
        </is>
      </c>
    </row>
    <row r="5828">
      <c r="A5828" t="inlineStr">
        <is>
          <t>Regional 6</t>
        </is>
      </c>
      <c r="B5828">
        <f>IF('Data R6'!C840="","",'Data R6'!B840)</f>
        <v/>
      </c>
      <c r="C5828">
        <f>IF('Data R6'!C840="","",'Data R6'!C840)</f>
        <v/>
      </c>
      <c r="D5828">
        <f>IF('Data R6'!C840="","",'Data R6'!D840)</f>
        <v/>
      </c>
      <c r="E5828">
        <f>IF('Data R6'!C840="","",'Data R6'!E840)</f>
        <v/>
      </c>
      <c r="F5828">
        <f>IF('Data R6'!C840="","",'Data R6'!F840)</f>
        <v/>
      </c>
      <c r="G5828">
        <f>IF('Data R6'!C840="","",'Data R6'!AD840)</f>
        <v/>
      </c>
      <c r="H5828">
        <f>IF('Data R6'!C840="","",'Data R6'!AC840)</f>
        <v/>
      </c>
      <c r="I5828">
        <f>IF('Data R6'!C840="","",COUNTIF('Data R6'!J840,"&gt;0")+COUNTIF('Data R6'!L840,"&gt;0")+COUNTIF('Data R6'!N840,"&gt;0")+COUNTIF('Data R6'!P840,"&gt;0")+COUNTIF('Data R6'!R840,"&gt;0")+COUNTIF('Data R6'!T840,"&gt;0")+COUNTIF('Data R6'!V840,"&gt;0")+COUNTIF('Data R6'!X840,"&gt;0"))</f>
        <v/>
      </c>
      <c r="J5828">
        <f>IF('Data R6'!C840="","",IF((COUNTIF('Data R6'!K840,"&gt;0")+COUNTIF('Data R6'!M840,"&gt;0")+COUNTIF('Data R6'!O840,"&gt;0")+COUNTIF('Data R6'!Q840,"&gt;0")+COUNTIF('Data R6'!S840,"&gt;0")+COUNTIF('Data R6'!U840,"&gt;0")+COUNTIF('Data R6'!W840,"&gt;0")+COUNTIF('Data R6'!Y840,"&gt;0"))&gt;0,1,0))</f>
        <v/>
      </c>
      <c r="M5828" t="inlineStr">
        <is>
          <t>Data R</t>
        </is>
      </c>
    </row>
    <row r="5829">
      <c r="A5829" t="inlineStr">
        <is>
          <t>Regional 6</t>
        </is>
      </c>
      <c r="B5829">
        <f>IF('Data R6'!C841="","",'Data R6'!B841)</f>
        <v/>
      </c>
      <c r="C5829">
        <f>IF('Data R6'!C841="","",'Data R6'!C841)</f>
        <v/>
      </c>
      <c r="D5829">
        <f>IF('Data R6'!C841="","",'Data R6'!D841)</f>
        <v/>
      </c>
      <c r="E5829">
        <f>IF('Data R6'!C841="","",'Data R6'!E841)</f>
        <v/>
      </c>
      <c r="F5829">
        <f>IF('Data R6'!C841="","",'Data R6'!F841)</f>
        <v/>
      </c>
      <c r="G5829">
        <f>IF('Data R6'!C841="","",'Data R6'!AD841)</f>
        <v/>
      </c>
      <c r="H5829">
        <f>IF('Data R6'!C841="","",'Data R6'!AC841)</f>
        <v/>
      </c>
      <c r="I5829">
        <f>IF('Data R6'!C841="","",COUNTIF('Data R6'!J841,"&gt;0")+COUNTIF('Data R6'!L841,"&gt;0")+COUNTIF('Data R6'!N841,"&gt;0")+COUNTIF('Data R6'!P841,"&gt;0")+COUNTIF('Data R6'!R841,"&gt;0")+COUNTIF('Data R6'!T841,"&gt;0")+COUNTIF('Data R6'!V841,"&gt;0")+COUNTIF('Data R6'!X841,"&gt;0"))</f>
        <v/>
      </c>
      <c r="J5829">
        <f>IF('Data R6'!C841="","",IF((COUNTIF('Data R6'!K841,"&gt;0")+COUNTIF('Data R6'!M841,"&gt;0")+COUNTIF('Data R6'!O841,"&gt;0")+COUNTIF('Data R6'!Q841,"&gt;0")+COUNTIF('Data R6'!S841,"&gt;0")+COUNTIF('Data R6'!U841,"&gt;0")+COUNTIF('Data R6'!W841,"&gt;0")+COUNTIF('Data R6'!Y841,"&gt;0"))&gt;0,1,0))</f>
        <v/>
      </c>
      <c r="M5829" t="inlineStr">
        <is>
          <t>Data R</t>
        </is>
      </c>
    </row>
    <row r="5830">
      <c r="A5830" t="inlineStr">
        <is>
          <t>Regional 6</t>
        </is>
      </c>
      <c r="B5830">
        <f>IF('Data R6'!C842="","",'Data R6'!B842)</f>
        <v/>
      </c>
      <c r="C5830">
        <f>IF('Data R6'!C842="","",'Data R6'!C842)</f>
        <v/>
      </c>
      <c r="D5830">
        <f>IF('Data R6'!C842="","",'Data R6'!D842)</f>
        <v/>
      </c>
      <c r="E5830">
        <f>IF('Data R6'!C842="","",'Data R6'!E842)</f>
        <v/>
      </c>
      <c r="F5830">
        <f>IF('Data R6'!C842="","",'Data R6'!F842)</f>
        <v/>
      </c>
      <c r="G5830">
        <f>IF('Data R6'!C842="","",'Data R6'!AD842)</f>
        <v/>
      </c>
      <c r="H5830">
        <f>IF('Data R6'!C842="","",'Data R6'!AC842)</f>
        <v/>
      </c>
      <c r="I5830">
        <f>IF('Data R6'!C842="","",COUNTIF('Data R6'!J842,"&gt;0")+COUNTIF('Data R6'!L842,"&gt;0")+COUNTIF('Data R6'!N842,"&gt;0")+COUNTIF('Data R6'!P842,"&gt;0")+COUNTIF('Data R6'!R842,"&gt;0")+COUNTIF('Data R6'!T842,"&gt;0")+COUNTIF('Data R6'!V842,"&gt;0")+COUNTIF('Data R6'!X842,"&gt;0"))</f>
        <v/>
      </c>
      <c r="J5830">
        <f>IF('Data R6'!C842="","",IF((COUNTIF('Data R6'!K842,"&gt;0")+COUNTIF('Data R6'!M842,"&gt;0")+COUNTIF('Data R6'!O842,"&gt;0")+COUNTIF('Data R6'!Q842,"&gt;0")+COUNTIF('Data R6'!S842,"&gt;0")+COUNTIF('Data R6'!U842,"&gt;0")+COUNTIF('Data R6'!W842,"&gt;0")+COUNTIF('Data R6'!Y842,"&gt;0"))&gt;0,1,0))</f>
        <v/>
      </c>
      <c r="M5830" t="inlineStr">
        <is>
          <t>Data R</t>
        </is>
      </c>
    </row>
    <row r="5831">
      <c r="A5831" t="inlineStr">
        <is>
          <t>Regional 6</t>
        </is>
      </c>
      <c r="B5831">
        <f>IF('Data R6'!C843="","",'Data R6'!B843)</f>
        <v/>
      </c>
      <c r="C5831">
        <f>IF('Data R6'!C843="","",'Data R6'!C843)</f>
        <v/>
      </c>
      <c r="D5831">
        <f>IF('Data R6'!C843="","",'Data R6'!D843)</f>
        <v/>
      </c>
      <c r="E5831">
        <f>IF('Data R6'!C843="","",'Data R6'!E843)</f>
        <v/>
      </c>
      <c r="F5831">
        <f>IF('Data R6'!C843="","",'Data R6'!F843)</f>
        <v/>
      </c>
      <c r="G5831">
        <f>IF('Data R6'!C843="","",'Data R6'!AD843)</f>
        <v/>
      </c>
      <c r="H5831">
        <f>IF('Data R6'!C843="","",'Data R6'!AC843)</f>
        <v/>
      </c>
      <c r="I5831">
        <f>IF('Data R6'!C843="","",COUNTIF('Data R6'!J843,"&gt;0")+COUNTIF('Data R6'!L843,"&gt;0")+COUNTIF('Data R6'!N843,"&gt;0")+COUNTIF('Data R6'!P843,"&gt;0")+COUNTIF('Data R6'!R843,"&gt;0")+COUNTIF('Data R6'!T843,"&gt;0")+COUNTIF('Data R6'!V843,"&gt;0")+COUNTIF('Data R6'!X843,"&gt;0"))</f>
        <v/>
      </c>
      <c r="J5831">
        <f>IF('Data R6'!C843="","",IF((COUNTIF('Data R6'!K843,"&gt;0")+COUNTIF('Data R6'!M843,"&gt;0")+COUNTIF('Data R6'!O843,"&gt;0")+COUNTIF('Data R6'!Q843,"&gt;0")+COUNTIF('Data R6'!S843,"&gt;0")+COUNTIF('Data R6'!U843,"&gt;0")+COUNTIF('Data R6'!W843,"&gt;0")+COUNTIF('Data R6'!Y843,"&gt;0"))&gt;0,1,0))</f>
        <v/>
      </c>
      <c r="M5831" t="inlineStr">
        <is>
          <t>Data R</t>
        </is>
      </c>
    </row>
    <row r="5832">
      <c r="A5832" t="inlineStr">
        <is>
          <t>Regional 6</t>
        </is>
      </c>
      <c r="B5832">
        <f>IF('Data R6'!C844="","",'Data R6'!B844)</f>
        <v/>
      </c>
      <c r="C5832">
        <f>IF('Data R6'!C844="","",'Data R6'!C844)</f>
        <v/>
      </c>
      <c r="D5832">
        <f>IF('Data R6'!C844="","",'Data R6'!D844)</f>
        <v/>
      </c>
      <c r="E5832">
        <f>IF('Data R6'!C844="","",'Data R6'!E844)</f>
        <v/>
      </c>
      <c r="F5832">
        <f>IF('Data R6'!C844="","",'Data R6'!F844)</f>
        <v/>
      </c>
      <c r="G5832">
        <f>IF('Data R6'!C844="","",'Data R6'!AD844)</f>
        <v/>
      </c>
      <c r="H5832">
        <f>IF('Data R6'!C844="","",'Data R6'!AC844)</f>
        <v/>
      </c>
      <c r="I5832">
        <f>IF('Data R6'!C844="","",COUNTIF('Data R6'!J844,"&gt;0")+COUNTIF('Data R6'!L844,"&gt;0")+COUNTIF('Data R6'!N844,"&gt;0")+COUNTIF('Data R6'!P844,"&gt;0")+COUNTIF('Data R6'!R844,"&gt;0")+COUNTIF('Data R6'!T844,"&gt;0")+COUNTIF('Data R6'!V844,"&gt;0")+COUNTIF('Data R6'!X844,"&gt;0"))</f>
        <v/>
      </c>
      <c r="J5832">
        <f>IF('Data R6'!C844="","",IF((COUNTIF('Data R6'!K844,"&gt;0")+COUNTIF('Data R6'!M844,"&gt;0")+COUNTIF('Data R6'!O844,"&gt;0")+COUNTIF('Data R6'!Q844,"&gt;0")+COUNTIF('Data R6'!S844,"&gt;0")+COUNTIF('Data R6'!U844,"&gt;0")+COUNTIF('Data R6'!W844,"&gt;0")+COUNTIF('Data R6'!Y844,"&gt;0"))&gt;0,1,0))</f>
        <v/>
      </c>
      <c r="M5832" t="inlineStr">
        <is>
          <t>Data R</t>
        </is>
      </c>
    </row>
    <row r="5833">
      <c r="A5833" t="inlineStr">
        <is>
          <t>Regional 6</t>
        </is>
      </c>
      <c r="B5833">
        <f>IF('Data R6'!C845="","",'Data R6'!B845)</f>
        <v/>
      </c>
      <c r="C5833">
        <f>IF('Data R6'!C845="","",'Data R6'!C845)</f>
        <v/>
      </c>
      <c r="D5833">
        <f>IF('Data R6'!C845="","",'Data R6'!D845)</f>
        <v/>
      </c>
      <c r="E5833">
        <f>IF('Data R6'!C845="","",'Data R6'!E845)</f>
        <v/>
      </c>
      <c r="F5833">
        <f>IF('Data R6'!C845="","",'Data R6'!F845)</f>
        <v/>
      </c>
      <c r="G5833">
        <f>IF('Data R6'!C845="","",'Data R6'!AD845)</f>
        <v/>
      </c>
      <c r="H5833">
        <f>IF('Data R6'!C845="","",'Data R6'!AC845)</f>
        <v/>
      </c>
      <c r="I5833">
        <f>IF('Data R6'!C845="","",COUNTIF('Data R6'!J845,"&gt;0")+COUNTIF('Data R6'!L845,"&gt;0")+COUNTIF('Data R6'!N845,"&gt;0")+COUNTIF('Data R6'!P845,"&gt;0")+COUNTIF('Data R6'!R845,"&gt;0")+COUNTIF('Data R6'!T845,"&gt;0")+COUNTIF('Data R6'!V845,"&gt;0")+COUNTIF('Data R6'!X845,"&gt;0"))</f>
        <v/>
      </c>
      <c r="J5833">
        <f>IF('Data R6'!C845="","",IF((COUNTIF('Data R6'!K845,"&gt;0")+COUNTIF('Data R6'!M845,"&gt;0")+COUNTIF('Data R6'!O845,"&gt;0")+COUNTIF('Data R6'!Q845,"&gt;0")+COUNTIF('Data R6'!S845,"&gt;0")+COUNTIF('Data R6'!U845,"&gt;0")+COUNTIF('Data R6'!W845,"&gt;0")+COUNTIF('Data R6'!Y845,"&gt;0"))&gt;0,1,0))</f>
        <v/>
      </c>
      <c r="M5833" t="inlineStr">
        <is>
          <t>Data R</t>
        </is>
      </c>
    </row>
    <row r="5834">
      <c r="A5834" t="inlineStr">
        <is>
          <t>Regional 6</t>
        </is>
      </c>
      <c r="B5834">
        <f>IF('Data R6'!C846="","",'Data R6'!B846)</f>
        <v/>
      </c>
      <c r="C5834">
        <f>IF('Data R6'!C846="","",'Data R6'!C846)</f>
        <v/>
      </c>
      <c r="D5834">
        <f>IF('Data R6'!C846="","",'Data R6'!D846)</f>
        <v/>
      </c>
      <c r="E5834">
        <f>IF('Data R6'!C846="","",'Data R6'!E846)</f>
        <v/>
      </c>
      <c r="F5834">
        <f>IF('Data R6'!C846="","",'Data R6'!F846)</f>
        <v/>
      </c>
      <c r="G5834">
        <f>IF('Data R6'!C846="","",'Data R6'!AD846)</f>
        <v/>
      </c>
      <c r="H5834">
        <f>IF('Data R6'!C846="","",'Data R6'!AC846)</f>
        <v/>
      </c>
      <c r="I5834">
        <f>IF('Data R6'!C846="","",COUNTIF('Data R6'!J846,"&gt;0")+COUNTIF('Data R6'!L846,"&gt;0")+COUNTIF('Data R6'!N846,"&gt;0")+COUNTIF('Data R6'!P846,"&gt;0")+COUNTIF('Data R6'!R846,"&gt;0")+COUNTIF('Data R6'!T846,"&gt;0")+COUNTIF('Data R6'!V846,"&gt;0")+COUNTIF('Data R6'!X846,"&gt;0"))</f>
        <v/>
      </c>
      <c r="J5834">
        <f>IF('Data R6'!C846="","",IF((COUNTIF('Data R6'!K846,"&gt;0")+COUNTIF('Data R6'!M846,"&gt;0")+COUNTIF('Data R6'!O846,"&gt;0")+COUNTIF('Data R6'!Q846,"&gt;0")+COUNTIF('Data R6'!S846,"&gt;0")+COUNTIF('Data R6'!U846,"&gt;0")+COUNTIF('Data R6'!W846,"&gt;0")+COUNTIF('Data R6'!Y846,"&gt;0"))&gt;0,1,0))</f>
        <v/>
      </c>
      <c r="M5834" t="inlineStr">
        <is>
          <t>Data R</t>
        </is>
      </c>
    </row>
    <row r="5835">
      <c r="A5835" t="inlineStr">
        <is>
          <t>Regional 6</t>
        </is>
      </c>
      <c r="B5835">
        <f>IF('Data R6'!C847="","",'Data R6'!B847)</f>
        <v/>
      </c>
      <c r="C5835">
        <f>IF('Data R6'!C847="","",'Data R6'!C847)</f>
        <v/>
      </c>
      <c r="D5835">
        <f>IF('Data R6'!C847="","",'Data R6'!D847)</f>
        <v/>
      </c>
      <c r="E5835">
        <f>IF('Data R6'!C847="","",'Data R6'!E847)</f>
        <v/>
      </c>
      <c r="F5835">
        <f>IF('Data R6'!C847="","",'Data R6'!F847)</f>
        <v/>
      </c>
      <c r="G5835">
        <f>IF('Data R6'!C847="","",'Data R6'!AD847)</f>
        <v/>
      </c>
      <c r="H5835">
        <f>IF('Data R6'!C847="","",'Data R6'!AC847)</f>
        <v/>
      </c>
      <c r="I5835">
        <f>IF('Data R6'!C847="","",COUNTIF('Data R6'!J847,"&gt;0")+COUNTIF('Data R6'!L847,"&gt;0")+COUNTIF('Data R6'!N847,"&gt;0")+COUNTIF('Data R6'!P847,"&gt;0")+COUNTIF('Data R6'!R847,"&gt;0")+COUNTIF('Data R6'!T847,"&gt;0")+COUNTIF('Data R6'!V847,"&gt;0")+COUNTIF('Data R6'!X847,"&gt;0"))</f>
        <v/>
      </c>
      <c r="J5835">
        <f>IF('Data R6'!C847="","",IF((COUNTIF('Data R6'!K847,"&gt;0")+COUNTIF('Data R6'!M847,"&gt;0")+COUNTIF('Data R6'!O847,"&gt;0")+COUNTIF('Data R6'!Q847,"&gt;0")+COUNTIF('Data R6'!S847,"&gt;0")+COUNTIF('Data R6'!U847,"&gt;0")+COUNTIF('Data R6'!W847,"&gt;0")+COUNTIF('Data R6'!Y847,"&gt;0"))&gt;0,1,0))</f>
        <v/>
      </c>
      <c r="M5835" t="inlineStr">
        <is>
          <t>Data R</t>
        </is>
      </c>
    </row>
    <row r="5836">
      <c r="A5836" t="inlineStr">
        <is>
          <t>Regional 6</t>
        </is>
      </c>
      <c r="B5836">
        <f>IF('Data R6'!C848="","",'Data R6'!B848)</f>
        <v/>
      </c>
      <c r="C5836">
        <f>IF('Data R6'!C848="","",'Data R6'!C848)</f>
        <v/>
      </c>
      <c r="D5836">
        <f>IF('Data R6'!C848="","",'Data R6'!D848)</f>
        <v/>
      </c>
      <c r="E5836">
        <f>IF('Data R6'!C848="","",'Data R6'!E848)</f>
        <v/>
      </c>
      <c r="F5836">
        <f>IF('Data R6'!C848="","",'Data R6'!F848)</f>
        <v/>
      </c>
      <c r="G5836">
        <f>IF('Data R6'!C848="","",'Data R6'!AD848)</f>
        <v/>
      </c>
      <c r="H5836">
        <f>IF('Data R6'!C848="","",'Data R6'!AC848)</f>
        <v/>
      </c>
      <c r="I5836">
        <f>IF('Data R6'!C848="","",COUNTIF('Data R6'!J848,"&gt;0")+COUNTIF('Data R6'!L848,"&gt;0")+COUNTIF('Data R6'!N848,"&gt;0")+COUNTIF('Data R6'!P848,"&gt;0")+COUNTIF('Data R6'!R848,"&gt;0")+COUNTIF('Data R6'!T848,"&gt;0")+COUNTIF('Data R6'!V848,"&gt;0")+COUNTIF('Data R6'!X848,"&gt;0"))</f>
        <v/>
      </c>
      <c r="J5836">
        <f>IF('Data R6'!C848="","",IF((COUNTIF('Data R6'!K848,"&gt;0")+COUNTIF('Data R6'!M848,"&gt;0")+COUNTIF('Data R6'!O848,"&gt;0")+COUNTIF('Data R6'!Q848,"&gt;0")+COUNTIF('Data R6'!S848,"&gt;0")+COUNTIF('Data R6'!U848,"&gt;0")+COUNTIF('Data R6'!W848,"&gt;0")+COUNTIF('Data R6'!Y848,"&gt;0"))&gt;0,1,0))</f>
        <v/>
      </c>
      <c r="M5836" t="inlineStr">
        <is>
          <t>Data R</t>
        </is>
      </c>
    </row>
    <row r="5837">
      <c r="A5837" t="inlineStr">
        <is>
          <t>Regional 6</t>
        </is>
      </c>
      <c r="B5837">
        <f>IF('Data R6'!C849="","",'Data R6'!B849)</f>
        <v/>
      </c>
      <c r="C5837">
        <f>IF('Data R6'!C849="","",'Data R6'!C849)</f>
        <v/>
      </c>
      <c r="D5837">
        <f>IF('Data R6'!C849="","",'Data R6'!D849)</f>
        <v/>
      </c>
      <c r="E5837">
        <f>IF('Data R6'!C849="","",'Data R6'!E849)</f>
        <v/>
      </c>
      <c r="F5837">
        <f>IF('Data R6'!C849="","",'Data R6'!F849)</f>
        <v/>
      </c>
      <c r="G5837">
        <f>IF('Data R6'!C849="","",'Data R6'!AD849)</f>
        <v/>
      </c>
      <c r="H5837">
        <f>IF('Data R6'!C849="","",'Data R6'!AC849)</f>
        <v/>
      </c>
      <c r="I5837">
        <f>IF('Data R6'!C849="","",COUNTIF('Data R6'!J849,"&gt;0")+COUNTIF('Data R6'!L849,"&gt;0")+COUNTIF('Data R6'!N849,"&gt;0")+COUNTIF('Data R6'!P849,"&gt;0")+COUNTIF('Data R6'!R849,"&gt;0")+COUNTIF('Data R6'!T849,"&gt;0")+COUNTIF('Data R6'!V849,"&gt;0")+COUNTIF('Data R6'!X849,"&gt;0"))</f>
        <v/>
      </c>
      <c r="J5837">
        <f>IF('Data R6'!C849="","",IF((COUNTIF('Data R6'!K849,"&gt;0")+COUNTIF('Data R6'!M849,"&gt;0")+COUNTIF('Data R6'!O849,"&gt;0")+COUNTIF('Data R6'!Q849,"&gt;0")+COUNTIF('Data R6'!S849,"&gt;0")+COUNTIF('Data R6'!U849,"&gt;0")+COUNTIF('Data R6'!W849,"&gt;0")+COUNTIF('Data R6'!Y849,"&gt;0"))&gt;0,1,0))</f>
        <v/>
      </c>
      <c r="M5837" t="inlineStr">
        <is>
          <t>Data R</t>
        </is>
      </c>
    </row>
    <row r="5838">
      <c r="A5838" t="inlineStr">
        <is>
          <t>Regional 6</t>
        </is>
      </c>
      <c r="B5838">
        <f>IF('Data R6'!C850="","",'Data R6'!B850)</f>
        <v/>
      </c>
      <c r="C5838">
        <f>IF('Data R6'!C850="","",'Data R6'!C850)</f>
        <v/>
      </c>
      <c r="D5838">
        <f>IF('Data R6'!C850="","",'Data R6'!D850)</f>
        <v/>
      </c>
      <c r="E5838">
        <f>IF('Data R6'!C850="","",'Data R6'!E850)</f>
        <v/>
      </c>
      <c r="F5838">
        <f>IF('Data R6'!C850="","",'Data R6'!F850)</f>
        <v/>
      </c>
      <c r="G5838">
        <f>IF('Data R6'!C850="","",'Data R6'!AD850)</f>
        <v/>
      </c>
      <c r="H5838">
        <f>IF('Data R6'!C850="","",'Data R6'!AC850)</f>
        <v/>
      </c>
      <c r="I5838">
        <f>IF('Data R6'!C850="","",COUNTIF('Data R6'!J850,"&gt;0")+COUNTIF('Data R6'!L850,"&gt;0")+COUNTIF('Data R6'!N850,"&gt;0")+COUNTIF('Data R6'!P850,"&gt;0")+COUNTIF('Data R6'!R850,"&gt;0")+COUNTIF('Data R6'!T850,"&gt;0")+COUNTIF('Data R6'!V850,"&gt;0")+COUNTIF('Data R6'!X850,"&gt;0"))</f>
        <v/>
      </c>
      <c r="J5838">
        <f>IF('Data R6'!C850="","",IF((COUNTIF('Data R6'!K850,"&gt;0")+COUNTIF('Data R6'!M850,"&gt;0")+COUNTIF('Data R6'!O850,"&gt;0")+COUNTIF('Data R6'!Q850,"&gt;0")+COUNTIF('Data R6'!S850,"&gt;0")+COUNTIF('Data R6'!U850,"&gt;0")+COUNTIF('Data R6'!W850,"&gt;0")+COUNTIF('Data R6'!Y850,"&gt;0"))&gt;0,1,0))</f>
        <v/>
      </c>
      <c r="M5838" t="inlineStr">
        <is>
          <t>Data R</t>
        </is>
      </c>
    </row>
    <row r="5839">
      <c r="A5839" t="inlineStr">
        <is>
          <t>Regional 6</t>
        </is>
      </c>
      <c r="B5839">
        <f>IF('Data R6'!C851="","",'Data R6'!B851)</f>
        <v/>
      </c>
      <c r="C5839">
        <f>IF('Data R6'!C851="","",'Data R6'!C851)</f>
        <v/>
      </c>
      <c r="D5839">
        <f>IF('Data R6'!C851="","",'Data R6'!D851)</f>
        <v/>
      </c>
      <c r="E5839">
        <f>IF('Data R6'!C851="","",'Data R6'!E851)</f>
        <v/>
      </c>
      <c r="F5839">
        <f>IF('Data R6'!C851="","",'Data R6'!F851)</f>
        <v/>
      </c>
      <c r="G5839">
        <f>IF('Data R6'!C851="","",'Data R6'!AD851)</f>
        <v/>
      </c>
      <c r="H5839">
        <f>IF('Data R6'!C851="","",'Data R6'!AC851)</f>
        <v/>
      </c>
      <c r="I5839">
        <f>IF('Data R6'!C851="","",COUNTIF('Data R6'!J851,"&gt;0")+COUNTIF('Data R6'!L851,"&gt;0")+COUNTIF('Data R6'!N851,"&gt;0")+COUNTIF('Data R6'!P851,"&gt;0")+COUNTIF('Data R6'!R851,"&gt;0")+COUNTIF('Data R6'!T851,"&gt;0")+COUNTIF('Data R6'!V851,"&gt;0")+COUNTIF('Data R6'!X851,"&gt;0"))</f>
        <v/>
      </c>
      <c r="J5839">
        <f>IF('Data R6'!C851="","",IF((COUNTIF('Data R6'!K851,"&gt;0")+COUNTIF('Data R6'!M851,"&gt;0")+COUNTIF('Data R6'!O851,"&gt;0")+COUNTIF('Data R6'!Q851,"&gt;0")+COUNTIF('Data R6'!S851,"&gt;0")+COUNTIF('Data R6'!U851,"&gt;0")+COUNTIF('Data R6'!W851,"&gt;0")+COUNTIF('Data R6'!Y851,"&gt;0"))&gt;0,1,0))</f>
        <v/>
      </c>
      <c r="M5839" t="inlineStr">
        <is>
          <t>Data R</t>
        </is>
      </c>
    </row>
    <row r="5840">
      <c r="A5840" t="inlineStr">
        <is>
          <t>Regional 6</t>
        </is>
      </c>
      <c r="B5840">
        <f>IF('Data R6'!C852="","",'Data R6'!B852)</f>
        <v/>
      </c>
      <c r="C5840">
        <f>IF('Data R6'!C852="","",'Data R6'!C852)</f>
        <v/>
      </c>
      <c r="D5840">
        <f>IF('Data R6'!C852="","",'Data R6'!D852)</f>
        <v/>
      </c>
      <c r="E5840">
        <f>IF('Data R6'!C852="","",'Data R6'!E852)</f>
        <v/>
      </c>
      <c r="F5840">
        <f>IF('Data R6'!C852="","",'Data R6'!F852)</f>
        <v/>
      </c>
      <c r="G5840">
        <f>IF('Data R6'!C852="","",'Data R6'!AD852)</f>
        <v/>
      </c>
      <c r="H5840">
        <f>IF('Data R6'!C852="","",'Data R6'!AC852)</f>
        <v/>
      </c>
      <c r="I5840">
        <f>IF('Data R6'!C852="","",COUNTIF('Data R6'!J852,"&gt;0")+COUNTIF('Data R6'!L852,"&gt;0")+COUNTIF('Data R6'!N852,"&gt;0")+COUNTIF('Data R6'!P852,"&gt;0")+COUNTIF('Data R6'!R852,"&gt;0")+COUNTIF('Data R6'!T852,"&gt;0")+COUNTIF('Data R6'!V852,"&gt;0")+COUNTIF('Data R6'!X852,"&gt;0"))</f>
        <v/>
      </c>
      <c r="J5840">
        <f>IF('Data R6'!C852="","",IF((COUNTIF('Data R6'!K852,"&gt;0")+COUNTIF('Data R6'!M852,"&gt;0")+COUNTIF('Data R6'!O852,"&gt;0")+COUNTIF('Data R6'!Q852,"&gt;0")+COUNTIF('Data R6'!S852,"&gt;0")+COUNTIF('Data R6'!U852,"&gt;0")+COUNTIF('Data R6'!W852,"&gt;0")+COUNTIF('Data R6'!Y852,"&gt;0"))&gt;0,1,0))</f>
        <v/>
      </c>
      <c r="M5840" t="inlineStr">
        <is>
          <t>Data R</t>
        </is>
      </c>
    </row>
    <row r="5841">
      <c r="A5841" t="inlineStr">
        <is>
          <t>Regional 6</t>
        </is>
      </c>
      <c r="B5841">
        <f>IF('Data R6'!C853="","",'Data R6'!B853)</f>
        <v/>
      </c>
      <c r="C5841">
        <f>IF('Data R6'!C853="","",'Data R6'!C853)</f>
        <v/>
      </c>
      <c r="D5841">
        <f>IF('Data R6'!C853="","",'Data R6'!D853)</f>
        <v/>
      </c>
      <c r="E5841">
        <f>IF('Data R6'!C853="","",'Data R6'!E853)</f>
        <v/>
      </c>
      <c r="F5841">
        <f>IF('Data R6'!C853="","",'Data R6'!F853)</f>
        <v/>
      </c>
      <c r="G5841">
        <f>IF('Data R6'!C853="","",'Data R6'!AD853)</f>
        <v/>
      </c>
      <c r="H5841">
        <f>IF('Data R6'!C853="","",'Data R6'!AC853)</f>
        <v/>
      </c>
      <c r="I5841">
        <f>IF('Data R6'!C853="","",COUNTIF('Data R6'!J853,"&gt;0")+COUNTIF('Data R6'!L853,"&gt;0")+COUNTIF('Data R6'!N853,"&gt;0")+COUNTIF('Data R6'!P853,"&gt;0")+COUNTIF('Data R6'!R853,"&gt;0")+COUNTIF('Data R6'!T853,"&gt;0")+COUNTIF('Data R6'!V853,"&gt;0")+COUNTIF('Data R6'!X853,"&gt;0"))</f>
        <v/>
      </c>
      <c r="J5841">
        <f>IF('Data R6'!C853="","",IF((COUNTIF('Data R6'!K853,"&gt;0")+COUNTIF('Data R6'!M853,"&gt;0")+COUNTIF('Data R6'!O853,"&gt;0")+COUNTIF('Data R6'!Q853,"&gt;0")+COUNTIF('Data R6'!S853,"&gt;0")+COUNTIF('Data R6'!U853,"&gt;0")+COUNTIF('Data R6'!W853,"&gt;0")+COUNTIF('Data R6'!Y853,"&gt;0"))&gt;0,1,0))</f>
        <v/>
      </c>
      <c r="M5841" t="inlineStr">
        <is>
          <t>Data R</t>
        </is>
      </c>
    </row>
    <row r="5842">
      <c r="A5842" t="inlineStr">
        <is>
          <t>Regional 6</t>
        </is>
      </c>
      <c r="B5842">
        <f>IF('Data R6'!C854="","",'Data R6'!B854)</f>
        <v/>
      </c>
      <c r="C5842">
        <f>IF('Data R6'!C854="","",'Data R6'!C854)</f>
        <v/>
      </c>
      <c r="D5842">
        <f>IF('Data R6'!C854="","",'Data R6'!D854)</f>
        <v/>
      </c>
      <c r="E5842">
        <f>IF('Data R6'!C854="","",'Data R6'!E854)</f>
        <v/>
      </c>
      <c r="F5842">
        <f>IF('Data R6'!C854="","",'Data R6'!F854)</f>
        <v/>
      </c>
      <c r="G5842">
        <f>IF('Data R6'!C854="","",'Data R6'!AD854)</f>
        <v/>
      </c>
      <c r="H5842">
        <f>IF('Data R6'!C854="","",'Data R6'!AC854)</f>
        <v/>
      </c>
      <c r="I5842">
        <f>IF('Data R6'!C854="","",COUNTIF('Data R6'!J854,"&gt;0")+COUNTIF('Data R6'!L854,"&gt;0")+COUNTIF('Data R6'!N854,"&gt;0")+COUNTIF('Data R6'!P854,"&gt;0")+COUNTIF('Data R6'!R854,"&gt;0")+COUNTIF('Data R6'!T854,"&gt;0")+COUNTIF('Data R6'!V854,"&gt;0")+COUNTIF('Data R6'!X854,"&gt;0"))</f>
        <v/>
      </c>
      <c r="J5842">
        <f>IF('Data R6'!C854="","",IF((COUNTIF('Data R6'!K854,"&gt;0")+COUNTIF('Data R6'!M854,"&gt;0")+COUNTIF('Data R6'!O854,"&gt;0")+COUNTIF('Data R6'!Q854,"&gt;0")+COUNTIF('Data R6'!S854,"&gt;0")+COUNTIF('Data R6'!U854,"&gt;0")+COUNTIF('Data R6'!W854,"&gt;0")+COUNTIF('Data R6'!Y854,"&gt;0"))&gt;0,1,0))</f>
        <v/>
      </c>
      <c r="M5842" t="inlineStr">
        <is>
          <t>Data R</t>
        </is>
      </c>
    </row>
    <row r="5843">
      <c r="A5843" t="inlineStr">
        <is>
          <t>Regional 6</t>
        </is>
      </c>
      <c r="B5843">
        <f>IF('Data R6'!C855="","",'Data R6'!B855)</f>
        <v/>
      </c>
      <c r="C5843">
        <f>IF('Data R6'!C855="","",'Data R6'!C855)</f>
        <v/>
      </c>
      <c r="D5843">
        <f>IF('Data R6'!C855="","",'Data R6'!D855)</f>
        <v/>
      </c>
      <c r="E5843">
        <f>IF('Data R6'!C855="","",'Data R6'!E855)</f>
        <v/>
      </c>
      <c r="F5843">
        <f>IF('Data R6'!C855="","",'Data R6'!F855)</f>
        <v/>
      </c>
      <c r="G5843">
        <f>IF('Data R6'!C855="","",'Data R6'!AD855)</f>
        <v/>
      </c>
      <c r="H5843">
        <f>IF('Data R6'!C855="","",'Data R6'!AC855)</f>
        <v/>
      </c>
      <c r="I5843">
        <f>IF('Data R6'!C855="","",COUNTIF('Data R6'!J855,"&gt;0")+COUNTIF('Data R6'!L855,"&gt;0")+COUNTIF('Data R6'!N855,"&gt;0")+COUNTIF('Data R6'!P855,"&gt;0")+COUNTIF('Data R6'!R855,"&gt;0")+COUNTIF('Data R6'!T855,"&gt;0")+COUNTIF('Data R6'!V855,"&gt;0")+COUNTIF('Data R6'!X855,"&gt;0"))</f>
        <v/>
      </c>
      <c r="J5843">
        <f>IF('Data R6'!C855="","",IF((COUNTIF('Data R6'!K855,"&gt;0")+COUNTIF('Data R6'!M855,"&gt;0")+COUNTIF('Data R6'!O855,"&gt;0")+COUNTIF('Data R6'!Q855,"&gt;0")+COUNTIF('Data R6'!S855,"&gt;0")+COUNTIF('Data R6'!U855,"&gt;0")+COUNTIF('Data R6'!W855,"&gt;0")+COUNTIF('Data R6'!Y855,"&gt;0"))&gt;0,1,0))</f>
        <v/>
      </c>
      <c r="M5843" t="inlineStr">
        <is>
          <t>Data R</t>
        </is>
      </c>
    </row>
    <row r="5844">
      <c r="A5844" t="inlineStr">
        <is>
          <t>Regional 6</t>
        </is>
      </c>
      <c r="B5844">
        <f>IF('Data R6'!C856="","",'Data R6'!B856)</f>
        <v/>
      </c>
      <c r="C5844">
        <f>IF('Data R6'!C856="","",'Data R6'!C856)</f>
        <v/>
      </c>
      <c r="D5844">
        <f>IF('Data R6'!C856="","",'Data R6'!D856)</f>
        <v/>
      </c>
      <c r="E5844">
        <f>IF('Data R6'!C856="","",'Data R6'!E856)</f>
        <v/>
      </c>
      <c r="F5844">
        <f>IF('Data R6'!C856="","",'Data R6'!F856)</f>
        <v/>
      </c>
      <c r="G5844">
        <f>IF('Data R6'!C856="","",'Data R6'!AD856)</f>
        <v/>
      </c>
      <c r="H5844">
        <f>IF('Data R6'!C856="","",'Data R6'!AC856)</f>
        <v/>
      </c>
      <c r="I5844">
        <f>IF('Data R6'!C856="","",COUNTIF('Data R6'!J856,"&gt;0")+COUNTIF('Data R6'!L856,"&gt;0")+COUNTIF('Data R6'!N856,"&gt;0")+COUNTIF('Data R6'!P856,"&gt;0")+COUNTIF('Data R6'!R856,"&gt;0")+COUNTIF('Data R6'!T856,"&gt;0")+COUNTIF('Data R6'!V856,"&gt;0")+COUNTIF('Data R6'!X856,"&gt;0"))</f>
        <v/>
      </c>
      <c r="J5844">
        <f>IF('Data R6'!C856="","",IF((COUNTIF('Data R6'!K856,"&gt;0")+COUNTIF('Data R6'!M856,"&gt;0")+COUNTIF('Data R6'!O856,"&gt;0")+COUNTIF('Data R6'!Q856,"&gt;0")+COUNTIF('Data R6'!S856,"&gt;0")+COUNTIF('Data R6'!U856,"&gt;0")+COUNTIF('Data R6'!W856,"&gt;0")+COUNTIF('Data R6'!Y856,"&gt;0"))&gt;0,1,0))</f>
        <v/>
      </c>
      <c r="M5844" t="inlineStr">
        <is>
          <t>Data R</t>
        </is>
      </c>
    </row>
    <row r="5845">
      <c r="A5845" t="inlineStr">
        <is>
          <t>Regional 6</t>
        </is>
      </c>
      <c r="B5845">
        <f>IF('Data R6'!C857="","",'Data R6'!B857)</f>
        <v/>
      </c>
      <c r="C5845">
        <f>IF('Data R6'!C857="","",'Data R6'!C857)</f>
        <v/>
      </c>
      <c r="D5845">
        <f>IF('Data R6'!C857="","",'Data R6'!D857)</f>
        <v/>
      </c>
      <c r="E5845">
        <f>IF('Data R6'!C857="","",'Data R6'!E857)</f>
        <v/>
      </c>
      <c r="F5845">
        <f>IF('Data R6'!C857="","",'Data R6'!F857)</f>
        <v/>
      </c>
      <c r="G5845">
        <f>IF('Data R6'!C857="","",'Data R6'!AD857)</f>
        <v/>
      </c>
      <c r="H5845">
        <f>IF('Data R6'!C857="","",'Data R6'!AC857)</f>
        <v/>
      </c>
      <c r="I5845">
        <f>IF('Data R6'!C857="","",COUNTIF('Data R6'!J857,"&gt;0")+COUNTIF('Data R6'!L857,"&gt;0")+COUNTIF('Data R6'!N857,"&gt;0")+COUNTIF('Data R6'!P857,"&gt;0")+COUNTIF('Data R6'!R857,"&gt;0")+COUNTIF('Data R6'!T857,"&gt;0")+COUNTIF('Data R6'!V857,"&gt;0")+COUNTIF('Data R6'!X857,"&gt;0"))</f>
        <v/>
      </c>
      <c r="J5845">
        <f>IF('Data R6'!C857="","",IF((COUNTIF('Data R6'!K857,"&gt;0")+COUNTIF('Data R6'!M857,"&gt;0")+COUNTIF('Data R6'!O857,"&gt;0")+COUNTIF('Data R6'!Q857,"&gt;0")+COUNTIF('Data R6'!S857,"&gt;0")+COUNTIF('Data R6'!U857,"&gt;0")+COUNTIF('Data R6'!W857,"&gt;0")+COUNTIF('Data R6'!Y857,"&gt;0"))&gt;0,1,0))</f>
        <v/>
      </c>
      <c r="M5845" t="inlineStr">
        <is>
          <t>Data R</t>
        </is>
      </c>
    </row>
    <row r="5846">
      <c r="A5846" t="inlineStr">
        <is>
          <t>Regional 6</t>
        </is>
      </c>
      <c r="B5846">
        <f>IF('Data R6'!C858="","",'Data R6'!B858)</f>
        <v/>
      </c>
      <c r="C5846">
        <f>IF('Data R6'!C858="","",'Data R6'!C858)</f>
        <v/>
      </c>
      <c r="D5846">
        <f>IF('Data R6'!C858="","",'Data R6'!D858)</f>
        <v/>
      </c>
      <c r="E5846">
        <f>IF('Data R6'!C858="","",'Data R6'!E858)</f>
        <v/>
      </c>
      <c r="F5846">
        <f>IF('Data R6'!C858="","",'Data R6'!F858)</f>
        <v/>
      </c>
      <c r="G5846">
        <f>IF('Data R6'!C858="","",'Data R6'!AD858)</f>
        <v/>
      </c>
      <c r="H5846">
        <f>IF('Data R6'!C858="","",'Data R6'!AC858)</f>
        <v/>
      </c>
      <c r="I5846">
        <f>IF('Data R6'!C858="","",COUNTIF('Data R6'!J858,"&gt;0")+COUNTIF('Data R6'!L858,"&gt;0")+COUNTIF('Data R6'!N858,"&gt;0")+COUNTIF('Data R6'!P858,"&gt;0")+COUNTIF('Data R6'!R858,"&gt;0")+COUNTIF('Data R6'!T858,"&gt;0")+COUNTIF('Data R6'!V858,"&gt;0")+COUNTIF('Data R6'!X858,"&gt;0"))</f>
        <v/>
      </c>
      <c r="J5846">
        <f>IF('Data R6'!C858="","",IF((COUNTIF('Data R6'!K858,"&gt;0")+COUNTIF('Data R6'!M858,"&gt;0")+COUNTIF('Data R6'!O858,"&gt;0")+COUNTIF('Data R6'!Q858,"&gt;0")+COUNTIF('Data R6'!S858,"&gt;0")+COUNTIF('Data R6'!U858,"&gt;0")+COUNTIF('Data R6'!W858,"&gt;0")+COUNTIF('Data R6'!Y858,"&gt;0"))&gt;0,1,0))</f>
        <v/>
      </c>
      <c r="M5846" t="inlineStr">
        <is>
          <t>Data R</t>
        </is>
      </c>
    </row>
    <row r="5847">
      <c r="A5847" t="inlineStr">
        <is>
          <t>Regional 6</t>
        </is>
      </c>
      <c r="B5847">
        <f>IF('Data R6'!C859="","",'Data R6'!B859)</f>
        <v/>
      </c>
      <c r="C5847">
        <f>IF('Data R6'!C859="","",'Data R6'!C859)</f>
        <v/>
      </c>
      <c r="D5847">
        <f>IF('Data R6'!C859="","",'Data R6'!D859)</f>
        <v/>
      </c>
      <c r="E5847">
        <f>IF('Data R6'!C859="","",'Data R6'!E859)</f>
        <v/>
      </c>
      <c r="F5847">
        <f>IF('Data R6'!C859="","",'Data R6'!F859)</f>
        <v/>
      </c>
      <c r="G5847">
        <f>IF('Data R6'!C859="","",'Data R6'!AD859)</f>
        <v/>
      </c>
      <c r="H5847">
        <f>IF('Data R6'!C859="","",'Data R6'!AC859)</f>
        <v/>
      </c>
      <c r="I5847">
        <f>IF('Data R6'!C859="","",COUNTIF('Data R6'!J859,"&gt;0")+COUNTIF('Data R6'!L859,"&gt;0")+COUNTIF('Data R6'!N859,"&gt;0")+COUNTIF('Data R6'!P859,"&gt;0")+COUNTIF('Data R6'!R859,"&gt;0")+COUNTIF('Data R6'!T859,"&gt;0")+COUNTIF('Data R6'!V859,"&gt;0")+COUNTIF('Data R6'!X859,"&gt;0"))</f>
        <v/>
      </c>
      <c r="J5847">
        <f>IF('Data R6'!C859="","",IF((COUNTIF('Data R6'!K859,"&gt;0")+COUNTIF('Data R6'!M859,"&gt;0")+COUNTIF('Data R6'!O859,"&gt;0")+COUNTIF('Data R6'!Q859,"&gt;0")+COUNTIF('Data R6'!S859,"&gt;0")+COUNTIF('Data R6'!U859,"&gt;0")+COUNTIF('Data R6'!W859,"&gt;0")+COUNTIF('Data R6'!Y859,"&gt;0"))&gt;0,1,0))</f>
        <v/>
      </c>
      <c r="M5847" t="inlineStr">
        <is>
          <t>Data R</t>
        </is>
      </c>
    </row>
    <row r="5848">
      <c r="A5848" t="inlineStr">
        <is>
          <t>Regional 6</t>
        </is>
      </c>
      <c r="B5848">
        <f>IF('Data R6'!C860="","",'Data R6'!B860)</f>
        <v/>
      </c>
      <c r="C5848">
        <f>IF('Data R6'!C860="","",'Data R6'!C860)</f>
        <v/>
      </c>
      <c r="D5848">
        <f>IF('Data R6'!C860="","",'Data R6'!D860)</f>
        <v/>
      </c>
      <c r="E5848">
        <f>IF('Data R6'!C860="","",'Data R6'!E860)</f>
        <v/>
      </c>
      <c r="F5848">
        <f>IF('Data R6'!C860="","",'Data R6'!F860)</f>
        <v/>
      </c>
      <c r="G5848">
        <f>IF('Data R6'!C860="","",'Data R6'!AD860)</f>
        <v/>
      </c>
      <c r="H5848">
        <f>IF('Data R6'!C860="","",'Data R6'!AC860)</f>
        <v/>
      </c>
      <c r="I5848">
        <f>IF('Data R6'!C860="","",COUNTIF('Data R6'!J860,"&gt;0")+COUNTIF('Data R6'!L860,"&gt;0")+COUNTIF('Data R6'!N860,"&gt;0")+COUNTIF('Data R6'!P860,"&gt;0")+COUNTIF('Data R6'!R860,"&gt;0")+COUNTIF('Data R6'!T860,"&gt;0")+COUNTIF('Data R6'!V860,"&gt;0")+COUNTIF('Data R6'!X860,"&gt;0"))</f>
        <v/>
      </c>
      <c r="J5848">
        <f>IF('Data R6'!C860="","",IF((COUNTIF('Data R6'!K860,"&gt;0")+COUNTIF('Data R6'!M860,"&gt;0")+COUNTIF('Data R6'!O860,"&gt;0")+COUNTIF('Data R6'!Q860,"&gt;0")+COUNTIF('Data R6'!S860,"&gt;0")+COUNTIF('Data R6'!U860,"&gt;0")+COUNTIF('Data R6'!W860,"&gt;0")+COUNTIF('Data R6'!Y860,"&gt;0"))&gt;0,1,0))</f>
        <v/>
      </c>
      <c r="M5848" t="inlineStr">
        <is>
          <t>Data R</t>
        </is>
      </c>
    </row>
    <row r="5849">
      <c r="A5849" t="inlineStr">
        <is>
          <t>Regional 6</t>
        </is>
      </c>
      <c r="B5849">
        <f>IF('Data R6'!C861="","",'Data R6'!B861)</f>
        <v/>
      </c>
      <c r="C5849">
        <f>IF('Data R6'!C861="","",'Data R6'!C861)</f>
        <v/>
      </c>
      <c r="D5849">
        <f>IF('Data R6'!C861="","",'Data R6'!D861)</f>
        <v/>
      </c>
      <c r="E5849">
        <f>IF('Data R6'!C861="","",'Data R6'!E861)</f>
        <v/>
      </c>
      <c r="F5849">
        <f>IF('Data R6'!C861="","",'Data R6'!F861)</f>
        <v/>
      </c>
      <c r="G5849">
        <f>IF('Data R6'!C861="","",'Data R6'!AD861)</f>
        <v/>
      </c>
      <c r="H5849">
        <f>IF('Data R6'!C861="","",'Data R6'!AC861)</f>
        <v/>
      </c>
      <c r="I5849">
        <f>IF('Data R6'!C861="","",COUNTIF('Data R6'!J861,"&gt;0")+COUNTIF('Data R6'!L861,"&gt;0")+COUNTIF('Data R6'!N861,"&gt;0")+COUNTIF('Data R6'!P861,"&gt;0")+COUNTIF('Data R6'!R861,"&gt;0")+COUNTIF('Data R6'!T861,"&gt;0")+COUNTIF('Data R6'!V861,"&gt;0")+COUNTIF('Data R6'!X861,"&gt;0"))</f>
        <v/>
      </c>
      <c r="J5849">
        <f>IF('Data R6'!C861="","",IF((COUNTIF('Data R6'!K861,"&gt;0")+COUNTIF('Data R6'!M861,"&gt;0")+COUNTIF('Data R6'!O861,"&gt;0")+COUNTIF('Data R6'!Q861,"&gt;0")+COUNTIF('Data R6'!S861,"&gt;0")+COUNTIF('Data R6'!U861,"&gt;0")+COUNTIF('Data R6'!W861,"&gt;0")+COUNTIF('Data R6'!Y861,"&gt;0"))&gt;0,1,0))</f>
        <v/>
      </c>
      <c r="M5849" t="inlineStr">
        <is>
          <t>Data R</t>
        </is>
      </c>
    </row>
    <row r="5850">
      <c r="A5850" t="inlineStr">
        <is>
          <t>Regional 6</t>
        </is>
      </c>
      <c r="B5850">
        <f>IF('Data R6'!C862="","",'Data R6'!B862)</f>
        <v/>
      </c>
      <c r="C5850">
        <f>IF('Data R6'!C862="","",'Data R6'!C862)</f>
        <v/>
      </c>
      <c r="D5850">
        <f>IF('Data R6'!C862="","",'Data R6'!D862)</f>
        <v/>
      </c>
      <c r="E5850">
        <f>IF('Data R6'!C862="","",'Data R6'!E862)</f>
        <v/>
      </c>
      <c r="F5850">
        <f>IF('Data R6'!C862="","",'Data R6'!F862)</f>
        <v/>
      </c>
      <c r="G5850">
        <f>IF('Data R6'!C862="","",'Data R6'!AD862)</f>
        <v/>
      </c>
      <c r="H5850">
        <f>IF('Data R6'!C862="","",'Data R6'!AC862)</f>
        <v/>
      </c>
      <c r="I5850">
        <f>IF('Data R6'!C862="","",COUNTIF('Data R6'!J862,"&gt;0")+COUNTIF('Data R6'!L862,"&gt;0")+COUNTIF('Data R6'!N862,"&gt;0")+COUNTIF('Data R6'!P862,"&gt;0")+COUNTIF('Data R6'!R862,"&gt;0")+COUNTIF('Data R6'!T862,"&gt;0")+COUNTIF('Data R6'!V862,"&gt;0")+COUNTIF('Data R6'!X862,"&gt;0"))</f>
        <v/>
      </c>
      <c r="J5850">
        <f>IF('Data R6'!C862="","",IF((COUNTIF('Data R6'!K862,"&gt;0")+COUNTIF('Data R6'!M862,"&gt;0")+COUNTIF('Data R6'!O862,"&gt;0")+COUNTIF('Data R6'!Q862,"&gt;0")+COUNTIF('Data R6'!S862,"&gt;0")+COUNTIF('Data R6'!U862,"&gt;0")+COUNTIF('Data R6'!W862,"&gt;0")+COUNTIF('Data R6'!Y862,"&gt;0"))&gt;0,1,0))</f>
        <v/>
      </c>
      <c r="M5850" t="inlineStr">
        <is>
          <t>Data R</t>
        </is>
      </c>
    </row>
    <row r="5851">
      <c r="A5851" t="inlineStr">
        <is>
          <t>Regional 6</t>
        </is>
      </c>
      <c r="B5851">
        <f>IF('Data R6'!C863="","",'Data R6'!B863)</f>
        <v/>
      </c>
      <c r="C5851">
        <f>IF('Data R6'!C863="","",'Data R6'!C863)</f>
        <v/>
      </c>
      <c r="D5851">
        <f>IF('Data R6'!C863="","",'Data R6'!D863)</f>
        <v/>
      </c>
      <c r="E5851">
        <f>IF('Data R6'!C863="","",'Data R6'!E863)</f>
        <v/>
      </c>
      <c r="F5851">
        <f>IF('Data R6'!C863="","",'Data R6'!F863)</f>
        <v/>
      </c>
      <c r="G5851">
        <f>IF('Data R6'!C863="","",'Data R6'!AD863)</f>
        <v/>
      </c>
      <c r="H5851">
        <f>IF('Data R6'!C863="","",'Data R6'!AC863)</f>
        <v/>
      </c>
      <c r="I5851">
        <f>IF('Data R6'!C863="","",COUNTIF('Data R6'!J863,"&gt;0")+COUNTIF('Data R6'!L863,"&gt;0")+COUNTIF('Data R6'!N863,"&gt;0")+COUNTIF('Data R6'!P863,"&gt;0")+COUNTIF('Data R6'!R863,"&gt;0")+COUNTIF('Data R6'!T863,"&gt;0")+COUNTIF('Data R6'!V863,"&gt;0")+COUNTIF('Data R6'!X863,"&gt;0"))</f>
        <v/>
      </c>
      <c r="J5851">
        <f>IF('Data R6'!C863="","",IF((COUNTIF('Data R6'!K863,"&gt;0")+COUNTIF('Data R6'!M863,"&gt;0")+COUNTIF('Data R6'!O863,"&gt;0")+COUNTIF('Data R6'!Q863,"&gt;0")+COUNTIF('Data R6'!S863,"&gt;0")+COUNTIF('Data R6'!U863,"&gt;0")+COUNTIF('Data R6'!W863,"&gt;0")+COUNTIF('Data R6'!Y863,"&gt;0"))&gt;0,1,0))</f>
        <v/>
      </c>
      <c r="M5851" t="inlineStr">
        <is>
          <t>Data R</t>
        </is>
      </c>
    </row>
    <row r="5852">
      <c r="A5852" t="inlineStr">
        <is>
          <t>Regional 6</t>
        </is>
      </c>
      <c r="B5852">
        <f>IF('Data R6'!C864="","",'Data R6'!B864)</f>
        <v/>
      </c>
      <c r="C5852">
        <f>IF('Data R6'!C864="","",'Data R6'!C864)</f>
        <v/>
      </c>
      <c r="D5852">
        <f>IF('Data R6'!C864="","",'Data R6'!D864)</f>
        <v/>
      </c>
      <c r="E5852">
        <f>IF('Data R6'!C864="","",'Data R6'!E864)</f>
        <v/>
      </c>
      <c r="F5852">
        <f>IF('Data R6'!C864="","",'Data R6'!F864)</f>
        <v/>
      </c>
      <c r="G5852">
        <f>IF('Data R6'!C864="","",'Data R6'!AD864)</f>
        <v/>
      </c>
      <c r="H5852">
        <f>IF('Data R6'!C864="","",'Data R6'!AC864)</f>
        <v/>
      </c>
      <c r="I5852">
        <f>IF('Data R6'!C864="","",COUNTIF('Data R6'!J864,"&gt;0")+COUNTIF('Data R6'!L864,"&gt;0")+COUNTIF('Data R6'!N864,"&gt;0")+COUNTIF('Data R6'!P864,"&gt;0")+COUNTIF('Data R6'!R864,"&gt;0")+COUNTIF('Data R6'!T864,"&gt;0")+COUNTIF('Data R6'!V864,"&gt;0")+COUNTIF('Data R6'!X864,"&gt;0"))</f>
        <v/>
      </c>
      <c r="J5852">
        <f>IF('Data R6'!C864="","",IF((COUNTIF('Data R6'!K864,"&gt;0")+COUNTIF('Data R6'!M864,"&gt;0")+COUNTIF('Data R6'!O864,"&gt;0")+COUNTIF('Data R6'!Q864,"&gt;0")+COUNTIF('Data R6'!S864,"&gt;0")+COUNTIF('Data R6'!U864,"&gt;0")+COUNTIF('Data R6'!W864,"&gt;0")+COUNTIF('Data R6'!Y864,"&gt;0"))&gt;0,1,0))</f>
        <v/>
      </c>
      <c r="M5852" t="inlineStr">
        <is>
          <t>Data R</t>
        </is>
      </c>
    </row>
    <row r="5853">
      <c r="A5853" t="inlineStr">
        <is>
          <t>Regional 6</t>
        </is>
      </c>
      <c r="B5853">
        <f>IF('Data R6'!C865="","",'Data R6'!B865)</f>
        <v/>
      </c>
      <c r="C5853">
        <f>IF('Data R6'!C865="","",'Data R6'!C865)</f>
        <v/>
      </c>
      <c r="D5853">
        <f>IF('Data R6'!C865="","",'Data R6'!D865)</f>
        <v/>
      </c>
      <c r="E5853">
        <f>IF('Data R6'!C865="","",'Data R6'!E865)</f>
        <v/>
      </c>
      <c r="F5853">
        <f>IF('Data R6'!C865="","",'Data R6'!F865)</f>
        <v/>
      </c>
      <c r="G5853">
        <f>IF('Data R6'!C865="","",'Data R6'!AD865)</f>
        <v/>
      </c>
      <c r="H5853">
        <f>IF('Data R6'!C865="","",'Data R6'!AC865)</f>
        <v/>
      </c>
      <c r="I5853">
        <f>IF('Data R6'!C865="","",COUNTIF('Data R6'!J865,"&gt;0")+COUNTIF('Data R6'!L865,"&gt;0")+COUNTIF('Data R6'!N865,"&gt;0")+COUNTIF('Data R6'!P865,"&gt;0")+COUNTIF('Data R6'!R865,"&gt;0")+COUNTIF('Data R6'!T865,"&gt;0")+COUNTIF('Data R6'!V865,"&gt;0")+COUNTIF('Data R6'!X865,"&gt;0"))</f>
        <v/>
      </c>
      <c r="J5853">
        <f>IF('Data R6'!C865="","",IF((COUNTIF('Data R6'!K865,"&gt;0")+COUNTIF('Data R6'!M865,"&gt;0")+COUNTIF('Data R6'!O865,"&gt;0")+COUNTIF('Data R6'!Q865,"&gt;0")+COUNTIF('Data R6'!S865,"&gt;0")+COUNTIF('Data R6'!U865,"&gt;0")+COUNTIF('Data R6'!W865,"&gt;0")+COUNTIF('Data R6'!Y865,"&gt;0"))&gt;0,1,0))</f>
        <v/>
      </c>
      <c r="M5853" t="inlineStr">
        <is>
          <t>Data R</t>
        </is>
      </c>
    </row>
    <row r="5854">
      <c r="A5854" t="inlineStr">
        <is>
          <t>Regional 6</t>
        </is>
      </c>
      <c r="B5854">
        <f>IF('Data R6'!C866="","",'Data R6'!B866)</f>
        <v/>
      </c>
      <c r="C5854">
        <f>IF('Data R6'!C866="","",'Data R6'!C866)</f>
        <v/>
      </c>
      <c r="D5854">
        <f>IF('Data R6'!C866="","",'Data R6'!D866)</f>
        <v/>
      </c>
      <c r="E5854">
        <f>IF('Data R6'!C866="","",'Data R6'!E866)</f>
        <v/>
      </c>
      <c r="F5854">
        <f>IF('Data R6'!C866="","",'Data R6'!F866)</f>
        <v/>
      </c>
      <c r="G5854">
        <f>IF('Data R6'!C866="","",'Data R6'!AD866)</f>
        <v/>
      </c>
      <c r="H5854">
        <f>IF('Data R6'!C866="","",'Data R6'!AC866)</f>
        <v/>
      </c>
      <c r="I5854">
        <f>IF('Data R6'!C866="","",COUNTIF('Data R6'!J866,"&gt;0")+COUNTIF('Data R6'!L866,"&gt;0")+COUNTIF('Data R6'!N866,"&gt;0")+COUNTIF('Data R6'!P866,"&gt;0")+COUNTIF('Data R6'!R866,"&gt;0")+COUNTIF('Data R6'!T866,"&gt;0")+COUNTIF('Data R6'!V866,"&gt;0")+COUNTIF('Data R6'!X866,"&gt;0"))</f>
        <v/>
      </c>
      <c r="J5854">
        <f>IF('Data R6'!C866="","",IF((COUNTIF('Data R6'!K866,"&gt;0")+COUNTIF('Data R6'!M866,"&gt;0")+COUNTIF('Data R6'!O866,"&gt;0")+COUNTIF('Data R6'!Q866,"&gt;0")+COUNTIF('Data R6'!S866,"&gt;0")+COUNTIF('Data R6'!U866,"&gt;0")+COUNTIF('Data R6'!W866,"&gt;0")+COUNTIF('Data R6'!Y866,"&gt;0"))&gt;0,1,0))</f>
        <v/>
      </c>
      <c r="M5854" t="inlineStr">
        <is>
          <t>Data R</t>
        </is>
      </c>
    </row>
    <row r="5855">
      <c r="A5855" t="inlineStr">
        <is>
          <t>Regional 6</t>
        </is>
      </c>
      <c r="B5855">
        <f>IF('Data R6'!C867="","",'Data R6'!B867)</f>
        <v/>
      </c>
      <c r="C5855">
        <f>IF('Data R6'!C867="","",'Data R6'!C867)</f>
        <v/>
      </c>
      <c r="D5855">
        <f>IF('Data R6'!C867="","",'Data R6'!D867)</f>
        <v/>
      </c>
      <c r="E5855">
        <f>IF('Data R6'!C867="","",'Data R6'!E867)</f>
        <v/>
      </c>
      <c r="F5855">
        <f>IF('Data R6'!C867="","",'Data R6'!F867)</f>
        <v/>
      </c>
      <c r="G5855">
        <f>IF('Data R6'!C867="","",'Data R6'!AD867)</f>
        <v/>
      </c>
      <c r="H5855">
        <f>IF('Data R6'!C867="","",'Data R6'!AC867)</f>
        <v/>
      </c>
      <c r="I5855">
        <f>IF('Data R6'!C867="","",COUNTIF('Data R6'!J867,"&gt;0")+COUNTIF('Data R6'!L867,"&gt;0")+COUNTIF('Data R6'!N867,"&gt;0")+COUNTIF('Data R6'!P867,"&gt;0")+COUNTIF('Data R6'!R867,"&gt;0")+COUNTIF('Data R6'!T867,"&gt;0")+COUNTIF('Data R6'!V867,"&gt;0")+COUNTIF('Data R6'!X867,"&gt;0"))</f>
        <v/>
      </c>
      <c r="J5855">
        <f>IF('Data R6'!C867="","",IF((COUNTIF('Data R6'!K867,"&gt;0")+COUNTIF('Data R6'!M867,"&gt;0")+COUNTIF('Data R6'!O867,"&gt;0")+COUNTIF('Data R6'!Q867,"&gt;0")+COUNTIF('Data R6'!S867,"&gt;0")+COUNTIF('Data R6'!U867,"&gt;0")+COUNTIF('Data R6'!W867,"&gt;0")+COUNTIF('Data R6'!Y867,"&gt;0"))&gt;0,1,0))</f>
        <v/>
      </c>
      <c r="M5855" t="inlineStr">
        <is>
          <t>Data R</t>
        </is>
      </c>
    </row>
    <row r="5856">
      <c r="A5856" t="inlineStr">
        <is>
          <t>Regional 6</t>
        </is>
      </c>
      <c r="B5856">
        <f>IF('Data R6'!C868="","",'Data R6'!B868)</f>
        <v/>
      </c>
      <c r="C5856">
        <f>IF('Data R6'!C868="","",'Data R6'!C868)</f>
        <v/>
      </c>
      <c r="D5856">
        <f>IF('Data R6'!C868="","",'Data R6'!D868)</f>
        <v/>
      </c>
      <c r="E5856">
        <f>IF('Data R6'!C868="","",'Data R6'!E868)</f>
        <v/>
      </c>
      <c r="F5856">
        <f>IF('Data R6'!C868="","",'Data R6'!F868)</f>
        <v/>
      </c>
      <c r="G5856">
        <f>IF('Data R6'!C868="","",'Data R6'!AD868)</f>
        <v/>
      </c>
      <c r="H5856">
        <f>IF('Data R6'!C868="","",'Data R6'!AC868)</f>
        <v/>
      </c>
      <c r="I5856">
        <f>IF('Data R6'!C868="","",COUNTIF('Data R6'!J868,"&gt;0")+COUNTIF('Data R6'!L868,"&gt;0")+COUNTIF('Data R6'!N868,"&gt;0")+COUNTIF('Data R6'!P868,"&gt;0")+COUNTIF('Data R6'!R868,"&gt;0")+COUNTIF('Data R6'!T868,"&gt;0")+COUNTIF('Data R6'!V868,"&gt;0")+COUNTIF('Data R6'!X868,"&gt;0"))</f>
        <v/>
      </c>
      <c r="J5856">
        <f>IF('Data R6'!C868="","",IF((COUNTIF('Data R6'!K868,"&gt;0")+COUNTIF('Data R6'!M868,"&gt;0")+COUNTIF('Data R6'!O868,"&gt;0")+COUNTIF('Data R6'!Q868,"&gt;0")+COUNTIF('Data R6'!S868,"&gt;0")+COUNTIF('Data R6'!U868,"&gt;0")+COUNTIF('Data R6'!W868,"&gt;0")+COUNTIF('Data R6'!Y868,"&gt;0"))&gt;0,1,0))</f>
        <v/>
      </c>
      <c r="M5856" t="inlineStr">
        <is>
          <t>Data R</t>
        </is>
      </c>
    </row>
    <row r="5857">
      <c r="A5857" t="inlineStr">
        <is>
          <t>Regional 6</t>
        </is>
      </c>
      <c r="B5857">
        <f>IF('Data R6'!C869="","",'Data R6'!B869)</f>
        <v/>
      </c>
      <c r="C5857">
        <f>IF('Data R6'!C869="","",'Data R6'!C869)</f>
        <v/>
      </c>
      <c r="D5857">
        <f>IF('Data R6'!C869="","",'Data R6'!D869)</f>
        <v/>
      </c>
      <c r="E5857">
        <f>IF('Data R6'!C869="","",'Data R6'!E869)</f>
        <v/>
      </c>
      <c r="F5857">
        <f>IF('Data R6'!C869="","",'Data R6'!F869)</f>
        <v/>
      </c>
      <c r="G5857">
        <f>IF('Data R6'!C869="","",'Data R6'!AD869)</f>
        <v/>
      </c>
      <c r="H5857">
        <f>IF('Data R6'!C869="","",'Data R6'!AC869)</f>
        <v/>
      </c>
      <c r="I5857">
        <f>IF('Data R6'!C869="","",COUNTIF('Data R6'!J869,"&gt;0")+COUNTIF('Data R6'!L869,"&gt;0")+COUNTIF('Data R6'!N869,"&gt;0")+COUNTIF('Data R6'!P869,"&gt;0")+COUNTIF('Data R6'!R869,"&gt;0")+COUNTIF('Data R6'!T869,"&gt;0")+COUNTIF('Data R6'!V869,"&gt;0")+COUNTIF('Data R6'!X869,"&gt;0"))</f>
        <v/>
      </c>
      <c r="J5857">
        <f>IF('Data R6'!C869="","",IF((COUNTIF('Data R6'!K869,"&gt;0")+COUNTIF('Data R6'!M869,"&gt;0")+COUNTIF('Data R6'!O869,"&gt;0")+COUNTIF('Data R6'!Q869,"&gt;0")+COUNTIF('Data R6'!S869,"&gt;0")+COUNTIF('Data R6'!U869,"&gt;0")+COUNTIF('Data R6'!W869,"&gt;0")+COUNTIF('Data R6'!Y869,"&gt;0"))&gt;0,1,0))</f>
        <v/>
      </c>
      <c r="M5857" t="inlineStr">
        <is>
          <t>Data R</t>
        </is>
      </c>
    </row>
    <row r="5858">
      <c r="A5858" t="inlineStr">
        <is>
          <t>Regional 6</t>
        </is>
      </c>
      <c r="B5858">
        <f>IF('Data R6'!C870="","",'Data R6'!B870)</f>
        <v/>
      </c>
      <c r="C5858">
        <f>IF('Data R6'!C870="","",'Data R6'!C870)</f>
        <v/>
      </c>
      <c r="D5858">
        <f>IF('Data R6'!C870="","",'Data R6'!D870)</f>
        <v/>
      </c>
      <c r="E5858">
        <f>IF('Data R6'!C870="","",'Data R6'!E870)</f>
        <v/>
      </c>
      <c r="F5858">
        <f>IF('Data R6'!C870="","",'Data R6'!F870)</f>
        <v/>
      </c>
      <c r="G5858">
        <f>IF('Data R6'!C870="","",'Data R6'!AD870)</f>
        <v/>
      </c>
      <c r="H5858">
        <f>IF('Data R6'!C870="","",'Data R6'!AC870)</f>
        <v/>
      </c>
      <c r="I5858">
        <f>IF('Data R6'!C870="","",COUNTIF('Data R6'!J870,"&gt;0")+COUNTIF('Data R6'!L870,"&gt;0")+COUNTIF('Data R6'!N870,"&gt;0")+COUNTIF('Data R6'!P870,"&gt;0")+COUNTIF('Data R6'!R870,"&gt;0")+COUNTIF('Data R6'!T870,"&gt;0")+COUNTIF('Data R6'!V870,"&gt;0")+COUNTIF('Data R6'!X870,"&gt;0"))</f>
        <v/>
      </c>
      <c r="J5858">
        <f>IF('Data R6'!C870="","",IF((COUNTIF('Data R6'!K870,"&gt;0")+COUNTIF('Data R6'!M870,"&gt;0")+COUNTIF('Data R6'!O870,"&gt;0")+COUNTIF('Data R6'!Q870,"&gt;0")+COUNTIF('Data R6'!S870,"&gt;0")+COUNTIF('Data R6'!U870,"&gt;0")+COUNTIF('Data R6'!W870,"&gt;0")+COUNTIF('Data R6'!Y870,"&gt;0"))&gt;0,1,0))</f>
        <v/>
      </c>
      <c r="M5858" t="inlineStr">
        <is>
          <t>Data R</t>
        </is>
      </c>
    </row>
    <row r="5859">
      <c r="A5859" t="inlineStr">
        <is>
          <t>Regional 6</t>
        </is>
      </c>
      <c r="B5859">
        <f>IF('Data R6'!C871="","",'Data R6'!B871)</f>
        <v/>
      </c>
      <c r="C5859">
        <f>IF('Data R6'!C871="","",'Data R6'!C871)</f>
        <v/>
      </c>
      <c r="D5859">
        <f>IF('Data R6'!C871="","",'Data R6'!D871)</f>
        <v/>
      </c>
      <c r="E5859">
        <f>IF('Data R6'!C871="","",'Data R6'!E871)</f>
        <v/>
      </c>
      <c r="F5859">
        <f>IF('Data R6'!C871="","",'Data R6'!F871)</f>
        <v/>
      </c>
      <c r="G5859">
        <f>IF('Data R6'!C871="","",'Data R6'!AD871)</f>
        <v/>
      </c>
      <c r="H5859">
        <f>IF('Data R6'!C871="","",'Data R6'!AC871)</f>
        <v/>
      </c>
      <c r="I5859">
        <f>IF('Data R6'!C871="","",COUNTIF('Data R6'!J871,"&gt;0")+COUNTIF('Data R6'!L871,"&gt;0")+COUNTIF('Data R6'!N871,"&gt;0")+COUNTIF('Data R6'!P871,"&gt;0")+COUNTIF('Data R6'!R871,"&gt;0")+COUNTIF('Data R6'!T871,"&gt;0")+COUNTIF('Data R6'!V871,"&gt;0")+COUNTIF('Data R6'!X871,"&gt;0"))</f>
        <v/>
      </c>
      <c r="J5859">
        <f>IF('Data R6'!C871="","",IF((COUNTIF('Data R6'!K871,"&gt;0")+COUNTIF('Data R6'!M871,"&gt;0")+COUNTIF('Data R6'!O871,"&gt;0")+COUNTIF('Data R6'!Q871,"&gt;0")+COUNTIF('Data R6'!S871,"&gt;0")+COUNTIF('Data R6'!U871,"&gt;0")+COUNTIF('Data R6'!W871,"&gt;0")+COUNTIF('Data R6'!Y871,"&gt;0"))&gt;0,1,0))</f>
        <v/>
      </c>
      <c r="M5859" t="inlineStr">
        <is>
          <t>Data R</t>
        </is>
      </c>
    </row>
    <row r="5860">
      <c r="A5860" t="inlineStr">
        <is>
          <t>Regional 6</t>
        </is>
      </c>
      <c r="B5860">
        <f>IF('Data R6'!C872="","",'Data R6'!B872)</f>
        <v/>
      </c>
      <c r="C5860">
        <f>IF('Data R6'!C872="","",'Data R6'!C872)</f>
        <v/>
      </c>
      <c r="D5860">
        <f>IF('Data R6'!C872="","",'Data R6'!D872)</f>
        <v/>
      </c>
      <c r="E5860">
        <f>IF('Data R6'!C872="","",'Data R6'!E872)</f>
        <v/>
      </c>
      <c r="F5860">
        <f>IF('Data R6'!C872="","",'Data R6'!F872)</f>
        <v/>
      </c>
      <c r="G5860">
        <f>IF('Data R6'!C872="","",'Data R6'!AD872)</f>
        <v/>
      </c>
      <c r="H5860">
        <f>IF('Data R6'!C872="","",'Data R6'!AC872)</f>
        <v/>
      </c>
      <c r="I5860">
        <f>IF('Data R6'!C872="","",COUNTIF('Data R6'!J872,"&gt;0")+COUNTIF('Data R6'!L872,"&gt;0")+COUNTIF('Data R6'!N872,"&gt;0")+COUNTIF('Data R6'!P872,"&gt;0")+COUNTIF('Data R6'!R872,"&gt;0")+COUNTIF('Data R6'!T872,"&gt;0")+COUNTIF('Data R6'!V872,"&gt;0")+COUNTIF('Data R6'!X872,"&gt;0"))</f>
        <v/>
      </c>
      <c r="J5860">
        <f>IF('Data R6'!C872="","",IF((COUNTIF('Data R6'!K872,"&gt;0")+COUNTIF('Data R6'!M872,"&gt;0")+COUNTIF('Data R6'!O872,"&gt;0")+COUNTIF('Data R6'!Q872,"&gt;0")+COUNTIF('Data R6'!S872,"&gt;0")+COUNTIF('Data R6'!U872,"&gt;0")+COUNTIF('Data R6'!W872,"&gt;0")+COUNTIF('Data R6'!Y872,"&gt;0"))&gt;0,1,0))</f>
        <v/>
      </c>
      <c r="M5860" t="inlineStr">
        <is>
          <t>Data R</t>
        </is>
      </c>
    </row>
    <row r="5861">
      <c r="A5861" t="inlineStr">
        <is>
          <t>Regional 6</t>
        </is>
      </c>
      <c r="B5861">
        <f>IF('Data R6'!C873="","",'Data R6'!B873)</f>
        <v/>
      </c>
      <c r="C5861">
        <f>IF('Data R6'!C873="","",'Data R6'!C873)</f>
        <v/>
      </c>
      <c r="D5861">
        <f>IF('Data R6'!C873="","",'Data R6'!D873)</f>
        <v/>
      </c>
      <c r="E5861">
        <f>IF('Data R6'!C873="","",'Data R6'!E873)</f>
        <v/>
      </c>
      <c r="F5861">
        <f>IF('Data R6'!C873="","",'Data R6'!F873)</f>
        <v/>
      </c>
      <c r="G5861">
        <f>IF('Data R6'!C873="","",'Data R6'!AD873)</f>
        <v/>
      </c>
      <c r="H5861">
        <f>IF('Data R6'!C873="","",'Data R6'!AC873)</f>
        <v/>
      </c>
      <c r="I5861">
        <f>IF('Data R6'!C873="","",COUNTIF('Data R6'!J873,"&gt;0")+COUNTIF('Data R6'!L873,"&gt;0")+COUNTIF('Data R6'!N873,"&gt;0")+COUNTIF('Data R6'!P873,"&gt;0")+COUNTIF('Data R6'!R873,"&gt;0")+COUNTIF('Data R6'!T873,"&gt;0")+COUNTIF('Data R6'!V873,"&gt;0")+COUNTIF('Data R6'!X873,"&gt;0"))</f>
        <v/>
      </c>
      <c r="J5861">
        <f>IF('Data R6'!C873="","",IF((COUNTIF('Data R6'!K873,"&gt;0")+COUNTIF('Data R6'!M873,"&gt;0")+COUNTIF('Data R6'!O873,"&gt;0")+COUNTIF('Data R6'!Q873,"&gt;0")+COUNTIF('Data R6'!S873,"&gt;0")+COUNTIF('Data R6'!U873,"&gt;0")+COUNTIF('Data R6'!W873,"&gt;0")+COUNTIF('Data R6'!Y873,"&gt;0"))&gt;0,1,0))</f>
        <v/>
      </c>
      <c r="M5861" t="inlineStr">
        <is>
          <t>Data R</t>
        </is>
      </c>
    </row>
    <row r="5862">
      <c r="A5862" t="inlineStr">
        <is>
          <t>Regional 6</t>
        </is>
      </c>
      <c r="B5862">
        <f>IF('Data R6'!C874="","",'Data R6'!B874)</f>
        <v/>
      </c>
      <c r="C5862">
        <f>IF('Data R6'!C874="","",'Data R6'!C874)</f>
        <v/>
      </c>
      <c r="D5862">
        <f>IF('Data R6'!C874="","",'Data R6'!D874)</f>
        <v/>
      </c>
      <c r="E5862">
        <f>IF('Data R6'!C874="","",'Data R6'!E874)</f>
        <v/>
      </c>
      <c r="F5862">
        <f>IF('Data R6'!C874="","",'Data R6'!F874)</f>
        <v/>
      </c>
      <c r="G5862">
        <f>IF('Data R6'!C874="","",'Data R6'!AD874)</f>
        <v/>
      </c>
      <c r="H5862">
        <f>IF('Data R6'!C874="","",'Data R6'!AC874)</f>
        <v/>
      </c>
      <c r="I5862">
        <f>IF('Data R6'!C874="","",COUNTIF('Data R6'!J874,"&gt;0")+COUNTIF('Data R6'!L874,"&gt;0")+COUNTIF('Data R6'!N874,"&gt;0")+COUNTIF('Data R6'!P874,"&gt;0")+COUNTIF('Data R6'!R874,"&gt;0")+COUNTIF('Data R6'!T874,"&gt;0")+COUNTIF('Data R6'!V874,"&gt;0")+COUNTIF('Data R6'!X874,"&gt;0"))</f>
        <v/>
      </c>
      <c r="J5862">
        <f>IF('Data R6'!C874="","",IF((COUNTIF('Data R6'!K874,"&gt;0")+COUNTIF('Data R6'!M874,"&gt;0")+COUNTIF('Data R6'!O874,"&gt;0")+COUNTIF('Data R6'!Q874,"&gt;0")+COUNTIF('Data R6'!S874,"&gt;0")+COUNTIF('Data R6'!U874,"&gt;0")+COUNTIF('Data R6'!W874,"&gt;0")+COUNTIF('Data R6'!Y874,"&gt;0"))&gt;0,1,0))</f>
        <v/>
      </c>
      <c r="M5862" t="inlineStr">
        <is>
          <t>Data R</t>
        </is>
      </c>
    </row>
    <row r="5863">
      <c r="A5863" t="inlineStr">
        <is>
          <t>Regional 6</t>
        </is>
      </c>
      <c r="B5863">
        <f>IF('Data R6'!C875="","",'Data R6'!B875)</f>
        <v/>
      </c>
      <c r="C5863">
        <f>IF('Data R6'!C875="","",'Data R6'!C875)</f>
        <v/>
      </c>
      <c r="D5863">
        <f>IF('Data R6'!C875="","",'Data R6'!D875)</f>
        <v/>
      </c>
      <c r="E5863">
        <f>IF('Data R6'!C875="","",'Data R6'!E875)</f>
        <v/>
      </c>
      <c r="F5863">
        <f>IF('Data R6'!C875="","",'Data R6'!F875)</f>
        <v/>
      </c>
      <c r="G5863">
        <f>IF('Data R6'!C875="","",'Data R6'!AD875)</f>
        <v/>
      </c>
      <c r="H5863">
        <f>IF('Data R6'!C875="","",'Data R6'!AC875)</f>
        <v/>
      </c>
      <c r="I5863">
        <f>IF('Data R6'!C875="","",COUNTIF('Data R6'!J875,"&gt;0")+COUNTIF('Data R6'!L875,"&gt;0")+COUNTIF('Data R6'!N875,"&gt;0")+COUNTIF('Data R6'!P875,"&gt;0")+COUNTIF('Data R6'!R875,"&gt;0")+COUNTIF('Data R6'!T875,"&gt;0")+COUNTIF('Data R6'!V875,"&gt;0")+COUNTIF('Data R6'!X875,"&gt;0"))</f>
        <v/>
      </c>
      <c r="J5863">
        <f>IF('Data R6'!C875="","",IF((COUNTIF('Data R6'!K875,"&gt;0")+COUNTIF('Data R6'!M875,"&gt;0")+COUNTIF('Data R6'!O875,"&gt;0")+COUNTIF('Data R6'!Q875,"&gt;0")+COUNTIF('Data R6'!S875,"&gt;0")+COUNTIF('Data R6'!U875,"&gt;0")+COUNTIF('Data R6'!W875,"&gt;0")+COUNTIF('Data R6'!Y875,"&gt;0"))&gt;0,1,0))</f>
        <v/>
      </c>
      <c r="M5863" t="inlineStr">
        <is>
          <t>Data R</t>
        </is>
      </c>
    </row>
    <row r="5864">
      <c r="A5864" t="inlineStr">
        <is>
          <t>Regional 6</t>
        </is>
      </c>
      <c r="B5864">
        <f>IF('Data R6'!C876="","",'Data R6'!B876)</f>
        <v/>
      </c>
      <c r="C5864">
        <f>IF('Data R6'!C876="","",'Data R6'!C876)</f>
        <v/>
      </c>
      <c r="D5864">
        <f>IF('Data R6'!C876="","",'Data R6'!D876)</f>
        <v/>
      </c>
      <c r="E5864">
        <f>IF('Data R6'!C876="","",'Data R6'!E876)</f>
        <v/>
      </c>
      <c r="F5864">
        <f>IF('Data R6'!C876="","",'Data R6'!F876)</f>
        <v/>
      </c>
      <c r="G5864">
        <f>IF('Data R6'!C876="","",'Data R6'!AD876)</f>
        <v/>
      </c>
      <c r="H5864">
        <f>IF('Data R6'!C876="","",'Data R6'!AC876)</f>
        <v/>
      </c>
      <c r="I5864">
        <f>IF('Data R6'!C876="","",COUNTIF('Data R6'!J876,"&gt;0")+COUNTIF('Data R6'!L876,"&gt;0")+COUNTIF('Data R6'!N876,"&gt;0")+COUNTIF('Data R6'!P876,"&gt;0")+COUNTIF('Data R6'!R876,"&gt;0")+COUNTIF('Data R6'!T876,"&gt;0")+COUNTIF('Data R6'!V876,"&gt;0")+COUNTIF('Data R6'!X876,"&gt;0"))</f>
        <v/>
      </c>
      <c r="J5864">
        <f>IF('Data R6'!C876="","",IF((COUNTIF('Data R6'!K876,"&gt;0")+COUNTIF('Data R6'!M876,"&gt;0")+COUNTIF('Data R6'!O876,"&gt;0")+COUNTIF('Data R6'!Q876,"&gt;0")+COUNTIF('Data R6'!S876,"&gt;0")+COUNTIF('Data R6'!U876,"&gt;0")+COUNTIF('Data R6'!W876,"&gt;0")+COUNTIF('Data R6'!Y876,"&gt;0"))&gt;0,1,0))</f>
        <v/>
      </c>
      <c r="M5864" t="inlineStr">
        <is>
          <t>Data R</t>
        </is>
      </c>
    </row>
    <row r="5865">
      <c r="A5865" t="inlineStr">
        <is>
          <t>Regional 6</t>
        </is>
      </c>
      <c r="B5865">
        <f>IF('Data R6'!C877="","",'Data R6'!B877)</f>
        <v/>
      </c>
      <c r="C5865">
        <f>IF('Data R6'!C877="","",'Data R6'!C877)</f>
        <v/>
      </c>
      <c r="D5865">
        <f>IF('Data R6'!C877="","",'Data R6'!D877)</f>
        <v/>
      </c>
      <c r="E5865">
        <f>IF('Data R6'!C877="","",'Data R6'!E877)</f>
        <v/>
      </c>
      <c r="F5865">
        <f>IF('Data R6'!C877="","",'Data R6'!F877)</f>
        <v/>
      </c>
      <c r="G5865">
        <f>IF('Data R6'!C877="","",'Data R6'!AD877)</f>
        <v/>
      </c>
      <c r="H5865">
        <f>IF('Data R6'!C877="","",'Data R6'!AC877)</f>
        <v/>
      </c>
      <c r="I5865">
        <f>IF('Data R6'!C877="","",COUNTIF('Data R6'!J877,"&gt;0")+COUNTIF('Data R6'!L877,"&gt;0")+COUNTIF('Data R6'!N877,"&gt;0")+COUNTIF('Data R6'!P877,"&gt;0")+COUNTIF('Data R6'!R877,"&gt;0")+COUNTIF('Data R6'!T877,"&gt;0")+COUNTIF('Data R6'!V877,"&gt;0")+COUNTIF('Data R6'!X877,"&gt;0"))</f>
        <v/>
      </c>
      <c r="J5865">
        <f>IF('Data R6'!C877="","",IF((COUNTIF('Data R6'!K877,"&gt;0")+COUNTIF('Data R6'!M877,"&gt;0")+COUNTIF('Data R6'!O877,"&gt;0")+COUNTIF('Data R6'!Q877,"&gt;0")+COUNTIF('Data R6'!S877,"&gt;0")+COUNTIF('Data R6'!U877,"&gt;0")+COUNTIF('Data R6'!W877,"&gt;0")+COUNTIF('Data R6'!Y877,"&gt;0"))&gt;0,1,0))</f>
        <v/>
      </c>
      <c r="M5865" t="inlineStr">
        <is>
          <t>Data R</t>
        </is>
      </c>
    </row>
    <row r="5866">
      <c r="A5866" t="inlineStr">
        <is>
          <t>Regional 6</t>
        </is>
      </c>
      <c r="B5866">
        <f>IF('Data R6'!C878="","",'Data R6'!B878)</f>
        <v/>
      </c>
      <c r="C5866">
        <f>IF('Data R6'!C878="","",'Data R6'!C878)</f>
        <v/>
      </c>
      <c r="D5866">
        <f>IF('Data R6'!C878="","",'Data R6'!D878)</f>
        <v/>
      </c>
      <c r="E5866">
        <f>IF('Data R6'!C878="","",'Data R6'!E878)</f>
        <v/>
      </c>
      <c r="F5866">
        <f>IF('Data R6'!C878="","",'Data R6'!F878)</f>
        <v/>
      </c>
      <c r="G5866">
        <f>IF('Data R6'!C878="","",'Data R6'!AD878)</f>
        <v/>
      </c>
      <c r="H5866">
        <f>IF('Data R6'!C878="","",'Data R6'!AC878)</f>
        <v/>
      </c>
      <c r="I5866">
        <f>IF('Data R6'!C878="","",COUNTIF('Data R6'!J878,"&gt;0")+COUNTIF('Data R6'!L878,"&gt;0")+COUNTIF('Data R6'!N878,"&gt;0")+COUNTIF('Data R6'!P878,"&gt;0")+COUNTIF('Data R6'!R878,"&gt;0")+COUNTIF('Data R6'!T878,"&gt;0")+COUNTIF('Data R6'!V878,"&gt;0")+COUNTIF('Data R6'!X878,"&gt;0"))</f>
        <v/>
      </c>
      <c r="J5866">
        <f>IF('Data R6'!C878="","",IF((COUNTIF('Data R6'!K878,"&gt;0")+COUNTIF('Data R6'!M878,"&gt;0")+COUNTIF('Data R6'!O878,"&gt;0")+COUNTIF('Data R6'!Q878,"&gt;0")+COUNTIF('Data R6'!S878,"&gt;0")+COUNTIF('Data R6'!U878,"&gt;0")+COUNTIF('Data R6'!W878,"&gt;0")+COUNTIF('Data R6'!Y878,"&gt;0"))&gt;0,1,0))</f>
        <v/>
      </c>
      <c r="M5866" t="inlineStr">
        <is>
          <t>Data R</t>
        </is>
      </c>
    </row>
    <row r="5867">
      <c r="A5867" t="inlineStr">
        <is>
          <t>Regional 6</t>
        </is>
      </c>
      <c r="B5867">
        <f>IF('Data R6'!C879="","",'Data R6'!B879)</f>
        <v/>
      </c>
      <c r="C5867">
        <f>IF('Data R6'!C879="","",'Data R6'!C879)</f>
        <v/>
      </c>
      <c r="D5867">
        <f>IF('Data R6'!C879="","",'Data R6'!D879)</f>
        <v/>
      </c>
      <c r="E5867">
        <f>IF('Data R6'!C879="","",'Data R6'!E879)</f>
        <v/>
      </c>
      <c r="F5867">
        <f>IF('Data R6'!C879="","",'Data R6'!F879)</f>
        <v/>
      </c>
      <c r="G5867">
        <f>IF('Data R6'!C879="","",'Data R6'!AD879)</f>
        <v/>
      </c>
      <c r="H5867">
        <f>IF('Data R6'!C879="","",'Data R6'!AC879)</f>
        <v/>
      </c>
      <c r="I5867">
        <f>IF('Data R6'!C879="","",COUNTIF('Data R6'!J879,"&gt;0")+COUNTIF('Data R6'!L879,"&gt;0")+COUNTIF('Data R6'!N879,"&gt;0")+COUNTIF('Data R6'!P879,"&gt;0")+COUNTIF('Data R6'!R879,"&gt;0")+COUNTIF('Data R6'!T879,"&gt;0")+COUNTIF('Data R6'!V879,"&gt;0")+COUNTIF('Data R6'!X879,"&gt;0"))</f>
        <v/>
      </c>
      <c r="J5867">
        <f>IF('Data R6'!C879="","",IF((COUNTIF('Data R6'!K879,"&gt;0")+COUNTIF('Data R6'!M879,"&gt;0")+COUNTIF('Data R6'!O879,"&gt;0")+COUNTIF('Data R6'!Q879,"&gt;0")+COUNTIF('Data R6'!S879,"&gt;0")+COUNTIF('Data R6'!U879,"&gt;0")+COUNTIF('Data R6'!W879,"&gt;0")+COUNTIF('Data R6'!Y879,"&gt;0"))&gt;0,1,0))</f>
        <v/>
      </c>
      <c r="M5867" t="inlineStr">
        <is>
          <t>Data R</t>
        </is>
      </c>
    </row>
    <row r="5868">
      <c r="A5868" t="inlineStr">
        <is>
          <t>Regional 6</t>
        </is>
      </c>
      <c r="B5868">
        <f>IF('Data R6'!C880="","",'Data R6'!B880)</f>
        <v/>
      </c>
      <c r="C5868">
        <f>IF('Data R6'!C880="","",'Data R6'!C880)</f>
        <v/>
      </c>
      <c r="D5868">
        <f>IF('Data R6'!C880="","",'Data R6'!D880)</f>
        <v/>
      </c>
      <c r="E5868">
        <f>IF('Data R6'!C880="","",'Data R6'!E880)</f>
        <v/>
      </c>
      <c r="F5868">
        <f>IF('Data R6'!C880="","",'Data R6'!F880)</f>
        <v/>
      </c>
      <c r="G5868">
        <f>IF('Data R6'!C880="","",'Data R6'!AD880)</f>
        <v/>
      </c>
      <c r="H5868">
        <f>IF('Data R6'!C880="","",'Data R6'!AC880)</f>
        <v/>
      </c>
      <c r="I5868">
        <f>IF('Data R6'!C880="","",COUNTIF('Data R6'!J880,"&gt;0")+COUNTIF('Data R6'!L880,"&gt;0")+COUNTIF('Data R6'!N880,"&gt;0")+COUNTIF('Data R6'!P880,"&gt;0")+COUNTIF('Data R6'!R880,"&gt;0")+COUNTIF('Data R6'!T880,"&gt;0")+COUNTIF('Data R6'!V880,"&gt;0")+COUNTIF('Data R6'!X880,"&gt;0"))</f>
        <v/>
      </c>
      <c r="J5868">
        <f>IF('Data R6'!C880="","",IF((COUNTIF('Data R6'!K880,"&gt;0")+COUNTIF('Data R6'!M880,"&gt;0")+COUNTIF('Data R6'!O880,"&gt;0")+COUNTIF('Data R6'!Q880,"&gt;0")+COUNTIF('Data R6'!S880,"&gt;0")+COUNTIF('Data R6'!U880,"&gt;0")+COUNTIF('Data R6'!W880,"&gt;0")+COUNTIF('Data R6'!Y880,"&gt;0"))&gt;0,1,0))</f>
        <v/>
      </c>
      <c r="M5868" t="inlineStr">
        <is>
          <t>Data R</t>
        </is>
      </c>
    </row>
    <row r="5869">
      <c r="A5869" t="inlineStr">
        <is>
          <t>Regional 6</t>
        </is>
      </c>
      <c r="B5869">
        <f>IF('Data R6'!C881="","",'Data R6'!B881)</f>
        <v/>
      </c>
      <c r="C5869">
        <f>IF('Data R6'!C881="","",'Data R6'!C881)</f>
        <v/>
      </c>
      <c r="D5869">
        <f>IF('Data R6'!C881="","",'Data R6'!D881)</f>
        <v/>
      </c>
      <c r="E5869">
        <f>IF('Data R6'!C881="","",'Data R6'!E881)</f>
        <v/>
      </c>
      <c r="F5869">
        <f>IF('Data R6'!C881="","",'Data R6'!F881)</f>
        <v/>
      </c>
      <c r="G5869">
        <f>IF('Data R6'!C881="","",'Data R6'!AD881)</f>
        <v/>
      </c>
      <c r="H5869">
        <f>IF('Data R6'!C881="","",'Data R6'!AC881)</f>
        <v/>
      </c>
      <c r="I5869">
        <f>IF('Data R6'!C881="","",COUNTIF('Data R6'!J881,"&gt;0")+COUNTIF('Data R6'!L881,"&gt;0")+COUNTIF('Data R6'!N881,"&gt;0")+COUNTIF('Data R6'!P881,"&gt;0")+COUNTIF('Data R6'!R881,"&gt;0")+COUNTIF('Data R6'!T881,"&gt;0")+COUNTIF('Data R6'!V881,"&gt;0")+COUNTIF('Data R6'!X881,"&gt;0"))</f>
        <v/>
      </c>
      <c r="J5869">
        <f>IF('Data R6'!C881="","",IF((COUNTIF('Data R6'!K881,"&gt;0")+COUNTIF('Data R6'!M881,"&gt;0")+COUNTIF('Data R6'!O881,"&gt;0")+COUNTIF('Data R6'!Q881,"&gt;0")+COUNTIF('Data R6'!S881,"&gt;0")+COUNTIF('Data R6'!U881,"&gt;0")+COUNTIF('Data R6'!W881,"&gt;0")+COUNTIF('Data R6'!Y881,"&gt;0"))&gt;0,1,0))</f>
        <v/>
      </c>
      <c r="M5869" t="inlineStr">
        <is>
          <t>Data R</t>
        </is>
      </c>
    </row>
    <row r="5870">
      <c r="A5870" t="inlineStr">
        <is>
          <t>Regional 6</t>
        </is>
      </c>
      <c r="B5870">
        <f>IF('Data R6'!C882="","",'Data R6'!B882)</f>
        <v/>
      </c>
      <c r="C5870">
        <f>IF('Data R6'!C882="","",'Data R6'!C882)</f>
        <v/>
      </c>
      <c r="D5870">
        <f>IF('Data R6'!C882="","",'Data R6'!D882)</f>
        <v/>
      </c>
      <c r="E5870">
        <f>IF('Data R6'!C882="","",'Data R6'!E882)</f>
        <v/>
      </c>
      <c r="F5870">
        <f>IF('Data R6'!C882="","",'Data R6'!F882)</f>
        <v/>
      </c>
      <c r="G5870">
        <f>IF('Data R6'!C882="","",'Data R6'!AD882)</f>
        <v/>
      </c>
      <c r="H5870">
        <f>IF('Data R6'!C882="","",'Data R6'!AC882)</f>
        <v/>
      </c>
      <c r="I5870">
        <f>IF('Data R6'!C882="","",COUNTIF('Data R6'!J882,"&gt;0")+COUNTIF('Data R6'!L882,"&gt;0")+COUNTIF('Data R6'!N882,"&gt;0")+COUNTIF('Data R6'!P882,"&gt;0")+COUNTIF('Data R6'!R882,"&gt;0")+COUNTIF('Data R6'!T882,"&gt;0")+COUNTIF('Data R6'!V882,"&gt;0")+COUNTIF('Data R6'!X882,"&gt;0"))</f>
        <v/>
      </c>
      <c r="J5870">
        <f>IF('Data R6'!C882="","",IF((COUNTIF('Data R6'!K882,"&gt;0")+COUNTIF('Data R6'!M882,"&gt;0")+COUNTIF('Data R6'!O882,"&gt;0")+COUNTIF('Data R6'!Q882,"&gt;0")+COUNTIF('Data R6'!S882,"&gt;0")+COUNTIF('Data R6'!U882,"&gt;0")+COUNTIF('Data R6'!W882,"&gt;0")+COUNTIF('Data R6'!Y882,"&gt;0"))&gt;0,1,0))</f>
        <v/>
      </c>
      <c r="M5870" t="inlineStr">
        <is>
          <t>Data R</t>
        </is>
      </c>
    </row>
    <row r="5871">
      <c r="A5871" t="inlineStr">
        <is>
          <t>Regional 6</t>
        </is>
      </c>
      <c r="B5871">
        <f>IF('Data R6'!C883="","",'Data R6'!B883)</f>
        <v/>
      </c>
      <c r="C5871">
        <f>IF('Data R6'!C883="","",'Data R6'!C883)</f>
        <v/>
      </c>
      <c r="D5871">
        <f>IF('Data R6'!C883="","",'Data R6'!D883)</f>
        <v/>
      </c>
      <c r="E5871">
        <f>IF('Data R6'!C883="","",'Data R6'!E883)</f>
        <v/>
      </c>
      <c r="F5871">
        <f>IF('Data R6'!C883="","",'Data R6'!F883)</f>
        <v/>
      </c>
      <c r="G5871">
        <f>IF('Data R6'!C883="","",'Data R6'!AD883)</f>
        <v/>
      </c>
      <c r="H5871">
        <f>IF('Data R6'!C883="","",'Data R6'!AC883)</f>
        <v/>
      </c>
      <c r="I5871">
        <f>IF('Data R6'!C883="","",COUNTIF('Data R6'!J883,"&gt;0")+COUNTIF('Data R6'!L883,"&gt;0")+COUNTIF('Data R6'!N883,"&gt;0")+COUNTIF('Data R6'!P883,"&gt;0")+COUNTIF('Data R6'!R883,"&gt;0")+COUNTIF('Data R6'!T883,"&gt;0")+COUNTIF('Data R6'!V883,"&gt;0")+COUNTIF('Data R6'!X883,"&gt;0"))</f>
        <v/>
      </c>
      <c r="J5871">
        <f>IF('Data R6'!C883="","",IF((COUNTIF('Data R6'!K883,"&gt;0")+COUNTIF('Data R6'!M883,"&gt;0")+COUNTIF('Data R6'!O883,"&gt;0")+COUNTIF('Data R6'!Q883,"&gt;0")+COUNTIF('Data R6'!S883,"&gt;0")+COUNTIF('Data R6'!U883,"&gt;0")+COUNTIF('Data R6'!W883,"&gt;0")+COUNTIF('Data R6'!Y883,"&gt;0"))&gt;0,1,0))</f>
        <v/>
      </c>
      <c r="M5871" t="inlineStr">
        <is>
          <t>Data R</t>
        </is>
      </c>
    </row>
    <row r="5872">
      <c r="A5872" t="inlineStr">
        <is>
          <t>Regional 6</t>
        </is>
      </c>
      <c r="B5872">
        <f>IF('Data R6'!C884="","",'Data R6'!B884)</f>
        <v/>
      </c>
      <c r="C5872">
        <f>IF('Data R6'!C884="","",'Data R6'!C884)</f>
        <v/>
      </c>
      <c r="D5872">
        <f>IF('Data R6'!C884="","",'Data R6'!D884)</f>
        <v/>
      </c>
      <c r="E5872">
        <f>IF('Data R6'!C884="","",'Data R6'!E884)</f>
        <v/>
      </c>
      <c r="F5872">
        <f>IF('Data R6'!C884="","",'Data R6'!F884)</f>
        <v/>
      </c>
      <c r="G5872">
        <f>IF('Data R6'!C884="","",'Data R6'!AD884)</f>
        <v/>
      </c>
      <c r="H5872">
        <f>IF('Data R6'!C884="","",'Data R6'!AC884)</f>
        <v/>
      </c>
      <c r="I5872">
        <f>IF('Data R6'!C884="","",COUNTIF('Data R6'!J884,"&gt;0")+COUNTIF('Data R6'!L884,"&gt;0")+COUNTIF('Data R6'!N884,"&gt;0")+COUNTIF('Data R6'!P884,"&gt;0")+COUNTIF('Data R6'!R884,"&gt;0")+COUNTIF('Data R6'!T884,"&gt;0")+COUNTIF('Data R6'!V884,"&gt;0")+COUNTIF('Data R6'!X884,"&gt;0"))</f>
        <v/>
      </c>
      <c r="J5872">
        <f>IF('Data R6'!C884="","",IF((COUNTIF('Data R6'!K884,"&gt;0")+COUNTIF('Data R6'!M884,"&gt;0")+COUNTIF('Data R6'!O884,"&gt;0")+COUNTIF('Data R6'!Q884,"&gt;0")+COUNTIF('Data R6'!S884,"&gt;0")+COUNTIF('Data R6'!U884,"&gt;0")+COUNTIF('Data R6'!W884,"&gt;0")+COUNTIF('Data R6'!Y884,"&gt;0"))&gt;0,1,0))</f>
        <v/>
      </c>
      <c r="M5872" t="inlineStr">
        <is>
          <t>Data R</t>
        </is>
      </c>
    </row>
    <row r="5873">
      <c r="A5873" t="inlineStr">
        <is>
          <t>Regional 6</t>
        </is>
      </c>
      <c r="B5873">
        <f>IF('Data R6'!C885="","",'Data R6'!B885)</f>
        <v/>
      </c>
      <c r="C5873">
        <f>IF('Data R6'!C885="","",'Data R6'!C885)</f>
        <v/>
      </c>
      <c r="D5873">
        <f>IF('Data R6'!C885="","",'Data R6'!D885)</f>
        <v/>
      </c>
      <c r="E5873">
        <f>IF('Data R6'!C885="","",'Data R6'!E885)</f>
        <v/>
      </c>
      <c r="F5873">
        <f>IF('Data R6'!C885="","",'Data R6'!F885)</f>
        <v/>
      </c>
      <c r="G5873">
        <f>IF('Data R6'!C885="","",'Data R6'!AD885)</f>
        <v/>
      </c>
      <c r="H5873">
        <f>IF('Data R6'!C885="","",'Data R6'!AC885)</f>
        <v/>
      </c>
      <c r="I5873">
        <f>IF('Data R6'!C885="","",COUNTIF('Data R6'!J885,"&gt;0")+COUNTIF('Data R6'!L885,"&gt;0")+COUNTIF('Data R6'!N885,"&gt;0")+COUNTIF('Data R6'!P885,"&gt;0")+COUNTIF('Data R6'!R885,"&gt;0")+COUNTIF('Data R6'!T885,"&gt;0")+COUNTIF('Data R6'!V885,"&gt;0")+COUNTIF('Data R6'!X885,"&gt;0"))</f>
        <v/>
      </c>
      <c r="J5873">
        <f>IF('Data R6'!C885="","",IF((COUNTIF('Data R6'!K885,"&gt;0")+COUNTIF('Data R6'!M885,"&gt;0")+COUNTIF('Data R6'!O885,"&gt;0")+COUNTIF('Data R6'!Q885,"&gt;0")+COUNTIF('Data R6'!S885,"&gt;0")+COUNTIF('Data R6'!U885,"&gt;0")+COUNTIF('Data R6'!W885,"&gt;0")+COUNTIF('Data R6'!Y885,"&gt;0"))&gt;0,1,0))</f>
        <v/>
      </c>
      <c r="M5873" t="inlineStr">
        <is>
          <t>Data R</t>
        </is>
      </c>
    </row>
    <row r="5874">
      <c r="A5874" t="inlineStr">
        <is>
          <t>Regional 6</t>
        </is>
      </c>
      <c r="B5874">
        <f>IF('Data R6'!C886="","",'Data R6'!B886)</f>
        <v/>
      </c>
      <c r="C5874">
        <f>IF('Data R6'!C886="","",'Data R6'!C886)</f>
        <v/>
      </c>
      <c r="D5874">
        <f>IF('Data R6'!C886="","",'Data R6'!D886)</f>
        <v/>
      </c>
      <c r="E5874">
        <f>IF('Data R6'!C886="","",'Data R6'!E886)</f>
        <v/>
      </c>
      <c r="F5874">
        <f>IF('Data R6'!C886="","",'Data R6'!F886)</f>
        <v/>
      </c>
      <c r="G5874">
        <f>IF('Data R6'!C886="","",'Data R6'!AD886)</f>
        <v/>
      </c>
      <c r="H5874">
        <f>IF('Data R6'!C886="","",'Data R6'!AC886)</f>
        <v/>
      </c>
      <c r="I5874">
        <f>IF('Data R6'!C886="","",COUNTIF('Data R6'!J886,"&gt;0")+COUNTIF('Data R6'!L886,"&gt;0")+COUNTIF('Data R6'!N886,"&gt;0")+COUNTIF('Data R6'!P886,"&gt;0")+COUNTIF('Data R6'!R886,"&gt;0")+COUNTIF('Data R6'!T886,"&gt;0")+COUNTIF('Data R6'!V886,"&gt;0")+COUNTIF('Data R6'!X886,"&gt;0"))</f>
        <v/>
      </c>
      <c r="J5874">
        <f>IF('Data R6'!C886="","",IF((COUNTIF('Data R6'!K886,"&gt;0")+COUNTIF('Data R6'!M886,"&gt;0")+COUNTIF('Data R6'!O886,"&gt;0")+COUNTIF('Data R6'!Q886,"&gt;0")+COUNTIF('Data R6'!S886,"&gt;0")+COUNTIF('Data R6'!U886,"&gt;0")+COUNTIF('Data R6'!W886,"&gt;0")+COUNTIF('Data R6'!Y886,"&gt;0"))&gt;0,1,0))</f>
        <v/>
      </c>
      <c r="M5874" t="inlineStr">
        <is>
          <t>Data R</t>
        </is>
      </c>
    </row>
    <row r="5875">
      <c r="A5875" t="inlineStr">
        <is>
          <t>Regional 6</t>
        </is>
      </c>
      <c r="B5875">
        <f>IF('Data R6'!C887="","",'Data R6'!B887)</f>
        <v/>
      </c>
      <c r="C5875">
        <f>IF('Data R6'!C887="","",'Data R6'!C887)</f>
        <v/>
      </c>
      <c r="D5875">
        <f>IF('Data R6'!C887="","",'Data R6'!D887)</f>
        <v/>
      </c>
      <c r="E5875">
        <f>IF('Data R6'!C887="","",'Data R6'!E887)</f>
        <v/>
      </c>
      <c r="F5875">
        <f>IF('Data R6'!C887="","",'Data R6'!F887)</f>
        <v/>
      </c>
      <c r="G5875">
        <f>IF('Data R6'!C887="","",'Data R6'!AD887)</f>
        <v/>
      </c>
      <c r="H5875">
        <f>IF('Data R6'!C887="","",'Data R6'!AC887)</f>
        <v/>
      </c>
      <c r="I5875">
        <f>IF('Data R6'!C887="","",COUNTIF('Data R6'!J887,"&gt;0")+COUNTIF('Data R6'!L887,"&gt;0")+COUNTIF('Data R6'!N887,"&gt;0")+COUNTIF('Data R6'!P887,"&gt;0")+COUNTIF('Data R6'!R887,"&gt;0")+COUNTIF('Data R6'!T887,"&gt;0")+COUNTIF('Data R6'!V887,"&gt;0")+COUNTIF('Data R6'!X887,"&gt;0"))</f>
        <v/>
      </c>
      <c r="J5875">
        <f>IF('Data R6'!C887="","",IF((COUNTIF('Data R6'!K887,"&gt;0")+COUNTIF('Data R6'!M887,"&gt;0")+COUNTIF('Data R6'!O887,"&gt;0")+COUNTIF('Data R6'!Q887,"&gt;0")+COUNTIF('Data R6'!S887,"&gt;0")+COUNTIF('Data R6'!U887,"&gt;0")+COUNTIF('Data R6'!W887,"&gt;0")+COUNTIF('Data R6'!Y887,"&gt;0"))&gt;0,1,0))</f>
        <v/>
      </c>
      <c r="M5875" t="inlineStr">
        <is>
          <t>Data R</t>
        </is>
      </c>
    </row>
    <row r="5876">
      <c r="A5876" t="inlineStr">
        <is>
          <t>Regional 6</t>
        </is>
      </c>
      <c r="B5876">
        <f>IF('Data R6'!C888="","",'Data R6'!B888)</f>
        <v/>
      </c>
      <c r="C5876">
        <f>IF('Data R6'!C888="","",'Data R6'!C888)</f>
        <v/>
      </c>
      <c r="D5876">
        <f>IF('Data R6'!C888="","",'Data R6'!D888)</f>
        <v/>
      </c>
      <c r="E5876">
        <f>IF('Data R6'!C888="","",'Data R6'!E888)</f>
        <v/>
      </c>
      <c r="F5876">
        <f>IF('Data R6'!C888="","",'Data R6'!F888)</f>
        <v/>
      </c>
      <c r="G5876">
        <f>IF('Data R6'!C888="","",'Data R6'!AD888)</f>
        <v/>
      </c>
      <c r="H5876">
        <f>IF('Data R6'!C888="","",'Data R6'!AC888)</f>
        <v/>
      </c>
      <c r="I5876">
        <f>IF('Data R6'!C888="","",COUNTIF('Data R6'!J888,"&gt;0")+COUNTIF('Data R6'!L888,"&gt;0")+COUNTIF('Data R6'!N888,"&gt;0")+COUNTIF('Data R6'!P888,"&gt;0")+COUNTIF('Data R6'!R888,"&gt;0")+COUNTIF('Data R6'!T888,"&gt;0")+COUNTIF('Data R6'!V888,"&gt;0")+COUNTIF('Data R6'!X888,"&gt;0"))</f>
        <v/>
      </c>
      <c r="J5876">
        <f>IF('Data R6'!C888="","",IF((COUNTIF('Data R6'!K888,"&gt;0")+COUNTIF('Data R6'!M888,"&gt;0")+COUNTIF('Data R6'!O888,"&gt;0")+COUNTIF('Data R6'!Q888,"&gt;0")+COUNTIF('Data R6'!S888,"&gt;0")+COUNTIF('Data R6'!U888,"&gt;0")+COUNTIF('Data R6'!W888,"&gt;0")+COUNTIF('Data R6'!Y888,"&gt;0"))&gt;0,1,0))</f>
        <v/>
      </c>
      <c r="M5876" t="inlineStr">
        <is>
          <t>Data R</t>
        </is>
      </c>
    </row>
    <row r="5877">
      <c r="A5877" t="inlineStr">
        <is>
          <t>Regional 6</t>
        </is>
      </c>
      <c r="B5877">
        <f>IF('Data R6'!C889="","",'Data R6'!B889)</f>
        <v/>
      </c>
      <c r="C5877">
        <f>IF('Data R6'!C889="","",'Data R6'!C889)</f>
        <v/>
      </c>
      <c r="D5877">
        <f>IF('Data R6'!C889="","",'Data R6'!D889)</f>
        <v/>
      </c>
      <c r="E5877">
        <f>IF('Data R6'!C889="","",'Data R6'!E889)</f>
        <v/>
      </c>
      <c r="F5877">
        <f>IF('Data R6'!C889="","",'Data R6'!F889)</f>
        <v/>
      </c>
      <c r="G5877">
        <f>IF('Data R6'!C889="","",'Data R6'!AD889)</f>
        <v/>
      </c>
      <c r="H5877">
        <f>IF('Data R6'!C889="","",'Data R6'!AC889)</f>
        <v/>
      </c>
      <c r="I5877">
        <f>IF('Data R6'!C889="","",COUNTIF('Data R6'!J889,"&gt;0")+COUNTIF('Data R6'!L889,"&gt;0")+COUNTIF('Data R6'!N889,"&gt;0")+COUNTIF('Data R6'!P889,"&gt;0")+COUNTIF('Data R6'!R889,"&gt;0")+COUNTIF('Data R6'!T889,"&gt;0")+COUNTIF('Data R6'!V889,"&gt;0")+COUNTIF('Data R6'!X889,"&gt;0"))</f>
        <v/>
      </c>
      <c r="J5877">
        <f>IF('Data R6'!C889="","",IF((COUNTIF('Data R6'!K889,"&gt;0")+COUNTIF('Data R6'!M889,"&gt;0")+COUNTIF('Data R6'!O889,"&gt;0")+COUNTIF('Data R6'!Q889,"&gt;0")+COUNTIF('Data R6'!S889,"&gt;0")+COUNTIF('Data R6'!U889,"&gt;0")+COUNTIF('Data R6'!W889,"&gt;0")+COUNTIF('Data R6'!Y889,"&gt;0"))&gt;0,1,0))</f>
        <v/>
      </c>
      <c r="M5877" t="inlineStr">
        <is>
          <t>Data R</t>
        </is>
      </c>
    </row>
    <row r="5878">
      <c r="A5878" t="inlineStr">
        <is>
          <t>Regional 6</t>
        </is>
      </c>
      <c r="B5878">
        <f>IF('Data R6'!C890="","",'Data R6'!B890)</f>
        <v/>
      </c>
      <c r="C5878">
        <f>IF('Data R6'!C890="","",'Data R6'!C890)</f>
        <v/>
      </c>
      <c r="D5878">
        <f>IF('Data R6'!C890="","",'Data R6'!D890)</f>
        <v/>
      </c>
      <c r="E5878">
        <f>IF('Data R6'!C890="","",'Data R6'!E890)</f>
        <v/>
      </c>
      <c r="F5878">
        <f>IF('Data R6'!C890="","",'Data R6'!F890)</f>
        <v/>
      </c>
      <c r="G5878">
        <f>IF('Data R6'!C890="","",'Data R6'!AD890)</f>
        <v/>
      </c>
      <c r="H5878">
        <f>IF('Data R6'!C890="","",'Data R6'!AC890)</f>
        <v/>
      </c>
      <c r="I5878">
        <f>IF('Data R6'!C890="","",COUNTIF('Data R6'!J890,"&gt;0")+COUNTIF('Data R6'!L890,"&gt;0")+COUNTIF('Data R6'!N890,"&gt;0")+COUNTIF('Data R6'!P890,"&gt;0")+COUNTIF('Data R6'!R890,"&gt;0")+COUNTIF('Data R6'!T890,"&gt;0")+COUNTIF('Data R6'!V890,"&gt;0")+COUNTIF('Data R6'!X890,"&gt;0"))</f>
        <v/>
      </c>
      <c r="J5878">
        <f>IF('Data R6'!C890="","",IF((COUNTIF('Data R6'!K890,"&gt;0")+COUNTIF('Data R6'!M890,"&gt;0")+COUNTIF('Data R6'!O890,"&gt;0")+COUNTIF('Data R6'!Q890,"&gt;0")+COUNTIF('Data R6'!S890,"&gt;0")+COUNTIF('Data R6'!U890,"&gt;0")+COUNTIF('Data R6'!W890,"&gt;0")+COUNTIF('Data R6'!Y890,"&gt;0"))&gt;0,1,0))</f>
        <v/>
      </c>
      <c r="M5878" t="inlineStr">
        <is>
          <t>Data R</t>
        </is>
      </c>
    </row>
    <row r="5879">
      <c r="A5879" t="inlineStr">
        <is>
          <t>Regional 6</t>
        </is>
      </c>
      <c r="B5879">
        <f>IF('Data R6'!C891="","",'Data R6'!B891)</f>
        <v/>
      </c>
      <c r="C5879">
        <f>IF('Data R6'!C891="","",'Data R6'!C891)</f>
        <v/>
      </c>
      <c r="D5879">
        <f>IF('Data R6'!C891="","",'Data R6'!D891)</f>
        <v/>
      </c>
      <c r="E5879">
        <f>IF('Data R6'!C891="","",'Data R6'!E891)</f>
        <v/>
      </c>
      <c r="F5879">
        <f>IF('Data R6'!C891="","",'Data R6'!F891)</f>
        <v/>
      </c>
      <c r="G5879">
        <f>IF('Data R6'!C891="","",'Data R6'!AD891)</f>
        <v/>
      </c>
      <c r="H5879">
        <f>IF('Data R6'!C891="","",'Data R6'!AC891)</f>
        <v/>
      </c>
      <c r="I5879">
        <f>IF('Data R6'!C891="","",COUNTIF('Data R6'!J891,"&gt;0")+COUNTIF('Data R6'!L891,"&gt;0")+COUNTIF('Data R6'!N891,"&gt;0")+COUNTIF('Data R6'!P891,"&gt;0")+COUNTIF('Data R6'!R891,"&gt;0")+COUNTIF('Data R6'!T891,"&gt;0")+COUNTIF('Data R6'!V891,"&gt;0")+COUNTIF('Data R6'!X891,"&gt;0"))</f>
        <v/>
      </c>
      <c r="J5879">
        <f>IF('Data R6'!C891="","",IF((COUNTIF('Data R6'!K891,"&gt;0")+COUNTIF('Data R6'!M891,"&gt;0")+COUNTIF('Data R6'!O891,"&gt;0")+COUNTIF('Data R6'!Q891,"&gt;0")+COUNTIF('Data R6'!S891,"&gt;0")+COUNTIF('Data R6'!U891,"&gt;0")+COUNTIF('Data R6'!W891,"&gt;0")+COUNTIF('Data R6'!Y891,"&gt;0"))&gt;0,1,0))</f>
        <v/>
      </c>
      <c r="M5879" t="inlineStr">
        <is>
          <t>Data R</t>
        </is>
      </c>
    </row>
    <row r="5880">
      <c r="A5880" t="inlineStr">
        <is>
          <t>Regional 6</t>
        </is>
      </c>
      <c r="B5880">
        <f>IF('Data R6'!C892="","",'Data R6'!B892)</f>
        <v/>
      </c>
      <c r="C5880">
        <f>IF('Data R6'!C892="","",'Data R6'!C892)</f>
        <v/>
      </c>
      <c r="D5880">
        <f>IF('Data R6'!C892="","",'Data R6'!D892)</f>
        <v/>
      </c>
      <c r="E5880">
        <f>IF('Data R6'!C892="","",'Data R6'!E892)</f>
        <v/>
      </c>
      <c r="F5880">
        <f>IF('Data R6'!C892="","",'Data R6'!F892)</f>
        <v/>
      </c>
      <c r="G5880">
        <f>IF('Data R6'!C892="","",'Data R6'!AD892)</f>
        <v/>
      </c>
      <c r="H5880">
        <f>IF('Data R6'!C892="","",'Data R6'!AC892)</f>
        <v/>
      </c>
      <c r="I5880">
        <f>IF('Data R6'!C892="","",COUNTIF('Data R6'!J892,"&gt;0")+COUNTIF('Data R6'!L892,"&gt;0")+COUNTIF('Data R6'!N892,"&gt;0")+COUNTIF('Data R6'!P892,"&gt;0")+COUNTIF('Data R6'!R892,"&gt;0")+COUNTIF('Data R6'!T892,"&gt;0")+COUNTIF('Data R6'!V892,"&gt;0")+COUNTIF('Data R6'!X892,"&gt;0"))</f>
        <v/>
      </c>
      <c r="J5880">
        <f>IF('Data R6'!C892="","",IF((COUNTIF('Data R6'!K892,"&gt;0")+COUNTIF('Data R6'!M892,"&gt;0")+COUNTIF('Data R6'!O892,"&gt;0")+COUNTIF('Data R6'!Q892,"&gt;0")+COUNTIF('Data R6'!S892,"&gt;0")+COUNTIF('Data R6'!U892,"&gt;0")+COUNTIF('Data R6'!W892,"&gt;0")+COUNTIF('Data R6'!Y892,"&gt;0"))&gt;0,1,0))</f>
        <v/>
      </c>
      <c r="M5880" t="inlineStr">
        <is>
          <t>Data R</t>
        </is>
      </c>
    </row>
    <row r="5881">
      <c r="A5881" t="inlineStr">
        <is>
          <t>Regional 6</t>
        </is>
      </c>
      <c r="B5881">
        <f>IF('Data R6'!C893="","",'Data R6'!B893)</f>
        <v/>
      </c>
      <c r="C5881">
        <f>IF('Data R6'!C893="","",'Data R6'!C893)</f>
        <v/>
      </c>
      <c r="D5881">
        <f>IF('Data R6'!C893="","",'Data R6'!D893)</f>
        <v/>
      </c>
      <c r="E5881">
        <f>IF('Data R6'!C893="","",'Data R6'!E893)</f>
        <v/>
      </c>
      <c r="F5881">
        <f>IF('Data R6'!C893="","",'Data R6'!F893)</f>
        <v/>
      </c>
      <c r="G5881">
        <f>IF('Data R6'!C893="","",'Data R6'!AD893)</f>
        <v/>
      </c>
      <c r="H5881">
        <f>IF('Data R6'!C893="","",'Data R6'!AC893)</f>
        <v/>
      </c>
      <c r="I5881">
        <f>IF('Data R6'!C893="","",COUNTIF('Data R6'!J893,"&gt;0")+COUNTIF('Data R6'!L893,"&gt;0")+COUNTIF('Data R6'!N893,"&gt;0")+COUNTIF('Data R6'!P893,"&gt;0")+COUNTIF('Data R6'!R893,"&gt;0")+COUNTIF('Data R6'!T893,"&gt;0")+COUNTIF('Data R6'!V893,"&gt;0")+COUNTIF('Data R6'!X893,"&gt;0"))</f>
        <v/>
      </c>
      <c r="J5881">
        <f>IF('Data R6'!C893="","",IF((COUNTIF('Data R6'!K893,"&gt;0")+COUNTIF('Data R6'!M893,"&gt;0")+COUNTIF('Data R6'!O893,"&gt;0")+COUNTIF('Data R6'!Q893,"&gt;0")+COUNTIF('Data R6'!S893,"&gt;0")+COUNTIF('Data R6'!U893,"&gt;0")+COUNTIF('Data R6'!W893,"&gt;0")+COUNTIF('Data R6'!Y893,"&gt;0"))&gt;0,1,0))</f>
        <v/>
      </c>
      <c r="M5881" t="inlineStr">
        <is>
          <t>Data R</t>
        </is>
      </c>
    </row>
    <row r="5882">
      <c r="A5882" t="inlineStr">
        <is>
          <t>Regional 6</t>
        </is>
      </c>
      <c r="B5882">
        <f>IF('Data R6'!C894="","",'Data R6'!B894)</f>
        <v/>
      </c>
      <c r="C5882">
        <f>IF('Data R6'!C894="","",'Data R6'!C894)</f>
        <v/>
      </c>
      <c r="D5882">
        <f>IF('Data R6'!C894="","",'Data R6'!D894)</f>
        <v/>
      </c>
      <c r="E5882">
        <f>IF('Data R6'!C894="","",'Data R6'!E894)</f>
        <v/>
      </c>
      <c r="F5882">
        <f>IF('Data R6'!C894="","",'Data R6'!F894)</f>
        <v/>
      </c>
      <c r="G5882">
        <f>IF('Data R6'!C894="","",'Data R6'!AD894)</f>
        <v/>
      </c>
      <c r="H5882">
        <f>IF('Data R6'!C894="","",'Data R6'!AC894)</f>
        <v/>
      </c>
      <c r="I5882">
        <f>IF('Data R6'!C894="","",COUNTIF('Data R6'!J894,"&gt;0")+COUNTIF('Data R6'!L894,"&gt;0")+COUNTIF('Data R6'!N894,"&gt;0")+COUNTIF('Data R6'!P894,"&gt;0")+COUNTIF('Data R6'!R894,"&gt;0")+COUNTIF('Data R6'!T894,"&gt;0")+COUNTIF('Data R6'!V894,"&gt;0")+COUNTIF('Data R6'!X894,"&gt;0"))</f>
        <v/>
      </c>
      <c r="J5882">
        <f>IF('Data R6'!C894="","",IF((COUNTIF('Data R6'!K894,"&gt;0")+COUNTIF('Data R6'!M894,"&gt;0")+COUNTIF('Data R6'!O894,"&gt;0")+COUNTIF('Data R6'!Q894,"&gt;0")+COUNTIF('Data R6'!S894,"&gt;0")+COUNTIF('Data R6'!U894,"&gt;0")+COUNTIF('Data R6'!W894,"&gt;0")+COUNTIF('Data R6'!Y894,"&gt;0"))&gt;0,1,0))</f>
        <v/>
      </c>
      <c r="M5882" t="inlineStr">
        <is>
          <t>Data R</t>
        </is>
      </c>
    </row>
    <row r="5883">
      <c r="A5883" t="inlineStr">
        <is>
          <t>Regional 6</t>
        </is>
      </c>
      <c r="B5883">
        <f>IF('Data R6'!C895="","",'Data R6'!B895)</f>
        <v/>
      </c>
      <c r="C5883">
        <f>IF('Data R6'!C895="","",'Data R6'!C895)</f>
        <v/>
      </c>
      <c r="D5883">
        <f>IF('Data R6'!C895="","",'Data R6'!D895)</f>
        <v/>
      </c>
      <c r="E5883">
        <f>IF('Data R6'!C895="","",'Data R6'!E895)</f>
        <v/>
      </c>
      <c r="F5883">
        <f>IF('Data R6'!C895="","",'Data R6'!F895)</f>
        <v/>
      </c>
      <c r="G5883">
        <f>IF('Data R6'!C895="","",'Data R6'!AD895)</f>
        <v/>
      </c>
      <c r="H5883">
        <f>IF('Data R6'!C895="","",'Data R6'!AC895)</f>
        <v/>
      </c>
      <c r="I5883">
        <f>IF('Data R6'!C895="","",COUNTIF('Data R6'!J895,"&gt;0")+COUNTIF('Data R6'!L895,"&gt;0")+COUNTIF('Data R6'!N895,"&gt;0")+COUNTIF('Data R6'!P895,"&gt;0")+COUNTIF('Data R6'!R895,"&gt;0")+COUNTIF('Data R6'!T895,"&gt;0")+COUNTIF('Data R6'!V895,"&gt;0")+COUNTIF('Data R6'!X895,"&gt;0"))</f>
        <v/>
      </c>
      <c r="J5883">
        <f>IF('Data R6'!C895="","",IF((COUNTIF('Data R6'!K895,"&gt;0")+COUNTIF('Data R6'!M895,"&gt;0")+COUNTIF('Data R6'!O895,"&gt;0")+COUNTIF('Data R6'!Q895,"&gt;0")+COUNTIF('Data R6'!S895,"&gt;0")+COUNTIF('Data R6'!U895,"&gt;0")+COUNTIF('Data R6'!W895,"&gt;0")+COUNTIF('Data R6'!Y895,"&gt;0"))&gt;0,1,0))</f>
        <v/>
      </c>
      <c r="M5883" t="inlineStr">
        <is>
          <t>Data R</t>
        </is>
      </c>
    </row>
    <row r="5884">
      <c r="A5884" t="inlineStr">
        <is>
          <t>Regional 6</t>
        </is>
      </c>
      <c r="B5884">
        <f>IF('Data R6'!C896="","",'Data R6'!B896)</f>
        <v/>
      </c>
      <c r="C5884">
        <f>IF('Data R6'!C896="","",'Data R6'!C896)</f>
        <v/>
      </c>
      <c r="D5884">
        <f>IF('Data R6'!C896="","",'Data R6'!D896)</f>
        <v/>
      </c>
      <c r="E5884">
        <f>IF('Data R6'!C896="","",'Data R6'!E896)</f>
        <v/>
      </c>
      <c r="F5884">
        <f>IF('Data R6'!C896="","",'Data R6'!F896)</f>
        <v/>
      </c>
      <c r="G5884">
        <f>IF('Data R6'!C896="","",'Data R6'!AD896)</f>
        <v/>
      </c>
      <c r="H5884">
        <f>IF('Data R6'!C896="","",'Data R6'!AC896)</f>
        <v/>
      </c>
      <c r="I5884">
        <f>IF('Data R6'!C896="","",COUNTIF('Data R6'!J896,"&gt;0")+COUNTIF('Data R6'!L896,"&gt;0")+COUNTIF('Data R6'!N896,"&gt;0")+COUNTIF('Data R6'!P896,"&gt;0")+COUNTIF('Data R6'!R896,"&gt;0")+COUNTIF('Data R6'!T896,"&gt;0")+COUNTIF('Data R6'!V896,"&gt;0")+COUNTIF('Data R6'!X896,"&gt;0"))</f>
        <v/>
      </c>
      <c r="J5884">
        <f>IF('Data R6'!C896="","",IF((COUNTIF('Data R6'!K896,"&gt;0")+COUNTIF('Data R6'!M896,"&gt;0")+COUNTIF('Data R6'!O896,"&gt;0")+COUNTIF('Data R6'!Q896,"&gt;0")+COUNTIF('Data R6'!S896,"&gt;0")+COUNTIF('Data R6'!U896,"&gt;0")+COUNTIF('Data R6'!W896,"&gt;0")+COUNTIF('Data R6'!Y896,"&gt;0"))&gt;0,1,0))</f>
        <v/>
      </c>
      <c r="M5884" t="inlineStr">
        <is>
          <t>Data R</t>
        </is>
      </c>
    </row>
    <row r="5885">
      <c r="A5885" t="inlineStr">
        <is>
          <t>Regional 6</t>
        </is>
      </c>
      <c r="B5885">
        <f>IF('Data R6'!C897="","",'Data R6'!B897)</f>
        <v/>
      </c>
      <c r="C5885">
        <f>IF('Data R6'!C897="","",'Data R6'!C897)</f>
        <v/>
      </c>
      <c r="D5885">
        <f>IF('Data R6'!C897="","",'Data R6'!D897)</f>
        <v/>
      </c>
      <c r="E5885">
        <f>IF('Data R6'!C897="","",'Data R6'!E897)</f>
        <v/>
      </c>
      <c r="F5885">
        <f>IF('Data R6'!C897="","",'Data R6'!F897)</f>
        <v/>
      </c>
      <c r="G5885">
        <f>IF('Data R6'!C897="","",'Data R6'!AD897)</f>
        <v/>
      </c>
      <c r="H5885">
        <f>IF('Data R6'!C897="","",'Data R6'!AC897)</f>
        <v/>
      </c>
      <c r="I5885">
        <f>IF('Data R6'!C897="","",COUNTIF('Data R6'!J897,"&gt;0")+COUNTIF('Data R6'!L897,"&gt;0")+COUNTIF('Data R6'!N897,"&gt;0")+COUNTIF('Data R6'!P897,"&gt;0")+COUNTIF('Data R6'!R897,"&gt;0")+COUNTIF('Data R6'!T897,"&gt;0")+COUNTIF('Data R6'!V897,"&gt;0")+COUNTIF('Data R6'!X897,"&gt;0"))</f>
        <v/>
      </c>
      <c r="J5885">
        <f>IF('Data R6'!C897="","",IF((COUNTIF('Data R6'!K897,"&gt;0")+COUNTIF('Data R6'!M897,"&gt;0")+COUNTIF('Data R6'!O897,"&gt;0")+COUNTIF('Data R6'!Q897,"&gt;0")+COUNTIF('Data R6'!S897,"&gt;0")+COUNTIF('Data R6'!U897,"&gt;0")+COUNTIF('Data R6'!W897,"&gt;0")+COUNTIF('Data R6'!Y897,"&gt;0"))&gt;0,1,0))</f>
        <v/>
      </c>
      <c r="M5885" t="inlineStr">
        <is>
          <t>Data R</t>
        </is>
      </c>
    </row>
    <row r="5886">
      <c r="A5886" t="inlineStr">
        <is>
          <t>Regional 6</t>
        </is>
      </c>
      <c r="B5886">
        <f>IF('Data R6'!C898="","",'Data R6'!B898)</f>
        <v/>
      </c>
      <c r="C5886">
        <f>IF('Data R6'!C898="","",'Data R6'!C898)</f>
        <v/>
      </c>
      <c r="D5886">
        <f>IF('Data R6'!C898="","",'Data R6'!D898)</f>
        <v/>
      </c>
      <c r="E5886">
        <f>IF('Data R6'!C898="","",'Data R6'!E898)</f>
        <v/>
      </c>
      <c r="F5886">
        <f>IF('Data R6'!C898="","",'Data R6'!F898)</f>
        <v/>
      </c>
      <c r="G5886">
        <f>IF('Data R6'!C898="","",'Data R6'!AD898)</f>
        <v/>
      </c>
      <c r="H5886">
        <f>IF('Data R6'!C898="","",'Data R6'!AC898)</f>
        <v/>
      </c>
      <c r="I5886">
        <f>IF('Data R6'!C898="","",COUNTIF('Data R6'!J898,"&gt;0")+COUNTIF('Data R6'!L898,"&gt;0")+COUNTIF('Data R6'!N898,"&gt;0")+COUNTIF('Data R6'!P898,"&gt;0")+COUNTIF('Data R6'!R898,"&gt;0")+COUNTIF('Data R6'!T898,"&gt;0")+COUNTIF('Data R6'!V898,"&gt;0")+COUNTIF('Data R6'!X898,"&gt;0"))</f>
        <v/>
      </c>
      <c r="J5886">
        <f>IF('Data R6'!C898="","",IF((COUNTIF('Data R6'!K898,"&gt;0")+COUNTIF('Data R6'!M898,"&gt;0")+COUNTIF('Data R6'!O898,"&gt;0")+COUNTIF('Data R6'!Q898,"&gt;0")+COUNTIF('Data R6'!S898,"&gt;0")+COUNTIF('Data R6'!U898,"&gt;0")+COUNTIF('Data R6'!W898,"&gt;0")+COUNTIF('Data R6'!Y898,"&gt;0"))&gt;0,1,0))</f>
        <v/>
      </c>
      <c r="M5886" t="inlineStr">
        <is>
          <t>Data R</t>
        </is>
      </c>
    </row>
    <row r="5887">
      <c r="A5887" t="inlineStr">
        <is>
          <t>Regional 6</t>
        </is>
      </c>
      <c r="B5887">
        <f>IF('Data R6'!C899="","",'Data R6'!B899)</f>
        <v/>
      </c>
      <c r="C5887">
        <f>IF('Data R6'!C899="","",'Data R6'!C899)</f>
        <v/>
      </c>
      <c r="D5887">
        <f>IF('Data R6'!C899="","",'Data R6'!D899)</f>
        <v/>
      </c>
      <c r="E5887">
        <f>IF('Data R6'!C899="","",'Data R6'!E899)</f>
        <v/>
      </c>
      <c r="F5887">
        <f>IF('Data R6'!C899="","",'Data R6'!F899)</f>
        <v/>
      </c>
      <c r="G5887">
        <f>IF('Data R6'!C899="","",'Data R6'!AD899)</f>
        <v/>
      </c>
      <c r="H5887">
        <f>IF('Data R6'!C899="","",'Data R6'!AC899)</f>
        <v/>
      </c>
      <c r="I5887">
        <f>IF('Data R6'!C899="","",COUNTIF('Data R6'!J899,"&gt;0")+COUNTIF('Data R6'!L899,"&gt;0")+COUNTIF('Data R6'!N899,"&gt;0")+COUNTIF('Data R6'!P899,"&gt;0")+COUNTIF('Data R6'!R899,"&gt;0")+COUNTIF('Data R6'!T899,"&gt;0")+COUNTIF('Data R6'!V899,"&gt;0")+COUNTIF('Data R6'!X899,"&gt;0"))</f>
        <v/>
      </c>
      <c r="J5887">
        <f>IF('Data R6'!C899="","",IF((COUNTIF('Data R6'!K899,"&gt;0")+COUNTIF('Data R6'!M899,"&gt;0")+COUNTIF('Data R6'!O899,"&gt;0")+COUNTIF('Data R6'!Q899,"&gt;0")+COUNTIF('Data R6'!S899,"&gt;0")+COUNTIF('Data R6'!U899,"&gt;0")+COUNTIF('Data R6'!W899,"&gt;0")+COUNTIF('Data R6'!Y899,"&gt;0"))&gt;0,1,0))</f>
        <v/>
      </c>
      <c r="M5887" t="inlineStr">
        <is>
          <t>Data R</t>
        </is>
      </c>
    </row>
    <row r="5888">
      <c r="A5888" t="inlineStr">
        <is>
          <t>Regional 6</t>
        </is>
      </c>
      <c r="B5888">
        <f>IF('Data R6'!C900="","",'Data R6'!B900)</f>
        <v/>
      </c>
      <c r="C5888">
        <f>IF('Data R6'!C900="","",'Data R6'!C900)</f>
        <v/>
      </c>
      <c r="D5888">
        <f>IF('Data R6'!C900="","",'Data R6'!D900)</f>
        <v/>
      </c>
      <c r="E5888">
        <f>IF('Data R6'!C900="","",'Data R6'!E900)</f>
        <v/>
      </c>
      <c r="F5888">
        <f>IF('Data R6'!C900="","",'Data R6'!F900)</f>
        <v/>
      </c>
      <c r="G5888">
        <f>IF('Data R6'!C900="","",'Data R6'!AD900)</f>
        <v/>
      </c>
      <c r="H5888">
        <f>IF('Data R6'!C900="","",'Data R6'!AC900)</f>
        <v/>
      </c>
      <c r="I5888">
        <f>IF('Data R6'!C900="","",COUNTIF('Data R6'!J900,"&gt;0")+COUNTIF('Data R6'!L900,"&gt;0")+COUNTIF('Data R6'!N900,"&gt;0")+COUNTIF('Data R6'!P900,"&gt;0")+COUNTIF('Data R6'!R900,"&gt;0")+COUNTIF('Data R6'!T900,"&gt;0")+COUNTIF('Data R6'!V900,"&gt;0")+COUNTIF('Data R6'!X900,"&gt;0"))</f>
        <v/>
      </c>
      <c r="J5888">
        <f>IF('Data R6'!C900="","",IF((COUNTIF('Data R6'!K900,"&gt;0")+COUNTIF('Data R6'!M900,"&gt;0")+COUNTIF('Data R6'!O900,"&gt;0")+COUNTIF('Data R6'!Q900,"&gt;0")+COUNTIF('Data R6'!S900,"&gt;0")+COUNTIF('Data R6'!U900,"&gt;0")+COUNTIF('Data R6'!W900,"&gt;0")+COUNTIF('Data R6'!Y900,"&gt;0"))&gt;0,1,0))</f>
        <v/>
      </c>
      <c r="M5888" t="inlineStr">
        <is>
          <t>Data R</t>
        </is>
      </c>
    </row>
    <row r="5889">
      <c r="A5889" t="inlineStr">
        <is>
          <t>Regional 6</t>
        </is>
      </c>
      <c r="B5889">
        <f>IF('Data R6'!C901="","",'Data R6'!B901)</f>
        <v/>
      </c>
      <c r="C5889">
        <f>IF('Data R6'!C901="","",'Data R6'!C901)</f>
        <v/>
      </c>
      <c r="D5889">
        <f>IF('Data R6'!C901="","",'Data R6'!D901)</f>
        <v/>
      </c>
      <c r="E5889">
        <f>IF('Data R6'!C901="","",'Data R6'!E901)</f>
        <v/>
      </c>
      <c r="F5889">
        <f>IF('Data R6'!C901="","",'Data R6'!F901)</f>
        <v/>
      </c>
      <c r="G5889">
        <f>IF('Data R6'!C901="","",'Data R6'!AD901)</f>
        <v/>
      </c>
      <c r="H5889">
        <f>IF('Data R6'!C901="","",'Data R6'!AC901)</f>
        <v/>
      </c>
      <c r="I5889">
        <f>IF('Data R6'!C901="","",COUNTIF('Data R6'!J901,"&gt;0")+COUNTIF('Data R6'!L901,"&gt;0")+COUNTIF('Data R6'!N901,"&gt;0")+COUNTIF('Data R6'!P901,"&gt;0")+COUNTIF('Data R6'!R901,"&gt;0")+COUNTIF('Data R6'!T901,"&gt;0")+COUNTIF('Data R6'!V901,"&gt;0")+COUNTIF('Data R6'!X901,"&gt;0"))</f>
        <v/>
      </c>
      <c r="J5889">
        <f>IF('Data R6'!C901="","",IF((COUNTIF('Data R6'!K901,"&gt;0")+COUNTIF('Data R6'!M901,"&gt;0")+COUNTIF('Data R6'!O901,"&gt;0")+COUNTIF('Data R6'!Q901,"&gt;0")+COUNTIF('Data R6'!S901,"&gt;0")+COUNTIF('Data R6'!U901,"&gt;0")+COUNTIF('Data R6'!W901,"&gt;0")+COUNTIF('Data R6'!Y901,"&gt;0"))&gt;0,1,0))</f>
        <v/>
      </c>
      <c r="M5889" t="inlineStr">
        <is>
          <t>Data R</t>
        </is>
      </c>
    </row>
    <row r="5890">
      <c r="A5890" t="inlineStr">
        <is>
          <t>Regional 6</t>
        </is>
      </c>
      <c r="B5890">
        <f>IF('Data R6'!C902="","",'Data R6'!B902)</f>
        <v/>
      </c>
      <c r="C5890">
        <f>IF('Data R6'!C902="","",'Data R6'!C902)</f>
        <v/>
      </c>
      <c r="D5890">
        <f>IF('Data R6'!C902="","",'Data R6'!D902)</f>
        <v/>
      </c>
      <c r="E5890">
        <f>IF('Data R6'!C902="","",'Data R6'!E902)</f>
        <v/>
      </c>
      <c r="F5890">
        <f>IF('Data R6'!C902="","",'Data R6'!F902)</f>
        <v/>
      </c>
      <c r="G5890">
        <f>IF('Data R6'!C902="","",'Data R6'!AD902)</f>
        <v/>
      </c>
      <c r="H5890">
        <f>IF('Data R6'!C902="","",'Data R6'!AC902)</f>
        <v/>
      </c>
      <c r="I5890">
        <f>IF('Data R6'!C902="","",COUNTIF('Data R6'!J902,"&gt;0")+COUNTIF('Data R6'!L902,"&gt;0")+COUNTIF('Data R6'!N902,"&gt;0")+COUNTIF('Data R6'!P902,"&gt;0")+COUNTIF('Data R6'!R902,"&gt;0")+COUNTIF('Data R6'!T902,"&gt;0")+COUNTIF('Data R6'!V902,"&gt;0")+COUNTIF('Data R6'!X902,"&gt;0"))</f>
        <v/>
      </c>
      <c r="J5890">
        <f>IF('Data R6'!C902="","",IF((COUNTIF('Data R6'!K902,"&gt;0")+COUNTIF('Data R6'!M902,"&gt;0")+COUNTIF('Data R6'!O902,"&gt;0")+COUNTIF('Data R6'!Q902,"&gt;0")+COUNTIF('Data R6'!S902,"&gt;0")+COUNTIF('Data R6'!U902,"&gt;0")+COUNTIF('Data R6'!W902,"&gt;0")+COUNTIF('Data R6'!Y902,"&gt;0"))&gt;0,1,0))</f>
        <v/>
      </c>
      <c r="M5890" t="inlineStr">
        <is>
          <t>Data R</t>
        </is>
      </c>
    </row>
    <row r="5891">
      <c r="A5891" t="inlineStr">
        <is>
          <t>Regional 6</t>
        </is>
      </c>
      <c r="B5891">
        <f>IF('Data R6'!C903="","",'Data R6'!B903)</f>
        <v/>
      </c>
      <c r="C5891">
        <f>IF('Data R6'!C903="","",'Data R6'!C903)</f>
        <v/>
      </c>
      <c r="D5891">
        <f>IF('Data R6'!C903="","",'Data R6'!D903)</f>
        <v/>
      </c>
      <c r="E5891">
        <f>IF('Data R6'!C903="","",'Data R6'!E903)</f>
        <v/>
      </c>
      <c r="F5891">
        <f>IF('Data R6'!C903="","",'Data R6'!F903)</f>
        <v/>
      </c>
      <c r="G5891">
        <f>IF('Data R6'!C903="","",'Data R6'!AD903)</f>
        <v/>
      </c>
      <c r="H5891">
        <f>IF('Data R6'!C903="","",'Data R6'!AC903)</f>
        <v/>
      </c>
      <c r="I5891">
        <f>IF('Data R6'!C903="","",COUNTIF('Data R6'!J903,"&gt;0")+COUNTIF('Data R6'!L903,"&gt;0")+COUNTIF('Data R6'!N903,"&gt;0")+COUNTIF('Data R6'!P903,"&gt;0")+COUNTIF('Data R6'!R903,"&gt;0")+COUNTIF('Data R6'!T903,"&gt;0")+COUNTIF('Data R6'!V903,"&gt;0")+COUNTIF('Data R6'!X903,"&gt;0"))</f>
        <v/>
      </c>
      <c r="J5891">
        <f>IF('Data R6'!C903="","",IF((COUNTIF('Data R6'!K903,"&gt;0")+COUNTIF('Data R6'!M903,"&gt;0")+COUNTIF('Data R6'!O903,"&gt;0")+COUNTIF('Data R6'!Q903,"&gt;0")+COUNTIF('Data R6'!S903,"&gt;0")+COUNTIF('Data R6'!U903,"&gt;0")+COUNTIF('Data R6'!W903,"&gt;0")+COUNTIF('Data R6'!Y903,"&gt;0"))&gt;0,1,0))</f>
        <v/>
      </c>
      <c r="M5891" t="inlineStr">
        <is>
          <t>Data R</t>
        </is>
      </c>
    </row>
    <row r="5892">
      <c r="A5892" t="inlineStr">
        <is>
          <t>Regional 6</t>
        </is>
      </c>
      <c r="B5892">
        <f>IF('Data R6'!C904="","",'Data R6'!B904)</f>
        <v/>
      </c>
      <c r="C5892">
        <f>IF('Data R6'!C904="","",'Data R6'!C904)</f>
        <v/>
      </c>
      <c r="D5892">
        <f>IF('Data R6'!C904="","",'Data R6'!D904)</f>
        <v/>
      </c>
      <c r="E5892">
        <f>IF('Data R6'!C904="","",'Data R6'!E904)</f>
        <v/>
      </c>
      <c r="F5892">
        <f>IF('Data R6'!C904="","",'Data R6'!F904)</f>
        <v/>
      </c>
      <c r="G5892">
        <f>IF('Data R6'!C904="","",'Data R6'!AD904)</f>
        <v/>
      </c>
      <c r="H5892">
        <f>IF('Data R6'!C904="","",'Data R6'!AC904)</f>
        <v/>
      </c>
      <c r="I5892">
        <f>IF('Data R6'!C904="","",COUNTIF('Data R6'!J904,"&gt;0")+COUNTIF('Data R6'!L904,"&gt;0")+COUNTIF('Data R6'!N904,"&gt;0")+COUNTIF('Data R6'!P904,"&gt;0")+COUNTIF('Data R6'!R904,"&gt;0")+COUNTIF('Data R6'!T904,"&gt;0")+COUNTIF('Data R6'!V904,"&gt;0")+COUNTIF('Data R6'!X904,"&gt;0"))</f>
        <v/>
      </c>
      <c r="J5892">
        <f>IF('Data R6'!C904="","",IF((COUNTIF('Data R6'!K904,"&gt;0")+COUNTIF('Data R6'!M904,"&gt;0")+COUNTIF('Data R6'!O904,"&gt;0")+COUNTIF('Data R6'!Q904,"&gt;0")+COUNTIF('Data R6'!S904,"&gt;0")+COUNTIF('Data R6'!U904,"&gt;0")+COUNTIF('Data R6'!W904,"&gt;0")+COUNTIF('Data R6'!Y904,"&gt;0"))&gt;0,1,0))</f>
        <v/>
      </c>
      <c r="M5892" t="inlineStr">
        <is>
          <t>Data R</t>
        </is>
      </c>
    </row>
    <row r="5893">
      <c r="A5893" t="inlineStr">
        <is>
          <t>Regional 6</t>
        </is>
      </c>
      <c r="B5893">
        <f>IF('Data R6'!C905="","",'Data R6'!B905)</f>
        <v/>
      </c>
      <c r="C5893">
        <f>IF('Data R6'!C905="","",'Data R6'!C905)</f>
        <v/>
      </c>
      <c r="D5893">
        <f>IF('Data R6'!C905="","",'Data R6'!D905)</f>
        <v/>
      </c>
      <c r="E5893">
        <f>IF('Data R6'!C905="","",'Data R6'!E905)</f>
        <v/>
      </c>
      <c r="F5893">
        <f>IF('Data R6'!C905="","",'Data R6'!F905)</f>
        <v/>
      </c>
      <c r="G5893">
        <f>IF('Data R6'!C905="","",'Data R6'!AD905)</f>
        <v/>
      </c>
      <c r="H5893">
        <f>IF('Data R6'!C905="","",'Data R6'!AC905)</f>
        <v/>
      </c>
      <c r="I5893">
        <f>IF('Data R6'!C905="","",COUNTIF('Data R6'!J905,"&gt;0")+COUNTIF('Data R6'!L905,"&gt;0")+COUNTIF('Data R6'!N905,"&gt;0")+COUNTIF('Data R6'!P905,"&gt;0")+COUNTIF('Data R6'!R905,"&gt;0")+COUNTIF('Data R6'!T905,"&gt;0")+COUNTIF('Data R6'!V905,"&gt;0")+COUNTIF('Data R6'!X905,"&gt;0"))</f>
        <v/>
      </c>
      <c r="J5893">
        <f>IF('Data R6'!C905="","",IF((COUNTIF('Data R6'!K905,"&gt;0")+COUNTIF('Data R6'!M905,"&gt;0")+COUNTIF('Data R6'!O905,"&gt;0")+COUNTIF('Data R6'!Q905,"&gt;0")+COUNTIF('Data R6'!S905,"&gt;0")+COUNTIF('Data R6'!U905,"&gt;0")+COUNTIF('Data R6'!W905,"&gt;0")+COUNTIF('Data R6'!Y905,"&gt;0"))&gt;0,1,0))</f>
        <v/>
      </c>
      <c r="M5893" t="inlineStr">
        <is>
          <t>Data R</t>
        </is>
      </c>
    </row>
    <row r="5894">
      <c r="A5894" t="inlineStr">
        <is>
          <t>Regional 6</t>
        </is>
      </c>
      <c r="B5894">
        <f>IF('Data R6'!C906="","",'Data R6'!B906)</f>
        <v/>
      </c>
      <c r="C5894">
        <f>IF('Data R6'!C906="","",'Data R6'!C906)</f>
        <v/>
      </c>
      <c r="D5894">
        <f>IF('Data R6'!C906="","",'Data R6'!D906)</f>
        <v/>
      </c>
      <c r="E5894">
        <f>IF('Data R6'!C906="","",'Data R6'!E906)</f>
        <v/>
      </c>
      <c r="F5894">
        <f>IF('Data R6'!C906="","",'Data R6'!F906)</f>
        <v/>
      </c>
      <c r="G5894">
        <f>IF('Data R6'!C906="","",'Data R6'!AD906)</f>
        <v/>
      </c>
      <c r="H5894">
        <f>IF('Data R6'!C906="","",'Data R6'!AC906)</f>
        <v/>
      </c>
      <c r="I5894">
        <f>IF('Data R6'!C906="","",COUNTIF('Data R6'!J906,"&gt;0")+COUNTIF('Data R6'!L906,"&gt;0")+COUNTIF('Data R6'!N906,"&gt;0")+COUNTIF('Data R6'!P906,"&gt;0")+COUNTIF('Data R6'!R906,"&gt;0")+COUNTIF('Data R6'!T906,"&gt;0")+COUNTIF('Data R6'!V906,"&gt;0")+COUNTIF('Data R6'!X906,"&gt;0"))</f>
        <v/>
      </c>
      <c r="J5894">
        <f>IF('Data R6'!C906="","",IF((COUNTIF('Data R6'!K906,"&gt;0")+COUNTIF('Data R6'!M906,"&gt;0")+COUNTIF('Data R6'!O906,"&gt;0")+COUNTIF('Data R6'!Q906,"&gt;0")+COUNTIF('Data R6'!S906,"&gt;0")+COUNTIF('Data R6'!U906,"&gt;0")+COUNTIF('Data R6'!W906,"&gt;0")+COUNTIF('Data R6'!Y906,"&gt;0"))&gt;0,1,0))</f>
        <v/>
      </c>
      <c r="M5894" t="inlineStr">
        <is>
          <t>Data R</t>
        </is>
      </c>
    </row>
    <row r="5895">
      <c r="A5895" t="inlineStr">
        <is>
          <t>Regional 6</t>
        </is>
      </c>
      <c r="B5895">
        <f>IF('Data R6'!C907="","",'Data R6'!B907)</f>
        <v/>
      </c>
      <c r="C5895">
        <f>IF('Data R6'!C907="","",'Data R6'!C907)</f>
        <v/>
      </c>
      <c r="D5895">
        <f>IF('Data R6'!C907="","",'Data R6'!D907)</f>
        <v/>
      </c>
      <c r="E5895">
        <f>IF('Data R6'!C907="","",'Data R6'!E907)</f>
        <v/>
      </c>
      <c r="F5895">
        <f>IF('Data R6'!C907="","",'Data R6'!F907)</f>
        <v/>
      </c>
      <c r="G5895">
        <f>IF('Data R6'!C907="","",'Data R6'!AD907)</f>
        <v/>
      </c>
      <c r="H5895">
        <f>IF('Data R6'!C907="","",'Data R6'!AC907)</f>
        <v/>
      </c>
      <c r="I5895">
        <f>IF('Data R6'!C907="","",COUNTIF('Data R6'!J907,"&gt;0")+COUNTIF('Data R6'!L907,"&gt;0")+COUNTIF('Data R6'!N907,"&gt;0")+COUNTIF('Data R6'!P907,"&gt;0")+COUNTIF('Data R6'!R907,"&gt;0")+COUNTIF('Data R6'!T907,"&gt;0")+COUNTIF('Data R6'!V907,"&gt;0")+COUNTIF('Data R6'!X907,"&gt;0"))</f>
        <v/>
      </c>
      <c r="J5895">
        <f>IF('Data R6'!C907="","",IF((COUNTIF('Data R6'!K907,"&gt;0")+COUNTIF('Data R6'!M907,"&gt;0")+COUNTIF('Data R6'!O907,"&gt;0")+COUNTIF('Data R6'!Q907,"&gt;0")+COUNTIF('Data R6'!S907,"&gt;0")+COUNTIF('Data R6'!U907,"&gt;0")+COUNTIF('Data R6'!W907,"&gt;0")+COUNTIF('Data R6'!Y907,"&gt;0"))&gt;0,1,0))</f>
        <v/>
      </c>
      <c r="M5895" t="inlineStr">
        <is>
          <t>Data R</t>
        </is>
      </c>
    </row>
    <row r="5896">
      <c r="A5896" t="inlineStr">
        <is>
          <t>Regional 6</t>
        </is>
      </c>
      <c r="B5896">
        <f>IF('Data R6'!C908="","",'Data R6'!B908)</f>
        <v/>
      </c>
      <c r="C5896">
        <f>IF('Data R6'!C908="","",'Data R6'!C908)</f>
        <v/>
      </c>
      <c r="D5896">
        <f>IF('Data R6'!C908="","",'Data R6'!D908)</f>
        <v/>
      </c>
      <c r="E5896">
        <f>IF('Data R6'!C908="","",'Data R6'!E908)</f>
        <v/>
      </c>
      <c r="F5896">
        <f>IF('Data R6'!C908="","",'Data R6'!F908)</f>
        <v/>
      </c>
      <c r="G5896">
        <f>IF('Data R6'!C908="","",'Data R6'!AD908)</f>
        <v/>
      </c>
      <c r="H5896">
        <f>IF('Data R6'!C908="","",'Data R6'!AC908)</f>
        <v/>
      </c>
      <c r="I5896">
        <f>IF('Data R6'!C908="","",COUNTIF('Data R6'!J908,"&gt;0")+COUNTIF('Data R6'!L908,"&gt;0")+COUNTIF('Data R6'!N908,"&gt;0")+COUNTIF('Data R6'!P908,"&gt;0")+COUNTIF('Data R6'!R908,"&gt;0")+COUNTIF('Data R6'!T908,"&gt;0")+COUNTIF('Data R6'!V908,"&gt;0")+COUNTIF('Data R6'!X908,"&gt;0"))</f>
        <v/>
      </c>
      <c r="J5896">
        <f>IF('Data R6'!C908="","",IF((COUNTIF('Data R6'!K908,"&gt;0")+COUNTIF('Data R6'!M908,"&gt;0")+COUNTIF('Data R6'!O908,"&gt;0")+COUNTIF('Data R6'!Q908,"&gt;0")+COUNTIF('Data R6'!S908,"&gt;0")+COUNTIF('Data R6'!U908,"&gt;0")+COUNTIF('Data R6'!W908,"&gt;0")+COUNTIF('Data R6'!Y908,"&gt;0"))&gt;0,1,0))</f>
        <v/>
      </c>
      <c r="M5896" t="inlineStr">
        <is>
          <t>Data R</t>
        </is>
      </c>
    </row>
    <row r="5897">
      <c r="A5897" t="inlineStr">
        <is>
          <t>Regional 6</t>
        </is>
      </c>
      <c r="B5897">
        <f>IF('Data R6'!C909="","",'Data R6'!B909)</f>
        <v/>
      </c>
      <c r="C5897">
        <f>IF('Data R6'!C909="","",'Data R6'!C909)</f>
        <v/>
      </c>
      <c r="D5897">
        <f>IF('Data R6'!C909="","",'Data R6'!D909)</f>
        <v/>
      </c>
      <c r="E5897">
        <f>IF('Data R6'!C909="","",'Data R6'!E909)</f>
        <v/>
      </c>
      <c r="F5897">
        <f>IF('Data R6'!C909="","",'Data R6'!F909)</f>
        <v/>
      </c>
      <c r="G5897">
        <f>IF('Data R6'!C909="","",'Data R6'!AD909)</f>
        <v/>
      </c>
      <c r="H5897">
        <f>IF('Data R6'!C909="","",'Data R6'!AC909)</f>
        <v/>
      </c>
      <c r="I5897">
        <f>IF('Data R6'!C909="","",COUNTIF('Data R6'!J909,"&gt;0")+COUNTIF('Data R6'!L909,"&gt;0")+COUNTIF('Data R6'!N909,"&gt;0")+COUNTIF('Data R6'!P909,"&gt;0")+COUNTIF('Data R6'!R909,"&gt;0")+COUNTIF('Data R6'!T909,"&gt;0")+COUNTIF('Data R6'!V909,"&gt;0")+COUNTIF('Data R6'!X909,"&gt;0"))</f>
        <v/>
      </c>
      <c r="J5897">
        <f>IF('Data R6'!C909="","",IF((COUNTIF('Data R6'!K909,"&gt;0")+COUNTIF('Data R6'!M909,"&gt;0")+COUNTIF('Data R6'!O909,"&gt;0")+COUNTIF('Data R6'!Q909,"&gt;0")+COUNTIF('Data R6'!S909,"&gt;0")+COUNTIF('Data R6'!U909,"&gt;0")+COUNTIF('Data R6'!W909,"&gt;0")+COUNTIF('Data R6'!Y909,"&gt;0"))&gt;0,1,0))</f>
        <v/>
      </c>
      <c r="M5897" t="inlineStr">
        <is>
          <t>Data R</t>
        </is>
      </c>
    </row>
    <row r="5898">
      <c r="A5898" t="inlineStr">
        <is>
          <t>Regional 6</t>
        </is>
      </c>
      <c r="B5898">
        <f>IF('Data R6'!C910="","",'Data R6'!B910)</f>
        <v/>
      </c>
      <c r="C5898">
        <f>IF('Data R6'!C910="","",'Data R6'!C910)</f>
        <v/>
      </c>
      <c r="D5898">
        <f>IF('Data R6'!C910="","",'Data R6'!D910)</f>
        <v/>
      </c>
      <c r="E5898">
        <f>IF('Data R6'!C910="","",'Data R6'!E910)</f>
        <v/>
      </c>
      <c r="F5898">
        <f>IF('Data R6'!C910="","",'Data R6'!F910)</f>
        <v/>
      </c>
      <c r="G5898">
        <f>IF('Data R6'!C910="","",'Data R6'!AD910)</f>
        <v/>
      </c>
      <c r="H5898">
        <f>IF('Data R6'!C910="","",'Data R6'!AC910)</f>
        <v/>
      </c>
      <c r="I5898">
        <f>IF('Data R6'!C910="","",COUNTIF('Data R6'!J910,"&gt;0")+COUNTIF('Data R6'!L910,"&gt;0")+COUNTIF('Data R6'!N910,"&gt;0")+COUNTIF('Data R6'!P910,"&gt;0")+COUNTIF('Data R6'!R910,"&gt;0")+COUNTIF('Data R6'!T910,"&gt;0")+COUNTIF('Data R6'!V910,"&gt;0")+COUNTIF('Data R6'!X910,"&gt;0"))</f>
        <v/>
      </c>
      <c r="J5898">
        <f>IF('Data R6'!C910="","",IF((COUNTIF('Data R6'!K910,"&gt;0")+COUNTIF('Data R6'!M910,"&gt;0")+COUNTIF('Data R6'!O910,"&gt;0")+COUNTIF('Data R6'!Q910,"&gt;0")+COUNTIF('Data R6'!S910,"&gt;0")+COUNTIF('Data R6'!U910,"&gt;0")+COUNTIF('Data R6'!W910,"&gt;0")+COUNTIF('Data R6'!Y910,"&gt;0"))&gt;0,1,0))</f>
        <v/>
      </c>
      <c r="M5898" t="inlineStr">
        <is>
          <t>Data R</t>
        </is>
      </c>
    </row>
    <row r="5899">
      <c r="A5899" t="inlineStr">
        <is>
          <t>Regional 6</t>
        </is>
      </c>
      <c r="B5899">
        <f>IF('Data R6'!C911="","",'Data R6'!B911)</f>
        <v/>
      </c>
      <c r="C5899">
        <f>IF('Data R6'!C911="","",'Data R6'!C911)</f>
        <v/>
      </c>
      <c r="D5899">
        <f>IF('Data R6'!C911="","",'Data R6'!D911)</f>
        <v/>
      </c>
      <c r="E5899">
        <f>IF('Data R6'!C911="","",'Data R6'!E911)</f>
        <v/>
      </c>
      <c r="F5899">
        <f>IF('Data R6'!C911="","",'Data R6'!F911)</f>
        <v/>
      </c>
      <c r="G5899">
        <f>IF('Data R6'!C911="","",'Data R6'!AD911)</f>
        <v/>
      </c>
      <c r="H5899">
        <f>IF('Data R6'!C911="","",'Data R6'!AC911)</f>
        <v/>
      </c>
      <c r="I5899">
        <f>IF('Data R6'!C911="","",COUNTIF('Data R6'!J911,"&gt;0")+COUNTIF('Data R6'!L911,"&gt;0")+COUNTIF('Data R6'!N911,"&gt;0")+COUNTIF('Data R6'!P911,"&gt;0")+COUNTIF('Data R6'!R911,"&gt;0")+COUNTIF('Data R6'!T911,"&gt;0")+COUNTIF('Data R6'!V911,"&gt;0")+COUNTIF('Data R6'!X911,"&gt;0"))</f>
        <v/>
      </c>
      <c r="J5899">
        <f>IF('Data R6'!C911="","",IF((COUNTIF('Data R6'!K911,"&gt;0")+COUNTIF('Data R6'!M911,"&gt;0")+COUNTIF('Data R6'!O911,"&gt;0")+COUNTIF('Data R6'!Q911,"&gt;0")+COUNTIF('Data R6'!S911,"&gt;0")+COUNTIF('Data R6'!U911,"&gt;0")+COUNTIF('Data R6'!W911,"&gt;0")+COUNTIF('Data R6'!Y911,"&gt;0"))&gt;0,1,0))</f>
        <v/>
      </c>
      <c r="M5899" t="inlineStr">
        <is>
          <t>Data R</t>
        </is>
      </c>
    </row>
    <row r="5900">
      <c r="A5900" t="inlineStr">
        <is>
          <t>Regional 6</t>
        </is>
      </c>
      <c r="B5900">
        <f>IF('Data R6'!C912="","",'Data R6'!B912)</f>
        <v/>
      </c>
      <c r="C5900">
        <f>IF('Data R6'!C912="","",'Data R6'!C912)</f>
        <v/>
      </c>
      <c r="D5900">
        <f>IF('Data R6'!C912="","",'Data R6'!D912)</f>
        <v/>
      </c>
      <c r="E5900">
        <f>IF('Data R6'!C912="","",'Data R6'!E912)</f>
        <v/>
      </c>
      <c r="F5900">
        <f>IF('Data R6'!C912="","",'Data R6'!F912)</f>
        <v/>
      </c>
      <c r="G5900">
        <f>IF('Data R6'!C912="","",'Data R6'!AD912)</f>
        <v/>
      </c>
      <c r="H5900">
        <f>IF('Data R6'!C912="","",'Data R6'!AC912)</f>
        <v/>
      </c>
      <c r="I5900">
        <f>IF('Data R6'!C912="","",COUNTIF('Data R6'!J912,"&gt;0")+COUNTIF('Data R6'!L912,"&gt;0")+COUNTIF('Data R6'!N912,"&gt;0")+COUNTIF('Data R6'!P912,"&gt;0")+COUNTIF('Data R6'!R912,"&gt;0")+COUNTIF('Data R6'!T912,"&gt;0")+COUNTIF('Data R6'!V912,"&gt;0")+COUNTIF('Data R6'!X912,"&gt;0"))</f>
        <v/>
      </c>
      <c r="J5900">
        <f>IF('Data R6'!C912="","",IF((COUNTIF('Data R6'!K912,"&gt;0")+COUNTIF('Data R6'!M912,"&gt;0")+COUNTIF('Data R6'!O912,"&gt;0")+COUNTIF('Data R6'!Q912,"&gt;0")+COUNTIF('Data R6'!S912,"&gt;0")+COUNTIF('Data R6'!U912,"&gt;0")+COUNTIF('Data R6'!W912,"&gt;0")+COUNTIF('Data R6'!Y912,"&gt;0"))&gt;0,1,0))</f>
        <v/>
      </c>
      <c r="M5900" t="inlineStr">
        <is>
          <t>Data R</t>
        </is>
      </c>
    </row>
    <row r="5901">
      <c r="A5901" t="inlineStr">
        <is>
          <t>Regional 6</t>
        </is>
      </c>
      <c r="B5901">
        <f>IF('Data R6'!C913="","",'Data R6'!B913)</f>
        <v/>
      </c>
      <c r="C5901">
        <f>IF('Data R6'!C913="","",'Data R6'!C913)</f>
        <v/>
      </c>
      <c r="D5901">
        <f>IF('Data R6'!C913="","",'Data R6'!D913)</f>
        <v/>
      </c>
      <c r="E5901">
        <f>IF('Data R6'!C913="","",'Data R6'!E913)</f>
        <v/>
      </c>
      <c r="F5901">
        <f>IF('Data R6'!C913="","",'Data R6'!F913)</f>
        <v/>
      </c>
      <c r="G5901">
        <f>IF('Data R6'!C913="","",'Data R6'!AD913)</f>
        <v/>
      </c>
      <c r="H5901">
        <f>IF('Data R6'!C913="","",'Data R6'!AC913)</f>
        <v/>
      </c>
      <c r="I5901">
        <f>IF('Data R6'!C913="","",COUNTIF('Data R6'!J913,"&gt;0")+COUNTIF('Data R6'!L913,"&gt;0")+COUNTIF('Data R6'!N913,"&gt;0")+COUNTIF('Data R6'!P913,"&gt;0")+COUNTIF('Data R6'!R913,"&gt;0")+COUNTIF('Data R6'!T913,"&gt;0")+COUNTIF('Data R6'!V913,"&gt;0")+COUNTIF('Data R6'!X913,"&gt;0"))</f>
        <v/>
      </c>
      <c r="J5901">
        <f>IF('Data R6'!C913="","",IF((COUNTIF('Data R6'!K913,"&gt;0")+COUNTIF('Data R6'!M913,"&gt;0")+COUNTIF('Data R6'!O913,"&gt;0")+COUNTIF('Data R6'!Q913,"&gt;0")+COUNTIF('Data R6'!S913,"&gt;0")+COUNTIF('Data R6'!U913,"&gt;0")+COUNTIF('Data R6'!W913,"&gt;0")+COUNTIF('Data R6'!Y913,"&gt;0"))&gt;0,1,0))</f>
        <v/>
      </c>
      <c r="M5901" t="inlineStr">
        <is>
          <t>Data R</t>
        </is>
      </c>
    </row>
    <row r="5902">
      <c r="A5902" t="inlineStr">
        <is>
          <t>Regional 6</t>
        </is>
      </c>
      <c r="B5902">
        <f>IF('Data R6'!C914="","",'Data R6'!B914)</f>
        <v/>
      </c>
      <c r="C5902">
        <f>IF('Data R6'!C914="","",'Data R6'!C914)</f>
        <v/>
      </c>
      <c r="D5902">
        <f>IF('Data R6'!C914="","",'Data R6'!D914)</f>
        <v/>
      </c>
      <c r="E5902">
        <f>IF('Data R6'!C914="","",'Data R6'!E914)</f>
        <v/>
      </c>
      <c r="F5902">
        <f>IF('Data R6'!C914="","",'Data R6'!F914)</f>
        <v/>
      </c>
      <c r="G5902">
        <f>IF('Data R6'!C914="","",'Data R6'!AD914)</f>
        <v/>
      </c>
      <c r="H5902">
        <f>IF('Data R6'!C914="","",'Data R6'!AC914)</f>
        <v/>
      </c>
      <c r="I5902">
        <f>IF('Data R6'!C914="","",COUNTIF('Data R6'!J914,"&gt;0")+COUNTIF('Data R6'!L914,"&gt;0")+COUNTIF('Data R6'!N914,"&gt;0")+COUNTIF('Data R6'!P914,"&gt;0")+COUNTIF('Data R6'!R914,"&gt;0")+COUNTIF('Data R6'!T914,"&gt;0")+COUNTIF('Data R6'!V914,"&gt;0")+COUNTIF('Data R6'!X914,"&gt;0"))</f>
        <v/>
      </c>
      <c r="J5902">
        <f>IF('Data R6'!C914="","",IF((COUNTIF('Data R6'!K914,"&gt;0")+COUNTIF('Data R6'!M914,"&gt;0")+COUNTIF('Data R6'!O914,"&gt;0")+COUNTIF('Data R6'!Q914,"&gt;0")+COUNTIF('Data R6'!S914,"&gt;0")+COUNTIF('Data R6'!U914,"&gt;0")+COUNTIF('Data R6'!W914,"&gt;0")+COUNTIF('Data R6'!Y914,"&gt;0"))&gt;0,1,0))</f>
        <v/>
      </c>
      <c r="M5902" t="inlineStr">
        <is>
          <t>Data R</t>
        </is>
      </c>
    </row>
    <row r="5903">
      <c r="A5903" t="inlineStr">
        <is>
          <t>Regional 6</t>
        </is>
      </c>
      <c r="B5903">
        <f>IF('Data R6'!C915="","",'Data R6'!B915)</f>
        <v/>
      </c>
      <c r="C5903">
        <f>IF('Data R6'!C915="","",'Data R6'!C915)</f>
        <v/>
      </c>
      <c r="D5903">
        <f>IF('Data R6'!C915="","",'Data R6'!D915)</f>
        <v/>
      </c>
      <c r="E5903">
        <f>IF('Data R6'!C915="","",'Data R6'!E915)</f>
        <v/>
      </c>
      <c r="F5903">
        <f>IF('Data R6'!C915="","",'Data R6'!F915)</f>
        <v/>
      </c>
      <c r="G5903">
        <f>IF('Data R6'!C915="","",'Data R6'!AD915)</f>
        <v/>
      </c>
      <c r="H5903">
        <f>IF('Data R6'!C915="","",'Data R6'!AC915)</f>
        <v/>
      </c>
      <c r="I5903">
        <f>IF('Data R6'!C915="","",COUNTIF('Data R6'!J915,"&gt;0")+COUNTIF('Data R6'!L915,"&gt;0")+COUNTIF('Data R6'!N915,"&gt;0")+COUNTIF('Data R6'!P915,"&gt;0")+COUNTIF('Data R6'!R915,"&gt;0")+COUNTIF('Data R6'!T915,"&gt;0")+COUNTIF('Data R6'!V915,"&gt;0")+COUNTIF('Data R6'!X915,"&gt;0"))</f>
        <v/>
      </c>
      <c r="J5903">
        <f>IF('Data R6'!C915="","",IF((COUNTIF('Data R6'!K915,"&gt;0")+COUNTIF('Data R6'!M915,"&gt;0")+COUNTIF('Data R6'!O915,"&gt;0")+COUNTIF('Data R6'!Q915,"&gt;0")+COUNTIF('Data R6'!S915,"&gt;0")+COUNTIF('Data R6'!U915,"&gt;0")+COUNTIF('Data R6'!W915,"&gt;0")+COUNTIF('Data R6'!Y915,"&gt;0"))&gt;0,1,0))</f>
        <v/>
      </c>
      <c r="M5903" t="inlineStr">
        <is>
          <t>Data R</t>
        </is>
      </c>
    </row>
    <row r="5904">
      <c r="A5904" t="inlineStr">
        <is>
          <t>Regional 6</t>
        </is>
      </c>
      <c r="B5904">
        <f>IF('Data R6'!C916="","",'Data R6'!B916)</f>
        <v/>
      </c>
      <c r="C5904">
        <f>IF('Data R6'!C916="","",'Data R6'!C916)</f>
        <v/>
      </c>
      <c r="D5904">
        <f>IF('Data R6'!C916="","",'Data R6'!D916)</f>
        <v/>
      </c>
      <c r="E5904">
        <f>IF('Data R6'!C916="","",'Data R6'!E916)</f>
        <v/>
      </c>
      <c r="F5904">
        <f>IF('Data R6'!C916="","",'Data R6'!F916)</f>
        <v/>
      </c>
      <c r="G5904">
        <f>IF('Data R6'!C916="","",'Data R6'!AD916)</f>
        <v/>
      </c>
      <c r="H5904">
        <f>IF('Data R6'!C916="","",'Data R6'!AC916)</f>
        <v/>
      </c>
      <c r="I5904">
        <f>IF('Data R6'!C916="","",COUNTIF('Data R6'!J916,"&gt;0")+COUNTIF('Data R6'!L916,"&gt;0")+COUNTIF('Data R6'!N916,"&gt;0")+COUNTIF('Data R6'!P916,"&gt;0")+COUNTIF('Data R6'!R916,"&gt;0")+COUNTIF('Data R6'!T916,"&gt;0")+COUNTIF('Data R6'!V916,"&gt;0")+COUNTIF('Data R6'!X916,"&gt;0"))</f>
        <v/>
      </c>
      <c r="J5904">
        <f>IF('Data R6'!C916="","",IF((COUNTIF('Data R6'!K916,"&gt;0")+COUNTIF('Data R6'!M916,"&gt;0")+COUNTIF('Data R6'!O916,"&gt;0")+COUNTIF('Data R6'!Q916,"&gt;0")+COUNTIF('Data R6'!S916,"&gt;0")+COUNTIF('Data R6'!U916,"&gt;0")+COUNTIF('Data R6'!W916,"&gt;0")+COUNTIF('Data R6'!Y916,"&gt;0"))&gt;0,1,0))</f>
        <v/>
      </c>
      <c r="M5904" t="inlineStr">
        <is>
          <t>Data R</t>
        </is>
      </c>
    </row>
    <row r="5905">
      <c r="A5905" t="inlineStr">
        <is>
          <t>Regional 6</t>
        </is>
      </c>
      <c r="B5905">
        <f>IF('Data R6'!C917="","",'Data R6'!B917)</f>
        <v/>
      </c>
      <c r="C5905">
        <f>IF('Data R6'!C917="","",'Data R6'!C917)</f>
        <v/>
      </c>
      <c r="D5905">
        <f>IF('Data R6'!C917="","",'Data R6'!D917)</f>
        <v/>
      </c>
      <c r="E5905">
        <f>IF('Data R6'!C917="","",'Data R6'!E917)</f>
        <v/>
      </c>
      <c r="F5905">
        <f>IF('Data R6'!C917="","",'Data R6'!F917)</f>
        <v/>
      </c>
      <c r="G5905">
        <f>IF('Data R6'!C917="","",'Data R6'!AD917)</f>
        <v/>
      </c>
      <c r="H5905">
        <f>IF('Data R6'!C917="","",'Data R6'!AC917)</f>
        <v/>
      </c>
      <c r="I5905">
        <f>IF('Data R6'!C917="","",COUNTIF('Data R6'!J917,"&gt;0")+COUNTIF('Data R6'!L917,"&gt;0")+COUNTIF('Data R6'!N917,"&gt;0")+COUNTIF('Data R6'!P917,"&gt;0")+COUNTIF('Data R6'!R917,"&gt;0")+COUNTIF('Data R6'!T917,"&gt;0")+COUNTIF('Data R6'!V917,"&gt;0")+COUNTIF('Data R6'!X917,"&gt;0"))</f>
        <v/>
      </c>
      <c r="J5905">
        <f>IF('Data R6'!C917="","",IF((COUNTIF('Data R6'!K917,"&gt;0")+COUNTIF('Data R6'!M917,"&gt;0")+COUNTIF('Data R6'!O917,"&gt;0")+COUNTIF('Data R6'!Q917,"&gt;0")+COUNTIF('Data R6'!S917,"&gt;0")+COUNTIF('Data R6'!U917,"&gt;0")+COUNTIF('Data R6'!W917,"&gt;0")+COUNTIF('Data R6'!Y917,"&gt;0"))&gt;0,1,0))</f>
        <v/>
      </c>
      <c r="M5905" t="inlineStr">
        <is>
          <t>Data R</t>
        </is>
      </c>
    </row>
    <row r="5906">
      <c r="A5906" t="inlineStr">
        <is>
          <t>Regional 6</t>
        </is>
      </c>
      <c r="B5906">
        <f>IF('Data R6'!C918="","",'Data R6'!B918)</f>
        <v/>
      </c>
      <c r="C5906">
        <f>IF('Data R6'!C918="","",'Data R6'!C918)</f>
        <v/>
      </c>
      <c r="D5906">
        <f>IF('Data R6'!C918="","",'Data R6'!D918)</f>
        <v/>
      </c>
      <c r="E5906">
        <f>IF('Data R6'!C918="","",'Data R6'!E918)</f>
        <v/>
      </c>
      <c r="F5906">
        <f>IF('Data R6'!C918="","",'Data R6'!F918)</f>
        <v/>
      </c>
      <c r="G5906">
        <f>IF('Data R6'!C918="","",'Data R6'!AD918)</f>
        <v/>
      </c>
      <c r="H5906">
        <f>IF('Data R6'!C918="","",'Data R6'!AC918)</f>
        <v/>
      </c>
      <c r="I5906">
        <f>IF('Data R6'!C918="","",COUNTIF('Data R6'!J918,"&gt;0")+COUNTIF('Data R6'!L918,"&gt;0")+COUNTIF('Data R6'!N918,"&gt;0")+COUNTIF('Data R6'!P918,"&gt;0")+COUNTIF('Data R6'!R918,"&gt;0")+COUNTIF('Data R6'!T918,"&gt;0")+COUNTIF('Data R6'!V918,"&gt;0")+COUNTIF('Data R6'!X918,"&gt;0"))</f>
        <v/>
      </c>
      <c r="J5906">
        <f>IF('Data R6'!C918="","",IF((COUNTIF('Data R6'!K918,"&gt;0")+COUNTIF('Data R6'!M918,"&gt;0")+COUNTIF('Data R6'!O918,"&gt;0")+COUNTIF('Data R6'!Q918,"&gt;0")+COUNTIF('Data R6'!S918,"&gt;0")+COUNTIF('Data R6'!U918,"&gt;0")+COUNTIF('Data R6'!W918,"&gt;0")+COUNTIF('Data R6'!Y918,"&gt;0"))&gt;0,1,0))</f>
        <v/>
      </c>
      <c r="M5906" t="inlineStr">
        <is>
          <t>Data R</t>
        </is>
      </c>
    </row>
    <row r="5907">
      <c r="A5907" t="inlineStr">
        <is>
          <t>Regional 6</t>
        </is>
      </c>
      <c r="B5907">
        <f>IF('Data R6'!C919="","",'Data R6'!B919)</f>
        <v/>
      </c>
      <c r="C5907">
        <f>IF('Data R6'!C919="","",'Data R6'!C919)</f>
        <v/>
      </c>
      <c r="D5907">
        <f>IF('Data R6'!C919="","",'Data R6'!D919)</f>
        <v/>
      </c>
      <c r="E5907">
        <f>IF('Data R6'!C919="","",'Data R6'!E919)</f>
        <v/>
      </c>
      <c r="F5907">
        <f>IF('Data R6'!C919="","",'Data R6'!F919)</f>
        <v/>
      </c>
      <c r="G5907">
        <f>IF('Data R6'!C919="","",'Data R6'!AD919)</f>
        <v/>
      </c>
      <c r="H5907">
        <f>IF('Data R6'!C919="","",'Data R6'!AC919)</f>
        <v/>
      </c>
      <c r="I5907">
        <f>IF('Data R6'!C919="","",COUNTIF('Data R6'!J919,"&gt;0")+COUNTIF('Data R6'!L919,"&gt;0")+COUNTIF('Data R6'!N919,"&gt;0")+COUNTIF('Data R6'!P919,"&gt;0")+COUNTIF('Data R6'!R919,"&gt;0")+COUNTIF('Data R6'!T919,"&gt;0")+COUNTIF('Data R6'!V919,"&gt;0")+COUNTIF('Data R6'!X919,"&gt;0"))</f>
        <v/>
      </c>
      <c r="J5907">
        <f>IF('Data R6'!C919="","",IF((COUNTIF('Data R6'!K919,"&gt;0")+COUNTIF('Data R6'!M919,"&gt;0")+COUNTIF('Data R6'!O919,"&gt;0")+COUNTIF('Data R6'!Q919,"&gt;0")+COUNTIF('Data R6'!S919,"&gt;0")+COUNTIF('Data R6'!U919,"&gt;0")+COUNTIF('Data R6'!W919,"&gt;0")+COUNTIF('Data R6'!Y919,"&gt;0"))&gt;0,1,0))</f>
        <v/>
      </c>
      <c r="M5907" t="inlineStr">
        <is>
          <t>Data R</t>
        </is>
      </c>
    </row>
    <row r="5908">
      <c r="A5908" t="inlineStr">
        <is>
          <t>Regional 6</t>
        </is>
      </c>
      <c r="B5908">
        <f>IF('Data R6'!C920="","",'Data R6'!B920)</f>
        <v/>
      </c>
      <c r="C5908">
        <f>IF('Data R6'!C920="","",'Data R6'!C920)</f>
        <v/>
      </c>
      <c r="D5908">
        <f>IF('Data R6'!C920="","",'Data R6'!D920)</f>
        <v/>
      </c>
      <c r="E5908">
        <f>IF('Data R6'!C920="","",'Data R6'!E920)</f>
        <v/>
      </c>
      <c r="F5908">
        <f>IF('Data R6'!C920="","",'Data R6'!F920)</f>
        <v/>
      </c>
      <c r="G5908">
        <f>IF('Data R6'!C920="","",'Data R6'!AD920)</f>
        <v/>
      </c>
      <c r="H5908">
        <f>IF('Data R6'!C920="","",'Data R6'!AC920)</f>
        <v/>
      </c>
      <c r="I5908">
        <f>IF('Data R6'!C920="","",COUNTIF('Data R6'!J920,"&gt;0")+COUNTIF('Data R6'!L920,"&gt;0")+COUNTIF('Data R6'!N920,"&gt;0")+COUNTIF('Data R6'!P920,"&gt;0")+COUNTIF('Data R6'!R920,"&gt;0")+COUNTIF('Data R6'!T920,"&gt;0")+COUNTIF('Data R6'!V920,"&gt;0")+COUNTIF('Data R6'!X920,"&gt;0"))</f>
        <v/>
      </c>
      <c r="J5908">
        <f>IF('Data R6'!C920="","",IF((COUNTIF('Data R6'!K920,"&gt;0")+COUNTIF('Data R6'!M920,"&gt;0")+COUNTIF('Data R6'!O920,"&gt;0")+COUNTIF('Data R6'!Q920,"&gt;0")+COUNTIF('Data R6'!S920,"&gt;0")+COUNTIF('Data R6'!U920,"&gt;0")+COUNTIF('Data R6'!W920,"&gt;0")+COUNTIF('Data R6'!Y920,"&gt;0"))&gt;0,1,0))</f>
        <v/>
      </c>
      <c r="M5908" t="inlineStr">
        <is>
          <t>Data R</t>
        </is>
      </c>
    </row>
    <row r="5909">
      <c r="A5909" t="inlineStr">
        <is>
          <t>Regional 6</t>
        </is>
      </c>
      <c r="B5909">
        <f>IF('Data R6'!C921="","",'Data R6'!B921)</f>
        <v/>
      </c>
      <c r="C5909">
        <f>IF('Data R6'!C921="","",'Data R6'!C921)</f>
        <v/>
      </c>
      <c r="D5909">
        <f>IF('Data R6'!C921="","",'Data R6'!D921)</f>
        <v/>
      </c>
      <c r="E5909">
        <f>IF('Data R6'!C921="","",'Data R6'!E921)</f>
        <v/>
      </c>
      <c r="F5909">
        <f>IF('Data R6'!C921="","",'Data R6'!F921)</f>
        <v/>
      </c>
      <c r="G5909">
        <f>IF('Data R6'!C921="","",'Data R6'!AD921)</f>
        <v/>
      </c>
      <c r="H5909">
        <f>IF('Data R6'!C921="","",'Data R6'!AC921)</f>
        <v/>
      </c>
      <c r="I5909">
        <f>IF('Data R6'!C921="","",COUNTIF('Data R6'!J921,"&gt;0")+COUNTIF('Data R6'!L921,"&gt;0")+COUNTIF('Data R6'!N921,"&gt;0")+COUNTIF('Data R6'!P921,"&gt;0")+COUNTIF('Data R6'!R921,"&gt;0")+COUNTIF('Data R6'!T921,"&gt;0")+COUNTIF('Data R6'!V921,"&gt;0")+COUNTIF('Data R6'!X921,"&gt;0"))</f>
        <v/>
      </c>
      <c r="J5909">
        <f>IF('Data R6'!C921="","",IF((COUNTIF('Data R6'!K921,"&gt;0")+COUNTIF('Data R6'!M921,"&gt;0")+COUNTIF('Data R6'!O921,"&gt;0")+COUNTIF('Data R6'!Q921,"&gt;0")+COUNTIF('Data R6'!S921,"&gt;0")+COUNTIF('Data R6'!U921,"&gt;0")+COUNTIF('Data R6'!W921,"&gt;0")+COUNTIF('Data R6'!Y921,"&gt;0"))&gt;0,1,0))</f>
        <v/>
      </c>
      <c r="M5909" t="inlineStr">
        <is>
          <t>Data R</t>
        </is>
      </c>
    </row>
    <row r="5910">
      <c r="A5910" t="inlineStr">
        <is>
          <t>Regional 6</t>
        </is>
      </c>
      <c r="B5910">
        <f>IF('Data R6'!C922="","",'Data R6'!B922)</f>
        <v/>
      </c>
      <c r="C5910">
        <f>IF('Data R6'!C922="","",'Data R6'!C922)</f>
        <v/>
      </c>
      <c r="D5910">
        <f>IF('Data R6'!C922="","",'Data R6'!D922)</f>
        <v/>
      </c>
      <c r="E5910">
        <f>IF('Data R6'!C922="","",'Data R6'!E922)</f>
        <v/>
      </c>
      <c r="F5910">
        <f>IF('Data R6'!C922="","",'Data R6'!F922)</f>
        <v/>
      </c>
      <c r="G5910">
        <f>IF('Data R6'!C922="","",'Data R6'!AD922)</f>
        <v/>
      </c>
      <c r="H5910">
        <f>IF('Data R6'!C922="","",'Data R6'!AC922)</f>
        <v/>
      </c>
      <c r="I5910">
        <f>IF('Data R6'!C922="","",COUNTIF('Data R6'!J922,"&gt;0")+COUNTIF('Data R6'!L922,"&gt;0")+COUNTIF('Data R6'!N922,"&gt;0")+COUNTIF('Data R6'!P922,"&gt;0")+COUNTIF('Data R6'!R922,"&gt;0")+COUNTIF('Data R6'!T922,"&gt;0")+COUNTIF('Data R6'!V922,"&gt;0")+COUNTIF('Data R6'!X922,"&gt;0"))</f>
        <v/>
      </c>
      <c r="J5910">
        <f>IF('Data R6'!C922="","",IF((COUNTIF('Data R6'!K922,"&gt;0")+COUNTIF('Data R6'!M922,"&gt;0")+COUNTIF('Data R6'!O922,"&gt;0")+COUNTIF('Data R6'!Q922,"&gt;0")+COUNTIF('Data R6'!S922,"&gt;0")+COUNTIF('Data R6'!U922,"&gt;0")+COUNTIF('Data R6'!W922,"&gt;0")+COUNTIF('Data R6'!Y922,"&gt;0"))&gt;0,1,0))</f>
        <v/>
      </c>
      <c r="M5910" t="inlineStr">
        <is>
          <t>Data R</t>
        </is>
      </c>
    </row>
    <row r="5911">
      <c r="A5911" t="inlineStr">
        <is>
          <t>Regional 6</t>
        </is>
      </c>
      <c r="B5911">
        <f>IF('Data R6'!C923="","",'Data R6'!B923)</f>
        <v/>
      </c>
      <c r="C5911">
        <f>IF('Data R6'!C923="","",'Data R6'!C923)</f>
        <v/>
      </c>
      <c r="D5911">
        <f>IF('Data R6'!C923="","",'Data R6'!D923)</f>
        <v/>
      </c>
      <c r="E5911">
        <f>IF('Data R6'!C923="","",'Data R6'!E923)</f>
        <v/>
      </c>
      <c r="F5911">
        <f>IF('Data R6'!C923="","",'Data R6'!F923)</f>
        <v/>
      </c>
      <c r="G5911">
        <f>IF('Data R6'!C923="","",'Data R6'!AD923)</f>
        <v/>
      </c>
      <c r="H5911">
        <f>IF('Data R6'!C923="","",'Data R6'!AC923)</f>
        <v/>
      </c>
      <c r="I5911">
        <f>IF('Data R6'!C923="","",COUNTIF('Data R6'!J923,"&gt;0")+COUNTIF('Data R6'!L923,"&gt;0")+COUNTIF('Data R6'!N923,"&gt;0")+COUNTIF('Data R6'!P923,"&gt;0")+COUNTIF('Data R6'!R923,"&gt;0")+COUNTIF('Data R6'!T923,"&gt;0")+COUNTIF('Data R6'!V923,"&gt;0")+COUNTIF('Data R6'!X923,"&gt;0"))</f>
        <v/>
      </c>
      <c r="J5911">
        <f>IF('Data R6'!C923="","",IF((COUNTIF('Data R6'!K923,"&gt;0")+COUNTIF('Data R6'!M923,"&gt;0")+COUNTIF('Data R6'!O923,"&gt;0")+COUNTIF('Data R6'!Q923,"&gt;0")+COUNTIF('Data R6'!S923,"&gt;0")+COUNTIF('Data R6'!U923,"&gt;0")+COUNTIF('Data R6'!W923,"&gt;0")+COUNTIF('Data R6'!Y923,"&gt;0"))&gt;0,1,0))</f>
        <v/>
      </c>
      <c r="M5911" t="inlineStr">
        <is>
          <t>Data R</t>
        </is>
      </c>
    </row>
    <row r="5912">
      <c r="A5912" t="inlineStr">
        <is>
          <t>Regional 6</t>
        </is>
      </c>
      <c r="B5912">
        <f>IF('Data R6'!C924="","",'Data R6'!B924)</f>
        <v/>
      </c>
      <c r="C5912">
        <f>IF('Data R6'!C924="","",'Data R6'!C924)</f>
        <v/>
      </c>
      <c r="D5912">
        <f>IF('Data R6'!C924="","",'Data R6'!D924)</f>
        <v/>
      </c>
      <c r="E5912">
        <f>IF('Data R6'!C924="","",'Data R6'!E924)</f>
        <v/>
      </c>
      <c r="F5912">
        <f>IF('Data R6'!C924="","",'Data R6'!F924)</f>
        <v/>
      </c>
      <c r="G5912">
        <f>IF('Data R6'!C924="","",'Data R6'!AD924)</f>
        <v/>
      </c>
      <c r="H5912">
        <f>IF('Data R6'!C924="","",'Data R6'!AC924)</f>
        <v/>
      </c>
      <c r="I5912">
        <f>IF('Data R6'!C924="","",COUNTIF('Data R6'!J924,"&gt;0")+COUNTIF('Data R6'!L924,"&gt;0")+COUNTIF('Data R6'!N924,"&gt;0")+COUNTIF('Data R6'!P924,"&gt;0")+COUNTIF('Data R6'!R924,"&gt;0")+COUNTIF('Data R6'!T924,"&gt;0")+COUNTIF('Data R6'!V924,"&gt;0")+COUNTIF('Data R6'!X924,"&gt;0"))</f>
        <v/>
      </c>
      <c r="J5912">
        <f>IF('Data R6'!C924="","",IF((COUNTIF('Data R6'!K924,"&gt;0")+COUNTIF('Data R6'!M924,"&gt;0")+COUNTIF('Data R6'!O924,"&gt;0")+COUNTIF('Data R6'!Q924,"&gt;0")+COUNTIF('Data R6'!S924,"&gt;0")+COUNTIF('Data R6'!U924,"&gt;0")+COUNTIF('Data R6'!W924,"&gt;0")+COUNTIF('Data R6'!Y924,"&gt;0"))&gt;0,1,0))</f>
        <v/>
      </c>
      <c r="M5912" t="inlineStr">
        <is>
          <t>Data R</t>
        </is>
      </c>
    </row>
    <row r="5913">
      <c r="A5913" t="inlineStr">
        <is>
          <t>Regional 6</t>
        </is>
      </c>
      <c r="B5913">
        <f>IF('Data R6'!C925="","",'Data R6'!B925)</f>
        <v/>
      </c>
      <c r="C5913">
        <f>IF('Data R6'!C925="","",'Data R6'!C925)</f>
        <v/>
      </c>
      <c r="D5913">
        <f>IF('Data R6'!C925="","",'Data R6'!D925)</f>
        <v/>
      </c>
      <c r="E5913">
        <f>IF('Data R6'!C925="","",'Data R6'!E925)</f>
        <v/>
      </c>
      <c r="F5913">
        <f>IF('Data R6'!C925="","",'Data R6'!F925)</f>
        <v/>
      </c>
      <c r="G5913">
        <f>IF('Data R6'!C925="","",'Data R6'!AD925)</f>
        <v/>
      </c>
      <c r="H5913">
        <f>IF('Data R6'!C925="","",'Data R6'!AC925)</f>
        <v/>
      </c>
      <c r="I5913">
        <f>IF('Data R6'!C925="","",COUNTIF('Data R6'!J925,"&gt;0")+COUNTIF('Data R6'!L925,"&gt;0")+COUNTIF('Data R6'!N925,"&gt;0")+COUNTIF('Data R6'!P925,"&gt;0")+COUNTIF('Data R6'!R925,"&gt;0")+COUNTIF('Data R6'!T925,"&gt;0")+COUNTIF('Data R6'!V925,"&gt;0")+COUNTIF('Data R6'!X925,"&gt;0"))</f>
        <v/>
      </c>
      <c r="J5913">
        <f>IF('Data R6'!C925="","",IF((COUNTIF('Data R6'!K925,"&gt;0")+COUNTIF('Data R6'!M925,"&gt;0")+COUNTIF('Data R6'!O925,"&gt;0")+COUNTIF('Data R6'!Q925,"&gt;0")+COUNTIF('Data R6'!S925,"&gt;0")+COUNTIF('Data R6'!U925,"&gt;0")+COUNTIF('Data R6'!W925,"&gt;0")+COUNTIF('Data R6'!Y925,"&gt;0"))&gt;0,1,0))</f>
        <v/>
      </c>
      <c r="M5913" t="inlineStr">
        <is>
          <t>Data R</t>
        </is>
      </c>
    </row>
    <row r="5914">
      <c r="A5914" t="inlineStr">
        <is>
          <t>Regional 6</t>
        </is>
      </c>
      <c r="B5914">
        <f>IF('Data R6'!C926="","",'Data R6'!B926)</f>
        <v/>
      </c>
      <c r="C5914">
        <f>IF('Data R6'!C926="","",'Data R6'!C926)</f>
        <v/>
      </c>
      <c r="D5914">
        <f>IF('Data R6'!C926="","",'Data R6'!D926)</f>
        <v/>
      </c>
      <c r="E5914">
        <f>IF('Data R6'!C926="","",'Data R6'!E926)</f>
        <v/>
      </c>
      <c r="F5914">
        <f>IF('Data R6'!C926="","",'Data R6'!F926)</f>
        <v/>
      </c>
      <c r="G5914">
        <f>IF('Data R6'!C926="","",'Data R6'!AD926)</f>
        <v/>
      </c>
      <c r="H5914">
        <f>IF('Data R6'!C926="","",'Data R6'!AC926)</f>
        <v/>
      </c>
      <c r="I5914">
        <f>IF('Data R6'!C926="","",COUNTIF('Data R6'!J926,"&gt;0")+COUNTIF('Data R6'!L926,"&gt;0")+COUNTIF('Data R6'!N926,"&gt;0")+COUNTIF('Data R6'!P926,"&gt;0")+COUNTIF('Data R6'!R926,"&gt;0")+COUNTIF('Data R6'!T926,"&gt;0")+COUNTIF('Data R6'!V926,"&gt;0")+COUNTIF('Data R6'!X926,"&gt;0"))</f>
        <v/>
      </c>
      <c r="J5914">
        <f>IF('Data R6'!C926="","",IF((COUNTIF('Data R6'!K926,"&gt;0")+COUNTIF('Data R6'!M926,"&gt;0")+COUNTIF('Data R6'!O926,"&gt;0")+COUNTIF('Data R6'!Q926,"&gt;0")+COUNTIF('Data R6'!S926,"&gt;0")+COUNTIF('Data R6'!U926,"&gt;0")+COUNTIF('Data R6'!W926,"&gt;0")+COUNTIF('Data R6'!Y926,"&gt;0"))&gt;0,1,0))</f>
        <v/>
      </c>
      <c r="M5914" t="inlineStr">
        <is>
          <t>Data R</t>
        </is>
      </c>
    </row>
    <row r="5915">
      <c r="A5915" t="inlineStr">
        <is>
          <t>Regional 6</t>
        </is>
      </c>
      <c r="B5915">
        <f>IF('Data R6'!C927="","",'Data R6'!B927)</f>
        <v/>
      </c>
      <c r="C5915">
        <f>IF('Data R6'!C927="","",'Data R6'!C927)</f>
        <v/>
      </c>
      <c r="D5915">
        <f>IF('Data R6'!C927="","",'Data R6'!D927)</f>
        <v/>
      </c>
      <c r="E5915">
        <f>IF('Data R6'!C927="","",'Data R6'!E927)</f>
        <v/>
      </c>
      <c r="F5915">
        <f>IF('Data R6'!C927="","",'Data R6'!F927)</f>
        <v/>
      </c>
      <c r="G5915">
        <f>IF('Data R6'!C927="","",'Data R6'!AD927)</f>
        <v/>
      </c>
      <c r="H5915">
        <f>IF('Data R6'!C927="","",'Data R6'!AC927)</f>
        <v/>
      </c>
      <c r="I5915">
        <f>IF('Data R6'!C927="","",COUNTIF('Data R6'!J927,"&gt;0")+COUNTIF('Data R6'!L927,"&gt;0")+COUNTIF('Data R6'!N927,"&gt;0")+COUNTIF('Data R6'!P927,"&gt;0")+COUNTIF('Data R6'!R927,"&gt;0")+COUNTIF('Data R6'!T927,"&gt;0")+COUNTIF('Data R6'!V927,"&gt;0")+COUNTIF('Data R6'!X927,"&gt;0"))</f>
        <v/>
      </c>
      <c r="J5915">
        <f>IF('Data R6'!C927="","",IF((COUNTIF('Data R6'!K927,"&gt;0")+COUNTIF('Data R6'!M927,"&gt;0")+COUNTIF('Data R6'!O927,"&gt;0")+COUNTIF('Data R6'!Q927,"&gt;0")+COUNTIF('Data R6'!S927,"&gt;0")+COUNTIF('Data R6'!U927,"&gt;0")+COUNTIF('Data R6'!W927,"&gt;0")+COUNTIF('Data R6'!Y927,"&gt;0"))&gt;0,1,0))</f>
        <v/>
      </c>
      <c r="M5915" t="inlineStr">
        <is>
          <t>Data R</t>
        </is>
      </c>
    </row>
    <row r="5916">
      <c r="A5916" t="inlineStr">
        <is>
          <t>Regional 6</t>
        </is>
      </c>
      <c r="B5916">
        <f>IF('Data R6'!C928="","",'Data R6'!B928)</f>
        <v/>
      </c>
      <c r="C5916">
        <f>IF('Data R6'!C928="","",'Data R6'!C928)</f>
        <v/>
      </c>
      <c r="D5916">
        <f>IF('Data R6'!C928="","",'Data R6'!D928)</f>
        <v/>
      </c>
      <c r="E5916">
        <f>IF('Data R6'!C928="","",'Data R6'!E928)</f>
        <v/>
      </c>
      <c r="F5916">
        <f>IF('Data R6'!C928="","",'Data R6'!F928)</f>
        <v/>
      </c>
      <c r="G5916">
        <f>IF('Data R6'!C928="","",'Data R6'!AD928)</f>
        <v/>
      </c>
      <c r="H5916">
        <f>IF('Data R6'!C928="","",'Data R6'!AC928)</f>
        <v/>
      </c>
      <c r="I5916">
        <f>IF('Data R6'!C928="","",COUNTIF('Data R6'!J928,"&gt;0")+COUNTIF('Data R6'!L928,"&gt;0")+COUNTIF('Data R6'!N928,"&gt;0")+COUNTIF('Data R6'!P928,"&gt;0")+COUNTIF('Data R6'!R928,"&gt;0")+COUNTIF('Data R6'!T928,"&gt;0")+COUNTIF('Data R6'!V928,"&gt;0")+COUNTIF('Data R6'!X928,"&gt;0"))</f>
        <v/>
      </c>
      <c r="J5916">
        <f>IF('Data R6'!C928="","",IF((COUNTIF('Data R6'!K928,"&gt;0")+COUNTIF('Data R6'!M928,"&gt;0")+COUNTIF('Data R6'!O928,"&gt;0")+COUNTIF('Data R6'!Q928,"&gt;0")+COUNTIF('Data R6'!S928,"&gt;0")+COUNTIF('Data R6'!U928,"&gt;0")+COUNTIF('Data R6'!W928,"&gt;0")+COUNTIF('Data R6'!Y928,"&gt;0"))&gt;0,1,0))</f>
        <v/>
      </c>
      <c r="M5916" t="inlineStr">
        <is>
          <t>Data R</t>
        </is>
      </c>
    </row>
    <row r="5917">
      <c r="A5917" t="inlineStr">
        <is>
          <t>Regional 6</t>
        </is>
      </c>
      <c r="B5917">
        <f>IF('Data R6'!C929="","",'Data R6'!B929)</f>
        <v/>
      </c>
      <c r="C5917">
        <f>IF('Data R6'!C929="","",'Data R6'!C929)</f>
        <v/>
      </c>
      <c r="D5917">
        <f>IF('Data R6'!C929="","",'Data R6'!D929)</f>
        <v/>
      </c>
      <c r="E5917">
        <f>IF('Data R6'!C929="","",'Data R6'!E929)</f>
        <v/>
      </c>
      <c r="F5917">
        <f>IF('Data R6'!C929="","",'Data R6'!F929)</f>
        <v/>
      </c>
      <c r="G5917">
        <f>IF('Data R6'!C929="","",'Data R6'!AD929)</f>
        <v/>
      </c>
      <c r="H5917">
        <f>IF('Data R6'!C929="","",'Data R6'!AC929)</f>
        <v/>
      </c>
      <c r="I5917">
        <f>IF('Data R6'!C929="","",COUNTIF('Data R6'!J929,"&gt;0")+COUNTIF('Data R6'!L929,"&gt;0")+COUNTIF('Data R6'!N929,"&gt;0")+COUNTIF('Data R6'!P929,"&gt;0")+COUNTIF('Data R6'!R929,"&gt;0")+COUNTIF('Data R6'!T929,"&gt;0")+COUNTIF('Data R6'!V929,"&gt;0")+COUNTIF('Data R6'!X929,"&gt;0"))</f>
        <v/>
      </c>
      <c r="J5917">
        <f>IF('Data R6'!C929="","",IF((COUNTIF('Data R6'!K929,"&gt;0")+COUNTIF('Data R6'!M929,"&gt;0")+COUNTIF('Data R6'!O929,"&gt;0")+COUNTIF('Data R6'!Q929,"&gt;0")+COUNTIF('Data R6'!S929,"&gt;0")+COUNTIF('Data R6'!U929,"&gt;0")+COUNTIF('Data R6'!W929,"&gt;0")+COUNTIF('Data R6'!Y929,"&gt;0"))&gt;0,1,0))</f>
        <v/>
      </c>
      <c r="M5917" t="inlineStr">
        <is>
          <t>Data R</t>
        </is>
      </c>
    </row>
    <row r="5918">
      <c r="A5918" t="inlineStr">
        <is>
          <t>Regional 6</t>
        </is>
      </c>
      <c r="B5918">
        <f>IF('Data R6'!C930="","",'Data R6'!B930)</f>
        <v/>
      </c>
      <c r="C5918">
        <f>IF('Data R6'!C930="","",'Data R6'!C930)</f>
        <v/>
      </c>
      <c r="D5918">
        <f>IF('Data R6'!C930="","",'Data R6'!D930)</f>
        <v/>
      </c>
      <c r="E5918">
        <f>IF('Data R6'!C930="","",'Data R6'!E930)</f>
        <v/>
      </c>
      <c r="F5918">
        <f>IF('Data R6'!C930="","",'Data R6'!F930)</f>
        <v/>
      </c>
      <c r="G5918">
        <f>IF('Data R6'!C930="","",'Data R6'!AD930)</f>
        <v/>
      </c>
      <c r="H5918">
        <f>IF('Data R6'!C930="","",'Data R6'!AC930)</f>
        <v/>
      </c>
      <c r="I5918">
        <f>IF('Data R6'!C930="","",COUNTIF('Data R6'!J930,"&gt;0")+COUNTIF('Data R6'!L930,"&gt;0")+COUNTIF('Data R6'!N930,"&gt;0")+COUNTIF('Data R6'!P930,"&gt;0")+COUNTIF('Data R6'!R930,"&gt;0")+COUNTIF('Data R6'!T930,"&gt;0")+COUNTIF('Data R6'!V930,"&gt;0")+COUNTIF('Data R6'!X930,"&gt;0"))</f>
        <v/>
      </c>
      <c r="J5918">
        <f>IF('Data R6'!C930="","",IF((COUNTIF('Data R6'!K930,"&gt;0")+COUNTIF('Data R6'!M930,"&gt;0")+COUNTIF('Data R6'!O930,"&gt;0")+COUNTIF('Data R6'!Q930,"&gt;0")+COUNTIF('Data R6'!S930,"&gt;0")+COUNTIF('Data R6'!U930,"&gt;0")+COUNTIF('Data R6'!W930,"&gt;0")+COUNTIF('Data R6'!Y930,"&gt;0"))&gt;0,1,0))</f>
        <v/>
      </c>
      <c r="M5918" t="inlineStr">
        <is>
          <t>Data R</t>
        </is>
      </c>
    </row>
    <row r="5919">
      <c r="A5919" t="inlineStr">
        <is>
          <t>Regional 6</t>
        </is>
      </c>
      <c r="B5919">
        <f>IF('Data R6'!C931="","",'Data R6'!B931)</f>
        <v/>
      </c>
      <c r="C5919">
        <f>IF('Data R6'!C931="","",'Data R6'!C931)</f>
        <v/>
      </c>
      <c r="D5919">
        <f>IF('Data R6'!C931="","",'Data R6'!D931)</f>
        <v/>
      </c>
      <c r="E5919">
        <f>IF('Data R6'!C931="","",'Data R6'!E931)</f>
        <v/>
      </c>
      <c r="F5919">
        <f>IF('Data R6'!C931="","",'Data R6'!F931)</f>
        <v/>
      </c>
      <c r="G5919">
        <f>IF('Data R6'!C931="","",'Data R6'!AD931)</f>
        <v/>
      </c>
      <c r="H5919">
        <f>IF('Data R6'!C931="","",'Data R6'!AC931)</f>
        <v/>
      </c>
      <c r="I5919">
        <f>IF('Data R6'!C931="","",COUNTIF('Data R6'!J931,"&gt;0")+COUNTIF('Data R6'!L931,"&gt;0")+COUNTIF('Data R6'!N931,"&gt;0")+COUNTIF('Data R6'!P931,"&gt;0")+COUNTIF('Data R6'!R931,"&gt;0")+COUNTIF('Data R6'!T931,"&gt;0")+COUNTIF('Data R6'!V931,"&gt;0")+COUNTIF('Data R6'!X931,"&gt;0"))</f>
        <v/>
      </c>
      <c r="J5919">
        <f>IF('Data R6'!C931="","",IF((COUNTIF('Data R6'!K931,"&gt;0")+COUNTIF('Data R6'!M931,"&gt;0")+COUNTIF('Data R6'!O931,"&gt;0")+COUNTIF('Data R6'!Q931,"&gt;0")+COUNTIF('Data R6'!S931,"&gt;0")+COUNTIF('Data R6'!U931,"&gt;0")+COUNTIF('Data R6'!W931,"&gt;0")+COUNTIF('Data R6'!Y931,"&gt;0"))&gt;0,1,0))</f>
        <v/>
      </c>
      <c r="M5919" t="inlineStr">
        <is>
          <t>Data R</t>
        </is>
      </c>
    </row>
    <row r="5920">
      <c r="A5920" t="inlineStr">
        <is>
          <t>Regional 6</t>
        </is>
      </c>
      <c r="B5920">
        <f>IF('Data R6'!C932="","",'Data R6'!B932)</f>
        <v/>
      </c>
      <c r="C5920">
        <f>IF('Data R6'!C932="","",'Data R6'!C932)</f>
        <v/>
      </c>
      <c r="D5920">
        <f>IF('Data R6'!C932="","",'Data R6'!D932)</f>
        <v/>
      </c>
      <c r="E5920">
        <f>IF('Data R6'!C932="","",'Data R6'!E932)</f>
        <v/>
      </c>
      <c r="F5920">
        <f>IF('Data R6'!C932="","",'Data R6'!F932)</f>
        <v/>
      </c>
      <c r="G5920">
        <f>IF('Data R6'!C932="","",'Data R6'!AD932)</f>
        <v/>
      </c>
      <c r="H5920">
        <f>IF('Data R6'!C932="","",'Data R6'!AC932)</f>
        <v/>
      </c>
      <c r="I5920">
        <f>IF('Data R6'!C932="","",COUNTIF('Data R6'!J932,"&gt;0")+COUNTIF('Data R6'!L932,"&gt;0")+COUNTIF('Data R6'!N932,"&gt;0")+COUNTIF('Data R6'!P932,"&gt;0")+COUNTIF('Data R6'!R932,"&gt;0")+COUNTIF('Data R6'!T932,"&gt;0")+COUNTIF('Data R6'!V932,"&gt;0")+COUNTIF('Data R6'!X932,"&gt;0"))</f>
        <v/>
      </c>
      <c r="J5920">
        <f>IF('Data R6'!C932="","",IF((COUNTIF('Data R6'!K932,"&gt;0")+COUNTIF('Data R6'!M932,"&gt;0")+COUNTIF('Data R6'!O932,"&gt;0")+COUNTIF('Data R6'!Q932,"&gt;0")+COUNTIF('Data R6'!S932,"&gt;0")+COUNTIF('Data R6'!U932,"&gt;0")+COUNTIF('Data R6'!W932,"&gt;0")+COUNTIF('Data R6'!Y932,"&gt;0"))&gt;0,1,0))</f>
        <v/>
      </c>
      <c r="M5920" t="inlineStr">
        <is>
          <t>Data R</t>
        </is>
      </c>
    </row>
    <row r="5921">
      <c r="A5921" t="inlineStr">
        <is>
          <t>Regional 6</t>
        </is>
      </c>
      <c r="B5921">
        <f>IF('Data R6'!C933="","",'Data R6'!B933)</f>
        <v/>
      </c>
      <c r="C5921">
        <f>IF('Data R6'!C933="","",'Data R6'!C933)</f>
        <v/>
      </c>
      <c r="D5921">
        <f>IF('Data R6'!C933="","",'Data R6'!D933)</f>
        <v/>
      </c>
      <c r="E5921">
        <f>IF('Data R6'!C933="","",'Data R6'!E933)</f>
        <v/>
      </c>
      <c r="F5921">
        <f>IF('Data R6'!C933="","",'Data R6'!F933)</f>
        <v/>
      </c>
      <c r="G5921">
        <f>IF('Data R6'!C933="","",'Data R6'!AD933)</f>
        <v/>
      </c>
      <c r="H5921">
        <f>IF('Data R6'!C933="","",'Data R6'!AC933)</f>
        <v/>
      </c>
      <c r="I5921">
        <f>IF('Data R6'!C933="","",COUNTIF('Data R6'!J933,"&gt;0")+COUNTIF('Data R6'!L933,"&gt;0")+COUNTIF('Data R6'!N933,"&gt;0")+COUNTIF('Data R6'!P933,"&gt;0")+COUNTIF('Data R6'!R933,"&gt;0")+COUNTIF('Data R6'!T933,"&gt;0")+COUNTIF('Data R6'!V933,"&gt;0")+COUNTIF('Data R6'!X933,"&gt;0"))</f>
        <v/>
      </c>
      <c r="J5921">
        <f>IF('Data R6'!C933="","",IF((COUNTIF('Data R6'!K933,"&gt;0")+COUNTIF('Data R6'!M933,"&gt;0")+COUNTIF('Data R6'!O933,"&gt;0")+COUNTIF('Data R6'!Q933,"&gt;0")+COUNTIF('Data R6'!S933,"&gt;0")+COUNTIF('Data R6'!U933,"&gt;0")+COUNTIF('Data R6'!W933,"&gt;0")+COUNTIF('Data R6'!Y933,"&gt;0"))&gt;0,1,0))</f>
        <v/>
      </c>
      <c r="M5921" t="inlineStr">
        <is>
          <t>Data R</t>
        </is>
      </c>
    </row>
    <row r="5922">
      <c r="A5922" t="inlineStr">
        <is>
          <t>Regional 6</t>
        </is>
      </c>
      <c r="B5922">
        <f>IF('Data R6'!C934="","",'Data R6'!B934)</f>
        <v/>
      </c>
      <c r="C5922">
        <f>IF('Data R6'!C934="","",'Data R6'!C934)</f>
        <v/>
      </c>
      <c r="D5922">
        <f>IF('Data R6'!C934="","",'Data R6'!D934)</f>
        <v/>
      </c>
      <c r="E5922">
        <f>IF('Data R6'!C934="","",'Data R6'!E934)</f>
        <v/>
      </c>
      <c r="F5922">
        <f>IF('Data R6'!C934="","",'Data R6'!F934)</f>
        <v/>
      </c>
      <c r="G5922">
        <f>IF('Data R6'!C934="","",'Data R6'!AD934)</f>
        <v/>
      </c>
      <c r="H5922">
        <f>IF('Data R6'!C934="","",'Data R6'!AC934)</f>
        <v/>
      </c>
      <c r="I5922">
        <f>IF('Data R6'!C934="","",COUNTIF('Data R6'!J934,"&gt;0")+COUNTIF('Data R6'!L934,"&gt;0")+COUNTIF('Data R6'!N934,"&gt;0")+COUNTIF('Data R6'!P934,"&gt;0")+COUNTIF('Data R6'!R934,"&gt;0")+COUNTIF('Data R6'!T934,"&gt;0")+COUNTIF('Data R6'!V934,"&gt;0")+COUNTIF('Data R6'!X934,"&gt;0"))</f>
        <v/>
      </c>
      <c r="J5922">
        <f>IF('Data R6'!C934="","",IF((COUNTIF('Data R6'!K934,"&gt;0")+COUNTIF('Data R6'!M934,"&gt;0")+COUNTIF('Data R6'!O934,"&gt;0")+COUNTIF('Data R6'!Q934,"&gt;0")+COUNTIF('Data R6'!S934,"&gt;0")+COUNTIF('Data R6'!U934,"&gt;0")+COUNTIF('Data R6'!W934,"&gt;0")+COUNTIF('Data R6'!Y934,"&gt;0"))&gt;0,1,0))</f>
        <v/>
      </c>
      <c r="M5922" t="inlineStr">
        <is>
          <t>Data R</t>
        </is>
      </c>
    </row>
    <row r="5923">
      <c r="A5923" t="inlineStr">
        <is>
          <t>Regional 6</t>
        </is>
      </c>
      <c r="B5923">
        <f>IF('Data R6'!C935="","",'Data R6'!B935)</f>
        <v/>
      </c>
      <c r="C5923">
        <f>IF('Data R6'!C935="","",'Data R6'!C935)</f>
        <v/>
      </c>
      <c r="D5923">
        <f>IF('Data R6'!C935="","",'Data R6'!D935)</f>
        <v/>
      </c>
      <c r="E5923">
        <f>IF('Data R6'!C935="","",'Data R6'!E935)</f>
        <v/>
      </c>
      <c r="F5923">
        <f>IF('Data R6'!C935="","",'Data R6'!F935)</f>
        <v/>
      </c>
      <c r="G5923">
        <f>IF('Data R6'!C935="","",'Data R6'!AD935)</f>
        <v/>
      </c>
      <c r="H5923">
        <f>IF('Data R6'!C935="","",'Data R6'!AC935)</f>
        <v/>
      </c>
      <c r="I5923">
        <f>IF('Data R6'!C935="","",COUNTIF('Data R6'!J935,"&gt;0")+COUNTIF('Data R6'!L935,"&gt;0")+COUNTIF('Data R6'!N935,"&gt;0")+COUNTIF('Data R6'!P935,"&gt;0")+COUNTIF('Data R6'!R935,"&gt;0")+COUNTIF('Data R6'!T935,"&gt;0")+COUNTIF('Data R6'!V935,"&gt;0")+COUNTIF('Data R6'!X935,"&gt;0"))</f>
        <v/>
      </c>
      <c r="J5923">
        <f>IF('Data R6'!C935="","",IF((COUNTIF('Data R6'!K935,"&gt;0")+COUNTIF('Data R6'!M935,"&gt;0")+COUNTIF('Data R6'!O935,"&gt;0")+COUNTIF('Data R6'!Q935,"&gt;0")+COUNTIF('Data R6'!S935,"&gt;0")+COUNTIF('Data R6'!U935,"&gt;0")+COUNTIF('Data R6'!W935,"&gt;0")+COUNTIF('Data R6'!Y935,"&gt;0"))&gt;0,1,0))</f>
        <v/>
      </c>
      <c r="M5923" t="inlineStr">
        <is>
          <t>Data R</t>
        </is>
      </c>
    </row>
    <row r="5924">
      <c r="A5924" t="inlineStr">
        <is>
          <t>Regional 6</t>
        </is>
      </c>
      <c r="B5924">
        <f>IF('Data R6'!C936="","",'Data R6'!B936)</f>
        <v/>
      </c>
      <c r="C5924">
        <f>IF('Data R6'!C936="","",'Data R6'!C936)</f>
        <v/>
      </c>
      <c r="D5924">
        <f>IF('Data R6'!C936="","",'Data R6'!D936)</f>
        <v/>
      </c>
      <c r="E5924">
        <f>IF('Data R6'!C936="","",'Data R6'!E936)</f>
        <v/>
      </c>
      <c r="F5924">
        <f>IF('Data R6'!C936="","",'Data R6'!F936)</f>
        <v/>
      </c>
      <c r="G5924">
        <f>IF('Data R6'!C936="","",'Data R6'!AD936)</f>
        <v/>
      </c>
      <c r="H5924">
        <f>IF('Data R6'!C936="","",'Data R6'!AC936)</f>
        <v/>
      </c>
      <c r="I5924">
        <f>IF('Data R6'!C936="","",COUNTIF('Data R6'!J936,"&gt;0")+COUNTIF('Data R6'!L936,"&gt;0")+COUNTIF('Data R6'!N936,"&gt;0")+COUNTIF('Data R6'!P936,"&gt;0")+COUNTIF('Data R6'!R936,"&gt;0")+COUNTIF('Data R6'!T936,"&gt;0")+COUNTIF('Data R6'!V936,"&gt;0")+COUNTIF('Data R6'!X936,"&gt;0"))</f>
        <v/>
      </c>
      <c r="J5924">
        <f>IF('Data R6'!C936="","",IF((COUNTIF('Data R6'!K936,"&gt;0")+COUNTIF('Data R6'!M936,"&gt;0")+COUNTIF('Data R6'!O936,"&gt;0")+COUNTIF('Data R6'!Q936,"&gt;0")+COUNTIF('Data R6'!S936,"&gt;0")+COUNTIF('Data R6'!U936,"&gt;0")+COUNTIF('Data R6'!W936,"&gt;0")+COUNTIF('Data R6'!Y936,"&gt;0"))&gt;0,1,0))</f>
        <v/>
      </c>
      <c r="M5924" t="inlineStr">
        <is>
          <t>Data R</t>
        </is>
      </c>
    </row>
    <row r="5925">
      <c r="A5925" t="inlineStr">
        <is>
          <t>Regional 6</t>
        </is>
      </c>
      <c r="B5925">
        <f>IF('Data R6'!C937="","",'Data R6'!B937)</f>
        <v/>
      </c>
      <c r="C5925">
        <f>IF('Data R6'!C937="","",'Data R6'!C937)</f>
        <v/>
      </c>
      <c r="D5925">
        <f>IF('Data R6'!C937="","",'Data R6'!D937)</f>
        <v/>
      </c>
      <c r="E5925">
        <f>IF('Data R6'!C937="","",'Data R6'!E937)</f>
        <v/>
      </c>
      <c r="F5925">
        <f>IF('Data R6'!C937="","",'Data R6'!F937)</f>
        <v/>
      </c>
      <c r="G5925">
        <f>IF('Data R6'!C937="","",'Data R6'!AD937)</f>
        <v/>
      </c>
      <c r="H5925">
        <f>IF('Data R6'!C937="","",'Data R6'!AC937)</f>
        <v/>
      </c>
      <c r="I5925">
        <f>IF('Data R6'!C937="","",COUNTIF('Data R6'!J937,"&gt;0")+COUNTIF('Data R6'!L937,"&gt;0")+COUNTIF('Data R6'!N937,"&gt;0")+COUNTIF('Data R6'!P937,"&gt;0")+COUNTIF('Data R6'!R937,"&gt;0")+COUNTIF('Data R6'!T937,"&gt;0")+COUNTIF('Data R6'!V937,"&gt;0")+COUNTIF('Data R6'!X937,"&gt;0"))</f>
        <v/>
      </c>
      <c r="J5925">
        <f>IF('Data R6'!C937="","",IF((COUNTIF('Data R6'!K937,"&gt;0")+COUNTIF('Data R6'!M937,"&gt;0")+COUNTIF('Data R6'!O937,"&gt;0")+COUNTIF('Data R6'!Q937,"&gt;0")+COUNTIF('Data R6'!S937,"&gt;0")+COUNTIF('Data R6'!U937,"&gt;0")+COUNTIF('Data R6'!W937,"&gt;0")+COUNTIF('Data R6'!Y937,"&gt;0"))&gt;0,1,0))</f>
        <v/>
      </c>
      <c r="M5925" t="inlineStr">
        <is>
          <t>Data R</t>
        </is>
      </c>
    </row>
    <row r="5926">
      <c r="A5926" t="inlineStr">
        <is>
          <t>Regional 6</t>
        </is>
      </c>
      <c r="B5926">
        <f>IF('Data R6'!C938="","",'Data R6'!B938)</f>
        <v/>
      </c>
      <c r="C5926">
        <f>IF('Data R6'!C938="","",'Data R6'!C938)</f>
        <v/>
      </c>
      <c r="D5926">
        <f>IF('Data R6'!C938="","",'Data R6'!D938)</f>
        <v/>
      </c>
      <c r="E5926">
        <f>IF('Data R6'!C938="","",'Data R6'!E938)</f>
        <v/>
      </c>
      <c r="F5926">
        <f>IF('Data R6'!C938="","",'Data R6'!F938)</f>
        <v/>
      </c>
      <c r="G5926">
        <f>IF('Data R6'!C938="","",'Data R6'!AD938)</f>
        <v/>
      </c>
      <c r="H5926">
        <f>IF('Data R6'!C938="","",'Data R6'!AC938)</f>
        <v/>
      </c>
      <c r="I5926">
        <f>IF('Data R6'!C938="","",COUNTIF('Data R6'!J938,"&gt;0")+COUNTIF('Data R6'!L938,"&gt;0")+COUNTIF('Data R6'!N938,"&gt;0")+COUNTIF('Data R6'!P938,"&gt;0")+COUNTIF('Data R6'!R938,"&gt;0")+COUNTIF('Data R6'!T938,"&gt;0")+COUNTIF('Data R6'!V938,"&gt;0")+COUNTIF('Data R6'!X938,"&gt;0"))</f>
        <v/>
      </c>
      <c r="J5926">
        <f>IF('Data R6'!C938="","",IF((COUNTIF('Data R6'!K938,"&gt;0")+COUNTIF('Data R6'!M938,"&gt;0")+COUNTIF('Data R6'!O938,"&gt;0")+COUNTIF('Data R6'!Q938,"&gt;0")+COUNTIF('Data R6'!S938,"&gt;0")+COUNTIF('Data R6'!U938,"&gt;0")+COUNTIF('Data R6'!W938,"&gt;0")+COUNTIF('Data R6'!Y938,"&gt;0"))&gt;0,1,0))</f>
        <v/>
      </c>
      <c r="M5926" t="inlineStr">
        <is>
          <t>Data R</t>
        </is>
      </c>
    </row>
    <row r="5927">
      <c r="A5927" t="inlineStr">
        <is>
          <t>Regional 6</t>
        </is>
      </c>
      <c r="B5927">
        <f>IF('Data R6'!C939="","",'Data R6'!B939)</f>
        <v/>
      </c>
      <c r="C5927">
        <f>IF('Data R6'!C939="","",'Data R6'!C939)</f>
        <v/>
      </c>
      <c r="D5927">
        <f>IF('Data R6'!C939="","",'Data R6'!D939)</f>
        <v/>
      </c>
      <c r="E5927">
        <f>IF('Data R6'!C939="","",'Data R6'!E939)</f>
        <v/>
      </c>
      <c r="F5927">
        <f>IF('Data R6'!C939="","",'Data R6'!F939)</f>
        <v/>
      </c>
      <c r="G5927">
        <f>IF('Data R6'!C939="","",'Data R6'!AD939)</f>
        <v/>
      </c>
      <c r="H5927">
        <f>IF('Data R6'!C939="","",'Data R6'!AC939)</f>
        <v/>
      </c>
      <c r="I5927">
        <f>IF('Data R6'!C939="","",COUNTIF('Data R6'!J939,"&gt;0")+COUNTIF('Data R6'!L939,"&gt;0")+COUNTIF('Data R6'!N939,"&gt;0")+COUNTIF('Data R6'!P939,"&gt;0")+COUNTIF('Data R6'!R939,"&gt;0")+COUNTIF('Data R6'!T939,"&gt;0")+COUNTIF('Data R6'!V939,"&gt;0")+COUNTIF('Data R6'!X939,"&gt;0"))</f>
        <v/>
      </c>
      <c r="J5927">
        <f>IF('Data R6'!C939="","",IF((COUNTIF('Data R6'!K939,"&gt;0")+COUNTIF('Data R6'!M939,"&gt;0")+COUNTIF('Data R6'!O939,"&gt;0")+COUNTIF('Data R6'!Q939,"&gt;0")+COUNTIF('Data R6'!S939,"&gt;0")+COUNTIF('Data R6'!U939,"&gt;0")+COUNTIF('Data R6'!W939,"&gt;0")+COUNTIF('Data R6'!Y939,"&gt;0"))&gt;0,1,0))</f>
        <v/>
      </c>
      <c r="M5927" t="inlineStr">
        <is>
          <t>Data R</t>
        </is>
      </c>
    </row>
    <row r="5928">
      <c r="A5928" t="inlineStr">
        <is>
          <t>Regional 6</t>
        </is>
      </c>
      <c r="B5928">
        <f>IF('Data R6'!C940="","",'Data R6'!B940)</f>
        <v/>
      </c>
      <c r="C5928">
        <f>IF('Data R6'!C940="","",'Data R6'!C940)</f>
        <v/>
      </c>
      <c r="D5928">
        <f>IF('Data R6'!C940="","",'Data R6'!D940)</f>
        <v/>
      </c>
      <c r="E5928">
        <f>IF('Data R6'!C940="","",'Data R6'!E940)</f>
        <v/>
      </c>
      <c r="F5928">
        <f>IF('Data R6'!C940="","",'Data R6'!F940)</f>
        <v/>
      </c>
      <c r="G5928">
        <f>IF('Data R6'!C940="","",'Data R6'!AD940)</f>
        <v/>
      </c>
      <c r="H5928">
        <f>IF('Data R6'!C940="","",'Data R6'!AC940)</f>
        <v/>
      </c>
      <c r="I5928">
        <f>IF('Data R6'!C940="","",COUNTIF('Data R6'!J940,"&gt;0")+COUNTIF('Data R6'!L940,"&gt;0")+COUNTIF('Data R6'!N940,"&gt;0")+COUNTIF('Data R6'!P940,"&gt;0")+COUNTIF('Data R6'!R940,"&gt;0")+COUNTIF('Data R6'!T940,"&gt;0")+COUNTIF('Data R6'!V940,"&gt;0")+COUNTIF('Data R6'!X940,"&gt;0"))</f>
        <v/>
      </c>
      <c r="J5928">
        <f>IF('Data R6'!C940="","",IF((COUNTIF('Data R6'!K940,"&gt;0")+COUNTIF('Data R6'!M940,"&gt;0")+COUNTIF('Data R6'!O940,"&gt;0")+COUNTIF('Data R6'!Q940,"&gt;0")+COUNTIF('Data R6'!S940,"&gt;0")+COUNTIF('Data R6'!U940,"&gt;0")+COUNTIF('Data R6'!W940,"&gt;0")+COUNTIF('Data R6'!Y940,"&gt;0"))&gt;0,1,0))</f>
        <v/>
      </c>
      <c r="M5928" t="inlineStr">
        <is>
          <t>Data R</t>
        </is>
      </c>
    </row>
    <row r="5929">
      <c r="A5929" t="inlineStr">
        <is>
          <t>Regional 6</t>
        </is>
      </c>
      <c r="B5929">
        <f>IF('Data R6'!C941="","",'Data R6'!B941)</f>
        <v/>
      </c>
      <c r="C5929">
        <f>IF('Data R6'!C941="","",'Data R6'!C941)</f>
        <v/>
      </c>
      <c r="D5929">
        <f>IF('Data R6'!C941="","",'Data R6'!D941)</f>
        <v/>
      </c>
      <c r="E5929">
        <f>IF('Data R6'!C941="","",'Data R6'!E941)</f>
        <v/>
      </c>
      <c r="F5929">
        <f>IF('Data R6'!C941="","",'Data R6'!F941)</f>
        <v/>
      </c>
      <c r="G5929">
        <f>IF('Data R6'!C941="","",'Data R6'!AD941)</f>
        <v/>
      </c>
      <c r="H5929">
        <f>IF('Data R6'!C941="","",'Data R6'!AC941)</f>
        <v/>
      </c>
      <c r="I5929">
        <f>IF('Data R6'!C941="","",COUNTIF('Data R6'!J941,"&gt;0")+COUNTIF('Data R6'!L941,"&gt;0")+COUNTIF('Data R6'!N941,"&gt;0")+COUNTIF('Data R6'!P941,"&gt;0")+COUNTIF('Data R6'!R941,"&gt;0")+COUNTIF('Data R6'!T941,"&gt;0")+COUNTIF('Data R6'!V941,"&gt;0")+COUNTIF('Data R6'!X941,"&gt;0"))</f>
        <v/>
      </c>
      <c r="J5929">
        <f>IF('Data R6'!C941="","",IF((COUNTIF('Data R6'!K941,"&gt;0")+COUNTIF('Data R6'!M941,"&gt;0")+COUNTIF('Data R6'!O941,"&gt;0")+COUNTIF('Data R6'!Q941,"&gt;0")+COUNTIF('Data R6'!S941,"&gt;0")+COUNTIF('Data R6'!U941,"&gt;0")+COUNTIF('Data R6'!W941,"&gt;0")+COUNTIF('Data R6'!Y941,"&gt;0"))&gt;0,1,0))</f>
        <v/>
      </c>
      <c r="M5929" t="inlineStr">
        <is>
          <t>Data R</t>
        </is>
      </c>
    </row>
    <row r="5930">
      <c r="A5930" t="inlineStr">
        <is>
          <t>Regional 6</t>
        </is>
      </c>
      <c r="B5930">
        <f>IF('Data R6'!C942="","",'Data R6'!B942)</f>
        <v/>
      </c>
      <c r="C5930">
        <f>IF('Data R6'!C942="","",'Data R6'!C942)</f>
        <v/>
      </c>
      <c r="D5930">
        <f>IF('Data R6'!C942="","",'Data R6'!D942)</f>
        <v/>
      </c>
      <c r="E5930">
        <f>IF('Data R6'!C942="","",'Data R6'!E942)</f>
        <v/>
      </c>
      <c r="F5930">
        <f>IF('Data R6'!C942="","",'Data R6'!F942)</f>
        <v/>
      </c>
      <c r="G5930">
        <f>IF('Data R6'!C942="","",'Data R6'!AD942)</f>
        <v/>
      </c>
      <c r="H5930">
        <f>IF('Data R6'!C942="","",'Data R6'!AC942)</f>
        <v/>
      </c>
      <c r="I5930">
        <f>IF('Data R6'!C942="","",COUNTIF('Data R6'!J942,"&gt;0")+COUNTIF('Data R6'!L942,"&gt;0")+COUNTIF('Data R6'!N942,"&gt;0")+COUNTIF('Data R6'!P942,"&gt;0")+COUNTIF('Data R6'!R942,"&gt;0")+COUNTIF('Data R6'!T942,"&gt;0")+COUNTIF('Data R6'!V942,"&gt;0")+COUNTIF('Data R6'!X942,"&gt;0"))</f>
        <v/>
      </c>
      <c r="J5930">
        <f>IF('Data R6'!C942="","",IF((COUNTIF('Data R6'!K942,"&gt;0")+COUNTIF('Data R6'!M942,"&gt;0")+COUNTIF('Data R6'!O942,"&gt;0")+COUNTIF('Data R6'!Q942,"&gt;0")+COUNTIF('Data R6'!S942,"&gt;0")+COUNTIF('Data R6'!U942,"&gt;0")+COUNTIF('Data R6'!W942,"&gt;0")+COUNTIF('Data R6'!Y942,"&gt;0"))&gt;0,1,0))</f>
        <v/>
      </c>
      <c r="M5930" t="inlineStr">
        <is>
          <t>Data R</t>
        </is>
      </c>
    </row>
    <row r="5931">
      <c r="A5931" t="inlineStr">
        <is>
          <t>Regional 6</t>
        </is>
      </c>
      <c r="B5931">
        <f>IF('Data R6'!C943="","",'Data R6'!B943)</f>
        <v/>
      </c>
      <c r="C5931">
        <f>IF('Data R6'!C943="","",'Data R6'!C943)</f>
        <v/>
      </c>
      <c r="D5931">
        <f>IF('Data R6'!C943="","",'Data R6'!D943)</f>
        <v/>
      </c>
      <c r="E5931">
        <f>IF('Data R6'!C943="","",'Data R6'!E943)</f>
        <v/>
      </c>
      <c r="F5931">
        <f>IF('Data R6'!C943="","",'Data R6'!F943)</f>
        <v/>
      </c>
      <c r="G5931">
        <f>IF('Data R6'!C943="","",'Data R6'!AD943)</f>
        <v/>
      </c>
      <c r="H5931">
        <f>IF('Data R6'!C943="","",'Data R6'!AC943)</f>
        <v/>
      </c>
      <c r="I5931">
        <f>IF('Data R6'!C943="","",COUNTIF('Data R6'!J943,"&gt;0")+COUNTIF('Data R6'!L943,"&gt;0")+COUNTIF('Data R6'!N943,"&gt;0")+COUNTIF('Data R6'!P943,"&gt;0")+COUNTIF('Data R6'!R943,"&gt;0")+COUNTIF('Data R6'!T943,"&gt;0")+COUNTIF('Data R6'!V943,"&gt;0")+COUNTIF('Data R6'!X943,"&gt;0"))</f>
        <v/>
      </c>
      <c r="J5931">
        <f>IF('Data R6'!C943="","",IF((COUNTIF('Data R6'!K943,"&gt;0")+COUNTIF('Data R6'!M943,"&gt;0")+COUNTIF('Data R6'!O943,"&gt;0")+COUNTIF('Data R6'!Q943,"&gt;0")+COUNTIF('Data R6'!S943,"&gt;0")+COUNTIF('Data R6'!U943,"&gt;0")+COUNTIF('Data R6'!W943,"&gt;0")+COUNTIF('Data R6'!Y943,"&gt;0"))&gt;0,1,0))</f>
        <v/>
      </c>
      <c r="M5931" t="inlineStr">
        <is>
          <t>Data R</t>
        </is>
      </c>
    </row>
    <row r="5932">
      <c r="A5932" t="inlineStr">
        <is>
          <t>Regional 6</t>
        </is>
      </c>
      <c r="B5932">
        <f>IF('Data R6'!C944="","",'Data R6'!B944)</f>
        <v/>
      </c>
      <c r="C5932">
        <f>IF('Data R6'!C944="","",'Data R6'!C944)</f>
        <v/>
      </c>
      <c r="D5932">
        <f>IF('Data R6'!C944="","",'Data R6'!D944)</f>
        <v/>
      </c>
      <c r="E5932">
        <f>IF('Data R6'!C944="","",'Data R6'!E944)</f>
        <v/>
      </c>
      <c r="F5932">
        <f>IF('Data R6'!C944="","",'Data R6'!F944)</f>
        <v/>
      </c>
      <c r="G5932">
        <f>IF('Data R6'!C944="","",'Data R6'!AD944)</f>
        <v/>
      </c>
      <c r="H5932">
        <f>IF('Data R6'!C944="","",'Data R6'!AC944)</f>
        <v/>
      </c>
      <c r="I5932">
        <f>IF('Data R6'!C944="","",COUNTIF('Data R6'!J944,"&gt;0")+COUNTIF('Data R6'!L944,"&gt;0")+COUNTIF('Data R6'!N944,"&gt;0")+COUNTIF('Data R6'!P944,"&gt;0")+COUNTIF('Data R6'!R944,"&gt;0")+COUNTIF('Data R6'!T944,"&gt;0")+COUNTIF('Data R6'!V944,"&gt;0")+COUNTIF('Data R6'!X944,"&gt;0"))</f>
        <v/>
      </c>
      <c r="J5932">
        <f>IF('Data R6'!C944="","",IF((COUNTIF('Data R6'!K944,"&gt;0")+COUNTIF('Data R6'!M944,"&gt;0")+COUNTIF('Data R6'!O944,"&gt;0")+COUNTIF('Data R6'!Q944,"&gt;0")+COUNTIF('Data R6'!S944,"&gt;0")+COUNTIF('Data R6'!U944,"&gt;0")+COUNTIF('Data R6'!W944,"&gt;0")+COUNTIF('Data R6'!Y944,"&gt;0"))&gt;0,1,0))</f>
        <v/>
      </c>
      <c r="M5932" t="inlineStr">
        <is>
          <t>Data R</t>
        </is>
      </c>
    </row>
    <row r="5933">
      <c r="A5933" t="inlineStr">
        <is>
          <t>Regional 6</t>
        </is>
      </c>
      <c r="B5933">
        <f>IF('Data R6'!C945="","",'Data R6'!B945)</f>
        <v/>
      </c>
      <c r="C5933">
        <f>IF('Data R6'!C945="","",'Data R6'!C945)</f>
        <v/>
      </c>
      <c r="D5933">
        <f>IF('Data R6'!C945="","",'Data R6'!D945)</f>
        <v/>
      </c>
      <c r="E5933">
        <f>IF('Data R6'!C945="","",'Data R6'!E945)</f>
        <v/>
      </c>
      <c r="F5933">
        <f>IF('Data R6'!C945="","",'Data R6'!F945)</f>
        <v/>
      </c>
      <c r="G5933">
        <f>IF('Data R6'!C945="","",'Data R6'!AD945)</f>
        <v/>
      </c>
      <c r="H5933">
        <f>IF('Data R6'!C945="","",'Data R6'!AC945)</f>
        <v/>
      </c>
      <c r="I5933">
        <f>IF('Data R6'!C945="","",COUNTIF('Data R6'!J945,"&gt;0")+COUNTIF('Data R6'!L945,"&gt;0")+COUNTIF('Data R6'!N945,"&gt;0")+COUNTIF('Data R6'!P945,"&gt;0")+COUNTIF('Data R6'!R945,"&gt;0")+COUNTIF('Data R6'!T945,"&gt;0")+COUNTIF('Data R6'!V945,"&gt;0")+COUNTIF('Data R6'!X945,"&gt;0"))</f>
        <v/>
      </c>
      <c r="J5933">
        <f>IF('Data R6'!C945="","",IF((COUNTIF('Data R6'!K945,"&gt;0")+COUNTIF('Data R6'!M945,"&gt;0")+COUNTIF('Data R6'!O945,"&gt;0")+COUNTIF('Data R6'!Q945,"&gt;0")+COUNTIF('Data R6'!S945,"&gt;0")+COUNTIF('Data R6'!U945,"&gt;0")+COUNTIF('Data R6'!W945,"&gt;0")+COUNTIF('Data R6'!Y945,"&gt;0"))&gt;0,1,0))</f>
        <v/>
      </c>
      <c r="M5933" t="inlineStr">
        <is>
          <t>Data R</t>
        </is>
      </c>
    </row>
    <row r="5934">
      <c r="A5934" t="inlineStr">
        <is>
          <t>Regional 6</t>
        </is>
      </c>
      <c r="B5934">
        <f>IF('Data R6'!C946="","",'Data R6'!B946)</f>
        <v/>
      </c>
      <c r="C5934">
        <f>IF('Data R6'!C946="","",'Data R6'!C946)</f>
        <v/>
      </c>
      <c r="D5934">
        <f>IF('Data R6'!C946="","",'Data R6'!D946)</f>
        <v/>
      </c>
      <c r="E5934">
        <f>IF('Data R6'!C946="","",'Data R6'!E946)</f>
        <v/>
      </c>
      <c r="F5934">
        <f>IF('Data R6'!C946="","",'Data R6'!F946)</f>
        <v/>
      </c>
      <c r="G5934">
        <f>IF('Data R6'!C946="","",'Data R6'!AD946)</f>
        <v/>
      </c>
      <c r="H5934">
        <f>IF('Data R6'!C946="","",'Data R6'!AC946)</f>
        <v/>
      </c>
      <c r="I5934">
        <f>IF('Data R6'!C946="","",COUNTIF('Data R6'!J946,"&gt;0")+COUNTIF('Data R6'!L946,"&gt;0")+COUNTIF('Data R6'!N946,"&gt;0")+COUNTIF('Data R6'!P946,"&gt;0")+COUNTIF('Data R6'!R946,"&gt;0")+COUNTIF('Data R6'!T946,"&gt;0")+COUNTIF('Data R6'!V946,"&gt;0")+COUNTIF('Data R6'!X946,"&gt;0"))</f>
        <v/>
      </c>
      <c r="J5934">
        <f>IF('Data R6'!C946="","",IF((COUNTIF('Data R6'!K946,"&gt;0")+COUNTIF('Data R6'!M946,"&gt;0")+COUNTIF('Data R6'!O946,"&gt;0")+COUNTIF('Data R6'!Q946,"&gt;0")+COUNTIF('Data R6'!S946,"&gt;0")+COUNTIF('Data R6'!U946,"&gt;0")+COUNTIF('Data R6'!W946,"&gt;0")+COUNTIF('Data R6'!Y946,"&gt;0"))&gt;0,1,0))</f>
        <v/>
      </c>
      <c r="M5934" t="inlineStr">
        <is>
          <t>Data R</t>
        </is>
      </c>
    </row>
    <row r="5935">
      <c r="A5935" t="inlineStr">
        <is>
          <t>Regional 6</t>
        </is>
      </c>
      <c r="B5935">
        <f>IF('Data R6'!C947="","",'Data R6'!B947)</f>
        <v/>
      </c>
      <c r="C5935">
        <f>IF('Data R6'!C947="","",'Data R6'!C947)</f>
        <v/>
      </c>
      <c r="D5935">
        <f>IF('Data R6'!C947="","",'Data R6'!D947)</f>
        <v/>
      </c>
      <c r="E5935">
        <f>IF('Data R6'!C947="","",'Data R6'!E947)</f>
        <v/>
      </c>
      <c r="F5935">
        <f>IF('Data R6'!C947="","",'Data R6'!F947)</f>
        <v/>
      </c>
      <c r="G5935">
        <f>IF('Data R6'!C947="","",'Data R6'!AD947)</f>
        <v/>
      </c>
      <c r="H5935">
        <f>IF('Data R6'!C947="","",'Data R6'!AC947)</f>
        <v/>
      </c>
      <c r="I5935">
        <f>IF('Data R6'!C947="","",COUNTIF('Data R6'!J947,"&gt;0")+COUNTIF('Data R6'!L947,"&gt;0")+COUNTIF('Data R6'!N947,"&gt;0")+COUNTIF('Data R6'!P947,"&gt;0")+COUNTIF('Data R6'!R947,"&gt;0")+COUNTIF('Data R6'!T947,"&gt;0")+COUNTIF('Data R6'!V947,"&gt;0")+COUNTIF('Data R6'!X947,"&gt;0"))</f>
        <v/>
      </c>
      <c r="J5935">
        <f>IF('Data R6'!C947="","",IF((COUNTIF('Data R6'!K947,"&gt;0")+COUNTIF('Data R6'!M947,"&gt;0")+COUNTIF('Data R6'!O947,"&gt;0")+COUNTIF('Data R6'!Q947,"&gt;0")+COUNTIF('Data R6'!S947,"&gt;0")+COUNTIF('Data R6'!U947,"&gt;0")+COUNTIF('Data R6'!W947,"&gt;0")+COUNTIF('Data R6'!Y947,"&gt;0"))&gt;0,1,0))</f>
        <v/>
      </c>
      <c r="M5935" t="inlineStr">
        <is>
          <t>Data R</t>
        </is>
      </c>
    </row>
    <row r="5936">
      <c r="A5936" t="inlineStr">
        <is>
          <t>Regional 6</t>
        </is>
      </c>
      <c r="B5936">
        <f>IF('Data R6'!C948="","",'Data R6'!B948)</f>
        <v/>
      </c>
      <c r="C5936">
        <f>IF('Data R6'!C948="","",'Data R6'!C948)</f>
        <v/>
      </c>
      <c r="D5936">
        <f>IF('Data R6'!C948="","",'Data R6'!D948)</f>
        <v/>
      </c>
      <c r="E5936">
        <f>IF('Data R6'!C948="","",'Data R6'!E948)</f>
        <v/>
      </c>
      <c r="F5936">
        <f>IF('Data R6'!C948="","",'Data R6'!F948)</f>
        <v/>
      </c>
      <c r="G5936">
        <f>IF('Data R6'!C948="","",'Data R6'!AD948)</f>
        <v/>
      </c>
      <c r="H5936">
        <f>IF('Data R6'!C948="","",'Data R6'!AC948)</f>
        <v/>
      </c>
      <c r="I5936">
        <f>IF('Data R6'!C948="","",COUNTIF('Data R6'!J948,"&gt;0")+COUNTIF('Data R6'!L948,"&gt;0")+COUNTIF('Data R6'!N948,"&gt;0")+COUNTIF('Data R6'!P948,"&gt;0")+COUNTIF('Data R6'!R948,"&gt;0")+COUNTIF('Data R6'!T948,"&gt;0")+COUNTIF('Data R6'!V948,"&gt;0")+COUNTIF('Data R6'!X948,"&gt;0"))</f>
        <v/>
      </c>
      <c r="J5936">
        <f>IF('Data R6'!C948="","",IF((COUNTIF('Data R6'!K948,"&gt;0")+COUNTIF('Data R6'!M948,"&gt;0")+COUNTIF('Data R6'!O948,"&gt;0")+COUNTIF('Data R6'!Q948,"&gt;0")+COUNTIF('Data R6'!S948,"&gt;0")+COUNTIF('Data R6'!U948,"&gt;0")+COUNTIF('Data R6'!W948,"&gt;0")+COUNTIF('Data R6'!Y948,"&gt;0"))&gt;0,1,0))</f>
        <v/>
      </c>
      <c r="M5936" t="inlineStr">
        <is>
          <t>Data R</t>
        </is>
      </c>
    </row>
    <row r="5937">
      <c r="A5937" t="inlineStr">
        <is>
          <t>Regional 6</t>
        </is>
      </c>
      <c r="B5937">
        <f>IF('Data R6'!C949="","",'Data R6'!B949)</f>
        <v/>
      </c>
      <c r="C5937">
        <f>IF('Data R6'!C949="","",'Data R6'!C949)</f>
        <v/>
      </c>
      <c r="D5937">
        <f>IF('Data R6'!C949="","",'Data R6'!D949)</f>
        <v/>
      </c>
      <c r="E5937">
        <f>IF('Data R6'!C949="","",'Data R6'!E949)</f>
        <v/>
      </c>
      <c r="F5937">
        <f>IF('Data R6'!C949="","",'Data R6'!F949)</f>
        <v/>
      </c>
      <c r="G5937">
        <f>IF('Data R6'!C949="","",'Data R6'!AD949)</f>
        <v/>
      </c>
      <c r="H5937">
        <f>IF('Data R6'!C949="","",'Data R6'!AC949)</f>
        <v/>
      </c>
      <c r="I5937">
        <f>IF('Data R6'!C949="","",COUNTIF('Data R6'!J949,"&gt;0")+COUNTIF('Data R6'!L949,"&gt;0")+COUNTIF('Data R6'!N949,"&gt;0")+COUNTIF('Data R6'!P949,"&gt;0")+COUNTIF('Data R6'!R949,"&gt;0")+COUNTIF('Data R6'!T949,"&gt;0")+COUNTIF('Data R6'!V949,"&gt;0")+COUNTIF('Data R6'!X949,"&gt;0"))</f>
        <v/>
      </c>
      <c r="J5937">
        <f>IF('Data R6'!C949="","",IF((COUNTIF('Data R6'!K949,"&gt;0")+COUNTIF('Data R6'!M949,"&gt;0")+COUNTIF('Data R6'!O949,"&gt;0")+COUNTIF('Data R6'!Q949,"&gt;0")+COUNTIF('Data R6'!S949,"&gt;0")+COUNTIF('Data R6'!U949,"&gt;0")+COUNTIF('Data R6'!W949,"&gt;0")+COUNTIF('Data R6'!Y949,"&gt;0"))&gt;0,1,0))</f>
        <v/>
      </c>
      <c r="M5937" t="inlineStr">
        <is>
          <t>Data R</t>
        </is>
      </c>
    </row>
    <row r="5938">
      <c r="A5938" t="inlineStr">
        <is>
          <t>Regional 6</t>
        </is>
      </c>
      <c r="B5938">
        <f>IF('Data R6'!C950="","",'Data R6'!B950)</f>
        <v/>
      </c>
      <c r="C5938">
        <f>IF('Data R6'!C950="","",'Data R6'!C950)</f>
        <v/>
      </c>
      <c r="D5938">
        <f>IF('Data R6'!C950="","",'Data R6'!D950)</f>
        <v/>
      </c>
      <c r="E5938">
        <f>IF('Data R6'!C950="","",'Data R6'!E950)</f>
        <v/>
      </c>
      <c r="F5938">
        <f>IF('Data R6'!C950="","",'Data R6'!F950)</f>
        <v/>
      </c>
      <c r="G5938">
        <f>IF('Data R6'!C950="","",'Data R6'!AD950)</f>
        <v/>
      </c>
      <c r="H5938">
        <f>IF('Data R6'!C950="","",'Data R6'!AC950)</f>
        <v/>
      </c>
      <c r="I5938">
        <f>IF('Data R6'!C950="","",COUNTIF('Data R6'!J950,"&gt;0")+COUNTIF('Data R6'!L950,"&gt;0")+COUNTIF('Data R6'!N950,"&gt;0")+COUNTIF('Data R6'!P950,"&gt;0")+COUNTIF('Data R6'!R950,"&gt;0")+COUNTIF('Data R6'!T950,"&gt;0")+COUNTIF('Data R6'!V950,"&gt;0")+COUNTIF('Data R6'!X950,"&gt;0"))</f>
        <v/>
      </c>
      <c r="J5938">
        <f>IF('Data R6'!C950="","",IF((COUNTIF('Data R6'!K950,"&gt;0")+COUNTIF('Data R6'!M950,"&gt;0")+COUNTIF('Data R6'!O950,"&gt;0")+COUNTIF('Data R6'!Q950,"&gt;0")+COUNTIF('Data R6'!S950,"&gt;0")+COUNTIF('Data R6'!U950,"&gt;0")+COUNTIF('Data R6'!W950,"&gt;0")+COUNTIF('Data R6'!Y950,"&gt;0"))&gt;0,1,0))</f>
        <v/>
      </c>
      <c r="M5938" t="inlineStr">
        <is>
          <t>Data R</t>
        </is>
      </c>
    </row>
    <row r="5939">
      <c r="A5939" t="inlineStr">
        <is>
          <t>Regional 6</t>
        </is>
      </c>
      <c r="B5939">
        <f>IF('Data R6'!C951="","",'Data R6'!B951)</f>
        <v/>
      </c>
      <c r="C5939">
        <f>IF('Data R6'!C951="","",'Data R6'!C951)</f>
        <v/>
      </c>
      <c r="D5939">
        <f>IF('Data R6'!C951="","",'Data R6'!D951)</f>
        <v/>
      </c>
      <c r="E5939">
        <f>IF('Data R6'!C951="","",'Data R6'!E951)</f>
        <v/>
      </c>
      <c r="F5939">
        <f>IF('Data R6'!C951="","",'Data R6'!F951)</f>
        <v/>
      </c>
      <c r="G5939">
        <f>IF('Data R6'!C951="","",'Data R6'!AD951)</f>
        <v/>
      </c>
      <c r="H5939">
        <f>IF('Data R6'!C951="","",'Data R6'!AC951)</f>
        <v/>
      </c>
      <c r="I5939">
        <f>IF('Data R6'!C951="","",COUNTIF('Data R6'!J951,"&gt;0")+COUNTIF('Data R6'!L951,"&gt;0")+COUNTIF('Data R6'!N951,"&gt;0")+COUNTIF('Data R6'!P951,"&gt;0")+COUNTIF('Data R6'!R951,"&gt;0")+COUNTIF('Data R6'!T951,"&gt;0")+COUNTIF('Data R6'!V951,"&gt;0")+COUNTIF('Data R6'!X951,"&gt;0"))</f>
        <v/>
      </c>
      <c r="J5939">
        <f>IF('Data R6'!C951="","",IF((COUNTIF('Data R6'!K951,"&gt;0")+COUNTIF('Data R6'!M951,"&gt;0")+COUNTIF('Data R6'!O951,"&gt;0")+COUNTIF('Data R6'!Q951,"&gt;0")+COUNTIF('Data R6'!S951,"&gt;0")+COUNTIF('Data R6'!U951,"&gt;0")+COUNTIF('Data R6'!W951,"&gt;0")+COUNTIF('Data R6'!Y951,"&gt;0"))&gt;0,1,0))</f>
        <v/>
      </c>
      <c r="M5939" t="inlineStr">
        <is>
          <t>Data R</t>
        </is>
      </c>
    </row>
    <row r="5940">
      <c r="A5940" t="inlineStr">
        <is>
          <t>Regional 6</t>
        </is>
      </c>
      <c r="B5940">
        <f>IF('Data R6'!C952="","",'Data R6'!B952)</f>
        <v/>
      </c>
      <c r="C5940">
        <f>IF('Data R6'!C952="","",'Data R6'!C952)</f>
        <v/>
      </c>
      <c r="D5940">
        <f>IF('Data R6'!C952="","",'Data R6'!D952)</f>
        <v/>
      </c>
      <c r="E5940">
        <f>IF('Data R6'!C952="","",'Data R6'!E952)</f>
        <v/>
      </c>
      <c r="F5940">
        <f>IF('Data R6'!C952="","",'Data R6'!F952)</f>
        <v/>
      </c>
      <c r="G5940">
        <f>IF('Data R6'!C952="","",'Data R6'!AD952)</f>
        <v/>
      </c>
      <c r="H5940">
        <f>IF('Data R6'!C952="","",'Data R6'!AC952)</f>
        <v/>
      </c>
      <c r="I5940">
        <f>IF('Data R6'!C952="","",COUNTIF('Data R6'!J952,"&gt;0")+COUNTIF('Data R6'!L952,"&gt;0")+COUNTIF('Data R6'!N952,"&gt;0")+COUNTIF('Data R6'!P952,"&gt;0")+COUNTIF('Data R6'!R952,"&gt;0")+COUNTIF('Data R6'!T952,"&gt;0")+COUNTIF('Data R6'!V952,"&gt;0")+COUNTIF('Data R6'!X952,"&gt;0"))</f>
        <v/>
      </c>
      <c r="J5940">
        <f>IF('Data R6'!C952="","",IF((COUNTIF('Data R6'!K952,"&gt;0")+COUNTIF('Data R6'!M952,"&gt;0")+COUNTIF('Data R6'!O952,"&gt;0")+COUNTIF('Data R6'!Q952,"&gt;0")+COUNTIF('Data R6'!S952,"&gt;0")+COUNTIF('Data R6'!U952,"&gt;0")+COUNTIF('Data R6'!W952,"&gt;0")+COUNTIF('Data R6'!Y952,"&gt;0"))&gt;0,1,0))</f>
        <v/>
      </c>
      <c r="M5940" t="inlineStr">
        <is>
          <t>Data R</t>
        </is>
      </c>
    </row>
    <row r="5941">
      <c r="A5941" t="inlineStr">
        <is>
          <t>Regional 6</t>
        </is>
      </c>
      <c r="B5941">
        <f>IF('Data R6'!C953="","",'Data R6'!B953)</f>
        <v/>
      </c>
      <c r="C5941">
        <f>IF('Data R6'!C953="","",'Data R6'!C953)</f>
        <v/>
      </c>
      <c r="D5941">
        <f>IF('Data R6'!C953="","",'Data R6'!D953)</f>
        <v/>
      </c>
      <c r="E5941">
        <f>IF('Data R6'!C953="","",'Data R6'!E953)</f>
        <v/>
      </c>
      <c r="F5941">
        <f>IF('Data R6'!C953="","",'Data R6'!F953)</f>
        <v/>
      </c>
      <c r="G5941">
        <f>IF('Data R6'!C953="","",'Data R6'!AD953)</f>
        <v/>
      </c>
      <c r="H5941">
        <f>IF('Data R6'!C953="","",'Data R6'!AC953)</f>
        <v/>
      </c>
      <c r="I5941">
        <f>IF('Data R6'!C953="","",COUNTIF('Data R6'!J953,"&gt;0")+COUNTIF('Data R6'!L953,"&gt;0")+COUNTIF('Data R6'!N953,"&gt;0")+COUNTIF('Data R6'!P953,"&gt;0")+COUNTIF('Data R6'!R953,"&gt;0")+COUNTIF('Data R6'!T953,"&gt;0")+COUNTIF('Data R6'!V953,"&gt;0")+COUNTIF('Data R6'!X953,"&gt;0"))</f>
        <v/>
      </c>
      <c r="J5941">
        <f>IF('Data R6'!C953="","",IF((COUNTIF('Data R6'!K953,"&gt;0")+COUNTIF('Data R6'!M953,"&gt;0")+COUNTIF('Data R6'!O953,"&gt;0")+COUNTIF('Data R6'!Q953,"&gt;0")+COUNTIF('Data R6'!S953,"&gt;0")+COUNTIF('Data R6'!U953,"&gt;0")+COUNTIF('Data R6'!W953,"&gt;0")+COUNTIF('Data R6'!Y953,"&gt;0"))&gt;0,1,0))</f>
        <v/>
      </c>
      <c r="M5941" t="inlineStr">
        <is>
          <t>Data R</t>
        </is>
      </c>
    </row>
    <row r="5942">
      <c r="A5942" t="inlineStr">
        <is>
          <t>Regional 6</t>
        </is>
      </c>
      <c r="B5942">
        <f>IF('Data R6'!C954="","",'Data R6'!B954)</f>
        <v/>
      </c>
      <c r="C5942">
        <f>IF('Data R6'!C954="","",'Data R6'!C954)</f>
        <v/>
      </c>
      <c r="D5942">
        <f>IF('Data R6'!C954="","",'Data R6'!D954)</f>
        <v/>
      </c>
      <c r="E5942">
        <f>IF('Data R6'!C954="","",'Data R6'!E954)</f>
        <v/>
      </c>
      <c r="F5942">
        <f>IF('Data R6'!C954="","",'Data R6'!F954)</f>
        <v/>
      </c>
      <c r="G5942">
        <f>IF('Data R6'!C954="","",'Data R6'!AD954)</f>
        <v/>
      </c>
      <c r="H5942">
        <f>IF('Data R6'!C954="","",'Data R6'!AC954)</f>
        <v/>
      </c>
      <c r="I5942">
        <f>IF('Data R6'!C954="","",COUNTIF('Data R6'!J954,"&gt;0")+COUNTIF('Data R6'!L954,"&gt;0")+COUNTIF('Data R6'!N954,"&gt;0")+COUNTIF('Data R6'!P954,"&gt;0")+COUNTIF('Data R6'!R954,"&gt;0")+COUNTIF('Data R6'!T954,"&gt;0")+COUNTIF('Data R6'!V954,"&gt;0")+COUNTIF('Data R6'!X954,"&gt;0"))</f>
        <v/>
      </c>
      <c r="J5942">
        <f>IF('Data R6'!C954="","",IF((COUNTIF('Data R6'!K954,"&gt;0")+COUNTIF('Data R6'!M954,"&gt;0")+COUNTIF('Data R6'!O954,"&gt;0")+COUNTIF('Data R6'!Q954,"&gt;0")+COUNTIF('Data R6'!S954,"&gt;0")+COUNTIF('Data R6'!U954,"&gt;0")+COUNTIF('Data R6'!W954,"&gt;0")+COUNTIF('Data R6'!Y954,"&gt;0"))&gt;0,1,0))</f>
        <v/>
      </c>
      <c r="M5942" t="inlineStr">
        <is>
          <t>Data R</t>
        </is>
      </c>
    </row>
    <row r="5943">
      <c r="A5943" t="inlineStr">
        <is>
          <t>Regional 6</t>
        </is>
      </c>
      <c r="B5943">
        <f>IF('Data R6'!C955="","",'Data R6'!B955)</f>
        <v/>
      </c>
      <c r="C5943">
        <f>IF('Data R6'!C955="","",'Data R6'!C955)</f>
        <v/>
      </c>
      <c r="D5943">
        <f>IF('Data R6'!C955="","",'Data R6'!D955)</f>
        <v/>
      </c>
      <c r="E5943">
        <f>IF('Data R6'!C955="","",'Data R6'!E955)</f>
        <v/>
      </c>
      <c r="F5943">
        <f>IF('Data R6'!C955="","",'Data R6'!F955)</f>
        <v/>
      </c>
      <c r="G5943">
        <f>IF('Data R6'!C955="","",'Data R6'!AD955)</f>
        <v/>
      </c>
      <c r="H5943">
        <f>IF('Data R6'!C955="","",'Data R6'!AC955)</f>
        <v/>
      </c>
      <c r="I5943">
        <f>IF('Data R6'!C955="","",COUNTIF('Data R6'!J955,"&gt;0")+COUNTIF('Data R6'!L955,"&gt;0")+COUNTIF('Data R6'!N955,"&gt;0")+COUNTIF('Data R6'!P955,"&gt;0")+COUNTIF('Data R6'!R955,"&gt;0")+COUNTIF('Data R6'!T955,"&gt;0")+COUNTIF('Data R6'!V955,"&gt;0")+COUNTIF('Data R6'!X955,"&gt;0"))</f>
        <v/>
      </c>
      <c r="J5943">
        <f>IF('Data R6'!C955="","",IF((COUNTIF('Data R6'!K955,"&gt;0")+COUNTIF('Data R6'!M955,"&gt;0")+COUNTIF('Data R6'!O955,"&gt;0")+COUNTIF('Data R6'!Q955,"&gt;0")+COUNTIF('Data R6'!S955,"&gt;0")+COUNTIF('Data R6'!U955,"&gt;0")+COUNTIF('Data R6'!W955,"&gt;0")+COUNTIF('Data R6'!Y955,"&gt;0"))&gt;0,1,0))</f>
        <v/>
      </c>
      <c r="M5943" t="inlineStr">
        <is>
          <t>Data R</t>
        </is>
      </c>
    </row>
    <row r="5944">
      <c r="A5944" t="inlineStr">
        <is>
          <t>Regional 6</t>
        </is>
      </c>
      <c r="B5944">
        <f>IF('Data R6'!C956="","",'Data R6'!B956)</f>
        <v/>
      </c>
      <c r="C5944">
        <f>IF('Data R6'!C956="","",'Data R6'!C956)</f>
        <v/>
      </c>
      <c r="D5944">
        <f>IF('Data R6'!C956="","",'Data R6'!D956)</f>
        <v/>
      </c>
      <c r="E5944">
        <f>IF('Data R6'!C956="","",'Data R6'!E956)</f>
        <v/>
      </c>
      <c r="F5944">
        <f>IF('Data R6'!C956="","",'Data R6'!F956)</f>
        <v/>
      </c>
      <c r="G5944">
        <f>IF('Data R6'!C956="","",'Data R6'!AD956)</f>
        <v/>
      </c>
      <c r="H5944">
        <f>IF('Data R6'!C956="","",'Data R6'!AC956)</f>
        <v/>
      </c>
      <c r="I5944">
        <f>IF('Data R6'!C956="","",COUNTIF('Data R6'!J956,"&gt;0")+COUNTIF('Data R6'!L956,"&gt;0")+COUNTIF('Data R6'!N956,"&gt;0")+COUNTIF('Data R6'!P956,"&gt;0")+COUNTIF('Data R6'!R956,"&gt;0")+COUNTIF('Data R6'!T956,"&gt;0")+COUNTIF('Data R6'!V956,"&gt;0")+COUNTIF('Data R6'!X956,"&gt;0"))</f>
        <v/>
      </c>
      <c r="J5944">
        <f>IF('Data R6'!C956="","",IF((COUNTIF('Data R6'!K956,"&gt;0")+COUNTIF('Data R6'!M956,"&gt;0")+COUNTIF('Data R6'!O956,"&gt;0")+COUNTIF('Data R6'!Q956,"&gt;0")+COUNTIF('Data R6'!S956,"&gt;0")+COUNTIF('Data R6'!U956,"&gt;0")+COUNTIF('Data R6'!W956,"&gt;0")+COUNTIF('Data R6'!Y956,"&gt;0"))&gt;0,1,0))</f>
        <v/>
      </c>
      <c r="M5944" t="inlineStr">
        <is>
          <t>Data R</t>
        </is>
      </c>
    </row>
    <row r="5945">
      <c r="A5945" t="inlineStr">
        <is>
          <t>Regional 6</t>
        </is>
      </c>
      <c r="B5945">
        <f>IF('Data R6'!C957="","",'Data R6'!B957)</f>
        <v/>
      </c>
      <c r="C5945">
        <f>IF('Data R6'!C957="","",'Data R6'!C957)</f>
        <v/>
      </c>
      <c r="D5945">
        <f>IF('Data R6'!C957="","",'Data R6'!D957)</f>
        <v/>
      </c>
      <c r="E5945">
        <f>IF('Data R6'!C957="","",'Data R6'!E957)</f>
        <v/>
      </c>
      <c r="F5945">
        <f>IF('Data R6'!C957="","",'Data R6'!F957)</f>
        <v/>
      </c>
      <c r="G5945">
        <f>IF('Data R6'!C957="","",'Data R6'!AD957)</f>
        <v/>
      </c>
      <c r="H5945">
        <f>IF('Data R6'!C957="","",'Data R6'!AC957)</f>
        <v/>
      </c>
      <c r="I5945">
        <f>IF('Data R6'!C957="","",COUNTIF('Data R6'!J957,"&gt;0")+COUNTIF('Data R6'!L957,"&gt;0")+COUNTIF('Data R6'!N957,"&gt;0")+COUNTIF('Data R6'!P957,"&gt;0")+COUNTIF('Data R6'!R957,"&gt;0")+COUNTIF('Data R6'!T957,"&gt;0")+COUNTIF('Data R6'!V957,"&gt;0")+COUNTIF('Data R6'!X957,"&gt;0"))</f>
        <v/>
      </c>
      <c r="J5945">
        <f>IF('Data R6'!C957="","",IF((COUNTIF('Data R6'!K957,"&gt;0")+COUNTIF('Data R6'!M957,"&gt;0")+COUNTIF('Data R6'!O957,"&gt;0")+COUNTIF('Data R6'!Q957,"&gt;0")+COUNTIF('Data R6'!S957,"&gt;0")+COUNTIF('Data R6'!U957,"&gt;0")+COUNTIF('Data R6'!W957,"&gt;0")+COUNTIF('Data R6'!Y957,"&gt;0"))&gt;0,1,0))</f>
        <v/>
      </c>
      <c r="M5945" t="inlineStr">
        <is>
          <t>Data R</t>
        </is>
      </c>
    </row>
    <row r="5946">
      <c r="A5946" t="inlineStr">
        <is>
          <t>Regional 6</t>
        </is>
      </c>
      <c r="B5946">
        <f>IF('Data R6'!C958="","",'Data R6'!B958)</f>
        <v/>
      </c>
      <c r="C5946">
        <f>IF('Data R6'!C958="","",'Data R6'!C958)</f>
        <v/>
      </c>
      <c r="D5946">
        <f>IF('Data R6'!C958="","",'Data R6'!D958)</f>
        <v/>
      </c>
      <c r="E5946">
        <f>IF('Data R6'!C958="","",'Data R6'!E958)</f>
        <v/>
      </c>
      <c r="F5946">
        <f>IF('Data R6'!C958="","",'Data R6'!F958)</f>
        <v/>
      </c>
      <c r="G5946">
        <f>IF('Data R6'!C958="","",'Data R6'!AD958)</f>
        <v/>
      </c>
      <c r="H5946">
        <f>IF('Data R6'!C958="","",'Data R6'!AC958)</f>
        <v/>
      </c>
      <c r="I5946">
        <f>IF('Data R6'!C958="","",COUNTIF('Data R6'!J958,"&gt;0")+COUNTIF('Data R6'!L958,"&gt;0")+COUNTIF('Data R6'!N958,"&gt;0")+COUNTIF('Data R6'!P958,"&gt;0")+COUNTIF('Data R6'!R958,"&gt;0")+COUNTIF('Data R6'!T958,"&gt;0")+COUNTIF('Data R6'!V958,"&gt;0")+COUNTIF('Data R6'!X958,"&gt;0"))</f>
        <v/>
      </c>
      <c r="J5946">
        <f>IF('Data R6'!C958="","",IF((COUNTIF('Data R6'!K958,"&gt;0")+COUNTIF('Data R6'!M958,"&gt;0")+COUNTIF('Data R6'!O958,"&gt;0")+COUNTIF('Data R6'!Q958,"&gt;0")+COUNTIF('Data R6'!S958,"&gt;0")+COUNTIF('Data R6'!U958,"&gt;0")+COUNTIF('Data R6'!W958,"&gt;0")+COUNTIF('Data R6'!Y958,"&gt;0"))&gt;0,1,0))</f>
        <v/>
      </c>
      <c r="M5946" t="inlineStr">
        <is>
          <t>Data R</t>
        </is>
      </c>
    </row>
    <row r="5947">
      <c r="A5947" t="inlineStr">
        <is>
          <t>Regional 6</t>
        </is>
      </c>
      <c r="B5947">
        <f>IF('Data R6'!C959="","",'Data R6'!B959)</f>
        <v/>
      </c>
      <c r="C5947">
        <f>IF('Data R6'!C959="","",'Data R6'!C959)</f>
        <v/>
      </c>
      <c r="D5947">
        <f>IF('Data R6'!C959="","",'Data R6'!D959)</f>
        <v/>
      </c>
      <c r="E5947">
        <f>IF('Data R6'!C959="","",'Data R6'!E959)</f>
        <v/>
      </c>
      <c r="F5947">
        <f>IF('Data R6'!C959="","",'Data R6'!F959)</f>
        <v/>
      </c>
      <c r="G5947">
        <f>IF('Data R6'!C959="","",'Data R6'!AD959)</f>
        <v/>
      </c>
      <c r="H5947">
        <f>IF('Data R6'!C959="","",'Data R6'!AC959)</f>
        <v/>
      </c>
      <c r="I5947">
        <f>IF('Data R6'!C959="","",COUNTIF('Data R6'!J959,"&gt;0")+COUNTIF('Data R6'!L959,"&gt;0")+COUNTIF('Data R6'!N959,"&gt;0")+COUNTIF('Data R6'!P959,"&gt;0")+COUNTIF('Data R6'!R959,"&gt;0")+COUNTIF('Data R6'!T959,"&gt;0")+COUNTIF('Data R6'!V959,"&gt;0")+COUNTIF('Data R6'!X959,"&gt;0"))</f>
        <v/>
      </c>
      <c r="J5947">
        <f>IF('Data R6'!C959="","",IF((COUNTIF('Data R6'!K959,"&gt;0")+COUNTIF('Data R6'!M959,"&gt;0")+COUNTIF('Data R6'!O959,"&gt;0")+COUNTIF('Data R6'!Q959,"&gt;0")+COUNTIF('Data R6'!S959,"&gt;0")+COUNTIF('Data R6'!U959,"&gt;0")+COUNTIF('Data R6'!W959,"&gt;0")+COUNTIF('Data R6'!Y959,"&gt;0"))&gt;0,1,0))</f>
        <v/>
      </c>
      <c r="M5947" t="inlineStr">
        <is>
          <t>Data R</t>
        </is>
      </c>
    </row>
    <row r="5948">
      <c r="A5948" t="inlineStr">
        <is>
          <t>Regional 6</t>
        </is>
      </c>
      <c r="B5948">
        <f>IF('Data R6'!C960="","",'Data R6'!B960)</f>
        <v/>
      </c>
      <c r="C5948">
        <f>IF('Data R6'!C960="","",'Data R6'!C960)</f>
        <v/>
      </c>
      <c r="D5948">
        <f>IF('Data R6'!C960="","",'Data R6'!D960)</f>
        <v/>
      </c>
      <c r="E5948">
        <f>IF('Data R6'!C960="","",'Data R6'!E960)</f>
        <v/>
      </c>
      <c r="F5948">
        <f>IF('Data R6'!C960="","",'Data R6'!F960)</f>
        <v/>
      </c>
      <c r="G5948">
        <f>IF('Data R6'!C960="","",'Data R6'!AD960)</f>
        <v/>
      </c>
      <c r="H5948">
        <f>IF('Data R6'!C960="","",'Data R6'!AC960)</f>
        <v/>
      </c>
      <c r="I5948">
        <f>IF('Data R6'!C960="","",COUNTIF('Data R6'!J960,"&gt;0")+COUNTIF('Data R6'!L960,"&gt;0")+COUNTIF('Data R6'!N960,"&gt;0")+COUNTIF('Data R6'!P960,"&gt;0")+COUNTIF('Data R6'!R960,"&gt;0")+COUNTIF('Data R6'!T960,"&gt;0")+COUNTIF('Data R6'!V960,"&gt;0")+COUNTIF('Data R6'!X960,"&gt;0"))</f>
        <v/>
      </c>
      <c r="J5948">
        <f>IF('Data R6'!C960="","",IF((COUNTIF('Data R6'!K960,"&gt;0")+COUNTIF('Data R6'!M960,"&gt;0")+COUNTIF('Data R6'!O960,"&gt;0")+COUNTIF('Data R6'!Q960,"&gt;0")+COUNTIF('Data R6'!S960,"&gt;0")+COUNTIF('Data R6'!U960,"&gt;0")+COUNTIF('Data R6'!W960,"&gt;0")+COUNTIF('Data R6'!Y960,"&gt;0"))&gt;0,1,0))</f>
        <v/>
      </c>
      <c r="M5948" t="inlineStr">
        <is>
          <t>Data R</t>
        </is>
      </c>
    </row>
    <row r="5949">
      <c r="A5949" t="inlineStr">
        <is>
          <t>Regional 6</t>
        </is>
      </c>
      <c r="B5949">
        <f>IF('Data R6'!C961="","",'Data R6'!B961)</f>
        <v/>
      </c>
      <c r="C5949">
        <f>IF('Data R6'!C961="","",'Data R6'!C961)</f>
        <v/>
      </c>
      <c r="D5949">
        <f>IF('Data R6'!C961="","",'Data R6'!D961)</f>
        <v/>
      </c>
      <c r="E5949">
        <f>IF('Data R6'!C961="","",'Data R6'!E961)</f>
        <v/>
      </c>
      <c r="F5949">
        <f>IF('Data R6'!C961="","",'Data R6'!F961)</f>
        <v/>
      </c>
      <c r="G5949">
        <f>IF('Data R6'!C961="","",'Data R6'!AD961)</f>
        <v/>
      </c>
      <c r="H5949">
        <f>IF('Data R6'!C961="","",'Data R6'!AC961)</f>
        <v/>
      </c>
      <c r="I5949">
        <f>IF('Data R6'!C961="","",COUNTIF('Data R6'!J961,"&gt;0")+COUNTIF('Data R6'!L961,"&gt;0")+COUNTIF('Data R6'!N961,"&gt;0")+COUNTIF('Data R6'!P961,"&gt;0")+COUNTIF('Data R6'!R961,"&gt;0")+COUNTIF('Data R6'!T961,"&gt;0")+COUNTIF('Data R6'!V961,"&gt;0")+COUNTIF('Data R6'!X961,"&gt;0"))</f>
        <v/>
      </c>
      <c r="J5949">
        <f>IF('Data R6'!C961="","",IF((COUNTIF('Data R6'!K961,"&gt;0")+COUNTIF('Data R6'!M961,"&gt;0")+COUNTIF('Data R6'!O961,"&gt;0")+COUNTIF('Data R6'!Q961,"&gt;0")+COUNTIF('Data R6'!S961,"&gt;0")+COUNTIF('Data R6'!U961,"&gt;0")+COUNTIF('Data R6'!W961,"&gt;0")+COUNTIF('Data R6'!Y961,"&gt;0"))&gt;0,1,0))</f>
        <v/>
      </c>
      <c r="M5949" t="inlineStr">
        <is>
          <t>Data R</t>
        </is>
      </c>
    </row>
    <row r="5950">
      <c r="A5950" t="inlineStr">
        <is>
          <t>Regional 6</t>
        </is>
      </c>
      <c r="B5950">
        <f>IF('Data R6'!C962="","",'Data R6'!B962)</f>
        <v/>
      </c>
      <c r="C5950">
        <f>IF('Data R6'!C962="","",'Data R6'!C962)</f>
        <v/>
      </c>
      <c r="D5950">
        <f>IF('Data R6'!C962="","",'Data R6'!D962)</f>
        <v/>
      </c>
      <c r="E5950">
        <f>IF('Data R6'!C962="","",'Data R6'!E962)</f>
        <v/>
      </c>
      <c r="F5950">
        <f>IF('Data R6'!C962="","",'Data R6'!F962)</f>
        <v/>
      </c>
      <c r="G5950">
        <f>IF('Data R6'!C962="","",'Data R6'!AD962)</f>
        <v/>
      </c>
      <c r="H5950">
        <f>IF('Data R6'!C962="","",'Data R6'!AC962)</f>
        <v/>
      </c>
      <c r="I5950">
        <f>IF('Data R6'!C962="","",COUNTIF('Data R6'!J962,"&gt;0")+COUNTIF('Data R6'!L962,"&gt;0")+COUNTIF('Data R6'!N962,"&gt;0")+COUNTIF('Data R6'!P962,"&gt;0")+COUNTIF('Data R6'!R962,"&gt;0")+COUNTIF('Data R6'!T962,"&gt;0")+COUNTIF('Data R6'!V962,"&gt;0")+COUNTIF('Data R6'!X962,"&gt;0"))</f>
        <v/>
      </c>
      <c r="J5950">
        <f>IF('Data R6'!C962="","",IF((COUNTIF('Data R6'!K962,"&gt;0")+COUNTIF('Data R6'!M962,"&gt;0")+COUNTIF('Data R6'!O962,"&gt;0")+COUNTIF('Data R6'!Q962,"&gt;0")+COUNTIF('Data R6'!S962,"&gt;0")+COUNTIF('Data R6'!U962,"&gt;0")+COUNTIF('Data R6'!W962,"&gt;0")+COUNTIF('Data R6'!Y962,"&gt;0"))&gt;0,1,0))</f>
        <v/>
      </c>
      <c r="M5950" t="inlineStr">
        <is>
          <t>Data R</t>
        </is>
      </c>
    </row>
    <row r="5951">
      <c r="A5951" t="inlineStr">
        <is>
          <t>Regional 6</t>
        </is>
      </c>
      <c r="B5951">
        <f>IF('Data R6'!C963="","",'Data R6'!B963)</f>
        <v/>
      </c>
      <c r="C5951">
        <f>IF('Data R6'!C963="","",'Data R6'!C963)</f>
        <v/>
      </c>
      <c r="D5951">
        <f>IF('Data R6'!C963="","",'Data R6'!D963)</f>
        <v/>
      </c>
      <c r="E5951">
        <f>IF('Data R6'!C963="","",'Data R6'!E963)</f>
        <v/>
      </c>
      <c r="F5951">
        <f>IF('Data R6'!C963="","",'Data R6'!F963)</f>
        <v/>
      </c>
      <c r="G5951">
        <f>IF('Data R6'!C963="","",'Data R6'!AD963)</f>
        <v/>
      </c>
      <c r="H5951">
        <f>IF('Data R6'!C963="","",'Data R6'!AC963)</f>
        <v/>
      </c>
      <c r="I5951">
        <f>IF('Data R6'!C963="","",COUNTIF('Data R6'!J963,"&gt;0")+COUNTIF('Data R6'!L963,"&gt;0")+COUNTIF('Data R6'!N963,"&gt;0")+COUNTIF('Data R6'!P963,"&gt;0")+COUNTIF('Data R6'!R963,"&gt;0")+COUNTIF('Data R6'!T963,"&gt;0")+COUNTIF('Data R6'!V963,"&gt;0")+COUNTIF('Data R6'!X963,"&gt;0"))</f>
        <v/>
      </c>
      <c r="J5951">
        <f>IF('Data R6'!C963="","",IF((COUNTIF('Data R6'!K963,"&gt;0")+COUNTIF('Data R6'!M963,"&gt;0")+COUNTIF('Data R6'!O963,"&gt;0")+COUNTIF('Data R6'!Q963,"&gt;0")+COUNTIF('Data R6'!S963,"&gt;0")+COUNTIF('Data R6'!U963,"&gt;0")+COUNTIF('Data R6'!W963,"&gt;0")+COUNTIF('Data R6'!Y963,"&gt;0"))&gt;0,1,0))</f>
        <v/>
      </c>
      <c r="M5951" t="inlineStr">
        <is>
          <t>Data R</t>
        </is>
      </c>
    </row>
    <row r="5952">
      <c r="A5952" t="inlineStr">
        <is>
          <t>Regional 6</t>
        </is>
      </c>
      <c r="B5952">
        <f>IF('Data R6'!C964="","",'Data R6'!B964)</f>
        <v/>
      </c>
      <c r="C5952">
        <f>IF('Data R6'!C964="","",'Data R6'!C964)</f>
        <v/>
      </c>
      <c r="D5952">
        <f>IF('Data R6'!C964="","",'Data R6'!D964)</f>
        <v/>
      </c>
      <c r="E5952">
        <f>IF('Data R6'!C964="","",'Data R6'!E964)</f>
        <v/>
      </c>
      <c r="F5952">
        <f>IF('Data R6'!C964="","",'Data R6'!F964)</f>
        <v/>
      </c>
      <c r="G5952">
        <f>IF('Data R6'!C964="","",'Data R6'!AD964)</f>
        <v/>
      </c>
      <c r="H5952">
        <f>IF('Data R6'!C964="","",'Data R6'!AC964)</f>
        <v/>
      </c>
      <c r="I5952">
        <f>IF('Data R6'!C964="","",COUNTIF('Data R6'!J964,"&gt;0")+COUNTIF('Data R6'!L964,"&gt;0")+COUNTIF('Data R6'!N964,"&gt;0")+COUNTIF('Data R6'!P964,"&gt;0")+COUNTIF('Data R6'!R964,"&gt;0")+COUNTIF('Data R6'!T964,"&gt;0")+COUNTIF('Data R6'!V964,"&gt;0")+COUNTIF('Data R6'!X964,"&gt;0"))</f>
        <v/>
      </c>
      <c r="J5952">
        <f>IF('Data R6'!C964="","",IF((COUNTIF('Data R6'!K964,"&gt;0")+COUNTIF('Data R6'!M964,"&gt;0")+COUNTIF('Data R6'!O964,"&gt;0")+COUNTIF('Data R6'!Q964,"&gt;0")+COUNTIF('Data R6'!S964,"&gt;0")+COUNTIF('Data R6'!U964,"&gt;0")+COUNTIF('Data R6'!W964,"&gt;0")+COUNTIF('Data R6'!Y964,"&gt;0"))&gt;0,1,0))</f>
        <v/>
      </c>
      <c r="M5952" t="inlineStr">
        <is>
          <t>Data R</t>
        </is>
      </c>
    </row>
    <row r="5953">
      <c r="A5953" t="inlineStr">
        <is>
          <t>Regional 6</t>
        </is>
      </c>
      <c r="B5953">
        <f>IF('Data R6'!C965="","",'Data R6'!B965)</f>
        <v/>
      </c>
      <c r="C5953">
        <f>IF('Data R6'!C965="","",'Data R6'!C965)</f>
        <v/>
      </c>
      <c r="D5953">
        <f>IF('Data R6'!C965="","",'Data R6'!D965)</f>
        <v/>
      </c>
      <c r="E5953">
        <f>IF('Data R6'!C965="","",'Data R6'!E965)</f>
        <v/>
      </c>
      <c r="F5953">
        <f>IF('Data R6'!C965="","",'Data R6'!F965)</f>
        <v/>
      </c>
      <c r="G5953">
        <f>IF('Data R6'!C965="","",'Data R6'!AD965)</f>
        <v/>
      </c>
      <c r="H5953">
        <f>IF('Data R6'!C965="","",'Data R6'!AC965)</f>
        <v/>
      </c>
      <c r="I5953">
        <f>IF('Data R6'!C965="","",COUNTIF('Data R6'!J965,"&gt;0")+COUNTIF('Data R6'!L965,"&gt;0")+COUNTIF('Data R6'!N965,"&gt;0")+COUNTIF('Data R6'!P965,"&gt;0")+COUNTIF('Data R6'!R965,"&gt;0")+COUNTIF('Data R6'!T965,"&gt;0")+COUNTIF('Data R6'!V965,"&gt;0")+COUNTIF('Data R6'!X965,"&gt;0"))</f>
        <v/>
      </c>
      <c r="J5953">
        <f>IF('Data R6'!C965="","",IF((COUNTIF('Data R6'!K965,"&gt;0")+COUNTIF('Data R6'!M965,"&gt;0")+COUNTIF('Data R6'!O965,"&gt;0")+COUNTIF('Data R6'!Q965,"&gt;0")+COUNTIF('Data R6'!S965,"&gt;0")+COUNTIF('Data R6'!U965,"&gt;0")+COUNTIF('Data R6'!W965,"&gt;0")+COUNTIF('Data R6'!Y965,"&gt;0"))&gt;0,1,0))</f>
        <v/>
      </c>
      <c r="M5953" t="inlineStr">
        <is>
          <t>Data R</t>
        </is>
      </c>
    </row>
    <row r="5954">
      <c r="A5954" t="inlineStr">
        <is>
          <t>Regional 6</t>
        </is>
      </c>
      <c r="B5954">
        <f>IF('Data R6'!C966="","",'Data R6'!B966)</f>
        <v/>
      </c>
      <c r="C5954">
        <f>IF('Data R6'!C966="","",'Data R6'!C966)</f>
        <v/>
      </c>
      <c r="D5954">
        <f>IF('Data R6'!C966="","",'Data R6'!D966)</f>
        <v/>
      </c>
      <c r="E5954">
        <f>IF('Data R6'!C966="","",'Data R6'!E966)</f>
        <v/>
      </c>
      <c r="F5954">
        <f>IF('Data R6'!C966="","",'Data R6'!F966)</f>
        <v/>
      </c>
      <c r="G5954">
        <f>IF('Data R6'!C966="","",'Data R6'!AD966)</f>
        <v/>
      </c>
      <c r="H5954">
        <f>IF('Data R6'!C966="","",'Data R6'!AC966)</f>
        <v/>
      </c>
      <c r="I5954">
        <f>IF('Data R6'!C966="","",COUNTIF('Data R6'!J966,"&gt;0")+COUNTIF('Data R6'!L966,"&gt;0")+COUNTIF('Data R6'!N966,"&gt;0")+COUNTIF('Data R6'!P966,"&gt;0")+COUNTIF('Data R6'!R966,"&gt;0")+COUNTIF('Data R6'!T966,"&gt;0")+COUNTIF('Data R6'!V966,"&gt;0")+COUNTIF('Data R6'!X966,"&gt;0"))</f>
        <v/>
      </c>
      <c r="J5954">
        <f>IF('Data R6'!C966="","",IF((COUNTIF('Data R6'!K966,"&gt;0")+COUNTIF('Data R6'!M966,"&gt;0")+COUNTIF('Data R6'!O966,"&gt;0")+COUNTIF('Data R6'!Q966,"&gt;0")+COUNTIF('Data R6'!S966,"&gt;0")+COUNTIF('Data R6'!U966,"&gt;0")+COUNTIF('Data R6'!W966,"&gt;0")+COUNTIF('Data R6'!Y966,"&gt;0"))&gt;0,1,0))</f>
        <v/>
      </c>
      <c r="M5954" t="inlineStr">
        <is>
          <t>Data R</t>
        </is>
      </c>
    </row>
    <row r="5955">
      <c r="A5955" t="inlineStr">
        <is>
          <t>Regional 6</t>
        </is>
      </c>
      <c r="B5955">
        <f>IF('Data R6'!C967="","",'Data R6'!B967)</f>
        <v/>
      </c>
      <c r="C5955">
        <f>IF('Data R6'!C967="","",'Data R6'!C967)</f>
        <v/>
      </c>
      <c r="D5955">
        <f>IF('Data R6'!C967="","",'Data R6'!D967)</f>
        <v/>
      </c>
      <c r="E5955">
        <f>IF('Data R6'!C967="","",'Data R6'!E967)</f>
        <v/>
      </c>
      <c r="F5955">
        <f>IF('Data R6'!C967="","",'Data R6'!F967)</f>
        <v/>
      </c>
      <c r="G5955">
        <f>IF('Data R6'!C967="","",'Data R6'!AD967)</f>
        <v/>
      </c>
      <c r="H5955">
        <f>IF('Data R6'!C967="","",'Data R6'!AC967)</f>
        <v/>
      </c>
      <c r="I5955">
        <f>IF('Data R6'!C967="","",COUNTIF('Data R6'!J967,"&gt;0")+COUNTIF('Data R6'!L967,"&gt;0")+COUNTIF('Data R6'!N967,"&gt;0")+COUNTIF('Data R6'!P967,"&gt;0")+COUNTIF('Data R6'!R967,"&gt;0")+COUNTIF('Data R6'!T967,"&gt;0")+COUNTIF('Data R6'!V967,"&gt;0")+COUNTIF('Data R6'!X967,"&gt;0"))</f>
        <v/>
      </c>
      <c r="J5955">
        <f>IF('Data R6'!C967="","",IF((COUNTIF('Data R6'!K967,"&gt;0")+COUNTIF('Data R6'!M967,"&gt;0")+COUNTIF('Data R6'!O967,"&gt;0")+COUNTIF('Data R6'!Q967,"&gt;0")+COUNTIF('Data R6'!S967,"&gt;0")+COUNTIF('Data R6'!U967,"&gt;0")+COUNTIF('Data R6'!W967,"&gt;0")+COUNTIF('Data R6'!Y967,"&gt;0"))&gt;0,1,0))</f>
        <v/>
      </c>
      <c r="M5955" t="inlineStr">
        <is>
          <t>Data R</t>
        </is>
      </c>
    </row>
    <row r="5956">
      <c r="A5956" t="inlineStr">
        <is>
          <t>Regional 6</t>
        </is>
      </c>
      <c r="B5956">
        <f>IF('Data R6'!C968="","",'Data R6'!B968)</f>
        <v/>
      </c>
      <c r="C5956">
        <f>IF('Data R6'!C968="","",'Data R6'!C968)</f>
        <v/>
      </c>
      <c r="D5956">
        <f>IF('Data R6'!C968="","",'Data R6'!D968)</f>
        <v/>
      </c>
      <c r="E5956">
        <f>IF('Data R6'!C968="","",'Data R6'!E968)</f>
        <v/>
      </c>
      <c r="F5956">
        <f>IF('Data R6'!C968="","",'Data R6'!F968)</f>
        <v/>
      </c>
      <c r="G5956">
        <f>IF('Data R6'!C968="","",'Data R6'!AD968)</f>
        <v/>
      </c>
      <c r="H5956">
        <f>IF('Data R6'!C968="","",'Data R6'!AC968)</f>
        <v/>
      </c>
      <c r="I5956">
        <f>IF('Data R6'!C968="","",COUNTIF('Data R6'!J968,"&gt;0")+COUNTIF('Data R6'!L968,"&gt;0")+COUNTIF('Data R6'!N968,"&gt;0")+COUNTIF('Data R6'!P968,"&gt;0")+COUNTIF('Data R6'!R968,"&gt;0")+COUNTIF('Data R6'!T968,"&gt;0")+COUNTIF('Data R6'!V968,"&gt;0")+COUNTIF('Data R6'!X968,"&gt;0"))</f>
        <v/>
      </c>
      <c r="J5956">
        <f>IF('Data R6'!C968="","",IF((COUNTIF('Data R6'!K968,"&gt;0")+COUNTIF('Data R6'!M968,"&gt;0")+COUNTIF('Data R6'!O968,"&gt;0")+COUNTIF('Data R6'!Q968,"&gt;0")+COUNTIF('Data R6'!S968,"&gt;0")+COUNTIF('Data R6'!U968,"&gt;0")+COUNTIF('Data R6'!W968,"&gt;0")+COUNTIF('Data R6'!Y968,"&gt;0"))&gt;0,1,0))</f>
        <v/>
      </c>
      <c r="M5956" t="inlineStr">
        <is>
          <t>Data R</t>
        </is>
      </c>
    </row>
    <row r="5957">
      <c r="A5957" t="inlineStr">
        <is>
          <t>Regional 6</t>
        </is>
      </c>
      <c r="B5957">
        <f>IF('Data R6'!C969="","",'Data R6'!B969)</f>
        <v/>
      </c>
      <c r="C5957">
        <f>IF('Data R6'!C969="","",'Data R6'!C969)</f>
        <v/>
      </c>
      <c r="D5957">
        <f>IF('Data R6'!C969="","",'Data R6'!D969)</f>
        <v/>
      </c>
      <c r="E5957">
        <f>IF('Data R6'!C969="","",'Data R6'!E969)</f>
        <v/>
      </c>
      <c r="F5957">
        <f>IF('Data R6'!C969="","",'Data R6'!F969)</f>
        <v/>
      </c>
      <c r="G5957">
        <f>IF('Data R6'!C969="","",'Data R6'!AD969)</f>
        <v/>
      </c>
      <c r="H5957">
        <f>IF('Data R6'!C969="","",'Data R6'!AC969)</f>
        <v/>
      </c>
      <c r="I5957">
        <f>IF('Data R6'!C969="","",COUNTIF('Data R6'!J969,"&gt;0")+COUNTIF('Data R6'!L969,"&gt;0")+COUNTIF('Data R6'!N969,"&gt;0")+COUNTIF('Data R6'!P969,"&gt;0")+COUNTIF('Data R6'!R969,"&gt;0")+COUNTIF('Data R6'!T969,"&gt;0")+COUNTIF('Data R6'!V969,"&gt;0")+COUNTIF('Data R6'!X969,"&gt;0"))</f>
        <v/>
      </c>
      <c r="J5957">
        <f>IF('Data R6'!C969="","",IF((COUNTIF('Data R6'!K969,"&gt;0")+COUNTIF('Data R6'!M969,"&gt;0")+COUNTIF('Data R6'!O969,"&gt;0")+COUNTIF('Data R6'!Q969,"&gt;0")+COUNTIF('Data R6'!S969,"&gt;0")+COUNTIF('Data R6'!U969,"&gt;0")+COUNTIF('Data R6'!W969,"&gt;0")+COUNTIF('Data R6'!Y969,"&gt;0"))&gt;0,1,0))</f>
        <v/>
      </c>
      <c r="M5957" t="inlineStr">
        <is>
          <t>Data R</t>
        </is>
      </c>
    </row>
    <row r="5958">
      <c r="A5958" t="inlineStr">
        <is>
          <t>Regional 6</t>
        </is>
      </c>
      <c r="B5958">
        <f>IF('Data R6'!C970="","",'Data R6'!B970)</f>
        <v/>
      </c>
      <c r="C5958">
        <f>IF('Data R6'!C970="","",'Data R6'!C970)</f>
        <v/>
      </c>
      <c r="D5958">
        <f>IF('Data R6'!C970="","",'Data R6'!D970)</f>
        <v/>
      </c>
      <c r="E5958">
        <f>IF('Data R6'!C970="","",'Data R6'!E970)</f>
        <v/>
      </c>
      <c r="F5958">
        <f>IF('Data R6'!C970="","",'Data R6'!F970)</f>
        <v/>
      </c>
      <c r="G5958">
        <f>IF('Data R6'!C970="","",'Data R6'!AD970)</f>
        <v/>
      </c>
      <c r="H5958">
        <f>IF('Data R6'!C970="","",'Data R6'!AC970)</f>
        <v/>
      </c>
      <c r="I5958">
        <f>IF('Data R6'!C970="","",COUNTIF('Data R6'!J970,"&gt;0")+COUNTIF('Data R6'!L970,"&gt;0")+COUNTIF('Data R6'!N970,"&gt;0")+COUNTIF('Data R6'!P970,"&gt;0")+COUNTIF('Data R6'!R970,"&gt;0")+COUNTIF('Data R6'!T970,"&gt;0")+COUNTIF('Data R6'!V970,"&gt;0")+COUNTIF('Data R6'!X970,"&gt;0"))</f>
        <v/>
      </c>
      <c r="J5958">
        <f>IF('Data R6'!C970="","",IF((COUNTIF('Data R6'!K970,"&gt;0")+COUNTIF('Data R6'!M970,"&gt;0")+COUNTIF('Data R6'!O970,"&gt;0")+COUNTIF('Data R6'!Q970,"&gt;0")+COUNTIF('Data R6'!S970,"&gt;0")+COUNTIF('Data R6'!U970,"&gt;0")+COUNTIF('Data R6'!W970,"&gt;0")+COUNTIF('Data R6'!Y970,"&gt;0"))&gt;0,1,0))</f>
        <v/>
      </c>
      <c r="M5958" t="inlineStr">
        <is>
          <t>Data R</t>
        </is>
      </c>
    </row>
    <row r="5959">
      <c r="A5959" t="inlineStr">
        <is>
          <t>Regional 6</t>
        </is>
      </c>
      <c r="B5959">
        <f>IF('Data R6'!C971="","",'Data R6'!B971)</f>
        <v/>
      </c>
      <c r="C5959">
        <f>IF('Data R6'!C971="","",'Data R6'!C971)</f>
        <v/>
      </c>
      <c r="D5959">
        <f>IF('Data R6'!C971="","",'Data R6'!D971)</f>
        <v/>
      </c>
      <c r="E5959">
        <f>IF('Data R6'!C971="","",'Data R6'!E971)</f>
        <v/>
      </c>
      <c r="F5959">
        <f>IF('Data R6'!C971="","",'Data R6'!F971)</f>
        <v/>
      </c>
      <c r="G5959">
        <f>IF('Data R6'!C971="","",'Data R6'!AD971)</f>
        <v/>
      </c>
      <c r="H5959">
        <f>IF('Data R6'!C971="","",'Data R6'!AC971)</f>
        <v/>
      </c>
      <c r="I5959">
        <f>IF('Data R6'!C971="","",COUNTIF('Data R6'!J971,"&gt;0")+COUNTIF('Data R6'!L971,"&gt;0")+COUNTIF('Data R6'!N971,"&gt;0")+COUNTIF('Data R6'!P971,"&gt;0")+COUNTIF('Data R6'!R971,"&gt;0")+COUNTIF('Data R6'!T971,"&gt;0")+COUNTIF('Data R6'!V971,"&gt;0")+COUNTIF('Data R6'!X971,"&gt;0"))</f>
        <v/>
      </c>
      <c r="J5959">
        <f>IF('Data R6'!C971="","",IF((COUNTIF('Data R6'!K971,"&gt;0")+COUNTIF('Data R6'!M971,"&gt;0")+COUNTIF('Data R6'!O971,"&gt;0")+COUNTIF('Data R6'!Q971,"&gt;0")+COUNTIF('Data R6'!S971,"&gt;0")+COUNTIF('Data R6'!U971,"&gt;0")+COUNTIF('Data R6'!W971,"&gt;0")+COUNTIF('Data R6'!Y971,"&gt;0"))&gt;0,1,0))</f>
        <v/>
      </c>
      <c r="M5959" t="inlineStr">
        <is>
          <t>Data R</t>
        </is>
      </c>
    </row>
    <row r="5960">
      <c r="A5960" t="inlineStr">
        <is>
          <t>Regional 6</t>
        </is>
      </c>
      <c r="B5960">
        <f>IF('Data R6'!C972="","",'Data R6'!B972)</f>
        <v/>
      </c>
      <c r="C5960">
        <f>IF('Data R6'!C972="","",'Data R6'!C972)</f>
        <v/>
      </c>
      <c r="D5960">
        <f>IF('Data R6'!C972="","",'Data R6'!D972)</f>
        <v/>
      </c>
      <c r="E5960">
        <f>IF('Data R6'!C972="","",'Data R6'!E972)</f>
        <v/>
      </c>
      <c r="F5960">
        <f>IF('Data R6'!C972="","",'Data R6'!F972)</f>
        <v/>
      </c>
      <c r="G5960">
        <f>IF('Data R6'!C972="","",'Data R6'!AD972)</f>
        <v/>
      </c>
      <c r="H5960">
        <f>IF('Data R6'!C972="","",'Data R6'!AC972)</f>
        <v/>
      </c>
      <c r="I5960">
        <f>IF('Data R6'!C972="","",COUNTIF('Data R6'!J972,"&gt;0")+COUNTIF('Data R6'!L972,"&gt;0")+COUNTIF('Data R6'!N972,"&gt;0")+COUNTIF('Data R6'!P972,"&gt;0")+COUNTIF('Data R6'!R972,"&gt;0")+COUNTIF('Data R6'!T972,"&gt;0")+COUNTIF('Data R6'!V972,"&gt;0")+COUNTIF('Data R6'!X972,"&gt;0"))</f>
        <v/>
      </c>
      <c r="J5960">
        <f>IF('Data R6'!C972="","",IF((COUNTIF('Data R6'!K972,"&gt;0")+COUNTIF('Data R6'!M972,"&gt;0")+COUNTIF('Data R6'!O972,"&gt;0")+COUNTIF('Data R6'!Q972,"&gt;0")+COUNTIF('Data R6'!S972,"&gt;0")+COUNTIF('Data R6'!U972,"&gt;0")+COUNTIF('Data R6'!W972,"&gt;0")+COUNTIF('Data R6'!Y972,"&gt;0"))&gt;0,1,0))</f>
        <v/>
      </c>
      <c r="M5960" t="inlineStr">
        <is>
          <t>Data R</t>
        </is>
      </c>
    </row>
    <row r="5961">
      <c r="A5961" t="inlineStr">
        <is>
          <t>Regional 6</t>
        </is>
      </c>
      <c r="B5961">
        <f>IF('Data R6'!C973="","",'Data R6'!B973)</f>
        <v/>
      </c>
      <c r="C5961">
        <f>IF('Data R6'!C973="","",'Data R6'!C973)</f>
        <v/>
      </c>
      <c r="D5961">
        <f>IF('Data R6'!C973="","",'Data R6'!D973)</f>
        <v/>
      </c>
      <c r="E5961">
        <f>IF('Data R6'!C973="","",'Data R6'!E973)</f>
        <v/>
      </c>
      <c r="F5961">
        <f>IF('Data R6'!C973="","",'Data R6'!F973)</f>
        <v/>
      </c>
      <c r="G5961">
        <f>IF('Data R6'!C973="","",'Data R6'!AD973)</f>
        <v/>
      </c>
      <c r="H5961">
        <f>IF('Data R6'!C973="","",'Data R6'!AC973)</f>
        <v/>
      </c>
      <c r="I5961">
        <f>IF('Data R6'!C973="","",COUNTIF('Data R6'!J973,"&gt;0")+COUNTIF('Data R6'!L973,"&gt;0")+COUNTIF('Data R6'!N973,"&gt;0")+COUNTIF('Data R6'!P973,"&gt;0")+COUNTIF('Data R6'!R973,"&gt;0")+COUNTIF('Data R6'!T973,"&gt;0")+COUNTIF('Data R6'!V973,"&gt;0")+COUNTIF('Data R6'!X973,"&gt;0"))</f>
        <v/>
      </c>
      <c r="J5961">
        <f>IF('Data R6'!C973="","",IF((COUNTIF('Data R6'!K973,"&gt;0")+COUNTIF('Data R6'!M973,"&gt;0")+COUNTIF('Data R6'!O973,"&gt;0")+COUNTIF('Data R6'!Q973,"&gt;0")+COUNTIF('Data R6'!S973,"&gt;0")+COUNTIF('Data R6'!U973,"&gt;0")+COUNTIF('Data R6'!W973,"&gt;0")+COUNTIF('Data R6'!Y973,"&gt;0"))&gt;0,1,0))</f>
        <v/>
      </c>
      <c r="M5961" t="inlineStr">
        <is>
          <t>Data R</t>
        </is>
      </c>
    </row>
    <row r="5962">
      <c r="A5962" t="inlineStr">
        <is>
          <t>Regional 6</t>
        </is>
      </c>
      <c r="B5962">
        <f>IF('Data R6'!C974="","",'Data R6'!B974)</f>
        <v/>
      </c>
      <c r="C5962">
        <f>IF('Data R6'!C974="","",'Data R6'!C974)</f>
        <v/>
      </c>
      <c r="D5962">
        <f>IF('Data R6'!C974="","",'Data R6'!D974)</f>
        <v/>
      </c>
      <c r="E5962">
        <f>IF('Data R6'!C974="","",'Data R6'!E974)</f>
        <v/>
      </c>
      <c r="F5962">
        <f>IF('Data R6'!C974="","",'Data R6'!F974)</f>
        <v/>
      </c>
      <c r="G5962">
        <f>IF('Data R6'!C974="","",'Data R6'!AD974)</f>
        <v/>
      </c>
      <c r="H5962">
        <f>IF('Data R6'!C974="","",'Data R6'!AC974)</f>
        <v/>
      </c>
      <c r="I5962">
        <f>IF('Data R6'!C974="","",COUNTIF('Data R6'!J974,"&gt;0")+COUNTIF('Data R6'!L974,"&gt;0")+COUNTIF('Data R6'!N974,"&gt;0")+COUNTIF('Data R6'!P974,"&gt;0")+COUNTIF('Data R6'!R974,"&gt;0")+COUNTIF('Data R6'!T974,"&gt;0")+COUNTIF('Data R6'!V974,"&gt;0")+COUNTIF('Data R6'!X974,"&gt;0"))</f>
        <v/>
      </c>
      <c r="J5962">
        <f>IF('Data R6'!C974="","",IF((COUNTIF('Data R6'!K974,"&gt;0")+COUNTIF('Data R6'!M974,"&gt;0")+COUNTIF('Data R6'!O974,"&gt;0")+COUNTIF('Data R6'!Q974,"&gt;0")+COUNTIF('Data R6'!S974,"&gt;0")+COUNTIF('Data R6'!U974,"&gt;0")+COUNTIF('Data R6'!W974,"&gt;0")+COUNTIF('Data R6'!Y974,"&gt;0"))&gt;0,1,0))</f>
        <v/>
      </c>
      <c r="M5962" t="inlineStr">
        <is>
          <t>Data R</t>
        </is>
      </c>
    </row>
    <row r="5963">
      <c r="A5963" t="inlineStr">
        <is>
          <t>Regional 6</t>
        </is>
      </c>
      <c r="B5963">
        <f>IF('Data R6'!C975="","",'Data R6'!B975)</f>
        <v/>
      </c>
      <c r="C5963">
        <f>IF('Data R6'!C975="","",'Data R6'!C975)</f>
        <v/>
      </c>
      <c r="D5963">
        <f>IF('Data R6'!C975="","",'Data R6'!D975)</f>
        <v/>
      </c>
      <c r="E5963">
        <f>IF('Data R6'!C975="","",'Data R6'!E975)</f>
        <v/>
      </c>
      <c r="F5963">
        <f>IF('Data R6'!C975="","",'Data R6'!F975)</f>
        <v/>
      </c>
      <c r="G5963">
        <f>IF('Data R6'!C975="","",'Data R6'!AD975)</f>
        <v/>
      </c>
      <c r="H5963">
        <f>IF('Data R6'!C975="","",'Data R6'!AC975)</f>
        <v/>
      </c>
      <c r="I5963">
        <f>IF('Data R6'!C975="","",COUNTIF('Data R6'!J975,"&gt;0")+COUNTIF('Data R6'!L975,"&gt;0")+COUNTIF('Data R6'!N975,"&gt;0")+COUNTIF('Data R6'!P975,"&gt;0")+COUNTIF('Data R6'!R975,"&gt;0")+COUNTIF('Data R6'!T975,"&gt;0")+COUNTIF('Data R6'!V975,"&gt;0")+COUNTIF('Data R6'!X975,"&gt;0"))</f>
        <v/>
      </c>
      <c r="J5963">
        <f>IF('Data R6'!C975="","",IF((COUNTIF('Data R6'!K975,"&gt;0")+COUNTIF('Data R6'!M975,"&gt;0")+COUNTIF('Data R6'!O975,"&gt;0")+COUNTIF('Data R6'!Q975,"&gt;0")+COUNTIF('Data R6'!S975,"&gt;0")+COUNTIF('Data R6'!U975,"&gt;0")+COUNTIF('Data R6'!W975,"&gt;0")+COUNTIF('Data R6'!Y975,"&gt;0"))&gt;0,1,0))</f>
        <v/>
      </c>
      <c r="M5963" t="inlineStr">
        <is>
          <t>Data R</t>
        </is>
      </c>
    </row>
    <row r="5964">
      <c r="A5964" t="inlineStr">
        <is>
          <t>Regional 6</t>
        </is>
      </c>
      <c r="B5964">
        <f>IF('Data R6'!C976="","",'Data R6'!B976)</f>
        <v/>
      </c>
      <c r="C5964">
        <f>IF('Data R6'!C976="","",'Data R6'!C976)</f>
        <v/>
      </c>
      <c r="D5964">
        <f>IF('Data R6'!C976="","",'Data R6'!D976)</f>
        <v/>
      </c>
      <c r="E5964">
        <f>IF('Data R6'!C976="","",'Data R6'!E976)</f>
        <v/>
      </c>
      <c r="F5964">
        <f>IF('Data R6'!C976="","",'Data R6'!F976)</f>
        <v/>
      </c>
      <c r="G5964">
        <f>IF('Data R6'!C976="","",'Data R6'!AD976)</f>
        <v/>
      </c>
      <c r="H5964">
        <f>IF('Data R6'!C976="","",'Data R6'!AC976)</f>
        <v/>
      </c>
      <c r="I5964">
        <f>IF('Data R6'!C976="","",COUNTIF('Data R6'!J976,"&gt;0")+COUNTIF('Data R6'!L976,"&gt;0")+COUNTIF('Data R6'!N976,"&gt;0")+COUNTIF('Data R6'!P976,"&gt;0")+COUNTIF('Data R6'!R976,"&gt;0")+COUNTIF('Data R6'!T976,"&gt;0")+COUNTIF('Data R6'!V976,"&gt;0")+COUNTIF('Data R6'!X976,"&gt;0"))</f>
        <v/>
      </c>
      <c r="J5964">
        <f>IF('Data R6'!C976="","",IF((COUNTIF('Data R6'!K976,"&gt;0")+COUNTIF('Data R6'!M976,"&gt;0")+COUNTIF('Data R6'!O976,"&gt;0")+COUNTIF('Data R6'!Q976,"&gt;0")+COUNTIF('Data R6'!S976,"&gt;0")+COUNTIF('Data R6'!U976,"&gt;0")+COUNTIF('Data R6'!W976,"&gt;0")+COUNTIF('Data R6'!Y976,"&gt;0"))&gt;0,1,0))</f>
        <v/>
      </c>
      <c r="M5964" t="inlineStr">
        <is>
          <t>Data R</t>
        </is>
      </c>
    </row>
    <row r="5965">
      <c r="A5965" t="inlineStr">
        <is>
          <t>Regional 6</t>
        </is>
      </c>
      <c r="B5965">
        <f>IF('Data R6'!C977="","",'Data R6'!B977)</f>
        <v/>
      </c>
      <c r="C5965">
        <f>IF('Data R6'!C977="","",'Data R6'!C977)</f>
        <v/>
      </c>
      <c r="D5965">
        <f>IF('Data R6'!C977="","",'Data R6'!D977)</f>
        <v/>
      </c>
      <c r="E5965">
        <f>IF('Data R6'!C977="","",'Data R6'!E977)</f>
        <v/>
      </c>
      <c r="F5965">
        <f>IF('Data R6'!C977="","",'Data R6'!F977)</f>
        <v/>
      </c>
      <c r="G5965">
        <f>IF('Data R6'!C977="","",'Data R6'!AD977)</f>
        <v/>
      </c>
      <c r="H5965">
        <f>IF('Data R6'!C977="","",'Data R6'!AC977)</f>
        <v/>
      </c>
      <c r="I5965">
        <f>IF('Data R6'!C977="","",COUNTIF('Data R6'!J977,"&gt;0")+COUNTIF('Data R6'!L977,"&gt;0")+COUNTIF('Data R6'!N977,"&gt;0")+COUNTIF('Data R6'!P977,"&gt;0")+COUNTIF('Data R6'!R977,"&gt;0")+COUNTIF('Data R6'!T977,"&gt;0")+COUNTIF('Data R6'!V977,"&gt;0")+COUNTIF('Data R6'!X977,"&gt;0"))</f>
        <v/>
      </c>
      <c r="J5965">
        <f>IF('Data R6'!C977="","",IF((COUNTIF('Data R6'!K977,"&gt;0")+COUNTIF('Data R6'!M977,"&gt;0")+COUNTIF('Data R6'!O977,"&gt;0")+COUNTIF('Data R6'!Q977,"&gt;0")+COUNTIF('Data R6'!S977,"&gt;0")+COUNTIF('Data R6'!U977,"&gt;0")+COUNTIF('Data R6'!W977,"&gt;0")+COUNTIF('Data R6'!Y977,"&gt;0"))&gt;0,1,0))</f>
        <v/>
      </c>
      <c r="M5965" t="inlineStr">
        <is>
          <t>Data R</t>
        </is>
      </c>
    </row>
    <row r="5966">
      <c r="A5966" t="inlineStr">
        <is>
          <t>Regional 6</t>
        </is>
      </c>
      <c r="B5966">
        <f>IF('Data R6'!C978="","",'Data R6'!B978)</f>
        <v/>
      </c>
      <c r="C5966">
        <f>IF('Data R6'!C978="","",'Data R6'!C978)</f>
        <v/>
      </c>
      <c r="D5966">
        <f>IF('Data R6'!C978="","",'Data R6'!D978)</f>
        <v/>
      </c>
      <c r="E5966">
        <f>IF('Data R6'!C978="","",'Data R6'!E978)</f>
        <v/>
      </c>
      <c r="F5966">
        <f>IF('Data R6'!C978="","",'Data R6'!F978)</f>
        <v/>
      </c>
      <c r="G5966">
        <f>IF('Data R6'!C978="","",'Data R6'!AD978)</f>
        <v/>
      </c>
      <c r="H5966">
        <f>IF('Data R6'!C978="","",'Data R6'!AC978)</f>
        <v/>
      </c>
      <c r="I5966">
        <f>IF('Data R6'!C978="","",COUNTIF('Data R6'!J978,"&gt;0")+COUNTIF('Data R6'!L978,"&gt;0")+COUNTIF('Data R6'!N978,"&gt;0")+COUNTIF('Data R6'!P978,"&gt;0")+COUNTIF('Data R6'!R978,"&gt;0")+COUNTIF('Data R6'!T978,"&gt;0")+COUNTIF('Data R6'!V978,"&gt;0")+COUNTIF('Data R6'!X978,"&gt;0"))</f>
        <v/>
      </c>
      <c r="J5966">
        <f>IF('Data R6'!C978="","",IF((COUNTIF('Data R6'!K978,"&gt;0")+COUNTIF('Data R6'!M978,"&gt;0")+COUNTIF('Data R6'!O978,"&gt;0")+COUNTIF('Data R6'!Q978,"&gt;0")+COUNTIF('Data R6'!S978,"&gt;0")+COUNTIF('Data R6'!U978,"&gt;0")+COUNTIF('Data R6'!W978,"&gt;0")+COUNTIF('Data R6'!Y978,"&gt;0"))&gt;0,1,0))</f>
        <v/>
      </c>
      <c r="M5966" t="inlineStr">
        <is>
          <t>Data R</t>
        </is>
      </c>
    </row>
    <row r="5967">
      <c r="A5967" t="inlineStr">
        <is>
          <t>Regional 6</t>
        </is>
      </c>
      <c r="B5967">
        <f>IF('Data R6'!C979="","",'Data R6'!B979)</f>
        <v/>
      </c>
      <c r="C5967">
        <f>IF('Data R6'!C979="","",'Data R6'!C979)</f>
        <v/>
      </c>
      <c r="D5967">
        <f>IF('Data R6'!C979="","",'Data R6'!D979)</f>
        <v/>
      </c>
      <c r="E5967">
        <f>IF('Data R6'!C979="","",'Data R6'!E979)</f>
        <v/>
      </c>
      <c r="F5967">
        <f>IF('Data R6'!C979="","",'Data R6'!F979)</f>
        <v/>
      </c>
      <c r="G5967">
        <f>IF('Data R6'!C979="","",'Data R6'!AD979)</f>
        <v/>
      </c>
      <c r="H5967">
        <f>IF('Data R6'!C979="","",'Data R6'!AC979)</f>
        <v/>
      </c>
      <c r="I5967">
        <f>IF('Data R6'!C979="","",COUNTIF('Data R6'!J979,"&gt;0")+COUNTIF('Data R6'!L979,"&gt;0")+COUNTIF('Data R6'!N979,"&gt;0")+COUNTIF('Data R6'!P979,"&gt;0")+COUNTIF('Data R6'!R979,"&gt;0")+COUNTIF('Data R6'!T979,"&gt;0")+COUNTIF('Data R6'!V979,"&gt;0")+COUNTIF('Data R6'!X979,"&gt;0"))</f>
        <v/>
      </c>
      <c r="J5967">
        <f>IF('Data R6'!C979="","",IF((COUNTIF('Data R6'!K979,"&gt;0")+COUNTIF('Data R6'!M979,"&gt;0")+COUNTIF('Data R6'!O979,"&gt;0")+COUNTIF('Data R6'!Q979,"&gt;0")+COUNTIF('Data R6'!S979,"&gt;0")+COUNTIF('Data R6'!U979,"&gt;0")+COUNTIF('Data R6'!W979,"&gt;0")+COUNTIF('Data R6'!Y979,"&gt;0"))&gt;0,1,0))</f>
        <v/>
      </c>
      <c r="M5967" t="inlineStr">
        <is>
          <t>Data R</t>
        </is>
      </c>
    </row>
    <row r="5968">
      <c r="A5968" t="inlineStr">
        <is>
          <t>Regional 6</t>
        </is>
      </c>
      <c r="B5968">
        <f>IF('Data R6'!C980="","",'Data R6'!B980)</f>
        <v/>
      </c>
      <c r="C5968">
        <f>IF('Data R6'!C980="","",'Data R6'!C980)</f>
        <v/>
      </c>
      <c r="D5968">
        <f>IF('Data R6'!C980="","",'Data R6'!D980)</f>
        <v/>
      </c>
      <c r="E5968">
        <f>IF('Data R6'!C980="","",'Data R6'!E980)</f>
        <v/>
      </c>
      <c r="F5968">
        <f>IF('Data R6'!C980="","",'Data R6'!F980)</f>
        <v/>
      </c>
      <c r="G5968">
        <f>IF('Data R6'!C980="","",'Data R6'!AD980)</f>
        <v/>
      </c>
      <c r="H5968">
        <f>IF('Data R6'!C980="","",'Data R6'!AC980)</f>
        <v/>
      </c>
      <c r="I5968">
        <f>IF('Data R6'!C980="","",COUNTIF('Data R6'!J980,"&gt;0")+COUNTIF('Data R6'!L980,"&gt;0")+COUNTIF('Data R6'!N980,"&gt;0")+COUNTIF('Data R6'!P980,"&gt;0")+COUNTIF('Data R6'!R980,"&gt;0")+COUNTIF('Data R6'!T980,"&gt;0")+COUNTIF('Data R6'!V980,"&gt;0")+COUNTIF('Data R6'!X980,"&gt;0"))</f>
        <v/>
      </c>
      <c r="J5968">
        <f>IF('Data R6'!C980="","",IF((COUNTIF('Data R6'!K980,"&gt;0")+COUNTIF('Data R6'!M980,"&gt;0")+COUNTIF('Data R6'!O980,"&gt;0")+COUNTIF('Data R6'!Q980,"&gt;0")+COUNTIF('Data R6'!S980,"&gt;0")+COUNTIF('Data R6'!U980,"&gt;0")+COUNTIF('Data R6'!W980,"&gt;0")+COUNTIF('Data R6'!Y980,"&gt;0"))&gt;0,1,0))</f>
        <v/>
      </c>
      <c r="M5968" t="inlineStr">
        <is>
          <t>Data R</t>
        </is>
      </c>
    </row>
    <row r="5969">
      <c r="A5969" t="inlineStr">
        <is>
          <t>Regional 6</t>
        </is>
      </c>
      <c r="B5969">
        <f>IF('Data R6'!C981="","",'Data R6'!B981)</f>
        <v/>
      </c>
      <c r="C5969">
        <f>IF('Data R6'!C981="","",'Data R6'!C981)</f>
        <v/>
      </c>
      <c r="D5969">
        <f>IF('Data R6'!C981="","",'Data R6'!D981)</f>
        <v/>
      </c>
      <c r="E5969">
        <f>IF('Data R6'!C981="","",'Data R6'!E981)</f>
        <v/>
      </c>
      <c r="F5969">
        <f>IF('Data R6'!C981="","",'Data R6'!F981)</f>
        <v/>
      </c>
      <c r="G5969">
        <f>IF('Data R6'!C981="","",'Data R6'!AD981)</f>
        <v/>
      </c>
      <c r="H5969">
        <f>IF('Data R6'!C981="","",'Data R6'!AC981)</f>
        <v/>
      </c>
      <c r="I5969">
        <f>IF('Data R6'!C981="","",COUNTIF('Data R6'!J981,"&gt;0")+COUNTIF('Data R6'!L981,"&gt;0")+COUNTIF('Data R6'!N981,"&gt;0")+COUNTIF('Data R6'!P981,"&gt;0")+COUNTIF('Data R6'!R981,"&gt;0")+COUNTIF('Data R6'!T981,"&gt;0")+COUNTIF('Data R6'!V981,"&gt;0")+COUNTIF('Data R6'!X981,"&gt;0"))</f>
        <v/>
      </c>
      <c r="J5969">
        <f>IF('Data R6'!C981="","",IF((COUNTIF('Data R6'!K981,"&gt;0")+COUNTIF('Data R6'!M981,"&gt;0")+COUNTIF('Data R6'!O981,"&gt;0")+COUNTIF('Data R6'!Q981,"&gt;0")+COUNTIF('Data R6'!S981,"&gt;0")+COUNTIF('Data R6'!U981,"&gt;0")+COUNTIF('Data R6'!W981,"&gt;0")+COUNTIF('Data R6'!Y981,"&gt;0"))&gt;0,1,0))</f>
        <v/>
      </c>
      <c r="M5969" t="inlineStr">
        <is>
          <t>Data R</t>
        </is>
      </c>
    </row>
    <row r="5970">
      <c r="A5970" t="inlineStr">
        <is>
          <t>Regional 6</t>
        </is>
      </c>
      <c r="B5970">
        <f>IF('Data R6'!C982="","",'Data R6'!B982)</f>
        <v/>
      </c>
      <c r="C5970">
        <f>IF('Data R6'!C982="","",'Data R6'!C982)</f>
        <v/>
      </c>
      <c r="D5970">
        <f>IF('Data R6'!C982="","",'Data R6'!D982)</f>
        <v/>
      </c>
      <c r="E5970">
        <f>IF('Data R6'!C982="","",'Data R6'!E982)</f>
        <v/>
      </c>
      <c r="F5970">
        <f>IF('Data R6'!C982="","",'Data R6'!F982)</f>
        <v/>
      </c>
      <c r="G5970">
        <f>IF('Data R6'!C982="","",'Data R6'!AD982)</f>
        <v/>
      </c>
      <c r="H5970">
        <f>IF('Data R6'!C982="","",'Data R6'!AC982)</f>
        <v/>
      </c>
      <c r="I5970">
        <f>IF('Data R6'!C982="","",COUNTIF('Data R6'!J982,"&gt;0")+COUNTIF('Data R6'!L982,"&gt;0")+COUNTIF('Data R6'!N982,"&gt;0")+COUNTIF('Data R6'!P982,"&gt;0")+COUNTIF('Data R6'!R982,"&gt;0")+COUNTIF('Data R6'!T982,"&gt;0")+COUNTIF('Data R6'!V982,"&gt;0")+COUNTIF('Data R6'!X982,"&gt;0"))</f>
        <v/>
      </c>
      <c r="J5970">
        <f>IF('Data R6'!C982="","",IF((COUNTIF('Data R6'!K982,"&gt;0")+COUNTIF('Data R6'!M982,"&gt;0")+COUNTIF('Data R6'!O982,"&gt;0")+COUNTIF('Data R6'!Q982,"&gt;0")+COUNTIF('Data R6'!S982,"&gt;0")+COUNTIF('Data R6'!U982,"&gt;0")+COUNTIF('Data R6'!W982,"&gt;0")+COUNTIF('Data R6'!Y982,"&gt;0"))&gt;0,1,0))</f>
        <v/>
      </c>
      <c r="M5970" t="inlineStr">
        <is>
          <t>Data R</t>
        </is>
      </c>
    </row>
    <row r="5971">
      <c r="A5971" t="inlineStr">
        <is>
          <t>Regional 6</t>
        </is>
      </c>
      <c r="B5971">
        <f>IF('Data R6'!C983="","",'Data R6'!B983)</f>
        <v/>
      </c>
      <c r="C5971">
        <f>IF('Data R6'!C983="","",'Data R6'!C983)</f>
        <v/>
      </c>
      <c r="D5971">
        <f>IF('Data R6'!C983="","",'Data R6'!D983)</f>
        <v/>
      </c>
      <c r="E5971">
        <f>IF('Data R6'!C983="","",'Data R6'!E983)</f>
        <v/>
      </c>
      <c r="F5971">
        <f>IF('Data R6'!C983="","",'Data R6'!F983)</f>
        <v/>
      </c>
      <c r="G5971">
        <f>IF('Data R6'!C983="","",'Data R6'!AD983)</f>
        <v/>
      </c>
      <c r="H5971">
        <f>IF('Data R6'!C983="","",'Data R6'!AC983)</f>
        <v/>
      </c>
      <c r="I5971">
        <f>IF('Data R6'!C983="","",COUNTIF('Data R6'!J983,"&gt;0")+COUNTIF('Data R6'!L983,"&gt;0")+COUNTIF('Data R6'!N983,"&gt;0")+COUNTIF('Data R6'!P983,"&gt;0")+COUNTIF('Data R6'!R983,"&gt;0")+COUNTIF('Data R6'!T983,"&gt;0")+COUNTIF('Data R6'!V983,"&gt;0")+COUNTIF('Data R6'!X983,"&gt;0"))</f>
        <v/>
      </c>
      <c r="J5971">
        <f>IF('Data R6'!C983="","",IF((COUNTIF('Data R6'!K983,"&gt;0")+COUNTIF('Data R6'!M983,"&gt;0")+COUNTIF('Data R6'!O983,"&gt;0")+COUNTIF('Data R6'!Q983,"&gt;0")+COUNTIF('Data R6'!S983,"&gt;0")+COUNTIF('Data R6'!U983,"&gt;0")+COUNTIF('Data R6'!W983,"&gt;0")+COUNTIF('Data R6'!Y983,"&gt;0"))&gt;0,1,0))</f>
        <v/>
      </c>
      <c r="M5971" t="inlineStr">
        <is>
          <t>Data R</t>
        </is>
      </c>
    </row>
    <row r="5972">
      <c r="A5972" t="inlineStr">
        <is>
          <t>Regional 6</t>
        </is>
      </c>
      <c r="B5972">
        <f>IF('Data R6'!C984="","",'Data R6'!B984)</f>
        <v/>
      </c>
      <c r="C5972">
        <f>IF('Data R6'!C984="","",'Data R6'!C984)</f>
        <v/>
      </c>
      <c r="D5972">
        <f>IF('Data R6'!C984="","",'Data R6'!D984)</f>
        <v/>
      </c>
      <c r="E5972">
        <f>IF('Data R6'!C984="","",'Data R6'!E984)</f>
        <v/>
      </c>
      <c r="F5972">
        <f>IF('Data R6'!C984="","",'Data R6'!F984)</f>
        <v/>
      </c>
      <c r="G5972">
        <f>IF('Data R6'!C984="","",'Data R6'!AD984)</f>
        <v/>
      </c>
      <c r="H5972">
        <f>IF('Data R6'!C984="","",'Data R6'!AC984)</f>
        <v/>
      </c>
      <c r="I5972">
        <f>IF('Data R6'!C984="","",COUNTIF('Data R6'!J984,"&gt;0")+COUNTIF('Data R6'!L984,"&gt;0")+COUNTIF('Data R6'!N984,"&gt;0")+COUNTIF('Data R6'!P984,"&gt;0")+COUNTIF('Data R6'!R984,"&gt;0")+COUNTIF('Data R6'!T984,"&gt;0")+COUNTIF('Data R6'!V984,"&gt;0")+COUNTIF('Data R6'!X984,"&gt;0"))</f>
        <v/>
      </c>
      <c r="J5972">
        <f>IF('Data R6'!C984="","",IF((COUNTIF('Data R6'!K984,"&gt;0")+COUNTIF('Data R6'!M984,"&gt;0")+COUNTIF('Data R6'!O984,"&gt;0")+COUNTIF('Data R6'!Q984,"&gt;0")+COUNTIF('Data R6'!S984,"&gt;0")+COUNTIF('Data R6'!U984,"&gt;0")+COUNTIF('Data R6'!W984,"&gt;0")+COUNTIF('Data R6'!Y984,"&gt;0"))&gt;0,1,0))</f>
        <v/>
      </c>
      <c r="M5972" t="inlineStr">
        <is>
          <t>Data R</t>
        </is>
      </c>
    </row>
    <row r="5973">
      <c r="A5973" t="inlineStr">
        <is>
          <t>Regional 6</t>
        </is>
      </c>
      <c r="B5973">
        <f>IF('Data R6'!C985="","",'Data R6'!B985)</f>
        <v/>
      </c>
      <c r="C5973">
        <f>IF('Data R6'!C985="","",'Data R6'!C985)</f>
        <v/>
      </c>
      <c r="D5973">
        <f>IF('Data R6'!C985="","",'Data R6'!D985)</f>
        <v/>
      </c>
      <c r="E5973">
        <f>IF('Data R6'!C985="","",'Data R6'!E985)</f>
        <v/>
      </c>
      <c r="F5973">
        <f>IF('Data R6'!C985="","",'Data R6'!F985)</f>
        <v/>
      </c>
      <c r="G5973">
        <f>IF('Data R6'!C985="","",'Data R6'!AD985)</f>
        <v/>
      </c>
      <c r="H5973">
        <f>IF('Data R6'!C985="","",'Data R6'!AC985)</f>
        <v/>
      </c>
      <c r="I5973">
        <f>IF('Data R6'!C985="","",COUNTIF('Data R6'!J985,"&gt;0")+COUNTIF('Data R6'!L985,"&gt;0")+COUNTIF('Data R6'!N985,"&gt;0")+COUNTIF('Data R6'!P985,"&gt;0")+COUNTIF('Data R6'!R985,"&gt;0")+COUNTIF('Data R6'!T985,"&gt;0")+COUNTIF('Data R6'!V985,"&gt;0")+COUNTIF('Data R6'!X985,"&gt;0"))</f>
        <v/>
      </c>
      <c r="J5973">
        <f>IF('Data R6'!C985="","",IF((COUNTIF('Data R6'!K985,"&gt;0")+COUNTIF('Data R6'!M985,"&gt;0")+COUNTIF('Data R6'!O985,"&gt;0")+COUNTIF('Data R6'!Q985,"&gt;0")+COUNTIF('Data R6'!S985,"&gt;0")+COUNTIF('Data R6'!U985,"&gt;0")+COUNTIF('Data R6'!W985,"&gt;0")+COUNTIF('Data R6'!Y985,"&gt;0"))&gt;0,1,0))</f>
        <v/>
      </c>
      <c r="M5973" t="inlineStr">
        <is>
          <t>Data R</t>
        </is>
      </c>
    </row>
    <row r="5974">
      <c r="A5974" t="inlineStr">
        <is>
          <t>Regional 6</t>
        </is>
      </c>
      <c r="B5974">
        <f>IF('Data R6'!C986="","",'Data R6'!B986)</f>
        <v/>
      </c>
      <c r="C5974">
        <f>IF('Data R6'!C986="","",'Data R6'!C986)</f>
        <v/>
      </c>
      <c r="D5974">
        <f>IF('Data R6'!C986="","",'Data R6'!D986)</f>
        <v/>
      </c>
      <c r="E5974">
        <f>IF('Data R6'!C986="","",'Data R6'!E986)</f>
        <v/>
      </c>
      <c r="F5974">
        <f>IF('Data R6'!C986="","",'Data R6'!F986)</f>
        <v/>
      </c>
      <c r="G5974">
        <f>IF('Data R6'!C986="","",'Data R6'!AD986)</f>
        <v/>
      </c>
      <c r="H5974">
        <f>IF('Data R6'!C986="","",'Data R6'!AC986)</f>
        <v/>
      </c>
      <c r="I5974">
        <f>IF('Data R6'!C986="","",COUNTIF('Data R6'!J986,"&gt;0")+COUNTIF('Data R6'!L986,"&gt;0")+COUNTIF('Data R6'!N986,"&gt;0")+COUNTIF('Data R6'!P986,"&gt;0")+COUNTIF('Data R6'!R986,"&gt;0")+COUNTIF('Data R6'!T986,"&gt;0")+COUNTIF('Data R6'!V986,"&gt;0")+COUNTIF('Data R6'!X986,"&gt;0"))</f>
        <v/>
      </c>
      <c r="J5974">
        <f>IF('Data R6'!C986="","",IF((COUNTIF('Data R6'!K986,"&gt;0")+COUNTIF('Data R6'!M986,"&gt;0")+COUNTIF('Data R6'!O986,"&gt;0")+COUNTIF('Data R6'!Q986,"&gt;0")+COUNTIF('Data R6'!S986,"&gt;0")+COUNTIF('Data R6'!U986,"&gt;0")+COUNTIF('Data R6'!W986,"&gt;0")+COUNTIF('Data R6'!Y986,"&gt;0"))&gt;0,1,0))</f>
        <v/>
      </c>
      <c r="M5974" t="inlineStr">
        <is>
          <t>Data R</t>
        </is>
      </c>
    </row>
    <row r="5975">
      <c r="A5975" t="inlineStr">
        <is>
          <t>Regional 6</t>
        </is>
      </c>
      <c r="B5975">
        <f>IF('Data R6'!C987="","",'Data R6'!B987)</f>
        <v/>
      </c>
      <c r="C5975">
        <f>IF('Data R6'!C987="","",'Data R6'!C987)</f>
        <v/>
      </c>
      <c r="D5975">
        <f>IF('Data R6'!C987="","",'Data R6'!D987)</f>
        <v/>
      </c>
      <c r="E5975">
        <f>IF('Data R6'!C987="","",'Data R6'!E987)</f>
        <v/>
      </c>
      <c r="F5975">
        <f>IF('Data R6'!C987="","",'Data R6'!F987)</f>
        <v/>
      </c>
      <c r="G5975">
        <f>IF('Data R6'!C987="","",'Data R6'!AD987)</f>
        <v/>
      </c>
      <c r="H5975">
        <f>IF('Data R6'!C987="","",'Data R6'!AC987)</f>
        <v/>
      </c>
      <c r="I5975">
        <f>IF('Data R6'!C987="","",COUNTIF('Data R6'!J987,"&gt;0")+COUNTIF('Data R6'!L987,"&gt;0")+COUNTIF('Data R6'!N987,"&gt;0")+COUNTIF('Data R6'!P987,"&gt;0")+COUNTIF('Data R6'!R987,"&gt;0")+COUNTIF('Data R6'!T987,"&gt;0")+COUNTIF('Data R6'!V987,"&gt;0")+COUNTIF('Data R6'!X987,"&gt;0"))</f>
        <v/>
      </c>
      <c r="J5975">
        <f>IF('Data R6'!C987="","",IF((COUNTIF('Data R6'!K987,"&gt;0")+COUNTIF('Data R6'!M987,"&gt;0")+COUNTIF('Data R6'!O987,"&gt;0")+COUNTIF('Data R6'!Q987,"&gt;0")+COUNTIF('Data R6'!S987,"&gt;0")+COUNTIF('Data R6'!U987,"&gt;0")+COUNTIF('Data R6'!W987,"&gt;0")+COUNTIF('Data R6'!Y987,"&gt;0"))&gt;0,1,0))</f>
        <v/>
      </c>
      <c r="M5975" t="inlineStr">
        <is>
          <t>Data R</t>
        </is>
      </c>
    </row>
    <row r="5976">
      <c r="A5976" t="inlineStr">
        <is>
          <t>Regional 6</t>
        </is>
      </c>
      <c r="B5976">
        <f>IF('Data R6'!C988="","",'Data R6'!B988)</f>
        <v/>
      </c>
      <c r="C5976">
        <f>IF('Data R6'!C988="","",'Data R6'!C988)</f>
        <v/>
      </c>
      <c r="D5976">
        <f>IF('Data R6'!C988="","",'Data R6'!D988)</f>
        <v/>
      </c>
      <c r="E5976">
        <f>IF('Data R6'!C988="","",'Data R6'!E988)</f>
        <v/>
      </c>
      <c r="F5976">
        <f>IF('Data R6'!C988="","",'Data R6'!F988)</f>
        <v/>
      </c>
      <c r="G5976">
        <f>IF('Data R6'!C988="","",'Data R6'!AD988)</f>
        <v/>
      </c>
      <c r="H5976">
        <f>IF('Data R6'!C988="","",'Data R6'!AC988)</f>
        <v/>
      </c>
      <c r="I5976">
        <f>IF('Data R6'!C988="","",COUNTIF('Data R6'!J988,"&gt;0")+COUNTIF('Data R6'!L988,"&gt;0")+COUNTIF('Data R6'!N988,"&gt;0")+COUNTIF('Data R6'!P988,"&gt;0")+COUNTIF('Data R6'!R988,"&gt;0")+COUNTIF('Data R6'!T988,"&gt;0")+COUNTIF('Data R6'!V988,"&gt;0")+COUNTIF('Data R6'!X988,"&gt;0"))</f>
        <v/>
      </c>
      <c r="J5976">
        <f>IF('Data R6'!C988="","",IF((COUNTIF('Data R6'!K988,"&gt;0")+COUNTIF('Data R6'!M988,"&gt;0")+COUNTIF('Data R6'!O988,"&gt;0")+COUNTIF('Data R6'!Q988,"&gt;0")+COUNTIF('Data R6'!S988,"&gt;0")+COUNTIF('Data R6'!U988,"&gt;0")+COUNTIF('Data R6'!W988,"&gt;0")+COUNTIF('Data R6'!Y988,"&gt;0"))&gt;0,1,0))</f>
        <v/>
      </c>
      <c r="M5976" t="inlineStr">
        <is>
          <t>Data R</t>
        </is>
      </c>
    </row>
    <row r="5977">
      <c r="A5977" t="inlineStr">
        <is>
          <t>Regional 6</t>
        </is>
      </c>
      <c r="B5977">
        <f>IF('Data R6'!C989="","",'Data R6'!B989)</f>
        <v/>
      </c>
      <c r="C5977">
        <f>IF('Data R6'!C989="","",'Data R6'!C989)</f>
        <v/>
      </c>
      <c r="D5977">
        <f>IF('Data R6'!C989="","",'Data R6'!D989)</f>
        <v/>
      </c>
      <c r="E5977">
        <f>IF('Data R6'!C989="","",'Data R6'!E989)</f>
        <v/>
      </c>
      <c r="F5977">
        <f>IF('Data R6'!C989="","",'Data R6'!F989)</f>
        <v/>
      </c>
      <c r="G5977">
        <f>IF('Data R6'!C989="","",'Data R6'!AD989)</f>
        <v/>
      </c>
      <c r="H5977">
        <f>IF('Data R6'!C989="","",'Data R6'!AC989)</f>
        <v/>
      </c>
      <c r="I5977">
        <f>IF('Data R6'!C989="","",COUNTIF('Data R6'!J989,"&gt;0")+COUNTIF('Data R6'!L989,"&gt;0")+COUNTIF('Data R6'!N989,"&gt;0")+COUNTIF('Data R6'!P989,"&gt;0")+COUNTIF('Data R6'!R989,"&gt;0")+COUNTIF('Data R6'!T989,"&gt;0")+COUNTIF('Data R6'!V989,"&gt;0")+COUNTIF('Data R6'!X989,"&gt;0"))</f>
        <v/>
      </c>
      <c r="J5977">
        <f>IF('Data R6'!C989="","",IF((COUNTIF('Data R6'!K989,"&gt;0")+COUNTIF('Data R6'!M989,"&gt;0")+COUNTIF('Data R6'!O989,"&gt;0")+COUNTIF('Data R6'!Q989,"&gt;0")+COUNTIF('Data R6'!S989,"&gt;0")+COUNTIF('Data R6'!U989,"&gt;0")+COUNTIF('Data R6'!W989,"&gt;0")+COUNTIF('Data R6'!Y989,"&gt;0"))&gt;0,1,0))</f>
        <v/>
      </c>
      <c r="M5977" t="inlineStr">
        <is>
          <t>Data R</t>
        </is>
      </c>
    </row>
    <row r="5978">
      <c r="A5978" t="inlineStr">
        <is>
          <t>Regional 6</t>
        </is>
      </c>
      <c r="B5978">
        <f>IF('Data R6'!C990="","",'Data R6'!B990)</f>
        <v/>
      </c>
      <c r="C5978">
        <f>IF('Data R6'!C990="","",'Data R6'!C990)</f>
        <v/>
      </c>
      <c r="D5978">
        <f>IF('Data R6'!C990="","",'Data R6'!D990)</f>
        <v/>
      </c>
      <c r="E5978">
        <f>IF('Data R6'!C990="","",'Data R6'!E990)</f>
        <v/>
      </c>
      <c r="F5978">
        <f>IF('Data R6'!C990="","",'Data R6'!F990)</f>
        <v/>
      </c>
      <c r="G5978">
        <f>IF('Data R6'!C990="","",'Data R6'!AD990)</f>
        <v/>
      </c>
      <c r="H5978">
        <f>IF('Data R6'!C990="","",'Data R6'!AC990)</f>
        <v/>
      </c>
      <c r="I5978">
        <f>IF('Data R6'!C990="","",COUNTIF('Data R6'!J990,"&gt;0")+COUNTIF('Data R6'!L990,"&gt;0")+COUNTIF('Data R6'!N990,"&gt;0")+COUNTIF('Data R6'!P990,"&gt;0")+COUNTIF('Data R6'!R990,"&gt;0")+COUNTIF('Data R6'!T990,"&gt;0")+COUNTIF('Data R6'!V990,"&gt;0")+COUNTIF('Data R6'!X990,"&gt;0"))</f>
        <v/>
      </c>
      <c r="J5978">
        <f>IF('Data R6'!C990="","",IF((COUNTIF('Data R6'!K990,"&gt;0")+COUNTIF('Data R6'!M990,"&gt;0")+COUNTIF('Data R6'!O990,"&gt;0")+COUNTIF('Data R6'!Q990,"&gt;0")+COUNTIF('Data R6'!S990,"&gt;0")+COUNTIF('Data R6'!U990,"&gt;0")+COUNTIF('Data R6'!W990,"&gt;0")+COUNTIF('Data R6'!Y990,"&gt;0"))&gt;0,1,0))</f>
        <v/>
      </c>
      <c r="M5978" t="inlineStr">
        <is>
          <t>Data R</t>
        </is>
      </c>
    </row>
    <row r="5979">
      <c r="A5979" t="inlineStr">
        <is>
          <t>Regional 6</t>
        </is>
      </c>
      <c r="B5979">
        <f>IF('Data R6'!C991="","",'Data R6'!B991)</f>
        <v/>
      </c>
      <c r="C5979">
        <f>IF('Data R6'!C991="","",'Data R6'!C991)</f>
        <v/>
      </c>
      <c r="D5979">
        <f>IF('Data R6'!C991="","",'Data R6'!D991)</f>
        <v/>
      </c>
      <c r="E5979">
        <f>IF('Data R6'!C991="","",'Data R6'!E991)</f>
        <v/>
      </c>
      <c r="F5979">
        <f>IF('Data R6'!C991="","",'Data R6'!F991)</f>
        <v/>
      </c>
      <c r="G5979">
        <f>IF('Data R6'!C991="","",'Data R6'!AD991)</f>
        <v/>
      </c>
      <c r="H5979">
        <f>IF('Data R6'!C991="","",'Data R6'!AC991)</f>
        <v/>
      </c>
      <c r="I5979">
        <f>IF('Data R6'!C991="","",COUNTIF('Data R6'!J991,"&gt;0")+COUNTIF('Data R6'!L991,"&gt;0")+COUNTIF('Data R6'!N991,"&gt;0")+COUNTIF('Data R6'!P991,"&gt;0")+COUNTIF('Data R6'!R991,"&gt;0")+COUNTIF('Data R6'!T991,"&gt;0")+COUNTIF('Data R6'!V991,"&gt;0")+COUNTIF('Data R6'!X991,"&gt;0"))</f>
        <v/>
      </c>
      <c r="J5979">
        <f>IF('Data R6'!C991="","",IF((COUNTIF('Data R6'!K991,"&gt;0")+COUNTIF('Data R6'!M991,"&gt;0")+COUNTIF('Data R6'!O991,"&gt;0")+COUNTIF('Data R6'!Q991,"&gt;0")+COUNTIF('Data R6'!S991,"&gt;0")+COUNTIF('Data R6'!U991,"&gt;0")+COUNTIF('Data R6'!W991,"&gt;0")+COUNTIF('Data R6'!Y991,"&gt;0"))&gt;0,1,0))</f>
        <v/>
      </c>
      <c r="M5979" t="inlineStr">
        <is>
          <t>Data R</t>
        </is>
      </c>
    </row>
    <row r="5980">
      <c r="A5980" t="inlineStr">
        <is>
          <t>Regional 6</t>
        </is>
      </c>
      <c r="B5980">
        <f>IF('Data R6'!C992="","",'Data R6'!B992)</f>
        <v/>
      </c>
      <c r="C5980">
        <f>IF('Data R6'!C992="","",'Data R6'!C992)</f>
        <v/>
      </c>
      <c r="D5980">
        <f>IF('Data R6'!C992="","",'Data R6'!D992)</f>
        <v/>
      </c>
      <c r="E5980">
        <f>IF('Data R6'!C992="","",'Data R6'!E992)</f>
        <v/>
      </c>
      <c r="F5980">
        <f>IF('Data R6'!C992="","",'Data R6'!F992)</f>
        <v/>
      </c>
      <c r="G5980">
        <f>IF('Data R6'!C992="","",'Data R6'!AD992)</f>
        <v/>
      </c>
      <c r="H5980">
        <f>IF('Data R6'!C992="","",'Data R6'!AC992)</f>
        <v/>
      </c>
      <c r="I5980">
        <f>IF('Data R6'!C992="","",COUNTIF('Data R6'!J992,"&gt;0")+COUNTIF('Data R6'!L992,"&gt;0")+COUNTIF('Data R6'!N992,"&gt;0")+COUNTIF('Data R6'!P992,"&gt;0")+COUNTIF('Data R6'!R992,"&gt;0")+COUNTIF('Data R6'!T992,"&gt;0")+COUNTIF('Data R6'!V992,"&gt;0")+COUNTIF('Data R6'!X992,"&gt;0"))</f>
        <v/>
      </c>
      <c r="J5980">
        <f>IF('Data R6'!C992="","",IF((COUNTIF('Data R6'!K992,"&gt;0")+COUNTIF('Data R6'!M992,"&gt;0")+COUNTIF('Data R6'!O992,"&gt;0")+COUNTIF('Data R6'!Q992,"&gt;0")+COUNTIF('Data R6'!S992,"&gt;0")+COUNTIF('Data R6'!U992,"&gt;0")+COUNTIF('Data R6'!W992,"&gt;0")+COUNTIF('Data R6'!Y992,"&gt;0"))&gt;0,1,0))</f>
        <v/>
      </c>
      <c r="M5980" t="inlineStr">
        <is>
          <t>Data R</t>
        </is>
      </c>
    </row>
    <row r="5981">
      <c r="A5981" t="inlineStr">
        <is>
          <t>Regional 6</t>
        </is>
      </c>
      <c r="B5981">
        <f>IF('Data R6'!C993="","",'Data R6'!B993)</f>
        <v/>
      </c>
      <c r="C5981">
        <f>IF('Data R6'!C993="","",'Data R6'!C993)</f>
        <v/>
      </c>
      <c r="D5981">
        <f>IF('Data R6'!C993="","",'Data R6'!D993)</f>
        <v/>
      </c>
      <c r="E5981">
        <f>IF('Data R6'!C993="","",'Data R6'!E993)</f>
        <v/>
      </c>
      <c r="F5981">
        <f>IF('Data R6'!C993="","",'Data R6'!F993)</f>
        <v/>
      </c>
      <c r="G5981">
        <f>IF('Data R6'!C993="","",'Data R6'!AD993)</f>
        <v/>
      </c>
      <c r="H5981">
        <f>IF('Data R6'!C993="","",'Data R6'!AC993)</f>
        <v/>
      </c>
      <c r="I5981">
        <f>IF('Data R6'!C993="","",COUNTIF('Data R6'!J993,"&gt;0")+COUNTIF('Data R6'!L993,"&gt;0")+COUNTIF('Data R6'!N993,"&gt;0")+COUNTIF('Data R6'!P993,"&gt;0")+COUNTIF('Data R6'!R993,"&gt;0")+COUNTIF('Data R6'!T993,"&gt;0")+COUNTIF('Data R6'!V993,"&gt;0")+COUNTIF('Data R6'!X993,"&gt;0"))</f>
        <v/>
      </c>
      <c r="J5981">
        <f>IF('Data R6'!C993="","",IF((COUNTIF('Data R6'!K993,"&gt;0")+COUNTIF('Data R6'!M993,"&gt;0")+COUNTIF('Data R6'!O993,"&gt;0")+COUNTIF('Data R6'!Q993,"&gt;0")+COUNTIF('Data R6'!S993,"&gt;0")+COUNTIF('Data R6'!U993,"&gt;0")+COUNTIF('Data R6'!W993,"&gt;0")+COUNTIF('Data R6'!Y993,"&gt;0"))&gt;0,1,0))</f>
        <v/>
      </c>
      <c r="M5981" t="inlineStr">
        <is>
          <t>Data R</t>
        </is>
      </c>
    </row>
    <row r="5982">
      <c r="A5982" t="inlineStr">
        <is>
          <t>Regional 6</t>
        </is>
      </c>
      <c r="B5982">
        <f>IF('Data R6'!C994="","",'Data R6'!B994)</f>
        <v/>
      </c>
      <c r="C5982">
        <f>IF('Data R6'!C994="","",'Data R6'!C994)</f>
        <v/>
      </c>
      <c r="D5982">
        <f>IF('Data R6'!C994="","",'Data R6'!D994)</f>
        <v/>
      </c>
      <c r="E5982">
        <f>IF('Data R6'!C994="","",'Data R6'!E994)</f>
        <v/>
      </c>
      <c r="F5982">
        <f>IF('Data R6'!C994="","",'Data R6'!F994)</f>
        <v/>
      </c>
      <c r="G5982">
        <f>IF('Data R6'!C994="","",'Data R6'!AD994)</f>
        <v/>
      </c>
      <c r="H5982">
        <f>IF('Data R6'!C994="","",'Data R6'!AC994)</f>
        <v/>
      </c>
      <c r="I5982">
        <f>IF('Data R6'!C994="","",COUNTIF('Data R6'!J994,"&gt;0")+COUNTIF('Data R6'!L994,"&gt;0")+COUNTIF('Data R6'!N994,"&gt;0")+COUNTIF('Data R6'!P994,"&gt;0")+COUNTIF('Data R6'!R994,"&gt;0")+COUNTIF('Data R6'!T994,"&gt;0")+COUNTIF('Data R6'!V994,"&gt;0")+COUNTIF('Data R6'!X994,"&gt;0"))</f>
        <v/>
      </c>
      <c r="J5982">
        <f>IF('Data R6'!C994="","",IF((COUNTIF('Data R6'!K994,"&gt;0")+COUNTIF('Data R6'!M994,"&gt;0")+COUNTIF('Data R6'!O994,"&gt;0")+COUNTIF('Data R6'!Q994,"&gt;0")+COUNTIF('Data R6'!S994,"&gt;0")+COUNTIF('Data R6'!U994,"&gt;0")+COUNTIF('Data R6'!W994,"&gt;0")+COUNTIF('Data R6'!Y994,"&gt;0"))&gt;0,1,0))</f>
        <v/>
      </c>
      <c r="M5982" t="inlineStr">
        <is>
          <t>Data R</t>
        </is>
      </c>
    </row>
    <row r="5983">
      <c r="A5983" t="inlineStr">
        <is>
          <t>Regional 6</t>
        </is>
      </c>
      <c r="B5983">
        <f>IF('Data R6'!C995="","",'Data R6'!B995)</f>
        <v/>
      </c>
      <c r="C5983">
        <f>IF('Data R6'!C995="","",'Data R6'!C995)</f>
        <v/>
      </c>
      <c r="D5983">
        <f>IF('Data R6'!C995="","",'Data R6'!D995)</f>
        <v/>
      </c>
      <c r="E5983">
        <f>IF('Data R6'!C995="","",'Data R6'!E995)</f>
        <v/>
      </c>
      <c r="F5983">
        <f>IF('Data R6'!C995="","",'Data R6'!F995)</f>
        <v/>
      </c>
      <c r="G5983">
        <f>IF('Data R6'!C995="","",'Data R6'!AD995)</f>
        <v/>
      </c>
      <c r="H5983">
        <f>IF('Data R6'!C995="","",'Data R6'!AC995)</f>
        <v/>
      </c>
      <c r="I5983">
        <f>IF('Data R6'!C995="","",COUNTIF('Data R6'!J995,"&gt;0")+COUNTIF('Data R6'!L995,"&gt;0")+COUNTIF('Data R6'!N995,"&gt;0")+COUNTIF('Data R6'!P995,"&gt;0")+COUNTIF('Data R6'!R995,"&gt;0")+COUNTIF('Data R6'!T995,"&gt;0")+COUNTIF('Data R6'!V995,"&gt;0")+COUNTIF('Data R6'!X995,"&gt;0"))</f>
        <v/>
      </c>
      <c r="J5983">
        <f>IF('Data R6'!C995="","",IF((COUNTIF('Data R6'!K995,"&gt;0")+COUNTIF('Data R6'!M995,"&gt;0")+COUNTIF('Data R6'!O995,"&gt;0")+COUNTIF('Data R6'!Q995,"&gt;0")+COUNTIF('Data R6'!S995,"&gt;0")+COUNTIF('Data R6'!U995,"&gt;0")+COUNTIF('Data R6'!W995,"&gt;0")+COUNTIF('Data R6'!Y995,"&gt;0"))&gt;0,1,0))</f>
        <v/>
      </c>
      <c r="M5983" t="inlineStr">
        <is>
          <t>Data R</t>
        </is>
      </c>
    </row>
    <row r="5984">
      <c r="A5984" t="inlineStr">
        <is>
          <t>Regional 6</t>
        </is>
      </c>
      <c r="B5984">
        <f>IF('Data R6'!C996="","",'Data R6'!B996)</f>
        <v/>
      </c>
      <c r="C5984">
        <f>IF('Data R6'!C996="","",'Data R6'!C996)</f>
        <v/>
      </c>
      <c r="D5984">
        <f>IF('Data R6'!C996="","",'Data R6'!D996)</f>
        <v/>
      </c>
      <c r="E5984">
        <f>IF('Data R6'!C996="","",'Data R6'!E996)</f>
        <v/>
      </c>
      <c r="F5984">
        <f>IF('Data R6'!C996="","",'Data R6'!F996)</f>
        <v/>
      </c>
      <c r="G5984">
        <f>IF('Data R6'!C996="","",'Data R6'!AD996)</f>
        <v/>
      </c>
      <c r="H5984">
        <f>IF('Data R6'!C996="","",'Data R6'!AC996)</f>
        <v/>
      </c>
      <c r="I5984">
        <f>IF('Data R6'!C996="","",COUNTIF('Data R6'!J996,"&gt;0")+COUNTIF('Data R6'!L996,"&gt;0")+COUNTIF('Data R6'!N996,"&gt;0")+COUNTIF('Data R6'!P996,"&gt;0")+COUNTIF('Data R6'!R996,"&gt;0")+COUNTIF('Data R6'!T996,"&gt;0")+COUNTIF('Data R6'!V996,"&gt;0")+COUNTIF('Data R6'!X996,"&gt;0"))</f>
        <v/>
      </c>
      <c r="J5984">
        <f>IF('Data R6'!C996="","",IF((COUNTIF('Data R6'!K996,"&gt;0")+COUNTIF('Data R6'!M996,"&gt;0")+COUNTIF('Data R6'!O996,"&gt;0")+COUNTIF('Data R6'!Q996,"&gt;0")+COUNTIF('Data R6'!S996,"&gt;0")+COUNTIF('Data R6'!U996,"&gt;0")+COUNTIF('Data R6'!W996,"&gt;0")+COUNTIF('Data R6'!Y996,"&gt;0"))&gt;0,1,0))</f>
        <v/>
      </c>
      <c r="M5984" t="inlineStr">
        <is>
          <t>Data R</t>
        </is>
      </c>
    </row>
    <row r="5985">
      <c r="A5985" t="inlineStr">
        <is>
          <t>Regional 6</t>
        </is>
      </c>
      <c r="B5985">
        <f>IF('Data R6'!C997="","",'Data R6'!B997)</f>
        <v/>
      </c>
      <c r="C5985">
        <f>IF('Data R6'!C997="","",'Data R6'!C997)</f>
        <v/>
      </c>
      <c r="D5985">
        <f>IF('Data R6'!C997="","",'Data R6'!D997)</f>
        <v/>
      </c>
      <c r="E5985">
        <f>IF('Data R6'!C997="","",'Data R6'!E997)</f>
        <v/>
      </c>
      <c r="F5985">
        <f>IF('Data R6'!C997="","",'Data R6'!F997)</f>
        <v/>
      </c>
      <c r="G5985">
        <f>IF('Data R6'!C997="","",'Data R6'!AD997)</f>
        <v/>
      </c>
      <c r="H5985">
        <f>IF('Data R6'!C997="","",'Data R6'!AC997)</f>
        <v/>
      </c>
      <c r="I5985">
        <f>IF('Data R6'!C997="","",COUNTIF('Data R6'!J997,"&gt;0")+COUNTIF('Data R6'!L997,"&gt;0")+COUNTIF('Data R6'!N997,"&gt;0")+COUNTIF('Data R6'!P997,"&gt;0")+COUNTIF('Data R6'!R997,"&gt;0")+COUNTIF('Data R6'!T997,"&gt;0")+COUNTIF('Data R6'!V997,"&gt;0")+COUNTIF('Data R6'!X997,"&gt;0"))</f>
        <v/>
      </c>
      <c r="J5985">
        <f>IF('Data R6'!C997="","",IF((COUNTIF('Data R6'!K997,"&gt;0")+COUNTIF('Data R6'!M997,"&gt;0")+COUNTIF('Data R6'!O997,"&gt;0")+COUNTIF('Data R6'!Q997,"&gt;0")+COUNTIF('Data R6'!S997,"&gt;0")+COUNTIF('Data R6'!U997,"&gt;0")+COUNTIF('Data R6'!W997,"&gt;0")+COUNTIF('Data R6'!Y997,"&gt;0"))&gt;0,1,0))</f>
        <v/>
      </c>
      <c r="M5985" t="inlineStr">
        <is>
          <t>Data R</t>
        </is>
      </c>
    </row>
    <row r="5986">
      <c r="A5986" t="inlineStr">
        <is>
          <t>Regional 6</t>
        </is>
      </c>
      <c r="B5986">
        <f>IF('Data R6'!C998="","",'Data R6'!B998)</f>
        <v/>
      </c>
      <c r="C5986">
        <f>IF('Data R6'!C998="","",'Data R6'!C998)</f>
        <v/>
      </c>
      <c r="D5986">
        <f>IF('Data R6'!C998="","",'Data R6'!D998)</f>
        <v/>
      </c>
      <c r="E5986">
        <f>IF('Data R6'!C998="","",'Data R6'!E998)</f>
        <v/>
      </c>
      <c r="F5986">
        <f>IF('Data R6'!C998="","",'Data R6'!F998)</f>
        <v/>
      </c>
      <c r="G5986">
        <f>IF('Data R6'!C998="","",'Data R6'!AD998)</f>
        <v/>
      </c>
      <c r="H5986">
        <f>IF('Data R6'!C998="","",'Data R6'!AC998)</f>
        <v/>
      </c>
      <c r="I5986">
        <f>IF('Data R6'!C998="","",COUNTIF('Data R6'!J998,"&gt;0")+COUNTIF('Data R6'!L998,"&gt;0")+COUNTIF('Data R6'!N998,"&gt;0")+COUNTIF('Data R6'!P998,"&gt;0")+COUNTIF('Data R6'!R998,"&gt;0")+COUNTIF('Data R6'!T998,"&gt;0")+COUNTIF('Data R6'!V998,"&gt;0")+COUNTIF('Data R6'!X998,"&gt;0"))</f>
        <v/>
      </c>
      <c r="J5986">
        <f>IF('Data R6'!C998="","",IF((COUNTIF('Data R6'!K998,"&gt;0")+COUNTIF('Data R6'!M998,"&gt;0")+COUNTIF('Data R6'!O998,"&gt;0")+COUNTIF('Data R6'!Q998,"&gt;0")+COUNTIF('Data R6'!S998,"&gt;0")+COUNTIF('Data R6'!U998,"&gt;0")+COUNTIF('Data R6'!W998,"&gt;0")+COUNTIF('Data R6'!Y998,"&gt;0"))&gt;0,1,0))</f>
        <v/>
      </c>
      <c r="M5986" t="inlineStr">
        <is>
          <t>Data R</t>
        </is>
      </c>
    </row>
    <row r="5987">
      <c r="A5987" t="inlineStr">
        <is>
          <t>Regional 6</t>
        </is>
      </c>
      <c r="B5987">
        <f>IF('Data R6'!C999="","",'Data R6'!B999)</f>
        <v/>
      </c>
      <c r="C5987">
        <f>IF('Data R6'!C999="","",'Data R6'!C999)</f>
        <v/>
      </c>
      <c r="D5987">
        <f>IF('Data R6'!C999="","",'Data R6'!D999)</f>
        <v/>
      </c>
      <c r="E5987">
        <f>IF('Data R6'!C999="","",'Data R6'!E999)</f>
        <v/>
      </c>
      <c r="F5987">
        <f>IF('Data R6'!C999="","",'Data R6'!F999)</f>
        <v/>
      </c>
      <c r="G5987">
        <f>IF('Data R6'!C999="","",'Data R6'!AD999)</f>
        <v/>
      </c>
      <c r="H5987">
        <f>IF('Data R6'!C999="","",'Data R6'!AC999)</f>
        <v/>
      </c>
      <c r="I5987">
        <f>IF('Data R6'!C999="","",COUNTIF('Data R6'!J999,"&gt;0")+COUNTIF('Data R6'!L999,"&gt;0")+COUNTIF('Data R6'!N999,"&gt;0")+COUNTIF('Data R6'!P999,"&gt;0")+COUNTIF('Data R6'!R999,"&gt;0")+COUNTIF('Data R6'!T999,"&gt;0")+COUNTIF('Data R6'!V999,"&gt;0")+COUNTIF('Data R6'!X999,"&gt;0"))</f>
        <v/>
      </c>
      <c r="J5987">
        <f>IF('Data R6'!C999="","",IF((COUNTIF('Data R6'!K999,"&gt;0")+COUNTIF('Data R6'!M999,"&gt;0")+COUNTIF('Data R6'!O999,"&gt;0")+COUNTIF('Data R6'!Q999,"&gt;0")+COUNTIF('Data R6'!S999,"&gt;0")+COUNTIF('Data R6'!U999,"&gt;0")+COUNTIF('Data R6'!W999,"&gt;0")+COUNTIF('Data R6'!Y999,"&gt;0"))&gt;0,1,0))</f>
        <v/>
      </c>
      <c r="M5987" t="inlineStr">
        <is>
          <t>Data R</t>
        </is>
      </c>
    </row>
    <row r="5988">
      <c r="A5988" t="inlineStr">
        <is>
          <t>Regional 6</t>
        </is>
      </c>
      <c r="B5988">
        <f>IF('Data R6'!C1000="","",'Data R6'!B1000)</f>
        <v/>
      </c>
      <c r="C5988">
        <f>IF('Data R6'!C1000="","",'Data R6'!C1000)</f>
        <v/>
      </c>
      <c r="D5988">
        <f>IF('Data R6'!C1000="","",'Data R6'!D1000)</f>
        <v/>
      </c>
      <c r="E5988">
        <f>IF('Data R6'!C1000="","",'Data R6'!E1000)</f>
        <v/>
      </c>
      <c r="F5988">
        <f>IF('Data R6'!C1000="","",'Data R6'!F1000)</f>
        <v/>
      </c>
      <c r="G5988">
        <f>IF('Data R6'!C1000="","",'Data R6'!AD1000)</f>
        <v/>
      </c>
      <c r="H5988">
        <f>IF('Data R6'!C1000="","",'Data R6'!AC1000)</f>
        <v/>
      </c>
      <c r="I5988">
        <f>IF('Data R6'!C1000="","",COUNTIF('Data R6'!J1000,"&gt;0")+COUNTIF('Data R6'!L1000,"&gt;0")+COUNTIF('Data R6'!N1000,"&gt;0")+COUNTIF('Data R6'!P1000,"&gt;0")+COUNTIF('Data R6'!R1000,"&gt;0")+COUNTIF('Data R6'!T1000,"&gt;0")+COUNTIF('Data R6'!V1000,"&gt;0")+COUNTIF('Data R6'!X1000,"&gt;0"))</f>
        <v/>
      </c>
      <c r="J5988">
        <f>IF('Data R6'!C1000="","",IF((COUNTIF('Data R6'!K1000,"&gt;0")+COUNTIF('Data R6'!M1000,"&gt;0")+COUNTIF('Data R6'!O1000,"&gt;0")+COUNTIF('Data R6'!Q1000,"&gt;0")+COUNTIF('Data R6'!S1000,"&gt;0")+COUNTIF('Data R6'!U1000,"&gt;0")+COUNTIF('Data R6'!W1000,"&gt;0")+COUNTIF('Data R6'!Y1000,"&gt;0"))&gt;0,1,0))</f>
        <v/>
      </c>
      <c r="M5988" t="inlineStr">
        <is>
          <t>Data R</t>
        </is>
      </c>
    </row>
    <row r="5989">
      <c r="A5989" t="inlineStr">
        <is>
          <t>Regional 6</t>
        </is>
      </c>
      <c r="B5989">
        <f>IF('Data R6'!C1001="","",'Data R6'!B1001)</f>
        <v/>
      </c>
      <c r="C5989">
        <f>IF('Data R6'!C1001="","",'Data R6'!C1001)</f>
        <v/>
      </c>
      <c r="D5989">
        <f>IF('Data R6'!C1001="","",'Data R6'!D1001)</f>
        <v/>
      </c>
      <c r="E5989">
        <f>IF('Data R6'!C1001="","",'Data R6'!E1001)</f>
        <v/>
      </c>
      <c r="F5989">
        <f>IF('Data R6'!C1001="","",'Data R6'!F1001)</f>
        <v/>
      </c>
      <c r="G5989">
        <f>IF('Data R6'!C1001="","",'Data R6'!AD1001)</f>
        <v/>
      </c>
      <c r="H5989">
        <f>IF('Data R6'!C1001="","",'Data R6'!AC1001)</f>
        <v/>
      </c>
      <c r="I5989">
        <f>IF('Data R6'!C1001="","",COUNTIF('Data R6'!J1001,"&gt;0")+COUNTIF('Data R6'!L1001,"&gt;0")+COUNTIF('Data R6'!N1001,"&gt;0")+COUNTIF('Data R6'!P1001,"&gt;0")+COUNTIF('Data R6'!R1001,"&gt;0")+COUNTIF('Data R6'!T1001,"&gt;0")+COUNTIF('Data R6'!V1001,"&gt;0")+COUNTIF('Data R6'!X1001,"&gt;0"))</f>
        <v/>
      </c>
      <c r="J5989">
        <f>IF('Data R6'!C1001="","",IF((COUNTIF('Data R6'!K1001,"&gt;0")+COUNTIF('Data R6'!M1001,"&gt;0")+COUNTIF('Data R6'!O1001,"&gt;0")+COUNTIF('Data R6'!Q1001,"&gt;0")+COUNTIF('Data R6'!S1001,"&gt;0")+COUNTIF('Data R6'!U1001,"&gt;0")+COUNTIF('Data R6'!W1001,"&gt;0")+COUNTIF('Data R6'!Y1001,"&gt;0"))&gt;0,1,0))</f>
        <v/>
      </c>
      <c r="M5989" t="inlineStr">
        <is>
          <t>Data R</t>
        </is>
      </c>
    </row>
    <row r="5990">
      <c r="A5990" t="inlineStr">
        <is>
          <t>Regional 7</t>
        </is>
      </c>
      <c r="B5990">
        <f>IF('Data R7'!C4="","",'Data R7'!B4)</f>
        <v/>
      </c>
      <c r="C5990">
        <f>IF('Data R7'!C4="","",'Data R7'!C4)</f>
        <v/>
      </c>
      <c r="D5990">
        <f>IF('Data R7'!C4="","",'Data R7'!D4)</f>
        <v/>
      </c>
      <c r="E5990">
        <f>IF('Data R7'!C4="","",'Data R7'!E4)</f>
        <v/>
      </c>
      <c r="F5990">
        <f>IF('Data R7'!C4="","",'Data R7'!F4)</f>
        <v/>
      </c>
      <c r="G5990">
        <f>IF('Data R7'!C4="","",'Data R7'!AD4)</f>
        <v/>
      </c>
      <c r="H5990">
        <f>IF('Data R7'!C4="","",'Data R7'!AC4)</f>
        <v/>
      </c>
      <c r="I5990">
        <f>IF('Data R7'!C4="","",COUNTIF('Data R7'!J4,"&gt;0")+COUNTIF('Data R7'!L4,"&gt;0")+COUNTIF('Data R7'!N4,"&gt;0")+COUNTIF('Data R7'!P4,"&gt;0")+COUNTIF('Data R7'!R4,"&gt;0")+COUNTIF('Data R7'!T4,"&gt;0")+COUNTIF('Data R7'!V4,"&gt;0")+COUNTIF('Data R7'!X4,"&gt;0"))</f>
        <v/>
      </c>
      <c r="J5990">
        <f>IF('Data R7'!C4="","",IF((COUNTIF('Data R7'!K4,"&gt;0")+COUNTIF('Data R7'!M4,"&gt;0")+COUNTIF('Data R7'!O4,"&gt;0")+COUNTIF('Data R7'!Q4,"&gt;0")+COUNTIF('Data R7'!S4,"&gt;0")+COUNTIF('Data R7'!U4,"&gt;0")+COUNTIF('Data R7'!W4,"&gt;0")+COUNTIF('Data R7'!Y4,"&gt;0"))&gt;0,1,0))</f>
        <v/>
      </c>
      <c r="K5990" t="inlineStr">
        <is>
          <t>Evaluasi/Kajian/Pemeriksaan</t>
        </is>
      </c>
      <c r="L5990" t="inlineStr">
        <is>
          <t>Pak Edi Sigit Sutarta</t>
        </is>
      </c>
      <c r="M5990" t="inlineStr">
        <is>
          <t>Data R</t>
        </is>
      </c>
    </row>
    <row r="5991">
      <c r="A5991" t="inlineStr">
        <is>
          <t>Regional 7</t>
        </is>
      </c>
      <c r="B5991">
        <f>IF('Data R7'!C5="","",'Data R7'!B5)</f>
        <v/>
      </c>
      <c r="C5991">
        <f>IF('Data R7'!C5="","",'Data R7'!C5)</f>
        <v/>
      </c>
      <c r="D5991">
        <f>IF('Data R7'!C5="","",'Data R7'!D5)</f>
        <v/>
      </c>
      <c r="E5991">
        <f>IF('Data R7'!C5="","",'Data R7'!E5)</f>
        <v/>
      </c>
      <c r="F5991">
        <f>IF('Data R7'!C5="","",'Data R7'!F5)</f>
        <v/>
      </c>
      <c r="G5991">
        <f>IF('Data R7'!C5="","",'Data R7'!AD5)</f>
        <v/>
      </c>
      <c r="H5991">
        <f>IF('Data R7'!C5="","",'Data R7'!AC5)</f>
        <v/>
      </c>
      <c r="I5991">
        <f>IF('Data R7'!C5="","",COUNTIF('Data R7'!J5,"&gt;0")+COUNTIF('Data R7'!L5,"&gt;0")+COUNTIF('Data R7'!N5,"&gt;0")+COUNTIF('Data R7'!P5,"&gt;0")+COUNTIF('Data R7'!R5,"&gt;0")+COUNTIF('Data R7'!T5,"&gt;0")+COUNTIF('Data R7'!V5,"&gt;0")+COUNTIF('Data R7'!X5,"&gt;0"))</f>
        <v/>
      </c>
      <c r="J5991">
        <f>IF('Data R7'!C5="","",IF((COUNTIF('Data R7'!K5,"&gt;0")+COUNTIF('Data R7'!M5,"&gt;0")+COUNTIF('Data R7'!O5,"&gt;0")+COUNTIF('Data R7'!Q5,"&gt;0")+COUNTIF('Data R7'!S5,"&gt;0")+COUNTIF('Data R7'!U5,"&gt;0")+COUNTIF('Data R7'!W5,"&gt;0")+COUNTIF('Data R7'!Y5,"&gt;0"))&gt;0,1,0))</f>
        <v/>
      </c>
      <c r="L5991" t="inlineStr">
        <is>
          <t>Pak Edi Sigit Sutarta</t>
        </is>
      </c>
      <c r="M5991" t="inlineStr">
        <is>
          <t>Data R</t>
        </is>
      </c>
    </row>
    <row r="5992">
      <c r="A5992" t="inlineStr">
        <is>
          <t>Regional 7</t>
        </is>
      </c>
      <c r="B5992">
        <f>IF('Data R7'!C6="","",'Data R7'!B6)</f>
        <v/>
      </c>
      <c r="C5992">
        <f>IF('Data R7'!C6="","",'Data R7'!C6)</f>
        <v/>
      </c>
      <c r="D5992">
        <f>IF('Data R7'!C6="","",'Data R7'!D6)</f>
        <v/>
      </c>
      <c r="E5992">
        <f>IF('Data R7'!C6="","",'Data R7'!E6)</f>
        <v/>
      </c>
      <c r="F5992">
        <f>IF('Data R7'!C6="","",'Data R7'!F6)</f>
        <v/>
      </c>
      <c r="G5992">
        <f>IF('Data R7'!C6="","",'Data R7'!AD6)</f>
        <v/>
      </c>
      <c r="H5992">
        <f>IF('Data R7'!C6="","",'Data R7'!AC6)</f>
        <v/>
      </c>
      <c r="I5992">
        <f>IF('Data R7'!C6="","",COUNTIF('Data R7'!J6,"&gt;0")+COUNTIF('Data R7'!L6,"&gt;0")+COUNTIF('Data R7'!N6,"&gt;0")+COUNTIF('Data R7'!P6,"&gt;0")+COUNTIF('Data R7'!R6,"&gt;0")+COUNTIF('Data R7'!T6,"&gt;0")+COUNTIF('Data R7'!V6,"&gt;0")+COUNTIF('Data R7'!X6,"&gt;0"))</f>
        <v/>
      </c>
      <c r="J5992">
        <f>IF('Data R7'!C6="","",IF((COUNTIF('Data R7'!K6,"&gt;0")+COUNTIF('Data R7'!M6,"&gt;0")+COUNTIF('Data R7'!O6,"&gt;0")+COUNTIF('Data R7'!Q6,"&gt;0")+COUNTIF('Data R7'!S6,"&gt;0")+COUNTIF('Data R7'!U6,"&gt;0")+COUNTIF('Data R7'!W6,"&gt;0")+COUNTIF('Data R7'!Y6,"&gt;0"))&gt;0,1,0))</f>
        <v/>
      </c>
      <c r="L5992" t="inlineStr">
        <is>
          <t>Pak Edi Sigit Sutarta</t>
        </is>
      </c>
      <c r="M5992" t="inlineStr">
        <is>
          <t>Data R</t>
        </is>
      </c>
    </row>
    <row r="5993">
      <c r="A5993" t="inlineStr">
        <is>
          <t>Regional 7</t>
        </is>
      </c>
      <c r="B5993">
        <f>IF('Data R7'!C7="","",'Data R7'!B7)</f>
        <v/>
      </c>
      <c r="C5993">
        <f>IF('Data R7'!C7="","",'Data R7'!C7)</f>
        <v/>
      </c>
      <c r="D5993">
        <f>IF('Data R7'!C7="","",'Data R7'!D7)</f>
        <v/>
      </c>
      <c r="E5993">
        <f>IF('Data R7'!C7="","",'Data R7'!E7)</f>
        <v/>
      </c>
      <c r="F5993">
        <f>IF('Data R7'!C7="","",'Data R7'!F7)</f>
        <v/>
      </c>
      <c r="G5993">
        <f>IF('Data R7'!C7="","",'Data R7'!AD7)</f>
        <v/>
      </c>
      <c r="H5993">
        <f>IF('Data R7'!C7="","",'Data R7'!AC7)</f>
        <v/>
      </c>
      <c r="I5993">
        <f>IF('Data R7'!C7="","",COUNTIF('Data R7'!J7,"&gt;0")+COUNTIF('Data R7'!L7,"&gt;0")+COUNTIF('Data R7'!N7,"&gt;0")+COUNTIF('Data R7'!P7,"&gt;0")+COUNTIF('Data R7'!R7,"&gt;0")+COUNTIF('Data R7'!T7,"&gt;0")+COUNTIF('Data R7'!V7,"&gt;0")+COUNTIF('Data R7'!X7,"&gt;0"))</f>
        <v/>
      </c>
      <c r="J5993">
        <f>IF('Data R7'!C7="","",IF((COUNTIF('Data R7'!K7,"&gt;0")+COUNTIF('Data R7'!M7,"&gt;0")+COUNTIF('Data R7'!O7,"&gt;0")+COUNTIF('Data R7'!Q7,"&gt;0")+COUNTIF('Data R7'!S7,"&gt;0")+COUNTIF('Data R7'!U7,"&gt;0")+COUNTIF('Data R7'!W7,"&gt;0")+COUNTIF('Data R7'!Y7,"&gt;0"))&gt;0,1,0))</f>
        <v/>
      </c>
      <c r="K5993" t="inlineStr">
        <is>
          <t>Tanam Ulang / Program TU</t>
        </is>
      </c>
      <c r="L5993" t="inlineStr">
        <is>
          <t>Pak Edi Sigit Sutarta</t>
        </is>
      </c>
      <c r="M5993" t="inlineStr">
        <is>
          <t>Data R</t>
        </is>
      </c>
    </row>
    <row r="5994">
      <c r="A5994" t="inlineStr">
        <is>
          <t>Regional 7</t>
        </is>
      </c>
      <c r="B5994">
        <f>IF('Data R7'!C8="","",'Data R7'!B8)</f>
        <v/>
      </c>
      <c r="C5994">
        <f>IF('Data R7'!C8="","",'Data R7'!C8)</f>
        <v/>
      </c>
      <c r="D5994">
        <f>IF('Data R7'!C8="","",'Data R7'!D8)</f>
        <v/>
      </c>
      <c r="E5994">
        <f>IF('Data R7'!C8="","",'Data R7'!E8)</f>
        <v/>
      </c>
      <c r="F5994">
        <f>IF('Data R7'!C8="","",'Data R7'!F8)</f>
        <v/>
      </c>
      <c r="G5994">
        <f>IF('Data R7'!C8="","",'Data R7'!AD8)</f>
        <v/>
      </c>
      <c r="H5994">
        <f>IF('Data R7'!C8="","",'Data R7'!AC8)</f>
        <v/>
      </c>
      <c r="I5994">
        <f>IF('Data R7'!C8="","",COUNTIF('Data R7'!J8,"&gt;0")+COUNTIF('Data R7'!L8,"&gt;0")+COUNTIF('Data R7'!N8,"&gt;0")+COUNTIF('Data R7'!P8,"&gt;0")+COUNTIF('Data R7'!R8,"&gt;0")+COUNTIF('Data R7'!T8,"&gt;0")+COUNTIF('Data R7'!V8,"&gt;0")+COUNTIF('Data R7'!X8,"&gt;0"))</f>
        <v/>
      </c>
      <c r="J5994">
        <f>IF('Data R7'!C8="","",IF((COUNTIF('Data R7'!K8,"&gt;0")+COUNTIF('Data R7'!M8,"&gt;0")+COUNTIF('Data R7'!O8,"&gt;0")+COUNTIF('Data R7'!Q8,"&gt;0")+COUNTIF('Data R7'!S8,"&gt;0")+COUNTIF('Data R7'!U8,"&gt;0")+COUNTIF('Data R7'!W8,"&gt;0")+COUNTIF('Data R7'!Y8,"&gt;0"))&gt;0,1,0))</f>
        <v/>
      </c>
      <c r="L5994" t="inlineStr">
        <is>
          <t>Pak Edi Sigit Sutarta</t>
        </is>
      </c>
      <c r="M5994" t="inlineStr">
        <is>
          <t>Data R</t>
        </is>
      </c>
    </row>
    <row r="5995">
      <c r="A5995" t="inlineStr">
        <is>
          <t>Regional 7</t>
        </is>
      </c>
      <c r="B5995">
        <f>IF('Data R7'!C9="","",'Data R7'!B9)</f>
        <v/>
      </c>
      <c r="C5995">
        <f>IF('Data R7'!C9="","",'Data R7'!C9)</f>
        <v/>
      </c>
      <c r="D5995">
        <f>IF('Data R7'!C9="","",'Data R7'!D9)</f>
        <v/>
      </c>
      <c r="E5995">
        <f>IF('Data R7'!C9="","",'Data R7'!E9)</f>
        <v/>
      </c>
      <c r="F5995">
        <f>IF('Data R7'!C9="","",'Data R7'!F9)</f>
        <v/>
      </c>
      <c r="G5995">
        <f>IF('Data R7'!C9="","",'Data R7'!AD9)</f>
        <v/>
      </c>
      <c r="H5995">
        <f>IF('Data R7'!C9="","",'Data R7'!AC9)</f>
        <v/>
      </c>
      <c r="I5995">
        <f>IF('Data R7'!C9="","",COUNTIF('Data R7'!J9,"&gt;0")+COUNTIF('Data R7'!L9,"&gt;0")+COUNTIF('Data R7'!N9,"&gt;0")+COUNTIF('Data R7'!P9,"&gt;0")+COUNTIF('Data R7'!R9,"&gt;0")+COUNTIF('Data R7'!T9,"&gt;0")+COUNTIF('Data R7'!V9,"&gt;0")+COUNTIF('Data R7'!X9,"&gt;0"))</f>
        <v/>
      </c>
      <c r="J5995">
        <f>IF('Data R7'!C9="","",IF((COUNTIF('Data R7'!K9,"&gt;0")+COUNTIF('Data R7'!M9,"&gt;0")+COUNTIF('Data R7'!O9,"&gt;0")+COUNTIF('Data R7'!Q9,"&gt;0")+COUNTIF('Data R7'!S9,"&gt;0")+COUNTIF('Data R7'!U9,"&gt;0")+COUNTIF('Data R7'!W9,"&gt;0")+COUNTIF('Data R7'!Y9,"&gt;0"))&gt;0,1,0))</f>
        <v/>
      </c>
      <c r="K5995" t="inlineStr">
        <is>
          <t>Tanam Ulang / Program TU</t>
        </is>
      </c>
      <c r="M5995" t="inlineStr">
        <is>
          <t>Data R</t>
        </is>
      </c>
    </row>
    <row r="5996">
      <c r="A5996" t="inlineStr">
        <is>
          <t>Regional 7</t>
        </is>
      </c>
      <c r="B5996">
        <f>IF('Data R7'!C10="","",'Data R7'!B10)</f>
        <v/>
      </c>
      <c r="C5996">
        <f>IF('Data R7'!C10="","",'Data R7'!C10)</f>
        <v/>
      </c>
      <c r="D5996">
        <f>IF('Data R7'!C10="","",'Data R7'!D10)</f>
        <v/>
      </c>
      <c r="E5996">
        <f>IF('Data R7'!C10="","",'Data R7'!E10)</f>
        <v/>
      </c>
      <c r="F5996">
        <f>IF('Data R7'!C10="","",'Data R7'!F10)</f>
        <v/>
      </c>
      <c r="G5996">
        <f>IF('Data R7'!C10="","",'Data R7'!AD10)</f>
        <v/>
      </c>
      <c r="H5996">
        <f>IF('Data R7'!C10="","",'Data R7'!AC10)</f>
        <v/>
      </c>
      <c r="I5996">
        <f>IF('Data R7'!C10="","",COUNTIF('Data R7'!J10,"&gt;0")+COUNTIF('Data R7'!L10,"&gt;0")+COUNTIF('Data R7'!N10,"&gt;0")+COUNTIF('Data R7'!P10,"&gt;0")+COUNTIF('Data R7'!R10,"&gt;0")+COUNTIF('Data R7'!T10,"&gt;0")+COUNTIF('Data R7'!V10,"&gt;0")+COUNTIF('Data R7'!X10,"&gt;0"))</f>
        <v/>
      </c>
      <c r="J5996">
        <f>IF('Data R7'!C10="","",IF((COUNTIF('Data R7'!K10,"&gt;0")+COUNTIF('Data R7'!M10,"&gt;0")+COUNTIF('Data R7'!O10,"&gt;0")+COUNTIF('Data R7'!Q10,"&gt;0")+COUNTIF('Data R7'!S10,"&gt;0")+COUNTIF('Data R7'!U10,"&gt;0")+COUNTIF('Data R7'!W10,"&gt;0")+COUNTIF('Data R7'!Y10,"&gt;0"))&gt;0,1,0))</f>
        <v/>
      </c>
      <c r="M5996" t="inlineStr">
        <is>
          <t>Data R</t>
        </is>
      </c>
    </row>
    <row r="5997">
      <c r="A5997" t="inlineStr">
        <is>
          <t>Regional 7</t>
        </is>
      </c>
      <c r="B5997">
        <f>IF('Data R7'!C11="","",'Data R7'!B11)</f>
        <v/>
      </c>
      <c r="C5997">
        <f>IF('Data R7'!C11="","",'Data R7'!C11)</f>
        <v/>
      </c>
      <c r="D5997">
        <f>IF('Data R7'!C11="","",'Data R7'!D11)</f>
        <v/>
      </c>
      <c r="E5997">
        <f>IF('Data R7'!C11="","",'Data R7'!E11)</f>
        <v/>
      </c>
      <c r="F5997">
        <f>IF('Data R7'!C11="","",'Data R7'!F11)</f>
        <v/>
      </c>
      <c r="G5997">
        <f>IF('Data R7'!C11="","",'Data R7'!AD11)</f>
        <v/>
      </c>
      <c r="H5997">
        <f>IF('Data R7'!C11="","",'Data R7'!AC11)</f>
        <v/>
      </c>
      <c r="I5997">
        <f>IF('Data R7'!C11="","",COUNTIF('Data R7'!J11,"&gt;0")+COUNTIF('Data R7'!L11,"&gt;0")+COUNTIF('Data R7'!N11,"&gt;0")+COUNTIF('Data R7'!P11,"&gt;0")+COUNTIF('Data R7'!R11,"&gt;0")+COUNTIF('Data R7'!T11,"&gt;0")+COUNTIF('Data R7'!V11,"&gt;0")+COUNTIF('Data R7'!X11,"&gt;0"))</f>
        <v/>
      </c>
      <c r="J5997">
        <f>IF('Data R7'!C11="","",IF((COUNTIF('Data R7'!K11,"&gt;0")+COUNTIF('Data R7'!M11,"&gt;0")+COUNTIF('Data R7'!O11,"&gt;0")+COUNTIF('Data R7'!Q11,"&gt;0")+COUNTIF('Data R7'!S11,"&gt;0")+COUNTIF('Data R7'!U11,"&gt;0")+COUNTIF('Data R7'!W11,"&gt;0")+COUNTIF('Data R7'!Y11,"&gt;0"))&gt;0,1,0))</f>
        <v/>
      </c>
      <c r="M5997" t="inlineStr">
        <is>
          <t>Data R</t>
        </is>
      </c>
    </row>
    <row r="5998">
      <c r="A5998" t="inlineStr">
        <is>
          <t>Regional 7</t>
        </is>
      </c>
      <c r="B5998">
        <f>IF('Data R7'!C12="","",'Data R7'!B12)</f>
        <v/>
      </c>
      <c r="C5998">
        <f>IF('Data R7'!C12="","",'Data R7'!C12)</f>
        <v/>
      </c>
      <c r="D5998">
        <f>IF('Data R7'!C12="","",'Data R7'!D12)</f>
        <v/>
      </c>
      <c r="E5998">
        <f>IF('Data R7'!C12="","",'Data R7'!E12)</f>
        <v/>
      </c>
      <c r="F5998">
        <f>IF('Data R7'!C12="","",'Data R7'!F12)</f>
        <v/>
      </c>
      <c r="G5998">
        <f>IF('Data R7'!C12="","",'Data R7'!AD12)</f>
        <v/>
      </c>
      <c r="H5998">
        <f>IF('Data R7'!C12="","",'Data R7'!AC12)</f>
        <v/>
      </c>
      <c r="I5998">
        <f>IF('Data R7'!C12="","",COUNTIF('Data R7'!J12,"&gt;0")+COUNTIF('Data R7'!L12,"&gt;0")+COUNTIF('Data R7'!N12,"&gt;0")+COUNTIF('Data R7'!P12,"&gt;0")+COUNTIF('Data R7'!R12,"&gt;0")+COUNTIF('Data R7'!T12,"&gt;0")+COUNTIF('Data R7'!V12,"&gt;0")+COUNTIF('Data R7'!X12,"&gt;0"))</f>
        <v/>
      </c>
      <c r="J5998">
        <f>IF('Data R7'!C12="","",IF((COUNTIF('Data R7'!K12,"&gt;0")+COUNTIF('Data R7'!M12,"&gt;0")+COUNTIF('Data R7'!O12,"&gt;0")+COUNTIF('Data R7'!Q12,"&gt;0")+COUNTIF('Data R7'!S12,"&gt;0")+COUNTIF('Data R7'!U12,"&gt;0")+COUNTIF('Data R7'!W12,"&gt;0")+COUNTIF('Data R7'!Y12,"&gt;0"))&gt;0,1,0))</f>
        <v/>
      </c>
      <c r="M5998" t="inlineStr">
        <is>
          <t>Data R</t>
        </is>
      </c>
    </row>
    <row r="5999">
      <c r="A5999" t="inlineStr">
        <is>
          <t>Regional 7</t>
        </is>
      </c>
      <c r="B5999">
        <f>IF('Data R7'!C13="","",'Data R7'!B13)</f>
        <v/>
      </c>
      <c r="C5999">
        <f>IF('Data R7'!C13="","",'Data R7'!C13)</f>
        <v/>
      </c>
      <c r="D5999">
        <f>IF('Data R7'!C13="","",'Data R7'!D13)</f>
        <v/>
      </c>
      <c r="E5999">
        <f>IF('Data R7'!C13="","",'Data R7'!E13)</f>
        <v/>
      </c>
      <c r="F5999">
        <f>IF('Data R7'!C13="","",'Data R7'!F13)</f>
        <v/>
      </c>
      <c r="G5999">
        <f>IF('Data R7'!C13="","",'Data R7'!AD13)</f>
        <v/>
      </c>
      <c r="H5999">
        <f>IF('Data R7'!C13="","",'Data R7'!AC13)</f>
        <v/>
      </c>
      <c r="I5999">
        <f>IF('Data R7'!C13="","",COUNTIF('Data R7'!J13,"&gt;0")+COUNTIF('Data R7'!L13,"&gt;0")+COUNTIF('Data R7'!N13,"&gt;0")+COUNTIF('Data R7'!P13,"&gt;0")+COUNTIF('Data R7'!R13,"&gt;0")+COUNTIF('Data R7'!T13,"&gt;0")+COUNTIF('Data R7'!V13,"&gt;0")+COUNTIF('Data R7'!X13,"&gt;0"))</f>
        <v/>
      </c>
      <c r="J5999">
        <f>IF('Data R7'!C13="","",IF((COUNTIF('Data R7'!K13,"&gt;0")+COUNTIF('Data R7'!M13,"&gt;0")+COUNTIF('Data R7'!O13,"&gt;0")+COUNTIF('Data R7'!Q13,"&gt;0")+COUNTIF('Data R7'!S13,"&gt;0")+COUNTIF('Data R7'!U13,"&gt;0")+COUNTIF('Data R7'!W13,"&gt;0")+COUNTIF('Data R7'!Y13,"&gt;0"))&gt;0,1,0))</f>
        <v/>
      </c>
      <c r="K5999" t="inlineStr">
        <is>
          <t>Tanam Ulang / Program TU</t>
        </is>
      </c>
      <c r="M5999" t="inlineStr">
        <is>
          <t>Data R</t>
        </is>
      </c>
    </row>
    <row r="6000">
      <c r="A6000" t="inlineStr">
        <is>
          <t>Regional 7</t>
        </is>
      </c>
      <c r="B6000">
        <f>IF('Data R7'!C14="","",'Data R7'!B14)</f>
        <v/>
      </c>
      <c r="C6000">
        <f>IF('Data R7'!C14="","",'Data R7'!C14)</f>
        <v/>
      </c>
      <c r="D6000">
        <f>IF('Data R7'!C14="","",'Data R7'!D14)</f>
        <v/>
      </c>
      <c r="E6000">
        <f>IF('Data R7'!C14="","",'Data R7'!E14)</f>
        <v/>
      </c>
      <c r="F6000">
        <f>IF('Data R7'!C14="","",'Data R7'!F14)</f>
        <v/>
      </c>
      <c r="G6000">
        <f>IF('Data R7'!C14="","",'Data R7'!AD14)</f>
        <v/>
      </c>
      <c r="H6000">
        <f>IF('Data R7'!C14="","",'Data R7'!AC14)</f>
        <v/>
      </c>
      <c r="I6000">
        <f>IF('Data R7'!C14="","",COUNTIF('Data R7'!J14,"&gt;0")+COUNTIF('Data R7'!L14,"&gt;0")+COUNTIF('Data R7'!N14,"&gt;0")+COUNTIF('Data R7'!P14,"&gt;0")+COUNTIF('Data R7'!R14,"&gt;0")+COUNTIF('Data R7'!T14,"&gt;0")+COUNTIF('Data R7'!V14,"&gt;0")+COUNTIF('Data R7'!X14,"&gt;0"))</f>
        <v/>
      </c>
      <c r="J6000">
        <f>IF('Data R7'!C14="","",IF((COUNTIF('Data R7'!K14,"&gt;0")+COUNTIF('Data R7'!M14,"&gt;0")+COUNTIF('Data R7'!O14,"&gt;0")+COUNTIF('Data R7'!Q14,"&gt;0")+COUNTIF('Data R7'!S14,"&gt;0")+COUNTIF('Data R7'!U14,"&gt;0")+COUNTIF('Data R7'!W14,"&gt;0")+COUNTIF('Data R7'!Y14,"&gt;0"))&gt;0,1,0))</f>
        <v/>
      </c>
      <c r="M6000" t="inlineStr">
        <is>
          <t>Data R</t>
        </is>
      </c>
    </row>
    <row r="6001">
      <c r="A6001" t="inlineStr">
        <is>
          <t>Regional 7</t>
        </is>
      </c>
      <c r="B6001">
        <f>IF('Data R7'!C15="","",'Data R7'!B15)</f>
        <v/>
      </c>
      <c r="C6001">
        <f>IF('Data R7'!C15="","",'Data R7'!C15)</f>
        <v/>
      </c>
      <c r="D6001">
        <f>IF('Data R7'!C15="","",'Data R7'!D15)</f>
        <v/>
      </c>
      <c r="E6001">
        <f>IF('Data R7'!C15="","",'Data R7'!E15)</f>
        <v/>
      </c>
      <c r="F6001">
        <f>IF('Data R7'!C15="","",'Data R7'!F15)</f>
        <v/>
      </c>
      <c r="G6001">
        <f>IF('Data R7'!C15="","",'Data R7'!AD15)</f>
        <v/>
      </c>
      <c r="H6001">
        <f>IF('Data R7'!C15="","",'Data R7'!AC15)</f>
        <v/>
      </c>
      <c r="I6001">
        <f>IF('Data R7'!C15="","",COUNTIF('Data R7'!J15,"&gt;0")+COUNTIF('Data R7'!L15,"&gt;0")+COUNTIF('Data R7'!N15,"&gt;0")+COUNTIF('Data R7'!P15,"&gt;0")+COUNTIF('Data R7'!R15,"&gt;0")+COUNTIF('Data R7'!T15,"&gt;0")+COUNTIF('Data R7'!V15,"&gt;0")+COUNTIF('Data R7'!X15,"&gt;0"))</f>
        <v/>
      </c>
      <c r="J6001">
        <f>IF('Data R7'!C15="","",IF((COUNTIF('Data R7'!K15,"&gt;0")+COUNTIF('Data R7'!M15,"&gt;0")+COUNTIF('Data R7'!O15,"&gt;0")+COUNTIF('Data R7'!Q15,"&gt;0")+COUNTIF('Data R7'!S15,"&gt;0")+COUNTIF('Data R7'!U15,"&gt;0")+COUNTIF('Data R7'!W15,"&gt;0")+COUNTIF('Data R7'!Y15,"&gt;0"))&gt;0,1,0))</f>
        <v/>
      </c>
      <c r="M6001" t="inlineStr">
        <is>
          <t>Data R</t>
        </is>
      </c>
    </row>
    <row r="6002">
      <c r="A6002" t="inlineStr">
        <is>
          <t>Regional 7</t>
        </is>
      </c>
      <c r="B6002">
        <f>IF('Data R7'!C16="","",'Data R7'!B16)</f>
        <v/>
      </c>
      <c r="C6002">
        <f>IF('Data R7'!C16="","",'Data R7'!C16)</f>
        <v/>
      </c>
      <c r="D6002">
        <f>IF('Data R7'!C16="","",'Data R7'!D16)</f>
        <v/>
      </c>
      <c r="E6002">
        <f>IF('Data R7'!C16="","",'Data R7'!E16)</f>
        <v/>
      </c>
      <c r="F6002">
        <f>IF('Data R7'!C16="","",'Data R7'!F16)</f>
        <v/>
      </c>
      <c r="G6002">
        <f>IF('Data R7'!C16="","",'Data R7'!AD16)</f>
        <v/>
      </c>
      <c r="H6002">
        <f>IF('Data R7'!C16="","",'Data R7'!AC16)</f>
        <v/>
      </c>
      <c r="I6002">
        <f>IF('Data R7'!C16="","",COUNTIF('Data R7'!J16,"&gt;0")+COUNTIF('Data R7'!L16,"&gt;0")+COUNTIF('Data R7'!N16,"&gt;0")+COUNTIF('Data R7'!P16,"&gt;0")+COUNTIF('Data R7'!R16,"&gt;0")+COUNTIF('Data R7'!T16,"&gt;0")+COUNTIF('Data R7'!V16,"&gt;0")+COUNTIF('Data R7'!X16,"&gt;0"))</f>
        <v/>
      </c>
      <c r="J6002">
        <f>IF('Data R7'!C16="","",IF((COUNTIF('Data R7'!K16,"&gt;0")+COUNTIF('Data R7'!M16,"&gt;0")+COUNTIF('Data R7'!O16,"&gt;0")+COUNTIF('Data R7'!Q16,"&gt;0")+COUNTIF('Data R7'!S16,"&gt;0")+COUNTIF('Data R7'!U16,"&gt;0")+COUNTIF('Data R7'!W16,"&gt;0")+COUNTIF('Data R7'!Y16,"&gt;0"))&gt;0,1,0))</f>
        <v/>
      </c>
      <c r="K6002" t="inlineStr">
        <is>
          <t>Evaluasi/Kajian/Pemeriksaan</t>
        </is>
      </c>
      <c r="M6002" t="inlineStr">
        <is>
          <t>Data R</t>
        </is>
      </c>
    </row>
    <row r="6003">
      <c r="A6003" t="inlineStr">
        <is>
          <t>Regional 7</t>
        </is>
      </c>
      <c r="B6003">
        <f>IF('Data R7'!C17="","",'Data R7'!B17)</f>
        <v/>
      </c>
      <c r="C6003">
        <f>IF('Data R7'!C17="","",'Data R7'!C17)</f>
        <v/>
      </c>
      <c r="D6003">
        <f>IF('Data R7'!C17="","",'Data R7'!D17)</f>
        <v/>
      </c>
      <c r="E6003">
        <f>IF('Data R7'!C17="","",'Data R7'!E17)</f>
        <v/>
      </c>
      <c r="F6003">
        <f>IF('Data R7'!C17="","",'Data R7'!F17)</f>
        <v/>
      </c>
      <c r="G6003">
        <f>IF('Data R7'!C17="","",'Data R7'!AD17)</f>
        <v/>
      </c>
      <c r="H6003">
        <f>IF('Data R7'!C17="","",'Data R7'!AC17)</f>
        <v/>
      </c>
      <c r="I6003">
        <f>IF('Data R7'!C17="","",COUNTIF('Data R7'!J17,"&gt;0")+COUNTIF('Data R7'!L17,"&gt;0")+COUNTIF('Data R7'!N17,"&gt;0")+COUNTIF('Data R7'!P17,"&gt;0")+COUNTIF('Data R7'!R17,"&gt;0")+COUNTIF('Data R7'!T17,"&gt;0")+COUNTIF('Data R7'!V17,"&gt;0")+COUNTIF('Data R7'!X17,"&gt;0"))</f>
        <v/>
      </c>
      <c r="J6003">
        <f>IF('Data R7'!C17="","",IF((COUNTIF('Data R7'!K17,"&gt;0")+COUNTIF('Data R7'!M17,"&gt;0")+COUNTIF('Data R7'!O17,"&gt;0")+COUNTIF('Data R7'!Q17,"&gt;0")+COUNTIF('Data R7'!S17,"&gt;0")+COUNTIF('Data R7'!U17,"&gt;0")+COUNTIF('Data R7'!W17,"&gt;0")+COUNTIF('Data R7'!Y17,"&gt;0"))&gt;0,1,0))</f>
        <v/>
      </c>
      <c r="M6003" t="inlineStr">
        <is>
          <t>Data R</t>
        </is>
      </c>
    </row>
    <row r="6004">
      <c r="A6004" t="inlineStr">
        <is>
          <t>Regional 7</t>
        </is>
      </c>
      <c r="B6004">
        <f>IF('Data R7'!C18="","",'Data R7'!B18)</f>
        <v/>
      </c>
      <c r="C6004">
        <f>IF('Data R7'!C18="","",'Data R7'!C18)</f>
        <v/>
      </c>
      <c r="D6004">
        <f>IF('Data R7'!C18="","",'Data R7'!D18)</f>
        <v/>
      </c>
      <c r="E6004">
        <f>IF('Data R7'!C18="","",'Data R7'!E18)</f>
        <v/>
      </c>
      <c r="F6004">
        <f>IF('Data R7'!C18="","",'Data R7'!F18)</f>
        <v/>
      </c>
      <c r="G6004">
        <f>IF('Data R7'!C18="","",'Data R7'!AD18)</f>
        <v/>
      </c>
      <c r="H6004">
        <f>IF('Data R7'!C18="","",'Data R7'!AC18)</f>
        <v/>
      </c>
      <c r="I6004">
        <f>IF('Data R7'!C18="","",COUNTIF('Data R7'!J18,"&gt;0")+COUNTIF('Data R7'!L18,"&gt;0")+COUNTIF('Data R7'!N18,"&gt;0")+COUNTIF('Data R7'!P18,"&gt;0")+COUNTIF('Data R7'!R18,"&gt;0")+COUNTIF('Data R7'!T18,"&gt;0")+COUNTIF('Data R7'!V18,"&gt;0")+COUNTIF('Data R7'!X18,"&gt;0"))</f>
        <v/>
      </c>
      <c r="J6004">
        <f>IF('Data R7'!C18="","",IF((COUNTIF('Data R7'!K18,"&gt;0")+COUNTIF('Data R7'!M18,"&gt;0")+COUNTIF('Data R7'!O18,"&gt;0")+COUNTIF('Data R7'!Q18,"&gt;0")+COUNTIF('Data R7'!S18,"&gt;0")+COUNTIF('Data R7'!U18,"&gt;0")+COUNTIF('Data R7'!W18,"&gt;0")+COUNTIF('Data R7'!Y18,"&gt;0"))&gt;0,1,0))</f>
        <v/>
      </c>
      <c r="K6004" t="inlineStr">
        <is>
          <t>Evaluasi/Kajian/Pemeriksaan</t>
        </is>
      </c>
      <c r="L6004" t="inlineStr">
        <is>
          <t>Pak Edi Sigit Sutarta; Pak Iput Pradiko; Buk Nuzul Hijri</t>
        </is>
      </c>
      <c r="M6004" t="inlineStr">
        <is>
          <t>Data R</t>
        </is>
      </c>
    </row>
    <row r="6005">
      <c r="A6005" t="inlineStr">
        <is>
          <t>Regional 7</t>
        </is>
      </c>
      <c r="B6005">
        <f>IF('Data R7'!C19="","",'Data R7'!B19)</f>
        <v/>
      </c>
      <c r="C6005">
        <f>IF('Data R7'!C19="","",'Data R7'!C19)</f>
        <v/>
      </c>
      <c r="D6005">
        <f>IF('Data R7'!C19="","",'Data R7'!D19)</f>
        <v/>
      </c>
      <c r="E6005">
        <f>IF('Data R7'!C19="","",'Data R7'!E19)</f>
        <v/>
      </c>
      <c r="F6005">
        <f>IF('Data R7'!C19="","",'Data R7'!F19)</f>
        <v/>
      </c>
      <c r="G6005">
        <f>IF('Data R7'!C19="","",'Data R7'!AD19)</f>
        <v/>
      </c>
      <c r="H6005">
        <f>IF('Data R7'!C19="","",'Data R7'!AC19)</f>
        <v/>
      </c>
      <c r="I6005">
        <f>IF('Data R7'!C19="","",COUNTIF('Data R7'!J19,"&gt;0")+COUNTIF('Data R7'!L19,"&gt;0")+COUNTIF('Data R7'!N19,"&gt;0")+COUNTIF('Data R7'!P19,"&gt;0")+COUNTIF('Data R7'!R19,"&gt;0")+COUNTIF('Data R7'!T19,"&gt;0")+COUNTIF('Data R7'!V19,"&gt;0")+COUNTIF('Data R7'!X19,"&gt;0"))</f>
        <v/>
      </c>
      <c r="J6005">
        <f>IF('Data R7'!C19="","",IF((COUNTIF('Data R7'!K19,"&gt;0")+COUNTIF('Data R7'!M19,"&gt;0")+COUNTIF('Data R7'!O19,"&gt;0")+COUNTIF('Data R7'!Q19,"&gt;0")+COUNTIF('Data R7'!S19,"&gt;0")+COUNTIF('Data R7'!U19,"&gt;0")+COUNTIF('Data R7'!W19,"&gt;0")+COUNTIF('Data R7'!Y19,"&gt;0"))&gt;0,1,0))</f>
        <v/>
      </c>
      <c r="M6005" t="inlineStr">
        <is>
          <t>Data R</t>
        </is>
      </c>
    </row>
    <row r="6006">
      <c r="A6006" t="inlineStr">
        <is>
          <t>Regional 7</t>
        </is>
      </c>
      <c r="B6006">
        <f>IF('Data R7'!C20="","",'Data R7'!B20)</f>
        <v/>
      </c>
      <c r="C6006">
        <f>IF('Data R7'!C20="","",'Data R7'!C20)</f>
        <v/>
      </c>
      <c r="D6006">
        <f>IF('Data R7'!C20="","",'Data R7'!D20)</f>
        <v/>
      </c>
      <c r="E6006">
        <f>IF('Data R7'!C20="","",'Data R7'!E20)</f>
        <v/>
      </c>
      <c r="F6006">
        <f>IF('Data R7'!C20="","",'Data R7'!F20)</f>
        <v/>
      </c>
      <c r="G6006">
        <f>IF('Data R7'!C20="","",'Data R7'!AD20)</f>
        <v/>
      </c>
      <c r="H6006">
        <f>IF('Data R7'!C20="","",'Data R7'!AC20)</f>
        <v/>
      </c>
      <c r="I6006">
        <f>IF('Data R7'!C20="","",COUNTIF('Data R7'!J20,"&gt;0")+COUNTIF('Data R7'!L20,"&gt;0")+COUNTIF('Data R7'!N20,"&gt;0")+COUNTIF('Data R7'!P20,"&gt;0")+COUNTIF('Data R7'!R20,"&gt;0")+COUNTIF('Data R7'!T20,"&gt;0")+COUNTIF('Data R7'!V20,"&gt;0")+COUNTIF('Data R7'!X20,"&gt;0"))</f>
        <v/>
      </c>
      <c r="J6006">
        <f>IF('Data R7'!C20="","",IF((COUNTIF('Data R7'!K20,"&gt;0")+COUNTIF('Data R7'!M20,"&gt;0")+COUNTIF('Data R7'!O20,"&gt;0")+COUNTIF('Data R7'!Q20,"&gt;0")+COUNTIF('Data R7'!S20,"&gt;0")+COUNTIF('Data R7'!U20,"&gt;0")+COUNTIF('Data R7'!W20,"&gt;0")+COUNTIF('Data R7'!Y20,"&gt;0"))&gt;0,1,0))</f>
        <v/>
      </c>
      <c r="M6006" t="inlineStr">
        <is>
          <t>Data R</t>
        </is>
      </c>
    </row>
    <row r="6007">
      <c r="A6007" t="inlineStr">
        <is>
          <t>Regional 7</t>
        </is>
      </c>
      <c r="B6007">
        <f>IF('Data R7'!C21="","",'Data R7'!B21)</f>
        <v/>
      </c>
      <c r="C6007">
        <f>IF('Data R7'!C21="","",'Data R7'!C21)</f>
        <v/>
      </c>
      <c r="D6007">
        <f>IF('Data R7'!C21="","",'Data R7'!D21)</f>
        <v/>
      </c>
      <c r="E6007">
        <f>IF('Data R7'!C21="","",'Data R7'!E21)</f>
        <v/>
      </c>
      <c r="F6007">
        <f>IF('Data R7'!C21="","",'Data R7'!F21)</f>
        <v/>
      </c>
      <c r="G6007">
        <f>IF('Data R7'!C21="","",'Data R7'!AD21)</f>
        <v/>
      </c>
      <c r="H6007">
        <f>IF('Data R7'!C21="","",'Data R7'!AC21)</f>
        <v/>
      </c>
      <c r="I6007">
        <f>IF('Data R7'!C21="","",COUNTIF('Data R7'!J21,"&gt;0")+COUNTIF('Data R7'!L21,"&gt;0")+COUNTIF('Data R7'!N21,"&gt;0")+COUNTIF('Data R7'!P21,"&gt;0")+COUNTIF('Data R7'!R21,"&gt;0")+COUNTIF('Data R7'!T21,"&gt;0")+COUNTIF('Data R7'!V21,"&gt;0")+COUNTIF('Data R7'!X21,"&gt;0"))</f>
        <v/>
      </c>
      <c r="J6007">
        <f>IF('Data R7'!C21="","",IF((COUNTIF('Data R7'!K21,"&gt;0")+COUNTIF('Data R7'!M21,"&gt;0")+COUNTIF('Data R7'!O21,"&gt;0")+COUNTIF('Data R7'!Q21,"&gt;0")+COUNTIF('Data R7'!S21,"&gt;0")+COUNTIF('Data R7'!U21,"&gt;0")+COUNTIF('Data R7'!W21,"&gt;0")+COUNTIF('Data R7'!Y21,"&gt;0"))&gt;0,1,0))</f>
        <v/>
      </c>
      <c r="M6007" t="inlineStr">
        <is>
          <t>Data R</t>
        </is>
      </c>
    </row>
    <row r="6008">
      <c r="A6008" t="inlineStr">
        <is>
          <t>Regional 7</t>
        </is>
      </c>
      <c r="B6008">
        <f>IF('Data R7'!C22="","",'Data R7'!B22)</f>
        <v/>
      </c>
      <c r="C6008">
        <f>IF('Data R7'!C22="","",'Data R7'!C22)</f>
        <v/>
      </c>
      <c r="D6008">
        <f>IF('Data R7'!C22="","",'Data R7'!D22)</f>
        <v/>
      </c>
      <c r="E6008">
        <f>IF('Data R7'!C22="","",'Data R7'!E22)</f>
        <v/>
      </c>
      <c r="F6008">
        <f>IF('Data R7'!C22="","",'Data R7'!F22)</f>
        <v/>
      </c>
      <c r="G6008">
        <f>IF('Data R7'!C22="","",'Data R7'!AD22)</f>
        <v/>
      </c>
      <c r="H6008">
        <f>IF('Data R7'!C22="","",'Data R7'!AC22)</f>
        <v/>
      </c>
      <c r="I6008">
        <f>IF('Data R7'!C22="","",COUNTIF('Data R7'!J22,"&gt;0")+COUNTIF('Data R7'!L22,"&gt;0")+COUNTIF('Data R7'!N22,"&gt;0")+COUNTIF('Data R7'!P22,"&gt;0")+COUNTIF('Data R7'!R22,"&gt;0")+COUNTIF('Data R7'!T22,"&gt;0")+COUNTIF('Data R7'!V22,"&gt;0")+COUNTIF('Data R7'!X22,"&gt;0"))</f>
        <v/>
      </c>
      <c r="J6008">
        <f>IF('Data R7'!C22="","",IF((COUNTIF('Data R7'!K22,"&gt;0")+COUNTIF('Data R7'!M22,"&gt;0")+COUNTIF('Data R7'!O22,"&gt;0")+COUNTIF('Data R7'!Q22,"&gt;0")+COUNTIF('Data R7'!S22,"&gt;0")+COUNTIF('Data R7'!U22,"&gt;0")+COUNTIF('Data R7'!W22,"&gt;0")+COUNTIF('Data R7'!Y22,"&gt;0"))&gt;0,1,0))</f>
        <v/>
      </c>
      <c r="M6008" t="inlineStr">
        <is>
          <t>Data R</t>
        </is>
      </c>
    </row>
    <row r="6009">
      <c r="A6009" t="inlineStr">
        <is>
          <t>Regional 7</t>
        </is>
      </c>
      <c r="B6009">
        <f>IF('Data R7'!C23="","",'Data R7'!B23)</f>
        <v/>
      </c>
      <c r="C6009">
        <f>IF('Data R7'!C23="","",'Data R7'!C23)</f>
        <v/>
      </c>
      <c r="D6009">
        <f>IF('Data R7'!C23="","",'Data R7'!D23)</f>
        <v/>
      </c>
      <c r="E6009">
        <f>IF('Data R7'!C23="","",'Data R7'!E23)</f>
        <v/>
      </c>
      <c r="F6009">
        <f>IF('Data R7'!C23="","",'Data R7'!F23)</f>
        <v/>
      </c>
      <c r="G6009">
        <f>IF('Data R7'!C23="","",'Data R7'!AD23)</f>
        <v/>
      </c>
      <c r="H6009">
        <f>IF('Data R7'!C23="","",'Data R7'!AC23)</f>
        <v/>
      </c>
      <c r="I6009">
        <f>IF('Data R7'!C23="","",COUNTIF('Data R7'!J23,"&gt;0")+COUNTIF('Data R7'!L23,"&gt;0")+COUNTIF('Data R7'!N23,"&gt;0")+COUNTIF('Data R7'!P23,"&gt;0")+COUNTIF('Data R7'!R23,"&gt;0")+COUNTIF('Data R7'!T23,"&gt;0")+COUNTIF('Data R7'!V23,"&gt;0")+COUNTIF('Data R7'!X23,"&gt;0"))</f>
        <v/>
      </c>
      <c r="J6009">
        <f>IF('Data R7'!C23="","",IF((COUNTIF('Data R7'!K23,"&gt;0")+COUNTIF('Data R7'!M23,"&gt;0")+COUNTIF('Data R7'!O23,"&gt;0")+COUNTIF('Data R7'!Q23,"&gt;0")+COUNTIF('Data R7'!S23,"&gt;0")+COUNTIF('Data R7'!U23,"&gt;0")+COUNTIF('Data R7'!W23,"&gt;0")+COUNTIF('Data R7'!Y23,"&gt;0"))&gt;0,1,0))</f>
        <v/>
      </c>
      <c r="M6009" t="inlineStr">
        <is>
          <t>Data R</t>
        </is>
      </c>
    </row>
    <row r="6010">
      <c r="A6010" t="inlineStr">
        <is>
          <t>Regional 7</t>
        </is>
      </c>
      <c r="B6010">
        <f>IF('Data R7'!C24="","",'Data R7'!B24)</f>
        <v/>
      </c>
      <c r="C6010">
        <f>IF('Data R7'!C24="","",'Data R7'!C24)</f>
        <v/>
      </c>
      <c r="D6010">
        <f>IF('Data R7'!C24="","",'Data R7'!D24)</f>
        <v/>
      </c>
      <c r="E6010">
        <f>IF('Data R7'!C24="","",'Data R7'!E24)</f>
        <v/>
      </c>
      <c r="F6010">
        <f>IF('Data R7'!C24="","",'Data R7'!F24)</f>
        <v/>
      </c>
      <c r="G6010">
        <f>IF('Data R7'!C24="","",'Data R7'!AD24)</f>
        <v/>
      </c>
      <c r="H6010">
        <f>IF('Data R7'!C24="","",'Data R7'!AC24)</f>
        <v/>
      </c>
      <c r="I6010">
        <f>IF('Data R7'!C24="","",COUNTIF('Data R7'!J24,"&gt;0")+COUNTIF('Data R7'!L24,"&gt;0")+COUNTIF('Data R7'!N24,"&gt;0")+COUNTIF('Data R7'!P24,"&gt;0")+COUNTIF('Data R7'!R24,"&gt;0")+COUNTIF('Data R7'!T24,"&gt;0")+COUNTIF('Data R7'!V24,"&gt;0")+COUNTIF('Data R7'!X24,"&gt;0"))</f>
        <v/>
      </c>
      <c r="J6010">
        <f>IF('Data R7'!C24="","",IF((COUNTIF('Data R7'!K24,"&gt;0")+COUNTIF('Data R7'!M24,"&gt;0")+COUNTIF('Data R7'!O24,"&gt;0")+COUNTIF('Data R7'!Q24,"&gt;0")+COUNTIF('Data R7'!S24,"&gt;0")+COUNTIF('Data R7'!U24,"&gt;0")+COUNTIF('Data R7'!W24,"&gt;0")+COUNTIF('Data R7'!Y24,"&gt;0"))&gt;0,1,0))</f>
        <v/>
      </c>
      <c r="M6010" t="inlineStr">
        <is>
          <t>Data R</t>
        </is>
      </c>
    </row>
    <row r="6011">
      <c r="A6011" t="inlineStr">
        <is>
          <t>Regional 7</t>
        </is>
      </c>
      <c r="B6011">
        <f>IF('Data R7'!C25="","",'Data R7'!B25)</f>
        <v/>
      </c>
      <c r="C6011">
        <f>IF('Data R7'!C25="","",'Data R7'!C25)</f>
        <v/>
      </c>
      <c r="D6011">
        <f>IF('Data R7'!C25="","",'Data R7'!D25)</f>
        <v/>
      </c>
      <c r="E6011">
        <f>IF('Data R7'!C25="","",'Data R7'!E25)</f>
        <v/>
      </c>
      <c r="F6011">
        <f>IF('Data R7'!C25="","",'Data R7'!F25)</f>
        <v/>
      </c>
      <c r="G6011">
        <f>IF('Data R7'!C25="","",'Data R7'!AD25)</f>
        <v/>
      </c>
      <c r="H6011">
        <f>IF('Data R7'!C25="","",'Data R7'!AC25)</f>
        <v/>
      </c>
      <c r="I6011">
        <f>IF('Data R7'!C25="","",COUNTIF('Data R7'!J25,"&gt;0")+COUNTIF('Data R7'!L25,"&gt;0")+COUNTIF('Data R7'!N25,"&gt;0")+COUNTIF('Data R7'!P25,"&gt;0")+COUNTIF('Data R7'!R25,"&gt;0")+COUNTIF('Data R7'!T25,"&gt;0")+COUNTIF('Data R7'!V25,"&gt;0")+COUNTIF('Data R7'!X25,"&gt;0"))</f>
        <v/>
      </c>
      <c r="J6011">
        <f>IF('Data R7'!C25="","",IF((COUNTIF('Data R7'!K25,"&gt;0")+COUNTIF('Data R7'!M25,"&gt;0")+COUNTIF('Data R7'!O25,"&gt;0")+COUNTIF('Data R7'!Q25,"&gt;0")+COUNTIF('Data R7'!S25,"&gt;0")+COUNTIF('Data R7'!U25,"&gt;0")+COUNTIF('Data R7'!W25,"&gt;0")+COUNTIF('Data R7'!Y25,"&gt;0"))&gt;0,1,0))</f>
        <v/>
      </c>
      <c r="M6011" t="inlineStr">
        <is>
          <t>Data R</t>
        </is>
      </c>
    </row>
    <row r="6012">
      <c r="A6012" t="inlineStr">
        <is>
          <t>Regional 7</t>
        </is>
      </c>
      <c r="B6012">
        <f>IF('Data R7'!C26="","",'Data R7'!B26)</f>
        <v/>
      </c>
      <c r="C6012">
        <f>IF('Data R7'!C26="","",'Data R7'!C26)</f>
        <v/>
      </c>
      <c r="D6012">
        <f>IF('Data R7'!C26="","",'Data R7'!D26)</f>
        <v/>
      </c>
      <c r="E6012">
        <f>IF('Data R7'!C26="","",'Data R7'!E26)</f>
        <v/>
      </c>
      <c r="F6012">
        <f>IF('Data R7'!C26="","",'Data R7'!F26)</f>
        <v/>
      </c>
      <c r="G6012">
        <f>IF('Data R7'!C26="","",'Data R7'!AD26)</f>
        <v/>
      </c>
      <c r="H6012">
        <f>IF('Data R7'!C26="","",'Data R7'!AC26)</f>
        <v/>
      </c>
      <c r="I6012">
        <f>IF('Data R7'!C26="","",COUNTIF('Data R7'!J26,"&gt;0")+COUNTIF('Data R7'!L26,"&gt;0")+COUNTIF('Data R7'!N26,"&gt;0")+COUNTIF('Data R7'!P26,"&gt;0")+COUNTIF('Data R7'!R26,"&gt;0")+COUNTIF('Data R7'!T26,"&gt;0")+COUNTIF('Data R7'!V26,"&gt;0")+COUNTIF('Data R7'!X26,"&gt;0"))</f>
        <v/>
      </c>
      <c r="J6012">
        <f>IF('Data R7'!C26="","",IF((COUNTIF('Data R7'!K26,"&gt;0")+COUNTIF('Data R7'!M26,"&gt;0")+COUNTIF('Data R7'!O26,"&gt;0")+COUNTIF('Data R7'!Q26,"&gt;0")+COUNTIF('Data R7'!S26,"&gt;0")+COUNTIF('Data R7'!U26,"&gt;0")+COUNTIF('Data R7'!W26,"&gt;0")+COUNTIF('Data R7'!Y26,"&gt;0"))&gt;0,1,0))</f>
        <v/>
      </c>
      <c r="M6012" t="inlineStr">
        <is>
          <t>Data R</t>
        </is>
      </c>
    </row>
    <row r="6013">
      <c r="A6013" t="inlineStr">
        <is>
          <t>Regional 7</t>
        </is>
      </c>
      <c r="B6013">
        <f>IF('Data R7'!C27="","",'Data R7'!B27)</f>
        <v/>
      </c>
      <c r="C6013">
        <f>IF('Data R7'!C27="","",'Data R7'!C27)</f>
        <v/>
      </c>
      <c r="D6013">
        <f>IF('Data R7'!C27="","",'Data R7'!D27)</f>
        <v/>
      </c>
      <c r="E6013">
        <f>IF('Data R7'!C27="","",'Data R7'!E27)</f>
        <v/>
      </c>
      <c r="F6013">
        <f>IF('Data R7'!C27="","",'Data R7'!F27)</f>
        <v/>
      </c>
      <c r="G6013">
        <f>IF('Data R7'!C27="","",'Data R7'!AD27)</f>
        <v/>
      </c>
      <c r="H6013">
        <f>IF('Data R7'!C27="","",'Data R7'!AC27)</f>
        <v/>
      </c>
      <c r="I6013">
        <f>IF('Data R7'!C27="","",COUNTIF('Data R7'!J27,"&gt;0")+COUNTIF('Data R7'!L27,"&gt;0")+COUNTIF('Data R7'!N27,"&gt;0")+COUNTIF('Data R7'!P27,"&gt;0")+COUNTIF('Data R7'!R27,"&gt;0")+COUNTIF('Data R7'!T27,"&gt;0")+COUNTIF('Data R7'!V27,"&gt;0")+COUNTIF('Data R7'!X27,"&gt;0"))</f>
        <v/>
      </c>
      <c r="J6013">
        <f>IF('Data R7'!C27="","",IF((COUNTIF('Data R7'!K27,"&gt;0")+COUNTIF('Data R7'!M27,"&gt;0")+COUNTIF('Data R7'!O27,"&gt;0")+COUNTIF('Data R7'!Q27,"&gt;0")+COUNTIF('Data R7'!S27,"&gt;0")+COUNTIF('Data R7'!U27,"&gt;0")+COUNTIF('Data R7'!W27,"&gt;0")+COUNTIF('Data R7'!Y27,"&gt;0"))&gt;0,1,0))</f>
        <v/>
      </c>
      <c r="M6013" t="inlineStr">
        <is>
          <t>Data R</t>
        </is>
      </c>
    </row>
    <row r="6014">
      <c r="A6014" t="inlineStr">
        <is>
          <t>Regional 7</t>
        </is>
      </c>
      <c r="B6014">
        <f>IF('Data R7'!C28="","",'Data R7'!B28)</f>
        <v/>
      </c>
      <c r="C6014">
        <f>IF('Data R7'!C28="","",'Data R7'!C28)</f>
        <v/>
      </c>
      <c r="D6014">
        <f>IF('Data R7'!C28="","",'Data R7'!D28)</f>
        <v/>
      </c>
      <c r="E6014">
        <f>IF('Data R7'!C28="","",'Data R7'!E28)</f>
        <v/>
      </c>
      <c r="F6014">
        <f>IF('Data R7'!C28="","",'Data R7'!F28)</f>
        <v/>
      </c>
      <c r="G6014">
        <f>IF('Data R7'!C28="","",'Data R7'!AD28)</f>
        <v/>
      </c>
      <c r="H6014">
        <f>IF('Data R7'!C28="","",'Data R7'!AC28)</f>
        <v/>
      </c>
      <c r="I6014">
        <f>IF('Data R7'!C28="","",COUNTIF('Data R7'!J28,"&gt;0")+COUNTIF('Data R7'!L28,"&gt;0")+COUNTIF('Data R7'!N28,"&gt;0")+COUNTIF('Data R7'!P28,"&gt;0")+COUNTIF('Data R7'!R28,"&gt;0")+COUNTIF('Data R7'!T28,"&gt;0")+COUNTIF('Data R7'!V28,"&gt;0")+COUNTIF('Data R7'!X28,"&gt;0"))</f>
        <v/>
      </c>
      <c r="J6014">
        <f>IF('Data R7'!C28="","",IF((COUNTIF('Data R7'!K28,"&gt;0")+COUNTIF('Data R7'!M28,"&gt;0")+COUNTIF('Data R7'!O28,"&gt;0")+COUNTIF('Data R7'!Q28,"&gt;0")+COUNTIF('Data R7'!S28,"&gt;0")+COUNTIF('Data R7'!U28,"&gt;0")+COUNTIF('Data R7'!W28,"&gt;0")+COUNTIF('Data R7'!Y28,"&gt;0"))&gt;0,1,0))</f>
        <v/>
      </c>
      <c r="M6014" t="inlineStr">
        <is>
          <t>Data R</t>
        </is>
      </c>
    </row>
    <row r="6015">
      <c r="A6015" t="inlineStr">
        <is>
          <t>Regional 7</t>
        </is>
      </c>
      <c r="B6015">
        <f>IF('Data R7'!C29="","",'Data R7'!B29)</f>
        <v/>
      </c>
      <c r="C6015">
        <f>IF('Data R7'!C29="","",'Data R7'!C29)</f>
        <v/>
      </c>
      <c r="D6015">
        <f>IF('Data R7'!C29="","",'Data R7'!D29)</f>
        <v/>
      </c>
      <c r="E6015">
        <f>IF('Data R7'!C29="","",'Data R7'!E29)</f>
        <v/>
      </c>
      <c r="F6015">
        <f>IF('Data R7'!C29="","",'Data R7'!F29)</f>
        <v/>
      </c>
      <c r="G6015">
        <f>IF('Data R7'!C29="","",'Data R7'!AD29)</f>
        <v/>
      </c>
      <c r="H6015">
        <f>IF('Data R7'!C29="","",'Data R7'!AC29)</f>
        <v/>
      </c>
      <c r="I6015">
        <f>IF('Data R7'!C29="","",COUNTIF('Data R7'!J29,"&gt;0")+COUNTIF('Data R7'!L29,"&gt;0")+COUNTIF('Data R7'!N29,"&gt;0")+COUNTIF('Data R7'!P29,"&gt;0")+COUNTIF('Data R7'!R29,"&gt;0")+COUNTIF('Data R7'!T29,"&gt;0")+COUNTIF('Data R7'!V29,"&gt;0")+COUNTIF('Data R7'!X29,"&gt;0"))</f>
        <v/>
      </c>
      <c r="J6015">
        <f>IF('Data R7'!C29="","",IF((COUNTIF('Data R7'!K29,"&gt;0")+COUNTIF('Data R7'!M29,"&gt;0")+COUNTIF('Data R7'!O29,"&gt;0")+COUNTIF('Data R7'!Q29,"&gt;0")+COUNTIF('Data R7'!S29,"&gt;0")+COUNTIF('Data R7'!U29,"&gt;0")+COUNTIF('Data R7'!W29,"&gt;0")+COUNTIF('Data R7'!Y29,"&gt;0"))&gt;0,1,0))</f>
        <v/>
      </c>
      <c r="M6015" t="inlineStr">
        <is>
          <t>Data R</t>
        </is>
      </c>
    </row>
    <row r="6016">
      <c r="A6016" t="inlineStr">
        <is>
          <t>Regional 7</t>
        </is>
      </c>
      <c r="B6016">
        <f>IF('Data R7'!C30="","",'Data R7'!B30)</f>
        <v/>
      </c>
      <c r="C6016">
        <f>IF('Data R7'!C30="","",'Data R7'!C30)</f>
        <v/>
      </c>
      <c r="D6016">
        <f>IF('Data R7'!C30="","",'Data R7'!D30)</f>
        <v/>
      </c>
      <c r="E6016">
        <f>IF('Data R7'!C30="","",'Data R7'!E30)</f>
        <v/>
      </c>
      <c r="F6016">
        <f>IF('Data R7'!C30="","",'Data R7'!F30)</f>
        <v/>
      </c>
      <c r="G6016">
        <f>IF('Data R7'!C30="","",'Data R7'!AD30)</f>
        <v/>
      </c>
      <c r="H6016">
        <f>IF('Data R7'!C30="","",'Data R7'!AC30)</f>
        <v/>
      </c>
      <c r="I6016">
        <f>IF('Data R7'!C30="","",COUNTIF('Data R7'!J30,"&gt;0")+COUNTIF('Data R7'!L30,"&gt;0")+COUNTIF('Data R7'!N30,"&gt;0")+COUNTIF('Data R7'!P30,"&gt;0")+COUNTIF('Data R7'!R30,"&gt;0")+COUNTIF('Data R7'!T30,"&gt;0")+COUNTIF('Data R7'!V30,"&gt;0")+COUNTIF('Data R7'!X30,"&gt;0"))</f>
        <v/>
      </c>
      <c r="J6016">
        <f>IF('Data R7'!C30="","",IF((COUNTIF('Data R7'!K30,"&gt;0")+COUNTIF('Data R7'!M30,"&gt;0")+COUNTIF('Data R7'!O30,"&gt;0")+COUNTIF('Data R7'!Q30,"&gt;0")+COUNTIF('Data R7'!S30,"&gt;0")+COUNTIF('Data R7'!U30,"&gt;0")+COUNTIF('Data R7'!W30,"&gt;0")+COUNTIF('Data R7'!Y30,"&gt;0"))&gt;0,1,0))</f>
        <v/>
      </c>
      <c r="M6016" t="inlineStr">
        <is>
          <t>Data R</t>
        </is>
      </c>
    </row>
    <row r="6017">
      <c r="A6017" t="inlineStr">
        <is>
          <t>Regional 7</t>
        </is>
      </c>
      <c r="B6017">
        <f>IF('Data R7'!C31="","",'Data R7'!B31)</f>
        <v/>
      </c>
      <c r="C6017">
        <f>IF('Data R7'!C31="","",'Data R7'!C31)</f>
        <v/>
      </c>
      <c r="D6017">
        <f>IF('Data R7'!C31="","",'Data R7'!D31)</f>
        <v/>
      </c>
      <c r="E6017">
        <f>IF('Data R7'!C31="","",'Data R7'!E31)</f>
        <v/>
      </c>
      <c r="F6017">
        <f>IF('Data R7'!C31="","",'Data R7'!F31)</f>
        <v/>
      </c>
      <c r="G6017">
        <f>IF('Data R7'!C31="","",'Data R7'!AD31)</f>
        <v/>
      </c>
      <c r="H6017">
        <f>IF('Data R7'!C31="","",'Data R7'!AC31)</f>
        <v/>
      </c>
      <c r="I6017">
        <f>IF('Data R7'!C31="","",COUNTIF('Data R7'!J31,"&gt;0")+COUNTIF('Data R7'!L31,"&gt;0")+COUNTIF('Data R7'!N31,"&gt;0")+COUNTIF('Data R7'!P31,"&gt;0")+COUNTIF('Data R7'!R31,"&gt;0")+COUNTIF('Data R7'!T31,"&gt;0")+COUNTIF('Data R7'!V31,"&gt;0")+COUNTIF('Data R7'!X31,"&gt;0"))</f>
        <v/>
      </c>
      <c r="J6017">
        <f>IF('Data R7'!C31="","",IF((COUNTIF('Data R7'!K31,"&gt;0")+COUNTIF('Data R7'!M31,"&gt;0")+COUNTIF('Data R7'!O31,"&gt;0")+COUNTIF('Data R7'!Q31,"&gt;0")+COUNTIF('Data R7'!S31,"&gt;0")+COUNTIF('Data R7'!U31,"&gt;0")+COUNTIF('Data R7'!W31,"&gt;0")+COUNTIF('Data R7'!Y31,"&gt;0"))&gt;0,1,0))</f>
        <v/>
      </c>
      <c r="M6017" t="inlineStr">
        <is>
          <t>Data R</t>
        </is>
      </c>
    </row>
    <row r="6018">
      <c r="A6018" t="inlineStr">
        <is>
          <t>Regional 7</t>
        </is>
      </c>
      <c r="B6018">
        <f>IF('Data R7'!C32="","",'Data R7'!B32)</f>
        <v/>
      </c>
      <c r="C6018">
        <f>IF('Data R7'!C32="","",'Data R7'!C32)</f>
        <v/>
      </c>
      <c r="D6018">
        <f>IF('Data R7'!C32="","",'Data R7'!D32)</f>
        <v/>
      </c>
      <c r="E6018">
        <f>IF('Data R7'!C32="","",'Data R7'!E32)</f>
        <v/>
      </c>
      <c r="F6018">
        <f>IF('Data R7'!C32="","",'Data R7'!F32)</f>
        <v/>
      </c>
      <c r="G6018">
        <f>IF('Data R7'!C32="","",'Data R7'!AD32)</f>
        <v/>
      </c>
      <c r="H6018">
        <f>IF('Data R7'!C32="","",'Data R7'!AC32)</f>
        <v/>
      </c>
      <c r="I6018">
        <f>IF('Data R7'!C32="","",COUNTIF('Data R7'!J32,"&gt;0")+COUNTIF('Data R7'!L32,"&gt;0")+COUNTIF('Data R7'!N32,"&gt;0")+COUNTIF('Data R7'!P32,"&gt;0")+COUNTIF('Data R7'!R32,"&gt;0")+COUNTIF('Data R7'!T32,"&gt;0")+COUNTIF('Data R7'!V32,"&gt;0")+COUNTIF('Data R7'!X32,"&gt;0"))</f>
        <v/>
      </c>
      <c r="J6018">
        <f>IF('Data R7'!C32="","",IF((COUNTIF('Data R7'!K32,"&gt;0")+COUNTIF('Data R7'!M32,"&gt;0")+COUNTIF('Data R7'!O32,"&gt;0")+COUNTIF('Data R7'!Q32,"&gt;0")+COUNTIF('Data R7'!S32,"&gt;0")+COUNTIF('Data R7'!U32,"&gt;0")+COUNTIF('Data R7'!W32,"&gt;0")+COUNTIF('Data R7'!Y32,"&gt;0"))&gt;0,1,0))</f>
        <v/>
      </c>
      <c r="M6018" t="inlineStr">
        <is>
          <t>Data R</t>
        </is>
      </c>
    </row>
    <row r="6019">
      <c r="A6019" t="inlineStr">
        <is>
          <t>Regional 7</t>
        </is>
      </c>
      <c r="B6019">
        <f>IF('Data R7'!C33="","",'Data R7'!B33)</f>
        <v/>
      </c>
      <c r="C6019">
        <f>IF('Data R7'!C33="","",'Data R7'!C33)</f>
        <v/>
      </c>
      <c r="D6019">
        <f>IF('Data R7'!C33="","",'Data R7'!D33)</f>
        <v/>
      </c>
      <c r="E6019">
        <f>IF('Data R7'!C33="","",'Data R7'!E33)</f>
        <v/>
      </c>
      <c r="F6019">
        <f>IF('Data R7'!C33="","",'Data R7'!F33)</f>
        <v/>
      </c>
      <c r="G6019">
        <f>IF('Data R7'!C33="","",'Data R7'!AD33)</f>
        <v/>
      </c>
      <c r="H6019">
        <f>IF('Data R7'!C33="","",'Data R7'!AC33)</f>
        <v/>
      </c>
      <c r="I6019">
        <f>IF('Data R7'!C33="","",COUNTIF('Data R7'!J33,"&gt;0")+COUNTIF('Data R7'!L33,"&gt;0")+COUNTIF('Data R7'!N33,"&gt;0")+COUNTIF('Data R7'!P33,"&gt;0")+COUNTIF('Data R7'!R33,"&gt;0")+COUNTIF('Data R7'!T33,"&gt;0")+COUNTIF('Data R7'!V33,"&gt;0")+COUNTIF('Data R7'!X33,"&gt;0"))</f>
        <v/>
      </c>
      <c r="J6019">
        <f>IF('Data R7'!C33="","",IF((COUNTIF('Data R7'!K33,"&gt;0")+COUNTIF('Data R7'!M33,"&gt;0")+COUNTIF('Data R7'!O33,"&gt;0")+COUNTIF('Data R7'!Q33,"&gt;0")+COUNTIF('Data R7'!S33,"&gt;0")+COUNTIF('Data R7'!U33,"&gt;0")+COUNTIF('Data R7'!W33,"&gt;0")+COUNTIF('Data R7'!Y33,"&gt;0"))&gt;0,1,0))</f>
        <v/>
      </c>
      <c r="M6019" t="inlineStr">
        <is>
          <t>Data R</t>
        </is>
      </c>
    </row>
    <row r="6020">
      <c r="A6020" t="inlineStr">
        <is>
          <t>Regional 7</t>
        </is>
      </c>
      <c r="B6020">
        <f>IF('Data R7'!C34="","",'Data R7'!B34)</f>
        <v/>
      </c>
      <c r="C6020">
        <f>IF('Data R7'!C34="","",'Data R7'!C34)</f>
        <v/>
      </c>
      <c r="D6020">
        <f>IF('Data R7'!C34="","",'Data R7'!D34)</f>
        <v/>
      </c>
      <c r="E6020">
        <f>IF('Data R7'!C34="","",'Data R7'!E34)</f>
        <v/>
      </c>
      <c r="F6020">
        <f>IF('Data R7'!C34="","",'Data R7'!F34)</f>
        <v/>
      </c>
      <c r="G6020">
        <f>IF('Data R7'!C34="","",'Data R7'!AD34)</f>
        <v/>
      </c>
      <c r="H6020">
        <f>IF('Data R7'!C34="","",'Data R7'!AC34)</f>
        <v/>
      </c>
      <c r="I6020">
        <f>IF('Data R7'!C34="","",COUNTIF('Data R7'!J34,"&gt;0")+COUNTIF('Data R7'!L34,"&gt;0")+COUNTIF('Data R7'!N34,"&gt;0")+COUNTIF('Data R7'!P34,"&gt;0")+COUNTIF('Data R7'!R34,"&gt;0")+COUNTIF('Data R7'!T34,"&gt;0")+COUNTIF('Data R7'!V34,"&gt;0")+COUNTIF('Data R7'!X34,"&gt;0"))</f>
        <v/>
      </c>
      <c r="J6020">
        <f>IF('Data R7'!C34="","",IF((COUNTIF('Data R7'!K34,"&gt;0")+COUNTIF('Data R7'!M34,"&gt;0")+COUNTIF('Data R7'!O34,"&gt;0")+COUNTIF('Data R7'!Q34,"&gt;0")+COUNTIF('Data R7'!S34,"&gt;0")+COUNTIF('Data R7'!U34,"&gt;0")+COUNTIF('Data R7'!W34,"&gt;0")+COUNTIF('Data R7'!Y34,"&gt;0"))&gt;0,1,0))</f>
        <v/>
      </c>
      <c r="M6020" t="inlineStr">
        <is>
          <t>Data R</t>
        </is>
      </c>
    </row>
    <row r="6021">
      <c r="A6021" t="inlineStr">
        <is>
          <t>Regional 7</t>
        </is>
      </c>
      <c r="B6021">
        <f>IF('Data R7'!C35="","",'Data R7'!B35)</f>
        <v/>
      </c>
      <c r="C6021">
        <f>IF('Data R7'!C35="","",'Data R7'!C35)</f>
        <v/>
      </c>
      <c r="D6021">
        <f>IF('Data R7'!C35="","",'Data R7'!D35)</f>
        <v/>
      </c>
      <c r="E6021">
        <f>IF('Data R7'!C35="","",'Data R7'!E35)</f>
        <v/>
      </c>
      <c r="F6021">
        <f>IF('Data R7'!C35="","",'Data R7'!F35)</f>
        <v/>
      </c>
      <c r="G6021">
        <f>IF('Data R7'!C35="","",'Data R7'!AD35)</f>
        <v/>
      </c>
      <c r="H6021">
        <f>IF('Data R7'!C35="","",'Data R7'!AC35)</f>
        <v/>
      </c>
      <c r="I6021">
        <f>IF('Data R7'!C35="","",COUNTIF('Data R7'!J35,"&gt;0")+COUNTIF('Data R7'!L35,"&gt;0")+COUNTIF('Data R7'!N35,"&gt;0")+COUNTIF('Data R7'!P35,"&gt;0")+COUNTIF('Data R7'!R35,"&gt;0")+COUNTIF('Data R7'!T35,"&gt;0")+COUNTIF('Data R7'!V35,"&gt;0")+COUNTIF('Data R7'!X35,"&gt;0"))</f>
        <v/>
      </c>
      <c r="J6021">
        <f>IF('Data R7'!C35="","",IF((COUNTIF('Data R7'!K35,"&gt;0")+COUNTIF('Data R7'!M35,"&gt;0")+COUNTIF('Data R7'!O35,"&gt;0")+COUNTIF('Data R7'!Q35,"&gt;0")+COUNTIF('Data R7'!S35,"&gt;0")+COUNTIF('Data R7'!U35,"&gt;0")+COUNTIF('Data R7'!W35,"&gt;0")+COUNTIF('Data R7'!Y35,"&gt;0"))&gt;0,1,0))</f>
        <v/>
      </c>
      <c r="M6021" t="inlineStr">
        <is>
          <t>Data R</t>
        </is>
      </c>
    </row>
    <row r="6022">
      <c r="A6022" t="inlineStr">
        <is>
          <t>Regional 7</t>
        </is>
      </c>
      <c r="B6022">
        <f>IF('Data R7'!C36="","",'Data R7'!B36)</f>
        <v/>
      </c>
      <c r="C6022">
        <f>IF('Data R7'!C36="","",'Data R7'!C36)</f>
        <v/>
      </c>
      <c r="D6022">
        <f>IF('Data R7'!C36="","",'Data R7'!D36)</f>
        <v/>
      </c>
      <c r="E6022">
        <f>IF('Data R7'!C36="","",'Data R7'!E36)</f>
        <v/>
      </c>
      <c r="F6022">
        <f>IF('Data R7'!C36="","",'Data R7'!F36)</f>
        <v/>
      </c>
      <c r="G6022">
        <f>IF('Data R7'!C36="","",'Data R7'!AD36)</f>
        <v/>
      </c>
      <c r="H6022">
        <f>IF('Data R7'!C36="","",'Data R7'!AC36)</f>
        <v/>
      </c>
      <c r="I6022">
        <f>IF('Data R7'!C36="","",COUNTIF('Data R7'!J36,"&gt;0")+COUNTIF('Data R7'!L36,"&gt;0")+COUNTIF('Data R7'!N36,"&gt;0")+COUNTIF('Data R7'!P36,"&gt;0")+COUNTIF('Data R7'!R36,"&gt;0")+COUNTIF('Data R7'!T36,"&gt;0")+COUNTIF('Data R7'!V36,"&gt;0")+COUNTIF('Data R7'!X36,"&gt;0"))</f>
        <v/>
      </c>
      <c r="J6022">
        <f>IF('Data R7'!C36="","",IF((COUNTIF('Data R7'!K36,"&gt;0")+COUNTIF('Data R7'!M36,"&gt;0")+COUNTIF('Data R7'!O36,"&gt;0")+COUNTIF('Data R7'!Q36,"&gt;0")+COUNTIF('Data R7'!S36,"&gt;0")+COUNTIF('Data R7'!U36,"&gt;0")+COUNTIF('Data R7'!W36,"&gt;0")+COUNTIF('Data R7'!Y36,"&gt;0"))&gt;0,1,0))</f>
        <v/>
      </c>
      <c r="M6022" t="inlineStr">
        <is>
          <t>Data R</t>
        </is>
      </c>
    </row>
    <row r="6023">
      <c r="A6023" t="inlineStr">
        <is>
          <t>Regional 7</t>
        </is>
      </c>
      <c r="B6023">
        <f>IF('Data R7'!C37="","",'Data R7'!B37)</f>
        <v/>
      </c>
      <c r="C6023">
        <f>IF('Data R7'!C37="","",'Data R7'!C37)</f>
        <v/>
      </c>
      <c r="D6023">
        <f>IF('Data R7'!C37="","",'Data R7'!D37)</f>
        <v/>
      </c>
      <c r="E6023">
        <f>IF('Data R7'!C37="","",'Data R7'!E37)</f>
        <v/>
      </c>
      <c r="F6023">
        <f>IF('Data R7'!C37="","",'Data R7'!F37)</f>
        <v/>
      </c>
      <c r="G6023">
        <f>IF('Data R7'!C37="","",'Data R7'!AD37)</f>
        <v/>
      </c>
      <c r="H6023">
        <f>IF('Data R7'!C37="","",'Data R7'!AC37)</f>
        <v/>
      </c>
      <c r="I6023">
        <f>IF('Data R7'!C37="","",COUNTIF('Data R7'!J37,"&gt;0")+COUNTIF('Data R7'!L37,"&gt;0")+COUNTIF('Data R7'!N37,"&gt;0")+COUNTIF('Data R7'!P37,"&gt;0")+COUNTIF('Data R7'!R37,"&gt;0")+COUNTIF('Data R7'!T37,"&gt;0")+COUNTIF('Data R7'!V37,"&gt;0")+COUNTIF('Data R7'!X37,"&gt;0"))</f>
        <v/>
      </c>
      <c r="J6023">
        <f>IF('Data R7'!C37="","",IF((COUNTIF('Data R7'!K37,"&gt;0")+COUNTIF('Data R7'!M37,"&gt;0")+COUNTIF('Data R7'!O37,"&gt;0")+COUNTIF('Data R7'!Q37,"&gt;0")+COUNTIF('Data R7'!S37,"&gt;0")+COUNTIF('Data R7'!U37,"&gt;0")+COUNTIF('Data R7'!W37,"&gt;0")+COUNTIF('Data R7'!Y37,"&gt;0"))&gt;0,1,0))</f>
        <v/>
      </c>
      <c r="M6023" t="inlineStr">
        <is>
          <t>Data R</t>
        </is>
      </c>
    </row>
    <row r="6024">
      <c r="A6024" t="inlineStr">
        <is>
          <t>Regional 7</t>
        </is>
      </c>
      <c r="B6024">
        <f>IF('Data R7'!C38="","",'Data R7'!B38)</f>
        <v/>
      </c>
      <c r="C6024">
        <f>IF('Data R7'!C38="","",'Data R7'!C38)</f>
        <v/>
      </c>
      <c r="D6024">
        <f>IF('Data R7'!C38="","",'Data R7'!D38)</f>
        <v/>
      </c>
      <c r="E6024">
        <f>IF('Data R7'!C38="","",'Data R7'!E38)</f>
        <v/>
      </c>
      <c r="F6024">
        <f>IF('Data R7'!C38="","",'Data R7'!F38)</f>
        <v/>
      </c>
      <c r="G6024">
        <f>IF('Data R7'!C38="","",'Data R7'!AD38)</f>
        <v/>
      </c>
      <c r="H6024">
        <f>IF('Data R7'!C38="","",'Data R7'!AC38)</f>
        <v/>
      </c>
      <c r="I6024">
        <f>IF('Data R7'!C38="","",COUNTIF('Data R7'!J38,"&gt;0")+COUNTIF('Data R7'!L38,"&gt;0")+COUNTIF('Data R7'!N38,"&gt;0")+COUNTIF('Data R7'!P38,"&gt;0")+COUNTIF('Data R7'!R38,"&gt;0")+COUNTIF('Data R7'!T38,"&gt;0")+COUNTIF('Data R7'!V38,"&gt;0")+COUNTIF('Data R7'!X38,"&gt;0"))</f>
        <v/>
      </c>
      <c r="J6024">
        <f>IF('Data R7'!C38="","",IF((COUNTIF('Data R7'!K38,"&gt;0")+COUNTIF('Data R7'!M38,"&gt;0")+COUNTIF('Data R7'!O38,"&gt;0")+COUNTIF('Data R7'!Q38,"&gt;0")+COUNTIF('Data R7'!S38,"&gt;0")+COUNTIF('Data R7'!U38,"&gt;0")+COUNTIF('Data R7'!W38,"&gt;0")+COUNTIF('Data R7'!Y38,"&gt;0"))&gt;0,1,0))</f>
        <v/>
      </c>
      <c r="M6024" t="inlineStr">
        <is>
          <t>Data R</t>
        </is>
      </c>
    </row>
    <row r="6025">
      <c r="A6025" t="inlineStr">
        <is>
          <t>Regional 7</t>
        </is>
      </c>
      <c r="B6025">
        <f>IF('Data R7'!C39="","",'Data R7'!B39)</f>
        <v/>
      </c>
      <c r="C6025">
        <f>IF('Data R7'!C39="","",'Data R7'!C39)</f>
        <v/>
      </c>
      <c r="D6025">
        <f>IF('Data R7'!C39="","",'Data R7'!D39)</f>
        <v/>
      </c>
      <c r="E6025">
        <f>IF('Data R7'!C39="","",'Data R7'!E39)</f>
        <v/>
      </c>
      <c r="F6025">
        <f>IF('Data R7'!C39="","",'Data R7'!F39)</f>
        <v/>
      </c>
      <c r="G6025">
        <f>IF('Data R7'!C39="","",'Data R7'!AD39)</f>
        <v/>
      </c>
      <c r="H6025">
        <f>IF('Data R7'!C39="","",'Data R7'!AC39)</f>
        <v/>
      </c>
      <c r="I6025">
        <f>IF('Data R7'!C39="","",COUNTIF('Data R7'!J39,"&gt;0")+COUNTIF('Data R7'!L39,"&gt;0")+COUNTIF('Data R7'!N39,"&gt;0")+COUNTIF('Data R7'!P39,"&gt;0")+COUNTIF('Data R7'!R39,"&gt;0")+COUNTIF('Data R7'!T39,"&gt;0")+COUNTIF('Data R7'!V39,"&gt;0")+COUNTIF('Data R7'!X39,"&gt;0"))</f>
        <v/>
      </c>
      <c r="J6025">
        <f>IF('Data R7'!C39="","",IF((COUNTIF('Data R7'!K39,"&gt;0")+COUNTIF('Data R7'!M39,"&gt;0")+COUNTIF('Data R7'!O39,"&gt;0")+COUNTIF('Data R7'!Q39,"&gt;0")+COUNTIF('Data R7'!S39,"&gt;0")+COUNTIF('Data R7'!U39,"&gt;0")+COUNTIF('Data R7'!W39,"&gt;0")+COUNTIF('Data R7'!Y39,"&gt;0"))&gt;0,1,0))</f>
        <v/>
      </c>
      <c r="M6025" t="inlineStr">
        <is>
          <t>Data R</t>
        </is>
      </c>
    </row>
    <row r="6026">
      <c r="A6026" t="inlineStr">
        <is>
          <t>Regional 7</t>
        </is>
      </c>
      <c r="B6026">
        <f>IF('Data R7'!C40="","",'Data R7'!B40)</f>
        <v/>
      </c>
      <c r="C6026">
        <f>IF('Data R7'!C40="","",'Data R7'!C40)</f>
        <v/>
      </c>
      <c r="D6026">
        <f>IF('Data R7'!C40="","",'Data R7'!D40)</f>
        <v/>
      </c>
      <c r="E6026">
        <f>IF('Data R7'!C40="","",'Data R7'!E40)</f>
        <v/>
      </c>
      <c r="F6026">
        <f>IF('Data R7'!C40="","",'Data R7'!F40)</f>
        <v/>
      </c>
      <c r="G6026">
        <f>IF('Data R7'!C40="","",'Data R7'!AD40)</f>
        <v/>
      </c>
      <c r="H6026">
        <f>IF('Data R7'!C40="","",'Data R7'!AC40)</f>
        <v/>
      </c>
      <c r="I6026">
        <f>IF('Data R7'!C40="","",COUNTIF('Data R7'!J40,"&gt;0")+COUNTIF('Data R7'!L40,"&gt;0")+COUNTIF('Data R7'!N40,"&gt;0")+COUNTIF('Data R7'!P40,"&gt;0")+COUNTIF('Data R7'!R40,"&gt;0")+COUNTIF('Data R7'!T40,"&gt;0")+COUNTIF('Data R7'!V40,"&gt;0")+COUNTIF('Data R7'!X40,"&gt;0"))</f>
        <v/>
      </c>
      <c r="J6026">
        <f>IF('Data R7'!C40="","",IF((COUNTIF('Data R7'!K40,"&gt;0")+COUNTIF('Data R7'!M40,"&gt;0")+COUNTIF('Data R7'!O40,"&gt;0")+COUNTIF('Data R7'!Q40,"&gt;0")+COUNTIF('Data R7'!S40,"&gt;0")+COUNTIF('Data R7'!U40,"&gt;0")+COUNTIF('Data R7'!W40,"&gt;0")+COUNTIF('Data R7'!Y40,"&gt;0"))&gt;0,1,0))</f>
        <v/>
      </c>
      <c r="M6026" t="inlineStr">
        <is>
          <t>Data R</t>
        </is>
      </c>
    </row>
    <row r="6027">
      <c r="A6027" t="inlineStr">
        <is>
          <t>Regional 7</t>
        </is>
      </c>
      <c r="B6027">
        <f>IF('Data R7'!C41="","",'Data R7'!B41)</f>
        <v/>
      </c>
      <c r="C6027">
        <f>IF('Data R7'!C41="","",'Data R7'!C41)</f>
        <v/>
      </c>
      <c r="D6027">
        <f>IF('Data R7'!C41="","",'Data R7'!D41)</f>
        <v/>
      </c>
      <c r="E6027">
        <f>IF('Data R7'!C41="","",'Data R7'!E41)</f>
        <v/>
      </c>
      <c r="F6027">
        <f>IF('Data R7'!C41="","",'Data R7'!F41)</f>
        <v/>
      </c>
      <c r="G6027">
        <f>IF('Data R7'!C41="","",'Data R7'!AD41)</f>
        <v/>
      </c>
      <c r="H6027">
        <f>IF('Data R7'!C41="","",'Data R7'!AC41)</f>
        <v/>
      </c>
      <c r="I6027">
        <f>IF('Data R7'!C41="","",COUNTIF('Data R7'!J41,"&gt;0")+COUNTIF('Data R7'!L41,"&gt;0")+COUNTIF('Data R7'!N41,"&gt;0")+COUNTIF('Data R7'!P41,"&gt;0")+COUNTIF('Data R7'!R41,"&gt;0")+COUNTIF('Data R7'!T41,"&gt;0")+COUNTIF('Data R7'!V41,"&gt;0")+COUNTIF('Data R7'!X41,"&gt;0"))</f>
        <v/>
      </c>
      <c r="J6027">
        <f>IF('Data R7'!C41="","",IF((COUNTIF('Data R7'!K41,"&gt;0")+COUNTIF('Data R7'!M41,"&gt;0")+COUNTIF('Data R7'!O41,"&gt;0")+COUNTIF('Data R7'!Q41,"&gt;0")+COUNTIF('Data R7'!S41,"&gt;0")+COUNTIF('Data R7'!U41,"&gt;0")+COUNTIF('Data R7'!W41,"&gt;0")+COUNTIF('Data R7'!Y41,"&gt;0"))&gt;0,1,0))</f>
        <v/>
      </c>
      <c r="M6027" t="inlineStr">
        <is>
          <t>Data R</t>
        </is>
      </c>
    </row>
    <row r="6028">
      <c r="A6028" t="inlineStr">
        <is>
          <t>Regional 7</t>
        </is>
      </c>
      <c r="B6028">
        <f>IF('Data R7'!C42="","",'Data R7'!B42)</f>
        <v/>
      </c>
      <c r="C6028">
        <f>IF('Data R7'!C42="","",'Data R7'!C42)</f>
        <v/>
      </c>
      <c r="D6028">
        <f>IF('Data R7'!C42="","",'Data R7'!D42)</f>
        <v/>
      </c>
      <c r="E6028">
        <f>IF('Data R7'!C42="","",'Data R7'!E42)</f>
        <v/>
      </c>
      <c r="F6028">
        <f>IF('Data R7'!C42="","",'Data R7'!F42)</f>
        <v/>
      </c>
      <c r="G6028">
        <f>IF('Data R7'!C42="","",'Data R7'!AD42)</f>
        <v/>
      </c>
      <c r="H6028">
        <f>IF('Data R7'!C42="","",'Data R7'!AC42)</f>
        <v/>
      </c>
      <c r="I6028">
        <f>IF('Data R7'!C42="","",COUNTIF('Data R7'!J42,"&gt;0")+COUNTIF('Data R7'!L42,"&gt;0")+COUNTIF('Data R7'!N42,"&gt;0")+COUNTIF('Data R7'!P42,"&gt;0")+COUNTIF('Data R7'!R42,"&gt;0")+COUNTIF('Data R7'!T42,"&gt;0")+COUNTIF('Data R7'!V42,"&gt;0")+COUNTIF('Data R7'!X42,"&gt;0"))</f>
        <v/>
      </c>
      <c r="J6028">
        <f>IF('Data R7'!C42="","",IF((COUNTIF('Data R7'!K42,"&gt;0")+COUNTIF('Data R7'!M42,"&gt;0")+COUNTIF('Data R7'!O42,"&gt;0")+COUNTIF('Data R7'!Q42,"&gt;0")+COUNTIF('Data R7'!S42,"&gt;0")+COUNTIF('Data R7'!U42,"&gt;0")+COUNTIF('Data R7'!W42,"&gt;0")+COUNTIF('Data R7'!Y42,"&gt;0"))&gt;0,1,0))</f>
        <v/>
      </c>
      <c r="M6028" t="inlineStr">
        <is>
          <t>Data R</t>
        </is>
      </c>
    </row>
    <row r="6029">
      <c r="A6029" t="inlineStr">
        <is>
          <t>Regional 7</t>
        </is>
      </c>
      <c r="B6029">
        <f>IF('Data R7'!C43="","",'Data R7'!B43)</f>
        <v/>
      </c>
      <c r="C6029">
        <f>IF('Data R7'!C43="","",'Data R7'!C43)</f>
        <v/>
      </c>
      <c r="D6029">
        <f>IF('Data R7'!C43="","",'Data R7'!D43)</f>
        <v/>
      </c>
      <c r="E6029">
        <f>IF('Data R7'!C43="","",'Data R7'!E43)</f>
        <v/>
      </c>
      <c r="F6029">
        <f>IF('Data R7'!C43="","",'Data R7'!F43)</f>
        <v/>
      </c>
      <c r="G6029">
        <f>IF('Data R7'!C43="","",'Data R7'!AD43)</f>
        <v/>
      </c>
      <c r="H6029">
        <f>IF('Data R7'!C43="","",'Data R7'!AC43)</f>
        <v/>
      </c>
      <c r="I6029">
        <f>IF('Data R7'!C43="","",COUNTIF('Data R7'!J43,"&gt;0")+COUNTIF('Data R7'!L43,"&gt;0")+COUNTIF('Data R7'!N43,"&gt;0")+COUNTIF('Data R7'!P43,"&gt;0")+COUNTIF('Data R7'!R43,"&gt;0")+COUNTIF('Data R7'!T43,"&gt;0")+COUNTIF('Data R7'!V43,"&gt;0")+COUNTIF('Data R7'!X43,"&gt;0"))</f>
        <v/>
      </c>
      <c r="J6029">
        <f>IF('Data R7'!C43="","",IF((COUNTIF('Data R7'!K43,"&gt;0")+COUNTIF('Data R7'!M43,"&gt;0")+COUNTIF('Data R7'!O43,"&gt;0")+COUNTIF('Data R7'!Q43,"&gt;0")+COUNTIF('Data R7'!S43,"&gt;0")+COUNTIF('Data R7'!U43,"&gt;0")+COUNTIF('Data R7'!W43,"&gt;0")+COUNTIF('Data R7'!Y43,"&gt;0"))&gt;0,1,0))</f>
        <v/>
      </c>
      <c r="M6029" t="inlineStr">
        <is>
          <t>Data R</t>
        </is>
      </c>
    </row>
    <row r="6030">
      <c r="A6030" t="inlineStr">
        <is>
          <t>Regional 7</t>
        </is>
      </c>
      <c r="B6030">
        <f>IF('Data R7'!C44="","",'Data R7'!B44)</f>
        <v/>
      </c>
      <c r="C6030">
        <f>IF('Data R7'!C44="","",'Data R7'!C44)</f>
        <v/>
      </c>
      <c r="D6030">
        <f>IF('Data R7'!C44="","",'Data R7'!D44)</f>
        <v/>
      </c>
      <c r="E6030">
        <f>IF('Data R7'!C44="","",'Data R7'!E44)</f>
        <v/>
      </c>
      <c r="F6030">
        <f>IF('Data R7'!C44="","",'Data R7'!F44)</f>
        <v/>
      </c>
      <c r="G6030">
        <f>IF('Data R7'!C44="","",'Data R7'!AD44)</f>
        <v/>
      </c>
      <c r="H6030">
        <f>IF('Data R7'!C44="","",'Data R7'!AC44)</f>
        <v/>
      </c>
      <c r="I6030">
        <f>IF('Data R7'!C44="","",COUNTIF('Data R7'!J44,"&gt;0")+COUNTIF('Data R7'!L44,"&gt;0")+COUNTIF('Data R7'!N44,"&gt;0")+COUNTIF('Data R7'!P44,"&gt;0")+COUNTIF('Data R7'!R44,"&gt;0")+COUNTIF('Data R7'!T44,"&gt;0")+COUNTIF('Data R7'!V44,"&gt;0")+COUNTIF('Data R7'!X44,"&gt;0"))</f>
        <v/>
      </c>
      <c r="J6030">
        <f>IF('Data R7'!C44="","",IF((COUNTIF('Data R7'!K44,"&gt;0")+COUNTIF('Data R7'!M44,"&gt;0")+COUNTIF('Data R7'!O44,"&gt;0")+COUNTIF('Data R7'!Q44,"&gt;0")+COUNTIF('Data R7'!S44,"&gt;0")+COUNTIF('Data R7'!U44,"&gt;0")+COUNTIF('Data R7'!W44,"&gt;0")+COUNTIF('Data R7'!Y44,"&gt;0"))&gt;0,1,0))</f>
        <v/>
      </c>
      <c r="M6030" t="inlineStr">
        <is>
          <t>Data R</t>
        </is>
      </c>
    </row>
    <row r="6031">
      <c r="A6031" t="inlineStr">
        <is>
          <t>Regional 7</t>
        </is>
      </c>
      <c r="B6031">
        <f>IF('Data R7'!C45="","",'Data R7'!B45)</f>
        <v/>
      </c>
      <c r="C6031">
        <f>IF('Data R7'!C45="","",'Data R7'!C45)</f>
        <v/>
      </c>
      <c r="D6031">
        <f>IF('Data R7'!C45="","",'Data R7'!D45)</f>
        <v/>
      </c>
      <c r="E6031">
        <f>IF('Data R7'!C45="","",'Data R7'!E45)</f>
        <v/>
      </c>
      <c r="F6031">
        <f>IF('Data R7'!C45="","",'Data R7'!F45)</f>
        <v/>
      </c>
      <c r="G6031">
        <f>IF('Data R7'!C45="","",'Data R7'!AD45)</f>
        <v/>
      </c>
      <c r="H6031">
        <f>IF('Data R7'!C45="","",'Data R7'!AC45)</f>
        <v/>
      </c>
      <c r="I6031">
        <f>IF('Data R7'!C45="","",COUNTIF('Data R7'!J45,"&gt;0")+COUNTIF('Data R7'!L45,"&gt;0")+COUNTIF('Data R7'!N45,"&gt;0")+COUNTIF('Data R7'!P45,"&gt;0")+COUNTIF('Data R7'!R45,"&gt;0")+COUNTIF('Data R7'!T45,"&gt;0")+COUNTIF('Data R7'!V45,"&gt;0")+COUNTIF('Data R7'!X45,"&gt;0"))</f>
        <v/>
      </c>
      <c r="J6031">
        <f>IF('Data R7'!C45="","",IF((COUNTIF('Data R7'!K45,"&gt;0")+COUNTIF('Data R7'!M45,"&gt;0")+COUNTIF('Data R7'!O45,"&gt;0")+COUNTIF('Data R7'!Q45,"&gt;0")+COUNTIF('Data R7'!S45,"&gt;0")+COUNTIF('Data R7'!U45,"&gt;0")+COUNTIF('Data R7'!W45,"&gt;0")+COUNTIF('Data R7'!Y45,"&gt;0"))&gt;0,1,0))</f>
        <v/>
      </c>
      <c r="M6031" t="inlineStr">
        <is>
          <t>Data R</t>
        </is>
      </c>
    </row>
    <row r="6032">
      <c r="A6032" t="inlineStr">
        <is>
          <t>Regional 7</t>
        </is>
      </c>
      <c r="B6032">
        <f>IF('Data R7'!C46="","",'Data R7'!B46)</f>
        <v/>
      </c>
      <c r="C6032">
        <f>IF('Data R7'!C46="","",'Data R7'!C46)</f>
        <v/>
      </c>
      <c r="D6032">
        <f>IF('Data R7'!C46="","",'Data R7'!D46)</f>
        <v/>
      </c>
      <c r="E6032">
        <f>IF('Data R7'!C46="","",'Data R7'!E46)</f>
        <v/>
      </c>
      <c r="F6032">
        <f>IF('Data R7'!C46="","",'Data R7'!F46)</f>
        <v/>
      </c>
      <c r="G6032">
        <f>IF('Data R7'!C46="","",'Data R7'!AD46)</f>
        <v/>
      </c>
      <c r="H6032">
        <f>IF('Data R7'!C46="","",'Data R7'!AC46)</f>
        <v/>
      </c>
      <c r="I6032">
        <f>IF('Data R7'!C46="","",COUNTIF('Data R7'!J46,"&gt;0")+COUNTIF('Data R7'!L46,"&gt;0")+COUNTIF('Data R7'!N46,"&gt;0")+COUNTIF('Data R7'!P46,"&gt;0")+COUNTIF('Data R7'!R46,"&gt;0")+COUNTIF('Data R7'!T46,"&gt;0")+COUNTIF('Data R7'!V46,"&gt;0")+COUNTIF('Data R7'!X46,"&gt;0"))</f>
        <v/>
      </c>
      <c r="J6032">
        <f>IF('Data R7'!C46="","",IF((COUNTIF('Data R7'!K46,"&gt;0")+COUNTIF('Data R7'!M46,"&gt;0")+COUNTIF('Data R7'!O46,"&gt;0")+COUNTIF('Data R7'!Q46,"&gt;0")+COUNTIF('Data R7'!S46,"&gt;0")+COUNTIF('Data R7'!U46,"&gt;0")+COUNTIF('Data R7'!W46,"&gt;0")+COUNTIF('Data R7'!Y46,"&gt;0"))&gt;0,1,0))</f>
        <v/>
      </c>
      <c r="M6032" t="inlineStr">
        <is>
          <t>Data R</t>
        </is>
      </c>
    </row>
    <row r="6033">
      <c r="A6033" t="inlineStr">
        <is>
          <t>Regional 7</t>
        </is>
      </c>
      <c r="B6033">
        <f>IF('Data R7'!C47="","",'Data R7'!B47)</f>
        <v/>
      </c>
      <c r="C6033">
        <f>IF('Data R7'!C47="","",'Data R7'!C47)</f>
        <v/>
      </c>
      <c r="D6033">
        <f>IF('Data R7'!C47="","",'Data R7'!D47)</f>
        <v/>
      </c>
      <c r="E6033">
        <f>IF('Data R7'!C47="","",'Data R7'!E47)</f>
        <v/>
      </c>
      <c r="F6033">
        <f>IF('Data R7'!C47="","",'Data R7'!F47)</f>
        <v/>
      </c>
      <c r="G6033">
        <f>IF('Data R7'!C47="","",'Data R7'!AD47)</f>
        <v/>
      </c>
      <c r="H6033">
        <f>IF('Data R7'!C47="","",'Data R7'!AC47)</f>
        <v/>
      </c>
      <c r="I6033">
        <f>IF('Data R7'!C47="","",COUNTIF('Data R7'!J47,"&gt;0")+COUNTIF('Data R7'!L47,"&gt;0")+COUNTIF('Data R7'!N47,"&gt;0")+COUNTIF('Data R7'!P47,"&gt;0")+COUNTIF('Data R7'!R47,"&gt;0")+COUNTIF('Data R7'!T47,"&gt;0")+COUNTIF('Data R7'!V47,"&gt;0")+COUNTIF('Data R7'!X47,"&gt;0"))</f>
        <v/>
      </c>
      <c r="J6033">
        <f>IF('Data R7'!C47="","",IF((COUNTIF('Data R7'!K47,"&gt;0")+COUNTIF('Data R7'!M47,"&gt;0")+COUNTIF('Data R7'!O47,"&gt;0")+COUNTIF('Data R7'!Q47,"&gt;0")+COUNTIF('Data R7'!S47,"&gt;0")+COUNTIF('Data R7'!U47,"&gt;0")+COUNTIF('Data R7'!W47,"&gt;0")+COUNTIF('Data R7'!Y47,"&gt;0"))&gt;0,1,0))</f>
        <v/>
      </c>
      <c r="M6033" t="inlineStr">
        <is>
          <t>Data R</t>
        </is>
      </c>
    </row>
    <row r="6034">
      <c r="A6034" t="inlineStr">
        <is>
          <t>Regional 7</t>
        </is>
      </c>
      <c r="B6034">
        <f>IF('Data R7'!C48="","",'Data R7'!B48)</f>
        <v/>
      </c>
      <c r="C6034">
        <f>IF('Data R7'!C48="","",'Data R7'!C48)</f>
        <v/>
      </c>
      <c r="D6034">
        <f>IF('Data R7'!C48="","",'Data R7'!D48)</f>
        <v/>
      </c>
      <c r="E6034">
        <f>IF('Data R7'!C48="","",'Data R7'!E48)</f>
        <v/>
      </c>
      <c r="F6034">
        <f>IF('Data R7'!C48="","",'Data R7'!F48)</f>
        <v/>
      </c>
      <c r="G6034">
        <f>IF('Data R7'!C48="","",'Data R7'!AD48)</f>
        <v/>
      </c>
      <c r="H6034">
        <f>IF('Data R7'!C48="","",'Data R7'!AC48)</f>
        <v/>
      </c>
      <c r="I6034">
        <f>IF('Data R7'!C48="","",COUNTIF('Data R7'!J48,"&gt;0")+COUNTIF('Data R7'!L48,"&gt;0")+COUNTIF('Data R7'!N48,"&gt;0")+COUNTIF('Data R7'!P48,"&gt;0")+COUNTIF('Data R7'!R48,"&gt;0")+COUNTIF('Data R7'!T48,"&gt;0")+COUNTIF('Data R7'!V48,"&gt;0")+COUNTIF('Data R7'!X48,"&gt;0"))</f>
        <v/>
      </c>
      <c r="J6034">
        <f>IF('Data R7'!C48="","",IF((COUNTIF('Data R7'!K48,"&gt;0")+COUNTIF('Data R7'!M48,"&gt;0")+COUNTIF('Data R7'!O48,"&gt;0")+COUNTIF('Data R7'!Q48,"&gt;0")+COUNTIF('Data R7'!S48,"&gt;0")+COUNTIF('Data R7'!U48,"&gt;0")+COUNTIF('Data R7'!W48,"&gt;0")+COUNTIF('Data R7'!Y48,"&gt;0"))&gt;0,1,0))</f>
        <v/>
      </c>
      <c r="M6034" t="inlineStr">
        <is>
          <t>Data R</t>
        </is>
      </c>
    </row>
    <row r="6035">
      <c r="A6035" t="inlineStr">
        <is>
          <t>Regional 7</t>
        </is>
      </c>
      <c r="B6035">
        <f>IF('Data R7'!C49="","",'Data R7'!B49)</f>
        <v/>
      </c>
      <c r="C6035">
        <f>IF('Data R7'!C49="","",'Data R7'!C49)</f>
        <v/>
      </c>
      <c r="D6035">
        <f>IF('Data R7'!C49="","",'Data R7'!D49)</f>
        <v/>
      </c>
      <c r="E6035">
        <f>IF('Data R7'!C49="","",'Data R7'!E49)</f>
        <v/>
      </c>
      <c r="F6035">
        <f>IF('Data R7'!C49="","",'Data R7'!F49)</f>
        <v/>
      </c>
      <c r="G6035">
        <f>IF('Data R7'!C49="","",'Data R7'!AD49)</f>
        <v/>
      </c>
      <c r="H6035">
        <f>IF('Data R7'!C49="","",'Data R7'!AC49)</f>
        <v/>
      </c>
      <c r="I6035">
        <f>IF('Data R7'!C49="","",COUNTIF('Data R7'!J49,"&gt;0")+COUNTIF('Data R7'!L49,"&gt;0")+COUNTIF('Data R7'!N49,"&gt;0")+COUNTIF('Data R7'!P49,"&gt;0")+COUNTIF('Data R7'!R49,"&gt;0")+COUNTIF('Data R7'!T49,"&gt;0")+COUNTIF('Data R7'!V49,"&gt;0")+COUNTIF('Data R7'!X49,"&gt;0"))</f>
        <v/>
      </c>
      <c r="J6035">
        <f>IF('Data R7'!C49="","",IF((COUNTIF('Data R7'!K49,"&gt;0")+COUNTIF('Data R7'!M49,"&gt;0")+COUNTIF('Data R7'!O49,"&gt;0")+COUNTIF('Data R7'!Q49,"&gt;0")+COUNTIF('Data R7'!S49,"&gt;0")+COUNTIF('Data R7'!U49,"&gt;0")+COUNTIF('Data R7'!W49,"&gt;0")+COUNTIF('Data R7'!Y49,"&gt;0"))&gt;0,1,0))</f>
        <v/>
      </c>
      <c r="M6035" t="inlineStr">
        <is>
          <t>Data R</t>
        </is>
      </c>
    </row>
    <row r="6036">
      <c r="A6036" t="inlineStr">
        <is>
          <t>Regional 7</t>
        </is>
      </c>
      <c r="B6036">
        <f>IF('Data R7'!C50="","",'Data R7'!B50)</f>
        <v/>
      </c>
      <c r="C6036">
        <f>IF('Data R7'!C50="","",'Data R7'!C50)</f>
        <v/>
      </c>
      <c r="D6036">
        <f>IF('Data R7'!C50="","",'Data R7'!D50)</f>
        <v/>
      </c>
      <c r="E6036">
        <f>IF('Data R7'!C50="","",'Data R7'!E50)</f>
        <v/>
      </c>
      <c r="F6036">
        <f>IF('Data R7'!C50="","",'Data R7'!F50)</f>
        <v/>
      </c>
      <c r="G6036">
        <f>IF('Data R7'!C50="","",'Data R7'!AD50)</f>
        <v/>
      </c>
      <c r="H6036">
        <f>IF('Data R7'!C50="","",'Data R7'!AC50)</f>
        <v/>
      </c>
      <c r="I6036">
        <f>IF('Data R7'!C50="","",COUNTIF('Data R7'!J50,"&gt;0")+COUNTIF('Data R7'!L50,"&gt;0")+COUNTIF('Data R7'!N50,"&gt;0")+COUNTIF('Data R7'!P50,"&gt;0")+COUNTIF('Data R7'!R50,"&gt;0")+COUNTIF('Data R7'!T50,"&gt;0")+COUNTIF('Data R7'!V50,"&gt;0")+COUNTIF('Data R7'!X50,"&gt;0"))</f>
        <v/>
      </c>
      <c r="J6036">
        <f>IF('Data R7'!C50="","",IF((COUNTIF('Data R7'!K50,"&gt;0")+COUNTIF('Data R7'!M50,"&gt;0")+COUNTIF('Data R7'!O50,"&gt;0")+COUNTIF('Data R7'!Q50,"&gt;0")+COUNTIF('Data R7'!S50,"&gt;0")+COUNTIF('Data R7'!U50,"&gt;0")+COUNTIF('Data R7'!W50,"&gt;0")+COUNTIF('Data R7'!Y50,"&gt;0"))&gt;0,1,0))</f>
        <v/>
      </c>
      <c r="M6036" t="inlineStr">
        <is>
          <t>Data R</t>
        </is>
      </c>
    </row>
    <row r="6037">
      <c r="A6037" t="inlineStr">
        <is>
          <t>Regional 7</t>
        </is>
      </c>
      <c r="B6037">
        <f>IF('Data R7'!C51="","",'Data R7'!B51)</f>
        <v/>
      </c>
      <c r="C6037">
        <f>IF('Data R7'!C51="","",'Data R7'!C51)</f>
        <v/>
      </c>
      <c r="D6037">
        <f>IF('Data R7'!C51="","",'Data R7'!D51)</f>
        <v/>
      </c>
      <c r="E6037">
        <f>IF('Data R7'!C51="","",'Data R7'!E51)</f>
        <v/>
      </c>
      <c r="F6037">
        <f>IF('Data R7'!C51="","",'Data R7'!F51)</f>
        <v/>
      </c>
      <c r="G6037">
        <f>IF('Data R7'!C51="","",'Data R7'!AD51)</f>
        <v/>
      </c>
      <c r="H6037">
        <f>IF('Data R7'!C51="","",'Data R7'!AC51)</f>
        <v/>
      </c>
      <c r="I6037">
        <f>IF('Data R7'!C51="","",COUNTIF('Data R7'!J51,"&gt;0")+COUNTIF('Data R7'!L51,"&gt;0")+COUNTIF('Data R7'!N51,"&gt;0")+COUNTIF('Data R7'!P51,"&gt;0")+COUNTIF('Data R7'!R51,"&gt;0")+COUNTIF('Data R7'!T51,"&gt;0")+COUNTIF('Data R7'!V51,"&gt;0")+COUNTIF('Data R7'!X51,"&gt;0"))</f>
        <v/>
      </c>
      <c r="J6037">
        <f>IF('Data R7'!C51="","",IF((COUNTIF('Data R7'!K51,"&gt;0")+COUNTIF('Data R7'!M51,"&gt;0")+COUNTIF('Data R7'!O51,"&gt;0")+COUNTIF('Data R7'!Q51,"&gt;0")+COUNTIF('Data R7'!S51,"&gt;0")+COUNTIF('Data R7'!U51,"&gt;0")+COUNTIF('Data R7'!W51,"&gt;0")+COUNTIF('Data R7'!Y51,"&gt;0"))&gt;0,1,0))</f>
        <v/>
      </c>
      <c r="M6037" t="inlineStr">
        <is>
          <t>Data R</t>
        </is>
      </c>
    </row>
    <row r="6038">
      <c r="A6038" t="inlineStr">
        <is>
          <t>Regional 7</t>
        </is>
      </c>
      <c r="B6038">
        <f>IF('Data R7'!C52="","",'Data R7'!B52)</f>
        <v/>
      </c>
      <c r="C6038">
        <f>IF('Data R7'!C52="","",'Data R7'!C52)</f>
        <v/>
      </c>
      <c r="D6038">
        <f>IF('Data R7'!C52="","",'Data R7'!D52)</f>
        <v/>
      </c>
      <c r="E6038">
        <f>IF('Data R7'!C52="","",'Data R7'!E52)</f>
        <v/>
      </c>
      <c r="F6038">
        <f>IF('Data R7'!C52="","",'Data R7'!F52)</f>
        <v/>
      </c>
      <c r="G6038">
        <f>IF('Data R7'!C52="","",'Data R7'!AD52)</f>
        <v/>
      </c>
      <c r="H6038">
        <f>IF('Data R7'!C52="","",'Data R7'!AC52)</f>
        <v/>
      </c>
      <c r="I6038">
        <f>IF('Data R7'!C52="","",COUNTIF('Data R7'!J52,"&gt;0")+COUNTIF('Data R7'!L52,"&gt;0")+COUNTIF('Data R7'!N52,"&gt;0")+COUNTIF('Data R7'!P52,"&gt;0")+COUNTIF('Data R7'!R52,"&gt;0")+COUNTIF('Data R7'!T52,"&gt;0")+COUNTIF('Data R7'!V52,"&gt;0")+COUNTIF('Data R7'!X52,"&gt;0"))</f>
        <v/>
      </c>
      <c r="J6038">
        <f>IF('Data R7'!C52="","",IF((COUNTIF('Data R7'!K52,"&gt;0")+COUNTIF('Data R7'!M52,"&gt;0")+COUNTIF('Data R7'!O52,"&gt;0")+COUNTIF('Data R7'!Q52,"&gt;0")+COUNTIF('Data R7'!S52,"&gt;0")+COUNTIF('Data R7'!U52,"&gt;0")+COUNTIF('Data R7'!W52,"&gt;0")+COUNTIF('Data R7'!Y52,"&gt;0"))&gt;0,1,0))</f>
        <v/>
      </c>
      <c r="M6038" t="inlineStr">
        <is>
          <t>Data R</t>
        </is>
      </c>
    </row>
    <row r="6039">
      <c r="A6039" t="inlineStr">
        <is>
          <t>Regional 7</t>
        </is>
      </c>
      <c r="B6039">
        <f>IF('Data R7'!C53="","",'Data R7'!B53)</f>
        <v/>
      </c>
      <c r="C6039">
        <f>IF('Data R7'!C53="","",'Data R7'!C53)</f>
        <v/>
      </c>
      <c r="D6039">
        <f>IF('Data R7'!C53="","",'Data R7'!D53)</f>
        <v/>
      </c>
      <c r="E6039">
        <f>IF('Data R7'!C53="","",'Data R7'!E53)</f>
        <v/>
      </c>
      <c r="F6039">
        <f>IF('Data R7'!C53="","",'Data R7'!F53)</f>
        <v/>
      </c>
      <c r="G6039">
        <f>IF('Data R7'!C53="","",'Data R7'!AD53)</f>
        <v/>
      </c>
      <c r="H6039">
        <f>IF('Data R7'!C53="","",'Data R7'!AC53)</f>
        <v/>
      </c>
      <c r="I6039">
        <f>IF('Data R7'!C53="","",COUNTIF('Data R7'!J53,"&gt;0")+COUNTIF('Data R7'!L53,"&gt;0")+COUNTIF('Data R7'!N53,"&gt;0")+COUNTIF('Data R7'!P53,"&gt;0")+COUNTIF('Data R7'!R53,"&gt;0")+COUNTIF('Data R7'!T53,"&gt;0")+COUNTIF('Data R7'!V53,"&gt;0")+COUNTIF('Data R7'!X53,"&gt;0"))</f>
        <v/>
      </c>
      <c r="J6039">
        <f>IF('Data R7'!C53="","",IF((COUNTIF('Data R7'!K53,"&gt;0")+COUNTIF('Data R7'!M53,"&gt;0")+COUNTIF('Data R7'!O53,"&gt;0")+COUNTIF('Data R7'!Q53,"&gt;0")+COUNTIF('Data R7'!S53,"&gt;0")+COUNTIF('Data R7'!U53,"&gt;0")+COUNTIF('Data R7'!W53,"&gt;0")+COUNTIF('Data R7'!Y53,"&gt;0"))&gt;0,1,0))</f>
        <v/>
      </c>
      <c r="M6039" t="inlineStr">
        <is>
          <t>Data R</t>
        </is>
      </c>
    </row>
    <row r="6040">
      <c r="A6040" t="inlineStr">
        <is>
          <t>Regional 7</t>
        </is>
      </c>
      <c r="B6040">
        <f>IF('Data R7'!C54="","",'Data R7'!B54)</f>
        <v/>
      </c>
      <c r="C6040">
        <f>IF('Data R7'!C54="","",'Data R7'!C54)</f>
        <v/>
      </c>
      <c r="D6040">
        <f>IF('Data R7'!C54="","",'Data R7'!D54)</f>
        <v/>
      </c>
      <c r="E6040">
        <f>IF('Data R7'!C54="","",'Data R7'!E54)</f>
        <v/>
      </c>
      <c r="F6040">
        <f>IF('Data R7'!C54="","",'Data R7'!F54)</f>
        <v/>
      </c>
      <c r="G6040">
        <f>IF('Data R7'!C54="","",'Data R7'!AD54)</f>
        <v/>
      </c>
      <c r="H6040">
        <f>IF('Data R7'!C54="","",'Data R7'!AC54)</f>
        <v/>
      </c>
      <c r="I6040">
        <f>IF('Data R7'!C54="","",COUNTIF('Data R7'!J54,"&gt;0")+COUNTIF('Data R7'!L54,"&gt;0")+COUNTIF('Data R7'!N54,"&gt;0")+COUNTIF('Data R7'!P54,"&gt;0")+COUNTIF('Data R7'!R54,"&gt;0")+COUNTIF('Data R7'!T54,"&gt;0")+COUNTIF('Data R7'!V54,"&gt;0")+COUNTIF('Data R7'!X54,"&gt;0"))</f>
        <v/>
      </c>
      <c r="J6040">
        <f>IF('Data R7'!C54="","",IF((COUNTIF('Data R7'!K54,"&gt;0")+COUNTIF('Data R7'!M54,"&gt;0")+COUNTIF('Data R7'!O54,"&gt;0")+COUNTIF('Data R7'!Q54,"&gt;0")+COUNTIF('Data R7'!S54,"&gt;0")+COUNTIF('Data R7'!U54,"&gt;0")+COUNTIF('Data R7'!W54,"&gt;0")+COUNTIF('Data R7'!Y54,"&gt;0"))&gt;0,1,0))</f>
        <v/>
      </c>
      <c r="M6040" t="inlineStr">
        <is>
          <t>Data R</t>
        </is>
      </c>
    </row>
    <row r="6041">
      <c r="A6041" t="inlineStr">
        <is>
          <t>Regional 7</t>
        </is>
      </c>
      <c r="B6041">
        <f>IF('Data R7'!C55="","",'Data R7'!B55)</f>
        <v/>
      </c>
      <c r="C6041">
        <f>IF('Data R7'!C55="","",'Data R7'!C55)</f>
        <v/>
      </c>
      <c r="D6041">
        <f>IF('Data R7'!C55="","",'Data R7'!D55)</f>
        <v/>
      </c>
      <c r="E6041">
        <f>IF('Data R7'!C55="","",'Data R7'!E55)</f>
        <v/>
      </c>
      <c r="F6041">
        <f>IF('Data R7'!C55="","",'Data R7'!F55)</f>
        <v/>
      </c>
      <c r="G6041">
        <f>IF('Data R7'!C55="","",'Data R7'!AD55)</f>
        <v/>
      </c>
      <c r="H6041">
        <f>IF('Data R7'!C55="","",'Data R7'!AC55)</f>
        <v/>
      </c>
      <c r="I6041">
        <f>IF('Data R7'!C55="","",COUNTIF('Data R7'!J55,"&gt;0")+COUNTIF('Data R7'!L55,"&gt;0")+COUNTIF('Data R7'!N55,"&gt;0")+COUNTIF('Data R7'!P55,"&gt;0")+COUNTIF('Data R7'!R55,"&gt;0")+COUNTIF('Data R7'!T55,"&gt;0")+COUNTIF('Data R7'!V55,"&gt;0")+COUNTIF('Data R7'!X55,"&gt;0"))</f>
        <v/>
      </c>
      <c r="J6041">
        <f>IF('Data R7'!C55="","",IF((COUNTIF('Data R7'!K55,"&gt;0")+COUNTIF('Data R7'!M55,"&gt;0")+COUNTIF('Data R7'!O55,"&gt;0")+COUNTIF('Data R7'!Q55,"&gt;0")+COUNTIF('Data R7'!S55,"&gt;0")+COUNTIF('Data R7'!U55,"&gt;0")+COUNTIF('Data R7'!W55,"&gt;0")+COUNTIF('Data R7'!Y55,"&gt;0"))&gt;0,1,0))</f>
        <v/>
      </c>
      <c r="M6041" t="inlineStr">
        <is>
          <t>Data R</t>
        </is>
      </c>
    </row>
    <row r="6042">
      <c r="A6042" t="inlineStr">
        <is>
          <t>Regional 7</t>
        </is>
      </c>
      <c r="B6042">
        <f>IF('Data R7'!C56="","",'Data R7'!B56)</f>
        <v/>
      </c>
      <c r="C6042">
        <f>IF('Data R7'!C56="","",'Data R7'!C56)</f>
        <v/>
      </c>
      <c r="D6042">
        <f>IF('Data R7'!C56="","",'Data R7'!D56)</f>
        <v/>
      </c>
      <c r="E6042">
        <f>IF('Data R7'!C56="","",'Data R7'!E56)</f>
        <v/>
      </c>
      <c r="F6042">
        <f>IF('Data R7'!C56="","",'Data R7'!F56)</f>
        <v/>
      </c>
      <c r="G6042">
        <f>IF('Data R7'!C56="","",'Data R7'!AD56)</f>
        <v/>
      </c>
      <c r="H6042">
        <f>IF('Data R7'!C56="","",'Data R7'!AC56)</f>
        <v/>
      </c>
      <c r="I6042">
        <f>IF('Data R7'!C56="","",COUNTIF('Data R7'!J56,"&gt;0")+COUNTIF('Data R7'!L56,"&gt;0")+COUNTIF('Data R7'!N56,"&gt;0")+COUNTIF('Data R7'!P56,"&gt;0")+COUNTIF('Data R7'!R56,"&gt;0")+COUNTIF('Data R7'!T56,"&gt;0")+COUNTIF('Data R7'!V56,"&gt;0")+COUNTIF('Data R7'!X56,"&gt;0"))</f>
        <v/>
      </c>
      <c r="J6042">
        <f>IF('Data R7'!C56="","",IF((COUNTIF('Data R7'!K56,"&gt;0")+COUNTIF('Data R7'!M56,"&gt;0")+COUNTIF('Data R7'!O56,"&gt;0")+COUNTIF('Data R7'!Q56,"&gt;0")+COUNTIF('Data R7'!S56,"&gt;0")+COUNTIF('Data R7'!U56,"&gt;0")+COUNTIF('Data R7'!W56,"&gt;0")+COUNTIF('Data R7'!Y56,"&gt;0"))&gt;0,1,0))</f>
        <v/>
      </c>
      <c r="M6042" t="inlineStr">
        <is>
          <t>Data R</t>
        </is>
      </c>
    </row>
    <row r="6043">
      <c r="A6043" t="inlineStr">
        <is>
          <t>Regional 7</t>
        </is>
      </c>
      <c r="B6043">
        <f>IF('Data R7'!C57="","",'Data R7'!B57)</f>
        <v/>
      </c>
      <c r="C6043">
        <f>IF('Data R7'!C57="","",'Data R7'!C57)</f>
        <v/>
      </c>
      <c r="D6043">
        <f>IF('Data R7'!C57="","",'Data R7'!D57)</f>
        <v/>
      </c>
      <c r="E6043">
        <f>IF('Data R7'!C57="","",'Data R7'!E57)</f>
        <v/>
      </c>
      <c r="F6043">
        <f>IF('Data R7'!C57="","",'Data R7'!F57)</f>
        <v/>
      </c>
      <c r="G6043">
        <f>IF('Data R7'!C57="","",'Data R7'!AD57)</f>
        <v/>
      </c>
      <c r="H6043">
        <f>IF('Data R7'!C57="","",'Data R7'!AC57)</f>
        <v/>
      </c>
      <c r="I6043">
        <f>IF('Data R7'!C57="","",COUNTIF('Data R7'!J57,"&gt;0")+COUNTIF('Data R7'!L57,"&gt;0")+COUNTIF('Data R7'!N57,"&gt;0")+COUNTIF('Data R7'!P57,"&gt;0")+COUNTIF('Data R7'!R57,"&gt;0")+COUNTIF('Data R7'!T57,"&gt;0")+COUNTIF('Data R7'!V57,"&gt;0")+COUNTIF('Data R7'!X57,"&gt;0"))</f>
        <v/>
      </c>
      <c r="J6043">
        <f>IF('Data R7'!C57="","",IF((COUNTIF('Data R7'!K57,"&gt;0")+COUNTIF('Data R7'!M57,"&gt;0")+COUNTIF('Data R7'!O57,"&gt;0")+COUNTIF('Data R7'!Q57,"&gt;0")+COUNTIF('Data R7'!S57,"&gt;0")+COUNTIF('Data R7'!U57,"&gt;0")+COUNTIF('Data R7'!W57,"&gt;0")+COUNTIF('Data R7'!Y57,"&gt;0"))&gt;0,1,0))</f>
        <v/>
      </c>
      <c r="M6043" t="inlineStr">
        <is>
          <t>Data R</t>
        </is>
      </c>
    </row>
    <row r="6044">
      <c r="A6044" t="inlineStr">
        <is>
          <t>Regional 7</t>
        </is>
      </c>
      <c r="B6044">
        <f>IF('Data R7'!C58="","",'Data R7'!B58)</f>
        <v/>
      </c>
      <c r="C6044">
        <f>IF('Data R7'!C58="","",'Data R7'!C58)</f>
        <v/>
      </c>
      <c r="D6044">
        <f>IF('Data R7'!C58="","",'Data R7'!D58)</f>
        <v/>
      </c>
      <c r="E6044">
        <f>IF('Data R7'!C58="","",'Data R7'!E58)</f>
        <v/>
      </c>
      <c r="F6044">
        <f>IF('Data R7'!C58="","",'Data R7'!F58)</f>
        <v/>
      </c>
      <c r="G6044">
        <f>IF('Data R7'!C58="","",'Data R7'!AD58)</f>
        <v/>
      </c>
      <c r="H6044">
        <f>IF('Data R7'!C58="","",'Data R7'!AC58)</f>
        <v/>
      </c>
      <c r="I6044">
        <f>IF('Data R7'!C58="","",COUNTIF('Data R7'!J58,"&gt;0")+COUNTIF('Data R7'!L58,"&gt;0")+COUNTIF('Data R7'!N58,"&gt;0")+COUNTIF('Data R7'!P58,"&gt;0")+COUNTIF('Data R7'!R58,"&gt;0")+COUNTIF('Data R7'!T58,"&gt;0")+COUNTIF('Data R7'!V58,"&gt;0")+COUNTIF('Data R7'!X58,"&gt;0"))</f>
        <v/>
      </c>
      <c r="J6044">
        <f>IF('Data R7'!C58="","",IF((COUNTIF('Data R7'!K58,"&gt;0")+COUNTIF('Data R7'!M58,"&gt;0")+COUNTIF('Data R7'!O58,"&gt;0")+COUNTIF('Data R7'!Q58,"&gt;0")+COUNTIF('Data R7'!S58,"&gt;0")+COUNTIF('Data R7'!U58,"&gt;0")+COUNTIF('Data R7'!W58,"&gt;0")+COUNTIF('Data R7'!Y58,"&gt;0"))&gt;0,1,0))</f>
        <v/>
      </c>
      <c r="M6044" t="inlineStr">
        <is>
          <t>Data R</t>
        </is>
      </c>
    </row>
    <row r="6045">
      <c r="A6045" t="inlineStr">
        <is>
          <t>Regional 7</t>
        </is>
      </c>
      <c r="B6045">
        <f>IF('Data R7'!C59="","",'Data R7'!B59)</f>
        <v/>
      </c>
      <c r="C6045">
        <f>IF('Data R7'!C59="","",'Data R7'!C59)</f>
        <v/>
      </c>
      <c r="D6045">
        <f>IF('Data R7'!C59="","",'Data R7'!D59)</f>
        <v/>
      </c>
      <c r="E6045">
        <f>IF('Data R7'!C59="","",'Data R7'!E59)</f>
        <v/>
      </c>
      <c r="F6045">
        <f>IF('Data R7'!C59="","",'Data R7'!F59)</f>
        <v/>
      </c>
      <c r="G6045">
        <f>IF('Data R7'!C59="","",'Data R7'!AD59)</f>
        <v/>
      </c>
      <c r="H6045">
        <f>IF('Data R7'!C59="","",'Data R7'!AC59)</f>
        <v/>
      </c>
      <c r="I6045">
        <f>IF('Data R7'!C59="","",COUNTIF('Data R7'!J59,"&gt;0")+COUNTIF('Data R7'!L59,"&gt;0")+COUNTIF('Data R7'!N59,"&gt;0")+COUNTIF('Data R7'!P59,"&gt;0")+COUNTIF('Data R7'!R59,"&gt;0")+COUNTIF('Data R7'!T59,"&gt;0")+COUNTIF('Data R7'!V59,"&gt;0")+COUNTIF('Data R7'!X59,"&gt;0"))</f>
        <v/>
      </c>
      <c r="J6045">
        <f>IF('Data R7'!C59="","",IF((COUNTIF('Data R7'!K59,"&gt;0")+COUNTIF('Data R7'!M59,"&gt;0")+COUNTIF('Data R7'!O59,"&gt;0")+COUNTIF('Data R7'!Q59,"&gt;0")+COUNTIF('Data R7'!S59,"&gt;0")+COUNTIF('Data R7'!U59,"&gt;0")+COUNTIF('Data R7'!W59,"&gt;0")+COUNTIF('Data R7'!Y59,"&gt;0"))&gt;0,1,0))</f>
        <v/>
      </c>
      <c r="M6045" t="inlineStr">
        <is>
          <t>Data R</t>
        </is>
      </c>
    </row>
    <row r="6046">
      <c r="A6046" t="inlineStr">
        <is>
          <t>Regional 7</t>
        </is>
      </c>
      <c r="B6046">
        <f>IF('Data R7'!C60="","",'Data R7'!B60)</f>
        <v/>
      </c>
      <c r="C6046">
        <f>IF('Data R7'!C60="","",'Data R7'!C60)</f>
        <v/>
      </c>
      <c r="D6046">
        <f>IF('Data R7'!C60="","",'Data R7'!D60)</f>
        <v/>
      </c>
      <c r="E6046">
        <f>IF('Data R7'!C60="","",'Data R7'!E60)</f>
        <v/>
      </c>
      <c r="F6046">
        <f>IF('Data R7'!C60="","",'Data R7'!F60)</f>
        <v/>
      </c>
      <c r="G6046">
        <f>IF('Data R7'!C60="","",'Data R7'!AD60)</f>
        <v/>
      </c>
      <c r="H6046">
        <f>IF('Data R7'!C60="","",'Data R7'!AC60)</f>
        <v/>
      </c>
      <c r="I6046">
        <f>IF('Data R7'!C60="","",COUNTIF('Data R7'!J60,"&gt;0")+COUNTIF('Data R7'!L60,"&gt;0")+COUNTIF('Data R7'!N60,"&gt;0")+COUNTIF('Data R7'!P60,"&gt;0")+COUNTIF('Data R7'!R60,"&gt;0")+COUNTIF('Data R7'!T60,"&gt;0")+COUNTIF('Data R7'!V60,"&gt;0")+COUNTIF('Data R7'!X60,"&gt;0"))</f>
        <v/>
      </c>
      <c r="J6046">
        <f>IF('Data R7'!C60="","",IF((COUNTIF('Data R7'!K60,"&gt;0")+COUNTIF('Data R7'!M60,"&gt;0")+COUNTIF('Data R7'!O60,"&gt;0")+COUNTIF('Data R7'!Q60,"&gt;0")+COUNTIF('Data R7'!S60,"&gt;0")+COUNTIF('Data R7'!U60,"&gt;0")+COUNTIF('Data R7'!W60,"&gt;0")+COUNTIF('Data R7'!Y60,"&gt;0"))&gt;0,1,0))</f>
        <v/>
      </c>
      <c r="M6046" t="inlineStr">
        <is>
          <t>Data R</t>
        </is>
      </c>
    </row>
    <row r="6047">
      <c r="A6047" t="inlineStr">
        <is>
          <t>Regional 7</t>
        </is>
      </c>
      <c r="B6047">
        <f>IF('Data R7'!C61="","",'Data R7'!B61)</f>
        <v/>
      </c>
      <c r="C6047">
        <f>IF('Data R7'!C61="","",'Data R7'!C61)</f>
        <v/>
      </c>
      <c r="D6047">
        <f>IF('Data R7'!C61="","",'Data R7'!D61)</f>
        <v/>
      </c>
      <c r="E6047">
        <f>IF('Data R7'!C61="","",'Data R7'!E61)</f>
        <v/>
      </c>
      <c r="F6047">
        <f>IF('Data R7'!C61="","",'Data R7'!F61)</f>
        <v/>
      </c>
      <c r="G6047">
        <f>IF('Data R7'!C61="","",'Data R7'!AD61)</f>
        <v/>
      </c>
      <c r="H6047">
        <f>IF('Data R7'!C61="","",'Data R7'!AC61)</f>
        <v/>
      </c>
      <c r="I6047">
        <f>IF('Data R7'!C61="","",COUNTIF('Data R7'!J61,"&gt;0")+COUNTIF('Data R7'!L61,"&gt;0")+COUNTIF('Data R7'!N61,"&gt;0")+COUNTIF('Data R7'!P61,"&gt;0")+COUNTIF('Data R7'!R61,"&gt;0")+COUNTIF('Data R7'!T61,"&gt;0")+COUNTIF('Data R7'!V61,"&gt;0")+COUNTIF('Data R7'!X61,"&gt;0"))</f>
        <v/>
      </c>
      <c r="J6047">
        <f>IF('Data R7'!C61="","",IF((COUNTIF('Data R7'!K61,"&gt;0")+COUNTIF('Data R7'!M61,"&gt;0")+COUNTIF('Data R7'!O61,"&gt;0")+COUNTIF('Data R7'!Q61,"&gt;0")+COUNTIF('Data R7'!S61,"&gt;0")+COUNTIF('Data R7'!U61,"&gt;0")+COUNTIF('Data R7'!W61,"&gt;0")+COUNTIF('Data R7'!Y61,"&gt;0"))&gt;0,1,0))</f>
        <v/>
      </c>
      <c r="M6047" t="inlineStr">
        <is>
          <t>Data R</t>
        </is>
      </c>
    </row>
    <row r="6048">
      <c r="A6048" t="inlineStr">
        <is>
          <t>Regional 7</t>
        </is>
      </c>
      <c r="B6048">
        <f>IF('Data R7'!C62="","",'Data R7'!B62)</f>
        <v/>
      </c>
      <c r="C6048">
        <f>IF('Data R7'!C62="","",'Data R7'!C62)</f>
        <v/>
      </c>
      <c r="D6048">
        <f>IF('Data R7'!C62="","",'Data R7'!D62)</f>
        <v/>
      </c>
      <c r="E6048">
        <f>IF('Data R7'!C62="","",'Data R7'!E62)</f>
        <v/>
      </c>
      <c r="F6048">
        <f>IF('Data R7'!C62="","",'Data R7'!F62)</f>
        <v/>
      </c>
      <c r="G6048">
        <f>IF('Data R7'!C62="","",'Data R7'!AD62)</f>
        <v/>
      </c>
      <c r="H6048">
        <f>IF('Data R7'!C62="","",'Data R7'!AC62)</f>
        <v/>
      </c>
      <c r="I6048">
        <f>IF('Data R7'!C62="","",COUNTIF('Data R7'!J62,"&gt;0")+COUNTIF('Data R7'!L62,"&gt;0")+COUNTIF('Data R7'!N62,"&gt;0")+COUNTIF('Data R7'!P62,"&gt;0")+COUNTIF('Data R7'!R62,"&gt;0")+COUNTIF('Data R7'!T62,"&gt;0")+COUNTIF('Data R7'!V62,"&gt;0")+COUNTIF('Data R7'!X62,"&gt;0"))</f>
        <v/>
      </c>
      <c r="J6048">
        <f>IF('Data R7'!C62="","",IF((COUNTIF('Data R7'!K62,"&gt;0")+COUNTIF('Data R7'!M62,"&gt;0")+COUNTIF('Data R7'!O62,"&gt;0")+COUNTIF('Data R7'!Q62,"&gt;0")+COUNTIF('Data R7'!S62,"&gt;0")+COUNTIF('Data R7'!U62,"&gt;0")+COUNTIF('Data R7'!W62,"&gt;0")+COUNTIF('Data R7'!Y62,"&gt;0"))&gt;0,1,0))</f>
        <v/>
      </c>
      <c r="M6048" t="inlineStr">
        <is>
          <t>Data R</t>
        </is>
      </c>
    </row>
    <row r="6049">
      <c r="A6049" t="inlineStr">
        <is>
          <t>Regional 7</t>
        </is>
      </c>
      <c r="B6049">
        <f>IF('Data R7'!C63="","",'Data R7'!B63)</f>
        <v/>
      </c>
      <c r="C6049">
        <f>IF('Data R7'!C63="","",'Data R7'!C63)</f>
        <v/>
      </c>
      <c r="D6049">
        <f>IF('Data R7'!C63="","",'Data R7'!D63)</f>
        <v/>
      </c>
      <c r="E6049">
        <f>IF('Data R7'!C63="","",'Data R7'!E63)</f>
        <v/>
      </c>
      <c r="F6049">
        <f>IF('Data R7'!C63="","",'Data R7'!F63)</f>
        <v/>
      </c>
      <c r="G6049">
        <f>IF('Data R7'!C63="","",'Data R7'!AD63)</f>
        <v/>
      </c>
      <c r="H6049">
        <f>IF('Data R7'!C63="","",'Data R7'!AC63)</f>
        <v/>
      </c>
      <c r="I6049">
        <f>IF('Data R7'!C63="","",COUNTIF('Data R7'!J63,"&gt;0")+COUNTIF('Data R7'!L63,"&gt;0")+COUNTIF('Data R7'!N63,"&gt;0")+COUNTIF('Data R7'!P63,"&gt;0")+COUNTIF('Data R7'!R63,"&gt;0")+COUNTIF('Data R7'!T63,"&gt;0")+COUNTIF('Data R7'!V63,"&gt;0")+COUNTIF('Data R7'!X63,"&gt;0"))</f>
        <v/>
      </c>
      <c r="J6049">
        <f>IF('Data R7'!C63="","",IF((COUNTIF('Data R7'!K63,"&gt;0")+COUNTIF('Data R7'!M63,"&gt;0")+COUNTIF('Data R7'!O63,"&gt;0")+COUNTIF('Data R7'!Q63,"&gt;0")+COUNTIF('Data R7'!S63,"&gt;0")+COUNTIF('Data R7'!U63,"&gt;0")+COUNTIF('Data R7'!W63,"&gt;0")+COUNTIF('Data R7'!Y63,"&gt;0"))&gt;0,1,0))</f>
        <v/>
      </c>
      <c r="M6049" t="inlineStr">
        <is>
          <t>Data R</t>
        </is>
      </c>
    </row>
    <row r="6050">
      <c r="A6050" t="inlineStr">
        <is>
          <t>Regional 7</t>
        </is>
      </c>
      <c r="B6050">
        <f>IF('Data R7'!C64="","",'Data R7'!B64)</f>
        <v/>
      </c>
      <c r="C6050">
        <f>IF('Data R7'!C64="","",'Data R7'!C64)</f>
        <v/>
      </c>
      <c r="D6050">
        <f>IF('Data R7'!C64="","",'Data R7'!D64)</f>
        <v/>
      </c>
      <c r="E6050">
        <f>IF('Data R7'!C64="","",'Data R7'!E64)</f>
        <v/>
      </c>
      <c r="F6050">
        <f>IF('Data R7'!C64="","",'Data R7'!F64)</f>
        <v/>
      </c>
      <c r="G6050">
        <f>IF('Data R7'!C64="","",'Data R7'!AD64)</f>
        <v/>
      </c>
      <c r="H6050">
        <f>IF('Data R7'!C64="","",'Data R7'!AC64)</f>
        <v/>
      </c>
      <c r="I6050">
        <f>IF('Data R7'!C64="","",COUNTIF('Data R7'!J64,"&gt;0")+COUNTIF('Data R7'!L64,"&gt;0")+COUNTIF('Data R7'!N64,"&gt;0")+COUNTIF('Data R7'!P64,"&gt;0")+COUNTIF('Data R7'!R64,"&gt;0")+COUNTIF('Data R7'!T64,"&gt;0")+COUNTIF('Data R7'!V64,"&gt;0")+COUNTIF('Data R7'!X64,"&gt;0"))</f>
        <v/>
      </c>
      <c r="J6050">
        <f>IF('Data R7'!C64="","",IF((COUNTIF('Data R7'!K64,"&gt;0")+COUNTIF('Data R7'!M64,"&gt;0")+COUNTIF('Data R7'!O64,"&gt;0")+COUNTIF('Data R7'!Q64,"&gt;0")+COUNTIF('Data R7'!S64,"&gt;0")+COUNTIF('Data R7'!U64,"&gt;0")+COUNTIF('Data R7'!W64,"&gt;0")+COUNTIF('Data R7'!Y64,"&gt;0"))&gt;0,1,0))</f>
        <v/>
      </c>
      <c r="M6050" t="inlineStr">
        <is>
          <t>Data R</t>
        </is>
      </c>
    </row>
    <row r="6051">
      <c r="A6051" t="inlineStr">
        <is>
          <t>Regional 7</t>
        </is>
      </c>
      <c r="B6051">
        <f>IF('Data R7'!C65="","",'Data R7'!B65)</f>
        <v/>
      </c>
      <c r="C6051">
        <f>IF('Data R7'!C65="","",'Data R7'!C65)</f>
        <v/>
      </c>
      <c r="D6051">
        <f>IF('Data R7'!C65="","",'Data R7'!D65)</f>
        <v/>
      </c>
      <c r="E6051">
        <f>IF('Data R7'!C65="","",'Data R7'!E65)</f>
        <v/>
      </c>
      <c r="F6051">
        <f>IF('Data R7'!C65="","",'Data R7'!F65)</f>
        <v/>
      </c>
      <c r="G6051">
        <f>IF('Data R7'!C65="","",'Data R7'!AD65)</f>
        <v/>
      </c>
      <c r="H6051">
        <f>IF('Data R7'!C65="","",'Data R7'!AC65)</f>
        <v/>
      </c>
      <c r="I6051">
        <f>IF('Data R7'!C65="","",COUNTIF('Data R7'!J65,"&gt;0")+COUNTIF('Data R7'!L65,"&gt;0")+COUNTIF('Data R7'!N65,"&gt;0")+COUNTIF('Data R7'!P65,"&gt;0")+COUNTIF('Data R7'!R65,"&gt;0")+COUNTIF('Data R7'!T65,"&gt;0")+COUNTIF('Data R7'!V65,"&gt;0")+COUNTIF('Data R7'!X65,"&gt;0"))</f>
        <v/>
      </c>
      <c r="J6051">
        <f>IF('Data R7'!C65="","",IF((COUNTIF('Data R7'!K65,"&gt;0")+COUNTIF('Data R7'!M65,"&gt;0")+COUNTIF('Data R7'!O65,"&gt;0")+COUNTIF('Data R7'!Q65,"&gt;0")+COUNTIF('Data R7'!S65,"&gt;0")+COUNTIF('Data R7'!U65,"&gt;0")+COUNTIF('Data R7'!W65,"&gt;0")+COUNTIF('Data R7'!Y65,"&gt;0"))&gt;0,1,0))</f>
        <v/>
      </c>
      <c r="M6051" t="inlineStr">
        <is>
          <t>Data R</t>
        </is>
      </c>
    </row>
    <row r="6052">
      <c r="A6052" t="inlineStr">
        <is>
          <t>Regional 7</t>
        </is>
      </c>
      <c r="B6052">
        <f>IF('Data R7'!C66="","",'Data R7'!B66)</f>
        <v/>
      </c>
      <c r="C6052">
        <f>IF('Data R7'!C66="","",'Data R7'!C66)</f>
        <v/>
      </c>
      <c r="D6052">
        <f>IF('Data R7'!C66="","",'Data R7'!D66)</f>
        <v/>
      </c>
      <c r="E6052">
        <f>IF('Data R7'!C66="","",'Data R7'!E66)</f>
        <v/>
      </c>
      <c r="F6052">
        <f>IF('Data R7'!C66="","",'Data R7'!F66)</f>
        <v/>
      </c>
      <c r="G6052">
        <f>IF('Data R7'!C66="","",'Data R7'!AD66)</f>
        <v/>
      </c>
      <c r="H6052">
        <f>IF('Data R7'!C66="","",'Data R7'!AC66)</f>
        <v/>
      </c>
      <c r="I6052">
        <f>IF('Data R7'!C66="","",COUNTIF('Data R7'!J66,"&gt;0")+COUNTIF('Data R7'!L66,"&gt;0")+COUNTIF('Data R7'!N66,"&gt;0")+COUNTIF('Data R7'!P66,"&gt;0")+COUNTIF('Data R7'!R66,"&gt;0")+COUNTIF('Data R7'!T66,"&gt;0")+COUNTIF('Data R7'!V66,"&gt;0")+COUNTIF('Data R7'!X66,"&gt;0"))</f>
        <v/>
      </c>
      <c r="J6052">
        <f>IF('Data R7'!C66="","",IF((COUNTIF('Data R7'!K66,"&gt;0")+COUNTIF('Data R7'!M66,"&gt;0")+COUNTIF('Data R7'!O66,"&gt;0")+COUNTIF('Data R7'!Q66,"&gt;0")+COUNTIF('Data R7'!S66,"&gt;0")+COUNTIF('Data R7'!U66,"&gt;0")+COUNTIF('Data R7'!W66,"&gt;0")+COUNTIF('Data R7'!Y66,"&gt;0"))&gt;0,1,0))</f>
        <v/>
      </c>
      <c r="M6052" t="inlineStr">
        <is>
          <t>Data R</t>
        </is>
      </c>
    </row>
    <row r="6053">
      <c r="A6053" t="inlineStr">
        <is>
          <t>Regional 7</t>
        </is>
      </c>
      <c r="B6053">
        <f>IF('Data R7'!C67="","",'Data R7'!B67)</f>
        <v/>
      </c>
      <c r="C6053">
        <f>IF('Data R7'!C67="","",'Data R7'!C67)</f>
        <v/>
      </c>
      <c r="D6053">
        <f>IF('Data R7'!C67="","",'Data R7'!D67)</f>
        <v/>
      </c>
      <c r="E6053">
        <f>IF('Data R7'!C67="","",'Data R7'!E67)</f>
        <v/>
      </c>
      <c r="F6053">
        <f>IF('Data R7'!C67="","",'Data R7'!F67)</f>
        <v/>
      </c>
      <c r="G6053">
        <f>IF('Data R7'!C67="","",'Data R7'!AD67)</f>
        <v/>
      </c>
      <c r="H6053">
        <f>IF('Data R7'!C67="","",'Data R7'!AC67)</f>
        <v/>
      </c>
      <c r="I6053">
        <f>IF('Data R7'!C67="","",COUNTIF('Data R7'!J67,"&gt;0")+COUNTIF('Data R7'!L67,"&gt;0")+COUNTIF('Data R7'!N67,"&gt;0")+COUNTIF('Data R7'!P67,"&gt;0")+COUNTIF('Data R7'!R67,"&gt;0")+COUNTIF('Data R7'!T67,"&gt;0")+COUNTIF('Data R7'!V67,"&gt;0")+COUNTIF('Data R7'!X67,"&gt;0"))</f>
        <v/>
      </c>
      <c r="J6053">
        <f>IF('Data R7'!C67="","",IF((COUNTIF('Data R7'!K67,"&gt;0")+COUNTIF('Data R7'!M67,"&gt;0")+COUNTIF('Data R7'!O67,"&gt;0")+COUNTIF('Data R7'!Q67,"&gt;0")+COUNTIF('Data R7'!S67,"&gt;0")+COUNTIF('Data R7'!U67,"&gt;0")+COUNTIF('Data R7'!W67,"&gt;0")+COUNTIF('Data R7'!Y67,"&gt;0"))&gt;0,1,0))</f>
        <v/>
      </c>
      <c r="M6053" t="inlineStr">
        <is>
          <t>Data R</t>
        </is>
      </c>
    </row>
    <row r="6054">
      <c r="A6054" t="inlineStr">
        <is>
          <t>Regional 7</t>
        </is>
      </c>
      <c r="B6054">
        <f>IF('Data R7'!C68="","",'Data R7'!B68)</f>
        <v/>
      </c>
      <c r="C6054">
        <f>IF('Data R7'!C68="","",'Data R7'!C68)</f>
        <v/>
      </c>
      <c r="D6054">
        <f>IF('Data R7'!C68="","",'Data R7'!D68)</f>
        <v/>
      </c>
      <c r="E6054">
        <f>IF('Data R7'!C68="","",'Data R7'!E68)</f>
        <v/>
      </c>
      <c r="F6054">
        <f>IF('Data R7'!C68="","",'Data R7'!F68)</f>
        <v/>
      </c>
      <c r="G6054">
        <f>IF('Data R7'!C68="","",'Data R7'!AD68)</f>
        <v/>
      </c>
      <c r="H6054">
        <f>IF('Data R7'!C68="","",'Data R7'!AC68)</f>
        <v/>
      </c>
      <c r="I6054">
        <f>IF('Data R7'!C68="","",COUNTIF('Data R7'!J68,"&gt;0")+COUNTIF('Data R7'!L68,"&gt;0")+COUNTIF('Data R7'!N68,"&gt;0")+COUNTIF('Data R7'!P68,"&gt;0")+COUNTIF('Data R7'!R68,"&gt;0")+COUNTIF('Data R7'!T68,"&gt;0")+COUNTIF('Data R7'!V68,"&gt;0")+COUNTIF('Data R7'!X68,"&gt;0"))</f>
        <v/>
      </c>
      <c r="J6054">
        <f>IF('Data R7'!C68="","",IF((COUNTIF('Data R7'!K68,"&gt;0")+COUNTIF('Data R7'!M68,"&gt;0")+COUNTIF('Data R7'!O68,"&gt;0")+COUNTIF('Data R7'!Q68,"&gt;0")+COUNTIF('Data R7'!S68,"&gt;0")+COUNTIF('Data R7'!U68,"&gt;0")+COUNTIF('Data R7'!W68,"&gt;0")+COUNTIF('Data R7'!Y68,"&gt;0"))&gt;0,1,0))</f>
        <v/>
      </c>
      <c r="M6054" t="inlineStr">
        <is>
          <t>Data R</t>
        </is>
      </c>
    </row>
    <row r="6055">
      <c r="A6055" t="inlineStr">
        <is>
          <t>Regional 7</t>
        </is>
      </c>
      <c r="B6055">
        <f>IF('Data R7'!C69="","",'Data R7'!B69)</f>
        <v/>
      </c>
      <c r="C6055">
        <f>IF('Data R7'!C69="","",'Data R7'!C69)</f>
        <v/>
      </c>
      <c r="D6055">
        <f>IF('Data R7'!C69="","",'Data R7'!D69)</f>
        <v/>
      </c>
      <c r="E6055">
        <f>IF('Data R7'!C69="","",'Data R7'!E69)</f>
        <v/>
      </c>
      <c r="F6055">
        <f>IF('Data R7'!C69="","",'Data R7'!F69)</f>
        <v/>
      </c>
      <c r="G6055">
        <f>IF('Data R7'!C69="","",'Data R7'!AD69)</f>
        <v/>
      </c>
      <c r="H6055">
        <f>IF('Data R7'!C69="","",'Data R7'!AC69)</f>
        <v/>
      </c>
      <c r="I6055">
        <f>IF('Data R7'!C69="","",COUNTIF('Data R7'!J69,"&gt;0")+COUNTIF('Data R7'!L69,"&gt;0")+COUNTIF('Data R7'!N69,"&gt;0")+COUNTIF('Data R7'!P69,"&gt;0")+COUNTIF('Data R7'!R69,"&gt;0")+COUNTIF('Data R7'!T69,"&gt;0")+COUNTIF('Data R7'!V69,"&gt;0")+COUNTIF('Data R7'!X69,"&gt;0"))</f>
        <v/>
      </c>
      <c r="J6055">
        <f>IF('Data R7'!C69="","",IF((COUNTIF('Data R7'!K69,"&gt;0")+COUNTIF('Data R7'!M69,"&gt;0")+COUNTIF('Data R7'!O69,"&gt;0")+COUNTIF('Data R7'!Q69,"&gt;0")+COUNTIF('Data R7'!S69,"&gt;0")+COUNTIF('Data R7'!U69,"&gt;0")+COUNTIF('Data R7'!W69,"&gt;0")+COUNTIF('Data R7'!Y69,"&gt;0"))&gt;0,1,0))</f>
        <v/>
      </c>
      <c r="M6055" t="inlineStr">
        <is>
          <t>Data R</t>
        </is>
      </c>
    </row>
    <row r="6056">
      <c r="A6056" t="inlineStr">
        <is>
          <t>Regional 7</t>
        </is>
      </c>
      <c r="B6056">
        <f>IF('Data R7'!C70="","",'Data R7'!B70)</f>
        <v/>
      </c>
      <c r="C6056">
        <f>IF('Data R7'!C70="","",'Data R7'!C70)</f>
        <v/>
      </c>
      <c r="D6056">
        <f>IF('Data R7'!C70="","",'Data R7'!D70)</f>
        <v/>
      </c>
      <c r="E6056">
        <f>IF('Data R7'!C70="","",'Data R7'!E70)</f>
        <v/>
      </c>
      <c r="F6056">
        <f>IF('Data R7'!C70="","",'Data R7'!F70)</f>
        <v/>
      </c>
      <c r="G6056">
        <f>IF('Data R7'!C70="","",'Data R7'!AD70)</f>
        <v/>
      </c>
      <c r="H6056">
        <f>IF('Data R7'!C70="","",'Data R7'!AC70)</f>
        <v/>
      </c>
      <c r="I6056">
        <f>IF('Data R7'!C70="","",COUNTIF('Data R7'!J70,"&gt;0")+COUNTIF('Data R7'!L70,"&gt;0")+COUNTIF('Data R7'!N70,"&gt;0")+COUNTIF('Data R7'!P70,"&gt;0")+COUNTIF('Data R7'!R70,"&gt;0")+COUNTIF('Data R7'!T70,"&gt;0")+COUNTIF('Data R7'!V70,"&gt;0")+COUNTIF('Data R7'!X70,"&gt;0"))</f>
        <v/>
      </c>
      <c r="J6056">
        <f>IF('Data R7'!C70="","",IF((COUNTIF('Data R7'!K70,"&gt;0")+COUNTIF('Data R7'!M70,"&gt;0")+COUNTIF('Data R7'!O70,"&gt;0")+COUNTIF('Data R7'!Q70,"&gt;0")+COUNTIF('Data R7'!S70,"&gt;0")+COUNTIF('Data R7'!U70,"&gt;0")+COUNTIF('Data R7'!W70,"&gt;0")+COUNTIF('Data R7'!Y70,"&gt;0"))&gt;0,1,0))</f>
        <v/>
      </c>
      <c r="M6056" t="inlineStr">
        <is>
          <t>Data R</t>
        </is>
      </c>
    </row>
    <row r="6057">
      <c r="A6057" t="inlineStr">
        <is>
          <t>Regional 7</t>
        </is>
      </c>
      <c r="B6057">
        <f>IF('Data R7'!C71="","",'Data R7'!B71)</f>
        <v/>
      </c>
      <c r="C6057">
        <f>IF('Data R7'!C71="","",'Data R7'!C71)</f>
        <v/>
      </c>
      <c r="D6057">
        <f>IF('Data R7'!C71="","",'Data R7'!D71)</f>
        <v/>
      </c>
      <c r="E6057">
        <f>IF('Data R7'!C71="","",'Data R7'!E71)</f>
        <v/>
      </c>
      <c r="F6057">
        <f>IF('Data R7'!C71="","",'Data R7'!F71)</f>
        <v/>
      </c>
      <c r="G6057">
        <f>IF('Data R7'!C71="","",'Data R7'!AD71)</f>
        <v/>
      </c>
      <c r="H6057">
        <f>IF('Data R7'!C71="","",'Data R7'!AC71)</f>
        <v/>
      </c>
      <c r="I6057">
        <f>IF('Data R7'!C71="","",COUNTIF('Data R7'!J71,"&gt;0")+COUNTIF('Data R7'!L71,"&gt;0")+COUNTIF('Data R7'!N71,"&gt;0")+COUNTIF('Data R7'!P71,"&gt;0")+COUNTIF('Data R7'!R71,"&gt;0")+COUNTIF('Data R7'!T71,"&gt;0")+COUNTIF('Data R7'!V71,"&gt;0")+COUNTIF('Data R7'!X71,"&gt;0"))</f>
        <v/>
      </c>
      <c r="J6057">
        <f>IF('Data R7'!C71="","",IF((COUNTIF('Data R7'!K71,"&gt;0")+COUNTIF('Data R7'!M71,"&gt;0")+COUNTIF('Data R7'!O71,"&gt;0")+COUNTIF('Data R7'!Q71,"&gt;0")+COUNTIF('Data R7'!S71,"&gt;0")+COUNTIF('Data R7'!U71,"&gt;0")+COUNTIF('Data R7'!W71,"&gt;0")+COUNTIF('Data R7'!Y71,"&gt;0"))&gt;0,1,0))</f>
        <v/>
      </c>
      <c r="M6057" t="inlineStr">
        <is>
          <t>Data R</t>
        </is>
      </c>
    </row>
    <row r="6058">
      <c r="A6058" t="inlineStr">
        <is>
          <t>Regional 7</t>
        </is>
      </c>
      <c r="B6058">
        <f>IF('Data R7'!C72="","",'Data R7'!B72)</f>
        <v/>
      </c>
      <c r="C6058">
        <f>IF('Data R7'!C72="","",'Data R7'!C72)</f>
        <v/>
      </c>
      <c r="D6058">
        <f>IF('Data R7'!C72="","",'Data R7'!D72)</f>
        <v/>
      </c>
      <c r="E6058">
        <f>IF('Data R7'!C72="","",'Data R7'!E72)</f>
        <v/>
      </c>
      <c r="F6058">
        <f>IF('Data R7'!C72="","",'Data R7'!F72)</f>
        <v/>
      </c>
      <c r="G6058">
        <f>IF('Data R7'!C72="","",'Data R7'!AD72)</f>
        <v/>
      </c>
      <c r="H6058">
        <f>IF('Data R7'!C72="","",'Data R7'!AC72)</f>
        <v/>
      </c>
      <c r="I6058">
        <f>IF('Data R7'!C72="","",COUNTIF('Data R7'!J72,"&gt;0")+COUNTIF('Data R7'!L72,"&gt;0")+COUNTIF('Data R7'!N72,"&gt;0")+COUNTIF('Data R7'!P72,"&gt;0")+COUNTIF('Data R7'!R72,"&gt;0")+COUNTIF('Data R7'!T72,"&gt;0")+COUNTIF('Data R7'!V72,"&gt;0")+COUNTIF('Data R7'!X72,"&gt;0"))</f>
        <v/>
      </c>
      <c r="J6058">
        <f>IF('Data R7'!C72="","",IF((COUNTIF('Data R7'!K72,"&gt;0")+COUNTIF('Data R7'!M72,"&gt;0")+COUNTIF('Data R7'!O72,"&gt;0")+COUNTIF('Data R7'!Q72,"&gt;0")+COUNTIF('Data R7'!S72,"&gt;0")+COUNTIF('Data R7'!U72,"&gt;0")+COUNTIF('Data R7'!W72,"&gt;0")+COUNTIF('Data R7'!Y72,"&gt;0"))&gt;0,1,0))</f>
        <v/>
      </c>
      <c r="M6058" t="inlineStr">
        <is>
          <t>Data R</t>
        </is>
      </c>
    </row>
    <row r="6059">
      <c r="A6059" t="inlineStr">
        <is>
          <t>Regional 7</t>
        </is>
      </c>
      <c r="B6059">
        <f>IF('Data R7'!C73="","",'Data R7'!B73)</f>
        <v/>
      </c>
      <c r="C6059">
        <f>IF('Data R7'!C73="","",'Data R7'!C73)</f>
        <v/>
      </c>
      <c r="D6059">
        <f>IF('Data R7'!C73="","",'Data R7'!D73)</f>
        <v/>
      </c>
      <c r="E6059">
        <f>IF('Data R7'!C73="","",'Data R7'!E73)</f>
        <v/>
      </c>
      <c r="F6059">
        <f>IF('Data R7'!C73="","",'Data R7'!F73)</f>
        <v/>
      </c>
      <c r="G6059">
        <f>IF('Data R7'!C73="","",'Data R7'!AD73)</f>
        <v/>
      </c>
      <c r="H6059">
        <f>IF('Data R7'!C73="","",'Data R7'!AC73)</f>
        <v/>
      </c>
      <c r="I6059">
        <f>IF('Data R7'!C73="","",COUNTIF('Data R7'!J73,"&gt;0")+COUNTIF('Data R7'!L73,"&gt;0")+COUNTIF('Data R7'!N73,"&gt;0")+COUNTIF('Data R7'!P73,"&gt;0")+COUNTIF('Data R7'!R73,"&gt;0")+COUNTIF('Data R7'!T73,"&gt;0")+COUNTIF('Data R7'!V73,"&gt;0")+COUNTIF('Data R7'!X73,"&gt;0"))</f>
        <v/>
      </c>
      <c r="J6059">
        <f>IF('Data R7'!C73="","",IF((COUNTIF('Data R7'!K73,"&gt;0")+COUNTIF('Data R7'!M73,"&gt;0")+COUNTIF('Data R7'!O73,"&gt;0")+COUNTIF('Data R7'!Q73,"&gt;0")+COUNTIF('Data R7'!S73,"&gt;0")+COUNTIF('Data R7'!U73,"&gt;0")+COUNTIF('Data R7'!W73,"&gt;0")+COUNTIF('Data R7'!Y73,"&gt;0"))&gt;0,1,0))</f>
        <v/>
      </c>
      <c r="M6059" t="inlineStr">
        <is>
          <t>Data R</t>
        </is>
      </c>
    </row>
    <row r="6060">
      <c r="A6060" t="inlineStr">
        <is>
          <t>Regional 7</t>
        </is>
      </c>
      <c r="B6060">
        <f>IF('Data R7'!C74="","",'Data R7'!B74)</f>
        <v/>
      </c>
      <c r="C6060">
        <f>IF('Data R7'!C74="","",'Data R7'!C74)</f>
        <v/>
      </c>
      <c r="D6060">
        <f>IF('Data R7'!C74="","",'Data R7'!D74)</f>
        <v/>
      </c>
      <c r="E6060">
        <f>IF('Data R7'!C74="","",'Data R7'!E74)</f>
        <v/>
      </c>
      <c r="F6060">
        <f>IF('Data R7'!C74="","",'Data R7'!F74)</f>
        <v/>
      </c>
      <c r="G6060">
        <f>IF('Data R7'!C74="","",'Data R7'!AD74)</f>
        <v/>
      </c>
      <c r="H6060">
        <f>IF('Data R7'!C74="","",'Data R7'!AC74)</f>
        <v/>
      </c>
      <c r="I6060">
        <f>IF('Data R7'!C74="","",COUNTIF('Data R7'!J74,"&gt;0")+COUNTIF('Data R7'!L74,"&gt;0")+COUNTIF('Data R7'!N74,"&gt;0")+COUNTIF('Data R7'!P74,"&gt;0")+COUNTIF('Data R7'!R74,"&gt;0")+COUNTIF('Data R7'!T74,"&gt;0")+COUNTIF('Data R7'!V74,"&gt;0")+COUNTIF('Data R7'!X74,"&gt;0"))</f>
        <v/>
      </c>
      <c r="J6060">
        <f>IF('Data R7'!C74="","",IF((COUNTIF('Data R7'!K74,"&gt;0")+COUNTIF('Data R7'!M74,"&gt;0")+COUNTIF('Data R7'!O74,"&gt;0")+COUNTIF('Data R7'!Q74,"&gt;0")+COUNTIF('Data R7'!S74,"&gt;0")+COUNTIF('Data R7'!U74,"&gt;0")+COUNTIF('Data R7'!W74,"&gt;0")+COUNTIF('Data R7'!Y74,"&gt;0"))&gt;0,1,0))</f>
        <v/>
      </c>
      <c r="M6060" t="inlineStr">
        <is>
          <t>Data R</t>
        </is>
      </c>
    </row>
    <row r="6061">
      <c r="A6061" t="inlineStr">
        <is>
          <t>Regional 7</t>
        </is>
      </c>
      <c r="B6061">
        <f>IF('Data R7'!C75="","",'Data R7'!B75)</f>
        <v/>
      </c>
      <c r="C6061">
        <f>IF('Data R7'!C75="","",'Data R7'!C75)</f>
        <v/>
      </c>
      <c r="D6061">
        <f>IF('Data R7'!C75="","",'Data R7'!D75)</f>
        <v/>
      </c>
      <c r="E6061">
        <f>IF('Data R7'!C75="","",'Data R7'!E75)</f>
        <v/>
      </c>
      <c r="F6061">
        <f>IF('Data R7'!C75="","",'Data R7'!F75)</f>
        <v/>
      </c>
      <c r="G6061">
        <f>IF('Data R7'!C75="","",'Data R7'!AD75)</f>
        <v/>
      </c>
      <c r="H6061">
        <f>IF('Data R7'!C75="","",'Data R7'!AC75)</f>
        <v/>
      </c>
      <c r="I6061">
        <f>IF('Data R7'!C75="","",COUNTIF('Data R7'!J75,"&gt;0")+COUNTIF('Data R7'!L75,"&gt;0")+COUNTIF('Data R7'!N75,"&gt;0")+COUNTIF('Data R7'!P75,"&gt;0")+COUNTIF('Data R7'!R75,"&gt;0")+COUNTIF('Data R7'!T75,"&gt;0")+COUNTIF('Data R7'!V75,"&gt;0")+COUNTIF('Data R7'!X75,"&gt;0"))</f>
        <v/>
      </c>
      <c r="J6061">
        <f>IF('Data R7'!C75="","",IF((COUNTIF('Data R7'!K75,"&gt;0")+COUNTIF('Data R7'!M75,"&gt;0")+COUNTIF('Data R7'!O75,"&gt;0")+COUNTIF('Data R7'!Q75,"&gt;0")+COUNTIF('Data R7'!S75,"&gt;0")+COUNTIF('Data R7'!U75,"&gt;0")+COUNTIF('Data R7'!W75,"&gt;0")+COUNTIF('Data R7'!Y75,"&gt;0"))&gt;0,1,0))</f>
        <v/>
      </c>
      <c r="M6061" t="inlineStr">
        <is>
          <t>Data R</t>
        </is>
      </c>
    </row>
    <row r="6062">
      <c r="A6062" t="inlineStr">
        <is>
          <t>Regional 7</t>
        </is>
      </c>
      <c r="B6062">
        <f>IF('Data R7'!C76="","",'Data R7'!B76)</f>
        <v/>
      </c>
      <c r="C6062">
        <f>IF('Data R7'!C76="","",'Data R7'!C76)</f>
        <v/>
      </c>
      <c r="D6062">
        <f>IF('Data R7'!C76="","",'Data R7'!D76)</f>
        <v/>
      </c>
      <c r="E6062">
        <f>IF('Data R7'!C76="","",'Data R7'!E76)</f>
        <v/>
      </c>
      <c r="F6062">
        <f>IF('Data R7'!C76="","",'Data R7'!F76)</f>
        <v/>
      </c>
      <c r="G6062">
        <f>IF('Data R7'!C76="","",'Data R7'!AD76)</f>
        <v/>
      </c>
      <c r="H6062">
        <f>IF('Data R7'!C76="","",'Data R7'!AC76)</f>
        <v/>
      </c>
      <c r="I6062">
        <f>IF('Data R7'!C76="","",COUNTIF('Data R7'!J76,"&gt;0")+COUNTIF('Data R7'!L76,"&gt;0")+COUNTIF('Data R7'!N76,"&gt;0")+COUNTIF('Data R7'!P76,"&gt;0")+COUNTIF('Data R7'!R76,"&gt;0")+COUNTIF('Data R7'!T76,"&gt;0")+COUNTIF('Data R7'!V76,"&gt;0")+COUNTIF('Data R7'!X76,"&gt;0"))</f>
        <v/>
      </c>
      <c r="J6062">
        <f>IF('Data R7'!C76="","",IF((COUNTIF('Data R7'!K76,"&gt;0")+COUNTIF('Data R7'!M76,"&gt;0")+COUNTIF('Data R7'!O76,"&gt;0")+COUNTIF('Data R7'!Q76,"&gt;0")+COUNTIF('Data R7'!S76,"&gt;0")+COUNTIF('Data R7'!U76,"&gt;0")+COUNTIF('Data R7'!W76,"&gt;0")+COUNTIF('Data R7'!Y76,"&gt;0"))&gt;0,1,0))</f>
        <v/>
      </c>
      <c r="M6062" t="inlineStr">
        <is>
          <t>Data R</t>
        </is>
      </c>
    </row>
    <row r="6063">
      <c r="A6063" t="inlineStr">
        <is>
          <t>Regional 7</t>
        </is>
      </c>
      <c r="B6063">
        <f>IF('Data R7'!C77="","",'Data R7'!B77)</f>
        <v/>
      </c>
      <c r="C6063">
        <f>IF('Data R7'!C77="","",'Data R7'!C77)</f>
        <v/>
      </c>
      <c r="D6063">
        <f>IF('Data R7'!C77="","",'Data R7'!D77)</f>
        <v/>
      </c>
      <c r="E6063">
        <f>IF('Data R7'!C77="","",'Data R7'!E77)</f>
        <v/>
      </c>
      <c r="F6063">
        <f>IF('Data R7'!C77="","",'Data R7'!F77)</f>
        <v/>
      </c>
      <c r="G6063">
        <f>IF('Data R7'!C77="","",'Data R7'!AD77)</f>
        <v/>
      </c>
      <c r="H6063">
        <f>IF('Data R7'!C77="","",'Data R7'!AC77)</f>
        <v/>
      </c>
      <c r="I6063">
        <f>IF('Data R7'!C77="","",COUNTIF('Data R7'!J77,"&gt;0")+COUNTIF('Data R7'!L77,"&gt;0")+COUNTIF('Data R7'!N77,"&gt;0")+COUNTIF('Data R7'!P77,"&gt;0")+COUNTIF('Data R7'!R77,"&gt;0")+COUNTIF('Data R7'!T77,"&gt;0")+COUNTIF('Data R7'!V77,"&gt;0")+COUNTIF('Data R7'!X77,"&gt;0"))</f>
        <v/>
      </c>
      <c r="J6063">
        <f>IF('Data R7'!C77="","",IF((COUNTIF('Data R7'!K77,"&gt;0")+COUNTIF('Data R7'!M77,"&gt;0")+COUNTIF('Data R7'!O77,"&gt;0")+COUNTIF('Data R7'!Q77,"&gt;0")+COUNTIF('Data R7'!S77,"&gt;0")+COUNTIF('Data R7'!U77,"&gt;0")+COUNTIF('Data R7'!W77,"&gt;0")+COUNTIF('Data R7'!Y77,"&gt;0"))&gt;0,1,0))</f>
        <v/>
      </c>
      <c r="M6063" t="inlineStr">
        <is>
          <t>Data R</t>
        </is>
      </c>
    </row>
    <row r="6064">
      <c r="A6064" t="inlineStr">
        <is>
          <t>Regional 7</t>
        </is>
      </c>
      <c r="B6064">
        <f>IF('Data R7'!C78="","",'Data R7'!B78)</f>
        <v/>
      </c>
      <c r="C6064">
        <f>IF('Data R7'!C78="","",'Data R7'!C78)</f>
        <v/>
      </c>
      <c r="D6064">
        <f>IF('Data R7'!C78="","",'Data R7'!D78)</f>
        <v/>
      </c>
      <c r="E6064">
        <f>IF('Data R7'!C78="","",'Data R7'!E78)</f>
        <v/>
      </c>
      <c r="F6064">
        <f>IF('Data R7'!C78="","",'Data R7'!F78)</f>
        <v/>
      </c>
      <c r="G6064">
        <f>IF('Data R7'!C78="","",'Data R7'!AD78)</f>
        <v/>
      </c>
      <c r="H6064">
        <f>IF('Data R7'!C78="","",'Data R7'!AC78)</f>
        <v/>
      </c>
      <c r="I6064">
        <f>IF('Data R7'!C78="","",COUNTIF('Data R7'!J78,"&gt;0")+COUNTIF('Data R7'!L78,"&gt;0")+COUNTIF('Data R7'!N78,"&gt;0")+COUNTIF('Data R7'!P78,"&gt;0")+COUNTIF('Data R7'!R78,"&gt;0")+COUNTIF('Data R7'!T78,"&gt;0")+COUNTIF('Data R7'!V78,"&gt;0")+COUNTIF('Data R7'!X78,"&gt;0"))</f>
        <v/>
      </c>
      <c r="J6064">
        <f>IF('Data R7'!C78="","",IF((COUNTIF('Data R7'!K78,"&gt;0")+COUNTIF('Data R7'!M78,"&gt;0")+COUNTIF('Data R7'!O78,"&gt;0")+COUNTIF('Data R7'!Q78,"&gt;0")+COUNTIF('Data R7'!S78,"&gt;0")+COUNTIF('Data R7'!U78,"&gt;0")+COUNTIF('Data R7'!W78,"&gt;0")+COUNTIF('Data R7'!Y78,"&gt;0"))&gt;0,1,0))</f>
        <v/>
      </c>
      <c r="M6064" t="inlineStr">
        <is>
          <t>Data R</t>
        </is>
      </c>
    </row>
    <row r="6065">
      <c r="A6065" t="inlineStr">
        <is>
          <t>Regional 7</t>
        </is>
      </c>
      <c r="B6065">
        <f>IF('Data R7'!C79="","",'Data R7'!B79)</f>
        <v/>
      </c>
      <c r="C6065">
        <f>IF('Data R7'!C79="","",'Data R7'!C79)</f>
        <v/>
      </c>
      <c r="D6065">
        <f>IF('Data R7'!C79="","",'Data R7'!D79)</f>
        <v/>
      </c>
      <c r="E6065">
        <f>IF('Data R7'!C79="","",'Data R7'!E79)</f>
        <v/>
      </c>
      <c r="F6065">
        <f>IF('Data R7'!C79="","",'Data R7'!F79)</f>
        <v/>
      </c>
      <c r="G6065">
        <f>IF('Data R7'!C79="","",'Data R7'!AD79)</f>
        <v/>
      </c>
      <c r="H6065">
        <f>IF('Data R7'!C79="","",'Data R7'!AC79)</f>
        <v/>
      </c>
      <c r="I6065">
        <f>IF('Data R7'!C79="","",COUNTIF('Data R7'!J79,"&gt;0")+COUNTIF('Data R7'!L79,"&gt;0")+COUNTIF('Data R7'!N79,"&gt;0")+COUNTIF('Data R7'!P79,"&gt;0")+COUNTIF('Data R7'!R79,"&gt;0")+COUNTIF('Data R7'!T79,"&gt;0")+COUNTIF('Data R7'!V79,"&gt;0")+COUNTIF('Data R7'!X79,"&gt;0"))</f>
        <v/>
      </c>
      <c r="J6065">
        <f>IF('Data R7'!C79="","",IF((COUNTIF('Data R7'!K79,"&gt;0")+COUNTIF('Data R7'!M79,"&gt;0")+COUNTIF('Data R7'!O79,"&gt;0")+COUNTIF('Data R7'!Q79,"&gt;0")+COUNTIF('Data R7'!S79,"&gt;0")+COUNTIF('Data R7'!U79,"&gt;0")+COUNTIF('Data R7'!W79,"&gt;0")+COUNTIF('Data R7'!Y79,"&gt;0"))&gt;0,1,0))</f>
        <v/>
      </c>
      <c r="M6065" t="inlineStr">
        <is>
          <t>Data R</t>
        </is>
      </c>
    </row>
    <row r="6066">
      <c r="A6066" t="inlineStr">
        <is>
          <t>Regional 7</t>
        </is>
      </c>
      <c r="B6066">
        <f>IF('Data R7'!C80="","",'Data R7'!B80)</f>
        <v/>
      </c>
      <c r="C6066">
        <f>IF('Data R7'!C80="","",'Data R7'!C80)</f>
        <v/>
      </c>
      <c r="D6066">
        <f>IF('Data R7'!C80="","",'Data R7'!D80)</f>
        <v/>
      </c>
      <c r="E6066">
        <f>IF('Data R7'!C80="","",'Data R7'!E80)</f>
        <v/>
      </c>
      <c r="F6066">
        <f>IF('Data R7'!C80="","",'Data R7'!F80)</f>
        <v/>
      </c>
      <c r="G6066">
        <f>IF('Data R7'!C80="","",'Data R7'!AD80)</f>
        <v/>
      </c>
      <c r="H6066">
        <f>IF('Data R7'!C80="","",'Data R7'!AC80)</f>
        <v/>
      </c>
      <c r="I6066">
        <f>IF('Data R7'!C80="","",COUNTIF('Data R7'!J80,"&gt;0")+COUNTIF('Data R7'!L80,"&gt;0")+COUNTIF('Data R7'!N80,"&gt;0")+COUNTIF('Data R7'!P80,"&gt;0")+COUNTIF('Data R7'!R80,"&gt;0")+COUNTIF('Data R7'!T80,"&gt;0")+COUNTIF('Data R7'!V80,"&gt;0")+COUNTIF('Data R7'!X80,"&gt;0"))</f>
        <v/>
      </c>
      <c r="J6066">
        <f>IF('Data R7'!C80="","",IF((COUNTIF('Data R7'!K80,"&gt;0")+COUNTIF('Data R7'!M80,"&gt;0")+COUNTIF('Data R7'!O80,"&gt;0")+COUNTIF('Data R7'!Q80,"&gt;0")+COUNTIF('Data R7'!S80,"&gt;0")+COUNTIF('Data R7'!U80,"&gt;0")+COUNTIF('Data R7'!W80,"&gt;0")+COUNTIF('Data R7'!Y80,"&gt;0"))&gt;0,1,0))</f>
        <v/>
      </c>
      <c r="M6066" t="inlineStr">
        <is>
          <t>Data R</t>
        </is>
      </c>
    </row>
    <row r="6067">
      <c r="A6067" t="inlineStr">
        <is>
          <t>Regional 7</t>
        </is>
      </c>
      <c r="B6067">
        <f>IF('Data R7'!C81="","",'Data R7'!B81)</f>
        <v/>
      </c>
      <c r="C6067">
        <f>IF('Data R7'!C81="","",'Data R7'!C81)</f>
        <v/>
      </c>
      <c r="D6067">
        <f>IF('Data R7'!C81="","",'Data R7'!D81)</f>
        <v/>
      </c>
      <c r="E6067">
        <f>IF('Data R7'!C81="","",'Data R7'!E81)</f>
        <v/>
      </c>
      <c r="F6067">
        <f>IF('Data R7'!C81="","",'Data R7'!F81)</f>
        <v/>
      </c>
      <c r="G6067">
        <f>IF('Data R7'!C81="","",'Data R7'!AD81)</f>
        <v/>
      </c>
      <c r="H6067">
        <f>IF('Data R7'!C81="","",'Data R7'!AC81)</f>
        <v/>
      </c>
      <c r="I6067">
        <f>IF('Data R7'!C81="","",COUNTIF('Data R7'!J81,"&gt;0")+COUNTIF('Data R7'!L81,"&gt;0")+COUNTIF('Data R7'!N81,"&gt;0")+COUNTIF('Data R7'!P81,"&gt;0")+COUNTIF('Data R7'!R81,"&gt;0")+COUNTIF('Data R7'!T81,"&gt;0")+COUNTIF('Data R7'!V81,"&gt;0")+COUNTIF('Data R7'!X81,"&gt;0"))</f>
        <v/>
      </c>
      <c r="J6067">
        <f>IF('Data R7'!C81="","",IF((COUNTIF('Data R7'!K81,"&gt;0")+COUNTIF('Data R7'!M81,"&gt;0")+COUNTIF('Data R7'!O81,"&gt;0")+COUNTIF('Data R7'!Q81,"&gt;0")+COUNTIF('Data R7'!S81,"&gt;0")+COUNTIF('Data R7'!U81,"&gt;0")+COUNTIF('Data R7'!W81,"&gt;0")+COUNTIF('Data R7'!Y81,"&gt;0"))&gt;0,1,0))</f>
        <v/>
      </c>
      <c r="M6067" t="inlineStr">
        <is>
          <t>Data R</t>
        </is>
      </c>
    </row>
    <row r="6068">
      <c r="A6068" t="inlineStr">
        <is>
          <t>Regional 7</t>
        </is>
      </c>
      <c r="B6068">
        <f>IF('Data R7'!C82="","",'Data R7'!B82)</f>
        <v/>
      </c>
      <c r="C6068">
        <f>IF('Data R7'!C82="","",'Data R7'!C82)</f>
        <v/>
      </c>
      <c r="D6068">
        <f>IF('Data R7'!C82="","",'Data R7'!D82)</f>
        <v/>
      </c>
      <c r="E6068">
        <f>IF('Data R7'!C82="","",'Data R7'!E82)</f>
        <v/>
      </c>
      <c r="F6068">
        <f>IF('Data R7'!C82="","",'Data R7'!F82)</f>
        <v/>
      </c>
      <c r="G6068">
        <f>IF('Data R7'!C82="","",'Data R7'!AD82)</f>
        <v/>
      </c>
      <c r="H6068">
        <f>IF('Data R7'!C82="","",'Data R7'!AC82)</f>
        <v/>
      </c>
      <c r="I6068">
        <f>IF('Data R7'!C82="","",COUNTIF('Data R7'!J82,"&gt;0")+COUNTIF('Data R7'!L82,"&gt;0")+COUNTIF('Data R7'!N82,"&gt;0")+COUNTIF('Data R7'!P82,"&gt;0")+COUNTIF('Data R7'!R82,"&gt;0")+COUNTIF('Data R7'!T82,"&gt;0")+COUNTIF('Data R7'!V82,"&gt;0")+COUNTIF('Data R7'!X82,"&gt;0"))</f>
        <v/>
      </c>
      <c r="J6068">
        <f>IF('Data R7'!C82="","",IF((COUNTIF('Data R7'!K82,"&gt;0")+COUNTIF('Data R7'!M82,"&gt;0")+COUNTIF('Data R7'!O82,"&gt;0")+COUNTIF('Data R7'!Q82,"&gt;0")+COUNTIF('Data R7'!S82,"&gt;0")+COUNTIF('Data R7'!U82,"&gt;0")+COUNTIF('Data R7'!W82,"&gt;0")+COUNTIF('Data R7'!Y82,"&gt;0"))&gt;0,1,0))</f>
        <v/>
      </c>
      <c r="M6068" t="inlineStr">
        <is>
          <t>Data R</t>
        </is>
      </c>
    </row>
    <row r="6069">
      <c r="A6069" t="inlineStr">
        <is>
          <t>Regional 7</t>
        </is>
      </c>
      <c r="B6069">
        <f>IF('Data R7'!C83="","",'Data R7'!B83)</f>
        <v/>
      </c>
      <c r="C6069">
        <f>IF('Data R7'!C83="","",'Data R7'!C83)</f>
        <v/>
      </c>
      <c r="D6069">
        <f>IF('Data R7'!C83="","",'Data R7'!D83)</f>
        <v/>
      </c>
      <c r="E6069">
        <f>IF('Data R7'!C83="","",'Data R7'!E83)</f>
        <v/>
      </c>
      <c r="F6069">
        <f>IF('Data R7'!C83="","",'Data R7'!F83)</f>
        <v/>
      </c>
      <c r="G6069">
        <f>IF('Data R7'!C83="","",'Data R7'!AD83)</f>
        <v/>
      </c>
      <c r="H6069">
        <f>IF('Data R7'!C83="","",'Data R7'!AC83)</f>
        <v/>
      </c>
      <c r="I6069">
        <f>IF('Data R7'!C83="","",COUNTIF('Data R7'!J83,"&gt;0")+COUNTIF('Data R7'!L83,"&gt;0")+COUNTIF('Data R7'!N83,"&gt;0")+COUNTIF('Data R7'!P83,"&gt;0")+COUNTIF('Data R7'!R83,"&gt;0")+COUNTIF('Data R7'!T83,"&gt;0")+COUNTIF('Data R7'!V83,"&gt;0")+COUNTIF('Data R7'!X83,"&gt;0"))</f>
        <v/>
      </c>
      <c r="J6069">
        <f>IF('Data R7'!C83="","",IF((COUNTIF('Data R7'!K83,"&gt;0")+COUNTIF('Data R7'!M83,"&gt;0")+COUNTIF('Data R7'!O83,"&gt;0")+COUNTIF('Data R7'!Q83,"&gt;0")+COUNTIF('Data R7'!S83,"&gt;0")+COUNTIF('Data R7'!U83,"&gt;0")+COUNTIF('Data R7'!W83,"&gt;0")+COUNTIF('Data R7'!Y83,"&gt;0"))&gt;0,1,0))</f>
        <v/>
      </c>
      <c r="M6069" t="inlineStr">
        <is>
          <t>Data R</t>
        </is>
      </c>
    </row>
    <row r="6070">
      <c r="A6070" t="inlineStr">
        <is>
          <t>Regional 7</t>
        </is>
      </c>
      <c r="B6070">
        <f>IF('Data R7'!C84="","",'Data R7'!B84)</f>
        <v/>
      </c>
      <c r="C6070">
        <f>IF('Data R7'!C84="","",'Data R7'!C84)</f>
        <v/>
      </c>
      <c r="D6070">
        <f>IF('Data R7'!C84="","",'Data R7'!D84)</f>
        <v/>
      </c>
      <c r="E6070">
        <f>IF('Data R7'!C84="","",'Data R7'!E84)</f>
        <v/>
      </c>
      <c r="F6070">
        <f>IF('Data R7'!C84="","",'Data R7'!F84)</f>
        <v/>
      </c>
      <c r="G6070">
        <f>IF('Data R7'!C84="","",'Data R7'!AD84)</f>
        <v/>
      </c>
      <c r="H6070">
        <f>IF('Data R7'!C84="","",'Data R7'!AC84)</f>
        <v/>
      </c>
      <c r="I6070">
        <f>IF('Data R7'!C84="","",COUNTIF('Data R7'!J84,"&gt;0")+COUNTIF('Data R7'!L84,"&gt;0")+COUNTIF('Data R7'!N84,"&gt;0")+COUNTIF('Data R7'!P84,"&gt;0")+COUNTIF('Data R7'!R84,"&gt;0")+COUNTIF('Data R7'!T84,"&gt;0")+COUNTIF('Data R7'!V84,"&gt;0")+COUNTIF('Data R7'!X84,"&gt;0"))</f>
        <v/>
      </c>
      <c r="J6070">
        <f>IF('Data R7'!C84="","",IF((COUNTIF('Data R7'!K84,"&gt;0")+COUNTIF('Data R7'!M84,"&gt;0")+COUNTIF('Data R7'!O84,"&gt;0")+COUNTIF('Data R7'!Q84,"&gt;0")+COUNTIF('Data R7'!S84,"&gt;0")+COUNTIF('Data R7'!U84,"&gt;0")+COUNTIF('Data R7'!W84,"&gt;0")+COUNTIF('Data R7'!Y84,"&gt;0"))&gt;0,1,0))</f>
        <v/>
      </c>
      <c r="M6070" t="inlineStr">
        <is>
          <t>Data R</t>
        </is>
      </c>
    </row>
    <row r="6071">
      <c r="A6071" t="inlineStr">
        <is>
          <t>Regional 7</t>
        </is>
      </c>
      <c r="B6071">
        <f>IF('Data R7'!C85="","",'Data R7'!B85)</f>
        <v/>
      </c>
      <c r="C6071">
        <f>IF('Data R7'!C85="","",'Data R7'!C85)</f>
        <v/>
      </c>
      <c r="D6071">
        <f>IF('Data R7'!C85="","",'Data R7'!D85)</f>
        <v/>
      </c>
      <c r="E6071">
        <f>IF('Data R7'!C85="","",'Data R7'!E85)</f>
        <v/>
      </c>
      <c r="F6071">
        <f>IF('Data R7'!C85="","",'Data R7'!F85)</f>
        <v/>
      </c>
      <c r="G6071">
        <f>IF('Data R7'!C85="","",'Data R7'!AD85)</f>
        <v/>
      </c>
      <c r="H6071">
        <f>IF('Data R7'!C85="","",'Data R7'!AC85)</f>
        <v/>
      </c>
      <c r="I6071">
        <f>IF('Data R7'!C85="","",COUNTIF('Data R7'!J85,"&gt;0")+COUNTIF('Data R7'!L85,"&gt;0")+COUNTIF('Data R7'!N85,"&gt;0")+COUNTIF('Data R7'!P85,"&gt;0")+COUNTIF('Data R7'!R85,"&gt;0")+COUNTIF('Data R7'!T85,"&gt;0")+COUNTIF('Data R7'!V85,"&gt;0")+COUNTIF('Data R7'!X85,"&gt;0"))</f>
        <v/>
      </c>
      <c r="J6071">
        <f>IF('Data R7'!C85="","",IF((COUNTIF('Data R7'!K85,"&gt;0")+COUNTIF('Data R7'!M85,"&gt;0")+COUNTIF('Data R7'!O85,"&gt;0")+COUNTIF('Data R7'!Q85,"&gt;0")+COUNTIF('Data R7'!S85,"&gt;0")+COUNTIF('Data R7'!U85,"&gt;0")+COUNTIF('Data R7'!W85,"&gt;0")+COUNTIF('Data R7'!Y85,"&gt;0"))&gt;0,1,0))</f>
        <v/>
      </c>
      <c r="M6071" t="inlineStr">
        <is>
          <t>Data R</t>
        </is>
      </c>
    </row>
    <row r="6072">
      <c r="A6072" t="inlineStr">
        <is>
          <t>Regional 7</t>
        </is>
      </c>
      <c r="B6072">
        <f>IF('Data R7'!C86="","",'Data R7'!B86)</f>
        <v/>
      </c>
      <c r="C6072">
        <f>IF('Data R7'!C86="","",'Data R7'!C86)</f>
        <v/>
      </c>
      <c r="D6072">
        <f>IF('Data R7'!C86="","",'Data R7'!D86)</f>
        <v/>
      </c>
      <c r="E6072">
        <f>IF('Data R7'!C86="","",'Data R7'!E86)</f>
        <v/>
      </c>
      <c r="F6072">
        <f>IF('Data R7'!C86="","",'Data R7'!F86)</f>
        <v/>
      </c>
      <c r="G6072">
        <f>IF('Data R7'!C86="","",'Data R7'!AD86)</f>
        <v/>
      </c>
      <c r="H6072">
        <f>IF('Data R7'!C86="","",'Data R7'!AC86)</f>
        <v/>
      </c>
      <c r="I6072">
        <f>IF('Data R7'!C86="","",COUNTIF('Data R7'!J86,"&gt;0")+COUNTIF('Data R7'!L86,"&gt;0")+COUNTIF('Data R7'!N86,"&gt;0")+COUNTIF('Data R7'!P86,"&gt;0")+COUNTIF('Data R7'!R86,"&gt;0")+COUNTIF('Data R7'!T86,"&gt;0")+COUNTIF('Data R7'!V86,"&gt;0")+COUNTIF('Data R7'!X86,"&gt;0"))</f>
        <v/>
      </c>
      <c r="J6072">
        <f>IF('Data R7'!C86="","",IF((COUNTIF('Data R7'!K86,"&gt;0")+COUNTIF('Data R7'!M86,"&gt;0")+COUNTIF('Data R7'!O86,"&gt;0")+COUNTIF('Data R7'!Q86,"&gt;0")+COUNTIF('Data R7'!S86,"&gt;0")+COUNTIF('Data R7'!U86,"&gt;0")+COUNTIF('Data R7'!W86,"&gt;0")+COUNTIF('Data R7'!Y86,"&gt;0"))&gt;0,1,0))</f>
        <v/>
      </c>
      <c r="M6072" t="inlineStr">
        <is>
          <t>Data R</t>
        </is>
      </c>
    </row>
    <row r="6073">
      <c r="A6073" t="inlineStr">
        <is>
          <t>Regional 7</t>
        </is>
      </c>
      <c r="B6073">
        <f>IF('Data R7'!C87="","",'Data R7'!B87)</f>
        <v/>
      </c>
      <c r="C6073">
        <f>IF('Data R7'!C87="","",'Data R7'!C87)</f>
        <v/>
      </c>
      <c r="D6073">
        <f>IF('Data R7'!C87="","",'Data R7'!D87)</f>
        <v/>
      </c>
      <c r="E6073">
        <f>IF('Data R7'!C87="","",'Data R7'!E87)</f>
        <v/>
      </c>
      <c r="F6073">
        <f>IF('Data R7'!C87="","",'Data R7'!F87)</f>
        <v/>
      </c>
      <c r="G6073">
        <f>IF('Data R7'!C87="","",'Data R7'!AD87)</f>
        <v/>
      </c>
      <c r="H6073">
        <f>IF('Data R7'!C87="","",'Data R7'!AC87)</f>
        <v/>
      </c>
      <c r="I6073">
        <f>IF('Data R7'!C87="","",COUNTIF('Data R7'!J87,"&gt;0")+COUNTIF('Data R7'!L87,"&gt;0")+COUNTIF('Data R7'!N87,"&gt;0")+COUNTIF('Data R7'!P87,"&gt;0")+COUNTIF('Data R7'!R87,"&gt;0")+COUNTIF('Data R7'!T87,"&gt;0")+COUNTIF('Data R7'!V87,"&gt;0")+COUNTIF('Data R7'!X87,"&gt;0"))</f>
        <v/>
      </c>
      <c r="J6073">
        <f>IF('Data R7'!C87="","",IF((COUNTIF('Data R7'!K87,"&gt;0")+COUNTIF('Data R7'!M87,"&gt;0")+COUNTIF('Data R7'!O87,"&gt;0")+COUNTIF('Data R7'!Q87,"&gt;0")+COUNTIF('Data R7'!S87,"&gt;0")+COUNTIF('Data R7'!U87,"&gt;0")+COUNTIF('Data R7'!W87,"&gt;0")+COUNTIF('Data R7'!Y87,"&gt;0"))&gt;0,1,0))</f>
        <v/>
      </c>
      <c r="M6073" t="inlineStr">
        <is>
          <t>Data R</t>
        </is>
      </c>
    </row>
    <row r="6074">
      <c r="A6074" t="inlineStr">
        <is>
          <t>Regional 7</t>
        </is>
      </c>
      <c r="B6074">
        <f>IF('Data R7'!C88="","",'Data R7'!B88)</f>
        <v/>
      </c>
      <c r="C6074">
        <f>IF('Data R7'!C88="","",'Data R7'!C88)</f>
        <v/>
      </c>
      <c r="D6074">
        <f>IF('Data R7'!C88="","",'Data R7'!D88)</f>
        <v/>
      </c>
      <c r="E6074">
        <f>IF('Data R7'!C88="","",'Data R7'!E88)</f>
        <v/>
      </c>
      <c r="F6074">
        <f>IF('Data R7'!C88="","",'Data R7'!F88)</f>
        <v/>
      </c>
      <c r="G6074">
        <f>IF('Data R7'!C88="","",'Data R7'!AD88)</f>
        <v/>
      </c>
      <c r="H6074">
        <f>IF('Data R7'!C88="","",'Data R7'!AC88)</f>
        <v/>
      </c>
      <c r="I6074">
        <f>IF('Data R7'!C88="","",COUNTIF('Data R7'!J88,"&gt;0")+COUNTIF('Data R7'!L88,"&gt;0")+COUNTIF('Data R7'!N88,"&gt;0")+COUNTIF('Data R7'!P88,"&gt;0")+COUNTIF('Data R7'!R88,"&gt;0")+COUNTIF('Data R7'!T88,"&gt;0")+COUNTIF('Data R7'!V88,"&gt;0")+COUNTIF('Data R7'!X88,"&gt;0"))</f>
        <v/>
      </c>
      <c r="J6074">
        <f>IF('Data R7'!C88="","",IF((COUNTIF('Data R7'!K88,"&gt;0")+COUNTIF('Data R7'!M88,"&gt;0")+COUNTIF('Data R7'!O88,"&gt;0")+COUNTIF('Data R7'!Q88,"&gt;0")+COUNTIF('Data R7'!S88,"&gt;0")+COUNTIF('Data R7'!U88,"&gt;0")+COUNTIF('Data R7'!W88,"&gt;0")+COUNTIF('Data R7'!Y88,"&gt;0"))&gt;0,1,0))</f>
        <v/>
      </c>
      <c r="M6074" t="inlineStr">
        <is>
          <t>Data R</t>
        </is>
      </c>
    </row>
    <row r="6075">
      <c r="A6075" t="inlineStr">
        <is>
          <t>Regional 7</t>
        </is>
      </c>
      <c r="B6075">
        <f>IF('Data R7'!C89="","",'Data R7'!B89)</f>
        <v/>
      </c>
      <c r="C6075">
        <f>IF('Data R7'!C89="","",'Data R7'!C89)</f>
        <v/>
      </c>
      <c r="D6075">
        <f>IF('Data R7'!C89="","",'Data R7'!D89)</f>
        <v/>
      </c>
      <c r="E6075">
        <f>IF('Data R7'!C89="","",'Data R7'!E89)</f>
        <v/>
      </c>
      <c r="F6075">
        <f>IF('Data R7'!C89="","",'Data R7'!F89)</f>
        <v/>
      </c>
      <c r="G6075">
        <f>IF('Data R7'!C89="","",'Data R7'!AD89)</f>
        <v/>
      </c>
      <c r="H6075">
        <f>IF('Data R7'!C89="","",'Data R7'!AC89)</f>
        <v/>
      </c>
      <c r="I6075">
        <f>IF('Data R7'!C89="","",COUNTIF('Data R7'!J89,"&gt;0")+COUNTIF('Data R7'!L89,"&gt;0")+COUNTIF('Data R7'!N89,"&gt;0")+COUNTIF('Data R7'!P89,"&gt;0")+COUNTIF('Data R7'!R89,"&gt;0")+COUNTIF('Data R7'!T89,"&gt;0")+COUNTIF('Data R7'!V89,"&gt;0")+COUNTIF('Data R7'!X89,"&gt;0"))</f>
        <v/>
      </c>
      <c r="J6075">
        <f>IF('Data R7'!C89="","",IF((COUNTIF('Data R7'!K89,"&gt;0")+COUNTIF('Data R7'!M89,"&gt;0")+COUNTIF('Data R7'!O89,"&gt;0")+COUNTIF('Data R7'!Q89,"&gt;0")+COUNTIF('Data R7'!S89,"&gt;0")+COUNTIF('Data R7'!U89,"&gt;0")+COUNTIF('Data R7'!W89,"&gt;0")+COUNTIF('Data R7'!Y89,"&gt;0"))&gt;0,1,0))</f>
        <v/>
      </c>
      <c r="M6075" t="inlineStr">
        <is>
          <t>Data R</t>
        </is>
      </c>
    </row>
    <row r="6076">
      <c r="A6076" t="inlineStr">
        <is>
          <t>Regional 7</t>
        </is>
      </c>
      <c r="B6076">
        <f>IF('Data R7'!C90="","",'Data R7'!B90)</f>
        <v/>
      </c>
      <c r="C6076">
        <f>IF('Data R7'!C90="","",'Data R7'!C90)</f>
        <v/>
      </c>
      <c r="D6076">
        <f>IF('Data R7'!C90="","",'Data R7'!D90)</f>
        <v/>
      </c>
      <c r="E6076">
        <f>IF('Data R7'!C90="","",'Data R7'!E90)</f>
        <v/>
      </c>
      <c r="F6076">
        <f>IF('Data R7'!C90="","",'Data R7'!F90)</f>
        <v/>
      </c>
      <c r="G6076">
        <f>IF('Data R7'!C90="","",'Data R7'!AD90)</f>
        <v/>
      </c>
      <c r="H6076">
        <f>IF('Data R7'!C90="","",'Data R7'!AC90)</f>
        <v/>
      </c>
      <c r="I6076">
        <f>IF('Data R7'!C90="","",COUNTIF('Data R7'!J90,"&gt;0")+COUNTIF('Data R7'!L90,"&gt;0")+COUNTIF('Data R7'!N90,"&gt;0")+COUNTIF('Data R7'!P90,"&gt;0")+COUNTIF('Data R7'!R90,"&gt;0")+COUNTIF('Data R7'!T90,"&gt;0")+COUNTIF('Data R7'!V90,"&gt;0")+COUNTIF('Data R7'!X90,"&gt;0"))</f>
        <v/>
      </c>
      <c r="J6076">
        <f>IF('Data R7'!C90="","",IF((COUNTIF('Data R7'!K90,"&gt;0")+COUNTIF('Data R7'!M90,"&gt;0")+COUNTIF('Data R7'!O90,"&gt;0")+COUNTIF('Data R7'!Q90,"&gt;0")+COUNTIF('Data R7'!S90,"&gt;0")+COUNTIF('Data R7'!U90,"&gt;0")+COUNTIF('Data R7'!W90,"&gt;0")+COUNTIF('Data R7'!Y90,"&gt;0"))&gt;0,1,0))</f>
        <v/>
      </c>
      <c r="M6076" t="inlineStr">
        <is>
          <t>Data R</t>
        </is>
      </c>
    </row>
    <row r="6077">
      <c r="A6077" t="inlineStr">
        <is>
          <t>Regional 7</t>
        </is>
      </c>
      <c r="B6077">
        <f>IF('Data R7'!C91="","",'Data R7'!B91)</f>
        <v/>
      </c>
      <c r="C6077">
        <f>IF('Data R7'!C91="","",'Data R7'!C91)</f>
        <v/>
      </c>
      <c r="D6077">
        <f>IF('Data R7'!C91="","",'Data R7'!D91)</f>
        <v/>
      </c>
      <c r="E6077">
        <f>IF('Data R7'!C91="","",'Data R7'!E91)</f>
        <v/>
      </c>
      <c r="F6077">
        <f>IF('Data R7'!C91="","",'Data R7'!F91)</f>
        <v/>
      </c>
      <c r="G6077">
        <f>IF('Data R7'!C91="","",'Data R7'!AD91)</f>
        <v/>
      </c>
      <c r="H6077">
        <f>IF('Data R7'!C91="","",'Data R7'!AC91)</f>
        <v/>
      </c>
      <c r="I6077">
        <f>IF('Data R7'!C91="","",COUNTIF('Data R7'!J91,"&gt;0")+COUNTIF('Data R7'!L91,"&gt;0")+COUNTIF('Data R7'!N91,"&gt;0")+COUNTIF('Data R7'!P91,"&gt;0")+COUNTIF('Data R7'!R91,"&gt;0")+COUNTIF('Data R7'!T91,"&gt;0")+COUNTIF('Data R7'!V91,"&gt;0")+COUNTIF('Data R7'!X91,"&gt;0"))</f>
        <v/>
      </c>
      <c r="J6077">
        <f>IF('Data R7'!C91="","",IF((COUNTIF('Data R7'!K91,"&gt;0")+COUNTIF('Data R7'!M91,"&gt;0")+COUNTIF('Data R7'!O91,"&gt;0")+COUNTIF('Data R7'!Q91,"&gt;0")+COUNTIF('Data R7'!S91,"&gt;0")+COUNTIF('Data R7'!U91,"&gt;0")+COUNTIF('Data R7'!W91,"&gt;0")+COUNTIF('Data R7'!Y91,"&gt;0"))&gt;0,1,0))</f>
        <v/>
      </c>
      <c r="M6077" t="inlineStr">
        <is>
          <t>Data R</t>
        </is>
      </c>
    </row>
    <row r="6078">
      <c r="A6078" t="inlineStr">
        <is>
          <t>Regional 7</t>
        </is>
      </c>
      <c r="B6078">
        <f>IF('Data R7'!C92="","",'Data R7'!B92)</f>
        <v/>
      </c>
      <c r="C6078">
        <f>IF('Data R7'!C92="","",'Data R7'!C92)</f>
        <v/>
      </c>
      <c r="D6078">
        <f>IF('Data R7'!C92="","",'Data R7'!D92)</f>
        <v/>
      </c>
      <c r="E6078">
        <f>IF('Data R7'!C92="","",'Data R7'!E92)</f>
        <v/>
      </c>
      <c r="F6078">
        <f>IF('Data R7'!C92="","",'Data R7'!F92)</f>
        <v/>
      </c>
      <c r="G6078">
        <f>IF('Data R7'!C92="","",'Data R7'!AD92)</f>
        <v/>
      </c>
      <c r="H6078">
        <f>IF('Data R7'!C92="","",'Data R7'!AC92)</f>
        <v/>
      </c>
      <c r="I6078">
        <f>IF('Data R7'!C92="","",COUNTIF('Data R7'!J92,"&gt;0")+COUNTIF('Data R7'!L92,"&gt;0")+COUNTIF('Data R7'!N92,"&gt;0")+COUNTIF('Data R7'!P92,"&gt;0")+COUNTIF('Data R7'!R92,"&gt;0")+COUNTIF('Data R7'!T92,"&gt;0")+COUNTIF('Data R7'!V92,"&gt;0")+COUNTIF('Data R7'!X92,"&gt;0"))</f>
        <v/>
      </c>
      <c r="J6078">
        <f>IF('Data R7'!C92="","",IF((COUNTIF('Data R7'!K92,"&gt;0")+COUNTIF('Data R7'!M92,"&gt;0")+COUNTIF('Data R7'!O92,"&gt;0")+COUNTIF('Data R7'!Q92,"&gt;0")+COUNTIF('Data R7'!S92,"&gt;0")+COUNTIF('Data R7'!U92,"&gt;0")+COUNTIF('Data R7'!W92,"&gt;0")+COUNTIF('Data R7'!Y92,"&gt;0"))&gt;0,1,0))</f>
        <v/>
      </c>
      <c r="M6078" t="inlineStr">
        <is>
          <t>Data R</t>
        </is>
      </c>
    </row>
    <row r="6079">
      <c r="A6079" t="inlineStr">
        <is>
          <t>Regional 7</t>
        </is>
      </c>
      <c r="B6079">
        <f>IF('Data R7'!C93="","",'Data R7'!B93)</f>
        <v/>
      </c>
      <c r="C6079">
        <f>IF('Data R7'!C93="","",'Data R7'!C93)</f>
        <v/>
      </c>
      <c r="D6079">
        <f>IF('Data R7'!C93="","",'Data R7'!D93)</f>
        <v/>
      </c>
      <c r="E6079">
        <f>IF('Data R7'!C93="","",'Data R7'!E93)</f>
        <v/>
      </c>
      <c r="F6079">
        <f>IF('Data R7'!C93="","",'Data R7'!F93)</f>
        <v/>
      </c>
      <c r="G6079">
        <f>IF('Data R7'!C93="","",'Data R7'!AD93)</f>
        <v/>
      </c>
      <c r="H6079">
        <f>IF('Data R7'!C93="","",'Data R7'!AC93)</f>
        <v/>
      </c>
      <c r="I6079">
        <f>IF('Data R7'!C93="","",COUNTIF('Data R7'!J93,"&gt;0")+COUNTIF('Data R7'!L93,"&gt;0")+COUNTIF('Data R7'!N93,"&gt;0")+COUNTIF('Data R7'!P93,"&gt;0")+COUNTIF('Data R7'!R93,"&gt;0")+COUNTIF('Data R7'!T93,"&gt;0")+COUNTIF('Data R7'!V93,"&gt;0")+COUNTIF('Data R7'!X93,"&gt;0"))</f>
        <v/>
      </c>
      <c r="J6079">
        <f>IF('Data R7'!C93="","",IF((COUNTIF('Data R7'!K93,"&gt;0")+COUNTIF('Data R7'!M93,"&gt;0")+COUNTIF('Data R7'!O93,"&gt;0")+COUNTIF('Data R7'!Q93,"&gt;0")+COUNTIF('Data R7'!S93,"&gt;0")+COUNTIF('Data R7'!U93,"&gt;0")+COUNTIF('Data R7'!W93,"&gt;0")+COUNTIF('Data R7'!Y93,"&gt;0"))&gt;0,1,0))</f>
        <v/>
      </c>
      <c r="M6079" t="inlineStr">
        <is>
          <t>Data R</t>
        </is>
      </c>
    </row>
    <row r="6080">
      <c r="A6080" t="inlineStr">
        <is>
          <t>Regional 7</t>
        </is>
      </c>
      <c r="B6080">
        <f>IF('Data R7'!C94="","",'Data R7'!B94)</f>
        <v/>
      </c>
      <c r="C6080">
        <f>IF('Data R7'!C94="","",'Data R7'!C94)</f>
        <v/>
      </c>
      <c r="D6080">
        <f>IF('Data R7'!C94="","",'Data R7'!D94)</f>
        <v/>
      </c>
      <c r="E6080">
        <f>IF('Data R7'!C94="","",'Data R7'!E94)</f>
        <v/>
      </c>
      <c r="F6080">
        <f>IF('Data R7'!C94="","",'Data R7'!F94)</f>
        <v/>
      </c>
      <c r="G6080">
        <f>IF('Data R7'!C94="","",'Data R7'!AD94)</f>
        <v/>
      </c>
      <c r="H6080">
        <f>IF('Data R7'!C94="","",'Data R7'!AC94)</f>
        <v/>
      </c>
      <c r="I6080">
        <f>IF('Data R7'!C94="","",COUNTIF('Data R7'!J94,"&gt;0")+COUNTIF('Data R7'!L94,"&gt;0")+COUNTIF('Data R7'!N94,"&gt;0")+COUNTIF('Data R7'!P94,"&gt;0")+COUNTIF('Data R7'!R94,"&gt;0")+COUNTIF('Data R7'!T94,"&gt;0")+COUNTIF('Data R7'!V94,"&gt;0")+COUNTIF('Data R7'!X94,"&gt;0"))</f>
        <v/>
      </c>
      <c r="J6080">
        <f>IF('Data R7'!C94="","",IF((COUNTIF('Data R7'!K94,"&gt;0")+COUNTIF('Data R7'!M94,"&gt;0")+COUNTIF('Data R7'!O94,"&gt;0")+COUNTIF('Data R7'!Q94,"&gt;0")+COUNTIF('Data R7'!S94,"&gt;0")+COUNTIF('Data R7'!U94,"&gt;0")+COUNTIF('Data R7'!W94,"&gt;0")+COUNTIF('Data R7'!Y94,"&gt;0"))&gt;0,1,0))</f>
        <v/>
      </c>
      <c r="M6080" t="inlineStr">
        <is>
          <t>Data R</t>
        </is>
      </c>
    </row>
    <row r="6081">
      <c r="A6081" t="inlineStr">
        <is>
          <t>Regional 7</t>
        </is>
      </c>
      <c r="B6081">
        <f>IF('Data R7'!C95="","",'Data R7'!B95)</f>
        <v/>
      </c>
      <c r="C6081">
        <f>IF('Data R7'!C95="","",'Data R7'!C95)</f>
        <v/>
      </c>
      <c r="D6081">
        <f>IF('Data R7'!C95="","",'Data R7'!D95)</f>
        <v/>
      </c>
      <c r="E6081">
        <f>IF('Data R7'!C95="","",'Data R7'!E95)</f>
        <v/>
      </c>
      <c r="F6081">
        <f>IF('Data R7'!C95="","",'Data R7'!F95)</f>
        <v/>
      </c>
      <c r="G6081">
        <f>IF('Data R7'!C95="","",'Data R7'!AD95)</f>
        <v/>
      </c>
      <c r="H6081">
        <f>IF('Data R7'!C95="","",'Data R7'!AC95)</f>
        <v/>
      </c>
      <c r="I6081">
        <f>IF('Data R7'!C95="","",COUNTIF('Data R7'!J95,"&gt;0")+COUNTIF('Data R7'!L95,"&gt;0")+COUNTIF('Data R7'!N95,"&gt;0")+COUNTIF('Data R7'!P95,"&gt;0")+COUNTIF('Data R7'!R95,"&gt;0")+COUNTIF('Data R7'!T95,"&gt;0")+COUNTIF('Data R7'!V95,"&gt;0")+COUNTIF('Data R7'!X95,"&gt;0"))</f>
        <v/>
      </c>
      <c r="J6081">
        <f>IF('Data R7'!C95="","",IF((COUNTIF('Data R7'!K95,"&gt;0")+COUNTIF('Data R7'!M95,"&gt;0")+COUNTIF('Data R7'!O95,"&gt;0")+COUNTIF('Data R7'!Q95,"&gt;0")+COUNTIF('Data R7'!S95,"&gt;0")+COUNTIF('Data R7'!U95,"&gt;0")+COUNTIF('Data R7'!W95,"&gt;0")+COUNTIF('Data R7'!Y95,"&gt;0"))&gt;0,1,0))</f>
        <v/>
      </c>
      <c r="M6081" t="inlineStr">
        <is>
          <t>Data R</t>
        </is>
      </c>
    </row>
    <row r="6082">
      <c r="A6082" t="inlineStr">
        <is>
          <t>Regional 7</t>
        </is>
      </c>
      <c r="B6082">
        <f>IF('Data R7'!C96="","",'Data R7'!B96)</f>
        <v/>
      </c>
      <c r="C6082">
        <f>IF('Data R7'!C96="","",'Data R7'!C96)</f>
        <v/>
      </c>
      <c r="D6082">
        <f>IF('Data R7'!C96="","",'Data R7'!D96)</f>
        <v/>
      </c>
      <c r="E6082">
        <f>IF('Data R7'!C96="","",'Data R7'!E96)</f>
        <v/>
      </c>
      <c r="F6082">
        <f>IF('Data R7'!C96="","",'Data R7'!F96)</f>
        <v/>
      </c>
      <c r="G6082">
        <f>IF('Data R7'!C96="","",'Data R7'!AD96)</f>
        <v/>
      </c>
      <c r="H6082">
        <f>IF('Data R7'!C96="","",'Data R7'!AC96)</f>
        <v/>
      </c>
      <c r="I6082">
        <f>IF('Data R7'!C96="","",COUNTIF('Data R7'!J96,"&gt;0")+COUNTIF('Data R7'!L96,"&gt;0")+COUNTIF('Data R7'!N96,"&gt;0")+COUNTIF('Data R7'!P96,"&gt;0")+COUNTIF('Data R7'!R96,"&gt;0")+COUNTIF('Data R7'!T96,"&gt;0")+COUNTIF('Data R7'!V96,"&gt;0")+COUNTIF('Data R7'!X96,"&gt;0"))</f>
        <v/>
      </c>
      <c r="J6082">
        <f>IF('Data R7'!C96="","",IF((COUNTIF('Data R7'!K96,"&gt;0")+COUNTIF('Data R7'!M96,"&gt;0")+COUNTIF('Data R7'!O96,"&gt;0")+COUNTIF('Data R7'!Q96,"&gt;0")+COUNTIF('Data R7'!S96,"&gt;0")+COUNTIF('Data R7'!U96,"&gt;0")+COUNTIF('Data R7'!W96,"&gt;0")+COUNTIF('Data R7'!Y96,"&gt;0"))&gt;0,1,0))</f>
        <v/>
      </c>
      <c r="M6082" t="inlineStr">
        <is>
          <t>Data R</t>
        </is>
      </c>
    </row>
    <row r="6083">
      <c r="A6083" t="inlineStr">
        <is>
          <t>Regional 7</t>
        </is>
      </c>
      <c r="B6083">
        <f>IF('Data R7'!C97="","",'Data R7'!B97)</f>
        <v/>
      </c>
      <c r="C6083">
        <f>IF('Data R7'!C97="","",'Data R7'!C97)</f>
        <v/>
      </c>
      <c r="D6083">
        <f>IF('Data R7'!C97="","",'Data R7'!D97)</f>
        <v/>
      </c>
      <c r="E6083">
        <f>IF('Data R7'!C97="","",'Data R7'!E97)</f>
        <v/>
      </c>
      <c r="F6083">
        <f>IF('Data R7'!C97="","",'Data R7'!F97)</f>
        <v/>
      </c>
      <c r="G6083">
        <f>IF('Data R7'!C97="","",'Data R7'!AD97)</f>
        <v/>
      </c>
      <c r="H6083">
        <f>IF('Data R7'!C97="","",'Data R7'!AC97)</f>
        <v/>
      </c>
      <c r="I6083">
        <f>IF('Data R7'!C97="","",COUNTIF('Data R7'!J97,"&gt;0")+COUNTIF('Data R7'!L97,"&gt;0")+COUNTIF('Data R7'!N97,"&gt;0")+COUNTIF('Data R7'!P97,"&gt;0")+COUNTIF('Data R7'!R97,"&gt;0")+COUNTIF('Data R7'!T97,"&gt;0")+COUNTIF('Data R7'!V97,"&gt;0")+COUNTIF('Data R7'!X97,"&gt;0"))</f>
        <v/>
      </c>
      <c r="J6083">
        <f>IF('Data R7'!C97="","",IF((COUNTIF('Data R7'!K97,"&gt;0")+COUNTIF('Data R7'!M97,"&gt;0")+COUNTIF('Data R7'!O97,"&gt;0")+COUNTIF('Data R7'!Q97,"&gt;0")+COUNTIF('Data R7'!S97,"&gt;0")+COUNTIF('Data R7'!U97,"&gt;0")+COUNTIF('Data R7'!W97,"&gt;0")+COUNTIF('Data R7'!Y97,"&gt;0"))&gt;0,1,0))</f>
        <v/>
      </c>
      <c r="M6083" t="inlineStr">
        <is>
          <t>Data R</t>
        </is>
      </c>
    </row>
    <row r="6084">
      <c r="A6084" t="inlineStr">
        <is>
          <t>Regional 7</t>
        </is>
      </c>
      <c r="B6084">
        <f>IF('Data R7'!C98="","",'Data R7'!B98)</f>
        <v/>
      </c>
      <c r="C6084">
        <f>IF('Data R7'!C98="","",'Data R7'!C98)</f>
        <v/>
      </c>
      <c r="D6084">
        <f>IF('Data R7'!C98="","",'Data R7'!D98)</f>
        <v/>
      </c>
      <c r="E6084">
        <f>IF('Data R7'!C98="","",'Data R7'!E98)</f>
        <v/>
      </c>
      <c r="F6084">
        <f>IF('Data R7'!C98="","",'Data R7'!F98)</f>
        <v/>
      </c>
      <c r="G6084">
        <f>IF('Data R7'!C98="","",'Data R7'!AD98)</f>
        <v/>
      </c>
      <c r="H6084">
        <f>IF('Data R7'!C98="","",'Data R7'!AC98)</f>
        <v/>
      </c>
      <c r="I6084">
        <f>IF('Data R7'!C98="","",COUNTIF('Data R7'!J98,"&gt;0")+COUNTIF('Data R7'!L98,"&gt;0")+COUNTIF('Data R7'!N98,"&gt;0")+COUNTIF('Data R7'!P98,"&gt;0")+COUNTIF('Data R7'!R98,"&gt;0")+COUNTIF('Data R7'!T98,"&gt;0")+COUNTIF('Data R7'!V98,"&gt;0")+COUNTIF('Data R7'!X98,"&gt;0"))</f>
        <v/>
      </c>
      <c r="J6084">
        <f>IF('Data R7'!C98="","",IF((COUNTIF('Data R7'!K98,"&gt;0")+COUNTIF('Data R7'!M98,"&gt;0")+COUNTIF('Data R7'!O98,"&gt;0")+COUNTIF('Data R7'!Q98,"&gt;0")+COUNTIF('Data R7'!S98,"&gt;0")+COUNTIF('Data R7'!U98,"&gt;0")+COUNTIF('Data R7'!W98,"&gt;0")+COUNTIF('Data R7'!Y98,"&gt;0"))&gt;0,1,0))</f>
        <v/>
      </c>
      <c r="M6084" t="inlineStr">
        <is>
          <t>Data R</t>
        </is>
      </c>
    </row>
    <row r="6085">
      <c r="A6085" t="inlineStr">
        <is>
          <t>Regional 7</t>
        </is>
      </c>
      <c r="B6085">
        <f>IF('Data R7'!C99="","",'Data R7'!B99)</f>
        <v/>
      </c>
      <c r="C6085">
        <f>IF('Data R7'!C99="","",'Data R7'!C99)</f>
        <v/>
      </c>
      <c r="D6085">
        <f>IF('Data R7'!C99="","",'Data R7'!D99)</f>
        <v/>
      </c>
      <c r="E6085">
        <f>IF('Data R7'!C99="","",'Data R7'!E99)</f>
        <v/>
      </c>
      <c r="F6085">
        <f>IF('Data R7'!C99="","",'Data R7'!F99)</f>
        <v/>
      </c>
      <c r="G6085">
        <f>IF('Data R7'!C99="","",'Data R7'!AD99)</f>
        <v/>
      </c>
      <c r="H6085">
        <f>IF('Data R7'!C99="","",'Data R7'!AC99)</f>
        <v/>
      </c>
      <c r="I6085">
        <f>IF('Data R7'!C99="","",COUNTIF('Data R7'!J99,"&gt;0")+COUNTIF('Data R7'!L99,"&gt;0")+COUNTIF('Data R7'!N99,"&gt;0")+COUNTIF('Data R7'!P99,"&gt;0")+COUNTIF('Data R7'!R99,"&gt;0")+COUNTIF('Data R7'!T99,"&gt;0")+COUNTIF('Data R7'!V99,"&gt;0")+COUNTIF('Data R7'!X99,"&gt;0"))</f>
        <v/>
      </c>
      <c r="J6085">
        <f>IF('Data R7'!C99="","",IF((COUNTIF('Data R7'!K99,"&gt;0")+COUNTIF('Data R7'!M99,"&gt;0")+COUNTIF('Data R7'!O99,"&gt;0")+COUNTIF('Data R7'!Q99,"&gt;0")+COUNTIF('Data R7'!S99,"&gt;0")+COUNTIF('Data R7'!U99,"&gt;0")+COUNTIF('Data R7'!W99,"&gt;0")+COUNTIF('Data R7'!Y99,"&gt;0"))&gt;0,1,0))</f>
        <v/>
      </c>
      <c r="M6085" t="inlineStr">
        <is>
          <t>Data R</t>
        </is>
      </c>
    </row>
    <row r="6086">
      <c r="A6086" t="inlineStr">
        <is>
          <t>Regional 7</t>
        </is>
      </c>
      <c r="B6086">
        <f>IF('Data R7'!C100="","",'Data R7'!B100)</f>
        <v/>
      </c>
      <c r="C6086">
        <f>IF('Data R7'!C100="","",'Data R7'!C100)</f>
        <v/>
      </c>
      <c r="D6086">
        <f>IF('Data R7'!C100="","",'Data R7'!D100)</f>
        <v/>
      </c>
      <c r="E6086">
        <f>IF('Data R7'!C100="","",'Data R7'!E100)</f>
        <v/>
      </c>
      <c r="F6086">
        <f>IF('Data R7'!C100="","",'Data R7'!F100)</f>
        <v/>
      </c>
      <c r="G6086">
        <f>IF('Data R7'!C100="","",'Data R7'!AD100)</f>
        <v/>
      </c>
      <c r="H6086">
        <f>IF('Data R7'!C100="","",'Data R7'!AC100)</f>
        <v/>
      </c>
      <c r="I6086">
        <f>IF('Data R7'!C100="","",COUNTIF('Data R7'!J100,"&gt;0")+COUNTIF('Data R7'!L100,"&gt;0")+COUNTIF('Data R7'!N100,"&gt;0")+COUNTIF('Data R7'!P100,"&gt;0")+COUNTIF('Data R7'!R100,"&gt;0")+COUNTIF('Data R7'!T100,"&gt;0")+COUNTIF('Data R7'!V100,"&gt;0")+COUNTIF('Data R7'!X100,"&gt;0"))</f>
        <v/>
      </c>
      <c r="J6086">
        <f>IF('Data R7'!C100="","",IF((COUNTIF('Data R7'!K100,"&gt;0")+COUNTIF('Data R7'!M100,"&gt;0")+COUNTIF('Data R7'!O100,"&gt;0")+COUNTIF('Data R7'!Q100,"&gt;0")+COUNTIF('Data R7'!S100,"&gt;0")+COUNTIF('Data R7'!U100,"&gt;0")+COUNTIF('Data R7'!W100,"&gt;0")+COUNTIF('Data R7'!Y100,"&gt;0"))&gt;0,1,0))</f>
        <v/>
      </c>
      <c r="M6086" t="inlineStr">
        <is>
          <t>Data R</t>
        </is>
      </c>
    </row>
    <row r="6087">
      <c r="A6087" t="inlineStr">
        <is>
          <t>Regional 7</t>
        </is>
      </c>
      <c r="B6087">
        <f>IF('Data R7'!C101="","",'Data R7'!B101)</f>
        <v/>
      </c>
      <c r="C6087">
        <f>IF('Data R7'!C101="","",'Data R7'!C101)</f>
        <v/>
      </c>
      <c r="D6087">
        <f>IF('Data R7'!C101="","",'Data R7'!D101)</f>
        <v/>
      </c>
      <c r="E6087">
        <f>IF('Data R7'!C101="","",'Data R7'!E101)</f>
        <v/>
      </c>
      <c r="F6087">
        <f>IF('Data R7'!C101="","",'Data R7'!F101)</f>
        <v/>
      </c>
      <c r="G6087">
        <f>IF('Data R7'!C101="","",'Data R7'!AD101)</f>
        <v/>
      </c>
      <c r="H6087">
        <f>IF('Data R7'!C101="","",'Data R7'!AC101)</f>
        <v/>
      </c>
      <c r="I6087">
        <f>IF('Data R7'!C101="","",COUNTIF('Data R7'!J101,"&gt;0")+COUNTIF('Data R7'!L101,"&gt;0")+COUNTIF('Data R7'!N101,"&gt;0")+COUNTIF('Data R7'!P101,"&gt;0")+COUNTIF('Data R7'!R101,"&gt;0")+COUNTIF('Data R7'!T101,"&gt;0")+COUNTIF('Data R7'!V101,"&gt;0")+COUNTIF('Data R7'!X101,"&gt;0"))</f>
        <v/>
      </c>
      <c r="J6087">
        <f>IF('Data R7'!C101="","",IF((COUNTIF('Data R7'!K101,"&gt;0")+COUNTIF('Data R7'!M101,"&gt;0")+COUNTIF('Data R7'!O101,"&gt;0")+COUNTIF('Data R7'!Q101,"&gt;0")+COUNTIF('Data R7'!S101,"&gt;0")+COUNTIF('Data R7'!U101,"&gt;0")+COUNTIF('Data R7'!W101,"&gt;0")+COUNTIF('Data R7'!Y101,"&gt;0"))&gt;0,1,0))</f>
        <v/>
      </c>
      <c r="M6087" t="inlineStr">
        <is>
          <t>Data R</t>
        </is>
      </c>
    </row>
    <row r="6088">
      <c r="A6088" t="inlineStr">
        <is>
          <t>Regional 7</t>
        </is>
      </c>
      <c r="B6088">
        <f>IF('Data R7'!C102="","",'Data R7'!B102)</f>
        <v/>
      </c>
      <c r="C6088">
        <f>IF('Data R7'!C102="","",'Data R7'!C102)</f>
        <v/>
      </c>
      <c r="D6088">
        <f>IF('Data R7'!C102="","",'Data R7'!D102)</f>
        <v/>
      </c>
      <c r="E6088">
        <f>IF('Data R7'!C102="","",'Data R7'!E102)</f>
        <v/>
      </c>
      <c r="F6088">
        <f>IF('Data R7'!C102="","",'Data R7'!F102)</f>
        <v/>
      </c>
      <c r="G6088">
        <f>IF('Data R7'!C102="","",'Data R7'!AD102)</f>
        <v/>
      </c>
      <c r="H6088">
        <f>IF('Data R7'!C102="","",'Data R7'!AC102)</f>
        <v/>
      </c>
      <c r="I6088">
        <f>IF('Data R7'!C102="","",COUNTIF('Data R7'!J102,"&gt;0")+COUNTIF('Data R7'!L102,"&gt;0")+COUNTIF('Data R7'!N102,"&gt;0")+COUNTIF('Data R7'!P102,"&gt;0")+COUNTIF('Data R7'!R102,"&gt;0")+COUNTIF('Data R7'!T102,"&gt;0")+COUNTIF('Data R7'!V102,"&gt;0")+COUNTIF('Data R7'!X102,"&gt;0"))</f>
        <v/>
      </c>
      <c r="J6088">
        <f>IF('Data R7'!C102="","",IF((COUNTIF('Data R7'!K102,"&gt;0")+COUNTIF('Data R7'!M102,"&gt;0")+COUNTIF('Data R7'!O102,"&gt;0")+COUNTIF('Data R7'!Q102,"&gt;0")+COUNTIF('Data R7'!S102,"&gt;0")+COUNTIF('Data R7'!U102,"&gt;0")+COUNTIF('Data R7'!W102,"&gt;0")+COUNTIF('Data R7'!Y102,"&gt;0"))&gt;0,1,0))</f>
        <v/>
      </c>
      <c r="M6088" t="inlineStr">
        <is>
          <t>Data R</t>
        </is>
      </c>
    </row>
    <row r="6089">
      <c r="A6089" t="inlineStr">
        <is>
          <t>Regional 7</t>
        </is>
      </c>
      <c r="B6089">
        <f>IF('Data R7'!C103="","",'Data R7'!B103)</f>
        <v/>
      </c>
      <c r="C6089">
        <f>IF('Data R7'!C103="","",'Data R7'!C103)</f>
        <v/>
      </c>
      <c r="D6089">
        <f>IF('Data R7'!C103="","",'Data R7'!D103)</f>
        <v/>
      </c>
      <c r="E6089">
        <f>IF('Data R7'!C103="","",'Data R7'!E103)</f>
        <v/>
      </c>
      <c r="F6089">
        <f>IF('Data R7'!C103="","",'Data R7'!F103)</f>
        <v/>
      </c>
      <c r="G6089">
        <f>IF('Data R7'!C103="","",'Data R7'!AD103)</f>
        <v/>
      </c>
      <c r="H6089">
        <f>IF('Data R7'!C103="","",'Data R7'!AC103)</f>
        <v/>
      </c>
      <c r="I6089">
        <f>IF('Data R7'!C103="","",COUNTIF('Data R7'!J103,"&gt;0")+COUNTIF('Data R7'!L103,"&gt;0")+COUNTIF('Data R7'!N103,"&gt;0")+COUNTIF('Data R7'!P103,"&gt;0")+COUNTIF('Data R7'!R103,"&gt;0")+COUNTIF('Data R7'!T103,"&gt;0")+COUNTIF('Data R7'!V103,"&gt;0")+COUNTIF('Data R7'!X103,"&gt;0"))</f>
        <v/>
      </c>
      <c r="J6089">
        <f>IF('Data R7'!C103="","",IF((COUNTIF('Data R7'!K103,"&gt;0")+COUNTIF('Data R7'!M103,"&gt;0")+COUNTIF('Data R7'!O103,"&gt;0")+COUNTIF('Data R7'!Q103,"&gt;0")+COUNTIF('Data R7'!S103,"&gt;0")+COUNTIF('Data R7'!U103,"&gt;0")+COUNTIF('Data R7'!W103,"&gt;0")+COUNTIF('Data R7'!Y103,"&gt;0"))&gt;0,1,0))</f>
        <v/>
      </c>
      <c r="M6089" t="inlineStr">
        <is>
          <t>Data R</t>
        </is>
      </c>
    </row>
    <row r="6090">
      <c r="A6090" t="inlineStr">
        <is>
          <t>Regional 7</t>
        </is>
      </c>
      <c r="B6090">
        <f>IF('Data R7'!C104="","",'Data R7'!B104)</f>
        <v/>
      </c>
      <c r="C6090">
        <f>IF('Data R7'!C104="","",'Data R7'!C104)</f>
        <v/>
      </c>
      <c r="D6090">
        <f>IF('Data R7'!C104="","",'Data R7'!D104)</f>
        <v/>
      </c>
      <c r="E6090">
        <f>IF('Data R7'!C104="","",'Data R7'!E104)</f>
        <v/>
      </c>
      <c r="F6090">
        <f>IF('Data R7'!C104="","",'Data R7'!F104)</f>
        <v/>
      </c>
      <c r="G6090">
        <f>IF('Data R7'!C104="","",'Data R7'!AD104)</f>
        <v/>
      </c>
      <c r="H6090">
        <f>IF('Data R7'!C104="","",'Data R7'!AC104)</f>
        <v/>
      </c>
      <c r="I6090">
        <f>IF('Data R7'!C104="","",COUNTIF('Data R7'!J104,"&gt;0")+COUNTIF('Data R7'!L104,"&gt;0")+COUNTIF('Data R7'!N104,"&gt;0")+COUNTIF('Data R7'!P104,"&gt;0")+COUNTIF('Data R7'!R104,"&gt;0")+COUNTIF('Data R7'!T104,"&gt;0")+COUNTIF('Data R7'!V104,"&gt;0")+COUNTIF('Data R7'!X104,"&gt;0"))</f>
        <v/>
      </c>
      <c r="J6090">
        <f>IF('Data R7'!C104="","",IF((COUNTIF('Data R7'!K104,"&gt;0")+COUNTIF('Data R7'!M104,"&gt;0")+COUNTIF('Data R7'!O104,"&gt;0")+COUNTIF('Data R7'!Q104,"&gt;0")+COUNTIF('Data R7'!S104,"&gt;0")+COUNTIF('Data R7'!U104,"&gt;0")+COUNTIF('Data R7'!W104,"&gt;0")+COUNTIF('Data R7'!Y104,"&gt;0"))&gt;0,1,0))</f>
        <v/>
      </c>
      <c r="M6090" t="inlineStr">
        <is>
          <t>Data R</t>
        </is>
      </c>
    </row>
    <row r="6091">
      <c r="A6091" t="inlineStr">
        <is>
          <t>Regional 7</t>
        </is>
      </c>
      <c r="B6091">
        <f>IF('Data R7'!C105="","",'Data R7'!B105)</f>
        <v/>
      </c>
      <c r="C6091">
        <f>IF('Data R7'!C105="","",'Data R7'!C105)</f>
        <v/>
      </c>
      <c r="D6091">
        <f>IF('Data R7'!C105="","",'Data R7'!D105)</f>
        <v/>
      </c>
      <c r="E6091">
        <f>IF('Data R7'!C105="","",'Data R7'!E105)</f>
        <v/>
      </c>
      <c r="F6091">
        <f>IF('Data R7'!C105="","",'Data R7'!F105)</f>
        <v/>
      </c>
      <c r="G6091">
        <f>IF('Data R7'!C105="","",'Data R7'!AD105)</f>
        <v/>
      </c>
      <c r="H6091">
        <f>IF('Data R7'!C105="","",'Data R7'!AC105)</f>
        <v/>
      </c>
      <c r="I6091">
        <f>IF('Data R7'!C105="","",COUNTIF('Data R7'!J105,"&gt;0")+COUNTIF('Data R7'!L105,"&gt;0")+COUNTIF('Data R7'!N105,"&gt;0")+COUNTIF('Data R7'!P105,"&gt;0")+COUNTIF('Data R7'!R105,"&gt;0")+COUNTIF('Data R7'!T105,"&gt;0")+COUNTIF('Data R7'!V105,"&gt;0")+COUNTIF('Data R7'!X105,"&gt;0"))</f>
        <v/>
      </c>
      <c r="J6091">
        <f>IF('Data R7'!C105="","",IF((COUNTIF('Data R7'!K105,"&gt;0")+COUNTIF('Data R7'!M105,"&gt;0")+COUNTIF('Data R7'!O105,"&gt;0")+COUNTIF('Data R7'!Q105,"&gt;0")+COUNTIF('Data R7'!S105,"&gt;0")+COUNTIF('Data R7'!U105,"&gt;0")+COUNTIF('Data R7'!W105,"&gt;0")+COUNTIF('Data R7'!Y105,"&gt;0"))&gt;0,1,0))</f>
        <v/>
      </c>
      <c r="M6091" t="inlineStr">
        <is>
          <t>Data R</t>
        </is>
      </c>
    </row>
    <row r="6092">
      <c r="A6092" t="inlineStr">
        <is>
          <t>Regional 7</t>
        </is>
      </c>
      <c r="B6092">
        <f>IF('Data R7'!C106="","",'Data R7'!B106)</f>
        <v/>
      </c>
      <c r="C6092">
        <f>IF('Data R7'!C106="","",'Data R7'!C106)</f>
        <v/>
      </c>
      <c r="D6092">
        <f>IF('Data R7'!C106="","",'Data R7'!D106)</f>
        <v/>
      </c>
      <c r="E6092">
        <f>IF('Data R7'!C106="","",'Data R7'!E106)</f>
        <v/>
      </c>
      <c r="F6092">
        <f>IF('Data R7'!C106="","",'Data R7'!F106)</f>
        <v/>
      </c>
      <c r="G6092">
        <f>IF('Data R7'!C106="","",'Data R7'!AD106)</f>
        <v/>
      </c>
      <c r="H6092">
        <f>IF('Data R7'!C106="","",'Data R7'!AC106)</f>
        <v/>
      </c>
      <c r="I6092">
        <f>IF('Data R7'!C106="","",COUNTIF('Data R7'!J106,"&gt;0")+COUNTIF('Data R7'!L106,"&gt;0")+COUNTIF('Data R7'!N106,"&gt;0")+COUNTIF('Data R7'!P106,"&gt;0")+COUNTIF('Data R7'!R106,"&gt;0")+COUNTIF('Data R7'!T106,"&gt;0")+COUNTIF('Data R7'!V106,"&gt;0")+COUNTIF('Data R7'!X106,"&gt;0"))</f>
        <v/>
      </c>
      <c r="J6092">
        <f>IF('Data R7'!C106="","",IF((COUNTIF('Data R7'!K106,"&gt;0")+COUNTIF('Data R7'!M106,"&gt;0")+COUNTIF('Data R7'!O106,"&gt;0")+COUNTIF('Data R7'!Q106,"&gt;0")+COUNTIF('Data R7'!S106,"&gt;0")+COUNTIF('Data R7'!U106,"&gt;0")+COUNTIF('Data R7'!W106,"&gt;0")+COUNTIF('Data R7'!Y106,"&gt;0"))&gt;0,1,0))</f>
        <v/>
      </c>
      <c r="M6092" t="inlineStr">
        <is>
          <t>Data R</t>
        </is>
      </c>
    </row>
    <row r="6093">
      <c r="A6093" t="inlineStr">
        <is>
          <t>Regional 7</t>
        </is>
      </c>
      <c r="B6093">
        <f>IF('Data R7'!C107="","",'Data R7'!B107)</f>
        <v/>
      </c>
      <c r="C6093">
        <f>IF('Data R7'!C107="","",'Data R7'!C107)</f>
        <v/>
      </c>
      <c r="D6093">
        <f>IF('Data R7'!C107="","",'Data R7'!D107)</f>
        <v/>
      </c>
      <c r="E6093">
        <f>IF('Data R7'!C107="","",'Data R7'!E107)</f>
        <v/>
      </c>
      <c r="F6093">
        <f>IF('Data R7'!C107="","",'Data R7'!F107)</f>
        <v/>
      </c>
      <c r="G6093">
        <f>IF('Data R7'!C107="","",'Data R7'!AD107)</f>
        <v/>
      </c>
      <c r="H6093">
        <f>IF('Data R7'!C107="","",'Data R7'!AC107)</f>
        <v/>
      </c>
      <c r="I6093">
        <f>IF('Data R7'!C107="","",COUNTIF('Data R7'!J107,"&gt;0")+COUNTIF('Data R7'!L107,"&gt;0")+COUNTIF('Data R7'!N107,"&gt;0")+COUNTIF('Data R7'!P107,"&gt;0")+COUNTIF('Data R7'!R107,"&gt;0")+COUNTIF('Data R7'!T107,"&gt;0")+COUNTIF('Data R7'!V107,"&gt;0")+COUNTIF('Data R7'!X107,"&gt;0"))</f>
        <v/>
      </c>
      <c r="J6093">
        <f>IF('Data R7'!C107="","",IF((COUNTIF('Data R7'!K107,"&gt;0")+COUNTIF('Data R7'!M107,"&gt;0")+COUNTIF('Data R7'!O107,"&gt;0")+COUNTIF('Data R7'!Q107,"&gt;0")+COUNTIF('Data R7'!S107,"&gt;0")+COUNTIF('Data R7'!U107,"&gt;0")+COUNTIF('Data R7'!W107,"&gt;0")+COUNTIF('Data R7'!Y107,"&gt;0"))&gt;0,1,0))</f>
        <v/>
      </c>
      <c r="M6093" t="inlineStr">
        <is>
          <t>Data R</t>
        </is>
      </c>
    </row>
    <row r="6094">
      <c r="A6094" t="inlineStr">
        <is>
          <t>Regional 7</t>
        </is>
      </c>
      <c r="B6094">
        <f>IF('Data R7'!C108="","",'Data R7'!B108)</f>
        <v/>
      </c>
      <c r="C6094">
        <f>IF('Data R7'!C108="","",'Data R7'!C108)</f>
        <v/>
      </c>
      <c r="D6094">
        <f>IF('Data R7'!C108="","",'Data R7'!D108)</f>
        <v/>
      </c>
      <c r="E6094">
        <f>IF('Data R7'!C108="","",'Data R7'!E108)</f>
        <v/>
      </c>
      <c r="F6094">
        <f>IF('Data R7'!C108="","",'Data R7'!F108)</f>
        <v/>
      </c>
      <c r="G6094">
        <f>IF('Data R7'!C108="","",'Data R7'!AD108)</f>
        <v/>
      </c>
      <c r="H6094">
        <f>IF('Data R7'!C108="","",'Data R7'!AC108)</f>
        <v/>
      </c>
      <c r="I6094">
        <f>IF('Data R7'!C108="","",COUNTIF('Data R7'!J108,"&gt;0")+COUNTIF('Data R7'!L108,"&gt;0")+COUNTIF('Data R7'!N108,"&gt;0")+COUNTIF('Data R7'!P108,"&gt;0")+COUNTIF('Data R7'!R108,"&gt;0")+COUNTIF('Data R7'!T108,"&gt;0")+COUNTIF('Data R7'!V108,"&gt;0")+COUNTIF('Data R7'!X108,"&gt;0"))</f>
        <v/>
      </c>
      <c r="J6094">
        <f>IF('Data R7'!C108="","",IF((COUNTIF('Data R7'!K108,"&gt;0")+COUNTIF('Data R7'!M108,"&gt;0")+COUNTIF('Data R7'!O108,"&gt;0")+COUNTIF('Data R7'!Q108,"&gt;0")+COUNTIF('Data R7'!S108,"&gt;0")+COUNTIF('Data R7'!U108,"&gt;0")+COUNTIF('Data R7'!W108,"&gt;0")+COUNTIF('Data R7'!Y108,"&gt;0"))&gt;0,1,0))</f>
        <v/>
      </c>
      <c r="M6094" t="inlineStr">
        <is>
          <t>Data R</t>
        </is>
      </c>
    </row>
    <row r="6095">
      <c r="A6095" t="inlineStr">
        <is>
          <t>Regional 7</t>
        </is>
      </c>
      <c r="B6095">
        <f>IF('Data R7'!C109="","",'Data R7'!B109)</f>
        <v/>
      </c>
      <c r="C6095">
        <f>IF('Data R7'!C109="","",'Data R7'!C109)</f>
        <v/>
      </c>
      <c r="D6095">
        <f>IF('Data R7'!C109="","",'Data R7'!D109)</f>
        <v/>
      </c>
      <c r="E6095">
        <f>IF('Data R7'!C109="","",'Data R7'!E109)</f>
        <v/>
      </c>
      <c r="F6095">
        <f>IF('Data R7'!C109="","",'Data R7'!F109)</f>
        <v/>
      </c>
      <c r="G6095">
        <f>IF('Data R7'!C109="","",'Data R7'!AD109)</f>
        <v/>
      </c>
      <c r="H6095">
        <f>IF('Data R7'!C109="","",'Data R7'!AC109)</f>
        <v/>
      </c>
      <c r="I6095">
        <f>IF('Data R7'!C109="","",COUNTIF('Data R7'!J109,"&gt;0")+COUNTIF('Data R7'!L109,"&gt;0")+COUNTIF('Data R7'!N109,"&gt;0")+COUNTIF('Data R7'!P109,"&gt;0")+COUNTIF('Data R7'!R109,"&gt;0")+COUNTIF('Data R7'!T109,"&gt;0")+COUNTIF('Data R7'!V109,"&gt;0")+COUNTIF('Data R7'!X109,"&gt;0"))</f>
        <v/>
      </c>
      <c r="J6095">
        <f>IF('Data R7'!C109="","",IF((COUNTIF('Data R7'!K109,"&gt;0")+COUNTIF('Data R7'!M109,"&gt;0")+COUNTIF('Data R7'!O109,"&gt;0")+COUNTIF('Data R7'!Q109,"&gt;0")+COUNTIF('Data R7'!S109,"&gt;0")+COUNTIF('Data R7'!U109,"&gt;0")+COUNTIF('Data R7'!W109,"&gt;0")+COUNTIF('Data R7'!Y109,"&gt;0"))&gt;0,1,0))</f>
        <v/>
      </c>
      <c r="M6095" t="inlineStr">
        <is>
          <t>Data R</t>
        </is>
      </c>
    </row>
    <row r="6096">
      <c r="A6096" t="inlineStr">
        <is>
          <t>Regional 7</t>
        </is>
      </c>
      <c r="B6096">
        <f>IF('Data R7'!C110="","",'Data R7'!B110)</f>
        <v/>
      </c>
      <c r="C6096">
        <f>IF('Data R7'!C110="","",'Data R7'!C110)</f>
        <v/>
      </c>
      <c r="D6096">
        <f>IF('Data R7'!C110="","",'Data R7'!D110)</f>
        <v/>
      </c>
      <c r="E6096">
        <f>IF('Data R7'!C110="","",'Data R7'!E110)</f>
        <v/>
      </c>
      <c r="F6096">
        <f>IF('Data R7'!C110="","",'Data R7'!F110)</f>
        <v/>
      </c>
      <c r="G6096">
        <f>IF('Data R7'!C110="","",'Data R7'!AD110)</f>
        <v/>
      </c>
      <c r="H6096">
        <f>IF('Data R7'!C110="","",'Data R7'!AC110)</f>
        <v/>
      </c>
      <c r="I6096">
        <f>IF('Data R7'!C110="","",COUNTIF('Data R7'!J110,"&gt;0")+COUNTIF('Data R7'!L110,"&gt;0")+COUNTIF('Data R7'!N110,"&gt;0")+COUNTIF('Data R7'!P110,"&gt;0")+COUNTIF('Data R7'!R110,"&gt;0")+COUNTIF('Data R7'!T110,"&gt;0")+COUNTIF('Data R7'!V110,"&gt;0")+COUNTIF('Data R7'!X110,"&gt;0"))</f>
        <v/>
      </c>
      <c r="J6096">
        <f>IF('Data R7'!C110="","",IF((COUNTIF('Data R7'!K110,"&gt;0")+COUNTIF('Data R7'!M110,"&gt;0")+COUNTIF('Data R7'!O110,"&gt;0")+COUNTIF('Data R7'!Q110,"&gt;0")+COUNTIF('Data R7'!S110,"&gt;0")+COUNTIF('Data R7'!U110,"&gt;0")+COUNTIF('Data R7'!W110,"&gt;0")+COUNTIF('Data R7'!Y110,"&gt;0"))&gt;0,1,0))</f>
        <v/>
      </c>
      <c r="M6096" t="inlineStr">
        <is>
          <t>Data R</t>
        </is>
      </c>
    </row>
    <row r="6097">
      <c r="A6097" t="inlineStr">
        <is>
          <t>Regional 7</t>
        </is>
      </c>
      <c r="B6097">
        <f>IF('Data R7'!C111="","",'Data R7'!B111)</f>
        <v/>
      </c>
      <c r="C6097">
        <f>IF('Data R7'!C111="","",'Data R7'!C111)</f>
        <v/>
      </c>
      <c r="D6097">
        <f>IF('Data R7'!C111="","",'Data R7'!D111)</f>
        <v/>
      </c>
      <c r="E6097">
        <f>IF('Data R7'!C111="","",'Data R7'!E111)</f>
        <v/>
      </c>
      <c r="F6097">
        <f>IF('Data R7'!C111="","",'Data R7'!F111)</f>
        <v/>
      </c>
      <c r="G6097">
        <f>IF('Data R7'!C111="","",'Data R7'!AD111)</f>
        <v/>
      </c>
      <c r="H6097">
        <f>IF('Data R7'!C111="","",'Data R7'!AC111)</f>
        <v/>
      </c>
      <c r="I6097">
        <f>IF('Data R7'!C111="","",COUNTIF('Data R7'!J111,"&gt;0")+COUNTIF('Data R7'!L111,"&gt;0")+COUNTIF('Data R7'!N111,"&gt;0")+COUNTIF('Data R7'!P111,"&gt;0")+COUNTIF('Data R7'!R111,"&gt;0")+COUNTIF('Data R7'!T111,"&gt;0")+COUNTIF('Data R7'!V111,"&gt;0")+COUNTIF('Data R7'!X111,"&gt;0"))</f>
        <v/>
      </c>
      <c r="J6097">
        <f>IF('Data R7'!C111="","",IF((COUNTIF('Data R7'!K111,"&gt;0")+COUNTIF('Data R7'!M111,"&gt;0")+COUNTIF('Data R7'!O111,"&gt;0")+COUNTIF('Data R7'!Q111,"&gt;0")+COUNTIF('Data R7'!S111,"&gt;0")+COUNTIF('Data R7'!U111,"&gt;0")+COUNTIF('Data R7'!W111,"&gt;0")+COUNTIF('Data R7'!Y111,"&gt;0"))&gt;0,1,0))</f>
        <v/>
      </c>
      <c r="M6097" t="inlineStr">
        <is>
          <t>Data R</t>
        </is>
      </c>
    </row>
    <row r="6098">
      <c r="A6098" t="inlineStr">
        <is>
          <t>Regional 7</t>
        </is>
      </c>
      <c r="B6098">
        <f>IF('Data R7'!C112="","",'Data R7'!B112)</f>
        <v/>
      </c>
      <c r="C6098">
        <f>IF('Data R7'!C112="","",'Data R7'!C112)</f>
        <v/>
      </c>
      <c r="D6098">
        <f>IF('Data R7'!C112="","",'Data R7'!D112)</f>
        <v/>
      </c>
      <c r="E6098">
        <f>IF('Data R7'!C112="","",'Data R7'!E112)</f>
        <v/>
      </c>
      <c r="F6098">
        <f>IF('Data R7'!C112="","",'Data R7'!F112)</f>
        <v/>
      </c>
      <c r="G6098">
        <f>IF('Data R7'!C112="","",'Data R7'!AD112)</f>
        <v/>
      </c>
      <c r="H6098">
        <f>IF('Data R7'!C112="","",'Data R7'!AC112)</f>
        <v/>
      </c>
      <c r="I6098">
        <f>IF('Data R7'!C112="","",COUNTIF('Data R7'!J112,"&gt;0")+COUNTIF('Data R7'!L112,"&gt;0")+COUNTIF('Data R7'!N112,"&gt;0")+COUNTIF('Data R7'!P112,"&gt;0")+COUNTIF('Data R7'!R112,"&gt;0")+COUNTIF('Data R7'!T112,"&gt;0")+COUNTIF('Data R7'!V112,"&gt;0")+COUNTIF('Data R7'!X112,"&gt;0"))</f>
        <v/>
      </c>
      <c r="J6098">
        <f>IF('Data R7'!C112="","",IF((COUNTIF('Data R7'!K112,"&gt;0")+COUNTIF('Data R7'!M112,"&gt;0")+COUNTIF('Data R7'!O112,"&gt;0")+COUNTIF('Data R7'!Q112,"&gt;0")+COUNTIF('Data R7'!S112,"&gt;0")+COUNTIF('Data R7'!U112,"&gt;0")+COUNTIF('Data R7'!W112,"&gt;0")+COUNTIF('Data R7'!Y112,"&gt;0"))&gt;0,1,0))</f>
        <v/>
      </c>
      <c r="M6098" t="inlineStr">
        <is>
          <t>Data R</t>
        </is>
      </c>
    </row>
    <row r="6099">
      <c r="A6099" t="inlineStr">
        <is>
          <t>Regional 7</t>
        </is>
      </c>
      <c r="B6099">
        <f>IF('Data R7'!C113="","",'Data R7'!B113)</f>
        <v/>
      </c>
      <c r="C6099">
        <f>IF('Data R7'!C113="","",'Data R7'!C113)</f>
        <v/>
      </c>
      <c r="D6099">
        <f>IF('Data R7'!C113="","",'Data R7'!D113)</f>
        <v/>
      </c>
      <c r="E6099">
        <f>IF('Data R7'!C113="","",'Data R7'!E113)</f>
        <v/>
      </c>
      <c r="F6099">
        <f>IF('Data R7'!C113="","",'Data R7'!F113)</f>
        <v/>
      </c>
      <c r="G6099">
        <f>IF('Data R7'!C113="","",'Data R7'!AD113)</f>
        <v/>
      </c>
      <c r="H6099">
        <f>IF('Data R7'!C113="","",'Data R7'!AC113)</f>
        <v/>
      </c>
      <c r="I6099">
        <f>IF('Data R7'!C113="","",COUNTIF('Data R7'!J113,"&gt;0")+COUNTIF('Data R7'!L113,"&gt;0")+COUNTIF('Data R7'!N113,"&gt;0")+COUNTIF('Data R7'!P113,"&gt;0")+COUNTIF('Data R7'!R113,"&gt;0")+COUNTIF('Data R7'!T113,"&gt;0")+COUNTIF('Data R7'!V113,"&gt;0")+COUNTIF('Data R7'!X113,"&gt;0"))</f>
        <v/>
      </c>
      <c r="J6099">
        <f>IF('Data R7'!C113="","",IF((COUNTIF('Data R7'!K113,"&gt;0")+COUNTIF('Data R7'!M113,"&gt;0")+COUNTIF('Data R7'!O113,"&gt;0")+COUNTIF('Data R7'!Q113,"&gt;0")+COUNTIF('Data R7'!S113,"&gt;0")+COUNTIF('Data R7'!U113,"&gt;0")+COUNTIF('Data R7'!W113,"&gt;0")+COUNTIF('Data R7'!Y113,"&gt;0"))&gt;0,1,0))</f>
        <v/>
      </c>
      <c r="M6099" t="inlineStr">
        <is>
          <t>Data R</t>
        </is>
      </c>
    </row>
    <row r="6100">
      <c r="A6100" t="inlineStr">
        <is>
          <t>Regional 7</t>
        </is>
      </c>
      <c r="B6100">
        <f>IF('Data R7'!C114="","",'Data R7'!B114)</f>
        <v/>
      </c>
      <c r="C6100">
        <f>IF('Data R7'!C114="","",'Data R7'!C114)</f>
        <v/>
      </c>
      <c r="D6100">
        <f>IF('Data R7'!C114="","",'Data R7'!D114)</f>
        <v/>
      </c>
      <c r="E6100">
        <f>IF('Data R7'!C114="","",'Data R7'!E114)</f>
        <v/>
      </c>
      <c r="F6100">
        <f>IF('Data R7'!C114="","",'Data R7'!F114)</f>
        <v/>
      </c>
      <c r="G6100">
        <f>IF('Data R7'!C114="","",'Data R7'!AD114)</f>
        <v/>
      </c>
      <c r="H6100">
        <f>IF('Data R7'!C114="","",'Data R7'!AC114)</f>
        <v/>
      </c>
      <c r="I6100">
        <f>IF('Data R7'!C114="","",COUNTIF('Data R7'!J114,"&gt;0")+COUNTIF('Data R7'!L114,"&gt;0")+COUNTIF('Data R7'!N114,"&gt;0")+COUNTIF('Data R7'!P114,"&gt;0")+COUNTIF('Data R7'!R114,"&gt;0")+COUNTIF('Data R7'!T114,"&gt;0")+COUNTIF('Data R7'!V114,"&gt;0")+COUNTIF('Data R7'!X114,"&gt;0"))</f>
        <v/>
      </c>
      <c r="J6100">
        <f>IF('Data R7'!C114="","",IF((COUNTIF('Data R7'!K114,"&gt;0")+COUNTIF('Data R7'!M114,"&gt;0")+COUNTIF('Data R7'!O114,"&gt;0")+COUNTIF('Data R7'!Q114,"&gt;0")+COUNTIF('Data R7'!S114,"&gt;0")+COUNTIF('Data R7'!U114,"&gt;0")+COUNTIF('Data R7'!W114,"&gt;0")+COUNTIF('Data R7'!Y114,"&gt;0"))&gt;0,1,0))</f>
        <v/>
      </c>
      <c r="M6100" t="inlineStr">
        <is>
          <t>Data R</t>
        </is>
      </c>
    </row>
    <row r="6101">
      <c r="A6101" t="inlineStr">
        <is>
          <t>Regional 7</t>
        </is>
      </c>
      <c r="B6101">
        <f>IF('Data R7'!C115="","",'Data R7'!B115)</f>
        <v/>
      </c>
      <c r="C6101">
        <f>IF('Data R7'!C115="","",'Data R7'!C115)</f>
        <v/>
      </c>
      <c r="D6101">
        <f>IF('Data R7'!C115="","",'Data R7'!D115)</f>
        <v/>
      </c>
      <c r="E6101">
        <f>IF('Data R7'!C115="","",'Data R7'!E115)</f>
        <v/>
      </c>
      <c r="F6101">
        <f>IF('Data R7'!C115="","",'Data R7'!F115)</f>
        <v/>
      </c>
      <c r="G6101">
        <f>IF('Data R7'!C115="","",'Data R7'!AD115)</f>
        <v/>
      </c>
      <c r="H6101">
        <f>IF('Data R7'!C115="","",'Data R7'!AC115)</f>
        <v/>
      </c>
      <c r="I6101">
        <f>IF('Data R7'!C115="","",COUNTIF('Data R7'!J115,"&gt;0")+COUNTIF('Data R7'!L115,"&gt;0")+COUNTIF('Data R7'!N115,"&gt;0")+COUNTIF('Data R7'!P115,"&gt;0")+COUNTIF('Data R7'!R115,"&gt;0")+COUNTIF('Data R7'!T115,"&gt;0")+COUNTIF('Data R7'!V115,"&gt;0")+COUNTIF('Data R7'!X115,"&gt;0"))</f>
        <v/>
      </c>
      <c r="J6101">
        <f>IF('Data R7'!C115="","",IF((COUNTIF('Data R7'!K115,"&gt;0")+COUNTIF('Data R7'!M115,"&gt;0")+COUNTIF('Data R7'!O115,"&gt;0")+COUNTIF('Data R7'!Q115,"&gt;0")+COUNTIF('Data R7'!S115,"&gt;0")+COUNTIF('Data R7'!U115,"&gt;0")+COUNTIF('Data R7'!W115,"&gt;0")+COUNTIF('Data R7'!Y115,"&gt;0"))&gt;0,1,0))</f>
        <v/>
      </c>
      <c r="M6101" t="inlineStr">
        <is>
          <t>Data R</t>
        </is>
      </c>
    </row>
    <row r="6102">
      <c r="A6102" t="inlineStr">
        <is>
          <t>Regional 7</t>
        </is>
      </c>
      <c r="B6102">
        <f>IF('Data R7'!C116="","",'Data R7'!B116)</f>
        <v/>
      </c>
      <c r="C6102">
        <f>IF('Data R7'!C116="","",'Data R7'!C116)</f>
        <v/>
      </c>
      <c r="D6102">
        <f>IF('Data R7'!C116="","",'Data R7'!D116)</f>
        <v/>
      </c>
      <c r="E6102">
        <f>IF('Data R7'!C116="","",'Data R7'!E116)</f>
        <v/>
      </c>
      <c r="F6102">
        <f>IF('Data R7'!C116="","",'Data R7'!F116)</f>
        <v/>
      </c>
      <c r="G6102">
        <f>IF('Data R7'!C116="","",'Data R7'!AD116)</f>
        <v/>
      </c>
      <c r="H6102">
        <f>IF('Data R7'!C116="","",'Data R7'!AC116)</f>
        <v/>
      </c>
      <c r="I6102">
        <f>IF('Data R7'!C116="","",COUNTIF('Data R7'!J116,"&gt;0")+COUNTIF('Data R7'!L116,"&gt;0")+COUNTIF('Data R7'!N116,"&gt;0")+COUNTIF('Data R7'!P116,"&gt;0")+COUNTIF('Data R7'!R116,"&gt;0")+COUNTIF('Data R7'!T116,"&gt;0")+COUNTIF('Data R7'!V116,"&gt;0")+COUNTIF('Data R7'!X116,"&gt;0"))</f>
        <v/>
      </c>
      <c r="J6102">
        <f>IF('Data R7'!C116="","",IF((COUNTIF('Data R7'!K116,"&gt;0")+COUNTIF('Data R7'!M116,"&gt;0")+COUNTIF('Data R7'!O116,"&gt;0")+COUNTIF('Data R7'!Q116,"&gt;0")+COUNTIF('Data R7'!S116,"&gt;0")+COUNTIF('Data R7'!U116,"&gt;0")+COUNTIF('Data R7'!W116,"&gt;0")+COUNTIF('Data R7'!Y116,"&gt;0"))&gt;0,1,0))</f>
        <v/>
      </c>
      <c r="M6102" t="inlineStr">
        <is>
          <t>Data R</t>
        </is>
      </c>
    </row>
    <row r="6103">
      <c r="A6103" t="inlineStr">
        <is>
          <t>Regional 7</t>
        </is>
      </c>
      <c r="B6103">
        <f>IF('Data R7'!C117="","",'Data R7'!B117)</f>
        <v/>
      </c>
      <c r="C6103">
        <f>IF('Data R7'!C117="","",'Data R7'!C117)</f>
        <v/>
      </c>
      <c r="D6103">
        <f>IF('Data R7'!C117="","",'Data R7'!D117)</f>
        <v/>
      </c>
      <c r="E6103">
        <f>IF('Data R7'!C117="","",'Data R7'!E117)</f>
        <v/>
      </c>
      <c r="F6103">
        <f>IF('Data R7'!C117="","",'Data R7'!F117)</f>
        <v/>
      </c>
      <c r="G6103">
        <f>IF('Data R7'!C117="","",'Data R7'!AD117)</f>
        <v/>
      </c>
      <c r="H6103">
        <f>IF('Data R7'!C117="","",'Data R7'!AC117)</f>
        <v/>
      </c>
      <c r="I6103">
        <f>IF('Data R7'!C117="","",COUNTIF('Data R7'!J117,"&gt;0")+COUNTIF('Data R7'!L117,"&gt;0")+COUNTIF('Data R7'!N117,"&gt;0")+COUNTIF('Data R7'!P117,"&gt;0")+COUNTIF('Data R7'!R117,"&gt;0")+COUNTIF('Data R7'!T117,"&gt;0")+COUNTIF('Data R7'!V117,"&gt;0")+COUNTIF('Data R7'!X117,"&gt;0"))</f>
        <v/>
      </c>
      <c r="J6103">
        <f>IF('Data R7'!C117="","",IF((COUNTIF('Data R7'!K117,"&gt;0")+COUNTIF('Data R7'!M117,"&gt;0")+COUNTIF('Data R7'!O117,"&gt;0")+COUNTIF('Data R7'!Q117,"&gt;0")+COUNTIF('Data R7'!S117,"&gt;0")+COUNTIF('Data R7'!U117,"&gt;0")+COUNTIF('Data R7'!W117,"&gt;0")+COUNTIF('Data R7'!Y117,"&gt;0"))&gt;0,1,0))</f>
        <v/>
      </c>
      <c r="M6103" t="inlineStr">
        <is>
          <t>Data R</t>
        </is>
      </c>
    </row>
    <row r="6104">
      <c r="A6104" t="inlineStr">
        <is>
          <t>Regional 7</t>
        </is>
      </c>
      <c r="B6104">
        <f>IF('Data R7'!C118="","",'Data R7'!B118)</f>
        <v/>
      </c>
      <c r="C6104">
        <f>IF('Data R7'!C118="","",'Data R7'!C118)</f>
        <v/>
      </c>
      <c r="D6104">
        <f>IF('Data R7'!C118="","",'Data R7'!D118)</f>
        <v/>
      </c>
      <c r="E6104">
        <f>IF('Data R7'!C118="","",'Data R7'!E118)</f>
        <v/>
      </c>
      <c r="F6104">
        <f>IF('Data R7'!C118="","",'Data R7'!F118)</f>
        <v/>
      </c>
      <c r="G6104">
        <f>IF('Data R7'!C118="","",'Data R7'!AD118)</f>
        <v/>
      </c>
      <c r="H6104">
        <f>IF('Data R7'!C118="","",'Data R7'!AC118)</f>
        <v/>
      </c>
      <c r="I6104">
        <f>IF('Data R7'!C118="","",COUNTIF('Data R7'!J118,"&gt;0")+COUNTIF('Data R7'!L118,"&gt;0")+COUNTIF('Data R7'!N118,"&gt;0")+COUNTIF('Data R7'!P118,"&gt;0")+COUNTIF('Data R7'!R118,"&gt;0")+COUNTIF('Data R7'!T118,"&gt;0")+COUNTIF('Data R7'!V118,"&gt;0")+COUNTIF('Data R7'!X118,"&gt;0"))</f>
        <v/>
      </c>
      <c r="J6104">
        <f>IF('Data R7'!C118="","",IF((COUNTIF('Data R7'!K118,"&gt;0")+COUNTIF('Data R7'!M118,"&gt;0")+COUNTIF('Data R7'!O118,"&gt;0")+COUNTIF('Data R7'!Q118,"&gt;0")+COUNTIF('Data R7'!S118,"&gt;0")+COUNTIF('Data R7'!U118,"&gt;0")+COUNTIF('Data R7'!W118,"&gt;0")+COUNTIF('Data R7'!Y118,"&gt;0"))&gt;0,1,0))</f>
        <v/>
      </c>
      <c r="M6104" t="inlineStr">
        <is>
          <t>Data R</t>
        </is>
      </c>
    </row>
    <row r="6105">
      <c r="A6105" t="inlineStr">
        <is>
          <t>Regional 7</t>
        </is>
      </c>
      <c r="B6105">
        <f>IF('Data R7'!C119="","",'Data R7'!B119)</f>
        <v/>
      </c>
      <c r="C6105">
        <f>IF('Data R7'!C119="","",'Data R7'!C119)</f>
        <v/>
      </c>
      <c r="D6105">
        <f>IF('Data R7'!C119="","",'Data R7'!D119)</f>
        <v/>
      </c>
      <c r="E6105">
        <f>IF('Data R7'!C119="","",'Data R7'!E119)</f>
        <v/>
      </c>
      <c r="F6105">
        <f>IF('Data R7'!C119="","",'Data R7'!F119)</f>
        <v/>
      </c>
      <c r="G6105">
        <f>IF('Data R7'!C119="","",'Data R7'!AD119)</f>
        <v/>
      </c>
      <c r="H6105">
        <f>IF('Data R7'!C119="","",'Data R7'!AC119)</f>
        <v/>
      </c>
      <c r="I6105">
        <f>IF('Data R7'!C119="","",COUNTIF('Data R7'!J119,"&gt;0")+COUNTIF('Data R7'!L119,"&gt;0")+COUNTIF('Data R7'!N119,"&gt;0")+COUNTIF('Data R7'!P119,"&gt;0")+COUNTIF('Data R7'!R119,"&gt;0")+COUNTIF('Data R7'!T119,"&gt;0")+COUNTIF('Data R7'!V119,"&gt;0")+COUNTIF('Data R7'!X119,"&gt;0"))</f>
        <v/>
      </c>
      <c r="J6105">
        <f>IF('Data R7'!C119="","",IF((COUNTIF('Data R7'!K119,"&gt;0")+COUNTIF('Data R7'!M119,"&gt;0")+COUNTIF('Data R7'!O119,"&gt;0")+COUNTIF('Data R7'!Q119,"&gt;0")+COUNTIF('Data R7'!S119,"&gt;0")+COUNTIF('Data R7'!U119,"&gt;0")+COUNTIF('Data R7'!W119,"&gt;0")+COUNTIF('Data R7'!Y119,"&gt;0"))&gt;0,1,0))</f>
        <v/>
      </c>
      <c r="M6105" t="inlineStr">
        <is>
          <t>Data R</t>
        </is>
      </c>
    </row>
    <row r="6106">
      <c r="A6106" t="inlineStr">
        <is>
          <t>Regional 7</t>
        </is>
      </c>
      <c r="B6106">
        <f>IF('Data R7'!C120="","",'Data R7'!B120)</f>
        <v/>
      </c>
      <c r="C6106">
        <f>IF('Data R7'!C120="","",'Data R7'!C120)</f>
        <v/>
      </c>
      <c r="D6106">
        <f>IF('Data R7'!C120="","",'Data R7'!D120)</f>
        <v/>
      </c>
      <c r="E6106">
        <f>IF('Data R7'!C120="","",'Data R7'!E120)</f>
        <v/>
      </c>
      <c r="F6106">
        <f>IF('Data R7'!C120="","",'Data R7'!F120)</f>
        <v/>
      </c>
      <c r="G6106">
        <f>IF('Data R7'!C120="","",'Data R7'!AD120)</f>
        <v/>
      </c>
      <c r="H6106">
        <f>IF('Data R7'!C120="","",'Data R7'!AC120)</f>
        <v/>
      </c>
      <c r="I6106">
        <f>IF('Data R7'!C120="","",COUNTIF('Data R7'!J120,"&gt;0")+COUNTIF('Data R7'!L120,"&gt;0")+COUNTIF('Data R7'!N120,"&gt;0")+COUNTIF('Data R7'!P120,"&gt;0")+COUNTIF('Data R7'!R120,"&gt;0")+COUNTIF('Data R7'!T120,"&gt;0")+COUNTIF('Data R7'!V120,"&gt;0")+COUNTIF('Data R7'!X120,"&gt;0"))</f>
        <v/>
      </c>
      <c r="J6106">
        <f>IF('Data R7'!C120="","",IF((COUNTIF('Data R7'!K120,"&gt;0")+COUNTIF('Data R7'!M120,"&gt;0")+COUNTIF('Data R7'!O120,"&gt;0")+COUNTIF('Data R7'!Q120,"&gt;0")+COUNTIF('Data R7'!S120,"&gt;0")+COUNTIF('Data R7'!U120,"&gt;0")+COUNTIF('Data R7'!W120,"&gt;0")+COUNTIF('Data R7'!Y120,"&gt;0"))&gt;0,1,0))</f>
        <v/>
      </c>
      <c r="M6106" t="inlineStr">
        <is>
          <t>Data R</t>
        </is>
      </c>
    </row>
    <row r="6107">
      <c r="A6107" t="inlineStr">
        <is>
          <t>Regional 7</t>
        </is>
      </c>
      <c r="B6107">
        <f>IF('Data R7'!C121="","",'Data R7'!B121)</f>
        <v/>
      </c>
      <c r="C6107">
        <f>IF('Data R7'!C121="","",'Data R7'!C121)</f>
        <v/>
      </c>
      <c r="D6107">
        <f>IF('Data R7'!C121="","",'Data R7'!D121)</f>
        <v/>
      </c>
      <c r="E6107">
        <f>IF('Data R7'!C121="","",'Data R7'!E121)</f>
        <v/>
      </c>
      <c r="F6107">
        <f>IF('Data R7'!C121="","",'Data R7'!F121)</f>
        <v/>
      </c>
      <c r="G6107">
        <f>IF('Data R7'!C121="","",'Data R7'!AD121)</f>
        <v/>
      </c>
      <c r="H6107">
        <f>IF('Data R7'!C121="","",'Data R7'!AC121)</f>
        <v/>
      </c>
      <c r="I6107">
        <f>IF('Data R7'!C121="","",COUNTIF('Data R7'!J121,"&gt;0")+COUNTIF('Data R7'!L121,"&gt;0")+COUNTIF('Data R7'!N121,"&gt;0")+COUNTIF('Data R7'!P121,"&gt;0")+COUNTIF('Data R7'!R121,"&gt;0")+COUNTIF('Data R7'!T121,"&gt;0")+COUNTIF('Data R7'!V121,"&gt;0")+COUNTIF('Data R7'!X121,"&gt;0"))</f>
        <v/>
      </c>
      <c r="J6107">
        <f>IF('Data R7'!C121="","",IF((COUNTIF('Data R7'!K121,"&gt;0")+COUNTIF('Data R7'!M121,"&gt;0")+COUNTIF('Data R7'!O121,"&gt;0")+COUNTIF('Data R7'!Q121,"&gt;0")+COUNTIF('Data R7'!S121,"&gt;0")+COUNTIF('Data R7'!U121,"&gt;0")+COUNTIF('Data R7'!W121,"&gt;0")+COUNTIF('Data R7'!Y121,"&gt;0"))&gt;0,1,0))</f>
        <v/>
      </c>
      <c r="M6107" t="inlineStr">
        <is>
          <t>Data R</t>
        </is>
      </c>
    </row>
    <row r="6108">
      <c r="A6108" t="inlineStr">
        <is>
          <t>Regional 7</t>
        </is>
      </c>
      <c r="B6108">
        <f>IF('Data R7'!C122="","",'Data R7'!B122)</f>
        <v/>
      </c>
      <c r="C6108">
        <f>IF('Data R7'!C122="","",'Data R7'!C122)</f>
        <v/>
      </c>
      <c r="D6108">
        <f>IF('Data R7'!C122="","",'Data R7'!D122)</f>
        <v/>
      </c>
      <c r="E6108">
        <f>IF('Data R7'!C122="","",'Data R7'!E122)</f>
        <v/>
      </c>
      <c r="F6108">
        <f>IF('Data R7'!C122="","",'Data R7'!F122)</f>
        <v/>
      </c>
      <c r="G6108">
        <f>IF('Data R7'!C122="","",'Data R7'!AD122)</f>
        <v/>
      </c>
      <c r="H6108">
        <f>IF('Data R7'!C122="","",'Data R7'!AC122)</f>
        <v/>
      </c>
      <c r="I6108">
        <f>IF('Data R7'!C122="","",COUNTIF('Data R7'!J122,"&gt;0")+COUNTIF('Data R7'!L122,"&gt;0")+COUNTIF('Data R7'!N122,"&gt;0")+COUNTIF('Data R7'!P122,"&gt;0")+COUNTIF('Data R7'!R122,"&gt;0")+COUNTIF('Data R7'!T122,"&gt;0")+COUNTIF('Data R7'!V122,"&gt;0")+COUNTIF('Data R7'!X122,"&gt;0"))</f>
        <v/>
      </c>
      <c r="J6108">
        <f>IF('Data R7'!C122="","",IF((COUNTIF('Data R7'!K122,"&gt;0")+COUNTIF('Data R7'!M122,"&gt;0")+COUNTIF('Data R7'!O122,"&gt;0")+COUNTIF('Data R7'!Q122,"&gt;0")+COUNTIF('Data R7'!S122,"&gt;0")+COUNTIF('Data R7'!U122,"&gt;0")+COUNTIF('Data R7'!W122,"&gt;0")+COUNTIF('Data R7'!Y122,"&gt;0"))&gt;0,1,0))</f>
        <v/>
      </c>
      <c r="M6108" t="inlineStr">
        <is>
          <t>Data R</t>
        </is>
      </c>
    </row>
    <row r="6109">
      <c r="A6109" t="inlineStr">
        <is>
          <t>Regional 7</t>
        </is>
      </c>
      <c r="B6109">
        <f>IF('Data R7'!C123="","",'Data R7'!B123)</f>
        <v/>
      </c>
      <c r="C6109">
        <f>IF('Data R7'!C123="","",'Data R7'!C123)</f>
        <v/>
      </c>
      <c r="D6109">
        <f>IF('Data R7'!C123="","",'Data R7'!D123)</f>
        <v/>
      </c>
      <c r="E6109">
        <f>IF('Data R7'!C123="","",'Data R7'!E123)</f>
        <v/>
      </c>
      <c r="F6109">
        <f>IF('Data R7'!C123="","",'Data R7'!F123)</f>
        <v/>
      </c>
      <c r="G6109">
        <f>IF('Data R7'!C123="","",'Data R7'!AD123)</f>
        <v/>
      </c>
      <c r="H6109">
        <f>IF('Data R7'!C123="","",'Data R7'!AC123)</f>
        <v/>
      </c>
      <c r="I6109">
        <f>IF('Data R7'!C123="","",COUNTIF('Data R7'!J123,"&gt;0")+COUNTIF('Data R7'!L123,"&gt;0")+COUNTIF('Data R7'!N123,"&gt;0")+COUNTIF('Data R7'!P123,"&gt;0")+COUNTIF('Data R7'!R123,"&gt;0")+COUNTIF('Data R7'!T123,"&gt;0")+COUNTIF('Data R7'!V123,"&gt;0")+COUNTIF('Data R7'!X123,"&gt;0"))</f>
        <v/>
      </c>
      <c r="J6109">
        <f>IF('Data R7'!C123="","",IF((COUNTIF('Data R7'!K123,"&gt;0")+COUNTIF('Data R7'!M123,"&gt;0")+COUNTIF('Data R7'!O123,"&gt;0")+COUNTIF('Data R7'!Q123,"&gt;0")+COUNTIF('Data R7'!S123,"&gt;0")+COUNTIF('Data R7'!U123,"&gt;0")+COUNTIF('Data R7'!W123,"&gt;0")+COUNTIF('Data R7'!Y123,"&gt;0"))&gt;0,1,0))</f>
        <v/>
      </c>
      <c r="M6109" t="inlineStr">
        <is>
          <t>Data R</t>
        </is>
      </c>
    </row>
    <row r="6110">
      <c r="A6110" t="inlineStr">
        <is>
          <t>Regional 7</t>
        </is>
      </c>
      <c r="B6110">
        <f>IF('Data R7'!C124="","",'Data R7'!B124)</f>
        <v/>
      </c>
      <c r="C6110">
        <f>IF('Data R7'!C124="","",'Data R7'!C124)</f>
        <v/>
      </c>
      <c r="D6110">
        <f>IF('Data R7'!C124="","",'Data R7'!D124)</f>
        <v/>
      </c>
      <c r="E6110">
        <f>IF('Data R7'!C124="","",'Data R7'!E124)</f>
        <v/>
      </c>
      <c r="F6110">
        <f>IF('Data R7'!C124="","",'Data R7'!F124)</f>
        <v/>
      </c>
      <c r="G6110">
        <f>IF('Data R7'!C124="","",'Data R7'!AD124)</f>
        <v/>
      </c>
      <c r="H6110">
        <f>IF('Data R7'!C124="","",'Data R7'!AC124)</f>
        <v/>
      </c>
      <c r="I6110">
        <f>IF('Data R7'!C124="","",COUNTIF('Data R7'!J124,"&gt;0")+COUNTIF('Data R7'!L124,"&gt;0")+COUNTIF('Data R7'!N124,"&gt;0")+COUNTIF('Data R7'!P124,"&gt;0")+COUNTIF('Data R7'!R124,"&gt;0")+COUNTIF('Data R7'!T124,"&gt;0")+COUNTIF('Data R7'!V124,"&gt;0")+COUNTIF('Data R7'!X124,"&gt;0"))</f>
        <v/>
      </c>
      <c r="J6110">
        <f>IF('Data R7'!C124="","",IF((COUNTIF('Data R7'!K124,"&gt;0")+COUNTIF('Data R7'!M124,"&gt;0")+COUNTIF('Data R7'!O124,"&gt;0")+COUNTIF('Data R7'!Q124,"&gt;0")+COUNTIF('Data R7'!S124,"&gt;0")+COUNTIF('Data R7'!U124,"&gt;0")+COUNTIF('Data R7'!W124,"&gt;0")+COUNTIF('Data R7'!Y124,"&gt;0"))&gt;0,1,0))</f>
        <v/>
      </c>
      <c r="M6110" t="inlineStr">
        <is>
          <t>Data R</t>
        </is>
      </c>
    </row>
    <row r="6111">
      <c r="A6111" t="inlineStr">
        <is>
          <t>Regional 7</t>
        </is>
      </c>
      <c r="B6111">
        <f>IF('Data R7'!C125="","",'Data R7'!B125)</f>
        <v/>
      </c>
      <c r="C6111">
        <f>IF('Data R7'!C125="","",'Data R7'!C125)</f>
        <v/>
      </c>
      <c r="D6111">
        <f>IF('Data R7'!C125="","",'Data R7'!D125)</f>
        <v/>
      </c>
      <c r="E6111">
        <f>IF('Data R7'!C125="","",'Data R7'!E125)</f>
        <v/>
      </c>
      <c r="F6111">
        <f>IF('Data R7'!C125="","",'Data R7'!F125)</f>
        <v/>
      </c>
      <c r="G6111">
        <f>IF('Data R7'!C125="","",'Data R7'!AD125)</f>
        <v/>
      </c>
      <c r="H6111">
        <f>IF('Data R7'!C125="","",'Data R7'!AC125)</f>
        <v/>
      </c>
      <c r="I6111">
        <f>IF('Data R7'!C125="","",COUNTIF('Data R7'!J125,"&gt;0")+COUNTIF('Data R7'!L125,"&gt;0")+COUNTIF('Data R7'!N125,"&gt;0")+COUNTIF('Data R7'!P125,"&gt;0")+COUNTIF('Data R7'!R125,"&gt;0")+COUNTIF('Data R7'!T125,"&gt;0")+COUNTIF('Data R7'!V125,"&gt;0")+COUNTIF('Data R7'!X125,"&gt;0"))</f>
        <v/>
      </c>
      <c r="J6111">
        <f>IF('Data R7'!C125="","",IF((COUNTIF('Data R7'!K125,"&gt;0")+COUNTIF('Data R7'!M125,"&gt;0")+COUNTIF('Data R7'!O125,"&gt;0")+COUNTIF('Data R7'!Q125,"&gt;0")+COUNTIF('Data R7'!S125,"&gt;0")+COUNTIF('Data R7'!U125,"&gt;0")+COUNTIF('Data R7'!W125,"&gt;0")+COUNTIF('Data R7'!Y125,"&gt;0"))&gt;0,1,0))</f>
        <v/>
      </c>
      <c r="M6111" t="inlineStr">
        <is>
          <t>Data R</t>
        </is>
      </c>
    </row>
    <row r="6112">
      <c r="A6112" t="inlineStr">
        <is>
          <t>Regional 7</t>
        </is>
      </c>
      <c r="B6112">
        <f>IF('Data R7'!C126="","",'Data R7'!B126)</f>
        <v/>
      </c>
      <c r="C6112">
        <f>IF('Data R7'!C126="","",'Data R7'!C126)</f>
        <v/>
      </c>
      <c r="D6112">
        <f>IF('Data R7'!C126="","",'Data R7'!D126)</f>
        <v/>
      </c>
      <c r="E6112">
        <f>IF('Data R7'!C126="","",'Data R7'!E126)</f>
        <v/>
      </c>
      <c r="F6112">
        <f>IF('Data R7'!C126="","",'Data R7'!F126)</f>
        <v/>
      </c>
      <c r="G6112">
        <f>IF('Data R7'!C126="","",'Data R7'!AD126)</f>
        <v/>
      </c>
      <c r="H6112">
        <f>IF('Data R7'!C126="","",'Data R7'!AC126)</f>
        <v/>
      </c>
      <c r="I6112">
        <f>IF('Data R7'!C126="","",COUNTIF('Data R7'!J126,"&gt;0")+COUNTIF('Data R7'!L126,"&gt;0")+COUNTIF('Data R7'!N126,"&gt;0")+COUNTIF('Data R7'!P126,"&gt;0")+COUNTIF('Data R7'!R126,"&gt;0")+COUNTIF('Data R7'!T126,"&gt;0")+COUNTIF('Data R7'!V126,"&gt;0")+COUNTIF('Data R7'!X126,"&gt;0"))</f>
        <v/>
      </c>
      <c r="J6112">
        <f>IF('Data R7'!C126="","",IF((COUNTIF('Data R7'!K126,"&gt;0")+COUNTIF('Data R7'!M126,"&gt;0")+COUNTIF('Data R7'!O126,"&gt;0")+COUNTIF('Data R7'!Q126,"&gt;0")+COUNTIF('Data R7'!S126,"&gt;0")+COUNTIF('Data R7'!U126,"&gt;0")+COUNTIF('Data R7'!W126,"&gt;0")+COUNTIF('Data R7'!Y126,"&gt;0"))&gt;0,1,0))</f>
        <v/>
      </c>
      <c r="M6112" t="inlineStr">
        <is>
          <t>Data R</t>
        </is>
      </c>
    </row>
    <row r="6113">
      <c r="A6113" t="inlineStr">
        <is>
          <t>Regional 7</t>
        </is>
      </c>
      <c r="B6113">
        <f>IF('Data R7'!C127="","",'Data R7'!B127)</f>
        <v/>
      </c>
      <c r="C6113">
        <f>IF('Data R7'!C127="","",'Data R7'!C127)</f>
        <v/>
      </c>
      <c r="D6113">
        <f>IF('Data R7'!C127="","",'Data R7'!D127)</f>
        <v/>
      </c>
      <c r="E6113">
        <f>IF('Data R7'!C127="","",'Data R7'!E127)</f>
        <v/>
      </c>
      <c r="F6113">
        <f>IF('Data R7'!C127="","",'Data R7'!F127)</f>
        <v/>
      </c>
      <c r="G6113">
        <f>IF('Data R7'!C127="","",'Data R7'!AD127)</f>
        <v/>
      </c>
      <c r="H6113">
        <f>IF('Data R7'!C127="","",'Data R7'!AC127)</f>
        <v/>
      </c>
      <c r="I6113">
        <f>IF('Data R7'!C127="","",COUNTIF('Data R7'!J127,"&gt;0")+COUNTIF('Data R7'!L127,"&gt;0")+COUNTIF('Data R7'!N127,"&gt;0")+COUNTIF('Data R7'!P127,"&gt;0")+COUNTIF('Data R7'!R127,"&gt;0")+COUNTIF('Data R7'!T127,"&gt;0")+COUNTIF('Data R7'!V127,"&gt;0")+COUNTIF('Data R7'!X127,"&gt;0"))</f>
        <v/>
      </c>
      <c r="J6113">
        <f>IF('Data R7'!C127="","",IF((COUNTIF('Data R7'!K127,"&gt;0")+COUNTIF('Data R7'!M127,"&gt;0")+COUNTIF('Data R7'!O127,"&gt;0")+COUNTIF('Data R7'!Q127,"&gt;0")+COUNTIF('Data R7'!S127,"&gt;0")+COUNTIF('Data R7'!U127,"&gt;0")+COUNTIF('Data R7'!W127,"&gt;0")+COUNTIF('Data R7'!Y127,"&gt;0"))&gt;0,1,0))</f>
        <v/>
      </c>
      <c r="M6113" t="inlineStr">
        <is>
          <t>Data R</t>
        </is>
      </c>
    </row>
    <row r="6114">
      <c r="A6114" t="inlineStr">
        <is>
          <t>Regional 7</t>
        </is>
      </c>
      <c r="B6114">
        <f>IF('Data R7'!C128="","",'Data R7'!B128)</f>
        <v/>
      </c>
      <c r="C6114">
        <f>IF('Data R7'!C128="","",'Data R7'!C128)</f>
        <v/>
      </c>
      <c r="D6114">
        <f>IF('Data R7'!C128="","",'Data R7'!D128)</f>
        <v/>
      </c>
      <c r="E6114">
        <f>IF('Data R7'!C128="","",'Data R7'!E128)</f>
        <v/>
      </c>
      <c r="F6114">
        <f>IF('Data R7'!C128="","",'Data R7'!F128)</f>
        <v/>
      </c>
      <c r="G6114">
        <f>IF('Data R7'!C128="","",'Data R7'!AD128)</f>
        <v/>
      </c>
      <c r="H6114">
        <f>IF('Data R7'!C128="","",'Data R7'!AC128)</f>
        <v/>
      </c>
      <c r="I6114">
        <f>IF('Data R7'!C128="","",COUNTIF('Data R7'!J128,"&gt;0")+COUNTIF('Data R7'!L128,"&gt;0")+COUNTIF('Data R7'!N128,"&gt;0")+COUNTIF('Data R7'!P128,"&gt;0")+COUNTIF('Data R7'!R128,"&gt;0")+COUNTIF('Data R7'!T128,"&gt;0")+COUNTIF('Data R7'!V128,"&gt;0")+COUNTIF('Data R7'!X128,"&gt;0"))</f>
        <v/>
      </c>
      <c r="J6114">
        <f>IF('Data R7'!C128="","",IF((COUNTIF('Data R7'!K128,"&gt;0")+COUNTIF('Data R7'!M128,"&gt;0")+COUNTIF('Data R7'!O128,"&gt;0")+COUNTIF('Data R7'!Q128,"&gt;0")+COUNTIF('Data R7'!S128,"&gt;0")+COUNTIF('Data R7'!U128,"&gt;0")+COUNTIF('Data R7'!W128,"&gt;0")+COUNTIF('Data R7'!Y128,"&gt;0"))&gt;0,1,0))</f>
        <v/>
      </c>
      <c r="M6114" t="inlineStr">
        <is>
          <t>Data R</t>
        </is>
      </c>
    </row>
    <row r="6115">
      <c r="A6115" t="inlineStr">
        <is>
          <t>Regional 7</t>
        </is>
      </c>
      <c r="B6115">
        <f>IF('Data R7'!C129="","",'Data R7'!B129)</f>
        <v/>
      </c>
      <c r="C6115">
        <f>IF('Data R7'!C129="","",'Data R7'!C129)</f>
        <v/>
      </c>
      <c r="D6115">
        <f>IF('Data R7'!C129="","",'Data R7'!D129)</f>
        <v/>
      </c>
      <c r="E6115">
        <f>IF('Data R7'!C129="","",'Data R7'!E129)</f>
        <v/>
      </c>
      <c r="F6115">
        <f>IF('Data R7'!C129="","",'Data R7'!F129)</f>
        <v/>
      </c>
      <c r="G6115">
        <f>IF('Data R7'!C129="","",'Data R7'!AD129)</f>
        <v/>
      </c>
      <c r="H6115">
        <f>IF('Data R7'!C129="","",'Data R7'!AC129)</f>
        <v/>
      </c>
      <c r="I6115">
        <f>IF('Data R7'!C129="","",COUNTIF('Data R7'!J129,"&gt;0")+COUNTIF('Data R7'!L129,"&gt;0")+COUNTIF('Data R7'!N129,"&gt;0")+COUNTIF('Data R7'!P129,"&gt;0")+COUNTIF('Data R7'!R129,"&gt;0")+COUNTIF('Data R7'!T129,"&gt;0")+COUNTIF('Data R7'!V129,"&gt;0")+COUNTIF('Data R7'!X129,"&gt;0"))</f>
        <v/>
      </c>
      <c r="J6115">
        <f>IF('Data R7'!C129="","",IF((COUNTIF('Data R7'!K129,"&gt;0")+COUNTIF('Data R7'!M129,"&gt;0")+COUNTIF('Data R7'!O129,"&gt;0")+COUNTIF('Data R7'!Q129,"&gt;0")+COUNTIF('Data R7'!S129,"&gt;0")+COUNTIF('Data R7'!U129,"&gt;0")+COUNTIF('Data R7'!W129,"&gt;0")+COUNTIF('Data R7'!Y129,"&gt;0"))&gt;0,1,0))</f>
        <v/>
      </c>
      <c r="M6115" t="inlineStr">
        <is>
          <t>Data R</t>
        </is>
      </c>
    </row>
    <row r="6116">
      <c r="A6116" t="inlineStr">
        <is>
          <t>Regional 7</t>
        </is>
      </c>
      <c r="B6116">
        <f>IF('Data R7'!C130="","",'Data R7'!B130)</f>
        <v/>
      </c>
      <c r="C6116">
        <f>IF('Data R7'!C130="","",'Data R7'!C130)</f>
        <v/>
      </c>
      <c r="D6116">
        <f>IF('Data R7'!C130="","",'Data R7'!D130)</f>
        <v/>
      </c>
      <c r="E6116">
        <f>IF('Data R7'!C130="","",'Data R7'!E130)</f>
        <v/>
      </c>
      <c r="F6116">
        <f>IF('Data R7'!C130="","",'Data R7'!F130)</f>
        <v/>
      </c>
      <c r="G6116">
        <f>IF('Data R7'!C130="","",'Data R7'!AD130)</f>
        <v/>
      </c>
      <c r="H6116">
        <f>IF('Data R7'!C130="","",'Data R7'!AC130)</f>
        <v/>
      </c>
      <c r="I6116">
        <f>IF('Data R7'!C130="","",COUNTIF('Data R7'!J130,"&gt;0")+COUNTIF('Data R7'!L130,"&gt;0")+COUNTIF('Data R7'!N130,"&gt;0")+COUNTIF('Data R7'!P130,"&gt;0")+COUNTIF('Data R7'!R130,"&gt;0")+COUNTIF('Data R7'!T130,"&gt;0")+COUNTIF('Data R7'!V130,"&gt;0")+COUNTIF('Data R7'!X130,"&gt;0"))</f>
        <v/>
      </c>
      <c r="J6116">
        <f>IF('Data R7'!C130="","",IF((COUNTIF('Data R7'!K130,"&gt;0")+COUNTIF('Data R7'!M130,"&gt;0")+COUNTIF('Data R7'!O130,"&gt;0")+COUNTIF('Data R7'!Q130,"&gt;0")+COUNTIF('Data R7'!S130,"&gt;0")+COUNTIF('Data R7'!U130,"&gt;0")+COUNTIF('Data R7'!W130,"&gt;0")+COUNTIF('Data R7'!Y130,"&gt;0"))&gt;0,1,0))</f>
        <v/>
      </c>
      <c r="M6116" t="inlineStr">
        <is>
          <t>Data R</t>
        </is>
      </c>
    </row>
    <row r="6117">
      <c r="A6117" t="inlineStr">
        <is>
          <t>Regional 7</t>
        </is>
      </c>
      <c r="B6117">
        <f>IF('Data R7'!C131="","",'Data R7'!B131)</f>
        <v/>
      </c>
      <c r="C6117">
        <f>IF('Data R7'!C131="","",'Data R7'!C131)</f>
        <v/>
      </c>
      <c r="D6117">
        <f>IF('Data R7'!C131="","",'Data R7'!D131)</f>
        <v/>
      </c>
      <c r="E6117">
        <f>IF('Data R7'!C131="","",'Data R7'!E131)</f>
        <v/>
      </c>
      <c r="F6117">
        <f>IF('Data R7'!C131="","",'Data R7'!F131)</f>
        <v/>
      </c>
      <c r="G6117">
        <f>IF('Data R7'!C131="","",'Data R7'!AD131)</f>
        <v/>
      </c>
      <c r="H6117">
        <f>IF('Data R7'!C131="","",'Data R7'!AC131)</f>
        <v/>
      </c>
      <c r="I6117">
        <f>IF('Data R7'!C131="","",COUNTIF('Data R7'!J131,"&gt;0")+COUNTIF('Data R7'!L131,"&gt;0")+COUNTIF('Data R7'!N131,"&gt;0")+COUNTIF('Data R7'!P131,"&gt;0")+COUNTIF('Data R7'!R131,"&gt;0")+COUNTIF('Data R7'!T131,"&gt;0")+COUNTIF('Data R7'!V131,"&gt;0")+COUNTIF('Data R7'!X131,"&gt;0"))</f>
        <v/>
      </c>
      <c r="J6117">
        <f>IF('Data R7'!C131="","",IF((COUNTIF('Data R7'!K131,"&gt;0")+COUNTIF('Data R7'!M131,"&gt;0")+COUNTIF('Data R7'!O131,"&gt;0")+COUNTIF('Data R7'!Q131,"&gt;0")+COUNTIF('Data R7'!S131,"&gt;0")+COUNTIF('Data R7'!U131,"&gt;0")+COUNTIF('Data R7'!W131,"&gt;0")+COUNTIF('Data R7'!Y131,"&gt;0"))&gt;0,1,0))</f>
        <v/>
      </c>
      <c r="M6117" t="inlineStr">
        <is>
          <t>Data R</t>
        </is>
      </c>
    </row>
    <row r="6118">
      <c r="A6118" t="inlineStr">
        <is>
          <t>Regional 7</t>
        </is>
      </c>
      <c r="B6118">
        <f>IF('Data R7'!C132="","",'Data R7'!B132)</f>
        <v/>
      </c>
      <c r="C6118">
        <f>IF('Data R7'!C132="","",'Data R7'!C132)</f>
        <v/>
      </c>
      <c r="D6118">
        <f>IF('Data R7'!C132="","",'Data R7'!D132)</f>
        <v/>
      </c>
      <c r="E6118">
        <f>IF('Data R7'!C132="","",'Data R7'!E132)</f>
        <v/>
      </c>
      <c r="F6118">
        <f>IF('Data R7'!C132="","",'Data R7'!F132)</f>
        <v/>
      </c>
      <c r="G6118">
        <f>IF('Data R7'!C132="","",'Data R7'!AD132)</f>
        <v/>
      </c>
      <c r="H6118">
        <f>IF('Data R7'!C132="","",'Data R7'!AC132)</f>
        <v/>
      </c>
      <c r="I6118">
        <f>IF('Data R7'!C132="","",COUNTIF('Data R7'!J132,"&gt;0")+COUNTIF('Data R7'!L132,"&gt;0")+COUNTIF('Data R7'!N132,"&gt;0")+COUNTIF('Data R7'!P132,"&gt;0")+COUNTIF('Data R7'!R132,"&gt;0")+COUNTIF('Data R7'!T132,"&gt;0")+COUNTIF('Data R7'!V132,"&gt;0")+COUNTIF('Data R7'!X132,"&gt;0"))</f>
        <v/>
      </c>
      <c r="J6118">
        <f>IF('Data R7'!C132="","",IF((COUNTIF('Data R7'!K132,"&gt;0")+COUNTIF('Data R7'!M132,"&gt;0")+COUNTIF('Data R7'!O132,"&gt;0")+COUNTIF('Data R7'!Q132,"&gt;0")+COUNTIF('Data R7'!S132,"&gt;0")+COUNTIF('Data R7'!U132,"&gt;0")+COUNTIF('Data R7'!W132,"&gt;0")+COUNTIF('Data R7'!Y132,"&gt;0"))&gt;0,1,0))</f>
        <v/>
      </c>
      <c r="M6118" t="inlineStr">
        <is>
          <t>Data R</t>
        </is>
      </c>
    </row>
    <row r="6119">
      <c r="A6119" t="inlineStr">
        <is>
          <t>Regional 7</t>
        </is>
      </c>
      <c r="B6119">
        <f>IF('Data R7'!C133="","",'Data R7'!B133)</f>
        <v/>
      </c>
      <c r="C6119">
        <f>IF('Data R7'!C133="","",'Data R7'!C133)</f>
        <v/>
      </c>
      <c r="D6119">
        <f>IF('Data R7'!C133="","",'Data R7'!D133)</f>
        <v/>
      </c>
      <c r="E6119">
        <f>IF('Data R7'!C133="","",'Data R7'!E133)</f>
        <v/>
      </c>
      <c r="F6119">
        <f>IF('Data R7'!C133="","",'Data R7'!F133)</f>
        <v/>
      </c>
      <c r="G6119">
        <f>IF('Data R7'!C133="","",'Data R7'!AD133)</f>
        <v/>
      </c>
      <c r="H6119">
        <f>IF('Data R7'!C133="","",'Data R7'!AC133)</f>
        <v/>
      </c>
      <c r="I6119">
        <f>IF('Data R7'!C133="","",COUNTIF('Data R7'!J133,"&gt;0")+COUNTIF('Data R7'!L133,"&gt;0")+COUNTIF('Data R7'!N133,"&gt;0")+COUNTIF('Data R7'!P133,"&gt;0")+COUNTIF('Data R7'!R133,"&gt;0")+COUNTIF('Data R7'!T133,"&gt;0")+COUNTIF('Data R7'!V133,"&gt;0")+COUNTIF('Data R7'!X133,"&gt;0"))</f>
        <v/>
      </c>
      <c r="J6119">
        <f>IF('Data R7'!C133="","",IF((COUNTIF('Data R7'!K133,"&gt;0")+COUNTIF('Data R7'!M133,"&gt;0")+COUNTIF('Data R7'!O133,"&gt;0")+COUNTIF('Data R7'!Q133,"&gt;0")+COUNTIF('Data R7'!S133,"&gt;0")+COUNTIF('Data R7'!U133,"&gt;0")+COUNTIF('Data R7'!W133,"&gt;0")+COUNTIF('Data R7'!Y133,"&gt;0"))&gt;0,1,0))</f>
        <v/>
      </c>
      <c r="M6119" t="inlineStr">
        <is>
          <t>Data R</t>
        </is>
      </c>
    </row>
    <row r="6120">
      <c r="A6120" t="inlineStr">
        <is>
          <t>Regional 7</t>
        </is>
      </c>
      <c r="B6120">
        <f>IF('Data R7'!C134="","",'Data R7'!B134)</f>
        <v/>
      </c>
      <c r="C6120">
        <f>IF('Data R7'!C134="","",'Data R7'!C134)</f>
        <v/>
      </c>
      <c r="D6120">
        <f>IF('Data R7'!C134="","",'Data R7'!D134)</f>
        <v/>
      </c>
      <c r="E6120">
        <f>IF('Data R7'!C134="","",'Data R7'!E134)</f>
        <v/>
      </c>
      <c r="F6120">
        <f>IF('Data R7'!C134="","",'Data R7'!F134)</f>
        <v/>
      </c>
      <c r="G6120">
        <f>IF('Data R7'!C134="","",'Data R7'!AD134)</f>
        <v/>
      </c>
      <c r="H6120">
        <f>IF('Data R7'!C134="","",'Data R7'!AC134)</f>
        <v/>
      </c>
      <c r="I6120">
        <f>IF('Data R7'!C134="","",COUNTIF('Data R7'!J134,"&gt;0")+COUNTIF('Data R7'!L134,"&gt;0")+COUNTIF('Data R7'!N134,"&gt;0")+COUNTIF('Data R7'!P134,"&gt;0")+COUNTIF('Data R7'!R134,"&gt;0")+COUNTIF('Data R7'!T134,"&gt;0")+COUNTIF('Data R7'!V134,"&gt;0")+COUNTIF('Data R7'!X134,"&gt;0"))</f>
        <v/>
      </c>
      <c r="J6120">
        <f>IF('Data R7'!C134="","",IF((COUNTIF('Data R7'!K134,"&gt;0")+COUNTIF('Data R7'!M134,"&gt;0")+COUNTIF('Data R7'!O134,"&gt;0")+COUNTIF('Data R7'!Q134,"&gt;0")+COUNTIF('Data R7'!S134,"&gt;0")+COUNTIF('Data R7'!U134,"&gt;0")+COUNTIF('Data R7'!W134,"&gt;0")+COUNTIF('Data R7'!Y134,"&gt;0"))&gt;0,1,0))</f>
        <v/>
      </c>
      <c r="M6120" t="inlineStr">
        <is>
          <t>Data R</t>
        </is>
      </c>
    </row>
    <row r="6121">
      <c r="A6121" t="inlineStr">
        <is>
          <t>Regional 7</t>
        </is>
      </c>
      <c r="B6121">
        <f>IF('Data R7'!C135="","",'Data R7'!B135)</f>
        <v/>
      </c>
      <c r="C6121">
        <f>IF('Data R7'!C135="","",'Data R7'!C135)</f>
        <v/>
      </c>
      <c r="D6121">
        <f>IF('Data R7'!C135="","",'Data R7'!D135)</f>
        <v/>
      </c>
      <c r="E6121">
        <f>IF('Data R7'!C135="","",'Data R7'!E135)</f>
        <v/>
      </c>
      <c r="F6121">
        <f>IF('Data R7'!C135="","",'Data R7'!F135)</f>
        <v/>
      </c>
      <c r="G6121">
        <f>IF('Data R7'!C135="","",'Data R7'!AD135)</f>
        <v/>
      </c>
      <c r="H6121">
        <f>IF('Data R7'!C135="","",'Data R7'!AC135)</f>
        <v/>
      </c>
      <c r="I6121">
        <f>IF('Data R7'!C135="","",COUNTIF('Data R7'!J135,"&gt;0")+COUNTIF('Data R7'!L135,"&gt;0")+COUNTIF('Data R7'!N135,"&gt;0")+COUNTIF('Data R7'!P135,"&gt;0")+COUNTIF('Data R7'!R135,"&gt;0")+COUNTIF('Data R7'!T135,"&gt;0")+COUNTIF('Data R7'!V135,"&gt;0")+COUNTIF('Data R7'!X135,"&gt;0"))</f>
        <v/>
      </c>
      <c r="J6121">
        <f>IF('Data R7'!C135="","",IF((COUNTIF('Data R7'!K135,"&gt;0")+COUNTIF('Data R7'!M135,"&gt;0")+COUNTIF('Data R7'!O135,"&gt;0")+COUNTIF('Data R7'!Q135,"&gt;0")+COUNTIF('Data R7'!S135,"&gt;0")+COUNTIF('Data R7'!U135,"&gt;0")+COUNTIF('Data R7'!W135,"&gt;0")+COUNTIF('Data R7'!Y135,"&gt;0"))&gt;0,1,0))</f>
        <v/>
      </c>
      <c r="M6121" t="inlineStr">
        <is>
          <t>Data R</t>
        </is>
      </c>
    </row>
    <row r="6122">
      <c r="A6122" t="inlineStr">
        <is>
          <t>Regional 7</t>
        </is>
      </c>
      <c r="B6122">
        <f>IF('Data R7'!C136="","",'Data R7'!B136)</f>
        <v/>
      </c>
      <c r="C6122">
        <f>IF('Data R7'!C136="","",'Data R7'!C136)</f>
        <v/>
      </c>
      <c r="D6122">
        <f>IF('Data R7'!C136="","",'Data R7'!D136)</f>
        <v/>
      </c>
      <c r="E6122">
        <f>IF('Data R7'!C136="","",'Data R7'!E136)</f>
        <v/>
      </c>
      <c r="F6122">
        <f>IF('Data R7'!C136="","",'Data R7'!F136)</f>
        <v/>
      </c>
      <c r="G6122">
        <f>IF('Data R7'!C136="","",'Data R7'!AD136)</f>
        <v/>
      </c>
      <c r="H6122">
        <f>IF('Data R7'!C136="","",'Data R7'!AC136)</f>
        <v/>
      </c>
      <c r="I6122">
        <f>IF('Data R7'!C136="","",COUNTIF('Data R7'!J136,"&gt;0")+COUNTIF('Data R7'!L136,"&gt;0")+COUNTIF('Data R7'!N136,"&gt;0")+COUNTIF('Data R7'!P136,"&gt;0")+COUNTIF('Data R7'!R136,"&gt;0")+COUNTIF('Data R7'!T136,"&gt;0")+COUNTIF('Data R7'!V136,"&gt;0")+COUNTIF('Data R7'!X136,"&gt;0"))</f>
        <v/>
      </c>
      <c r="J6122">
        <f>IF('Data R7'!C136="","",IF((COUNTIF('Data R7'!K136,"&gt;0")+COUNTIF('Data R7'!M136,"&gt;0")+COUNTIF('Data R7'!O136,"&gt;0")+COUNTIF('Data R7'!Q136,"&gt;0")+COUNTIF('Data R7'!S136,"&gt;0")+COUNTIF('Data R7'!U136,"&gt;0")+COUNTIF('Data R7'!W136,"&gt;0")+COUNTIF('Data R7'!Y136,"&gt;0"))&gt;0,1,0))</f>
        <v/>
      </c>
      <c r="M6122" t="inlineStr">
        <is>
          <t>Data R</t>
        </is>
      </c>
    </row>
    <row r="6123">
      <c r="A6123" t="inlineStr">
        <is>
          <t>Regional 7</t>
        </is>
      </c>
      <c r="B6123">
        <f>IF('Data R7'!C137="","",'Data R7'!B137)</f>
        <v/>
      </c>
      <c r="C6123">
        <f>IF('Data R7'!C137="","",'Data R7'!C137)</f>
        <v/>
      </c>
      <c r="D6123">
        <f>IF('Data R7'!C137="","",'Data R7'!D137)</f>
        <v/>
      </c>
      <c r="E6123">
        <f>IF('Data R7'!C137="","",'Data R7'!E137)</f>
        <v/>
      </c>
      <c r="F6123">
        <f>IF('Data R7'!C137="","",'Data R7'!F137)</f>
        <v/>
      </c>
      <c r="G6123">
        <f>IF('Data R7'!C137="","",'Data R7'!AD137)</f>
        <v/>
      </c>
      <c r="H6123">
        <f>IF('Data R7'!C137="","",'Data R7'!AC137)</f>
        <v/>
      </c>
      <c r="I6123">
        <f>IF('Data R7'!C137="","",COUNTIF('Data R7'!J137,"&gt;0")+COUNTIF('Data R7'!L137,"&gt;0")+COUNTIF('Data R7'!N137,"&gt;0")+COUNTIF('Data R7'!P137,"&gt;0")+COUNTIF('Data R7'!R137,"&gt;0")+COUNTIF('Data R7'!T137,"&gt;0")+COUNTIF('Data R7'!V137,"&gt;0")+COUNTIF('Data R7'!X137,"&gt;0"))</f>
        <v/>
      </c>
      <c r="J6123">
        <f>IF('Data R7'!C137="","",IF((COUNTIF('Data R7'!K137,"&gt;0")+COUNTIF('Data R7'!M137,"&gt;0")+COUNTIF('Data R7'!O137,"&gt;0")+COUNTIF('Data R7'!Q137,"&gt;0")+COUNTIF('Data R7'!S137,"&gt;0")+COUNTIF('Data R7'!U137,"&gt;0")+COUNTIF('Data R7'!W137,"&gt;0")+COUNTIF('Data R7'!Y137,"&gt;0"))&gt;0,1,0))</f>
        <v/>
      </c>
      <c r="M6123" t="inlineStr">
        <is>
          <t>Data R</t>
        </is>
      </c>
    </row>
    <row r="6124">
      <c r="A6124" t="inlineStr">
        <is>
          <t>Regional 7</t>
        </is>
      </c>
      <c r="B6124">
        <f>IF('Data R7'!C138="","",'Data R7'!B138)</f>
        <v/>
      </c>
      <c r="C6124">
        <f>IF('Data R7'!C138="","",'Data R7'!C138)</f>
        <v/>
      </c>
      <c r="D6124">
        <f>IF('Data R7'!C138="","",'Data R7'!D138)</f>
        <v/>
      </c>
      <c r="E6124">
        <f>IF('Data R7'!C138="","",'Data R7'!E138)</f>
        <v/>
      </c>
      <c r="F6124">
        <f>IF('Data R7'!C138="","",'Data R7'!F138)</f>
        <v/>
      </c>
      <c r="G6124">
        <f>IF('Data R7'!C138="","",'Data R7'!AD138)</f>
        <v/>
      </c>
      <c r="H6124">
        <f>IF('Data R7'!C138="","",'Data R7'!AC138)</f>
        <v/>
      </c>
      <c r="I6124">
        <f>IF('Data R7'!C138="","",COUNTIF('Data R7'!J138,"&gt;0")+COUNTIF('Data R7'!L138,"&gt;0")+COUNTIF('Data R7'!N138,"&gt;0")+COUNTIF('Data R7'!P138,"&gt;0")+COUNTIF('Data R7'!R138,"&gt;0")+COUNTIF('Data R7'!T138,"&gt;0")+COUNTIF('Data R7'!V138,"&gt;0")+COUNTIF('Data R7'!X138,"&gt;0"))</f>
        <v/>
      </c>
      <c r="J6124">
        <f>IF('Data R7'!C138="","",IF((COUNTIF('Data R7'!K138,"&gt;0")+COUNTIF('Data R7'!M138,"&gt;0")+COUNTIF('Data R7'!O138,"&gt;0")+COUNTIF('Data R7'!Q138,"&gt;0")+COUNTIF('Data R7'!S138,"&gt;0")+COUNTIF('Data R7'!U138,"&gt;0")+COUNTIF('Data R7'!W138,"&gt;0")+COUNTIF('Data R7'!Y138,"&gt;0"))&gt;0,1,0))</f>
        <v/>
      </c>
      <c r="M6124" t="inlineStr">
        <is>
          <t>Data R</t>
        </is>
      </c>
    </row>
    <row r="6125">
      <c r="A6125" t="inlineStr">
        <is>
          <t>Regional 7</t>
        </is>
      </c>
      <c r="B6125">
        <f>IF('Data R7'!C139="","",'Data R7'!B139)</f>
        <v/>
      </c>
      <c r="C6125">
        <f>IF('Data R7'!C139="","",'Data R7'!C139)</f>
        <v/>
      </c>
      <c r="D6125">
        <f>IF('Data R7'!C139="","",'Data R7'!D139)</f>
        <v/>
      </c>
      <c r="E6125">
        <f>IF('Data R7'!C139="","",'Data R7'!E139)</f>
        <v/>
      </c>
      <c r="F6125">
        <f>IF('Data R7'!C139="","",'Data R7'!F139)</f>
        <v/>
      </c>
      <c r="G6125">
        <f>IF('Data R7'!C139="","",'Data R7'!AD139)</f>
        <v/>
      </c>
      <c r="H6125">
        <f>IF('Data R7'!C139="","",'Data R7'!AC139)</f>
        <v/>
      </c>
      <c r="I6125">
        <f>IF('Data R7'!C139="","",COUNTIF('Data R7'!J139,"&gt;0")+COUNTIF('Data R7'!L139,"&gt;0")+COUNTIF('Data R7'!N139,"&gt;0")+COUNTIF('Data R7'!P139,"&gt;0")+COUNTIF('Data R7'!R139,"&gt;0")+COUNTIF('Data R7'!T139,"&gt;0")+COUNTIF('Data R7'!V139,"&gt;0")+COUNTIF('Data R7'!X139,"&gt;0"))</f>
        <v/>
      </c>
      <c r="J6125">
        <f>IF('Data R7'!C139="","",IF((COUNTIF('Data R7'!K139,"&gt;0")+COUNTIF('Data R7'!M139,"&gt;0")+COUNTIF('Data R7'!O139,"&gt;0")+COUNTIF('Data R7'!Q139,"&gt;0")+COUNTIF('Data R7'!S139,"&gt;0")+COUNTIF('Data R7'!U139,"&gt;0")+COUNTIF('Data R7'!W139,"&gt;0")+COUNTIF('Data R7'!Y139,"&gt;0"))&gt;0,1,0))</f>
        <v/>
      </c>
      <c r="M6125" t="inlineStr">
        <is>
          <t>Data R</t>
        </is>
      </c>
    </row>
    <row r="6126">
      <c r="A6126" t="inlineStr">
        <is>
          <t>Regional 7</t>
        </is>
      </c>
      <c r="B6126">
        <f>IF('Data R7'!C140="","",'Data R7'!B140)</f>
        <v/>
      </c>
      <c r="C6126">
        <f>IF('Data R7'!C140="","",'Data R7'!C140)</f>
        <v/>
      </c>
      <c r="D6126">
        <f>IF('Data R7'!C140="","",'Data R7'!D140)</f>
        <v/>
      </c>
      <c r="E6126">
        <f>IF('Data R7'!C140="","",'Data R7'!E140)</f>
        <v/>
      </c>
      <c r="F6126">
        <f>IF('Data R7'!C140="","",'Data R7'!F140)</f>
        <v/>
      </c>
      <c r="G6126">
        <f>IF('Data R7'!C140="","",'Data R7'!AD140)</f>
        <v/>
      </c>
      <c r="H6126">
        <f>IF('Data R7'!C140="","",'Data R7'!AC140)</f>
        <v/>
      </c>
      <c r="I6126">
        <f>IF('Data R7'!C140="","",COUNTIF('Data R7'!J140,"&gt;0")+COUNTIF('Data R7'!L140,"&gt;0")+COUNTIF('Data R7'!N140,"&gt;0")+COUNTIF('Data R7'!P140,"&gt;0")+COUNTIF('Data R7'!R140,"&gt;0")+COUNTIF('Data R7'!T140,"&gt;0")+COUNTIF('Data R7'!V140,"&gt;0")+COUNTIF('Data R7'!X140,"&gt;0"))</f>
        <v/>
      </c>
      <c r="J6126">
        <f>IF('Data R7'!C140="","",IF((COUNTIF('Data R7'!K140,"&gt;0")+COUNTIF('Data R7'!M140,"&gt;0")+COUNTIF('Data R7'!O140,"&gt;0")+COUNTIF('Data R7'!Q140,"&gt;0")+COUNTIF('Data R7'!S140,"&gt;0")+COUNTIF('Data R7'!U140,"&gt;0")+COUNTIF('Data R7'!W140,"&gt;0")+COUNTIF('Data R7'!Y140,"&gt;0"))&gt;0,1,0))</f>
        <v/>
      </c>
      <c r="M6126" t="inlineStr">
        <is>
          <t>Data R</t>
        </is>
      </c>
    </row>
    <row r="6127">
      <c r="A6127" t="inlineStr">
        <is>
          <t>Regional 7</t>
        </is>
      </c>
      <c r="B6127">
        <f>IF('Data R7'!C141="","",'Data R7'!B141)</f>
        <v/>
      </c>
      <c r="C6127">
        <f>IF('Data R7'!C141="","",'Data R7'!C141)</f>
        <v/>
      </c>
      <c r="D6127">
        <f>IF('Data R7'!C141="","",'Data R7'!D141)</f>
        <v/>
      </c>
      <c r="E6127">
        <f>IF('Data R7'!C141="","",'Data R7'!E141)</f>
        <v/>
      </c>
      <c r="F6127">
        <f>IF('Data R7'!C141="","",'Data R7'!F141)</f>
        <v/>
      </c>
      <c r="G6127">
        <f>IF('Data R7'!C141="","",'Data R7'!AD141)</f>
        <v/>
      </c>
      <c r="H6127">
        <f>IF('Data R7'!C141="","",'Data R7'!AC141)</f>
        <v/>
      </c>
      <c r="I6127">
        <f>IF('Data R7'!C141="","",COUNTIF('Data R7'!J141,"&gt;0")+COUNTIF('Data R7'!L141,"&gt;0")+COUNTIF('Data R7'!N141,"&gt;0")+COUNTIF('Data R7'!P141,"&gt;0")+COUNTIF('Data R7'!R141,"&gt;0")+COUNTIF('Data R7'!T141,"&gt;0")+COUNTIF('Data R7'!V141,"&gt;0")+COUNTIF('Data R7'!X141,"&gt;0"))</f>
        <v/>
      </c>
      <c r="J6127">
        <f>IF('Data R7'!C141="","",IF((COUNTIF('Data R7'!K141,"&gt;0")+COUNTIF('Data R7'!M141,"&gt;0")+COUNTIF('Data R7'!O141,"&gt;0")+COUNTIF('Data R7'!Q141,"&gt;0")+COUNTIF('Data R7'!S141,"&gt;0")+COUNTIF('Data R7'!U141,"&gt;0")+COUNTIF('Data R7'!W141,"&gt;0")+COUNTIF('Data R7'!Y141,"&gt;0"))&gt;0,1,0))</f>
        <v/>
      </c>
      <c r="M6127" t="inlineStr">
        <is>
          <t>Data R</t>
        </is>
      </c>
    </row>
    <row r="6128">
      <c r="A6128" t="inlineStr">
        <is>
          <t>Regional 7</t>
        </is>
      </c>
      <c r="B6128">
        <f>IF('Data R7'!C142="","",'Data R7'!B142)</f>
        <v/>
      </c>
      <c r="C6128">
        <f>IF('Data R7'!C142="","",'Data R7'!C142)</f>
        <v/>
      </c>
      <c r="D6128">
        <f>IF('Data R7'!C142="","",'Data R7'!D142)</f>
        <v/>
      </c>
      <c r="E6128">
        <f>IF('Data R7'!C142="","",'Data R7'!E142)</f>
        <v/>
      </c>
      <c r="F6128">
        <f>IF('Data R7'!C142="","",'Data R7'!F142)</f>
        <v/>
      </c>
      <c r="G6128">
        <f>IF('Data R7'!C142="","",'Data R7'!AD142)</f>
        <v/>
      </c>
      <c r="H6128">
        <f>IF('Data R7'!C142="","",'Data R7'!AC142)</f>
        <v/>
      </c>
      <c r="I6128">
        <f>IF('Data R7'!C142="","",COUNTIF('Data R7'!J142,"&gt;0")+COUNTIF('Data R7'!L142,"&gt;0")+COUNTIF('Data R7'!N142,"&gt;0")+COUNTIF('Data R7'!P142,"&gt;0")+COUNTIF('Data R7'!R142,"&gt;0")+COUNTIF('Data R7'!T142,"&gt;0")+COUNTIF('Data R7'!V142,"&gt;0")+COUNTIF('Data R7'!X142,"&gt;0"))</f>
        <v/>
      </c>
      <c r="J6128">
        <f>IF('Data R7'!C142="","",IF((COUNTIF('Data R7'!K142,"&gt;0")+COUNTIF('Data R7'!M142,"&gt;0")+COUNTIF('Data R7'!O142,"&gt;0")+COUNTIF('Data R7'!Q142,"&gt;0")+COUNTIF('Data R7'!S142,"&gt;0")+COUNTIF('Data R7'!U142,"&gt;0")+COUNTIF('Data R7'!W142,"&gt;0")+COUNTIF('Data R7'!Y142,"&gt;0"))&gt;0,1,0))</f>
        <v/>
      </c>
      <c r="M6128" t="inlineStr">
        <is>
          <t>Data R</t>
        </is>
      </c>
    </row>
    <row r="6129">
      <c r="A6129" t="inlineStr">
        <is>
          <t>Regional 7</t>
        </is>
      </c>
      <c r="B6129">
        <f>IF('Data R7'!C143="","",'Data R7'!B143)</f>
        <v/>
      </c>
      <c r="C6129">
        <f>IF('Data R7'!C143="","",'Data R7'!C143)</f>
        <v/>
      </c>
      <c r="D6129">
        <f>IF('Data R7'!C143="","",'Data R7'!D143)</f>
        <v/>
      </c>
      <c r="E6129">
        <f>IF('Data R7'!C143="","",'Data R7'!E143)</f>
        <v/>
      </c>
      <c r="F6129">
        <f>IF('Data R7'!C143="","",'Data R7'!F143)</f>
        <v/>
      </c>
      <c r="G6129">
        <f>IF('Data R7'!C143="","",'Data R7'!AD143)</f>
        <v/>
      </c>
      <c r="H6129">
        <f>IF('Data R7'!C143="","",'Data R7'!AC143)</f>
        <v/>
      </c>
      <c r="I6129">
        <f>IF('Data R7'!C143="","",COUNTIF('Data R7'!J143,"&gt;0")+COUNTIF('Data R7'!L143,"&gt;0")+COUNTIF('Data R7'!N143,"&gt;0")+COUNTIF('Data R7'!P143,"&gt;0")+COUNTIF('Data R7'!R143,"&gt;0")+COUNTIF('Data R7'!T143,"&gt;0")+COUNTIF('Data R7'!V143,"&gt;0")+COUNTIF('Data R7'!X143,"&gt;0"))</f>
        <v/>
      </c>
      <c r="J6129">
        <f>IF('Data R7'!C143="","",IF((COUNTIF('Data R7'!K143,"&gt;0")+COUNTIF('Data R7'!M143,"&gt;0")+COUNTIF('Data R7'!O143,"&gt;0")+COUNTIF('Data R7'!Q143,"&gt;0")+COUNTIF('Data R7'!S143,"&gt;0")+COUNTIF('Data R7'!U143,"&gt;0")+COUNTIF('Data R7'!W143,"&gt;0")+COUNTIF('Data R7'!Y143,"&gt;0"))&gt;0,1,0))</f>
        <v/>
      </c>
      <c r="M6129" t="inlineStr">
        <is>
          <t>Data R</t>
        </is>
      </c>
    </row>
    <row r="6130">
      <c r="A6130" t="inlineStr">
        <is>
          <t>Regional 7</t>
        </is>
      </c>
      <c r="B6130">
        <f>IF('Data R7'!C144="","",'Data R7'!B144)</f>
        <v/>
      </c>
      <c r="C6130">
        <f>IF('Data R7'!C144="","",'Data R7'!C144)</f>
        <v/>
      </c>
      <c r="D6130">
        <f>IF('Data R7'!C144="","",'Data R7'!D144)</f>
        <v/>
      </c>
      <c r="E6130">
        <f>IF('Data R7'!C144="","",'Data R7'!E144)</f>
        <v/>
      </c>
      <c r="F6130">
        <f>IF('Data R7'!C144="","",'Data R7'!F144)</f>
        <v/>
      </c>
      <c r="G6130">
        <f>IF('Data R7'!C144="","",'Data R7'!AD144)</f>
        <v/>
      </c>
      <c r="H6130">
        <f>IF('Data R7'!C144="","",'Data R7'!AC144)</f>
        <v/>
      </c>
      <c r="I6130">
        <f>IF('Data R7'!C144="","",COUNTIF('Data R7'!J144,"&gt;0")+COUNTIF('Data R7'!L144,"&gt;0")+COUNTIF('Data R7'!N144,"&gt;0")+COUNTIF('Data R7'!P144,"&gt;0")+COUNTIF('Data R7'!R144,"&gt;0")+COUNTIF('Data R7'!T144,"&gt;0")+COUNTIF('Data R7'!V144,"&gt;0")+COUNTIF('Data R7'!X144,"&gt;0"))</f>
        <v/>
      </c>
      <c r="J6130">
        <f>IF('Data R7'!C144="","",IF((COUNTIF('Data R7'!K144,"&gt;0")+COUNTIF('Data R7'!M144,"&gt;0")+COUNTIF('Data R7'!O144,"&gt;0")+COUNTIF('Data R7'!Q144,"&gt;0")+COUNTIF('Data R7'!S144,"&gt;0")+COUNTIF('Data R7'!U144,"&gt;0")+COUNTIF('Data R7'!W144,"&gt;0")+COUNTIF('Data R7'!Y144,"&gt;0"))&gt;0,1,0))</f>
        <v/>
      </c>
      <c r="M6130" t="inlineStr">
        <is>
          <t>Data R</t>
        </is>
      </c>
    </row>
    <row r="6131">
      <c r="A6131" t="inlineStr">
        <is>
          <t>Regional 7</t>
        </is>
      </c>
      <c r="B6131">
        <f>IF('Data R7'!C145="","",'Data R7'!B145)</f>
        <v/>
      </c>
      <c r="C6131">
        <f>IF('Data R7'!C145="","",'Data R7'!C145)</f>
        <v/>
      </c>
      <c r="D6131">
        <f>IF('Data R7'!C145="","",'Data R7'!D145)</f>
        <v/>
      </c>
      <c r="E6131">
        <f>IF('Data R7'!C145="","",'Data R7'!E145)</f>
        <v/>
      </c>
      <c r="F6131">
        <f>IF('Data R7'!C145="","",'Data R7'!F145)</f>
        <v/>
      </c>
      <c r="G6131">
        <f>IF('Data R7'!C145="","",'Data R7'!AD145)</f>
        <v/>
      </c>
      <c r="H6131">
        <f>IF('Data R7'!C145="","",'Data R7'!AC145)</f>
        <v/>
      </c>
      <c r="I6131">
        <f>IF('Data R7'!C145="","",COUNTIF('Data R7'!J145,"&gt;0")+COUNTIF('Data R7'!L145,"&gt;0")+COUNTIF('Data R7'!N145,"&gt;0")+COUNTIF('Data R7'!P145,"&gt;0")+COUNTIF('Data R7'!R145,"&gt;0")+COUNTIF('Data R7'!T145,"&gt;0")+COUNTIF('Data R7'!V145,"&gt;0")+COUNTIF('Data R7'!X145,"&gt;0"))</f>
        <v/>
      </c>
      <c r="J6131">
        <f>IF('Data R7'!C145="","",IF((COUNTIF('Data R7'!K145,"&gt;0")+COUNTIF('Data R7'!M145,"&gt;0")+COUNTIF('Data R7'!O145,"&gt;0")+COUNTIF('Data R7'!Q145,"&gt;0")+COUNTIF('Data R7'!S145,"&gt;0")+COUNTIF('Data R7'!U145,"&gt;0")+COUNTIF('Data R7'!W145,"&gt;0")+COUNTIF('Data R7'!Y145,"&gt;0"))&gt;0,1,0))</f>
        <v/>
      </c>
      <c r="M6131" t="inlineStr">
        <is>
          <t>Data R</t>
        </is>
      </c>
    </row>
    <row r="6132">
      <c r="A6132" t="inlineStr">
        <is>
          <t>Regional 7</t>
        </is>
      </c>
      <c r="B6132">
        <f>IF('Data R7'!C146="","",'Data R7'!B146)</f>
        <v/>
      </c>
      <c r="C6132">
        <f>IF('Data R7'!C146="","",'Data R7'!C146)</f>
        <v/>
      </c>
      <c r="D6132">
        <f>IF('Data R7'!C146="","",'Data R7'!D146)</f>
        <v/>
      </c>
      <c r="E6132">
        <f>IF('Data R7'!C146="","",'Data R7'!E146)</f>
        <v/>
      </c>
      <c r="F6132">
        <f>IF('Data R7'!C146="","",'Data R7'!F146)</f>
        <v/>
      </c>
      <c r="G6132">
        <f>IF('Data R7'!C146="","",'Data R7'!AD146)</f>
        <v/>
      </c>
      <c r="H6132">
        <f>IF('Data R7'!C146="","",'Data R7'!AC146)</f>
        <v/>
      </c>
      <c r="I6132">
        <f>IF('Data R7'!C146="","",COUNTIF('Data R7'!J146,"&gt;0")+COUNTIF('Data R7'!L146,"&gt;0")+COUNTIF('Data R7'!N146,"&gt;0")+COUNTIF('Data R7'!P146,"&gt;0")+COUNTIF('Data R7'!R146,"&gt;0")+COUNTIF('Data R7'!T146,"&gt;0")+COUNTIF('Data R7'!V146,"&gt;0")+COUNTIF('Data R7'!X146,"&gt;0"))</f>
        <v/>
      </c>
      <c r="J6132">
        <f>IF('Data R7'!C146="","",IF((COUNTIF('Data R7'!K146,"&gt;0")+COUNTIF('Data R7'!M146,"&gt;0")+COUNTIF('Data R7'!O146,"&gt;0")+COUNTIF('Data R7'!Q146,"&gt;0")+COUNTIF('Data R7'!S146,"&gt;0")+COUNTIF('Data R7'!U146,"&gt;0")+COUNTIF('Data R7'!W146,"&gt;0")+COUNTIF('Data R7'!Y146,"&gt;0"))&gt;0,1,0))</f>
        <v/>
      </c>
      <c r="M6132" t="inlineStr">
        <is>
          <t>Data R</t>
        </is>
      </c>
    </row>
    <row r="6133">
      <c r="A6133" t="inlineStr">
        <is>
          <t>Regional 7</t>
        </is>
      </c>
      <c r="B6133">
        <f>IF('Data R7'!C147="","",'Data R7'!B147)</f>
        <v/>
      </c>
      <c r="C6133">
        <f>IF('Data R7'!C147="","",'Data R7'!C147)</f>
        <v/>
      </c>
      <c r="D6133">
        <f>IF('Data R7'!C147="","",'Data R7'!D147)</f>
        <v/>
      </c>
      <c r="E6133">
        <f>IF('Data R7'!C147="","",'Data R7'!E147)</f>
        <v/>
      </c>
      <c r="F6133">
        <f>IF('Data R7'!C147="","",'Data R7'!F147)</f>
        <v/>
      </c>
      <c r="G6133">
        <f>IF('Data R7'!C147="","",'Data R7'!AD147)</f>
        <v/>
      </c>
      <c r="H6133">
        <f>IF('Data R7'!C147="","",'Data R7'!AC147)</f>
        <v/>
      </c>
      <c r="I6133">
        <f>IF('Data R7'!C147="","",COUNTIF('Data R7'!J147,"&gt;0")+COUNTIF('Data R7'!L147,"&gt;0")+COUNTIF('Data R7'!N147,"&gt;0")+COUNTIF('Data R7'!P147,"&gt;0")+COUNTIF('Data R7'!R147,"&gt;0")+COUNTIF('Data R7'!T147,"&gt;0")+COUNTIF('Data R7'!V147,"&gt;0")+COUNTIF('Data R7'!X147,"&gt;0"))</f>
        <v/>
      </c>
      <c r="J6133">
        <f>IF('Data R7'!C147="","",IF((COUNTIF('Data R7'!K147,"&gt;0")+COUNTIF('Data R7'!M147,"&gt;0")+COUNTIF('Data R7'!O147,"&gt;0")+COUNTIF('Data R7'!Q147,"&gt;0")+COUNTIF('Data R7'!S147,"&gt;0")+COUNTIF('Data R7'!U147,"&gt;0")+COUNTIF('Data R7'!W147,"&gt;0")+COUNTIF('Data R7'!Y147,"&gt;0"))&gt;0,1,0))</f>
        <v/>
      </c>
      <c r="M6133" t="inlineStr">
        <is>
          <t>Data R</t>
        </is>
      </c>
    </row>
    <row r="6134">
      <c r="A6134" t="inlineStr">
        <is>
          <t>Regional 7</t>
        </is>
      </c>
      <c r="B6134">
        <f>IF('Data R7'!C148="","",'Data R7'!B148)</f>
        <v/>
      </c>
      <c r="C6134">
        <f>IF('Data R7'!C148="","",'Data R7'!C148)</f>
        <v/>
      </c>
      <c r="D6134">
        <f>IF('Data R7'!C148="","",'Data R7'!D148)</f>
        <v/>
      </c>
      <c r="E6134">
        <f>IF('Data R7'!C148="","",'Data R7'!E148)</f>
        <v/>
      </c>
      <c r="F6134">
        <f>IF('Data R7'!C148="","",'Data R7'!F148)</f>
        <v/>
      </c>
      <c r="G6134">
        <f>IF('Data R7'!C148="","",'Data R7'!AD148)</f>
        <v/>
      </c>
      <c r="H6134">
        <f>IF('Data R7'!C148="","",'Data R7'!AC148)</f>
        <v/>
      </c>
      <c r="I6134">
        <f>IF('Data R7'!C148="","",COUNTIF('Data R7'!J148,"&gt;0")+COUNTIF('Data R7'!L148,"&gt;0")+COUNTIF('Data R7'!N148,"&gt;0")+COUNTIF('Data R7'!P148,"&gt;0")+COUNTIF('Data R7'!R148,"&gt;0")+COUNTIF('Data R7'!T148,"&gt;0")+COUNTIF('Data R7'!V148,"&gt;0")+COUNTIF('Data R7'!X148,"&gt;0"))</f>
        <v/>
      </c>
      <c r="J6134">
        <f>IF('Data R7'!C148="","",IF((COUNTIF('Data R7'!K148,"&gt;0")+COUNTIF('Data R7'!M148,"&gt;0")+COUNTIF('Data R7'!O148,"&gt;0")+COUNTIF('Data R7'!Q148,"&gt;0")+COUNTIF('Data R7'!S148,"&gt;0")+COUNTIF('Data R7'!U148,"&gt;0")+COUNTIF('Data R7'!W148,"&gt;0")+COUNTIF('Data R7'!Y148,"&gt;0"))&gt;0,1,0))</f>
        <v/>
      </c>
      <c r="M6134" t="inlineStr">
        <is>
          <t>Data R</t>
        </is>
      </c>
    </row>
    <row r="6135">
      <c r="A6135" t="inlineStr">
        <is>
          <t>Regional 7</t>
        </is>
      </c>
      <c r="B6135">
        <f>IF('Data R7'!C149="","",'Data R7'!B149)</f>
        <v/>
      </c>
      <c r="C6135">
        <f>IF('Data R7'!C149="","",'Data R7'!C149)</f>
        <v/>
      </c>
      <c r="D6135">
        <f>IF('Data R7'!C149="","",'Data R7'!D149)</f>
        <v/>
      </c>
      <c r="E6135">
        <f>IF('Data R7'!C149="","",'Data R7'!E149)</f>
        <v/>
      </c>
      <c r="F6135">
        <f>IF('Data R7'!C149="","",'Data R7'!F149)</f>
        <v/>
      </c>
      <c r="G6135">
        <f>IF('Data R7'!C149="","",'Data R7'!AD149)</f>
        <v/>
      </c>
      <c r="H6135">
        <f>IF('Data R7'!C149="","",'Data R7'!AC149)</f>
        <v/>
      </c>
      <c r="I6135">
        <f>IF('Data R7'!C149="","",COUNTIF('Data R7'!J149,"&gt;0")+COUNTIF('Data R7'!L149,"&gt;0")+COUNTIF('Data R7'!N149,"&gt;0")+COUNTIF('Data R7'!P149,"&gt;0")+COUNTIF('Data R7'!R149,"&gt;0")+COUNTIF('Data R7'!T149,"&gt;0")+COUNTIF('Data R7'!V149,"&gt;0")+COUNTIF('Data R7'!X149,"&gt;0"))</f>
        <v/>
      </c>
      <c r="J6135">
        <f>IF('Data R7'!C149="","",IF((COUNTIF('Data R7'!K149,"&gt;0")+COUNTIF('Data R7'!M149,"&gt;0")+COUNTIF('Data R7'!O149,"&gt;0")+COUNTIF('Data R7'!Q149,"&gt;0")+COUNTIF('Data R7'!S149,"&gt;0")+COUNTIF('Data R7'!U149,"&gt;0")+COUNTIF('Data R7'!W149,"&gt;0")+COUNTIF('Data R7'!Y149,"&gt;0"))&gt;0,1,0))</f>
        <v/>
      </c>
      <c r="M6135" t="inlineStr">
        <is>
          <t>Data R</t>
        </is>
      </c>
    </row>
    <row r="6136">
      <c r="A6136" t="inlineStr">
        <is>
          <t>Regional 7</t>
        </is>
      </c>
      <c r="B6136">
        <f>IF('Data R7'!C150="","",'Data R7'!B150)</f>
        <v/>
      </c>
      <c r="C6136">
        <f>IF('Data R7'!C150="","",'Data R7'!C150)</f>
        <v/>
      </c>
      <c r="D6136">
        <f>IF('Data R7'!C150="","",'Data R7'!D150)</f>
        <v/>
      </c>
      <c r="E6136">
        <f>IF('Data R7'!C150="","",'Data R7'!E150)</f>
        <v/>
      </c>
      <c r="F6136">
        <f>IF('Data R7'!C150="","",'Data R7'!F150)</f>
        <v/>
      </c>
      <c r="G6136">
        <f>IF('Data R7'!C150="","",'Data R7'!AD150)</f>
        <v/>
      </c>
      <c r="H6136">
        <f>IF('Data R7'!C150="","",'Data R7'!AC150)</f>
        <v/>
      </c>
      <c r="I6136">
        <f>IF('Data R7'!C150="","",COUNTIF('Data R7'!J150,"&gt;0")+COUNTIF('Data R7'!L150,"&gt;0")+COUNTIF('Data R7'!N150,"&gt;0")+COUNTIF('Data R7'!P150,"&gt;0")+COUNTIF('Data R7'!R150,"&gt;0")+COUNTIF('Data R7'!T150,"&gt;0")+COUNTIF('Data R7'!V150,"&gt;0")+COUNTIF('Data R7'!X150,"&gt;0"))</f>
        <v/>
      </c>
      <c r="J6136">
        <f>IF('Data R7'!C150="","",IF((COUNTIF('Data R7'!K150,"&gt;0")+COUNTIF('Data R7'!M150,"&gt;0")+COUNTIF('Data R7'!O150,"&gt;0")+COUNTIF('Data R7'!Q150,"&gt;0")+COUNTIF('Data R7'!S150,"&gt;0")+COUNTIF('Data R7'!U150,"&gt;0")+COUNTIF('Data R7'!W150,"&gt;0")+COUNTIF('Data R7'!Y150,"&gt;0"))&gt;0,1,0))</f>
        <v/>
      </c>
      <c r="M6136" t="inlineStr">
        <is>
          <t>Data R</t>
        </is>
      </c>
    </row>
    <row r="6137">
      <c r="A6137" t="inlineStr">
        <is>
          <t>Regional 7</t>
        </is>
      </c>
      <c r="B6137">
        <f>IF('Data R7'!C151="","",'Data R7'!B151)</f>
        <v/>
      </c>
      <c r="C6137">
        <f>IF('Data R7'!C151="","",'Data R7'!C151)</f>
        <v/>
      </c>
      <c r="D6137">
        <f>IF('Data R7'!C151="","",'Data R7'!D151)</f>
        <v/>
      </c>
      <c r="E6137">
        <f>IF('Data R7'!C151="","",'Data R7'!E151)</f>
        <v/>
      </c>
      <c r="F6137">
        <f>IF('Data R7'!C151="","",'Data R7'!F151)</f>
        <v/>
      </c>
      <c r="G6137">
        <f>IF('Data R7'!C151="","",'Data R7'!AD151)</f>
        <v/>
      </c>
      <c r="H6137">
        <f>IF('Data R7'!C151="","",'Data R7'!AC151)</f>
        <v/>
      </c>
      <c r="I6137">
        <f>IF('Data R7'!C151="","",COUNTIF('Data R7'!J151,"&gt;0")+COUNTIF('Data R7'!L151,"&gt;0")+COUNTIF('Data R7'!N151,"&gt;0")+COUNTIF('Data R7'!P151,"&gt;0")+COUNTIF('Data R7'!R151,"&gt;0")+COUNTIF('Data R7'!T151,"&gt;0")+COUNTIF('Data R7'!V151,"&gt;0")+COUNTIF('Data R7'!X151,"&gt;0"))</f>
        <v/>
      </c>
      <c r="J6137">
        <f>IF('Data R7'!C151="","",IF((COUNTIF('Data R7'!K151,"&gt;0")+COUNTIF('Data R7'!M151,"&gt;0")+COUNTIF('Data R7'!O151,"&gt;0")+COUNTIF('Data R7'!Q151,"&gt;0")+COUNTIF('Data R7'!S151,"&gt;0")+COUNTIF('Data R7'!U151,"&gt;0")+COUNTIF('Data R7'!W151,"&gt;0")+COUNTIF('Data R7'!Y151,"&gt;0"))&gt;0,1,0))</f>
        <v/>
      </c>
      <c r="M6137" t="inlineStr">
        <is>
          <t>Data R</t>
        </is>
      </c>
    </row>
    <row r="6138">
      <c r="A6138" t="inlineStr">
        <is>
          <t>Regional 7</t>
        </is>
      </c>
      <c r="B6138">
        <f>IF('Data R7'!C152="","",'Data R7'!B152)</f>
        <v/>
      </c>
      <c r="C6138">
        <f>IF('Data R7'!C152="","",'Data R7'!C152)</f>
        <v/>
      </c>
      <c r="D6138">
        <f>IF('Data R7'!C152="","",'Data R7'!D152)</f>
        <v/>
      </c>
      <c r="E6138">
        <f>IF('Data R7'!C152="","",'Data R7'!E152)</f>
        <v/>
      </c>
      <c r="F6138">
        <f>IF('Data R7'!C152="","",'Data R7'!F152)</f>
        <v/>
      </c>
      <c r="G6138">
        <f>IF('Data R7'!C152="","",'Data R7'!AD152)</f>
        <v/>
      </c>
      <c r="H6138">
        <f>IF('Data R7'!C152="","",'Data R7'!AC152)</f>
        <v/>
      </c>
      <c r="I6138">
        <f>IF('Data R7'!C152="","",COUNTIF('Data R7'!J152,"&gt;0")+COUNTIF('Data R7'!L152,"&gt;0")+COUNTIF('Data R7'!N152,"&gt;0")+COUNTIF('Data R7'!P152,"&gt;0")+COUNTIF('Data R7'!R152,"&gt;0")+COUNTIF('Data R7'!T152,"&gt;0")+COUNTIF('Data R7'!V152,"&gt;0")+COUNTIF('Data R7'!X152,"&gt;0"))</f>
        <v/>
      </c>
      <c r="J6138">
        <f>IF('Data R7'!C152="","",IF((COUNTIF('Data R7'!K152,"&gt;0")+COUNTIF('Data R7'!M152,"&gt;0")+COUNTIF('Data R7'!O152,"&gt;0")+COUNTIF('Data R7'!Q152,"&gt;0")+COUNTIF('Data R7'!S152,"&gt;0")+COUNTIF('Data R7'!U152,"&gt;0")+COUNTIF('Data R7'!W152,"&gt;0")+COUNTIF('Data R7'!Y152,"&gt;0"))&gt;0,1,0))</f>
        <v/>
      </c>
      <c r="M6138" t="inlineStr">
        <is>
          <t>Data R</t>
        </is>
      </c>
    </row>
    <row r="6139">
      <c r="A6139" t="inlineStr">
        <is>
          <t>Regional 7</t>
        </is>
      </c>
      <c r="B6139">
        <f>IF('Data R7'!C153="","",'Data R7'!B153)</f>
        <v/>
      </c>
      <c r="C6139">
        <f>IF('Data R7'!C153="","",'Data R7'!C153)</f>
        <v/>
      </c>
      <c r="D6139">
        <f>IF('Data R7'!C153="","",'Data R7'!D153)</f>
        <v/>
      </c>
      <c r="E6139">
        <f>IF('Data R7'!C153="","",'Data R7'!E153)</f>
        <v/>
      </c>
      <c r="F6139">
        <f>IF('Data R7'!C153="","",'Data R7'!F153)</f>
        <v/>
      </c>
      <c r="G6139">
        <f>IF('Data R7'!C153="","",'Data R7'!AD153)</f>
        <v/>
      </c>
      <c r="H6139">
        <f>IF('Data R7'!C153="","",'Data R7'!AC153)</f>
        <v/>
      </c>
      <c r="I6139">
        <f>IF('Data R7'!C153="","",COUNTIF('Data R7'!J153,"&gt;0")+COUNTIF('Data R7'!L153,"&gt;0")+COUNTIF('Data R7'!N153,"&gt;0")+COUNTIF('Data R7'!P153,"&gt;0")+COUNTIF('Data R7'!R153,"&gt;0")+COUNTIF('Data R7'!T153,"&gt;0")+COUNTIF('Data R7'!V153,"&gt;0")+COUNTIF('Data R7'!X153,"&gt;0"))</f>
        <v/>
      </c>
      <c r="J6139">
        <f>IF('Data R7'!C153="","",IF((COUNTIF('Data R7'!K153,"&gt;0")+COUNTIF('Data R7'!M153,"&gt;0")+COUNTIF('Data R7'!O153,"&gt;0")+COUNTIF('Data R7'!Q153,"&gt;0")+COUNTIF('Data R7'!S153,"&gt;0")+COUNTIF('Data R7'!U153,"&gt;0")+COUNTIF('Data R7'!W153,"&gt;0")+COUNTIF('Data R7'!Y153,"&gt;0"))&gt;0,1,0))</f>
        <v/>
      </c>
      <c r="M6139" t="inlineStr">
        <is>
          <t>Data R</t>
        </is>
      </c>
    </row>
    <row r="6140">
      <c r="A6140" t="inlineStr">
        <is>
          <t>Regional 7</t>
        </is>
      </c>
      <c r="B6140">
        <f>IF('Data R7'!C154="","",'Data R7'!B154)</f>
        <v/>
      </c>
      <c r="C6140">
        <f>IF('Data R7'!C154="","",'Data R7'!C154)</f>
        <v/>
      </c>
      <c r="D6140">
        <f>IF('Data R7'!C154="","",'Data R7'!D154)</f>
        <v/>
      </c>
      <c r="E6140">
        <f>IF('Data R7'!C154="","",'Data R7'!E154)</f>
        <v/>
      </c>
      <c r="F6140">
        <f>IF('Data R7'!C154="","",'Data R7'!F154)</f>
        <v/>
      </c>
      <c r="G6140">
        <f>IF('Data R7'!C154="","",'Data R7'!AD154)</f>
        <v/>
      </c>
      <c r="H6140">
        <f>IF('Data R7'!C154="","",'Data R7'!AC154)</f>
        <v/>
      </c>
      <c r="I6140">
        <f>IF('Data R7'!C154="","",COUNTIF('Data R7'!J154,"&gt;0")+COUNTIF('Data R7'!L154,"&gt;0")+COUNTIF('Data R7'!N154,"&gt;0")+COUNTIF('Data R7'!P154,"&gt;0")+COUNTIF('Data R7'!R154,"&gt;0")+COUNTIF('Data R7'!T154,"&gt;0")+COUNTIF('Data R7'!V154,"&gt;0")+COUNTIF('Data R7'!X154,"&gt;0"))</f>
        <v/>
      </c>
      <c r="J6140">
        <f>IF('Data R7'!C154="","",IF((COUNTIF('Data R7'!K154,"&gt;0")+COUNTIF('Data R7'!M154,"&gt;0")+COUNTIF('Data R7'!O154,"&gt;0")+COUNTIF('Data R7'!Q154,"&gt;0")+COUNTIF('Data R7'!S154,"&gt;0")+COUNTIF('Data R7'!U154,"&gt;0")+COUNTIF('Data R7'!W154,"&gt;0")+COUNTIF('Data R7'!Y154,"&gt;0"))&gt;0,1,0))</f>
        <v/>
      </c>
      <c r="M6140" t="inlineStr">
        <is>
          <t>Data R</t>
        </is>
      </c>
    </row>
    <row r="6141">
      <c r="A6141" t="inlineStr">
        <is>
          <t>Regional 7</t>
        </is>
      </c>
      <c r="B6141">
        <f>IF('Data R7'!C155="","",'Data R7'!B155)</f>
        <v/>
      </c>
      <c r="C6141">
        <f>IF('Data R7'!C155="","",'Data R7'!C155)</f>
        <v/>
      </c>
      <c r="D6141">
        <f>IF('Data R7'!C155="","",'Data R7'!D155)</f>
        <v/>
      </c>
      <c r="E6141">
        <f>IF('Data R7'!C155="","",'Data R7'!E155)</f>
        <v/>
      </c>
      <c r="F6141">
        <f>IF('Data R7'!C155="","",'Data R7'!F155)</f>
        <v/>
      </c>
      <c r="G6141">
        <f>IF('Data R7'!C155="","",'Data R7'!AD155)</f>
        <v/>
      </c>
      <c r="H6141">
        <f>IF('Data R7'!C155="","",'Data R7'!AC155)</f>
        <v/>
      </c>
      <c r="I6141">
        <f>IF('Data R7'!C155="","",COUNTIF('Data R7'!J155,"&gt;0")+COUNTIF('Data R7'!L155,"&gt;0")+COUNTIF('Data R7'!N155,"&gt;0")+COUNTIF('Data R7'!P155,"&gt;0")+COUNTIF('Data R7'!R155,"&gt;0")+COUNTIF('Data R7'!T155,"&gt;0")+COUNTIF('Data R7'!V155,"&gt;0")+COUNTIF('Data R7'!X155,"&gt;0"))</f>
        <v/>
      </c>
      <c r="J6141">
        <f>IF('Data R7'!C155="","",IF((COUNTIF('Data R7'!K155,"&gt;0")+COUNTIF('Data R7'!M155,"&gt;0")+COUNTIF('Data R7'!O155,"&gt;0")+COUNTIF('Data R7'!Q155,"&gt;0")+COUNTIF('Data R7'!S155,"&gt;0")+COUNTIF('Data R7'!U155,"&gt;0")+COUNTIF('Data R7'!W155,"&gt;0")+COUNTIF('Data R7'!Y155,"&gt;0"))&gt;0,1,0))</f>
        <v/>
      </c>
      <c r="M6141" t="inlineStr">
        <is>
          <t>Data R</t>
        </is>
      </c>
    </row>
    <row r="6142">
      <c r="A6142" t="inlineStr">
        <is>
          <t>Regional 7</t>
        </is>
      </c>
      <c r="B6142">
        <f>IF('Data R7'!C156="","",'Data R7'!B156)</f>
        <v/>
      </c>
      <c r="C6142">
        <f>IF('Data R7'!C156="","",'Data R7'!C156)</f>
        <v/>
      </c>
      <c r="D6142">
        <f>IF('Data R7'!C156="","",'Data R7'!D156)</f>
        <v/>
      </c>
      <c r="E6142">
        <f>IF('Data R7'!C156="","",'Data R7'!E156)</f>
        <v/>
      </c>
      <c r="F6142">
        <f>IF('Data R7'!C156="","",'Data R7'!F156)</f>
        <v/>
      </c>
      <c r="G6142">
        <f>IF('Data R7'!C156="","",'Data R7'!AD156)</f>
        <v/>
      </c>
      <c r="H6142">
        <f>IF('Data R7'!C156="","",'Data R7'!AC156)</f>
        <v/>
      </c>
      <c r="I6142">
        <f>IF('Data R7'!C156="","",COUNTIF('Data R7'!J156,"&gt;0")+COUNTIF('Data R7'!L156,"&gt;0")+COUNTIF('Data R7'!N156,"&gt;0")+COUNTIF('Data R7'!P156,"&gt;0")+COUNTIF('Data R7'!R156,"&gt;0")+COUNTIF('Data R7'!T156,"&gt;0")+COUNTIF('Data R7'!V156,"&gt;0")+COUNTIF('Data R7'!X156,"&gt;0"))</f>
        <v/>
      </c>
      <c r="J6142">
        <f>IF('Data R7'!C156="","",IF((COUNTIF('Data R7'!K156,"&gt;0")+COUNTIF('Data R7'!M156,"&gt;0")+COUNTIF('Data R7'!O156,"&gt;0")+COUNTIF('Data R7'!Q156,"&gt;0")+COUNTIF('Data R7'!S156,"&gt;0")+COUNTIF('Data R7'!U156,"&gt;0")+COUNTIF('Data R7'!W156,"&gt;0")+COUNTIF('Data R7'!Y156,"&gt;0"))&gt;0,1,0))</f>
        <v/>
      </c>
      <c r="M6142" t="inlineStr">
        <is>
          <t>Data R</t>
        </is>
      </c>
    </row>
    <row r="6143">
      <c r="A6143" t="inlineStr">
        <is>
          <t>Regional 7</t>
        </is>
      </c>
      <c r="B6143">
        <f>IF('Data R7'!C157="","",'Data R7'!B157)</f>
        <v/>
      </c>
      <c r="C6143">
        <f>IF('Data R7'!C157="","",'Data R7'!C157)</f>
        <v/>
      </c>
      <c r="D6143">
        <f>IF('Data R7'!C157="","",'Data R7'!D157)</f>
        <v/>
      </c>
      <c r="E6143">
        <f>IF('Data R7'!C157="","",'Data R7'!E157)</f>
        <v/>
      </c>
      <c r="F6143">
        <f>IF('Data R7'!C157="","",'Data R7'!F157)</f>
        <v/>
      </c>
      <c r="G6143">
        <f>IF('Data R7'!C157="","",'Data R7'!AD157)</f>
        <v/>
      </c>
      <c r="H6143">
        <f>IF('Data R7'!C157="","",'Data R7'!AC157)</f>
        <v/>
      </c>
      <c r="I6143">
        <f>IF('Data R7'!C157="","",COUNTIF('Data R7'!J157,"&gt;0")+COUNTIF('Data R7'!L157,"&gt;0")+COUNTIF('Data R7'!N157,"&gt;0")+COUNTIF('Data R7'!P157,"&gt;0")+COUNTIF('Data R7'!R157,"&gt;0")+COUNTIF('Data R7'!T157,"&gt;0")+COUNTIF('Data R7'!V157,"&gt;0")+COUNTIF('Data R7'!X157,"&gt;0"))</f>
        <v/>
      </c>
      <c r="J6143">
        <f>IF('Data R7'!C157="","",IF((COUNTIF('Data R7'!K157,"&gt;0")+COUNTIF('Data R7'!M157,"&gt;0")+COUNTIF('Data R7'!O157,"&gt;0")+COUNTIF('Data R7'!Q157,"&gt;0")+COUNTIF('Data R7'!S157,"&gt;0")+COUNTIF('Data R7'!U157,"&gt;0")+COUNTIF('Data R7'!W157,"&gt;0")+COUNTIF('Data R7'!Y157,"&gt;0"))&gt;0,1,0))</f>
        <v/>
      </c>
      <c r="M6143" t="inlineStr">
        <is>
          <t>Data R</t>
        </is>
      </c>
    </row>
    <row r="6144">
      <c r="A6144" t="inlineStr">
        <is>
          <t>Regional 7</t>
        </is>
      </c>
      <c r="B6144">
        <f>IF('Data R7'!C158="","",'Data R7'!B158)</f>
        <v/>
      </c>
      <c r="C6144">
        <f>IF('Data R7'!C158="","",'Data R7'!C158)</f>
        <v/>
      </c>
      <c r="D6144">
        <f>IF('Data R7'!C158="","",'Data R7'!D158)</f>
        <v/>
      </c>
      <c r="E6144">
        <f>IF('Data R7'!C158="","",'Data R7'!E158)</f>
        <v/>
      </c>
      <c r="F6144">
        <f>IF('Data R7'!C158="","",'Data R7'!F158)</f>
        <v/>
      </c>
      <c r="G6144">
        <f>IF('Data R7'!C158="","",'Data R7'!AD158)</f>
        <v/>
      </c>
      <c r="H6144">
        <f>IF('Data R7'!C158="","",'Data R7'!AC158)</f>
        <v/>
      </c>
      <c r="I6144">
        <f>IF('Data R7'!C158="","",COUNTIF('Data R7'!J158,"&gt;0")+COUNTIF('Data R7'!L158,"&gt;0")+COUNTIF('Data R7'!N158,"&gt;0")+COUNTIF('Data R7'!P158,"&gt;0")+COUNTIF('Data R7'!R158,"&gt;0")+COUNTIF('Data R7'!T158,"&gt;0")+COUNTIF('Data R7'!V158,"&gt;0")+COUNTIF('Data R7'!X158,"&gt;0"))</f>
        <v/>
      </c>
      <c r="J6144">
        <f>IF('Data R7'!C158="","",IF((COUNTIF('Data R7'!K158,"&gt;0")+COUNTIF('Data R7'!M158,"&gt;0")+COUNTIF('Data R7'!O158,"&gt;0")+COUNTIF('Data R7'!Q158,"&gt;0")+COUNTIF('Data R7'!S158,"&gt;0")+COUNTIF('Data R7'!U158,"&gt;0")+COUNTIF('Data R7'!W158,"&gt;0")+COUNTIF('Data R7'!Y158,"&gt;0"))&gt;0,1,0))</f>
        <v/>
      </c>
      <c r="M6144" t="inlineStr">
        <is>
          <t>Data R</t>
        </is>
      </c>
    </row>
    <row r="6145">
      <c r="A6145" t="inlineStr">
        <is>
          <t>Regional 7</t>
        </is>
      </c>
      <c r="B6145">
        <f>IF('Data R7'!C159="","",'Data R7'!B159)</f>
        <v/>
      </c>
      <c r="C6145">
        <f>IF('Data R7'!C159="","",'Data R7'!C159)</f>
        <v/>
      </c>
      <c r="D6145">
        <f>IF('Data R7'!C159="","",'Data R7'!D159)</f>
        <v/>
      </c>
      <c r="E6145">
        <f>IF('Data R7'!C159="","",'Data R7'!E159)</f>
        <v/>
      </c>
      <c r="F6145">
        <f>IF('Data R7'!C159="","",'Data R7'!F159)</f>
        <v/>
      </c>
      <c r="G6145">
        <f>IF('Data R7'!C159="","",'Data R7'!AD159)</f>
        <v/>
      </c>
      <c r="H6145">
        <f>IF('Data R7'!C159="","",'Data R7'!AC159)</f>
        <v/>
      </c>
      <c r="I6145">
        <f>IF('Data R7'!C159="","",COUNTIF('Data R7'!J159,"&gt;0")+COUNTIF('Data R7'!L159,"&gt;0")+COUNTIF('Data R7'!N159,"&gt;0")+COUNTIF('Data R7'!P159,"&gt;0")+COUNTIF('Data R7'!R159,"&gt;0")+COUNTIF('Data R7'!T159,"&gt;0")+COUNTIF('Data R7'!V159,"&gt;0")+COUNTIF('Data R7'!X159,"&gt;0"))</f>
        <v/>
      </c>
      <c r="J6145">
        <f>IF('Data R7'!C159="","",IF((COUNTIF('Data R7'!K159,"&gt;0")+COUNTIF('Data R7'!M159,"&gt;0")+COUNTIF('Data R7'!O159,"&gt;0")+COUNTIF('Data R7'!Q159,"&gt;0")+COUNTIF('Data R7'!S159,"&gt;0")+COUNTIF('Data R7'!U159,"&gt;0")+COUNTIF('Data R7'!W159,"&gt;0")+COUNTIF('Data R7'!Y159,"&gt;0"))&gt;0,1,0))</f>
        <v/>
      </c>
      <c r="M6145" t="inlineStr">
        <is>
          <t>Data R</t>
        </is>
      </c>
    </row>
    <row r="6146">
      <c r="A6146" t="inlineStr">
        <is>
          <t>Regional 7</t>
        </is>
      </c>
      <c r="B6146">
        <f>IF('Data R7'!C160="","",'Data R7'!B160)</f>
        <v/>
      </c>
      <c r="C6146">
        <f>IF('Data R7'!C160="","",'Data R7'!C160)</f>
        <v/>
      </c>
      <c r="D6146">
        <f>IF('Data R7'!C160="","",'Data R7'!D160)</f>
        <v/>
      </c>
      <c r="E6146">
        <f>IF('Data R7'!C160="","",'Data R7'!E160)</f>
        <v/>
      </c>
      <c r="F6146">
        <f>IF('Data R7'!C160="","",'Data R7'!F160)</f>
        <v/>
      </c>
      <c r="G6146">
        <f>IF('Data R7'!C160="","",'Data R7'!AD160)</f>
        <v/>
      </c>
      <c r="H6146">
        <f>IF('Data R7'!C160="","",'Data R7'!AC160)</f>
        <v/>
      </c>
      <c r="I6146">
        <f>IF('Data R7'!C160="","",COUNTIF('Data R7'!J160,"&gt;0")+COUNTIF('Data R7'!L160,"&gt;0")+COUNTIF('Data R7'!N160,"&gt;0")+COUNTIF('Data R7'!P160,"&gt;0")+COUNTIF('Data R7'!R160,"&gt;0")+COUNTIF('Data R7'!T160,"&gt;0")+COUNTIF('Data R7'!V160,"&gt;0")+COUNTIF('Data R7'!X160,"&gt;0"))</f>
        <v/>
      </c>
      <c r="J6146">
        <f>IF('Data R7'!C160="","",IF((COUNTIF('Data R7'!K160,"&gt;0")+COUNTIF('Data R7'!M160,"&gt;0")+COUNTIF('Data R7'!O160,"&gt;0")+COUNTIF('Data R7'!Q160,"&gt;0")+COUNTIF('Data R7'!S160,"&gt;0")+COUNTIF('Data R7'!U160,"&gt;0")+COUNTIF('Data R7'!W160,"&gt;0")+COUNTIF('Data R7'!Y160,"&gt;0"))&gt;0,1,0))</f>
        <v/>
      </c>
      <c r="M6146" t="inlineStr">
        <is>
          <t>Data R</t>
        </is>
      </c>
    </row>
    <row r="6147">
      <c r="A6147" t="inlineStr">
        <is>
          <t>Regional 7</t>
        </is>
      </c>
      <c r="B6147">
        <f>IF('Data R7'!C161="","",'Data R7'!B161)</f>
        <v/>
      </c>
      <c r="C6147">
        <f>IF('Data R7'!C161="","",'Data R7'!C161)</f>
        <v/>
      </c>
      <c r="D6147">
        <f>IF('Data R7'!C161="","",'Data R7'!D161)</f>
        <v/>
      </c>
      <c r="E6147">
        <f>IF('Data R7'!C161="","",'Data R7'!E161)</f>
        <v/>
      </c>
      <c r="F6147">
        <f>IF('Data R7'!C161="","",'Data R7'!F161)</f>
        <v/>
      </c>
      <c r="G6147">
        <f>IF('Data R7'!C161="","",'Data R7'!AD161)</f>
        <v/>
      </c>
      <c r="H6147">
        <f>IF('Data R7'!C161="","",'Data R7'!AC161)</f>
        <v/>
      </c>
      <c r="I6147">
        <f>IF('Data R7'!C161="","",COUNTIF('Data R7'!J161,"&gt;0")+COUNTIF('Data R7'!L161,"&gt;0")+COUNTIF('Data R7'!N161,"&gt;0")+COUNTIF('Data R7'!P161,"&gt;0")+COUNTIF('Data R7'!R161,"&gt;0")+COUNTIF('Data R7'!T161,"&gt;0")+COUNTIF('Data R7'!V161,"&gt;0")+COUNTIF('Data R7'!X161,"&gt;0"))</f>
        <v/>
      </c>
      <c r="J6147">
        <f>IF('Data R7'!C161="","",IF((COUNTIF('Data R7'!K161,"&gt;0")+COUNTIF('Data R7'!M161,"&gt;0")+COUNTIF('Data R7'!O161,"&gt;0")+COUNTIF('Data R7'!Q161,"&gt;0")+COUNTIF('Data R7'!S161,"&gt;0")+COUNTIF('Data R7'!U161,"&gt;0")+COUNTIF('Data R7'!W161,"&gt;0")+COUNTIF('Data R7'!Y161,"&gt;0"))&gt;0,1,0))</f>
        <v/>
      </c>
      <c r="M6147" t="inlineStr">
        <is>
          <t>Data R</t>
        </is>
      </c>
    </row>
    <row r="6148">
      <c r="A6148" t="inlineStr">
        <is>
          <t>Regional 7</t>
        </is>
      </c>
      <c r="B6148">
        <f>IF('Data R7'!C162="","",'Data R7'!B162)</f>
        <v/>
      </c>
      <c r="C6148">
        <f>IF('Data R7'!C162="","",'Data R7'!C162)</f>
        <v/>
      </c>
      <c r="D6148">
        <f>IF('Data R7'!C162="","",'Data R7'!D162)</f>
        <v/>
      </c>
      <c r="E6148">
        <f>IF('Data R7'!C162="","",'Data R7'!E162)</f>
        <v/>
      </c>
      <c r="F6148">
        <f>IF('Data R7'!C162="","",'Data R7'!F162)</f>
        <v/>
      </c>
      <c r="G6148">
        <f>IF('Data R7'!C162="","",'Data R7'!AD162)</f>
        <v/>
      </c>
      <c r="H6148">
        <f>IF('Data R7'!C162="","",'Data R7'!AC162)</f>
        <v/>
      </c>
      <c r="I6148">
        <f>IF('Data R7'!C162="","",COUNTIF('Data R7'!J162,"&gt;0")+COUNTIF('Data R7'!L162,"&gt;0")+COUNTIF('Data R7'!N162,"&gt;0")+COUNTIF('Data R7'!P162,"&gt;0")+COUNTIF('Data R7'!R162,"&gt;0")+COUNTIF('Data R7'!T162,"&gt;0")+COUNTIF('Data R7'!V162,"&gt;0")+COUNTIF('Data R7'!X162,"&gt;0"))</f>
        <v/>
      </c>
      <c r="J6148">
        <f>IF('Data R7'!C162="","",IF((COUNTIF('Data R7'!K162,"&gt;0")+COUNTIF('Data R7'!M162,"&gt;0")+COUNTIF('Data R7'!O162,"&gt;0")+COUNTIF('Data R7'!Q162,"&gt;0")+COUNTIF('Data R7'!S162,"&gt;0")+COUNTIF('Data R7'!U162,"&gt;0")+COUNTIF('Data R7'!W162,"&gt;0")+COUNTIF('Data R7'!Y162,"&gt;0"))&gt;0,1,0))</f>
        <v/>
      </c>
      <c r="M6148" t="inlineStr">
        <is>
          <t>Data R</t>
        </is>
      </c>
    </row>
    <row r="6149">
      <c r="A6149" t="inlineStr">
        <is>
          <t>Regional 7</t>
        </is>
      </c>
      <c r="B6149">
        <f>IF('Data R7'!C163="","",'Data R7'!B163)</f>
        <v/>
      </c>
      <c r="C6149">
        <f>IF('Data R7'!C163="","",'Data R7'!C163)</f>
        <v/>
      </c>
      <c r="D6149">
        <f>IF('Data R7'!C163="","",'Data R7'!D163)</f>
        <v/>
      </c>
      <c r="E6149">
        <f>IF('Data R7'!C163="","",'Data R7'!E163)</f>
        <v/>
      </c>
      <c r="F6149">
        <f>IF('Data R7'!C163="","",'Data R7'!F163)</f>
        <v/>
      </c>
      <c r="G6149">
        <f>IF('Data R7'!C163="","",'Data R7'!AD163)</f>
        <v/>
      </c>
      <c r="H6149">
        <f>IF('Data R7'!C163="","",'Data R7'!AC163)</f>
        <v/>
      </c>
      <c r="I6149">
        <f>IF('Data R7'!C163="","",COUNTIF('Data R7'!J163,"&gt;0")+COUNTIF('Data R7'!L163,"&gt;0")+COUNTIF('Data R7'!N163,"&gt;0")+COUNTIF('Data R7'!P163,"&gt;0")+COUNTIF('Data R7'!R163,"&gt;0")+COUNTIF('Data R7'!T163,"&gt;0")+COUNTIF('Data R7'!V163,"&gt;0")+COUNTIF('Data R7'!X163,"&gt;0"))</f>
        <v/>
      </c>
      <c r="J6149">
        <f>IF('Data R7'!C163="","",IF((COUNTIF('Data R7'!K163,"&gt;0")+COUNTIF('Data R7'!M163,"&gt;0")+COUNTIF('Data R7'!O163,"&gt;0")+COUNTIF('Data R7'!Q163,"&gt;0")+COUNTIF('Data R7'!S163,"&gt;0")+COUNTIF('Data R7'!U163,"&gt;0")+COUNTIF('Data R7'!W163,"&gt;0")+COUNTIF('Data R7'!Y163,"&gt;0"))&gt;0,1,0))</f>
        <v/>
      </c>
      <c r="M6149" t="inlineStr">
        <is>
          <t>Data R</t>
        </is>
      </c>
    </row>
    <row r="6150">
      <c r="A6150" t="inlineStr">
        <is>
          <t>Regional 7</t>
        </is>
      </c>
      <c r="B6150">
        <f>IF('Data R7'!C164="","",'Data R7'!B164)</f>
        <v/>
      </c>
      <c r="C6150">
        <f>IF('Data R7'!C164="","",'Data R7'!C164)</f>
        <v/>
      </c>
      <c r="D6150">
        <f>IF('Data R7'!C164="","",'Data R7'!D164)</f>
        <v/>
      </c>
      <c r="E6150">
        <f>IF('Data R7'!C164="","",'Data R7'!E164)</f>
        <v/>
      </c>
      <c r="F6150">
        <f>IF('Data R7'!C164="","",'Data R7'!F164)</f>
        <v/>
      </c>
      <c r="G6150">
        <f>IF('Data R7'!C164="","",'Data R7'!AD164)</f>
        <v/>
      </c>
      <c r="H6150">
        <f>IF('Data R7'!C164="","",'Data R7'!AC164)</f>
        <v/>
      </c>
      <c r="I6150">
        <f>IF('Data R7'!C164="","",COUNTIF('Data R7'!J164,"&gt;0")+COUNTIF('Data R7'!L164,"&gt;0")+COUNTIF('Data R7'!N164,"&gt;0")+COUNTIF('Data R7'!P164,"&gt;0")+COUNTIF('Data R7'!R164,"&gt;0")+COUNTIF('Data R7'!T164,"&gt;0")+COUNTIF('Data R7'!V164,"&gt;0")+COUNTIF('Data R7'!X164,"&gt;0"))</f>
        <v/>
      </c>
      <c r="J6150">
        <f>IF('Data R7'!C164="","",IF((COUNTIF('Data R7'!K164,"&gt;0")+COUNTIF('Data R7'!M164,"&gt;0")+COUNTIF('Data R7'!O164,"&gt;0")+COUNTIF('Data R7'!Q164,"&gt;0")+COUNTIF('Data R7'!S164,"&gt;0")+COUNTIF('Data R7'!U164,"&gt;0")+COUNTIF('Data R7'!W164,"&gt;0")+COUNTIF('Data R7'!Y164,"&gt;0"))&gt;0,1,0))</f>
        <v/>
      </c>
      <c r="M6150" t="inlineStr">
        <is>
          <t>Data R</t>
        </is>
      </c>
    </row>
    <row r="6151">
      <c r="A6151" t="inlineStr">
        <is>
          <t>Regional 7</t>
        </is>
      </c>
      <c r="B6151">
        <f>IF('Data R7'!C165="","",'Data R7'!B165)</f>
        <v/>
      </c>
      <c r="C6151">
        <f>IF('Data R7'!C165="","",'Data R7'!C165)</f>
        <v/>
      </c>
      <c r="D6151">
        <f>IF('Data R7'!C165="","",'Data R7'!D165)</f>
        <v/>
      </c>
      <c r="E6151">
        <f>IF('Data R7'!C165="","",'Data R7'!E165)</f>
        <v/>
      </c>
      <c r="F6151">
        <f>IF('Data R7'!C165="","",'Data R7'!F165)</f>
        <v/>
      </c>
      <c r="G6151">
        <f>IF('Data R7'!C165="","",'Data R7'!AD165)</f>
        <v/>
      </c>
      <c r="H6151">
        <f>IF('Data R7'!C165="","",'Data R7'!AC165)</f>
        <v/>
      </c>
      <c r="I6151">
        <f>IF('Data R7'!C165="","",COUNTIF('Data R7'!J165,"&gt;0")+COUNTIF('Data R7'!L165,"&gt;0")+COUNTIF('Data R7'!N165,"&gt;0")+COUNTIF('Data R7'!P165,"&gt;0")+COUNTIF('Data R7'!R165,"&gt;0")+COUNTIF('Data R7'!T165,"&gt;0")+COUNTIF('Data R7'!V165,"&gt;0")+COUNTIF('Data R7'!X165,"&gt;0"))</f>
        <v/>
      </c>
      <c r="J6151">
        <f>IF('Data R7'!C165="","",IF((COUNTIF('Data R7'!K165,"&gt;0")+COUNTIF('Data R7'!M165,"&gt;0")+COUNTIF('Data R7'!O165,"&gt;0")+COUNTIF('Data R7'!Q165,"&gt;0")+COUNTIF('Data R7'!S165,"&gt;0")+COUNTIF('Data R7'!U165,"&gt;0")+COUNTIF('Data R7'!W165,"&gt;0")+COUNTIF('Data R7'!Y165,"&gt;0"))&gt;0,1,0))</f>
        <v/>
      </c>
      <c r="M6151" t="inlineStr">
        <is>
          <t>Data R</t>
        </is>
      </c>
    </row>
    <row r="6152">
      <c r="A6152" t="inlineStr">
        <is>
          <t>Regional 7</t>
        </is>
      </c>
      <c r="B6152">
        <f>IF('Data R7'!C166="","",'Data R7'!B166)</f>
        <v/>
      </c>
      <c r="C6152">
        <f>IF('Data R7'!C166="","",'Data R7'!C166)</f>
        <v/>
      </c>
      <c r="D6152">
        <f>IF('Data R7'!C166="","",'Data R7'!D166)</f>
        <v/>
      </c>
      <c r="E6152">
        <f>IF('Data R7'!C166="","",'Data R7'!E166)</f>
        <v/>
      </c>
      <c r="F6152">
        <f>IF('Data R7'!C166="","",'Data R7'!F166)</f>
        <v/>
      </c>
      <c r="G6152">
        <f>IF('Data R7'!C166="","",'Data R7'!AD166)</f>
        <v/>
      </c>
      <c r="H6152">
        <f>IF('Data R7'!C166="","",'Data R7'!AC166)</f>
        <v/>
      </c>
      <c r="I6152">
        <f>IF('Data R7'!C166="","",COUNTIF('Data R7'!J166,"&gt;0")+COUNTIF('Data R7'!L166,"&gt;0")+COUNTIF('Data R7'!N166,"&gt;0")+COUNTIF('Data R7'!P166,"&gt;0")+COUNTIF('Data R7'!R166,"&gt;0")+COUNTIF('Data R7'!T166,"&gt;0")+COUNTIF('Data R7'!V166,"&gt;0")+COUNTIF('Data R7'!X166,"&gt;0"))</f>
        <v/>
      </c>
      <c r="J6152">
        <f>IF('Data R7'!C166="","",IF((COUNTIF('Data R7'!K166,"&gt;0")+COUNTIF('Data R7'!M166,"&gt;0")+COUNTIF('Data R7'!O166,"&gt;0")+COUNTIF('Data R7'!Q166,"&gt;0")+COUNTIF('Data R7'!S166,"&gt;0")+COUNTIF('Data R7'!U166,"&gt;0")+COUNTIF('Data R7'!W166,"&gt;0")+COUNTIF('Data R7'!Y166,"&gt;0"))&gt;0,1,0))</f>
        <v/>
      </c>
      <c r="M6152" t="inlineStr">
        <is>
          <t>Data R</t>
        </is>
      </c>
    </row>
    <row r="6153">
      <c r="A6153" t="inlineStr">
        <is>
          <t>Regional 7</t>
        </is>
      </c>
      <c r="B6153">
        <f>IF('Data R7'!C167="","",'Data R7'!B167)</f>
        <v/>
      </c>
      <c r="C6153">
        <f>IF('Data R7'!C167="","",'Data R7'!C167)</f>
        <v/>
      </c>
      <c r="D6153">
        <f>IF('Data R7'!C167="","",'Data R7'!D167)</f>
        <v/>
      </c>
      <c r="E6153">
        <f>IF('Data R7'!C167="","",'Data R7'!E167)</f>
        <v/>
      </c>
      <c r="F6153">
        <f>IF('Data R7'!C167="","",'Data R7'!F167)</f>
        <v/>
      </c>
      <c r="G6153">
        <f>IF('Data R7'!C167="","",'Data R7'!AD167)</f>
        <v/>
      </c>
      <c r="H6153">
        <f>IF('Data R7'!C167="","",'Data R7'!AC167)</f>
        <v/>
      </c>
      <c r="I6153">
        <f>IF('Data R7'!C167="","",COUNTIF('Data R7'!J167,"&gt;0")+COUNTIF('Data R7'!L167,"&gt;0")+COUNTIF('Data R7'!N167,"&gt;0")+COUNTIF('Data R7'!P167,"&gt;0")+COUNTIF('Data R7'!R167,"&gt;0")+COUNTIF('Data R7'!T167,"&gt;0")+COUNTIF('Data R7'!V167,"&gt;0")+COUNTIF('Data R7'!X167,"&gt;0"))</f>
        <v/>
      </c>
      <c r="J6153">
        <f>IF('Data R7'!C167="","",IF((COUNTIF('Data R7'!K167,"&gt;0")+COUNTIF('Data R7'!M167,"&gt;0")+COUNTIF('Data R7'!O167,"&gt;0")+COUNTIF('Data R7'!Q167,"&gt;0")+COUNTIF('Data R7'!S167,"&gt;0")+COUNTIF('Data R7'!U167,"&gt;0")+COUNTIF('Data R7'!W167,"&gt;0")+COUNTIF('Data R7'!Y167,"&gt;0"))&gt;0,1,0))</f>
        <v/>
      </c>
      <c r="M6153" t="inlineStr">
        <is>
          <t>Data R</t>
        </is>
      </c>
    </row>
    <row r="6154">
      <c r="A6154" t="inlineStr">
        <is>
          <t>Regional 7</t>
        </is>
      </c>
      <c r="B6154">
        <f>IF('Data R7'!C168="","",'Data R7'!B168)</f>
        <v/>
      </c>
      <c r="C6154">
        <f>IF('Data R7'!C168="","",'Data R7'!C168)</f>
        <v/>
      </c>
      <c r="D6154">
        <f>IF('Data R7'!C168="","",'Data R7'!D168)</f>
        <v/>
      </c>
      <c r="E6154">
        <f>IF('Data R7'!C168="","",'Data R7'!E168)</f>
        <v/>
      </c>
      <c r="F6154">
        <f>IF('Data R7'!C168="","",'Data R7'!F168)</f>
        <v/>
      </c>
      <c r="G6154">
        <f>IF('Data R7'!C168="","",'Data R7'!AD168)</f>
        <v/>
      </c>
      <c r="H6154">
        <f>IF('Data R7'!C168="","",'Data R7'!AC168)</f>
        <v/>
      </c>
      <c r="I6154">
        <f>IF('Data R7'!C168="","",COUNTIF('Data R7'!J168,"&gt;0")+COUNTIF('Data R7'!L168,"&gt;0")+COUNTIF('Data R7'!N168,"&gt;0")+COUNTIF('Data R7'!P168,"&gt;0")+COUNTIF('Data R7'!R168,"&gt;0")+COUNTIF('Data R7'!T168,"&gt;0")+COUNTIF('Data R7'!V168,"&gt;0")+COUNTIF('Data R7'!X168,"&gt;0"))</f>
        <v/>
      </c>
      <c r="J6154">
        <f>IF('Data R7'!C168="","",IF((COUNTIF('Data R7'!K168,"&gt;0")+COUNTIF('Data R7'!M168,"&gt;0")+COUNTIF('Data R7'!O168,"&gt;0")+COUNTIF('Data R7'!Q168,"&gt;0")+COUNTIF('Data R7'!S168,"&gt;0")+COUNTIF('Data R7'!U168,"&gt;0")+COUNTIF('Data R7'!W168,"&gt;0")+COUNTIF('Data R7'!Y168,"&gt;0"))&gt;0,1,0))</f>
        <v/>
      </c>
      <c r="M6154" t="inlineStr">
        <is>
          <t>Data R</t>
        </is>
      </c>
    </row>
    <row r="6155">
      <c r="A6155" t="inlineStr">
        <is>
          <t>Regional 7</t>
        </is>
      </c>
      <c r="B6155">
        <f>IF('Data R7'!C169="","",'Data R7'!B169)</f>
        <v/>
      </c>
      <c r="C6155">
        <f>IF('Data R7'!C169="","",'Data R7'!C169)</f>
        <v/>
      </c>
      <c r="D6155">
        <f>IF('Data R7'!C169="","",'Data R7'!D169)</f>
        <v/>
      </c>
      <c r="E6155">
        <f>IF('Data R7'!C169="","",'Data R7'!E169)</f>
        <v/>
      </c>
      <c r="F6155">
        <f>IF('Data R7'!C169="","",'Data R7'!F169)</f>
        <v/>
      </c>
      <c r="G6155">
        <f>IF('Data R7'!C169="","",'Data R7'!AD169)</f>
        <v/>
      </c>
      <c r="H6155">
        <f>IF('Data R7'!C169="","",'Data R7'!AC169)</f>
        <v/>
      </c>
      <c r="I6155">
        <f>IF('Data R7'!C169="","",COUNTIF('Data R7'!J169,"&gt;0")+COUNTIF('Data R7'!L169,"&gt;0")+COUNTIF('Data R7'!N169,"&gt;0")+COUNTIF('Data R7'!P169,"&gt;0")+COUNTIF('Data R7'!R169,"&gt;0")+COUNTIF('Data R7'!T169,"&gt;0")+COUNTIF('Data R7'!V169,"&gt;0")+COUNTIF('Data R7'!X169,"&gt;0"))</f>
        <v/>
      </c>
      <c r="J6155">
        <f>IF('Data R7'!C169="","",IF((COUNTIF('Data R7'!K169,"&gt;0")+COUNTIF('Data R7'!M169,"&gt;0")+COUNTIF('Data R7'!O169,"&gt;0")+COUNTIF('Data R7'!Q169,"&gt;0")+COUNTIF('Data R7'!S169,"&gt;0")+COUNTIF('Data R7'!U169,"&gt;0")+COUNTIF('Data R7'!W169,"&gt;0")+COUNTIF('Data R7'!Y169,"&gt;0"))&gt;0,1,0))</f>
        <v/>
      </c>
      <c r="M6155" t="inlineStr">
        <is>
          <t>Data R</t>
        </is>
      </c>
    </row>
    <row r="6156">
      <c r="A6156" t="inlineStr">
        <is>
          <t>Regional 7</t>
        </is>
      </c>
      <c r="B6156">
        <f>IF('Data R7'!C170="","",'Data R7'!B170)</f>
        <v/>
      </c>
      <c r="C6156">
        <f>IF('Data R7'!C170="","",'Data R7'!C170)</f>
        <v/>
      </c>
      <c r="D6156">
        <f>IF('Data R7'!C170="","",'Data R7'!D170)</f>
        <v/>
      </c>
      <c r="E6156">
        <f>IF('Data R7'!C170="","",'Data R7'!E170)</f>
        <v/>
      </c>
      <c r="F6156">
        <f>IF('Data R7'!C170="","",'Data R7'!F170)</f>
        <v/>
      </c>
      <c r="G6156">
        <f>IF('Data R7'!C170="","",'Data R7'!AD170)</f>
        <v/>
      </c>
      <c r="H6156">
        <f>IF('Data R7'!C170="","",'Data R7'!AC170)</f>
        <v/>
      </c>
      <c r="I6156">
        <f>IF('Data R7'!C170="","",COUNTIF('Data R7'!J170,"&gt;0")+COUNTIF('Data R7'!L170,"&gt;0")+COUNTIF('Data R7'!N170,"&gt;0")+COUNTIF('Data R7'!P170,"&gt;0")+COUNTIF('Data R7'!R170,"&gt;0")+COUNTIF('Data R7'!T170,"&gt;0")+COUNTIF('Data R7'!V170,"&gt;0")+COUNTIF('Data R7'!X170,"&gt;0"))</f>
        <v/>
      </c>
      <c r="J6156">
        <f>IF('Data R7'!C170="","",IF((COUNTIF('Data R7'!K170,"&gt;0")+COUNTIF('Data R7'!M170,"&gt;0")+COUNTIF('Data R7'!O170,"&gt;0")+COUNTIF('Data R7'!Q170,"&gt;0")+COUNTIF('Data R7'!S170,"&gt;0")+COUNTIF('Data R7'!U170,"&gt;0")+COUNTIF('Data R7'!W170,"&gt;0")+COUNTIF('Data R7'!Y170,"&gt;0"))&gt;0,1,0))</f>
        <v/>
      </c>
      <c r="M6156" t="inlineStr">
        <is>
          <t>Data R</t>
        </is>
      </c>
    </row>
    <row r="6157">
      <c r="A6157" t="inlineStr">
        <is>
          <t>Regional 7</t>
        </is>
      </c>
      <c r="B6157">
        <f>IF('Data R7'!C171="","",'Data R7'!B171)</f>
        <v/>
      </c>
      <c r="C6157">
        <f>IF('Data R7'!C171="","",'Data R7'!C171)</f>
        <v/>
      </c>
      <c r="D6157">
        <f>IF('Data R7'!C171="","",'Data R7'!D171)</f>
        <v/>
      </c>
      <c r="E6157">
        <f>IF('Data R7'!C171="","",'Data R7'!E171)</f>
        <v/>
      </c>
      <c r="F6157">
        <f>IF('Data R7'!C171="","",'Data R7'!F171)</f>
        <v/>
      </c>
      <c r="G6157">
        <f>IF('Data R7'!C171="","",'Data R7'!AD171)</f>
        <v/>
      </c>
      <c r="H6157">
        <f>IF('Data R7'!C171="","",'Data R7'!AC171)</f>
        <v/>
      </c>
      <c r="I6157">
        <f>IF('Data R7'!C171="","",COUNTIF('Data R7'!J171,"&gt;0")+COUNTIF('Data R7'!L171,"&gt;0")+COUNTIF('Data R7'!N171,"&gt;0")+COUNTIF('Data R7'!P171,"&gt;0")+COUNTIF('Data R7'!R171,"&gt;0")+COUNTIF('Data R7'!T171,"&gt;0")+COUNTIF('Data R7'!V171,"&gt;0")+COUNTIF('Data R7'!X171,"&gt;0"))</f>
        <v/>
      </c>
      <c r="J6157">
        <f>IF('Data R7'!C171="","",IF((COUNTIF('Data R7'!K171,"&gt;0")+COUNTIF('Data R7'!M171,"&gt;0")+COUNTIF('Data R7'!O171,"&gt;0")+COUNTIF('Data R7'!Q171,"&gt;0")+COUNTIF('Data R7'!S171,"&gt;0")+COUNTIF('Data R7'!U171,"&gt;0")+COUNTIF('Data R7'!W171,"&gt;0")+COUNTIF('Data R7'!Y171,"&gt;0"))&gt;0,1,0))</f>
        <v/>
      </c>
      <c r="M6157" t="inlineStr">
        <is>
          <t>Data R</t>
        </is>
      </c>
    </row>
    <row r="6158">
      <c r="A6158" t="inlineStr">
        <is>
          <t>Regional 7</t>
        </is>
      </c>
      <c r="B6158">
        <f>IF('Data R7'!C172="","",'Data R7'!B172)</f>
        <v/>
      </c>
      <c r="C6158">
        <f>IF('Data R7'!C172="","",'Data R7'!C172)</f>
        <v/>
      </c>
      <c r="D6158">
        <f>IF('Data R7'!C172="","",'Data R7'!D172)</f>
        <v/>
      </c>
      <c r="E6158">
        <f>IF('Data R7'!C172="","",'Data R7'!E172)</f>
        <v/>
      </c>
      <c r="F6158">
        <f>IF('Data R7'!C172="","",'Data R7'!F172)</f>
        <v/>
      </c>
      <c r="G6158">
        <f>IF('Data R7'!C172="","",'Data R7'!AD172)</f>
        <v/>
      </c>
      <c r="H6158">
        <f>IF('Data R7'!C172="","",'Data R7'!AC172)</f>
        <v/>
      </c>
      <c r="I6158">
        <f>IF('Data R7'!C172="","",COUNTIF('Data R7'!J172,"&gt;0")+COUNTIF('Data R7'!L172,"&gt;0")+COUNTIF('Data R7'!N172,"&gt;0")+COUNTIF('Data R7'!P172,"&gt;0")+COUNTIF('Data R7'!R172,"&gt;0")+COUNTIF('Data R7'!T172,"&gt;0")+COUNTIF('Data R7'!V172,"&gt;0")+COUNTIF('Data R7'!X172,"&gt;0"))</f>
        <v/>
      </c>
      <c r="J6158">
        <f>IF('Data R7'!C172="","",IF((COUNTIF('Data R7'!K172,"&gt;0")+COUNTIF('Data R7'!M172,"&gt;0")+COUNTIF('Data R7'!O172,"&gt;0")+COUNTIF('Data R7'!Q172,"&gt;0")+COUNTIF('Data R7'!S172,"&gt;0")+COUNTIF('Data R7'!U172,"&gt;0")+COUNTIF('Data R7'!W172,"&gt;0")+COUNTIF('Data R7'!Y172,"&gt;0"))&gt;0,1,0))</f>
        <v/>
      </c>
      <c r="M6158" t="inlineStr">
        <is>
          <t>Data R</t>
        </is>
      </c>
    </row>
    <row r="6159">
      <c r="A6159" t="inlineStr">
        <is>
          <t>Regional 7</t>
        </is>
      </c>
      <c r="B6159">
        <f>IF('Data R7'!C173="","",'Data R7'!B173)</f>
        <v/>
      </c>
      <c r="C6159">
        <f>IF('Data R7'!C173="","",'Data R7'!C173)</f>
        <v/>
      </c>
      <c r="D6159">
        <f>IF('Data R7'!C173="","",'Data R7'!D173)</f>
        <v/>
      </c>
      <c r="E6159">
        <f>IF('Data R7'!C173="","",'Data R7'!E173)</f>
        <v/>
      </c>
      <c r="F6159">
        <f>IF('Data R7'!C173="","",'Data R7'!F173)</f>
        <v/>
      </c>
      <c r="G6159">
        <f>IF('Data R7'!C173="","",'Data R7'!AD173)</f>
        <v/>
      </c>
      <c r="H6159">
        <f>IF('Data R7'!C173="","",'Data R7'!AC173)</f>
        <v/>
      </c>
      <c r="I6159">
        <f>IF('Data R7'!C173="","",COUNTIF('Data R7'!J173,"&gt;0")+COUNTIF('Data R7'!L173,"&gt;0")+COUNTIF('Data R7'!N173,"&gt;0")+COUNTIF('Data R7'!P173,"&gt;0")+COUNTIF('Data R7'!R173,"&gt;0")+COUNTIF('Data R7'!T173,"&gt;0")+COUNTIF('Data R7'!V173,"&gt;0")+COUNTIF('Data R7'!X173,"&gt;0"))</f>
        <v/>
      </c>
      <c r="J6159">
        <f>IF('Data R7'!C173="","",IF((COUNTIF('Data R7'!K173,"&gt;0")+COUNTIF('Data R7'!M173,"&gt;0")+COUNTIF('Data R7'!O173,"&gt;0")+COUNTIF('Data R7'!Q173,"&gt;0")+COUNTIF('Data R7'!S173,"&gt;0")+COUNTIF('Data R7'!U173,"&gt;0")+COUNTIF('Data R7'!W173,"&gt;0")+COUNTIF('Data R7'!Y173,"&gt;0"))&gt;0,1,0))</f>
        <v/>
      </c>
      <c r="M6159" t="inlineStr">
        <is>
          <t>Data R</t>
        </is>
      </c>
    </row>
    <row r="6160">
      <c r="A6160" t="inlineStr">
        <is>
          <t>Regional 7</t>
        </is>
      </c>
      <c r="B6160">
        <f>IF('Data R7'!C174="","",'Data R7'!B174)</f>
        <v/>
      </c>
      <c r="C6160">
        <f>IF('Data R7'!C174="","",'Data R7'!C174)</f>
        <v/>
      </c>
      <c r="D6160">
        <f>IF('Data R7'!C174="","",'Data R7'!D174)</f>
        <v/>
      </c>
      <c r="E6160">
        <f>IF('Data R7'!C174="","",'Data R7'!E174)</f>
        <v/>
      </c>
      <c r="F6160">
        <f>IF('Data R7'!C174="","",'Data R7'!F174)</f>
        <v/>
      </c>
      <c r="G6160">
        <f>IF('Data R7'!C174="","",'Data R7'!AD174)</f>
        <v/>
      </c>
      <c r="H6160">
        <f>IF('Data R7'!C174="","",'Data R7'!AC174)</f>
        <v/>
      </c>
      <c r="I6160">
        <f>IF('Data R7'!C174="","",COUNTIF('Data R7'!J174,"&gt;0")+COUNTIF('Data R7'!L174,"&gt;0")+COUNTIF('Data R7'!N174,"&gt;0")+COUNTIF('Data R7'!P174,"&gt;0")+COUNTIF('Data R7'!R174,"&gt;0")+COUNTIF('Data R7'!T174,"&gt;0")+COUNTIF('Data R7'!V174,"&gt;0")+COUNTIF('Data R7'!X174,"&gt;0"))</f>
        <v/>
      </c>
      <c r="J6160">
        <f>IF('Data R7'!C174="","",IF((COUNTIF('Data R7'!K174,"&gt;0")+COUNTIF('Data R7'!M174,"&gt;0")+COUNTIF('Data R7'!O174,"&gt;0")+COUNTIF('Data R7'!Q174,"&gt;0")+COUNTIF('Data R7'!S174,"&gt;0")+COUNTIF('Data R7'!U174,"&gt;0")+COUNTIF('Data R7'!W174,"&gt;0")+COUNTIF('Data R7'!Y174,"&gt;0"))&gt;0,1,0))</f>
        <v/>
      </c>
      <c r="M6160" t="inlineStr">
        <is>
          <t>Data R</t>
        </is>
      </c>
    </row>
    <row r="6161">
      <c r="A6161" t="inlineStr">
        <is>
          <t>Regional 7</t>
        </is>
      </c>
      <c r="B6161">
        <f>IF('Data R7'!C175="","",'Data R7'!B175)</f>
        <v/>
      </c>
      <c r="C6161">
        <f>IF('Data R7'!C175="","",'Data R7'!C175)</f>
        <v/>
      </c>
      <c r="D6161">
        <f>IF('Data R7'!C175="","",'Data R7'!D175)</f>
        <v/>
      </c>
      <c r="E6161">
        <f>IF('Data R7'!C175="","",'Data R7'!E175)</f>
        <v/>
      </c>
      <c r="F6161">
        <f>IF('Data R7'!C175="","",'Data R7'!F175)</f>
        <v/>
      </c>
      <c r="G6161">
        <f>IF('Data R7'!C175="","",'Data R7'!AD175)</f>
        <v/>
      </c>
      <c r="H6161">
        <f>IF('Data R7'!C175="","",'Data R7'!AC175)</f>
        <v/>
      </c>
      <c r="I6161">
        <f>IF('Data R7'!C175="","",COUNTIF('Data R7'!J175,"&gt;0")+COUNTIF('Data R7'!L175,"&gt;0")+COUNTIF('Data R7'!N175,"&gt;0")+COUNTIF('Data R7'!P175,"&gt;0")+COUNTIF('Data R7'!R175,"&gt;0")+COUNTIF('Data R7'!T175,"&gt;0")+COUNTIF('Data R7'!V175,"&gt;0")+COUNTIF('Data R7'!X175,"&gt;0"))</f>
        <v/>
      </c>
      <c r="J6161">
        <f>IF('Data R7'!C175="","",IF((COUNTIF('Data R7'!K175,"&gt;0")+COUNTIF('Data R7'!M175,"&gt;0")+COUNTIF('Data R7'!O175,"&gt;0")+COUNTIF('Data R7'!Q175,"&gt;0")+COUNTIF('Data R7'!S175,"&gt;0")+COUNTIF('Data R7'!U175,"&gt;0")+COUNTIF('Data R7'!W175,"&gt;0")+COUNTIF('Data R7'!Y175,"&gt;0"))&gt;0,1,0))</f>
        <v/>
      </c>
      <c r="M6161" t="inlineStr">
        <is>
          <t>Data R</t>
        </is>
      </c>
    </row>
    <row r="6162">
      <c r="A6162" t="inlineStr">
        <is>
          <t>Regional 7</t>
        </is>
      </c>
      <c r="B6162">
        <f>IF('Data R7'!C176="","",'Data R7'!B176)</f>
        <v/>
      </c>
      <c r="C6162">
        <f>IF('Data R7'!C176="","",'Data R7'!C176)</f>
        <v/>
      </c>
      <c r="D6162">
        <f>IF('Data R7'!C176="","",'Data R7'!D176)</f>
        <v/>
      </c>
      <c r="E6162">
        <f>IF('Data R7'!C176="","",'Data R7'!E176)</f>
        <v/>
      </c>
      <c r="F6162">
        <f>IF('Data R7'!C176="","",'Data R7'!F176)</f>
        <v/>
      </c>
      <c r="G6162">
        <f>IF('Data R7'!C176="","",'Data R7'!AD176)</f>
        <v/>
      </c>
      <c r="H6162">
        <f>IF('Data R7'!C176="","",'Data R7'!AC176)</f>
        <v/>
      </c>
      <c r="I6162">
        <f>IF('Data R7'!C176="","",COUNTIF('Data R7'!J176,"&gt;0")+COUNTIF('Data R7'!L176,"&gt;0")+COUNTIF('Data R7'!N176,"&gt;0")+COUNTIF('Data R7'!P176,"&gt;0")+COUNTIF('Data R7'!R176,"&gt;0")+COUNTIF('Data R7'!T176,"&gt;0")+COUNTIF('Data R7'!V176,"&gt;0")+COUNTIF('Data R7'!X176,"&gt;0"))</f>
        <v/>
      </c>
      <c r="J6162">
        <f>IF('Data R7'!C176="","",IF((COUNTIF('Data R7'!K176,"&gt;0")+COUNTIF('Data R7'!M176,"&gt;0")+COUNTIF('Data R7'!O176,"&gt;0")+COUNTIF('Data R7'!Q176,"&gt;0")+COUNTIF('Data R7'!S176,"&gt;0")+COUNTIF('Data R7'!U176,"&gt;0")+COUNTIF('Data R7'!W176,"&gt;0")+COUNTIF('Data R7'!Y176,"&gt;0"))&gt;0,1,0))</f>
        <v/>
      </c>
      <c r="M6162" t="inlineStr">
        <is>
          <t>Data R</t>
        </is>
      </c>
    </row>
    <row r="6163">
      <c r="A6163" t="inlineStr">
        <is>
          <t>Regional 7</t>
        </is>
      </c>
      <c r="B6163">
        <f>IF('Data R7'!C177="","",'Data R7'!B177)</f>
        <v/>
      </c>
      <c r="C6163">
        <f>IF('Data R7'!C177="","",'Data R7'!C177)</f>
        <v/>
      </c>
      <c r="D6163">
        <f>IF('Data R7'!C177="","",'Data R7'!D177)</f>
        <v/>
      </c>
      <c r="E6163">
        <f>IF('Data R7'!C177="","",'Data R7'!E177)</f>
        <v/>
      </c>
      <c r="F6163">
        <f>IF('Data R7'!C177="","",'Data R7'!F177)</f>
        <v/>
      </c>
      <c r="G6163">
        <f>IF('Data R7'!C177="","",'Data R7'!AD177)</f>
        <v/>
      </c>
      <c r="H6163">
        <f>IF('Data R7'!C177="","",'Data R7'!AC177)</f>
        <v/>
      </c>
      <c r="I6163">
        <f>IF('Data R7'!C177="","",COUNTIF('Data R7'!J177,"&gt;0")+COUNTIF('Data R7'!L177,"&gt;0")+COUNTIF('Data R7'!N177,"&gt;0")+COUNTIF('Data R7'!P177,"&gt;0")+COUNTIF('Data R7'!R177,"&gt;0")+COUNTIF('Data R7'!T177,"&gt;0")+COUNTIF('Data R7'!V177,"&gt;0")+COUNTIF('Data R7'!X177,"&gt;0"))</f>
        <v/>
      </c>
      <c r="J6163">
        <f>IF('Data R7'!C177="","",IF((COUNTIF('Data R7'!K177,"&gt;0")+COUNTIF('Data R7'!M177,"&gt;0")+COUNTIF('Data R7'!O177,"&gt;0")+COUNTIF('Data R7'!Q177,"&gt;0")+COUNTIF('Data R7'!S177,"&gt;0")+COUNTIF('Data R7'!U177,"&gt;0")+COUNTIF('Data R7'!W177,"&gt;0")+COUNTIF('Data R7'!Y177,"&gt;0"))&gt;0,1,0))</f>
        <v/>
      </c>
      <c r="M6163" t="inlineStr">
        <is>
          <t>Data R</t>
        </is>
      </c>
    </row>
    <row r="6164">
      <c r="A6164" t="inlineStr">
        <is>
          <t>Regional 7</t>
        </is>
      </c>
      <c r="B6164">
        <f>IF('Data R7'!C178="","",'Data R7'!B178)</f>
        <v/>
      </c>
      <c r="C6164">
        <f>IF('Data R7'!C178="","",'Data R7'!C178)</f>
        <v/>
      </c>
      <c r="D6164">
        <f>IF('Data R7'!C178="","",'Data R7'!D178)</f>
        <v/>
      </c>
      <c r="E6164">
        <f>IF('Data R7'!C178="","",'Data R7'!E178)</f>
        <v/>
      </c>
      <c r="F6164">
        <f>IF('Data R7'!C178="","",'Data R7'!F178)</f>
        <v/>
      </c>
      <c r="G6164">
        <f>IF('Data R7'!C178="","",'Data R7'!AD178)</f>
        <v/>
      </c>
      <c r="H6164">
        <f>IF('Data R7'!C178="","",'Data R7'!AC178)</f>
        <v/>
      </c>
      <c r="I6164">
        <f>IF('Data R7'!C178="","",COUNTIF('Data R7'!J178,"&gt;0")+COUNTIF('Data R7'!L178,"&gt;0")+COUNTIF('Data R7'!N178,"&gt;0")+COUNTIF('Data R7'!P178,"&gt;0")+COUNTIF('Data R7'!R178,"&gt;0")+COUNTIF('Data R7'!T178,"&gt;0")+COUNTIF('Data R7'!V178,"&gt;0")+COUNTIF('Data R7'!X178,"&gt;0"))</f>
        <v/>
      </c>
      <c r="J6164">
        <f>IF('Data R7'!C178="","",IF((COUNTIF('Data R7'!K178,"&gt;0")+COUNTIF('Data R7'!M178,"&gt;0")+COUNTIF('Data R7'!O178,"&gt;0")+COUNTIF('Data R7'!Q178,"&gt;0")+COUNTIF('Data R7'!S178,"&gt;0")+COUNTIF('Data R7'!U178,"&gt;0")+COUNTIF('Data R7'!W178,"&gt;0")+COUNTIF('Data R7'!Y178,"&gt;0"))&gt;0,1,0))</f>
        <v/>
      </c>
      <c r="M6164" t="inlineStr">
        <is>
          <t>Data R</t>
        </is>
      </c>
    </row>
    <row r="6165">
      <c r="A6165" t="inlineStr">
        <is>
          <t>Regional 7</t>
        </is>
      </c>
      <c r="B6165">
        <f>IF('Data R7'!C179="","",'Data R7'!B179)</f>
        <v/>
      </c>
      <c r="C6165">
        <f>IF('Data R7'!C179="","",'Data R7'!C179)</f>
        <v/>
      </c>
      <c r="D6165">
        <f>IF('Data R7'!C179="","",'Data R7'!D179)</f>
        <v/>
      </c>
      <c r="E6165">
        <f>IF('Data R7'!C179="","",'Data R7'!E179)</f>
        <v/>
      </c>
      <c r="F6165">
        <f>IF('Data R7'!C179="","",'Data R7'!F179)</f>
        <v/>
      </c>
      <c r="G6165">
        <f>IF('Data R7'!C179="","",'Data R7'!AD179)</f>
        <v/>
      </c>
      <c r="H6165">
        <f>IF('Data R7'!C179="","",'Data R7'!AC179)</f>
        <v/>
      </c>
      <c r="I6165">
        <f>IF('Data R7'!C179="","",COUNTIF('Data R7'!J179,"&gt;0")+COUNTIF('Data R7'!L179,"&gt;0")+COUNTIF('Data R7'!N179,"&gt;0")+COUNTIF('Data R7'!P179,"&gt;0")+COUNTIF('Data R7'!R179,"&gt;0")+COUNTIF('Data R7'!T179,"&gt;0")+COUNTIF('Data R7'!V179,"&gt;0")+COUNTIF('Data R7'!X179,"&gt;0"))</f>
        <v/>
      </c>
      <c r="J6165">
        <f>IF('Data R7'!C179="","",IF((COUNTIF('Data R7'!K179,"&gt;0")+COUNTIF('Data R7'!M179,"&gt;0")+COUNTIF('Data R7'!O179,"&gt;0")+COUNTIF('Data R7'!Q179,"&gt;0")+COUNTIF('Data R7'!S179,"&gt;0")+COUNTIF('Data R7'!U179,"&gt;0")+COUNTIF('Data R7'!W179,"&gt;0")+COUNTIF('Data R7'!Y179,"&gt;0"))&gt;0,1,0))</f>
        <v/>
      </c>
      <c r="M6165" t="inlineStr">
        <is>
          <t>Data R</t>
        </is>
      </c>
    </row>
    <row r="6166">
      <c r="A6166" t="inlineStr">
        <is>
          <t>Regional 7</t>
        </is>
      </c>
      <c r="B6166">
        <f>IF('Data R7'!C180="","",'Data R7'!B180)</f>
        <v/>
      </c>
      <c r="C6166">
        <f>IF('Data R7'!C180="","",'Data R7'!C180)</f>
        <v/>
      </c>
      <c r="D6166">
        <f>IF('Data R7'!C180="","",'Data R7'!D180)</f>
        <v/>
      </c>
      <c r="E6166">
        <f>IF('Data R7'!C180="","",'Data R7'!E180)</f>
        <v/>
      </c>
      <c r="F6166">
        <f>IF('Data R7'!C180="","",'Data R7'!F180)</f>
        <v/>
      </c>
      <c r="G6166">
        <f>IF('Data R7'!C180="","",'Data R7'!AD180)</f>
        <v/>
      </c>
      <c r="H6166">
        <f>IF('Data R7'!C180="","",'Data R7'!AC180)</f>
        <v/>
      </c>
      <c r="I6166">
        <f>IF('Data R7'!C180="","",COUNTIF('Data R7'!J180,"&gt;0")+COUNTIF('Data R7'!L180,"&gt;0")+COUNTIF('Data R7'!N180,"&gt;0")+COUNTIF('Data R7'!P180,"&gt;0")+COUNTIF('Data R7'!R180,"&gt;0")+COUNTIF('Data R7'!T180,"&gt;0")+COUNTIF('Data R7'!V180,"&gt;0")+COUNTIF('Data R7'!X180,"&gt;0"))</f>
        <v/>
      </c>
      <c r="J6166">
        <f>IF('Data R7'!C180="","",IF((COUNTIF('Data R7'!K180,"&gt;0")+COUNTIF('Data R7'!M180,"&gt;0")+COUNTIF('Data R7'!O180,"&gt;0")+COUNTIF('Data R7'!Q180,"&gt;0")+COUNTIF('Data R7'!S180,"&gt;0")+COUNTIF('Data R7'!U180,"&gt;0")+COUNTIF('Data R7'!W180,"&gt;0")+COUNTIF('Data R7'!Y180,"&gt;0"))&gt;0,1,0))</f>
        <v/>
      </c>
      <c r="M6166" t="inlineStr">
        <is>
          <t>Data R</t>
        </is>
      </c>
    </row>
    <row r="6167">
      <c r="A6167" t="inlineStr">
        <is>
          <t>Regional 7</t>
        </is>
      </c>
      <c r="B6167">
        <f>IF('Data R7'!C181="","",'Data R7'!B181)</f>
        <v/>
      </c>
      <c r="C6167">
        <f>IF('Data R7'!C181="","",'Data R7'!C181)</f>
        <v/>
      </c>
      <c r="D6167">
        <f>IF('Data R7'!C181="","",'Data R7'!D181)</f>
        <v/>
      </c>
      <c r="E6167">
        <f>IF('Data R7'!C181="","",'Data R7'!E181)</f>
        <v/>
      </c>
      <c r="F6167">
        <f>IF('Data R7'!C181="","",'Data R7'!F181)</f>
        <v/>
      </c>
      <c r="G6167">
        <f>IF('Data R7'!C181="","",'Data R7'!AD181)</f>
        <v/>
      </c>
      <c r="H6167">
        <f>IF('Data R7'!C181="","",'Data R7'!AC181)</f>
        <v/>
      </c>
      <c r="I6167">
        <f>IF('Data R7'!C181="","",COUNTIF('Data R7'!J181,"&gt;0")+COUNTIF('Data R7'!L181,"&gt;0")+COUNTIF('Data R7'!N181,"&gt;0")+COUNTIF('Data R7'!P181,"&gt;0")+COUNTIF('Data R7'!R181,"&gt;0")+COUNTIF('Data R7'!T181,"&gt;0")+COUNTIF('Data R7'!V181,"&gt;0")+COUNTIF('Data R7'!X181,"&gt;0"))</f>
        <v/>
      </c>
      <c r="J6167">
        <f>IF('Data R7'!C181="","",IF((COUNTIF('Data R7'!K181,"&gt;0")+COUNTIF('Data R7'!M181,"&gt;0")+COUNTIF('Data R7'!O181,"&gt;0")+COUNTIF('Data R7'!Q181,"&gt;0")+COUNTIF('Data R7'!S181,"&gt;0")+COUNTIF('Data R7'!U181,"&gt;0")+COUNTIF('Data R7'!W181,"&gt;0")+COUNTIF('Data R7'!Y181,"&gt;0"))&gt;0,1,0))</f>
        <v/>
      </c>
      <c r="M6167" t="inlineStr">
        <is>
          <t>Data R</t>
        </is>
      </c>
    </row>
    <row r="6168">
      <c r="A6168" t="inlineStr">
        <is>
          <t>Regional 7</t>
        </is>
      </c>
      <c r="B6168">
        <f>IF('Data R7'!C182="","",'Data R7'!B182)</f>
        <v/>
      </c>
      <c r="C6168">
        <f>IF('Data R7'!C182="","",'Data R7'!C182)</f>
        <v/>
      </c>
      <c r="D6168">
        <f>IF('Data R7'!C182="","",'Data R7'!D182)</f>
        <v/>
      </c>
      <c r="E6168">
        <f>IF('Data R7'!C182="","",'Data R7'!E182)</f>
        <v/>
      </c>
      <c r="F6168">
        <f>IF('Data R7'!C182="","",'Data R7'!F182)</f>
        <v/>
      </c>
      <c r="G6168">
        <f>IF('Data R7'!C182="","",'Data R7'!AD182)</f>
        <v/>
      </c>
      <c r="H6168">
        <f>IF('Data R7'!C182="","",'Data R7'!AC182)</f>
        <v/>
      </c>
      <c r="I6168">
        <f>IF('Data R7'!C182="","",COUNTIF('Data R7'!J182,"&gt;0")+COUNTIF('Data R7'!L182,"&gt;0")+COUNTIF('Data R7'!N182,"&gt;0")+COUNTIF('Data R7'!P182,"&gt;0")+COUNTIF('Data R7'!R182,"&gt;0")+COUNTIF('Data R7'!T182,"&gt;0")+COUNTIF('Data R7'!V182,"&gt;0")+COUNTIF('Data R7'!X182,"&gt;0"))</f>
        <v/>
      </c>
      <c r="J6168">
        <f>IF('Data R7'!C182="","",IF((COUNTIF('Data R7'!K182,"&gt;0")+COUNTIF('Data R7'!M182,"&gt;0")+COUNTIF('Data R7'!O182,"&gt;0")+COUNTIF('Data R7'!Q182,"&gt;0")+COUNTIF('Data R7'!S182,"&gt;0")+COUNTIF('Data R7'!U182,"&gt;0")+COUNTIF('Data R7'!W182,"&gt;0")+COUNTIF('Data R7'!Y182,"&gt;0"))&gt;0,1,0))</f>
        <v/>
      </c>
      <c r="M6168" t="inlineStr">
        <is>
          <t>Data R</t>
        </is>
      </c>
    </row>
    <row r="6169">
      <c r="A6169" t="inlineStr">
        <is>
          <t>Regional 7</t>
        </is>
      </c>
      <c r="B6169">
        <f>IF('Data R7'!C183="","",'Data R7'!B183)</f>
        <v/>
      </c>
      <c r="C6169">
        <f>IF('Data R7'!C183="","",'Data R7'!C183)</f>
        <v/>
      </c>
      <c r="D6169">
        <f>IF('Data R7'!C183="","",'Data R7'!D183)</f>
        <v/>
      </c>
      <c r="E6169">
        <f>IF('Data R7'!C183="","",'Data R7'!E183)</f>
        <v/>
      </c>
      <c r="F6169">
        <f>IF('Data R7'!C183="","",'Data R7'!F183)</f>
        <v/>
      </c>
      <c r="G6169">
        <f>IF('Data R7'!C183="","",'Data R7'!AD183)</f>
        <v/>
      </c>
      <c r="H6169">
        <f>IF('Data R7'!C183="","",'Data R7'!AC183)</f>
        <v/>
      </c>
      <c r="I6169">
        <f>IF('Data R7'!C183="","",COUNTIF('Data R7'!J183,"&gt;0")+COUNTIF('Data R7'!L183,"&gt;0")+COUNTIF('Data R7'!N183,"&gt;0")+COUNTIF('Data R7'!P183,"&gt;0")+COUNTIF('Data R7'!R183,"&gt;0")+COUNTIF('Data R7'!T183,"&gt;0")+COUNTIF('Data R7'!V183,"&gt;0")+COUNTIF('Data R7'!X183,"&gt;0"))</f>
        <v/>
      </c>
      <c r="J6169">
        <f>IF('Data R7'!C183="","",IF((COUNTIF('Data R7'!K183,"&gt;0")+COUNTIF('Data R7'!M183,"&gt;0")+COUNTIF('Data R7'!O183,"&gt;0")+COUNTIF('Data R7'!Q183,"&gt;0")+COUNTIF('Data R7'!S183,"&gt;0")+COUNTIF('Data R7'!U183,"&gt;0")+COUNTIF('Data R7'!W183,"&gt;0")+COUNTIF('Data R7'!Y183,"&gt;0"))&gt;0,1,0))</f>
        <v/>
      </c>
      <c r="M6169" t="inlineStr">
        <is>
          <t>Data R</t>
        </is>
      </c>
    </row>
    <row r="6170">
      <c r="A6170" t="inlineStr">
        <is>
          <t>Regional 7</t>
        </is>
      </c>
      <c r="B6170">
        <f>IF('Data R7'!C184="","",'Data R7'!B184)</f>
        <v/>
      </c>
      <c r="C6170">
        <f>IF('Data R7'!C184="","",'Data R7'!C184)</f>
        <v/>
      </c>
      <c r="D6170">
        <f>IF('Data R7'!C184="","",'Data R7'!D184)</f>
        <v/>
      </c>
      <c r="E6170">
        <f>IF('Data R7'!C184="","",'Data R7'!E184)</f>
        <v/>
      </c>
      <c r="F6170">
        <f>IF('Data R7'!C184="","",'Data R7'!F184)</f>
        <v/>
      </c>
      <c r="G6170">
        <f>IF('Data R7'!C184="","",'Data R7'!AD184)</f>
        <v/>
      </c>
      <c r="H6170">
        <f>IF('Data R7'!C184="","",'Data R7'!AC184)</f>
        <v/>
      </c>
      <c r="I6170">
        <f>IF('Data R7'!C184="","",COUNTIF('Data R7'!J184,"&gt;0")+COUNTIF('Data R7'!L184,"&gt;0")+COUNTIF('Data R7'!N184,"&gt;0")+COUNTIF('Data R7'!P184,"&gt;0")+COUNTIF('Data R7'!R184,"&gt;0")+COUNTIF('Data R7'!T184,"&gt;0")+COUNTIF('Data R7'!V184,"&gt;0")+COUNTIF('Data R7'!X184,"&gt;0"))</f>
        <v/>
      </c>
      <c r="J6170">
        <f>IF('Data R7'!C184="","",IF((COUNTIF('Data R7'!K184,"&gt;0")+COUNTIF('Data R7'!M184,"&gt;0")+COUNTIF('Data R7'!O184,"&gt;0")+COUNTIF('Data R7'!Q184,"&gt;0")+COUNTIF('Data R7'!S184,"&gt;0")+COUNTIF('Data R7'!U184,"&gt;0")+COUNTIF('Data R7'!W184,"&gt;0")+COUNTIF('Data R7'!Y184,"&gt;0"))&gt;0,1,0))</f>
        <v/>
      </c>
      <c r="M6170" t="inlineStr">
        <is>
          <t>Data R</t>
        </is>
      </c>
    </row>
    <row r="6171">
      <c r="A6171" t="inlineStr">
        <is>
          <t>Regional 7</t>
        </is>
      </c>
      <c r="B6171">
        <f>IF('Data R7'!C185="","",'Data R7'!B185)</f>
        <v/>
      </c>
      <c r="C6171">
        <f>IF('Data R7'!C185="","",'Data R7'!C185)</f>
        <v/>
      </c>
      <c r="D6171">
        <f>IF('Data R7'!C185="","",'Data R7'!D185)</f>
        <v/>
      </c>
      <c r="E6171">
        <f>IF('Data R7'!C185="","",'Data R7'!E185)</f>
        <v/>
      </c>
      <c r="F6171">
        <f>IF('Data R7'!C185="","",'Data R7'!F185)</f>
        <v/>
      </c>
      <c r="G6171">
        <f>IF('Data R7'!C185="","",'Data R7'!AD185)</f>
        <v/>
      </c>
      <c r="H6171">
        <f>IF('Data R7'!C185="","",'Data R7'!AC185)</f>
        <v/>
      </c>
      <c r="I6171">
        <f>IF('Data R7'!C185="","",COUNTIF('Data R7'!J185,"&gt;0")+COUNTIF('Data R7'!L185,"&gt;0")+COUNTIF('Data R7'!N185,"&gt;0")+COUNTIF('Data R7'!P185,"&gt;0")+COUNTIF('Data R7'!R185,"&gt;0")+COUNTIF('Data R7'!T185,"&gt;0")+COUNTIF('Data R7'!V185,"&gt;0")+COUNTIF('Data R7'!X185,"&gt;0"))</f>
        <v/>
      </c>
      <c r="J6171">
        <f>IF('Data R7'!C185="","",IF((COUNTIF('Data R7'!K185,"&gt;0")+COUNTIF('Data R7'!M185,"&gt;0")+COUNTIF('Data R7'!O185,"&gt;0")+COUNTIF('Data R7'!Q185,"&gt;0")+COUNTIF('Data R7'!S185,"&gt;0")+COUNTIF('Data R7'!U185,"&gt;0")+COUNTIF('Data R7'!W185,"&gt;0")+COUNTIF('Data R7'!Y185,"&gt;0"))&gt;0,1,0))</f>
        <v/>
      </c>
      <c r="M6171" t="inlineStr">
        <is>
          <t>Data R</t>
        </is>
      </c>
    </row>
    <row r="6172">
      <c r="A6172" t="inlineStr">
        <is>
          <t>Regional 7</t>
        </is>
      </c>
      <c r="B6172">
        <f>IF('Data R7'!C186="","",'Data R7'!B186)</f>
        <v/>
      </c>
      <c r="C6172">
        <f>IF('Data R7'!C186="","",'Data R7'!C186)</f>
        <v/>
      </c>
      <c r="D6172">
        <f>IF('Data R7'!C186="","",'Data R7'!D186)</f>
        <v/>
      </c>
      <c r="E6172">
        <f>IF('Data R7'!C186="","",'Data R7'!E186)</f>
        <v/>
      </c>
      <c r="F6172">
        <f>IF('Data R7'!C186="","",'Data R7'!F186)</f>
        <v/>
      </c>
      <c r="G6172">
        <f>IF('Data R7'!C186="","",'Data R7'!AD186)</f>
        <v/>
      </c>
      <c r="H6172">
        <f>IF('Data R7'!C186="","",'Data R7'!AC186)</f>
        <v/>
      </c>
      <c r="I6172">
        <f>IF('Data R7'!C186="","",COUNTIF('Data R7'!J186,"&gt;0")+COUNTIF('Data R7'!L186,"&gt;0")+COUNTIF('Data R7'!N186,"&gt;0")+COUNTIF('Data R7'!P186,"&gt;0")+COUNTIF('Data R7'!R186,"&gt;0")+COUNTIF('Data R7'!T186,"&gt;0")+COUNTIF('Data R7'!V186,"&gt;0")+COUNTIF('Data R7'!X186,"&gt;0"))</f>
        <v/>
      </c>
      <c r="J6172">
        <f>IF('Data R7'!C186="","",IF((COUNTIF('Data R7'!K186,"&gt;0")+COUNTIF('Data R7'!M186,"&gt;0")+COUNTIF('Data R7'!O186,"&gt;0")+COUNTIF('Data R7'!Q186,"&gt;0")+COUNTIF('Data R7'!S186,"&gt;0")+COUNTIF('Data R7'!U186,"&gt;0")+COUNTIF('Data R7'!W186,"&gt;0")+COUNTIF('Data R7'!Y186,"&gt;0"))&gt;0,1,0))</f>
        <v/>
      </c>
      <c r="M6172" t="inlineStr">
        <is>
          <t>Data R</t>
        </is>
      </c>
    </row>
    <row r="6173">
      <c r="A6173" t="inlineStr">
        <is>
          <t>Regional 7</t>
        </is>
      </c>
      <c r="B6173">
        <f>IF('Data R7'!C187="","",'Data R7'!B187)</f>
        <v/>
      </c>
      <c r="C6173">
        <f>IF('Data R7'!C187="","",'Data R7'!C187)</f>
        <v/>
      </c>
      <c r="D6173">
        <f>IF('Data R7'!C187="","",'Data R7'!D187)</f>
        <v/>
      </c>
      <c r="E6173">
        <f>IF('Data R7'!C187="","",'Data R7'!E187)</f>
        <v/>
      </c>
      <c r="F6173">
        <f>IF('Data R7'!C187="","",'Data R7'!F187)</f>
        <v/>
      </c>
      <c r="G6173">
        <f>IF('Data R7'!C187="","",'Data R7'!AD187)</f>
        <v/>
      </c>
      <c r="H6173">
        <f>IF('Data R7'!C187="","",'Data R7'!AC187)</f>
        <v/>
      </c>
      <c r="I6173">
        <f>IF('Data R7'!C187="","",COUNTIF('Data R7'!J187,"&gt;0")+COUNTIF('Data R7'!L187,"&gt;0")+COUNTIF('Data R7'!N187,"&gt;0")+COUNTIF('Data R7'!P187,"&gt;0")+COUNTIF('Data R7'!R187,"&gt;0")+COUNTIF('Data R7'!T187,"&gt;0")+COUNTIF('Data R7'!V187,"&gt;0")+COUNTIF('Data R7'!X187,"&gt;0"))</f>
        <v/>
      </c>
      <c r="J6173">
        <f>IF('Data R7'!C187="","",IF((COUNTIF('Data R7'!K187,"&gt;0")+COUNTIF('Data R7'!M187,"&gt;0")+COUNTIF('Data R7'!O187,"&gt;0")+COUNTIF('Data R7'!Q187,"&gt;0")+COUNTIF('Data R7'!S187,"&gt;0")+COUNTIF('Data R7'!U187,"&gt;0")+COUNTIF('Data R7'!W187,"&gt;0")+COUNTIF('Data R7'!Y187,"&gt;0"))&gt;0,1,0))</f>
        <v/>
      </c>
      <c r="M6173" t="inlineStr">
        <is>
          <t>Data R</t>
        </is>
      </c>
    </row>
    <row r="6174">
      <c r="A6174" t="inlineStr">
        <is>
          <t>Regional 7</t>
        </is>
      </c>
      <c r="B6174">
        <f>IF('Data R7'!C188="","",'Data R7'!B188)</f>
        <v/>
      </c>
      <c r="C6174">
        <f>IF('Data R7'!C188="","",'Data R7'!C188)</f>
        <v/>
      </c>
      <c r="D6174">
        <f>IF('Data R7'!C188="","",'Data R7'!D188)</f>
        <v/>
      </c>
      <c r="E6174">
        <f>IF('Data R7'!C188="","",'Data R7'!E188)</f>
        <v/>
      </c>
      <c r="F6174">
        <f>IF('Data R7'!C188="","",'Data R7'!F188)</f>
        <v/>
      </c>
      <c r="G6174">
        <f>IF('Data R7'!C188="","",'Data R7'!AD188)</f>
        <v/>
      </c>
      <c r="H6174">
        <f>IF('Data R7'!C188="","",'Data R7'!AC188)</f>
        <v/>
      </c>
      <c r="I6174">
        <f>IF('Data R7'!C188="","",COUNTIF('Data R7'!J188,"&gt;0")+COUNTIF('Data R7'!L188,"&gt;0")+COUNTIF('Data R7'!N188,"&gt;0")+COUNTIF('Data R7'!P188,"&gt;0")+COUNTIF('Data R7'!R188,"&gt;0")+COUNTIF('Data R7'!T188,"&gt;0")+COUNTIF('Data R7'!V188,"&gt;0")+COUNTIF('Data R7'!X188,"&gt;0"))</f>
        <v/>
      </c>
      <c r="J6174">
        <f>IF('Data R7'!C188="","",IF((COUNTIF('Data R7'!K188,"&gt;0")+COUNTIF('Data R7'!M188,"&gt;0")+COUNTIF('Data R7'!O188,"&gt;0")+COUNTIF('Data R7'!Q188,"&gt;0")+COUNTIF('Data R7'!S188,"&gt;0")+COUNTIF('Data R7'!U188,"&gt;0")+COUNTIF('Data R7'!W188,"&gt;0")+COUNTIF('Data R7'!Y188,"&gt;0"))&gt;0,1,0))</f>
        <v/>
      </c>
      <c r="M6174" t="inlineStr">
        <is>
          <t>Data R</t>
        </is>
      </c>
    </row>
    <row r="6175">
      <c r="A6175" t="inlineStr">
        <is>
          <t>Regional 7</t>
        </is>
      </c>
      <c r="B6175">
        <f>IF('Data R7'!C189="","",'Data R7'!B189)</f>
        <v/>
      </c>
      <c r="C6175">
        <f>IF('Data R7'!C189="","",'Data R7'!C189)</f>
        <v/>
      </c>
      <c r="D6175">
        <f>IF('Data R7'!C189="","",'Data R7'!D189)</f>
        <v/>
      </c>
      <c r="E6175">
        <f>IF('Data R7'!C189="","",'Data R7'!E189)</f>
        <v/>
      </c>
      <c r="F6175">
        <f>IF('Data R7'!C189="","",'Data R7'!F189)</f>
        <v/>
      </c>
      <c r="G6175">
        <f>IF('Data R7'!C189="","",'Data R7'!AD189)</f>
        <v/>
      </c>
      <c r="H6175">
        <f>IF('Data R7'!C189="","",'Data R7'!AC189)</f>
        <v/>
      </c>
      <c r="I6175">
        <f>IF('Data R7'!C189="","",COUNTIF('Data R7'!J189,"&gt;0")+COUNTIF('Data R7'!L189,"&gt;0")+COUNTIF('Data R7'!N189,"&gt;0")+COUNTIF('Data R7'!P189,"&gt;0")+COUNTIF('Data R7'!R189,"&gt;0")+COUNTIF('Data R7'!T189,"&gt;0")+COUNTIF('Data R7'!V189,"&gt;0")+COUNTIF('Data R7'!X189,"&gt;0"))</f>
        <v/>
      </c>
      <c r="J6175">
        <f>IF('Data R7'!C189="","",IF((COUNTIF('Data R7'!K189,"&gt;0")+COUNTIF('Data R7'!M189,"&gt;0")+COUNTIF('Data R7'!O189,"&gt;0")+COUNTIF('Data R7'!Q189,"&gt;0")+COUNTIF('Data R7'!S189,"&gt;0")+COUNTIF('Data R7'!U189,"&gt;0")+COUNTIF('Data R7'!W189,"&gt;0")+COUNTIF('Data R7'!Y189,"&gt;0"))&gt;0,1,0))</f>
        <v/>
      </c>
      <c r="M6175" t="inlineStr">
        <is>
          <t>Data R</t>
        </is>
      </c>
    </row>
    <row r="6176">
      <c r="A6176" t="inlineStr">
        <is>
          <t>Regional 7</t>
        </is>
      </c>
      <c r="B6176">
        <f>IF('Data R7'!C190="","",'Data R7'!B190)</f>
        <v/>
      </c>
      <c r="C6176">
        <f>IF('Data R7'!C190="","",'Data R7'!C190)</f>
        <v/>
      </c>
      <c r="D6176">
        <f>IF('Data R7'!C190="","",'Data R7'!D190)</f>
        <v/>
      </c>
      <c r="E6176">
        <f>IF('Data R7'!C190="","",'Data R7'!E190)</f>
        <v/>
      </c>
      <c r="F6176">
        <f>IF('Data R7'!C190="","",'Data R7'!F190)</f>
        <v/>
      </c>
      <c r="G6176">
        <f>IF('Data R7'!C190="","",'Data R7'!AD190)</f>
        <v/>
      </c>
      <c r="H6176">
        <f>IF('Data R7'!C190="","",'Data R7'!AC190)</f>
        <v/>
      </c>
      <c r="I6176">
        <f>IF('Data R7'!C190="","",COUNTIF('Data R7'!J190,"&gt;0")+COUNTIF('Data R7'!L190,"&gt;0")+COUNTIF('Data R7'!N190,"&gt;0")+COUNTIF('Data R7'!P190,"&gt;0")+COUNTIF('Data R7'!R190,"&gt;0")+COUNTIF('Data R7'!T190,"&gt;0")+COUNTIF('Data R7'!V190,"&gt;0")+COUNTIF('Data R7'!X190,"&gt;0"))</f>
        <v/>
      </c>
      <c r="J6176">
        <f>IF('Data R7'!C190="","",IF((COUNTIF('Data R7'!K190,"&gt;0")+COUNTIF('Data R7'!M190,"&gt;0")+COUNTIF('Data R7'!O190,"&gt;0")+COUNTIF('Data R7'!Q190,"&gt;0")+COUNTIF('Data R7'!S190,"&gt;0")+COUNTIF('Data R7'!U190,"&gt;0")+COUNTIF('Data R7'!W190,"&gt;0")+COUNTIF('Data R7'!Y190,"&gt;0"))&gt;0,1,0))</f>
        <v/>
      </c>
      <c r="M6176" t="inlineStr">
        <is>
          <t>Data R</t>
        </is>
      </c>
    </row>
    <row r="6177">
      <c r="A6177" t="inlineStr">
        <is>
          <t>Regional 7</t>
        </is>
      </c>
      <c r="B6177">
        <f>IF('Data R7'!C191="","",'Data R7'!B191)</f>
        <v/>
      </c>
      <c r="C6177">
        <f>IF('Data R7'!C191="","",'Data R7'!C191)</f>
        <v/>
      </c>
      <c r="D6177">
        <f>IF('Data R7'!C191="","",'Data R7'!D191)</f>
        <v/>
      </c>
      <c r="E6177">
        <f>IF('Data R7'!C191="","",'Data R7'!E191)</f>
        <v/>
      </c>
      <c r="F6177">
        <f>IF('Data R7'!C191="","",'Data R7'!F191)</f>
        <v/>
      </c>
      <c r="G6177">
        <f>IF('Data R7'!C191="","",'Data R7'!AD191)</f>
        <v/>
      </c>
      <c r="H6177">
        <f>IF('Data R7'!C191="","",'Data R7'!AC191)</f>
        <v/>
      </c>
      <c r="I6177">
        <f>IF('Data R7'!C191="","",COUNTIF('Data R7'!J191,"&gt;0")+COUNTIF('Data R7'!L191,"&gt;0")+COUNTIF('Data R7'!N191,"&gt;0")+COUNTIF('Data R7'!P191,"&gt;0")+COUNTIF('Data R7'!R191,"&gt;0")+COUNTIF('Data R7'!T191,"&gt;0")+COUNTIF('Data R7'!V191,"&gt;0")+COUNTIF('Data R7'!X191,"&gt;0"))</f>
        <v/>
      </c>
      <c r="J6177">
        <f>IF('Data R7'!C191="","",IF((COUNTIF('Data R7'!K191,"&gt;0")+COUNTIF('Data R7'!M191,"&gt;0")+COUNTIF('Data R7'!O191,"&gt;0")+COUNTIF('Data R7'!Q191,"&gt;0")+COUNTIF('Data R7'!S191,"&gt;0")+COUNTIF('Data R7'!U191,"&gt;0")+COUNTIF('Data R7'!W191,"&gt;0")+COUNTIF('Data R7'!Y191,"&gt;0"))&gt;0,1,0))</f>
        <v/>
      </c>
      <c r="M6177" t="inlineStr">
        <is>
          <t>Data R</t>
        </is>
      </c>
    </row>
    <row r="6178">
      <c r="A6178" t="inlineStr">
        <is>
          <t>Regional 7</t>
        </is>
      </c>
      <c r="B6178">
        <f>IF('Data R7'!C192="","",'Data R7'!B192)</f>
        <v/>
      </c>
      <c r="C6178">
        <f>IF('Data R7'!C192="","",'Data R7'!C192)</f>
        <v/>
      </c>
      <c r="D6178">
        <f>IF('Data R7'!C192="","",'Data R7'!D192)</f>
        <v/>
      </c>
      <c r="E6178">
        <f>IF('Data R7'!C192="","",'Data R7'!E192)</f>
        <v/>
      </c>
      <c r="F6178">
        <f>IF('Data R7'!C192="","",'Data R7'!F192)</f>
        <v/>
      </c>
      <c r="G6178">
        <f>IF('Data R7'!C192="","",'Data R7'!AD192)</f>
        <v/>
      </c>
      <c r="H6178">
        <f>IF('Data R7'!C192="","",'Data R7'!AC192)</f>
        <v/>
      </c>
      <c r="I6178">
        <f>IF('Data R7'!C192="","",COUNTIF('Data R7'!J192,"&gt;0")+COUNTIF('Data R7'!L192,"&gt;0")+COUNTIF('Data R7'!N192,"&gt;0")+COUNTIF('Data R7'!P192,"&gt;0")+COUNTIF('Data R7'!R192,"&gt;0")+COUNTIF('Data R7'!T192,"&gt;0")+COUNTIF('Data R7'!V192,"&gt;0")+COUNTIF('Data R7'!X192,"&gt;0"))</f>
        <v/>
      </c>
      <c r="J6178">
        <f>IF('Data R7'!C192="","",IF((COUNTIF('Data R7'!K192,"&gt;0")+COUNTIF('Data R7'!M192,"&gt;0")+COUNTIF('Data R7'!O192,"&gt;0")+COUNTIF('Data R7'!Q192,"&gt;0")+COUNTIF('Data R7'!S192,"&gt;0")+COUNTIF('Data R7'!U192,"&gt;0")+COUNTIF('Data R7'!W192,"&gt;0")+COUNTIF('Data R7'!Y192,"&gt;0"))&gt;0,1,0))</f>
        <v/>
      </c>
      <c r="M6178" t="inlineStr">
        <is>
          <t>Data R</t>
        </is>
      </c>
    </row>
    <row r="6179">
      <c r="A6179" t="inlineStr">
        <is>
          <t>Regional 7</t>
        </is>
      </c>
      <c r="B6179">
        <f>IF('Data R7'!C193="","",'Data R7'!B193)</f>
        <v/>
      </c>
      <c r="C6179">
        <f>IF('Data R7'!C193="","",'Data R7'!C193)</f>
        <v/>
      </c>
      <c r="D6179">
        <f>IF('Data R7'!C193="","",'Data R7'!D193)</f>
        <v/>
      </c>
      <c r="E6179">
        <f>IF('Data R7'!C193="","",'Data R7'!E193)</f>
        <v/>
      </c>
      <c r="F6179">
        <f>IF('Data R7'!C193="","",'Data R7'!F193)</f>
        <v/>
      </c>
      <c r="G6179">
        <f>IF('Data R7'!C193="","",'Data R7'!AD193)</f>
        <v/>
      </c>
      <c r="H6179">
        <f>IF('Data R7'!C193="","",'Data R7'!AC193)</f>
        <v/>
      </c>
      <c r="I6179">
        <f>IF('Data R7'!C193="","",COUNTIF('Data R7'!J193,"&gt;0")+COUNTIF('Data R7'!L193,"&gt;0")+COUNTIF('Data R7'!N193,"&gt;0")+COUNTIF('Data R7'!P193,"&gt;0")+COUNTIF('Data R7'!R193,"&gt;0")+COUNTIF('Data R7'!T193,"&gt;0")+COUNTIF('Data R7'!V193,"&gt;0")+COUNTIF('Data R7'!X193,"&gt;0"))</f>
        <v/>
      </c>
      <c r="J6179">
        <f>IF('Data R7'!C193="","",IF((COUNTIF('Data R7'!K193,"&gt;0")+COUNTIF('Data R7'!M193,"&gt;0")+COUNTIF('Data R7'!O193,"&gt;0")+COUNTIF('Data R7'!Q193,"&gt;0")+COUNTIF('Data R7'!S193,"&gt;0")+COUNTIF('Data R7'!U193,"&gt;0")+COUNTIF('Data R7'!W193,"&gt;0")+COUNTIF('Data R7'!Y193,"&gt;0"))&gt;0,1,0))</f>
        <v/>
      </c>
      <c r="M6179" t="inlineStr">
        <is>
          <t>Data R</t>
        </is>
      </c>
    </row>
    <row r="6180">
      <c r="A6180" t="inlineStr">
        <is>
          <t>Regional 7</t>
        </is>
      </c>
      <c r="B6180">
        <f>IF('Data R7'!C194="","",'Data R7'!B194)</f>
        <v/>
      </c>
      <c r="C6180">
        <f>IF('Data R7'!C194="","",'Data R7'!C194)</f>
        <v/>
      </c>
      <c r="D6180">
        <f>IF('Data R7'!C194="","",'Data R7'!D194)</f>
        <v/>
      </c>
      <c r="E6180">
        <f>IF('Data R7'!C194="","",'Data R7'!E194)</f>
        <v/>
      </c>
      <c r="F6180">
        <f>IF('Data R7'!C194="","",'Data R7'!F194)</f>
        <v/>
      </c>
      <c r="G6180">
        <f>IF('Data R7'!C194="","",'Data R7'!AD194)</f>
        <v/>
      </c>
      <c r="H6180">
        <f>IF('Data R7'!C194="","",'Data R7'!AC194)</f>
        <v/>
      </c>
      <c r="I6180">
        <f>IF('Data R7'!C194="","",COUNTIF('Data R7'!J194,"&gt;0")+COUNTIF('Data R7'!L194,"&gt;0")+COUNTIF('Data R7'!N194,"&gt;0")+COUNTIF('Data R7'!P194,"&gt;0")+COUNTIF('Data R7'!R194,"&gt;0")+COUNTIF('Data R7'!T194,"&gt;0")+COUNTIF('Data R7'!V194,"&gt;0")+COUNTIF('Data R7'!X194,"&gt;0"))</f>
        <v/>
      </c>
      <c r="J6180">
        <f>IF('Data R7'!C194="","",IF((COUNTIF('Data R7'!K194,"&gt;0")+COUNTIF('Data R7'!M194,"&gt;0")+COUNTIF('Data R7'!O194,"&gt;0")+COUNTIF('Data R7'!Q194,"&gt;0")+COUNTIF('Data R7'!S194,"&gt;0")+COUNTIF('Data R7'!U194,"&gt;0")+COUNTIF('Data R7'!W194,"&gt;0")+COUNTIF('Data R7'!Y194,"&gt;0"))&gt;0,1,0))</f>
        <v/>
      </c>
      <c r="M6180" t="inlineStr">
        <is>
          <t>Data R</t>
        </is>
      </c>
    </row>
    <row r="6181">
      <c r="A6181" t="inlineStr">
        <is>
          <t>Regional 7</t>
        </is>
      </c>
      <c r="B6181">
        <f>IF('Data R7'!C195="","",'Data R7'!B195)</f>
        <v/>
      </c>
      <c r="C6181">
        <f>IF('Data R7'!C195="","",'Data R7'!C195)</f>
        <v/>
      </c>
      <c r="D6181">
        <f>IF('Data R7'!C195="","",'Data R7'!D195)</f>
        <v/>
      </c>
      <c r="E6181">
        <f>IF('Data R7'!C195="","",'Data R7'!E195)</f>
        <v/>
      </c>
      <c r="F6181">
        <f>IF('Data R7'!C195="","",'Data R7'!F195)</f>
        <v/>
      </c>
      <c r="G6181">
        <f>IF('Data R7'!C195="","",'Data R7'!AD195)</f>
        <v/>
      </c>
      <c r="H6181">
        <f>IF('Data R7'!C195="","",'Data R7'!AC195)</f>
        <v/>
      </c>
      <c r="I6181">
        <f>IF('Data R7'!C195="","",COUNTIF('Data R7'!J195,"&gt;0")+COUNTIF('Data R7'!L195,"&gt;0")+COUNTIF('Data R7'!N195,"&gt;0")+COUNTIF('Data R7'!P195,"&gt;0")+COUNTIF('Data R7'!R195,"&gt;0")+COUNTIF('Data R7'!T195,"&gt;0")+COUNTIF('Data R7'!V195,"&gt;0")+COUNTIF('Data R7'!X195,"&gt;0"))</f>
        <v/>
      </c>
      <c r="J6181">
        <f>IF('Data R7'!C195="","",IF((COUNTIF('Data R7'!K195,"&gt;0")+COUNTIF('Data R7'!M195,"&gt;0")+COUNTIF('Data R7'!O195,"&gt;0")+COUNTIF('Data R7'!Q195,"&gt;0")+COUNTIF('Data R7'!S195,"&gt;0")+COUNTIF('Data R7'!U195,"&gt;0")+COUNTIF('Data R7'!W195,"&gt;0")+COUNTIF('Data R7'!Y195,"&gt;0"))&gt;0,1,0))</f>
        <v/>
      </c>
      <c r="M6181" t="inlineStr">
        <is>
          <t>Data R</t>
        </is>
      </c>
    </row>
    <row r="6182">
      <c r="A6182" t="inlineStr">
        <is>
          <t>Regional 7</t>
        </is>
      </c>
      <c r="B6182">
        <f>IF('Data R7'!C196="","",'Data R7'!B196)</f>
        <v/>
      </c>
      <c r="C6182">
        <f>IF('Data R7'!C196="","",'Data R7'!C196)</f>
        <v/>
      </c>
      <c r="D6182">
        <f>IF('Data R7'!C196="","",'Data R7'!D196)</f>
        <v/>
      </c>
      <c r="E6182">
        <f>IF('Data R7'!C196="","",'Data R7'!E196)</f>
        <v/>
      </c>
      <c r="F6182">
        <f>IF('Data R7'!C196="","",'Data R7'!F196)</f>
        <v/>
      </c>
      <c r="G6182">
        <f>IF('Data R7'!C196="","",'Data R7'!AD196)</f>
        <v/>
      </c>
      <c r="H6182">
        <f>IF('Data R7'!C196="","",'Data R7'!AC196)</f>
        <v/>
      </c>
      <c r="I6182">
        <f>IF('Data R7'!C196="","",COUNTIF('Data R7'!J196,"&gt;0")+COUNTIF('Data R7'!L196,"&gt;0")+COUNTIF('Data R7'!N196,"&gt;0")+COUNTIF('Data R7'!P196,"&gt;0")+COUNTIF('Data R7'!R196,"&gt;0")+COUNTIF('Data R7'!T196,"&gt;0")+COUNTIF('Data R7'!V196,"&gt;0")+COUNTIF('Data R7'!X196,"&gt;0"))</f>
        <v/>
      </c>
      <c r="J6182">
        <f>IF('Data R7'!C196="","",IF((COUNTIF('Data R7'!K196,"&gt;0")+COUNTIF('Data R7'!M196,"&gt;0")+COUNTIF('Data R7'!O196,"&gt;0")+COUNTIF('Data R7'!Q196,"&gt;0")+COUNTIF('Data R7'!S196,"&gt;0")+COUNTIF('Data R7'!U196,"&gt;0")+COUNTIF('Data R7'!W196,"&gt;0")+COUNTIF('Data R7'!Y196,"&gt;0"))&gt;0,1,0))</f>
        <v/>
      </c>
      <c r="M6182" t="inlineStr">
        <is>
          <t>Data R</t>
        </is>
      </c>
    </row>
    <row r="6183">
      <c r="A6183" t="inlineStr">
        <is>
          <t>Regional 7</t>
        </is>
      </c>
      <c r="B6183">
        <f>IF('Data R7'!C197="","",'Data R7'!B197)</f>
        <v/>
      </c>
      <c r="C6183">
        <f>IF('Data R7'!C197="","",'Data R7'!C197)</f>
        <v/>
      </c>
      <c r="D6183">
        <f>IF('Data R7'!C197="","",'Data R7'!D197)</f>
        <v/>
      </c>
      <c r="E6183">
        <f>IF('Data R7'!C197="","",'Data R7'!E197)</f>
        <v/>
      </c>
      <c r="F6183">
        <f>IF('Data R7'!C197="","",'Data R7'!F197)</f>
        <v/>
      </c>
      <c r="G6183">
        <f>IF('Data R7'!C197="","",'Data R7'!AD197)</f>
        <v/>
      </c>
      <c r="H6183">
        <f>IF('Data R7'!C197="","",'Data R7'!AC197)</f>
        <v/>
      </c>
      <c r="I6183">
        <f>IF('Data R7'!C197="","",COUNTIF('Data R7'!J197,"&gt;0")+COUNTIF('Data R7'!L197,"&gt;0")+COUNTIF('Data R7'!N197,"&gt;0")+COUNTIF('Data R7'!P197,"&gt;0")+COUNTIF('Data R7'!R197,"&gt;0")+COUNTIF('Data R7'!T197,"&gt;0")+COUNTIF('Data R7'!V197,"&gt;0")+COUNTIF('Data R7'!X197,"&gt;0"))</f>
        <v/>
      </c>
      <c r="J6183">
        <f>IF('Data R7'!C197="","",IF((COUNTIF('Data R7'!K197,"&gt;0")+COUNTIF('Data R7'!M197,"&gt;0")+COUNTIF('Data R7'!O197,"&gt;0")+COUNTIF('Data R7'!Q197,"&gt;0")+COUNTIF('Data R7'!S197,"&gt;0")+COUNTIF('Data R7'!U197,"&gt;0")+COUNTIF('Data R7'!W197,"&gt;0")+COUNTIF('Data R7'!Y197,"&gt;0"))&gt;0,1,0))</f>
        <v/>
      </c>
      <c r="M6183" t="inlineStr">
        <is>
          <t>Data R</t>
        </is>
      </c>
    </row>
    <row r="6184">
      <c r="A6184" t="inlineStr">
        <is>
          <t>Regional 7</t>
        </is>
      </c>
      <c r="B6184">
        <f>IF('Data R7'!C198="","",'Data R7'!B198)</f>
        <v/>
      </c>
      <c r="C6184">
        <f>IF('Data R7'!C198="","",'Data R7'!C198)</f>
        <v/>
      </c>
      <c r="D6184">
        <f>IF('Data R7'!C198="","",'Data R7'!D198)</f>
        <v/>
      </c>
      <c r="E6184">
        <f>IF('Data R7'!C198="","",'Data R7'!E198)</f>
        <v/>
      </c>
      <c r="F6184">
        <f>IF('Data R7'!C198="","",'Data R7'!F198)</f>
        <v/>
      </c>
      <c r="G6184">
        <f>IF('Data R7'!C198="","",'Data R7'!AD198)</f>
        <v/>
      </c>
      <c r="H6184">
        <f>IF('Data R7'!C198="","",'Data R7'!AC198)</f>
        <v/>
      </c>
      <c r="I6184">
        <f>IF('Data R7'!C198="","",COUNTIF('Data R7'!J198,"&gt;0")+COUNTIF('Data R7'!L198,"&gt;0")+COUNTIF('Data R7'!N198,"&gt;0")+COUNTIF('Data R7'!P198,"&gt;0")+COUNTIF('Data R7'!R198,"&gt;0")+COUNTIF('Data R7'!T198,"&gt;0")+COUNTIF('Data R7'!V198,"&gt;0")+COUNTIF('Data R7'!X198,"&gt;0"))</f>
        <v/>
      </c>
      <c r="J6184">
        <f>IF('Data R7'!C198="","",IF((COUNTIF('Data R7'!K198,"&gt;0")+COUNTIF('Data R7'!M198,"&gt;0")+COUNTIF('Data R7'!O198,"&gt;0")+COUNTIF('Data R7'!Q198,"&gt;0")+COUNTIF('Data R7'!S198,"&gt;0")+COUNTIF('Data R7'!U198,"&gt;0")+COUNTIF('Data R7'!W198,"&gt;0")+COUNTIF('Data R7'!Y198,"&gt;0"))&gt;0,1,0))</f>
        <v/>
      </c>
      <c r="M6184" t="inlineStr">
        <is>
          <t>Data R</t>
        </is>
      </c>
    </row>
    <row r="6185">
      <c r="A6185" t="inlineStr">
        <is>
          <t>Regional 7</t>
        </is>
      </c>
      <c r="B6185">
        <f>IF('Data R7'!C199="","",'Data R7'!B199)</f>
        <v/>
      </c>
      <c r="C6185">
        <f>IF('Data R7'!C199="","",'Data R7'!C199)</f>
        <v/>
      </c>
      <c r="D6185">
        <f>IF('Data R7'!C199="","",'Data R7'!D199)</f>
        <v/>
      </c>
      <c r="E6185">
        <f>IF('Data R7'!C199="","",'Data R7'!E199)</f>
        <v/>
      </c>
      <c r="F6185">
        <f>IF('Data R7'!C199="","",'Data R7'!F199)</f>
        <v/>
      </c>
      <c r="G6185">
        <f>IF('Data R7'!C199="","",'Data R7'!AD199)</f>
        <v/>
      </c>
      <c r="H6185">
        <f>IF('Data R7'!C199="","",'Data R7'!AC199)</f>
        <v/>
      </c>
      <c r="I6185">
        <f>IF('Data R7'!C199="","",COUNTIF('Data R7'!J199,"&gt;0")+COUNTIF('Data R7'!L199,"&gt;0")+COUNTIF('Data R7'!N199,"&gt;0")+COUNTIF('Data R7'!P199,"&gt;0")+COUNTIF('Data R7'!R199,"&gt;0")+COUNTIF('Data R7'!T199,"&gt;0")+COUNTIF('Data R7'!V199,"&gt;0")+COUNTIF('Data R7'!X199,"&gt;0"))</f>
        <v/>
      </c>
      <c r="J6185">
        <f>IF('Data R7'!C199="","",IF((COUNTIF('Data R7'!K199,"&gt;0")+COUNTIF('Data R7'!M199,"&gt;0")+COUNTIF('Data R7'!O199,"&gt;0")+COUNTIF('Data R7'!Q199,"&gt;0")+COUNTIF('Data R7'!S199,"&gt;0")+COUNTIF('Data R7'!U199,"&gt;0")+COUNTIF('Data R7'!W199,"&gt;0")+COUNTIF('Data R7'!Y199,"&gt;0"))&gt;0,1,0))</f>
        <v/>
      </c>
      <c r="M6185" t="inlineStr">
        <is>
          <t>Data R</t>
        </is>
      </c>
    </row>
    <row r="6186">
      <c r="A6186" t="inlineStr">
        <is>
          <t>Regional 7</t>
        </is>
      </c>
      <c r="B6186">
        <f>IF('Data R7'!C200="","",'Data R7'!B200)</f>
        <v/>
      </c>
      <c r="C6186">
        <f>IF('Data R7'!C200="","",'Data R7'!C200)</f>
        <v/>
      </c>
      <c r="D6186">
        <f>IF('Data R7'!C200="","",'Data R7'!D200)</f>
        <v/>
      </c>
      <c r="E6186">
        <f>IF('Data R7'!C200="","",'Data R7'!E200)</f>
        <v/>
      </c>
      <c r="F6186">
        <f>IF('Data R7'!C200="","",'Data R7'!F200)</f>
        <v/>
      </c>
      <c r="G6186">
        <f>IF('Data R7'!C200="","",'Data R7'!AD200)</f>
        <v/>
      </c>
      <c r="H6186">
        <f>IF('Data R7'!C200="","",'Data R7'!AC200)</f>
        <v/>
      </c>
      <c r="I6186">
        <f>IF('Data R7'!C200="","",COUNTIF('Data R7'!J200,"&gt;0")+COUNTIF('Data R7'!L200,"&gt;0")+COUNTIF('Data R7'!N200,"&gt;0")+COUNTIF('Data R7'!P200,"&gt;0")+COUNTIF('Data R7'!R200,"&gt;0")+COUNTIF('Data R7'!T200,"&gt;0")+COUNTIF('Data R7'!V200,"&gt;0")+COUNTIF('Data R7'!X200,"&gt;0"))</f>
        <v/>
      </c>
      <c r="J6186">
        <f>IF('Data R7'!C200="","",IF((COUNTIF('Data R7'!K200,"&gt;0")+COUNTIF('Data R7'!M200,"&gt;0")+COUNTIF('Data R7'!O200,"&gt;0")+COUNTIF('Data R7'!Q200,"&gt;0")+COUNTIF('Data R7'!S200,"&gt;0")+COUNTIF('Data R7'!U200,"&gt;0")+COUNTIF('Data R7'!W200,"&gt;0")+COUNTIF('Data R7'!Y200,"&gt;0"))&gt;0,1,0))</f>
        <v/>
      </c>
      <c r="M6186" t="inlineStr">
        <is>
          <t>Data R</t>
        </is>
      </c>
    </row>
    <row r="6187">
      <c r="A6187" t="inlineStr">
        <is>
          <t>Regional 7</t>
        </is>
      </c>
      <c r="B6187">
        <f>IF('Data R7'!C201="","",'Data R7'!B201)</f>
        <v/>
      </c>
      <c r="C6187">
        <f>IF('Data R7'!C201="","",'Data R7'!C201)</f>
        <v/>
      </c>
      <c r="D6187">
        <f>IF('Data R7'!C201="","",'Data R7'!D201)</f>
        <v/>
      </c>
      <c r="E6187">
        <f>IF('Data R7'!C201="","",'Data R7'!E201)</f>
        <v/>
      </c>
      <c r="F6187">
        <f>IF('Data R7'!C201="","",'Data R7'!F201)</f>
        <v/>
      </c>
      <c r="G6187">
        <f>IF('Data R7'!C201="","",'Data R7'!AD201)</f>
        <v/>
      </c>
      <c r="H6187">
        <f>IF('Data R7'!C201="","",'Data R7'!AC201)</f>
        <v/>
      </c>
      <c r="I6187">
        <f>IF('Data R7'!C201="","",COUNTIF('Data R7'!J201,"&gt;0")+COUNTIF('Data R7'!L201,"&gt;0")+COUNTIF('Data R7'!N201,"&gt;0")+COUNTIF('Data R7'!P201,"&gt;0")+COUNTIF('Data R7'!R201,"&gt;0")+COUNTIF('Data R7'!T201,"&gt;0")+COUNTIF('Data R7'!V201,"&gt;0")+COUNTIF('Data R7'!X201,"&gt;0"))</f>
        <v/>
      </c>
      <c r="J6187">
        <f>IF('Data R7'!C201="","",IF((COUNTIF('Data R7'!K201,"&gt;0")+COUNTIF('Data R7'!M201,"&gt;0")+COUNTIF('Data R7'!O201,"&gt;0")+COUNTIF('Data R7'!Q201,"&gt;0")+COUNTIF('Data R7'!S201,"&gt;0")+COUNTIF('Data R7'!U201,"&gt;0")+COUNTIF('Data R7'!W201,"&gt;0")+COUNTIF('Data R7'!Y201,"&gt;0"))&gt;0,1,0))</f>
        <v/>
      </c>
      <c r="M6187" t="inlineStr">
        <is>
          <t>Data R</t>
        </is>
      </c>
    </row>
    <row r="6188">
      <c r="A6188" t="inlineStr">
        <is>
          <t>Regional 7</t>
        </is>
      </c>
      <c r="B6188">
        <f>IF('Data R7'!C202="","",'Data R7'!B202)</f>
        <v/>
      </c>
      <c r="C6188">
        <f>IF('Data R7'!C202="","",'Data R7'!C202)</f>
        <v/>
      </c>
      <c r="D6188">
        <f>IF('Data R7'!C202="","",'Data R7'!D202)</f>
        <v/>
      </c>
      <c r="E6188">
        <f>IF('Data R7'!C202="","",'Data R7'!E202)</f>
        <v/>
      </c>
      <c r="F6188">
        <f>IF('Data R7'!C202="","",'Data R7'!F202)</f>
        <v/>
      </c>
      <c r="G6188">
        <f>IF('Data R7'!C202="","",'Data R7'!AD202)</f>
        <v/>
      </c>
      <c r="H6188">
        <f>IF('Data R7'!C202="","",'Data R7'!AC202)</f>
        <v/>
      </c>
      <c r="I6188">
        <f>IF('Data R7'!C202="","",COUNTIF('Data R7'!J202,"&gt;0")+COUNTIF('Data R7'!L202,"&gt;0")+COUNTIF('Data R7'!N202,"&gt;0")+COUNTIF('Data R7'!P202,"&gt;0")+COUNTIF('Data R7'!R202,"&gt;0")+COUNTIF('Data R7'!T202,"&gt;0")+COUNTIF('Data R7'!V202,"&gt;0")+COUNTIF('Data R7'!X202,"&gt;0"))</f>
        <v/>
      </c>
      <c r="J6188">
        <f>IF('Data R7'!C202="","",IF((COUNTIF('Data R7'!K202,"&gt;0")+COUNTIF('Data R7'!M202,"&gt;0")+COUNTIF('Data R7'!O202,"&gt;0")+COUNTIF('Data R7'!Q202,"&gt;0")+COUNTIF('Data R7'!S202,"&gt;0")+COUNTIF('Data R7'!U202,"&gt;0")+COUNTIF('Data R7'!W202,"&gt;0")+COUNTIF('Data R7'!Y202,"&gt;0"))&gt;0,1,0))</f>
        <v/>
      </c>
      <c r="M6188" t="inlineStr">
        <is>
          <t>Data R</t>
        </is>
      </c>
    </row>
    <row r="6189">
      <c r="A6189" t="inlineStr">
        <is>
          <t>Regional 7</t>
        </is>
      </c>
      <c r="B6189">
        <f>IF('Data R7'!C203="","",'Data R7'!B203)</f>
        <v/>
      </c>
      <c r="C6189">
        <f>IF('Data R7'!C203="","",'Data R7'!C203)</f>
        <v/>
      </c>
      <c r="D6189">
        <f>IF('Data R7'!C203="","",'Data R7'!D203)</f>
        <v/>
      </c>
      <c r="E6189">
        <f>IF('Data R7'!C203="","",'Data R7'!E203)</f>
        <v/>
      </c>
      <c r="F6189">
        <f>IF('Data R7'!C203="","",'Data R7'!F203)</f>
        <v/>
      </c>
      <c r="G6189">
        <f>IF('Data R7'!C203="","",'Data R7'!AD203)</f>
        <v/>
      </c>
      <c r="H6189">
        <f>IF('Data R7'!C203="","",'Data R7'!AC203)</f>
        <v/>
      </c>
      <c r="I6189">
        <f>IF('Data R7'!C203="","",COUNTIF('Data R7'!J203,"&gt;0")+COUNTIF('Data R7'!L203,"&gt;0")+COUNTIF('Data R7'!N203,"&gt;0")+COUNTIF('Data R7'!P203,"&gt;0")+COUNTIF('Data R7'!R203,"&gt;0")+COUNTIF('Data R7'!T203,"&gt;0")+COUNTIF('Data R7'!V203,"&gt;0")+COUNTIF('Data R7'!X203,"&gt;0"))</f>
        <v/>
      </c>
      <c r="J6189">
        <f>IF('Data R7'!C203="","",IF((COUNTIF('Data R7'!K203,"&gt;0")+COUNTIF('Data R7'!M203,"&gt;0")+COUNTIF('Data R7'!O203,"&gt;0")+COUNTIF('Data R7'!Q203,"&gt;0")+COUNTIF('Data R7'!S203,"&gt;0")+COUNTIF('Data R7'!U203,"&gt;0")+COUNTIF('Data R7'!W203,"&gt;0")+COUNTIF('Data R7'!Y203,"&gt;0"))&gt;0,1,0))</f>
        <v/>
      </c>
      <c r="M6189" t="inlineStr">
        <is>
          <t>Data R</t>
        </is>
      </c>
    </row>
    <row r="6190">
      <c r="A6190" t="inlineStr">
        <is>
          <t>Regional 7</t>
        </is>
      </c>
      <c r="B6190">
        <f>IF('Data R7'!C204="","",'Data R7'!B204)</f>
        <v/>
      </c>
      <c r="C6190">
        <f>IF('Data R7'!C204="","",'Data R7'!C204)</f>
        <v/>
      </c>
      <c r="D6190">
        <f>IF('Data R7'!C204="","",'Data R7'!D204)</f>
        <v/>
      </c>
      <c r="E6190">
        <f>IF('Data R7'!C204="","",'Data R7'!E204)</f>
        <v/>
      </c>
      <c r="F6190">
        <f>IF('Data R7'!C204="","",'Data R7'!F204)</f>
        <v/>
      </c>
      <c r="G6190">
        <f>IF('Data R7'!C204="","",'Data R7'!AD204)</f>
        <v/>
      </c>
      <c r="H6190">
        <f>IF('Data R7'!C204="","",'Data R7'!AC204)</f>
        <v/>
      </c>
      <c r="I6190">
        <f>IF('Data R7'!C204="","",COUNTIF('Data R7'!J204,"&gt;0")+COUNTIF('Data R7'!L204,"&gt;0")+COUNTIF('Data R7'!N204,"&gt;0")+COUNTIF('Data R7'!P204,"&gt;0")+COUNTIF('Data R7'!R204,"&gt;0")+COUNTIF('Data R7'!T204,"&gt;0")+COUNTIF('Data R7'!V204,"&gt;0")+COUNTIF('Data R7'!X204,"&gt;0"))</f>
        <v/>
      </c>
      <c r="J6190">
        <f>IF('Data R7'!C204="","",IF((COUNTIF('Data R7'!K204,"&gt;0")+COUNTIF('Data R7'!M204,"&gt;0")+COUNTIF('Data R7'!O204,"&gt;0")+COUNTIF('Data R7'!Q204,"&gt;0")+COUNTIF('Data R7'!S204,"&gt;0")+COUNTIF('Data R7'!U204,"&gt;0")+COUNTIF('Data R7'!W204,"&gt;0")+COUNTIF('Data R7'!Y204,"&gt;0"))&gt;0,1,0))</f>
        <v/>
      </c>
      <c r="M6190" t="inlineStr">
        <is>
          <t>Data R</t>
        </is>
      </c>
    </row>
    <row r="6191">
      <c r="A6191" t="inlineStr">
        <is>
          <t>Regional 7</t>
        </is>
      </c>
      <c r="B6191">
        <f>IF('Data R7'!C205="","",'Data R7'!B205)</f>
        <v/>
      </c>
      <c r="C6191">
        <f>IF('Data R7'!C205="","",'Data R7'!C205)</f>
        <v/>
      </c>
      <c r="D6191">
        <f>IF('Data R7'!C205="","",'Data R7'!D205)</f>
        <v/>
      </c>
      <c r="E6191">
        <f>IF('Data R7'!C205="","",'Data R7'!E205)</f>
        <v/>
      </c>
      <c r="F6191">
        <f>IF('Data R7'!C205="","",'Data R7'!F205)</f>
        <v/>
      </c>
      <c r="G6191">
        <f>IF('Data R7'!C205="","",'Data R7'!AD205)</f>
        <v/>
      </c>
      <c r="H6191">
        <f>IF('Data R7'!C205="","",'Data R7'!AC205)</f>
        <v/>
      </c>
      <c r="I6191">
        <f>IF('Data R7'!C205="","",COUNTIF('Data R7'!J205,"&gt;0")+COUNTIF('Data R7'!L205,"&gt;0")+COUNTIF('Data R7'!N205,"&gt;0")+COUNTIF('Data R7'!P205,"&gt;0")+COUNTIF('Data R7'!R205,"&gt;0")+COUNTIF('Data R7'!T205,"&gt;0")+COUNTIF('Data R7'!V205,"&gt;0")+COUNTIF('Data R7'!X205,"&gt;0"))</f>
        <v/>
      </c>
      <c r="J6191">
        <f>IF('Data R7'!C205="","",IF((COUNTIF('Data R7'!K205,"&gt;0")+COUNTIF('Data R7'!M205,"&gt;0")+COUNTIF('Data R7'!O205,"&gt;0")+COUNTIF('Data R7'!Q205,"&gt;0")+COUNTIF('Data R7'!S205,"&gt;0")+COUNTIF('Data R7'!U205,"&gt;0")+COUNTIF('Data R7'!W205,"&gt;0")+COUNTIF('Data R7'!Y205,"&gt;0"))&gt;0,1,0))</f>
        <v/>
      </c>
      <c r="M6191" t="inlineStr">
        <is>
          <t>Data R</t>
        </is>
      </c>
    </row>
    <row r="6192">
      <c r="A6192" t="inlineStr">
        <is>
          <t>Regional 7</t>
        </is>
      </c>
      <c r="B6192">
        <f>IF('Data R7'!C206="","",'Data R7'!B206)</f>
        <v/>
      </c>
      <c r="C6192">
        <f>IF('Data R7'!C206="","",'Data R7'!C206)</f>
        <v/>
      </c>
      <c r="D6192">
        <f>IF('Data R7'!C206="","",'Data R7'!D206)</f>
        <v/>
      </c>
      <c r="E6192">
        <f>IF('Data R7'!C206="","",'Data R7'!E206)</f>
        <v/>
      </c>
      <c r="F6192">
        <f>IF('Data R7'!C206="","",'Data R7'!F206)</f>
        <v/>
      </c>
      <c r="G6192">
        <f>IF('Data R7'!C206="","",'Data R7'!AD206)</f>
        <v/>
      </c>
      <c r="H6192">
        <f>IF('Data R7'!C206="","",'Data R7'!AC206)</f>
        <v/>
      </c>
      <c r="I6192">
        <f>IF('Data R7'!C206="","",COUNTIF('Data R7'!J206,"&gt;0")+COUNTIF('Data R7'!L206,"&gt;0")+COUNTIF('Data R7'!N206,"&gt;0")+COUNTIF('Data R7'!P206,"&gt;0")+COUNTIF('Data R7'!R206,"&gt;0")+COUNTIF('Data R7'!T206,"&gt;0")+COUNTIF('Data R7'!V206,"&gt;0")+COUNTIF('Data R7'!X206,"&gt;0"))</f>
        <v/>
      </c>
      <c r="J6192">
        <f>IF('Data R7'!C206="","",IF((COUNTIF('Data R7'!K206,"&gt;0")+COUNTIF('Data R7'!M206,"&gt;0")+COUNTIF('Data R7'!O206,"&gt;0")+COUNTIF('Data R7'!Q206,"&gt;0")+COUNTIF('Data R7'!S206,"&gt;0")+COUNTIF('Data R7'!U206,"&gt;0")+COUNTIF('Data R7'!W206,"&gt;0")+COUNTIF('Data R7'!Y206,"&gt;0"))&gt;0,1,0))</f>
        <v/>
      </c>
      <c r="M6192" t="inlineStr">
        <is>
          <t>Data R</t>
        </is>
      </c>
    </row>
    <row r="6193">
      <c r="A6193" t="inlineStr">
        <is>
          <t>Regional 7</t>
        </is>
      </c>
      <c r="B6193">
        <f>IF('Data R7'!C207="","",'Data R7'!B207)</f>
        <v/>
      </c>
      <c r="C6193">
        <f>IF('Data R7'!C207="","",'Data R7'!C207)</f>
        <v/>
      </c>
      <c r="D6193">
        <f>IF('Data R7'!C207="","",'Data R7'!D207)</f>
        <v/>
      </c>
      <c r="E6193">
        <f>IF('Data R7'!C207="","",'Data R7'!E207)</f>
        <v/>
      </c>
      <c r="F6193">
        <f>IF('Data R7'!C207="","",'Data R7'!F207)</f>
        <v/>
      </c>
      <c r="G6193">
        <f>IF('Data R7'!C207="","",'Data R7'!AD207)</f>
        <v/>
      </c>
      <c r="H6193">
        <f>IF('Data R7'!C207="","",'Data R7'!AC207)</f>
        <v/>
      </c>
      <c r="I6193">
        <f>IF('Data R7'!C207="","",COUNTIF('Data R7'!J207,"&gt;0")+COUNTIF('Data R7'!L207,"&gt;0")+COUNTIF('Data R7'!N207,"&gt;0")+COUNTIF('Data R7'!P207,"&gt;0")+COUNTIF('Data R7'!R207,"&gt;0")+COUNTIF('Data R7'!T207,"&gt;0")+COUNTIF('Data R7'!V207,"&gt;0")+COUNTIF('Data R7'!X207,"&gt;0"))</f>
        <v/>
      </c>
      <c r="J6193">
        <f>IF('Data R7'!C207="","",IF((COUNTIF('Data R7'!K207,"&gt;0")+COUNTIF('Data R7'!M207,"&gt;0")+COUNTIF('Data R7'!O207,"&gt;0")+COUNTIF('Data R7'!Q207,"&gt;0")+COUNTIF('Data R7'!S207,"&gt;0")+COUNTIF('Data R7'!U207,"&gt;0")+COUNTIF('Data R7'!W207,"&gt;0")+COUNTIF('Data R7'!Y207,"&gt;0"))&gt;0,1,0))</f>
        <v/>
      </c>
      <c r="M6193" t="inlineStr">
        <is>
          <t>Data R</t>
        </is>
      </c>
    </row>
    <row r="6194">
      <c r="A6194" t="inlineStr">
        <is>
          <t>Regional 7</t>
        </is>
      </c>
      <c r="B6194">
        <f>IF('Data R7'!C208="","",'Data R7'!B208)</f>
        <v/>
      </c>
      <c r="C6194">
        <f>IF('Data R7'!C208="","",'Data R7'!C208)</f>
        <v/>
      </c>
      <c r="D6194">
        <f>IF('Data R7'!C208="","",'Data R7'!D208)</f>
        <v/>
      </c>
      <c r="E6194">
        <f>IF('Data R7'!C208="","",'Data R7'!E208)</f>
        <v/>
      </c>
      <c r="F6194">
        <f>IF('Data R7'!C208="","",'Data R7'!F208)</f>
        <v/>
      </c>
      <c r="G6194">
        <f>IF('Data R7'!C208="","",'Data R7'!AD208)</f>
        <v/>
      </c>
      <c r="H6194">
        <f>IF('Data R7'!C208="","",'Data R7'!AC208)</f>
        <v/>
      </c>
      <c r="I6194">
        <f>IF('Data R7'!C208="","",COUNTIF('Data R7'!J208,"&gt;0")+COUNTIF('Data R7'!L208,"&gt;0")+COUNTIF('Data R7'!N208,"&gt;0")+COUNTIF('Data R7'!P208,"&gt;0")+COUNTIF('Data R7'!R208,"&gt;0")+COUNTIF('Data R7'!T208,"&gt;0")+COUNTIF('Data R7'!V208,"&gt;0")+COUNTIF('Data R7'!X208,"&gt;0"))</f>
        <v/>
      </c>
      <c r="J6194">
        <f>IF('Data R7'!C208="","",IF((COUNTIF('Data R7'!K208,"&gt;0")+COUNTIF('Data R7'!M208,"&gt;0")+COUNTIF('Data R7'!O208,"&gt;0")+COUNTIF('Data R7'!Q208,"&gt;0")+COUNTIF('Data R7'!S208,"&gt;0")+COUNTIF('Data R7'!U208,"&gt;0")+COUNTIF('Data R7'!W208,"&gt;0")+COUNTIF('Data R7'!Y208,"&gt;0"))&gt;0,1,0))</f>
        <v/>
      </c>
      <c r="M6194" t="inlineStr">
        <is>
          <t>Data R</t>
        </is>
      </c>
    </row>
    <row r="6195">
      <c r="A6195" t="inlineStr">
        <is>
          <t>Regional 7</t>
        </is>
      </c>
      <c r="B6195">
        <f>IF('Data R7'!C209="","",'Data R7'!B209)</f>
        <v/>
      </c>
      <c r="C6195">
        <f>IF('Data R7'!C209="","",'Data R7'!C209)</f>
        <v/>
      </c>
      <c r="D6195">
        <f>IF('Data R7'!C209="","",'Data R7'!D209)</f>
        <v/>
      </c>
      <c r="E6195">
        <f>IF('Data R7'!C209="","",'Data R7'!E209)</f>
        <v/>
      </c>
      <c r="F6195">
        <f>IF('Data R7'!C209="","",'Data R7'!F209)</f>
        <v/>
      </c>
      <c r="G6195">
        <f>IF('Data R7'!C209="","",'Data R7'!AD209)</f>
        <v/>
      </c>
      <c r="H6195">
        <f>IF('Data R7'!C209="","",'Data R7'!AC209)</f>
        <v/>
      </c>
      <c r="I6195">
        <f>IF('Data R7'!C209="","",COUNTIF('Data R7'!J209,"&gt;0")+COUNTIF('Data R7'!L209,"&gt;0")+COUNTIF('Data R7'!N209,"&gt;0")+COUNTIF('Data R7'!P209,"&gt;0")+COUNTIF('Data R7'!R209,"&gt;0")+COUNTIF('Data R7'!T209,"&gt;0")+COUNTIF('Data R7'!V209,"&gt;0")+COUNTIF('Data R7'!X209,"&gt;0"))</f>
        <v/>
      </c>
      <c r="J6195">
        <f>IF('Data R7'!C209="","",IF((COUNTIF('Data R7'!K209,"&gt;0")+COUNTIF('Data R7'!M209,"&gt;0")+COUNTIF('Data R7'!O209,"&gt;0")+COUNTIF('Data R7'!Q209,"&gt;0")+COUNTIF('Data R7'!S209,"&gt;0")+COUNTIF('Data R7'!U209,"&gt;0")+COUNTIF('Data R7'!W209,"&gt;0")+COUNTIF('Data R7'!Y209,"&gt;0"))&gt;0,1,0))</f>
        <v/>
      </c>
      <c r="M6195" t="inlineStr">
        <is>
          <t>Data R</t>
        </is>
      </c>
    </row>
    <row r="6196">
      <c r="A6196" t="inlineStr">
        <is>
          <t>Regional 7</t>
        </is>
      </c>
      <c r="B6196">
        <f>IF('Data R7'!C210="","",'Data R7'!B210)</f>
        <v/>
      </c>
      <c r="C6196">
        <f>IF('Data R7'!C210="","",'Data R7'!C210)</f>
        <v/>
      </c>
      <c r="D6196">
        <f>IF('Data R7'!C210="","",'Data R7'!D210)</f>
        <v/>
      </c>
      <c r="E6196">
        <f>IF('Data R7'!C210="","",'Data R7'!E210)</f>
        <v/>
      </c>
      <c r="F6196">
        <f>IF('Data R7'!C210="","",'Data R7'!F210)</f>
        <v/>
      </c>
      <c r="G6196">
        <f>IF('Data R7'!C210="","",'Data R7'!AD210)</f>
        <v/>
      </c>
      <c r="H6196">
        <f>IF('Data R7'!C210="","",'Data R7'!AC210)</f>
        <v/>
      </c>
      <c r="I6196">
        <f>IF('Data R7'!C210="","",COUNTIF('Data R7'!J210,"&gt;0")+COUNTIF('Data R7'!L210,"&gt;0")+COUNTIF('Data R7'!N210,"&gt;0")+COUNTIF('Data R7'!P210,"&gt;0")+COUNTIF('Data R7'!R210,"&gt;0")+COUNTIF('Data R7'!T210,"&gt;0")+COUNTIF('Data R7'!V210,"&gt;0")+COUNTIF('Data R7'!X210,"&gt;0"))</f>
        <v/>
      </c>
      <c r="J6196">
        <f>IF('Data R7'!C210="","",IF((COUNTIF('Data R7'!K210,"&gt;0")+COUNTIF('Data R7'!M210,"&gt;0")+COUNTIF('Data R7'!O210,"&gt;0")+COUNTIF('Data R7'!Q210,"&gt;0")+COUNTIF('Data R7'!S210,"&gt;0")+COUNTIF('Data R7'!U210,"&gt;0")+COUNTIF('Data R7'!W210,"&gt;0")+COUNTIF('Data R7'!Y210,"&gt;0"))&gt;0,1,0))</f>
        <v/>
      </c>
      <c r="M6196" t="inlineStr">
        <is>
          <t>Data R</t>
        </is>
      </c>
    </row>
    <row r="6197">
      <c r="A6197" t="inlineStr">
        <is>
          <t>Regional 7</t>
        </is>
      </c>
      <c r="B6197">
        <f>IF('Data R7'!C211="","",'Data R7'!B211)</f>
        <v/>
      </c>
      <c r="C6197">
        <f>IF('Data R7'!C211="","",'Data R7'!C211)</f>
        <v/>
      </c>
      <c r="D6197">
        <f>IF('Data R7'!C211="","",'Data R7'!D211)</f>
        <v/>
      </c>
      <c r="E6197">
        <f>IF('Data R7'!C211="","",'Data R7'!E211)</f>
        <v/>
      </c>
      <c r="F6197">
        <f>IF('Data R7'!C211="","",'Data R7'!F211)</f>
        <v/>
      </c>
      <c r="G6197">
        <f>IF('Data R7'!C211="","",'Data R7'!AD211)</f>
        <v/>
      </c>
      <c r="H6197">
        <f>IF('Data R7'!C211="","",'Data R7'!AC211)</f>
        <v/>
      </c>
      <c r="I6197">
        <f>IF('Data R7'!C211="","",COUNTIF('Data R7'!J211,"&gt;0")+COUNTIF('Data R7'!L211,"&gt;0")+COUNTIF('Data R7'!N211,"&gt;0")+COUNTIF('Data R7'!P211,"&gt;0")+COUNTIF('Data R7'!R211,"&gt;0")+COUNTIF('Data R7'!T211,"&gt;0")+COUNTIF('Data R7'!V211,"&gt;0")+COUNTIF('Data R7'!X211,"&gt;0"))</f>
        <v/>
      </c>
      <c r="J6197">
        <f>IF('Data R7'!C211="","",IF((COUNTIF('Data R7'!K211,"&gt;0")+COUNTIF('Data R7'!M211,"&gt;0")+COUNTIF('Data R7'!O211,"&gt;0")+COUNTIF('Data R7'!Q211,"&gt;0")+COUNTIF('Data R7'!S211,"&gt;0")+COUNTIF('Data R7'!U211,"&gt;0")+COUNTIF('Data R7'!W211,"&gt;0")+COUNTIF('Data R7'!Y211,"&gt;0"))&gt;0,1,0))</f>
        <v/>
      </c>
      <c r="M6197" t="inlineStr">
        <is>
          <t>Data R</t>
        </is>
      </c>
    </row>
    <row r="6198">
      <c r="A6198" t="inlineStr">
        <is>
          <t>Regional 7</t>
        </is>
      </c>
      <c r="B6198">
        <f>IF('Data R7'!C212="","",'Data R7'!B212)</f>
        <v/>
      </c>
      <c r="C6198">
        <f>IF('Data R7'!C212="","",'Data R7'!C212)</f>
        <v/>
      </c>
      <c r="D6198">
        <f>IF('Data R7'!C212="","",'Data R7'!D212)</f>
        <v/>
      </c>
      <c r="E6198">
        <f>IF('Data R7'!C212="","",'Data R7'!E212)</f>
        <v/>
      </c>
      <c r="F6198">
        <f>IF('Data R7'!C212="","",'Data R7'!F212)</f>
        <v/>
      </c>
      <c r="G6198">
        <f>IF('Data R7'!C212="","",'Data R7'!AD212)</f>
        <v/>
      </c>
      <c r="H6198">
        <f>IF('Data R7'!C212="","",'Data R7'!AC212)</f>
        <v/>
      </c>
      <c r="I6198">
        <f>IF('Data R7'!C212="","",COUNTIF('Data R7'!J212,"&gt;0")+COUNTIF('Data R7'!L212,"&gt;0")+COUNTIF('Data R7'!N212,"&gt;0")+COUNTIF('Data R7'!P212,"&gt;0")+COUNTIF('Data R7'!R212,"&gt;0")+COUNTIF('Data R7'!T212,"&gt;0")+COUNTIF('Data R7'!V212,"&gt;0")+COUNTIF('Data R7'!X212,"&gt;0"))</f>
        <v/>
      </c>
      <c r="J6198">
        <f>IF('Data R7'!C212="","",IF((COUNTIF('Data R7'!K212,"&gt;0")+COUNTIF('Data R7'!M212,"&gt;0")+COUNTIF('Data R7'!O212,"&gt;0")+COUNTIF('Data R7'!Q212,"&gt;0")+COUNTIF('Data R7'!S212,"&gt;0")+COUNTIF('Data R7'!U212,"&gt;0")+COUNTIF('Data R7'!W212,"&gt;0")+COUNTIF('Data R7'!Y212,"&gt;0"))&gt;0,1,0))</f>
        <v/>
      </c>
      <c r="M6198" t="inlineStr">
        <is>
          <t>Data R</t>
        </is>
      </c>
    </row>
    <row r="6199">
      <c r="A6199" t="inlineStr">
        <is>
          <t>Regional 7</t>
        </is>
      </c>
      <c r="B6199">
        <f>IF('Data R7'!C213="","",'Data R7'!B213)</f>
        <v/>
      </c>
      <c r="C6199">
        <f>IF('Data R7'!C213="","",'Data R7'!C213)</f>
        <v/>
      </c>
      <c r="D6199">
        <f>IF('Data R7'!C213="","",'Data R7'!D213)</f>
        <v/>
      </c>
      <c r="E6199">
        <f>IF('Data R7'!C213="","",'Data R7'!E213)</f>
        <v/>
      </c>
      <c r="F6199">
        <f>IF('Data R7'!C213="","",'Data R7'!F213)</f>
        <v/>
      </c>
      <c r="G6199">
        <f>IF('Data R7'!C213="","",'Data R7'!AD213)</f>
        <v/>
      </c>
      <c r="H6199">
        <f>IF('Data R7'!C213="","",'Data R7'!AC213)</f>
        <v/>
      </c>
      <c r="I6199">
        <f>IF('Data R7'!C213="","",COUNTIF('Data R7'!J213,"&gt;0")+COUNTIF('Data R7'!L213,"&gt;0")+COUNTIF('Data R7'!N213,"&gt;0")+COUNTIF('Data R7'!P213,"&gt;0")+COUNTIF('Data R7'!R213,"&gt;0")+COUNTIF('Data R7'!T213,"&gt;0")+COUNTIF('Data R7'!V213,"&gt;0")+COUNTIF('Data R7'!X213,"&gt;0"))</f>
        <v/>
      </c>
      <c r="J6199">
        <f>IF('Data R7'!C213="","",IF((COUNTIF('Data R7'!K213,"&gt;0")+COUNTIF('Data R7'!M213,"&gt;0")+COUNTIF('Data R7'!O213,"&gt;0")+COUNTIF('Data R7'!Q213,"&gt;0")+COUNTIF('Data R7'!S213,"&gt;0")+COUNTIF('Data R7'!U213,"&gt;0")+COUNTIF('Data R7'!W213,"&gt;0")+COUNTIF('Data R7'!Y213,"&gt;0"))&gt;0,1,0))</f>
        <v/>
      </c>
      <c r="M6199" t="inlineStr">
        <is>
          <t>Data R</t>
        </is>
      </c>
    </row>
    <row r="6200">
      <c r="A6200" t="inlineStr">
        <is>
          <t>Regional 7</t>
        </is>
      </c>
      <c r="B6200">
        <f>IF('Data R7'!C214="","",'Data R7'!B214)</f>
        <v/>
      </c>
      <c r="C6200">
        <f>IF('Data R7'!C214="","",'Data R7'!C214)</f>
        <v/>
      </c>
      <c r="D6200">
        <f>IF('Data R7'!C214="","",'Data R7'!D214)</f>
        <v/>
      </c>
      <c r="E6200">
        <f>IF('Data R7'!C214="","",'Data R7'!E214)</f>
        <v/>
      </c>
      <c r="F6200">
        <f>IF('Data R7'!C214="","",'Data R7'!F214)</f>
        <v/>
      </c>
      <c r="G6200">
        <f>IF('Data R7'!C214="","",'Data R7'!AD214)</f>
        <v/>
      </c>
      <c r="H6200">
        <f>IF('Data R7'!C214="","",'Data R7'!AC214)</f>
        <v/>
      </c>
      <c r="I6200">
        <f>IF('Data R7'!C214="","",COUNTIF('Data R7'!J214,"&gt;0")+COUNTIF('Data R7'!L214,"&gt;0")+COUNTIF('Data R7'!N214,"&gt;0")+COUNTIF('Data R7'!P214,"&gt;0")+COUNTIF('Data R7'!R214,"&gt;0")+COUNTIF('Data R7'!T214,"&gt;0")+COUNTIF('Data R7'!V214,"&gt;0")+COUNTIF('Data R7'!X214,"&gt;0"))</f>
        <v/>
      </c>
      <c r="J6200">
        <f>IF('Data R7'!C214="","",IF((COUNTIF('Data R7'!K214,"&gt;0")+COUNTIF('Data R7'!M214,"&gt;0")+COUNTIF('Data R7'!O214,"&gt;0")+COUNTIF('Data R7'!Q214,"&gt;0")+COUNTIF('Data R7'!S214,"&gt;0")+COUNTIF('Data R7'!U214,"&gt;0")+COUNTIF('Data R7'!W214,"&gt;0")+COUNTIF('Data R7'!Y214,"&gt;0"))&gt;0,1,0))</f>
        <v/>
      </c>
      <c r="M6200" t="inlineStr">
        <is>
          <t>Data R</t>
        </is>
      </c>
    </row>
    <row r="6201">
      <c r="A6201" t="inlineStr">
        <is>
          <t>Regional 7</t>
        </is>
      </c>
      <c r="B6201">
        <f>IF('Data R7'!C215="","",'Data R7'!B215)</f>
        <v/>
      </c>
      <c r="C6201">
        <f>IF('Data R7'!C215="","",'Data R7'!C215)</f>
        <v/>
      </c>
      <c r="D6201">
        <f>IF('Data R7'!C215="","",'Data R7'!D215)</f>
        <v/>
      </c>
      <c r="E6201">
        <f>IF('Data R7'!C215="","",'Data R7'!E215)</f>
        <v/>
      </c>
      <c r="F6201">
        <f>IF('Data R7'!C215="","",'Data R7'!F215)</f>
        <v/>
      </c>
      <c r="G6201">
        <f>IF('Data R7'!C215="","",'Data R7'!AD215)</f>
        <v/>
      </c>
      <c r="H6201">
        <f>IF('Data R7'!C215="","",'Data R7'!AC215)</f>
        <v/>
      </c>
      <c r="I6201">
        <f>IF('Data R7'!C215="","",COUNTIF('Data R7'!J215,"&gt;0")+COUNTIF('Data R7'!L215,"&gt;0")+COUNTIF('Data R7'!N215,"&gt;0")+COUNTIF('Data R7'!P215,"&gt;0")+COUNTIF('Data R7'!R215,"&gt;0")+COUNTIF('Data R7'!T215,"&gt;0")+COUNTIF('Data R7'!V215,"&gt;0")+COUNTIF('Data R7'!X215,"&gt;0"))</f>
        <v/>
      </c>
      <c r="J6201">
        <f>IF('Data R7'!C215="","",IF((COUNTIF('Data R7'!K215,"&gt;0")+COUNTIF('Data R7'!M215,"&gt;0")+COUNTIF('Data R7'!O215,"&gt;0")+COUNTIF('Data R7'!Q215,"&gt;0")+COUNTIF('Data R7'!S215,"&gt;0")+COUNTIF('Data R7'!U215,"&gt;0")+COUNTIF('Data R7'!W215,"&gt;0")+COUNTIF('Data R7'!Y215,"&gt;0"))&gt;0,1,0))</f>
        <v/>
      </c>
      <c r="M6201" t="inlineStr">
        <is>
          <t>Data R</t>
        </is>
      </c>
    </row>
    <row r="6202">
      <c r="A6202" t="inlineStr">
        <is>
          <t>Regional 7</t>
        </is>
      </c>
      <c r="B6202">
        <f>IF('Data R7'!C216="","",'Data R7'!B216)</f>
        <v/>
      </c>
      <c r="C6202">
        <f>IF('Data R7'!C216="","",'Data R7'!C216)</f>
        <v/>
      </c>
      <c r="D6202">
        <f>IF('Data R7'!C216="","",'Data R7'!D216)</f>
        <v/>
      </c>
      <c r="E6202">
        <f>IF('Data R7'!C216="","",'Data R7'!E216)</f>
        <v/>
      </c>
      <c r="F6202">
        <f>IF('Data R7'!C216="","",'Data R7'!F216)</f>
        <v/>
      </c>
      <c r="G6202">
        <f>IF('Data R7'!C216="","",'Data R7'!AD216)</f>
        <v/>
      </c>
      <c r="H6202">
        <f>IF('Data R7'!C216="","",'Data R7'!AC216)</f>
        <v/>
      </c>
      <c r="I6202">
        <f>IF('Data R7'!C216="","",COUNTIF('Data R7'!J216,"&gt;0")+COUNTIF('Data R7'!L216,"&gt;0")+COUNTIF('Data R7'!N216,"&gt;0")+COUNTIF('Data R7'!P216,"&gt;0")+COUNTIF('Data R7'!R216,"&gt;0")+COUNTIF('Data R7'!T216,"&gt;0")+COUNTIF('Data R7'!V216,"&gt;0")+COUNTIF('Data R7'!X216,"&gt;0"))</f>
        <v/>
      </c>
      <c r="J6202">
        <f>IF('Data R7'!C216="","",IF((COUNTIF('Data R7'!K216,"&gt;0")+COUNTIF('Data R7'!M216,"&gt;0")+COUNTIF('Data R7'!O216,"&gt;0")+COUNTIF('Data R7'!Q216,"&gt;0")+COUNTIF('Data R7'!S216,"&gt;0")+COUNTIF('Data R7'!U216,"&gt;0")+COUNTIF('Data R7'!W216,"&gt;0")+COUNTIF('Data R7'!Y216,"&gt;0"))&gt;0,1,0))</f>
        <v/>
      </c>
      <c r="M6202" t="inlineStr">
        <is>
          <t>Data R</t>
        </is>
      </c>
    </row>
    <row r="6203">
      <c r="A6203" t="inlineStr">
        <is>
          <t>Regional 7</t>
        </is>
      </c>
      <c r="B6203">
        <f>IF('Data R7'!C217="","",'Data R7'!B217)</f>
        <v/>
      </c>
      <c r="C6203">
        <f>IF('Data R7'!C217="","",'Data R7'!C217)</f>
        <v/>
      </c>
      <c r="D6203">
        <f>IF('Data R7'!C217="","",'Data R7'!D217)</f>
        <v/>
      </c>
      <c r="E6203">
        <f>IF('Data R7'!C217="","",'Data R7'!E217)</f>
        <v/>
      </c>
      <c r="F6203">
        <f>IF('Data R7'!C217="","",'Data R7'!F217)</f>
        <v/>
      </c>
      <c r="G6203">
        <f>IF('Data R7'!C217="","",'Data R7'!AD217)</f>
        <v/>
      </c>
      <c r="H6203">
        <f>IF('Data R7'!C217="","",'Data R7'!AC217)</f>
        <v/>
      </c>
      <c r="I6203">
        <f>IF('Data R7'!C217="","",COUNTIF('Data R7'!J217,"&gt;0")+COUNTIF('Data R7'!L217,"&gt;0")+COUNTIF('Data R7'!N217,"&gt;0")+COUNTIF('Data R7'!P217,"&gt;0")+COUNTIF('Data R7'!R217,"&gt;0")+COUNTIF('Data R7'!T217,"&gt;0")+COUNTIF('Data R7'!V217,"&gt;0")+COUNTIF('Data R7'!X217,"&gt;0"))</f>
        <v/>
      </c>
      <c r="J6203">
        <f>IF('Data R7'!C217="","",IF((COUNTIF('Data R7'!K217,"&gt;0")+COUNTIF('Data R7'!M217,"&gt;0")+COUNTIF('Data R7'!O217,"&gt;0")+COUNTIF('Data R7'!Q217,"&gt;0")+COUNTIF('Data R7'!S217,"&gt;0")+COUNTIF('Data R7'!U217,"&gt;0")+COUNTIF('Data R7'!W217,"&gt;0")+COUNTIF('Data R7'!Y217,"&gt;0"))&gt;0,1,0))</f>
        <v/>
      </c>
      <c r="M6203" t="inlineStr">
        <is>
          <t>Data R</t>
        </is>
      </c>
    </row>
    <row r="6204">
      <c r="A6204" t="inlineStr">
        <is>
          <t>Regional 7</t>
        </is>
      </c>
      <c r="B6204">
        <f>IF('Data R7'!C218="","",'Data R7'!B218)</f>
        <v/>
      </c>
      <c r="C6204">
        <f>IF('Data R7'!C218="","",'Data R7'!C218)</f>
        <v/>
      </c>
      <c r="D6204">
        <f>IF('Data R7'!C218="","",'Data R7'!D218)</f>
        <v/>
      </c>
      <c r="E6204">
        <f>IF('Data R7'!C218="","",'Data R7'!E218)</f>
        <v/>
      </c>
      <c r="F6204">
        <f>IF('Data R7'!C218="","",'Data R7'!F218)</f>
        <v/>
      </c>
      <c r="G6204">
        <f>IF('Data R7'!C218="","",'Data R7'!AD218)</f>
        <v/>
      </c>
      <c r="H6204">
        <f>IF('Data R7'!C218="","",'Data R7'!AC218)</f>
        <v/>
      </c>
      <c r="I6204">
        <f>IF('Data R7'!C218="","",COUNTIF('Data R7'!J218,"&gt;0")+COUNTIF('Data R7'!L218,"&gt;0")+COUNTIF('Data R7'!N218,"&gt;0")+COUNTIF('Data R7'!P218,"&gt;0")+COUNTIF('Data R7'!R218,"&gt;0")+COUNTIF('Data R7'!T218,"&gt;0")+COUNTIF('Data R7'!V218,"&gt;0")+COUNTIF('Data R7'!X218,"&gt;0"))</f>
        <v/>
      </c>
      <c r="J6204">
        <f>IF('Data R7'!C218="","",IF((COUNTIF('Data R7'!K218,"&gt;0")+COUNTIF('Data R7'!M218,"&gt;0")+COUNTIF('Data R7'!O218,"&gt;0")+COUNTIF('Data R7'!Q218,"&gt;0")+COUNTIF('Data R7'!S218,"&gt;0")+COUNTIF('Data R7'!U218,"&gt;0")+COUNTIF('Data R7'!W218,"&gt;0")+COUNTIF('Data R7'!Y218,"&gt;0"))&gt;0,1,0))</f>
        <v/>
      </c>
      <c r="M6204" t="inlineStr">
        <is>
          <t>Data R</t>
        </is>
      </c>
    </row>
    <row r="6205">
      <c r="A6205" t="inlineStr">
        <is>
          <t>Regional 7</t>
        </is>
      </c>
      <c r="B6205">
        <f>IF('Data R7'!C219="","",'Data R7'!B219)</f>
        <v/>
      </c>
      <c r="C6205">
        <f>IF('Data R7'!C219="","",'Data R7'!C219)</f>
        <v/>
      </c>
      <c r="D6205">
        <f>IF('Data R7'!C219="","",'Data R7'!D219)</f>
        <v/>
      </c>
      <c r="E6205">
        <f>IF('Data R7'!C219="","",'Data R7'!E219)</f>
        <v/>
      </c>
      <c r="F6205">
        <f>IF('Data R7'!C219="","",'Data R7'!F219)</f>
        <v/>
      </c>
      <c r="G6205">
        <f>IF('Data R7'!C219="","",'Data R7'!AD219)</f>
        <v/>
      </c>
      <c r="H6205">
        <f>IF('Data R7'!C219="","",'Data R7'!AC219)</f>
        <v/>
      </c>
      <c r="I6205">
        <f>IF('Data R7'!C219="","",COUNTIF('Data R7'!J219,"&gt;0")+COUNTIF('Data R7'!L219,"&gt;0")+COUNTIF('Data R7'!N219,"&gt;0")+COUNTIF('Data R7'!P219,"&gt;0")+COUNTIF('Data R7'!R219,"&gt;0")+COUNTIF('Data R7'!T219,"&gt;0")+COUNTIF('Data R7'!V219,"&gt;0")+COUNTIF('Data R7'!X219,"&gt;0"))</f>
        <v/>
      </c>
      <c r="J6205">
        <f>IF('Data R7'!C219="","",IF((COUNTIF('Data R7'!K219,"&gt;0")+COUNTIF('Data R7'!M219,"&gt;0")+COUNTIF('Data R7'!O219,"&gt;0")+COUNTIF('Data R7'!Q219,"&gt;0")+COUNTIF('Data R7'!S219,"&gt;0")+COUNTIF('Data R7'!U219,"&gt;0")+COUNTIF('Data R7'!W219,"&gt;0")+COUNTIF('Data R7'!Y219,"&gt;0"))&gt;0,1,0))</f>
        <v/>
      </c>
      <c r="M6205" t="inlineStr">
        <is>
          <t>Data R</t>
        </is>
      </c>
    </row>
    <row r="6206">
      <c r="A6206" t="inlineStr">
        <is>
          <t>Regional 7</t>
        </is>
      </c>
      <c r="B6206">
        <f>IF('Data R7'!C220="","",'Data R7'!B220)</f>
        <v/>
      </c>
      <c r="C6206">
        <f>IF('Data R7'!C220="","",'Data R7'!C220)</f>
        <v/>
      </c>
      <c r="D6206">
        <f>IF('Data R7'!C220="","",'Data R7'!D220)</f>
        <v/>
      </c>
      <c r="E6206">
        <f>IF('Data R7'!C220="","",'Data R7'!E220)</f>
        <v/>
      </c>
      <c r="F6206">
        <f>IF('Data R7'!C220="","",'Data R7'!F220)</f>
        <v/>
      </c>
      <c r="G6206">
        <f>IF('Data R7'!C220="","",'Data R7'!AD220)</f>
        <v/>
      </c>
      <c r="H6206">
        <f>IF('Data R7'!C220="","",'Data R7'!AC220)</f>
        <v/>
      </c>
      <c r="I6206">
        <f>IF('Data R7'!C220="","",COUNTIF('Data R7'!J220,"&gt;0")+COUNTIF('Data R7'!L220,"&gt;0")+COUNTIF('Data R7'!N220,"&gt;0")+COUNTIF('Data R7'!P220,"&gt;0")+COUNTIF('Data R7'!R220,"&gt;0")+COUNTIF('Data R7'!T220,"&gt;0")+COUNTIF('Data R7'!V220,"&gt;0")+COUNTIF('Data R7'!X220,"&gt;0"))</f>
        <v/>
      </c>
      <c r="J6206">
        <f>IF('Data R7'!C220="","",IF((COUNTIF('Data R7'!K220,"&gt;0")+COUNTIF('Data R7'!M220,"&gt;0")+COUNTIF('Data R7'!O220,"&gt;0")+COUNTIF('Data R7'!Q220,"&gt;0")+COUNTIF('Data R7'!S220,"&gt;0")+COUNTIF('Data R7'!U220,"&gt;0")+COUNTIF('Data R7'!W220,"&gt;0")+COUNTIF('Data R7'!Y220,"&gt;0"))&gt;0,1,0))</f>
        <v/>
      </c>
      <c r="M6206" t="inlineStr">
        <is>
          <t>Data R</t>
        </is>
      </c>
    </row>
    <row r="6207">
      <c r="A6207" t="inlineStr">
        <is>
          <t>Regional 7</t>
        </is>
      </c>
      <c r="B6207">
        <f>IF('Data R7'!C221="","",'Data R7'!B221)</f>
        <v/>
      </c>
      <c r="C6207">
        <f>IF('Data R7'!C221="","",'Data R7'!C221)</f>
        <v/>
      </c>
      <c r="D6207">
        <f>IF('Data R7'!C221="","",'Data R7'!D221)</f>
        <v/>
      </c>
      <c r="E6207">
        <f>IF('Data R7'!C221="","",'Data R7'!E221)</f>
        <v/>
      </c>
      <c r="F6207">
        <f>IF('Data R7'!C221="","",'Data R7'!F221)</f>
        <v/>
      </c>
      <c r="G6207">
        <f>IF('Data R7'!C221="","",'Data R7'!AD221)</f>
        <v/>
      </c>
      <c r="H6207">
        <f>IF('Data R7'!C221="","",'Data R7'!AC221)</f>
        <v/>
      </c>
      <c r="I6207">
        <f>IF('Data R7'!C221="","",COUNTIF('Data R7'!J221,"&gt;0")+COUNTIF('Data R7'!L221,"&gt;0")+COUNTIF('Data R7'!N221,"&gt;0")+COUNTIF('Data R7'!P221,"&gt;0")+COUNTIF('Data R7'!R221,"&gt;0")+COUNTIF('Data R7'!T221,"&gt;0")+COUNTIF('Data R7'!V221,"&gt;0")+COUNTIF('Data R7'!X221,"&gt;0"))</f>
        <v/>
      </c>
      <c r="J6207">
        <f>IF('Data R7'!C221="","",IF((COUNTIF('Data R7'!K221,"&gt;0")+COUNTIF('Data R7'!M221,"&gt;0")+COUNTIF('Data R7'!O221,"&gt;0")+COUNTIF('Data R7'!Q221,"&gt;0")+COUNTIF('Data R7'!S221,"&gt;0")+COUNTIF('Data R7'!U221,"&gt;0")+COUNTIF('Data R7'!W221,"&gt;0")+COUNTIF('Data R7'!Y221,"&gt;0"))&gt;0,1,0))</f>
        <v/>
      </c>
      <c r="M6207" t="inlineStr">
        <is>
          <t>Data R</t>
        </is>
      </c>
    </row>
    <row r="6208">
      <c r="A6208" t="inlineStr">
        <is>
          <t>Regional 7</t>
        </is>
      </c>
      <c r="B6208">
        <f>IF('Data R7'!C222="","",'Data R7'!B222)</f>
        <v/>
      </c>
      <c r="C6208">
        <f>IF('Data R7'!C222="","",'Data R7'!C222)</f>
        <v/>
      </c>
      <c r="D6208">
        <f>IF('Data R7'!C222="","",'Data R7'!D222)</f>
        <v/>
      </c>
      <c r="E6208">
        <f>IF('Data R7'!C222="","",'Data R7'!E222)</f>
        <v/>
      </c>
      <c r="F6208">
        <f>IF('Data R7'!C222="","",'Data R7'!F222)</f>
        <v/>
      </c>
      <c r="G6208">
        <f>IF('Data R7'!C222="","",'Data R7'!AD222)</f>
        <v/>
      </c>
      <c r="H6208">
        <f>IF('Data R7'!C222="","",'Data R7'!AC222)</f>
        <v/>
      </c>
      <c r="I6208">
        <f>IF('Data R7'!C222="","",COUNTIF('Data R7'!J222,"&gt;0")+COUNTIF('Data R7'!L222,"&gt;0")+COUNTIF('Data R7'!N222,"&gt;0")+COUNTIF('Data R7'!P222,"&gt;0")+COUNTIF('Data R7'!R222,"&gt;0")+COUNTIF('Data R7'!T222,"&gt;0")+COUNTIF('Data R7'!V222,"&gt;0")+COUNTIF('Data R7'!X222,"&gt;0"))</f>
        <v/>
      </c>
      <c r="J6208">
        <f>IF('Data R7'!C222="","",IF((COUNTIF('Data R7'!K222,"&gt;0")+COUNTIF('Data R7'!M222,"&gt;0")+COUNTIF('Data R7'!O222,"&gt;0")+COUNTIF('Data R7'!Q222,"&gt;0")+COUNTIF('Data R7'!S222,"&gt;0")+COUNTIF('Data R7'!U222,"&gt;0")+COUNTIF('Data R7'!W222,"&gt;0")+COUNTIF('Data R7'!Y222,"&gt;0"))&gt;0,1,0))</f>
        <v/>
      </c>
      <c r="M6208" t="inlineStr">
        <is>
          <t>Data R</t>
        </is>
      </c>
    </row>
    <row r="6209">
      <c r="A6209" t="inlineStr">
        <is>
          <t>Regional 7</t>
        </is>
      </c>
      <c r="B6209">
        <f>IF('Data R7'!C223="","",'Data R7'!B223)</f>
        <v/>
      </c>
      <c r="C6209">
        <f>IF('Data R7'!C223="","",'Data R7'!C223)</f>
        <v/>
      </c>
      <c r="D6209">
        <f>IF('Data R7'!C223="","",'Data R7'!D223)</f>
        <v/>
      </c>
      <c r="E6209">
        <f>IF('Data R7'!C223="","",'Data R7'!E223)</f>
        <v/>
      </c>
      <c r="F6209">
        <f>IF('Data R7'!C223="","",'Data R7'!F223)</f>
        <v/>
      </c>
      <c r="G6209">
        <f>IF('Data R7'!C223="","",'Data R7'!AD223)</f>
        <v/>
      </c>
      <c r="H6209">
        <f>IF('Data R7'!C223="","",'Data R7'!AC223)</f>
        <v/>
      </c>
      <c r="I6209">
        <f>IF('Data R7'!C223="","",COUNTIF('Data R7'!J223,"&gt;0")+COUNTIF('Data R7'!L223,"&gt;0")+COUNTIF('Data R7'!N223,"&gt;0")+COUNTIF('Data R7'!P223,"&gt;0")+COUNTIF('Data R7'!R223,"&gt;0")+COUNTIF('Data R7'!T223,"&gt;0")+COUNTIF('Data R7'!V223,"&gt;0")+COUNTIF('Data R7'!X223,"&gt;0"))</f>
        <v/>
      </c>
      <c r="J6209">
        <f>IF('Data R7'!C223="","",IF((COUNTIF('Data R7'!K223,"&gt;0")+COUNTIF('Data R7'!M223,"&gt;0")+COUNTIF('Data R7'!O223,"&gt;0")+COUNTIF('Data R7'!Q223,"&gt;0")+COUNTIF('Data R7'!S223,"&gt;0")+COUNTIF('Data R7'!U223,"&gt;0")+COUNTIF('Data R7'!W223,"&gt;0")+COUNTIF('Data R7'!Y223,"&gt;0"))&gt;0,1,0))</f>
        <v/>
      </c>
      <c r="M6209" t="inlineStr">
        <is>
          <t>Data R</t>
        </is>
      </c>
    </row>
    <row r="6210">
      <c r="A6210" t="inlineStr">
        <is>
          <t>Regional 7</t>
        </is>
      </c>
      <c r="B6210">
        <f>IF('Data R7'!C224="","",'Data R7'!B224)</f>
        <v/>
      </c>
      <c r="C6210">
        <f>IF('Data R7'!C224="","",'Data R7'!C224)</f>
        <v/>
      </c>
      <c r="D6210">
        <f>IF('Data R7'!C224="","",'Data R7'!D224)</f>
        <v/>
      </c>
      <c r="E6210">
        <f>IF('Data R7'!C224="","",'Data R7'!E224)</f>
        <v/>
      </c>
      <c r="F6210">
        <f>IF('Data R7'!C224="","",'Data R7'!F224)</f>
        <v/>
      </c>
      <c r="G6210">
        <f>IF('Data R7'!C224="","",'Data R7'!AD224)</f>
        <v/>
      </c>
      <c r="H6210">
        <f>IF('Data R7'!C224="","",'Data R7'!AC224)</f>
        <v/>
      </c>
      <c r="I6210">
        <f>IF('Data R7'!C224="","",COUNTIF('Data R7'!J224,"&gt;0")+COUNTIF('Data R7'!L224,"&gt;0")+COUNTIF('Data R7'!N224,"&gt;0")+COUNTIF('Data R7'!P224,"&gt;0")+COUNTIF('Data R7'!R224,"&gt;0")+COUNTIF('Data R7'!T224,"&gt;0")+COUNTIF('Data R7'!V224,"&gt;0")+COUNTIF('Data R7'!X224,"&gt;0"))</f>
        <v/>
      </c>
      <c r="J6210">
        <f>IF('Data R7'!C224="","",IF((COUNTIF('Data R7'!K224,"&gt;0")+COUNTIF('Data R7'!M224,"&gt;0")+COUNTIF('Data R7'!O224,"&gt;0")+COUNTIF('Data R7'!Q224,"&gt;0")+COUNTIF('Data R7'!S224,"&gt;0")+COUNTIF('Data R7'!U224,"&gt;0")+COUNTIF('Data R7'!W224,"&gt;0")+COUNTIF('Data R7'!Y224,"&gt;0"))&gt;0,1,0))</f>
        <v/>
      </c>
      <c r="M6210" t="inlineStr">
        <is>
          <t>Data R</t>
        </is>
      </c>
    </row>
    <row r="6211">
      <c r="A6211" t="inlineStr">
        <is>
          <t>Regional 7</t>
        </is>
      </c>
      <c r="B6211">
        <f>IF('Data R7'!C225="","",'Data R7'!B225)</f>
        <v/>
      </c>
      <c r="C6211">
        <f>IF('Data R7'!C225="","",'Data R7'!C225)</f>
        <v/>
      </c>
      <c r="D6211">
        <f>IF('Data R7'!C225="","",'Data R7'!D225)</f>
        <v/>
      </c>
      <c r="E6211">
        <f>IF('Data R7'!C225="","",'Data R7'!E225)</f>
        <v/>
      </c>
      <c r="F6211">
        <f>IF('Data R7'!C225="","",'Data R7'!F225)</f>
        <v/>
      </c>
      <c r="G6211">
        <f>IF('Data R7'!C225="","",'Data R7'!AD225)</f>
        <v/>
      </c>
      <c r="H6211">
        <f>IF('Data R7'!C225="","",'Data R7'!AC225)</f>
        <v/>
      </c>
      <c r="I6211">
        <f>IF('Data R7'!C225="","",COUNTIF('Data R7'!J225,"&gt;0")+COUNTIF('Data R7'!L225,"&gt;0")+COUNTIF('Data R7'!N225,"&gt;0")+COUNTIF('Data R7'!P225,"&gt;0")+COUNTIF('Data R7'!R225,"&gt;0")+COUNTIF('Data R7'!T225,"&gt;0")+COUNTIF('Data R7'!V225,"&gt;0")+COUNTIF('Data R7'!X225,"&gt;0"))</f>
        <v/>
      </c>
      <c r="J6211">
        <f>IF('Data R7'!C225="","",IF((COUNTIF('Data R7'!K225,"&gt;0")+COUNTIF('Data R7'!M225,"&gt;0")+COUNTIF('Data R7'!O225,"&gt;0")+COUNTIF('Data R7'!Q225,"&gt;0")+COUNTIF('Data R7'!S225,"&gt;0")+COUNTIF('Data R7'!U225,"&gt;0")+COUNTIF('Data R7'!W225,"&gt;0")+COUNTIF('Data R7'!Y225,"&gt;0"))&gt;0,1,0))</f>
        <v/>
      </c>
      <c r="M6211" t="inlineStr">
        <is>
          <t>Data R</t>
        </is>
      </c>
    </row>
    <row r="6212">
      <c r="A6212" t="inlineStr">
        <is>
          <t>Regional 7</t>
        </is>
      </c>
      <c r="B6212">
        <f>IF('Data R7'!C226="","",'Data R7'!B226)</f>
        <v/>
      </c>
      <c r="C6212">
        <f>IF('Data R7'!C226="","",'Data R7'!C226)</f>
        <v/>
      </c>
      <c r="D6212">
        <f>IF('Data R7'!C226="","",'Data R7'!D226)</f>
        <v/>
      </c>
      <c r="E6212">
        <f>IF('Data R7'!C226="","",'Data R7'!E226)</f>
        <v/>
      </c>
      <c r="F6212">
        <f>IF('Data R7'!C226="","",'Data R7'!F226)</f>
        <v/>
      </c>
      <c r="G6212">
        <f>IF('Data R7'!C226="","",'Data R7'!AD226)</f>
        <v/>
      </c>
      <c r="H6212">
        <f>IF('Data R7'!C226="","",'Data R7'!AC226)</f>
        <v/>
      </c>
      <c r="I6212">
        <f>IF('Data R7'!C226="","",COUNTIF('Data R7'!J226,"&gt;0")+COUNTIF('Data R7'!L226,"&gt;0")+COUNTIF('Data R7'!N226,"&gt;0")+COUNTIF('Data R7'!P226,"&gt;0")+COUNTIF('Data R7'!R226,"&gt;0")+COUNTIF('Data R7'!T226,"&gt;0")+COUNTIF('Data R7'!V226,"&gt;0")+COUNTIF('Data R7'!X226,"&gt;0"))</f>
        <v/>
      </c>
      <c r="J6212">
        <f>IF('Data R7'!C226="","",IF((COUNTIF('Data R7'!K226,"&gt;0")+COUNTIF('Data R7'!M226,"&gt;0")+COUNTIF('Data R7'!O226,"&gt;0")+COUNTIF('Data R7'!Q226,"&gt;0")+COUNTIF('Data R7'!S226,"&gt;0")+COUNTIF('Data R7'!U226,"&gt;0")+COUNTIF('Data R7'!W226,"&gt;0")+COUNTIF('Data R7'!Y226,"&gt;0"))&gt;0,1,0))</f>
        <v/>
      </c>
      <c r="M6212" t="inlineStr">
        <is>
          <t>Data R</t>
        </is>
      </c>
    </row>
    <row r="6213">
      <c r="A6213" t="inlineStr">
        <is>
          <t>Regional 7</t>
        </is>
      </c>
      <c r="B6213">
        <f>IF('Data R7'!C227="","",'Data R7'!B227)</f>
        <v/>
      </c>
      <c r="C6213">
        <f>IF('Data R7'!C227="","",'Data R7'!C227)</f>
        <v/>
      </c>
      <c r="D6213">
        <f>IF('Data R7'!C227="","",'Data R7'!D227)</f>
        <v/>
      </c>
      <c r="E6213">
        <f>IF('Data R7'!C227="","",'Data R7'!E227)</f>
        <v/>
      </c>
      <c r="F6213">
        <f>IF('Data R7'!C227="","",'Data R7'!F227)</f>
        <v/>
      </c>
      <c r="G6213">
        <f>IF('Data R7'!C227="","",'Data R7'!AD227)</f>
        <v/>
      </c>
      <c r="H6213">
        <f>IF('Data R7'!C227="","",'Data R7'!AC227)</f>
        <v/>
      </c>
      <c r="I6213">
        <f>IF('Data R7'!C227="","",COUNTIF('Data R7'!J227,"&gt;0")+COUNTIF('Data R7'!L227,"&gt;0")+COUNTIF('Data R7'!N227,"&gt;0")+COUNTIF('Data R7'!P227,"&gt;0")+COUNTIF('Data R7'!R227,"&gt;0")+COUNTIF('Data R7'!T227,"&gt;0")+COUNTIF('Data R7'!V227,"&gt;0")+COUNTIF('Data R7'!X227,"&gt;0"))</f>
        <v/>
      </c>
      <c r="J6213">
        <f>IF('Data R7'!C227="","",IF((COUNTIF('Data R7'!K227,"&gt;0")+COUNTIF('Data R7'!M227,"&gt;0")+COUNTIF('Data R7'!O227,"&gt;0")+COUNTIF('Data R7'!Q227,"&gt;0")+COUNTIF('Data R7'!S227,"&gt;0")+COUNTIF('Data R7'!U227,"&gt;0")+COUNTIF('Data R7'!W227,"&gt;0")+COUNTIF('Data R7'!Y227,"&gt;0"))&gt;0,1,0))</f>
        <v/>
      </c>
      <c r="M6213" t="inlineStr">
        <is>
          <t>Data R</t>
        </is>
      </c>
    </row>
    <row r="6214">
      <c r="A6214" t="inlineStr">
        <is>
          <t>Regional 7</t>
        </is>
      </c>
      <c r="B6214">
        <f>IF('Data R7'!C228="","",'Data R7'!B228)</f>
        <v/>
      </c>
      <c r="C6214">
        <f>IF('Data R7'!C228="","",'Data R7'!C228)</f>
        <v/>
      </c>
      <c r="D6214">
        <f>IF('Data R7'!C228="","",'Data R7'!D228)</f>
        <v/>
      </c>
      <c r="E6214">
        <f>IF('Data R7'!C228="","",'Data R7'!E228)</f>
        <v/>
      </c>
      <c r="F6214">
        <f>IF('Data R7'!C228="","",'Data R7'!F228)</f>
        <v/>
      </c>
      <c r="G6214">
        <f>IF('Data R7'!C228="","",'Data R7'!AD228)</f>
        <v/>
      </c>
      <c r="H6214">
        <f>IF('Data R7'!C228="","",'Data R7'!AC228)</f>
        <v/>
      </c>
      <c r="I6214">
        <f>IF('Data R7'!C228="","",COUNTIF('Data R7'!J228,"&gt;0")+COUNTIF('Data R7'!L228,"&gt;0")+COUNTIF('Data R7'!N228,"&gt;0")+COUNTIF('Data R7'!P228,"&gt;0")+COUNTIF('Data R7'!R228,"&gt;0")+COUNTIF('Data R7'!T228,"&gt;0")+COUNTIF('Data R7'!V228,"&gt;0")+COUNTIF('Data R7'!X228,"&gt;0"))</f>
        <v/>
      </c>
      <c r="J6214">
        <f>IF('Data R7'!C228="","",IF((COUNTIF('Data R7'!K228,"&gt;0")+COUNTIF('Data R7'!M228,"&gt;0")+COUNTIF('Data R7'!O228,"&gt;0")+COUNTIF('Data R7'!Q228,"&gt;0")+COUNTIF('Data R7'!S228,"&gt;0")+COUNTIF('Data R7'!U228,"&gt;0")+COUNTIF('Data R7'!W228,"&gt;0")+COUNTIF('Data R7'!Y228,"&gt;0"))&gt;0,1,0))</f>
        <v/>
      </c>
      <c r="M6214" t="inlineStr">
        <is>
          <t>Data R</t>
        </is>
      </c>
    </row>
    <row r="6215">
      <c r="A6215" t="inlineStr">
        <is>
          <t>Regional 7</t>
        </is>
      </c>
      <c r="B6215">
        <f>IF('Data R7'!C229="","",'Data R7'!B229)</f>
        <v/>
      </c>
      <c r="C6215">
        <f>IF('Data R7'!C229="","",'Data R7'!C229)</f>
        <v/>
      </c>
      <c r="D6215">
        <f>IF('Data R7'!C229="","",'Data R7'!D229)</f>
        <v/>
      </c>
      <c r="E6215">
        <f>IF('Data R7'!C229="","",'Data R7'!E229)</f>
        <v/>
      </c>
      <c r="F6215">
        <f>IF('Data R7'!C229="","",'Data R7'!F229)</f>
        <v/>
      </c>
      <c r="G6215">
        <f>IF('Data R7'!C229="","",'Data R7'!AD229)</f>
        <v/>
      </c>
      <c r="H6215">
        <f>IF('Data R7'!C229="","",'Data R7'!AC229)</f>
        <v/>
      </c>
      <c r="I6215">
        <f>IF('Data R7'!C229="","",COUNTIF('Data R7'!J229,"&gt;0")+COUNTIF('Data R7'!L229,"&gt;0")+COUNTIF('Data R7'!N229,"&gt;0")+COUNTIF('Data R7'!P229,"&gt;0")+COUNTIF('Data R7'!R229,"&gt;0")+COUNTIF('Data R7'!T229,"&gt;0")+COUNTIF('Data R7'!V229,"&gt;0")+COUNTIF('Data R7'!X229,"&gt;0"))</f>
        <v/>
      </c>
      <c r="J6215">
        <f>IF('Data R7'!C229="","",IF((COUNTIF('Data R7'!K229,"&gt;0")+COUNTIF('Data R7'!M229,"&gt;0")+COUNTIF('Data R7'!O229,"&gt;0")+COUNTIF('Data R7'!Q229,"&gt;0")+COUNTIF('Data R7'!S229,"&gt;0")+COUNTIF('Data R7'!U229,"&gt;0")+COUNTIF('Data R7'!W229,"&gt;0")+COUNTIF('Data R7'!Y229,"&gt;0"))&gt;0,1,0))</f>
        <v/>
      </c>
      <c r="M6215" t="inlineStr">
        <is>
          <t>Data R</t>
        </is>
      </c>
    </row>
    <row r="6216">
      <c r="A6216" t="inlineStr">
        <is>
          <t>Regional 7</t>
        </is>
      </c>
      <c r="B6216">
        <f>IF('Data R7'!C230="","",'Data R7'!B230)</f>
        <v/>
      </c>
      <c r="C6216">
        <f>IF('Data R7'!C230="","",'Data R7'!C230)</f>
        <v/>
      </c>
      <c r="D6216">
        <f>IF('Data R7'!C230="","",'Data R7'!D230)</f>
        <v/>
      </c>
      <c r="E6216">
        <f>IF('Data R7'!C230="","",'Data R7'!E230)</f>
        <v/>
      </c>
      <c r="F6216">
        <f>IF('Data R7'!C230="","",'Data R7'!F230)</f>
        <v/>
      </c>
      <c r="G6216">
        <f>IF('Data R7'!C230="","",'Data R7'!AD230)</f>
        <v/>
      </c>
      <c r="H6216">
        <f>IF('Data R7'!C230="","",'Data R7'!AC230)</f>
        <v/>
      </c>
      <c r="I6216">
        <f>IF('Data R7'!C230="","",COUNTIF('Data R7'!J230,"&gt;0")+COUNTIF('Data R7'!L230,"&gt;0")+COUNTIF('Data R7'!N230,"&gt;0")+COUNTIF('Data R7'!P230,"&gt;0")+COUNTIF('Data R7'!R230,"&gt;0")+COUNTIF('Data R7'!T230,"&gt;0")+COUNTIF('Data R7'!V230,"&gt;0")+COUNTIF('Data R7'!X230,"&gt;0"))</f>
        <v/>
      </c>
      <c r="J6216">
        <f>IF('Data R7'!C230="","",IF((COUNTIF('Data R7'!K230,"&gt;0")+COUNTIF('Data R7'!M230,"&gt;0")+COUNTIF('Data R7'!O230,"&gt;0")+COUNTIF('Data R7'!Q230,"&gt;0")+COUNTIF('Data R7'!S230,"&gt;0")+COUNTIF('Data R7'!U230,"&gt;0")+COUNTIF('Data R7'!W230,"&gt;0")+COUNTIF('Data R7'!Y230,"&gt;0"))&gt;0,1,0))</f>
        <v/>
      </c>
      <c r="M6216" t="inlineStr">
        <is>
          <t>Data R</t>
        </is>
      </c>
    </row>
    <row r="6217">
      <c r="A6217" t="inlineStr">
        <is>
          <t>Regional 7</t>
        </is>
      </c>
      <c r="B6217">
        <f>IF('Data R7'!C231="","",'Data R7'!B231)</f>
        <v/>
      </c>
      <c r="C6217">
        <f>IF('Data R7'!C231="","",'Data R7'!C231)</f>
        <v/>
      </c>
      <c r="D6217">
        <f>IF('Data R7'!C231="","",'Data R7'!D231)</f>
        <v/>
      </c>
      <c r="E6217">
        <f>IF('Data R7'!C231="","",'Data R7'!E231)</f>
        <v/>
      </c>
      <c r="F6217">
        <f>IF('Data R7'!C231="","",'Data R7'!F231)</f>
        <v/>
      </c>
      <c r="G6217">
        <f>IF('Data R7'!C231="","",'Data R7'!AD231)</f>
        <v/>
      </c>
      <c r="H6217">
        <f>IF('Data R7'!C231="","",'Data R7'!AC231)</f>
        <v/>
      </c>
      <c r="I6217">
        <f>IF('Data R7'!C231="","",COUNTIF('Data R7'!J231,"&gt;0")+COUNTIF('Data R7'!L231,"&gt;0")+COUNTIF('Data R7'!N231,"&gt;0")+COUNTIF('Data R7'!P231,"&gt;0")+COUNTIF('Data R7'!R231,"&gt;0")+COUNTIF('Data R7'!T231,"&gt;0")+COUNTIF('Data R7'!V231,"&gt;0")+COUNTIF('Data R7'!X231,"&gt;0"))</f>
        <v/>
      </c>
      <c r="J6217">
        <f>IF('Data R7'!C231="","",IF((COUNTIF('Data R7'!K231,"&gt;0")+COUNTIF('Data R7'!M231,"&gt;0")+COUNTIF('Data R7'!O231,"&gt;0")+COUNTIF('Data R7'!Q231,"&gt;0")+COUNTIF('Data R7'!S231,"&gt;0")+COUNTIF('Data R7'!U231,"&gt;0")+COUNTIF('Data R7'!W231,"&gt;0")+COUNTIF('Data R7'!Y231,"&gt;0"))&gt;0,1,0))</f>
        <v/>
      </c>
      <c r="M6217" t="inlineStr">
        <is>
          <t>Data R</t>
        </is>
      </c>
    </row>
    <row r="6218">
      <c r="A6218" t="inlineStr">
        <is>
          <t>Regional 7</t>
        </is>
      </c>
      <c r="B6218">
        <f>IF('Data R7'!C232="","",'Data R7'!B232)</f>
        <v/>
      </c>
      <c r="C6218">
        <f>IF('Data R7'!C232="","",'Data R7'!C232)</f>
        <v/>
      </c>
      <c r="D6218">
        <f>IF('Data R7'!C232="","",'Data R7'!D232)</f>
        <v/>
      </c>
      <c r="E6218">
        <f>IF('Data R7'!C232="","",'Data R7'!E232)</f>
        <v/>
      </c>
      <c r="F6218">
        <f>IF('Data R7'!C232="","",'Data R7'!F232)</f>
        <v/>
      </c>
      <c r="G6218">
        <f>IF('Data R7'!C232="","",'Data R7'!AD232)</f>
        <v/>
      </c>
      <c r="H6218">
        <f>IF('Data R7'!C232="","",'Data R7'!AC232)</f>
        <v/>
      </c>
      <c r="I6218">
        <f>IF('Data R7'!C232="","",COUNTIF('Data R7'!J232,"&gt;0")+COUNTIF('Data R7'!L232,"&gt;0")+COUNTIF('Data R7'!N232,"&gt;0")+COUNTIF('Data R7'!P232,"&gt;0")+COUNTIF('Data R7'!R232,"&gt;0")+COUNTIF('Data R7'!T232,"&gt;0")+COUNTIF('Data R7'!V232,"&gt;0")+COUNTIF('Data R7'!X232,"&gt;0"))</f>
        <v/>
      </c>
      <c r="J6218">
        <f>IF('Data R7'!C232="","",IF((COUNTIF('Data R7'!K232,"&gt;0")+COUNTIF('Data R7'!M232,"&gt;0")+COUNTIF('Data R7'!O232,"&gt;0")+COUNTIF('Data R7'!Q232,"&gt;0")+COUNTIF('Data R7'!S232,"&gt;0")+COUNTIF('Data R7'!U232,"&gt;0")+COUNTIF('Data R7'!W232,"&gt;0")+COUNTIF('Data R7'!Y232,"&gt;0"))&gt;0,1,0))</f>
        <v/>
      </c>
      <c r="M6218" t="inlineStr">
        <is>
          <t>Data R</t>
        </is>
      </c>
    </row>
    <row r="6219">
      <c r="A6219" t="inlineStr">
        <is>
          <t>Regional 7</t>
        </is>
      </c>
      <c r="B6219">
        <f>IF('Data R7'!C233="","",'Data R7'!B233)</f>
        <v/>
      </c>
      <c r="C6219">
        <f>IF('Data R7'!C233="","",'Data R7'!C233)</f>
        <v/>
      </c>
      <c r="D6219">
        <f>IF('Data R7'!C233="","",'Data R7'!D233)</f>
        <v/>
      </c>
      <c r="E6219">
        <f>IF('Data R7'!C233="","",'Data R7'!E233)</f>
        <v/>
      </c>
      <c r="F6219">
        <f>IF('Data R7'!C233="","",'Data R7'!F233)</f>
        <v/>
      </c>
      <c r="G6219">
        <f>IF('Data R7'!C233="","",'Data R7'!AD233)</f>
        <v/>
      </c>
      <c r="H6219">
        <f>IF('Data R7'!C233="","",'Data R7'!AC233)</f>
        <v/>
      </c>
      <c r="I6219">
        <f>IF('Data R7'!C233="","",COUNTIF('Data R7'!J233,"&gt;0")+COUNTIF('Data R7'!L233,"&gt;0")+COUNTIF('Data R7'!N233,"&gt;0")+COUNTIF('Data R7'!P233,"&gt;0")+COUNTIF('Data R7'!R233,"&gt;0")+COUNTIF('Data R7'!T233,"&gt;0")+COUNTIF('Data R7'!V233,"&gt;0")+COUNTIF('Data R7'!X233,"&gt;0"))</f>
        <v/>
      </c>
      <c r="J6219">
        <f>IF('Data R7'!C233="","",IF((COUNTIF('Data R7'!K233,"&gt;0")+COUNTIF('Data R7'!M233,"&gt;0")+COUNTIF('Data R7'!O233,"&gt;0")+COUNTIF('Data R7'!Q233,"&gt;0")+COUNTIF('Data R7'!S233,"&gt;0")+COUNTIF('Data R7'!U233,"&gt;0")+COUNTIF('Data R7'!W233,"&gt;0")+COUNTIF('Data R7'!Y233,"&gt;0"))&gt;0,1,0))</f>
        <v/>
      </c>
      <c r="M6219" t="inlineStr">
        <is>
          <t>Data R</t>
        </is>
      </c>
    </row>
    <row r="6220">
      <c r="A6220" t="inlineStr">
        <is>
          <t>Regional 7</t>
        </is>
      </c>
      <c r="B6220">
        <f>IF('Data R7'!C234="","",'Data R7'!B234)</f>
        <v/>
      </c>
      <c r="C6220">
        <f>IF('Data R7'!C234="","",'Data R7'!C234)</f>
        <v/>
      </c>
      <c r="D6220">
        <f>IF('Data R7'!C234="","",'Data R7'!D234)</f>
        <v/>
      </c>
      <c r="E6220">
        <f>IF('Data R7'!C234="","",'Data R7'!E234)</f>
        <v/>
      </c>
      <c r="F6220">
        <f>IF('Data R7'!C234="","",'Data R7'!F234)</f>
        <v/>
      </c>
      <c r="G6220">
        <f>IF('Data R7'!C234="","",'Data R7'!AD234)</f>
        <v/>
      </c>
      <c r="H6220">
        <f>IF('Data R7'!C234="","",'Data R7'!AC234)</f>
        <v/>
      </c>
      <c r="I6220">
        <f>IF('Data R7'!C234="","",COUNTIF('Data R7'!J234,"&gt;0")+COUNTIF('Data R7'!L234,"&gt;0")+COUNTIF('Data R7'!N234,"&gt;0")+COUNTIF('Data R7'!P234,"&gt;0")+COUNTIF('Data R7'!R234,"&gt;0")+COUNTIF('Data R7'!T234,"&gt;0")+COUNTIF('Data R7'!V234,"&gt;0")+COUNTIF('Data R7'!X234,"&gt;0"))</f>
        <v/>
      </c>
      <c r="J6220">
        <f>IF('Data R7'!C234="","",IF((COUNTIF('Data R7'!K234,"&gt;0")+COUNTIF('Data R7'!M234,"&gt;0")+COUNTIF('Data R7'!O234,"&gt;0")+COUNTIF('Data R7'!Q234,"&gt;0")+COUNTIF('Data R7'!S234,"&gt;0")+COUNTIF('Data R7'!U234,"&gt;0")+COUNTIF('Data R7'!W234,"&gt;0")+COUNTIF('Data R7'!Y234,"&gt;0"))&gt;0,1,0))</f>
        <v/>
      </c>
      <c r="M6220" t="inlineStr">
        <is>
          <t>Data R</t>
        </is>
      </c>
    </row>
    <row r="6221">
      <c r="A6221" t="inlineStr">
        <is>
          <t>Regional 7</t>
        </is>
      </c>
      <c r="B6221">
        <f>IF('Data R7'!C235="","",'Data R7'!B235)</f>
        <v/>
      </c>
      <c r="C6221">
        <f>IF('Data R7'!C235="","",'Data R7'!C235)</f>
        <v/>
      </c>
      <c r="D6221">
        <f>IF('Data R7'!C235="","",'Data R7'!D235)</f>
        <v/>
      </c>
      <c r="E6221">
        <f>IF('Data R7'!C235="","",'Data R7'!E235)</f>
        <v/>
      </c>
      <c r="F6221">
        <f>IF('Data R7'!C235="","",'Data R7'!F235)</f>
        <v/>
      </c>
      <c r="G6221">
        <f>IF('Data R7'!C235="","",'Data R7'!AD235)</f>
        <v/>
      </c>
      <c r="H6221">
        <f>IF('Data R7'!C235="","",'Data R7'!AC235)</f>
        <v/>
      </c>
      <c r="I6221">
        <f>IF('Data R7'!C235="","",COUNTIF('Data R7'!J235,"&gt;0")+COUNTIF('Data R7'!L235,"&gt;0")+COUNTIF('Data R7'!N235,"&gt;0")+COUNTIF('Data R7'!P235,"&gt;0")+COUNTIF('Data R7'!R235,"&gt;0")+COUNTIF('Data R7'!T235,"&gt;0")+COUNTIF('Data R7'!V235,"&gt;0")+COUNTIF('Data R7'!X235,"&gt;0"))</f>
        <v/>
      </c>
      <c r="J6221">
        <f>IF('Data R7'!C235="","",IF((COUNTIF('Data R7'!K235,"&gt;0")+COUNTIF('Data R7'!M235,"&gt;0")+COUNTIF('Data R7'!O235,"&gt;0")+COUNTIF('Data R7'!Q235,"&gt;0")+COUNTIF('Data R7'!S235,"&gt;0")+COUNTIF('Data R7'!U235,"&gt;0")+COUNTIF('Data R7'!W235,"&gt;0")+COUNTIF('Data R7'!Y235,"&gt;0"))&gt;0,1,0))</f>
        <v/>
      </c>
      <c r="M6221" t="inlineStr">
        <is>
          <t>Data R</t>
        </is>
      </c>
    </row>
    <row r="6222">
      <c r="A6222" t="inlineStr">
        <is>
          <t>Regional 7</t>
        </is>
      </c>
      <c r="B6222">
        <f>IF('Data R7'!C236="","",'Data R7'!B236)</f>
        <v/>
      </c>
      <c r="C6222">
        <f>IF('Data R7'!C236="","",'Data R7'!C236)</f>
        <v/>
      </c>
      <c r="D6222">
        <f>IF('Data R7'!C236="","",'Data R7'!D236)</f>
        <v/>
      </c>
      <c r="E6222">
        <f>IF('Data R7'!C236="","",'Data R7'!E236)</f>
        <v/>
      </c>
      <c r="F6222">
        <f>IF('Data R7'!C236="","",'Data R7'!F236)</f>
        <v/>
      </c>
      <c r="G6222">
        <f>IF('Data R7'!C236="","",'Data R7'!AD236)</f>
        <v/>
      </c>
      <c r="H6222">
        <f>IF('Data R7'!C236="","",'Data R7'!AC236)</f>
        <v/>
      </c>
      <c r="I6222">
        <f>IF('Data R7'!C236="","",COUNTIF('Data R7'!J236,"&gt;0")+COUNTIF('Data R7'!L236,"&gt;0")+COUNTIF('Data R7'!N236,"&gt;0")+COUNTIF('Data R7'!P236,"&gt;0")+COUNTIF('Data R7'!R236,"&gt;0")+COUNTIF('Data R7'!T236,"&gt;0")+COUNTIF('Data R7'!V236,"&gt;0")+COUNTIF('Data R7'!X236,"&gt;0"))</f>
        <v/>
      </c>
      <c r="J6222">
        <f>IF('Data R7'!C236="","",IF((COUNTIF('Data R7'!K236,"&gt;0")+COUNTIF('Data R7'!M236,"&gt;0")+COUNTIF('Data R7'!O236,"&gt;0")+COUNTIF('Data R7'!Q236,"&gt;0")+COUNTIF('Data R7'!S236,"&gt;0")+COUNTIF('Data R7'!U236,"&gt;0")+COUNTIF('Data R7'!W236,"&gt;0")+COUNTIF('Data R7'!Y236,"&gt;0"))&gt;0,1,0))</f>
        <v/>
      </c>
      <c r="M6222" t="inlineStr">
        <is>
          <t>Data R</t>
        </is>
      </c>
    </row>
    <row r="6223">
      <c r="A6223" t="inlineStr">
        <is>
          <t>Regional 7</t>
        </is>
      </c>
      <c r="B6223">
        <f>IF('Data R7'!C237="","",'Data R7'!B237)</f>
        <v/>
      </c>
      <c r="C6223">
        <f>IF('Data R7'!C237="","",'Data R7'!C237)</f>
        <v/>
      </c>
      <c r="D6223">
        <f>IF('Data R7'!C237="","",'Data R7'!D237)</f>
        <v/>
      </c>
      <c r="E6223">
        <f>IF('Data R7'!C237="","",'Data R7'!E237)</f>
        <v/>
      </c>
      <c r="F6223">
        <f>IF('Data R7'!C237="","",'Data R7'!F237)</f>
        <v/>
      </c>
      <c r="G6223">
        <f>IF('Data R7'!C237="","",'Data R7'!AD237)</f>
        <v/>
      </c>
      <c r="H6223">
        <f>IF('Data R7'!C237="","",'Data R7'!AC237)</f>
        <v/>
      </c>
      <c r="I6223">
        <f>IF('Data R7'!C237="","",COUNTIF('Data R7'!J237,"&gt;0")+COUNTIF('Data R7'!L237,"&gt;0")+COUNTIF('Data R7'!N237,"&gt;0")+COUNTIF('Data R7'!P237,"&gt;0")+COUNTIF('Data R7'!R237,"&gt;0")+COUNTIF('Data R7'!T237,"&gt;0")+COUNTIF('Data R7'!V237,"&gt;0")+COUNTIF('Data R7'!X237,"&gt;0"))</f>
        <v/>
      </c>
      <c r="J6223">
        <f>IF('Data R7'!C237="","",IF((COUNTIF('Data R7'!K237,"&gt;0")+COUNTIF('Data R7'!M237,"&gt;0")+COUNTIF('Data R7'!O237,"&gt;0")+COUNTIF('Data R7'!Q237,"&gt;0")+COUNTIF('Data R7'!S237,"&gt;0")+COUNTIF('Data R7'!U237,"&gt;0")+COUNTIF('Data R7'!W237,"&gt;0")+COUNTIF('Data R7'!Y237,"&gt;0"))&gt;0,1,0))</f>
        <v/>
      </c>
      <c r="M6223" t="inlineStr">
        <is>
          <t>Data R</t>
        </is>
      </c>
    </row>
    <row r="6224">
      <c r="A6224" t="inlineStr">
        <is>
          <t>Regional 7</t>
        </is>
      </c>
      <c r="B6224">
        <f>IF('Data R7'!C238="","",'Data R7'!B238)</f>
        <v/>
      </c>
      <c r="C6224">
        <f>IF('Data R7'!C238="","",'Data R7'!C238)</f>
        <v/>
      </c>
      <c r="D6224">
        <f>IF('Data R7'!C238="","",'Data R7'!D238)</f>
        <v/>
      </c>
      <c r="E6224">
        <f>IF('Data R7'!C238="","",'Data R7'!E238)</f>
        <v/>
      </c>
      <c r="F6224">
        <f>IF('Data R7'!C238="","",'Data R7'!F238)</f>
        <v/>
      </c>
      <c r="G6224">
        <f>IF('Data R7'!C238="","",'Data R7'!AD238)</f>
        <v/>
      </c>
      <c r="H6224">
        <f>IF('Data R7'!C238="","",'Data R7'!AC238)</f>
        <v/>
      </c>
      <c r="I6224">
        <f>IF('Data R7'!C238="","",COUNTIF('Data R7'!J238,"&gt;0")+COUNTIF('Data R7'!L238,"&gt;0")+COUNTIF('Data R7'!N238,"&gt;0")+COUNTIF('Data R7'!P238,"&gt;0")+COUNTIF('Data R7'!R238,"&gt;0")+COUNTIF('Data R7'!T238,"&gt;0")+COUNTIF('Data R7'!V238,"&gt;0")+COUNTIF('Data R7'!X238,"&gt;0"))</f>
        <v/>
      </c>
      <c r="J6224">
        <f>IF('Data R7'!C238="","",IF((COUNTIF('Data R7'!K238,"&gt;0")+COUNTIF('Data R7'!M238,"&gt;0")+COUNTIF('Data R7'!O238,"&gt;0")+COUNTIF('Data R7'!Q238,"&gt;0")+COUNTIF('Data R7'!S238,"&gt;0")+COUNTIF('Data R7'!U238,"&gt;0")+COUNTIF('Data R7'!W238,"&gt;0")+COUNTIF('Data R7'!Y238,"&gt;0"))&gt;0,1,0))</f>
        <v/>
      </c>
      <c r="M6224" t="inlineStr">
        <is>
          <t>Data R</t>
        </is>
      </c>
    </row>
    <row r="6225">
      <c r="A6225" t="inlineStr">
        <is>
          <t>Regional 7</t>
        </is>
      </c>
      <c r="B6225">
        <f>IF('Data R7'!C239="","",'Data R7'!B239)</f>
        <v/>
      </c>
      <c r="C6225">
        <f>IF('Data R7'!C239="","",'Data R7'!C239)</f>
        <v/>
      </c>
      <c r="D6225">
        <f>IF('Data R7'!C239="","",'Data R7'!D239)</f>
        <v/>
      </c>
      <c r="E6225">
        <f>IF('Data R7'!C239="","",'Data R7'!E239)</f>
        <v/>
      </c>
      <c r="F6225">
        <f>IF('Data R7'!C239="","",'Data R7'!F239)</f>
        <v/>
      </c>
      <c r="G6225">
        <f>IF('Data R7'!C239="","",'Data R7'!AD239)</f>
        <v/>
      </c>
      <c r="H6225">
        <f>IF('Data R7'!C239="","",'Data R7'!AC239)</f>
        <v/>
      </c>
      <c r="I6225">
        <f>IF('Data R7'!C239="","",COUNTIF('Data R7'!J239,"&gt;0")+COUNTIF('Data R7'!L239,"&gt;0")+COUNTIF('Data R7'!N239,"&gt;0")+COUNTIF('Data R7'!P239,"&gt;0")+COUNTIF('Data R7'!R239,"&gt;0")+COUNTIF('Data R7'!T239,"&gt;0")+COUNTIF('Data R7'!V239,"&gt;0")+COUNTIF('Data R7'!X239,"&gt;0"))</f>
        <v/>
      </c>
      <c r="J6225">
        <f>IF('Data R7'!C239="","",IF((COUNTIF('Data R7'!K239,"&gt;0")+COUNTIF('Data R7'!M239,"&gt;0")+COUNTIF('Data R7'!O239,"&gt;0")+COUNTIF('Data R7'!Q239,"&gt;0")+COUNTIF('Data R7'!S239,"&gt;0")+COUNTIF('Data R7'!U239,"&gt;0")+COUNTIF('Data R7'!W239,"&gt;0")+COUNTIF('Data R7'!Y239,"&gt;0"))&gt;0,1,0))</f>
        <v/>
      </c>
      <c r="M6225" t="inlineStr">
        <is>
          <t>Data R</t>
        </is>
      </c>
    </row>
    <row r="6226">
      <c r="A6226" t="inlineStr">
        <is>
          <t>Regional 7</t>
        </is>
      </c>
      <c r="B6226">
        <f>IF('Data R7'!C240="","",'Data R7'!B240)</f>
        <v/>
      </c>
      <c r="C6226">
        <f>IF('Data R7'!C240="","",'Data R7'!C240)</f>
        <v/>
      </c>
      <c r="D6226">
        <f>IF('Data R7'!C240="","",'Data R7'!D240)</f>
        <v/>
      </c>
      <c r="E6226">
        <f>IF('Data R7'!C240="","",'Data R7'!E240)</f>
        <v/>
      </c>
      <c r="F6226">
        <f>IF('Data R7'!C240="","",'Data R7'!F240)</f>
        <v/>
      </c>
      <c r="G6226">
        <f>IF('Data R7'!C240="","",'Data R7'!AD240)</f>
        <v/>
      </c>
      <c r="H6226">
        <f>IF('Data R7'!C240="","",'Data R7'!AC240)</f>
        <v/>
      </c>
      <c r="I6226">
        <f>IF('Data R7'!C240="","",COUNTIF('Data R7'!J240,"&gt;0")+COUNTIF('Data R7'!L240,"&gt;0")+COUNTIF('Data R7'!N240,"&gt;0")+COUNTIF('Data R7'!P240,"&gt;0")+COUNTIF('Data R7'!R240,"&gt;0")+COUNTIF('Data R7'!T240,"&gt;0")+COUNTIF('Data R7'!V240,"&gt;0")+COUNTIF('Data R7'!X240,"&gt;0"))</f>
        <v/>
      </c>
      <c r="J6226">
        <f>IF('Data R7'!C240="","",IF((COUNTIF('Data R7'!K240,"&gt;0")+COUNTIF('Data R7'!M240,"&gt;0")+COUNTIF('Data R7'!O240,"&gt;0")+COUNTIF('Data R7'!Q240,"&gt;0")+COUNTIF('Data R7'!S240,"&gt;0")+COUNTIF('Data R7'!U240,"&gt;0")+COUNTIF('Data R7'!W240,"&gt;0")+COUNTIF('Data R7'!Y240,"&gt;0"))&gt;0,1,0))</f>
        <v/>
      </c>
      <c r="M6226" t="inlineStr">
        <is>
          <t>Data R</t>
        </is>
      </c>
    </row>
    <row r="6227">
      <c r="A6227" t="inlineStr">
        <is>
          <t>Regional 7</t>
        </is>
      </c>
      <c r="B6227">
        <f>IF('Data R7'!C241="","",'Data R7'!B241)</f>
        <v/>
      </c>
      <c r="C6227">
        <f>IF('Data R7'!C241="","",'Data R7'!C241)</f>
        <v/>
      </c>
      <c r="D6227">
        <f>IF('Data R7'!C241="","",'Data R7'!D241)</f>
        <v/>
      </c>
      <c r="E6227">
        <f>IF('Data R7'!C241="","",'Data R7'!E241)</f>
        <v/>
      </c>
      <c r="F6227">
        <f>IF('Data R7'!C241="","",'Data R7'!F241)</f>
        <v/>
      </c>
      <c r="G6227">
        <f>IF('Data R7'!C241="","",'Data R7'!AD241)</f>
        <v/>
      </c>
      <c r="H6227">
        <f>IF('Data R7'!C241="","",'Data R7'!AC241)</f>
        <v/>
      </c>
      <c r="I6227">
        <f>IF('Data R7'!C241="","",COUNTIF('Data R7'!J241,"&gt;0")+COUNTIF('Data R7'!L241,"&gt;0")+COUNTIF('Data R7'!N241,"&gt;0")+COUNTIF('Data R7'!P241,"&gt;0")+COUNTIF('Data R7'!R241,"&gt;0")+COUNTIF('Data R7'!T241,"&gt;0")+COUNTIF('Data R7'!V241,"&gt;0")+COUNTIF('Data R7'!X241,"&gt;0"))</f>
        <v/>
      </c>
      <c r="J6227">
        <f>IF('Data R7'!C241="","",IF((COUNTIF('Data R7'!K241,"&gt;0")+COUNTIF('Data R7'!M241,"&gt;0")+COUNTIF('Data R7'!O241,"&gt;0")+COUNTIF('Data R7'!Q241,"&gt;0")+COUNTIF('Data R7'!S241,"&gt;0")+COUNTIF('Data R7'!U241,"&gt;0")+COUNTIF('Data R7'!W241,"&gt;0")+COUNTIF('Data R7'!Y241,"&gt;0"))&gt;0,1,0))</f>
        <v/>
      </c>
      <c r="M6227" t="inlineStr">
        <is>
          <t>Data R</t>
        </is>
      </c>
    </row>
    <row r="6228">
      <c r="A6228" t="inlineStr">
        <is>
          <t>Regional 7</t>
        </is>
      </c>
      <c r="B6228">
        <f>IF('Data R7'!C242="","",'Data R7'!B242)</f>
        <v/>
      </c>
      <c r="C6228">
        <f>IF('Data R7'!C242="","",'Data R7'!C242)</f>
        <v/>
      </c>
      <c r="D6228">
        <f>IF('Data R7'!C242="","",'Data R7'!D242)</f>
        <v/>
      </c>
      <c r="E6228">
        <f>IF('Data R7'!C242="","",'Data R7'!E242)</f>
        <v/>
      </c>
      <c r="F6228">
        <f>IF('Data R7'!C242="","",'Data R7'!F242)</f>
        <v/>
      </c>
      <c r="G6228">
        <f>IF('Data R7'!C242="","",'Data R7'!AD242)</f>
        <v/>
      </c>
      <c r="H6228">
        <f>IF('Data R7'!C242="","",'Data R7'!AC242)</f>
        <v/>
      </c>
      <c r="I6228">
        <f>IF('Data R7'!C242="","",COUNTIF('Data R7'!J242,"&gt;0")+COUNTIF('Data R7'!L242,"&gt;0")+COUNTIF('Data R7'!N242,"&gt;0")+COUNTIF('Data R7'!P242,"&gt;0")+COUNTIF('Data R7'!R242,"&gt;0")+COUNTIF('Data R7'!T242,"&gt;0")+COUNTIF('Data R7'!V242,"&gt;0")+COUNTIF('Data R7'!X242,"&gt;0"))</f>
        <v/>
      </c>
      <c r="J6228">
        <f>IF('Data R7'!C242="","",IF((COUNTIF('Data R7'!K242,"&gt;0")+COUNTIF('Data R7'!M242,"&gt;0")+COUNTIF('Data R7'!O242,"&gt;0")+COUNTIF('Data R7'!Q242,"&gt;0")+COUNTIF('Data R7'!S242,"&gt;0")+COUNTIF('Data R7'!U242,"&gt;0")+COUNTIF('Data R7'!W242,"&gt;0")+COUNTIF('Data R7'!Y242,"&gt;0"))&gt;0,1,0))</f>
        <v/>
      </c>
      <c r="M6228" t="inlineStr">
        <is>
          <t>Data R</t>
        </is>
      </c>
    </row>
    <row r="6229">
      <c r="A6229" t="inlineStr">
        <is>
          <t>Regional 7</t>
        </is>
      </c>
      <c r="B6229">
        <f>IF('Data R7'!C243="","",'Data R7'!B243)</f>
        <v/>
      </c>
      <c r="C6229">
        <f>IF('Data R7'!C243="","",'Data R7'!C243)</f>
        <v/>
      </c>
      <c r="D6229">
        <f>IF('Data R7'!C243="","",'Data R7'!D243)</f>
        <v/>
      </c>
      <c r="E6229">
        <f>IF('Data R7'!C243="","",'Data R7'!E243)</f>
        <v/>
      </c>
      <c r="F6229">
        <f>IF('Data R7'!C243="","",'Data R7'!F243)</f>
        <v/>
      </c>
      <c r="G6229">
        <f>IF('Data R7'!C243="","",'Data R7'!AD243)</f>
        <v/>
      </c>
      <c r="H6229">
        <f>IF('Data R7'!C243="","",'Data R7'!AC243)</f>
        <v/>
      </c>
      <c r="I6229">
        <f>IF('Data R7'!C243="","",COUNTIF('Data R7'!J243,"&gt;0")+COUNTIF('Data R7'!L243,"&gt;0")+COUNTIF('Data R7'!N243,"&gt;0")+COUNTIF('Data R7'!P243,"&gt;0")+COUNTIF('Data R7'!R243,"&gt;0")+COUNTIF('Data R7'!T243,"&gt;0")+COUNTIF('Data R7'!V243,"&gt;0")+COUNTIF('Data R7'!X243,"&gt;0"))</f>
        <v/>
      </c>
      <c r="J6229">
        <f>IF('Data R7'!C243="","",IF((COUNTIF('Data R7'!K243,"&gt;0")+COUNTIF('Data R7'!M243,"&gt;0")+COUNTIF('Data R7'!O243,"&gt;0")+COUNTIF('Data R7'!Q243,"&gt;0")+COUNTIF('Data R7'!S243,"&gt;0")+COUNTIF('Data R7'!U243,"&gt;0")+COUNTIF('Data R7'!W243,"&gt;0")+COUNTIF('Data R7'!Y243,"&gt;0"))&gt;0,1,0))</f>
        <v/>
      </c>
      <c r="M6229" t="inlineStr">
        <is>
          <t>Data R</t>
        </is>
      </c>
    </row>
    <row r="6230">
      <c r="A6230" t="inlineStr">
        <is>
          <t>Regional 7</t>
        </is>
      </c>
      <c r="B6230">
        <f>IF('Data R7'!C244="","",'Data R7'!B244)</f>
        <v/>
      </c>
      <c r="C6230">
        <f>IF('Data R7'!C244="","",'Data R7'!C244)</f>
        <v/>
      </c>
      <c r="D6230">
        <f>IF('Data R7'!C244="","",'Data R7'!D244)</f>
        <v/>
      </c>
      <c r="E6230">
        <f>IF('Data R7'!C244="","",'Data R7'!E244)</f>
        <v/>
      </c>
      <c r="F6230">
        <f>IF('Data R7'!C244="","",'Data R7'!F244)</f>
        <v/>
      </c>
      <c r="G6230">
        <f>IF('Data R7'!C244="","",'Data R7'!AD244)</f>
        <v/>
      </c>
      <c r="H6230">
        <f>IF('Data R7'!C244="","",'Data R7'!AC244)</f>
        <v/>
      </c>
      <c r="I6230">
        <f>IF('Data R7'!C244="","",COUNTIF('Data R7'!J244,"&gt;0")+COUNTIF('Data R7'!L244,"&gt;0")+COUNTIF('Data R7'!N244,"&gt;0")+COUNTIF('Data R7'!P244,"&gt;0")+COUNTIF('Data R7'!R244,"&gt;0")+COUNTIF('Data R7'!T244,"&gt;0")+COUNTIF('Data R7'!V244,"&gt;0")+COUNTIF('Data R7'!X244,"&gt;0"))</f>
        <v/>
      </c>
      <c r="J6230">
        <f>IF('Data R7'!C244="","",IF((COUNTIF('Data R7'!K244,"&gt;0")+COUNTIF('Data R7'!M244,"&gt;0")+COUNTIF('Data R7'!O244,"&gt;0")+COUNTIF('Data R7'!Q244,"&gt;0")+COUNTIF('Data R7'!S244,"&gt;0")+COUNTIF('Data R7'!U244,"&gt;0")+COUNTIF('Data R7'!W244,"&gt;0")+COUNTIF('Data R7'!Y244,"&gt;0"))&gt;0,1,0))</f>
        <v/>
      </c>
      <c r="M6230" t="inlineStr">
        <is>
          <t>Data R</t>
        </is>
      </c>
    </row>
    <row r="6231">
      <c r="A6231" t="inlineStr">
        <is>
          <t>Regional 7</t>
        </is>
      </c>
      <c r="B6231">
        <f>IF('Data R7'!C245="","",'Data R7'!B245)</f>
        <v/>
      </c>
      <c r="C6231">
        <f>IF('Data R7'!C245="","",'Data R7'!C245)</f>
        <v/>
      </c>
      <c r="D6231">
        <f>IF('Data R7'!C245="","",'Data R7'!D245)</f>
        <v/>
      </c>
      <c r="E6231">
        <f>IF('Data R7'!C245="","",'Data R7'!E245)</f>
        <v/>
      </c>
      <c r="F6231">
        <f>IF('Data R7'!C245="","",'Data R7'!F245)</f>
        <v/>
      </c>
      <c r="G6231">
        <f>IF('Data R7'!C245="","",'Data R7'!AD245)</f>
        <v/>
      </c>
      <c r="H6231">
        <f>IF('Data R7'!C245="","",'Data R7'!AC245)</f>
        <v/>
      </c>
      <c r="I6231">
        <f>IF('Data R7'!C245="","",COUNTIF('Data R7'!J245,"&gt;0")+COUNTIF('Data R7'!L245,"&gt;0")+COUNTIF('Data R7'!N245,"&gt;0")+COUNTIF('Data R7'!P245,"&gt;0")+COUNTIF('Data R7'!R245,"&gt;0")+COUNTIF('Data R7'!T245,"&gt;0")+COUNTIF('Data R7'!V245,"&gt;0")+COUNTIF('Data R7'!X245,"&gt;0"))</f>
        <v/>
      </c>
      <c r="J6231">
        <f>IF('Data R7'!C245="","",IF((COUNTIF('Data R7'!K245,"&gt;0")+COUNTIF('Data R7'!M245,"&gt;0")+COUNTIF('Data R7'!O245,"&gt;0")+COUNTIF('Data R7'!Q245,"&gt;0")+COUNTIF('Data R7'!S245,"&gt;0")+COUNTIF('Data R7'!U245,"&gt;0")+COUNTIF('Data R7'!W245,"&gt;0")+COUNTIF('Data R7'!Y245,"&gt;0"))&gt;0,1,0))</f>
        <v/>
      </c>
      <c r="M6231" t="inlineStr">
        <is>
          <t>Data R</t>
        </is>
      </c>
    </row>
    <row r="6232">
      <c r="A6232" t="inlineStr">
        <is>
          <t>Regional 7</t>
        </is>
      </c>
      <c r="B6232">
        <f>IF('Data R7'!C246="","",'Data R7'!B246)</f>
        <v/>
      </c>
      <c r="C6232">
        <f>IF('Data R7'!C246="","",'Data R7'!C246)</f>
        <v/>
      </c>
      <c r="D6232">
        <f>IF('Data R7'!C246="","",'Data R7'!D246)</f>
        <v/>
      </c>
      <c r="E6232">
        <f>IF('Data R7'!C246="","",'Data R7'!E246)</f>
        <v/>
      </c>
      <c r="F6232">
        <f>IF('Data R7'!C246="","",'Data R7'!F246)</f>
        <v/>
      </c>
      <c r="G6232">
        <f>IF('Data R7'!C246="","",'Data R7'!AD246)</f>
        <v/>
      </c>
      <c r="H6232">
        <f>IF('Data R7'!C246="","",'Data R7'!AC246)</f>
        <v/>
      </c>
      <c r="I6232">
        <f>IF('Data R7'!C246="","",COUNTIF('Data R7'!J246,"&gt;0")+COUNTIF('Data R7'!L246,"&gt;0")+COUNTIF('Data R7'!N246,"&gt;0")+COUNTIF('Data R7'!P246,"&gt;0")+COUNTIF('Data R7'!R246,"&gt;0")+COUNTIF('Data R7'!T246,"&gt;0")+COUNTIF('Data R7'!V246,"&gt;0")+COUNTIF('Data R7'!X246,"&gt;0"))</f>
        <v/>
      </c>
      <c r="J6232">
        <f>IF('Data R7'!C246="","",IF((COUNTIF('Data R7'!K246,"&gt;0")+COUNTIF('Data R7'!M246,"&gt;0")+COUNTIF('Data R7'!O246,"&gt;0")+COUNTIF('Data R7'!Q246,"&gt;0")+COUNTIF('Data R7'!S246,"&gt;0")+COUNTIF('Data R7'!U246,"&gt;0")+COUNTIF('Data R7'!W246,"&gt;0")+COUNTIF('Data R7'!Y246,"&gt;0"))&gt;0,1,0))</f>
        <v/>
      </c>
      <c r="M6232" t="inlineStr">
        <is>
          <t>Data R</t>
        </is>
      </c>
    </row>
    <row r="6233">
      <c r="A6233" t="inlineStr">
        <is>
          <t>Regional 7</t>
        </is>
      </c>
      <c r="B6233">
        <f>IF('Data R7'!C247="","",'Data R7'!B247)</f>
        <v/>
      </c>
      <c r="C6233">
        <f>IF('Data R7'!C247="","",'Data R7'!C247)</f>
        <v/>
      </c>
      <c r="D6233">
        <f>IF('Data R7'!C247="","",'Data R7'!D247)</f>
        <v/>
      </c>
      <c r="E6233">
        <f>IF('Data R7'!C247="","",'Data R7'!E247)</f>
        <v/>
      </c>
      <c r="F6233">
        <f>IF('Data R7'!C247="","",'Data R7'!F247)</f>
        <v/>
      </c>
      <c r="G6233">
        <f>IF('Data R7'!C247="","",'Data R7'!AD247)</f>
        <v/>
      </c>
      <c r="H6233">
        <f>IF('Data R7'!C247="","",'Data R7'!AC247)</f>
        <v/>
      </c>
      <c r="I6233">
        <f>IF('Data R7'!C247="","",COUNTIF('Data R7'!J247,"&gt;0")+COUNTIF('Data R7'!L247,"&gt;0")+COUNTIF('Data R7'!N247,"&gt;0")+COUNTIF('Data R7'!P247,"&gt;0")+COUNTIF('Data R7'!R247,"&gt;0")+COUNTIF('Data R7'!T247,"&gt;0")+COUNTIF('Data R7'!V247,"&gt;0")+COUNTIF('Data R7'!X247,"&gt;0"))</f>
        <v/>
      </c>
      <c r="J6233">
        <f>IF('Data R7'!C247="","",IF((COUNTIF('Data R7'!K247,"&gt;0")+COUNTIF('Data R7'!M247,"&gt;0")+COUNTIF('Data R7'!O247,"&gt;0")+COUNTIF('Data R7'!Q247,"&gt;0")+COUNTIF('Data R7'!S247,"&gt;0")+COUNTIF('Data R7'!U247,"&gt;0")+COUNTIF('Data R7'!W247,"&gt;0")+COUNTIF('Data R7'!Y247,"&gt;0"))&gt;0,1,0))</f>
        <v/>
      </c>
      <c r="M6233" t="inlineStr">
        <is>
          <t>Data R</t>
        </is>
      </c>
    </row>
    <row r="6234">
      <c r="A6234" t="inlineStr">
        <is>
          <t>Regional 7</t>
        </is>
      </c>
      <c r="B6234">
        <f>IF('Data R7'!C248="","",'Data R7'!B248)</f>
        <v/>
      </c>
      <c r="C6234">
        <f>IF('Data R7'!C248="","",'Data R7'!C248)</f>
        <v/>
      </c>
      <c r="D6234">
        <f>IF('Data R7'!C248="","",'Data R7'!D248)</f>
        <v/>
      </c>
      <c r="E6234">
        <f>IF('Data R7'!C248="","",'Data R7'!E248)</f>
        <v/>
      </c>
      <c r="F6234">
        <f>IF('Data R7'!C248="","",'Data R7'!F248)</f>
        <v/>
      </c>
      <c r="G6234">
        <f>IF('Data R7'!C248="","",'Data R7'!AD248)</f>
        <v/>
      </c>
      <c r="H6234">
        <f>IF('Data R7'!C248="","",'Data R7'!AC248)</f>
        <v/>
      </c>
      <c r="I6234">
        <f>IF('Data R7'!C248="","",COUNTIF('Data R7'!J248,"&gt;0")+COUNTIF('Data R7'!L248,"&gt;0")+COUNTIF('Data R7'!N248,"&gt;0")+COUNTIF('Data R7'!P248,"&gt;0")+COUNTIF('Data R7'!R248,"&gt;0")+COUNTIF('Data R7'!T248,"&gt;0")+COUNTIF('Data R7'!V248,"&gt;0")+COUNTIF('Data R7'!X248,"&gt;0"))</f>
        <v/>
      </c>
      <c r="J6234">
        <f>IF('Data R7'!C248="","",IF((COUNTIF('Data R7'!K248,"&gt;0")+COUNTIF('Data R7'!M248,"&gt;0")+COUNTIF('Data R7'!O248,"&gt;0")+COUNTIF('Data R7'!Q248,"&gt;0")+COUNTIF('Data R7'!S248,"&gt;0")+COUNTIF('Data R7'!U248,"&gt;0")+COUNTIF('Data R7'!W248,"&gt;0")+COUNTIF('Data R7'!Y248,"&gt;0"))&gt;0,1,0))</f>
        <v/>
      </c>
      <c r="M6234" t="inlineStr">
        <is>
          <t>Data R</t>
        </is>
      </c>
    </row>
    <row r="6235">
      <c r="A6235" t="inlineStr">
        <is>
          <t>Regional 7</t>
        </is>
      </c>
      <c r="B6235">
        <f>IF('Data R7'!C249="","",'Data R7'!B249)</f>
        <v/>
      </c>
      <c r="C6235">
        <f>IF('Data R7'!C249="","",'Data R7'!C249)</f>
        <v/>
      </c>
      <c r="D6235">
        <f>IF('Data R7'!C249="","",'Data R7'!D249)</f>
        <v/>
      </c>
      <c r="E6235">
        <f>IF('Data R7'!C249="","",'Data R7'!E249)</f>
        <v/>
      </c>
      <c r="F6235">
        <f>IF('Data R7'!C249="","",'Data R7'!F249)</f>
        <v/>
      </c>
      <c r="G6235">
        <f>IF('Data R7'!C249="","",'Data R7'!AD249)</f>
        <v/>
      </c>
      <c r="H6235">
        <f>IF('Data R7'!C249="","",'Data R7'!AC249)</f>
        <v/>
      </c>
      <c r="I6235">
        <f>IF('Data R7'!C249="","",COUNTIF('Data R7'!J249,"&gt;0")+COUNTIF('Data R7'!L249,"&gt;0")+COUNTIF('Data R7'!N249,"&gt;0")+COUNTIF('Data R7'!P249,"&gt;0")+COUNTIF('Data R7'!R249,"&gt;0")+COUNTIF('Data R7'!T249,"&gt;0")+COUNTIF('Data R7'!V249,"&gt;0")+COUNTIF('Data R7'!X249,"&gt;0"))</f>
        <v/>
      </c>
      <c r="J6235">
        <f>IF('Data R7'!C249="","",IF((COUNTIF('Data R7'!K249,"&gt;0")+COUNTIF('Data R7'!M249,"&gt;0")+COUNTIF('Data R7'!O249,"&gt;0")+COUNTIF('Data R7'!Q249,"&gt;0")+COUNTIF('Data R7'!S249,"&gt;0")+COUNTIF('Data R7'!U249,"&gt;0")+COUNTIF('Data R7'!W249,"&gt;0")+COUNTIF('Data R7'!Y249,"&gt;0"))&gt;0,1,0))</f>
        <v/>
      </c>
      <c r="M6235" t="inlineStr">
        <is>
          <t>Data R</t>
        </is>
      </c>
    </row>
    <row r="6236">
      <c r="A6236" t="inlineStr">
        <is>
          <t>Regional 7</t>
        </is>
      </c>
      <c r="B6236">
        <f>IF('Data R7'!C250="","",'Data R7'!B250)</f>
        <v/>
      </c>
      <c r="C6236">
        <f>IF('Data R7'!C250="","",'Data R7'!C250)</f>
        <v/>
      </c>
      <c r="D6236">
        <f>IF('Data R7'!C250="","",'Data R7'!D250)</f>
        <v/>
      </c>
      <c r="E6236">
        <f>IF('Data R7'!C250="","",'Data R7'!E250)</f>
        <v/>
      </c>
      <c r="F6236">
        <f>IF('Data R7'!C250="","",'Data R7'!F250)</f>
        <v/>
      </c>
      <c r="G6236">
        <f>IF('Data R7'!C250="","",'Data R7'!AD250)</f>
        <v/>
      </c>
      <c r="H6236">
        <f>IF('Data R7'!C250="","",'Data R7'!AC250)</f>
        <v/>
      </c>
      <c r="I6236">
        <f>IF('Data R7'!C250="","",COUNTIF('Data R7'!J250,"&gt;0")+COUNTIF('Data R7'!L250,"&gt;0")+COUNTIF('Data R7'!N250,"&gt;0")+COUNTIF('Data R7'!P250,"&gt;0")+COUNTIF('Data R7'!R250,"&gt;0")+COUNTIF('Data R7'!T250,"&gt;0")+COUNTIF('Data R7'!V250,"&gt;0")+COUNTIF('Data R7'!X250,"&gt;0"))</f>
        <v/>
      </c>
      <c r="J6236">
        <f>IF('Data R7'!C250="","",IF((COUNTIF('Data R7'!K250,"&gt;0")+COUNTIF('Data R7'!M250,"&gt;0")+COUNTIF('Data R7'!O250,"&gt;0")+COUNTIF('Data R7'!Q250,"&gt;0")+COUNTIF('Data R7'!S250,"&gt;0")+COUNTIF('Data R7'!U250,"&gt;0")+COUNTIF('Data R7'!W250,"&gt;0")+COUNTIF('Data R7'!Y250,"&gt;0"))&gt;0,1,0))</f>
        <v/>
      </c>
      <c r="M6236" t="inlineStr">
        <is>
          <t>Data R</t>
        </is>
      </c>
    </row>
    <row r="6237">
      <c r="A6237" t="inlineStr">
        <is>
          <t>Regional 7</t>
        </is>
      </c>
      <c r="B6237">
        <f>IF('Data R7'!C251="","",'Data R7'!B251)</f>
        <v/>
      </c>
      <c r="C6237">
        <f>IF('Data R7'!C251="","",'Data R7'!C251)</f>
        <v/>
      </c>
      <c r="D6237">
        <f>IF('Data R7'!C251="","",'Data R7'!D251)</f>
        <v/>
      </c>
      <c r="E6237">
        <f>IF('Data R7'!C251="","",'Data R7'!E251)</f>
        <v/>
      </c>
      <c r="F6237">
        <f>IF('Data R7'!C251="","",'Data R7'!F251)</f>
        <v/>
      </c>
      <c r="G6237">
        <f>IF('Data R7'!C251="","",'Data R7'!AD251)</f>
        <v/>
      </c>
      <c r="H6237">
        <f>IF('Data R7'!C251="","",'Data R7'!AC251)</f>
        <v/>
      </c>
      <c r="I6237">
        <f>IF('Data R7'!C251="","",COUNTIF('Data R7'!J251,"&gt;0")+COUNTIF('Data R7'!L251,"&gt;0")+COUNTIF('Data R7'!N251,"&gt;0")+COUNTIF('Data R7'!P251,"&gt;0")+COUNTIF('Data R7'!R251,"&gt;0")+COUNTIF('Data R7'!T251,"&gt;0")+COUNTIF('Data R7'!V251,"&gt;0")+COUNTIF('Data R7'!X251,"&gt;0"))</f>
        <v/>
      </c>
      <c r="J6237">
        <f>IF('Data R7'!C251="","",IF((COUNTIF('Data R7'!K251,"&gt;0")+COUNTIF('Data R7'!M251,"&gt;0")+COUNTIF('Data R7'!O251,"&gt;0")+COUNTIF('Data R7'!Q251,"&gt;0")+COUNTIF('Data R7'!S251,"&gt;0")+COUNTIF('Data R7'!U251,"&gt;0")+COUNTIF('Data R7'!W251,"&gt;0")+COUNTIF('Data R7'!Y251,"&gt;0"))&gt;0,1,0))</f>
        <v/>
      </c>
      <c r="M6237" t="inlineStr">
        <is>
          <t>Data R</t>
        </is>
      </c>
    </row>
    <row r="6238">
      <c r="A6238" t="inlineStr">
        <is>
          <t>Regional 7</t>
        </is>
      </c>
      <c r="B6238">
        <f>IF('Data R7'!C252="","",'Data R7'!B252)</f>
        <v/>
      </c>
      <c r="C6238">
        <f>IF('Data R7'!C252="","",'Data R7'!C252)</f>
        <v/>
      </c>
      <c r="D6238">
        <f>IF('Data R7'!C252="","",'Data R7'!D252)</f>
        <v/>
      </c>
      <c r="E6238">
        <f>IF('Data R7'!C252="","",'Data R7'!E252)</f>
        <v/>
      </c>
      <c r="F6238">
        <f>IF('Data R7'!C252="","",'Data R7'!F252)</f>
        <v/>
      </c>
      <c r="G6238">
        <f>IF('Data R7'!C252="","",'Data R7'!AD252)</f>
        <v/>
      </c>
      <c r="H6238">
        <f>IF('Data R7'!C252="","",'Data R7'!AC252)</f>
        <v/>
      </c>
      <c r="I6238">
        <f>IF('Data R7'!C252="","",COUNTIF('Data R7'!J252,"&gt;0")+COUNTIF('Data R7'!L252,"&gt;0")+COUNTIF('Data R7'!N252,"&gt;0")+COUNTIF('Data R7'!P252,"&gt;0")+COUNTIF('Data R7'!R252,"&gt;0")+COUNTIF('Data R7'!T252,"&gt;0")+COUNTIF('Data R7'!V252,"&gt;0")+COUNTIF('Data R7'!X252,"&gt;0"))</f>
        <v/>
      </c>
      <c r="J6238">
        <f>IF('Data R7'!C252="","",IF((COUNTIF('Data R7'!K252,"&gt;0")+COUNTIF('Data R7'!M252,"&gt;0")+COUNTIF('Data R7'!O252,"&gt;0")+COUNTIF('Data R7'!Q252,"&gt;0")+COUNTIF('Data R7'!S252,"&gt;0")+COUNTIF('Data R7'!U252,"&gt;0")+COUNTIF('Data R7'!W252,"&gt;0")+COUNTIF('Data R7'!Y252,"&gt;0"))&gt;0,1,0))</f>
        <v/>
      </c>
      <c r="M6238" t="inlineStr">
        <is>
          <t>Data R</t>
        </is>
      </c>
    </row>
    <row r="6239">
      <c r="A6239" t="inlineStr">
        <is>
          <t>Regional 7</t>
        </is>
      </c>
      <c r="B6239">
        <f>IF('Data R7'!C253="","",'Data R7'!B253)</f>
        <v/>
      </c>
      <c r="C6239">
        <f>IF('Data R7'!C253="","",'Data R7'!C253)</f>
        <v/>
      </c>
      <c r="D6239">
        <f>IF('Data R7'!C253="","",'Data R7'!D253)</f>
        <v/>
      </c>
      <c r="E6239">
        <f>IF('Data R7'!C253="","",'Data R7'!E253)</f>
        <v/>
      </c>
      <c r="F6239">
        <f>IF('Data R7'!C253="","",'Data R7'!F253)</f>
        <v/>
      </c>
      <c r="G6239">
        <f>IF('Data R7'!C253="","",'Data R7'!AD253)</f>
        <v/>
      </c>
      <c r="H6239">
        <f>IF('Data R7'!C253="","",'Data R7'!AC253)</f>
        <v/>
      </c>
      <c r="I6239">
        <f>IF('Data R7'!C253="","",COUNTIF('Data R7'!J253,"&gt;0")+COUNTIF('Data R7'!L253,"&gt;0")+COUNTIF('Data R7'!N253,"&gt;0")+COUNTIF('Data R7'!P253,"&gt;0")+COUNTIF('Data R7'!R253,"&gt;0")+COUNTIF('Data R7'!T253,"&gt;0")+COUNTIF('Data R7'!V253,"&gt;0")+COUNTIF('Data R7'!X253,"&gt;0"))</f>
        <v/>
      </c>
      <c r="J6239">
        <f>IF('Data R7'!C253="","",IF((COUNTIF('Data R7'!K253,"&gt;0")+COUNTIF('Data R7'!M253,"&gt;0")+COUNTIF('Data R7'!O253,"&gt;0")+COUNTIF('Data R7'!Q253,"&gt;0")+COUNTIF('Data R7'!S253,"&gt;0")+COUNTIF('Data R7'!U253,"&gt;0")+COUNTIF('Data R7'!W253,"&gt;0")+COUNTIF('Data R7'!Y253,"&gt;0"))&gt;0,1,0))</f>
        <v/>
      </c>
      <c r="M6239" t="inlineStr">
        <is>
          <t>Data R</t>
        </is>
      </c>
    </row>
    <row r="6240">
      <c r="A6240" t="inlineStr">
        <is>
          <t>Regional 7</t>
        </is>
      </c>
      <c r="B6240">
        <f>IF('Data R7'!C254="","",'Data R7'!B254)</f>
        <v/>
      </c>
      <c r="C6240">
        <f>IF('Data R7'!C254="","",'Data R7'!C254)</f>
        <v/>
      </c>
      <c r="D6240">
        <f>IF('Data R7'!C254="","",'Data R7'!D254)</f>
        <v/>
      </c>
      <c r="E6240">
        <f>IF('Data R7'!C254="","",'Data R7'!E254)</f>
        <v/>
      </c>
      <c r="F6240">
        <f>IF('Data R7'!C254="","",'Data R7'!F254)</f>
        <v/>
      </c>
      <c r="G6240">
        <f>IF('Data R7'!C254="","",'Data R7'!AD254)</f>
        <v/>
      </c>
      <c r="H6240">
        <f>IF('Data R7'!C254="","",'Data R7'!AC254)</f>
        <v/>
      </c>
      <c r="I6240">
        <f>IF('Data R7'!C254="","",COUNTIF('Data R7'!J254,"&gt;0")+COUNTIF('Data R7'!L254,"&gt;0")+COUNTIF('Data R7'!N254,"&gt;0")+COUNTIF('Data R7'!P254,"&gt;0")+COUNTIF('Data R7'!R254,"&gt;0")+COUNTIF('Data R7'!T254,"&gt;0")+COUNTIF('Data R7'!V254,"&gt;0")+COUNTIF('Data R7'!X254,"&gt;0"))</f>
        <v/>
      </c>
      <c r="J6240">
        <f>IF('Data R7'!C254="","",IF((COUNTIF('Data R7'!K254,"&gt;0")+COUNTIF('Data R7'!M254,"&gt;0")+COUNTIF('Data R7'!O254,"&gt;0")+COUNTIF('Data R7'!Q254,"&gt;0")+COUNTIF('Data R7'!S254,"&gt;0")+COUNTIF('Data R7'!U254,"&gt;0")+COUNTIF('Data R7'!W254,"&gt;0")+COUNTIF('Data R7'!Y254,"&gt;0"))&gt;0,1,0))</f>
        <v/>
      </c>
      <c r="M6240" t="inlineStr">
        <is>
          <t>Data R</t>
        </is>
      </c>
    </row>
    <row r="6241">
      <c r="A6241" t="inlineStr">
        <is>
          <t>Regional 7</t>
        </is>
      </c>
      <c r="B6241">
        <f>IF('Data R7'!C255="","",'Data R7'!B255)</f>
        <v/>
      </c>
      <c r="C6241">
        <f>IF('Data R7'!C255="","",'Data R7'!C255)</f>
        <v/>
      </c>
      <c r="D6241">
        <f>IF('Data R7'!C255="","",'Data R7'!D255)</f>
        <v/>
      </c>
      <c r="E6241">
        <f>IF('Data R7'!C255="","",'Data R7'!E255)</f>
        <v/>
      </c>
      <c r="F6241">
        <f>IF('Data R7'!C255="","",'Data R7'!F255)</f>
        <v/>
      </c>
      <c r="G6241">
        <f>IF('Data R7'!C255="","",'Data R7'!AD255)</f>
        <v/>
      </c>
      <c r="H6241">
        <f>IF('Data R7'!C255="","",'Data R7'!AC255)</f>
        <v/>
      </c>
      <c r="I6241">
        <f>IF('Data R7'!C255="","",COUNTIF('Data R7'!J255,"&gt;0")+COUNTIF('Data R7'!L255,"&gt;0")+COUNTIF('Data R7'!N255,"&gt;0")+COUNTIF('Data R7'!P255,"&gt;0")+COUNTIF('Data R7'!R255,"&gt;0")+COUNTIF('Data R7'!T255,"&gt;0")+COUNTIF('Data R7'!V255,"&gt;0")+COUNTIF('Data R7'!X255,"&gt;0"))</f>
        <v/>
      </c>
      <c r="J6241">
        <f>IF('Data R7'!C255="","",IF((COUNTIF('Data R7'!K255,"&gt;0")+COUNTIF('Data R7'!M255,"&gt;0")+COUNTIF('Data R7'!O255,"&gt;0")+COUNTIF('Data R7'!Q255,"&gt;0")+COUNTIF('Data R7'!S255,"&gt;0")+COUNTIF('Data R7'!U255,"&gt;0")+COUNTIF('Data R7'!W255,"&gt;0")+COUNTIF('Data R7'!Y255,"&gt;0"))&gt;0,1,0))</f>
        <v/>
      </c>
      <c r="M6241" t="inlineStr">
        <is>
          <t>Data R</t>
        </is>
      </c>
    </row>
    <row r="6242">
      <c r="A6242" t="inlineStr">
        <is>
          <t>Regional 7</t>
        </is>
      </c>
      <c r="B6242">
        <f>IF('Data R7'!C256="","",'Data R7'!B256)</f>
        <v/>
      </c>
      <c r="C6242">
        <f>IF('Data R7'!C256="","",'Data R7'!C256)</f>
        <v/>
      </c>
      <c r="D6242">
        <f>IF('Data R7'!C256="","",'Data R7'!D256)</f>
        <v/>
      </c>
      <c r="E6242">
        <f>IF('Data R7'!C256="","",'Data R7'!E256)</f>
        <v/>
      </c>
      <c r="F6242">
        <f>IF('Data R7'!C256="","",'Data R7'!F256)</f>
        <v/>
      </c>
      <c r="G6242">
        <f>IF('Data R7'!C256="","",'Data R7'!AD256)</f>
        <v/>
      </c>
      <c r="H6242">
        <f>IF('Data R7'!C256="","",'Data R7'!AC256)</f>
        <v/>
      </c>
      <c r="I6242">
        <f>IF('Data R7'!C256="","",COUNTIF('Data R7'!J256,"&gt;0")+COUNTIF('Data R7'!L256,"&gt;0")+COUNTIF('Data R7'!N256,"&gt;0")+COUNTIF('Data R7'!P256,"&gt;0")+COUNTIF('Data R7'!R256,"&gt;0")+COUNTIF('Data R7'!T256,"&gt;0")+COUNTIF('Data R7'!V256,"&gt;0")+COUNTIF('Data R7'!X256,"&gt;0"))</f>
        <v/>
      </c>
      <c r="J6242">
        <f>IF('Data R7'!C256="","",IF((COUNTIF('Data R7'!K256,"&gt;0")+COUNTIF('Data R7'!M256,"&gt;0")+COUNTIF('Data R7'!O256,"&gt;0")+COUNTIF('Data R7'!Q256,"&gt;0")+COUNTIF('Data R7'!S256,"&gt;0")+COUNTIF('Data R7'!U256,"&gt;0")+COUNTIF('Data R7'!W256,"&gt;0")+COUNTIF('Data R7'!Y256,"&gt;0"))&gt;0,1,0))</f>
        <v/>
      </c>
      <c r="M6242" t="inlineStr">
        <is>
          <t>Data R</t>
        </is>
      </c>
    </row>
    <row r="6243">
      <c r="A6243" t="inlineStr">
        <is>
          <t>Regional 7</t>
        </is>
      </c>
      <c r="B6243">
        <f>IF('Data R7'!C257="","",'Data R7'!B257)</f>
        <v/>
      </c>
      <c r="C6243">
        <f>IF('Data R7'!C257="","",'Data R7'!C257)</f>
        <v/>
      </c>
      <c r="D6243">
        <f>IF('Data R7'!C257="","",'Data R7'!D257)</f>
        <v/>
      </c>
      <c r="E6243">
        <f>IF('Data R7'!C257="","",'Data R7'!E257)</f>
        <v/>
      </c>
      <c r="F6243">
        <f>IF('Data R7'!C257="","",'Data R7'!F257)</f>
        <v/>
      </c>
      <c r="G6243">
        <f>IF('Data R7'!C257="","",'Data R7'!AD257)</f>
        <v/>
      </c>
      <c r="H6243">
        <f>IF('Data R7'!C257="","",'Data R7'!AC257)</f>
        <v/>
      </c>
      <c r="I6243">
        <f>IF('Data R7'!C257="","",COUNTIF('Data R7'!J257,"&gt;0")+COUNTIF('Data R7'!L257,"&gt;0")+COUNTIF('Data R7'!N257,"&gt;0")+COUNTIF('Data R7'!P257,"&gt;0")+COUNTIF('Data R7'!R257,"&gt;0")+COUNTIF('Data R7'!T257,"&gt;0")+COUNTIF('Data R7'!V257,"&gt;0")+COUNTIF('Data R7'!X257,"&gt;0"))</f>
        <v/>
      </c>
      <c r="J6243">
        <f>IF('Data R7'!C257="","",IF((COUNTIF('Data R7'!K257,"&gt;0")+COUNTIF('Data R7'!M257,"&gt;0")+COUNTIF('Data R7'!O257,"&gt;0")+COUNTIF('Data R7'!Q257,"&gt;0")+COUNTIF('Data R7'!S257,"&gt;0")+COUNTIF('Data R7'!U257,"&gt;0")+COUNTIF('Data R7'!W257,"&gt;0")+COUNTIF('Data R7'!Y257,"&gt;0"))&gt;0,1,0))</f>
        <v/>
      </c>
      <c r="M6243" t="inlineStr">
        <is>
          <t>Data R</t>
        </is>
      </c>
    </row>
    <row r="6244">
      <c r="A6244" t="inlineStr">
        <is>
          <t>Regional 7</t>
        </is>
      </c>
      <c r="B6244">
        <f>IF('Data R7'!C258="","",'Data R7'!B258)</f>
        <v/>
      </c>
      <c r="C6244">
        <f>IF('Data R7'!C258="","",'Data R7'!C258)</f>
        <v/>
      </c>
      <c r="D6244">
        <f>IF('Data R7'!C258="","",'Data R7'!D258)</f>
        <v/>
      </c>
      <c r="E6244">
        <f>IF('Data R7'!C258="","",'Data R7'!E258)</f>
        <v/>
      </c>
      <c r="F6244">
        <f>IF('Data R7'!C258="","",'Data R7'!F258)</f>
        <v/>
      </c>
      <c r="G6244">
        <f>IF('Data R7'!C258="","",'Data R7'!AD258)</f>
        <v/>
      </c>
      <c r="H6244">
        <f>IF('Data R7'!C258="","",'Data R7'!AC258)</f>
        <v/>
      </c>
      <c r="I6244">
        <f>IF('Data R7'!C258="","",COUNTIF('Data R7'!J258,"&gt;0")+COUNTIF('Data R7'!L258,"&gt;0")+COUNTIF('Data R7'!N258,"&gt;0")+COUNTIF('Data R7'!P258,"&gt;0")+COUNTIF('Data R7'!R258,"&gt;0")+COUNTIF('Data R7'!T258,"&gt;0")+COUNTIF('Data R7'!V258,"&gt;0")+COUNTIF('Data R7'!X258,"&gt;0"))</f>
        <v/>
      </c>
      <c r="J6244">
        <f>IF('Data R7'!C258="","",IF((COUNTIF('Data R7'!K258,"&gt;0")+COUNTIF('Data R7'!M258,"&gt;0")+COUNTIF('Data R7'!O258,"&gt;0")+COUNTIF('Data R7'!Q258,"&gt;0")+COUNTIF('Data R7'!S258,"&gt;0")+COUNTIF('Data R7'!U258,"&gt;0")+COUNTIF('Data R7'!W258,"&gt;0")+COUNTIF('Data R7'!Y258,"&gt;0"))&gt;0,1,0))</f>
        <v/>
      </c>
      <c r="M6244" t="inlineStr">
        <is>
          <t>Data R</t>
        </is>
      </c>
    </row>
    <row r="6245">
      <c r="A6245" t="inlineStr">
        <is>
          <t>Regional 7</t>
        </is>
      </c>
      <c r="B6245">
        <f>IF('Data R7'!C259="","",'Data R7'!B259)</f>
        <v/>
      </c>
      <c r="C6245">
        <f>IF('Data R7'!C259="","",'Data R7'!C259)</f>
        <v/>
      </c>
      <c r="D6245">
        <f>IF('Data R7'!C259="","",'Data R7'!D259)</f>
        <v/>
      </c>
      <c r="E6245">
        <f>IF('Data R7'!C259="","",'Data R7'!E259)</f>
        <v/>
      </c>
      <c r="F6245">
        <f>IF('Data R7'!C259="","",'Data R7'!F259)</f>
        <v/>
      </c>
      <c r="G6245">
        <f>IF('Data R7'!C259="","",'Data R7'!AD259)</f>
        <v/>
      </c>
      <c r="H6245">
        <f>IF('Data R7'!C259="","",'Data R7'!AC259)</f>
        <v/>
      </c>
      <c r="I6245">
        <f>IF('Data R7'!C259="","",COUNTIF('Data R7'!J259,"&gt;0")+COUNTIF('Data R7'!L259,"&gt;0")+COUNTIF('Data R7'!N259,"&gt;0")+COUNTIF('Data R7'!P259,"&gt;0")+COUNTIF('Data R7'!R259,"&gt;0")+COUNTIF('Data R7'!T259,"&gt;0")+COUNTIF('Data R7'!V259,"&gt;0")+COUNTIF('Data R7'!X259,"&gt;0"))</f>
        <v/>
      </c>
      <c r="J6245">
        <f>IF('Data R7'!C259="","",IF((COUNTIF('Data R7'!K259,"&gt;0")+COUNTIF('Data R7'!M259,"&gt;0")+COUNTIF('Data R7'!O259,"&gt;0")+COUNTIF('Data R7'!Q259,"&gt;0")+COUNTIF('Data R7'!S259,"&gt;0")+COUNTIF('Data R7'!U259,"&gt;0")+COUNTIF('Data R7'!W259,"&gt;0")+COUNTIF('Data R7'!Y259,"&gt;0"))&gt;0,1,0))</f>
        <v/>
      </c>
      <c r="M6245" t="inlineStr">
        <is>
          <t>Data R</t>
        </is>
      </c>
    </row>
    <row r="6246">
      <c r="A6246" t="inlineStr">
        <is>
          <t>Regional 7</t>
        </is>
      </c>
      <c r="B6246">
        <f>IF('Data R7'!C260="","",'Data R7'!B260)</f>
        <v/>
      </c>
      <c r="C6246">
        <f>IF('Data R7'!C260="","",'Data R7'!C260)</f>
        <v/>
      </c>
      <c r="D6246">
        <f>IF('Data R7'!C260="","",'Data R7'!D260)</f>
        <v/>
      </c>
      <c r="E6246">
        <f>IF('Data R7'!C260="","",'Data R7'!E260)</f>
        <v/>
      </c>
      <c r="F6246">
        <f>IF('Data R7'!C260="","",'Data R7'!F260)</f>
        <v/>
      </c>
      <c r="G6246">
        <f>IF('Data R7'!C260="","",'Data R7'!AD260)</f>
        <v/>
      </c>
      <c r="H6246">
        <f>IF('Data R7'!C260="","",'Data R7'!AC260)</f>
        <v/>
      </c>
      <c r="I6246">
        <f>IF('Data R7'!C260="","",COUNTIF('Data R7'!J260,"&gt;0")+COUNTIF('Data R7'!L260,"&gt;0")+COUNTIF('Data R7'!N260,"&gt;0")+COUNTIF('Data R7'!P260,"&gt;0")+COUNTIF('Data R7'!R260,"&gt;0")+COUNTIF('Data R7'!T260,"&gt;0")+COUNTIF('Data R7'!V260,"&gt;0")+COUNTIF('Data R7'!X260,"&gt;0"))</f>
        <v/>
      </c>
      <c r="J6246">
        <f>IF('Data R7'!C260="","",IF((COUNTIF('Data R7'!K260,"&gt;0")+COUNTIF('Data R7'!M260,"&gt;0")+COUNTIF('Data R7'!O260,"&gt;0")+COUNTIF('Data R7'!Q260,"&gt;0")+COUNTIF('Data R7'!S260,"&gt;0")+COUNTIF('Data R7'!U260,"&gt;0")+COUNTIF('Data R7'!W260,"&gt;0")+COUNTIF('Data R7'!Y260,"&gt;0"))&gt;0,1,0))</f>
        <v/>
      </c>
      <c r="M6246" t="inlineStr">
        <is>
          <t>Data R</t>
        </is>
      </c>
    </row>
    <row r="6247">
      <c r="A6247" t="inlineStr">
        <is>
          <t>Regional 7</t>
        </is>
      </c>
      <c r="B6247">
        <f>IF('Data R7'!C261="","",'Data R7'!B261)</f>
        <v/>
      </c>
      <c r="C6247">
        <f>IF('Data R7'!C261="","",'Data R7'!C261)</f>
        <v/>
      </c>
      <c r="D6247">
        <f>IF('Data R7'!C261="","",'Data R7'!D261)</f>
        <v/>
      </c>
      <c r="E6247">
        <f>IF('Data R7'!C261="","",'Data R7'!E261)</f>
        <v/>
      </c>
      <c r="F6247">
        <f>IF('Data R7'!C261="","",'Data R7'!F261)</f>
        <v/>
      </c>
      <c r="G6247">
        <f>IF('Data R7'!C261="","",'Data R7'!AD261)</f>
        <v/>
      </c>
      <c r="H6247">
        <f>IF('Data R7'!C261="","",'Data R7'!AC261)</f>
        <v/>
      </c>
      <c r="I6247">
        <f>IF('Data R7'!C261="","",COUNTIF('Data R7'!J261,"&gt;0")+COUNTIF('Data R7'!L261,"&gt;0")+COUNTIF('Data R7'!N261,"&gt;0")+COUNTIF('Data R7'!P261,"&gt;0")+COUNTIF('Data R7'!R261,"&gt;0")+COUNTIF('Data R7'!T261,"&gt;0")+COUNTIF('Data R7'!V261,"&gt;0")+COUNTIF('Data R7'!X261,"&gt;0"))</f>
        <v/>
      </c>
      <c r="J6247">
        <f>IF('Data R7'!C261="","",IF((COUNTIF('Data R7'!K261,"&gt;0")+COUNTIF('Data R7'!M261,"&gt;0")+COUNTIF('Data R7'!O261,"&gt;0")+COUNTIF('Data R7'!Q261,"&gt;0")+COUNTIF('Data R7'!S261,"&gt;0")+COUNTIF('Data R7'!U261,"&gt;0")+COUNTIF('Data R7'!W261,"&gt;0")+COUNTIF('Data R7'!Y261,"&gt;0"))&gt;0,1,0))</f>
        <v/>
      </c>
      <c r="M6247" t="inlineStr">
        <is>
          <t>Data R</t>
        </is>
      </c>
    </row>
    <row r="6248">
      <c r="A6248" t="inlineStr">
        <is>
          <t>Regional 7</t>
        </is>
      </c>
      <c r="B6248">
        <f>IF('Data R7'!C262="","",'Data R7'!B262)</f>
        <v/>
      </c>
      <c r="C6248">
        <f>IF('Data R7'!C262="","",'Data R7'!C262)</f>
        <v/>
      </c>
      <c r="D6248">
        <f>IF('Data R7'!C262="","",'Data R7'!D262)</f>
        <v/>
      </c>
      <c r="E6248">
        <f>IF('Data R7'!C262="","",'Data R7'!E262)</f>
        <v/>
      </c>
      <c r="F6248">
        <f>IF('Data R7'!C262="","",'Data R7'!F262)</f>
        <v/>
      </c>
      <c r="G6248">
        <f>IF('Data R7'!C262="","",'Data R7'!AD262)</f>
        <v/>
      </c>
      <c r="H6248">
        <f>IF('Data R7'!C262="","",'Data R7'!AC262)</f>
        <v/>
      </c>
      <c r="I6248">
        <f>IF('Data R7'!C262="","",COUNTIF('Data R7'!J262,"&gt;0")+COUNTIF('Data R7'!L262,"&gt;0")+COUNTIF('Data R7'!N262,"&gt;0")+COUNTIF('Data R7'!P262,"&gt;0")+COUNTIF('Data R7'!R262,"&gt;0")+COUNTIF('Data R7'!T262,"&gt;0")+COUNTIF('Data R7'!V262,"&gt;0")+COUNTIF('Data R7'!X262,"&gt;0"))</f>
        <v/>
      </c>
      <c r="J6248">
        <f>IF('Data R7'!C262="","",IF((COUNTIF('Data R7'!K262,"&gt;0")+COUNTIF('Data R7'!M262,"&gt;0")+COUNTIF('Data R7'!O262,"&gt;0")+COUNTIF('Data R7'!Q262,"&gt;0")+COUNTIF('Data R7'!S262,"&gt;0")+COUNTIF('Data R7'!U262,"&gt;0")+COUNTIF('Data R7'!W262,"&gt;0")+COUNTIF('Data R7'!Y262,"&gt;0"))&gt;0,1,0))</f>
        <v/>
      </c>
      <c r="M6248" t="inlineStr">
        <is>
          <t>Data R</t>
        </is>
      </c>
    </row>
    <row r="6249">
      <c r="A6249" t="inlineStr">
        <is>
          <t>Regional 7</t>
        </is>
      </c>
      <c r="B6249">
        <f>IF('Data R7'!C263="","",'Data R7'!B263)</f>
        <v/>
      </c>
      <c r="C6249">
        <f>IF('Data R7'!C263="","",'Data R7'!C263)</f>
        <v/>
      </c>
      <c r="D6249">
        <f>IF('Data R7'!C263="","",'Data R7'!D263)</f>
        <v/>
      </c>
      <c r="E6249">
        <f>IF('Data R7'!C263="","",'Data R7'!E263)</f>
        <v/>
      </c>
      <c r="F6249">
        <f>IF('Data R7'!C263="","",'Data R7'!F263)</f>
        <v/>
      </c>
      <c r="G6249">
        <f>IF('Data R7'!C263="","",'Data R7'!AD263)</f>
        <v/>
      </c>
      <c r="H6249">
        <f>IF('Data R7'!C263="","",'Data R7'!AC263)</f>
        <v/>
      </c>
      <c r="I6249">
        <f>IF('Data R7'!C263="","",COUNTIF('Data R7'!J263,"&gt;0")+COUNTIF('Data R7'!L263,"&gt;0")+COUNTIF('Data R7'!N263,"&gt;0")+COUNTIF('Data R7'!P263,"&gt;0")+COUNTIF('Data R7'!R263,"&gt;0")+COUNTIF('Data R7'!T263,"&gt;0")+COUNTIF('Data R7'!V263,"&gt;0")+COUNTIF('Data R7'!X263,"&gt;0"))</f>
        <v/>
      </c>
      <c r="J6249">
        <f>IF('Data R7'!C263="","",IF((COUNTIF('Data R7'!K263,"&gt;0")+COUNTIF('Data R7'!M263,"&gt;0")+COUNTIF('Data R7'!O263,"&gt;0")+COUNTIF('Data R7'!Q263,"&gt;0")+COUNTIF('Data R7'!S263,"&gt;0")+COUNTIF('Data R7'!U263,"&gt;0")+COUNTIF('Data R7'!W263,"&gt;0")+COUNTIF('Data R7'!Y263,"&gt;0"))&gt;0,1,0))</f>
        <v/>
      </c>
      <c r="M6249" t="inlineStr">
        <is>
          <t>Data R</t>
        </is>
      </c>
    </row>
    <row r="6250">
      <c r="A6250" t="inlineStr">
        <is>
          <t>Regional 7</t>
        </is>
      </c>
      <c r="B6250">
        <f>IF('Data R7'!C264="","",'Data R7'!B264)</f>
        <v/>
      </c>
      <c r="C6250">
        <f>IF('Data R7'!C264="","",'Data R7'!C264)</f>
        <v/>
      </c>
      <c r="D6250">
        <f>IF('Data R7'!C264="","",'Data R7'!D264)</f>
        <v/>
      </c>
      <c r="E6250">
        <f>IF('Data R7'!C264="","",'Data R7'!E264)</f>
        <v/>
      </c>
      <c r="F6250">
        <f>IF('Data R7'!C264="","",'Data R7'!F264)</f>
        <v/>
      </c>
      <c r="G6250">
        <f>IF('Data R7'!C264="","",'Data R7'!AD264)</f>
        <v/>
      </c>
      <c r="H6250">
        <f>IF('Data R7'!C264="","",'Data R7'!AC264)</f>
        <v/>
      </c>
      <c r="I6250">
        <f>IF('Data R7'!C264="","",COUNTIF('Data R7'!J264,"&gt;0")+COUNTIF('Data R7'!L264,"&gt;0")+COUNTIF('Data R7'!N264,"&gt;0")+COUNTIF('Data R7'!P264,"&gt;0")+COUNTIF('Data R7'!R264,"&gt;0")+COUNTIF('Data R7'!T264,"&gt;0")+COUNTIF('Data R7'!V264,"&gt;0")+COUNTIF('Data R7'!X264,"&gt;0"))</f>
        <v/>
      </c>
      <c r="J6250">
        <f>IF('Data R7'!C264="","",IF((COUNTIF('Data R7'!K264,"&gt;0")+COUNTIF('Data R7'!M264,"&gt;0")+COUNTIF('Data R7'!O264,"&gt;0")+COUNTIF('Data R7'!Q264,"&gt;0")+COUNTIF('Data R7'!S264,"&gt;0")+COUNTIF('Data R7'!U264,"&gt;0")+COUNTIF('Data R7'!W264,"&gt;0")+COUNTIF('Data R7'!Y264,"&gt;0"))&gt;0,1,0))</f>
        <v/>
      </c>
      <c r="M6250" t="inlineStr">
        <is>
          <t>Data R</t>
        </is>
      </c>
    </row>
    <row r="6251">
      <c r="A6251" t="inlineStr">
        <is>
          <t>Regional 7</t>
        </is>
      </c>
      <c r="B6251">
        <f>IF('Data R7'!C265="","",'Data R7'!B265)</f>
        <v/>
      </c>
      <c r="C6251">
        <f>IF('Data R7'!C265="","",'Data R7'!C265)</f>
        <v/>
      </c>
      <c r="D6251">
        <f>IF('Data R7'!C265="","",'Data R7'!D265)</f>
        <v/>
      </c>
      <c r="E6251">
        <f>IF('Data R7'!C265="","",'Data R7'!E265)</f>
        <v/>
      </c>
      <c r="F6251">
        <f>IF('Data R7'!C265="","",'Data R7'!F265)</f>
        <v/>
      </c>
      <c r="G6251">
        <f>IF('Data R7'!C265="","",'Data R7'!AD265)</f>
        <v/>
      </c>
      <c r="H6251">
        <f>IF('Data R7'!C265="","",'Data R7'!AC265)</f>
        <v/>
      </c>
      <c r="I6251">
        <f>IF('Data R7'!C265="","",COUNTIF('Data R7'!J265,"&gt;0")+COUNTIF('Data R7'!L265,"&gt;0")+COUNTIF('Data R7'!N265,"&gt;0")+COUNTIF('Data R7'!P265,"&gt;0")+COUNTIF('Data R7'!R265,"&gt;0")+COUNTIF('Data R7'!T265,"&gt;0")+COUNTIF('Data R7'!V265,"&gt;0")+COUNTIF('Data R7'!X265,"&gt;0"))</f>
        <v/>
      </c>
      <c r="J6251">
        <f>IF('Data R7'!C265="","",IF((COUNTIF('Data R7'!K265,"&gt;0")+COUNTIF('Data R7'!M265,"&gt;0")+COUNTIF('Data R7'!O265,"&gt;0")+COUNTIF('Data R7'!Q265,"&gt;0")+COUNTIF('Data R7'!S265,"&gt;0")+COUNTIF('Data R7'!U265,"&gt;0")+COUNTIF('Data R7'!W265,"&gt;0")+COUNTIF('Data R7'!Y265,"&gt;0"))&gt;0,1,0))</f>
        <v/>
      </c>
      <c r="M6251" t="inlineStr">
        <is>
          <t>Data R</t>
        </is>
      </c>
    </row>
    <row r="6252">
      <c r="A6252" t="inlineStr">
        <is>
          <t>Regional 7</t>
        </is>
      </c>
      <c r="B6252">
        <f>IF('Data R7'!C266="","",'Data R7'!B266)</f>
        <v/>
      </c>
      <c r="C6252">
        <f>IF('Data R7'!C266="","",'Data R7'!C266)</f>
        <v/>
      </c>
      <c r="D6252">
        <f>IF('Data R7'!C266="","",'Data R7'!D266)</f>
        <v/>
      </c>
      <c r="E6252">
        <f>IF('Data R7'!C266="","",'Data R7'!E266)</f>
        <v/>
      </c>
      <c r="F6252">
        <f>IF('Data R7'!C266="","",'Data R7'!F266)</f>
        <v/>
      </c>
      <c r="G6252">
        <f>IF('Data R7'!C266="","",'Data R7'!AD266)</f>
        <v/>
      </c>
      <c r="H6252">
        <f>IF('Data R7'!C266="","",'Data R7'!AC266)</f>
        <v/>
      </c>
      <c r="I6252">
        <f>IF('Data R7'!C266="","",COUNTIF('Data R7'!J266,"&gt;0")+COUNTIF('Data R7'!L266,"&gt;0")+COUNTIF('Data R7'!N266,"&gt;0")+COUNTIF('Data R7'!P266,"&gt;0")+COUNTIF('Data R7'!R266,"&gt;0")+COUNTIF('Data R7'!T266,"&gt;0")+COUNTIF('Data R7'!V266,"&gt;0")+COUNTIF('Data R7'!X266,"&gt;0"))</f>
        <v/>
      </c>
      <c r="J6252">
        <f>IF('Data R7'!C266="","",IF((COUNTIF('Data R7'!K266,"&gt;0")+COUNTIF('Data R7'!M266,"&gt;0")+COUNTIF('Data R7'!O266,"&gt;0")+COUNTIF('Data R7'!Q266,"&gt;0")+COUNTIF('Data R7'!S266,"&gt;0")+COUNTIF('Data R7'!U266,"&gt;0")+COUNTIF('Data R7'!W266,"&gt;0")+COUNTIF('Data R7'!Y266,"&gt;0"))&gt;0,1,0))</f>
        <v/>
      </c>
      <c r="M6252" t="inlineStr">
        <is>
          <t>Data R</t>
        </is>
      </c>
    </row>
    <row r="6253">
      <c r="A6253" t="inlineStr">
        <is>
          <t>Regional 7</t>
        </is>
      </c>
      <c r="B6253">
        <f>IF('Data R7'!C267="","",'Data R7'!B267)</f>
        <v/>
      </c>
      <c r="C6253">
        <f>IF('Data R7'!C267="","",'Data R7'!C267)</f>
        <v/>
      </c>
      <c r="D6253">
        <f>IF('Data R7'!C267="","",'Data R7'!D267)</f>
        <v/>
      </c>
      <c r="E6253">
        <f>IF('Data R7'!C267="","",'Data R7'!E267)</f>
        <v/>
      </c>
      <c r="F6253">
        <f>IF('Data R7'!C267="","",'Data R7'!F267)</f>
        <v/>
      </c>
      <c r="G6253">
        <f>IF('Data R7'!C267="","",'Data R7'!AD267)</f>
        <v/>
      </c>
      <c r="H6253">
        <f>IF('Data R7'!C267="","",'Data R7'!AC267)</f>
        <v/>
      </c>
      <c r="I6253">
        <f>IF('Data R7'!C267="","",COUNTIF('Data R7'!J267,"&gt;0")+COUNTIF('Data R7'!L267,"&gt;0")+COUNTIF('Data R7'!N267,"&gt;0")+COUNTIF('Data R7'!P267,"&gt;0")+COUNTIF('Data R7'!R267,"&gt;0")+COUNTIF('Data R7'!T267,"&gt;0")+COUNTIF('Data R7'!V267,"&gt;0")+COUNTIF('Data R7'!X267,"&gt;0"))</f>
        <v/>
      </c>
      <c r="J6253">
        <f>IF('Data R7'!C267="","",IF((COUNTIF('Data R7'!K267,"&gt;0")+COUNTIF('Data R7'!M267,"&gt;0")+COUNTIF('Data R7'!O267,"&gt;0")+COUNTIF('Data R7'!Q267,"&gt;0")+COUNTIF('Data R7'!S267,"&gt;0")+COUNTIF('Data R7'!U267,"&gt;0")+COUNTIF('Data R7'!W267,"&gt;0")+COUNTIF('Data R7'!Y267,"&gt;0"))&gt;0,1,0))</f>
        <v/>
      </c>
      <c r="M6253" t="inlineStr">
        <is>
          <t>Data R</t>
        </is>
      </c>
    </row>
    <row r="6254">
      <c r="A6254" t="inlineStr">
        <is>
          <t>Regional 7</t>
        </is>
      </c>
      <c r="B6254">
        <f>IF('Data R7'!C268="","",'Data R7'!B268)</f>
        <v/>
      </c>
      <c r="C6254">
        <f>IF('Data R7'!C268="","",'Data R7'!C268)</f>
        <v/>
      </c>
      <c r="D6254">
        <f>IF('Data R7'!C268="","",'Data R7'!D268)</f>
        <v/>
      </c>
      <c r="E6254">
        <f>IF('Data R7'!C268="","",'Data R7'!E268)</f>
        <v/>
      </c>
      <c r="F6254">
        <f>IF('Data R7'!C268="","",'Data R7'!F268)</f>
        <v/>
      </c>
      <c r="G6254">
        <f>IF('Data R7'!C268="","",'Data R7'!AD268)</f>
        <v/>
      </c>
      <c r="H6254">
        <f>IF('Data R7'!C268="","",'Data R7'!AC268)</f>
        <v/>
      </c>
      <c r="I6254">
        <f>IF('Data R7'!C268="","",COUNTIF('Data R7'!J268,"&gt;0")+COUNTIF('Data R7'!L268,"&gt;0")+COUNTIF('Data R7'!N268,"&gt;0")+COUNTIF('Data R7'!P268,"&gt;0")+COUNTIF('Data R7'!R268,"&gt;0")+COUNTIF('Data R7'!T268,"&gt;0")+COUNTIF('Data R7'!V268,"&gt;0")+COUNTIF('Data R7'!X268,"&gt;0"))</f>
        <v/>
      </c>
      <c r="J6254">
        <f>IF('Data R7'!C268="","",IF((COUNTIF('Data R7'!K268,"&gt;0")+COUNTIF('Data R7'!M268,"&gt;0")+COUNTIF('Data R7'!O268,"&gt;0")+COUNTIF('Data R7'!Q268,"&gt;0")+COUNTIF('Data R7'!S268,"&gt;0")+COUNTIF('Data R7'!U268,"&gt;0")+COUNTIF('Data R7'!W268,"&gt;0")+COUNTIF('Data R7'!Y268,"&gt;0"))&gt;0,1,0))</f>
        <v/>
      </c>
      <c r="M6254" t="inlineStr">
        <is>
          <t>Data R</t>
        </is>
      </c>
    </row>
    <row r="6255">
      <c r="A6255" t="inlineStr">
        <is>
          <t>Regional 7</t>
        </is>
      </c>
      <c r="B6255">
        <f>IF('Data R7'!C269="","",'Data R7'!B269)</f>
        <v/>
      </c>
      <c r="C6255">
        <f>IF('Data R7'!C269="","",'Data R7'!C269)</f>
        <v/>
      </c>
      <c r="D6255">
        <f>IF('Data R7'!C269="","",'Data R7'!D269)</f>
        <v/>
      </c>
      <c r="E6255">
        <f>IF('Data R7'!C269="","",'Data R7'!E269)</f>
        <v/>
      </c>
      <c r="F6255">
        <f>IF('Data R7'!C269="","",'Data R7'!F269)</f>
        <v/>
      </c>
      <c r="G6255">
        <f>IF('Data R7'!C269="","",'Data R7'!AD269)</f>
        <v/>
      </c>
      <c r="H6255">
        <f>IF('Data R7'!C269="","",'Data R7'!AC269)</f>
        <v/>
      </c>
      <c r="I6255">
        <f>IF('Data R7'!C269="","",COUNTIF('Data R7'!J269,"&gt;0")+COUNTIF('Data R7'!L269,"&gt;0")+COUNTIF('Data R7'!N269,"&gt;0")+COUNTIF('Data R7'!P269,"&gt;0")+COUNTIF('Data R7'!R269,"&gt;0")+COUNTIF('Data R7'!T269,"&gt;0")+COUNTIF('Data R7'!V269,"&gt;0")+COUNTIF('Data R7'!X269,"&gt;0"))</f>
        <v/>
      </c>
      <c r="J6255">
        <f>IF('Data R7'!C269="","",IF((COUNTIF('Data R7'!K269,"&gt;0")+COUNTIF('Data R7'!M269,"&gt;0")+COUNTIF('Data R7'!O269,"&gt;0")+COUNTIF('Data R7'!Q269,"&gt;0")+COUNTIF('Data R7'!S269,"&gt;0")+COUNTIF('Data R7'!U269,"&gt;0")+COUNTIF('Data R7'!W269,"&gt;0")+COUNTIF('Data R7'!Y269,"&gt;0"))&gt;0,1,0))</f>
        <v/>
      </c>
      <c r="M6255" t="inlineStr">
        <is>
          <t>Data R</t>
        </is>
      </c>
    </row>
    <row r="6256">
      <c r="A6256" t="inlineStr">
        <is>
          <t>Regional 7</t>
        </is>
      </c>
      <c r="B6256">
        <f>IF('Data R7'!C270="","",'Data R7'!B270)</f>
        <v/>
      </c>
      <c r="C6256">
        <f>IF('Data R7'!C270="","",'Data R7'!C270)</f>
        <v/>
      </c>
      <c r="D6256">
        <f>IF('Data R7'!C270="","",'Data R7'!D270)</f>
        <v/>
      </c>
      <c r="E6256">
        <f>IF('Data R7'!C270="","",'Data R7'!E270)</f>
        <v/>
      </c>
      <c r="F6256">
        <f>IF('Data R7'!C270="","",'Data R7'!F270)</f>
        <v/>
      </c>
      <c r="G6256">
        <f>IF('Data R7'!C270="","",'Data R7'!AD270)</f>
        <v/>
      </c>
      <c r="H6256">
        <f>IF('Data R7'!C270="","",'Data R7'!AC270)</f>
        <v/>
      </c>
      <c r="I6256">
        <f>IF('Data R7'!C270="","",COUNTIF('Data R7'!J270,"&gt;0")+COUNTIF('Data R7'!L270,"&gt;0")+COUNTIF('Data R7'!N270,"&gt;0")+COUNTIF('Data R7'!P270,"&gt;0")+COUNTIF('Data R7'!R270,"&gt;0")+COUNTIF('Data R7'!T270,"&gt;0")+COUNTIF('Data R7'!V270,"&gt;0")+COUNTIF('Data R7'!X270,"&gt;0"))</f>
        <v/>
      </c>
      <c r="J6256">
        <f>IF('Data R7'!C270="","",IF((COUNTIF('Data R7'!K270,"&gt;0")+COUNTIF('Data R7'!M270,"&gt;0")+COUNTIF('Data R7'!O270,"&gt;0")+COUNTIF('Data R7'!Q270,"&gt;0")+COUNTIF('Data R7'!S270,"&gt;0")+COUNTIF('Data R7'!U270,"&gt;0")+COUNTIF('Data R7'!W270,"&gt;0")+COUNTIF('Data R7'!Y270,"&gt;0"))&gt;0,1,0))</f>
        <v/>
      </c>
      <c r="M6256" t="inlineStr">
        <is>
          <t>Data R</t>
        </is>
      </c>
    </row>
    <row r="6257">
      <c r="A6257" t="inlineStr">
        <is>
          <t>Regional 7</t>
        </is>
      </c>
      <c r="B6257">
        <f>IF('Data R7'!C271="","",'Data R7'!B271)</f>
        <v/>
      </c>
      <c r="C6257">
        <f>IF('Data R7'!C271="","",'Data R7'!C271)</f>
        <v/>
      </c>
      <c r="D6257">
        <f>IF('Data R7'!C271="","",'Data R7'!D271)</f>
        <v/>
      </c>
      <c r="E6257">
        <f>IF('Data R7'!C271="","",'Data R7'!E271)</f>
        <v/>
      </c>
      <c r="F6257">
        <f>IF('Data R7'!C271="","",'Data R7'!F271)</f>
        <v/>
      </c>
      <c r="G6257">
        <f>IF('Data R7'!C271="","",'Data R7'!AD271)</f>
        <v/>
      </c>
      <c r="H6257">
        <f>IF('Data R7'!C271="","",'Data R7'!AC271)</f>
        <v/>
      </c>
      <c r="I6257">
        <f>IF('Data R7'!C271="","",COUNTIF('Data R7'!J271,"&gt;0")+COUNTIF('Data R7'!L271,"&gt;0")+COUNTIF('Data R7'!N271,"&gt;0")+COUNTIF('Data R7'!P271,"&gt;0")+COUNTIF('Data R7'!R271,"&gt;0")+COUNTIF('Data R7'!T271,"&gt;0")+COUNTIF('Data R7'!V271,"&gt;0")+COUNTIF('Data R7'!X271,"&gt;0"))</f>
        <v/>
      </c>
      <c r="J6257">
        <f>IF('Data R7'!C271="","",IF((COUNTIF('Data R7'!K271,"&gt;0")+COUNTIF('Data R7'!M271,"&gt;0")+COUNTIF('Data R7'!O271,"&gt;0")+COUNTIF('Data R7'!Q271,"&gt;0")+COUNTIF('Data R7'!S271,"&gt;0")+COUNTIF('Data R7'!U271,"&gt;0")+COUNTIF('Data R7'!W271,"&gt;0")+COUNTIF('Data R7'!Y271,"&gt;0"))&gt;0,1,0))</f>
        <v/>
      </c>
      <c r="M6257" t="inlineStr">
        <is>
          <t>Data R</t>
        </is>
      </c>
    </row>
    <row r="6258">
      <c r="A6258" t="inlineStr">
        <is>
          <t>Regional 7</t>
        </is>
      </c>
      <c r="B6258">
        <f>IF('Data R7'!C272="","",'Data R7'!B272)</f>
        <v/>
      </c>
      <c r="C6258">
        <f>IF('Data R7'!C272="","",'Data R7'!C272)</f>
        <v/>
      </c>
      <c r="D6258">
        <f>IF('Data R7'!C272="","",'Data R7'!D272)</f>
        <v/>
      </c>
      <c r="E6258">
        <f>IF('Data R7'!C272="","",'Data R7'!E272)</f>
        <v/>
      </c>
      <c r="F6258">
        <f>IF('Data R7'!C272="","",'Data R7'!F272)</f>
        <v/>
      </c>
      <c r="G6258">
        <f>IF('Data R7'!C272="","",'Data R7'!AD272)</f>
        <v/>
      </c>
      <c r="H6258">
        <f>IF('Data R7'!C272="","",'Data R7'!AC272)</f>
        <v/>
      </c>
      <c r="I6258">
        <f>IF('Data R7'!C272="","",COUNTIF('Data R7'!J272,"&gt;0")+COUNTIF('Data R7'!L272,"&gt;0")+COUNTIF('Data R7'!N272,"&gt;0")+COUNTIF('Data R7'!P272,"&gt;0")+COUNTIF('Data R7'!R272,"&gt;0")+COUNTIF('Data R7'!T272,"&gt;0")+COUNTIF('Data R7'!V272,"&gt;0")+COUNTIF('Data R7'!X272,"&gt;0"))</f>
        <v/>
      </c>
      <c r="J6258">
        <f>IF('Data R7'!C272="","",IF((COUNTIF('Data R7'!K272,"&gt;0")+COUNTIF('Data R7'!M272,"&gt;0")+COUNTIF('Data R7'!O272,"&gt;0")+COUNTIF('Data R7'!Q272,"&gt;0")+COUNTIF('Data R7'!S272,"&gt;0")+COUNTIF('Data R7'!U272,"&gt;0")+COUNTIF('Data R7'!W272,"&gt;0")+COUNTIF('Data R7'!Y272,"&gt;0"))&gt;0,1,0))</f>
        <v/>
      </c>
      <c r="M6258" t="inlineStr">
        <is>
          <t>Data R</t>
        </is>
      </c>
    </row>
    <row r="6259">
      <c r="A6259" t="inlineStr">
        <is>
          <t>Regional 7</t>
        </is>
      </c>
      <c r="B6259">
        <f>IF('Data R7'!C273="","",'Data R7'!B273)</f>
        <v/>
      </c>
      <c r="C6259">
        <f>IF('Data R7'!C273="","",'Data R7'!C273)</f>
        <v/>
      </c>
      <c r="D6259">
        <f>IF('Data R7'!C273="","",'Data R7'!D273)</f>
        <v/>
      </c>
      <c r="E6259">
        <f>IF('Data R7'!C273="","",'Data R7'!E273)</f>
        <v/>
      </c>
      <c r="F6259">
        <f>IF('Data R7'!C273="","",'Data R7'!F273)</f>
        <v/>
      </c>
      <c r="G6259">
        <f>IF('Data R7'!C273="","",'Data R7'!AD273)</f>
        <v/>
      </c>
      <c r="H6259">
        <f>IF('Data R7'!C273="","",'Data R7'!AC273)</f>
        <v/>
      </c>
      <c r="I6259">
        <f>IF('Data R7'!C273="","",COUNTIF('Data R7'!J273,"&gt;0")+COUNTIF('Data R7'!L273,"&gt;0")+COUNTIF('Data R7'!N273,"&gt;0")+COUNTIF('Data R7'!P273,"&gt;0")+COUNTIF('Data R7'!R273,"&gt;0")+COUNTIF('Data R7'!T273,"&gt;0")+COUNTIF('Data R7'!V273,"&gt;0")+COUNTIF('Data R7'!X273,"&gt;0"))</f>
        <v/>
      </c>
      <c r="J6259">
        <f>IF('Data R7'!C273="","",IF((COUNTIF('Data R7'!K273,"&gt;0")+COUNTIF('Data R7'!M273,"&gt;0")+COUNTIF('Data R7'!O273,"&gt;0")+COUNTIF('Data R7'!Q273,"&gt;0")+COUNTIF('Data R7'!S273,"&gt;0")+COUNTIF('Data R7'!U273,"&gt;0")+COUNTIF('Data R7'!W273,"&gt;0")+COUNTIF('Data R7'!Y273,"&gt;0"))&gt;0,1,0))</f>
        <v/>
      </c>
      <c r="M6259" t="inlineStr">
        <is>
          <t>Data R</t>
        </is>
      </c>
    </row>
    <row r="6260">
      <c r="A6260" t="inlineStr">
        <is>
          <t>Regional 7</t>
        </is>
      </c>
      <c r="B6260">
        <f>IF('Data R7'!C274="","",'Data R7'!B274)</f>
        <v/>
      </c>
      <c r="C6260">
        <f>IF('Data R7'!C274="","",'Data R7'!C274)</f>
        <v/>
      </c>
      <c r="D6260">
        <f>IF('Data R7'!C274="","",'Data R7'!D274)</f>
        <v/>
      </c>
      <c r="E6260">
        <f>IF('Data R7'!C274="","",'Data R7'!E274)</f>
        <v/>
      </c>
      <c r="F6260">
        <f>IF('Data R7'!C274="","",'Data R7'!F274)</f>
        <v/>
      </c>
      <c r="G6260">
        <f>IF('Data R7'!C274="","",'Data R7'!AD274)</f>
        <v/>
      </c>
      <c r="H6260">
        <f>IF('Data R7'!C274="","",'Data R7'!AC274)</f>
        <v/>
      </c>
      <c r="I6260">
        <f>IF('Data R7'!C274="","",COUNTIF('Data R7'!J274,"&gt;0")+COUNTIF('Data R7'!L274,"&gt;0")+COUNTIF('Data R7'!N274,"&gt;0")+COUNTIF('Data R7'!P274,"&gt;0")+COUNTIF('Data R7'!R274,"&gt;0")+COUNTIF('Data R7'!T274,"&gt;0")+COUNTIF('Data R7'!V274,"&gt;0")+COUNTIF('Data R7'!X274,"&gt;0"))</f>
        <v/>
      </c>
      <c r="J6260">
        <f>IF('Data R7'!C274="","",IF((COUNTIF('Data R7'!K274,"&gt;0")+COUNTIF('Data R7'!M274,"&gt;0")+COUNTIF('Data R7'!O274,"&gt;0")+COUNTIF('Data R7'!Q274,"&gt;0")+COUNTIF('Data R7'!S274,"&gt;0")+COUNTIF('Data R7'!U274,"&gt;0")+COUNTIF('Data R7'!W274,"&gt;0")+COUNTIF('Data R7'!Y274,"&gt;0"))&gt;0,1,0))</f>
        <v/>
      </c>
      <c r="M6260" t="inlineStr">
        <is>
          <t>Data R</t>
        </is>
      </c>
    </row>
    <row r="6261">
      <c r="A6261" t="inlineStr">
        <is>
          <t>Regional 7</t>
        </is>
      </c>
      <c r="B6261">
        <f>IF('Data R7'!C275="","",'Data R7'!B275)</f>
        <v/>
      </c>
      <c r="C6261">
        <f>IF('Data R7'!C275="","",'Data R7'!C275)</f>
        <v/>
      </c>
      <c r="D6261">
        <f>IF('Data R7'!C275="","",'Data R7'!D275)</f>
        <v/>
      </c>
      <c r="E6261">
        <f>IF('Data R7'!C275="","",'Data R7'!E275)</f>
        <v/>
      </c>
      <c r="F6261">
        <f>IF('Data R7'!C275="","",'Data R7'!F275)</f>
        <v/>
      </c>
      <c r="G6261">
        <f>IF('Data R7'!C275="","",'Data R7'!AD275)</f>
        <v/>
      </c>
      <c r="H6261">
        <f>IF('Data R7'!C275="","",'Data R7'!AC275)</f>
        <v/>
      </c>
      <c r="I6261">
        <f>IF('Data R7'!C275="","",COUNTIF('Data R7'!J275,"&gt;0")+COUNTIF('Data R7'!L275,"&gt;0")+COUNTIF('Data R7'!N275,"&gt;0")+COUNTIF('Data R7'!P275,"&gt;0")+COUNTIF('Data R7'!R275,"&gt;0")+COUNTIF('Data R7'!T275,"&gt;0")+COUNTIF('Data R7'!V275,"&gt;0")+COUNTIF('Data R7'!X275,"&gt;0"))</f>
        <v/>
      </c>
      <c r="J6261">
        <f>IF('Data R7'!C275="","",IF((COUNTIF('Data R7'!K275,"&gt;0")+COUNTIF('Data R7'!M275,"&gt;0")+COUNTIF('Data R7'!O275,"&gt;0")+COUNTIF('Data R7'!Q275,"&gt;0")+COUNTIF('Data R7'!S275,"&gt;0")+COUNTIF('Data R7'!U275,"&gt;0")+COUNTIF('Data R7'!W275,"&gt;0")+COUNTIF('Data R7'!Y275,"&gt;0"))&gt;0,1,0))</f>
        <v/>
      </c>
      <c r="M6261" t="inlineStr">
        <is>
          <t>Data R</t>
        </is>
      </c>
    </row>
    <row r="6262">
      <c r="A6262" t="inlineStr">
        <is>
          <t>Regional 7</t>
        </is>
      </c>
      <c r="B6262">
        <f>IF('Data R7'!C276="","",'Data R7'!B276)</f>
        <v/>
      </c>
      <c r="C6262">
        <f>IF('Data R7'!C276="","",'Data R7'!C276)</f>
        <v/>
      </c>
      <c r="D6262">
        <f>IF('Data R7'!C276="","",'Data R7'!D276)</f>
        <v/>
      </c>
      <c r="E6262">
        <f>IF('Data R7'!C276="","",'Data R7'!E276)</f>
        <v/>
      </c>
      <c r="F6262">
        <f>IF('Data R7'!C276="","",'Data R7'!F276)</f>
        <v/>
      </c>
      <c r="G6262">
        <f>IF('Data R7'!C276="","",'Data R7'!AD276)</f>
        <v/>
      </c>
      <c r="H6262">
        <f>IF('Data R7'!C276="","",'Data R7'!AC276)</f>
        <v/>
      </c>
      <c r="I6262">
        <f>IF('Data R7'!C276="","",COUNTIF('Data R7'!J276,"&gt;0")+COUNTIF('Data R7'!L276,"&gt;0")+COUNTIF('Data R7'!N276,"&gt;0")+COUNTIF('Data R7'!P276,"&gt;0")+COUNTIF('Data R7'!R276,"&gt;0")+COUNTIF('Data R7'!T276,"&gt;0")+COUNTIF('Data R7'!V276,"&gt;0")+COUNTIF('Data R7'!X276,"&gt;0"))</f>
        <v/>
      </c>
      <c r="J6262">
        <f>IF('Data R7'!C276="","",IF((COUNTIF('Data R7'!K276,"&gt;0")+COUNTIF('Data R7'!M276,"&gt;0")+COUNTIF('Data R7'!O276,"&gt;0")+COUNTIF('Data R7'!Q276,"&gt;0")+COUNTIF('Data R7'!S276,"&gt;0")+COUNTIF('Data R7'!U276,"&gt;0")+COUNTIF('Data R7'!W276,"&gt;0")+COUNTIF('Data R7'!Y276,"&gt;0"))&gt;0,1,0))</f>
        <v/>
      </c>
      <c r="M6262" t="inlineStr">
        <is>
          <t>Data R</t>
        </is>
      </c>
    </row>
    <row r="6263">
      <c r="A6263" t="inlineStr">
        <is>
          <t>Regional 7</t>
        </is>
      </c>
      <c r="B6263">
        <f>IF('Data R7'!C277="","",'Data R7'!B277)</f>
        <v/>
      </c>
      <c r="C6263">
        <f>IF('Data R7'!C277="","",'Data R7'!C277)</f>
        <v/>
      </c>
      <c r="D6263">
        <f>IF('Data R7'!C277="","",'Data R7'!D277)</f>
        <v/>
      </c>
      <c r="E6263">
        <f>IF('Data R7'!C277="","",'Data R7'!E277)</f>
        <v/>
      </c>
      <c r="F6263">
        <f>IF('Data R7'!C277="","",'Data R7'!F277)</f>
        <v/>
      </c>
      <c r="G6263">
        <f>IF('Data R7'!C277="","",'Data R7'!AD277)</f>
        <v/>
      </c>
      <c r="H6263">
        <f>IF('Data R7'!C277="","",'Data R7'!AC277)</f>
        <v/>
      </c>
      <c r="I6263">
        <f>IF('Data R7'!C277="","",COUNTIF('Data R7'!J277,"&gt;0")+COUNTIF('Data R7'!L277,"&gt;0")+COUNTIF('Data R7'!N277,"&gt;0")+COUNTIF('Data R7'!P277,"&gt;0")+COUNTIF('Data R7'!R277,"&gt;0")+COUNTIF('Data R7'!T277,"&gt;0")+COUNTIF('Data R7'!V277,"&gt;0")+COUNTIF('Data R7'!X277,"&gt;0"))</f>
        <v/>
      </c>
      <c r="J6263">
        <f>IF('Data R7'!C277="","",IF((COUNTIF('Data R7'!K277,"&gt;0")+COUNTIF('Data R7'!M277,"&gt;0")+COUNTIF('Data R7'!O277,"&gt;0")+COUNTIF('Data R7'!Q277,"&gt;0")+COUNTIF('Data R7'!S277,"&gt;0")+COUNTIF('Data R7'!U277,"&gt;0")+COUNTIF('Data R7'!W277,"&gt;0")+COUNTIF('Data R7'!Y277,"&gt;0"))&gt;0,1,0))</f>
        <v/>
      </c>
      <c r="M6263" t="inlineStr">
        <is>
          <t>Data R</t>
        </is>
      </c>
    </row>
    <row r="6264">
      <c r="A6264" t="inlineStr">
        <is>
          <t>Regional 7</t>
        </is>
      </c>
      <c r="B6264">
        <f>IF('Data R7'!C278="","",'Data R7'!B278)</f>
        <v/>
      </c>
      <c r="C6264">
        <f>IF('Data R7'!C278="","",'Data R7'!C278)</f>
        <v/>
      </c>
      <c r="D6264">
        <f>IF('Data R7'!C278="","",'Data R7'!D278)</f>
        <v/>
      </c>
      <c r="E6264">
        <f>IF('Data R7'!C278="","",'Data R7'!E278)</f>
        <v/>
      </c>
      <c r="F6264">
        <f>IF('Data R7'!C278="","",'Data R7'!F278)</f>
        <v/>
      </c>
      <c r="G6264">
        <f>IF('Data R7'!C278="","",'Data R7'!AD278)</f>
        <v/>
      </c>
      <c r="H6264">
        <f>IF('Data R7'!C278="","",'Data R7'!AC278)</f>
        <v/>
      </c>
      <c r="I6264">
        <f>IF('Data R7'!C278="","",COUNTIF('Data R7'!J278,"&gt;0")+COUNTIF('Data R7'!L278,"&gt;0")+COUNTIF('Data R7'!N278,"&gt;0")+COUNTIF('Data R7'!P278,"&gt;0")+COUNTIF('Data R7'!R278,"&gt;0")+COUNTIF('Data R7'!T278,"&gt;0")+COUNTIF('Data R7'!V278,"&gt;0")+COUNTIF('Data R7'!X278,"&gt;0"))</f>
        <v/>
      </c>
      <c r="J6264">
        <f>IF('Data R7'!C278="","",IF((COUNTIF('Data R7'!K278,"&gt;0")+COUNTIF('Data R7'!M278,"&gt;0")+COUNTIF('Data R7'!O278,"&gt;0")+COUNTIF('Data R7'!Q278,"&gt;0")+COUNTIF('Data R7'!S278,"&gt;0")+COUNTIF('Data R7'!U278,"&gt;0")+COUNTIF('Data R7'!W278,"&gt;0")+COUNTIF('Data R7'!Y278,"&gt;0"))&gt;0,1,0))</f>
        <v/>
      </c>
      <c r="M6264" t="inlineStr">
        <is>
          <t>Data R</t>
        </is>
      </c>
    </row>
    <row r="6265">
      <c r="A6265" t="inlineStr">
        <is>
          <t>Regional 7</t>
        </is>
      </c>
      <c r="B6265">
        <f>IF('Data R7'!C279="","",'Data R7'!B279)</f>
        <v/>
      </c>
      <c r="C6265">
        <f>IF('Data R7'!C279="","",'Data R7'!C279)</f>
        <v/>
      </c>
      <c r="D6265">
        <f>IF('Data R7'!C279="","",'Data R7'!D279)</f>
        <v/>
      </c>
      <c r="E6265">
        <f>IF('Data R7'!C279="","",'Data R7'!E279)</f>
        <v/>
      </c>
      <c r="F6265">
        <f>IF('Data R7'!C279="","",'Data R7'!F279)</f>
        <v/>
      </c>
      <c r="G6265">
        <f>IF('Data R7'!C279="","",'Data R7'!AD279)</f>
        <v/>
      </c>
      <c r="H6265">
        <f>IF('Data R7'!C279="","",'Data R7'!AC279)</f>
        <v/>
      </c>
      <c r="I6265">
        <f>IF('Data R7'!C279="","",COUNTIF('Data R7'!J279,"&gt;0")+COUNTIF('Data R7'!L279,"&gt;0")+COUNTIF('Data R7'!N279,"&gt;0")+COUNTIF('Data R7'!P279,"&gt;0")+COUNTIF('Data R7'!R279,"&gt;0")+COUNTIF('Data R7'!T279,"&gt;0")+COUNTIF('Data R7'!V279,"&gt;0")+COUNTIF('Data R7'!X279,"&gt;0"))</f>
        <v/>
      </c>
      <c r="J6265">
        <f>IF('Data R7'!C279="","",IF((COUNTIF('Data R7'!K279,"&gt;0")+COUNTIF('Data R7'!M279,"&gt;0")+COUNTIF('Data R7'!O279,"&gt;0")+COUNTIF('Data R7'!Q279,"&gt;0")+COUNTIF('Data R7'!S279,"&gt;0")+COUNTIF('Data R7'!U279,"&gt;0")+COUNTIF('Data R7'!W279,"&gt;0")+COUNTIF('Data R7'!Y279,"&gt;0"))&gt;0,1,0))</f>
        <v/>
      </c>
      <c r="M6265" t="inlineStr">
        <is>
          <t>Data R</t>
        </is>
      </c>
    </row>
    <row r="6266">
      <c r="A6266" t="inlineStr">
        <is>
          <t>Regional 7</t>
        </is>
      </c>
      <c r="B6266">
        <f>IF('Data R7'!C280="","",'Data R7'!B280)</f>
        <v/>
      </c>
      <c r="C6266">
        <f>IF('Data R7'!C280="","",'Data R7'!C280)</f>
        <v/>
      </c>
      <c r="D6266">
        <f>IF('Data R7'!C280="","",'Data R7'!D280)</f>
        <v/>
      </c>
      <c r="E6266">
        <f>IF('Data R7'!C280="","",'Data R7'!E280)</f>
        <v/>
      </c>
      <c r="F6266">
        <f>IF('Data R7'!C280="","",'Data R7'!F280)</f>
        <v/>
      </c>
      <c r="G6266">
        <f>IF('Data R7'!C280="","",'Data R7'!AD280)</f>
        <v/>
      </c>
      <c r="H6266">
        <f>IF('Data R7'!C280="","",'Data R7'!AC280)</f>
        <v/>
      </c>
      <c r="I6266">
        <f>IF('Data R7'!C280="","",COUNTIF('Data R7'!J280,"&gt;0")+COUNTIF('Data R7'!L280,"&gt;0")+COUNTIF('Data R7'!N280,"&gt;0")+COUNTIF('Data R7'!P280,"&gt;0")+COUNTIF('Data R7'!R280,"&gt;0")+COUNTIF('Data R7'!T280,"&gt;0")+COUNTIF('Data R7'!V280,"&gt;0")+COUNTIF('Data R7'!X280,"&gt;0"))</f>
        <v/>
      </c>
      <c r="J6266">
        <f>IF('Data R7'!C280="","",IF((COUNTIF('Data R7'!K280,"&gt;0")+COUNTIF('Data R7'!M280,"&gt;0")+COUNTIF('Data R7'!O280,"&gt;0")+COUNTIF('Data R7'!Q280,"&gt;0")+COUNTIF('Data R7'!S280,"&gt;0")+COUNTIF('Data R7'!U280,"&gt;0")+COUNTIF('Data R7'!W280,"&gt;0")+COUNTIF('Data R7'!Y280,"&gt;0"))&gt;0,1,0))</f>
        <v/>
      </c>
      <c r="M6266" t="inlineStr">
        <is>
          <t>Data R</t>
        </is>
      </c>
    </row>
    <row r="6267">
      <c r="A6267" t="inlineStr">
        <is>
          <t>Regional 7</t>
        </is>
      </c>
      <c r="B6267">
        <f>IF('Data R7'!C281="","",'Data R7'!B281)</f>
        <v/>
      </c>
      <c r="C6267">
        <f>IF('Data R7'!C281="","",'Data R7'!C281)</f>
        <v/>
      </c>
      <c r="D6267">
        <f>IF('Data R7'!C281="","",'Data R7'!D281)</f>
        <v/>
      </c>
      <c r="E6267">
        <f>IF('Data R7'!C281="","",'Data R7'!E281)</f>
        <v/>
      </c>
      <c r="F6267">
        <f>IF('Data R7'!C281="","",'Data R7'!F281)</f>
        <v/>
      </c>
      <c r="G6267">
        <f>IF('Data R7'!C281="","",'Data R7'!AD281)</f>
        <v/>
      </c>
      <c r="H6267">
        <f>IF('Data R7'!C281="","",'Data R7'!AC281)</f>
        <v/>
      </c>
      <c r="I6267">
        <f>IF('Data R7'!C281="","",COUNTIF('Data R7'!J281,"&gt;0")+COUNTIF('Data R7'!L281,"&gt;0")+COUNTIF('Data R7'!N281,"&gt;0")+COUNTIF('Data R7'!P281,"&gt;0")+COUNTIF('Data R7'!R281,"&gt;0")+COUNTIF('Data R7'!T281,"&gt;0")+COUNTIF('Data R7'!V281,"&gt;0")+COUNTIF('Data R7'!X281,"&gt;0"))</f>
        <v/>
      </c>
      <c r="J6267">
        <f>IF('Data R7'!C281="","",IF((COUNTIF('Data R7'!K281,"&gt;0")+COUNTIF('Data R7'!M281,"&gt;0")+COUNTIF('Data R7'!O281,"&gt;0")+COUNTIF('Data R7'!Q281,"&gt;0")+COUNTIF('Data R7'!S281,"&gt;0")+COUNTIF('Data R7'!U281,"&gt;0")+COUNTIF('Data R7'!W281,"&gt;0")+COUNTIF('Data R7'!Y281,"&gt;0"))&gt;0,1,0))</f>
        <v/>
      </c>
      <c r="M6267" t="inlineStr">
        <is>
          <t>Data R</t>
        </is>
      </c>
    </row>
    <row r="6268">
      <c r="A6268" t="inlineStr">
        <is>
          <t>Regional 7</t>
        </is>
      </c>
      <c r="B6268">
        <f>IF('Data R7'!C282="","",'Data R7'!B282)</f>
        <v/>
      </c>
      <c r="C6268">
        <f>IF('Data R7'!C282="","",'Data R7'!C282)</f>
        <v/>
      </c>
      <c r="D6268">
        <f>IF('Data R7'!C282="","",'Data R7'!D282)</f>
        <v/>
      </c>
      <c r="E6268">
        <f>IF('Data R7'!C282="","",'Data R7'!E282)</f>
        <v/>
      </c>
      <c r="F6268">
        <f>IF('Data R7'!C282="","",'Data R7'!F282)</f>
        <v/>
      </c>
      <c r="G6268">
        <f>IF('Data R7'!C282="","",'Data R7'!AD282)</f>
        <v/>
      </c>
      <c r="H6268">
        <f>IF('Data R7'!C282="","",'Data R7'!AC282)</f>
        <v/>
      </c>
      <c r="I6268">
        <f>IF('Data R7'!C282="","",COUNTIF('Data R7'!J282,"&gt;0")+COUNTIF('Data R7'!L282,"&gt;0")+COUNTIF('Data R7'!N282,"&gt;0")+COUNTIF('Data R7'!P282,"&gt;0")+COUNTIF('Data R7'!R282,"&gt;0")+COUNTIF('Data R7'!T282,"&gt;0")+COUNTIF('Data R7'!V282,"&gt;0")+COUNTIF('Data R7'!X282,"&gt;0"))</f>
        <v/>
      </c>
      <c r="J6268">
        <f>IF('Data R7'!C282="","",IF((COUNTIF('Data R7'!K282,"&gt;0")+COUNTIF('Data R7'!M282,"&gt;0")+COUNTIF('Data R7'!O282,"&gt;0")+COUNTIF('Data R7'!Q282,"&gt;0")+COUNTIF('Data R7'!S282,"&gt;0")+COUNTIF('Data R7'!U282,"&gt;0")+COUNTIF('Data R7'!W282,"&gt;0")+COUNTIF('Data R7'!Y282,"&gt;0"))&gt;0,1,0))</f>
        <v/>
      </c>
      <c r="M6268" t="inlineStr">
        <is>
          <t>Data R</t>
        </is>
      </c>
    </row>
    <row r="6269">
      <c r="A6269" t="inlineStr">
        <is>
          <t>Regional 7</t>
        </is>
      </c>
      <c r="B6269">
        <f>IF('Data R7'!C283="","",'Data R7'!B283)</f>
        <v/>
      </c>
      <c r="C6269">
        <f>IF('Data R7'!C283="","",'Data R7'!C283)</f>
        <v/>
      </c>
      <c r="D6269">
        <f>IF('Data R7'!C283="","",'Data R7'!D283)</f>
        <v/>
      </c>
      <c r="E6269">
        <f>IF('Data R7'!C283="","",'Data R7'!E283)</f>
        <v/>
      </c>
      <c r="F6269">
        <f>IF('Data R7'!C283="","",'Data R7'!F283)</f>
        <v/>
      </c>
      <c r="G6269">
        <f>IF('Data R7'!C283="","",'Data R7'!AD283)</f>
        <v/>
      </c>
      <c r="H6269">
        <f>IF('Data R7'!C283="","",'Data R7'!AC283)</f>
        <v/>
      </c>
      <c r="I6269">
        <f>IF('Data R7'!C283="","",COUNTIF('Data R7'!J283,"&gt;0")+COUNTIF('Data R7'!L283,"&gt;0")+COUNTIF('Data R7'!N283,"&gt;0")+COUNTIF('Data R7'!P283,"&gt;0")+COUNTIF('Data R7'!R283,"&gt;0")+COUNTIF('Data R7'!T283,"&gt;0")+COUNTIF('Data R7'!V283,"&gt;0")+COUNTIF('Data R7'!X283,"&gt;0"))</f>
        <v/>
      </c>
      <c r="J6269">
        <f>IF('Data R7'!C283="","",IF((COUNTIF('Data R7'!K283,"&gt;0")+COUNTIF('Data R7'!M283,"&gt;0")+COUNTIF('Data R7'!O283,"&gt;0")+COUNTIF('Data R7'!Q283,"&gt;0")+COUNTIF('Data R7'!S283,"&gt;0")+COUNTIF('Data R7'!U283,"&gt;0")+COUNTIF('Data R7'!W283,"&gt;0")+COUNTIF('Data R7'!Y283,"&gt;0"))&gt;0,1,0))</f>
        <v/>
      </c>
      <c r="M6269" t="inlineStr">
        <is>
          <t>Data R</t>
        </is>
      </c>
    </row>
    <row r="6270">
      <c r="A6270" t="inlineStr">
        <is>
          <t>Regional 7</t>
        </is>
      </c>
      <c r="B6270">
        <f>IF('Data R7'!C284="","",'Data R7'!B284)</f>
        <v/>
      </c>
      <c r="C6270">
        <f>IF('Data R7'!C284="","",'Data R7'!C284)</f>
        <v/>
      </c>
      <c r="D6270">
        <f>IF('Data R7'!C284="","",'Data R7'!D284)</f>
        <v/>
      </c>
      <c r="E6270">
        <f>IF('Data R7'!C284="","",'Data R7'!E284)</f>
        <v/>
      </c>
      <c r="F6270">
        <f>IF('Data R7'!C284="","",'Data R7'!F284)</f>
        <v/>
      </c>
      <c r="G6270">
        <f>IF('Data R7'!C284="","",'Data R7'!AD284)</f>
        <v/>
      </c>
      <c r="H6270">
        <f>IF('Data R7'!C284="","",'Data R7'!AC284)</f>
        <v/>
      </c>
      <c r="I6270">
        <f>IF('Data R7'!C284="","",COUNTIF('Data R7'!J284,"&gt;0")+COUNTIF('Data R7'!L284,"&gt;0")+COUNTIF('Data R7'!N284,"&gt;0")+COUNTIF('Data R7'!P284,"&gt;0")+COUNTIF('Data R7'!R284,"&gt;0")+COUNTIF('Data R7'!T284,"&gt;0")+COUNTIF('Data R7'!V284,"&gt;0")+COUNTIF('Data R7'!X284,"&gt;0"))</f>
        <v/>
      </c>
      <c r="J6270">
        <f>IF('Data R7'!C284="","",IF((COUNTIF('Data R7'!K284,"&gt;0")+COUNTIF('Data R7'!M284,"&gt;0")+COUNTIF('Data R7'!O284,"&gt;0")+COUNTIF('Data R7'!Q284,"&gt;0")+COUNTIF('Data R7'!S284,"&gt;0")+COUNTIF('Data R7'!U284,"&gt;0")+COUNTIF('Data R7'!W284,"&gt;0")+COUNTIF('Data R7'!Y284,"&gt;0"))&gt;0,1,0))</f>
        <v/>
      </c>
      <c r="M6270" t="inlineStr">
        <is>
          <t>Data R</t>
        </is>
      </c>
    </row>
    <row r="6271">
      <c r="A6271" t="inlineStr">
        <is>
          <t>Regional 7</t>
        </is>
      </c>
      <c r="B6271">
        <f>IF('Data R7'!C285="","",'Data R7'!B285)</f>
        <v/>
      </c>
      <c r="C6271">
        <f>IF('Data R7'!C285="","",'Data R7'!C285)</f>
        <v/>
      </c>
      <c r="D6271">
        <f>IF('Data R7'!C285="","",'Data R7'!D285)</f>
        <v/>
      </c>
      <c r="E6271">
        <f>IF('Data R7'!C285="","",'Data R7'!E285)</f>
        <v/>
      </c>
      <c r="F6271">
        <f>IF('Data R7'!C285="","",'Data R7'!F285)</f>
        <v/>
      </c>
      <c r="G6271">
        <f>IF('Data R7'!C285="","",'Data R7'!AD285)</f>
        <v/>
      </c>
      <c r="H6271">
        <f>IF('Data R7'!C285="","",'Data R7'!AC285)</f>
        <v/>
      </c>
      <c r="I6271">
        <f>IF('Data R7'!C285="","",COUNTIF('Data R7'!J285,"&gt;0")+COUNTIF('Data R7'!L285,"&gt;0")+COUNTIF('Data R7'!N285,"&gt;0")+COUNTIF('Data R7'!P285,"&gt;0")+COUNTIF('Data R7'!R285,"&gt;0")+COUNTIF('Data R7'!T285,"&gt;0")+COUNTIF('Data R7'!V285,"&gt;0")+COUNTIF('Data R7'!X285,"&gt;0"))</f>
        <v/>
      </c>
      <c r="J6271">
        <f>IF('Data R7'!C285="","",IF((COUNTIF('Data R7'!K285,"&gt;0")+COUNTIF('Data R7'!M285,"&gt;0")+COUNTIF('Data R7'!O285,"&gt;0")+COUNTIF('Data R7'!Q285,"&gt;0")+COUNTIF('Data R7'!S285,"&gt;0")+COUNTIF('Data R7'!U285,"&gt;0")+COUNTIF('Data R7'!W285,"&gt;0")+COUNTIF('Data R7'!Y285,"&gt;0"))&gt;0,1,0))</f>
        <v/>
      </c>
      <c r="M6271" t="inlineStr">
        <is>
          <t>Data R</t>
        </is>
      </c>
    </row>
    <row r="6272">
      <c r="A6272" t="inlineStr">
        <is>
          <t>Regional 7</t>
        </is>
      </c>
      <c r="B6272">
        <f>IF('Data R7'!C286="","",'Data R7'!B286)</f>
        <v/>
      </c>
      <c r="C6272">
        <f>IF('Data R7'!C286="","",'Data R7'!C286)</f>
        <v/>
      </c>
      <c r="D6272">
        <f>IF('Data R7'!C286="","",'Data R7'!D286)</f>
        <v/>
      </c>
      <c r="E6272">
        <f>IF('Data R7'!C286="","",'Data R7'!E286)</f>
        <v/>
      </c>
      <c r="F6272">
        <f>IF('Data R7'!C286="","",'Data R7'!F286)</f>
        <v/>
      </c>
      <c r="G6272">
        <f>IF('Data R7'!C286="","",'Data R7'!AD286)</f>
        <v/>
      </c>
      <c r="H6272">
        <f>IF('Data R7'!C286="","",'Data R7'!AC286)</f>
        <v/>
      </c>
      <c r="I6272">
        <f>IF('Data R7'!C286="","",COUNTIF('Data R7'!J286,"&gt;0")+COUNTIF('Data R7'!L286,"&gt;0")+COUNTIF('Data R7'!N286,"&gt;0")+COUNTIF('Data R7'!P286,"&gt;0")+COUNTIF('Data R7'!R286,"&gt;0")+COUNTIF('Data R7'!T286,"&gt;0")+COUNTIF('Data R7'!V286,"&gt;0")+COUNTIF('Data R7'!X286,"&gt;0"))</f>
        <v/>
      </c>
      <c r="J6272">
        <f>IF('Data R7'!C286="","",IF((COUNTIF('Data R7'!K286,"&gt;0")+COUNTIF('Data R7'!M286,"&gt;0")+COUNTIF('Data R7'!O286,"&gt;0")+COUNTIF('Data R7'!Q286,"&gt;0")+COUNTIF('Data R7'!S286,"&gt;0")+COUNTIF('Data R7'!U286,"&gt;0")+COUNTIF('Data R7'!W286,"&gt;0")+COUNTIF('Data R7'!Y286,"&gt;0"))&gt;0,1,0))</f>
        <v/>
      </c>
      <c r="M6272" t="inlineStr">
        <is>
          <t>Data R</t>
        </is>
      </c>
    </row>
    <row r="6273">
      <c r="A6273" t="inlineStr">
        <is>
          <t>Regional 7</t>
        </is>
      </c>
      <c r="B6273">
        <f>IF('Data R7'!C287="","",'Data R7'!B287)</f>
        <v/>
      </c>
      <c r="C6273">
        <f>IF('Data R7'!C287="","",'Data R7'!C287)</f>
        <v/>
      </c>
      <c r="D6273">
        <f>IF('Data R7'!C287="","",'Data R7'!D287)</f>
        <v/>
      </c>
      <c r="E6273">
        <f>IF('Data R7'!C287="","",'Data R7'!E287)</f>
        <v/>
      </c>
      <c r="F6273">
        <f>IF('Data R7'!C287="","",'Data R7'!F287)</f>
        <v/>
      </c>
      <c r="G6273">
        <f>IF('Data R7'!C287="","",'Data R7'!AD287)</f>
        <v/>
      </c>
      <c r="H6273">
        <f>IF('Data R7'!C287="","",'Data R7'!AC287)</f>
        <v/>
      </c>
      <c r="I6273">
        <f>IF('Data R7'!C287="","",COUNTIF('Data R7'!J287,"&gt;0")+COUNTIF('Data R7'!L287,"&gt;0")+COUNTIF('Data R7'!N287,"&gt;0")+COUNTIF('Data R7'!P287,"&gt;0")+COUNTIF('Data R7'!R287,"&gt;0")+COUNTIF('Data R7'!T287,"&gt;0")+COUNTIF('Data R7'!V287,"&gt;0")+COUNTIF('Data R7'!X287,"&gt;0"))</f>
        <v/>
      </c>
      <c r="J6273">
        <f>IF('Data R7'!C287="","",IF((COUNTIF('Data R7'!K287,"&gt;0")+COUNTIF('Data R7'!M287,"&gt;0")+COUNTIF('Data R7'!O287,"&gt;0")+COUNTIF('Data R7'!Q287,"&gt;0")+COUNTIF('Data R7'!S287,"&gt;0")+COUNTIF('Data R7'!U287,"&gt;0")+COUNTIF('Data R7'!W287,"&gt;0")+COUNTIF('Data R7'!Y287,"&gt;0"))&gt;0,1,0))</f>
        <v/>
      </c>
      <c r="M6273" t="inlineStr">
        <is>
          <t>Data R</t>
        </is>
      </c>
    </row>
    <row r="6274">
      <c r="A6274" t="inlineStr">
        <is>
          <t>Regional 7</t>
        </is>
      </c>
      <c r="B6274">
        <f>IF('Data R7'!C288="","",'Data R7'!B288)</f>
        <v/>
      </c>
      <c r="C6274">
        <f>IF('Data R7'!C288="","",'Data R7'!C288)</f>
        <v/>
      </c>
      <c r="D6274">
        <f>IF('Data R7'!C288="","",'Data R7'!D288)</f>
        <v/>
      </c>
      <c r="E6274">
        <f>IF('Data R7'!C288="","",'Data R7'!E288)</f>
        <v/>
      </c>
      <c r="F6274">
        <f>IF('Data R7'!C288="","",'Data R7'!F288)</f>
        <v/>
      </c>
      <c r="G6274">
        <f>IF('Data R7'!C288="","",'Data R7'!AD288)</f>
        <v/>
      </c>
      <c r="H6274">
        <f>IF('Data R7'!C288="","",'Data R7'!AC288)</f>
        <v/>
      </c>
      <c r="I6274">
        <f>IF('Data R7'!C288="","",COUNTIF('Data R7'!J288,"&gt;0")+COUNTIF('Data R7'!L288,"&gt;0")+COUNTIF('Data R7'!N288,"&gt;0")+COUNTIF('Data R7'!P288,"&gt;0")+COUNTIF('Data R7'!R288,"&gt;0")+COUNTIF('Data R7'!T288,"&gt;0")+COUNTIF('Data R7'!V288,"&gt;0")+COUNTIF('Data R7'!X288,"&gt;0"))</f>
        <v/>
      </c>
      <c r="J6274">
        <f>IF('Data R7'!C288="","",IF((COUNTIF('Data R7'!K288,"&gt;0")+COUNTIF('Data R7'!M288,"&gt;0")+COUNTIF('Data R7'!O288,"&gt;0")+COUNTIF('Data R7'!Q288,"&gt;0")+COUNTIF('Data R7'!S288,"&gt;0")+COUNTIF('Data R7'!U288,"&gt;0")+COUNTIF('Data R7'!W288,"&gt;0")+COUNTIF('Data R7'!Y288,"&gt;0"))&gt;0,1,0))</f>
        <v/>
      </c>
      <c r="M6274" t="inlineStr">
        <is>
          <t>Data R</t>
        </is>
      </c>
    </row>
    <row r="6275">
      <c r="A6275" t="inlineStr">
        <is>
          <t>Regional 7</t>
        </is>
      </c>
      <c r="B6275">
        <f>IF('Data R7'!C289="","",'Data R7'!B289)</f>
        <v/>
      </c>
      <c r="C6275">
        <f>IF('Data R7'!C289="","",'Data R7'!C289)</f>
        <v/>
      </c>
      <c r="D6275">
        <f>IF('Data R7'!C289="","",'Data R7'!D289)</f>
        <v/>
      </c>
      <c r="E6275">
        <f>IF('Data R7'!C289="","",'Data R7'!E289)</f>
        <v/>
      </c>
      <c r="F6275">
        <f>IF('Data R7'!C289="","",'Data R7'!F289)</f>
        <v/>
      </c>
      <c r="G6275">
        <f>IF('Data R7'!C289="","",'Data R7'!AD289)</f>
        <v/>
      </c>
      <c r="H6275">
        <f>IF('Data R7'!C289="","",'Data R7'!AC289)</f>
        <v/>
      </c>
      <c r="I6275">
        <f>IF('Data R7'!C289="","",COUNTIF('Data R7'!J289,"&gt;0")+COUNTIF('Data R7'!L289,"&gt;0")+COUNTIF('Data R7'!N289,"&gt;0")+COUNTIF('Data R7'!P289,"&gt;0")+COUNTIF('Data R7'!R289,"&gt;0")+COUNTIF('Data R7'!T289,"&gt;0")+COUNTIF('Data R7'!V289,"&gt;0")+COUNTIF('Data R7'!X289,"&gt;0"))</f>
        <v/>
      </c>
      <c r="J6275">
        <f>IF('Data R7'!C289="","",IF((COUNTIF('Data R7'!K289,"&gt;0")+COUNTIF('Data R7'!M289,"&gt;0")+COUNTIF('Data R7'!O289,"&gt;0")+COUNTIF('Data R7'!Q289,"&gt;0")+COUNTIF('Data R7'!S289,"&gt;0")+COUNTIF('Data R7'!U289,"&gt;0")+COUNTIF('Data R7'!W289,"&gt;0")+COUNTIF('Data R7'!Y289,"&gt;0"))&gt;0,1,0))</f>
        <v/>
      </c>
      <c r="M6275" t="inlineStr">
        <is>
          <t>Data R</t>
        </is>
      </c>
    </row>
    <row r="6276">
      <c r="A6276" t="inlineStr">
        <is>
          <t>Regional 7</t>
        </is>
      </c>
      <c r="B6276">
        <f>IF('Data R7'!C290="","",'Data R7'!B290)</f>
        <v/>
      </c>
      <c r="C6276">
        <f>IF('Data R7'!C290="","",'Data R7'!C290)</f>
        <v/>
      </c>
      <c r="D6276">
        <f>IF('Data R7'!C290="","",'Data R7'!D290)</f>
        <v/>
      </c>
      <c r="E6276">
        <f>IF('Data R7'!C290="","",'Data R7'!E290)</f>
        <v/>
      </c>
      <c r="F6276">
        <f>IF('Data R7'!C290="","",'Data R7'!F290)</f>
        <v/>
      </c>
      <c r="G6276">
        <f>IF('Data R7'!C290="","",'Data R7'!AD290)</f>
        <v/>
      </c>
      <c r="H6276">
        <f>IF('Data R7'!C290="","",'Data R7'!AC290)</f>
        <v/>
      </c>
      <c r="I6276">
        <f>IF('Data R7'!C290="","",COUNTIF('Data R7'!J290,"&gt;0")+COUNTIF('Data R7'!L290,"&gt;0")+COUNTIF('Data R7'!N290,"&gt;0")+COUNTIF('Data R7'!P290,"&gt;0")+COUNTIF('Data R7'!R290,"&gt;0")+COUNTIF('Data R7'!T290,"&gt;0")+COUNTIF('Data R7'!V290,"&gt;0")+COUNTIF('Data R7'!X290,"&gt;0"))</f>
        <v/>
      </c>
      <c r="J6276">
        <f>IF('Data R7'!C290="","",IF((COUNTIF('Data R7'!K290,"&gt;0")+COUNTIF('Data R7'!M290,"&gt;0")+COUNTIF('Data R7'!O290,"&gt;0")+COUNTIF('Data R7'!Q290,"&gt;0")+COUNTIF('Data R7'!S290,"&gt;0")+COUNTIF('Data R7'!U290,"&gt;0")+COUNTIF('Data R7'!W290,"&gt;0")+COUNTIF('Data R7'!Y290,"&gt;0"))&gt;0,1,0))</f>
        <v/>
      </c>
      <c r="M6276" t="inlineStr">
        <is>
          <t>Data R</t>
        </is>
      </c>
    </row>
    <row r="6277">
      <c r="A6277" t="inlineStr">
        <is>
          <t>Regional 7</t>
        </is>
      </c>
      <c r="B6277">
        <f>IF('Data R7'!C291="","",'Data R7'!B291)</f>
        <v/>
      </c>
      <c r="C6277">
        <f>IF('Data R7'!C291="","",'Data R7'!C291)</f>
        <v/>
      </c>
      <c r="D6277">
        <f>IF('Data R7'!C291="","",'Data R7'!D291)</f>
        <v/>
      </c>
      <c r="E6277">
        <f>IF('Data R7'!C291="","",'Data R7'!E291)</f>
        <v/>
      </c>
      <c r="F6277">
        <f>IF('Data R7'!C291="","",'Data R7'!F291)</f>
        <v/>
      </c>
      <c r="G6277">
        <f>IF('Data R7'!C291="","",'Data R7'!AD291)</f>
        <v/>
      </c>
      <c r="H6277">
        <f>IF('Data R7'!C291="","",'Data R7'!AC291)</f>
        <v/>
      </c>
      <c r="I6277">
        <f>IF('Data R7'!C291="","",COUNTIF('Data R7'!J291,"&gt;0")+COUNTIF('Data R7'!L291,"&gt;0")+COUNTIF('Data R7'!N291,"&gt;0")+COUNTIF('Data R7'!P291,"&gt;0")+COUNTIF('Data R7'!R291,"&gt;0")+COUNTIF('Data R7'!T291,"&gt;0")+COUNTIF('Data R7'!V291,"&gt;0")+COUNTIF('Data R7'!X291,"&gt;0"))</f>
        <v/>
      </c>
      <c r="J6277">
        <f>IF('Data R7'!C291="","",IF((COUNTIF('Data R7'!K291,"&gt;0")+COUNTIF('Data R7'!M291,"&gt;0")+COUNTIF('Data R7'!O291,"&gt;0")+COUNTIF('Data R7'!Q291,"&gt;0")+COUNTIF('Data R7'!S291,"&gt;0")+COUNTIF('Data R7'!U291,"&gt;0")+COUNTIF('Data R7'!W291,"&gt;0")+COUNTIF('Data R7'!Y291,"&gt;0"))&gt;0,1,0))</f>
        <v/>
      </c>
      <c r="M6277" t="inlineStr">
        <is>
          <t>Data R</t>
        </is>
      </c>
    </row>
    <row r="6278">
      <c r="A6278" t="inlineStr">
        <is>
          <t>Regional 7</t>
        </is>
      </c>
      <c r="B6278">
        <f>IF('Data R7'!C292="","",'Data R7'!B292)</f>
        <v/>
      </c>
      <c r="C6278">
        <f>IF('Data R7'!C292="","",'Data R7'!C292)</f>
        <v/>
      </c>
      <c r="D6278">
        <f>IF('Data R7'!C292="","",'Data R7'!D292)</f>
        <v/>
      </c>
      <c r="E6278">
        <f>IF('Data R7'!C292="","",'Data R7'!E292)</f>
        <v/>
      </c>
      <c r="F6278">
        <f>IF('Data R7'!C292="","",'Data R7'!F292)</f>
        <v/>
      </c>
      <c r="G6278">
        <f>IF('Data R7'!C292="","",'Data R7'!AD292)</f>
        <v/>
      </c>
      <c r="H6278">
        <f>IF('Data R7'!C292="","",'Data R7'!AC292)</f>
        <v/>
      </c>
      <c r="I6278">
        <f>IF('Data R7'!C292="","",COUNTIF('Data R7'!J292,"&gt;0")+COUNTIF('Data R7'!L292,"&gt;0")+COUNTIF('Data R7'!N292,"&gt;0")+COUNTIF('Data R7'!P292,"&gt;0")+COUNTIF('Data R7'!R292,"&gt;0")+COUNTIF('Data R7'!T292,"&gt;0")+COUNTIF('Data R7'!V292,"&gt;0")+COUNTIF('Data R7'!X292,"&gt;0"))</f>
        <v/>
      </c>
      <c r="J6278">
        <f>IF('Data R7'!C292="","",IF((COUNTIF('Data R7'!K292,"&gt;0")+COUNTIF('Data R7'!M292,"&gt;0")+COUNTIF('Data R7'!O292,"&gt;0")+COUNTIF('Data R7'!Q292,"&gt;0")+COUNTIF('Data R7'!S292,"&gt;0")+COUNTIF('Data R7'!U292,"&gt;0")+COUNTIF('Data R7'!W292,"&gt;0")+COUNTIF('Data R7'!Y292,"&gt;0"))&gt;0,1,0))</f>
        <v/>
      </c>
      <c r="M6278" t="inlineStr">
        <is>
          <t>Data R</t>
        </is>
      </c>
    </row>
    <row r="6279">
      <c r="A6279" t="inlineStr">
        <is>
          <t>Regional 7</t>
        </is>
      </c>
      <c r="B6279">
        <f>IF('Data R7'!C293="","",'Data R7'!B293)</f>
        <v/>
      </c>
      <c r="C6279">
        <f>IF('Data R7'!C293="","",'Data R7'!C293)</f>
        <v/>
      </c>
      <c r="D6279">
        <f>IF('Data R7'!C293="","",'Data R7'!D293)</f>
        <v/>
      </c>
      <c r="E6279">
        <f>IF('Data R7'!C293="","",'Data R7'!E293)</f>
        <v/>
      </c>
      <c r="F6279">
        <f>IF('Data R7'!C293="","",'Data R7'!F293)</f>
        <v/>
      </c>
      <c r="G6279">
        <f>IF('Data R7'!C293="","",'Data R7'!AD293)</f>
        <v/>
      </c>
      <c r="H6279">
        <f>IF('Data R7'!C293="","",'Data R7'!AC293)</f>
        <v/>
      </c>
      <c r="I6279">
        <f>IF('Data R7'!C293="","",COUNTIF('Data R7'!J293,"&gt;0")+COUNTIF('Data R7'!L293,"&gt;0")+COUNTIF('Data R7'!N293,"&gt;0")+COUNTIF('Data R7'!P293,"&gt;0")+COUNTIF('Data R7'!R293,"&gt;0")+COUNTIF('Data R7'!T293,"&gt;0")+COUNTIF('Data R7'!V293,"&gt;0")+COUNTIF('Data R7'!X293,"&gt;0"))</f>
        <v/>
      </c>
      <c r="J6279">
        <f>IF('Data R7'!C293="","",IF((COUNTIF('Data R7'!K293,"&gt;0")+COUNTIF('Data R7'!M293,"&gt;0")+COUNTIF('Data R7'!O293,"&gt;0")+COUNTIF('Data R7'!Q293,"&gt;0")+COUNTIF('Data R7'!S293,"&gt;0")+COUNTIF('Data R7'!U293,"&gt;0")+COUNTIF('Data R7'!W293,"&gt;0")+COUNTIF('Data R7'!Y293,"&gt;0"))&gt;0,1,0))</f>
        <v/>
      </c>
      <c r="M6279" t="inlineStr">
        <is>
          <t>Data R</t>
        </is>
      </c>
    </row>
    <row r="6280">
      <c r="A6280" t="inlineStr">
        <is>
          <t>Regional 7</t>
        </is>
      </c>
      <c r="B6280">
        <f>IF('Data R7'!C294="","",'Data R7'!B294)</f>
        <v/>
      </c>
      <c r="C6280">
        <f>IF('Data R7'!C294="","",'Data R7'!C294)</f>
        <v/>
      </c>
      <c r="D6280">
        <f>IF('Data R7'!C294="","",'Data R7'!D294)</f>
        <v/>
      </c>
      <c r="E6280">
        <f>IF('Data R7'!C294="","",'Data R7'!E294)</f>
        <v/>
      </c>
      <c r="F6280">
        <f>IF('Data R7'!C294="","",'Data R7'!F294)</f>
        <v/>
      </c>
      <c r="G6280">
        <f>IF('Data R7'!C294="","",'Data R7'!AD294)</f>
        <v/>
      </c>
      <c r="H6280">
        <f>IF('Data R7'!C294="","",'Data R7'!AC294)</f>
        <v/>
      </c>
      <c r="I6280">
        <f>IF('Data R7'!C294="","",COUNTIF('Data R7'!J294,"&gt;0")+COUNTIF('Data R7'!L294,"&gt;0")+COUNTIF('Data R7'!N294,"&gt;0")+COUNTIF('Data R7'!P294,"&gt;0")+COUNTIF('Data R7'!R294,"&gt;0")+COUNTIF('Data R7'!T294,"&gt;0")+COUNTIF('Data R7'!V294,"&gt;0")+COUNTIF('Data R7'!X294,"&gt;0"))</f>
        <v/>
      </c>
      <c r="J6280">
        <f>IF('Data R7'!C294="","",IF((COUNTIF('Data R7'!K294,"&gt;0")+COUNTIF('Data R7'!M294,"&gt;0")+COUNTIF('Data R7'!O294,"&gt;0")+COUNTIF('Data R7'!Q294,"&gt;0")+COUNTIF('Data R7'!S294,"&gt;0")+COUNTIF('Data R7'!U294,"&gt;0")+COUNTIF('Data R7'!W294,"&gt;0")+COUNTIF('Data R7'!Y294,"&gt;0"))&gt;0,1,0))</f>
        <v/>
      </c>
      <c r="M6280" t="inlineStr">
        <is>
          <t>Data R</t>
        </is>
      </c>
    </row>
    <row r="6281">
      <c r="A6281" t="inlineStr">
        <is>
          <t>Regional 7</t>
        </is>
      </c>
      <c r="B6281">
        <f>IF('Data R7'!C295="","",'Data R7'!B295)</f>
        <v/>
      </c>
      <c r="C6281">
        <f>IF('Data R7'!C295="","",'Data R7'!C295)</f>
        <v/>
      </c>
      <c r="D6281">
        <f>IF('Data R7'!C295="","",'Data R7'!D295)</f>
        <v/>
      </c>
      <c r="E6281">
        <f>IF('Data R7'!C295="","",'Data R7'!E295)</f>
        <v/>
      </c>
      <c r="F6281">
        <f>IF('Data R7'!C295="","",'Data R7'!F295)</f>
        <v/>
      </c>
      <c r="G6281">
        <f>IF('Data R7'!C295="","",'Data R7'!AD295)</f>
        <v/>
      </c>
      <c r="H6281">
        <f>IF('Data R7'!C295="","",'Data R7'!AC295)</f>
        <v/>
      </c>
      <c r="I6281">
        <f>IF('Data R7'!C295="","",COUNTIF('Data R7'!J295,"&gt;0")+COUNTIF('Data R7'!L295,"&gt;0")+COUNTIF('Data R7'!N295,"&gt;0")+COUNTIF('Data R7'!P295,"&gt;0")+COUNTIF('Data R7'!R295,"&gt;0")+COUNTIF('Data R7'!T295,"&gt;0")+COUNTIF('Data R7'!V295,"&gt;0")+COUNTIF('Data R7'!X295,"&gt;0"))</f>
        <v/>
      </c>
      <c r="J6281">
        <f>IF('Data R7'!C295="","",IF((COUNTIF('Data R7'!K295,"&gt;0")+COUNTIF('Data R7'!M295,"&gt;0")+COUNTIF('Data R7'!O295,"&gt;0")+COUNTIF('Data R7'!Q295,"&gt;0")+COUNTIF('Data R7'!S295,"&gt;0")+COUNTIF('Data R7'!U295,"&gt;0")+COUNTIF('Data R7'!W295,"&gt;0")+COUNTIF('Data R7'!Y295,"&gt;0"))&gt;0,1,0))</f>
        <v/>
      </c>
      <c r="M6281" t="inlineStr">
        <is>
          <t>Data R</t>
        </is>
      </c>
    </row>
    <row r="6282">
      <c r="A6282" t="inlineStr">
        <is>
          <t>Regional 7</t>
        </is>
      </c>
      <c r="B6282">
        <f>IF('Data R7'!C296="","",'Data R7'!B296)</f>
        <v/>
      </c>
      <c r="C6282">
        <f>IF('Data R7'!C296="","",'Data R7'!C296)</f>
        <v/>
      </c>
      <c r="D6282">
        <f>IF('Data R7'!C296="","",'Data R7'!D296)</f>
        <v/>
      </c>
      <c r="E6282">
        <f>IF('Data R7'!C296="","",'Data R7'!E296)</f>
        <v/>
      </c>
      <c r="F6282">
        <f>IF('Data R7'!C296="","",'Data R7'!F296)</f>
        <v/>
      </c>
      <c r="G6282">
        <f>IF('Data R7'!C296="","",'Data R7'!AD296)</f>
        <v/>
      </c>
      <c r="H6282">
        <f>IF('Data R7'!C296="","",'Data R7'!AC296)</f>
        <v/>
      </c>
      <c r="I6282">
        <f>IF('Data R7'!C296="","",COUNTIF('Data R7'!J296,"&gt;0")+COUNTIF('Data R7'!L296,"&gt;0")+COUNTIF('Data R7'!N296,"&gt;0")+COUNTIF('Data R7'!P296,"&gt;0")+COUNTIF('Data R7'!R296,"&gt;0")+COUNTIF('Data R7'!T296,"&gt;0")+COUNTIF('Data R7'!V296,"&gt;0")+COUNTIF('Data R7'!X296,"&gt;0"))</f>
        <v/>
      </c>
      <c r="J6282">
        <f>IF('Data R7'!C296="","",IF((COUNTIF('Data R7'!K296,"&gt;0")+COUNTIF('Data R7'!M296,"&gt;0")+COUNTIF('Data R7'!O296,"&gt;0")+COUNTIF('Data R7'!Q296,"&gt;0")+COUNTIF('Data R7'!S296,"&gt;0")+COUNTIF('Data R7'!U296,"&gt;0")+COUNTIF('Data R7'!W296,"&gt;0")+COUNTIF('Data R7'!Y296,"&gt;0"))&gt;0,1,0))</f>
        <v/>
      </c>
      <c r="M6282" t="inlineStr">
        <is>
          <t>Data R</t>
        </is>
      </c>
    </row>
    <row r="6283">
      <c r="A6283" t="inlineStr">
        <is>
          <t>Regional 7</t>
        </is>
      </c>
      <c r="B6283">
        <f>IF('Data R7'!C297="","",'Data R7'!B297)</f>
        <v/>
      </c>
      <c r="C6283">
        <f>IF('Data R7'!C297="","",'Data R7'!C297)</f>
        <v/>
      </c>
      <c r="D6283">
        <f>IF('Data R7'!C297="","",'Data R7'!D297)</f>
        <v/>
      </c>
      <c r="E6283">
        <f>IF('Data R7'!C297="","",'Data R7'!E297)</f>
        <v/>
      </c>
      <c r="F6283">
        <f>IF('Data R7'!C297="","",'Data R7'!F297)</f>
        <v/>
      </c>
      <c r="G6283">
        <f>IF('Data R7'!C297="","",'Data R7'!AD297)</f>
        <v/>
      </c>
      <c r="H6283">
        <f>IF('Data R7'!C297="","",'Data R7'!AC297)</f>
        <v/>
      </c>
      <c r="I6283">
        <f>IF('Data R7'!C297="","",COUNTIF('Data R7'!J297,"&gt;0")+COUNTIF('Data R7'!L297,"&gt;0")+COUNTIF('Data R7'!N297,"&gt;0")+COUNTIF('Data R7'!P297,"&gt;0")+COUNTIF('Data R7'!R297,"&gt;0")+COUNTIF('Data R7'!T297,"&gt;0")+COUNTIF('Data R7'!V297,"&gt;0")+COUNTIF('Data R7'!X297,"&gt;0"))</f>
        <v/>
      </c>
      <c r="J6283">
        <f>IF('Data R7'!C297="","",IF((COUNTIF('Data R7'!K297,"&gt;0")+COUNTIF('Data R7'!M297,"&gt;0")+COUNTIF('Data R7'!O297,"&gt;0")+COUNTIF('Data R7'!Q297,"&gt;0")+COUNTIF('Data R7'!S297,"&gt;0")+COUNTIF('Data R7'!U297,"&gt;0")+COUNTIF('Data R7'!W297,"&gt;0")+COUNTIF('Data R7'!Y297,"&gt;0"))&gt;0,1,0))</f>
        <v/>
      </c>
      <c r="M6283" t="inlineStr">
        <is>
          <t>Data R</t>
        </is>
      </c>
    </row>
    <row r="6284">
      <c r="A6284" t="inlineStr">
        <is>
          <t>Regional 7</t>
        </is>
      </c>
      <c r="B6284">
        <f>IF('Data R7'!C298="","",'Data R7'!B298)</f>
        <v/>
      </c>
      <c r="C6284">
        <f>IF('Data R7'!C298="","",'Data R7'!C298)</f>
        <v/>
      </c>
      <c r="D6284">
        <f>IF('Data R7'!C298="","",'Data R7'!D298)</f>
        <v/>
      </c>
      <c r="E6284">
        <f>IF('Data R7'!C298="","",'Data R7'!E298)</f>
        <v/>
      </c>
      <c r="F6284">
        <f>IF('Data R7'!C298="","",'Data R7'!F298)</f>
        <v/>
      </c>
      <c r="G6284">
        <f>IF('Data R7'!C298="","",'Data R7'!AD298)</f>
        <v/>
      </c>
      <c r="H6284">
        <f>IF('Data R7'!C298="","",'Data R7'!AC298)</f>
        <v/>
      </c>
      <c r="I6284">
        <f>IF('Data R7'!C298="","",COUNTIF('Data R7'!J298,"&gt;0")+COUNTIF('Data R7'!L298,"&gt;0")+COUNTIF('Data R7'!N298,"&gt;0")+COUNTIF('Data R7'!P298,"&gt;0")+COUNTIF('Data R7'!R298,"&gt;0")+COUNTIF('Data R7'!T298,"&gt;0")+COUNTIF('Data R7'!V298,"&gt;0")+COUNTIF('Data R7'!X298,"&gt;0"))</f>
        <v/>
      </c>
      <c r="J6284">
        <f>IF('Data R7'!C298="","",IF((COUNTIF('Data R7'!K298,"&gt;0")+COUNTIF('Data R7'!M298,"&gt;0")+COUNTIF('Data R7'!O298,"&gt;0")+COUNTIF('Data R7'!Q298,"&gt;0")+COUNTIF('Data R7'!S298,"&gt;0")+COUNTIF('Data R7'!U298,"&gt;0")+COUNTIF('Data R7'!W298,"&gt;0")+COUNTIF('Data R7'!Y298,"&gt;0"))&gt;0,1,0))</f>
        <v/>
      </c>
      <c r="M6284" t="inlineStr">
        <is>
          <t>Data R</t>
        </is>
      </c>
    </row>
    <row r="6285">
      <c r="A6285" t="inlineStr">
        <is>
          <t>Regional 7</t>
        </is>
      </c>
      <c r="B6285">
        <f>IF('Data R7'!C299="","",'Data R7'!B299)</f>
        <v/>
      </c>
      <c r="C6285">
        <f>IF('Data R7'!C299="","",'Data R7'!C299)</f>
        <v/>
      </c>
      <c r="D6285">
        <f>IF('Data R7'!C299="","",'Data R7'!D299)</f>
        <v/>
      </c>
      <c r="E6285">
        <f>IF('Data R7'!C299="","",'Data R7'!E299)</f>
        <v/>
      </c>
      <c r="F6285">
        <f>IF('Data R7'!C299="","",'Data R7'!F299)</f>
        <v/>
      </c>
      <c r="G6285">
        <f>IF('Data R7'!C299="","",'Data R7'!AD299)</f>
        <v/>
      </c>
      <c r="H6285">
        <f>IF('Data R7'!C299="","",'Data R7'!AC299)</f>
        <v/>
      </c>
      <c r="I6285">
        <f>IF('Data R7'!C299="","",COUNTIF('Data R7'!J299,"&gt;0")+COUNTIF('Data R7'!L299,"&gt;0")+COUNTIF('Data R7'!N299,"&gt;0")+COUNTIF('Data R7'!P299,"&gt;0")+COUNTIF('Data R7'!R299,"&gt;0")+COUNTIF('Data R7'!T299,"&gt;0")+COUNTIF('Data R7'!V299,"&gt;0")+COUNTIF('Data R7'!X299,"&gt;0"))</f>
        <v/>
      </c>
      <c r="J6285">
        <f>IF('Data R7'!C299="","",IF((COUNTIF('Data R7'!K299,"&gt;0")+COUNTIF('Data R7'!M299,"&gt;0")+COUNTIF('Data R7'!O299,"&gt;0")+COUNTIF('Data R7'!Q299,"&gt;0")+COUNTIF('Data R7'!S299,"&gt;0")+COUNTIF('Data R7'!U299,"&gt;0")+COUNTIF('Data R7'!W299,"&gt;0")+COUNTIF('Data R7'!Y299,"&gt;0"))&gt;0,1,0))</f>
        <v/>
      </c>
      <c r="M6285" t="inlineStr">
        <is>
          <t>Data R</t>
        </is>
      </c>
    </row>
    <row r="6286">
      <c r="A6286" t="inlineStr">
        <is>
          <t>Regional 7</t>
        </is>
      </c>
      <c r="B6286">
        <f>IF('Data R7'!C300="","",'Data R7'!B300)</f>
        <v/>
      </c>
      <c r="C6286">
        <f>IF('Data R7'!C300="","",'Data R7'!C300)</f>
        <v/>
      </c>
      <c r="D6286">
        <f>IF('Data R7'!C300="","",'Data R7'!D300)</f>
        <v/>
      </c>
      <c r="E6286">
        <f>IF('Data R7'!C300="","",'Data R7'!E300)</f>
        <v/>
      </c>
      <c r="F6286">
        <f>IF('Data R7'!C300="","",'Data R7'!F300)</f>
        <v/>
      </c>
      <c r="G6286">
        <f>IF('Data R7'!C300="","",'Data R7'!AD300)</f>
        <v/>
      </c>
      <c r="H6286">
        <f>IF('Data R7'!C300="","",'Data R7'!AC300)</f>
        <v/>
      </c>
      <c r="I6286">
        <f>IF('Data R7'!C300="","",COUNTIF('Data R7'!J300,"&gt;0")+COUNTIF('Data R7'!L300,"&gt;0")+COUNTIF('Data R7'!N300,"&gt;0")+COUNTIF('Data R7'!P300,"&gt;0")+COUNTIF('Data R7'!R300,"&gt;0")+COUNTIF('Data R7'!T300,"&gt;0")+COUNTIF('Data R7'!V300,"&gt;0")+COUNTIF('Data R7'!X300,"&gt;0"))</f>
        <v/>
      </c>
      <c r="J6286">
        <f>IF('Data R7'!C300="","",IF((COUNTIF('Data R7'!K300,"&gt;0")+COUNTIF('Data R7'!M300,"&gt;0")+COUNTIF('Data R7'!O300,"&gt;0")+COUNTIF('Data R7'!Q300,"&gt;0")+COUNTIF('Data R7'!S300,"&gt;0")+COUNTIF('Data R7'!U300,"&gt;0")+COUNTIF('Data R7'!W300,"&gt;0")+COUNTIF('Data R7'!Y300,"&gt;0"))&gt;0,1,0))</f>
        <v/>
      </c>
      <c r="M6286" t="inlineStr">
        <is>
          <t>Data R</t>
        </is>
      </c>
    </row>
    <row r="6287">
      <c r="A6287" t="inlineStr">
        <is>
          <t>Regional 7</t>
        </is>
      </c>
      <c r="B6287">
        <f>IF('Data R7'!C301="","",'Data R7'!B301)</f>
        <v/>
      </c>
      <c r="C6287">
        <f>IF('Data R7'!C301="","",'Data R7'!C301)</f>
        <v/>
      </c>
      <c r="D6287">
        <f>IF('Data R7'!C301="","",'Data R7'!D301)</f>
        <v/>
      </c>
      <c r="E6287">
        <f>IF('Data R7'!C301="","",'Data R7'!E301)</f>
        <v/>
      </c>
      <c r="F6287">
        <f>IF('Data R7'!C301="","",'Data R7'!F301)</f>
        <v/>
      </c>
      <c r="G6287">
        <f>IF('Data R7'!C301="","",'Data R7'!AD301)</f>
        <v/>
      </c>
      <c r="H6287">
        <f>IF('Data R7'!C301="","",'Data R7'!AC301)</f>
        <v/>
      </c>
      <c r="I6287">
        <f>IF('Data R7'!C301="","",COUNTIF('Data R7'!J301,"&gt;0")+COUNTIF('Data R7'!L301,"&gt;0")+COUNTIF('Data R7'!N301,"&gt;0")+COUNTIF('Data R7'!P301,"&gt;0")+COUNTIF('Data R7'!R301,"&gt;0")+COUNTIF('Data R7'!T301,"&gt;0")+COUNTIF('Data R7'!V301,"&gt;0")+COUNTIF('Data R7'!X301,"&gt;0"))</f>
        <v/>
      </c>
      <c r="J6287">
        <f>IF('Data R7'!C301="","",IF((COUNTIF('Data R7'!K301,"&gt;0")+COUNTIF('Data R7'!M301,"&gt;0")+COUNTIF('Data R7'!O301,"&gt;0")+COUNTIF('Data R7'!Q301,"&gt;0")+COUNTIF('Data R7'!S301,"&gt;0")+COUNTIF('Data R7'!U301,"&gt;0")+COUNTIF('Data R7'!W301,"&gt;0")+COUNTIF('Data R7'!Y301,"&gt;0"))&gt;0,1,0))</f>
        <v/>
      </c>
      <c r="M6287" t="inlineStr">
        <is>
          <t>Data R</t>
        </is>
      </c>
    </row>
    <row r="6288">
      <c r="A6288" t="inlineStr">
        <is>
          <t>Regional 7</t>
        </is>
      </c>
      <c r="B6288">
        <f>IF('Data R7'!C302="","",'Data R7'!B302)</f>
        <v/>
      </c>
      <c r="C6288">
        <f>IF('Data R7'!C302="","",'Data R7'!C302)</f>
        <v/>
      </c>
      <c r="D6288">
        <f>IF('Data R7'!C302="","",'Data R7'!D302)</f>
        <v/>
      </c>
      <c r="E6288">
        <f>IF('Data R7'!C302="","",'Data R7'!E302)</f>
        <v/>
      </c>
      <c r="F6288">
        <f>IF('Data R7'!C302="","",'Data R7'!F302)</f>
        <v/>
      </c>
      <c r="G6288">
        <f>IF('Data R7'!C302="","",'Data R7'!AD302)</f>
        <v/>
      </c>
      <c r="H6288">
        <f>IF('Data R7'!C302="","",'Data R7'!AC302)</f>
        <v/>
      </c>
      <c r="I6288">
        <f>IF('Data R7'!C302="","",COUNTIF('Data R7'!J302,"&gt;0")+COUNTIF('Data R7'!L302,"&gt;0")+COUNTIF('Data R7'!N302,"&gt;0")+COUNTIF('Data R7'!P302,"&gt;0")+COUNTIF('Data R7'!R302,"&gt;0")+COUNTIF('Data R7'!T302,"&gt;0")+COUNTIF('Data R7'!V302,"&gt;0")+COUNTIF('Data R7'!X302,"&gt;0"))</f>
        <v/>
      </c>
      <c r="J6288">
        <f>IF('Data R7'!C302="","",IF((COUNTIF('Data R7'!K302,"&gt;0")+COUNTIF('Data R7'!M302,"&gt;0")+COUNTIF('Data R7'!O302,"&gt;0")+COUNTIF('Data R7'!Q302,"&gt;0")+COUNTIF('Data R7'!S302,"&gt;0")+COUNTIF('Data R7'!U302,"&gt;0")+COUNTIF('Data R7'!W302,"&gt;0")+COUNTIF('Data R7'!Y302,"&gt;0"))&gt;0,1,0))</f>
        <v/>
      </c>
      <c r="M6288" t="inlineStr">
        <is>
          <t>Data R</t>
        </is>
      </c>
    </row>
    <row r="6289">
      <c r="A6289" t="inlineStr">
        <is>
          <t>Regional 7</t>
        </is>
      </c>
      <c r="B6289">
        <f>IF('Data R7'!C303="","",'Data R7'!B303)</f>
        <v/>
      </c>
      <c r="C6289">
        <f>IF('Data R7'!C303="","",'Data R7'!C303)</f>
        <v/>
      </c>
      <c r="D6289">
        <f>IF('Data R7'!C303="","",'Data R7'!D303)</f>
        <v/>
      </c>
      <c r="E6289">
        <f>IF('Data R7'!C303="","",'Data R7'!E303)</f>
        <v/>
      </c>
      <c r="F6289">
        <f>IF('Data R7'!C303="","",'Data R7'!F303)</f>
        <v/>
      </c>
      <c r="G6289">
        <f>IF('Data R7'!C303="","",'Data R7'!AD303)</f>
        <v/>
      </c>
      <c r="H6289">
        <f>IF('Data R7'!C303="","",'Data R7'!AC303)</f>
        <v/>
      </c>
      <c r="I6289">
        <f>IF('Data R7'!C303="","",COUNTIF('Data R7'!J303,"&gt;0")+COUNTIF('Data R7'!L303,"&gt;0")+COUNTIF('Data R7'!N303,"&gt;0")+COUNTIF('Data R7'!P303,"&gt;0")+COUNTIF('Data R7'!R303,"&gt;0")+COUNTIF('Data R7'!T303,"&gt;0")+COUNTIF('Data R7'!V303,"&gt;0")+COUNTIF('Data R7'!X303,"&gt;0"))</f>
        <v/>
      </c>
      <c r="J6289">
        <f>IF('Data R7'!C303="","",IF((COUNTIF('Data R7'!K303,"&gt;0")+COUNTIF('Data R7'!M303,"&gt;0")+COUNTIF('Data R7'!O303,"&gt;0")+COUNTIF('Data R7'!Q303,"&gt;0")+COUNTIF('Data R7'!S303,"&gt;0")+COUNTIF('Data R7'!U303,"&gt;0")+COUNTIF('Data R7'!W303,"&gt;0")+COUNTIF('Data R7'!Y303,"&gt;0"))&gt;0,1,0))</f>
        <v/>
      </c>
      <c r="M6289" t="inlineStr">
        <is>
          <t>Data R</t>
        </is>
      </c>
    </row>
    <row r="6290">
      <c r="A6290" t="inlineStr">
        <is>
          <t>Regional 7</t>
        </is>
      </c>
      <c r="B6290">
        <f>IF('Data R7'!C304="","",'Data R7'!B304)</f>
        <v/>
      </c>
      <c r="C6290">
        <f>IF('Data R7'!C304="","",'Data R7'!C304)</f>
        <v/>
      </c>
      <c r="D6290">
        <f>IF('Data R7'!C304="","",'Data R7'!D304)</f>
        <v/>
      </c>
      <c r="E6290">
        <f>IF('Data R7'!C304="","",'Data R7'!E304)</f>
        <v/>
      </c>
      <c r="F6290">
        <f>IF('Data R7'!C304="","",'Data R7'!F304)</f>
        <v/>
      </c>
      <c r="G6290">
        <f>IF('Data R7'!C304="","",'Data R7'!AD304)</f>
        <v/>
      </c>
      <c r="H6290">
        <f>IF('Data R7'!C304="","",'Data R7'!AC304)</f>
        <v/>
      </c>
      <c r="I6290">
        <f>IF('Data R7'!C304="","",COUNTIF('Data R7'!J304,"&gt;0")+COUNTIF('Data R7'!L304,"&gt;0")+COUNTIF('Data R7'!N304,"&gt;0")+COUNTIF('Data R7'!P304,"&gt;0")+COUNTIF('Data R7'!R304,"&gt;0")+COUNTIF('Data R7'!T304,"&gt;0")+COUNTIF('Data R7'!V304,"&gt;0")+COUNTIF('Data R7'!X304,"&gt;0"))</f>
        <v/>
      </c>
      <c r="J6290">
        <f>IF('Data R7'!C304="","",IF((COUNTIF('Data R7'!K304,"&gt;0")+COUNTIF('Data R7'!M304,"&gt;0")+COUNTIF('Data R7'!O304,"&gt;0")+COUNTIF('Data R7'!Q304,"&gt;0")+COUNTIF('Data R7'!S304,"&gt;0")+COUNTIF('Data R7'!U304,"&gt;0")+COUNTIF('Data R7'!W304,"&gt;0")+COUNTIF('Data R7'!Y304,"&gt;0"))&gt;0,1,0))</f>
        <v/>
      </c>
      <c r="M6290" t="inlineStr">
        <is>
          <t>Data R</t>
        </is>
      </c>
    </row>
    <row r="6291">
      <c r="A6291" t="inlineStr">
        <is>
          <t>Regional 7</t>
        </is>
      </c>
      <c r="B6291">
        <f>IF('Data R7'!C305="","",'Data R7'!B305)</f>
        <v/>
      </c>
      <c r="C6291">
        <f>IF('Data R7'!C305="","",'Data R7'!C305)</f>
        <v/>
      </c>
      <c r="D6291">
        <f>IF('Data R7'!C305="","",'Data R7'!D305)</f>
        <v/>
      </c>
      <c r="E6291">
        <f>IF('Data R7'!C305="","",'Data R7'!E305)</f>
        <v/>
      </c>
      <c r="F6291">
        <f>IF('Data R7'!C305="","",'Data R7'!F305)</f>
        <v/>
      </c>
      <c r="G6291">
        <f>IF('Data R7'!C305="","",'Data R7'!AD305)</f>
        <v/>
      </c>
      <c r="H6291">
        <f>IF('Data R7'!C305="","",'Data R7'!AC305)</f>
        <v/>
      </c>
      <c r="I6291">
        <f>IF('Data R7'!C305="","",COUNTIF('Data R7'!J305,"&gt;0")+COUNTIF('Data R7'!L305,"&gt;0")+COUNTIF('Data R7'!N305,"&gt;0")+COUNTIF('Data R7'!P305,"&gt;0")+COUNTIF('Data R7'!R305,"&gt;0")+COUNTIF('Data R7'!T305,"&gt;0")+COUNTIF('Data R7'!V305,"&gt;0")+COUNTIF('Data R7'!X305,"&gt;0"))</f>
        <v/>
      </c>
      <c r="J6291">
        <f>IF('Data R7'!C305="","",IF((COUNTIF('Data R7'!K305,"&gt;0")+COUNTIF('Data R7'!M305,"&gt;0")+COUNTIF('Data R7'!O305,"&gt;0")+COUNTIF('Data R7'!Q305,"&gt;0")+COUNTIF('Data R7'!S305,"&gt;0")+COUNTIF('Data R7'!U305,"&gt;0")+COUNTIF('Data R7'!W305,"&gt;0")+COUNTIF('Data R7'!Y305,"&gt;0"))&gt;0,1,0))</f>
        <v/>
      </c>
      <c r="M6291" t="inlineStr">
        <is>
          <t>Data R</t>
        </is>
      </c>
    </row>
    <row r="6292">
      <c r="A6292" t="inlineStr">
        <is>
          <t>Regional 7</t>
        </is>
      </c>
      <c r="B6292">
        <f>IF('Data R7'!C306="","",'Data R7'!B306)</f>
        <v/>
      </c>
      <c r="C6292">
        <f>IF('Data R7'!C306="","",'Data R7'!C306)</f>
        <v/>
      </c>
      <c r="D6292">
        <f>IF('Data R7'!C306="","",'Data R7'!D306)</f>
        <v/>
      </c>
      <c r="E6292">
        <f>IF('Data R7'!C306="","",'Data R7'!E306)</f>
        <v/>
      </c>
      <c r="F6292">
        <f>IF('Data R7'!C306="","",'Data R7'!F306)</f>
        <v/>
      </c>
      <c r="G6292">
        <f>IF('Data R7'!C306="","",'Data R7'!AD306)</f>
        <v/>
      </c>
      <c r="H6292">
        <f>IF('Data R7'!C306="","",'Data R7'!AC306)</f>
        <v/>
      </c>
      <c r="I6292">
        <f>IF('Data R7'!C306="","",COUNTIF('Data R7'!J306,"&gt;0")+COUNTIF('Data R7'!L306,"&gt;0")+COUNTIF('Data R7'!N306,"&gt;0")+COUNTIF('Data R7'!P306,"&gt;0")+COUNTIF('Data R7'!R306,"&gt;0")+COUNTIF('Data R7'!T306,"&gt;0")+COUNTIF('Data R7'!V306,"&gt;0")+COUNTIF('Data R7'!X306,"&gt;0"))</f>
        <v/>
      </c>
      <c r="J6292">
        <f>IF('Data R7'!C306="","",IF((COUNTIF('Data R7'!K306,"&gt;0")+COUNTIF('Data R7'!M306,"&gt;0")+COUNTIF('Data R7'!O306,"&gt;0")+COUNTIF('Data R7'!Q306,"&gt;0")+COUNTIF('Data R7'!S306,"&gt;0")+COUNTIF('Data R7'!U306,"&gt;0")+COUNTIF('Data R7'!W306,"&gt;0")+COUNTIF('Data R7'!Y306,"&gt;0"))&gt;0,1,0))</f>
        <v/>
      </c>
      <c r="M6292" t="inlineStr">
        <is>
          <t>Data R</t>
        </is>
      </c>
    </row>
    <row r="6293">
      <c r="A6293" t="inlineStr">
        <is>
          <t>Regional 7</t>
        </is>
      </c>
      <c r="B6293">
        <f>IF('Data R7'!C307="","",'Data R7'!B307)</f>
        <v/>
      </c>
      <c r="C6293">
        <f>IF('Data R7'!C307="","",'Data R7'!C307)</f>
        <v/>
      </c>
      <c r="D6293">
        <f>IF('Data R7'!C307="","",'Data R7'!D307)</f>
        <v/>
      </c>
      <c r="E6293">
        <f>IF('Data R7'!C307="","",'Data R7'!E307)</f>
        <v/>
      </c>
      <c r="F6293">
        <f>IF('Data R7'!C307="","",'Data R7'!F307)</f>
        <v/>
      </c>
      <c r="G6293">
        <f>IF('Data R7'!C307="","",'Data R7'!AD307)</f>
        <v/>
      </c>
      <c r="H6293">
        <f>IF('Data R7'!C307="","",'Data R7'!AC307)</f>
        <v/>
      </c>
      <c r="I6293">
        <f>IF('Data R7'!C307="","",COUNTIF('Data R7'!J307,"&gt;0")+COUNTIF('Data R7'!L307,"&gt;0")+COUNTIF('Data R7'!N307,"&gt;0")+COUNTIF('Data R7'!P307,"&gt;0")+COUNTIF('Data R7'!R307,"&gt;0")+COUNTIF('Data R7'!T307,"&gt;0")+COUNTIF('Data R7'!V307,"&gt;0")+COUNTIF('Data R7'!X307,"&gt;0"))</f>
        <v/>
      </c>
      <c r="J6293">
        <f>IF('Data R7'!C307="","",IF((COUNTIF('Data R7'!K307,"&gt;0")+COUNTIF('Data R7'!M307,"&gt;0")+COUNTIF('Data R7'!O307,"&gt;0")+COUNTIF('Data R7'!Q307,"&gt;0")+COUNTIF('Data R7'!S307,"&gt;0")+COUNTIF('Data R7'!U307,"&gt;0")+COUNTIF('Data R7'!W307,"&gt;0")+COUNTIF('Data R7'!Y307,"&gt;0"))&gt;0,1,0))</f>
        <v/>
      </c>
      <c r="M6293" t="inlineStr">
        <is>
          <t>Data R</t>
        </is>
      </c>
    </row>
    <row r="6294">
      <c r="A6294" t="inlineStr">
        <is>
          <t>Regional 7</t>
        </is>
      </c>
      <c r="B6294">
        <f>IF('Data R7'!C308="","",'Data R7'!B308)</f>
        <v/>
      </c>
      <c r="C6294">
        <f>IF('Data R7'!C308="","",'Data R7'!C308)</f>
        <v/>
      </c>
      <c r="D6294">
        <f>IF('Data R7'!C308="","",'Data R7'!D308)</f>
        <v/>
      </c>
      <c r="E6294">
        <f>IF('Data R7'!C308="","",'Data R7'!E308)</f>
        <v/>
      </c>
      <c r="F6294">
        <f>IF('Data R7'!C308="","",'Data R7'!F308)</f>
        <v/>
      </c>
      <c r="G6294">
        <f>IF('Data R7'!C308="","",'Data R7'!AD308)</f>
        <v/>
      </c>
      <c r="H6294">
        <f>IF('Data R7'!C308="","",'Data R7'!AC308)</f>
        <v/>
      </c>
      <c r="I6294">
        <f>IF('Data R7'!C308="","",COUNTIF('Data R7'!J308,"&gt;0")+COUNTIF('Data R7'!L308,"&gt;0")+COUNTIF('Data R7'!N308,"&gt;0")+COUNTIF('Data R7'!P308,"&gt;0")+COUNTIF('Data R7'!R308,"&gt;0")+COUNTIF('Data R7'!T308,"&gt;0")+COUNTIF('Data R7'!V308,"&gt;0")+COUNTIF('Data R7'!X308,"&gt;0"))</f>
        <v/>
      </c>
      <c r="J6294">
        <f>IF('Data R7'!C308="","",IF((COUNTIF('Data R7'!K308,"&gt;0")+COUNTIF('Data R7'!M308,"&gt;0")+COUNTIF('Data R7'!O308,"&gt;0")+COUNTIF('Data R7'!Q308,"&gt;0")+COUNTIF('Data R7'!S308,"&gt;0")+COUNTIF('Data R7'!U308,"&gt;0")+COUNTIF('Data R7'!W308,"&gt;0")+COUNTIF('Data R7'!Y308,"&gt;0"))&gt;0,1,0))</f>
        <v/>
      </c>
      <c r="M6294" t="inlineStr">
        <is>
          <t>Data R</t>
        </is>
      </c>
    </row>
    <row r="6295">
      <c r="A6295" t="inlineStr">
        <is>
          <t>Regional 7</t>
        </is>
      </c>
      <c r="B6295">
        <f>IF('Data R7'!C309="","",'Data R7'!B309)</f>
        <v/>
      </c>
      <c r="C6295">
        <f>IF('Data R7'!C309="","",'Data R7'!C309)</f>
        <v/>
      </c>
      <c r="D6295">
        <f>IF('Data R7'!C309="","",'Data R7'!D309)</f>
        <v/>
      </c>
      <c r="E6295">
        <f>IF('Data R7'!C309="","",'Data R7'!E309)</f>
        <v/>
      </c>
      <c r="F6295">
        <f>IF('Data R7'!C309="","",'Data R7'!F309)</f>
        <v/>
      </c>
      <c r="G6295">
        <f>IF('Data R7'!C309="","",'Data R7'!AD309)</f>
        <v/>
      </c>
      <c r="H6295">
        <f>IF('Data R7'!C309="","",'Data R7'!AC309)</f>
        <v/>
      </c>
      <c r="I6295">
        <f>IF('Data R7'!C309="","",COUNTIF('Data R7'!J309,"&gt;0")+COUNTIF('Data R7'!L309,"&gt;0")+COUNTIF('Data R7'!N309,"&gt;0")+COUNTIF('Data R7'!P309,"&gt;0")+COUNTIF('Data R7'!R309,"&gt;0")+COUNTIF('Data R7'!T309,"&gt;0")+COUNTIF('Data R7'!V309,"&gt;0")+COUNTIF('Data R7'!X309,"&gt;0"))</f>
        <v/>
      </c>
      <c r="J6295">
        <f>IF('Data R7'!C309="","",IF((COUNTIF('Data R7'!K309,"&gt;0")+COUNTIF('Data R7'!M309,"&gt;0")+COUNTIF('Data R7'!O309,"&gt;0")+COUNTIF('Data R7'!Q309,"&gt;0")+COUNTIF('Data R7'!S309,"&gt;0")+COUNTIF('Data R7'!U309,"&gt;0")+COUNTIF('Data R7'!W309,"&gt;0")+COUNTIF('Data R7'!Y309,"&gt;0"))&gt;0,1,0))</f>
        <v/>
      </c>
      <c r="M6295" t="inlineStr">
        <is>
          <t>Data R</t>
        </is>
      </c>
    </row>
    <row r="6296">
      <c r="A6296" t="inlineStr">
        <is>
          <t>Regional 7</t>
        </is>
      </c>
      <c r="B6296">
        <f>IF('Data R7'!C310="","",'Data R7'!B310)</f>
        <v/>
      </c>
      <c r="C6296">
        <f>IF('Data R7'!C310="","",'Data R7'!C310)</f>
        <v/>
      </c>
      <c r="D6296">
        <f>IF('Data R7'!C310="","",'Data R7'!D310)</f>
        <v/>
      </c>
      <c r="E6296">
        <f>IF('Data R7'!C310="","",'Data R7'!E310)</f>
        <v/>
      </c>
      <c r="F6296">
        <f>IF('Data R7'!C310="","",'Data R7'!F310)</f>
        <v/>
      </c>
      <c r="G6296">
        <f>IF('Data R7'!C310="","",'Data R7'!AD310)</f>
        <v/>
      </c>
      <c r="H6296">
        <f>IF('Data R7'!C310="","",'Data R7'!AC310)</f>
        <v/>
      </c>
      <c r="I6296">
        <f>IF('Data R7'!C310="","",COUNTIF('Data R7'!J310,"&gt;0")+COUNTIF('Data R7'!L310,"&gt;0")+COUNTIF('Data R7'!N310,"&gt;0")+COUNTIF('Data R7'!P310,"&gt;0")+COUNTIF('Data R7'!R310,"&gt;0")+COUNTIF('Data R7'!T310,"&gt;0")+COUNTIF('Data R7'!V310,"&gt;0")+COUNTIF('Data R7'!X310,"&gt;0"))</f>
        <v/>
      </c>
      <c r="J6296">
        <f>IF('Data R7'!C310="","",IF((COUNTIF('Data R7'!K310,"&gt;0")+COUNTIF('Data R7'!M310,"&gt;0")+COUNTIF('Data R7'!O310,"&gt;0")+COUNTIF('Data R7'!Q310,"&gt;0")+COUNTIF('Data R7'!S310,"&gt;0")+COUNTIF('Data R7'!U310,"&gt;0")+COUNTIF('Data R7'!W310,"&gt;0")+COUNTIF('Data R7'!Y310,"&gt;0"))&gt;0,1,0))</f>
        <v/>
      </c>
      <c r="M6296" t="inlineStr">
        <is>
          <t>Data R</t>
        </is>
      </c>
    </row>
    <row r="6297">
      <c r="A6297" t="inlineStr">
        <is>
          <t>Regional 7</t>
        </is>
      </c>
      <c r="B6297">
        <f>IF('Data R7'!C311="","",'Data R7'!B311)</f>
        <v/>
      </c>
      <c r="C6297">
        <f>IF('Data R7'!C311="","",'Data R7'!C311)</f>
        <v/>
      </c>
      <c r="D6297">
        <f>IF('Data R7'!C311="","",'Data R7'!D311)</f>
        <v/>
      </c>
      <c r="E6297">
        <f>IF('Data R7'!C311="","",'Data R7'!E311)</f>
        <v/>
      </c>
      <c r="F6297">
        <f>IF('Data R7'!C311="","",'Data R7'!F311)</f>
        <v/>
      </c>
      <c r="G6297">
        <f>IF('Data R7'!C311="","",'Data R7'!AD311)</f>
        <v/>
      </c>
      <c r="H6297">
        <f>IF('Data R7'!C311="","",'Data R7'!AC311)</f>
        <v/>
      </c>
      <c r="I6297">
        <f>IF('Data R7'!C311="","",COUNTIF('Data R7'!J311,"&gt;0")+COUNTIF('Data R7'!L311,"&gt;0")+COUNTIF('Data R7'!N311,"&gt;0")+COUNTIF('Data R7'!P311,"&gt;0")+COUNTIF('Data R7'!R311,"&gt;0")+COUNTIF('Data R7'!T311,"&gt;0")+COUNTIF('Data R7'!V311,"&gt;0")+COUNTIF('Data R7'!X311,"&gt;0"))</f>
        <v/>
      </c>
      <c r="J6297">
        <f>IF('Data R7'!C311="","",IF((COUNTIF('Data R7'!K311,"&gt;0")+COUNTIF('Data R7'!M311,"&gt;0")+COUNTIF('Data R7'!O311,"&gt;0")+COUNTIF('Data R7'!Q311,"&gt;0")+COUNTIF('Data R7'!S311,"&gt;0")+COUNTIF('Data R7'!U311,"&gt;0")+COUNTIF('Data R7'!W311,"&gt;0")+COUNTIF('Data R7'!Y311,"&gt;0"))&gt;0,1,0))</f>
        <v/>
      </c>
      <c r="M6297" t="inlineStr">
        <is>
          <t>Data R</t>
        </is>
      </c>
    </row>
    <row r="6298">
      <c r="A6298" t="inlineStr">
        <is>
          <t>Regional 7</t>
        </is>
      </c>
      <c r="B6298">
        <f>IF('Data R7'!C312="","",'Data R7'!B312)</f>
        <v/>
      </c>
      <c r="C6298">
        <f>IF('Data R7'!C312="","",'Data R7'!C312)</f>
        <v/>
      </c>
      <c r="D6298">
        <f>IF('Data R7'!C312="","",'Data R7'!D312)</f>
        <v/>
      </c>
      <c r="E6298">
        <f>IF('Data R7'!C312="","",'Data R7'!E312)</f>
        <v/>
      </c>
      <c r="F6298">
        <f>IF('Data R7'!C312="","",'Data R7'!F312)</f>
        <v/>
      </c>
      <c r="G6298">
        <f>IF('Data R7'!C312="","",'Data R7'!AD312)</f>
        <v/>
      </c>
      <c r="H6298">
        <f>IF('Data R7'!C312="","",'Data R7'!AC312)</f>
        <v/>
      </c>
      <c r="I6298">
        <f>IF('Data R7'!C312="","",COUNTIF('Data R7'!J312,"&gt;0")+COUNTIF('Data R7'!L312,"&gt;0")+COUNTIF('Data R7'!N312,"&gt;0")+COUNTIF('Data R7'!P312,"&gt;0")+COUNTIF('Data R7'!R312,"&gt;0")+COUNTIF('Data R7'!T312,"&gt;0")+COUNTIF('Data R7'!V312,"&gt;0")+COUNTIF('Data R7'!X312,"&gt;0"))</f>
        <v/>
      </c>
      <c r="J6298">
        <f>IF('Data R7'!C312="","",IF((COUNTIF('Data R7'!K312,"&gt;0")+COUNTIF('Data R7'!M312,"&gt;0")+COUNTIF('Data R7'!O312,"&gt;0")+COUNTIF('Data R7'!Q312,"&gt;0")+COUNTIF('Data R7'!S312,"&gt;0")+COUNTIF('Data R7'!U312,"&gt;0")+COUNTIF('Data R7'!W312,"&gt;0")+COUNTIF('Data R7'!Y312,"&gt;0"))&gt;0,1,0))</f>
        <v/>
      </c>
      <c r="M6298" t="inlineStr">
        <is>
          <t>Data R</t>
        </is>
      </c>
    </row>
    <row r="6299">
      <c r="A6299" t="inlineStr">
        <is>
          <t>Regional 7</t>
        </is>
      </c>
      <c r="B6299">
        <f>IF('Data R7'!C313="","",'Data R7'!B313)</f>
        <v/>
      </c>
      <c r="C6299">
        <f>IF('Data R7'!C313="","",'Data R7'!C313)</f>
        <v/>
      </c>
      <c r="D6299">
        <f>IF('Data R7'!C313="","",'Data R7'!D313)</f>
        <v/>
      </c>
      <c r="E6299">
        <f>IF('Data R7'!C313="","",'Data R7'!E313)</f>
        <v/>
      </c>
      <c r="F6299">
        <f>IF('Data R7'!C313="","",'Data R7'!F313)</f>
        <v/>
      </c>
      <c r="G6299">
        <f>IF('Data R7'!C313="","",'Data R7'!AD313)</f>
        <v/>
      </c>
      <c r="H6299">
        <f>IF('Data R7'!C313="","",'Data R7'!AC313)</f>
        <v/>
      </c>
      <c r="I6299">
        <f>IF('Data R7'!C313="","",COUNTIF('Data R7'!J313,"&gt;0")+COUNTIF('Data R7'!L313,"&gt;0")+COUNTIF('Data R7'!N313,"&gt;0")+COUNTIF('Data R7'!P313,"&gt;0")+COUNTIF('Data R7'!R313,"&gt;0")+COUNTIF('Data R7'!T313,"&gt;0")+COUNTIF('Data R7'!V313,"&gt;0")+COUNTIF('Data R7'!X313,"&gt;0"))</f>
        <v/>
      </c>
      <c r="J6299">
        <f>IF('Data R7'!C313="","",IF((COUNTIF('Data R7'!K313,"&gt;0")+COUNTIF('Data R7'!M313,"&gt;0")+COUNTIF('Data R7'!O313,"&gt;0")+COUNTIF('Data R7'!Q313,"&gt;0")+COUNTIF('Data R7'!S313,"&gt;0")+COUNTIF('Data R7'!U313,"&gt;0")+COUNTIF('Data R7'!W313,"&gt;0")+COUNTIF('Data R7'!Y313,"&gt;0"))&gt;0,1,0))</f>
        <v/>
      </c>
      <c r="M6299" t="inlineStr">
        <is>
          <t>Data R</t>
        </is>
      </c>
    </row>
    <row r="6300">
      <c r="A6300" t="inlineStr">
        <is>
          <t>Regional 7</t>
        </is>
      </c>
      <c r="B6300">
        <f>IF('Data R7'!C314="","",'Data R7'!B314)</f>
        <v/>
      </c>
      <c r="C6300">
        <f>IF('Data R7'!C314="","",'Data R7'!C314)</f>
        <v/>
      </c>
      <c r="D6300">
        <f>IF('Data R7'!C314="","",'Data R7'!D314)</f>
        <v/>
      </c>
      <c r="E6300">
        <f>IF('Data R7'!C314="","",'Data R7'!E314)</f>
        <v/>
      </c>
      <c r="F6300">
        <f>IF('Data R7'!C314="","",'Data R7'!F314)</f>
        <v/>
      </c>
      <c r="G6300">
        <f>IF('Data R7'!C314="","",'Data R7'!AD314)</f>
        <v/>
      </c>
      <c r="H6300">
        <f>IF('Data R7'!C314="","",'Data R7'!AC314)</f>
        <v/>
      </c>
      <c r="I6300">
        <f>IF('Data R7'!C314="","",COUNTIF('Data R7'!J314,"&gt;0")+COUNTIF('Data R7'!L314,"&gt;0")+COUNTIF('Data R7'!N314,"&gt;0")+COUNTIF('Data R7'!P314,"&gt;0")+COUNTIF('Data R7'!R314,"&gt;0")+COUNTIF('Data R7'!T314,"&gt;0")+COUNTIF('Data R7'!V314,"&gt;0")+COUNTIF('Data R7'!X314,"&gt;0"))</f>
        <v/>
      </c>
      <c r="J6300">
        <f>IF('Data R7'!C314="","",IF((COUNTIF('Data R7'!K314,"&gt;0")+COUNTIF('Data R7'!M314,"&gt;0")+COUNTIF('Data R7'!O314,"&gt;0")+COUNTIF('Data R7'!Q314,"&gt;0")+COUNTIF('Data R7'!S314,"&gt;0")+COUNTIF('Data R7'!U314,"&gt;0")+COUNTIF('Data R7'!W314,"&gt;0")+COUNTIF('Data R7'!Y314,"&gt;0"))&gt;0,1,0))</f>
        <v/>
      </c>
      <c r="M6300" t="inlineStr">
        <is>
          <t>Data R</t>
        </is>
      </c>
    </row>
    <row r="6301">
      <c r="A6301" t="inlineStr">
        <is>
          <t>Regional 7</t>
        </is>
      </c>
      <c r="B6301">
        <f>IF('Data R7'!C315="","",'Data R7'!B315)</f>
        <v/>
      </c>
      <c r="C6301">
        <f>IF('Data R7'!C315="","",'Data R7'!C315)</f>
        <v/>
      </c>
      <c r="D6301">
        <f>IF('Data R7'!C315="","",'Data R7'!D315)</f>
        <v/>
      </c>
      <c r="E6301">
        <f>IF('Data R7'!C315="","",'Data R7'!E315)</f>
        <v/>
      </c>
      <c r="F6301">
        <f>IF('Data R7'!C315="","",'Data R7'!F315)</f>
        <v/>
      </c>
      <c r="G6301">
        <f>IF('Data R7'!C315="","",'Data R7'!AD315)</f>
        <v/>
      </c>
      <c r="H6301">
        <f>IF('Data R7'!C315="","",'Data R7'!AC315)</f>
        <v/>
      </c>
      <c r="I6301">
        <f>IF('Data R7'!C315="","",COUNTIF('Data R7'!J315,"&gt;0")+COUNTIF('Data R7'!L315,"&gt;0")+COUNTIF('Data R7'!N315,"&gt;0")+COUNTIF('Data R7'!P315,"&gt;0")+COUNTIF('Data R7'!R315,"&gt;0")+COUNTIF('Data R7'!T315,"&gt;0")+COUNTIF('Data R7'!V315,"&gt;0")+COUNTIF('Data R7'!X315,"&gt;0"))</f>
        <v/>
      </c>
      <c r="J6301">
        <f>IF('Data R7'!C315="","",IF((COUNTIF('Data R7'!K315,"&gt;0")+COUNTIF('Data R7'!M315,"&gt;0")+COUNTIF('Data R7'!O315,"&gt;0")+COUNTIF('Data R7'!Q315,"&gt;0")+COUNTIF('Data R7'!S315,"&gt;0")+COUNTIF('Data R7'!U315,"&gt;0")+COUNTIF('Data R7'!W315,"&gt;0")+COUNTIF('Data R7'!Y315,"&gt;0"))&gt;0,1,0))</f>
        <v/>
      </c>
      <c r="M6301" t="inlineStr">
        <is>
          <t>Data R</t>
        </is>
      </c>
    </row>
    <row r="6302">
      <c r="A6302" t="inlineStr">
        <is>
          <t>Regional 7</t>
        </is>
      </c>
      <c r="B6302">
        <f>IF('Data R7'!C316="","",'Data R7'!B316)</f>
        <v/>
      </c>
      <c r="C6302">
        <f>IF('Data R7'!C316="","",'Data R7'!C316)</f>
        <v/>
      </c>
      <c r="D6302">
        <f>IF('Data R7'!C316="","",'Data R7'!D316)</f>
        <v/>
      </c>
      <c r="E6302">
        <f>IF('Data R7'!C316="","",'Data R7'!E316)</f>
        <v/>
      </c>
      <c r="F6302">
        <f>IF('Data R7'!C316="","",'Data R7'!F316)</f>
        <v/>
      </c>
      <c r="G6302">
        <f>IF('Data R7'!C316="","",'Data R7'!AD316)</f>
        <v/>
      </c>
      <c r="H6302">
        <f>IF('Data R7'!C316="","",'Data R7'!AC316)</f>
        <v/>
      </c>
      <c r="I6302">
        <f>IF('Data R7'!C316="","",COUNTIF('Data R7'!J316,"&gt;0")+COUNTIF('Data R7'!L316,"&gt;0")+COUNTIF('Data R7'!N316,"&gt;0")+COUNTIF('Data R7'!P316,"&gt;0")+COUNTIF('Data R7'!R316,"&gt;0")+COUNTIF('Data R7'!T316,"&gt;0")+COUNTIF('Data R7'!V316,"&gt;0")+COUNTIF('Data R7'!X316,"&gt;0"))</f>
        <v/>
      </c>
      <c r="J6302">
        <f>IF('Data R7'!C316="","",IF((COUNTIF('Data R7'!K316,"&gt;0")+COUNTIF('Data R7'!M316,"&gt;0")+COUNTIF('Data R7'!O316,"&gt;0")+COUNTIF('Data R7'!Q316,"&gt;0")+COUNTIF('Data R7'!S316,"&gt;0")+COUNTIF('Data R7'!U316,"&gt;0")+COUNTIF('Data R7'!W316,"&gt;0")+COUNTIF('Data R7'!Y316,"&gt;0"))&gt;0,1,0))</f>
        <v/>
      </c>
      <c r="M6302" t="inlineStr">
        <is>
          <t>Data R</t>
        </is>
      </c>
    </row>
    <row r="6303">
      <c r="A6303" t="inlineStr">
        <is>
          <t>Regional 7</t>
        </is>
      </c>
      <c r="B6303">
        <f>IF('Data R7'!C317="","",'Data R7'!B317)</f>
        <v/>
      </c>
      <c r="C6303">
        <f>IF('Data R7'!C317="","",'Data R7'!C317)</f>
        <v/>
      </c>
      <c r="D6303">
        <f>IF('Data R7'!C317="","",'Data R7'!D317)</f>
        <v/>
      </c>
      <c r="E6303">
        <f>IF('Data R7'!C317="","",'Data R7'!E317)</f>
        <v/>
      </c>
      <c r="F6303">
        <f>IF('Data R7'!C317="","",'Data R7'!F317)</f>
        <v/>
      </c>
      <c r="G6303">
        <f>IF('Data R7'!C317="","",'Data R7'!AD317)</f>
        <v/>
      </c>
      <c r="H6303">
        <f>IF('Data R7'!C317="","",'Data R7'!AC317)</f>
        <v/>
      </c>
      <c r="I6303">
        <f>IF('Data R7'!C317="","",COUNTIF('Data R7'!J317,"&gt;0")+COUNTIF('Data R7'!L317,"&gt;0")+COUNTIF('Data R7'!N317,"&gt;0")+COUNTIF('Data R7'!P317,"&gt;0")+COUNTIF('Data R7'!R317,"&gt;0")+COUNTIF('Data R7'!T317,"&gt;0")+COUNTIF('Data R7'!V317,"&gt;0")+COUNTIF('Data R7'!X317,"&gt;0"))</f>
        <v/>
      </c>
      <c r="J6303">
        <f>IF('Data R7'!C317="","",IF((COUNTIF('Data R7'!K317,"&gt;0")+COUNTIF('Data R7'!M317,"&gt;0")+COUNTIF('Data R7'!O317,"&gt;0")+COUNTIF('Data R7'!Q317,"&gt;0")+COUNTIF('Data R7'!S317,"&gt;0")+COUNTIF('Data R7'!U317,"&gt;0")+COUNTIF('Data R7'!W317,"&gt;0")+COUNTIF('Data R7'!Y317,"&gt;0"))&gt;0,1,0))</f>
        <v/>
      </c>
      <c r="M6303" t="inlineStr">
        <is>
          <t>Data R</t>
        </is>
      </c>
    </row>
    <row r="6304">
      <c r="A6304" t="inlineStr">
        <is>
          <t>Regional 7</t>
        </is>
      </c>
      <c r="B6304">
        <f>IF('Data R7'!C318="","",'Data R7'!B318)</f>
        <v/>
      </c>
      <c r="C6304">
        <f>IF('Data R7'!C318="","",'Data R7'!C318)</f>
        <v/>
      </c>
      <c r="D6304">
        <f>IF('Data R7'!C318="","",'Data R7'!D318)</f>
        <v/>
      </c>
      <c r="E6304">
        <f>IF('Data R7'!C318="","",'Data R7'!E318)</f>
        <v/>
      </c>
      <c r="F6304">
        <f>IF('Data R7'!C318="","",'Data R7'!F318)</f>
        <v/>
      </c>
      <c r="G6304">
        <f>IF('Data R7'!C318="","",'Data R7'!AD318)</f>
        <v/>
      </c>
      <c r="H6304">
        <f>IF('Data R7'!C318="","",'Data R7'!AC318)</f>
        <v/>
      </c>
      <c r="I6304">
        <f>IF('Data R7'!C318="","",COUNTIF('Data R7'!J318,"&gt;0")+COUNTIF('Data R7'!L318,"&gt;0")+COUNTIF('Data R7'!N318,"&gt;0")+COUNTIF('Data R7'!P318,"&gt;0")+COUNTIF('Data R7'!R318,"&gt;0")+COUNTIF('Data R7'!T318,"&gt;0")+COUNTIF('Data R7'!V318,"&gt;0")+COUNTIF('Data R7'!X318,"&gt;0"))</f>
        <v/>
      </c>
      <c r="J6304">
        <f>IF('Data R7'!C318="","",IF((COUNTIF('Data R7'!K318,"&gt;0")+COUNTIF('Data R7'!M318,"&gt;0")+COUNTIF('Data R7'!O318,"&gt;0")+COUNTIF('Data R7'!Q318,"&gt;0")+COUNTIF('Data R7'!S318,"&gt;0")+COUNTIF('Data R7'!U318,"&gt;0")+COUNTIF('Data R7'!W318,"&gt;0")+COUNTIF('Data R7'!Y318,"&gt;0"))&gt;0,1,0))</f>
        <v/>
      </c>
      <c r="M6304" t="inlineStr">
        <is>
          <t>Data R</t>
        </is>
      </c>
    </row>
    <row r="6305">
      <c r="A6305" t="inlineStr">
        <is>
          <t>Regional 7</t>
        </is>
      </c>
      <c r="B6305">
        <f>IF('Data R7'!C319="","",'Data R7'!B319)</f>
        <v/>
      </c>
      <c r="C6305">
        <f>IF('Data R7'!C319="","",'Data R7'!C319)</f>
        <v/>
      </c>
      <c r="D6305">
        <f>IF('Data R7'!C319="","",'Data R7'!D319)</f>
        <v/>
      </c>
      <c r="E6305">
        <f>IF('Data R7'!C319="","",'Data R7'!E319)</f>
        <v/>
      </c>
      <c r="F6305">
        <f>IF('Data R7'!C319="","",'Data R7'!F319)</f>
        <v/>
      </c>
      <c r="G6305">
        <f>IF('Data R7'!C319="","",'Data R7'!AD319)</f>
        <v/>
      </c>
      <c r="H6305">
        <f>IF('Data R7'!C319="","",'Data R7'!AC319)</f>
        <v/>
      </c>
      <c r="I6305">
        <f>IF('Data R7'!C319="","",COUNTIF('Data R7'!J319,"&gt;0")+COUNTIF('Data R7'!L319,"&gt;0")+COUNTIF('Data R7'!N319,"&gt;0")+COUNTIF('Data R7'!P319,"&gt;0")+COUNTIF('Data R7'!R319,"&gt;0")+COUNTIF('Data R7'!T319,"&gt;0")+COUNTIF('Data R7'!V319,"&gt;0")+COUNTIF('Data R7'!X319,"&gt;0"))</f>
        <v/>
      </c>
      <c r="J6305">
        <f>IF('Data R7'!C319="","",IF((COUNTIF('Data R7'!K319,"&gt;0")+COUNTIF('Data R7'!M319,"&gt;0")+COUNTIF('Data R7'!O319,"&gt;0")+COUNTIF('Data R7'!Q319,"&gt;0")+COUNTIF('Data R7'!S319,"&gt;0")+COUNTIF('Data R7'!U319,"&gt;0")+COUNTIF('Data R7'!W319,"&gt;0")+COUNTIF('Data R7'!Y319,"&gt;0"))&gt;0,1,0))</f>
        <v/>
      </c>
      <c r="M6305" t="inlineStr">
        <is>
          <t>Data R</t>
        </is>
      </c>
    </row>
    <row r="6306">
      <c r="A6306" t="inlineStr">
        <is>
          <t>Regional 7</t>
        </is>
      </c>
      <c r="B6306">
        <f>IF('Data R7'!C320="","",'Data R7'!B320)</f>
        <v/>
      </c>
      <c r="C6306">
        <f>IF('Data R7'!C320="","",'Data R7'!C320)</f>
        <v/>
      </c>
      <c r="D6306">
        <f>IF('Data R7'!C320="","",'Data R7'!D320)</f>
        <v/>
      </c>
      <c r="E6306">
        <f>IF('Data R7'!C320="","",'Data R7'!E320)</f>
        <v/>
      </c>
      <c r="F6306">
        <f>IF('Data R7'!C320="","",'Data R7'!F320)</f>
        <v/>
      </c>
      <c r="G6306">
        <f>IF('Data R7'!C320="","",'Data R7'!AD320)</f>
        <v/>
      </c>
      <c r="H6306">
        <f>IF('Data R7'!C320="","",'Data R7'!AC320)</f>
        <v/>
      </c>
      <c r="I6306">
        <f>IF('Data R7'!C320="","",COUNTIF('Data R7'!J320,"&gt;0")+COUNTIF('Data R7'!L320,"&gt;0")+COUNTIF('Data R7'!N320,"&gt;0")+COUNTIF('Data R7'!P320,"&gt;0")+COUNTIF('Data R7'!R320,"&gt;0")+COUNTIF('Data R7'!T320,"&gt;0")+COUNTIF('Data R7'!V320,"&gt;0")+COUNTIF('Data R7'!X320,"&gt;0"))</f>
        <v/>
      </c>
      <c r="J6306">
        <f>IF('Data R7'!C320="","",IF((COUNTIF('Data R7'!K320,"&gt;0")+COUNTIF('Data R7'!M320,"&gt;0")+COUNTIF('Data R7'!O320,"&gt;0")+COUNTIF('Data R7'!Q320,"&gt;0")+COUNTIF('Data R7'!S320,"&gt;0")+COUNTIF('Data R7'!U320,"&gt;0")+COUNTIF('Data R7'!W320,"&gt;0")+COUNTIF('Data R7'!Y320,"&gt;0"))&gt;0,1,0))</f>
        <v/>
      </c>
      <c r="M6306" t="inlineStr">
        <is>
          <t>Data R</t>
        </is>
      </c>
    </row>
    <row r="6307">
      <c r="A6307" t="inlineStr">
        <is>
          <t>Regional 7</t>
        </is>
      </c>
      <c r="B6307">
        <f>IF('Data R7'!C321="","",'Data R7'!B321)</f>
        <v/>
      </c>
      <c r="C6307">
        <f>IF('Data R7'!C321="","",'Data R7'!C321)</f>
        <v/>
      </c>
      <c r="D6307">
        <f>IF('Data R7'!C321="","",'Data R7'!D321)</f>
        <v/>
      </c>
      <c r="E6307">
        <f>IF('Data R7'!C321="","",'Data R7'!E321)</f>
        <v/>
      </c>
      <c r="F6307">
        <f>IF('Data R7'!C321="","",'Data R7'!F321)</f>
        <v/>
      </c>
      <c r="G6307">
        <f>IF('Data R7'!C321="","",'Data R7'!AD321)</f>
        <v/>
      </c>
      <c r="H6307">
        <f>IF('Data R7'!C321="","",'Data R7'!AC321)</f>
        <v/>
      </c>
      <c r="I6307">
        <f>IF('Data R7'!C321="","",COUNTIF('Data R7'!J321,"&gt;0")+COUNTIF('Data R7'!L321,"&gt;0")+COUNTIF('Data R7'!N321,"&gt;0")+COUNTIF('Data R7'!P321,"&gt;0")+COUNTIF('Data R7'!R321,"&gt;0")+COUNTIF('Data R7'!T321,"&gt;0")+COUNTIF('Data R7'!V321,"&gt;0")+COUNTIF('Data R7'!X321,"&gt;0"))</f>
        <v/>
      </c>
      <c r="J6307">
        <f>IF('Data R7'!C321="","",IF((COUNTIF('Data R7'!K321,"&gt;0")+COUNTIF('Data R7'!M321,"&gt;0")+COUNTIF('Data R7'!O321,"&gt;0")+COUNTIF('Data R7'!Q321,"&gt;0")+COUNTIF('Data R7'!S321,"&gt;0")+COUNTIF('Data R7'!U321,"&gt;0")+COUNTIF('Data R7'!W321,"&gt;0")+COUNTIF('Data R7'!Y321,"&gt;0"))&gt;0,1,0))</f>
        <v/>
      </c>
      <c r="M6307" t="inlineStr">
        <is>
          <t>Data R</t>
        </is>
      </c>
    </row>
    <row r="6308">
      <c r="A6308" t="inlineStr">
        <is>
          <t>Regional 7</t>
        </is>
      </c>
      <c r="B6308">
        <f>IF('Data R7'!C322="","",'Data R7'!B322)</f>
        <v/>
      </c>
      <c r="C6308">
        <f>IF('Data R7'!C322="","",'Data R7'!C322)</f>
        <v/>
      </c>
      <c r="D6308">
        <f>IF('Data R7'!C322="","",'Data R7'!D322)</f>
        <v/>
      </c>
      <c r="E6308">
        <f>IF('Data R7'!C322="","",'Data R7'!E322)</f>
        <v/>
      </c>
      <c r="F6308">
        <f>IF('Data R7'!C322="","",'Data R7'!F322)</f>
        <v/>
      </c>
      <c r="G6308">
        <f>IF('Data R7'!C322="","",'Data R7'!AD322)</f>
        <v/>
      </c>
      <c r="H6308">
        <f>IF('Data R7'!C322="","",'Data R7'!AC322)</f>
        <v/>
      </c>
      <c r="I6308">
        <f>IF('Data R7'!C322="","",COUNTIF('Data R7'!J322,"&gt;0")+COUNTIF('Data R7'!L322,"&gt;0")+COUNTIF('Data R7'!N322,"&gt;0")+COUNTIF('Data R7'!P322,"&gt;0")+COUNTIF('Data R7'!R322,"&gt;0")+COUNTIF('Data R7'!T322,"&gt;0")+COUNTIF('Data R7'!V322,"&gt;0")+COUNTIF('Data R7'!X322,"&gt;0"))</f>
        <v/>
      </c>
      <c r="J6308">
        <f>IF('Data R7'!C322="","",IF((COUNTIF('Data R7'!K322,"&gt;0")+COUNTIF('Data R7'!M322,"&gt;0")+COUNTIF('Data R7'!O322,"&gt;0")+COUNTIF('Data R7'!Q322,"&gt;0")+COUNTIF('Data R7'!S322,"&gt;0")+COUNTIF('Data R7'!U322,"&gt;0")+COUNTIF('Data R7'!W322,"&gt;0")+COUNTIF('Data R7'!Y322,"&gt;0"))&gt;0,1,0))</f>
        <v/>
      </c>
      <c r="M6308" t="inlineStr">
        <is>
          <t>Data R</t>
        </is>
      </c>
    </row>
    <row r="6309">
      <c r="A6309" t="inlineStr">
        <is>
          <t>Regional 7</t>
        </is>
      </c>
      <c r="B6309">
        <f>IF('Data R7'!C323="","",'Data R7'!B323)</f>
        <v/>
      </c>
      <c r="C6309">
        <f>IF('Data R7'!C323="","",'Data R7'!C323)</f>
        <v/>
      </c>
      <c r="D6309">
        <f>IF('Data R7'!C323="","",'Data R7'!D323)</f>
        <v/>
      </c>
      <c r="E6309">
        <f>IF('Data R7'!C323="","",'Data R7'!E323)</f>
        <v/>
      </c>
      <c r="F6309">
        <f>IF('Data R7'!C323="","",'Data R7'!F323)</f>
        <v/>
      </c>
      <c r="G6309">
        <f>IF('Data R7'!C323="","",'Data R7'!AD323)</f>
        <v/>
      </c>
      <c r="H6309">
        <f>IF('Data R7'!C323="","",'Data R7'!AC323)</f>
        <v/>
      </c>
      <c r="I6309">
        <f>IF('Data R7'!C323="","",COUNTIF('Data R7'!J323,"&gt;0")+COUNTIF('Data R7'!L323,"&gt;0")+COUNTIF('Data R7'!N323,"&gt;0")+COUNTIF('Data R7'!P323,"&gt;0")+COUNTIF('Data R7'!R323,"&gt;0")+COUNTIF('Data R7'!T323,"&gt;0")+COUNTIF('Data R7'!V323,"&gt;0")+COUNTIF('Data R7'!X323,"&gt;0"))</f>
        <v/>
      </c>
      <c r="J6309">
        <f>IF('Data R7'!C323="","",IF((COUNTIF('Data R7'!K323,"&gt;0")+COUNTIF('Data R7'!M323,"&gt;0")+COUNTIF('Data R7'!O323,"&gt;0")+COUNTIF('Data R7'!Q323,"&gt;0")+COUNTIF('Data R7'!S323,"&gt;0")+COUNTIF('Data R7'!U323,"&gt;0")+COUNTIF('Data R7'!W323,"&gt;0")+COUNTIF('Data R7'!Y323,"&gt;0"))&gt;0,1,0))</f>
        <v/>
      </c>
      <c r="M6309" t="inlineStr">
        <is>
          <t>Data R</t>
        </is>
      </c>
    </row>
    <row r="6310">
      <c r="A6310" t="inlineStr">
        <is>
          <t>Regional 7</t>
        </is>
      </c>
      <c r="B6310">
        <f>IF('Data R7'!C324="","",'Data R7'!B324)</f>
        <v/>
      </c>
      <c r="C6310">
        <f>IF('Data R7'!C324="","",'Data R7'!C324)</f>
        <v/>
      </c>
      <c r="D6310">
        <f>IF('Data R7'!C324="","",'Data R7'!D324)</f>
        <v/>
      </c>
      <c r="E6310">
        <f>IF('Data R7'!C324="","",'Data R7'!E324)</f>
        <v/>
      </c>
      <c r="F6310">
        <f>IF('Data R7'!C324="","",'Data R7'!F324)</f>
        <v/>
      </c>
      <c r="G6310">
        <f>IF('Data R7'!C324="","",'Data R7'!AD324)</f>
        <v/>
      </c>
      <c r="H6310">
        <f>IF('Data R7'!C324="","",'Data R7'!AC324)</f>
        <v/>
      </c>
      <c r="I6310">
        <f>IF('Data R7'!C324="","",COUNTIF('Data R7'!J324,"&gt;0")+COUNTIF('Data R7'!L324,"&gt;0")+COUNTIF('Data R7'!N324,"&gt;0")+COUNTIF('Data R7'!P324,"&gt;0")+COUNTIF('Data R7'!R324,"&gt;0")+COUNTIF('Data R7'!T324,"&gt;0")+COUNTIF('Data R7'!V324,"&gt;0")+COUNTIF('Data R7'!X324,"&gt;0"))</f>
        <v/>
      </c>
      <c r="J6310">
        <f>IF('Data R7'!C324="","",IF((COUNTIF('Data R7'!K324,"&gt;0")+COUNTIF('Data R7'!M324,"&gt;0")+COUNTIF('Data R7'!O324,"&gt;0")+COUNTIF('Data R7'!Q324,"&gt;0")+COUNTIF('Data R7'!S324,"&gt;0")+COUNTIF('Data R7'!U324,"&gt;0")+COUNTIF('Data R7'!W324,"&gt;0")+COUNTIF('Data R7'!Y324,"&gt;0"))&gt;0,1,0))</f>
        <v/>
      </c>
      <c r="M6310" t="inlineStr">
        <is>
          <t>Data R</t>
        </is>
      </c>
    </row>
    <row r="6311">
      <c r="A6311" t="inlineStr">
        <is>
          <t>Regional 7</t>
        </is>
      </c>
      <c r="B6311">
        <f>IF('Data R7'!C325="","",'Data R7'!B325)</f>
        <v/>
      </c>
      <c r="C6311">
        <f>IF('Data R7'!C325="","",'Data R7'!C325)</f>
        <v/>
      </c>
      <c r="D6311">
        <f>IF('Data R7'!C325="","",'Data R7'!D325)</f>
        <v/>
      </c>
      <c r="E6311">
        <f>IF('Data R7'!C325="","",'Data R7'!E325)</f>
        <v/>
      </c>
      <c r="F6311">
        <f>IF('Data R7'!C325="","",'Data R7'!F325)</f>
        <v/>
      </c>
      <c r="G6311">
        <f>IF('Data R7'!C325="","",'Data R7'!AD325)</f>
        <v/>
      </c>
      <c r="H6311">
        <f>IF('Data R7'!C325="","",'Data R7'!AC325)</f>
        <v/>
      </c>
      <c r="I6311">
        <f>IF('Data R7'!C325="","",COUNTIF('Data R7'!J325,"&gt;0")+COUNTIF('Data R7'!L325,"&gt;0")+COUNTIF('Data R7'!N325,"&gt;0")+COUNTIF('Data R7'!P325,"&gt;0")+COUNTIF('Data R7'!R325,"&gt;0")+COUNTIF('Data R7'!T325,"&gt;0")+COUNTIF('Data R7'!V325,"&gt;0")+COUNTIF('Data R7'!X325,"&gt;0"))</f>
        <v/>
      </c>
      <c r="J6311">
        <f>IF('Data R7'!C325="","",IF((COUNTIF('Data R7'!K325,"&gt;0")+COUNTIF('Data R7'!M325,"&gt;0")+COUNTIF('Data R7'!O325,"&gt;0")+COUNTIF('Data R7'!Q325,"&gt;0")+COUNTIF('Data R7'!S325,"&gt;0")+COUNTIF('Data R7'!U325,"&gt;0")+COUNTIF('Data R7'!W325,"&gt;0")+COUNTIF('Data R7'!Y325,"&gt;0"))&gt;0,1,0))</f>
        <v/>
      </c>
      <c r="M6311" t="inlineStr">
        <is>
          <t>Data R</t>
        </is>
      </c>
    </row>
    <row r="6312">
      <c r="A6312" t="inlineStr">
        <is>
          <t>Regional 7</t>
        </is>
      </c>
      <c r="B6312">
        <f>IF('Data R7'!C326="","",'Data R7'!B326)</f>
        <v/>
      </c>
      <c r="C6312">
        <f>IF('Data R7'!C326="","",'Data R7'!C326)</f>
        <v/>
      </c>
      <c r="D6312">
        <f>IF('Data R7'!C326="","",'Data R7'!D326)</f>
        <v/>
      </c>
      <c r="E6312">
        <f>IF('Data R7'!C326="","",'Data R7'!E326)</f>
        <v/>
      </c>
      <c r="F6312">
        <f>IF('Data R7'!C326="","",'Data R7'!F326)</f>
        <v/>
      </c>
      <c r="G6312">
        <f>IF('Data R7'!C326="","",'Data R7'!AD326)</f>
        <v/>
      </c>
      <c r="H6312">
        <f>IF('Data R7'!C326="","",'Data R7'!AC326)</f>
        <v/>
      </c>
      <c r="I6312">
        <f>IF('Data R7'!C326="","",COUNTIF('Data R7'!J326,"&gt;0")+COUNTIF('Data R7'!L326,"&gt;0")+COUNTIF('Data R7'!N326,"&gt;0")+COUNTIF('Data R7'!P326,"&gt;0")+COUNTIF('Data R7'!R326,"&gt;0")+COUNTIF('Data R7'!T326,"&gt;0")+COUNTIF('Data R7'!V326,"&gt;0")+COUNTIF('Data R7'!X326,"&gt;0"))</f>
        <v/>
      </c>
      <c r="J6312">
        <f>IF('Data R7'!C326="","",IF((COUNTIF('Data R7'!K326,"&gt;0")+COUNTIF('Data R7'!M326,"&gt;0")+COUNTIF('Data R7'!O326,"&gt;0")+COUNTIF('Data R7'!Q326,"&gt;0")+COUNTIF('Data R7'!S326,"&gt;0")+COUNTIF('Data R7'!U326,"&gt;0")+COUNTIF('Data R7'!W326,"&gt;0")+COUNTIF('Data R7'!Y326,"&gt;0"))&gt;0,1,0))</f>
        <v/>
      </c>
      <c r="M6312" t="inlineStr">
        <is>
          <t>Data R</t>
        </is>
      </c>
    </row>
    <row r="6313">
      <c r="A6313" t="inlineStr">
        <is>
          <t>Regional 7</t>
        </is>
      </c>
      <c r="B6313">
        <f>IF('Data R7'!C327="","",'Data R7'!B327)</f>
        <v/>
      </c>
      <c r="C6313">
        <f>IF('Data R7'!C327="","",'Data R7'!C327)</f>
        <v/>
      </c>
      <c r="D6313">
        <f>IF('Data R7'!C327="","",'Data R7'!D327)</f>
        <v/>
      </c>
      <c r="E6313">
        <f>IF('Data R7'!C327="","",'Data R7'!E327)</f>
        <v/>
      </c>
      <c r="F6313">
        <f>IF('Data R7'!C327="","",'Data R7'!F327)</f>
        <v/>
      </c>
      <c r="G6313">
        <f>IF('Data R7'!C327="","",'Data R7'!AD327)</f>
        <v/>
      </c>
      <c r="H6313">
        <f>IF('Data R7'!C327="","",'Data R7'!AC327)</f>
        <v/>
      </c>
      <c r="I6313">
        <f>IF('Data R7'!C327="","",COUNTIF('Data R7'!J327,"&gt;0")+COUNTIF('Data R7'!L327,"&gt;0")+COUNTIF('Data R7'!N327,"&gt;0")+COUNTIF('Data R7'!P327,"&gt;0")+COUNTIF('Data R7'!R327,"&gt;0")+COUNTIF('Data R7'!T327,"&gt;0")+COUNTIF('Data R7'!V327,"&gt;0")+COUNTIF('Data R7'!X327,"&gt;0"))</f>
        <v/>
      </c>
      <c r="J6313">
        <f>IF('Data R7'!C327="","",IF((COUNTIF('Data R7'!K327,"&gt;0")+COUNTIF('Data R7'!M327,"&gt;0")+COUNTIF('Data R7'!O327,"&gt;0")+COUNTIF('Data R7'!Q327,"&gt;0")+COUNTIF('Data R7'!S327,"&gt;0")+COUNTIF('Data R7'!U327,"&gt;0")+COUNTIF('Data R7'!W327,"&gt;0")+COUNTIF('Data R7'!Y327,"&gt;0"))&gt;0,1,0))</f>
        <v/>
      </c>
      <c r="M6313" t="inlineStr">
        <is>
          <t>Data R</t>
        </is>
      </c>
    </row>
    <row r="6314">
      <c r="A6314" t="inlineStr">
        <is>
          <t>Regional 7</t>
        </is>
      </c>
      <c r="B6314">
        <f>IF('Data R7'!C328="","",'Data R7'!B328)</f>
        <v/>
      </c>
      <c r="C6314">
        <f>IF('Data R7'!C328="","",'Data R7'!C328)</f>
        <v/>
      </c>
      <c r="D6314">
        <f>IF('Data R7'!C328="","",'Data R7'!D328)</f>
        <v/>
      </c>
      <c r="E6314">
        <f>IF('Data R7'!C328="","",'Data R7'!E328)</f>
        <v/>
      </c>
      <c r="F6314">
        <f>IF('Data R7'!C328="","",'Data R7'!F328)</f>
        <v/>
      </c>
      <c r="G6314">
        <f>IF('Data R7'!C328="","",'Data R7'!AD328)</f>
        <v/>
      </c>
      <c r="H6314">
        <f>IF('Data R7'!C328="","",'Data R7'!AC328)</f>
        <v/>
      </c>
      <c r="I6314">
        <f>IF('Data R7'!C328="","",COUNTIF('Data R7'!J328,"&gt;0")+COUNTIF('Data R7'!L328,"&gt;0")+COUNTIF('Data R7'!N328,"&gt;0")+COUNTIF('Data R7'!P328,"&gt;0")+COUNTIF('Data R7'!R328,"&gt;0")+COUNTIF('Data R7'!T328,"&gt;0")+COUNTIF('Data R7'!V328,"&gt;0")+COUNTIF('Data R7'!X328,"&gt;0"))</f>
        <v/>
      </c>
      <c r="J6314">
        <f>IF('Data R7'!C328="","",IF((COUNTIF('Data R7'!K328,"&gt;0")+COUNTIF('Data R7'!M328,"&gt;0")+COUNTIF('Data R7'!O328,"&gt;0")+COUNTIF('Data R7'!Q328,"&gt;0")+COUNTIF('Data R7'!S328,"&gt;0")+COUNTIF('Data R7'!U328,"&gt;0")+COUNTIF('Data R7'!W328,"&gt;0")+COUNTIF('Data R7'!Y328,"&gt;0"))&gt;0,1,0))</f>
        <v/>
      </c>
      <c r="M6314" t="inlineStr">
        <is>
          <t>Data R</t>
        </is>
      </c>
    </row>
    <row r="6315">
      <c r="A6315" t="inlineStr">
        <is>
          <t>Regional 7</t>
        </is>
      </c>
      <c r="B6315">
        <f>IF('Data R7'!C329="","",'Data R7'!B329)</f>
        <v/>
      </c>
      <c r="C6315">
        <f>IF('Data R7'!C329="","",'Data R7'!C329)</f>
        <v/>
      </c>
      <c r="D6315">
        <f>IF('Data R7'!C329="","",'Data R7'!D329)</f>
        <v/>
      </c>
      <c r="E6315">
        <f>IF('Data R7'!C329="","",'Data R7'!E329)</f>
        <v/>
      </c>
      <c r="F6315">
        <f>IF('Data R7'!C329="","",'Data R7'!F329)</f>
        <v/>
      </c>
      <c r="G6315">
        <f>IF('Data R7'!C329="","",'Data R7'!AD329)</f>
        <v/>
      </c>
      <c r="H6315">
        <f>IF('Data R7'!C329="","",'Data R7'!AC329)</f>
        <v/>
      </c>
      <c r="I6315">
        <f>IF('Data R7'!C329="","",COUNTIF('Data R7'!J329,"&gt;0")+COUNTIF('Data R7'!L329,"&gt;0")+COUNTIF('Data R7'!N329,"&gt;0")+COUNTIF('Data R7'!P329,"&gt;0")+COUNTIF('Data R7'!R329,"&gt;0")+COUNTIF('Data R7'!T329,"&gt;0")+COUNTIF('Data R7'!V329,"&gt;0")+COUNTIF('Data R7'!X329,"&gt;0"))</f>
        <v/>
      </c>
      <c r="J6315">
        <f>IF('Data R7'!C329="","",IF((COUNTIF('Data R7'!K329,"&gt;0")+COUNTIF('Data R7'!M329,"&gt;0")+COUNTIF('Data R7'!O329,"&gt;0")+COUNTIF('Data R7'!Q329,"&gt;0")+COUNTIF('Data R7'!S329,"&gt;0")+COUNTIF('Data R7'!U329,"&gt;0")+COUNTIF('Data R7'!W329,"&gt;0")+COUNTIF('Data R7'!Y329,"&gt;0"))&gt;0,1,0))</f>
        <v/>
      </c>
      <c r="M6315" t="inlineStr">
        <is>
          <t>Data R</t>
        </is>
      </c>
    </row>
    <row r="6316">
      <c r="A6316" t="inlineStr">
        <is>
          <t>Regional 7</t>
        </is>
      </c>
      <c r="B6316">
        <f>IF('Data R7'!C330="","",'Data R7'!B330)</f>
        <v/>
      </c>
      <c r="C6316">
        <f>IF('Data R7'!C330="","",'Data R7'!C330)</f>
        <v/>
      </c>
      <c r="D6316">
        <f>IF('Data R7'!C330="","",'Data R7'!D330)</f>
        <v/>
      </c>
      <c r="E6316">
        <f>IF('Data R7'!C330="","",'Data R7'!E330)</f>
        <v/>
      </c>
      <c r="F6316">
        <f>IF('Data R7'!C330="","",'Data R7'!F330)</f>
        <v/>
      </c>
      <c r="G6316">
        <f>IF('Data R7'!C330="","",'Data R7'!AD330)</f>
        <v/>
      </c>
      <c r="H6316">
        <f>IF('Data R7'!C330="","",'Data R7'!AC330)</f>
        <v/>
      </c>
      <c r="I6316">
        <f>IF('Data R7'!C330="","",COUNTIF('Data R7'!J330,"&gt;0")+COUNTIF('Data R7'!L330,"&gt;0")+COUNTIF('Data R7'!N330,"&gt;0")+COUNTIF('Data R7'!P330,"&gt;0")+COUNTIF('Data R7'!R330,"&gt;0")+COUNTIF('Data R7'!T330,"&gt;0")+COUNTIF('Data R7'!V330,"&gt;0")+COUNTIF('Data R7'!X330,"&gt;0"))</f>
        <v/>
      </c>
      <c r="J6316">
        <f>IF('Data R7'!C330="","",IF((COUNTIF('Data R7'!K330,"&gt;0")+COUNTIF('Data R7'!M330,"&gt;0")+COUNTIF('Data R7'!O330,"&gt;0")+COUNTIF('Data R7'!Q330,"&gt;0")+COUNTIF('Data R7'!S330,"&gt;0")+COUNTIF('Data R7'!U330,"&gt;0")+COUNTIF('Data R7'!W330,"&gt;0")+COUNTIF('Data R7'!Y330,"&gt;0"))&gt;0,1,0))</f>
        <v/>
      </c>
      <c r="M6316" t="inlineStr">
        <is>
          <t>Data R</t>
        </is>
      </c>
    </row>
    <row r="6317">
      <c r="A6317" t="inlineStr">
        <is>
          <t>Regional 7</t>
        </is>
      </c>
      <c r="B6317">
        <f>IF('Data R7'!C331="","",'Data R7'!B331)</f>
        <v/>
      </c>
      <c r="C6317">
        <f>IF('Data R7'!C331="","",'Data R7'!C331)</f>
        <v/>
      </c>
      <c r="D6317">
        <f>IF('Data R7'!C331="","",'Data R7'!D331)</f>
        <v/>
      </c>
      <c r="E6317">
        <f>IF('Data R7'!C331="","",'Data R7'!E331)</f>
        <v/>
      </c>
      <c r="F6317">
        <f>IF('Data R7'!C331="","",'Data R7'!F331)</f>
        <v/>
      </c>
      <c r="G6317">
        <f>IF('Data R7'!C331="","",'Data R7'!AD331)</f>
        <v/>
      </c>
      <c r="H6317">
        <f>IF('Data R7'!C331="","",'Data R7'!AC331)</f>
        <v/>
      </c>
      <c r="I6317">
        <f>IF('Data R7'!C331="","",COUNTIF('Data R7'!J331,"&gt;0")+COUNTIF('Data R7'!L331,"&gt;0")+COUNTIF('Data R7'!N331,"&gt;0")+COUNTIF('Data R7'!P331,"&gt;0")+COUNTIF('Data R7'!R331,"&gt;0")+COUNTIF('Data R7'!T331,"&gt;0")+COUNTIF('Data R7'!V331,"&gt;0")+COUNTIF('Data R7'!X331,"&gt;0"))</f>
        <v/>
      </c>
      <c r="J6317">
        <f>IF('Data R7'!C331="","",IF((COUNTIF('Data R7'!K331,"&gt;0")+COUNTIF('Data R7'!M331,"&gt;0")+COUNTIF('Data R7'!O331,"&gt;0")+COUNTIF('Data R7'!Q331,"&gt;0")+COUNTIF('Data R7'!S331,"&gt;0")+COUNTIF('Data R7'!U331,"&gt;0")+COUNTIF('Data R7'!W331,"&gt;0")+COUNTIF('Data R7'!Y331,"&gt;0"))&gt;0,1,0))</f>
        <v/>
      </c>
      <c r="M6317" t="inlineStr">
        <is>
          <t>Data R</t>
        </is>
      </c>
    </row>
    <row r="6318">
      <c r="A6318" t="inlineStr">
        <is>
          <t>Regional 7</t>
        </is>
      </c>
      <c r="B6318">
        <f>IF('Data R7'!C332="","",'Data R7'!B332)</f>
        <v/>
      </c>
      <c r="C6318">
        <f>IF('Data R7'!C332="","",'Data R7'!C332)</f>
        <v/>
      </c>
      <c r="D6318">
        <f>IF('Data R7'!C332="","",'Data R7'!D332)</f>
        <v/>
      </c>
      <c r="E6318">
        <f>IF('Data R7'!C332="","",'Data R7'!E332)</f>
        <v/>
      </c>
      <c r="F6318">
        <f>IF('Data R7'!C332="","",'Data R7'!F332)</f>
        <v/>
      </c>
      <c r="G6318">
        <f>IF('Data R7'!C332="","",'Data R7'!AD332)</f>
        <v/>
      </c>
      <c r="H6318">
        <f>IF('Data R7'!C332="","",'Data R7'!AC332)</f>
        <v/>
      </c>
      <c r="I6318">
        <f>IF('Data R7'!C332="","",COUNTIF('Data R7'!J332,"&gt;0")+COUNTIF('Data R7'!L332,"&gt;0")+COUNTIF('Data R7'!N332,"&gt;0")+COUNTIF('Data R7'!P332,"&gt;0")+COUNTIF('Data R7'!R332,"&gt;0")+COUNTIF('Data R7'!T332,"&gt;0")+COUNTIF('Data R7'!V332,"&gt;0")+COUNTIF('Data R7'!X332,"&gt;0"))</f>
        <v/>
      </c>
      <c r="J6318">
        <f>IF('Data R7'!C332="","",IF((COUNTIF('Data R7'!K332,"&gt;0")+COUNTIF('Data R7'!M332,"&gt;0")+COUNTIF('Data R7'!O332,"&gt;0")+COUNTIF('Data R7'!Q332,"&gt;0")+COUNTIF('Data R7'!S332,"&gt;0")+COUNTIF('Data R7'!U332,"&gt;0")+COUNTIF('Data R7'!W332,"&gt;0")+COUNTIF('Data R7'!Y332,"&gt;0"))&gt;0,1,0))</f>
        <v/>
      </c>
      <c r="M6318" t="inlineStr">
        <is>
          <t>Data R</t>
        </is>
      </c>
    </row>
    <row r="6319">
      <c r="A6319" t="inlineStr">
        <is>
          <t>Regional 7</t>
        </is>
      </c>
      <c r="B6319">
        <f>IF('Data R7'!C333="","",'Data R7'!B333)</f>
        <v/>
      </c>
      <c r="C6319">
        <f>IF('Data R7'!C333="","",'Data R7'!C333)</f>
        <v/>
      </c>
      <c r="D6319">
        <f>IF('Data R7'!C333="","",'Data R7'!D333)</f>
        <v/>
      </c>
      <c r="E6319">
        <f>IF('Data R7'!C333="","",'Data R7'!E333)</f>
        <v/>
      </c>
      <c r="F6319">
        <f>IF('Data R7'!C333="","",'Data R7'!F333)</f>
        <v/>
      </c>
      <c r="G6319">
        <f>IF('Data R7'!C333="","",'Data R7'!AD333)</f>
        <v/>
      </c>
      <c r="H6319">
        <f>IF('Data R7'!C333="","",'Data R7'!AC333)</f>
        <v/>
      </c>
      <c r="I6319">
        <f>IF('Data R7'!C333="","",COUNTIF('Data R7'!J333,"&gt;0")+COUNTIF('Data R7'!L333,"&gt;0")+COUNTIF('Data R7'!N333,"&gt;0")+COUNTIF('Data R7'!P333,"&gt;0")+COUNTIF('Data R7'!R333,"&gt;0")+COUNTIF('Data R7'!T333,"&gt;0")+COUNTIF('Data R7'!V333,"&gt;0")+COUNTIF('Data R7'!X333,"&gt;0"))</f>
        <v/>
      </c>
      <c r="J6319">
        <f>IF('Data R7'!C333="","",IF((COUNTIF('Data R7'!K333,"&gt;0")+COUNTIF('Data R7'!M333,"&gt;0")+COUNTIF('Data R7'!O333,"&gt;0")+COUNTIF('Data R7'!Q333,"&gt;0")+COUNTIF('Data R7'!S333,"&gt;0")+COUNTIF('Data R7'!U333,"&gt;0")+COUNTIF('Data R7'!W333,"&gt;0")+COUNTIF('Data R7'!Y333,"&gt;0"))&gt;0,1,0))</f>
        <v/>
      </c>
      <c r="M6319" t="inlineStr">
        <is>
          <t>Data R</t>
        </is>
      </c>
    </row>
    <row r="6320">
      <c r="A6320" t="inlineStr">
        <is>
          <t>Regional 7</t>
        </is>
      </c>
      <c r="B6320">
        <f>IF('Data R7'!C334="","",'Data R7'!B334)</f>
        <v/>
      </c>
      <c r="C6320">
        <f>IF('Data R7'!C334="","",'Data R7'!C334)</f>
        <v/>
      </c>
      <c r="D6320">
        <f>IF('Data R7'!C334="","",'Data R7'!D334)</f>
        <v/>
      </c>
      <c r="E6320">
        <f>IF('Data R7'!C334="","",'Data R7'!E334)</f>
        <v/>
      </c>
      <c r="F6320">
        <f>IF('Data R7'!C334="","",'Data R7'!F334)</f>
        <v/>
      </c>
      <c r="G6320">
        <f>IF('Data R7'!C334="","",'Data R7'!AD334)</f>
        <v/>
      </c>
      <c r="H6320">
        <f>IF('Data R7'!C334="","",'Data R7'!AC334)</f>
        <v/>
      </c>
      <c r="I6320">
        <f>IF('Data R7'!C334="","",COUNTIF('Data R7'!J334,"&gt;0")+COUNTIF('Data R7'!L334,"&gt;0")+COUNTIF('Data R7'!N334,"&gt;0")+COUNTIF('Data R7'!P334,"&gt;0")+COUNTIF('Data R7'!R334,"&gt;0")+COUNTIF('Data R7'!T334,"&gt;0")+COUNTIF('Data R7'!V334,"&gt;0")+COUNTIF('Data R7'!X334,"&gt;0"))</f>
        <v/>
      </c>
      <c r="J6320">
        <f>IF('Data R7'!C334="","",IF((COUNTIF('Data R7'!K334,"&gt;0")+COUNTIF('Data R7'!M334,"&gt;0")+COUNTIF('Data R7'!O334,"&gt;0")+COUNTIF('Data R7'!Q334,"&gt;0")+COUNTIF('Data R7'!S334,"&gt;0")+COUNTIF('Data R7'!U334,"&gt;0")+COUNTIF('Data R7'!W334,"&gt;0")+COUNTIF('Data R7'!Y334,"&gt;0"))&gt;0,1,0))</f>
        <v/>
      </c>
      <c r="M6320" t="inlineStr">
        <is>
          <t>Data R</t>
        </is>
      </c>
    </row>
    <row r="6321">
      <c r="A6321" t="inlineStr">
        <is>
          <t>Regional 7</t>
        </is>
      </c>
      <c r="B6321">
        <f>IF('Data R7'!C335="","",'Data R7'!B335)</f>
        <v/>
      </c>
      <c r="C6321">
        <f>IF('Data R7'!C335="","",'Data R7'!C335)</f>
        <v/>
      </c>
      <c r="D6321">
        <f>IF('Data R7'!C335="","",'Data R7'!D335)</f>
        <v/>
      </c>
      <c r="E6321">
        <f>IF('Data R7'!C335="","",'Data R7'!E335)</f>
        <v/>
      </c>
      <c r="F6321">
        <f>IF('Data R7'!C335="","",'Data R7'!F335)</f>
        <v/>
      </c>
      <c r="G6321">
        <f>IF('Data R7'!C335="","",'Data R7'!AD335)</f>
        <v/>
      </c>
      <c r="H6321">
        <f>IF('Data R7'!C335="","",'Data R7'!AC335)</f>
        <v/>
      </c>
      <c r="I6321">
        <f>IF('Data R7'!C335="","",COUNTIF('Data R7'!J335,"&gt;0")+COUNTIF('Data R7'!L335,"&gt;0")+COUNTIF('Data R7'!N335,"&gt;0")+COUNTIF('Data R7'!P335,"&gt;0")+COUNTIF('Data R7'!R335,"&gt;0")+COUNTIF('Data R7'!T335,"&gt;0")+COUNTIF('Data R7'!V335,"&gt;0")+COUNTIF('Data R7'!X335,"&gt;0"))</f>
        <v/>
      </c>
      <c r="J6321">
        <f>IF('Data R7'!C335="","",IF((COUNTIF('Data R7'!K335,"&gt;0")+COUNTIF('Data R7'!M335,"&gt;0")+COUNTIF('Data R7'!O335,"&gt;0")+COUNTIF('Data R7'!Q335,"&gt;0")+COUNTIF('Data R7'!S335,"&gt;0")+COUNTIF('Data R7'!U335,"&gt;0")+COUNTIF('Data R7'!W335,"&gt;0")+COUNTIF('Data R7'!Y335,"&gt;0"))&gt;0,1,0))</f>
        <v/>
      </c>
      <c r="M6321" t="inlineStr">
        <is>
          <t>Data R</t>
        </is>
      </c>
    </row>
    <row r="6322">
      <c r="A6322" t="inlineStr">
        <is>
          <t>Regional 7</t>
        </is>
      </c>
      <c r="B6322">
        <f>IF('Data R7'!C336="","",'Data R7'!B336)</f>
        <v/>
      </c>
      <c r="C6322">
        <f>IF('Data R7'!C336="","",'Data R7'!C336)</f>
        <v/>
      </c>
      <c r="D6322">
        <f>IF('Data R7'!C336="","",'Data R7'!D336)</f>
        <v/>
      </c>
      <c r="E6322">
        <f>IF('Data R7'!C336="","",'Data R7'!E336)</f>
        <v/>
      </c>
      <c r="F6322">
        <f>IF('Data R7'!C336="","",'Data R7'!F336)</f>
        <v/>
      </c>
      <c r="G6322">
        <f>IF('Data R7'!C336="","",'Data R7'!AD336)</f>
        <v/>
      </c>
      <c r="H6322">
        <f>IF('Data R7'!C336="","",'Data R7'!AC336)</f>
        <v/>
      </c>
      <c r="I6322">
        <f>IF('Data R7'!C336="","",COUNTIF('Data R7'!J336,"&gt;0")+COUNTIF('Data R7'!L336,"&gt;0")+COUNTIF('Data R7'!N336,"&gt;0")+COUNTIF('Data R7'!P336,"&gt;0")+COUNTIF('Data R7'!R336,"&gt;0")+COUNTIF('Data R7'!T336,"&gt;0")+COUNTIF('Data R7'!V336,"&gt;0")+COUNTIF('Data R7'!X336,"&gt;0"))</f>
        <v/>
      </c>
      <c r="J6322">
        <f>IF('Data R7'!C336="","",IF((COUNTIF('Data R7'!K336,"&gt;0")+COUNTIF('Data R7'!M336,"&gt;0")+COUNTIF('Data R7'!O336,"&gt;0")+COUNTIF('Data R7'!Q336,"&gt;0")+COUNTIF('Data R7'!S336,"&gt;0")+COUNTIF('Data R7'!U336,"&gt;0")+COUNTIF('Data R7'!W336,"&gt;0")+COUNTIF('Data R7'!Y336,"&gt;0"))&gt;0,1,0))</f>
        <v/>
      </c>
      <c r="M6322" t="inlineStr">
        <is>
          <t>Data R</t>
        </is>
      </c>
    </row>
    <row r="6323">
      <c r="A6323" t="inlineStr">
        <is>
          <t>Regional 7</t>
        </is>
      </c>
      <c r="B6323">
        <f>IF('Data R7'!C337="","",'Data R7'!B337)</f>
        <v/>
      </c>
      <c r="C6323">
        <f>IF('Data R7'!C337="","",'Data R7'!C337)</f>
        <v/>
      </c>
      <c r="D6323">
        <f>IF('Data R7'!C337="","",'Data R7'!D337)</f>
        <v/>
      </c>
      <c r="E6323">
        <f>IF('Data R7'!C337="","",'Data R7'!E337)</f>
        <v/>
      </c>
      <c r="F6323">
        <f>IF('Data R7'!C337="","",'Data R7'!F337)</f>
        <v/>
      </c>
      <c r="G6323">
        <f>IF('Data R7'!C337="","",'Data R7'!AD337)</f>
        <v/>
      </c>
      <c r="H6323">
        <f>IF('Data R7'!C337="","",'Data R7'!AC337)</f>
        <v/>
      </c>
      <c r="I6323">
        <f>IF('Data R7'!C337="","",COUNTIF('Data R7'!J337,"&gt;0")+COUNTIF('Data R7'!L337,"&gt;0")+COUNTIF('Data R7'!N337,"&gt;0")+COUNTIF('Data R7'!P337,"&gt;0")+COUNTIF('Data R7'!R337,"&gt;0")+COUNTIF('Data R7'!T337,"&gt;0")+COUNTIF('Data R7'!V337,"&gt;0")+COUNTIF('Data R7'!X337,"&gt;0"))</f>
        <v/>
      </c>
      <c r="J6323">
        <f>IF('Data R7'!C337="","",IF((COUNTIF('Data R7'!K337,"&gt;0")+COUNTIF('Data R7'!M337,"&gt;0")+COUNTIF('Data R7'!O337,"&gt;0")+COUNTIF('Data R7'!Q337,"&gt;0")+COUNTIF('Data R7'!S337,"&gt;0")+COUNTIF('Data R7'!U337,"&gt;0")+COUNTIF('Data R7'!W337,"&gt;0")+COUNTIF('Data R7'!Y337,"&gt;0"))&gt;0,1,0))</f>
        <v/>
      </c>
      <c r="M6323" t="inlineStr">
        <is>
          <t>Data R</t>
        </is>
      </c>
    </row>
    <row r="6324">
      <c r="A6324" t="inlineStr">
        <is>
          <t>Regional 7</t>
        </is>
      </c>
      <c r="B6324">
        <f>IF('Data R7'!C338="","",'Data R7'!B338)</f>
        <v/>
      </c>
      <c r="C6324">
        <f>IF('Data R7'!C338="","",'Data R7'!C338)</f>
        <v/>
      </c>
      <c r="D6324">
        <f>IF('Data R7'!C338="","",'Data R7'!D338)</f>
        <v/>
      </c>
      <c r="E6324">
        <f>IF('Data R7'!C338="","",'Data R7'!E338)</f>
        <v/>
      </c>
      <c r="F6324">
        <f>IF('Data R7'!C338="","",'Data R7'!F338)</f>
        <v/>
      </c>
      <c r="G6324">
        <f>IF('Data R7'!C338="","",'Data R7'!AD338)</f>
        <v/>
      </c>
      <c r="H6324">
        <f>IF('Data R7'!C338="","",'Data R7'!AC338)</f>
        <v/>
      </c>
      <c r="I6324">
        <f>IF('Data R7'!C338="","",COUNTIF('Data R7'!J338,"&gt;0")+COUNTIF('Data R7'!L338,"&gt;0")+COUNTIF('Data R7'!N338,"&gt;0")+COUNTIF('Data R7'!P338,"&gt;0")+COUNTIF('Data R7'!R338,"&gt;0")+COUNTIF('Data R7'!T338,"&gt;0")+COUNTIF('Data R7'!V338,"&gt;0")+COUNTIF('Data R7'!X338,"&gt;0"))</f>
        <v/>
      </c>
      <c r="J6324">
        <f>IF('Data R7'!C338="","",IF((COUNTIF('Data R7'!K338,"&gt;0")+COUNTIF('Data R7'!M338,"&gt;0")+COUNTIF('Data R7'!O338,"&gt;0")+COUNTIF('Data R7'!Q338,"&gt;0")+COUNTIF('Data R7'!S338,"&gt;0")+COUNTIF('Data R7'!U338,"&gt;0")+COUNTIF('Data R7'!W338,"&gt;0")+COUNTIF('Data R7'!Y338,"&gt;0"))&gt;0,1,0))</f>
        <v/>
      </c>
      <c r="M6324" t="inlineStr">
        <is>
          <t>Data R</t>
        </is>
      </c>
    </row>
    <row r="6325">
      <c r="A6325" t="inlineStr">
        <is>
          <t>Regional 7</t>
        </is>
      </c>
      <c r="B6325">
        <f>IF('Data R7'!C339="","",'Data R7'!B339)</f>
        <v/>
      </c>
      <c r="C6325">
        <f>IF('Data R7'!C339="","",'Data R7'!C339)</f>
        <v/>
      </c>
      <c r="D6325">
        <f>IF('Data R7'!C339="","",'Data R7'!D339)</f>
        <v/>
      </c>
      <c r="E6325">
        <f>IF('Data R7'!C339="","",'Data R7'!E339)</f>
        <v/>
      </c>
      <c r="F6325">
        <f>IF('Data R7'!C339="","",'Data R7'!F339)</f>
        <v/>
      </c>
      <c r="G6325">
        <f>IF('Data R7'!C339="","",'Data R7'!AD339)</f>
        <v/>
      </c>
      <c r="H6325">
        <f>IF('Data R7'!C339="","",'Data R7'!AC339)</f>
        <v/>
      </c>
      <c r="I6325">
        <f>IF('Data R7'!C339="","",COUNTIF('Data R7'!J339,"&gt;0")+COUNTIF('Data R7'!L339,"&gt;0")+COUNTIF('Data R7'!N339,"&gt;0")+COUNTIF('Data R7'!P339,"&gt;0")+COUNTIF('Data R7'!R339,"&gt;0")+COUNTIF('Data R7'!T339,"&gt;0")+COUNTIF('Data R7'!V339,"&gt;0")+COUNTIF('Data R7'!X339,"&gt;0"))</f>
        <v/>
      </c>
      <c r="J6325">
        <f>IF('Data R7'!C339="","",IF((COUNTIF('Data R7'!K339,"&gt;0")+COUNTIF('Data R7'!M339,"&gt;0")+COUNTIF('Data R7'!O339,"&gt;0")+COUNTIF('Data R7'!Q339,"&gt;0")+COUNTIF('Data R7'!S339,"&gt;0")+COUNTIF('Data R7'!U339,"&gt;0")+COUNTIF('Data R7'!W339,"&gt;0")+COUNTIF('Data R7'!Y339,"&gt;0"))&gt;0,1,0))</f>
        <v/>
      </c>
      <c r="M6325" t="inlineStr">
        <is>
          <t>Data R</t>
        </is>
      </c>
    </row>
    <row r="6326">
      <c r="A6326" t="inlineStr">
        <is>
          <t>Regional 7</t>
        </is>
      </c>
      <c r="B6326">
        <f>IF('Data R7'!C340="","",'Data R7'!B340)</f>
        <v/>
      </c>
      <c r="C6326">
        <f>IF('Data R7'!C340="","",'Data R7'!C340)</f>
        <v/>
      </c>
      <c r="D6326">
        <f>IF('Data R7'!C340="","",'Data R7'!D340)</f>
        <v/>
      </c>
      <c r="E6326">
        <f>IF('Data R7'!C340="","",'Data R7'!E340)</f>
        <v/>
      </c>
      <c r="F6326">
        <f>IF('Data R7'!C340="","",'Data R7'!F340)</f>
        <v/>
      </c>
      <c r="G6326">
        <f>IF('Data R7'!C340="","",'Data R7'!AD340)</f>
        <v/>
      </c>
      <c r="H6326">
        <f>IF('Data R7'!C340="","",'Data R7'!AC340)</f>
        <v/>
      </c>
      <c r="I6326">
        <f>IF('Data R7'!C340="","",COUNTIF('Data R7'!J340,"&gt;0")+COUNTIF('Data R7'!L340,"&gt;0")+COUNTIF('Data R7'!N340,"&gt;0")+COUNTIF('Data R7'!P340,"&gt;0")+COUNTIF('Data R7'!R340,"&gt;0")+COUNTIF('Data R7'!T340,"&gt;0")+COUNTIF('Data R7'!V340,"&gt;0")+COUNTIF('Data R7'!X340,"&gt;0"))</f>
        <v/>
      </c>
      <c r="J6326">
        <f>IF('Data R7'!C340="","",IF((COUNTIF('Data R7'!K340,"&gt;0")+COUNTIF('Data R7'!M340,"&gt;0")+COUNTIF('Data R7'!O340,"&gt;0")+COUNTIF('Data R7'!Q340,"&gt;0")+COUNTIF('Data R7'!S340,"&gt;0")+COUNTIF('Data R7'!U340,"&gt;0")+COUNTIF('Data R7'!W340,"&gt;0")+COUNTIF('Data R7'!Y340,"&gt;0"))&gt;0,1,0))</f>
        <v/>
      </c>
      <c r="M6326" t="inlineStr">
        <is>
          <t>Data R</t>
        </is>
      </c>
    </row>
    <row r="6327">
      <c r="A6327" t="inlineStr">
        <is>
          <t>Regional 7</t>
        </is>
      </c>
      <c r="B6327">
        <f>IF('Data R7'!C341="","",'Data R7'!B341)</f>
        <v/>
      </c>
      <c r="C6327">
        <f>IF('Data R7'!C341="","",'Data R7'!C341)</f>
        <v/>
      </c>
      <c r="D6327">
        <f>IF('Data R7'!C341="","",'Data R7'!D341)</f>
        <v/>
      </c>
      <c r="E6327">
        <f>IF('Data R7'!C341="","",'Data R7'!E341)</f>
        <v/>
      </c>
      <c r="F6327">
        <f>IF('Data R7'!C341="","",'Data R7'!F341)</f>
        <v/>
      </c>
      <c r="G6327">
        <f>IF('Data R7'!C341="","",'Data R7'!AD341)</f>
        <v/>
      </c>
      <c r="H6327">
        <f>IF('Data R7'!C341="","",'Data R7'!AC341)</f>
        <v/>
      </c>
      <c r="I6327">
        <f>IF('Data R7'!C341="","",COUNTIF('Data R7'!J341,"&gt;0")+COUNTIF('Data R7'!L341,"&gt;0")+COUNTIF('Data R7'!N341,"&gt;0")+COUNTIF('Data R7'!P341,"&gt;0")+COUNTIF('Data R7'!R341,"&gt;0")+COUNTIF('Data R7'!T341,"&gt;0")+COUNTIF('Data R7'!V341,"&gt;0")+COUNTIF('Data R7'!X341,"&gt;0"))</f>
        <v/>
      </c>
      <c r="J6327">
        <f>IF('Data R7'!C341="","",IF((COUNTIF('Data R7'!K341,"&gt;0")+COUNTIF('Data R7'!M341,"&gt;0")+COUNTIF('Data R7'!O341,"&gt;0")+COUNTIF('Data R7'!Q341,"&gt;0")+COUNTIF('Data R7'!S341,"&gt;0")+COUNTIF('Data R7'!U341,"&gt;0")+COUNTIF('Data R7'!W341,"&gt;0")+COUNTIF('Data R7'!Y341,"&gt;0"))&gt;0,1,0))</f>
        <v/>
      </c>
      <c r="M6327" t="inlineStr">
        <is>
          <t>Data R</t>
        </is>
      </c>
    </row>
    <row r="6328">
      <c r="A6328" t="inlineStr">
        <is>
          <t>Regional 7</t>
        </is>
      </c>
      <c r="B6328">
        <f>IF('Data R7'!C342="","",'Data R7'!B342)</f>
        <v/>
      </c>
      <c r="C6328">
        <f>IF('Data R7'!C342="","",'Data R7'!C342)</f>
        <v/>
      </c>
      <c r="D6328">
        <f>IF('Data R7'!C342="","",'Data R7'!D342)</f>
        <v/>
      </c>
      <c r="E6328">
        <f>IF('Data R7'!C342="","",'Data R7'!E342)</f>
        <v/>
      </c>
      <c r="F6328">
        <f>IF('Data R7'!C342="","",'Data R7'!F342)</f>
        <v/>
      </c>
      <c r="G6328">
        <f>IF('Data R7'!C342="","",'Data R7'!AD342)</f>
        <v/>
      </c>
      <c r="H6328">
        <f>IF('Data R7'!C342="","",'Data R7'!AC342)</f>
        <v/>
      </c>
      <c r="I6328">
        <f>IF('Data R7'!C342="","",COUNTIF('Data R7'!J342,"&gt;0")+COUNTIF('Data R7'!L342,"&gt;0")+COUNTIF('Data R7'!N342,"&gt;0")+COUNTIF('Data R7'!P342,"&gt;0")+COUNTIF('Data R7'!R342,"&gt;0")+COUNTIF('Data R7'!T342,"&gt;0")+COUNTIF('Data R7'!V342,"&gt;0")+COUNTIF('Data R7'!X342,"&gt;0"))</f>
        <v/>
      </c>
      <c r="J6328">
        <f>IF('Data R7'!C342="","",IF((COUNTIF('Data R7'!K342,"&gt;0")+COUNTIF('Data R7'!M342,"&gt;0")+COUNTIF('Data R7'!O342,"&gt;0")+COUNTIF('Data R7'!Q342,"&gt;0")+COUNTIF('Data R7'!S342,"&gt;0")+COUNTIF('Data R7'!U342,"&gt;0")+COUNTIF('Data R7'!W342,"&gt;0")+COUNTIF('Data R7'!Y342,"&gt;0"))&gt;0,1,0))</f>
        <v/>
      </c>
      <c r="M6328" t="inlineStr">
        <is>
          <t>Data R</t>
        </is>
      </c>
    </row>
    <row r="6329">
      <c r="A6329" t="inlineStr">
        <is>
          <t>Regional 7</t>
        </is>
      </c>
      <c r="B6329">
        <f>IF('Data R7'!C343="","",'Data R7'!B343)</f>
        <v/>
      </c>
      <c r="C6329">
        <f>IF('Data R7'!C343="","",'Data R7'!C343)</f>
        <v/>
      </c>
      <c r="D6329">
        <f>IF('Data R7'!C343="","",'Data R7'!D343)</f>
        <v/>
      </c>
      <c r="E6329">
        <f>IF('Data R7'!C343="","",'Data R7'!E343)</f>
        <v/>
      </c>
      <c r="F6329">
        <f>IF('Data R7'!C343="","",'Data R7'!F343)</f>
        <v/>
      </c>
      <c r="G6329">
        <f>IF('Data R7'!C343="","",'Data R7'!AD343)</f>
        <v/>
      </c>
      <c r="H6329">
        <f>IF('Data R7'!C343="","",'Data R7'!AC343)</f>
        <v/>
      </c>
      <c r="I6329">
        <f>IF('Data R7'!C343="","",COUNTIF('Data R7'!J343,"&gt;0")+COUNTIF('Data R7'!L343,"&gt;0")+COUNTIF('Data R7'!N343,"&gt;0")+COUNTIF('Data R7'!P343,"&gt;0")+COUNTIF('Data R7'!R343,"&gt;0")+COUNTIF('Data R7'!T343,"&gt;0")+COUNTIF('Data R7'!V343,"&gt;0")+COUNTIF('Data R7'!X343,"&gt;0"))</f>
        <v/>
      </c>
      <c r="J6329">
        <f>IF('Data R7'!C343="","",IF((COUNTIF('Data R7'!K343,"&gt;0")+COUNTIF('Data R7'!M343,"&gt;0")+COUNTIF('Data R7'!O343,"&gt;0")+COUNTIF('Data R7'!Q343,"&gt;0")+COUNTIF('Data R7'!S343,"&gt;0")+COUNTIF('Data R7'!U343,"&gt;0")+COUNTIF('Data R7'!W343,"&gt;0")+COUNTIF('Data R7'!Y343,"&gt;0"))&gt;0,1,0))</f>
        <v/>
      </c>
      <c r="M6329" t="inlineStr">
        <is>
          <t>Data R</t>
        </is>
      </c>
    </row>
    <row r="6330">
      <c r="A6330" t="inlineStr">
        <is>
          <t>Regional 7</t>
        </is>
      </c>
      <c r="B6330">
        <f>IF('Data R7'!C344="","",'Data R7'!B344)</f>
        <v/>
      </c>
      <c r="C6330">
        <f>IF('Data R7'!C344="","",'Data R7'!C344)</f>
        <v/>
      </c>
      <c r="D6330">
        <f>IF('Data R7'!C344="","",'Data R7'!D344)</f>
        <v/>
      </c>
      <c r="E6330">
        <f>IF('Data R7'!C344="","",'Data R7'!E344)</f>
        <v/>
      </c>
      <c r="F6330">
        <f>IF('Data R7'!C344="","",'Data R7'!F344)</f>
        <v/>
      </c>
      <c r="G6330">
        <f>IF('Data R7'!C344="","",'Data R7'!AD344)</f>
        <v/>
      </c>
      <c r="H6330">
        <f>IF('Data R7'!C344="","",'Data R7'!AC344)</f>
        <v/>
      </c>
      <c r="I6330">
        <f>IF('Data R7'!C344="","",COUNTIF('Data R7'!J344,"&gt;0")+COUNTIF('Data R7'!L344,"&gt;0")+COUNTIF('Data R7'!N344,"&gt;0")+COUNTIF('Data R7'!P344,"&gt;0")+COUNTIF('Data R7'!R344,"&gt;0")+COUNTIF('Data R7'!T344,"&gt;0")+COUNTIF('Data R7'!V344,"&gt;0")+COUNTIF('Data R7'!X344,"&gt;0"))</f>
        <v/>
      </c>
      <c r="J6330">
        <f>IF('Data R7'!C344="","",IF((COUNTIF('Data R7'!K344,"&gt;0")+COUNTIF('Data R7'!M344,"&gt;0")+COUNTIF('Data R7'!O344,"&gt;0")+COUNTIF('Data R7'!Q344,"&gt;0")+COUNTIF('Data R7'!S344,"&gt;0")+COUNTIF('Data R7'!U344,"&gt;0")+COUNTIF('Data R7'!W344,"&gt;0")+COUNTIF('Data R7'!Y344,"&gt;0"))&gt;0,1,0))</f>
        <v/>
      </c>
      <c r="M6330" t="inlineStr">
        <is>
          <t>Data R</t>
        </is>
      </c>
    </row>
    <row r="6331">
      <c r="A6331" t="inlineStr">
        <is>
          <t>Regional 7</t>
        </is>
      </c>
      <c r="B6331">
        <f>IF('Data R7'!C345="","",'Data R7'!B345)</f>
        <v/>
      </c>
      <c r="C6331">
        <f>IF('Data R7'!C345="","",'Data R7'!C345)</f>
        <v/>
      </c>
      <c r="D6331">
        <f>IF('Data R7'!C345="","",'Data R7'!D345)</f>
        <v/>
      </c>
      <c r="E6331">
        <f>IF('Data R7'!C345="","",'Data R7'!E345)</f>
        <v/>
      </c>
      <c r="F6331">
        <f>IF('Data R7'!C345="","",'Data R7'!F345)</f>
        <v/>
      </c>
      <c r="G6331">
        <f>IF('Data R7'!C345="","",'Data R7'!AD345)</f>
        <v/>
      </c>
      <c r="H6331">
        <f>IF('Data R7'!C345="","",'Data R7'!AC345)</f>
        <v/>
      </c>
      <c r="I6331">
        <f>IF('Data R7'!C345="","",COUNTIF('Data R7'!J345,"&gt;0")+COUNTIF('Data R7'!L345,"&gt;0")+COUNTIF('Data R7'!N345,"&gt;0")+COUNTIF('Data R7'!P345,"&gt;0")+COUNTIF('Data R7'!R345,"&gt;0")+COUNTIF('Data R7'!T345,"&gt;0")+COUNTIF('Data R7'!V345,"&gt;0")+COUNTIF('Data R7'!X345,"&gt;0"))</f>
        <v/>
      </c>
      <c r="J6331">
        <f>IF('Data R7'!C345="","",IF((COUNTIF('Data R7'!K345,"&gt;0")+COUNTIF('Data R7'!M345,"&gt;0")+COUNTIF('Data R7'!O345,"&gt;0")+COUNTIF('Data R7'!Q345,"&gt;0")+COUNTIF('Data R7'!S345,"&gt;0")+COUNTIF('Data R7'!U345,"&gt;0")+COUNTIF('Data R7'!W345,"&gt;0")+COUNTIF('Data R7'!Y345,"&gt;0"))&gt;0,1,0))</f>
        <v/>
      </c>
      <c r="M6331" t="inlineStr">
        <is>
          <t>Data R</t>
        </is>
      </c>
    </row>
    <row r="6332">
      <c r="A6332" t="inlineStr">
        <is>
          <t>Regional 7</t>
        </is>
      </c>
      <c r="B6332">
        <f>IF('Data R7'!C346="","",'Data R7'!B346)</f>
        <v/>
      </c>
      <c r="C6332">
        <f>IF('Data R7'!C346="","",'Data R7'!C346)</f>
        <v/>
      </c>
      <c r="D6332">
        <f>IF('Data R7'!C346="","",'Data R7'!D346)</f>
        <v/>
      </c>
      <c r="E6332">
        <f>IF('Data R7'!C346="","",'Data R7'!E346)</f>
        <v/>
      </c>
      <c r="F6332">
        <f>IF('Data R7'!C346="","",'Data R7'!F346)</f>
        <v/>
      </c>
      <c r="G6332">
        <f>IF('Data R7'!C346="","",'Data R7'!AD346)</f>
        <v/>
      </c>
      <c r="H6332">
        <f>IF('Data R7'!C346="","",'Data R7'!AC346)</f>
        <v/>
      </c>
      <c r="I6332">
        <f>IF('Data R7'!C346="","",COUNTIF('Data R7'!J346,"&gt;0")+COUNTIF('Data R7'!L346,"&gt;0")+COUNTIF('Data R7'!N346,"&gt;0")+COUNTIF('Data R7'!P346,"&gt;0")+COUNTIF('Data R7'!R346,"&gt;0")+COUNTIF('Data R7'!T346,"&gt;0")+COUNTIF('Data R7'!V346,"&gt;0")+COUNTIF('Data R7'!X346,"&gt;0"))</f>
        <v/>
      </c>
      <c r="J6332">
        <f>IF('Data R7'!C346="","",IF((COUNTIF('Data R7'!K346,"&gt;0")+COUNTIF('Data R7'!M346,"&gt;0")+COUNTIF('Data R7'!O346,"&gt;0")+COUNTIF('Data R7'!Q346,"&gt;0")+COUNTIF('Data R7'!S346,"&gt;0")+COUNTIF('Data R7'!U346,"&gt;0")+COUNTIF('Data R7'!W346,"&gt;0")+COUNTIF('Data R7'!Y346,"&gt;0"))&gt;0,1,0))</f>
        <v/>
      </c>
      <c r="M6332" t="inlineStr">
        <is>
          <t>Data R</t>
        </is>
      </c>
    </row>
    <row r="6333">
      <c r="A6333" t="inlineStr">
        <is>
          <t>Regional 7</t>
        </is>
      </c>
      <c r="B6333">
        <f>IF('Data R7'!C347="","",'Data R7'!B347)</f>
        <v/>
      </c>
      <c r="C6333">
        <f>IF('Data R7'!C347="","",'Data R7'!C347)</f>
        <v/>
      </c>
      <c r="D6333">
        <f>IF('Data R7'!C347="","",'Data R7'!D347)</f>
        <v/>
      </c>
      <c r="E6333">
        <f>IF('Data R7'!C347="","",'Data R7'!E347)</f>
        <v/>
      </c>
      <c r="F6333">
        <f>IF('Data R7'!C347="","",'Data R7'!F347)</f>
        <v/>
      </c>
      <c r="G6333">
        <f>IF('Data R7'!C347="","",'Data R7'!AD347)</f>
        <v/>
      </c>
      <c r="H6333">
        <f>IF('Data R7'!C347="","",'Data R7'!AC347)</f>
        <v/>
      </c>
      <c r="I6333">
        <f>IF('Data R7'!C347="","",COUNTIF('Data R7'!J347,"&gt;0")+COUNTIF('Data R7'!L347,"&gt;0")+COUNTIF('Data R7'!N347,"&gt;0")+COUNTIF('Data R7'!P347,"&gt;0")+COUNTIF('Data R7'!R347,"&gt;0")+COUNTIF('Data R7'!T347,"&gt;0")+COUNTIF('Data R7'!V347,"&gt;0")+COUNTIF('Data R7'!X347,"&gt;0"))</f>
        <v/>
      </c>
      <c r="J6333">
        <f>IF('Data R7'!C347="","",IF((COUNTIF('Data R7'!K347,"&gt;0")+COUNTIF('Data R7'!M347,"&gt;0")+COUNTIF('Data R7'!O347,"&gt;0")+COUNTIF('Data R7'!Q347,"&gt;0")+COUNTIF('Data R7'!S347,"&gt;0")+COUNTIF('Data R7'!U347,"&gt;0")+COUNTIF('Data R7'!W347,"&gt;0")+COUNTIF('Data R7'!Y347,"&gt;0"))&gt;0,1,0))</f>
        <v/>
      </c>
      <c r="M6333" t="inlineStr">
        <is>
          <t>Data R</t>
        </is>
      </c>
    </row>
    <row r="6334">
      <c r="A6334" t="inlineStr">
        <is>
          <t>Regional 7</t>
        </is>
      </c>
      <c r="B6334">
        <f>IF('Data R7'!C348="","",'Data R7'!B348)</f>
        <v/>
      </c>
      <c r="C6334">
        <f>IF('Data R7'!C348="","",'Data R7'!C348)</f>
        <v/>
      </c>
      <c r="D6334">
        <f>IF('Data R7'!C348="","",'Data R7'!D348)</f>
        <v/>
      </c>
      <c r="E6334">
        <f>IF('Data R7'!C348="","",'Data R7'!E348)</f>
        <v/>
      </c>
      <c r="F6334">
        <f>IF('Data R7'!C348="","",'Data R7'!F348)</f>
        <v/>
      </c>
      <c r="G6334">
        <f>IF('Data R7'!C348="","",'Data R7'!AD348)</f>
        <v/>
      </c>
      <c r="H6334">
        <f>IF('Data R7'!C348="","",'Data R7'!AC348)</f>
        <v/>
      </c>
      <c r="I6334">
        <f>IF('Data R7'!C348="","",COUNTIF('Data R7'!J348,"&gt;0")+COUNTIF('Data R7'!L348,"&gt;0")+COUNTIF('Data R7'!N348,"&gt;0")+COUNTIF('Data R7'!P348,"&gt;0")+COUNTIF('Data R7'!R348,"&gt;0")+COUNTIF('Data R7'!T348,"&gt;0")+COUNTIF('Data R7'!V348,"&gt;0")+COUNTIF('Data R7'!X348,"&gt;0"))</f>
        <v/>
      </c>
      <c r="J6334">
        <f>IF('Data R7'!C348="","",IF((COUNTIF('Data R7'!K348,"&gt;0")+COUNTIF('Data R7'!M348,"&gt;0")+COUNTIF('Data R7'!O348,"&gt;0")+COUNTIF('Data R7'!Q348,"&gt;0")+COUNTIF('Data R7'!S348,"&gt;0")+COUNTIF('Data R7'!U348,"&gt;0")+COUNTIF('Data R7'!W348,"&gt;0")+COUNTIF('Data R7'!Y348,"&gt;0"))&gt;0,1,0))</f>
        <v/>
      </c>
      <c r="M6334" t="inlineStr">
        <is>
          <t>Data R</t>
        </is>
      </c>
    </row>
    <row r="6335">
      <c r="A6335" t="inlineStr">
        <is>
          <t>Regional 7</t>
        </is>
      </c>
      <c r="B6335">
        <f>IF('Data R7'!C349="","",'Data R7'!B349)</f>
        <v/>
      </c>
      <c r="C6335">
        <f>IF('Data R7'!C349="","",'Data R7'!C349)</f>
        <v/>
      </c>
      <c r="D6335">
        <f>IF('Data R7'!C349="","",'Data R7'!D349)</f>
        <v/>
      </c>
      <c r="E6335">
        <f>IF('Data R7'!C349="","",'Data R7'!E349)</f>
        <v/>
      </c>
      <c r="F6335">
        <f>IF('Data R7'!C349="","",'Data R7'!F349)</f>
        <v/>
      </c>
      <c r="G6335">
        <f>IF('Data R7'!C349="","",'Data R7'!AD349)</f>
        <v/>
      </c>
      <c r="H6335">
        <f>IF('Data R7'!C349="","",'Data R7'!AC349)</f>
        <v/>
      </c>
      <c r="I6335">
        <f>IF('Data R7'!C349="","",COUNTIF('Data R7'!J349,"&gt;0")+COUNTIF('Data R7'!L349,"&gt;0")+COUNTIF('Data R7'!N349,"&gt;0")+COUNTIF('Data R7'!P349,"&gt;0")+COUNTIF('Data R7'!R349,"&gt;0")+COUNTIF('Data R7'!T349,"&gt;0")+COUNTIF('Data R7'!V349,"&gt;0")+COUNTIF('Data R7'!X349,"&gt;0"))</f>
        <v/>
      </c>
      <c r="J6335">
        <f>IF('Data R7'!C349="","",IF((COUNTIF('Data R7'!K349,"&gt;0")+COUNTIF('Data R7'!M349,"&gt;0")+COUNTIF('Data R7'!O349,"&gt;0")+COUNTIF('Data R7'!Q349,"&gt;0")+COUNTIF('Data R7'!S349,"&gt;0")+COUNTIF('Data R7'!U349,"&gt;0")+COUNTIF('Data R7'!W349,"&gt;0")+COUNTIF('Data R7'!Y349,"&gt;0"))&gt;0,1,0))</f>
        <v/>
      </c>
      <c r="M6335" t="inlineStr">
        <is>
          <t>Data R</t>
        </is>
      </c>
    </row>
    <row r="6336">
      <c r="A6336" t="inlineStr">
        <is>
          <t>Regional 7</t>
        </is>
      </c>
      <c r="B6336">
        <f>IF('Data R7'!C350="","",'Data R7'!B350)</f>
        <v/>
      </c>
      <c r="C6336">
        <f>IF('Data R7'!C350="","",'Data R7'!C350)</f>
        <v/>
      </c>
      <c r="D6336">
        <f>IF('Data R7'!C350="","",'Data R7'!D350)</f>
        <v/>
      </c>
      <c r="E6336">
        <f>IF('Data R7'!C350="","",'Data R7'!E350)</f>
        <v/>
      </c>
      <c r="F6336">
        <f>IF('Data R7'!C350="","",'Data R7'!F350)</f>
        <v/>
      </c>
      <c r="G6336">
        <f>IF('Data R7'!C350="","",'Data R7'!AD350)</f>
        <v/>
      </c>
      <c r="H6336">
        <f>IF('Data R7'!C350="","",'Data R7'!AC350)</f>
        <v/>
      </c>
      <c r="I6336">
        <f>IF('Data R7'!C350="","",COUNTIF('Data R7'!J350,"&gt;0")+COUNTIF('Data R7'!L350,"&gt;0")+COUNTIF('Data R7'!N350,"&gt;0")+COUNTIF('Data R7'!P350,"&gt;0")+COUNTIF('Data R7'!R350,"&gt;0")+COUNTIF('Data R7'!T350,"&gt;0")+COUNTIF('Data R7'!V350,"&gt;0")+COUNTIF('Data R7'!X350,"&gt;0"))</f>
        <v/>
      </c>
      <c r="J6336">
        <f>IF('Data R7'!C350="","",IF((COUNTIF('Data R7'!K350,"&gt;0")+COUNTIF('Data R7'!M350,"&gt;0")+COUNTIF('Data R7'!O350,"&gt;0")+COUNTIF('Data R7'!Q350,"&gt;0")+COUNTIF('Data R7'!S350,"&gt;0")+COUNTIF('Data R7'!U350,"&gt;0")+COUNTIF('Data R7'!W350,"&gt;0")+COUNTIF('Data R7'!Y350,"&gt;0"))&gt;0,1,0))</f>
        <v/>
      </c>
      <c r="M6336" t="inlineStr">
        <is>
          <t>Data R</t>
        </is>
      </c>
    </row>
    <row r="6337">
      <c r="A6337" t="inlineStr">
        <is>
          <t>Regional 7</t>
        </is>
      </c>
      <c r="B6337">
        <f>IF('Data R7'!C351="","",'Data R7'!B351)</f>
        <v/>
      </c>
      <c r="C6337">
        <f>IF('Data R7'!C351="","",'Data R7'!C351)</f>
        <v/>
      </c>
      <c r="D6337">
        <f>IF('Data R7'!C351="","",'Data R7'!D351)</f>
        <v/>
      </c>
      <c r="E6337">
        <f>IF('Data R7'!C351="","",'Data R7'!E351)</f>
        <v/>
      </c>
      <c r="F6337">
        <f>IF('Data R7'!C351="","",'Data R7'!F351)</f>
        <v/>
      </c>
      <c r="G6337">
        <f>IF('Data R7'!C351="","",'Data R7'!AD351)</f>
        <v/>
      </c>
      <c r="H6337">
        <f>IF('Data R7'!C351="","",'Data R7'!AC351)</f>
        <v/>
      </c>
      <c r="I6337">
        <f>IF('Data R7'!C351="","",COUNTIF('Data R7'!J351,"&gt;0")+COUNTIF('Data R7'!L351,"&gt;0")+COUNTIF('Data R7'!N351,"&gt;0")+COUNTIF('Data R7'!P351,"&gt;0")+COUNTIF('Data R7'!R351,"&gt;0")+COUNTIF('Data R7'!T351,"&gt;0")+COUNTIF('Data R7'!V351,"&gt;0")+COUNTIF('Data R7'!X351,"&gt;0"))</f>
        <v/>
      </c>
      <c r="J6337">
        <f>IF('Data R7'!C351="","",IF((COUNTIF('Data R7'!K351,"&gt;0")+COUNTIF('Data R7'!M351,"&gt;0")+COUNTIF('Data R7'!O351,"&gt;0")+COUNTIF('Data R7'!Q351,"&gt;0")+COUNTIF('Data R7'!S351,"&gt;0")+COUNTIF('Data R7'!U351,"&gt;0")+COUNTIF('Data R7'!W351,"&gt;0")+COUNTIF('Data R7'!Y351,"&gt;0"))&gt;0,1,0))</f>
        <v/>
      </c>
      <c r="M6337" t="inlineStr">
        <is>
          <t>Data R</t>
        </is>
      </c>
    </row>
    <row r="6338">
      <c r="A6338" t="inlineStr">
        <is>
          <t>Regional 7</t>
        </is>
      </c>
      <c r="B6338">
        <f>IF('Data R7'!C352="","",'Data R7'!B352)</f>
        <v/>
      </c>
      <c r="C6338">
        <f>IF('Data R7'!C352="","",'Data R7'!C352)</f>
        <v/>
      </c>
      <c r="D6338">
        <f>IF('Data R7'!C352="","",'Data R7'!D352)</f>
        <v/>
      </c>
      <c r="E6338">
        <f>IF('Data R7'!C352="","",'Data R7'!E352)</f>
        <v/>
      </c>
      <c r="F6338">
        <f>IF('Data R7'!C352="","",'Data R7'!F352)</f>
        <v/>
      </c>
      <c r="G6338">
        <f>IF('Data R7'!C352="","",'Data R7'!AD352)</f>
        <v/>
      </c>
      <c r="H6338">
        <f>IF('Data R7'!C352="","",'Data R7'!AC352)</f>
        <v/>
      </c>
      <c r="I6338">
        <f>IF('Data R7'!C352="","",COUNTIF('Data R7'!J352,"&gt;0")+COUNTIF('Data R7'!L352,"&gt;0")+COUNTIF('Data R7'!N352,"&gt;0")+COUNTIF('Data R7'!P352,"&gt;0")+COUNTIF('Data R7'!R352,"&gt;0")+COUNTIF('Data R7'!T352,"&gt;0")+COUNTIF('Data R7'!V352,"&gt;0")+COUNTIF('Data R7'!X352,"&gt;0"))</f>
        <v/>
      </c>
      <c r="J6338">
        <f>IF('Data R7'!C352="","",IF((COUNTIF('Data R7'!K352,"&gt;0")+COUNTIF('Data R7'!M352,"&gt;0")+COUNTIF('Data R7'!O352,"&gt;0")+COUNTIF('Data R7'!Q352,"&gt;0")+COUNTIF('Data R7'!S352,"&gt;0")+COUNTIF('Data R7'!U352,"&gt;0")+COUNTIF('Data R7'!W352,"&gt;0")+COUNTIF('Data R7'!Y352,"&gt;0"))&gt;0,1,0))</f>
        <v/>
      </c>
      <c r="M6338" t="inlineStr">
        <is>
          <t>Data R</t>
        </is>
      </c>
    </row>
    <row r="6339">
      <c r="A6339" t="inlineStr">
        <is>
          <t>Regional 7</t>
        </is>
      </c>
      <c r="B6339">
        <f>IF('Data R7'!C353="","",'Data R7'!B353)</f>
        <v/>
      </c>
      <c r="C6339">
        <f>IF('Data R7'!C353="","",'Data R7'!C353)</f>
        <v/>
      </c>
      <c r="D6339">
        <f>IF('Data R7'!C353="","",'Data R7'!D353)</f>
        <v/>
      </c>
      <c r="E6339">
        <f>IF('Data R7'!C353="","",'Data R7'!E353)</f>
        <v/>
      </c>
      <c r="F6339">
        <f>IF('Data R7'!C353="","",'Data R7'!F353)</f>
        <v/>
      </c>
      <c r="G6339">
        <f>IF('Data R7'!C353="","",'Data R7'!AD353)</f>
        <v/>
      </c>
      <c r="H6339">
        <f>IF('Data R7'!C353="","",'Data R7'!AC353)</f>
        <v/>
      </c>
      <c r="I6339">
        <f>IF('Data R7'!C353="","",COUNTIF('Data R7'!J353,"&gt;0")+COUNTIF('Data R7'!L353,"&gt;0")+COUNTIF('Data R7'!N353,"&gt;0")+COUNTIF('Data R7'!P353,"&gt;0")+COUNTIF('Data R7'!R353,"&gt;0")+COUNTIF('Data R7'!T353,"&gt;0")+COUNTIF('Data R7'!V353,"&gt;0")+COUNTIF('Data R7'!X353,"&gt;0"))</f>
        <v/>
      </c>
      <c r="J6339">
        <f>IF('Data R7'!C353="","",IF((COUNTIF('Data R7'!K353,"&gt;0")+COUNTIF('Data R7'!M353,"&gt;0")+COUNTIF('Data R7'!O353,"&gt;0")+COUNTIF('Data R7'!Q353,"&gt;0")+COUNTIF('Data R7'!S353,"&gt;0")+COUNTIF('Data R7'!U353,"&gt;0")+COUNTIF('Data R7'!W353,"&gt;0")+COUNTIF('Data R7'!Y353,"&gt;0"))&gt;0,1,0))</f>
        <v/>
      </c>
      <c r="M6339" t="inlineStr">
        <is>
          <t>Data R</t>
        </is>
      </c>
    </row>
    <row r="6340">
      <c r="A6340" t="inlineStr">
        <is>
          <t>Regional 7</t>
        </is>
      </c>
      <c r="B6340">
        <f>IF('Data R7'!C354="","",'Data R7'!B354)</f>
        <v/>
      </c>
      <c r="C6340">
        <f>IF('Data R7'!C354="","",'Data R7'!C354)</f>
        <v/>
      </c>
      <c r="D6340">
        <f>IF('Data R7'!C354="","",'Data R7'!D354)</f>
        <v/>
      </c>
      <c r="E6340">
        <f>IF('Data R7'!C354="","",'Data R7'!E354)</f>
        <v/>
      </c>
      <c r="F6340">
        <f>IF('Data R7'!C354="","",'Data R7'!F354)</f>
        <v/>
      </c>
      <c r="G6340">
        <f>IF('Data R7'!C354="","",'Data R7'!AD354)</f>
        <v/>
      </c>
      <c r="H6340">
        <f>IF('Data R7'!C354="","",'Data R7'!AC354)</f>
        <v/>
      </c>
      <c r="I6340">
        <f>IF('Data R7'!C354="","",COUNTIF('Data R7'!J354,"&gt;0")+COUNTIF('Data R7'!L354,"&gt;0")+COUNTIF('Data R7'!N354,"&gt;0")+COUNTIF('Data R7'!P354,"&gt;0")+COUNTIF('Data R7'!R354,"&gt;0")+COUNTIF('Data R7'!T354,"&gt;0")+COUNTIF('Data R7'!V354,"&gt;0")+COUNTIF('Data R7'!X354,"&gt;0"))</f>
        <v/>
      </c>
      <c r="J6340">
        <f>IF('Data R7'!C354="","",IF((COUNTIF('Data R7'!K354,"&gt;0")+COUNTIF('Data R7'!M354,"&gt;0")+COUNTIF('Data R7'!O354,"&gt;0")+COUNTIF('Data R7'!Q354,"&gt;0")+COUNTIF('Data R7'!S354,"&gt;0")+COUNTIF('Data R7'!U354,"&gt;0")+COUNTIF('Data R7'!W354,"&gt;0")+COUNTIF('Data R7'!Y354,"&gt;0"))&gt;0,1,0))</f>
        <v/>
      </c>
      <c r="M6340" t="inlineStr">
        <is>
          <t>Data R</t>
        </is>
      </c>
    </row>
    <row r="6341">
      <c r="A6341" t="inlineStr">
        <is>
          <t>Regional 7</t>
        </is>
      </c>
      <c r="B6341">
        <f>IF('Data R7'!C355="","",'Data R7'!B355)</f>
        <v/>
      </c>
      <c r="C6341">
        <f>IF('Data R7'!C355="","",'Data R7'!C355)</f>
        <v/>
      </c>
      <c r="D6341">
        <f>IF('Data R7'!C355="","",'Data R7'!D355)</f>
        <v/>
      </c>
      <c r="E6341">
        <f>IF('Data R7'!C355="","",'Data R7'!E355)</f>
        <v/>
      </c>
      <c r="F6341">
        <f>IF('Data R7'!C355="","",'Data R7'!F355)</f>
        <v/>
      </c>
      <c r="G6341">
        <f>IF('Data R7'!C355="","",'Data R7'!AD355)</f>
        <v/>
      </c>
      <c r="H6341">
        <f>IF('Data R7'!C355="","",'Data R7'!AC355)</f>
        <v/>
      </c>
      <c r="I6341">
        <f>IF('Data R7'!C355="","",COUNTIF('Data R7'!J355,"&gt;0")+COUNTIF('Data R7'!L355,"&gt;0")+COUNTIF('Data R7'!N355,"&gt;0")+COUNTIF('Data R7'!P355,"&gt;0")+COUNTIF('Data R7'!R355,"&gt;0")+COUNTIF('Data R7'!T355,"&gt;0")+COUNTIF('Data R7'!V355,"&gt;0")+COUNTIF('Data R7'!X355,"&gt;0"))</f>
        <v/>
      </c>
      <c r="J6341">
        <f>IF('Data R7'!C355="","",IF((COUNTIF('Data R7'!K355,"&gt;0")+COUNTIF('Data R7'!M355,"&gt;0")+COUNTIF('Data R7'!O355,"&gt;0")+COUNTIF('Data R7'!Q355,"&gt;0")+COUNTIF('Data R7'!S355,"&gt;0")+COUNTIF('Data R7'!U355,"&gt;0")+COUNTIF('Data R7'!W355,"&gt;0")+COUNTIF('Data R7'!Y355,"&gt;0"))&gt;0,1,0))</f>
        <v/>
      </c>
      <c r="M6341" t="inlineStr">
        <is>
          <t>Data R</t>
        </is>
      </c>
    </row>
    <row r="6342">
      <c r="A6342" t="inlineStr">
        <is>
          <t>Regional 7</t>
        </is>
      </c>
      <c r="B6342">
        <f>IF('Data R7'!C356="","",'Data R7'!B356)</f>
        <v/>
      </c>
      <c r="C6342">
        <f>IF('Data R7'!C356="","",'Data R7'!C356)</f>
        <v/>
      </c>
      <c r="D6342">
        <f>IF('Data R7'!C356="","",'Data R7'!D356)</f>
        <v/>
      </c>
      <c r="E6342">
        <f>IF('Data R7'!C356="","",'Data R7'!E356)</f>
        <v/>
      </c>
      <c r="F6342">
        <f>IF('Data R7'!C356="","",'Data R7'!F356)</f>
        <v/>
      </c>
      <c r="G6342">
        <f>IF('Data R7'!C356="","",'Data R7'!AD356)</f>
        <v/>
      </c>
      <c r="H6342">
        <f>IF('Data R7'!C356="","",'Data R7'!AC356)</f>
        <v/>
      </c>
      <c r="I6342">
        <f>IF('Data R7'!C356="","",COUNTIF('Data R7'!J356,"&gt;0")+COUNTIF('Data R7'!L356,"&gt;0")+COUNTIF('Data R7'!N356,"&gt;0")+COUNTIF('Data R7'!P356,"&gt;0")+COUNTIF('Data R7'!R356,"&gt;0")+COUNTIF('Data R7'!T356,"&gt;0")+COUNTIF('Data R7'!V356,"&gt;0")+COUNTIF('Data R7'!X356,"&gt;0"))</f>
        <v/>
      </c>
      <c r="J6342">
        <f>IF('Data R7'!C356="","",IF((COUNTIF('Data R7'!K356,"&gt;0")+COUNTIF('Data R7'!M356,"&gt;0")+COUNTIF('Data R7'!O356,"&gt;0")+COUNTIF('Data R7'!Q356,"&gt;0")+COUNTIF('Data R7'!S356,"&gt;0")+COUNTIF('Data R7'!U356,"&gt;0")+COUNTIF('Data R7'!W356,"&gt;0")+COUNTIF('Data R7'!Y356,"&gt;0"))&gt;0,1,0))</f>
        <v/>
      </c>
      <c r="M6342" t="inlineStr">
        <is>
          <t>Data R</t>
        </is>
      </c>
    </row>
    <row r="6343">
      <c r="A6343" t="inlineStr">
        <is>
          <t>Regional 7</t>
        </is>
      </c>
      <c r="B6343">
        <f>IF('Data R7'!C357="","",'Data R7'!B357)</f>
        <v/>
      </c>
      <c r="C6343">
        <f>IF('Data R7'!C357="","",'Data R7'!C357)</f>
        <v/>
      </c>
      <c r="D6343">
        <f>IF('Data R7'!C357="","",'Data R7'!D357)</f>
        <v/>
      </c>
      <c r="E6343">
        <f>IF('Data R7'!C357="","",'Data R7'!E357)</f>
        <v/>
      </c>
      <c r="F6343">
        <f>IF('Data R7'!C357="","",'Data R7'!F357)</f>
        <v/>
      </c>
      <c r="G6343">
        <f>IF('Data R7'!C357="","",'Data R7'!AD357)</f>
        <v/>
      </c>
      <c r="H6343">
        <f>IF('Data R7'!C357="","",'Data R7'!AC357)</f>
        <v/>
      </c>
      <c r="I6343">
        <f>IF('Data R7'!C357="","",COUNTIF('Data R7'!J357,"&gt;0")+COUNTIF('Data R7'!L357,"&gt;0")+COUNTIF('Data R7'!N357,"&gt;0")+COUNTIF('Data R7'!P357,"&gt;0")+COUNTIF('Data R7'!R357,"&gt;0")+COUNTIF('Data R7'!T357,"&gt;0")+COUNTIF('Data R7'!V357,"&gt;0")+COUNTIF('Data R7'!X357,"&gt;0"))</f>
        <v/>
      </c>
      <c r="J6343">
        <f>IF('Data R7'!C357="","",IF((COUNTIF('Data R7'!K357,"&gt;0")+COUNTIF('Data R7'!M357,"&gt;0")+COUNTIF('Data R7'!O357,"&gt;0")+COUNTIF('Data R7'!Q357,"&gt;0")+COUNTIF('Data R7'!S357,"&gt;0")+COUNTIF('Data R7'!U357,"&gt;0")+COUNTIF('Data R7'!W357,"&gt;0")+COUNTIF('Data R7'!Y357,"&gt;0"))&gt;0,1,0))</f>
        <v/>
      </c>
      <c r="M6343" t="inlineStr">
        <is>
          <t>Data R</t>
        </is>
      </c>
    </row>
    <row r="6344">
      <c r="A6344" t="inlineStr">
        <is>
          <t>Regional 7</t>
        </is>
      </c>
      <c r="B6344">
        <f>IF('Data R7'!C358="","",'Data R7'!B358)</f>
        <v/>
      </c>
      <c r="C6344">
        <f>IF('Data R7'!C358="","",'Data R7'!C358)</f>
        <v/>
      </c>
      <c r="D6344">
        <f>IF('Data R7'!C358="","",'Data R7'!D358)</f>
        <v/>
      </c>
      <c r="E6344">
        <f>IF('Data R7'!C358="","",'Data R7'!E358)</f>
        <v/>
      </c>
      <c r="F6344">
        <f>IF('Data R7'!C358="","",'Data R7'!F358)</f>
        <v/>
      </c>
      <c r="G6344">
        <f>IF('Data R7'!C358="","",'Data R7'!AD358)</f>
        <v/>
      </c>
      <c r="H6344">
        <f>IF('Data R7'!C358="","",'Data R7'!AC358)</f>
        <v/>
      </c>
      <c r="I6344">
        <f>IF('Data R7'!C358="","",COUNTIF('Data R7'!J358,"&gt;0")+COUNTIF('Data R7'!L358,"&gt;0")+COUNTIF('Data R7'!N358,"&gt;0")+COUNTIF('Data R7'!P358,"&gt;0")+COUNTIF('Data R7'!R358,"&gt;0")+COUNTIF('Data R7'!T358,"&gt;0")+COUNTIF('Data R7'!V358,"&gt;0")+COUNTIF('Data R7'!X358,"&gt;0"))</f>
        <v/>
      </c>
      <c r="J6344">
        <f>IF('Data R7'!C358="","",IF((COUNTIF('Data R7'!K358,"&gt;0")+COUNTIF('Data R7'!M358,"&gt;0")+COUNTIF('Data R7'!O358,"&gt;0")+COUNTIF('Data R7'!Q358,"&gt;0")+COUNTIF('Data R7'!S358,"&gt;0")+COUNTIF('Data R7'!U358,"&gt;0")+COUNTIF('Data R7'!W358,"&gt;0")+COUNTIF('Data R7'!Y358,"&gt;0"))&gt;0,1,0))</f>
        <v/>
      </c>
      <c r="M6344" t="inlineStr">
        <is>
          <t>Data R</t>
        </is>
      </c>
    </row>
    <row r="6345">
      <c r="A6345" t="inlineStr">
        <is>
          <t>Regional 7</t>
        </is>
      </c>
      <c r="B6345">
        <f>IF('Data R7'!C359="","",'Data R7'!B359)</f>
        <v/>
      </c>
      <c r="C6345">
        <f>IF('Data R7'!C359="","",'Data R7'!C359)</f>
        <v/>
      </c>
      <c r="D6345">
        <f>IF('Data R7'!C359="","",'Data R7'!D359)</f>
        <v/>
      </c>
      <c r="E6345">
        <f>IF('Data R7'!C359="","",'Data R7'!E359)</f>
        <v/>
      </c>
      <c r="F6345">
        <f>IF('Data R7'!C359="","",'Data R7'!F359)</f>
        <v/>
      </c>
      <c r="G6345">
        <f>IF('Data R7'!C359="","",'Data R7'!AD359)</f>
        <v/>
      </c>
      <c r="H6345">
        <f>IF('Data R7'!C359="","",'Data R7'!AC359)</f>
        <v/>
      </c>
      <c r="I6345">
        <f>IF('Data R7'!C359="","",COUNTIF('Data R7'!J359,"&gt;0")+COUNTIF('Data R7'!L359,"&gt;0")+COUNTIF('Data R7'!N359,"&gt;0")+COUNTIF('Data R7'!P359,"&gt;0")+COUNTIF('Data R7'!R359,"&gt;0")+COUNTIF('Data R7'!T359,"&gt;0")+COUNTIF('Data R7'!V359,"&gt;0")+COUNTIF('Data R7'!X359,"&gt;0"))</f>
        <v/>
      </c>
      <c r="J6345">
        <f>IF('Data R7'!C359="","",IF((COUNTIF('Data R7'!K359,"&gt;0")+COUNTIF('Data R7'!M359,"&gt;0")+COUNTIF('Data R7'!O359,"&gt;0")+COUNTIF('Data R7'!Q359,"&gt;0")+COUNTIF('Data R7'!S359,"&gt;0")+COUNTIF('Data R7'!U359,"&gt;0")+COUNTIF('Data R7'!W359,"&gt;0")+COUNTIF('Data R7'!Y359,"&gt;0"))&gt;0,1,0))</f>
        <v/>
      </c>
      <c r="M6345" t="inlineStr">
        <is>
          <t>Data R</t>
        </is>
      </c>
    </row>
    <row r="6346">
      <c r="A6346" t="inlineStr">
        <is>
          <t>Regional 7</t>
        </is>
      </c>
      <c r="B6346">
        <f>IF('Data R7'!C360="","",'Data R7'!B360)</f>
        <v/>
      </c>
      <c r="C6346">
        <f>IF('Data R7'!C360="","",'Data R7'!C360)</f>
        <v/>
      </c>
      <c r="D6346">
        <f>IF('Data R7'!C360="","",'Data R7'!D360)</f>
        <v/>
      </c>
      <c r="E6346">
        <f>IF('Data R7'!C360="","",'Data R7'!E360)</f>
        <v/>
      </c>
      <c r="F6346">
        <f>IF('Data R7'!C360="","",'Data R7'!F360)</f>
        <v/>
      </c>
      <c r="G6346">
        <f>IF('Data R7'!C360="","",'Data R7'!AD360)</f>
        <v/>
      </c>
      <c r="H6346">
        <f>IF('Data R7'!C360="","",'Data R7'!AC360)</f>
        <v/>
      </c>
      <c r="I6346">
        <f>IF('Data R7'!C360="","",COUNTIF('Data R7'!J360,"&gt;0")+COUNTIF('Data R7'!L360,"&gt;0")+COUNTIF('Data R7'!N360,"&gt;0")+COUNTIF('Data R7'!P360,"&gt;0")+COUNTIF('Data R7'!R360,"&gt;0")+COUNTIF('Data R7'!T360,"&gt;0")+COUNTIF('Data R7'!V360,"&gt;0")+COUNTIF('Data R7'!X360,"&gt;0"))</f>
        <v/>
      </c>
      <c r="J6346">
        <f>IF('Data R7'!C360="","",IF((COUNTIF('Data R7'!K360,"&gt;0")+COUNTIF('Data R7'!M360,"&gt;0")+COUNTIF('Data R7'!O360,"&gt;0")+COUNTIF('Data R7'!Q360,"&gt;0")+COUNTIF('Data R7'!S360,"&gt;0")+COUNTIF('Data R7'!U360,"&gt;0")+COUNTIF('Data R7'!W360,"&gt;0")+COUNTIF('Data R7'!Y360,"&gt;0"))&gt;0,1,0))</f>
        <v/>
      </c>
      <c r="M6346" t="inlineStr">
        <is>
          <t>Data R</t>
        </is>
      </c>
    </row>
    <row r="6347">
      <c r="A6347" t="inlineStr">
        <is>
          <t>Regional 7</t>
        </is>
      </c>
      <c r="B6347">
        <f>IF('Data R7'!C361="","",'Data R7'!B361)</f>
        <v/>
      </c>
      <c r="C6347">
        <f>IF('Data R7'!C361="","",'Data R7'!C361)</f>
        <v/>
      </c>
      <c r="D6347">
        <f>IF('Data R7'!C361="","",'Data R7'!D361)</f>
        <v/>
      </c>
      <c r="E6347">
        <f>IF('Data R7'!C361="","",'Data R7'!E361)</f>
        <v/>
      </c>
      <c r="F6347">
        <f>IF('Data R7'!C361="","",'Data R7'!F361)</f>
        <v/>
      </c>
      <c r="G6347">
        <f>IF('Data R7'!C361="","",'Data R7'!AD361)</f>
        <v/>
      </c>
      <c r="H6347">
        <f>IF('Data R7'!C361="","",'Data R7'!AC361)</f>
        <v/>
      </c>
      <c r="I6347">
        <f>IF('Data R7'!C361="","",COUNTIF('Data R7'!J361,"&gt;0")+COUNTIF('Data R7'!L361,"&gt;0")+COUNTIF('Data R7'!N361,"&gt;0")+COUNTIF('Data R7'!P361,"&gt;0")+COUNTIF('Data R7'!R361,"&gt;0")+COUNTIF('Data R7'!T361,"&gt;0")+COUNTIF('Data R7'!V361,"&gt;0")+COUNTIF('Data R7'!X361,"&gt;0"))</f>
        <v/>
      </c>
      <c r="J6347">
        <f>IF('Data R7'!C361="","",IF((COUNTIF('Data R7'!K361,"&gt;0")+COUNTIF('Data R7'!M361,"&gt;0")+COUNTIF('Data R7'!O361,"&gt;0")+COUNTIF('Data R7'!Q361,"&gt;0")+COUNTIF('Data R7'!S361,"&gt;0")+COUNTIF('Data R7'!U361,"&gt;0")+COUNTIF('Data R7'!W361,"&gt;0")+COUNTIF('Data R7'!Y361,"&gt;0"))&gt;0,1,0))</f>
        <v/>
      </c>
      <c r="M6347" t="inlineStr">
        <is>
          <t>Data R</t>
        </is>
      </c>
    </row>
    <row r="6348">
      <c r="A6348" t="inlineStr">
        <is>
          <t>Regional 7</t>
        </is>
      </c>
      <c r="B6348">
        <f>IF('Data R7'!C362="","",'Data R7'!B362)</f>
        <v/>
      </c>
      <c r="C6348">
        <f>IF('Data R7'!C362="","",'Data R7'!C362)</f>
        <v/>
      </c>
      <c r="D6348">
        <f>IF('Data R7'!C362="","",'Data R7'!D362)</f>
        <v/>
      </c>
      <c r="E6348">
        <f>IF('Data R7'!C362="","",'Data R7'!E362)</f>
        <v/>
      </c>
      <c r="F6348">
        <f>IF('Data R7'!C362="","",'Data R7'!F362)</f>
        <v/>
      </c>
      <c r="G6348">
        <f>IF('Data R7'!C362="","",'Data R7'!AD362)</f>
        <v/>
      </c>
      <c r="H6348">
        <f>IF('Data R7'!C362="","",'Data R7'!AC362)</f>
        <v/>
      </c>
      <c r="I6348">
        <f>IF('Data R7'!C362="","",COUNTIF('Data R7'!J362,"&gt;0")+COUNTIF('Data R7'!L362,"&gt;0")+COUNTIF('Data R7'!N362,"&gt;0")+COUNTIF('Data R7'!P362,"&gt;0")+COUNTIF('Data R7'!R362,"&gt;0")+COUNTIF('Data R7'!T362,"&gt;0")+COUNTIF('Data R7'!V362,"&gt;0")+COUNTIF('Data R7'!X362,"&gt;0"))</f>
        <v/>
      </c>
      <c r="J6348">
        <f>IF('Data R7'!C362="","",IF((COUNTIF('Data R7'!K362,"&gt;0")+COUNTIF('Data R7'!M362,"&gt;0")+COUNTIF('Data R7'!O362,"&gt;0")+COUNTIF('Data R7'!Q362,"&gt;0")+COUNTIF('Data R7'!S362,"&gt;0")+COUNTIF('Data R7'!U362,"&gt;0")+COUNTIF('Data R7'!W362,"&gt;0")+COUNTIF('Data R7'!Y362,"&gt;0"))&gt;0,1,0))</f>
        <v/>
      </c>
      <c r="M6348" t="inlineStr">
        <is>
          <t>Data R</t>
        </is>
      </c>
    </row>
    <row r="6349">
      <c r="A6349" t="inlineStr">
        <is>
          <t>Regional 7</t>
        </is>
      </c>
      <c r="B6349">
        <f>IF('Data R7'!C363="","",'Data R7'!B363)</f>
        <v/>
      </c>
      <c r="C6349">
        <f>IF('Data R7'!C363="","",'Data R7'!C363)</f>
        <v/>
      </c>
      <c r="D6349">
        <f>IF('Data R7'!C363="","",'Data R7'!D363)</f>
        <v/>
      </c>
      <c r="E6349">
        <f>IF('Data R7'!C363="","",'Data R7'!E363)</f>
        <v/>
      </c>
      <c r="F6349">
        <f>IF('Data R7'!C363="","",'Data R7'!F363)</f>
        <v/>
      </c>
      <c r="G6349">
        <f>IF('Data R7'!C363="","",'Data R7'!AD363)</f>
        <v/>
      </c>
      <c r="H6349">
        <f>IF('Data R7'!C363="","",'Data R7'!AC363)</f>
        <v/>
      </c>
      <c r="I6349">
        <f>IF('Data R7'!C363="","",COUNTIF('Data R7'!J363,"&gt;0")+COUNTIF('Data R7'!L363,"&gt;0")+COUNTIF('Data R7'!N363,"&gt;0")+COUNTIF('Data R7'!P363,"&gt;0")+COUNTIF('Data R7'!R363,"&gt;0")+COUNTIF('Data R7'!T363,"&gt;0")+COUNTIF('Data R7'!V363,"&gt;0")+COUNTIF('Data R7'!X363,"&gt;0"))</f>
        <v/>
      </c>
      <c r="J6349">
        <f>IF('Data R7'!C363="","",IF((COUNTIF('Data R7'!K363,"&gt;0")+COUNTIF('Data R7'!M363,"&gt;0")+COUNTIF('Data R7'!O363,"&gt;0")+COUNTIF('Data R7'!Q363,"&gt;0")+COUNTIF('Data R7'!S363,"&gt;0")+COUNTIF('Data R7'!U363,"&gt;0")+COUNTIF('Data R7'!W363,"&gt;0")+COUNTIF('Data R7'!Y363,"&gt;0"))&gt;0,1,0))</f>
        <v/>
      </c>
      <c r="M6349" t="inlineStr">
        <is>
          <t>Data R</t>
        </is>
      </c>
    </row>
    <row r="6350">
      <c r="A6350" t="inlineStr">
        <is>
          <t>Regional 7</t>
        </is>
      </c>
      <c r="B6350">
        <f>IF('Data R7'!C364="","",'Data R7'!B364)</f>
        <v/>
      </c>
      <c r="C6350">
        <f>IF('Data R7'!C364="","",'Data R7'!C364)</f>
        <v/>
      </c>
      <c r="D6350">
        <f>IF('Data R7'!C364="","",'Data R7'!D364)</f>
        <v/>
      </c>
      <c r="E6350">
        <f>IF('Data R7'!C364="","",'Data R7'!E364)</f>
        <v/>
      </c>
      <c r="F6350">
        <f>IF('Data R7'!C364="","",'Data R7'!F364)</f>
        <v/>
      </c>
      <c r="G6350">
        <f>IF('Data R7'!C364="","",'Data R7'!AD364)</f>
        <v/>
      </c>
      <c r="H6350">
        <f>IF('Data R7'!C364="","",'Data R7'!AC364)</f>
        <v/>
      </c>
      <c r="I6350">
        <f>IF('Data R7'!C364="","",COUNTIF('Data R7'!J364,"&gt;0")+COUNTIF('Data R7'!L364,"&gt;0")+COUNTIF('Data R7'!N364,"&gt;0")+COUNTIF('Data R7'!P364,"&gt;0")+COUNTIF('Data R7'!R364,"&gt;0")+COUNTIF('Data R7'!T364,"&gt;0")+COUNTIF('Data R7'!V364,"&gt;0")+COUNTIF('Data R7'!X364,"&gt;0"))</f>
        <v/>
      </c>
      <c r="J6350">
        <f>IF('Data R7'!C364="","",IF((COUNTIF('Data R7'!K364,"&gt;0")+COUNTIF('Data R7'!M364,"&gt;0")+COUNTIF('Data R7'!O364,"&gt;0")+COUNTIF('Data R7'!Q364,"&gt;0")+COUNTIF('Data R7'!S364,"&gt;0")+COUNTIF('Data R7'!U364,"&gt;0")+COUNTIF('Data R7'!W364,"&gt;0")+COUNTIF('Data R7'!Y364,"&gt;0"))&gt;0,1,0))</f>
        <v/>
      </c>
      <c r="M6350" t="inlineStr">
        <is>
          <t>Data R</t>
        </is>
      </c>
    </row>
    <row r="6351">
      <c r="A6351" t="inlineStr">
        <is>
          <t>Regional 7</t>
        </is>
      </c>
      <c r="B6351">
        <f>IF('Data R7'!C365="","",'Data R7'!B365)</f>
        <v/>
      </c>
      <c r="C6351">
        <f>IF('Data R7'!C365="","",'Data R7'!C365)</f>
        <v/>
      </c>
      <c r="D6351">
        <f>IF('Data R7'!C365="","",'Data R7'!D365)</f>
        <v/>
      </c>
      <c r="E6351">
        <f>IF('Data R7'!C365="","",'Data R7'!E365)</f>
        <v/>
      </c>
      <c r="F6351">
        <f>IF('Data R7'!C365="","",'Data R7'!F365)</f>
        <v/>
      </c>
      <c r="G6351">
        <f>IF('Data R7'!C365="","",'Data R7'!AD365)</f>
        <v/>
      </c>
      <c r="H6351">
        <f>IF('Data R7'!C365="","",'Data R7'!AC365)</f>
        <v/>
      </c>
      <c r="I6351">
        <f>IF('Data R7'!C365="","",COUNTIF('Data R7'!J365,"&gt;0")+COUNTIF('Data R7'!L365,"&gt;0")+COUNTIF('Data R7'!N365,"&gt;0")+COUNTIF('Data R7'!P365,"&gt;0")+COUNTIF('Data R7'!R365,"&gt;0")+COUNTIF('Data R7'!T365,"&gt;0")+COUNTIF('Data R7'!V365,"&gt;0")+COUNTIF('Data R7'!X365,"&gt;0"))</f>
        <v/>
      </c>
      <c r="J6351">
        <f>IF('Data R7'!C365="","",IF((COUNTIF('Data R7'!K365,"&gt;0")+COUNTIF('Data R7'!M365,"&gt;0")+COUNTIF('Data R7'!O365,"&gt;0")+COUNTIF('Data R7'!Q365,"&gt;0")+COUNTIF('Data R7'!S365,"&gt;0")+COUNTIF('Data R7'!U365,"&gt;0")+COUNTIF('Data R7'!W365,"&gt;0")+COUNTIF('Data R7'!Y365,"&gt;0"))&gt;0,1,0))</f>
        <v/>
      </c>
      <c r="M6351" t="inlineStr">
        <is>
          <t>Data R</t>
        </is>
      </c>
    </row>
    <row r="6352">
      <c r="A6352" t="inlineStr">
        <is>
          <t>Regional 7</t>
        </is>
      </c>
      <c r="B6352">
        <f>IF('Data R7'!C366="","",'Data R7'!B366)</f>
        <v/>
      </c>
      <c r="C6352">
        <f>IF('Data R7'!C366="","",'Data R7'!C366)</f>
        <v/>
      </c>
      <c r="D6352">
        <f>IF('Data R7'!C366="","",'Data R7'!D366)</f>
        <v/>
      </c>
      <c r="E6352">
        <f>IF('Data R7'!C366="","",'Data R7'!E366)</f>
        <v/>
      </c>
      <c r="F6352">
        <f>IF('Data R7'!C366="","",'Data R7'!F366)</f>
        <v/>
      </c>
      <c r="G6352">
        <f>IF('Data R7'!C366="","",'Data R7'!AD366)</f>
        <v/>
      </c>
      <c r="H6352">
        <f>IF('Data R7'!C366="","",'Data R7'!AC366)</f>
        <v/>
      </c>
      <c r="I6352">
        <f>IF('Data R7'!C366="","",COUNTIF('Data R7'!J366,"&gt;0")+COUNTIF('Data R7'!L366,"&gt;0")+COUNTIF('Data R7'!N366,"&gt;0")+COUNTIF('Data R7'!P366,"&gt;0")+COUNTIF('Data R7'!R366,"&gt;0")+COUNTIF('Data R7'!T366,"&gt;0")+COUNTIF('Data R7'!V366,"&gt;0")+COUNTIF('Data R7'!X366,"&gt;0"))</f>
        <v/>
      </c>
      <c r="J6352">
        <f>IF('Data R7'!C366="","",IF((COUNTIF('Data R7'!K366,"&gt;0")+COUNTIF('Data R7'!M366,"&gt;0")+COUNTIF('Data R7'!O366,"&gt;0")+COUNTIF('Data R7'!Q366,"&gt;0")+COUNTIF('Data R7'!S366,"&gt;0")+COUNTIF('Data R7'!U366,"&gt;0")+COUNTIF('Data R7'!W366,"&gt;0")+COUNTIF('Data R7'!Y366,"&gt;0"))&gt;0,1,0))</f>
        <v/>
      </c>
      <c r="M6352" t="inlineStr">
        <is>
          <t>Data R</t>
        </is>
      </c>
    </row>
    <row r="6353">
      <c r="A6353" t="inlineStr">
        <is>
          <t>Regional 7</t>
        </is>
      </c>
      <c r="B6353">
        <f>IF('Data R7'!C367="","",'Data R7'!B367)</f>
        <v/>
      </c>
      <c r="C6353">
        <f>IF('Data R7'!C367="","",'Data R7'!C367)</f>
        <v/>
      </c>
      <c r="D6353">
        <f>IF('Data R7'!C367="","",'Data R7'!D367)</f>
        <v/>
      </c>
      <c r="E6353">
        <f>IF('Data R7'!C367="","",'Data R7'!E367)</f>
        <v/>
      </c>
      <c r="F6353">
        <f>IF('Data R7'!C367="","",'Data R7'!F367)</f>
        <v/>
      </c>
      <c r="G6353">
        <f>IF('Data R7'!C367="","",'Data R7'!AD367)</f>
        <v/>
      </c>
      <c r="H6353">
        <f>IF('Data R7'!C367="","",'Data R7'!AC367)</f>
        <v/>
      </c>
      <c r="I6353">
        <f>IF('Data R7'!C367="","",COUNTIF('Data R7'!J367,"&gt;0")+COUNTIF('Data R7'!L367,"&gt;0")+COUNTIF('Data R7'!N367,"&gt;0")+COUNTIF('Data R7'!P367,"&gt;0")+COUNTIF('Data R7'!R367,"&gt;0")+COUNTIF('Data R7'!T367,"&gt;0")+COUNTIF('Data R7'!V367,"&gt;0")+COUNTIF('Data R7'!X367,"&gt;0"))</f>
        <v/>
      </c>
      <c r="J6353">
        <f>IF('Data R7'!C367="","",IF((COUNTIF('Data R7'!K367,"&gt;0")+COUNTIF('Data R7'!M367,"&gt;0")+COUNTIF('Data R7'!O367,"&gt;0")+COUNTIF('Data R7'!Q367,"&gt;0")+COUNTIF('Data R7'!S367,"&gt;0")+COUNTIF('Data R7'!U367,"&gt;0")+COUNTIF('Data R7'!W367,"&gt;0")+COUNTIF('Data R7'!Y367,"&gt;0"))&gt;0,1,0))</f>
        <v/>
      </c>
      <c r="M6353" t="inlineStr">
        <is>
          <t>Data R</t>
        </is>
      </c>
    </row>
    <row r="6354">
      <c r="A6354" t="inlineStr">
        <is>
          <t>Regional 7</t>
        </is>
      </c>
      <c r="B6354">
        <f>IF('Data R7'!C368="","",'Data R7'!B368)</f>
        <v/>
      </c>
      <c r="C6354">
        <f>IF('Data R7'!C368="","",'Data R7'!C368)</f>
        <v/>
      </c>
      <c r="D6354">
        <f>IF('Data R7'!C368="","",'Data R7'!D368)</f>
        <v/>
      </c>
      <c r="E6354">
        <f>IF('Data R7'!C368="","",'Data R7'!E368)</f>
        <v/>
      </c>
      <c r="F6354">
        <f>IF('Data R7'!C368="","",'Data R7'!F368)</f>
        <v/>
      </c>
      <c r="G6354">
        <f>IF('Data R7'!C368="","",'Data R7'!AD368)</f>
        <v/>
      </c>
      <c r="H6354">
        <f>IF('Data R7'!C368="","",'Data R7'!AC368)</f>
        <v/>
      </c>
      <c r="I6354">
        <f>IF('Data R7'!C368="","",COUNTIF('Data R7'!J368,"&gt;0")+COUNTIF('Data R7'!L368,"&gt;0")+COUNTIF('Data R7'!N368,"&gt;0")+COUNTIF('Data R7'!P368,"&gt;0")+COUNTIF('Data R7'!R368,"&gt;0")+COUNTIF('Data R7'!T368,"&gt;0")+COUNTIF('Data R7'!V368,"&gt;0")+COUNTIF('Data R7'!X368,"&gt;0"))</f>
        <v/>
      </c>
      <c r="J6354">
        <f>IF('Data R7'!C368="","",IF((COUNTIF('Data R7'!K368,"&gt;0")+COUNTIF('Data R7'!M368,"&gt;0")+COUNTIF('Data R7'!O368,"&gt;0")+COUNTIF('Data R7'!Q368,"&gt;0")+COUNTIF('Data R7'!S368,"&gt;0")+COUNTIF('Data R7'!U368,"&gt;0")+COUNTIF('Data R7'!W368,"&gt;0")+COUNTIF('Data R7'!Y368,"&gt;0"))&gt;0,1,0))</f>
        <v/>
      </c>
      <c r="M6354" t="inlineStr">
        <is>
          <t>Data R</t>
        </is>
      </c>
    </row>
    <row r="6355">
      <c r="A6355" t="inlineStr">
        <is>
          <t>Regional 7</t>
        </is>
      </c>
      <c r="B6355">
        <f>IF('Data R7'!C369="","",'Data R7'!B369)</f>
        <v/>
      </c>
      <c r="C6355">
        <f>IF('Data R7'!C369="","",'Data R7'!C369)</f>
        <v/>
      </c>
      <c r="D6355">
        <f>IF('Data R7'!C369="","",'Data R7'!D369)</f>
        <v/>
      </c>
      <c r="E6355">
        <f>IF('Data R7'!C369="","",'Data R7'!E369)</f>
        <v/>
      </c>
      <c r="F6355">
        <f>IF('Data R7'!C369="","",'Data R7'!F369)</f>
        <v/>
      </c>
      <c r="G6355">
        <f>IF('Data R7'!C369="","",'Data R7'!AD369)</f>
        <v/>
      </c>
      <c r="H6355">
        <f>IF('Data R7'!C369="","",'Data R7'!AC369)</f>
        <v/>
      </c>
      <c r="I6355">
        <f>IF('Data R7'!C369="","",COUNTIF('Data R7'!J369,"&gt;0")+COUNTIF('Data R7'!L369,"&gt;0")+COUNTIF('Data R7'!N369,"&gt;0")+COUNTIF('Data R7'!P369,"&gt;0")+COUNTIF('Data R7'!R369,"&gt;0")+COUNTIF('Data R7'!T369,"&gt;0")+COUNTIF('Data R7'!V369,"&gt;0")+COUNTIF('Data R7'!X369,"&gt;0"))</f>
        <v/>
      </c>
      <c r="J6355">
        <f>IF('Data R7'!C369="","",IF((COUNTIF('Data R7'!K369,"&gt;0")+COUNTIF('Data R7'!M369,"&gt;0")+COUNTIF('Data R7'!O369,"&gt;0")+COUNTIF('Data R7'!Q369,"&gt;0")+COUNTIF('Data R7'!S369,"&gt;0")+COUNTIF('Data R7'!U369,"&gt;0")+COUNTIF('Data R7'!W369,"&gt;0")+COUNTIF('Data R7'!Y369,"&gt;0"))&gt;0,1,0))</f>
        <v/>
      </c>
      <c r="M6355" t="inlineStr">
        <is>
          <t>Data R</t>
        </is>
      </c>
    </row>
    <row r="6356">
      <c r="A6356" t="inlineStr">
        <is>
          <t>Regional 7</t>
        </is>
      </c>
      <c r="B6356">
        <f>IF('Data R7'!C370="","",'Data R7'!B370)</f>
        <v/>
      </c>
      <c r="C6356">
        <f>IF('Data R7'!C370="","",'Data R7'!C370)</f>
        <v/>
      </c>
      <c r="D6356">
        <f>IF('Data R7'!C370="","",'Data R7'!D370)</f>
        <v/>
      </c>
      <c r="E6356">
        <f>IF('Data R7'!C370="","",'Data R7'!E370)</f>
        <v/>
      </c>
      <c r="F6356">
        <f>IF('Data R7'!C370="","",'Data R7'!F370)</f>
        <v/>
      </c>
      <c r="G6356">
        <f>IF('Data R7'!C370="","",'Data R7'!AD370)</f>
        <v/>
      </c>
      <c r="H6356">
        <f>IF('Data R7'!C370="","",'Data R7'!AC370)</f>
        <v/>
      </c>
      <c r="I6356">
        <f>IF('Data R7'!C370="","",COUNTIF('Data R7'!J370,"&gt;0")+COUNTIF('Data R7'!L370,"&gt;0")+COUNTIF('Data R7'!N370,"&gt;0")+COUNTIF('Data R7'!P370,"&gt;0")+COUNTIF('Data R7'!R370,"&gt;0")+COUNTIF('Data R7'!T370,"&gt;0")+COUNTIF('Data R7'!V370,"&gt;0")+COUNTIF('Data R7'!X370,"&gt;0"))</f>
        <v/>
      </c>
      <c r="J6356">
        <f>IF('Data R7'!C370="","",IF((COUNTIF('Data R7'!K370,"&gt;0")+COUNTIF('Data R7'!M370,"&gt;0")+COUNTIF('Data R7'!O370,"&gt;0")+COUNTIF('Data R7'!Q370,"&gt;0")+COUNTIF('Data R7'!S370,"&gt;0")+COUNTIF('Data R7'!U370,"&gt;0")+COUNTIF('Data R7'!W370,"&gt;0")+COUNTIF('Data R7'!Y370,"&gt;0"))&gt;0,1,0))</f>
        <v/>
      </c>
      <c r="M6356" t="inlineStr">
        <is>
          <t>Data R</t>
        </is>
      </c>
    </row>
    <row r="6357">
      <c r="A6357" t="inlineStr">
        <is>
          <t>Regional 7</t>
        </is>
      </c>
      <c r="B6357">
        <f>IF('Data R7'!C371="","",'Data R7'!B371)</f>
        <v/>
      </c>
      <c r="C6357">
        <f>IF('Data R7'!C371="","",'Data R7'!C371)</f>
        <v/>
      </c>
      <c r="D6357">
        <f>IF('Data R7'!C371="","",'Data R7'!D371)</f>
        <v/>
      </c>
      <c r="E6357">
        <f>IF('Data R7'!C371="","",'Data R7'!E371)</f>
        <v/>
      </c>
      <c r="F6357">
        <f>IF('Data R7'!C371="","",'Data R7'!F371)</f>
        <v/>
      </c>
      <c r="G6357">
        <f>IF('Data R7'!C371="","",'Data R7'!AD371)</f>
        <v/>
      </c>
      <c r="H6357">
        <f>IF('Data R7'!C371="","",'Data R7'!AC371)</f>
        <v/>
      </c>
      <c r="I6357">
        <f>IF('Data R7'!C371="","",COUNTIF('Data R7'!J371,"&gt;0")+COUNTIF('Data R7'!L371,"&gt;0")+COUNTIF('Data R7'!N371,"&gt;0")+COUNTIF('Data R7'!P371,"&gt;0")+COUNTIF('Data R7'!R371,"&gt;0")+COUNTIF('Data R7'!T371,"&gt;0")+COUNTIF('Data R7'!V371,"&gt;0")+COUNTIF('Data R7'!X371,"&gt;0"))</f>
        <v/>
      </c>
      <c r="J6357">
        <f>IF('Data R7'!C371="","",IF((COUNTIF('Data R7'!K371,"&gt;0")+COUNTIF('Data R7'!M371,"&gt;0")+COUNTIF('Data R7'!O371,"&gt;0")+COUNTIF('Data R7'!Q371,"&gt;0")+COUNTIF('Data R7'!S371,"&gt;0")+COUNTIF('Data R7'!U371,"&gt;0")+COUNTIF('Data R7'!W371,"&gt;0")+COUNTIF('Data R7'!Y371,"&gt;0"))&gt;0,1,0))</f>
        <v/>
      </c>
      <c r="M6357" t="inlineStr">
        <is>
          <t>Data R</t>
        </is>
      </c>
    </row>
    <row r="6358">
      <c r="A6358" t="inlineStr">
        <is>
          <t>Regional 7</t>
        </is>
      </c>
      <c r="B6358">
        <f>IF('Data R7'!C372="","",'Data R7'!B372)</f>
        <v/>
      </c>
      <c r="C6358">
        <f>IF('Data R7'!C372="","",'Data R7'!C372)</f>
        <v/>
      </c>
      <c r="D6358">
        <f>IF('Data R7'!C372="","",'Data R7'!D372)</f>
        <v/>
      </c>
      <c r="E6358">
        <f>IF('Data R7'!C372="","",'Data R7'!E372)</f>
        <v/>
      </c>
      <c r="F6358">
        <f>IF('Data R7'!C372="","",'Data R7'!F372)</f>
        <v/>
      </c>
      <c r="G6358">
        <f>IF('Data R7'!C372="","",'Data R7'!AD372)</f>
        <v/>
      </c>
      <c r="H6358">
        <f>IF('Data R7'!C372="","",'Data R7'!AC372)</f>
        <v/>
      </c>
      <c r="I6358">
        <f>IF('Data R7'!C372="","",COUNTIF('Data R7'!J372,"&gt;0")+COUNTIF('Data R7'!L372,"&gt;0")+COUNTIF('Data R7'!N372,"&gt;0")+COUNTIF('Data R7'!P372,"&gt;0")+COUNTIF('Data R7'!R372,"&gt;0")+COUNTIF('Data R7'!T372,"&gt;0")+COUNTIF('Data R7'!V372,"&gt;0")+COUNTIF('Data R7'!X372,"&gt;0"))</f>
        <v/>
      </c>
      <c r="J6358">
        <f>IF('Data R7'!C372="","",IF((COUNTIF('Data R7'!K372,"&gt;0")+COUNTIF('Data R7'!M372,"&gt;0")+COUNTIF('Data R7'!O372,"&gt;0")+COUNTIF('Data R7'!Q372,"&gt;0")+COUNTIF('Data R7'!S372,"&gt;0")+COUNTIF('Data R7'!U372,"&gt;0")+COUNTIF('Data R7'!W372,"&gt;0")+COUNTIF('Data R7'!Y372,"&gt;0"))&gt;0,1,0))</f>
        <v/>
      </c>
      <c r="M6358" t="inlineStr">
        <is>
          <t>Data R</t>
        </is>
      </c>
    </row>
    <row r="6359">
      <c r="A6359" t="inlineStr">
        <is>
          <t>Regional 7</t>
        </is>
      </c>
      <c r="B6359">
        <f>IF('Data R7'!C373="","",'Data R7'!B373)</f>
        <v/>
      </c>
      <c r="C6359">
        <f>IF('Data R7'!C373="","",'Data R7'!C373)</f>
        <v/>
      </c>
      <c r="D6359">
        <f>IF('Data R7'!C373="","",'Data R7'!D373)</f>
        <v/>
      </c>
      <c r="E6359">
        <f>IF('Data R7'!C373="","",'Data R7'!E373)</f>
        <v/>
      </c>
      <c r="F6359">
        <f>IF('Data R7'!C373="","",'Data R7'!F373)</f>
        <v/>
      </c>
      <c r="G6359">
        <f>IF('Data R7'!C373="","",'Data R7'!AD373)</f>
        <v/>
      </c>
      <c r="H6359">
        <f>IF('Data R7'!C373="","",'Data R7'!AC373)</f>
        <v/>
      </c>
      <c r="I6359">
        <f>IF('Data R7'!C373="","",COUNTIF('Data R7'!J373,"&gt;0")+COUNTIF('Data R7'!L373,"&gt;0")+COUNTIF('Data R7'!N373,"&gt;0")+COUNTIF('Data R7'!P373,"&gt;0")+COUNTIF('Data R7'!R373,"&gt;0")+COUNTIF('Data R7'!T373,"&gt;0")+COUNTIF('Data R7'!V373,"&gt;0")+COUNTIF('Data R7'!X373,"&gt;0"))</f>
        <v/>
      </c>
      <c r="J6359">
        <f>IF('Data R7'!C373="","",IF((COUNTIF('Data R7'!K373,"&gt;0")+COUNTIF('Data R7'!M373,"&gt;0")+COUNTIF('Data R7'!O373,"&gt;0")+COUNTIF('Data R7'!Q373,"&gt;0")+COUNTIF('Data R7'!S373,"&gt;0")+COUNTIF('Data R7'!U373,"&gt;0")+COUNTIF('Data R7'!W373,"&gt;0")+COUNTIF('Data R7'!Y373,"&gt;0"))&gt;0,1,0))</f>
        <v/>
      </c>
      <c r="M6359" t="inlineStr">
        <is>
          <t>Data R</t>
        </is>
      </c>
    </row>
    <row r="6360">
      <c r="A6360" t="inlineStr">
        <is>
          <t>Regional 7</t>
        </is>
      </c>
      <c r="B6360">
        <f>IF('Data R7'!C374="","",'Data R7'!B374)</f>
        <v/>
      </c>
      <c r="C6360">
        <f>IF('Data R7'!C374="","",'Data R7'!C374)</f>
        <v/>
      </c>
      <c r="D6360">
        <f>IF('Data R7'!C374="","",'Data R7'!D374)</f>
        <v/>
      </c>
      <c r="E6360">
        <f>IF('Data R7'!C374="","",'Data R7'!E374)</f>
        <v/>
      </c>
      <c r="F6360">
        <f>IF('Data R7'!C374="","",'Data R7'!F374)</f>
        <v/>
      </c>
      <c r="G6360">
        <f>IF('Data R7'!C374="","",'Data R7'!AD374)</f>
        <v/>
      </c>
      <c r="H6360">
        <f>IF('Data R7'!C374="","",'Data R7'!AC374)</f>
        <v/>
      </c>
      <c r="I6360">
        <f>IF('Data R7'!C374="","",COUNTIF('Data R7'!J374,"&gt;0")+COUNTIF('Data R7'!L374,"&gt;0")+COUNTIF('Data R7'!N374,"&gt;0")+COUNTIF('Data R7'!P374,"&gt;0")+COUNTIF('Data R7'!R374,"&gt;0")+COUNTIF('Data R7'!T374,"&gt;0")+COUNTIF('Data R7'!V374,"&gt;0")+COUNTIF('Data R7'!X374,"&gt;0"))</f>
        <v/>
      </c>
      <c r="J6360">
        <f>IF('Data R7'!C374="","",IF((COUNTIF('Data R7'!K374,"&gt;0")+COUNTIF('Data R7'!M374,"&gt;0")+COUNTIF('Data R7'!O374,"&gt;0")+COUNTIF('Data R7'!Q374,"&gt;0")+COUNTIF('Data R7'!S374,"&gt;0")+COUNTIF('Data R7'!U374,"&gt;0")+COUNTIF('Data R7'!W374,"&gt;0")+COUNTIF('Data R7'!Y374,"&gt;0"))&gt;0,1,0))</f>
        <v/>
      </c>
      <c r="M6360" t="inlineStr">
        <is>
          <t>Data R</t>
        </is>
      </c>
    </row>
    <row r="6361">
      <c r="A6361" t="inlineStr">
        <is>
          <t>Regional 7</t>
        </is>
      </c>
      <c r="B6361">
        <f>IF('Data R7'!C375="","",'Data R7'!B375)</f>
        <v/>
      </c>
      <c r="C6361">
        <f>IF('Data R7'!C375="","",'Data R7'!C375)</f>
        <v/>
      </c>
      <c r="D6361">
        <f>IF('Data R7'!C375="","",'Data R7'!D375)</f>
        <v/>
      </c>
      <c r="E6361">
        <f>IF('Data R7'!C375="","",'Data R7'!E375)</f>
        <v/>
      </c>
      <c r="F6361">
        <f>IF('Data R7'!C375="","",'Data R7'!F375)</f>
        <v/>
      </c>
      <c r="G6361">
        <f>IF('Data R7'!C375="","",'Data R7'!AD375)</f>
        <v/>
      </c>
      <c r="H6361">
        <f>IF('Data R7'!C375="","",'Data R7'!AC375)</f>
        <v/>
      </c>
      <c r="I6361">
        <f>IF('Data R7'!C375="","",COUNTIF('Data R7'!J375,"&gt;0")+COUNTIF('Data R7'!L375,"&gt;0")+COUNTIF('Data R7'!N375,"&gt;0")+COUNTIF('Data R7'!P375,"&gt;0")+COUNTIF('Data R7'!R375,"&gt;0")+COUNTIF('Data R7'!T375,"&gt;0")+COUNTIF('Data R7'!V375,"&gt;0")+COUNTIF('Data R7'!X375,"&gt;0"))</f>
        <v/>
      </c>
      <c r="J6361">
        <f>IF('Data R7'!C375="","",IF((COUNTIF('Data R7'!K375,"&gt;0")+COUNTIF('Data R7'!M375,"&gt;0")+COUNTIF('Data R7'!O375,"&gt;0")+COUNTIF('Data R7'!Q375,"&gt;0")+COUNTIF('Data R7'!S375,"&gt;0")+COUNTIF('Data R7'!U375,"&gt;0")+COUNTIF('Data R7'!W375,"&gt;0")+COUNTIF('Data R7'!Y375,"&gt;0"))&gt;0,1,0))</f>
        <v/>
      </c>
      <c r="M6361" t="inlineStr">
        <is>
          <t>Data R</t>
        </is>
      </c>
    </row>
    <row r="6362">
      <c r="A6362" t="inlineStr">
        <is>
          <t>Regional 7</t>
        </is>
      </c>
      <c r="B6362">
        <f>IF('Data R7'!C376="","",'Data R7'!B376)</f>
        <v/>
      </c>
      <c r="C6362">
        <f>IF('Data R7'!C376="","",'Data R7'!C376)</f>
        <v/>
      </c>
      <c r="D6362">
        <f>IF('Data R7'!C376="","",'Data R7'!D376)</f>
        <v/>
      </c>
      <c r="E6362">
        <f>IF('Data R7'!C376="","",'Data R7'!E376)</f>
        <v/>
      </c>
      <c r="F6362">
        <f>IF('Data R7'!C376="","",'Data R7'!F376)</f>
        <v/>
      </c>
      <c r="G6362">
        <f>IF('Data R7'!C376="","",'Data R7'!AD376)</f>
        <v/>
      </c>
      <c r="H6362">
        <f>IF('Data R7'!C376="","",'Data R7'!AC376)</f>
        <v/>
      </c>
      <c r="I6362">
        <f>IF('Data R7'!C376="","",COUNTIF('Data R7'!J376,"&gt;0")+COUNTIF('Data R7'!L376,"&gt;0")+COUNTIF('Data R7'!N376,"&gt;0")+COUNTIF('Data R7'!P376,"&gt;0")+COUNTIF('Data R7'!R376,"&gt;0")+COUNTIF('Data R7'!T376,"&gt;0")+COUNTIF('Data R7'!V376,"&gt;0")+COUNTIF('Data R7'!X376,"&gt;0"))</f>
        <v/>
      </c>
      <c r="J6362">
        <f>IF('Data R7'!C376="","",IF((COUNTIF('Data R7'!K376,"&gt;0")+COUNTIF('Data R7'!M376,"&gt;0")+COUNTIF('Data R7'!O376,"&gt;0")+COUNTIF('Data R7'!Q376,"&gt;0")+COUNTIF('Data R7'!S376,"&gt;0")+COUNTIF('Data R7'!U376,"&gt;0")+COUNTIF('Data R7'!W376,"&gt;0")+COUNTIF('Data R7'!Y376,"&gt;0"))&gt;0,1,0))</f>
        <v/>
      </c>
      <c r="M6362" t="inlineStr">
        <is>
          <t>Data R</t>
        </is>
      </c>
    </row>
    <row r="6363">
      <c r="A6363" t="inlineStr">
        <is>
          <t>Regional 7</t>
        </is>
      </c>
      <c r="B6363">
        <f>IF('Data R7'!C377="","",'Data R7'!B377)</f>
        <v/>
      </c>
      <c r="C6363">
        <f>IF('Data R7'!C377="","",'Data R7'!C377)</f>
        <v/>
      </c>
      <c r="D6363">
        <f>IF('Data R7'!C377="","",'Data R7'!D377)</f>
        <v/>
      </c>
      <c r="E6363">
        <f>IF('Data R7'!C377="","",'Data R7'!E377)</f>
        <v/>
      </c>
      <c r="F6363">
        <f>IF('Data R7'!C377="","",'Data R7'!F377)</f>
        <v/>
      </c>
      <c r="G6363">
        <f>IF('Data R7'!C377="","",'Data R7'!AD377)</f>
        <v/>
      </c>
      <c r="H6363">
        <f>IF('Data R7'!C377="","",'Data R7'!AC377)</f>
        <v/>
      </c>
      <c r="I6363">
        <f>IF('Data R7'!C377="","",COUNTIF('Data R7'!J377,"&gt;0")+COUNTIF('Data R7'!L377,"&gt;0")+COUNTIF('Data R7'!N377,"&gt;0")+COUNTIF('Data R7'!P377,"&gt;0")+COUNTIF('Data R7'!R377,"&gt;0")+COUNTIF('Data R7'!T377,"&gt;0")+COUNTIF('Data R7'!V377,"&gt;0")+COUNTIF('Data R7'!X377,"&gt;0"))</f>
        <v/>
      </c>
      <c r="J6363">
        <f>IF('Data R7'!C377="","",IF((COUNTIF('Data R7'!K377,"&gt;0")+COUNTIF('Data R7'!M377,"&gt;0")+COUNTIF('Data R7'!O377,"&gt;0")+COUNTIF('Data R7'!Q377,"&gt;0")+COUNTIF('Data R7'!S377,"&gt;0")+COUNTIF('Data R7'!U377,"&gt;0")+COUNTIF('Data R7'!W377,"&gt;0")+COUNTIF('Data R7'!Y377,"&gt;0"))&gt;0,1,0))</f>
        <v/>
      </c>
      <c r="M6363" t="inlineStr">
        <is>
          <t>Data R</t>
        </is>
      </c>
    </row>
    <row r="6364">
      <c r="A6364" t="inlineStr">
        <is>
          <t>Regional 7</t>
        </is>
      </c>
      <c r="B6364">
        <f>IF('Data R7'!C378="","",'Data R7'!B378)</f>
        <v/>
      </c>
      <c r="C6364">
        <f>IF('Data R7'!C378="","",'Data R7'!C378)</f>
        <v/>
      </c>
      <c r="D6364">
        <f>IF('Data R7'!C378="","",'Data R7'!D378)</f>
        <v/>
      </c>
      <c r="E6364">
        <f>IF('Data R7'!C378="","",'Data R7'!E378)</f>
        <v/>
      </c>
      <c r="F6364">
        <f>IF('Data R7'!C378="","",'Data R7'!F378)</f>
        <v/>
      </c>
      <c r="G6364">
        <f>IF('Data R7'!C378="","",'Data R7'!AD378)</f>
        <v/>
      </c>
      <c r="H6364">
        <f>IF('Data R7'!C378="","",'Data R7'!AC378)</f>
        <v/>
      </c>
      <c r="I6364">
        <f>IF('Data R7'!C378="","",COUNTIF('Data R7'!J378,"&gt;0")+COUNTIF('Data R7'!L378,"&gt;0")+COUNTIF('Data R7'!N378,"&gt;0")+COUNTIF('Data R7'!P378,"&gt;0")+COUNTIF('Data R7'!R378,"&gt;0")+COUNTIF('Data R7'!T378,"&gt;0")+COUNTIF('Data R7'!V378,"&gt;0")+COUNTIF('Data R7'!X378,"&gt;0"))</f>
        <v/>
      </c>
      <c r="J6364">
        <f>IF('Data R7'!C378="","",IF((COUNTIF('Data R7'!K378,"&gt;0")+COUNTIF('Data R7'!M378,"&gt;0")+COUNTIF('Data R7'!O378,"&gt;0")+COUNTIF('Data R7'!Q378,"&gt;0")+COUNTIF('Data R7'!S378,"&gt;0")+COUNTIF('Data R7'!U378,"&gt;0")+COUNTIF('Data R7'!W378,"&gt;0")+COUNTIF('Data R7'!Y378,"&gt;0"))&gt;0,1,0))</f>
        <v/>
      </c>
      <c r="M6364" t="inlineStr">
        <is>
          <t>Data R</t>
        </is>
      </c>
    </row>
    <row r="6365">
      <c r="A6365" t="inlineStr">
        <is>
          <t>Regional 7</t>
        </is>
      </c>
      <c r="B6365">
        <f>IF('Data R7'!C379="","",'Data R7'!B379)</f>
        <v/>
      </c>
      <c r="C6365">
        <f>IF('Data R7'!C379="","",'Data R7'!C379)</f>
        <v/>
      </c>
      <c r="D6365">
        <f>IF('Data R7'!C379="","",'Data R7'!D379)</f>
        <v/>
      </c>
      <c r="E6365">
        <f>IF('Data R7'!C379="","",'Data R7'!E379)</f>
        <v/>
      </c>
      <c r="F6365">
        <f>IF('Data R7'!C379="","",'Data R7'!F379)</f>
        <v/>
      </c>
      <c r="G6365">
        <f>IF('Data R7'!C379="","",'Data R7'!AD379)</f>
        <v/>
      </c>
      <c r="H6365">
        <f>IF('Data R7'!C379="","",'Data R7'!AC379)</f>
        <v/>
      </c>
      <c r="I6365">
        <f>IF('Data R7'!C379="","",COUNTIF('Data R7'!J379,"&gt;0")+COUNTIF('Data R7'!L379,"&gt;0")+COUNTIF('Data R7'!N379,"&gt;0")+COUNTIF('Data R7'!P379,"&gt;0")+COUNTIF('Data R7'!R379,"&gt;0")+COUNTIF('Data R7'!T379,"&gt;0")+COUNTIF('Data R7'!V379,"&gt;0")+COUNTIF('Data R7'!X379,"&gt;0"))</f>
        <v/>
      </c>
      <c r="J6365">
        <f>IF('Data R7'!C379="","",IF((COUNTIF('Data R7'!K379,"&gt;0")+COUNTIF('Data R7'!M379,"&gt;0")+COUNTIF('Data R7'!O379,"&gt;0")+COUNTIF('Data R7'!Q379,"&gt;0")+COUNTIF('Data R7'!S379,"&gt;0")+COUNTIF('Data R7'!U379,"&gt;0")+COUNTIF('Data R7'!W379,"&gt;0")+COUNTIF('Data R7'!Y379,"&gt;0"))&gt;0,1,0))</f>
        <v/>
      </c>
      <c r="M6365" t="inlineStr">
        <is>
          <t>Data R</t>
        </is>
      </c>
    </row>
    <row r="6366">
      <c r="A6366" t="inlineStr">
        <is>
          <t>Regional 7</t>
        </is>
      </c>
      <c r="B6366">
        <f>IF('Data R7'!C380="","",'Data R7'!B380)</f>
        <v/>
      </c>
      <c r="C6366">
        <f>IF('Data R7'!C380="","",'Data R7'!C380)</f>
        <v/>
      </c>
      <c r="D6366">
        <f>IF('Data R7'!C380="","",'Data R7'!D380)</f>
        <v/>
      </c>
      <c r="E6366">
        <f>IF('Data R7'!C380="","",'Data R7'!E380)</f>
        <v/>
      </c>
      <c r="F6366">
        <f>IF('Data R7'!C380="","",'Data R7'!F380)</f>
        <v/>
      </c>
      <c r="G6366">
        <f>IF('Data R7'!C380="","",'Data R7'!AD380)</f>
        <v/>
      </c>
      <c r="H6366">
        <f>IF('Data R7'!C380="","",'Data R7'!AC380)</f>
        <v/>
      </c>
      <c r="I6366">
        <f>IF('Data R7'!C380="","",COUNTIF('Data R7'!J380,"&gt;0")+COUNTIF('Data R7'!L380,"&gt;0")+COUNTIF('Data R7'!N380,"&gt;0")+COUNTIF('Data R7'!P380,"&gt;0")+COUNTIF('Data R7'!R380,"&gt;0")+COUNTIF('Data R7'!T380,"&gt;0")+COUNTIF('Data R7'!V380,"&gt;0")+COUNTIF('Data R7'!X380,"&gt;0"))</f>
        <v/>
      </c>
      <c r="J6366">
        <f>IF('Data R7'!C380="","",IF((COUNTIF('Data R7'!K380,"&gt;0")+COUNTIF('Data R7'!M380,"&gt;0")+COUNTIF('Data R7'!O380,"&gt;0")+COUNTIF('Data R7'!Q380,"&gt;0")+COUNTIF('Data R7'!S380,"&gt;0")+COUNTIF('Data R7'!U380,"&gt;0")+COUNTIF('Data R7'!W380,"&gt;0")+COUNTIF('Data R7'!Y380,"&gt;0"))&gt;0,1,0))</f>
        <v/>
      </c>
      <c r="M6366" t="inlineStr">
        <is>
          <t>Data R</t>
        </is>
      </c>
    </row>
    <row r="6367">
      <c r="A6367" t="inlineStr">
        <is>
          <t>Regional 7</t>
        </is>
      </c>
      <c r="B6367">
        <f>IF('Data R7'!C381="","",'Data R7'!B381)</f>
        <v/>
      </c>
      <c r="C6367">
        <f>IF('Data R7'!C381="","",'Data R7'!C381)</f>
        <v/>
      </c>
      <c r="D6367">
        <f>IF('Data R7'!C381="","",'Data R7'!D381)</f>
        <v/>
      </c>
      <c r="E6367">
        <f>IF('Data R7'!C381="","",'Data R7'!E381)</f>
        <v/>
      </c>
      <c r="F6367">
        <f>IF('Data R7'!C381="","",'Data R7'!F381)</f>
        <v/>
      </c>
      <c r="G6367">
        <f>IF('Data R7'!C381="","",'Data R7'!AD381)</f>
        <v/>
      </c>
      <c r="H6367">
        <f>IF('Data R7'!C381="","",'Data R7'!AC381)</f>
        <v/>
      </c>
      <c r="I6367">
        <f>IF('Data R7'!C381="","",COUNTIF('Data R7'!J381,"&gt;0")+COUNTIF('Data R7'!L381,"&gt;0")+COUNTIF('Data R7'!N381,"&gt;0")+COUNTIF('Data R7'!P381,"&gt;0")+COUNTIF('Data R7'!R381,"&gt;0")+COUNTIF('Data R7'!T381,"&gt;0")+COUNTIF('Data R7'!V381,"&gt;0")+COUNTIF('Data R7'!X381,"&gt;0"))</f>
        <v/>
      </c>
      <c r="J6367">
        <f>IF('Data R7'!C381="","",IF((COUNTIF('Data R7'!K381,"&gt;0")+COUNTIF('Data R7'!M381,"&gt;0")+COUNTIF('Data R7'!O381,"&gt;0")+COUNTIF('Data R7'!Q381,"&gt;0")+COUNTIF('Data R7'!S381,"&gt;0")+COUNTIF('Data R7'!U381,"&gt;0")+COUNTIF('Data R7'!W381,"&gt;0")+COUNTIF('Data R7'!Y381,"&gt;0"))&gt;0,1,0))</f>
        <v/>
      </c>
      <c r="M6367" t="inlineStr">
        <is>
          <t>Data R</t>
        </is>
      </c>
    </row>
    <row r="6368">
      <c r="A6368" t="inlineStr">
        <is>
          <t>Regional 7</t>
        </is>
      </c>
      <c r="B6368">
        <f>IF('Data R7'!C382="","",'Data R7'!B382)</f>
        <v/>
      </c>
      <c r="C6368">
        <f>IF('Data R7'!C382="","",'Data R7'!C382)</f>
        <v/>
      </c>
      <c r="D6368">
        <f>IF('Data R7'!C382="","",'Data R7'!D382)</f>
        <v/>
      </c>
      <c r="E6368">
        <f>IF('Data R7'!C382="","",'Data R7'!E382)</f>
        <v/>
      </c>
      <c r="F6368">
        <f>IF('Data R7'!C382="","",'Data R7'!F382)</f>
        <v/>
      </c>
      <c r="G6368">
        <f>IF('Data R7'!C382="","",'Data R7'!AD382)</f>
        <v/>
      </c>
      <c r="H6368">
        <f>IF('Data R7'!C382="","",'Data R7'!AC382)</f>
        <v/>
      </c>
      <c r="I6368">
        <f>IF('Data R7'!C382="","",COUNTIF('Data R7'!J382,"&gt;0")+COUNTIF('Data R7'!L382,"&gt;0")+COUNTIF('Data R7'!N382,"&gt;0")+COUNTIF('Data R7'!P382,"&gt;0")+COUNTIF('Data R7'!R382,"&gt;0")+COUNTIF('Data R7'!T382,"&gt;0")+COUNTIF('Data R7'!V382,"&gt;0")+COUNTIF('Data R7'!X382,"&gt;0"))</f>
        <v/>
      </c>
      <c r="J6368">
        <f>IF('Data R7'!C382="","",IF((COUNTIF('Data R7'!K382,"&gt;0")+COUNTIF('Data R7'!M382,"&gt;0")+COUNTIF('Data R7'!O382,"&gt;0")+COUNTIF('Data R7'!Q382,"&gt;0")+COUNTIF('Data R7'!S382,"&gt;0")+COUNTIF('Data R7'!U382,"&gt;0")+COUNTIF('Data R7'!W382,"&gt;0")+COUNTIF('Data R7'!Y382,"&gt;0"))&gt;0,1,0))</f>
        <v/>
      </c>
      <c r="M6368" t="inlineStr">
        <is>
          <t>Data R</t>
        </is>
      </c>
    </row>
    <row r="6369">
      <c r="A6369" t="inlineStr">
        <is>
          <t>Regional 7</t>
        </is>
      </c>
      <c r="B6369">
        <f>IF('Data R7'!C383="","",'Data R7'!B383)</f>
        <v/>
      </c>
      <c r="C6369">
        <f>IF('Data R7'!C383="","",'Data R7'!C383)</f>
        <v/>
      </c>
      <c r="D6369">
        <f>IF('Data R7'!C383="","",'Data R7'!D383)</f>
        <v/>
      </c>
      <c r="E6369">
        <f>IF('Data R7'!C383="","",'Data R7'!E383)</f>
        <v/>
      </c>
      <c r="F6369">
        <f>IF('Data R7'!C383="","",'Data R7'!F383)</f>
        <v/>
      </c>
      <c r="G6369">
        <f>IF('Data R7'!C383="","",'Data R7'!AD383)</f>
        <v/>
      </c>
      <c r="H6369">
        <f>IF('Data R7'!C383="","",'Data R7'!AC383)</f>
        <v/>
      </c>
      <c r="I6369">
        <f>IF('Data R7'!C383="","",COUNTIF('Data R7'!J383,"&gt;0")+COUNTIF('Data R7'!L383,"&gt;0")+COUNTIF('Data R7'!N383,"&gt;0")+COUNTIF('Data R7'!P383,"&gt;0")+COUNTIF('Data R7'!R383,"&gt;0")+COUNTIF('Data R7'!T383,"&gt;0")+COUNTIF('Data R7'!V383,"&gt;0")+COUNTIF('Data R7'!X383,"&gt;0"))</f>
        <v/>
      </c>
      <c r="J6369">
        <f>IF('Data R7'!C383="","",IF((COUNTIF('Data R7'!K383,"&gt;0")+COUNTIF('Data R7'!M383,"&gt;0")+COUNTIF('Data R7'!O383,"&gt;0")+COUNTIF('Data R7'!Q383,"&gt;0")+COUNTIF('Data R7'!S383,"&gt;0")+COUNTIF('Data R7'!U383,"&gt;0")+COUNTIF('Data R7'!W383,"&gt;0")+COUNTIF('Data R7'!Y383,"&gt;0"))&gt;0,1,0))</f>
        <v/>
      </c>
      <c r="M6369" t="inlineStr">
        <is>
          <t>Data R</t>
        </is>
      </c>
    </row>
    <row r="6370">
      <c r="A6370" t="inlineStr">
        <is>
          <t>Regional 7</t>
        </is>
      </c>
      <c r="B6370">
        <f>IF('Data R7'!C384="","",'Data R7'!B384)</f>
        <v/>
      </c>
      <c r="C6370">
        <f>IF('Data R7'!C384="","",'Data R7'!C384)</f>
        <v/>
      </c>
      <c r="D6370">
        <f>IF('Data R7'!C384="","",'Data R7'!D384)</f>
        <v/>
      </c>
      <c r="E6370">
        <f>IF('Data R7'!C384="","",'Data R7'!E384)</f>
        <v/>
      </c>
      <c r="F6370">
        <f>IF('Data R7'!C384="","",'Data R7'!F384)</f>
        <v/>
      </c>
      <c r="G6370">
        <f>IF('Data R7'!C384="","",'Data R7'!AD384)</f>
        <v/>
      </c>
      <c r="H6370">
        <f>IF('Data R7'!C384="","",'Data R7'!AC384)</f>
        <v/>
      </c>
      <c r="I6370">
        <f>IF('Data R7'!C384="","",COUNTIF('Data R7'!J384,"&gt;0")+COUNTIF('Data R7'!L384,"&gt;0")+COUNTIF('Data R7'!N384,"&gt;0")+COUNTIF('Data R7'!P384,"&gt;0")+COUNTIF('Data R7'!R384,"&gt;0")+COUNTIF('Data R7'!T384,"&gt;0")+COUNTIF('Data R7'!V384,"&gt;0")+COUNTIF('Data R7'!X384,"&gt;0"))</f>
        <v/>
      </c>
      <c r="J6370">
        <f>IF('Data R7'!C384="","",IF((COUNTIF('Data R7'!K384,"&gt;0")+COUNTIF('Data R7'!M384,"&gt;0")+COUNTIF('Data R7'!O384,"&gt;0")+COUNTIF('Data R7'!Q384,"&gt;0")+COUNTIF('Data R7'!S384,"&gt;0")+COUNTIF('Data R7'!U384,"&gt;0")+COUNTIF('Data R7'!W384,"&gt;0")+COUNTIF('Data R7'!Y384,"&gt;0"))&gt;0,1,0))</f>
        <v/>
      </c>
      <c r="M6370" t="inlineStr">
        <is>
          <t>Data R</t>
        </is>
      </c>
    </row>
    <row r="6371">
      <c r="A6371" t="inlineStr">
        <is>
          <t>Regional 7</t>
        </is>
      </c>
      <c r="B6371">
        <f>IF('Data R7'!C385="","",'Data R7'!B385)</f>
        <v/>
      </c>
      <c r="C6371">
        <f>IF('Data R7'!C385="","",'Data R7'!C385)</f>
        <v/>
      </c>
      <c r="D6371">
        <f>IF('Data R7'!C385="","",'Data R7'!D385)</f>
        <v/>
      </c>
      <c r="E6371">
        <f>IF('Data R7'!C385="","",'Data R7'!E385)</f>
        <v/>
      </c>
      <c r="F6371">
        <f>IF('Data R7'!C385="","",'Data R7'!F385)</f>
        <v/>
      </c>
      <c r="G6371">
        <f>IF('Data R7'!C385="","",'Data R7'!AD385)</f>
        <v/>
      </c>
      <c r="H6371">
        <f>IF('Data R7'!C385="","",'Data R7'!AC385)</f>
        <v/>
      </c>
      <c r="I6371">
        <f>IF('Data R7'!C385="","",COUNTIF('Data R7'!J385,"&gt;0")+COUNTIF('Data R7'!L385,"&gt;0")+COUNTIF('Data R7'!N385,"&gt;0")+COUNTIF('Data R7'!P385,"&gt;0")+COUNTIF('Data R7'!R385,"&gt;0")+COUNTIF('Data R7'!T385,"&gt;0")+COUNTIF('Data R7'!V385,"&gt;0")+COUNTIF('Data R7'!X385,"&gt;0"))</f>
        <v/>
      </c>
      <c r="J6371">
        <f>IF('Data R7'!C385="","",IF((COUNTIF('Data R7'!K385,"&gt;0")+COUNTIF('Data R7'!M385,"&gt;0")+COUNTIF('Data R7'!O385,"&gt;0")+COUNTIF('Data R7'!Q385,"&gt;0")+COUNTIF('Data R7'!S385,"&gt;0")+COUNTIF('Data R7'!U385,"&gt;0")+COUNTIF('Data R7'!W385,"&gt;0")+COUNTIF('Data R7'!Y385,"&gt;0"))&gt;0,1,0))</f>
        <v/>
      </c>
      <c r="M6371" t="inlineStr">
        <is>
          <t>Data R</t>
        </is>
      </c>
    </row>
    <row r="6372">
      <c r="A6372" t="inlineStr">
        <is>
          <t>Regional 7</t>
        </is>
      </c>
      <c r="B6372">
        <f>IF('Data R7'!C386="","",'Data R7'!B386)</f>
        <v/>
      </c>
      <c r="C6372">
        <f>IF('Data R7'!C386="","",'Data R7'!C386)</f>
        <v/>
      </c>
      <c r="D6372">
        <f>IF('Data R7'!C386="","",'Data R7'!D386)</f>
        <v/>
      </c>
      <c r="E6372">
        <f>IF('Data R7'!C386="","",'Data R7'!E386)</f>
        <v/>
      </c>
      <c r="F6372">
        <f>IF('Data R7'!C386="","",'Data R7'!F386)</f>
        <v/>
      </c>
      <c r="G6372">
        <f>IF('Data R7'!C386="","",'Data R7'!AD386)</f>
        <v/>
      </c>
      <c r="H6372">
        <f>IF('Data R7'!C386="","",'Data R7'!AC386)</f>
        <v/>
      </c>
      <c r="I6372">
        <f>IF('Data R7'!C386="","",COUNTIF('Data R7'!J386,"&gt;0")+COUNTIF('Data R7'!L386,"&gt;0")+COUNTIF('Data R7'!N386,"&gt;0")+COUNTIF('Data R7'!P386,"&gt;0")+COUNTIF('Data R7'!R386,"&gt;0")+COUNTIF('Data R7'!T386,"&gt;0")+COUNTIF('Data R7'!V386,"&gt;0")+COUNTIF('Data R7'!X386,"&gt;0"))</f>
        <v/>
      </c>
      <c r="J6372">
        <f>IF('Data R7'!C386="","",IF((COUNTIF('Data R7'!K386,"&gt;0")+COUNTIF('Data R7'!M386,"&gt;0")+COUNTIF('Data R7'!O386,"&gt;0")+COUNTIF('Data R7'!Q386,"&gt;0")+COUNTIF('Data R7'!S386,"&gt;0")+COUNTIF('Data R7'!U386,"&gt;0")+COUNTIF('Data R7'!W386,"&gt;0")+COUNTIF('Data R7'!Y386,"&gt;0"))&gt;0,1,0))</f>
        <v/>
      </c>
      <c r="M6372" t="inlineStr">
        <is>
          <t>Data R</t>
        </is>
      </c>
    </row>
    <row r="6373">
      <c r="A6373" t="inlineStr">
        <is>
          <t>Regional 7</t>
        </is>
      </c>
      <c r="B6373">
        <f>IF('Data R7'!C387="","",'Data R7'!B387)</f>
        <v/>
      </c>
      <c r="C6373">
        <f>IF('Data R7'!C387="","",'Data R7'!C387)</f>
        <v/>
      </c>
      <c r="D6373">
        <f>IF('Data R7'!C387="","",'Data R7'!D387)</f>
        <v/>
      </c>
      <c r="E6373">
        <f>IF('Data R7'!C387="","",'Data R7'!E387)</f>
        <v/>
      </c>
      <c r="F6373">
        <f>IF('Data R7'!C387="","",'Data R7'!F387)</f>
        <v/>
      </c>
      <c r="G6373">
        <f>IF('Data R7'!C387="","",'Data R7'!AD387)</f>
        <v/>
      </c>
      <c r="H6373">
        <f>IF('Data R7'!C387="","",'Data R7'!AC387)</f>
        <v/>
      </c>
      <c r="I6373">
        <f>IF('Data R7'!C387="","",COUNTIF('Data R7'!J387,"&gt;0")+COUNTIF('Data R7'!L387,"&gt;0")+COUNTIF('Data R7'!N387,"&gt;0")+COUNTIF('Data R7'!P387,"&gt;0")+COUNTIF('Data R7'!R387,"&gt;0")+COUNTIF('Data R7'!T387,"&gt;0")+COUNTIF('Data R7'!V387,"&gt;0")+COUNTIF('Data R7'!X387,"&gt;0"))</f>
        <v/>
      </c>
      <c r="J6373">
        <f>IF('Data R7'!C387="","",IF((COUNTIF('Data R7'!K387,"&gt;0")+COUNTIF('Data R7'!M387,"&gt;0")+COUNTIF('Data R7'!O387,"&gt;0")+COUNTIF('Data R7'!Q387,"&gt;0")+COUNTIF('Data R7'!S387,"&gt;0")+COUNTIF('Data R7'!U387,"&gt;0")+COUNTIF('Data R7'!W387,"&gt;0")+COUNTIF('Data R7'!Y387,"&gt;0"))&gt;0,1,0))</f>
        <v/>
      </c>
      <c r="M6373" t="inlineStr">
        <is>
          <t>Data R</t>
        </is>
      </c>
    </row>
    <row r="6374">
      <c r="A6374" t="inlineStr">
        <is>
          <t>Regional 7</t>
        </is>
      </c>
      <c r="B6374">
        <f>IF('Data R7'!C388="","",'Data R7'!B388)</f>
        <v/>
      </c>
      <c r="C6374">
        <f>IF('Data R7'!C388="","",'Data R7'!C388)</f>
        <v/>
      </c>
      <c r="D6374">
        <f>IF('Data R7'!C388="","",'Data R7'!D388)</f>
        <v/>
      </c>
      <c r="E6374">
        <f>IF('Data R7'!C388="","",'Data R7'!E388)</f>
        <v/>
      </c>
      <c r="F6374">
        <f>IF('Data R7'!C388="","",'Data R7'!F388)</f>
        <v/>
      </c>
      <c r="G6374">
        <f>IF('Data R7'!C388="","",'Data R7'!AD388)</f>
        <v/>
      </c>
      <c r="H6374">
        <f>IF('Data R7'!C388="","",'Data R7'!AC388)</f>
        <v/>
      </c>
      <c r="I6374">
        <f>IF('Data R7'!C388="","",COUNTIF('Data R7'!J388,"&gt;0")+COUNTIF('Data R7'!L388,"&gt;0")+COUNTIF('Data R7'!N388,"&gt;0")+COUNTIF('Data R7'!P388,"&gt;0")+COUNTIF('Data R7'!R388,"&gt;0")+COUNTIF('Data R7'!T388,"&gt;0")+COUNTIF('Data R7'!V388,"&gt;0")+COUNTIF('Data R7'!X388,"&gt;0"))</f>
        <v/>
      </c>
      <c r="J6374">
        <f>IF('Data R7'!C388="","",IF((COUNTIF('Data R7'!K388,"&gt;0")+COUNTIF('Data R7'!M388,"&gt;0")+COUNTIF('Data R7'!O388,"&gt;0")+COUNTIF('Data R7'!Q388,"&gt;0")+COUNTIF('Data R7'!S388,"&gt;0")+COUNTIF('Data R7'!U388,"&gt;0")+COUNTIF('Data R7'!W388,"&gt;0")+COUNTIF('Data R7'!Y388,"&gt;0"))&gt;0,1,0))</f>
        <v/>
      </c>
      <c r="M6374" t="inlineStr">
        <is>
          <t>Data R</t>
        </is>
      </c>
    </row>
    <row r="6375">
      <c r="A6375" t="inlineStr">
        <is>
          <t>Regional 7</t>
        </is>
      </c>
      <c r="B6375">
        <f>IF('Data R7'!C389="","",'Data R7'!B389)</f>
        <v/>
      </c>
      <c r="C6375">
        <f>IF('Data R7'!C389="","",'Data R7'!C389)</f>
        <v/>
      </c>
      <c r="D6375">
        <f>IF('Data R7'!C389="","",'Data R7'!D389)</f>
        <v/>
      </c>
      <c r="E6375">
        <f>IF('Data R7'!C389="","",'Data R7'!E389)</f>
        <v/>
      </c>
      <c r="F6375">
        <f>IF('Data R7'!C389="","",'Data R7'!F389)</f>
        <v/>
      </c>
      <c r="G6375">
        <f>IF('Data R7'!C389="","",'Data R7'!AD389)</f>
        <v/>
      </c>
      <c r="H6375">
        <f>IF('Data R7'!C389="","",'Data R7'!AC389)</f>
        <v/>
      </c>
      <c r="I6375">
        <f>IF('Data R7'!C389="","",COUNTIF('Data R7'!J389,"&gt;0")+COUNTIF('Data R7'!L389,"&gt;0")+COUNTIF('Data R7'!N389,"&gt;0")+COUNTIF('Data R7'!P389,"&gt;0")+COUNTIF('Data R7'!R389,"&gt;0")+COUNTIF('Data R7'!T389,"&gt;0")+COUNTIF('Data R7'!V389,"&gt;0")+COUNTIF('Data R7'!X389,"&gt;0"))</f>
        <v/>
      </c>
      <c r="J6375">
        <f>IF('Data R7'!C389="","",IF((COUNTIF('Data R7'!K389,"&gt;0")+COUNTIF('Data R7'!M389,"&gt;0")+COUNTIF('Data R7'!O389,"&gt;0")+COUNTIF('Data R7'!Q389,"&gt;0")+COUNTIF('Data R7'!S389,"&gt;0")+COUNTIF('Data R7'!U389,"&gt;0")+COUNTIF('Data R7'!W389,"&gt;0")+COUNTIF('Data R7'!Y389,"&gt;0"))&gt;0,1,0))</f>
        <v/>
      </c>
      <c r="M6375" t="inlineStr">
        <is>
          <t>Data R</t>
        </is>
      </c>
    </row>
    <row r="6376">
      <c r="A6376" t="inlineStr">
        <is>
          <t>Regional 7</t>
        </is>
      </c>
      <c r="B6376">
        <f>IF('Data R7'!C390="","",'Data R7'!B390)</f>
        <v/>
      </c>
      <c r="C6376">
        <f>IF('Data R7'!C390="","",'Data R7'!C390)</f>
        <v/>
      </c>
      <c r="D6376">
        <f>IF('Data R7'!C390="","",'Data R7'!D390)</f>
        <v/>
      </c>
      <c r="E6376">
        <f>IF('Data R7'!C390="","",'Data R7'!E390)</f>
        <v/>
      </c>
      <c r="F6376">
        <f>IF('Data R7'!C390="","",'Data R7'!F390)</f>
        <v/>
      </c>
      <c r="G6376">
        <f>IF('Data R7'!C390="","",'Data R7'!AD390)</f>
        <v/>
      </c>
      <c r="H6376">
        <f>IF('Data R7'!C390="","",'Data R7'!AC390)</f>
        <v/>
      </c>
      <c r="I6376">
        <f>IF('Data R7'!C390="","",COUNTIF('Data R7'!J390,"&gt;0")+COUNTIF('Data R7'!L390,"&gt;0")+COUNTIF('Data R7'!N390,"&gt;0")+COUNTIF('Data R7'!P390,"&gt;0")+COUNTIF('Data R7'!R390,"&gt;0")+COUNTIF('Data R7'!T390,"&gt;0")+COUNTIF('Data R7'!V390,"&gt;0")+COUNTIF('Data R7'!X390,"&gt;0"))</f>
        <v/>
      </c>
      <c r="J6376">
        <f>IF('Data R7'!C390="","",IF((COUNTIF('Data R7'!K390,"&gt;0")+COUNTIF('Data R7'!M390,"&gt;0")+COUNTIF('Data R7'!O390,"&gt;0")+COUNTIF('Data R7'!Q390,"&gt;0")+COUNTIF('Data R7'!S390,"&gt;0")+COUNTIF('Data R7'!U390,"&gt;0")+COUNTIF('Data R7'!W390,"&gt;0")+COUNTIF('Data R7'!Y390,"&gt;0"))&gt;0,1,0))</f>
        <v/>
      </c>
      <c r="M6376" t="inlineStr">
        <is>
          <t>Data R</t>
        </is>
      </c>
    </row>
    <row r="6377">
      <c r="A6377" t="inlineStr">
        <is>
          <t>Regional 7</t>
        </is>
      </c>
      <c r="B6377">
        <f>IF('Data R7'!C391="","",'Data R7'!B391)</f>
        <v/>
      </c>
      <c r="C6377">
        <f>IF('Data R7'!C391="","",'Data R7'!C391)</f>
        <v/>
      </c>
      <c r="D6377">
        <f>IF('Data R7'!C391="","",'Data R7'!D391)</f>
        <v/>
      </c>
      <c r="E6377">
        <f>IF('Data R7'!C391="","",'Data R7'!E391)</f>
        <v/>
      </c>
      <c r="F6377">
        <f>IF('Data R7'!C391="","",'Data R7'!F391)</f>
        <v/>
      </c>
      <c r="G6377">
        <f>IF('Data R7'!C391="","",'Data R7'!AD391)</f>
        <v/>
      </c>
      <c r="H6377">
        <f>IF('Data R7'!C391="","",'Data R7'!AC391)</f>
        <v/>
      </c>
      <c r="I6377">
        <f>IF('Data R7'!C391="","",COUNTIF('Data R7'!J391,"&gt;0")+COUNTIF('Data R7'!L391,"&gt;0")+COUNTIF('Data R7'!N391,"&gt;0")+COUNTIF('Data R7'!P391,"&gt;0")+COUNTIF('Data R7'!R391,"&gt;0")+COUNTIF('Data R7'!T391,"&gt;0")+COUNTIF('Data R7'!V391,"&gt;0")+COUNTIF('Data R7'!X391,"&gt;0"))</f>
        <v/>
      </c>
      <c r="J6377">
        <f>IF('Data R7'!C391="","",IF((COUNTIF('Data R7'!K391,"&gt;0")+COUNTIF('Data R7'!M391,"&gt;0")+COUNTIF('Data R7'!O391,"&gt;0")+COUNTIF('Data R7'!Q391,"&gt;0")+COUNTIF('Data R7'!S391,"&gt;0")+COUNTIF('Data R7'!U391,"&gt;0")+COUNTIF('Data R7'!W391,"&gt;0")+COUNTIF('Data R7'!Y391,"&gt;0"))&gt;0,1,0))</f>
        <v/>
      </c>
      <c r="M6377" t="inlineStr">
        <is>
          <t>Data R</t>
        </is>
      </c>
    </row>
    <row r="6378">
      <c r="A6378" t="inlineStr">
        <is>
          <t>Regional 7</t>
        </is>
      </c>
      <c r="B6378">
        <f>IF('Data R7'!C392="","",'Data R7'!B392)</f>
        <v/>
      </c>
      <c r="C6378">
        <f>IF('Data R7'!C392="","",'Data R7'!C392)</f>
        <v/>
      </c>
      <c r="D6378">
        <f>IF('Data R7'!C392="","",'Data R7'!D392)</f>
        <v/>
      </c>
      <c r="E6378">
        <f>IF('Data R7'!C392="","",'Data R7'!E392)</f>
        <v/>
      </c>
      <c r="F6378">
        <f>IF('Data R7'!C392="","",'Data R7'!F392)</f>
        <v/>
      </c>
      <c r="G6378">
        <f>IF('Data R7'!C392="","",'Data R7'!AD392)</f>
        <v/>
      </c>
      <c r="H6378">
        <f>IF('Data R7'!C392="","",'Data R7'!AC392)</f>
        <v/>
      </c>
      <c r="I6378">
        <f>IF('Data R7'!C392="","",COUNTIF('Data R7'!J392,"&gt;0")+COUNTIF('Data R7'!L392,"&gt;0")+COUNTIF('Data R7'!N392,"&gt;0")+COUNTIF('Data R7'!P392,"&gt;0")+COUNTIF('Data R7'!R392,"&gt;0")+COUNTIF('Data R7'!T392,"&gt;0")+COUNTIF('Data R7'!V392,"&gt;0")+COUNTIF('Data R7'!X392,"&gt;0"))</f>
        <v/>
      </c>
      <c r="J6378">
        <f>IF('Data R7'!C392="","",IF((COUNTIF('Data R7'!K392,"&gt;0")+COUNTIF('Data R7'!M392,"&gt;0")+COUNTIF('Data R7'!O392,"&gt;0")+COUNTIF('Data R7'!Q392,"&gt;0")+COUNTIF('Data R7'!S392,"&gt;0")+COUNTIF('Data R7'!U392,"&gt;0")+COUNTIF('Data R7'!W392,"&gt;0")+COUNTIF('Data R7'!Y392,"&gt;0"))&gt;0,1,0))</f>
        <v/>
      </c>
      <c r="M6378" t="inlineStr">
        <is>
          <t>Data R</t>
        </is>
      </c>
    </row>
    <row r="6379">
      <c r="A6379" t="inlineStr">
        <is>
          <t>Regional 7</t>
        </is>
      </c>
      <c r="B6379">
        <f>IF('Data R7'!C393="","",'Data R7'!B393)</f>
        <v/>
      </c>
      <c r="C6379">
        <f>IF('Data R7'!C393="","",'Data R7'!C393)</f>
        <v/>
      </c>
      <c r="D6379">
        <f>IF('Data R7'!C393="","",'Data R7'!D393)</f>
        <v/>
      </c>
      <c r="E6379">
        <f>IF('Data R7'!C393="","",'Data R7'!E393)</f>
        <v/>
      </c>
      <c r="F6379">
        <f>IF('Data R7'!C393="","",'Data R7'!F393)</f>
        <v/>
      </c>
      <c r="G6379">
        <f>IF('Data R7'!C393="","",'Data R7'!AD393)</f>
        <v/>
      </c>
      <c r="H6379">
        <f>IF('Data R7'!C393="","",'Data R7'!AC393)</f>
        <v/>
      </c>
      <c r="I6379">
        <f>IF('Data R7'!C393="","",COUNTIF('Data R7'!J393,"&gt;0")+COUNTIF('Data R7'!L393,"&gt;0")+COUNTIF('Data R7'!N393,"&gt;0")+COUNTIF('Data R7'!P393,"&gt;0")+COUNTIF('Data R7'!R393,"&gt;0")+COUNTIF('Data R7'!T393,"&gt;0")+COUNTIF('Data R7'!V393,"&gt;0")+COUNTIF('Data R7'!X393,"&gt;0"))</f>
        <v/>
      </c>
      <c r="J6379">
        <f>IF('Data R7'!C393="","",IF((COUNTIF('Data R7'!K393,"&gt;0")+COUNTIF('Data R7'!M393,"&gt;0")+COUNTIF('Data R7'!O393,"&gt;0")+COUNTIF('Data R7'!Q393,"&gt;0")+COUNTIF('Data R7'!S393,"&gt;0")+COUNTIF('Data R7'!U393,"&gt;0")+COUNTIF('Data R7'!W393,"&gt;0")+COUNTIF('Data R7'!Y393,"&gt;0"))&gt;0,1,0))</f>
        <v/>
      </c>
      <c r="M6379" t="inlineStr">
        <is>
          <t>Data R</t>
        </is>
      </c>
    </row>
    <row r="6380">
      <c r="A6380" t="inlineStr">
        <is>
          <t>Regional 7</t>
        </is>
      </c>
      <c r="B6380">
        <f>IF('Data R7'!C394="","",'Data R7'!B394)</f>
        <v/>
      </c>
      <c r="C6380">
        <f>IF('Data R7'!C394="","",'Data R7'!C394)</f>
        <v/>
      </c>
      <c r="D6380">
        <f>IF('Data R7'!C394="","",'Data R7'!D394)</f>
        <v/>
      </c>
      <c r="E6380">
        <f>IF('Data R7'!C394="","",'Data R7'!E394)</f>
        <v/>
      </c>
      <c r="F6380">
        <f>IF('Data R7'!C394="","",'Data R7'!F394)</f>
        <v/>
      </c>
      <c r="G6380">
        <f>IF('Data R7'!C394="","",'Data R7'!AD394)</f>
        <v/>
      </c>
      <c r="H6380">
        <f>IF('Data R7'!C394="","",'Data R7'!AC394)</f>
        <v/>
      </c>
      <c r="I6380">
        <f>IF('Data R7'!C394="","",COUNTIF('Data R7'!J394,"&gt;0")+COUNTIF('Data R7'!L394,"&gt;0")+COUNTIF('Data R7'!N394,"&gt;0")+COUNTIF('Data R7'!P394,"&gt;0")+COUNTIF('Data R7'!R394,"&gt;0")+COUNTIF('Data R7'!T394,"&gt;0")+COUNTIF('Data R7'!V394,"&gt;0")+COUNTIF('Data R7'!X394,"&gt;0"))</f>
        <v/>
      </c>
      <c r="J6380">
        <f>IF('Data R7'!C394="","",IF((COUNTIF('Data R7'!K394,"&gt;0")+COUNTIF('Data R7'!M394,"&gt;0")+COUNTIF('Data R7'!O394,"&gt;0")+COUNTIF('Data R7'!Q394,"&gt;0")+COUNTIF('Data R7'!S394,"&gt;0")+COUNTIF('Data R7'!U394,"&gt;0")+COUNTIF('Data R7'!W394,"&gt;0")+COUNTIF('Data R7'!Y394,"&gt;0"))&gt;0,1,0))</f>
        <v/>
      </c>
      <c r="M6380" t="inlineStr">
        <is>
          <t>Data R</t>
        </is>
      </c>
    </row>
    <row r="6381">
      <c r="A6381" t="inlineStr">
        <is>
          <t>Regional 7</t>
        </is>
      </c>
      <c r="B6381">
        <f>IF('Data R7'!C395="","",'Data R7'!B395)</f>
        <v/>
      </c>
      <c r="C6381">
        <f>IF('Data R7'!C395="","",'Data R7'!C395)</f>
        <v/>
      </c>
      <c r="D6381">
        <f>IF('Data R7'!C395="","",'Data R7'!D395)</f>
        <v/>
      </c>
      <c r="E6381">
        <f>IF('Data R7'!C395="","",'Data R7'!E395)</f>
        <v/>
      </c>
      <c r="F6381">
        <f>IF('Data R7'!C395="","",'Data R7'!F395)</f>
        <v/>
      </c>
      <c r="G6381">
        <f>IF('Data R7'!C395="","",'Data R7'!AD395)</f>
        <v/>
      </c>
      <c r="H6381">
        <f>IF('Data R7'!C395="","",'Data R7'!AC395)</f>
        <v/>
      </c>
      <c r="I6381">
        <f>IF('Data R7'!C395="","",COUNTIF('Data R7'!J395,"&gt;0")+COUNTIF('Data R7'!L395,"&gt;0")+COUNTIF('Data R7'!N395,"&gt;0")+COUNTIF('Data R7'!P395,"&gt;0")+COUNTIF('Data R7'!R395,"&gt;0")+COUNTIF('Data R7'!T395,"&gt;0")+COUNTIF('Data R7'!V395,"&gt;0")+COUNTIF('Data R7'!X395,"&gt;0"))</f>
        <v/>
      </c>
      <c r="J6381">
        <f>IF('Data R7'!C395="","",IF((COUNTIF('Data R7'!K395,"&gt;0")+COUNTIF('Data R7'!M395,"&gt;0")+COUNTIF('Data R7'!O395,"&gt;0")+COUNTIF('Data R7'!Q395,"&gt;0")+COUNTIF('Data R7'!S395,"&gt;0")+COUNTIF('Data R7'!U395,"&gt;0")+COUNTIF('Data R7'!W395,"&gt;0")+COUNTIF('Data R7'!Y395,"&gt;0"))&gt;0,1,0))</f>
        <v/>
      </c>
      <c r="M6381" t="inlineStr">
        <is>
          <t>Data R</t>
        </is>
      </c>
    </row>
    <row r="6382">
      <c r="A6382" t="inlineStr">
        <is>
          <t>Regional 7</t>
        </is>
      </c>
      <c r="B6382">
        <f>IF('Data R7'!C396="","",'Data R7'!B396)</f>
        <v/>
      </c>
      <c r="C6382">
        <f>IF('Data R7'!C396="","",'Data R7'!C396)</f>
        <v/>
      </c>
      <c r="D6382">
        <f>IF('Data R7'!C396="","",'Data R7'!D396)</f>
        <v/>
      </c>
      <c r="E6382">
        <f>IF('Data R7'!C396="","",'Data R7'!E396)</f>
        <v/>
      </c>
      <c r="F6382">
        <f>IF('Data R7'!C396="","",'Data R7'!F396)</f>
        <v/>
      </c>
      <c r="G6382">
        <f>IF('Data R7'!C396="","",'Data R7'!AD396)</f>
        <v/>
      </c>
      <c r="H6382">
        <f>IF('Data R7'!C396="","",'Data R7'!AC396)</f>
        <v/>
      </c>
      <c r="I6382">
        <f>IF('Data R7'!C396="","",COUNTIF('Data R7'!J396,"&gt;0")+COUNTIF('Data R7'!L396,"&gt;0")+COUNTIF('Data R7'!N396,"&gt;0")+COUNTIF('Data R7'!P396,"&gt;0")+COUNTIF('Data R7'!R396,"&gt;0")+COUNTIF('Data R7'!T396,"&gt;0")+COUNTIF('Data R7'!V396,"&gt;0")+COUNTIF('Data R7'!X396,"&gt;0"))</f>
        <v/>
      </c>
      <c r="J6382">
        <f>IF('Data R7'!C396="","",IF((COUNTIF('Data R7'!K396,"&gt;0")+COUNTIF('Data R7'!M396,"&gt;0")+COUNTIF('Data R7'!O396,"&gt;0")+COUNTIF('Data R7'!Q396,"&gt;0")+COUNTIF('Data R7'!S396,"&gt;0")+COUNTIF('Data R7'!U396,"&gt;0")+COUNTIF('Data R7'!W396,"&gt;0")+COUNTIF('Data R7'!Y396,"&gt;0"))&gt;0,1,0))</f>
        <v/>
      </c>
      <c r="M6382" t="inlineStr">
        <is>
          <t>Data R</t>
        </is>
      </c>
    </row>
    <row r="6383">
      <c r="A6383" t="inlineStr">
        <is>
          <t>Regional 7</t>
        </is>
      </c>
      <c r="B6383">
        <f>IF('Data R7'!C397="","",'Data R7'!B397)</f>
        <v/>
      </c>
      <c r="C6383">
        <f>IF('Data R7'!C397="","",'Data R7'!C397)</f>
        <v/>
      </c>
      <c r="D6383">
        <f>IF('Data R7'!C397="","",'Data R7'!D397)</f>
        <v/>
      </c>
      <c r="E6383">
        <f>IF('Data R7'!C397="","",'Data R7'!E397)</f>
        <v/>
      </c>
      <c r="F6383">
        <f>IF('Data R7'!C397="","",'Data R7'!F397)</f>
        <v/>
      </c>
      <c r="G6383">
        <f>IF('Data R7'!C397="","",'Data R7'!AD397)</f>
        <v/>
      </c>
      <c r="H6383">
        <f>IF('Data R7'!C397="","",'Data R7'!AC397)</f>
        <v/>
      </c>
      <c r="I6383">
        <f>IF('Data R7'!C397="","",COUNTIF('Data R7'!J397,"&gt;0")+COUNTIF('Data R7'!L397,"&gt;0")+COUNTIF('Data R7'!N397,"&gt;0")+COUNTIF('Data R7'!P397,"&gt;0")+COUNTIF('Data R7'!R397,"&gt;0")+COUNTIF('Data R7'!T397,"&gt;0")+COUNTIF('Data R7'!V397,"&gt;0")+COUNTIF('Data R7'!X397,"&gt;0"))</f>
        <v/>
      </c>
      <c r="J6383">
        <f>IF('Data R7'!C397="","",IF((COUNTIF('Data R7'!K397,"&gt;0")+COUNTIF('Data R7'!M397,"&gt;0")+COUNTIF('Data R7'!O397,"&gt;0")+COUNTIF('Data R7'!Q397,"&gt;0")+COUNTIF('Data R7'!S397,"&gt;0")+COUNTIF('Data R7'!U397,"&gt;0")+COUNTIF('Data R7'!W397,"&gt;0")+COUNTIF('Data R7'!Y397,"&gt;0"))&gt;0,1,0))</f>
        <v/>
      </c>
      <c r="M6383" t="inlineStr">
        <is>
          <t>Data R</t>
        </is>
      </c>
    </row>
    <row r="6384">
      <c r="A6384" t="inlineStr">
        <is>
          <t>Regional 7</t>
        </is>
      </c>
      <c r="B6384">
        <f>IF('Data R7'!C398="","",'Data R7'!B398)</f>
        <v/>
      </c>
      <c r="C6384">
        <f>IF('Data R7'!C398="","",'Data R7'!C398)</f>
        <v/>
      </c>
      <c r="D6384">
        <f>IF('Data R7'!C398="","",'Data R7'!D398)</f>
        <v/>
      </c>
      <c r="E6384">
        <f>IF('Data R7'!C398="","",'Data R7'!E398)</f>
        <v/>
      </c>
      <c r="F6384">
        <f>IF('Data R7'!C398="","",'Data R7'!F398)</f>
        <v/>
      </c>
      <c r="G6384">
        <f>IF('Data R7'!C398="","",'Data R7'!AD398)</f>
        <v/>
      </c>
      <c r="H6384">
        <f>IF('Data R7'!C398="","",'Data R7'!AC398)</f>
        <v/>
      </c>
      <c r="I6384">
        <f>IF('Data R7'!C398="","",COUNTIF('Data R7'!J398,"&gt;0")+COUNTIF('Data R7'!L398,"&gt;0")+COUNTIF('Data R7'!N398,"&gt;0")+COUNTIF('Data R7'!P398,"&gt;0")+COUNTIF('Data R7'!R398,"&gt;0")+COUNTIF('Data R7'!T398,"&gt;0")+COUNTIF('Data R7'!V398,"&gt;0")+COUNTIF('Data R7'!X398,"&gt;0"))</f>
        <v/>
      </c>
      <c r="J6384">
        <f>IF('Data R7'!C398="","",IF((COUNTIF('Data R7'!K398,"&gt;0")+COUNTIF('Data R7'!M398,"&gt;0")+COUNTIF('Data R7'!O398,"&gt;0")+COUNTIF('Data R7'!Q398,"&gt;0")+COUNTIF('Data R7'!S398,"&gt;0")+COUNTIF('Data R7'!U398,"&gt;0")+COUNTIF('Data R7'!W398,"&gt;0")+COUNTIF('Data R7'!Y398,"&gt;0"))&gt;0,1,0))</f>
        <v/>
      </c>
      <c r="M6384" t="inlineStr">
        <is>
          <t>Data R</t>
        </is>
      </c>
    </row>
    <row r="6385">
      <c r="A6385" t="inlineStr">
        <is>
          <t>Regional 7</t>
        </is>
      </c>
      <c r="B6385">
        <f>IF('Data R7'!C399="","",'Data R7'!B399)</f>
        <v/>
      </c>
      <c r="C6385">
        <f>IF('Data R7'!C399="","",'Data R7'!C399)</f>
        <v/>
      </c>
      <c r="D6385">
        <f>IF('Data R7'!C399="","",'Data R7'!D399)</f>
        <v/>
      </c>
      <c r="E6385">
        <f>IF('Data R7'!C399="","",'Data R7'!E399)</f>
        <v/>
      </c>
      <c r="F6385">
        <f>IF('Data R7'!C399="","",'Data R7'!F399)</f>
        <v/>
      </c>
      <c r="G6385">
        <f>IF('Data R7'!C399="","",'Data R7'!AD399)</f>
        <v/>
      </c>
      <c r="H6385">
        <f>IF('Data R7'!C399="","",'Data R7'!AC399)</f>
        <v/>
      </c>
      <c r="I6385">
        <f>IF('Data R7'!C399="","",COUNTIF('Data R7'!J399,"&gt;0")+COUNTIF('Data R7'!L399,"&gt;0")+COUNTIF('Data R7'!N399,"&gt;0")+COUNTIF('Data R7'!P399,"&gt;0")+COUNTIF('Data R7'!R399,"&gt;0")+COUNTIF('Data R7'!T399,"&gt;0")+COUNTIF('Data R7'!V399,"&gt;0")+COUNTIF('Data R7'!X399,"&gt;0"))</f>
        <v/>
      </c>
      <c r="J6385">
        <f>IF('Data R7'!C399="","",IF((COUNTIF('Data R7'!K399,"&gt;0")+COUNTIF('Data R7'!M399,"&gt;0")+COUNTIF('Data R7'!O399,"&gt;0")+COUNTIF('Data R7'!Q399,"&gt;0")+COUNTIF('Data R7'!S399,"&gt;0")+COUNTIF('Data R7'!U399,"&gt;0")+COUNTIF('Data R7'!W399,"&gt;0")+COUNTIF('Data R7'!Y399,"&gt;0"))&gt;0,1,0))</f>
        <v/>
      </c>
      <c r="M6385" t="inlineStr">
        <is>
          <t>Data R</t>
        </is>
      </c>
    </row>
    <row r="6386">
      <c r="A6386" t="inlineStr">
        <is>
          <t>Regional 7</t>
        </is>
      </c>
      <c r="B6386">
        <f>IF('Data R7'!C400="","",'Data R7'!B400)</f>
        <v/>
      </c>
      <c r="C6386">
        <f>IF('Data R7'!C400="","",'Data R7'!C400)</f>
        <v/>
      </c>
      <c r="D6386">
        <f>IF('Data R7'!C400="","",'Data R7'!D400)</f>
        <v/>
      </c>
      <c r="E6386">
        <f>IF('Data R7'!C400="","",'Data R7'!E400)</f>
        <v/>
      </c>
      <c r="F6386">
        <f>IF('Data R7'!C400="","",'Data R7'!F400)</f>
        <v/>
      </c>
      <c r="G6386">
        <f>IF('Data R7'!C400="","",'Data R7'!AD400)</f>
        <v/>
      </c>
      <c r="H6386">
        <f>IF('Data R7'!C400="","",'Data R7'!AC400)</f>
        <v/>
      </c>
      <c r="I6386">
        <f>IF('Data R7'!C400="","",COUNTIF('Data R7'!J400,"&gt;0")+COUNTIF('Data R7'!L400,"&gt;0")+COUNTIF('Data R7'!N400,"&gt;0")+COUNTIF('Data R7'!P400,"&gt;0")+COUNTIF('Data R7'!R400,"&gt;0")+COUNTIF('Data R7'!T400,"&gt;0")+COUNTIF('Data R7'!V400,"&gt;0")+COUNTIF('Data R7'!X400,"&gt;0"))</f>
        <v/>
      </c>
      <c r="J6386">
        <f>IF('Data R7'!C400="","",IF((COUNTIF('Data R7'!K400,"&gt;0")+COUNTIF('Data R7'!M400,"&gt;0")+COUNTIF('Data R7'!O400,"&gt;0")+COUNTIF('Data R7'!Q400,"&gt;0")+COUNTIF('Data R7'!S400,"&gt;0")+COUNTIF('Data R7'!U400,"&gt;0")+COUNTIF('Data R7'!W400,"&gt;0")+COUNTIF('Data R7'!Y400,"&gt;0"))&gt;0,1,0))</f>
        <v/>
      </c>
      <c r="M6386" t="inlineStr">
        <is>
          <t>Data R</t>
        </is>
      </c>
    </row>
    <row r="6387">
      <c r="A6387" t="inlineStr">
        <is>
          <t>Regional 7</t>
        </is>
      </c>
      <c r="B6387">
        <f>IF('Data R7'!C401="","",'Data R7'!B401)</f>
        <v/>
      </c>
      <c r="C6387">
        <f>IF('Data R7'!C401="","",'Data R7'!C401)</f>
        <v/>
      </c>
      <c r="D6387">
        <f>IF('Data R7'!C401="","",'Data R7'!D401)</f>
        <v/>
      </c>
      <c r="E6387">
        <f>IF('Data R7'!C401="","",'Data R7'!E401)</f>
        <v/>
      </c>
      <c r="F6387">
        <f>IF('Data R7'!C401="","",'Data R7'!F401)</f>
        <v/>
      </c>
      <c r="G6387">
        <f>IF('Data R7'!C401="","",'Data R7'!AD401)</f>
        <v/>
      </c>
      <c r="H6387">
        <f>IF('Data R7'!C401="","",'Data R7'!AC401)</f>
        <v/>
      </c>
      <c r="I6387">
        <f>IF('Data R7'!C401="","",COUNTIF('Data R7'!J401,"&gt;0")+COUNTIF('Data R7'!L401,"&gt;0")+COUNTIF('Data R7'!N401,"&gt;0")+COUNTIF('Data R7'!P401,"&gt;0")+COUNTIF('Data R7'!R401,"&gt;0")+COUNTIF('Data R7'!T401,"&gt;0")+COUNTIF('Data R7'!V401,"&gt;0")+COUNTIF('Data R7'!X401,"&gt;0"))</f>
        <v/>
      </c>
      <c r="J6387">
        <f>IF('Data R7'!C401="","",IF((COUNTIF('Data R7'!K401,"&gt;0")+COUNTIF('Data R7'!M401,"&gt;0")+COUNTIF('Data R7'!O401,"&gt;0")+COUNTIF('Data R7'!Q401,"&gt;0")+COUNTIF('Data R7'!S401,"&gt;0")+COUNTIF('Data R7'!U401,"&gt;0")+COUNTIF('Data R7'!W401,"&gt;0")+COUNTIF('Data R7'!Y401,"&gt;0"))&gt;0,1,0))</f>
        <v/>
      </c>
      <c r="M6387" t="inlineStr">
        <is>
          <t>Data R</t>
        </is>
      </c>
    </row>
    <row r="6388">
      <c r="A6388" t="inlineStr">
        <is>
          <t>Regional 7</t>
        </is>
      </c>
      <c r="B6388">
        <f>IF('Data R7'!C402="","",'Data R7'!B402)</f>
        <v/>
      </c>
      <c r="C6388">
        <f>IF('Data R7'!C402="","",'Data R7'!C402)</f>
        <v/>
      </c>
      <c r="D6388">
        <f>IF('Data R7'!C402="","",'Data R7'!D402)</f>
        <v/>
      </c>
      <c r="E6388">
        <f>IF('Data R7'!C402="","",'Data R7'!E402)</f>
        <v/>
      </c>
      <c r="F6388">
        <f>IF('Data R7'!C402="","",'Data R7'!F402)</f>
        <v/>
      </c>
      <c r="G6388">
        <f>IF('Data R7'!C402="","",'Data R7'!AD402)</f>
        <v/>
      </c>
      <c r="H6388">
        <f>IF('Data R7'!C402="","",'Data R7'!AC402)</f>
        <v/>
      </c>
      <c r="I6388">
        <f>IF('Data R7'!C402="","",COUNTIF('Data R7'!J402,"&gt;0")+COUNTIF('Data R7'!L402,"&gt;0")+COUNTIF('Data R7'!N402,"&gt;0")+COUNTIF('Data R7'!P402,"&gt;0")+COUNTIF('Data R7'!R402,"&gt;0")+COUNTIF('Data R7'!T402,"&gt;0")+COUNTIF('Data R7'!V402,"&gt;0")+COUNTIF('Data R7'!X402,"&gt;0"))</f>
        <v/>
      </c>
      <c r="J6388">
        <f>IF('Data R7'!C402="","",IF((COUNTIF('Data R7'!K402,"&gt;0")+COUNTIF('Data R7'!M402,"&gt;0")+COUNTIF('Data R7'!O402,"&gt;0")+COUNTIF('Data R7'!Q402,"&gt;0")+COUNTIF('Data R7'!S402,"&gt;0")+COUNTIF('Data R7'!U402,"&gt;0")+COUNTIF('Data R7'!W402,"&gt;0")+COUNTIF('Data R7'!Y402,"&gt;0"))&gt;0,1,0))</f>
        <v/>
      </c>
      <c r="M6388" t="inlineStr">
        <is>
          <t>Data R</t>
        </is>
      </c>
    </row>
    <row r="6389">
      <c r="A6389" t="inlineStr">
        <is>
          <t>Regional 7</t>
        </is>
      </c>
      <c r="B6389">
        <f>IF('Data R7'!C403="","",'Data R7'!B403)</f>
        <v/>
      </c>
      <c r="C6389">
        <f>IF('Data R7'!C403="","",'Data R7'!C403)</f>
        <v/>
      </c>
      <c r="D6389">
        <f>IF('Data R7'!C403="","",'Data R7'!D403)</f>
        <v/>
      </c>
      <c r="E6389">
        <f>IF('Data R7'!C403="","",'Data R7'!E403)</f>
        <v/>
      </c>
      <c r="F6389">
        <f>IF('Data R7'!C403="","",'Data R7'!F403)</f>
        <v/>
      </c>
      <c r="G6389">
        <f>IF('Data R7'!C403="","",'Data R7'!AD403)</f>
        <v/>
      </c>
      <c r="H6389">
        <f>IF('Data R7'!C403="","",'Data R7'!AC403)</f>
        <v/>
      </c>
      <c r="I6389">
        <f>IF('Data R7'!C403="","",COUNTIF('Data R7'!J403,"&gt;0")+COUNTIF('Data R7'!L403,"&gt;0")+COUNTIF('Data R7'!N403,"&gt;0")+COUNTIF('Data R7'!P403,"&gt;0")+COUNTIF('Data R7'!R403,"&gt;0")+COUNTIF('Data R7'!T403,"&gt;0")+COUNTIF('Data R7'!V403,"&gt;0")+COUNTIF('Data R7'!X403,"&gt;0"))</f>
        <v/>
      </c>
      <c r="J6389">
        <f>IF('Data R7'!C403="","",IF((COUNTIF('Data R7'!K403,"&gt;0")+COUNTIF('Data R7'!M403,"&gt;0")+COUNTIF('Data R7'!O403,"&gt;0")+COUNTIF('Data R7'!Q403,"&gt;0")+COUNTIF('Data R7'!S403,"&gt;0")+COUNTIF('Data R7'!U403,"&gt;0")+COUNTIF('Data R7'!W403,"&gt;0")+COUNTIF('Data R7'!Y403,"&gt;0"))&gt;0,1,0))</f>
        <v/>
      </c>
      <c r="M6389" t="inlineStr">
        <is>
          <t>Data R</t>
        </is>
      </c>
    </row>
    <row r="6390">
      <c r="A6390" t="inlineStr">
        <is>
          <t>Regional 7</t>
        </is>
      </c>
      <c r="B6390">
        <f>IF('Data R7'!C404="","",'Data R7'!B404)</f>
        <v/>
      </c>
      <c r="C6390">
        <f>IF('Data R7'!C404="","",'Data R7'!C404)</f>
        <v/>
      </c>
      <c r="D6390">
        <f>IF('Data R7'!C404="","",'Data R7'!D404)</f>
        <v/>
      </c>
      <c r="E6390">
        <f>IF('Data R7'!C404="","",'Data R7'!E404)</f>
        <v/>
      </c>
      <c r="F6390">
        <f>IF('Data R7'!C404="","",'Data R7'!F404)</f>
        <v/>
      </c>
      <c r="G6390">
        <f>IF('Data R7'!C404="","",'Data R7'!AD404)</f>
        <v/>
      </c>
      <c r="H6390">
        <f>IF('Data R7'!C404="","",'Data R7'!AC404)</f>
        <v/>
      </c>
      <c r="I6390">
        <f>IF('Data R7'!C404="","",COUNTIF('Data R7'!J404,"&gt;0")+COUNTIF('Data R7'!L404,"&gt;0")+COUNTIF('Data R7'!N404,"&gt;0")+COUNTIF('Data R7'!P404,"&gt;0")+COUNTIF('Data R7'!R404,"&gt;0")+COUNTIF('Data R7'!T404,"&gt;0")+COUNTIF('Data R7'!V404,"&gt;0")+COUNTIF('Data R7'!X404,"&gt;0"))</f>
        <v/>
      </c>
      <c r="J6390">
        <f>IF('Data R7'!C404="","",IF((COUNTIF('Data R7'!K404,"&gt;0")+COUNTIF('Data R7'!M404,"&gt;0")+COUNTIF('Data R7'!O404,"&gt;0")+COUNTIF('Data R7'!Q404,"&gt;0")+COUNTIF('Data R7'!S404,"&gt;0")+COUNTIF('Data R7'!U404,"&gt;0")+COUNTIF('Data R7'!W404,"&gt;0")+COUNTIF('Data R7'!Y404,"&gt;0"))&gt;0,1,0))</f>
        <v/>
      </c>
      <c r="M6390" t="inlineStr">
        <is>
          <t>Data R</t>
        </is>
      </c>
    </row>
    <row r="6391">
      <c r="A6391" t="inlineStr">
        <is>
          <t>Regional 7</t>
        </is>
      </c>
      <c r="B6391">
        <f>IF('Data R7'!C405="","",'Data R7'!B405)</f>
        <v/>
      </c>
      <c r="C6391">
        <f>IF('Data R7'!C405="","",'Data R7'!C405)</f>
        <v/>
      </c>
      <c r="D6391">
        <f>IF('Data R7'!C405="","",'Data R7'!D405)</f>
        <v/>
      </c>
      <c r="E6391">
        <f>IF('Data R7'!C405="","",'Data R7'!E405)</f>
        <v/>
      </c>
      <c r="F6391">
        <f>IF('Data R7'!C405="","",'Data R7'!F405)</f>
        <v/>
      </c>
      <c r="G6391">
        <f>IF('Data R7'!C405="","",'Data R7'!AD405)</f>
        <v/>
      </c>
      <c r="H6391">
        <f>IF('Data R7'!C405="","",'Data R7'!AC405)</f>
        <v/>
      </c>
      <c r="I6391">
        <f>IF('Data R7'!C405="","",COUNTIF('Data R7'!J405,"&gt;0")+COUNTIF('Data R7'!L405,"&gt;0")+COUNTIF('Data R7'!N405,"&gt;0")+COUNTIF('Data R7'!P405,"&gt;0")+COUNTIF('Data R7'!R405,"&gt;0")+COUNTIF('Data R7'!T405,"&gt;0")+COUNTIF('Data R7'!V405,"&gt;0")+COUNTIF('Data R7'!X405,"&gt;0"))</f>
        <v/>
      </c>
      <c r="J6391">
        <f>IF('Data R7'!C405="","",IF((COUNTIF('Data R7'!K405,"&gt;0")+COUNTIF('Data R7'!M405,"&gt;0")+COUNTIF('Data R7'!O405,"&gt;0")+COUNTIF('Data R7'!Q405,"&gt;0")+COUNTIF('Data R7'!S405,"&gt;0")+COUNTIF('Data R7'!U405,"&gt;0")+COUNTIF('Data R7'!W405,"&gt;0")+COUNTIF('Data R7'!Y405,"&gt;0"))&gt;0,1,0))</f>
        <v/>
      </c>
      <c r="M6391" t="inlineStr">
        <is>
          <t>Data R</t>
        </is>
      </c>
    </row>
    <row r="6392">
      <c r="A6392" t="inlineStr">
        <is>
          <t>Regional 7</t>
        </is>
      </c>
      <c r="B6392">
        <f>IF('Data R7'!C406="","",'Data R7'!B406)</f>
        <v/>
      </c>
      <c r="C6392">
        <f>IF('Data R7'!C406="","",'Data R7'!C406)</f>
        <v/>
      </c>
      <c r="D6392">
        <f>IF('Data R7'!C406="","",'Data R7'!D406)</f>
        <v/>
      </c>
      <c r="E6392">
        <f>IF('Data R7'!C406="","",'Data R7'!E406)</f>
        <v/>
      </c>
      <c r="F6392">
        <f>IF('Data R7'!C406="","",'Data R7'!F406)</f>
        <v/>
      </c>
      <c r="G6392">
        <f>IF('Data R7'!C406="","",'Data R7'!AD406)</f>
        <v/>
      </c>
      <c r="H6392">
        <f>IF('Data R7'!C406="","",'Data R7'!AC406)</f>
        <v/>
      </c>
      <c r="I6392">
        <f>IF('Data R7'!C406="","",COUNTIF('Data R7'!J406,"&gt;0")+COUNTIF('Data R7'!L406,"&gt;0")+COUNTIF('Data R7'!N406,"&gt;0")+COUNTIF('Data R7'!P406,"&gt;0")+COUNTIF('Data R7'!R406,"&gt;0")+COUNTIF('Data R7'!T406,"&gt;0")+COUNTIF('Data R7'!V406,"&gt;0")+COUNTIF('Data R7'!X406,"&gt;0"))</f>
        <v/>
      </c>
      <c r="J6392">
        <f>IF('Data R7'!C406="","",IF((COUNTIF('Data R7'!K406,"&gt;0")+COUNTIF('Data R7'!M406,"&gt;0")+COUNTIF('Data R7'!O406,"&gt;0")+COUNTIF('Data R7'!Q406,"&gt;0")+COUNTIF('Data R7'!S406,"&gt;0")+COUNTIF('Data R7'!U406,"&gt;0")+COUNTIF('Data R7'!W406,"&gt;0")+COUNTIF('Data R7'!Y406,"&gt;0"))&gt;0,1,0))</f>
        <v/>
      </c>
      <c r="M6392" t="inlineStr">
        <is>
          <t>Data R</t>
        </is>
      </c>
    </row>
    <row r="6393">
      <c r="A6393" t="inlineStr">
        <is>
          <t>Regional 7</t>
        </is>
      </c>
      <c r="B6393">
        <f>IF('Data R7'!C407="","",'Data R7'!B407)</f>
        <v/>
      </c>
      <c r="C6393">
        <f>IF('Data R7'!C407="","",'Data R7'!C407)</f>
        <v/>
      </c>
      <c r="D6393">
        <f>IF('Data R7'!C407="","",'Data R7'!D407)</f>
        <v/>
      </c>
      <c r="E6393">
        <f>IF('Data R7'!C407="","",'Data R7'!E407)</f>
        <v/>
      </c>
      <c r="F6393">
        <f>IF('Data R7'!C407="","",'Data R7'!F407)</f>
        <v/>
      </c>
      <c r="G6393">
        <f>IF('Data R7'!C407="","",'Data R7'!AD407)</f>
        <v/>
      </c>
      <c r="H6393">
        <f>IF('Data R7'!C407="","",'Data R7'!AC407)</f>
        <v/>
      </c>
      <c r="I6393">
        <f>IF('Data R7'!C407="","",COUNTIF('Data R7'!J407,"&gt;0")+COUNTIF('Data R7'!L407,"&gt;0")+COUNTIF('Data R7'!N407,"&gt;0")+COUNTIF('Data R7'!P407,"&gt;0")+COUNTIF('Data R7'!R407,"&gt;0")+COUNTIF('Data R7'!T407,"&gt;0")+COUNTIF('Data R7'!V407,"&gt;0")+COUNTIF('Data R7'!X407,"&gt;0"))</f>
        <v/>
      </c>
      <c r="J6393">
        <f>IF('Data R7'!C407="","",IF((COUNTIF('Data R7'!K407,"&gt;0")+COUNTIF('Data R7'!M407,"&gt;0")+COUNTIF('Data R7'!O407,"&gt;0")+COUNTIF('Data R7'!Q407,"&gt;0")+COUNTIF('Data R7'!S407,"&gt;0")+COUNTIF('Data R7'!U407,"&gt;0")+COUNTIF('Data R7'!W407,"&gt;0")+COUNTIF('Data R7'!Y407,"&gt;0"))&gt;0,1,0))</f>
        <v/>
      </c>
      <c r="M6393" t="inlineStr">
        <is>
          <t>Data R</t>
        </is>
      </c>
    </row>
    <row r="6394">
      <c r="A6394" t="inlineStr">
        <is>
          <t>Regional 7</t>
        </is>
      </c>
      <c r="B6394">
        <f>IF('Data R7'!C408="","",'Data R7'!B408)</f>
        <v/>
      </c>
      <c r="C6394">
        <f>IF('Data R7'!C408="","",'Data R7'!C408)</f>
        <v/>
      </c>
      <c r="D6394">
        <f>IF('Data R7'!C408="","",'Data R7'!D408)</f>
        <v/>
      </c>
      <c r="E6394">
        <f>IF('Data R7'!C408="","",'Data R7'!E408)</f>
        <v/>
      </c>
      <c r="F6394">
        <f>IF('Data R7'!C408="","",'Data R7'!F408)</f>
        <v/>
      </c>
      <c r="G6394">
        <f>IF('Data R7'!C408="","",'Data R7'!AD408)</f>
        <v/>
      </c>
      <c r="H6394">
        <f>IF('Data R7'!C408="","",'Data R7'!AC408)</f>
        <v/>
      </c>
      <c r="I6394">
        <f>IF('Data R7'!C408="","",COUNTIF('Data R7'!J408,"&gt;0")+COUNTIF('Data R7'!L408,"&gt;0")+COUNTIF('Data R7'!N408,"&gt;0")+COUNTIF('Data R7'!P408,"&gt;0")+COUNTIF('Data R7'!R408,"&gt;0")+COUNTIF('Data R7'!T408,"&gt;0")+COUNTIF('Data R7'!V408,"&gt;0")+COUNTIF('Data R7'!X408,"&gt;0"))</f>
        <v/>
      </c>
      <c r="J6394">
        <f>IF('Data R7'!C408="","",IF((COUNTIF('Data R7'!K408,"&gt;0")+COUNTIF('Data R7'!M408,"&gt;0")+COUNTIF('Data R7'!O408,"&gt;0")+COUNTIF('Data R7'!Q408,"&gt;0")+COUNTIF('Data R7'!S408,"&gt;0")+COUNTIF('Data R7'!U408,"&gt;0")+COUNTIF('Data R7'!W408,"&gt;0")+COUNTIF('Data R7'!Y408,"&gt;0"))&gt;0,1,0))</f>
        <v/>
      </c>
      <c r="M6394" t="inlineStr">
        <is>
          <t>Data R</t>
        </is>
      </c>
    </row>
    <row r="6395">
      <c r="A6395" t="inlineStr">
        <is>
          <t>Regional 7</t>
        </is>
      </c>
      <c r="B6395">
        <f>IF('Data R7'!C409="","",'Data R7'!B409)</f>
        <v/>
      </c>
      <c r="C6395">
        <f>IF('Data R7'!C409="","",'Data R7'!C409)</f>
        <v/>
      </c>
      <c r="D6395">
        <f>IF('Data R7'!C409="","",'Data R7'!D409)</f>
        <v/>
      </c>
      <c r="E6395">
        <f>IF('Data R7'!C409="","",'Data R7'!E409)</f>
        <v/>
      </c>
      <c r="F6395">
        <f>IF('Data R7'!C409="","",'Data R7'!F409)</f>
        <v/>
      </c>
      <c r="G6395">
        <f>IF('Data R7'!C409="","",'Data R7'!AD409)</f>
        <v/>
      </c>
      <c r="H6395">
        <f>IF('Data R7'!C409="","",'Data R7'!AC409)</f>
        <v/>
      </c>
      <c r="I6395">
        <f>IF('Data R7'!C409="","",COUNTIF('Data R7'!J409,"&gt;0")+COUNTIF('Data R7'!L409,"&gt;0")+COUNTIF('Data R7'!N409,"&gt;0")+COUNTIF('Data R7'!P409,"&gt;0")+COUNTIF('Data R7'!R409,"&gt;0")+COUNTIF('Data R7'!T409,"&gt;0")+COUNTIF('Data R7'!V409,"&gt;0")+COUNTIF('Data R7'!X409,"&gt;0"))</f>
        <v/>
      </c>
      <c r="J6395">
        <f>IF('Data R7'!C409="","",IF((COUNTIF('Data R7'!K409,"&gt;0")+COUNTIF('Data R7'!M409,"&gt;0")+COUNTIF('Data R7'!O409,"&gt;0")+COUNTIF('Data R7'!Q409,"&gt;0")+COUNTIF('Data R7'!S409,"&gt;0")+COUNTIF('Data R7'!U409,"&gt;0")+COUNTIF('Data R7'!W409,"&gt;0")+COUNTIF('Data R7'!Y409,"&gt;0"))&gt;0,1,0))</f>
        <v/>
      </c>
      <c r="M6395" t="inlineStr">
        <is>
          <t>Data R</t>
        </is>
      </c>
    </row>
    <row r="6396">
      <c r="A6396" t="inlineStr">
        <is>
          <t>Regional 7</t>
        </is>
      </c>
      <c r="B6396">
        <f>IF('Data R7'!C410="","",'Data R7'!B410)</f>
        <v/>
      </c>
      <c r="C6396">
        <f>IF('Data R7'!C410="","",'Data R7'!C410)</f>
        <v/>
      </c>
      <c r="D6396">
        <f>IF('Data R7'!C410="","",'Data R7'!D410)</f>
        <v/>
      </c>
      <c r="E6396">
        <f>IF('Data R7'!C410="","",'Data R7'!E410)</f>
        <v/>
      </c>
      <c r="F6396">
        <f>IF('Data R7'!C410="","",'Data R7'!F410)</f>
        <v/>
      </c>
      <c r="G6396">
        <f>IF('Data R7'!C410="","",'Data R7'!AD410)</f>
        <v/>
      </c>
      <c r="H6396">
        <f>IF('Data R7'!C410="","",'Data R7'!AC410)</f>
        <v/>
      </c>
      <c r="I6396">
        <f>IF('Data R7'!C410="","",COUNTIF('Data R7'!J410,"&gt;0")+COUNTIF('Data R7'!L410,"&gt;0")+COUNTIF('Data R7'!N410,"&gt;0")+COUNTIF('Data R7'!P410,"&gt;0")+COUNTIF('Data R7'!R410,"&gt;0")+COUNTIF('Data R7'!T410,"&gt;0")+COUNTIF('Data R7'!V410,"&gt;0")+COUNTIF('Data R7'!X410,"&gt;0"))</f>
        <v/>
      </c>
      <c r="J6396">
        <f>IF('Data R7'!C410="","",IF((COUNTIF('Data R7'!K410,"&gt;0")+COUNTIF('Data R7'!M410,"&gt;0")+COUNTIF('Data R7'!O410,"&gt;0")+COUNTIF('Data R7'!Q410,"&gt;0")+COUNTIF('Data R7'!S410,"&gt;0")+COUNTIF('Data R7'!U410,"&gt;0")+COUNTIF('Data R7'!W410,"&gt;0")+COUNTIF('Data R7'!Y410,"&gt;0"))&gt;0,1,0))</f>
        <v/>
      </c>
      <c r="M6396" t="inlineStr">
        <is>
          <t>Data R</t>
        </is>
      </c>
    </row>
    <row r="6397">
      <c r="A6397" t="inlineStr">
        <is>
          <t>Regional 7</t>
        </is>
      </c>
      <c r="B6397">
        <f>IF('Data R7'!C411="","",'Data R7'!B411)</f>
        <v/>
      </c>
      <c r="C6397">
        <f>IF('Data R7'!C411="","",'Data R7'!C411)</f>
        <v/>
      </c>
      <c r="D6397">
        <f>IF('Data R7'!C411="","",'Data R7'!D411)</f>
        <v/>
      </c>
      <c r="E6397">
        <f>IF('Data R7'!C411="","",'Data R7'!E411)</f>
        <v/>
      </c>
      <c r="F6397">
        <f>IF('Data R7'!C411="","",'Data R7'!F411)</f>
        <v/>
      </c>
      <c r="G6397">
        <f>IF('Data R7'!C411="","",'Data R7'!AD411)</f>
        <v/>
      </c>
      <c r="H6397">
        <f>IF('Data R7'!C411="","",'Data R7'!AC411)</f>
        <v/>
      </c>
      <c r="I6397">
        <f>IF('Data R7'!C411="","",COUNTIF('Data R7'!J411,"&gt;0")+COUNTIF('Data R7'!L411,"&gt;0")+COUNTIF('Data R7'!N411,"&gt;0")+COUNTIF('Data R7'!P411,"&gt;0")+COUNTIF('Data R7'!R411,"&gt;0")+COUNTIF('Data R7'!T411,"&gt;0")+COUNTIF('Data R7'!V411,"&gt;0")+COUNTIF('Data R7'!X411,"&gt;0"))</f>
        <v/>
      </c>
      <c r="J6397">
        <f>IF('Data R7'!C411="","",IF((COUNTIF('Data R7'!K411,"&gt;0")+COUNTIF('Data R7'!M411,"&gt;0")+COUNTIF('Data R7'!O411,"&gt;0")+COUNTIF('Data R7'!Q411,"&gt;0")+COUNTIF('Data R7'!S411,"&gt;0")+COUNTIF('Data R7'!U411,"&gt;0")+COUNTIF('Data R7'!W411,"&gt;0")+COUNTIF('Data R7'!Y411,"&gt;0"))&gt;0,1,0))</f>
        <v/>
      </c>
      <c r="M6397" t="inlineStr">
        <is>
          <t>Data R</t>
        </is>
      </c>
    </row>
    <row r="6398">
      <c r="A6398" t="inlineStr">
        <is>
          <t>Regional 7</t>
        </is>
      </c>
      <c r="B6398">
        <f>IF('Data R7'!C412="","",'Data R7'!B412)</f>
        <v/>
      </c>
      <c r="C6398">
        <f>IF('Data R7'!C412="","",'Data R7'!C412)</f>
        <v/>
      </c>
      <c r="D6398">
        <f>IF('Data R7'!C412="","",'Data R7'!D412)</f>
        <v/>
      </c>
      <c r="E6398">
        <f>IF('Data R7'!C412="","",'Data R7'!E412)</f>
        <v/>
      </c>
      <c r="F6398">
        <f>IF('Data R7'!C412="","",'Data R7'!F412)</f>
        <v/>
      </c>
      <c r="G6398">
        <f>IF('Data R7'!C412="","",'Data R7'!AD412)</f>
        <v/>
      </c>
      <c r="H6398">
        <f>IF('Data R7'!C412="","",'Data R7'!AC412)</f>
        <v/>
      </c>
      <c r="I6398">
        <f>IF('Data R7'!C412="","",COUNTIF('Data R7'!J412,"&gt;0")+COUNTIF('Data R7'!L412,"&gt;0")+COUNTIF('Data R7'!N412,"&gt;0")+COUNTIF('Data R7'!P412,"&gt;0")+COUNTIF('Data R7'!R412,"&gt;0")+COUNTIF('Data R7'!T412,"&gt;0")+COUNTIF('Data R7'!V412,"&gt;0")+COUNTIF('Data R7'!X412,"&gt;0"))</f>
        <v/>
      </c>
      <c r="J6398">
        <f>IF('Data R7'!C412="","",IF((COUNTIF('Data R7'!K412,"&gt;0")+COUNTIF('Data R7'!M412,"&gt;0")+COUNTIF('Data R7'!O412,"&gt;0")+COUNTIF('Data R7'!Q412,"&gt;0")+COUNTIF('Data R7'!S412,"&gt;0")+COUNTIF('Data R7'!U412,"&gt;0")+COUNTIF('Data R7'!W412,"&gt;0")+COUNTIF('Data R7'!Y412,"&gt;0"))&gt;0,1,0))</f>
        <v/>
      </c>
      <c r="M6398" t="inlineStr">
        <is>
          <t>Data R</t>
        </is>
      </c>
    </row>
    <row r="6399">
      <c r="A6399" t="inlineStr">
        <is>
          <t>Regional 7</t>
        </is>
      </c>
      <c r="B6399">
        <f>IF('Data R7'!C413="","",'Data R7'!B413)</f>
        <v/>
      </c>
      <c r="C6399">
        <f>IF('Data R7'!C413="","",'Data R7'!C413)</f>
        <v/>
      </c>
      <c r="D6399">
        <f>IF('Data R7'!C413="","",'Data R7'!D413)</f>
        <v/>
      </c>
      <c r="E6399">
        <f>IF('Data R7'!C413="","",'Data R7'!E413)</f>
        <v/>
      </c>
      <c r="F6399">
        <f>IF('Data R7'!C413="","",'Data R7'!F413)</f>
        <v/>
      </c>
      <c r="G6399">
        <f>IF('Data R7'!C413="","",'Data R7'!AD413)</f>
        <v/>
      </c>
      <c r="H6399">
        <f>IF('Data R7'!C413="","",'Data R7'!AC413)</f>
        <v/>
      </c>
      <c r="I6399">
        <f>IF('Data R7'!C413="","",COUNTIF('Data R7'!J413,"&gt;0")+COUNTIF('Data R7'!L413,"&gt;0")+COUNTIF('Data R7'!N413,"&gt;0")+COUNTIF('Data R7'!P413,"&gt;0")+COUNTIF('Data R7'!R413,"&gt;0")+COUNTIF('Data R7'!T413,"&gt;0")+COUNTIF('Data R7'!V413,"&gt;0")+COUNTIF('Data R7'!X413,"&gt;0"))</f>
        <v/>
      </c>
      <c r="J6399">
        <f>IF('Data R7'!C413="","",IF((COUNTIF('Data R7'!K413,"&gt;0")+COUNTIF('Data R7'!M413,"&gt;0")+COUNTIF('Data R7'!O413,"&gt;0")+COUNTIF('Data R7'!Q413,"&gt;0")+COUNTIF('Data R7'!S413,"&gt;0")+COUNTIF('Data R7'!U413,"&gt;0")+COUNTIF('Data R7'!W413,"&gt;0")+COUNTIF('Data R7'!Y413,"&gt;0"))&gt;0,1,0))</f>
        <v/>
      </c>
      <c r="M6399" t="inlineStr">
        <is>
          <t>Data R</t>
        </is>
      </c>
    </row>
    <row r="6400">
      <c r="A6400" t="inlineStr">
        <is>
          <t>Regional 7</t>
        </is>
      </c>
      <c r="B6400">
        <f>IF('Data R7'!C414="","",'Data R7'!B414)</f>
        <v/>
      </c>
      <c r="C6400">
        <f>IF('Data R7'!C414="","",'Data R7'!C414)</f>
        <v/>
      </c>
      <c r="D6400">
        <f>IF('Data R7'!C414="","",'Data R7'!D414)</f>
        <v/>
      </c>
      <c r="E6400">
        <f>IF('Data R7'!C414="","",'Data R7'!E414)</f>
        <v/>
      </c>
      <c r="F6400">
        <f>IF('Data R7'!C414="","",'Data R7'!F414)</f>
        <v/>
      </c>
      <c r="G6400">
        <f>IF('Data R7'!C414="","",'Data R7'!AD414)</f>
        <v/>
      </c>
      <c r="H6400">
        <f>IF('Data R7'!C414="","",'Data R7'!AC414)</f>
        <v/>
      </c>
      <c r="I6400">
        <f>IF('Data R7'!C414="","",COUNTIF('Data R7'!J414,"&gt;0")+COUNTIF('Data R7'!L414,"&gt;0")+COUNTIF('Data R7'!N414,"&gt;0")+COUNTIF('Data R7'!P414,"&gt;0")+COUNTIF('Data R7'!R414,"&gt;0")+COUNTIF('Data R7'!T414,"&gt;0")+COUNTIF('Data R7'!V414,"&gt;0")+COUNTIF('Data R7'!X414,"&gt;0"))</f>
        <v/>
      </c>
      <c r="J6400">
        <f>IF('Data R7'!C414="","",IF((COUNTIF('Data R7'!K414,"&gt;0")+COUNTIF('Data R7'!M414,"&gt;0")+COUNTIF('Data R7'!O414,"&gt;0")+COUNTIF('Data R7'!Q414,"&gt;0")+COUNTIF('Data R7'!S414,"&gt;0")+COUNTIF('Data R7'!U414,"&gt;0")+COUNTIF('Data R7'!W414,"&gt;0")+COUNTIF('Data R7'!Y414,"&gt;0"))&gt;0,1,0))</f>
        <v/>
      </c>
      <c r="M6400" t="inlineStr">
        <is>
          <t>Data R</t>
        </is>
      </c>
    </row>
    <row r="6401">
      <c r="A6401" t="inlineStr">
        <is>
          <t>Regional 7</t>
        </is>
      </c>
      <c r="B6401">
        <f>IF('Data R7'!C415="","",'Data R7'!B415)</f>
        <v/>
      </c>
      <c r="C6401">
        <f>IF('Data R7'!C415="","",'Data R7'!C415)</f>
        <v/>
      </c>
      <c r="D6401">
        <f>IF('Data R7'!C415="","",'Data R7'!D415)</f>
        <v/>
      </c>
      <c r="E6401">
        <f>IF('Data R7'!C415="","",'Data R7'!E415)</f>
        <v/>
      </c>
      <c r="F6401">
        <f>IF('Data R7'!C415="","",'Data R7'!F415)</f>
        <v/>
      </c>
      <c r="G6401">
        <f>IF('Data R7'!C415="","",'Data R7'!AD415)</f>
        <v/>
      </c>
      <c r="H6401">
        <f>IF('Data R7'!C415="","",'Data R7'!AC415)</f>
        <v/>
      </c>
      <c r="I6401">
        <f>IF('Data R7'!C415="","",COUNTIF('Data R7'!J415,"&gt;0")+COUNTIF('Data R7'!L415,"&gt;0")+COUNTIF('Data R7'!N415,"&gt;0")+COUNTIF('Data R7'!P415,"&gt;0")+COUNTIF('Data R7'!R415,"&gt;0")+COUNTIF('Data R7'!T415,"&gt;0")+COUNTIF('Data R7'!V415,"&gt;0")+COUNTIF('Data R7'!X415,"&gt;0"))</f>
        <v/>
      </c>
      <c r="J6401">
        <f>IF('Data R7'!C415="","",IF((COUNTIF('Data R7'!K415,"&gt;0")+COUNTIF('Data R7'!M415,"&gt;0")+COUNTIF('Data R7'!O415,"&gt;0")+COUNTIF('Data R7'!Q415,"&gt;0")+COUNTIF('Data R7'!S415,"&gt;0")+COUNTIF('Data R7'!U415,"&gt;0")+COUNTIF('Data R7'!W415,"&gt;0")+COUNTIF('Data R7'!Y415,"&gt;0"))&gt;0,1,0))</f>
        <v/>
      </c>
      <c r="M6401" t="inlineStr">
        <is>
          <t>Data R</t>
        </is>
      </c>
    </row>
    <row r="6402">
      <c r="A6402" t="inlineStr">
        <is>
          <t>Regional 7</t>
        </is>
      </c>
      <c r="B6402">
        <f>IF('Data R7'!C416="","",'Data R7'!B416)</f>
        <v/>
      </c>
      <c r="C6402">
        <f>IF('Data R7'!C416="","",'Data R7'!C416)</f>
        <v/>
      </c>
      <c r="D6402">
        <f>IF('Data R7'!C416="","",'Data R7'!D416)</f>
        <v/>
      </c>
      <c r="E6402">
        <f>IF('Data R7'!C416="","",'Data R7'!E416)</f>
        <v/>
      </c>
      <c r="F6402">
        <f>IF('Data R7'!C416="","",'Data R7'!F416)</f>
        <v/>
      </c>
      <c r="G6402">
        <f>IF('Data R7'!C416="","",'Data R7'!AD416)</f>
        <v/>
      </c>
      <c r="H6402">
        <f>IF('Data R7'!C416="","",'Data R7'!AC416)</f>
        <v/>
      </c>
      <c r="I6402">
        <f>IF('Data R7'!C416="","",COUNTIF('Data R7'!J416,"&gt;0")+COUNTIF('Data R7'!L416,"&gt;0")+COUNTIF('Data R7'!N416,"&gt;0")+COUNTIF('Data R7'!P416,"&gt;0")+COUNTIF('Data R7'!R416,"&gt;0")+COUNTIF('Data R7'!T416,"&gt;0")+COUNTIF('Data R7'!V416,"&gt;0")+COUNTIF('Data R7'!X416,"&gt;0"))</f>
        <v/>
      </c>
      <c r="J6402">
        <f>IF('Data R7'!C416="","",IF((COUNTIF('Data R7'!K416,"&gt;0")+COUNTIF('Data R7'!M416,"&gt;0")+COUNTIF('Data R7'!O416,"&gt;0")+COUNTIF('Data R7'!Q416,"&gt;0")+COUNTIF('Data R7'!S416,"&gt;0")+COUNTIF('Data R7'!U416,"&gt;0")+COUNTIF('Data R7'!W416,"&gt;0")+COUNTIF('Data R7'!Y416,"&gt;0"))&gt;0,1,0))</f>
        <v/>
      </c>
      <c r="M6402" t="inlineStr">
        <is>
          <t>Data R</t>
        </is>
      </c>
    </row>
    <row r="6403">
      <c r="A6403" t="inlineStr">
        <is>
          <t>Regional 7</t>
        </is>
      </c>
      <c r="B6403">
        <f>IF('Data R7'!C417="","",'Data R7'!B417)</f>
        <v/>
      </c>
      <c r="C6403">
        <f>IF('Data R7'!C417="","",'Data R7'!C417)</f>
        <v/>
      </c>
      <c r="D6403">
        <f>IF('Data R7'!C417="","",'Data R7'!D417)</f>
        <v/>
      </c>
      <c r="E6403">
        <f>IF('Data R7'!C417="","",'Data R7'!E417)</f>
        <v/>
      </c>
      <c r="F6403">
        <f>IF('Data R7'!C417="","",'Data R7'!F417)</f>
        <v/>
      </c>
      <c r="G6403">
        <f>IF('Data R7'!C417="","",'Data R7'!AD417)</f>
        <v/>
      </c>
      <c r="H6403">
        <f>IF('Data R7'!C417="","",'Data R7'!AC417)</f>
        <v/>
      </c>
      <c r="I6403">
        <f>IF('Data R7'!C417="","",COUNTIF('Data R7'!J417,"&gt;0")+COUNTIF('Data R7'!L417,"&gt;0")+COUNTIF('Data R7'!N417,"&gt;0")+COUNTIF('Data R7'!P417,"&gt;0")+COUNTIF('Data R7'!R417,"&gt;0")+COUNTIF('Data R7'!T417,"&gt;0")+COUNTIF('Data R7'!V417,"&gt;0")+COUNTIF('Data R7'!X417,"&gt;0"))</f>
        <v/>
      </c>
      <c r="J6403">
        <f>IF('Data R7'!C417="","",IF((COUNTIF('Data R7'!K417,"&gt;0")+COUNTIF('Data R7'!M417,"&gt;0")+COUNTIF('Data R7'!O417,"&gt;0")+COUNTIF('Data R7'!Q417,"&gt;0")+COUNTIF('Data R7'!S417,"&gt;0")+COUNTIF('Data R7'!U417,"&gt;0")+COUNTIF('Data R7'!W417,"&gt;0")+COUNTIF('Data R7'!Y417,"&gt;0"))&gt;0,1,0))</f>
        <v/>
      </c>
      <c r="M6403" t="inlineStr">
        <is>
          <t>Data R</t>
        </is>
      </c>
    </row>
    <row r="6404">
      <c r="A6404" t="inlineStr">
        <is>
          <t>Regional 7</t>
        </is>
      </c>
      <c r="B6404">
        <f>IF('Data R7'!C418="","",'Data R7'!B418)</f>
        <v/>
      </c>
      <c r="C6404">
        <f>IF('Data R7'!C418="","",'Data R7'!C418)</f>
        <v/>
      </c>
      <c r="D6404">
        <f>IF('Data R7'!C418="","",'Data R7'!D418)</f>
        <v/>
      </c>
      <c r="E6404">
        <f>IF('Data R7'!C418="","",'Data R7'!E418)</f>
        <v/>
      </c>
      <c r="F6404">
        <f>IF('Data R7'!C418="","",'Data R7'!F418)</f>
        <v/>
      </c>
      <c r="G6404">
        <f>IF('Data R7'!C418="","",'Data R7'!AD418)</f>
        <v/>
      </c>
      <c r="H6404">
        <f>IF('Data R7'!C418="","",'Data R7'!AC418)</f>
        <v/>
      </c>
      <c r="I6404">
        <f>IF('Data R7'!C418="","",COUNTIF('Data R7'!J418,"&gt;0")+COUNTIF('Data R7'!L418,"&gt;0")+COUNTIF('Data R7'!N418,"&gt;0")+COUNTIF('Data R7'!P418,"&gt;0")+COUNTIF('Data R7'!R418,"&gt;0")+COUNTIF('Data R7'!T418,"&gt;0")+COUNTIF('Data R7'!V418,"&gt;0")+COUNTIF('Data R7'!X418,"&gt;0"))</f>
        <v/>
      </c>
      <c r="J6404">
        <f>IF('Data R7'!C418="","",IF((COUNTIF('Data R7'!K418,"&gt;0")+COUNTIF('Data R7'!M418,"&gt;0")+COUNTIF('Data R7'!O418,"&gt;0")+COUNTIF('Data R7'!Q418,"&gt;0")+COUNTIF('Data R7'!S418,"&gt;0")+COUNTIF('Data R7'!U418,"&gt;0")+COUNTIF('Data R7'!W418,"&gt;0")+COUNTIF('Data R7'!Y418,"&gt;0"))&gt;0,1,0))</f>
        <v/>
      </c>
      <c r="M6404" t="inlineStr">
        <is>
          <t>Data R</t>
        </is>
      </c>
    </row>
    <row r="6405">
      <c r="A6405" t="inlineStr">
        <is>
          <t>Regional 7</t>
        </is>
      </c>
      <c r="B6405">
        <f>IF('Data R7'!C419="","",'Data R7'!B419)</f>
        <v/>
      </c>
      <c r="C6405">
        <f>IF('Data R7'!C419="","",'Data R7'!C419)</f>
        <v/>
      </c>
      <c r="D6405">
        <f>IF('Data R7'!C419="","",'Data R7'!D419)</f>
        <v/>
      </c>
      <c r="E6405">
        <f>IF('Data R7'!C419="","",'Data R7'!E419)</f>
        <v/>
      </c>
      <c r="F6405">
        <f>IF('Data R7'!C419="","",'Data R7'!F419)</f>
        <v/>
      </c>
      <c r="G6405">
        <f>IF('Data R7'!C419="","",'Data R7'!AD419)</f>
        <v/>
      </c>
      <c r="H6405">
        <f>IF('Data R7'!C419="","",'Data R7'!AC419)</f>
        <v/>
      </c>
      <c r="I6405">
        <f>IF('Data R7'!C419="","",COUNTIF('Data R7'!J419,"&gt;0")+COUNTIF('Data R7'!L419,"&gt;0")+COUNTIF('Data R7'!N419,"&gt;0")+COUNTIF('Data R7'!P419,"&gt;0")+COUNTIF('Data R7'!R419,"&gt;0")+COUNTIF('Data R7'!T419,"&gt;0")+COUNTIF('Data R7'!V419,"&gt;0")+COUNTIF('Data R7'!X419,"&gt;0"))</f>
        <v/>
      </c>
      <c r="J6405">
        <f>IF('Data R7'!C419="","",IF((COUNTIF('Data R7'!K419,"&gt;0")+COUNTIF('Data R7'!M419,"&gt;0")+COUNTIF('Data R7'!O419,"&gt;0")+COUNTIF('Data R7'!Q419,"&gt;0")+COUNTIF('Data R7'!S419,"&gt;0")+COUNTIF('Data R7'!U419,"&gt;0")+COUNTIF('Data R7'!W419,"&gt;0")+COUNTIF('Data R7'!Y419,"&gt;0"))&gt;0,1,0))</f>
        <v/>
      </c>
      <c r="M6405" t="inlineStr">
        <is>
          <t>Data R</t>
        </is>
      </c>
    </row>
    <row r="6406">
      <c r="A6406" t="inlineStr">
        <is>
          <t>Regional 7</t>
        </is>
      </c>
      <c r="B6406">
        <f>IF('Data R7'!C420="","",'Data R7'!B420)</f>
        <v/>
      </c>
      <c r="C6406">
        <f>IF('Data R7'!C420="","",'Data R7'!C420)</f>
        <v/>
      </c>
      <c r="D6406">
        <f>IF('Data R7'!C420="","",'Data R7'!D420)</f>
        <v/>
      </c>
      <c r="E6406">
        <f>IF('Data R7'!C420="","",'Data R7'!E420)</f>
        <v/>
      </c>
      <c r="F6406">
        <f>IF('Data R7'!C420="","",'Data R7'!F420)</f>
        <v/>
      </c>
      <c r="G6406">
        <f>IF('Data R7'!C420="","",'Data R7'!AD420)</f>
        <v/>
      </c>
      <c r="H6406">
        <f>IF('Data R7'!C420="","",'Data R7'!AC420)</f>
        <v/>
      </c>
      <c r="I6406">
        <f>IF('Data R7'!C420="","",COUNTIF('Data R7'!J420,"&gt;0")+COUNTIF('Data R7'!L420,"&gt;0")+COUNTIF('Data R7'!N420,"&gt;0")+COUNTIF('Data R7'!P420,"&gt;0")+COUNTIF('Data R7'!R420,"&gt;0")+COUNTIF('Data R7'!T420,"&gt;0")+COUNTIF('Data R7'!V420,"&gt;0")+COUNTIF('Data R7'!X420,"&gt;0"))</f>
        <v/>
      </c>
      <c r="J6406">
        <f>IF('Data R7'!C420="","",IF((COUNTIF('Data R7'!K420,"&gt;0")+COUNTIF('Data R7'!M420,"&gt;0")+COUNTIF('Data R7'!O420,"&gt;0")+COUNTIF('Data R7'!Q420,"&gt;0")+COUNTIF('Data R7'!S420,"&gt;0")+COUNTIF('Data R7'!U420,"&gt;0")+COUNTIF('Data R7'!W420,"&gt;0")+COUNTIF('Data R7'!Y420,"&gt;0"))&gt;0,1,0))</f>
        <v/>
      </c>
      <c r="M6406" t="inlineStr">
        <is>
          <t>Data R</t>
        </is>
      </c>
    </row>
    <row r="6407">
      <c r="A6407" t="inlineStr">
        <is>
          <t>Regional 7</t>
        </is>
      </c>
      <c r="B6407">
        <f>IF('Data R7'!C421="","",'Data R7'!B421)</f>
        <v/>
      </c>
      <c r="C6407">
        <f>IF('Data R7'!C421="","",'Data R7'!C421)</f>
        <v/>
      </c>
      <c r="D6407">
        <f>IF('Data R7'!C421="","",'Data R7'!D421)</f>
        <v/>
      </c>
      <c r="E6407">
        <f>IF('Data R7'!C421="","",'Data R7'!E421)</f>
        <v/>
      </c>
      <c r="F6407">
        <f>IF('Data R7'!C421="","",'Data R7'!F421)</f>
        <v/>
      </c>
      <c r="G6407">
        <f>IF('Data R7'!C421="","",'Data R7'!AD421)</f>
        <v/>
      </c>
      <c r="H6407">
        <f>IF('Data R7'!C421="","",'Data R7'!AC421)</f>
        <v/>
      </c>
      <c r="I6407">
        <f>IF('Data R7'!C421="","",COUNTIF('Data R7'!J421,"&gt;0")+COUNTIF('Data R7'!L421,"&gt;0")+COUNTIF('Data R7'!N421,"&gt;0")+COUNTIF('Data R7'!P421,"&gt;0")+COUNTIF('Data R7'!R421,"&gt;0")+COUNTIF('Data R7'!T421,"&gt;0")+COUNTIF('Data R7'!V421,"&gt;0")+COUNTIF('Data R7'!X421,"&gt;0"))</f>
        <v/>
      </c>
      <c r="J6407">
        <f>IF('Data R7'!C421="","",IF((COUNTIF('Data R7'!K421,"&gt;0")+COUNTIF('Data R7'!M421,"&gt;0")+COUNTIF('Data R7'!O421,"&gt;0")+COUNTIF('Data R7'!Q421,"&gt;0")+COUNTIF('Data R7'!S421,"&gt;0")+COUNTIF('Data R7'!U421,"&gt;0")+COUNTIF('Data R7'!W421,"&gt;0")+COUNTIF('Data R7'!Y421,"&gt;0"))&gt;0,1,0))</f>
        <v/>
      </c>
      <c r="M6407" t="inlineStr">
        <is>
          <t>Data R</t>
        </is>
      </c>
    </row>
    <row r="6408">
      <c r="A6408" t="inlineStr">
        <is>
          <t>Regional 7</t>
        </is>
      </c>
      <c r="B6408">
        <f>IF('Data R7'!C422="","",'Data R7'!B422)</f>
        <v/>
      </c>
      <c r="C6408">
        <f>IF('Data R7'!C422="","",'Data R7'!C422)</f>
        <v/>
      </c>
      <c r="D6408">
        <f>IF('Data R7'!C422="","",'Data R7'!D422)</f>
        <v/>
      </c>
      <c r="E6408">
        <f>IF('Data R7'!C422="","",'Data R7'!E422)</f>
        <v/>
      </c>
      <c r="F6408">
        <f>IF('Data R7'!C422="","",'Data R7'!F422)</f>
        <v/>
      </c>
      <c r="G6408">
        <f>IF('Data R7'!C422="","",'Data R7'!AD422)</f>
        <v/>
      </c>
      <c r="H6408">
        <f>IF('Data R7'!C422="","",'Data R7'!AC422)</f>
        <v/>
      </c>
      <c r="I6408">
        <f>IF('Data R7'!C422="","",COUNTIF('Data R7'!J422,"&gt;0")+COUNTIF('Data R7'!L422,"&gt;0")+COUNTIF('Data R7'!N422,"&gt;0")+COUNTIF('Data R7'!P422,"&gt;0")+COUNTIF('Data R7'!R422,"&gt;0")+COUNTIF('Data R7'!T422,"&gt;0")+COUNTIF('Data R7'!V422,"&gt;0")+COUNTIF('Data R7'!X422,"&gt;0"))</f>
        <v/>
      </c>
      <c r="J6408">
        <f>IF('Data R7'!C422="","",IF((COUNTIF('Data R7'!K422,"&gt;0")+COUNTIF('Data R7'!M422,"&gt;0")+COUNTIF('Data R7'!O422,"&gt;0")+COUNTIF('Data R7'!Q422,"&gt;0")+COUNTIF('Data R7'!S422,"&gt;0")+COUNTIF('Data R7'!U422,"&gt;0")+COUNTIF('Data R7'!W422,"&gt;0")+COUNTIF('Data R7'!Y422,"&gt;0"))&gt;0,1,0))</f>
        <v/>
      </c>
      <c r="M6408" t="inlineStr">
        <is>
          <t>Data R</t>
        </is>
      </c>
    </row>
    <row r="6409">
      <c r="A6409" t="inlineStr">
        <is>
          <t>Regional 7</t>
        </is>
      </c>
      <c r="B6409">
        <f>IF('Data R7'!C423="","",'Data R7'!B423)</f>
        <v/>
      </c>
      <c r="C6409">
        <f>IF('Data R7'!C423="","",'Data R7'!C423)</f>
        <v/>
      </c>
      <c r="D6409">
        <f>IF('Data R7'!C423="","",'Data R7'!D423)</f>
        <v/>
      </c>
      <c r="E6409">
        <f>IF('Data R7'!C423="","",'Data R7'!E423)</f>
        <v/>
      </c>
      <c r="F6409">
        <f>IF('Data R7'!C423="","",'Data R7'!F423)</f>
        <v/>
      </c>
      <c r="G6409">
        <f>IF('Data R7'!C423="","",'Data R7'!AD423)</f>
        <v/>
      </c>
      <c r="H6409">
        <f>IF('Data R7'!C423="","",'Data R7'!AC423)</f>
        <v/>
      </c>
      <c r="I6409">
        <f>IF('Data R7'!C423="","",COUNTIF('Data R7'!J423,"&gt;0")+COUNTIF('Data R7'!L423,"&gt;0")+COUNTIF('Data R7'!N423,"&gt;0")+COUNTIF('Data R7'!P423,"&gt;0")+COUNTIF('Data R7'!R423,"&gt;0")+COUNTIF('Data R7'!T423,"&gt;0")+COUNTIF('Data R7'!V423,"&gt;0")+COUNTIF('Data R7'!X423,"&gt;0"))</f>
        <v/>
      </c>
      <c r="J6409">
        <f>IF('Data R7'!C423="","",IF((COUNTIF('Data R7'!K423,"&gt;0")+COUNTIF('Data R7'!M423,"&gt;0")+COUNTIF('Data R7'!O423,"&gt;0")+COUNTIF('Data R7'!Q423,"&gt;0")+COUNTIF('Data R7'!S423,"&gt;0")+COUNTIF('Data R7'!U423,"&gt;0")+COUNTIF('Data R7'!W423,"&gt;0")+COUNTIF('Data R7'!Y423,"&gt;0"))&gt;0,1,0))</f>
        <v/>
      </c>
      <c r="M6409" t="inlineStr">
        <is>
          <t>Data R</t>
        </is>
      </c>
    </row>
    <row r="6410">
      <c r="A6410" t="inlineStr">
        <is>
          <t>Regional 7</t>
        </is>
      </c>
      <c r="B6410">
        <f>IF('Data R7'!C424="","",'Data R7'!B424)</f>
        <v/>
      </c>
      <c r="C6410">
        <f>IF('Data R7'!C424="","",'Data R7'!C424)</f>
        <v/>
      </c>
      <c r="D6410">
        <f>IF('Data R7'!C424="","",'Data R7'!D424)</f>
        <v/>
      </c>
      <c r="E6410">
        <f>IF('Data R7'!C424="","",'Data R7'!E424)</f>
        <v/>
      </c>
      <c r="F6410">
        <f>IF('Data R7'!C424="","",'Data R7'!F424)</f>
        <v/>
      </c>
      <c r="G6410">
        <f>IF('Data R7'!C424="","",'Data R7'!AD424)</f>
        <v/>
      </c>
      <c r="H6410">
        <f>IF('Data R7'!C424="","",'Data R7'!AC424)</f>
        <v/>
      </c>
      <c r="I6410">
        <f>IF('Data R7'!C424="","",COUNTIF('Data R7'!J424,"&gt;0")+COUNTIF('Data R7'!L424,"&gt;0")+COUNTIF('Data R7'!N424,"&gt;0")+COUNTIF('Data R7'!P424,"&gt;0")+COUNTIF('Data R7'!R424,"&gt;0")+COUNTIF('Data R7'!T424,"&gt;0")+COUNTIF('Data R7'!V424,"&gt;0")+COUNTIF('Data R7'!X424,"&gt;0"))</f>
        <v/>
      </c>
      <c r="J6410">
        <f>IF('Data R7'!C424="","",IF((COUNTIF('Data R7'!K424,"&gt;0")+COUNTIF('Data R7'!M424,"&gt;0")+COUNTIF('Data R7'!O424,"&gt;0")+COUNTIF('Data R7'!Q424,"&gt;0")+COUNTIF('Data R7'!S424,"&gt;0")+COUNTIF('Data R7'!U424,"&gt;0")+COUNTIF('Data R7'!W424,"&gt;0")+COUNTIF('Data R7'!Y424,"&gt;0"))&gt;0,1,0))</f>
        <v/>
      </c>
      <c r="M6410" t="inlineStr">
        <is>
          <t>Data R</t>
        </is>
      </c>
    </row>
    <row r="6411">
      <c r="A6411" t="inlineStr">
        <is>
          <t>Regional 7</t>
        </is>
      </c>
      <c r="B6411">
        <f>IF('Data R7'!C425="","",'Data R7'!B425)</f>
        <v/>
      </c>
      <c r="C6411">
        <f>IF('Data R7'!C425="","",'Data R7'!C425)</f>
        <v/>
      </c>
      <c r="D6411">
        <f>IF('Data R7'!C425="","",'Data R7'!D425)</f>
        <v/>
      </c>
      <c r="E6411">
        <f>IF('Data R7'!C425="","",'Data R7'!E425)</f>
        <v/>
      </c>
      <c r="F6411">
        <f>IF('Data R7'!C425="","",'Data R7'!F425)</f>
        <v/>
      </c>
      <c r="G6411">
        <f>IF('Data R7'!C425="","",'Data R7'!AD425)</f>
        <v/>
      </c>
      <c r="H6411">
        <f>IF('Data R7'!C425="","",'Data R7'!AC425)</f>
        <v/>
      </c>
      <c r="I6411">
        <f>IF('Data R7'!C425="","",COUNTIF('Data R7'!J425,"&gt;0")+COUNTIF('Data R7'!L425,"&gt;0")+COUNTIF('Data R7'!N425,"&gt;0")+COUNTIF('Data R7'!P425,"&gt;0")+COUNTIF('Data R7'!R425,"&gt;0")+COUNTIF('Data R7'!T425,"&gt;0")+COUNTIF('Data R7'!V425,"&gt;0")+COUNTIF('Data R7'!X425,"&gt;0"))</f>
        <v/>
      </c>
      <c r="J6411">
        <f>IF('Data R7'!C425="","",IF((COUNTIF('Data R7'!K425,"&gt;0")+COUNTIF('Data R7'!M425,"&gt;0")+COUNTIF('Data R7'!O425,"&gt;0")+COUNTIF('Data R7'!Q425,"&gt;0")+COUNTIF('Data R7'!S425,"&gt;0")+COUNTIF('Data R7'!U425,"&gt;0")+COUNTIF('Data R7'!W425,"&gt;0")+COUNTIF('Data R7'!Y425,"&gt;0"))&gt;0,1,0))</f>
        <v/>
      </c>
      <c r="M6411" t="inlineStr">
        <is>
          <t>Data R</t>
        </is>
      </c>
    </row>
    <row r="6412">
      <c r="A6412" t="inlineStr">
        <is>
          <t>Regional 7</t>
        </is>
      </c>
      <c r="B6412">
        <f>IF('Data R7'!C426="","",'Data R7'!B426)</f>
        <v/>
      </c>
      <c r="C6412">
        <f>IF('Data R7'!C426="","",'Data R7'!C426)</f>
        <v/>
      </c>
      <c r="D6412">
        <f>IF('Data R7'!C426="","",'Data R7'!D426)</f>
        <v/>
      </c>
      <c r="E6412">
        <f>IF('Data R7'!C426="","",'Data R7'!E426)</f>
        <v/>
      </c>
      <c r="F6412">
        <f>IF('Data R7'!C426="","",'Data R7'!F426)</f>
        <v/>
      </c>
      <c r="G6412">
        <f>IF('Data R7'!C426="","",'Data R7'!AD426)</f>
        <v/>
      </c>
      <c r="H6412">
        <f>IF('Data R7'!C426="","",'Data R7'!AC426)</f>
        <v/>
      </c>
      <c r="I6412">
        <f>IF('Data R7'!C426="","",COUNTIF('Data R7'!J426,"&gt;0")+COUNTIF('Data R7'!L426,"&gt;0")+COUNTIF('Data R7'!N426,"&gt;0")+COUNTIF('Data R7'!P426,"&gt;0")+COUNTIF('Data R7'!R426,"&gt;0")+COUNTIF('Data R7'!T426,"&gt;0")+COUNTIF('Data R7'!V426,"&gt;0")+COUNTIF('Data R7'!X426,"&gt;0"))</f>
        <v/>
      </c>
      <c r="J6412">
        <f>IF('Data R7'!C426="","",IF((COUNTIF('Data R7'!K426,"&gt;0")+COUNTIF('Data R7'!M426,"&gt;0")+COUNTIF('Data R7'!O426,"&gt;0")+COUNTIF('Data R7'!Q426,"&gt;0")+COUNTIF('Data R7'!S426,"&gt;0")+COUNTIF('Data R7'!U426,"&gt;0")+COUNTIF('Data R7'!W426,"&gt;0")+COUNTIF('Data R7'!Y426,"&gt;0"))&gt;0,1,0))</f>
        <v/>
      </c>
      <c r="M6412" t="inlineStr">
        <is>
          <t>Data R</t>
        </is>
      </c>
    </row>
    <row r="6413">
      <c r="A6413" t="inlineStr">
        <is>
          <t>Regional 7</t>
        </is>
      </c>
      <c r="B6413">
        <f>IF('Data R7'!C427="","",'Data R7'!B427)</f>
        <v/>
      </c>
      <c r="C6413">
        <f>IF('Data R7'!C427="","",'Data R7'!C427)</f>
        <v/>
      </c>
      <c r="D6413">
        <f>IF('Data R7'!C427="","",'Data R7'!D427)</f>
        <v/>
      </c>
      <c r="E6413">
        <f>IF('Data R7'!C427="","",'Data R7'!E427)</f>
        <v/>
      </c>
      <c r="F6413">
        <f>IF('Data R7'!C427="","",'Data R7'!F427)</f>
        <v/>
      </c>
      <c r="G6413">
        <f>IF('Data R7'!C427="","",'Data R7'!AD427)</f>
        <v/>
      </c>
      <c r="H6413">
        <f>IF('Data R7'!C427="","",'Data R7'!AC427)</f>
        <v/>
      </c>
      <c r="I6413">
        <f>IF('Data R7'!C427="","",COUNTIF('Data R7'!J427,"&gt;0")+COUNTIF('Data R7'!L427,"&gt;0")+COUNTIF('Data R7'!N427,"&gt;0")+COUNTIF('Data R7'!P427,"&gt;0")+COUNTIF('Data R7'!R427,"&gt;0")+COUNTIF('Data R7'!T427,"&gt;0")+COUNTIF('Data R7'!V427,"&gt;0")+COUNTIF('Data R7'!X427,"&gt;0"))</f>
        <v/>
      </c>
      <c r="J6413">
        <f>IF('Data R7'!C427="","",IF((COUNTIF('Data R7'!K427,"&gt;0")+COUNTIF('Data R7'!M427,"&gt;0")+COUNTIF('Data R7'!O427,"&gt;0")+COUNTIF('Data R7'!Q427,"&gt;0")+COUNTIF('Data R7'!S427,"&gt;0")+COUNTIF('Data R7'!U427,"&gt;0")+COUNTIF('Data R7'!W427,"&gt;0")+COUNTIF('Data R7'!Y427,"&gt;0"))&gt;0,1,0))</f>
        <v/>
      </c>
      <c r="M6413" t="inlineStr">
        <is>
          <t>Data R</t>
        </is>
      </c>
    </row>
    <row r="6414">
      <c r="A6414" t="inlineStr">
        <is>
          <t>Regional 7</t>
        </is>
      </c>
      <c r="B6414">
        <f>IF('Data R7'!C428="","",'Data R7'!B428)</f>
        <v/>
      </c>
      <c r="C6414">
        <f>IF('Data R7'!C428="","",'Data R7'!C428)</f>
        <v/>
      </c>
      <c r="D6414">
        <f>IF('Data R7'!C428="","",'Data R7'!D428)</f>
        <v/>
      </c>
      <c r="E6414">
        <f>IF('Data R7'!C428="","",'Data R7'!E428)</f>
        <v/>
      </c>
      <c r="F6414">
        <f>IF('Data R7'!C428="","",'Data R7'!F428)</f>
        <v/>
      </c>
      <c r="G6414">
        <f>IF('Data R7'!C428="","",'Data R7'!AD428)</f>
        <v/>
      </c>
      <c r="H6414">
        <f>IF('Data R7'!C428="","",'Data R7'!AC428)</f>
        <v/>
      </c>
      <c r="I6414">
        <f>IF('Data R7'!C428="","",COUNTIF('Data R7'!J428,"&gt;0")+COUNTIF('Data R7'!L428,"&gt;0")+COUNTIF('Data R7'!N428,"&gt;0")+COUNTIF('Data R7'!P428,"&gt;0")+COUNTIF('Data R7'!R428,"&gt;0")+COUNTIF('Data R7'!T428,"&gt;0")+COUNTIF('Data R7'!V428,"&gt;0")+COUNTIF('Data R7'!X428,"&gt;0"))</f>
        <v/>
      </c>
      <c r="J6414">
        <f>IF('Data R7'!C428="","",IF((COUNTIF('Data R7'!K428,"&gt;0")+COUNTIF('Data R7'!M428,"&gt;0")+COUNTIF('Data R7'!O428,"&gt;0")+COUNTIF('Data R7'!Q428,"&gt;0")+COUNTIF('Data R7'!S428,"&gt;0")+COUNTIF('Data R7'!U428,"&gt;0")+COUNTIF('Data R7'!W428,"&gt;0")+COUNTIF('Data R7'!Y428,"&gt;0"))&gt;0,1,0))</f>
        <v/>
      </c>
      <c r="M6414" t="inlineStr">
        <is>
          <t>Data R</t>
        </is>
      </c>
    </row>
    <row r="6415">
      <c r="A6415" t="inlineStr">
        <is>
          <t>Regional 7</t>
        </is>
      </c>
      <c r="B6415">
        <f>IF('Data R7'!C429="","",'Data R7'!B429)</f>
        <v/>
      </c>
      <c r="C6415">
        <f>IF('Data R7'!C429="","",'Data R7'!C429)</f>
        <v/>
      </c>
      <c r="D6415">
        <f>IF('Data R7'!C429="","",'Data R7'!D429)</f>
        <v/>
      </c>
      <c r="E6415">
        <f>IF('Data R7'!C429="","",'Data R7'!E429)</f>
        <v/>
      </c>
      <c r="F6415">
        <f>IF('Data R7'!C429="","",'Data R7'!F429)</f>
        <v/>
      </c>
      <c r="G6415">
        <f>IF('Data R7'!C429="","",'Data R7'!AD429)</f>
        <v/>
      </c>
      <c r="H6415">
        <f>IF('Data R7'!C429="","",'Data R7'!AC429)</f>
        <v/>
      </c>
      <c r="I6415">
        <f>IF('Data R7'!C429="","",COUNTIF('Data R7'!J429,"&gt;0")+COUNTIF('Data R7'!L429,"&gt;0")+COUNTIF('Data R7'!N429,"&gt;0")+COUNTIF('Data R7'!P429,"&gt;0")+COUNTIF('Data R7'!R429,"&gt;0")+COUNTIF('Data R7'!T429,"&gt;0")+COUNTIF('Data R7'!V429,"&gt;0")+COUNTIF('Data R7'!X429,"&gt;0"))</f>
        <v/>
      </c>
      <c r="J6415">
        <f>IF('Data R7'!C429="","",IF((COUNTIF('Data R7'!K429,"&gt;0")+COUNTIF('Data R7'!M429,"&gt;0")+COUNTIF('Data R7'!O429,"&gt;0")+COUNTIF('Data R7'!Q429,"&gt;0")+COUNTIF('Data R7'!S429,"&gt;0")+COUNTIF('Data R7'!U429,"&gt;0")+COUNTIF('Data R7'!W429,"&gt;0")+COUNTIF('Data R7'!Y429,"&gt;0"))&gt;0,1,0))</f>
        <v/>
      </c>
      <c r="M6415" t="inlineStr">
        <is>
          <t>Data R</t>
        </is>
      </c>
    </row>
    <row r="6416">
      <c r="A6416" t="inlineStr">
        <is>
          <t>Regional 7</t>
        </is>
      </c>
      <c r="B6416">
        <f>IF('Data R7'!C430="","",'Data R7'!B430)</f>
        <v/>
      </c>
      <c r="C6416">
        <f>IF('Data R7'!C430="","",'Data R7'!C430)</f>
        <v/>
      </c>
      <c r="D6416">
        <f>IF('Data R7'!C430="","",'Data R7'!D430)</f>
        <v/>
      </c>
      <c r="E6416">
        <f>IF('Data R7'!C430="","",'Data R7'!E430)</f>
        <v/>
      </c>
      <c r="F6416">
        <f>IF('Data R7'!C430="","",'Data R7'!F430)</f>
        <v/>
      </c>
      <c r="G6416">
        <f>IF('Data R7'!C430="","",'Data R7'!AD430)</f>
        <v/>
      </c>
      <c r="H6416">
        <f>IF('Data R7'!C430="","",'Data R7'!AC430)</f>
        <v/>
      </c>
      <c r="I6416">
        <f>IF('Data R7'!C430="","",COUNTIF('Data R7'!J430,"&gt;0")+COUNTIF('Data R7'!L430,"&gt;0")+COUNTIF('Data R7'!N430,"&gt;0")+COUNTIF('Data R7'!P430,"&gt;0")+COUNTIF('Data R7'!R430,"&gt;0")+COUNTIF('Data R7'!T430,"&gt;0")+COUNTIF('Data R7'!V430,"&gt;0")+COUNTIF('Data R7'!X430,"&gt;0"))</f>
        <v/>
      </c>
      <c r="J6416">
        <f>IF('Data R7'!C430="","",IF((COUNTIF('Data R7'!K430,"&gt;0")+COUNTIF('Data R7'!M430,"&gt;0")+COUNTIF('Data R7'!O430,"&gt;0")+COUNTIF('Data R7'!Q430,"&gt;0")+COUNTIF('Data R7'!S430,"&gt;0")+COUNTIF('Data R7'!U430,"&gt;0")+COUNTIF('Data R7'!W430,"&gt;0")+COUNTIF('Data R7'!Y430,"&gt;0"))&gt;0,1,0))</f>
        <v/>
      </c>
      <c r="M6416" t="inlineStr">
        <is>
          <t>Data R</t>
        </is>
      </c>
    </row>
    <row r="6417">
      <c r="A6417" t="inlineStr">
        <is>
          <t>Regional 7</t>
        </is>
      </c>
      <c r="B6417">
        <f>IF('Data R7'!C431="","",'Data R7'!B431)</f>
        <v/>
      </c>
      <c r="C6417">
        <f>IF('Data R7'!C431="","",'Data R7'!C431)</f>
        <v/>
      </c>
      <c r="D6417">
        <f>IF('Data R7'!C431="","",'Data R7'!D431)</f>
        <v/>
      </c>
      <c r="E6417">
        <f>IF('Data R7'!C431="","",'Data R7'!E431)</f>
        <v/>
      </c>
      <c r="F6417">
        <f>IF('Data R7'!C431="","",'Data R7'!F431)</f>
        <v/>
      </c>
      <c r="G6417">
        <f>IF('Data R7'!C431="","",'Data R7'!AD431)</f>
        <v/>
      </c>
      <c r="H6417">
        <f>IF('Data R7'!C431="","",'Data R7'!AC431)</f>
        <v/>
      </c>
      <c r="I6417">
        <f>IF('Data R7'!C431="","",COUNTIF('Data R7'!J431,"&gt;0")+COUNTIF('Data R7'!L431,"&gt;0")+COUNTIF('Data R7'!N431,"&gt;0")+COUNTIF('Data R7'!P431,"&gt;0")+COUNTIF('Data R7'!R431,"&gt;0")+COUNTIF('Data R7'!T431,"&gt;0")+COUNTIF('Data R7'!V431,"&gt;0")+COUNTIF('Data R7'!X431,"&gt;0"))</f>
        <v/>
      </c>
      <c r="J6417">
        <f>IF('Data R7'!C431="","",IF((COUNTIF('Data R7'!K431,"&gt;0")+COUNTIF('Data R7'!M431,"&gt;0")+COUNTIF('Data R7'!O431,"&gt;0")+COUNTIF('Data R7'!Q431,"&gt;0")+COUNTIF('Data R7'!S431,"&gt;0")+COUNTIF('Data R7'!U431,"&gt;0")+COUNTIF('Data R7'!W431,"&gt;0")+COUNTIF('Data R7'!Y431,"&gt;0"))&gt;0,1,0))</f>
        <v/>
      </c>
      <c r="M6417" t="inlineStr">
        <is>
          <t>Data R</t>
        </is>
      </c>
    </row>
    <row r="6418">
      <c r="A6418" t="inlineStr">
        <is>
          <t>Regional 7</t>
        </is>
      </c>
      <c r="B6418">
        <f>IF('Data R7'!C432="","",'Data R7'!B432)</f>
        <v/>
      </c>
      <c r="C6418">
        <f>IF('Data R7'!C432="","",'Data R7'!C432)</f>
        <v/>
      </c>
      <c r="D6418">
        <f>IF('Data R7'!C432="","",'Data R7'!D432)</f>
        <v/>
      </c>
      <c r="E6418">
        <f>IF('Data R7'!C432="","",'Data R7'!E432)</f>
        <v/>
      </c>
      <c r="F6418">
        <f>IF('Data R7'!C432="","",'Data R7'!F432)</f>
        <v/>
      </c>
      <c r="G6418">
        <f>IF('Data R7'!C432="","",'Data R7'!AD432)</f>
        <v/>
      </c>
      <c r="H6418">
        <f>IF('Data R7'!C432="","",'Data R7'!AC432)</f>
        <v/>
      </c>
      <c r="I6418">
        <f>IF('Data R7'!C432="","",COUNTIF('Data R7'!J432,"&gt;0")+COUNTIF('Data R7'!L432,"&gt;0")+COUNTIF('Data R7'!N432,"&gt;0")+COUNTIF('Data R7'!P432,"&gt;0")+COUNTIF('Data R7'!R432,"&gt;0")+COUNTIF('Data R7'!T432,"&gt;0")+COUNTIF('Data R7'!V432,"&gt;0")+COUNTIF('Data R7'!X432,"&gt;0"))</f>
        <v/>
      </c>
      <c r="J6418">
        <f>IF('Data R7'!C432="","",IF((COUNTIF('Data R7'!K432,"&gt;0")+COUNTIF('Data R7'!M432,"&gt;0")+COUNTIF('Data R7'!O432,"&gt;0")+COUNTIF('Data R7'!Q432,"&gt;0")+COUNTIF('Data R7'!S432,"&gt;0")+COUNTIF('Data R7'!U432,"&gt;0")+COUNTIF('Data R7'!W432,"&gt;0")+COUNTIF('Data R7'!Y432,"&gt;0"))&gt;0,1,0))</f>
        <v/>
      </c>
      <c r="M6418" t="inlineStr">
        <is>
          <t>Data R</t>
        </is>
      </c>
    </row>
    <row r="6419">
      <c r="A6419" t="inlineStr">
        <is>
          <t>Regional 7</t>
        </is>
      </c>
      <c r="B6419">
        <f>IF('Data R7'!C433="","",'Data R7'!B433)</f>
        <v/>
      </c>
      <c r="C6419">
        <f>IF('Data R7'!C433="","",'Data R7'!C433)</f>
        <v/>
      </c>
      <c r="D6419">
        <f>IF('Data R7'!C433="","",'Data R7'!D433)</f>
        <v/>
      </c>
      <c r="E6419">
        <f>IF('Data R7'!C433="","",'Data R7'!E433)</f>
        <v/>
      </c>
      <c r="F6419">
        <f>IF('Data R7'!C433="","",'Data R7'!F433)</f>
        <v/>
      </c>
      <c r="G6419">
        <f>IF('Data R7'!C433="","",'Data R7'!AD433)</f>
        <v/>
      </c>
      <c r="H6419">
        <f>IF('Data R7'!C433="","",'Data R7'!AC433)</f>
        <v/>
      </c>
      <c r="I6419">
        <f>IF('Data R7'!C433="","",COUNTIF('Data R7'!J433,"&gt;0")+COUNTIF('Data R7'!L433,"&gt;0")+COUNTIF('Data R7'!N433,"&gt;0")+COUNTIF('Data R7'!P433,"&gt;0")+COUNTIF('Data R7'!R433,"&gt;0")+COUNTIF('Data R7'!T433,"&gt;0")+COUNTIF('Data R7'!V433,"&gt;0")+COUNTIF('Data R7'!X433,"&gt;0"))</f>
        <v/>
      </c>
      <c r="J6419">
        <f>IF('Data R7'!C433="","",IF((COUNTIF('Data R7'!K433,"&gt;0")+COUNTIF('Data R7'!M433,"&gt;0")+COUNTIF('Data R7'!O433,"&gt;0")+COUNTIF('Data R7'!Q433,"&gt;0")+COUNTIF('Data R7'!S433,"&gt;0")+COUNTIF('Data R7'!U433,"&gt;0")+COUNTIF('Data R7'!W433,"&gt;0")+COUNTIF('Data R7'!Y433,"&gt;0"))&gt;0,1,0))</f>
        <v/>
      </c>
      <c r="M6419" t="inlineStr">
        <is>
          <t>Data R</t>
        </is>
      </c>
    </row>
    <row r="6420">
      <c r="A6420" t="inlineStr">
        <is>
          <t>Regional 7</t>
        </is>
      </c>
      <c r="B6420">
        <f>IF('Data R7'!C434="","",'Data R7'!B434)</f>
        <v/>
      </c>
      <c r="C6420">
        <f>IF('Data R7'!C434="","",'Data R7'!C434)</f>
        <v/>
      </c>
      <c r="D6420">
        <f>IF('Data R7'!C434="","",'Data R7'!D434)</f>
        <v/>
      </c>
      <c r="E6420">
        <f>IF('Data R7'!C434="","",'Data R7'!E434)</f>
        <v/>
      </c>
      <c r="F6420">
        <f>IF('Data R7'!C434="","",'Data R7'!F434)</f>
        <v/>
      </c>
      <c r="G6420">
        <f>IF('Data R7'!C434="","",'Data R7'!AD434)</f>
        <v/>
      </c>
      <c r="H6420">
        <f>IF('Data R7'!C434="","",'Data R7'!AC434)</f>
        <v/>
      </c>
      <c r="I6420">
        <f>IF('Data R7'!C434="","",COUNTIF('Data R7'!J434,"&gt;0")+COUNTIF('Data R7'!L434,"&gt;0")+COUNTIF('Data R7'!N434,"&gt;0")+COUNTIF('Data R7'!P434,"&gt;0")+COUNTIF('Data R7'!R434,"&gt;0")+COUNTIF('Data R7'!T434,"&gt;0")+COUNTIF('Data R7'!V434,"&gt;0")+COUNTIF('Data R7'!X434,"&gt;0"))</f>
        <v/>
      </c>
      <c r="J6420">
        <f>IF('Data R7'!C434="","",IF((COUNTIF('Data R7'!K434,"&gt;0")+COUNTIF('Data R7'!M434,"&gt;0")+COUNTIF('Data R7'!O434,"&gt;0")+COUNTIF('Data R7'!Q434,"&gt;0")+COUNTIF('Data R7'!S434,"&gt;0")+COUNTIF('Data R7'!U434,"&gt;0")+COUNTIF('Data R7'!W434,"&gt;0")+COUNTIF('Data R7'!Y434,"&gt;0"))&gt;0,1,0))</f>
        <v/>
      </c>
      <c r="M6420" t="inlineStr">
        <is>
          <t>Data R</t>
        </is>
      </c>
    </row>
    <row r="6421">
      <c r="A6421" t="inlineStr">
        <is>
          <t>Regional 7</t>
        </is>
      </c>
      <c r="B6421">
        <f>IF('Data R7'!C435="","",'Data R7'!B435)</f>
        <v/>
      </c>
      <c r="C6421">
        <f>IF('Data R7'!C435="","",'Data R7'!C435)</f>
        <v/>
      </c>
      <c r="D6421">
        <f>IF('Data R7'!C435="","",'Data R7'!D435)</f>
        <v/>
      </c>
      <c r="E6421">
        <f>IF('Data R7'!C435="","",'Data R7'!E435)</f>
        <v/>
      </c>
      <c r="F6421">
        <f>IF('Data R7'!C435="","",'Data R7'!F435)</f>
        <v/>
      </c>
      <c r="G6421">
        <f>IF('Data R7'!C435="","",'Data R7'!AD435)</f>
        <v/>
      </c>
      <c r="H6421">
        <f>IF('Data R7'!C435="","",'Data R7'!AC435)</f>
        <v/>
      </c>
      <c r="I6421">
        <f>IF('Data R7'!C435="","",COUNTIF('Data R7'!J435,"&gt;0")+COUNTIF('Data R7'!L435,"&gt;0")+COUNTIF('Data R7'!N435,"&gt;0")+COUNTIF('Data R7'!P435,"&gt;0")+COUNTIF('Data R7'!R435,"&gt;0")+COUNTIF('Data R7'!T435,"&gt;0")+COUNTIF('Data R7'!V435,"&gt;0")+COUNTIF('Data R7'!X435,"&gt;0"))</f>
        <v/>
      </c>
      <c r="J6421">
        <f>IF('Data R7'!C435="","",IF((COUNTIF('Data R7'!K435,"&gt;0")+COUNTIF('Data R7'!M435,"&gt;0")+COUNTIF('Data R7'!O435,"&gt;0")+COUNTIF('Data R7'!Q435,"&gt;0")+COUNTIF('Data R7'!S435,"&gt;0")+COUNTIF('Data R7'!U435,"&gt;0")+COUNTIF('Data R7'!W435,"&gt;0")+COUNTIF('Data R7'!Y435,"&gt;0"))&gt;0,1,0))</f>
        <v/>
      </c>
      <c r="M6421" t="inlineStr">
        <is>
          <t>Data R</t>
        </is>
      </c>
    </row>
    <row r="6422">
      <c r="A6422" t="inlineStr">
        <is>
          <t>Regional 7</t>
        </is>
      </c>
      <c r="B6422">
        <f>IF('Data R7'!C436="","",'Data R7'!B436)</f>
        <v/>
      </c>
      <c r="C6422">
        <f>IF('Data R7'!C436="","",'Data R7'!C436)</f>
        <v/>
      </c>
      <c r="D6422">
        <f>IF('Data R7'!C436="","",'Data R7'!D436)</f>
        <v/>
      </c>
      <c r="E6422">
        <f>IF('Data R7'!C436="","",'Data R7'!E436)</f>
        <v/>
      </c>
      <c r="F6422">
        <f>IF('Data R7'!C436="","",'Data R7'!F436)</f>
        <v/>
      </c>
      <c r="G6422">
        <f>IF('Data R7'!C436="","",'Data R7'!AD436)</f>
        <v/>
      </c>
      <c r="H6422">
        <f>IF('Data R7'!C436="","",'Data R7'!AC436)</f>
        <v/>
      </c>
      <c r="I6422">
        <f>IF('Data R7'!C436="","",COUNTIF('Data R7'!J436,"&gt;0")+COUNTIF('Data R7'!L436,"&gt;0")+COUNTIF('Data R7'!N436,"&gt;0")+COUNTIF('Data R7'!P436,"&gt;0")+COUNTIF('Data R7'!R436,"&gt;0")+COUNTIF('Data R7'!T436,"&gt;0")+COUNTIF('Data R7'!V436,"&gt;0")+COUNTIF('Data R7'!X436,"&gt;0"))</f>
        <v/>
      </c>
      <c r="J6422">
        <f>IF('Data R7'!C436="","",IF((COUNTIF('Data R7'!K436,"&gt;0")+COUNTIF('Data R7'!M436,"&gt;0")+COUNTIF('Data R7'!O436,"&gt;0")+COUNTIF('Data R7'!Q436,"&gt;0")+COUNTIF('Data R7'!S436,"&gt;0")+COUNTIF('Data R7'!U436,"&gt;0")+COUNTIF('Data R7'!W436,"&gt;0")+COUNTIF('Data R7'!Y436,"&gt;0"))&gt;0,1,0))</f>
        <v/>
      </c>
      <c r="M6422" t="inlineStr">
        <is>
          <t>Data R</t>
        </is>
      </c>
    </row>
    <row r="6423">
      <c r="A6423" t="inlineStr">
        <is>
          <t>Regional 7</t>
        </is>
      </c>
      <c r="B6423">
        <f>IF('Data R7'!C437="","",'Data R7'!B437)</f>
        <v/>
      </c>
      <c r="C6423">
        <f>IF('Data R7'!C437="","",'Data R7'!C437)</f>
        <v/>
      </c>
      <c r="D6423">
        <f>IF('Data R7'!C437="","",'Data R7'!D437)</f>
        <v/>
      </c>
      <c r="E6423">
        <f>IF('Data R7'!C437="","",'Data R7'!E437)</f>
        <v/>
      </c>
      <c r="F6423">
        <f>IF('Data R7'!C437="","",'Data R7'!F437)</f>
        <v/>
      </c>
      <c r="G6423">
        <f>IF('Data R7'!C437="","",'Data R7'!AD437)</f>
        <v/>
      </c>
      <c r="H6423">
        <f>IF('Data R7'!C437="","",'Data R7'!AC437)</f>
        <v/>
      </c>
      <c r="I6423">
        <f>IF('Data R7'!C437="","",COUNTIF('Data R7'!J437,"&gt;0")+COUNTIF('Data R7'!L437,"&gt;0")+COUNTIF('Data R7'!N437,"&gt;0")+COUNTIF('Data R7'!P437,"&gt;0")+COUNTIF('Data R7'!R437,"&gt;0")+COUNTIF('Data R7'!T437,"&gt;0")+COUNTIF('Data R7'!V437,"&gt;0")+COUNTIF('Data R7'!X437,"&gt;0"))</f>
        <v/>
      </c>
      <c r="J6423">
        <f>IF('Data R7'!C437="","",IF((COUNTIF('Data R7'!K437,"&gt;0")+COUNTIF('Data R7'!M437,"&gt;0")+COUNTIF('Data R7'!O437,"&gt;0")+COUNTIF('Data R7'!Q437,"&gt;0")+COUNTIF('Data R7'!S437,"&gt;0")+COUNTIF('Data R7'!U437,"&gt;0")+COUNTIF('Data R7'!W437,"&gt;0")+COUNTIF('Data R7'!Y437,"&gt;0"))&gt;0,1,0))</f>
        <v/>
      </c>
      <c r="M6423" t="inlineStr">
        <is>
          <t>Data R</t>
        </is>
      </c>
    </row>
    <row r="6424">
      <c r="A6424" t="inlineStr">
        <is>
          <t>Regional 7</t>
        </is>
      </c>
      <c r="B6424">
        <f>IF('Data R7'!C438="","",'Data R7'!B438)</f>
        <v/>
      </c>
      <c r="C6424">
        <f>IF('Data R7'!C438="","",'Data R7'!C438)</f>
        <v/>
      </c>
      <c r="D6424">
        <f>IF('Data R7'!C438="","",'Data R7'!D438)</f>
        <v/>
      </c>
      <c r="E6424">
        <f>IF('Data R7'!C438="","",'Data R7'!E438)</f>
        <v/>
      </c>
      <c r="F6424">
        <f>IF('Data R7'!C438="","",'Data R7'!F438)</f>
        <v/>
      </c>
      <c r="G6424">
        <f>IF('Data R7'!C438="","",'Data R7'!AD438)</f>
        <v/>
      </c>
      <c r="H6424">
        <f>IF('Data R7'!C438="","",'Data R7'!AC438)</f>
        <v/>
      </c>
      <c r="I6424">
        <f>IF('Data R7'!C438="","",COUNTIF('Data R7'!J438,"&gt;0")+COUNTIF('Data R7'!L438,"&gt;0")+COUNTIF('Data R7'!N438,"&gt;0")+COUNTIF('Data R7'!P438,"&gt;0")+COUNTIF('Data R7'!R438,"&gt;0")+COUNTIF('Data R7'!T438,"&gt;0")+COUNTIF('Data R7'!V438,"&gt;0")+COUNTIF('Data R7'!X438,"&gt;0"))</f>
        <v/>
      </c>
      <c r="J6424">
        <f>IF('Data R7'!C438="","",IF((COUNTIF('Data R7'!K438,"&gt;0")+COUNTIF('Data R7'!M438,"&gt;0")+COUNTIF('Data R7'!O438,"&gt;0")+COUNTIF('Data R7'!Q438,"&gt;0")+COUNTIF('Data R7'!S438,"&gt;0")+COUNTIF('Data R7'!U438,"&gt;0")+COUNTIF('Data R7'!W438,"&gt;0")+COUNTIF('Data R7'!Y438,"&gt;0"))&gt;0,1,0))</f>
        <v/>
      </c>
      <c r="M6424" t="inlineStr">
        <is>
          <t>Data R</t>
        </is>
      </c>
    </row>
    <row r="6425">
      <c r="A6425" t="inlineStr">
        <is>
          <t>Regional 7</t>
        </is>
      </c>
      <c r="B6425">
        <f>IF('Data R7'!C439="","",'Data R7'!B439)</f>
        <v/>
      </c>
      <c r="C6425">
        <f>IF('Data R7'!C439="","",'Data R7'!C439)</f>
        <v/>
      </c>
      <c r="D6425">
        <f>IF('Data R7'!C439="","",'Data R7'!D439)</f>
        <v/>
      </c>
      <c r="E6425">
        <f>IF('Data R7'!C439="","",'Data R7'!E439)</f>
        <v/>
      </c>
      <c r="F6425">
        <f>IF('Data R7'!C439="","",'Data R7'!F439)</f>
        <v/>
      </c>
      <c r="G6425">
        <f>IF('Data R7'!C439="","",'Data R7'!AD439)</f>
        <v/>
      </c>
      <c r="H6425">
        <f>IF('Data R7'!C439="","",'Data R7'!AC439)</f>
        <v/>
      </c>
      <c r="I6425">
        <f>IF('Data R7'!C439="","",COUNTIF('Data R7'!J439,"&gt;0")+COUNTIF('Data R7'!L439,"&gt;0")+COUNTIF('Data R7'!N439,"&gt;0")+COUNTIF('Data R7'!P439,"&gt;0")+COUNTIF('Data R7'!R439,"&gt;0")+COUNTIF('Data R7'!T439,"&gt;0")+COUNTIF('Data R7'!V439,"&gt;0")+COUNTIF('Data R7'!X439,"&gt;0"))</f>
        <v/>
      </c>
      <c r="J6425">
        <f>IF('Data R7'!C439="","",IF((COUNTIF('Data R7'!K439,"&gt;0")+COUNTIF('Data R7'!M439,"&gt;0")+COUNTIF('Data R7'!O439,"&gt;0")+COUNTIF('Data R7'!Q439,"&gt;0")+COUNTIF('Data R7'!S439,"&gt;0")+COUNTIF('Data R7'!U439,"&gt;0")+COUNTIF('Data R7'!W439,"&gt;0")+COUNTIF('Data R7'!Y439,"&gt;0"))&gt;0,1,0))</f>
        <v/>
      </c>
      <c r="M6425" t="inlineStr">
        <is>
          <t>Data R</t>
        </is>
      </c>
    </row>
    <row r="6426">
      <c r="A6426" t="inlineStr">
        <is>
          <t>Regional 7</t>
        </is>
      </c>
      <c r="B6426">
        <f>IF('Data R7'!C440="","",'Data R7'!B440)</f>
        <v/>
      </c>
      <c r="C6426">
        <f>IF('Data R7'!C440="","",'Data R7'!C440)</f>
        <v/>
      </c>
      <c r="D6426">
        <f>IF('Data R7'!C440="","",'Data R7'!D440)</f>
        <v/>
      </c>
      <c r="E6426">
        <f>IF('Data R7'!C440="","",'Data R7'!E440)</f>
        <v/>
      </c>
      <c r="F6426">
        <f>IF('Data R7'!C440="","",'Data R7'!F440)</f>
        <v/>
      </c>
      <c r="G6426">
        <f>IF('Data R7'!C440="","",'Data R7'!AD440)</f>
        <v/>
      </c>
      <c r="H6426">
        <f>IF('Data R7'!C440="","",'Data R7'!AC440)</f>
        <v/>
      </c>
      <c r="I6426">
        <f>IF('Data R7'!C440="","",COUNTIF('Data R7'!J440,"&gt;0")+COUNTIF('Data R7'!L440,"&gt;0")+COUNTIF('Data R7'!N440,"&gt;0")+COUNTIF('Data R7'!P440,"&gt;0")+COUNTIF('Data R7'!R440,"&gt;0")+COUNTIF('Data R7'!T440,"&gt;0")+COUNTIF('Data R7'!V440,"&gt;0")+COUNTIF('Data R7'!X440,"&gt;0"))</f>
        <v/>
      </c>
      <c r="J6426">
        <f>IF('Data R7'!C440="","",IF((COUNTIF('Data R7'!K440,"&gt;0")+COUNTIF('Data R7'!M440,"&gt;0")+COUNTIF('Data R7'!O440,"&gt;0")+COUNTIF('Data R7'!Q440,"&gt;0")+COUNTIF('Data R7'!S440,"&gt;0")+COUNTIF('Data R7'!U440,"&gt;0")+COUNTIF('Data R7'!W440,"&gt;0")+COUNTIF('Data R7'!Y440,"&gt;0"))&gt;0,1,0))</f>
        <v/>
      </c>
      <c r="M6426" t="inlineStr">
        <is>
          <t>Data R</t>
        </is>
      </c>
    </row>
    <row r="6427">
      <c r="A6427" t="inlineStr">
        <is>
          <t>Regional 7</t>
        </is>
      </c>
      <c r="B6427">
        <f>IF('Data R7'!C441="","",'Data R7'!B441)</f>
        <v/>
      </c>
      <c r="C6427">
        <f>IF('Data R7'!C441="","",'Data R7'!C441)</f>
        <v/>
      </c>
      <c r="D6427">
        <f>IF('Data R7'!C441="","",'Data R7'!D441)</f>
        <v/>
      </c>
      <c r="E6427">
        <f>IF('Data R7'!C441="","",'Data R7'!E441)</f>
        <v/>
      </c>
      <c r="F6427">
        <f>IF('Data R7'!C441="","",'Data R7'!F441)</f>
        <v/>
      </c>
      <c r="G6427">
        <f>IF('Data R7'!C441="","",'Data R7'!AD441)</f>
        <v/>
      </c>
      <c r="H6427">
        <f>IF('Data R7'!C441="","",'Data R7'!AC441)</f>
        <v/>
      </c>
      <c r="I6427">
        <f>IF('Data R7'!C441="","",COUNTIF('Data R7'!J441,"&gt;0")+COUNTIF('Data R7'!L441,"&gt;0")+COUNTIF('Data R7'!N441,"&gt;0")+COUNTIF('Data R7'!P441,"&gt;0")+COUNTIF('Data R7'!R441,"&gt;0")+COUNTIF('Data R7'!T441,"&gt;0")+COUNTIF('Data R7'!V441,"&gt;0")+COUNTIF('Data R7'!X441,"&gt;0"))</f>
        <v/>
      </c>
      <c r="J6427">
        <f>IF('Data R7'!C441="","",IF((COUNTIF('Data R7'!K441,"&gt;0")+COUNTIF('Data R7'!M441,"&gt;0")+COUNTIF('Data R7'!O441,"&gt;0")+COUNTIF('Data R7'!Q441,"&gt;0")+COUNTIF('Data R7'!S441,"&gt;0")+COUNTIF('Data R7'!U441,"&gt;0")+COUNTIF('Data R7'!W441,"&gt;0")+COUNTIF('Data R7'!Y441,"&gt;0"))&gt;0,1,0))</f>
        <v/>
      </c>
      <c r="M6427" t="inlineStr">
        <is>
          <t>Data R</t>
        </is>
      </c>
    </row>
    <row r="6428">
      <c r="A6428" t="inlineStr">
        <is>
          <t>Regional 7</t>
        </is>
      </c>
      <c r="B6428">
        <f>IF('Data R7'!C442="","",'Data R7'!B442)</f>
        <v/>
      </c>
      <c r="C6428">
        <f>IF('Data R7'!C442="","",'Data R7'!C442)</f>
        <v/>
      </c>
      <c r="D6428">
        <f>IF('Data R7'!C442="","",'Data R7'!D442)</f>
        <v/>
      </c>
      <c r="E6428">
        <f>IF('Data R7'!C442="","",'Data R7'!E442)</f>
        <v/>
      </c>
      <c r="F6428">
        <f>IF('Data R7'!C442="","",'Data R7'!F442)</f>
        <v/>
      </c>
      <c r="G6428">
        <f>IF('Data R7'!C442="","",'Data R7'!AD442)</f>
        <v/>
      </c>
      <c r="H6428">
        <f>IF('Data R7'!C442="","",'Data R7'!AC442)</f>
        <v/>
      </c>
      <c r="I6428">
        <f>IF('Data R7'!C442="","",COUNTIF('Data R7'!J442,"&gt;0")+COUNTIF('Data R7'!L442,"&gt;0")+COUNTIF('Data R7'!N442,"&gt;0")+COUNTIF('Data R7'!P442,"&gt;0")+COUNTIF('Data R7'!R442,"&gt;0")+COUNTIF('Data R7'!T442,"&gt;0")+COUNTIF('Data R7'!V442,"&gt;0")+COUNTIF('Data R7'!X442,"&gt;0"))</f>
        <v/>
      </c>
      <c r="J6428">
        <f>IF('Data R7'!C442="","",IF((COUNTIF('Data R7'!K442,"&gt;0")+COUNTIF('Data R7'!M442,"&gt;0")+COUNTIF('Data R7'!O442,"&gt;0")+COUNTIF('Data R7'!Q442,"&gt;0")+COUNTIF('Data R7'!S442,"&gt;0")+COUNTIF('Data R7'!U442,"&gt;0")+COUNTIF('Data R7'!W442,"&gt;0")+COUNTIF('Data R7'!Y442,"&gt;0"))&gt;0,1,0))</f>
        <v/>
      </c>
      <c r="M6428" t="inlineStr">
        <is>
          <t>Data R</t>
        </is>
      </c>
    </row>
    <row r="6429">
      <c r="A6429" t="inlineStr">
        <is>
          <t>Regional 7</t>
        </is>
      </c>
      <c r="B6429">
        <f>IF('Data R7'!C443="","",'Data R7'!B443)</f>
        <v/>
      </c>
      <c r="C6429">
        <f>IF('Data R7'!C443="","",'Data R7'!C443)</f>
        <v/>
      </c>
      <c r="D6429">
        <f>IF('Data R7'!C443="","",'Data R7'!D443)</f>
        <v/>
      </c>
      <c r="E6429">
        <f>IF('Data R7'!C443="","",'Data R7'!E443)</f>
        <v/>
      </c>
      <c r="F6429">
        <f>IF('Data R7'!C443="","",'Data R7'!F443)</f>
        <v/>
      </c>
      <c r="G6429">
        <f>IF('Data R7'!C443="","",'Data R7'!AD443)</f>
        <v/>
      </c>
      <c r="H6429">
        <f>IF('Data R7'!C443="","",'Data R7'!AC443)</f>
        <v/>
      </c>
      <c r="I6429">
        <f>IF('Data R7'!C443="","",COUNTIF('Data R7'!J443,"&gt;0")+COUNTIF('Data R7'!L443,"&gt;0")+COUNTIF('Data R7'!N443,"&gt;0")+COUNTIF('Data R7'!P443,"&gt;0")+COUNTIF('Data R7'!R443,"&gt;0")+COUNTIF('Data R7'!T443,"&gt;0")+COUNTIF('Data R7'!V443,"&gt;0")+COUNTIF('Data R7'!X443,"&gt;0"))</f>
        <v/>
      </c>
      <c r="J6429">
        <f>IF('Data R7'!C443="","",IF((COUNTIF('Data R7'!K443,"&gt;0")+COUNTIF('Data R7'!M443,"&gt;0")+COUNTIF('Data R7'!O443,"&gt;0")+COUNTIF('Data R7'!Q443,"&gt;0")+COUNTIF('Data R7'!S443,"&gt;0")+COUNTIF('Data R7'!U443,"&gt;0")+COUNTIF('Data R7'!W443,"&gt;0")+COUNTIF('Data R7'!Y443,"&gt;0"))&gt;0,1,0))</f>
        <v/>
      </c>
      <c r="M6429" t="inlineStr">
        <is>
          <t>Data R</t>
        </is>
      </c>
    </row>
    <row r="6430">
      <c r="A6430" t="inlineStr">
        <is>
          <t>Regional 7</t>
        </is>
      </c>
      <c r="B6430">
        <f>IF('Data R7'!C444="","",'Data R7'!B444)</f>
        <v/>
      </c>
      <c r="C6430">
        <f>IF('Data R7'!C444="","",'Data R7'!C444)</f>
        <v/>
      </c>
      <c r="D6430">
        <f>IF('Data R7'!C444="","",'Data R7'!D444)</f>
        <v/>
      </c>
      <c r="E6430">
        <f>IF('Data R7'!C444="","",'Data R7'!E444)</f>
        <v/>
      </c>
      <c r="F6430">
        <f>IF('Data R7'!C444="","",'Data R7'!F444)</f>
        <v/>
      </c>
      <c r="G6430">
        <f>IF('Data R7'!C444="","",'Data R7'!AD444)</f>
        <v/>
      </c>
      <c r="H6430">
        <f>IF('Data R7'!C444="","",'Data R7'!AC444)</f>
        <v/>
      </c>
      <c r="I6430">
        <f>IF('Data R7'!C444="","",COUNTIF('Data R7'!J444,"&gt;0")+COUNTIF('Data R7'!L444,"&gt;0")+COUNTIF('Data R7'!N444,"&gt;0")+COUNTIF('Data R7'!P444,"&gt;0")+COUNTIF('Data R7'!R444,"&gt;0")+COUNTIF('Data R7'!T444,"&gt;0")+COUNTIF('Data R7'!V444,"&gt;0")+COUNTIF('Data R7'!X444,"&gt;0"))</f>
        <v/>
      </c>
      <c r="J6430">
        <f>IF('Data R7'!C444="","",IF((COUNTIF('Data R7'!K444,"&gt;0")+COUNTIF('Data R7'!M444,"&gt;0")+COUNTIF('Data R7'!O444,"&gt;0")+COUNTIF('Data R7'!Q444,"&gt;0")+COUNTIF('Data R7'!S444,"&gt;0")+COUNTIF('Data R7'!U444,"&gt;0")+COUNTIF('Data R7'!W444,"&gt;0")+COUNTIF('Data R7'!Y444,"&gt;0"))&gt;0,1,0))</f>
        <v/>
      </c>
      <c r="M6430" t="inlineStr">
        <is>
          <t>Data R</t>
        </is>
      </c>
    </row>
    <row r="6431">
      <c r="A6431" t="inlineStr">
        <is>
          <t>Regional 7</t>
        </is>
      </c>
      <c r="B6431">
        <f>IF('Data R7'!C445="","",'Data R7'!B445)</f>
        <v/>
      </c>
      <c r="C6431">
        <f>IF('Data R7'!C445="","",'Data R7'!C445)</f>
        <v/>
      </c>
      <c r="D6431">
        <f>IF('Data R7'!C445="","",'Data R7'!D445)</f>
        <v/>
      </c>
      <c r="E6431">
        <f>IF('Data R7'!C445="","",'Data R7'!E445)</f>
        <v/>
      </c>
      <c r="F6431">
        <f>IF('Data R7'!C445="","",'Data R7'!F445)</f>
        <v/>
      </c>
      <c r="G6431">
        <f>IF('Data R7'!C445="","",'Data R7'!AD445)</f>
        <v/>
      </c>
      <c r="H6431">
        <f>IF('Data R7'!C445="","",'Data R7'!AC445)</f>
        <v/>
      </c>
      <c r="I6431">
        <f>IF('Data R7'!C445="","",COUNTIF('Data R7'!J445,"&gt;0")+COUNTIF('Data R7'!L445,"&gt;0")+COUNTIF('Data R7'!N445,"&gt;0")+COUNTIF('Data R7'!P445,"&gt;0")+COUNTIF('Data R7'!R445,"&gt;0")+COUNTIF('Data R7'!T445,"&gt;0")+COUNTIF('Data R7'!V445,"&gt;0")+COUNTIF('Data R7'!X445,"&gt;0"))</f>
        <v/>
      </c>
      <c r="J6431">
        <f>IF('Data R7'!C445="","",IF((COUNTIF('Data R7'!K445,"&gt;0")+COUNTIF('Data R7'!M445,"&gt;0")+COUNTIF('Data R7'!O445,"&gt;0")+COUNTIF('Data R7'!Q445,"&gt;0")+COUNTIF('Data R7'!S445,"&gt;0")+COUNTIF('Data R7'!U445,"&gt;0")+COUNTIF('Data R7'!W445,"&gt;0")+COUNTIF('Data R7'!Y445,"&gt;0"))&gt;0,1,0))</f>
        <v/>
      </c>
      <c r="M6431" t="inlineStr">
        <is>
          <t>Data R</t>
        </is>
      </c>
    </row>
    <row r="6432">
      <c r="A6432" t="inlineStr">
        <is>
          <t>Regional 7</t>
        </is>
      </c>
      <c r="B6432">
        <f>IF('Data R7'!C446="","",'Data R7'!B446)</f>
        <v/>
      </c>
      <c r="C6432">
        <f>IF('Data R7'!C446="","",'Data R7'!C446)</f>
        <v/>
      </c>
      <c r="D6432">
        <f>IF('Data R7'!C446="","",'Data R7'!D446)</f>
        <v/>
      </c>
      <c r="E6432">
        <f>IF('Data R7'!C446="","",'Data R7'!E446)</f>
        <v/>
      </c>
      <c r="F6432">
        <f>IF('Data R7'!C446="","",'Data R7'!F446)</f>
        <v/>
      </c>
      <c r="G6432">
        <f>IF('Data R7'!C446="","",'Data R7'!AD446)</f>
        <v/>
      </c>
      <c r="H6432">
        <f>IF('Data R7'!C446="","",'Data R7'!AC446)</f>
        <v/>
      </c>
      <c r="I6432">
        <f>IF('Data R7'!C446="","",COUNTIF('Data R7'!J446,"&gt;0")+COUNTIF('Data R7'!L446,"&gt;0")+COUNTIF('Data R7'!N446,"&gt;0")+COUNTIF('Data R7'!P446,"&gt;0")+COUNTIF('Data R7'!R446,"&gt;0")+COUNTIF('Data R7'!T446,"&gt;0")+COUNTIF('Data R7'!V446,"&gt;0")+COUNTIF('Data R7'!X446,"&gt;0"))</f>
        <v/>
      </c>
      <c r="J6432">
        <f>IF('Data R7'!C446="","",IF((COUNTIF('Data R7'!K446,"&gt;0")+COUNTIF('Data R7'!M446,"&gt;0")+COUNTIF('Data R7'!O446,"&gt;0")+COUNTIF('Data R7'!Q446,"&gt;0")+COUNTIF('Data R7'!S446,"&gt;0")+COUNTIF('Data R7'!U446,"&gt;0")+COUNTIF('Data R7'!W446,"&gt;0")+COUNTIF('Data R7'!Y446,"&gt;0"))&gt;0,1,0))</f>
        <v/>
      </c>
      <c r="M6432" t="inlineStr">
        <is>
          <t>Data R</t>
        </is>
      </c>
    </row>
    <row r="6433">
      <c r="A6433" t="inlineStr">
        <is>
          <t>Regional 7</t>
        </is>
      </c>
      <c r="B6433">
        <f>IF('Data R7'!C447="","",'Data R7'!B447)</f>
        <v/>
      </c>
      <c r="C6433">
        <f>IF('Data R7'!C447="","",'Data R7'!C447)</f>
        <v/>
      </c>
      <c r="D6433">
        <f>IF('Data R7'!C447="","",'Data R7'!D447)</f>
        <v/>
      </c>
      <c r="E6433">
        <f>IF('Data R7'!C447="","",'Data R7'!E447)</f>
        <v/>
      </c>
      <c r="F6433">
        <f>IF('Data R7'!C447="","",'Data R7'!F447)</f>
        <v/>
      </c>
      <c r="G6433">
        <f>IF('Data R7'!C447="","",'Data R7'!AD447)</f>
        <v/>
      </c>
      <c r="H6433">
        <f>IF('Data R7'!C447="","",'Data R7'!AC447)</f>
        <v/>
      </c>
      <c r="I6433">
        <f>IF('Data R7'!C447="","",COUNTIF('Data R7'!J447,"&gt;0")+COUNTIF('Data R7'!L447,"&gt;0")+COUNTIF('Data R7'!N447,"&gt;0")+COUNTIF('Data R7'!P447,"&gt;0")+COUNTIF('Data R7'!R447,"&gt;0")+COUNTIF('Data R7'!T447,"&gt;0")+COUNTIF('Data R7'!V447,"&gt;0")+COUNTIF('Data R7'!X447,"&gt;0"))</f>
        <v/>
      </c>
      <c r="J6433">
        <f>IF('Data R7'!C447="","",IF((COUNTIF('Data R7'!K447,"&gt;0")+COUNTIF('Data R7'!M447,"&gt;0")+COUNTIF('Data R7'!O447,"&gt;0")+COUNTIF('Data R7'!Q447,"&gt;0")+COUNTIF('Data R7'!S447,"&gt;0")+COUNTIF('Data R7'!U447,"&gt;0")+COUNTIF('Data R7'!W447,"&gt;0")+COUNTIF('Data R7'!Y447,"&gt;0"))&gt;0,1,0))</f>
        <v/>
      </c>
      <c r="M6433" t="inlineStr">
        <is>
          <t>Data R</t>
        </is>
      </c>
    </row>
    <row r="6434">
      <c r="A6434" t="inlineStr">
        <is>
          <t>Regional 7</t>
        </is>
      </c>
      <c r="B6434">
        <f>IF('Data R7'!C448="","",'Data R7'!B448)</f>
        <v/>
      </c>
      <c r="C6434">
        <f>IF('Data R7'!C448="","",'Data R7'!C448)</f>
        <v/>
      </c>
      <c r="D6434">
        <f>IF('Data R7'!C448="","",'Data R7'!D448)</f>
        <v/>
      </c>
      <c r="E6434">
        <f>IF('Data R7'!C448="","",'Data R7'!E448)</f>
        <v/>
      </c>
      <c r="F6434">
        <f>IF('Data R7'!C448="","",'Data R7'!F448)</f>
        <v/>
      </c>
      <c r="G6434">
        <f>IF('Data R7'!C448="","",'Data R7'!AD448)</f>
        <v/>
      </c>
      <c r="H6434">
        <f>IF('Data R7'!C448="","",'Data R7'!AC448)</f>
        <v/>
      </c>
      <c r="I6434">
        <f>IF('Data R7'!C448="","",COUNTIF('Data R7'!J448,"&gt;0")+COUNTIF('Data R7'!L448,"&gt;0")+COUNTIF('Data R7'!N448,"&gt;0")+COUNTIF('Data R7'!P448,"&gt;0")+COUNTIF('Data R7'!R448,"&gt;0")+COUNTIF('Data R7'!T448,"&gt;0")+COUNTIF('Data R7'!V448,"&gt;0")+COUNTIF('Data R7'!X448,"&gt;0"))</f>
        <v/>
      </c>
      <c r="J6434">
        <f>IF('Data R7'!C448="","",IF((COUNTIF('Data R7'!K448,"&gt;0")+COUNTIF('Data R7'!M448,"&gt;0")+COUNTIF('Data R7'!O448,"&gt;0")+COUNTIF('Data R7'!Q448,"&gt;0")+COUNTIF('Data R7'!S448,"&gt;0")+COUNTIF('Data R7'!U448,"&gt;0")+COUNTIF('Data R7'!W448,"&gt;0")+COUNTIF('Data R7'!Y448,"&gt;0"))&gt;0,1,0))</f>
        <v/>
      </c>
      <c r="M6434" t="inlineStr">
        <is>
          <t>Data R</t>
        </is>
      </c>
    </row>
    <row r="6435">
      <c r="A6435" t="inlineStr">
        <is>
          <t>Regional 7</t>
        </is>
      </c>
      <c r="B6435">
        <f>IF('Data R7'!C449="","",'Data R7'!B449)</f>
        <v/>
      </c>
      <c r="C6435">
        <f>IF('Data R7'!C449="","",'Data R7'!C449)</f>
        <v/>
      </c>
      <c r="D6435">
        <f>IF('Data R7'!C449="","",'Data R7'!D449)</f>
        <v/>
      </c>
      <c r="E6435">
        <f>IF('Data R7'!C449="","",'Data R7'!E449)</f>
        <v/>
      </c>
      <c r="F6435">
        <f>IF('Data R7'!C449="","",'Data R7'!F449)</f>
        <v/>
      </c>
      <c r="G6435">
        <f>IF('Data R7'!C449="","",'Data R7'!AD449)</f>
        <v/>
      </c>
      <c r="H6435">
        <f>IF('Data R7'!C449="","",'Data R7'!AC449)</f>
        <v/>
      </c>
      <c r="I6435">
        <f>IF('Data R7'!C449="","",COUNTIF('Data R7'!J449,"&gt;0")+COUNTIF('Data R7'!L449,"&gt;0")+COUNTIF('Data R7'!N449,"&gt;0")+COUNTIF('Data R7'!P449,"&gt;0")+COUNTIF('Data R7'!R449,"&gt;0")+COUNTIF('Data R7'!T449,"&gt;0")+COUNTIF('Data R7'!V449,"&gt;0")+COUNTIF('Data R7'!X449,"&gt;0"))</f>
        <v/>
      </c>
      <c r="J6435">
        <f>IF('Data R7'!C449="","",IF((COUNTIF('Data R7'!K449,"&gt;0")+COUNTIF('Data R7'!M449,"&gt;0")+COUNTIF('Data R7'!O449,"&gt;0")+COUNTIF('Data R7'!Q449,"&gt;0")+COUNTIF('Data R7'!S449,"&gt;0")+COUNTIF('Data R7'!U449,"&gt;0")+COUNTIF('Data R7'!W449,"&gt;0")+COUNTIF('Data R7'!Y449,"&gt;0"))&gt;0,1,0))</f>
        <v/>
      </c>
      <c r="M6435" t="inlineStr">
        <is>
          <t>Data R</t>
        </is>
      </c>
    </row>
    <row r="6436">
      <c r="A6436" t="inlineStr">
        <is>
          <t>Regional 7</t>
        </is>
      </c>
      <c r="B6436">
        <f>IF('Data R7'!C450="","",'Data R7'!B450)</f>
        <v/>
      </c>
      <c r="C6436">
        <f>IF('Data R7'!C450="","",'Data R7'!C450)</f>
        <v/>
      </c>
      <c r="D6436">
        <f>IF('Data R7'!C450="","",'Data R7'!D450)</f>
        <v/>
      </c>
      <c r="E6436">
        <f>IF('Data R7'!C450="","",'Data R7'!E450)</f>
        <v/>
      </c>
      <c r="F6436">
        <f>IF('Data R7'!C450="","",'Data R7'!F450)</f>
        <v/>
      </c>
      <c r="G6436">
        <f>IF('Data R7'!C450="","",'Data R7'!AD450)</f>
        <v/>
      </c>
      <c r="H6436">
        <f>IF('Data R7'!C450="","",'Data R7'!AC450)</f>
        <v/>
      </c>
      <c r="I6436">
        <f>IF('Data R7'!C450="","",COUNTIF('Data R7'!J450,"&gt;0")+COUNTIF('Data R7'!L450,"&gt;0")+COUNTIF('Data R7'!N450,"&gt;0")+COUNTIF('Data R7'!P450,"&gt;0")+COUNTIF('Data R7'!R450,"&gt;0")+COUNTIF('Data R7'!T450,"&gt;0")+COUNTIF('Data R7'!V450,"&gt;0")+COUNTIF('Data R7'!X450,"&gt;0"))</f>
        <v/>
      </c>
      <c r="J6436">
        <f>IF('Data R7'!C450="","",IF((COUNTIF('Data R7'!K450,"&gt;0")+COUNTIF('Data R7'!M450,"&gt;0")+COUNTIF('Data R7'!O450,"&gt;0")+COUNTIF('Data R7'!Q450,"&gt;0")+COUNTIF('Data R7'!S450,"&gt;0")+COUNTIF('Data R7'!U450,"&gt;0")+COUNTIF('Data R7'!W450,"&gt;0")+COUNTIF('Data R7'!Y450,"&gt;0"))&gt;0,1,0))</f>
        <v/>
      </c>
      <c r="M6436" t="inlineStr">
        <is>
          <t>Data R</t>
        </is>
      </c>
    </row>
    <row r="6437">
      <c r="A6437" t="inlineStr">
        <is>
          <t>Regional 7</t>
        </is>
      </c>
      <c r="B6437">
        <f>IF('Data R7'!C451="","",'Data R7'!B451)</f>
        <v/>
      </c>
      <c r="C6437">
        <f>IF('Data R7'!C451="","",'Data R7'!C451)</f>
        <v/>
      </c>
      <c r="D6437">
        <f>IF('Data R7'!C451="","",'Data R7'!D451)</f>
        <v/>
      </c>
      <c r="E6437">
        <f>IF('Data R7'!C451="","",'Data R7'!E451)</f>
        <v/>
      </c>
      <c r="F6437">
        <f>IF('Data R7'!C451="","",'Data R7'!F451)</f>
        <v/>
      </c>
      <c r="G6437">
        <f>IF('Data R7'!C451="","",'Data R7'!AD451)</f>
        <v/>
      </c>
      <c r="H6437">
        <f>IF('Data R7'!C451="","",'Data R7'!AC451)</f>
        <v/>
      </c>
      <c r="I6437">
        <f>IF('Data R7'!C451="","",COUNTIF('Data R7'!J451,"&gt;0")+COUNTIF('Data R7'!L451,"&gt;0")+COUNTIF('Data R7'!N451,"&gt;0")+COUNTIF('Data R7'!P451,"&gt;0")+COUNTIF('Data R7'!R451,"&gt;0")+COUNTIF('Data R7'!T451,"&gt;0")+COUNTIF('Data R7'!V451,"&gt;0")+COUNTIF('Data R7'!X451,"&gt;0"))</f>
        <v/>
      </c>
      <c r="J6437">
        <f>IF('Data R7'!C451="","",IF((COUNTIF('Data R7'!K451,"&gt;0")+COUNTIF('Data R7'!M451,"&gt;0")+COUNTIF('Data R7'!O451,"&gt;0")+COUNTIF('Data R7'!Q451,"&gt;0")+COUNTIF('Data R7'!S451,"&gt;0")+COUNTIF('Data R7'!U451,"&gt;0")+COUNTIF('Data R7'!W451,"&gt;0")+COUNTIF('Data R7'!Y451,"&gt;0"))&gt;0,1,0))</f>
        <v/>
      </c>
      <c r="M6437" t="inlineStr">
        <is>
          <t>Data R</t>
        </is>
      </c>
    </row>
    <row r="6438">
      <c r="A6438" t="inlineStr">
        <is>
          <t>Regional 7</t>
        </is>
      </c>
      <c r="B6438">
        <f>IF('Data R7'!C452="","",'Data R7'!B452)</f>
        <v/>
      </c>
      <c r="C6438">
        <f>IF('Data R7'!C452="","",'Data R7'!C452)</f>
        <v/>
      </c>
      <c r="D6438">
        <f>IF('Data R7'!C452="","",'Data R7'!D452)</f>
        <v/>
      </c>
      <c r="E6438">
        <f>IF('Data R7'!C452="","",'Data R7'!E452)</f>
        <v/>
      </c>
      <c r="F6438">
        <f>IF('Data R7'!C452="","",'Data R7'!F452)</f>
        <v/>
      </c>
      <c r="G6438">
        <f>IF('Data R7'!C452="","",'Data R7'!AD452)</f>
        <v/>
      </c>
      <c r="H6438">
        <f>IF('Data R7'!C452="","",'Data R7'!AC452)</f>
        <v/>
      </c>
      <c r="I6438">
        <f>IF('Data R7'!C452="","",COUNTIF('Data R7'!J452,"&gt;0")+COUNTIF('Data R7'!L452,"&gt;0")+COUNTIF('Data R7'!N452,"&gt;0")+COUNTIF('Data R7'!P452,"&gt;0")+COUNTIF('Data R7'!R452,"&gt;0")+COUNTIF('Data R7'!T452,"&gt;0")+COUNTIF('Data R7'!V452,"&gt;0")+COUNTIF('Data R7'!X452,"&gt;0"))</f>
        <v/>
      </c>
      <c r="J6438">
        <f>IF('Data R7'!C452="","",IF((COUNTIF('Data R7'!K452,"&gt;0")+COUNTIF('Data R7'!M452,"&gt;0")+COUNTIF('Data R7'!O452,"&gt;0")+COUNTIF('Data R7'!Q452,"&gt;0")+COUNTIF('Data R7'!S452,"&gt;0")+COUNTIF('Data R7'!U452,"&gt;0")+COUNTIF('Data R7'!W452,"&gt;0")+COUNTIF('Data R7'!Y452,"&gt;0"))&gt;0,1,0))</f>
        <v/>
      </c>
      <c r="M6438" t="inlineStr">
        <is>
          <t>Data R</t>
        </is>
      </c>
    </row>
    <row r="6439">
      <c r="A6439" t="inlineStr">
        <is>
          <t>Regional 7</t>
        </is>
      </c>
      <c r="B6439">
        <f>IF('Data R7'!C453="","",'Data R7'!B453)</f>
        <v/>
      </c>
      <c r="C6439">
        <f>IF('Data R7'!C453="","",'Data R7'!C453)</f>
        <v/>
      </c>
      <c r="D6439">
        <f>IF('Data R7'!C453="","",'Data R7'!D453)</f>
        <v/>
      </c>
      <c r="E6439">
        <f>IF('Data R7'!C453="","",'Data R7'!E453)</f>
        <v/>
      </c>
      <c r="F6439">
        <f>IF('Data R7'!C453="","",'Data R7'!F453)</f>
        <v/>
      </c>
      <c r="G6439">
        <f>IF('Data R7'!C453="","",'Data R7'!AD453)</f>
        <v/>
      </c>
      <c r="H6439">
        <f>IF('Data R7'!C453="","",'Data R7'!AC453)</f>
        <v/>
      </c>
      <c r="I6439">
        <f>IF('Data R7'!C453="","",COUNTIF('Data R7'!J453,"&gt;0")+COUNTIF('Data R7'!L453,"&gt;0")+COUNTIF('Data R7'!N453,"&gt;0")+COUNTIF('Data R7'!P453,"&gt;0")+COUNTIF('Data R7'!R453,"&gt;0")+COUNTIF('Data R7'!T453,"&gt;0")+COUNTIF('Data R7'!V453,"&gt;0")+COUNTIF('Data R7'!X453,"&gt;0"))</f>
        <v/>
      </c>
      <c r="J6439">
        <f>IF('Data R7'!C453="","",IF((COUNTIF('Data R7'!K453,"&gt;0")+COUNTIF('Data R7'!M453,"&gt;0")+COUNTIF('Data R7'!O453,"&gt;0")+COUNTIF('Data R7'!Q453,"&gt;0")+COUNTIF('Data R7'!S453,"&gt;0")+COUNTIF('Data R7'!U453,"&gt;0")+COUNTIF('Data R7'!W453,"&gt;0")+COUNTIF('Data R7'!Y453,"&gt;0"))&gt;0,1,0))</f>
        <v/>
      </c>
      <c r="M6439" t="inlineStr">
        <is>
          <t>Data R</t>
        </is>
      </c>
    </row>
    <row r="6440">
      <c r="A6440" t="inlineStr">
        <is>
          <t>Regional 7</t>
        </is>
      </c>
      <c r="B6440">
        <f>IF('Data R7'!C454="","",'Data R7'!B454)</f>
        <v/>
      </c>
      <c r="C6440">
        <f>IF('Data R7'!C454="","",'Data R7'!C454)</f>
        <v/>
      </c>
      <c r="D6440">
        <f>IF('Data R7'!C454="","",'Data R7'!D454)</f>
        <v/>
      </c>
      <c r="E6440">
        <f>IF('Data R7'!C454="","",'Data R7'!E454)</f>
        <v/>
      </c>
      <c r="F6440">
        <f>IF('Data R7'!C454="","",'Data R7'!F454)</f>
        <v/>
      </c>
      <c r="G6440">
        <f>IF('Data R7'!C454="","",'Data R7'!AD454)</f>
        <v/>
      </c>
      <c r="H6440">
        <f>IF('Data R7'!C454="","",'Data R7'!AC454)</f>
        <v/>
      </c>
      <c r="I6440">
        <f>IF('Data R7'!C454="","",COUNTIF('Data R7'!J454,"&gt;0")+COUNTIF('Data R7'!L454,"&gt;0")+COUNTIF('Data R7'!N454,"&gt;0")+COUNTIF('Data R7'!P454,"&gt;0")+COUNTIF('Data R7'!R454,"&gt;0")+COUNTIF('Data R7'!T454,"&gt;0")+COUNTIF('Data R7'!V454,"&gt;0")+COUNTIF('Data R7'!X454,"&gt;0"))</f>
        <v/>
      </c>
      <c r="J6440">
        <f>IF('Data R7'!C454="","",IF((COUNTIF('Data R7'!K454,"&gt;0")+COUNTIF('Data R7'!M454,"&gt;0")+COUNTIF('Data R7'!O454,"&gt;0")+COUNTIF('Data R7'!Q454,"&gt;0")+COUNTIF('Data R7'!S454,"&gt;0")+COUNTIF('Data R7'!U454,"&gt;0")+COUNTIF('Data R7'!W454,"&gt;0")+COUNTIF('Data R7'!Y454,"&gt;0"))&gt;0,1,0))</f>
        <v/>
      </c>
      <c r="M6440" t="inlineStr">
        <is>
          <t>Data R</t>
        </is>
      </c>
    </row>
    <row r="6441">
      <c r="A6441" t="inlineStr">
        <is>
          <t>Regional 7</t>
        </is>
      </c>
      <c r="B6441">
        <f>IF('Data R7'!C455="","",'Data R7'!B455)</f>
        <v/>
      </c>
      <c r="C6441">
        <f>IF('Data R7'!C455="","",'Data R7'!C455)</f>
        <v/>
      </c>
      <c r="D6441">
        <f>IF('Data R7'!C455="","",'Data R7'!D455)</f>
        <v/>
      </c>
      <c r="E6441">
        <f>IF('Data R7'!C455="","",'Data R7'!E455)</f>
        <v/>
      </c>
      <c r="F6441">
        <f>IF('Data R7'!C455="","",'Data R7'!F455)</f>
        <v/>
      </c>
      <c r="G6441">
        <f>IF('Data R7'!C455="","",'Data R7'!AD455)</f>
        <v/>
      </c>
      <c r="H6441">
        <f>IF('Data R7'!C455="","",'Data R7'!AC455)</f>
        <v/>
      </c>
      <c r="I6441">
        <f>IF('Data R7'!C455="","",COUNTIF('Data R7'!J455,"&gt;0")+COUNTIF('Data R7'!L455,"&gt;0")+COUNTIF('Data R7'!N455,"&gt;0")+COUNTIF('Data R7'!P455,"&gt;0")+COUNTIF('Data R7'!R455,"&gt;0")+COUNTIF('Data R7'!T455,"&gt;0")+COUNTIF('Data R7'!V455,"&gt;0")+COUNTIF('Data R7'!X455,"&gt;0"))</f>
        <v/>
      </c>
      <c r="J6441">
        <f>IF('Data R7'!C455="","",IF((COUNTIF('Data R7'!K455,"&gt;0")+COUNTIF('Data R7'!M455,"&gt;0")+COUNTIF('Data R7'!O455,"&gt;0")+COUNTIF('Data R7'!Q455,"&gt;0")+COUNTIF('Data R7'!S455,"&gt;0")+COUNTIF('Data R7'!U455,"&gt;0")+COUNTIF('Data R7'!W455,"&gt;0")+COUNTIF('Data R7'!Y455,"&gt;0"))&gt;0,1,0))</f>
        <v/>
      </c>
      <c r="M6441" t="inlineStr">
        <is>
          <t>Data R</t>
        </is>
      </c>
    </row>
    <row r="6442">
      <c r="A6442" t="inlineStr">
        <is>
          <t>Regional 7</t>
        </is>
      </c>
      <c r="B6442">
        <f>IF('Data R7'!C456="","",'Data R7'!B456)</f>
        <v/>
      </c>
      <c r="C6442">
        <f>IF('Data R7'!C456="","",'Data R7'!C456)</f>
        <v/>
      </c>
      <c r="D6442">
        <f>IF('Data R7'!C456="","",'Data R7'!D456)</f>
        <v/>
      </c>
      <c r="E6442">
        <f>IF('Data R7'!C456="","",'Data R7'!E456)</f>
        <v/>
      </c>
      <c r="F6442">
        <f>IF('Data R7'!C456="","",'Data R7'!F456)</f>
        <v/>
      </c>
      <c r="G6442">
        <f>IF('Data R7'!C456="","",'Data R7'!AD456)</f>
        <v/>
      </c>
      <c r="H6442">
        <f>IF('Data R7'!C456="","",'Data R7'!AC456)</f>
        <v/>
      </c>
      <c r="I6442">
        <f>IF('Data R7'!C456="","",COUNTIF('Data R7'!J456,"&gt;0")+COUNTIF('Data R7'!L456,"&gt;0")+COUNTIF('Data R7'!N456,"&gt;0")+COUNTIF('Data R7'!P456,"&gt;0")+COUNTIF('Data R7'!R456,"&gt;0")+COUNTIF('Data R7'!T456,"&gt;0")+COUNTIF('Data R7'!V456,"&gt;0")+COUNTIF('Data R7'!X456,"&gt;0"))</f>
        <v/>
      </c>
      <c r="J6442">
        <f>IF('Data R7'!C456="","",IF((COUNTIF('Data R7'!K456,"&gt;0")+COUNTIF('Data R7'!M456,"&gt;0")+COUNTIF('Data R7'!O456,"&gt;0")+COUNTIF('Data R7'!Q456,"&gt;0")+COUNTIF('Data R7'!S456,"&gt;0")+COUNTIF('Data R7'!U456,"&gt;0")+COUNTIF('Data R7'!W456,"&gt;0")+COUNTIF('Data R7'!Y456,"&gt;0"))&gt;0,1,0))</f>
        <v/>
      </c>
      <c r="M6442" t="inlineStr">
        <is>
          <t>Data R</t>
        </is>
      </c>
    </row>
    <row r="6443">
      <c r="A6443" t="inlineStr">
        <is>
          <t>Regional 7</t>
        </is>
      </c>
      <c r="B6443">
        <f>IF('Data R7'!C457="","",'Data R7'!B457)</f>
        <v/>
      </c>
      <c r="C6443">
        <f>IF('Data R7'!C457="","",'Data R7'!C457)</f>
        <v/>
      </c>
      <c r="D6443">
        <f>IF('Data R7'!C457="","",'Data R7'!D457)</f>
        <v/>
      </c>
      <c r="E6443">
        <f>IF('Data R7'!C457="","",'Data R7'!E457)</f>
        <v/>
      </c>
      <c r="F6443">
        <f>IF('Data R7'!C457="","",'Data R7'!F457)</f>
        <v/>
      </c>
      <c r="G6443">
        <f>IF('Data R7'!C457="","",'Data R7'!AD457)</f>
        <v/>
      </c>
      <c r="H6443">
        <f>IF('Data R7'!C457="","",'Data R7'!AC457)</f>
        <v/>
      </c>
      <c r="I6443">
        <f>IF('Data R7'!C457="","",COUNTIF('Data R7'!J457,"&gt;0")+COUNTIF('Data R7'!L457,"&gt;0")+COUNTIF('Data R7'!N457,"&gt;0")+COUNTIF('Data R7'!P457,"&gt;0")+COUNTIF('Data R7'!R457,"&gt;0")+COUNTIF('Data R7'!T457,"&gt;0")+COUNTIF('Data R7'!V457,"&gt;0")+COUNTIF('Data R7'!X457,"&gt;0"))</f>
        <v/>
      </c>
      <c r="J6443">
        <f>IF('Data R7'!C457="","",IF((COUNTIF('Data R7'!K457,"&gt;0")+COUNTIF('Data R7'!M457,"&gt;0")+COUNTIF('Data R7'!O457,"&gt;0")+COUNTIF('Data R7'!Q457,"&gt;0")+COUNTIF('Data R7'!S457,"&gt;0")+COUNTIF('Data R7'!U457,"&gt;0")+COUNTIF('Data R7'!W457,"&gt;0")+COUNTIF('Data R7'!Y457,"&gt;0"))&gt;0,1,0))</f>
        <v/>
      </c>
      <c r="M6443" t="inlineStr">
        <is>
          <t>Data R</t>
        </is>
      </c>
    </row>
    <row r="6444">
      <c r="A6444" t="inlineStr">
        <is>
          <t>Regional 7</t>
        </is>
      </c>
      <c r="B6444">
        <f>IF('Data R7'!C458="","",'Data R7'!B458)</f>
        <v/>
      </c>
      <c r="C6444">
        <f>IF('Data R7'!C458="","",'Data R7'!C458)</f>
        <v/>
      </c>
      <c r="D6444">
        <f>IF('Data R7'!C458="","",'Data R7'!D458)</f>
        <v/>
      </c>
      <c r="E6444">
        <f>IF('Data R7'!C458="","",'Data R7'!E458)</f>
        <v/>
      </c>
      <c r="F6444">
        <f>IF('Data R7'!C458="","",'Data R7'!F458)</f>
        <v/>
      </c>
      <c r="G6444">
        <f>IF('Data R7'!C458="","",'Data R7'!AD458)</f>
        <v/>
      </c>
      <c r="H6444">
        <f>IF('Data R7'!C458="","",'Data R7'!AC458)</f>
        <v/>
      </c>
      <c r="I6444">
        <f>IF('Data R7'!C458="","",COUNTIF('Data R7'!J458,"&gt;0")+COUNTIF('Data R7'!L458,"&gt;0")+COUNTIF('Data R7'!N458,"&gt;0")+COUNTIF('Data R7'!P458,"&gt;0")+COUNTIF('Data R7'!R458,"&gt;0")+COUNTIF('Data R7'!T458,"&gt;0")+COUNTIF('Data R7'!V458,"&gt;0")+COUNTIF('Data R7'!X458,"&gt;0"))</f>
        <v/>
      </c>
      <c r="J6444">
        <f>IF('Data R7'!C458="","",IF((COUNTIF('Data R7'!K458,"&gt;0")+COUNTIF('Data R7'!M458,"&gt;0")+COUNTIF('Data R7'!O458,"&gt;0")+COUNTIF('Data R7'!Q458,"&gt;0")+COUNTIF('Data R7'!S458,"&gt;0")+COUNTIF('Data R7'!U458,"&gt;0")+COUNTIF('Data R7'!W458,"&gt;0")+COUNTIF('Data R7'!Y458,"&gt;0"))&gt;0,1,0))</f>
        <v/>
      </c>
      <c r="M6444" t="inlineStr">
        <is>
          <t>Data R</t>
        </is>
      </c>
    </row>
    <row r="6445">
      <c r="A6445" t="inlineStr">
        <is>
          <t>Regional 7</t>
        </is>
      </c>
      <c r="B6445">
        <f>IF('Data R7'!C459="","",'Data R7'!B459)</f>
        <v/>
      </c>
      <c r="C6445">
        <f>IF('Data R7'!C459="","",'Data R7'!C459)</f>
        <v/>
      </c>
      <c r="D6445">
        <f>IF('Data R7'!C459="","",'Data R7'!D459)</f>
        <v/>
      </c>
      <c r="E6445">
        <f>IF('Data R7'!C459="","",'Data R7'!E459)</f>
        <v/>
      </c>
      <c r="F6445">
        <f>IF('Data R7'!C459="","",'Data R7'!F459)</f>
        <v/>
      </c>
      <c r="G6445">
        <f>IF('Data R7'!C459="","",'Data R7'!AD459)</f>
        <v/>
      </c>
      <c r="H6445">
        <f>IF('Data R7'!C459="","",'Data R7'!AC459)</f>
        <v/>
      </c>
      <c r="I6445">
        <f>IF('Data R7'!C459="","",COUNTIF('Data R7'!J459,"&gt;0")+COUNTIF('Data R7'!L459,"&gt;0")+COUNTIF('Data R7'!N459,"&gt;0")+COUNTIF('Data R7'!P459,"&gt;0")+COUNTIF('Data R7'!R459,"&gt;0")+COUNTIF('Data R7'!T459,"&gt;0")+COUNTIF('Data R7'!V459,"&gt;0")+COUNTIF('Data R7'!X459,"&gt;0"))</f>
        <v/>
      </c>
      <c r="J6445">
        <f>IF('Data R7'!C459="","",IF((COUNTIF('Data R7'!K459,"&gt;0")+COUNTIF('Data R7'!M459,"&gt;0")+COUNTIF('Data R7'!O459,"&gt;0")+COUNTIF('Data R7'!Q459,"&gt;0")+COUNTIF('Data R7'!S459,"&gt;0")+COUNTIF('Data R7'!U459,"&gt;0")+COUNTIF('Data R7'!W459,"&gt;0")+COUNTIF('Data R7'!Y459,"&gt;0"))&gt;0,1,0))</f>
        <v/>
      </c>
      <c r="M6445" t="inlineStr">
        <is>
          <t>Data R</t>
        </is>
      </c>
    </row>
    <row r="6446">
      <c r="A6446" t="inlineStr">
        <is>
          <t>Regional 7</t>
        </is>
      </c>
      <c r="B6446">
        <f>IF('Data R7'!C460="","",'Data R7'!B460)</f>
        <v/>
      </c>
      <c r="C6446">
        <f>IF('Data R7'!C460="","",'Data R7'!C460)</f>
        <v/>
      </c>
      <c r="D6446">
        <f>IF('Data R7'!C460="","",'Data R7'!D460)</f>
        <v/>
      </c>
      <c r="E6446">
        <f>IF('Data R7'!C460="","",'Data R7'!E460)</f>
        <v/>
      </c>
      <c r="F6446">
        <f>IF('Data R7'!C460="","",'Data R7'!F460)</f>
        <v/>
      </c>
      <c r="G6446">
        <f>IF('Data R7'!C460="","",'Data R7'!AD460)</f>
        <v/>
      </c>
      <c r="H6446">
        <f>IF('Data R7'!C460="","",'Data R7'!AC460)</f>
        <v/>
      </c>
      <c r="I6446">
        <f>IF('Data R7'!C460="","",COUNTIF('Data R7'!J460,"&gt;0")+COUNTIF('Data R7'!L460,"&gt;0")+COUNTIF('Data R7'!N460,"&gt;0")+COUNTIF('Data R7'!P460,"&gt;0")+COUNTIF('Data R7'!R460,"&gt;0")+COUNTIF('Data R7'!T460,"&gt;0")+COUNTIF('Data R7'!V460,"&gt;0")+COUNTIF('Data R7'!X460,"&gt;0"))</f>
        <v/>
      </c>
      <c r="J6446">
        <f>IF('Data R7'!C460="","",IF((COUNTIF('Data R7'!K460,"&gt;0")+COUNTIF('Data R7'!M460,"&gt;0")+COUNTIF('Data R7'!O460,"&gt;0")+COUNTIF('Data R7'!Q460,"&gt;0")+COUNTIF('Data R7'!S460,"&gt;0")+COUNTIF('Data R7'!U460,"&gt;0")+COUNTIF('Data R7'!W460,"&gt;0")+COUNTIF('Data R7'!Y460,"&gt;0"))&gt;0,1,0))</f>
        <v/>
      </c>
      <c r="M6446" t="inlineStr">
        <is>
          <t>Data R</t>
        </is>
      </c>
    </row>
    <row r="6447">
      <c r="A6447" t="inlineStr">
        <is>
          <t>Regional 7</t>
        </is>
      </c>
      <c r="B6447">
        <f>IF('Data R7'!C461="","",'Data R7'!B461)</f>
        <v/>
      </c>
      <c r="C6447">
        <f>IF('Data R7'!C461="","",'Data R7'!C461)</f>
        <v/>
      </c>
      <c r="D6447">
        <f>IF('Data R7'!C461="","",'Data R7'!D461)</f>
        <v/>
      </c>
      <c r="E6447">
        <f>IF('Data R7'!C461="","",'Data R7'!E461)</f>
        <v/>
      </c>
      <c r="F6447">
        <f>IF('Data R7'!C461="","",'Data R7'!F461)</f>
        <v/>
      </c>
      <c r="G6447">
        <f>IF('Data R7'!C461="","",'Data R7'!AD461)</f>
        <v/>
      </c>
      <c r="H6447">
        <f>IF('Data R7'!C461="","",'Data R7'!AC461)</f>
        <v/>
      </c>
      <c r="I6447">
        <f>IF('Data R7'!C461="","",COUNTIF('Data R7'!J461,"&gt;0")+COUNTIF('Data R7'!L461,"&gt;0")+COUNTIF('Data R7'!N461,"&gt;0")+COUNTIF('Data R7'!P461,"&gt;0")+COUNTIF('Data R7'!R461,"&gt;0")+COUNTIF('Data R7'!T461,"&gt;0")+COUNTIF('Data R7'!V461,"&gt;0")+COUNTIF('Data R7'!X461,"&gt;0"))</f>
        <v/>
      </c>
      <c r="J6447">
        <f>IF('Data R7'!C461="","",IF((COUNTIF('Data R7'!K461,"&gt;0")+COUNTIF('Data R7'!M461,"&gt;0")+COUNTIF('Data R7'!O461,"&gt;0")+COUNTIF('Data R7'!Q461,"&gt;0")+COUNTIF('Data R7'!S461,"&gt;0")+COUNTIF('Data R7'!U461,"&gt;0")+COUNTIF('Data R7'!W461,"&gt;0")+COUNTIF('Data R7'!Y461,"&gt;0"))&gt;0,1,0))</f>
        <v/>
      </c>
      <c r="M6447" t="inlineStr">
        <is>
          <t>Data R</t>
        </is>
      </c>
    </row>
    <row r="6448">
      <c r="A6448" t="inlineStr">
        <is>
          <t>Regional 7</t>
        </is>
      </c>
      <c r="B6448">
        <f>IF('Data R7'!C462="","",'Data R7'!B462)</f>
        <v/>
      </c>
      <c r="C6448">
        <f>IF('Data R7'!C462="","",'Data R7'!C462)</f>
        <v/>
      </c>
      <c r="D6448">
        <f>IF('Data R7'!C462="","",'Data R7'!D462)</f>
        <v/>
      </c>
      <c r="E6448">
        <f>IF('Data R7'!C462="","",'Data R7'!E462)</f>
        <v/>
      </c>
      <c r="F6448">
        <f>IF('Data R7'!C462="","",'Data R7'!F462)</f>
        <v/>
      </c>
      <c r="G6448">
        <f>IF('Data R7'!C462="","",'Data R7'!AD462)</f>
        <v/>
      </c>
      <c r="H6448">
        <f>IF('Data R7'!C462="","",'Data R7'!AC462)</f>
        <v/>
      </c>
      <c r="I6448">
        <f>IF('Data R7'!C462="","",COUNTIF('Data R7'!J462,"&gt;0")+COUNTIF('Data R7'!L462,"&gt;0")+COUNTIF('Data R7'!N462,"&gt;0")+COUNTIF('Data R7'!P462,"&gt;0")+COUNTIF('Data R7'!R462,"&gt;0")+COUNTIF('Data R7'!T462,"&gt;0")+COUNTIF('Data R7'!V462,"&gt;0")+COUNTIF('Data R7'!X462,"&gt;0"))</f>
        <v/>
      </c>
      <c r="J6448">
        <f>IF('Data R7'!C462="","",IF((COUNTIF('Data R7'!K462,"&gt;0")+COUNTIF('Data R7'!M462,"&gt;0")+COUNTIF('Data R7'!O462,"&gt;0")+COUNTIF('Data R7'!Q462,"&gt;0")+COUNTIF('Data R7'!S462,"&gt;0")+COUNTIF('Data R7'!U462,"&gt;0")+COUNTIF('Data R7'!W462,"&gt;0")+COUNTIF('Data R7'!Y462,"&gt;0"))&gt;0,1,0))</f>
        <v/>
      </c>
      <c r="M6448" t="inlineStr">
        <is>
          <t>Data R</t>
        </is>
      </c>
    </row>
    <row r="6449">
      <c r="A6449" t="inlineStr">
        <is>
          <t>Regional 7</t>
        </is>
      </c>
      <c r="B6449">
        <f>IF('Data R7'!C463="","",'Data R7'!B463)</f>
        <v/>
      </c>
      <c r="C6449">
        <f>IF('Data R7'!C463="","",'Data R7'!C463)</f>
        <v/>
      </c>
      <c r="D6449">
        <f>IF('Data R7'!C463="","",'Data R7'!D463)</f>
        <v/>
      </c>
      <c r="E6449">
        <f>IF('Data R7'!C463="","",'Data R7'!E463)</f>
        <v/>
      </c>
      <c r="F6449">
        <f>IF('Data R7'!C463="","",'Data R7'!F463)</f>
        <v/>
      </c>
      <c r="G6449">
        <f>IF('Data R7'!C463="","",'Data R7'!AD463)</f>
        <v/>
      </c>
      <c r="H6449">
        <f>IF('Data R7'!C463="","",'Data R7'!AC463)</f>
        <v/>
      </c>
      <c r="I6449">
        <f>IF('Data R7'!C463="","",COUNTIF('Data R7'!J463,"&gt;0")+COUNTIF('Data R7'!L463,"&gt;0")+COUNTIF('Data R7'!N463,"&gt;0")+COUNTIF('Data R7'!P463,"&gt;0")+COUNTIF('Data R7'!R463,"&gt;0")+COUNTIF('Data R7'!T463,"&gt;0")+COUNTIF('Data R7'!V463,"&gt;0")+COUNTIF('Data R7'!X463,"&gt;0"))</f>
        <v/>
      </c>
      <c r="J6449">
        <f>IF('Data R7'!C463="","",IF((COUNTIF('Data R7'!K463,"&gt;0")+COUNTIF('Data R7'!M463,"&gt;0")+COUNTIF('Data R7'!O463,"&gt;0")+COUNTIF('Data R7'!Q463,"&gt;0")+COUNTIF('Data R7'!S463,"&gt;0")+COUNTIF('Data R7'!U463,"&gt;0")+COUNTIF('Data R7'!W463,"&gt;0")+COUNTIF('Data R7'!Y463,"&gt;0"))&gt;0,1,0))</f>
        <v/>
      </c>
      <c r="M6449" t="inlineStr">
        <is>
          <t>Data R</t>
        </is>
      </c>
    </row>
    <row r="6450">
      <c r="A6450" t="inlineStr">
        <is>
          <t>Regional 7</t>
        </is>
      </c>
      <c r="B6450">
        <f>IF('Data R7'!C464="","",'Data R7'!B464)</f>
        <v/>
      </c>
      <c r="C6450">
        <f>IF('Data R7'!C464="","",'Data R7'!C464)</f>
        <v/>
      </c>
      <c r="D6450">
        <f>IF('Data R7'!C464="","",'Data R7'!D464)</f>
        <v/>
      </c>
      <c r="E6450">
        <f>IF('Data R7'!C464="","",'Data R7'!E464)</f>
        <v/>
      </c>
      <c r="F6450">
        <f>IF('Data R7'!C464="","",'Data R7'!F464)</f>
        <v/>
      </c>
      <c r="G6450">
        <f>IF('Data R7'!C464="","",'Data R7'!AD464)</f>
        <v/>
      </c>
      <c r="H6450">
        <f>IF('Data R7'!C464="","",'Data R7'!AC464)</f>
        <v/>
      </c>
      <c r="I6450">
        <f>IF('Data R7'!C464="","",COUNTIF('Data R7'!J464,"&gt;0")+COUNTIF('Data R7'!L464,"&gt;0")+COUNTIF('Data R7'!N464,"&gt;0")+COUNTIF('Data R7'!P464,"&gt;0")+COUNTIF('Data R7'!R464,"&gt;0")+COUNTIF('Data R7'!T464,"&gt;0")+COUNTIF('Data R7'!V464,"&gt;0")+COUNTIF('Data R7'!X464,"&gt;0"))</f>
        <v/>
      </c>
      <c r="J6450">
        <f>IF('Data R7'!C464="","",IF((COUNTIF('Data R7'!K464,"&gt;0")+COUNTIF('Data R7'!M464,"&gt;0")+COUNTIF('Data R7'!O464,"&gt;0")+COUNTIF('Data R7'!Q464,"&gt;0")+COUNTIF('Data R7'!S464,"&gt;0")+COUNTIF('Data R7'!U464,"&gt;0")+COUNTIF('Data R7'!W464,"&gt;0")+COUNTIF('Data R7'!Y464,"&gt;0"))&gt;0,1,0))</f>
        <v/>
      </c>
      <c r="M6450" t="inlineStr">
        <is>
          <t>Data R</t>
        </is>
      </c>
    </row>
    <row r="6451">
      <c r="A6451" t="inlineStr">
        <is>
          <t>Regional 7</t>
        </is>
      </c>
      <c r="B6451">
        <f>IF('Data R7'!C465="","",'Data R7'!B465)</f>
        <v/>
      </c>
      <c r="C6451">
        <f>IF('Data R7'!C465="","",'Data R7'!C465)</f>
        <v/>
      </c>
      <c r="D6451">
        <f>IF('Data R7'!C465="","",'Data R7'!D465)</f>
        <v/>
      </c>
      <c r="E6451">
        <f>IF('Data R7'!C465="","",'Data R7'!E465)</f>
        <v/>
      </c>
      <c r="F6451">
        <f>IF('Data R7'!C465="","",'Data R7'!F465)</f>
        <v/>
      </c>
      <c r="G6451">
        <f>IF('Data R7'!C465="","",'Data R7'!AD465)</f>
        <v/>
      </c>
      <c r="H6451">
        <f>IF('Data R7'!C465="","",'Data R7'!AC465)</f>
        <v/>
      </c>
      <c r="I6451">
        <f>IF('Data R7'!C465="","",COUNTIF('Data R7'!J465,"&gt;0")+COUNTIF('Data R7'!L465,"&gt;0")+COUNTIF('Data R7'!N465,"&gt;0")+COUNTIF('Data R7'!P465,"&gt;0")+COUNTIF('Data R7'!R465,"&gt;0")+COUNTIF('Data R7'!T465,"&gt;0")+COUNTIF('Data R7'!V465,"&gt;0")+COUNTIF('Data R7'!X465,"&gt;0"))</f>
        <v/>
      </c>
      <c r="J6451">
        <f>IF('Data R7'!C465="","",IF((COUNTIF('Data R7'!K465,"&gt;0")+COUNTIF('Data R7'!M465,"&gt;0")+COUNTIF('Data R7'!O465,"&gt;0")+COUNTIF('Data R7'!Q465,"&gt;0")+COUNTIF('Data R7'!S465,"&gt;0")+COUNTIF('Data R7'!U465,"&gt;0")+COUNTIF('Data R7'!W465,"&gt;0")+COUNTIF('Data R7'!Y465,"&gt;0"))&gt;0,1,0))</f>
        <v/>
      </c>
      <c r="M6451" t="inlineStr">
        <is>
          <t>Data R</t>
        </is>
      </c>
    </row>
    <row r="6452">
      <c r="A6452" t="inlineStr">
        <is>
          <t>Regional 7</t>
        </is>
      </c>
      <c r="B6452">
        <f>IF('Data R7'!C466="","",'Data R7'!B466)</f>
        <v/>
      </c>
      <c r="C6452">
        <f>IF('Data R7'!C466="","",'Data R7'!C466)</f>
        <v/>
      </c>
      <c r="D6452">
        <f>IF('Data R7'!C466="","",'Data R7'!D466)</f>
        <v/>
      </c>
      <c r="E6452">
        <f>IF('Data R7'!C466="","",'Data R7'!E466)</f>
        <v/>
      </c>
      <c r="F6452">
        <f>IF('Data R7'!C466="","",'Data R7'!F466)</f>
        <v/>
      </c>
      <c r="G6452">
        <f>IF('Data R7'!C466="","",'Data R7'!AD466)</f>
        <v/>
      </c>
      <c r="H6452">
        <f>IF('Data R7'!C466="","",'Data R7'!AC466)</f>
        <v/>
      </c>
      <c r="I6452">
        <f>IF('Data R7'!C466="","",COUNTIF('Data R7'!J466,"&gt;0")+COUNTIF('Data R7'!L466,"&gt;0")+COUNTIF('Data R7'!N466,"&gt;0")+COUNTIF('Data R7'!P466,"&gt;0")+COUNTIF('Data R7'!R466,"&gt;0")+COUNTIF('Data R7'!T466,"&gt;0")+COUNTIF('Data R7'!V466,"&gt;0")+COUNTIF('Data R7'!X466,"&gt;0"))</f>
        <v/>
      </c>
      <c r="J6452">
        <f>IF('Data R7'!C466="","",IF((COUNTIF('Data R7'!K466,"&gt;0")+COUNTIF('Data R7'!M466,"&gt;0")+COUNTIF('Data R7'!O466,"&gt;0")+COUNTIF('Data R7'!Q466,"&gt;0")+COUNTIF('Data R7'!S466,"&gt;0")+COUNTIF('Data R7'!U466,"&gt;0")+COUNTIF('Data R7'!W466,"&gt;0")+COUNTIF('Data R7'!Y466,"&gt;0"))&gt;0,1,0))</f>
        <v/>
      </c>
      <c r="M6452" t="inlineStr">
        <is>
          <t>Data R</t>
        </is>
      </c>
    </row>
    <row r="6453">
      <c r="A6453" t="inlineStr">
        <is>
          <t>Regional 7</t>
        </is>
      </c>
      <c r="B6453">
        <f>IF('Data R7'!C467="","",'Data R7'!B467)</f>
        <v/>
      </c>
      <c r="C6453">
        <f>IF('Data R7'!C467="","",'Data R7'!C467)</f>
        <v/>
      </c>
      <c r="D6453">
        <f>IF('Data R7'!C467="","",'Data R7'!D467)</f>
        <v/>
      </c>
      <c r="E6453">
        <f>IF('Data R7'!C467="","",'Data R7'!E467)</f>
        <v/>
      </c>
      <c r="F6453">
        <f>IF('Data R7'!C467="","",'Data R7'!F467)</f>
        <v/>
      </c>
      <c r="G6453">
        <f>IF('Data R7'!C467="","",'Data R7'!AD467)</f>
        <v/>
      </c>
      <c r="H6453">
        <f>IF('Data R7'!C467="","",'Data R7'!AC467)</f>
        <v/>
      </c>
      <c r="I6453">
        <f>IF('Data R7'!C467="","",COUNTIF('Data R7'!J467,"&gt;0")+COUNTIF('Data R7'!L467,"&gt;0")+COUNTIF('Data R7'!N467,"&gt;0")+COUNTIF('Data R7'!P467,"&gt;0")+COUNTIF('Data R7'!R467,"&gt;0")+COUNTIF('Data R7'!T467,"&gt;0")+COUNTIF('Data R7'!V467,"&gt;0")+COUNTIF('Data R7'!X467,"&gt;0"))</f>
        <v/>
      </c>
      <c r="J6453">
        <f>IF('Data R7'!C467="","",IF((COUNTIF('Data R7'!K467,"&gt;0")+COUNTIF('Data R7'!M467,"&gt;0")+COUNTIF('Data R7'!O467,"&gt;0")+COUNTIF('Data R7'!Q467,"&gt;0")+COUNTIF('Data R7'!S467,"&gt;0")+COUNTIF('Data R7'!U467,"&gt;0")+COUNTIF('Data R7'!W467,"&gt;0")+COUNTIF('Data R7'!Y467,"&gt;0"))&gt;0,1,0))</f>
        <v/>
      </c>
      <c r="M6453" t="inlineStr">
        <is>
          <t>Data R</t>
        </is>
      </c>
    </row>
    <row r="6454">
      <c r="A6454" t="inlineStr">
        <is>
          <t>Regional 7</t>
        </is>
      </c>
      <c r="B6454">
        <f>IF('Data R7'!C468="","",'Data R7'!B468)</f>
        <v/>
      </c>
      <c r="C6454">
        <f>IF('Data R7'!C468="","",'Data R7'!C468)</f>
        <v/>
      </c>
      <c r="D6454">
        <f>IF('Data R7'!C468="","",'Data R7'!D468)</f>
        <v/>
      </c>
      <c r="E6454">
        <f>IF('Data R7'!C468="","",'Data R7'!E468)</f>
        <v/>
      </c>
      <c r="F6454">
        <f>IF('Data R7'!C468="","",'Data R7'!F468)</f>
        <v/>
      </c>
      <c r="G6454">
        <f>IF('Data R7'!C468="","",'Data R7'!AD468)</f>
        <v/>
      </c>
      <c r="H6454">
        <f>IF('Data R7'!C468="","",'Data R7'!AC468)</f>
        <v/>
      </c>
      <c r="I6454">
        <f>IF('Data R7'!C468="","",COUNTIF('Data R7'!J468,"&gt;0")+COUNTIF('Data R7'!L468,"&gt;0")+COUNTIF('Data R7'!N468,"&gt;0")+COUNTIF('Data R7'!P468,"&gt;0")+COUNTIF('Data R7'!R468,"&gt;0")+COUNTIF('Data R7'!T468,"&gt;0")+COUNTIF('Data R7'!V468,"&gt;0")+COUNTIF('Data R7'!X468,"&gt;0"))</f>
        <v/>
      </c>
      <c r="J6454">
        <f>IF('Data R7'!C468="","",IF((COUNTIF('Data R7'!K468,"&gt;0")+COUNTIF('Data R7'!M468,"&gt;0")+COUNTIF('Data R7'!O468,"&gt;0")+COUNTIF('Data R7'!Q468,"&gt;0")+COUNTIF('Data R7'!S468,"&gt;0")+COUNTIF('Data R7'!U468,"&gt;0")+COUNTIF('Data R7'!W468,"&gt;0")+COUNTIF('Data R7'!Y468,"&gt;0"))&gt;0,1,0))</f>
        <v/>
      </c>
      <c r="M6454" t="inlineStr">
        <is>
          <t>Data R</t>
        </is>
      </c>
    </row>
    <row r="6455">
      <c r="A6455" t="inlineStr">
        <is>
          <t>Regional 7</t>
        </is>
      </c>
      <c r="B6455">
        <f>IF('Data R7'!C469="","",'Data R7'!B469)</f>
        <v/>
      </c>
      <c r="C6455">
        <f>IF('Data R7'!C469="","",'Data R7'!C469)</f>
        <v/>
      </c>
      <c r="D6455">
        <f>IF('Data R7'!C469="","",'Data R7'!D469)</f>
        <v/>
      </c>
      <c r="E6455">
        <f>IF('Data R7'!C469="","",'Data R7'!E469)</f>
        <v/>
      </c>
      <c r="F6455">
        <f>IF('Data R7'!C469="","",'Data R7'!F469)</f>
        <v/>
      </c>
      <c r="G6455">
        <f>IF('Data R7'!C469="","",'Data R7'!AD469)</f>
        <v/>
      </c>
      <c r="H6455">
        <f>IF('Data R7'!C469="","",'Data R7'!AC469)</f>
        <v/>
      </c>
      <c r="I6455">
        <f>IF('Data R7'!C469="","",COUNTIF('Data R7'!J469,"&gt;0")+COUNTIF('Data R7'!L469,"&gt;0")+COUNTIF('Data R7'!N469,"&gt;0")+COUNTIF('Data R7'!P469,"&gt;0")+COUNTIF('Data R7'!R469,"&gt;0")+COUNTIF('Data R7'!T469,"&gt;0")+COUNTIF('Data R7'!V469,"&gt;0")+COUNTIF('Data R7'!X469,"&gt;0"))</f>
        <v/>
      </c>
      <c r="J6455">
        <f>IF('Data R7'!C469="","",IF((COUNTIF('Data R7'!K469,"&gt;0")+COUNTIF('Data R7'!M469,"&gt;0")+COUNTIF('Data R7'!O469,"&gt;0")+COUNTIF('Data R7'!Q469,"&gt;0")+COUNTIF('Data R7'!S469,"&gt;0")+COUNTIF('Data R7'!U469,"&gt;0")+COUNTIF('Data R7'!W469,"&gt;0")+COUNTIF('Data R7'!Y469,"&gt;0"))&gt;0,1,0))</f>
        <v/>
      </c>
      <c r="M6455" t="inlineStr">
        <is>
          <t>Data R</t>
        </is>
      </c>
    </row>
    <row r="6456">
      <c r="A6456" t="inlineStr">
        <is>
          <t>Regional 7</t>
        </is>
      </c>
      <c r="B6456">
        <f>IF('Data R7'!C470="","",'Data R7'!B470)</f>
        <v/>
      </c>
      <c r="C6456">
        <f>IF('Data R7'!C470="","",'Data R7'!C470)</f>
        <v/>
      </c>
      <c r="D6456">
        <f>IF('Data R7'!C470="","",'Data R7'!D470)</f>
        <v/>
      </c>
      <c r="E6456">
        <f>IF('Data R7'!C470="","",'Data R7'!E470)</f>
        <v/>
      </c>
      <c r="F6456">
        <f>IF('Data R7'!C470="","",'Data R7'!F470)</f>
        <v/>
      </c>
      <c r="G6456">
        <f>IF('Data R7'!C470="","",'Data R7'!AD470)</f>
        <v/>
      </c>
      <c r="H6456">
        <f>IF('Data R7'!C470="","",'Data R7'!AC470)</f>
        <v/>
      </c>
      <c r="I6456">
        <f>IF('Data R7'!C470="","",COUNTIF('Data R7'!J470,"&gt;0")+COUNTIF('Data R7'!L470,"&gt;0")+COUNTIF('Data R7'!N470,"&gt;0")+COUNTIF('Data R7'!P470,"&gt;0")+COUNTIF('Data R7'!R470,"&gt;0")+COUNTIF('Data R7'!T470,"&gt;0")+COUNTIF('Data R7'!V470,"&gt;0")+COUNTIF('Data R7'!X470,"&gt;0"))</f>
        <v/>
      </c>
      <c r="J6456">
        <f>IF('Data R7'!C470="","",IF((COUNTIF('Data R7'!K470,"&gt;0")+COUNTIF('Data R7'!M470,"&gt;0")+COUNTIF('Data R7'!O470,"&gt;0")+COUNTIF('Data R7'!Q470,"&gt;0")+COUNTIF('Data R7'!S470,"&gt;0")+COUNTIF('Data R7'!U470,"&gt;0")+COUNTIF('Data R7'!W470,"&gt;0")+COUNTIF('Data R7'!Y470,"&gt;0"))&gt;0,1,0))</f>
        <v/>
      </c>
      <c r="M6456" t="inlineStr">
        <is>
          <t>Data R</t>
        </is>
      </c>
    </row>
    <row r="6457">
      <c r="A6457" t="inlineStr">
        <is>
          <t>Regional 7</t>
        </is>
      </c>
      <c r="B6457">
        <f>IF('Data R7'!C471="","",'Data R7'!B471)</f>
        <v/>
      </c>
      <c r="C6457">
        <f>IF('Data R7'!C471="","",'Data R7'!C471)</f>
        <v/>
      </c>
      <c r="D6457">
        <f>IF('Data R7'!C471="","",'Data R7'!D471)</f>
        <v/>
      </c>
      <c r="E6457">
        <f>IF('Data R7'!C471="","",'Data R7'!E471)</f>
        <v/>
      </c>
      <c r="F6457">
        <f>IF('Data R7'!C471="","",'Data R7'!F471)</f>
        <v/>
      </c>
      <c r="G6457">
        <f>IF('Data R7'!C471="","",'Data R7'!AD471)</f>
        <v/>
      </c>
      <c r="H6457">
        <f>IF('Data R7'!C471="","",'Data R7'!AC471)</f>
        <v/>
      </c>
      <c r="I6457">
        <f>IF('Data R7'!C471="","",COUNTIF('Data R7'!J471,"&gt;0")+COUNTIF('Data R7'!L471,"&gt;0")+COUNTIF('Data R7'!N471,"&gt;0")+COUNTIF('Data R7'!P471,"&gt;0")+COUNTIF('Data R7'!R471,"&gt;0")+COUNTIF('Data R7'!T471,"&gt;0")+COUNTIF('Data R7'!V471,"&gt;0")+COUNTIF('Data R7'!X471,"&gt;0"))</f>
        <v/>
      </c>
      <c r="J6457">
        <f>IF('Data R7'!C471="","",IF((COUNTIF('Data R7'!K471,"&gt;0")+COUNTIF('Data R7'!M471,"&gt;0")+COUNTIF('Data R7'!O471,"&gt;0")+COUNTIF('Data R7'!Q471,"&gt;0")+COUNTIF('Data R7'!S471,"&gt;0")+COUNTIF('Data R7'!U471,"&gt;0")+COUNTIF('Data R7'!W471,"&gt;0")+COUNTIF('Data R7'!Y471,"&gt;0"))&gt;0,1,0))</f>
        <v/>
      </c>
      <c r="M6457" t="inlineStr">
        <is>
          <t>Data R</t>
        </is>
      </c>
    </row>
    <row r="6458">
      <c r="A6458" t="inlineStr">
        <is>
          <t>Regional 7</t>
        </is>
      </c>
      <c r="B6458">
        <f>IF('Data R7'!C472="","",'Data R7'!B472)</f>
        <v/>
      </c>
      <c r="C6458">
        <f>IF('Data R7'!C472="","",'Data R7'!C472)</f>
        <v/>
      </c>
      <c r="D6458">
        <f>IF('Data R7'!C472="","",'Data R7'!D472)</f>
        <v/>
      </c>
      <c r="E6458">
        <f>IF('Data R7'!C472="","",'Data R7'!E472)</f>
        <v/>
      </c>
      <c r="F6458">
        <f>IF('Data R7'!C472="","",'Data R7'!F472)</f>
        <v/>
      </c>
      <c r="G6458">
        <f>IF('Data R7'!C472="","",'Data R7'!AD472)</f>
        <v/>
      </c>
      <c r="H6458">
        <f>IF('Data R7'!C472="","",'Data R7'!AC472)</f>
        <v/>
      </c>
      <c r="I6458">
        <f>IF('Data R7'!C472="","",COUNTIF('Data R7'!J472,"&gt;0")+COUNTIF('Data R7'!L472,"&gt;0")+COUNTIF('Data R7'!N472,"&gt;0")+COUNTIF('Data R7'!P472,"&gt;0")+COUNTIF('Data R7'!R472,"&gt;0")+COUNTIF('Data R7'!T472,"&gt;0")+COUNTIF('Data R7'!V472,"&gt;0")+COUNTIF('Data R7'!X472,"&gt;0"))</f>
        <v/>
      </c>
      <c r="J6458">
        <f>IF('Data R7'!C472="","",IF((COUNTIF('Data R7'!K472,"&gt;0")+COUNTIF('Data R7'!M472,"&gt;0")+COUNTIF('Data R7'!O472,"&gt;0")+COUNTIF('Data R7'!Q472,"&gt;0")+COUNTIF('Data R7'!S472,"&gt;0")+COUNTIF('Data R7'!U472,"&gt;0")+COUNTIF('Data R7'!W472,"&gt;0")+COUNTIF('Data R7'!Y472,"&gt;0"))&gt;0,1,0))</f>
        <v/>
      </c>
      <c r="M6458" t="inlineStr">
        <is>
          <t>Data R</t>
        </is>
      </c>
    </row>
    <row r="6459">
      <c r="A6459" t="inlineStr">
        <is>
          <t>Regional 7</t>
        </is>
      </c>
      <c r="B6459">
        <f>IF('Data R7'!C473="","",'Data R7'!B473)</f>
        <v/>
      </c>
      <c r="C6459">
        <f>IF('Data R7'!C473="","",'Data R7'!C473)</f>
        <v/>
      </c>
      <c r="D6459">
        <f>IF('Data R7'!C473="","",'Data R7'!D473)</f>
        <v/>
      </c>
      <c r="E6459">
        <f>IF('Data R7'!C473="","",'Data R7'!E473)</f>
        <v/>
      </c>
      <c r="F6459">
        <f>IF('Data R7'!C473="","",'Data R7'!F473)</f>
        <v/>
      </c>
      <c r="G6459">
        <f>IF('Data R7'!C473="","",'Data R7'!AD473)</f>
        <v/>
      </c>
      <c r="H6459">
        <f>IF('Data R7'!C473="","",'Data R7'!AC473)</f>
        <v/>
      </c>
      <c r="I6459">
        <f>IF('Data R7'!C473="","",COUNTIF('Data R7'!J473,"&gt;0")+COUNTIF('Data R7'!L473,"&gt;0")+COUNTIF('Data R7'!N473,"&gt;0")+COUNTIF('Data R7'!P473,"&gt;0")+COUNTIF('Data R7'!R473,"&gt;0")+COUNTIF('Data R7'!T473,"&gt;0")+COUNTIF('Data R7'!V473,"&gt;0")+COUNTIF('Data R7'!X473,"&gt;0"))</f>
        <v/>
      </c>
      <c r="J6459">
        <f>IF('Data R7'!C473="","",IF((COUNTIF('Data R7'!K473,"&gt;0")+COUNTIF('Data R7'!M473,"&gt;0")+COUNTIF('Data R7'!O473,"&gt;0")+COUNTIF('Data R7'!Q473,"&gt;0")+COUNTIF('Data R7'!S473,"&gt;0")+COUNTIF('Data R7'!U473,"&gt;0")+COUNTIF('Data R7'!W473,"&gt;0")+COUNTIF('Data R7'!Y473,"&gt;0"))&gt;0,1,0))</f>
        <v/>
      </c>
      <c r="M6459" t="inlineStr">
        <is>
          <t>Data R</t>
        </is>
      </c>
    </row>
    <row r="6460">
      <c r="A6460" t="inlineStr">
        <is>
          <t>Regional 7</t>
        </is>
      </c>
      <c r="B6460">
        <f>IF('Data R7'!C474="","",'Data R7'!B474)</f>
        <v/>
      </c>
      <c r="C6460">
        <f>IF('Data R7'!C474="","",'Data R7'!C474)</f>
        <v/>
      </c>
      <c r="D6460">
        <f>IF('Data R7'!C474="","",'Data R7'!D474)</f>
        <v/>
      </c>
      <c r="E6460">
        <f>IF('Data R7'!C474="","",'Data R7'!E474)</f>
        <v/>
      </c>
      <c r="F6460">
        <f>IF('Data R7'!C474="","",'Data R7'!F474)</f>
        <v/>
      </c>
      <c r="G6460">
        <f>IF('Data R7'!C474="","",'Data R7'!AD474)</f>
        <v/>
      </c>
      <c r="H6460">
        <f>IF('Data R7'!C474="","",'Data R7'!AC474)</f>
        <v/>
      </c>
      <c r="I6460">
        <f>IF('Data R7'!C474="","",COUNTIF('Data R7'!J474,"&gt;0")+COUNTIF('Data R7'!L474,"&gt;0")+COUNTIF('Data R7'!N474,"&gt;0")+COUNTIF('Data R7'!P474,"&gt;0")+COUNTIF('Data R7'!R474,"&gt;0")+COUNTIF('Data R7'!T474,"&gt;0")+COUNTIF('Data R7'!V474,"&gt;0")+COUNTIF('Data R7'!X474,"&gt;0"))</f>
        <v/>
      </c>
      <c r="J6460">
        <f>IF('Data R7'!C474="","",IF((COUNTIF('Data R7'!K474,"&gt;0")+COUNTIF('Data R7'!M474,"&gt;0")+COUNTIF('Data R7'!O474,"&gt;0")+COUNTIF('Data R7'!Q474,"&gt;0")+COUNTIF('Data R7'!S474,"&gt;0")+COUNTIF('Data R7'!U474,"&gt;0")+COUNTIF('Data R7'!W474,"&gt;0")+COUNTIF('Data R7'!Y474,"&gt;0"))&gt;0,1,0))</f>
        <v/>
      </c>
      <c r="M6460" t="inlineStr">
        <is>
          <t>Data R</t>
        </is>
      </c>
    </row>
    <row r="6461">
      <c r="A6461" t="inlineStr">
        <is>
          <t>Regional 7</t>
        </is>
      </c>
      <c r="B6461">
        <f>IF('Data R7'!C475="","",'Data R7'!B475)</f>
        <v/>
      </c>
      <c r="C6461">
        <f>IF('Data R7'!C475="","",'Data R7'!C475)</f>
        <v/>
      </c>
      <c r="D6461">
        <f>IF('Data R7'!C475="","",'Data R7'!D475)</f>
        <v/>
      </c>
      <c r="E6461">
        <f>IF('Data R7'!C475="","",'Data R7'!E475)</f>
        <v/>
      </c>
      <c r="F6461">
        <f>IF('Data R7'!C475="","",'Data R7'!F475)</f>
        <v/>
      </c>
      <c r="G6461">
        <f>IF('Data R7'!C475="","",'Data R7'!AD475)</f>
        <v/>
      </c>
      <c r="H6461">
        <f>IF('Data R7'!C475="","",'Data R7'!AC475)</f>
        <v/>
      </c>
      <c r="I6461">
        <f>IF('Data R7'!C475="","",COUNTIF('Data R7'!J475,"&gt;0")+COUNTIF('Data R7'!L475,"&gt;0")+COUNTIF('Data R7'!N475,"&gt;0")+COUNTIF('Data R7'!P475,"&gt;0")+COUNTIF('Data R7'!R475,"&gt;0")+COUNTIF('Data R7'!T475,"&gt;0")+COUNTIF('Data R7'!V475,"&gt;0")+COUNTIF('Data R7'!X475,"&gt;0"))</f>
        <v/>
      </c>
      <c r="J6461">
        <f>IF('Data R7'!C475="","",IF((COUNTIF('Data R7'!K475,"&gt;0")+COUNTIF('Data R7'!M475,"&gt;0")+COUNTIF('Data R7'!O475,"&gt;0")+COUNTIF('Data R7'!Q475,"&gt;0")+COUNTIF('Data R7'!S475,"&gt;0")+COUNTIF('Data R7'!U475,"&gt;0")+COUNTIF('Data R7'!W475,"&gt;0")+COUNTIF('Data R7'!Y475,"&gt;0"))&gt;0,1,0))</f>
        <v/>
      </c>
      <c r="M6461" t="inlineStr">
        <is>
          <t>Data R</t>
        </is>
      </c>
    </row>
    <row r="6462">
      <c r="A6462" t="inlineStr">
        <is>
          <t>Regional 7</t>
        </is>
      </c>
      <c r="B6462">
        <f>IF('Data R7'!C476="","",'Data R7'!B476)</f>
        <v/>
      </c>
      <c r="C6462">
        <f>IF('Data R7'!C476="","",'Data R7'!C476)</f>
        <v/>
      </c>
      <c r="D6462">
        <f>IF('Data R7'!C476="","",'Data R7'!D476)</f>
        <v/>
      </c>
      <c r="E6462">
        <f>IF('Data R7'!C476="","",'Data R7'!E476)</f>
        <v/>
      </c>
      <c r="F6462">
        <f>IF('Data R7'!C476="","",'Data R7'!F476)</f>
        <v/>
      </c>
      <c r="G6462">
        <f>IF('Data R7'!C476="","",'Data R7'!AD476)</f>
        <v/>
      </c>
      <c r="H6462">
        <f>IF('Data R7'!C476="","",'Data R7'!AC476)</f>
        <v/>
      </c>
      <c r="I6462">
        <f>IF('Data R7'!C476="","",COUNTIF('Data R7'!J476,"&gt;0")+COUNTIF('Data R7'!L476,"&gt;0")+COUNTIF('Data R7'!N476,"&gt;0")+COUNTIF('Data R7'!P476,"&gt;0")+COUNTIF('Data R7'!R476,"&gt;0")+COUNTIF('Data R7'!T476,"&gt;0")+COUNTIF('Data R7'!V476,"&gt;0")+COUNTIF('Data R7'!X476,"&gt;0"))</f>
        <v/>
      </c>
      <c r="J6462">
        <f>IF('Data R7'!C476="","",IF((COUNTIF('Data R7'!K476,"&gt;0")+COUNTIF('Data R7'!M476,"&gt;0")+COUNTIF('Data R7'!O476,"&gt;0")+COUNTIF('Data R7'!Q476,"&gt;0")+COUNTIF('Data R7'!S476,"&gt;0")+COUNTIF('Data R7'!U476,"&gt;0")+COUNTIF('Data R7'!W476,"&gt;0")+COUNTIF('Data R7'!Y476,"&gt;0"))&gt;0,1,0))</f>
        <v/>
      </c>
      <c r="M6462" t="inlineStr">
        <is>
          <t>Data R</t>
        </is>
      </c>
    </row>
    <row r="6463">
      <c r="A6463" t="inlineStr">
        <is>
          <t>Regional 7</t>
        </is>
      </c>
      <c r="B6463">
        <f>IF('Data R7'!C477="","",'Data R7'!B477)</f>
        <v/>
      </c>
      <c r="C6463">
        <f>IF('Data R7'!C477="","",'Data R7'!C477)</f>
        <v/>
      </c>
      <c r="D6463">
        <f>IF('Data R7'!C477="","",'Data R7'!D477)</f>
        <v/>
      </c>
      <c r="E6463">
        <f>IF('Data R7'!C477="","",'Data R7'!E477)</f>
        <v/>
      </c>
      <c r="F6463">
        <f>IF('Data R7'!C477="","",'Data R7'!F477)</f>
        <v/>
      </c>
      <c r="G6463">
        <f>IF('Data R7'!C477="","",'Data R7'!AD477)</f>
        <v/>
      </c>
      <c r="H6463">
        <f>IF('Data R7'!C477="","",'Data R7'!AC477)</f>
        <v/>
      </c>
      <c r="I6463">
        <f>IF('Data R7'!C477="","",COUNTIF('Data R7'!J477,"&gt;0")+COUNTIF('Data R7'!L477,"&gt;0")+COUNTIF('Data R7'!N477,"&gt;0")+COUNTIF('Data R7'!P477,"&gt;0")+COUNTIF('Data R7'!R477,"&gt;0")+COUNTIF('Data R7'!T477,"&gt;0")+COUNTIF('Data R7'!V477,"&gt;0")+COUNTIF('Data R7'!X477,"&gt;0"))</f>
        <v/>
      </c>
      <c r="J6463">
        <f>IF('Data R7'!C477="","",IF((COUNTIF('Data R7'!K477,"&gt;0")+COUNTIF('Data R7'!M477,"&gt;0")+COUNTIF('Data R7'!O477,"&gt;0")+COUNTIF('Data R7'!Q477,"&gt;0")+COUNTIF('Data R7'!S477,"&gt;0")+COUNTIF('Data R7'!U477,"&gt;0")+COUNTIF('Data R7'!W477,"&gt;0")+COUNTIF('Data R7'!Y477,"&gt;0"))&gt;0,1,0))</f>
        <v/>
      </c>
      <c r="M6463" t="inlineStr">
        <is>
          <t>Data R</t>
        </is>
      </c>
    </row>
    <row r="6464">
      <c r="A6464" t="inlineStr">
        <is>
          <t>Regional 7</t>
        </is>
      </c>
      <c r="B6464">
        <f>IF('Data R7'!C478="","",'Data R7'!B478)</f>
        <v/>
      </c>
      <c r="C6464">
        <f>IF('Data R7'!C478="","",'Data R7'!C478)</f>
        <v/>
      </c>
      <c r="D6464">
        <f>IF('Data R7'!C478="","",'Data R7'!D478)</f>
        <v/>
      </c>
      <c r="E6464">
        <f>IF('Data R7'!C478="","",'Data R7'!E478)</f>
        <v/>
      </c>
      <c r="F6464">
        <f>IF('Data R7'!C478="","",'Data R7'!F478)</f>
        <v/>
      </c>
      <c r="G6464">
        <f>IF('Data R7'!C478="","",'Data R7'!AD478)</f>
        <v/>
      </c>
      <c r="H6464">
        <f>IF('Data R7'!C478="","",'Data R7'!AC478)</f>
        <v/>
      </c>
      <c r="I6464">
        <f>IF('Data R7'!C478="","",COUNTIF('Data R7'!J478,"&gt;0")+COUNTIF('Data R7'!L478,"&gt;0")+COUNTIF('Data R7'!N478,"&gt;0")+COUNTIF('Data R7'!P478,"&gt;0")+COUNTIF('Data R7'!R478,"&gt;0")+COUNTIF('Data R7'!T478,"&gt;0")+COUNTIF('Data R7'!V478,"&gt;0")+COUNTIF('Data R7'!X478,"&gt;0"))</f>
        <v/>
      </c>
      <c r="J6464">
        <f>IF('Data R7'!C478="","",IF((COUNTIF('Data R7'!K478,"&gt;0")+COUNTIF('Data R7'!M478,"&gt;0")+COUNTIF('Data R7'!O478,"&gt;0")+COUNTIF('Data R7'!Q478,"&gt;0")+COUNTIF('Data R7'!S478,"&gt;0")+COUNTIF('Data R7'!U478,"&gt;0")+COUNTIF('Data R7'!W478,"&gt;0")+COUNTIF('Data R7'!Y478,"&gt;0"))&gt;0,1,0))</f>
        <v/>
      </c>
      <c r="M6464" t="inlineStr">
        <is>
          <t>Data R</t>
        </is>
      </c>
    </row>
    <row r="6465">
      <c r="A6465" t="inlineStr">
        <is>
          <t>Regional 7</t>
        </is>
      </c>
      <c r="B6465">
        <f>IF('Data R7'!C479="","",'Data R7'!B479)</f>
        <v/>
      </c>
      <c r="C6465">
        <f>IF('Data R7'!C479="","",'Data R7'!C479)</f>
        <v/>
      </c>
      <c r="D6465">
        <f>IF('Data R7'!C479="","",'Data R7'!D479)</f>
        <v/>
      </c>
      <c r="E6465">
        <f>IF('Data R7'!C479="","",'Data R7'!E479)</f>
        <v/>
      </c>
      <c r="F6465">
        <f>IF('Data R7'!C479="","",'Data R7'!F479)</f>
        <v/>
      </c>
      <c r="G6465">
        <f>IF('Data R7'!C479="","",'Data R7'!AD479)</f>
        <v/>
      </c>
      <c r="H6465">
        <f>IF('Data R7'!C479="","",'Data R7'!AC479)</f>
        <v/>
      </c>
      <c r="I6465">
        <f>IF('Data R7'!C479="","",COUNTIF('Data R7'!J479,"&gt;0")+COUNTIF('Data R7'!L479,"&gt;0")+COUNTIF('Data R7'!N479,"&gt;0")+COUNTIF('Data R7'!P479,"&gt;0")+COUNTIF('Data R7'!R479,"&gt;0")+COUNTIF('Data R7'!T479,"&gt;0")+COUNTIF('Data R7'!V479,"&gt;0")+COUNTIF('Data R7'!X479,"&gt;0"))</f>
        <v/>
      </c>
      <c r="J6465">
        <f>IF('Data R7'!C479="","",IF((COUNTIF('Data R7'!K479,"&gt;0")+COUNTIF('Data R7'!M479,"&gt;0")+COUNTIF('Data R7'!O479,"&gt;0")+COUNTIF('Data R7'!Q479,"&gt;0")+COUNTIF('Data R7'!S479,"&gt;0")+COUNTIF('Data R7'!U479,"&gt;0")+COUNTIF('Data R7'!W479,"&gt;0")+COUNTIF('Data R7'!Y479,"&gt;0"))&gt;0,1,0))</f>
        <v/>
      </c>
      <c r="M6465" t="inlineStr">
        <is>
          <t>Data R</t>
        </is>
      </c>
    </row>
    <row r="6466">
      <c r="A6466" t="inlineStr">
        <is>
          <t>Regional 7</t>
        </is>
      </c>
      <c r="B6466">
        <f>IF('Data R7'!C480="","",'Data R7'!B480)</f>
        <v/>
      </c>
      <c r="C6466">
        <f>IF('Data R7'!C480="","",'Data R7'!C480)</f>
        <v/>
      </c>
      <c r="D6466">
        <f>IF('Data R7'!C480="","",'Data R7'!D480)</f>
        <v/>
      </c>
      <c r="E6466">
        <f>IF('Data R7'!C480="","",'Data R7'!E480)</f>
        <v/>
      </c>
      <c r="F6466">
        <f>IF('Data R7'!C480="","",'Data R7'!F480)</f>
        <v/>
      </c>
      <c r="G6466">
        <f>IF('Data R7'!C480="","",'Data R7'!AD480)</f>
        <v/>
      </c>
      <c r="H6466">
        <f>IF('Data R7'!C480="","",'Data R7'!AC480)</f>
        <v/>
      </c>
      <c r="I6466">
        <f>IF('Data R7'!C480="","",COUNTIF('Data R7'!J480,"&gt;0")+COUNTIF('Data R7'!L480,"&gt;0")+COUNTIF('Data R7'!N480,"&gt;0")+COUNTIF('Data R7'!P480,"&gt;0")+COUNTIF('Data R7'!R480,"&gt;0")+COUNTIF('Data R7'!T480,"&gt;0")+COUNTIF('Data R7'!V480,"&gt;0")+COUNTIF('Data R7'!X480,"&gt;0"))</f>
        <v/>
      </c>
      <c r="J6466">
        <f>IF('Data R7'!C480="","",IF((COUNTIF('Data R7'!K480,"&gt;0")+COUNTIF('Data R7'!M480,"&gt;0")+COUNTIF('Data R7'!O480,"&gt;0")+COUNTIF('Data R7'!Q480,"&gt;0")+COUNTIF('Data R7'!S480,"&gt;0")+COUNTIF('Data R7'!U480,"&gt;0")+COUNTIF('Data R7'!W480,"&gt;0")+COUNTIF('Data R7'!Y480,"&gt;0"))&gt;0,1,0))</f>
        <v/>
      </c>
      <c r="M6466" t="inlineStr">
        <is>
          <t>Data R</t>
        </is>
      </c>
    </row>
    <row r="6467">
      <c r="A6467" t="inlineStr">
        <is>
          <t>Regional 7</t>
        </is>
      </c>
      <c r="B6467">
        <f>IF('Data R7'!C481="","",'Data R7'!B481)</f>
        <v/>
      </c>
      <c r="C6467">
        <f>IF('Data R7'!C481="","",'Data R7'!C481)</f>
        <v/>
      </c>
      <c r="D6467">
        <f>IF('Data R7'!C481="","",'Data R7'!D481)</f>
        <v/>
      </c>
      <c r="E6467">
        <f>IF('Data R7'!C481="","",'Data R7'!E481)</f>
        <v/>
      </c>
      <c r="F6467">
        <f>IF('Data R7'!C481="","",'Data R7'!F481)</f>
        <v/>
      </c>
      <c r="G6467">
        <f>IF('Data R7'!C481="","",'Data R7'!AD481)</f>
        <v/>
      </c>
      <c r="H6467">
        <f>IF('Data R7'!C481="","",'Data R7'!AC481)</f>
        <v/>
      </c>
      <c r="I6467">
        <f>IF('Data R7'!C481="","",COUNTIF('Data R7'!J481,"&gt;0")+COUNTIF('Data R7'!L481,"&gt;0")+COUNTIF('Data R7'!N481,"&gt;0")+COUNTIF('Data R7'!P481,"&gt;0")+COUNTIF('Data R7'!R481,"&gt;0")+COUNTIF('Data R7'!T481,"&gt;0")+COUNTIF('Data R7'!V481,"&gt;0")+COUNTIF('Data R7'!X481,"&gt;0"))</f>
        <v/>
      </c>
      <c r="J6467">
        <f>IF('Data R7'!C481="","",IF((COUNTIF('Data R7'!K481,"&gt;0")+COUNTIF('Data R7'!M481,"&gt;0")+COUNTIF('Data R7'!O481,"&gt;0")+COUNTIF('Data R7'!Q481,"&gt;0")+COUNTIF('Data R7'!S481,"&gt;0")+COUNTIF('Data R7'!U481,"&gt;0")+COUNTIF('Data R7'!W481,"&gt;0")+COUNTIF('Data R7'!Y481,"&gt;0"))&gt;0,1,0))</f>
        <v/>
      </c>
      <c r="M6467" t="inlineStr">
        <is>
          <t>Data R</t>
        </is>
      </c>
    </row>
    <row r="6468">
      <c r="A6468" t="inlineStr">
        <is>
          <t>Regional 7</t>
        </is>
      </c>
      <c r="B6468">
        <f>IF('Data R7'!C482="","",'Data R7'!B482)</f>
        <v/>
      </c>
      <c r="C6468">
        <f>IF('Data R7'!C482="","",'Data R7'!C482)</f>
        <v/>
      </c>
      <c r="D6468">
        <f>IF('Data R7'!C482="","",'Data R7'!D482)</f>
        <v/>
      </c>
      <c r="E6468">
        <f>IF('Data R7'!C482="","",'Data R7'!E482)</f>
        <v/>
      </c>
      <c r="F6468">
        <f>IF('Data R7'!C482="","",'Data R7'!F482)</f>
        <v/>
      </c>
      <c r="G6468">
        <f>IF('Data R7'!C482="","",'Data R7'!AD482)</f>
        <v/>
      </c>
      <c r="H6468">
        <f>IF('Data R7'!C482="","",'Data R7'!AC482)</f>
        <v/>
      </c>
      <c r="I6468">
        <f>IF('Data R7'!C482="","",COUNTIF('Data R7'!J482,"&gt;0")+COUNTIF('Data R7'!L482,"&gt;0")+COUNTIF('Data R7'!N482,"&gt;0")+COUNTIF('Data R7'!P482,"&gt;0")+COUNTIF('Data R7'!R482,"&gt;0")+COUNTIF('Data R7'!T482,"&gt;0")+COUNTIF('Data R7'!V482,"&gt;0")+COUNTIF('Data R7'!X482,"&gt;0"))</f>
        <v/>
      </c>
      <c r="J6468">
        <f>IF('Data R7'!C482="","",IF((COUNTIF('Data R7'!K482,"&gt;0")+COUNTIF('Data R7'!M482,"&gt;0")+COUNTIF('Data R7'!O482,"&gt;0")+COUNTIF('Data R7'!Q482,"&gt;0")+COUNTIF('Data R7'!S482,"&gt;0")+COUNTIF('Data R7'!U482,"&gt;0")+COUNTIF('Data R7'!W482,"&gt;0")+COUNTIF('Data R7'!Y482,"&gt;0"))&gt;0,1,0))</f>
        <v/>
      </c>
      <c r="M6468" t="inlineStr">
        <is>
          <t>Data R</t>
        </is>
      </c>
    </row>
    <row r="6469">
      <c r="A6469" t="inlineStr">
        <is>
          <t>Regional 7</t>
        </is>
      </c>
      <c r="B6469">
        <f>IF('Data R7'!C483="","",'Data R7'!B483)</f>
        <v/>
      </c>
      <c r="C6469">
        <f>IF('Data R7'!C483="","",'Data R7'!C483)</f>
        <v/>
      </c>
      <c r="D6469">
        <f>IF('Data R7'!C483="","",'Data R7'!D483)</f>
        <v/>
      </c>
      <c r="E6469">
        <f>IF('Data R7'!C483="","",'Data R7'!E483)</f>
        <v/>
      </c>
      <c r="F6469">
        <f>IF('Data R7'!C483="","",'Data R7'!F483)</f>
        <v/>
      </c>
      <c r="G6469">
        <f>IF('Data R7'!C483="","",'Data R7'!AD483)</f>
        <v/>
      </c>
      <c r="H6469">
        <f>IF('Data R7'!C483="","",'Data R7'!AC483)</f>
        <v/>
      </c>
      <c r="I6469">
        <f>IF('Data R7'!C483="","",COUNTIF('Data R7'!J483,"&gt;0")+COUNTIF('Data R7'!L483,"&gt;0")+COUNTIF('Data R7'!N483,"&gt;0")+COUNTIF('Data R7'!P483,"&gt;0")+COUNTIF('Data R7'!R483,"&gt;0")+COUNTIF('Data R7'!T483,"&gt;0")+COUNTIF('Data R7'!V483,"&gt;0")+COUNTIF('Data R7'!X483,"&gt;0"))</f>
        <v/>
      </c>
      <c r="J6469">
        <f>IF('Data R7'!C483="","",IF((COUNTIF('Data R7'!K483,"&gt;0")+COUNTIF('Data R7'!M483,"&gt;0")+COUNTIF('Data R7'!O483,"&gt;0")+COUNTIF('Data R7'!Q483,"&gt;0")+COUNTIF('Data R7'!S483,"&gt;0")+COUNTIF('Data R7'!U483,"&gt;0")+COUNTIF('Data R7'!W483,"&gt;0")+COUNTIF('Data R7'!Y483,"&gt;0"))&gt;0,1,0))</f>
        <v/>
      </c>
      <c r="M6469" t="inlineStr">
        <is>
          <t>Data R</t>
        </is>
      </c>
    </row>
    <row r="6470">
      <c r="A6470" t="inlineStr">
        <is>
          <t>Regional 7</t>
        </is>
      </c>
      <c r="B6470">
        <f>IF('Data R7'!C484="","",'Data R7'!B484)</f>
        <v/>
      </c>
      <c r="C6470">
        <f>IF('Data R7'!C484="","",'Data R7'!C484)</f>
        <v/>
      </c>
      <c r="D6470">
        <f>IF('Data R7'!C484="","",'Data R7'!D484)</f>
        <v/>
      </c>
      <c r="E6470">
        <f>IF('Data R7'!C484="","",'Data R7'!E484)</f>
        <v/>
      </c>
      <c r="F6470">
        <f>IF('Data R7'!C484="","",'Data R7'!F484)</f>
        <v/>
      </c>
      <c r="G6470">
        <f>IF('Data R7'!C484="","",'Data R7'!AD484)</f>
        <v/>
      </c>
      <c r="H6470">
        <f>IF('Data R7'!C484="","",'Data R7'!AC484)</f>
        <v/>
      </c>
      <c r="I6470">
        <f>IF('Data R7'!C484="","",COUNTIF('Data R7'!J484,"&gt;0")+COUNTIF('Data R7'!L484,"&gt;0")+COUNTIF('Data R7'!N484,"&gt;0")+COUNTIF('Data R7'!P484,"&gt;0")+COUNTIF('Data R7'!R484,"&gt;0")+COUNTIF('Data R7'!T484,"&gt;0")+COUNTIF('Data R7'!V484,"&gt;0")+COUNTIF('Data R7'!X484,"&gt;0"))</f>
        <v/>
      </c>
      <c r="J6470">
        <f>IF('Data R7'!C484="","",IF((COUNTIF('Data R7'!K484,"&gt;0")+COUNTIF('Data R7'!M484,"&gt;0")+COUNTIF('Data R7'!O484,"&gt;0")+COUNTIF('Data R7'!Q484,"&gt;0")+COUNTIF('Data R7'!S484,"&gt;0")+COUNTIF('Data R7'!U484,"&gt;0")+COUNTIF('Data R7'!W484,"&gt;0")+COUNTIF('Data R7'!Y484,"&gt;0"))&gt;0,1,0))</f>
        <v/>
      </c>
      <c r="M6470" t="inlineStr">
        <is>
          <t>Data R</t>
        </is>
      </c>
    </row>
    <row r="6471">
      <c r="A6471" t="inlineStr">
        <is>
          <t>Regional 7</t>
        </is>
      </c>
      <c r="B6471">
        <f>IF('Data R7'!C485="","",'Data R7'!B485)</f>
        <v/>
      </c>
      <c r="C6471">
        <f>IF('Data R7'!C485="","",'Data R7'!C485)</f>
        <v/>
      </c>
      <c r="D6471">
        <f>IF('Data R7'!C485="","",'Data R7'!D485)</f>
        <v/>
      </c>
      <c r="E6471">
        <f>IF('Data R7'!C485="","",'Data R7'!E485)</f>
        <v/>
      </c>
      <c r="F6471">
        <f>IF('Data R7'!C485="","",'Data R7'!F485)</f>
        <v/>
      </c>
      <c r="G6471">
        <f>IF('Data R7'!C485="","",'Data R7'!AD485)</f>
        <v/>
      </c>
      <c r="H6471">
        <f>IF('Data R7'!C485="","",'Data R7'!AC485)</f>
        <v/>
      </c>
      <c r="I6471">
        <f>IF('Data R7'!C485="","",COUNTIF('Data R7'!J485,"&gt;0")+COUNTIF('Data R7'!L485,"&gt;0")+COUNTIF('Data R7'!N485,"&gt;0")+COUNTIF('Data R7'!P485,"&gt;0")+COUNTIF('Data R7'!R485,"&gt;0")+COUNTIF('Data R7'!T485,"&gt;0")+COUNTIF('Data R7'!V485,"&gt;0")+COUNTIF('Data R7'!X485,"&gt;0"))</f>
        <v/>
      </c>
      <c r="J6471">
        <f>IF('Data R7'!C485="","",IF((COUNTIF('Data R7'!K485,"&gt;0")+COUNTIF('Data R7'!M485,"&gt;0")+COUNTIF('Data R7'!O485,"&gt;0")+COUNTIF('Data R7'!Q485,"&gt;0")+COUNTIF('Data R7'!S485,"&gt;0")+COUNTIF('Data R7'!U485,"&gt;0")+COUNTIF('Data R7'!W485,"&gt;0")+COUNTIF('Data R7'!Y485,"&gt;0"))&gt;0,1,0))</f>
        <v/>
      </c>
      <c r="M6471" t="inlineStr">
        <is>
          <t>Data R</t>
        </is>
      </c>
    </row>
    <row r="6472">
      <c r="A6472" t="inlineStr">
        <is>
          <t>Regional 7</t>
        </is>
      </c>
      <c r="B6472">
        <f>IF('Data R7'!C486="","",'Data R7'!B486)</f>
        <v/>
      </c>
      <c r="C6472">
        <f>IF('Data R7'!C486="","",'Data R7'!C486)</f>
        <v/>
      </c>
      <c r="D6472">
        <f>IF('Data R7'!C486="","",'Data R7'!D486)</f>
        <v/>
      </c>
      <c r="E6472">
        <f>IF('Data R7'!C486="","",'Data R7'!E486)</f>
        <v/>
      </c>
      <c r="F6472">
        <f>IF('Data R7'!C486="","",'Data R7'!F486)</f>
        <v/>
      </c>
      <c r="G6472">
        <f>IF('Data R7'!C486="","",'Data R7'!AD486)</f>
        <v/>
      </c>
      <c r="H6472">
        <f>IF('Data R7'!C486="","",'Data R7'!AC486)</f>
        <v/>
      </c>
      <c r="I6472">
        <f>IF('Data R7'!C486="","",COUNTIF('Data R7'!J486,"&gt;0")+COUNTIF('Data R7'!L486,"&gt;0")+COUNTIF('Data R7'!N486,"&gt;0")+COUNTIF('Data R7'!P486,"&gt;0")+COUNTIF('Data R7'!R486,"&gt;0")+COUNTIF('Data R7'!T486,"&gt;0")+COUNTIF('Data R7'!V486,"&gt;0")+COUNTIF('Data R7'!X486,"&gt;0"))</f>
        <v/>
      </c>
      <c r="J6472">
        <f>IF('Data R7'!C486="","",IF((COUNTIF('Data R7'!K486,"&gt;0")+COUNTIF('Data R7'!M486,"&gt;0")+COUNTIF('Data R7'!O486,"&gt;0")+COUNTIF('Data R7'!Q486,"&gt;0")+COUNTIF('Data R7'!S486,"&gt;0")+COUNTIF('Data R7'!U486,"&gt;0")+COUNTIF('Data R7'!W486,"&gt;0")+COUNTIF('Data R7'!Y486,"&gt;0"))&gt;0,1,0))</f>
        <v/>
      </c>
      <c r="M6472" t="inlineStr">
        <is>
          <t>Data R</t>
        </is>
      </c>
    </row>
    <row r="6473">
      <c r="A6473" t="inlineStr">
        <is>
          <t>Regional 7</t>
        </is>
      </c>
      <c r="B6473">
        <f>IF('Data R7'!C487="","",'Data R7'!B487)</f>
        <v/>
      </c>
      <c r="C6473">
        <f>IF('Data R7'!C487="","",'Data R7'!C487)</f>
        <v/>
      </c>
      <c r="D6473">
        <f>IF('Data R7'!C487="","",'Data R7'!D487)</f>
        <v/>
      </c>
      <c r="E6473">
        <f>IF('Data R7'!C487="","",'Data R7'!E487)</f>
        <v/>
      </c>
      <c r="F6473">
        <f>IF('Data R7'!C487="","",'Data R7'!F487)</f>
        <v/>
      </c>
      <c r="G6473">
        <f>IF('Data R7'!C487="","",'Data R7'!AD487)</f>
        <v/>
      </c>
      <c r="H6473">
        <f>IF('Data R7'!C487="","",'Data R7'!AC487)</f>
        <v/>
      </c>
      <c r="I6473">
        <f>IF('Data R7'!C487="","",COUNTIF('Data R7'!J487,"&gt;0")+COUNTIF('Data R7'!L487,"&gt;0")+COUNTIF('Data R7'!N487,"&gt;0")+COUNTIF('Data R7'!P487,"&gt;0")+COUNTIF('Data R7'!R487,"&gt;0")+COUNTIF('Data R7'!T487,"&gt;0")+COUNTIF('Data R7'!V487,"&gt;0")+COUNTIF('Data R7'!X487,"&gt;0"))</f>
        <v/>
      </c>
      <c r="J6473">
        <f>IF('Data R7'!C487="","",IF((COUNTIF('Data R7'!K487,"&gt;0")+COUNTIF('Data R7'!M487,"&gt;0")+COUNTIF('Data R7'!O487,"&gt;0")+COUNTIF('Data R7'!Q487,"&gt;0")+COUNTIF('Data R7'!S487,"&gt;0")+COUNTIF('Data R7'!U487,"&gt;0")+COUNTIF('Data R7'!W487,"&gt;0")+COUNTIF('Data R7'!Y487,"&gt;0"))&gt;0,1,0))</f>
        <v/>
      </c>
      <c r="M6473" t="inlineStr">
        <is>
          <t>Data R</t>
        </is>
      </c>
    </row>
    <row r="6474">
      <c r="A6474" t="inlineStr">
        <is>
          <t>Regional 7</t>
        </is>
      </c>
      <c r="B6474">
        <f>IF('Data R7'!C488="","",'Data R7'!B488)</f>
        <v/>
      </c>
      <c r="C6474">
        <f>IF('Data R7'!C488="","",'Data R7'!C488)</f>
        <v/>
      </c>
      <c r="D6474">
        <f>IF('Data R7'!C488="","",'Data R7'!D488)</f>
        <v/>
      </c>
      <c r="E6474">
        <f>IF('Data R7'!C488="","",'Data R7'!E488)</f>
        <v/>
      </c>
      <c r="F6474">
        <f>IF('Data R7'!C488="","",'Data R7'!F488)</f>
        <v/>
      </c>
      <c r="G6474">
        <f>IF('Data R7'!C488="","",'Data R7'!AD488)</f>
        <v/>
      </c>
      <c r="H6474">
        <f>IF('Data R7'!C488="","",'Data R7'!AC488)</f>
        <v/>
      </c>
      <c r="I6474">
        <f>IF('Data R7'!C488="","",COUNTIF('Data R7'!J488,"&gt;0")+COUNTIF('Data R7'!L488,"&gt;0")+COUNTIF('Data R7'!N488,"&gt;0")+COUNTIF('Data R7'!P488,"&gt;0")+COUNTIF('Data R7'!R488,"&gt;0")+COUNTIF('Data R7'!T488,"&gt;0")+COUNTIF('Data R7'!V488,"&gt;0")+COUNTIF('Data R7'!X488,"&gt;0"))</f>
        <v/>
      </c>
      <c r="J6474">
        <f>IF('Data R7'!C488="","",IF((COUNTIF('Data R7'!K488,"&gt;0")+COUNTIF('Data R7'!M488,"&gt;0")+COUNTIF('Data R7'!O488,"&gt;0")+COUNTIF('Data R7'!Q488,"&gt;0")+COUNTIF('Data R7'!S488,"&gt;0")+COUNTIF('Data R7'!U488,"&gt;0")+COUNTIF('Data R7'!W488,"&gt;0")+COUNTIF('Data R7'!Y488,"&gt;0"))&gt;0,1,0))</f>
        <v/>
      </c>
      <c r="M6474" t="inlineStr">
        <is>
          <t>Data R</t>
        </is>
      </c>
    </row>
    <row r="6475">
      <c r="A6475" t="inlineStr">
        <is>
          <t>Regional 7</t>
        </is>
      </c>
      <c r="B6475">
        <f>IF('Data R7'!C489="","",'Data R7'!B489)</f>
        <v/>
      </c>
      <c r="C6475">
        <f>IF('Data R7'!C489="","",'Data R7'!C489)</f>
        <v/>
      </c>
      <c r="D6475">
        <f>IF('Data R7'!C489="","",'Data R7'!D489)</f>
        <v/>
      </c>
      <c r="E6475">
        <f>IF('Data R7'!C489="","",'Data R7'!E489)</f>
        <v/>
      </c>
      <c r="F6475">
        <f>IF('Data R7'!C489="","",'Data R7'!F489)</f>
        <v/>
      </c>
      <c r="G6475">
        <f>IF('Data R7'!C489="","",'Data R7'!AD489)</f>
        <v/>
      </c>
      <c r="H6475">
        <f>IF('Data R7'!C489="","",'Data R7'!AC489)</f>
        <v/>
      </c>
      <c r="I6475">
        <f>IF('Data R7'!C489="","",COUNTIF('Data R7'!J489,"&gt;0")+COUNTIF('Data R7'!L489,"&gt;0")+COUNTIF('Data R7'!N489,"&gt;0")+COUNTIF('Data R7'!P489,"&gt;0")+COUNTIF('Data R7'!R489,"&gt;0")+COUNTIF('Data R7'!T489,"&gt;0")+COUNTIF('Data R7'!V489,"&gt;0")+COUNTIF('Data R7'!X489,"&gt;0"))</f>
        <v/>
      </c>
      <c r="J6475">
        <f>IF('Data R7'!C489="","",IF((COUNTIF('Data R7'!K489,"&gt;0")+COUNTIF('Data R7'!M489,"&gt;0")+COUNTIF('Data R7'!O489,"&gt;0")+COUNTIF('Data R7'!Q489,"&gt;0")+COUNTIF('Data R7'!S489,"&gt;0")+COUNTIF('Data R7'!U489,"&gt;0")+COUNTIF('Data R7'!W489,"&gt;0")+COUNTIF('Data R7'!Y489,"&gt;0"))&gt;0,1,0))</f>
        <v/>
      </c>
      <c r="M6475" t="inlineStr">
        <is>
          <t>Data R</t>
        </is>
      </c>
    </row>
    <row r="6476">
      <c r="A6476" t="inlineStr">
        <is>
          <t>Regional 7</t>
        </is>
      </c>
      <c r="B6476">
        <f>IF('Data R7'!C490="","",'Data R7'!B490)</f>
        <v/>
      </c>
      <c r="C6476">
        <f>IF('Data R7'!C490="","",'Data R7'!C490)</f>
        <v/>
      </c>
      <c r="D6476">
        <f>IF('Data R7'!C490="","",'Data R7'!D490)</f>
        <v/>
      </c>
      <c r="E6476">
        <f>IF('Data R7'!C490="","",'Data R7'!E490)</f>
        <v/>
      </c>
      <c r="F6476">
        <f>IF('Data R7'!C490="","",'Data R7'!F490)</f>
        <v/>
      </c>
      <c r="G6476">
        <f>IF('Data R7'!C490="","",'Data R7'!AD490)</f>
        <v/>
      </c>
      <c r="H6476">
        <f>IF('Data R7'!C490="","",'Data R7'!AC490)</f>
        <v/>
      </c>
      <c r="I6476">
        <f>IF('Data R7'!C490="","",COUNTIF('Data R7'!J490,"&gt;0")+COUNTIF('Data R7'!L490,"&gt;0")+COUNTIF('Data R7'!N490,"&gt;0")+COUNTIF('Data R7'!P490,"&gt;0")+COUNTIF('Data R7'!R490,"&gt;0")+COUNTIF('Data R7'!T490,"&gt;0")+COUNTIF('Data R7'!V490,"&gt;0")+COUNTIF('Data R7'!X490,"&gt;0"))</f>
        <v/>
      </c>
      <c r="J6476">
        <f>IF('Data R7'!C490="","",IF((COUNTIF('Data R7'!K490,"&gt;0")+COUNTIF('Data R7'!M490,"&gt;0")+COUNTIF('Data R7'!O490,"&gt;0")+COUNTIF('Data R7'!Q490,"&gt;0")+COUNTIF('Data R7'!S490,"&gt;0")+COUNTIF('Data R7'!U490,"&gt;0")+COUNTIF('Data R7'!W490,"&gt;0")+COUNTIF('Data R7'!Y490,"&gt;0"))&gt;0,1,0))</f>
        <v/>
      </c>
      <c r="M6476" t="inlineStr">
        <is>
          <t>Data R</t>
        </is>
      </c>
    </row>
    <row r="6477">
      <c r="A6477" t="inlineStr">
        <is>
          <t>Regional 7</t>
        </is>
      </c>
      <c r="B6477">
        <f>IF('Data R7'!C491="","",'Data R7'!B491)</f>
        <v/>
      </c>
      <c r="C6477">
        <f>IF('Data R7'!C491="","",'Data R7'!C491)</f>
        <v/>
      </c>
      <c r="D6477">
        <f>IF('Data R7'!C491="","",'Data R7'!D491)</f>
        <v/>
      </c>
      <c r="E6477">
        <f>IF('Data R7'!C491="","",'Data R7'!E491)</f>
        <v/>
      </c>
      <c r="F6477">
        <f>IF('Data R7'!C491="","",'Data R7'!F491)</f>
        <v/>
      </c>
      <c r="G6477">
        <f>IF('Data R7'!C491="","",'Data R7'!AD491)</f>
        <v/>
      </c>
      <c r="H6477">
        <f>IF('Data R7'!C491="","",'Data R7'!AC491)</f>
        <v/>
      </c>
      <c r="I6477">
        <f>IF('Data R7'!C491="","",COUNTIF('Data R7'!J491,"&gt;0")+COUNTIF('Data R7'!L491,"&gt;0")+COUNTIF('Data R7'!N491,"&gt;0")+COUNTIF('Data R7'!P491,"&gt;0")+COUNTIF('Data R7'!R491,"&gt;0")+COUNTIF('Data R7'!T491,"&gt;0")+COUNTIF('Data R7'!V491,"&gt;0")+COUNTIF('Data R7'!X491,"&gt;0"))</f>
        <v/>
      </c>
      <c r="J6477">
        <f>IF('Data R7'!C491="","",IF((COUNTIF('Data R7'!K491,"&gt;0")+COUNTIF('Data R7'!M491,"&gt;0")+COUNTIF('Data R7'!O491,"&gt;0")+COUNTIF('Data R7'!Q491,"&gt;0")+COUNTIF('Data R7'!S491,"&gt;0")+COUNTIF('Data R7'!U491,"&gt;0")+COUNTIF('Data R7'!W491,"&gt;0")+COUNTIF('Data R7'!Y491,"&gt;0"))&gt;0,1,0))</f>
        <v/>
      </c>
      <c r="M6477" t="inlineStr">
        <is>
          <t>Data R</t>
        </is>
      </c>
    </row>
    <row r="6478">
      <c r="A6478" t="inlineStr">
        <is>
          <t>Regional 7</t>
        </is>
      </c>
      <c r="B6478">
        <f>IF('Data R7'!C492="","",'Data R7'!B492)</f>
        <v/>
      </c>
      <c r="C6478">
        <f>IF('Data R7'!C492="","",'Data R7'!C492)</f>
        <v/>
      </c>
      <c r="D6478">
        <f>IF('Data R7'!C492="","",'Data R7'!D492)</f>
        <v/>
      </c>
      <c r="E6478">
        <f>IF('Data R7'!C492="","",'Data R7'!E492)</f>
        <v/>
      </c>
      <c r="F6478">
        <f>IF('Data R7'!C492="","",'Data R7'!F492)</f>
        <v/>
      </c>
      <c r="G6478">
        <f>IF('Data R7'!C492="","",'Data R7'!AD492)</f>
        <v/>
      </c>
      <c r="H6478">
        <f>IF('Data R7'!C492="","",'Data R7'!AC492)</f>
        <v/>
      </c>
      <c r="I6478">
        <f>IF('Data R7'!C492="","",COUNTIF('Data R7'!J492,"&gt;0")+COUNTIF('Data R7'!L492,"&gt;0")+COUNTIF('Data R7'!N492,"&gt;0")+COUNTIF('Data R7'!P492,"&gt;0")+COUNTIF('Data R7'!R492,"&gt;0")+COUNTIF('Data R7'!T492,"&gt;0")+COUNTIF('Data R7'!V492,"&gt;0")+COUNTIF('Data R7'!X492,"&gt;0"))</f>
        <v/>
      </c>
      <c r="J6478">
        <f>IF('Data R7'!C492="","",IF((COUNTIF('Data R7'!K492,"&gt;0")+COUNTIF('Data R7'!M492,"&gt;0")+COUNTIF('Data R7'!O492,"&gt;0")+COUNTIF('Data R7'!Q492,"&gt;0")+COUNTIF('Data R7'!S492,"&gt;0")+COUNTIF('Data R7'!U492,"&gt;0")+COUNTIF('Data R7'!W492,"&gt;0")+COUNTIF('Data R7'!Y492,"&gt;0"))&gt;0,1,0))</f>
        <v/>
      </c>
      <c r="M6478" t="inlineStr">
        <is>
          <t>Data R</t>
        </is>
      </c>
    </row>
    <row r="6479">
      <c r="A6479" t="inlineStr">
        <is>
          <t>Regional 7</t>
        </is>
      </c>
      <c r="B6479">
        <f>IF('Data R7'!C493="","",'Data R7'!B493)</f>
        <v/>
      </c>
      <c r="C6479">
        <f>IF('Data R7'!C493="","",'Data R7'!C493)</f>
        <v/>
      </c>
      <c r="D6479">
        <f>IF('Data R7'!C493="","",'Data R7'!D493)</f>
        <v/>
      </c>
      <c r="E6479">
        <f>IF('Data R7'!C493="","",'Data R7'!E493)</f>
        <v/>
      </c>
      <c r="F6479">
        <f>IF('Data R7'!C493="","",'Data R7'!F493)</f>
        <v/>
      </c>
      <c r="G6479">
        <f>IF('Data R7'!C493="","",'Data R7'!AD493)</f>
        <v/>
      </c>
      <c r="H6479">
        <f>IF('Data R7'!C493="","",'Data R7'!AC493)</f>
        <v/>
      </c>
      <c r="I6479">
        <f>IF('Data R7'!C493="","",COUNTIF('Data R7'!J493,"&gt;0")+COUNTIF('Data R7'!L493,"&gt;0")+COUNTIF('Data R7'!N493,"&gt;0")+COUNTIF('Data R7'!P493,"&gt;0")+COUNTIF('Data R7'!R493,"&gt;0")+COUNTIF('Data R7'!T493,"&gt;0")+COUNTIF('Data R7'!V493,"&gt;0")+COUNTIF('Data R7'!X493,"&gt;0"))</f>
        <v/>
      </c>
      <c r="J6479">
        <f>IF('Data R7'!C493="","",IF((COUNTIF('Data R7'!K493,"&gt;0")+COUNTIF('Data R7'!M493,"&gt;0")+COUNTIF('Data R7'!O493,"&gt;0")+COUNTIF('Data R7'!Q493,"&gt;0")+COUNTIF('Data R7'!S493,"&gt;0")+COUNTIF('Data R7'!U493,"&gt;0")+COUNTIF('Data R7'!W493,"&gt;0")+COUNTIF('Data R7'!Y493,"&gt;0"))&gt;0,1,0))</f>
        <v/>
      </c>
      <c r="M6479" t="inlineStr">
        <is>
          <t>Data R</t>
        </is>
      </c>
    </row>
    <row r="6480">
      <c r="A6480" t="inlineStr">
        <is>
          <t>Regional 7</t>
        </is>
      </c>
      <c r="B6480">
        <f>IF('Data R7'!C494="","",'Data R7'!B494)</f>
        <v/>
      </c>
      <c r="C6480">
        <f>IF('Data R7'!C494="","",'Data R7'!C494)</f>
        <v/>
      </c>
      <c r="D6480">
        <f>IF('Data R7'!C494="","",'Data R7'!D494)</f>
        <v/>
      </c>
      <c r="E6480">
        <f>IF('Data R7'!C494="","",'Data R7'!E494)</f>
        <v/>
      </c>
      <c r="F6480">
        <f>IF('Data R7'!C494="","",'Data R7'!F494)</f>
        <v/>
      </c>
      <c r="G6480">
        <f>IF('Data R7'!C494="","",'Data R7'!AD494)</f>
        <v/>
      </c>
      <c r="H6480">
        <f>IF('Data R7'!C494="","",'Data R7'!AC494)</f>
        <v/>
      </c>
      <c r="I6480">
        <f>IF('Data R7'!C494="","",COUNTIF('Data R7'!J494,"&gt;0")+COUNTIF('Data R7'!L494,"&gt;0")+COUNTIF('Data R7'!N494,"&gt;0")+COUNTIF('Data R7'!P494,"&gt;0")+COUNTIF('Data R7'!R494,"&gt;0")+COUNTIF('Data R7'!T494,"&gt;0")+COUNTIF('Data R7'!V494,"&gt;0")+COUNTIF('Data R7'!X494,"&gt;0"))</f>
        <v/>
      </c>
      <c r="J6480">
        <f>IF('Data R7'!C494="","",IF((COUNTIF('Data R7'!K494,"&gt;0")+COUNTIF('Data R7'!M494,"&gt;0")+COUNTIF('Data R7'!O494,"&gt;0")+COUNTIF('Data R7'!Q494,"&gt;0")+COUNTIF('Data R7'!S494,"&gt;0")+COUNTIF('Data R7'!U494,"&gt;0")+COUNTIF('Data R7'!W494,"&gt;0")+COUNTIF('Data R7'!Y494,"&gt;0"))&gt;0,1,0))</f>
        <v/>
      </c>
      <c r="M6480" t="inlineStr">
        <is>
          <t>Data R</t>
        </is>
      </c>
    </row>
    <row r="6481">
      <c r="A6481" t="inlineStr">
        <is>
          <t>Regional 7</t>
        </is>
      </c>
      <c r="B6481">
        <f>IF('Data R7'!C495="","",'Data R7'!B495)</f>
        <v/>
      </c>
      <c r="C6481">
        <f>IF('Data R7'!C495="","",'Data R7'!C495)</f>
        <v/>
      </c>
      <c r="D6481">
        <f>IF('Data R7'!C495="","",'Data R7'!D495)</f>
        <v/>
      </c>
      <c r="E6481">
        <f>IF('Data R7'!C495="","",'Data R7'!E495)</f>
        <v/>
      </c>
      <c r="F6481">
        <f>IF('Data R7'!C495="","",'Data R7'!F495)</f>
        <v/>
      </c>
      <c r="G6481">
        <f>IF('Data R7'!C495="","",'Data R7'!AD495)</f>
        <v/>
      </c>
      <c r="H6481">
        <f>IF('Data R7'!C495="","",'Data R7'!AC495)</f>
        <v/>
      </c>
      <c r="I6481">
        <f>IF('Data R7'!C495="","",COUNTIF('Data R7'!J495,"&gt;0")+COUNTIF('Data R7'!L495,"&gt;0")+COUNTIF('Data R7'!N495,"&gt;0")+COUNTIF('Data R7'!P495,"&gt;0")+COUNTIF('Data R7'!R495,"&gt;0")+COUNTIF('Data R7'!T495,"&gt;0")+COUNTIF('Data R7'!V495,"&gt;0")+COUNTIF('Data R7'!X495,"&gt;0"))</f>
        <v/>
      </c>
      <c r="J6481">
        <f>IF('Data R7'!C495="","",IF((COUNTIF('Data R7'!K495,"&gt;0")+COUNTIF('Data R7'!M495,"&gt;0")+COUNTIF('Data R7'!O495,"&gt;0")+COUNTIF('Data R7'!Q495,"&gt;0")+COUNTIF('Data R7'!S495,"&gt;0")+COUNTIF('Data R7'!U495,"&gt;0")+COUNTIF('Data R7'!W495,"&gt;0")+COUNTIF('Data R7'!Y495,"&gt;0"))&gt;0,1,0))</f>
        <v/>
      </c>
      <c r="M6481" t="inlineStr">
        <is>
          <t>Data R</t>
        </is>
      </c>
    </row>
    <row r="6482">
      <c r="A6482" t="inlineStr">
        <is>
          <t>Regional 7</t>
        </is>
      </c>
      <c r="B6482">
        <f>IF('Data R7'!C496="","",'Data R7'!B496)</f>
        <v/>
      </c>
      <c r="C6482">
        <f>IF('Data R7'!C496="","",'Data R7'!C496)</f>
        <v/>
      </c>
      <c r="D6482">
        <f>IF('Data R7'!C496="","",'Data R7'!D496)</f>
        <v/>
      </c>
      <c r="E6482">
        <f>IF('Data R7'!C496="","",'Data R7'!E496)</f>
        <v/>
      </c>
      <c r="F6482">
        <f>IF('Data R7'!C496="","",'Data R7'!F496)</f>
        <v/>
      </c>
      <c r="G6482">
        <f>IF('Data R7'!C496="","",'Data R7'!AD496)</f>
        <v/>
      </c>
      <c r="H6482">
        <f>IF('Data R7'!C496="","",'Data R7'!AC496)</f>
        <v/>
      </c>
      <c r="I6482">
        <f>IF('Data R7'!C496="","",COUNTIF('Data R7'!J496,"&gt;0")+COUNTIF('Data R7'!L496,"&gt;0")+COUNTIF('Data R7'!N496,"&gt;0")+COUNTIF('Data R7'!P496,"&gt;0")+COUNTIF('Data R7'!R496,"&gt;0")+COUNTIF('Data R7'!T496,"&gt;0")+COUNTIF('Data R7'!V496,"&gt;0")+COUNTIF('Data R7'!X496,"&gt;0"))</f>
        <v/>
      </c>
      <c r="J6482">
        <f>IF('Data R7'!C496="","",IF((COUNTIF('Data R7'!K496,"&gt;0")+COUNTIF('Data R7'!M496,"&gt;0")+COUNTIF('Data R7'!O496,"&gt;0")+COUNTIF('Data R7'!Q496,"&gt;0")+COUNTIF('Data R7'!S496,"&gt;0")+COUNTIF('Data R7'!U496,"&gt;0")+COUNTIF('Data R7'!W496,"&gt;0")+COUNTIF('Data R7'!Y496,"&gt;0"))&gt;0,1,0))</f>
        <v/>
      </c>
      <c r="M6482" t="inlineStr">
        <is>
          <t>Data R</t>
        </is>
      </c>
    </row>
    <row r="6483">
      <c r="A6483" t="inlineStr">
        <is>
          <t>Regional 7</t>
        </is>
      </c>
      <c r="B6483">
        <f>IF('Data R7'!C497="","",'Data R7'!B497)</f>
        <v/>
      </c>
      <c r="C6483">
        <f>IF('Data R7'!C497="","",'Data R7'!C497)</f>
        <v/>
      </c>
      <c r="D6483">
        <f>IF('Data R7'!C497="","",'Data R7'!D497)</f>
        <v/>
      </c>
      <c r="E6483">
        <f>IF('Data R7'!C497="","",'Data R7'!E497)</f>
        <v/>
      </c>
      <c r="F6483">
        <f>IF('Data R7'!C497="","",'Data R7'!F497)</f>
        <v/>
      </c>
      <c r="G6483">
        <f>IF('Data R7'!C497="","",'Data R7'!AD497)</f>
        <v/>
      </c>
      <c r="H6483">
        <f>IF('Data R7'!C497="","",'Data R7'!AC497)</f>
        <v/>
      </c>
      <c r="I6483">
        <f>IF('Data R7'!C497="","",COUNTIF('Data R7'!J497,"&gt;0")+COUNTIF('Data R7'!L497,"&gt;0")+COUNTIF('Data R7'!N497,"&gt;0")+COUNTIF('Data R7'!P497,"&gt;0")+COUNTIF('Data R7'!R497,"&gt;0")+COUNTIF('Data R7'!T497,"&gt;0")+COUNTIF('Data R7'!V497,"&gt;0")+COUNTIF('Data R7'!X497,"&gt;0"))</f>
        <v/>
      </c>
      <c r="J6483">
        <f>IF('Data R7'!C497="","",IF((COUNTIF('Data R7'!K497,"&gt;0")+COUNTIF('Data R7'!M497,"&gt;0")+COUNTIF('Data R7'!O497,"&gt;0")+COUNTIF('Data R7'!Q497,"&gt;0")+COUNTIF('Data R7'!S497,"&gt;0")+COUNTIF('Data R7'!U497,"&gt;0")+COUNTIF('Data R7'!W497,"&gt;0")+COUNTIF('Data R7'!Y497,"&gt;0"))&gt;0,1,0))</f>
        <v/>
      </c>
      <c r="M6483" t="inlineStr">
        <is>
          <t>Data R</t>
        </is>
      </c>
    </row>
    <row r="6484">
      <c r="A6484" t="inlineStr">
        <is>
          <t>Regional 7</t>
        </is>
      </c>
      <c r="B6484">
        <f>IF('Data R7'!C498="","",'Data R7'!B498)</f>
        <v/>
      </c>
      <c r="C6484">
        <f>IF('Data R7'!C498="","",'Data R7'!C498)</f>
        <v/>
      </c>
      <c r="D6484">
        <f>IF('Data R7'!C498="","",'Data R7'!D498)</f>
        <v/>
      </c>
      <c r="E6484">
        <f>IF('Data R7'!C498="","",'Data R7'!E498)</f>
        <v/>
      </c>
      <c r="F6484">
        <f>IF('Data R7'!C498="","",'Data R7'!F498)</f>
        <v/>
      </c>
      <c r="G6484">
        <f>IF('Data R7'!C498="","",'Data R7'!AD498)</f>
        <v/>
      </c>
      <c r="H6484">
        <f>IF('Data R7'!C498="","",'Data R7'!AC498)</f>
        <v/>
      </c>
      <c r="I6484">
        <f>IF('Data R7'!C498="","",COUNTIF('Data R7'!J498,"&gt;0")+COUNTIF('Data R7'!L498,"&gt;0")+COUNTIF('Data R7'!N498,"&gt;0")+COUNTIF('Data R7'!P498,"&gt;0")+COUNTIF('Data R7'!R498,"&gt;0")+COUNTIF('Data R7'!T498,"&gt;0")+COUNTIF('Data R7'!V498,"&gt;0")+COUNTIF('Data R7'!X498,"&gt;0"))</f>
        <v/>
      </c>
      <c r="J6484">
        <f>IF('Data R7'!C498="","",IF((COUNTIF('Data R7'!K498,"&gt;0")+COUNTIF('Data R7'!M498,"&gt;0")+COUNTIF('Data R7'!O498,"&gt;0")+COUNTIF('Data R7'!Q498,"&gt;0")+COUNTIF('Data R7'!S498,"&gt;0")+COUNTIF('Data R7'!U498,"&gt;0")+COUNTIF('Data R7'!W498,"&gt;0")+COUNTIF('Data R7'!Y498,"&gt;0"))&gt;0,1,0))</f>
        <v/>
      </c>
      <c r="M6484" t="inlineStr">
        <is>
          <t>Data R</t>
        </is>
      </c>
    </row>
    <row r="6485">
      <c r="A6485" t="inlineStr">
        <is>
          <t>Regional 7</t>
        </is>
      </c>
      <c r="B6485">
        <f>IF('Data R7'!C499="","",'Data R7'!B499)</f>
        <v/>
      </c>
      <c r="C6485">
        <f>IF('Data R7'!C499="","",'Data R7'!C499)</f>
        <v/>
      </c>
      <c r="D6485">
        <f>IF('Data R7'!C499="","",'Data R7'!D499)</f>
        <v/>
      </c>
      <c r="E6485">
        <f>IF('Data R7'!C499="","",'Data R7'!E499)</f>
        <v/>
      </c>
      <c r="F6485">
        <f>IF('Data R7'!C499="","",'Data R7'!F499)</f>
        <v/>
      </c>
      <c r="G6485">
        <f>IF('Data R7'!C499="","",'Data R7'!AD499)</f>
        <v/>
      </c>
      <c r="H6485">
        <f>IF('Data R7'!C499="","",'Data R7'!AC499)</f>
        <v/>
      </c>
      <c r="I6485">
        <f>IF('Data R7'!C499="","",COUNTIF('Data R7'!J499,"&gt;0")+COUNTIF('Data R7'!L499,"&gt;0")+COUNTIF('Data R7'!N499,"&gt;0")+COUNTIF('Data R7'!P499,"&gt;0")+COUNTIF('Data R7'!R499,"&gt;0")+COUNTIF('Data R7'!T499,"&gt;0")+COUNTIF('Data R7'!V499,"&gt;0")+COUNTIF('Data R7'!X499,"&gt;0"))</f>
        <v/>
      </c>
      <c r="J6485">
        <f>IF('Data R7'!C499="","",IF((COUNTIF('Data R7'!K499,"&gt;0")+COUNTIF('Data R7'!M499,"&gt;0")+COUNTIF('Data R7'!O499,"&gt;0")+COUNTIF('Data R7'!Q499,"&gt;0")+COUNTIF('Data R7'!S499,"&gt;0")+COUNTIF('Data R7'!U499,"&gt;0")+COUNTIF('Data R7'!W499,"&gt;0")+COUNTIF('Data R7'!Y499,"&gt;0"))&gt;0,1,0))</f>
        <v/>
      </c>
      <c r="M6485" t="inlineStr">
        <is>
          <t>Data R</t>
        </is>
      </c>
    </row>
    <row r="6486">
      <c r="A6486" t="inlineStr">
        <is>
          <t>Regional 7</t>
        </is>
      </c>
      <c r="B6486">
        <f>IF('Data R7'!C500="","",'Data R7'!B500)</f>
        <v/>
      </c>
      <c r="C6486">
        <f>IF('Data R7'!C500="","",'Data R7'!C500)</f>
        <v/>
      </c>
      <c r="D6486">
        <f>IF('Data R7'!C500="","",'Data R7'!D500)</f>
        <v/>
      </c>
      <c r="E6486">
        <f>IF('Data R7'!C500="","",'Data R7'!E500)</f>
        <v/>
      </c>
      <c r="F6486">
        <f>IF('Data R7'!C500="","",'Data R7'!F500)</f>
        <v/>
      </c>
      <c r="G6486">
        <f>IF('Data R7'!C500="","",'Data R7'!AD500)</f>
        <v/>
      </c>
      <c r="H6486">
        <f>IF('Data R7'!C500="","",'Data R7'!AC500)</f>
        <v/>
      </c>
      <c r="I6486">
        <f>IF('Data R7'!C500="","",COUNTIF('Data R7'!J500,"&gt;0")+COUNTIF('Data R7'!L500,"&gt;0")+COUNTIF('Data R7'!N500,"&gt;0")+COUNTIF('Data R7'!P500,"&gt;0")+COUNTIF('Data R7'!R500,"&gt;0")+COUNTIF('Data R7'!T500,"&gt;0")+COUNTIF('Data R7'!V500,"&gt;0")+COUNTIF('Data R7'!X500,"&gt;0"))</f>
        <v/>
      </c>
      <c r="J6486">
        <f>IF('Data R7'!C500="","",IF((COUNTIF('Data R7'!K500,"&gt;0")+COUNTIF('Data R7'!M500,"&gt;0")+COUNTIF('Data R7'!O500,"&gt;0")+COUNTIF('Data R7'!Q500,"&gt;0")+COUNTIF('Data R7'!S500,"&gt;0")+COUNTIF('Data R7'!U500,"&gt;0")+COUNTIF('Data R7'!W500,"&gt;0")+COUNTIF('Data R7'!Y500,"&gt;0"))&gt;0,1,0))</f>
        <v/>
      </c>
      <c r="M6486" t="inlineStr">
        <is>
          <t>Data R</t>
        </is>
      </c>
    </row>
    <row r="6487">
      <c r="A6487" t="inlineStr">
        <is>
          <t>Regional 7</t>
        </is>
      </c>
      <c r="B6487">
        <f>IF('Data R7'!C501="","",'Data R7'!B501)</f>
        <v/>
      </c>
      <c r="C6487">
        <f>IF('Data R7'!C501="","",'Data R7'!C501)</f>
        <v/>
      </c>
      <c r="D6487">
        <f>IF('Data R7'!C501="","",'Data R7'!D501)</f>
        <v/>
      </c>
      <c r="E6487">
        <f>IF('Data R7'!C501="","",'Data R7'!E501)</f>
        <v/>
      </c>
      <c r="F6487">
        <f>IF('Data R7'!C501="","",'Data R7'!F501)</f>
        <v/>
      </c>
      <c r="G6487">
        <f>IF('Data R7'!C501="","",'Data R7'!AD501)</f>
        <v/>
      </c>
      <c r="H6487">
        <f>IF('Data R7'!C501="","",'Data R7'!AC501)</f>
        <v/>
      </c>
      <c r="I6487">
        <f>IF('Data R7'!C501="","",COUNTIF('Data R7'!J501,"&gt;0")+COUNTIF('Data R7'!L501,"&gt;0")+COUNTIF('Data R7'!N501,"&gt;0")+COUNTIF('Data R7'!P501,"&gt;0")+COUNTIF('Data R7'!R501,"&gt;0")+COUNTIF('Data R7'!T501,"&gt;0")+COUNTIF('Data R7'!V501,"&gt;0")+COUNTIF('Data R7'!X501,"&gt;0"))</f>
        <v/>
      </c>
      <c r="J6487">
        <f>IF('Data R7'!C501="","",IF((COUNTIF('Data R7'!K501,"&gt;0")+COUNTIF('Data R7'!M501,"&gt;0")+COUNTIF('Data R7'!O501,"&gt;0")+COUNTIF('Data R7'!Q501,"&gt;0")+COUNTIF('Data R7'!S501,"&gt;0")+COUNTIF('Data R7'!U501,"&gt;0")+COUNTIF('Data R7'!W501,"&gt;0")+COUNTIF('Data R7'!Y501,"&gt;0"))&gt;0,1,0))</f>
        <v/>
      </c>
      <c r="M6487" t="inlineStr">
        <is>
          <t>Data R</t>
        </is>
      </c>
    </row>
    <row r="6488">
      <c r="A6488" t="inlineStr">
        <is>
          <t>Regional 7</t>
        </is>
      </c>
      <c r="B6488">
        <f>IF('Data R7'!C502="","",'Data R7'!B502)</f>
        <v/>
      </c>
      <c r="C6488">
        <f>IF('Data R7'!C502="","",'Data R7'!C502)</f>
        <v/>
      </c>
      <c r="D6488">
        <f>IF('Data R7'!C502="","",'Data R7'!D502)</f>
        <v/>
      </c>
      <c r="E6488">
        <f>IF('Data R7'!C502="","",'Data R7'!E502)</f>
        <v/>
      </c>
      <c r="F6488">
        <f>IF('Data R7'!C502="","",'Data R7'!F502)</f>
        <v/>
      </c>
      <c r="G6488">
        <f>IF('Data R7'!C502="","",'Data R7'!AD502)</f>
        <v/>
      </c>
      <c r="H6488">
        <f>IF('Data R7'!C502="","",'Data R7'!AC502)</f>
        <v/>
      </c>
      <c r="I6488">
        <f>IF('Data R7'!C502="","",COUNTIF('Data R7'!J502,"&gt;0")+COUNTIF('Data R7'!L502,"&gt;0")+COUNTIF('Data R7'!N502,"&gt;0")+COUNTIF('Data R7'!P502,"&gt;0")+COUNTIF('Data R7'!R502,"&gt;0")+COUNTIF('Data R7'!T502,"&gt;0")+COUNTIF('Data R7'!V502,"&gt;0")+COUNTIF('Data R7'!X502,"&gt;0"))</f>
        <v/>
      </c>
      <c r="J6488">
        <f>IF('Data R7'!C502="","",IF((COUNTIF('Data R7'!K502,"&gt;0")+COUNTIF('Data R7'!M502,"&gt;0")+COUNTIF('Data R7'!O502,"&gt;0")+COUNTIF('Data R7'!Q502,"&gt;0")+COUNTIF('Data R7'!S502,"&gt;0")+COUNTIF('Data R7'!U502,"&gt;0")+COUNTIF('Data R7'!W502,"&gt;0")+COUNTIF('Data R7'!Y502,"&gt;0"))&gt;0,1,0))</f>
        <v/>
      </c>
      <c r="M6488" t="inlineStr">
        <is>
          <t>Data R</t>
        </is>
      </c>
    </row>
    <row r="6489">
      <c r="A6489" t="inlineStr">
        <is>
          <t>Regional 7</t>
        </is>
      </c>
      <c r="B6489">
        <f>IF('Data R7'!C503="","",'Data R7'!B503)</f>
        <v/>
      </c>
      <c r="C6489">
        <f>IF('Data R7'!C503="","",'Data R7'!C503)</f>
        <v/>
      </c>
      <c r="D6489">
        <f>IF('Data R7'!C503="","",'Data R7'!D503)</f>
        <v/>
      </c>
      <c r="E6489">
        <f>IF('Data R7'!C503="","",'Data R7'!E503)</f>
        <v/>
      </c>
      <c r="F6489">
        <f>IF('Data R7'!C503="","",'Data R7'!F503)</f>
        <v/>
      </c>
      <c r="G6489">
        <f>IF('Data R7'!C503="","",'Data R7'!AD503)</f>
        <v/>
      </c>
      <c r="H6489">
        <f>IF('Data R7'!C503="","",'Data R7'!AC503)</f>
        <v/>
      </c>
      <c r="I6489">
        <f>IF('Data R7'!C503="","",COUNTIF('Data R7'!J503,"&gt;0")+COUNTIF('Data R7'!L503,"&gt;0")+COUNTIF('Data R7'!N503,"&gt;0")+COUNTIF('Data R7'!P503,"&gt;0")+COUNTIF('Data R7'!R503,"&gt;0")+COUNTIF('Data R7'!T503,"&gt;0")+COUNTIF('Data R7'!V503,"&gt;0")+COUNTIF('Data R7'!X503,"&gt;0"))</f>
        <v/>
      </c>
      <c r="J6489">
        <f>IF('Data R7'!C503="","",IF((COUNTIF('Data R7'!K503,"&gt;0")+COUNTIF('Data R7'!M503,"&gt;0")+COUNTIF('Data R7'!O503,"&gt;0")+COUNTIF('Data R7'!Q503,"&gt;0")+COUNTIF('Data R7'!S503,"&gt;0")+COUNTIF('Data R7'!U503,"&gt;0")+COUNTIF('Data R7'!W503,"&gt;0")+COUNTIF('Data R7'!Y503,"&gt;0"))&gt;0,1,0))</f>
        <v/>
      </c>
      <c r="M6489" t="inlineStr">
        <is>
          <t>Data R</t>
        </is>
      </c>
    </row>
    <row r="6490">
      <c r="A6490" t="inlineStr">
        <is>
          <t>Regional 7</t>
        </is>
      </c>
      <c r="B6490">
        <f>IF('Data R7'!C504="","",'Data R7'!B504)</f>
        <v/>
      </c>
      <c r="C6490">
        <f>IF('Data R7'!C504="","",'Data R7'!C504)</f>
        <v/>
      </c>
      <c r="D6490">
        <f>IF('Data R7'!C504="","",'Data R7'!D504)</f>
        <v/>
      </c>
      <c r="E6490">
        <f>IF('Data R7'!C504="","",'Data R7'!E504)</f>
        <v/>
      </c>
      <c r="F6490">
        <f>IF('Data R7'!C504="","",'Data R7'!F504)</f>
        <v/>
      </c>
      <c r="G6490">
        <f>IF('Data R7'!C504="","",'Data R7'!AD504)</f>
        <v/>
      </c>
      <c r="H6490">
        <f>IF('Data R7'!C504="","",'Data R7'!AC504)</f>
        <v/>
      </c>
      <c r="I6490">
        <f>IF('Data R7'!C504="","",COUNTIF('Data R7'!J504,"&gt;0")+COUNTIF('Data R7'!L504,"&gt;0")+COUNTIF('Data R7'!N504,"&gt;0")+COUNTIF('Data R7'!P504,"&gt;0")+COUNTIF('Data R7'!R504,"&gt;0")+COUNTIF('Data R7'!T504,"&gt;0")+COUNTIF('Data R7'!V504,"&gt;0")+COUNTIF('Data R7'!X504,"&gt;0"))</f>
        <v/>
      </c>
      <c r="J6490">
        <f>IF('Data R7'!C504="","",IF((COUNTIF('Data R7'!K504,"&gt;0")+COUNTIF('Data R7'!M504,"&gt;0")+COUNTIF('Data R7'!O504,"&gt;0")+COUNTIF('Data R7'!Q504,"&gt;0")+COUNTIF('Data R7'!S504,"&gt;0")+COUNTIF('Data R7'!U504,"&gt;0")+COUNTIF('Data R7'!W504,"&gt;0")+COUNTIF('Data R7'!Y504,"&gt;0"))&gt;0,1,0))</f>
        <v/>
      </c>
      <c r="M6490" t="inlineStr">
        <is>
          <t>Data R</t>
        </is>
      </c>
    </row>
    <row r="6491">
      <c r="A6491" t="inlineStr">
        <is>
          <t>Regional 7</t>
        </is>
      </c>
      <c r="B6491">
        <f>IF('Data R7'!C505="","",'Data R7'!B505)</f>
        <v/>
      </c>
      <c r="C6491">
        <f>IF('Data R7'!C505="","",'Data R7'!C505)</f>
        <v/>
      </c>
      <c r="D6491">
        <f>IF('Data R7'!C505="","",'Data R7'!D505)</f>
        <v/>
      </c>
      <c r="E6491">
        <f>IF('Data R7'!C505="","",'Data R7'!E505)</f>
        <v/>
      </c>
      <c r="F6491">
        <f>IF('Data R7'!C505="","",'Data R7'!F505)</f>
        <v/>
      </c>
      <c r="G6491">
        <f>IF('Data R7'!C505="","",'Data R7'!AD505)</f>
        <v/>
      </c>
      <c r="H6491">
        <f>IF('Data R7'!C505="","",'Data R7'!AC505)</f>
        <v/>
      </c>
      <c r="I6491">
        <f>IF('Data R7'!C505="","",COUNTIF('Data R7'!J505,"&gt;0")+COUNTIF('Data R7'!L505,"&gt;0")+COUNTIF('Data R7'!N505,"&gt;0")+COUNTIF('Data R7'!P505,"&gt;0")+COUNTIF('Data R7'!R505,"&gt;0")+COUNTIF('Data R7'!T505,"&gt;0")+COUNTIF('Data R7'!V505,"&gt;0")+COUNTIF('Data R7'!X505,"&gt;0"))</f>
        <v/>
      </c>
      <c r="J6491">
        <f>IF('Data R7'!C505="","",IF((COUNTIF('Data R7'!K505,"&gt;0")+COUNTIF('Data R7'!M505,"&gt;0")+COUNTIF('Data R7'!O505,"&gt;0")+COUNTIF('Data R7'!Q505,"&gt;0")+COUNTIF('Data R7'!S505,"&gt;0")+COUNTIF('Data R7'!U505,"&gt;0")+COUNTIF('Data R7'!W505,"&gt;0")+COUNTIF('Data R7'!Y505,"&gt;0"))&gt;0,1,0))</f>
        <v/>
      </c>
      <c r="M6491" t="inlineStr">
        <is>
          <t>Data R</t>
        </is>
      </c>
    </row>
    <row r="6492">
      <c r="A6492" t="inlineStr">
        <is>
          <t>Regional 7</t>
        </is>
      </c>
      <c r="B6492">
        <f>IF('Data R7'!C506="","",'Data R7'!B506)</f>
        <v/>
      </c>
      <c r="C6492">
        <f>IF('Data R7'!C506="","",'Data R7'!C506)</f>
        <v/>
      </c>
      <c r="D6492">
        <f>IF('Data R7'!C506="","",'Data R7'!D506)</f>
        <v/>
      </c>
      <c r="E6492">
        <f>IF('Data R7'!C506="","",'Data R7'!E506)</f>
        <v/>
      </c>
      <c r="F6492">
        <f>IF('Data R7'!C506="","",'Data R7'!F506)</f>
        <v/>
      </c>
      <c r="G6492">
        <f>IF('Data R7'!C506="","",'Data R7'!AD506)</f>
        <v/>
      </c>
      <c r="H6492">
        <f>IF('Data R7'!C506="","",'Data R7'!AC506)</f>
        <v/>
      </c>
      <c r="I6492">
        <f>IF('Data R7'!C506="","",COUNTIF('Data R7'!J506,"&gt;0")+COUNTIF('Data R7'!L506,"&gt;0")+COUNTIF('Data R7'!N506,"&gt;0")+COUNTIF('Data R7'!P506,"&gt;0")+COUNTIF('Data R7'!R506,"&gt;0")+COUNTIF('Data R7'!T506,"&gt;0")+COUNTIF('Data R7'!V506,"&gt;0")+COUNTIF('Data R7'!X506,"&gt;0"))</f>
        <v/>
      </c>
      <c r="J6492">
        <f>IF('Data R7'!C506="","",IF((COUNTIF('Data R7'!K506,"&gt;0")+COUNTIF('Data R7'!M506,"&gt;0")+COUNTIF('Data R7'!O506,"&gt;0")+COUNTIF('Data R7'!Q506,"&gt;0")+COUNTIF('Data R7'!S506,"&gt;0")+COUNTIF('Data R7'!U506,"&gt;0")+COUNTIF('Data R7'!W506,"&gt;0")+COUNTIF('Data R7'!Y506,"&gt;0"))&gt;0,1,0))</f>
        <v/>
      </c>
      <c r="M6492" t="inlineStr">
        <is>
          <t>Data R</t>
        </is>
      </c>
    </row>
    <row r="6493">
      <c r="A6493" t="inlineStr">
        <is>
          <t>Regional 7</t>
        </is>
      </c>
      <c r="B6493">
        <f>IF('Data R7'!C507="","",'Data R7'!B507)</f>
        <v/>
      </c>
      <c r="C6493">
        <f>IF('Data R7'!C507="","",'Data R7'!C507)</f>
        <v/>
      </c>
      <c r="D6493">
        <f>IF('Data R7'!C507="","",'Data R7'!D507)</f>
        <v/>
      </c>
      <c r="E6493">
        <f>IF('Data R7'!C507="","",'Data R7'!E507)</f>
        <v/>
      </c>
      <c r="F6493">
        <f>IF('Data R7'!C507="","",'Data R7'!F507)</f>
        <v/>
      </c>
      <c r="G6493">
        <f>IF('Data R7'!C507="","",'Data R7'!AD507)</f>
        <v/>
      </c>
      <c r="H6493">
        <f>IF('Data R7'!C507="","",'Data R7'!AC507)</f>
        <v/>
      </c>
      <c r="I6493">
        <f>IF('Data R7'!C507="","",COUNTIF('Data R7'!J507,"&gt;0")+COUNTIF('Data R7'!L507,"&gt;0")+COUNTIF('Data R7'!N507,"&gt;0")+COUNTIF('Data R7'!P507,"&gt;0")+COUNTIF('Data R7'!R507,"&gt;0")+COUNTIF('Data R7'!T507,"&gt;0")+COUNTIF('Data R7'!V507,"&gt;0")+COUNTIF('Data R7'!X507,"&gt;0"))</f>
        <v/>
      </c>
      <c r="J6493">
        <f>IF('Data R7'!C507="","",IF((COUNTIF('Data R7'!K507,"&gt;0")+COUNTIF('Data R7'!M507,"&gt;0")+COUNTIF('Data R7'!O507,"&gt;0")+COUNTIF('Data R7'!Q507,"&gt;0")+COUNTIF('Data R7'!S507,"&gt;0")+COUNTIF('Data R7'!U507,"&gt;0")+COUNTIF('Data R7'!W507,"&gt;0")+COUNTIF('Data R7'!Y507,"&gt;0"))&gt;0,1,0))</f>
        <v/>
      </c>
      <c r="M6493" t="inlineStr">
        <is>
          <t>Data R</t>
        </is>
      </c>
    </row>
    <row r="6494">
      <c r="A6494" t="inlineStr">
        <is>
          <t>Regional 7</t>
        </is>
      </c>
      <c r="B6494">
        <f>IF('Data R7'!C508="","",'Data R7'!B508)</f>
        <v/>
      </c>
      <c r="C6494">
        <f>IF('Data R7'!C508="","",'Data R7'!C508)</f>
        <v/>
      </c>
      <c r="D6494">
        <f>IF('Data R7'!C508="","",'Data R7'!D508)</f>
        <v/>
      </c>
      <c r="E6494">
        <f>IF('Data R7'!C508="","",'Data R7'!E508)</f>
        <v/>
      </c>
      <c r="F6494">
        <f>IF('Data R7'!C508="","",'Data R7'!F508)</f>
        <v/>
      </c>
      <c r="G6494">
        <f>IF('Data R7'!C508="","",'Data R7'!AD508)</f>
        <v/>
      </c>
      <c r="H6494">
        <f>IF('Data R7'!C508="","",'Data R7'!AC508)</f>
        <v/>
      </c>
      <c r="I6494">
        <f>IF('Data R7'!C508="","",COUNTIF('Data R7'!J508,"&gt;0")+COUNTIF('Data R7'!L508,"&gt;0")+COUNTIF('Data R7'!N508,"&gt;0")+COUNTIF('Data R7'!P508,"&gt;0")+COUNTIF('Data R7'!R508,"&gt;0")+COUNTIF('Data R7'!T508,"&gt;0")+COUNTIF('Data R7'!V508,"&gt;0")+COUNTIF('Data R7'!X508,"&gt;0"))</f>
        <v/>
      </c>
      <c r="J6494">
        <f>IF('Data R7'!C508="","",IF((COUNTIF('Data R7'!K508,"&gt;0")+COUNTIF('Data R7'!M508,"&gt;0")+COUNTIF('Data R7'!O508,"&gt;0")+COUNTIF('Data R7'!Q508,"&gt;0")+COUNTIF('Data R7'!S508,"&gt;0")+COUNTIF('Data R7'!U508,"&gt;0")+COUNTIF('Data R7'!W508,"&gt;0")+COUNTIF('Data R7'!Y508,"&gt;0"))&gt;0,1,0))</f>
        <v/>
      </c>
      <c r="M6494" t="inlineStr">
        <is>
          <t>Data R</t>
        </is>
      </c>
    </row>
    <row r="6495">
      <c r="A6495" t="inlineStr">
        <is>
          <t>Regional 7</t>
        </is>
      </c>
      <c r="B6495">
        <f>IF('Data R7'!C509="","",'Data R7'!B509)</f>
        <v/>
      </c>
      <c r="C6495">
        <f>IF('Data R7'!C509="","",'Data R7'!C509)</f>
        <v/>
      </c>
      <c r="D6495">
        <f>IF('Data R7'!C509="","",'Data R7'!D509)</f>
        <v/>
      </c>
      <c r="E6495">
        <f>IF('Data R7'!C509="","",'Data R7'!E509)</f>
        <v/>
      </c>
      <c r="F6495">
        <f>IF('Data R7'!C509="","",'Data R7'!F509)</f>
        <v/>
      </c>
      <c r="G6495">
        <f>IF('Data R7'!C509="","",'Data R7'!AD509)</f>
        <v/>
      </c>
      <c r="H6495">
        <f>IF('Data R7'!C509="","",'Data R7'!AC509)</f>
        <v/>
      </c>
      <c r="I6495">
        <f>IF('Data R7'!C509="","",COUNTIF('Data R7'!J509,"&gt;0")+COUNTIF('Data R7'!L509,"&gt;0")+COUNTIF('Data R7'!N509,"&gt;0")+COUNTIF('Data R7'!P509,"&gt;0")+COUNTIF('Data R7'!R509,"&gt;0")+COUNTIF('Data R7'!T509,"&gt;0")+COUNTIF('Data R7'!V509,"&gt;0")+COUNTIF('Data R7'!X509,"&gt;0"))</f>
        <v/>
      </c>
      <c r="J6495">
        <f>IF('Data R7'!C509="","",IF((COUNTIF('Data R7'!K509,"&gt;0")+COUNTIF('Data R7'!M509,"&gt;0")+COUNTIF('Data R7'!O509,"&gt;0")+COUNTIF('Data R7'!Q509,"&gt;0")+COUNTIF('Data R7'!S509,"&gt;0")+COUNTIF('Data R7'!U509,"&gt;0")+COUNTIF('Data R7'!W509,"&gt;0")+COUNTIF('Data R7'!Y509,"&gt;0"))&gt;0,1,0))</f>
        <v/>
      </c>
      <c r="M6495" t="inlineStr">
        <is>
          <t>Data R</t>
        </is>
      </c>
    </row>
    <row r="6496">
      <c r="A6496" t="inlineStr">
        <is>
          <t>Regional 7</t>
        </is>
      </c>
      <c r="B6496">
        <f>IF('Data R7'!C510="","",'Data R7'!B510)</f>
        <v/>
      </c>
      <c r="C6496">
        <f>IF('Data R7'!C510="","",'Data R7'!C510)</f>
        <v/>
      </c>
      <c r="D6496">
        <f>IF('Data R7'!C510="","",'Data R7'!D510)</f>
        <v/>
      </c>
      <c r="E6496">
        <f>IF('Data R7'!C510="","",'Data R7'!E510)</f>
        <v/>
      </c>
      <c r="F6496">
        <f>IF('Data R7'!C510="","",'Data R7'!F510)</f>
        <v/>
      </c>
      <c r="G6496">
        <f>IF('Data R7'!C510="","",'Data R7'!AD510)</f>
        <v/>
      </c>
      <c r="H6496">
        <f>IF('Data R7'!C510="","",'Data R7'!AC510)</f>
        <v/>
      </c>
      <c r="I6496">
        <f>IF('Data R7'!C510="","",COUNTIF('Data R7'!J510,"&gt;0")+COUNTIF('Data R7'!L510,"&gt;0")+COUNTIF('Data R7'!N510,"&gt;0")+COUNTIF('Data R7'!P510,"&gt;0")+COUNTIF('Data R7'!R510,"&gt;0")+COUNTIF('Data R7'!T510,"&gt;0")+COUNTIF('Data R7'!V510,"&gt;0")+COUNTIF('Data R7'!X510,"&gt;0"))</f>
        <v/>
      </c>
      <c r="J6496">
        <f>IF('Data R7'!C510="","",IF((COUNTIF('Data R7'!K510,"&gt;0")+COUNTIF('Data R7'!M510,"&gt;0")+COUNTIF('Data R7'!O510,"&gt;0")+COUNTIF('Data R7'!Q510,"&gt;0")+COUNTIF('Data R7'!S510,"&gt;0")+COUNTIF('Data R7'!U510,"&gt;0")+COUNTIF('Data R7'!W510,"&gt;0")+COUNTIF('Data R7'!Y510,"&gt;0"))&gt;0,1,0))</f>
        <v/>
      </c>
      <c r="M6496" t="inlineStr">
        <is>
          <t>Data R</t>
        </is>
      </c>
    </row>
    <row r="6497">
      <c r="A6497" t="inlineStr">
        <is>
          <t>Regional 7</t>
        </is>
      </c>
      <c r="B6497">
        <f>IF('Data R7'!C511="","",'Data R7'!B511)</f>
        <v/>
      </c>
      <c r="C6497">
        <f>IF('Data R7'!C511="","",'Data R7'!C511)</f>
        <v/>
      </c>
      <c r="D6497">
        <f>IF('Data R7'!C511="","",'Data R7'!D511)</f>
        <v/>
      </c>
      <c r="E6497">
        <f>IF('Data R7'!C511="","",'Data R7'!E511)</f>
        <v/>
      </c>
      <c r="F6497">
        <f>IF('Data R7'!C511="","",'Data R7'!F511)</f>
        <v/>
      </c>
      <c r="G6497">
        <f>IF('Data R7'!C511="","",'Data R7'!AD511)</f>
        <v/>
      </c>
      <c r="H6497">
        <f>IF('Data R7'!C511="","",'Data R7'!AC511)</f>
        <v/>
      </c>
      <c r="I6497">
        <f>IF('Data R7'!C511="","",COUNTIF('Data R7'!J511,"&gt;0")+COUNTIF('Data R7'!L511,"&gt;0")+COUNTIF('Data R7'!N511,"&gt;0")+COUNTIF('Data R7'!P511,"&gt;0")+COUNTIF('Data R7'!R511,"&gt;0")+COUNTIF('Data R7'!T511,"&gt;0")+COUNTIF('Data R7'!V511,"&gt;0")+COUNTIF('Data R7'!X511,"&gt;0"))</f>
        <v/>
      </c>
      <c r="J6497">
        <f>IF('Data R7'!C511="","",IF((COUNTIF('Data R7'!K511,"&gt;0")+COUNTIF('Data R7'!M511,"&gt;0")+COUNTIF('Data R7'!O511,"&gt;0")+COUNTIF('Data R7'!Q511,"&gt;0")+COUNTIF('Data R7'!S511,"&gt;0")+COUNTIF('Data R7'!U511,"&gt;0")+COUNTIF('Data R7'!W511,"&gt;0")+COUNTIF('Data R7'!Y511,"&gt;0"))&gt;0,1,0))</f>
        <v/>
      </c>
      <c r="M6497" t="inlineStr">
        <is>
          <t>Data R</t>
        </is>
      </c>
    </row>
    <row r="6498">
      <c r="A6498" t="inlineStr">
        <is>
          <t>Regional 7</t>
        </is>
      </c>
      <c r="B6498">
        <f>IF('Data R7'!C512="","",'Data R7'!B512)</f>
        <v/>
      </c>
      <c r="C6498">
        <f>IF('Data R7'!C512="","",'Data R7'!C512)</f>
        <v/>
      </c>
      <c r="D6498">
        <f>IF('Data R7'!C512="","",'Data R7'!D512)</f>
        <v/>
      </c>
      <c r="E6498">
        <f>IF('Data R7'!C512="","",'Data R7'!E512)</f>
        <v/>
      </c>
      <c r="F6498">
        <f>IF('Data R7'!C512="","",'Data R7'!F512)</f>
        <v/>
      </c>
      <c r="G6498">
        <f>IF('Data R7'!C512="","",'Data R7'!AD512)</f>
        <v/>
      </c>
      <c r="H6498">
        <f>IF('Data R7'!C512="","",'Data R7'!AC512)</f>
        <v/>
      </c>
      <c r="I6498">
        <f>IF('Data R7'!C512="","",COUNTIF('Data R7'!J512,"&gt;0")+COUNTIF('Data R7'!L512,"&gt;0")+COUNTIF('Data R7'!N512,"&gt;0")+COUNTIF('Data R7'!P512,"&gt;0")+COUNTIF('Data R7'!R512,"&gt;0")+COUNTIF('Data R7'!T512,"&gt;0")+COUNTIF('Data R7'!V512,"&gt;0")+COUNTIF('Data R7'!X512,"&gt;0"))</f>
        <v/>
      </c>
      <c r="J6498">
        <f>IF('Data R7'!C512="","",IF((COUNTIF('Data R7'!K512,"&gt;0")+COUNTIF('Data R7'!M512,"&gt;0")+COUNTIF('Data R7'!O512,"&gt;0")+COUNTIF('Data R7'!Q512,"&gt;0")+COUNTIF('Data R7'!S512,"&gt;0")+COUNTIF('Data R7'!U512,"&gt;0")+COUNTIF('Data R7'!W512,"&gt;0")+COUNTIF('Data R7'!Y512,"&gt;0"))&gt;0,1,0))</f>
        <v/>
      </c>
      <c r="M6498" t="inlineStr">
        <is>
          <t>Data R</t>
        </is>
      </c>
    </row>
    <row r="6499">
      <c r="A6499" t="inlineStr">
        <is>
          <t>Regional 7</t>
        </is>
      </c>
      <c r="B6499">
        <f>IF('Data R7'!C513="","",'Data R7'!B513)</f>
        <v/>
      </c>
      <c r="C6499">
        <f>IF('Data R7'!C513="","",'Data R7'!C513)</f>
        <v/>
      </c>
      <c r="D6499">
        <f>IF('Data R7'!C513="","",'Data R7'!D513)</f>
        <v/>
      </c>
      <c r="E6499">
        <f>IF('Data R7'!C513="","",'Data R7'!E513)</f>
        <v/>
      </c>
      <c r="F6499">
        <f>IF('Data R7'!C513="","",'Data R7'!F513)</f>
        <v/>
      </c>
      <c r="G6499">
        <f>IF('Data R7'!C513="","",'Data R7'!AD513)</f>
        <v/>
      </c>
      <c r="H6499">
        <f>IF('Data R7'!C513="","",'Data R7'!AC513)</f>
        <v/>
      </c>
      <c r="I6499">
        <f>IF('Data R7'!C513="","",COUNTIF('Data R7'!J513,"&gt;0")+COUNTIF('Data R7'!L513,"&gt;0")+COUNTIF('Data R7'!N513,"&gt;0")+COUNTIF('Data R7'!P513,"&gt;0")+COUNTIF('Data R7'!R513,"&gt;0")+COUNTIF('Data R7'!T513,"&gt;0")+COUNTIF('Data R7'!V513,"&gt;0")+COUNTIF('Data R7'!X513,"&gt;0"))</f>
        <v/>
      </c>
      <c r="J6499">
        <f>IF('Data R7'!C513="","",IF((COUNTIF('Data R7'!K513,"&gt;0")+COUNTIF('Data R7'!M513,"&gt;0")+COUNTIF('Data R7'!O513,"&gt;0")+COUNTIF('Data R7'!Q513,"&gt;0")+COUNTIF('Data R7'!S513,"&gt;0")+COUNTIF('Data R7'!U513,"&gt;0")+COUNTIF('Data R7'!W513,"&gt;0")+COUNTIF('Data R7'!Y513,"&gt;0"))&gt;0,1,0))</f>
        <v/>
      </c>
      <c r="M6499" t="inlineStr">
        <is>
          <t>Data R</t>
        </is>
      </c>
    </row>
    <row r="6500">
      <c r="A6500" t="inlineStr">
        <is>
          <t>Regional 7</t>
        </is>
      </c>
      <c r="B6500">
        <f>IF('Data R7'!C514="","",'Data R7'!B514)</f>
        <v/>
      </c>
      <c r="C6500">
        <f>IF('Data R7'!C514="","",'Data R7'!C514)</f>
        <v/>
      </c>
      <c r="D6500">
        <f>IF('Data R7'!C514="","",'Data R7'!D514)</f>
        <v/>
      </c>
      <c r="E6500">
        <f>IF('Data R7'!C514="","",'Data R7'!E514)</f>
        <v/>
      </c>
      <c r="F6500">
        <f>IF('Data R7'!C514="","",'Data R7'!F514)</f>
        <v/>
      </c>
      <c r="G6500">
        <f>IF('Data R7'!C514="","",'Data R7'!AD514)</f>
        <v/>
      </c>
      <c r="H6500">
        <f>IF('Data R7'!C514="","",'Data R7'!AC514)</f>
        <v/>
      </c>
      <c r="I6500">
        <f>IF('Data R7'!C514="","",COUNTIF('Data R7'!J514,"&gt;0")+COUNTIF('Data R7'!L514,"&gt;0")+COUNTIF('Data R7'!N514,"&gt;0")+COUNTIF('Data R7'!P514,"&gt;0")+COUNTIF('Data R7'!R514,"&gt;0")+COUNTIF('Data R7'!T514,"&gt;0")+COUNTIF('Data R7'!V514,"&gt;0")+COUNTIF('Data R7'!X514,"&gt;0"))</f>
        <v/>
      </c>
      <c r="J6500">
        <f>IF('Data R7'!C514="","",IF((COUNTIF('Data R7'!K514,"&gt;0")+COUNTIF('Data R7'!M514,"&gt;0")+COUNTIF('Data R7'!O514,"&gt;0")+COUNTIF('Data R7'!Q514,"&gt;0")+COUNTIF('Data R7'!S514,"&gt;0")+COUNTIF('Data R7'!U514,"&gt;0")+COUNTIF('Data R7'!W514,"&gt;0")+COUNTIF('Data R7'!Y514,"&gt;0"))&gt;0,1,0))</f>
        <v/>
      </c>
      <c r="M6500" t="inlineStr">
        <is>
          <t>Data R</t>
        </is>
      </c>
    </row>
    <row r="6501">
      <c r="A6501" t="inlineStr">
        <is>
          <t>Regional 7</t>
        </is>
      </c>
      <c r="B6501">
        <f>IF('Data R7'!C515="","",'Data R7'!B515)</f>
        <v/>
      </c>
      <c r="C6501">
        <f>IF('Data R7'!C515="","",'Data R7'!C515)</f>
        <v/>
      </c>
      <c r="D6501">
        <f>IF('Data R7'!C515="","",'Data R7'!D515)</f>
        <v/>
      </c>
      <c r="E6501">
        <f>IF('Data R7'!C515="","",'Data R7'!E515)</f>
        <v/>
      </c>
      <c r="F6501">
        <f>IF('Data R7'!C515="","",'Data R7'!F515)</f>
        <v/>
      </c>
      <c r="G6501">
        <f>IF('Data R7'!C515="","",'Data R7'!AD515)</f>
        <v/>
      </c>
      <c r="H6501">
        <f>IF('Data R7'!C515="","",'Data R7'!AC515)</f>
        <v/>
      </c>
      <c r="I6501">
        <f>IF('Data R7'!C515="","",COUNTIF('Data R7'!J515,"&gt;0")+COUNTIF('Data R7'!L515,"&gt;0")+COUNTIF('Data R7'!N515,"&gt;0")+COUNTIF('Data R7'!P515,"&gt;0")+COUNTIF('Data R7'!R515,"&gt;0")+COUNTIF('Data R7'!T515,"&gt;0")+COUNTIF('Data R7'!V515,"&gt;0")+COUNTIF('Data R7'!X515,"&gt;0"))</f>
        <v/>
      </c>
      <c r="J6501">
        <f>IF('Data R7'!C515="","",IF((COUNTIF('Data R7'!K515,"&gt;0")+COUNTIF('Data R7'!M515,"&gt;0")+COUNTIF('Data R7'!O515,"&gt;0")+COUNTIF('Data R7'!Q515,"&gt;0")+COUNTIF('Data R7'!S515,"&gt;0")+COUNTIF('Data R7'!U515,"&gt;0")+COUNTIF('Data R7'!W515,"&gt;0")+COUNTIF('Data R7'!Y515,"&gt;0"))&gt;0,1,0))</f>
        <v/>
      </c>
      <c r="M6501" t="inlineStr">
        <is>
          <t>Data R</t>
        </is>
      </c>
    </row>
    <row r="6502">
      <c r="A6502" t="inlineStr">
        <is>
          <t>Regional 7</t>
        </is>
      </c>
      <c r="B6502">
        <f>IF('Data R7'!C516="","",'Data R7'!B516)</f>
        <v/>
      </c>
      <c r="C6502">
        <f>IF('Data R7'!C516="","",'Data R7'!C516)</f>
        <v/>
      </c>
      <c r="D6502">
        <f>IF('Data R7'!C516="","",'Data R7'!D516)</f>
        <v/>
      </c>
      <c r="E6502">
        <f>IF('Data R7'!C516="","",'Data R7'!E516)</f>
        <v/>
      </c>
      <c r="F6502">
        <f>IF('Data R7'!C516="","",'Data R7'!F516)</f>
        <v/>
      </c>
      <c r="G6502">
        <f>IF('Data R7'!C516="","",'Data R7'!AD516)</f>
        <v/>
      </c>
      <c r="H6502">
        <f>IF('Data R7'!C516="","",'Data R7'!AC516)</f>
        <v/>
      </c>
      <c r="I6502">
        <f>IF('Data R7'!C516="","",COUNTIF('Data R7'!J516,"&gt;0")+COUNTIF('Data R7'!L516,"&gt;0")+COUNTIF('Data R7'!N516,"&gt;0")+COUNTIF('Data R7'!P516,"&gt;0")+COUNTIF('Data R7'!R516,"&gt;0")+COUNTIF('Data R7'!T516,"&gt;0")+COUNTIF('Data R7'!V516,"&gt;0")+COUNTIF('Data R7'!X516,"&gt;0"))</f>
        <v/>
      </c>
      <c r="J6502">
        <f>IF('Data R7'!C516="","",IF((COUNTIF('Data R7'!K516,"&gt;0")+COUNTIF('Data R7'!M516,"&gt;0")+COUNTIF('Data R7'!O516,"&gt;0")+COUNTIF('Data R7'!Q516,"&gt;0")+COUNTIF('Data R7'!S516,"&gt;0")+COUNTIF('Data R7'!U516,"&gt;0")+COUNTIF('Data R7'!W516,"&gt;0")+COUNTIF('Data R7'!Y516,"&gt;0"))&gt;0,1,0))</f>
        <v/>
      </c>
      <c r="M6502" t="inlineStr">
        <is>
          <t>Data R</t>
        </is>
      </c>
    </row>
    <row r="6503">
      <c r="A6503" t="inlineStr">
        <is>
          <t>Regional 7</t>
        </is>
      </c>
      <c r="B6503">
        <f>IF('Data R7'!C517="","",'Data R7'!B517)</f>
        <v/>
      </c>
      <c r="C6503">
        <f>IF('Data R7'!C517="","",'Data R7'!C517)</f>
        <v/>
      </c>
      <c r="D6503">
        <f>IF('Data R7'!C517="","",'Data R7'!D517)</f>
        <v/>
      </c>
      <c r="E6503">
        <f>IF('Data R7'!C517="","",'Data R7'!E517)</f>
        <v/>
      </c>
      <c r="F6503">
        <f>IF('Data R7'!C517="","",'Data R7'!F517)</f>
        <v/>
      </c>
      <c r="G6503">
        <f>IF('Data R7'!C517="","",'Data R7'!AD517)</f>
        <v/>
      </c>
      <c r="H6503">
        <f>IF('Data R7'!C517="","",'Data R7'!AC517)</f>
        <v/>
      </c>
      <c r="I6503">
        <f>IF('Data R7'!C517="","",COUNTIF('Data R7'!J517,"&gt;0")+COUNTIF('Data R7'!L517,"&gt;0")+COUNTIF('Data R7'!N517,"&gt;0")+COUNTIF('Data R7'!P517,"&gt;0")+COUNTIF('Data R7'!R517,"&gt;0")+COUNTIF('Data R7'!T517,"&gt;0")+COUNTIF('Data R7'!V517,"&gt;0")+COUNTIF('Data R7'!X517,"&gt;0"))</f>
        <v/>
      </c>
      <c r="J6503">
        <f>IF('Data R7'!C517="","",IF((COUNTIF('Data R7'!K517,"&gt;0")+COUNTIF('Data R7'!M517,"&gt;0")+COUNTIF('Data R7'!O517,"&gt;0")+COUNTIF('Data R7'!Q517,"&gt;0")+COUNTIF('Data R7'!S517,"&gt;0")+COUNTIF('Data R7'!U517,"&gt;0")+COUNTIF('Data R7'!W517,"&gt;0")+COUNTIF('Data R7'!Y517,"&gt;0"))&gt;0,1,0))</f>
        <v/>
      </c>
      <c r="M6503" t="inlineStr">
        <is>
          <t>Data R</t>
        </is>
      </c>
    </row>
    <row r="6504">
      <c r="A6504" t="inlineStr">
        <is>
          <t>Regional 7</t>
        </is>
      </c>
      <c r="B6504">
        <f>IF('Data R7'!C518="","",'Data R7'!B518)</f>
        <v/>
      </c>
      <c r="C6504">
        <f>IF('Data R7'!C518="","",'Data R7'!C518)</f>
        <v/>
      </c>
      <c r="D6504">
        <f>IF('Data R7'!C518="","",'Data R7'!D518)</f>
        <v/>
      </c>
      <c r="E6504">
        <f>IF('Data R7'!C518="","",'Data R7'!E518)</f>
        <v/>
      </c>
      <c r="F6504">
        <f>IF('Data R7'!C518="","",'Data R7'!F518)</f>
        <v/>
      </c>
      <c r="G6504">
        <f>IF('Data R7'!C518="","",'Data R7'!AD518)</f>
        <v/>
      </c>
      <c r="H6504">
        <f>IF('Data R7'!C518="","",'Data R7'!AC518)</f>
        <v/>
      </c>
      <c r="I6504">
        <f>IF('Data R7'!C518="","",COUNTIF('Data R7'!J518,"&gt;0")+COUNTIF('Data R7'!L518,"&gt;0")+COUNTIF('Data R7'!N518,"&gt;0")+COUNTIF('Data R7'!P518,"&gt;0")+COUNTIF('Data R7'!R518,"&gt;0")+COUNTIF('Data R7'!T518,"&gt;0")+COUNTIF('Data R7'!V518,"&gt;0")+COUNTIF('Data R7'!X518,"&gt;0"))</f>
        <v/>
      </c>
      <c r="J6504">
        <f>IF('Data R7'!C518="","",IF((COUNTIF('Data R7'!K518,"&gt;0")+COUNTIF('Data R7'!M518,"&gt;0")+COUNTIF('Data R7'!O518,"&gt;0")+COUNTIF('Data R7'!Q518,"&gt;0")+COUNTIF('Data R7'!S518,"&gt;0")+COUNTIF('Data R7'!U518,"&gt;0")+COUNTIF('Data R7'!W518,"&gt;0")+COUNTIF('Data R7'!Y518,"&gt;0"))&gt;0,1,0))</f>
        <v/>
      </c>
      <c r="M6504" t="inlineStr">
        <is>
          <t>Data R</t>
        </is>
      </c>
    </row>
    <row r="6505">
      <c r="A6505" t="inlineStr">
        <is>
          <t>Regional 7</t>
        </is>
      </c>
      <c r="B6505">
        <f>IF('Data R7'!C519="","",'Data R7'!B519)</f>
        <v/>
      </c>
      <c r="C6505">
        <f>IF('Data R7'!C519="","",'Data R7'!C519)</f>
        <v/>
      </c>
      <c r="D6505">
        <f>IF('Data R7'!C519="","",'Data R7'!D519)</f>
        <v/>
      </c>
      <c r="E6505">
        <f>IF('Data R7'!C519="","",'Data R7'!E519)</f>
        <v/>
      </c>
      <c r="F6505">
        <f>IF('Data R7'!C519="","",'Data R7'!F519)</f>
        <v/>
      </c>
      <c r="G6505">
        <f>IF('Data R7'!C519="","",'Data R7'!AD519)</f>
        <v/>
      </c>
      <c r="H6505">
        <f>IF('Data R7'!C519="","",'Data R7'!AC519)</f>
        <v/>
      </c>
      <c r="I6505">
        <f>IF('Data R7'!C519="","",COUNTIF('Data R7'!J519,"&gt;0")+COUNTIF('Data R7'!L519,"&gt;0")+COUNTIF('Data R7'!N519,"&gt;0")+COUNTIF('Data R7'!P519,"&gt;0")+COUNTIF('Data R7'!R519,"&gt;0")+COUNTIF('Data R7'!T519,"&gt;0")+COUNTIF('Data R7'!V519,"&gt;0")+COUNTIF('Data R7'!X519,"&gt;0"))</f>
        <v/>
      </c>
      <c r="J6505">
        <f>IF('Data R7'!C519="","",IF((COUNTIF('Data R7'!K519,"&gt;0")+COUNTIF('Data R7'!M519,"&gt;0")+COUNTIF('Data R7'!O519,"&gt;0")+COUNTIF('Data R7'!Q519,"&gt;0")+COUNTIF('Data R7'!S519,"&gt;0")+COUNTIF('Data R7'!U519,"&gt;0")+COUNTIF('Data R7'!W519,"&gt;0")+COUNTIF('Data R7'!Y519,"&gt;0"))&gt;0,1,0))</f>
        <v/>
      </c>
      <c r="M6505" t="inlineStr">
        <is>
          <t>Data R</t>
        </is>
      </c>
    </row>
    <row r="6506">
      <c r="A6506" t="inlineStr">
        <is>
          <t>Regional 7</t>
        </is>
      </c>
      <c r="B6506">
        <f>IF('Data R7'!C520="","",'Data R7'!B520)</f>
        <v/>
      </c>
      <c r="C6506">
        <f>IF('Data R7'!C520="","",'Data R7'!C520)</f>
        <v/>
      </c>
      <c r="D6506">
        <f>IF('Data R7'!C520="","",'Data R7'!D520)</f>
        <v/>
      </c>
      <c r="E6506">
        <f>IF('Data R7'!C520="","",'Data R7'!E520)</f>
        <v/>
      </c>
      <c r="F6506">
        <f>IF('Data R7'!C520="","",'Data R7'!F520)</f>
        <v/>
      </c>
      <c r="G6506">
        <f>IF('Data R7'!C520="","",'Data R7'!AD520)</f>
        <v/>
      </c>
      <c r="H6506">
        <f>IF('Data R7'!C520="","",'Data R7'!AC520)</f>
        <v/>
      </c>
      <c r="I6506">
        <f>IF('Data R7'!C520="","",COUNTIF('Data R7'!J520,"&gt;0")+COUNTIF('Data R7'!L520,"&gt;0")+COUNTIF('Data R7'!N520,"&gt;0")+COUNTIF('Data R7'!P520,"&gt;0")+COUNTIF('Data R7'!R520,"&gt;0")+COUNTIF('Data R7'!T520,"&gt;0")+COUNTIF('Data R7'!V520,"&gt;0")+COUNTIF('Data R7'!X520,"&gt;0"))</f>
        <v/>
      </c>
      <c r="J6506">
        <f>IF('Data R7'!C520="","",IF((COUNTIF('Data R7'!K520,"&gt;0")+COUNTIF('Data R7'!M520,"&gt;0")+COUNTIF('Data R7'!O520,"&gt;0")+COUNTIF('Data R7'!Q520,"&gt;0")+COUNTIF('Data R7'!S520,"&gt;0")+COUNTIF('Data R7'!U520,"&gt;0")+COUNTIF('Data R7'!W520,"&gt;0")+COUNTIF('Data R7'!Y520,"&gt;0"))&gt;0,1,0))</f>
        <v/>
      </c>
      <c r="M6506" t="inlineStr">
        <is>
          <t>Data R</t>
        </is>
      </c>
    </row>
    <row r="6507">
      <c r="A6507" t="inlineStr">
        <is>
          <t>Regional 7</t>
        </is>
      </c>
      <c r="B6507">
        <f>IF('Data R7'!C521="","",'Data R7'!B521)</f>
        <v/>
      </c>
      <c r="C6507">
        <f>IF('Data R7'!C521="","",'Data R7'!C521)</f>
        <v/>
      </c>
      <c r="D6507">
        <f>IF('Data R7'!C521="","",'Data R7'!D521)</f>
        <v/>
      </c>
      <c r="E6507">
        <f>IF('Data R7'!C521="","",'Data R7'!E521)</f>
        <v/>
      </c>
      <c r="F6507">
        <f>IF('Data R7'!C521="","",'Data R7'!F521)</f>
        <v/>
      </c>
      <c r="G6507">
        <f>IF('Data R7'!C521="","",'Data R7'!AD521)</f>
        <v/>
      </c>
      <c r="H6507">
        <f>IF('Data R7'!C521="","",'Data R7'!AC521)</f>
        <v/>
      </c>
      <c r="I6507">
        <f>IF('Data R7'!C521="","",COUNTIF('Data R7'!J521,"&gt;0")+COUNTIF('Data R7'!L521,"&gt;0")+COUNTIF('Data R7'!N521,"&gt;0")+COUNTIF('Data R7'!P521,"&gt;0")+COUNTIF('Data R7'!R521,"&gt;0")+COUNTIF('Data R7'!T521,"&gt;0")+COUNTIF('Data R7'!V521,"&gt;0")+COUNTIF('Data R7'!X521,"&gt;0"))</f>
        <v/>
      </c>
      <c r="J6507">
        <f>IF('Data R7'!C521="","",IF((COUNTIF('Data R7'!K521,"&gt;0")+COUNTIF('Data R7'!M521,"&gt;0")+COUNTIF('Data R7'!O521,"&gt;0")+COUNTIF('Data R7'!Q521,"&gt;0")+COUNTIF('Data R7'!S521,"&gt;0")+COUNTIF('Data R7'!U521,"&gt;0")+COUNTIF('Data R7'!W521,"&gt;0")+COUNTIF('Data R7'!Y521,"&gt;0"))&gt;0,1,0))</f>
        <v/>
      </c>
      <c r="M6507" t="inlineStr">
        <is>
          <t>Data R</t>
        </is>
      </c>
    </row>
    <row r="6508">
      <c r="A6508" t="inlineStr">
        <is>
          <t>Regional 7</t>
        </is>
      </c>
      <c r="B6508">
        <f>IF('Data R7'!C522="","",'Data R7'!B522)</f>
        <v/>
      </c>
      <c r="C6508">
        <f>IF('Data R7'!C522="","",'Data R7'!C522)</f>
        <v/>
      </c>
      <c r="D6508">
        <f>IF('Data R7'!C522="","",'Data R7'!D522)</f>
        <v/>
      </c>
      <c r="E6508">
        <f>IF('Data R7'!C522="","",'Data R7'!E522)</f>
        <v/>
      </c>
      <c r="F6508">
        <f>IF('Data R7'!C522="","",'Data R7'!F522)</f>
        <v/>
      </c>
      <c r="G6508">
        <f>IF('Data R7'!C522="","",'Data R7'!AD522)</f>
        <v/>
      </c>
      <c r="H6508">
        <f>IF('Data R7'!C522="","",'Data R7'!AC522)</f>
        <v/>
      </c>
      <c r="I6508">
        <f>IF('Data R7'!C522="","",COUNTIF('Data R7'!J522,"&gt;0")+COUNTIF('Data R7'!L522,"&gt;0")+COUNTIF('Data R7'!N522,"&gt;0")+COUNTIF('Data R7'!P522,"&gt;0")+COUNTIF('Data R7'!R522,"&gt;0")+COUNTIF('Data R7'!T522,"&gt;0")+COUNTIF('Data R7'!V522,"&gt;0")+COUNTIF('Data R7'!X522,"&gt;0"))</f>
        <v/>
      </c>
      <c r="J6508">
        <f>IF('Data R7'!C522="","",IF((COUNTIF('Data R7'!K522,"&gt;0")+COUNTIF('Data R7'!M522,"&gt;0")+COUNTIF('Data R7'!O522,"&gt;0")+COUNTIF('Data R7'!Q522,"&gt;0")+COUNTIF('Data R7'!S522,"&gt;0")+COUNTIF('Data R7'!U522,"&gt;0")+COUNTIF('Data R7'!W522,"&gt;0")+COUNTIF('Data R7'!Y522,"&gt;0"))&gt;0,1,0))</f>
        <v/>
      </c>
      <c r="M6508" t="inlineStr">
        <is>
          <t>Data R</t>
        </is>
      </c>
    </row>
    <row r="6509">
      <c r="A6509" t="inlineStr">
        <is>
          <t>Regional 7</t>
        </is>
      </c>
      <c r="B6509">
        <f>IF('Data R7'!C523="","",'Data R7'!B523)</f>
        <v/>
      </c>
      <c r="C6509">
        <f>IF('Data R7'!C523="","",'Data R7'!C523)</f>
        <v/>
      </c>
      <c r="D6509">
        <f>IF('Data R7'!C523="","",'Data R7'!D523)</f>
        <v/>
      </c>
      <c r="E6509">
        <f>IF('Data R7'!C523="","",'Data R7'!E523)</f>
        <v/>
      </c>
      <c r="F6509">
        <f>IF('Data R7'!C523="","",'Data R7'!F523)</f>
        <v/>
      </c>
      <c r="G6509">
        <f>IF('Data R7'!C523="","",'Data R7'!AD523)</f>
        <v/>
      </c>
      <c r="H6509">
        <f>IF('Data R7'!C523="","",'Data R7'!AC523)</f>
        <v/>
      </c>
      <c r="I6509">
        <f>IF('Data R7'!C523="","",COUNTIF('Data R7'!J523,"&gt;0")+COUNTIF('Data R7'!L523,"&gt;0")+COUNTIF('Data R7'!N523,"&gt;0")+COUNTIF('Data R7'!P523,"&gt;0")+COUNTIF('Data R7'!R523,"&gt;0")+COUNTIF('Data R7'!T523,"&gt;0")+COUNTIF('Data R7'!V523,"&gt;0")+COUNTIF('Data R7'!X523,"&gt;0"))</f>
        <v/>
      </c>
      <c r="J6509">
        <f>IF('Data R7'!C523="","",IF((COUNTIF('Data R7'!K523,"&gt;0")+COUNTIF('Data R7'!M523,"&gt;0")+COUNTIF('Data R7'!O523,"&gt;0")+COUNTIF('Data R7'!Q523,"&gt;0")+COUNTIF('Data R7'!S523,"&gt;0")+COUNTIF('Data R7'!U523,"&gt;0")+COUNTIF('Data R7'!W523,"&gt;0")+COUNTIF('Data R7'!Y523,"&gt;0"))&gt;0,1,0))</f>
        <v/>
      </c>
      <c r="M6509" t="inlineStr">
        <is>
          <t>Data R</t>
        </is>
      </c>
    </row>
    <row r="6510">
      <c r="A6510" t="inlineStr">
        <is>
          <t>Regional 7</t>
        </is>
      </c>
      <c r="B6510">
        <f>IF('Data R7'!C524="","",'Data R7'!B524)</f>
        <v/>
      </c>
      <c r="C6510">
        <f>IF('Data R7'!C524="","",'Data R7'!C524)</f>
        <v/>
      </c>
      <c r="D6510">
        <f>IF('Data R7'!C524="","",'Data R7'!D524)</f>
        <v/>
      </c>
      <c r="E6510">
        <f>IF('Data R7'!C524="","",'Data R7'!E524)</f>
        <v/>
      </c>
      <c r="F6510">
        <f>IF('Data R7'!C524="","",'Data R7'!F524)</f>
        <v/>
      </c>
      <c r="G6510">
        <f>IF('Data R7'!C524="","",'Data R7'!AD524)</f>
        <v/>
      </c>
      <c r="H6510">
        <f>IF('Data R7'!C524="","",'Data R7'!AC524)</f>
        <v/>
      </c>
      <c r="I6510">
        <f>IF('Data R7'!C524="","",COUNTIF('Data R7'!J524,"&gt;0")+COUNTIF('Data R7'!L524,"&gt;0")+COUNTIF('Data R7'!N524,"&gt;0")+COUNTIF('Data R7'!P524,"&gt;0")+COUNTIF('Data R7'!R524,"&gt;0")+COUNTIF('Data R7'!T524,"&gt;0")+COUNTIF('Data R7'!V524,"&gt;0")+COUNTIF('Data R7'!X524,"&gt;0"))</f>
        <v/>
      </c>
      <c r="J6510">
        <f>IF('Data R7'!C524="","",IF((COUNTIF('Data R7'!K524,"&gt;0")+COUNTIF('Data R7'!M524,"&gt;0")+COUNTIF('Data R7'!O524,"&gt;0")+COUNTIF('Data R7'!Q524,"&gt;0")+COUNTIF('Data R7'!S524,"&gt;0")+COUNTIF('Data R7'!U524,"&gt;0")+COUNTIF('Data R7'!W524,"&gt;0")+COUNTIF('Data R7'!Y524,"&gt;0"))&gt;0,1,0))</f>
        <v/>
      </c>
      <c r="M6510" t="inlineStr">
        <is>
          <t>Data R</t>
        </is>
      </c>
    </row>
    <row r="6511">
      <c r="A6511" t="inlineStr">
        <is>
          <t>Regional 7</t>
        </is>
      </c>
      <c r="B6511">
        <f>IF('Data R7'!C525="","",'Data R7'!B525)</f>
        <v/>
      </c>
      <c r="C6511">
        <f>IF('Data R7'!C525="","",'Data R7'!C525)</f>
        <v/>
      </c>
      <c r="D6511">
        <f>IF('Data R7'!C525="","",'Data R7'!D525)</f>
        <v/>
      </c>
      <c r="E6511">
        <f>IF('Data R7'!C525="","",'Data R7'!E525)</f>
        <v/>
      </c>
      <c r="F6511">
        <f>IF('Data R7'!C525="","",'Data R7'!F525)</f>
        <v/>
      </c>
      <c r="G6511">
        <f>IF('Data R7'!C525="","",'Data R7'!AD525)</f>
        <v/>
      </c>
      <c r="H6511">
        <f>IF('Data R7'!C525="","",'Data R7'!AC525)</f>
        <v/>
      </c>
      <c r="I6511">
        <f>IF('Data R7'!C525="","",COUNTIF('Data R7'!J525,"&gt;0")+COUNTIF('Data R7'!L525,"&gt;0")+COUNTIF('Data R7'!N525,"&gt;0")+COUNTIF('Data R7'!P525,"&gt;0")+COUNTIF('Data R7'!R525,"&gt;0")+COUNTIF('Data R7'!T525,"&gt;0")+COUNTIF('Data R7'!V525,"&gt;0")+COUNTIF('Data R7'!X525,"&gt;0"))</f>
        <v/>
      </c>
      <c r="J6511">
        <f>IF('Data R7'!C525="","",IF((COUNTIF('Data R7'!K525,"&gt;0")+COUNTIF('Data R7'!M525,"&gt;0")+COUNTIF('Data R7'!O525,"&gt;0")+COUNTIF('Data R7'!Q525,"&gt;0")+COUNTIF('Data R7'!S525,"&gt;0")+COUNTIF('Data R7'!U525,"&gt;0")+COUNTIF('Data R7'!W525,"&gt;0")+COUNTIF('Data R7'!Y525,"&gt;0"))&gt;0,1,0))</f>
        <v/>
      </c>
      <c r="M6511" t="inlineStr">
        <is>
          <t>Data R</t>
        </is>
      </c>
    </row>
    <row r="6512">
      <c r="A6512" t="inlineStr">
        <is>
          <t>Regional 7</t>
        </is>
      </c>
      <c r="B6512">
        <f>IF('Data R7'!C526="","",'Data R7'!B526)</f>
        <v/>
      </c>
      <c r="C6512">
        <f>IF('Data R7'!C526="","",'Data R7'!C526)</f>
        <v/>
      </c>
      <c r="D6512">
        <f>IF('Data R7'!C526="","",'Data R7'!D526)</f>
        <v/>
      </c>
      <c r="E6512">
        <f>IF('Data R7'!C526="","",'Data R7'!E526)</f>
        <v/>
      </c>
      <c r="F6512">
        <f>IF('Data R7'!C526="","",'Data R7'!F526)</f>
        <v/>
      </c>
      <c r="G6512">
        <f>IF('Data R7'!C526="","",'Data R7'!AD526)</f>
        <v/>
      </c>
      <c r="H6512">
        <f>IF('Data R7'!C526="","",'Data R7'!AC526)</f>
        <v/>
      </c>
      <c r="I6512">
        <f>IF('Data R7'!C526="","",COUNTIF('Data R7'!J526,"&gt;0")+COUNTIF('Data R7'!L526,"&gt;0")+COUNTIF('Data R7'!N526,"&gt;0")+COUNTIF('Data R7'!P526,"&gt;0")+COUNTIF('Data R7'!R526,"&gt;0")+COUNTIF('Data R7'!T526,"&gt;0")+COUNTIF('Data R7'!V526,"&gt;0")+COUNTIF('Data R7'!X526,"&gt;0"))</f>
        <v/>
      </c>
      <c r="J6512">
        <f>IF('Data R7'!C526="","",IF((COUNTIF('Data R7'!K526,"&gt;0")+COUNTIF('Data R7'!M526,"&gt;0")+COUNTIF('Data R7'!O526,"&gt;0")+COUNTIF('Data R7'!Q526,"&gt;0")+COUNTIF('Data R7'!S526,"&gt;0")+COUNTIF('Data R7'!U526,"&gt;0")+COUNTIF('Data R7'!W526,"&gt;0")+COUNTIF('Data R7'!Y526,"&gt;0"))&gt;0,1,0))</f>
        <v/>
      </c>
      <c r="M6512" t="inlineStr">
        <is>
          <t>Data R</t>
        </is>
      </c>
    </row>
    <row r="6513">
      <c r="A6513" t="inlineStr">
        <is>
          <t>Regional 7</t>
        </is>
      </c>
      <c r="B6513">
        <f>IF('Data R7'!C527="","",'Data R7'!B527)</f>
        <v/>
      </c>
      <c r="C6513">
        <f>IF('Data R7'!C527="","",'Data R7'!C527)</f>
        <v/>
      </c>
      <c r="D6513">
        <f>IF('Data R7'!C527="","",'Data R7'!D527)</f>
        <v/>
      </c>
      <c r="E6513">
        <f>IF('Data R7'!C527="","",'Data R7'!E527)</f>
        <v/>
      </c>
      <c r="F6513">
        <f>IF('Data R7'!C527="","",'Data R7'!F527)</f>
        <v/>
      </c>
      <c r="G6513">
        <f>IF('Data R7'!C527="","",'Data R7'!AD527)</f>
        <v/>
      </c>
      <c r="H6513">
        <f>IF('Data R7'!C527="","",'Data R7'!AC527)</f>
        <v/>
      </c>
      <c r="I6513">
        <f>IF('Data R7'!C527="","",COUNTIF('Data R7'!J527,"&gt;0")+COUNTIF('Data R7'!L527,"&gt;0")+COUNTIF('Data R7'!N527,"&gt;0")+COUNTIF('Data R7'!P527,"&gt;0")+COUNTIF('Data R7'!R527,"&gt;0")+COUNTIF('Data R7'!T527,"&gt;0")+COUNTIF('Data R7'!V527,"&gt;0")+COUNTIF('Data R7'!X527,"&gt;0"))</f>
        <v/>
      </c>
      <c r="J6513">
        <f>IF('Data R7'!C527="","",IF((COUNTIF('Data R7'!K527,"&gt;0")+COUNTIF('Data R7'!M527,"&gt;0")+COUNTIF('Data R7'!O527,"&gt;0")+COUNTIF('Data R7'!Q527,"&gt;0")+COUNTIF('Data R7'!S527,"&gt;0")+COUNTIF('Data R7'!U527,"&gt;0")+COUNTIF('Data R7'!W527,"&gt;0")+COUNTIF('Data R7'!Y527,"&gt;0"))&gt;0,1,0))</f>
        <v/>
      </c>
      <c r="M6513" t="inlineStr">
        <is>
          <t>Data R</t>
        </is>
      </c>
    </row>
    <row r="6514">
      <c r="A6514" t="inlineStr">
        <is>
          <t>Regional 7</t>
        </is>
      </c>
      <c r="B6514">
        <f>IF('Data R7'!C528="","",'Data R7'!B528)</f>
        <v/>
      </c>
      <c r="C6514">
        <f>IF('Data R7'!C528="","",'Data R7'!C528)</f>
        <v/>
      </c>
      <c r="D6514">
        <f>IF('Data R7'!C528="","",'Data R7'!D528)</f>
        <v/>
      </c>
      <c r="E6514">
        <f>IF('Data R7'!C528="","",'Data R7'!E528)</f>
        <v/>
      </c>
      <c r="F6514">
        <f>IF('Data R7'!C528="","",'Data R7'!F528)</f>
        <v/>
      </c>
      <c r="G6514">
        <f>IF('Data R7'!C528="","",'Data R7'!AD528)</f>
        <v/>
      </c>
      <c r="H6514">
        <f>IF('Data R7'!C528="","",'Data R7'!AC528)</f>
        <v/>
      </c>
      <c r="I6514">
        <f>IF('Data R7'!C528="","",COUNTIF('Data R7'!J528,"&gt;0")+COUNTIF('Data R7'!L528,"&gt;0")+COUNTIF('Data R7'!N528,"&gt;0")+COUNTIF('Data R7'!P528,"&gt;0")+COUNTIF('Data R7'!R528,"&gt;0")+COUNTIF('Data R7'!T528,"&gt;0")+COUNTIF('Data R7'!V528,"&gt;0")+COUNTIF('Data R7'!X528,"&gt;0"))</f>
        <v/>
      </c>
      <c r="J6514">
        <f>IF('Data R7'!C528="","",IF((COUNTIF('Data R7'!K528,"&gt;0")+COUNTIF('Data R7'!M528,"&gt;0")+COUNTIF('Data R7'!O528,"&gt;0")+COUNTIF('Data R7'!Q528,"&gt;0")+COUNTIF('Data R7'!S528,"&gt;0")+COUNTIF('Data R7'!U528,"&gt;0")+COUNTIF('Data R7'!W528,"&gt;0")+COUNTIF('Data R7'!Y528,"&gt;0"))&gt;0,1,0))</f>
        <v/>
      </c>
      <c r="M6514" t="inlineStr">
        <is>
          <t>Data R</t>
        </is>
      </c>
    </row>
    <row r="6515">
      <c r="A6515" t="inlineStr">
        <is>
          <t>Regional 7</t>
        </is>
      </c>
      <c r="B6515">
        <f>IF('Data R7'!C529="","",'Data R7'!B529)</f>
        <v/>
      </c>
      <c r="C6515">
        <f>IF('Data R7'!C529="","",'Data R7'!C529)</f>
        <v/>
      </c>
      <c r="D6515">
        <f>IF('Data R7'!C529="","",'Data R7'!D529)</f>
        <v/>
      </c>
      <c r="E6515">
        <f>IF('Data R7'!C529="","",'Data R7'!E529)</f>
        <v/>
      </c>
      <c r="F6515">
        <f>IF('Data R7'!C529="","",'Data R7'!F529)</f>
        <v/>
      </c>
      <c r="G6515">
        <f>IF('Data R7'!C529="","",'Data R7'!AD529)</f>
        <v/>
      </c>
      <c r="H6515">
        <f>IF('Data R7'!C529="","",'Data R7'!AC529)</f>
        <v/>
      </c>
      <c r="I6515">
        <f>IF('Data R7'!C529="","",COUNTIF('Data R7'!J529,"&gt;0")+COUNTIF('Data R7'!L529,"&gt;0")+COUNTIF('Data R7'!N529,"&gt;0")+COUNTIF('Data R7'!P529,"&gt;0")+COUNTIF('Data R7'!R529,"&gt;0")+COUNTIF('Data R7'!T529,"&gt;0")+COUNTIF('Data R7'!V529,"&gt;0")+COUNTIF('Data R7'!X529,"&gt;0"))</f>
        <v/>
      </c>
      <c r="J6515">
        <f>IF('Data R7'!C529="","",IF((COUNTIF('Data R7'!K529,"&gt;0")+COUNTIF('Data R7'!M529,"&gt;0")+COUNTIF('Data R7'!O529,"&gt;0")+COUNTIF('Data R7'!Q529,"&gt;0")+COUNTIF('Data R7'!S529,"&gt;0")+COUNTIF('Data R7'!U529,"&gt;0")+COUNTIF('Data R7'!W529,"&gt;0")+COUNTIF('Data R7'!Y529,"&gt;0"))&gt;0,1,0))</f>
        <v/>
      </c>
      <c r="M6515" t="inlineStr">
        <is>
          <t>Data R</t>
        </is>
      </c>
    </row>
    <row r="6516">
      <c r="A6516" t="inlineStr">
        <is>
          <t>Regional 7</t>
        </is>
      </c>
      <c r="B6516">
        <f>IF('Data R7'!C530="","",'Data R7'!B530)</f>
        <v/>
      </c>
      <c r="C6516">
        <f>IF('Data R7'!C530="","",'Data R7'!C530)</f>
        <v/>
      </c>
      <c r="D6516">
        <f>IF('Data R7'!C530="","",'Data R7'!D530)</f>
        <v/>
      </c>
      <c r="E6516">
        <f>IF('Data R7'!C530="","",'Data R7'!E530)</f>
        <v/>
      </c>
      <c r="F6516">
        <f>IF('Data R7'!C530="","",'Data R7'!F530)</f>
        <v/>
      </c>
      <c r="G6516">
        <f>IF('Data R7'!C530="","",'Data R7'!AD530)</f>
        <v/>
      </c>
      <c r="H6516">
        <f>IF('Data R7'!C530="","",'Data R7'!AC530)</f>
        <v/>
      </c>
      <c r="I6516">
        <f>IF('Data R7'!C530="","",COUNTIF('Data R7'!J530,"&gt;0")+COUNTIF('Data R7'!L530,"&gt;0")+COUNTIF('Data R7'!N530,"&gt;0")+COUNTIF('Data R7'!P530,"&gt;0")+COUNTIF('Data R7'!R530,"&gt;0")+COUNTIF('Data R7'!T530,"&gt;0")+COUNTIF('Data R7'!V530,"&gt;0")+COUNTIF('Data R7'!X530,"&gt;0"))</f>
        <v/>
      </c>
      <c r="J6516">
        <f>IF('Data R7'!C530="","",IF((COUNTIF('Data R7'!K530,"&gt;0")+COUNTIF('Data R7'!M530,"&gt;0")+COUNTIF('Data R7'!O530,"&gt;0")+COUNTIF('Data R7'!Q530,"&gt;0")+COUNTIF('Data R7'!S530,"&gt;0")+COUNTIF('Data R7'!U530,"&gt;0")+COUNTIF('Data R7'!W530,"&gt;0")+COUNTIF('Data R7'!Y530,"&gt;0"))&gt;0,1,0))</f>
        <v/>
      </c>
      <c r="M6516" t="inlineStr">
        <is>
          <t>Data R</t>
        </is>
      </c>
    </row>
    <row r="6517">
      <c r="A6517" t="inlineStr">
        <is>
          <t>Regional 7</t>
        </is>
      </c>
      <c r="B6517">
        <f>IF('Data R7'!C531="","",'Data R7'!B531)</f>
        <v/>
      </c>
      <c r="C6517">
        <f>IF('Data R7'!C531="","",'Data R7'!C531)</f>
        <v/>
      </c>
      <c r="D6517">
        <f>IF('Data R7'!C531="","",'Data R7'!D531)</f>
        <v/>
      </c>
      <c r="E6517">
        <f>IF('Data R7'!C531="","",'Data R7'!E531)</f>
        <v/>
      </c>
      <c r="F6517">
        <f>IF('Data R7'!C531="","",'Data R7'!F531)</f>
        <v/>
      </c>
      <c r="G6517">
        <f>IF('Data R7'!C531="","",'Data R7'!AD531)</f>
        <v/>
      </c>
      <c r="H6517">
        <f>IF('Data R7'!C531="","",'Data R7'!AC531)</f>
        <v/>
      </c>
      <c r="I6517">
        <f>IF('Data R7'!C531="","",COUNTIF('Data R7'!J531,"&gt;0")+COUNTIF('Data R7'!L531,"&gt;0")+COUNTIF('Data R7'!N531,"&gt;0")+COUNTIF('Data R7'!P531,"&gt;0")+COUNTIF('Data R7'!R531,"&gt;0")+COUNTIF('Data R7'!T531,"&gt;0")+COUNTIF('Data R7'!V531,"&gt;0")+COUNTIF('Data R7'!X531,"&gt;0"))</f>
        <v/>
      </c>
      <c r="J6517">
        <f>IF('Data R7'!C531="","",IF((COUNTIF('Data R7'!K531,"&gt;0")+COUNTIF('Data R7'!M531,"&gt;0")+COUNTIF('Data R7'!O531,"&gt;0")+COUNTIF('Data R7'!Q531,"&gt;0")+COUNTIF('Data R7'!S531,"&gt;0")+COUNTIF('Data R7'!U531,"&gt;0")+COUNTIF('Data R7'!W531,"&gt;0")+COUNTIF('Data R7'!Y531,"&gt;0"))&gt;0,1,0))</f>
        <v/>
      </c>
      <c r="M6517" t="inlineStr">
        <is>
          <t>Data R</t>
        </is>
      </c>
    </row>
    <row r="6518">
      <c r="A6518" t="inlineStr">
        <is>
          <t>Regional 7</t>
        </is>
      </c>
      <c r="B6518">
        <f>IF('Data R7'!C532="","",'Data R7'!B532)</f>
        <v/>
      </c>
      <c r="C6518">
        <f>IF('Data R7'!C532="","",'Data R7'!C532)</f>
        <v/>
      </c>
      <c r="D6518">
        <f>IF('Data R7'!C532="","",'Data R7'!D532)</f>
        <v/>
      </c>
      <c r="E6518">
        <f>IF('Data R7'!C532="","",'Data R7'!E532)</f>
        <v/>
      </c>
      <c r="F6518">
        <f>IF('Data R7'!C532="","",'Data R7'!F532)</f>
        <v/>
      </c>
      <c r="G6518">
        <f>IF('Data R7'!C532="","",'Data R7'!AD532)</f>
        <v/>
      </c>
      <c r="H6518">
        <f>IF('Data R7'!C532="","",'Data R7'!AC532)</f>
        <v/>
      </c>
      <c r="I6518">
        <f>IF('Data R7'!C532="","",COUNTIF('Data R7'!J532,"&gt;0")+COUNTIF('Data R7'!L532,"&gt;0")+COUNTIF('Data R7'!N532,"&gt;0")+COUNTIF('Data R7'!P532,"&gt;0")+COUNTIF('Data R7'!R532,"&gt;0")+COUNTIF('Data R7'!T532,"&gt;0")+COUNTIF('Data R7'!V532,"&gt;0")+COUNTIF('Data R7'!X532,"&gt;0"))</f>
        <v/>
      </c>
      <c r="J6518">
        <f>IF('Data R7'!C532="","",IF((COUNTIF('Data R7'!K532,"&gt;0")+COUNTIF('Data R7'!M532,"&gt;0")+COUNTIF('Data R7'!O532,"&gt;0")+COUNTIF('Data R7'!Q532,"&gt;0")+COUNTIF('Data R7'!S532,"&gt;0")+COUNTIF('Data R7'!U532,"&gt;0")+COUNTIF('Data R7'!W532,"&gt;0")+COUNTIF('Data R7'!Y532,"&gt;0"))&gt;0,1,0))</f>
        <v/>
      </c>
      <c r="M6518" t="inlineStr">
        <is>
          <t>Data R</t>
        </is>
      </c>
    </row>
    <row r="6519">
      <c r="A6519" t="inlineStr">
        <is>
          <t>Regional 7</t>
        </is>
      </c>
      <c r="B6519">
        <f>IF('Data R7'!C533="","",'Data R7'!B533)</f>
        <v/>
      </c>
      <c r="C6519">
        <f>IF('Data R7'!C533="","",'Data R7'!C533)</f>
        <v/>
      </c>
      <c r="D6519">
        <f>IF('Data R7'!C533="","",'Data R7'!D533)</f>
        <v/>
      </c>
      <c r="E6519">
        <f>IF('Data R7'!C533="","",'Data R7'!E533)</f>
        <v/>
      </c>
      <c r="F6519">
        <f>IF('Data R7'!C533="","",'Data R7'!F533)</f>
        <v/>
      </c>
      <c r="G6519">
        <f>IF('Data R7'!C533="","",'Data R7'!AD533)</f>
        <v/>
      </c>
      <c r="H6519">
        <f>IF('Data R7'!C533="","",'Data R7'!AC533)</f>
        <v/>
      </c>
      <c r="I6519">
        <f>IF('Data R7'!C533="","",COUNTIF('Data R7'!J533,"&gt;0")+COUNTIF('Data R7'!L533,"&gt;0")+COUNTIF('Data R7'!N533,"&gt;0")+COUNTIF('Data R7'!P533,"&gt;0")+COUNTIF('Data R7'!R533,"&gt;0")+COUNTIF('Data R7'!T533,"&gt;0")+COUNTIF('Data R7'!V533,"&gt;0")+COUNTIF('Data R7'!X533,"&gt;0"))</f>
        <v/>
      </c>
      <c r="J6519">
        <f>IF('Data R7'!C533="","",IF((COUNTIF('Data R7'!K533,"&gt;0")+COUNTIF('Data R7'!M533,"&gt;0")+COUNTIF('Data R7'!O533,"&gt;0")+COUNTIF('Data R7'!Q533,"&gt;0")+COUNTIF('Data R7'!S533,"&gt;0")+COUNTIF('Data R7'!U533,"&gt;0")+COUNTIF('Data R7'!W533,"&gt;0")+COUNTIF('Data R7'!Y533,"&gt;0"))&gt;0,1,0))</f>
        <v/>
      </c>
      <c r="M6519" t="inlineStr">
        <is>
          <t>Data R</t>
        </is>
      </c>
    </row>
    <row r="6520">
      <c r="A6520" t="inlineStr">
        <is>
          <t>Regional 7</t>
        </is>
      </c>
      <c r="B6520">
        <f>IF('Data R7'!C534="","",'Data R7'!B534)</f>
        <v/>
      </c>
      <c r="C6520">
        <f>IF('Data R7'!C534="","",'Data R7'!C534)</f>
        <v/>
      </c>
      <c r="D6520">
        <f>IF('Data R7'!C534="","",'Data R7'!D534)</f>
        <v/>
      </c>
      <c r="E6520">
        <f>IF('Data R7'!C534="","",'Data R7'!E534)</f>
        <v/>
      </c>
      <c r="F6520">
        <f>IF('Data R7'!C534="","",'Data R7'!F534)</f>
        <v/>
      </c>
      <c r="G6520">
        <f>IF('Data R7'!C534="","",'Data R7'!AD534)</f>
        <v/>
      </c>
      <c r="H6520">
        <f>IF('Data R7'!C534="","",'Data R7'!AC534)</f>
        <v/>
      </c>
      <c r="I6520">
        <f>IF('Data R7'!C534="","",COUNTIF('Data R7'!J534,"&gt;0")+COUNTIF('Data R7'!L534,"&gt;0")+COUNTIF('Data R7'!N534,"&gt;0")+COUNTIF('Data R7'!P534,"&gt;0")+COUNTIF('Data R7'!R534,"&gt;0")+COUNTIF('Data R7'!T534,"&gt;0")+COUNTIF('Data R7'!V534,"&gt;0")+COUNTIF('Data R7'!X534,"&gt;0"))</f>
        <v/>
      </c>
      <c r="J6520">
        <f>IF('Data R7'!C534="","",IF((COUNTIF('Data R7'!K534,"&gt;0")+COUNTIF('Data R7'!M534,"&gt;0")+COUNTIF('Data R7'!O534,"&gt;0")+COUNTIF('Data R7'!Q534,"&gt;0")+COUNTIF('Data R7'!S534,"&gt;0")+COUNTIF('Data R7'!U534,"&gt;0")+COUNTIF('Data R7'!W534,"&gt;0")+COUNTIF('Data R7'!Y534,"&gt;0"))&gt;0,1,0))</f>
        <v/>
      </c>
      <c r="M6520" t="inlineStr">
        <is>
          <t>Data R</t>
        </is>
      </c>
    </row>
    <row r="6521">
      <c r="A6521" t="inlineStr">
        <is>
          <t>Regional 7</t>
        </is>
      </c>
      <c r="B6521">
        <f>IF('Data R7'!C535="","",'Data R7'!B535)</f>
        <v/>
      </c>
      <c r="C6521">
        <f>IF('Data R7'!C535="","",'Data R7'!C535)</f>
        <v/>
      </c>
      <c r="D6521">
        <f>IF('Data R7'!C535="","",'Data R7'!D535)</f>
        <v/>
      </c>
      <c r="E6521">
        <f>IF('Data R7'!C535="","",'Data R7'!E535)</f>
        <v/>
      </c>
      <c r="F6521">
        <f>IF('Data R7'!C535="","",'Data R7'!F535)</f>
        <v/>
      </c>
      <c r="G6521">
        <f>IF('Data R7'!C535="","",'Data R7'!AD535)</f>
        <v/>
      </c>
      <c r="H6521">
        <f>IF('Data R7'!C535="","",'Data R7'!AC535)</f>
        <v/>
      </c>
      <c r="I6521">
        <f>IF('Data R7'!C535="","",COUNTIF('Data R7'!J535,"&gt;0")+COUNTIF('Data R7'!L535,"&gt;0")+COUNTIF('Data R7'!N535,"&gt;0")+COUNTIF('Data R7'!P535,"&gt;0")+COUNTIF('Data R7'!R535,"&gt;0")+COUNTIF('Data R7'!T535,"&gt;0")+COUNTIF('Data R7'!V535,"&gt;0")+COUNTIF('Data R7'!X535,"&gt;0"))</f>
        <v/>
      </c>
      <c r="J6521">
        <f>IF('Data R7'!C535="","",IF((COUNTIF('Data R7'!K535,"&gt;0")+COUNTIF('Data R7'!M535,"&gt;0")+COUNTIF('Data R7'!O535,"&gt;0")+COUNTIF('Data R7'!Q535,"&gt;0")+COUNTIF('Data R7'!S535,"&gt;0")+COUNTIF('Data R7'!U535,"&gt;0")+COUNTIF('Data R7'!W535,"&gt;0")+COUNTIF('Data R7'!Y535,"&gt;0"))&gt;0,1,0))</f>
        <v/>
      </c>
      <c r="M6521" t="inlineStr">
        <is>
          <t>Data R</t>
        </is>
      </c>
    </row>
    <row r="6522">
      <c r="A6522" t="inlineStr">
        <is>
          <t>Regional 7</t>
        </is>
      </c>
      <c r="B6522">
        <f>IF('Data R7'!C536="","",'Data R7'!B536)</f>
        <v/>
      </c>
      <c r="C6522">
        <f>IF('Data R7'!C536="","",'Data R7'!C536)</f>
        <v/>
      </c>
      <c r="D6522">
        <f>IF('Data R7'!C536="","",'Data R7'!D536)</f>
        <v/>
      </c>
      <c r="E6522">
        <f>IF('Data R7'!C536="","",'Data R7'!E536)</f>
        <v/>
      </c>
      <c r="F6522">
        <f>IF('Data R7'!C536="","",'Data R7'!F536)</f>
        <v/>
      </c>
      <c r="G6522">
        <f>IF('Data R7'!C536="","",'Data R7'!AD536)</f>
        <v/>
      </c>
      <c r="H6522">
        <f>IF('Data R7'!C536="","",'Data R7'!AC536)</f>
        <v/>
      </c>
      <c r="I6522">
        <f>IF('Data R7'!C536="","",COUNTIF('Data R7'!J536,"&gt;0")+COUNTIF('Data R7'!L536,"&gt;0")+COUNTIF('Data R7'!N536,"&gt;0")+COUNTIF('Data R7'!P536,"&gt;0")+COUNTIF('Data R7'!R536,"&gt;0")+COUNTIF('Data R7'!T536,"&gt;0")+COUNTIF('Data R7'!V536,"&gt;0")+COUNTIF('Data R7'!X536,"&gt;0"))</f>
        <v/>
      </c>
      <c r="J6522">
        <f>IF('Data R7'!C536="","",IF((COUNTIF('Data R7'!K536,"&gt;0")+COUNTIF('Data R7'!M536,"&gt;0")+COUNTIF('Data R7'!O536,"&gt;0")+COUNTIF('Data R7'!Q536,"&gt;0")+COUNTIF('Data R7'!S536,"&gt;0")+COUNTIF('Data R7'!U536,"&gt;0")+COUNTIF('Data R7'!W536,"&gt;0")+COUNTIF('Data R7'!Y536,"&gt;0"))&gt;0,1,0))</f>
        <v/>
      </c>
      <c r="M6522" t="inlineStr">
        <is>
          <t>Data R</t>
        </is>
      </c>
    </row>
    <row r="6523">
      <c r="A6523" t="inlineStr">
        <is>
          <t>Regional 7</t>
        </is>
      </c>
      <c r="B6523">
        <f>IF('Data R7'!C537="","",'Data R7'!B537)</f>
        <v/>
      </c>
      <c r="C6523">
        <f>IF('Data R7'!C537="","",'Data R7'!C537)</f>
        <v/>
      </c>
      <c r="D6523">
        <f>IF('Data R7'!C537="","",'Data R7'!D537)</f>
        <v/>
      </c>
      <c r="E6523">
        <f>IF('Data R7'!C537="","",'Data R7'!E537)</f>
        <v/>
      </c>
      <c r="F6523">
        <f>IF('Data R7'!C537="","",'Data R7'!F537)</f>
        <v/>
      </c>
      <c r="G6523">
        <f>IF('Data R7'!C537="","",'Data R7'!AD537)</f>
        <v/>
      </c>
      <c r="H6523">
        <f>IF('Data R7'!C537="","",'Data R7'!AC537)</f>
        <v/>
      </c>
      <c r="I6523">
        <f>IF('Data R7'!C537="","",COUNTIF('Data R7'!J537,"&gt;0")+COUNTIF('Data R7'!L537,"&gt;0")+COUNTIF('Data R7'!N537,"&gt;0")+COUNTIF('Data R7'!P537,"&gt;0")+COUNTIF('Data R7'!R537,"&gt;0")+COUNTIF('Data R7'!T537,"&gt;0")+COUNTIF('Data R7'!V537,"&gt;0")+COUNTIF('Data R7'!X537,"&gt;0"))</f>
        <v/>
      </c>
      <c r="J6523">
        <f>IF('Data R7'!C537="","",IF((COUNTIF('Data R7'!K537,"&gt;0")+COUNTIF('Data R7'!M537,"&gt;0")+COUNTIF('Data R7'!O537,"&gt;0")+COUNTIF('Data R7'!Q537,"&gt;0")+COUNTIF('Data R7'!S537,"&gt;0")+COUNTIF('Data R7'!U537,"&gt;0")+COUNTIF('Data R7'!W537,"&gt;0")+COUNTIF('Data R7'!Y537,"&gt;0"))&gt;0,1,0))</f>
        <v/>
      </c>
      <c r="M6523" t="inlineStr">
        <is>
          <t>Data R</t>
        </is>
      </c>
    </row>
    <row r="6524">
      <c r="A6524" t="inlineStr">
        <is>
          <t>Regional 7</t>
        </is>
      </c>
      <c r="B6524">
        <f>IF('Data R7'!C538="","",'Data R7'!B538)</f>
        <v/>
      </c>
      <c r="C6524">
        <f>IF('Data R7'!C538="","",'Data R7'!C538)</f>
        <v/>
      </c>
      <c r="D6524">
        <f>IF('Data R7'!C538="","",'Data R7'!D538)</f>
        <v/>
      </c>
      <c r="E6524">
        <f>IF('Data R7'!C538="","",'Data R7'!E538)</f>
        <v/>
      </c>
      <c r="F6524">
        <f>IF('Data R7'!C538="","",'Data R7'!F538)</f>
        <v/>
      </c>
      <c r="G6524">
        <f>IF('Data R7'!C538="","",'Data R7'!AD538)</f>
        <v/>
      </c>
      <c r="H6524">
        <f>IF('Data R7'!C538="","",'Data R7'!AC538)</f>
        <v/>
      </c>
      <c r="I6524">
        <f>IF('Data R7'!C538="","",COUNTIF('Data R7'!J538,"&gt;0")+COUNTIF('Data R7'!L538,"&gt;0")+COUNTIF('Data R7'!N538,"&gt;0")+COUNTIF('Data R7'!P538,"&gt;0")+COUNTIF('Data R7'!R538,"&gt;0")+COUNTIF('Data R7'!T538,"&gt;0")+COUNTIF('Data R7'!V538,"&gt;0")+COUNTIF('Data R7'!X538,"&gt;0"))</f>
        <v/>
      </c>
      <c r="J6524">
        <f>IF('Data R7'!C538="","",IF((COUNTIF('Data R7'!K538,"&gt;0")+COUNTIF('Data R7'!M538,"&gt;0")+COUNTIF('Data R7'!O538,"&gt;0")+COUNTIF('Data R7'!Q538,"&gt;0")+COUNTIF('Data R7'!S538,"&gt;0")+COUNTIF('Data R7'!U538,"&gt;0")+COUNTIF('Data R7'!W538,"&gt;0")+COUNTIF('Data R7'!Y538,"&gt;0"))&gt;0,1,0))</f>
        <v/>
      </c>
      <c r="M6524" t="inlineStr">
        <is>
          <t>Data R</t>
        </is>
      </c>
    </row>
    <row r="6525">
      <c r="A6525" t="inlineStr">
        <is>
          <t>Regional 7</t>
        </is>
      </c>
      <c r="B6525">
        <f>IF('Data R7'!C539="","",'Data R7'!B539)</f>
        <v/>
      </c>
      <c r="C6525">
        <f>IF('Data R7'!C539="","",'Data R7'!C539)</f>
        <v/>
      </c>
      <c r="D6525">
        <f>IF('Data R7'!C539="","",'Data R7'!D539)</f>
        <v/>
      </c>
      <c r="E6525">
        <f>IF('Data R7'!C539="","",'Data R7'!E539)</f>
        <v/>
      </c>
      <c r="F6525">
        <f>IF('Data R7'!C539="","",'Data R7'!F539)</f>
        <v/>
      </c>
      <c r="G6525">
        <f>IF('Data R7'!C539="","",'Data R7'!AD539)</f>
        <v/>
      </c>
      <c r="H6525">
        <f>IF('Data R7'!C539="","",'Data R7'!AC539)</f>
        <v/>
      </c>
      <c r="I6525">
        <f>IF('Data R7'!C539="","",COUNTIF('Data R7'!J539,"&gt;0")+COUNTIF('Data R7'!L539,"&gt;0")+COUNTIF('Data R7'!N539,"&gt;0")+COUNTIF('Data R7'!P539,"&gt;0")+COUNTIF('Data R7'!R539,"&gt;0")+COUNTIF('Data R7'!T539,"&gt;0")+COUNTIF('Data R7'!V539,"&gt;0")+COUNTIF('Data R7'!X539,"&gt;0"))</f>
        <v/>
      </c>
      <c r="J6525">
        <f>IF('Data R7'!C539="","",IF((COUNTIF('Data R7'!K539,"&gt;0")+COUNTIF('Data R7'!M539,"&gt;0")+COUNTIF('Data R7'!O539,"&gt;0")+COUNTIF('Data R7'!Q539,"&gt;0")+COUNTIF('Data R7'!S539,"&gt;0")+COUNTIF('Data R7'!U539,"&gt;0")+COUNTIF('Data R7'!W539,"&gt;0")+COUNTIF('Data R7'!Y539,"&gt;0"))&gt;0,1,0))</f>
        <v/>
      </c>
      <c r="M6525" t="inlineStr">
        <is>
          <t>Data R</t>
        </is>
      </c>
    </row>
    <row r="6526">
      <c r="A6526" t="inlineStr">
        <is>
          <t>Regional 7</t>
        </is>
      </c>
      <c r="B6526">
        <f>IF('Data R7'!C540="","",'Data R7'!B540)</f>
        <v/>
      </c>
      <c r="C6526">
        <f>IF('Data R7'!C540="","",'Data R7'!C540)</f>
        <v/>
      </c>
      <c r="D6526">
        <f>IF('Data R7'!C540="","",'Data R7'!D540)</f>
        <v/>
      </c>
      <c r="E6526">
        <f>IF('Data R7'!C540="","",'Data R7'!E540)</f>
        <v/>
      </c>
      <c r="F6526">
        <f>IF('Data R7'!C540="","",'Data R7'!F540)</f>
        <v/>
      </c>
      <c r="G6526">
        <f>IF('Data R7'!C540="","",'Data R7'!AD540)</f>
        <v/>
      </c>
      <c r="H6526">
        <f>IF('Data R7'!C540="","",'Data R7'!AC540)</f>
        <v/>
      </c>
      <c r="I6526">
        <f>IF('Data R7'!C540="","",COUNTIF('Data R7'!J540,"&gt;0")+COUNTIF('Data R7'!L540,"&gt;0")+COUNTIF('Data R7'!N540,"&gt;0")+COUNTIF('Data R7'!P540,"&gt;0")+COUNTIF('Data R7'!R540,"&gt;0")+COUNTIF('Data R7'!T540,"&gt;0")+COUNTIF('Data R7'!V540,"&gt;0")+COUNTIF('Data R7'!X540,"&gt;0"))</f>
        <v/>
      </c>
      <c r="J6526">
        <f>IF('Data R7'!C540="","",IF((COUNTIF('Data R7'!K540,"&gt;0")+COUNTIF('Data R7'!M540,"&gt;0")+COUNTIF('Data R7'!O540,"&gt;0")+COUNTIF('Data R7'!Q540,"&gt;0")+COUNTIF('Data R7'!S540,"&gt;0")+COUNTIF('Data R7'!U540,"&gt;0")+COUNTIF('Data R7'!W540,"&gt;0")+COUNTIF('Data R7'!Y540,"&gt;0"))&gt;0,1,0))</f>
        <v/>
      </c>
      <c r="M6526" t="inlineStr">
        <is>
          <t>Data R</t>
        </is>
      </c>
    </row>
    <row r="6527">
      <c r="A6527" t="inlineStr">
        <is>
          <t>Regional 7</t>
        </is>
      </c>
      <c r="B6527">
        <f>IF('Data R7'!C541="","",'Data R7'!B541)</f>
        <v/>
      </c>
      <c r="C6527">
        <f>IF('Data R7'!C541="","",'Data R7'!C541)</f>
        <v/>
      </c>
      <c r="D6527">
        <f>IF('Data R7'!C541="","",'Data R7'!D541)</f>
        <v/>
      </c>
      <c r="E6527">
        <f>IF('Data R7'!C541="","",'Data R7'!E541)</f>
        <v/>
      </c>
      <c r="F6527">
        <f>IF('Data R7'!C541="","",'Data R7'!F541)</f>
        <v/>
      </c>
      <c r="G6527">
        <f>IF('Data R7'!C541="","",'Data R7'!AD541)</f>
        <v/>
      </c>
      <c r="H6527">
        <f>IF('Data R7'!C541="","",'Data R7'!AC541)</f>
        <v/>
      </c>
      <c r="I6527">
        <f>IF('Data R7'!C541="","",COUNTIF('Data R7'!J541,"&gt;0")+COUNTIF('Data R7'!L541,"&gt;0")+COUNTIF('Data R7'!N541,"&gt;0")+COUNTIF('Data R7'!P541,"&gt;0")+COUNTIF('Data R7'!R541,"&gt;0")+COUNTIF('Data R7'!T541,"&gt;0")+COUNTIF('Data R7'!V541,"&gt;0")+COUNTIF('Data R7'!X541,"&gt;0"))</f>
        <v/>
      </c>
      <c r="J6527">
        <f>IF('Data R7'!C541="","",IF((COUNTIF('Data R7'!K541,"&gt;0")+COUNTIF('Data R7'!M541,"&gt;0")+COUNTIF('Data R7'!O541,"&gt;0")+COUNTIF('Data R7'!Q541,"&gt;0")+COUNTIF('Data R7'!S541,"&gt;0")+COUNTIF('Data R7'!U541,"&gt;0")+COUNTIF('Data R7'!W541,"&gt;0")+COUNTIF('Data R7'!Y541,"&gt;0"))&gt;0,1,0))</f>
        <v/>
      </c>
      <c r="M6527" t="inlineStr">
        <is>
          <t>Data R</t>
        </is>
      </c>
    </row>
    <row r="6528">
      <c r="A6528" t="inlineStr">
        <is>
          <t>Regional 7</t>
        </is>
      </c>
      <c r="B6528">
        <f>IF('Data R7'!C542="","",'Data R7'!B542)</f>
        <v/>
      </c>
      <c r="C6528">
        <f>IF('Data R7'!C542="","",'Data R7'!C542)</f>
        <v/>
      </c>
      <c r="D6528">
        <f>IF('Data R7'!C542="","",'Data R7'!D542)</f>
        <v/>
      </c>
      <c r="E6528">
        <f>IF('Data R7'!C542="","",'Data R7'!E542)</f>
        <v/>
      </c>
      <c r="F6528">
        <f>IF('Data R7'!C542="","",'Data R7'!F542)</f>
        <v/>
      </c>
      <c r="G6528">
        <f>IF('Data R7'!C542="","",'Data R7'!AD542)</f>
        <v/>
      </c>
      <c r="H6528">
        <f>IF('Data R7'!C542="","",'Data R7'!AC542)</f>
        <v/>
      </c>
      <c r="I6528">
        <f>IF('Data R7'!C542="","",COUNTIF('Data R7'!J542,"&gt;0")+COUNTIF('Data R7'!L542,"&gt;0")+COUNTIF('Data R7'!N542,"&gt;0")+COUNTIF('Data R7'!P542,"&gt;0")+COUNTIF('Data R7'!R542,"&gt;0")+COUNTIF('Data R7'!T542,"&gt;0")+COUNTIF('Data R7'!V542,"&gt;0")+COUNTIF('Data R7'!X542,"&gt;0"))</f>
        <v/>
      </c>
      <c r="J6528">
        <f>IF('Data R7'!C542="","",IF((COUNTIF('Data R7'!K542,"&gt;0")+COUNTIF('Data R7'!M542,"&gt;0")+COUNTIF('Data R7'!O542,"&gt;0")+COUNTIF('Data R7'!Q542,"&gt;0")+COUNTIF('Data R7'!S542,"&gt;0")+COUNTIF('Data R7'!U542,"&gt;0")+COUNTIF('Data R7'!W542,"&gt;0")+COUNTIF('Data R7'!Y542,"&gt;0"))&gt;0,1,0))</f>
        <v/>
      </c>
      <c r="M6528" t="inlineStr">
        <is>
          <t>Data R</t>
        </is>
      </c>
    </row>
    <row r="6529">
      <c r="A6529" t="inlineStr">
        <is>
          <t>Regional 7</t>
        </is>
      </c>
      <c r="B6529">
        <f>IF('Data R7'!C543="","",'Data R7'!B543)</f>
        <v/>
      </c>
      <c r="C6529">
        <f>IF('Data R7'!C543="","",'Data R7'!C543)</f>
        <v/>
      </c>
      <c r="D6529">
        <f>IF('Data R7'!C543="","",'Data R7'!D543)</f>
        <v/>
      </c>
      <c r="E6529">
        <f>IF('Data R7'!C543="","",'Data R7'!E543)</f>
        <v/>
      </c>
      <c r="F6529">
        <f>IF('Data R7'!C543="","",'Data R7'!F543)</f>
        <v/>
      </c>
      <c r="G6529">
        <f>IF('Data R7'!C543="","",'Data R7'!AD543)</f>
        <v/>
      </c>
      <c r="H6529">
        <f>IF('Data R7'!C543="","",'Data R7'!AC543)</f>
        <v/>
      </c>
      <c r="I6529">
        <f>IF('Data R7'!C543="","",COUNTIF('Data R7'!J543,"&gt;0")+COUNTIF('Data R7'!L543,"&gt;0")+COUNTIF('Data R7'!N543,"&gt;0")+COUNTIF('Data R7'!P543,"&gt;0")+COUNTIF('Data R7'!R543,"&gt;0")+COUNTIF('Data R7'!T543,"&gt;0")+COUNTIF('Data R7'!V543,"&gt;0")+COUNTIF('Data R7'!X543,"&gt;0"))</f>
        <v/>
      </c>
      <c r="J6529">
        <f>IF('Data R7'!C543="","",IF((COUNTIF('Data R7'!K543,"&gt;0")+COUNTIF('Data R7'!M543,"&gt;0")+COUNTIF('Data R7'!O543,"&gt;0")+COUNTIF('Data R7'!Q543,"&gt;0")+COUNTIF('Data R7'!S543,"&gt;0")+COUNTIF('Data R7'!U543,"&gt;0")+COUNTIF('Data R7'!W543,"&gt;0")+COUNTIF('Data R7'!Y543,"&gt;0"))&gt;0,1,0))</f>
        <v/>
      </c>
      <c r="M6529" t="inlineStr">
        <is>
          <t>Data R</t>
        </is>
      </c>
    </row>
    <row r="6530">
      <c r="A6530" t="inlineStr">
        <is>
          <t>Regional 7</t>
        </is>
      </c>
      <c r="B6530">
        <f>IF('Data R7'!C544="","",'Data R7'!B544)</f>
        <v/>
      </c>
      <c r="C6530">
        <f>IF('Data R7'!C544="","",'Data R7'!C544)</f>
        <v/>
      </c>
      <c r="D6530">
        <f>IF('Data R7'!C544="","",'Data R7'!D544)</f>
        <v/>
      </c>
      <c r="E6530">
        <f>IF('Data R7'!C544="","",'Data R7'!E544)</f>
        <v/>
      </c>
      <c r="F6530">
        <f>IF('Data R7'!C544="","",'Data R7'!F544)</f>
        <v/>
      </c>
      <c r="G6530">
        <f>IF('Data R7'!C544="","",'Data R7'!AD544)</f>
        <v/>
      </c>
      <c r="H6530">
        <f>IF('Data R7'!C544="","",'Data R7'!AC544)</f>
        <v/>
      </c>
      <c r="I6530">
        <f>IF('Data R7'!C544="","",COUNTIF('Data R7'!J544,"&gt;0")+COUNTIF('Data R7'!L544,"&gt;0")+COUNTIF('Data R7'!N544,"&gt;0")+COUNTIF('Data R7'!P544,"&gt;0")+COUNTIF('Data R7'!R544,"&gt;0")+COUNTIF('Data R7'!T544,"&gt;0")+COUNTIF('Data R7'!V544,"&gt;0")+COUNTIF('Data R7'!X544,"&gt;0"))</f>
        <v/>
      </c>
      <c r="J6530">
        <f>IF('Data R7'!C544="","",IF((COUNTIF('Data R7'!K544,"&gt;0")+COUNTIF('Data R7'!M544,"&gt;0")+COUNTIF('Data R7'!O544,"&gt;0")+COUNTIF('Data R7'!Q544,"&gt;0")+COUNTIF('Data R7'!S544,"&gt;0")+COUNTIF('Data R7'!U544,"&gt;0")+COUNTIF('Data R7'!W544,"&gt;0")+COUNTIF('Data R7'!Y544,"&gt;0"))&gt;0,1,0))</f>
        <v/>
      </c>
      <c r="M6530" t="inlineStr">
        <is>
          <t>Data R</t>
        </is>
      </c>
    </row>
    <row r="6531">
      <c r="A6531" t="inlineStr">
        <is>
          <t>Regional 7</t>
        </is>
      </c>
      <c r="B6531">
        <f>IF('Data R7'!C545="","",'Data R7'!B545)</f>
        <v/>
      </c>
      <c r="C6531">
        <f>IF('Data R7'!C545="","",'Data R7'!C545)</f>
        <v/>
      </c>
      <c r="D6531">
        <f>IF('Data R7'!C545="","",'Data R7'!D545)</f>
        <v/>
      </c>
      <c r="E6531">
        <f>IF('Data R7'!C545="","",'Data R7'!E545)</f>
        <v/>
      </c>
      <c r="F6531">
        <f>IF('Data R7'!C545="","",'Data R7'!F545)</f>
        <v/>
      </c>
      <c r="G6531">
        <f>IF('Data R7'!C545="","",'Data R7'!AD545)</f>
        <v/>
      </c>
      <c r="H6531">
        <f>IF('Data R7'!C545="","",'Data R7'!AC545)</f>
        <v/>
      </c>
      <c r="I6531">
        <f>IF('Data R7'!C545="","",COUNTIF('Data R7'!J545,"&gt;0")+COUNTIF('Data R7'!L545,"&gt;0")+COUNTIF('Data R7'!N545,"&gt;0")+COUNTIF('Data R7'!P545,"&gt;0")+COUNTIF('Data R7'!R545,"&gt;0")+COUNTIF('Data R7'!T545,"&gt;0")+COUNTIF('Data R7'!V545,"&gt;0")+COUNTIF('Data R7'!X545,"&gt;0"))</f>
        <v/>
      </c>
      <c r="J6531">
        <f>IF('Data R7'!C545="","",IF((COUNTIF('Data R7'!K545,"&gt;0")+COUNTIF('Data R7'!M545,"&gt;0")+COUNTIF('Data R7'!O545,"&gt;0")+COUNTIF('Data R7'!Q545,"&gt;0")+COUNTIF('Data R7'!S545,"&gt;0")+COUNTIF('Data R7'!U545,"&gt;0")+COUNTIF('Data R7'!W545,"&gt;0")+COUNTIF('Data R7'!Y545,"&gt;0"))&gt;0,1,0))</f>
        <v/>
      </c>
      <c r="M6531" t="inlineStr">
        <is>
          <t>Data R</t>
        </is>
      </c>
    </row>
    <row r="6532">
      <c r="A6532" t="inlineStr">
        <is>
          <t>Regional 7</t>
        </is>
      </c>
      <c r="B6532">
        <f>IF('Data R7'!C546="","",'Data R7'!B546)</f>
        <v/>
      </c>
      <c r="C6532">
        <f>IF('Data R7'!C546="","",'Data R7'!C546)</f>
        <v/>
      </c>
      <c r="D6532">
        <f>IF('Data R7'!C546="","",'Data R7'!D546)</f>
        <v/>
      </c>
      <c r="E6532">
        <f>IF('Data R7'!C546="","",'Data R7'!E546)</f>
        <v/>
      </c>
      <c r="F6532">
        <f>IF('Data R7'!C546="","",'Data R7'!F546)</f>
        <v/>
      </c>
      <c r="G6532">
        <f>IF('Data R7'!C546="","",'Data R7'!AD546)</f>
        <v/>
      </c>
      <c r="H6532">
        <f>IF('Data R7'!C546="","",'Data R7'!AC546)</f>
        <v/>
      </c>
      <c r="I6532">
        <f>IF('Data R7'!C546="","",COUNTIF('Data R7'!J546,"&gt;0")+COUNTIF('Data R7'!L546,"&gt;0")+COUNTIF('Data R7'!N546,"&gt;0")+COUNTIF('Data R7'!P546,"&gt;0")+COUNTIF('Data R7'!R546,"&gt;0")+COUNTIF('Data R7'!T546,"&gt;0")+COUNTIF('Data R7'!V546,"&gt;0")+COUNTIF('Data R7'!X546,"&gt;0"))</f>
        <v/>
      </c>
      <c r="J6532">
        <f>IF('Data R7'!C546="","",IF((COUNTIF('Data R7'!K546,"&gt;0")+COUNTIF('Data R7'!M546,"&gt;0")+COUNTIF('Data R7'!O546,"&gt;0")+COUNTIF('Data R7'!Q546,"&gt;0")+COUNTIF('Data R7'!S546,"&gt;0")+COUNTIF('Data R7'!U546,"&gt;0")+COUNTIF('Data R7'!W546,"&gt;0")+COUNTIF('Data R7'!Y546,"&gt;0"))&gt;0,1,0))</f>
        <v/>
      </c>
      <c r="M6532" t="inlineStr">
        <is>
          <t>Data R</t>
        </is>
      </c>
    </row>
    <row r="6533">
      <c r="A6533" t="inlineStr">
        <is>
          <t>Regional 7</t>
        </is>
      </c>
      <c r="B6533">
        <f>IF('Data R7'!C547="","",'Data R7'!B547)</f>
        <v/>
      </c>
      <c r="C6533">
        <f>IF('Data R7'!C547="","",'Data R7'!C547)</f>
        <v/>
      </c>
      <c r="D6533">
        <f>IF('Data R7'!C547="","",'Data R7'!D547)</f>
        <v/>
      </c>
      <c r="E6533">
        <f>IF('Data R7'!C547="","",'Data R7'!E547)</f>
        <v/>
      </c>
      <c r="F6533">
        <f>IF('Data R7'!C547="","",'Data R7'!F547)</f>
        <v/>
      </c>
      <c r="G6533">
        <f>IF('Data R7'!C547="","",'Data R7'!AD547)</f>
        <v/>
      </c>
      <c r="H6533">
        <f>IF('Data R7'!C547="","",'Data R7'!AC547)</f>
        <v/>
      </c>
      <c r="I6533">
        <f>IF('Data R7'!C547="","",COUNTIF('Data R7'!J547,"&gt;0")+COUNTIF('Data R7'!L547,"&gt;0")+COUNTIF('Data R7'!N547,"&gt;0")+COUNTIF('Data R7'!P547,"&gt;0")+COUNTIF('Data R7'!R547,"&gt;0")+COUNTIF('Data R7'!T547,"&gt;0")+COUNTIF('Data R7'!V547,"&gt;0")+COUNTIF('Data R7'!X547,"&gt;0"))</f>
        <v/>
      </c>
      <c r="J6533">
        <f>IF('Data R7'!C547="","",IF((COUNTIF('Data R7'!K547,"&gt;0")+COUNTIF('Data R7'!M547,"&gt;0")+COUNTIF('Data R7'!O547,"&gt;0")+COUNTIF('Data R7'!Q547,"&gt;0")+COUNTIF('Data R7'!S547,"&gt;0")+COUNTIF('Data R7'!U547,"&gt;0")+COUNTIF('Data R7'!W547,"&gt;0")+COUNTIF('Data R7'!Y547,"&gt;0"))&gt;0,1,0))</f>
        <v/>
      </c>
      <c r="M6533" t="inlineStr">
        <is>
          <t>Data R</t>
        </is>
      </c>
    </row>
    <row r="6534">
      <c r="A6534" t="inlineStr">
        <is>
          <t>Regional 7</t>
        </is>
      </c>
      <c r="B6534">
        <f>IF('Data R7'!C548="","",'Data R7'!B548)</f>
        <v/>
      </c>
      <c r="C6534">
        <f>IF('Data R7'!C548="","",'Data R7'!C548)</f>
        <v/>
      </c>
      <c r="D6534">
        <f>IF('Data R7'!C548="","",'Data R7'!D548)</f>
        <v/>
      </c>
      <c r="E6534">
        <f>IF('Data R7'!C548="","",'Data R7'!E548)</f>
        <v/>
      </c>
      <c r="F6534">
        <f>IF('Data R7'!C548="","",'Data R7'!F548)</f>
        <v/>
      </c>
      <c r="G6534">
        <f>IF('Data R7'!C548="","",'Data R7'!AD548)</f>
        <v/>
      </c>
      <c r="H6534">
        <f>IF('Data R7'!C548="","",'Data R7'!AC548)</f>
        <v/>
      </c>
      <c r="I6534">
        <f>IF('Data R7'!C548="","",COUNTIF('Data R7'!J548,"&gt;0")+COUNTIF('Data R7'!L548,"&gt;0")+COUNTIF('Data R7'!N548,"&gt;0")+COUNTIF('Data R7'!P548,"&gt;0")+COUNTIF('Data R7'!R548,"&gt;0")+COUNTIF('Data R7'!T548,"&gt;0")+COUNTIF('Data R7'!V548,"&gt;0")+COUNTIF('Data R7'!X548,"&gt;0"))</f>
        <v/>
      </c>
      <c r="J6534">
        <f>IF('Data R7'!C548="","",IF((COUNTIF('Data R7'!K548,"&gt;0")+COUNTIF('Data R7'!M548,"&gt;0")+COUNTIF('Data R7'!O548,"&gt;0")+COUNTIF('Data R7'!Q548,"&gt;0")+COUNTIF('Data R7'!S548,"&gt;0")+COUNTIF('Data R7'!U548,"&gt;0")+COUNTIF('Data R7'!W548,"&gt;0")+COUNTIF('Data R7'!Y548,"&gt;0"))&gt;0,1,0))</f>
        <v/>
      </c>
      <c r="M6534" t="inlineStr">
        <is>
          <t>Data R</t>
        </is>
      </c>
    </row>
    <row r="6535">
      <c r="A6535" t="inlineStr">
        <is>
          <t>Regional 7</t>
        </is>
      </c>
      <c r="B6535">
        <f>IF('Data R7'!C549="","",'Data R7'!B549)</f>
        <v/>
      </c>
      <c r="C6535">
        <f>IF('Data R7'!C549="","",'Data R7'!C549)</f>
        <v/>
      </c>
      <c r="D6535">
        <f>IF('Data R7'!C549="","",'Data R7'!D549)</f>
        <v/>
      </c>
      <c r="E6535">
        <f>IF('Data R7'!C549="","",'Data R7'!E549)</f>
        <v/>
      </c>
      <c r="F6535">
        <f>IF('Data R7'!C549="","",'Data R7'!F549)</f>
        <v/>
      </c>
      <c r="G6535">
        <f>IF('Data R7'!C549="","",'Data R7'!AD549)</f>
        <v/>
      </c>
      <c r="H6535">
        <f>IF('Data R7'!C549="","",'Data R7'!AC549)</f>
        <v/>
      </c>
      <c r="I6535">
        <f>IF('Data R7'!C549="","",COUNTIF('Data R7'!J549,"&gt;0")+COUNTIF('Data R7'!L549,"&gt;0")+COUNTIF('Data R7'!N549,"&gt;0")+COUNTIF('Data R7'!P549,"&gt;0")+COUNTIF('Data R7'!R549,"&gt;0")+COUNTIF('Data R7'!T549,"&gt;0")+COUNTIF('Data R7'!V549,"&gt;0")+COUNTIF('Data R7'!X549,"&gt;0"))</f>
        <v/>
      </c>
      <c r="J6535">
        <f>IF('Data R7'!C549="","",IF((COUNTIF('Data R7'!K549,"&gt;0")+COUNTIF('Data R7'!M549,"&gt;0")+COUNTIF('Data R7'!O549,"&gt;0")+COUNTIF('Data R7'!Q549,"&gt;0")+COUNTIF('Data R7'!S549,"&gt;0")+COUNTIF('Data R7'!U549,"&gt;0")+COUNTIF('Data R7'!W549,"&gt;0")+COUNTIF('Data R7'!Y549,"&gt;0"))&gt;0,1,0))</f>
        <v/>
      </c>
      <c r="M6535" t="inlineStr">
        <is>
          <t>Data R</t>
        </is>
      </c>
    </row>
    <row r="6536">
      <c r="A6536" t="inlineStr">
        <is>
          <t>Regional 7</t>
        </is>
      </c>
      <c r="B6536">
        <f>IF('Data R7'!C550="","",'Data R7'!B550)</f>
        <v/>
      </c>
      <c r="C6536">
        <f>IF('Data R7'!C550="","",'Data R7'!C550)</f>
        <v/>
      </c>
      <c r="D6536">
        <f>IF('Data R7'!C550="","",'Data R7'!D550)</f>
        <v/>
      </c>
      <c r="E6536">
        <f>IF('Data R7'!C550="","",'Data R7'!E550)</f>
        <v/>
      </c>
      <c r="F6536">
        <f>IF('Data R7'!C550="","",'Data R7'!F550)</f>
        <v/>
      </c>
      <c r="G6536">
        <f>IF('Data R7'!C550="","",'Data R7'!AD550)</f>
        <v/>
      </c>
      <c r="H6536">
        <f>IF('Data R7'!C550="","",'Data R7'!AC550)</f>
        <v/>
      </c>
      <c r="I6536">
        <f>IF('Data R7'!C550="","",COUNTIF('Data R7'!J550,"&gt;0")+COUNTIF('Data R7'!L550,"&gt;0")+COUNTIF('Data R7'!N550,"&gt;0")+COUNTIF('Data R7'!P550,"&gt;0")+COUNTIF('Data R7'!R550,"&gt;0")+COUNTIF('Data R7'!T550,"&gt;0")+COUNTIF('Data R7'!V550,"&gt;0")+COUNTIF('Data R7'!X550,"&gt;0"))</f>
        <v/>
      </c>
      <c r="J6536">
        <f>IF('Data R7'!C550="","",IF((COUNTIF('Data R7'!K550,"&gt;0")+COUNTIF('Data R7'!M550,"&gt;0")+COUNTIF('Data R7'!O550,"&gt;0")+COUNTIF('Data R7'!Q550,"&gt;0")+COUNTIF('Data R7'!S550,"&gt;0")+COUNTIF('Data R7'!U550,"&gt;0")+COUNTIF('Data R7'!W550,"&gt;0")+COUNTIF('Data R7'!Y550,"&gt;0"))&gt;0,1,0))</f>
        <v/>
      </c>
      <c r="M6536" t="inlineStr">
        <is>
          <t>Data R</t>
        </is>
      </c>
    </row>
    <row r="6537">
      <c r="A6537" t="inlineStr">
        <is>
          <t>Regional 7</t>
        </is>
      </c>
      <c r="B6537">
        <f>IF('Data R7'!C551="","",'Data R7'!B551)</f>
        <v/>
      </c>
      <c r="C6537">
        <f>IF('Data R7'!C551="","",'Data R7'!C551)</f>
        <v/>
      </c>
      <c r="D6537">
        <f>IF('Data R7'!C551="","",'Data R7'!D551)</f>
        <v/>
      </c>
      <c r="E6537">
        <f>IF('Data R7'!C551="","",'Data R7'!E551)</f>
        <v/>
      </c>
      <c r="F6537">
        <f>IF('Data R7'!C551="","",'Data R7'!F551)</f>
        <v/>
      </c>
      <c r="G6537">
        <f>IF('Data R7'!C551="","",'Data R7'!AD551)</f>
        <v/>
      </c>
      <c r="H6537">
        <f>IF('Data R7'!C551="","",'Data R7'!AC551)</f>
        <v/>
      </c>
      <c r="I6537">
        <f>IF('Data R7'!C551="","",COUNTIF('Data R7'!J551,"&gt;0")+COUNTIF('Data R7'!L551,"&gt;0")+COUNTIF('Data R7'!N551,"&gt;0")+COUNTIF('Data R7'!P551,"&gt;0")+COUNTIF('Data R7'!R551,"&gt;0")+COUNTIF('Data R7'!T551,"&gt;0")+COUNTIF('Data R7'!V551,"&gt;0")+COUNTIF('Data R7'!X551,"&gt;0"))</f>
        <v/>
      </c>
      <c r="J6537">
        <f>IF('Data R7'!C551="","",IF((COUNTIF('Data R7'!K551,"&gt;0")+COUNTIF('Data R7'!M551,"&gt;0")+COUNTIF('Data R7'!O551,"&gt;0")+COUNTIF('Data R7'!Q551,"&gt;0")+COUNTIF('Data R7'!S551,"&gt;0")+COUNTIF('Data R7'!U551,"&gt;0")+COUNTIF('Data R7'!W551,"&gt;0")+COUNTIF('Data R7'!Y551,"&gt;0"))&gt;0,1,0))</f>
        <v/>
      </c>
      <c r="M6537" t="inlineStr">
        <is>
          <t>Data R</t>
        </is>
      </c>
    </row>
    <row r="6538">
      <c r="A6538" t="inlineStr">
        <is>
          <t>Regional 7</t>
        </is>
      </c>
      <c r="B6538">
        <f>IF('Data R7'!C552="","",'Data R7'!B552)</f>
        <v/>
      </c>
      <c r="C6538">
        <f>IF('Data R7'!C552="","",'Data R7'!C552)</f>
        <v/>
      </c>
      <c r="D6538">
        <f>IF('Data R7'!C552="","",'Data R7'!D552)</f>
        <v/>
      </c>
      <c r="E6538">
        <f>IF('Data R7'!C552="","",'Data R7'!E552)</f>
        <v/>
      </c>
      <c r="F6538">
        <f>IF('Data R7'!C552="","",'Data R7'!F552)</f>
        <v/>
      </c>
      <c r="G6538">
        <f>IF('Data R7'!C552="","",'Data R7'!AD552)</f>
        <v/>
      </c>
      <c r="H6538">
        <f>IF('Data R7'!C552="","",'Data R7'!AC552)</f>
        <v/>
      </c>
      <c r="I6538">
        <f>IF('Data R7'!C552="","",COUNTIF('Data R7'!J552,"&gt;0")+COUNTIF('Data R7'!L552,"&gt;0")+COUNTIF('Data R7'!N552,"&gt;0")+COUNTIF('Data R7'!P552,"&gt;0")+COUNTIF('Data R7'!R552,"&gt;0")+COUNTIF('Data R7'!T552,"&gt;0")+COUNTIF('Data R7'!V552,"&gt;0")+COUNTIF('Data R7'!X552,"&gt;0"))</f>
        <v/>
      </c>
      <c r="J6538">
        <f>IF('Data R7'!C552="","",IF((COUNTIF('Data R7'!K552,"&gt;0")+COUNTIF('Data R7'!M552,"&gt;0")+COUNTIF('Data R7'!O552,"&gt;0")+COUNTIF('Data R7'!Q552,"&gt;0")+COUNTIF('Data R7'!S552,"&gt;0")+COUNTIF('Data R7'!U552,"&gt;0")+COUNTIF('Data R7'!W552,"&gt;0")+COUNTIF('Data R7'!Y552,"&gt;0"))&gt;0,1,0))</f>
        <v/>
      </c>
      <c r="M6538" t="inlineStr">
        <is>
          <t>Data R</t>
        </is>
      </c>
    </row>
    <row r="6539">
      <c r="A6539" t="inlineStr">
        <is>
          <t>Regional 7</t>
        </is>
      </c>
      <c r="B6539">
        <f>IF('Data R7'!C553="","",'Data R7'!B553)</f>
        <v/>
      </c>
      <c r="C6539">
        <f>IF('Data R7'!C553="","",'Data R7'!C553)</f>
        <v/>
      </c>
      <c r="D6539">
        <f>IF('Data R7'!C553="","",'Data R7'!D553)</f>
        <v/>
      </c>
      <c r="E6539">
        <f>IF('Data R7'!C553="","",'Data R7'!E553)</f>
        <v/>
      </c>
      <c r="F6539">
        <f>IF('Data R7'!C553="","",'Data R7'!F553)</f>
        <v/>
      </c>
      <c r="G6539">
        <f>IF('Data R7'!C553="","",'Data R7'!AD553)</f>
        <v/>
      </c>
      <c r="H6539">
        <f>IF('Data R7'!C553="","",'Data R7'!AC553)</f>
        <v/>
      </c>
      <c r="I6539">
        <f>IF('Data R7'!C553="","",COUNTIF('Data R7'!J553,"&gt;0")+COUNTIF('Data R7'!L553,"&gt;0")+COUNTIF('Data R7'!N553,"&gt;0")+COUNTIF('Data R7'!P553,"&gt;0")+COUNTIF('Data R7'!R553,"&gt;0")+COUNTIF('Data R7'!T553,"&gt;0")+COUNTIF('Data R7'!V553,"&gt;0")+COUNTIF('Data R7'!X553,"&gt;0"))</f>
        <v/>
      </c>
      <c r="J6539">
        <f>IF('Data R7'!C553="","",IF((COUNTIF('Data R7'!K553,"&gt;0")+COUNTIF('Data R7'!M553,"&gt;0")+COUNTIF('Data R7'!O553,"&gt;0")+COUNTIF('Data R7'!Q553,"&gt;0")+COUNTIF('Data R7'!S553,"&gt;0")+COUNTIF('Data R7'!U553,"&gt;0")+COUNTIF('Data R7'!W553,"&gt;0")+COUNTIF('Data R7'!Y553,"&gt;0"))&gt;0,1,0))</f>
        <v/>
      </c>
      <c r="M6539" t="inlineStr">
        <is>
          <t>Data R</t>
        </is>
      </c>
    </row>
    <row r="6540">
      <c r="A6540" t="inlineStr">
        <is>
          <t>Regional 7</t>
        </is>
      </c>
      <c r="B6540">
        <f>IF('Data R7'!C554="","",'Data R7'!B554)</f>
        <v/>
      </c>
      <c r="C6540">
        <f>IF('Data R7'!C554="","",'Data R7'!C554)</f>
        <v/>
      </c>
      <c r="D6540">
        <f>IF('Data R7'!C554="","",'Data R7'!D554)</f>
        <v/>
      </c>
      <c r="E6540">
        <f>IF('Data R7'!C554="","",'Data R7'!E554)</f>
        <v/>
      </c>
      <c r="F6540">
        <f>IF('Data R7'!C554="","",'Data R7'!F554)</f>
        <v/>
      </c>
      <c r="G6540">
        <f>IF('Data R7'!C554="","",'Data R7'!AD554)</f>
        <v/>
      </c>
      <c r="H6540">
        <f>IF('Data R7'!C554="","",'Data R7'!AC554)</f>
        <v/>
      </c>
      <c r="I6540">
        <f>IF('Data R7'!C554="","",COUNTIF('Data R7'!J554,"&gt;0")+COUNTIF('Data R7'!L554,"&gt;0")+COUNTIF('Data R7'!N554,"&gt;0")+COUNTIF('Data R7'!P554,"&gt;0")+COUNTIF('Data R7'!R554,"&gt;0")+COUNTIF('Data R7'!T554,"&gt;0")+COUNTIF('Data R7'!V554,"&gt;0")+COUNTIF('Data R7'!X554,"&gt;0"))</f>
        <v/>
      </c>
      <c r="J6540">
        <f>IF('Data R7'!C554="","",IF((COUNTIF('Data R7'!K554,"&gt;0")+COUNTIF('Data R7'!M554,"&gt;0")+COUNTIF('Data R7'!O554,"&gt;0")+COUNTIF('Data R7'!Q554,"&gt;0")+COUNTIF('Data R7'!S554,"&gt;0")+COUNTIF('Data R7'!U554,"&gt;0")+COUNTIF('Data R7'!W554,"&gt;0")+COUNTIF('Data R7'!Y554,"&gt;0"))&gt;0,1,0))</f>
        <v/>
      </c>
      <c r="M6540" t="inlineStr">
        <is>
          <t>Data R</t>
        </is>
      </c>
    </row>
    <row r="6541">
      <c r="A6541" t="inlineStr">
        <is>
          <t>Regional 7</t>
        </is>
      </c>
      <c r="B6541">
        <f>IF('Data R7'!C555="","",'Data R7'!B555)</f>
        <v/>
      </c>
      <c r="C6541">
        <f>IF('Data R7'!C555="","",'Data R7'!C555)</f>
        <v/>
      </c>
      <c r="D6541">
        <f>IF('Data R7'!C555="","",'Data R7'!D555)</f>
        <v/>
      </c>
      <c r="E6541">
        <f>IF('Data R7'!C555="","",'Data R7'!E555)</f>
        <v/>
      </c>
      <c r="F6541">
        <f>IF('Data R7'!C555="","",'Data R7'!F555)</f>
        <v/>
      </c>
      <c r="G6541">
        <f>IF('Data R7'!C555="","",'Data R7'!AD555)</f>
        <v/>
      </c>
      <c r="H6541">
        <f>IF('Data R7'!C555="","",'Data R7'!AC555)</f>
        <v/>
      </c>
      <c r="I6541">
        <f>IF('Data R7'!C555="","",COUNTIF('Data R7'!J555,"&gt;0")+COUNTIF('Data R7'!L555,"&gt;0")+COUNTIF('Data R7'!N555,"&gt;0")+COUNTIF('Data R7'!P555,"&gt;0")+COUNTIF('Data R7'!R555,"&gt;0")+COUNTIF('Data R7'!T555,"&gt;0")+COUNTIF('Data R7'!V555,"&gt;0")+COUNTIF('Data R7'!X555,"&gt;0"))</f>
        <v/>
      </c>
      <c r="J6541">
        <f>IF('Data R7'!C555="","",IF((COUNTIF('Data R7'!K555,"&gt;0")+COUNTIF('Data R7'!M555,"&gt;0")+COUNTIF('Data R7'!O555,"&gt;0")+COUNTIF('Data R7'!Q555,"&gt;0")+COUNTIF('Data R7'!S555,"&gt;0")+COUNTIF('Data R7'!U555,"&gt;0")+COUNTIF('Data R7'!W555,"&gt;0")+COUNTIF('Data R7'!Y555,"&gt;0"))&gt;0,1,0))</f>
        <v/>
      </c>
      <c r="M6541" t="inlineStr">
        <is>
          <t>Data R</t>
        </is>
      </c>
    </row>
    <row r="6542">
      <c r="A6542" t="inlineStr">
        <is>
          <t>Regional 7</t>
        </is>
      </c>
      <c r="B6542">
        <f>IF('Data R7'!C556="","",'Data R7'!B556)</f>
        <v/>
      </c>
      <c r="C6542">
        <f>IF('Data R7'!C556="","",'Data R7'!C556)</f>
        <v/>
      </c>
      <c r="D6542">
        <f>IF('Data R7'!C556="","",'Data R7'!D556)</f>
        <v/>
      </c>
      <c r="E6542">
        <f>IF('Data R7'!C556="","",'Data R7'!E556)</f>
        <v/>
      </c>
      <c r="F6542">
        <f>IF('Data R7'!C556="","",'Data R7'!F556)</f>
        <v/>
      </c>
      <c r="G6542">
        <f>IF('Data R7'!C556="","",'Data R7'!AD556)</f>
        <v/>
      </c>
      <c r="H6542">
        <f>IF('Data R7'!C556="","",'Data R7'!AC556)</f>
        <v/>
      </c>
      <c r="I6542">
        <f>IF('Data R7'!C556="","",COUNTIF('Data R7'!J556,"&gt;0")+COUNTIF('Data R7'!L556,"&gt;0")+COUNTIF('Data R7'!N556,"&gt;0")+COUNTIF('Data R7'!P556,"&gt;0")+COUNTIF('Data R7'!R556,"&gt;0")+COUNTIF('Data R7'!T556,"&gt;0")+COUNTIF('Data R7'!V556,"&gt;0")+COUNTIF('Data R7'!X556,"&gt;0"))</f>
        <v/>
      </c>
      <c r="J6542">
        <f>IF('Data R7'!C556="","",IF((COUNTIF('Data R7'!K556,"&gt;0")+COUNTIF('Data R7'!M556,"&gt;0")+COUNTIF('Data R7'!O556,"&gt;0")+COUNTIF('Data R7'!Q556,"&gt;0")+COUNTIF('Data R7'!S556,"&gt;0")+COUNTIF('Data R7'!U556,"&gt;0")+COUNTIF('Data R7'!W556,"&gt;0")+COUNTIF('Data R7'!Y556,"&gt;0"))&gt;0,1,0))</f>
        <v/>
      </c>
      <c r="M6542" t="inlineStr">
        <is>
          <t>Data R</t>
        </is>
      </c>
    </row>
    <row r="6543">
      <c r="A6543" t="inlineStr">
        <is>
          <t>Regional 7</t>
        </is>
      </c>
      <c r="B6543">
        <f>IF('Data R7'!C557="","",'Data R7'!B557)</f>
        <v/>
      </c>
      <c r="C6543">
        <f>IF('Data R7'!C557="","",'Data R7'!C557)</f>
        <v/>
      </c>
      <c r="D6543">
        <f>IF('Data R7'!C557="","",'Data R7'!D557)</f>
        <v/>
      </c>
      <c r="E6543">
        <f>IF('Data R7'!C557="","",'Data R7'!E557)</f>
        <v/>
      </c>
      <c r="F6543">
        <f>IF('Data R7'!C557="","",'Data R7'!F557)</f>
        <v/>
      </c>
      <c r="G6543">
        <f>IF('Data R7'!C557="","",'Data R7'!AD557)</f>
        <v/>
      </c>
      <c r="H6543">
        <f>IF('Data R7'!C557="","",'Data R7'!AC557)</f>
        <v/>
      </c>
      <c r="I6543">
        <f>IF('Data R7'!C557="","",COUNTIF('Data R7'!J557,"&gt;0")+COUNTIF('Data R7'!L557,"&gt;0")+COUNTIF('Data R7'!N557,"&gt;0")+COUNTIF('Data R7'!P557,"&gt;0")+COUNTIF('Data R7'!R557,"&gt;0")+COUNTIF('Data R7'!T557,"&gt;0")+COUNTIF('Data R7'!V557,"&gt;0")+COUNTIF('Data R7'!X557,"&gt;0"))</f>
        <v/>
      </c>
      <c r="J6543">
        <f>IF('Data R7'!C557="","",IF((COUNTIF('Data R7'!K557,"&gt;0")+COUNTIF('Data R7'!M557,"&gt;0")+COUNTIF('Data R7'!O557,"&gt;0")+COUNTIF('Data R7'!Q557,"&gt;0")+COUNTIF('Data R7'!S557,"&gt;0")+COUNTIF('Data R7'!U557,"&gt;0")+COUNTIF('Data R7'!W557,"&gt;0")+COUNTIF('Data R7'!Y557,"&gt;0"))&gt;0,1,0))</f>
        <v/>
      </c>
      <c r="M6543" t="inlineStr">
        <is>
          <t>Data R</t>
        </is>
      </c>
    </row>
    <row r="6544">
      <c r="A6544" t="inlineStr">
        <is>
          <t>Regional 7</t>
        </is>
      </c>
      <c r="B6544">
        <f>IF('Data R7'!C558="","",'Data R7'!B558)</f>
        <v/>
      </c>
      <c r="C6544">
        <f>IF('Data R7'!C558="","",'Data R7'!C558)</f>
        <v/>
      </c>
      <c r="D6544">
        <f>IF('Data R7'!C558="","",'Data R7'!D558)</f>
        <v/>
      </c>
      <c r="E6544">
        <f>IF('Data R7'!C558="","",'Data R7'!E558)</f>
        <v/>
      </c>
      <c r="F6544">
        <f>IF('Data R7'!C558="","",'Data R7'!F558)</f>
        <v/>
      </c>
      <c r="G6544">
        <f>IF('Data R7'!C558="","",'Data R7'!AD558)</f>
        <v/>
      </c>
      <c r="H6544">
        <f>IF('Data R7'!C558="","",'Data R7'!AC558)</f>
        <v/>
      </c>
      <c r="I6544">
        <f>IF('Data R7'!C558="","",COUNTIF('Data R7'!J558,"&gt;0")+COUNTIF('Data R7'!L558,"&gt;0")+COUNTIF('Data R7'!N558,"&gt;0")+COUNTIF('Data R7'!P558,"&gt;0")+COUNTIF('Data R7'!R558,"&gt;0")+COUNTIF('Data R7'!T558,"&gt;0")+COUNTIF('Data R7'!V558,"&gt;0")+COUNTIF('Data R7'!X558,"&gt;0"))</f>
        <v/>
      </c>
      <c r="J6544">
        <f>IF('Data R7'!C558="","",IF((COUNTIF('Data R7'!K558,"&gt;0")+COUNTIF('Data R7'!M558,"&gt;0")+COUNTIF('Data R7'!O558,"&gt;0")+COUNTIF('Data R7'!Q558,"&gt;0")+COUNTIF('Data R7'!S558,"&gt;0")+COUNTIF('Data R7'!U558,"&gt;0")+COUNTIF('Data R7'!W558,"&gt;0")+COUNTIF('Data R7'!Y558,"&gt;0"))&gt;0,1,0))</f>
        <v/>
      </c>
      <c r="M6544" t="inlineStr">
        <is>
          <t>Data R</t>
        </is>
      </c>
    </row>
    <row r="6545">
      <c r="A6545" t="inlineStr">
        <is>
          <t>Regional 7</t>
        </is>
      </c>
      <c r="B6545">
        <f>IF('Data R7'!C559="","",'Data R7'!B559)</f>
        <v/>
      </c>
      <c r="C6545">
        <f>IF('Data R7'!C559="","",'Data R7'!C559)</f>
        <v/>
      </c>
      <c r="D6545">
        <f>IF('Data R7'!C559="","",'Data R7'!D559)</f>
        <v/>
      </c>
      <c r="E6545">
        <f>IF('Data R7'!C559="","",'Data R7'!E559)</f>
        <v/>
      </c>
      <c r="F6545">
        <f>IF('Data R7'!C559="","",'Data R7'!F559)</f>
        <v/>
      </c>
      <c r="G6545">
        <f>IF('Data R7'!C559="","",'Data R7'!AD559)</f>
        <v/>
      </c>
      <c r="H6545">
        <f>IF('Data R7'!C559="","",'Data R7'!AC559)</f>
        <v/>
      </c>
      <c r="I6545">
        <f>IF('Data R7'!C559="","",COUNTIF('Data R7'!J559,"&gt;0")+COUNTIF('Data R7'!L559,"&gt;0")+COUNTIF('Data R7'!N559,"&gt;0")+COUNTIF('Data R7'!P559,"&gt;0")+COUNTIF('Data R7'!R559,"&gt;0")+COUNTIF('Data R7'!T559,"&gt;0")+COUNTIF('Data R7'!V559,"&gt;0")+COUNTIF('Data R7'!X559,"&gt;0"))</f>
        <v/>
      </c>
      <c r="J6545">
        <f>IF('Data R7'!C559="","",IF((COUNTIF('Data R7'!K559,"&gt;0")+COUNTIF('Data R7'!M559,"&gt;0")+COUNTIF('Data R7'!O559,"&gt;0")+COUNTIF('Data R7'!Q559,"&gt;0")+COUNTIF('Data R7'!S559,"&gt;0")+COUNTIF('Data R7'!U559,"&gt;0")+COUNTIF('Data R7'!W559,"&gt;0")+COUNTIF('Data R7'!Y559,"&gt;0"))&gt;0,1,0))</f>
        <v/>
      </c>
      <c r="M6545" t="inlineStr">
        <is>
          <t>Data R</t>
        </is>
      </c>
    </row>
    <row r="6546">
      <c r="A6546" t="inlineStr">
        <is>
          <t>Regional 7</t>
        </is>
      </c>
      <c r="B6546">
        <f>IF('Data R7'!C560="","",'Data R7'!B560)</f>
        <v/>
      </c>
      <c r="C6546">
        <f>IF('Data R7'!C560="","",'Data R7'!C560)</f>
        <v/>
      </c>
      <c r="D6546">
        <f>IF('Data R7'!C560="","",'Data R7'!D560)</f>
        <v/>
      </c>
      <c r="E6546">
        <f>IF('Data R7'!C560="","",'Data R7'!E560)</f>
        <v/>
      </c>
      <c r="F6546">
        <f>IF('Data R7'!C560="","",'Data R7'!F560)</f>
        <v/>
      </c>
      <c r="G6546">
        <f>IF('Data R7'!C560="","",'Data R7'!AD560)</f>
        <v/>
      </c>
      <c r="H6546">
        <f>IF('Data R7'!C560="","",'Data R7'!AC560)</f>
        <v/>
      </c>
      <c r="I6546">
        <f>IF('Data R7'!C560="","",COUNTIF('Data R7'!J560,"&gt;0")+COUNTIF('Data R7'!L560,"&gt;0")+COUNTIF('Data R7'!N560,"&gt;0")+COUNTIF('Data R7'!P560,"&gt;0")+COUNTIF('Data R7'!R560,"&gt;0")+COUNTIF('Data R7'!T560,"&gt;0")+COUNTIF('Data R7'!V560,"&gt;0")+COUNTIF('Data R7'!X560,"&gt;0"))</f>
        <v/>
      </c>
      <c r="J6546">
        <f>IF('Data R7'!C560="","",IF((COUNTIF('Data R7'!K560,"&gt;0")+COUNTIF('Data R7'!M560,"&gt;0")+COUNTIF('Data R7'!O560,"&gt;0")+COUNTIF('Data R7'!Q560,"&gt;0")+COUNTIF('Data R7'!S560,"&gt;0")+COUNTIF('Data R7'!U560,"&gt;0")+COUNTIF('Data R7'!W560,"&gt;0")+COUNTIF('Data R7'!Y560,"&gt;0"))&gt;0,1,0))</f>
        <v/>
      </c>
      <c r="M6546" t="inlineStr">
        <is>
          <t>Data R</t>
        </is>
      </c>
    </row>
    <row r="6547">
      <c r="A6547" t="inlineStr">
        <is>
          <t>Regional 7</t>
        </is>
      </c>
      <c r="B6547">
        <f>IF('Data R7'!C561="","",'Data R7'!B561)</f>
        <v/>
      </c>
      <c r="C6547">
        <f>IF('Data R7'!C561="","",'Data R7'!C561)</f>
        <v/>
      </c>
      <c r="D6547">
        <f>IF('Data R7'!C561="","",'Data R7'!D561)</f>
        <v/>
      </c>
      <c r="E6547">
        <f>IF('Data R7'!C561="","",'Data R7'!E561)</f>
        <v/>
      </c>
      <c r="F6547">
        <f>IF('Data R7'!C561="","",'Data R7'!F561)</f>
        <v/>
      </c>
      <c r="G6547">
        <f>IF('Data R7'!C561="","",'Data R7'!AD561)</f>
        <v/>
      </c>
      <c r="H6547">
        <f>IF('Data R7'!C561="","",'Data R7'!AC561)</f>
        <v/>
      </c>
      <c r="I6547">
        <f>IF('Data R7'!C561="","",COUNTIF('Data R7'!J561,"&gt;0")+COUNTIF('Data R7'!L561,"&gt;0")+COUNTIF('Data R7'!N561,"&gt;0")+COUNTIF('Data R7'!P561,"&gt;0")+COUNTIF('Data R7'!R561,"&gt;0")+COUNTIF('Data R7'!T561,"&gt;0")+COUNTIF('Data R7'!V561,"&gt;0")+COUNTIF('Data R7'!X561,"&gt;0"))</f>
        <v/>
      </c>
      <c r="J6547">
        <f>IF('Data R7'!C561="","",IF((COUNTIF('Data R7'!K561,"&gt;0")+COUNTIF('Data R7'!M561,"&gt;0")+COUNTIF('Data R7'!O561,"&gt;0")+COUNTIF('Data R7'!Q561,"&gt;0")+COUNTIF('Data R7'!S561,"&gt;0")+COUNTIF('Data R7'!U561,"&gt;0")+COUNTIF('Data R7'!W561,"&gt;0")+COUNTIF('Data R7'!Y561,"&gt;0"))&gt;0,1,0))</f>
        <v/>
      </c>
      <c r="M6547" t="inlineStr">
        <is>
          <t>Data R</t>
        </is>
      </c>
    </row>
    <row r="6548">
      <c r="A6548" t="inlineStr">
        <is>
          <t>Regional 7</t>
        </is>
      </c>
      <c r="B6548">
        <f>IF('Data R7'!C562="","",'Data R7'!B562)</f>
        <v/>
      </c>
      <c r="C6548">
        <f>IF('Data R7'!C562="","",'Data R7'!C562)</f>
        <v/>
      </c>
      <c r="D6548">
        <f>IF('Data R7'!C562="","",'Data R7'!D562)</f>
        <v/>
      </c>
      <c r="E6548">
        <f>IF('Data R7'!C562="","",'Data R7'!E562)</f>
        <v/>
      </c>
      <c r="F6548">
        <f>IF('Data R7'!C562="","",'Data R7'!F562)</f>
        <v/>
      </c>
      <c r="G6548">
        <f>IF('Data R7'!C562="","",'Data R7'!AD562)</f>
        <v/>
      </c>
      <c r="H6548">
        <f>IF('Data R7'!C562="","",'Data R7'!AC562)</f>
        <v/>
      </c>
      <c r="I6548">
        <f>IF('Data R7'!C562="","",COUNTIF('Data R7'!J562,"&gt;0")+COUNTIF('Data R7'!L562,"&gt;0")+COUNTIF('Data R7'!N562,"&gt;0")+COUNTIF('Data R7'!P562,"&gt;0")+COUNTIF('Data R7'!R562,"&gt;0")+COUNTIF('Data R7'!T562,"&gt;0")+COUNTIF('Data R7'!V562,"&gt;0")+COUNTIF('Data R7'!X562,"&gt;0"))</f>
        <v/>
      </c>
      <c r="J6548">
        <f>IF('Data R7'!C562="","",IF((COUNTIF('Data R7'!K562,"&gt;0")+COUNTIF('Data R7'!M562,"&gt;0")+COUNTIF('Data R7'!O562,"&gt;0")+COUNTIF('Data R7'!Q562,"&gt;0")+COUNTIF('Data R7'!S562,"&gt;0")+COUNTIF('Data R7'!U562,"&gt;0")+COUNTIF('Data R7'!W562,"&gt;0")+COUNTIF('Data R7'!Y562,"&gt;0"))&gt;0,1,0))</f>
        <v/>
      </c>
      <c r="M6548" t="inlineStr">
        <is>
          <t>Data R</t>
        </is>
      </c>
    </row>
    <row r="6549">
      <c r="A6549" t="inlineStr">
        <is>
          <t>Regional 7</t>
        </is>
      </c>
      <c r="B6549">
        <f>IF('Data R7'!C563="","",'Data R7'!B563)</f>
        <v/>
      </c>
      <c r="C6549">
        <f>IF('Data R7'!C563="","",'Data R7'!C563)</f>
        <v/>
      </c>
      <c r="D6549">
        <f>IF('Data R7'!C563="","",'Data R7'!D563)</f>
        <v/>
      </c>
      <c r="E6549">
        <f>IF('Data R7'!C563="","",'Data R7'!E563)</f>
        <v/>
      </c>
      <c r="F6549">
        <f>IF('Data R7'!C563="","",'Data R7'!F563)</f>
        <v/>
      </c>
      <c r="G6549">
        <f>IF('Data R7'!C563="","",'Data R7'!AD563)</f>
        <v/>
      </c>
      <c r="H6549">
        <f>IF('Data R7'!C563="","",'Data R7'!AC563)</f>
        <v/>
      </c>
      <c r="I6549">
        <f>IF('Data R7'!C563="","",COUNTIF('Data R7'!J563,"&gt;0")+COUNTIF('Data R7'!L563,"&gt;0")+COUNTIF('Data R7'!N563,"&gt;0")+COUNTIF('Data R7'!P563,"&gt;0")+COUNTIF('Data R7'!R563,"&gt;0")+COUNTIF('Data R7'!T563,"&gt;0")+COUNTIF('Data R7'!V563,"&gt;0")+COUNTIF('Data R7'!X563,"&gt;0"))</f>
        <v/>
      </c>
      <c r="J6549">
        <f>IF('Data R7'!C563="","",IF((COUNTIF('Data R7'!K563,"&gt;0")+COUNTIF('Data R7'!M563,"&gt;0")+COUNTIF('Data R7'!O563,"&gt;0")+COUNTIF('Data R7'!Q563,"&gt;0")+COUNTIF('Data R7'!S563,"&gt;0")+COUNTIF('Data R7'!U563,"&gt;0")+COUNTIF('Data R7'!W563,"&gt;0")+COUNTIF('Data R7'!Y563,"&gt;0"))&gt;0,1,0))</f>
        <v/>
      </c>
      <c r="M6549" t="inlineStr">
        <is>
          <t>Data R</t>
        </is>
      </c>
    </row>
    <row r="6550">
      <c r="A6550" t="inlineStr">
        <is>
          <t>Regional 7</t>
        </is>
      </c>
      <c r="B6550">
        <f>IF('Data R7'!C564="","",'Data R7'!B564)</f>
        <v/>
      </c>
      <c r="C6550">
        <f>IF('Data R7'!C564="","",'Data R7'!C564)</f>
        <v/>
      </c>
      <c r="D6550">
        <f>IF('Data R7'!C564="","",'Data R7'!D564)</f>
        <v/>
      </c>
      <c r="E6550">
        <f>IF('Data R7'!C564="","",'Data R7'!E564)</f>
        <v/>
      </c>
      <c r="F6550">
        <f>IF('Data R7'!C564="","",'Data R7'!F564)</f>
        <v/>
      </c>
      <c r="G6550">
        <f>IF('Data R7'!C564="","",'Data R7'!AD564)</f>
        <v/>
      </c>
      <c r="H6550">
        <f>IF('Data R7'!C564="","",'Data R7'!AC564)</f>
        <v/>
      </c>
      <c r="I6550">
        <f>IF('Data R7'!C564="","",COUNTIF('Data R7'!J564,"&gt;0")+COUNTIF('Data R7'!L564,"&gt;0")+COUNTIF('Data R7'!N564,"&gt;0")+COUNTIF('Data R7'!P564,"&gt;0")+COUNTIF('Data R7'!R564,"&gt;0")+COUNTIF('Data R7'!T564,"&gt;0")+COUNTIF('Data R7'!V564,"&gt;0")+COUNTIF('Data R7'!X564,"&gt;0"))</f>
        <v/>
      </c>
      <c r="J6550">
        <f>IF('Data R7'!C564="","",IF((COUNTIF('Data R7'!K564,"&gt;0")+COUNTIF('Data R7'!M564,"&gt;0")+COUNTIF('Data R7'!O564,"&gt;0")+COUNTIF('Data R7'!Q564,"&gt;0")+COUNTIF('Data R7'!S564,"&gt;0")+COUNTIF('Data R7'!U564,"&gt;0")+COUNTIF('Data R7'!W564,"&gt;0")+COUNTIF('Data R7'!Y564,"&gt;0"))&gt;0,1,0))</f>
        <v/>
      </c>
      <c r="M6550" t="inlineStr">
        <is>
          <t>Data R</t>
        </is>
      </c>
    </row>
    <row r="6551">
      <c r="A6551" t="inlineStr">
        <is>
          <t>Regional 7</t>
        </is>
      </c>
      <c r="B6551">
        <f>IF('Data R7'!C565="","",'Data R7'!B565)</f>
        <v/>
      </c>
      <c r="C6551">
        <f>IF('Data R7'!C565="","",'Data R7'!C565)</f>
        <v/>
      </c>
      <c r="D6551">
        <f>IF('Data R7'!C565="","",'Data R7'!D565)</f>
        <v/>
      </c>
      <c r="E6551">
        <f>IF('Data R7'!C565="","",'Data R7'!E565)</f>
        <v/>
      </c>
      <c r="F6551">
        <f>IF('Data R7'!C565="","",'Data R7'!F565)</f>
        <v/>
      </c>
      <c r="G6551">
        <f>IF('Data R7'!C565="","",'Data R7'!AD565)</f>
        <v/>
      </c>
      <c r="H6551">
        <f>IF('Data R7'!C565="","",'Data R7'!AC565)</f>
        <v/>
      </c>
      <c r="I6551">
        <f>IF('Data R7'!C565="","",COUNTIF('Data R7'!J565,"&gt;0")+COUNTIF('Data R7'!L565,"&gt;0")+COUNTIF('Data R7'!N565,"&gt;0")+COUNTIF('Data R7'!P565,"&gt;0")+COUNTIF('Data R7'!R565,"&gt;0")+COUNTIF('Data R7'!T565,"&gt;0")+COUNTIF('Data R7'!V565,"&gt;0")+COUNTIF('Data R7'!X565,"&gt;0"))</f>
        <v/>
      </c>
      <c r="J6551">
        <f>IF('Data R7'!C565="","",IF((COUNTIF('Data R7'!K565,"&gt;0")+COUNTIF('Data R7'!M565,"&gt;0")+COUNTIF('Data R7'!O565,"&gt;0")+COUNTIF('Data R7'!Q565,"&gt;0")+COUNTIF('Data R7'!S565,"&gt;0")+COUNTIF('Data R7'!U565,"&gt;0")+COUNTIF('Data R7'!W565,"&gt;0")+COUNTIF('Data R7'!Y565,"&gt;0"))&gt;0,1,0))</f>
        <v/>
      </c>
      <c r="M6551" t="inlineStr">
        <is>
          <t>Data R</t>
        </is>
      </c>
    </row>
    <row r="6552">
      <c r="A6552" t="inlineStr">
        <is>
          <t>Regional 7</t>
        </is>
      </c>
      <c r="B6552">
        <f>IF('Data R7'!C566="","",'Data R7'!B566)</f>
        <v/>
      </c>
      <c r="C6552">
        <f>IF('Data R7'!C566="","",'Data R7'!C566)</f>
        <v/>
      </c>
      <c r="D6552">
        <f>IF('Data R7'!C566="","",'Data R7'!D566)</f>
        <v/>
      </c>
      <c r="E6552">
        <f>IF('Data R7'!C566="","",'Data R7'!E566)</f>
        <v/>
      </c>
      <c r="F6552">
        <f>IF('Data R7'!C566="","",'Data R7'!F566)</f>
        <v/>
      </c>
      <c r="G6552">
        <f>IF('Data R7'!C566="","",'Data R7'!AD566)</f>
        <v/>
      </c>
      <c r="H6552">
        <f>IF('Data R7'!C566="","",'Data R7'!AC566)</f>
        <v/>
      </c>
      <c r="I6552">
        <f>IF('Data R7'!C566="","",COUNTIF('Data R7'!J566,"&gt;0")+COUNTIF('Data R7'!L566,"&gt;0")+COUNTIF('Data R7'!N566,"&gt;0")+COUNTIF('Data R7'!P566,"&gt;0")+COUNTIF('Data R7'!R566,"&gt;0")+COUNTIF('Data R7'!T566,"&gt;0")+COUNTIF('Data R7'!V566,"&gt;0")+COUNTIF('Data R7'!X566,"&gt;0"))</f>
        <v/>
      </c>
      <c r="J6552">
        <f>IF('Data R7'!C566="","",IF((COUNTIF('Data R7'!K566,"&gt;0")+COUNTIF('Data R7'!M566,"&gt;0")+COUNTIF('Data R7'!O566,"&gt;0")+COUNTIF('Data R7'!Q566,"&gt;0")+COUNTIF('Data R7'!S566,"&gt;0")+COUNTIF('Data R7'!U566,"&gt;0")+COUNTIF('Data R7'!W566,"&gt;0")+COUNTIF('Data R7'!Y566,"&gt;0"))&gt;0,1,0))</f>
        <v/>
      </c>
      <c r="M6552" t="inlineStr">
        <is>
          <t>Data R</t>
        </is>
      </c>
    </row>
    <row r="6553">
      <c r="A6553" t="inlineStr">
        <is>
          <t>Regional 7</t>
        </is>
      </c>
      <c r="B6553">
        <f>IF('Data R7'!C567="","",'Data R7'!B567)</f>
        <v/>
      </c>
      <c r="C6553">
        <f>IF('Data R7'!C567="","",'Data R7'!C567)</f>
        <v/>
      </c>
      <c r="D6553">
        <f>IF('Data R7'!C567="","",'Data R7'!D567)</f>
        <v/>
      </c>
      <c r="E6553">
        <f>IF('Data R7'!C567="","",'Data R7'!E567)</f>
        <v/>
      </c>
      <c r="F6553">
        <f>IF('Data R7'!C567="","",'Data R7'!F567)</f>
        <v/>
      </c>
      <c r="G6553">
        <f>IF('Data R7'!C567="","",'Data R7'!AD567)</f>
        <v/>
      </c>
      <c r="H6553">
        <f>IF('Data R7'!C567="","",'Data R7'!AC567)</f>
        <v/>
      </c>
      <c r="I6553">
        <f>IF('Data R7'!C567="","",COUNTIF('Data R7'!J567,"&gt;0")+COUNTIF('Data R7'!L567,"&gt;0")+COUNTIF('Data R7'!N567,"&gt;0")+COUNTIF('Data R7'!P567,"&gt;0")+COUNTIF('Data R7'!R567,"&gt;0")+COUNTIF('Data R7'!T567,"&gt;0")+COUNTIF('Data R7'!V567,"&gt;0")+COUNTIF('Data R7'!X567,"&gt;0"))</f>
        <v/>
      </c>
      <c r="J6553">
        <f>IF('Data R7'!C567="","",IF((COUNTIF('Data R7'!K567,"&gt;0")+COUNTIF('Data R7'!M567,"&gt;0")+COUNTIF('Data R7'!O567,"&gt;0")+COUNTIF('Data R7'!Q567,"&gt;0")+COUNTIF('Data R7'!S567,"&gt;0")+COUNTIF('Data R7'!U567,"&gt;0")+COUNTIF('Data R7'!W567,"&gt;0")+COUNTIF('Data R7'!Y567,"&gt;0"))&gt;0,1,0))</f>
        <v/>
      </c>
      <c r="M6553" t="inlineStr">
        <is>
          <t>Data R</t>
        </is>
      </c>
    </row>
    <row r="6554">
      <c r="A6554" t="inlineStr">
        <is>
          <t>Regional 7</t>
        </is>
      </c>
      <c r="B6554">
        <f>IF('Data R7'!C568="","",'Data R7'!B568)</f>
        <v/>
      </c>
      <c r="C6554">
        <f>IF('Data R7'!C568="","",'Data R7'!C568)</f>
        <v/>
      </c>
      <c r="D6554">
        <f>IF('Data R7'!C568="","",'Data R7'!D568)</f>
        <v/>
      </c>
      <c r="E6554">
        <f>IF('Data R7'!C568="","",'Data R7'!E568)</f>
        <v/>
      </c>
      <c r="F6554">
        <f>IF('Data R7'!C568="","",'Data R7'!F568)</f>
        <v/>
      </c>
      <c r="G6554">
        <f>IF('Data R7'!C568="","",'Data R7'!AD568)</f>
        <v/>
      </c>
      <c r="H6554">
        <f>IF('Data R7'!C568="","",'Data R7'!AC568)</f>
        <v/>
      </c>
      <c r="I6554">
        <f>IF('Data R7'!C568="","",COUNTIF('Data R7'!J568,"&gt;0")+COUNTIF('Data R7'!L568,"&gt;0")+COUNTIF('Data R7'!N568,"&gt;0")+COUNTIF('Data R7'!P568,"&gt;0")+COUNTIF('Data R7'!R568,"&gt;0")+COUNTIF('Data R7'!T568,"&gt;0")+COUNTIF('Data R7'!V568,"&gt;0")+COUNTIF('Data R7'!X568,"&gt;0"))</f>
        <v/>
      </c>
      <c r="J6554">
        <f>IF('Data R7'!C568="","",IF((COUNTIF('Data R7'!K568,"&gt;0")+COUNTIF('Data R7'!M568,"&gt;0")+COUNTIF('Data R7'!O568,"&gt;0")+COUNTIF('Data R7'!Q568,"&gt;0")+COUNTIF('Data R7'!S568,"&gt;0")+COUNTIF('Data R7'!U568,"&gt;0")+COUNTIF('Data R7'!W568,"&gt;0")+COUNTIF('Data R7'!Y568,"&gt;0"))&gt;0,1,0))</f>
        <v/>
      </c>
      <c r="M6554" t="inlineStr">
        <is>
          <t>Data R</t>
        </is>
      </c>
    </row>
    <row r="6555">
      <c r="A6555" t="inlineStr">
        <is>
          <t>Regional 7</t>
        </is>
      </c>
      <c r="B6555">
        <f>IF('Data R7'!C569="","",'Data R7'!B569)</f>
        <v/>
      </c>
      <c r="C6555">
        <f>IF('Data R7'!C569="","",'Data R7'!C569)</f>
        <v/>
      </c>
      <c r="D6555">
        <f>IF('Data R7'!C569="","",'Data R7'!D569)</f>
        <v/>
      </c>
      <c r="E6555">
        <f>IF('Data R7'!C569="","",'Data R7'!E569)</f>
        <v/>
      </c>
      <c r="F6555">
        <f>IF('Data R7'!C569="","",'Data R7'!F569)</f>
        <v/>
      </c>
      <c r="G6555">
        <f>IF('Data R7'!C569="","",'Data R7'!AD569)</f>
        <v/>
      </c>
      <c r="H6555">
        <f>IF('Data R7'!C569="","",'Data R7'!AC569)</f>
        <v/>
      </c>
      <c r="I6555">
        <f>IF('Data R7'!C569="","",COUNTIF('Data R7'!J569,"&gt;0")+COUNTIF('Data R7'!L569,"&gt;0")+COUNTIF('Data R7'!N569,"&gt;0")+COUNTIF('Data R7'!P569,"&gt;0")+COUNTIF('Data R7'!R569,"&gt;0")+COUNTIF('Data R7'!T569,"&gt;0")+COUNTIF('Data R7'!V569,"&gt;0")+COUNTIF('Data R7'!X569,"&gt;0"))</f>
        <v/>
      </c>
      <c r="J6555">
        <f>IF('Data R7'!C569="","",IF((COUNTIF('Data R7'!K569,"&gt;0")+COUNTIF('Data R7'!M569,"&gt;0")+COUNTIF('Data R7'!O569,"&gt;0")+COUNTIF('Data R7'!Q569,"&gt;0")+COUNTIF('Data R7'!S569,"&gt;0")+COUNTIF('Data R7'!U569,"&gt;0")+COUNTIF('Data R7'!W569,"&gt;0")+COUNTIF('Data R7'!Y569,"&gt;0"))&gt;0,1,0))</f>
        <v/>
      </c>
      <c r="M6555" t="inlineStr">
        <is>
          <t>Data R</t>
        </is>
      </c>
    </row>
    <row r="6556">
      <c r="A6556" t="inlineStr">
        <is>
          <t>Regional 7</t>
        </is>
      </c>
      <c r="B6556">
        <f>IF('Data R7'!C570="","",'Data R7'!B570)</f>
        <v/>
      </c>
      <c r="C6556">
        <f>IF('Data R7'!C570="","",'Data R7'!C570)</f>
        <v/>
      </c>
      <c r="D6556">
        <f>IF('Data R7'!C570="","",'Data R7'!D570)</f>
        <v/>
      </c>
      <c r="E6556">
        <f>IF('Data R7'!C570="","",'Data R7'!E570)</f>
        <v/>
      </c>
      <c r="F6556">
        <f>IF('Data R7'!C570="","",'Data R7'!F570)</f>
        <v/>
      </c>
      <c r="G6556">
        <f>IF('Data R7'!C570="","",'Data R7'!AD570)</f>
        <v/>
      </c>
      <c r="H6556">
        <f>IF('Data R7'!C570="","",'Data R7'!AC570)</f>
        <v/>
      </c>
      <c r="I6556">
        <f>IF('Data R7'!C570="","",COUNTIF('Data R7'!J570,"&gt;0")+COUNTIF('Data R7'!L570,"&gt;0")+COUNTIF('Data R7'!N570,"&gt;0")+COUNTIF('Data R7'!P570,"&gt;0")+COUNTIF('Data R7'!R570,"&gt;0")+COUNTIF('Data R7'!T570,"&gt;0")+COUNTIF('Data R7'!V570,"&gt;0")+COUNTIF('Data R7'!X570,"&gt;0"))</f>
        <v/>
      </c>
      <c r="J6556">
        <f>IF('Data R7'!C570="","",IF((COUNTIF('Data R7'!K570,"&gt;0")+COUNTIF('Data R7'!M570,"&gt;0")+COUNTIF('Data R7'!O570,"&gt;0")+COUNTIF('Data R7'!Q570,"&gt;0")+COUNTIF('Data R7'!S570,"&gt;0")+COUNTIF('Data R7'!U570,"&gt;0")+COUNTIF('Data R7'!W570,"&gt;0")+COUNTIF('Data R7'!Y570,"&gt;0"))&gt;0,1,0))</f>
        <v/>
      </c>
      <c r="M6556" t="inlineStr">
        <is>
          <t>Data R</t>
        </is>
      </c>
    </row>
    <row r="6557">
      <c r="A6557" t="inlineStr">
        <is>
          <t>Regional 7</t>
        </is>
      </c>
      <c r="B6557">
        <f>IF('Data R7'!C571="","",'Data R7'!B571)</f>
        <v/>
      </c>
      <c r="C6557">
        <f>IF('Data R7'!C571="","",'Data R7'!C571)</f>
        <v/>
      </c>
      <c r="D6557">
        <f>IF('Data R7'!C571="","",'Data R7'!D571)</f>
        <v/>
      </c>
      <c r="E6557">
        <f>IF('Data R7'!C571="","",'Data R7'!E571)</f>
        <v/>
      </c>
      <c r="F6557">
        <f>IF('Data R7'!C571="","",'Data R7'!F571)</f>
        <v/>
      </c>
      <c r="G6557">
        <f>IF('Data R7'!C571="","",'Data R7'!AD571)</f>
        <v/>
      </c>
      <c r="H6557">
        <f>IF('Data R7'!C571="","",'Data R7'!AC571)</f>
        <v/>
      </c>
      <c r="I6557">
        <f>IF('Data R7'!C571="","",COUNTIF('Data R7'!J571,"&gt;0")+COUNTIF('Data R7'!L571,"&gt;0")+COUNTIF('Data R7'!N571,"&gt;0")+COUNTIF('Data R7'!P571,"&gt;0")+COUNTIF('Data R7'!R571,"&gt;0")+COUNTIF('Data R7'!T571,"&gt;0")+COUNTIF('Data R7'!V571,"&gt;0")+COUNTIF('Data R7'!X571,"&gt;0"))</f>
        <v/>
      </c>
      <c r="J6557">
        <f>IF('Data R7'!C571="","",IF((COUNTIF('Data R7'!K571,"&gt;0")+COUNTIF('Data R7'!M571,"&gt;0")+COUNTIF('Data R7'!O571,"&gt;0")+COUNTIF('Data R7'!Q571,"&gt;0")+COUNTIF('Data R7'!S571,"&gt;0")+COUNTIF('Data R7'!U571,"&gt;0")+COUNTIF('Data R7'!W571,"&gt;0")+COUNTIF('Data R7'!Y571,"&gt;0"))&gt;0,1,0))</f>
        <v/>
      </c>
      <c r="M6557" t="inlineStr">
        <is>
          <t>Data R</t>
        </is>
      </c>
    </row>
    <row r="6558">
      <c r="A6558" t="inlineStr">
        <is>
          <t>Regional 7</t>
        </is>
      </c>
      <c r="B6558">
        <f>IF('Data R7'!C572="","",'Data R7'!B572)</f>
        <v/>
      </c>
      <c r="C6558">
        <f>IF('Data R7'!C572="","",'Data R7'!C572)</f>
        <v/>
      </c>
      <c r="D6558">
        <f>IF('Data R7'!C572="","",'Data R7'!D572)</f>
        <v/>
      </c>
      <c r="E6558">
        <f>IF('Data R7'!C572="","",'Data R7'!E572)</f>
        <v/>
      </c>
      <c r="F6558">
        <f>IF('Data R7'!C572="","",'Data R7'!F572)</f>
        <v/>
      </c>
      <c r="G6558">
        <f>IF('Data R7'!C572="","",'Data R7'!AD572)</f>
        <v/>
      </c>
      <c r="H6558">
        <f>IF('Data R7'!C572="","",'Data R7'!AC572)</f>
        <v/>
      </c>
      <c r="I6558">
        <f>IF('Data R7'!C572="","",COUNTIF('Data R7'!J572,"&gt;0")+COUNTIF('Data R7'!L572,"&gt;0")+COUNTIF('Data R7'!N572,"&gt;0")+COUNTIF('Data R7'!P572,"&gt;0")+COUNTIF('Data R7'!R572,"&gt;0")+COUNTIF('Data R7'!T572,"&gt;0")+COUNTIF('Data R7'!V572,"&gt;0")+COUNTIF('Data R7'!X572,"&gt;0"))</f>
        <v/>
      </c>
      <c r="J6558">
        <f>IF('Data R7'!C572="","",IF((COUNTIF('Data R7'!K572,"&gt;0")+COUNTIF('Data R7'!M572,"&gt;0")+COUNTIF('Data R7'!O572,"&gt;0")+COUNTIF('Data R7'!Q572,"&gt;0")+COUNTIF('Data R7'!S572,"&gt;0")+COUNTIF('Data R7'!U572,"&gt;0")+COUNTIF('Data R7'!W572,"&gt;0")+COUNTIF('Data R7'!Y572,"&gt;0"))&gt;0,1,0))</f>
        <v/>
      </c>
      <c r="M6558" t="inlineStr">
        <is>
          <t>Data R</t>
        </is>
      </c>
    </row>
    <row r="6559">
      <c r="A6559" t="inlineStr">
        <is>
          <t>Regional 7</t>
        </is>
      </c>
      <c r="B6559">
        <f>IF('Data R7'!C573="","",'Data R7'!B573)</f>
        <v/>
      </c>
      <c r="C6559">
        <f>IF('Data R7'!C573="","",'Data R7'!C573)</f>
        <v/>
      </c>
      <c r="D6559">
        <f>IF('Data R7'!C573="","",'Data R7'!D573)</f>
        <v/>
      </c>
      <c r="E6559">
        <f>IF('Data R7'!C573="","",'Data R7'!E573)</f>
        <v/>
      </c>
      <c r="F6559">
        <f>IF('Data R7'!C573="","",'Data R7'!F573)</f>
        <v/>
      </c>
      <c r="G6559">
        <f>IF('Data R7'!C573="","",'Data R7'!AD573)</f>
        <v/>
      </c>
      <c r="H6559">
        <f>IF('Data R7'!C573="","",'Data R7'!AC573)</f>
        <v/>
      </c>
      <c r="I6559">
        <f>IF('Data R7'!C573="","",COUNTIF('Data R7'!J573,"&gt;0")+COUNTIF('Data R7'!L573,"&gt;0")+COUNTIF('Data R7'!N573,"&gt;0")+COUNTIF('Data R7'!P573,"&gt;0")+COUNTIF('Data R7'!R573,"&gt;0")+COUNTIF('Data R7'!T573,"&gt;0")+COUNTIF('Data R7'!V573,"&gt;0")+COUNTIF('Data R7'!X573,"&gt;0"))</f>
        <v/>
      </c>
      <c r="J6559">
        <f>IF('Data R7'!C573="","",IF((COUNTIF('Data R7'!K573,"&gt;0")+COUNTIF('Data R7'!M573,"&gt;0")+COUNTIF('Data R7'!O573,"&gt;0")+COUNTIF('Data R7'!Q573,"&gt;0")+COUNTIF('Data R7'!S573,"&gt;0")+COUNTIF('Data R7'!U573,"&gt;0")+COUNTIF('Data R7'!W573,"&gt;0")+COUNTIF('Data R7'!Y573,"&gt;0"))&gt;0,1,0))</f>
        <v/>
      </c>
      <c r="M6559" t="inlineStr">
        <is>
          <t>Data R</t>
        </is>
      </c>
    </row>
    <row r="6560">
      <c r="A6560" t="inlineStr">
        <is>
          <t>Regional 7</t>
        </is>
      </c>
      <c r="B6560">
        <f>IF('Data R7'!C574="","",'Data R7'!B574)</f>
        <v/>
      </c>
      <c r="C6560">
        <f>IF('Data R7'!C574="","",'Data R7'!C574)</f>
        <v/>
      </c>
      <c r="D6560">
        <f>IF('Data R7'!C574="","",'Data R7'!D574)</f>
        <v/>
      </c>
      <c r="E6560">
        <f>IF('Data R7'!C574="","",'Data R7'!E574)</f>
        <v/>
      </c>
      <c r="F6560">
        <f>IF('Data R7'!C574="","",'Data R7'!F574)</f>
        <v/>
      </c>
      <c r="G6560">
        <f>IF('Data R7'!C574="","",'Data R7'!AD574)</f>
        <v/>
      </c>
      <c r="H6560">
        <f>IF('Data R7'!C574="","",'Data R7'!AC574)</f>
        <v/>
      </c>
      <c r="I6560">
        <f>IF('Data R7'!C574="","",COUNTIF('Data R7'!J574,"&gt;0")+COUNTIF('Data R7'!L574,"&gt;0")+COUNTIF('Data R7'!N574,"&gt;0")+COUNTIF('Data R7'!P574,"&gt;0")+COUNTIF('Data R7'!R574,"&gt;0")+COUNTIF('Data R7'!T574,"&gt;0")+COUNTIF('Data R7'!V574,"&gt;0")+COUNTIF('Data R7'!X574,"&gt;0"))</f>
        <v/>
      </c>
      <c r="J6560">
        <f>IF('Data R7'!C574="","",IF((COUNTIF('Data R7'!K574,"&gt;0")+COUNTIF('Data R7'!M574,"&gt;0")+COUNTIF('Data R7'!O574,"&gt;0")+COUNTIF('Data R7'!Q574,"&gt;0")+COUNTIF('Data R7'!S574,"&gt;0")+COUNTIF('Data R7'!U574,"&gt;0")+COUNTIF('Data R7'!W574,"&gt;0")+COUNTIF('Data R7'!Y574,"&gt;0"))&gt;0,1,0))</f>
        <v/>
      </c>
      <c r="M6560" t="inlineStr">
        <is>
          <t>Data R</t>
        </is>
      </c>
    </row>
    <row r="6561">
      <c r="A6561" t="inlineStr">
        <is>
          <t>Regional 7</t>
        </is>
      </c>
      <c r="B6561">
        <f>IF('Data R7'!C575="","",'Data R7'!B575)</f>
        <v/>
      </c>
      <c r="C6561">
        <f>IF('Data R7'!C575="","",'Data R7'!C575)</f>
        <v/>
      </c>
      <c r="D6561">
        <f>IF('Data R7'!C575="","",'Data R7'!D575)</f>
        <v/>
      </c>
      <c r="E6561">
        <f>IF('Data R7'!C575="","",'Data R7'!E575)</f>
        <v/>
      </c>
      <c r="F6561">
        <f>IF('Data R7'!C575="","",'Data R7'!F575)</f>
        <v/>
      </c>
      <c r="G6561">
        <f>IF('Data R7'!C575="","",'Data R7'!AD575)</f>
        <v/>
      </c>
      <c r="H6561">
        <f>IF('Data R7'!C575="","",'Data R7'!AC575)</f>
        <v/>
      </c>
      <c r="I6561">
        <f>IF('Data R7'!C575="","",COUNTIF('Data R7'!J575,"&gt;0")+COUNTIF('Data R7'!L575,"&gt;0")+COUNTIF('Data R7'!N575,"&gt;0")+COUNTIF('Data R7'!P575,"&gt;0")+COUNTIF('Data R7'!R575,"&gt;0")+COUNTIF('Data R7'!T575,"&gt;0")+COUNTIF('Data R7'!V575,"&gt;0")+COUNTIF('Data R7'!X575,"&gt;0"))</f>
        <v/>
      </c>
      <c r="J6561">
        <f>IF('Data R7'!C575="","",IF((COUNTIF('Data R7'!K575,"&gt;0")+COUNTIF('Data R7'!M575,"&gt;0")+COUNTIF('Data R7'!O575,"&gt;0")+COUNTIF('Data R7'!Q575,"&gt;0")+COUNTIF('Data R7'!S575,"&gt;0")+COUNTIF('Data R7'!U575,"&gt;0")+COUNTIF('Data R7'!W575,"&gt;0")+COUNTIF('Data R7'!Y575,"&gt;0"))&gt;0,1,0))</f>
        <v/>
      </c>
      <c r="M6561" t="inlineStr">
        <is>
          <t>Data R</t>
        </is>
      </c>
    </row>
    <row r="6562">
      <c r="A6562" t="inlineStr">
        <is>
          <t>Regional 7</t>
        </is>
      </c>
      <c r="B6562">
        <f>IF('Data R7'!C576="","",'Data R7'!B576)</f>
        <v/>
      </c>
      <c r="C6562">
        <f>IF('Data R7'!C576="","",'Data R7'!C576)</f>
        <v/>
      </c>
      <c r="D6562">
        <f>IF('Data R7'!C576="","",'Data R7'!D576)</f>
        <v/>
      </c>
      <c r="E6562">
        <f>IF('Data R7'!C576="","",'Data R7'!E576)</f>
        <v/>
      </c>
      <c r="F6562">
        <f>IF('Data R7'!C576="","",'Data R7'!F576)</f>
        <v/>
      </c>
      <c r="G6562">
        <f>IF('Data R7'!C576="","",'Data R7'!AD576)</f>
        <v/>
      </c>
      <c r="H6562">
        <f>IF('Data R7'!C576="","",'Data R7'!AC576)</f>
        <v/>
      </c>
      <c r="I6562">
        <f>IF('Data R7'!C576="","",COUNTIF('Data R7'!J576,"&gt;0")+COUNTIF('Data R7'!L576,"&gt;0")+COUNTIF('Data R7'!N576,"&gt;0")+COUNTIF('Data R7'!P576,"&gt;0")+COUNTIF('Data R7'!R576,"&gt;0")+COUNTIF('Data R7'!T576,"&gt;0")+COUNTIF('Data R7'!V576,"&gt;0")+COUNTIF('Data R7'!X576,"&gt;0"))</f>
        <v/>
      </c>
      <c r="J6562">
        <f>IF('Data R7'!C576="","",IF((COUNTIF('Data R7'!K576,"&gt;0")+COUNTIF('Data R7'!M576,"&gt;0")+COUNTIF('Data R7'!O576,"&gt;0")+COUNTIF('Data R7'!Q576,"&gt;0")+COUNTIF('Data R7'!S576,"&gt;0")+COUNTIF('Data R7'!U576,"&gt;0")+COUNTIF('Data R7'!W576,"&gt;0")+COUNTIF('Data R7'!Y576,"&gt;0"))&gt;0,1,0))</f>
        <v/>
      </c>
      <c r="M6562" t="inlineStr">
        <is>
          <t>Data R</t>
        </is>
      </c>
    </row>
    <row r="6563">
      <c r="A6563" t="inlineStr">
        <is>
          <t>Regional 7</t>
        </is>
      </c>
      <c r="B6563">
        <f>IF('Data R7'!C577="","",'Data R7'!B577)</f>
        <v/>
      </c>
      <c r="C6563">
        <f>IF('Data R7'!C577="","",'Data R7'!C577)</f>
        <v/>
      </c>
      <c r="D6563">
        <f>IF('Data R7'!C577="","",'Data R7'!D577)</f>
        <v/>
      </c>
      <c r="E6563">
        <f>IF('Data R7'!C577="","",'Data R7'!E577)</f>
        <v/>
      </c>
      <c r="F6563">
        <f>IF('Data R7'!C577="","",'Data R7'!F577)</f>
        <v/>
      </c>
      <c r="G6563">
        <f>IF('Data R7'!C577="","",'Data R7'!AD577)</f>
        <v/>
      </c>
      <c r="H6563">
        <f>IF('Data R7'!C577="","",'Data R7'!AC577)</f>
        <v/>
      </c>
      <c r="I6563">
        <f>IF('Data R7'!C577="","",COUNTIF('Data R7'!J577,"&gt;0")+COUNTIF('Data R7'!L577,"&gt;0")+COUNTIF('Data R7'!N577,"&gt;0")+COUNTIF('Data R7'!P577,"&gt;0")+COUNTIF('Data R7'!R577,"&gt;0")+COUNTIF('Data R7'!T577,"&gt;0")+COUNTIF('Data R7'!V577,"&gt;0")+COUNTIF('Data R7'!X577,"&gt;0"))</f>
        <v/>
      </c>
      <c r="J6563">
        <f>IF('Data R7'!C577="","",IF((COUNTIF('Data R7'!K577,"&gt;0")+COUNTIF('Data R7'!M577,"&gt;0")+COUNTIF('Data R7'!O577,"&gt;0")+COUNTIF('Data R7'!Q577,"&gt;0")+COUNTIF('Data R7'!S577,"&gt;0")+COUNTIF('Data R7'!U577,"&gt;0")+COUNTIF('Data R7'!W577,"&gt;0")+COUNTIF('Data R7'!Y577,"&gt;0"))&gt;0,1,0))</f>
        <v/>
      </c>
      <c r="M6563" t="inlineStr">
        <is>
          <t>Data R</t>
        </is>
      </c>
    </row>
    <row r="6564">
      <c r="A6564" t="inlineStr">
        <is>
          <t>Regional 7</t>
        </is>
      </c>
      <c r="B6564">
        <f>IF('Data R7'!C578="","",'Data R7'!B578)</f>
        <v/>
      </c>
      <c r="C6564">
        <f>IF('Data R7'!C578="","",'Data R7'!C578)</f>
        <v/>
      </c>
      <c r="D6564">
        <f>IF('Data R7'!C578="","",'Data R7'!D578)</f>
        <v/>
      </c>
      <c r="E6564">
        <f>IF('Data R7'!C578="","",'Data R7'!E578)</f>
        <v/>
      </c>
      <c r="F6564">
        <f>IF('Data R7'!C578="","",'Data R7'!F578)</f>
        <v/>
      </c>
      <c r="G6564">
        <f>IF('Data R7'!C578="","",'Data R7'!AD578)</f>
        <v/>
      </c>
      <c r="H6564">
        <f>IF('Data R7'!C578="","",'Data R7'!AC578)</f>
        <v/>
      </c>
      <c r="I6564">
        <f>IF('Data R7'!C578="","",COUNTIF('Data R7'!J578,"&gt;0")+COUNTIF('Data R7'!L578,"&gt;0")+COUNTIF('Data R7'!N578,"&gt;0")+COUNTIF('Data R7'!P578,"&gt;0")+COUNTIF('Data R7'!R578,"&gt;0")+COUNTIF('Data R7'!T578,"&gt;0")+COUNTIF('Data R7'!V578,"&gt;0")+COUNTIF('Data R7'!X578,"&gt;0"))</f>
        <v/>
      </c>
      <c r="J6564">
        <f>IF('Data R7'!C578="","",IF((COUNTIF('Data R7'!K578,"&gt;0")+COUNTIF('Data R7'!M578,"&gt;0")+COUNTIF('Data R7'!O578,"&gt;0")+COUNTIF('Data R7'!Q578,"&gt;0")+COUNTIF('Data R7'!S578,"&gt;0")+COUNTIF('Data R7'!U578,"&gt;0")+COUNTIF('Data R7'!W578,"&gt;0")+COUNTIF('Data R7'!Y578,"&gt;0"))&gt;0,1,0))</f>
        <v/>
      </c>
      <c r="M6564" t="inlineStr">
        <is>
          <t>Data R</t>
        </is>
      </c>
    </row>
    <row r="6565">
      <c r="A6565" t="inlineStr">
        <is>
          <t>Regional 7</t>
        </is>
      </c>
      <c r="B6565">
        <f>IF('Data R7'!C579="","",'Data R7'!B579)</f>
        <v/>
      </c>
      <c r="C6565">
        <f>IF('Data R7'!C579="","",'Data R7'!C579)</f>
        <v/>
      </c>
      <c r="D6565">
        <f>IF('Data R7'!C579="","",'Data R7'!D579)</f>
        <v/>
      </c>
      <c r="E6565">
        <f>IF('Data R7'!C579="","",'Data R7'!E579)</f>
        <v/>
      </c>
      <c r="F6565">
        <f>IF('Data R7'!C579="","",'Data R7'!F579)</f>
        <v/>
      </c>
      <c r="G6565">
        <f>IF('Data R7'!C579="","",'Data R7'!AD579)</f>
        <v/>
      </c>
      <c r="H6565">
        <f>IF('Data R7'!C579="","",'Data R7'!AC579)</f>
        <v/>
      </c>
      <c r="I6565">
        <f>IF('Data R7'!C579="","",COUNTIF('Data R7'!J579,"&gt;0")+COUNTIF('Data R7'!L579,"&gt;0")+COUNTIF('Data R7'!N579,"&gt;0")+COUNTIF('Data R7'!P579,"&gt;0")+COUNTIF('Data R7'!R579,"&gt;0")+COUNTIF('Data R7'!T579,"&gt;0")+COUNTIF('Data R7'!V579,"&gt;0")+COUNTIF('Data R7'!X579,"&gt;0"))</f>
        <v/>
      </c>
      <c r="J6565">
        <f>IF('Data R7'!C579="","",IF((COUNTIF('Data R7'!K579,"&gt;0")+COUNTIF('Data R7'!M579,"&gt;0")+COUNTIF('Data R7'!O579,"&gt;0")+COUNTIF('Data R7'!Q579,"&gt;0")+COUNTIF('Data R7'!S579,"&gt;0")+COUNTIF('Data R7'!U579,"&gt;0")+COUNTIF('Data R7'!W579,"&gt;0")+COUNTIF('Data R7'!Y579,"&gt;0"))&gt;0,1,0))</f>
        <v/>
      </c>
      <c r="M6565" t="inlineStr">
        <is>
          <t>Data R</t>
        </is>
      </c>
    </row>
    <row r="6566">
      <c r="A6566" t="inlineStr">
        <is>
          <t>Regional 7</t>
        </is>
      </c>
      <c r="B6566">
        <f>IF('Data R7'!C580="","",'Data R7'!B580)</f>
        <v/>
      </c>
      <c r="C6566">
        <f>IF('Data R7'!C580="","",'Data R7'!C580)</f>
        <v/>
      </c>
      <c r="D6566">
        <f>IF('Data R7'!C580="","",'Data R7'!D580)</f>
        <v/>
      </c>
      <c r="E6566">
        <f>IF('Data R7'!C580="","",'Data R7'!E580)</f>
        <v/>
      </c>
      <c r="F6566">
        <f>IF('Data R7'!C580="","",'Data R7'!F580)</f>
        <v/>
      </c>
      <c r="G6566">
        <f>IF('Data R7'!C580="","",'Data R7'!AD580)</f>
        <v/>
      </c>
      <c r="H6566">
        <f>IF('Data R7'!C580="","",'Data R7'!AC580)</f>
        <v/>
      </c>
      <c r="I6566">
        <f>IF('Data R7'!C580="","",COUNTIF('Data R7'!J580,"&gt;0")+COUNTIF('Data R7'!L580,"&gt;0")+COUNTIF('Data R7'!N580,"&gt;0")+COUNTIF('Data R7'!P580,"&gt;0")+COUNTIF('Data R7'!R580,"&gt;0")+COUNTIF('Data R7'!T580,"&gt;0")+COUNTIF('Data R7'!V580,"&gt;0")+COUNTIF('Data R7'!X580,"&gt;0"))</f>
        <v/>
      </c>
      <c r="J6566">
        <f>IF('Data R7'!C580="","",IF((COUNTIF('Data R7'!K580,"&gt;0")+COUNTIF('Data R7'!M580,"&gt;0")+COUNTIF('Data R7'!O580,"&gt;0")+COUNTIF('Data R7'!Q580,"&gt;0")+COUNTIF('Data R7'!S580,"&gt;0")+COUNTIF('Data R7'!U580,"&gt;0")+COUNTIF('Data R7'!W580,"&gt;0")+COUNTIF('Data R7'!Y580,"&gt;0"))&gt;0,1,0))</f>
        <v/>
      </c>
      <c r="M6566" t="inlineStr">
        <is>
          <t>Data R</t>
        </is>
      </c>
    </row>
    <row r="6567">
      <c r="A6567" t="inlineStr">
        <is>
          <t>Regional 7</t>
        </is>
      </c>
      <c r="B6567">
        <f>IF('Data R7'!C581="","",'Data R7'!B581)</f>
        <v/>
      </c>
      <c r="C6567">
        <f>IF('Data R7'!C581="","",'Data R7'!C581)</f>
        <v/>
      </c>
      <c r="D6567">
        <f>IF('Data R7'!C581="","",'Data R7'!D581)</f>
        <v/>
      </c>
      <c r="E6567">
        <f>IF('Data R7'!C581="","",'Data R7'!E581)</f>
        <v/>
      </c>
      <c r="F6567">
        <f>IF('Data R7'!C581="","",'Data R7'!F581)</f>
        <v/>
      </c>
      <c r="G6567">
        <f>IF('Data R7'!C581="","",'Data R7'!AD581)</f>
        <v/>
      </c>
      <c r="H6567">
        <f>IF('Data R7'!C581="","",'Data R7'!AC581)</f>
        <v/>
      </c>
      <c r="I6567">
        <f>IF('Data R7'!C581="","",COUNTIF('Data R7'!J581,"&gt;0")+COUNTIF('Data R7'!L581,"&gt;0")+COUNTIF('Data R7'!N581,"&gt;0")+COUNTIF('Data R7'!P581,"&gt;0")+COUNTIF('Data R7'!R581,"&gt;0")+COUNTIF('Data R7'!T581,"&gt;0")+COUNTIF('Data R7'!V581,"&gt;0")+COUNTIF('Data R7'!X581,"&gt;0"))</f>
        <v/>
      </c>
      <c r="J6567">
        <f>IF('Data R7'!C581="","",IF((COUNTIF('Data R7'!K581,"&gt;0")+COUNTIF('Data R7'!M581,"&gt;0")+COUNTIF('Data R7'!O581,"&gt;0")+COUNTIF('Data R7'!Q581,"&gt;0")+COUNTIF('Data R7'!S581,"&gt;0")+COUNTIF('Data R7'!U581,"&gt;0")+COUNTIF('Data R7'!W581,"&gt;0")+COUNTIF('Data R7'!Y581,"&gt;0"))&gt;0,1,0))</f>
        <v/>
      </c>
      <c r="M6567" t="inlineStr">
        <is>
          <t>Data R</t>
        </is>
      </c>
    </row>
    <row r="6568">
      <c r="A6568" t="inlineStr">
        <is>
          <t>Regional 7</t>
        </is>
      </c>
      <c r="B6568">
        <f>IF('Data R7'!C582="","",'Data R7'!B582)</f>
        <v/>
      </c>
      <c r="C6568">
        <f>IF('Data R7'!C582="","",'Data R7'!C582)</f>
        <v/>
      </c>
      <c r="D6568">
        <f>IF('Data R7'!C582="","",'Data R7'!D582)</f>
        <v/>
      </c>
      <c r="E6568">
        <f>IF('Data R7'!C582="","",'Data R7'!E582)</f>
        <v/>
      </c>
      <c r="F6568">
        <f>IF('Data R7'!C582="","",'Data R7'!F582)</f>
        <v/>
      </c>
      <c r="G6568">
        <f>IF('Data R7'!C582="","",'Data R7'!AD582)</f>
        <v/>
      </c>
      <c r="H6568">
        <f>IF('Data R7'!C582="","",'Data R7'!AC582)</f>
        <v/>
      </c>
      <c r="I6568">
        <f>IF('Data R7'!C582="","",COUNTIF('Data R7'!J582,"&gt;0")+COUNTIF('Data R7'!L582,"&gt;0")+COUNTIF('Data R7'!N582,"&gt;0")+COUNTIF('Data R7'!P582,"&gt;0")+COUNTIF('Data R7'!R582,"&gt;0")+COUNTIF('Data R7'!T582,"&gt;0")+COUNTIF('Data R7'!V582,"&gt;0")+COUNTIF('Data R7'!X582,"&gt;0"))</f>
        <v/>
      </c>
      <c r="J6568">
        <f>IF('Data R7'!C582="","",IF((COUNTIF('Data R7'!K582,"&gt;0")+COUNTIF('Data R7'!M582,"&gt;0")+COUNTIF('Data R7'!O582,"&gt;0")+COUNTIF('Data R7'!Q582,"&gt;0")+COUNTIF('Data R7'!S582,"&gt;0")+COUNTIF('Data R7'!U582,"&gt;0")+COUNTIF('Data R7'!W582,"&gt;0")+COUNTIF('Data R7'!Y582,"&gt;0"))&gt;0,1,0))</f>
        <v/>
      </c>
      <c r="M6568" t="inlineStr">
        <is>
          <t>Data R</t>
        </is>
      </c>
    </row>
    <row r="6569">
      <c r="A6569" t="inlineStr">
        <is>
          <t>Regional 7</t>
        </is>
      </c>
      <c r="B6569">
        <f>IF('Data R7'!C583="","",'Data R7'!B583)</f>
        <v/>
      </c>
      <c r="C6569">
        <f>IF('Data R7'!C583="","",'Data R7'!C583)</f>
        <v/>
      </c>
      <c r="D6569">
        <f>IF('Data R7'!C583="","",'Data R7'!D583)</f>
        <v/>
      </c>
      <c r="E6569">
        <f>IF('Data R7'!C583="","",'Data R7'!E583)</f>
        <v/>
      </c>
      <c r="F6569">
        <f>IF('Data R7'!C583="","",'Data R7'!F583)</f>
        <v/>
      </c>
      <c r="G6569">
        <f>IF('Data R7'!C583="","",'Data R7'!AD583)</f>
        <v/>
      </c>
      <c r="H6569">
        <f>IF('Data R7'!C583="","",'Data R7'!AC583)</f>
        <v/>
      </c>
      <c r="I6569">
        <f>IF('Data R7'!C583="","",COUNTIF('Data R7'!J583,"&gt;0")+COUNTIF('Data R7'!L583,"&gt;0")+COUNTIF('Data R7'!N583,"&gt;0")+COUNTIF('Data R7'!P583,"&gt;0")+COUNTIF('Data R7'!R583,"&gt;0")+COUNTIF('Data R7'!T583,"&gt;0")+COUNTIF('Data R7'!V583,"&gt;0")+COUNTIF('Data R7'!X583,"&gt;0"))</f>
        <v/>
      </c>
      <c r="J6569">
        <f>IF('Data R7'!C583="","",IF((COUNTIF('Data R7'!K583,"&gt;0")+COUNTIF('Data R7'!M583,"&gt;0")+COUNTIF('Data R7'!O583,"&gt;0")+COUNTIF('Data R7'!Q583,"&gt;0")+COUNTIF('Data R7'!S583,"&gt;0")+COUNTIF('Data R7'!U583,"&gt;0")+COUNTIF('Data R7'!W583,"&gt;0")+COUNTIF('Data R7'!Y583,"&gt;0"))&gt;0,1,0))</f>
        <v/>
      </c>
      <c r="M6569" t="inlineStr">
        <is>
          <t>Data R</t>
        </is>
      </c>
    </row>
    <row r="6570">
      <c r="A6570" t="inlineStr">
        <is>
          <t>Regional 7</t>
        </is>
      </c>
      <c r="B6570">
        <f>IF('Data R7'!C584="","",'Data R7'!B584)</f>
        <v/>
      </c>
      <c r="C6570">
        <f>IF('Data R7'!C584="","",'Data R7'!C584)</f>
        <v/>
      </c>
      <c r="D6570">
        <f>IF('Data R7'!C584="","",'Data R7'!D584)</f>
        <v/>
      </c>
      <c r="E6570">
        <f>IF('Data R7'!C584="","",'Data R7'!E584)</f>
        <v/>
      </c>
      <c r="F6570">
        <f>IF('Data R7'!C584="","",'Data R7'!F584)</f>
        <v/>
      </c>
      <c r="G6570">
        <f>IF('Data R7'!C584="","",'Data R7'!AD584)</f>
        <v/>
      </c>
      <c r="H6570">
        <f>IF('Data R7'!C584="","",'Data R7'!AC584)</f>
        <v/>
      </c>
      <c r="I6570">
        <f>IF('Data R7'!C584="","",COUNTIF('Data R7'!J584,"&gt;0")+COUNTIF('Data R7'!L584,"&gt;0")+COUNTIF('Data R7'!N584,"&gt;0")+COUNTIF('Data R7'!P584,"&gt;0")+COUNTIF('Data R7'!R584,"&gt;0")+COUNTIF('Data R7'!T584,"&gt;0")+COUNTIF('Data R7'!V584,"&gt;0")+COUNTIF('Data R7'!X584,"&gt;0"))</f>
        <v/>
      </c>
      <c r="J6570">
        <f>IF('Data R7'!C584="","",IF((COUNTIF('Data R7'!K584,"&gt;0")+COUNTIF('Data R7'!M584,"&gt;0")+COUNTIF('Data R7'!O584,"&gt;0")+COUNTIF('Data R7'!Q584,"&gt;0")+COUNTIF('Data R7'!S584,"&gt;0")+COUNTIF('Data R7'!U584,"&gt;0")+COUNTIF('Data R7'!W584,"&gt;0")+COUNTIF('Data R7'!Y584,"&gt;0"))&gt;0,1,0))</f>
        <v/>
      </c>
      <c r="M6570" t="inlineStr">
        <is>
          <t>Data R</t>
        </is>
      </c>
    </row>
    <row r="6571">
      <c r="A6571" t="inlineStr">
        <is>
          <t>Regional 7</t>
        </is>
      </c>
      <c r="B6571">
        <f>IF('Data R7'!C585="","",'Data R7'!B585)</f>
        <v/>
      </c>
      <c r="C6571">
        <f>IF('Data R7'!C585="","",'Data R7'!C585)</f>
        <v/>
      </c>
      <c r="D6571">
        <f>IF('Data R7'!C585="","",'Data R7'!D585)</f>
        <v/>
      </c>
      <c r="E6571">
        <f>IF('Data R7'!C585="","",'Data R7'!E585)</f>
        <v/>
      </c>
      <c r="F6571">
        <f>IF('Data R7'!C585="","",'Data R7'!F585)</f>
        <v/>
      </c>
      <c r="G6571">
        <f>IF('Data R7'!C585="","",'Data R7'!AD585)</f>
        <v/>
      </c>
      <c r="H6571">
        <f>IF('Data R7'!C585="","",'Data R7'!AC585)</f>
        <v/>
      </c>
      <c r="I6571">
        <f>IF('Data R7'!C585="","",COUNTIF('Data R7'!J585,"&gt;0")+COUNTIF('Data R7'!L585,"&gt;0")+COUNTIF('Data R7'!N585,"&gt;0")+COUNTIF('Data R7'!P585,"&gt;0")+COUNTIF('Data R7'!R585,"&gt;0")+COUNTIF('Data R7'!T585,"&gt;0")+COUNTIF('Data R7'!V585,"&gt;0")+COUNTIF('Data R7'!X585,"&gt;0"))</f>
        <v/>
      </c>
      <c r="J6571">
        <f>IF('Data R7'!C585="","",IF((COUNTIF('Data R7'!K585,"&gt;0")+COUNTIF('Data R7'!M585,"&gt;0")+COUNTIF('Data R7'!O585,"&gt;0")+COUNTIF('Data R7'!Q585,"&gt;0")+COUNTIF('Data R7'!S585,"&gt;0")+COUNTIF('Data R7'!U585,"&gt;0")+COUNTIF('Data R7'!W585,"&gt;0")+COUNTIF('Data R7'!Y585,"&gt;0"))&gt;0,1,0))</f>
        <v/>
      </c>
      <c r="M6571" t="inlineStr">
        <is>
          <t>Data R</t>
        </is>
      </c>
    </row>
    <row r="6572">
      <c r="A6572" t="inlineStr">
        <is>
          <t>Regional 7</t>
        </is>
      </c>
      <c r="B6572">
        <f>IF('Data R7'!C586="","",'Data R7'!B586)</f>
        <v/>
      </c>
      <c r="C6572">
        <f>IF('Data R7'!C586="","",'Data R7'!C586)</f>
        <v/>
      </c>
      <c r="D6572">
        <f>IF('Data R7'!C586="","",'Data R7'!D586)</f>
        <v/>
      </c>
      <c r="E6572">
        <f>IF('Data R7'!C586="","",'Data R7'!E586)</f>
        <v/>
      </c>
      <c r="F6572">
        <f>IF('Data R7'!C586="","",'Data R7'!F586)</f>
        <v/>
      </c>
      <c r="G6572">
        <f>IF('Data R7'!C586="","",'Data R7'!AD586)</f>
        <v/>
      </c>
      <c r="H6572">
        <f>IF('Data R7'!C586="","",'Data R7'!AC586)</f>
        <v/>
      </c>
      <c r="I6572">
        <f>IF('Data R7'!C586="","",COUNTIF('Data R7'!J586,"&gt;0")+COUNTIF('Data R7'!L586,"&gt;0")+COUNTIF('Data R7'!N586,"&gt;0")+COUNTIF('Data R7'!P586,"&gt;0")+COUNTIF('Data R7'!R586,"&gt;0")+COUNTIF('Data R7'!T586,"&gt;0")+COUNTIF('Data R7'!V586,"&gt;0")+COUNTIF('Data R7'!X586,"&gt;0"))</f>
        <v/>
      </c>
      <c r="J6572">
        <f>IF('Data R7'!C586="","",IF((COUNTIF('Data R7'!K586,"&gt;0")+COUNTIF('Data R7'!M586,"&gt;0")+COUNTIF('Data R7'!O586,"&gt;0")+COUNTIF('Data R7'!Q586,"&gt;0")+COUNTIF('Data R7'!S586,"&gt;0")+COUNTIF('Data R7'!U586,"&gt;0")+COUNTIF('Data R7'!W586,"&gt;0")+COUNTIF('Data R7'!Y586,"&gt;0"))&gt;0,1,0))</f>
        <v/>
      </c>
      <c r="M6572" t="inlineStr">
        <is>
          <t>Data R</t>
        </is>
      </c>
    </row>
    <row r="6573">
      <c r="A6573" t="inlineStr">
        <is>
          <t>Regional 7</t>
        </is>
      </c>
      <c r="B6573">
        <f>IF('Data R7'!C587="","",'Data R7'!B587)</f>
        <v/>
      </c>
      <c r="C6573">
        <f>IF('Data R7'!C587="","",'Data R7'!C587)</f>
        <v/>
      </c>
      <c r="D6573">
        <f>IF('Data R7'!C587="","",'Data R7'!D587)</f>
        <v/>
      </c>
      <c r="E6573">
        <f>IF('Data R7'!C587="","",'Data R7'!E587)</f>
        <v/>
      </c>
      <c r="F6573">
        <f>IF('Data R7'!C587="","",'Data R7'!F587)</f>
        <v/>
      </c>
      <c r="G6573">
        <f>IF('Data R7'!C587="","",'Data R7'!AD587)</f>
        <v/>
      </c>
      <c r="H6573">
        <f>IF('Data R7'!C587="","",'Data R7'!AC587)</f>
        <v/>
      </c>
      <c r="I6573">
        <f>IF('Data R7'!C587="","",COUNTIF('Data R7'!J587,"&gt;0")+COUNTIF('Data R7'!L587,"&gt;0")+COUNTIF('Data R7'!N587,"&gt;0")+COUNTIF('Data R7'!P587,"&gt;0")+COUNTIF('Data R7'!R587,"&gt;0")+COUNTIF('Data R7'!T587,"&gt;0")+COUNTIF('Data R7'!V587,"&gt;0")+COUNTIF('Data R7'!X587,"&gt;0"))</f>
        <v/>
      </c>
      <c r="J6573">
        <f>IF('Data R7'!C587="","",IF((COUNTIF('Data R7'!K587,"&gt;0")+COUNTIF('Data R7'!M587,"&gt;0")+COUNTIF('Data R7'!O587,"&gt;0")+COUNTIF('Data R7'!Q587,"&gt;0")+COUNTIF('Data R7'!S587,"&gt;0")+COUNTIF('Data R7'!U587,"&gt;0")+COUNTIF('Data R7'!W587,"&gt;0")+COUNTIF('Data R7'!Y587,"&gt;0"))&gt;0,1,0))</f>
        <v/>
      </c>
      <c r="M6573" t="inlineStr">
        <is>
          <t>Data R</t>
        </is>
      </c>
    </row>
    <row r="6574">
      <c r="A6574" t="inlineStr">
        <is>
          <t>Regional 7</t>
        </is>
      </c>
      <c r="B6574">
        <f>IF('Data R7'!C588="","",'Data R7'!B588)</f>
        <v/>
      </c>
      <c r="C6574">
        <f>IF('Data R7'!C588="","",'Data R7'!C588)</f>
        <v/>
      </c>
      <c r="D6574">
        <f>IF('Data R7'!C588="","",'Data R7'!D588)</f>
        <v/>
      </c>
      <c r="E6574">
        <f>IF('Data R7'!C588="","",'Data R7'!E588)</f>
        <v/>
      </c>
      <c r="F6574">
        <f>IF('Data R7'!C588="","",'Data R7'!F588)</f>
        <v/>
      </c>
      <c r="G6574">
        <f>IF('Data R7'!C588="","",'Data R7'!AD588)</f>
        <v/>
      </c>
      <c r="H6574">
        <f>IF('Data R7'!C588="","",'Data R7'!AC588)</f>
        <v/>
      </c>
      <c r="I6574">
        <f>IF('Data R7'!C588="","",COUNTIF('Data R7'!J588,"&gt;0")+COUNTIF('Data R7'!L588,"&gt;0")+COUNTIF('Data R7'!N588,"&gt;0")+COUNTIF('Data R7'!P588,"&gt;0")+COUNTIF('Data R7'!R588,"&gt;0")+COUNTIF('Data R7'!T588,"&gt;0")+COUNTIF('Data R7'!V588,"&gt;0")+COUNTIF('Data R7'!X588,"&gt;0"))</f>
        <v/>
      </c>
      <c r="J6574">
        <f>IF('Data R7'!C588="","",IF((COUNTIF('Data R7'!K588,"&gt;0")+COUNTIF('Data R7'!M588,"&gt;0")+COUNTIF('Data R7'!O588,"&gt;0")+COUNTIF('Data R7'!Q588,"&gt;0")+COUNTIF('Data R7'!S588,"&gt;0")+COUNTIF('Data R7'!U588,"&gt;0")+COUNTIF('Data R7'!W588,"&gt;0")+COUNTIF('Data R7'!Y588,"&gt;0"))&gt;0,1,0))</f>
        <v/>
      </c>
      <c r="M6574" t="inlineStr">
        <is>
          <t>Data R</t>
        </is>
      </c>
    </row>
    <row r="6575">
      <c r="A6575" t="inlineStr">
        <is>
          <t>Regional 7</t>
        </is>
      </c>
      <c r="B6575">
        <f>IF('Data R7'!C589="","",'Data R7'!B589)</f>
        <v/>
      </c>
      <c r="C6575">
        <f>IF('Data R7'!C589="","",'Data R7'!C589)</f>
        <v/>
      </c>
      <c r="D6575">
        <f>IF('Data R7'!C589="","",'Data R7'!D589)</f>
        <v/>
      </c>
      <c r="E6575">
        <f>IF('Data R7'!C589="","",'Data R7'!E589)</f>
        <v/>
      </c>
      <c r="F6575">
        <f>IF('Data R7'!C589="","",'Data R7'!F589)</f>
        <v/>
      </c>
      <c r="G6575">
        <f>IF('Data R7'!C589="","",'Data R7'!AD589)</f>
        <v/>
      </c>
      <c r="H6575">
        <f>IF('Data R7'!C589="","",'Data R7'!AC589)</f>
        <v/>
      </c>
      <c r="I6575">
        <f>IF('Data R7'!C589="","",COUNTIF('Data R7'!J589,"&gt;0")+COUNTIF('Data R7'!L589,"&gt;0")+COUNTIF('Data R7'!N589,"&gt;0")+COUNTIF('Data R7'!P589,"&gt;0")+COUNTIF('Data R7'!R589,"&gt;0")+COUNTIF('Data R7'!T589,"&gt;0")+COUNTIF('Data R7'!V589,"&gt;0")+COUNTIF('Data R7'!X589,"&gt;0"))</f>
        <v/>
      </c>
      <c r="J6575">
        <f>IF('Data R7'!C589="","",IF((COUNTIF('Data R7'!K589,"&gt;0")+COUNTIF('Data R7'!M589,"&gt;0")+COUNTIF('Data R7'!O589,"&gt;0")+COUNTIF('Data R7'!Q589,"&gt;0")+COUNTIF('Data R7'!S589,"&gt;0")+COUNTIF('Data R7'!U589,"&gt;0")+COUNTIF('Data R7'!W589,"&gt;0")+COUNTIF('Data R7'!Y589,"&gt;0"))&gt;0,1,0))</f>
        <v/>
      </c>
      <c r="M6575" t="inlineStr">
        <is>
          <t>Data R</t>
        </is>
      </c>
    </row>
    <row r="6576">
      <c r="A6576" t="inlineStr">
        <is>
          <t>Regional 7</t>
        </is>
      </c>
      <c r="B6576">
        <f>IF('Data R7'!C590="","",'Data R7'!B590)</f>
        <v/>
      </c>
      <c r="C6576">
        <f>IF('Data R7'!C590="","",'Data R7'!C590)</f>
        <v/>
      </c>
      <c r="D6576">
        <f>IF('Data R7'!C590="","",'Data R7'!D590)</f>
        <v/>
      </c>
      <c r="E6576">
        <f>IF('Data R7'!C590="","",'Data R7'!E590)</f>
        <v/>
      </c>
      <c r="F6576">
        <f>IF('Data R7'!C590="","",'Data R7'!F590)</f>
        <v/>
      </c>
      <c r="G6576">
        <f>IF('Data R7'!C590="","",'Data R7'!AD590)</f>
        <v/>
      </c>
      <c r="H6576">
        <f>IF('Data R7'!C590="","",'Data R7'!AC590)</f>
        <v/>
      </c>
      <c r="I6576">
        <f>IF('Data R7'!C590="","",COUNTIF('Data R7'!J590,"&gt;0")+COUNTIF('Data R7'!L590,"&gt;0")+COUNTIF('Data R7'!N590,"&gt;0")+COUNTIF('Data R7'!P590,"&gt;0")+COUNTIF('Data R7'!R590,"&gt;0")+COUNTIF('Data R7'!T590,"&gt;0")+COUNTIF('Data R7'!V590,"&gt;0")+COUNTIF('Data R7'!X590,"&gt;0"))</f>
        <v/>
      </c>
      <c r="J6576">
        <f>IF('Data R7'!C590="","",IF((COUNTIF('Data R7'!K590,"&gt;0")+COUNTIF('Data R7'!M590,"&gt;0")+COUNTIF('Data R7'!O590,"&gt;0")+COUNTIF('Data R7'!Q590,"&gt;0")+COUNTIF('Data R7'!S590,"&gt;0")+COUNTIF('Data R7'!U590,"&gt;0")+COUNTIF('Data R7'!W590,"&gt;0")+COUNTIF('Data R7'!Y590,"&gt;0"))&gt;0,1,0))</f>
        <v/>
      </c>
      <c r="M6576" t="inlineStr">
        <is>
          <t>Data R</t>
        </is>
      </c>
    </row>
    <row r="6577">
      <c r="A6577" t="inlineStr">
        <is>
          <t>Regional 7</t>
        </is>
      </c>
      <c r="B6577">
        <f>IF('Data R7'!C591="","",'Data R7'!B591)</f>
        <v/>
      </c>
      <c r="C6577">
        <f>IF('Data R7'!C591="","",'Data R7'!C591)</f>
        <v/>
      </c>
      <c r="D6577">
        <f>IF('Data R7'!C591="","",'Data R7'!D591)</f>
        <v/>
      </c>
      <c r="E6577">
        <f>IF('Data R7'!C591="","",'Data R7'!E591)</f>
        <v/>
      </c>
      <c r="F6577">
        <f>IF('Data R7'!C591="","",'Data R7'!F591)</f>
        <v/>
      </c>
      <c r="G6577">
        <f>IF('Data R7'!C591="","",'Data R7'!AD591)</f>
        <v/>
      </c>
      <c r="H6577">
        <f>IF('Data R7'!C591="","",'Data R7'!AC591)</f>
        <v/>
      </c>
      <c r="I6577">
        <f>IF('Data R7'!C591="","",COUNTIF('Data R7'!J591,"&gt;0")+COUNTIF('Data R7'!L591,"&gt;0")+COUNTIF('Data R7'!N591,"&gt;0")+COUNTIF('Data R7'!P591,"&gt;0")+COUNTIF('Data R7'!R591,"&gt;0")+COUNTIF('Data R7'!T591,"&gt;0")+COUNTIF('Data R7'!V591,"&gt;0")+COUNTIF('Data R7'!X591,"&gt;0"))</f>
        <v/>
      </c>
      <c r="J6577">
        <f>IF('Data R7'!C591="","",IF((COUNTIF('Data R7'!K591,"&gt;0")+COUNTIF('Data R7'!M591,"&gt;0")+COUNTIF('Data R7'!O591,"&gt;0")+COUNTIF('Data R7'!Q591,"&gt;0")+COUNTIF('Data R7'!S591,"&gt;0")+COUNTIF('Data R7'!U591,"&gt;0")+COUNTIF('Data R7'!W591,"&gt;0")+COUNTIF('Data R7'!Y591,"&gt;0"))&gt;0,1,0))</f>
        <v/>
      </c>
      <c r="M6577" t="inlineStr">
        <is>
          <t>Data R</t>
        </is>
      </c>
    </row>
    <row r="6578">
      <c r="A6578" t="inlineStr">
        <is>
          <t>Regional 7</t>
        </is>
      </c>
      <c r="B6578">
        <f>IF('Data R7'!C592="","",'Data R7'!B592)</f>
        <v/>
      </c>
      <c r="C6578">
        <f>IF('Data R7'!C592="","",'Data R7'!C592)</f>
        <v/>
      </c>
      <c r="D6578">
        <f>IF('Data R7'!C592="","",'Data R7'!D592)</f>
        <v/>
      </c>
      <c r="E6578">
        <f>IF('Data R7'!C592="","",'Data R7'!E592)</f>
        <v/>
      </c>
      <c r="F6578">
        <f>IF('Data R7'!C592="","",'Data R7'!F592)</f>
        <v/>
      </c>
      <c r="G6578">
        <f>IF('Data R7'!C592="","",'Data R7'!AD592)</f>
        <v/>
      </c>
      <c r="H6578">
        <f>IF('Data R7'!C592="","",'Data R7'!AC592)</f>
        <v/>
      </c>
      <c r="I6578">
        <f>IF('Data R7'!C592="","",COUNTIF('Data R7'!J592,"&gt;0")+COUNTIF('Data R7'!L592,"&gt;0")+COUNTIF('Data R7'!N592,"&gt;0")+COUNTIF('Data R7'!P592,"&gt;0")+COUNTIF('Data R7'!R592,"&gt;0")+COUNTIF('Data R7'!T592,"&gt;0")+COUNTIF('Data R7'!V592,"&gt;0")+COUNTIF('Data R7'!X592,"&gt;0"))</f>
        <v/>
      </c>
      <c r="J6578">
        <f>IF('Data R7'!C592="","",IF((COUNTIF('Data R7'!K592,"&gt;0")+COUNTIF('Data R7'!M592,"&gt;0")+COUNTIF('Data R7'!O592,"&gt;0")+COUNTIF('Data R7'!Q592,"&gt;0")+COUNTIF('Data R7'!S592,"&gt;0")+COUNTIF('Data R7'!U592,"&gt;0")+COUNTIF('Data R7'!W592,"&gt;0")+COUNTIF('Data R7'!Y592,"&gt;0"))&gt;0,1,0))</f>
        <v/>
      </c>
      <c r="M6578" t="inlineStr">
        <is>
          <t>Data R</t>
        </is>
      </c>
    </row>
    <row r="6579">
      <c r="A6579" t="inlineStr">
        <is>
          <t>Regional 7</t>
        </is>
      </c>
      <c r="B6579">
        <f>IF('Data R7'!C593="","",'Data R7'!B593)</f>
        <v/>
      </c>
      <c r="C6579">
        <f>IF('Data R7'!C593="","",'Data R7'!C593)</f>
        <v/>
      </c>
      <c r="D6579">
        <f>IF('Data R7'!C593="","",'Data R7'!D593)</f>
        <v/>
      </c>
      <c r="E6579">
        <f>IF('Data R7'!C593="","",'Data R7'!E593)</f>
        <v/>
      </c>
      <c r="F6579">
        <f>IF('Data R7'!C593="","",'Data R7'!F593)</f>
        <v/>
      </c>
      <c r="G6579">
        <f>IF('Data R7'!C593="","",'Data R7'!AD593)</f>
        <v/>
      </c>
      <c r="H6579">
        <f>IF('Data R7'!C593="","",'Data R7'!AC593)</f>
        <v/>
      </c>
      <c r="I6579">
        <f>IF('Data R7'!C593="","",COUNTIF('Data R7'!J593,"&gt;0")+COUNTIF('Data R7'!L593,"&gt;0")+COUNTIF('Data R7'!N593,"&gt;0")+COUNTIF('Data R7'!P593,"&gt;0")+COUNTIF('Data R7'!R593,"&gt;0")+COUNTIF('Data R7'!T593,"&gt;0")+COUNTIF('Data R7'!V593,"&gt;0")+COUNTIF('Data R7'!X593,"&gt;0"))</f>
        <v/>
      </c>
      <c r="J6579">
        <f>IF('Data R7'!C593="","",IF((COUNTIF('Data R7'!K593,"&gt;0")+COUNTIF('Data R7'!M593,"&gt;0")+COUNTIF('Data R7'!O593,"&gt;0")+COUNTIF('Data R7'!Q593,"&gt;0")+COUNTIF('Data R7'!S593,"&gt;0")+COUNTIF('Data R7'!U593,"&gt;0")+COUNTIF('Data R7'!W593,"&gt;0")+COUNTIF('Data R7'!Y593,"&gt;0"))&gt;0,1,0))</f>
        <v/>
      </c>
      <c r="M6579" t="inlineStr">
        <is>
          <t>Data R</t>
        </is>
      </c>
    </row>
    <row r="6580">
      <c r="A6580" t="inlineStr">
        <is>
          <t>Regional 7</t>
        </is>
      </c>
      <c r="B6580">
        <f>IF('Data R7'!C594="","",'Data R7'!B594)</f>
        <v/>
      </c>
      <c r="C6580">
        <f>IF('Data R7'!C594="","",'Data R7'!C594)</f>
        <v/>
      </c>
      <c r="D6580">
        <f>IF('Data R7'!C594="","",'Data R7'!D594)</f>
        <v/>
      </c>
      <c r="E6580">
        <f>IF('Data R7'!C594="","",'Data R7'!E594)</f>
        <v/>
      </c>
      <c r="F6580">
        <f>IF('Data R7'!C594="","",'Data R7'!F594)</f>
        <v/>
      </c>
      <c r="G6580">
        <f>IF('Data R7'!C594="","",'Data R7'!AD594)</f>
        <v/>
      </c>
      <c r="H6580">
        <f>IF('Data R7'!C594="","",'Data R7'!AC594)</f>
        <v/>
      </c>
      <c r="I6580">
        <f>IF('Data R7'!C594="","",COUNTIF('Data R7'!J594,"&gt;0")+COUNTIF('Data R7'!L594,"&gt;0")+COUNTIF('Data R7'!N594,"&gt;0")+COUNTIF('Data R7'!P594,"&gt;0")+COUNTIF('Data R7'!R594,"&gt;0")+COUNTIF('Data R7'!T594,"&gt;0")+COUNTIF('Data R7'!V594,"&gt;0")+COUNTIF('Data R7'!X594,"&gt;0"))</f>
        <v/>
      </c>
      <c r="J6580">
        <f>IF('Data R7'!C594="","",IF((COUNTIF('Data R7'!K594,"&gt;0")+COUNTIF('Data R7'!M594,"&gt;0")+COUNTIF('Data R7'!O594,"&gt;0")+COUNTIF('Data R7'!Q594,"&gt;0")+COUNTIF('Data R7'!S594,"&gt;0")+COUNTIF('Data R7'!U594,"&gt;0")+COUNTIF('Data R7'!W594,"&gt;0")+COUNTIF('Data R7'!Y594,"&gt;0"))&gt;0,1,0))</f>
        <v/>
      </c>
      <c r="M6580" t="inlineStr">
        <is>
          <t>Data R</t>
        </is>
      </c>
    </row>
    <row r="6581">
      <c r="A6581" t="inlineStr">
        <is>
          <t>Regional 7</t>
        </is>
      </c>
      <c r="B6581">
        <f>IF('Data R7'!C595="","",'Data R7'!B595)</f>
        <v/>
      </c>
      <c r="C6581">
        <f>IF('Data R7'!C595="","",'Data R7'!C595)</f>
        <v/>
      </c>
      <c r="D6581">
        <f>IF('Data R7'!C595="","",'Data R7'!D595)</f>
        <v/>
      </c>
      <c r="E6581">
        <f>IF('Data R7'!C595="","",'Data R7'!E595)</f>
        <v/>
      </c>
      <c r="F6581">
        <f>IF('Data R7'!C595="","",'Data R7'!F595)</f>
        <v/>
      </c>
      <c r="G6581">
        <f>IF('Data R7'!C595="","",'Data R7'!AD595)</f>
        <v/>
      </c>
      <c r="H6581">
        <f>IF('Data R7'!C595="","",'Data R7'!AC595)</f>
        <v/>
      </c>
      <c r="I6581">
        <f>IF('Data R7'!C595="","",COUNTIF('Data R7'!J595,"&gt;0")+COUNTIF('Data R7'!L595,"&gt;0")+COUNTIF('Data R7'!N595,"&gt;0")+COUNTIF('Data R7'!P595,"&gt;0")+COUNTIF('Data R7'!R595,"&gt;0")+COUNTIF('Data R7'!T595,"&gt;0")+COUNTIF('Data R7'!V595,"&gt;0")+COUNTIF('Data R7'!X595,"&gt;0"))</f>
        <v/>
      </c>
      <c r="J6581">
        <f>IF('Data R7'!C595="","",IF((COUNTIF('Data R7'!K595,"&gt;0")+COUNTIF('Data R7'!M595,"&gt;0")+COUNTIF('Data R7'!O595,"&gt;0")+COUNTIF('Data R7'!Q595,"&gt;0")+COUNTIF('Data R7'!S595,"&gt;0")+COUNTIF('Data R7'!U595,"&gt;0")+COUNTIF('Data R7'!W595,"&gt;0")+COUNTIF('Data R7'!Y595,"&gt;0"))&gt;0,1,0))</f>
        <v/>
      </c>
      <c r="M6581" t="inlineStr">
        <is>
          <t>Data R</t>
        </is>
      </c>
    </row>
    <row r="6582">
      <c r="A6582" t="inlineStr">
        <is>
          <t>Regional 7</t>
        </is>
      </c>
      <c r="B6582">
        <f>IF('Data R7'!C596="","",'Data R7'!B596)</f>
        <v/>
      </c>
      <c r="C6582">
        <f>IF('Data R7'!C596="","",'Data R7'!C596)</f>
        <v/>
      </c>
      <c r="D6582">
        <f>IF('Data R7'!C596="","",'Data R7'!D596)</f>
        <v/>
      </c>
      <c r="E6582">
        <f>IF('Data R7'!C596="","",'Data R7'!E596)</f>
        <v/>
      </c>
      <c r="F6582">
        <f>IF('Data R7'!C596="","",'Data R7'!F596)</f>
        <v/>
      </c>
      <c r="G6582">
        <f>IF('Data R7'!C596="","",'Data R7'!AD596)</f>
        <v/>
      </c>
      <c r="H6582">
        <f>IF('Data R7'!C596="","",'Data R7'!AC596)</f>
        <v/>
      </c>
      <c r="I6582">
        <f>IF('Data R7'!C596="","",COUNTIF('Data R7'!J596,"&gt;0")+COUNTIF('Data R7'!L596,"&gt;0")+COUNTIF('Data R7'!N596,"&gt;0")+COUNTIF('Data R7'!P596,"&gt;0")+COUNTIF('Data R7'!R596,"&gt;0")+COUNTIF('Data R7'!T596,"&gt;0")+COUNTIF('Data R7'!V596,"&gt;0")+COUNTIF('Data R7'!X596,"&gt;0"))</f>
        <v/>
      </c>
      <c r="J6582">
        <f>IF('Data R7'!C596="","",IF((COUNTIF('Data R7'!K596,"&gt;0")+COUNTIF('Data R7'!M596,"&gt;0")+COUNTIF('Data R7'!O596,"&gt;0")+COUNTIF('Data R7'!Q596,"&gt;0")+COUNTIF('Data R7'!S596,"&gt;0")+COUNTIF('Data R7'!U596,"&gt;0")+COUNTIF('Data R7'!W596,"&gt;0")+COUNTIF('Data R7'!Y596,"&gt;0"))&gt;0,1,0))</f>
        <v/>
      </c>
      <c r="M6582" t="inlineStr">
        <is>
          <t>Data R</t>
        </is>
      </c>
    </row>
    <row r="6583">
      <c r="A6583" t="inlineStr">
        <is>
          <t>Regional 7</t>
        </is>
      </c>
      <c r="B6583">
        <f>IF('Data R7'!C597="","",'Data R7'!B597)</f>
        <v/>
      </c>
      <c r="C6583">
        <f>IF('Data R7'!C597="","",'Data R7'!C597)</f>
        <v/>
      </c>
      <c r="D6583">
        <f>IF('Data R7'!C597="","",'Data R7'!D597)</f>
        <v/>
      </c>
      <c r="E6583">
        <f>IF('Data R7'!C597="","",'Data R7'!E597)</f>
        <v/>
      </c>
      <c r="F6583">
        <f>IF('Data R7'!C597="","",'Data R7'!F597)</f>
        <v/>
      </c>
      <c r="G6583">
        <f>IF('Data R7'!C597="","",'Data R7'!AD597)</f>
        <v/>
      </c>
      <c r="H6583">
        <f>IF('Data R7'!C597="","",'Data R7'!AC597)</f>
        <v/>
      </c>
      <c r="I6583">
        <f>IF('Data R7'!C597="","",COUNTIF('Data R7'!J597,"&gt;0")+COUNTIF('Data R7'!L597,"&gt;0")+COUNTIF('Data R7'!N597,"&gt;0")+COUNTIF('Data R7'!P597,"&gt;0")+COUNTIF('Data R7'!R597,"&gt;0")+COUNTIF('Data R7'!T597,"&gt;0")+COUNTIF('Data R7'!V597,"&gt;0")+COUNTIF('Data R7'!X597,"&gt;0"))</f>
        <v/>
      </c>
      <c r="J6583">
        <f>IF('Data R7'!C597="","",IF((COUNTIF('Data R7'!K597,"&gt;0")+COUNTIF('Data R7'!M597,"&gt;0")+COUNTIF('Data R7'!O597,"&gt;0")+COUNTIF('Data R7'!Q597,"&gt;0")+COUNTIF('Data R7'!S597,"&gt;0")+COUNTIF('Data R7'!U597,"&gt;0")+COUNTIF('Data R7'!W597,"&gt;0")+COUNTIF('Data R7'!Y597,"&gt;0"))&gt;0,1,0))</f>
        <v/>
      </c>
      <c r="M6583" t="inlineStr">
        <is>
          <t>Data R</t>
        </is>
      </c>
    </row>
    <row r="6584">
      <c r="A6584" t="inlineStr">
        <is>
          <t>Regional 7</t>
        </is>
      </c>
      <c r="B6584">
        <f>IF('Data R7'!C598="","",'Data R7'!B598)</f>
        <v/>
      </c>
      <c r="C6584">
        <f>IF('Data R7'!C598="","",'Data R7'!C598)</f>
        <v/>
      </c>
      <c r="D6584">
        <f>IF('Data R7'!C598="","",'Data R7'!D598)</f>
        <v/>
      </c>
      <c r="E6584">
        <f>IF('Data R7'!C598="","",'Data R7'!E598)</f>
        <v/>
      </c>
      <c r="F6584">
        <f>IF('Data R7'!C598="","",'Data R7'!F598)</f>
        <v/>
      </c>
      <c r="G6584">
        <f>IF('Data R7'!C598="","",'Data R7'!AD598)</f>
        <v/>
      </c>
      <c r="H6584">
        <f>IF('Data R7'!C598="","",'Data R7'!AC598)</f>
        <v/>
      </c>
      <c r="I6584">
        <f>IF('Data R7'!C598="","",COUNTIF('Data R7'!J598,"&gt;0")+COUNTIF('Data R7'!L598,"&gt;0")+COUNTIF('Data R7'!N598,"&gt;0")+COUNTIF('Data R7'!P598,"&gt;0")+COUNTIF('Data R7'!R598,"&gt;0")+COUNTIF('Data R7'!T598,"&gt;0")+COUNTIF('Data R7'!V598,"&gt;0")+COUNTIF('Data R7'!X598,"&gt;0"))</f>
        <v/>
      </c>
      <c r="J6584">
        <f>IF('Data R7'!C598="","",IF((COUNTIF('Data R7'!K598,"&gt;0")+COUNTIF('Data R7'!M598,"&gt;0")+COUNTIF('Data R7'!O598,"&gt;0")+COUNTIF('Data R7'!Q598,"&gt;0")+COUNTIF('Data R7'!S598,"&gt;0")+COUNTIF('Data R7'!U598,"&gt;0")+COUNTIF('Data R7'!W598,"&gt;0")+COUNTIF('Data R7'!Y598,"&gt;0"))&gt;0,1,0))</f>
        <v/>
      </c>
      <c r="M6584" t="inlineStr">
        <is>
          <t>Data R</t>
        </is>
      </c>
    </row>
    <row r="6585">
      <c r="A6585" t="inlineStr">
        <is>
          <t>Regional 7</t>
        </is>
      </c>
      <c r="B6585">
        <f>IF('Data R7'!C599="","",'Data R7'!B599)</f>
        <v/>
      </c>
      <c r="C6585">
        <f>IF('Data R7'!C599="","",'Data R7'!C599)</f>
        <v/>
      </c>
      <c r="D6585">
        <f>IF('Data R7'!C599="","",'Data R7'!D599)</f>
        <v/>
      </c>
      <c r="E6585">
        <f>IF('Data R7'!C599="","",'Data R7'!E599)</f>
        <v/>
      </c>
      <c r="F6585">
        <f>IF('Data R7'!C599="","",'Data R7'!F599)</f>
        <v/>
      </c>
      <c r="G6585">
        <f>IF('Data R7'!C599="","",'Data R7'!AD599)</f>
        <v/>
      </c>
      <c r="H6585">
        <f>IF('Data R7'!C599="","",'Data R7'!AC599)</f>
        <v/>
      </c>
      <c r="I6585">
        <f>IF('Data R7'!C599="","",COUNTIF('Data R7'!J599,"&gt;0")+COUNTIF('Data R7'!L599,"&gt;0")+COUNTIF('Data R7'!N599,"&gt;0")+COUNTIF('Data R7'!P599,"&gt;0")+COUNTIF('Data R7'!R599,"&gt;0")+COUNTIF('Data R7'!T599,"&gt;0")+COUNTIF('Data R7'!V599,"&gt;0")+COUNTIF('Data R7'!X599,"&gt;0"))</f>
        <v/>
      </c>
      <c r="J6585">
        <f>IF('Data R7'!C599="","",IF((COUNTIF('Data R7'!K599,"&gt;0")+COUNTIF('Data R7'!M599,"&gt;0")+COUNTIF('Data R7'!O599,"&gt;0")+COUNTIF('Data R7'!Q599,"&gt;0")+COUNTIF('Data R7'!S599,"&gt;0")+COUNTIF('Data R7'!U599,"&gt;0")+COUNTIF('Data R7'!W599,"&gt;0")+COUNTIF('Data R7'!Y599,"&gt;0"))&gt;0,1,0))</f>
        <v/>
      </c>
      <c r="M6585" t="inlineStr">
        <is>
          <t>Data R</t>
        </is>
      </c>
    </row>
    <row r="6586">
      <c r="A6586" t="inlineStr">
        <is>
          <t>Regional 7</t>
        </is>
      </c>
      <c r="B6586">
        <f>IF('Data R7'!C600="","",'Data R7'!B600)</f>
        <v/>
      </c>
      <c r="C6586">
        <f>IF('Data R7'!C600="","",'Data R7'!C600)</f>
        <v/>
      </c>
      <c r="D6586">
        <f>IF('Data R7'!C600="","",'Data R7'!D600)</f>
        <v/>
      </c>
      <c r="E6586">
        <f>IF('Data R7'!C600="","",'Data R7'!E600)</f>
        <v/>
      </c>
      <c r="F6586">
        <f>IF('Data R7'!C600="","",'Data R7'!F600)</f>
        <v/>
      </c>
      <c r="G6586">
        <f>IF('Data R7'!C600="","",'Data R7'!AD600)</f>
        <v/>
      </c>
      <c r="H6586">
        <f>IF('Data R7'!C600="","",'Data R7'!AC600)</f>
        <v/>
      </c>
      <c r="I6586">
        <f>IF('Data R7'!C600="","",COUNTIF('Data R7'!J600,"&gt;0")+COUNTIF('Data R7'!L600,"&gt;0")+COUNTIF('Data R7'!N600,"&gt;0")+COUNTIF('Data R7'!P600,"&gt;0")+COUNTIF('Data R7'!R600,"&gt;0")+COUNTIF('Data R7'!T600,"&gt;0")+COUNTIF('Data R7'!V600,"&gt;0")+COUNTIF('Data R7'!X600,"&gt;0"))</f>
        <v/>
      </c>
      <c r="J6586">
        <f>IF('Data R7'!C600="","",IF((COUNTIF('Data R7'!K600,"&gt;0")+COUNTIF('Data R7'!M600,"&gt;0")+COUNTIF('Data R7'!O600,"&gt;0")+COUNTIF('Data R7'!Q600,"&gt;0")+COUNTIF('Data R7'!S600,"&gt;0")+COUNTIF('Data R7'!U600,"&gt;0")+COUNTIF('Data R7'!W600,"&gt;0")+COUNTIF('Data R7'!Y600,"&gt;0"))&gt;0,1,0))</f>
        <v/>
      </c>
      <c r="M6586" t="inlineStr">
        <is>
          <t>Data R</t>
        </is>
      </c>
    </row>
    <row r="6587">
      <c r="A6587" t="inlineStr">
        <is>
          <t>Regional 7</t>
        </is>
      </c>
      <c r="B6587">
        <f>IF('Data R7'!C601="","",'Data R7'!B601)</f>
        <v/>
      </c>
      <c r="C6587">
        <f>IF('Data R7'!C601="","",'Data R7'!C601)</f>
        <v/>
      </c>
      <c r="D6587">
        <f>IF('Data R7'!C601="","",'Data R7'!D601)</f>
        <v/>
      </c>
      <c r="E6587">
        <f>IF('Data R7'!C601="","",'Data R7'!E601)</f>
        <v/>
      </c>
      <c r="F6587">
        <f>IF('Data R7'!C601="","",'Data R7'!F601)</f>
        <v/>
      </c>
      <c r="G6587">
        <f>IF('Data R7'!C601="","",'Data R7'!AD601)</f>
        <v/>
      </c>
      <c r="H6587">
        <f>IF('Data R7'!C601="","",'Data R7'!AC601)</f>
        <v/>
      </c>
      <c r="I6587">
        <f>IF('Data R7'!C601="","",COUNTIF('Data R7'!J601,"&gt;0")+COUNTIF('Data R7'!L601,"&gt;0")+COUNTIF('Data R7'!N601,"&gt;0")+COUNTIF('Data R7'!P601,"&gt;0")+COUNTIF('Data R7'!R601,"&gt;0")+COUNTIF('Data R7'!T601,"&gt;0")+COUNTIF('Data R7'!V601,"&gt;0")+COUNTIF('Data R7'!X601,"&gt;0"))</f>
        <v/>
      </c>
      <c r="J6587">
        <f>IF('Data R7'!C601="","",IF((COUNTIF('Data R7'!K601,"&gt;0")+COUNTIF('Data R7'!M601,"&gt;0")+COUNTIF('Data R7'!O601,"&gt;0")+COUNTIF('Data R7'!Q601,"&gt;0")+COUNTIF('Data R7'!S601,"&gt;0")+COUNTIF('Data R7'!U601,"&gt;0")+COUNTIF('Data R7'!W601,"&gt;0")+COUNTIF('Data R7'!Y601,"&gt;0"))&gt;0,1,0))</f>
        <v/>
      </c>
      <c r="M6587" t="inlineStr">
        <is>
          <t>Data R</t>
        </is>
      </c>
    </row>
    <row r="6588">
      <c r="A6588" t="inlineStr">
        <is>
          <t>Regional 7</t>
        </is>
      </c>
      <c r="B6588">
        <f>IF('Data R7'!C602="","",'Data R7'!B602)</f>
        <v/>
      </c>
      <c r="C6588">
        <f>IF('Data R7'!C602="","",'Data R7'!C602)</f>
        <v/>
      </c>
      <c r="D6588">
        <f>IF('Data R7'!C602="","",'Data R7'!D602)</f>
        <v/>
      </c>
      <c r="E6588">
        <f>IF('Data R7'!C602="","",'Data R7'!E602)</f>
        <v/>
      </c>
      <c r="F6588">
        <f>IF('Data R7'!C602="","",'Data R7'!F602)</f>
        <v/>
      </c>
      <c r="G6588">
        <f>IF('Data R7'!C602="","",'Data R7'!AD602)</f>
        <v/>
      </c>
      <c r="H6588">
        <f>IF('Data R7'!C602="","",'Data R7'!AC602)</f>
        <v/>
      </c>
      <c r="I6588">
        <f>IF('Data R7'!C602="","",COUNTIF('Data R7'!J602,"&gt;0")+COUNTIF('Data R7'!L602,"&gt;0")+COUNTIF('Data R7'!N602,"&gt;0")+COUNTIF('Data R7'!P602,"&gt;0")+COUNTIF('Data R7'!R602,"&gt;0")+COUNTIF('Data R7'!T602,"&gt;0")+COUNTIF('Data R7'!V602,"&gt;0")+COUNTIF('Data R7'!X602,"&gt;0"))</f>
        <v/>
      </c>
      <c r="J6588">
        <f>IF('Data R7'!C602="","",IF((COUNTIF('Data R7'!K602,"&gt;0")+COUNTIF('Data R7'!M602,"&gt;0")+COUNTIF('Data R7'!O602,"&gt;0")+COUNTIF('Data R7'!Q602,"&gt;0")+COUNTIF('Data R7'!S602,"&gt;0")+COUNTIF('Data R7'!U602,"&gt;0")+COUNTIF('Data R7'!W602,"&gt;0")+COUNTIF('Data R7'!Y602,"&gt;0"))&gt;0,1,0))</f>
        <v/>
      </c>
      <c r="M6588" t="inlineStr">
        <is>
          <t>Data R</t>
        </is>
      </c>
    </row>
    <row r="6589">
      <c r="A6589" t="inlineStr">
        <is>
          <t>Regional 7</t>
        </is>
      </c>
      <c r="B6589">
        <f>IF('Data R7'!C603="","",'Data R7'!B603)</f>
        <v/>
      </c>
      <c r="C6589">
        <f>IF('Data R7'!C603="","",'Data R7'!C603)</f>
        <v/>
      </c>
      <c r="D6589">
        <f>IF('Data R7'!C603="","",'Data R7'!D603)</f>
        <v/>
      </c>
      <c r="E6589">
        <f>IF('Data R7'!C603="","",'Data R7'!E603)</f>
        <v/>
      </c>
      <c r="F6589">
        <f>IF('Data R7'!C603="","",'Data R7'!F603)</f>
        <v/>
      </c>
      <c r="G6589">
        <f>IF('Data R7'!C603="","",'Data R7'!AD603)</f>
        <v/>
      </c>
      <c r="H6589">
        <f>IF('Data R7'!C603="","",'Data R7'!AC603)</f>
        <v/>
      </c>
      <c r="I6589">
        <f>IF('Data R7'!C603="","",COUNTIF('Data R7'!J603,"&gt;0")+COUNTIF('Data R7'!L603,"&gt;0")+COUNTIF('Data R7'!N603,"&gt;0")+COUNTIF('Data R7'!P603,"&gt;0")+COUNTIF('Data R7'!R603,"&gt;0")+COUNTIF('Data R7'!T603,"&gt;0")+COUNTIF('Data R7'!V603,"&gt;0")+COUNTIF('Data R7'!X603,"&gt;0"))</f>
        <v/>
      </c>
      <c r="J6589">
        <f>IF('Data R7'!C603="","",IF((COUNTIF('Data R7'!K603,"&gt;0")+COUNTIF('Data R7'!M603,"&gt;0")+COUNTIF('Data R7'!O603,"&gt;0")+COUNTIF('Data R7'!Q603,"&gt;0")+COUNTIF('Data R7'!S603,"&gt;0")+COUNTIF('Data R7'!U603,"&gt;0")+COUNTIF('Data R7'!W603,"&gt;0")+COUNTIF('Data R7'!Y603,"&gt;0"))&gt;0,1,0))</f>
        <v/>
      </c>
      <c r="M6589" t="inlineStr">
        <is>
          <t>Data R</t>
        </is>
      </c>
    </row>
    <row r="6590">
      <c r="A6590" t="inlineStr">
        <is>
          <t>Regional 7</t>
        </is>
      </c>
      <c r="B6590">
        <f>IF('Data R7'!C604="","",'Data R7'!B604)</f>
        <v/>
      </c>
      <c r="C6590">
        <f>IF('Data R7'!C604="","",'Data R7'!C604)</f>
        <v/>
      </c>
      <c r="D6590">
        <f>IF('Data R7'!C604="","",'Data R7'!D604)</f>
        <v/>
      </c>
      <c r="E6590">
        <f>IF('Data R7'!C604="","",'Data R7'!E604)</f>
        <v/>
      </c>
      <c r="F6590">
        <f>IF('Data R7'!C604="","",'Data R7'!F604)</f>
        <v/>
      </c>
      <c r="G6590">
        <f>IF('Data R7'!C604="","",'Data R7'!AD604)</f>
        <v/>
      </c>
      <c r="H6590">
        <f>IF('Data R7'!C604="","",'Data R7'!AC604)</f>
        <v/>
      </c>
      <c r="I6590">
        <f>IF('Data R7'!C604="","",COUNTIF('Data R7'!J604,"&gt;0")+COUNTIF('Data R7'!L604,"&gt;0")+COUNTIF('Data R7'!N604,"&gt;0")+COUNTIF('Data R7'!P604,"&gt;0")+COUNTIF('Data R7'!R604,"&gt;0")+COUNTIF('Data R7'!T604,"&gt;0")+COUNTIF('Data R7'!V604,"&gt;0")+COUNTIF('Data R7'!X604,"&gt;0"))</f>
        <v/>
      </c>
      <c r="J6590">
        <f>IF('Data R7'!C604="","",IF((COUNTIF('Data R7'!K604,"&gt;0")+COUNTIF('Data R7'!M604,"&gt;0")+COUNTIF('Data R7'!O604,"&gt;0")+COUNTIF('Data R7'!Q604,"&gt;0")+COUNTIF('Data R7'!S604,"&gt;0")+COUNTIF('Data R7'!U604,"&gt;0")+COUNTIF('Data R7'!W604,"&gt;0")+COUNTIF('Data R7'!Y604,"&gt;0"))&gt;0,1,0))</f>
        <v/>
      </c>
      <c r="M6590" t="inlineStr">
        <is>
          <t>Data R</t>
        </is>
      </c>
    </row>
    <row r="6591">
      <c r="A6591" t="inlineStr">
        <is>
          <t>Regional 7</t>
        </is>
      </c>
      <c r="B6591">
        <f>IF('Data R7'!C605="","",'Data R7'!B605)</f>
        <v/>
      </c>
      <c r="C6591">
        <f>IF('Data R7'!C605="","",'Data R7'!C605)</f>
        <v/>
      </c>
      <c r="D6591">
        <f>IF('Data R7'!C605="","",'Data R7'!D605)</f>
        <v/>
      </c>
      <c r="E6591">
        <f>IF('Data R7'!C605="","",'Data R7'!E605)</f>
        <v/>
      </c>
      <c r="F6591">
        <f>IF('Data R7'!C605="","",'Data R7'!F605)</f>
        <v/>
      </c>
      <c r="G6591">
        <f>IF('Data R7'!C605="","",'Data R7'!AD605)</f>
        <v/>
      </c>
      <c r="H6591">
        <f>IF('Data R7'!C605="","",'Data R7'!AC605)</f>
        <v/>
      </c>
      <c r="I6591">
        <f>IF('Data R7'!C605="","",COUNTIF('Data R7'!J605,"&gt;0")+COUNTIF('Data R7'!L605,"&gt;0")+COUNTIF('Data R7'!N605,"&gt;0")+COUNTIF('Data R7'!P605,"&gt;0")+COUNTIF('Data R7'!R605,"&gt;0")+COUNTIF('Data R7'!T605,"&gt;0")+COUNTIF('Data R7'!V605,"&gt;0")+COUNTIF('Data R7'!X605,"&gt;0"))</f>
        <v/>
      </c>
      <c r="J6591">
        <f>IF('Data R7'!C605="","",IF((COUNTIF('Data R7'!K605,"&gt;0")+COUNTIF('Data R7'!M605,"&gt;0")+COUNTIF('Data R7'!O605,"&gt;0")+COUNTIF('Data R7'!Q605,"&gt;0")+COUNTIF('Data R7'!S605,"&gt;0")+COUNTIF('Data R7'!U605,"&gt;0")+COUNTIF('Data R7'!W605,"&gt;0")+COUNTIF('Data R7'!Y605,"&gt;0"))&gt;0,1,0))</f>
        <v/>
      </c>
      <c r="M6591" t="inlineStr">
        <is>
          <t>Data R</t>
        </is>
      </c>
    </row>
    <row r="6592">
      <c r="A6592" t="inlineStr">
        <is>
          <t>Regional 7</t>
        </is>
      </c>
      <c r="B6592">
        <f>IF('Data R7'!C606="","",'Data R7'!B606)</f>
        <v/>
      </c>
      <c r="C6592">
        <f>IF('Data R7'!C606="","",'Data R7'!C606)</f>
        <v/>
      </c>
      <c r="D6592">
        <f>IF('Data R7'!C606="","",'Data R7'!D606)</f>
        <v/>
      </c>
      <c r="E6592">
        <f>IF('Data R7'!C606="","",'Data R7'!E606)</f>
        <v/>
      </c>
      <c r="F6592">
        <f>IF('Data R7'!C606="","",'Data R7'!F606)</f>
        <v/>
      </c>
      <c r="G6592">
        <f>IF('Data R7'!C606="","",'Data R7'!AD606)</f>
        <v/>
      </c>
      <c r="H6592">
        <f>IF('Data R7'!C606="","",'Data R7'!AC606)</f>
        <v/>
      </c>
      <c r="I6592">
        <f>IF('Data R7'!C606="","",COUNTIF('Data R7'!J606,"&gt;0")+COUNTIF('Data R7'!L606,"&gt;0")+COUNTIF('Data R7'!N606,"&gt;0")+COUNTIF('Data R7'!P606,"&gt;0")+COUNTIF('Data R7'!R606,"&gt;0")+COUNTIF('Data R7'!T606,"&gt;0")+COUNTIF('Data R7'!V606,"&gt;0")+COUNTIF('Data R7'!X606,"&gt;0"))</f>
        <v/>
      </c>
      <c r="J6592">
        <f>IF('Data R7'!C606="","",IF((COUNTIF('Data R7'!K606,"&gt;0")+COUNTIF('Data R7'!M606,"&gt;0")+COUNTIF('Data R7'!O606,"&gt;0")+COUNTIF('Data R7'!Q606,"&gt;0")+COUNTIF('Data R7'!S606,"&gt;0")+COUNTIF('Data R7'!U606,"&gt;0")+COUNTIF('Data R7'!W606,"&gt;0")+COUNTIF('Data R7'!Y606,"&gt;0"))&gt;0,1,0))</f>
        <v/>
      </c>
      <c r="M6592" t="inlineStr">
        <is>
          <t>Data R</t>
        </is>
      </c>
    </row>
    <row r="6593">
      <c r="A6593" t="inlineStr">
        <is>
          <t>Regional 7</t>
        </is>
      </c>
      <c r="B6593">
        <f>IF('Data R7'!C607="","",'Data R7'!B607)</f>
        <v/>
      </c>
      <c r="C6593">
        <f>IF('Data R7'!C607="","",'Data R7'!C607)</f>
        <v/>
      </c>
      <c r="D6593">
        <f>IF('Data R7'!C607="","",'Data R7'!D607)</f>
        <v/>
      </c>
      <c r="E6593">
        <f>IF('Data R7'!C607="","",'Data R7'!E607)</f>
        <v/>
      </c>
      <c r="F6593">
        <f>IF('Data R7'!C607="","",'Data R7'!F607)</f>
        <v/>
      </c>
      <c r="G6593">
        <f>IF('Data R7'!C607="","",'Data R7'!AD607)</f>
        <v/>
      </c>
      <c r="H6593">
        <f>IF('Data R7'!C607="","",'Data R7'!AC607)</f>
        <v/>
      </c>
      <c r="I6593">
        <f>IF('Data R7'!C607="","",COUNTIF('Data R7'!J607,"&gt;0")+COUNTIF('Data R7'!L607,"&gt;0")+COUNTIF('Data R7'!N607,"&gt;0")+COUNTIF('Data R7'!P607,"&gt;0")+COUNTIF('Data R7'!R607,"&gt;0")+COUNTIF('Data R7'!T607,"&gt;0")+COUNTIF('Data R7'!V607,"&gt;0")+COUNTIF('Data R7'!X607,"&gt;0"))</f>
        <v/>
      </c>
      <c r="J6593">
        <f>IF('Data R7'!C607="","",IF((COUNTIF('Data R7'!K607,"&gt;0")+COUNTIF('Data R7'!M607,"&gt;0")+COUNTIF('Data R7'!O607,"&gt;0")+COUNTIF('Data R7'!Q607,"&gt;0")+COUNTIF('Data R7'!S607,"&gt;0")+COUNTIF('Data R7'!U607,"&gt;0")+COUNTIF('Data R7'!W607,"&gt;0")+COUNTIF('Data R7'!Y607,"&gt;0"))&gt;0,1,0))</f>
        <v/>
      </c>
      <c r="M6593" t="inlineStr">
        <is>
          <t>Data R</t>
        </is>
      </c>
    </row>
    <row r="6594">
      <c r="A6594" t="inlineStr">
        <is>
          <t>Regional 7</t>
        </is>
      </c>
      <c r="B6594">
        <f>IF('Data R7'!C608="","",'Data R7'!B608)</f>
        <v/>
      </c>
      <c r="C6594">
        <f>IF('Data R7'!C608="","",'Data R7'!C608)</f>
        <v/>
      </c>
      <c r="D6594">
        <f>IF('Data R7'!C608="","",'Data R7'!D608)</f>
        <v/>
      </c>
      <c r="E6594">
        <f>IF('Data R7'!C608="","",'Data R7'!E608)</f>
        <v/>
      </c>
      <c r="F6594">
        <f>IF('Data R7'!C608="","",'Data R7'!F608)</f>
        <v/>
      </c>
      <c r="G6594">
        <f>IF('Data R7'!C608="","",'Data R7'!AD608)</f>
        <v/>
      </c>
      <c r="H6594">
        <f>IF('Data R7'!C608="","",'Data R7'!AC608)</f>
        <v/>
      </c>
      <c r="I6594">
        <f>IF('Data R7'!C608="","",COUNTIF('Data R7'!J608,"&gt;0")+COUNTIF('Data R7'!L608,"&gt;0")+COUNTIF('Data R7'!N608,"&gt;0")+COUNTIF('Data R7'!P608,"&gt;0")+COUNTIF('Data R7'!R608,"&gt;0")+COUNTIF('Data R7'!T608,"&gt;0")+COUNTIF('Data R7'!V608,"&gt;0")+COUNTIF('Data R7'!X608,"&gt;0"))</f>
        <v/>
      </c>
      <c r="J6594">
        <f>IF('Data R7'!C608="","",IF((COUNTIF('Data R7'!K608,"&gt;0")+COUNTIF('Data R7'!M608,"&gt;0")+COUNTIF('Data R7'!O608,"&gt;0")+COUNTIF('Data R7'!Q608,"&gt;0")+COUNTIF('Data R7'!S608,"&gt;0")+COUNTIF('Data R7'!U608,"&gt;0")+COUNTIF('Data R7'!W608,"&gt;0")+COUNTIF('Data R7'!Y608,"&gt;0"))&gt;0,1,0))</f>
        <v/>
      </c>
      <c r="M6594" t="inlineStr">
        <is>
          <t>Data R</t>
        </is>
      </c>
    </row>
    <row r="6595">
      <c r="A6595" t="inlineStr">
        <is>
          <t>Regional 7</t>
        </is>
      </c>
      <c r="B6595">
        <f>IF('Data R7'!C609="","",'Data R7'!B609)</f>
        <v/>
      </c>
      <c r="C6595">
        <f>IF('Data R7'!C609="","",'Data R7'!C609)</f>
        <v/>
      </c>
      <c r="D6595">
        <f>IF('Data R7'!C609="","",'Data R7'!D609)</f>
        <v/>
      </c>
      <c r="E6595">
        <f>IF('Data R7'!C609="","",'Data R7'!E609)</f>
        <v/>
      </c>
      <c r="F6595">
        <f>IF('Data R7'!C609="","",'Data R7'!F609)</f>
        <v/>
      </c>
      <c r="G6595">
        <f>IF('Data R7'!C609="","",'Data R7'!AD609)</f>
        <v/>
      </c>
      <c r="H6595">
        <f>IF('Data R7'!C609="","",'Data R7'!AC609)</f>
        <v/>
      </c>
      <c r="I6595">
        <f>IF('Data R7'!C609="","",COUNTIF('Data R7'!J609,"&gt;0")+COUNTIF('Data R7'!L609,"&gt;0")+COUNTIF('Data R7'!N609,"&gt;0")+COUNTIF('Data R7'!P609,"&gt;0")+COUNTIF('Data R7'!R609,"&gt;0")+COUNTIF('Data R7'!T609,"&gt;0")+COUNTIF('Data R7'!V609,"&gt;0")+COUNTIF('Data R7'!X609,"&gt;0"))</f>
        <v/>
      </c>
      <c r="J6595">
        <f>IF('Data R7'!C609="","",IF((COUNTIF('Data R7'!K609,"&gt;0")+COUNTIF('Data R7'!M609,"&gt;0")+COUNTIF('Data R7'!O609,"&gt;0")+COUNTIF('Data R7'!Q609,"&gt;0")+COUNTIF('Data R7'!S609,"&gt;0")+COUNTIF('Data R7'!U609,"&gt;0")+COUNTIF('Data R7'!W609,"&gt;0")+COUNTIF('Data R7'!Y609,"&gt;0"))&gt;0,1,0))</f>
        <v/>
      </c>
      <c r="M6595" t="inlineStr">
        <is>
          <t>Data R</t>
        </is>
      </c>
    </row>
    <row r="6596">
      <c r="A6596" t="inlineStr">
        <is>
          <t>Regional 7</t>
        </is>
      </c>
      <c r="B6596">
        <f>IF('Data R7'!C610="","",'Data R7'!B610)</f>
        <v/>
      </c>
      <c r="C6596">
        <f>IF('Data R7'!C610="","",'Data R7'!C610)</f>
        <v/>
      </c>
      <c r="D6596">
        <f>IF('Data R7'!C610="","",'Data R7'!D610)</f>
        <v/>
      </c>
      <c r="E6596">
        <f>IF('Data R7'!C610="","",'Data R7'!E610)</f>
        <v/>
      </c>
      <c r="F6596">
        <f>IF('Data R7'!C610="","",'Data R7'!F610)</f>
        <v/>
      </c>
      <c r="G6596">
        <f>IF('Data R7'!C610="","",'Data R7'!AD610)</f>
        <v/>
      </c>
      <c r="H6596">
        <f>IF('Data R7'!C610="","",'Data R7'!AC610)</f>
        <v/>
      </c>
      <c r="I6596">
        <f>IF('Data R7'!C610="","",COUNTIF('Data R7'!J610,"&gt;0")+COUNTIF('Data R7'!L610,"&gt;0")+COUNTIF('Data R7'!N610,"&gt;0")+COUNTIF('Data R7'!P610,"&gt;0")+COUNTIF('Data R7'!R610,"&gt;0")+COUNTIF('Data R7'!T610,"&gt;0")+COUNTIF('Data R7'!V610,"&gt;0")+COUNTIF('Data R7'!X610,"&gt;0"))</f>
        <v/>
      </c>
      <c r="J6596">
        <f>IF('Data R7'!C610="","",IF((COUNTIF('Data R7'!K610,"&gt;0")+COUNTIF('Data R7'!M610,"&gt;0")+COUNTIF('Data R7'!O610,"&gt;0")+COUNTIF('Data R7'!Q610,"&gt;0")+COUNTIF('Data R7'!S610,"&gt;0")+COUNTIF('Data R7'!U610,"&gt;0")+COUNTIF('Data R7'!W610,"&gt;0")+COUNTIF('Data R7'!Y610,"&gt;0"))&gt;0,1,0))</f>
        <v/>
      </c>
      <c r="M6596" t="inlineStr">
        <is>
          <t>Data R</t>
        </is>
      </c>
    </row>
    <row r="6597">
      <c r="A6597" t="inlineStr">
        <is>
          <t>Regional 7</t>
        </is>
      </c>
      <c r="B6597">
        <f>IF('Data R7'!C611="","",'Data R7'!B611)</f>
        <v/>
      </c>
      <c r="C6597">
        <f>IF('Data R7'!C611="","",'Data R7'!C611)</f>
        <v/>
      </c>
      <c r="D6597">
        <f>IF('Data R7'!C611="","",'Data R7'!D611)</f>
        <v/>
      </c>
      <c r="E6597">
        <f>IF('Data R7'!C611="","",'Data R7'!E611)</f>
        <v/>
      </c>
      <c r="F6597">
        <f>IF('Data R7'!C611="","",'Data R7'!F611)</f>
        <v/>
      </c>
      <c r="G6597">
        <f>IF('Data R7'!C611="","",'Data R7'!AD611)</f>
        <v/>
      </c>
      <c r="H6597">
        <f>IF('Data R7'!C611="","",'Data R7'!AC611)</f>
        <v/>
      </c>
      <c r="I6597">
        <f>IF('Data R7'!C611="","",COUNTIF('Data R7'!J611,"&gt;0")+COUNTIF('Data R7'!L611,"&gt;0")+COUNTIF('Data R7'!N611,"&gt;0")+COUNTIF('Data R7'!P611,"&gt;0")+COUNTIF('Data R7'!R611,"&gt;0")+COUNTIF('Data R7'!T611,"&gt;0")+COUNTIF('Data R7'!V611,"&gt;0")+COUNTIF('Data R7'!X611,"&gt;0"))</f>
        <v/>
      </c>
      <c r="J6597">
        <f>IF('Data R7'!C611="","",IF((COUNTIF('Data R7'!K611,"&gt;0")+COUNTIF('Data R7'!M611,"&gt;0")+COUNTIF('Data R7'!O611,"&gt;0")+COUNTIF('Data R7'!Q611,"&gt;0")+COUNTIF('Data R7'!S611,"&gt;0")+COUNTIF('Data R7'!U611,"&gt;0")+COUNTIF('Data R7'!W611,"&gt;0")+COUNTIF('Data R7'!Y611,"&gt;0"))&gt;0,1,0))</f>
        <v/>
      </c>
      <c r="M6597" t="inlineStr">
        <is>
          <t>Data R</t>
        </is>
      </c>
    </row>
    <row r="6598">
      <c r="A6598" t="inlineStr">
        <is>
          <t>Regional 7</t>
        </is>
      </c>
      <c r="B6598">
        <f>IF('Data R7'!C612="","",'Data R7'!B612)</f>
        <v/>
      </c>
      <c r="C6598">
        <f>IF('Data R7'!C612="","",'Data R7'!C612)</f>
        <v/>
      </c>
      <c r="D6598">
        <f>IF('Data R7'!C612="","",'Data R7'!D612)</f>
        <v/>
      </c>
      <c r="E6598">
        <f>IF('Data R7'!C612="","",'Data R7'!E612)</f>
        <v/>
      </c>
      <c r="F6598">
        <f>IF('Data R7'!C612="","",'Data R7'!F612)</f>
        <v/>
      </c>
      <c r="G6598">
        <f>IF('Data R7'!C612="","",'Data R7'!AD612)</f>
        <v/>
      </c>
      <c r="H6598">
        <f>IF('Data R7'!C612="","",'Data R7'!AC612)</f>
        <v/>
      </c>
      <c r="I6598">
        <f>IF('Data R7'!C612="","",COUNTIF('Data R7'!J612,"&gt;0")+COUNTIF('Data R7'!L612,"&gt;0")+COUNTIF('Data R7'!N612,"&gt;0")+COUNTIF('Data R7'!P612,"&gt;0")+COUNTIF('Data R7'!R612,"&gt;0")+COUNTIF('Data R7'!T612,"&gt;0")+COUNTIF('Data R7'!V612,"&gt;0")+COUNTIF('Data R7'!X612,"&gt;0"))</f>
        <v/>
      </c>
      <c r="J6598">
        <f>IF('Data R7'!C612="","",IF((COUNTIF('Data R7'!K612,"&gt;0")+COUNTIF('Data R7'!M612,"&gt;0")+COUNTIF('Data R7'!O612,"&gt;0")+COUNTIF('Data R7'!Q612,"&gt;0")+COUNTIF('Data R7'!S612,"&gt;0")+COUNTIF('Data R7'!U612,"&gt;0")+COUNTIF('Data R7'!W612,"&gt;0")+COUNTIF('Data R7'!Y612,"&gt;0"))&gt;0,1,0))</f>
        <v/>
      </c>
      <c r="M6598" t="inlineStr">
        <is>
          <t>Data R</t>
        </is>
      </c>
    </row>
    <row r="6599">
      <c r="A6599" t="inlineStr">
        <is>
          <t>Regional 7</t>
        </is>
      </c>
      <c r="B6599">
        <f>IF('Data R7'!C613="","",'Data R7'!B613)</f>
        <v/>
      </c>
      <c r="C6599">
        <f>IF('Data R7'!C613="","",'Data R7'!C613)</f>
        <v/>
      </c>
      <c r="D6599">
        <f>IF('Data R7'!C613="","",'Data R7'!D613)</f>
        <v/>
      </c>
      <c r="E6599">
        <f>IF('Data R7'!C613="","",'Data R7'!E613)</f>
        <v/>
      </c>
      <c r="F6599">
        <f>IF('Data R7'!C613="","",'Data R7'!F613)</f>
        <v/>
      </c>
      <c r="G6599">
        <f>IF('Data R7'!C613="","",'Data R7'!AD613)</f>
        <v/>
      </c>
      <c r="H6599">
        <f>IF('Data R7'!C613="","",'Data R7'!AC613)</f>
        <v/>
      </c>
      <c r="I6599">
        <f>IF('Data R7'!C613="","",COUNTIF('Data R7'!J613,"&gt;0")+COUNTIF('Data R7'!L613,"&gt;0")+COUNTIF('Data R7'!N613,"&gt;0")+COUNTIF('Data R7'!P613,"&gt;0")+COUNTIF('Data R7'!R613,"&gt;0")+COUNTIF('Data R7'!T613,"&gt;0")+COUNTIF('Data R7'!V613,"&gt;0")+COUNTIF('Data R7'!X613,"&gt;0"))</f>
        <v/>
      </c>
      <c r="J6599">
        <f>IF('Data R7'!C613="","",IF((COUNTIF('Data R7'!K613,"&gt;0")+COUNTIF('Data R7'!M613,"&gt;0")+COUNTIF('Data R7'!O613,"&gt;0")+COUNTIF('Data R7'!Q613,"&gt;0")+COUNTIF('Data R7'!S613,"&gt;0")+COUNTIF('Data R7'!U613,"&gt;0")+COUNTIF('Data R7'!W613,"&gt;0")+COUNTIF('Data R7'!Y613,"&gt;0"))&gt;0,1,0))</f>
        <v/>
      </c>
      <c r="M6599" t="inlineStr">
        <is>
          <t>Data R</t>
        </is>
      </c>
    </row>
    <row r="6600">
      <c r="A6600" t="inlineStr">
        <is>
          <t>Regional 7</t>
        </is>
      </c>
      <c r="B6600">
        <f>IF('Data R7'!C614="","",'Data R7'!B614)</f>
        <v/>
      </c>
      <c r="C6600">
        <f>IF('Data R7'!C614="","",'Data R7'!C614)</f>
        <v/>
      </c>
      <c r="D6600">
        <f>IF('Data R7'!C614="","",'Data R7'!D614)</f>
        <v/>
      </c>
      <c r="E6600">
        <f>IF('Data R7'!C614="","",'Data R7'!E614)</f>
        <v/>
      </c>
      <c r="F6600">
        <f>IF('Data R7'!C614="","",'Data R7'!F614)</f>
        <v/>
      </c>
      <c r="G6600">
        <f>IF('Data R7'!C614="","",'Data R7'!AD614)</f>
        <v/>
      </c>
      <c r="H6600">
        <f>IF('Data R7'!C614="","",'Data R7'!AC614)</f>
        <v/>
      </c>
      <c r="I6600">
        <f>IF('Data R7'!C614="","",COUNTIF('Data R7'!J614,"&gt;0")+COUNTIF('Data R7'!L614,"&gt;0")+COUNTIF('Data R7'!N614,"&gt;0")+COUNTIF('Data R7'!P614,"&gt;0")+COUNTIF('Data R7'!R614,"&gt;0")+COUNTIF('Data R7'!T614,"&gt;0")+COUNTIF('Data R7'!V614,"&gt;0")+COUNTIF('Data R7'!X614,"&gt;0"))</f>
        <v/>
      </c>
      <c r="J6600">
        <f>IF('Data R7'!C614="","",IF((COUNTIF('Data R7'!K614,"&gt;0")+COUNTIF('Data R7'!M614,"&gt;0")+COUNTIF('Data R7'!O614,"&gt;0")+COUNTIF('Data R7'!Q614,"&gt;0")+COUNTIF('Data R7'!S614,"&gt;0")+COUNTIF('Data R7'!U614,"&gt;0")+COUNTIF('Data R7'!W614,"&gt;0")+COUNTIF('Data R7'!Y614,"&gt;0"))&gt;0,1,0))</f>
        <v/>
      </c>
      <c r="M6600" t="inlineStr">
        <is>
          <t>Data R</t>
        </is>
      </c>
    </row>
    <row r="6601">
      <c r="A6601" t="inlineStr">
        <is>
          <t>Regional 7</t>
        </is>
      </c>
      <c r="B6601">
        <f>IF('Data R7'!C615="","",'Data R7'!B615)</f>
        <v/>
      </c>
      <c r="C6601">
        <f>IF('Data R7'!C615="","",'Data R7'!C615)</f>
        <v/>
      </c>
      <c r="D6601">
        <f>IF('Data R7'!C615="","",'Data R7'!D615)</f>
        <v/>
      </c>
      <c r="E6601">
        <f>IF('Data R7'!C615="","",'Data R7'!E615)</f>
        <v/>
      </c>
      <c r="F6601">
        <f>IF('Data R7'!C615="","",'Data R7'!F615)</f>
        <v/>
      </c>
      <c r="G6601">
        <f>IF('Data R7'!C615="","",'Data R7'!AD615)</f>
        <v/>
      </c>
      <c r="H6601">
        <f>IF('Data R7'!C615="","",'Data R7'!AC615)</f>
        <v/>
      </c>
      <c r="I6601">
        <f>IF('Data R7'!C615="","",COUNTIF('Data R7'!J615,"&gt;0")+COUNTIF('Data R7'!L615,"&gt;0")+COUNTIF('Data R7'!N615,"&gt;0")+COUNTIF('Data R7'!P615,"&gt;0")+COUNTIF('Data R7'!R615,"&gt;0")+COUNTIF('Data R7'!T615,"&gt;0")+COUNTIF('Data R7'!V615,"&gt;0")+COUNTIF('Data R7'!X615,"&gt;0"))</f>
        <v/>
      </c>
      <c r="J6601">
        <f>IF('Data R7'!C615="","",IF((COUNTIF('Data R7'!K615,"&gt;0")+COUNTIF('Data R7'!M615,"&gt;0")+COUNTIF('Data R7'!O615,"&gt;0")+COUNTIF('Data R7'!Q615,"&gt;0")+COUNTIF('Data R7'!S615,"&gt;0")+COUNTIF('Data R7'!U615,"&gt;0")+COUNTIF('Data R7'!W615,"&gt;0")+COUNTIF('Data R7'!Y615,"&gt;0"))&gt;0,1,0))</f>
        <v/>
      </c>
      <c r="M6601" t="inlineStr">
        <is>
          <t>Data R</t>
        </is>
      </c>
    </row>
    <row r="6602">
      <c r="A6602" t="inlineStr">
        <is>
          <t>Regional 7</t>
        </is>
      </c>
      <c r="B6602">
        <f>IF('Data R7'!C616="","",'Data R7'!B616)</f>
        <v/>
      </c>
      <c r="C6602">
        <f>IF('Data R7'!C616="","",'Data R7'!C616)</f>
        <v/>
      </c>
      <c r="D6602">
        <f>IF('Data R7'!C616="","",'Data R7'!D616)</f>
        <v/>
      </c>
      <c r="E6602">
        <f>IF('Data R7'!C616="","",'Data R7'!E616)</f>
        <v/>
      </c>
      <c r="F6602">
        <f>IF('Data R7'!C616="","",'Data R7'!F616)</f>
        <v/>
      </c>
      <c r="G6602">
        <f>IF('Data R7'!C616="","",'Data R7'!AD616)</f>
        <v/>
      </c>
      <c r="H6602">
        <f>IF('Data R7'!C616="","",'Data R7'!AC616)</f>
        <v/>
      </c>
      <c r="I6602">
        <f>IF('Data R7'!C616="","",COUNTIF('Data R7'!J616,"&gt;0")+COUNTIF('Data R7'!L616,"&gt;0")+COUNTIF('Data R7'!N616,"&gt;0")+COUNTIF('Data R7'!P616,"&gt;0")+COUNTIF('Data R7'!R616,"&gt;0")+COUNTIF('Data R7'!T616,"&gt;0")+COUNTIF('Data R7'!V616,"&gt;0")+COUNTIF('Data R7'!X616,"&gt;0"))</f>
        <v/>
      </c>
      <c r="J6602">
        <f>IF('Data R7'!C616="","",IF((COUNTIF('Data R7'!K616,"&gt;0")+COUNTIF('Data R7'!M616,"&gt;0")+COUNTIF('Data R7'!O616,"&gt;0")+COUNTIF('Data R7'!Q616,"&gt;0")+COUNTIF('Data R7'!S616,"&gt;0")+COUNTIF('Data R7'!U616,"&gt;0")+COUNTIF('Data R7'!W616,"&gt;0")+COUNTIF('Data R7'!Y616,"&gt;0"))&gt;0,1,0))</f>
        <v/>
      </c>
      <c r="M6602" t="inlineStr">
        <is>
          <t>Data R</t>
        </is>
      </c>
    </row>
    <row r="6603">
      <c r="A6603" t="inlineStr">
        <is>
          <t>Regional 7</t>
        </is>
      </c>
      <c r="B6603">
        <f>IF('Data R7'!C617="","",'Data R7'!B617)</f>
        <v/>
      </c>
      <c r="C6603">
        <f>IF('Data R7'!C617="","",'Data R7'!C617)</f>
        <v/>
      </c>
      <c r="D6603">
        <f>IF('Data R7'!C617="","",'Data R7'!D617)</f>
        <v/>
      </c>
      <c r="E6603">
        <f>IF('Data R7'!C617="","",'Data R7'!E617)</f>
        <v/>
      </c>
      <c r="F6603">
        <f>IF('Data R7'!C617="","",'Data R7'!F617)</f>
        <v/>
      </c>
      <c r="G6603">
        <f>IF('Data R7'!C617="","",'Data R7'!AD617)</f>
        <v/>
      </c>
      <c r="H6603">
        <f>IF('Data R7'!C617="","",'Data R7'!AC617)</f>
        <v/>
      </c>
      <c r="I6603">
        <f>IF('Data R7'!C617="","",COUNTIF('Data R7'!J617,"&gt;0")+COUNTIF('Data R7'!L617,"&gt;0")+COUNTIF('Data R7'!N617,"&gt;0")+COUNTIF('Data R7'!P617,"&gt;0")+COUNTIF('Data R7'!R617,"&gt;0")+COUNTIF('Data R7'!T617,"&gt;0")+COUNTIF('Data R7'!V617,"&gt;0")+COUNTIF('Data R7'!X617,"&gt;0"))</f>
        <v/>
      </c>
      <c r="J6603">
        <f>IF('Data R7'!C617="","",IF((COUNTIF('Data R7'!K617,"&gt;0")+COUNTIF('Data R7'!M617,"&gt;0")+COUNTIF('Data R7'!O617,"&gt;0")+COUNTIF('Data R7'!Q617,"&gt;0")+COUNTIF('Data R7'!S617,"&gt;0")+COUNTIF('Data R7'!U617,"&gt;0")+COUNTIF('Data R7'!W617,"&gt;0")+COUNTIF('Data R7'!Y617,"&gt;0"))&gt;0,1,0))</f>
        <v/>
      </c>
      <c r="M6603" t="inlineStr">
        <is>
          <t>Data R</t>
        </is>
      </c>
    </row>
    <row r="6604">
      <c r="A6604" t="inlineStr">
        <is>
          <t>Regional 7</t>
        </is>
      </c>
      <c r="B6604">
        <f>IF('Data R7'!C618="","",'Data R7'!B618)</f>
        <v/>
      </c>
      <c r="C6604">
        <f>IF('Data R7'!C618="","",'Data R7'!C618)</f>
        <v/>
      </c>
      <c r="D6604">
        <f>IF('Data R7'!C618="","",'Data R7'!D618)</f>
        <v/>
      </c>
      <c r="E6604">
        <f>IF('Data R7'!C618="","",'Data R7'!E618)</f>
        <v/>
      </c>
      <c r="F6604">
        <f>IF('Data R7'!C618="","",'Data R7'!F618)</f>
        <v/>
      </c>
      <c r="G6604">
        <f>IF('Data R7'!C618="","",'Data R7'!AD618)</f>
        <v/>
      </c>
      <c r="H6604">
        <f>IF('Data R7'!C618="","",'Data R7'!AC618)</f>
        <v/>
      </c>
      <c r="I6604">
        <f>IF('Data R7'!C618="","",COUNTIF('Data R7'!J618,"&gt;0")+COUNTIF('Data R7'!L618,"&gt;0")+COUNTIF('Data R7'!N618,"&gt;0")+COUNTIF('Data R7'!P618,"&gt;0")+COUNTIF('Data R7'!R618,"&gt;0")+COUNTIF('Data R7'!T618,"&gt;0")+COUNTIF('Data R7'!V618,"&gt;0")+COUNTIF('Data R7'!X618,"&gt;0"))</f>
        <v/>
      </c>
      <c r="J6604">
        <f>IF('Data R7'!C618="","",IF((COUNTIF('Data R7'!K618,"&gt;0")+COUNTIF('Data R7'!M618,"&gt;0")+COUNTIF('Data R7'!O618,"&gt;0")+COUNTIF('Data R7'!Q618,"&gt;0")+COUNTIF('Data R7'!S618,"&gt;0")+COUNTIF('Data R7'!U618,"&gt;0")+COUNTIF('Data R7'!W618,"&gt;0")+COUNTIF('Data R7'!Y618,"&gt;0"))&gt;0,1,0))</f>
        <v/>
      </c>
      <c r="M6604" t="inlineStr">
        <is>
          <t>Data R</t>
        </is>
      </c>
    </row>
    <row r="6605">
      <c r="A6605" t="inlineStr">
        <is>
          <t>Regional 7</t>
        </is>
      </c>
      <c r="B6605">
        <f>IF('Data R7'!C619="","",'Data R7'!B619)</f>
        <v/>
      </c>
      <c r="C6605">
        <f>IF('Data R7'!C619="","",'Data R7'!C619)</f>
        <v/>
      </c>
      <c r="D6605">
        <f>IF('Data R7'!C619="","",'Data R7'!D619)</f>
        <v/>
      </c>
      <c r="E6605">
        <f>IF('Data R7'!C619="","",'Data R7'!E619)</f>
        <v/>
      </c>
      <c r="F6605">
        <f>IF('Data R7'!C619="","",'Data R7'!F619)</f>
        <v/>
      </c>
      <c r="G6605">
        <f>IF('Data R7'!C619="","",'Data R7'!AD619)</f>
        <v/>
      </c>
      <c r="H6605">
        <f>IF('Data R7'!C619="","",'Data R7'!AC619)</f>
        <v/>
      </c>
      <c r="I6605">
        <f>IF('Data R7'!C619="","",COUNTIF('Data R7'!J619,"&gt;0")+COUNTIF('Data R7'!L619,"&gt;0")+COUNTIF('Data R7'!N619,"&gt;0")+COUNTIF('Data R7'!P619,"&gt;0")+COUNTIF('Data R7'!R619,"&gt;0")+COUNTIF('Data R7'!T619,"&gt;0")+COUNTIF('Data R7'!V619,"&gt;0")+COUNTIF('Data R7'!X619,"&gt;0"))</f>
        <v/>
      </c>
      <c r="J6605">
        <f>IF('Data R7'!C619="","",IF((COUNTIF('Data R7'!K619,"&gt;0")+COUNTIF('Data R7'!M619,"&gt;0")+COUNTIF('Data R7'!O619,"&gt;0")+COUNTIF('Data R7'!Q619,"&gt;0")+COUNTIF('Data R7'!S619,"&gt;0")+COUNTIF('Data R7'!U619,"&gt;0")+COUNTIF('Data R7'!W619,"&gt;0")+COUNTIF('Data R7'!Y619,"&gt;0"))&gt;0,1,0))</f>
        <v/>
      </c>
      <c r="M6605" t="inlineStr">
        <is>
          <t>Data R</t>
        </is>
      </c>
    </row>
    <row r="6606">
      <c r="A6606" t="inlineStr">
        <is>
          <t>Regional 7</t>
        </is>
      </c>
      <c r="B6606">
        <f>IF('Data R7'!C620="","",'Data R7'!B620)</f>
        <v/>
      </c>
      <c r="C6606">
        <f>IF('Data R7'!C620="","",'Data R7'!C620)</f>
        <v/>
      </c>
      <c r="D6606">
        <f>IF('Data R7'!C620="","",'Data R7'!D620)</f>
        <v/>
      </c>
      <c r="E6606">
        <f>IF('Data R7'!C620="","",'Data R7'!E620)</f>
        <v/>
      </c>
      <c r="F6606">
        <f>IF('Data R7'!C620="","",'Data R7'!F620)</f>
        <v/>
      </c>
      <c r="G6606">
        <f>IF('Data R7'!C620="","",'Data R7'!AD620)</f>
        <v/>
      </c>
      <c r="H6606">
        <f>IF('Data R7'!C620="","",'Data R7'!AC620)</f>
        <v/>
      </c>
      <c r="I6606">
        <f>IF('Data R7'!C620="","",COUNTIF('Data R7'!J620,"&gt;0")+COUNTIF('Data R7'!L620,"&gt;0")+COUNTIF('Data R7'!N620,"&gt;0")+COUNTIF('Data R7'!P620,"&gt;0")+COUNTIF('Data R7'!R620,"&gt;0")+COUNTIF('Data R7'!T620,"&gt;0")+COUNTIF('Data R7'!V620,"&gt;0")+COUNTIF('Data R7'!X620,"&gt;0"))</f>
        <v/>
      </c>
      <c r="J6606">
        <f>IF('Data R7'!C620="","",IF((COUNTIF('Data R7'!K620,"&gt;0")+COUNTIF('Data R7'!M620,"&gt;0")+COUNTIF('Data R7'!O620,"&gt;0")+COUNTIF('Data R7'!Q620,"&gt;0")+COUNTIF('Data R7'!S620,"&gt;0")+COUNTIF('Data R7'!U620,"&gt;0")+COUNTIF('Data R7'!W620,"&gt;0")+COUNTIF('Data R7'!Y620,"&gt;0"))&gt;0,1,0))</f>
        <v/>
      </c>
      <c r="M6606" t="inlineStr">
        <is>
          <t>Data R</t>
        </is>
      </c>
    </row>
    <row r="6607">
      <c r="A6607" t="inlineStr">
        <is>
          <t>Regional 7</t>
        </is>
      </c>
      <c r="B6607">
        <f>IF('Data R7'!C621="","",'Data R7'!B621)</f>
        <v/>
      </c>
      <c r="C6607">
        <f>IF('Data R7'!C621="","",'Data R7'!C621)</f>
        <v/>
      </c>
      <c r="D6607">
        <f>IF('Data R7'!C621="","",'Data R7'!D621)</f>
        <v/>
      </c>
      <c r="E6607">
        <f>IF('Data R7'!C621="","",'Data R7'!E621)</f>
        <v/>
      </c>
      <c r="F6607">
        <f>IF('Data R7'!C621="","",'Data R7'!F621)</f>
        <v/>
      </c>
      <c r="G6607">
        <f>IF('Data R7'!C621="","",'Data R7'!AD621)</f>
        <v/>
      </c>
      <c r="H6607">
        <f>IF('Data R7'!C621="","",'Data R7'!AC621)</f>
        <v/>
      </c>
      <c r="I6607">
        <f>IF('Data R7'!C621="","",COUNTIF('Data R7'!J621,"&gt;0")+COUNTIF('Data R7'!L621,"&gt;0")+COUNTIF('Data R7'!N621,"&gt;0")+COUNTIF('Data R7'!P621,"&gt;0")+COUNTIF('Data R7'!R621,"&gt;0")+COUNTIF('Data R7'!T621,"&gt;0")+COUNTIF('Data R7'!V621,"&gt;0")+COUNTIF('Data R7'!X621,"&gt;0"))</f>
        <v/>
      </c>
      <c r="J6607">
        <f>IF('Data R7'!C621="","",IF((COUNTIF('Data R7'!K621,"&gt;0")+COUNTIF('Data R7'!M621,"&gt;0")+COUNTIF('Data R7'!O621,"&gt;0")+COUNTIF('Data R7'!Q621,"&gt;0")+COUNTIF('Data R7'!S621,"&gt;0")+COUNTIF('Data R7'!U621,"&gt;0")+COUNTIF('Data R7'!W621,"&gt;0")+COUNTIF('Data R7'!Y621,"&gt;0"))&gt;0,1,0))</f>
        <v/>
      </c>
      <c r="M6607" t="inlineStr">
        <is>
          <t>Data R</t>
        </is>
      </c>
    </row>
    <row r="6608">
      <c r="A6608" t="inlineStr">
        <is>
          <t>Regional 7</t>
        </is>
      </c>
      <c r="B6608">
        <f>IF('Data R7'!C622="","",'Data R7'!B622)</f>
        <v/>
      </c>
      <c r="C6608">
        <f>IF('Data R7'!C622="","",'Data R7'!C622)</f>
        <v/>
      </c>
      <c r="D6608">
        <f>IF('Data R7'!C622="","",'Data R7'!D622)</f>
        <v/>
      </c>
      <c r="E6608">
        <f>IF('Data R7'!C622="","",'Data R7'!E622)</f>
        <v/>
      </c>
      <c r="F6608">
        <f>IF('Data R7'!C622="","",'Data R7'!F622)</f>
        <v/>
      </c>
      <c r="G6608">
        <f>IF('Data R7'!C622="","",'Data R7'!AD622)</f>
        <v/>
      </c>
      <c r="H6608">
        <f>IF('Data R7'!C622="","",'Data R7'!AC622)</f>
        <v/>
      </c>
      <c r="I6608">
        <f>IF('Data R7'!C622="","",COUNTIF('Data R7'!J622,"&gt;0")+COUNTIF('Data R7'!L622,"&gt;0")+COUNTIF('Data R7'!N622,"&gt;0")+COUNTIF('Data R7'!P622,"&gt;0")+COUNTIF('Data R7'!R622,"&gt;0")+COUNTIF('Data R7'!T622,"&gt;0")+COUNTIF('Data R7'!V622,"&gt;0")+COUNTIF('Data R7'!X622,"&gt;0"))</f>
        <v/>
      </c>
      <c r="J6608">
        <f>IF('Data R7'!C622="","",IF((COUNTIF('Data R7'!K622,"&gt;0")+COUNTIF('Data R7'!M622,"&gt;0")+COUNTIF('Data R7'!O622,"&gt;0")+COUNTIF('Data R7'!Q622,"&gt;0")+COUNTIF('Data R7'!S622,"&gt;0")+COUNTIF('Data R7'!U622,"&gt;0")+COUNTIF('Data R7'!W622,"&gt;0")+COUNTIF('Data R7'!Y622,"&gt;0"))&gt;0,1,0))</f>
        <v/>
      </c>
      <c r="M6608" t="inlineStr">
        <is>
          <t>Data R</t>
        </is>
      </c>
    </row>
    <row r="6609">
      <c r="A6609" t="inlineStr">
        <is>
          <t>Regional 7</t>
        </is>
      </c>
      <c r="B6609">
        <f>IF('Data R7'!C623="","",'Data R7'!B623)</f>
        <v/>
      </c>
      <c r="C6609">
        <f>IF('Data R7'!C623="","",'Data R7'!C623)</f>
        <v/>
      </c>
      <c r="D6609">
        <f>IF('Data R7'!C623="","",'Data R7'!D623)</f>
        <v/>
      </c>
      <c r="E6609">
        <f>IF('Data R7'!C623="","",'Data R7'!E623)</f>
        <v/>
      </c>
      <c r="F6609">
        <f>IF('Data R7'!C623="","",'Data R7'!F623)</f>
        <v/>
      </c>
      <c r="G6609">
        <f>IF('Data R7'!C623="","",'Data R7'!AD623)</f>
        <v/>
      </c>
      <c r="H6609">
        <f>IF('Data R7'!C623="","",'Data R7'!AC623)</f>
        <v/>
      </c>
      <c r="I6609">
        <f>IF('Data R7'!C623="","",COUNTIF('Data R7'!J623,"&gt;0")+COUNTIF('Data R7'!L623,"&gt;0")+COUNTIF('Data R7'!N623,"&gt;0")+COUNTIF('Data R7'!P623,"&gt;0")+COUNTIF('Data R7'!R623,"&gt;0")+COUNTIF('Data R7'!T623,"&gt;0")+COUNTIF('Data R7'!V623,"&gt;0")+COUNTIF('Data R7'!X623,"&gt;0"))</f>
        <v/>
      </c>
      <c r="J6609">
        <f>IF('Data R7'!C623="","",IF((COUNTIF('Data R7'!K623,"&gt;0")+COUNTIF('Data R7'!M623,"&gt;0")+COUNTIF('Data R7'!O623,"&gt;0")+COUNTIF('Data R7'!Q623,"&gt;0")+COUNTIF('Data R7'!S623,"&gt;0")+COUNTIF('Data R7'!U623,"&gt;0")+COUNTIF('Data R7'!W623,"&gt;0")+COUNTIF('Data R7'!Y623,"&gt;0"))&gt;0,1,0))</f>
        <v/>
      </c>
      <c r="M6609" t="inlineStr">
        <is>
          <t>Data R</t>
        </is>
      </c>
    </row>
    <row r="6610">
      <c r="A6610" t="inlineStr">
        <is>
          <t>Regional 7</t>
        </is>
      </c>
      <c r="B6610">
        <f>IF('Data R7'!C624="","",'Data R7'!B624)</f>
        <v/>
      </c>
      <c r="C6610">
        <f>IF('Data R7'!C624="","",'Data R7'!C624)</f>
        <v/>
      </c>
      <c r="D6610">
        <f>IF('Data R7'!C624="","",'Data R7'!D624)</f>
        <v/>
      </c>
      <c r="E6610">
        <f>IF('Data R7'!C624="","",'Data R7'!E624)</f>
        <v/>
      </c>
      <c r="F6610">
        <f>IF('Data R7'!C624="","",'Data R7'!F624)</f>
        <v/>
      </c>
      <c r="G6610">
        <f>IF('Data R7'!C624="","",'Data R7'!AD624)</f>
        <v/>
      </c>
      <c r="H6610">
        <f>IF('Data R7'!C624="","",'Data R7'!AC624)</f>
        <v/>
      </c>
      <c r="I6610">
        <f>IF('Data R7'!C624="","",COUNTIF('Data R7'!J624,"&gt;0")+COUNTIF('Data R7'!L624,"&gt;0")+COUNTIF('Data R7'!N624,"&gt;0")+COUNTIF('Data R7'!P624,"&gt;0")+COUNTIF('Data R7'!R624,"&gt;0")+COUNTIF('Data R7'!T624,"&gt;0")+COUNTIF('Data R7'!V624,"&gt;0")+COUNTIF('Data R7'!X624,"&gt;0"))</f>
        <v/>
      </c>
      <c r="J6610">
        <f>IF('Data R7'!C624="","",IF((COUNTIF('Data R7'!K624,"&gt;0")+COUNTIF('Data R7'!M624,"&gt;0")+COUNTIF('Data R7'!O624,"&gt;0")+COUNTIF('Data R7'!Q624,"&gt;0")+COUNTIF('Data R7'!S624,"&gt;0")+COUNTIF('Data R7'!U624,"&gt;0")+COUNTIF('Data R7'!W624,"&gt;0")+COUNTIF('Data R7'!Y624,"&gt;0"))&gt;0,1,0))</f>
        <v/>
      </c>
      <c r="M6610" t="inlineStr">
        <is>
          <t>Data R</t>
        </is>
      </c>
    </row>
    <row r="6611">
      <c r="A6611" t="inlineStr">
        <is>
          <t>Regional 7</t>
        </is>
      </c>
      <c r="B6611">
        <f>IF('Data R7'!C625="","",'Data R7'!B625)</f>
        <v/>
      </c>
      <c r="C6611">
        <f>IF('Data R7'!C625="","",'Data R7'!C625)</f>
        <v/>
      </c>
      <c r="D6611">
        <f>IF('Data R7'!C625="","",'Data R7'!D625)</f>
        <v/>
      </c>
      <c r="E6611">
        <f>IF('Data R7'!C625="","",'Data R7'!E625)</f>
        <v/>
      </c>
      <c r="F6611">
        <f>IF('Data R7'!C625="","",'Data R7'!F625)</f>
        <v/>
      </c>
      <c r="G6611">
        <f>IF('Data R7'!C625="","",'Data R7'!AD625)</f>
        <v/>
      </c>
      <c r="H6611">
        <f>IF('Data R7'!C625="","",'Data R7'!AC625)</f>
        <v/>
      </c>
      <c r="I6611">
        <f>IF('Data R7'!C625="","",COUNTIF('Data R7'!J625,"&gt;0")+COUNTIF('Data R7'!L625,"&gt;0")+COUNTIF('Data R7'!N625,"&gt;0")+COUNTIF('Data R7'!P625,"&gt;0")+COUNTIF('Data R7'!R625,"&gt;0")+COUNTIF('Data R7'!T625,"&gt;0")+COUNTIF('Data R7'!V625,"&gt;0")+COUNTIF('Data R7'!X625,"&gt;0"))</f>
        <v/>
      </c>
      <c r="J6611">
        <f>IF('Data R7'!C625="","",IF((COUNTIF('Data R7'!K625,"&gt;0")+COUNTIF('Data R7'!M625,"&gt;0")+COUNTIF('Data R7'!O625,"&gt;0")+COUNTIF('Data R7'!Q625,"&gt;0")+COUNTIF('Data R7'!S625,"&gt;0")+COUNTIF('Data R7'!U625,"&gt;0")+COUNTIF('Data R7'!W625,"&gt;0")+COUNTIF('Data R7'!Y625,"&gt;0"))&gt;0,1,0))</f>
        <v/>
      </c>
      <c r="M6611" t="inlineStr">
        <is>
          <t>Data R</t>
        </is>
      </c>
    </row>
    <row r="6612">
      <c r="A6612" t="inlineStr">
        <is>
          <t>Regional 7</t>
        </is>
      </c>
      <c r="B6612">
        <f>IF('Data R7'!C626="","",'Data R7'!B626)</f>
        <v/>
      </c>
      <c r="C6612">
        <f>IF('Data R7'!C626="","",'Data R7'!C626)</f>
        <v/>
      </c>
      <c r="D6612">
        <f>IF('Data R7'!C626="","",'Data R7'!D626)</f>
        <v/>
      </c>
      <c r="E6612">
        <f>IF('Data R7'!C626="","",'Data R7'!E626)</f>
        <v/>
      </c>
      <c r="F6612">
        <f>IF('Data R7'!C626="","",'Data R7'!F626)</f>
        <v/>
      </c>
      <c r="G6612">
        <f>IF('Data R7'!C626="","",'Data R7'!AD626)</f>
        <v/>
      </c>
      <c r="H6612">
        <f>IF('Data R7'!C626="","",'Data R7'!AC626)</f>
        <v/>
      </c>
      <c r="I6612">
        <f>IF('Data R7'!C626="","",COUNTIF('Data R7'!J626,"&gt;0")+COUNTIF('Data R7'!L626,"&gt;0")+COUNTIF('Data R7'!N626,"&gt;0")+COUNTIF('Data R7'!P626,"&gt;0")+COUNTIF('Data R7'!R626,"&gt;0")+COUNTIF('Data R7'!T626,"&gt;0")+COUNTIF('Data R7'!V626,"&gt;0")+COUNTIF('Data R7'!X626,"&gt;0"))</f>
        <v/>
      </c>
      <c r="J6612">
        <f>IF('Data R7'!C626="","",IF((COUNTIF('Data R7'!K626,"&gt;0")+COUNTIF('Data R7'!M626,"&gt;0")+COUNTIF('Data R7'!O626,"&gt;0")+COUNTIF('Data R7'!Q626,"&gt;0")+COUNTIF('Data R7'!S626,"&gt;0")+COUNTIF('Data R7'!U626,"&gt;0")+COUNTIF('Data R7'!W626,"&gt;0")+COUNTIF('Data R7'!Y626,"&gt;0"))&gt;0,1,0))</f>
        <v/>
      </c>
      <c r="M6612" t="inlineStr">
        <is>
          <t>Data R</t>
        </is>
      </c>
    </row>
    <row r="6613">
      <c r="A6613" t="inlineStr">
        <is>
          <t>Regional 7</t>
        </is>
      </c>
      <c r="B6613">
        <f>IF('Data R7'!C627="","",'Data R7'!B627)</f>
        <v/>
      </c>
      <c r="C6613">
        <f>IF('Data R7'!C627="","",'Data R7'!C627)</f>
        <v/>
      </c>
      <c r="D6613">
        <f>IF('Data R7'!C627="","",'Data R7'!D627)</f>
        <v/>
      </c>
      <c r="E6613">
        <f>IF('Data R7'!C627="","",'Data R7'!E627)</f>
        <v/>
      </c>
      <c r="F6613">
        <f>IF('Data R7'!C627="","",'Data R7'!F627)</f>
        <v/>
      </c>
      <c r="G6613">
        <f>IF('Data R7'!C627="","",'Data R7'!AD627)</f>
        <v/>
      </c>
      <c r="H6613">
        <f>IF('Data R7'!C627="","",'Data R7'!AC627)</f>
        <v/>
      </c>
      <c r="I6613">
        <f>IF('Data R7'!C627="","",COUNTIF('Data R7'!J627,"&gt;0")+COUNTIF('Data R7'!L627,"&gt;0")+COUNTIF('Data R7'!N627,"&gt;0")+COUNTIF('Data R7'!P627,"&gt;0")+COUNTIF('Data R7'!R627,"&gt;0")+COUNTIF('Data R7'!T627,"&gt;0")+COUNTIF('Data R7'!V627,"&gt;0")+COUNTIF('Data R7'!X627,"&gt;0"))</f>
        <v/>
      </c>
      <c r="J6613">
        <f>IF('Data R7'!C627="","",IF((COUNTIF('Data R7'!K627,"&gt;0")+COUNTIF('Data R7'!M627,"&gt;0")+COUNTIF('Data R7'!O627,"&gt;0")+COUNTIF('Data R7'!Q627,"&gt;0")+COUNTIF('Data R7'!S627,"&gt;0")+COUNTIF('Data R7'!U627,"&gt;0")+COUNTIF('Data R7'!W627,"&gt;0")+COUNTIF('Data R7'!Y627,"&gt;0"))&gt;0,1,0))</f>
        <v/>
      </c>
      <c r="M6613" t="inlineStr">
        <is>
          <t>Data R</t>
        </is>
      </c>
    </row>
    <row r="6614">
      <c r="A6614" t="inlineStr">
        <is>
          <t>Regional 7</t>
        </is>
      </c>
      <c r="B6614">
        <f>IF('Data R7'!C628="","",'Data R7'!B628)</f>
        <v/>
      </c>
      <c r="C6614">
        <f>IF('Data R7'!C628="","",'Data R7'!C628)</f>
        <v/>
      </c>
      <c r="D6614">
        <f>IF('Data R7'!C628="","",'Data R7'!D628)</f>
        <v/>
      </c>
      <c r="E6614">
        <f>IF('Data R7'!C628="","",'Data R7'!E628)</f>
        <v/>
      </c>
      <c r="F6614">
        <f>IF('Data R7'!C628="","",'Data R7'!F628)</f>
        <v/>
      </c>
      <c r="G6614">
        <f>IF('Data R7'!C628="","",'Data R7'!AD628)</f>
        <v/>
      </c>
      <c r="H6614">
        <f>IF('Data R7'!C628="","",'Data R7'!AC628)</f>
        <v/>
      </c>
      <c r="I6614">
        <f>IF('Data R7'!C628="","",COUNTIF('Data R7'!J628,"&gt;0")+COUNTIF('Data R7'!L628,"&gt;0")+COUNTIF('Data R7'!N628,"&gt;0")+COUNTIF('Data R7'!P628,"&gt;0")+COUNTIF('Data R7'!R628,"&gt;0")+COUNTIF('Data R7'!T628,"&gt;0")+COUNTIF('Data R7'!V628,"&gt;0")+COUNTIF('Data R7'!X628,"&gt;0"))</f>
        <v/>
      </c>
      <c r="J6614">
        <f>IF('Data R7'!C628="","",IF((COUNTIF('Data R7'!K628,"&gt;0")+COUNTIF('Data R7'!M628,"&gt;0")+COUNTIF('Data R7'!O628,"&gt;0")+COUNTIF('Data R7'!Q628,"&gt;0")+COUNTIF('Data R7'!S628,"&gt;0")+COUNTIF('Data R7'!U628,"&gt;0")+COUNTIF('Data R7'!W628,"&gt;0")+COUNTIF('Data R7'!Y628,"&gt;0"))&gt;0,1,0))</f>
        <v/>
      </c>
      <c r="M6614" t="inlineStr">
        <is>
          <t>Data R</t>
        </is>
      </c>
    </row>
    <row r="6615">
      <c r="A6615" t="inlineStr">
        <is>
          <t>Regional 7</t>
        </is>
      </c>
      <c r="B6615">
        <f>IF('Data R7'!C629="","",'Data R7'!B629)</f>
        <v/>
      </c>
      <c r="C6615">
        <f>IF('Data R7'!C629="","",'Data R7'!C629)</f>
        <v/>
      </c>
      <c r="D6615">
        <f>IF('Data R7'!C629="","",'Data R7'!D629)</f>
        <v/>
      </c>
      <c r="E6615">
        <f>IF('Data R7'!C629="","",'Data R7'!E629)</f>
        <v/>
      </c>
      <c r="F6615">
        <f>IF('Data R7'!C629="","",'Data R7'!F629)</f>
        <v/>
      </c>
      <c r="G6615">
        <f>IF('Data R7'!C629="","",'Data R7'!AD629)</f>
        <v/>
      </c>
      <c r="H6615">
        <f>IF('Data R7'!C629="","",'Data R7'!AC629)</f>
        <v/>
      </c>
      <c r="I6615">
        <f>IF('Data R7'!C629="","",COUNTIF('Data R7'!J629,"&gt;0")+COUNTIF('Data R7'!L629,"&gt;0")+COUNTIF('Data R7'!N629,"&gt;0")+COUNTIF('Data R7'!P629,"&gt;0")+COUNTIF('Data R7'!R629,"&gt;0")+COUNTIF('Data R7'!T629,"&gt;0")+COUNTIF('Data R7'!V629,"&gt;0")+COUNTIF('Data R7'!X629,"&gt;0"))</f>
        <v/>
      </c>
      <c r="J6615">
        <f>IF('Data R7'!C629="","",IF((COUNTIF('Data R7'!K629,"&gt;0")+COUNTIF('Data R7'!M629,"&gt;0")+COUNTIF('Data R7'!O629,"&gt;0")+COUNTIF('Data R7'!Q629,"&gt;0")+COUNTIF('Data R7'!S629,"&gt;0")+COUNTIF('Data R7'!U629,"&gt;0")+COUNTIF('Data R7'!W629,"&gt;0")+COUNTIF('Data R7'!Y629,"&gt;0"))&gt;0,1,0))</f>
        <v/>
      </c>
      <c r="M6615" t="inlineStr">
        <is>
          <t>Data R</t>
        </is>
      </c>
    </row>
    <row r="6616">
      <c r="A6616" t="inlineStr">
        <is>
          <t>Regional 7</t>
        </is>
      </c>
      <c r="B6616">
        <f>IF('Data R7'!C630="","",'Data R7'!B630)</f>
        <v/>
      </c>
      <c r="C6616">
        <f>IF('Data R7'!C630="","",'Data R7'!C630)</f>
        <v/>
      </c>
      <c r="D6616">
        <f>IF('Data R7'!C630="","",'Data R7'!D630)</f>
        <v/>
      </c>
      <c r="E6616">
        <f>IF('Data R7'!C630="","",'Data R7'!E630)</f>
        <v/>
      </c>
      <c r="F6616">
        <f>IF('Data R7'!C630="","",'Data R7'!F630)</f>
        <v/>
      </c>
      <c r="G6616">
        <f>IF('Data R7'!C630="","",'Data R7'!AD630)</f>
        <v/>
      </c>
      <c r="H6616">
        <f>IF('Data R7'!C630="","",'Data R7'!AC630)</f>
        <v/>
      </c>
      <c r="I6616">
        <f>IF('Data R7'!C630="","",COUNTIF('Data R7'!J630,"&gt;0")+COUNTIF('Data R7'!L630,"&gt;0")+COUNTIF('Data R7'!N630,"&gt;0")+COUNTIF('Data R7'!P630,"&gt;0")+COUNTIF('Data R7'!R630,"&gt;0")+COUNTIF('Data R7'!T630,"&gt;0")+COUNTIF('Data R7'!V630,"&gt;0")+COUNTIF('Data R7'!X630,"&gt;0"))</f>
        <v/>
      </c>
      <c r="J6616">
        <f>IF('Data R7'!C630="","",IF((COUNTIF('Data R7'!K630,"&gt;0")+COUNTIF('Data R7'!M630,"&gt;0")+COUNTIF('Data R7'!O630,"&gt;0")+COUNTIF('Data R7'!Q630,"&gt;0")+COUNTIF('Data R7'!S630,"&gt;0")+COUNTIF('Data R7'!U630,"&gt;0")+COUNTIF('Data R7'!W630,"&gt;0")+COUNTIF('Data R7'!Y630,"&gt;0"))&gt;0,1,0))</f>
        <v/>
      </c>
      <c r="M6616" t="inlineStr">
        <is>
          <t>Data R</t>
        </is>
      </c>
    </row>
    <row r="6617">
      <c r="A6617" t="inlineStr">
        <is>
          <t>Regional 7</t>
        </is>
      </c>
      <c r="B6617">
        <f>IF('Data R7'!C631="","",'Data R7'!B631)</f>
        <v/>
      </c>
      <c r="C6617">
        <f>IF('Data R7'!C631="","",'Data R7'!C631)</f>
        <v/>
      </c>
      <c r="D6617">
        <f>IF('Data R7'!C631="","",'Data R7'!D631)</f>
        <v/>
      </c>
      <c r="E6617">
        <f>IF('Data R7'!C631="","",'Data R7'!E631)</f>
        <v/>
      </c>
      <c r="F6617">
        <f>IF('Data R7'!C631="","",'Data R7'!F631)</f>
        <v/>
      </c>
      <c r="G6617">
        <f>IF('Data R7'!C631="","",'Data R7'!AD631)</f>
        <v/>
      </c>
      <c r="H6617">
        <f>IF('Data R7'!C631="","",'Data R7'!AC631)</f>
        <v/>
      </c>
      <c r="I6617">
        <f>IF('Data R7'!C631="","",COUNTIF('Data R7'!J631,"&gt;0")+COUNTIF('Data R7'!L631,"&gt;0")+COUNTIF('Data R7'!N631,"&gt;0")+COUNTIF('Data R7'!P631,"&gt;0")+COUNTIF('Data R7'!R631,"&gt;0")+COUNTIF('Data R7'!T631,"&gt;0")+COUNTIF('Data R7'!V631,"&gt;0")+COUNTIF('Data R7'!X631,"&gt;0"))</f>
        <v/>
      </c>
      <c r="J6617">
        <f>IF('Data R7'!C631="","",IF((COUNTIF('Data R7'!K631,"&gt;0")+COUNTIF('Data R7'!M631,"&gt;0")+COUNTIF('Data R7'!O631,"&gt;0")+COUNTIF('Data R7'!Q631,"&gt;0")+COUNTIF('Data R7'!S631,"&gt;0")+COUNTIF('Data R7'!U631,"&gt;0")+COUNTIF('Data R7'!W631,"&gt;0")+COUNTIF('Data R7'!Y631,"&gt;0"))&gt;0,1,0))</f>
        <v/>
      </c>
      <c r="M6617" t="inlineStr">
        <is>
          <t>Data R</t>
        </is>
      </c>
    </row>
    <row r="6618">
      <c r="A6618" t="inlineStr">
        <is>
          <t>Regional 7</t>
        </is>
      </c>
      <c r="B6618">
        <f>IF('Data R7'!C632="","",'Data R7'!B632)</f>
        <v/>
      </c>
      <c r="C6618">
        <f>IF('Data R7'!C632="","",'Data R7'!C632)</f>
        <v/>
      </c>
      <c r="D6618">
        <f>IF('Data R7'!C632="","",'Data R7'!D632)</f>
        <v/>
      </c>
      <c r="E6618">
        <f>IF('Data R7'!C632="","",'Data R7'!E632)</f>
        <v/>
      </c>
      <c r="F6618">
        <f>IF('Data R7'!C632="","",'Data R7'!F632)</f>
        <v/>
      </c>
      <c r="G6618">
        <f>IF('Data R7'!C632="","",'Data R7'!AD632)</f>
        <v/>
      </c>
      <c r="H6618">
        <f>IF('Data R7'!C632="","",'Data R7'!AC632)</f>
        <v/>
      </c>
      <c r="I6618">
        <f>IF('Data R7'!C632="","",COUNTIF('Data R7'!J632,"&gt;0")+COUNTIF('Data R7'!L632,"&gt;0")+COUNTIF('Data R7'!N632,"&gt;0")+COUNTIF('Data R7'!P632,"&gt;0")+COUNTIF('Data R7'!R632,"&gt;0")+COUNTIF('Data R7'!T632,"&gt;0")+COUNTIF('Data R7'!V632,"&gt;0")+COUNTIF('Data R7'!X632,"&gt;0"))</f>
        <v/>
      </c>
      <c r="J6618">
        <f>IF('Data R7'!C632="","",IF((COUNTIF('Data R7'!K632,"&gt;0")+COUNTIF('Data R7'!M632,"&gt;0")+COUNTIF('Data R7'!O632,"&gt;0")+COUNTIF('Data R7'!Q632,"&gt;0")+COUNTIF('Data R7'!S632,"&gt;0")+COUNTIF('Data R7'!U632,"&gt;0")+COUNTIF('Data R7'!W632,"&gt;0")+COUNTIF('Data R7'!Y632,"&gt;0"))&gt;0,1,0))</f>
        <v/>
      </c>
      <c r="M6618" t="inlineStr">
        <is>
          <t>Data R</t>
        </is>
      </c>
    </row>
    <row r="6619">
      <c r="A6619" t="inlineStr">
        <is>
          <t>Regional 7</t>
        </is>
      </c>
      <c r="B6619">
        <f>IF('Data R7'!C633="","",'Data R7'!B633)</f>
        <v/>
      </c>
      <c r="C6619">
        <f>IF('Data R7'!C633="","",'Data R7'!C633)</f>
        <v/>
      </c>
      <c r="D6619">
        <f>IF('Data R7'!C633="","",'Data R7'!D633)</f>
        <v/>
      </c>
      <c r="E6619">
        <f>IF('Data R7'!C633="","",'Data R7'!E633)</f>
        <v/>
      </c>
      <c r="F6619">
        <f>IF('Data R7'!C633="","",'Data R7'!F633)</f>
        <v/>
      </c>
      <c r="G6619">
        <f>IF('Data R7'!C633="","",'Data R7'!AD633)</f>
        <v/>
      </c>
      <c r="H6619">
        <f>IF('Data R7'!C633="","",'Data R7'!AC633)</f>
        <v/>
      </c>
      <c r="I6619">
        <f>IF('Data R7'!C633="","",COUNTIF('Data R7'!J633,"&gt;0")+COUNTIF('Data R7'!L633,"&gt;0")+COUNTIF('Data R7'!N633,"&gt;0")+COUNTIF('Data R7'!P633,"&gt;0")+COUNTIF('Data R7'!R633,"&gt;0")+COUNTIF('Data R7'!T633,"&gt;0")+COUNTIF('Data R7'!V633,"&gt;0")+COUNTIF('Data R7'!X633,"&gt;0"))</f>
        <v/>
      </c>
      <c r="J6619">
        <f>IF('Data R7'!C633="","",IF((COUNTIF('Data R7'!K633,"&gt;0")+COUNTIF('Data R7'!M633,"&gt;0")+COUNTIF('Data R7'!O633,"&gt;0")+COUNTIF('Data R7'!Q633,"&gt;0")+COUNTIF('Data R7'!S633,"&gt;0")+COUNTIF('Data R7'!U633,"&gt;0")+COUNTIF('Data R7'!W633,"&gt;0")+COUNTIF('Data R7'!Y633,"&gt;0"))&gt;0,1,0))</f>
        <v/>
      </c>
      <c r="M6619" t="inlineStr">
        <is>
          <t>Data R</t>
        </is>
      </c>
    </row>
    <row r="6620">
      <c r="A6620" t="inlineStr">
        <is>
          <t>Regional 7</t>
        </is>
      </c>
      <c r="B6620">
        <f>IF('Data R7'!C634="","",'Data R7'!B634)</f>
        <v/>
      </c>
      <c r="C6620">
        <f>IF('Data R7'!C634="","",'Data R7'!C634)</f>
        <v/>
      </c>
      <c r="D6620">
        <f>IF('Data R7'!C634="","",'Data R7'!D634)</f>
        <v/>
      </c>
      <c r="E6620">
        <f>IF('Data R7'!C634="","",'Data R7'!E634)</f>
        <v/>
      </c>
      <c r="F6620">
        <f>IF('Data R7'!C634="","",'Data R7'!F634)</f>
        <v/>
      </c>
      <c r="G6620">
        <f>IF('Data R7'!C634="","",'Data R7'!AD634)</f>
        <v/>
      </c>
      <c r="H6620">
        <f>IF('Data R7'!C634="","",'Data R7'!AC634)</f>
        <v/>
      </c>
      <c r="I6620">
        <f>IF('Data R7'!C634="","",COUNTIF('Data R7'!J634,"&gt;0")+COUNTIF('Data R7'!L634,"&gt;0")+COUNTIF('Data R7'!N634,"&gt;0")+COUNTIF('Data R7'!P634,"&gt;0")+COUNTIF('Data R7'!R634,"&gt;0")+COUNTIF('Data R7'!T634,"&gt;0")+COUNTIF('Data R7'!V634,"&gt;0")+COUNTIF('Data R7'!X634,"&gt;0"))</f>
        <v/>
      </c>
      <c r="J6620">
        <f>IF('Data R7'!C634="","",IF((COUNTIF('Data R7'!K634,"&gt;0")+COUNTIF('Data R7'!M634,"&gt;0")+COUNTIF('Data R7'!O634,"&gt;0")+COUNTIF('Data R7'!Q634,"&gt;0")+COUNTIF('Data R7'!S634,"&gt;0")+COUNTIF('Data R7'!U634,"&gt;0")+COUNTIF('Data R7'!W634,"&gt;0")+COUNTIF('Data R7'!Y634,"&gt;0"))&gt;0,1,0))</f>
        <v/>
      </c>
      <c r="M6620" t="inlineStr">
        <is>
          <t>Data R</t>
        </is>
      </c>
    </row>
    <row r="6621">
      <c r="A6621" t="inlineStr">
        <is>
          <t>Regional 7</t>
        </is>
      </c>
      <c r="B6621">
        <f>IF('Data R7'!C635="","",'Data R7'!B635)</f>
        <v/>
      </c>
      <c r="C6621">
        <f>IF('Data R7'!C635="","",'Data R7'!C635)</f>
        <v/>
      </c>
      <c r="D6621">
        <f>IF('Data R7'!C635="","",'Data R7'!D635)</f>
        <v/>
      </c>
      <c r="E6621">
        <f>IF('Data R7'!C635="","",'Data R7'!E635)</f>
        <v/>
      </c>
      <c r="F6621">
        <f>IF('Data R7'!C635="","",'Data R7'!F635)</f>
        <v/>
      </c>
      <c r="G6621">
        <f>IF('Data R7'!C635="","",'Data R7'!AD635)</f>
        <v/>
      </c>
      <c r="H6621">
        <f>IF('Data R7'!C635="","",'Data R7'!AC635)</f>
        <v/>
      </c>
      <c r="I6621">
        <f>IF('Data R7'!C635="","",COUNTIF('Data R7'!J635,"&gt;0")+COUNTIF('Data R7'!L635,"&gt;0")+COUNTIF('Data R7'!N635,"&gt;0")+COUNTIF('Data R7'!P635,"&gt;0")+COUNTIF('Data R7'!R635,"&gt;0")+COUNTIF('Data R7'!T635,"&gt;0")+COUNTIF('Data R7'!V635,"&gt;0")+COUNTIF('Data R7'!X635,"&gt;0"))</f>
        <v/>
      </c>
      <c r="J6621">
        <f>IF('Data R7'!C635="","",IF((COUNTIF('Data R7'!K635,"&gt;0")+COUNTIF('Data R7'!M635,"&gt;0")+COUNTIF('Data R7'!O635,"&gt;0")+COUNTIF('Data R7'!Q635,"&gt;0")+COUNTIF('Data R7'!S635,"&gt;0")+COUNTIF('Data R7'!U635,"&gt;0")+COUNTIF('Data R7'!W635,"&gt;0")+COUNTIF('Data R7'!Y635,"&gt;0"))&gt;0,1,0))</f>
        <v/>
      </c>
      <c r="M6621" t="inlineStr">
        <is>
          <t>Data R</t>
        </is>
      </c>
    </row>
    <row r="6622">
      <c r="A6622" t="inlineStr">
        <is>
          <t>Regional 7</t>
        </is>
      </c>
      <c r="B6622">
        <f>IF('Data R7'!C636="","",'Data R7'!B636)</f>
        <v/>
      </c>
      <c r="C6622">
        <f>IF('Data R7'!C636="","",'Data R7'!C636)</f>
        <v/>
      </c>
      <c r="D6622">
        <f>IF('Data R7'!C636="","",'Data R7'!D636)</f>
        <v/>
      </c>
      <c r="E6622">
        <f>IF('Data R7'!C636="","",'Data R7'!E636)</f>
        <v/>
      </c>
      <c r="F6622">
        <f>IF('Data R7'!C636="","",'Data R7'!F636)</f>
        <v/>
      </c>
      <c r="G6622">
        <f>IF('Data R7'!C636="","",'Data R7'!AD636)</f>
        <v/>
      </c>
      <c r="H6622">
        <f>IF('Data R7'!C636="","",'Data R7'!AC636)</f>
        <v/>
      </c>
      <c r="I6622">
        <f>IF('Data R7'!C636="","",COUNTIF('Data R7'!J636,"&gt;0")+COUNTIF('Data R7'!L636,"&gt;0")+COUNTIF('Data R7'!N636,"&gt;0")+COUNTIF('Data R7'!P636,"&gt;0")+COUNTIF('Data R7'!R636,"&gt;0")+COUNTIF('Data R7'!T636,"&gt;0")+COUNTIF('Data R7'!V636,"&gt;0")+COUNTIF('Data R7'!X636,"&gt;0"))</f>
        <v/>
      </c>
      <c r="J6622">
        <f>IF('Data R7'!C636="","",IF((COUNTIF('Data R7'!K636,"&gt;0")+COUNTIF('Data R7'!M636,"&gt;0")+COUNTIF('Data R7'!O636,"&gt;0")+COUNTIF('Data R7'!Q636,"&gt;0")+COUNTIF('Data R7'!S636,"&gt;0")+COUNTIF('Data R7'!U636,"&gt;0")+COUNTIF('Data R7'!W636,"&gt;0")+COUNTIF('Data R7'!Y636,"&gt;0"))&gt;0,1,0))</f>
        <v/>
      </c>
      <c r="M6622" t="inlineStr">
        <is>
          <t>Data R</t>
        </is>
      </c>
    </row>
    <row r="6623">
      <c r="A6623" t="inlineStr">
        <is>
          <t>Regional 7</t>
        </is>
      </c>
      <c r="B6623">
        <f>IF('Data R7'!C637="","",'Data R7'!B637)</f>
        <v/>
      </c>
      <c r="C6623">
        <f>IF('Data R7'!C637="","",'Data R7'!C637)</f>
        <v/>
      </c>
      <c r="D6623">
        <f>IF('Data R7'!C637="","",'Data R7'!D637)</f>
        <v/>
      </c>
      <c r="E6623">
        <f>IF('Data R7'!C637="","",'Data R7'!E637)</f>
        <v/>
      </c>
      <c r="F6623">
        <f>IF('Data R7'!C637="","",'Data R7'!F637)</f>
        <v/>
      </c>
      <c r="G6623">
        <f>IF('Data R7'!C637="","",'Data R7'!AD637)</f>
        <v/>
      </c>
      <c r="H6623">
        <f>IF('Data R7'!C637="","",'Data R7'!AC637)</f>
        <v/>
      </c>
      <c r="I6623">
        <f>IF('Data R7'!C637="","",COUNTIF('Data R7'!J637,"&gt;0")+COUNTIF('Data R7'!L637,"&gt;0")+COUNTIF('Data R7'!N637,"&gt;0")+COUNTIF('Data R7'!P637,"&gt;0")+COUNTIF('Data R7'!R637,"&gt;0")+COUNTIF('Data R7'!T637,"&gt;0")+COUNTIF('Data R7'!V637,"&gt;0")+COUNTIF('Data R7'!X637,"&gt;0"))</f>
        <v/>
      </c>
      <c r="J6623">
        <f>IF('Data R7'!C637="","",IF((COUNTIF('Data R7'!K637,"&gt;0")+COUNTIF('Data R7'!M637,"&gt;0")+COUNTIF('Data R7'!O637,"&gt;0")+COUNTIF('Data R7'!Q637,"&gt;0")+COUNTIF('Data R7'!S637,"&gt;0")+COUNTIF('Data R7'!U637,"&gt;0")+COUNTIF('Data R7'!W637,"&gt;0")+COUNTIF('Data R7'!Y637,"&gt;0"))&gt;0,1,0))</f>
        <v/>
      </c>
      <c r="M6623" t="inlineStr">
        <is>
          <t>Data R</t>
        </is>
      </c>
    </row>
    <row r="6624">
      <c r="A6624" t="inlineStr">
        <is>
          <t>Regional 7</t>
        </is>
      </c>
      <c r="B6624">
        <f>IF('Data R7'!C638="","",'Data R7'!B638)</f>
        <v/>
      </c>
      <c r="C6624">
        <f>IF('Data R7'!C638="","",'Data R7'!C638)</f>
        <v/>
      </c>
      <c r="D6624">
        <f>IF('Data R7'!C638="","",'Data R7'!D638)</f>
        <v/>
      </c>
      <c r="E6624">
        <f>IF('Data R7'!C638="","",'Data R7'!E638)</f>
        <v/>
      </c>
      <c r="F6624">
        <f>IF('Data R7'!C638="","",'Data R7'!F638)</f>
        <v/>
      </c>
      <c r="G6624">
        <f>IF('Data R7'!C638="","",'Data R7'!AD638)</f>
        <v/>
      </c>
      <c r="H6624">
        <f>IF('Data R7'!C638="","",'Data R7'!AC638)</f>
        <v/>
      </c>
      <c r="I6624">
        <f>IF('Data R7'!C638="","",COUNTIF('Data R7'!J638,"&gt;0")+COUNTIF('Data R7'!L638,"&gt;0")+COUNTIF('Data R7'!N638,"&gt;0")+COUNTIF('Data R7'!P638,"&gt;0")+COUNTIF('Data R7'!R638,"&gt;0")+COUNTIF('Data R7'!T638,"&gt;0")+COUNTIF('Data R7'!V638,"&gt;0")+COUNTIF('Data R7'!X638,"&gt;0"))</f>
        <v/>
      </c>
      <c r="J6624">
        <f>IF('Data R7'!C638="","",IF((COUNTIF('Data R7'!K638,"&gt;0")+COUNTIF('Data R7'!M638,"&gt;0")+COUNTIF('Data R7'!O638,"&gt;0")+COUNTIF('Data R7'!Q638,"&gt;0")+COUNTIF('Data R7'!S638,"&gt;0")+COUNTIF('Data R7'!U638,"&gt;0")+COUNTIF('Data R7'!W638,"&gt;0")+COUNTIF('Data R7'!Y638,"&gt;0"))&gt;0,1,0))</f>
        <v/>
      </c>
      <c r="M6624" t="inlineStr">
        <is>
          <t>Data R</t>
        </is>
      </c>
    </row>
    <row r="6625">
      <c r="A6625" t="inlineStr">
        <is>
          <t>Regional 7</t>
        </is>
      </c>
      <c r="B6625">
        <f>IF('Data R7'!C639="","",'Data R7'!B639)</f>
        <v/>
      </c>
      <c r="C6625">
        <f>IF('Data R7'!C639="","",'Data R7'!C639)</f>
        <v/>
      </c>
      <c r="D6625">
        <f>IF('Data R7'!C639="","",'Data R7'!D639)</f>
        <v/>
      </c>
      <c r="E6625">
        <f>IF('Data R7'!C639="","",'Data R7'!E639)</f>
        <v/>
      </c>
      <c r="F6625">
        <f>IF('Data R7'!C639="","",'Data R7'!F639)</f>
        <v/>
      </c>
      <c r="G6625">
        <f>IF('Data R7'!C639="","",'Data R7'!AD639)</f>
        <v/>
      </c>
      <c r="H6625">
        <f>IF('Data R7'!C639="","",'Data R7'!AC639)</f>
        <v/>
      </c>
      <c r="I6625">
        <f>IF('Data R7'!C639="","",COUNTIF('Data R7'!J639,"&gt;0")+COUNTIF('Data R7'!L639,"&gt;0")+COUNTIF('Data R7'!N639,"&gt;0")+COUNTIF('Data R7'!P639,"&gt;0")+COUNTIF('Data R7'!R639,"&gt;0")+COUNTIF('Data R7'!T639,"&gt;0")+COUNTIF('Data R7'!V639,"&gt;0")+COUNTIF('Data R7'!X639,"&gt;0"))</f>
        <v/>
      </c>
      <c r="J6625">
        <f>IF('Data R7'!C639="","",IF((COUNTIF('Data R7'!K639,"&gt;0")+COUNTIF('Data R7'!M639,"&gt;0")+COUNTIF('Data R7'!O639,"&gt;0")+COUNTIF('Data R7'!Q639,"&gt;0")+COUNTIF('Data R7'!S639,"&gt;0")+COUNTIF('Data R7'!U639,"&gt;0")+COUNTIF('Data R7'!W639,"&gt;0")+COUNTIF('Data R7'!Y639,"&gt;0"))&gt;0,1,0))</f>
        <v/>
      </c>
      <c r="M6625" t="inlineStr">
        <is>
          <t>Data R</t>
        </is>
      </c>
    </row>
    <row r="6626">
      <c r="A6626" t="inlineStr">
        <is>
          <t>Regional 7</t>
        </is>
      </c>
      <c r="B6626">
        <f>IF('Data R7'!C640="","",'Data R7'!B640)</f>
        <v/>
      </c>
      <c r="C6626">
        <f>IF('Data R7'!C640="","",'Data R7'!C640)</f>
        <v/>
      </c>
      <c r="D6626">
        <f>IF('Data R7'!C640="","",'Data R7'!D640)</f>
        <v/>
      </c>
      <c r="E6626">
        <f>IF('Data R7'!C640="","",'Data R7'!E640)</f>
        <v/>
      </c>
      <c r="F6626">
        <f>IF('Data R7'!C640="","",'Data R7'!F640)</f>
        <v/>
      </c>
      <c r="G6626">
        <f>IF('Data R7'!C640="","",'Data R7'!AD640)</f>
        <v/>
      </c>
      <c r="H6626">
        <f>IF('Data R7'!C640="","",'Data R7'!AC640)</f>
        <v/>
      </c>
      <c r="I6626">
        <f>IF('Data R7'!C640="","",COUNTIF('Data R7'!J640,"&gt;0")+COUNTIF('Data R7'!L640,"&gt;0")+COUNTIF('Data R7'!N640,"&gt;0")+COUNTIF('Data R7'!P640,"&gt;0")+COUNTIF('Data R7'!R640,"&gt;0")+COUNTIF('Data R7'!T640,"&gt;0")+COUNTIF('Data R7'!V640,"&gt;0")+COUNTIF('Data R7'!X640,"&gt;0"))</f>
        <v/>
      </c>
      <c r="J6626">
        <f>IF('Data R7'!C640="","",IF((COUNTIF('Data R7'!K640,"&gt;0")+COUNTIF('Data R7'!M640,"&gt;0")+COUNTIF('Data R7'!O640,"&gt;0")+COUNTIF('Data R7'!Q640,"&gt;0")+COUNTIF('Data R7'!S640,"&gt;0")+COUNTIF('Data R7'!U640,"&gt;0")+COUNTIF('Data R7'!W640,"&gt;0")+COUNTIF('Data R7'!Y640,"&gt;0"))&gt;0,1,0))</f>
        <v/>
      </c>
      <c r="M6626" t="inlineStr">
        <is>
          <t>Data R</t>
        </is>
      </c>
    </row>
    <row r="6627">
      <c r="A6627" t="inlineStr">
        <is>
          <t>Regional 7</t>
        </is>
      </c>
      <c r="B6627">
        <f>IF('Data R7'!C641="","",'Data R7'!B641)</f>
        <v/>
      </c>
      <c r="C6627">
        <f>IF('Data R7'!C641="","",'Data R7'!C641)</f>
        <v/>
      </c>
      <c r="D6627">
        <f>IF('Data R7'!C641="","",'Data R7'!D641)</f>
        <v/>
      </c>
      <c r="E6627">
        <f>IF('Data R7'!C641="","",'Data R7'!E641)</f>
        <v/>
      </c>
      <c r="F6627">
        <f>IF('Data R7'!C641="","",'Data R7'!F641)</f>
        <v/>
      </c>
      <c r="G6627">
        <f>IF('Data R7'!C641="","",'Data R7'!AD641)</f>
        <v/>
      </c>
      <c r="H6627">
        <f>IF('Data R7'!C641="","",'Data R7'!AC641)</f>
        <v/>
      </c>
      <c r="I6627">
        <f>IF('Data R7'!C641="","",COUNTIF('Data R7'!J641,"&gt;0")+COUNTIF('Data R7'!L641,"&gt;0")+COUNTIF('Data R7'!N641,"&gt;0")+COUNTIF('Data R7'!P641,"&gt;0")+COUNTIF('Data R7'!R641,"&gt;0")+COUNTIF('Data R7'!T641,"&gt;0")+COUNTIF('Data R7'!V641,"&gt;0")+COUNTIF('Data R7'!X641,"&gt;0"))</f>
        <v/>
      </c>
      <c r="J6627">
        <f>IF('Data R7'!C641="","",IF((COUNTIF('Data R7'!K641,"&gt;0")+COUNTIF('Data R7'!M641,"&gt;0")+COUNTIF('Data R7'!O641,"&gt;0")+COUNTIF('Data R7'!Q641,"&gt;0")+COUNTIF('Data R7'!S641,"&gt;0")+COUNTIF('Data R7'!U641,"&gt;0")+COUNTIF('Data R7'!W641,"&gt;0")+COUNTIF('Data R7'!Y641,"&gt;0"))&gt;0,1,0))</f>
        <v/>
      </c>
      <c r="M6627" t="inlineStr">
        <is>
          <t>Data R</t>
        </is>
      </c>
    </row>
    <row r="6628">
      <c r="A6628" t="inlineStr">
        <is>
          <t>Regional 7</t>
        </is>
      </c>
      <c r="B6628">
        <f>IF('Data R7'!C642="","",'Data R7'!B642)</f>
        <v/>
      </c>
      <c r="C6628">
        <f>IF('Data R7'!C642="","",'Data R7'!C642)</f>
        <v/>
      </c>
      <c r="D6628">
        <f>IF('Data R7'!C642="","",'Data R7'!D642)</f>
        <v/>
      </c>
      <c r="E6628">
        <f>IF('Data R7'!C642="","",'Data R7'!E642)</f>
        <v/>
      </c>
      <c r="F6628">
        <f>IF('Data R7'!C642="","",'Data R7'!F642)</f>
        <v/>
      </c>
      <c r="G6628">
        <f>IF('Data R7'!C642="","",'Data R7'!AD642)</f>
        <v/>
      </c>
      <c r="H6628">
        <f>IF('Data R7'!C642="","",'Data R7'!AC642)</f>
        <v/>
      </c>
      <c r="I6628">
        <f>IF('Data R7'!C642="","",COUNTIF('Data R7'!J642,"&gt;0")+COUNTIF('Data R7'!L642,"&gt;0")+COUNTIF('Data R7'!N642,"&gt;0")+COUNTIF('Data R7'!P642,"&gt;0")+COUNTIF('Data R7'!R642,"&gt;0")+COUNTIF('Data R7'!T642,"&gt;0")+COUNTIF('Data R7'!V642,"&gt;0")+COUNTIF('Data R7'!X642,"&gt;0"))</f>
        <v/>
      </c>
      <c r="J6628">
        <f>IF('Data R7'!C642="","",IF((COUNTIF('Data R7'!K642,"&gt;0")+COUNTIF('Data R7'!M642,"&gt;0")+COUNTIF('Data R7'!O642,"&gt;0")+COUNTIF('Data R7'!Q642,"&gt;0")+COUNTIF('Data R7'!S642,"&gt;0")+COUNTIF('Data R7'!U642,"&gt;0")+COUNTIF('Data R7'!W642,"&gt;0")+COUNTIF('Data R7'!Y642,"&gt;0"))&gt;0,1,0))</f>
        <v/>
      </c>
      <c r="M6628" t="inlineStr">
        <is>
          <t>Data R</t>
        </is>
      </c>
    </row>
    <row r="6629">
      <c r="A6629" t="inlineStr">
        <is>
          <t>Regional 7</t>
        </is>
      </c>
      <c r="B6629">
        <f>IF('Data R7'!C643="","",'Data R7'!B643)</f>
        <v/>
      </c>
      <c r="C6629">
        <f>IF('Data R7'!C643="","",'Data R7'!C643)</f>
        <v/>
      </c>
      <c r="D6629">
        <f>IF('Data R7'!C643="","",'Data R7'!D643)</f>
        <v/>
      </c>
      <c r="E6629">
        <f>IF('Data R7'!C643="","",'Data R7'!E643)</f>
        <v/>
      </c>
      <c r="F6629">
        <f>IF('Data R7'!C643="","",'Data R7'!F643)</f>
        <v/>
      </c>
      <c r="G6629">
        <f>IF('Data R7'!C643="","",'Data R7'!AD643)</f>
        <v/>
      </c>
      <c r="H6629">
        <f>IF('Data R7'!C643="","",'Data R7'!AC643)</f>
        <v/>
      </c>
      <c r="I6629">
        <f>IF('Data R7'!C643="","",COUNTIF('Data R7'!J643,"&gt;0")+COUNTIF('Data R7'!L643,"&gt;0")+COUNTIF('Data R7'!N643,"&gt;0")+COUNTIF('Data R7'!P643,"&gt;0")+COUNTIF('Data R7'!R643,"&gt;0")+COUNTIF('Data R7'!T643,"&gt;0")+COUNTIF('Data R7'!V643,"&gt;0")+COUNTIF('Data R7'!X643,"&gt;0"))</f>
        <v/>
      </c>
      <c r="J6629">
        <f>IF('Data R7'!C643="","",IF((COUNTIF('Data R7'!K643,"&gt;0")+COUNTIF('Data R7'!M643,"&gt;0")+COUNTIF('Data R7'!O643,"&gt;0")+COUNTIF('Data R7'!Q643,"&gt;0")+COUNTIF('Data R7'!S643,"&gt;0")+COUNTIF('Data R7'!U643,"&gt;0")+COUNTIF('Data R7'!W643,"&gt;0")+COUNTIF('Data R7'!Y643,"&gt;0"))&gt;0,1,0))</f>
        <v/>
      </c>
      <c r="M6629" t="inlineStr">
        <is>
          <t>Data R</t>
        </is>
      </c>
    </row>
    <row r="6630">
      <c r="A6630" t="inlineStr">
        <is>
          <t>Regional 7</t>
        </is>
      </c>
      <c r="B6630">
        <f>IF('Data R7'!C644="","",'Data R7'!B644)</f>
        <v/>
      </c>
      <c r="C6630">
        <f>IF('Data R7'!C644="","",'Data R7'!C644)</f>
        <v/>
      </c>
      <c r="D6630">
        <f>IF('Data R7'!C644="","",'Data R7'!D644)</f>
        <v/>
      </c>
      <c r="E6630">
        <f>IF('Data R7'!C644="","",'Data R7'!E644)</f>
        <v/>
      </c>
      <c r="F6630">
        <f>IF('Data R7'!C644="","",'Data R7'!F644)</f>
        <v/>
      </c>
      <c r="G6630">
        <f>IF('Data R7'!C644="","",'Data R7'!AD644)</f>
        <v/>
      </c>
      <c r="H6630">
        <f>IF('Data R7'!C644="","",'Data R7'!AC644)</f>
        <v/>
      </c>
      <c r="I6630">
        <f>IF('Data R7'!C644="","",COUNTIF('Data R7'!J644,"&gt;0")+COUNTIF('Data R7'!L644,"&gt;0")+COUNTIF('Data R7'!N644,"&gt;0")+COUNTIF('Data R7'!P644,"&gt;0")+COUNTIF('Data R7'!R644,"&gt;0")+COUNTIF('Data R7'!T644,"&gt;0")+COUNTIF('Data R7'!V644,"&gt;0")+COUNTIF('Data R7'!X644,"&gt;0"))</f>
        <v/>
      </c>
      <c r="J6630">
        <f>IF('Data R7'!C644="","",IF((COUNTIF('Data R7'!K644,"&gt;0")+COUNTIF('Data R7'!M644,"&gt;0")+COUNTIF('Data R7'!O644,"&gt;0")+COUNTIF('Data R7'!Q644,"&gt;0")+COUNTIF('Data R7'!S644,"&gt;0")+COUNTIF('Data R7'!U644,"&gt;0")+COUNTIF('Data R7'!W644,"&gt;0")+COUNTIF('Data R7'!Y644,"&gt;0"))&gt;0,1,0))</f>
        <v/>
      </c>
      <c r="M6630" t="inlineStr">
        <is>
          <t>Data R</t>
        </is>
      </c>
    </row>
    <row r="6631">
      <c r="A6631" t="inlineStr">
        <is>
          <t>Regional 7</t>
        </is>
      </c>
      <c r="B6631">
        <f>IF('Data R7'!C645="","",'Data R7'!B645)</f>
        <v/>
      </c>
      <c r="C6631">
        <f>IF('Data R7'!C645="","",'Data R7'!C645)</f>
        <v/>
      </c>
      <c r="D6631">
        <f>IF('Data R7'!C645="","",'Data R7'!D645)</f>
        <v/>
      </c>
      <c r="E6631">
        <f>IF('Data R7'!C645="","",'Data R7'!E645)</f>
        <v/>
      </c>
      <c r="F6631">
        <f>IF('Data R7'!C645="","",'Data R7'!F645)</f>
        <v/>
      </c>
      <c r="G6631">
        <f>IF('Data R7'!C645="","",'Data R7'!AD645)</f>
        <v/>
      </c>
      <c r="H6631">
        <f>IF('Data R7'!C645="","",'Data R7'!AC645)</f>
        <v/>
      </c>
      <c r="I6631">
        <f>IF('Data R7'!C645="","",COUNTIF('Data R7'!J645,"&gt;0")+COUNTIF('Data R7'!L645,"&gt;0")+COUNTIF('Data R7'!N645,"&gt;0")+COUNTIF('Data R7'!P645,"&gt;0")+COUNTIF('Data R7'!R645,"&gt;0")+COUNTIF('Data R7'!T645,"&gt;0")+COUNTIF('Data R7'!V645,"&gt;0")+COUNTIF('Data R7'!X645,"&gt;0"))</f>
        <v/>
      </c>
      <c r="J6631">
        <f>IF('Data R7'!C645="","",IF((COUNTIF('Data R7'!K645,"&gt;0")+COUNTIF('Data R7'!M645,"&gt;0")+COUNTIF('Data R7'!O645,"&gt;0")+COUNTIF('Data R7'!Q645,"&gt;0")+COUNTIF('Data R7'!S645,"&gt;0")+COUNTIF('Data R7'!U645,"&gt;0")+COUNTIF('Data R7'!W645,"&gt;0")+COUNTIF('Data R7'!Y645,"&gt;0"))&gt;0,1,0))</f>
        <v/>
      </c>
      <c r="M6631" t="inlineStr">
        <is>
          <t>Data R</t>
        </is>
      </c>
    </row>
    <row r="6632">
      <c r="A6632" t="inlineStr">
        <is>
          <t>Regional 7</t>
        </is>
      </c>
      <c r="B6632">
        <f>IF('Data R7'!C646="","",'Data R7'!B646)</f>
        <v/>
      </c>
      <c r="C6632">
        <f>IF('Data R7'!C646="","",'Data R7'!C646)</f>
        <v/>
      </c>
      <c r="D6632">
        <f>IF('Data R7'!C646="","",'Data R7'!D646)</f>
        <v/>
      </c>
      <c r="E6632">
        <f>IF('Data R7'!C646="","",'Data R7'!E646)</f>
        <v/>
      </c>
      <c r="F6632">
        <f>IF('Data R7'!C646="","",'Data R7'!F646)</f>
        <v/>
      </c>
      <c r="G6632">
        <f>IF('Data R7'!C646="","",'Data R7'!AD646)</f>
        <v/>
      </c>
      <c r="H6632">
        <f>IF('Data R7'!C646="","",'Data R7'!AC646)</f>
        <v/>
      </c>
      <c r="I6632">
        <f>IF('Data R7'!C646="","",COUNTIF('Data R7'!J646,"&gt;0")+COUNTIF('Data R7'!L646,"&gt;0")+COUNTIF('Data R7'!N646,"&gt;0")+COUNTIF('Data R7'!P646,"&gt;0")+COUNTIF('Data R7'!R646,"&gt;0")+COUNTIF('Data R7'!T646,"&gt;0")+COUNTIF('Data R7'!V646,"&gt;0")+COUNTIF('Data R7'!X646,"&gt;0"))</f>
        <v/>
      </c>
      <c r="J6632">
        <f>IF('Data R7'!C646="","",IF((COUNTIF('Data R7'!K646,"&gt;0")+COUNTIF('Data R7'!M646,"&gt;0")+COUNTIF('Data R7'!O646,"&gt;0")+COUNTIF('Data R7'!Q646,"&gt;0")+COUNTIF('Data R7'!S646,"&gt;0")+COUNTIF('Data R7'!U646,"&gt;0")+COUNTIF('Data R7'!W646,"&gt;0")+COUNTIF('Data R7'!Y646,"&gt;0"))&gt;0,1,0))</f>
        <v/>
      </c>
      <c r="M6632" t="inlineStr">
        <is>
          <t>Data R</t>
        </is>
      </c>
    </row>
    <row r="6633">
      <c r="A6633" t="inlineStr">
        <is>
          <t>Regional 7</t>
        </is>
      </c>
      <c r="B6633">
        <f>IF('Data R7'!C647="","",'Data R7'!B647)</f>
        <v/>
      </c>
      <c r="C6633">
        <f>IF('Data R7'!C647="","",'Data R7'!C647)</f>
        <v/>
      </c>
      <c r="D6633">
        <f>IF('Data R7'!C647="","",'Data R7'!D647)</f>
        <v/>
      </c>
      <c r="E6633">
        <f>IF('Data R7'!C647="","",'Data R7'!E647)</f>
        <v/>
      </c>
      <c r="F6633">
        <f>IF('Data R7'!C647="","",'Data R7'!F647)</f>
        <v/>
      </c>
      <c r="G6633">
        <f>IF('Data R7'!C647="","",'Data R7'!AD647)</f>
        <v/>
      </c>
      <c r="H6633">
        <f>IF('Data R7'!C647="","",'Data R7'!AC647)</f>
        <v/>
      </c>
      <c r="I6633">
        <f>IF('Data R7'!C647="","",COUNTIF('Data R7'!J647,"&gt;0")+COUNTIF('Data R7'!L647,"&gt;0")+COUNTIF('Data R7'!N647,"&gt;0")+COUNTIF('Data R7'!P647,"&gt;0")+COUNTIF('Data R7'!R647,"&gt;0")+COUNTIF('Data R7'!T647,"&gt;0")+COUNTIF('Data R7'!V647,"&gt;0")+COUNTIF('Data R7'!X647,"&gt;0"))</f>
        <v/>
      </c>
      <c r="J6633">
        <f>IF('Data R7'!C647="","",IF((COUNTIF('Data R7'!K647,"&gt;0")+COUNTIF('Data R7'!M647,"&gt;0")+COUNTIF('Data R7'!O647,"&gt;0")+COUNTIF('Data R7'!Q647,"&gt;0")+COUNTIF('Data R7'!S647,"&gt;0")+COUNTIF('Data R7'!U647,"&gt;0")+COUNTIF('Data R7'!W647,"&gt;0")+COUNTIF('Data R7'!Y647,"&gt;0"))&gt;0,1,0))</f>
        <v/>
      </c>
      <c r="M6633" t="inlineStr">
        <is>
          <t>Data R</t>
        </is>
      </c>
    </row>
    <row r="6634">
      <c r="A6634" t="inlineStr">
        <is>
          <t>Regional 7</t>
        </is>
      </c>
      <c r="B6634">
        <f>IF('Data R7'!C648="","",'Data R7'!B648)</f>
        <v/>
      </c>
      <c r="C6634">
        <f>IF('Data R7'!C648="","",'Data R7'!C648)</f>
        <v/>
      </c>
      <c r="D6634">
        <f>IF('Data R7'!C648="","",'Data R7'!D648)</f>
        <v/>
      </c>
      <c r="E6634">
        <f>IF('Data R7'!C648="","",'Data R7'!E648)</f>
        <v/>
      </c>
      <c r="F6634">
        <f>IF('Data R7'!C648="","",'Data R7'!F648)</f>
        <v/>
      </c>
      <c r="G6634">
        <f>IF('Data R7'!C648="","",'Data R7'!AD648)</f>
        <v/>
      </c>
      <c r="H6634">
        <f>IF('Data R7'!C648="","",'Data R7'!AC648)</f>
        <v/>
      </c>
      <c r="I6634">
        <f>IF('Data R7'!C648="","",COUNTIF('Data R7'!J648,"&gt;0")+COUNTIF('Data R7'!L648,"&gt;0")+COUNTIF('Data R7'!N648,"&gt;0")+COUNTIF('Data R7'!P648,"&gt;0")+COUNTIF('Data R7'!R648,"&gt;0")+COUNTIF('Data R7'!T648,"&gt;0")+COUNTIF('Data R7'!V648,"&gt;0")+COUNTIF('Data R7'!X648,"&gt;0"))</f>
        <v/>
      </c>
      <c r="J6634">
        <f>IF('Data R7'!C648="","",IF((COUNTIF('Data R7'!K648,"&gt;0")+COUNTIF('Data R7'!M648,"&gt;0")+COUNTIF('Data R7'!O648,"&gt;0")+COUNTIF('Data R7'!Q648,"&gt;0")+COUNTIF('Data R7'!S648,"&gt;0")+COUNTIF('Data R7'!U648,"&gt;0")+COUNTIF('Data R7'!W648,"&gt;0")+COUNTIF('Data R7'!Y648,"&gt;0"))&gt;0,1,0))</f>
        <v/>
      </c>
      <c r="M6634" t="inlineStr">
        <is>
          <t>Data R</t>
        </is>
      </c>
    </row>
    <row r="6635">
      <c r="A6635" t="inlineStr">
        <is>
          <t>Regional 7</t>
        </is>
      </c>
      <c r="B6635">
        <f>IF('Data R7'!C649="","",'Data R7'!B649)</f>
        <v/>
      </c>
      <c r="C6635">
        <f>IF('Data R7'!C649="","",'Data R7'!C649)</f>
        <v/>
      </c>
      <c r="D6635">
        <f>IF('Data R7'!C649="","",'Data R7'!D649)</f>
        <v/>
      </c>
      <c r="E6635">
        <f>IF('Data R7'!C649="","",'Data R7'!E649)</f>
        <v/>
      </c>
      <c r="F6635">
        <f>IF('Data R7'!C649="","",'Data R7'!F649)</f>
        <v/>
      </c>
      <c r="G6635">
        <f>IF('Data R7'!C649="","",'Data R7'!AD649)</f>
        <v/>
      </c>
      <c r="H6635">
        <f>IF('Data R7'!C649="","",'Data R7'!AC649)</f>
        <v/>
      </c>
      <c r="I6635">
        <f>IF('Data R7'!C649="","",COUNTIF('Data R7'!J649,"&gt;0")+COUNTIF('Data R7'!L649,"&gt;0")+COUNTIF('Data R7'!N649,"&gt;0")+COUNTIF('Data R7'!P649,"&gt;0")+COUNTIF('Data R7'!R649,"&gt;0")+COUNTIF('Data R7'!T649,"&gt;0")+COUNTIF('Data R7'!V649,"&gt;0")+COUNTIF('Data R7'!X649,"&gt;0"))</f>
        <v/>
      </c>
      <c r="J6635">
        <f>IF('Data R7'!C649="","",IF((COUNTIF('Data R7'!K649,"&gt;0")+COUNTIF('Data R7'!M649,"&gt;0")+COUNTIF('Data R7'!O649,"&gt;0")+COUNTIF('Data R7'!Q649,"&gt;0")+COUNTIF('Data R7'!S649,"&gt;0")+COUNTIF('Data R7'!U649,"&gt;0")+COUNTIF('Data R7'!W649,"&gt;0")+COUNTIF('Data R7'!Y649,"&gt;0"))&gt;0,1,0))</f>
        <v/>
      </c>
      <c r="M6635" t="inlineStr">
        <is>
          <t>Data R</t>
        </is>
      </c>
    </row>
    <row r="6636">
      <c r="A6636" t="inlineStr">
        <is>
          <t>Regional 7</t>
        </is>
      </c>
      <c r="B6636">
        <f>IF('Data R7'!C650="","",'Data R7'!B650)</f>
        <v/>
      </c>
      <c r="C6636">
        <f>IF('Data R7'!C650="","",'Data R7'!C650)</f>
        <v/>
      </c>
      <c r="D6636">
        <f>IF('Data R7'!C650="","",'Data R7'!D650)</f>
        <v/>
      </c>
      <c r="E6636">
        <f>IF('Data R7'!C650="","",'Data R7'!E650)</f>
        <v/>
      </c>
      <c r="F6636">
        <f>IF('Data R7'!C650="","",'Data R7'!F650)</f>
        <v/>
      </c>
      <c r="G6636">
        <f>IF('Data R7'!C650="","",'Data R7'!AD650)</f>
        <v/>
      </c>
      <c r="H6636">
        <f>IF('Data R7'!C650="","",'Data R7'!AC650)</f>
        <v/>
      </c>
      <c r="I6636">
        <f>IF('Data R7'!C650="","",COUNTIF('Data R7'!J650,"&gt;0")+COUNTIF('Data R7'!L650,"&gt;0")+COUNTIF('Data R7'!N650,"&gt;0")+COUNTIF('Data R7'!P650,"&gt;0")+COUNTIF('Data R7'!R650,"&gt;0")+COUNTIF('Data R7'!T650,"&gt;0")+COUNTIF('Data R7'!V650,"&gt;0")+COUNTIF('Data R7'!X650,"&gt;0"))</f>
        <v/>
      </c>
      <c r="J6636">
        <f>IF('Data R7'!C650="","",IF((COUNTIF('Data R7'!K650,"&gt;0")+COUNTIF('Data R7'!M650,"&gt;0")+COUNTIF('Data R7'!O650,"&gt;0")+COUNTIF('Data R7'!Q650,"&gt;0")+COUNTIF('Data R7'!S650,"&gt;0")+COUNTIF('Data R7'!U650,"&gt;0")+COUNTIF('Data R7'!W650,"&gt;0")+COUNTIF('Data R7'!Y650,"&gt;0"))&gt;0,1,0))</f>
        <v/>
      </c>
      <c r="M6636" t="inlineStr">
        <is>
          <t>Data R</t>
        </is>
      </c>
    </row>
    <row r="6637">
      <c r="A6637" t="inlineStr">
        <is>
          <t>Regional 7</t>
        </is>
      </c>
      <c r="B6637">
        <f>IF('Data R7'!C651="","",'Data R7'!B651)</f>
        <v/>
      </c>
      <c r="C6637">
        <f>IF('Data R7'!C651="","",'Data R7'!C651)</f>
        <v/>
      </c>
      <c r="D6637">
        <f>IF('Data R7'!C651="","",'Data R7'!D651)</f>
        <v/>
      </c>
      <c r="E6637">
        <f>IF('Data R7'!C651="","",'Data R7'!E651)</f>
        <v/>
      </c>
      <c r="F6637">
        <f>IF('Data R7'!C651="","",'Data R7'!F651)</f>
        <v/>
      </c>
      <c r="G6637">
        <f>IF('Data R7'!C651="","",'Data R7'!AD651)</f>
        <v/>
      </c>
      <c r="H6637">
        <f>IF('Data R7'!C651="","",'Data R7'!AC651)</f>
        <v/>
      </c>
      <c r="I6637">
        <f>IF('Data R7'!C651="","",COUNTIF('Data R7'!J651,"&gt;0")+COUNTIF('Data R7'!L651,"&gt;0")+COUNTIF('Data R7'!N651,"&gt;0")+COUNTIF('Data R7'!P651,"&gt;0")+COUNTIF('Data R7'!R651,"&gt;0")+COUNTIF('Data R7'!T651,"&gt;0")+COUNTIF('Data R7'!V651,"&gt;0")+COUNTIF('Data R7'!X651,"&gt;0"))</f>
        <v/>
      </c>
      <c r="J6637">
        <f>IF('Data R7'!C651="","",IF((COUNTIF('Data R7'!K651,"&gt;0")+COUNTIF('Data R7'!M651,"&gt;0")+COUNTIF('Data R7'!O651,"&gt;0")+COUNTIF('Data R7'!Q651,"&gt;0")+COUNTIF('Data R7'!S651,"&gt;0")+COUNTIF('Data R7'!U651,"&gt;0")+COUNTIF('Data R7'!W651,"&gt;0")+COUNTIF('Data R7'!Y651,"&gt;0"))&gt;0,1,0))</f>
        <v/>
      </c>
      <c r="M6637" t="inlineStr">
        <is>
          <t>Data R</t>
        </is>
      </c>
    </row>
    <row r="6638">
      <c r="A6638" t="inlineStr">
        <is>
          <t>Regional 7</t>
        </is>
      </c>
      <c r="B6638">
        <f>IF('Data R7'!C652="","",'Data R7'!B652)</f>
        <v/>
      </c>
      <c r="C6638">
        <f>IF('Data R7'!C652="","",'Data R7'!C652)</f>
        <v/>
      </c>
      <c r="D6638">
        <f>IF('Data R7'!C652="","",'Data R7'!D652)</f>
        <v/>
      </c>
      <c r="E6638">
        <f>IF('Data R7'!C652="","",'Data R7'!E652)</f>
        <v/>
      </c>
      <c r="F6638">
        <f>IF('Data R7'!C652="","",'Data R7'!F652)</f>
        <v/>
      </c>
      <c r="G6638">
        <f>IF('Data R7'!C652="","",'Data R7'!AD652)</f>
        <v/>
      </c>
      <c r="H6638">
        <f>IF('Data R7'!C652="","",'Data R7'!AC652)</f>
        <v/>
      </c>
      <c r="I6638">
        <f>IF('Data R7'!C652="","",COUNTIF('Data R7'!J652,"&gt;0")+COUNTIF('Data R7'!L652,"&gt;0")+COUNTIF('Data R7'!N652,"&gt;0")+COUNTIF('Data R7'!P652,"&gt;0")+COUNTIF('Data R7'!R652,"&gt;0")+COUNTIF('Data R7'!T652,"&gt;0")+COUNTIF('Data R7'!V652,"&gt;0")+COUNTIF('Data R7'!X652,"&gt;0"))</f>
        <v/>
      </c>
      <c r="J6638">
        <f>IF('Data R7'!C652="","",IF((COUNTIF('Data R7'!K652,"&gt;0")+COUNTIF('Data R7'!M652,"&gt;0")+COUNTIF('Data R7'!O652,"&gt;0")+COUNTIF('Data R7'!Q652,"&gt;0")+COUNTIF('Data R7'!S652,"&gt;0")+COUNTIF('Data R7'!U652,"&gt;0")+COUNTIF('Data R7'!W652,"&gt;0")+COUNTIF('Data R7'!Y652,"&gt;0"))&gt;0,1,0))</f>
        <v/>
      </c>
      <c r="M6638" t="inlineStr">
        <is>
          <t>Data R</t>
        </is>
      </c>
    </row>
    <row r="6639">
      <c r="A6639" t="inlineStr">
        <is>
          <t>Regional 7</t>
        </is>
      </c>
      <c r="B6639">
        <f>IF('Data R7'!C653="","",'Data R7'!B653)</f>
        <v/>
      </c>
      <c r="C6639">
        <f>IF('Data R7'!C653="","",'Data R7'!C653)</f>
        <v/>
      </c>
      <c r="D6639">
        <f>IF('Data R7'!C653="","",'Data R7'!D653)</f>
        <v/>
      </c>
      <c r="E6639">
        <f>IF('Data R7'!C653="","",'Data R7'!E653)</f>
        <v/>
      </c>
      <c r="F6639">
        <f>IF('Data R7'!C653="","",'Data R7'!F653)</f>
        <v/>
      </c>
      <c r="G6639">
        <f>IF('Data R7'!C653="","",'Data R7'!AD653)</f>
        <v/>
      </c>
      <c r="H6639">
        <f>IF('Data R7'!C653="","",'Data R7'!AC653)</f>
        <v/>
      </c>
      <c r="I6639">
        <f>IF('Data R7'!C653="","",COUNTIF('Data R7'!J653,"&gt;0")+COUNTIF('Data R7'!L653,"&gt;0")+COUNTIF('Data R7'!N653,"&gt;0")+COUNTIF('Data R7'!P653,"&gt;0")+COUNTIF('Data R7'!R653,"&gt;0")+COUNTIF('Data R7'!T653,"&gt;0")+COUNTIF('Data R7'!V653,"&gt;0")+COUNTIF('Data R7'!X653,"&gt;0"))</f>
        <v/>
      </c>
      <c r="J6639">
        <f>IF('Data R7'!C653="","",IF((COUNTIF('Data R7'!K653,"&gt;0")+COUNTIF('Data R7'!M653,"&gt;0")+COUNTIF('Data R7'!O653,"&gt;0")+COUNTIF('Data R7'!Q653,"&gt;0")+COUNTIF('Data R7'!S653,"&gt;0")+COUNTIF('Data R7'!U653,"&gt;0")+COUNTIF('Data R7'!W653,"&gt;0")+COUNTIF('Data R7'!Y653,"&gt;0"))&gt;0,1,0))</f>
        <v/>
      </c>
      <c r="M6639" t="inlineStr">
        <is>
          <t>Data R</t>
        </is>
      </c>
    </row>
    <row r="6640">
      <c r="A6640" t="inlineStr">
        <is>
          <t>Regional 7</t>
        </is>
      </c>
      <c r="B6640">
        <f>IF('Data R7'!C654="","",'Data R7'!B654)</f>
        <v/>
      </c>
      <c r="C6640">
        <f>IF('Data R7'!C654="","",'Data R7'!C654)</f>
        <v/>
      </c>
      <c r="D6640">
        <f>IF('Data R7'!C654="","",'Data R7'!D654)</f>
        <v/>
      </c>
      <c r="E6640">
        <f>IF('Data R7'!C654="","",'Data R7'!E654)</f>
        <v/>
      </c>
      <c r="F6640">
        <f>IF('Data R7'!C654="","",'Data R7'!F654)</f>
        <v/>
      </c>
      <c r="G6640">
        <f>IF('Data R7'!C654="","",'Data R7'!AD654)</f>
        <v/>
      </c>
      <c r="H6640">
        <f>IF('Data R7'!C654="","",'Data R7'!AC654)</f>
        <v/>
      </c>
      <c r="I6640">
        <f>IF('Data R7'!C654="","",COUNTIF('Data R7'!J654,"&gt;0")+COUNTIF('Data R7'!L654,"&gt;0")+COUNTIF('Data R7'!N654,"&gt;0")+COUNTIF('Data R7'!P654,"&gt;0")+COUNTIF('Data R7'!R654,"&gt;0")+COUNTIF('Data R7'!T654,"&gt;0")+COUNTIF('Data R7'!V654,"&gt;0")+COUNTIF('Data R7'!X654,"&gt;0"))</f>
        <v/>
      </c>
      <c r="J6640">
        <f>IF('Data R7'!C654="","",IF((COUNTIF('Data R7'!K654,"&gt;0")+COUNTIF('Data R7'!M654,"&gt;0")+COUNTIF('Data R7'!O654,"&gt;0")+COUNTIF('Data R7'!Q654,"&gt;0")+COUNTIF('Data R7'!S654,"&gt;0")+COUNTIF('Data R7'!U654,"&gt;0")+COUNTIF('Data R7'!W654,"&gt;0")+COUNTIF('Data R7'!Y654,"&gt;0"))&gt;0,1,0))</f>
        <v/>
      </c>
      <c r="M6640" t="inlineStr">
        <is>
          <t>Data R</t>
        </is>
      </c>
    </row>
    <row r="6641">
      <c r="A6641" t="inlineStr">
        <is>
          <t>Regional 7</t>
        </is>
      </c>
      <c r="B6641">
        <f>IF('Data R7'!C655="","",'Data R7'!B655)</f>
        <v/>
      </c>
      <c r="C6641">
        <f>IF('Data R7'!C655="","",'Data R7'!C655)</f>
        <v/>
      </c>
      <c r="D6641">
        <f>IF('Data R7'!C655="","",'Data R7'!D655)</f>
        <v/>
      </c>
      <c r="E6641">
        <f>IF('Data R7'!C655="","",'Data R7'!E655)</f>
        <v/>
      </c>
      <c r="F6641">
        <f>IF('Data R7'!C655="","",'Data R7'!F655)</f>
        <v/>
      </c>
      <c r="G6641">
        <f>IF('Data R7'!C655="","",'Data R7'!AD655)</f>
        <v/>
      </c>
      <c r="H6641">
        <f>IF('Data R7'!C655="","",'Data R7'!AC655)</f>
        <v/>
      </c>
      <c r="I6641">
        <f>IF('Data R7'!C655="","",COUNTIF('Data R7'!J655,"&gt;0")+COUNTIF('Data R7'!L655,"&gt;0")+COUNTIF('Data R7'!N655,"&gt;0")+COUNTIF('Data R7'!P655,"&gt;0")+COUNTIF('Data R7'!R655,"&gt;0")+COUNTIF('Data R7'!T655,"&gt;0")+COUNTIF('Data R7'!V655,"&gt;0")+COUNTIF('Data R7'!X655,"&gt;0"))</f>
        <v/>
      </c>
      <c r="J6641">
        <f>IF('Data R7'!C655="","",IF((COUNTIF('Data R7'!K655,"&gt;0")+COUNTIF('Data R7'!M655,"&gt;0")+COUNTIF('Data R7'!O655,"&gt;0")+COUNTIF('Data R7'!Q655,"&gt;0")+COUNTIF('Data R7'!S655,"&gt;0")+COUNTIF('Data R7'!U655,"&gt;0")+COUNTIF('Data R7'!W655,"&gt;0")+COUNTIF('Data R7'!Y655,"&gt;0"))&gt;0,1,0))</f>
        <v/>
      </c>
      <c r="M6641" t="inlineStr">
        <is>
          <t>Data R</t>
        </is>
      </c>
    </row>
    <row r="6642">
      <c r="A6642" t="inlineStr">
        <is>
          <t>Regional 7</t>
        </is>
      </c>
      <c r="B6642">
        <f>IF('Data R7'!C656="","",'Data R7'!B656)</f>
        <v/>
      </c>
      <c r="C6642">
        <f>IF('Data R7'!C656="","",'Data R7'!C656)</f>
        <v/>
      </c>
      <c r="D6642">
        <f>IF('Data R7'!C656="","",'Data R7'!D656)</f>
        <v/>
      </c>
      <c r="E6642">
        <f>IF('Data R7'!C656="","",'Data R7'!E656)</f>
        <v/>
      </c>
      <c r="F6642">
        <f>IF('Data R7'!C656="","",'Data R7'!F656)</f>
        <v/>
      </c>
      <c r="G6642">
        <f>IF('Data R7'!C656="","",'Data R7'!AD656)</f>
        <v/>
      </c>
      <c r="H6642">
        <f>IF('Data R7'!C656="","",'Data R7'!AC656)</f>
        <v/>
      </c>
      <c r="I6642">
        <f>IF('Data R7'!C656="","",COUNTIF('Data R7'!J656,"&gt;0")+COUNTIF('Data R7'!L656,"&gt;0")+COUNTIF('Data R7'!N656,"&gt;0")+COUNTIF('Data R7'!P656,"&gt;0")+COUNTIF('Data R7'!R656,"&gt;0")+COUNTIF('Data R7'!T656,"&gt;0")+COUNTIF('Data R7'!V656,"&gt;0")+COUNTIF('Data R7'!X656,"&gt;0"))</f>
        <v/>
      </c>
      <c r="J6642">
        <f>IF('Data R7'!C656="","",IF((COUNTIF('Data R7'!K656,"&gt;0")+COUNTIF('Data R7'!M656,"&gt;0")+COUNTIF('Data R7'!O656,"&gt;0")+COUNTIF('Data R7'!Q656,"&gt;0")+COUNTIF('Data R7'!S656,"&gt;0")+COUNTIF('Data R7'!U656,"&gt;0")+COUNTIF('Data R7'!W656,"&gt;0")+COUNTIF('Data R7'!Y656,"&gt;0"))&gt;0,1,0))</f>
        <v/>
      </c>
      <c r="M6642" t="inlineStr">
        <is>
          <t>Data R</t>
        </is>
      </c>
    </row>
    <row r="6643">
      <c r="A6643" t="inlineStr">
        <is>
          <t>Regional 7</t>
        </is>
      </c>
      <c r="B6643">
        <f>IF('Data R7'!C657="","",'Data R7'!B657)</f>
        <v/>
      </c>
      <c r="C6643">
        <f>IF('Data R7'!C657="","",'Data R7'!C657)</f>
        <v/>
      </c>
      <c r="D6643">
        <f>IF('Data R7'!C657="","",'Data R7'!D657)</f>
        <v/>
      </c>
      <c r="E6643">
        <f>IF('Data R7'!C657="","",'Data R7'!E657)</f>
        <v/>
      </c>
      <c r="F6643">
        <f>IF('Data R7'!C657="","",'Data R7'!F657)</f>
        <v/>
      </c>
      <c r="G6643">
        <f>IF('Data R7'!C657="","",'Data R7'!AD657)</f>
        <v/>
      </c>
      <c r="H6643">
        <f>IF('Data R7'!C657="","",'Data R7'!AC657)</f>
        <v/>
      </c>
      <c r="I6643">
        <f>IF('Data R7'!C657="","",COUNTIF('Data R7'!J657,"&gt;0")+COUNTIF('Data R7'!L657,"&gt;0")+COUNTIF('Data R7'!N657,"&gt;0")+COUNTIF('Data R7'!P657,"&gt;0")+COUNTIF('Data R7'!R657,"&gt;0")+COUNTIF('Data R7'!T657,"&gt;0")+COUNTIF('Data R7'!V657,"&gt;0")+COUNTIF('Data R7'!X657,"&gt;0"))</f>
        <v/>
      </c>
      <c r="J6643">
        <f>IF('Data R7'!C657="","",IF((COUNTIF('Data R7'!K657,"&gt;0")+COUNTIF('Data R7'!M657,"&gt;0")+COUNTIF('Data R7'!O657,"&gt;0")+COUNTIF('Data R7'!Q657,"&gt;0")+COUNTIF('Data R7'!S657,"&gt;0")+COUNTIF('Data R7'!U657,"&gt;0")+COUNTIF('Data R7'!W657,"&gt;0")+COUNTIF('Data R7'!Y657,"&gt;0"))&gt;0,1,0))</f>
        <v/>
      </c>
      <c r="M6643" t="inlineStr">
        <is>
          <t>Data R</t>
        </is>
      </c>
    </row>
    <row r="6644">
      <c r="A6644" t="inlineStr">
        <is>
          <t>Regional 7</t>
        </is>
      </c>
      <c r="B6644">
        <f>IF('Data R7'!C658="","",'Data R7'!B658)</f>
        <v/>
      </c>
      <c r="C6644">
        <f>IF('Data R7'!C658="","",'Data R7'!C658)</f>
        <v/>
      </c>
      <c r="D6644">
        <f>IF('Data R7'!C658="","",'Data R7'!D658)</f>
        <v/>
      </c>
      <c r="E6644">
        <f>IF('Data R7'!C658="","",'Data R7'!E658)</f>
        <v/>
      </c>
      <c r="F6644">
        <f>IF('Data R7'!C658="","",'Data R7'!F658)</f>
        <v/>
      </c>
      <c r="G6644">
        <f>IF('Data R7'!C658="","",'Data R7'!AD658)</f>
        <v/>
      </c>
      <c r="H6644">
        <f>IF('Data R7'!C658="","",'Data R7'!AC658)</f>
        <v/>
      </c>
      <c r="I6644">
        <f>IF('Data R7'!C658="","",COUNTIF('Data R7'!J658,"&gt;0")+COUNTIF('Data R7'!L658,"&gt;0")+COUNTIF('Data R7'!N658,"&gt;0")+COUNTIF('Data R7'!P658,"&gt;0")+COUNTIF('Data R7'!R658,"&gt;0")+COUNTIF('Data R7'!T658,"&gt;0")+COUNTIF('Data R7'!V658,"&gt;0")+COUNTIF('Data R7'!X658,"&gt;0"))</f>
        <v/>
      </c>
      <c r="J6644">
        <f>IF('Data R7'!C658="","",IF((COUNTIF('Data R7'!K658,"&gt;0")+COUNTIF('Data R7'!M658,"&gt;0")+COUNTIF('Data R7'!O658,"&gt;0")+COUNTIF('Data R7'!Q658,"&gt;0")+COUNTIF('Data R7'!S658,"&gt;0")+COUNTIF('Data R7'!U658,"&gt;0")+COUNTIF('Data R7'!W658,"&gt;0")+COUNTIF('Data R7'!Y658,"&gt;0"))&gt;0,1,0))</f>
        <v/>
      </c>
      <c r="M6644" t="inlineStr">
        <is>
          <t>Data R</t>
        </is>
      </c>
    </row>
    <row r="6645">
      <c r="A6645" t="inlineStr">
        <is>
          <t>Regional 7</t>
        </is>
      </c>
      <c r="B6645">
        <f>IF('Data R7'!C659="","",'Data R7'!B659)</f>
        <v/>
      </c>
      <c r="C6645">
        <f>IF('Data R7'!C659="","",'Data R7'!C659)</f>
        <v/>
      </c>
      <c r="D6645">
        <f>IF('Data R7'!C659="","",'Data R7'!D659)</f>
        <v/>
      </c>
      <c r="E6645">
        <f>IF('Data R7'!C659="","",'Data R7'!E659)</f>
        <v/>
      </c>
      <c r="F6645">
        <f>IF('Data R7'!C659="","",'Data R7'!F659)</f>
        <v/>
      </c>
      <c r="G6645">
        <f>IF('Data R7'!C659="","",'Data R7'!AD659)</f>
        <v/>
      </c>
      <c r="H6645">
        <f>IF('Data R7'!C659="","",'Data R7'!AC659)</f>
        <v/>
      </c>
      <c r="I6645">
        <f>IF('Data R7'!C659="","",COUNTIF('Data R7'!J659,"&gt;0")+COUNTIF('Data R7'!L659,"&gt;0")+COUNTIF('Data R7'!N659,"&gt;0")+COUNTIF('Data R7'!P659,"&gt;0")+COUNTIF('Data R7'!R659,"&gt;0")+COUNTIF('Data R7'!T659,"&gt;0")+COUNTIF('Data R7'!V659,"&gt;0")+COUNTIF('Data R7'!X659,"&gt;0"))</f>
        <v/>
      </c>
      <c r="J6645">
        <f>IF('Data R7'!C659="","",IF((COUNTIF('Data R7'!K659,"&gt;0")+COUNTIF('Data R7'!M659,"&gt;0")+COUNTIF('Data R7'!O659,"&gt;0")+COUNTIF('Data R7'!Q659,"&gt;0")+COUNTIF('Data R7'!S659,"&gt;0")+COUNTIF('Data R7'!U659,"&gt;0")+COUNTIF('Data R7'!W659,"&gt;0")+COUNTIF('Data R7'!Y659,"&gt;0"))&gt;0,1,0))</f>
        <v/>
      </c>
      <c r="M6645" t="inlineStr">
        <is>
          <t>Data R</t>
        </is>
      </c>
    </row>
    <row r="6646">
      <c r="A6646" t="inlineStr">
        <is>
          <t>Regional 7</t>
        </is>
      </c>
      <c r="B6646">
        <f>IF('Data R7'!C660="","",'Data R7'!B660)</f>
        <v/>
      </c>
      <c r="C6646">
        <f>IF('Data R7'!C660="","",'Data R7'!C660)</f>
        <v/>
      </c>
      <c r="D6646">
        <f>IF('Data R7'!C660="","",'Data R7'!D660)</f>
        <v/>
      </c>
      <c r="E6646">
        <f>IF('Data R7'!C660="","",'Data R7'!E660)</f>
        <v/>
      </c>
      <c r="F6646">
        <f>IF('Data R7'!C660="","",'Data R7'!F660)</f>
        <v/>
      </c>
      <c r="G6646">
        <f>IF('Data R7'!C660="","",'Data R7'!AD660)</f>
        <v/>
      </c>
      <c r="H6646">
        <f>IF('Data R7'!C660="","",'Data R7'!AC660)</f>
        <v/>
      </c>
      <c r="I6646">
        <f>IF('Data R7'!C660="","",COUNTIF('Data R7'!J660,"&gt;0")+COUNTIF('Data R7'!L660,"&gt;0")+COUNTIF('Data R7'!N660,"&gt;0")+COUNTIF('Data R7'!P660,"&gt;0")+COUNTIF('Data R7'!R660,"&gt;0")+COUNTIF('Data R7'!T660,"&gt;0")+COUNTIF('Data R7'!V660,"&gt;0")+COUNTIF('Data R7'!X660,"&gt;0"))</f>
        <v/>
      </c>
      <c r="J6646">
        <f>IF('Data R7'!C660="","",IF((COUNTIF('Data R7'!K660,"&gt;0")+COUNTIF('Data R7'!M660,"&gt;0")+COUNTIF('Data R7'!O660,"&gt;0")+COUNTIF('Data R7'!Q660,"&gt;0")+COUNTIF('Data R7'!S660,"&gt;0")+COUNTIF('Data R7'!U660,"&gt;0")+COUNTIF('Data R7'!W660,"&gt;0")+COUNTIF('Data R7'!Y660,"&gt;0"))&gt;0,1,0))</f>
        <v/>
      </c>
      <c r="M6646" t="inlineStr">
        <is>
          <t>Data R</t>
        </is>
      </c>
    </row>
    <row r="6647">
      <c r="A6647" t="inlineStr">
        <is>
          <t>Regional 7</t>
        </is>
      </c>
      <c r="B6647">
        <f>IF('Data R7'!C661="","",'Data R7'!B661)</f>
        <v/>
      </c>
      <c r="C6647">
        <f>IF('Data R7'!C661="","",'Data R7'!C661)</f>
        <v/>
      </c>
      <c r="D6647">
        <f>IF('Data R7'!C661="","",'Data R7'!D661)</f>
        <v/>
      </c>
      <c r="E6647">
        <f>IF('Data R7'!C661="","",'Data R7'!E661)</f>
        <v/>
      </c>
      <c r="F6647">
        <f>IF('Data R7'!C661="","",'Data R7'!F661)</f>
        <v/>
      </c>
      <c r="G6647">
        <f>IF('Data R7'!C661="","",'Data R7'!AD661)</f>
        <v/>
      </c>
      <c r="H6647">
        <f>IF('Data R7'!C661="","",'Data R7'!AC661)</f>
        <v/>
      </c>
      <c r="I6647">
        <f>IF('Data R7'!C661="","",COUNTIF('Data R7'!J661,"&gt;0")+COUNTIF('Data R7'!L661,"&gt;0")+COUNTIF('Data R7'!N661,"&gt;0")+COUNTIF('Data R7'!P661,"&gt;0")+COUNTIF('Data R7'!R661,"&gt;0")+COUNTIF('Data R7'!T661,"&gt;0")+COUNTIF('Data R7'!V661,"&gt;0")+COUNTIF('Data R7'!X661,"&gt;0"))</f>
        <v/>
      </c>
      <c r="J6647">
        <f>IF('Data R7'!C661="","",IF((COUNTIF('Data R7'!K661,"&gt;0")+COUNTIF('Data R7'!M661,"&gt;0")+COUNTIF('Data R7'!O661,"&gt;0")+COUNTIF('Data R7'!Q661,"&gt;0")+COUNTIF('Data R7'!S661,"&gt;0")+COUNTIF('Data R7'!U661,"&gt;0")+COUNTIF('Data R7'!W661,"&gt;0")+COUNTIF('Data R7'!Y661,"&gt;0"))&gt;0,1,0))</f>
        <v/>
      </c>
      <c r="M6647" t="inlineStr">
        <is>
          <t>Data R</t>
        </is>
      </c>
    </row>
    <row r="6648">
      <c r="A6648" t="inlineStr">
        <is>
          <t>Regional 7</t>
        </is>
      </c>
      <c r="B6648">
        <f>IF('Data R7'!C662="","",'Data R7'!B662)</f>
        <v/>
      </c>
      <c r="C6648">
        <f>IF('Data R7'!C662="","",'Data R7'!C662)</f>
        <v/>
      </c>
      <c r="D6648">
        <f>IF('Data R7'!C662="","",'Data R7'!D662)</f>
        <v/>
      </c>
      <c r="E6648">
        <f>IF('Data R7'!C662="","",'Data R7'!E662)</f>
        <v/>
      </c>
      <c r="F6648">
        <f>IF('Data R7'!C662="","",'Data R7'!F662)</f>
        <v/>
      </c>
      <c r="G6648">
        <f>IF('Data R7'!C662="","",'Data R7'!AD662)</f>
        <v/>
      </c>
      <c r="H6648">
        <f>IF('Data R7'!C662="","",'Data R7'!AC662)</f>
        <v/>
      </c>
      <c r="I6648">
        <f>IF('Data R7'!C662="","",COUNTIF('Data R7'!J662,"&gt;0")+COUNTIF('Data R7'!L662,"&gt;0")+COUNTIF('Data R7'!N662,"&gt;0")+COUNTIF('Data R7'!P662,"&gt;0")+COUNTIF('Data R7'!R662,"&gt;0")+COUNTIF('Data R7'!T662,"&gt;0")+COUNTIF('Data R7'!V662,"&gt;0")+COUNTIF('Data R7'!X662,"&gt;0"))</f>
        <v/>
      </c>
      <c r="J6648">
        <f>IF('Data R7'!C662="","",IF((COUNTIF('Data R7'!K662,"&gt;0")+COUNTIF('Data R7'!M662,"&gt;0")+COUNTIF('Data R7'!O662,"&gt;0")+COUNTIF('Data R7'!Q662,"&gt;0")+COUNTIF('Data R7'!S662,"&gt;0")+COUNTIF('Data R7'!U662,"&gt;0")+COUNTIF('Data R7'!W662,"&gt;0")+COUNTIF('Data R7'!Y662,"&gt;0"))&gt;0,1,0))</f>
        <v/>
      </c>
      <c r="M6648" t="inlineStr">
        <is>
          <t>Data R</t>
        </is>
      </c>
    </row>
    <row r="6649">
      <c r="A6649" t="inlineStr">
        <is>
          <t>Regional 7</t>
        </is>
      </c>
      <c r="B6649">
        <f>IF('Data R7'!C663="","",'Data R7'!B663)</f>
        <v/>
      </c>
      <c r="C6649">
        <f>IF('Data R7'!C663="","",'Data R7'!C663)</f>
        <v/>
      </c>
      <c r="D6649">
        <f>IF('Data R7'!C663="","",'Data R7'!D663)</f>
        <v/>
      </c>
      <c r="E6649">
        <f>IF('Data R7'!C663="","",'Data R7'!E663)</f>
        <v/>
      </c>
      <c r="F6649">
        <f>IF('Data R7'!C663="","",'Data R7'!F663)</f>
        <v/>
      </c>
      <c r="G6649">
        <f>IF('Data R7'!C663="","",'Data R7'!AD663)</f>
        <v/>
      </c>
      <c r="H6649">
        <f>IF('Data R7'!C663="","",'Data R7'!AC663)</f>
        <v/>
      </c>
      <c r="I6649">
        <f>IF('Data R7'!C663="","",COUNTIF('Data R7'!J663,"&gt;0")+COUNTIF('Data R7'!L663,"&gt;0")+COUNTIF('Data R7'!N663,"&gt;0")+COUNTIF('Data R7'!P663,"&gt;0")+COUNTIF('Data R7'!R663,"&gt;0")+COUNTIF('Data R7'!T663,"&gt;0")+COUNTIF('Data R7'!V663,"&gt;0")+COUNTIF('Data R7'!X663,"&gt;0"))</f>
        <v/>
      </c>
      <c r="J6649">
        <f>IF('Data R7'!C663="","",IF((COUNTIF('Data R7'!K663,"&gt;0")+COUNTIF('Data R7'!M663,"&gt;0")+COUNTIF('Data R7'!O663,"&gt;0")+COUNTIF('Data R7'!Q663,"&gt;0")+COUNTIF('Data R7'!S663,"&gt;0")+COUNTIF('Data R7'!U663,"&gt;0")+COUNTIF('Data R7'!W663,"&gt;0")+COUNTIF('Data R7'!Y663,"&gt;0"))&gt;0,1,0))</f>
        <v/>
      </c>
      <c r="M6649" t="inlineStr">
        <is>
          <t>Data R</t>
        </is>
      </c>
    </row>
    <row r="6650">
      <c r="A6650" t="inlineStr">
        <is>
          <t>Regional 7</t>
        </is>
      </c>
      <c r="B6650">
        <f>IF('Data R7'!C664="","",'Data R7'!B664)</f>
        <v/>
      </c>
      <c r="C6650">
        <f>IF('Data R7'!C664="","",'Data R7'!C664)</f>
        <v/>
      </c>
      <c r="D6650">
        <f>IF('Data R7'!C664="","",'Data R7'!D664)</f>
        <v/>
      </c>
      <c r="E6650">
        <f>IF('Data R7'!C664="","",'Data R7'!E664)</f>
        <v/>
      </c>
      <c r="F6650">
        <f>IF('Data R7'!C664="","",'Data R7'!F664)</f>
        <v/>
      </c>
      <c r="G6650">
        <f>IF('Data R7'!C664="","",'Data R7'!AD664)</f>
        <v/>
      </c>
      <c r="H6650">
        <f>IF('Data R7'!C664="","",'Data R7'!AC664)</f>
        <v/>
      </c>
      <c r="I6650">
        <f>IF('Data R7'!C664="","",COUNTIF('Data R7'!J664,"&gt;0")+COUNTIF('Data R7'!L664,"&gt;0")+COUNTIF('Data R7'!N664,"&gt;0")+COUNTIF('Data R7'!P664,"&gt;0")+COUNTIF('Data R7'!R664,"&gt;0")+COUNTIF('Data R7'!T664,"&gt;0")+COUNTIF('Data R7'!V664,"&gt;0")+COUNTIF('Data R7'!X664,"&gt;0"))</f>
        <v/>
      </c>
      <c r="J6650">
        <f>IF('Data R7'!C664="","",IF((COUNTIF('Data R7'!K664,"&gt;0")+COUNTIF('Data R7'!M664,"&gt;0")+COUNTIF('Data R7'!O664,"&gt;0")+COUNTIF('Data R7'!Q664,"&gt;0")+COUNTIF('Data R7'!S664,"&gt;0")+COUNTIF('Data R7'!U664,"&gt;0")+COUNTIF('Data R7'!W664,"&gt;0")+COUNTIF('Data R7'!Y664,"&gt;0"))&gt;0,1,0))</f>
        <v/>
      </c>
      <c r="M6650" t="inlineStr">
        <is>
          <t>Data R</t>
        </is>
      </c>
    </row>
    <row r="6651">
      <c r="A6651" t="inlineStr">
        <is>
          <t>Regional 7</t>
        </is>
      </c>
      <c r="B6651">
        <f>IF('Data R7'!C665="","",'Data R7'!B665)</f>
        <v/>
      </c>
      <c r="C6651">
        <f>IF('Data R7'!C665="","",'Data R7'!C665)</f>
        <v/>
      </c>
      <c r="D6651">
        <f>IF('Data R7'!C665="","",'Data R7'!D665)</f>
        <v/>
      </c>
      <c r="E6651">
        <f>IF('Data R7'!C665="","",'Data R7'!E665)</f>
        <v/>
      </c>
      <c r="F6651">
        <f>IF('Data R7'!C665="","",'Data R7'!F665)</f>
        <v/>
      </c>
      <c r="G6651">
        <f>IF('Data R7'!C665="","",'Data R7'!AD665)</f>
        <v/>
      </c>
      <c r="H6651">
        <f>IF('Data R7'!C665="","",'Data R7'!AC665)</f>
        <v/>
      </c>
      <c r="I6651">
        <f>IF('Data R7'!C665="","",COUNTIF('Data R7'!J665,"&gt;0")+COUNTIF('Data R7'!L665,"&gt;0")+COUNTIF('Data R7'!N665,"&gt;0")+COUNTIF('Data R7'!P665,"&gt;0")+COUNTIF('Data R7'!R665,"&gt;0")+COUNTIF('Data R7'!T665,"&gt;0")+COUNTIF('Data R7'!V665,"&gt;0")+COUNTIF('Data R7'!X665,"&gt;0"))</f>
        <v/>
      </c>
      <c r="J6651">
        <f>IF('Data R7'!C665="","",IF((COUNTIF('Data R7'!K665,"&gt;0")+COUNTIF('Data R7'!M665,"&gt;0")+COUNTIF('Data R7'!O665,"&gt;0")+COUNTIF('Data R7'!Q665,"&gt;0")+COUNTIF('Data R7'!S665,"&gt;0")+COUNTIF('Data R7'!U665,"&gt;0")+COUNTIF('Data R7'!W665,"&gt;0")+COUNTIF('Data R7'!Y665,"&gt;0"))&gt;0,1,0))</f>
        <v/>
      </c>
      <c r="M6651" t="inlineStr">
        <is>
          <t>Data R</t>
        </is>
      </c>
    </row>
    <row r="6652">
      <c r="A6652" t="inlineStr">
        <is>
          <t>Regional 7</t>
        </is>
      </c>
      <c r="B6652">
        <f>IF('Data R7'!C666="","",'Data R7'!B666)</f>
        <v/>
      </c>
      <c r="C6652">
        <f>IF('Data R7'!C666="","",'Data R7'!C666)</f>
        <v/>
      </c>
      <c r="D6652">
        <f>IF('Data R7'!C666="","",'Data R7'!D666)</f>
        <v/>
      </c>
      <c r="E6652">
        <f>IF('Data R7'!C666="","",'Data R7'!E666)</f>
        <v/>
      </c>
      <c r="F6652">
        <f>IF('Data R7'!C666="","",'Data R7'!F666)</f>
        <v/>
      </c>
      <c r="G6652">
        <f>IF('Data R7'!C666="","",'Data R7'!AD666)</f>
        <v/>
      </c>
      <c r="H6652">
        <f>IF('Data R7'!C666="","",'Data R7'!AC666)</f>
        <v/>
      </c>
      <c r="I6652">
        <f>IF('Data R7'!C666="","",COUNTIF('Data R7'!J666,"&gt;0")+COUNTIF('Data R7'!L666,"&gt;0")+COUNTIF('Data R7'!N666,"&gt;0")+COUNTIF('Data R7'!P666,"&gt;0")+COUNTIF('Data R7'!R666,"&gt;0")+COUNTIF('Data R7'!T666,"&gt;0")+COUNTIF('Data R7'!V666,"&gt;0")+COUNTIF('Data R7'!X666,"&gt;0"))</f>
        <v/>
      </c>
      <c r="J6652">
        <f>IF('Data R7'!C666="","",IF((COUNTIF('Data R7'!K666,"&gt;0")+COUNTIF('Data R7'!M666,"&gt;0")+COUNTIF('Data R7'!O666,"&gt;0")+COUNTIF('Data R7'!Q666,"&gt;0")+COUNTIF('Data R7'!S666,"&gt;0")+COUNTIF('Data R7'!U666,"&gt;0")+COUNTIF('Data R7'!W666,"&gt;0")+COUNTIF('Data R7'!Y666,"&gt;0"))&gt;0,1,0))</f>
        <v/>
      </c>
      <c r="M6652" t="inlineStr">
        <is>
          <t>Data R</t>
        </is>
      </c>
    </row>
    <row r="6653">
      <c r="A6653" t="inlineStr">
        <is>
          <t>Regional 7</t>
        </is>
      </c>
      <c r="B6653">
        <f>IF('Data R7'!C667="","",'Data R7'!B667)</f>
        <v/>
      </c>
      <c r="C6653">
        <f>IF('Data R7'!C667="","",'Data R7'!C667)</f>
        <v/>
      </c>
      <c r="D6653">
        <f>IF('Data R7'!C667="","",'Data R7'!D667)</f>
        <v/>
      </c>
      <c r="E6653">
        <f>IF('Data R7'!C667="","",'Data R7'!E667)</f>
        <v/>
      </c>
      <c r="F6653">
        <f>IF('Data R7'!C667="","",'Data R7'!F667)</f>
        <v/>
      </c>
      <c r="G6653">
        <f>IF('Data R7'!C667="","",'Data R7'!AD667)</f>
        <v/>
      </c>
      <c r="H6653">
        <f>IF('Data R7'!C667="","",'Data R7'!AC667)</f>
        <v/>
      </c>
      <c r="I6653">
        <f>IF('Data R7'!C667="","",COUNTIF('Data R7'!J667,"&gt;0")+COUNTIF('Data R7'!L667,"&gt;0")+COUNTIF('Data R7'!N667,"&gt;0")+COUNTIF('Data R7'!P667,"&gt;0")+COUNTIF('Data R7'!R667,"&gt;0")+COUNTIF('Data R7'!T667,"&gt;0")+COUNTIF('Data R7'!V667,"&gt;0")+COUNTIF('Data R7'!X667,"&gt;0"))</f>
        <v/>
      </c>
      <c r="J6653">
        <f>IF('Data R7'!C667="","",IF((COUNTIF('Data R7'!K667,"&gt;0")+COUNTIF('Data R7'!M667,"&gt;0")+COUNTIF('Data R7'!O667,"&gt;0")+COUNTIF('Data R7'!Q667,"&gt;0")+COUNTIF('Data R7'!S667,"&gt;0")+COUNTIF('Data R7'!U667,"&gt;0")+COUNTIF('Data R7'!W667,"&gt;0")+COUNTIF('Data R7'!Y667,"&gt;0"))&gt;0,1,0))</f>
        <v/>
      </c>
      <c r="M6653" t="inlineStr">
        <is>
          <t>Data R</t>
        </is>
      </c>
    </row>
    <row r="6654">
      <c r="A6654" t="inlineStr">
        <is>
          <t>Regional 7</t>
        </is>
      </c>
      <c r="B6654">
        <f>IF('Data R7'!C668="","",'Data R7'!B668)</f>
        <v/>
      </c>
      <c r="C6654">
        <f>IF('Data R7'!C668="","",'Data R7'!C668)</f>
        <v/>
      </c>
      <c r="D6654">
        <f>IF('Data R7'!C668="","",'Data R7'!D668)</f>
        <v/>
      </c>
      <c r="E6654">
        <f>IF('Data R7'!C668="","",'Data R7'!E668)</f>
        <v/>
      </c>
      <c r="F6654">
        <f>IF('Data R7'!C668="","",'Data R7'!F668)</f>
        <v/>
      </c>
      <c r="G6654">
        <f>IF('Data R7'!C668="","",'Data R7'!AD668)</f>
        <v/>
      </c>
      <c r="H6654">
        <f>IF('Data R7'!C668="","",'Data R7'!AC668)</f>
        <v/>
      </c>
      <c r="I6654">
        <f>IF('Data R7'!C668="","",COUNTIF('Data R7'!J668,"&gt;0")+COUNTIF('Data R7'!L668,"&gt;0")+COUNTIF('Data R7'!N668,"&gt;0")+COUNTIF('Data R7'!P668,"&gt;0")+COUNTIF('Data R7'!R668,"&gt;0")+COUNTIF('Data R7'!T668,"&gt;0")+COUNTIF('Data R7'!V668,"&gt;0")+COUNTIF('Data R7'!X668,"&gt;0"))</f>
        <v/>
      </c>
      <c r="J6654">
        <f>IF('Data R7'!C668="","",IF((COUNTIF('Data R7'!K668,"&gt;0")+COUNTIF('Data R7'!M668,"&gt;0")+COUNTIF('Data R7'!O668,"&gt;0")+COUNTIF('Data R7'!Q668,"&gt;0")+COUNTIF('Data R7'!S668,"&gt;0")+COUNTIF('Data R7'!U668,"&gt;0")+COUNTIF('Data R7'!W668,"&gt;0")+COUNTIF('Data R7'!Y668,"&gt;0"))&gt;0,1,0))</f>
        <v/>
      </c>
      <c r="M6654" t="inlineStr">
        <is>
          <t>Data R</t>
        </is>
      </c>
    </row>
    <row r="6655">
      <c r="A6655" t="inlineStr">
        <is>
          <t>Regional 7</t>
        </is>
      </c>
      <c r="B6655">
        <f>IF('Data R7'!C669="","",'Data R7'!B669)</f>
        <v/>
      </c>
      <c r="C6655">
        <f>IF('Data R7'!C669="","",'Data R7'!C669)</f>
        <v/>
      </c>
      <c r="D6655">
        <f>IF('Data R7'!C669="","",'Data R7'!D669)</f>
        <v/>
      </c>
      <c r="E6655">
        <f>IF('Data R7'!C669="","",'Data R7'!E669)</f>
        <v/>
      </c>
      <c r="F6655">
        <f>IF('Data R7'!C669="","",'Data R7'!F669)</f>
        <v/>
      </c>
      <c r="G6655">
        <f>IF('Data R7'!C669="","",'Data R7'!AD669)</f>
        <v/>
      </c>
      <c r="H6655">
        <f>IF('Data R7'!C669="","",'Data R7'!AC669)</f>
        <v/>
      </c>
      <c r="I6655">
        <f>IF('Data R7'!C669="","",COUNTIF('Data R7'!J669,"&gt;0")+COUNTIF('Data R7'!L669,"&gt;0")+COUNTIF('Data R7'!N669,"&gt;0")+COUNTIF('Data R7'!P669,"&gt;0")+COUNTIF('Data R7'!R669,"&gt;0")+COUNTIF('Data R7'!T669,"&gt;0")+COUNTIF('Data R7'!V669,"&gt;0")+COUNTIF('Data R7'!X669,"&gt;0"))</f>
        <v/>
      </c>
      <c r="J6655">
        <f>IF('Data R7'!C669="","",IF((COUNTIF('Data R7'!K669,"&gt;0")+COUNTIF('Data R7'!M669,"&gt;0")+COUNTIF('Data R7'!O669,"&gt;0")+COUNTIF('Data R7'!Q669,"&gt;0")+COUNTIF('Data R7'!S669,"&gt;0")+COUNTIF('Data R7'!U669,"&gt;0")+COUNTIF('Data R7'!W669,"&gt;0")+COUNTIF('Data R7'!Y669,"&gt;0"))&gt;0,1,0))</f>
        <v/>
      </c>
      <c r="M6655" t="inlineStr">
        <is>
          <t>Data R</t>
        </is>
      </c>
    </row>
    <row r="6656">
      <c r="A6656" t="inlineStr">
        <is>
          <t>Regional 7</t>
        </is>
      </c>
      <c r="B6656">
        <f>IF('Data R7'!C670="","",'Data R7'!B670)</f>
        <v/>
      </c>
      <c r="C6656">
        <f>IF('Data R7'!C670="","",'Data R7'!C670)</f>
        <v/>
      </c>
      <c r="D6656">
        <f>IF('Data R7'!C670="","",'Data R7'!D670)</f>
        <v/>
      </c>
      <c r="E6656">
        <f>IF('Data R7'!C670="","",'Data R7'!E670)</f>
        <v/>
      </c>
      <c r="F6656">
        <f>IF('Data R7'!C670="","",'Data R7'!F670)</f>
        <v/>
      </c>
      <c r="G6656">
        <f>IF('Data R7'!C670="","",'Data R7'!AD670)</f>
        <v/>
      </c>
      <c r="H6656">
        <f>IF('Data R7'!C670="","",'Data R7'!AC670)</f>
        <v/>
      </c>
      <c r="I6656">
        <f>IF('Data R7'!C670="","",COUNTIF('Data R7'!J670,"&gt;0")+COUNTIF('Data R7'!L670,"&gt;0")+COUNTIF('Data R7'!N670,"&gt;0")+COUNTIF('Data R7'!P670,"&gt;0")+COUNTIF('Data R7'!R670,"&gt;0")+COUNTIF('Data R7'!T670,"&gt;0")+COUNTIF('Data R7'!V670,"&gt;0")+COUNTIF('Data R7'!X670,"&gt;0"))</f>
        <v/>
      </c>
      <c r="J6656">
        <f>IF('Data R7'!C670="","",IF((COUNTIF('Data R7'!K670,"&gt;0")+COUNTIF('Data R7'!M670,"&gt;0")+COUNTIF('Data R7'!O670,"&gt;0")+COUNTIF('Data R7'!Q670,"&gt;0")+COUNTIF('Data R7'!S670,"&gt;0")+COUNTIF('Data R7'!U670,"&gt;0")+COUNTIF('Data R7'!W670,"&gt;0")+COUNTIF('Data R7'!Y670,"&gt;0"))&gt;0,1,0))</f>
        <v/>
      </c>
      <c r="M6656" t="inlineStr">
        <is>
          <t>Data R</t>
        </is>
      </c>
    </row>
    <row r="6657">
      <c r="A6657" t="inlineStr">
        <is>
          <t>Regional 7</t>
        </is>
      </c>
      <c r="B6657">
        <f>IF('Data R7'!C671="","",'Data R7'!B671)</f>
        <v/>
      </c>
      <c r="C6657">
        <f>IF('Data R7'!C671="","",'Data R7'!C671)</f>
        <v/>
      </c>
      <c r="D6657">
        <f>IF('Data R7'!C671="","",'Data R7'!D671)</f>
        <v/>
      </c>
      <c r="E6657">
        <f>IF('Data R7'!C671="","",'Data R7'!E671)</f>
        <v/>
      </c>
      <c r="F6657">
        <f>IF('Data R7'!C671="","",'Data R7'!F671)</f>
        <v/>
      </c>
      <c r="G6657">
        <f>IF('Data R7'!C671="","",'Data R7'!AD671)</f>
        <v/>
      </c>
      <c r="H6657">
        <f>IF('Data R7'!C671="","",'Data R7'!AC671)</f>
        <v/>
      </c>
      <c r="I6657">
        <f>IF('Data R7'!C671="","",COUNTIF('Data R7'!J671,"&gt;0")+COUNTIF('Data R7'!L671,"&gt;0")+COUNTIF('Data R7'!N671,"&gt;0")+COUNTIF('Data R7'!P671,"&gt;0")+COUNTIF('Data R7'!R671,"&gt;0")+COUNTIF('Data R7'!T671,"&gt;0")+COUNTIF('Data R7'!V671,"&gt;0")+COUNTIF('Data R7'!X671,"&gt;0"))</f>
        <v/>
      </c>
      <c r="J6657">
        <f>IF('Data R7'!C671="","",IF((COUNTIF('Data R7'!K671,"&gt;0")+COUNTIF('Data R7'!M671,"&gt;0")+COUNTIF('Data R7'!O671,"&gt;0")+COUNTIF('Data R7'!Q671,"&gt;0")+COUNTIF('Data R7'!S671,"&gt;0")+COUNTIF('Data R7'!U671,"&gt;0")+COUNTIF('Data R7'!W671,"&gt;0")+COUNTIF('Data R7'!Y671,"&gt;0"))&gt;0,1,0))</f>
        <v/>
      </c>
      <c r="M6657" t="inlineStr">
        <is>
          <t>Data R</t>
        </is>
      </c>
    </row>
    <row r="6658">
      <c r="A6658" t="inlineStr">
        <is>
          <t>Regional 7</t>
        </is>
      </c>
      <c r="B6658">
        <f>IF('Data R7'!C672="","",'Data R7'!B672)</f>
        <v/>
      </c>
      <c r="C6658">
        <f>IF('Data R7'!C672="","",'Data R7'!C672)</f>
        <v/>
      </c>
      <c r="D6658">
        <f>IF('Data R7'!C672="","",'Data R7'!D672)</f>
        <v/>
      </c>
      <c r="E6658">
        <f>IF('Data R7'!C672="","",'Data R7'!E672)</f>
        <v/>
      </c>
      <c r="F6658">
        <f>IF('Data R7'!C672="","",'Data R7'!F672)</f>
        <v/>
      </c>
      <c r="G6658">
        <f>IF('Data R7'!C672="","",'Data R7'!AD672)</f>
        <v/>
      </c>
      <c r="H6658">
        <f>IF('Data R7'!C672="","",'Data R7'!AC672)</f>
        <v/>
      </c>
      <c r="I6658">
        <f>IF('Data R7'!C672="","",COUNTIF('Data R7'!J672,"&gt;0")+COUNTIF('Data R7'!L672,"&gt;0")+COUNTIF('Data R7'!N672,"&gt;0")+COUNTIF('Data R7'!P672,"&gt;0")+COUNTIF('Data R7'!R672,"&gt;0")+COUNTIF('Data R7'!T672,"&gt;0")+COUNTIF('Data R7'!V672,"&gt;0")+COUNTIF('Data R7'!X672,"&gt;0"))</f>
        <v/>
      </c>
      <c r="J6658">
        <f>IF('Data R7'!C672="","",IF((COUNTIF('Data R7'!K672,"&gt;0")+COUNTIF('Data R7'!M672,"&gt;0")+COUNTIF('Data R7'!O672,"&gt;0")+COUNTIF('Data R7'!Q672,"&gt;0")+COUNTIF('Data R7'!S672,"&gt;0")+COUNTIF('Data R7'!U672,"&gt;0")+COUNTIF('Data R7'!W672,"&gt;0")+COUNTIF('Data R7'!Y672,"&gt;0"))&gt;0,1,0))</f>
        <v/>
      </c>
      <c r="M6658" t="inlineStr">
        <is>
          <t>Data R</t>
        </is>
      </c>
    </row>
    <row r="6659">
      <c r="A6659" t="inlineStr">
        <is>
          <t>Regional 7</t>
        </is>
      </c>
      <c r="B6659">
        <f>IF('Data R7'!C673="","",'Data R7'!B673)</f>
        <v/>
      </c>
      <c r="C6659">
        <f>IF('Data R7'!C673="","",'Data R7'!C673)</f>
        <v/>
      </c>
      <c r="D6659">
        <f>IF('Data R7'!C673="","",'Data R7'!D673)</f>
        <v/>
      </c>
      <c r="E6659">
        <f>IF('Data R7'!C673="","",'Data R7'!E673)</f>
        <v/>
      </c>
      <c r="F6659">
        <f>IF('Data R7'!C673="","",'Data R7'!F673)</f>
        <v/>
      </c>
      <c r="G6659">
        <f>IF('Data R7'!C673="","",'Data R7'!AD673)</f>
        <v/>
      </c>
      <c r="H6659">
        <f>IF('Data R7'!C673="","",'Data R7'!AC673)</f>
        <v/>
      </c>
      <c r="I6659">
        <f>IF('Data R7'!C673="","",COUNTIF('Data R7'!J673,"&gt;0")+COUNTIF('Data R7'!L673,"&gt;0")+COUNTIF('Data R7'!N673,"&gt;0")+COUNTIF('Data R7'!P673,"&gt;0")+COUNTIF('Data R7'!R673,"&gt;0")+COUNTIF('Data R7'!T673,"&gt;0")+COUNTIF('Data R7'!V673,"&gt;0")+COUNTIF('Data R7'!X673,"&gt;0"))</f>
        <v/>
      </c>
      <c r="J6659">
        <f>IF('Data R7'!C673="","",IF((COUNTIF('Data R7'!K673,"&gt;0")+COUNTIF('Data R7'!M673,"&gt;0")+COUNTIF('Data R7'!O673,"&gt;0")+COUNTIF('Data R7'!Q673,"&gt;0")+COUNTIF('Data R7'!S673,"&gt;0")+COUNTIF('Data R7'!U673,"&gt;0")+COUNTIF('Data R7'!W673,"&gt;0")+COUNTIF('Data R7'!Y673,"&gt;0"))&gt;0,1,0))</f>
        <v/>
      </c>
      <c r="M6659" t="inlineStr">
        <is>
          <t>Data R</t>
        </is>
      </c>
    </row>
    <row r="6660">
      <c r="A6660" t="inlineStr">
        <is>
          <t>Regional 7</t>
        </is>
      </c>
      <c r="B6660">
        <f>IF('Data R7'!C674="","",'Data R7'!B674)</f>
        <v/>
      </c>
      <c r="C6660">
        <f>IF('Data R7'!C674="","",'Data R7'!C674)</f>
        <v/>
      </c>
      <c r="D6660">
        <f>IF('Data R7'!C674="","",'Data R7'!D674)</f>
        <v/>
      </c>
      <c r="E6660">
        <f>IF('Data R7'!C674="","",'Data R7'!E674)</f>
        <v/>
      </c>
      <c r="F6660">
        <f>IF('Data R7'!C674="","",'Data R7'!F674)</f>
        <v/>
      </c>
      <c r="G6660">
        <f>IF('Data R7'!C674="","",'Data R7'!AD674)</f>
        <v/>
      </c>
      <c r="H6660">
        <f>IF('Data R7'!C674="","",'Data R7'!AC674)</f>
        <v/>
      </c>
      <c r="I6660">
        <f>IF('Data R7'!C674="","",COUNTIF('Data R7'!J674,"&gt;0")+COUNTIF('Data R7'!L674,"&gt;0")+COUNTIF('Data R7'!N674,"&gt;0")+COUNTIF('Data R7'!P674,"&gt;0")+COUNTIF('Data R7'!R674,"&gt;0")+COUNTIF('Data R7'!T674,"&gt;0")+COUNTIF('Data R7'!V674,"&gt;0")+COUNTIF('Data R7'!X674,"&gt;0"))</f>
        <v/>
      </c>
      <c r="J6660">
        <f>IF('Data R7'!C674="","",IF((COUNTIF('Data R7'!K674,"&gt;0")+COUNTIF('Data R7'!M674,"&gt;0")+COUNTIF('Data R7'!O674,"&gt;0")+COUNTIF('Data R7'!Q674,"&gt;0")+COUNTIF('Data R7'!S674,"&gt;0")+COUNTIF('Data R7'!U674,"&gt;0")+COUNTIF('Data R7'!W674,"&gt;0")+COUNTIF('Data R7'!Y674,"&gt;0"))&gt;0,1,0))</f>
        <v/>
      </c>
      <c r="M6660" t="inlineStr">
        <is>
          <t>Data R</t>
        </is>
      </c>
    </row>
    <row r="6661">
      <c r="A6661" t="inlineStr">
        <is>
          <t>Regional 7</t>
        </is>
      </c>
      <c r="B6661">
        <f>IF('Data R7'!C675="","",'Data R7'!B675)</f>
        <v/>
      </c>
      <c r="C6661">
        <f>IF('Data R7'!C675="","",'Data R7'!C675)</f>
        <v/>
      </c>
      <c r="D6661">
        <f>IF('Data R7'!C675="","",'Data R7'!D675)</f>
        <v/>
      </c>
      <c r="E6661">
        <f>IF('Data R7'!C675="","",'Data R7'!E675)</f>
        <v/>
      </c>
      <c r="F6661">
        <f>IF('Data R7'!C675="","",'Data R7'!F675)</f>
        <v/>
      </c>
      <c r="G6661">
        <f>IF('Data R7'!C675="","",'Data R7'!AD675)</f>
        <v/>
      </c>
      <c r="H6661">
        <f>IF('Data R7'!C675="","",'Data R7'!AC675)</f>
        <v/>
      </c>
      <c r="I6661">
        <f>IF('Data R7'!C675="","",COUNTIF('Data R7'!J675,"&gt;0")+COUNTIF('Data R7'!L675,"&gt;0")+COUNTIF('Data R7'!N675,"&gt;0")+COUNTIF('Data R7'!P675,"&gt;0")+COUNTIF('Data R7'!R675,"&gt;0")+COUNTIF('Data R7'!T675,"&gt;0")+COUNTIF('Data R7'!V675,"&gt;0")+COUNTIF('Data R7'!X675,"&gt;0"))</f>
        <v/>
      </c>
      <c r="J6661">
        <f>IF('Data R7'!C675="","",IF((COUNTIF('Data R7'!K675,"&gt;0")+COUNTIF('Data R7'!M675,"&gt;0")+COUNTIF('Data R7'!O675,"&gt;0")+COUNTIF('Data R7'!Q675,"&gt;0")+COUNTIF('Data R7'!S675,"&gt;0")+COUNTIF('Data R7'!U675,"&gt;0")+COUNTIF('Data R7'!W675,"&gt;0")+COUNTIF('Data R7'!Y675,"&gt;0"))&gt;0,1,0))</f>
        <v/>
      </c>
      <c r="M6661" t="inlineStr">
        <is>
          <t>Data R</t>
        </is>
      </c>
    </row>
    <row r="6662">
      <c r="A6662" t="inlineStr">
        <is>
          <t>Regional 7</t>
        </is>
      </c>
      <c r="B6662">
        <f>IF('Data R7'!C676="","",'Data R7'!B676)</f>
        <v/>
      </c>
      <c r="C6662">
        <f>IF('Data R7'!C676="","",'Data R7'!C676)</f>
        <v/>
      </c>
      <c r="D6662">
        <f>IF('Data R7'!C676="","",'Data R7'!D676)</f>
        <v/>
      </c>
      <c r="E6662">
        <f>IF('Data R7'!C676="","",'Data R7'!E676)</f>
        <v/>
      </c>
      <c r="F6662">
        <f>IF('Data R7'!C676="","",'Data R7'!F676)</f>
        <v/>
      </c>
      <c r="G6662">
        <f>IF('Data R7'!C676="","",'Data R7'!AD676)</f>
        <v/>
      </c>
      <c r="H6662">
        <f>IF('Data R7'!C676="","",'Data R7'!AC676)</f>
        <v/>
      </c>
      <c r="I6662">
        <f>IF('Data R7'!C676="","",COUNTIF('Data R7'!J676,"&gt;0")+COUNTIF('Data R7'!L676,"&gt;0")+COUNTIF('Data R7'!N676,"&gt;0")+COUNTIF('Data R7'!P676,"&gt;0")+COUNTIF('Data R7'!R676,"&gt;0")+COUNTIF('Data R7'!T676,"&gt;0")+COUNTIF('Data R7'!V676,"&gt;0")+COUNTIF('Data R7'!X676,"&gt;0"))</f>
        <v/>
      </c>
      <c r="J6662">
        <f>IF('Data R7'!C676="","",IF((COUNTIF('Data R7'!K676,"&gt;0")+COUNTIF('Data R7'!M676,"&gt;0")+COUNTIF('Data R7'!O676,"&gt;0")+COUNTIF('Data R7'!Q676,"&gt;0")+COUNTIF('Data R7'!S676,"&gt;0")+COUNTIF('Data R7'!U676,"&gt;0")+COUNTIF('Data R7'!W676,"&gt;0")+COUNTIF('Data R7'!Y676,"&gt;0"))&gt;0,1,0))</f>
        <v/>
      </c>
      <c r="M6662" t="inlineStr">
        <is>
          <t>Data R</t>
        </is>
      </c>
    </row>
    <row r="6663">
      <c r="A6663" t="inlineStr">
        <is>
          <t>Regional 7</t>
        </is>
      </c>
      <c r="B6663">
        <f>IF('Data R7'!C677="","",'Data R7'!B677)</f>
        <v/>
      </c>
      <c r="C6663">
        <f>IF('Data R7'!C677="","",'Data R7'!C677)</f>
        <v/>
      </c>
      <c r="D6663">
        <f>IF('Data R7'!C677="","",'Data R7'!D677)</f>
        <v/>
      </c>
      <c r="E6663">
        <f>IF('Data R7'!C677="","",'Data R7'!E677)</f>
        <v/>
      </c>
      <c r="F6663">
        <f>IF('Data R7'!C677="","",'Data R7'!F677)</f>
        <v/>
      </c>
      <c r="G6663">
        <f>IF('Data R7'!C677="","",'Data R7'!AD677)</f>
        <v/>
      </c>
      <c r="H6663">
        <f>IF('Data R7'!C677="","",'Data R7'!AC677)</f>
        <v/>
      </c>
      <c r="I6663">
        <f>IF('Data R7'!C677="","",COUNTIF('Data R7'!J677,"&gt;0")+COUNTIF('Data R7'!L677,"&gt;0")+COUNTIF('Data R7'!N677,"&gt;0")+COUNTIF('Data R7'!P677,"&gt;0")+COUNTIF('Data R7'!R677,"&gt;0")+COUNTIF('Data R7'!T677,"&gt;0")+COUNTIF('Data R7'!V677,"&gt;0")+COUNTIF('Data R7'!X677,"&gt;0"))</f>
        <v/>
      </c>
      <c r="J6663">
        <f>IF('Data R7'!C677="","",IF((COUNTIF('Data R7'!K677,"&gt;0")+COUNTIF('Data R7'!M677,"&gt;0")+COUNTIF('Data R7'!O677,"&gt;0")+COUNTIF('Data R7'!Q677,"&gt;0")+COUNTIF('Data R7'!S677,"&gt;0")+COUNTIF('Data R7'!U677,"&gt;0")+COUNTIF('Data R7'!W677,"&gt;0")+COUNTIF('Data R7'!Y677,"&gt;0"))&gt;0,1,0))</f>
        <v/>
      </c>
      <c r="M6663" t="inlineStr">
        <is>
          <t>Data R</t>
        </is>
      </c>
    </row>
    <row r="6664">
      <c r="A6664" t="inlineStr">
        <is>
          <t>Regional 7</t>
        </is>
      </c>
      <c r="B6664">
        <f>IF('Data R7'!C678="","",'Data R7'!B678)</f>
        <v/>
      </c>
      <c r="C6664">
        <f>IF('Data R7'!C678="","",'Data R7'!C678)</f>
        <v/>
      </c>
      <c r="D6664">
        <f>IF('Data R7'!C678="","",'Data R7'!D678)</f>
        <v/>
      </c>
      <c r="E6664">
        <f>IF('Data R7'!C678="","",'Data R7'!E678)</f>
        <v/>
      </c>
      <c r="F6664">
        <f>IF('Data R7'!C678="","",'Data R7'!F678)</f>
        <v/>
      </c>
      <c r="G6664">
        <f>IF('Data R7'!C678="","",'Data R7'!AD678)</f>
        <v/>
      </c>
      <c r="H6664">
        <f>IF('Data R7'!C678="","",'Data R7'!AC678)</f>
        <v/>
      </c>
      <c r="I6664">
        <f>IF('Data R7'!C678="","",COUNTIF('Data R7'!J678,"&gt;0")+COUNTIF('Data R7'!L678,"&gt;0")+COUNTIF('Data R7'!N678,"&gt;0")+COUNTIF('Data R7'!P678,"&gt;0")+COUNTIF('Data R7'!R678,"&gt;0")+COUNTIF('Data R7'!T678,"&gt;0")+COUNTIF('Data R7'!V678,"&gt;0")+COUNTIF('Data R7'!X678,"&gt;0"))</f>
        <v/>
      </c>
      <c r="J6664">
        <f>IF('Data R7'!C678="","",IF((COUNTIF('Data R7'!K678,"&gt;0")+COUNTIF('Data R7'!M678,"&gt;0")+COUNTIF('Data R7'!O678,"&gt;0")+COUNTIF('Data R7'!Q678,"&gt;0")+COUNTIF('Data R7'!S678,"&gt;0")+COUNTIF('Data R7'!U678,"&gt;0")+COUNTIF('Data R7'!W678,"&gt;0")+COUNTIF('Data R7'!Y678,"&gt;0"))&gt;0,1,0))</f>
        <v/>
      </c>
      <c r="M6664" t="inlineStr">
        <is>
          <t>Data R</t>
        </is>
      </c>
    </row>
    <row r="6665">
      <c r="A6665" t="inlineStr">
        <is>
          <t>Regional 7</t>
        </is>
      </c>
      <c r="B6665">
        <f>IF('Data R7'!C679="","",'Data R7'!B679)</f>
        <v/>
      </c>
      <c r="C6665">
        <f>IF('Data R7'!C679="","",'Data R7'!C679)</f>
        <v/>
      </c>
      <c r="D6665">
        <f>IF('Data R7'!C679="","",'Data R7'!D679)</f>
        <v/>
      </c>
      <c r="E6665">
        <f>IF('Data R7'!C679="","",'Data R7'!E679)</f>
        <v/>
      </c>
      <c r="F6665">
        <f>IF('Data R7'!C679="","",'Data R7'!F679)</f>
        <v/>
      </c>
      <c r="G6665">
        <f>IF('Data R7'!C679="","",'Data R7'!AD679)</f>
        <v/>
      </c>
      <c r="H6665">
        <f>IF('Data R7'!C679="","",'Data R7'!AC679)</f>
        <v/>
      </c>
      <c r="I6665">
        <f>IF('Data R7'!C679="","",COUNTIF('Data R7'!J679,"&gt;0")+COUNTIF('Data R7'!L679,"&gt;0")+COUNTIF('Data R7'!N679,"&gt;0")+COUNTIF('Data R7'!P679,"&gt;0")+COUNTIF('Data R7'!R679,"&gt;0")+COUNTIF('Data R7'!T679,"&gt;0")+COUNTIF('Data R7'!V679,"&gt;0")+COUNTIF('Data R7'!X679,"&gt;0"))</f>
        <v/>
      </c>
      <c r="J6665">
        <f>IF('Data R7'!C679="","",IF((COUNTIF('Data R7'!K679,"&gt;0")+COUNTIF('Data R7'!M679,"&gt;0")+COUNTIF('Data R7'!O679,"&gt;0")+COUNTIF('Data R7'!Q679,"&gt;0")+COUNTIF('Data R7'!S679,"&gt;0")+COUNTIF('Data R7'!U679,"&gt;0")+COUNTIF('Data R7'!W679,"&gt;0")+COUNTIF('Data R7'!Y679,"&gt;0"))&gt;0,1,0))</f>
        <v/>
      </c>
      <c r="M6665" t="inlineStr">
        <is>
          <t>Data R</t>
        </is>
      </c>
    </row>
    <row r="6666">
      <c r="A6666" t="inlineStr">
        <is>
          <t>Regional 7</t>
        </is>
      </c>
      <c r="B6666">
        <f>IF('Data R7'!C680="","",'Data R7'!B680)</f>
        <v/>
      </c>
      <c r="C6666">
        <f>IF('Data R7'!C680="","",'Data R7'!C680)</f>
        <v/>
      </c>
      <c r="D6666">
        <f>IF('Data R7'!C680="","",'Data R7'!D680)</f>
        <v/>
      </c>
      <c r="E6666">
        <f>IF('Data R7'!C680="","",'Data R7'!E680)</f>
        <v/>
      </c>
      <c r="F6666">
        <f>IF('Data R7'!C680="","",'Data R7'!F680)</f>
        <v/>
      </c>
      <c r="G6666">
        <f>IF('Data R7'!C680="","",'Data R7'!AD680)</f>
        <v/>
      </c>
      <c r="H6666">
        <f>IF('Data R7'!C680="","",'Data R7'!AC680)</f>
        <v/>
      </c>
      <c r="I6666">
        <f>IF('Data R7'!C680="","",COUNTIF('Data R7'!J680,"&gt;0")+COUNTIF('Data R7'!L680,"&gt;0")+COUNTIF('Data R7'!N680,"&gt;0")+COUNTIF('Data R7'!P680,"&gt;0")+COUNTIF('Data R7'!R680,"&gt;0")+COUNTIF('Data R7'!T680,"&gt;0")+COUNTIF('Data R7'!V680,"&gt;0")+COUNTIF('Data R7'!X680,"&gt;0"))</f>
        <v/>
      </c>
      <c r="J6666">
        <f>IF('Data R7'!C680="","",IF((COUNTIF('Data R7'!K680,"&gt;0")+COUNTIF('Data R7'!M680,"&gt;0")+COUNTIF('Data R7'!O680,"&gt;0")+COUNTIF('Data R7'!Q680,"&gt;0")+COUNTIF('Data R7'!S680,"&gt;0")+COUNTIF('Data R7'!U680,"&gt;0")+COUNTIF('Data R7'!W680,"&gt;0")+COUNTIF('Data R7'!Y680,"&gt;0"))&gt;0,1,0))</f>
        <v/>
      </c>
      <c r="M6666" t="inlineStr">
        <is>
          <t>Data R</t>
        </is>
      </c>
    </row>
    <row r="6667">
      <c r="A6667" t="inlineStr">
        <is>
          <t>Regional 7</t>
        </is>
      </c>
      <c r="B6667">
        <f>IF('Data R7'!C681="","",'Data R7'!B681)</f>
        <v/>
      </c>
      <c r="C6667">
        <f>IF('Data R7'!C681="","",'Data R7'!C681)</f>
        <v/>
      </c>
      <c r="D6667">
        <f>IF('Data R7'!C681="","",'Data R7'!D681)</f>
        <v/>
      </c>
      <c r="E6667">
        <f>IF('Data R7'!C681="","",'Data R7'!E681)</f>
        <v/>
      </c>
      <c r="F6667">
        <f>IF('Data R7'!C681="","",'Data R7'!F681)</f>
        <v/>
      </c>
      <c r="G6667">
        <f>IF('Data R7'!C681="","",'Data R7'!AD681)</f>
        <v/>
      </c>
      <c r="H6667">
        <f>IF('Data R7'!C681="","",'Data R7'!AC681)</f>
        <v/>
      </c>
      <c r="I6667">
        <f>IF('Data R7'!C681="","",COUNTIF('Data R7'!J681,"&gt;0")+COUNTIF('Data R7'!L681,"&gt;0")+COUNTIF('Data R7'!N681,"&gt;0")+COUNTIF('Data R7'!P681,"&gt;0")+COUNTIF('Data R7'!R681,"&gt;0")+COUNTIF('Data R7'!T681,"&gt;0")+COUNTIF('Data R7'!V681,"&gt;0")+COUNTIF('Data R7'!X681,"&gt;0"))</f>
        <v/>
      </c>
      <c r="J6667">
        <f>IF('Data R7'!C681="","",IF((COUNTIF('Data R7'!K681,"&gt;0")+COUNTIF('Data R7'!M681,"&gt;0")+COUNTIF('Data R7'!O681,"&gt;0")+COUNTIF('Data R7'!Q681,"&gt;0")+COUNTIF('Data R7'!S681,"&gt;0")+COUNTIF('Data R7'!U681,"&gt;0")+COUNTIF('Data R7'!W681,"&gt;0")+COUNTIF('Data R7'!Y681,"&gt;0"))&gt;0,1,0))</f>
        <v/>
      </c>
      <c r="M6667" t="inlineStr">
        <is>
          <t>Data R</t>
        </is>
      </c>
    </row>
    <row r="6668">
      <c r="A6668" t="inlineStr">
        <is>
          <t>Regional 7</t>
        </is>
      </c>
      <c r="B6668">
        <f>IF('Data R7'!C682="","",'Data R7'!B682)</f>
        <v/>
      </c>
      <c r="C6668">
        <f>IF('Data R7'!C682="","",'Data R7'!C682)</f>
        <v/>
      </c>
      <c r="D6668">
        <f>IF('Data R7'!C682="","",'Data R7'!D682)</f>
        <v/>
      </c>
      <c r="E6668">
        <f>IF('Data R7'!C682="","",'Data R7'!E682)</f>
        <v/>
      </c>
      <c r="F6668">
        <f>IF('Data R7'!C682="","",'Data R7'!F682)</f>
        <v/>
      </c>
      <c r="G6668">
        <f>IF('Data R7'!C682="","",'Data R7'!AD682)</f>
        <v/>
      </c>
      <c r="H6668">
        <f>IF('Data R7'!C682="","",'Data R7'!AC682)</f>
        <v/>
      </c>
      <c r="I6668">
        <f>IF('Data R7'!C682="","",COUNTIF('Data R7'!J682,"&gt;0")+COUNTIF('Data R7'!L682,"&gt;0")+COUNTIF('Data R7'!N682,"&gt;0")+COUNTIF('Data R7'!P682,"&gt;0")+COUNTIF('Data R7'!R682,"&gt;0")+COUNTIF('Data R7'!T682,"&gt;0")+COUNTIF('Data R7'!V682,"&gt;0")+COUNTIF('Data R7'!X682,"&gt;0"))</f>
        <v/>
      </c>
      <c r="J6668">
        <f>IF('Data R7'!C682="","",IF((COUNTIF('Data R7'!K682,"&gt;0")+COUNTIF('Data R7'!M682,"&gt;0")+COUNTIF('Data R7'!O682,"&gt;0")+COUNTIF('Data R7'!Q682,"&gt;0")+COUNTIF('Data R7'!S682,"&gt;0")+COUNTIF('Data R7'!U682,"&gt;0")+COUNTIF('Data R7'!W682,"&gt;0")+COUNTIF('Data R7'!Y682,"&gt;0"))&gt;0,1,0))</f>
        <v/>
      </c>
      <c r="M6668" t="inlineStr">
        <is>
          <t>Data R</t>
        </is>
      </c>
    </row>
    <row r="6669">
      <c r="A6669" t="inlineStr">
        <is>
          <t>Regional 7</t>
        </is>
      </c>
      <c r="B6669">
        <f>IF('Data R7'!C683="","",'Data R7'!B683)</f>
        <v/>
      </c>
      <c r="C6669">
        <f>IF('Data R7'!C683="","",'Data R7'!C683)</f>
        <v/>
      </c>
      <c r="D6669">
        <f>IF('Data R7'!C683="","",'Data R7'!D683)</f>
        <v/>
      </c>
      <c r="E6669">
        <f>IF('Data R7'!C683="","",'Data R7'!E683)</f>
        <v/>
      </c>
      <c r="F6669">
        <f>IF('Data R7'!C683="","",'Data R7'!F683)</f>
        <v/>
      </c>
      <c r="G6669">
        <f>IF('Data R7'!C683="","",'Data R7'!AD683)</f>
        <v/>
      </c>
      <c r="H6669">
        <f>IF('Data R7'!C683="","",'Data R7'!AC683)</f>
        <v/>
      </c>
      <c r="I6669">
        <f>IF('Data R7'!C683="","",COUNTIF('Data R7'!J683,"&gt;0")+COUNTIF('Data R7'!L683,"&gt;0")+COUNTIF('Data R7'!N683,"&gt;0")+COUNTIF('Data R7'!P683,"&gt;0")+COUNTIF('Data R7'!R683,"&gt;0")+COUNTIF('Data R7'!T683,"&gt;0")+COUNTIF('Data R7'!V683,"&gt;0")+COUNTIF('Data R7'!X683,"&gt;0"))</f>
        <v/>
      </c>
      <c r="J6669">
        <f>IF('Data R7'!C683="","",IF((COUNTIF('Data R7'!K683,"&gt;0")+COUNTIF('Data R7'!M683,"&gt;0")+COUNTIF('Data R7'!O683,"&gt;0")+COUNTIF('Data R7'!Q683,"&gt;0")+COUNTIF('Data R7'!S683,"&gt;0")+COUNTIF('Data R7'!U683,"&gt;0")+COUNTIF('Data R7'!W683,"&gt;0")+COUNTIF('Data R7'!Y683,"&gt;0"))&gt;0,1,0))</f>
        <v/>
      </c>
      <c r="M6669" t="inlineStr">
        <is>
          <t>Data R</t>
        </is>
      </c>
    </row>
    <row r="6670">
      <c r="A6670" t="inlineStr">
        <is>
          <t>Regional 7</t>
        </is>
      </c>
      <c r="B6670">
        <f>IF('Data R7'!C684="","",'Data R7'!B684)</f>
        <v/>
      </c>
      <c r="C6670">
        <f>IF('Data R7'!C684="","",'Data R7'!C684)</f>
        <v/>
      </c>
      <c r="D6670">
        <f>IF('Data R7'!C684="","",'Data R7'!D684)</f>
        <v/>
      </c>
      <c r="E6670">
        <f>IF('Data R7'!C684="","",'Data R7'!E684)</f>
        <v/>
      </c>
      <c r="F6670">
        <f>IF('Data R7'!C684="","",'Data R7'!F684)</f>
        <v/>
      </c>
      <c r="G6670">
        <f>IF('Data R7'!C684="","",'Data R7'!AD684)</f>
        <v/>
      </c>
      <c r="H6670">
        <f>IF('Data R7'!C684="","",'Data R7'!AC684)</f>
        <v/>
      </c>
      <c r="I6670">
        <f>IF('Data R7'!C684="","",COUNTIF('Data R7'!J684,"&gt;0")+COUNTIF('Data R7'!L684,"&gt;0")+COUNTIF('Data R7'!N684,"&gt;0")+COUNTIF('Data R7'!P684,"&gt;0")+COUNTIF('Data R7'!R684,"&gt;0")+COUNTIF('Data R7'!T684,"&gt;0")+COUNTIF('Data R7'!V684,"&gt;0")+COUNTIF('Data R7'!X684,"&gt;0"))</f>
        <v/>
      </c>
      <c r="J6670">
        <f>IF('Data R7'!C684="","",IF((COUNTIF('Data R7'!K684,"&gt;0")+COUNTIF('Data R7'!M684,"&gt;0")+COUNTIF('Data R7'!O684,"&gt;0")+COUNTIF('Data R7'!Q684,"&gt;0")+COUNTIF('Data R7'!S684,"&gt;0")+COUNTIF('Data R7'!U684,"&gt;0")+COUNTIF('Data R7'!W684,"&gt;0")+COUNTIF('Data R7'!Y684,"&gt;0"))&gt;0,1,0))</f>
        <v/>
      </c>
      <c r="M6670" t="inlineStr">
        <is>
          <t>Data R</t>
        </is>
      </c>
    </row>
    <row r="6671">
      <c r="A6671" t="inlineStr">
        <is>
          <t>Regional 7</t>
        </is>
      </c>
      <c r="B6671">
        <f>IF('Data R7'!C685="","",'Data R7'!B685)</f>
        <v/>
      </c>
      <c r="C6671">
        <f>IF('Data R7'!C685="","",'Data R7'!C685)</f>
        <v/>
      </c>
      <c r="D6671">
        <f>IF('Data R7'!C685="","",'Data R7'!D685)</f>
        <v/>
      </c>
      <c r="E6671">
        <f>IF('Data R7'!C685="","",'Data R7'!E685)</f>
        <v/>
      </c>
      <c r="F6671">
        <f>IF('Data R7'!C685="","",'Data R7'!F685)</f>
        <v/>
      </c>
      <c r="G6671">
        <f>IF('Data R7'!C685="","",'Data R7'!AD685)</f>
        <v/>
      </c>
      <c r="H6671">
        <f>IF('Data R7'!C685="","",'Data R7'!AC685)</f>
        <v/>
      </c>
      <c r="I6671">
        <f>IF('Data R7'!C685="","",COUNTIF('Data R7'!J685,"&gt;0")+COUNTIF('Data R7'!L685,"&gt;0")+COUNTIF('Data R7'!N685,"&gt;0")+COUNTIF('Data R7'!P685,"&gt;0")+COUNTIF('Data R7'!R685,"&gt;0")+COUNTIF('Data R7'!T685,"&gt;0")+COUNTIF('Data R7'!V685,"&gt;0")+COUNTIF('Data R7'!X685,"&gt;0"))</f>
        <v/>
      </c>
      <c r="J6671">
        <f>IF('Data R7'!C685="","",IF((COUNTIF('Data R7'!K685,"&gt;0")+COUNTIF('Data R7'!M685,"&gt;0")+COUNTIF('Data R7'!O685,"&gt;0")+COUNTIF('Data R7'!Q685,"&gt;0")+COUNTIF('Data R7'!S685,"&gt;0")+COUNTIF('Data R7'!U685,"&gt;0")+COUNTIF('Data R7'!W685,"&gt;0")+COUNTIF('Data R7'!Y685,"&gt;0"))&gt;0,1,0))</f>
        <v/>
      </c>
      <c r="M6671" t="inlineStr">
        <is>
          <t>Data R</t>
        </is>
      </c>
    </row>
    <row r="6672">
      <c r="A6672" t="inlineStr">
        <is>
          <t>Regional 7</t>
        </is>
      </c>
      <c r="B6672">
        <f>IF('Data R7'!C686="","",'Data R7'!B686)</f>
        <v/>
      </c>
      <c r="C6672">
        <f>IF('Data R7'!C686="","",'Data R7'!C686)</f>
        <v/>
      </c>
      <c r="D6672">
        <f>IF('Data R7'!C686="","",'Data R7'!D686)</f>
        <v/>
      </c>
      <c r="E6672">
        <f>IF('Data R7'!C686="","",'Data R7'!E686)</f>
        <v/>
      </c>
      <c r="F6672">
        <f>IF('Data R7'!C686="","",'Data R7'!F686)</f>
        <v/>
      </c>
      <c r="G6672">
        <f>IF('Data R7'!C686="","",'Data R7'!AD686)</f>
        <v/>
      </c>
      <c r="H6672">
        <f>IF('Data R7'!C686="","",'Data R7'!AC686)</f>
        <v/>
      </c>
      <c r="I6672">
        <f>IF('Data R7'!C686="","",COUNTIF('Data R7'!J686,"&gt;0")+COUNTIF('Data R7'!L686,"&gt;0")+COUNTIF('Data R7'!N686,"&gt;0")+COUNTIF('Data R7'!P686,"&gt;0")+COUNTIF('Data R7'!R686,"&gt;0")+COUNTIF('Data R7'!T686,"&gt;0")+COUNTIF('Data R7'!V686,"&gt;0")+COUNTIF('Data R7'!X686,"&gt;0"))</f>
        <v/>
      </c>
      <c r="J6672">
        <f>IF('Data R7'!C686="","",IF((COUNTIF('Data R7'!K686,"&gt;0")+COUNTIF('Data R7'!M686,"&gt;0")+COUNTIF('Data R7'!O686,"&gt;0")+COUNTIF('Data R7'!Q686,"&gt;0")+COUNTIF('Data R7'!S686,"&gt;0")+COUNTIF('Data R7'!U686,"&gt;0")+COUNTIF('Data R7'!W686,"&gt;0")+COUNTIF('Data R7'!Y686,"&gt;0"))&gt;0,1,0))</f>
        <v/>
      </c>
      <c r="M6672" t="inlineStr">
        <is>
          <t>Data R</t>
        </is>
      </c>
    </row>
    <row r="6673">
      <c r="A6673" t="inlineStr">
        <is>
          <t>Regional 7</t>
        </is>
      </c>
      <c r="B6673">
        <f>IF('Data R7'!C687="","",'Data R7'!B687)</f>
        <v/>
      </c>
      <c r="C6673">
        <f>IF('Data R7'!C687="","",'Data R7'!C687)</f>
        <v/>
      </c>
      <c r="D6673">
        <f>IF('Data R7'!C687="","",'Data R7'!D687)</f>
        <v/>
      </c>
      <c r="E6673">
        <f>IF('Data R7'!C687="","",'Data R7'!E687)</f>
        <v/>
      </c>
      <c r="F6673">
        <f>IF('Data R7'!C687="","",'Data R7'!F687)</f>
        <v/>
      </c>
      <c r="G6673">
        <f>IF('Data R7'!C687="","",'Data R7'!AD687)</f>
        <v/>
      </c>
      <c r="H6673">
        <f>IF('Data R7'!C687="","",'Data R7'!AC687)</f>
        <v/>
      </c>
      <c r="I6673">
        <f>IF('Data R7'!C687="","",COUNTIF('Data R7'!J687,"&gt;0")+COUNTIF('Data R7'!L687,"&gt;0")+COUNTIF('Data R7'!N687,"&gt;0")+COUNTIF('Data R7'!P687,"&gt;0")+COUNTIF('Data R7'!R687,"&gt;0")+COUNTIF('Data R7'!T687,"&gt;0")+COUNTIF('Data R7'!V687,"&gt;0")+COUNTIF('Data R7'!X687,"&gt;0"))</f>
        <v/>
      </c>
      <c r="J6673">
        <f>IF('Data R7'!C687="","",IF((COUNTIF('Data R7'!K687,"&gt;0")+COUNTIF('Data R7'!M687,"&gt;0")+COUNTIF('Data R7'!O687,"&gt;0")+COUNTIF('Data R7'!Q687,"&gt;0")+COUNTIF('Data R7'!S687,"&gt;0")+COUNTIF('Data R7'!U687,"&gt;0")+COUNTIF('Data R7'!W687,"&gt;0")+COUNTIF('Data R7'!Y687,"&gt;0"))&gt;0,1,0))</f>
        <v/>
      </c>
      <c r="M6673" t="inlineStr">
        <is>
          <t>Data R</t>
        </is>
      </c>
    </row>
    <row r="6674">
      <c r="A6674" t="inlineStr">
        <is>
          <t>Regional 7</t>
        </is>
      </c>
      <c r="B6674">
        <f>IF('Data R7'!C688="","",'Data R7'!B688)</f>
        <v/>
      </c>
      <c r="C6674">
        <f>IF('Data R7'!C688="","",'Data R7'!C688)</f>
        <v/>
      </c>
      <c r="D6674">
        <f>IF('Data R7'!C688="","",'Data R7'!D688)</f>
        <v/>
      </c>
      <c r="E6674">
        <f>IF('Data R7'!C688="","",'Data R7'!E688)</f>
        <v/>
      </c>
      <c r="F6674">
        <f>IF('Data R7'!C688="","",'Data R7'!F688)</f>
        <v/>
      </c>
      <c r="G6674">
        <f>IF('Data R7'!C688="","",'Data R7'!AD688)</f>
        <v/>
      </c>
      <c r="H6674">
        <f>IF('Data R7'!C688="","",'Data R7'!AC688)</f>
        <v/>
      </c>
      <c r="I6674">
        <f>IF('Data R7'!C688="","",COUNTIF('Data R7'!J688,"&gt;0")+COUNTIF('Data R7'!L688,"&gt;0")+COUNTIF('Data R7'!N688,"&gt;0")+COUNTIF('Data R7'!P688,"&gt;0")+COUNTIF('Data R7'!R688,"&gt;0")+COUNTIF('Data R7'!T688,"&gt;0")+COUNTIF('Data R7'!V688,"&gt;0")+COUNTIF('Data R7'!X688,"&gt;0"))</f>
        <v/>
      </c>
      <c r="J6674">
        <f>IF('Data R7'!C688="","",IF((COUNTIF('Data R7'!K688,"&gt;0")+COUNTIF('Data R7'!M688,"&gt;0")+COUNTIF('Data R7'!O688,"&gt;0")+COUNTIF('Data R7'!Q688,"&gt;0")+COUNTIF('Data R7'!S688,"&gt;0")+COUNTIF('Data R7'!U688,"&gt;0")+COUNTIF('Data R7'!W688,"&gt;0")+COUNTIF('Data R7'!Y688,"&gt;0"))&gt;0,1,0))</f>
        <v/>
      </c>
      <c r="M6674" t="inlineStr">
        <is>
          <t>Data R</t>
        </is>
      </c>
    </row>
    <row r="6675">
      <c r="A6675" t="inlineStr">
        <is>
          <t>Regional 7</t>
        </is>
      </c>
      <c r="B6675">
        <f>IF('Data R7'!C689="","",'Data R7'!B689)</f>
        <v/>
      </c>
      <c r="C6675">
        <f>IF('Data R7'!C689="","",'Data R7'!C689)</f>
        <v/>
      </c>
      <c r="D6675">
        <f>IF('Data R7'!C689="","",'Data R7'!D689)</f>
        <v/>
      </c>
      <c r="E6675">
        <f>IF('Data R7'!C689="","",'Data R7'!E689)</f>
        <v/>
      </c>
      <c r="F6675">
        <f>IF('Data R7'!C689="","",'Data R7'!F689)</f>
        <v/>
      </c>
      <c r="G6675">
        <f>IF('Data R7'!C689="","",'Data R7'!AD689)</f>
        <v/>
      </c>
      <c r="H6675">
        <f>IF('Data R7'!C689="","",'Data R7'!AC689)</f>
        <v/>
      </c>
      <c r="I6675">
        <f>IF('Data R7'!C689="","",COUNTIF('Data R7'!J689,"&gt;0")+COUNTIF('Data R7'!L689,"&gt;0")+COUNTIF('Data R7'!N689,"&gt;0")+COUNTIF('Data R7'!P689,"&gt;0")+COUNTIF('Data R7'!R689,"&gt;0")+COUNTIF('Data R7'!T689,"&gt;0")+COUNTIF('Data R7'!V689,"&gt;0")+COUNTIF('Data R7'!X689,"&gt;0"))</f>
        <v/>
      </c>
      <c r="J6675">
        <f>IF('Data R7'!C689="","",IF((COUNTIF('Data R7'!K689,"&gt;0")+COUNTIF('Data R7'!M689,"&gt;0")+COUNTIF('Data R7'!O689,"&gt;0")+COUNTIF('Data R7'!Q689,"&gt;0")+COUNTIF('Data R7'!S689,"&gt;0")+COUNTIF('Data R7'!U689,"&gt;0")+COUNTIF('Data R7'!W689,"&gt;0")+COUNTIF('Data R7'!Y689,"&gt;0"))&gt;0,1,0))</f>
        <v/>
      </c>
      <c r="M6675" t="inlineStr">
        <is>
          <t>Data R</t>
        </is>
      </c>
    </row>
    <row r="6676">
      <c r="A6676" t="inlineStr">
        <is>
          <t>Regional 7</t>
        </is>
      </c>
      <c r="B6676">
        <f>IF('Data R7'!C690="","",'Data R7'!B690)</f>
        <v/>
      </c>
      <c r="C6676">
        <f>IF('Data R7'!C690="","",'Data R7'!C690)</f>
        <v/>
      </c>
      <c r="D6676">
        <f>IF('Data R7'!C690="","",'Data R7'!D690)</f>
        <v/>
      </c>
      <c r="E6676">
        <f>IF('Data R7'!C690="","",'Data R7'!E690)</f>
        <v/>
      </c>
      <c r="F6676">
        <f>IF('Data R7'!C690="","",'Data R7'!F690)</f>
        <v/>
      </c>
      <c r="G6676">
        <f>IF('Data R7'!C690="","",'Data R7'!AD690)</f>
        <v/>
      </c>
      <c r="H6676">
        <f>IF('Data R7'!C690="","",'Data R7'!AC690)</f>
        <v/>
      </c>
      <c r="I6676">
        <f>IF('Data R7'!C690="","",COUNTIF('Data R7'!J690,"&gt;0")+COUNTIF('Data R7'!L690,"&gt;0")+COUNTIF('Data R7'!N690,"&gt;0")+COUNTIF('Data R7'!P690,"&gt;0")+COUNTIF('Data R7'!R690,"&gt;0")+COUNTIF('Data R7'!T690,"&gt;0")+COUNTIF('Data R7'!V690,"&gt;0")+COUNTIF('Data R7'!X690,"&gt;0"))</f>
        <v/>
      </c>
      <c r="J6676">
        <f>IF('Data R7'!C690="","",IF((COUNTIF('Data R7'!K690,"&gt;0")+COUNTIF('Data R7'!M690,"&gt;0")+COUNTIF('Data R7'!O690,"&gt;0")+COUNTIF('Data R7'!Q690,"&gt;0")+COUNTIF('Data R7'!S690,"&gt;0")+COUNTIF('Data R7'!U690,"&gt;0")+COUNTIF('Data R7'!W690,"&gt;0")+COUNTIF('Data R7'!Y690,"&gt;0"))&gt;0,1,0))</f>
        <v/>
      </c>
      <c r="M6676" t="inlineStr">
        <is>
          <t>Data R</t>
        </is>
      </c>
    </row>
    <row r="6677">
      <c r="A6677" t="inlineStr">
        <is>
          <t>Regional 7</t>
        </is>
      </c>
      <c r="B6677">
        <f>IF('Data R7'!C691="","",'Data R7'!B691)</f>
        <v/>
      </c>
      <c r="C6677">
        <f>IF('Data R7'!C691="","",'Data R7'!C691)</f>
        <v/>
      </c>
      <c r="D6677">
        <f>IF('Data R7'!C691="","",'Data R7'!D691)</f>
        <v/>
      </c>
      <c r="E6677">
        <f>IF('Data R7'!C691="","",'Data R7'!E691)</f>
        <v/>
      </c>
      <c r="F6677">
        <f>IF('Data R7'!C691="","",'Data R7'!F691)</f>
        <v/>
      </c>
      <c r="G6677">
        <f>IF('Data R7'!C691="","",'Data R7'!AD691)</f>
        <v/>
      </c>
      <c r="H6677">
        <f>IF('Data R7'!C691="","",'Data R7'!AC691)</f>
        <v/>
      </c>
      <c r="I6677">
        <f>IF('Data R7'!C691="","",COUNTIF('Data R7'!J691,"&gt;0")+COUNTIF('Data R7'!L691,"&gt;0")+COUNTIF('Data R7'!N691,"&gt;0")+COUNTIF('Data R7'!P691,"&gt;0")+COUNTIF('Data R7'!R691,"&gt;0")+COUNTIF('Data R7'!T691,"&gt;0")+COUNTIF('Data R7'!V691,"&gt;0")+COUNTIF('Data R7'!X691,"&gt;0"))</f>
        <v/>
      </c>
      <c r="J6677">
        <f>IF('Data R7'!C691="","",IF((COUNTIF('Data R7'!K691,"&gt;0")+COUNTIF('Data R7'!M691,"&gt;0")+COUNTIF('Data R7'!O691,"&gt;0")+COUNTIF('Data R7'!Q691,"&gt;0")+COUNTIF('Data R7'!S691,"&gt;0")+COUNTIF('Data R7'!U691,"&gt;0")+COUNTIF('Data R7'!W691,"&gt;0")+COUNTIF('Data R7'!Y691,"&gt;0"))&gt;0,1,0))</f>
        <v/>
      </c>
      <c r="M6677" t="inlineStr">
        <is>
          <t>Data R</t>
        </is>
      </c>
    </row>
    <row r="6678">
      <c r="A6678" t="inlineStr">
        <is>
          <t>Regional 7</t>
        </is>
      </c>
      <c r="B6678">
        <f>IF('Data R7'!C692="","",'Data R7'!B692)</f>
        <v/>
      </c>
      <c r="C6678">
        <f>IF('Data R7'!C692="","",'Data R7'!C692)</f>
        <v/>
      </c>
      <c r="D6678">
        <f>IF('Data R7'!C692="","",'Data R7'!D692)</f>
        <v/>
      </c>
      <c r="E6678">
        <f>IF('Data R7'!C692="","",'Data R7'!E692)</f>
        <v/>
      </c>
      <c r="F6678">
        <f>IF('Data R7'!C692="","",'Data R7'!F692)</f>
        <v/>
      </c>
      <c r="G6678">
        <f>IF('Data R7'!C692="","",'Data R7'!AD692)</f>
        <v/>
      </c>
      <c r="H6678">
        <f>IF('Data R7'!C692="","",'Data R7'!AC692)</f>
        <v/>
      </c>
      <c r="I6678">
        <f>IF('Data R7'!C692="","",COUNTIF('Data R7'!J692,"&gt;0")+COUNTIF('Data R7'!L692,"&gt;0")+COUNTIF('Data R7'!N692,"&gt;0")+COUNTIF('Data R7'!P692,"&gt;0")+COUNTIF('Data R7'!R692,"&gt;0")+COUNTIF('Data R7'!T692,"&gt;0")+COUNTIF('Data R7'!V692,"&gt;0")+COUNTIF('Data R7'!X692,"&gt;0"))</f>
        <v/>
      </c>
      <c r="J6678">
        <f>IF('Data R7'!C692="","",IF((COUNTIF('Data R7'!K692,"&gt;0")+COUNTIF('Data R7'!M692,"&gt;0")+COUNTIF('Data R7'!O692,"&gt;0")+COUNTIF('Data R7'!Q692,"&gt;0")+COUNTIF('Data R7'!S692,"&gt;0")+COUNTIF('Data R7'!U692,"&gt;0")+COUNTIF('Data R7'!W692,"&gt;0")+COUNTIF('Data R7'!Y692,"&gt;0"))&gt;0,1,0))</f>
        <v/>
      </c>
      <c r="M6678" t="inlineStr">
        <is>
          <t>Data R</t>
        </is>
      </c>
    </row>
    <row r="6679">
      <c r="A6679" t="inlineStr">
        <is>
          <t>Regional 7</t>
        </is>
      </c>
      <c r="B6679">
        <f>IF('Data R7'!C693="","",'Data R7'!B693)</f>
        <v/>
      </c>
      <c r="C6679">
        <f>IF('Data R7'!C693="","",'Data R7'!C693)</f>
        <v/>
      </c>
      <c r="D6679">
        <f>IF('Data R7'!C693="","",'Data R7'!D693)</f>
        <v/>
      </c>
      <c r="E6679">
        <f>IF('Data R7'!C693="","",'Data R7'!E693)</f>
        <v/>
      </c>
      <c r="F6679">
        <f>IF('Data R7'!C693="","",'Data R7'!F693)</f>
        <v/>
      </c>
      <c r="G6679">
        <f>IF('Data R7'!C693="","",'Data R7'!AD693)</f>
        <v/>
      </c>
      <c r="H6679">
        <f>IF('Data R7'!C693="","",'Data R7'!AC693)</f>
        <v/>
      </c>
      <c r="I6679">
        <f>IF('Data R7'!C693="","",COUNTIF('Data R7'!J693,"&gt;0")+COUNTIF('Data R7'!L693,"&gt;0")+COUNTIF('Data R7'!N693,"&gt;0")+COUNTIF('Data R7'!P693,"&gt;0")+COUNTIF('Data R7'!R693,"&gt;0")+COUNTIF('Data R7'!T693,"&gt;0")+COUNTIF('Data R7'!V693,"&gt;0")+COUNTIF('Data R7'!X693,"&gt;0"))</f>
        <v/>
      </c>
      <c r="J6679">
        <f>IF('Data R7'!C693="","",IF((COUNTIF('Data R7'!K693,"&gt;0")+COUNTIF('Data R7'!M693,"&gt;0")+COUNTIF('Data R7'!O693,"&gt;0")+COUNTIF('Data R7'!Q693,"&gt;0")+COUNTIF('Data R7'!S693,"&gt;0")+COUNTIF('Data R7'!U693,"&gt;0")+COUNTIF('Data R7'!W693,"&gt;0")+COUNTIF('Data R7'!Y693,"&gt;0"))&gt;0,1,0))</f>
        <v/>
      </c>
      <c r="M6679" t="inlineStr">
        <is>
          <t>Data R</t>
        </is>
      </c>
    </row>
    <row r="6680">
      <c r="A6680" t="inlineStr">
        <is>
          <t>Regional 7</t>
        </is>
      </c>
      <c r="B6680">
        <f>IF('Data R7'!C694="","",'Data R7'!B694)</f>
        <v/>
      </c>
      <c r="C6680">
        <f>IF('Data R7'!C694="","",'Data R7'!C694)</f>
        <v/>
      </c>
      <c r="D6680">
        <f>IF('Data R7'!C694="","",'Data R7'!D694)</f>
        <v/>
      </c>
      <c r="E6680">
        <f>IF('Data R7'!C694="","",'Data R7'!E694)</f>
        <v/>
      </c>
      <c r="F6680">
        <f>IF('Data R7'!C694="","",'Data R7'!F694)</f>
        <v/>
      </c>
      <c r="G6680">
        <f>IF('Data R7'!C694="","",'Data R7'!AD694)</f>
        <v/>
      </c>
      <c r="H6680">
        <f>IF('Data R7'!C694="","",'Data R7'!AC694)</f>
        <v/>
      </c>
      <c r="I6680">
        <f>IF('Data R7'!C694="","",COUNTIF('Data R7'!J694,"&gt;0")+COUNTIF('Data R7'!L694,"&gt;0")+COUNTIF('Data R7'!N694,"&gt;0")+COUNTIF('Data R7'!P694,"&gt;0")+COUNTIF('Data R7'!R694,"&gt;0")+COUNTIF('Data R7'!T694,"&gt;0")+COUNTIF('Data R7'!V694,"&gt;0")+COUNTIF('Data R7'!X694,"&gt;0"))</f>
        <v/>
      </c>
      <c r="J6680">
        <f>IF('Data R7'!C694="","",IF((COUNTIF('Data R7'!K694,"&gt;0")+COUNTIF('Data R7'!M694,"&gt;0")+COUNTIF('Data R7'!O694,"&gt;0")+COUNTIF('Data R7'!Q694,"&gt;0")+COUNTIF('Data R7'!S694,"&gt;0")+COUNTIF('Data R7'!U694,"&gt;0")+COUNTIF('Data R7'!W694,"&gt;0")+COUNTIF('Data R7'!Y694,"&gt;0"))&gt;0,1,0))</f>
        <v/>
      </c>
      <c r="M6680" t="inlineStr">
        <is>
          <t>Data R</t>
        </is>
      </c>
    </row>
    <row r="6681">
      <c r="A6681" t="inlineStr">
        <is>
          <t>Regional 7</t>
        </is>
      </c>
      <c r="B6681">
        <f>IF('Data R7'!C695="","",'Data R7'!B695)</f>
        <v/>
      </c>
      <c r="C6681">
        <f>IF('Data R7'!C695="","",'Data R7'!C695)</f>
        <v/>
      </c>
      <c r="D6681">
        <f>IF('Data R7'!C695="","",'Data R7'!D695)</f>
        <v/>
      </c>
      <c r="E6681">
        <f>IF('Data R7'!C695="","",'Data R7'!E695)</f>
        <v/>
      </c>
      <c r="F6681">
        <f>IF('Data R7'!C695="","",'Data R7'!F695)</f>
        <v/>
      </c>
      <c r="G6681">
        <f>IF('Data R7'!C695="","",'Data R7'!AD695)</f>
        <v/>
      </c>
      <c r="H6681">
        <f>IF('Data R7'!C695="","",'Data R7'!AC695)</f>
        <v/>
      </c>
      <c r="I6681">
        <f>IF('Data R7'!C695="","",COUNTIF('Data R7'!J695,"&gt;0")+COUNTIF('Data R7'!L695,"&gt;0")+COUNTIF('Data R7'!N695,"&gt;0")+COUNTIF('Data R7'!P695,"&gt;0")+COUNTIF('Data R7'!R695,"&gt;0")+COUNTIF('Data R7'!T695,"&gt;0")+COUNTIF('Data R7'!V695,"&gt;0")+COUNTIF('Data R7'!X695,"&gt;0"))</f>
        <v/>
      </c>
      <c r="J6681">
        <f>IF('Data R7'!C695="","",IF((COUNTIF('Data R7'!K695,"&gt;0")+COUNTIF('Data R7'!M695,"&gt;0")+COUNTIF('Data R7'!O695,"&gt;0")+COUNTIF('Data R7'!Q695,"&gt;0")+COUNTIF('Data R7'!S695,"&gt;0")+COUNTIF('Data R7'!U695,"&gt;0")+COUNTIF('Data R7'!W695,"&gt;0")+COUNTIF('Data R7'!Y695,"&gt;0"))&gt;0,1,0))</f>
        <v/>
      </c>
      <c r="M6681" t="inlineStr">
        <is>
          <t>Data R</t>
        </is>
      </c>
    </row>
    <row r="6682">
      <c r="A6682" t="inlineStr">
        <is>
          <t>Regional 7</t>
        </is>
      </c>
      <c r="B6682">
        <f>IF('Data R7'!C696="","",'Data R7'!B696)</f>
        <v/>
      </c>
      <c r="C6682">
        <f>IF('Data R7'!C696="","",'Data R7'!C696)</f>
        <v/>
      </c>
      <c r="D6682">
        <f>IF('Data R7'!C696="","",'Data R7'!D696)</f>
        <v/>
      </c>
      <c r="E6682">
        <f>IF('Data R7'!C696="","",'Data R7'!E696)</f>
        <v/>
      </c>
      <c r="F6682">
        <f>IF('Data R7'!C696="","",'Data R7'!F696)</f>
        <v/>
      </c>
      <c r="G6682">
        <f>IF('Data R7'!C696="","",'Data R7'!AD696)</f>
        <v/>
      </c>
      <c r="H6682">
        <f>IF('Data R7'!C696="","",'Data R7'!AC696)</f>
        <v/>
      </c>
      <c r="I6682">
        <f>IF('Data R7'!C696="","",COUNTIF('Data R7'!J696,"&gt;0")+COUNTIF('Data R7'!L696,"&gt;0")+COUNTIF('Data R7'!N696,"&gt;0")+COUNTIF('Data R7'!P696,"&gt;0")+COUNTIF('Data R7'!R696,"&gt;0")+COUNTIF('Data R7'!T696,"&gt;0")+COUNTIF('Data R7'!V696,"&gt;0")+COUNTIF('Data R7'!X696,"&gt;0"))</f>
        <v/>
      </c>
      <c r="J6682">
        <f>IF('Data R7'!C696="","",IF((COUNTIF('Data R7'!K696,"&gt;0")+COUNTIF('Data R7'!M696,"&gt;0")+COUNTIF('Data R7'!O696,"&gt;0")+COUNTIF('Data R7'!Q696,"&gt;0")+COUNTIF('Data R7'!S696,"&gt;0")+COUNTIF('Data R7'!U696,"&gt;0")+COUNTIF('Data R7'!W696,"&gt;0")+COUNTIF('Data R7'!Y696,"&gt;0"))&gt;0,1,0))</f>
        <v/>
      </c>
      <c r="M6682" t="inlineStr">
        <is>
          <t>Data R</t>
        </is>
      </c>
    </row>
    <row r="6683">
      <c r="A6683" t="inlineStr">
        <is>
          <t>Regional 7</t>
        </is>
      </c>
      <c r="B6683">
        <f>IF('Data R7'!C697="","",'Data R7'!B697)</f>
        <v/>
      </c>
      <c r="C6683">
        <f>IF('Data R7'!C697="","",'Data R7'!C697)</f>
        <v/>
      </c>
      <c r="D6683">
        <f>IF('Data R7'!C697="","",'Data R7'!D697)</f>
        <v/>
      </c>
      <c r="E6683">
        <f>IF('Data R7'!C697="","",'Data R7'!E697)</f>
        <v/>
      </c>
      <c r="F6683">
        <f>IF('Data R7'!C697="","",'Data R7'!F697)</f>
        <v/>
      </c>
      <c r="G6683">
        <f>IF('Data R7'!C697="","",'Data R7'!AD697)</f>
        <v/>
      </c>
      <c r="H6683">
        <f>IF('Data R7'!C697="","",'Data R7'!AC697)</f>
        <v/>
      </c>
      <c r="I6683">
        <f>IF('Data R7'!C697="","",COUNTIF('Data R7'!J697,"&gt;0")+COUNTIF('Data R7'!L697,"&gt;0")+COUNTIF('Data R7'!N697,"&gt;0")+COUNTIF('Data R7'!P697,"&gt;0")+COUNTIF('Data R7'!R697,"&gt;0")+COUNTIF('Data R7'!T697,"&gt;0")+COUNTIF('Data R7'!V697,"&gt;0")+COUNTIF('Data R7'!X697,"&gt;0"))</f>
        <v/>
      </c>
      <c r="J6683">
        <f>IF('Data R7'!C697="","",IF((COUNTIF('Data R7'!K697,"&gt;0")+COUNTIF('Data R7'!M697,"&gt;0")+COUNTIF('Data R7'!O697,"&gt;0")+COUNTIF('Data R7'!Q697,"&gt;0")+COUNTIF('Data R7'!S697,"&gt;0")+COUNTIF('Data R7'!U697,"&gt;0")+COUNTIF('Data R7'!W697,"&gt;0")+COUNTIF('Data R7'!Y697,"&gt;0"))&gt;0,1,0))</f>
        <v/>
      </c>
      <c r="M6683" t="inlineStr">
        <is>
          <t>Data R</t>
        </is>
      </c>
    </row>
    <row r="6684">
      <c r="A6684" t="inlineStr">
        <is>
          <t>Regional 7</t>
        </is>
      </c>
      <c r="B6684">
        <f>IF('Data R7'!C698="","",'Data R7'!B698)</f>
        <v/>
      </c>
      <c r="C6684">
        <f>IF('Data R7'!C698="","",'Data R7'!C698)</f>
        <v/>
      </c>
      <c r="D6684">
        <f>IF('Data R7'!C698="","",'Data R7'!D698)</f>
        <v/>
      </c>
      <c r="E6684">
        <f>IF('Data R7'!C698="","",'Data R7'!E698)</f>
        <v/>
      </c>
      <c r="F6684">
        <f>IF('Data R7'!C698="","",'Data R7'!F698)</f>
        <v/>
      </c>
      <c r="G6684">
        <f>IF('Data R7'!C698="","",'Data R7'!AD698)</f>
        <v/>
      </c>
      <c r="H6684">
        <f>IF('Data R7'!C698="","",'Data R7'!AC698)</f>
        <v/>
      </c>
      <c r="I6684">
        <f>IF('Data R7'!C698="","",COUNTIF('Data R7'!J698,"&gt;0")+COUNTIF('Data R7'!L698,"&gt;0")+COUNTIF('Data R7'!N698,"&gt;0")+COUNTIF('Data R7'!P698,"&gt;0")+COUNTIF('Data R7'!R698,"&gt;0")+COUNTIF('Data R7'!T698,"&gt;0")+COUNTIF('Data R7'!V698,"&gt;0")+COUNTIF('Data R7'!X698,"&gt;0"))</f>
        <v/>
      </c>
      <c r="J6684">
        <f>IF('Data R7'!C698="","",IF((COUNTIF('Data R7'!K698,"&gt;0")+COUNTIF('Data R7'!M698,"&gt;0")+COUNTIF('Data R7'!O698,"&gt;0")+COUNTIF('Data R7'!Q698,"&gt;0")+COUNTIF('Data R7'!S698,"&gt;0")+COUNTIF('Data R7'!U698,"&gt;0")+COUNTIF('Data R7'!W698,"&gt;0")+COUNTIF('Data R7'!Y698,"&gt;0"))&gt;0,1,0))</f>
        <v/>
      </c>
      <c r="M6684" t="inlineStr">
        <is>
          <t>Data R</t>
        </is>
      </c>
    </row>
    <row r="6685">
      <c r="A6685" t="inlineStr">
        <is>
          <t>Regional 7</t>
        </is>
      </c>
      <c r="B6685">
        <f>IF('Data R7'!C699="","",'Data R7'!B699)</f>
        <v/>
      </c>
      <c r="C6685">
        <f>IF('Data R7'!C699="","",'Data R7'!C699)</f>
        <v/>
      </c>
      <c r="D6685">
        <f>IF('Data R7'!C699="","",'Data R7'!D699)</f>
        <v/>
      </c>
      <c r="E6685">
        <f>IF('Data R7'!C699="","",'Data R7'!E699)</f>
        <v/>
      </c>
      <c r="F6685">
        <f>IF('Data R7'!C699="","",'Data R7'!F699)</f>
        <v/>
      </c>
      <c r="G6685">
        <f>IF('Data R7'!C699="","",'Data R7'!AD699)</f>
        <v/>
      </c>
      <c r="H6685">
        <f>IF('Data R7'!C699="","",'Data R7'!AC699)</f>
        <v/>
      </c>
      <c r="I6685">
        <f>IF('Data R7'!C699="","",COUNTIF('Data R7'!J699,"&gt;0")+COUNTIF('Data R7'!L699,"&gt;0")+COUNTIF('Data R7'!N699,"&gt;0")+COUNTIF('Data R7'!P699,"&gt;0")+COUNTIF('Data R7'!R699,"&gt;0")+COUNTIF('Data R7'!T699,"&gt;0")+COUNTIF('Data R7'!V699,"&gt;0")+COUNTIF('Data R7'!X699,"&gt;0"))</f>
        <v/>
      </c>
      <c r="J6685">
        <f>IF('Data R7'!C699="","",IF((COUNTIF('Data R7'!K699,"&gt;0")+COUNTIF('Data R7'!M699,"&gt;0")+COUNTIF('Data R7'!O699,"&gt;0")+COUNTIF('Data R7'!Q699,"&gt;0")+COUNTIF('Data R7'!S699,"&gt;0")+COUNTIF('Data R7'!U699,"&gt;0")+COUNTIF('Data R7'!W699,"&gt;0")+COUNTIF('Data R7'!Y699,"&gt;0"))&gt;0,1,0))</f>
        <v/>
      </c>
      <c r="M6685" t="inlineStr">
        <is>
          <t>Data R</t>
        </is>
      </c>
    </row>
    <row r="6686">
      <c r="A6686" t="inlineStr">
        <is>
          <t>Regional 7</t>
        </is>
      </c>
      <c r="B6686">
        <f>IF('Data R7'!C700="","",'Data R7'!B700)</f>
        <v/>
      </c>
      <c r="C6686">
        <f>IF('Data R7'!C700="","",'Data R7'!C700)</f>
        <v/>
      </c>
      <c r="D6686">
        <f>IF('Data R7'!C700="","",'Data R7'!D700)</f>
        <v/>
      </c>
      <c r="E6686">
        <f>IF('Data R7'!C700="","",'Data R7'!E700)</f>
        <v/>
      </c>
      <c r="F6686">
        <f>IF('Data R7'!C700="","",'Data R7'!F700)</f>
        <v/>
      </c>
      <c r="G6686">
        <f>IF('Data R7'!C700="","",'Data R7'!AD700)</f>
        <v/>
      </c>
      <c r="H6686">
        <f>IF('Data R7'!C700="","",'Data R7'!AC700)</f>
        <v/>
      </c>
      <c r="I6686">
        <f>IF('Data R7'!C700="","",COUNTIF('Data R7'!J700,"&gt;0")+COUNTIF('Data R7'!L700,"&gt;0")+COUNTIF('Data R7'!N700,"&gt;0")+COUNTIF('Data R7'!P700,"&gt;0")+COUNTIF('Data R7'!R700,"&gt;0")+COUNTIF('Data R7'!T700,"&gt;0")+COUNTIF('Data R7'!V700,"&gt;0")+COUNTIF('Data R7'!X700,"&gt;0"))</f>
        <v/>
      </c>
      <c r="J6686">
        <f>IF('Data R7'!C700="","",IF((COUNTIF('Data R7'!K700,"&gt;0")+COUNTIF('Data R7'!M700,"&gt;0")+COUNTIF('Data R7'!O700,"&gt;0")+COUNTIF('Data R7'!Q700,"&gt;0")+COUNTIF('Data R7'!S700,"&gt;0")+COUNTIF('Data R7'!U700,"&gt;0")+COUNTIF('Data R7'!W700,"&gt;0")+COUNTIF('Data R7'!Y700,"&gt;0"))&gt;0,1,0))</f>
        <v/>
      </c>
      <c r="M6686" t="inlineStr">
        <is>
          <t>Data R</t>
        </is>
      </c>
    </row>
    <row r="6687">
      <c r="A6687" t="inlineStr">
        <is>
          <t>Regional 7</t>
        </is>
      </c>
      <c r="B6687">
        <f>IF('Data R7'!C701="","",'Data R7'!B701)</f>
        <v/>
      </c>
      <c r="C6687">
        <f>IF('Data R7'!C701="","",'Data R7'!C701)</f>
        <v/>
      </c>
      <c r="D6687">
        <f>IF('Data R7'!C701="","",'Data R7'!D701)</f>
        <v/>
      </c>
      <c r="E6687">
        <f>IF('Data R7'!C701="","",'Data R7'!E701)</f>
        <v/>
      </c>
      <c r="F6687">
        <f>IF('Data R7'!C701="","",'Data R7'!F701)</f>
        <v/>
      </c>
      <c r="G6687">
        <f>IF('Data R7'!C701="","",'Data R7'!AD701)</f>
        <v/>
      </c>
      <c r="H6687">
        <f>IF('Data R7'!C701="","",'Data R7'!AC701)</f>
        <v/>
      </c>
      <c r="I6687">
        <f>IF('Data R7'!C701="","",COUNTIF('Data R7'!J701,"&gt;0")+COUNTIF('Data R7'!L701,"&gt;0")+COUNTIF('Data R7'!N701,"&gt;0")+COUNTIF('Data R7'!P701,"&gt;0")+COUNTIF('Data R7'!R701,"&gt;0")+COUNTIF('Data R7'!T701,"&gt;0")+COUNTIF('Data R7'!V701,"&gt;0")+COUNTIF('Data R7'!X701,"&gt;0"))</f>
        <v/>
      </c>
      <c r="J6687">
        <f>IF('Data R7'!C701="","",IF((COUNTIF('Data R7'!K701,"&gt;0")+COUNTIF('Data R7'!M701,"&gt;0")+COUNTIF('Data R7'!O701,"&gt;0")+COUNTIF('Data R7'!Q701,"&gt;0")+COUNTIF('Data R7'!S701,"&gt;0")+COUNTIF('Data R7'!U701,"&gt;0")+COUNTIF('Data R7'!W701,"&gt;0")+COUNTIF('Data R7'!Y701,"&gt;0"))&gt;0,1,0))</f>
        <v/>
      </c>
      <c r="M6687" t="inlineStr">
        <is>
          <t>Data R</t>
        </is>
      </c>
    </row>
    <row r="6688">
      <c r="A6688" t="inlineStr">
        <is>
          <t>Regional 7</t>
        </is>
      </c>
      <c r="B6688">
        <f>IF('Data R7'!C702="","",'Data R7'!B702)</f>
        <v/>
      </c>
      <c r="C6688">
        <f>IF('Data R7'!C702="","",'Data R7'!C702)</f>
        <v/>
      </c>
      <c r="D6688">
        <f>IF('Data R7'!C702="","",'Data R7'!D702)</f>
        <v/>
      </c>
      <c r="E6688">
        <f>IF('Data R7'!C702="","",'Data R7'!E702)</f>
        <v/>
      </c>
      <c r="F6688">
        <f>IF('Data R7'!C702="","",'Data R7'!F702)</f>
        <v/>
      </c>
      <c r="G6688">
        <f>IF('Data R7'!C702="","",'Data R7'!AD702)</f>
        <v/>
      </c>
      <c r="H6688">
        <f>IF('Data R7'!C702="","",'Data R7'!AC702)</f>
        <v/>
      </c>
      <c r="I6688">
        <f>IF('Data R7'!C702="","",COUNTIF('Data R7'!J702,"&gt;0")+COUNTIF('Data R7'!L702,"&gt;0")+COUNTIF('Data R7'!N702,"&gt;0")+COUNTIF('Data R7'!P702,"&gt;0")+COUNTIF('Data R7'!R702,"&gt;0")+COUNTIF('Data R7'!T702,"&gt;0")+COUNTIF('Data R7'!V702,"&gt;0")+COUNTIF('Data R7'!X702,"&gt;0"))</f>
        <v/>
      </c>
      <c r="J6688">
        <f>IF('Data R7'!C702="","",IF((COUNTIF('Data R7'!K702,"&gt;0")+COUNTIF('Data R7'!M702,"&gt;0")+COUNTIF('Data R7'!O702,"&gt;0")+COUNTIF('Data R7'!Q702,"&gt;0")+COUNTIF('Data R7'!S702,"&gt;0")+COUNTIF('Data R7'!U702,"&gt;0")+COUNTIF('Data R7'!W702,"&gt;0")+COUNTIF('Data R7'!Y702,"&gt;0"))&gt;0,1,0))</f>
        <v/>
      </c>
      <c r="M6688" t="inlineStr">
        <is>
          <t>Data R</t>
        </is>
      </c>
    </row>
    <row r="6689">
      <c r="A6689" t="inlineStr">
        <is>
          <t>Regional 7</t>
        </is>
      </c>
      <c r="B6689">
        <f>IF('Data R7'!C703="","",'Data R7'!B703)</f>
        <v/>
      </c>
      <c r="C6689">
        <f>IF('Data R7'!C703="","",'Data R7'!C703)</f>
        <v/>
      </c>
      <c r="D6689">
        <f>IF('Data R7'!C703="","",'Data R7'!D703)</f>
        <v/>
      </c>
      <c r="E6689">
        <f>IF('Data R7'!C703="","",'Data R7'!E703)</f>
        <v/>
      </c>
      <c r="F6689">
        <f>IF('Data R7'!C703="","",'Data R7'!F703)</f>
        <v/>
      </c>
      <c r="G6689">
        <f>IF('Data R7'!C703="","",'Data R7'!AD703)</f>
        <v/>
      </c>
      <c r="H6689">
        <f>IF('Data R7'!C703="","",'Data R7'!AC703)</f>
        <v/>
      </c>
      <c r="I6689">
        <f>IF('Data R7'!C703="","",COUNTIF('Data R7'!J703,"&gt;0")+COUNTIF('Data R7'!L703,"&gt;0")+COUNTIF('Data R7'!N703,"&gt;0")+COUNTIF('Data R7'!P703,"&gt;0")+COUNTIF('Data R7'!R703,"&gt;0")+COUNTIF('Data R7'!T703,"&gt;0")+COUNTIF('Data R7'!V703,"&gt;0")+COUNTIF('Data R7'!X703,"&gt;0"))</f>
        <v/>
      </c>
      <c r="J6689">
        <f>IF('Data R7'!C703="","",IF((COUNTIF('Data R7'!K703,"&gt;0")+COUNTIF('Data R7'!M703,"&gt;0")+COUNTIF('Data R7'!O703,"&gt;0")+COUNTIF('Data R7'!Q703,"&gt;0")+COUNTIF('Data R7'!S703,"&gt;0")+COUNTIF('Data R7'!U703,"&gt;0")+COUNTIF('Data R7'!W703,"&gt;0")+COUNTIF('Data R7'!Y703,"&gt;0"))&gt;0,1,0))</f>
        <v/>
      </c>
      <c r="M6689" t="inlineStr">
        <is>
          <t>Data R</t>
        </is>
      </c>
    </row>
    <row r="6690">
      <c r="A6690" t="inlineStr">
        <is>
          <t>Regional 7</t>
        </is>
      </c>
      <c r="B6690">
        <f>IF('Data R7'!C704="","",'Data R7'!B704)</f>
        <v/>
      </c>
      <c r="C6690">
        <f>IF('Data R7'!C704="","",'Data R7'!C704)</f>
        <v/>
      </c>
      <c r="D6690">
        <f>IF('Data R7'!C704="","",'Data R7'!D704)</f>
        <v/>
      </c>
      <c r="E6690">
        <f>IF('Data R7'!C704="","",'Data R7'!E704)</f>
        <v/>
      </c>
      <c r="F6690">
        <f>IF('Data R7'!C704="","",'Data R7'!F704)</f>
        <v/>
      </c>
      <c r="G6690">
        <f>IF('Data R7'!C704="","",'Data R7'!AD704)</f>
        <v/>
      </c>
      <c r="H6690">
        <f>IF('Data R7'!C704="","",'Data R7'!AC704)</f>
        <v/>
      </c>
      <c r="I6690">
        <f>IF('Data R7'!C704="","",COUNTIF('Data R7'!J704,"&gt;0")+COUNTIF('Data R7'!L704,"&gt;0")+COUNTIF('Data R7'!N704,"&gt;0")+COUNTIF('Data R7'!P704,"&gt;0")+COUNTIF('Data R7'!R704,"&gt;0")+COUNTIF('Data R7'!T704,"&gt;0")+COUNTIF('Data R7'!V704,"&gt;0")+COUNTIF('Data R7'!X704,"&gt;0"))</f>
        <v/>
      </c>
      <c r="J6690">
        <f>IF('Data R7'!C704="","",IF((COUNTIF('Data R7'!K704,"&gt;0")+COUNTIF('Data R7'!M704,"&gt;0")+COUNTIF('Data R7'!O704,"&gt;0")+COUNTIF('Data R7'!Q704,"&gt;0")+COUNTIF('Data R7'!S704,"&gt;0")+COUNTIF('Data R7'!U704,"&gt;0")+COUNTIF('Data R7'!W704,"&gt;0")+COUNTIF('Data R7'!Y704,"&gt;0"))&gt;0,1,0))</f>
        <v/>
      </c>
      <c r="M6690" t="inlineStr">
        <is>
          <t>Data R</t>
        </is>
      </c>
    </row>
    <row r="6691">
      <c r="A6691" t="inlineStr">
        <is>
          <t>Regional 7</t>
        </is>
      </c>
      <c r="B6691">
        <f>IF('Data R7'!C705="","",'Data R7'!B705)</f>
        <v/>
      </c>
      <c r="C6691">
        <f>IF('Data R7'!C705="","",'Data R7'!C705)</f>
        <v/>
      </c>
      <c r="D6691">
        <f>IF('Data R7'!C705="","",'Data R7'!D705)</f>
        <v/>
      </c>
      <c r="E6691">
        <f>IF('Data R7'!C705="","",'Data R7'!E705)</f>
        <v/>
      </c>
      <c r="F6691">
        <f>IF('Data R7'!C705="","",'Data R7'!F705)</f>
        <v/>
      </c>
      <c r="G6691">
        <f>IF('Data R7'!C705="","",'Data R7'!AD705)</f>
        <v/>
      </c>
      <c r="H6691">
        <f>IF('Data R7'!C705="","",'Data R7'!AC705)</f>
        <v/>
      </c>
      <c r="I6691">
        <f>IF('Data R7'!C705="","",COUNTIF('Data R7'!J705,"&gt;0")+COUNTIF('Data R7'!L705,"&gt;0")+COUNTIF('Data R7'!N705,"&gt;0")+COUNTIF('Data R7'!P705,"&gt;0")+COUNTIF('Data R7'!R705,"&gt;0")+COUNTIF('Data R7'!T705,"&gt;0")+COUNTIF('Data R7'!V705,"&gt;0")+COUNTIF('Data R7'!X705,"&gt;0"))</f>
        <v/>
      </c>
      <c r="J6691">
        <f>IF('Data R7'!C705="","",IF((COUNTIF('Data R7'!K705,"&gt;0")+COUNTIF('Data R7'!M705,"&gt;0")+COUNTIF('Data R7'!O705,"&gt;0")+COUNTIF('Data R7'!Q705,"&gt;0")+COUNTIF('Data R7'!S705,"&gt;0")+COUNTIF('Data R7'!U705,"&gt;0")+COUNTIF('Data R7'!W705,"&gt;0")+COUNTIF('Data R7'!Y705,"&gt;0"))&gt;0,1,0))</f>
        <v/>
      </c>
      <c r="M6691" t="inlineStr">
        <is>
          <t>Data R</t>
        </is>
      </c>
    </row>
    <row r="6692">
      <c r="A6692" t="inlineStr">
        <is>
          <t>Regional 7</t>
        </is>
      </c>
      <c r="B6692">
        <f>IF('Data R7'!C706="","",'Data R7'!B706)</f>
        <v/>
      </c>
      <c r="C6692">
        <f>IF('Data R7'!C706="","",'Data R7'!C706)</f>
        <v/>
      </c>
      <c r="D6692">
        <f>IF('Data R7'!C706="","",'Data R7'!D706)</f>
        <v/>
      </c>
      <c r="E6692">
        <f>IF('Data R7'!C706="","",'Data R7'!E706)</f>
        <v/>
      </c>
      <c r="F6692">
        <f>IF('Data R7'!C706="","",'Data R7'!F706)</f>
        <v/>
      </c>
      <c r="G6692">
        <f>IF('Data R7'!C706="","",'Data R7'!AD706)</f>
        <v/>
      </c>
      <c r="H6692">
        <f>IF('Data R7'!C706="","",'Data R7'!AC706)</f>
        <v/>
      </c>
      <c r="I6692">
        <f>IF('Data R7'!C706="","",COUNTIF('Data R7'!J706,"&gt;0")+COUNTIF('Data R7'!L706,"&gt;0")+COUNTIF('Data R7'!N706,"&gt;0")+COUNTIF('Data R7'!P706,"&gt;0")+COUNTIF('Data R7'!R706,"&gt;0")+COUNTIF('Data R7'!T706,"&gt;0")+COUNTIF('Data R7'!V706,"&gt;0")+COUNTIF('Data R7'!X706,"&gt;0"))</f>
        <v/>
      </c>
      <c r="J6692">
        <f>IF('Data R7'!C706="","",IF((COUNTIF('Data R7'!K706,"&gt;0")+COUNTIF('Data R7'!M706,"&gt;0")+COUNTIF('Data R7'!O706,"&gt;0")+COUNTIF('Data R7'!Q706,"&gt;0")+COUNTIF('Data R7'!S706,"&gt;0")+COUNTIF('Data R7'!U706,"&gt;0")+COUNTIF('Data R7'!W706,"&gt;0")+COUNTIF('Data R7'!Y706,"&gt;0"))&gt;0,1,0))</f>
        <v/>
      </c>
      <c r="M6692" t="inlineStr">
        <is>
          <t>Data R</t>
        </is>
      </c>
    </row>
    <row r="6693">
      <c r="A6693" t="inlineStr">
        <is>
          <t>Regional 7</t>
        </is>
      </c>
      <c r="B6693">
        <f>IF('Data R7'!C707="","",'Data R7'!B707)</f>
        <v/>
      </c>
      <c r="C6693">
        <f>IF('Data R7'!C707="","",'Data R7'!C707)</f>
        <v/>
      </c>
      <c r="D6693">
        <f>IF('Data R7'!C707="","",'Data R7'!D707)</f>
        <v/>
      </c>
      <c r="E6693">
        <f>IF('Data R7'!C707="","",'Data R7'!E707)</f>
        <v/>
      </c>
      <c r="F6693">
        <f>IF('Data R7'!C707="","",'Data R7'!F707)</f>
        <v/>
      </c>
      <c r="G6693">
        <f>IF('Data R7'!C707="","",'Data R7'!AD707)</f>
        <v/>
      </c>
      <c r="H6693">
        <f>IF('Data R7'!C707="","",'Data R7'!AC707)</f>
        <v/>
      </c>
      <c r="I6693">
        <f>IF('Data R7'!C707="","",COUNTIF('Data R7'!J707,"&gt;0")+COUNTIF('Data R7'!L707,"&gt;0")+COUNTIF('Data R7'!N707,"&gt;0")+COUNTIF('Data R7'!P707,"&gt;0")+COUNTIF('Data R7'!R707,"&gt;0")+COUNTIF('Data R7'!T707,"&gt;0")+COUNTIF('Data R7'!V707,"&gt;0")+COUNTIF('Data R7'!X707,"&gt;0"))</f>
        <v/>
      </c>
      <c r="J6693">
        <f>IF('Data R7'!C707="","",IF((COUNTIF('Data R7'!K707,"&gt;0")+COUNTIF('Data R7'!M707,"&gt;0")+COUNTIF('Data R7'!O707,"&gt;0")+COUNTIF('Data R7'!Q707,"&gt;0")+COUNTIF('Data R7'!S707,"&gt;0")+COUNTIF('Data R7'!U707,"&gt;0")+COUNTIF('Data R7'!W707,"&gt;0")+COUNTIF('Data R7'!Y707,"&gt;0"))&gt;0,1,0))</f>
        <v/>
      </c>
      <c r="M6693" t="inlineStr">
        <is>
          <t>Data R</t>
        </is>
      </c>
    </row>
    <row r="6694">
      <c r="A6694" t="inlineStr">
        <is>
          <t>Regional 7</t>
        </is>
      </c>
      <c r="B6694">
        <f>IF('Data R7'!C708="","",'Data R7'!B708)</f>
        <v/>
      </c>
      <c r="C6694">
        <f>IF('Data R7'!C708="","",'Data R7'!C708)</f>
        <v/>
      </c>
      <c r="D6694">
        <f>IF('Data R7'!C708="","",'Data R7'!D708)</f>
        <v/>
      </c>
      <c r="E6694">
        <f>IF('Data R7'!C708="","",'Data R7'!E708)</f>
        <v/>
      </c>
      <c r="F6694">
        <f>IF('Data R7'!C708="","",'Data R7'!F708)</f>
        <v/>
      </c>
      <c r="G6694">
        <f>IF('Data R7'!C708="","",'Data R7'!AD708)</f>
        <v/>
      </c>
      <c r="H6694">
        <f>IF('Data R7'!C708="","",'Data R7'!AC708)</f>
        <v/>
      </c>
      <c r="I6694">
        <f>IF('Data R7'!C708="","",COUNTIF('Data R7'!J708,"&gt;0")+COUNTIF('Data R7'!L708,"&gt;0")+COUNTIF('Data R7'!N708,"&gt;0")+COUNTIF('Data R7'!P708,"&gt;0")+COUNTIF('Data R7'!R708,"&gt;0")+COUNTIF('Data R7'!T708,"&gt;0")+COUNTIF('Data R7'!V708,"&gt;0")+COUNTIF('Data R7'!X708,"&gt;0"))</f>
        <v/>
      </c>
      <c r="J6694">
        <f>IF('Data R7'!C708="","",IF((COUNTIF('Data R7'!K708,"&gt;0")+COUNTIF('Data R7'!M708,"&gt;0")+COUNTIF('Data R7'!O708,"&gt;0")+COUNTIF('Data R7'!Q708,"&gt;0")+COUNTIF('Data R7'!S708,"&gt;0")+COUNTIF('Data R7'!U708,"&gt;0")+COUNTIF('Data R7'!W708,"&gt;0")+COUNTIF('Data R7'!Y708,"&gt;0"))&gt;0,1,0))</f>
        <v/>
      </c>
      <c r="M6694" t="inlineStr">
        <is>
          <t>Data R</t>
        </is>
      </c>
    </row>
    <row r="6695">
      <c r="A6695" t="inlineStr">
        <is>
          <t>Regional 7</t>
        </is>
      </c>
      <c r="B6695">
        <f>IF('Data R7'!C709="","",'Data R7'!B709)</f>
        <v/>
      </c>
      <c r="C6695">
        <f>IF('Data R7'!C709="","",'Data R7'!C709)</f>
        <v/>
      </c>
      <c r="D6695">
        <f>IF('Data R7'!C709="","",'Data R7'!D709)</f>
        <v/>
      </c>
      <c r="E6695">
        <f>IF('Data R7'!C709="","",'Data R7'!E709)</f>
        <v/>
      </c>
      <c r="F6695">
        <f>IF('Data R7'!C709="","",'Data R7'!F709)</f>
        <v/>
      </c>
      <c r="G6695">
        <f>IF('Data R7'!C709="","",'Data R7'!AD709)</f>
        <v/>
      </c>
      <c r="H6695">
        <f>IF('Data R7'!C709="","",'Data R7'!AC709)</f>
        <v/>
      </c>
      <c r="I6695">
        <f>IF('Data R7'!C709="","",COUNTIF('Data R7'!J709,"&gt;0")+COUNTIF('Data R7'!L709,"&gt;0")+COUNTIF('Data R7'!N709,"&gt;0")+COUNTIF('Data R7'!P709,"&gt;0")+COUNTIF('Data R7'!R709,"&gt;0")+COUNTIF('Data R7'!T709,"&gt;0")+COUNTIF('Data R7'!V709,"&gt;0")+COUNTIF('Data R7'!X709,"&gt;0"))</f>
        <v/>
      </c>
      <c r="J6695">
        <f>IF('Data R7'!C709="","",IF((COUNTIF('Data R7'!K709,"&gt;0")+COUNTIF('Data R7'!M709,"&gt;0")+COUNTIF('Data R7'!O709,"&gt;0")+COUNTIF('Data R7'!Q709,"&gt;0")+COUNTIF('Data R7'!S709,"&gt;0")+COUNTIF('Data R7'!U709,"&gt;0")+COUNTIF('Data R7'!W709,"&gt;0")+COUNTIF('Data R7'!Y709,"&gt;0"))&gt;0,1,0))</f>
        <v/>
      </c>
      <c r="M6695" t="inlineStr">
        <is>
          <t>Data R</t>
        </is>
      </c>
    </row>
    <row r="6696">
      <c r="A6696" t="inlineStr">
        <is>
          <t>Regional 7</t>
        </is>
      </c>
      <c r="B6696">
        <f>IF('Data R7'!C710="","",'Data R7'!B710)</f>
        <v/>
      </c>
      <c r="C6696">
        <f>IF('Data R7'!C710="","",'Data R7'!C710)</f>
        <v/>
      </c>
      <c r="D6696">
        <f>IF('Data R7'!C710="","",'Data R7'!D710)</f>
        <v/>
      </c>
      <c r="E6696">
        <f>IF('Data R7'!C710="","",'Data R7'!E710)</f>
        <v/>
      </c>
      <c r="F6696">
        <f>IF('Data R7'!C710="","",'Data R7'!F710)</f>
        <v/>
      </c>
      <c r="G6696">
        <f>IF('Data R7'!C710="","",'Data R7'!AD710)</f>
        <v/>
      </c>
      <c r="H6696">
        <f>IF('Data R7'!C710="","",'Data R7'!AC710)</f>
        <v/>
      </c>
      <c r="I6696">
        <f>IF('Data R7'!C710="","",COUNTIF('Data R7'!J710,"&gt;0")+COUNTIF('Data R7'!L710,"&gt;0")+COUNTIF('Data R7'!N710,"&gt;0")+COUNTIF('Data R7'!P710,"&gt;0")+COUNTIF('Data R7'!R710,"&gt;0")+COUNTIF('Data R7'!T710,"&gt;0")+COUNTIF('Data R7'!V710,"&gt;0")+COUNTIF('Data R7'!X710,"&gt;0"))</f>
        <v/>
      </c>
      <c r="J6696">
        <f>IF('Data R7'!C710="","",IF((COUNTIF('Data R7'!K710,"&gt;0")+COUNTIF('Data R7'!M710,"&gt;0")+COUNTIF('Data R7'!O710,"&gt;0")+COUNTIF('Data R7'!Q710,"&gt;0")+COUNTIF('Data R7'!S710,"&gt;0")+COUNTIF('Data R7'!U710,"&gt;0")+COUNTIF('Data R7'!W710,"&gt;0")+COUNTIF('Data R7'!Y710,"&gt;0"))&gt;0,1,0))</f>
        <v/>
      </c>
      <c r="M6696" t="inlineStr">
        <is>
          <t>Data R</t>
        </is>
      </c>
    </row>
    <row r="6697">
      <c r="A6697" t="inlineStr">
        <is>
          <t>Regional 7</t>
        </is>
      </c>
      <c r="B6697">
        <f>IF('Data R7'!C711="","",'Data R7'!B711)</f>
        <v/>
      </c>
      <c r="C6697">
        <f>IF('Data R7'!C711="","",'Data R7'!C711)</f>
        <v/>
      </c>
      <c r="D6697">
        <f>IF('Data R7'!C711="","",'Data R7'!D711)</f>
        <v/>
      </c>
      <c r="E6697">
        <f>IF('Data R7'!C711="","",'Data R7'!E711)</f>
        <v/>
      </c>
      <c r="F6697">
        <f>IF('Data R7'!C711="","",'Data R7'!F711)</f>
        <v/>
      </c>
      <c r="G6697">
        <f>IF('Data R7'!C711="","",'Data R7'!AD711)</f>
        <v/>
      </c>
      <c r="H6697">
        <f>IF('Data R7'!C711="","",'Data R7'!AC711)</f>
        <v/>
      </c>
      <c r="I6697">
        <f>IF('Data R7'!C711="","",COUNTIF('Data R7'!J711,"&gt;0")+COUNTIF('Data R7'!L711,"&gt;0")+COUNTIF('Data R7'!N711,"&gt;0")+COUNTIF('Data R7'!P711,"&gt;0")+COUNTIF('Data R7'!R711,"&gt;0")+COUNTIF('Data R7'!T711,"&gt;0")+COUNTIF('Data R7'!V711,"&gt;0")+COUNTIF('Data R7'!X711,"&gt;0"))</f>
        <v/>
      </c>
      <c r="J6697">
        <f>IF('Data R7'!C711="","",IF((COUNTIF('Data R7'!K711,"&gt;0")+COUNTIF('Data R7'!M711,"&gt;0")+COUNTIF('Data R7'!O711,"&gt;0")+COUNTIF('Data R7'!Q711,"&gt;0")+COUNTIF('Data R7'!S711,"&gt;0")+COUNTIF('Data R7'!U711,"&gt;0")+COUNTIF('Data R7'!W711,"&gt;0")+COUNTIF('Data R7'!Y711,"&gt;0"))&gt;0,1,0))</f>
        <v/>
      </c>
      <c r="M6697" t="inlineStr">
        <is>
          <t>Data R</t>
        </is>
      </c>
    </row>
    <row r="6698">
      <c r="A6698" t="inlineStr">
        <is>
          <t>Regional 7</t>
        </is>
      </c>
      <c r="B6698">
        <f>IF('Data R7'!C712="","",'Data R7'!B712)</f>
        <v/>
      </c>
      <c r="C6698">
        <f>IF('Data R7'!C712="","",'Data R7'!C712)</f>
        <v/>
      </c>
      <c r="D6698">
        <f>IF('Data R7'!C712="","",'Data R7'!D712)</f>
        <v/>
      </c>
      <c r="E6698">
        <f>IF('Data R7'!C712="","",'Data R7'!E712)</f>
        <v/>
      </c>
      <c r="F6698">
        <f>IF('Data R7'!C712="","",'Data R7'!F712)</f>
        <v/>
      </c>
      <c r="G6698">
        <f>IF('Data R7'!C712="","",'Data R7'!AD712)</f>
        <v/>
      </c>
      <c r="H6698">
        <f>IF('Data R7'!C712="","",'Data R7'!AC712)</f>
        <v/>
      </c>
      <c r="I6698">
        <f>IF('Data R7'!C712="","",COUNTIF('Data R7'!J712,"&gt;0")+COUNTIF('Data R7'!L712,"&gt;0")+COUNTIF('Data R7'!N712,"&gt;0")+COUNTIF('Data R7'!P712,"&gt;0")+COUNTIF('Data R7'!R712,"&gt;0")+COUNTIF('Data R7'!T712,"&gt;0")+COUNTIF('Data R7'!V712,"&gt;0")+COUNTIF('Data R7'!X712,"&gt;0"))</f>
        <v/>
      </c>
      <c r="J6698">
        <f>IF('Data R7'!C712="","",IF((COUNTIF('Data R7'!K712,"&gt;0")+COUNTIF('Data R7'!M712,"&gt;0")+COUNTIF('Data R7'!O712,"&gt;0")+COUNTIF('Data R7'!Q712,"&gt;0")+COUNTIF('Data R7'!S712,"&gt;0")+COUNTIF('Data R7'!U712,"&gt;0")+COUNTIF('Data R7'!W712,"&gt;0")+COUNTIF('Data R7'!Y712,"&gt;0"))&gt;0,1,0))</f>
        <v/>
      </c>
      <c r="M6698" t="inlineStr">
        <is>
          <t>Data R</t>
        </is>
      </c>
    </row>
    <row r="6699">
      <c r="A6699" t="inlineStr">
        <is>
          <t>Regional 7</t>
        </is>
      </c>
      <c r="B6699">
        <f>IF('Data R7'!C713="","",'Data R7'!B713)</f>
        <v/>
      </c>
      <c r="C6699">
        <f>IF('Data R7'!C713="","",'Data R7'!C713)</f>
        <v/>
      </c>
      <c r="D6699">
        <f>IF('Data R7'!C713="","",'Data R7'!D713)</f>
        <v/>
      </c>
      <c r="E6699">
        <f>IF('Data R7'!C713="","",'Data R7'!E713)</f>
        <v/>
      </c>
      <c r="F6699">
        <f>IF('Data R7'!C713="","",'Data R7'!F713)</f>
        <v/>
      </c>
      <c r="G6699">
        <f>IF('Data R7'!C713="","",'Data R7'!AD713)</f>
        <v/>
      </c>
      <c r="H6699">
        <f>IF('Data R7'!C713="","",'Data R7'!AC713)</f>
        <v/>
      </c>
      <c r="I6699">
        <f>IF('Data R7'!C713="","",COUNTIF('Data R7'!J713,"&gt;0")+COUNTIF('Data R7'!L713,"&gt;0")+COUNTIF('Data R7'!N713,"&gt;0")+COUNTIF('Data R7'!P713,"&gt;0")+COUNTIF('Data R7'!R713,"&gt;0")+COUNTIF('Data R7'!T713,"&gt;0")+COUNTIF('Data R7'!V713,"&gt;0")+COUNTIF('Data R7'!X713,"&gt;0"))</f>
        <v/>
      </c>
      <c r="J6699">
        <f>IF('Data R7'!C713="","",IF((COUNTIF('Data R7'!K713,"&gt;0")+COUNTIF('Data R7'!M713,"&gt;0")+COUNTIF('Data R7'!O713,"&gt;0")+COUNTIF('Data R7'!Q713,"&gt;0")+COUNTIF('Data R7'!S713,"&gt;0")+COUNTIF('Data R7'!U713,"&gt;0")+COUNTIF('Data R7'!W713,"&gt;0")+COUNTIF('Data R7'!Y713,"&gt;0"))&gt;0,1,0))</f>
        <v/>
      </c>
      <c r="M6699" t="inlineStr">
        <is>
          <t>Data R</t>
        </is>
      </c>
    </row>
    <row r="6700">
      <c r="A6700" t="inlineStr">
        <is>
          <t>Regional 7</t>
        </is>
      </c>
      <c r="B6700">
        <f>IF('Data R7'!C714="","",'Data R7'!B714)</f>
        <v/>
      </c>
      <c r="C6700">
        <f>IF('Data R7'!C714="","",'Data R7'!C714)</f>
        <v/>
      </c>
      <c r="D6700">
        <f>IF('Data R7'!C714="","",'Data R7'!D714)</f>
        <v/>
      </c>
      <c r="E6700">
        <f>IF('Data R7'!C714="","",'Data R7'!E714)</f>
        <v/>
      </c>
      <c r="F6700">
        <f>IF('Data R7'!C714="","",'Data R7'!F714)</f>
        <v/>
      </c>
      <c r="G6700">
        <f>IF('Data R7'!C714="","",'Data R7'!AD714)</f>
        <v/>
      </c>
      <c r="H6700">
        <f>IF('Data R7'!C714="","",'Data R7'!AC714)</f>
        <v/>
      </c>
      <c r="I6700">
        <f>IF('Data R7'!C714="","",COUNTIF('Data R7'!J714,"&gt;0")+COUNTIF('Data R7'!L714,"&gt;0")+COUNTIF('Data R7'!N714,"&gt;0")+COUNTIF('Data R7'!P714,"&gt;0")+COUNTIF('Data R7'!R714,"&gt;0")+COUNTIF('Data R7'!T714,"&gt;0")+COUNTIF('Data R7'!V714,"&gt;0")+COUNTIF('Data R7'!X714,"&gt;0"))</f>
        <v/>
      </c>
      <c r="J6700">
        <f>IF('Data R7'!C714="","",IF((COUNTIF('Data R7'!K714,"&gt;0")+COUNTIF('Data R7'!M714,"&gt;0")+COUNTIF('Data R7'!O714,"&gt;0")+COUNTIF('Data R7'!Q714,"&gt;0")+COUNTIF('Data R7'!S714,"&gt;0")+COUNTIF('Data R7'!U714,"&gt;0")+COUNTIF('Data R7'!W714,"&gt;0")+COUNTIF('Data R7'!Y714,"&gt;0"))&gt;0,1,0))</f>
        <v/>
      </c>
      <c r="M6700" t="inlineStr">
        <is>
          <t>Data R</t>
        </is>
      </c>
    </row>
    <row r="6701">
      <c r="A6701" t="inlineStr">
        <is>
          <t>Regional 7</t>
        </is>
      </c>
      <c r="B6701">
        <f>IF('Data R7'!C715="","",'Data R7'!B715)</f>
        <v/>
      </c>
      <c r="C6701">
        <f>IF('Data R7'!C715="","",'Data R7'!C715)</f>
        <v/>
      </c>
      <c r="D6701">
        <f>IF('Data R7'!C715="","",'Data R7'!D715)</f>
        <v/>
      </c>
      <c r="E6701">
        <f>IF('Data R7'!C715="","",'Data R7'!E715)</f>
        <v/>
      </c>
      <c r="F6701">
        <f>IF('Data R7'!C715="","",'Data R7'!F715)</f>
        <v/>
      </c>
      <c r="G6701">
        <f>IF('Data R7'!C715="","",'Data R7'!AD715)</f>
        <v/>
      </c>
      <c r="H6701">
        <f>IF('Data R7'!C715="","",'Data R7'!AC715)</f>
        <v/>
      </c>
      <c r="I6701">
        <f>IF('Data R7'!C715="","",COUNTIF('Data R7'!J715,"&gt;0")+COUNTIF('Data R7'!L715,"&gt;0")+COUNTIF('Data R7'!N715,"&gt;0")+COUNTIF('Data R7'!P715,"&gt;0")+COUNTIF('Data R7'!R715,"&gt;0")+COUNTIF('Data R7'!T715,"&gt;0")+COUNTIF('Data R7'!V715,"&gt;0")+COUNTIF('Data R7'!X715,"&gt;0"))</f>
        <v/>
      </c>
      <c r="J6701">
        <f>IF('Data R7'!C715="","",IF((COUNTIF('Data R7'!K715,"&gt;0")+COUNTIF('Data R7'!M715,"&gt;0")+COUNTIF('Data R7'!O715,"&gt;0")+COUNTIF('Data R7'!Q715,"&gt;0")+COUNTIF('Data R7'!S715,"&gt;0")+COUNTIF('Data R7'!U715,"&gt;0")+COUNTIF('Data R7'!W715,"&gt;0")+COUNTIF('Data R7'!Y715,"&gt;0"))&gt;0,1,0))</f>
        <v/>
      </c>
      <c r="M6701" t="inlineStr">
        <is>
          <t>Data R</t>
        </is>
      </c>
    </row>
    <row r="6702">
      <c r="A6702" t="inlineStr">
        <is>
          <t>Regional 7</t>
        </is>
      </c>
      <c r="B6702">
        <f>IF('Data R7'!C716="","",'Data R7'!B716)</f>
        <v/>
      </c>
      <c r="C6702">
        <f>IF('Data R7'!C716="","",'Data R7'!C716)</f>
        <v/>
      </c>
      <c r="D6702">
        <f>IF('Data R7'!C716="","",'Data R7'!D716)</f>
        <v/>
      </c>
      <c r="E6702">
        <f>IF('Data R7'!C716="","",'Data R7'!E716)</f>
        <v/>
      </c>
      <c r="F6702">
        <f>IF('Data R7'!C716="","",'Data R7'!F716)</f>
        <v/>
      </c>
      <c r="G6702">
        <f>IF('Data R7'!C716="","",'Data R7'!AD716)</f>
        <v/>
      </c>
      <c r="H6702">
        <f>IF('Data R7'!C716="","",'Data R7'!AC716)</f>
        <v/>
      </c>
      <c r="I6702">
        <f>IF('Data R7'!C716="","",COUNTIF('Data R7'!J716,"&gt;0")+COUNTIF('Data R7'!L716,"&gt;0")+COUNTIF('Data R7'!N716,"&gt;0")+COUNTIF('Data R7'!P716,"&gt;0")+COUNTIF('Data R7'!R716,"&gt;0")+COUNTIF('Data R7'!T716,"&gt;0")+COUNTIF('Data R7'!V716,"&gt;0")+COUNTIF('Data R7'!X716,"&gt;0"))</f>
        <v/>
      </c>
      <c r="J6702">
        <f>IF('Data R7'!C716="","",IF((COUNTIF('Data R7'!K716,"&gt;0")+COUNTIF('Data R7'!M716,"&gt;0")+COUNTIF('Data R7'!O716,"&gt;0")+COUNTIF('Data R7'!Q716,"&gt;0")+COUNTIF('Data R7'!S716,"&gt;0")+COUNTIF('Data R7'!U716,"&gt;0")+COUNTIF('Data R7'!W716,"&gt;0")+COUNTIF('Data R7'!Y716,"&gt;0"))&gt;0,1,0))</f>
        <v/>
      </c>
      <c r="M6702" t="inlineStr">
        <is>
          <t>Data R</t>
        </is>
      </c>
    </row>
    <row r="6703">
      <c r="A6703" t="inlineStr">
        <is>
          <t>Regional 7</t>
        </is>
      </c>
      <c r="B6703">
        <f>IF('Data R7'!C717="","",'Data R7'!B717)</f>
        <v/>
      </c>
      <c r="C6703">
        <f>IF('Data R7'!C717="","",'Data R7'!C717)</f>
        <v/>
      </c>
      <c r="D6703">
        <f>IF('Data R7'!C717="","",'Data R7'!D717)</f>
        <v/>
      </c>
      <c r="E6703">
        <f>IF('Data R7'!C717="","",'Data R7'!E717)</f>
        <v/>
      </c>
      <c r="F6703">
        <f>IF('Data R7'!C717="","",'Data R7'!F717)</f>
        <v/>
      </c>
      <c r="G6703">
        <f>IF('Data R7'!C717="","",'Data R7'!AD717)</f>
        <v/>
      </c>
      <c r="H6703">
        <f>IF('Data R7'!C717="","",'Data R7'!AC717)</f>
        <v/>
      </c>
      <c r="I6703">
        <f>IF('Data R7'!C717="","",COUNTIF('Data R7'!J717,"&gt;0")+COUNTIF('Data R7'!L717,"&gt;0")+COUNTIF('Data R7'!N717,"&gt;0")+COUNTIF('Data R7'!P717,"&gt;0")+COUNTIF('Data R7'!R717,"&gt;0")+COUNTIF('Data R7'!T717,"&gt;0")+COUNTIF('Data R7'!V717,"&gt;0")+COUNTIF('Data R7'!X717,"&gt;0"))</f>
        <v/>
      </c>
      <c r="J6703">
        <f>IF('Data R7'!C717="","",IF((COUNTIF('Data R7'!K717,"&gt;0")+COUNTIF('Data R7'!M717,"&gt;0")+COUNTIF('Data R7'!O717,"&gt;0")+COUNTIF('Data R7'!Q717,"&gt;0")+COUNTIF('Data R7'!S717,"&gt;0")+COUNTIF('Data R7'!U717,"&gt;0")+COUNTIF('Data R7'!W717,"&gt;0")+COUNTIF('Data R7'!Y717,"&gt;0"))&gt;0,1,0))</f>
        <v/>
      </c>
      <c r="M6703" t="inlineStr">
        <is>
          <t>Data R</t>
        </is>
      </c>
    </row>
    <row r="6704">
      <c r="A6704" t="inlineStr">
        <is>
          <t>Regional 7</t>
        </is>
      </c>
      <c r="B6704">
        <f>IF('Data R7'!C718="","",'Data R7'!B718)</f>
        <v/>
      </c>
      <c r="C6704">
        <f>IF('Data R7'!C718="","",'Data R7'!C718)</f>
        <v/>
      </c>
      <c r="D6704">
        <f>IF('Data R7'!C718="","",'Data R7'!D718)</f>
        <v/>
      </c>
      <c r="E6704">
        <f>IF('Data R7'!C718="","",'Data R7'!E718)</f>
        <v/>
      </c>
      <c r="F6704">
        <f>IF('Data R7'!C718="","",'Data R7'!F718)</f>
        <v/>
      </c>
      <c r="G6704">
        <f>IF('Data R7'!C718="","",'Data R7'!AD718)</f>
        <v/>
      </c>
      <c r="H6704">
        <f>IF('Data R7'!C718="","",'Data R7'!AC718)</f>
        <v/>
      </c>
      <c r="I6704">
        <f>IF('Data R7'!C718="","",COUNTIF('Data R7'!J718,"&gt;0")+COUNTIF('Data R7'!L718,"&gt;0")+COUNTIF('Data R7'!N718,"&gt;0")+COUNTIF('Data R7'!P718,"&gt;0")+COUNTIF('Data R7'!R718,"&gt;0")+COUNTIF('Data R7'!T718,"&gt;0")+COUNTIF('Data R7'!V718,"&gt;0")+COUNTIF('Data R7'!X718,"&gt;0"))</f>
        <v/>
      </c>
      <c r="J6704">
        <f>IF('Data R7'!C718="","",IF((COUNTIF('Data R7'!K718,"&gt;0")+COUNTIF('Data R7'!M718,"&gt;0")+COUNTIF('Data R7'!O718,"&gt;0")+COUNTIF('Data R7'!Q718,"&gt;0")+COUNTIF('Data R7'!S718,"&gt;0")+COUNTIF('Data R7'!U718,"&gt;0")+COUNTIF('Data R7'!W718,"&gt;0")+COUNTIF('Data R7'!Y718,"&gt;0"))&gt;0,1,0))</f>
        <v/>
      </c>
      <c r="M6704" t="inlineStr">
        <is>
          <t>Data R</t>
        </is>
      </c>
    </row>
    <row r="6705">
      <c r="A6705" t="inlineStr">
        <is>
          <t>Regional 7</t>
        </is>
      </c>
      <c r="B6705">
        <f>IF('Data R7'!C719="","",'Data R7'!B719)</f>
        <v/>
      </c>
      <c r="C6705">
        <f>IF('Data R7'!C719="","",'Data R7'!C719)</f>
        <v/>
      </c>
      <c r="D6705">
        <f>IF('Data R7'!C719="","",'Data R7'!D719)</f>
        <v/>
      </c>
      <c r="E6705">
        <f>IF('Data R7'!C719="","",'Data R7'!E719)</f>
        <v/>
      </c>
      <c r="F6705">
        <f>IF('Data R7'!C719="","",'Data R7'!F719)</f>
        <v/>
      </c>
      <c r="G6705">
        <f>IF('Data R7'!C719="","",'Data R7'!AD719)</f>
        <v/>
      </c>
      <c r="H6705">
        <f>IF('Data R7'!C719="","",'Data R7'!AC719)</f>
        <v/>
      </c>
      <c r="I6705">
        <f>IF('Data R7'!C719="","",COUNTIF('Data R7'!J719,"&gt;0")+COUNTIF('Data R7'!L719,"&gt;0")+COUNTIF('Data R7'!N719,"&gt;0")+COUNTIF('Data R7'!P719,"&gt;0")+COUNTIF('Data R7'!R719,"&gt;0")+COUNTIF('Data R7'!T719,"&gt;0")+COUNTIF('Data R7'!V719,"&gt;0")+COUNTIF('Data R7'!X719,"&gt;0"))</f>
        <v/>
      </c>
      <c r="J6705">
        <f>IF('Data R7'!C719="","",IF((COUNTIF('Data R7'!K719,"&gt;0")+COUNTIF('Data R7'!M719,"&gt;0")+COUNTIF('Data R7'!O719,"&gt;0")+COUNTIF('Data R7'!Q719,"&gt;0")+COUNTIF('Data R7'!S719,"&gt;0")+COUNTIF('Data R7'!U719,"&gt;0")+COUNTIF('Data R7'!W719,"&gt;0")+COUNTIF('Data R7'!Y719,"&gt;0"))&gt;0,1,0))</f>
        <v/>
      </c>
      <c r="M6705" t="inlineStr">
        <is>
          <t>Data R</t>
        </is>
      </c>
    </row>
    <row r="6706">
      <c r="A6706" t="inlineStr">
        <is>
          <t>Regional 7</t>
        </is>
      </c>
      <c r="B6706">
        <f>IF('Data R7'!C720="","",'Data R7'!B720)</f>
        <v/>
      </c>
      <c r="C6706">
        <f>IF('Data R7'!C720="","",'Data R7'!C720)</f>
        <v/>
      </c>
      <c r="D6706">
        <f>IF('Data R7'!C720="","",'Data R7'!D720)</f>
        <v/>
      </c>
      <c r="E6706">
        <f>IF('Data R7'!C720="","",'Data R7'!E720)</f>
        <v/>
      </c>
      <c r="F6706">
        <f>IF('Data R7'!C720="","",'Data R7'!F720)</f>
        <v/>
      </c>
      <c r="G6706">
        <f>IF('Data R7'!C720="","",'Data R7'!AD720)</f>
        <v/>
      </c>
      <c r="H6706">
        <f>IF('Data R7'!C720="","",'Data R7'!AC720)</f>
        <v/>
      </c>
      <c r="I6706">
        <f>IF('Data R7'!C720="","",COUNTIF('Data R7'!J720,"&gt;0")+COUNTIF('Data R7'!L720,"&gt;0")+COUNTIF('Data R7'!N720,"&gt;0")+COUNTIF('Data R7'!P720,"&gt;0")+COUNTIF('Data R7'!R720,"&gt;0")+COUNTIF('Data R7'!T720,"&gt;0")+COUNTIF('Data R7'!V720,"&gt;0")+COUNTIF('Data R7'!X720,"&gt;0"))</f>
        <v/>
      </c>
      <c r="J6706">
        <f>IF('Data R7'!C720="","",IF((COUNTIF('Data R7'!K720,"&gt;0")+COUNTIF('Data R7'!M720,"&gt;0")+COUNTIF('Data R7'!O720,"&gt;0")+COUNTIF('Data R7'!Q720,"&gt;0")+COUNTIF('Data R7'!S720,"&gt;0")+COUNTIF('Data R7'!U720,"&gt;0")+COUNTIF('Data R7'!W720,"&gt;0")+COUNTIF('Data R7'!Y720,"&gt;0"))&gt;0,1,0))</f>
        <v/>
      </c>
      <c r="M6706" t="inlineStr">
        <is>
          <t>Data R</t>
        </is>
      </c>
    </row>
    <row r="6707">
      <c r="A6707" t="inlineStr">
        <is>
          <t>Regional 7</t>
        </is>
      </c>
      <c r="B6707">
        <f>IF('Data R7'!C721="","",'Data R7'!B721)</f>
        <v/>
      </c>
      <c r="C6707">
        <f>IF('Data R7'!C721="","",'Data R7'!C721)</f>
        <v/>
      </c>
      <c r="D6707">
        <f>IF('Data R7'!C721="","",'Data R7'!D721)</f>
        <v/>
      </c>
      <c r="E6707">
        <f>IF('Data R7'!C721="","",'Data R7'!E721)</f>
        <v/>
      </c>
      <c r="F6707">
        <f>IF('Data R7'!C721="","",'Data R7'!F721)</f>
        <v/>
      </c>
      <c r="G6707">
        <f>IF('Data R7'!C721="","",'Data R7'!AD721)</f>
        <v/>
      </c>
      <c r="H6707">
        <f>IF('Data R7'!C721="","",'Data R7'!AC721)</f>
        <v/>
      </c>
      <c r="I6707">
        <f>IF('Data R7'!C721="","",COUNTIF('Data R7'!J721,"&gt;0")+COUNTIF('Data R7'!L721,"&gt;0")+COUNTIF('Data R7'!N721,"&gt;0")+COUNTIF('Data R7'!P721,"&gt;0")+COUNTIF('Data R7'!R721,"&gt;0")+COUNTIF('Data R7'!T721,"&gt;0")+COUNTIF('Data R7'!V721,"&gt;0")+COUNTIF('Data R7'!X721,"&gt;0"))</f>
        <v/>
      </c>
      <c r="J6707">
        <f>IF('Data R7'!C721="","",IF((COUNTIF('Data R7'!K721,"&gt;0")+COUNTIF('Data R7'!M721,"&gt;0")+COUNTIF('Data R7'!O721,"&gt;0")+COUNTIF('Data R7'!Q721,"&gt;0")+COUNTIF('Data R7'!S721,"&gt;0")+COUNTIF('Data R7'!U721,"&gt;0")+COUNTIF('Data R7'!W721,"&gt;0")+COUNTIF('Data R7'!Y721,"&gt;0"))&gt;0,1,0))</f>
        <v/>
      </c>
      <c r="M6707" t="inlineStr">
        <is>
          <t>Data R</t>
        </is>
      </c>
    </row>
    <row r="6708">
      <c r="A6708" t="inlineStr">
        <is>
          <t>Regional 7</t>
        </is>
      </c>
      <c r="B6708">
        <f>IF('Data R7'!C722="","",'Data R7'!B722)</f>
        <v/>
      </c>
      <c r="C6708">
        <f>IF('Data R7'!C722="","",'Data R7'!C722)</f>
        <v/>
      </c>
      <c r="D6708">
        <f>IF('Data R7'!C722="","",'Data R7'!D722)</f>
        <v/>
      </c>
      <c r="E6708">
        <f>IF('Data R7'!C722="","",'Data R7'!E722)</f>
        <v/>
      </c>
      <c r="F6708">
        <f>IF('Data R7'!C722="","",'Data R7'!F722)</f>
        <v/>
      </c>
      <c r="G6708">
        <f>IF('Data R7'!C722="","",'Data R7'!AD722)</f>
        <v/>
      </c>
      <c r="H6708">
        <f>IF('Data R7'!C722="","",'Data R7'!AC722)</f>
        <v/>
      </c>
      <c r="I6708">
        <f>IF('Data R7'!C722="","",COUNTIF('Data R7'!J722,"&gt;0")+COUNTIF('Data R7'!L722,"&gt;0")+COUNTIF('Data R7'!N722,"&gt;0")+COUNTIF('Data R7'!P722,"&gt;0")+COUNTIF('Data R7'!R722,"&gt;0")+COUNTIF('Data R7'!T722,"&gt;0")+COUNTIF('Data R7'!V722,"&gt;0")+COUNTIF('Data R7'!X722,"&gt;0"))</f>
        <v/>
      </c>
      <c r="J6708">
        <f>IF('Data R7'!C722="","",IF((COUNTIF('Data R7'!K722,"&gt;0")+COUNTIF('Data R7'!M722,"&gt;0")+COUNTIF('Data R7'!O722,"&gt;0")+COUNTIF('Data R7'!Q722,"&gt;0")+COUNTIF('Data R7'!S722,"&gt;0")+COUNTIF('Data R7'!U722,"&gt;0")+COUNTIF('Data R7'!W722,"&gt;0")+COUNTIF('Data R7'!Y722,"&gt;0"))&gt;0,1,0))</f>
        <v/>
      </c>
      <c r="M6708" t="inlineStr">
        <is>
          <t>Data R</t>
        </is>
      </c>
    </row>
    <row r="6709">
      <c r="A6709" t="inlineStr">
        <is>
          <t>Regional 7</t>
        </is>
      </c>
      <c r="B6709">
        <f>IF('Data R7'!C723="","",'Data R7'!B723)</f>
        <v/>
      </c>
      <c r="C6709">
        <f>IF('Data R7'!C723="","",'Data R7'!C723)</f>
        <v/>
      </c>
      <c r="D6709">
        <f>IF('Data R7'!C723="","",'Data R7'!D723)</f>
        <v/>
      </c>
      <c r="E6709">
        <f>IF('Data R7'!C723="","",'Data R7'!E723)</f>
        <v/>
      </c>
      <c r="F6709">
        <f>IF('Data R7'!C723="","",'Data R7'!F723)</f>
        <v/>
      </c>
      <c r="G6709">
        <f>IF('Data R7'!C723="","",'Data R7'!AD723)</f>
        <v/>
      </c>
      <c r="H6709">
        <f>IF('Data R7'!C723="","",'Data R7'!AC723)</f>
        <v/>
      </c>
      <c r="I6709">
        <f>IF('Data R7'!C723="","",COUNTIF('Data R7'!J723,"&gt;0")+COUNTIF('Data R7'!L723,"&gt;0")+COUNTIF('Data R7'!N723,"&gt;0")+COUNTIF('Data R7'!P723,"&gt;0")+COUNTIF('Data R7'!R723,"&gt;0")+COUNTIF('Data R7'!T723,"&gt;0")+COUNTIF('Data R7'!V723,"&gt;0")+COUNTIF('Data R7'!X723,"&gt;0"))</f>
        <v/>
      </c>
      <c r="J6709">
        <f>IF('Data R7'!C723="","",IF((COUNTIF('Data R7'!K723,"&gt;0")+COUNTIF('Data R7'!M723,"&gt;0")+COUNTIF('Data R7'!O723,"&gt;0")+COUNTIF('Data R7'!Q723,"&gt;0")+COUNTIF('Data R7'!S723,"&gt;0")+COUNTIF('Data R7'!U723,"&gt;0")+COUNTIF('Data R7'!W723,"&gt;0")+COUNTIF('Data R7'!Y723,"&gt;0"))&gt;0,1,0))</f>
        <v/>
      </c>
      <c r="M6709" t="inlineStr">
        <is>
          <t>Data R</t>
        </is>
      </c>
    </row>
    <row r="6710">
      <c r="A6710" t="inlineStr">
        <is>
          <t>Regional 7</t>
        </is>
      </c>
      <c r="B6710">
        <f>IF('Data R7'!C724="","",'Data R7'!B724)</f>
        <v/>
      </c>
      <c r="C6710">
        <f>IF('Data R7'!C724="","",'Data R7'!C724)</f>
        <v/>
      </c>
      <c r="D6710">
        <f>IF('Data R7'!C724="","",'Data R7'!D724)</f>
        <v/>
      </c>
      <c r="E6710">
        <f>IF('Data R7'!C724="","",'Data R7'!E724)</f>
        <v/>
      </c>
      <c r="F6710">
        <f>IF('Data R7'!C724="","",'Data R7'!F724)</f>
        <v/>
      </c>
      <c r="G6710">
        <f>IF('Data R7'!C724="","",'Data R7'!AD724)</f>
        <v/>
      </c>
      <c r="H6710">
        <f>IF('Data R7'!C724="","",'Data R7'!AC724)</f>
        <v/>
      </c>
      <c r="I6710">
        <f>IF('Data R7'!C724="","",COUNTIF('Data R7'!J724,"&gt;0")+COUNTIF('Data R7'!L724,"&gt;0")+COUNTIF('Data R7'!N724,"&gt;0")+COUNTIF('Data R7'!P724,"&gt;0")+COUNTIF('Data R7'!R724,"&gt;0")+COUNTIF('Data R7'!T724,"&gt;0")+COUNTIF('Data R7'!V724,"&gt;0")+COUNTIF('Data R7'!X724,"&gt;0"))</f>
        <v/>
      </c>
      <c r="J6710">
        <f>IF('Data R7'!C724="","",IF((COUNTIF('Data R7'!K724,"&gt;0")+COUNTIF('Data R7'!M724,"&gt;0")+COUNTIF('Data R7'!O724,"&gt;0")+COUNTIF('Data R7'!Q724,"&gt;0")+COUNTIF('Data R7'!S724,"&gt;0")+COUNTIF('Data R7'!U724,"&gt;0")+COUNTIF('Data R7'!W724,"&gt;0")+COUNTIF('Data R7'!Y724,"&gt;0"))&gt;0,1,0))</f>
        <v/>
      </c>
      <c r="M6710" t="inlineStr">
        <is>
          <t>Data R</t>
        </is>
      </c>
    </row>
    <row r="6711">
      <c r="A6711" t="inlineStr">
        <is>
          <t>Regional 7</t>
        </is>
      </c>
      <c r="B6711">
        <f>IF('Data R7'!C725="","",'Data R7'!B725)</f>
        <v/>
      </c>
      <c r="C6711">
        <f>IF('Data R7'!C725="","",'Data R7'!C725)</f>
        <v/>
      </c>
      <c r="D6711">
        <f>IF('Data R7'!C725="","",'Data R7'!D725)</f>
        <v/>
      </c>
      <c r="E6711">
        <f>IF('Data R7'!C725="","",'Data R7'!E725)</f>
        <v/>
      </c>
      <c r="F6711">
        <f>IF('Data R7'!C725="","",'Data R7'!F725)</f>
        <v/>
      </c>
      <c r="G6711">
        <f>IF('Data R7'!C725="","",'Data R7'!AD725)</f>
        <v/>
      </c>
      <c r="H6711">
        <f>IF('Data R7'!C725="","",'Data R7'!AC725)</f>
        <v/>
      </c>
      <c r="I6711">
        <f>IF('Data R7'!C725="","",COUNTIF('Data R7'!J725,"&gt;0")+COUNTIF('Data R7'!L725,"&gt;0")+COUNTIF('Data R7'!N725,"&gt;0")+COUNTIF('Data R7'!P725,"&gt;0")+COUNTIF('Data R7'!R725,"&gt;0")+COUNTIF('Data R7'!T725,"&gt;0")+COUNTIF('Data R7'!V725,"&gt;0")+COUNTIF('Data R7'!X725,"&gt;0"))</f>
        <v/>
      </c>
      <c r="J6711">
        <f>IF('Data R7'!C725="","",IF((COUNTIF('Data R7'!K725,"&gt;0")+COUNTIF('Data R7'!M725,"&gt;0")+COUNTIF('Data R7'!O725,"&gt;0")+COUNTIF('Data R7'!Q725,"&gt;0")+COUNTIF('Data R7'!S725,"&gt;0")+COUNTIF('Data R7'!U725,"&gt;0")+COUNTIF('Data R7'!W725,"&gt;0")+COUNTIF('Data R7'!Y725,"&gt;0"))&gt;0,1,0))</f>
        <v/>
      </c>
      <c r="M6711" t="inlineStr">
        <is>
          <t>Data R</t>
        </is>
      </c>
    </row>
    <row r="6712">
      <c r="A6712" t="inlineStr">
        <is>
          <t>Regional 7</t>
        </is>
      </c>
      <c r="B6712">
        <f>IF('Data R7'!C726="","",'Data R7'!B726)</f>
        <v/>
      </c>
      <c r="C6712">
        <f>IF('Data R7'!C726="","",'Data R7'!C726)</f>
        <v/>
      </c>
      <c r="D6712">
        <f>IF('Data R7'!C726="","",'Data R7'!D726)</f>
        <v/>
      </c>
      <c r="E6712">
        <f>IF('Data R7'!C726="","",'Data R7'!E726)</f>
        <v/>
      </c>
      <c r="F6712">
        <f>IF('Data R7'!C726="","",'Data R7'!F726)</f>
        <v/>
      </c>
      <c r="G6712">
        <f>IF('Data R7'!C726="","",'Data R7'!AD726)</f>
        <v/>
      </c>
      <c r="H6712">
        <f>IF('Data R7'!C726="","",'Data R7'!AC726)</f>
        <v/>
      </c>
      <c r="I6712">
        <f>IF('Data R7'!C726="","",COUNTIF('Data R7'!J726,"&gt;0")+COUNTIF('Data R7'!L726,"&gt;0")+COUNTIF('Data R7'!N726,"&gt;0")+COUNTIF('Data R7'!P726,"&gt;0")+COUNTIF('Data R7'!R726,"&gt;0")+COUNTIF('Data R7'!T726,"&gt;0")+COUNTIF('Data R7'!V726,"&gt;0")+COUNTIF('Data R7'!X726,"&gt;0"))</f>
        <v/>
      </c>
      <c r="J6712">
        <f>IF('Data R7'!C726="","",IF((COUNTIF('Data R7'!K726,"&gt;0")+COUNTIF('Data R7'!M726,"&gt;0")+COUNTIF('Data R7'!O726,"&gt;0")+COUNTIF('Data R7'!Q726,"&gt;0")+COUNTIF('Data R7'!S726,"&gt;0")+COUNTIF('Data R7'!U726,"&gt;0")+COUNTIF('Data R7'!W726,"&gt;0")+COUNTIF('Data R7'!Y726,"&gt;0"))&gt;0,1,0))</f>
        <v/>
      </c>
      <c r="M6712" t="inlineStr">
        <is>
          <t>Data R</t>
        </is>
      </c>
    </row>
    <row r="6713">
      <c r="A6713" t="inlineStr">
        <is>
          <t>Regional 7</t>
        </is>
      </c>
      <c r="B6713">
        <f>IF('Data R7'!C727="","",'Data R7'!B727)</f>
        <v/>
      </c>
      <c r="C6713">
        <f>IF('Data R7'!C727="","",'Data R7'!C727)</f>
        <v/>
      </c>
      <c r="D6713">
        <f>IF('Data R7'!C727="","",'Data R7'!D727)</f>
        <v/>
      </c>
      <c r="E6713">
        <f>IF('Data R7'!C727="","",'Data R7'!E727)</f>
        <v/>
      </c>
      <c r="F6713">
        <f>IF('Data R7'!C727="","",'Data R7'!F727)</f>
        <v/>
      </c>
      <c r="G6713">
        <f>IF('Data R7'!C727="","",'Data R7'!AD727)</f>
        <v/>
      </c>
      <c r="H6713">
        <f>IF('Data R7'!C727="","",'Data R7'!AC727)</f>
        <v/>
      </c>
      <c r="I6713">
        <f>IF('Data R7'!C727="","",COUNTIF('Data R7'!J727,"&gt;0")+COUNTIF('Data R7'!L727,"&gt;0")+COUNTIF('Data R7'!N727,"&gt;0")+COUNTIF('Data R7'!P727,"&gt;0")+COUNTIF('Data R7'!R727,"&gt;0")+COUNTIF('Data R7'!T727,"&gt;0")+COUNTIF('Data R7'!V727,"&gt;0")+COUNTIF('Data R7'!X727,"&gt;0"))</f>
        <v/>
      </c>
      <c r="J6713">
        <f>IF('Data R7'!C727="","",IF((COUNTIF('Data R7'!K727,"&gt;0")+COUNTIF('Data R7'!M727,"&gt;0")+COUNTIF('Data R7'!O727,"&gt;0")+COUNTIF('Data R7'!Q727,"&gt;0")+COUNTIF('Data R7'!S727,"&gt;0")+COUNTIF('Data R7'!U727,"&gt;0")+COUNTIF('Data R7'!W727,"&gt;0")+COUNTIF('Data R7'!Y727,"&gt;0"))&gt;0,1,0))</f>
        <v/>
      </c>
      <c r="M6713" t="inlineStr">
        <is>
          <t>Data R</t>
        </is>
      </c>
    </row>
    <row r="6714">
      <c r="A6714" t="inlineStr">
        <is>
          <t>Regional 7</t>
        </is>
      </c>
      <c r="B6714">
        <f>IF('Data R7'!C728="","",'Data R7'!B728)</f>
        <v/>
      </c>
      <c r="C6714">
        <f>IF('Data R7'!C728="","",'Data R7'!C728)</f>
        <v/>
      </c>
      <c r="D6714">
        <f>IF('Data R7'!C728="","",'Data R7'!D728)</f>
        <v/>
      </c>
      <c r="E6714">
        <f>IF('Data R7'!C728="","",'Data R7'!E728)</f>
        <v/>
      </c>
      <c r="F6714">
        <f>IF('Data R7'!C728="","",'Data R7'!F728)</f>
        <v/>
      </c>
      <c r="G6714">
        <f>IF('Data R7'!C728="","",'Data R7'!AD728)</f>
        <v/>
      </c>
      <c r="H6714">
        <f>IF('Data R7'!C728="","",'Data R7'!AC728)</f>
        <v/>
      </c>
      <c r="I6714">
        <f>IF('Data R7'!C728="","",COUNTIF('Data R7'!J728,"&gt;0")+COUNTIF('Data R7'!L728,"&gt;0")+COUNTIF('Data R7'!N728,"&gt;0")+COUNTIF('Data R7'!P728,"&gt;0")+COUNTIF('Data R7'!R728,"&gt;0")+COUNTIF('Data R7'!T728,"&gt;0")+COUNTIF('Data R7'!V728,"&gt;0")+COUNTIF('Data R7'!X728,"&gt;0"))</f>
        <v/>
      </c>
      <c r="J6714">
        <f>IF('Data R7'!C728="","",IF((COUNTIF('Data R7'!K728,"&gt;0")+COUNTIF('Data R7'!M728,"&gt;0")+COUNTIF('Data R7'!O728,"&gt;0")+COUNTIF('Data R7'!Q728,"&gt;0")+COUNTIF('Data R7'!S728,"&gt;0")+COUNTIF('Data R7'!U728,"&gt;0")+COUNTIF('Data R7'!W728,"&gt;0")+COUNTIF('Data R7'!Y728,"&gt;0"))&gt;0,1,0))</f>
        <v/>
      </c>
      <c r="M6714" t="inlineStr">
        <is>
          <t>Data R</t>
        </is>
      </c>
    </row>
    <row r="6715">
      <c r="A6715" t="inlineStr">
        <is>
          <t>Regional 7</t>
        </is>
      </c>
      <c r="B6715">
        <f>IF('Data R7'!C729="","",'Data R7'!B729)</f>
        <v/>
      </c>
      <c r="C6715">
        <f>IF('Data R7'!C729="","",'Data R7'!C729)</f>
        <v/>
      </c>
      <c r="D6715">
        <f>IF('Data R7'!C729="","",'Data R7'!D729)</f>
        <v/>
      </c>
      <c r="E6715">
        <f>IF('Data R7'!C729="","",'Data R7'!E729)</f>
        <v/>
      </c>
      <c r="F6715">
        <f>IF('Data R7'!C729="","",'Data R7'!F729)</f>
        <v/>
      </c>
      <c r="G6715">
        <f>IF('Data R7'!C729="","",'Data R7'!AD729)</f>
        <v/>
      </c>
      <c r="H6715">
        <f>IF('Data R7'!C729="","",'Data R7'!AC729)</f>
        <v/>
      </c>
      <c r="I6715">
        <f>IF('Data R7'!C729="","",COUNTIF('Data R7'!J729,"&gt;0")+COUNTIF('Data R7'!L729,"&gt;0")+COUNTIF('Data R7'!N729,"&gt;0")+COUNTIF('Data R7'!P729,"&gt;0")+COUNTIF('Data R7'!R729,"&gt;0")+COUNTIF('Data R7'!T729,"&gt;0")+COUNTIF('Data R7'!V729,"&gt;0")+COUNTIF('Data R7'!X729,"&gt;0"))</f>
        <v/>
      </c>
      <c r="J6715">
        <f>IF('Data R7'!C729="","",IF((COUNTIF('Data R7'!K729,"&gt;0")+COUNTIF('Data R7'!M729,"&gt;0")+COUNTIF('Data R7'!O729,"&gt;0")+COUNTIF('Data R7'!Q729,"&gt;0")+COUNTIF('Data R7'!S729,"&gt;0")+COUNTIF('Data R7'!U729,"&gt;0")+COUNTIF('Data R7'!W729,"&gt;0")+COUNTIF('Data R7'!Y729,"&gt;0"))&gt;0,1,0))</f>
        <v/>
      </c>
      <c r="M6715" t="inlineStr">
        <is>
          <t>Data R</t>
        </is>
      </c>
    </row>
    <row r="6716">
      <c r="A6716" t="inlineStr">
        <is>
          <t>Regional 7</t>
        </is>
      </c>
      <c r="B6716">
        <f>IF('Data R7'!C730="","",'Data R7'!B730)</f>
        <v/>
      </c>
      <c r="C6716">
        <f>IF('Data R7'!C730="","",'Data R7'!C730)</f>
        <v/>
      </c>
      <c r="D6716">
        <f>IF('Data R7'!C730="","",'Data R7'!D730)</f>
        <v/>
      </c>
      <c r="E6716">
        <f>IF('Data R7'!C730="","",'Data R7'!E730)</f>
        <v/>
      </c>
      <c r="F6716">
        <f>IF('Data R7'!C730="","",'Data R7'!F730)</f>
        <v/>
      </c>
      <c r="G6716">
        <f>IF('Data R7'!C730="","",'Data R7'!AD730)</f>
        <v/>
      </c>
      <c r="H6716">
        <f>IF('Data R7'!C730="","",'Data R7'!AC730)</f>
        <v/>
      </c>
      <c r="I6716">
        <f>IF('Data R7'!C730="","",COUNTIF('Data R7'!J730,"&gt;0")+COUNTIF('Data R7'!L730,"&gt;0")+COUNTIF('Data R7'!N730,"&gt;0")+COUNTIF('Data R7'!P730,"&gt;0")+COUNTIF('Data R7'!R730,"&gt;0")+COUNTIF('Data R7'!T730,"&gt;0")+COUNTIF('Data R7'!V730,"&gt;0")+COUNTIF('Data R7'!X730,"&gt;0"))</f>
        <v/>
      </c>
      <c r="J6716">
        <f>IF('Data R7'!C730="","",IF((COUNTIF('Data R7'!K730,"&gt;0")+COUNTIF('Data R7'!M730,"&gt;0")+COUNTIF('Data R7'!O730,"&gt;0")+COUNTIF('Data R7'!Q730,"&gt;0")+COUNTIF('Data R7'!S730,"&gt;0")+COUNTIF('Data R7'!U730,"&gt;0")+COUNTIF('Data R7'!W730,"&gt;0")+COUNTIF('Data R7'!Y730,"&gt;0"))&gt;0,1,0))</f>
        <v/>
      </c>
      <c r="M6716" t="inlineStr">
        <is>
          <t>Data R</t>
        </is>
      </c>
    </row>
    <row r="6717">
      <c r="A6717" t="inlineStr">
        <is>
          <t>Regional 7</t>
        </is>
      </c>
      <c r="B6717">
        <f>IF('Data R7'!C731="","",'Data R7'!B731)</f>
        <v/>
      </c>
      <c r="C6717">
        <f>IF('Data R7'!C731="","",'Data R7'!C731)</f>
        <v/>
      </c>
      <c r="D6717">
        <f>IF('Data R7'!C731="","",'Data R7'!D731)</f>
        <v/>
      </c>
      <c r="E6717">
        <f>IF('Data R7'!C731="","",'Data R7'!E731)</f>
        <v/>
      </c>
      <c r="F6717">
        <f>IF('Data R7'!C731="","",'Data R7'!F731)</f>
        <v/>
      </c>
      <c r="G6717">
        <f>IF('Data R7'!C731="","",'Data R7'!AD731)</f>
        <v/>
      </c>
      <c r="H6717">
        <f>IF('Data R7'!C731="","",'Data R7'!AC731)</f>
        <v/>
      </c>
      <c r="I6717">
        <f>IF('Data R7'!C731="","",COUNTIF('Data R7'!J731,"&gt;0")+COUNTIF('Data R7'!L731,"&gt;0")+COUNTIF('Data R7'!N731,"&gt;0")+COUNTIF('Data R7'!P731,"&gt;0")+COUNTIF('Data R7'!R731,"&gt;0")+COUNTIF('Data R7'!T731,"&gt;0")+COUNTIF('Data R7'!V731,"&gt;0")+COUNTIF('Data R7'!X731,"&gt;0"))</f>
        <v/>
      </c>
      <c r="J6717">
        <f>IF('Data R7'!C731="","",IF((COUNTIF('Data R7'!K731,"&gt;0")+COUNTIF('Data R7'!M731,"&gt;0")+COUNTIF('Data R7'!O731,"&gt;0")+COUNTIF('Data R7'!Q731,"&gt;0")+COUNTIF('Data R7'!S731,"&gt;0")+COUNTIF('Data R7'!U731,"&gt;0")+COUNTIF('Data R7'!W731,"&gt;0")+COUNTIF('Data R7'!Y731,"&gt;0"))&gt;0,1,0))</f>
        <v/>
      </c>
      <c r="M6717" t="inlineStr">
        <is>
          <t>Data R</t>
        </is>
      </c>
    </row>
    <row r="6718">
      <c r="A6718" t="inlineStr">
        <is>
          <t>Regional 7</t>
        </is>
      </c>
      <c r="B6718">
        <f>IF('Data R7'!C732="","",'Data R7'!B732)</f>
        <v/>
      </c>
      <c r="C6718">
        <f>IF('Data R7'!C732="","",'Data R7'!C732)</f>
        <v/>
      </c>
      <c r="D6718">
        <f>IF('Data R7'!C732="","",'Data R7'!D732)</f>
        <v/>
      </c>
      <c r="E6718">
        <f>IF('Data R7'!C732="","",'Data R7'!E732)</f>
        <v/>
      </c>
      <c r="F6718">
        <f>IF('Data R7'!C732="","",'Data R7'!F732)</f>
        <v/>
      </c>
      <c r="G6718">
        <f>IF('Data R7'!C732="","",'Data R7'!AD732)</f>
        <v/>
      </c>
      <c r="H6718">
        <f>IF('Data R7'!C732="","",'Data R7'!AC732)</f>
        <v/>
      </c>
      <c r="I6718">
        <f>IF('Data R7'!C732="","",COUNTIF('Data R7'!J732,"&gt;0")+COUNTIF('Data R7'!L732,"&gt;0")+COUNTIF('Data R7'!N732,"&gt;0")+COUNTIF('Data R7'!P732,"&gt;0")+COUNTIF('Data R7'!R732,"&gt;0")+COUNTIF('Data R7'!T732,"&gt;0")+COUNTIF('Data R7'!V732,"&gt;0")+COUNTIF('Data R7'!X732,"&gt;0"))</f>
        <v/>
      </c>
      <c r="J6718">
        <f>IF('Data R7'!C732="","",IF((COUNTIF('Data R7'!K732,"&gt;0")+COUNTIF('Data R7'!M732,"&gt;0")+COUNTIF('Data R7'!O732,"&gt;0")+COUNTIF('Data R7'!Q732,"&gt;0")+COUNTIF('Data R7'!S732,"&gt;0")+COUNTIF('Data R7'!U732,"&gt;0")+COUNTIF('Data R7'!W732,"&gt;0")+COUNTIF('Data R7'!Y732,"&gt;0"))&gt;0,1,0))</f>
        <v/>
      </c>
      <c r="M6718" t="inlineStr">
        <is>
          <t>Data R</t>
        </is>
      </c>
    </row>
    <row r="6719">
      <c r="A6719" t="inlineStr">
        <is>
          <t>Regional 7</t>
        </is>
      </c>
      <c r="B6719">
        <f>IF('Data R7'!C733="","",'Data R7'!B733)</f>
        <v/>
      </c>
      <c r="C6719">
        <f>IF('Data R7'!C733="","",'Data R7'!C733)</f>
        <v/>
      </c>
      <c r="D6719">
        <f>IF('Data R7'!C733="","",'Data R7'!D733)</f>
        <v/>
      </c>
      <c r="E6719">
        <f>IF('Data R7'!C733="","",'Data R7'!E733)</f>
        <v/>
      </c>
      <c r="F6719">
        <f>IF('Data R7'!C733="","",'Data R7'!F733)</f>
        <v/>
      </c>
      <c r="G6719">
        <f>IF('Data R7'!C733="","",'Data R7'!AD733)</f>
        <v/>
      </c>
      <c r="H6719">
        <f>IF('Data R7'!C733="","",'Data R7'!AC733)</f>
        <v/>
      </c>
      <c r="I6719">
        <f>IF('Data R7'!C733="","",COUNTIF('Data R7'!J733,"&gt;0")+COUNTIF('Data R7'!L733,"&gt;0")+COUNTIF('Data R7'!N733,"&gt;0")+COUNTIF('Data R7'!P733,"&gt;0")+COUNTIF('Data R7'!R733,"&gt;0")+COUNTIF('Data R7'!T733,"&gt;0")+COUNTIF('Data R7'!V733,"&gt;0")+COUNTIF('Data R7'!X733,"&gt;0"))</f>
        <v/>
      </c>
      <c r="J6719">
        <f>IF('Data R7'!C733="","",IF((COUNTIF('Data R7'!K733,"&gt;0")+COUNTIF('Data R7'!M733,"&gt;0")+COUNTIF('Data R7'!O733,"&gt;0")+COUNTIF('Data R7'!Q733,"&gt;0")+COUNTIF('Data R7'!S733,"&gt;0")+COUNTIF('Data R7'!U733,"&gt;0")+COUNTIF('Data R7'!W733,"&gt;0")+COUNTIF('Data R7'!Y733,"&gt;0"))&gt;0,1,0))</f>
        <v/>
      </c>
      <c r="M6719" t="inlineStr">
        <is>
          <t>Data R</t>
        </is>
      </c>
    </row>
    <row r="6720">
      <c r="A6720" t="inlineStr">
        <is>
          <t>Regional 7</t>
        </is>
      </c>
      <c r="B6720">
        <f>IF('Data R7'!C734="","",'Data R7'!B734)</f>
        <v/>
      </c>
      <c r="C6720">
        <f>IF('Data R7'!C734="","",'Data R7'!C734)</f>
        <v/>
      </c>
      <c r="D6720">
        <f>IF('Data R7'!C734="","",'Data R7'!D734)</f>
        <v/>
      </c>
      <c r="E6720">
        <f>IF('Data R7'!C734="","",'Data R7'!E734)</f>
        <v/>
      </c>
      <c r="F6720">
        <f>IF('Data R7'!C734="","",'Data R7'!F734)</f>
        <v/>
      </c>
      <c r="G6720">
        <f>IF('Data R7'!C734="","",'Data R7'!AD734)</f>
        <v/>
      </c>
      <c r="H6720">
        <f>IF('Data R7'!C734="","",'Data R7'!AC734)</f>
        <v/>
      </c>
      <c r="I6720">
        <f>IF('Data R7'!C734="","",COUNTIF('Data R7'!J734,"&gt;0")+COUNTIF('Data R7'!L734,"&gt;0")+COUNTIF('Data R7'!N734,"&gt;0")+COUNTIF('Data R7'!P734,"&gt;0")+COUNTIF('Data R7'!R734,"&gt;0")+COUNTIF('Data R7'!T734,"&gt;0")+COUNTIF('Data R7'!V734,"&gt;0")+COUNTIF('Data R7'!X734,"&gt;0"))</f>
        <v/>
      </c>
      <c r="J6720">
        <f>IF('Data R7'!C734="","",IF((COUNTIF('Data R7'!K734,"&gt;0")+COUNTIF('Data R7'!M734,"&gt;0")+COUNTIF('Data R7'!O734,"&gt;0")+COUNTIF('Data R7'!Q734,"&gt;0")+COUNTIF('Data R7'!S734,"&gt;0")+COUNTIF('Data R7'!U734,"&gt;0")+COUNTIF('Data R7'!W734,"&gt;0")+COUNTIF('Data R7'!Y734,"&gt;0"))&gt;0,1,0))</f>
        <v/>
      </c>
      <c r="M6720" t="inlineStr">
        <is>
          <t>Data R</t>
        </is>
      </c>
    </row>
    <row r="6721">
      <c r="A6721" t="inlineStr">
        <is>
          <t>Regional 7</t>
        </is>
      </c>
      <c r="B6721">
        <f>IF('Data R7'!C735="","",'Data R7'!B735)</f>
        <v/>
      </c>
      <c r="C6721">
        <f>IF('Data R7'!C735="","",'Data R7'!C735)</f>
        <v/>
      </c>
      <c r="D6721">
        <f>IF('Data R7'!C735="","",'Data R7'!D735)</f>
        <v/>
      </c>
      <c r="E6721">
        <f>IF('Data R7'!C735="","",'Data R7'!E735)</f>
        <v/>
      </c>
      <c r="F6721">
        <f>IF('Data R7'!C735="","",'Data R7'!F735)</f>
        <v/>
      </c>
      <c r="G6721">
        <f>IF('Data R7'!C735="","",'Data R7'!AD735)</f>
        <v/>
      </c>
      <c r="H6721">
        <f>IF('Data R7'!C735="","",'Data R7'!AC735)</f>
        <v/>
      </c>
      <c r="I6721">
        <f>IF('Data R7'!C735="","",COUNTIF('Data R7'!J735,"&gt;0")+COUNTIF('Data R7'!L735,"&gt;0")+COUNTIF('Data R7'!N735,"&gt;0")+COUNTIF('Data R7'!P735,"&gt;0")+COUNTIF('Data R7'!R735,"&gt;0")+COUNTIF('Data R7'!T735,"&gt;0")+COUNTIF('Data R7'!V735,"&gt;0")+COUNTIF('Data R7'!X735,"&gt;0"))</f>
        <v/>
      </c>
      <c r="J6721">
        <f>IF('Data R7'!C735="","",IF((COUNTIF('Data R7'!K735,"&gt;0")+COUNTIF('Data R7'!M735,"&gt;0")+COUNTIF('Data R7'!O735,"&gt;0")+COUNTIF('Data R7'!Q735,"&gt;0")+COUNTIF('Data R7'!S735,"&gt;0")+COUNTIF('Data R7'!U735,"&gt;0")+COUNTIF('Data R7'!W735,"&gt;0")+COUNTIF('Data R7'!Y735,"&gt;0"))&gt;0,1,0))</f>
        <v/>
      </c>
      <c r="M6721" t="inlineStr">
        <is>
          <t>Data R</t>
        </is>
      </c>
    </row>
    <row r="6722">
      <c r="A6722" t="inlineStr">
        <is>
          <t>Regional 7</t>
        </is>
      </c>
      <c r="B6722">
        <f>IF('Data R7'!C736="","",'Data R7'!B736)</f>
        <v/>
      </c>
      <c r="C6722">
        <f>IF('Data R7'!C736="","",'Data R7'!C736)</f>
        <v/>
      </c>
      <c r="D6722">
        <f>IF('Data R7'!C736="","",'Data R7'!D736)</f>
        <v/>
      </c>
      <c r="E6722">
        <f>IF('Data R7'!C736="","",'Data R7'!E736)</f>
        <v/>
      </c>
      <c r="F6722">
        <f>IF('Data R7'!C736="","",'Data R7'!F736)</f>
        <v/>
      </c>
      <c r="G6722">
        <f>IF('Data R7'!C736="","",'Data R7'!AD736)</f>
        <v/>
      </c>
      <c r="H6722">
        <f>IF('Data R7'!C736="","",'Data R7'!AC736)</f>
        <v/>
      </c>
      <c r="I6722">
        <f>IF('Data R7'!C736="","",COUNTIF('Data R7'!J736,"&gt;0")+COUNTIF('Data R7'!L736,"&gt;0")+COUNTIF('Data R7'!N736,"&gt;0")+COUNTIF('Data R7'!P736,"&gt;0")+COUNTIF('Data R7'!R736,"&gt;0")+COUNTIF('Data R7'!T736,"&gt;0")+COUNTIF('Data R7'!V736,"&gt;0")+COUNTIF('Data R7'!X736,"&gt;0"))</f>
        <v/>
      </c>
      <c r="J6722">
        <f>IF('Data R7'!C736="","",IF((COUNTIF('Data R7'!K736,"&gt;0")+COUNTIF('Data R7'!M736,"&gt;0")+COUNTIF('Data R7'!O736,"&gt;0")+COUNTIF('Data R7'!Q736,"&gt;0")+COUNTIF('Data R7'!S736,"&gt;0")+COUNTIF('Data R7'!U736,"&gt;0")+COUNTIF('Data R7'!W736,"&gt;0")+COUNTIF('Data R7'!Y736,"&gt;0"))&gt;0,1,0))</f>
        <v/>
      </c>
      <c r="M6722" t="inlineStr">
        <is>
          <t>Data R</t>
        </is>
      </c>
    </row>
    <row r="6723">
      <c r="A6723" t="inlineStr">
        <is>
          <t>Regional 7</t>
        </is>
      </c>
      <c r="B6723">
        <f>IF('Data R7'!C737="","",'Data R7'!B737)</f>
        <v/>
      </c>
      <c r="C6723">
        <f>IF('Data R7'!C737="","",'Data R7'!C737)</f>
        <v/>
      </c>
      <c r="D6723">
        <f>IF('Data R7'!C737="","",'Data R7'!D737)</f>
        <v/>
      </c>
      <c r="E6723">
        <f>IF('Data R7'!C737="","",'Data R7'!E737)</f>
        <v/>
      </c>
      <c r="F6723">
        <f>IF('Data R7'!C737="","",'Data R7'!F737)</f>
        <v/>
      </c>
      <c r="G6723">
        <f>IF('Data R7'!C737="","",'Data R7'!AD737)</f>
        <v/>
      </c>
      <c r="H6723">
        <f>IF('Data R7'!C737="","",'Data R7'!AC737)</f>
        <v/>
      </c>
      <c r="I6723">
        <f>IF('Data R7'!C737="","",COUNTIF('Data R7'!J737,"&gt;0")+COUNTIF('Data R7'!L737,"&gt;0")+COUNTIF('Data R7'!N737,"&gt;0")+COUNTIF('Data R7'!P737,"&gt;0")+COUNTIF('Data R7'!R737,"&gt;0")+COUNTIF('Data R7'!T737,"&gt;0")+COUNTIF('Data R7'!V737,"&gt;0")+COUNTIF('Data R7'!X737,"&gt;0"))</f>
        <v/>
      </c>
      <c r="J6723">
        <f>IF('Data R7'!C737="","",IF((COUNTIF('Data R7'!K737,"&gt;0")+COUNTIF('Data R7'!M737,"&gt;0")+COUNTIF('Data R7'!O737,"&gt;0")+COUNTIF('Data R7'!Q737,"&gt;0")+COUNTIF('Data R7'!S737,"&gt;0")+COUNTIF('Data R7'!U737,"&gt;0")+COUNTIF('Data R7'!W737,"&gt;0")+COUNTIF('Data R7'!Y737,"&gt;0"))&gt;0,1,0))</f>
        <v/>
      </c>
      <c r="M6723" t="inlineStr">
        <is>
          <t>Data R</t>
        </is>
      </c>
    </row>
    <row r="6724">
      <c r="A6724" t="inlineStr">
        <is>
          <t>Regional 7</t>
        </is>
      </c>
      <c r="B6724">
        <f>IF('Data R7'!C738="","",'Data R7'!B738)</f>
        <v/>
      </c>
      <c r="C6724">
        <f>IF('Data R7'!C738="","",'Data R7'!C738)</f>
        <v/>
      </c>
      <c r="D6724">
        <f>IF('Data R7'!C738="","",'Data R7'!D738)</f>
        <v/>
      </c>
      <c r="E6724">
        <f>IF('Data R7'!C738="","",'Data R7'!E738)</f>
        <v/>
      </c>
      <c r="F6724">
        <f>IF('Data R7'!C738="","",'Data R7'!F738)</f>
        <v/>
      </c>
      <c r="G6724">
        <f>IF('Data R7'!C738="","",'Data R7'!AD738)</f>
        <v/>
      </c>
      <c r="H6724">
        <f>IF('Data R7'!C738="","",'Data R7'!AC738)</f>
        <v/>
      </c>
      <c r="I6724">
        <f>IF('Data R7'!C738="","",COUNTIF('Data R7'!J738,"&gt;0")+COUNTIF('Data R7'!L738,"&gt;0")+COUNTIF('Data R7'!N738,"&gt;0")+COUNTIF('Data R7'!P738,"&gt;0")+COUNTIF('Data R7'!R738,"&gt;0")+COUNTIF('Data R7'!T738,"&gt;0")+COUNTIF('Data R7'!V738,"&gt;0")+COUNTIF('Data R7'!X738,"&gt;0"))</f>
        <v/>
      </c>
      <c r="J6724">
        <f>IF('Data R7'!C738="","",IF((COUNTIF('Data R7'!K738,"&gt;0")+COUNTIF('Data R7'!M738,"&gt;0")+COUNTIF('Data R7'!O738,"&gt;0")+COUNTIF('Data R7'!Q738,"&gt;0")+COUNTIF('Data R7'!S738,"&gt;0")+COUNTIF('Data R7'!U738,"&gt;0")+COUNTIF('Data R7'!W738,"&gt;0")+COUNTIF('Data R7'!Y738,"&gt;0"))&gt;0,1,0))</f>
        <v/>
      </c>
      <c r="M6724" t="inlineStr">
        <is>
          <t>Data R</t>
        </is>
      </c>
    </row>
    <row r="6725">
      <c r="A6725" t="inlineStr">
        <is>
          <t>Regional 7</t>
        </is>
      </c>
      <c r="B6725">
        <f>IF('Data R7'!C739="","",'Data R7'!B739)</f>
        <v/>
      </c>
      <c r="C6725">
        <f>IF('Data R7'!C739="","",'Data R7'!C739)</f>
        <v/>
      </c>
      <c r="D6725">
        <f>IF('Data R7'!C739="","",'Data R7'!D739)</f>
        <v/>
      </c>
      <c r="E6725">
        <f>IF('Data R7'!C739="","",'Data R7'!E739)</f>
        <v/>
      </c>
      <c r="F6725">
        <f>IF('Data R7'!C739="","",'Data R7'!F739)</f>
        <v/>
      </c>
      <c r="G6725">
        <f>IF('Data R7'!C739="","",'Data R7'!AD739)</f>
        <v/>
      </c>
      <c r="H6725">
        <f>IF('Data R7'!C739="","",'Data R7'!AC739)</f>
        <v/>
      </c>
      <c r="I6725">
        <f>IF('Data R7'!C739="","",COUNTIF('Data R7'!J739,"&gt;0")+COUNTIF('Data R7'!L739,"&gt;0")+COUNTIF('Data R7'!N739,"&gt;0")+COUNTIF('Data R7'!P739,"&gt;0")+COUNTIF('Data R7'!R739,"&gt;0")+COUNTIF('Data R7'!T739,"&gt;0")+COUNTIF('Data R7'!V739,"&gt;0")+COUNTIF('Data R7'!X739,"&gt;0"))</f>
        <v/>
      </c>
      <c r="J6725">
        <f>IF('Data R7'!C739="","",IF((COUNTIF('Data R7'!K739,"&gt;0")+COUNTIF('Data R7'!M739,"&gt;0")+COUNTIF('Data R7'!O739,"&gt;0")+COUNTIF('Data R7'!Q739,"&gt;0")+COUNTIF('Data R7'!S739,"&gt;0")+COUNTIF('Data R7'!U739,"&gt;0")+COUNTIF('Data R7'!W739,"&gt;0")+COUNTIF('Data R7'!Y739,"&gt;0"))&gt;0,1,0))</f>
        <v/>
      </c>
      <c r="M6725" t="inlineStr">
        <is>
          <t>Data R</t>
        </is>
      </c>
    </row>
    <row r="6726">
      <c r="A6726" t="inlineStr">
        <is>
          <t>Regional 7</t>
        </is>
      </c>
      <c r="B6726">
        <f>IF('Data R7'!C740="","",'Data R7'!B740)</f>
        <v/>
      </c>
      <c r="C6726">
        <f>IF('Data R7'!C740="","",'Data R7'!C740)</f>
        <v/>
      </c>
      <c r="D6726">
        <f>IF('Data R7'!C740="","",'Data R7'!D740)</f>
        <v/>
      </c>
      <c r="E6726">
        <f>IF('Data R7'!C740="","",'Data R7'!E740)</f>
        <v/>
      </c>
      <c r="F6726">
        <f>IF('Data R7'!C740="","",'Data R7'!F740)</f>
        <v/>
      </c>
      <c r="G6726">
        <f>IF('Data R7'!C740="","",'Data R7'!AD740)</f>
        <v/>
      </c>
      <c r="H6726">
        <f>IF('Data R7'!C740="","",'Data R7'!AC740)</f>
        <v/>
      </c>
      <c r="I6726">
        <f>IF('Data R7'!C740="","",COUNTIF('Data R7'!J740,"&gt;0")+COUNTIF('Data R7'!L740,"&gt;0")+COUNTIF('Data R7'!N740,"&gt;0")+COUNTIF('Data R7'!P740,"&gt;0")+COUNTIF('Data R7'!R740,"&gt;0")+COUNTIF('Data R7'!T740,"&gt;0")+COUNTIF('Data R7'!V740,"&gt;0")+COUNTIF('Data R7'!X740,"&gt;0"))</f>
        <v/>
      </c>
      <c r="J6726">
        <f>IF('Data R7'!C740="","",IF((COUNTIF('Data R7'!K740,"&gt;0")+COUNTIF('Data R7'!M740,"&gt;0")+COUNTIF('Data R7'!O740,"&gt;0")+COUNTIF('Data R7'!Q740,"&gt;0")+COUNTIF('Data R7'!S740,"&gt;0")+COUNTIF('Data R7'!U740,"&gt;0")+COUNTIF('Data R7'!W740,"&gt;0")+COUNTIF('Data R7'!Y740,"&gt;0"))&gt;0,1,0))</f>
        <v/>
      </c>
      <c r="M6726" t="inlineStr">
        <is>
          <t>Data R</t>
        </is>
      </c>
    </row>
    <row r="6727">
      <c r="A6727" t="inlineStr">
        <is>
          <t>Regional 7</t>
        </is>
      </c>
      <c r="B6727">
        <f>IF('Data R7'!C741="","",'Data R7'!B741)</f>
        <v/>
      </c>
      <c r="C6727">
        <f>IF('Data R7'!C741="","",'Data R7'!C741)</f>
        <v/>
      </c>
      <c r="D6727">
        <f>IF('Data R7'!C741="","",'Data R7'!D741)</f>
        <v/>
      </c>
      <c r="E6727">
        <f>IF('Data R7'!C741="","",'Data R7'!E741)</f>
        <v/>
      </c>
      <c r="F6727">
        <f>IF('Data R7'!C741="","",'Data R7'!F741)</f>
        <v/>
      </c>
      <c r="G6727">
        <f>IF('Data R7'!C741="","",'Data R7'!AD741)</f>
        <v/>
      </c>
      <c r="H6727">
        <f>IF('Data R7'!C741="","",'Data R7'!AC741)</f>
        <v/>
      </c>
      <c r="I6727">
        <f>IF('Data R7'!C741="","",COUNTIF('Data R7'!J741,"&gt;0")+COUNTIF('Data R7'!L741,"&gt;0")+COUNTIF('Data R7'!N741,"&gt;0")+COUNTIF('Data R7'!P741,"&gt;0")+COUNTIF('Data R7'!R741,"&gt;0")+COUNTIF('Data R7'!T741,"&gt;0")+COUNTIF('Data R7'!V741,"&gt;0")+COUNTIF('Data R7'!X741,"&gt;0"))</f>
        <v/>
      </c>
      <c r="J6727">
        <f>IF('Data R7'!C741="","",IF((COUNTIF('Data R7'!K741,"&gt;0")+COUNTIF('Data R7'!M741,"&gt;0")+COUNTIF('Data R7'!O741,"&gt;0")+COUNTIF('Data R7'!Q741,"&gt;0")+COUNTIF('Data R7'!S741,"&gt;0")+COUNTIF('Data R7'!U741,"&gt;0")+COUNTIF('Data R7'!W741,"&gt;0")+COUNTIF('Data R7'!Y741,"&gt;0"))&gt;0,1,0))</f>
        <v/>
      </c>
      <c r="M6727" t="inlineStr">
        <is>
          <t>Data R</t>
        </is>
      </c>
    </row>
    <row r="6728">
      <c r="A6728" t="inlineStr">
        <is>
          <t>Regional 7</t>
        </is>
      </c>
      <c r="B6728">
        <f>IF('Data R7'!C742="","",'Data R7'!B742)</f>
        <v/>
      </c>
      <c r="C6728">
        <f>IF('Data R7'!C742="","",'Data R7'!C742)</f>
        <v/>
      </c>
      <c r="D6728">
        <f>IF('Data R7'!C742="","",'Data R7'!D742)</f>
        <v/>
      </c>
      <c r="E6728">
        <f>IF('Data R7'!C742="","",'Data R7'!E742)</f>
        <v/>
      </c>
      <c r="F6728">
        <f>IF('Data R7'!C742="","",'Data R7'!F742)</f>
        <v/>
      </c>
      <c r="G6728">
        <f>IF('Data R7'!C742="","",'Data R7'!AD742)</f>
        <v/>
      </c>
      <c r="H6728">
        <f>IF('Data R7'!C742="","",'Data R7'!AC742)</f>
        <v/>
      </c>
      <c r="I6728">
        <f>IF('Data R7'!C742="","",COUNTIF('Data R7'!J742,"&gt;0")+COUNTIF('Data R7'!L742,"&gt;0")+COUNTIF('Data R7'!N742,"&gt;0")+COUNTIF('Data R7'!P742,"&gt;0")+COUNTIF('Data R7'!R742,"&gt;0")+COUNTIF('Data R7'!T742,"&gt;0")+COUNTIF('Data R7'!V742,"&gt;0")+COUNTIF('Data R7'!X742,"&gt;0"))</f>
        <v/>
      </c>
      <c r="J6728">
        <f>IF('Data R7'!C742="","",IF((COUNTIF('Data R7'!K742,"&gt;0")+COUNTIF('Data R7'!M742,"&gt;0")+COUNTIF('Data R7'!O742,"&gt;0")+COUNTIF('Data R7'!Q742,"&gt;0")+COUNTIF('Data R7'!S742,"&gt;0")+COUNTIF('Data R7'!U742,"&gt;0")+COUNTIF('Data R7'!W742,"&gt;0")+COUNTIF('Data R7'!Y742,"&gt;0"))&gt;0,1,0))</f>
        <v/>
      </c>
      <c r="M6728" t="inlineStr">
        <is>
          <t>Data R</t>
        </is>
      </c>
    </row>
    <row r="6729">
      <c r="A6729" t="inlineStr">
        <is>
          <t>Regional 7</t>
        </is>
      </c>
      <c r="B6729">
        <f>IF('Data R7'!C743="","",'Data R7'!B743)</f>
        <v/>
      </c>
      <c r="C6729">
        <f>IF('Data R7'!C743="","",'Data R7'!C743)</f>
        <v/>
      </c>
      <c r="D6729">
        <f>IF('Data R7'!C743="","",'Data R7'!D743)</f>
        <v/>
      </c>
      <c r="E6729">
        <f>IF('Data R7'!C743="","",'Data R7'!E743)</f>
        <v/>
      </c>
      <c r="F6729">
        <f>IF('Data R7'!C743="","",'Data R7'!F743)</f>
        <v/>
      </c>
      <c r="G6729">
        <f>IF('Data R7'!C743="","",'Data R7'!AD743)</f>
        <v/>
      </c>
      <c r="H6729">
        <f>IF('Data R7'!C743="","",'Data R7'!AC743)</f>
        <v/>
      </c>
      <c r="I6729">
        <f>IF('Data R7'!C743="","",COUNTIF('Data R7'!J743,"&gt;0")+COUNTIF('Data R7'!L743,"&gt;0")+COUNTIF('Data R7'!N743,"&gt;0")+COUNTIF('Data R7'!P743,"&gt;0")+COUNTIF('Data R7'!R743,"&gt;0")+COUNTIF('Data R7'!T743,"&gt;0")+COUNTIF('Data R7'!V743,"&gt;0")+COUNTIF('Data R7'!X743,"&gt;0"))</f>
        <v/>
      </c>
      <c r="J6729">
        <f>IF('Data R7'!C743="","",IF((COUNTIF('Data R7'!K743,"&gt;0")+COUNTIF('Data R7'!M743,"&gt;0")+COUNTIF('Data R7'!O743,"&gt;0")+COUNTIF('Data R7'!Q743,"&gt;0")+COUNTIF('Data R7'!S743,"&gt;0")+COUNTIF('Data R7'!U743,"&gt;0")+COUNTIF('Data R7'!W743,"&gt;0")+COUNTIF('Data R7'!Y743,"&gt;0"))&gt;0,1,0))</f>
        <v/>
      </c>
      <c r="M6729" t="inlineStr">
        <is>
          <t>Data R</t>
        </is>
      </c>
    </row>
    <row r="6730">
      <c r="A6730" t="inlineStr">
        <is>
          <t>Regional 7</t>
        </is>
      </c>
      <c r="B6730">
        <f>IF('Data R7'!C744="","",'Data R7'!B744)</f>
        <v/>
      </c>
      <c r="C6730">
        <f>IF('Data R7'!C744="","",'Data R7'!C744)</f>
        <v/>
      </c>
      <c r="D6730">
        <f>IF('Data R7'!C744="","",'Data R7'!D744)</f>
        <v/>
      </c>
      <c r="E6730">
        <f>IF('Data R7'!C744="","",'Data R7'!E744)</f>
        <v/>
      </c>
      <c r="F6730">
        <f>IF('Data R7'!C744="","",'Data R7'!F744)</f>
        <v/>
      </c>
      <c r="G6730">
        <f>IF('Data R7'!C744="","",'Data R7'!AD744)</f>
        <v/>
      </c>
      <c r="H6730">
        <f>IF('Data R7'!C744="","",'Data R7'!AC744)</f>
        <v/>
      </c>
      <c r="I6730">
        <f>IF('Data R7'!C744="","",COUNTIF('Data R7'!J744,"&gt;0")+COUNTIF('Data R7'!L744,"&gt;0")+COUNTIF('Data R7'!N744,"&gt;0")+COUNTIF('Data R7'!P744,"&gt;0")+COUNTIF('Data R7'!R744,"&gt;0")+COUNTIF('Data R7'!T744,"&gt;0")+COUNTIF('Data R7'!V744,"&gt;0")+COUNTIF('Data R7'!X744,"&gt;0"))</f>
        <v/>
      </c>
      <c r="J6730">
        <f>IF('Data R7'!C744="","",IF((COUNTIF('Data R7'!K744,"&gt;0")+COUNTIF('Data R7'!M744,"&gt;0")+COUNTIF('Data R7'!O744,"&gt;0")+COUNTIF('Data R7'!Q744,"&gt;0")+COUNTIF('Data R7'!S744,"&gt;0")+COUNTIF('Data R7'!U744,"&gt;0")+COUNTIF('Data R7'!W744,"&gt;0")+COUNTIF('Data R7'!Y744,"&gt;0"))&gt;0,1,0))</f>
        <v/>
      </c>
      <c r="M6730" t="inlineStr">
        <is>
          <t>Data R</t>
        </is>
      </c>
    </row>
    <row r="6731">
      <c r="A6731" t="inlineStr">
        <is>
          <t>Regional 7</t>
        </is>
      </c>
      <c r="B6731">
        <f>IF('Data R7'!C745="","",'Data R7'!B745)</f>
        <v/>
      </c>
      <c r="C6731">
        <f>IF('Data R7'!C745="","",'Data R7'!C745)</f>
        <v/>
      </c>
      <c r="D6731">
        <f>IF('Data R7'!C745="","",'Data R7'!D745)</f>
        <v/>
      </c>
      <c r="E6731">
        <f>IF('Data R7'!C745="","",'Data R7'!E745)</f>
        <v/>
      </c>
      <c r="F6731">
        <f>IF('Data R7'!C745="","",'Data R7'!F745)</f>
        <v/>
      </c>
      <c r="G6731">
        <f>IF('Data R7'!C745="","",'Data R7'!AD745)</f>
        <v/>
      </c>
      <c r="H6731">
        <f>IF('Data R7'!C745="","",'Data R7'!AC745)</f>
        <v/>
      </c>
      <c r="I6731">
        <f>IF('Data R7'!C745="","",COUNTIF('Data R7'!J745,"&gt;0")+COUNTIF('Data R7'!L745,"&gt;0")+COUNTIF('Data R7'!N745,"&gt;0")+COUNTIF('Data R7'!P745,"&gt;0")+COUNTIF('Data R7'!R745,"&gt;0")+COUNTIF('Data R7'!T745,"&gt;0")+COUNTIF('Data R7'!V745,"&gt;0")+COUNTIF('Data R7'!X745,"&gt;0"))</f>
        <v/>
      </c>
      <c r="J6731">
        <f>IF('Data R7'!C745="","",IF((COUNTIF('Data R7'!K745,"&gt;0")+COUNTIF('Data R7'!M745,"&gt;0")+COUNTIF('Data R7'!O745,"&gt;0")+COUNTIF('Data R7'!Q745,"&gt;0")+COUNTIF('Data R7'!S745,"&gt;0")+COUNTIF('Data R7'!U745,"&gt;0")+COUNTIF('Data R7'!W745,"&gt;0")+COUNTIF('Data R7'!Y745,"&gt;0"))&gt;0,1,0))</f>
        <v/>
      </c>
      <c r="M6731" t="inlineStr">
        <is>
          <t>Data R</t>
        </is>
      </c>
    </row>
    <row r="6732">
      <c r="A6732" t="inlineStr">
        <is>
          <t>Regional 7</t>
        </is>
      </c>
      <c r="B6732">
        <f>IF('Data R7'!C746="","",'Data R7'!B746)</f>
        <v/>
      </c>
      <c r="C6732">
        <f>IF('Data R7'!C746="","",'Data R7'!C746)</f>
        <v/>
      </c>
      <c r="D6732">
        <f>IF('Data R7'!C746="","",'Data R7'!D746)</f>
        <v/>
      </c>
      <c r="E6732">
        <f>IF('Data R7'!C746="","",'Data R7'!E746)</f>
        <v/>
      </c>
      <c r="F6732">
        <f>IF('Data R7'!C746="","",'Data R7'!F746)</f>
        <v/>
      </c>
      <c r="G6732">
        <f>IF('Data R7'!C746="","",'Data R7'!AD746)</f>
        <v/>
      </c>
      <c r="H6732">
        <f>IF('Data R7'!C746="","",'Data R7'!AC746)</f>
        <v/>
      </c>
      <c r="I6732">
        <f>IF('Data R7'!C746="","",COUNTIF('Data R7'!J746,"&gt;0")+COUNTIF('Data R7'!L746,"&gt;0")+COUNTIF('Data R7'!N746,"&gt;0")+COUNTIF('Data R7'!P746,"&gt;0")+COUNTIF('Data R7'!R746,"&gt;0")+COUNTIF('Data R7'!T746,"&gt;0")+COUNTIF('Data R7'!V746,"&gt;0")+COUNTIF('Data R7'!X746,"&gt;0"))</f>
        <v/>
      </c>
      <c r="J6732">
        <f>IF('Data R7'!C746="","",IF((COUNTIF('Data R7'!K746,"&gt;0")+COUNTIF('Data R7'!M746,"&gt;0")+COUNTIF('Data R7'!O746,"&gt;0")+COUNTIF('Data R7'!Q746,"&gt;0")+COUNTIF('Data R7'!S746,"&gt;0")+COUNTIF('Data R7'!U746,"&gt;0")+COUNTIF('Data R7'!W746,"&gt;0")+COUNTIF('Data R7'!Y746,"&gt;0"))&gt;0,1,0))</f>
        <v/>
      </c>
      <c r="M6732" t="inlineStr">
        <is>
          <t>Data R</t>
        </is>
      </c>
    </row>
    <row r="6733">
      <c r="A6733" t="inlineStr">
        <is>
          <t>Regional 7</t>
        </is>
      </c>
      <c r="B6733">
        <f>IF('Data R7'!C747="","",'Data R7'!B747)</f>
        <v/>
      </c>
      <c r="C6733">
        <f>IF('Data R7'!C747="","",'Data R7'!C747)</f>
        <v/>
      </c>
      <c r="D6733">
        <f>IF('Data R7'!C747="","",'Data R7'!D747)</f>
        <v/>
      </c>
      <c r="E6733">
        <f>IF('Data R7'!C747="","",'Data R7'!E747)</f>
        <v/>
      </c>
      <c r="F6733">
        <f>IF('Data R7'!C747="","",'Data R7'!F747)</f>
        <v/>
      </c>
      <c r="G6733">
        <f>IF('Data R7'!C747="","",'Data R7'!AD747)</f>
        <v/>
      </c>
      <c r="H6733">
        <f>IF('Data R7'!C747="","",'Data R7'!AC747)</f>
        <v/>
      </c>
      <c r="I6733">
        <f>IF('Data R7'!C747="","",COUNTIF('Data R7'!J747,"&gt;0")+COUNTIF('Data R7'!L747,"&gt;0")+COUNTIF('Data R7'!N747,"&gt;0")+COUNTIF('Data R7'!P747,"&gt;0")+COUNTIF('Data R7'!R747,"&gt;0")+COUNTIF('Data R7'!T747,"&gt;0")+COUNTIF('Data R7'!V747,"&gt;0")+COUNTIF('Data R7'!X747,"&gt;0"))</f>
        <v/>
      </c>
      <c r="J6733">
        <f>IF('Data R7'!C747="","",IF((COUNTIF('Data R7'!K747,"&gt;0")+COUNTIF('Data R7'!M747,"&gt;0")+COUNTIF('Data R7'!O747,"&gt;0")+COUNTIF('Data R7'!Q747,"&gt;0")+COUNTIF('Data R7'!S747,"&gt;0")+COUNTIF('Data R7'!U747,"&gt;0")+COUNTIF('Data R7'!W747,"&gt;0")+COUNTIF('Data R7'!Y747,"&gt;0"))&gt;0,1,0))</f>
        <v/>
      </c>
      <c r="M6733" t="inlineStr">
        <is>
          <t>Data R</t>
        </is>
      </c>
    </row>
    <row r="6734">
      <c r="A6734" t="inlineStr">
        <is>
          <t>Regional 7</t>
        </is>
      </c>
      <c r="B6734">
        <f>IF('Data R7'!C748="","",'Data R7'!B748)</f>
        <v/>
      </c>
      <c r="C6734">
        <f>IF('Data R7'!C748="","",'Data R7'!C748)</f>
        <v/>
      </c>
      <c r="D6734">
        <f>IF('Data R7'!C748="","",'Data R7'!D748)</f>
        <v/>
      </c>
      <c r="E6734">
        <f>IF('Data R7'!C748="","",'Data R7'!E748)</f>
        <v/>
      </c>
      <c r="F6734">
        <f>IF('Data R7'!C748="","",'Data R7'!F748)</f>
        <v/>
      </c>
      <c r="G6734">
        <f>IF('Data R7'!C748="","",'Data R7'!AD748)</f>
        <v/>
      </c>
      <c r="H6734">
        <f>IF('Data R7'!C748="","",'Data R7'!AC748)</f>
        <v/>
      </c>
      <c r="I6734">
        <f>IF('Data R7'!C748="","",COUNTIF('Data R7'!J748,"&gt;0")+COUNTIF('Data R7'!L748,"&gt;0")+COUNTIF('Data R7'!N748,"&gt;0")+COUNTIF('Data R7'!P748,"&gt;0")+COUNTIF('Data R7'!R748,"&gt;0")+COUNTIF('Data R7'!T748,"&gt;0")+COUNTIF('Data R7'!V748,"&gt;0")+COUNTIF('Data R7'!X748,"&gt;0"))</f>
        <v/>
      </c>
      <c r="J6734">
        <f>IF('Data R7'!C748="","",IF((COUNTIF('Data R7'!K748,"&gt;0")+COUNTIF('Data R7'!M748,"&gt;0")+COUNTIF('Data R7'!O748,"&gt;0")+COUNTIF('Data R7'!Q748,"&gt;0")+COUNTIF('Data R7'!S748,"&gt;0")+COUNTIF('Data R7'!U748,"&gt;0")+COUNTIF('Data R7'!W748,"&gt;0")+COUNTIF('Data R7'!Y748,"&gt;0"))&gt;0,1,0))</f>
        <v/>
      </c>
      <c r="M6734" t="inlineStr">
        <is>
          <t>Data R</t>
        </is>
      </c>
    </row>
    <row r="6735">
      <c r="A6735" t="inlineStr">
        <is>
          <t>Regional 7</t>
        </is>
      </c>
      <c r="B6735">
        <f>IF('Data R7'!C749="","",'Data R7'!B749)</f>
        <v/>
      </c>
      <c r="C6735">
        <f>IF('Data R7'!C749="","",'Data R7'!C749)</f>
        <v/>
      </c>
      <c r="D6735">
        <f>IF('Data R7'!C749="","",'Data R7'!D749)</f>
        <v/>
      </c>
      <c r="E6735">
        <f>IF('Data R7'!C749="","",'Data R7'!E749)</f>
        <v/>
      </c>
      <c r="F6735">
        <f>IF('Data R7'!C749="","",'Data R7'!F749)</f>
        <v/>
      </c>
      <c r="G6735">
        <f>IF('Data R7'!C749="","",'Data R7'!AD749)</f>
        <v/>
      </c>
      <c r="H6735">
        <f>IF('Data R7'!C749="","",'Data R7'!AC749)</f>
        <v/>
      </c>
      <c r="I6735">
        <f>IF('Data R7'!C749="","",COUNTIF('Data R7'!J749,"&gt;0")+COUNTIF('Data R7'!L749,"&gt;0")+COUNTIF('Data R7'!N749,"&gt;0")+COUNTIF('Data R7'!P749,"&gt;0")+COUNTIF('Data R7'!R749,"&gt;0")+COUNTIF('Data R7'!T749,"&gt;0")+COUNTIF('Data R7'!V749,"&gt;0")+COUNTIF('Data R7'!X749,"&gt;0"))</f>
        <v/>
      </c>
      <c r="J6735">
        <f>IF('Data R7'!C749="","",IF((COUNTIF('Data R7'!K749,"&gt;0")+COUNTIF('Data R7'!M749,"&gt;0")+COUNTIF('Data R7'!O749,"&gt;0")+COUNTIF('Data R7'!Q749,"&gt;0")+COUNTIF('Data R7'!S749,"&gt;0")+COUNTIF('Data R7'!U749,"&gt;0")+COUNTIF('Data R7'!W749,"&gt;0")+COUNTIF('Data R7'!Y749,"&gt;0"))&gt;0,1,0))</f>
        <v/>
      </c>
      <c r="M6735" t="inlineStr">
        <is>
          <t>Data R</t>
        </is>
      </c>
    </row>
    <row r="6736">
      <c r="A6736" t="inlineStr">
        <is>
          <t>Regional 7</t>
        </is>
      </c>
      <c r="B6736">
        <f>IF('Data R7'!C750="","",'Data R7'!B750)</f>
        <v/>
      </c>
      <c r="C6736">
        <f>IF('Data R7'!C750="","",'Data R7'!C750)</f>
        <v/>
      </c>
      <c r="D6736">
        <f>IF('Data R7'!C750="","",'Data R7'!D750)</f>
        <v/>
      </c>
      <c r="E6736">
        <f>IF('Data R7'!C750="","",'Data R7'!E750)</f>
        <v/>
      </c>
      <c r="F6736">
        <f>IF('Data R7'!C750="","",'Data R7'!F750)</f>
        <v/>
      </c>
      <c r="G6736">
        <f>IF('Data R7'!C750="","",'Data R7'!AD750)</f>
        <v/>
      </c>
      <c r="H6736">
        <f>IF('Data R7'!C750="","",'Data R7'!AC750)</f>
        <v/>
      </c>
      <c r="I6736">
        <f>IF('Data R7'!C750="","",COUNTIF('Data R7'!J750,"&gt;0")+COUNTIF('Data R7'!L750,"&gt;0")+COUNTIF('Data R7'!N750,"&gt;0")+COUNTIF('Data R7'!P750,"&gt;0")+COUNTIF('Data R7'!R750,"&gt;0")+COUNTIF('Data R7'!T750,"&gt;0")+COUNTIF('Data R7'!V750,"&gt;0")+COUNTIF('Data R7'!X750,"&gt;0"))</f>
        <v/>
      </c>
      <c r="J6736">
        <f>IF('Data R7'!C750="","",IF((COUNTIF('Data R7'!K750,"&gt;0")+COUNTIF('Data R7'!M750,"&gt;0")+COUNTIF('Data R7'!O750,"&gt;0")+COUNTIF('Data R7'!Q750,"&gt;0")+COUNTIF('Data R7'!S750,"&gt;0")+COUNTIF('Data R7'!U750,"&gt;0")+COUNTIF('Data R7'!W750,"&gt;0")+COUNTIF('Data R7'!Y750,"&gt;0"))&gt;0,1,0))</f>
        <v/>
      </c>
      <c r="M6736" t="inlineStr">
        <is>
          <t>Data R</t>
        </is>
      </c>
    </row>
    <row r="6737">
      <c r="A6737" t="inlineStr">
        <is>
          <t>Regional 7</t>
        </is>
      </c>
      <c r="B6737">
        <f>IF('Data R7'!C751="","",'Data R7'!B751)</f>
        <v/>
      </c>
      <c r="C6737">
        <f>IF('Data R7'!C751="","",'Data R7'!C751)</f>
        <v/>
      </c>
      <c r="D6737">
        <f>IF('Data R7'!C751="","",'Data R7'!D751)</f>
        <v/>
      </c>
      <c r="E6737">
        <f>IF('Data R7'!C751="","",'Data R7'!E751)</f>
        <v/>
      </c>
      <c r="F6737">
        <f>IF('Data R7'!C751="","",'Data R7'!F751)</f>
        <v/>
      </c>
      <c r="G6737">
        <f>IF('Data R7'!C751="","",'Data R7'!AD751)</f>
        <v/>
      </c>
      <c r="H6737">
        <f>IF('Data R7'!C751="","",'Data R7'!AC751)</f>
        <v/>
      </c>
      <c r="I6737">
        <f>IF('Data R7'!C751="","",COUNTIF('Data R7'!J751,"&gt;0")+COUNTIF('Data R7'!L751,"&gt;0")+COUNTIF('Data R7'!N751,"&gt;0")+COUNTIF('Data R7'!P751,"&gt;0")+COUNTIF('Data R7'!R751,"&gt;0")+COUNTIF('Data R7'!T751,"&gt;0")+COUNTIF('Data R7'!V751,"&gt;0")+COUNTIF('Data R7'!X751,"&gt;0"))</f>
        <v/>
      </c>
      <c r="J6737">
        <f>IF('Data R7'!C751="","",IF((COUNTIF('Data R7'!K751,"&gt;0")+COUNTIF('Data R7'!M751,"&gt;0")+COUNTIF('Data R7'!O751,"&gt;0")+COUNTIF('Data R7'!Q751,"&gt;0")+COUNTIF('Data R7'!S751,"&gt;0")+COUNTIF('Data R7'!U751,"&gt;0")+COUNTIF('Data R7'!W751,"&gt;0")+COUNTIF('Data R7'!Y751,"&gt;0"))&gt;0,1,0))</f>
        <v/>
      </c>
      <c r="M6737" t="inlineStr">
        <is>
          <t>Data R</t>
        </is>
      </c>
    </row>
    <row r="6738">
      <c r="A6738" t="inlineStr">
        <is>
          <t>Regional 7</t>
        </is>
      </c>
      <c r="B6738">
        <f>IF('Data R7'!C752="","",'Data R7'!B752)</f>
        <v/>
      </c>
      <c r="C6738">
        <f>IF('Data R7'!C752="","",'Data R7'!C752)</f>
        <v/>
      </c>
      <c r="D6738">
        <f>IF('Data R7'!C752="","",'Data R7'!D752)</f>
        <v/>
      </c>
      <c r="E6738">
        <f>IF('Data R7'!C752="","",'Data R7'!E752)</f>
        <v/>
      </c>
      <c r="F6738">
        <f>IF('Data R7'!C752="","",'Data R7'!F752)</f>
        <v/>
      </c>
      <c r="G6738">
        <f>IF('Data R7'!C752="","",'Data R7'!AD752)</f>
        <v/>
      </c>
      <c r="H6738">
        <f>IF('Data R7'!C752="","",'Data R7'!AC752)</f>
        <v/>
      </c>
      <c r="I6738">
        <f>IF('Data R7'!C752="","",COUNTIF('Data R7'!J752,"&gt;0")+COUNTIF('Data R7'!L752,"&gt;0")+COUNTIF('Data R7'!N752,"&gt;0")+COUNTIF('Data R7'!P752,"&gt;0")+COUNTIF('Data R7'!R752,"&gt;0")+COUNTIF('Data R7'!T752,"&gt;0")+COUNTIF('Data R7'!V752,"&gt;0")+COUNTIF('Data R7'!X752,"&gt;0"))</f>
        <v/>
      </c>
      <c r="J6738">
        <f>IF('Data R7'!C752="","",IF((COUNTIF('Data R7'!K752,"&gt;0")+COUNTIF('Data R7'!M752,"&gt;0")+COUNTIF('Data R7'!O752,"&gt;0")+COUNTIF('Data R7'!Q752,"&gt;0")+COUNTIF('Data R7'!S752,"&gt;0")+COUNTIF('Data R7'!U752,"&gt;0")+COUNTIF('Data R7'!W752,"&gt;0")+COUNTIF('Data R7'!Y752,"&gt;0"))&gt;0,1,0))</f>
        <v/>
      </c>
      <c r="M6738" t="inlineStr">
        <is>
          <t>Data R</t>
        </is>
      </c>
    </row>
    <row r="6739">
      <c r="A6739" t="inlineStr">
        <is>
          <t>Regional 7</t>
        </is>
      </c>
      <c r="B6739">
        <f>IF('Data R7'!C753="","",'Data R7'!B753)</f>
        <v/>
      </c>
      <c r="C6739">
        <f>IF('Data R7'!C753="","",'Data R7'!C753)</f>
        <v/>
      </c>
      <c r="D6739">
        <f>IF('Data R7'!C753="","",'Data R7'!D753)</f>
        <v/>
      </c>
      <c r="E6739">
        <f>IF('Data R7'!C753="","",'Data R7'!E753)</f>
        <v/>
      </c>
      <c r="F6739">
        <f>IF('Data R7'!C753="","",'Data R7'!F753)</f>
        <v/>
      </c>
      <c r="G6739">
        <f>IF('Data R7'!C753="","",'Data R7'!AD753)</f>
        <v/>
      </c>
      <c r="H6739">
        <f>IF('Data R7'!C753="","",'Data R7'!AC753)</f>
        <v/>
      </c>
      <c r="I6739">
        <f>IF('Data R7'!C753="","",COUNTIF('Data R7'!J753,"&gt;0")+COUNTIF('Data R7'!L753,"&gt;0")+COUNTIF('Data R7'!N753,"&gt;0")+COUNTIF('Data R7'!P753,"&gt;0")+COUNTIF('Data R7'!R753,"&gt;0")+COUNTIF('Data R7'!T753,"&gt;0")+COUNTIF('Data R7'!V753,"&gt;0")+COUNTIF('Data R7'!X753,"&gt;0"))</f>
        <v/>
      </c>
      <c r="J6739">
        <f>IF('Data R7'!C753="","",IF((COUNTIF('Data R7'!K753,"&gt;0")+COUNTIF('Data R7'!M753,"&gt;0")+COUNTIF('Data R7'!O753,"&gt;0")+COUNTIF('Data R7'!Q753,"&gt;0")+COUNTIF('Data R7'!S753,"&gt;0")+COUNTIF('Data R7'!U753,"&gt;0")+COUNTIF('Data R7'!W753,"&gt;0")+COUNTIF('Data R7'!Y753,"&gt;0"))&gt;0,1,0))</f>
        <v/>
      </c>
      <c r="M6739" t="inlineStr">
        <is>
          <t>Data R</t>
        </is>
      </c>
    </row>
    <row r="6740">
      <c r="A6740" t="inlineStr">
        <is>
          <t>Regional 7</t>
        </is>
      </c>
      <c r="B6740">
        <f>IF('Data R7'!C754="","",'Data R7'!B754)</f>
        <v/>
      </c>
      <c r="C6740">
        <f>IF('Data R7'!C754="","",'Data R7'!C754)</f>
        <v/>
      </c>
      <c r="D6740">
        <f>IF('Data R7'!C754="","",'Data R7'!D754)</f>
        <v/>
      </c>
      <c r="E6740">
        <f>IF('Data R7'!C754="","",'Data R7'!E754)</f>
        <v/>
      </c>
      <c r="F6740">
        <f>IF('Data R7'!C754="","",'Data R7'!F754)</f>
        <v/>
      </c>
      <c r="G6740">
        <f>IF('Data R7'!C754="","",'Data R7'!AD754)</f>
        <v/>
      </c>
      <c r="H6740">
        <f>IF('Data R7'!C754="","",'Data R7'!AC754)</f>
        <v/>
      </c>
      <c r="I6740">
        <f>IF('Data R7'!C754="","",COUNTIF('Data R7'!J754,"&gt;0")+COUNTIF('Data R7'!L754,"&gt;0")+COUNTIF('Data R7'!N754,"&gt;0")+COUNTIF('Data R7'!P754,"&gt;0")+COUNTIF('Data R7'!R754,"&gt;0")+COUNTIF('Data R7'!T754,"&gt;0")+COUNTIF('Data R7'!V754,"&gt;0")+COUNTIF('Data R7'!X754,"&gt;0"))</f>
        <v/>
      </c>
      <c r="J6740">
        <f>IF('Data R7'!C754="","",IF((COUNTIF('Data R7'!K754,"&gt;0")+COUNTIF('Data R7'!M754,"&gt;0")+COUNTIF('Data R7'!O754,"&gt;0")+COUNTIF('Data R7'!Q754,"&gt;0")+COUNTIF('Data R7'!S754,"&gt;0")+COUNTIF('Data R7'!U754,"&gt;0")+COUNTIF('Data R7'!W754,"&gt;0")+COUNTIF('Data R7'!Y754,"&gt;0"))&gt;0,1,0))</f>
        <v/>
      </c>
      <c r="M6740" t="inlineStr">
        <is>
          <t>Data R</t>
        </is>
      </c>
    </row>
    <row r="6741">
      <c r="A6741" t="inlineStr">
        <is>
          <t>Regional 7</t>
        </is>
      </c>
      <c r="B6741">
        <f>IF('Data R7'!C755="","",'Data R7'!B755)</f>
        <v/>
      </c>
      <c r="C6741">
        <f>IF('Data R7'!C755="","",'Data R7'!C755)</f>
        <v/>
      </c>
      <c r="D6741">
        <f>IF('Data R7'!C755="","",'Data R7'!D755)</f>
        <v/>
      </c>
      <c r="E6741">
        <f>IF('Data R7'!C755="","",'Data R7'!E755)</f>
        <v/>
      </c>
      <c r="F6741">
        <f>IF('Data R7'!C755="","",'Data R7'!F755)</f>
        <v/>
      </c>
      <c r="G6741">
        <f>IF('Data R7'!C755="","",'Data R7'!AD755)</f>
        <v/>
      </c>
      <c r="H6741">
        <f>IF('Data R7'!C755="","",'Data R7'!AC755)</f>
        <v/>
      </c>
      <c r="I6741">
        <f>IF('Data R7'!C755="","",COUNTIF('Data R7'!J755,"&gt;0")+COUNTIF('Data R7'!L755,"&gt;0")+COUNTIF('Data R7'!N755,"&gt;0")+COUNTIF('Data R7'!P755,"&gt;0")+COUNTIF('Data R7'!R755,"&gt;0")+COUNTIF('Data R7'!T755,"&gt;0")+COUNTIF('Data R7'!V755,"&gt;0")+COUNTIF('Data R7'!X755,"&gt;0"))</f>
        <v/>
      </c>
      <c r="J6741">
        <f>IF('Data R7'!C755="","",IF((COUNTIF('Data R7'!K755,"&gt;0")+COUNTIF('Data R7'!M755,"&gt;0")+COUNTIF('Data R7'!O755,"&gt;0")+COUNTIF('Data R7'!Q755,"&gt;0")+COUNTIF('Data R7'!S755,"&gt;0")+COUNTIF('Data R7'!U755,"&gt;0")+COUNTIF('Data R7'!W755,"&gt;0")+COUNTIF('Data R7'!Y755,"&gt;0"))&gt;0,1,0))</f>
        <v/>
      </c>
      <c r="M6741" t="inlineStr">
        <is>
          <t>Data R</t>
        </is>
      </c>
    </row>
    <row r="6742">
      <c r="A6742" t="inlineStr">
        <is>
          <t>Regional 7</t>
        </is>
      </c>
      <c r="B6742">
        <f>IF('Data R7'!C756="","",'Data R7'!B756)</f>
        <v/>
      </c>
      <c r="C6742">
        <f>IF('Data R7'!C756="","",'Data R7'!C756)</f>
        <v/>
      </c>
      <c r="D6742">
        <f>IF('Data R7'!C756="","",'Data R7'!D756)</f>
        <v/>
      </c>
      <c r="E6742">
        <f>IF('Data R7'!C756="","",'Data R7'!E756)</f>
        <v/>
      </c>
      <c r="F6742">
        <f>IF('Data R7'!C756="","",'Data R7'!F756)</f>
        <v/>
      </c>
      <c r="G6742">
        <f>IF('Data R7'!C756="","",'Data R7'!AD756)</f>
        <v/>
      </c>
      <c r="H6742">
        <f>IF('Data R7'!C756="","",'Data R7'!AC756)</f>
        <v/>
      </c>
      <c r="I6742">
        <f>IF('Data R7'!C756="","",COUNTIF('Data R7'!J756,"&gt;0")+COUNTIF('Data R7'!L756,"&gt;0")+COUNTIF('Data R7'!N756,"&gt;0")+COUNTIF('Data R7'!P756,"&gt;0")+COUNTIF('Data R7'!R756,"&gt;0")+COUNTIF('Data R7'!T756,"&gt;0")+COUNTIF('Data R7'!V756,"&gt;0")+COUNTIF('Data R7'!X756,"&gt;0"))</f>
        <v/>
      </c>
      <c r="J6742">
        <f>IF('Data R7'!C756="","",IF((COUNTIF('Data R7'!K756,"&gt;0")+COUNTIF('Data R7'!M756,"&gt;0")+COUNTIF('Data R7'!O756,"&gt;0")+COUNTIF('Data R7'!Q756,"&gt;0")+COUNTIF('Data R7'!S756,"&gt;0")+COUNTIF('Data R7'!U756,"&gt;0")+COUNTIF('Data R7'!W756,"&gt;0")+COUNTIF('Data R7'!Y756,"&gt;0"))&gt;0,1,0))</f>
        <v/>
      </c>
      <c r="M6742" t="inlineStr">
        <is>
          <t>Data R</t>
        </is>
      </c>
    </row>
    <row r="6743">
      <c r="A6743" t="inlineStr">
        <is>
          <t>Regional 7</t>
        </is>
      </c>
      <c r="B6743">
        <f>IF('Data R7'!C757="","",'Data R7'!B757)</f>
        <v/>
      </c>
      <c r="C6743">
        <f>IF('Data R7'!C757="","",'Data R7'!C757)</f>
        <v/>
      </c>
      <c r="D6743">
        <f>IF('Data R7'!C757="","",'Data R7'!D757)</f>
        <v/>
      </c>
      <c r="E6743">
        <f>IF('Data R7'!C757="","",'Data R7'!E757)</f>
        <v/>
      </c>
      <c r="F6743">
        <f>IF('Data R7'!C757="","",'Data R7'!F757)</f>
        <v/>
      </c>
      <c r="G6743">
        <f>IF('Data R7'!C757="","",'Data R7'!AD757)</f>
        <v/>
      </c>
      <c r="H6743">
        <f>IF('Data R7'!C757="","",'Data R7'!AC757)</f>
        <v/>
      </c>
      <c r="I6743">
        <f>IF('Data R7'!C757="","",COUNTIF('Data R7'!J757,"&gt;0")+COUNTIF('Data R7'!L757,"&gt;0")+COUNTIF('Data R7'!N757,"&gt;0")+COUNTIF('Data R7'!P757,"&gt;0")+COUNTIF('Data R7'!R757,"&gt;0")+COUNTIF('Data R7'!T757,"&gt;0")+COUNTIF('Data R7'!V757,"&gt;0")+COUNTIF('Data R7'!X757,"&gt;0"))</f>
        <v/>
      </c>
      <c r="J6743">
        <f>IF('Data R7'!C757="","",IF((COUNTIF('Data R7'!K757,"&gt;0")+COUNTIF('Data R7'!M757,"&gt;0")+COUNTIF('Data R7'!O757,"&gt;0")+COUNTIF('Data R7'!Q757,"&gt;0")+COUNTIF('Data R7'!S757,"&gt;0")+COUNTIF('Data R7'!U757,"&gt;0")+COUNTIF('Data R7'!W757,"&gt;0")+COUNTIF('Data R7'!Y757,"&gt;0"))&gt;0,1,0))</f>
        <v/>
      </c>
      <c r="M6743" t="inlineStr">
        <is>
          <t>Data R</t>
        </is>
      </c>
    </row>
    <row r="6744">
      <c r="A6744" t="inlineStr">
        <is>
          <t>Regional 7</t>
        </is>
      </c>
      <c r="B6744">
        <f>IF('Data R7'!C758="","",'Data R7'!B758)</f>
        <v/>
      </c>
      <c r="C6744">
        <f>IF('Data R7'!C758="","",'Data R7'!C758)</f>
        <v/>
      </c>
      <c r="D6744">
        <f>IF('Data R7'!C758="","",'Data R7'!D758)</f>
        <v/>
      </c>
      <c r="E6744">
        <f>IF('Data R7'!C758="","",'Data R7'!E758)</f>
        <v/>
      </c>
      <c r="F6744">
        <f>IF('Data R7'!C758="","",'Data R7'!F758)</f>
        <v/>
      </c>
      <c r="G6744">
        <f>IF('Data R7'!C758="","",'Data R7'!AD758)</f>
        <v/>
      </c>
      <c r="H6744">
        <f>IF('Data R7'!C758="","",'Data R7'!AC758)</f>
        <v/>
      </c>
      <c r="I6744">
        <f>IF('Data R7'!C758="","",COUNTIF('Data R7'!J758,"&gt;0")+COUNTIF('Data R7'!L758,"&gt;0")+COUNTIF('Data R7'!N758,"&gt;0")+COUNTIF('Data R7'!P758,"&gt;0")+COUNTIF('Data R7'!R758,"&gt;0")+COUNTIF('Data R7'!T758,"&gt;0")+COUNTIF('Data R7'!V758,"&gt;0")+COUNTIF('Data R7'!X758,"&gt;0"))</f>
        <v/>
      </c>
      <c r="J6744">
        <f>IF('Data R7'!C758="","",IF((COUNTIF('Data R7'!K758,"&gt;0")+COUNTIF('Data R7'!M758,"&gt;0")+COUNTIF('Data R7'!O758,"&gt;0")+COUNTIF('Data R7'!Q758,"&gt;0")+COUNTIF('Data R7'!S758,"&gt;0")+COUNTIF('Data R7'!U758,"&gt;0")+COUNTIF('Data R7'!W758,"&gt;0")+COUNTIF('Data R7'!Y758,"&gt;0"))&gt;0,1,0))</f>
        <v/>
      </c>
      <c r="M6744" t="inlineStr">
        <is>
          <t>Data R</t>
        </is>
      </c>
    </row>
    <row r="6745">
      <c r="A6745" t="inlineStr">
        <is>
          <t>Regional 7</t>
        </is>
      </c>
      <c r="B6745">
        <f>IF('Data R7'!C759="","",'Data R7'!B759)</f>
        <v/>
      </c>
      <c r="C6745">
        <f>IF('Data R7'!C759="","",'Data R7'!C759)</f>
        <v/>
      </c>
      <c r="D6745">
        <f>IF('Data R7'!C759="","",'Data R7'!D759)</f>
        <v/>
      </c>
      <c r="E6745">
        <f>IF('Data R7'!C759="","",'Data R7'!E759)</f>
        <v/>
      </c>
      <c r="F6745">
        <f>IF('Data R7'!C759="","",'Data R7'!F759)</f>
        <v/>
      </c>
      <c r="G6745">
        <f>IF('Data R7'!C759="","",'Data R7'!AD759)</f>
        <v/>
      </c>
      <c r="H6745">
        <f>IF('Data R7'!C759="","",'Data R7'!AC759)</f>
        <v/>
      </c>
      <c r="I6745">
        <f>IF('Data R7'!C759="","",COUNTIF('Data R7'!J759,"&gt;0")+COUNTIF('Data R7'!L759,"&gt;0")+COUNTIF('Data R7'!N759,"&gt;0")+COUNTIF('Data R7'!P759,"&gt;0")+COUNTIF('Data R7'!R759,"&gt;0")+COUNTIF('Data R7'!T759,"&gt;0")+COUNTIF('Data R7'!V759,"&gt;0")+COUNTIF('Data R7'!X759,"&gt;0"))</f>
        <v/>
      </c>
      <c r="J6745">
        <f>IF('Data R7'!C759="","",IF((COUNTIF('Data R7'!K759,"&gt;0")+COUNTIF('Data R7'!M759,"&gt;0")+COUNTIF('Data R7'!O759,"&gt;0")+COUNTIF('Data R7'!Q759,"&gt;0")+COUNTIF('Data R7'!S759,"&gt;0")+COUNTIF('Data R7'!U759,"&gt;0")+COUNTIF('Data R7'!W759,"&gt;0")+COUNTIF('Data R7'!Y759,"&gt;0"))&gt;0,1,0))</f>
        <v/>
      </c>
      <c r="M6745" t="inlineStr">
        <is>
          <t>Data R</t>
        </is>
      </c>
    </row>
    <row r="6746">
      <c r="A6746" t="inlineStr">
        <is>
          <t>Regional 7</t>
        </is>
      </c>
      <c r="B6746">
        <f>IF('Data R7'!C760="","",'Data R7'!B760)</f>
        <v/>
      </c>
      <c r="C6746">
        <f>IF('Data R7'!C760="","",'Data R7'!C760)</f>
        <v/>
      </c>
      <c r="D6746">
        <f>IF('Data R7'!C760="","",'Data R7'!D760)</f>
        <v/>
      </c>
      <c r="E6746">
        <f>IF('Data R7'!C760="","",'Data R7'!E760)</f>
        <v/>
      </c>
      <c r="F6746">
        <f>IF('Data R7'!C760="","",'Data R7'!F760)</f>
        <v/>
      </c>
      <c r="G6746">
        <f>IF('Data R7'!C760="","",'Data R7'!AD760)</f>
        <v/>
      </c>
      <c r="H6746">
        <f>IF('Data R7'!C760="","",'Data R7'!AC760)</f>
        <v/>
      </c>
      <c r="I6746">
        <f>IF('Data R7'!C760="","",COUNTIF('Data R7'!J760,"&gt;0")+COUNTIF('Data R7'!L760,"&gt;0")+COUNTIF('Data R7'!N760,"&gt;0")+COUNTIF('Data R7'!P760,"&gt;0")+COUNTIF('Data R7'!R760,"&gt;0")+COUNTIF('Data R7'!T760,"&gt;0")+COUNTIF('Data R7'!V760,"&gt;0")+COUNTIF('Data R7'!X760,"&gt;0"))</f>
        <v/>
      </c>
      <c r="J6746">
        <f>IF('Data R7'!C760="","",IF((COUNTIF('Data R7'!K760,"&gt;0")+COUNTIF('Data R7'!M760,"&gt;0")+COUNTIF('Data R7'!O760,"&gt;0")+COUNTIF('Data R7'!Q760,"&gt;0")+COUNTIF('Data R7'!S760,"&gt;0")+COUNTIF('Data R7'!U760,"&gt;0")+COUNTIF('Data R7'!W760,"&gt;0")+COUNTIF('Data R7'!Y760,"&gt;0"))&gt;0,1,0))</f>
        <v/>
      </c>
      <c r="M6746" t="inlineStr">
        <is>
          <t>Data R</t>
        </is>
      </c>
    </row>
    <row r="6747">
      <c r="A6747" t="inlineStr">
        <is>
          <t>Regional 7</t>
        </is>
      </c>
      <c r="B6747">
        <f>IF('Data R7'!C761="","",'Data R7'!B761)</f>
        <v/>
      </c>
      <c r="C6747">
        <f>IF('Data R7'!C761="","",'Data R7'!C761)</f>
        <v/>
      </c>
      <c r="D6747">
        <f>IF('Data R7'!C761="","",'Data R7'!D761)</f>
        <v/>
      </c>
      <c r="E6747">
        <f>IF('Data R7'!C761="","",'Data R7'!E761)</f>
        <v/>
      </c>
      <c r="F6747">
        <f>IF('Data R7'!C761="","",'Data R7'!F761)</f>
        <v/>
      </c>
      <c r="G6747">
        <f>IF('Data R7'!C761="","",'Data R7'!AD761)</f>
        <v/>
      </c>
      <c r="H6747">
        <f>IF('Data R7'!C761="","",'Data R7'!AC761)</f>
        <v/>
      </c>
      <c r="I6747">
        <f>IF('Data R7'!C761="","",COUNTIF('Data R7'!J761,"&gt;0")+COUNTIF('Data R7'!L761,"&gt;0")+COUNTIF('Data R7'!N761,"&gt;0")+COUNTIF('Data R7'!P761,"&gt;0")+COUNTIF('Data R7'!R761,"&gt;0")+COUNTIF('Data R7'!T761,"&gt;0")+COUNTIF('Data R7'!V761,"&gt;0")+COUNTIF('Data R7'!X761,"&gt;0"))</f>
        <v/>
      </c>
      <c r="J6747">
        <f>IF('Data R7'!C761="","",IF((COUNTIF('Data R7'!K761,"&gt;0")+COUNTIF('Data R7'!M761,"&gt;0")+COUNTIF('Data R7'!O761,"&gt;0")+COUNTIF('Data R7'!Q761,"&gt;0")+COUNTIF('Data R7'!S761,"&gt;0")+COUNTIF('Data R7'!U761,"&gt;0")+COUNTIF('Data R7'!W761,"&gt;0")+COUNTIF('Data R7'!Y761,"&gt;0"))&gt;0,1,0))</f>
        <v/>
      </c>
      <c r="M6747" t="inlineStr">
        <is>
          <t>Data R</t>
        </is>
      </c>
    </row>
    <row r="6748">
      <c r="A6748" t="inlineStr">
        <is>
          <t>Regional 7</t>
        </is>
      </c>
      <c r="B6748">
        <f>IF('Data R7'!C762="","",'Data R7'!B762)</f>
        <v/>
      </c>
      <c r="C6748">
        <f>IF('Data R7'!C762="","",'Data R7'!C762)</f>
        <v/>
      </c>
      <c r="D6748">
        <f>IF('Data R7'!C762="","",'Data R7'!D762)</f>
        <v/>
      </c>
      <c r="E6748">
        <f>IF('Data R7'!C762="","",'Data R7'!E762)</f>
        <v/>
      </c>
      <c r="F6748">
        <f>IF('Data R7'!C762="","",'Data R7'!F762)</f>
        <v/>
      </c>
      <c r="G6748">
        <f>IF('Data R7'!C762="","",'Data R7'!AD762)</f>
        <v/>
      </c>
      <c r="H6748">
        <f>IF('Data R7'!C762="","",'Data R7'!AC762)</f>
        <v/>
      </c>
      <c r="I6748">
        <f>IF('Data R7'!C762="","",COUNTIF('Data R7'!J762,"&gt;0")+COUNTIF('Data R7'!L762,"&gt;0")+COUNTIF('Data R7'!N762,"&gt;0")+COUNTIF('Data R7'!P762,"&gt;0")+COUNTIF('Data R7'!R762,"&gt;0")+COUNTIF('Data R7'!T762,"&gt;0")+COUNTIF('Data R7'!V762,"&gt;0")+COUNTIF('Data R7'!X762,"&gt;0"))</f>
        <v/>
      </c>
      <c r="J6748">
        <f>IF('Data R7'!C762="","",IF((COUNTIF('Data R7'!K762,"&gt;0")+COUNTIF('Data R7'!M762,"&gt;0")+COUNTIF('Data R7'!O762,"&gt;0")+COUNTIF('Data R7'!Q762,"&gt;0")+COUNTIF('Data R7'!S762,"&gt;0")+COUNTIF('Data R7'!U762,"&gt;0")+COUNTIF('Data R7'!W762,"&gt;0")+COUNTIF('Data R7'!Y762,"&gt;0"))&gt;0,1,0))</f>
        <v/>
      </c>
      <c r="M6748" t="inlineStr">
        <is>
          <t>Data R</t>
        </is>
      </c>
    </row>
    <row r="6749">
      <c r="A6749" t="inlineStr">
        <is>
          <t>Regional 7</t>
        </is>
      </c>
      <c r="B6749">
        <f>IF('Data R7'!C763="","",'Data R7'!B763)</f>
        <v/>
      </c>
      <c r="C6749">
        <f>IF('Data R7'!C763="","",'Data R7'!C763)</f>
        <v/>
      </c>
      <c r="D6749">
        <f>IF('Data R7'!C763="","",'Data R7'!D763)</f>
        <v/>
      </c>
      <c r="E6749">
        <f>IF('Data R7'!C763="","",'Data R7'!E763)</f>
        <v/>
      </c>
      <c r="F6749">
        <f>IF('Data R7'!C763="","",'Data R7'!F763)</f>
        <v/>
      </c>
      <c r="G6749">
        <f>IF('Data R7'!C763="","",'Data R7'!AD763)</f>
        <v/>
      </c>
      <c r="H6749">
        <f>IF('Data R7'!C763="","",'Data R7'!AC763)</f>
        <v/>
      </c>
      <c r="I6749">
        <f>IF('Data R7'!C763="","",COUNTIF('Data R7'!J763,"&gt;0")+COUNTIF('Data R7'!L763,"&gt;0")+COUNTIF('Data R7'!N763,"&gt;0")+COUNTIF('Data R7'!P763,"&gt;0")+COUNTIF('Data R7'!R763,"&gt;0")+COUNTIF('Data R7'!T763,"&gt;0")+COUNTIF('Data R7'!V763,"&gt;0")+COUNTIF('Data R7'!X763,"&gt;0"))</f>
        <v/>
      </c>
      <c r="J6749">
        <f>IF('Data R7'!C763="","",IF((COUNTIF('Data R7'!K763,"&gt;0")+COUNTIF('Data R7'!M763,"&gt;0")+COUNTIF('Data R7'!O763,"&gt;0")+COUNTIF('Data R7'!Q763,"&gt;0")+COUNTIF('Data R7'!S763,"&gt;0")+COUNTIF('Data R7'!U763,"&gt;0")+COUNTIF('Data R7'!W763,"&gt;0")+COUNTIF('Data R7'!Y763,"&gt;0"))&gt;0,1,0))</f>
        <v/>
      </c>
      <c r="M6749" t="inlineStr">
        <is>
          <t>Data R</t>
        </is>
      </c>
    </row>
    <row r="6750">
      <c r="A6750" t="inlineStr">
        <is>
          <t>Regional 7</t>
        </is>
      </c>
      <c r="B6750">
        <f>IF('Data R7'!C764="","",'Data R7'!B764)</f>
        <v/>
      </c>
      <c r="C6750">
        <f>IF('Data R7'!C764="","",'Data R7'!C764)</f>
        <v/>
      </c>
      <c r="D6750">
        <f>IF('Data R7'!C764="","",'Data R7'!D764)</f>
        <v/>
      </c>
      <c r="E6750">
        <f>IF('Data R7'!C764="","",'Data R7'!E764)</f>
        <v/>
      </c>
      <c r="F6750">
        <f>IF('Data R7'!C764="","",'Data R7'!F764)</f>
        <v/>
      </c>
      <c r="G6750">
        <f>IF('Data R7'!C764="","",'Data R7'!AD764)</f>
        <v/>
      </c>
      <c r="H6750">
        <f>IF('Data R7'!C764="","",'Data R7'!AC764)</f>
        <v/>
      </c>
      <c r="I6750">
        <f>IF('Data R7'!C764="","",COUNTIF('Data R7'!J764,"&gt;0")+COUNTIF('Data R7'!L764,"&gt;0")+COUNTIF('Data R7'!N764,"&gt;0")+COUNTIF('Data R7'!P764,"&gt;0")+COUNTIF('Data R7'!R764,"&gt;0")+COUNTIF('Data R7'!T764,"&gt;0")+COUNTIF('Data R7'!V764,"&gt;0")+COUNTIF('Data R7'!X764,"&gt;0"))</f>
        <v/>
      </c>
      <c r="J6750">
        <f>IF('Data R7'!C764="","",IF((COUNTIF('Data R7'!K764,"&gt;0")+COUNTIF('Data R7'!M764,"&gt;0")+COUNTIF('Data R7'!O764,"&gt;0")+COUNTIF('Data R7'!Q764,"&gt;0")+COUNTIF('Data R7'!S764,"&gt;0")+COUNTIF('Data R7'!U764,"&gt;0")+COUNTIF('Data R7'!W764,"&gt;0")+COUNTIF('Data R7'!Y764,"&gt;0"))&gt;0,1,0))</f>
        <v/>
      </c>
      <c r="M6750" t="inlineStr">
        <is>
          <t>Data R</t>
        </is>
      </c>
    </row>
    <row r="6751">
      <c r="A6751" t="inlineStr">
        <is>
          <t>Regional 7</t>
        </is>
      </c>
      <c r="B6751">
        <f>IF('Data R7'!C765="","",'Data R7'!B765)</f>
        <v/>
      </c>
      <c r="C6751">
        <f>IF('Data R7'!C765="","",'Data R7'!C765)</f>
        <v/>
      </c>
      <c r="D6751">
        <f>IF('Data R7'!C765="","",'Data R7'!D765)</f>
        <v/>
      </c>
      <c r="E6751">
        <f>IF('Data R7'!C765="","",'Data R7'!E765)</f>
        <v/>
      </c>
      <c r="F6751">
        <f>IF('Data R7'!C765="","",'Data R7'!F765)</f>
        <v/>
      </c>
      <c r="G6751">
        <f>IF('Data R7'!C765="","",'Data R7'!AD765)</f>
        <v/>
      </c>
      <c r="H6751">
        <f>IF('Data R7'!C765="","",'Data R7'!AC765)</f>
        <v/>
      </c>
      <c r="I6751">
        <f>IF('Data R7'!C765="","",COUNTIF('Data R7'!J765,"&gt;0")+COUNTIF('Data R7'!L765,"&gt;0")+COUNTIF('Data R7'!N765,"&gt;0")+COUNTIF('Data R7'!P765,"&gt;0")+COUNTIF('Data R7'!R765,"&gt;0")+COUNTIF('Data R7'!T765,"&gt;0")+COUNTIF('Data R7'!V765,"&gt;0")+COUNTIF('Data R7'!X765,"&gt;0"))</f>
        <v/>
      </c>
      <c r="J6751">
        <f>IF('Data R7'!C765="","",IF((COUNTIF('Data R7'!K765,"&gt;0")+COUNTIF('Data R7'!M765,"&gt;0")+COUNTIF('Data R7'!O765,"&gt;0")+COUNTIF('Data R7'!Q765,"&gt;0")+COUNTIF('Data R7'!S765,"&gt;0")+COUNTIF('Data R7'!U765,"&gt;0")+COUNTIF('Data R7'!W765,"&gt;0")+COUNTIF('Data R7'!Y765,"&gt;0"))&gt;0,1,0))</f>
        <v/>
      </c>
      <c r="M6751" t="inlineStr">
        <is>
          <t>Data R</t>
        </is>
      </c>
    </row>
    <row r="6752">
      <c r="A6752" t="inlineStr">
        <is>
          <t>Regional 7</t>
        </is>
      </c>
      <c r="B6752">
        <f>IF('Data R7'!C766="","",'Data R7'!B766)</f>
        <v/>
      </c>
      <c r="C6752">
        <f>IF('Data R7'!C766="","",'Data R7'!C766)</f>
        <v/>
      </c>
      <c r="D6752">
        <f>IF('Data R7'!C766="","",'Data R7'!D766)</f>
        <v/>
      </c>
      <c r="E6752">
        <f>IF('Data R7'!C766="","",'Data R7'!E766)</f>
        <v/>
      </c>
      <c r="F6752">
        <f>IF('Data R7'!C766="","",'Data R7'!F766)</f>
        <v/>
      </c>
      <c r="G6752">
        <f>IF('Data R7'!C766="","",'Data R7'!AD766)</f>
        <v/>
      </c>
      <c r="H6752">
        <f>IF('Data R7'!C766="","",'Data R7'!AC766)</f>
        <v/>
      </c>
      <c r="I6752">
        <f>IF('Data R7'!C766="","",COUNTIF('Data R7'!J766,"&gt;0")+COUNTIF('Data R7'!L766,"&gt;0")+COUNTIF('Data R7'!N766,"&gt;0")+COUNTIF('Data R7'!P766,"&gt;0")+COUNTIF('Data R7'!R766,"&gt;0")+COUNTIF('Data R7'!T766,"&gt;0")+COUNTIF('Data R7'!V766,"&gt;0")+COUNTIF('Data R7'!X766,"&gt;0"))</f>
        <v/>
      </c>
      <c r="J6752">
        <f>IF('Data R7'!C766="","",IF((COUNTIF('Data R7'!K766,"&gt;0")+COUNTIF('Data R7'!M766,"&gt;0")+COUNTIF('Data R7'!O766,"&gt;0")+COUNTIF('Data R7'!Q766,"&gt;0")+COUNTIF('Data R7'!S766,"&gt;0")+COUNTIF('Data R7'!U766,"&gt;0")+COUNTIF('Data R7'!W766,"&gt;0")+COUNTIF('Data R7'!Y766,"&gt;0"))&gt;0,1,0))</f>
        <v/>
      </c>
      <c r="M6752" t="inlineStr">
        <is>
          <t>Data R</t>
        </is>
      </c>
    </row>
    <row r="6753">
      <c r="A6753" t="inlineStr">
        <is>
          <t>Regional 7</t>
        </is>
      </c>
      <c r="B6753">
        <f>IF('Data R7'!C767="","",'Data R7'!B767)</f>
        <v/>
      </c>
      <c r="C6753">
        <f>IF('Data R7'!C767="","",'Data R7'!C767)</f>
        <v/>
      </c>
      <c r="D6753">
        <f>IF('Data R7'!C767="","",'Data R7'!D767)</f>
        <v/>
      </c>
      <c r="E6753">
        <f>IF('Data R7'!C767="","",'Data R7'!E767)</f>
        <v/>
      </c>
      <c r="F6753">
        <f>IF('Data R7'!C767="","",'Data R7'!F767)</f>
        <v/>
      </c>
      <c r="G6753">
        <f>IF('Data R7'!C767="","",'Data R7'!AD767)</f>
        <v/>
      </c>
      <c r="H6753">
        <f>IF('Data R7'!C767="","",'Data R7'!AC767)</f>
        <v/>
      </c>
      <c r="I6753">
        <f>IF('Data R7'!C767="","",COUNTIF('Data R7'!J767,"&gt;0")+COUNTIF('Data R7'!L767,"&gt;0")+COUNTIF('Data R7'!N767,"&gt;0")+COUNTIF('Data R7'!P767,"&gt;0")+COUNTIF('Data R7'!R767,"&gt;0")+COUNTIF('Data R7'!T767,"&gt;0")+COUNTIF('Data R7'!V767,"&gt;0")+COUNTIF('Data R7'!X767,"&gt;0"))</f>
        <v/>
      </c>
      <c r="J6753">
        <f>IF('Data R7'!C767="","",IF((COUNTIF('Data R7'!K767,"&gt;0")+COUNTIF('Data R7'!M767,"&gt;0")+COUNTIF('Data R7'!O767,"&gt;0")+COUNTIF('Data R7'!Q767,"&gt;0")+COUNTIF('Data R7'!S767,"&gt;0")+COUNTIF('Data R7'!U767,"&gt;0")+COUNTIF('Data R7'!W767,"&gt;0")+COUNTIF('Data R7'!Y767,"&gt;0"))&gt;0,1,0))</f>
        <v/>
      </c>
      <c r="M6753" t="inlineStr">
        <is>
          <t>Data R</t>
        </is>
      </c>
    </row>
    <row r="6754">
      <c r="A6754" t="inlineStr">
        <is>
          <t>Regional 7</t>
        </is>
      </c>
      <c r="B6754">
        <f>IF('Data R7'!C768="","",'Data R7'!B768)</f>
        <v/>
      </c>
      <c r="C6754">
        <f>IF('Data R7'!C768="","",'Data R7'!C768)</f>
        <v/>
      </c>
      <c r="D6754">
        <f>IF('Data R7'!C768="","",'Data R7'!D768)</f>
        <v/>
      </c>
      <c r="E6754">
        <f>IF('Data R7'!C768="","",'Data R7'!E768)</f>
        <v/>
      </c>
      <c r="F6754">
        <f>IF('Data R7'!C768="","",'Data R7'!F768)</f>
        <v/>
      </c>
      <c r="G6754">
        <f>IF('Data R7'!C768="","",'Data R7'!AD768)</f>
        <v/>
      </c>
      <c r="H6754">
        <f>IF('Data R7'!C768="","",'Data R7'!AC768)</f>
        <v/>
      </c>
      <c r="I6754">
        <f>IF('Data R7'!C768="","",COUNTIF('Data R7'!J768,"&gt;0")+COUNTIF('Data R7'!L768,"&gt;0")+COUNTIF('Data R7'!N768,"&gt;0")+COUNTIF('Data R7'!P768,"&gt;0")+COUNTIF('Data R7'!R768,"&gt;0")+COUNTIF('Data R7'!T768,"&gt;0")+COUNTIF('Data R7'!V768,"&gt;0")+COUNTIF('Data R7'!X768,"&gt;0"))</f>
        <v/>
      </c>
      <c r="J6754">
        <f>IF('Data R7'!C768="","",IF((COUNTIF('Data R7'!K768,"&gt;0")+COUNTIF('Data R7'!M768,"&gt;0")+COUNTIF('Data R7'!O768,"&gt;0")+COUNTIF('Data R7'!Q768,"&gt;0")+COUNTIF('Data R7'!S768,"&gt;0")+COUNTIF('Data R7'!U768,"&gt;0")+COUNTIF('Data R7'!W768,"&gt;0")+COUNTIF('Data R7'!Y768,"&gt;0"))&gt;0,1,0))</f>
        <v/>
      </c>
      <c r="M6754" t="inlineStr">
        <is>
          <t>Data R</t>
        </is>
      </c>
    </row>
    <row r="6755">
      <c r="A6755" t="inlineStr">
        <is>
          <t>Regional 7</t>
        </is>
      </c>
      <c r="B6755">
        <f>IF('Data R7'!C769="","",'Data R7'!B769)</f>
        <v/>
      </c>
      <c r="C6755">
        <f>IF('Data R7'!C769="","",'Data R7'!C769)</f>
        <v/>
      </c>
      <c r="D6755">
        <f>IF('Data R7'!C769="","",'Data R7'!D769)</f>
        <v/>
      </c>
      <c r="E6755">
        <f>IF('Data R7'!C769="","",'Data R7'!E769)</f>
        <v/>
      </c>
      <c r="F6755">
        <f>IF('Data R7'!C769="","",'Data R7'!F769)</f>
        <v/>
      </c>
      <c r="G6755">
        <f>IF('Data R7'!C769="","",'Data R7'!AD769)</f>
        <v/>
      </c>
      <c r="H6755">
        <f>IF('Data R7'!C769="","",'Data R7'!AC769)</f>
        <v/>
      </c>
      <c r="I6755">
        <f>IF('Data R7'!C769="","",COUNTIF('Data R7'!J769,"&gt;0")+COUNTIF('Data R7'!L769,"&gt;0")+COUNTIF('Data R7'!N769,"&gt;0")+COUNTIF('Data R7'!P769,"&gt;0")+COUNTIF('Data R7'!R769,"&gt;0")+COUNTIF('Data R7'!T769,"&gt;0")+COUNTIF('Data R7'!V769,"&gt;0")+COUNTIF('Data R7'!X769,"&gt;0"))</f>
        <v/>
      </c>
      <c r="J6755">
        <f>IF('Data R7'!C769="","",IF((COUNTIF('Data R7'!K769,"&gt;0")+COUNTIF('Data R7'!M769,"&gt;0")+COUNTIF('Data R7'!O769,"&gt;0")+COUNTIF('Data R7'!Q769,"&gt;0")+COUNTIF('Data R7'!S769,"&gt;0")+COUNTIF('Data R7'!U769,"&gt;0")+COUNTIF('Data R7'!W769,"&gt;0")+COUNTIF('Data R7'!Y769,"&gt;0"))&gt;0,1,0))</f>
        <v/>
      </c>
      <c r="M6755" t="inlineStr">
        <is>
          <t>Data R</t>
        </is>
      </c>
    </row>
    <row r="6756">
      <c r="A6756" t="inlineStr">
        <is>
          <t>Regional 7</t>
        </is>
      </c>
      <c r="B6756">
        <f>IF('Data R7'!C770="","",'Data R7'!B770)</f>
        <v/>
      </c>
      <c r="C6756">
        <f>IF('Data R7'!C770="","",'Data R7'!C770)</f>
        <v/>
      </c>
      <c r="D6756">
        <f>IF('Data R7'!C770="","",'Data R7'!D770)</f>
        <v/>
      </c>
      <c r="E6756">
        <f>IF('Data R7'!C770="","",'Data R7'!E770)</f>
        <v/>
      </c>
      <c r="F6756">
        <f>IF('Data R7'!C770="","",'Data R7'!F770)</f>
        <v/>
      </c>
      <c r="G6756">
        <f>IF('Data R7'!C770="","",'Data R7'!AD770)</f>
        <v/>
      </c>
      <c r="H6756">
        <f>IF('Data R7'!C770="","",'Data R7'!AC770)</f>
        <v/>
      </c>
      <c r="I6756">
        <f>IF('Data R7'!C770="","",COUNTIF('Data R7'!J770,"&gt;0")+COUNTIF('Data R7'!L770,"&gt;0")+COUNTIF('Data R7'!N770,"&gt;0")+COUNTIF('Data R7'!P770,"&gt;0")+COUNTIF('Data R7'!R770,"&gt;0")+COUNTIF('Data R7'!T770,"&gt;0")+COUNTIF('Data R7'!V770,"&gt;0")+COUNTIF('Data R7'!X770,"&gt;0"))</f>
        <v/>
      </c>
      <c r="J6756">
        <f>IF('Data R7'!C770="","",IF((COUNTIF('Data R7'!K770,"&gt;0")+COUNTIF('Data R7'!M770,"&gt;0")+COUNTIF('Data R7'!O770,"&gt;0")+COUNTIF('Data R7'!Q770,"&gt;0")+COUNTIF('Data R7'!S770,"&gt;0")+COUNTIF('Data R7'!U770,"&gt;0")+COUNTIF('Data R7'!W770,"&gt;0")+COUNTIF('Data R7'!Y770,"&gt;0"))&gt;0,1,0))</f>
        <v/>
      </c>
      <c r="M6756" t="inlineStr">
        <is>
          <t>Data R</t>
        </is>
      </c>
    </row>
    <row r="6757">
      <c r="A6757" t="inlineStr">
        <is>
          <t>Regional 7</t>
        </is>
      </c>
      <c r="B6757">
        <f>IF('Data R7'!C771="","",'Data R7'!B771)</f>
        <v/>
      </c>
      <c r="C6757">
        <f>IF('Data R7'!C771="","",'Data R7'!C771)</f>
        <v/>
      </c>
      <c r="D6757">
        <f>IF('Data R7'!C771="","",'Data R7'!D771)</f>
        <v/>
      </c>
      <c r="E6757">
        <f>IF('Data R7'!C771="","",'Data R7'!E771)</f>
        <v/>
      </c>
      <c r="F6757">
        <f>IF('Data R7'!C771="","",'Data R7'!F771)</f>
        <v/>
      </c>
      <c r="G6757">
        <f>IF('Data R7'!C771="","",'Data R7'!AD771)</f>
        <v/>
      </c>
      <c r="H6757">
        <f>IF('Data R7'!C771="","",'Data R7'!AC771)</f>
        <v/>
      </c>
      <c r="I6757">
        <f>IF('Data R7'!C771="","",COUNTIF('Data R7'!J771,"&gt;0")+COUNTIF('Data R7'!L771,"&gt;0")+COUNTIF('Data R7'!N771,"&gt;0")+COUNTIF('Data R7'!P771,"&gt;0")+COUNTIF('Data R7'!R771,"&gt;0")+COUNTIF('Data R7'!T771,"&gt;0")+COUNTIF('Data R7'!V771,"&gt;0")+COUNTIF('Data R7'!X771,"&gt;0"))</f>
        <v/>
      </c>
      <c r="J6757">
        <f>IF('Data R7'!C771="","",IF((COUNTIF('Data R7'!K771,"&gt;0")+COUNTIF('Data R7'!M771,"&gt;0")+COUNTIF('Data R7'!O771,"&gt;0")+COUNTIF('Data R7'!Q771,"&gt;0")+COUNTIF('Data R7'!S771,"&gt;0")+COUNTIF('Data R7'!U771,"&gt;0")+COUNTIF('Data R7'!W771,"&gt;0")+COUNTIF('Data R7'!Y771,"&gt;0"))&gt;0,1,0))</f>
        <v/>
      </c>
      <c r="M6757" t="inlineStr">
        <is>
          <t>Data R</t>
        </is>
      </c>
    </row>
    <row r="6758">
      <c r="A6758" t="inlineStr">
        <is>
          <t>Regional 7</t>
        </is>
      </c>
      <c r="B6758">
        <f>IF('Data R7'!C772="","",'Data R7'!B772)</f>
        <v/>
      </c>
      <c r="C6758">
        <f>IF('Data R7'!C772="","",'Data R7'!C772)</f>
        <v/>
      </c>
      <c r="D6758">
        <f>IF('Data R7'!C772="","",'Data R7'!D772)</f>
        <v/>
      </c>
      <c r="E6758">
        <f>IF('Data R7'!C772="","",'Data R7'!E772)</f>
        <v/>
      </c>
      <c r="F6758">
        <f>IF('Data R7'!C772="","",'Data R7'!F772)</f>
        <v/>
      </c>
      <c r="G6758">
        <f>IF('Data R7'!C772="","",'Data R7'!AD772)</f>
        <v/>
      </c>
      <c r="H6758">
        <f>IF('Data R7'!C772="","",'Data R7'!AC772)</f>
        <v/>
      </c>
      <c r="I6758">
        <f>IF('Data R7'!C772="","",COUNTIF('Data R7'!J772,"&gt;0")+COUNTIF('Data R7'!L772,"&gt;0")+COUNTIF('Data R7'!N772,"&gt;0")+COUNTIF('Data R7'!P772,"&gt;0")+COUNTIF('Data R7'!R772,"&gt;0")+COUNTIF('Data R7'!T772,"&gt;0")+COUNTIF('Data R7'!V772,"&gt;0")+COUNTIF('Data R7'!X772,"&gt;0"))</f>
        <v/>
      </c>
      <c r="J6758">
        <f>IF('Data R7'!C772="","",IF((COUNTIF('Data R7'!K772,"&gt;0")+COUNTIF('Data R7'!M772,"&gt;0")+COUNTIF('Data R7'!O772,"&gt;0")+COUNTIF('Data R7'!Q772,"&gt;0")+COUNTIF('Data R7'!S772,"&gt;0")+COUNTIF('Data R7'!U772,"&gt;0")+COUNTIF('Data R7'!W772,"&gt;0")+COUNTIF('Data R7'!Y772,"&gt;0"))&gt;0,1,0))</f>
        <v/>
      </c>
      <c r="M6758" t="inlineStr">
        <is>
          <t>Data R</t>
        </is>
      </c>
    </row>
    <row r="6759">
      <c r="A6759" t="inlineStr">
        <is>
          <t>Regional 7</t>
        </is>
      </c>
      <c r="B6759">
        <f>IF('Data R7'!C773="","",'Data R7'!B773)</f>
        <v/>
      </c>
      <c r="C6759">
        <f>IF('Data R7'!C773="","",'Data R7'!C773)</f>
        <v/>
      </c>
      <c r="D6759">
        <f>IF('Data R7'!C773="","",'Data R7'!D773)</f>
        <v/>
      </c>
      <c r="E6759">
        <f>IF('Data R7'!C773="","",'Data R7'!E773)</f>
        <v/>
      </c>
      <c r="F6759">
        <f>IF('Data R7'!C773="","",'Data R7'!F773)</f>
        <v/>
      </c>
      <c r="G6759">
        <f>IF('Data R7'!C773="","",'Data R7'!AD773)</f>
        <v/>
      </c>
      <c r="H6759">
        <f>IF('Data R7'!C773="","",'Data R7'!AC773)</f>
        <v/>
      </c>
      <c r="I6759">
        <f>IF('Data R7'!C773="","",COUNTIF('Data R7'!J773,"&gt;0")+COUNTIF('Data R7'!L773,"&gt;0")+COUNTIF('Data R7'!N773,"&gt;0")+COUNTIF('Data R7'!P773,"&gt;0")+COUNTIF('Data R7'!R773,"&gt;0")+COUNTIF('Data R7'!T773,"&gt;0")+COUNTIF('Data R7'!V773,"&gt;0")+COUNTIF('Data R7'!X773,"&gt;0"))</f>
        <v/>
      </c>
      <c r="J6759">
        <f>IF('Data R7'!C773="","",IF((COUNTIF('Data R7'!K773,"&gt;0")+COUNTIF('Data R7'!M773,"&gt;0")+COUNTIF('Data R7'!O773,"&gt;0")+COUNTIF('Data R7'!Q773,"&gt;0")+COUNTIF('Data R7'!S773,"&gt;0")+COUNTIF('Data R7'!U773,"&gt;0")+COUNTIF('Data R7'!W773,"&gt;0")+COUNTIF('Data R7'!Y773,"&gt;0"))&gt;0,1,0))</f>
        <v/>
      </c>
      <c r="M6759" t="inlineStr">
        <is>
          <t>Data R</t>
        </is>
      </c>
    </row>
    <row r="6760">
      <c r="A6760" t="inlineStr">
        <is>
          <t>Regional 7</t>
        </is>
      </c>
      <c r="B6760">
        <f>IF('Data R7'!C774="","",'Data R7'!B774)</f>
        <v/>
      </c>
      <c r="C6760">
        <f>IF('Data R7'!C774="","",'Data R7'!C774)</f>
        <v/>
      </c>
      <c r="D6760">
        <f>IF('Data R7'!C774="","",'Data R7'!D774)</f>
        <v/>
      </c>
      <c r="E6760">
        <f>IF('Data R7'!C774="","",'Data R7'!E774)</f>
        <v/>
      </c>
      <c r="F6760">
        <f>IF('Data R7'!C774="","",'Data R7'!F774)</f>
        <v/>
      </c>
      <c r="G6760">
        <f>IF('Data R7'!C774="","",'Data R7'!AD774)</f>
        <v/>
      </c>
      <c r="H6760">
        <f>IF('Data R7'!C774="","",'Data R7'!AC774)</f>
        <v/>
      </c>
      <c r="I6760">
        <f>IF('Data R7'!C774="","",COUNTIF('Data R7'!J774,"&gt;0")+COUNTIF('Data R7'!L774,"&gt;0")+COUNTIF('Data R7'!N774,"&gt;0")+COUNTIF('Data R7'!P774,"&gt;0")+COUNTIF('Data R7'!R774,"&gt;0")+COUNTIF('Data R7'!T774,"&gt;0")+COUNTIF('Data R7'!V774,"&gt;0")+COUNTIF('Data R7'!X774,"&gt;0"))</f>
        <v/>
      </c>
      <c r="J6760">
        <f>IF('Data R7'!C774="","",IF((COUNTIF('Data R7'!K774,"&gt;0")+COUNTIF('Data R7'!M774,"&gt;0")+COUNTIF('Data R7'!O774,"&gt;0")+COUNTIF('Data R7'!Q774,"&gt;0")+COUNTIF('Data R7'!S774,"&gt;0")+COUNTIF('Data R7'!U774,"&gt;0")+COUNTIF('Data R7'!W774,"&gt;0")+COUNTIF('Data R7'!Y774,"&gt;0"))&gt;0,1,0))</f>
        <v/>
      </c>
      <c r="M6760" t="inlineStr">
        <is>
          <t>Data R</t>
        </is>
      </c>
    </row>
    <row r="6761">
      <c r="A6761" t="inlineStr">
        <is>
          <t>Regional 7</t>
        </is>
      </c>
      <c r="B6761">
        <f>IF('Data R7'!C775="","",'Data R7'!B775)</f>
        <v/>
      </c>
      <c r="C6761">
        <f>IF('Data R7'!C775="","",'Data R7'!C775)</f>
        <v/>
      </c>
      <c r="D6761">
        <f>IF('Data R7'!C775="","",'Data R7'!D775)</f>
        <v/>
      </c>
      <c r="E6761">
        <f>IF('Data R7'!C775="","",'Data R7'!E775)</f>
        <v/>
      </c>
      <c r="F6761">
        <f>IF('Data R7'!C775="","",'Data R7'!F775)</f>
        <v/>
      </c>
      <c r="G6761">
        <f>IF('Data R7'!C775="","",'Data R7'!AD775)</f>
        <v/>
      </c>
      <c r="H6761">
        <f>IF('Data R7'!C775="","",'Data R7'!AC775)</f>
        <v/>
      </c>
      <c r="I6761">
        <f>IF('Data R7'!C775="","",COUNTIF('Data R7'!J775,"&gt;0")+COUNTIF('Data R7'!L775,"&gt;0")+COUNTIF('Data R7'!N775,"&gt;0")+COUNTIF('Data R7'!P775,"&gt;0")+COUNTIF('Data R7'!R775,"&gt;0")+COUNTIF('Data R7'!T775,"&gt;0")+COUNTIF('Data R7'!V775,"&gt;0")+COUNTIF('Data R7'!X775,"&gt;0"))</f>
        <v/>
      </c>
      <c r="J6761">
        <f>IF('Data R7'!C775="","",IF((COUNTIF('Data R7'!K775,"&gt;0")+COUNTIF('Data R7'!M775,"&gt;0")+COUNTIF('Data R7'!O775,"&gt;0")+COUNTIF('Data R7'!Q775,"&gt;0")+COUNTIF('Data R7'!S775,"&gt;0")+COUNTIF('Data R7'!U775,"&gt;0")+COUNTIF('Data R7'!W775,"&gt;0")+COUNTIF('Data R7'!Y775,"&gt;0"))&gt;0,1,0))</f>
        <v/>
      </c>
      <c r="M6761" t="inlineStr">
        <is>
          <t>Data R</t>
        </is>
      </c>
    </row>
    <row r="6762">
      <c r="A6762" t="inlineStr">
        <is>
          <t>Regional 7</t>
        </is>
      </c>
      <c r="B6762">
        <f>IF('Data R7'!C776="","",'Data R7'!B776)</f>
        <v/>
      </c>
      <c r="C6762">
        <f>IF('Data R7'!C776="","",'Data R7'!C776)</f>
        <v/>
      </c>
      <c r="D6762">
        <f>IF('Data R7'!C776="","",'Data R7'!D776)</f>
        <v/>
      </c>
      <c r="E6762">
        <f>IF('Data R7'!C776="","",'Data R7'!E776)</f>
        <v/>
      </c>
      <c r="F6762">
        <f>IF('Data R7'!C776="","",'Data R7'!F776)</f>
        <v/>
      </c>
      <c r="G6762">
        <f>IF('Data R7'!C776="","",'Data R7'!AD776)</f>
        <v/>
      </c>
      <c r="H6762">
        <f>IF('Data R7'!C776="","",'Data R7'!AC776)</f>
        <v/>
      </c>
      <c r="I6762">
        <f>IF('Data R7'!C776="","",COUNTIF('Data R7'!J776,"&gt;0")+COUNTIF('Data R7'!L776,"&gt;0")+COUNTIF('Data R7'!N776,"&gt;0")+COUNTIF('Data R7'!P776,"&gt;0")+COUNTIF('Data R7'!R776,"&gt;0")+COUNTIF('Data R7'!T776,"&gt;0")+COUNTIF('Data R7'!V776,"&gt;0")+COUNTIF('Data R7'!X776,"&gt;0"))</f>
        <v/>
      </c>
      <c r="J6762">
        <f>IF('Data R7'!C776="","",IF((COUNTIF('Data R7'!K776,"&gt;0")+COUNTIF('Data R7'!M776,"&gt;0")+COUNTIF('Data R7'!O776,"&gt;0")+COUNTIF('Data R7'!Q776,"&gt;0")+COUNTIF('Data R7'!S776,"&gt;0")+COUNTIF('Data R7'!U776,"&gt;0")+COUNTIF('Data R7'!W776,"&gt;0")+COUNTIF('Data R7'!Y776,"&gt;0"))&gt;0,1,0))</f>
        <v/>
      </c>
      <c r="M6762" t="inlineStr">
        <is>
          <t>Data R</t>
        </is>
      </c>
    </row>
    <row r="6763">
      <c r="A6763" t="inlineStr">
        <is>
          <t>Regional 7</t>
        </is>
      </c>
      <c r="B6763">
        <f>IF('Data R7'!C777="","",'Data R7'!B777)</f>
        <v/>
      </c>
      <c r="C6763">
        <f>IF('Data R7'!C777="","",'Data R7'!C777)</f>
        <v/>
      </c>
      <c r="D6763">
        <f>IF('Data R7'!C777="","",'Data R7'!D777)</f>
        <v/>
      </c>
      <c r="E6763">
        <f>IF('Data R7'!C777="","",'Data R7'!E777)</f>
        <v/>
      </c>
      <c r="F6763">
        <f>IF('Data R7'!C777="","",'Data R7'!F777)</f>
        <v/>
      </c>
      <c r="G6763">
        <f>IF('Data R7'!C777="","",'Data R7'!AD777)</f>
        <v/>
      </c>
      <c r="H6763">
        <f>IF('Data R7'!C777="","",'Data R7'!AC777)</f>
        <v/>
      </c>
      <c r="I6763">
        <f>IF('Data R7'!C777="","",COUNTIF('Data R7'!J777,"&gt;0")+COUNTIF('Data R7'!L777,"&gt;0")+COUNTIF('Data R7'!N777,"&gt;0")+COUNTIF('Data R7'!P777,"&gt;0")+COUNTIF('Data R7'!R777,"&gt;0")+COUNTIF('Data R7'!T777,"&gt;0")+COUNTIF('Data R7'!V777,"&gt;0")+COUNTIF('Data R7'!X777,"&gt;0"))</f>
        <v/>
      </c>
      <c r="J6763">
        <f>IF('Data R7'!C777="","",IF((COUNTIF('Data R7'!K777,"&gt;0")+COUNTIF('Data R7'!M777,"&gt;0")+COUNTIF('Data R7'!O777,"&gt;0")+COUNTIF('Data R7'!Q777,"&gt;0")+COUNTIF('Data R7'!S777,"&gt;0")+COUNTIF('Data R7'!U777,"&gt;0")+COUNTIF('Data R7'!W777,"&gt;0")+COUNTIF('Data R7'!Y777,"&gt;0"))&gt;0,1,0))</f>
        <v/>
      </c>
      <c r="M6763" t="inlineStr">
        <is>
          <t>Data R</t>
        </is>
      </c>
    </row>
    <row r="6764">
      <c r="A6764" t="inlineStr">
        <is>
          <t>Regional 7</t>
        </is>
      </c>
      <c r="B6764">
        <f>IF('Data R7'!C778="","",'Data R7'!B778)</f>
        <v/>
      </c>
      <c r="C6764">
        <f>IF('Data R7'!C778="","",'Data R7'!C778)</f>
        <v/>
      </c>
      <c r="D6764">
        <f>IF('Data R7'!C778="","",'Data R7'!D778)</f>
        <v/>
      </c>
      <c r="E6764">
        <f>IF('Data R7'!C778="","",'Data R7'!E778)</f>
        <v/>
      </c>
      <c r="F6764">
        <f>IF('Data R7'!C778="","",'Data R7'!F778)</f>
        <v/>
      </c>
      <c r="G6764">
        <f>IF('Data R7'!C778="","",'Data R7'!AD778)</f>
        <v/>
      </c>
      <c r="H6764">
        <f>IF('Data R7'!C778="","",'Data R7'!AC778)</f>
        <v/>
      </c>
      <c r="I6764">
        <f>IF('Data R7'!C778="","",COUNTIF('Data R7'!J778,"&gt;0")+COUNTIF('Data R7'!L778,"&gt;0")+COUNTIF('Data R7'!N778,"&gt;0")+COUNTIF('Data R7'!P778,"&gt;0")+COUNTIF('Data R7'!R778,"&gt;0")+COUNTIF('Data R7'!T778,"&gt;0")+COUNTIF('Data R7'!V778,"&gt;0")+COUNTIF('Data R7'!X778,"&gt;0"))</f>
        <v/>
      </c>
      <c r="J6764">
        <f>IF('Data R7'!C778="","",IF((COUNTIF('Data R7'!K778,"&gt;0")+COUNTIF('Data R7'!M778,"&gt;0")+COUNTIF('Data R7'!O778,"&gt;0")+COUNTIF('Data R7'!Q778,"&gt;0")+COUNTIF('Data R7'!S778,"&gt;0")+COUNTIF('Data R7'!U778,"&gt;0")+COUNTIF('Data R7'!W778,"&gt;0")+COUNTIF('Data R7'!Y778,"&gt;0"))&gt;0,1,0))</f>
        <v/>
      </c>
      <c r="M6764" t="inlineStr">
        <is>
          <t>Data R</t>
        </is>
      </c>
    </row>
    <row r="6765">
      <c r="A6765" t="inlineStr">
        <is>
          <t>Regional 7</t>
        </is>
      </c>
      <c r="B6765">
        <f>IF('Data R7'!C779="","",'Data R7'!B779)</f>
        <v/>
      </c>
      <c r="C6765">
        <f>IF('Data R7'!C779="","",'Data R7'!C779)</f>
        <v/>
      </c>
      <c r="D6765">
        <f>IF('Data R7'!C779="","",'Data R7'!D779)</f>
        <v/>
      </c>
      <c r="E6765">
        <f>IF('Data R7'!C779="","",'Data R7'!E779)</f>
        <v/>
      </c>
      <c r="F6765">
        <f>IF('Data R7'!C779="","",'Data R7'!F779)</f>
        <v/>
      </c>
      <c r="G6765">
        <f>IF('Data R7'!C779="","",'Data R7'!AD779)</f>
        <v/>
      </c>
      <c r="H6765">
        <f>IF('Data R7'!C779="","",'Data R7'!AC779)</f>
        <v/>
      </c>
      <c r="I6765">
        <f>IF('Data R7'!C779="","",COUNTIF('Data R7'!J779,"&gt;0")+COUNTIF('Data R7'!L779,"&gt;0")+COUNTIF('Data R7'!N779,"&gt;0")+COUNTIF('Data R7'!P779,"&gt;0")+COUNTIF('Data R7'!R779,"&gt;0")+COUNTIF('Data R7'!T779,"&gt;0")+COUNTIF('Data R7'!V779,"&gt;0")+COUNTIF('Data R7'!X779,"&gt;0"))</f>
        <v/>
      </c>
      <c r="J6765">
        <f>IF('Data R7'!C779="","",IF((COUNTIF('Data R7'!K779,"&gt;0")+COUNTIF('Data R7'!M779,"&gt;0")+COUNTIF('Data R7'!O779,"&gt;0")+COUNTIF('Data R7'!Q779,"&gt;0")+COUNTIF('Data R7'!S779,"&gt;0")+COUNTIF('Data R7'!U779,"&gt;0")+COUNTIF('Data R7'!W779,"&gt;0")+COUNTIF('Data R7'!Y779,"&gt;0"))&gt;0,1,0))</f>
        <v/>
      </c>
      <c r="M6765" t="inlineStr">
        <is>
          <t>Data R</t>
        </is>
      </c>
    </row>
    <row r="6766">
      <c r="A6766" t="inlineStr">
        <is>
          <t>Regional 7</t>
        </is>
      </c>
      <c r="B6766">
        <f>IF('Data R7'!C780="","",'Data R7'!B780)</f>
        <v/>
      </c>
      <c r="C6766">
        <f>IF('Data R7'!C780="","",'Data R7'!C780)</f>
        <v/>
      </c>
      <c r="D6766">
        <f>IF('Data R7'!C780="","",'Data R7'!D780)</f>
        <v/>
      </c>
      <c r="E6766">
        <f>IF('Data R7'!C780="","",'Data R7'!E780)</f>
        <v/>
      </c>
      <c r="F6766">
        <f>IF('Data R7'!C780="","",'Data R7'!F780)</f>
        <v/>
      </c>
      <c r="G6766">
        <f>IF('Data R7'!C780="","",'Data R7'!AD780)</f>
        <v/>
      </c>
      <c r="H6766">
        <f>IF('Data R7'!C780="","",'Data R7'!AC780)</f>
        <v/>
      </c>
      <c r="I6766">
        <f>IF('Data R7'!C780="","",COUNTIF('Data R7'!J780,"&gt;0")+COUNTIF('Data R7'!L780,"&gt;0")+COUNTIF('Data R7'!N780,"&gt;0")+COUNTIF('Data R7'!P780,"&gt;0")+COUNTIF('Data R7'!R780,"&gt;0")+COUNTIF('Data R7'!T780,"&gt;0")+COUNTIF('Data R7'!V780,"&gt;0")+COUNTIF('Data R7'!X780,"&gt;0"))</f>
        <v/>
      </c>
      <c r="J6766">
        <f>IF('Data R7'!C780="","",IF((COUNTIF('Data R7'!K780,"&gt;0")+COUNTIF('Data R7'!M780,"&gt;0")+COUNTIF('Data R7'!O780,"&gt;0")+COUNTIF('Data R7'!Q780,"&gt;0")+COUNTIF('Data R7'!S780,"&gt;0")+COUNTIF('Data R7'!U780,"&gt;0")+COUNTIF('Data R7'!W780,"&gt;0")+COUNTIF('Data R7'!Y780,"&gt;0"))&gt;0,1,0))</f>
        <v/>
      </c>
      <c r="M6766" t="inlineStr">
        <is>
          <t>Data R</t>
        </is>
      </c>
    </row>
    <row r="6767">
      <c r="A6767" t="inlineStr">
        <is>
          <t>Regional 7</t>
        </is>
      </c>
      <c r="B6767">
        <f>IF('Data R7'!C781="","",'Data R7'!B781)</f>
        <v/>
      </c>
      <c r="C6767">
        <f>IF('Data R7'!C781="","",'Data R7'!C781)</f>
        <v/>
      </c>
      <c r="D6767">
        <f>IF('Data R7'!C781="","",'Data R7'!D781)</f>
        <v/>
      </c>
      <c r="E6767">
        <f>IF('Data R7'!C781="","",'Data R7'!E781)</f>
        <v/>
      </c>
      <c r="F6767">
        <f>IF('Data R7'!C781="","",'Data R7'!F781)</f>
        <v/>
      </c>
      <c r="G6767">
        <f>IF('Data R7'!C781="","",'Data R7'!AD781)</f>
        <v/>
      </c>
      <c r="H6767">
        <f>IF('Data R7'!C781="","",'Data R7'!AC781)</f>
        <v/>
      </c>
      <c r="I6767">
        <f>IF('Data R7'!C781="","",COUNTIF('Data R7'!J781,"&gt;0")+COUNTIF('Data R7'!L781,"&gt;0")+COUNTIF('Data R7'!N781,"&gt;0")+COUNTIF('Data R7'!P781,"&gt;0")+COUNTIF('Data R7'!R781,"&gt;0")+COUNTIF('Data R7'!T781,"&gt;0")+COUNTIF('Data R7'!V781,"&gt;0")+COUNTIF('Data R7'!X781,"&gt;0"))</f>
        <v/>
      </c>
      <c r="J6767">
        <f>IF('Data R7'!C781="","",IF((COUNTIF('Data R7'!K781,"&gt;0")+COUNTIF('Data R7'!M781,"&gt;0")+COUNTIF('Data R7'!O781,"&gt;0")+COUNTIF('Data R7'!Q781,"&gt;0")+COUNTIF('Data R7'!S781,"&gt;0")+COUNTIF('Data R7'!U781,"&gt;0")+COUNTIF('Data R7'!W781,"&gt;0")+COUNTIF('Data R7'!Y781,"&gt;0"))&gt;0,1,0))</f>
        <v/>
      </c>
      <c r="M6767" t="inlineStr">
        <is>
          <t>Data R</t>
        </is>
      </c>
    </row>
    <row r="6768">
      <c r="A6768" t="inlineStr">
        <is>
          <t>Regional 7</t>
        </is>
      </c>
      <c r="B6768">
        <f>IF('Data R7'!C782="","",'Data R7'!B782)</f>
        <v/>
      </c>
      <c r="C6768">
        <f>IF('Data R7'!C782="","",'Data R7'!C782)</f>
        <v/>
      </c>
      <c r="D6768">
        <f>IF('Data R7'!C782="","",'Data R7'!D782)</f>
        <v/>
      </c>
      <c r="E6768">
        <f>IF('Data R7'!C782="","",'Data R7'!E782)</f>
        <v/>
      </c>
      <c r="F6768">
        <f>IF('Data R7'!C782="","",'Data R7'!F782)</f>
        <v/>
      </c>
      <c r="G6768">
        <f>IF('Data R7'!C782="","",'Data R7'!AD782)</f>
        <v/>
      </c>
      <c r="H6768">
        <f>IF('Data R7'!C782="","",'Data R7'!AC782)</f>
        <v/>
      </c>
      <c r="I6768">
        <f>IF('Data R7'!C782="","",COUNTIF('Data R7'!J782,"&gt;0")+COUNTIF('Data R7'!L782,"&gt;0")+COUNTIF('Data R7'!N782,"&gt;0")+COUNTIF('Data R7'!P782,"&gt;0")+COUNTIF('Data R7'!R782,"&gt;0")+COUNTIF('Data R7'!T782,"&gt;0")+COUNTIF('Data R7'!V782,"&gt;0")+COUNTIF('Data R7'!X782,"&gt;0"))</f>
        <v/>
      </c>
      <c r="J6768">
        <f>IF('Data R7'!C782="","",IF((COUNTIF('Data R7'!K782,"&gt;0")+COUNTIF('Data R7'!M782,"&gt;0")+COUNTIF('Data R7'!O782,"&gt;0")+COUNTIF('Data R7'!Q782,"&gt;0")+COUNTIF('Data R7'!S782,"&gt;0")+COUNTIF('Data R7'!U782,"&gt;0")+COUNTIF('Data R7'!W782,"&gt;0")+COUNTIF('Data R7'!Y782,"&gt;0"))&gt;0,1,0))</f>
        <v/>
      </c>
      <c r="M6768" t="inlineStr">
        <is>
          <t>Data R</t>
        </is>
      </c>
    </row>
    <row r="6769">
      <c r="A6769" t="inlineStr">
        <is>
          <t>Regional 7</t>
        </is>
      </c>
      <c r="B6769">
        <f>IF('Data R7'!C783="","",'Data R7'!B783)</f>
        <v/>
      </c>
      <c r="C6769">
        <f>IF('Data R7'!C783="","",'Data R7'!C783)</f>
        <v/>
      </c>
      <c r="D6769">
        <f>IF('Data R7'!C783="","",'Data R7'!D783)</f>
        <v/>
      </c>
      <c r="E6769">
        <f>IF('Data R7'!C783="","",'Data R7'!E783)</f>
        <v/>
      </c>
      <c r="F6769">
        <f>IF('Data R7'!C783="","",'Data R7'!F783)</f>
        <v/>
      </c>
      <c r="G6769">
        <f>IF('Data R7'!C783="","",'Data R7'!AD783)</f>
        <v/>
      </c>
      <c r="H6769">
        <f>IF('Data R7'!C783="","",'Data R7'!AC783)</f>
        <v/>
      </c>
      <c r="I6769">
        <f>IF('Data R7'!C783="","",COUNTIF('Data R7'!J783,"&gt;0")+COUNTIF('Data R7'!L783,"&gt;0")+COUNTIF('Data R7'!N783,"&gt;0")+COUNTIF('Data R7'!P783,"&gt;0")+COUNTIF('Data R7'!R783,"&gt;0")+COUNTIF('Data R7'!T783,"&gt;0")+COUNTIF('Data R7'!V783,"&gt;0")+COUNTIF('Data R7'!X783,"&gt;0"))</f>
        <v/>
      </c>
      <c r="J6769">
        <f>IF('Data R7'!C783="","",IF((COUNTIF('Data R7'!K783,"&gt;0")+COUNTIF('Data R7'!M783,"&gt;0")+COUNTIF('Data R7'!O783,"&gt;0")+COUNTIF('Data R7'!Q783,"&gt;0")+COUNTIF('Data R7'!S783,"&gt;0")+COUNTIF('Data R7'!U783,"&gt;0")+COUNTIF('Data R7'!W783,"&gt;0")+COUNTIF('Data R7'!Y783,"&gt;0"))&gt;0,1,0))</f>
        <v/>
      </c>
      <c r="M6769" t="inlineStr">
        <is>
          <t>Data R</t>
        </is>
      </c>
    </row>
    <row r="6770">
      <c r="A6770" t="inlineStr">
        <is>
          <t>Regional 7</t>
        </is>
      </c>
      <c r="B6770">
        <f>IF('Data R7'!C784="","",'Data R7'!B784)</f>
        <v/>
      </c>
      <c r="C6770">
        <f>IF('Data R7'!C784="","",'Data R7'!C784)</f>
        <v/>
      </c>
      <c r="D6770">
        <f>IF('Data R7'!C784="","",'Data R7'!D784)</f>
        <v/>
      </c>
      <c r="E6770">
        <f>IF('Data R7'!C784="","",'Data R7'!E784)</f>
        <v/>
      </c>
      <c r="F6770">
        <f>IF('Data R7'!C784="","",'Data R7'!F784)</f>
        <v/>
      </c>
      <c r="G6770">
        <f>IF('Data R7'!C784="","",'Data R7'!AD784)</f>
        <v/>
      </c>
      <c r="H6770">
        <f>IF('Data R7'!C784="","",'Data R7'!AC784)</f>
        <v/>
      </c>
      <c r="I6770">
        <f>IF('Data R7'!C784="","",COUNTIF('Data R7'!J784,"&gt;0")+COUNTIF('Data R7'!L784,"&gt;0")+COUNTIF('Data R7'!N784,"&gt;0")+COUNTIF('Data R7'!P784,"&gt;0")+COUNTIF('Data R7'!R784,"&gt;0")+COUNTIF('Data R7'!T784,"&gt;0")+COUNTIF('Data R7'!V784,"&gt;0")+COUNTIF('Data R7'!X784,"&gt;0"))</f>
        <v/>
      </c>
      <c r="J6770">
        <f>IF('Data R7'!C784="","",IF((COUNTIF('Data R7'!K784,"&gt;0")+COUNTIF('Data R7'!M784,"&gt;0")+COUNTIF('Data R7'!O784,"&gt;0")+COUNTIF('Data R7'!Q784,"&gt;0")+COUNTIF('Data R7'!S784,"&gt;0")+COUNTIF('Data R7'!U784,"&gt;0")+COUNTIF('Data R7'!W784,"&gt;0")+COUNTIF('Data R7'!Y784,"&gt;0"))&gt;0,1,0))</f>
        <v/>
      </c>
      <c r="M6770" t="inlineStr">
        <is>
          <t>Data R</t>
        </is>
      </c>
    </row>
    <row r="6771">
      <c r="A6771" t="inlineStr">
        <is>
          <t>Regional 7</t>
        </is>
      </c>
      <c r="B6771">
        <f>IF('Data R7'!C785="","",'Data R7'!B785)</f>
        <v/>
      </c>
      <c r="C6771">
        <f>IF('Data R7'!C785="","",'Data R7'!C785)</f>
        <v/>
      </c>
      <c r="D6771">
        <f>IF('Data R7'!C785="","",'Data R7'!D785)</f>
        <v/>
      </c>
      <c r="E6771">
        <f>IF('Data R7'!C785="","",'Data R7'!E785)</f>
        <v/>
      </c>
      <c r="F6771">
        <f>IF('Data R7'!C785="","",'Data R7'!F785)</f>
        <v/>
      </c>
      <c r="G6771">
        <f>IF('Data R7'!C785="","",'Data R7'!AD785)</f>
        <v/>
      </c>
      <c r="H6771">
        <f>IF('Data R7'!C785="","",'Data R7'!AC785)</f>
        <v/>
      </c>
      <c r="I6771">
        <f>IF('Data R7'!C785="","",COUNTIF('Data R7'!J785,"&gt;0")+COUNTIF('Data R7'!L785,"&gt;0")+COUNTIF('Data R7'!N785,"&gt;0")+COUNTIF('Data R7'!P785,"&gt;0")+COUNTIF('Data R7'!R785,"&gt;0")+COUNTIF('Data R7'!T785,"&gt;0")+COUNTIF('Data R7'!V785,"&gt;0")+COUNTIF('Data R7'!X785,"&gt;0"))</f>
        <v/>
      </c>
      <c r="J6771">
        <f>IF('Data R7'!C785="","",IF((COUNTIF('Data R7'!K785,"&gt;0")+COUNTIF('Data R7'!M785,"&gt;0")+COUNTIF('Data R7'!O785,"&gt;0")+COUNTIF('Data R7'!Q785,"&gt;0")+COUNTIF('Data R7'!S785,"&gt;0")+COUNTIF('Data R7'!U785,"&gt;0")+COUNTIF('Data R7'!W785,"&gt;0")+COUNTIF('Data R7'!Y785,"&gt;0"))&gt;0,1,0))</f>
        <v/>
      </c>
      <c r="M6771" t="inlineStr">
        <is>
          <t>Data R</t>
        </is>
      </c>
    </row>
    <row r="6772">
      <c r="A6772" t="inlineStr">
        <is>
          <t>Regional 7</t>
        </is>
      </c>
      <c r="B6772">
        <f>IF('Data R7'!C786="","",'Data R7'!B786)</f>
        <v/>
      </c>
      <c r="C6772">
        <f>IF('Data R7'!C786="","",'Data R7'!C786)</f>
        <v/>
      </c>
      <c r="D6772">
        <f>IF('Data R7'!C786="","",'Data R7'!D786)</f>
        <v/>
      </c>
      <c r="E6772">
        <f>IF('Data R7'!C786="","",'Data R7'!E786)</f>
        <v/>
      </c>
      <c r="F6772">
        <f>IF('Data R7'!C786="","",'Data R7'!F786)</f>
        <v/>
      </c>
      <c r="G6772">
        <f>IF('Data R7'!C786="","",'Data R7'!AD786)</f>
        <v/>
      </c>
      <c r="H6772">
        <f>IF('Data R7'!C786="","",'Data R7'!AC786)</f>
        <v/>
      </c>
      <c r="I6772">
        <f>IF('Data R7'!C786="","",COUNTIF('Data R7'!J786,"&gt;0")+COUNTIF('Data R7'!L786,"&gt;0")+COUNTIF('Data R7'!N786,"&gt;0")+COUNTIF('Data R7'!P786,"&gt;0")+COUNTIF('Data R7'!R786,"&gt;0")+COUNTIF('Data R7'!T786,"&gt;0")+COUNTIF('Data R7'!V786,"&gt;0")+COUNTIF('Data R7'!X786,"&gt;0"))</f>
        <v/>
      </c>
      <c r="J6772">
        <f>IF('Data R7'!C786="","",IF((COUNTIF('Data R7'!K786,"&gt;0")+COUNTIF('Data R7'!M786,"&gt;0")+COUNTIF('Data R7'!O786,"&gt;0")+COUNTIF('Data R7'!Q786,"&gt;0")+COUNTIF('Data R7'!S786,"&gt;0")+COUNTIF('Data R7'!U786,"&gt;0")+COUNTIF('Data R7'!W786,"&gt;0")+COUNTIF('Data R7'!Y786,"&gt;0"))&gt;0,1,0))</f>
        <v/>
      </c>
      <c r="M6772" t="inlineStr">
        <is>
          <t>Data R</t>
        </is>
      </c>
    </row>
    <row r="6773">
      <c r="A6773" t="inlineStr">
        <is>
          <t>Regional 7</t>
        </is>
      </c>
      <c r="B6773">
        <f>IF('Data R7'!C787="","",'Data R7'!B787)</f>
        <v/>
      </c>
      <c r="C6773">
        <f>IF('Data R7'!C787="","",'Data R7'!C787)</f>
        <v/>
      </c>
      <c r="D6773">
        <f>IF('Data R7'!C787="","",'Data R7'!D787)</f>
        <v/>
      </c>
      <c r="E6773">
        <f>IF('Data R7'!C787="","",'Data R7'!E787)</f>
        <v/>
      </c>
      <c r="F6773">
        <f>IF('Data R7'!C787="","",'Data R7'!F787)</f>
        <v/>
      </c>
      <c r="G6773">
        <f>IF('Data R7'!C787="","",'Data R7'!AD787)</f>
        <v/>
      </c>
      <c r="H6773">
        <f>IF('Data R7'!C787="","",'Data R7'!AC787)</f>
        <v/>
      </c>
      <c r="I6773">
        <f>IF('Data R7'!C787="","",COUNTIF('Data R7'!J787,"&gt;0")+COUNTIF('Data R7'!L787,"&gt;0")+COUNTIF('Data R7'!N787,"&gt;0")+COUNTIF('Data R7'!P787,"&gt;0")+COUNTIF('Data R7'!R787,"&gt;0")+COUNTIF('Data R7'!T787,"&gt;0")+COUNTIF('Data R7'!V787,"&gt;0")+COUNTIF('Data R7'!X787,"&gt;0"))</f>
        <v/>
      </c>
      <c r="J6773">
        <f>IF('Data R7'!C787="","",IF((COUNTIF('Data R7'!K787,"&gt;0")+COUNTIF('Data R7'!M787,"&gt;0")+COUNTIF('Data R7'!O787,"&gt;0")+COUNTIF('Data R7'!Q787,"&gt;0")+COUNTIF('Data R7'!S787,"&gt;0")+COUNTIF('Data R7'!U787,"&gt;0")+COUNTIF('Data R7'!W787,"&gt;0")+COUNTIF('Data R7'!Y787,"&gt;0"))&gt;0,1,0))</f>
        <v/>
      </c>
      <c r="M6773" t="inlineStr">
        <is>
          <t>Data R</t>
        </is>
      </c>
    </row>
    <row r="6774">
      <c r="A6774" t="inlineStr">
        <is>
          <t>Regional 7</t>
        </is>
      </c>
      <c r="B6774">
        <f>IF('Data R7'!C788="","",'Data R7'!B788)</f>
        <v/>
      </c>
      <c r="C6774">
        <f>IF('Data R7'!C788="","",'Data R7'!C788)</f>
        <v/>
      </c>
      <c r="D6774">
        <f>IF('Data R7'!C788="","",'Data R7'!D788)</f>
        <v/>
      </c>
      <c r="E6774">
        <f>IF('Data R7'!C788="","",'Data R7'!E788)</f>
        <v/>
      </c>
      <c r="F6774">
        <f>IF('Data R7'!C788="","",'Data R7'!F788)</f>
        <v/>
      </c>
      <c r="G6774">
        <f>IF('Data R7'!C788="","",'Data R7'!AD788)</f>
        <v/>
      </c>
      <c r="H6774">
        <f>IF('Data R7'!C788="","",'Data R7'!AC788)</f>
        <v/>
      </c>
      <c r="I6774">
        <f>IF('Data R7'!C788="","",COUNTIF('Data R7'!J788,"&gt;0")+COUNTIF('Data R7'!L788,"&gt;0")+COUNTIF('Data R7'!N788,"&gt;0")+COUNTIF('Data R7'!P788,"&gt;0")+COUNTIF('Data R7'!R788,"&gt;0")+COUNTIF('Data R7'!T788,"&gt;0")+COUNTIF('Data R7'!V788,"&gt;0")+COUNTIF('Data R7'!X788,"&gt;0"))</f>
        <v/>
      </c>
      <c r="J6774">
        <f>IF('Data R7'!C788="","",IF((COUNTIF('Data R7'!K788,"&gt;0")+COUNTIF('Data R7'!M788,"&gt;0")+COUNTIF('Data R7'!O788,"&gt;0")+COUNTIF('Data R7'!Q788,"&gt;0")+COUNTIF('Data R7'!S788,"&gt;0")+COUNTIF('Data R7'!U788,"&gt;0")+COUNTIF('Data R7'!W788,"&gt;0")+COUNTIF('Data R7'!Y788,"&gt;0"))&gt;0,1,0))</f>
        <v/>
      </c>
      <c r="M6774" t="inlineStr">
        <is>
          <t>Data R</t>
        </is>
      </c>
    </row>
    <row r="6775">
      <c r="A6775" t="inlineStr">
        <is>
          <t>Regional 7</t>
        </is>
      </c>
      <c r="B6775">
        <f>IF('Data R7'!C789="","",'Data R7'!B789)</f>
        <v/>
      </c>
      <c r="C6775">
        <f>IF('Data R7'!C789="","",'Data R7'!C789)</f>
        <v/>
      </c>
      <c r="D6775">
        <f>IF('Data R7'!C789="","",'Data R7'!D789)</f>
        <v/>
      </c>
      <c r="E6775">
        <f>IF('Data R7'!C789="","",'Data R7'!E789)</f>
        <v/>
      </c>
      <c r="F6775">
        <f>IF('Data R7'!C789="","",'Data R7'!F789)</f>
        <v/>
      </c>
      <c r="G6775">
        <f>IF('Data R7'!C789="","",'Data R7'!AD789)</f>
        <v/>
      </c>
      <c r="H6775">
        <f>IF('Data R7'!C789="","",'Data R7'!AC789)</f>
        <v/>
      </c>
      <c r="I6775">
        <f>IF('Data R7'!C789="","",COUNTIF('Data R7'!J789,"&gt;0")+COUNTIF('Data R7'!L789,"&gt;0")+COUNTIF('Data R7'!N789,"&gt;0")+COUNTIF('Data R7'!P789,"&gt;0")+COUNTIF('Data R7'!R789,"&gt;0")+COUNTIF('Data R7'!T789,"&gt;0")+COUNTIF('Data R7'!V789,"&gt;0")+COUNTIF('Data R7'!X789,"&gt;0"))</f>
        <v/>
      </c>
      <c r="J6775">
        <f>IF('Data R7'!C789="","",IF((COUNTIF('Data R7'!K789,"&gt;0")+COUNTIF('Data R7'!M789,"&gt;0")+COUNTIF('Data R7'!O789,"&gt;0")+COUNTIF('Data R7'!Q789,"&gt;0")+COUNTIF('Data R7'!S789,"&gt;0")+COUNTIF('Data R7'!U789,"&gt;0")+COUNTIF('Data R7'!W789,"&gt;0")+COUNTIF('Data R7'!Y789,"&gt;0"))&gt;0,1,0))</f>
        <v/>
      </c>
      <c r="M6775" t="inlineStr">
        <is>
          <t>Data R</t>
        </is>
      </c>
    </row>
    <row r="6776">
      <c r="A6776" t="inlineStr">
        <is>
          <t>Regional 7</t>
        </is>
      </c>
      <c r="B6776">
        <f>IF('Data R7'!C790="","",'Data R7'!B790)</f>
        <v/>
      </c>
      <c r="C6776">
        <f>IF('Data R7'!C790="","",'Data R7'!C790)</f>
        <v/>
      </c>
      <c r="D6776">
        <f>IF('Data R7'!C790="","",'Data R7'!D790)</f>
        <v/>
      </c>
      <c r="E6776">
        <f>IF('Data R7'!C790="","",'Data R7'!E790)</f>
        <v/>
      </c>
      <c r="F6776">
        <f>IF('Data R7'!C790="","",'Data R7'!F790)</f>
        <v/>
      </c>
      <c r="G6776">
        <f>IF('Data R7'!C790="","",'Data R7'!AD790)</f>
        <v/>
      </c>
      <c r="H6776">
        <f>IF('Data R7'!C790="","",'Data R7'!AC790)</f>
        <v/>
      </c>
      <c r="I6776">
        <f>IF('Data R7'!C790="","",COUNTIF('Data R7'!J790,"&gt;0")+COUNTIF('Data R7'!L790,"&gt;0")+COUNTIF('Data R7'!N790,"&gt;0")+COUNTIF('Data R7'!P790,"&gt;0")+COUNTIF('Data R7'!R790,"&gt;0")+COUNTIF('Data R7'!T790,"&gt;0")+COUNTIF('Data R7'!V790,"&gt;0")+COUNTIF('Data R7'!X790,"&gt;0"))</f>
        <v/>
      </c>
      <c r="J6776">
        <f>IF('Data R7'!C790="","",IF((COUNTIF('Data R7'!K790,"&gt;0")+COUNTIF('Data R7'!M790,"&gt;0")+COUNTIF('Data R7'!O790,"&gt;0")+COUNTIF('Data R7'!Q790,"&gt;0")+COUNTIF('Data R7'!S790,"&gt;0")+COUNTIF('Data R7'!U790,"&gt;0")+COUNTIF('Data R7'!W790,"&gt;0")+COUNTIF('Data R7'!Y790,"&gt;0"))&gt;0,1,0))</f>
        <v/>
      </c>
      <c r="M6776" t="inlineStr">
        <is>
          <t>Data R</t>
        </is>
      </c>
    </row>
    <row r="6777">
      <c r="A6777" t="inlineStr">
        <is>
          <t>Regional 7</t>
        </is>
      </c>
      <c r="B6777">
        <f>IF('Data R7'!C791="","",'Data R7'!B791)</f>
        <v/>
      </c>
      <c r="C6777">
        <f>IF('Data R7'!C791="","",'Data R7'!C791)</f>
        <v/>
      </c>
      <c r="D6777">
        <f>IF('Data R7'!C791="","",'Data R7'!D791)</f>
        <v/>
      </c>
      <c r="E6777">
        <f>IF('Data R7'!C791="","",'Data R7'!E791)</f>
        <v/>
      </c>
      <c r="F6777">
        <f>IF('Data R7'!C791="","",'Data R7'!F791)</f>
        <v/>
      </c>
      <c r="G6777">
        <f>IF('Data R7'!C791="","",'Data R7'!AD791)</f>
        <v/>
      </c>
      <c r="H6777">
        <f>IF('Data R7'!C791="","",'Data R7'!AC791)</f>
        <v/>
      </c>
      <c r="I6777">
        <f>IF('Data R7'!C791="","",COUNTIF('Data R7'!J791,"&gt;0")+COUNTIF('Data R7'!L791,"&gt;0")+COUNTIF('Data R7'!N791,"&gt;0")+COUNTIF('Data R7'!P791,"&gt;0")+COUNTIF('Data R7'!R791,"&gt;0")+COUNTIF('Data R7'!T791,"&gt;0")+COUNTIF('Data R7'!V791,"&gt;0")+COUNTIF('Data R7'!X791,"&gt;0"))</f>
        <v/>
      </c>
      <c r="J6777">
        <f>IF('Data R7'!C791="","",IF((COUNTIF('Data R7'!K791,"&gt;0")+COUNTIF('Data R7'!M791,"&gt;0")+COUNTIF('Data R7'!O791,"&gt;0")+COUNTIF('Data R7'!Q791,"&gt;0")+COUNTIF('Data R7'!S791,"&gt;0")+COUNTIF('Data R7'!U791,"&gt;0")+COUNTIF('Data R7'!W791,"&gt;0")+COUNTIF('Data R7'!Y791,"&gt;0"))&gt;0,1,0))</f>
        <v/>
      </c>
      <c r="M6777" t="inlineStr">
        <is>
          <t>Data R</t>
        </is>
      </c>
    </row>
    <row r="6778">
      <c r="A6778" t="inlineStr">
        <is>
          <t>Regional 7</t>
        </is>
      </c>
      <c r="B6778">
        <f>IF('Data R7'!C792="","",'Data R7'!B792)</f>
        <v/>
      </c>
      <c r="C6778">
        <f>IF('Data R7'!C792="","",'Data R7'!C792)</f>
        <v/>
      </c>
      <c r="D6778">
        <f>IF('Data R7'!C792="","",'Data R7'!D792)</f>
        <v/>
      </c>
      <c r="E6778">
        <f>IF('Data R7'!C792="","",'Data R7'!E792)</f>
        <v/>
      </c>
      <c r="F6778">
        <f>IF('Data R7'!C792="","",'Data R7'!F792)</f>
        <v/>
      </c>
      <c r="G6778">
        <f>IF('Data R7'!C792="","",'Data R7'!AD792)</f>
        <v/>
      </c>
      <c r="H6778">
        <f>IF('Data R7'!C792="","",'Data R7'!AC792)</f>
        <v/>
      </c>
      <c r="I6778">
        <f>IF('Data R7'!C792="","",COUNTIF('Data R7'!J792,"&gt;0")+COUNTIF('Data R7'!L792,"&gt;0")+COUNTIF('Data R7'!N792,"&gt;0")+COUNTIF('Data R7'!P792,"&gt;0")+COUNTIF('Data R7'!R792,"&gt;0")+COUNTIF('Data R7'!T792,"&gt;0")+COUNTIF('Data R7'!V792,"&gt;0")+COUNTIF('Data R7'!X792,"&gt;0"))</f>
        <v/>
      </c>
      <c r="J6778">
        <f>IF('Data R7'!C792="","",IF((COUNTIF('Data R7'!K792,"&gt;0")+COUNTIF('Data R7'!M792,"&gt;0")+COUNTIF('Data R7'!O792,"&gt;0")+COUNTIF('Data R7'!Q792,"&gt;0")+COUNTIF('Data R7'!S792,"&gt;0")+COUNTIF('Data R7'!U792,"&gt;0")+COUNTIF('Data R7'!W792,"&gt;0")+COUNTIF('Data R7'!Y792,"&gt;0"))&gt;0,1,0))</f>
        <v/>
      </c>
      <c r="M6778" t="inlineStr">
        <is>
          <t>Data R</t>
        </is>
      </c>
    </row>
    <row r="6779">
      <c r="A6779" t="inlineStr">
        <is>
          <t>Regional 7</t>
        </is>
      </c>
      <c r="B6779">
        <f>IF('Data R7'!C793="","",'Data R7'!B793)</f>
        <v/>
      </c>
      <c r="C6779">
        <f>IF('Data R7'!C793="","",'Data R7'!C793)</f>
        <v/>
      </c>
      <c r="D6779">
        <f>IF('Data R7'!C793="","",'Data R7'!D793)</f>
        <v/>
      </c>
      <c r="E6779">
        <f>IF('Data R7'!C793="","",'Data R7'!E793)</f>
        <v/>
      </c>
      <c r="F6779">
        <f>IF('Data R7'!C793="","",'Data R7'!F793)</f>
        <v/>
      </c>
      <c r="G6779">
        <f>IF('Data R7'!C793="","",'Data R7'!AD793)</f>
        <v/>
      </c>
      <c r="H6779">
        <f>IF('Data R7'!C793="","",'Data R7'!AC793)</f>
        <v/>
      </c>
      <c r="I6779">
        <f>IF('Data R7'!C793="","",COUNTIF('Data R7'!J793,"&gt;0")+COUNTIF('Data R7'!L793,"&gt;0")+COUNTIF('Data R7'!N793,"&gt;0")+COUNTIF('Data R7'!P793,"&gt;0")+COUNTIF('Data R7'!R793,"&gt;0")+COUNTIF('Data R7'!T793,"&gt;0")+COUNTIF('Data R7'!V793,"&gt;0")+COUNTIF('Data R7'!X793,"&gt;0"))</f>
        <v/>
      </c>
      <c r="J6779">
        <f>IF('Data R7'!C793="","",IF((COUNTIF('Data R7'!K793,"&gt;0")+COUNTIF('Data R7'!M793,"&gt;0")+COUNTIF('Data R7'!O793,"&gt;0")+COUNTIF('Data R7'!Q793,"&gt;0")+COUNTIF('Data R7'!S793,"&gt;0")+COUNTIF('Data R7'!U793,"&gt;0")+COUNTIF('Data R7'!W793,"&gt;0")+COUNTIF('Data R7'!Y793,"&gt;0"))&gt;0,1,0))</f>
        <v/>
      </c>
      <c r="M6779" t="inlineStr">
        <is>
          <t>Data R</t>
        </is>
      </c>
    </row>
    <row r="6780">
      <c r="A6780" t="inlineStr">
        <is>
          <t>Regional 7</t>
        </is>
      </c>
      <c r="B6780">
        <f>IF('Data R7'!C794="","",'Data R7'!B794)</f>
        <v/>
      </c>
      <c r="C6780">
        <f>IF('Data R7'!C794="","",'Data R7'!C794)</f>
        <v/>
      </c>
      <c r="D6780">
        <f>IF('Data R7'!C794="","",'Data R7'!D794)</f>
        <v/>
      </c>
      <c r="E6780">
        <f>IF('Data R7'!C794="","",'Data R7'!E794)</f>
        <v/>
      </c>
      <c r="F6780">
        <f>IF('Data R7'!C794="","",'Data R7'!F794)</f>
        <v/>
      </c>
      <c r="G6780">
        <f>IF('Data R7'!C794="","",'Data R7'!AD794)</f>
        <v/>
      </c>
      <c r="H6780">
        <f>IF('Data R7'!C794="","",'Data R7'!AC794)</f>
        <v/>
      </c>
      <c r="I6780">
        <f>IF('Data R7'!C794="","",COUNTIF('Data R7'!J794,"&gt;0")+COUNTIF('Data R7'!L794,"&gt;0")+COUNTIF('Data R7'!N794,"&gt;0")+COUNTIF('Data R7'!P794,"&gt;0")+COUNTIF('Data R7'!R794,"&gt;0")+COUNTIF('Data R7'!T794,"&gt;0")+COUNTIF('Data R7'!V794,"&gt;0")+COUNTIF('Data R7'!X794,"&gt;0"))</f>
        <v/>
      </c>
      <c r="J6780">
        <f>IF('Data R7'!C794="","",IF((COUNTIF('Data R7'!K794,"&gt;0")+COUNTIF('Data R7'!M794,"&gt;0")+COUNTIF('Data R7'!O794,"&gt;0")+COUNTIF('Data R7'!Q794,"&gt;0")+COUNTIF('Data R7'!S794,"&gt;0")+COUNTIF('Data R7'!U794,"&gt;0")+COUNTIF('Data R7'!W794,"&gt;0")+COUNTIF('Data R7'!Y794,"&gt;0"))&gt;0,1,0))</f>
        <v/>
      </c>
      <c r="M6780" t="inlineStr">
        <is>
          <t>Data R</t>
        </is>
      </c>
    </row>
    <row r="6781">
      <c r="A6781" t="inlineStr">
        <is>
          <t>Regional 7</t>
        </is>
      </c>
      <c r="B6781">
        <f>IF('Data R7'!C795="","",'Data R7'!B795)</f>
        <v/>
      </c>
      <c r="C6781">
        <f>IF('Data R7'!C795="","",'Data R7'!C795)</f>
        <v/>
      </c>
      <c r="D6781">
        <f>IF('Data R7'!C795="","",'Data R7'!D795)</f>
        <v/>
      </c>
      <c r="E6781">
        <f>IF('Data R7'!C795="","",'Data R7'!E795)</f>
        <v/>
      </c>
      <c r="F6781">
        <f>IF('Data R7'!C795="","",'Data R7'!F795)</f>
        <v/>
      </c>
      <c r="G6781">
        <f>IF('Data R7'!C795="","",'Data R7'!AD795)</f>
        <v/>
      </c>
      <c r="H6781">
        <f>IF('Data R7'!C795="","",'Data R7'!AC795)</f>
        <v/>
      </c>
      <c r="I6781">
        <f>IF('Data R7'!C795="","",COUNTIF('Data R7'!J795,"&gt;0")+COUNTIF('Data R7'!L795,"&gt;0")+COUNTIF('Data R7'!N795,"&gt;0")+COUNTIF('Data R7'!P795,"&gt;0")+COUNTIF('Data R7'!R795,"&gt;0")+COUNTIF('Data R7'!T795,"&gt;0")+COUNTIF('Data R7'!V795,"&gt;0")+COUNTIF('Data R7'!X795,"&gt;0"))</f>
        <v/>
      </c>
      <c r="J6781">
        <f>IF('Data R7'!C795="","",IF((COUNTIF('Data R7'!K795,"&gt;0")+COUNTIF('Data R7'!M795,"&gt;0")+COUNTIF('Data R7'!O795,"&gt;0")+COUNTIF('Data R7'!Q795,"&gt;0")+COUNTIF('Data R7'!S795,"&gt;0")+COUNTIF('Data R7'!U795,"&gt;0")+COUNTIF('Data R7'!W795,"&gt;0")+COUNTIF('Data R7'!Y795,"&gt;0"))&gt;0,1,0))</f>
        <v/>
      </c>
      <c r="M6781" t="inlineStr">
        <is>
          <t>Data R</t>
        </is>
      </c>
    </row>
    <row r="6782">
      <c r="A6782" t="inlineStr">
        <is>
          <t>Regional 7</t>
        </is>
      </c>
      <c r="B6782">
        <f>IF('Data R7'!C796="","",'Data R7'!B796)</f>
        <v/>
      </c>
      <c r="C6782">
        <f>IF('Data R7'!C796="","",'Data R7'!C796)</f>
        <v/>
      </c>
      <c r="D6782">
        <f>IF('Data R7'!C796="","",'Data R7'!D796)</f>
        <v/>
      </c>
      <c r="E6782">
        <f>IF('Data R7'!C796="","",'Data R7'!E796)</f>
        <v/>
      </c>
      <c r="F6782">
        <f>IF('Data R7'!C796="","",'Data R7'!F796)</f>
        <v/>
      </c>
      <c r="G6782">
        <f>IF('Data R7'!C796="","",'Data R7'!AD796)</f>
        <v/>
      </c>
      <c r="H6782">
        <f>IF('Data R7'!C796="","",'Data R7'!AC796)</f>
        <v/>
      </c>
      <c r="I6782">
        <f>IF('Data R7'!C796="","",COUNTIF('Data R7'!J796,"&gt;0")+COUNTIF('Data R7'!L796,"&gt;0")+COUNTIF('Data R7'!N796,"&gt;0")+COUNTIF('Data R7'!P796,"&gt;0")+COUNTIF('Data R7'!R796,"&gt;0")+COUNTIF('Data R7'!T796,"&gt;0")+COUNTIF('Data R7'!V796,"&gt;0")+COUNTIF('Data R7'!X796,"&gt;0"))</f>
        <v/>
      </c>
      <c r="J6782">
        <f>IF('Data R7'!C796="","",IF((COUNTIF('Data R7'!K796,"&gt;0")+COUNTIF('Data R7'!M796,"&gt;0")+COUNTIF('Data R7'!O796,"&gt;0")+COUNTIF('Data R7'!Q796,"&gt;0")+COUNTIF('Data R7'!S796,"&gt;0")+COUNTIF('Data R7'!U796,"&gt;0")+COUNTIF('Data R7'!W796,"&gt;0")+COUNTIF('Data R7'!Y796,"&gt;0"))&gt;0,1,0))</f>
        <v/>
      </c>
      <c r="M6782" t="inlineStr">
        <is>
          <t>Data R</t>
        </is>
      </c>
    </row>
    <row r="6783">
      <c r="A6783" t="inlineStr">
        <is>
          <t>Regional 7</t>
        </is>
      </c>
      <c r="B6783">
        <f>IF('Data R7'!C797="","",'Data R7'!B797)</f>
        <v/>
      </c>
      <c r="C6783">
        <f>IF('Data R7'!C797="","",'Data R7'!C797)</f>
        <v/>
      </c>
      <c r="D6783">
        <f>IF('Data R7'!C797="","",'Data R7'!D797)</f>
        <v/>
      </c>
      <c r="E6783">
        <f>IF('Data R7'!C797="","",'Data R7'!E797)</f>
        <v/>
      </c>
      <c r="F6783">
        <f>IF('Data R7'!C797="","",'Data R7'!F797)</f>
        <v/>
      </c>
      <c r="G6783">
        <f>IF('Data R7'!C797="","",'Data R7'!AD797)</f>
        <v/>
      </c>
      <c r="H6783">
        <f>IF('Data R7'!C797="","",'Data R7'!AC797)</f>
        <v/>
      </c>
      <c r="I6783">
        <f>IF('Data R7'!C797="","",COUNTIF('Data R7'!J797,"&gt;0")+COUNTIF('Data R7'!L797,"&gt;0")+COUNTIF('Data R7'!N797,"&gt;0")+COUNTIF('Data R7'!P797,"&gt;0")+COUNTIF('Data R7'!R797,"&gt;0")+COUNTIF('Data R7'!T797,"&gt;0")+COUNTIF('Data R7'!V797,"&gt;0")+COUNTIF('Data R7'!X797,"&gt;0"))</f>
        <v/>
      </c>
      <c r="J6783">
        <f>IF('Data R7'!C797="","",IF((COUNTIF('Data R7'!K797,"&gt;0")+COUNTIF('Data R7'!M797,"&gt;0")+COUNTIF('Data R7'!O797,"&gt;0")+COUNTIF('Data R7'!Q797,"&gt;0")+COUNTIF('Data R7'!S797,"&gt;0")+COUNTIF('Data R7'!U797,"&gt;0")+COUNTIF('Data R7'!W797,"&gt;0")+COUNTIF('Data R7'!Y797,"&gt;0"))&gt;0,1,0))</f>
        <v/>
      </c>
      <c r="M6783" t="inlineStr">
        <is>
          <t>Data R</t>
        </is>
      </c>
    </row>
    <row r="6784">
      <c r="A6784" t="inlineStr">
        <is>
          <t>Regional 7</t>
        </is>
      </c>
      <c r="B6784">
        <f>IF('Data R7'!C798="","",'Data R7'!B798)</f>
        <v/>
      </c>
      <c r="C6784">
        <f>IF('Data R7'!C798="","",'Data R7'!C798)</f>
        <v/>
      </c>
      <c r="D6784">
        <f>IF('Data R7'!C798="","",'Data R7'!D798)</f>
        <v/>
      </c>
      <c r="E6784">
        <f>IF('Data R7'!C798="","",'Data R7'!E798)</f>
        <v/>
      </c>
      <c r="F6784">
        <f>IF('Data R7'!C798="","",'Data R7'!F798)</f>
        <v/>
      </c>
      <c r="G6784">
        <f>IF('Data R7'!C798="","",'Data R7'!AD798)</f>
        <v/>
      </c>
      <c r="H6784">
        <f>IF('Data R7'!C798="","",'Data R7'!AC798)</f>
        <v/>
      </c>
      <c r="I6784">
        <f>IF('Data R7'!C798="","",COUNTIF('Data R7'!J798,"&gt;0")+COUNTIF('Data R7'!L798,"&gt;0")+COUNTIF('Data R7'!N798,"&gt;0")+COUNTIF('Data R7'!P798,"&gt;0")+COUNTIF('Data R7'!R798,"&gt;0")+COUNTIF('Data R7'!T798,"&gt;0")+COUNTIF('Data R7'!V798,"&gt;0")+COUNTIF('Data R7'!X798,"&gt;0"))</f>
        <v/>
      </c>
      <c r="J6784">
        <f>IF('Data R7'!C798="","",IF((COUNTIF('Data R7'!K798,"&gt;0")+COUNTIF('Data R7'!M798,"&gt;0")+COUNTIF('Data R7'!O798,"&gt;0")+COUNTIF('Data R7'!Q798,"&gt;0")+COUNTIF('Data R7'!S798,"&gt;0")+COUNTIF('Data R7'!U798,"&gt;0")+COUNTIF('Data R7'!W798,"&gt;0")+COUNTIF('Data R7'!Y798,"&gt;0"))&gt;0,1,0))</f>
        <v/>
      </c>
      <c r="M6784" t="inlineStr">
        <is>
          <t>Data R</t>
        </is>
      </c>
    </row>
    <row r="6785">
      <c r="A6785" t="inlineStr">
        <is>
          <t>Regional 7</t>
        </is>
      </c>
      <c r="B6785">
        <f>IF('Data R7'!C799="","",'Data R7'!B799)</f>
        <v/>
      </c>
      <c r="C6785">
        <f>IF('Data R7'!C799="","",'Data R7'!C799)</f>
        <v/>
      </c>
      <c r="D6785">
        <f>IF('Data R7'!C799="","",'Data R7'!D799)</f>
        <v/>
      </c>
      <c r="E6785">
        <f>IF('Data R7'!C799="","",'Data R7'!E799)</f>
        <v/>
      </c>
      <c r="F6785">
        <f>IF('Data R7'!C799="","",'Data R7'!F799)</f>
        <v/>
      </c>
      <c r="G6785">
        <f>IF('Data R7'!C799="","",'Data R7'!AD799)</f>
        <v/>
      </c>
      <c r="H6785">
        <f>IF('Data R7'!C799="","",'Data R7'!AC799)</f>
        <v/>
      </c>
      <c r="I6785">
        <f>IF('Data R7'!C799="","",COUNTIF('Data R7'!J799,"&gt;0")+COUNTIF('Data R7'!L799,"&gt;0")+COUNTIF('Data R7'!N799,"&gt;0")+COUNTIF('Data R7'!P799,"&gt;0")+COUNTIF('Data R7'!R799,"&gt;0")+COUNTIF('Data R7'!T799,"&gt;0")+COUNTIF('Data R7'!V799,"&gt;0")+COUNTIF('Data R7'!X799,"&gt;0"))</f>
        <v/>
      </c>
      <c r="J6785">
        <f>IF('Data R7'!C799="","",IF((COUNTIF('Data R7'!K799,"&gt;0")+COUNTIF('Data R7'!M799,"&gt;0")+COUNTIF('Data R7'!O799,"&gt;0")+COUNTIF('Data R7'!Q799,"&gt;0")+COUNTIF('Data R7'!S799,"&gt;0")+COUNTIF('Data R7'!U799,"&gt;0")+COUNTIF('Data R7'!W799,"&gt;0")+COUNTIF('Data R7'!Y799,"&gt;0"))&gt;0,1,0))</f>
        <v/>
      </c>
      <c r="M6785" t="inlineStr">
        <is>
          <t>Data R</t>
        </is>
      </c>
    </row>
    <row r="6786">
      <c r="A6786" t="inlineStr">
        <is>
          <t>Regional 7</t>
        </is>
      </c>
      <c r="B6786">
        <f>IF('Data R7'!C800="","",'Data R7'!B800)</f>
        <v/>
      </c>
      <c r="C6786">
        <f>IF('Data R7'!C800="","",'Data R7'!C800)</f>
        <v/>
      </c>
      <c r="D6786">
        <f>IF('Data R7'!C800="","",'Data R7'!D800)</f>
        <v/>
      </c>
      <c r="E6786">
        <f>IF('Data R7'!C800="","",'Data R7'!E800)</f>
        <v/>
      </c>
      <c r="F6786">
        <f>IF('Data R7'!C800="","",'Data R7'!F800)</f>
        <v/>
      </c>
      <c r="G6786">
        <f>IF('Data R7'!C800="","",'Data R7'!AD800)</f>
        <v/>
      </c>
      <c r="H6786">
        <f>IF('Data R7'!C800="","",'Data R7'!AC800)</f>
        <v/>
      </c>
      <c r="I6786">
        <f>IF('Data R7'!C800="","",COUNTIF('Data R7'!J800,"&gt;0")+COUNTIF('Data R7'!L800,"&gt;0")+COUNTIF('Data R7'!N800,"&gt;0")+COUNTIF('Data R7'!P800,"&gt;0")+COUNTIF('Data R7'!R800,"&gt;0")+COUNTIF('Data R7'!T800,"&gt;0")+COUNTIF('Data R7'!V800,"&gt;0")+COUNTIF('Data R7'!X800,"&gt;0"))</f>
        <v/>
      </c>
      <c r="J6786">
        <f>IF('Data R7'!C800="","",IF((COUNTIF('Data R7'!K800,"&gt;0")+COUNTIF('Data R7'!M800,"&gt;0")+COUNTIF('Data R7'!O800,"&gt;0")+COUNTIF('Data R7'!Q800,"&gt;0")+COUNTIF('Data R7'!S800,"&gt;0")+COUNTIF('Data R7'!U800,"&gt;0")+COUNTIF('Data R7'!W800,"&gt;0")+COUNTIF('Data R7'!Y800,"&gt;0"))&gt;0,1,0))</f>
        <v/>
      </c>
      <c r="M6786" t="inlineStr">
        <is>
          <t>Data R</t>
        </is>
      </c>
    </row>
    <row r="6787">
      <c r="A6787" t="inlineStr">
        <is>
          <t>Regional 7</t>
        </is>
      </c>
      <c r="B6787">
        <f>IF('Data R7'!C801="","",'Data R7'!B801)</f>
        <v/>
      </c>
      <c r="C6787">
        <f>IF('Data R7'!C801="","",'Data R7'!C801)</f>
        <v/>
      </c>
      <c r="D6787">
        <f>IF('Data R7'!C801="","",'Data R7'!D801)</f>
        <v/>
      </c>
      <c r="E6787">
        <f>IF('Data R7'!C801="","",'Data R7'!E801)</f>
        <v/>
      </c>
      <c r="F6787">
        <f>IF('Data R7'!C801="","",'Data R7'!F801)</f>
        <v/>
      </c>
      <c r="G6787">
        <f>IF('Data R7'!C801="","",'Data R7'!AD801)</f>
        <v/>
      </c>
      <c r="H6787">
        <f>IF('Data R7'!C801="","",'Data R7'!AC801)</f>
        <v/>
      </c>
      <c r="I6787">
        <f>IF('Data R7'!C801="","",COUNTIF('Data R7'!J801,"&gt;0")+COUNTIF('Data R7'!L801,"&gt;0")+COUNTIF('Data R7'!N801,"&gt;0")+COUNTIF('Data R7'!P801,"&gt;0")+COUNTIF('Data R7'!R801,"&gt;0")+COUNTIF('Data R7'!T801,"&gt;0")+COUNTIF('Data R7'!V801,"&gt;0")+COUNTIF('Data R7'!X801,"&gt;0"))</f>
        <v/>
      </c>
      <c r="J6787">
        <f>IF('Data R7'!C801="","",IF((COUNTIF('Data R7'!K801,"&gt;0")+COUNTIF('Data R7'!M801,"&gt;0")+COUNTIF('Data R7'!O801,"&gt;0")+COUNTIF('Data R7'!Q801,"&gt;0")+COUNTIF('Data R7'!S801,"&gt;0")+COUNTIF('Data R7'!U801,"&gt;0")+COUNTIF('Data R7'!W801,"&gt;0")+COUNTIF('Data R7'!Y801,"&gt;0"))&gt;0,1,0))</f>
        <v/>
      </c>
      <c r="M6787" t="inlineStr">
        <is>
          <t>Data R</t>
        </is>
      </c>
    </row>
    <row r="6788">
      <c r="A6788" t="inlineStr">
        <is>
          <t>Regional 7</t>
        </is>
      </c>
      <c r="B6788">
        <f>IF('Data R7'!C802="","",'Data R7'!B802)</f>
        <v/>
      </c>
      <c r="C6788">
        <f>IF('Data R7'!C802="","",'Data R7'!C802)</f>
        <v/>
      </c>
      <c r="D6788">
        <f>IF('Data R7'!C802="","",'Data R7'!D802)</f>
        <v/>
      </c>
      <c r="E6788">
        <f>IF('Data R7'!C802="","",'Data R7'!E802)</f>
        <v/>
      </c>
      <c r="F6788">
        <f>IF('Data R7'!C802="","",'Data R7'!F802)</f>
        <v/>
      </c>
      <c r="G6788">
        <f>IF('Data R7'!C802="","",'Data R7'!AD802)</f>
        <v/>
      </c>
      <c r="H6788">
        <f>IF('Data R7'!C802="","",'Data R7'!AC802)</f>
        <v/>
      </c>
      <c r="I6788">
        <f>IF('Data R7'!C802="","",COUNTIF('Data R7'!J802,"&gt;0")+COUNTIF('Data R7'!L802,"&gt;0")+COUNTIF('Data R7'!N802,"&gt;0")+COUNTIF('Data R7'!P802,"&gt;0")+COUNTIF('Data R7'!R802,"&gt;0")+COUNTIF('Data R7'!T802,"&gt;0")+COUNTIF('Data R7'!V802,"&gt;0")+COUNTIF('Data R7'!X802,"&gt;0"))</f>
        <v/>
      </c>
      <c r="J6788">
        <f>IF('Data R7'!C802="","",IF((COUNTIF('Data R7'!K802,"&gt;0")+COUNTIF('Data R7'!M802,"&gt;0")+COUNTIF('Data R7'!O802,"&gt;0")+COUNTIF('Data R7'!Q802,"&gt;0")+COUNTIF('Data R7'!S802,"&gt;0")+COUNTIF('Data R7'!U802,"&gt;0")+COUNTIF('Data R7'!W802,"&gt;0")+COUNTIF('Data R7'!Y802,"&gt;0"))&gt;0,1,0))</f>
        <v/>
      </c>
      <c r="M6788" t="inlineStr">
        <is>
          <t>Data R</t>
        </is>
      </c>
    </row>
    <row r="6789">
      <c r="A6789" t="inlineStr">
        <is>
          <t>Regional 7</t>
        </is>
      </c>
      <c r="B6789">
        <f>IF('Data R7'!C803="","",'Data R7'!B803)</f>
        <v/>
      </c>
      <c r="C6789">
        <f>IF('Data R7'!C803="","",'Data R7'!C803)</f>
        <v/>
      </c>
      <c r="D6789">
        <f>IF('Data R7'!C803="","",'Data R7'!D803)</f>
        <v/>
      </c>
      <c r="E6789">
        <f>IF('Data R7'!C803="","",'Data R7'!E803)</f>
        <v/>
      </c>
      <c r="F6789">
        <f>IF('Data R7'!C803="","",'Data R7'!F803)</f>
        <v/>
      </c>
      <c r="G6789">
        <f>IF('Data R7'!C803="","",'Data R7'!AD803)</f>
        <v/>
      </c>
      <c r="H6789">
        <f>IF('Data R7'!C803="","",'Data R7'!AC803)</f>
        <v/>
      </c>
      <c r="I6789">
        <f>IF('Data R7'!C803="","",COUNTIF('Data R7'!J803,"&gt;0")+COUNTIF('Data R7'!L803,"&gt;0")+COUNTIF('Data R7'!N803,"&gt;0")+COUNTIF('Data R7'!P803,"&gt;0")+COUNTIF('Data R7'!R803,"&gt;0")+COUNTIF('Data R7'!T803,"&gt;0")+COUNTIF('Data R7'!V803,"&gt;0")+COUNTIF('Data R7'!X803,"&gt;0"))</f>
        <v/>
      </c>
      <c r="J6789">
        <f>IF('Data R7'!C803="","",IF((COUNTIF('Data R7'!K803,"&gt;0")+COUNTIF('Data R7'!M803,"&gt;0")+COUNTIF('Data R7'!O803,"&gt;0")+COUNTIF('Data R7'!Q803,"&gt;0")+COUNTIF('Data R7'!S803,"&gt;0")+COUNTIF('Data R7'!U803,"&gt;0")+COUNTIF('Data R7'!W803,"&gt;0")+COUNTIF('Data R7'!Y803,"&gt;0"))&gt;0,1,0))</f>
        <v/>
      </c>
      <c r="M6789" t="inlineStr">
        <is>
          <t>Data R</t>
        </is>
      </c>
    </row>
    <row r="6790">
      <c r="A6790" t="inlineStr">
        <is>
          <t>Regional 7</t>
        </is>
      </c>
      <c r="B6790">
        <f>IF('Data R7'!C804="","",'Data R7'!B804)</f>
        <v/>
      </c>
      <c r="C6790">
        <f>IF('Data R7'!C804="","",'Data R7'!C804)</f>
        <v/>
      </c>
      <c r="D6790">
        <f>IF('Data R7'!C804="","",'Data R7'!D804)</f>
        <v/>
      </c>
      <c r="E6790">
        <f>IF('Data R7'!C804="","",'Data R7'!E804)</f>
        <v/>
      </c>
      <c r="F6790">
        <f>IF('Data R7'!C804="","",'Data R7'!F804)</f>
        <v/>
      </c>
      <c r="G6790">
        <f>IF('Data R7'!C804="","",'Data R7'!AD804)</f>
        <v/>
      </c>
      <c r="H6790">
        <f>IF('Data R7'!C804="","",'Data R7'!AC804)</f>
        <v/>
      </c>
      <c r="I6790">
        <f>IF('Data R7'!C804="","",COUNTIF('Data R7'!J804,"&gt;0")+COUNTIF('Data R7'!L804,"&gt;0")+COUNTIF('Data R7'!N804,"&gt;0")+COUNTIF('Data R7'!P804,"&gt;0")+COUNTIF('Data R7'!R804,"&gt;0")+COUNTIF('Data R7'!T804,"&gt;0")+COUNTIF('Data R7'!V804,"&gt;0")+COUNTIF('Data R7'!X804,"&gt;0"))</f>
        <v/>
      </c>
      <c r="J6790">
        <f>IF('Data R7'!C804="","",IF((COUNTIF('Data R7'!K804,"&gt;0")+COUNTIF('Data R7'!M804,"&gt;0")+COUNTIF('Data R7'!O804,"&gt;0")+COUNTIF('Data R7'!Q804,"&gt;0")+COUNTIF('Data R7'!S804,"&gt;0")+COUNTIF('Data R7'!U804,"&gt;0")+COUNTIF('Data R7'!W804,"&gt;0")+COUNTIF('Data R7'!Y804,"&gt;0"))&gt;0,1,0))</f>
        <v/>
      </c>
      <c r="M6790" t="inlineStr">
        <is>
          <t>Data R</t>
        </is>
      </c>
    </row>
    <row r="6791">
      <c r="A6791" t="inlineStr">
        <is>
          <t>Regional 7</t>
        </is>
      </c>
      <c r="B6791">
        <f>IF('Data R7'!C805="","",'Data R7'!B805)</f>
        <v/>
      </c>
      <c r="C6791">
        <f>IF('Data R7'!C805="","",'Data R7'!C805)</f>
        <v/>
      </c>
      <c r="D6791">
        <f>IF('Data R7'!C805="","",'Data R7'!D805)</f>
        <v/>
      </c>
      <c r="E6791">
        <f>IF('Data R7'!C805="","",'Data R7'!E805)</f>
        <v/>
      </c>
      <c r="F6791">
        <f>IF('Data R7'!C805="","",'Data R7'!F805)</f>
        <v/>
      </c>
      <c r="G6791">
        <f>IF('Data R7'!C805="","",'Data R7'!AD805)</f>
        <v/>
      </c>
      <c r="H6791">
        <f>IF('Data R7'!C805="","",'Data R7'!AC805)</f>
        <v/>
      </c>
      <c r="I6791">
        <f>IF('Data R7'!C805="","",COUNTIF('Data R7'!J805,"&gt;0")+COUNTIF('Data R7'!L805,"&gt;0")+COUNTIF('Data R7'!N805,"&gt;0")+COUNTIF('Data R7'!P805,"&gt;0")+COUNTIF('Data R7'!R805,"&gt;0")+COUNTIF('Data R7'!T805,"&gt;0")+COUNTIF('Data R7'!V805,"&gt;0")+COUNTIF('Data R7'!X805,"&gt;0"))</f>
        <v/>
      </c>
      <c r="J6791">
        <f>IF('Data R7'!C805="","",IF((COUNTIF('Data R7'!K805,"&gt;0")+COUNTIF('Data R7'!M805,"&gt;0")+COUNTIF('Data R7'!O805,"&gt;0")+COUNTIF('Data R7'!Q805,"&gt;0")+COUNTIF('Data R7'!S805,"&gt;0")+COUNTIF('Data R7'!U805,"&gt;0")+COUNTIF('Data R7'!W805,"&gt;0")+COUNTIF('Data R7'!Y805,"&gt;0"))&gt;0,1,0))</f>
        <v/>
      </c>
      <c r="M6791" t="inlineStr">
        <is>
          <t>Data R</t>
        </is>
      </c>
    </row>
    <row r="6792">
      <c r="A6792" t="inlineStr">
        <is>
          <t>Regional 7</t>
        </is>
      </c>
      <c r="B6792">
        <f>IF('Data R7'!C806="","",'Data R7'!B806)</f>
        <v/>
      </c>
      <c r="C6792">
        <f>IF('Data R7'!C806="","",'Data R7'!C806)</f>
        <v/>
      </c>
      <c r="D6792">
        <f>IF('Data R7'!C806="","",'Data R7'!D806)</f>
        <v/>
      </c>
      <c r="E6792">
        <f>IF('Data R7'!C806="","",'Data R7'!E806)</f>
        <v/>
      </c>
      <c r="F6792">
        <f>IF('Data R7'!C806="","",'Data R7'!F806)</f>
        <v/>
      </c>
      <c r="G6792">
        <f>IF('Data R7'!C806="","",'Data R7'!AD806)</f>
        <v/>
      </c>
      <c r="H6792">
        <f>IF('Data R7'!C806="","",'Data R7'!AC806)</f>
        <v/>
      </c>
      <c r="I6792">
        <f>IF('Data R7'!C806="","",COUNTIF('Data R7'!J806,"&gt;0")+COUNTIF('Data R7'!L806,"&gt;0")+COUNTIF('Data R7'!N806,"&gt;0")+COUNTIF('Data R7'!P806,"&gt;0")+COUNTIF('Data R7'!R806,"&gt;0")+COUNTIF('Data R7'!T806,"&gt;0")+COUNTIF('Data R7'!V806,"&gt;0")+COUNTIF('Data R7'!X806,"&gt;0"))</f>
        <v/>
      </c>
      <c r="J6792">
        <f>IF('Data R7'!C806="","",IF((COUNTIF('Data R7'!K806,"&gt;0")+COUNTIF('Data R7'!M806,"&gt;0")+COUNTIF('Data R7'!O806,"&gt;0")+COUNTIF('Data R7'!Q806,"&gt;0")+COUNTIF('Data R7'!S806,"&gt;0")+COUNTIF('Data R7'!U806,"&gt;0")+COUNTIF('Data R7'!W806,"&gt;0")+COUNTIF('Data R7'!Y806,"&gt;0"))&gt;0,1,0))</f>
        <v/>
      </c>
      <c r="M6792" t="inlineStr">
        <is>
          <t>Data R</t>
        </is>
      </c>
    </row>
    <row r="6793">
      <c r="A6793" t="inlineStr">
        <is>
          <t>Regional 7</t>
        </is>
      </c>
      <c r="B6793">
        <f>IF('Data R7'!C807="","",'Data R7'!B807)</f>
        <v/>
      </c>
      <c r="C6793">
        <f>IF('Data R7'!C807="","",'Data R7'!C807)</f>
        <v/>
      </c>
      <c r="D6793">
        <f>IF('Data R7'!C807="","",'Data R7'!D807)</f>
        <v/>
      </c>
      <c r="E6793">
        <f>IF('Data R7'!C807="","",'Data R7'!E807)</f>
        <v/>
      </c>
      <c r="F6793">
        <f>IF('Data R7'!C807="","",'Data R7'!F807)</f>
        <v/>
      </c>
      <c r="G6793">
        <f>IF('Data R7'!C807="","",'Data R7'!AD807)</f>
        <v/>
      </c>
      <c r="H6793">
        <f>IF('Data R7'!C807="","",'Data R7'!AC807)</f>
        <v/>
      </c>
      <c r="I6793">
        <f>IF('Data R7'!C807="","",COUNTIF('Data R7'!J807,"&gt;0")+COUNTIF('Data R7'!L807,"&gt;0")+COUNTIF('Data R7'!N807,"&gt;0")+COUNTIF('Data R7'!P807,"&gt;0")+COUNTIF('Data R7'!R807,"&gt;0")+COUNTIF('Data R7'!T807,"&gt;0")+COUNTIF('Data R7'!V807,"&gt;0")+COUNTIF('Data R7'!X807,"&gt;0"))</f>
        <v/>
      </c>
      <c r="J6793">
        <f>IF('Data R7'!C807="","",IF((COUNTIF('Data R7'!K807,"&gt;0")+COUNTIF('Data R7'!M807,"&gt;0")+COUNTIF('Data R7'!O807,"&gt;0")+COUNTIF('Data R7'!Q807,"&gt;0")+COUNTIF('Data R7'!S807,"&gt;0")+COUNTIF('Data R7'!U807,"&gt;0")+COUNTIF('Data R7'!W807,"&gt;0")+COUNTIF('Data R7'!Y807,"&gt;0"))&gt;0,1,0))</f>
        <v/>
      </c>
      <c r="M6793" t="inlineStr">
        <is>
          <t>Data R</t>
        </is>
      </c>
    </row>
    <row r="6794">
      <c r="A6794" t="inlineStr">
        <is>
          <t>Regional 7</t>
        </is>
      </c>
      <c r="B6794">
        <f>IF('Data R7'!C808="","",'Data R7'!B808)</f>
        <v/>
      </c>
      <c r="C6794">
        <f>IF('Data R7'!C808="","",'Data R7'!C808)</f>
        <v/>
      </c>
      <c r="D6794">
        <f>IF('Data R7'!C808="","",'Data R7'!D808)</f>
        <v/>
      </c>
      <c r="E6794">
        <f>IF('Data R7'!C808="","",'Data R7'!E808)</f>
        <v/>
      </c>
      <c r="F6794">
        <f>IF('Data R7'!C808="","",'Data R7'!F808)</f>
        <v/>
      </c>
      <c r="G6794">
        <f>IF('Data R7'!C808="","",'Data R7'!AD808)</f>
        <v/>
      </c>
      <c r="H6794">
        <f>IF('Data R7'!C808="","",'Data R7'!AC808)</f>
        <v/>
      </c>
      <c r="I6794">
        <f>IF('Data R7'!C808="","",COUNTIF('Data R7'!J808,"&gt;0")+COUNTIF('Data R7'!L808,"&gt;0")+COUNTIF('Data R7'!N808,"&gt;0")+COUNTIF('Data R7'!P808,"&gt;0")+COUNTIF('Data R7'!R808,"&gt;0")+COUNTIF('Data R7'!T808,"&gt;0")+COUNTIF('Data R7'!V808,"&gt;0")+COUNTIF('Data R7'!X808,"&gt;0"))</f>
        <v/>
      </c>
      <c r="J6794">
        <f>IF('Data R7'!C808="","",IF((COUNTIF('Data R7'!K808,"&gt;0")+COUNTIF('Data R7'!M808,"&gt;0")+COUNTIF('Data R7'!O808,"&gt;0")+COUNTIF('Data R7'!Q808,"&gt;0")+COUNTIF('Data R7'!S808,"&gt;0")+COUNTIF('Data R7'!U808,"&gt;0")+COUNTIF('Data R7'!W808,"&gt;0")+COUNTIF('Data R7'!Y808,"&gt;0"))&gt;0,1,0))</f>
        <v/>
      </c>
      <c r="M6794" t="inlineStr">
        <is>
          <t>Data R</t>
        </is>
      </c>
    </row>
    <row r="6795">
      <c r="A6795" t="inlineStr">
        <is>
          <t>Regional 7</t>
        </is>
      </c>
      <c r="B6795">
        <f>IF('Data R7'!C809="","",'Data R7'!B809)</f>
        <v/>
      </c>
      <c r="C6795">
        <f>IF('Data R7'!C809="","",'Data R7'!C809)</f>
        <v/>
      </c>
      <c r="D6795">
        <f>IF('Data R7'!C809="","",'Data R7'!D809)</f>
        <v/>
      </c>
      <c r="E6795">
        <f>IF('Data R7'!C809="","",'Data R7'!E809)</f>
        <v/>
      </c>
      <c r="F6795">
        <f>IF('Data R7'!C809="","",'Data R7'!F809)</f>
        <v/>
      </c>
      <c r="G6795">
        <f>IF('Data R7'!C809="","",'Data R7'!AD809)</f>
        <v/>
      </c>
      <c r="H6795">
        <f>IF('Data R7'!C809="","",'Data R7'!AC809)</f>
        <v/>
      </c>
      <c r="I6795">
        <f>IF('Data R7'!C809="","",COUNTIF('Data R7'!J809,"&gt;0")+COUNTIF('Data R7'!L809,"&gt;0")+COUNTIF('Data R7'!N809,"&gt;0")+COUNTIF('Data R7'!P809,"&gt;0")+COUNTIF('Data R7'!R809,"&gt;0")+COUNTIF('Data R7'!T809,"&gt;0")+COUNTIF('Data R7'!V809,"&gt;0")+COUNTIF('Data R7'!X809,"&gt;0"))</f>
        <v/>
      </c>
      <c r="J6795">
        <f>IF('Data R7'!C809="","",IF((COUNTIF('Data R7'!K809,"&gt;0")+COUNTIF('Data R7'!M809,"&gt;0")+COUNTIF('Data R7'!O809,"&gt;0")+COUNTIF('Data R7'!Q809,"&gt;0")+COUNTIF('Data R7'!S809,"&gt;0")+COUNTIF('Data R7'!U809,"&gt;0")+COUNTIF('Data R7'!W809,"&gt;0")+COUNTIF('Data R7'!Y809,"&gt;0"))&gt;0,1,0))</f>
        <v/>
      </c>
      <c r="M6795" t="inlineStr">
        <is>
          <t>Data R</t>
        </is>
      </c>
    </row>
    <row r="6796">
      <c r="A6796" t="inlineStr">
        <is>
          <t>Regional 7</t>
        </is>
      </c>
      <c r="B6796">
        <f>IF('Data R7'!C810="","",'Data R7'!B810)</f>
        <v/>
      </c>
      <c r="C6796">
        <f>IF('Data R7'!C810="","",'Data R7'!C810)</f>
        <v/>
      </c>
      <c r="D6796">
        <f>IF('Data R7'!C810="","",'Data R7'!D810)</f>
        <v/>
      </c>
      <c r="E6796">
        <f>IF('Data R7'!C810="","",'Data R7'!E810)</f>
        <v/>
      </c>
      <c r="F6796">
        <f>IF('Data R7'!C810="","",'Data R7'!F810)</f>
        <v/>
      </c>
      <c r="G6796">
        <f>IF('Data R7'!C810="","",'Data R7'!AD810)</f>
        <v/>
      </c>
      <c r="H6796">
        <f>IF('Data R7'!C810="","",'Data R7'!AC810)</f>
        <v/>
      </c>
      <c r="I6796">
        <f>IF('Data R7'!C810="","",COUNTIF('Data R7'!J810,"&gt;0")+COUNTIF('Data R7'!L810,"&gt;0")+COUNTIF('Data R7'!N810,"&gt;0")+COUNTIF('Data R7'!P810,"&gt;0")+COUNTIF('Data R7'!R810,"&gt;0")+COUNTIF('Data R7'!T810,"&gt;0")+COUNTIF('Data R7'!V810,"&gt;0")+COUNTIF('Data R7'!X810,"&gt;0"))</f>
        <v/>
      </c>
      <c r="J6796">
        <f>IF('Data R7'!C810="","",IF((COUNTIF('Data R7'!K810,"&gt;0")+COUNTIF('Data R7'!M810,"&gt;0")+COUNTIF('Data R7'!O810,"&gt;0")+COUNTIF('Data R7'!Q810,"&gt;0")+COUNTIF('Data R7'!S810,"&gt;0")+COUNTIF('Data R7'!U810,"&gt;0")+COUNTIF('Data R7'!W810,"&gt;0")+COUNTIF('Data R7'!Y810,"&gt;0"))&gt;0,1,0))</f>
        <v/>
      </c>
      <c r="M6796" t="inlineStr">
        <is>
          <t>Data R</t>
        </is>
      </c>
    </row>
    <row r="6797">
      <c r="A6797" t="inlineStr">
        <is>
          <t>Regional 7</t>
        </is>
      </c>
      <c r="B6797">
        <f>IF('Data R7'!C811="","",'Data R7'!B811)</f>
        <v/>
      </c>
      <c r="C6797">
        <f>IF('Data R7'!C811="","",'Data R7'!C811)</f>
        <v/>
      </c>
      <c r="D6797">
        <f>IF('Data R7'!C811="","",'Data R7'!D811)</f>
        <v/>
      </c>
      <c r="E6797">
        <f>IF('Data R7'!C811="","",'Data R7'!E811)</f>
        <v/>
      </c>
      <c r="F6797">
        <f>IF('Data R7'!C811="","",'Data R7'!F811)</f>
        <v/>
      </c>
      <c r="G6797">
        <f>IF('Data R7'!C811="","",'Data R7'!AD811)</f>
        <v/>
      </c>
      <c r="H6797">
        <f>IF('Data R7'!C811="","",'Data R7'!AC811)</f>
        <v/>
      </c>
      <c r="I6797">
        <f>IF('Data R7'!C811="","",COUNTIF('Data R7'!J811,"&gt;0")+COUNTIF('Data R7'!L811,"&gt;0")+COUNTIF('Data R7'!N811,"&gt;0")+COUNTIF('Data R7'!P811,"&gt;0")+COUNTIF('Data R7'!R811,"&gt;0")+COUNTIF('Data R7'!T811,"&gt;0")+COUNTIF('Data R7'!V811,"&gt;0")+COUNTIF('Data R7'!X811,"&gt;0"))</f>
        <v/>
      </c>
      <c r="J6797">
        <f>IF('Data R7'!C811="","",IF((COUNTIF('Data R7'!K811,"&gt;0")+COUNTIF('Data R7'!M811,"&gt;0")+COUNTIF('Data R7'!O811,"&gt;0")+COUNTIF('Data R7'!Q811,"&gt;0")+COUNTIF('Data R7'!S811,"&gt;0")+COUNTIF('Data R7'!U811,"&gt;0")+COUNTIF('Data R7'!W811,"&gt;0")+COUNTIF('Data R7'!Y811,"&gt;0"))&gt;0,1,0))</f>
        <v/>
      </c>
      <c r="M6797" t="inlineStr">
        <is>
          <t>Data R</t>
        </is>
      </c>
    </row>
    <row r="6798">
      <c r="A6798" t="inlineStr">
        <is>
          <t>Regional 7</t>
        </is>
      </c>
      <c r="B6798">
        <f>IF('Data R7'!C812="","",'Data R7'!B812)</f>
        <v/>
      </c>
      <c r="C6798">
        <f>IF('Data R7'!C812="","",'Data R7'!C812)</f>
        <v/>
      </c>
      <c r="D6798">
        <f>IF('Data R7'!C812="","",'Data R7'!D812)</f>
        <v/>
      </c>
      <c r="E6798">
        <f>IF('Data R7'!C812="","",'Data R7'!E812)</f>
        <v/>
      </c>
      <c r="F6798">
        <f>IF('Data R7'!C812="","",'Data R7'!F812)</f>
        <v/>
      </c>
      <c r="G6798">
        <f>IF('Data R7'!C812="","",'Data R7'!AD812)</f>
        <v/>
      </c>
      <c r="H6798">
        <f>IF('Data R7'!C812="","",'Data R7'!AC812)</f>
        <v/>
      </c>
      <c r="I6798">
        <f>IF('Data R7'!C812="","",COUNTIF('Data R7'!J812,"&gt;0")+COUNTIF('Data R7'!L812,"&gt;0")+COUNTIF('Data R7'!N812,"&gt;0")+COUNTIF('Data R7'!P812,"&gt;0")+COUNTIF('Data R7'!R812,"&gt;0")+COUNTIF('Data R7'!T812,"&gt;0")+COUNTIF('Data R7'!V812,"&gt;0")+COUNTIF('Data R7'!X812,"&gt;0"))</f>
        <v/>
      </c>
      <c r="J6798">
        <f>IF('Data R7'!C812="","",IF((COUNTIF('Data R7'!K812,"&gt;0")+COUNTIF('Data R7'!M812,"&gt;0")+COUNTIF('Data R7'!O812,"&gt;0")+COUNTIF('Data R7'!Q812,"&gt;0")+COUNTIF('Data R7'!S812,"&gt;0")+COUNTIF('Data R7'!U812,"&gt;0")+COUNTIF('Data R7'!W812,"&gt;0")+COUNTIF('Data R7'!Y812,"&gt;0"))&gt;0,1,0))</f>
        <v/>
      </c>
      <c r="M6798" t="inlineStr">
        <is>
          <t>Data R</t>
        </is>
      </c>
    </row>
    <row r="6799">
      <c r="A6799" t="inlineStr">
        <is>
          <t>Regional 7</t>
        </is>
      </c>
      <c r="B6799">
        <f>IF('Data R7'!C813="","",'Data R7'!B813)</f>
        <v/>
      </c>
      <c r="C6799">
        <f>IF('Data R7'!C813="","",'Data R7'!C813)</f>
        <v/>
      </c>
      <c r="D6799">
        <f>IF('Data R7'!C813="","",'Data R7'!D813)</f>
        <v/>
      </c>
      <c r="E6799">
        <f>IF('Data R7'!C813="","",'Data R7'!E813)</f>
        <v/>
      </c>
      <c r="F6799">
        <f>IF('Data R7'!C813="","",'Data R7'!F813)</f>
        <v/>
      </c>
      <c r="G6799">
        <f>IF('Data R7'!C813="","",'Data R7'!AD813)</f>
        <v/>
      </c>
      <c r="H6799">
        <f>IF('Data R7'!C813="","",'Data R7'!AC813)</f>
        <v/>
      </c>
      <c r="I6799">
        <f>IF('Data R7'!C813="","",COUNTIF('Data R7'!J813,"&gt;0")+COUNTIF('Data R7'!L813,"&gt;0")+COUNTIF('Data R7'!N813,"&gt;0")+COUNTIF('Data R7'!P813,"&gt;0")+COUNTIF('Data R7'!R813,"&gt;0")+COUNTIF('Data R7'!T813,"&gt;0")+COUNTIF('Data R7'!V813,"&gt;0")+COUNTIF('Data R7'!X813,"&gt;0"))</f>
        <v/>
      </c>
      <c r="J6799">
        <f>IF('Data R7'!C813="","",IF((COUNTIF('Data R7'!K813,"&gt;0")+COUNTIF('Data R7'!M813,"&gt;0")+COUNTIF('Data R7'!O813,"&gt;0")+COUNTIF('Data R7'!Q813,"&gt;0")+COUNTIF('Data R7'!S813,"&gt;0")+COUNTIF('Data R7'!U813,"&gt;0")+COUNTIF('Data R7'!W813,"&gt;0")+COUNTIF('Data R7'!Y813,"&gt;0"))&gt;0,1,0))</f>
        <v/>
      </c>
      <c r="M6799" t="inlineStr">
        <is>
          <t>Data R</t>
        </is>
      </c>
    </row>
    <row r="6800">
      <c r="A6800" t="inlineStr">
        <is>
          <t>Regional 7</t>
        </is>
      </c>
      <c r="B6800">
        <f>IF('Data R7'!C814="","",'Data R7'!B814)</f>
        <v/>
      </c>
      <c r="C6800">
        <f>IF('Data R7'!C814="","",'Data R7'!C814)</f>
        <v/>
      </c>
      <c r="D6800">
        <f>IF('Data R7'!C814="","",'Data R7'!D814)</f>
        <v/>
      </c>
      <c r="E6800">
        <f>IF('Data R7'!C814="","",'Data R7'!E814)</f>
        <v/>
      </c>
      <c r="F6800">
        <f>IF('Data R7'!C814="","",'Data R7'!F814)</f>
        <v/>
      </c>
      <c r="G6800">
        <f>IF('Data R7'!C814="","",'Data R7'!AD814)</f>
        <v/>
      </c>
      <c r="H6800">
        <f>IF('Data R7'!C814="","",'Data R7'!AC814)</f>
        <v/>
      </c>
      <c r="I6800">
        <f>IF('Data R7'!C814="","",COUNTIF('Data R7'!J814,"&gt;0")+COUNTIF('Data R7'!L814,"&gt;0")+COUNTIF('Data R7'!N814,"&gt;0")+COUNTIF('Data R7'!P814,"&gt;0")+COUNTIF('Data R7'!R814,"&gt;0")+COUNTIF('Data R7'!T814,"&gt;0")+COUNTIF('Data R7'!V814,"&gt;0")+COUNTIF('Data R7'!X814,"&gt;0"))</f>
        <v/>
      </c>
      <c r="J6800">
        <f>IF('Data R7'!C814="","",IF((COUNTIF('Data R7'!K814,"&gt;0")+COUNTIF('Data R7'!M814,"&gt;0")+COUNTIF('Data R7'!O814,"&gt;0")+COUNTIF('Data R7'!Q814,"&gt;0")+COUNTIF('Data R7'!S814,"&gt;0")+COUNTIF('Data R7'!U814,"&gt;0")+COUNTIF('Data R7'!W814,"&gt;0")+COUNTIF('Data R7'!Y814,"&gt;0"))&gt;0,1,0))</f>
        <v/>
      </c>
      <c r="M6800" t="inlineStr">
        <is>
          <t>Data R</t>
        </is>
      </c>
    </row>
    <row r="6801">
      <c r="A6801" t="inlineStr">
        <is>
          <t>Regional 7</t>
        </is>
      </c>
      <c r="B6801">
        <f>IF('Data R7'!C815="","",'Data R7'!B815)</f>
        <v/>
      </c>
      <c r="C6801">
        <f>IF('Data R7'!C815="","",'Data R7'!C815)</f>
        <v/>
      </c>
      <c r="D6801">
        <f>IF('Data R7'!C815="","",'Data R7'!D815)</f>
        <v/>
      </c>
      <c r="E6801">
        <f>IF('Data R7'!C815="","",'Data R7'!E815)</f>
        <v/>
      </c>
      <c r="F6801">
        <f>IF('Data R7'!C815="","",'Data R7'!F815)</f>
        <v/>
      </c>
      <c r="G6801">
        <f>IF('Data R7'!C815="","",'Data R7'!AD815)</f>
        <v/>
      </c>
      <c r="H6801">
        <f>IF('Data R7'!C815="","",'Data R7'!AC815)</f>
        <v/>
      </c>
      <c r="I6801">
        <f>IF('Data R7'!C815="","",COUNTIF('Data R7'!J815,"&gt;0")+COUNTIF('Data R7'!L815,"&gt;0")+COUNTIF('Data R7'!N815,"&gt;0")+COUNTIF('Data R7'!P815,"&gt;0")+COUNTIF('Data R7'!R815,"&gt;0")+COUNTIF('Data R7'!T815,"&gt;0")+COUNTIF('Data R7'!V815,"&gt;0")+COUNTIF('Data R7'!X815,"&gt;0"))</f>
        <v/>
      </c>
      <c r="J6801">
        <f>IF('Data R7'!C815="","",IF((COUNTIF('Data R7'!K815,"&gt;0")+COUNTIF('Data R7'!M815,"&gt;0")+COUNTIF('Data R7'!O815,"&gt;0")+COUNTIF('Data R7'!Q815,"&gt;0")+COUNTIF('Data R7'!S815,"&gt;0")+COUNTIF('Data R7'!U815,"&gt;0")+COUNTIF('Data R7'!W815,"&gt;0")+COUNTIF('Data R7'!Y815,"&gt;0"))&gt;0,1,0))</f>
        <v/>
      </c>
      <c r="M6801" t="inlineStr">
        <is>
          <t>Data R</t>
        </is>
      </c>
    </row>
    <row r="6802">
      <c r="A6802" t="inlineStr">
        <is>
          <t>Regional 7</t>
        </is>
      </c>
      <c r="B6802">
        <f>IF('Data R7'!C816="","",'Data R7'!B816)</f>
        <v/>
      </c>
      <c r="C6802">
        <f>IF('Data R7'!C816="","",'Data R7'!C816)</f>
        <v/>
      </c>
      <c r="D6802">
        <f>IF('Data R7'!C816="","",'Data R7'!D816)</f>
        <v/>
      </c>
      <c r="E6802">
        <f>IF('Data R7'!C816="","",'Data R7'!E816)</f>
        <v/>
      </c>
      <c r="F6802">
        <f>IF('Data R7'!C816="","",'Data R7'!F816)</f>
        <v/>
      </c>
      <c r="G6802">
        <f>IF('Data R7'!C816="","",'Data R7'!AD816)</f>
        <v/>
      </c>
      <c r="H6802">
        <f>IF('Data R7'!C816="","",'Data R7'!AC816)</f>
        <v/>
      </c>
      <c r="I6802">
        <f>IF('Data R7'!C816="","",COUNTIF('Data R7'!J816,"&gt;0")+COUNTIF('Data R7'!L816,"&gt;0")+COUNTIF('Data R7'!N816,"&gt;0")+COUNTIF('Data R7'!P816,"&gt;0")+COUNTIF('Data R7'!R816,"&gt;0")+COUNTIF('Data R7'!T816,"&gt;0")+COUNTIF('Data R7'!V816,"&gt;0")+COUNTIF('Data R7'!X816,"&gt;0"))</f>
        <v/>
      </c>
      <c r="J6802">
        <f>IF('Data R7'!C816="","",IF((COUNTIF('Data R7'!K816,"&gt;0")+COUNTIF('Data R7'!M816,"&gt;0")+COUNTIF('Data R7'!O816,"&gt;0")+COUNTIF('Data R7'!Q816,"&gt;0")+COUNTIF('Data R7'!S816,"&gt;0")+COUNTIF('Data R7'!U816,"&gt;0")+COUNTIF('Data R7'!W816,"&gt;0")+COUNTIF('Data R7'!Y816,"&gt;0"))&gt;0,1,0))</f>
        <v/>
      </c>
      <c r="M6802" t="inlineStr">
        <is>
          <t>Data R</t>
        </is>
      </c>
    </row>
    <row r="6803">
      <c r="A6803" t="inlineStr">
        <is>
          <t>Regional 7</t>
        </is>
      </c>
      <c r="B6803">
        <f>IF('Data R7'!C817="","",'Data R7'!B817)</f>
        <v/>
      </c>
      <c r="C6803">
        <f>IF('Data R7'!C817="","",'Data R7'!C817)</f>
        <v/>
      </c>
      <c r="D6803">
        <f>IF('Data R7'!C817="","",'Data R7'!D817)</f>
        <v/>
      </c>
      <c r="E6803">
        <f>IF('Data R7'!C817="","",'Data R7'!E817)</f>
        <v/>
      </c>
      <c r="F6803">
        <f>IF('Data R7'!C817="","",'Data R7'!F817)</f>
        <v/>
      </c>
      <c r="G6803">
        <f>IF('Data R7'!C817="","",'Data R7'!AD817)</f>
        <v/>
      </c>
      <c r="H6803">
        <f>IF('Data R7'!C817="","",'Data R7'!AC817)</f>
        <v/>
      </c>
      <c r="I6803">
        <f>IF('Data R7'!C817="","",COUNTIF('Data R7'!J817,"&gt;0")+COUNTIF('Data R7'!L817,"&gt;0")+COUNTIF('Data R7'!N817,"&gt;0")+COUNTIF('Data R7'!P817,"&gt;0")+COUNTIF('Data R7'!R817,"&gt;0")+COUNTIF('Data R7'!T817,"&gt;0")+COUNTIF('Data R7'!V817,"&gt;0")+COUNTIF('Data R7'!X817,"&gt;0"))</f>
        <v/>
      </c>
      <c r="J6803">
        <f>IF('Data R7'!C817="","",IF((COUNTIF('Data R7'!K817,"&gt;0")+COUNTIF('Data R7'!M817,"&gt;0")+COUNTIF('Data R7'!O817,"&gt;0")+COUNTIF('Data R7'!Q817,"&gt;0")+COUNTIF('Data R7'!S817,"&gt;0")+COUNTIF('Data R7'!U817,"&gt;0")+COUNTIF('Data R7'!W817,"&gt;0")+COUNTIF('Data R7'!Y817,"&gt;0"))&gt;0,1,0))</f>
        <v/>
      </c>
      <c r="M6803" t="inlineStr">
        <is>
          <t>Data R</t>
        </is>
      </c>
    </row>
    <row r="6804">
      <c r="A6804" t="inlineStr">
        <is>
          <t>Regional 7</t>
        </is>
      </c>
      <c r="B6804">
        <f>IF('Data R7'!C818="","",'Data R7'!B818)</f>
        <v/>
      </c>
      <c r="C6804">
        <f>IF('Data R7'!C818="","",'Data R7'!C818)</f>
        <v/>
      </c>
      <c r="D6804">
        <f>IF('Data R7'!C818="","",'Data R7'!D818)</f>
        <v/>
      </c>
      <c r="E6804">
        <f>IF('Data R7'!C818="","",'Data R7'!E818)</f>
        <v/>
      </c>
      <c r="F6804">
        <f>IF('Data R7'!C818="","",'Data R7'!F818)</f>
        <v/>
      </c>
      <c r="G6804">
        <f>IF('Data R7'!C818="","",'Data R7'!AD818)</f>
        <v/>
      </c>
      <c r="H6804">
        <f>IF('Data R7'!C818="","",'Data R7'!AC818)</f>
        <v/>
      </c>
      <c r="I6804">
        <f>IF('Data R7'!C818="","",COUNTIF('Data R7'!J818,"&gt;0")+COUNTIF('Data R7'!L818,"&gt;0")+COUNTIF('Data R7'!N818,"&gt;0")+COUNTIF('Data R7'!P818,"&gt;0")+COUNTIF('Data R7'!R818,"&gt;0")+COUNTIF('Data R7'!T818,"&gt;0")+COUNTIF('Data R7'!V818,"&gt;0")+COUNTIF('Data R7'!X818,"&gt;0"))</f>
        <v/>
      </c>
      <c r="J6804">
        <f>IF('Data R7'!C818="","",IF((COUNTIF('Data R7'!K818,"&gt;0")+COUNTIF('Data R7'!M818,"&gt;0")+COUNTIF('Data R7'!O818,"&gt;0")+COUNTIF('Data R7'!Q818,"&gt;0")+COUNTIF('Data R7'!S818,"&gt;0")+COUNTIF('Data R7'!U818,"&gt;0")+COUNTIF('Data R7'!W818,"&gt;0")+COUNTIF('Data R7'!Y818,"&gt;0"))&gt;0,1,0))</f>
        <v/>
      </c>
      <c r="M6804" t="inlineStr">
        <is>
          <t>Data R</t>
        </is>
      </c>
    </row>
    <row r="6805">
      <c r="A6805" t="inlineStr">
        <is>
          <t>Regional 7</t>
        </is>
      </c>
      <c r="B6805">
        <f>IF('Data R7'!C819="","",'Data R7'!B819)</f>
        <v/>
      </c>
      <c r="C6805">
        <f>IF('Data R7'!C819="","",'Data R7'!C819)</f>
        <v/>
      </c>
      <c r="D6805">
        <f>IF('Data R7'!C819="","",'Data R7'!D819)</f>
        <v/>
      </c>
      <c r="E6805">
        <f>IF('Data R7'!C819="","",'Data R7'!E819)</f>
        <v/>
      </c>
      <c r="F6805">
        <f>IF('Data R7'!C819="","",'Data R7'!F819)</f>
        <v/>
      </c>
      <c r="G6805">
        <f>IF('Data R7'!C819="","",'Data R7'!AD819)</f>
        <v/>
      </c>
      <c r="H6805">
        <f>IF('Data R7'!C819="","",'Data R7'!AC819)</f>
        <v/>
      </c>
      <c r="I6805">
        <f>IF('Data R7'!C819="","",COUNTIF('Data R7'!J819,"&gt;0")+COUNTIF('Data R7'!L819,"&gt;0")+COUNTIF('Data R7'!N819,"&gt;0")+COUNTIF('Data R7'!P819,"&gt;0")+COUNTIF('Data R7'!R819,"&gt;0")+COUNTIF('Data R7'!T819,"&gt;0")+COUNTIF('Data R7'!V819,"&gt;0")+COUNTIF('Data R7'!X819,"&gt;0"))</f>
        <v/>
      </c>
      <c r="J6805">
        <f>IF('Data R7'!C819="","",IF((COUNTIF('Data R7'!K819,"&gt;0")+COUNTIF('Data R7'!M819,"&gt;0")+COUNTIF('Data R7'!O819,"&gt;0")+COUNTIF('Data R7'!Q819,"&gt;0")+COUNTIF('Data R7'!S819,"&gt;0")+COUNTIF('Data R7'!U819,"&gt;0")+COUNTIF('Data R7'!W819,"&gt;0")+COUNTIF('Data R7'!Y819,"&gt;0"))&gt;0,1,0))</f>
        <v/>
      </c>
      <c r="M6805" t="inlineStr">
        <is>
          <t>Data R</t>
        </is>
      </c>
    </row>
    <row r="6806">
      <c r="A6806" t="inlineStr">
        <is>
          <t>Regional 7</t>
        </is>
      </c>
      <c r="B6806">
        <f>IF('Data R7'!C820="","",'Data R7'!B820)</f>
        <v/>
      </c>
      <c r="C6806">
        <f>IF('Data R7'!C820="","",'Data R7'!C820)</f>
        <v/>
      </c>
      <c r="D6806">
        <f>IF('Data R7'!C820="","",'Data R7'!D820)</f>
        <v/>
      </c>
      <c r="E6806">
        <f>IF('Data R7'!C820="","",'Data R7'!E820)</f>
        <v/>
      </c>
      <c r="F6806">
        <f>IF('Data R7'!C820="","",'Data R7'!F820)</f>
        <v/>
      </c>
      <c r="G6806">
        <f>IF('Data R7'!C820="","",'Data R7'!AD820)</f>
        <v/>
      </c>
      <c r="H6806">
        <f>IF('Data R7'!C820="","",'Data R7'!AC820)</f>
        <v/>
      </c>
      <c r="I6806">
        <f>IF('Data R7'!C820="","",COUNTIF('Data R7'!J820,"&gt;0")+COUNTIF('Data R7'!L820,"&gt;0")+COUNTIF('Data R7'!N820,"&gt;0")+COUNTIF('Data R7'!P820,"&gt;0")+COUNTIF('Data R7'!R820,"&gt;0")+COUNTIF('Data R7'!T820,"&gt;0")+COUNTIF('Data R7'!V820,"&gt;0")+COUNTIF('Data R7'!X820,"&gt;0"))</f>
        <v/>
      </c>
      <c r="J6806">
        <f>IF('Data R7'!C820="","",IF((COUNTIF('Data R7'!K820,"&gt;0")+COUNTIF('Data R7'!M820,"&gt;0")+COUNTIF('Data R7'!O820,"&gt;0")+COUNTIF('Data R7'!Q820,"&gt;0")+COUNTIF('Data R7'!S820,"&gt;0")+COUNTIF('Data R7'!U820,"&gt;0")+COUNTIF('Data R7'!W820,"&gt;0")+COUNTIF('Data R7'!Y820,"&gt;0"))&gt;0,1,0))</f>
        <v/>
      </c>
      <c r="M6806" t="inlineStr">
        <is>
          <t>Data R</t>
        </is>
      </c>
    </row>
    <row r="6807">
      <c r="A6807" t="inlineStr">
        <is>
          <t>Regional 7</t>
        </is>
      </c>
      <c r="B6807">
        <f>IF('Data R7'!C821="","",'Data R7'!B821)</f>
        <v/>
      </c>
      <c r="C6807">
        <f>IF('Data R7'!C821="","",'Data R7'!C821)</f>
        <v/>
      </c>
      <c r="D6807">
        <f>IF('Data R7'!C821="","",'Data R7'!D821)</f>
        <v/>
      </c>
      <c r="E6807">
        <f>IF('Data R7'!C821="","",'Data R7'!E821)</f>
        <v/>
      </c>
      <c r="F6807">
        <f>IF('Data R7'!C821="","",'Data R7'!F821)</f>
        <v/>
      </c>
      <c r="G6807">
        <f>IF('Data R7'!C821="","",'Data R7'!AD821)</f>
        <v/>
      </c>
      <c r="H6807">
        <f>IF('Data R7'!C821="","",'Data R7'!AC821)</f>
        <v/>
      </c>
      <c r="I6807">
        <f>IF('Data R7'!C821="","",COUNTIF('Data R7'!J821,"&gt;0")+COUNTIF('Data R7'!L821,"&gt;0")+COUNTIF('Data R7'!N821,"&gt;0")+COUNTIF('Data R7'!P821,"&gt;0")+COUNTIF('Data R7'!R821,"&gt;0")+COUNTIF('Data R7'!T821,"&gt;0")+COUNTIF('Data R7'!V821,"&gt;0")+COUNTIF('Data R7'!X821,"&gt;0"))</f>
        <v/>
      </c>
      <c r="J6807">
        <f>IF('Data R7'!C821="","",IF((COUNTIF('Data R7'!K821,"&gt;0")+COUNTIF('Data R7'!M821,"&gt;0")+COUNTIF('Data R7'!O821,"&gt;0")+COUNTIF('Data R7'!Q821,"&gt;0")+COUNTIF('Data R7'!S821,"&gt;0")+COUNTIF('Data R7'!U821,"&gt;0")+COUNTIF('Data R7'!W821,"&gt;0")+COUNTIF('Data R7'!Y821,"&gt;0"))&gt;0,1,0))</f>
        <v/>
      </c>
      <c r="M6807" t="inlineStr">
        <is>
          <t>Data R</t>
        </is>
      </c>
    </row>
    <row r="6808">
      <c r="A6808" t="inlineStr">
        <is>
          <t>Regional 7</t>
        </is>
      </c>
      <c r="B6808">
        <f>IF('Data R7'!C822="","",'Data R7'!B822)</f>
        <v/>
      </c>
      <c r="C6808">
        <f>IF('Data R7'!C822="","",'Data R7'!C822)</f>
        <v/>
      </c>
      <c r="D6808">
        <f>IF('Data R7'!C822="","",'Data R7'!D822)</f>
        <v/>
      </c>
      <c r="E6808">
        <f>IF('Data R7'!C822="","",'Data R7'!E822)</f>
        <v/>
      </c>
      <c r="F6808">
        <f>IF('Data R7'!C822="","",'Data R7'!F822)</f>
        <v/>
      </c>
      <c r="G6808">
        <f>IF('Data R7'!C822="","",'Data R7'!AD822)</f>
        <v/>
      </c>
      <c r="H6808">
        <f>IF('Data R7'!C822="","",'Data R7'!AC822)</f>
        <v/>
      </c>
      <c r="I6808">
        <f>IF('Data R7'!C822="","",COUNTIF('Data R7'!J822,"&gt;0")+COUNTIF('Data R7'!L822,"&gt;0")+COUNTIF('Data R7'!N822,"&gt;0")+COUNTIF('Data R7'!P822,"&gt;0")+COUNTIF('Data R7'!R822,"&gt;0")+COUNTIF('Data R7'!T822,"&gt;0")+COUNTIF('Data R7'!V822,"&gt;0")+COUNTIF('Data R7'!X822,"&gt;0"))</f>
        <v/>
      </c>
      <c r="J6808">
        <f>IF('Data R7'!C822="","",IF((COUNTIF('Data R7'!K822,"&gt;0")+COUNTIF('Data R7'!M822,"&gt;0")+COUNTIF('Data R7'!O822,"&gt;0")+COUNTIF('Data R7'!Q822,"&gt;0")+COUNTIF('Data R7'!S822,"&gt;0")+COUNTIF('Data R7'!U822,"&gt;0")+COUNTIF('Data R7'!W822,"&gt;0")+COUNTIF('Data R7'!Y822,"&gt;0"))&gt;0,1,0))</f>
        <v/>
      </c>
      <c r="M6808" t="inlineStr">
        <is>
          <t>Data R</t>
        </is>
      </c>
    </row>
    <row r="6809">
      <c r="A6809" t="inlineStr">
        <is>
          <t>Regional 7</t>
        </is>
      </c>
      <c r="B6809">
        <f>IF('Data R7'!C823="","",'Data R7'!B823)</f>
        <v/>
      </c>
      <c r="C6809">
        <f>IF('Data R7'!C823="","",'Data R7'!C823)</f>
        <v/>
      </c>
      <c r="D6809">
        <f>IF('Data R7'!C823="","",'Data R7'!D823)</f>
        <v/>
      </c>
      <c r="E6809">
        <f>IF('Data R7'!C823="","",'Data R7'!E823)</f>
        <v/>
      </c>
      <c r="F6809">
        <f>IF('Data R7'!C823="","",'Data R7'!F823)</f>
        <v/>
      </c>
      <c r="G6809">
        <f>IF('Data R7'!C823="","",'Data R7'!AD823)</f>
        <v/>
      </c>
      <c r="H6809">
        <f>IF('Data R7'!C823="","",'Data R7'!AC823)</f>
        <v/>
      </c>
      <c r="I6809">
        <f>IF('Data R7'!C823="","",COUNTIF('Data R7'!J823,"&gt;0")+COUNTIF('Data R7'!L823,"&gt;0")+COUNTIF('Data R7'!N823,"&gt;0")+COUNTIF('Data R7'!P823,"&gt;0")+COUNTIF('Data R7'!R823,"&gt;0")+COUNTIF('Data R7'!T823,"&gt;0")+COUNTIF('Data R7'!V823,"&gt;0")+COUNTIF('Data R7'!X823,"&gt;0"))</f>
        <v/>
      </c>
      <c r="J6809">
        <f>IF('Data R7'!C823="","",IF((COUNTIF('Data R7'!K823,"&gt;0")+COUNTIF('Data R7'!M823,"&gt;0")+COUNTIF('Data R7'!O823,"&gt;0")+COUNTIF('Data R7'!Q823,"&gt;0")+COUNTIF('Data R7'!S823,"&gt;0")+COUNTIF('Data R7'!U823,"&gt;0")+COUNTIF('Data R7'!W823,"&gt;0")+COUNTIF('Data R7'!Y823,"&gt;0"))&gt;0,1,0))</f>
        <v/>
      </c>
      <c r="M6809" t="inlineStr">
        <is>
          <t>Data R</t>
        </is>
      </c>
    </row>
    <row r="6810">
      <c r="A6810" t="inlineStr">
        <is>
          <t>Regional 7</t>
        </is>
      </c>
      <c r="B6810">
        <f>IF('Data R7'!C824="","",'Data R7'!B824)</f>
        <v/>
      </c>
      <c r="C6810">
        <f>IF('Data R7'!C824="","",'Data R7'!C824)</f>
        <v/>
      </c>
      <c r="D6810">
        <f>IF('Data R7'!C824="","",'Data R7'!D824)</f>
        <v/>
      </c>
      <c r="E6810">
        <f>IF('Data R7'!C824="","",'Data R7'!E824)</f>
        <v/>
      </c>
      <c r="F6810">
        <f>IF('Data R7'!C824="","",'Data R7'!F824)</f>
        <v/>
      </c>
      <c r="G6810">
        <f>IF('Data R7'!C824="","",'Data R7'!AD824)</f>
        <v/>
      </c>
      <c r="H6810">
        <f>IF('Data R7'!C824="","",'Data R7'!AC824)</f>
        <v/>
      </c>
      <c r="I6810">
        <f>IF('Data R7'!C824="","",COUNTIF('Data R7'!J824,"&gt;0")+COUNTIF('Data R7'!L824,"&gt;0")+COUNTIF('Data R7'!N824,"&gt;0")+COUNTIF('Data R7'!P824,"&gt;0")+COUNTIF('Data R7'!R824,"&gt;0")+COUNTIF('Data R7'!T824,"&gt;0")+COUNTIF('Data R7'!V824,"&gt;0")+COUNTIF('Data R7'!X824,"&gt;0"))</f>
        <v/>
      </c>
      <c r="J6810">
        <f>IF('Data R7'!C824="","",IF((COUNTIF('Data R7'!K824,"&gt;0")+COUNTIF('Data R7'!M824,"&gt;0")+COUNTIF('Data R7'!O824,"&gt;0")+COUNTIF('Data R7'!Q824,"&gt;0")+COUNTIF('Data R7'!S824,"&gt;0")+COUNTIF('Data R7'!U824,"&gt;0")+COUNTIF('Data R7'!W824,"&gt;0")+COUNTIF('Data R7'!Y824,"&gt;0"))&gt;0,1,0))</f>
        <v/>
      </c>
      <c r="M6810" t="inlineStr">
        <is>
          <t>Data R</t>
        </is>
      </c>
    </row>
    <row r="6811">
      <c r="A6811" t="inlineStr">
        <is>
          <t>Regional 7</t>
        </is>
      </c>
      <c r="B6811">
        <f>IF('Data R7'!C825="","",'Data R7'!B825)</f>
        <v/>
      </c>
      <c r="C6811">
        <f>IF('Data R7'!C825="","",'Data R7'!C825)</f>
        <v/>
      </c>
      <c r="D6811">
        <f>IF('Data R7'!C825="","",'Data R7'!D825)</f>
        <v/>
      </c>
      <c r="E6811">
        <f>IF('Data R7'!C825="","",'Data R7'!E825)</f>
        <v/>
      </c>
      <c r="F6811">
        <f>IF('Data R7'!C825="","",'Data R7'!F825)</f>
        <v/>
      </c>
      <c r="G6811">
        <f>IF('Data R7'!C825="","",'Data R7'!AD825)</f>
        <v/>
      </c>
      <c r="H6811">
        <f>IF('Data R7'!C825="","",'Data R7'!AC825)</f>
        <v/>
      </c>
      <c r="I6811">
        <f>IF('Data R7'!C825="","",COUNTIF('Data R7'!J825,"&gt;0")+COUNTIF('Data R7'!L825,"&gt;0")+COUNTIF('Data R7'!N825,"&gt;0")+COUNTIF('Data R7'!P825,"&gt;0")+COUNTIF('Data R7'!R825,"&gt;0")+COUNTIF('Data R7'!T825,"&gt;0")+COUNTIF('Data R7'!V825,"&gt;0")+COUNTIF('Data R7'!X825,"&gt;0"))</f>
        <v/>
      </c>
      <c r="J6811">
        <f>IF('Data R7'!C825="","",IF((COUNTIF('Data R7'!K825,"&gt;0")+COUNTIF('Data R7'!M825,"&gt;0")+COUNTIF('Data R7'!O825,"&gt;0")+COUNTIF('Data R7'!Q825,"&gt;0")+COUNTIF('Data R7'!S825,"&gt;0")+COUNTIF('Data R7'!U825,"&gt;0")+COUNTIF('Data R7'!W825,"&gt;0")+COUNTIF('Data R7'!Y825,"&gt;0"))&gt;0,1,0))</f>
        <v/>
      </c>
      <c r="M6811" t="inlineStr">
        <is>
          <t>Data R</t>
        </is>
      </c>
    </row>
    <row r="6812">
      <c r="A6812" t="inlineStr">
        <is>
          <t>Regional 7</t>
        </is>
      </c>
      <c r="B6812">
        <f>IF('Data R7'!C826="","",'Data R7'!B826)</f>
        <v/>
      </c>
      <c r="C6812">
        <f>IF('Data R7'!C826="","",'Data R7'!C826)</f>
        <v/>
      </c>
      <c r="D6812">
        <f>IF('Data R7'!C826="","",'Data R7'!D826)</f>
        <v/>
      </c>
      <c r="E6812">
        <f>IF('Data R7'!C826="","",'Data R7'!E826)</f>
        <v/>
      </c>
      <c r="F6812">
        <f>IF('Data R7'!C826="","",'Data R7'!F826)</f>
        <v/>
      </c>
      <c r="G6812">
        <f>IF('Data R7'!C826="","",'Data R7'!AD826)</f>
        <v/>
      </c>
      <c r="H6812">
        <f>IF('Data R7'!C826="","",'Data R7'!AC826)</f>
        <v/>
      </c>
      <c r="I6812">
        <f>IF('Data R7'!C826="","",COUNTIF('Data R7'!J826,"&gt;0")+COUNTIF('Data R7'!L826,"&gt;0")+COUNTIF('Data R7'!N826,"&gt;0")+COUNTIF('Data R7'!P826,"&gt;0")+COUNTIF('Data R7'!R826,"&gt;0")+COUNTIF('Data R7'!T826,"&gt;0")+COUNTIF('Data R7'!V826,"&gt;0")+COUNTIF('Data R7'!X826,"&gt;0"))</f>
        <v/>
      </c>
      <c r="J6812">
        <f>IF('Data R7'!C826="","",IF((COUNTIF('Data R7'!K826,"&gt;0")+COUNTIF('Data R7'!M826,"&gt;0")+COUNTIF('Data R7'!O826,"&gt;0")+COUNTIF('Data R7'!Q826,"&gt;0")+COUNTIF('Data R7'!S826,"&gt;0")+COUNTIF('Data R7'!U826,"&gt;0")+COUNTIF('Data R7'!W826,"&gt;0")+COUNTIF('Data R7'!Y826,"&gt;0"))&gt;0,1,0))</f>
        <v/>
      </c>
      <c r="M6812" t="inlineStr">
        <is>
          <t>Data R</t>
        </is>
      </c>
    </row>
    <row r="6813">
      <c r="A6813" t="inlineStr">
        <is>
          <t>Regional 7</t>
        </is>
      </c>
      <c r="B6813">
        <f>IF('Data R7'!C827="","",'Data R7'!B827)</f>
        <v/>
      </c>
      <c r="C6813">
        <f>IF('Data R7'!C827="","",'Data R7'!C827)</f>
        <v/>
      </c>
      <c r="D6813">
        <f>IF('Data R7'!C827="","",'Data R7'!D827)</f>
        <v/>
      </c>
      <c r="E6813">
        <f>IF('Data R7'!C827="","",'Data R7'!E827)</f>
        <v/>
      </c>
      <c r="F6813">
        <f>IF('Data R7'!C827="","",'Data R7'!F827)</f>
        <v/>
      </c>
      <c r="G6813">
        <f>IF('Data R7'!C827="","",'Data R7'!AD827)</f>
        <v/>
      </c>
      <c r="H6813">
        <f>IF('Data R7'!C827="","",'Data R7'!AC827)</f>
        <v/>
      </c>
      <c r="I6813">
        <f>IF('Data R7'!C827="","",COUNTIF('Data R7'!J827,"&gt;0")+COUNTIF('Data R7'!L827,"&gt;0")+COUNTIF('Data R7'!N827,"&gt;0")+COUNTIF('Data R7'!P827,"&gt;0")+COUNTIF('Data R7'!R827,"&gt;0")+COUNTIF('Data R7'!T827,"&gt;0")+COUNTIF('Data R7'!V827,"&gt;0")+COUNTIF('Data R7'!X827,"&gt;0"))</f>
        <v/>
      </c>
      <c r="J6813">
        <f>IF('Data R7'!C827="","",IF((COUNTIF('Data R7'!K827,"&gt;0")+COUNTIF('Data R7'!M827,"&gt;0")+COUNTIF('Data R7'!O827,"&gt;0")+COUNTIF('Data R7'!Q827,"&gt;0")+COUNTIF('Data R7'!S827,"&gt;0")+COUNTIF('Data R7'!U827,"&gt;0")+COUNTIF('Data R7'!W827,"&gt;0")+COUNTIF('Data R7'!Y827,"&gt;0"))&gt;0,1,0))</f>
        <v/>
      </c>
      <c r="M6813" t="inlineStr">
        <is>
          <t>Data R</t>
        </is>
      </c>
    </row>
    <row r="6814">
      <c r="A6814" t="inlineStr">
        <is>
          <t>Regional 7</t>
        </is>
      </c>
      <c r="B6814">
        <f>IF('Data R7'!C828="","",'Data R7'!B828)</f>
        <v/>
      </c>
      <c r="C6814">
        <f>IF('Data R7'!C828="","",'Data R7'!C828)</f>
        <v/>
      </c>
      <c r="D6814">
        <f>IF('Data R7'!C828="","",'Data R7'!D828)</f>
        <v/>
      </c>
      <c r="E6814">
        <f>IF('Data R7'!C828="","",'Data R7'!E828)</f>
        <v/>
      </c>
      <c r="F6814">
        <f>IF('Data R7'!C828="","",'Data R7'!F828)</f>
        <v/>
      </c>
      <c r="G6814">
        <f>IF('Data R7'!C828="","",'Data R7'!AD828)</f>
        <v/>
      </c>
      <c r="H6814">
        <f>IF('Data R7'!C828="","",'Data R7'!AC828)</f>
        <v/>
      </c>
      <c r="I6814">
        <f>IF('Data R7'!C828="","",COUNTIF('Data R7'!J828,"&gt;0")+COUNTIF('Data R7'!L828,"&gt;0")+COUNTIF('Data R7'!N828,"&gt;0")+COUNTIF('Data R7'!P828,"&gt;0")+COUNTIF('Data R7'!R828,"&gt;0")+COUNTIF('Data R7'!T828,"&gt;0")+COUNTIF('Data R7'!V828,"&gt;0")+COUNTIF('Data R7'!X828,"&gt;0"))</f>
        <v/>
      </c>
      <c r="J6814">
        <f>IF('Data R7'!C828="","",IF((COUNTIF('Data R7'!K828,"&gt;0")+COUNTIF('Data R7'!M828,"&gt;0")+COUNTIF('Data R7'!O828,"&gt;0")+COUNTIF('Data R7'!Q828,"&gt;0")+COUNTIF('Data R7'!S828,"&gt;0")+COUNTIF('Data R7'!U828,"&gt;0")+COUNTIF('Data R7'!W828,"&gt;0")+COUNTIF('Data R7'!Y828,"&gt;0"))&gt;0,1,0))</f>
        <v/>
      </c>
      <c r="M6814" t="inlineStr">
        <is>
          <t>Data R</t>
        </is>
      </c>
    </row>
    <row r="6815">
      <c r="A6815" t="inlineStr">
        <is>
          <t>Regional 7</t>
        </is>
      </c>
      <c r="B6815">
        <f>IF('Data R7'!C829="","",'Data R7'!B829)</f>
        <v/>
      </c>
      <c r="C6815">
        <f>IF('Data R7'!C829="","",'Data R7'!C829)</f>
        <v/>
      </c>
      <c r="D6815">
        <f>IF('Data R7'!C829="","",'Data R7'!D829)</f>
        <v/>
      </c>
      <c r="E6815">
        <f>IF('Data R7'!C829="","",'Data R7'!E829)</f>
        <v/>
      </c>
      <c r="F6815">
        <f>IF('Data R7'!C829="","",'Data R7'!F829)</f>
        <v/>
      </c>
      <c r="G6815">
        <f>IF('Data R7'!C829="","",'Data R7'!AD829)</f>
        <v/>
      </c>
      <c r="H6815">
        <f>IF('Data R7'!C829="","",'Data R7'!AC829)</f>
        <v/>
      </c>
      <c r="I6815">
        <f>IF('Data R7'!C829="","",COUNTIF('Data R7'!J829,"&gt;0")+COUNTIF('Data R7'!L829,"&gt;0")+COUNTIF('Data R7'!N829,"&gt;0")+COUNTIF('Data R7'!P829,"&gt;0")+COUNTIF('Data R7'!R829,"&gt;0")+COUNTIF('Data R7'!T829,"&gt;0")+COUNTIF('Data R7'!V829,"&gt;0")+COUNTIF('Data R7'!X829,"&gt;0"))</f>
        <v/>
      </c>
      <c r="J6815">
        <f>IF('Data R7'!C829="","",IF((COUNTIF('Data R7'!K829,"&gt;0")+COUNTIF('Data R7'!M829,"&gt;0")+COUNTIF('Data R7'!O829,"&gt;0")+COUNTIF('Data R7'!Q829,"&gt;0")+COUNTIF('Data R7'!S829,"&gt;0")+COUNTIF('Data R7'!U829,"&gt;0")+COUNTIF('Data R7'!W829,"&gt;0")+COUNTIF('Data R7'!Y829,"&gt;0"))&gt;0,1,0))</f>
        <v/>
      </c>
      <c r="M6815" t="inlineStr">
        <is>
          <t>Data R</t>
        </is>
      </c>
    </row>
    <row r="6816">
      <c r="A6816" t="inlineStr">
        <is>
          <t>Regional 7</t>
        </is>
      </c>
      <c r="B6816">
        <f>IF('Data R7'!C830="","",'Data R7'!B830)</f>
        <v/>
      </c>
      <c r="C6816">
        <f>IF('Data R7'!C830="","",'Data R7'!C830)</f>
        <v/>
      </c>
      <c r="D6816">
        <f>IF('Data R7'!C830="","",'Data R7'!D830)</f>
        <v/>
      </c>
      <c r="E6816">
        <f>IF('Data R7'!C830="","",'Data R7'!E830)</f>
        <v/>
      </c>
      <c r="F6816">
        <f>IF('Data R7'!C830="","",'Data R7'!F830)</f>
        <v/>
      </c>
      <c r="G6816">
        <f>IF('Data R7'!C830="","",'Data R7'!AD830)</f>
        <v/>
      </c>
      <c r="H6816">
        <f>IF('Data R7'!C830="","",'Data R7'!AC830)</f>
        <v/>
      </c>
      <c r="I6816">
        <f>IF('Data R7'!C830="","",COUNTIF('Data R7'!J830,"&gt;0")+COUNTIF('Data R7'!L830,"&gt;0")+COUNTIF('Data R7'!N830,"&gt;0")+COUNTIF('Data R7'!P830,"&gt;0")+COUNTIF('Data R7'!R830,"&gt;0")+COUNTIF('Data R7'!T830,"&gt;0")+COUNTIF('Data R7'!V830,"&gt;0")+COUNTIF('Data R7'!X830,"&gt;0"))</f>
        <v/>
      </c>
      <c r="J6816">
        <f>IF('Data R7'!C830="","",IF((COUNTIF('Data R7'!K830,"&gt;0")+COUNTIF('Data R7'!M830,"&gt;0")+COUNTIF('Data R7'!O830,"&gt;0")+COUNTIF('Data R7'!Q830,"&gt;0")+COUNTIF('Data R7'!S830,"&gt;0")+COUNTIF('Data R7'!U830,"&gt;0")+COUNTIF('Data R7'!W830,"&gt;0")+COUNTIF('Data R7'!Y830,"&gt;0"))&gt;0,1,0))</f>
        <v/>
      </c>
      <c r="M6816" t="inlineStr">
        <is>
          <t>Data R</t>
        </is>
      </c>
    </row>
    <row r="6817">
      <c r="A6817" t="inlineStr">
        <is>
          <t>Regional 7</t>
        </is>
      </c>
      <c r="B6817">
        <f>IF('Data R7'!C831="","",'Data R7'!B831)</f>
        <v/>
      </c>
      <c r="C6817">
        <f>IF('Data R7'!C831="","",'Data R7'!C831)</f>
        <v/>
      </c>
      <c r="D6817">
        <f>IF('Data R7'!C831="","",'Data R7'!D831)</f>
        <v/>
      </c>
      <c r="E6817">
        <f>IF('Data R7'!C831="","",'Data R7'!E831)</f>
        <v/>
      </c>
      <c r="F6817">
        <f>IF('Data R7'!C831="","",'Data R7'!F831)</f>
        <v/>
      </c>
      <c r="G6817">
        <f>IF('Data R7'!C831="","",'Data R7'!AD831)</f>
        <v/>
      </c>
      <c r="H6817">
        <f>IF('Data R7'!C831="","",'Data R7'!AC831)</f>
        <v/>
      </c>
      <c r="I6817">
        <f>IF('Data R7'!C831="","",COUNTIF('Data R7'!J831,"&gt;0")+COUNTIF('Data R7'!L831,"&gt;0")+COUNTIF('Data R7'!N831,"&gt;0")+COUNTIF('Data R7'!P831,"&gt;0")+COUNTIF('Data R7'!R831,"&gt;0")+COUNTIF('Data R7'!T831,"&gt;0")+COUNTIF('Data R7'!V831,"&gt;0")+COUNTIF('Data R7'!X831,"&gt;0"))</f>
        <v/>
      </c>
      <c r="J6817">
        <f>IF('Data R7'!C831="","",IF((COUNTIF('Data R7'!K831,"&gt;0")+COUNTIF('Data R7'!M831,"&gt;0")+COUNTIF('Data R7'!O831,"&gt;0")+COUNTIF('Data R7'!Q831,"&gt;0")+COUNTIF('Data R7'!S831,"&gt;0")+COUNTIF('Data R7'!U831,"&gt;0")+COUNTIF('Data R7'!W831,"&gt;0")+COUNTIF('Data R7'!Y831,"&gt;0"))&gt;0,1,0))</f>
        <v/>
      </c>
      <c r="M6817" t="inlineStr">
        <is>
          <t>Data R</t>
        </is>
      </c>
    </row>
    <row r="6818">
      <c r="A6818" t="inlineStr">
        <is>
          <t>Regional 7</t>
        </is>
      </c>
      <c r="B6818">
        <f>IF('Data R7'!C832="","",'Data R7'!B832)</f>
        <v/>
      </c>
      <c r="C6818">
        <f>IF('Data R7'!C832="","",'Data R7'!C832)</f>
        <v/>
      </c>
      <c r="D6818">
        <f>IF('Data R7'!C832="","",'Data R7'!D832)</f>
        <v/>
      </c>
      <c r="E6818">
        <f>IF('Data R7'!C832="","",'Data R7'!E832)</f>
        <v/>
      </c>
      <c r="F6818">
        <f>IF('Data R7'!C832="","",'Data R7'!F832)</f>
        <v/>
      </c>
      <c r="G6818">
        <f>IF('Data R7'!C832="","",'Data R7'!AD832)</f>
        <v/>
      </c>
      <c r="H6818">
        <f>IF('Data R7'!C832="","",'Data R7'!AC832)</f>
        <v/>
      </c>
      <c r="I6818">
        <f>IF('Data R7'!C832="","",COUNTIF('Data R7'!J832,"&gt;0")+COUNTIF('Data R7'!L832,"&gt;0")+COUNTIF('Data R7'!N832,"&gt;0")+COUNTIF('Data R7'!P832,"&gt;0")+COUNTIF('Data R7'!R832,"&gt;0")+COUNTIF('Data R7'!T832,"&gt;0")+COUNTIF('Data R7'!V832,"&gt;0")+COUNTIF('Data R7'!X832,"&gt;0"))</f>
        <v/>
      </c>
      <c r="J6818">
        <f>IF('Data R7'!C832="","",IF((COUNTIF('Data R7'!K832,"&gt;0")+COUNTIF('Data R7'!M832,"&gt;0")+COUNTIF('Data R7'!O832,"&gt;0")+COUNTIF('Data R7'!Q832,"&gt;0")+COUNTIF('Data R7'!S832,"&gt;0")+COUNTIF('Data R7'!U832,"&gt;0")+COUNTIF('Data R7'!W832,"&gt;0")+COUNTIF('Data R7'!Y832,"&gt;0"))&gt;0,1,0))</f>
        <v/>
      </c>
      <c r="M6818" t="inlineStr">
        <is>
          <t>Data R</t>
        </is>
      </c>
    </row>
    <row r="6819">
      <c r="A6819" t="inlineStr">
        <is>
          <t>Regional 7</t>
        </is>
      </c>
      <c r="B6819">
        <f>IF('Data R7'!C833="","",'Data R7'!B833)</f>
        <v/>
      </c>
      <c r="C6819">
        <f>IF('Data R7'!C833="","",'Data R7'!C833)</f>
        <v/>
      </c>
      <c r="D6819">
        <f>IF('Data R7'!C833="","",'Data R7'!D833)</f>
        <v/>
      </c>
      <c r="E6819">
        <f>IF('Data R7'!C833="","",'Data R7'!E833)</f>
        <v/>
      </c>
      <c r="F6819">
        <f>IF('Data R7'!C833="","",'Data R7'!F833)</f>
        <v/>
      </c>
      <c r="G6819">
        <f>IF('Data R7'!C833="","",'Data R7'!AD833)</f>
        <v/>
      </c>
      <c r="H6819">
        <f>IF('Data R7'!C833="","",'Data R7'!AC833)</f>
        <v/>
      </c>
      <c r="I6819">
        <f>IF('Data R7'!C833="","",COUNTIF('Data R7'!J833,"&gt;0")+COUNTIF('Data R7'!L833,"&gt;0")+COUNTIF('Data R7'!N833,"&gt;0")+COUNTIF('Data R7'!P833,"&gt;0")+COUNTIF('Data R7'!R833,"&gt;0")+COUNTIF('Data R7'!T833,"&gt;0")+COUNTIF('Data R7'!V833,"&gt;0")+COUNTIF('Data R7'!X833,"&gt;0"))</f>
        <v/>
      </c>
      <c r="J6819">
        <f>IF('Data R7'!C833="","",IF((COUNTIF('Data R7'!K833,"&gt;0")+COUNTIF('Data R7'!M833,"&gt;0")+COUNTIF('Data R7'!O833,"&gt;0")+COUNTIF('Data R7'!Q833,"&gt;0")+COUNTIF('Data R7'!S833,"&gt;0")+COUNTIF('Data R7'!U833,"&gt;0")+COUNTIF('Data R7'!W833,"&gt;0")+COUNTIF('Data R7'!Y833,"&gt;0"))&gt;0,1,0))</f>
        <v/>
      </c>
      <c r="M6819" t="inlineStr">
        <is>
          <t>Data R</t>
        </is>
      </c>
    </row>
    <row r="6820">
      <c r="A6820" t="inlineStr">
        <is>
          <t>Regional 7</t>
        </is>
      </c>
      <c r="B6820">
        <f>IF('Data R7'!C834="","",'Data R7'!B834)</f>
        <v/>
      </c>
      <c r="C6820">
        <f>IF('Data R7'!C834="","",'Data R7'!C834)</f>
        <v/>
      </c>
      <c r="D6820">
        <f>IF('Data R7'!C834="","",'Data R7'!D834)</f>
        <v/>
      </c>
      <c r="E6820">
        <f>IF('Data R7'!C834="","",'Data R7'!E834)</f>
        <v/>
      </c>
      <c r="F6820">
        <f>IF('Data R7'!C834="","",'Data R7'!F834)</f>
        <v/>
      </c>
      <c r="G6820">
        <f>IF('Data R7'!C834="","",'Data R7'!AD834)</f>
        <v/>
      </c>
      <c r="H6820">
        <f>IF('Data R7'!C834="","",'Data R7'!AC834)</f>
        <v/>
      </c>
      <c r="I6820">
        <f>IF('Data R7'!C834="","",COUNTIF('Data R7'!J834,"&gt;0")+COUNTIF('Data R7'!L834,"&gt;0")+COUNTIF('Data R7'!N834,"&gt;0")+COUNTIF('Data R7'!P834,"&gt;0")+COUNTIF('Data R7'!R834,"&gt;0")+COUNTIF('Data R7'!T834,"&gt;0")+COUNTIF('Data R7'!V834,"&gt;0")+COUNTIF('Data R7'!X834,"&gt;0"))</f>
        <v/>
      </c>
      <c r="J6820">
        <f>IF('Data R7'!C834="","",IF((COUNTIF('Data R7'!K834,"&gt;0")+COUNTIF('Data R7'!M834,"&gt;0")+COUNTIF('Data R7'!O834,"&gt;0")+COUNTIF('Data R7'!Q834,"&gt;0")+COUNTIF('Data R7'!S834,"&gt;0")+COUNTIF('Data R7'!U834,"&gt;0")+COUNTIF('Data R7'!W834,"&gt;0")+COUNTIF('Data R7'!Y834,"&gt;0"))&gt;0,1,0))</f>
        <v/>
      </c>
      <c r="M6820" t="inlineStr">
        <is>
          <t>Data R</t>
        </is>
      </c>
    </row>
    <row r="6821">
      <c r="A6821" t="inlineStr">
        <is>
          <t>Regional 7</t>
        </is>
      </c>
      <c r="B6821">
        <f>IF('Data R7'!C835="","",'Data R7'!B835)</f>
        <v/>
      </c>
      <c r="C6821">
        <f>IF('Data R7'!C835="","",'Data R7'!C835)</f>
        <v/>
      </c>
      <c r="D6821">
        <f>IF('Data R7'!C835="","",'Data R7'!D835)</f>
        <v/>
      </c>
      <c r="E6821">
        <f>IF('Data R7'!C835="","",'Data R7'!E835)</f>
        <v/>
      </c>
      <c r="F6821">
        <f>IF('Data R7'!C835="","",'Data R7'!F835)</f>
        <v/>
      </c>
      <c r="G6821">
        <f>IF('Data R7'!C835="","",'Data R7'!AD835)</f>
        <v/>
      </c>
      <c r="H6821">
        <f>IF('Data R7'!C835="","",'Data R7'!AC835)</f>
        <v/>
      </c>
      <c r="I6821">
        <f>IF('Data R7'!C835="","",COUNTIF('Data R7'!J835,"&gt;0")+COUNTIF('Data R7'!L835,"&gt;0")+COUNTIF('Data R7'!N835,"&gt;0")+COUNTIF('Data R7'!P835,"&gt;0")+COUNTIF('Data R7'!R835,"&gt;0")+COUNTIF('Data R7'!T835,"&gt;0")+COUNTIF('Data R7'!V835,"&gt;0")+COUNTIF('Data R7'!X835,"&gt;0"))</f>
        <v/>
      </c>
      <c r="J6821">
        <f>IF('Data R7'!C835="","",IF((COUNTIF('Data R7'!K835,"&gt;0")+COUNTIF('Data R7'!M835,"&gt;0")+COUNTIF('Data R7'!O835,"&gt;0")+COUNTIF('Data R7'!Q835,"&gt;0")+COUNTIF('Data R7'!S835,"&gt;0")+COUNTIF('Data R7'!U835,"&gt;0")+COUNTIF('Data R7'!W835,"&gt;0")+COUNTIF('Data R7'!Y835,"&gt;0"))&gt;0,1,0))</f>
        <v/>
      </c>
      <c r="M6821" t="inlineStr">
        <is>
          <t>Data R</t>
        </is>
      </c>
    </row>
    <row r="6822">
      <c r="A6822" t="inlineStr">
        <is>
          <t>Regional 7</t>
        </is>
      </c>
      <c r="B6822">
        <f>IF('Data R7'!C836="","",'Data R7'!B836)</f>
        <v/>
      </c>
      <c r="C6822">
        <f>IF('Data R7'!C836="","",'Data R7'!C836)</f>
        <v/>
      </c>
      <c r="D6822">
        <f>IF('Data R7'!C836="","",'Data R7'!D836)</f>
        <v/>
      </c>
      <c r="E6822">
        <f>IF('Data R7'!C836="","",'Data R7'!E836)</f>
        <v/>
      </c>
      <c r="F6822">
        <f>IF('Data R7'!C836="","",'Data R7'!F836)</f>
        <v/>
      </c>
      <c r="G6822">
        <f>IF('Data R7'!C836="","",'Data R7'!AD836)</f>
        <v/>
      </c>
      <c r="H6822">
        <f>IF('Data R7'!C836="","",'Data R7'!AC836)</f>
        <v/>
      </c>
      <c r="I6822">
        <f>IF('Data R7'!C836="","",COUNTIF('Data R7'!J836,"&gt;0")+COUNTIF('Data R7'!L836,"&gt;0")+COUNTIF('Data R7'!N836,"&gt;0")+COUNTIF('Data R7'!P836,"&gt;0")+COUNTIF('Data R7'!R836,"&gt;0")+COUNTIF('Data R7'!T836,"&gt;0")+COUNTIF('Data R7'!V836,"&gt;0")+COUNTIF('Data R7'!X836,"&gt;0"))</f>
        <v/>
      </c>
      <c r="J6822">
        <f>IF('Data R7'!C836="","",IF((COUNTIF('Data R7'!K836,"&gt;0")+COUNTIF('Data R7'!M836,"&gt;0")+COUNTIF('Data R7'!O836,"&gt;0")+COUNTIF('Data R7'!Q836,"&gt;0")+COUNTIF('Data R7'!S836,"&gt;0")+COUNTIF('Data R7'!U836,"&gt;0")+COUNTIF('Data R7'!W836,"&gt;0")+COUNTIF('Data R7'!Y836,"&gt;0"))&gt;0,1,0))</f>
        <v/>
      </c>
      <c r="M6822" t="inlineStr">
        <is>
          <t>Data R</t>
        </is>
      </c>
    </row>
    <row r="6823">
      <c r="A6823" t="inlineStr">
        <is>
          <t>Regional 7</t>
        </is>
      </c>
      <c r="B6823">
        <f>IF('Data R7'!C837="","",'Data R7'!B837)</f>
        <v/>
      </c>
      <c r="C6823">
        <f>IF('Data R7'!C837="","",'Data R7'!C837)</f>
        <v/>
      </c>
      <c r="D6823">
        <f>IF('Data R7'!C837="","",'Data R7'!D837)</f>
        <v/>
      </c>
      <c r="E6823">
        <f>IF('Data R7'!C837="","",'Data R7'!E837)</f>
        <v/>
      </c>
      <c r="F6823">
        <f>IF('Data R7'!C837="","",'Data R7'!F837)</f>
        <v/>
      </c>
      <c r="G6823">
        <f>IF('Data R7'!C837="","",'Data R7'!AD837)</f>
        <v/>
      </c>
      <c r="H6823">
        <f>IF('Data R7'!C837="","",'Data R7'!AC837)</f>
        <v/>
      </c>
      <c r="I6823">
        <f>IF('Data R7'!C837="","",COUNTIF('Data R7'!J837,"&gt;0")+COUNTIF('Data R7'!L837,"&gt;0")+COUNTIF('Data R7'!N837,"&gt;0")+COUNTIF('Data R7'!P837,"&gt;0")+COUNTIF('Data R7'!R837,"&gt;0")+COUNTIF('Data R7'!T837,"&gt;0")+COUNTIF('Data R7'!V837,"&gt;0")+COUNTIF('Data R7'!X837,"&gt;0"))</f>
        <v/>
      </c>
      <c r="J6823">
        <f>IF('Data R7'!C837="","",IF((COUNTIF('Data R7'!K837,"&gt;0")+COUNTIF('Data R7'!M837,"&gt;0")+COUNTIF('Data R7'!O837,"&gt;0")+COUNTIF('Data R7'!Q837,"&gt;0")+COUNTIF('Data R7'!S837,"&gt;0")+COUNTIF('Data R7'!U837,"&gt;0")+COUNTIF('Data R7'!W837,"&gt;0")+COUNTIF('Data R7'!Y837,"&gt;0"))&gt;0,1,0))</f>
        <v/>
      </c>
      <c r="M6823" t="inlineStr">
        <is>
          <t>Data R</t>
        </is>
      </c>
    </row>
    <row r="6824">
      <c r="A6824" t="inlineStr">
        <is>
          <t>Regional 7</t>
        </is>
      </c>
      <c r="B6824">
        <f>IF('Data R7'!C838="","",'Data R7'!B838)</f>
        <v/>
      </c>
      <c r="C6824">
        <f>IF('Data R7'!C838="","",'Data R7'!C838)</f>
        <v/>
      </c>
      <c r="D6824">
        <f>IF('Data R7'!C838="","",'Data R7'!D838)</f>
        <v/>
      </c>
      <c r="E6824">
        <f>IF('Data R7'!C838="","",'Data R7'!E838)</f>
        <v/>
      </c>
      <c r="F6824">
        <f>IF('Data R7'!C838="","",'Data R7'!F838)</f>
        <v/>
      </c>
      <c r="G6824">
        <f>IF('Data R7'!C838="","",'Data R7'!AD838)</f>
        <v/>
      </c>
      <c r="H6824">
        <f>IF('Data R7'!C838="","",'Data R7'!AC838)</f>
        <v/>
      </c>
      <c r="I6824">
        <f>IF('Data R7'!C838="","",COUNTIF('Data R7'!J838,"&gt;0")+COUNTIF('Data R7'!L838,"&gt;0")+COUNTIF('Data R7'!N838,"&gt;0")+COUNTIF('Data R7'!P838,"&gt;0")+COUNTIF('Data R7'!R838,"&gt;0")+COUNTIF('Data R7'!T838,"&gt;0")+COUNTIF('Data R7'!V838,"&gt;0")+COUNTIF('Data R7'!X838,"&gt;0"))</f>
        <v/>
      </c>
      <c r="J6824">
        <f>IF('Data R7'!C838="","",IF((COUNTIF('Data R7'!K838,"&gt;0")+COUNTIF('Data R7'!M838,"&gt;0")+COUNTIF('Data R7'!O838,"&gt;0")+COUNTIF('Data R7'!Q838,"&gt;0")+COUNTIF('Data R7'!S838,"&gt;0")+COUNTIF('Data R7'!U838,"&gt;0")+COUNTIF('Data R7'!W838,"&gt;0")+COUNTIF('Data R7'!Y838,"&gt;0"))&gt;0,1,0))</f>
        <v/>
      </c>
      <c r="M6824" t="inlineStr">
        <is>
          <t>Data R</t>
        </is>
      </c>
    </row>
    <row r="6825">
      <c r="A6825" t="inlineStr">
        <is>
          <t>Regional 7</t>
        </is>
      </c>
      <c r="B6825">
        <f>IF('Data R7'!C839="","",'Data R7'!B839)</f>
        <v/>
      </c>
      <c r="C6825">
        <f>IF('Data R7'!C839="","",'Data R7'!C839)</f>
        <v/>
      </c>
      <c r="D6825">
        <f>IF('Data R7'!C839="","",'Data R7'!D839)</f>
        <v/>
      </c>
      <c r="E6825">
        <f>IF('Data R7'!C839="","",'Data R7'!E839)</f>
        <v/>
      </c>
      <c r="F6825">
        <f>IF('Data R7'!C839="","",'Data R7'!F839)</f>
        <v/>
      </c>
      <c r="G6825">
        <f>IF('Data R7'!C839="","",'Data R7'!AD839)</f>
        <v/>
      </c>
      <c r="H6825">
        <f>IF('Data R7'!C839="","",'Data R7'!AC839)</f>
        <v/>
      </c>
      <c r="I6825">
        <f>IF('Data R7'!C839="","",COUNTIF('Data R7'!J839,"&gt;0")+COUNTIF('Data R7'!L839,"&gt;0")+COUNTIF('Data R7'!N839,"&gt;0")+COUNTIF('Data R7'!P839,"&gt;0")+COUNTIF('Data R7'!R839,"&gt;0")+COUNTIF('Data R7'!T839,"&gt;0")+COUNTIF('Data R7'!V839,"&gt;0")+COUNTIF('Data R7'!X839,"&gt;0"))</f>
        <v/>
      </c>
      <c r="J6825">
        <f>IF('Data R7'!C839="","",IF((COUNTIF('Data R7'!K839,"&gt;0")+COUNTIF('Data R7'!M839,"&gt;0")+COUNTIF('Data R7'!O839,"&gt;0")+COUNTIF('Data R7'!Q839,"&gt;0")+COUNTIF('Data R7'!S839,"&gt;0")+COUNTIF('Data R7'!U839,"&gt;0")+COUNTIF('Data R7'!W839,"&gt;0")+COUNTIF('Data R7'!Y839,"&gt;0"))&gt;0,1,0))</f>
        <v/>
      </c>
      <c r="M6825" t="inlineStr">
        <is>
          <t>Data R</t>
        </is>
      </c>
    </row>
    <row r="6826">
      <c r="A6826" t="inlineStr">
        <is>
          <t>Regional 7</t>
        </is>
      </c>
      <c r="B6826">
        <f>IF('Data R7'!C840="","",'Data R7'!B840)</f>
        <v/>
      </c>
      <c r="C6826">
        <f>IF('Data R7'!C840="","",'Data R7'!C840)</f>
        <v/>
      </c>
      <c r="D6826">
        <f>IF('Data R7'!C840="","",'Data R7'!D840)</f>
        <v/>
      </c>
      <c r="E6826">
        <f>IF('Data R7'!C840="","",'Data R7'!E840)</f>
        <v/>
      </c>
      <c r="F6826">
        <f>IF('Data R7'!C840="","",'Data R7'!F840)</f>
        <v/>
      </c>
      <c r="G6826">
        <f>IF('Data R7'!C840="","",'Data R7'!AD840)</f>
        <v/>
      </c>
      <c r="H6826">
        <f>IF('Data R7'!C840="","",'Data R7'!AC840)</f>
        <v/>
      </c>
      <c r="I6826">
        <f>IF('Data R7'!C840="","",COUNTIF('Data R7'!J840,"&gt;0")+COUNTIF('Data R7'!L840,"&gt;0")+COUNTIF('Data R7'!N840,"&gt;0")+COUNTIF('Data R7'!P840,"&gt;0")+COUNTIF('Data R7'!R840,"&gt;0")+COUNTIF('Data R7'!T840,"&gt;0")+COUNTIF('Data R7'!V840,"&gt;0")+COUNTIF('Data R7'!X840,"&gt;0"))</f>
        <v/>
      </c>
      <c r="J6826">
        <f>IF('Data R7'!C840="","",IF((COUNTIF('Data R7'!K840,"&gt;0")+COUNTIF('Data R7'!M840,"&gt;0")+COUNTIF('Data R7'!O840,"&gt;0")+COUNTIF('Data R7'!Q840,"&gt;0")+COUNTIF('Data R7'!S840,"&gt;0")+COUNTIF('Data R7'!U840,"&gt;0")+COUNTIF('Data R7'!W840,"&gt;0")+COUNTIF('Data R7'!Y840,"&gt;0"))&gt;0,1,0))</f>
        <v/>
      </c>
      <c r="M6826" t="inlineStr">
        <is>
          <t>Data R</t>
        </is>
      </c>
    </row>
    <row r="6827">
      <c r="A6827" t="inlineStr">
        <is>
          <t>Regional 7</t>
        </is>
      </c>
      <c r="B6827">
        <f>IF('Data R7'!C841="","",'Data R7'!B841)</f>
        <v/>
      </c>
      <c r="C6827">
        <f>IF('Data R7'!C841="","",'Data R7'!C841)</f>
        <v/>
      </c>
      <c r="D6827">
        <f>IF('Data R7'!C841="","",'Data R7'!D841)</f>
        <v/>
      </c>
      <c r="E6827">
        <f>IF('Data R7'!C841="","",'Data R7'!E841)</f>
        <v/>
      </c>
      <c r="F6827">
        <f>IF('Data R7'!C841="","",'Data R7'!F841)</f>
        <v/>
      </c>
      <c r="G6827">
        <f>IF('Data R7'!C841="","",'Data R7'!AD841)</f>
        <v/>
      </c>
      <c r="H6827">
        <f>IF('Data R7'!C841="","",'Data R7'!AC841)</f>
        <v/>
      </c>
      <c r="I6827">
        <f>IF('Data R7'!C841="","",COUNTIF('Data R7'!J841,"&gt;0")+COUNTIF('Data R7'!L841,"&gt;0")+COUNTIF('Data R7'!N841,"&gt;0")+COUNTIF('Data R7'!P841,"&gt;0")+COUNTIF('Data R7'!R841,"&gt;0")+COUNTIF('Data R7'!T841,"&gt;0")+COUNTIF('Data R7'!V841,"&gt;0")+COUNTIF('Data R7'!X841,"&gt;0"))</f>
        <v/>
      </c>
      <c r="J6827">
        <f>IF('Data R7'!C841="","",IF((COUNTIF('Data R7'!K841,"&gt;0")+COUNTIF('Data R7'!M841,"&gt;0")+COUNTIF('Data R7'!O841,"&gt;0")+COUNTIF('Data R7'!Q841,"&gt;0")+COUNTIF('Data R7'!S841,"&gt;0")+COUNTIF('Data R7'!U841,"&gt;0")+COUNTIF('Data R7'!W841,"&gt;0")+COUNTIF('Data R7'!Y841,"&gt;0"))&gt;0,1,0))</f>
        <v/>
      </c>
      <c r="M6827" t="inlineStr">
        <is>
          <t>Data R</t>
        </is>
      </c>
    </row>
    <row r="6828">
      <c r="A6828" t="inlineStr">
        <is>
          <t>Regional 7</t>
        </is>
      </c>
      <c r="B6828">
        <f>IF('Data R7'!C842="","",'Data R7'!B842)</f>
        <v/>
      </c>
      <c r="C6828">
        <f>IF('Data R7'!C842="","",'Data R7'!C842)</f>
        <v/>
      </c>
      <c r="D6828">
        <f>IF('Data R7'!C842="","",'Data R7'!D842)</f>
        <v/>
      </c>
      <c r="E6828">
        <f>IF('Data R7'!C842="","",'Data R7'!E842)</f>
        <v/>
      </c>
      <c r="F6828">
        <f>IF('Data R7'!C842="","",'Data R7'!F842)</f>
        <v/>
      </c>
      <c r="G6828">
        <f>IF('Data R7'!C842="","",'Data R7'!AD842)</f>
        <v/>
      </c>
      <c r="H6828">
        <f>IF('Data R7'!C842="","",'Data R7'!AC842)</f>
        <v/>
      </c>
      <c r="I6828">
        <f>IF('Data R7'!C842="","",COUNTIF('Data R7'!J842,"&gt;0")+COUNTIF('Data R7'!L842,"&gt;0")+COUNTIF('Data R7'!N842,"&gt;0")+COUNTIF('Data R7'!P842,"&gt;0")+COUNTIF('Data R7'!R842,"&gt;0")+COUNTIF('Data R7'!T842,"&gt;0")+COUNTIF('Data R7'!V842,"&gt;0")+COUNTIF('Data R7'!X842,"&gt;0"))</f>
        <v/>
      </c>
      <c r="J6828">
        <f>IF('Data R7'!C842="","",IF((COUNTIF('Data R7'!K842,"&gt;0")+COUNTIF('Data R7'!M842,"&gt;0")+COUNTIF('Data R7'!O842,"&gt;0")+COUNTIF('Data R7'!Q842,"&gt;0")+COUNTIF('Data R7'!S842,"&gt;0")+COUNTIF('Data R7'!U842,"&gt;0")+COUNTIF('Data R7'!W842,"&gt;0")+COUNTIF('Data R7'!Y842,"&gt;0"))&gt;0,1,0))</f>
        <v/>
      </c>
      <c r="M6828" t="inlineStr">
        <is>
          <t>Data R</t>
        </is>
      </c>
    </row>
    <row r="6829">
      <c r="A6829" t="inlineStr">
        <is>
          <t>Regional 7</t>
        </is>
      </c>
      <c r="B6829">
        <f>IF('Data R7'!C843="","",'Data R7'!B843)</f>
        <v/>
      </c>
      <c r="C6829">
        <f>IF('Data R7'!C843="","",'Data R7'!C843)</f>
        <v/>
      </c>
      <c r="D6829">
        <f>IF('Data R7'!C843="","",'Data R7'!D843)</f>
        <v/>
      </c>
      <c r="E6829">
        <f>IF('Data R7'!C843="","",'Data R7'!E843)</f>
        <v/>
      </c>
      <c r="F6829">
        <f>IF('Data R7'!C843="","",'Data R7'!F843)</f>
        <v/>
      </c>
      <c r="G6829">
        <f>IF('Data R7'!C843="","",'Data R7'!AD843)</f>
        <v/>
      </c>
      <c r="H6829">
        <f>IF('Data R7'!C843="","",'Data R7'!AC843)</f>
        <v/>
      </c>
      <c r="I6829">
        <f>IF('Data R7'!C843="","",COUNTIF('Data R7'!J843,"&gt;0")+COUNTIF('Data R7'!L843,"&gt;0")+COUNTIF('Data R7'!N843,"&gt;0")+COUNTIF('Data R7'!P843,"&gt;0")+COUNTIF('Data R7'!R843,"&gt;0")+COUNTIF('Data R7'!T843,"&gt;0")+COUNTIF('Data R7'!V843,"&gt;0")+COUNTIF('Data R7'!X843,"&gt;0"))</f>
        <v/>
      </c>
      <c r="J6829">
        <f>IF('Data R7'!C843="","",IF((COUNTIF('Data R7'!K843,"&gt;0")+COUNTIF('Data R7'!M843,"&gt;0")+COUNTIF('Data R7'!O843,"&gt;0")+COUNTIF('Data R7'!Q843,"&gt;0")+COUNTIF('Data R7'!S843,"&gt;0")+COUNTIF('Data R7'!U843,"&gt;0")+COUNTIF('Data R7'!W843,"&gt;0")+COUNTIF('Data R7'!Y843,"&gt;0"))&gt;0,1,0))</f>
        <v/>
      </c>
      <c r="M6829" t="inlineStr">
        <is>
          <t>Data R</t>
        </is>
      </c>
    </row>
    <row r="6830">
      <c r="A6830" t="inlineStr">
        <is>
          <t>Regional 7</t>
        </is>
      </c>
      <c r="B6830">
        <f>IF('Data R7'!C844="","",'Data R7'!B844)</f>
        <v/>
      </c>
      <c r="C6830">
        <f>IF('Data R7'!C844="","",'Data R7'!C844)</f>
        <v/>
      </c>
      <c r="D6830">
        <f>IF('Data R7'!C844="","",'Data R7'!D844)</f>
        <v/>
      </c>
      <c r="E6830">
        <f>IF('Data R7'!C844="","",'Data R7'!E844)</f>
        <v/>
      </c>
      <c r="F6830">
        <f>IF('Data R7'!C844="","",'Data R7'!F844)</f>
        <v/>
      </c>
      <c r="G6830">
        <f>IF('Data R7'!C844="","",'Data R7'!AD844)</f>
        <v/>
      </c>
      <c r="H6830">
        <f>IF('Data R7'!C844="","",'Data R7'!AC844)</f>
        <v/>
      </c>
      <c r="I6830">
        <f>IF('Data R7'!C844="","",COUNTIF('Data R7'!J844,"&gt;0")+COUNTIF('Data R7'!L844,"&gt;0")+COUNTIF('Data R7'!N844,"&gt;0")+COUNTIF('Data R7'!P844,"&gt;0")+COUNTIF('Data R7'!R844,"&gt;0")+COUNTIF('Data R7'!T844,"&gt;0")+COUNTIF('Data R7'!V844,"&gt;0")+COUNTIF('Data R7'!X844,"&gt;0"))</f>
        <v/>
      </c>
      <c r="J6830">
        <f>IF('Data R7'!C844="","",IF((COUNTIF('Data R7'!K844,"&gt;0")+COUNTIF('Data R7'!M844,"&gt;0")+COUNTIF('Data R7'!O844,"&gt;0")+COUNTIF('Data R7'!Q844,"&gt;0")+COUNTIF('Data R7'!S844,"&gt;0")+COUNTIF('Data R7'!U844,"&gt;0")+COUNTIF('Data R7'!W844,"&gt;0")+COUNTIF('Data R7'!Y844,"&gt;0"))&gt;0,1,0))</f>
        <v/>
      </c>
      <c r="M6830" t="inlineStr">
        <is>
          <t>Data R</t>
        </is>
      </c>
    </row>
    <row r="6831">
      <c r="A6831" t="inlineStr">
        <is>
          <t>Regional 7</t>
        </is>
      </c>
      <c r="B6831">
        <f>IF('Data R7'!C845="","",'Data R7'!B845)</f>
        <v/>
      </c>
      <c r="C6831">
        <f>IF('Data R7'!C845="","",'Data R7'!C845)</f>
        <v/>
      </c>
      <c r="D6831">
        <f>IF('Data R7'!C845="","",'Data R7'!D845)</f>
        <v/>
      </c>
      <c r="E6831">
        <f>IF('Data R7'!C845="","",'Data R7'!E845)</f>
        <v/>
      </c>
      <c r="F6831">
        <f>IF('Data R7'!C845="","",'Data R7'!F845)</f>
        <v/>
      </c>
      <c r="G6831">
        <f>IF('Data R7'!C845="","",'Data R7'!AD845)</f>
        <v/>
      </c>
      <c r="H6831">
        <f>IF('Data R7'!C845="","",'Data R7'!AC845)</f>
        <v/>
      </c>
      <c r="I6831">
        <f>IF('Data R7'!C845="","",COUNTIF('Data R7'!J845,"&gt;0")+COUNTIF('Data R7'!L845,"&gt;0")+COUNTIF('Data R7'!N845,"&gt;0")+COUNTIF('Data R7'!P845,"&gt;0")+COUNTIF('Data R7'!R845,"&gt;0")+COUNTIF('Data R7'!T845,"&gt;0")+COUNTIF('Data R7'!V845,"&gt;0")+COUNTIF('Data R7'!X845,"&gt;0"))</f>
        <v/>
      </c>
      <c r="J6831">
        <f>IF('Data R7'!C845="","",IF((COUNTIF('Data R7'!K845,"&gt;0")+COUNTIF('Data R7'!M845,"&gt;0")+COUNTIF('Data R7'!O845,"&gt;0")+COUNTIF('Data R7'!Q845,"&gt;0")+COUNTIF('Data R7'!S845,"&gt;0")+COUNTIF('Data R7'!U845,"&gt;0")+COUNTIF('Data R7'!W845,"&gt;0")+COUNTIF('Data R7'!Y845,"&gt;0"))&gt;0,1,0))</f>
        <v/>
      </c>
      <c r="M6831" t="inlineStr">
        <is>
          <t>Data R</t>
        </is>
      </c>
    </row>
    <row r="6832">
      <c r="A6832" t="inlineStr">
        <is>
          <t>Regional 7</t>
        </is>
      </c>
      <c r="B6832">
        <f>IF('Data R7'!C846="","",'Data R7'!B846)</f>
        <v/>
      </c>
      <c r="C6832">
        <f>IF('Data R7'!C846="","",'Data R7'!C846)</f>
        <v/>
      </c>
      <c r="D6832">
        <f>IF('Data R7'!C846="","",'Data R7'!D846)</f>
        <v/>
      </c>
      <c r="E6832">
        <f>IF('Data R7'!C846="","",'Data R7'!E846)</f>
        <v/>
      </c>
      <c r="F6832">
        <f>IF('Data R7'!C846="","",'Data R7'!F846)</f>
        <v/>
      </c>
      <c r="G6832">
        <f>IF('Data R7'!C846="","",'Data R7'!AD846)</f>
        <v/>
      </c>
      <c r="H6832">
        <f>IF('Data R7'!C846="","",'Data R7'!AC846)</f>
        <v/>
      </c>
      <c r="I6832">
        <f>IF('Data R7'!C846="","",COUNTIF('Data R7'!J846,"&gt;0")+COUNTIF('Data R7'!L846,"&gt;0")+COUNTIF('Data R7'!N846,"&gt;0")+COUNTIF('Data R7'!P846,"&gt;0")+COUNTIF('Data R7'!R846,"&gt;0")+COUNTIF('Data R7'!T846,"&gt;0")+COUNTIF('Data R7'!V846,"&gt;0")+COUNTIF('Data R7'!X846,"&gt;0"))</f>
        <v/>
      </c>
      <c r="J6832">
        <f>IF('Data R7'!C846="","",IF((COUNTIF('Data R7'!K846,"&gt;0")+COUNTIF('Data R7'!M846,"&gt;0")+COUNTIF('Data R7'!O846,"&gt;0")+COUNTIF('Data R7'!Q846,"&gt;0")+COUNTIF('Data R7'!S846,"&gt;0")+COUNTIF('Data R7'!U846,"&gt;0")+COUNTIF('Data R7'!W846,"&gt;0")+COUNTIF('Data R7'!Y846,"&gt;0"))&gt;0,1,0))</f>
        <v/>
      </c>
      <c r="M6832" t="inlineStr">
        <is>
          <t>Data R</t>
        </is>
      </c>
    </row>
    <row r="6833">
      <c r="A6833" t="inlineStr">
        <is>
          <t>Regional 7</t>
        </is>
      </c>
      <c r="B6833">
        <f>IF('Data R7'!C847="","",'Data R7'!B847)</f>
        <v/>
      </c>
      <c r="C6833">
        <f>IF('Data R7'!C847="","",'Data R7'!C847)</f>
        <v/>
      </c>
      <c r="D6833">
        <f>IF('Data R7'!C847="","",'Data R7'!D847)</f>
        <v/>
      </c>
      <c r="E6833">
        <f>IF('Data R7'!C847="","",'Data R7'!E847)</f>
        <v/>
      </c>
      <c r="F6833">
        <f>IF('Data R7'!C847="","",'Data R7'!F847)</f>
        <v/>
      </c>
      <c r="G6833">
        <f>IF('Data R7'!C847="","",'Data R7'!AD847)</f>
        <v/>
      </c>
      <c r="H6833">
        <f>IF('Data R7'!C847="","",'Data R7'!AC847)</f>
        <v/>
      </c>
      <c r="I6833">
        <f>IF('Data R7'!C847="","",COUNTIF('Data R7'!J847,"&gt;0")+COUNTIF('Data R7'!L847,"&gt;0")+COUNTIF('Data R7'!N847,"&gt;0")+COUNTIF('Data R7'!P847,"&gt;0")+COUNTIF('Data R7'!R847,"&gt;0")+COUNTIF('Data R7'!T847,"&gt;0")+COUNTIF('Data R7'!V847,"&gt;0")+COUNTIF('Data R7'!X847,"&gt;0"))</f>
        <v/>
      </c>
      <c r="J6833">
        <f>IF('Data R7'!C847="","",IF((COUNTIF('Data R7'!K847,"&gt;0")+COUNTIF('Data R7'!M847,"&gt;0")+COUNTIF('Data R7'!O847,"&gt;0")+COUNTIF('Data R7'!Q847,"&gt;0")+COUNTIF('Data R7'!S847,"&gt;0")+COUNTIF('Data R7'!U847,"&gt;0")+COUNTIF('Data R7'!W847,"&gt;0")+COUNTIF('Data R7'!Y847,"&gt;0"))&gt;0,1,0))</f>
        <v/>
      </c>
      <c r="M6833" t="inlineStr">
        <is>
          <t>Data R</t>
        </is>
      </c>
    </row>
    <row r="6834">
      <c r="A6834" t="inlineStr">
        <is>
          <t>Regional 7</t>
        </is>
      </c>
      <c r="B6834">
        <f>IF('Data R7'!C848="","",'Data R7'!B848)</f>
        <v/>
      </c>
      <c r="C6834">
        <f>IF('Data R7'!C848="","",'Data R7'!C848)</f>
        <v/>
      </c>
      <c r="D6834">
        <f>IF('Data R7'!C848="","",'Data R7'!D848)</f>
        <v/>
      </c>
      <c r="E6834">
        <f>IF('Data R7'!C848="","",'Data R7'!E848)</f>
        <v/>
      </c>
      <c r="F6834">
        <f>IF('Data R7'!C848="","",'Data R7'!F848)</f>
        <v/>
      </c>
      <c r="G6834">
        <f>IF('Data R7'!C848="","",'Data R7'!AD848)</f>
        <v/>
      </c>
      <c r="H6834">
        <f>IF('Data R7'!C848="","",'Data R7'!AC848)</f>
        <v/>
      </c>
      <c r="I6834">
        <f>IF('Data R7'!C848="","",COUNTIF('Data R7'!J848,"&gt;0")+COUNTIF('Data R7'!L848,"&gt;0")+COUNTIF('Data R7'!N848,"&gt;0")+COUNTIF('Data R7'!P848,"&gt;0")+COUNTIF('Data R7'!R848,"&gt;0")+COUNTIF('Data R7'!T848,"&gt;0")+COUNTIF('Data R7'!V848,"&gt;0")+COUNTIF('Data R7'!X848,"&gt;0"))</f>
        <v/>
      </c>
      <c r="J6834">
        <f>IF('Data R7'!C848="","",IF((COUNTIF('Data R7'!K848,"&gt;0")+COUNTIF('Data R7'!M848,"&gt;0")+COUNTIF('Data R7'!O848,"&gt;0")+COUNTIF('Data R7'!Q848,"&gt;0")+COUNTIF('Data R7'!S848,"&gt;0")+COUNTIF('Data R7'!U848,"&gt;0")+COUNTIF('Data R7'!W848,"&gt;0")+COUNTIF('Data R7'!Y848,"&gt;0"))&gt;0,1,0))</f>
        <v/>
      </c>
      <c r="M6834" t="inlineStr">
        <is>
          <t>Data R</t>
        </is>
      </c>
    </row>
    <row r="6835">
      <c r="A6835" t="inlineStr">
        <is>
          <t>Regional 7</t>
        </is>
      </c>
      <c r="B6835">
        <f>IF('Data R7'!C849="","",'Data R7'!B849)</f>
        <v/>
      </c>
      <c r="C6835">
        <f>IF('Data R7'!C849="","",'Data R7'!C849)</f>
        <v/>
      </c>
      <c r="D6835">
        <f>IF('Data R7'!C849="","",'Data R7'!D849)</f>
        <v/>
      </c>
      <c r="E6835">
        <f>IF('Data R7'!C849="","",'Data R7'!E849)</f>
        <v/>
      </c>
      <c r="F6835">
        <f>IF('Data R7'!C849="","",'Data R7'!F849)</f>
        <v/>
      </c>
      <c r="G6835">
        <f>IF('Data R7'!C849="","",'Data R7'!AD849)</f>
        <v/>
      </c>
      <c r="H6835">
        <f>IF('Data R7'!C849="","",'Data R7'!AC849)</f>
        <v/>
      </c>
      <c r="I6835">
        <f>IF('Data R7'!C849="","",COUNTIF('Data R7'!J849,"&gt;0")+COUNTIF('Data R7'!L849,"&gt;0")+COUNTIF('Data R7'!N849,"&gt;0")+COUNTIF('Data R7'!P849,"&gt;0")+COUNTIF('Data R7'!R849,"&gt;0")+COUNTIF('Data R7'!T849,"&gt;0")+COUNTIF('Data R7'!V849,"&gt;0")+COUNTIF('Data R7'!X849,"&gt;0"))</f>
        <v/>
      </c>
      <c r="J6835">
        <f>IF('Data R7'!C849="","",IF((COUNTIF('Data R7'!K849,"&gt;0")+COUNTIF('Data R7'!M849,"&gt;0")+COUNTIF('Data R7'!O849,"&gt;0")+COUNTIF('Data R7'!Q849,"&gt;0")+COUNTIF('Data R7'!S849,"&gt;0")+COUNTIF('Data R7'!U849,"&gt;0")+COUNTIF('Data R7'!W849,"&gt;0")+COUNTIF('Data R7'!Y849,"&gt;0"))&gt;0,1,0))</f>
        <v/>
      </c>
      <c r="M6835" t="inlineStr">
        <is>
          <t>Data R</t>
        </is>
      </c>
    </row>
    <row r="6836">
      <c r="A6836" t="inlineStr">
        <is>
          <t>Regional 7</t>
        </is>
      </c>
      <c r="B6836">
        <f>IF('Data R7'!C850="","",'Data R7'!B850)</f>
        <v/>
      </c>
      <c r="C6836">
        <f>IF('Data R7'!C850="","",'Data R7'!C850)</f>
        <v/>
      </c>
      <c r="D6836">
        <f>IF('Data R7'!C850="","",'Data R7'!D850)</f>
        <v/>
      </c>
      <c r="E6836">
        <f>IF('Data R7'!C850="","",'Data R7'!E850)</f>
        <v/>
      </c>
      <c r="F6836">
        <f>IF('Data R7'!C850="","",'Data R7'!F850)</f>
        <v/>
      </c>
      <c r="G6836">
        <f>IF('Data R7'!C850="","",'Data R7'!AD850)</f>
        <v/>
      </c>
      <c r="H6836">
        <f>IF('Data R7'!C850="","",'Data R7'!AC850)</f>
        <v/>
      </c>
      <c r="I6836">
        <f>IF('Data R7'!C850="","",COUNTIF('Data R7'!J850,"&gt;0")+COUNTIF('Data R7'!L850,"&gt;0")+COUNTIF('Data R7'!N850,"&gt;0")+COUNTIF('Data R7'!P850,"&gt;0")+COUNTIF('Data R7'!R850,"&gt;0")+COUNTIF('Data R7'!T850,"&gt;0")+COUNTIF('Data R7'!V850,"&gt;0")+COUNTIF('Data R7'!X850,"&gt;0"))</f>
        <v/>
      </c>
      <c r="J6836">
        <f>IF('Data R7'!C850="","",IF((COUNTIF('Data R7'!K850,"&gt;0")+COUNTIF('Data R7'!M850,"&gt;0")+COUNTIF('Data R7'!O850,"&gt;0")+COUNTIF('Data R7'!Q850,"&gt;0")+COUNTIF('Data R7'!S850,"&gt;0")+COUNTIF('Data R7'!U850,"&gt;0")+COUNTIF('Data R7'!W850,"&gt;0")+COUNTIF('Data R7'!Y850,"&gt;0"))&gt;0,1,0))</f>
        <v/>
      </c>
      <c r="M6836" t="inlineStr">
        <is>
          <t>Data R</t>
        </is>
      </c>
    </row>
    <row r="6837">
      <c r="A6837" t="inlineStr">
        <is>
          <t>Regional 7</t>
        </is>
      </c>
      <c r="B6837">
        <f>IF('Data R7'!C851="","",'Data R7'!B851)</f>
        <v/>
      </c>
      <c r="C6837">
        <f>IF('Data R7'!C851="","",'Data R7'!C851)</f>
        <v/>
      </c>
      <c r="D6837">
        <f>IF('Data R7'!C851="","",'Data R7'!D851)</f>
        <v/>
      </c>
      <c r="E6837">
        <f>IF('Data R7'!C851="","",'Data R7'!E851)</f>
        <v/>
      </c>
      <c r="F6837">
        <f>IF('Data R7'!C851="","",'Data R7'!F851)</f>
        <v/>
      </c>
      <c r="G6837">
        <f>IF('Data R7'!C851="","",'Data R7'!AD851)</f>
        <v/>
      </c>
      <c r="H6837">
        <f>IF('Data R7'!C851="","",'Data R7'!AC851)</f>
        <v/>
      </c>
      <c r="I6837">
        <f>IF('Data R7'!C851="","",COUNTIF('Data R7'!J851,"&gt;0")+COUNTIF('Data R7'!L851,"&gt;0")+COUNTIF('Data R7'!N851,"&gt;0")+COUNTIF('Data R7'!P851,"&gt;0")+COUNTIF('Data R7'!R851,"&gt;0")+COUNTIF('Data R7'!T851,"&gt;0")+COUNTIF('Data R7'!V851,"&gt;0")+COUNTIF('Data R7'!X851,"&gt;0"))</f>
        <v/>
      </c>
      <c r="J6837">
        <f>IF('Data R7'!C851="","",IF((COUNTIF('Data R7'!K851,"&gt;0")+COUNTIF('Data R7'!M851,"&gt;0")+COUNTIF('Data R7'!O851,"&gt;0")+COUNTIF('Data R7'!Q851,"&gt;0")+COUNTIF('Data R7'!S851,"&gt;0")+COUNTIF('Data R7'!U851,"&gt;0")+COUNTIF('Data R7'!W851,"&gt;0")+COUNTIF('Data R7'!Y851,"&gt;0"))&gt;0,1,0))</f>
        <v/>
      </c>
      <c r="M6837" t="inlineStr">
        <is>
          <t>Data R</t>
        </is>
      </c>
    </row>
    <row r="6838">
      <c r="A6838" t="inlineStr">
        <is>
          <t>Regional 7</t>
        </is>
      </c>
      <c r="B6838">
        <f>IF('Data R7'!C852="","",'Data R7'!B852)</f>
        <v/>
      </c>
      <c r="C6838">
        <f>IF('Data R7'!C852="","",'Data R7'!C852)</f>
        <v/>
      </c>
      <c r="D6838">
        <f>IF('Data R7'!C852="","",'Data R7'!D852)</f>
        <v/>
      </c>
      <c r="E6838">
        <f>IF('Data R7'!C852="","",'Data R7'!E852)</f>
        <v/>
      </c>
      <c r="F6838">
        <f>IF('Data R7'!C852="","",'Data R7'!F852)</f>
        <v/>
      </c>
      <c r="G6838">
        <f>IF('Data R7'!C852="","",'Data R7'!AD852)</f>
        <v/>
      </c>
      <c r="H6838">
        <f>IF('Data R7'!C852="","",'Data R7'!AC852)</f>
        <v/>
      </c>
      <c r="I6838">
        <f>IF('Data R7'!C852="","",COUNTIF('Data R7'!J852,"&gt;0")+COUNTIF('Data R7'!L852,"&gt;0")+COUNTIF('Data R7'!N852,"&gt;0")+COUNTIF('Data R7'!P852,"&gt;0")+COUNTIF('Data R7'!R852,"&gt;0")+COUNTIF('Data R7'!T852,"&gt;0")+COUNTIF('Data R7'!V852,"&gt;0")+COUNTIF('Data R7'!X852,"&gt;0"))</f>
        <v/>
      </c>
      <c r="J6838">
        <f>IF('Data R7'!C852="","",IF((COUNTIF('Data R7'!K852,"&gt;0")+COUNTIF('Data R7'!M852,"&gt;0")+COUNTIF('Data R7'!O852,"&gt;0")+COUNTIF('Data R7'!Q852,"&gt;0")+COUNTIF('Data R7'!S852,"&gt;0")+COUNTIF('Data R7'!U852,"&gt;0")+COUNTIF('Data R7'!W852,"&gt;0")+COUNTIF('Data R7'!Y852,"&gt;0"))&gt;0,1,0))</f>
        <v/>
      </c>
      <c r="M6838" t="inlineStr">
        <is>
          <t>Data R</t>
        </is>
      </c>
    </row>
    <row r="6839">
      <c r="A6839" t="inlineStr">
        <is>
          <t>Regional 7</t>
        </is>
      </c>
      <c r="B6839">
        <f>IF('Data R7'!C853="","",'Data R7'!B853)</f>
        <v/>
      </c>
      <c r="C6839">
        <f>IF('Data R7'!C853="","",'Data R7'!C853)</f>
        <v/>
      </c>
      <c r="D6839">
        <f>IF('Data R7'!C853="","",'Data R7'!D853)</f>
        <v/>
      </c>
      <c r="E6839">
        <f>IF('Data R7'!C853="","",'Data R7'!E853)</f>
        <v/>
      </c>
      <c r="F6839">
        <f>IF('Data R7'!C853="","",'Data R7'!F853)</f>
        <v/>
      </c>
      <c r="G6839">
        <f>IF('Data R7'!C853="","",'Data R7'!AD853)</f>
        <v/>
      </c>
      <c r="H6839">
        <f>IF('Data R7'!C853="","",'Data R7'!AC853)</f>
        <v/>
      </c>
      <c r="I6839">
        <f>IF('Data R7'!C853="","",COUNTIF('Data R7'!J853,"&gt;0")+COUNTIF('Data R7'!L853,"&gt;0")+COUNTIF('Data R7'!N853,"&gt;0")+COUNTIF('Data R7'!P853,"&gt;0")+COUNTIF('Data R7'!R853,"&gt;0")+COUNTIF('Data R7'!T853,"&gt;0")+COUNTIF('Data R7'!V853,"&gt;0")+COUNTIF('Data R7'!X853,"&gt;0"))</f>
        <v/>
      </c>
      <c r="J6839">
        <f>IF('Data R7'!C853="","",IF((COUNTIF('Data R7'!K853,"&gt;0")+COUNTIF('Data R7'!M853,"&gt;0")+COUNTIF('Data R7'!O853,"&gt;0")+COUNTIF('Data R7'!Q853,"&gt;0")+COUNTIF('Data R7'!S853,"&gt;0")+COUNTIF('Data R7'!U853,"&gt;0")+COUNTIF('Data R7'!W853,"&gt;0")+COUNTIF('Data R7'!Y853,"&gt;0"))&gt;0,1,0))</f>
        <v/>
      </c>
      <c r="M6839" t="inlineStr">
        <is>
          <t>Data R</t>
        </is>
      </c>
    </row>
    <row r="6840">
      <c r="A6840" t="inlineStr">
        <is>
          <t>Regional 7</t>
        </is>
      </c>
      <c r="B6840">
        <f>IF('Data R7'!C854="","",'Data R7'!B854)</f>
        <v/>
      </c>
      <c r="C6840">
        <f>IF('Data R7'!C854="","",'Data R7'!C854)</f>
        <v/>
      </c>
      <c r="D6840">
        <f>IF('Data R7'!C854="","",'Data R7'!D854)</f>
        <v/>
      </c>
      <c r="E6840">
        <f>IF('Data R7'!C854="","",'Data R7'!E854)</f>
        <v/>
      </c>
      <c r="F6840">
        <f>IF('Data R7'!C854="","",'Data R7'!F854)</f>
        <v/>
      </c>
      <c r="G6840">
        <f>IF('Data R7'!C854="","",'Data R7'!AD854)</f>
        <v/>
      </c>
      <c r="H6840">
        <f>IF('Data R7'!C854="","",'Data R7'!AC854)</f>
        <v/>
      </c>
      <c r="I6840">
        <f>IF('Data R7'!C854="","",COUNTIF('Data R7'!J854,"&gt;0")+COUNTIF('Data R7'!L854,"&gt;0")+COUNTIF('Data R7'!N854,"&gt;0")+COUNTIF('Data R7'!P854,"&gt;0")+COUNTIF('Data R7'!R854,"&gt;0")+COUNTIF('Data R7'!T854,"&gt;0")+COUNTIF('Data R7'!V854,"&gt;0")+COUNTIF('Data R7'!X854,"&gt;0"))</f>
        <v/>
      </c>
      <c r="J6840">
        <f>IF('Data R7'!C854="","",IF((COUNTIF('Data R7'!K854,"&gt;0")+COUNTIF('Data R7'!M854,"&gt;0")+COUNTIF('Data R7'!O854,"&gt;0")+COUNTIF('Data R7'!Q854,"&gt;0")+COUNTIF('Data R7'!S854,"&gt;0")+COUNTIF('Data R7'!U854,"&gt;0")+COUNTIF('Data R7'!W854,"&gt;0")+COUNTIF('Data R7'!Y854,"&gt;0"))&gt;0,1,0))</f>
        <v/>
      </c>
      <c r="M6840" t="inlineStr">
        <is>
          <t>Data R</t>
        </is>
      </c>
    </row>
    <row r="6841">
      <c r="A6841" t="inlineStr">
        <is>
          <t>Regional 7</t>
        </is>
      </c>
      <c r="B6841">
        <f>IF('Data R7'!C855="","",'Data R7'!B855)</f>
        <v/>
      </c>
      <c r="C6841">
        <f>IF('Data R7'!C855="","",'Data R7'!C855)</f>
        <v/>
      </c>
      <c r="D6841">
        <f>IF('Data R7'!C855="","",'Data R7'!D855)</f>
        <v/>
      </c>
      <c r="E6841">
        <f>IF('Data R7'!C855="","",'Data R7'!E855)</f>
        <v/>
      </c>
      <c r="F6841">
        <f>IF('Data R7'!C855="","",'Data R7'!F855)</f>
        <v/>
      </c>
      <c r="G6841">
        <f>IF('Data R7'!C855="","",'Data R7'!AD855)</f>
        <v/>
      </c>
      <c r="H6841">
        <f>IF('Data R7'!C855="","",'Data R7'!AC855)</f>
        <v/>
      </c>
      <c r="I6841">
        <f>IF('Data R7'!C855="","",COUNTIF('Data R7'!J855,"&gt;0")+COUNTIF('Data R7'!L855,"&gt;0")+COUNTIF('Data R7'!N855,"&gt;0")+COUNTIF('Data R7'!P855,"&gt;0")+COUNTIF('Data R7'!R855,"&gt;0")+COUNTIF('Data R7'!T855,"&gt;0")+COUNTIF('Data R7'!V855,"&gt;0")+COUNTIF('Data R7'!X855,"&gt;0"))</f>
        <v/>
      </c>
      <c r="J6841">
        <f>IF('Data R7'!C855="","",IF((COUNTIF('Data R7'!K855,"&gt;0")+COUNTIF('Data R7'!M855,"&gt;0")+COUNTIF('Data R7'!O855,"&gt;0")+COUNTIF('Data R7'!Q855,"&gt;0")+COUNTIF('Data R7'!S855,"&gt;0")+COUNTIF('Data R7'!U855,"&gt;0")+COUNTIF('Data R7'!W855,"&gt;0")+COUNTIF('Data R7'!Y855,"&gt;0"))&gt;0,1,0))</f>
        <v/>
      </c>
      <c r="M6841" t="inlineStr">
        <is>
          <t>Data R</t>
        </is>
      </c>
    </row>
    <row r="6842">
      <c r="A6842" t="inlineStr">
        <is>
          <t>Regional 7</t>
        </is>
      </c>
      <c r="B6842">
        <f>IF('Data R7'!C856="","",'Data R7'!B856)</f>
        <v/>
      </c>
      <c r="C6842">
        <f>IF('Data R7'!C856="","",'Data R7'!C856)</f>
        <v/>
      </c>
      <c r="D6842">
        <f>IF('Data R7'!C856="","",'Data R7'!D856)</f>
        <v/>
      </c>
      <c r="E6842">
        <f>IF('Data R7'!C856="","",'Data R7'!E856)</f>
        <v/>
      </c>
      <c r="F6842">
        <f>IF('Data R7'!C856="","",'Data R7'!F856)</f>
        <v/>
      </c>
      <c r="G6842">
        <f>IF('Data R7'!C856="","",'Data R7'!AD856)</f>
        <v/>
      </c>
      <c r="H6842">
        <f>IF('Data R7'!C856="","",'Data R7'!AC856)</f>
        <v/>
      </c>
      <c r="I6842">
        <f>IF('Data R7'!C856="","",COUNTIF('Data R7'!J856,"&gt;0")+COUNTIF('Data R7'!L856,"&gt;0")+COUNTIF('Data R7'!N856,"&gt;0")+COUNTIF('Data R7'!P856,"&gt;0")+COUNTIF('Data R7'!R856,"&gt;0")+COUNTIF('Data R7'!T856,"&gt;0")+COUNTIF('Data R7'!V856,"&gt;0")+COUNTIF('Data R7'!X856,"&gt;0"))</f>
        <v/>
      </c>
      <c r="J6842">
        <f>IF('Data R7'!C856="","",IF((COUNTIF('Data R7'!K856,"&gt;0")+COUNTIF('Data R7'!M856,"&gt;0")+COUNTIF('Data R7'!O856,"&gt;0")+COUNTIF('Data R7'!Q856,"&gt;0")+COUNTIF('Data R7'!S856,"&gt;0")+COUNTIF('Data R7'!U856,"&gt;0")+COUNTIF('Data R7'!W856,"&gt;0")+COUNTIF('Data R7'!Y856,"&gt;0"))&gt;0,1,0))</f>
        <v/>
      </c>
      <c r="M6842" t="inlineStr">
        <is>
          <t>Data R</t>
        </is>
      </c>
    </row>
    <row r="6843">
      <c r="A6843" t="inlineStr">
        <is>
          <t>Regional 7</t>
        </is>
      </c>
      <c r="B6843">
        <f>IF('Data R7'!C857="","",'Data R7'!B857)</f>
        <v/>
      </c>
      <c r="C6843">
        <f>IF('Data R7'!C857="","",'Data R7'!C857)</f>
        <v/>
      </c>
      <c r="D6843">
        <f>IF('Data R7'!C857="","",'Data R7'!D857)</f>
        <v/>
      </c>
      <c r="E6843">
        <f>IF('Data R7'!C857="","",'Data R7'!E857)</f>
        <v/>
      </c>
      <c r="F6843">
        <f>IF('Data R7'!C857="","",'Data R7'!F857)</f>
        <v/>
      </c>
      <c r="G6843">
        <f>IF('Data R7'!C857="","",'Data R7'!AD857)</f>
        <v/>
      </c>
      <c r="H6843">
        <f>IF('Data R7'!C857="","",'Data R7'!AC857)</f>
        <v/>
      </c>
      <c r="I6843">
        <f>IF('Data R7'!C857="","",COUNTIF('Data R7'!J857,"&gt;0")+COUNTIF('Data R7'!L857,"&gt;0")+COUNTIF('Data R7'!N857,"&gt;0")+COUNTIF('Data R7'!P857,"&gt;0")+COUNTIF('Data R7'!R857,"&gt;0")+COUNTIF('Data R7'!T857,"&gt;0")+COUNTIF('Data R7'!V857,"&gt;0")+COUNTIF('Data R7'!X857,"&gt;0"))</f>
        <v/>
      </c>
      <c r="J6843">
        <f>IF('Data R7'!C857="","",IF((COUNTIF('Data R7'!K857,"&gt;0")+COUNTIF('Data R7'!M857,"&gt;0")+COUNTIF('Data R7'!O857,"&gt;0")+COUNTIF('Data R7'!Q857,"&gt;0")+COUNTIF('Data R7'!S857,"&gt;0")+COUNTIF('Data R7'!U857,"&gt;0")+COUNTIF('Data R7'!W857,"&gt;0")+COUNTIF('Data R7'!Y857,"&gt;0"))&gt;0,1,0))</f>
        <v/>
      </c>
      <c r="M6843" t="inlineStr">
        <is>
          <t>Data R</t>
        </is>
      </c>
    </row>
    <row r="6844">
      <c r="A6844" t="inlineStr">
        <is>
          <t>Regional 7</t>
        </is>
      </c>
      <c r="B6844">
        <f>IF('Data R7'!C858="","",'Data R7'!B858)</f>
        <v/>
      </c>
      <c r="C6844">
        <f>IF('Data R7'!C858="","",'Data R7'!C858)</f>
        <v/>
      </c>
      <c r="D6844">
        <f>IF('Data R7'!C858="","",'Data R7'!D858)</f>
        <v/>
      </c>
      <c r="E6844">
        <f>IF('Data R7'!C858="","",'Data R7'!E858)</f>
        <v/>
      </c>
      <c r="F6844">
        <f>IF('Data R7'!C858="","",'Data R7'!F858)</f>
        <v/>
      </c>
      <c r="G6844">
        <f>IF('Data R7'!C858="","",'Data R7'!AD858)</f>
        <v/>
      </c>
      <c r="H6844">
        <f>IF('Data R7'!C858="","",'Data R7'!AC858)</f>
        <v/>
      </c>
      <c r="I6844">
        <f>IF('Data R7'!C858="","",COUNTIF('Data R7'!J858,"&gt;0")+COUNTIF('Data R7'!L858,"&gt;0")+COUNTIF('Data R7'!N858,"&gt;0")+COUNTIF('Data R7'!P858,"&gt;0")+COUNTIF('Data R7'!R858,"&gt;0")+COUNTIF('Data R7'!T858,"&gt;0")+COUNTIF('Data R7'!V858,"&gt;0")+COUNTIF('Data R7'!X858,"&gt;0"))</f>
        <v/>
      </c>
      <c r="J6844">
        <f>IF('Data R7'!C858="","",IF((COUNTIF('Data R7'!K858,"&gt;0")+COUNTIF('Data R7'!M858,"&gt;0")+COUNTIF('Data R7'!O858,"&gt;0")+COUNTIF('Data R7'!Q858,"&gt;0")+COUNTIF('Data R7'!S858,"&gt;0")+COUNTIF('Data R7'!U858,"&gt;0")+COUNTIF('Data R7'!W858,"&gt;0")+COUNTIF('Data R7'!Y858,"&gt;0"))&gt;0,1,0))</f>
        <v/>
      </c>
      <c r="M6844" t="inlineStr">
        <is>
          <t>Data R</t>
        </is>
      </c>
    </row>
    <row r="6845">
      <c r="A6845" t="inlineStr">
        <is>
          <t>Regional 7</t>
        </is>
      </c>
      <c r="B6845">
        <f>IF('Data R7'!C859="","",'Data R7'!B859)</f>
        <v/>
      </c>
      <c r="C6845">
        <f>IF('Data R7'!C859="","",'Data R7'!C859)</f>
        <v/>
      </c>
      <c r="D6845">
        <f>IF('Data R7'!C859="","",'Data R7'!D859)</f>
        <v/>
      </c>
      <c r="E6845">
        <f>IF('Data R7'!C859="","",'Data R7'!E859)</f>
        <v/>
      </c>
      <c r="F6845">
        <f>IF('Data R7'!C859="","",'Data R7'!F859)</f>
        <v/>
      </c>
      <c r="G6845">
        <f>IF('Data R7'!C859="","",'Data R7'!AD859)</f>
        <v/>
      </c>
      <c r="H6845">
        <f>IF('Data R7'!C859="","",'Data R7'!AC859)</f>
        <v/>
      </c>
      <c r="I6845">
        <f>IF('Data R7'!C859="","",COUNTIF('Data R7'!J859,"&gt;0")+COUNTIF('Data R7'!L859,"&gt;0")+COUNTIF('Data R7'!N859,"&gt;0")+COUNTIF('Data R7'!P859,"&gt;0")+COUNTIF('Data R7'!R859,"&gt;0")+COUNTIF('Data R7'!T859,"&gt;0")+COUNTIF('Data R7'!V859,"&gt;0")+COUNTIF('Data R7'!X859,"&gt;0"))</f>
        <v/>
      </c>
      <c r="J6845">
        <f>IF('Data R7'!C859="","",IF((COUNTIF('Data R7'!K859,"&gt;0")+COUNTIF('Data R7'!M859,"&gt;0")+COUNTIF('Data R7'!O859,"&gt;0")+COUNTIF('Data R7'!Q859,"&gt;0")+COUNTIF('Data R7'!S859,"&gt;0")+COUNTIF('Data R7'!U859,"&gt;0")+COUNTIF('Data R7'!W859,"&gt;0")+COUNTIF('Data R7'!Y859,"&gt;0"))&gt;0,1,0))</f>
        <v/>
      </c>
      <c r="M6845" t="inlineStr">
        <is>
          <t>Data R</t>
        </is>
      </c>
    </row>
    <row r="6846">
      <c r="A6846" t="inlineStr">
        <is>
          <t>Regional 7</t>
        </is>
      </c>
      <c r="B6846">
        <f>IF('Data R7'!C860="","",'Data R7'!B860)</f>
        <v/>
      </c>
      <c r="C6846">
        <f>IF('Data R7'!C860="","",'Data R7'!C860)</f>
        <v/>
      </c>
      <c r="D6846">
        <f>IF('Data R7'!C860="","",'Data R7'!D860)</f>
        <v/>
      </c>
      <c r="E6846">
        <f>IF('Data R7'!C860="","",'Data R7'!E860)</f>
        <v/>
      </c>
      <c r="F6846">
        <f>IF('Data R7'!C860="","",'Data R7'!F860)</f>
        <v/>
      </c>
      <c r="G6846">
        <f>IF('Data R7'!C860="","",'Data R7'!AD860)</f>
        <v/>
      </c>
      <c r="H6846">
        <f>IF('Data R7'!C860="","",'Data R7'!AC860)</f>
        <v/>
      </c>
      <c r="I6846">
        <f>IF('Data R7'!C860="","",COUNTIF('Data R7'!J860,"&gt;0")+COUNTIF('Data R7'!L860,"&gt;0")+COUNTIF('Data R7'!N860,"&gt;0")+COUNTIF('Data R7'!P860,"&gt;0")+COUNTIF('Data R7'!R860,"&gt;0")+COUNTIF('Data R7'!T860,"&gt;0")+COUNTIF('Data R7'!V860,"&gt;0")+COUNTIF('Data R7'!X860,"&gt;0"))</f>
        <v/>
      </c>
      <c r="J6846">
        <f>IF('Data R7'!C860="","",IF((COUNTIF('Data R7'!K860,"&gt;0")+COUNTIF('Data R7'!M860,"&gt;0")+COUNTIF('Data R7'!O860,"&gt;0")+COUNTIF('Data R7'!Q860,"&gt;0")+COUNTIF('Data R7'!S860,"&gt;0")+COUNTIF('Data R7'!U860,"&gt;0")+COUNTIF('Data R7'!W860,"&gt;0")+COUNTIF('Data R7'!Y860,"&gt;0"))&gt;0,1,0))</f>
        <v/>
      </c>
      <c r="M6846" t="inlineStr">
        <is>
          <t>Data R</t>
        </is>
      </c>
    </row>
    <row r="6847">
      <c r="A6847" t="inlineStr">
        <is>
          <t>Regional 7</t>
        </is>
      </c>
      <c r="B6847">
        <f>IF('Data R7'!C861="","",'Data R7'!B861)</f>
        <v/>
      </c>
      <c r="C6847">
        <f>IF('Data R7'!C861="","",'Data R7'!C861)</f>
        <v/>
      </c>
      <c r="D6847">
        <f>IF('Data R7'!C861="","",'Data R7'!D861)</f>
        <v/>
      </c>
      <c r="E6847">
        <f>IF('Data R7'!C861="","",'Data R7'!E861)</f>
        <v/>
      </c>
      <c r="F6847">
        <f>IF('Data R7'!C861="","",'Data R7'!F861)</f>
        <v/>
      </c>
      <c r="G6847">
        <f>IF('Data R7'!C861="","",'Data R7'!AD861)</f>
        <v/>
      </c>
      <c r="H6847">
        <f>IF('Data R7'!C861="","",'Data R7'!AC861)</f>
        <v/>
      </c>
      <c r="I6847">
        <f>IF('Data R7'!C861="","",COUNTIF('Data R7'!J861,"&gt;0")+COUNTIF('Data R7'!L861,"&gt;0")+COUNTIF('Data R7'!N861,"&gt;0")+COUNTIF('Data R7'!P861,"&gt;0")+COUNTIF('Data R7'!R861,"&gt;0")+COUNTIF('Data R7'!T861,"&gt;0")+COUNTIF('Data R7'!V861,"&gt;0")+COUNTIF('Data R7'!X861,"&gt;0"))</f>
        <v/>
      </c>
      <c r="J6847">
        <f>IF('Data R7'!C861="","",IF((COUNTIF('Data R7'!K861,"&gt;0")+COUNTIF('Data R7'!M861,"&gt;0")+COUNTIF('Data R7'!O861,"&gt;0")+COUNTIF('Data R7'!Q861,"&gt;0")+COUNTIF('Data R7'!S861,"&gt;0")+COUNTIF('Data R7'!U861,"&gt;0")+COUNTIF('Data R7'!W861,"&gt;0")+COUNTIF('Data R7'!Y861,"&gt;0"))&gt;0,1,0))</f>
        <v/>
      </c>
      <c r="M6847" t="inlineStr">
        <is>
          <t>Data R</t>
        </is>
      </c>
    </row>
    <row r="6848">
      <c r="A6848" t="inlineStr">
        <is>
          <t>Regional 7</t>
        </is>
      </c>
      <c r="B6848">
        <f>IF('Data R7'!C862="","",'Data R7'!B862)</f>
        <v/>
      </c>
      <c r="C6848">
        <f>IF('Data R7'!C862="","",'Data R7'!C862)</f>
        <v/>
      </c>
      <c r="D6848">
        <f>IF('Data R7'!C862="","",'Data R7'!D862)</f>
        <v/>
      </c>
      <c r="E6848">
        <f>IF('Data R7'!C862="","",'Data R7'!E862)</f>
        <v/>
      </c>
      <c r="F6848">
        <f>IF('Data R7'!C862="","",'Data R7'!F862)</f>
        <v/>
      </c>
      <c r="G6848">
        <f>IF('Data R7'!C862="","",'Data R7'!AD862)</f>
        <v/>
      </c>
      <c r="H6848">
        <f>IF('Data R7'!C862="","",'Data R7'!AC862)</f>
        <v/>
      </c>
      <c r="I6848">
        <f>IF('Data R7'!C862="","",COUNTIF('Data R7'!J862,"&gt;0")+COUNTIF('Data R7'!L862,"&gt;0")+COUNTIF('Data R7'!N862,"&gt;0")+COUNTIF('Data R7'!P862,"&gt;0")+COUNTIF('Data R7'!R862,"&gt;0")+COUNTIF('Data R7'!T862,"&gt;0")+COUNTIF('Data R7'!V862,"&gt;0")+COUNTIF('Data R7'!X862,"&gt;0"))</f>
        <v/>
      </c>
      <c r="J6848">
        <f>IF('Data R7'!C862="","",IF((COUNTIF('Data R7'!K862,"&gt;0")+COUNTIF('Data R7'!M862,"&gt;0")+COUNTIF('Data R7'!O862,"&gt;0")+COUNTIF('Data R7'!Q862,"&gt;0")+COUNTIF('Data R7'!S862,"&gt;0")+COUNTIF('Data R7'!U862,"&gt;0")+COUNTIF('Data R7'!W862,"&gt;0")+COUNTIF('Data R7'!Y862,"&gt;0"))&gt;0,1,0))</f>
        <v/>
      </c>
      <c r="M6848" t="inlineStr">
        <is>
          <t>Data R</t>
        </is>
      </c>
    </row>
    <row r="6849">
      <c r="A6849" t="inlineStr">
        <is>
          <t>Regional 7</t>
        </is>
      </c>
      <c r="B6849">
        <f>IF('Data R7'!C863="","",'Data R7'!B863)</f>
        <v/>
      </c>
      <c r="C6849">
        <f>IF('Data R7'!C863="","",'Data R7'!C863)</f>
        <v/>
      </c>
      <c r="D6849">
        <f>IF('Data R7'!C863="","",'Data R7'!D863)</f>
        <v/>
      </c>
      <c r="E6849">
        <f>IF('Data R7'!C863="","",'Data R7'!E863)</f>
        <v/>
      </c>
      <c r="F6849">
        <f>IF('Data R7'!C863="","",'Data R7'!F863)</f>
        <v/>
      </c>
      <c r="G6849">
        <f>IF('Data R7'!C863="","",'Data R7'!AD863)</f>
        <v/>
      </c>
      <c r="H6849">
        <f>IF('Data R7'!C863="","",'Data R7'!AC863)</f>
        <v/>
      </c>
      <c r="I6849">
        <f>IF('Data R7'!C863="","",COUNTIF('Data R7'!J863,"&gt;0")+COUNTIF('Data R7'!L863,"&gt;0")+COUNTIF('Data R7'!N863,"&gt;0")+COUNTIF('Data R7'!P863,"&gt;0")+COUNTIF('Data R7'!R863,"&gt;0")+COUNTIF('Data R7'!T863,"&gt;0")+COUNTIF('Data R7'!V863,"&gt;0")+COUNTIF('Data R7'!X863,"&gt;0"))</f>
        <v/>
      </c>
      <c r="J6849">
        <f>IF('Data R7'!C863="","",IF((COUNTIF('Data R7'!K863,"&gt;0")+COUNTIF('Data R7'!M863,"&gt;0")+COUNTIF('Data R7'!O863,"&gt;0")+COUNTIF('Data R7'!Q863,"&gt;0")+COUNTIF('Data R7'!S863,"&gt;0")+COUNTIF('Data R7'!U863,"&gt;0")+COUNTIF('Data R7'!W863,"&gt;0")+COUNTIF('Data R7'!Y863,"&gt;0"))&gt;0,1,0))</f>
        <v/>
      </c>
      <c r="M6849" t="inlineStr">
        <is>
          <t>Data R</t>
        </is>
      </c>
    </row>
    <row r="6850">
      <c r="A6850" t="inlineStr">
        <is>
          <t>Regional 7</t>
        </is>
      </c>
      <c r="B6850">
        <f>IF('Data R7'!C864="","",'Data R7'!B864)</f>
        <v/>
      </c>
      <c r="C6850">
        <f>IF('Data R7'!C864="","",'Data R7'!C864)</f>
        <v/>
      </c>
      <c r="D6850">
        <f>IF('Data R7'!C864="","",'Data R7'!D864)</f>
        <v/>
      </c>
      <c r="E6850">
        <f>IF('Data R7'!C864="","",'Data R7'!E864)</f>
        <v/>
      </c>
      <c r="F6850">
        <f>IF('Data R7'!C864="","",'Data R7'!F864)</f>
        <v/>
      </c>
      <c r="G6850">
        <f>IF('Data R7'!C864="","",'Data R7'!AD864)</f>
        <v/>
      </c>
      <c r="H6850">
        <f>IF('Data R7'!C864="","",'Data R7'!AC864)</f>
        <v/>
      </c>
      <c r="I6850">
        <f>IF('Data R7'!C864="","",COUNTIF('Data R7'!J864,"&gt;0")+COUNTIF('Data R7'!L864,"&gt;0")+COUNTIF('Data R7'!N864,"&gt;0")+COUNTIF('Data R7'!P864,"&gt;0")+COUNTIF('Data R7'!R864,"&gt;0")+COUNTIF('Data R7'!T864,"&gt;0")+COUNTIF('Data R7'!V864,"&gt;0")+COUNTIF('Data R7'!X864,"&gt;0"))</f>
        <v/>
      </c>
      <c r="J6850">
        <f>IF('Data R7'!C864="","",IF((COUNTIF('Data R7'!K864,"&gt;0")+COUNTIF('Data R7'!M864,"&gt;0")+COUNTIF('Data R7'!O864,"&gt;0")+COUNTIF('Data R7'!Q864,"&gt;0")+COUNTIF('Data R7'!S864,"&gt;0")+COUNTIF('Data R7'!U864,"&gt;0")+COUNTIF('Data R7'!W864,"&gt;0")+COUNTIF('Data R7'!Y864,"&gt;0"))&gt;0,1,0))</f>
        <v/>
      </c>
      <c r="M6850" t="inlineStr">
        <is>
          <t>Data R</t>
        </is>
      </c>
    </row>
    <row r="6851">
      <c r="A6851" t="inlineStr">
        <is>
          <t>Regional 7</t>
        </is>
      </c>
      <c r="B6851">
        <f>IF('Data R7'!C865="","",'Data R7'!B865)</f>
        <v/>
      </c>
      <c r="C6851">
        <f>IF('Data R7'!C865="","",'Data R7'!C865)</f>
        <v/>
      </c>
      <c r="D6851">
        <f>IF('Data R7'!C865="","",'Data R7'!D865)</f>
        <v/>
      </c>
      <c r="E6851">
        <f>IF('Data R7'!C865="","",'Data R7'!E865)</f>
        <v/>
      </c>
      <c r="F6851">
        <f>IF('Data R7'!C865="","",'Data R7'!F865)</f>
        <v/>
      </c>
      <c r="G6851">
        <f>IF('Data R7'!C865="","",'Data R7'!AD865)</f>
        <v/>
      </c>
      <c r="H6851">
        <f>IF('Data R7'!C865="","",'Data R7'!AC865)</f>
        <v/>
      </c>
      <c r="I6851">
        <f>IF('Data R7'!C865="","",COUNTIF('Data R7'!J865,"&gt;0")+COUNTIF('Data R7'!L865,"&gt;0")+COUNTIF('Data R7'!N865,"&gt;0")+COUNTIF('Data R7'!P865,"&gt;0")+COUNTIF('Data R7'!R865,"&gt;0")+COUNTIF('Data R7'!T865,"&gt;0")+COUNTIF('Data R7'!V865,"&gt;0")+COUNTIF('Data R7'!X865,"&gt;0"))</f>
        <v/>
      </c>
      <c r="J6851">
        <f>IF('Data R7'!C865="","",IF((COUNTIF('Data R7'!K865,"&gt;0")+COUNTIF('Data R7'!M865,"&gt;0")+COUNTIF('Data R7'!O865,"&gt;0")+COUNTIF('Data R7'!Q865,"&gt;0")+COUNTIF('Data R7'!S865,"&gt;0")+COUNTIF('Data R7'!U865,"&gt;0")+COUNTIF('Data R7'!W865,"&gt;0")+COUNTIF('Data R7'!Y865,"&gt;0"))&gt;0,1,0))</f>
        <v/>
      </c>
      <c r="M6851" t="inlineStr">
        <is>
          <t>Data R</t>
        </is>
      </c>
    </row>
    <row r="6852">
      <c r="A6852" t="inlineStr">
        <is>
          <t>Regional 7</t>
        </is>
      </c>
      <c r="B6852">
        <f>IF('Data R7'!C866="","",'Data R7'!B866)</f>
        <v/>
      </c>
      <c r="C6852">
        <f>IF('Data R7'!C866="","",'Data R7'!C866)</f>
        <v/>
      </c>
      <c r="D6852">
        <f>IF('Data R7'!C866="","",'Data R7'!D866)</f>
        <v/>
      </c>
      <c r="E6852">
        <f>IF('Data R7'!C866="","",'Data R7'!E866)</f>
        <v/>
      </c>
      <c r="F6852">
        <f>IF('Data R7'!C866="","",'Data R7'!F866)</f>
        <v/>
      </c>
      <c r="G6852">
        <f>IF('Data R7'!C866="","",'Data R7'!AD866)</f>
        <v/>
      </c>
      <c r="H6852">
        <f>IF('Data R7'!C866="","",'Data R7'!AC866)</f>
        <v/>
      </c>
      <c r="I6852">
        <f>IF('Data R7'!C866="","",COUNTIF('Data R7'!J866,"&gt;0")+COUNTIF('Data R7'!L866,"&gt;0")+COUNTIF('Data R7'!N866,"&gt;0")+COUNTIF('Data R7'!P866,"&gt;0")+COUNTIF('Data R7'!R866,"&gt;0")+COUNTIF('Data R7'!T866,"&gt;0")+COUNTIF('Data R7'!V866,"&gt;0")+COUNTIF('Data R7'!X866,"&gt;0"))</f>
        <v/>
      </c>
      <c r="J6852">
        <f>IF('Data R7'!C866="","",IF((COUNTIF('Data R7'!K866,"&gt;0")+COUNTIF('Data R7'!M866,"&gt;0")+COUNTIF('Data R7'!O866,"&gt;0")+COUNTIF('Data R7'!Q866,"&gt;0")+COUNTIF('Data R7'!S866,"&gt;0")+COUNTIF('Data R7'!U866,"&gt;0")+COUNTIF('Data R7'!W866,"&gt;0")+COUNTIF('Data R7'!Y866,"&gt;0"))&gt;0,1,0))</f>
        <v/>
      </c>
      <c r="M6852" t="inlineStr">
        <is>
          <t>Data R</t>
        </is>
      </c>
    </row>
    <row r="6853">
      <c r="A6853" t="inlineStr">
        <is>
          <t>Regional 7</t>
        </is>
      </c>
      <c r="B6853">
        <f>IF('Data R7'!C867="","",'Data R7'!B867)</f>
        <v/>
      </c>
      <c r="C6853">
        <f>IF('Data R7'!C867="","",'Data R7'!C867)</f>
        <v/>
      </c>
      <c r="D6853">
        <f>IF('Data R7'!C867="","",'Data R7'!D867)</f>
        <v/>
      </c>
      <c r="E6853">
        <f>IF('Data R7'!C867="","",'Data R7'!E867)</f>
        <v/>
      </c>
      <c r="F6853">
        <f>IF('Data R7'!C867="","",'Data R7'!F867)</f>
        <v/>
      </c>
      <c r="G6853">
        <f>IF('Data R7'!C867="","",'Data R7'!AD867)</f>
        <v/>
      </c>
      <c r="H6853">
        <f>IF('Data R7'!C867="","",'Data R7'!AC867)</f>
        <v/>
      </c>
      <c r="I6853">
        <f>IF('Data R7'!C867="","",COUNTIF('Data R7'!J867,"&gt;0")+COUNTIF('Data R7'!L867,"&gt;0")+COUNTIF('Data R7'!N867,"&gt;0")+COUNTIF('Data R7'!P867,"&gt;0")+COUNTIF('Data R7'!R867,"&gt;0")+COUNTIF('Data R7'!T867,"&gt;0")+COUNTIF('Data R7'!V867,"&gt;0")+COUNTIF('Data R7'!X867,"&gt;0"))</f>
        <v/>
      </c>
      <c r="J6853">
        <f>IF('Data R7'!C867="","",IF((COUNTIF('Data R7'!K867,"&gt;0")+COUNTIF('Data R7'!M867,"&gt;0")+COUNTIF('Data R7'!O867,"&gt;0")+COUNTIF('Data R7'!Q867,"&gt;0")+COUNTIF('Data R7'!S867,"&gt;0")+COUNTIF('Data R7'!U867,"&gt;0")+COUNTIF('Data R7'!W867,"&gt;0")+COUNTIF('Data R7'!Y867,"&gt;0"))&gt;0,1,0))</f>
        <v/>
      </c>
      <c r="M6853" t="inlineStr">
        <is>
          <t>Data R</t>
        </is>
      </c>
    </row>
    <row r="6854">
      <c r="A6854" t="inlineStr">
        <is>
          <t>Regional 7</t>
        </is>
      </c>
      <c r="B6854">
        <f>IF('Data R7'!C868="","",'Data R7'!B868)</f>
        <v/>
      </c>
      <c r="C6854">
        <f>IF('Data R7'!C868="","",'Data R7'!C868)</f>
        <v/>
      </c>
      <c r="D6854">
        <f>IF('Data R7'!C868="","",'Data R7'!D868)</f>
        <v/>
      </c>
      <c r="E6854">
        <f>IF('Data R7'!C868="","",'Data R7'!E868)</f>
        <v/>
      </c>
      <c r="F6854">
        <f>IF('Data R7'!C868="","",'Data R7'!F868)</f>
        <v/>
      </c>
      <c r="G6854">
        <f>IF('Data R7'!C868="","",'Data R7'!AD868)</f>
        <v/>
      </c>
      <c r="H6854">
        <f>IF('Data R7'!C868="","",'Data R7'!AC868)</f>
        <v/>
      </c>
      <c r="I6854">
        <f>IF('Data R7'!C868="","",COUNTIF('Data R7'!J868,"&gt;0")+COUNTIF('Data R7'!L868,"&gt;0")+COUNTIF('Data R7'!N868,"&gt;0")+COUNTIF('Data R7'!P868,"&gt;0")+COUNTIF('Data R7'!R868,"&gt;0")+COUNTIF('Data R7'!T868,"&gt;0")+COUNTIF('Data R7'!V868,"&gt;0")+COUNTIF('Data R7'!X868,"&gt;0"))</f>
        <v/>
      </c>
      <c r="J6854">
        <f>IF('Data R7'!C868="","",IF((COUNTIF('Data R7'!K868,"&gt;0")+COUNTIF('Data R7'!M868,"&gt;0")+COUNTIF('Data R7'!O868,"&gt;0")+COUNTIF('Data R7'!Q868,"&gt;0")+COUNTIF('Data R7'!S868,"&gt;0")+COUNTIF('Data R7'!U868,"&gt;0")+COUNTIF('Data R7'!W868,"&gt;0")+COUNTIF('Data R7'!Y868,"&gt;0"))&gt;0,1,0))</f>
        <v/>
      </c>
      <c r="M6854" t="inlineStr">
        <is>
          <t>Data R</t>
        </is>
      </c>
    </row>
    <row r="6855">
      <c r="A6855" t="inlineStr">
        <is>
          <t>Regional 7</t>
        </is>
      </c>
      <c r="B6855">
        <f>IF('Data R7'!C869="","",'Data R7'!B869)</f>
        <v/>
      </c>
      <c r="C6855">
        <f>IF('Data R7'!C869="","",'Data R7'!C869)</f>
        <v/>
      </c>
      <c r="D6855">
        <f>IF('Data R7'!C869="","",'Data R7'!D869)</f>
        <v/>
      </c>
      <c r="E6855">
        <f>IF('Data R7'!C869="","",'Data R7'!E869)</f>
        <v/>
      </c>
      <c r="F6855">
        <f>IF('Data R7'!C869="","",'Data R7'!F869)</f>
        <v/>
      </c>
      <c r="G6855">
        <f>IF('Data R7'!C869="","",'Data R7'!AD869)</f>
        <v/>
      </c>
      <c r="H6855">
        <f>IF('Data R7'!C869="","",'Data R7'!AC869)</f>
        <v/>
      </c>
      <c r="I6855">
        <f>IF('Data R7'!C869="","",COUNTIF('Data R7'!J869,"&gt;0")+COUNTIF('Data R7'!L869,"&gt;0")+COUNTIF('Data R7'!N869,"&gt;0")+COUNTIF('Data R7'!P869,"&gt;0")+COUNTIF('Data R7'!R869,"&gt;0")+COUNTIF('Data R7'!T869,"&gt;0")+COUNTIF('Data R7'!V869,"&gt;0")+COUNTIF('Data R7'!X869,"&gt;0"))</f>
        <v/>
      </c>
      <c r="J6855">
        <f>IF('Data R7'!C869="","",IF((COUNTIF('Data R7'!K869,"&gt;0")+COUNTIF('Data R7'!M869,"&gt;0")+COUNTIF('Data R7'!O869,"&gt;0")+COUNTIF('Data R7'!Q869,"&gt;0")+COUNTIF('Data R7'!S869,"&gt;0")+COUNTIF('Data R7'!U869,"&gt;0")+COUNTIF('Data R7'!W869,"&gt;0")+COUNTIF('Data R7'!Y869,"&gt;0"))&gt;0,1,0))</f>
        <v/>
      </c>
      <c r="M6855" t="inlineStr">
        <is>
          <t>Data R</t>
        </is>
      </c>
    </row>
    <row r="6856">
      <c r="A6856" t="inlineStr">
        <is>
          <t>Regional 7</t>
        </is>
      </c>
      <c r="B6856">
        <f>IF('Data R7'!C870="","",'Data R7'!B870)</f>
        <v/>
      </c>
      <c r="C6856">
        <f>IF('Data R7'!C870="","",'Data R7'!C870)</f>
        <v/>
      </c>
      <c r="D6856">
        <f>IF('Data R7'!C870="","",'Data R7'!D870)</f>
        <v/>
      </c>
      <c r="E6856">
        <f>IF('Data R7'!C870="","",'Data R7'!E870)</f>
        <v/>
      </c>
      <c r="F6856">
        <f>IF('Data R7'!C870="","",'Data R7'!F870)</f>
        <v/>
      </c>
      <c r="G6856">
        <f>IF('Data R7'!C870="","",'Data R7'!AD870)</f>
        <v/>
      </c>
      <c r="H6856">
        <f>IF('Data R7'!C870="","",'Data R7'!AC870)</f>
        <v/>
      </c>
      <c r="I6856">
        <f>IF('Data R7'!C870="","",COUNTIF('Data R7'!J870,"&gt;0")+COUNTIF('Data R7'!L870,"&gt;0")+COUNTIF('Data R7'!N870,"&gt;0")+COUNTIF('Data R7'!P870,"&gt;0")+COUNTIF('Data R7'!R870,"&gt;0")+COUNTIF('Data R7'!T870,"&gt;0")+COUNTIF('Data R7'!V870,"&gt;0")+COUNTIF('Data R7'!X870,"&gt;0"))</f>
        <v/>
      </c>
      <c r="J6856">
        <f>IF('Data R7'!C870="","",IF((COUNTIF('Data R7'!K870,"&gt;0")+COUNTIF('Data R7'!M870,"&gt;0")+COUNTIF('Data R7'!O870,"&gt;0")+COUNTIF('Data R7'!Q870,"&gt;0")+COUNTIF('Data R7'!S870,"&gt;0")+COUNTIF('Data R7'!U870,"&gt;0")+COUNTIF('Data R7'!W870,"&gt;0")+COUNTIF('Data R7'!Y870,"&gt;0"))&gt;0,1,0))</f>
        <v/>
      </c>
      <c r="M6856" t="inlineStr">
        <is>
          <t>Data R</t>
        </is>
      </c>
    </row>
    <row r="6857">
      <c r="A6857" t="inlineStr">
        <is>
          <t>Regional 7</t>
        </is>
      </c>
      <c r="B6857">
        <f>IF('Data R7'!C871="","",'Data R7'!B871)</f>
        <v/>
      </c>
      <c r="C6857">
        <f>IF('Data R7'!C871="","",'Data R7'!C871)</f>
        <v/>
      </c>
      <c r="D6857">
        <f>IF('Data R7'!C871="","",'Data R7'!D871)</f>
        <v/>
      </c>
      <c r="E6857">
        <f>IF('Data R7'!C871="","",'Data R7'!E871)</f>
        <v/>
      </c>
      <c r="F6857">
        <f>IF('Data R7'!C871="","",'Data R7'!F871)</f>
        <v/>
      </c>
      <c r="G6857">
        <f>IF('Data R7'!C871="","",'Data R7'!AD871)</f>
        <v/>
      </c>
      <c r="H6857">
        <f>IF('Data R7'!C871="","",'Data R7'!AC871)</f>
        <v/>
      </c>
      <c r="I6857">
        <f>IF('Data R7'!C871="","",COUNTIF('Data R7'!J871,"&gt;0")+COUNTIF('Data R7'!L871,"&gt;0")+COUNTIF('Data R7'!N871,"&gt;0")+COUNTIF('Data R7'!P871,"&gt;0")+COUNTIF('Data R7'!R871,"&gt;0")+COUNTIF('Data R7'!T871,"&gt;0")+COUNTIF('Data R7'!V871,"&gt;0")+COUNTIF('Data R7'!X871,"&gt;0"))</f>
        <v/>
      </c>
      <c r="J6857">
        <f>IF('Data R7'!C871="","",IF((COUNTIF('Data R7'!K871,"&gt;0")+COUNTIF('Data R7'!M871,"&gt;0")+COUNTIF('Data R7'!O871,"&gt;0")+COUNTIF('Data R7'!Q871,"&gt;0")+COUNTIF('Data R7'!S871,"&gt;0")+COUNTIF('Data R7'!U871,"&gt;0")+COUNTIF('Data R7'!W871,"&gt;0")+COUNTIF('Data R7'!Y871,"&gt;0"))&gt;0,1,0))</f>
        <v/>
      </c>
      <c r="M6857" t="inlineStr">
        <is>
          <t>Data R</t>
        </is>
      </c>
    </row>
    <row r="6858">
      <c r="A6858" t="inlineStr">
        <is>
          <t>Regional 7</t>
        </is>
      </c>
      <c r="B6858">
        <f>IF('Data R7'!C872="","",'Data R7'!B872)</f>
        <v/>
      </c>
      <c r="C6858">
        <f>IF('Data R7'!C872="","",'Data R7'!C872)</f>
        <v/>
      </c>
      <c r="D6858">
        <f>IF('Data R7'!C872="","",'Data R7'!D872)</f>
        <v/>
      </c>
      <c r="E6858">
        <f>IF('Data R7'!C872="","",'Data R7'!E872)</f>
        <v/>
      </c>
      <c r="F6858">
        <f>IF('Data R7'!C872="","",'Data R7'!F872)</f>
        <v/>
      </c>
      <c r="G6858">
        <f>IF('Data R7'!C872="","",'Data R7'!AD872)</f>
        <v/>
      </c>
      <c r="H6858">
        <f>IF('Data R7'!C872="","",'Data R7'!AC872)</f>
        <v/>
      </c>
      <c r="I6858">
        <f>IF('Data R7'!C872="","",COUNTIF('Data R7'!J872,"&gt;0")+COUNTIF('Data R7'!L872,"&gt;0")+COUNTIF('Data R7'!N872,"&gt;0")+COUNTIF('Data R7'!P872,"&gt;0")+COUNTIF('Data R7'!R872,"&gt;0")+COUNTIF('Data R7'!T872,"&gt;0")+COUNTIF('Data R7'!V872,"&gt;0")+COUNTIF('Data R7'!X872,"&gt;0"))</f>
        <v/>
      </c>
      <c r="J6858">
        <f>IF('Data R7'!C872="","",IF((COUNTIF('Data R7'!K872,"&gt;0")+COUNTIF('Data R7'!M872,"&gt;0")+COUNTIF('Data R7'!O872,"&gt;0")+COUNTIF('Data R7'!Q872,"&gt;0")+COUNTIF('Data R7'!S872,"&gt;0")+COUNTIF('Data R7'!U872,"&gt;0")+COUNTIF('Data R7'!W872,"&gt;0")+COUNTIF('Data R7'!Y872,"&gt;0"))&gt;0,1,0))</f>
        <v/>
      </c>
      <c r="M6858" t="inlineStr">
        <is>
          <t>Data R</t>
        </is>
      </c>
    </row>
    <row r="6859">
      <c r="A6859" t="inlineStr">
        <is>
          <t>Regional 7</t>
        </is>
      </c>
      <c r="B6859">
        <f>IF('Data R7'!C873="","",'Data R7'!B873)</f>
        <v/>
      </c>
      <c r="C6859">
        <f>IF('Data R7'!C873="","",'Data R7'!C873)</f>
        <v/>
      </c>
      <c r="D6859">
        <f>IF('Data R7'!C873="","",'Data R7'!D873)</f>
        <v/>
      </c>
      <c r="E6859">
        <f>IF('Data R7'!C873="","",'Data R7'!E873)</f>
        <v/>
      </c>
      <c r="F6859">
        <f>IF('Data R7'!C873="","",'Data R7'!F873)</f>
        <v/>
      </c>
      <c r="G6859">
        <f>IF('Data R7'!C873="","",'Data R7'!AD873)</f>
        <v/>
      </c>
      <c r="H6859">
        <f>IF('Data R7'!C873="","",'Data R7'!AC873)</f>
        <v/>
      </c>
      <c r="I6859">
        <f>IF('Data R7'!C873="","",COUNTIF('Data R7'!J873,"&gt;0")+COUNTIF('Data R7'!L873,"&gt;0")+COUNTIF('Data R7'!N873,"&gt;0")+COUNTIF('Data R7'!P873,"&gt;0")+COUNTIF('Data R7'!R873,"&gt;0")+COUNTIF('Data R7'!T873,"&gt;0")+COUNTIF('Data R7'!V873,"&gt;0")+COUNTIF('Data R7'!X873,"&gt;0"))</f>
        <v/>
      </c>
      <c r="J6859">
        <f>IF('Data R7'!C873="","",IF((COUNTIF('Data R7'!K873,"&gt;0")+COUNTIF('Data R7'!M873,"&gt;0")+COUNTIF('Data R7'!O873,"&gt;0")+COUNTIF('Data R7'!Q873,"&gt;0")+COUNTIF('Data R7'!S873,"&gt;0")+COUNTIF('Data R7'!U873,"&gt;0")+COUNTIF('Data R7'!W873,"&gt;0")+COUNTIF('Data R7'!Y873,"&gt;0"))&gt;0,1,0))</f>
        <v/>
      </c>
      <c r="M6859" t="inlineStr">
        <is>
          <t>Data R</t>
        </is>
      </c>
    </row>
    <row r="6860">
      <c r="A6860" t="inlineStr">
        <is>
          <t>Regional 7</t>
        </is>
      </c>
      <c r="B6860">
        <f>IF('Data R7'!C874="","",'Data R7'!B874)</f>
        <v/>
      </c>
      <c r="C6860">
        <f>IF('Data R7'!C874="","",'Data R7'!C874)</f>
        <v/>
      </c>
      <c r="D6860">
        <f>IF('Data R7'!C874="","",'Data R7'!D874)</f>
        <v/>
      </c>
      <c r="E6860">
        <f>IF('Data R7'!C874="","",'Data R7'!E874)</f>
        <v/>
      </c>
      <c r="F6860">
        <f>IF('Data R7'!C874="","",'Data R7'!F874)</f>
        <v/>
      </c>
      <c r="G6860">
        <f>IF('Data R7'!C874="","",'Data R7'!AD874)</f>
        <v/>
      </c>
      <c r="H6860">
        <f>IF('Data R7'!C874="","",'Data R7'!AC874)</f>
        <v/>
      </c>
      <c r="I6860">
        <f>IF('Data R7'!C874="","",COUNTIF('Data R7'!J874,"&gt;0")+COUNTIF('Data R7'!L874,"&gt;0")+COUNTIF('Data R7'!N874,"&gt;0")+COUNTIF('Data R7'!P874,"&gt;0")+COUNTIF('Data R7'!R874,"&gt;0")+COUNTIF('Data R7'!T874,"&gt;0")+COUNTIF('Data R7'!V874,"&gt;0")+COUNTIF('Data R7'!X874,"&gt;0"))</f>
        <v/>
      </c>
      <c r="J6860">
        <f>IF('Data R7'!C874="","",IF((COUNTIF('Data R7'!K874,"&gt;0")+COUNTIF('Data R7'!M874,"&gt;0")+COUNTIF('Data R7'!O874,"&gt;0")+COUNTIF('Data R7'!Q874,"&gt;0")+COUNTIF('Data R7'!S874,"&gt;0")+COUNTIF('Data R7'!U874,"&gt;0")+COUNTIF('Data R7'!W874,"&gt;0")+COUNTIF('Data R7'!Y874,"&gt;0"))&gt;0,1,0))</f>
        <v/>
      </c>
      <c r="M6860" t="inlineStr">
        <is>
          <t>Data R</t>
        </is>
      </c>
    </row>
    <row r="6861">
      <c r="A6861" t="inlineStr">
        <is>
          <t>Regional 7</t>
        </is>
      </c>
      <c r="B6861">
        <f>IF('Data R7'!C875="","",'Data R7'!B875)</f>
        <v/>
      </c>
      <c r="C6861">
        <f>IF('Data R7'!C875="","",'Data R7'!C875)</f>
        <v/>
      </c>
      <c r="D6861">
        <f>IF('Data R7'!C875="","",'Data R7'!D875)</f>
        <v/>
      </c>
      <c r="E6861">
        <f>IF('Data R7'!C875="","",'Data R7'!E875)</f>
        <v/>
      </c>
      <c r="F6861">
        <f>IF('Data R7'!C875="","",'Data R7'!F875)</f>
        <v/>
      </c>
      <c r="G6861">
        <f>IF('Data R7'!C875="","",'Data R7'!AD875)</f>
        <v/>
      </c>
      <c r="H6861">
        <f>IF('Data R7'!C875="","",'Data R7'!AC875)</f>
        <v/>
      </c>
      <c r="I6861">
        <f>IF('Data R7'!C875="","",COUNTIF('Data R7'!J875,"&gt;0")+COUNTIF('Data R7'!L875,"&gt;0")+COUNTIF('Data R7'!N875,"&gt;0")+COUNTIF('Data R7'!P875,"&gt;0")+COUNTIF('Data R7'!R875,"&gt;0")+COUNTIF('Data R7'!T875,"&gt;0")+COUNTIF('Data R7'!V875,"&gt;0")+COUNTIF('Data R7'!X875,"&gt;0"))</f>
        <v/>
      </c>
      <c r="J6861">
        <f>IF('Data R7'!C875="","",IF((COUNTIF('Data R7'!K875,"&gt;0")+COUNTIF('Data R7'!M875,"&gt;0")+COUNTIF('Data R7'!O875,"&gt;0")+COUNTIF('Data R7'!Q875,"&gt;0")+COUNTIF('Data R7'!S875,"&gt;0")+COUNTIF('Data R7'!U875,"&gt;0")+COUNTIF('Data R7'!W875,"&gt;0")+COUNTIF('Data R7'!Y875,"&gt;0"))&gt;0,1,0))</f>
        <v/>
      </c>
      <c r="M6861" t="inlineStr">
        <is>
          <t>Data R</t>
        </is>
      </c>
    </row>
    <row r="6862">
      <c r="A6862" t="inlineStr">
        <is>
          <t>Regional 7</t>
        </is>
      </c>
      <c r="B6862">
        <f>IF('Data R7'!C876="","",'Data R7'!B876)</f>
        <v/>
      </c>
      <c r="C6862">
        <f>IF('Data R7'!C876="","",'Data R7'!C876)</f>
        <v/>
      </c>
      <c r="D6862">
        <f>IF('Data R7'!C876="","",'Data R7'!D876)</f>
        <v/>
      </c>
      <c r="E6862">
        <f>IF('Data R7'!C876="","",'Data R7'!E876)</f>
        <v/>
      </c>
      <c r="F6862">
        <f>IF('Data R7'!C876="","",'Data R7'!F876)</f>
        <v/>
      </c>
      <c r="G6862">
        <f>IF('Data R7'!C876="","",'Data R7'!AD876)</f>
        <v/>
      </c>
      <c r="H6862">
        <f>IF('Data R7'!C876="","",'Data R7'!AC876)</f>
        <v/>
      </c>
      <c r="I6862">
        <f>IF('Data R7'!C876="","",COUNTIF('Data R7'!J876,"&gt;0")+COUNTIF('Data R7'!L876,"&gt;0")+COUNTIF('Data R7'!N876,"&gt;0")+COUNTIF('Data R7'!P876,"&gt;0")+COUNTIF('Data R7'!R876,"&gt;0")+COUNTIF('Data R7'!T876,"&gt;0")+COUNTIF('Data R7'!V876,"&gt;0")+COUNTIF('Data R7'!X876,"&gt;0"))</f>
        <v/>
      </c>
      <c r="J6862">
        <f>IF('Data R7'!C876="","",IF((COUNTIF('Data R7'!K876,"&gt;0")+COUNTIF('Data R7'!M876,"&gt;0")+COUNTIF('Data R7'!O876,"&gt;0")+COUNTIF('Data R7'!Q876,"&gt;0")+COUNTIF('Data R7'!S876,"&gt;0")+COUNTIF('Data R7'!U876,"&gt;0")+COUNTIF('Data R7'!W876,"&gt;0")+COUNTIF('Data R7'!Y876,"&gt;0"))&gt;0,1,0))</f>
        <v/>
      </c>
      <c r="M6862" t="inlineStr">
        <is>
          <t>Data R</t>
        </is>
      </c>
    </row>
    <row r="6863">
      <c r="A6863" t="inlineStr">
        <is>
          <t>Regional 7</t>
        </is>
      </c>
      <c r="B6863">
        <f>IF('Data R7'!C877="","",'Data R7'!B877)</f>
        <v/>
      </c>
      <c r="C6863">
        <f>IF('Data R7'!C877="","",'Data R7'!C877)</f>
        <v/>
      </c>
      <c r="D6863">
        <f>IF('Data R7'!C877="","",'Data R7'!D877)</f>
        <v/>
      </c>
      <c r="E6863">
        <f>IF('Data R7'!C877="","",'Data R7'!E877)</f>
        <v/>
      </c>
      <c r="F6863">
        <f>IF('Data R7'!C877="","",'Data R7'!F877)</f>
        <v/>
      </c>
      <c r="G6863">
        <f>IF('Data R7'!C877="","",'Data R7'!AD877)</f>
        <v/>
      </c>
      <c r="H6863">
        <f>IF('Data R7'!C877="","",'Data R7'!AC877)</f>
        <v/>
      </c>
      <c r="I6863">
        <f>IF('Data R7'!C877="","",COUNTIF('Data R7'!J877,"&gt;0")+COUNTIF('Data R7'!L877,"&gt;0")+COUNTIF('Data R7'!N877,"&gt;0")+COUNTIF('Data R7'!P877,"&gt;0")+COUNTIF('Data R7'!R877,"&gt;0")+COUNTIF('Data R7'!T877,"&gt;0")+COUNTIF('Data R7'!V877,"&gt;0")+COUNTIF('Data R7'!X877,"&gt;0"))</f>
        <v/>
      </c>
      <c r="J6863">
        <f>IF('Data R7'!C877="","",IF((COUNTIF('Data R7'!K877,"&gt;0")+COUNTIF('Data R7'!M877,"&gt;0")+COUNTIF('Data R7'!O877,"&gt;0")+COUNTIF('Data R7'!Q877,"&gt;0")+COUNTIF('Data R7'!S877,"&gt;0")+COUNTIF('Data R7'!U877,"&gt;0")+COUNTIF('Data R7'!W877,"&gt;0")+COUNTIF('Data R7'!Y877,"&gt;0"))&gt;0,1,0))</f>
        <v/>
      </c>
      <c r="M6863" t="inlineStr">
        <is>
          <t>Data R</t>
        </is>
      </c>
    </row>
    <row r="6864">
      <c r="A6864" t="inlineStr">
        <is>
          <t>Regional 7</t>
        </is>
      </c>
      <c r="B6864">
        <f>IF('Data R7'!C878="","",'Data R7'!B878)</f>
        <v/>
      </c>
      <c r="C6864">
        <f>IF('Data R7'!C878="","",'Data R7'!C878)</f>
        <v/>
      </c>
      <c r="D6864">
        <f>IF('Data R7'!C878="","",'Data R7'!D878)</f>
        <v/>
      </c>
      <c r="E6864">
        <f>IF('Data R7'!C878="","",'Data R7'!E878)</f>
        <v/>
      </c>
      <c r="F6864">
        <f>IF('Data R7'!C878="","",'Data R7'!F878)</f>
        <v/>
      </c>
      <c r="G6864">
        <f>IF('Data R7'!C878="","",'Data R7'!AD878)</f>
        <v/>
      </c>
      <c r="H6864">
        <f>IF('Data R7'!C878="","",'Data R7'!AC878)</f>
        <v/>
      </c>
      <c r="I6864">
        <f>IF('Data R7'!C878="","",COUNTIF('Data R7'!J878,"&gt;0")+COUNTIF('Data R7'!L878,"&gt;0")+COUNTIF('Data R7'!N878,"&gt;0")+COUNTIF('Data R7'!P878,"&gt;0")+COUNTIF('Data R7'!R878,"&gt;0")+COUNTIF('Data R7'!T878,"&gt;0")+COUNTIF('Data R7'!V878,"&gt;0")+COUNTIF('Data R7'!X878,"&gt;0"))</f>
        <v/>
      </c>
      <c r="J6864">
        <f>IF('Data R7'!C878="","",IF((COUNTIF('Data R7'!K878,"&gt;0")+COUNTIF('Data R7'!M878,"&gt;0")+COUNTIF('Data R7'!O878,"&gt;0")+COUNTIF('Data R7'!Q878,"&gt;0")+COUNTIF('Data R7'!S878,"&gt;0")+COUNTIF('Data R7'!U878,"&gt;0")+COUNTIF('Data R7'!W878,"&gt;0")+COUNTIF('Data R7'!Y878,"&gt;0"))&gt;0,1,0))</f>
        <v/>
      </c>
      <c r="M6864" t="inlineStr">
        <is>
          <t>Data R</t>
        </is>
      </c>
    </row>
    <row r="6865">
      <c r="A6865" t="inlineStr">
        <is>
          <t>Regional 7</t>
        </is>
      </c>
      <c r="B6865">
        <f>IF('Data R7'!C879="","",'Data R7'!B879)</f>
        <v/>
      </c>
      <c r="C6865">
        <f>IF('Data R7'!C879="","",'Data R7'!C879)</f>
        <v/>
      </c>
      <c r="D6865">
        <f>IF('Data R7'!C879="","",'Data R7'!D879)</f>
        <v/>
      </c>
      <c r="E6865">
        <f>IF('Data R7'!C879="","",'Data R7'!E879)</f>
        <v/>
      </c>
      <c r="F6865">
        <f>IF('Data R7'!C879="","",'Data R7'!F879)</f>
        <v/>
      </c>
      <c r="G6865">
        <f>IF('Data R7'!C879="","",'Data R7'!AD879)</f>
        <v/>
      </c>
      <c r="H6865">
        <f>IF('Data R7'!C879="","",'Data R7'!AC879)</f>
        <v/>
      </c>
      <c r="I6865">
        <f>IF('Data R7'!C879="","",COUNTIF('Data R7'!J879,"&gt;0")+COUNTIF('Data R7'!L879,"&gt;0")+COUNTIF('Data R7'!N879,"&gt;0")+COUNTIF('Data R7'!P879,"&gt;0")+COUNTIF('Data R7'!R879,"&gt;0")+COUNTIF('Data R7'!T879,"&gt;0")+COUNTIF('Data R7'!V879,"&gt;0")+COUNTIF('Data R7'!X879,"&gt;0"))</f>
        <v/>
      </c>
      <c r="J6865">
        <f>IF('Data R7'!C879="","",IF((COUNTIF('Data R7'!K879,"&gt;0")+COUNTIF('Data R7'!M879,"&gt;0")+COUNTIF('Data R7'!O879,"&gt;0")+COUNTIF('Data R7'!Q879,"&gt;0")+COUNTIF('Data R7'!S879,"&gt;0")+COUNTIF('Data R7'!U879,"&gt;0")+COUNTIF('Data R7'!W879,"&gt;0")+COUNTIF('Data R7'!Y879,"&gt;0"))&gt;0,1,0))</f>
        <v/>
      </c>
      <c r="M6865" t="inlineStr">
        <is>
          <t>Data R</t>
        </is>
      </c>
    </row>
    <row r="6866">
      <c r="A6866" t="inlineStr">
        <is>
          <t>Regional 7</t>
        </is>
      </c>
      <c r="B6866">
        <f>IF('Data R7'!C880="","",'Data R7'!B880)</f>
        <v/>
      </c>
      <c r="C6866">
        <f>IF('Data R7'!C880="","",'Data R7'!C880)</f>
        <v/>
      </c>
      <c r="D6866">
        <f>IF('Data R7'!C880="","",'Data R7'!D880)</f>
        <v/>
      </c>
      <c r="E6866">
        <f>IF('Data R7'!C880="","",'Data R7'!E880)</f>
        <v/>
      </c>
      <c r="F6866">
        <f>IF('Data R7'!C880="","",'Data R7'!F880)</f>
        <v/>
      </c>
      <c r="G6866">
        <f>IF('Data R7'!C880="","",'Data R7'!AD880)</f>
        <v/>
      </c>
      <c r="H6866">
        <f>IF('Data R7'!C880="","",'Data R7'!AC880)</f>
        <v/>
      </c>
      <c r="I6866">
        <f>IF('Data R7'!C880="","",COUNTIF('Data R7'!J880,"&gt;0")+COUNTIF('Data R7'!L880,"&gt;0")+COUNTIF('Data R7'!N880,"&gt;0")+COUNTIF('Data R7'!P880,"&gt;0")+COUNTIF('Data R7'!R880,"&gt;0")+COUNTIF('Data R7'!T880,"&gt;0")+COUNTIF('Data R7'!V880,"&gt;0")+COUNTIF('Data R7'!X880,"&gt;0"))</f>
        <v/>
      </c>
      <c r="J6866">
        <f>IF('Data R7'!C880="","",IF((COUNTIF('Data R7'!K880,"&gt;0")+COUNTIF('Data R7'!M880,"&gt;0")+COUNTIF('Data R7'!O880,"&gt;0")+COUNTIF('Data R7'!Q880,"&gt;0")+COUNTIF('Data R7'!S880,"&gt;0")+COUNTIF('Data R7'!U880,"&gt;0")+COUNTIF('Data R7'!W880,"&gt;0")+COUNTIF('Data R7'!Y880,"&gt;0"))&gt;0,1,0))</f>
        <v/>
      </c>
      <c r="M6866" t="inlineStr">
        <is>
          <t>Data R</t>
        </is>
      </c>
    </row>
    <row r="6867">
      <c r="A6867" t="inlineStr">
        <is>
          <t>Regional 7</t>
        </is>
      </c>
      <c r="B6867">
        <f>IF('Data R7'!C881="","",'Data R7'!B881)</f>
        <v/>
      </c>
      <c r="C6867">
        <f>IF('Data R7'!C881="","",'Data R7'!C881)</f>
        <v/>
      </c>
      <c r="D6867">
        <f>IF('Data R7'!C881="","",'Data R7'!D881)</f>
        <v/>
      </c>
      <c r="E6867">
        <f>IF('Data R7'!C881="","",'Data R7'!E881)</f>
        <v/>
      </c>
      <c r="F6867">
        <f>IF('Data R7'!C881="","",'Data R7'!F881)</f>
        <v/>
      </c>
      <c r="G6867">
        <f>IF('Data R7'!C881="","",'Data R7'!AD881)</f>
        <v/>
      </c>
      <c r="H6867">
        <f>IF('Data R7'!C881="","",'Data R7'!AC881)</f>
        <v/>
      </c>
      <c r="I6867">
        <f>IF('Data R7'!C881="","",COUNTIF('Data R7'!J881,"&gt;0")+COUNTIF('Data R7'!L881,"&gt;0")+COUNTIF('Data R7'!N881,"&gt;0")+COUNTIF('Data R7'!P881,"&gt;0")+COUNTIF('Data R7'!R881,"&gt;0")+COUNTIF('Data R7'!T881,"&gt;0")+COUNTIF('Data R7'!V881,"&gt;0")+COUNTIF('Data R7'!X881,"&gt;0"))</f>
        <v/>
      </c>
      <c r="J6867">
        <f>IF('Data R7'!C881="","",IF((COUNTIF('Data R7'!K881,"&gt;0")+COUNTIF('Data R7'!M881,"&gt;0")+COUNTIF('Data R7'!O881,"&gt;0")+COUNTIF('Data R7'!Q881,"&gt;0")+COUNTIF('Data R7'!S881,"&gt;0")+COUNTIF('Data R7'!U881,"&gt;0")+COUNTIF('Data R7'!W881,"&gt;0")+COUNTIF('Data R7'!Y881,"&gt;0"))&gt;0,1,0))</f>
        <v/>
      </c>
      <c r="M6867" t="inlineStr">
        <is>
          <t>Data R</t>
        </is>
      </c>
    </row>
    <row r="6868">
      <c r="A6868" t="inlineStr">
        <is>
          <t>Regional 7</t>
        </is>
      </c>
      <c r="B6868">
        <f>IF('Data R7'!C882="","",'Data R7'!B882)</f>
        <v/>
      </c>
      <c r="C6868">
        <f>IF('Data R7'!C882="","",'Data R7'!C882)</f>
        <v/>
      </c>
      <c r="D6868">
        <f>IF('Data R7'!C882="","",'Data R7'!D882)</f>
        <v/>
      </c>
      <c r="E6868">
        <f>IF('Data R7'!C882="","",'Data R7'!E882)</f>
        <v/>
      </c>
      <c r="F6868">
        <f>IF('Data R7'!C882="","",'Data R7'!F882)</f>
        <v/>
      </c>
      <c r="G6868">
        <f>IF('Data R7'!C882="","",'Data R7'!AD882)</f>
        <v/>
      </c>
      <c r="H6868">
        <f>IF('Data R7'!C882="","",'Data R7'!AC882)</f>
        <v/>
      </c>
      <c r="I6868">
        <f>IF('Data R7'!C882="","",COUNTIF('Data R7'!J882,"&gt;0")+COUNTIF('Data R7'!L882,"&gt;0")+COUNTIF('Data R7'!N882,"&gt;0")+COUNTIF('Data R7'!P882,"&gt;0")+COUNTIF('Data R7'!R882,"&gt;0")+COUNTIF('Data R7'!T882,"&gt;0")+COUNTIF('Data R7'!V882,"&gt;0")+COUNTIF('Data R7'!X882,"&gt;0"))</f>
        <v/>
      </c>
      <c r="J6868">
        <f>IF('Data R7'!C882="","",IF((COUNTIF('Data R7'!K882,"&gt;0")+COUNTIF('Data R7'!M882,"&gt;0")+COUNTIF('Data R7'!O882,"&gt;0")+COUNTIF('Data R7'!Q882,"&gt;0")+COUNTIF('Data R7'!S882,"&gt;0")+COUNTIF('Data R7'!U882,"&gt;0")+COUNTIF('Data R7'!W882,"&gt;0")+COUNTIF('Data R7'!Y882,"&gt;0"))&gt;0,1,0))</f>
        <v/>
      </c>
      <c r="M6868" t="inlineStr">
        <is>
          <t>Data R</t>
        </is>
      </c>
    </row>
    <row r="6869">
      <c r="A6869" t="inlineStr">
        <is>
          <t>Regional 7</t>
        </is>
      </c>
      <c r="B6869">
        <f>IF('Data R7'!C883="","",'Data R7'!B883)</f>
        <v/>
      </c>
      <c r="C6869">
        <f>IF('Data R7'!C883="","",'Data R7'!C883)</f>
        <v/>
      </c>
      <c r="D6869">
        <f>IF('Data R7'!C883="","",'Data R7'!D883)</f>
        <v/>
      </c>
      <c r="E6869">
        <f>IF('Data R7'!C883="","",'Data R7'!E883)</f>
        <v/>
      </c>
      <c r="F6869">
        <f>IF('Data R7'!C883="","",'Data R7'!F883)</f>
        <v/>
      </c>
      <c r="G6869">
        <f>IF('Data R7'!C883="","",'Data R7'!AD883)</f>
        <v/>
      </c>
      <c r="H6869">
        <f>IF('Data R7'!C883="","",'Data R7'!AC883)</f>
        <v/>
      </c>
      <c r="I6869">
        <f>IF('Data R7'!C883="","",COUNTIF('Data R7'!J883,"&gt;0")+COUNTIF('Data R7'!L883,"&gt;0")+COUNTIF('Data R7'!N883,"&gt;0")+COUNTIF('Data R7'!P883,"&gt;0")+COUNTIF('Data R7'!R883,"&gt;0")+COUNTIF('Data R7'!T883,"&gt;0")+COUNTIF('Data R7'!V883,"&gt;0")+COUNTIF('Data R7'!X883,"&gt;0"))</f>
        <v/>
      </c>
      <c r="J6869">
        <f>IF('Data R7'!C883="","",IF((COUNTIF('Data R7'!K883,"&gt;0")+COUNTIF('Data R7'!M883,"&gt;0")+COUNTIF('Data R7'!O883,"&gt;0")+COUNTIF('Data R7'!Q883,"&gt;0")+COUNTIF('Data R7'!S883,"&gt;0")+COUNTIF('Data R7'!U883,"&gt;0")+COUNTIF('Data R7'!W883,"&gt;0")+COUNTIF('Data R7'!Y883,"&gt;0"))&gt;0,1,0))</f>
        <v/>
      </c>
      <c r="M6869" t="inlineStr">
        <is>
          <t>Data R</t>
        </is>
      </c>
    </row>
    <row r="6870">
      <c r="A6870" t="inlineStr">
        <is>
          <t>Regional 7</t>
        </is>
      </c>
      <c r="B6870">
        <f>IF('Data R7'!C884="","",'Data R7'!B884)</f>
        <v/>
      </c>
      <c r="C6870">
        <f>IF('Data R7'!C884="","",'Data R7'!C884)</f>
        <v/>
      </c>
      <c r="D6870">
        <f>IF('Data R7'!C884="","",'Data R7'!D884)</f>
        <v/>
      </c>
      <c r="E6870">
        <f>IF('Data R7'!C884="","",'Data R7'!E884)</f>
        <v/>
      </c>
      <c r="F6870">
        <f>IF('Data R7'!C884="","",'Data R7'!F884)</f>
        <v/>
      </c>
      <c r="G6870">
        <f>IF('Data R7'!C884="","",'Data R7'!AD884)</f>
        <v/>
      </c>
      <c r="H6870">
        <f>IF('Data R7'!C884="","",'Data R7'!AC884)</f>
        <v/>
      </c>
      <c r="I6870">
        <f>IF('Data R7'!C884="","",COUNTIF('Data R7'!J884,"&gt;0")+COUNTIF('Data R7'!L884,"&gt;0")+COUNTIF('Data R7'!N884,"&gt;0")+COUNTIF('Data R7'!P884,"&gt;0")+COUNTIF('Data R7'!R884,"&gt;0")+COUNTIF('Data R7'!T884,"&gt;0")+COUNTIF('Data R7'!V884,"&gt;0")+COUNTIF('Data R7'!X884,"&gt;0"))</f>
        <v/>
      </c>
      <c r="J6870">
        <f>IF('Data R7'!C884="","",IF((COUNTIF('Data R7'!K884,"&gt;0")+COUNTIF('Data R7'!M884,"&gt;0")+COUNTIF('Data R7'!O884,"&gt;0")+COUNTIF('Data R7'!Q884,"&gt;0")+COUNTIF('Data R7'!S884,"&gt;0")+COUNTIF('Data R7'!U884,"&gt;0")+COUNTIF('Data R7'!W884,"&gt;0")+COUNTIF('Data R7'!Y884,"&gt;0"))&gt;0,1,0))</f>
        <v/>
      </c>
      <c r="M6870" t="inlineStr">
        <is>
          <t>Data R</t>
        </is>
      </c>
    </row>
    <row r="6871">
      <c r="A6871" t="inlineStr">
        <is>
          <t>Regional 7</t>
        </is>
      </c>
      <c r="B6871">
        <f>IF('Data R7'!C885="","",'Data R7'!B885)</f>
        <v/>
      </c>
      <c r="C6871">
        <f>IF('Data R7'!C885="","",'Data R7'!C885)</f>
        <v/>
      </c>
      <c r="D6871">
        <f>IF('Data R7'!C885="","",'Data R7'!D885)</f>
        <v/>
      </c>
      <c r="E6871">
        <f>IF('Data R7'!C885="","",'Data R7'!E885)</f>
        <v/>
      </c>
      <c r="F6871">
        <f>IF('Data R7'!C885="","",'Data R7'!F885)</f>
        <v/>
      </c>
      <c r="G6871">
        <f>IF('Data R7'!C885="","",'Data R7'!AD885)</f>
        <v/>
      </c>
      <c r="H6871">
        <f>IF('Data R7'!C885="","",'Data R7'!AC885)</f>
        <v/>
      </c>
      <c r="I6871">
        <f>IF('Data R7'!C885="","",COUNTIF('Data R7'!J885,"&gt;0")+COUNTIF('Data R7'!L885,"&gt;0")+COUNTIF('Data R7'!N885,"&gt;0")+COUNTIF('Data R7'!P885,"&gt;0")+COUNTIF('Data R7'!R885,"&gt;0")+COUNTIF('Data R7'!T885,"&gt;0")+COUNTIF('Data R7'!V885,"&gt;0")+COUNTIF('Data R7'!X885,"&gt;0"))</f>
        <v/>
      </c>
      <c r="J6871">
        <f>IF('Data R7'!C885="","",IF((COUNTIF('Data R7'!K885,"&gt;0")+COUNTIF('Data R7'!M885,"&gt;0")+COUNTIF('Data R7'!O885,"&gt;0")+COUNTIF('Data R7'!Q885,"&gt;0")+COUNTIF('Data R7'!S885,"&gt;0")+COUNTIF('Data R7'!U885,"&gt;0")+COUNTIF('Data R7'!W885,"&gt;0")+COUNTIF('Data R7'!Y885,"&gt;0"))&gt;0,1,0))</f>
        <v/>
      </c>
      <c r="M6871" t="inlineStr">
        <is>
          <t>Data R</t>
        </is>
      </c>
    </row>
    <row r="6872">
      <c r="A6872" t="inlineStr">
        <is>
          <t>Regional 7</t>
        </is>
      </c>
      <c r="B6872">
        <f>IF('Data R7'!C886="","",'Data R7'!B886)</f>
        <v/>
      </c>
      <c r="C6872">
        <f>IF('Data R7'!C886="","",'Data R7'!C886)</f>
        <v/>
      </c>
      <c r="D6872">
        <f>IF('Data R7'!C886="","",'Data R7'!D886)</f>
        <v/>
      </c>
      <c r="E6872">
        <f>IF('Data R7'!C886="","",'Data R7'!E886)</f>
        <v/>
      </c>
      <c r="F6872">
        <f>IF('Data R7'!C886="","",'Data R7'!F886)</f>
        <v/>
      </c>
      <c r="G6872">
        <f>IF('Data R7'!C886="","",'Data R7'!AD886)</f>
        <v/>
      </c>
      <c r="H6872">
        <f>IF('Data R7'!C886="","",'Data R7'!AC886)</f>
        <v/>
      </c>
      <c r="I6872">
        <f>IF('Data R7'!C886="","",COUNTIF('Data R7'!J886,"&gt;0")+COUNTIF('Data R7'!L886,"&gt;0")+COUNTIF('Data R7'!N886,"&gt;0")+COUNTIF('Data R7'!P886,"&gt;0")+COUNTIF('Data R7'!R886,"&gt;0")+COUNTIF('Data R7'!T886,"&gt;0")+COUNTIF('Data R7'!V886,"&gt;0")+COUNTIF('Data R7'!X886,"&gt;0"))</f>
        <v/>
      </c>
      <c r="J6872">
        <f>IF('Data R7'!C886="","",IF((COUNTIF('Data R7'!K886,"&gt;0")+COUNTIF('Data R7'!M886,"&gt;0")+COUNTIF('Data R7'!O886,"&gt;0")+COUNTIF('Data R7'!Q886,"&gt;0")+COUNTIF('Data R7'!S886,"&gt;0")+COUNTIF('Data R7'!U886,"&gt;0")+COUNTIF('Data R7'!W886,"&gt;0")+COUNTIF('Data R7'!Y886,"&gt;0"))&gt;0,1,0))</f>
        <v/>
      </c>
      <c r="M6872" t="inlineStr">
        <is>
          <t>Data R</t>
        </is>
      </c>
    </row>
    <row r="6873">
      <c r="A6873" t="inlineStr">
        <is>
          <t>Regional 7</t>
        </is>
      </c>
      <c r="B6873">
        <f>IF('Data R7'!C887="","",'Data R7'!B887)</f>
        <v/>
      </c>
      <c r="C6873">
        <f>IF('Data R7'!C887="","",'Data R7'!C887)</f>
        <v/>
      </c>
      <c r="D6873">
        <f>IF('Data R7'!C887="","",'Data R7'!D887)</f>
        <v/>
      </c>
      <c r="E6873">
        <f>IF('Data R7'!C887="","",'Data R7'!E887)</f>
        <v/>
      </c>
      <c r="F6873">
        <f>IF('Data R7'!C887="","",'Data R7'!F887)</f>
        <v/>
      </c>
      <c r="G6873">
        <f>IF('Data R7'!C887="","",'Data R7'!AD887)</f>
        <v/>
      </c>
      <c r="H6873">
        <f>IF('Data R7'!C887="","",'Data R7'!AC887)</f>
        <v/>
      </c>
      <c r="I6873">
        <f>IF('Data R7'!C887="","",COUNTIF('Data R7'!J887,"&gt;0")+COUNTIF('Data R7'!L887,"&gt;0")+COUNTIF('Data R7'!N887,"&gt;0")+COUNTIF('Data R7'!P887,"&gt;0")+COUNTIF('Data R7'!R887,"&gt;0")+COUNTIF('Data R7'!T887,"&gt;0")+COUNTIF('Data R7'!V887,"&gt;0")+COUNTIF('Data R7'!X887,"&gt;0"))</f>
        <v/>
      </c>
      <c r="J6873">
        <f>IF('Data R7'!C887="","",IF((COUNTIF('Data R7'!K887,"&gt;0")+COUNTIF('Data R7'!M887,"&gt;0")+COUNTIF('Data R7'!O887,"&gt;0")+COUNTIF('Data R7'!Q887,"&gt;0")+COUNTIF('Data R7'!S887,"&gt;0")+COUNTIF('Data R7'!U887,"&gt;0")+COUNTIF('Data R7'!W887,"&gt;0")+COUNTIF('Data R7'!Y887,"&gt;0"))&gt;0,1,0))</f>
        <v/>
      </c>
      <c r="M6873" t="inlineStr">
        <is>
          <t>Data R</t>
        </is>
      </c>
    </row>
    <row r="6874">
      <c r="A6874" t="inlineStr">
        <is>
          <t>Regional 7</t>
        </is>
      </c>
      <c r="B6874">
        <f>IF('Data R7'!C888="","",'Data R7'!B888)</f>
        <v/>
      </c>
      <c r="C6874">
        <f>IF('Data R7'!C888="","",'Data R7'!C888)</f>
        <v/>
      </c>
      <c r="D6874">
        <f>IF('Data R7'!C888="","",'Data R7'!D888)</f>
        <v/>
      </c>
      <c r="E6874">
        <f>IF('Data R7'!C888="","",'Data R7'!E888)</f>
        <v/>
      </c>
      <c r="F6874">
        <f>IF('Data R7'!C888="","",'Data R7'!F888)</f>
        <v/>
      </c>
      <c r="G6874">
        <f>IF('Data R7'!C888="","",'Data R7'!AD888)</f>
        <v/>
      </c>
      <c r="H6874">
        <f>IF('Data R7'!C888="","",'Data R7'!AC888)</f>
        <v/>
      </c>
      <c r="I6874">
        <f>IF('Data R7'!C888="","",COUNTIF('Data R7'!J888,"&gt;0")+COUNTIF('Data R7'!L888,"&gt;0")+COUNTIF('Data R7'!N888,"&gt;0")+COUNTIF('Data R7'!P888,"&gt;0")+COUNTIF('Data R7'!R888,"&gt;0")+COUNTIF('Data R7'!T888,"&gt;0")+COUNTIF('Data R7'!V888,"&gt;0")+COUNTIF('Data R7'!X888,"&gt;0"))</f>
        <v/>
      </c>
      <c r="J6874">
        <f>IF('Data R7'!C888="","",IF((COUNTIF('Data R7'!K888,"&gt;0")+COUNTIF('Data R7'!M888,"&gt;0")+COUNTIF('Data R7'!O888,"&gt;0")+COUNTIF('Data R7'!Q888,"&gt;0")+COUNTIF('Data R7'!S888,"&gt;0")+COUNTIF('Data R7'!U888,"&gt;0")+COUNTIF('Data R7'!W888,"&gt;0")+COUNTIF('Data R7'!Y888,"&gt;0"))&gt;0,1,0))</f>
        <v/>
      </c>
      <c r="M6874" t="inlineStr">
        <is>
          <t>Data R</t>
        </is>
      </c>
    </row>
    <row r="6875">
      <c r="A6875" t="inlineStr">
        <is>
          <t>Regional 7</t>
        </is>
      </c>
      <c r="B6875">
        <f>IF('Data R7'!C889="","",'Data R7'!B889)</f>
        <v/>
      </c>
      <c r="C6875">
        <f>IF('Data R7'!C889="","",'Data R7'!C889)</f>
        <v/>
      </c>
      <c r="D6875">
        <f>IF('Data R7'!C889="","",'Data R7'!D889)</f>
        <v/>
      </c>
      <c r="E6875">
        <f>IF('Data R7'!C889="","",'Data R7'!E889)</f>
        <v/>
      </c>
      <c r="F6875">
        <f>IF('Data R7'!C889="","",'Data R7'!F889)</f>
        <v/>
      </c>
      <c r="G6875">
        <f>IF('Data R7'!C889="","",'Data R7'!AD889)</f>
        <v/>
      </c>
      <c r="H6875">
        <f>IF('Data R7'!C889="","",'Data R7'!AC889)</f>
        <v/>
      </c>
      <c r="I6875">
        <f>IF('Data R7'!C889="","",COUNTIF('Data R7'!J889,"&gt;0")+COUNTIF('Data R7'!L889,"&gt;0")+COUNTIF('Data R7'!N889,"&gt;0")+COUNTIF('Data R7'!P889,"&gt;0")+COUNTIF('Data R7'!R889,"&gt;0")+COUNTIF('Data R7'!T889,"&gt;0")+COUNTIF('Data R7'!V889,"&gt;0")+COUNTIF('Data R7'!X889,"&gt;0"))</f>
        <v/>
      </c>
      <c r="J6875">
        <f>IF('Data R7'!C889="","",IF((COUNTIF('Data R7'!K889,"&gt;0")+COUNTIF('Data R7'!M889,"&gt;0")+COUNTIF('Data R7'!O889,"&gt;0")+COUNTIF('Data R7'!Q889,"&gt;0")+COUNTIF('Data R7'!S889,"&gt;0")+COUNTIF('Data R7'!U889,"&gt;0")+COUNTIF('Data R7'!W889,"&gt;0")+COUNTIF('Data R7'!Y889,"&gt;0"))&gt;0,1,0))</f>
        <v/>
      </c>
      <c r="M6875" t="inlineStr">
        <is>
          <t>Data R</t>
        </is>
      </c>
    </row>
    <row r="6876">
      <c r="A6876" t="inlineStr">
        <is>
          <t>Regional 7</t>
        </is>
      </c>
      <c r="B6876">
        <f>IF('Data R7'!C890="","",'Data R7'!B890)</f>
        <v/>
      </c>
      <c r="C6876">
        <f>IF('Data R7'!C890="","",'Data R7'!C890)</f>
        <v/>
      </c>
      <c r="D6876">
        <f>IF('Data R7'!C890="","",'Data R7'!D890)</f>
        <v/>
      </c>
      <c r="E6876">
        <f>IF('Data R7'!C890="","",'Data R7'!E890)</f>
        <v/>
      </c>
      <c r="F6876">
        <f>IF('Data R7'!C890="","",'Data R7'!F890)</f>
        <v/>
      </c>
      <c r="G6876">
        <f>IF('Data R7'!C890="","",'Data R7'!AD890)</f>
        <v/>
      </c>
      <c r="H6876">
        <f>IF('Data R7'!C890="","",'Data R7'!AC890)</f>
        <v/>
      </c>
      <c r="I6876">
        <f>IF('Data R7'!C890="","",COUNTIF('Data R7'!J890,"&gt;0")+COUNTIF('Data R7'!L890,"&gt;0")+COUNTIF('Data R7'!N890,"&gt;0")+COUNTIF('Data R7'!P890,"&gt;0")+COUNTIF('Data R7'!R890,"&gt;0")+COUNTIF('Data R7'!T890,"&gt;0")+COUNTIF('Data R7'!V890,"&gt;0")+COUNTIF('Data R7'!X890,"&gt;0"))</f>
        <v/>
      </c>
      <c r="J6876">
        <f>IF('Data R7'!C890="","",IF((COUNTIF('Data R7'!K890,"&gt;0")+COUNTIF('Data R7'!M890,"&gt;0")+COUNTIF('Data R7'!O890,"&gt;0")+COUNTIF('Data R7'!Q890,"&gt;0")+COUNTIF('Data R7'!S890,"&gt;0")+COUNTIF('Data R7'!U890,"&gt;0")+COUNTIF('Data R7'!W890,"&gt;0")+COUNTIF('Data R7'!Y890,"&gt;0"))&gt;0,1,0))</f>
        <v/>
      </c>
      <c r="M6876" t="inlineStr">
        <is>
          <t>Data R</t>
        </is>
      </c>
    </row>
    <row r="6877">
      <c r="A6877" t="inlineStr">
        <is>
          <t>Regional 7</t>
        </is>
      </c>
      <c r="B6877">
        <f>IF('Data R7'!C891="","",'Data R7'!B891)</f>
        <v/>
      </c>
      <c r="C6877">
        <f>IF('Data R7'!C891="","",'Data R7'!C891)</f>
        <v/>
      </c>
      <c r="D6877">
        <f>IF('Data R7'!C891="","",'Data R7'!D891)</f>
        <v/>
      </c>
      <c r="E6877">
        <f>IF('Data R7'!C891="","",'Data R7'!E891)</f>
        <v/>
      </c>
      <c r="F6877">
        <f>IF('Data R7'!C891="","",'Data R7'!F891)</f>
        <v/>
      </c>
      <c r="G6877">
        <f>IF('Data R7'!C891="","",'Data R7'!AD891)</f>
        <v/>
      </c>
      <c r="H6877">
        <f>IF('Data R7'!C891="","",'Data R7'!AC891)</f>
        <v/>
      </c>
      <c r="I6877">
        <f>IF('Data R7'!C891="","",COUNTIF('Data R7'!J891,"&gt;0")+COUNTIF('Data R7'!L891,"&gt;0")+COUNTIF('Data R7'!N891,"&gt;0")+COUNTIF('Data R7'!P891,"&gt;0")+COUNTIF('Data R7'!R891,"&gt;0")+COUNTIF('Data R7'!T891,"&gt;0")+COUNTIF('Data R7'!V891,"&gt;0")+COUNTIF('Data R7'!X891,"&gt;0"))</f>
        <v/>
      </c>
      <c r="J6877">
        <f>IF('Data R7'!C891="","",IF((COUNTIF('Data R7'!K891,"&gt;0")+COUNTIF('Data R7'!M891,"&gt;0")+COUNTIF('Data R7'!O891,"&gt;0")+COUNTIF('Data R7'!Q891,"&gt;0")+COUNTIF('Data R7'!S891,"&gt;0")+COUNTIF('Data R7'!U891,"&gt;0")+COUNTIF('Data R7'!W891,"&gt;0")+COUNTIF('Data R7'!Y891,"&gt;0"))&gt;0,1,0))</f>
        <v/>
      </c>
      <c r="M6877" t="inlineStr">
        <is>
          <t>Data R</t>
        </is>
      </c>
    </row>
    <row r="6878">
      <c r="A6878" t="inlineStr">
        <is>
          <t>Regional 7</t>
        </is>
      </c>
      <c r="B6878">
        <f>IF('Data R7'!C892="","",'Data R7'!B892)</f>
        <v/>
      </c>
      <c r="C6878">
        <f>IF('Data R7'!C892="","",'Data R7'!C892)</f>
        <v/>
      </c>
      <c r="D6878">
        <f>IF('Data R7'!C892="","",'Data R7'!D892)</f>
        <v/>
      </c>
      <c r="E6878">
        <f>IF('Data R7'!C892="","",'Data R7'!E892)</f>
        <v/>
      </c>
      <c r="F6878">
        <f>IF('Data R7'!C892="","",'Data R7'!F892)</f>
        <v/>
      </c>
      <c r="G6878">
        <f>IF('Data R7'!C892="","",'Data R7'!AD892)</f>
        <v/>
      </c>
      <c r="H6878">
        <f>IF('Data R7'!C892="","",'Data R7'!AC892)</f>
        <v/>
      </c>
      <c r="I6878">
        <f>IF('Data R7'!C892="","",COUNTIF('Data R7'!J892,"&gt;0")+COUNTIF('Data R7'!L892,"&gt;0")+COUNTIF('Data R7'!N892,"&gt;0")+COUNTIF('Data R7'!P892,"&gt;0")+COUNTIF('Data R7'!R892,"&gt;0")+COUNTIF('Data R7'!T892,"&gt;0")+COUNTIF('Data R7'!V892,"&gt;0")+COUNTIF('Data R7'!X892,"&gt;0"))</f>
        <v/>
      </c>
      <c r="J6878">
        <f>IF('Data R7'!C892="","",IF((COUNTIF('Data R7'!K892,"&gt;0")+COUNTIF('Data R7'!M892,"&gt;0")+COUNTIF('Data R7'!O892,"&gt;0")+COUNTIF('Data R7'!Q892,"&gt;0")+COUNTIF('Data R7'!S892,"&gt;0")+COUNTIF('Data R7'!U892,"&gt;0")+COUNTIF('Data R7'!W892,"&gt;0")+COUNTIF('Data R7'!Y892,"&gt;0"))&gt;0,1,0))</f>
        <v/>
      </c>
      <c r="M6878" t="inlineStr">
        <is>
          <t>Data R</t>
        </is>
      </c>
    </row>
    <row r="6879">
      <c r="A6879" t="inlineStr">
        <is>
          <t>Regional 7</t>
        </is>
      </c>
      <c r="B6879">
        <f>IF('Data R7'!C893="","",'Data R7'!B893)</f>
        <v/>
      </c>
      <c r="C6879">
        <f>IF('Data R7'!C893="","",'Data R7'!C893)</f>
        <v/>
      </c>
      <c r="D6879">
        <f>IF('Data R7'!C893="","",'Data R7'!D893)</f>
        <v/>
      </c>
      <c r="E6879">
        <f>IF('Data R7'!C893="","",'Data R7'!E893)</f>
        <v/>
      </c>
      <c r="F6879">
        <f>IF('Data R7'!C893="","",'Data R7'!F893)</f>
        <v/>
      </c>
      <c r="G6879">
        <f>IF('Data R7'!C893="","",'Data R7'!AD893)</f>
        <v/>
      </c>
      <c r="H6879">
        <f>IF('Data R7'!C893="","",'Data R7'!AC893)</f>
        <v/>
      </c>
      <c r="I6879">
        <f>IF('Data R7'!C893="","",COUNTIF('Data R7'!J893,"&gt;0")+COUNTIF('Data R7'!L893,"&gt;0")+COUNTIF('Data R7'!N893,"&gt;0")+COUNTIF('Data R7'!P893,"&gt;0")+COUNTIF('Data R7'!R893,"&gt;0")+COUNTIF('Data R7'!T893,"&gt;0")+COUNTIF('Data R7'!V893,"&gt;0")+COUNTIF('Data R7'!X893,"&gt;0"))</f>
        <v/>
      </c>
      <c r="J6879">
        <f>IF('Data R7'!C893="","",IF((COUNTIF('Data R7'!K893,"&gt;0")+COUNTIF('Data R7'!M893,"&gt;0")+COUNTIF('Data R7'!O893,"&gt;0")+COUNTIF('Data R7'!Q893,"&gt;0")+COUNTIF('Data R7'!S893,"&gt;0")+COUNTIF('Data R7'!U893,"&gt;0")+COUNTIF('Data R7'!W893,"&gt;0")+COUNTIF('Data R7'!Y893,"&gt;0"))&gt;0,1,0))</f>
        <v/>
      </c>
      <c r="M6879" t="inlineStr">
        <is>
          <t>Data R</t>
        </is>
      </c>
    </row>
    <row r="6880">
      <c r="A6880" t="inlineStr">
        <is>
          <t>Regional 7</t>
        </is>
      </c>
      <c r="B6880">
        <f>IF('Data R7'!C894="","",'Data R7'!B894)</f>
        <v/>
      </c>
      <c r="C6880">
        <f>IF('Data R7'!C894="","",'Data R7'!C894)</f>
        <v/>
      </c>
      <c r="D6880">
        <f>IF('Data R7'!C894="","",'Data R7'!D894)</f>
        <v/>
      </c>
      <c r="E6880">
        <f>IF('Data R7'!C894="","",'Data R7'!E894)</f>
        <v/>
      </c>
      <c r="F6880">
        <f>IF('Data R7'!C894="","",'Data R7'!F894)</f>
        <v/>
      </c>
      <c r="G6880">
        <f>IF('Data R7'!C894="","",'Data R7'!AD894)</f>
        <v/>
      </c>
      <c r="H6880">
        <f>IF('Data R7'!C894="","",'Data R7'!AC894)</f>
        <v/>
      </c>
      <c r="I6880">
        <f>IF('Data R7'!C894="","",COUNTIF('Data R7'!J894,"&gt;0")+COUNTIF('Data R7'!L894,"&gt;0")+COUNTIF('Data R7'!N894,"&gt;0")+COUNTIF('Data R7'!P894,"&gt;0")+COUNTIF('Data R7'!R894,"&gt;0")+COUNTIF('Data R7'!T894,"&gt;0")+COUNTIF('Data R7'!V894,"&gt;0")+COUNTIF('Data R7'!X894,"&gt;0"))</f>
        <v/>
      </c>
      <c r="J6880">
        <f>IF('Data R7'!C894="","",IF((COUNTIF('Data R7'!K894,"&gt;0")+COUNTIF('Data R7'!M894,"&gt;0")+COUNTIF('Data R7'!O894,"&gt;0")+COUNTIF('Data R7'!Q894,"&gt;0")+COUNTIF('Data R7'!S894,"&gt;0")+COUNTIF('Data R7'!U894,"&gt;0")+COUNTIF('Data R7'!W894,"&gt;0")+COUNTIF('Data R7'!Y894,"&gt;0"))&gt;0,1,0))</f>
        <v/>
      </c>
      <c r="M6880" t="inlineStr">
        <is>
          <t>Data R</t>
        </is>
      </c>
    </row>
    <row r="6881">
      <c r="A6881" t="inlineStr">
        <is>
          <t>Regional 7</t>
        </is>
      </c>
      <c r="B6881">
        <f>IF('Data R7'!C895="","",'Data R7'!B895)</f>
        <v/>
      </c>
      <c r="C6881">
        <f>IF('Data R7'!C895="","",'Data R7'!C895)</f>
        <v/>
      </c>
      <c r="D6881">
        <f>IF('Data R7'!C895="","",'Data R7'!D895)</f>
        <v/>
      </c>
      <c r="E6881">
        <f>IF('Data R7'!C895="","",'Data R7'!E895)</f>
        <v/>
      </c>
      <c r="F6881">
        <f>IF('Data R7'!C895="","",'Data R7'!F895)</f>
        <v/>
      </c>
      <c r="G6881">
        <f>IF('Data R7'!C895="","",'Data R7'!AD895)</f>
        <v/>
      </c>
      <c r="H6881">
        <f>IF('Data R7'!C895="","",'Data R7'!AC895)</f>
        <v/>
      </c>
      <c r="I6881">
        <f>IF('Data R7'!C895="","",COUNTIF('Data R7'!J895,"&gt;0")+COUNTIF('Data R7'!L895,"&gt;0")+COUNTIF('Data R7'!N895,"&gt;0")+COUNTIF('Data R7'!P895,"&gt;0")+COUNTIF('Data R7'!R895,"&gt;0")+COUNTIF('Data R7'!T895,"&gt;0")+COUNTIF('Data R7'!V895,"&gt;0")+COUNTIF('Data R7'!X895,"&gt;0"))</f>
        <v/>
      </c>
      <c r="J6881">
        <f>IF('Data R7'!C895="","",IF((COUNTIF('Data R7'!K895,"&gt;0")+COUNTIF('Data R7'!M895,"&gt;0")+COUNTIF('Data R7'!O895,"&gt;0")+COUNTIF('Data R7'!Q895,"&gt;0")+COUNTIF('Data R7'!S895,"&gt;0")+COUNTIF('Data R7'!U895,"&gt;0")+COUNTIF('Data R7'!W895,"&gt;0")+COUNTIF('Data R7'!Y895,"&gt;0"))&gt;0,1,0))</f>
        <v/>
      </c>
      <c r="M6881" t="inlineStr">
        <is>
          <t>Data R</t>
        </is>
      </c>
    </row>
    <row r="6882">
      <c r="A6882" t="inlineStr">
        <is>
          <t>Regional 7</t>
        </is>
      </c>
      <c r="B6882">
        <f>IF('Data R7'!C896="","",'Data R7'!B896)</f>
        <v/>
      </c>
      <c r="C6882">
        <f>IF('Data R7'!C896="","",'Data R7'!C896)</f>
        <v/>
      </c>
      <c r="D6882">
        <f>IF('Data R7'!C896="","",'Data R7'!D896)</f>
        <v/>
      </c>
      <c r="E6882">
        <f>IF('Data R7'!C896="","",'Data R7'!E896)</f>
        <v/>
      </c>
      <c r="F6882">
        <f>IF('Data R7'!C896="","",'Data R7'!F896)</f>
        <v/>
      </c>
      <c r="G6882">
        <f>IF('Data R7'!C896="","",'Data R7'!AD896)</f>
        <v/>
      </c>
      <c r="H6882">
        <f>IF('Data R7'!C896="","",'Data R7'!AC896)</f>
        <v/>
      </c>
      <c r="I6882">
        <f>IF('Data R7'!C896="","",COUNTIF('Data R7'!J896,"&gt;0")+COUNTIF('Data R7'!L896,"&gt;0")+COUNTIF('Data R7'!N896,"&gt;0")+COUNTIF('Data R7'!P896,"&gt;0")+COUNTIF('Data R7'!R896,"&gt;0")+COUNTIF('Data R7'!T896,"&gt;0")+COUNTIF('Data R7'!V896,"&gt;0")+COUNTIF('Data R7'!X896,"&gt;0"))</f>
        <v/>
      </c>
      <c r="J6882">
        <f>IF('Data R7'!C896="","",IF((COUNTIF('Data R7'!K896,"&gt;0")+COUNTIF('Data R7'!M896,"&gt;0")+COUNTIF('Data R7'!O896,"&gt;0")+COUNTIF('Data R7'!Q896,"&gt;0")+COUNTIF('Data R7'!S896,"&gt;0")+COUNTIF('Data R7'!U896,"&gt;0")+COUNTIF('Data R7'!W896,"&gt;0")+COUNTIF('Data R7'!Y896,"&gt;0"))&gt;0,1,0))</f>
        <v/>
      </c>
      <c r="M6882" t="inlineStr">
        <is>
          <t>Data R</t>
        </is>
      </c>
    </row>
    <row r="6883">
      <c r="A6883" t="inlineStr">
        <is>
          <t>Regional 7</t>
        </is>
      </c>
      <c r="B6883">
        <f>IF('Data R7'!C897="","",'Data R7'!B897)</f>
        <v/>
      </c>
      <c r="C6883">
        <f>IF('Data R7'!C897="","",'Data R7'!C897)</f>
        <v/>
      </c>
      <c r="D6883">
        <f>IF('Data R7'!C897="","",'Data R7'!D897)</f>
        <v/>
      </c>
      <c r="E6883">
        <f>IF('Data R7'!C897="","",'Data R7'!E897)</f>
        <v/>
      </c>
      <c r="F6883">
        <f>IF('Data R7'!C897="","",'Data R7'!F897)</f>
        <v/>
      </c>
      <c r="G6883">
        <f>IF('Data R7'!C897="","",'Data R7'!AD897)</f>
        <v/>
      </c>
      <c r="H6883">
        <f>IF('Data R7'!C897="","",'Data R7'!AC897)</f>
        <v/>
      </c>
      <c r="I6883">
        <f>IF('Data R7'!C897="","",COUNTIF('Data R7'!J897,"&gt;0")+COUNTIF('Data R7'!L897,"&gt;0")+COUNTIF('Data R7'!N897,"&gt;0")+COUNTIF('Data R7'!P897,"&gt;0")+COUNTIF('Data R7'!R897,"&gt;0")+COUNTIF('Data R7'!T897,"&gt;0")+COUNTIF('Data R7'!V897,"&gt;0")+COUNTIF('Data R7'!X897,"&gt;0"))</f>
        <v/>
      </c>
      <c r="J6883">
        <f>IF('Data R7'!C897="","",IF((COUNTIF('Data R7'!K897,"&gt;0")+COUNTIF('Data R7'!M897,"&gt;0")+COUNTIF('Data R7'!O897,"&gt;0")+COUNTIF('Data R7'!Q897,"&gt;0")+COUNTIF('Data R7'!S897,"&gt;0")+COUNTIF('Data R7'!U897,"&gt;0")+COUNTIF('Data R7'!W897,"&gt;0")+COUNTIF('Data R7'!Y897,"&gt;0"))&gt;0,1,0))</f>
        <v/>
      </c>
      <c r="M6883" t="inlineStr">
        <is>
          <t>Data R</t>
        </is>
      </c>
    </row>
    <row r="6884">
      <c r="A6884" t="inlineStr">
        <is>
          <t>Regional 7</t>
        </is>
      </c>
      <c r="B6884">
        <f>IF('Data R7'!C898="","",'Data R7'!B898)</f>
        <v/>
      </c>
      <c r="C6884">
        <f>IF('Data R7'!C898="","",'Data R7'!C898)</f>
        <v/>
      </c>
      <c r="D6884">
        <f>IF('Data R7'!C898="","",'Data R7'!D898)</f>
        <v/>
      </c>
      <c r="E6884">
        <f>IF('Data R7'!C898="","",'Data R7'!E898)</f>
        <v/>
      </c>
      <c r="F6884">
        <f>IF('Data R7'!C898="","",'Data R7'!F898)</f>
        <v/>
      </c>
      <c r="G6884">
        <f>IF('Data R7'!C898="","",'Data R7'!AD898)</f>
        <v/>
      </c>
      <c r="H6884">
        <f>IF('Data R7'!C898="","",'Data R7'!AC898)</f>
        <v/>
      </c>
      <c r="I6884">
        <f>IF('Data R7'!C898="","",COUNTIF('Data R7'!J898,"&gt;0")+COUNTIF('Data R7'!L898,"&gt;0")+COUNTIF('Data R7'!N898,"&gt;0")+COUNTIF('Data R7'!P898,"&gt;0")+COUNTIF('Data R7'!R898,"&gt;0")+COUNTIF('Data R7'!T898,"&gt;0")+COUNTIF('Data R7'!V898,"&gt;0")+COUNTIF('Data R7'!X898,"&gt;0"))</f>
        <v/>
      </c>
      <c r="J6884">
        <f>IF('Data R7'!C898="","",IF((COUNTIF('Data R7'!K898,"&gt;0")+COUNTIF('Data R7'!M898,"&gt;0")+COUNTIF('Data R7'!O898,"&gt;0")+COUNTIF('Data R7'!Q898,"&gt;0")+COUNTIF('Data R7'!S898,"&gt;0")+COUNTIF('Data R7'!U898,"&gt;0")+COUNTIF('Data R7'!W898,"&gt;0")+COUNTIF('Data R7'!Y898,"&gt;0"))&gt;0,1,0))</f>
        <v/>
      </c>
      <c r="M6884" t="inlineStr">
        <is>
          <t>Data R</t>
        </is>
      </c>
    </row>
    <row r="6885">
      <c r="A6885" t="inlineStr">
        <is>
          <t>Regional 7</t>
        </is>
      </c>
      <c r="B6885">
        <f>IF('Data R7'!C899="","",'Data R7'!B899)</f>
        <v/>
      </c>
      <c r="C6885">
        <f>IF('Data R7'!C899="","",'Data R7'!C899)</f>
        <v/>
      </c>
      <c r="D6885">
        <f>IF('Data R7'!C899="","",'Data R7'!D899)</f>
        <v/>
      </c>
      <c r="E6885">
        <f>IF('Data R7'!C899="","",'Data R7'!E899)</f>
        <v/>
      </c>
      <c r="F6885">
        <f>IF('Data R7'!C899="","",'Data R7'!F899)</f>
        <v/>
      </c>
      <c r="G6885">
        <f>IF('Data R7'!C899="","",'Data R7'!AD899)</f>
        <v/>
      </c>
      <c r="H6885">
        <f>IF('Data R7'!C899="","",'Data R7'!AC899)</f>
        <v/>
      </c>
      <c r="I6885">
        <f>IF('Data R7'!C899="","",COUNTIF('Data R7'!J899,"&gt;0")+COUNTIF('Data R7'!L899,"&gt;0")+COUNTIF('Data R7'!N899,"&gt;0")+COUNTIF('Data R7'!P899,"&gt;0")+COUNTIF('Data R7'!R899,"&gt;0")+COUNTIF('Data R7'!T899,"&gt;0")+COUNTIF('Data R7'!V899,"&gt;0")+COUNTIF('Data R7'!X899,"&gt;0"))</f>
        <v/>
      </c>
      <c r="J6885">
        <f>IF('Data R7'!C899="","",IF((COUNTIF('Data R7'!K899,"&gt;0")+COUNTIF('Data R7'!M899,"&gt;0")+COUNTIF('Data R7'!O899,"&gt;0")+COUNTIF('Data R7'!Q899,"&gt;0")+COUNTIF('Data R7'!S899,"&gt;0")+COUNTIF('Data R7'!U899,"&gt;0")+COUNTIF('Data R7'!W899,"&gt;0")+COUNTIF('Data R7'!Y899,"&gt;0"))&gt;0,1,0))</f>
        <v/>
      </c>
      <c r="M6885" t="inlineStr">
        <is>
          <t>Data R</t>
        </is>
      </c>
    </row>
    <row r="6886">
      <c r="A6886" t="inlineStr">
        <is>
          <t>Regional 7</t>
        </is>
      </c>
      <c r="B6886">
        <f>IF('Data R7'!C900="","",'Data R7'!B900)</f>
        <v/>
      </c>
      <c r="C6886">
        <f>IF('Data R7'!C900="","",'Data R7'!C900)</f>
        <v/>
      </c>
      <c r="D6886">
        <f>IF('Data R7'!C900="","",'Data R7'!D900)</f>
        <v/>
      </c>
      <c r="E6886">
        <f>IF('Data R7'!C900="","",'Data R7'!E900)</f>
        <v/>
      </c>
      <c r="F6886">
        <f>IF('Data R7'!C900="","",'Data R7'!F900)</f>
        <v/>
      </c>
      <c r="G6886">
        <f>IF('Data R7'!C900="","",'Data R7'!AD900)</f>
        <v/>
      </c>
      <c r="H6886">
        <f>IF('Data R7'!C900="","",'Data R7'!AC900)</f>
        <v/>
      </c>
      <c r="I6886">
        <f>IF('Data R7'!C900="","",COUNTIF('Data R7'!J900,"&gt;0")+COUNTIF('Data R7'!L900,"&gt;0")+COUNTIF('Data R7'!N900,"&gt;0")+COUNTIF('Data R7'!P900,"&gt;0")+COUNTIF('Data R7'!R900,"&gt;0")+COUNTIF('Data R7'!T900,"&gt;0")+COUNTIF('Data R7'!V900,"&gt;0")+COUNTIF('Data R7'!X900,"&gt;0"))</f>
        <v/>
      </c>
      <c r="J6886">
        <f>IF('Data R7'!C900="","",IF((COUNTIF('Data R7'!K900,"&gt;0")+COUNTIF('Data R7'!M900,"&gt;0")+COUNTIF('Data R7'!O900,"&gt;0")+COUNTIF('Data R7'!Q900,"&gt;0")+COUNTIF('Data R7'!S900,"&gt;0")+COUNTIF('Data R7'!U900,"&gt;0")+COUNTIF('Data R7'!W900,"&gt;0")+COUNTIF('Data R7'!Y900,"&gt;0"))&gt;0,1,0))</f>
        <v/>
      </c>
      <c r="M6886" t="inlineStr">
        <is>
          <t>Data R</t>
        </is>
      </c>
    </row>
    <row r="6887">
      <c r="A6887" t="inlineStr">
        <is>
          <t>Regional 7</t>
        </is>
      </c>
      <c r="B6887">
        <f>IF('Data R7'!C901="","",'Data R7'!B901)</f>
        <v/>
      </c>
      <c r="C6887">
        <f>IF('Data R7'!C901="","",'Data R7'!C901)</f>
        <v/>
      </c>
      <c r="D6887">
        <f>IF('Data R7'!C901="","",'Data R7'!D901)</f>
        <v/>
      </c>
      <c r="E6887">
        <f>IF('Data R7'!C901="","",'Data R7'!E901)</f>
        <v/>
      </c>
      <c r="F6887">
        <f>IF('Data R7'!C901="","",'Data R7'!F901)</f>
        <v/>
      </c>
      <c r="G6887">
        <f>IF('Data R7'!C901="","",'Data R7'!AD901)</f>
        <v/>
      </c>
      <c r="H6887">
        <f>IF('Data R7'!C901="","",'Data R7'!AC901)</f>
        <v/>
      </c>
      <c r="I6887">
        <f>IF('Data R7'!C901="","",COUNTIF('Data R7'!J901,"&gt;0")+COUNTIF('Data R7'!L901,"&gt;0")+COUNTIF('Data R7'!N901,"&gt;0")+COUNTIF('Data R7'!P901,"&gt;0")+COUNTIF('Data R7'!R901,"&gt;0")+COUNTIF('Data R7'!T901,"&gt;0")+COUNTIF('Data R7'!V901,"&gt;0")+COUNTIF('Data R7'!X901,"&gt;0"))</f>
        <v/>
      </c>
      <c r="J6887">
        <f>IF('Data R7'!C901="","",IF((COUNTIF('Data R7'!K901,"&gt;0")+COUNTIF('Data R7'!M901,"&gt;0")+COUNTIF('Data R7'!O901,"&gt;0")+COUNTIF('Data R7'!Q901,"&gt;0")+COUNTIF('Data R7'!S901,"&gt;0")+COUNTIF('Data R7'!U901,"&gt;0")+COUNTIF('Data R7'!W901,"&gt;0")+COUNTIF('Data R7'!Y901,"&gt;0"))&gt;0,1,0))</f>
        <v/>
      </c>
      <c r="M6887" t="inlineStr">
        <is>
          <t>Data R</t>
        </is>
      </c>
    </row>
    <row r="6888">
      <c r="A6888" t="inlineStr">
        <is>
          <t>Regional 7</t>
        </is>
      </c>
      <c r="B6888">
        <f>IF('Data R7'!C902="","",'Data R7'!B902)</f>
        <v/>
      </c>
      <c r="C6888">
        <f>IF('Data R7'!C902="","",'Data R7'!C902)</f>
        <v/>
      </c>
      <c r="D6888">
        <f>IF('Data R7'!C902="","",'Data R7'!D902)</f>
        <v/>
      </c>
      <c r="E6888">
        <f>IF('Data R7'!C902="","",'Data R7'!E902)</f>
        <v/>
      </c>
      <c r="F6888">
        <f>IF('Data R7'!C902="","",'Data R7'!F902)</f>
        <v/>
      </c>
      <c r="G6888">
        <f>IF('Data R7'!C902="","",'Data R7'!AD902)</f>
        <v/>
      </c>
      <c r="H6888">
        <f>IF('Data R7'!C902="","",'Data R7'!AC902)</f>
        <v/>
      </c>
      <c r="I6888">
        <f>IF('Data R7'!C902="","",COUNTIF('Data R7'!J902,"&gt;0")+COUNTIF('Data R7'!L902,"&gt;0")+COUNTIF('Data R7'!N902,"&gt;0")+COUNTIF('Data R7'!P902,"&gt;0")+COUNTIF('Data R7'!R902,"&gt;0")+COUNTIF('Data R7'!T902,"&gt;0")+COUNTIF('Data R7'!V902,"&gt;0")+COUNTIF('Data R7'!X902,"&gt;0"))</f>
        <v/>
      </c>
      <c r="J6888">
        <f>IF('Data R7'!C902="","",IF((COUNTIF('Data R7'!K902,"&gt;0")+COUNTIF('Data R7'!M902,"&gt;0")+COUNTIF('Data R7'!O902,"&gt;0")+COUNTIF('Data R7'!Q902,"&gt;0")+COUNTIF('Data R7'!S902,"&gt;0")+COUNTIF('Data R7'!U902,"&gt;0")+COUNTIF('Data R7'!W902,"&gt;0")+COUNTIF('Data R7'!Y902,"&gt;0"))&gt;0,1,0))</f>
        <v/>
      </c>
      <c r="M6888" t="inlineStr">
        <is>
          <t>Data R</t>
        </is>
      </c>
    </row>
    <row r="6889">
      <c r="A6889" t="inlineStr">
        <is>
          <t>Regional 7</t>
        </is>
      </c>
      <c r="B6889">
        <f>IF('Data R7'!C903="","",'Data R7'!B903)</f>
        <v/>
      </c>
      <c r="C6889">
        <f>IF('Data R7'!C903="","",'Data R7'!C903)</f>
        <v/>
      </c>
      <c r="D6889">
        <f>IF('Data R7'!C903="","",'Data R7'!D903)</f>
        <v/>
      </c>
      <c r="E6889">
        <f>IF('Data R7'!C903="","",'Data R7'!E903)</f>
        <v/>
      </c>
      <c r="F6889">
        <f>IF('Data R7'!C903="","",'Data R7'!F903)</f>
        <v/>
      </c>
      <c r="G6889">
        <f>IF('Data R7'!C903="","",'Data R7'!AD903)</f>
        <v/>
      </c>
      <c r="H6889">
        <f>IF('Data R7'!C903="","",'Data R7'!AC903)</f>
        <v/>
      </c>
      <c r="I6889">
        <f>IF('Data R7'!C903="","",COUNTIF('Data R7'!J903,"&gt;0")+COUNTIF('Data R7'!L903,"&gt;0")+COUNTIF('Data R7'!N903,"&gt;0")+COUNTIF('Data R7'!P903,"&gt;0")+COUNTIF('Data R7'!R903,"&gt;0")+COUNTIF('Data R7'!T903,"&gt;0")+COUNTIF('Data R7'!V903,"&gt;0")+COUNTIF('Data R7'!X903,"&gt;0"))</f>
        <v/>
      </c>
      <c r="J6889">
        <f>IF('Data R7'!C903="","",IF((COUNTIF('Data R7'!K903,"&gt;0")+COUNTIF('Data R7'!M903,"&gt;0")+COUNTIF('Data R7'!O903,"&gt;0")+COUNTIF('Data R7'!Q903,"&gt;0")+COUNTIF('Data R7'!S903,"&gt;0")+COUNTIF('Data R7'!U903,"&gt;0")+COUNTIF('Data R7'!W903,"&gt;0")+COUNTIF('Data R7'!Y903,"&gt;0"))&gt;0,1,0))</f>
        <v/>
      </c>
      <c r="M6889" t="inlineStr">
        <is>
          <t>Data R</t>
        </is>
      </c>
    </row>
    <row r="6890">
      <c r="A6890" t="inlineStr">
        <is>
          <t>Regional 7</t>
        </is>
      </c>
      <c r="B6890">
        <f>IF('Data R7'!C904="","",'Data R7'!B904)</f>
        <v/>
      </c>
      <c r="C6890">
        <f>IF('Data R7'!C904="","",'Data R7'!C904)</f>
        <v/>
      </c>
      <c r="D6890">
        <f>IF('Data R7'!C904="","",'Data R7'!D904)</f>
        <v/>
      </c>
      <c r="E6890">
        <f>IF('Data R7'!C904="","",'Data R7'!E904)</f>
        <v/>
      </c>
      <c r="F6890">
        <f>IF('Data R7'!C904="","",'Data R7'!F904)</f>
        <v/>
      </c>
      <c r="G6890">
        <f>IF('Data R7'!C904="","",'Data R7'!AD904)</f>
        <v/>
      </c>
      <c r="H6890">
        <f>IF('Data R7'!C904="","",'Data R7'!AC904)</f>
        <v/>
      </c>
      <c r="I6890">
        <f>IF('Data R7'!C904="","",COUNTIF('Data R7'!J904,"&gt;0")+COUNTIF('Data R7'!L904,"&gt;0")+COUNTIF('Data R7'!N904,"&gt;0")+COUNTIF('Data R7'!P904,"&gt;0")+COUNTIF('Data R7'!R904,"&gt;0")+COUNTIF('Data R7'!T904,"&gt;0")+COUNTIF('Data R7'!V904,"&gt;0")+COUNTIF('Data R7'!X904,"&gt;0"))</f>
        <v/>
      </c>
      <c r="J6890">
        <f>IF('Data R7'!C904="","",IF((COUNTIF('Data R7'!K904,"&gt;0")+COUNTIF('Data R7'!M904,"&gt;0")+COUNTIF('Data R7'!O904,"&gt;0")+COUNTIF('Data R7'!Q904,"&gt;0")+COUNTIF('Data R7'!S904,"&gt;0")+COUNTIF('Data R7'!U904,"&gt;0")+COUNTIF('Data R7'!W904,"&gt;0")+COUNTIF('Data R7'!Y904,"&gt;0"))&gt;0,1,0))</f>
        <v/>
      </c>
      <c r="M6890" t="inlineStr">
        <is>
          <t>Data R</t>
        </is>
      </c>
    </row>
    <row r="6891">
      <c r="A6891" t="inlineStr">
        <is>
          <t>Regional 7</t>
        </is>
      </c>
      <c r="B6891">
        <f>IF('Data R7'!C905="","",'Data R7'!B905)</f>
        <v/>
      </c>
      <c r="C6891">
        <f>IF('Data R7'!C905="","",'Data R7'!C905)</f>
        <v/>
      </c>
      <c r="D6891">
        <f>IF('Data R7'!C905="","",'Data R7'!D905)</f>
        <v/>
      </c>
      <c r="E6891">
        <f>IF('Data R7'!C905="","",'Data R7'!E905)</f>
        <v/>
      </c>
      <c r="F6891">
        <f>IF('Data R7'!C905="","",'Data R7'!F905)</f>
        <v/>
      </c>
      <c r="G6891">
        <f>IF('Data R7'!C905="","",'Data R7'!AD905)</f>
        <v/>
      </c>
      <c r="H6891">
        <f>IF('Data R7'!C905="","",'Data R7'!AC905)</f>
        <v/>
      </c>
      <c r="I6891">
        <f>IF('Data R7'!C905="","",COUNTIF('Data R7'!J905,"&gt;0")+COUNTIF('Data R7'!L905,"&gt;0")+COUNTIF('Data R7'!N905,"&gt;0")+COUNTIF('Data R7'!P905,"&gt;0")+COUNTIF('Data R7'!R905,"&gt;0")+COUNTIF('Data R7'!T905,"&gt;0")+COUNTIF('Data R7'!V905,"&gt;0")+COUNTIF('Data R7'!X905,"&gt;0"))</f>
        <v/>
      </c>
      <c r="J6891">
        <f>IF('Data R7'!C905="","",IF((COUNTIF('Data R7'!K905,"&gt;0")+COUNTIF('Data R7'!M905,"&gt;0")+COUNTIF('Data R7'!O905,"&gt;0")+COUNTIF('Data R7'!Q905,"&gt;0")+COUNTIF('Data R7'!S905,"&gt;0")+COUNTIF('Data R7'!U905,"&gt;0")+COUNTIF('Data R7'!W905,"&gt;0")+COUNTIF('Data R7'!Y905,"&gt;0"))&gt;0,1,0))</f>
        <v/>
      </c>
      <c r="M6891" t="inlineStr">
        <is>
          <t>Data R</t>
        </is>
      </c>
    </row>
    <row r="6892">
      <c r="A6892" t="inlineStr">
        <is>
          <t>Regional 7</t>
        </is>
      </c>
      <c r="B6892">
        <f>IF('Data R7'!C906="","",'Data R7'!B906)</f>
        <v/>
      </c>
      <c r="C6892">
        <f>IF('Data R7'!C906="","",'Data R7'!C906)</f>
        <v/>
      </c>
      <c r="D6892">
        <f>IF('Data R7'!C906="","",'Data R7'!D906)</f>
        <v/>
      </c>
      <c r="E6892">
        <f>IF('Data R7'!C906="","",'Data R7'!E906)</f>
        <v/>
      </c>
      <c r="F6892">
        <f>IF('Data R7'!C906="","",'Data R7'!F906)</f>
        <v/>
      </c>
      <c r="G6892">
        <f>IF('Data R7'!C906="","",'Data R7'!AD906)</f>
        <v/>
      </c>
      <c r="H6892">
        <f>IF('Data R7'!C906="","",'Data R7'!AC906)</f>
        <v/>
      </c>
      <c r="I6892">
        <f>IF('Data R7'!C906="","",COUNTIF('Data R7'!J906,"&gt;0")+COUNTIF('Data R7'!L906,"&gt;0")+COUNTIF('Data R7'!N906,"&gt;0")+COUNTIF('Data R7'!P906,"&gt;0")+COUNTIF('Data R7'!R906,"&gt;0")+COUNTIF('Data R7'!T906,"&gt;0")+COUNTIF('Data R7'!V906,"&gt;0")+COUNTIF('Data R7'!X906,"&gt;0"))</f>
        <v/>
      </c>
      <c r="J6892">
        <f>IF('Data R7'!C906="","",IF((COUNTIF('Data R7'!K906,"&gt;0")+COUNTIF('Data R7'!M906,"&gt;0")+COUNTIF('Data R7'!O906,"&gt;0")+COUNTIF('Data R7'!Q906,"&gt;0")+COUNTIF('Data R7'!S906,"&gt;0")+COUNTIF('Data R7'!U906,"&gt;0")+COUNTIF('Data R7'!W906,"&gt;0")+COUNTIF('Data R7'!Y906,"&gt;0"))&gt;0,1,0))</f>
        <v/>
      </c>
      <c r="M6892" t="inlineStr">
        <is>
          <t>Data R</t>
        </is>
      </c>
    </row>
    <row r="6893">
      <c r="A6893" t="inlineStr">
        <is>
          <t>Regional 7</t>
        </is>
      </c>
      <c r="B6893">
        <f>IF('Data R7'!C907="","",'Data R7'!B907)</f>
        <v/>
      </c>
      <c r="C6893">
        <f>IF('Data R7'!C907="","",'Data R7'!C907)</f>
        <v/>
      </c>
      <c r="D6893">
        <f>IF('Data R7'!C907="","",'Data R7'!D907)</f>
        <v/>
      </c>
      <c r="E6893">
        <f>IF('Data R7'!C907="","",'Data R7'!E907)</f>
        <v/>
      </c>
      <c r="F6893">
        <f>IF('Data R7'!C907="","",'Data R7'!F907)</f>
        <v/>
      </c>
      <c r="G6893">
        <f>IF('Data R7'!C907="","",'Data R7'!AD907)</f>
        <v/>
      </c>
      <c r="H6893">
        <f>IF('Data R7'!C907="","",'Data R7'!AC907)</f>
        <v/>
      </c>
      <c r="I6893">
        <f>IF('Data R7'!C907="","",COUNTIF('Data R7'!J907,"&gt;0")+COUNTIF('Data R7'!L907,"&gt;0")+COUNTIF('Data R7'!N907,"&gt;0")+COUNTIF('Data R7'!P907,"&gt;0")+COUNTIF('Data R7'!R907,"&gt;0")+COUNTIF('Data R7'!T907,"&gt;0")+COUNTIF('Data R7'!V907,"&gt;0")+COUNTIF('Data R7'!X907,"&gt;0"))</f>
        <v/>
      </c>
      <c r="J6893">
        <f>IF('Data R7'!C907="","",IF((COUNTIF('Data R7'!K907,"&gt;0")+COUNTIF('Data R7'!M907,"&gt;0")+COUNTIF('Data R7'!O907,"&gt;0")+COUNTIF('Data R7'!Q907,"&gt;0")+COUNTIF('Data R7'!S907,"&gt;0")+COUNTIF('Data R7'!U907,"&gt;0")+COUNTIF('Data R7'!W907,"&gt;0")+COUNTIF('Data R7'!Y907,"&gt;0"))&gt;0,1,0))</f>
        <v/>
      </c>
      <c r="M6893" t="inlineStr">
        <is>
          <t>Data R</t>
        </is>
      </c>
    </row>
    <row r="6894">
      <c r="A6894" t="inlineStr">
        <is>
          <t>Regional 7</t>
        </is>
      </c>
      <c r="B6894">
        <f>IF('Data R7'!C908="","",'Data R7'!B908)</f>
        <v/>
      </c>
      <c r="C6894">
        <f>IF('Data R7'!C908="","",'Data R7'!C908)</f>
        <v/>
      </c>
      <c r="D6894">
        <f>IF('Data R7'!C908="","",'Data R7'!D908)</f>
        <v/>
      </c>
      <c r="E6894">
        <f>IF('Data R7'!C908="","",'Data R7'!E908)</f>
        <v/>
      </c>
      <c r="F6894">
        <f>IF('Data R7'!C908="","",'Data R7'!F908)</f>
        <v/>
      </c>
      <c r="G6894">
        <f>IF('Data R7'!C908="","",'Data R7'!AD908)</f>
        <v/>
      </c>
      <c r="H6894">
        <f>IF('Data R7'!C908="","",'Data R7'!AC908)</f>
        <v/>
      </c>
      <c r="I6894">
        <f>IF('Data R7'!C908="","",COUNTIF('Data R7'!J908,"&gt;0")+COUNTIF('Data R7'!L908,"&gt;0")+COUNTIF('Data R7'!N908,"&gt;0")+COUNTIF('Data R7'!P908,"&gt;0")+COUNTIF('Data R7'!R908,"&gt;0")+COUNTIF('Data R7'!T908,"&gt;0")+COUNTIF('Data R7'!V908,"&gt;0")+COUNTIF('Data R7'!X908,"&gt;0"))</f>
        <v/>
      </c>
      <c r="J6894">
        <f>IF('Data R7'!C908="","",IF((COUNTIF('Data R7'!K908,"&gt;0")+COUNTIF('Data R7'!M908,"&gt;0")+COUNTIF('Data R7'!O908,"&gt;0")+COUNTIF('Data R7'!Q908,"&gt;0")+COUNTIF('Data R7'!S908,"&gt;0")+COUNTIF('Data R7'!U908,"&gt;0")+COUNTIF('Data R7'!W908,"&gt;0")+COUNTIF('Data R7'!Y908,"&gt;0"))&gt;0,1,0))</f>
        <v/>
      </c>
      <c r="M6894" t="inlineStr">
        <is>
          <t>Data R</t>
        </is>
      </c>
    </row>
    <row r="6895">
      <c r="A6895" t="inlineStr">
        <is>
          <t>Regional 7</t>
        </is>
      </c>
      <c r="B6895">
        <f>IF('Data R7'!C909="","",'Data R7'!B909)</f>
        <v/>
      </c>
      <c r="C6895">
        <f>IF('Data R7'!C909="","",'Data R7'!C909)</f>
        <v/>
      </c>
      <c r="D6895">
        <f>IF('Data R7'!C909="","",'Data R7'!D909)</f>
        <v/>
      </c>
      <c r="E6895">
        <f>IF('Data R7'!C909="","",'Data R7'!E909)</f>
        <v/>
      </c>
      <c r="F6895">
        <f>IF('Data R7'!C909="","",'Data R7'!F909)</f>
        <v/>
      </c>
      <c r="G6895">
        <f>IF('Data R7'!C909="","",'Data R7'!AD909)</f>
        <v/>
      </c>
      <c r="H6895">
        <f>IF('Data R7'!C909="","",'Data R7'!AC909)</f>
        <v/>
      </c>
      <c r="I6895">
        <f>IF('Data R7'!C909="","",COUNTIF('Data R7'!J909,"&gt;0")+COUNTIF('Data R7'!L909,"&gt;0")+COUNTIF('Data R7'!N909,"&gt;0")+COUNTIF('Data R7'!P909,"&gt;0")+COUNTIF('Data R7'!R909,"&gt;0")+COUNTIF('Data R7'!T909,"&gt;0")+COUNTIF('Data R7'!V909,"&gt;0")+COUNTIF('Data R7'!X909,"&gt;0"))</f>
        <v/>
      </c>
      <c r="J6895">
        <f>IF('Data R7'!C909="","",IF((COUNTIF('Data R7'!K909,"&gt;0")+COUNTIF('Data R7'!M909,"&gt;0")+COUNTIF('Data R7'!O909,"&gt;0")+COUNTIF('Data R7'!Q909,"&gt;0")+COUNTIF('Data R7'!S909,"&gt;0")+COUNTIF('Data R7'!U909,"&gt;0")+COUNTIF('Data R7'!W909,"&gt;0")+COUNTIF('Data R7'!Y909,"&gt;0"))&gt;0,1,0))</f>
        <v/>
      </c>
      <c r="M6895" t="inlineStr">
        <is>
          <t>Data R</t>
        </is>
      </c>
    </row>
    <row r="6896">
      <c r="A6896" t="inlineStr">
        <is>
          <t>Regional 7</t>
        </is>
      </c>
      <c r="B6896">
        <f>IF('Data R7'!C910="","",'Data R7'!B910)</f>
        <v/>
      </c>
      <c r="C6896">
        <f>IF('Data R7'!C910="","",'Data R7'!C910)</f>
        <v/>
      </c>
      <c r="D6896">
        <f>IF('Data R7'!C910="","",'Data R7'!D910)</f>
        <v/>
      </c>
      <c r="E6896">
        <f>IF('Data R7'!C910="","",'Data R7'!E910)</f>
        <v/>
      </c>
      <c r="F6896">
        <f>IF('Data R7'!C910="","",'Data R7'!F910)</f>
        <v/>
      </c>
      <c r="G6896">
        <f>IF('Data R7'!C910="","",'Data R7'!AD910)</f>
        <v/>
      </c>
      <c r="H6896">
        <f>IF('Data R7'!C910="","",'Data R7'!AC910)</f>
        <v/>
      </c>
      <c r="I6896">
        <f>IF('Data R7'!C910="","",COUNTIF('Data R7'!J910,"&gt;0")+COUNTIF('Data R7'!L910,"&gt;0")+COUNTIF('Data R7'!N910,"&gt;0")+COUNTIF('Data R7'!P910,"&gt;0")+COUNTIF('Data R7'!R910,"&gt;0")+COUNTIF('Data R7'!T910,"&gt;0")+COUNTIF('Data R7'!V910,"&gt;0")+COUNTIF('Data R7'!X910,"&gt;0"))</f>
        <v/>
      </c>
      <c r="J6896">
        <f>IF('Data R7'!C910="","",IF((COUNTIF('Data R7'!K910,"&gt;0")+COUNTIF('Data R7'!M910,"&gt;0")+COUNTIF('Data R7'!O910,"&gt;0")+COUNTIF('Data R7'!Q910,"&gt;0")+COUNTIF('Data R7'!S910,"&gt;0")+COUNTIF('Data R7'!U910,"&gt;0")+COUNTIF('Data R7'!W910,"&gt;0")+COUNTIF('Data R7'!Y910,"&gt;0"))&gt;0,1,0))</f>
        <v/>
      </c>
      <c r="M6896" t="inlineStr">
        <is>
          <t>Data R</t>
        </is>
      </c>
    </row>
    <row r="6897">
      <c r="A6897" t="inlineStr">
        <is>
          <t>Regional 7</t>
        </is>
      </c>
      <c r="B6897">
        <f>IF('Data R7'!C911="","",'Data R7'!B911)</f>
        <v/>
      </c>
      <c r="C6897">
        <f>IF('Data R7'!C911="","",'Data R7'!C911)</f>
        <v/>
      </c>
      <c r="D6897">
        <f>IF('Data R7'!C911="","",'Data R7'!D911)</f>
        <v/>
      </c>
      <c r="E6897">
        <f>IF('Data R7'!C911="","",'Data R7'!E911)</f>
        <v/>
      </c>
      <c r="F6897">
        <f>IF('Data R7'!C911="","",'Data R7'!F911)</f>
        <v/>
      </c>
      <c r="G6897">
        <f>IF('Data R7'!C911="","",'Data R7'!AD911)</f>
        <v/>
      </c>
      <c r="H6897">
        <f>IF('Data R7'!C911="","",'Data R7'!AC911)</f>
        <v/>
      </c>
      <c r="I6897">
        <f>IF('Data R7'!C911="","",COUNTIF('Data R7'!J911,"&gt;0")+COUNTIF('Data R7'!L911,"&gt;0")+COUNTIF('Data R7'!N911,"&gt;0")+COUNTIF('Data R7'!P911,"&gt;0")+COUNTIF('Data R7'!R911,"&gt;0")+COUNTIF('Data R7'!T911,"&gt;0")+COUNTIF('Data R7'!V911,"&gt;0")+COUNTIF('Data R7'!X911,"&gt;0"))</f>
        <v/>
      </c>
      <c r="J6897">
        <f>IF('Data R7'!C911="","",IF((COUNTIF('Data R7'!K911,"&gt;0")+COUNTIF('Data R7'!M911,"&gt;0")+COUNTIF('Data R7'!O911,"&gt;0")+COUNTIF('Data R7'!Q911,"&gt;0")+COUNTIF('Data R7'!S911,"&gt;0")+COUNTIF('Data R7'!U911,"&gt;0")+COUNTIF('Data R7'!W911,"&gt;0")+COUNTIF('Data R7'!Y911,"&gt;0"))&gt;0,1,0))</f>
        <v/>
      </c>
      <c r="M6897" t="inlineStr">
        <is>
          <t>Data R</t>
        </is>
      </c>
    </row>
    <row r="6898">
      <c r="A6898" t="inlineStr">
        <is>
          <t>Regional 7</t>
        </is>
      </c>
      <c r="B6898">
        <f>IF('Data R7'!C912="","",'Data R7'!B912)</f>
        <v/>
      </c>
      <c r="C6898">
        <f>IF('Data R7'!C912="","",'Data R7'!C912)</f>
        <v/>
      </c>
      <c r="D6898">
        <f>IF('Data R7'!C912="","",'Data R7'!D912)</f>
        <v/>
      </c>
      <c r="E6898">
        <f>IF('Data R7'!C912="","",'Data R7'!E912)</f>
        <v/>
      </c>
      <c r="F6898">
        <f>IF('Data R7'!C912="","",'Data R7'!F912)</f>
        <v/>
      </c>
      <c r="G6898">
        <f>IF('Data R7'!C912="","",'Data R7'!AD912)</f>
        <v/>
      </c>
      <c r="H6898">
        <f>IF('Data R7'!C912="","",'Data R7'!AC912)</f>
        <v/>
      </c>
      <c r="I6898">
        <f>IF('Data R7'!C912="","",COUNTIF('Data R7'!J912,"&gt;0")+COUNTIF('Data R7'!L912,"&gt;0")+COUNTIF('Data R7'!N912,"&gt;0")+COUNTIF('Data R7'!P912,"&gt;0")+COUNTIF('Data R7'!R912,"&gt;0")+COUNTIF('Data R7'!T912,"&gt;0")+COUNTIF('Data R7'!V912,"&gt;0")+COUNTIF('Data R7'!X912,"&gt;0"))</f>
        <v/>
      </c>
      <c r="J6898">
        <f>IF('Data R7'!C912="","",IF((COUNTIF('Data R7'!K912,"&gt;0")+COUNTIF('Data R7'!M912,"&gt;0")+COUNTIF('Data R7'!O912,"&gt;0")+COUNTIF('Data R7'!Q912,"&gt;0")+COUNTIF('Data R7'!S912,"&gt;0")+COUNTIF('Data R7'!U912,"&gt;0")+COUNTIF('Data R7'!W912,"&gt;0")+COUNTIF('Data R7'!Y912,"&gt;0"))&gt;0,1,0))</f>
        <v/>
      </c>
      <c r="M6898" t="inlineStr">
        <is>
          <t>Data R</t>
        </is>
      </c>
    </row>
    <row r="6899">
      <c r="A6899" t="inlineStr">
        <is>
          <t>Regional 7</t>
        </is>
      </c>
      <c r="B6899">
        <f>IF('Data R7'!C913="","",'Data R7'!B913)</f>
        <v/>
      </c>
      <c r="C6899">
        <f>IF('Data R7'!C913="","",'Data R7'!C913)</f>
        <v/>
      </c>
      <c r="D6899">
        <f>IF('Data R7'!C913="","",'Data R7'!D913)</f>
        <v/>
      </c>
      <c r="E6899">
        <f>IF('Data R7'!C913="","",'Data R7'!E913)</f>
        <v/>
      </c>
      <c r="F6899">
        <f>IF('Data R7'!C913="","",'Data R7'!F913)</f>
        <v/>
      </c>
      <c r="G6899">
        <f>IF('Data R7'!C913="","",'Data R7'!AD913)</f>
        <v/>
      </c>
      <c r="H6899">
        <f>IF('Data R7'!C913="","",'Data R7'!AC913)</f>
        <v/>
      </c>
      <c r="I6899">
        <f>IF('Data R7'!C913="","",COUNTIF('Data R7'!J913,"&gt;0")+COUNTIF('Data R7'!L913,"&gt;0")+COUNTIF('Data R7'!N913,"&gt;0")+COUNTIF('Data R7'!P913,"&gt;0")+COUNTIF('Data R7'!R913,"&gt;0")+COUNTIF('Data R7'!T913,"&gt;0")+COUNTIF('Data R7'!V913,"&gt;0")+COUNTIF('Data R7'!X913,"&gt;0"))</f>
        <v/>
      </c>
      <c r="J6899">
        <f>IF('Data R7'!C913="","",IF((COUNTIF('Data R7'!K913,"&gt;0")+COUNTIF('Data R7'!M913,"&gt;0")+COUNTIF('Data R7'!O913,"&gt;0")+COUNTIF('Data R7'!Q913,"&gt;0")+COUNTIF('Data R7'!S913,"&gt;0")+COUNTIF('Data R7'!U913,"&gt;0")+COUNTIF('Data R7'!W913,"&gt;0")+COUNTIF('Data R7'!Y913,"&gt;0"))&gt;0,1,0))</f>
        <v/>
      </c>
      <c r="M6899" t="inlineStr">
        <is>
          <t>Data R</t>
        </is>
      </c>
    </row>
    <row r="6900">
      <c r="A6900" t="inlineStr">
        <is>
          <t>Regional 7</t>
        </is>
      </c>
      <c r="B6900">
        <f>IF('Data R7'!C914="","",'Data R7'!B914)</f>
        <v/>
      </c>
      <c r="C6900">
        <f>IF('Data R7'!C914="","",'Data R7'!C914)</f>
        <v/>
      </c>
      <c r="D6900">
        <f>IF('Data R7'!C914="","",'Data R7'!D914)</f>
        <v/>
      </c>
      <c r="E6900">
        <f>IF('Data R7'!C914="","",'Data R7'!E914)</f>
        <v/>
      </c>
      <c r="F6900">
        <f>IF('Data R7'!C914="","",'Data R7'!F914)</f>
        <v/>
      </c>
      <c r="G6900">
        <f>IF('Data R7'!C914="","",'Data R7'!AD914)</f>
        <v/>
      </c>
      <c r="H6900">
        <f>IF('Data R7'!C914="","",'Data R7'!AC914)</f>
        <v/>
      </c>
      <c r="I6900">
        <f>IF('Data R7'!C914="","",COUNTIF('Data R7'!J914,"&gt;0")+COUNTIF('Data R7'!L914,"&gt;0")+COUNTIF('Data R7'!N914,"&gt;0")+COUNTIF('Data R7'!P914,"&gt;0")+COUNTIF('Data R7'!R914,"&gt;0")+COUNTIF('Data R7'!T914,"&gt;0")+COUNTIF('Data R7'!V914,"&gt;0")+COUNTIF('Data R7'!X914,"&gt;0"))</f>
        <v/>
      </c>
      <c r="J6900">
        <f>IF('Data R7'!C914="","",IF((COUNTIF('Data R7'!K914,"&gt;0")+COUNTIF('Data R7'!M914,"&gt;0")+COUNTIF('Data R7'!O914,"&gt;0")+COUNTIF('Data R7'!Q914,"&gt;0")+COUNTIF('Data R7'!S914,"&gt;0")+COUNTIF('Data R7'!U914,"&gt;0")+COUNTIF('Data R7'!W914,"&gt;0")+COUNTIF('Data R7'!Y914,"&gt;0"))&gt;0,1,0))</f>
        <v/>
      </c>
      <c r="M6900" t="inlineStr">
        <is>
          <t>Data R</t>
        </is>
      </c>
    </row>
    <row r="6901">
      <c r="A6901" t="inlineStr">
        <is>
          <t>Regional 7</t>
        </is>
      </c>
      <c r="B6901">
        <f>IF('Data R7'!C915="","",'Data R7'!B915)</f>
        <v/>
      </c>
      <c r="C6901">
        <f>IF('Data R7'!C915="","",'Data R7'!C915)</f>
        <v/>
      </c>
      <c r="D6901">
        <f>IF('Data R7'!C915="","",'Data R7'!D915)</f>
        <v/>
      </c>
      <c r="E6901">
        <f>IF('Data R7'!C915="","",'Data R7'!E915)</f>
        <v/>
      </c>
      <c r="F6901">
        <f>IF('Data R7'!C915="","",'Data R7'!F915)</f>
        <v/>
      </c>
      <c r="G6901">
        <f>IF('Data R7'!C915="","",'Data R7'!AD915)</f>
        <v/>
      </c>
      <c r="H6901">
        <f>IF('Data R7'!C915="","",'Data R7'!AC915)</f>
        <v/>
      </c>
      <c r="I6901">
        <f>IF('Data R7'!C915="","",COUNTIF('Data R7'!J915,"&gt;0")+COUNTIF('Data R7'!L915,"&gt;0")+COUNTIF('Data R7'!N915,"&gt;0")+COUNTIF('Data R7'!P915,"&gt;0")+COUNTIF('Data R7'!R915,"&gt;0")+COUNTIF('Data R7'!T915,"&gt;0")+COUNTIF('Data R7'!V915,"&gt;0")+COUNTIF('Data R7'!X915,"&gt;0"))</f>
        <v/>
      </c>
      <c r="J6901">
        <f>IF('Data R7'!C915="","",IF((COUNTIF('Data R7'!K915,"&gt;0")+COUNTIF('Data R7'!M915,"&gt;0")+COUNTIF('Data R7'!O915,"&gt;0")+COUNTIF('Data R7'!Q915,"&gt;0")+COUNTIF('Data R7'!S915,"&gt;0")+COUNTIF('Data R7'!U915,"&gt;0")+COUNTIF('Data R7'!W915,"&gt;0")+COUNTIF('Data R7'!Y915,"&gt;0"))&gt;0,1,0))</f>
        <v/>
      </c>
      <c r="M6901" t="inlineStr">
        <is>
          <t>Data R</t>
        </is>
      </c>
    </row>
    <row r="6902">
      <c r="A6902" t="inlineStr">
        <is>
          <t>Regional 7</t>
        </is>
      </c>
      <c r="B6902">
        <f>IF('Data R7'!C916="","",'Data R7'!B916)</f>
        <v/>
      </c>
      <c r="C6902">
        <f>IF('Data R7'!C916="","",'Data R7'!C916)</f>
        <v/>
      </c>
      <c r="D6902">
        <f>IF('Data R7'!C916="","",'Data R7'!D916)</f>
        <v/>
      </c>
      <c r="E6902">
        <f>IF('Data R7'!C916="","",'Data R7'!E916)</f>
        <v/>
      </c>
      <c r="F6902">
        <f>IF('Data R7'!C916="","",'Data R7'!F916)</f>
        <v/>
      </c>
      <c r="G6902">
        <f>IF('Data R7'!C916="","",'Data R7'!AD916)</f>
        <v/>
      </c>
      <c r="H6902">
        <f>IF('Data R7'!C916="","",'Data R7'!AC916)</f>
        <v/>
      </c>
      <c r="I6902">
        <f>IF('Data R7'!C916="","",COUNTIF('Data R7'!J916,"&gt;0")+COUNTIF('Data R7'!L916,"&gt;0")+COUNTIF('Data R7'!N916,"&gt;0")+COUNTIF('Data R7'!P916,"&gt;0")+COUNTIF('Data R7'!R916,"&gt;0")+COUNTIF('Data R7'!T916,"&gt;0")+COUNTIF('Data R7'!V916,"&gt;0")+COUNTIF('Data R7'!X916,"&gt;0"))</f>
        <v/>
      </c>
      <c r="J6902">
        <f>IF('Data R7'!C916="","",IF((COUNTIF('Data R7'!K916,"&gt;0")+COUNTIF('Data R7'!M916,"&gt;0")+COUNTIF('Data R7'!O916,"&gt;0")+COUNTIF('Data R7'!Q916,"&gt;0")+COUNTIF('Data R7'!S916,"&gt;0")+COUNTIF('Data R7'!U916,"&gt;0")+COUNTIF('Data R7'!W916,"&gt;0")+COUNTIF('Data R7'!Y916,"&gt;0"))&gt;0,1,0))</f>
        <v/>
      </c>
      <c r="M6902" t="inlineStr">
        <is>
          <t>Data R</t>
        </is>
      </c>
    </row>
    <row r="6903">
      <c r="A6903" t="inlineStr">
        <is>
          <t>Regional 7</t>
        </is>
      </c>
      <c r="B6903">
        <f>IF('Data R7'!C917="","",'Data R7'!B917)</f>
        <v/>
      </c>
      <c r="C6903">
        <f>IF('Data R7'!C917="","",'Data R7'!C917)</f>
        <v/>
      </c>
      <c r="D6903">
        <f>IF('Data R7'!C917="","",'Data R7'!D917)</f>
        <v/>
      </c>
      <c r="E6903">
        <f>IF('Data R7'!C917="","",'Data R7'!E917)</f>
        <v/>
      </c>
      <c r="F6903">
        <f>IF('Data R7'!C917="","",'Data R7'!F917)</f>
        <v/>
      </c>
      <c r="G6903">
        <f>IF('Data R7'!C917="","",'Data R7'!AD917)</f>
        <v/>
      </c>
      <c r="H6903">
        <f>IF('Data R7'!C917="","",'Data R7'!AC917)</f>
        <v/>
      </c>
      <c r="I6903">
        <f>IF('Data R7'!C917="","",COUNTIF('Data R7'!J917,"&gt;0")+COUNTIF('Data R7'!L917,"&gt;0")+COUNTIF('Data R7'!N917,"&gt;0")+COUNTIF('Data R7'!P917,"&gt;0")+COUNTIF('Data R7'!R917,"&gt;0")+COUNTIF('Data R7'!T917,"&gt;0")+COUNTIF('Data R7'!V917,"&gt;0")+COUNTIF('Data R7'!X917,"&gt;0"))</f>
        <v/>
      </c>
      <c r="J6903">
        <f>IF('Data R7'!C917="","",IF((COUNTIF('Data R7'!K917,"&gt;0")+COUNTIF('Data R7'!M917,"&gt;0")+COUNTIF('Data R7'!O917,"&gt;0")+COUNTIF('Data R7'!Q917,"&gt;0")+COUNTIF('Data R7'!S917,"&gt;0")+COUNTIF('Data R7'!U917,"&gt;0")+COUNTIF('Data R7'!W917,"&gt;0")+COUNTIF('Data R7'!Y917,"&gt;0"))&gt;0,1,0))</f>
        <v/>
      </c>
      <c r="M6903" t="inlineStr">
        <is>
          <t>Data R</t>
        </is>
      </c>
    </row>
    <row r="6904">
      <c r="A6904" t="inlineStr">
        <is>
          <t>Regional 7</t>
        </is>
      </c>
      <c r="B6904">
        <f>IF('Data R7'!C918="","",'Data R7'!B918)</f>
        <v/>
      </c>
      <c r="C6904">
        <f>IF('Data R7'!C918="","",'Data R7'!C918)</f>
        <v/>
      </c>
      <c r="D6904">
        <f>IF('Data R7'!C918="","",'Data R7'!D918)</f>
        <v/>
      </c>
      <c r="E6904">
        <f>IF('Data R7'!C918="","",'Data R7'!E918)</f>
        <v/>
      </c>
      <c r="F6904">
        <f>IF('Data R7'!C918="","",'Data R7'!F918)</f>
        <v/>
      </c>
      <c r="G6904">
        <f>IF('Data R7'!C918="","",'Data R7'!AD918)</f>
        <v/>
      </c>
      <c r="H6904">
        <f>IF('Data R7'!C918="","",'Data R7'!AC918)</f>
        <v/>
      </c>
      <c r="I6904">
        <f>IF('Data R7'!C918="","",COUNTIF('Data R7'!J918,"&gt;0")+COUNTIF('Data R7'!L918,"&gt;0")+COUNTIF('Data R7'!N918,"&gt;0")+COUNTIF('Data R7'!P918,"&gt;0")+COUNTIF('Data R7'!R918,"&gt;0")+COUNTIF('Data R7'!T918,"&gt;0")+COUNTIF('Data R7'!V918,"&gt;0")+COUNTIF('Data R7'!X918,"&gt;0"))</f>
        <v/>
      </c>
      <c r="J6904">
        <f>IF('Data R7'!C918="","",IF((COUNTIF('Data R7'!K918,"&gt;0")+COUNTIF('Data R7'!M918,"&gt;0")+COUNTIF('Data R7'!O918,"&gt;0")+COUNTIF('Data R7'!Q918,"&gt;0")+COUNTIF('Data R7'!S918,"&gt;0")+COUNTIF('Data R7'!U918,"&gt;0")+COUNTIF('Data R7'!W918,"&gt;0")+COUNTIF('Data R7'!Y918,"&gt;0"))&gt;0,1,0))</f>
        <v/>
      </c>
      <c r="M6904" t="inlineStr">
        <is>
          <t>Data R</t>
        </is>
      </c>
    </row>
    <row r="6905">
      <c r="A6905" t="inlineStr">
        <is>
          <t>Regional 7</t>
        </is>
      </c>
      <c r="B6905">
        <f>IF('Data R7'!C919="","",'Data R7'!B919)</f>
        <v/>
      </c>
      <c r="C6905">
        <f>IF('Data R7'!C919="","",'Data R7'!C919)</f>
        <v/>
      </c>
      <c r="D6905">
        <f>IF('Data R7'!C919="","",'Data R7'!D919)</f>
        <v/>
      </c>
      <c r="E6905">
        <f>IF('Data R7'!C919="","",'Data R7'!E919)</f>
        <v/>
      </c>
      <c r="F6905">
        <f>IF('Data R7'!C919="","",'Data R7'!F919)</f>
        <v/>
      </c>
      <c r="G6905">
        <f>IF('Data R7'!C919="","",'Data R7'!AD919)</f>
        <v/>
      </c>
      <c r="H6905">
        <f>IF('Data R7'!C919="","",'Data R7'!AC919)</f>
        <v/>
      </c>
      <c r="I6905">
        <f>IF('Data R7'!C919="","",COUNTIF('Data R7'!J919,"&gt;0")+COUNTIF('Data R7'!L919,"&gt;0")+COUNTIF('Data R7'!N919,"&gt;0")+COUNTIF('Data R7'!P919,"&gt;0")+COUNTIF('Data R7'!R919,"&gt;0")+COUNTIF('Data R7'!T919,"&gt;0")+COUNTIF('Data R7'!V919,"&gt;0")+COUNTIF('Data R7'!X919,"&gt;0"))</f>
        <v/>
      </c>
      <c r="J6905">
        <f>IF('Data R7'!C919="","",IF((COUNTIF('Data R7'!K919,"&gt;0")+COUNTIF('Data R7'!M919,"&gt;0")+COUNTIF('Data R7'!O919,"&gt;0")+COUNTIF('Data R7'!Q919,"&gt;0")+COUNTIF('Data R7'!S919,"&gt;0")+COUNTIF('Data R7'!U919,"&gt;0")+COUNTIF('Data R7'!W919,"&gt;0")+COUNTIF('Data R7'!Y919,"&gt;0"))&gt;0,1,0))</f>
        <v/>
      </c>
      <c r="M6905" t="inlineStr">
        <is>
          <t>Data R</t>
        </is>
      </c>
    </row>
    <row r="6906">
      <c r="A6906" t="inlineStr">
        <is>
          <t>Regional 7</t>
        </is>
      </c>
      <c r="B6906">
        <f>IF('Data R7'!C920="","",'Data R7'!B920)</f>
        <v/>
      </c>
      <c r="C6906">
        <f>IF('Data R7'!C920="","",'Data R7'!C920)</f>
        <v/>
      </c>
      <c r="D6906">
        <f>IF('Data R7'!C920="","",'Data R7'!D920)</f>
        <v/>
      </c>
      <c r="E6906">
        <f>IF('Data R7'!C920="","",'Data R7'!E920)</f>
        <v/>
      </c>
      <c r="F6906">
        <f>IF('Data R7'!C920="","",'Data R7'!F920)</f>
        <v/>
      </c>
      <c r="G6906">
        <f>IF('Data R7'!C920="","",'Data R7'!AD920)</f>
        <v/>
      </c>
      <c r="H6906">
        <f>IF('Data R7'!C920="","",'Data R7'!AC920)</f>
        <v/>
      </c>
      <c r="I6906">
        <f>IF('Data R7'!C920="","",COUNTIF('Data R7'!J920,"&gt;0")+COUNTIF('Data R7'!L920,"&gt;0")+COUNTIF('Data R7'!N920,"&gt;0")+COUNTIF('Data R7'!P920,"&gt;0")+COUNTIF('Data R7'!R920,"&gt;0")+COUNTIF('Data R7'!T920,"&gt;0")+COUNTIF('Data R7'!V920,"&gt;0")+COUNTIF('Data R7'!X920,"&gt;0"))</f>
        <v/>
      </c>
      <c r="J6906">
        <f>IF('Data R7'!C920="","",IF((COUNTIF('Data R7'!K920,"&gt;0")+COUNTIF('Data R7'!M920,"&gt;0")+COUNTIF('Data R7'!O920,"&gt;0")+COUNTIF('Data R7'!Q920,"&gt;0")+COUNTIF('Data R7'!S920,"&gt;0")+COUNTIF('Data R7'!U920,"&gt;0")+COUNTIF('Data R7'!W920,"&gt;0")+COUNTIF('Data R7'!Y920,"&gt;0"))&gt;0,1,0))</f>
        <v/>
      </c>
      <c r="M6906" t="inlineStr">
        <is>
          <t>Data R</t>
        </is>
      </c>
    </row>
    <row r="6907">
      <c r="A6907" t="inlineStr">
        <is>
          <t>Regional 7</t>
        </is>
      </c>
      <c r="B6907">
        <f>IF('Data R7'!C921="","",'Data R7'!B921)</f>
        <v/>
      </c>
      <c r="C6907">
        <f>IF('Data R7'!C921="","",'Data R7'!C921)</f>
        <v/>
      </c>
      <c r="D6907">
        <f>IF('Data R7'!C921="","",'Data R7'!D921)</f>
        <v/>
      </c>
      <c r="E6907">
        <f>IF('Data R7'!C921="","",'Data R7'!E921)</f>
        <v/>
      </c>
      <c r="F6907">
        <f>IF('Data R7'!C921="","",'Data R7'!F921)</f>
        <v/>
      </c>
      <c r="G6907">
        <f>IF('Data R7'!C921="","",'Data R7'!AD921)</f>
        <v/>
      </c>
      <c r="H6907">
        <f>IF('Data R7'!C921="","",'Data R7'!AC921)</f>
        <v/>
      </c>
      <c r="I6907">
        <f>IF('Data R7'!C921="","",COUNTIF('Data R7'!J921,"&gt;0")+COUNTIF('Data R7'!L921,"&gt;0")+COUNTIF('Data R7'!N921,"&gt;0")+COUNTIF('Data R7'!P921,"&gt;0")+COUNTIF('Data R7'!R921,"&gt;0")+COUNTIF('Data R7'!T921,"&gt;0")+COUNTIF('Data R7'!V921,"&gt;0")+COUNTIF('Data R7'!X921,"&gt;0"))</f>
        <v/>
      </c>
      <c r="J6907">
        <f>IF('Data R7'!C921="","",IF((COUNTIF('Data R7'!K921,"&gt;0")+COUNTIF('Data R7'!M921,"&gt;0")+COUNTIF('Data R7'!O921,"&gt;0")+COUNTIF('Data R7'!Q921,"&gt;0")+COUNTIF('Data R7'!S921,"&gt;0")+COUNTIF('Data R7'!U921,"&gt;0")+COUNTIF('Data R7'!W921,"&gt;0")+COUNTIF('Data R7'!Y921,"&gt;0"))&gt;0,1,0))</f>
        <v/>
      </c>
      <c r="M6907" t="inlineStr">
        <is>
          <t>Data R</t>
        </is>
      </c>
    </row>
    <row r="6908">
      <c r="A6908" t="inlineStr">
        <is>
          <t>Regional 7</t>
        </is>
      </c>
      <c r="B6908">
        <f>IF('Data R7'!C922="","",'Data R7'!B922)</f>
        <v/>
      </c>
      <c r="C6908">
        <f>IF('Data R7'!C922="","",'Data R7'!C922)</f>
        <v/>
      </c>
      <c r="D6908">
        <f>IF('Data R7'!C922="","",'Data R7'!D922)</f>
        <v/>
      </c>
      <c r="E6908">
        <f>IF('Data R7'!C922="","",'Data R7'!E922)</f>
        <v/>
      </c>
      <c r="F6908">
        <f>IF('Data R7'!C922="","",'Data R7'!F922)</f>
        <v/>
      </c>
      <c r="G6908">
        <f>IF('Data R7'!C922="","",'Data R7'!AD922)</f>
        <v/>
      </c>
      <c r="H6908">
        <f>IF('Data R7'!C922="","",'Data R7'!AC922)</f>
        <v/>
      </c>
      <c r="I6908">
        <f>IF('Data R7'!C922="","",COUNTIF('Data R7'!J922,"&gt;0")+COUNTIF('Data R7'!L922,"&gt;0")+COUNTIF('Data R7'!N922,"&gt;0")+COUNTIF('Data R7'!P922,"&gt;0")+COUNTIF('Data R7'!R922,"&gt;0")+COUNTIF('Data R7'!T922,"&gt;0")+COUNTIF('Data R7'!V922,"&gt;0")+COUNTIF('Data R7'!X922,"&gt;0"))</f>
        <v/>
      </c>
      <c r="J6908">
        <f>IF('Data R7'!C922="","",IF((COUNTIF('Data R7'!K922,"&gt;0")+COUNTIF('Data R7'!M922,"&gt;0")+COUNTIF('Data R7'!O922,"&gt;0")+COUNTIF('Data R7'!Q922,"&gt;0")+COUNTIF('Data R7'!S922,"&gt;0")+COUNTIF('Data R7'!U922,"&gt;0")+COUNTIF('Data R7'!W922,"&gt;0")+COUNTIF('Data R7'!Y922,"&gt;0"))&gt;0,1,0))</f>
        <v/>
      </c>
      <c r="M6908" t="inlineStr">
        <is>
          <t>Data R</t>
        </is>
      </c>
    </row>
    <row r="6909">
      <c r="A6909" t="inlineStr">
        <is>
          <t>Regional 7</t>
        </is>
      </c>
      <c r="B6909">
        <f>IF('Data R7'!C923="","",'Data R7'!B923)</f>
        <v/>
      </c>
      <c r="C6909">
        <f>IF('Data R7'!C923="","",'Data R7'!C923)</f>
        <v/>
      </c>
      <c r="D6909">
        <f>IF('Data R7'!C923="","",'Data R7'!D923)</f>
        <v/>
      </c>
      <c r="E6909">
        <f>IF('Data R7'!C923="","",'Data R7'!E923)</f>
        <v/>
      </c>
      <c r="F6909">
        <f>IF('Data R7'!C923="","",'Data R7'!F923)</f>
        <v/>
      </c>
      <c r="G6909">
        <f>IF('Data R7'!C923="","",'Data R7'!AD923)</f>
        <v/>
      </c>
      <c r="H6909">
        <f>IF('Data R7'!C923="","",'Data R7'!AC923)</f>
        <v/>
      </c>
      <c r="I6909">
        <f>IF('Data R7'!C923="","",COUNTIF('Data R7'!J923,"&gt;0")+COUNTIF('Data R7'!L923,"&gt;0")+COUNTIF('Data R7'!N923,"&gt;0")+COUNTIF('Data R7'!P923,"&gt;0")+COUNTIF('Data R7'!R923,"&gt;0")+COUNTIF('Data R7'!T923,"&gt;0")+COUNTIF('Data R7'!V923,"&gt;0")+COUNTIF('Data R7'!X923,"&gt;0"))</f>
        <v/>
      </c>
      <c r="J6909">
        <f>IF('Data R7'!C923="","",IF((COUNTIF('Data R7'!K923,"&gt;0")+COUNTIF('Data R7'!M923,"&gt;0")+COUNTIF('Data R7'!O923,"&gt;0")+COUNTIF('Data R7'!Q923,"&gt;0")+COUNTIF('Data R7'!S923,"&gt;0")+COUNTIF('Data R7'!U923,"&gt;0")+COUNTIF('Data R7'!W923,"&gt;0")+COUNTIF('Data R7'!Y923,"&gt;0"))&gt;0,1,0))</f>
        <v/>
      </c>
      <c r="M6909" t="inlineStr">
        <is>
          <t>Data R</t>
        </is>
      </c>
    </row>
    <row r="6910">
      <c r="A6910" t="inlineStr">
        <is>
          <t>Regional 7</t>
        </is>
      </c>
      <c r="B6910">
        <f>IF('Data R7'!C924="","",'Data R7'!B924)</f>
        <v/>
      </c>
      <c r="C6910">
        <f>IF('Data R7'!C924="","",'Data R7'!C924)</f>
        <v/>
      </c>
      <c r="D6910">
        <f>IF('Data R7'!C924="","",'Data R7'!D924)</f>
        <v/>
      </c>
      <c r="E6910">
        <f>IF('Data R7'!C924="","",'Data R7'!E924)</f>
        <v/>
      </c>
      <c r="F6910">
        <f>IF('Data R7'!C924="","",'Data R7'!F924)</f>
        <v/>
      </c>
      <c r="G6910">
        <f>IF('Data R7'!C924="","",'Data R7'!AD924)</f>
        <v/>
      </c>
      <c r="H6910">
        <f>IF('Data R7'!C924="","",'Data R7'!AC924)</f>
        <v/>
      </c>
      <c r="I6910">
        <f>IF('Data R7'!C924="","",COUNTIF('Data R7'!J924,"&gt;0")+COUNTIF('Data R7'!L924,"&gt;0")+COUNTIF('Data R7'!N924,"&gt;0")+COUNTIF('Data R7'!P924,"&gt;0")+COUNTIF('Data R7'!R924,"&gt;0")+COUNTIF('Data R7'!T924,"&gt;0")+COUNTIF('Data R7'!V924,"&gt;0")+COUNTIF('Data R7'!X924,"&gt;0"))</f>
        <v/>
      </c>
      <c r="J6910">
        <f>IF('Data R7'!C924="","",IF((COUNTIF('Data R7'!K924,"&gt;0")+COUNTIF('Data R7'!M924,"&gt;0")+COUNTIF('Data R7'!O924,"&gt;0")+COUNTIF('Data R7'!Q924,"&gt;0")+COUNTIF('Data R7'!S924,"&gt;0")+COUNTIF('Data R7'!U924,"&gt;0")+COUNTIF('Data R7'!W924,"&gt;0")+COUNTIF('Data R7'!Y924,"&gt;0"))&gt;0,1,0))</f>
        <v/>
      </c>
      <c r="M6910" t="inlineStr">
        <is>
          <t>Data R</t>
        </is>
      </c>
    </row>
    <row r="6911">
      <c r="A6911" t="inlineStr">
        <is>
          <t>Regional 7</t>
        </is>
      </c>
      <c r="B6911">
        <f>IF('Data R7'!C925="","",'Data R7'!B925)</f>
        <v/>
      </c>
      <c r="C6911">
        <f>IF('Data R7'!C925="","",'Data R7'!C925)</f>
        <v/>
      </c>
      <c r="D6911">
        <f>IF('Data R7'!C925="","",'Data R7'!D925)</f>
        <v/>
      </c>
      <c r="E6911">
        <f>IF('Data R7'!C925="","",'Data R7'!E925)</f>
        <v/>
      </c>
      <c r="F6911">
        <f>IF('Data R7'!C925="","",'Data R7'!F925)</f>
        <v/>
      </c>
      <c r="G6911">
        <f>IF('Data R7'!C925="","",'Data R7'!AD925)</f>
        <v/>
      </c>
      <c r="H6911">
        <f>IF('Data R7'!C925="","",'Data R7'!AC925)</f>
        <v/>
      </c>
      <c r="I6911">
        <f>IF('Data R7'!C925="","",COUNTIF('Data R7'!J925,"&gt;0")+COUNTIF('Data R7'!L925,"&gt;0")+COUNTIF('Data R7'!N925,"&gt;0")+COUNTIF('Data R7'!P925,"&gt;0")+COUNTIF('Data R7'!R925,"&gt;0")+COUNTIF('Data R7'!T925,"&gt;0")+COUNTIF('Data R7'!V925,"&gt;0")+COUNTIF('Data R7'!X925,"&gt;0"))</f>
        <v/>
      </c>
      <c r="J6911">
        <f>IF('Data R7'!C925="","",IF((COUNTIF('Data R7'!K925,"&gt;0")+COUNTIF('Data R7'!M925,"&gt;0")+COUNTIF('Data R7'!O925,"&gt;0")+COUNTIF('Data R7'!Q925,"&gt;0")+COUNTIF('Data R7'!S925,"&gt;0")+COUNTIF('Data R7'!U925,"&gt;0")+COUNTIF('Data R7'!W925,"&gt;0")+COUNTIF('Data R7'!Y925,"&gt;0"))&gt;0,1,0))</f>
        <v/>
      </c>
      <c r="M6911" t="inlineStr">
        <is>
          <t>Data R</t>
        </is>
      </c>
    </row>
    <row r="6912">
      <c r="A6912" t="inlineStr">
        <is>
          <t>Regional 7</t>
        </is>
      </c>
      <c r="B6912">
        <f>IF('Data R7'!C926="","",'Data R7'!B926)</f>
        <v/>
      </c>
      <c r="C6912">
        <f>IF('Data R7'!C926="","",'Data R7'!C926)</f>
        <v/>
      </c>
      <c r="D6912">
        <f>IF('Data R7'!C926="","",'Data R7'!D926)</f>
        <v/>
      </c>
      <c r="E6912">
        <f>IF('Data R7'!C926="","",'Data R7'!E926)</f>
        <v/>
      </c>
      <c r="F6912">
        <f>IF('Data R7'!C926="","",'Data R7'!F926)</f>
        <v/>
      </c>
      <c r="G6912">
        <f>IF('Data R7'!C926="","",'Data R7'!AD926)</f>
        <v/>
      </c>
      <c r="H6912">
        <f>IF('Data R7'!C926="","",'Data R7'!AC926)</f>
        <v/>
      </c>
      <c r="I6912">
        <f>IF('Data R7'!C926="","",COUNTIF('Data R7'!J926,"&gt;0")+COUNTIF('Data R7'!L926,"&gt;0")+COUNTIF('Data R7'!N926,"&gt;0")+COUNTIF('Data R7'!P926,"&gt;0")+COUNTIF('Data R7'!R926,"&gt;0")+COUNTIF('Data R7'!T926,"&gt;0")+COUNTIF('Data R7'!V926,"&gt;0")+COUNTIF('Data R7'!X926,"&gt;0"))</f>
        <v/>
      </c>
      <c r="J6912">
        <f>IF('Data R7'!C926="","",IF((COUNTIF('Data R7'!K926,"&gt;0")+COUNTIF('Data R7'!M926,"&gt;0")+COUNTIF('Data R7'!O926,"&gt;0")+COUNTIF('Data R7'!Q926,"&gt;0")+COUNTIF('Data R7'!S926,"&gt;0")+COUNTIF('Data R7'!U926,"&gt;0")+COUNTIF('Data R7'!W926,"&gt;0")+COUNTIF('Data R7'!Y926,"&gt;0"))&gt;0,1,0))</f>
        <v/>
      </c>
      <c r="M6912" t="inlineStr">
        <is>
          <t>Data R</t>
        </is>
      </c>
    </row>
    <row r="6913">
      <c r="A6913" t="inlineStr">
        <is>
          <t>Regional 7</t>
        </is>
      </c>
      <c r="B6913">
        <f>IF('Data R7'!C927="","",'Data R7'!B927)</f>
        <v/>
      </c>
      <c r="C6913">
        <f>IF('Data R7'!C927="","",'Data R7'!C927)</f>
        <v/>
      </c>
      <c r="D6913">
        <f>IF('Data R7'!C927="","",'Data R7'!D927)</f>
        <v/>
      </c>
      <c r="E6913">
        <f>IF('Data R7'!C927="","",'Data R7'!E927)</f>
        <v/>
      </c>
      <c r="F6913">
        <f>IF('Data R7'!C927="","",'Data R7'!F927)</f>
        <v/>
      </c>
      <c r="G6913">
        <f>IF('Data R7'!C927="","",'Data R7'!AD927)</f>
        <v/>
      </c>
      <c r="H6913">
        <f>IF('Data R7'!C927="","",'Data R7'!AC927)</f>
        <v/>
      </c>
      <c r="I6913">
        <f>IF('Data R7'!C927="","",COUNTIF('Data R7'!J927,"&gt;0")+COUNTIF('Data R7'!L927,"&gt;0")+COUNTIF('Data R7'!N927,"&gt;0")+COUNTIF('Data R7'!P927,"&gt;0")+COUNTIF('Data R7'!R927,"&gt;0")+COUNTIF('Data R7'!T927,"&gt;0")+COUNTIF('Data R7'!V927,"&gt;0")+COUNTIF('Data R7'!X927,"&gt;0"))</f>
        <v/>
      </c>
      <c r="J6913">
        <f>IF('Data R7'!C927="","",IF((COUNTIF('Data R7'!K927,"&gt;0")+COUNTIF('Data R7'!M927,"&gt;0")+COUNTIF('Data R7'!O927,"&gt;0")+COUNTIF('Data R7'!Q927,"&gt;0")+COUNTIF('Data R7'!S927,"&gt;0")+COUNTIF('Data R7'!U927,"&gt;0")+COUNTIF('Data R7'!W927,"&gt;0")+COUNTIF('Data R7'!Y927,"&gt;0"))&gt;0,1,0))</f>
        <v/>
      </c>
      <c r="M6913" t="inlineStr">
        <is>
          <t>Data R</t>
        </is>
      </c>
    </row>
    <row r="6914">
      <c r="A6914" t="inlineStr">
        <is>
          <t>Regional 7</t>
        </is>
      </c>
      <c r="B6914">
        <f>IF('Data R7'!C928="","",'Data R7'!B928)</f>
        <v/>
      </c>
      <c r="C6914">
        <f>IF('Data R7'!C928="","",'Data R7'!C928)</f>
        <v/>
      </c>
      <c r="D6914">
        <f>IF('Data R7'!C928="","",'Data R7'!D928)</f>
        <v/>
      </c>
      <c r="E6914">
        <f>IF('Data R7'!C928="","",'Data R7'!E928)</f>
        <v/>
      </c>
      <c r="F6914">
        <f>IF('Data R7'!C928="","",'Data R7'!F928)</f>
        <v/>
      </c>
      <c r="G6914">
        <f>IF('Data R7'!C928="","",'Data R7'!AD928)</f>
        <v/>
      </c>
      <c r="H6914">
        <f>IF('Data R7'!C928="","",'Data R7'!AC928)</f>
        <v/>
      </c>
      <c r="I6914">
        <f>IF('Data R7'!C928="","",COUNTIF('Data R7'!J928,"&gt;0")+COUNTIF('Data R7'!L928,"&gt;0")+COUNTIF('Data R7'!N928,"&gt;0")+COUNTIF('Data R7'!P928,"&gt;0")+COUNTIF('Data R7'!R928,"&gt;0")+COUNTIF('Data R7'!T928,"&gt;0")+COUNTIF('Data R7'!V928,"&gt;0")+COUNTIF('Data R7'!X928,"&gt;0"))</f>
        <v/>
      </c>
      <c r="J6914">
        <f>IF('Data R7'!C928="","",IF((COUNTIF('Data R7'!K928,"&gt;0")+COUNTIF('Data R7'!M928,"&gt;0")+COUNTIF('Data R7'!O928,"&gt;0")+COUNTIF('Data R7'!Q928,"&gt;0")+COUNTIF('Data R7'!S928,"&gt;0")+COUNTIF('Data R7'!U928,"&gt;0")+COUNTIF('Data R7'!W928,"&gt;0")+COUNTIF('Data R7'!Y928,"&gt;0"))&gt;0,1,0))</f>
        <v/>
      </c>
      <c r="M6914" t="inlineStr">
        <is>
          <t>Data R</t>
        </is>
      </c>
    </row>
    <row r="6915">
      <c r="A6915" t="inlineStr">
        <is>
          <t>Regional 7</t>
        </is>
      </c>
      <c r="B6915">
        <f>IF('Data R7'!C929="","",'Data R7'!B929)</f>
        <v/>
      </c>
      <c r="C6915">
        <f>IF('Data R7'!C929="","",'Data R7'!C929)</f>
        <v/>
      </c>
      <c r="D6915">
        <f>IF('Data R7'!C929="","",'Data R7'!D929)</f>
        <v/>
      </c>
      <c r="E6915">
        <f>IF('Data R7'!C929="","",'Data R7'!E929)</f>
        <v/>
      </c>
      <c r="F6915">
        <f>IF('Data R7'!C929="","",'Data R7'!F929)</f>
        <v/>
      </c>
      <c r="G6915">
        <f>IF('Data R7'!C929="","",'Data R7'!AD929)</f>
        <v/>
      </c>
      <c r="H6915">
        <f>IF('Data R7'!C929="","",'Data R7'!AC929)</f>
        <v/>
      </c>
      <c r="I6915">
        <f>IF('Data R7'!C929="","",COUNTIF('Data R7'!J929,"&gt;0")+COUNTIF('Data R7'!L929,"&gt;0")+COUNTIF('Data R7'!N929,"&gt;0")+COUNTIF('Data R7'!P929,"&gt;0")+COUNTIF('Data R7'!R929,"&gt;0")+COUNTIF('Data R7'!T929,"&gt;0")+COUNTIF('Data R7'!V929,"&gt;0")+COUNTIF('Data R7'!X929,"&gt;0"))</f>
        <v/>
      </c>
      <c r="J6915">
        <f>IF('Data R7'!C929="","",IF((COUNTIF('Data R7'!K929,"&gt;0")+COUNTIF('Data R7'!M929,"&gt;0")+COUNTIF('Data R7'!O929,"&gt;0")+COUNTIF('Data R7'!Q929,"&gt;0")+COUNTIF('Data R7'!S929,"&gt;0")+COUNTIF('Data R7'!U929,"&gt;0")+COUNTIF('Data R7'!W929,"&gt;0")+COUNTIF('Data R7'!Y929,"&gt;0"))&gt;0,1,0))</f>
        <v/>
      </c>
      <c r="M6915" t="inlineStr">
        <is>
          <t>Data R</t>
        </is>
      </c>
    </row>
    <row r="6916">
      <c r="A6916" t="inlineStr">
        <is>
          <t>Regional 7</t>
        </is>
      </c>
      <c r="B6916">
        <f>IF('Data R7'!C930="","",'Data R7'!B930)</f>
        <v/>
      </c>
      <c r="C6916">
        <f>IF('Data R7'!C930="","",'Data R7'!C930)</f>
        <v/>
      </c>
      <c r="D6916">
        <f>IF('Data R7'!C930="","",'Data R7'!D930)</f>
        <v/>
      </c>
      <c r="E6916">
        <f>IF('Data R7'!C930="","",'Data R7'!E930)</f>
        <v/>
      </c>
      <c r="F6916">
        <f>IF('Data R7'!C930="","",'Data R7'!F930)</f>
        <v/>
      </c>
      <c r="G6916">
        <f>IF('Data R7'!C930="","",'Data R7'!AD930)</f>
        <v/>
      </c>
      <c r="H6916">
        <f>IF('Data R7'!C930="","",'Data R7'!AC930)</f>
        <v/>
      </c>
      <c r="I6916">
        <f>IF('Data R7'!C930="","",COUNTIF('Data R7'!J930,"&gt;0")+COUNTIF('Data R7'!L930,"&gt;0")+COUNTIF('Data R7'!N930,"&gt;0")+COUNTIF('Data R7'!P930,"&gt;0")+COUNTIF('Data R7'!R930,"&gt;0")+COUNTIF('Data R7'!T930,"&gt;0")+COUNTIF('Data R7'!V930,"&gt;0")+COUNTIF('Data R7'!X930,"&gt;0"))</f>
        <v/>
      </c>
      <c r="J6916">
        <f>IF('Data R7'!C930="","",IF((COUNTIF('Data R7'!K930,"&gt;0")+COUNTIF('Data R7'!M930,"&gt;0")+COUNTIF('Data R7'!O930,"&gt;0")+COUNTIF('Data R7'!Q930,"&gt;0")+COUNTIF('Data R7'!S930,"&gt;0")+COUNTIF('Data R7'!U930,"&gt;0")+COUNTIF('Data R7'!W930,"&gt;0")+COUNTIF('Data R7'!Y930,"&gt;0"))&gt;0,1,0))</f>
        <v/>
      </c>
      <c r="M6916" t="inlineStr">
        <is>
          <t>Data R</t>
        </is>
      </c>
    </row>
    <row r="6917">
      <c r="A6917" t="inlineStr">
        <is>
          <t>Regional 7</t>
        </is>
      </c>
      <c r="B6917">
        <f>IF('Data R7'!C931="","",'Data R7'!B931)</f>
        <v/>
      </c>
      <c r="C6917">
        <f>IF('Data R7'!C931="","",'Data R7'!C931)</f>
        <v/>
      </c>
      <c r="D6917">
        <f>IF('Data R7'!C931="","",'Data R7'!D931)</f>
        <v/>
      </c>
      <c r="E6917">
        <f>IF('Data R7'!C931="","",'Data R7'!E931)</f>
        <v/>
      </c>
      <c r="F6917">
        <f>IF('Data R7'!C931="","",'Data R7'!F931)</f>
        <v/>
      </c>
      <c r="G6917">
        <f>IF('Data R7'!C931="","",'Data R7'!AD931)</f>
        <v/>
      </c>
      <c r="H6917">
        <f>IF('Data R7'!C931="","",'Data R7'!AC931)</f>
        <v/>
      </c>
      <c r="I6917">
        <f>IF('Data R7'!C931="","",COUNTIF('Data R7'!J931,"&gt;0")+COUNTIF('Data R7'!L931,"&gt;0")+COUNTIF('Data R7'!N931,"&gt;0")+COUNTIF('Data R7'!P931,"&gt;0")+COUNTIF('Data R7'!R931,"&gt;0")+COUNTIF('Data R7'!T931,"&gt;0")+COUNTIF('Data R7'!V931,"&gt;0")+COUNTIF('Data R7'!X931,"&gt;0"))</f>
        <v/>
      </c>
      <c r="J6917">
        <f>IF('Data R7'!C931="","",IF((COUNTIF('Data R7'!K931,"&gt;0")+COUNTIF('Data R7'!M931,"&gt;0")+COUNTIF('Data R7'!O931,"&gt;0")+COUNTIF('Data R7'!Q931,"&gt;0")+COUNTIF('Data R7'!S931,"&gt;0")+COUNTIF('Data R7'!U931,"&gt;0")+COUNTIF('Data R7'!W931,"&gt;0")+COUNTIF('Data R7'!Y931,"&gt;0"))&gt;0,1,0))</f>
        <v/>
      </c>
      <c r="M6917" t="inlineStr">
        <is>
          <t>Data R</t>
        </is>
      </c>
    </row>
    <row r="6918">
      <c r="A6918" t="inlineStr">
        <is>
          <t>Regional 7</t>
        </is>
      </c>
      <c r="B6918">
        <f>IF('Data R7'!C932="","",'Data R7'!B932)</f>
        <v/>
      </c>
      <c r="C6918">
        <f>IF('Data R7'!C932="","",'Data R7'!C932)</f>
        <v/>
      </c>
      <c r="D6918">
        <f>IF('Data R7'!C932="","",'Data R7'!D932)</f>
        <v/>
      </c>
      <c r="E6918">
        <f>IF('Data R7'!C932="","",'Data R7'!E932)</f>
        <v/>
      </c>
      <c r="F6918">
        <f>IF('Data R7'!C932="","",'Data R7'!F932)</f>
        <v/>
      </c>
      <c r="G6918">
        <f>IF('Data R7'!C932="","",'Data R7'!AD932)</f>
        <v/>
      </c>
      <c r="H6918">
        <f>IF('Data R7'!C932="","",'Data R7'!AC932)</f>
        <v/>
      </c>
      <c r="I6918">
        <f>IF('Data R7'!C932="","",COUNTIF('Data R7'!J932,"&gt;0")+COUNTIF('Data R7'!L932,"&gt;0")+COUNTIF('Data R7'!N932,"&gt;0")+COUNTIF('Data R7'!P932,"&gt;0")+COUNTIF('Data R7'!R932,"&gt;0")+COUNTIF('Data R7'!T932,"&gt;0")+COUNTIF('Data R7'!V932,"&gt;0")+COUNTIF('Data R7'!X932,"&gt;0"))</f>
        <v/>
      </c>
      <c r="J6918">
        <f>IF('Data R7'!C932="","",IF((COUNTIF('Data R7'!K932,"&gt;0")+COUNTIF('Data R7'!M932,"&gt;0")+COUNTIF('Data R7'!O932,"&gt;0")+COUNTIF('Data R7'!Q932,"&gt;0")+COUNTIF('Data R7'!S932,"&gt;0")+COUNTIF('Data R7'!U932,"&gt;0")+COUNTIF('Data R7'!W932,"&gt;0")+COUNTIF('Data R7'!Y932,"&gt;0"))&gt;0,1,0))</f>
        <v/>
      </c>
      <c r="M6918" t="inlineStr">
        <is>
          <t>Data R</t>
        </is>
      </c>
    </row>
    <row r="6919">
      <c r="A6919" t="inlineStr">
        <is>
          <t>Regional 7</t>
        </is>
      </c>
      <c r="B6919">
        <f>IF('Data R7'!C933="","",'Data R7'!B933)</f>
        <v/>
      </c>
      <c r="C6919">
        <f>IF('Data R7'!C933="","",'Data R7'!C933)</f>
        <v/>
      </c>
      <c r="D6919">
        <f>IF('Data R7'!C933="","",'Data R7'!D933)</f>
        <v/>
      </c>
      <c r="E6919">
        <f>IF('Data R7'!C933="","",'Data R7'!E933)</f>
        <v/>
      </c>
      <c r="F6919">
        <f>IF('Data R7'!C933="","",'Data R7'!F933)</f>
        <v/>
      </c>
      <c r="G6919">
        <f>IF('Data R7'!C933="","",'Data R7'!AD933)</f>
        <v/>
      </c>
      <c r="H6919">
        <f>IF('Data R7'!C933="","",'Data R7'!AC933)</f>
        <v/>
      </c>
      <c r="I6919">
        <f>IF('Data R7'!C933="","",COUNTIF('Data R7'!J933,"&gt;0")+COUNTIF('Data R7'!L933,"&gt;0")+COUNTIF('Data R7'!N933,"&gt;0")+COUNTIF('Data R7'!P933,"&gt;0")+COUNTIF('Data R7'!R933,"&gt;0")+COUNTIF('Data R7'!T933,"&gt;0")+COUNTIF('Data R7'!V933,"&gt;0")+COUNTIF('Data R7'!X933,"&gt;0"))</f>
        <v/>
      </c>
      <c r="J6919">
        <f>IF('Data R7'!C933="","",IF((COUNTIF('Data R7'!K933,"&gt;0")+COUNTIF('Data R7'!M933,"&gt;0")+COUNTIF('Data R7'!O933,"&gt;0")+COUNTIF('Data R7'!Q933,"&gt;0")+COUNTIF('Data R7'!S933,"&gt;0")+COUNTIF('Data R7'!U933,"&gt;0")+COUNTIF('Data R7'!W933,"&gt;0")+COUNTIF('Data R7'!Y933,"&gt;0"))&gt;0,1,0))</f>
        <v/>
      </c>
      <c r="M6919" t="inlineStr">
        <is>
          <t>Data R</t>
        </is>
      </c>
    </row>
    <row r="6920">
      <c r="A6920" t="inlineStr">
        <is>
          <t>Regional 7</t>
        </is>
      </c>
      <c r="B6920">
        <f>IF('Data R7'!C934="","",'Data R7'!B934)</f>
        <v/>
      </c>
      <c r="C6920">
        <f>IF('Data R7'!C934="","",'Data R7'!C934)</f>
        <v/>
      </c>
      <c r="D6920">
        <f>IF('Data R7'!C934="","",'Data R7'!D934)</f>
        <v/>
      </c>
      <c r="E6920">
        <f>IF('Data R7'!C934="","",'Data R7'!E934)</f>
        <v/>
      </c>
      <c r="F6920">
        <f>IF('Data R7'!C934="","",'Data R7'!F934)</f>
        <v/>
      </c>
      <c r="G6920">
        <f>IF('Data R7'!C934="","",'Data R7'!AD934)</f>
        <v/>
      </c>
      <c r="H6920">
        <f>IF('Data R7'!C934="","",'Data R7'!AC934)</f>
        <v/>
      </c>
      <c r="I6920">
        <f>IF('Data R7'!C934="","",COUNTIF('Data R7'!J934,"&gt;0")+COUNTIF('Data R7'!L934,"&gt;0")+COUNTIF('Data R7'!N934,"&gt;0")+COUNTIF('Data R7'!P934,"&gt;0")+COUNTIF('Data R7'!R934,"&gt;0")+COUNTIF('Data R7'!T934,"&gt;0")+COUNTIF('Data R7'!V934,"&gt;0")+COUNTIF('Data R7'!X934,"&gt;0"))</f>
        <v/>
      </c>
      <c r="J6920">
        <f>IF('Data R7'!C934="","",IF((COUNTIF('Data R7'!K934,"&gt;0")+COUNTIF('Data R7'!M934,"&gt;0")+COUNTIF('Data R7'!O934,"&gt;0")+COUNTIF('Data R7'!Q934,"&gt;0")+COUNTIF('Data R7'!S934,"&gt;0")+COUNTIF('Data R7'!U934,"&gt;0")+COUNTIF('Data R7'!W934,"&gt;0")+COUNTIF('Data R7'!Y934,"&gt;0"))&gt;0,1,0))</f>
        <v/>
      </c>
      <c r="M6920" t="inlineStr">
        <is>
          <t>Data R</t>
        </is>
      </c>
    </row>
    <row r="6921">
      <c r="A6921" t="inlineStr">
        <is>
          <t>Regional 7</t>
        </is>
      </c>
      <c r="B6921">
        <f>IF('Data R7'!C935="","",'Data R7'!B935)</f>
        <v/>
      </c>
      <c r="C6921">
        <f>IF('Data R7'!C935="","",'Data R7'!C935)</f>
        <v/>
      </c>
      <c r="D6921">
        <f>IF('Data R7'!C935="","",'Data R7'!D935)</f>
        <v/>
      </c>
      <c r="E6921">
        <f>IF('Data R7'!C935="","",'Data R7'!E935)</f>
        <v/>
      </c>
      <c r="F6921">
        <f>IF('Data R7'!C935="","",'Data R7'!F935)</f>
        <v/>
      </c>
      <c r="G6921">
        <f>IF('Data R7'!C935="","",'Data R7'!AD935)</f>
        <v/>
      </c>
      <c r="H6921">
        <f>IF('Data R7'!C935="","",'Data R7'!AC935)</f>
        <v/>
      </c>
      <c r="I6921">
        <f>IF('Data R7'!C935="","",COUNTIF('Data R7'!J935,"&gt;0")+COUNTIF('Data R7'!L935,"&gt;0")+COUNTIF('Data R7'!N935,"&gt;0")+COUNTIF('Data R7'!P935,"&gt;0")+COUNTIF('Data R7'!R935,"&gt;0")+COUNTIF('Data R7'!T935,"&gt;0")+COUNTIF('Data R7'!V935,"&gt;0")+COUNTIF('Data R7'!X935,"&gt;0"))</f>
        <v/>
      </c>
      <c r="J6921">
        <f>IF('Data R7'!C935="","",IF((COUNTIF('Data R7'!K935,"&gt;0")+COUNTIF('Data R7'!M935,"&gt;0")+COUNTIF('Data R7'!O935,"&gt;0")+COUNTIF('Data R7'!Q935,"&gt;0")+COUNTIF('Data R7'!S935,"&gt;0")+COUNTIF('Data R7'!U935,"&gt;0")+COUNTIF('Data R7'!W935,"&gt;0")+COUNTIF('Data R7'!Y935,"&gt;0"))&gt;0,1,0))</f>
        <v/>
      </c>
      <c r="M6921" t="inlineStr">
        <is>
          <t>Data R</t>
        </is>
      </c>
    </row>
    <row r="6922">
      <c r="A6922" t="inlineStr">
        <is>
          <t>Regional 7</t>
        </is>
      </c>
      <c r="B6922">
        <f>IF('Data R7'!C936="","",'Data R7'!B936)</f>
        <v/>
      </c>
      <c r="C6922">
        <f>IF('Data R7'!C936="","",'Data R7'!C936)</f>
        <v/>
      </c>
      <c r="D6922">
        <f>IF('Data R7'!C936="","",'Data R7'!D936)</f>
        <v/>
      </c>
      <c r="E6922">
        <f>IF('Data R7'!C936="","",'Data R7'!E936)</f>
        <v/>
      </c>
      <c r="F6922">
        <f>IF('Data R7'!C936="","",'Data R7'!F936)</f>
        <v/>
      </c>
      <c r="G6922">
        <f>IF('Data R7'!C936="","",'Data R7'!AD936)</f>
        <v/>
      </c>
      <c r="H6922">
        <f>IF('Data R7'!C936="","",'Data R7'!AC936)</f>
        <v/>
      </c>
      <c r="I6922">
        <f>IF('Data R7'!C936="","",COUNTIF('Data R7'!J936,"&gt;0")+COUNTIF('Data R7'!L936,"&gt;0")+COUNTIF('Data R7'!N936,"&gt;0")+COUNTIF('Data R7'!P936,"&gt;0")+COUNTIF('Data R7'!R936,"&gt;0")+COUNTIF('Data R7'!T936,"&gt;0")+COUNTIF('Data R7'!V936,"&gt;0")+COUNTIF('Data R7'!X936,"&gt;0"))</f>
        <v/>
      </c>
      <c r="J6922">
        <f>IF('Data R7'!C936="","",IF((COUNTIF('Data R7'!K936,"&gt;0")+COUNTIF('Data R7'!M936,"&gt;0")+COUNTIF('Data R7'!O936,"&gt;0")+COUNTIF('Data R7'!Q936,"&gt;0")+COUNTIF('Data R7'!S936,"&gt;0")+COUNTIF('Data R7'!U936,"&gt;0")+COUNTIF('Data R7'!W936,"&gt;0")+COUNTIF('Data R7'!Y936,"&gt;0"))&gt;0,1,0))</f>
        <v/>
      </c>
      <c r="M6922" t="inlineStr">
        <is>
          <t>Data R</t>
        </is>
      </c>
    </row>
    <row r="6923">
      <c r="A6923" t="inlineStr">
        <is>
          <t>Regional 7</t>
        </is>
      </c>
      <c r="B6923">
        <f>IF('Data R7'!C937="","",'Data R7'!B937)</f>
        <v/>
      </c>
      <c r="C6923">
        <f>IF('Data R7'!C937="","",'Data R7'!C937)</f>
        <v/>
      </c>
      <c r="D6923">
        <f>IF('Data R7'!C937="","",'Data R7'!D937)</f>
        <v/>
      </c>
      <c r="E6923">
        <f>IF('Data R7'!C937="","",'Data R7'!E937)</f>
        <v/>
      </c>
      <c r="F6923">
        <f>IF('Data R7'!C937="","",'Data R7'!F937)</f>
        <v/>
      </c>
      <c r="G6923">
        <f>IF('Data R7'!C937="","",'Data R7'!AD937)</f>
        <v/>
      </c>
      <c r="H6923">
        <f>IF('Data R7'!C937="","",'Data R7'!AC937)</f>
        <v/>
      </c>
      <c r="I6923">
        <f>IF('Data R7'!C937="","",COUNTIF('Data R7'!J937,"&gt;0")+COUNTIF('Data R7'!L937,"&gt;0")+COUNTIF('Data R7'!N937,"&gt;0")+COUNTIF('Data R7'!P937,"&gt;0")+COUNTIF('Data R7'!R937,"&gt;0")+COUNTIF('Data R7'!T937,"&gt;0")+COUNTIF('Data R7'!V937,"&gt;0")+COUNTIF('Data R7'!X937,"&gt;0"))</f>
        <v/>
      </c>
      <c r="J6923">
        <f>IF('Data R7'!C937="","",IF((COUNTIF('Data R7'!K937,"&gt;0")+COUNTIF('Data R7'!M937,"&gt;0")+COUNTIF('Data R7'!O937,"&gt;0")+COUNTIF('Data R7'!Q937,"&gt;0")+COUNTIF('Data R7'!S937,"&gt;0")+COUNTIF('Data R7'!U937,"&gt;0")+COUNTIF('Data R7'!W937,"&gt;0")+COUNTIF('Data R7'!Y937,"&gt;0"))&gt;0,1,0))</f>
        <v/>
      </c>
      <c r="M6923" t="inlineStr">
        <is>
          <t>Data R</t>
        </is>
      </c>
    </row>
    <row r="6924">
      <c r="A6924" t="inlineStr">
        <is>
          <t>Regional 7</t>
        </is>
      </c>
      <c r="B6924">
        <f>IF('Data R7'!C938="","",'Data R7'!B938)</f>
        <v/>
      </c>
      <c r="C6924">
        <f>IF('Data R7'!C938="","",'Data R7'!C938)</f>
        <v/>
      </c>
      <c r="D6924">
        <f>IF('Data R7'!C938="","",'Data R7'!D938)</f>
        <v/>
      </c>
      <c r="E6924">
        <f>IF('Data R7'!C938="","",'Data R7'!E938)</f>
        <v/>
      </c>
      <c r="F6924">
        <f>IF('Data R7'!C938="","",'Data R7'!F938)</f>
        <v/>
      </c>
      <c r="G6924">
        <f>IF('Data R7'!C938="","",'Data R7'!AD938)</f>
        <v/>
      </c>
      <c r="H6924">
        <f>IF('Data R7'!C938="","",'Data R7'!AC938)</f>
        <v/>
      </c>
      <c r="I6924">
        <f>IF('Data R7'!C938="","",COUNTIF('Data R7'!J938,"&gt;0")+COUNTIF('Data R7'!L938,"&gt;0")+COUNTIF('Data R7'!N938,"&gt;0")+COUNTIF('Data R7'!P938,"&gt;0")+COUNTIF('Data R7'!R938,"&gt;0")+COUNTIF('Data R7'!T938,"&gt;0")+COUNTIF('Data R7'!V938,"&gt;0")+COUNTIF('Data R7'!X938,"&gt;0"))</f>
        <v/>
      </c>
      <c r="J6924">
        <f>IF('Data R7'!C938="","",IF((COUNTIF('Data R7'!K938,"&gt;0")+COUNTIF('Data R7'!M938,"&gt;0")+COUNTIF('Data R7'!O938,"&gt;0")+COUNTIF('Data R7'!Q938,"&gt;0")+COUNTIF('Data R7'!S938,"&gt;0")+COUNTIF('Data R7'!U938,"&gt;0")+COUNTIF('Data R7'!W938,"&gt;0")+COUNTIF('Data R7'!Y938,"&gt;0"))&gt;0,1,0))</f>
        <v/>
      </c>
      <c r="M6924" t="inlineStr">
        <is>
          <t>Data R</t>
        </is>
      </c>
    </row>
    <row r="6925">
      <c r="A6925" t="inlineStr">
        <is>
          <t>Regional 7</t>
        </is>
      </c>
      <c r="B6925">
        <f>IF('Data R7'!C939="","",'Data R7'!B939)</f>
        <v/>
      </c>
      <c r="C6925">
        <f>IF('Data R7'!C939="","",'Data R7'!C939)</f>
        <v/>
      </c>
      <c r="D6925">
        <f>IF('Data R7'!C939="","",'Data R7'!D939)</f>
        <v/>
      </c>
      <c r="E6925">
        <f>IF('Data R7'!C939="","",'Data R7'!E939)</f>
        <v/>
      </c>
      <c r="F6925">
        <f>IF('Data R7'!C939="","",'Data R7'!F939)</f>
        <v/>
      </c>
      <c r="G6925">
        <f>IF('Data R7'!C939="","",'Data R7'!AD939)</f>
        <v/>
      </c>
      <c r="H6925">
        <f>IF('Data R7'!C939="","",'Data R7'!AC939)</f>
        <v/>
      </c>
      <c r="I6925">
        <f>IF('Data R7'!C939="","",COUNTIF('Data R7'!J939,"&gt;0")+COUNTIF('Data R7'!L939,"&gt;0")+COUNTIF('Data R7'!N939,"&gt;0")+COUNTIF('Data R7'!P939,"&gt;0")+COUNTIF('Data R7'!R939,"&gt;0")+COUNTIF('Data R7'!T939,"&gt;0")+COUNTIF('Data R7'!V939,"&gt;0")+COUNTIF('Data R7'!X939,"&gt;0"))</f>
        <v/>
      </c>
      <c r="J6925">
        <f>IF('Data R7'!C939="","",IF((COUNTIF('Data R7'!K939,"&gt;0")+COUNTIF('Data R7'!M939,"&gt;0")+COUNTIF('Data R7'!O939,"&gt;0")+COUNTIF('Data R7'!Q939,"&gt;0")+COUNTIF('Data R7'!S939,"&gt;0")+COUNTIF('Data R7'!U939,"&gt;0")+COUNTIF('Data R7'!W939,"&gt;0")+COUNTIF('Data R7'!Y939,"&gt;0"))&gt;0,1,0))</f>
        <v/>
      </c>
      <c r="M6925" t="inlineStr">
        <is>
          <t>Data R</t>
        </is>
      </c>
    </row>
    <row r="6926">
      <c r="A6926" t="inlineStr">
        <is>
          <t>Regional 7</t>
        </is>
      </c>
      <c r="B6926">
        <f>IF('Data R7'!C940="","",'Data R7'!B940)</f>
        <v/>
      </c>
      <c r="C6926">
        <f>IF('Data R7'!C940="","",'Data R7'!C940)</f>
        <v/>
      </c>
      <c r="D6926">
        <f>IF('Data R7'!C940="","",'Data R7'!D940)</f>
        <v/>
      </c>
      <c r="E6926">
        <f>IF('Data R7'!C940="","",'Data R7'!E940)</f>
        <v/>
      </c>
      <c r="F6926">
        <f>IF('Data R7'!C940="","",'Data R7'!F940)</f>
        <v/>
      </c>
      <c r="G6926">
        <f>IF('Data R7'!C940="","",'Data R7'!AD940)</f>
        <v/>
      </c>
      <c r="H6926">
        <f>IF('Data R7'!C940="","",'Data R7'!AC940)</f>
        <v/>
      </c>
      <c r="I6926">
        <f>IF('Data R7'!C940="","",COUNTIF('Data R7'!J940,"&gt;0")+COUNTIF('Data R7'!L940,"&gt;0")+COUNTIF('Data R7'!N940,"&gt;0")+COUNTIF('Data R7'!P940,"&gt;0")+COUNTIF('Data R7'!R940,"&gt;0")+COUNTIF('Data R7'!T940,"&gt;0")+COUNTIF('Data R7'!V940,"&gt;0")+COUNTIF('Data R7'!X940,"&gt;0"))</f>
        <v/>
      </c>
      <c r="J6926">
        <f>IF('Data R7'!C940="","",IF((COUNTIF('Data R7'!K940,"&gt;0")+COUNTIF('Data R7'!M940,"&gt;0")+COUNTIF('Data R7'!O940,"&gt;0")+COUNTIF('Data R7'!Q940,"&gt;0")+COUNTIF('Data R7'!S940,"&gt;0")+COUNTIF('Data R7'!U940,"&gt;0")+COUNTIF('Data R7'!W940,"&gt;0")+COUNTIF('Data R7'!Y940,"&gt;0"))&gt;0,1,0))</f>
        <v/>
      </c>
      <c r="M6926" t="inlineStr">
        <is>
          <t>Data R</t>
        </is>
      </c>
    </row>
    <row r="6927">
      <c r="A6927" t="inlineStr">
        <is>
          <t>Regional 7</t>
        </is>
      </c>
      <c r="B6927">
        <f>IF('Data R7'!C941="","",'Data R7'!B941)</f>
        <v/>
      </c>
      <c r="C6927">
        <f>IF('Data R7'!C941="","",'Data R7'!C941)</f>
        <v/>
      </c>
      <c r="D6927">
        <f>IF('Data R7'!C941="","",'Data R7'!D941)</f>
        <v/>
      </c>
      <c r="E6927">
        <f>IF('Data R7'!C941="","",'Data R7'!E941)</f>
        <v/>
      </c>
      <c r="F6927">
        <f>IF('Data R7'!C941="","",'Data R7'!F941)</f>
        <v/>
      </c>
      <c r="G6927">
        <f>IF('Data R7'!C941="","",'Data R7'!AD941)</f>
        <v/>
      </c>
      <c r="H6927">
        <f>IF('Data R7'!C941="","",'Data R7'!AC941)</f>
        <v/>
      </c>
      <c r="I6927">
        <f>IF('Data R7'!C941="","",COUNTIF('Data R7'!J941,"&gt;0")+COUNTIF('Data R7'!L941,"&gt;0")+COUNTIF('Data R7'!N941,"&gt;0")+COUNTIF('Data R7'!P941,"&gt;0")+COUNTIF('Data R7'!R941,"&gt;0")+COUNTIF('Data R7'!T941,"&gt;0")+COUNTIF('Data R7'!V941,"&gt;0")+COUNTIF('Data R7'!X941,"&gt;0"))</f>
        <v/>
      </c>
      <c r="J6927">
        <f>IF('Data R7'!C941="","",IF((COUNTIF('Data R7'!K941,"&gt;0")+COUNTIF('Data R7'!M941,"&gt;0")+COUNTIF('Data R7'!O941,"&gt;0")+COUNTIF('Data R7'!Q941,"&gt;0")+COUNTIF('Data R7'!S941,"&gt;0")+COUNTIF('Data R7'!U941,"&gt;0")+COUNTIF('Data R7'!W941,"&gt;0")+COUNTIF('Data R7'!Y941,"&gt;0"))&gt;0,1,0))</f>
        <v/>
      </c>
      <c r="M6927" t="inlineStr">
        <is>
          <t>Data R</t>
        </is>
      </c>
    </row>
    <row r="6928">
      <c r="A6928" t="inlineStr">
        <is>
          <t>Regional 7</t>
        </is>
      </c>
      <c r="B6928">
        <f>IF('Data R7'!C942="","",'Data R7'!B942)</f>
        <v/>
      </c>
      <c r="C6928">
        <f>IF('Data R7'!C942="","",'Data R7'!C942)</f>
        <v/>
      </c>
      <c r="D6928">
        <f>IF('Data R7'!C942="","",'Data R7'!D942)</f>
        <v/>
      </c>
      <c r="E6928">
        <f>IF('Data R7'!C942="","",'Data R7'!E942)</f>
        <v/>
      </c>
      <c r="F6928">
        <f>IF('Data R7'!C942="","",'Data R7'!F942)</f>
        <v/>
      </c>
      <c r="G6928">
        <f>IF('Data R7'!C942="","",'Data R7'!AD942)</f>
        <v/>
      </c>
      <c r="H6928">
        <f>IF('Data R7'!C942="","",'Data R7'!AC942)</f>
        <v/>
      </c>
      <c r="I6928">
        <f>IF('Data R7'!C942="","",COUNTIF('Data R7'!J942,"&gt;0")+COUNTIF('Data R7'!L942,"&gt;0")+COUNTIF('Data R7'!N942,"&gt;0")+COUNTIF('Data R7'!P942,"&gt;0")+COUNTIF('Data R7'!R942,"&gt;0")+COUNTIF('Data R7'!T942,"&gt;0")+COUNTIF('Data R7'!V942,"&gt;0")+COUNTIF('Data R7'!X942,"&gt;0"))</f>
        <v/>
      </c>
      <c r="J6928">
        <f>IF('Data R7'!C942="","",IF((COUNTIF('Data R7'!K942,"&gt;0")+COUNTIF('Data R7'!M942,"&gt;0")+COUNTIF('Data R7'!O942,"&gt;0")+COUNTIF('Data R7'!Q942,"&gt;0")+COUNTIF('Data R7'!S942,"&gt;0")+COUNTIF('Data R7'!U942,"&gt;0")+COUNTIF('Data R7'!W942,"&gt;0")+COUNTIF('Data R7'!Y942,"&gt;0"))&gt;0,1,0))</f>
        <v/>
      </c>
      <c r="M6928" t="inlineStr">
        <is>
          <t>Data R</t>
        </is>
      </c>
    </row>
    <row r="6929">
      <c r="A6929" t="inlineStr">
        <is>
          <t>Regional 7</t>
        </is>
      </c>
      <c r="B6929">
        <f>IF('Data R7'!C943="","",'Data R7'!B943)</f>
        <v/>
      </c>
      <c r="C6929">
        <f>IF('Data R7'!C943="","",'Data R7'!C943)</f>
        <v/>
      </c>
      <c r="D6929">
        <f>IF('Data R7'!C943="","",'Data R7'!D943)</f>
        <v/>
      </c>
      <c r="E6929">
        <f>IF('Data R7'!C943="","",'Data R7'!E943)</f>
        <v/>
      </c>
      <c r="F6929">
        <f>IF('Data R7'!C943="","",'Data R7'!F943)</f>
        <v/>
      </c>
      <c r="G6929">
        <f>IF('Data R7'!C943="","",'Data R7'!AD943)</f>
        <v/>
      </c>
      <c r="H6929">
        <f>IF('Data R7'!C943="","",'Data R7'!AC943)</f>
        <v/>
      </c>
      <c r="I6929">
        <f>IF('Data R7'!C943="","",COUNTIF('Data R7'!J943,"&gt;0")+COUNTIF('Data R7'!L943,"&gt;0")+COUNTIF('Data R7'!N943,"&gt;0")+COUNTIF('Data R7'!P943,"&gt;0")+COUNTIF('Data R7'!R943,"&gt;0")+COUNTIF('Data R7'!T943,"&gt;0")+COUNTIF('Data R7'!V943,"&gt;0")+COUNTIF('Data R7'!X943,"&gt;0"))</f>
        <v/>
      </c>
      <c r="J6929">
        <f>IF('Data R7'!C943="","",IF((COUNTIF('Data R7'!K943,"&gt;0")+COUNTIF('Data R7'!M943,"&gt;0")+COUNTIF('Data R7'!O943,"&gt;0")+COUNTIF('Data R7'!Q943,"&gt;0")+COUNTIF('Data R7'!S943,"&gt;0")+COUNTIF('Data R7'!U943,"&gt;0")+COUNTIF('Data R7'!W943,"&gt;0")+COUNTIF('Data R7'!Y943,"&gt;0"))&gt;0,1,0))</f>
        <v/>
      </c>
      <c r="M6929" t="inlineStr">
        <is>
          <t>Data R</t>
        </is>
      </c>
    </row>
    <row r="6930">
      <c r="A6930" t="inlineStr">
        <is>
          <t>Regional 7</t>
        </is>
      </c>
      <c r="B6930">
        <f>IF('Data R7'!C944="","",'Data R7'!B944)</f>
        <v/>
      </c>
      <c r="C6930">
        <f>IF('Data R7'!C944="","",'Data R7'!C944)</f>
        <v/>
      </c>
      <c r="D6930">
        <f>IF('Data R7'!C944="","",'Data R7'!D944)</f>
        <v/>
      </c>
      <c r="E6930">
        <f>IF('Data R7'!C944="","",'Data R7'!E944)</f>
        <v/>
      </c>
      <c r="F6930">
        <f>IF('Data R7'!C944="","",'Data R7'!F944)</f>
        <v/>
      </c>
      <c r="G6930">
        <f>IF('Data R7'!C944="","",'Data R7'!AD944)</f>
        <v/>
      </c>
      <c r="H6930">
        <f>IF('Data R7'!C944="","",'Data R7'!AC944)</f>
        <v/>
      </c>
      <c r="I6930">
        <f>IF('Data R7'!C944="","",COUNTIF('Data R7'!J944,"&gt;0")+COUNTIF('Data R7'!L944,"&gt;0")+COUNTIF('Data R7'!N944,"&gt;0")+COUNTIF('Data R7'!P944,"&gt;0")+COUNTIF('Data R7'!R944,"&gt;0")+COUNTIF('Data R7'!T944,"&gt;0")+COUNTIF('Data R7'!V944,"&gt;0")+COUNTIF('Data R7'!X944,"&gt;0"))</f>
        <v/>
      </c>
      <c r="J6930">
        <f>IF('Data R7'!C944="","",IF((COUNTIF('Data R7'!K944,"&gt;0")+COUNTIF('Data R7'!M944,"&gt;0")+COUNTIF('Data R7'!O944,"&gt;0")+COUNTIF('Data R7'!Q944,"&gt;0")+COUNTIF('Data R7'!S944,"&gt;0")+COUNTIF('Data R7'!U944,"&gt;0")+COUNTIF('Data R7'!W944,"&gt;0")+COUNTIF('Data R7'!Y944,"&gt;0"))&gt;0,1,0))</f>
        <v/>
      </c>
      <c r="M6930" t="inlineStr">
        <is>
          <t>Data R</t>
        </is>
      </c>
    </row>
    <row r="6931">
      <c r="A6931" t="inlineStr">
        <is>
          <t>Regional 7</t>
        </is>
      </c>
      <c r="B6931">
        <f>IF('Data R7'!C945="","",'Data R7'!B945)</f>
        <v/>
      </c>
      <c r="C6931">
        <f>IF('Data R7'!C945="","",'Data R7'!C945)</f>
        <v/>
      </c>
      <c r="D6931">
        <f>IF('Data R7'!C945="","",'Data R7'!D945)</f>
        <v/>
      </c>
      <c r="E6931">
        <f>IF('Data R7'!C945="","",'Data R7'!E945)</f>
        <v/>
      </c>
      <c r="F6931">
        <f>IF('Data R7'!C945="","",'Data R7'!F945)</f>
        <v/>
      </c>
      <c r="G6931">
        <f>IF('Data R7'!C945="","",'Data R7'!AD945)</f>
        <v/>
      </c>
      <c r="H6931">
        <f>IF('Data R7'!C945="","",'Data R7'!AC945)</f>
        <v/>
      </c>
      <c r="I6931">
        <f>IF('Data R7'!C945="","",COUNTIF('Data R7'!J945,"&gt;0")+COUNTIF('Data R7'!L945,"&gt;0")+COUNTIF('Data R7'!N945,"&gt;0")+COUNTIF('Data R7'!P945,"&gt;0")+COUNTIF('Data R7'!R945,"&gt;0")+COUNTIF('Data R7'!T945,"&gt;0")+COUNTIF('Data R7'!V945,"&gt;0")+COUNTIF('Data R7'!X945,"&gt;0"))</f>
        <v/>
      </c>
      <c r="J6931">
        <f>IF('Data R7'!C945="","",IF((COUNTIF('Data R7'!K945,"&gt;0")+COUNTIF('Data R7'!M945,"&gt;0")+COUNTIF('Data R7'!O945,"&gt;0")+COUNTIF('Data R7'!Q945,"&gt;0")+COUNTIF('Data R7'!S945,"&gt;0")+COUNTIF('Data R7'!U945,"&gt;0")+COUNTIF('Data R7'!W945,"&gt;0")+COUNTIF('Data R7'!Y945,"&gt;0"))&gt;0,1,0))</f>
        <v/>
      </c>
      <c r="M6931" t="inlineStr">
        <is>
          <t>Data R</t>
        </is>
      </c>
    </row>
    <row r="6932">
      <c r="A6932" t="inlineStr">
        <is>
          <t>Regional 7</t>
        </is>
      </c>
      <c r="B6932">
        <f>IF('Data R7'!C946="","",'Data R7'!B946)</f>
        <v/>
      </c>
      <c r="C6932">
        <f>IF('Data R7'!C946="","",'Data R7'!C946)</f>
        <v/>
      </c>
      <c r="D6932">
        <f>IF('Data R7'!C946="","",'Data R7'!D946)</f>
        <v/>
      </c>
      <c r="E6932">
        <f>IF('Data R7'!C946="","",'Data R7'!E946)</f>
        <v/>
      </c>
      <c r="F6932">
        <f>IF('Data R7'!C946="","",'Data R7'!F946)</f>
        <v/>
      </c>
      <c r="G6932">
        <f>IF('Data R7'!C946="","",'Data R7'!AD946)</f>
        <v/>
      </c>
      <c r="H6932">
        <f>IF('Data R7'!C946="","",'Data R7'!AC946)</f>
        <v/>
      </c>
      <c r="I6932">
        <f>IF('Data R7'!C946="","",COUNTIF('Data R7'!J946,"&gt;0")+COUNTIF('Data R7'!L946,"&gt;0")+COUNTIF('Data R7'!N946,"&gt;0")+COUNTIF('Data R7'!P946,"&gt;0")+COUNTIF('Data R7'!R946,"&gt;0")+COUNTIF('Data R7'!T946,"&gt;0")+COUNTIF('Data R7'!V946,"&gt;0")+COUNTIF('Data R7'!X946,"&gt;0"))</f>
        <v/>
      </c>
      <c r="J6932">
        <f>IF('Data R7'!C946="","",IF((COUNTIF('Data R7'!K946,"&gt;0")+COUNTIF('Data R7'!M946,"&gt;0")+COUNTIF('Data R7'!O946,"&gt;0")+COUNTIF('Data R7'!Q946,"&gt;0")+COUNTIF('Data R7'!S946,"&gt;0")+COUNTIF('Data R7'!U946,"&gt;0")+COUNTIF('Data R7'!W946,"&gt;0")+COUNTIF('Data R7'!Y946,"&gt;0"))&gt;0,1,0))</f>
        <v/>
      </c>
      <c r="M6932" t="inlineStr">
        <is>
          <t>Data R</t>
        </is>
      </c>
    </row>
    <row r="6933">
      <c r="A6933" t="inlineStr">
        <is>
          <t>Regional 7</t>
        </is>
      </c>
      <c r="B6933">
        <f>IF('Data R7'!C947="","",'Data R7'!B947)</f>
        <v/>
      </c>
      <c r="C6933">
        <f>IF('Data R7'!C947="","",'Data R7'!C947)</f>
        <v/>
      </c>
      <c r="D6933">
        <f>IF('Data R7'!C947="","",'Data R7'!D947)</f>
        <v/>
      </c>
      <c r="E6933">
        <f>IF('Data R7'!C947="","",'Data R7'!E947)</f>
        <v/>
      </c>
      <c r="F6933">
        <f>IF('Data R7'!C947="","",'Data R7'!F947)</f>
        <v/>
      </c>
      <c r="G6933">
        <f>IF('Data R7'!C947="","",'Data R7'!AD947)</f>
        <v/>
      </c>
      <c r="H6933">
        <f>IF('Data R7'!C947="","",'Data R7'!AC947)</f>
        <v/>
      </c>
      <c r="I6933">
        <f>IF('Data R7'!C947="","",COUNTIF('Data R7'!J947,"&gt;0")+COUNTIF('Data R7'!L947,"&gt;0")+COUNTIF('Data R7'!N947,"&gt;0")+COUNTIF('Data R7'!P947,"&gt;0")+COUNTIF('Data R7'!R947,"&gt;0")+COUNTIF('Data R7'!T947,"&gt;0")+COUNTIF('Data R7'!V947,"&gt;0")+COUNTIF('Data R7'!X947,"&gt;0"))</f>
        <v/>
      </c>
      <c r="J6933">
        <f>IF('Data R7'!C947="","",IF((COUNTIF('Data R7'!K947,"&gt;0")+COUNTIF('Data R7'!M947,"&gt;0")+COUNTIF('Data R7'!O947,"&gt;0")+COUNTIF('Data R7'!Q947,"&gt;0")+COUNTIF('Data R7'!S947,"&gt;0")+COUNTIF('Data R7'!U947,"&gt;0")+COUNTIF('Data R7'!W947,"&gt;0")+COUNTIF('Data R7'!Y947,"&gt;0"))&gt;0,1,0))</f>
        <v/>
      </c>
      <c r="M6933" t="inlineStr">
        <is>
          <t>Data R</t>
        </is>
      </c>
    </row>
    <row r="6934">
      <c r="A6934" t="inlineStr">
        <is>
          <t>Regional 7</t>
        </is>
      </c>
      <c r="B6934">
        <f>IF('Data R7'!C948="","",'Data R7'!B948)</f>
        <v/>
      </c>
      <c r="C6934">
        <f>IF('Data R7'!C948="","",'Data R7'!C948)</f>
        <v/>
      </c>
      <c r="D6934">
        <f>IF('Data R7'!C948="","",'Data R7'!D948)</f>
        <v/>
      </c>
      <c r="E6934">
        <f>IF('Data R7'!C948="","",'Data R7'!E948)</f>
        <v/>
      </c>
      <c r="F6934">
        <f>IF('Data R7'!C948="","",'Data R7'!F948)</f>
        <v/>
      </c>
      <c r="G6934">
        <f>IF('Data R7'!C948="","",'Data R7'!AD948)</f>
        <v/>
      </c>
      <c r="H6934">
        <f>IF('Data R7'!C948="","",'Data R7'!AC948)</f>
        <v/>
      </c>
      <c r="I6934">
        <f>IF('Data R7'!C948="","",COUNTIF('Data R7'!J948,"&gt;0")+COUNTIF('Data R7'!L948,"&gt;0")+COUNTIF('Data R7'!N948,"&gt;0")+COUNTIF('Data R7'!P948,"&gt;0")+COUNTIF('Data R7'!R948,"&gt;0")+COUNTIF('Data R7'!T948,"&gt;0")+COUNTIF('Data R7'!V948,"&gt;0")+COUNTIF('Data R7'!X948,"&gt;0"))</f>
        <v/>
      </c>
      <c r="J6934">
        <f>IF('Data R7'!C948="","",IF((COUNTIF('Data R7'!K948,"&gt;0")+COUNTIF('Data R7'!M948,"&gt;0")+COUNTIF('Data R7'!O948,"&gt;0")+COUNTIF('Data R7'!Q948,"&gt;0")+COUNTIF('Data R7'!S948,"&gt;0")+COUNTIF('Data R7'!U948,"&gt;0")+COUNTIF('Data R7'!W948,"&gt;0")+COUNTIF('Data R7'!Y948,"&gt;0"))&gt;0,1,0))</f>
        <v/>
      </c>
      <c r="M6934" t="inlineStr">
        <is>
          <t>Data R</t>
        </is>
      </c>
    </row>
    <row r="6935">
      <c r="A6935" t="inlineStr">
        <is>
          <t>Regional 7</t>
        </is>
      </c>
      <c r="B6935">
        <f>IF('Data R7'!C949="","",'Data R7'!B949)</f>
        <v/>
      </c>
      <c r="C6935">
        <f>IF('Data R7'!C949="","",'Data R7'!C949)</f>
        <v/>
      </c>
      <c r="D6935">
        <f>IF('Data R7'!C949="","",'Data R7'!D949)</f>
        <v/>
      </c>
      <c r="E6935">
        <f>IF('Data R7'!C949="","",'Data R7'!E949)</f>
        <v/>
      </c>
      <c r="F6935">
        <f>IF('Data R7'!C949="","",'Data R7'!F949)</f>
        <v/>
      </c>
      <c r="G6935">
        <f>IF('Data R7'!C949="","",'Data R7'!AD949)</f>
        <v/>
      </c>
      <c r="H6935">
        <f>IF('Data R7'!C949="","",'Data R7'!AC949)</f>
        <v/>
      </c>
      <c r="I6935">
        <f>IF('Data R7'!C949="","",COUNTIF('Data R7'!J949,"&gt;0")+COUNTIF('Data R7'!L949,"&gt;0")+COUNTIF('Data R7'!N949,"&gt;0")+COUNTIF('Data R7'!P949,"&gt;0")+COUNTIF('Data R7'!R949,"&gt;0")+COUNTIF('Data R7'!T949,"&gt;0")+COUNTIF('Data R7'!V949,"&gt;0")+COUNTIF('Data R7'!X949,"&gt;0"))</f>
        <v/>
      </c>
      <c r="J6935">
        <f>IF('Data R7'!C949="","",IF((COUNTIF('Data R7'!K949,"&gt;0")+COUNTIF('Data R7'!M949,"&gt;0")+COUNTIF('Data R7'!O949,"&gt;0")+COUNTIF('Data R7'!Q949,"&gt;0")+COUNTIF('Data R7'!S949,"&gt;0")+COUNTIF('Data R7'!U949,"&gt;0")+COUNTIF('Data R7'!W949,"&gt;0")+COUNTIF('Data R7'!Y949,"&gt;0"))&gt;0,1,0))</f>
        <v/>
      </c>
      <c r="M6935" t="inlineStr">
        <is>
          <t>Data R</t>
        </is>
      </c>
    </row>
    <row r="6936">
      <c r="A6936" t="inlineStr">
        <is>
          <t>Regional 7</t>
        </is>
      </c>
      <c r="B6936">
        <f>IF('Data R7'!C950="","",'Data R7'!B950)</f>
        <v/>
      </c>
      <c r="C6936">
        <f>IF('Data R7'!C950="","",'Data R7'!C950)</f>
        <v/>
      </c>
      <c r="D6936">
        <f>IF('Data R7'!C950="","",'Data R7'!D950)</f>
        <v/>
      </c>
      <c r="E6936">
        <f>IF('Data R7'!C950="","",'Data R7'!E950)</f>
        <v/>
      </c>
      <c r="F6936">
        <f>IF('Data R7'!C950="","",'Data R7'!F950)</f>
        <v/>
      </c>
      <c r="G6936">
        <f>IF('Data R7'!C950="","",'Data R7'!AD950)</f>
        <v/>
      </c>
      <c r="H6936">
        <f>IF('Data R7'!C950="","",'Data R7'!AC950)</f>
        <v/>
      </c>
      <c r="I6936">
        <f>IF('Data R7'!C950="","",COUNTIF('Data R7'!J950,"&gt;0")+COUNTIF('Data R7'!L950,"&gt;0")+COUNTIF('Data R7'!N950,"&gt;0")+COUNTIF('Data R7'!P950,"&gt;0")+COUNTIF('Data R7'!R950,"&gt;0")+COUNTIF('Data R7'!T950,"&gt;0")+COUNTIF('Data R7'!V950,"&gt;0")+COUNTIF('Data R7'!X950,"&gt;0"))</f>
        <v/>
      </c>
      <c r="J6936">
        <f>IF('Data R7'!C950="","",IF((COUNTIF('Data R7'!K950,"&gt;0")+COUNTIF('Data R7'!M950,"&gt;0")+COUNTIF('Data R7'!O950,"&gt;0")+COUNTIF('Data R7'!Q950,"&gt;0")+COUNTIF('Data R7'!S950,"&gt;0")+COUNTIF('Data R7'!U950,"&gt;0")+COUNTIF('Data R7'!W950,"&gt;0")+COUNTIF('Data R7'!Y950,"&gt;0"))&gt;0,1,0))</f>
        <v/>
      </c>
      <c r="M6936" t="inlineStr">
        <is>
          <t>Data R</t>
        </is>
      </c>
    </row>
    <row r="6937">
      <c r="A6937" t="inlineStr">
        <is>
          <t>Regional 7</t>
        </is>
      </c>
      <c r="B6937">
        <f>IF('Data R7'!C951="","",'Data R7'!B951)</f>
        <v/>
      </c>
      <c r="C6937">
        <f>IF('Data R7'!C951="","",'Data R7'!C951)</f>
        <v/>
      </c>
      <c r="D6937">
        <f>IF('Data R7'!C951="","",'Data R7'!D951)</f>
        <v/>
      </c>
      <c r="E6937">
        <f>IF('Data R7'!C951="","",'Data R7'!E951)</f>
        <v/>
      </c>
      <c r="F6937">
        <f>IF('Data R7'!C951="","",'Data R7'!F951)</f>
        <v/>
      </c>
      <c r="G6937">
        <f>IF('Data R7'!C951="","",'Data R7'!AD951)</f>
        <v/>
      </c>
      <c r="H6937">
        <f>IF('Data R7'!C951="","",'Data R7'!AC951)</f>
        <v/>
      </c>
      <c r="I6937">
        <f>IF('Data R7'!C951="","",COUNTIF('Data R7'!J951,"&gt;0")+COUNTIF('Data R7'!L951,"&gt;0")+COUNTIF('Data R7'!N951,"&gt;0")+COUNTIF('Data R7'!P951,"&gt;0")+COUNTIF('Data R7'!R951,"&gt;0")+COUNTIF('Data R7'!T951,"&gt;0")+COUNTIF('Data R7'!V951,"&gt;0")+COUNTIF('Data R7'!X951,"&gt;0"))</f>
        <v/>
      </c>
      <c r="J6937">
        <f>IF('Data R7'!C951="","",IF((COUNTIF('Data R7'!K951,"&gt;0")+COUNTIF('Data R7'!M951,"&gt;0")+COUNTIF('Data R7'!O951,"&gt;0")+COUNTIF('Data R7'!Q951,"&gt;0")+COUNTIF('Data R7'!S951,"&gt;0")+COUNTIF('Data R7'!U951,"&gt;0")+COUNTIF('Data R7'!W951,"&gt;0")+COUNTIF('Data R7'!Y951,"&gt;0"))&gt;0,1,0))</f>
        <v/>
      </c>
      <c r="M6937" t="inlineStr">
        <is>
          <t>Data R</t>
        </is>
      </c>
    </row>
    <row r="6938">
      <c r="A6938" t="inlineStr">
        <is>
          <t>Regional 7</t>
        </is>
      </c>
      <c r="B6938">
        <f>IF('Data R7'!C952="","",'Data R7'!B952)</f>
        <v/>
      </c>
      <c r="C6938">
        <f>IF('Data R7'!C952="","",'Data R7'!C952)</f>
        <v/>
      </c>
      <c r="D6938">
        <f>IF('Data R7'!C952="","",'Data R7'!D952)</f>
        <v/>
      </c>
      <c r="E6938">
        <f>IF('Data R7'!C952="","",'Data R7'!E952)</f>
        <v/>
      </c>
      <c r="F6938">
        <f>IF('Data R7'!C952="","",'Data R7'!F952)</f>
        <v/>
      </c>
      <c r="G6938">
        <f>IF('Data R7'!C952="","",'Data R7'!AD952)</f>
        <v/>
      </c>
      <c r="H6938">
        <f>IF('Data R7'!C952="","",'Data R7'!AC952)</f>
        <v/>
      </c>
      <c r="I6938">
        <f>IF('Data R7'!C952="","",COUNTIF('Data R7'!J952,"&gt;0")+COUNTIF('Data R7'!L952,"&gt;0")+COUNTIF('Data R7'!N952,"&gt;0")+COUNTIF('Data R7'!P952,"&gt;0")+COUNTIF('Data R7'!R952,"&gt;0")+COUNTIF('Data R7'!T952,"&gt;0")+COUNTIF('Data R7'!V952,"&gt;0")+COUNTIF('Data R7'!X952,"&gt;0"))</f>
        <v/>
      </c>
      <c r="J6938">
        <f>IF('Data R7'!C952="","",IF((COUNTIF('Data R7'!K952,"&gt;0")+COUNTIF('Data R7'!M952,"&gt;0")+COUNTIF('Data R7'!O952,"&gt;0")+COUNTIF('Data R7'!Q952,"&gt;0")+COUNTIF('Data R7'!S952,"&gt;0")+COUNTIF('Data R7'!U952,"&gt;0")+COUNTIF('Data R7'!W952,"&gt;0")+COUNTIF('Data R7'!Y952,"&gt;0"))&gt;0,1,0))</f>
        <v/>
      </c>
      <c r="M6938" t="inlineStr">
        <is>
          <t>Data R</t>
        </is>
      </c>
    </row>
    <row r="6939">
      <c r="A6939" t="inlineStr">
        <is>
          <t>Regional 7</t>
        </is>
      </c>
      <c r="B6939">
        <f>IF('Data R7'!C953="","",'Data R7'!B953)</f>
        <v/>
      </c>
      <c r="C6939">
        <f>IF('Data R7'!C953="","",'Data R7'!C953)</f>
        <v/>
      </c>
      <c r="D6939">
        <f>IF('Data R7'!C953="","",'Data R7'!D953)</f>
        <v/>
      </c>
      <c r="E6939">
        <f>IF('Data R7'!C953="","",'Data R7'!E953)</f>
        <v/>
      </c>
      <c r="F6939">
        <f>IF('Data R7'!C953="","",'Data R7'!F953)</f>
        <v/>
      </c>
      <c r="G6939">
        <f>IF('Data R7'!C953="","",'Data R7'!AD953)</f>
        <v/>
      </c>
      <c r="H6939">
        <f>IF('Data R7'!C953="","",'Data R7'!AC953)</f>
        <v/>
      </c>
      <c r="I6939">
        <f>IF('Data R7'!C953="","",COUNTIF('Data R7'!J953,"&gt;0")+COUNTIF('Data R7'!L953,"&gt;0")+COUNTIF('Data R7'!N953,"&gt;0")+COUNTIF('Data R7'!P953,"&gt;0")+COUNTIF('Data R7'!R953,"&gt;0")+COUNTIF('Data R7'!T953,"&gt;0")+COUNTIF('Data R7'!V953,"&gt;0")+COUNTIF('Data R7'!X953,"&gt;0"))</f>
        <v/>
      </c>
      <c r="J6939">
        <f>IF('Data R7'!C953="","",IF((COUNTIF('Data R7'!K953,"&gt;0")+COUNTIF('Data R7'!M953,"&gt;0")+COUNTIF('Data R7'!O953,"&gt;0")+COUNTIF('Data R7'!Q953,"&gt;0")+COUNTIF('Data R7'!S953,"&gt;0")+COUNTIF('Data R7'!U953,"&gt;0")+COUNTIF('Data R7'!W953,"&gt;0")+COUNTIF('Data R7'!Y953,"&gt;0"))&gt;0,1,0))</f>
        <v/>
      </c>
      <c r="M6939" t="inlineStr">
        <is>
          <t>Data R</t>
        </is>
      </c>
    </row>
    <row r="6940">
      <c r="A6940" t="inlineStr">
        <is>
          <t>Regional 7</t>
        </is>
      </c>
      <c r="B6940">
        <f>IF('Data R7'!C954="","",'Data R7'!B954)</f>
        <v/>
      </c>
      <c r="C6940">
        <f>IF('Data R7'!C954="","",'Data R7'!C954)</f>
        <v/>
      </c>
      <c r="D6940">
        <f>IF('Data R7'!C954="","",'Data R7'!D954)</f>
        <v/>
      </c>
      <c r="E6940">
        <f>IF('Data R7'!C954="","",'Data R7'!E954)</f>
        <v/>
      </c>
      <c r="F6940">
        <f>IF('Data R7'!C954="","",'Data R7'!F954)</f>
        <v/>
      </c>
      <c r="G6940">
        <f>IF('Data R7'!C954="","",'Data R7'!AD954)</f>
        <v/>
      </c>
      <c r="H6940">
        <f>IF('Data R7'!C954="","",'Data R7'!AC954)</f>
        <v/>
      </c>
      <c r="I6940">
        <f>IF('Data R7'!C954="","",COUNTIF('Data R7'!J954,"&gt;0")+COUNTIF('Data R7'!L954,"&gt;0")+COUNTIF('Data R7'!N954,"&gt;0")+COUNTIF('Data R7'!P954,"&gt;0")+COUNTIF('Data R7'!R954,"&gt;0")+COUNTIF('Data R7'!T954,"&gt;0")+COUNTIF('Data R7'!V954,"&gt;0")+COUNTIF('Data R7'!X954,"&gt;0"))</f>
        <v/>
      </c>
      <c r="J6940">
        <f>IF('Data R7'!C954="","",IF((COUNTIF('Data R7'!K954,"&gt;0")+COUNTIF('Data R7'!M954,"&gt;0")+COUNTIF('Data R7'!O954,"&gt;0")+COUNTIF('Data R7'!Q954,"&gt;0")+COUNTIF('Data R7'!S954,"&gt;0")+COUNTIF('Data R7'!U954,"&gt;0")+COUNTIF('Data R7'!W954,"&gt;0")+COUNTIF('Data R7'!Y954,"&gt;0"))&gt;0,1,0))</f>
        <v/>
      </c>
      <c r="M6940" t="inlineStr">
        <is>
          <t>Data R</t>
        </is>
      </c>
    </row>
    <row r="6941">
      <c r="A6941" t="inlineStr">
        <is>
          <t>Regional 7</t>
        </is>
      </c>
      <c r="B6941">
        <f>IF('Data R7'!C955="","",'Data R7'!B955)</f>
        <v/>
      </c>
      <c r="C6941">
        <f>IF('Data R7'!C955="","",'Data R7'!C955)</f>
        <v/>
      </c>
      <c r="D6941">
        <f>IF('Data R7'!C955="","",'Data R7'!D955)</f>
        <v/>
      </c>
      <c r="E6941">
        <f>IF('Data R7'!C955="","",'Data R7'!E955)</f>
        <v/>
      </c>
      <c r="F6941">
        <f>IF('Data R7'!C955="","",'Data R7'!F955)</f>
        <v/>
      </c>
      <c r="G6941">
        <f>IF('Data R7'!C955="","",'Data R7'!AD955)</f>
        <v/>
      </c>
      <c r="H6941">
        <f>IF('Data R7'!C955="","",'Data R7'!AC955)</f>
        <v/>
      </c>
      <c r="I6941">
        <f>IF('Data R7'!C955="","",COUNTIF('Data R7'!J955,"&gt;0")+COUNTIF('Data R7'!L955,"&gt;0")+COUNTIF('Data R7'!N955,"&gt;0")+COUNTIF('Data R7'!P955,"&gt;0")+COUNTIF('Data R7'!R955,"&gt;0")+COUNTIF('Data R7'!T955,"&gt;0")+COUNTIF('Data R7'!V955,"&gt;0")+COUNTIF('Data R7'!X955,"&gt;0"))</f>
        <v/>
      </c>
      <c r="J6941">
        <f>IF('Data R7'!C955="","",IF((COUNTIF('Data R7'!K955,"&gt;0")+COUNTIF('Data R7'!M955,"&gt;0")+COUNTIF('Data R7'!O955,"&gt;0")+COUNTIF('Data R7'!Q955,"&gt;0")+COUNTIF('Data R7'!S955,"&gt;0")+COUNTIF('Data R7'!U955,"&gt;0")+COUNTIF('Data R7'!W955,"&gt;0")+COUNTIF('Data R7'!Y955,"&gt;0"))&gt;0,1,0))</f>
        <v/>
      </c>
      <c r="M6941" t="inlineStr">
        <is>
          <t>Data R</t>
        </is>
      </c>
    </row>
    <row r="6942">
      <c r="A6942" t="inlineStr">
        <is>
          <t>Regional 7</t>
        </is>
      </c>
      <c r="B6942">
        <f>IF('Data R7'!C956="","",'Data R7'!B956)</f>
        <v/>
      </c>
      <c r="C6942">
        <f>IF('Data R7'!C956="","",'Data R7'!C956)</f>
        <v/>
      </c>
      <c r="D6942">
        <f>IF('Data R7'!C956="","",'Data R7'!D956)</f>
        <v/>
      </c>
      <c r="E6942">
        <f>IF('Data R7'!C956="","",'Data R7'!E956)</f>
        <v/>
      </c>
      <c r="F6942">
        <f>IF('Data R7'!C956="","",'Data R7'!F956)</f>
        <v/>
      </c>
      <c r="G6942">
        <f>IF('Data R7'!C956="","",'Data R7'!AD956)</f>
        <v/>
      </c>
      <c r="H6942">
        <f>IF('Data R7'!C956="","",'Data R7'!AC956)</f>
        <v/>
      </c>
      <c r="I6942">
        <f>IF('Data R7'!C956="","",COUNTIF('Data R7'!J956,"&gt;0")+COUNTIF('Data R7'!L956,"&gt;0")+COUNTIF('Data R7'!N956,"&gt;0")+COUNTIF('Data R7'!P956,"&gt;0")+COUNTIF('Data R7'!R956,"&gt;0")+COUNTIF('Data R7'!T956,"&gt;0")+COUNTIF('Data R7'!V956,"&gt;0")+COUNTIF('Data R7'!X956,"&gt;0"))</f>
        <v/>
      </c>
      <c r="J6942">
        <f>IF('Data R7'!C956="","",IF((COUNTIF('Data R7'!K956,"&gt;0")+COUNTIF('Data R7'!M956,"&gt;0")+COUNTIF('Data R7'!O956,"&gt;0")+COUNTIF('Data R7'!Q956,"&gt;0")+COUNTIF('Data R7'!S956,"&gt;0")+COUNTIF('Data R7'!U956,"&gt;0")+COUNTIF('Data R7'!W956,"&gt;0")+COUNTIF('Data R7'!Y956,"&gt;0"))&gt;0,1,0))</f>
        <v/>
      </c>
      <c r="M6942" t="inlineStr">
        <is>
          <t>Data R</t>
        </is>
      </c>
    </row>
    <row r="6943">
      <c r="A6943" t="inlineStr">
        <is>
          <t>Regional 7</t>
        </is>
      </c>
      <c r="B6943">
        <f>IF('Data R7'!C957="","",'Data R7'!B957)</f>
        <v/>
      </c>
      <c r="C6943">
        <f>IF('Data R7'!C957="","",'Data R7'!C957)</f>
        <v/>
      </c>
      <c r="D6943">
        <f>IF('Data R7'!C957="","",'Data R7'!D957)</f>
        <v/>
      </c>
      <c r="E6943">
        <f>IF('Data R7'!C957="","",'Data R7'!E957)</f>
        <v/>
      </c>
      <c r="F6943">
        <f>IF('Data R7'!C957="","",'Data R7'!F957)</f>
        <v/>
      </c>
      <c r="G6943">
        <f>IF('Data R7'!C957="","",'Data R7'!AD957)</f>
        <v/>
      </c>
      <c r="H6943">
        <f>IF('Data R7'!C957="","",'Data R7'!AC957)</f>
        <v/>
      </c>
      <c r="I6943">
        <f>IF('Data R7'!C957="","",COUNTIF('Data R7'!J957,"&gt;0")+COUNTIF('Data R7'!L957,"&gt;0")+COUNTIF('Data R7'!N957,"&gt;0")+COUNTIF('Data R7'!P957,"&gt;0")+COUNTIF('Data R7'!R957,"&gt;0")+COUNTIF('Data R7'!T957,"&gt;0")+COUNTIF('Data R7'!V957,"&gt;0")+COUNTIF('Data R7'!X957,"&gt;0"))</f>
        <v/>
      </c>
      <c r="J6943">
        <f>IF('Data R7'!C957="","",IF((COUNTIF('Data R7'!K957,"&gt;0")+COUNTIF('Data R7'!M957,"&gt;0")+COUNTIF('Data R7'!O957,"&gt;0")+COUNTIF('Data R7'!Q957,"&gt;0")+COUNTIF('Data R7'!S957,"&gt;0")+COUNTIF('Data R7'!U957,"&gt;0")+COUNTIF('Data R7'!W957,"&gt;0")+COUNTIF('Data R7'!Y957,"&gt;0"))&gt;0,1,0))</f>
        <v/>
      </c>
      <c r="M6943" t="inlineStr">
        <is>
          <t>Data R</t>
        </is>
      </c>
    </row>
    <row r="6944">
      <c r="A6944" t="inlineStr">
        <is>
          <t>Regional 7</t>
        </is>
      </c>
      <c r="B6944">
        <f>IF('Data R7'!C958="","",'Data R7'!B958)</f>
        <v/>
      </c>
      <c r="C6944">
        <f>IF('Data R7'!C958="","",'Data R7'!C958)</f>
        <v/>
      </c>
      <c r="D6944">
        <f>IF('Data R7'!C958="","",'Data R7'!D958)</f>
        <v/>
      </c>
      <c r="E6944">
        <f>IF('Data R7'!C958="","",'Data R7'!E958)</f>
        <v/>
      </c>
      <c r="F6944">
        <f>IF('Data R7'!C958="","",'Data R7'!F958)</f>
        <v/>
      </c>
      <c r="G6944">
        <f>IF('Data R7'!C958="","",'Data R7'!AD958)</f>
        <v/>
      </c>
      <c r="H6944">
        <f>IF('Data R7'!C958="","",'Data R7'!AC958)</f>
        <v/>
      </c>
      <c r="I6944">
        <f>IF('Data R7'!C958="","",COUNTIF('Data R7'!J958,"&gt;0")+COUNTIF('Data R7'!L958,"&gt;0")+COUNTIF('Data R7'!N958,"&gt;0")+COUNTIF('Data R7'!P958,"&gt;0")+COUNTIF('Data R7'!R958,"&gt;0")+COUNTIF('Data R7'!T958,"&gt;0")+COUNTIF('Data R7'!V958,"&gt;0")+COUNTIF('Data R7'!X958,"&gt;0"))</f>
        <v/>
      </c>
      <c r="J6944">
        <f>IF('Data R7'!C958="","",IF((COUNTIF('Data R7'!K958,"&gt;0")+COUNTIF('Data R7'!M958,"&gt;0")+COUNTIF('Data R7'!O958,"&gt;0")+COUNTIF('Data R7'!Q958,"&gt;0")+COUNTIF('Data R7'!S958,"&gt;0")+COUNTIF('Data R7'!U958,"&gt;0")+COUNTIF('Data R7'!W958,"&gt;0")+COUNTIF('Data R7'!Y958,"&gt;0"))&gt;0,1,0))</f>
        <v/>
      </c>
      <c r="M6944" t="inlineStr">
        <is>
          <t>Data R</t>
        </is>
      </c>
    </row>
    <row r="6945">
      <c r="A6945" t="inlineStr">
        <is>
          <t>Regional 7</t>
        </is>
      </c>
      <c r="B6945">
        <f>IF('Data R7'!C959="","",'Data R7'!B959)</f>
        <v/>
      </c>
      <c r="C6945">
        <f>IF('Data R7'!C959="","",'Data R7'!C959)</f>
        <v/>
      </c>
      <c r="D6945">
        <f>IF('Data R7'!C959="","",'Data R7'!D959)</f>
        <v/>
      </c>
      <c r="E6945">
        <f>IF('Data R7'!C959="","",'Data R7'!E959)</f>
        <v/>
      </c>
      <c r="F6945">
        <f>IF('Data R7'!C959="","",'Data R7'!F959)</f>
        <v/>
      </c>
      <c r="G6945">
        <f>IF('Data R7'!C959="","",'Data R7'!AD959)</f>
        <v/>
      </c>
      <c r="H6945">
        <f>IF('Data R7'!C959="","",'Data R7'!AC959)</f>
        <v/>
      </c>
      <c r="I6945">
        <f>IF('Data R7'!C959="","",COUNTIF('Data R7'!J959,"&gt;0")+COUNTIF('Data R7'!L959,"&gt;0")+COUNTIF('Data R7'!N959,"&gt;0")+COUNTIF('Data R7'!P959,"&gt;0")+COUNTIF('Data R7'!R959,"&gt;0")+COUNTIF('Data R7'!T959,"&gt;0")+COUNTIF('Data R7'!V959,"&gt;0")+COUNTIF('Data R7'!X959,"&gt;0"))</f>
        <v/>
      </c>
      <c r="J6945">
        <f>IF('Data R7'!C959="","",IF((COUNTIF('Data R7'!K959,"&gt;0")+COUNTIF('Data R7'!M959,"&gt;0")+COUNTIF('Data R7'!O959,"&gt;0")+COUNTIF('Data R7'!Q959,"&gt;0")+COUNTIF('Data R7'!S959,"&gt;0")+COUNTIF('Data R7'!U959,"&gt;0")+COUNTIF('Data R7'!W959,"&gt;0")+COUNTIF('Data R7'!Y959,"&gt;0"))&gt;0,1,0))</f>
        <v/>
      </c>
      <c r="M6945" t="inlineStr">
        <is>
          <t>Data R</t>
        </is>
      </c>
    </row>
    <row r="6946">
      <c r="A6946" t="inlineStr">
        <is>
          <t>Regional 7</t>
        </is>
      </c>
      <c r="B6946">
        <f>IF('Data R7'!C960="","",'Data R7'!B960)</f>
        <v/>
      </c>
      <c r="C6946">
        <f>IF('Data R7'!C960="","",'Data R7'!C960)</f>
        <v/>
      </c>
      <c r="D6946">
        <f>IF('Data R7'!C960="","",'Data R7'!D960)</f>
        <v/>
      </c>
      <c r="E6946">
        <f>IF('Data R7'!C960="","",'Data R7'!E960)</f>
        <v/>
      </c>
      <c r="F6946">
        <f>IF('Data R7'!C960="","",'Data R7'!F960)</f>
        <v/>
      </c>
      <c r="G6946">
        <f>IF('Data R7'!C960="","",'Data R7'!AD960)</f>
        <v/>
      </c>
      <c r="H6946">
        <f>IF('Data R7'!C960="","",'Data R7'!AC960)</f>
        <v/>
      </c>
      <c r="I6946">
        <f>IF('Data R7'!C960="","",COUNTIF('Data R7'!J960,"&gt;0")+COUNTIF('Data R7'!L960,"&gt;0")+COUNTIF('Data R7'!N960,"&gt;0")+COUNTIF('Data R7'!P960,"&gt;0")+COUNTIF('Data R7'!R960,"&gt;0")+COUNTIF('Data R7'!T960,"&gt;0")+COUNTIF('Data R7'!V960,"&gt;0")+COUNTIF('Data R7'!X960,"&gt;0"))</f>
        <v/>
      </c>
      <c r="J6946">
        <f>IF('Data R7'!C960="","",IF((COUNTIF('Data R7'!K960,"&gt;0")+COUNTIF('Data R7'!M960,"&gt;0")+COUNTIF('Data R7'!O960,"&gt;0")+COUNTIF('Data R7'!Q960,"&gt;0")+COUNTIF('Data R7'!S960,"&gt;0")+COUNTIF('Data R7'!U960,"&gt;0")+COUNTIF('Data R7'!W960,"&gt;0")+COUNTIF('Data R7'!Y960,"&gt;0"))&gt;0,1,0))</f>
        <v/>
      </c>
      <c r="M6946" t="inlineStr">
        <is>
          <t>Data R</t>
        </is>
      </c>
    </row>
    <row r="6947">
      <c r="A6947" t="inlineStr">
        <is>
          <t>Regional 7</t>
        </is>
      </c>
      <c r="B6947">
        <f>IF('Data R7'!C961="","",'Data R7'!B961)</f>
        <v/>
      </c>
      <c r="C6947">
        <f>IF('Data R7'!C961="","",'Data R7'!C961)</f>
        <v/>
      </c>
      <c r="D6947">
        <f>IF('Data R7'!C961="","",'Data R7'!D961)</f>
        <v/>
      </c>
      <c r="E6947">
        <f>IF('Data R7'!C961="","",'Data R7'!E961)</f>
        <v/>
      </c>
      <c r="F6947">
        <f>IF('Data R7'!C961="","",'Data R7'!F961)</f>
        <v/>
      </c>
      <c r="G6947">
        <f>IF('Data R7'!C961="","",'Data R7'!AD961)</f>
        <v/>
      </c>
      <c r="H6947">
        <f>IF('Data R7'!C961="","",'Data R7'!AC961)</f>
        <v/>
      </c>
      <c r="I6947">
        <f>IF('Data R7'!C961="","",COUNTIF('Data R7'!J961,"&gt;0")+COUNTIF('Data R7'!L961,"&gt;0")+COUNTIF('Data R7'!N961,"&gt;0")+COUNTIF('Data R7'!P961,"&gt;0")+COUNTIF('Data R7'!R961,"&gt;0")+COUNTIF('Data R7'!T961,"&gt;0")+COUNTIF('Data R7'!V961,"&gt;0")+COUNTIF('Data R7'!X961,"&gt;0"))</f>
        <v/>
      </c>
      <c r="J6947">
        <f>IF('Data R7'!C961="","",IF((COUNTIF('Data R7'!K961,"&gt;0")+COUNTIF('Data R7'!M961,"&gt;0")+COUNTIF('Data R7'!O961,"&gt;0")+COUNTIF('Data R7'!Q961,"&gt;0")+COUNTIF('Data R7'!S961,"&gt;0")+COUNTIF('Data R7'!U961,"&gt;0")+COUNTIF('Data R7'!W961,"&gt;0")+COUNTIF('Data R7'!Y961,"&gt;0"))&gt;0,1,0))</f>
        <v/>
      </c>
      <c r="M6947" t="inlineStr">
        <is>
          <t>Data R</t>
        </is>
      </c>
    </row>
    <row r="6948">
      <c r="A6948" t="inlineStr">
        <is>
          <t>Regional 7</t>
        </is>
      </c>
      <c r="B6948">
        <f>IF('Data R7'!C962="","",'Data R7'!B962)</f>
        <v/>
      </c>
      <c r="C6948">
        <f>IF('Data R7'!C962="","",'Data R7'!C962)</f>
        <v/>
      </c>
      <c r="D6948">
        <f>IF('Data R7'!C962="","",'Data R7'!D962)</f>
        <v/>
      </c>
      <c r="E6948">
        <f>IF('Data R7'!C962="","",'Data R7'!E962)</f>
        <v/>
      </c>
      <c r="F6948">
        <f>IF('Data R7'!C962="","",'Data R7'!F962)</f>
        <v/>
      </c>
      <c r="G6948">
        <f>IF('Data R7'!C962="","",'Data R7'!AD962)</f>
        <v/>
      </c>
      <c r="H6948">
        <f>IF('Data R7'!C962="","",'Data R7'!AC962)</f>
        <v/>
      </c>
      <c r="I6948">
        <f>IF('Data R7'!C962="","",COUNTIF('Data R7'!J962,"&gt;0")+COUNTIF('Data R7'!L962,"&gt;0")+COUNTIF('Data R7'!N962,"&gt;0")+COUNTIF('Data R7'!P962,"&gt;0")+COUNTIF('Data R7'!R962,"&gt;0")+COUNTIF('Data R7'!T962,"&gt;0")+COUNTIF('Data R7'!V962,"&gt;0")+COUNTIF('Data R7'!X962,"&gt;0"))</f>
        <v/>
      </c>
      <c r="J6948">
        <f>IF('Data R7'!C962="","",IF((COUNTIF('Data R7'!K962,"&gt;0")+COUNTIF('Data R7'!M962,"&gt;0")+COUNTIF('Data R7'!O962,"&gt;0")+COUNTIF('Data R7'!Q962,"&gt;0")+COUNTIF('Data R7'!S962,"&gt;0")+COUNTIF('Data R7'!U962,"&gt;0")+COUNTIF('Data R7'!W962,"&gt;0")+COUNTIF('Data R7'!Y962,"&gt;0"))&gt;0,1,0))</f>
        <v/>
      </c>
      <c r="M6948" t="inlineStr">
        <is>
          <t>Data R</t>
        </is>
      </c>
    </row>
    <row r="6949">
      <c r="A6949" t="inlineStr">
        <is>
          <t>Regional 7</t>
        </is>
      </c>
      <c r="B6949">
        <f>IF('Data R7'!C963="","",'Data R7'!B963)</f>
        <v/>
      </c>
      <c r="C6949">
        <f>IF('Data R7'!C963="","",'Data R7'!C963)</f>
        <v/>
      </c>
      <c r="D6949">
        <f>IF('Data R7'!C963="","",'Data R7'!D963)</f>
        <v/>
      </c>
      <c r="E6949">
        <f>IF('Data R7'!C963="","",'Data R7'!E963)</f>
        <v/>
      </c>
      <c r="F6949">
        <f>IF('Data R7'!C963="","",'Data R7'!F963)</f>
        <v/>
      </c>
      <c r="G6949">
        <f>IF('Data R7'!C963="","",'Data R7'!AD963)</f>
        <v/>
      </c>
      <c r="H6949">
        <f>IF('Data R7'!C963="","",'Data R7'!AC963)</f>
        <v/>
      </c>
      <c r="I6949">
        <f>IF('Data R7'!C963="","",COUNTIF('Data R7'!J963,"&gt;0")+COUNTIF('Data R7'!L963,"&gt;0")+COUNTIF('Data R7'!N963,"&gt;0")+COUNTIF('Data R7'!P963,"&gt;0")+COUNTIF('Data R7'!R963,"&gt;0")+COUNTIF('Data R7'!T963,"&gt;0")+COUNTIF('Data R7'!V963,"&gt;0")+COUNTIF('Data R7'!X963,"&gt;0"))</f>
        <v/>
      </c>
      <c r="J6949">
        <f>IF('Data R7'!C963="","",IF((COUNTIF('Data R7'!K963,"&gt;0")+COUNTIF('Data R7'!M963,"&gt;0")+COUNTIF('Data R7'!O963,"&gt;0")+COUNTIF('Data R7'!Q963,"&gt;0")+COUNTIF('Data R7'!S963,"&gt;0")+COUNTIF('Data R7'!U963,"&gt;0")+COUNTIF('Data R7'!W963,"&gt;0")+COUNTIF('Data R7'!Y963,"&gt;0"))&gt;0,1,0))</f>
        <v/>
      </c>
      <c r="M6949" t="inlineStr">
        <is>
          <t>Data R</t>
        </is>
      </c>
    </row>
    <row r="6950">
      <c r="A6950" t="inlineStr">
        <is>
          <t>Regional 7</t>
        </is>
      </c>
      <c r="B6950">
        <f>IF('Data R7'!C964="","",'Data R7'!B964)</f>
        <v/>
      </c>
      <c r="C6950">
        <f>IF('Data R7'!C964="","",'Data R7'!C964)</f>
        <v/>
      </c>
      <c r="D6950">
        <f>IF('Data R7'!C964="","",'Data R7'!D964)</f>
        <v/>
      </c>
      <c r="E6950">
        <f>IF('Data R7'!C964="","",'Data R7'!E964)</f>
        <v/>
      </c>
      <c r="F6950">
        <f>IF('Data R7'!C964="","",'Data R7'!F964)</f>
        <v/>
      </c>
      <c r="G6950">
        <f>IF('Data R7'!C964="","",'Data R7'!AD964)</f>
        <v/>
      </c>
      <c r="H6950">
        <f>IF('Data R7'!C964="","",'Data R7'!AC964)</f>
        <v/>
      </c>
      <c r="I6950">
        <f>IF('Data R7'!C964="","",COUNTIF('Data R7'!J964,"&gt;0")+COUNTIF('Data R7'!L964,"&gt;0")+COUNTIF('Data R7'!N964,"&gt;0")+COUNTIF('Data R7'!P964,"&gt;0")+COUNTIF('Data R7'!R964,"&gt;0")+COUNTIF('Data R7'!T964,"&gt;0")+COUNTIF('Data R7'!V964,"&gt;0")+COUNTIF('Data R7'!X964,"&gt;0"))</f>
        <v/>
      </c>
      <c r="J6950">
        <f>IF('Data R7'!C964="","",IF((COUNTIF('Data R7'!K964,"&gt;0")+COUNTIF('Data R7'!M964,"&gt;0")+COUNTIF('Data R7'!O964,"&gt;0")+COUNTIF('Data R7'!Q964,"&gt;0")+COUNTIF('Data R7'!S964,"&gt;0")+COUNTIF('Data R7'!U964,"&gt;0")+COUNTIF('Data R7'!W964,"&gt;0")+COUNTIF('Data R7'!Y964,"&gt;0"))&gt;0,1,0))</f>
        <v/>
      </c>
      <c r="M6950" t="inlineStr">
        <is>
          <t>Data R</t>
        </is>
      </c>
    </row>
    <row r="6951">
      <c r="A6951" t="inlineStr">
        <is>
          <t>Regional 7</t>
        </is>
      </c>
      <c r="B6951">
        <f>IF('Data R7'!C965="","",'Data R7'!B965)</f>
        <v/>
      </c>
      <c r="C6951">
        <f>IF('Data R7'!C965="","",'Data R7'!C965)</f>
        <v/>
      </c>
      <c r="D6951">
        <f>IF('Data R7'!C965="","",'Data R7'!D965)</f>
        <v/>
      </c>
      <c r="E6951">
        <f>IF('Data R7'!C965="","",'Data R7'!E965)</f>
        <v/>
      </c>
      <c r="F6951">
        <f>IF('Data R7'!C965="","",'Data R7'!F965)</f>
        <v/>
      </c>
      <c r="G6951">
        <f>IF('Data R7'!C965="","",'Data R7'!AD965)</f>
        <v/>
      </c>
      <c r="H6951">
        <f>IF('Data R7'!C965="","",'Data R7'!AC965)</f>
        <v/>
      </c>
      <c r="I6951">
        <f>IF('Data R7'!C965="","",COUNTIF('Data R7'!J965,"&gt;0")+COUNTIF('Data R7'!L965,"&gt;0")+COUNTIF('Data R7'!N965,"&gt;0")+COUNTIF('Data R7'!P965,"&gt;0")+COUNTIF('Data R7'!R965,"&gt;0")+COUNTIF('Data R7'!T965,"&gt;0")+COUNTIF('Data R7'!V965,"&gt;0")+COUNTIF('Data R7'!X965,"&gt;0"))</f>
        <v/>
      </c>
      <c r="J6951">
        <f>IF('Data R7'!C965="","",IF((COUNTIF('Data R7'!K965,"&gt;0")+COUNTIF('Data R7'!M965,"&gt;0")+COUNTIF('Data R7'!O965,"&gt;0")+COUNTIF('Data R7'!Q965,"&gt;0")+COUNTIF('Data R7'!S965,"&gt;0")+COUNTIF('Data R7'!U965,"&gt;0")+COUNTIF('Data R7'!W965,"&gt;0")+COUNTIF('Data R7'!Y965,"&gt;0"))&gt;0,1,0))</f>
        <v/>
      </c>
      <c r="M6951" t="inlineStr">
        <is>
          <t>Data R</t>
        </is>
      </c>
    </row>
    <row r="6952">
      <c r="A6952" t="inlineStr">
        <is>
          <t>Regional 7</t>
        </is>
      </c>
      <c r="B6952">
        <f>IF('Data R7'!C966="","",'Data R7'!B966)</f>
        <v/>
      </c>
      <c r="C6952">
        <f>IF('Data R7'!C966="","",'Data R7'!C966)</f>
        <v/>
      </c>
      <c r="D6952">
        <f>IF('Data R7'!C966="","",'Data R7'!D966)</f>
        <v/>
      </c>
      <c r="E6952">
        <f>IF('Data R7'!C966="","",'Data R7'!E966)</f>
        <v/>
      </c>
      <c r="F6952">
        <f>IF('Data R7'!C966="","",'Data R7'!F966)</f>
        <v/>
      </c>
      <c r="G6952">
        <f>IF('Data R7'!C966="","",'Data R7'!AD966)</f>
        <v/>
      </c>
      <c r="H6952">
        <f>IF('Data R7'!C966="","",'Data R7'!AC966)</f>
        <v/>
      </c>
      <c r="I6952">
        <f>IF('Data R7'!C966="","",COUNTIF('Data R7'!J966,"&gt;0")+COUNTIF('Data R7'!L966,"&gt;0")+COUNTIF('Data R7'!N966,"&gt;0")+COUNTIF('Data R7'!P966,"&gt;0")+COUNTIF('Data R7'!R966,"&gt;0")+COUNTIF('Data R7'!T966,"&gt;0")+COUNTIF('Data R7'!V966,"&gt;0")+COUNTIF('Data R7'!X966,"&gt;0"))</f>
        <v/>
      </c>
      <c r="J6952">
        <f>IF('Data R7'!C966="","",IF((COUNTIF('Data R7'!K966,"&gt;0")+COUNTIF('Data R7'!M966,"&gt;0")+COUNTIF('Data R7'!O966,"&gt;0")+COUNTIF('Data R7'!Q966,"&gt;0")+COUNTIF('Data R7'!S966,"&gt;0")+COUNTIF('Data R7'!U966,"&gt;0")+COUNTIF('Data R7'!W966,"&gt;0")+COUNTIF('Data R7'!Y966,"&gt;0"))&gt;0,1,0))</f>
        <v/>
      </c>
      <c r="M6952" t="inlineStr">
        <is>
          <t>Data R</t>
        </is>
      </c>
    </row>
    <row r="6953">
      <c r="A6953" t="inlineStr">
        <is>
          <t>Regional 7</t>
        </is>
      </c>
      <c r="B6953">
        <f>IF('Data R7'!C967="","",'Data R7'!B967)</f>
        <v/>
      </c>
      <c r="C6953">
        <f>IF('Data R7'!C967="","",'Data R7'!C967)</f>
        <v/>
      </c>
      <c r="D6953">
        <f>IF('Data R7'!C967="","",'Data R7'!D967)</f>
        <v/>
      </c>
      <c r="E6953">
        <f>IF('Data R7'!C967="","",'Data R7'!E967)</f>
        <v/>
      </c>
      <c r="F6953">
        <f>IF('Data R7'!C967="","",'Data R7'!F967)</f>
        <v/>
      </c>
      <c r="G6953">
        <f>IF('Data R7'!C967="","",'Data R7'!AD967)</f>
        <v/>
      </c>
      <c r="H6953">
        <f>IF('Data R7'!C967="","",'Data R7'!AC967)</f>
        <v/>
      </c>
      <c r="I6953">
        <f>IF('Data R7'!C967="","",COUNTIF('Data R7'!J967,"&gt;0")+COUNTIF('Data R7'!L967,"&gt;0")+COUNTIF('Data R7'!N967,"&gt;0")+COUNTIF('Data R7'!P967,"&gt;0")+COUNTIF('Data R7'!R967,"&gt;0")+COUNTIF('Data R7'!T967,"&gt;0")+COUNTIF('Data R7'!V967,"&gt;0")+COUNTIF('Data R7'!X967,"&gt;0"))</f>
        <v/>
      </c>
      <c r="J6953">
        <f>IF('Data R7'!C967="","",IF((COUNTIF('Data R7'!K967,"&gt;0")+COUNTIF('Data R7'!M967,"&gt;0")+COUNTIF('Data R7'!O967,"&gt;0")+COUNTIF('Data R7'!Q967,"&gt;0")+COUNTIF('Data R7'!S967,"&gt;0")+COUNTIF('Data R7'!U967,"&gt;0")+COUNTIF('Data R7'!W967,"&gt;0")+COUNTIF('Data R7'!Y967,"&gt;0"))&gt;0,1,0))</f>
        <v/>
      </c>
      <c r="M6953" t="inlineStr">
        <is>
          <t>Data R</t>
        </is>
      </c>
    </row>
    <row r="6954">
      <c r="A6954" t="inlineStr">
        <is>
          <t>Regional 7</t>
        </is>
      </c>
      <c r="B6954">
        <f>IF('Data R7'!C968="","",'Data R7'!B968)</f>
        <v/>
      </c>
      <c r="C6954">
        <f>IF('Data R7'!C968="","",'Data R7'!C968)</f>
        <v/>
      </c>
      <c r="D6954">
        <f>IF('Data R7'!C968="","",'Data R7'!D968)</f>
        <v/>
      </c>
      <c r="E6954">
        <f>IF('Data R7'!C968="","",'Data R7'!E968)</f>
        <v/>
      </c>
      <c r="F6954">
        <f>IF('Data R7'!C968="","",'Data R7'!F968)</f>
        <v/>
      </c>
      <c r="G6954">
        <f>IF('Data R7'!C968="","",'Data R7'!AD968)</f>
        <v/>
      </c>
      <c r="H6954">
        <f>IF('Data R7'!C968="","",'Data R7'!AC968)</f>
        <v/>
      </c>
      <c r="I6954">
        <f>IF('Data R7'!C968="","",COUNTIF('Data R7'!J968,"&gt;0")+COUNTIF('Data R7'!L968,"&gt;0")+COUNTIF('Data R7'!N968,"&gt;0")+COUNTIF('Data R7'!P968,"&gt;0")+COUNTIF('Data R7'!R968,"&gt;0")+COUNTIF('Data R7'!T968,"&gt;0")+COUNTIF('Data R7'!V968,"&gt;0")+COUNTIF('Data R7'!X968,"&gt;0"))</f>
        <v/>
      </c>
      <c r="J6954">
        <f>IF('Data R7'!C968="","",IF((COUNTIF('Data R7'!K968,"&gt;0")+COUNTIF('Data R7'!M968,"&gt;0")+COUNTIF('Data R7'!O968,"&gt;0")+COUNTIF('Data R7'!Q968,"&gt;0")+COUNTIF('Data R7'!S968,"&gt;0")+COUNTIF('Data R7'!U968,"&gt;0")+COUNTIF('Data R7'!W968,"&gt;0")+COUNTIF('Data R7'!Y968,"&gt;0"))&gt;0,1,0))</f>
        <v/>
      </c>
      <c r="M6954" t="inlineStr">
        <is>
          <t>Data R</t>
        </is>
      </c>
    </row>
    <row r="6955">
      <c r="A6955" t="inlineStr">
        <is>
          <t>Regional 7</t>
        </is>
      </c>
      <c r="B6955">
        <f>IF('Data R7'!C969="","",'Data R7'!B969)</f>
        <v/>
      </c>
      <c r="C6955">
        <f>IF('Data R7'!C969="","",'Data R7'!C969)</f>
        <v/>
      </c>
      <c r="D6955">
        <f>IF('Data R7'!C969="","",'Data R7'!D969)</f>
        <v/>
      </c>
      <c r="E6955">
        <f>IF('Data R7'!C969="","",'Data R7'!E969)</f>
        <v/>
      </c>
      <c r="F6955">
        <f>IF('Data R7'!C969="","",'Data R7'!F969)</f>
        <v/>
      </c>
      <c r="G6955">
        <f>IF('Data R7'!C969="","",'Data R7'!AD969)</f>
        <v/>
      </c>
      <c r="H6955">
        <f>IF('Data R7'!C969="","",'Data R7'!AC969)</f>
        <v/>
      </c>
      <c r="I6955">
        <f>IF('Data R7'!C969="","",COUNTIF('Data R7'!J969,"&gt;0")+COUNTIF('Data R7'!L969,"&gt;0")+COUNTIF('Data R7'!N969,"&gt;0")+COUNTIF('Data R7'!P969,"&gt;0")+COUNTIF('Data R7'!R969,"&gt;0")+COUNTIF('Data R7'!T969,"&gt;0")+COUNTIF('Data R7'!V969,"&gt;0")+COUNTIF('Data R7'!X969,"&gt;0"))</f>
        <v/>
      </c>
      <c r="J6955">
        <f>IF('Data R7'!C969="","",IF((COUNTIF('Data R7'!K969,"&gt;0")+COUNTIF('Data R7'!M969,"&gt;0")+COUNTIF('Data R7'!O969,"&gt;0")+COUNTIF('Data R7'!Q969,"&gt;0")+COUNTIF('Data R7'!S969,"&gt;0")+COUNTIF('Data R7'!U969,"&gt;0")+COUNTIF('Data R7'!W969,"&gt;0")+COUNTIF('Data R7'!Y969,"&gt;0"))&gt;0,1,0))</f>
        <v/>
      </c>
      <c r="M6955" t="inlineStr">
        <is>
          <t>Data R</t>
        </is>
      </c>
    </row>
    <row r="6956">
      <c r="A6956" t="inlineStr">
        <is>
          <t>Regional 7</t>
        </is>
      </c>
      <c r="B6956">
        <f>IF('Data R7'!C970="","",'Data R7'!B970)</f>
        <v/>
      </c>
      <c r="C6956">
        <f>IF('Data R7'!C970="","",'Data R7'!C970)</f>
        <v/>
      </c>
      <c r="D6956">
        <f>IF('Data R7'!C970="","",'Data R7'!D970)</f>
        <v/>
      </c>
      <c r="E6956">
        <f>IF('Data R7'!C970="","",'Data R7'!E970)</f>
        <v/>
      </c>
      <c r="F6956">
        <f>IF('Data R7'!C970="","",'Data R7'!F970)</f>
        <v/>
      </c>
      <c r="G6956">
        <f>IF('Data R7'!C970="","",'Data R7'!AD970)</f>
        <v/>
      </c>
      <c r="H6956">
        <f>IF('Data R7'!C970="","",'Data R7'!AC970)</f>
        <v/>
      </c>
      <c r="I6956">
        <f>IF('Data R7'!C970="","",COUNTIF('Data R7'!J970,"&gt;0")+COUNTIF('Data R7'!L970,"&gt;0")+COUNTIF('Data R7'!N970,"&gt;0")+COUNTIF('Data R7'!P970,"&gt;0")+COUNTIF('Data R7'!R970,"&gt;0")+COUNTIF('Data R7'!T970,"&gt;0")+COUNTIF('Data R7'!V970,"&gt;0")+COUNTIF('Data R7'!X970,"&gt;0"))</f>
        <v/>
      </c>
      <c r="J6956">
        <f>IF('Data R7'!C970="","",IF((COUNTIF('Data R7'!K970,"&gt;0")+COUNTIF('Data R7'!M970,"&gt;0")+COUNTIF('Data R7'!O970,"&gt;0")+COUNTIF('Data R7'!Q970,"&gt;0")+COUNTIF('Data R7'!S970,"&gt;0")+COUNTIF('Data R7'!U970,"&gt;0")+COUNTIF('Data R7'!W970,"&gt;0")+COUNTIF('Data R7'!Y970,"&gt;0"))&gt;0,1,0))</f>
        <v/>
      </c>
      <c r="M6956" t="inlineStr">
        <is>
          <t>Data R</t>
        </is>
      </c>
    </row>
    <row r="6957">
      <c r="A6957" t="inlineStr">
        <is>
          <t>Regional 7</t>
        </is>
      </c>
      <c r="B6957">
        <f>IF('Data R7'!C971="","",'Data R7'!B971)</f>
        <v/>
      </c>
      <c r="C6957">
        <f>IF('Data R7'!C971="","",'Data R7'!C971)</f>
        <v/>
      </c>
      <c r="D6957">
        <f>IF('Data R7'!C971="","",'Data R7'!D971)</f>
        <v/>
      </c>
      <c r="E6957">
        <f>IF('Data R7'!C971="","",'Data R7'!E971)</f>
        <v/>
      </c>
      <c r="F6957">
        <f>IF('Data R7'!C971="","",'Data R7'!F971)</f>
        <v/>
      </c>
      <c r="G6957">
        <f>IF('Data R7'!C971="","",'Data R7'!AD971)</f>
        <v/>
      </c>
      <c r="H6957">
        <f>IF('Data R7'!C971="","",'Data R7'!AC971)</f>
        <v/>
      </c>
      <c r="I6957">
        <f>IF('Data R7'!C971="","",COUNTIF('Data R7'!J971,"&gt;0")+COUNTIF('Data R7'!L971,"&gt;0")+COUNTIF('Data R7'!N971,"&gt;0")+COUNTIF('Data R7'!P971,"&gt;0")+COUNTIF('Data R7'!R971,"&gt;0")+COUNTIF('Data R7'!T971,"&gt;0")+COUNTIF('Data R7'!V971,"&gt;0")+COUNTIF('Data R7'!X971,"&gt;0"))</f>
        <v/>
      </c>
      <c r="J6957">
        <f>IF('Data R7'!C971="","",IF((COUNTIF('Data R7'!K971,"&gt;0")+COUNTIF('Data R7'!M971,"&gt;0")+COUNTIF('Data R7'!O971,"&gt;0")+COUNTIF('Data R7'!Q971,"&gt;0")+COUNTIF('Data R7'!S971,"&gt;0")+COUNTIF('Data R7'!U971,"&gt;0")+COUNTIF('Data R7'!W971,"&gt;0")+COUNTIF('Data R7'!Y971,"&gt;0"))&gt;0,1,0))</f>
        <v/>
      </c>
      <c r="M6957" t="inlineStr">
        <is>
          <t>Data R</t>
        </is>
      </c>
    </row>
    <row r="6958">
      <c r="A6958" t="inlineStr">
        <is>
          <t>Regional 7</t>
        </is>
      </c>
      <c r="B6958">
        <f>IF('Data R7'!C972="","",'Data R7'!B972)</f>
        <v/>
      </c>
      <c r="C6958">
        <f>IF('Data R7'!C972="","",'Data R7'!C972)</f>
        <v/>
      </c>
      <c r="D6958">
        <f>IF('Data R7'!C972="","",'Data R7'!D972)</f>
        <v/>
      </c>
      <c r="E6958">
        <f>IF('Data R7'!C972="","",'Data R7'!E972)</f>
        <v/>
      </c>
      <c r="F6958">
        <f>IF('Data R7'!C972="","",'Data R7'!F972)</f>
        <v/>
      </c>
      <c r="G6958">
        <f>IF('Data R7'!C972="","",'Data R7'!AD972)</f>
        <v/>
      </c>
      <c r="H6958">
        <f>IF('Data R7'!C972="","",'Data R7'!AC972)</f>
        <v/>
      </c>
      <c r="I6958">
        <f>IF('Data R7'!C972="","",COUNTIF('Data R7'!J972,"&gt;0")+COUNTIF('Data R7'!L972,"&gt;0")+COUNTIF('Data R7'!N972,"&gt;0")+COUNTIF('Data R7'!P972,"&gt;0")+COUNTIF('Data R7'!R972,"&gt;0")+COUNTIF('Data R7'!T972,"&gt;0")+COUNTIF('Data R7'!V972,"&gt;0")+COUNTIF('Data R7'!X972,"&gt;0"))</f>
        <v/>
      </c>
      <c r="J6958">
        <f>IF('Data R7'!C972="","",IF((COUNTIF('Data R7'!K972,"&gt;0")+COUNTIF('Data R7'!M972,"&gt;0")+COUNTIF('Data R7'!O972,"&gt;0")+COUNTIF('Data R7'!Q972,"&gt;0")+COUNTIF('Data R7'!S972,"&gt;0")+COUNTIF('Data R7'!U972,"&gt;0")+COUNTIF('Data R7'!W972,"&gt;0")+COUNTIF('Data R7'!Y972,"&gt;0"))&gt;0,1,0))</f>
        <v/>
      </c>
      <c r="M6958" t="inlineStr">
        <is>
          <t>Data R</t>
        </is>
      </c>
    </row>
    <row r="6959">
      <c r="A6959" t="inlineStr">
        <is>
          <t>Regional 7</t>
        </is>
      </c>
      <c r="B6959">
        <f>IF('Data R7'!C973="","",'Data R7'!B973)</f>
        <v/>
      </c>
      <c r="C6959">
        <f>IF('Data R7'!C973="","",'Data R7'!C973)</f>
        <v/>
      </c>
      <c r="D6959">
        <f>IF('Data R7'!C973="","",'Data R7'!D973)</f>
        <v/>
      </c>
      <c r="E6959">
        <f>IF('Data R7'!C973="","",'Data R7'!E973)</f>
        <v/>
      </c>
      <c r="F6959">
        <f>IF('Data R7'!C973="","",'Data R7'!F973)</f>
        <v/>
      </c>
      <c r="G6959">
        <f>IF('Data R7'!C973="","",'Data R7'!AD973)</f>
        <v/>
      </c>
      <c r="H6959">
        <f>IF('Data R7'!C973="","",'Data R7'!AC973)</f>
        <v/>
      </c>
      <c r="I6959">
        <f>IF('Data R7'!C973="","",COUNTIF('Data R7'!J973,"&gt;0")+COUNTIF('Data R7'!L973,"&gt;0")+COUNTIF('Data R7'!N973,"&gt;0")+COUNTIF('Data R7'!P973,"&gt;0")+COUNTIF('Data R7'!R973,"&gt;0")+COUNTIF('Data R7'!T973,"&gt;0")+COUNTIF('Data R7'!V973,"&gt;0")+COUNTIF('Data R7'!X973,"&gt;0"))</f>
        <v/>
      </c>
      <c r="J6959">
        <f>IF('Data R7'!C973="","",IF((COUNTIF('Data R7'!K973,"&gt;0")+COUNTIF('Data R7'!M973,"&gt;0")+COUNTIF('Data R7'!O973,"&gt;0")+COUNTIF('Data R7'!Q973,"&gt;0")+COUNTIF('Data R7'!S973,"&gt;0")+COUNTIF('Data R7'!U973,"&gt;0")+COUNTIF('Data R7'!W973,"&gt;0")+COUNTIF('Data R7'!Y973,"&gt;0"))&gt;0,1,0))</f>
        <v/>
      </c>
      <c r="M6959" t="inlineStr">
        <is>
          <t>Data R</t>
        </is>
      </c>
    </row>
    <row r="6960">
      <c r="A6960" t="inlineStr">
        <is>
          <t>Regional 7</t>
        </is>
      </c>
      <c r="B6960">
        <f>IF('Data R7'!C974="","",'Data R7'!B974)</f>
        <v/>
      </c>
      <c r="C6960">
        <f>IF('Data R7'!C974="","",'Data R7'!C974)</f>
        <v/>
      </c>
      <c r="D6960">
        <f>IF('Data R7'!C974="","",'Data R7'!D974)</f>
        <v/>
      </c>
      <c r="E6960">
        <f>IF('Data R7'!C974="","",'Data R7'!E974)</f>
        <v/>
      </c>
      <c r="F6960">
        <f>IF('Data R7'!C974="","",'Data R7'!F974)</f>
        <v/>
      </c>
      <c r="G6960">
        <f>IF('Data R7'!C974="","",'Data R7'!AD974)</f>
        <v/>
      </c>
      <c r="H6960">
        <f>IF('Data R7'!C974="","",'Data R7'!AC974)</f>
        <v/>
      </c>
      <c r="I6960">
        <f>IF('Data R7'!C974="","",COUNTIF('Data R7'!J974,"&gt;0")+COUNTIF('Data R7'!L974,"&gt;0")+COUNTIF('Data R7'!N974,"&gt;0")+COUNTIF('Data R7'!P974,"&gt;0")+COUNTIF('Data R7'!R974,"&gt;0")+COUNTIF('Data R7'!T974,"&gt;0")+COUNTIF('Data R7'!V974,"&gt;0")+COUNTIF('Data R7'!X974,"&gt;0"))</f>
        <v/>
      </c>
      <c r="J6960">
        <f>IF('Data R7'!C974="","",IF((COUNTIF('Data R7'!K974,"&gt;0")+COUNTIF('Data R7'!M974,"&gt;0")+COUNTIF('Data R7'!O974,"&gt;0")+COUNTIF('Data R7'!Q974,"&gt;0")+COUNTIF('Data R7'!S974,"&gt;0")+COUNTIF('Data R7'!U974,"&gt;0")+COUNTIF('Data R7'!W974,"&gt;0")+COUNTIF('Data R7'!Y974,"&gt;0"))&gt;0,1,0))</f>
        <v/>
      </c>
      <c r="M6960" t="inlineStr">
        <is>
          <t>Data R</t>
        </is>
      </c>
    </row>
    <row r="6961">
      <c r="A6961" t="inlineStr">
        <is>
          <t>Regional 7</t>
        </is>
      </c>
      <c r="B6961">
        <f>IF('Data R7'!C975="","",'Data R7'!B975)</f>
        <v/>
      </c>
      <c r="C6961">
        <f>IF('Data R7'!C975="","",'Data R7'!C975)</f>
        <v/>
      </c>
      <c r="D6961">
        <f>IF('Data R7'!C975="","",'Data R7'!D975)</f>
        <v/>
      </c>
      <c r="E6961">
        <f>IF('Data R7'!C975="","",'Data R7'!E975)</f>
        <v/>
      </c>
      <c r="F6961">
        <f>IF('Data R7'!C975="","",'Data R7'!F975)</f>
        <v/>
      </c>
      <c r="G6961">
        <f>IF('Data R7'!C975="","",'Data R7'!AD975)</f>
        <v/>
      </c>
      <c r="H6961">
        <f>IF('Data R7'!C975="","",'Data R7'!AC975)</f>
        <v/>
      </c>
      <c r="I6961">
        <f>IF('Data R7'!C975="","",COUNTIF('Data R7'!J975,"&gt;0")+COUNTIF('Data R7'!L975,"&gt;0")+COUNTIF('Data R7'!N975,"&gt;0")+COUNTIF('Data R7'!P975,"&gt;0")+COUNTIF('Data R7'!R975,"&gt;0")+COUNTIF('Data R7'!T975,"&gt;0")+COUNTIF('Data R7'!V975,"&gt;0")+COUNTIF('Data R7'!X975,"&gt;0"))</f>
        <v/>
      </c>
      <c r="J6961">
        <f>IF('Data R7'!C975="","",IF((COUNTIF('Data R7'!K975,"&gt;0")+COUNTIF('Data R7'!M975,"&gt;0")+COUNTIF('Data R7'!O975,"&gt;0")+COUNTIF('Data R7'!Q975,"&gt;0")+COUNTIF('Data R7'!S975,"&gt;0")+COUNTIF('Data R7'!U975,"&gt;0")+COUNTIF('Data R7'!W975,"&gt;0")+COUNTIF('Data R7'!Y975,"&gt;0"))&gt;0,1,0))</f>
        <v/>
      </c>
      <c r="M6961" t="inlineStr">
        <is>
          <t>Data R</t>
        </is>
      </c>
    </row>
    <row r="6962">
      <c r="A6962" t="inlineStr">
        <is>
          <t>Regional 7</t>
        </is>
      </c>
      <c r="B6962">
        <f>IF('Data R7'!C976="","",'Data R7'!B976)</f>
        <v/>
      </c>
      <c r="C6962">
        <f>IF('Data R7'!C976="","",'Data R7'!C976)</f>
        <v/>
      </c>
      <c r="D6962">
        <f>IF('Data R7'!C976="","",'Data R7'!D976)</f>
        <v/>
      </c>
      <c r="E6962">
        <f>IF('Data R7'!C976="","",'Data R7'!E976)</f>
        <v/>
      </c>
      <c r="F6962">
        <f>IF('Data R7'!C976="","",'Data R7'!F976)</f>
        <v/>
      </c>
      <c r="G6962">
        <f>IF('Data R7'!C976="","",'Data R7'!AD976)</f>
        <v/>
      </c>
      <c r="H6962">
        <f>IF('Data R7'!C976="","",'Data R7'!AC976)</f>
        <v/>
      </c>
      <c r="I6962">
        <f>IF('Data R7'!C976="","",COUNTIF('Data R7'!J976,"&gt;0")+COUNTIF('Data R7'!L976,"&gt;0")+COUNTIF('Data R7'!N976,"&gt;0")+COUNTIF('Data R7'!P976,"&gt;0")+COUNTIF('Data R7'!R976,"&gt;0")+COUNTIF('Data R7'!T976,"&gt;0")+COUNTIF('Data R7'!V976,"&gt;0")+COUNTIF('Data R7'!X976,"&gt;0"))</f>
        <v/>
      </c>
      <c r="J6962">
        <f>IF('Data R7'!C976="","",IF((COUNTIF('Data R7'!K976,"&gt;0")+COUNTIF('Data R7'!M976,"&gt;0")+COUNTIF('Data R7'!O976,"&gt;0")+COUNTIF('Data R7'!Q976,"&gt;0")+COUNTIF('Data R7'!S976,"&gt;0")+COUNTIF('Data R7'!U976,"&gt;0")+COUNTIF('Data R7'!W976,"&gt;0")+COUNTIF('Data R7'!Y976,"&gt;0"))&gt;0,1,0))</f>
        <v/>
      </c>
      <c r="M6962" t="inlineStr">
        <is>
          <t>Data R</t>
        </is>
      </c>
    </row>
    <row r="6963">
      <c r="A6963" t="inlineStr">
        <is>
          <t>Regional 7</t>
        </is>
      </c>
      <c r="B6963">
        <f>IF('Data R7'!C977="","",'Data R7'!B977)</f>
        <v/>
      </c>
      <c r="C6963">
        <f>IF('Data R7'!C977="","",'Data R7'!C977)</f>
        <v/>
      </c>
      <c r="D6963">
        <f>IF('Data R7'!C977="","",'Data R7'!D977)</f>
        <v/>
      </c>
      <c r="E6963">
        <f>IF('Data R7'!C977="","",'Data R7'!E977)</f>
        <v/>
      </c>
      <c r="F6963">
        <f>IF('Data R7'!C977="","",'Data R7'!F977)</f>
        <v/>
      </c>
      <c r="G6963">
        <f>IF('Data R7'!C977="","",'Data R7'!AD977)</f>
        <v/>
      </c>
      <c r="H6963">
        <f>IF('Data R7'!C977="","",'Data R7'!AC977)</f>
        <v/>
      </c>
      <c r="I6963">
        <f>IF('Data R7'!C977="","",COUNTIF('Data R7'!J977,"&gt;0")+COUNTIF('Data R7'!L977,"&gt;0")+COUNTIF('Data R7'!N977,"&gt;0")+COUNTIF('Data R7'!P977,"&gt;0")+COUNTIF('Data R7'!R977,"&gt;0")+COUNTIF('Data R7'!T977,"&gt;0")+COUNTIF('Data R7'!V977,"&gt;0")+COUNTIF('Data R7'!X977,"&gt;0"))</f>
        <v/>
      </c>
      <c r="J6963">
        <f>IF('Data R7'!C977="","",IF((COUNTIF('Data R7'!K977,"&gt;0")+COUNTIF('Data R7'!M977,"&gt;0")+COUNTIF('Data R7'!O977,"&gt;0")+COUNTIF('Data R7'!Q977,"&gt;0")+COUNTIF('Data R7'!S977,"&gt;0")+COUNTIF('Data R7'!U977,"&gt;0")+COUNTIF('Data R7'!W977,"&gt;0")+COUNTIF('Data R7'!Y977,"&gt;0"))&gt;0,1,0))</f>
        <v/>
      </c>
      <c r="M6963" t="inlineStr">
        <is>
          <t>Data R</t>
        </is>
      </c>
    </row>
    <row r="6964">
      <c r="A6964" t="inlineStr">
        <is>
          <t>Regional 7</t>
        </is>
      </c>
      <c r="B6964">
        <f>IF('Data R7'!C978="","",'Data R7'!B978)</f>
        <v/>
      </c>
      <c r="C6964">
        <f>IF('Data R7'!C978="","",'Data R7'!C978)</f>
        <v/>
      </c>
      <c r="D6964">
        <f>IF('Data R7'!C978="","",'Data R7'!D978)</f>
        <v/>
      </c>
      <c r="E6964">
        <f>IF('Data R7'!C978="","",'Data R7'!E978)</f>
        <v/>
      </c>
      <c r="F6964">
        <f>IF('Data R7'!C978="","",'Data R7'!F978)</f>
        <v/>
      </c>
      <c r="G6964">
        <f>IF('Data R7'!C978="","",'Data R7'!AD978)</f>
        <v/>
      </c>
      <c r="H6964">
        <f>IF('Data R7'!C978="","",'Data R7'!AC978)</f>
        <v/>
      </c>
      <c r="I6964">
        <f>IF('Data R7'!C978="","",COUNTIF('Data R7'!J978,"&gt;0")+COUNTIF('Data R7'!L978,"&gt;0")+COUNTIF('Data R7'!N978,"&gt;0")+COUNTIF('Data R7'!P978,"&gt;0")+COUNTIF('Data R7'!R978,"&gt;0")+COUNTIF('Data R7'!T978,"&gt;0")+COUNTIF('Data R7'!V978,"&gt;0")+COUNTIF('Data R7'!X978,"&gt;0"))</f>
        <v/>
      </c>
      <c r="J6964">
        <f>IF('Data R7'!C978="","",IF((COUNTIF('Data R7'!K978,"&gt;0")+COUNTIF('Data R7'!M978,"&gt;0")+COUNTIF('Data R7'!O978,"&gt;0")+COUNTIF('Data R7'!Q978,"&gt;0")+COUNTIF('Data R7'!S978,"&gt;0")+COUNTIF('Data R7'!U978,"&gt;0")+COUNTIF('Data R7'!W978,"&gt;0")+COUNTIF('Data R7'!Y978,"&gt;0"))&gt;0,1,0))</f>
        <v/>
      </c>
      <c r="M6964" t="inlineStr">
        <is>
          <t>Data R</t>
        </is>
      </c>
    </row>
    <row r="6965">
      <c r="A6965" t="inlineStr">
        <is>
          <t>Regional 7</t>
        </is>
      </c>
      <c r="B6965">
        <f>IF('Data R7'!C979="","",'Data R7'!B979)</f>
        <v/>
      </c>
      <c r="C6965">
        <f>IF('Data R7'!C979="","",'Data R7'!C979)</f>
        <v/>
      </c>
      <c r="D6965">
        <f>IF('Data R7'!C979="","",'Data R7'!D979)</f>
        <v/>
      </c>
      <c r="E6965">
        <f>IF('Data R7'!C979="","",'Data R7'!E979)</f>
        <v/>
      </c>
      <c r="F6965">
        <f>IF('Data R7'!C979="","",'Data R7'!F979)</f>
        <v/>
      </c>
      <c r="G6965">
        <f>IF('Data R7'!C979="","",'Data R7'!AD979)</f>
        <v/>
      </c>
      <c r="H6965">
        <f>IF('Data R7'!C979="","",'Data R7'!AC979)</f>
        <v/>
      </c>
      <c r="I6965">
        <f>IF('Data R7'!C979="","",COUNTIF('Data R7'!J979,"&gt;0")+COUNTIF('Data R7'!L979,"&gt;0")+COUNTIF('Data R7'!N979,"&gt;0")+COUNTIF('Data R7'!P979,"&gt;0")+COUNTIF('Data R7'!R979,"&gt;0")+COUNTIF('Data R7'!T979,"&gt;0")+COUNTIF('Data R7'!V979,"&gt;0")+COUNTIF('Data R7'!X979,"&gt;0"))</f>
        <v/>
      </c>
      <c r="J6965">
        <f>IF('Data R7'!C979="","",IF((COUNTIF('Data R7'!K979,"&gt;0")+COUNTIF('Data R7'!M979,"&gt;0")+COUNTIF('Data R7'!O979,"&gt;0")+COUNTIF('Data R7'!Q979,"&gt;0")+COUNTIF('Data R7'!S979,"&gt;0")+COUNTIF('Data R7'!U979,"&gt;0")+COUNTIF('Data R7'!W979,"&gt;0")+COUNTIF('Data R7'!Y979,"&gt;0"))&gt;0,1,0))</f>
        <v/>
      </c>
      <c r="M6965" t="inlineStr">
        <is>
          <t>Data R</t>
        </is>
      </c>
    </row>
    <row r="6966">
      <c r="A6966" t="inlineStr">
        <is>
          <t>Regional 7</t>
        </is>
      </c>
      <c r="B6966">
        <f>IF('Data R7'!C980="","",'Data R7'!B980)</f>
        <v/>
      </c>
      <c r="C6966">
        <f>IF('Data R7'!C980="","",'Data R7'!C980)</f>
        <v/>
      </c>
      <c r="D6966">
        <f>IF('Data R7'!C980="","",'Data R7'!D980)</f>
        <v/>
      </c>
      <c r="E6966">
        <f>IF('Data R7'!C980="","",'Data R7'!E980)</f>
        <v/>
      </c>
      <c r="F6966">
        <f>IF('Data R7'!C980="","",'Data R7'!F980)</f>
        <v/>
      </c>
      <c r="G6966">
        <f>IF('Data R7'!C980="","",'Data R7'!AD980)</f>
        <v/>
      </c>
      <c r="H6966">
        <f>IF('Data R7'!C980="","",'Data R7'!AC980)</f>
        <v/>
      </c>
      <c r="I6966">
        <f>IF('Data R7'!C980="","",COUNTIF('Data R7'!J980,"&gt;0")+COUNTIF('Data R7'!L980,"&gt;0")+COUNTIF('Data R7'!N980,"&gt;0")+COUNTIF('Data R7'!P980,"&gt;0")+COUNTIF('Data R7'!R980,"&gt;0")+COUNTIF('Data R7'!T980,"&gt;0")+COUNTIF('Data R7'!V980,"&gt;0")+COUNTIF('Data R7'!X980,"&gt;0"))</f>
        <v/>
      </c>
      <c r="J6966">
        <f>IF('Data R7'!C980="","",IF((COUNTIF('Data R7'!K980,"&gt;0")+COUNTIF('Data R7'!M980,"&gt;0")+COUNTIF('Data R7'!O980,"&gt;0")+COUNTIF('Data R7'!Q980,"&gt;0")+COUNTIF('Data R7'!S980,"&gt;0")+COUNTIF('Data R7'!U980,"&gt;0")+COUNTIF('Data R7'!W980,"&gt;0")+COUNTIF('Data R7'!Y980,"&gt;0"))&gt;0,1,0))</f>
        <v/>
      </c>
      <c r="M6966" t="inlineStr">
        <is>
          <t>Data R</t>
        </is>
      </c>
    </row>
    <row r="6967">
      <c r="A6967" t="inlineStr">
        <is>
          <t>Regional 7</t>
        </is>
      </c>
      <c r="B6967">
        <f>IF('Data R7'!C981="","",'Data R7'!B981)</f>
        <v/>
      </c>
      <c r="C6967">
        <f>IF('Data R7'!C981="","",'Data R7'!C981)</f>
        <v/>
      </c>
      <c r="D6967">
        <f>IF('Data R7'!C981="","",'Data R7'!D981)</f>
        <v/>
      </c>
      <c r="E6967">
        <f>IF('Data R7'!C981="","",'Data R7'!E981)</f>
        <v/>
      </c>
      <c r="F6967">
        <f>IF('Data R7'!C981="","",'Data R7'!F981)</f>
        <v/>
      </c>
      <c r="G6967">
        <f>IF('Data R7'!C981="","",'Data R7'!AD981)</f>
        <v/>
      </c>
      <c r="H6967">
        <f>IF('Data R7'!C981="","",'Data R7'!AC981)</f>
        <v/>
      </c>
      <c r="I6967">
        <f>IF('Data R7'!C981="","",COUNTIF('Data R7'!J981,"&gt;0")+COUNTIF('Data R7'!L981,"&gt;0")+COUNTIF('Data R7'!N981,"&gt;0")+COUNTIF('Data R7'!P981,"&gt;0")+COUNTIF('Data R7'!R981,"&gt;0")+COUNTIF('Data R7'!T981,"&gt;0")+COUNTIF('Data R7'!V981,"&gt;0")+COUNTIF('Data R7'!X981,"&gt;0"))</f>
        <v/>
      </c>
      <c r="J6967">
        <f>IF('Data R7'!C981="","",IF((COUNTIF('Data R7'!K981,"&gt;0")+COUNTIF('Data R7'!M981,"&gt;0")+COUNTIF('Data R7'!O981,"&gt;0")+COUNTIF('Data R7'!Q981,"&gt;0")+COUNTIF('Data R7'!S981,"&gt;0")+COUNTIF('Data R7'!U981,"&gt;0")+COUNTIF('Data R7'!W981,"&gt;0")+COUNTIF('Data R7'!Y981,"&gt;0"))&gt;0,1,0))</f>
        <v/>
      </c>
      <c r="M6967" t="inlineStr">
        <is>
          <t>Data R</t>
        </is>
      </c>
    </row>
    <row r="6968">
      <c r="A6968" t="inlineStr">
        <is>
          <t>Regional 7</t>
        </is>
      </c>
      <c r="B6968">
        <f>IF('Data R7'!C982="","",'Data R7'!B982)</f>
        <v/>
      </c>
      <c r="C6968">
        <f>IF('Data R7'!C982="","",'Data R7'!C982)</f>
        <v/>
      </c>
      <c r="D6968">
        <f>IF('Data R7'!C982="","",'Data R7'!D982)</f>
        <v/>
      </c>
      <c r="E6968">
        <f>IF('Data R7'!C982="","",'Data R7'!E982)</f>
        <v/>
      </c>
      <c r="F6968">
        <f>IF('Data R7'!C982="","",'Data R7'!F982)</f>
        <v/>
      </c>
      <c r="G6968">
        <f>IF('Data R7'!C982="","",'Data R7'!AD982)</f>
        <v/>
      </c>
      <c r="H6968">
        <f>IF('Data R7'!C982="","",'Data R7'!AC982)</f>
        <v/>
      </c>
      <c r="I6968">
        <f>IF('Data R7'!C982="","",COUNTIF('Data R7'!J982,"&gt;0")+COUNTIF('Data R7'!L982,"&gt;0")+COUNTIF('Data R7'!N982,"&gt;0")+COUNTIF('Data R7'!P982,"&gt;0")+COUNTIF('Data R7'!R982,"&gt;0")+COUNTIF('Data R7'!T982,"&gt;0")+COUNTIF('Data R7'!V982,"&gt;0")+COUNTIF('Data R7'!X982,"&gt;0"))</f>
        <v/>
      </c>
      <c r="J6968">
        <f>IF('Data R7'!C982="","",IF((COUNTIF('Data R7'!K982,"&gt;0")+COUNTIF('Data R7'!M982,"&gt;0")+COUNTIF('Data R7'!O982,"&gt;0")+COUNTIF('Data R7'!Q982,"&gt;0")+COUNTIF('Data R7'!S982,"&gt;0")+COUNTIF('Data R7'!U982,"&gt;0")+COUNTIF('Data R7'!W982,"&gt;0")+COUNTIF('Data R7'!Y982,"&gt;0"))&gt;0,1,0))</f>
        <v/>
      </c>
      <c r="M6968" t="inlineStr">
        <is>
          <t>Data R</t>
        </is>
      </c>
    </row>
    <row r="6969">
      <c r="A6969" t="inlineStr">
        <is>
          <t>Regional 7</t>
        </is>
      </c>
      <c r="B6969">
        <f>IF('Data R7'!C983="","",'Data R7'!B983)</f>
        <v/>
      </c>
      <c r="C6969">
        <f>IF('Data R7'!C983="","",'Data R7'!C983)</f>
        <v/>
      </c>
      <c r="D6969">
        <f>IF('Data R7'!C983="","",'Data R7'!D983)</f>
        <v/>
      </c>
      <c r="E6969">
        <f>IF('Data R7'!C983="","",'Data R7'!E983)</f>
        <v/>
      </c>
      <c r="F6969">
        <f>IF('Data R7'!C983="","",'Data R7'!F983)</f>
        <v/>
      </c>
      <c r="G6969">
        <f>IF('Data R7'!C983="","",'Data R7'!AD983)</f>
        <v/>
      </c>
      <c r="H6969">
        <f>IF('Data R7'!C983="","",'Data R7'!AC983)</f>
        <v/>
      </c>
      <c r="I6969">
        <f>IF('Data R7'!C983="","",COUNTIF('Data R7'!J983,"&gt;0")+COUNTIF('Data R7'!L983,"&gt;0")+COUNTIF('Data R7'!N983,"&gt;0")+COUNTIF('Data R7'!P983,"&gt;0")+COUNTIF('Data R7'!R983,"&gt;0")+COUNTIF('Data R7'!T983,"&gt;0")+COUNTIF('Data R7'!V983,"&gt;0")+COUNTIF('Data R7'!X983,"&gt;0"))</f>
        <v/>
      </c>
      <c r="J6969">
        <f>IF('Data R7'!C983="","",IF((COUNTIF('Data R7'!K983,"&gt;0")+COUNTIF('Data R7'!M983,"&gt;0")+COUNTIF('Data R7'!O983,"&gt;0")+COUNTIF('Data R7'!Q983,"&gt;0")+COUNTIF('Data R7'!S983,"&gt;0")+COUNTIF('Data R7'!U983,"&gt;0")+COUNTIF('Data R7'!W983,"&gt;0")+COUNTIF('Data R7'!Y983,"&gt;0"))&gt;0,1,0))</f>
        <v/>
      </c>
      <c r="M6969" t="inlineStr">
        <is>
          <t>Data R</t>
        </is>
      </c>
    </row>
    <row r="6970">
      <c r="A6970" t="inlineStr">
        <is>
          <t>Regional 7</t>
        </is>
      </c>
      <c r="B6970">
        <f>IF('Data R7'!C984="","",'Data R7'!B984)</f>
        <v/>
      </c>
      <c r="C6970">
        <f>IF('Data R7'!C984="","",'Data R7'!C984)</f>
        <v/>
      </c>
      <c r="D6970">
        <f>IF('Data R7'!C984="","",'Data R7'!D984)</f>
        <v/>
      </c>
      <c r="E6970">
        <f>IF('Data R7'!C984="","",'Data R7'!E984)</f>
        <v/>
      </c>
      <c r="F6970">
        <f>IF('Data R7'!C984="","",'Data R7'!F984)</f>
        <v/>
      </c>
      <c r="G6970">
        <f>IF('Data R7'!C984="","",'Data R7'!AD984)</f>
        <v/>
      </c>
      <c r="H6970">
        <f>IF('Data R7'!C984="","",'Data R7'!AC984)</f>
        <v/>
      </c>
      <c r="I6970">
        <f>IF('Data R7'!C984="","",COUNTIF('Data R7'!J984,"&gt;0")+COUNTIF('Data R7'!L984,"&gt;0")+COUNTIF('Data R7'!N984,"&gt;0")+COUNTIF('Data R7'!P984,"&gt;0")+COUNTIF('Data R7'!R984,"&gt;0")+COUNTIF('Data R7'!T984,"&gt;0")+COUNTIF('Data R7'!V984,"&gt;0")+COUNTIF('Data R7'!X984,"&gt;0"))</f>
        <v/>
      </c>
      <c r="J6970">
        <f>IF('Data R7'!C984="","",IF((COUNTIF('Data R7'!K984,"&gt;0")+COUNTIF('Data R7'!M984,"&gt;0")+COUNTIF('Data R7'!O984,"&gt;0")+COUNTIF('Data R7'!Q984,"&gt;0")+COUNTIF('Data R7'!S984,"&gt;0")+COUNTIF('Data R7'!U984,"&gt;0")+COUNTIF('Data R7'!W984,"&gt;0")+COUNTIF('Data R7'!Y984,"&gt;0"))&gt;0,1,0))</f>
        <v/>
      </c>
      <c r="M6970" t="inlineStr">
        <is>
          <t>Data R</t>
        </is>
      </c>
    </row>
    <row r="6971">
      <c r="A6971" t="inlineStr">
        <is>
          <t>Regional 7</t>
        </is>
      </c>
      <c r="B6971">
        <f>IF('Data R7'!C985="","",'Data R7'!B985)</f>
        <v/>
      </c>
      <c r="C6971">
        <f>IF('Data R7'!C985="","",'Data R7'!C985)</f>
        <v/>
      </c>
      <c r="D6971">
        <f>IF('Data R7'!C985="","",'Data R7'!D985)</f>
        <v/>
      </c>
      <c r="E6971">
        <f>IF('Data R7'!C985="","",'Data R7'!E985)</f>
        <v/>
      </c>
      <c r="F6971">
        <f>IF('Data R7'!C985="","",'Data R7'!F985)</f>
        <v/>
      </c>
      <c r="G6971">
        <f>IF('Data R7'!C985="","",'Data R7'!AD985)</f>
        <v/>
      </c>
      <c r="H6971">
        <f>IF('Data R7'!C985="","",'Data R7'!AC985)</f>
        <v/>
      </c>
      <c r="I6971">
        <f>IF('Data R7'!C985="","",COUNTIF('Data R7'!J985,"&gt;0")+COUNTIF('Data R7'!L985,"&gt;0")+COUNTIF('Data R7'!N985,"&gt;0")+COUNTIF('Data R7'!P985,"&gt;0")+COUNTIF('Data R7'!R985,"&gt;0")+COUNTIF('Data R7'!T985,"&gt;0")+COUNTIF('Data R7'!V985,"&gt;0")+COUNTIF('Data R7'!X985,"&gt;0"))</f>
        <v/>
      </c>
      <c r="J6971">
        <f>IF('Data R7'!C985="","",IF((COUNTIF('Data R7'!K985,"&gt;0")+COUNTIF('Data R7'!M985,"&gt;0")+COUNTIF('Data R7'!O985,"&gt;0")+COUNTIF('Data R7'!Q985,"&gt;0")+COUNTIF('Data R7'!S985,"&gt;0")+COUNTIF('Data R7'!U985,"&gt;0")+COUNTIF('Data R7'!W985,"&gt;0")+COUNTIF('Data R7'!Y985,"&gt;0"))&gt;0,1,0))</f>
        <v/>
      </c>
      <c r="M6971" t="inlineStr">
        <is>
          <t>Data R</t>
        </is>
      </c>
    </row>
    <row r="6972">
      <c r="A6972" t="inlineStr">
        <is>
          <t>Regional 7</t>
        </is>
      </c>
      <c r="B6972">
        <f>IF('Data R7'!C986="","",'Data R7'!B986)</f>
        <v/>
      </c>
      <c r="C6972">
        <f>IF('Data R7'!C986="","",'Data R7'!C986)</f>
        <v/>
      </c>
      <c r="D6972">
        <f>IF('Data R7'!C986="","",'Data R7'!D986)</f>
        <v/>
      </c>
      <c r="E6972">
        <f>IF('Data R7'!C986="","",'Data R7'!E986)</f>
        <v/>
      </c>
      <c r="F6972">
        <f>IF('Data R7'!C986="","",'Data R7'!F986)</f>
        <v/>
      </c>
      <c r="G6972">
        <f>IF('Data R7'!C986="","",'Data R7'!AD986)</f>
        <v/>
      </c>
      <c r="H6972">
        <f>IF('Data R7'!C986="","",'Data R7'!AC986)</f>
        <v/>
      </c>
      <c r="I6972">
        <f>IF('Data R7'!C986="","",COUNTIF('Data R7'!J986,"&gt;0")+COUNTIF('Data R7'!L986,"&gt;0")+COUNTIF('Data R7'!N986,"&gt;0")+COUNTIF('Data R7'!P986,"&gt;0")+COUNTIF('Data R7'!R986,"&gt;0")+COUNTIF('Data R7'!T986,"&gt;0")+COUNTIF('Data R7'!V986,"&gt;0")+COUNTIF('Data R7'!X986,"&gt;0"))</f>
        <v/>
      </c>
      <c r="J6972">
        <f>IF('Data R7'!C986="","",IF((COUNTIF('Data R7'!K986,"&gt;0")+COUNTIF('Data R7'!M986,"&gt;0")+COUNTIF('Data R7'!O986,"&gt;0")+COUNTIF('Data R7'!Q986,"&gt;0")+COUNTIF('Data R7'!S986,"&gt;0")+COUNTIF('Data R7'!U986,"&gt;0")+COUNTIF('Data R7'!W986,"&gt;0")+COUNTIF('Data R7'!Y986,"&gt;0"))&gt;0,1,0))</f>
        <v/>
      </c>
      <c r="M6972" t="inlineStr">
        <is>
          <t>Data R</t>
        </is>
      </c>
    </row>
    <row r="6973">
      <c r="A6973" t="inlineStr">
        <is>
          <t>Regional 7</t>
        </is>
      </c>
      <c r="B6973">
        <f>IF('Data R7'!C987="","",'Data R7'!B987)</f>
        <v/>
      </c>
      <c r="C6973">
        <f>IF('Data R7'!C987="","",'Data R7'!C987)</f>
        <v/>
      </c>
      <c r="D6973">
        <f>IF('Data R7'!C987="","",'Data R7'!D987)</f>
        <v/>
      </c>
      <c r="E6973">
        <f>IF('Data R7'!C987="","",'Data R7'!E987)</f>
        <v/>
      </c>
      <c r="F6973">
        <f>IF('Data R7'!C987="","",'Data R7'!F987)</f>
        <v/>
      </c>
      <c r="G6973">
        <f>IF('Data R7'!C987="","",'Data R7'!AD987)</f>
        <v/>
      </c>
      <c r="H6973">
        <f>IF('Data R7'!C987="","",'Data R7'!AC987)</f>
        <v/>
      </c>
      <c r="I6973">
        <f>IF('Data R7'!C987="","",COUNTIF('Data R7'!J987,"&gt;0")+COUNTIF('Data R7'!L987,"&gt;0")+COUNTIF('Data R7'!N987,"&gt;0")+COUNTIF('Data R7'!P987,"&gt;0")+COUNTIF('Data R7'!R987,"&gt;0")+COUNTIF('Data R7'!T987,"&gt;0")+COUNTIF('Data R7'!V987,"&gt;0")+COUNTIF('Data R7'!X987,"&gt;0"))</f>
        <v/>
      </c>
      <c r="J6973">
        <f>IF('Data R7'!C987="","",IF((COUNTIF('Data R7'!K987,"&gt;0")+COUNTIF('Data R7'!M987,"&gt;0")+COUNTIF('Data R7'!O987,"&gt;0")+COUNTIF('Data R7'!Q987,"&gt;0")+COUNTIF('Data R7'!S987,"&gt;0")+COUNTIF('Data R7'!U987,"&gt;0")+COUNTIF('Data R7'!W987,"&gt;0")+COUNTIF('Data R7'!Y987,"&gt;0"))&gt;0,1,0))</f>
        <v/>
      </c>
      <c r="M6973" t="inlineStr">
        <is>
          <t>Data R</t>
        </is>
      </c>
    </row>
    <row r="6974">
      <c r="A6974" t="inlineStr">
        <is>
          <t>Regional 7</t>
        </is>
      </c>
      <c r="B6974">
        <f>IF('Data R7'!C988="","",'Data R7'!B988)</f>
        <v/>
      </c>
      <c r="C6974">
        <f>IF('Data R7'!C988="","",'Data R7'!C988)</f>
        <v/>
      </c>
      <c r="D6974">
        <f>IF('Data R7'!C988="","",'Data R7'!D988)</f>
        <v/>
      </c>
      <c r="E6974">
        <f>IF('Data R7'!C988="","",'Data R7'!E988)</f>
        <v/>
      </c>
      <c r="F6974">
        <f>IF('Data R7'!C988="","",'Data R7'!F988)</f>
        <v/>
      </c>
      <c r="G6974">
        <f>IF('Data R7'!C988="","",'Data R7'!AD988)</f>
        <v/>
      </c>
      <c r="H6974">
        <f>IF('Data R7'!C988="","",'Data R7'!AC988)</f>
        <v/>
      </c>
      <c r="I6974">
        <f>IF('Data R7'!C988="","",COUNTIF('Data R7'!J988,"&gt;0")+COUNTIF('Data R7'!L988,"&gt;0")+COUNTIF('Data R7'!N988,"&gt;0")+COUNTIF('Data R7'!P988,"&gt;0")+COUNTIF('Data R7'!R988,"&gt;0")+COUNTIF('Data R7'!T988,"&gt;0")+COUNTIF('Data R7'!V988,"&gt;0")+COUNTIF('Data R7'!X988,"&gt;0"))</f>
        <v/>
      </c>
      <c r="J6974">
        <f>IF('Data R7'!C988="","",IF((COUNTIF('Data R7'!K988,"&gt;0")+COUNTIF('Data R7'!M988,"&gt;0")+COUNTIF('Data R7'!O988,"&gt;0")+COUNTIF('Data R7'!Q988,"&gt;0")+COUNTIF('Data R7'!S988,"&gt;0")+COUNTIF('Data R7'!U988,"&gt;0")+COUNTIF('Data R7'!W988,"&gt;0")+COUNTIF('Data R7'!Y988,"&gt;0"))&gt;0,1,0))</f>
        <v/>
      </c>
      <c r="M6974" t="inlineStr">
        <is>
          <t>Data R</t>
        </is>
      </c>
    </row>
    <row r="6975">
      <c r="A6975" t="inlineStr">
        <is>
          <t>Regional 7</t>
        </is>
      </c>
      <c r="B6975">
        <f>IF('Data R7'!C989="","",'Data R7'!B989)</f>
        <v/>
      </c>
      <c r="C6975">
        <f>IF('Data R7'!C989="","",'Data R7'!C989)</f>
        <v/>
      </c>
      <c r="D6975">
        <f>IF('Data R7'!C989="","",'Data R7'!D989)</f>
        <v/>
      </c>
      <c r="E6975">
        <f>IF('Data R7'!C989="","",'Data R7'!E989)</f>
        <v/>
      </c>
      <c r="F6975">
        <f>IF('Data R7'!C989="","",'Data R7'!F989)</f>
        <v/>
      </c>
      <c r="G6975">
        <f>IF('Data R7'!C989="","",'Data R7'!AD989)</f>
        <v/>
      </c>
      <c r="H6975">
        <f>IF('Data R7'!C989="","",'Data R7'!AC989)</f>
        <v/>
      </c>
      <c r="I6975">
        <f>IF('Data R7'!C989="","",COUNTIF('Data R7'!J989,"&gt;0")+COUNTIF('Data R7'!L989,"&gt;0")+COUNTIF('Data R7'!N989,"&gt;0")+COUNTIF('Data R7'!P989,"&gt;0")+COUNTIF('Data R7'!R989,"&gt;0")+COUNTIF('Data R7'!T989,"&gt;0")+COUNTIF('Data R7'!V989,"&gt;0")+COUNTIF('Data R7'!X989,"&gt;0"))</f>
        <v/>
      </c>
      <c r="J6975">
        <f>IF('Data R7'!C989="","",IF((COUNTIF('Data R7'!K989,"&gt;0")+COUNTIF('Data R7'!M989,"&gt;0")+COUNTIF('Data R7'!O989,"&gt;0")+COUNTIF('Data R7'!Q989,"&gt;0")+COUNTIF('Data R7'!S989,"&gt;0")+COUNTIF('Data R7'!U989,"&gt;0")+COUNTIF('Data R7'!W989,"&gt;0")+COUNTIF('Data R7'!Y989,"&gt;0"))&gt;0,1,0))</f>
        <v/>
      </c>
      <c r="M6975" t="inlineStr">
        <is>
          <t>Data R</t>
        </is>
      </c>
    </row>
    <row r="6976">
      <c r="A6976" t="inlineStr">
        <is>
          <t>Regional 7</t>
        </is>
      </c>
      <c r="B6976">
        <f>IF('Data R7'!C990="","",'Data R7'!B990)</f>
        <v/>
      </c>
      <c r="C6976">
        <f>IF('Data R7'!C990="","",'Data R7'!C990)</f>
        <v/>
      </c>
      <c r="D6976">
        <f>IF('Data R7'!C990="","",'Data R7'!D990)</f>
        <v/>
      </c>
      <c r="E6976">
        <f>IF('Data R7'!C990="","",'Data R7'!E990)</f>
        <v/>
      </c>
      <c r="F6976">
        <f>IF('Data R7'!C990="","",'Data R7'!F990)</f>
        <v/>
      </c>
      <c r="G6976">
        <f>IF('Data R7'!C990="","",'Data R7'!AD990)</f>
        <v/>
      </c>
      <c r="H6976">
        <f>IF('Data R7'!C990="","",'Data R7'!AC990)</f>
        <v/>
      </c>
      <c r="I6976">
        <f>IF('Data R7'!C990="","",COUNTIF('Data R7'!J990,"&gt;0")+COUNTIF('Data R7'!L990,"&gt;0")+COUNTIF('Data R7'!N990,"&gt;0")+COUNTIF('Data R7'!P990,"&gt;0")+COUNTIF('Data R7'!R990,"&gt;0")+COUNTIF('Data R7'!T990,"&gt;0")+COUNTIF('Data R7'!V990,"&gt;0")+COUNTIF('Data R7'!X990,"&gt;0"))</f>
        <v/>
      </c>
      <c r="J6976">
        <f>IF('Data R7'!C990="","",IF((COUNTIF('Data R7'!K990,"&gt;0")+COUNTIF('Data R7'!M990,"&gt;0")+COUNTIF('Data R7'!O990,"&gt;0")+COUNTIF('Data R7'!Q990,"&gt;0")+COUNTIF('Data R7'!S990,"&gt;0")+COUNTIF('Data R7'!U990,"&gt;0")+COUNTIF('Data R7'!W990,"&gt;0")+COUNTIF('Data R7'!Y990,"&gt;0"))&gt;0,1,0))</f>
        <v/>
      </c>
      <c r="M6976" t="inlineStr">
        <is>
          <t>Data R</t>
        </is>
      </c>
    </row>
    <row r="6977">
      <c r="A6977" t="inlineStr">
        <is>
          <t>Regional 7</t>
        </is>
      </c>
      <c r="B6977">
        <f>IF('Data R7'!C991="","",'Data R7'!B991)</f>
        <v/>
      </c>
      <c r="C6977">
        <f>IF('Data R7'!C991="","",'Data R7'!C991)</f>
        <v/>
      </c>
      <c r="D6977">
        <f>IF('Data R7'!C991="","",'Data R7'!D991)</f>
        <v/>
      </c>
      <c r="E6977">
        <f>IF('Data R7'!C991="","",'Data R7'!E991)</f>
        <v/>
      </c>
      <c r="F6977">
        <f>IF('Data R7'!C991="","",'Data R7'!F991)</f>
        <v/>
      </c>
      <c r="G6977">
        <f>IF('Data R7'!C991="","",'Data R7'!AD991)</f>
        <v/>
      </c>
      <c r="H6977">
        <f>IF('Data R7'!C991="","",'Data R7'!AC991)</f>
        <v/>
      </c>
      <c r="I6977">
        <f>IF('Data R7'!C991="","",COUNTIF('Data R7'!J991,"&gt;0")+COUNTIF('Data R7'!L991,"&gt;0")+COUNTIF('Data R7'!N991,"&gt;0")+COUNTIF('Data R7'!P991,"&gt;0")+COUNTIF('Data R7'!R991,"&gt;0")+COUNTIF('Data R7'!T991,"&gt;0")+COUNTIF('Data R7'!V991,"&gt;0")+COUNTIF('Data R7'!X991,"&gt;0"))</f>
        <v/>
      </c>
      <c r="J6977">
        <f>IF('Data R7'!C991="","",IF((COUNTIF('Data R7'!K991,"&gt;0")+COUNTIF('Data R7'!M991,"&gt;0")+COUNTIF('Data R7'!O991,"&gt;0")+COUNTIF('Data R7'!Q991,"&gt;0")+COUNTIF('Data R7'!S991,"&gt;0")+COUNTIF('Data R7'!U991,"&gt;0")+COUNTIF('Data R7'!W991,"&gt;0")+COUNTIF('Data R7'!Y991,"&gt;0"))&gt;0,1,0))</f>
        <v/>
      </c>
      <c r="M6977" t="inlineStr">
        <is>
          <t>Data R</t>
        </is>
      </c>
    </row>
    <row r="6978">
      <c r="A6978" t="inlineStr">
        <is>
          <t>Regional 7</t>
        </is>
      </c>
      <c r="B6978">
        <f>IF('Data R7'!C992="","",'Data R7'!B992)</f>
        <v/>
      </c>
      <c r="C6978">
        <f>IF('Data R7'!C992="","",'Data R7'!C992)</f>
        <v/>
      </c>
      <c r="D6978">
        <f>IF('Data R7'!C992="","",'Data R7'!D992)</f>
        <v/>
      </c>
      <c r="E6978">
        <f>IF('Data R7'!C992="","",'Data R7'!E992)</f>
        <v/>
      </c>
      <c r="F6978">
        <f>IF('Data R7'!C992="","",'Data R7'!F992)</f>
        <v/>
      </c>
      <c r="G6978">
        <f>IF('Data R7'!C992="","",'Data R7'!AD992)</f>
        <v/>
      </c>
      <c r="H6978">
        <f>IF('Data R7'!C992="","",'Data R7'!AC992)</f>
        <v/>
      </c>
      <c r="I6978">
        <f>IF('Data R7'!C992="","",COUNTIF('Data R7'!J992,"&gt;0")+COUNTIF('Data R7'!L992,"&gt;0")+COUNTIF('Data R7'!N992,"&gt;0")+COUNTIF('Data R7'!P992,"&gt;0")+COUNTIF('Data R7'!R992,"&gt;0")+COUNTIF('Data R7'!T992,"&gt;0")+COUNTIF('Data R7'!V992,"&gt;0")+COUNTIF('Data R7'!X992,"&gt;0"))</f>
        <v/>
      </c>
      <c r="J6978">
        <f>IF('Data R7'!C992="","",IF((COUNTIF('Data R7'!K992,"&gt;0")+COUNTIF('Data R7'!M992,"&gt;0")+COUNTIF('Data R7'!O992,"&gt;0")+COUNTIF('Data R7'!Q992,"&gt;0")+COUNTIF('Data R7'!S992,"&gt;0")+COUNTIF('Data R7'!U992,"&gt;0")+COUNTIF('Data R7'!W992,"&gt;0")+COUNTIF('Data R7'!Y992,"&gt;0"))&gt;0,1,0))</f>
        <v/>
      </c>
      <c r="M6978" t="inlineStr">
        <is>
          <t>Data R</t>
        </is>
      </c>
    </row>
    <row r="6979">
      <c r="A6979" t="inlineStr">
        <is>
          <t>Regional 7</t>
        </is>
      </c>
      <c r="B6979">
        <f>IF('Data R7'!C993="","",'Data R7'!B993)</f>
        <v/>
      </c>
      <c r="C6979">
        <f>IF('Data R7'!C993="","",'Data R7'!C993)</f>
        <v/>
      </c>
      <c r="D6979">
        <f>IF('Data R7'!C993="","",'Data R7'!D993)</f>
        <v/>
      </c>
      <c r="E6979">
        <f>IF('Data R7'!C993="","",'Data R7'!E993)</f>
        <v/>
      </c>
      <c r="F6979">
        <f>IF('Data R7'!C993="","",'Data R7'!F993)</f>
        <v/>
      </c>
      <c r="G6979">
        <f>IF('Data R7'!C993="","",'Data R7'!AD993)</f>
        <v/>
      </c>
      <c r="H6979">
        <f>IF('Data R7'!C993="","",'Data R7'!AC993)</f>
        <v/>
      </c>
      <c r="I6979">
        <f>IF('Data R7'!C993="","",COUNTIF('Data R7'!J993,"&gt;0")+COUNTIF('Data R7'!L993,"&gt;0")+COUNTIF('Data R7'!N993,"&gt;0")+COUNTIF('Data R7'!P993,"&gt;0")+COUNTIF('Data R7'!R993,"&gt;0")+COUNTIF('Data R7'!T993,"&gt;0")+COUNTIF('Data R7'!V993,"&gt;0")+COUNTIF('Data R7'!X993,"&gt;0"))</f>
        <v/>
      </c>
      <c r="J6979">
        <f>IF('Data R7'!C993="","",IF((COUNTIF('Data R7'!K993,"&gt;0")+COUNTIF('Data R7'!M993,"&gt;0")+COUNTIF('Data R7'!O993,"&gt;0")+COUNTIF('Data R7'!Q993,"&gt;0")+COUNTIF('Data R7'!S993,"&gt;0")+COUNTIF('Data R7'!U993,"&gt;0")+COUNTIF('Data R7'!W993,"&gt;0")+COUNTIF('Data R7'!Y993,"&gt;0"))&gt;0,1,0))</f>
        <v/>
      </c>
      <c r="M6979" t="inlineStr">
        <is>
          <t>Data R</t>
        </is>
      </c>
    </row>
    <row r="6980">
      <c r="A6980" t="inlineStr">
        <is>
          <t>Regional 7</t>
        </is>
      </c>
      <c r="B6980">
        <f>IF('Data R7'!C994="","",'Data R7'!B994)</f>
        <v/>
      </c>
      <c r="C6980">
        <f>IF('Data R7'!C994="","",'Data R7'!C994)</f>
        <v/>
      </c>
      <c r="D6980">
        <f>IF('Data R7'!C994="","",'Data R7'!D994)</f>
        <v/>
      </c>
      <c r="E6980">
        <f>IF('Data R7'!C994="","",'Data R7'!E994)</f>
        <v/>
      </c>
      <c r="F6980">
        <f>IF('Data R7'!C994="","",'Data R7'!F994)</f>
        <v/>
      </c>
      <c r="G6980">
        <f>IF('Data R7'!C994="","",'Data R7'!AD994)</f>
        <v/>
      </c>
      <c r="H6980">
        <f>IF('Data R7'!C994="","",'Data R7'!AC994)</f>
        <v/>
      </c>
      <c r="I6980">
        <f>IF('Data R7'!C994="","",COUNTIF('Data R7'!J994,"&gt;0")+COUNTIF('Data R7'!L994,"&gt;0")+COUNTIF('Data R7'!N994,"&gt;0")+COUNTIF('Data R7'!P994,"&gt;0")+COUNTIF('Data R7'!R994,"&gt;0")+COUNTIF('Data R7'!T994,"&gt;0")+COUNTIF('Data R7'!V994,"&gt;0")+COUNTIF('Data R7'!X994,"&gt;0"))</f>
        <v/>
      </c>
      <c r="J6980">
        <f>IF('Data R7'!C994="","",IF((COUNTIF('Data R7'!K994,"&gt;0")+COUNTIF('Data R7'!M994,"&gt;0")+COUNTIF('Data R7'!O994,"&gt;0")+COUNTIF('Data R7'!Q994,"&gt;0")+COUNTIF('Data R7'!S994,"&gt;0")+COUNTIF('Data R7'!U994,"&gt;0")+COUNTIF('Data R7'!W994,"&gt;0")+COUNTIF('Data R7'!Y994,"&gt;0"))&gt;0,1,0))</f>
        <v/>
      </c>
      <c r="M6980" t="inlineStr">
        <is>
          <t>Data R</t>
        </is>
      </c>
    </row>
    <row r="6981">
      <c r="A6981" t="inlineStr">
        <is>
          <t>Regional 7</t>
        </is>
      </c>
      <c r="B6981">
        <f>IF('Data R7'!C995="","",'Data R7'!B995)</f>
        <v/>
      </c>
      <c r="C6981">
        <f>IF('Data R7'!C995="","",'Data R7'!C995)</f>
        <v/>
      </c>
      <c r="D6981">
        <f>IF('Data R7'!C995="","",'Data R7'!D995)</f>
        <v/>
      </c>
      <c r="E6981">
        <f>IF('Data R7'!C995="","",'Data R7'!E995)</f>
        <v/>
      </c>
      <c r="F6981">
        <f>IF('Data R7'!C995="","",'Data R7'!F995)</f>
        <v/>
      </c>
      <c r="G6981">
        <f>IF('Data R7'!C995="","",'Data R7'!AD995)</f>
        <v/>
      </c>
      <c r="H6981">
        <f>IF('Data R7'!C995="","",'Data R7'!AC995)</f>
        <v/>
      </c>
      <c r="I6981">
        <f>IF('Data R7'!C995="","",COUNTIF('Data R7'!J995,"&gt;0")+COUNTIF('Data R7'!L995,"&gt;0")+COUNTIF('Data R7'!N995,"&gt;0")+COUNTIF('Data R7'!P995,"&gt;0")+COUNTIF('Data R7'!R995,"&gt;0")+COUNTIF('Data R7'!T995,"&gt;0")+COUNTIF('Data R7'!V995,"&gt;0")+COUNTIF('Data R7'!X995,"&gt;0"))</f>
        <v/>
      </c>
      <c r="J6981">
        <f>IF('Data R7'!C995="","",IF((COUNTIF('Data R7'!K995,"&gt;0")+COUNTIF('Data R7'!M995,"&gt;0")+COUNTIF('Data R7'!O995,"&gt;0")+COUNTIF('Data R7'!Q995,"&gt;0")+COUNTIF('Data R7'!S995,"&gt;0")+COUNTIF('Data R7'!U995,"&gt;0")+COUNTIF('Data R7'!W995,"&gt;0")+COUNTIF('Data R7'!Y995,"&gt;0"))&gt;0,1,0))</f>
        <v/>
      </c>
      <c r="M6981" t="inlineStr">
        <is>
          <t>Data R</t>
        </is>
      </c>
    </row>
    <row r="6982">
      <c r="A6982" t="inlineStr">
        <is>
          <t>Regional 7</t>
        </is>
      </c>
      <c r="B6982">
        <f>IF('Data R7'!C996="","",'Data R7'!B996)</f>
        <v/>
      </c>
      <c r="C6982">
        <f>IF('Data R7'!C996="","",'Data R7'!C996)</f>
        <v/>
      </c>
      <c r="D6982">
        <f>IF('Data R7'!C996="","",'Data R7'!D996)</f>
        <v/>
      </c>
      <c r="E6982">
        <f>IF('Data R7'!C996="","",'Data R7'!E996)</f>
        <v/>
      </c>
      <c r="F6982">
        <f>IF('Data R7'!C996="","",'Data R7'!F996)</f>
        <v/>
      </c>
      <c r="G6982">
        <f>IF('Data R7'!C996="","",'Data R7'!AD996)</f>
        <v/>
      </c>
      <c r="H6982">
        <f>IF('Data R7'!C996="","",'Data R7'!AC996)</f>
        <v/>
      </c>
      <c r="I6982">
        <f>IF('Data R7'!C996="","",COUNTIF('Data R7'!J996,"&gt;0")+COUNTIF('Data R7'!L996,"&gt;0")+COUNTIF('Data R7'!N996,"&gt;0")+COUNTIF('Data R7'!P996,"&gt;0")+COUNTIF('Data R7'!R996,"&gt;0")+COUNTIF('Data R7'!T996,"&gt;0")+COUNTIF('Data R7'!V996,"&gt;0")+COUNTIF('Data R7'!X996,"&gt;0"))</f>
        <v/>
      </c>
      <c r="J6982">
        <f>IF('Data R7'!C996="","",IF((COUNTIF('Data R7'!K996,"&gt;0")+COUNTIF('Data R7'!M996,"&gt;0")+COUNTIF('Data R7'!O996,"&gt;0")+COUNTIF('Data R7'!Q996,"&gt;0")+COUNTIF('Data R7'!S996,"&gt;0")+COUNTIF('Data R7'!U996,"&gt;0")+COUNTIF('Data R7'!W996,"&gt;0")+COUNTIF('Data R7'!Y996,"&gt;0"))&gt;0,1,0))</f>
        <v/>
      </c>
      <c r="M6982" t="inlineStr">
        <is>
          <t>Data R</t>
        </is>
      </c>
    </row>
    <row r="6983">
      <c r="A6983" t="inlineStr">
        <is>
          <t>Regional 7</t>
        </is>
      </c>
      <c r="B6983">
        <f>IF('Data R7'!C997="","",'Data R7'!B997)</f>
        <v/>
      </c>
      <c r="C6983">
        <f>IF('Data R7'!C997="","",'Data R7'!C997)</f>
        <v/>
      </c>
      <c r="D6983">
        <f>IF('Data R7'!C997="","",'Data R7'!D997)</f>
        <v/>
      </c>
      <c r="E6983">
        <f>IF('Data R7'!C997="","",'Data R7'!E997)</f>
        <v/>
      </c>
      <c r="F6983">
        <f>IF('Data R7'!C997="","",'Data R7'!F997)</f>
        <v/>
      </c>
      <c r="G6983">
        <f>IF('Data R7'!C997="","",'Data R7'!AD997)</f>
        <v/>
      </c>
      <c r="H6983">
        <f>IF('Data R7'!C997="","",'Data R7'!AC997)</f>
        <v/>
      </c>
      <c r="I6983">
        <f>IF('Data R7'!C997="","",COUNTIF('Data R7'!J997,"&gt;0")+COUNTIF('Data R7'!L997,"&gt;0")+COUNTIF('Data R7'!N997,"&gt;0")+COUNTIF('Data R7'!P997,"&gt;0")+COUNTIF('Data R7'!R997,"&gt;0")+COUNTIF('Data R7'!T997,"&gt;0")+COUNTIF('Data R7'!V997,"&gt;0")+COUNTIF('Data R7'!X997,"&gt;0"))</f>
        <v/>
      </c>
      <c r="J6983">
        <f>IF('Data R7'!C997="","",IF((COUNTIF('Data R7'!K997,"&gt;0")+COUNTIF('Data R7'!M997,"&gt;0")+COUNTIF('Data R7'!O997,"&gt;0")+COUNTIF('Data R7'!Q997,"&gt;0")+COUNTIF('Data R7'!S997,"&gt;0")+COUNTIF('Data R7'!U997,"&gt;0")+COUNTIF('Data R7'!W997,"&gt;0")+COUNTIF('Data R7'!Y997,"&gt;0"))&gt;0,1,0))</f>
        <v/>
      </c>
      <c r="M6983" t="inlineStr">
        <is>
          <t>Data R</t>
        </is>
      </c>
    </row>
    <row r="6984">
      <c r="A6984" t="inlineStr">
        <is>
          <t>Regional 7</t>
        </is>
      </c>
      <c r="B6984">
        <f>IF('Data R7'!C998="","",'Data R7'!B998)</f>
        <v/>
      </c>
      <c r="C6984">
        <f>IF('Data R7'!C998="","",'Data R7'!C998)</f>
        <v/>
      </c>
      <c r="D6984">
        <f>IF('Data R7'!C998="","",'Data R7'!D998)</f>
        <v/>
      </c>
      <c r="E6984">
        <f>IF('Data R7'!C998="","",'Data R7'!E998)</f>
        <v/>
      </c>
      <c r="F6984">
        <f>IF('Data R7'!C998="","",'Data R7'!F998)</f>
        <v/>
      </c>
      <c r="G6984">
        <f>IF('Data R7'!C998="","",'Data R7'!AD998)</f>
        <v/>
      </c>
      <c r="H6984">
        <f>IF('Data R7'!C998="","",'Data R7'!AC998)</f>
        <v/>
      </c>
      <c r="I6984">
        <f>IF('Data R7'!C998="","",COUNTIF('Data R7'!J998,"&gt;0")+COUNTIF('Data R7'!L998,"&gt;0")+COUNTIF('Data R7'!N998,"&gt;0")+COUNTIF('Data R7'!P998,"&gt;0")+COUNTIF('Data R7'!R998,"&gt;0")+COUNTIF('Data R7'!T998,"&gt;0")+COUNTIF('Data R7'!V998,"&gt;0")+COUNTIF('Data R7'!X998,"&gt;0"))</f>
        <v/>
      </c>
      <c r="J6984">
        <f>IF('Data R7'!C998="","",IF((COUNTIF('Data R7'!K998,"&gt;0")+COUNTIF('Data R7'!M998,"&gt;0")+COUNTIF('Data R7'!O998,"&gt;0")+COUNTIF('Data R7'!Q998,"&gt;0")+COUNTIF('Data R7'!S998,"&gt;0")+COUNTIF('Data R7'!U998,"&gt;0")+COUNTIF('Data R7'!W998,"&gt;0")+COUNTIF('Data R7'!Y998,"&gt;0"))&gt;0,1,0))</f>
        <v/>
      </c>
      <c r="M6984" t="inlineStr">
        <is>
          <t>Data R</t>
        </is>
      </c>
    </row>
    <row r="6985">
      <c r="A6985" t="inlineStr">
        <is>
          <t>Regional 7</t>
        </is>
      </c>
      <c r="B6985">
        <f>IF('Data R7'!C999="","",'Data R7'!B999)</f>
        <v/>
      </c>
      <c r="C6985">
        <f>IF('Data R7'!C999="","",'Data R7'!C999)</f>
        <v/>
      </c>
      <c r="D6985">
        <f>IF('Data R7'!C999="","",'Data R7'!D999)</f>
        <v/>
      </c>
      <c r="E6985">
        <f>IF('Data R7'!C999="","",'Data R7'!E999)</f>
        <v/>
      </c>
      <c r="F6985">
        <f>IF('Data R7'!C999="","",'Data R7'!F999)</f>
        <v/>
      </c>
      <c r="G6985">
        <f>IF('Data R7'!C999="","",'Data R7'!AD999)</f>
        <v/>
      </c>
      <c r="H6985">
        <f>IF('Data R7'!C999="","",'Data R7'!AC999)</f>
        <v/>
      </c>
      <c r="I6985">
        <f>IF('Data R7'!C999="","",COUNTIF('Data R7'!J999,"&gt;0")+COUNTIF('Data R7'!L999,"&gt;0")+COUNTIF('Data R7'!N999,"&gt;0")+COUNTIF('Data R7'!P999,"&gt;0")+COUNTIF('Data R7'!R999,"&gt;0")+COUNTIF('Data R7'!T999,"&gt;0")+COUNTIF('Data R7'!V999,"&gt;0")+COUNTIF('Data R7'!X999,"&gt;0"))</f>
        <v/>
      </c>
      <c r="J6985">
        <f>IF('Data R7'!C999="","",IF((COUNTIF('Data R7'!K999,"&gt;0")+COUNTIF('Data R7'!M999,"&gt;0")+COUNTIF('Data R7'!O999,"&gt;0")+COUNTIF('Data R7'!Q999,"&gt;0")+COUNTIF('Data R7'!S999,"&gt;0")+COUNTIF('Data R7'!U999,"&gt;0")+COUNTIF('Data R7'!W999,"&gt;0")+COUNTIF('Data R7'!Y999,"&gt;0"))&gt;0,1,0))</f>
        <v/>
      </c>
      <c r="M6985" t="inlineStr">
        <is>
          <t>Data R</t>
        </is>
      </c>
    </row>
    <row r="6986">
      <c r="A6986" t="inlineStr">
        <is>
          <t>Regional 7</t>
        </is>
      </c>
      <c r="B6986">
        <f>IF('Data R7'!C1000="","",'Data R7'!B1000)</f>
        <v/>
      </c>
      <c r="C6986">
        <f>IF('Data R7'!C1000="","",'Data R7'!C1000)</f>
        <v/>
      </c>
      <c r="D6986">
        <f>IF('Data R7'!C1000="","",'Data R7'!D1000)</f>
        <v/>
      </c>
      <c r="E6986">
        <f>IF('Data R7'!C1000="","",'Data R7'!E1000)</f>
        <v/>
      </c>
      <c r="F6986">
        <f>IF('Data R7'!C1000="","",'Data R7'!F1000)</f>
        <v/>
      </c>
      <c r="G6986">
        <f>IF('Data R7'!C1000="","",'Data R7'!AD1000)</f>
        <v/>
      </c>
      <c r="H6986">
        <f>IF('Data R7'!C1000="","",'Data R7'!AC1000)</f>
        <v/>
      </c>
      <c r="I6986">
        <f>IF('Data R7'!C1000="","",COUNTIF('Data R7'!J1000,"&gt;0")+COUNTIF('Data R7'!L1000,"&gt;0")+COUNTIF('Data R7'!N1000,"&gt;0")+COUNTIF('Data R7'!P1000,"&gt;0")+COUNTIF('Data R7'!R1000,"&gt;0")+COUNTIF('Data R7'!T1000,"&gt;0")+COUNTIF('Data R7'!V1000,"&gt;0")+COUNTIF('Data R7'!X1000,"&gt;0"))</f>
        <v/>
      </c>
      <c r="J6986">
        <f>IF('Data R7'!C1000="","",IF((COUNTIF('Data R7'!K1000,"&gt;0")+COUNTIF('Data R7'!M1000,"&gt;0")+COUNTIF('Data R7'!O1000,"&gt;0")+COUNTIF('Data R7'!Q1000,"&gt;0")+COUNTIF('Data R7'!S1000,"&gt;0")+COUNTIF('Data R7'!U1000,"&gt;0")+COUNTIF('Data R7'!W1000,"&gt;0")+COUNTIF('Data R7'!Y1000,"&gt;0"))&gt;0,1,0))</f>
        <v/>
      </c>
      <c r="M6986" t="inlineStr">
        <is>
          <t>Data R</t>
        </is>
      </c>
    </row>
    <row r="6987">
      <c r="A6987" t="inlineStr">
        <is>
          <t>Regional 7</t>
        </is>
      </c>
      <c r="B6987">
        <f>IF('Data R7'!C1001="","",'Data R7'!B1001)</f>
        <v/>
      </c>
      <c r="C6987">
        <f>IF('Data R7'!C1001="","",'Data R7'!C1001)</f>
        <v/>
      </c>
      <c r="D6987">
        <f>IF('Data R7'!C1001="","",'Data R7'!D1001)</f>
        <v/>
      </c>
      <c r="E6987">
        <f>IF('Data R7'!C1001="","",'Data R7'!E1001)</f>
        <v/>
      </c>
      <c r="F6987">
        <f>IF('Data R7'!C1001="","",'Data R7'!F1001)</f>
        <v/>
      </c>
      <c r="G6987">
        <f>IF('Data R7'!C1001="","",'Data R7'!AD1001)</f>
        <v/>
      </c>
      <c r="H6987">
        <f>IF('Data R7'!C1001="","",'Data R7'!AC1001)</f>
        <v/>
      </c>
      <c r="I6987">
        <f>IF('Data R7'!C1001="","",COUNTIF('Data R7'!J1001,"&gt;0")+COUNTIF('Data R7'!L1001,"&gt;0")+COUNTIF('Data R7'!N1001,"&gt;0")+COUNTIF('Data R7'!P1001,"&gt;0")+COUNTIF('Data R7'!R1001,"&gt;0")+COUNTIF('Data R7'!T1001,"&gt;0")+COUNTIF('Data R7'!V1001,"&gt;0")+COUNTIF('Data R7'!X1001,"&gt;0"))</f>
        <v/>
      </c>
      <c r="J6987">
        <f>IF('Data R7'!C1001="","",IF((COUNTIF('Data R7'!K1001,"&gt;0")+COUNTIF('Data R7'!M1001,"&gt;0")+COUNTIF('Data R7'!O1001,"&gt;0")+COUNTIF('Data R7'!Q1001,"&gt;0")+COUNTIF('Data R7'!S1001,"&gt;0")+COUNTIF('Data R7'!U1001,"&gt;0")+COUNTIF('Data R7'!W1001,"&gt;0")+COUNTIF('Data R7'!Y1001,"&gt;0"))&gt;0,1,0))</f>
        <v/>
      </c>
      <c r="M6987" t="inlineStr">
        <is>
          <t>Data R</t>
        </is>
      </c>
    </row>
    <row r="6988">
      <c r="A6988" t="inlineStr">
        <is>
          <t>Regional 4 Palmco</t>
        </is>
      </c>
      <c r="B6988">
        <f>IF('Data R4P'!C4="","",'Data R4P'!B4)</f>
        <v/>
      </c>
      <c r="C6988">
        <f>IF('Data R4P'!C4="","",'Data R4P'!C4)</f>
        <v/>
      </c>
      <c r="D6988">
        <f>IF('Data R4P'!C4="","",'Data R4P'!D4)</f>
        <v/>
      </c>
      <c r="E6988">
        <f>IF('Data R4P'!C4="","",'Data R4P'!E4)</f>
        <v/>
      </c>
      <c r="F6988">
        <f>IF('Data R4P'!C4="","",'Data R4P'!F4)</f>
        <v/>
      </c>
      <c r="G6988">
        <f>IF('Data R4P'!C4="","",'Data R4P'!AD4)</f>
        <v/>
      </c>
      <c r="H6988">
        <f>IF('Data R4P'!C4="","",'Data R4P'!AC4)</f>
        <v/>
      </c>
      <c r="I6988">
        <f>IF('Data R4P'!C4="","",COUNTIF('Data R4P'!J4,"&gt;0")+COUNTIF('Data R4P'!L4,"&gt;0")+COUNTIF('Data R4P'!N4,"&gt;0")+COUNTIF('Data R4P'!P4,"&gt;0")+COUNTIF('Data R4P'!R4,"&gt;0")+COUNTIF('Data R4P'!T4,"&gt;0")+COUNTIF('Data R4P'!V4,"&gt;0")+COUNTIF('Data R4P'!X4,"&gt;0"))</f>
        <v/>
      </c>
      <c r="J6988">
        <f>IF('Data R4P'!C4="","",IF((COUNTIF('Data R4P'!K4,"&gt;0")+COUNTIF('Data R4P'!M4,"&gt;0")+COUNTIF('Data R4P'!O4,"&gt;0")+COUNTIF('Data R4P'!Q4,"&gt;0")+COUNTIF('Data R4P'!S4,"&gt;0")+COUNTIF('Data R4P'!U4,"&gt;0")+COUNTIF('Data R4P'!W4,"&gt;0")+COUNTIF('Data R4P'!Y4,"&gt;0"))&gt;0,1,0))</f>
        <v/>
      </c>
      <c r="K6988" t="inlineStr">
        <is>
          <t>Produksi / Kultur Teknis</t>
        </is>
      </c>
      <c r="M6988" t="inlineStr">
        <is>
          <t>Data R</t>
        </is>
      </c>
    </row>
    <row r="6989">
      <c r="A6989" t="inlineStr">
        <is>
          <t>Regional 4 Palmco</t>
        </is>
      </c>
      <c r="B6989">
        <f>IF('Data R4P'!C5="","",'Data R4P'!B5)</f>
        <v/>
      </c>
      <c r="C6989">
        <f>IF('Data R4P'!C5="","",'Data R4P'!C5)</f>
        <v/>
      </c>
      <c r="D6989">
        <f>IF('Data R4P'!C5="","",'Data R4P'!D5)</f>
        <v/>
      </c>
      <c r="E6989">
        <f>IF('Data R4P'!C5="","",'Data R4P'!E5)</f>
        <v/>
      </c>
      <c r="F6989">
        <f>IF('Data R4P'!C5="","",'Data R4P'!F5)</f>
        <v/>
      </c>
      <c r="G6989">
        <f>IF('Data R4P'!C5="","",'Data R4P'!AD5)</f>
        <v/>
      </c>
      <c r="H6989">
        <f>IF('Data R4P'!C5="","",'Data R4P'!AC5)</f>
        <v/>
      </c>
      <c r="I6989">
        <f>IF('Data R4P'!C5="","",COUNTIF('Data R4P'!J5,"&gt;0")+COUNTIF('Data R4P'!L5,"&gt;0")+COUNTIF('Data R4P'!N5,"&gt;0")+COUNTIF('Data R4P'!P5,"&gt;0")+COUNTIF('Data R4P'!R5,"&gt;0")+COUNTIF('Data R4P'!T5,"&gt;0")+COUNTIF('Data R4P'!V5,"&gt;0")+COUNTIF('Data R4P'!X5,"&gt;0"))</f>
        <v/>
      </c>
      <c r="J6989">
        <f>IF('Data R4P'!C5="","",IF((COUNTIF('Data R4P'!K5,"&gt;0")+COUNTIF('Data R4P'!M5,"&gt;0")+COUNTIF('Data R4P'!O5,"&gt;0")+COUNTIF('Data R4P'!Q5,"&gt;0")+COUNTIF('Data R4P'!S5,"&gt;0")+COUNTIF('Data R4P'!U5,"&gt;0")+COUNTIF('Data R4P'!W5,"&gt;0")+COUNTIF('Data R4P'!Y5,"&gt;0"))&gt;0,1,0))</f>
        <v/>
      </c>
      <c r="M6989" t="inlineStr">
        <is>
          <t>Data R</t>
        </is>
      </c>
    </row>
    <row r="6990">
      <c r="A6990" t="inlineStr">
        <is>
          <t>Regional 4 Palmco</t>
        </is>
      </c>
      <c r="B6990">
        <f>IF('Data R4P'!C6="","",'Data R4P'!B6)</f>
        <v/>
      </c>
      <c r="C6990">
        <f>IF('Data R4P'!C6="","",'Data R4P'!C6)</f>
        <v/>
      </c>
      <c r="D6990">
        <f>IF('Data R4P'!C6="","",'Data R4P'!D6)</f>
        <v/>
      </c>
      <c r="E6990">
        <f>IF('Data R4P'!C6="","",'Data R4P'!E6)</f>
        <v/>
      </c>
      <c r="F6990">
        <f>IF('Data R4P'!C6="","",'Data R4P'!F6)</f>
        <v/>
      </c>
      <c r="G6990">
        <f>IF('Data R4P'!C6="","",'Data R4P'!AD6)</f>
        <v/>
      </c>
      <c r="H6990">
        <f>IF('Data R4P'!C6="","",'Data R4P'!AC6)</f>
        <v/>
      </c>
      <c r="I6990">
        <f>IF('Data R4P'!C6="","",COUNTIF('Data R4P'!J6,"&gt;0")+COUNTIF('Data R4P'!L6,"&gt;0")+COUNTIF('Data R4P'!N6,"&gt;0")+COUNTIF('Data R4P'!P6,"&gt;0")+COUNTIF('Data R4P'!R6,"&gt;0")+COUNTIF('Data R4P'!T6,"&gt;0")+COUNTIF('Data R4P'!V6,"&gt;0")+COUNTIF('Data R4P'!X6,"&gt;0"))</f>
        <v/>
      </c>
      <c r="J6990">
        <f>IF('Data R4P'!C6="","",IF((COUNTIF('Data R4P'!K6,"&gt;0")+COUNTIF('Data R4P'!M6,"&gt;0")+COUNTIF('Data R4P'!O6,"&gt;0")+COUNTIF('Data R4P'!Q6,"&gt;0")+COUNTIF('Data R4P'!S6,"&gt;0")+COUNTIF('Data R4P'!U6,"&gt;0")+COUNTIF('Data R4P'!W6,"&gt;0")+COUNTIF('Data R4P'!Y6,"&gt;0"))&gt;0,1,0))</f>
        <v/>
      </c>
      <c r="M6990" t="inlineStr">
        <is>
          <t>Data R</t>
        </is>
      </c>
    </row>
    <row r="6991">
      <c r="A6991" t="inlineStr">
        <is>
          <t>Regional 4 Palmco</t>
        </is>
      </c>
      <c r="B6991">
        <f>IF('Data R4P'!C7="","",'Data R4P'!B7)</f>
        <v/>
      </c>
      <c r="C6991">
        <f>IF('Data R4P'!C7="","",'Data R4P'!C7)</f>
        <v/>
      </c>
      <c r="D6991">
        <f>IF('Data R4P'!C7="","",'Data R4P'!D7)</f>
        <v/>
      </c>
      <c r="E6991">
        <f>IF('Data R4P'!C7="","",'Data R4P'!E7)</f>
        <v/>
      </c>
      <c r="F6991">
        <f>IF('Data R4P'!C7="","",'Data R4P'!F7)</f>
        <v/>
      </c>
      <c r="G6991">
        <f>IF('Data R4P'!C7="","",'Data R4P'!AD7)</f>
        <v/>
      </c>
      <c r="H6991">
        <f>IF('Data R4P'!C7="","",'Data R4P'!AC7)</f>
        <v/>
      </c>
      <c r="I6991">
        <f>IF('Data R4P'!C7="","",COUNTIF('Data R4P'!J7,"&gt;0")+COUNTIF('Data R4P'!L7,"&gt;0")+COUNTIF('Data R4P'!N7,"&gt;0")+COUNTIF('Data R4P'!P7,"&gt;0")+COUNTIF('Data R4P'!R7,"&gt;0")+COUNTIF('Data R4P'!T7,"&gt;0")+COUNTIF('Data R4P'!V7,"&gt;0")+COUNTIF('Data R4P'!X7,"&gt;0"))</f>
        <v/>
      </c>
      <c r="J6991">
        <f>IF('Data R4P'!C7="","",IF((COUNTIF('Data R4P'!K7,"&gt;0")+COUNTIF('Data R4P'!M7,"&gt;0")+COUNTIF('Data R4P'!O7,"&gt;0")+COUNTIF('Data R4P'!Q7,"&gt;0")+COUNTIF('Data R4P'!S7,"&gt;0")+COUNTIF('Data R4P'!U7,"&gt;0")+COUNTIF('Data R4P'!W7,"&gt;0")+COUNTIF('Data R4P'!Y7,"&gt;0"))&gt;0,1,0))</f>
        <v/>
      </c>
      <c r="K6991" t="inlineStr">
        <is>
          <t>Produksi / Kultur Teknis</t>
        </is>
      </c>
      <c r="M6991" t="inlineStr">
        <is>
          <t>Data R</t>
        </is>
      </c>
    </row>
    <row r="6992">
      <c r="A6992" t="inlineStr">
        <is>
          <t>Regional 4 Palmco</t>
        </is>
      </c>
      <c r="B6992">
        <f>IF('Data R4P'!C8="","",'Data R4P'!B8)</f>
        <v/>
      </c>
      <c r="C6992">
        <f>IF('Data R4P'!C8="","",'Data R4P'!C8)</f>
        <v/>
      </c>
      <c r="D6992">
        <f>IF('Data R4P'!C8="","",'Data R4P'!D8)</f>
        <v/>
      </c>
      <c r="E6992">
        <f>IF('Data R4P'!C8="","",'Data R4P'!E8)</f>
        <v/>
      </c>
      <c r="F6992">
        <f>IF('Data R4P'!C8="","",'Data R4P'!F8)</f>
        <v/>
      </c>
      <c r="G6992">
        <f>IF('Data R4P'!C8="","",'Data R4P'!AD8)</f>
        <v/>
      </c>
      <c r="H6992">
        <f>IF('Data R4P'!C8="","",'Data R4P'!AC8)</f>
        <v/>
      </c>
      <c r="I6992">
        <f>IF('Data R4P'!C8="","",COUNTIF('Data R4P'!J8,"&gt;0")+COUNTIF('Data R4P'!L8,"&gt;0")+COUNTIF('Data R4P'!N8,"&gt;0")+COUNTIF('Data R4P'!P8,"&gt;0")+COUNTIF('Data R4P'!R8,"&gt;0")+COUNTIF('Data R4P'!T8,"&gt;0")+COUNTIF('Data R4P'!V8,"&gt;0")+COUNTIF('Data R4P'!X8,"&gt;0"))</f>
        <v/>
      </c>
      <c r="J6992">
        <f>IF('Data R4P'!C8="","",IF((COUNTIF('Data R4P'!K8,"&gt;0")+COUNTIF('Data R4P'!M8,"&gt;0")+COUNTIF('Data R4P'!O8,"&gt;0")+COUNTIF('Data R4P'!Q8,"&gt;0")+COUNTIF('Data R4P'!S8,"&gt;0")+COUNTIF('Data R4P'!U8,"&gt;0")+COUNTIF('Data R4P'!W8,"&gt;0")+COUNTIF('Data R4P'!Y8,"&gt;0"))&gt;0,1,0))</f>
        <v/>
      </c>
      <c r="K6992" t="inlineStr">
        <is>
          <t>Evaluasi/Kajian/Pemeriksaan</t>
        </is>
      </c>
      <c r="L6992" t="inlineStr">
        <is>
          <t>Pak Edi Sigit Sutarta; Pak Iput Pradiko</t>
        </is>
      </c>
      <c r="M6992" t="inlineStr">
        <is>
          <t>Data R</t>
        </is>
      </c>
    </row>
    <row r="6993">
      <c r="A6993" t="inlineStr">
        <is>
          <t>Regional 4 Palmco</t>
        </is>
      </c>
      <c r="B6993">
        <f>IF('Data R4P'!C9="","",'Data R4P'!B9)</f>
        <v/>
      </c>
      <c r="C6993">
        <f>IF('Data R4P'!C9="","",'Data R4P'!C9)</f>
        <v/>
      </c>
      <c r="D6993">
        <f>IF('Data R4P'!C9="","",'Data R4P'!D9)</f>
        <v/>
      </c>
      <c r="E6993">
        <f>IF('Data R4P'!C9="","",'Data R4P'!E9)</f>
        <v/>
      </c>
      <c r="F6993">
        <f>IF('Data R4P'!C9="","",'Data R4P'!F9)</f>
        <v/>
      </c>
      <c r="G6993">
        <f>IF('Data R4P'!C9="","",'Data R4P'!AD9)</f>
        <v/>
      </c>
      <c r="H6993">
        <f>IF('Data R4P'!C9="","",'Data R4P'!AC9)</f>
        <v/>
      </c>
      <c r="I6993">
        <f>IF('Data R4P'!C9="","",COUNTIF('Data R4P'!J9,"&gt;0")+COUNTIF('Data R4P'!L9,"&gt;0")+COUNTIF('Data R4P'!N9,"&gt;0")+COUNTIF('Data R4P'!P9,"&gt;0")+COUNTIF('Data R4P'!R9,"&gt;0")+COUNTIF('Data R4P'!T9,"&gt;0")+COUNTIF('Data R4P'!V9,"&gt;0")+COUNTIF('Data R4P'!X9,"&gt;0"))</f>
        <v/>
      </c>
      <c r="J6993">
        <f>IF('Data R4P'!C9="","",IF((COUNTIF('Data R4P'!K9,"&gt;0")+COUNTIF('Data R4P'!M9,"&gt;0")+COUNTIF('Data R4P'!O9,"&gt;0")+COUNTIF('Data R4P'!Q9,"&gt;0")+COUNTIF('Data R4P'!S9,"&gt;0")+COUNTIF('Data R4P'!U9,"&gt;0")+COUNTIF('Data R4P'!W9,"&gt;0")+COUNTIF('Data R4P'!Y9,"&gt;0"))&gt;0,1,0))</f>
        <v/>
      </c>
      <c r="M6993" t="inlineStr">
        <is>
          <t>Data R</t>
        </is>
      </c>
    </row>
    <row r="6994">
      <c r="A6994" t="inlineStr">
        <is>
          <t>Regional 4 Palmco</t>
        </is>
      </c>
      <c r="B6994">
        <f>IF('Data R4P'!C10="","",'Data R4P'!B10)</f>
        <v/>
      </c>
      <c r="C6994">
        <f>IF('Data R4P'!C10="","",'Data R4P'!C10)</f>
        <v/>
      </c>
      <c r="D6994">
        <f>IF('Data R4P'!C10="","",'Data R4P'!D10)</f>
        <v/>
      </c>
      <c r="E6994">
        <f>IF('Data R4P'!C10="","",'Data R4P'!E10)</f>
        <v/>
      </c>
      <c r="F6994">
        <f>IF('Data R4P'!C10="","",'Data R4P'!F10)</f>
        <v/>
      </c>
      <c r="G6994">
        <f>IF('Data R4P'!C10="","",'Data R4P'!AD10)</f>
        <v/>
      </c>
      <c r="H6994">
        <f>IF('Data R4P'!C10="","",'Data R4P'!AC10)</f>
        <v/>
      </c>
      <c r="I6994">
        <f>IF('Data R4P'!C10="","",COUNTIF('Data R4P'!J10,"&gt;0")+COUNTIF('Data R4P'!L10,"&gt;0")+COUNTIF('Data R4P'!N10,"&gt;0")+COUNTIF('Data R4P'!P10,"&gt;0")+COUNTIF('Data R4P'!R10,"&gt;0")+COUNTIF('Data R4P'!T10,"&gt;0")+COUNTIF('Data R4P'!V10,"&gt;0")+COUNTIF('Data R4P'!X10,"&gt;0"))</f>
        <v/>
      </c>
      <c r="J6994">
        <f>IF('Data R4P'!C10="","",IF((COUNTIF('Data R4P'!K10,"&gt;0")+COUNTIF('Data R4P'!M10,"&gt;0")+COUNTIF('Data R4P'!O10,"&gt;0")+COUNTIF('Data R4P'!Q10,"&gt;0")+COUNTIF('Data R4P'!S10,"&gt;0")+COUNTIF('Data R4P'!U10,"&gt;0")+COUNTIF('Data R4P'!W10,"&gt;0")+COUNTIF('Data R4P'!Y10,"&gt;0"))&gt;0,1,0))</f>
        <v/>
      </c>
      <c r="K6994" t="inlineStr">
        <is>
          <t>Bibit / Lewat Umur</t>
        </is>
      </c>
      <c r="M6994" t="inlineStr">
        <is>
          <t>Data R</t>
        </is>
      </c>
    </row>
    <row r="6995">
      <c r="A6995" t="inlineStr">
        <is>
          <t>Regional 4 Palmco</t>
        </is>
      </c>
      <c r="B6995">
        <f>IF('Data R4P'!C11="","",'Data R4P'!B11)</f>
        <v/>
      </c>
      <c r="C6995">
        <f>IF('Data R4P'!C11="","",'Data R4P'!C11)</f>
        <v/>
      </c>
      <c r="D6995">
        <f>IF('Data R4P'!C11="","",'Data R4P'!D11)</f>
        <v/>
      </c>
      <c r="E6995">
        <f>IF('Data R4P'!C11="","",'Data R4P'!E11)</f>
        <v/>
      </c>
      <c r="F6995">
        <f>IF('Data R4P'!C11="","",'Data R4P'!F11)</f>
        <v/>
      </c>
      <c r="G6995">
        <f>IF('Data R4P'!C11="","",'Data R4P'!AD11)</f>
        <v/>
      </c>
      <c r="H6995">
        <f>IF('Data R4P'!C11="","",'Data R4P'!AC11)</f>
        <v/>
      </c>
      <c r="I6995">
        <f>IF('Data R4P'!C11="","",COUNTIF('Data R4P'!J11,"&gt;0")+COUNTIF('Data R4P'!L11,"&gt;0")+COUNTIF('Data R4P'!N11,"&gt;0")+COUNTIF('Data R4P'!P11,"&gt;0")+COUNTIF('Data R4P'!R11,"&gt;0")+COUNTIF('Data R4P'!T11,"&gt;0")+COUNTIF('Data R4P'!V11,"&gt;0")+COUNTIF('Data R4P'!X11,"&gt;0"))</f>
        <v/>
      </c>
      <c r="J6995">
        <f>IF('Data R4P'!C11="","",IF((COUNTIF('Data R4P'!K11,"&gt;0")+COUNTIF('Data R4P'!M11,"&gt;0")+COUNTIF('Data R4P'!O11,"&gt;0")+COUNTIF('Data R4P'!Q11,"&gt;0")+COUNTIF('Data R4P'!S11,"&gt;0")+COUNTIF('Data R4P'!U11,"&gt;0")+COUNTIF('Data R4P'!W11,"&gt;0")+COUNTIF('Data R4P'!Y11,"&gt;0"))&gt;0,1,0))</f>
        <v/>
      </c>
      <c r="M6995" t="inlineStr">
        <is>
          <t>Data R</t>
        </is>
      </c>
    </row>
    <row r="6996">
      <c r="A6996" t="inlineStr">
        <is>
          <t>Regional 4 Palmco</t>
        </is>
      </c>
      <c r="B6996">
        <f>IF('Data R4P'!C12="","",'Data R4P'!B12)</f>
        <v/>
      </c>
      <c r="C6996">
        <f>IF('Data R4P'!C12="","",'Data R4P'!C12)</f>
        <v/>
      </c>
      <c r="D6996">
        <f>IF('Data R4P'!C12="","",'Data R4P'!D12)</f>
        <v/>
      </c>
      <c r="E6996">
        <f>IF('Data R4P'!C12="","",'Data R4P'!E12)</f>
        <v/>
      </c>
      <c r="F6996">
        <f>IF('Data R4P'!C12="","",'Data R4P'!F12)</f>
        <v/>
      </c>
      <c r="G6996">
        <f>IF('Data R4P'!C12="","",'Data R4P'!AD12)</f>
        <v/>
      </c>
      <c r="H6996">
        <f>IF('Data R4P'!C12="","",'Data R4P'!AC12)</f>
        <v/>
      </c>
      <c r="I6996">
        <f>IF('Data R4P'!C12="","",COUNTIF('Data R4P'!J12,"&gt;0")+COUNTIF('Data R4P'!L12,"&gt;0")+COUNTIF('Data R4P'!N12,"&gt;0")+COUNTIF('Data R4P'!P12,"&gt;0")+COUNTIF('Data R4P'!R12,"&gt;0")+COUNTIF('Data R4P'!T12,"&gt;0")+COUNTIF('Data R4P'!V12,"&gt;0")+COUNTIF('Data R4P'!X12,"&gt;0"))</f>
        <v/>
      </c>
      <c r="J6996">
        <f>IF('Data R4P'!C12="","",IF((COUNTIF('Data R4P'!K12,"&gt;0")+COUNTIF('Data R4P'!M12,"&gt;0")+COUNTIF('Data R4P'!O12,"&gt;0")+COUNTIF('Data R4P'!Q12,"&gt;0")+COUNTIF('Data R4P'!S12,"&gt;0")+COUNTIF('Data R4P'!U12,"&gt;0")+COUNTIF('Data R4P'!W12,"&gt;0")+COUNTIF('Data R4P'!Y12,"&gt;0"))&gt;0,1,0))</f>
        <v/>
      </c>
      <c r="M6996" t="inlineStr">
        <is>
          <t>Data R</t>
        </is>
      </c>
    </row>
    <row r="6997">
      <c r="A6997" t="inlineStr">
        <is>
          <t>Regional 4 Palmco</t>
        </is>
      </c>
      <c r="B6997">
        <f>IF('Data R4P'!C13="","",'Data R4P'!B13)</f>
        <v/>
      </c>
      <c r="C6997">
        <f>IF('Data R4P'!C13="","",'Data R4P'!C13)</f>
        <v/>
      </c>
      <c r="D6997">
        <f>IF('Data R4P'!C13="","",'Data R4P'!D13)</f>
        <v/>
      </c>
      <c r="E6997">
        <f>IF('Data R4P'!C13="","",'Data R4P'!E13)</f>
        <v/>
      </c>
      <c r="F6997">
        <f>IF('Data R4P'!C13="","",'Data R4P'!F13)</f>
        <v/>
      </c>
      <c r="G6997">
        <f>IF('Data R4P'!C13="","",'Data R4P'!AD13)</f>
        <v/>
      </c>
      <c r="H6997">
        <f>IF('Data R4P'!C13="","",'Data R4P'!AC13)</f>
        <v/>
      </c>
      <c r="I6997">
        <f>IF('Data R4P'!C13="","",COUNTIF('Data R4P'!J13,"&gt;0")+COUNTIF('Data R4P'!L13,"&gt;0")+COUNTIF('Data R4P'!N13,"&gt;0")+COUNTIF('Data R4P'!P13,"&gt;0")+COUNTIF('Data R4P'!R13,"&gt;0")+COUNTIF('Data R4P'!T13,"&gt;0")+COUNTIF('Data R4P'!V13,"&gt;0")+COUNTIF('Data R4P'!X13,"&gt;0"))</f>
        <v/>
      </c>
      <c r="J6997">
        <f>IF('Data R4P'!C13="","",IF((COUNTIF('Data R4P'!K13,"&gt;0")+COUNTIF('Data R4P'!M13,"&gt;0")+COUNTIF('Data R4P'!O13,"&gt;0")+COUNTIF('Data R4P'!Q13,"&gt;0")+COUNTIF('Data R4P'!S13,"&gt;0")+COUNTIF('Data R4P'!U13,"&gt;0")+COUNTIF('Data R4P'!W13,"&gt;0")+COUNTIF('Data R4P'!Y13,"&gt;0"))&gt;0,1,0))</f>
        <v/>
      </c>
      <c r="M6997" t="inlineStr">
        <is>
          <t>Data R</t>
        </is>
      </c>
    </row>
    <row r="6998">
      <c r="A6998" t="inlineStr">
        <is>
          <t>Regional 4 Palmco</t>
        </is>
      </c>
      <c r="B6998">
        <f>IF('Data R4P'!C14="","",'Data R4P'!B14)</f>
        <v/>
      </c>
      <c r="C6998">
        <f>IF('Data R4P'!C14="","",'Data R4P'!C14)</f>
        <v/>
      </c>
      <c r="D6998">
        <f>IF('Data R4P'!C14="","",'Data R4P'!D14)</f>
        <v/>
      </c>
      <c r="E6998">
        <f>IF('Data R4P'!C14="","",'Data R4P'!E14)</f>
        <v/>
      </c>
      <c r="F6998">
        <f>IF('Data R4P'!C14="","",'Data R4P'!F14)</f>
        <v/>
      </c>
      <c r="G6998">
        <f>IF('Data R4P'!C14="","",'Data R4P'!AD14)</f>
        <v/>
      </c>
      <c r="H6998">
        <f>IF('Data R4P'!C14="","",'Data R4P'!AC14)</f>
        <v/>
      </c>
      <c r="I6998">
        <f>IF('Data R4P'!C14="","",COUNTIF('Data R4P'!J14,"&gt;0")+COUNTIF('Data R4P'!L14,"&gt;0")+COUNTIF('Data R4P'!N14,"&gt;0")+COUNTIF('Data R4P'!P14,"&gt;0")+COUNTIF('Data R4P'!R14,"&gt;0")+COUNTIF('Data R4P'!T14,"&gt;0")+COUNTIF('Data R4P'!V14,"&gt;0")+COUNTIF('Data R4P'!X14,"&gt;0"))</f>
        <v/>
      </c>
      <c r="J6998">
        <f>IF('Data R4P'!C14="","",IF((COUNTIF('Data R4P'!K14,"&gt;0")+COUNTIF('Data R4P'!M14,"&gt;0")+COUNTIF('Data R4P'!O14,"&gt;0")+COUNTIF('Data R4P'!Q14,"&gt;0")+COUNTIF('Data R4P'!S14,"&gt;0")+COUNTIF('Data R4P'!U14,"&gt;0")+COUNTIF('Data R4P'!W14,"&gt;0")+COUNTIF('Data R4P'!Y14,"&gt;0"))&gt;0,1,0))</f>
        <v/>
      </c>
      <c r="M6998" t="inlineStr">
        <is>
          <t>Data R</t>
        </is>
      </c>
    </row>
    <row r="6999">
      <c r="A6999" t="inlineStr">
        <is>
          <t>Regional 4 Palmco</t>
        </is>
      </c>
      <c r="B6999">
        <f>IF('Data R4P'!C15="","",'Data R4P'!B15)</f>
        <v/>
      </c>
      <c r="C6999">
        <f>IF('Data R4P'!C15="","",'Data R4P'!C15)</f>
        <v/>
      </c>
      <c r="D6999">
        <f>IF('Data R4P'!C15="","",'Data R4P'!D15)</f>
        <v/>
      </c>
      <c r="E6999">
        <f>IF('Data R4P'!C15="","",'Data R4P'!E15)</f>
        <v/>
      </c>
      <c r="F6999">
        <f>IF('Data R4P'!C15="","",'Data R4P'!F15)</f>
        <v/>
      </c>
      <c r="G6999">
        <f>IF('Data R4P'!C15="","",'Data R4P'!AD15)</f>
        <v/>
      </c>
      <c r="H6999">
        <f>IF('Data R4P'!C15="","",'Data R4P'!AC15)</f>
        <v/>
      </c>
      <c r="I6999">
        <f>IF('Data R4P'!C15="","",COUNTIF('Data R4P'!J15,"&gt;0")+COUNTIF('Data R4P'!L15,"&gt;0")+COUNTIF('Data R4P'!N15,"&gt;0")+COUNTIF('Data R4P'!P15,"&gt;0")+COUNTIF('Data R4P'!R15,"&gt;0")+COUNTIF('Data R4P'!T15,"&gt;0")+COUNTIF('Data R4P'!V15,"&gt;0")+COUNTIF('Data R4P'!X15,"&gt;0"))</f>
        <v/>
      </c>
      <c r="J6999">
        <f>IF('Data R4P'!C15="","",IF((COUNTIF('Data R4P'!K15,"&gt;0")+COUNTIF('Data R4P'!M15,"&gt;0")+COUNTIF('Data R4P'!O15,"&gt;0")+COUNTIF('Data R4P'!Q15,"&gt;0")+COUNTIF('Data R4P'!S15,"&gt;0")+COUNTIF('Data R4P'!U15,"&gt;0")+COUNTIF('Data R4P'!W15,"&gt;0")+COUNTIF('Data R4P'!Y15,"&gt;0"))&gt;0,1,0))</f>
        <v/>
      </c>
      <c r="M6999" t="inlineStr">
        <is>
          <t>Data R</t>
        </is>
      </c>
    </row>
    <row r="7000">
      <c r="A7000" t="inlineStr">
        <is>
          <t>Regional 4 Palmco</t>
        </is>
      </c>
      <c r="B7000">
        <f>IF('Data R4P'!C16="","",'Data R4P'!B16)</f>
        <v/>
      </c>
      <c r="C7000">
        <f>IF('Data R4P'!C16="","",'Data R4P'!C16)</f>
        <v/>
      </c>
      <c r="D7000">
        <f>IF('Data R4P'!C16="","",'Data R4P'!D16)</f>
        <v/>
      </c>
      <c r="E7000">
        <f>IF('Data R4P'!C16="","",'Data R4P'!E16)</f>
        <v/>
      </c>
      <c r="F7000">
        <f>IF('Data R4P'!C16="","",'Data R4P'!F16)</f>
        <v/>
      </c>
      <c r="G7000">
        <f>IF('Data R4P'!C16="","",'Data R4P'!AD16)</f>
        <v/>
      </c>
      <c r="H7000">
        <f>IF('Data R4P'!C16="","",'Data R4P'!AC16)</f>
        <v/>
      </c>
      <c r="I7000">
        <f>IF('Data R4P'!C16="","",COUNTIF('Data R4P'!J16,"&gt;0")+COUNTIF('Data R4P'!L16,"&gt;0")+COUNTIF('Data R4P'!N16,"&gt;0")+COUNTIF('Data R4P'!P16,"&gt;0")+COUNTIF('Data R4P'!R16,"&gt;0")+COUNTIF('Data R4P'!T16,"&gt;0")+COUNTIF('Data R4P'!V16,"&gt;0")+COUNTIF('Data R4P'!X16,"&gt;0"))</f>
        <v/>
      </c>
      <c r="J7000">
        <f>IF('Data R4P'!C16="","",IF((COUNTIF('Data R4P'!K16,"&gt;0")+COUNTIF('Data R4P'!M16,"&gt;0")+COUNTIF('Data R4P'!O16,"&gt;0")+COUNTIF('Data R4P'!Q16,"&gt;0")+COUNTIF('Data R4P'!S16,"&gt;0")+COUNTIF('Data R4P'!U16,"&gt;0")+COUNTIF('Data R4P'!W16,"&gt;0")+COUNTIF('Data R4P'!Y16,"&gt;0"))&gt;0,1,0))</f>
        <v/>
      </c>
      <c r="M7000" t="inlineStr">
        <is>
          <t>Data R</t>
        </is>
      </c>
    </row>
    <row r="7001">
      <c r="A7001" t="inlineStr">
        <is>
          <t>Regional 4 Palmco</t>
        </is>
      </c>
      <c r="B7001">
        <f>IF('Data R4P'!C17="","",'Data R4P'!B17)</f>
        <v/>
      </c>
      <c r="C7001">
        <f>IF('Data R4P'!C17="","",'Data R4P'!C17)</f>
        <v/>
      </c>
      <c r="D7001">
        <f>IF('Data R4P'!C17="","",'Data R4P'!D17)</f>
        <v/>
      </c>
      <c r="E7001">
        <f>IF('Data R4P'!C17="","",'Data R4P'!E17)</f>
        <v/>
      </c>
      <c r="F7001">
        <f>IF('Data R4P'!C17="","",'Data R4P'!F17)</f>
        <v/>
      </c>
      <c r="G7001">
        <f>IF('Data R4P'!C17="","",'Data R4P'!AD17)</f>
        <v/>
      </c>
      <c r="H7001">
        <f>IF('Data R4P'!C17="","",'Data R4P'!AC17)</f>
        <v/>
      </c>
      <c r="I7001">
        <f>IF('Data R4P'!C17="","",COUNTIF('Data R4P'!J17,"&gt;0")+COUNTIF('Data R4P'!L17,"&gt;0")+COUNTIF('Data R4P'!N17,"&gt;0")+COUNTIF('Data R4P'!P17,"&gt;0")+COUNTIF('Data R4P'!R17,"&gt;0")+COUNTIF('Data R4P'!T17,"&gt;0")+COUNTIF('Data R4P'!V17,"&gt;0")+COUNTIF('Data R4P'!X17,"&gt;0"))</f>
        <v/>
      </c>
      <c r="J7001">
        <f>IF('Data R4P'!C17="","",IF((COUNTIF('Data R4P'!K17,"&gt;0")+COUNTIF('Data R4P'!M17,"&gt;0")+COUNTIF('Data R4P'!O17,"&gt;0")+COUNTIF('Data R4P'!Q17,"&gt;0")+COUNTIF('Data R4P'!S17,"&gt;0")+COUNTIF('Data R4P'!U17,"&gt;0")+COUNTIF('Data R4P'!W17,"&gt;0")+COUNTIF('Data R4P'!Y17,"&gt;0"))&gt;0,1,0))</f>
        <v/>
      </c>
      <c r="M7001" t="inlineStr">
        <is>
          <t>Data R</t>
        </is>
      </c>
    </row>
    <row r="7002">
      <c r="A7002" t="inlineStr">
        <is>
          <t>Regional 4 Palmco</t>
        </is>
      </c>
      <c r="B7002">
        <f>IF('Data R4P'!C18="","",'Data R4P'!B18)</f>
        <v/>
      </c>
      <c r="C7002">
        <f>IF('Data R4P'!C18="","",'Data R4P'!C18)</f>
        <v/>
      </c>
      <c r="D7002">
        <f>IF('Data R4P'!C18="","",'Data R4P'!D18)</f>
        <v/>
      </c>
      <c r="E7002">
        <f>IF('Data R4P'!C18="","",'Data R4P'!E18)</f>
        <v/>
      </c>
      <c r="F7002">
        <f>IF('Data R4P'!C18="","",'Data R4P'!F18)</f>
        <v/>
      </c>
      <c r="G7002">
        <f>IF('Data R4P'!C18="","",'Data R4P'!AD18)</f>
        <v/>
      </c>
      <c r="H7002">
        <f>IF('Data R4P'!C18="","",'Data R4P'!AC18)</f>
        <v/>
      </c>
      <c r="I7002">
        <f>IF('Data R4P'!C18="","",COUNTIF('Data R4P'!J18,"&gt;0")+COUNTIF('Data R4P'!L18,"&gt;0")+COUNTIF('Data R4P'!N18,"&gt;0")+COUNTIF('Data R4P'!P18,"&gt;0")+COUNTIF('Data R4P'!R18,"&gt;0")+COUNTIF('Data R4P'!T18,"&gt;0")+COUNTIF('Data R4P'!V18,"&gt;0")+COUNTIF('Data R4P'!X18,"&gt;0"))</f>
        <v/>
      </c>
      <c r="J7002">
        <f>IF('Data R4P'!C18="","",IF((COUNTIF('Data R4P'!K18,"&gt;0")+COUNTIF('Data R4P'!M18,"&gt;0")+COUNTIF('Data R4P'!O18,"&gt;0")+COUNTIF('Data R4P'!Q18,"&gt;0")+COUNTIF('Data R4P'!S18,"&gt;0")+COUNTIF('Data R4P'!U18,"&gt;0")+COUNTIF('Data R4P'!W18,"&gt;0")+COUNTIF('Data R4P'!Y18,"&gt;0"))&gt;0,1,0))</f>
        <v/>
      </c>
      <c r="M7002" t="inlineStr">
        <is>
          <t>Data R</t>
        </is>
      </c>
    </row>
    <row r="7003">
      <c r="A7003" t="inlineStr">
        <is>
          <t>Regional 4 Palmco</t>
        </is>
      </c>
      <c r="B7003">
        <f>IF('Data R4P'!C19="","",'Data R4P'!B19)</f>
        <v/>
      </c>
      <c r="C7003">
        <f>IF('Data R4P'!C19="","",'Data R4P'!C19)</f>
        <v/>
      </c>
      <c r="D7003">
        <f>IF('Data R4P'!C19="","",'Data R4P'!D19)</f>
        <v/>
      </c>
      <c r="E7003">
        <f>IF('Data R4P'!C19="","",'Data R4P'!E19)</f>
        <v/>
      </c>
      <c r="F7003">
        <f>IF('Data R4P'!C19="","",'Data R4P'!F19)</f>
        <v/>
      </c>
      <c r="G7003">
        <f>IF('Data R4P'!C19="","",'Data R4P'!AD19)</f>
        <v/>
      </c>
      <c r="H7003">
        <f>IF('Data R4P'!C19="","",'Data R4P'!AC19)</f>
        <v/>
      </c>
      <c r="I7003">
        <f>IF('Data R4P'!C19="","",COUNTIF('Data R4P'!J19,"&gt;0")+COUNTIF('Data R4P'!L19,"&gt;0")+COUNTIF('Data R4P'!N19,"&gt;0")+COUNTIF('Data R4P'!P19,"&gt;0")+COUNTIF('Data R4P'!R19,"&gt;0")+COUNTIF('Data R4P'!T19,"&gt;0")+COUNTIF('Data R4P'!V19,"&gt;0")+COUNTIF('Data R4P'!X19,"&gt;0"))</f>
        <v/>
      </c>
      <c r="J7003">
        <f>IF('Data R4P'!C19="","",IF((COUNTIF('Data R4P'!K19,"&gt;0")+COUNTIF('Data R4P'!M19,"&gt;0")+COUNTIF('Data R4P'!O19,"&gt;0")+COUNTIF('Data R4P'!Q19,"&gt;0")+COUNTIF('Data R4P'!S19,"&gt;0")+COUNTIF('Data R4P'!U19,"&gt;0")+COUNTIF('Data R4P'!W19,"&gt;0")+COUNTIF('Data R4P'!Y19,"&gt;0"))&gt;0,1,0))</f>
        <v/>
      </c>
      <c r="M7003" t="inlineStr">
        <is>
          <t>Data R</t>
        </is>
      </c>
    </row>
    <row r="7004">
      <c r="A7004" t="inlineStr">
        <is>
          <t>Regional 4 Palmco</t>
        </is>
      </c>
      <c r="B7004">
        <f>IF('Data R4P'!C20="","",'Data R4P'!B20)</f>
        <v/>
      </c>
      <c r="C7004">
        <f>IF('Data R4P'!C20="","",'Data R4P'!C20)</f>
        <v/>
      </c>
      <c r="D7004">
        <f>IF('Data R4P'!C20="","",'Data R4P'!D20)</f>
        <v/>
      </c>
      <c r="E7004">
        <f>IF('Data R4P'!C20="","",'Data R4P'!E20)</f>
        <v/>
      </c>
      <c r="F7004">
        <f>IF('Data R4P'!C20="","",'Data R4P'!F20)</f>
        <v/>
      </c>
      <c r="G7004">
        <f>IF('Data R4P'!C20="","",'Data R4P'!AD20)</f>
        <v/>
      </c>
      <c r="H7004">
        <f>IF('Data R4P'!C20="","",'Data R4P'!AC20)</f>
        <v/>
      </c>
      <c r="I7004">
        <f>IF('Data R4P'!C20="","",COUNTIF('Data R4P'!J20,"&gt;0")+COUNTIF('Data R4P'!L20,"&gt;0")+COUNTIF('Data R4P'!N20,"&gt;0")+COUNTIF('Data R4P'!P20,"&gt;0")+COUNTIF('Data R4P'!R20,"&gt;0")+COUNTIF('Data R4P'!T20,"&gt;0")+COUNTIF('Data R4P'!V20,"&gt;0")+COUNTIF('Data R4P'!X20,"&gt;0"))</f>
        <v/>
      </c>
      <c r="J7004">
        <f>IF('Data R4P'!C20="","",IF((COUNTIF('Data R4P'!K20,"&gt;0")+COUNTIF('Data R4P'!M20,"&gt;0")+COUNTIF('Data R4P'!O20,"&gt;0")+COUNTIF('Data R4P'!Q20,"&gt;0")+COUNTIF('Data R4P'!S20,"&gt;0")+COUNTIF('Data R4P'!U20,"&gt;0")+COUNTIF('Data R4P'!W20,"&gt;0")+COUNTIF('Data R4P'!Y20,"&gt;0"))&gt;0,1,0))</f>
        <v/>
      </c>
      <c r="M7004" t="inlineStr">
        <is>
          <t>Data R</t>
        </is>
      </c>
    </row>
    <row r="7005">
      <c r="A7005" t="inlineStr">
        <is>
          <t>Regional 4 Palmco</t>
        </is>
      </c>
      <c r="B7005">
        <f>IF('Data R4P'!C21="","",'Data R4P'!B21)</f>
        <v/>
      </c>
      <c r="C7005">
        <f>IF('Data R4P'!C21="","",'Data R4P'!C21)</f>
        <v/>
      </c>
      <c r="D7005">
        <f>IF('Data R4P'!C21="","",'Data R4P'!D21)</f>
        <v/>
      </c>
      <c r="E7005">
        <f>IF('Data R4P'!C21="","",'Data R4P'!E21)</f>
        <v/>
      </c>
      <c r="F7005">
        <f>IF('Data R4P'!C21="","",'Data R4P'!F21)</f>
        <v/>
      </c>
      <c r="G7005">
        <f>IF('Data R4P'!C21="","",'Data R4P'!AD21)</f>
        <v/>
      </c>
      <c r="H7005">
        <f>IF('Data R4P'!C21="","",'Data R4P'!AC21)</f>
        <v/>
      </c>
      <c r="I7005">
        <f>IF('Data R4P'!C21="","",COUNTIF('Data R4P'!J21,"&gt;0")+COUNTIF('Data R4P'!L21,"&gt;0")+COUNTIF('Data R4P'!N21,"&gt;0")+COUNTIF('Data R4P'!P21,"&gt;0")+COUNTIF('Data R4P'!R21,"&gt;0")+COUNTIF('Data R4P'!T21,"&gt;0")+COUNTIF('Data R4P'!V21,"&gt;0")+COUNTIF('Data R4P'!X21,"&gt;0"))</f>
        <v/>
      </c>
      <c r="J7005">
        <f>IF('Data R4P'!C21="","",IF((COUNTIF('Data R4P'!K21,"&gt;0")+COUNTIF('Data R4P'!M21,"&gt;0")+COUNTIF('Data R4P'!O21,"&gt;0")+COUNTIF('Data R4P'!Q21,"&gt;0")+COUNTIF('Data R4P'!S21,"&gt;0")+COUNTIF('Data R4P'!U21,"&gt;0")+COUNTIF('Data R4P'!W21,"&gt;0")+COUNTIF('Data R4P'!Y21,"&gt;0"))&gt;0,1,0))</f>
        <v/>
      </c>
      <c r="M7005" t="inlineStr">
        <is>
          <t>Data R</t>
        </is>
      </c>
    </row>
    <row r="7006">
      <c r="A7006" t="inlineStr">
        <is>
          <t>Regional 4 Palmco</t>
        </is>
      </c>
      <c r="B7006">
        <f>IF('Data R4P'!C22="","",'Data R4P'!B22)</f>
        <v/>
      </c>
      <c r="C7006">
        <f>IF('Data R4P'!C22="","",'Data R4P'!C22)</f>
        <v/>
      </c>
      <c r="D7006">
        <f>IF('Data R4P'!C22="","",'Data R4P'!D22)</f>
        <v/>
      </c>
      <c r="E7006">
        <f>IF('Data R4P'!C22="","",'Data R4P'!E22)</f>
        <v/>
      </c>
      <c r="F7006">
        <f>IF('Data R4P'!C22="","",'Data R4P'!F22)</f>
        <v/>
      </c>
      <c r="G7006">
        <f>IF('Data R4P'!C22="","",'Data R4P'!AD22)</f>
        <v/>
      </c>
      <c r="H7006">
        <f>IF('Data R4P'!C22="","",'Data R4P'!AC22)</f>
        <v/>
      </c>
      <c r="I7006">
        <f>IF('Data R4P'!C22="","",COUNTIF('Data R4P'!J22,"&gt;0")+COUNTIF('Data R4P'!L22,"&gt;0")+COUNTIF('Data R4P'!N22,"&gt;0")+COUNTIF('Data R4P'!P22,"&gt;0")+COUNTIF('Data R4P'!R22,"&gt;0")+COUNTIF('Data R4P'!T22,"&gt;0")+COUNTIF('Data R4P'!V22,"&gt;0")+COUNTIF('Data R4P'!X22,"&gt;0"))</f>
        <v/>
      </c>
      <c r="J7006">
        <f>IF('Data R4P'!C22="","",IF((COUNTIF('Data R4P'!K22,"&gt;0")+COUNTIF('Data R4P'!M22,"&gt;0")+COUNTIF('Data R4P'!O22,"&gt;0")+COUNTIF('Data R4P'!Q22,"&gt;0")+COUNTIF('Data R4P'!S22,"&gt;0")+COUNTIF('Data R4P'!U22,"&gt;0")+COUNTIF('Data R4P'!W22,"&gt;0")+COUNTIF('Data R4P'!Y22,"&gt;0"))&gt;0,1,0))</f>
        <v/>
      </c>
      <c r="M7006" t="inlineStr">
        <is>
          <t>Data R</t>
        </is>
      </c>
    </row>
    <row r="7007">
      <c r="A7007" t="inlineStr">
        <is>
          <t>Regional 4 Palmco</t>
        </is>
      </c>
      <c r="B7007">
        <f>IF('Data R4P'!C23="","",'Data R4P'!B23)</f>
        <v/>
      </c>
      <c r="C7007">
        <f>IF('Data R4P'!C23="","",'Data R4P'!C23)</f>
        <v/>
      </c>
      <c r="D7007">
        <f>IF('Data R4P'!C23="","",'Data R4P'!D23)</f>
        <v/>
      </c>
      <c r="E7007">
        <f>IF('Data R4P'!C23="","",'Data R4P'!E23)</f>
        <v/>
      </c>
      <c r="F7007">
        <f>IF('Data R4P'!C23="","",'Data R4P'!F23)</f>
        <v/>
      </c>
      <c r="G7007">
        <f>IF('Data R4P'!C23="","",'Data R4P'!AD23)</f>
        <v/>
      </c>
      <c r="H7007">
        <f>IF('Data R4P'!C23="","",'Data R4P'!AC23)</f>
        <v/>
      </c>
      <c r="I7007">
        <f>IF('Data R4P'!C23="","",COUNTIF('Data R4P'!J23,"&gt;0")+COUNTIF('Data R4P'!L23,"&gt;0")+COUNTIF('Data R4P'!N23,"&gt;0")+COUNTIF('Data R4P'!P23,"&gt;0")+COUNTIF('Data R4P'!R23,"&gt;0")+COUNTIF('Data R4P'!T23,"&gt;0")+COUNTIF('Data R4P'!V23,"&gt;0")+COUNTIF('Data R4P'!X23,"&gt;0"))</f>
        <v/>
      </c>
      <c r="J7007">
        <f>IF('Data R4P'!C23="","",IF((COUNTIF('Data R4P'!K23,"&gt;0")+COUNTIF('Data R4P'!M23,"&gt;0")+COUNTIF('Data R4P'!O23,"&gt;0")+COUNTIF('Data R4P'!Q23,"&gt;0")+COUNTIF('Data R4P'!S23,"&gt;0")+COUNTIF('Data R4P'!U23,"&gt;0")+COUNTIF('Data R4P'!W23,"&gt;0")+COUNTIF('Data R4P'!Y23,"&gt;0"))&gt;0,1,0))</f>
        <v/>
      </c>
      <c r="M7007" t="inlineStr">
        <is>
          <t>Data R</t>
        </is>
      </c>
    </row>
    <row r="7008">
      <c r="A7008" t="inlineStr">
        <is>
          <t>Regional 4 Palmco</t>
        </is>
      </c>
      <c r="B7008">
        <f>IF('Data R4P'!C24="","",'Data R4P'!B24)</f>
        <v/>
      </c>
      <c r="C7008">
        <f>IF('Data R4P'!C24="","",'Data R4P'!C24)</f>
        <v/>
      </c>
      <c r="D7008">
        <f>IF('Data R4P'!C24="","",'Data R4P'!D24)</f>
        <v/>
      </c>
      <c r="E7008">
        <f>IF('Data R4P'!C24="","",'Data R4P'!E24)</f>
        <v/>
      </c>
      <c r="F7008">
        <f>IF('Data R4P'!C24="","",'Data R4P'!F24)</f>
        <v/>
      </c>
      <c r="G7008">
        <f>IF('Data R4P'!C24="","",'Data R4P'!AD24)</f>
        <v/>
      </c>
      <c r="H7008">
        <f>IF('Data R4P'!C24="","",'Data R4P'!AC24)</f>
        <v/>
      </c>
      <c r="I7008">
        <f>IF('Data R4P'!C24="","",COUNTIF('Data R4P'!J24,"&gt;0")+COUNTIF('Data R4P'!L24,"&gt;0")+COUNTIF('Data R4P'!N24,"&gt;0")+COUNTIF('Data R4P'!P24,"&gt;0")+COUNTIF('Data R4P'!R24,"&gt;0")+COUNTIF('Data R4P'!T24,"&gt;0")+COUNTIF('Data R4P'!V24,"&gt;0")+COUNTIF('Data R4P'!X24,"&gt;0"))</f>
        <v/>
      </c>
      <c r="J7008">
        <f>IF('Data R4P'!C24="","",IF((COUNTIF('Data R4P'!K24,"&gt;0")+COUNTIF('Data R4P'!M24,"&gt;0")+COUNTIF('Data R4P'!O24,"&gt;0")+COUNTIF('Data R4P'!Q24,"&gt;0")+COUNTIF('Data R4P'!S24,"&gt;0")+COUNTIF('Data R4P'!U24,"&gt;0")+COUNTIF('Data R4P'!W24,"&gt;0")+COUNTIF('Data R4P'!Y24,"&gt;0"))&gt;0,1,0))</f>
        <v/>
      </c>
      <c r="M7008" t="inlineStr">
        <is>
          <t>Data R</t>
        </is>
      </c>
    </row>
    <row r="7009">
      <c r="A7009" t="inlineStr">
        <is>
          <t>Regional 4 Palmco</t>
        </is>
      </c>
      <c r="B7009">
        <f>IF('Data R4P'!C25="","",'Data R4P'!B25)</f>
        <v/>
      </c>
      <c r="C7009">
        <f>IF('Data R4P'!C25="","",'Data R4P'!C25)</f>
        <v/>
      </c>
      <c r="D7009">
        <f>IF('Data R4P'!C25="","",'Data R4P'!D25)</f>
        <v/>
      </c>
      <c r="E7009">
        <f>IF('Data R4P'!C25="","",'Data R4P'!E25)</f>
        <v/>
      </c>
      <c r="F7009">
        <f>IF('Data R4P'!C25="","",'Data R4P'!F25)</f>
        <v/>
      </c>
      <c r="G7009">
        <f>IF('Data R4P'!C25="","",'Data R4P'!AD25)</f>
        <v/>
      </c>
      <c r="H7009">
        <f>IF('Data R4P'!C25="","",'Data R4P'!AC25)</f>
        <v/>
      </c>
      <c r="I7009">
        <f>IF('Data R4P'!C25="","",COUNTIF('Data R4P'!J25,"&gt;0")+COUNTIF('Data R4P'!L25,"&gt;0")+COUNTIF('Data R4P'!N25,"&gt;0")+COUNTIF('Data R4P'!P25,"&gt;0")+COUNTIF('Data R4P'!R25,"&gt;0")+COUNTIF('Data R4P'!T25,"&gt;0")+COUNTIF('Data R4P'!V25,"&gt;0")+COUNTIF('Data R4P'!X25,"&gt;0"))</f>
        <v/>
      </c>
      <c r="J7009">
        <f>IF('Data R4P'!C25="","",IF((COUNTIF('Data R4P'!K25,"&gt;0")+COUNTIF('Data R4P'!M25,"&gt;0")+COUNTIF('Data R4P'!O25,"&gt;0")+COUNTIF('Data R4P'!Q25,"&gt;0")+COUNTIF('Data R4P'!S25,"&gt;0")+COUNTIF('Data R4P'!U25,"&gt;0")+COUNTIF('Data R4P'!W25,"&gt;0")+COUNTIF('Data R4P'!Y25,"&gt;0"))&gt;0,1,0))</f>
        <v/>
      </c>
      <c r="M7009" t="inlineStr">
        <is>
          <t>Data R</t>
        </is>
      </c>
    </row>
    <row r="7010">
      <c r="A7010" t="inlineStr">
        <is>
          <t>Regional 4 Palmco</t>
        </is>
      </c>
      <c r="B7010">
        <f>IF('Data R4P'!C26="","",'Data R4P'!B26)</f>
        <v/>
      </c>
      <c r="C7010">
        <f>IF('Data R4P'!C26="","",'Data R4P'!C26)</f>
        <v/>
      </c>
      <c r="D7010">
        <f>IF('Data R4P'!C26="","",'Data R4P'!D26)</f>
        <v/>
      </c>
      <c r="E7010">
        <f>IF('Data R4P'!C26="","",'Data R4P'!E26)</f>
        <v/>
      </c>
      <c r="F7010">
        <f>IF('Data R4P'!C26="","",'Data R4P'!F26)</f>
        <v/>
      </c>
      <c r="G7010">
        <f>IF('Data R4P'!C26="","",'Data R4P'!AD26)</f>
        <v/>
      </c>
      <c r="H7010">
        <f>IF('Data R4P'!C26="","",'Data R4P'!AC26)</f>
        <v/>
      </c>
      <c r="I7010">
        <f>IF('Data R4P'!C26="","",COUNTIF('Data R4P'!J26,"&gt;0")+COUNTIF('Data R4P'!L26,"&gt;0")+COUNTIF('Data R4P'!N26,"&gt;0")+COUNTIF('Data R4P'!P26,"&gt;0")+COUNTIF('Data R4P'!R26,"&gt;0")+COUNTIF('Data R4P'!T26,"&gt;0")+COUNTIF('Data R4P'!V26,"&gt;0")+COUNTIF('Data R4P'!X26,"&gt;0"))</f>
        <v/>
      </c>
      <c r="J7010">
        <f>IF('Data R4P'!C26="","",IF((COUNTIF('Data R4P'!K26,"&gt;0")+COUNTIF('Data R4P'!M26,"&gt;0")+COUNTIF('Data R4P'!O26,"&gt;0")+COUNTIF('Data R4P'!Q26,"&gt;0")+COUNTIF('Data R4P'!S26,"&gt;0")+COUNTIF('Data R4P'!U26,"&gt;0")+COUNTIF('Data R4P'!W26,"&gt;0")+COUNTIF('Data R4P'!Y26,"&gt;0"))&gt;0,1,0))</f>
        <v/>
      </c>
      <c r="M7010" t="inlineStr">
        <is>
          <t>Data R</t>
        </is>
      </c>
    </row>
    <row r="7011">
      <c r="A7011" t="inlineStr">
        <is>
          <t>Regional 4 Palmco</t>
        </is>
      </c>
      <c r="B7011">
        <f>IF('Data R4P'!C27="","",'Data R4P'!B27)</f>
        <v/>
      </c>
      <c r="C7011">
        <f>IF('Data R4P'!C27="","",'Data R4P'!C27)</f>
        <v/>
      </c>
      <c r="D7011">
        <f>IF('Data R4P'!C27="","",'Data R4P'!D27)</f>
        <v/>
      </c>
      <c r="E7011">
        <f>IF('Data R4P'!C27="","",'Data R4P'!E27)</f>
        <v/>
      </c>
      <c r="F7011">
        <f>IF('Data R4P'!C27="","",'Data R4P'!F27)</f>
        <v/>
      </c>
      <c r="G7011">
        <f>IF('Data R4P'!C27="","",'Data R4P'!AD27)</f>
        <v/>
      </c>
      <c r="H7011">
        <f>IF('Data R4P'!C27="","",'Data R4P'!AC27)</f>
        <v/>
      </c>
      <c r="I7011">
        <f>IF('Data R4P'!C27="","",COUNTIF('Data R4P'!J27,"&gt;0")+COUNTIF('Data R4P'!L27,"&gt;0")+COUNTIF('Data R4P'!N27,"&gt;0")+COUNTIF('Data R4P'!P27,"&gt;0")+COUNTIF('Data R4P'!R27,"&gt;0")+COUNTIF('Data R4P'!T27,"&gt;0")+COUNTIF('Data R4P'!V27,"&gt;0")+COUNTIF('Data R4P'!X27,"&gt;0"))</f>
        <v/>
      </c>
      <c r="J7011">
        <f>IF('Data R4P'!C27="","",IF((COUNTIF('Data R4P'!K27,"&gt;0")+COUNTIF('Data R4P'!M27,"&gt;0")+COUNTIF('Data R4P'!O27,"&gt;0")+COUNTIF('Data R4P'!Q27,"&gt;0")+COUNTIF('Data R4P'!S27,"&gt;0")+COUNTIF('Data R4P'!U27,"&gt;0")+COUNTIF('Data R4P'!W27,"&gt;0")+COUNTIF('Data R4P'!Y27,"&gt;0"))&gt;0,1,0))</f>
        <v/>
      </c>
      <c r="M7011" t="inlineStr">
        <is>
          <t>Data R</t>
        </is>
      </c>
    </row>
    <row r="7012">
      <c r="A7012" t="inlineStr">
        <is>
          <t>Regional 4 Palmco</t>
        </is>
      </c>
      <c r="B7012">
        <f>IF('Data R4P'!C28="","",'Data R4P'!B28)</f>
        <v/>
      </c>
      <c r="C7012">
        <f>IF('Data R4P'!C28="","",'Data R4P'!C28)</f>
        <v/>
      </c>
      <c r="D7012">
        <f>IF('Data R4P'!C28="","",'Data R4P'!D28)</f>
        <v/>
      </c>
      <c r="E7012">
        <f>IF('Data R4P'!C28="","",'Data R4P'!E28)</f>
        <v/>
      </c>
      <c r="F7012">
        <f>IF('Data R4P'!C28="","",'Data R4P'!F28)</f>
        <v/>
      </c>
      <c r="G7012">
        <f>IF('Data R4P'!C28="","",'Data R4P'!AD28)</f>
        <v/>
      </c>
      <c r="H7012">
        <f>IF('Data R4P'!C28="","",'Data R4P'!AC28)</f>
        <v/>
      </c>
      <c r="I7012">
        <f>IF('Data R4P'!C28="","",COUNTIF('Data R4P'!J28,"&gt;0")+COUNTIF('Data R4P'!L28,"&gt;0")+COUNTIF('Data R4P'!N28,"&gt;0")+COUNTIF('Data R4P'!P28,"&gt;0")+COUNTIF('Data R4P'!R28,"&gt;0")+COUNTIF('Data R4P'!T28,"&gt;0")+COUNTIF('Data R4P'!V28,"&gt;0")+COUNTIF('Data R4P'!X28,"&gt;0"))</f>
        <v/>
      </c>
      <c r="J7012">
        <f>IF('Data R4P'!C28="","",IF((COUNTIF('Data R4P'!K28,"&gt;0")+COUNTIF('Data R4P'!M28,"&gt;0")+COUNTIF('Data R4P'!O28,"&gt;0")+COUNTIF('Data R4P'!Q28,"&gt;0")+COUNTIF('Data R4P'!S28,"&gt;0")+COUNTIF('Data R4P'!U28,"&gt;0")+COUNTIF('Data R4P'!W28,"&gt;0")+COUNTIF('Data R4P'!Y28,"&gt;0"))&gt;0,1,0))</f>
        <v/>
      </c>
      <c r="M7012" t="inlineStr">
        <is>
          <t>Data R</t>
        </is>
      </c>
    </row>
    <row r="7013">
      <c r="A7013" t="inlineStr">
        <is>
          <t>Regional 4 Palmco</t>
        </is>
      </c>
      <c r="B7013">
        <f>IF('Data R4P'!C29="","",'Data R4P'!B29)</f>
        <v/>
      </c>
      <c r="C7013">
        <f>IF('Data R4P'!C29="","",'Data R4P'!C29)</f>
        <v/>
      </c>
      <c r="D7013">
        <f>IF('Data R4P'!C29="","",'Data R4P'!D29)</f>
        <v/>
      </c>
      <c r="E7013">
        <f>IF('Data R4P'!C29="","",'Data R4P'!E29)</f>
        <v/>
      </c>
      <c r="F7013">
        <f>IF('Data R4P'!C29="","",'Data R4P'!F29)</f>
        <v/>
      </c>
      <c r="G7013">
        <f>IF('Data R4P'!C29="","",'Data R4P'!AD29)</f>
        <v/>
      </c>
      <c r="H7013">
        <f>IF('Data R4P'!C29="","",'Data R4P'!AC29)</f>
        <v/>
      </c>
      <c r="I7013">
        <f>IF('Data R4P'!C29="","",COUNTIF('Data R4P'!J29,"&gt;0")+COUNTIF('Data R4P'!L29,"&gt;0")+COUNTIF('Data R4P'!N29,"&gt;0")+COUNTIF('Data R4P'!P29,"&gt;0")+COUNTIF('Data R4P'!R29,"&gt;0")+COUNTIF('Data R4P'!T29,"&gt;0")+COUNTIF('Data R4P'!V29,"&gt;0")+COUNTIF('Data R4P'!X29,"&gt;0"))</f>
        <v/>
      </c>
      <c r="J7013">
        <f>IF('Data R4P'!C29="","",IF((COUNTIF('Data R4P'!K29,"&gt;0")+COUNTIF('Data R4P'!M29,"&gt;0")+COUNTIF('Data R4P'!O29,"&gt;0")+COUNTIF('Data R4P'!Q29,"&gt;0")+COUNTIF('Data R4P'!S29,"&gt;0")+COUNTIF('Data R4P'!U29,"&gt;0")+COUNTIF('Data R4P'!W29,"&gt;0")+COUNTIF('Data R4P'!Y29,"&gt;0"))&gt;0,1,0))</f>
        <v/>
      </c>
      <c r="M7013" t="inlineStr">
        <is>
          <t>Data R</t>
        </is>
      </c>
    </row>
    <row r="7014">
      <c r="A7014" t="inlineStr">
        <is>
          <t>Regional 4 Palmco</t>
        </is>
      </c>
      <c r="B7014">
        <f>IF('Data R4P'!C30="","",'Data R4P'!B30)</f>
        <v/>
      </c>
      <c r="C7014">
        <f>IF('Data R4P'!C30="","",'Data R4P'!C30)</f>
        <v/>
      </c>
      <c r="D7014">
        <f>IF('Data R4P'!C30="","",'Data R4P'!D30)</f>
        <v/>
      </c>
      <c r="E7014">
        <f>IF('Data R4P'!C30="","",'Data R4P'!E30)</f>
        <v/>
      </c>
      <c r="F7014">
        <f>IF('Data R4P'!C30="","",'Data R4P'!F30)</f>
        <v/>
      </c>
      <c r="G7014">
        <f>IF('Data R4P'!C30="","",'Data R4P'!AD30)</f>
        <v/>
      </c>
      <c r="H7014">
        <f>IF('Data R4P'!C30="","",'Data R4P'!AC30)</f>
        <v/>
      </c>
      <c r="I7014">
        <f>IF('Data R4P'!C30="","",COUNTIF('Data R4P'!J30,"&gt;0")+COUNTIF('Data R4P'!L30,"&gt;0")+COUNTIF('Data R4P'!N30,"&gt;0")+COUNTIF('Data R4P'!P30,"&gt;0")+COUNTIF('Data R4P'!R30,"&gt;0")+COUNTIF('Data R4P'!T30,"&gt;0")+COUNTIF('Data R4P'!V30,"&gt;0")+COUNTIF('Data R4P'!X30,"&gt;0"))</f>
        <v/>
      </c>
      <c r="J7014">
        <f>IF('Data R4P'!C30="","",IF((COUNTIF('Data R4P'!K30,"&gt;0")+COUNTIF('Data R4P'!M30,"&gt;0")+COUNTIF('Data R4P'!O30,"&gt;0")+COUNTIF('Data R4P'!Q30,"&gt;0")+COUNTIF('Data R4P'!S30,"&gt;0")+COUNTIF('Data R4P'!U30,"&gt;0")+COUNTIF('Data R4P'!W30,"&gt;0")+COUNTIF('Data R4P'!Y30,"&gt;0"))&gt;0,1,0))</f>
        <v/>
      </c>
      <c r="K7014" t="inlineStr">
        <is>
          <t>Tanam Ulang / Program TU</t>
        </is>
      </c>
      <c r="L7014" t="inlineStr">
        <is>
          <t>Pak Edi Sigit Sutarta; Pak Iput Pradiko; Buk Nuzul Hijri</t>
        </is>
      </c>
      <c r="M7014" t="inlineStr">
        <is>
          <t>Data R</t>
        </is>
      </c>
    </row>
    <row r="7015">
      <c r="A7015" t="inlineStr">
        <is>
          <t>Regional 4 Palmco</t>
        </is>
      </c>
      <c r="B7015">
        <f>IF('Data R4P'!C31="","",'Data R4P'!B31)</f>
        <v/>
      </c>
      <c r="C7015">
        <f>IF('Data R4P'!C31="","",'Data R4P'!C31)</f>
        <v/>
      </c>
      <c r="D7015">
        <f>IF('Data R4P'!C31="","",'Data R4P'!D31)</f>
        <v/>
      </c>
      <c r="E7015">
        <f>IF('Data R4P'!C31="","",'Data R4P'!E31)</f>
        <v/>
      </c>
      <c r="F7015">
        <f>IF('Data R4P'!C31="","",'Data R4P'!F31)</f>
        <v/>
      </c>
      <c r="G7015">
        <f>IF('Data R4P'!C31="","",'Data R4P'!AD31)</f>
        <v/>
      </c>
      <c r="H7015">
        <f>IF('Data R4P'!C31="","",'Data R4P'!AC31)</f>
        <v/>
      </c>
      <c r="I7015">
        <f>IF('Data R4P'!C31="","",COUNTIF('Data R4P'!J31,"&gt;0")+COUNTIF('Data R4P'!L31,"&gt;0")+COUNTIF('Data R4P'!N31,"&gt;0")+COUNTIF('Data R4P'!P31,"&gt;0")+COUNTIF('Data R4P'!R31,"&gt;0")+COUNTIF('Data R4P'!T31,"&gt;0")+COUNTIF('Data R4P'!V31,"&gt;0")+COUNTIF('Data R4P'!X31,"&gt;0"))</f>
        <v/>
      </c>
      <c r="J7015">
        <f>IF('Data R4P'!C31="","",IF((COUNTIF('Data R4P'!K31,"&gt;0")+COUNTIF('Data R4P'!M31,"&gt;0")+COUNTIF('Data R4P'!O31,"&gt;0")+COUNTIF('Data R4P'!Q31,"&gt;0")+COUNTIF('Data R4P'!S31,"&gt;0")+COUNTIF('Data R4P'!U31,"&gt;0")+COUNTIF('Data R4P'!W31,"&gt;0")+COUNTIF('Data R4P'!Y31,"&gt;0"))&gt;0,1,0))</f>
        <v/>
      </c>
      <c r="K7015" t="inlineStr">
        <is>
          <t>Produksi / Kultur Teknis</t>
        </is>
      </c>
      <c r="M7015" t="inlineStr">
        <is>
          <t>Data R</t>
        </is>
      </c>
    </row>
    <row r="7016">
      <c r="A7016" t="inlineStr">
        <is>
          <t>Regional 4 Palmco</t>
        </is>
      </c>
      <c r="B7016">
        <f>IF('Data R4P'!C32="","",'Data R4P'!B32)</f>
        <v/>
      </c>
      <c r="C7016">
        <f>IF('Data R4P'!C32="","",'Data R4P'!C32)</f>
        <v/>
      </c>
      <c r="D7016">
        <f>IF('Data R4P'!C32="","",'Data R4P'!D32)</f>
        <v/>
      </c>
      <c r="E7016">
        <f>IF('Data R4P'!C32="","",'Data R4P'!E32)</f>
        <v/>
      </c>
      <c r="F7016">
        <f>IF('Data R4P'!C32="","",'Data R4P'!F32)</f>
        <v/>
      </c>
      <c r="G7016">
        <f>IF('Data R4P'!C32="","",'Data R4P'!AD32)</f>
        <v/>
      </c>
      <c r="H7016">
        <f>IF('Data R4P'!C32="","",'Data R4P'!AC32)</f>
        <v/>
      </c>
      <c r="I7016">
        <f>IF('Data R4P'!C32="","",COUNTIF('Data R4P'!J32,"&gt;0")+COUNTIF('Data R4P'!L32,"&gt;0")+COUNTIF('Data R4P'!N32,"&gt;0")+COUNTIF('Data R4P'!P32,"&gt;0")+COUNTIF('Data R4P'!R32,"&gt;0")+COUNTIF('Data R4P'!T32,"&gt;0")+COUNTIF('Data R4P'!V32,"&gt;0")+COUNTIF('Data R4P'!X32,"&gt;0"))</f>
        <v/>
      </c>
      <c r="J7016">
        <f>IF('Data R4P'!C32="","",IF((COUNTIF('Data R4P'!K32,"&gt;0")+COUNTIF('Data R4P'!M32,"&gt;0")+COUNTIF('Data R4P'!O32,"&gt;0")+COUNTIF('Data R4P'!Q32,"&gt;0")+COUNTIF('Data R4P'!S32,"&gt;0")+COUNTIF('Data R4P'!U32,"&gt;0")+COUNTIF('Data R4P'!W32,"&gt;0")+COUNTIF('Data R4P'!Y32,"&gt;0"))&gt;0,1,0))</f>
        <v/>
      </c>
      <c r="M7016" t="inlineStr">
        <is>
          <t>Data R</t>
        </is>
      </c>
    </row>
    <row r="7017">
      <c r="A7017" t="inlineStr">
        <is>
          <t>Regional 4 Palmco</t>
        </is>
      </c>
      <c r="B7017">
        <f>IF('Data R4P'!C33="","",'Data R4P'!B33)</f>
        <v/>
      </c>
      <c r="C7017">
        <f>IF('Data R4P'!C33="","",'Data R4P'!C33)</f>
        <v/>
      </c>
      <c r="D7017">
        <f>IF('Data R4P'!C33="","",'Data R4P'!D33)</f>
        <v/>
      </c>
      <c r="E7017">
        <f>IF('Data R4P'!C33="","",'Data R4P'!E33)</f>
        <v/>
      </c>
      <c r="F7017">
        <f>IF('Data R4P'!C33="","",'Data R4P'!F33)</f>
        <v/>
      </c>
      <c r="G7017">
        <f>IF('Data R4P'!C33="","",'Data R4P'!AD33)</f>
        <v/>
      </c>
      <c r="H7017">
        <f>IF('Data R4P'!C33="","",'Data R4P'!AC33)</f>
        <v/>
      </c>
      <c r="I7017">
        <f>IF('Data R4P'!C33="","",COUNTIF('Data R4P'!J33,"&gt;0")+COUNTIF('Data R4P'!L33,"&gt;0")+COUNTIF('Data R4P'!N33,"&gt;0")+COUNTIF('Data R4P'!P33,"&gt;0")+COUNTIF('Data R4P'!R33,"&gt;0")+COUNTIF('Data R4P'!T33,"&gt;0")+COUNTIF('Data R4P'!V33,"&gt;0")+COUNTIF('Data R4P'!X33,"&gt;0"))</f>
        <v/>
      </c>
      <c r="J7017">
        <f>IF('Data R4P'!C33="","",IF((COUNTIF('Data R4P'!K33,"&gt;0")+COUNTIF('Data R4P'!M33,"&gt;0")+COUNTIF('Data R4P'!O33,"&gt;0")+COUNTIF('Data R4P'!Q33,"&gt;0")+COUNTIF('Data R4P'!S33,"&gt;0")+COUNTIF('Data R4P'!U33,"&gt;0")+COUNTIF('Data R4P'!W33,"&gt;0")+COUNTIF('Data R4P'!Y33,"&gt;0"))&gt;0,1,0))</f>
        <v/>
      </c>
      <c r="M7017" t="inlineStr">
        <is>
          <t>Data R</t>
        </is>
      </c>
    </row>
    <row r="7018">
      <c r="A7018" t="inlineStr">
        <is>
          <t>Regional 4 Palmco</t>
        </is>
      </c>
      <c r="B7018">
        <f>IF('Data R4P'!C34="","",'Data R4P'!B34)</f>
        <v/>
      </c>
      <c r="C7018">
        <f>IF('Data R4P'!C34="","",'Data R4P'!C34)</f>
        <v/>
      </c>
      <c r="D7018">
        <f>IF('Data R4P'!C34="","",'Data R4P'!D34)</f>
        <v/>
      </c>
      <c r="E7018">
        <f>IF('Data R4P'!C34="","",'Data R4P'!E34)</f>
        <v/>
      </c>
      <c r="F7018">
        <f>IF('Data R4P'!C34="","",'Data R4P'!F34)</f>
        <v/>
      </c>
      <c r="G7018">
        <f>IF('Data R4P'!C34="","",'Data R4P'!AD34)</f>
        <v/>
      </c>
      <c r="H7018">
        <f>IF('Data R4P'!C34="","",'Data R4P'!AC34)</f>
        <v/>
      </c>
      <c r="I7018">
        <f>IF('Data R4P'!C34="","",COUNTIF('Data R4P'!J34,"&gt;0")+COUNTIF('Data R4P'!L34,"&gt;0")+COUNTIF('Data R4P'!N34,"&gt;0")+COUNTIF('Data R4P'!P34,"&gt;0")+COUNTIF('Data R4P'!R34,"&gt;0")+COUNTIF('Data R4P'!T34,"&gt;0")+COUNTIF('Data R4P'!V34,"&gt;0")+COUNTIF('Data R4P'!X34,"&gt;0"))</f>
        <v/>
      </c>
      <c r="J7018">
        <f>IF('Data R4P'!C34="","",IF((COUNTIF('Data R4P'!K34,"&gt;0")+COUNTIF('Data R4P'!M34,"&gt;0")+COUNTIF('Data R4P'!O34,"&gt;0")+COUNTIF('Data R4P'!Q34,"&gt;0")+COUNTIF('Data R4P'!S34,"&gt;0")+COUNTIF('Data R4P'!U34,"&gt;0")+COUNTIF('Data R4P'!W34,"&gt;0")+COUNTIF('Data R4P'!Y34,"&gt;0"))&gt;0,1,0))</f>
        <v/>
      </c>
      <c r="M7018" t="inlineStr">
        <is>
          <t>Data R</t>
        </is>
      </c>
    </row>
    <row r="7019">
      <c r="A7019" t="inlineStr">
        <is>
          <t>Regional 4 Palmco</t>
        </is>
      </c>
      <c r="B7019">
        <f>IF('Data R4P'!C35="","",'Data R4P'!B35)</f>
        <v/>
      </c>
      <c r="C7019">
        <f>IF('Data R4P'!C35="","",'Data R4P'!C35)</f>
        <v/>
      </c>
      <c r="D7019">
        <f>IF('Data R4P'!C35="","",'Data R4P'!D35)</f>
        <v/>
      </c>
      <c r="E7019">
        <f>IF('Data R4P'!C35="","",'Data R4P'!E35)</f>
        <v/>
      </c>
      <c r="F7019">
        <f>IF('Data R4P'!C35="","",'Data R4P'!F35)</f>
        <v/>
      </c>
      <c r="G7019">
        <f>IF('Data R4P'!C35="","",'Data R4P'!AD35)</f>
        <v/>
      </c>
      <c r="H7019">
        <f>IF('Data R4P'!C35="","",'Data R4P'!AC35)</f>
        <v/>
      </c>
      <c r="I7019">
        <f>IF('Data R4P'!C35="","",COUNTIF('Data R4P'!J35,"&gt;0")+COUNTIF('Data R4P'!L35,"&gt;0")+COUNTIF('Data R4P'!N35,"&gt;0")+COUNTIF('Data R4P'!P35,"&gt;0")+COUNTIF('Data R4P'!R35,"&gt;0")+COUNTIF('Data R4P'!T35,"&gt;0")+COUNTIF('Data R4P'!V35,"&gt;0")+COUNTIF('Data R4P'!X35,"&gt;0"))</f>
        <v/>
      </c>
      <c r="J7019">
        <f>IF('Data R4P'!C35="","",IF((COUNTIF('Data R4P'!K35,"&gt;0")+COUNTIF('Data R4P'!M35,"&gt;0")+COUNTIF('Data R4P'!O35,"&gt;0")+COUNTIF('Data R4P'!Q35,"&gt;0")+COUNTIF('Data R4P'!S35,"&gt;0")+COUNTIF('Data R4P'!U35,"&gt;0")+COUNTIF('Data R4P'!W35,"&gt;0")+COUNTIF('Data R4P'!Y35,"&gt;0"))&gt;0,1,0))</f>
        <v/>
      </c>
      <c r="M7019" t="inlineStr">
        <is>
          <t>Data R</t>
        </is>
      </c>
    </row>
    <row r="7020">
      <c r="A7020" t="inlineStr">
        <is>
          <t>Regional 4 Palmco</t>
        </is>
      </c>
      <c r="B7020">
        <f>IF('Data R4P'!C36="","",'Data R4P'!B36)</f>
        <v/>
      </c>
      <c r="C7020">
        <f>IF('Data R4P'!C36="","",'Data R4P'!C36)</f>
        <v/>
      </c>
      <c r="D7020">
        <f>IF('Data R4P'!C36="","",'Data R4P'!D36)</f>
        <v/>
      </c>
      <c r="E7020">
        <f>IF('Data R4P'!C36="","",'Data R4P'!E36)</f>
        <v/>
      </c>
      <c r="F7020">
        <f>IF('Data R4P'!C36="","",'Data R4P'!F36)</f>
        <v/>
      </c>
      <c r="G7020">
        <f>IF('Data R4P'!C36="","",'Data R4P'!AD36)</f>
        <v/>
      </c>
      <c r="H7020">
        <f>IF('Data R4P'!C36="","",'Data R4P'!AC36)</f>
        <v/>
      </c>
      <c r="I7020">
        <f>IF('Data R4P'!C36="","",COUNTIF('Data R4P'!J36,"&gt;0")+COUNTIF('Data R4P'!L36,"&gt;0")+COUNTIF('Data R4P'!N36,"&gt;0")+COUNTIF('Data R4P'!P36,"&gt;0")+COUNTIF('Data R4P'!R36,"&gt;0")+COUNTIF('Data R4P'!T36,"&gt;0")+COUNTIF('Data R4P'!V36,"&gt;0")+COUNTIF('Data R4P'!X36,"&gt;0"))</f>
        <v/>
      </c>
      <c r="J7020">
        <f>IF('Data R4P'!C36="","",IF((COUNTIF('Data R4P'!K36,"&gt;0")+COUNTIF('Data R4P'!M36,"&gt;0")+COUNTIF('Data R4P'!O36,"&gt;0")+COUNTIF('Data R4P'!Q36,"&gt;0")+COUNTIF('Data R4P'!S36,"&gt;0")+COUNTIF('Data R4P'!U36,"&gt;0")+COUNTIF('Data R4P'!W36,"&gt;0")+COUNTIF('Data R4P'!Y36,"&gt;0"))&gt;0,1,0))</f>
        <v/>
      </c>
      <c r="M7020" t="inlineStr">
        <is>
          <t>Data R</t>
        </is>
      </c>
    </row>
    <row r="7021">
      <c r="A7021" t="inlineStr">
        <is>
          <t>Regional 4 Palmco</t>
        </is>
      </c>
      <c r="B7021">
        <f>IF('Data R4P'!C37="","",'Data R4P'!B37)</f>
        <v/>
      </c>
      <c r="C7021">
        <f>IF('Data R4P'!C37="","",'Data R4P'!C37)</f>
        <v/>
      </c>
      <c r="D7021">
        <f>IF('Data R4P'!C37="","",'Data R4P'!D37)</f>
        <v/>
      </c>
      <c r="E7021">
        <f>IF('Data R4P'!C37="","",'Data R4P'!E37)</f>
        <v/>
      </c>
      <c r="F7021">
        <f>IF('Data R4P'!C37="","",'Data R4P'!F37)</f>
        <v/>
      </c>
      <c r="G7021">
        <f>IF('Data R4P'!C37="","",'Data R4P'!AD37)</f>
        <v/>
      </c>
      <c r="H7021">
        <f>IF('Data R4P'!C37="","",'Data R4P'!AC37)</f>
        <v/>
      </c>
      <c r="I7021">
        <f>IF('Data R4P'!C37="","",COUNTIF('Data R4P'!J37,"&gt;0")+COUNTIF('Data R4P'!L37,"&gt;0")+COUNTIF('Data R4P'!N37,"&gt;0")+COUNTIF('Data R4P'!P37,"&gt;0")+COUNTIF('Data R4P'!R37,"&gt;0")+COUNTIF('Data R4P'!T37,"&gt;0")+COUNTIF('Data R4P'!V37,"&gt;0")+COUNTIF('Data R4P'!X37,"&gt;0"))</f>
        <v/>
      </c>
      <c r="J7021">
        <f>IF('Data R4P'!C37="","",IF((COUNTIF('Data R4P'!K37,"&gt;0")+COUNTIF('Data R4P'!M37,"&gt;0")+COUNTIF('Data R4P'!O37,"&gt;0")+COUNTIF('Data R4P'!Q37,"&gt;0")+COUNTIF('Data R4P'!S37,"&gt;0")+COUNTIF('Data R4P'!U37,"&gt;0")+COUNTIF('Data R4P'!W37,"&gt;0")+COUNTIF('Data R4P'!Y37,"&gt;0"))&gt;0,1,0))</f>
        <v/>
      </c>
      <c r="M7021" t="inlineStr">
        <is>
          <t>Data R</t>
        </is>
      </c>
    </row>
    <row r="7022">
      <c r="A7022" t="inlineStr">
        <is>
          <t>Regional 4 Palmco</t>
        </is>
      </c>
      <c r="B7022">
        <f>IF('Data R4P'!C38="","",'Data R4P'!B38)</f>
        <v/>
      </c>
      <c r="C7022">
        <f>IF('Data R4P'!C38="","",'Data R4P'!C38)</f>
        <v/>
      </c>
      <c r="D7022">
        <f>IF('Data R4P'!C38="","",'Data R4P'!D38)</f>
        <v/>
      </c>
      <c r="E7022">
        <f>IF('Data R4P'!C38="","",'Data R4P'!E38)</f>
        <v/>
      </c>
      <c r="F7022">
        <f>IF('Data R4P'!C38="","",'Data R4P'!F38)</f>
        <v/>
      </c>
      <c r="G7022">
        <f>IF('Data R4P'!C38="","",'Data R4P'!AD38)</f>
        <v/>
      </c>
      <c r="H7022">
        <f>IF('Data R4P'!C38="","",'Data R4P'!AC38)</f>
        <v/>
      </c>
      <c r="I7022">
        <f>IF('Data R4P'!C38="","",COUNTIF('Data R4P'!J38,"&gt;0")+COUNTIF('Data R4P'!L38,"&gt;0")+COUNTIF('Data R4P'!N38,"&gt;0")+COUNTIF('Data R4P'!P38,"&gt;0")+COUNTIF('Data R4P'!R38,"&gt;0")+COUNTIF('Data R4P'!T38,"&gt;0")+COUNTIF('Data R4P'!V38,"&gt;0")+COUNTIF('Data R4P'!X38,"&gt;0"))</f>
        <v/>
      </c>
      <c r="J7022">
        <f>IF('Data R4P'!C38="","",IF((COUNTIF('Data R4P'!K38,"&gt;0")+COUNTIF('Data R4P'!M38,"&gt;0")+COUNTIF('Data R4P'!O38,"&gt;0")+COUNTIF('Data R4P'!Q38,"&gt;0")+COUNTIF('Data R4P'!S38,"&gt;0")+COUNTIF('Data R4P'!U38,"&gt;0")+COUNTIF('Data R4P'!W38,"&gt;0")+COUNTIF('Data R4P'!Y38,"&gt;0"))&gt;0,1,0))</f>
        <v/>
      </c>
      <c r="M7022" t="inlineStr">
        <is>
          <t>Data R</t>
        </is>
      </c>
    </row>
    <row r="7023">
      <c r="A7023" t="inlineStr">
        <is>
          <t>Regional 4 Palmco</t>
        </is>
      </c>
      <c r="B7023">
        <f>IF('Data R4P'!C39="","",'Data R4P'!B39)</f>
        <v/>
      </c>
      <c r="C7023">
        <f>IF('Data R4P'!C39="","",'Data R4P'!C39)</f>
        <v/>
      </c>
      <c r="D7023">
        <f>IF('Data R4P'!C39="","",'Data R4P'!D39)</f>
        <v/>
      </c>
      <c r="E7023">
        <f>IF('Data R4P'!C39="","",'Data R4P'!E39)</f>
        <v/>
      </c>
      <c r="F7023">
        <f>IF('Data R4P'!C39="","",'Data R4P'!F39)</f>
        <v/>
      </c>
      <c r="G7023">
        <f>IF('Data R4P'!C39="","",'Data R4P'!AD39)</f>
        <v/>
      </c>
      <c r="H7023">
        <f>IF('Data R4P'!C39="","",'Data R4P'!AC39)</f>
        <v/>
      </c>
      <c r="I7023">
        <f>IF('Data R4P'!C39="","",COUNTIF('Data R4P'!J39,"&gt;0")+COUNTIF('Data R4P'!L39,"&gt;0")+COUNTIF('Data R4P'!N39,"&gt;0")+COUNTIF('Data R4P'!P39,"&gt;0")+COUNTIF('Data R4P'!R39,"&gt;0")+COUNTIF('Data R4P'!T39,"&gt;0")+COUNTIF('Data R4P'!V39,"&gt;0")+COUNTIF('Data R4P'!X39,"&gt;0"))</f>
        <v/>
      </c>
      <c r="J7023">
        <f>IF('Data R4P'!C39="","",IF((COUNTIF('Data R4P'!K39,"&gt;0")+COUNTIF('Data R4P'!M39,"&gt;0")+COUNTIF('Data R4P'!O39,"&gt;0")+COUNTIF('Data R4P'!Q39,"&gt;0")+COUNTIF('Data R4P'!S39,"&gt;0")+COUNTIF('Data R4P'!U39,"&gt;0")+COUNTIF('Data R4P'!W39,"&gt;0")+COUNTIF('Data R4P'!Y39,"&gt;0"))&gt;0,1,0))</f>
        <v/>
      </c>
      <c r="M7023" t="inlineStr">
        <is>
          <t>Data R</t>
        </is>
      </c>
    </row>
    <row r="7024">
      <c r="A7024" t="inlineStr">
        <is>
          <t>Regional 4 Palmco</t>
        </is>
      </c>
      <c r="B7024">
        <f>IF('Data R4P'!C40="","",'Data R4P'!B40)</f>
        <v/>
      </c>
      <c r="C7024">
        <f>IF('Data R4P'!C40="","",'Data R4P'!C40)</f>
        <v/>
      </c>
      <c r="D7024">
        <f>IF('Data R4P'!C40="","",'Data R4P'!D40)</f>
        <v/>
      </c>
      <c r="E7024">
        <f>IF('Data R4P'!C40="","",'Data R4P'!E40)</f>
        <v/>
      </c>
      <c r="F7024">
        <f>IF('Data R4P'!C40="","",'Data R4P'!F40)</f>
        <v/>
      </c>
      <c r="G7024">
        <f>IF('Data R4P'!C40="","",'Data R4P'!AD40)</f>
        <v/>
      </c>
      <c r="H7024">
        <f>IF('Data R4P'!C40="","",'Data R4P'!AC40)</f>
        <v/>
      </c>
      <c r="I7024">
        <f>IF('Data R4P'!C40="","",COUNTIF('Data R4P'!J40,"&gt;0")+COUNTIF('Data R4P'!L40,"&gt;0")+COUNTIF('Data R4P'!N40,"&gt;0")+COUNTIF('Data R4P'!P40,"&gt;0")+COUNTIF('Data R4P'!R40,"&gt;0")+COUNTIF('Data R4P'!T40,"&gt;0")+COUNTIF('Data R4P'!V40,"&gt;0")+COUNTIF('Data R4P'!X40,"&gt;0"))</f>
        <v/>
      </c>
      <c r="J7024">
        <f>IF('Data R4P'!C40="","",IF((COUNTIF('Data R4P'!K40,"&gt;0")+COUNTIF('Data R4P'!M40,"&gt;0")+COUNTIF('Data R4P'!O40,"&gt;0")+COUNTIF('Data R4P'!Q40,"&gt;0")+COUNTIF('Data R4P'!S40,"&gt;0")+COUNTIF('Data R4P'!U40,"&gt;0")+COUNTIF('Data R4P'!W40,"&gt;0")+COUNTIF('Data R4P'!Y40,"&gt;0"))&gt;0,1,0))</f>
        <v/>
      </c>
      <c r="M7024" t="inlineStr">
        <is>
          <t>Data R</t>
        </is>
      </c>
    </row>
    <row r="7025">
      <c r="A7025" t="inlineStr">
        <is>
          <t>Regional 4 Palmco</t>
        </is>
      </c>
      <c r="B7025">
        <f>IF('Data R4P'!C41="","",'Data R4P'!B41)</f>
        <v/>
      </c>
      <c r="C7025">
        <f>IF('Data R4P'!C41="","",'Data R4P'!C41)</f>
        <v/>
      </c>
      <c r="D7025">
        <f>IF('Data R4P'!C41="","",'Data R4P'!D41)</f>
        <v/>
      </c>
      <c r="E7025">
        <f>IF('Data R4P'!C41="","",'Data R4P'!E41)</f>
        <v/>
      </c>
      <c r="F7025">
        <f>IF('Data R4P'!C41="","",'Data R4P'!F41)</f>
        <v/>
      </c>
      <c r="G7025">
        <f>IF('Data R4P'!C41="","",'Data R4P'!AD41)</f>
        <v/>
      </c>
      <c r="H7025">
        <f>IF('Data R4P'!C41="","",'Data R4P'!AC41)</f>
        <v/>
      </c>
      <c r="I7025">
        <f>IF('Data R4P'!C41="","",COUNTIF('Data R4P'!J41,"&gt;0")+COUNTIF('Data R4P'!L41,"&gt;0")+COUNTIF('Data R4P'!N41,"&gt;0")+COUNTIF('Data R4P'!P41,"&gt;0")+COUNTIF('Data R4P'!R41,"&gt;0")+COUNTIF('Data R4P'!T41,"&gt;0")+COUNTIF('Data R4P'!V41,"&gt;0")+COUNTIF('Data R4P'!X41,"&gt;0"))</f>
        <v/>
      </c>
      <c r="J7025">
        <f>IF('Data R4P'!C41="","",IF((COUNTIF('Data R4P'!K41,"&gt;0")+COUNTIF('Data R4P'!M41,"&gt;0")+COUNTIF('Data R4P'!O41,"&gt;0")+COUNTIF('Data R4P'!Q41,"&gt;0")+COUNTIF('Data R4P'!S41,"&gt;0")+COUNTIF('Data R4P'!U41,"&gt;0")+COUNTIF('Data R4P'!W41,"&gt;0")+COUNTIF('Data R4P'!Y41,"&gt;0"))&gt;0,1,0))</f>
        <v/>
      </c>
      <c r="M7025" t="inlineStr">
        <is>
          <t>Data R</t>
        </is>
      </c>
    </row>
    <row r="7026">
      <c r="A7026" t="inlineStr">
        <is>
          <t>Regional 4 Palmco</t>
        </is>
      </c>
      <c r="B7026">
        <f>IF('Data R4P'!C42="","",'Data R4P'!B42)</f>
        <v/>
      </c>
      <c r="C7026">
        <f>IF('Data R4P'!C42="","",'Data R4P'!C42)</f>
        <v/>
      </c>
      <c r="D7026">
        <f>IF('Data R4P'!C42="","",'Data R4P'!D42)</f>
        <v/>
      </c>
      <c r="E7026">
        <f>IF('Data R4P'!C42="","",'Data R4P'!E42)</f>
        <v/>
      </c>
      <c r="F7026">
        <f>IF('Data R4P'!C42="","",'Data R4P'!F42)</f>
        <v/>
      </c>
      <c r="G7026">
        <f>IF('Data R4P'!C42="","",'Data R4P'!AD42)</f>
        <v/>
      </c>
      <c r="H7026">
        <f>IF('Data R4P'!C42="","",'Data R4P'!AC42)</f>
        <v/>
      </c>
      <c r="I7026">
        <f>IF('Data R4P'!C42="","",COUNTIF('Data R4P'!J42,"&gt;0")+COUNTIF('Data R4P'!L42,"&gt;0")+COUNTIF('Data R4P'!N42,"&gt;0")+COUNTIF('Data R4P'!P42,"&gt;0")+COUNTIF('Data R4P'!R42,"&gt;0")+COUNTIF('Data R4P'!T42,"&gt;0")+COUNTIF('Data R4P'!V42,"&gt;0")+COUNTIF('Data R4P'!X42,"&gt;0"))</f>
        <v/>
      </c>
      <c r="J7026">
        <f>IF('Data R4P'!C42="","",IF((COUNTIF('Data R4P'!K42,"&gt;0")+COUNTIF('Data R4P'!M42,"&gt;0")+COUNTIF('Data R4P'!O42,"&gt;0")+COUNTIF('Data R4P'!Q42,"&gt;0")+COUNTIF('Data R4P'!S42,"&gt;0")+COUNTIF('Data R4P'!U42,"&gt;0")+COUNTIF('Data R4P'!W42,"&gt;0")+COUNTIF('Data R4P'!Y42,"&gt;0"))&gt;0,1,0))</f>
        <v/>
      </c>
      <c r="M7026" t="inlineStr">
        <is>
          <t>Data R</t>
        </is>
      </c>
    </row>
    <row r="7027">
      <c r="A7027" t="inlineStr">
        <is>
          <t>Regional 4 Palmco</t>
        </is>
      </c>
      <c r="B7027">
        <f>IF('Data R4P'!C43="","",'Data R4P'!B43)</f>
        <v/>
      </c>
      <c r="C7027">
        <f>IF('Data R4P'!C43="","",'Data R4P'!C43)</f>
        <v/>
      </c>
      <c r="D7027">
        <f>IF('Data R4P'!C43="","",'Data R4P'!D43)</f>
        <v/>
      </c>
      <c r="E7027">
        <f>IF('Data R4P'!C43="","",'Data R4P'!E43)</f>
        <v/>
      </c>
      <c r="F7027">
        <f>IF('Data R4P'!C43="","",'Data R4P'!F43)</f>
        <v/>
      </c>
      <c r="G7027">
        <f>IF('Data R4P'!C43="","",'Data R4P'!AD43)</f>
        <v/>
      </c>
      <c r="H7027">
        <f>IF('Data R4P'!C43="","",'Data R4P'!AC43)</f>
        <v/>
      </c>
      <c r="I7027">
        <f>IF('Data R4P'!C43="","",COUNTIF('Data R4P'!J43,"&gt;0")+COUNTIF('Data R4P'!L43,"&gt;0")+COUNTIF('Data R4P'!N43,"&gt;0")+COUNTIF('Data R4P'!P43,"&gt;0")+COUNTIF('Data R4P'!R43,"&gt;0")+COUNTIF('Data R4P'!T43,"&gt;0")+COUNTIF('Data R4P'!V43,"&gt;0")+COUNTIF('Data R4P'!X43,"&gt;0"))</f>
        <v/>
      </c>
      <c r="J7027">
        <f>IF('Data R4P'!C43="","",IF((COUNTIF('Data R4P'!K43,"&gt;0")+COUNTIF('Data R4P'!M43,"&gt;0")+COUNTIF('Data R4P'!O43,"&gt;0")+COUNTIF('Data R4P'!Q43,"&gt;0")+COUNTIF('Data R4P'!S43,"&gt;0")+COUNTIF('Data R4P'!U43,"&gt;0")+COUNTIF('Data R4P'!W43,"&gt;0")+COUNTIF('Data R4P'!Y43,"&gt;0"))&gt;0,1,0))</f>
        <v/>
      </c>
      <c r="M7027" t="inlineStr">
        <is>
          <t>Data R</t>
        </is>
      </c>
    </row>
    <row r="7028">
      <c r="A7028" t="inlineStr">
        <is>
          <t>Regional 4 Palmco</t>
        </is>
      </c>
      <c r="B7028">
        <f>IF('Data R4P'!C44="","",'Data R4P'!B44)</f>
        <v/>
      </c>
      <c r="C7028">
        <f>IF('Data R4P'!C44="","",'Data R4P'!C44)</f>
        <v/>
      </c>
      <c r="D7028">
        <f>IF('Data R4P'!C44="","",'Data R4P'!D44)</f>
        <v/>
      </c>
      <c r="E7028">
        <f>IF('Data R4P'!C44="","",'Data R4P'!E44)</f>
        <v/>
      </c>
      <c r="F7028">
        <f>IF('Data R4P'!C44="","",'Data R4P'!F44)</f>
        <v/>
      </c>
      <c r="G7028">
        <f>IF('Data R4P'!C44="","",'Data R4P'!AD44)</f>
        <v/>
      </c>
      <c r="H7028">
        <f>IF('Data R4P'!C44="","",'Data R4P'!AC44)</f>
        <v/>
      </c>
      <c r="I7028">
        <f>IF('Data R4P'!C44="","",COUNTIF('Data R4P'!J44,"&gt;0")+COUNTIF('Data R4P'!L44,"&gt;0")+COUNTIF('Data R4P'!N44,"&gt;0")+COUNTIF('Data R4P'!P44,"&gt;0")+COUNTIF('Data R4P'!R44,"&gt;0")+COUNTIF('Data R4P'!T44,"&gt;0")+COUNTIF('Data R4P'!V44,"&gt;0")+COUNTIF('Data R4P'!X44,"&gt;0"))</f>
        <v/>
      </c>
      <c r="J7028">
        <f>IF('Data R4P'!C44="","",IF((COUNTIF('Data R4P'!K44,"&gt;0")+COUNTIF('Data R4P'!M44,"&gt;0")+COUNTIF('Data R4P'!O44,"&gt;0")+COUNTIF('Data R4P'!Q44,"&gt;0")+COUNTIF('Data R4P'!S44,"&gt;0")+COUNTIF('Data R4P'!U44,"&gt;0")+COUNTIF('Data R4P'!W44,"&gt;0")+COUNTIF('Data R4P'!Y44,"&gt;0"))&gt;0,1,0))</f>
        <v/>
      </c>
      <c r="M7028" t="inlineStr">
        <is>
          <t>Data R</t>
        </is>
      </c>
    </row>
    <row r="7029">
      <c r="A7029" t="inlineStr">
        <is>
          <t>Regional 4 Palmco</t>
        </is>
      </c>
      <c r="B7029">
        <f>IF('Data R4P'!C45="","",'Data R4P'!B45)</f>
        <v/>
      </c>
      <c r="C7029">
        <f>IF('Data R4P'!C45="","",'Data R4P'!C45)</f>
        <v/>
      </c>
      <c r="D7029">
        <f>IF('Data R4P'!C45="","",'Data R4P'!D45)</f>
        <v/>
      </c>
      <c r="E7029">
        <f>IF('Data R4P'!C45="","",'Data R4P'!E45)</f>
        <v/>
      </c>
      <c r="F7029">
        <f>IF('Data R4P'!C45="","",'Data R4P'!F45)</f>
        <v/>
      </c>
      <c r="G7029">
        <f>IF('Data R4P'!C45="","",'Data R4P'!AD45)</f>
        <v/>
      </c>
      <c r="H7029">
        <f>IF('Data R4P'!C45="","",'Data R4P'!AC45)</f>
        <v/>
      </c>
      <c r="I7029">
        <f>IF('Data R4P'!C45="","",COUNTIF('Data R4P'!J45,"&gt;0")+COUNTIF('Data R4P'!L45,"&gt;0")+COUNTIF('Data R4P'!N45,"&gt;0")+COUNTIF('Data R4P'!P45,"&gt;0")+COUNTIF('Data R4P'!R45,"&gt;0")+COUNTIF('Data R4P'!T45,"&gt;0")+COUNTIF('Data R4P'!V45,"&gt;0")+COUNTIF('Data R4P'!X45,"&gt;0"))</f>
        <v/>
      </c>
      <c r="J7029">
        <f>IF('Data R4P'!C45="","",IF((COUNTIF('Data R4P'!K45,"&gt;0")+COUNTIF('Data R4P'!M45,"&gt;0")+COUNTIF('Data R4P'!O45,"&gt;0")+COUNTIF('Data R4P'!Q45,"&gt;0")+COUNTIF('Data R4P'!S45,"&gt;0")+COUNTIF('Data R4P'!U45,"&gt;0")+COUNTIF('Data R4P'!W45,"&gt;0")+COUNTIF('Data R4P'!Y45,"&gt;0"))&gt;0,1,0))</f>
        <v/>
      </c>
      <c r="M7029" t="inlineStr">
        <is>
          <t>Data R</t>
        </is>
      </c>
    </row>
    <row r="7030">
      <c r="A7030" t="inlineStr">
        <is>
          <t>Regional 4 Palmco</t>
        </is>
      </c>
      <c r="B7030">
        <f>IF('Data R4P'!C46="","",'Data R4P'!B46)</f>
        <v/>
      </c>
      <c r="C7030">
        <f>IF('Data R4P'!C46="","",'Data R4P'!C46)</f>
        <v/>
      </c>
      <c r="D7030">
        <f>IF('Data R4P'!C46="","",'Data R4P'!D46)</f>
        <v/>
      </c>
      <c r="E7030">
        <f>IF('Data R4P'!C46="","",'Data R4P'!E46)</f>
        <v/>
      </c>
      <c r="F7030">
        <f>IF('Data R4P'!C46="","",'Data R4P'!F46)</f>
        <v/>
      </c>
      <c r="G7030">
        <f>IF('Data R4P'!C46="","",'Data R4P'!AD46)</f>
        <v/>
      </c>
      <c r="H7030">
        <f>IF('Data R4P'!C46="","",'Data R4P'!AC46)</f>
        <v/>
      </c>
      <c r="I7030">
        <f>IF('Data R4P'!C46="","",COUNTIF('Data R4P'!J46,"&gt;0")+COUNTIF('Data R4P'!L46,"&gt;0")+COUNTIF('Data R4P'!N46,"&gt;0")+COUNTIF('Data R4P'!P46,"&gt;0")+COUNTIF('Data R4P'!R46,"&gt;0")+COUNTIF('Data R4P'!T46,"&gt;0")+COUNTIF('Data R4P'!V46,"&gt;0")+COUNTIF('Data R4P'!X46,"&gt;0"))</f>
        <v/>
      </c>
      <c r="J7030">
        <f>IF('Data R4P'!C46="","",IF((COUNTIF('Data R4P'!K46,"&gt;0")+COUNTIF('Data R4P'!M46,"&gt;0")+COUNTIF('Data R4P'!O46,"&gt;0")+COUNTIF('Data R4P'!Q46,"&gt;0")+COUNTIF('Data R4P'!S46,"&gt;0")+COUNTIF('Data R4P'!U46,"&gt;0")+COUNTIF('Data R4P'!W46,"&gt;0")+COUNTIF('Data R4P'!Y46,"&gt;0"))&gt;0,1,0))</f>
        <v/>
      </c>
      <c r="M7030" t="inlineStr">
        <is>
          <t>Data R</t>
        </is>
      </c>
    </row>
    <row r="7031">
      <c r="A7031" t="inlineStr">
        <is>
          <t>Regional 4 Palmco</t>
        </is>
      </c>
      <c r="B7031">
        <f>IF('Data R4P'!C47="","",'Data R4P'!B47)</f>
        <v/>
      </c>
      <c r="C7031">
        <f>IF('Data R4P'!C47="","",'Data R4P'!C47)</f>
        <v/>
      </c>
      <c r="D7031">
        <f>IF('Data R4P'!C47="","",'Data R4P'!D47)</f>
        <v/>
      </c>
      <c r="E7031">
        <f>IF('Data R4P'!C47="","",'Data R4P'!E47)</f>
        <v/>
      </c>
      <c r="F7031">
        <f>IF('Data R4P'!C47="","",'Data R4P'!F47)</f>
        <v/>
      </c>
      <c r="G7031">
        <f>IF('Data R4P'!C47="","",'Data R4P'!AD47)</f>
        <v/>
      </c>
      <c r="H7031">
        <f>IF('Data R4P'!C47="","",'Data R4P'!AC47)</f>
        <v/>
      </c>
      <c r="I7031">
        <f>IF('Data R4P'!C47="","",COUNTIF('Data R4P'!J47,"&gt;0")+COUNTIF('Data R4P'!L47,"&gt;0")+COUNTIF('Data R4P'!N47,"&gt;0")+COUNTIF('Data R4P'!P47,"&gt;0")+COUNTIF('Data R4P'!R47,"&gt;0")+COUNTIF('Data R4P'!T47,"&gt;0")+COUNTIF('Data R4P'!V47,"&gt;0")+COUNTIF('Data R4P'!X47,"&gt;0"))</f>
        <v/>
      </c>
      <c r="J7031">
        <f>IF('Data R4P'!C47="","",IF((COUNTIF('Data R4P'!K47,"&gt;0")+COUNTIF('Data R4P'!M47,"&gt;0")+COUNTIF('Data R4P'!O47,"&gt;0")+COUNTIF('Data R4P'!Q47,"&gt;0")+COUNTIF('Data R4P'!S47,"&gt;0")+COUNTIF('Data R4P'!U47,"&gt;0")+COUNTIF('Data R4P'!W47,"&gt;0")+COUNTIF('Data R4P'!Y47,"&gt;0"))&gt;0,1,0))</f>
        <v/>
      </c>
      <c r="M7031" t="inlineStr">
        <is>
          <t>Data R</t>
        </is>
      </c>
    </row>
    <row r="7032">
      <c r="A7032" t="inlineStr">
        <is>
          <t>Regional 4 Palmco</t>
        </is>
      </c>
      <c r="B7032">
        <f>IF('Data R4P'!C48="","",'Data R4P'!B48)</f>
        <v/>
      </c>
      <c r="C7032">
        <f>IF('Data R4P'!C48="","",'Data R4P'!C48)</f>
        <v/>
      </c>
      <c r="D7032">
        <f>IF('Data R4P'!C48="","",'Data R4P'!D48)</f>
        <v/>
      </c>
      <c r="E7032">
        <f>IF('Data R4P'!C48="","",'Data R4P'!E48)</f>
        <v/>
      </c>
      <c r="F7032">
        <f>IF('Data R4P'!C48="","",'Data R4P'!F48)</f>
        <v/>
      </c>
      <c r="G7032">
        <f>IF('Data R4P'!C48="","",'Data R4P'!AD48)</f>
        <v/>
      </c>
      <c r="H7032">
        <f>IF('Data R4P'!C48="","",'Data R4P'!AC48)</f>
        <v/>
      </c>
      <c r="I7032">
        <f>IF('Data R4P'!C48="","",COUNTIF('Data R4P'!J48,"&gt;0")+COUNTIF('Data R4P'!L48,"&gt;0")+COUNTIF('Data R4P'!N48,"&gt;0")+COUNTIF('Data R4P'!P48,"&gt;0")+COUNTIF('Data R4P'!R48,"&gt;0")+COUNTIF('Data R4P'!T48,"&gt;0")+COUNTIF('Data R4P'!V48,"&gt;0")+COUNTIF('Data R4P'!X48,"&gt;0"))</f>
        <v/>
      </c>
      <c r="J7032">
        <f>IF('Data R4P'!C48="","",IF((COUNTIF('Data R4P'!K48,"&gt;0")+COUNTIF('Data R4P'!M48,"&gt;0")+COUNTIF('Data R4P'!O48,"&gt;0")+COUNTIF('Data R4P'!Q48,"&gt;0")+COUNTIF('Data R4P'!S48,"&gt;0")+COUNTIF('Data R4P'!U48,"&gt;0")+COUNTIF('Data R4P'!W48,"&gt;0")+COUNTIF('Data R4P'!Y48,"&gt;0"))&gt;0,1,0))</f>
        <v/>
      </c>
      <c r="M7032" t="inlineStr">
        <is>
          <t>Data R</t>
        </is>
      </c>
    </row>
    <row r="7033">
      <c r="A7033" t="inlineStr">
        <is>
          <t>Regional 4 Palmco</t>
        </is>
      </c>
      <c r="B7033">
        <f>IF('Data R4P'!C49="","",'Data R4P'!B49)</f>
        <v/>
      </c>
      <c r="C7033">
        <f>IF('Data R4P'!C49="","",'Data R4P'!C49)</f>
        <v/>
      </c>
      <c r="D7033">
        <f>IF('Data R4P'!C49="","",'Data R4P'!D49)</f>
        <v/>
      </c>
      <c r="E7033">
        <f>IF('Data R4P'!C49="","",'Data R4P'!E49)</f>
        <v/>
      </c>
      <c r="F7033">
        <f>IF('Data R4P'!C49="","",'Data R4P'!F49)</f>
        <v/>
      </c>
      <c r="G7033">
        <f>IF('Data R4P'!C49="","",'Data R4P'!AD49)</f>
        <v/>
      </c>
      <c r="H7033">
        <f>IF('Data R4P'!C49="","",'Data R4P'!AC49)</f>
        <v/>
      </c>
      <c r="I7033">
        <f>IF('Data R4P'!C49="","",COUNTIF('Data R4P'!J49,"&gt;0")+COUNTIF('Data R4P'!L49,"&gt;0")+COUNTIF('Data R4P'!N49,"&gt;0")+COUNTIF('Data R4P'!P49,"&gt;0")+COUNTIF('Data R4P'!R49,"&gt;0")+COUNTIF('Data R4P'!T49,"&gt;0")+COUNTIF('Data R4P'!V49,"&gt;0")+COUNTIF('Data R4P'!X49,"&gt;0"))</f>
        <v/>
      </c>
      <c r="J7033">
        <f>IF('Data R4P'!C49="","",IF((COUNTIF('Data R4P'!K49,"&gt;0")+COUNTIF('Data R4P'!M49,"&gt;0")+COUNTIF('Data R4P'!O49,"&gt;0")+COUNTIF('Data R4P'!Q49,"&gt;0")+COUNTIF('Data R4P'!S49,"&gt;0")+COUNTIF('Data R4P'!U49,"&gt;0")+COUNTIF('Data R4P'!W49,"&gt;0")+COUNTIF('Data R4P'!Y49,"&gt;0"))&gt;0,1,0))</f>
        <v/>
      </c>
      <c r="M7033" t="inlineStr">
        <is>
          <t>Data R</t>
        </is>
      </c>
    </row>
    <row r="7034">
      <c r="A7034" t="inlineStr">
        <is>
          <t>Regional 4 Palmco</t>
        </is>
      </c>
      <c r="B7034">
        <f>IF('Data R4P'!C50="","",'Data R4P'!B50)</f>
        <v/>
      </c>
      <c r="C7034">
        <f>IF('Data R4P'!C50="","",'Data R4P'!C50)</f>
        <v/>
      </c>
      <c r="D7034">
        <f>IF('Data R4P'!C50="","",'Data R4P'!D50)</f>
        <v/>
      </c>
      <c r="E7034">
        <f>IF('Data R4P'!C50="","",'Data R4P'!E50)</f>
        <v/>
      </c>
      <c r="F7034">
        <f>IF('Data R4P'!C50="","",'Data R4P'!F50)</f>
        <v/>
      </c>
      <c r="G7034">
        <f>IF('Data R4P'!C50="","",'Data R4P'!AD50)</f>
        <v/>
      </c>
      <c r="H7034">
        <f>IF('Data R4P'!C50="","",'Data R4P'!AC50)</f>
        <v/>
      </c>
      <c r="I7034">
        <f>IF('Data R4P'!C50="","",COUNTIF('Data R4P'!J50,"&gt;0")+COUNTIF('Data R4P'!L50,"&gt;0")+COUNTIF('Data R4P'!N50,"&gt;0")+COUNTIF('Data R4P'!P50,"&gt;0")+COUNTIF('Data R4P'!R50,"&gt;0")+COUNTIF('Data R4P'!T50,"&gt;0")+COUNTIF('Data R4P'!V50,"&gt;0")+COUNTIF('Data R4P'!X50,"&gt;0"))</f>
        <v/>
      </c>
      <c r="J7034">
        <f>IF('Data R4P'!C50="","",IF((COUNTIF('Data R4P'!K50,"&gt;0")+COUNTIF('Data R4P'!M50,"&gt;0")+COUNTIF('Data R4P'!O50,"&gt;0")+COUNTIF('Data R4P'!Q50,"&gt;0")+COUNTIF('Data R4P'!S50,"&gt;0")+COUNTIF('Data R4P'!U50,"&gt;0")+COUNTIF('Data R4P'!W50,"&gt;0")+COUNTIF('Data R4P'!Y50,"&gt;0"))&gt;0,1,0))</f>
        <v/>
      </c>
      <c r="M7034" t="inlineStr">
        <is>
          <t>Data R</t>
        </is>
      </c>
    </row>
    <row r="7035">
      <c r="A7035" t="inlineStr">
        <is>
          <t>Regional 4 Palmco</t>
        </is>
      </c>
      <c r="B7035">
        <f>IF('Data R4P'!C51="","",'Data R4P'!B51)</f>
        <v/>
      </c>
      <c r="C7035">
        <f>IF('Data R4P'!C51="","",'Data R4P'!C51)</f>
        <v/>
      </c>
      <c r="D7035">
        <f>IF('Data R4P'!C51="","",'Data R4P'!D51)</f>
        <v/>
      </c>
      <c r="E7035">
        <f>IF('Data R4P'!C51="","",'Data R4P'!E51)</f>
        <v/>
      </c>
      <c r="F7035">
        <f>IF('Data R4P'!C51="","",'Data R4P'!F51)</f>
        <v/>
      </c>
      <c r="G7035">
        <f>IF('Data R4P'!C51="","",'Data R4P'!AD51)</f>
        <v/>
      </c>
      <c r="H7035">
        <f>IF('Data R4P'!C51="","",'Data R4P'!AC51)</f>
        <v/>
      </c>
      <c r="I7035">
        <f>IF('Data R4P'!C51="","",COUNTIF('Data R4P'!J51,"&gt;0")+COUNTIF('Data R4P'!L51,"&gt;0")+COUNTIF('Data R4P'!N51,"&gt;0")+COUNTIF('Data R4P'!P51,"&gt;0")+COUNTIF('Data R4P'!R51,"&gt;0")+COUNTIF('Data R4P'!T51,"&gt;0")+COUNTIF('Data R4P'!V51,"&gt;0")+COUNTIF('Data R4P'!X51,"&gt;0"))</f>
        <v/>
      </c>
      <c r="J7035">
        <f>IF('Data R4P'!C51="","",IF((COUNTIF('Data R4P'!K51,"&gt;0")+COUNTIF('Data R4P'!M51,"&gt;0")+COUNTIF('Data R4P'!O51,"&gt;0")+COUNTIF('Data R4P'!Q51,"&gt;0")+COUNTIF('Data R4P'!S51,"&gt;0")+COUNTIF('Data R4P'!U51,"&gt;0")+COUNTIF('Data R4P'!W51,"&gt;0")+COUNTIF('Data R4P'!Y51,"&gt;0"))&gt;0,1,0))</f>
        <v/>
      </c>
      <c r="M7035" t="inlineStr">
        <is>
          <t>Data R</t>
        </is>
      </c>
    </row>
    <row r="7036">
      <c r="A7036" t="inlineStr">
        <is>
          <t>Regional 4 Palmco</t>
        </is>
      </c>
      <c r="B7036">
        <f>IF('Data R4P'!C52="","",'Data R4P'!B52)</f>
        <v/>
      </c>
      <c r="C7036">
        <f>IF('Data R4P'!C52="","",'Data R4P'!C52)</f>
        <v/>
      </c>
      <c r="D7036">
        <f>IF('Data R4P'!C52="","",'Data R4P'!D52)</f>
        <v/>
      </c>
      <c r="E7036">
        <f>IF('Data R4P'!C52="","",'Data R4P'!E52)</f>
        <v/>
      </c>
      <c r="F7036">
        <f>IF('Data R4P'!C52="","",'Data R4P'!F52)</f>
        <v/>
      </c>
      <c r="G7036">
        <f>IF('Data R4P'!C52="","",'Data R4P'!AD52)</f>
        <v/>
      </c>
      <c r="H7036">
        <f>IF('Data R4P'!C52="","",'Data R4P'!AC52)</f>
        <v/>
      </c>
      <c r="I7036">
        <f>IF('Data R4P'!C52="","",COUNTIF('Data R4P'!J52,"&gt;0")+COUNTIF('Data R4P'!L52,"&gt;0")+COUNTIF('Data R4P'!N52,"&gt;0")+COUNTIF('Data R4P'!P52,"&gt;0")+COUNTIF('Data R4P'!R52,"&gt;0")+COUNTIF('Data R4P'!T52,"&gt;0")+COUNTIF('Data R4P'!V52,"&gt;0")+COUNTIF('Data R4P'!X52,"&gt;0"))</f>
        <v/>
      </c>
      <c r="J7036">
        <f>IF('Data R4P'!C52="","",IF((COUNTIF('Data R4P'!K52,"&gt;0")+COUNTIF('Data R4P'!M52,"&gt;0")+COUNTIF('Data R4P'!O52,"&gt;0")+COUNTIF('Data R4P'!Q52,"&gt;0")+COUNTIF('Data R4P'!S52,"&gt;0")+COUNTIF('Data R4P'!U52,"&gt;0")+COUNTIF('Data R4P'!W52,"&gt;0")+COUNTIF('Data R4P'!Y52,"&gt;0"))&gt;0,1,0))</f>
        <v/>
      </c>
      <c r="M7036" t="inlineStr">
        <is>
          <t>Data R</t>
        </is>
      </c>
    </row>
    <row r="7037">
      <c r="A7037" t="inlineStr">
        <is>
          <t>Regional 4 Palmco</t>
        </is>
      </c>
      <c r="B7037">
        <f>IF('Data R4P'!C53="","",'Data R4P'!B53)</f>
        <v/>
      </c>
      <c r="C7037">
        <f>IF('Data R4P'!C53="","",'Data R4P'!C53)</f>
        <v/>
      </c>
      <c r="D7037">
        <f>IF('Data R4P'!C53="","",'Data R4P'!D53)</f>
        <v/>
      </c>
      <c r="E7037">
        <f>IF('Data R4P'!C53="","",'Data R4P'!E53)</f>
        <v/>
      </c>
      <c r="F7037">
        <f>IF('Data R4P'!C53="","",'Data R4P'!F53)</f>
        <v/>
      </c>
      <c r="G7037">
        <f>IF('Data R4P'!C53="","",'Data R4P'!AD53)</f>
        <v/>
      </c>
      <c r="H7037">
        <f>IF('Data R4P'!C53="","",'Data R4P'!AC53)</f>
        <v/>
      </c>
      <c r="I7037">
        <f>IF('Data R4P'!C53="","",COUNTIF('Data R4P'!J53,"&gt;0")+COUNTIF('Data R4P'!L53,"&gt;0")+COUNTIF('Data R4P'!N53,"&gt;0")+COUNTIF('Data R4P'!P53,"&gt;0")+COUNTIF('Data R4P'!R53,"&gt;0")+COUNTIF('Data R4P'!T53,"&gt;0")+COUNTIF('Data R4P'!V53,"&gt;0")+COUNTIF('Data R4P'!X53,"&gt;0"))</f>
        <v/>
      </c>
      <c r="J7037">
        <f>IF('Data R4P'!C53="","",IF((COUNTIF('Data R4P'!K53,"&gt;0")+COUNTIF('Data R4P'!M53,"&gt;0")+COUNTIF('Data R4P'!O53,"&gt;0")+COUNTIF('Data R4P'!Q53,"&gt;0")+COUNTIF('Data R4P'!S53,"&gt;0")+COUNTIF('Data R4P'!U53,"&gt;0")+COUNTIF('Data R4P'!W53,"&gt;0")+COUNTIF('Data R4P'!Y53,"&gt;0"))&gt;0,1,0))</f>
        <v/>
      </c>
      <c r="M7037" t="inlineStr">
        <is>
          <t>Data R</t>
        </is>
      </c>
    </row>
    <row r="7038">
      <c r="A7038" t="inlineStr">
        <is>
          <t>Regional 4 Palmco</t>
        </is>
      </c>
      <c r="B7038">
        <f>IF('Data R4P'!C54="","",'Data R4P'!B54)</f>
        <v/>
      </c>
      <c r="C7038">
        <f>IF('Data R4P'!C54="","",'Data R4P'!C54)</f>
        <v/>
      </c>
      <c r="D7038">
        <f>IF('Data R4P'!C54="","",'Data R4P'!D54)</f>
        <v/>
      </c>
      <c r="E7038">
        <f>IF('Data R4P'!C54="","",'Data R4P'!E54)</f>
        <v/>
      </c>
      <c r="F7038">
        <f>IF('Data R4P'!C54="","",'Data R4P'!F54)</f>
        <v/>
      </c>
      <c r="G7038">
        <f>IF('Data R4P'!C54="","",'Data R4P'!AD54)</f>
        <v/>
      </c>
      <c r="H7038">
        <f>IF('Data R4P'!C54="","",'Data R4P'!AC54)</f>
        <v/>
      </c>
      <c r="I7038">
        <f>IF('Data R4P'!C54="","",COUNTIF('Data R4P'!J54,"&gt;0")+COUNTIF('Data R4P'!L54,"&gt;0")+COUNTIF('Data R4P'!N54,"&gt;0")+COUNTIF('Data R4P'!P54,"&gt;0")+COUNTIF('Data R4P'!R54,"&gt;0")+COUNTIF('Data R4P'!T54,"&gt;0")+COUNTIF('Data R4P'!V54,"&gt;0")+COUNTIF('Data R4P'!X54,"&gt;0"))</f>
        <v/>
      </c>
      <c r="J7038">
        <f>IF('Data R4P'!C54="","",IF((COUNTIF('Data R4P'!K54,"&gt;0")+COUNTIF('Data R4P'!M54,"&gt;0")+COUNTIF('Data R4P'!O54,"&gt;0")+COUNTIF('Data R4P'!Q54,"&gt;0")+COUNTIF('Data R4P'!S54,"&gt;0")+COUNTIF('Data R4P'!U54,"&gt;0")+COUNTIF('Data R4P'!W54,"&gt;0")+COUNTIF('Data R4P'!Y54,"&gt;0"))&gt;0,1,0))</f>
        <v/>
      </c>
      <c r="M7038" t="inlineStr">
        <is>
          <t>Data R</t>
        </is>
      </c>
    </row>
    <row r="7039">
      <c r="A7039" t="inlineStr">
        <is>
          <t>Regional 4 Palmco</t>
        </is>
      </c>
      <c r="B7039">
        <f>IF('Data R4P'!C55="","",'Data R4P'!B55)</f>
        <v/>
      </c>
      <c r="C7039">
        <f>IF('Data R4P'!C55="","",'Data R4P'!C55)</f>
        <v/>
      </c>
      <c r="D7039">
        <f>IF('Data R4P'!C55="","",'Data R4P'!D55)</f>
        <v/>
      </c>
      <c r="E7039">
        <f>IF('Data R4P'!C55="","",'Data R4P'!E55)</f>
        <v/>
      </c>
      <c r="F7039">
        <f>IF('Data R4P'!C55="","",'Data R4P'!F55)</f>
        <v/>
      </c>
      <c r="G7039">
        <f>IF('Data R4P'!C55="","",'Data R4P'!AD55)</f>
        <v/>
      </c>
      <c r="H7039">
        <f>IF('Data R4P'!C55="","",'Data R4P'!AC55)</f>
        <v/>
      </c>
      <c r="I7039">
        <f>IF('Data R4P'!C55="","",COUNTIF('Data R4P'!J55,"&gt;0")+COUNTIF('Data R4P'!L55,"&gt;0")+COUNTIF('Data R4P'!N55,"&gt;0")+COUNTIF('Data R4P'!P55,"&gt;0")+COUNTIF('Data R4P'!R55,"&gt;0")+COUNTIF('Data R4P'!T55,"&gt;0")+COUNTIF('Data R4P'!V55,"&gt;0")+COUNTIF('Data R4P'!X55,"&gt;0"))</f>
        <v/>
      </c>
      <c r="J7039">
        <f>IF('Data R4P'!C55="","",IF((COUNTIF('Data R4P'!K55,"&gt;0")+COUNTIF('Data R4P'!M55,"&gt;0")+COUNTIF('Data R4P'!O55,"&gt;0")+COUNTIF('Data R4P'!Q55,"&gt;0")+COUNTIF('Data R4P'!S55,"&gt;0")+COUNTIF('Data R4P'!U55,"&gt;0")+COUNTIF('Data R4P'!W55,"&gt;0")+COUNTIF('Data R4P'!Y55,"&gt;0"))&gt;0,1,0))</f>
        <v/>
      </c>
      <c r="M7039" t="inlineStr">
        <is>
          <t>Data R</t>
        </is>
      </c>
    </row>
    <row r="7040">
      <c r="A7040" t="inlineStr">
        <is>
          <t>Regional 4 Palmco</t>
        </is>
      </c>
      <c r="B7040">
        <f>IF('Data R4P'!C56="","",'Data R4P'!B56)</f>
        <v/>
      </c>
      <c r="C7040">
        <f>IF('Data R4P'!C56="","",'Data R4P'!C56)</f>
        <v/>
      </c>
      <c r="D7040">
        <f>IF('Data R4P'!C56="","",'Data R4P'!D56)</f>
        <v/>
      </c>
      <c r="E7040">
        <f>IF('Data R4P'!C56="","",'Data R4P'!E56)</f>
        <v/>
      </c>
      <c r="F7040">
        <f>IF('Data R4P'!C56="","",'Data R4P'!F56)</f>
        <v/>
      </c>
      <c r="G7040">
        <f>IF('Data R4P'!C56="","",'Data R4P'!AD56)</f>
        <v/>
      </c>
      <c r="H7040">
        <f>IF('Data R4P'!C56="","",'Data R4P'!AC56)</f>
        <v/>
      </c>
      <c r="I7040">
        <f>IF('Data R4P'!C56="","",COUNTIF('Data R4P'!J56,"&gt;0")+COUNTIF('Data R4P'!L56,"&gt;0")+COUNTIF('Data R4P'!N56,"&gt;0")+COUNTIF('Data R4P'!P56,"&gt;0")+COUNTIF('Data R4P'!R56,"&gt;0")+COUNTIF('Data R4P'!T56,"&gt;0")+COUNTIF('Data R4P'!V56,"&gt;0")+COUNTIF('Data R4P'!X56,"&gt;0"))</f>
        <v/>
      </c>
      <c r="J7040">
        <f>IF('Data R4P'!C56="","",IF((COUNTIF('Data R4P'!K56,"&gt;0")+COUNTIF('Data R4P'!M56,"&gt;0")+COUNTIF('Data R4P'!O56,"&gt;0")+COUNTIF('Data R4P'!Q56,"&gt;0")+COUNTIF('Data R4P'!S56,"&gt;0")+COUNTIF('Data R4P'!U56,"&gt;0")+COUNTIF('Data R4P'!W56,"&gt;0")+COUNTIF('Data R4P'!Y56,"&gt;0"))&gt;0,1,0))</f>
        <v/>
      </c>
      <c r="M7040" t="inlineStr">
        <is>
          <t>Data R</t>
        </is>
      </c>
    </row>
    <row r="7041">
      <c r="A7041" t="inlineStr">
        <is>
          <t>Regional 4 Palmco</t>
        </is>
      </c>
      <c r="B7041">
        <f>IF('Data R4P'!C57="","",'Data R4P'!B57)</f>
        <v/>
      </c>
      <c r="C7041">
        <f>IF('Data R4P'!C57="","",'Data R4P'!C57)</f>
        <v/>
      </c>
      <c r="D7041">
        <f>IF('Data R4P'!C57="","",'Data R4P'!D57)</f>
        <v/>
      </c>
      <c r="E7041">
        <f>IF('Data R4P'!C57="","",'Data R4P'!E57)</f>
        <v/>
      </c>
      <c r="F7041">
        <f>IF('Data R4P'!C57="","",'Data R4P'!F57)</f>
        <v/>
      </c>
      <c r="G7041">
        <f>IF('Data R4P'!C57="","",'Data R4P'!AD57)</f>
        <v/>
      </c>
      <c r="H7041">
        <f>IF('Data R4P'!C57="","",'Data R4P'!AC57)</f>
        <v/>
      </c>
      <c r="I7041">
        <f>IF('Data R4P'!C57="","",COUNTIF('Data R4P'!J57,"&gt;0")+COUNTIF('Data R4P'!L57,"&gt;0")+COUNTIF('Data R4P'!N57,"&gt;0")+COUNTIF('Data R4P'!P57,"&gt;0")+COUNTIF('Data R4P'!R57,"&gt;0")+COUNTIF('Data R4P'!T57,"&gt;0")+COUNTIF('Data R4P'!V57,"&gt;0")+COUNTIF('Data R4P'!X57,"&gt;0"))</f>
        <v/>
      </c>
      <c r="J7041">
        <f>IF('Data R4P'!C57="","",IF((COUNTIF('Data R4P'!K57,"&gt;0")+COUNTIF('Data R4P'!M57,"&gt;0")+COUNTIF('Data R4P'!O57,"&gt;0")+COUNTIF('Data R4P'!Q57,"&gt;0")+COUNTIF('Data R4P'!S57,"&gt;0")+COUNTIF('Data R4P'!U57,"&gt;0")+COUNTIF('Data R4P'!W57,"&gt;0")+COUNTIF('Data R4P'!Y57,"&gt;0"))&gt;0,1,0))</f>
        <v/>
      </c>
      <c r="M7041" t="inlineStr">
        <is>
          <t>Data R</t>
        </is>
      </c>
    </row>
    <row r="7042">
      <c r="A7042" t="inlineStr">
        <is>
          <t>Regional 4 Palmco</t>
        </is>
      </c>
      <c r="B7042">
        <f>IF('Data R4P'!C58="","",'Data R4P'!B58)</f>
        <v/>
      </c>
      <c r="C7042">
        <f>IF('Data R4P'!C58="","",'Data R4P'!C58)</f>
        <v/>
      </c>
      <c r="D7042">
        <f>IF('Data R4P'!C58="","",'Data R4P'!D58)</f>
        <v/>
      </c>
      <c r="E7042">
        <f>IF('Data R4P'!C58="","",'Data R4P'!E58)</f>
        <v/>
      </c>
      <c r="F7042">
        <f>IF('Data R4P'!C58="","",'Data R4P'!F58)</f>
        <v/>
      </c>
      <c r="G7042">
        <f>IF('Data R4P'!C58="","",'Data R4P'!AD58)</f>
        <v/>
      </c>
      <c r="H7042">
        <f>IF('Data R4P'!C58="","",'Data R4P'!AC58)</f>
        <v/>
      </c>
      <c r="I7042">
        <f>IF('Data R4P'!C58="","",COUNTIF('Data R4P'!J58,"&gt;0")+COUNTIF('Data R4P'!L58,"&gt;0")+COUNTIF('Data R4P'!N58,"&gt;0")+COUNTIF('Data R4P'!P58,"&gt;0")+COUNTIF('Data R4P'!R58,"&gt;0")+COUNTIF('Data R4P'!T58,"&gt;0")+COUNTIF('Data R4P'!V58,"&gt;0")+COUNTIF('Data R4P'!X58,"&gt;0"))</f>
        <v/>
      </c>
      <c r="J7042">
        <f>IF('Data R4P'!C58="","",IF((COUNTIF('Data R4P'!K58,"&gt;0")+COUNTIF('Data R4P'!M58,"&gt;0")+COUNTIF('Data R4P'!O58,"&gt;0")+COUNTIF('Data R4P'!Q58,"&gt;0")+COUNTIF('Data R4P'!S58,"&gt;0")+COUNTIF('Data R4P'!U58,"&gt;0")+COUNTIF('Data R4P'!W58,"&gt;0")+COUNTIF('Data R4P'!Y58,"&gt;0"))&gt;0,1,0))</f>
        <v/>
      </c>
      <c r="M7042" t="inlineStr">
        <is>
          <t>Data R</t>
        </is>
      </c>
    </row>
    <row r="7043">
      <c r="A7043" t="inlineStr">
        <is>
          <t>Regional 4 Palmco</t>
        </is>
      </c>
      <c r="B7043">
        <f>IF('Data R4P'!C59="","",'Data R4P'!B59)</f>
        <v/>
      </c>
      <c r="C7043">
        <f>IF('Data R4P'!C59="","",'Data R4P'!C59)</f>
        <v/>
      </c>
      <c r="D7043">
        <f>IF('Data R4P'!C59="","",'Data R4P'!D59)</f>
        <v/>
      </c>
      <c r="E7043">
        <f>IF('Data R4P'!C59="","",'Data R4P'!E59)</f>
        <v/>
      </c>
      <c r="F7043">
        <f>IF('Data R4P'!C59="","",'Data R4P'!F59)</f>
        <v/>
      </c>
      <c r="G7043">
        <f>IF('Data R4P'!C59="","",'Data R4P'!AD59)</f>
        <v/>
      </c>
      <c r="H7043">
        <f>IF('Data R4P'!C59="","",'Data R4P'!AC59)</f>
        <v/>
      </c>
      <c r="I7043">
        <f>IF('Data R4P'!C59="","",COUNTIF('Data R4P'!J59,"&gt;0")+COUNTIF('Data R4P'!L59,"&gt;0")+COUNTIF('Data R4P'!N59,"&gt;0")+COUNTIF('Data R4P'!P59,"&gt;0")+COUNTIF('Data R4P'!R59,"&gt;0")+COUNTIF('Data R4P'!T59,"&gt;0")+COUNTIF('Data R4P'!V59,"&gt;0")+COUNTIF('Data R4P'!X59,"&gt;0"))</f>
        <v/>
      </c>
      <c r="J7043">
        <f>IF('Data R4P'!C59="","",IF((COUNTIF('Data R4P'!K59,"&gt;0")+COUNTIF('Data R4P'!M59,"&gt;0")+COUNTIF('Data R4P'!O59,"&gt;0")+COUNTIF('Data R4P'!Q59,"&gt;0")+COUNTIF('Data R4P'!S59,"&gt;0")+COUNTIF('Data R4P'!U59,"&gt;0")+COUNTIF('Data R4P'!W59,"&gt;0")+COUNTIF('Data R4P'!Y59,"&gt;0"))&gt;0,1,0))</f>
        <v/>
      </c>
      <c r="M7043" t="inlineStr">
        <is>
          <t>Data R</t>
        </is>
      </c>
    </row>
    <row r="7044">
      <c r="A7044" t="inlineStr">
        <is>
          <t>Regional 4 Palmco</t>
        </is>
      </c>
      <c r="B7044">
        <f>IF('Data R4P'!C60="","",'Data R4P'!B60)</f>
        <v/>
      </c>
      <c r="C7044">
        <f>IF('Data R4P'!C60="","",'Data R4P'!C60)</f>
        <v/>
      </c>
      <c r="D7044">
        <f>IF('Data R4P'!C60="","",'Data R4P'!D60)</f>
        <v/>
      </c>
      <c r="E7044">
        <f>IF('Data R4P'!C60="","",'Data R4P'!E60)</f>
        <v/>
      </c>
      <c r="F7044">
        <f>IF('Data R4P'!C60="","",'Data R4P'!F60)</f>
        <v/>
      </c>
      <c r="G7044">
        <f>IF('Data R4P'!C60="","",'Data R4P'!AD60)</f>
        <v/>
      </c>
      <c r="H7044">
        <f>IF('Data R4P'!C60="","",'Data R4P'!AC60)</f>
        <v/>
      </c>
      <c r="I7044">
        <f>IF('Data R4P'!C60="","",COUNTIF('Data R4P'!J60,"&gt;0")+COUNTIF('Data R4P'!L60,"&gt;0")+COUNTIF('Data R4P'!N60,"&gt;0")+COUNTIF('Data R4P'!P60,"&gt;0")+COUNTIF('Data R4P'!R60,"&gt;0")+COUNTIF('Data R4P'!T60,"&gt;0")+COUNTIF('Data R4P'!V60,"&gt;0")+COUNTIF('Data R4P'!X60,"&gt;0"))</f>
        <v/>
      </c>
      <c r="J7044">
        <f>IF('Data R4P'!C60="","",IF((COUNTIF('Data R4P'!K60,"&gt;0")+COUNTIF('Data R4P'!M60,"&gt;0")+COUNTIF('Data R4P'!O60,"&gt;0")+COUNTIF('Data R4P'!Q60,"&gt;0")+COUNTIF('Data R4P'!S60,"&gt;0")+COUNTIF('Data R4P'!U60,"&gt;0")+COUNTIF('Data R4P'!W60,"&gt;0")+COUNTIF('Data R4P'!Y60,"&gt;0"))&gt;0,1,0))</f>
        <v/>
      </c>
      <c r="M7044" t="inlineStr">
        <is>
          <t>Data R</t>
        </is>
      </c>
    </row>
    <row r="7045">
      <c r="A7045" t="inlineStr">
        <is>
          <t>Regional 4 Palmco</t>
        </is>
      </c>
      <c r="B7045">
        <f>IF('Data R4P'!C61="","",'Data R4P'!B61)</f>
        <v/>
      </c>
      <c r="C7045">
        <f>IF('Data R4P'!C61="","",'Data R4P'!C61)</f>
        <v/>
      </c>
      <c r="D7045">
        <f>IF('Data R4P'!C61="","",'Data R4P'!D61)</f>
        <v/>
      </c>
      <c r="E7045">
        <f>IF('Data R4P'!C61="","",'Data R4P'!E61)</f>
        <v/>
      </c>
      <c r="F7045">
        <f>IF('Data R4P'!C61="","",'Data R4P'!F61)</f>
        <v/>
      </c>
      <c r="G7045">
        <f>IF('Data R4P'!C61="","",'Data R4P'!AD61)</f>
        <v/>
      </c>
      <c r="H7045">
        <f>IF('Data R4P'!C61="","",'Data R4P'!AC61)</f>
        <v/>
      </c>
      <c r="I7045">
        <f>IF('Data R4P'!C61="","",COUNTIF('Data R4P'!J61,"&gt;0")+COUNTIF('Data R4P'!L61,"&gt;0")+COUNTIF('Data R4P'!N61,"&gt;0")+COUNTIF('Data R4P'!P61,"&gt;0")+COUNTIF('Data R4P'!R61,"&gt;0")+COUNTIF('Data R4P'!T61,"&gt;0")+COUNTIF('Data R4P'!V61,"&gt;0")+COUNTIF('Data R4P'!X61,"&gt;0"))</f>
        <v/>
      </c>
      <c r="J7045">
        <f>IF('Data R4P'!C61="","",IF((COUNTIF('Data R4P'!K61,"&gt;0")+COUNTIF('Data R4P'!M61,"&gt;0")+COUNTIF('Data R4P'!O61,"&gt;0")+COUNTIF('Data R4P'!Q61,"&gt;0")+COUNTIF('Data R4P'!S61,"&gt;0")+COUNTIF('Data R4P'!U61,"&gt;0")+COUNTIF('Data R4P'!W61,"&gt;0")+COUNTIF('Data R4P'!Y61,"&gt;0"))&gt;0,1,0))</f>
        <v/>
      </c>
      <c r="M7045" t="inlineStr">
        <is>
          <t>Data R</t>
        </is>
      </c>
    </row>
    <row r="7046">
      <c r="A7046" t="inlineStr">
        <is>
          <t>Regional 4 Palmco</t>
        </is>
      </c>
      <c r="B7046">
        <f>IF('Data R4P'!C62="","",'Data R4P'!B62)</f>
        <v/>
      </c>
      <c r="C7046">
        <f>IF('Data R4P'!C62="","",'Data R4P'!C62)</f>
        <v/>
      </c>
      <c r="D7046">
        <f>IF('Data R4P'!C62="","",'Data R4P'!D62)</f>
        <v/>
      </c>
      <c r="E7046">
        <f>IF('Data R4P'!C62="","",'Data R4P'!E62)</f>
        <v/>
      </c>
      <c r="F7046">
        <f>IF('Data R4P'!C62="","",'Data R4P'!F62)</f>
        <v/>
      </c>
      <c r="G7046">
        <f>IF('Data R4P'!C62="","",'Data R4P'!AD62)</f>
        <v/>
      </c>
      <c r="H7046">
        <f>IF('Data R4P'!C62="","",'Data R4P'!AC62)</f>
        <v/>
      </c>
      <c r="I7046">
        <f>IF('Data R4P'!C62="","",COUNTIF('Data R4P'!J62,"&gt;0")+COUNTIF('Data R4P'!L62,"&gt;0")+COUNTIF('Data R4P'!N62,"&gt;0")+COUNTIF('Data R4P'!P62,"&gt;0")+COUNTIF('Data R4P'!R62,"&gt;0")+COUNTIF('Data R4P'!T62,"&gt;0")+COUNTIF('Data R4P'!V62,"&gt;0")+COUNTIF('Data R4P'!X62,"&gt;0"))</f>
        <v/>
      </c>
      <c r="J7046">
        <f>IF('Data R4P'!C62="","",IF((COUNTIF('Data R4P'!K62,"&gt;0")+COUNTIF('Data R4P'!M62,"&gt;0")+COUNTIF('Data R4P'!O62,"&gt;0")+COUNTIF('Data R4P'!Q62,"&gt;0")+COUNTIF('Data R4P'!S62,"&gt;0")+COUNTIF('Data R4P'!U62,"&gt;0")+COUNTIF('Data R4P'!W62,"&gt;0")+COUNTIF('Data R4P'!Y62,"&gt;0"))&gt;0,1,0))</f>
        <v/>
      </c>
      <c r="M7046" t="inlineStr">
        <is>
          <t>Data R</t>
        </is>
      </c>
    </row>
    <row r="7047">
      <c r="A7047" t="inlineStr">
        <is>
          <t>Regional 4 Palmco</t>
        </is>
      </c>
      <c r="B7047">
        <f>IF('Data R4P'!C63="","",'Data R4P'!B63)</f>
        <v/>
      </c>
      <c r="C7047">
        <f>IF('Data R4P'!C63="","",'Data R4P'!C63)</f>
        <v/>
      </c>
      <c r="D7047">
        <f>IF('Data R4P'!C63="","",'Data R4P'!D63)</f>
        <v/>
      </c>
      <c r="E7047">
        <f>IF('Data R4P'!C63="","",'Data R4P'!E63)</f>
        <v/>
      </c>
      <c r="F7047">
        <f>IF('Data R4P'!C63="","",'Data R4P'!F63)</f>
        <v/>
      </c>
      <c r="G7047">
        <f>IF('Data R4P'!C63="","",'Data R4P'!AD63)</f>
        <v/>
      </c>
      <c r="H7047">
        <f>IF('Data R4P'!C63="","",'Data R4P'!AC63)</f>
        <v/>
      </c>
      <c r="I7047">
        <f>IF('Data R4P'!C63="","",COUNTIF('Data R4P'!J63,"&gt;0")+COUNTIF('Data R4P'!L63,"&gt;0")+COUNTIF('Data R4P'!N63,"&gt;0")+COUNTIF('Data R4P'!P63,"&gt;0")+COUNTIF('Data R4P'!R63,"&gt;0")+COUNTIF('Data R4P'!T63,"&gt;0")+COUNTIF('Data R4P'!V63,"&gt;0")+COUNTIF('Data R4P'!X63,"&gt;0"))</f>
        <v/>
      </c>
      <c r="J7047">
        <f>IF('Data R4P'!C63="","",IF((COUNTIF('Data R4P'!K63,"&gt;0")+COUNTIF('Data R4P'!M63,"&gt;0")+COUNTIF('Data R4P'!O63,"&gt;0")+COUNTIF('Data R4P'!Q63,"&gt;0")+COUNTIF('Data R4P'!S63,"&gt;0")+COUNTIF('Data R4P'!U63,"&gt;0")+COUNTIF('Data R4P'!W63,"&gt;0")+COUNTIF('Data R4P'!Y63,"&gt;0"))&gt;0,1,0))</f>
        <v/>
      </c>
      <c r="M7047" t="inlineStr">
        <is>
          <t>Data R</t>
        </is>
      </c>
    </row>
    <row r="7048">
      <c r="A7048" t="inlineStr">
        <is>
          <t>Regional 4 Palmco</t>
        </is>
      </c>
      <c r="B7048">
        <f>IF('Data R4P'!C64="","",'Data R4P'!B64)</f>
        <v/>
      </c>
      <c r="C7048">
        <f>IF('Data R4P'!C64="","",'Data R4P'!C64)</f>
        <v/>
      </c>
      <c r="D7048">
        <f>IF('Data R4P'!C64="","",'Data R4P'!D64)</f>
        <v/>
      </c>
      <c r="E7048">
        <f>IF('Data R4P'!C64="","",'Data R4P'!E64)</f>
        <v/>
      </c>
      <c r="F7048">
        <f>IF('Data R4P'!C64="","",'Data R4P'!F64)</f>
        <v/>
      </c>
      <c r="G7048">
        <f>IF('Data R4P'!C64="","",'Data R4P'!AD64)</f>
        <v/>
      </c>
      <c r="H7048">
        <f>IF('Data R4P'!C64="","",'Data R4P'!AC64)</f>
        <v/>
      </c>
      <c r="I7048">
        <f>IF('Data R4P'!C64="","",COUNTIF('Data R4P'!J64,"&gt;0")+COUNTIF('Data R4P'!L64,"&gt;0")+COUNTIF('Data R4P'!N64,"&gt;0")+COUNTIF('Data R4P'!P64,"&gt;0")+COUNTIF('Data R4P'!R64,"&gt;0")+COUNTIF('Data R4P'!T64,"&gt;0")+COUNTIF('Data R4P'!V64,"&gt;0")+COUNTIF('Data R4P'!X64,"&gt;0"))</f>
        <v/>
      </c>
      <c r="J7048">
        <f>IF('Data R4P'!C64="","",IF((COUNTIF('Data R4P'!K64,"&gt;0")+COUNTIF('Data R4P'!M64,"&gt;0")+COUNTIF('Data R4P'!O64,"&gt;0")+COUNTIF('Data R4P'!Q64,"&gt;0")+COUNTIF('Data R4P'!S64,"&gt;0")+COUNTIF('Data R4P'!U64,"&gt;0")+COUNTIF('Data R4P'!W64,"&gt;0")+COUNTIF('Data R4P'!Y64,"&gt;0"))&gt;0,1,0))</f>
        <v/>
      </c>
      <c r="M7048" t="inlineStr">
        <is>
          <t>Data R</t>
        </is>
      </c>
    </row>
    <row r="7049">
      <c r="A7049" t="inlineStr">
        <is>
          <t>Regional 4 Palmco</t>
        </is>
      </c>
      <c r="B7049">
        <f>IF('Data R4P'!C65="","",'Data R4P'!B65)</f>
        <v/>
      </c>
      <c r="C7049">
        <f>IF('Data R4P'!C65="","",'Data R4P'!C65)</f>
        <v/>
      </c>
      <c r="D7049">
        <f>IF('Data R4P'!C65="","",'Data R4P'!D65)</f>
        <v/>
      </c>
      <c r="E7049">
        <f>IF('Data R4P'!C65="","",'Data R4P'!E65)</f>
        <v/>
      </c>
      <c r="F7049">
        <f>IF('Data R4P'!C65="","",'Data R4P'!F65)</f>
        <v/>
      </c>
      <c r="G7049">
        <f>IF('Data R4P'!C65="","",'Data R4P'!AD65)</f>
        <v/>
      </c>
      <c r="H7049">
        <f>IF('Data R4P'!C65="","",'Data R4P'!AC65)</f>
        <v/>
      </c>
      <c r="I7049">
        <f>IF('Data R4P'!C65="","",COUNTIF('Data R4P'!J65,"&gt;0")+COUNTIF('Data R4P'!L65,"&gt;0")+COUNTIF('Data R4P'!N65,"&gt;0")+COUNTIF('Data R4P'!P65,"&gt;0")+COUNTIF('Data R4P'!R65,"&gt;0")+COUNTIF('Data R4P'!T65,"&gt;0")+COUNTIF('Data R4P'!V65,"&gt;0")+COUNTIF('Data R4P'!X65,"&gt;0"))</f>
        <v/>
      </c>
      <c r="J7049">
        <f>IF('Data R4P'!C65="","",IF((COUNTIF('Data R4P'!K65,"&gt;0")+COUNTIF('Data R4P'!M65,"&gt;0")+COUNTIF('Data R4P'!O65,"&gt;0")+COUNTIF('Data R4P'!Q65,"&gt;0")+COUNTIF('Data R4P'!S65,"&gt;0")+COUNTIF('Data R4P'!U65,"&gt;0")+COUNTIF('Data R4P'!W65,"&gt;0")+COUNTIF('Data R4P'!Y65,"&gt;0"))&gt;0,1,0))</f>
        <v/>
      </c>
      <c r="M7049" t="inlineStr">
        <is>
          <t>Data R</t>
        </is>
      </c>
    </row>
    <row r="7050">
      <c r="A7050" t="inlineStr">
        <is>
          <t>Regional 4 Palmco</t>
        </is>
      </c>
      <c r="B7050">
        <f>IF('Data R4P'!C66="","",'Data R4P'!B66)</f>
        <v/>
      </c>
      <c r="C7050">
        <f>IF('Data R4P'!C66="","",'Data R4P'!C66)</f>
        <v/>
      </c>
      <c r="D7050">
        <f>IF('Data R4P'!C66="","",'Data R4P'!D66)</f>
        <v/>
      </c>
      <c r="E7050">
        <f>IF('Data R4P'!C66="","",'Data R4P'!E66)</f>
        <v/>
      </c>
      <c r="F7050">
        <f>IF('Data R4P'!C66="","",'Data R4P'!F66)</f>
        <v/>
      </c>
      <c r="G7050">
        <f>IF('Data R4P'!C66="","",'Data R4P'!AD66)</f>
        <v/>
      </c>
      <c r="H7050">
        <f>IF('Data R4P'!C66="","",'Data R4P'!AC66)</f>
        <v/>
      </c>
      <c r="I7050">
        <f>IF('Data R4P'!C66="","",COUNTIF('Data R4P'!J66,"&gt;0")+COUNTIF('Data R4P'!L66,"&gt;0")+COUNTIF('Data R4P'!N66,"&gt;0")+COUNTIF('Data R4P'!P66,"&gt;0")+COUNTIF('Data R4P'!R66,"&gt;0")+COUNTIF('Data R4P'!T66,"&gt;0")+COUNTIF('Data R4P'!V66,"&gt;0")+COUNTIF('Data R4P'!X66,"&gt;0"))</f>
        <v/>
      </c>
      <c r="J7050">
        <f>IF('Data R4P'!C66="","",IF((COUNTIF('Data R4P'!K66,"&gt;0")+COUNTIF('Data R4P'!M66,"&gt;0")+COUNTIF('Data R4P'!O66,"&gt;0")+COUNTIF('Data R4P'!Q66,"&gt;0")+COUNTIF('Data R4P'!S66,"&gt;0")+COUNTIF('Data R4P'!U66,"&gt;0")+COUNTIF('Data R4P'!W66,"&gt;0")+COUNTIF('Data R4P'!Y66,"&gt;0"))&gt;0,1,0))</f>
        <v/>
      </c>
      <c r="M7050" t="inlineStr">
        <is>
          <t>Data R</t>
        </is>
      </c>
    </row>
    <row r="7051">
      <c r="A7051" t="inlineStr">
        <is>
          <t>Regional 4 Palmco</t>
        </is>
      </c>
      <c r="B7051">
        <f>IF('Data R4P'!C67="","",'Data R4P'!B67)</f>
        <v/>
      </c>
      <c r="C7051">
        <f>IF('Data R4P'!C67="","",'Data R4P'!C67)</f>
        <v/>
      </c>
      <c r="D7051">
        <f>IF('Data R4P'!C67="","",'Data R4P'!D67)</f>
        <v/>
      </c>
      <c r="E7051">
        <f>IF('Data R4P'!C67="","",'Data R4P'!E67)</f>
        <v/>
      </c>
      <c r="F7051">
        <f>IF('Data R4P'!C67="","",'Data R4P'!F67)</f>
        <v/>
      </c>
      <c r="G7051">
        <f>IF('Data R4P'!C67="","",'Data R4P'!AD67)</f>
        <v/>
      </c>
      <c r="H7051">
        <f>IF('Data R4P'!C67="","",'Data R4P'!AC67)</f>
        <v/>
      </c>
      <c r="I7051">
        <f>IF('Data R4P'!C67="","",COUNTIF('Data R4P'!J67,"&gt;0")+COUNTIF('Data R4P'!L67,"&gt;0")+COUNTIF('Data R4P'!N67,"&gt;0")+COUNTIF('Data R4P'!P67,"&gt;0")+COUNTIF('Data R4P'!R67,"&gt;0")+COUNTIF('Data R4P'!T67,"&gt;0")+COUNTIF('Data R4P'!V67,"&gt;0")+COUNTIF('Data R4P'!X67,"&gt;0"))</f>
        <v/>
      </c>
      <c r="J7051">
        <f>IF('Data R4P'!C67="","",IF((COUNTIF('Data R4P'!K67,"&gt;0")+COUNTIF('Data R4P'!M67,"&gt;0")+COUNTIF('Data R4P'!O67,"&gt;0")+COUNTIF('Data R4P'!Q67,"&gt;0")+COUNTIF('Data R4P'!S67,"&gt;0")+COUNTIF('Data R4P'!U67,"&gt;0")+COUNTIF('Data R4P'!W67,"&gt;0")+COUNTIF('Data R4P'!Y67,"&gt;0"))&gt;0,1,0))</f>
        <v/>
      </c>
      <c r="M7051" t="inlineStr">
        <is>
          <t>Data R</t>
        </is>
      </c>
    </row>
    <row r="7052">
      <c r="A7052" t="inlineStr">
        <is>
          <t>Regional 4 Palmco</t>
        </is>
      </c>
      <c r="B7052">
        <f>IF('Data R4P'!C68="","",'Data R4P'!B68)</f>
        <v/>
      </c>
      <c r="C7052">
        <f>IF('Data R4P'!C68="","",'Data R4P'!C68)</f>
        <v/>
      </c>
      <c r="D7052">
        <f>IF('Data R4P'!C68="","",'Data R4P'!D68)</f>
        <v/>
      </c>
      <c r="E7052">
        <f>IF('Data R4P'!C68="","",'Data R4P'!E68)</f>
        <v/>
      </c>
      <c r="F7052">
        <f>IF('Data R4P'!C68="","",'Data R4P'!F68)</f>
        <v/>
      </c>
      <c r="G7052">
        <f>IF('Data R4P'!C68="","",'Data R4P'!AD68)</f>
        <v/>
      </c>
      <c r="H7052">
        <f>IF('Data R4P'!C68="","",'Data R4P'!AC68)</f>
        <v/>
      </c>
      <c r="I7052">
        <f>IF('Data R4P'!C68="","",COUNTIF('Data R4P'!J68,"&gt;0")+COUNTIF('Data R4P'!L68,"&gt;0")+COUNTIF('Data R4P'!N68,"&gt;0")+COUNTIF('Data R4P'!P68,"&gt;0")+COUNTIF('Data R4P'!R68,"&gt;0")+COUNTIF('Data R4P'!T68,"&gt;0")+COUNTIF('Data R4P'!V68,"&gt;0")+COUNTIF('Data R4P'!X68,"&gt;0"))</f>
        <v/>
      </c>
      <c r="J7052">
        <f>IF('Data R4P'!C68="","",IF((COUNTIF('Data R4P'!K68,"&gt;0")+COUNTIF('Data R4P'!M68,"&gt;0")+COUNTIF('Data R4P'!O68,"&gt;0")+COUNTIF('Data R4P'!Q68,"&gt;0")+COUNTIF('Data R4P'!S68,"&gt;0")+COUNTIF('Data R4P'!U68,"&gt;0")+COUNTIF('Data R4P'!W68,"&gt;0")+COUNTIF('Data R4P'!Y68,"&gt;0"))&gt;0,1,0))</f>
        <v/>
      </c>
      <c r="M7052" t="inlineStr">
        <is>
          <t>Data R</t>
        </is>
      </c>
    </row>
    <row r="7053">
      <c r="A7053" t="inlineStr">
        <is>
          <t>Regional 4 Palmco</t>
        </is>
      </c>
      <c r="B7053">
        <f>IF('Data R4P'!C69="","",'Data R4P'!B69)</f>
        <v/>
      </c>
      <c r="C7053">
        <f>IF('Data R4P'!C69="","",'Data R4P'!C69)</f>
        <v/>
      </c>
      <c r="D7053">
        <f>IF('Data R4P'!C69="","",'Data R4P'!D69)</f>
        <v/>
      </c>
      <c r="E7053">
        <f>IF('Data R4P'!C69="","",'Data R4P'!E69)</f>
        <v/>
      </c>
      <c r="F7053">
        <f>IF('Data R4P'!C69="","",'Data R4P'!F69)</f>
        <v/>
      </c>
      <c r="G7053">
        <f>IF('Data R4P'!C69="","",'Data R4P'!AD69)</f>
        <v/>
      </c>
      <c r="H7053">
        <f>IF('Data R4P'!C69="","",'Data R4P'!AC69)</f>
        <v/>
      </c>
      <c r="I7053">
        <f>IF('Data R4P'!C69="","",COUNTIF('Data R4P'!J69,"&gt;0")+COUNTIF('Data R4P'!L69,"&gt;0")+COUNTIF('Data R4P'!N69,"&gt;0")+COUNTIF('Data R4P'!P69,"&gt;0")+COUNTIF('Data R4P'!R69,"&gt;0")+COUNTIF('Data R4P'!T69,"&gt;0")+COUNTIF('Data R4P'!V69,"&gt;0")+COUNTIF('Data R4P'!X69,"&gt;0"))</f>
        <v/>
      </c>
      <c r="J7053">
        <f>IF('Data R4P'!C69="","",IF((COUNTIF('Data R4P'!K69,"&gt;0")+COUNTIF('Data R4P'!M69,"&gt;0")+COUNTIF('Data R4P'!O69,"&gt;0")+COUNTIF('Data R4P'!Q69,"&gt;0")+COUNTIF('Data R4P'!S69,"&gt;0")+COUNTIF('Data R4P'!U69,"&gt;0")+COUNTIF('Data R4P'!W69,"&gt;0")+COUNTIF('Data R4P'!Y69,"&gt;0"))&gt;0,1,0))</f>
        <v/>
      </c>
      <c r="M7053" t="inlineStr">
        <is>
          <t>Data R</t>
        </is>
      </c>
    </row>
    <row r="7054">
      <c r="A7054" t="inlineStr">
        <is>
          <t>Regional 4 Palmco</t>
        </is>
      </c>
      <c r="B7054">
        <f>IF('Data R4P'!C70="","",'Data R4P'!B70)</f>
        <v/>
      </c>
      <c r="C7054">
        <f>IF('Data R4P'!C70="","",'Data R4P'!C70)</f>
        <v/>
      </c>
      <c r="D7054">
        <f>IF('Data R4P'!C70="","",'Data R4P'!D70)</f>
        <v/>
      </c>
      <c r="E7054">
        <f>IF('Data R4P'!C70="","",'Data R4P'!E70)</f>
        <v/>
      </c>
      <c r="F7054">
        <f>IF('Data R4P'!C70="","",'Data R4P'!F70)</f>
        <v/>
      </c>
      <c r="G7054">
        <f>IF('Data R4P'!C70="","",'Data R4P'!AD70)</f>
        <v/>
      </c>
      <c r="H7054">
        <f>IF('Data R4P'!C70="","",'Data R4P'!AC70)</f>
        <v/>
      </c>
      <c r="I7054">
        <f>IF('Data R4P'!C70="","",COUNTIF('Data R4P'!J70,"&gt;0")+COUNTIF('Data R4P'!L70,"&gt;0")+COUNTIF('Data R4P'!N70,"&gt;0")+COUNTIF('Data R4P'!P70,"&gt;0")+COUNTIF('Data R4P'!R70,"&gt;0")+COUNTIF('Data R4P'!T70,"&gt;0")+COUNTIF('Data R4P'!V70,"&gt;0")+COUNTIF('Data R4P'!X70,"&gt;0"))</f>
        <v/>
      </c>
      <c r="J7054">
        <f>IF('Data R4P'!C70="","",IF((COUNTIF('Data R4P'!K70,"&gt;0")+COUNTIF('Data R4P'!M70,"&gt;0")+COUNTIF('Data R4P'!O70,"&gt;0")+COUNTIF('Data R4P'!Q70,"&gt;0")+COUNTIF('Data R4P'!S70,"&gt;0")+COUNTIF('Data R4P'!U70,"&gt;0")+COUNTIF('Data R4P'!W70,"&gt;0")+COUNTIF('Data R4P'!Y70,"&gt;0"))&gt;0,1,0))</f>
        <v/>
      </c>
      <c r="M7054" t="inlineStr">
        <is>
          <t>Data R</t>
        </is>
      </c>
    </row>
    <row r="7055">
      <c r="A7055" t="inlineStr">
        <is>
          <t>Regional 4 Palmco</t>
        </is>
      </c>
      <c r="B7055">
        <f>IF('Data R4P'!C71="","",'Data R4P'!B71)</f>
        <v/>
      </c>
      <c r="C7055">
        <f>IF('Data R4P'!C71="","",'Data R4P'!C71)</f>
        <v/>
      </c>
      <c r="D7055">
        <f>IF('Data R4P'!C71="","",'Data R4P'!D71)</f>
        <v/>
      </c>
      <c r="E7055">
        <f>IF('Data R4P'!C71="","",'Data R4P'!E71)</f>
        <v/>
      </c>
      <c r="F7055">
        <f>IF('Data R4P'!C71="","",'Data R4P'!F71)</f>
        <v/>
      </c>
      <c r="G7055">
        <f>IF('Data R4P'!C71="","",'Data R4P'!AD71)</f>
        <v/>
      </c>
      <c r="H7055">
        <f>IF('Data R4P'!C71="","",'Data R4P'!AC71)</f>
        <v/>
      </c>
      <c r="I7055">
        <f>IF('Data R4P'!C71="","",COUNTIF('Data R4P'!J71,"&gt;0")+COUNTIF('Data R4P'!L71,"&gt;0")+COUNTIF('Data R4P'!N71,"&gt;0")+COUNTIF('Data R4P'!P71,"&gt;0")+COUNTIF('Data R4P'!R71,"&gt;0")+COUNTIF('Data R4P'!T71,"&gt;0")+COUNTIF('Data R4P'!V71,"&gt;0")+COUNTIF('Data R4P'!X71,"&gt;0"))</f>
        <v/>
      </c>
      <c r="J7055">
        <f>IF('Data R4P'!C71="","",IF((COUNTIF('Data R4P'!K71,"&gt;0")+COUNTIF('Data R4P'!M71,"&gt;0")+COUNTIF('Data R4P'!O71,"&gt;0")+COUNTIF('Data R4P'!Q71,"&gt;0")+COUNTIF('Data R4P'!S71,"&gt;0")+COUNTIF('Data R4P'!U71,"&gt;0")+COUNTIF('Data R4P'!W71,"&gt;0")+COUNTIF('Data R4P'!Y71,"&gt;0"))&gt;0,1,0))</f>
        <v/>
      </c>
      <c r="M7055" t="inlineStr">
        <is>
          <t>Data R</t>
        </is>
      </c>
    </row>
    <row r="7056">
      <c r="A7056" t="inlineStr">
        <is>
          <t>Regional 4 Palmco</t>
        </is>
      </c>
      <c r="B7056">
        <f>IF('Data R4P'!C72="","",'Data R4P'!B72)</f>
        <v/>
      </c>
      <c r="C7056">
        <f>IF('Data R4P'!C72="","",'Data R4P'!C72)</f>
        <v/>
      </c>
      <c r="D7056">
        <f>IF('Data R4P'!C72="","",'Data R4P'!D72)</f>
        <v/>
      </c>
      <c r="E7056">
        <f>IF('Data R4P'!C72="","",'Data R4P'!E72)</f>
        <v/>
      </c>
      <c r="F7056">
        <f>IF('Data R4P'!C72="","",'Data R4P'!F72)</f>
        <v/>
      </c>
      <c r="G7056">
        <f>IF('Data R4P'!C72="","",'Data R4P'!AD72)</f>
        <v/>
      </c>
      <c r="H7056">
        <f>IF('Data R4P'!C72="","",'Data R4P'!AC72)</f>
        <v/>
      </c>
      <c r="I7056">
        <f>IF('Data R4P'!C72="","",COUNTIF('Data R4P'!J72,"&gt;0")+COUNTIF('Data R4P'!L72,"&gt;0")+COUNTIF('Data R4P'!N72,"&gt;0")+COUNTIF('Data R4P'!P72,"&gt;0")+COUNTIF('Data R4P'!R72,"&gt;0")+COUNTIF('Data R4P'!T72,"&gt;0")+COUNTIF('Data R4P'!V72,"&gt;0")+COUNTIF('Data R4P'!X72,"&gt;0"))</f>
        <v/>
      </c>
      <c r="J7056">
        <f>IF('Data R4P'!C72="","",IF((COUNTIF('Data R4P'!K72,"&gt;0")+COUNTIF('Data R4P'!M72,"&gt;0")+COUNTIF('Data R4P'!O72,"&gt;0")+COUNTIF('Data R4P'!Q72,"&gt;0")+COUNTIF('Data R4P'!S72,"&gt;0")+COUNTIF('Data R4P'!U72,"&gt;0")+COUNTIF('Data R4P'!W72,"&gt;0")+COUNTIF('Data R4P'!Y72,"&gt;0"))&gt;0,1,0))</f>
        <v/>
      </c>
      <c r="M7056" t="inlineStr">
        <is>
          <t>Data R</t>
        </is>
      </c>
    </row>
    <row r="7057">
      <c r="A7057" t="inlineStr">
        <is>
          <t>Regional 4 Palmco</t>
        </is>
      </c>
      <c r="B7057">
        <f>IF('Data R4P'!C73="","",'Data R4P'!B73)</f>
        <v/>
      </c>
      <c r="C7057">
        <f>IF('Data R4P'!C73="","",'Data R4P'!C73)</f>
        <v/>
      </c>
      <c r="D7057">
        <f>IF('Data R4P'!C73="","",'Data R4P'!D73)</f>
        <v/>
      </c>
      <c r="E7057">
        <f>IF('Data R4P'!C73="","",'Data R4P'!E73)</f>
        <v/>
      </c>
      <c r="F7057">
        <f>IF('Data R4P'!C73="","",'Data R4P'!F73)</f>
        <v/>
      </c>
      <c r="G7057">
        <f>IF('Data R4P'!C73="","",'Data R4P'!AD73)</f>
        <v/>
      </c>
      <c r="H7057">
        <f>IF('Data R4P'!C73="","",'Data R4P'!AC73)</f>
        <v/>
      </c>
      <c r="I7057">
        <f>IF('Data R4P'!C73="","",COUNTIF('Data R4P'!J73,"&gt;0")+COUNTIF('Data R4P'!L73,"&gt;0")+COUNTIF('Data R4P'!N73,"&gt;0")+COUNTIF('Data R4P'!P73,"&gt;0")+COUNTIF('Data R4P'!R73,"&gt;0")+COUNTIF('Data R4P'!T73,"&gt;0")+COUNTIF('Data R4P'!V73,"&gt;0")+COUNTIF('Data R4P'!X73,"&gt;0"))</f>
        <v/>
      </c>
      <c r="J7057">
        <f>IF('Data R4P'!C73="","",IF((COUNTIF('Data R4P'!K73,"&gt;0")+COUNTIF('Data R4P'!M73,"&gt;0")+COUNTIF('Data R4P'!O73,"&gt;0")+COUNTIF('Data R4P'!Q73,"&gt;0")+COUNTIF('Data R4P'!S73,"&gt;0")+COUNTIF('Data R4P'!U73,"&gt;0")+COUNTIF('Data R4P'!W73,"&gt;0")+COUNTIF('Data R4P'!Y73,"&gt;0"))&gt;0,1,0))</f>
        <v/>
      </c>
      <c r="M7057" t="inlineStr">
        <is>
          <t>Data R</t>
        </is>
      </c>
    </row>
    <row r="7058">
      <c r="A7058" t="inlineStr">
        <is>
          <t>Regional 4 Palmco</t>
        </is>
      </c>
      <c r="B7058">
        <f>IF('Data R4P'!C74="","",'Data R4P'!B74)</f>
        <v/>
      </c>
      <c r="C7058">
        <f>IF('Data R4P'!C74="","",'Data R4P'!C74)</f>
        <v/>
      </c>
      <c r="D7058">
        <f>IF('Data R4P'!C74="","",'Data R4P'!D74)</f>
        <v/>
      </c>
      <c r="E7058">
        <f>IF('Data R4P'!C74="","",'Data R4P'!E74)</f>
        <v/>
      </c>
      <c r="F7058">
        <f>IF('Data R4P'!C74="","",'Data R4P'!F74)</f>
        <v/>
      </c>
      <c r="G7058">
        <f>IF('Data R4P'!C74="","",'Data R4P'!AD74)</f>
        <v/>
      </c>
      <c r="H7058">
        <f>IF('Data R4P'!C74="","",'Data R4P'!AC74)</f>
        <v/>
      </c>
      <c r="I7058">
        <f>IF('Data R4P'!C74="","",COUNTIF('Data R4P'!J74,"&gt;0")+COUNTIF('Data R4P'!L74,"&gt;0")+COUNTIF('Data R4P'!N74,"&gt;0")+COUNTIF('Data R4P'!P74,"&gt;0")+COUNTIF('Data R4P'!R74,"&gt;0")+COUNTIF('Data R4P'!T74,"&gt;0")+COUNTIF('Data R4P'!V74,"&gt;0")+COUNTIF('Data R4P'!X74,"&gt;0"))</f>
        <v/>
      </c>
      <c r="J7058">
        <f>IF('Data R4P'!C74="","",IF((COUNTIF('Data R4P'!K74,"&gt;0")+COUNTIF('Data R4P'!M74,"&gt;0")+COUNTIF('Data R4P'!O74,"&gt;0")+COUNTIF('Data R4P'!Q74,"&gt;0")+COUNTIF('Data R4P'!S74,"&gt;0")+COUNTIF('Data R4P'!U74,"&gt;0")+COUNTIF('Data R4P'!W74,"&gt;0")+COUNTIF('Data R4P'!Y74,"&gt;0"))&gt;0,1,0))</f>
        <v/>
      </c>
      <c r="M7058" t="inlineStr">
        <is>
          <t>Data R</t>
        </is>
      </c>
    </row>
    <row r="7059">
      <c r="A7059" t="inlineStr">
        <is>
          <t>Regional 4 Palmco</t>
        </is>
      </c>
      <c r="B7059">
        <f>IF('Data R4P'!C75="","",'Data R4P'!B75)</f>
        <v/>
      </c>
      <c r="C7059">
        <f>IF('Data R4P'!C75="","",'Data R4P'!C75)</f>
        <v/>
      </c>
      <c r="D7059">
        <f>IF('Data R4P'!C75="","",'Data R4P'!D75)</f>
        <v/>
      </c>
      <c r="E7059">
        <f>IF('Data R4P'!C75="","",'Data R4P'!E75)</f>
        <v/>
      </c>
      <c r="F7059">
        <f>IF('Data R4P'!C75="","",'Data R4P'!F75)</f>
        <v/>
      </c>
      <c r="G7059">
        <f>IF('Data R4P'!C75="","",'Data R4P'!AD75)</f>
        <v/>
      </c>
      <c r="H7059">
        <f>IF('Data R4P'!C75="","",'Data R4P'!AC75)</f>
        <v/>
      </c>
      <c r="I7059">
        <f>IF('Data R4P'!C75="","",COUNTIF('Data R4P'!J75,"&gt;0")+COUNTIF('Data R4P'!L75,"&gt;0")+COUNTIF('Data R4P'!N75,"&gt;0")+COUNTIF('Data R4P'!P75,"&gt;0")+COUNTIF('Data R4P'!R75,"&gt;0")+COUNTIF('Data R4P'!T75,"&gt;0")+COUNTIF('Data R4P'!V75,"&gt;0")+COUNTIF('Data R4P'!X75,"&gt;0"))</f>
        <v/>
      </c>
      <c r="J7059">
        <f>IF('Data R4P'!C75="","",IF((COUNTIF('Data R4P'!K75,"&gt;0")+COUNTIF('Data R4P'!M75,"&gt;0")+COUNTIF('Data R4P'!O75,"&gt;0")+COUNTIF('Data R4P'!Q75,"&gt;0")+COUNTIF('Data R4P'!S75,"&gt;0")+COUNTIF('Data R4P'!U75,"&gt;0")+COUNTIF('Data R4P'!W75,"&gt;0")+COUNTIF('Data R4P'!Y75,"&gt;0"))&gt;0,1,0))</f>
        <v/>
      </c>
      <c r="M7059" t="inlineStr">
        <is>
          <t>Data R</t>
        </is>
      </c>
    </row>
    <row r="7060">
      <c r="A7060" t="inlineStr">
        <is>
          <t>Regional 4 Palmco</t>
        </is>
      </c>
      <c r="B7060">
        <f>IF('Data R4P'!C76="","",'Data R4P'!B76)</f>
        <v/>
      </c>
      <c r="C7060">
        <f>IF('Data R4P'!C76="","",'Data R4P'!C76)</f>
        <v/>
      </c>
      <c r="D7060">
        <f>IF('Data R4P'!C76="","",'Data R4P'!D76)</f>
        <v/>
      </c>
      <c r="E7060">
        <f>IF('Data R4P'!C76="","",'Data R4P'!E76)</f>
        <v/>
      </c>
      <c r="F7060">
        <f>IF('Data R4P'!C76="","",'Data R4P'!F76)</f>
        <v/>
      </c>
      <c r="G7060">
        <f>IF('Data R4P'!C76="","",'Data R4P'!AD76)</f>
        <v/>
      </c>
      <c r="H7060">
        <f>IF('Data R4P'!C76="","",'Data R4P'!AC76)</f>
        <v/>
      </c>
      <c r="I7060">
        <f>IF('Data R4P'!C76="","",COUNTIF('Data R4P'!J76,"&gt;0")+COUNTIF('Data R4P'!L76,"&gt;0")+COUNTIF('Data R4P'!N76,"&gt;0")+COUNTIF('Data R4P'!P76,"&gt;0")+COUNTIF('Data R4P'!R76,"&gt;0")+COUNTIF('Data R4P'!T76,"&gt;0")+COUNTIF('Data R4P'!V76,"&gt;0")+COUNTIF('Data R4P'!X76,"&gt;0"))</f>
        <v/>
      </c>
      <c r="J7060">
        <f>IF('Data R4P'!C76="","",IF((COUNTIF('Data R4P'!K76,"&gt;0")+COUNTIF('Data R4P'!M76,"&gt;0")+COUNTIF('Data R4P'!O76,"&gt;0")+COUNTIF('Data R4P'!Q76,"&gt;0")+COUNTIF('Data R4P'!S76,"&gt;0")+COUNTIF('Data R4P'!U76,"&gt;0")+COUNTIF('Data R4P'!W76,"&gt;0")+COUNTIF('Data R4P'!Y76,"&gt;0"))&gt;0,1,0))</f>
        <v/>
      </c>
      <c r="M7060" t="inlineStr">
        <is>
          <t>Data R</t>
        </is>
      </c>
    </row>
    <row r="7061">
      <c r="A7061" t="inlineStr">
        <is>
          <t>Regional 4 Palmco</t>
        </is>
      </c>
      <c r="B7061">
        <f>IF('Data R4P'!C77="","",'Data R4P'!B77)</f>
        <v/>
      </c>
      <c r="C7061">
        <f>IF('Data R4P'!C77="","",'Data R4P'!C77)</f>
        <v/>
      </c>
      <c r="D7061">
        <f>IF('Data R4P'!C77="","",'Data R4P'!D77)</f>
        <v/>
      </c>
      <c r="E7061">
        <f>IF('Data R4P'!C77="","",'Data R4P'!E77)</f>
        <v/>
      </c>
      <c r="F7061">
        <f>IF('Data R4P'!C77="","",'Data R4P'!F77)</f>
        <v/>
      </c>
      <c r="G7061">
        <f>IF('Data R4P'!C77="","",'Data R4P'!AD77)</f>
        <v/>
      </c>
      <c r="H7061">
        <f>IF('Data R4P'!C77="","",'Data R4P'!AC77)</f>
        <v/>
      </c>
      <c r="I7061">
        <f>IF('Data R4P'!C77="","",COUNTIF('Data R4P'!J77,"&gt;0")+COUNTIF('Data R4P'!L77,"&gt;0")+COUNTIF('Data R4P'!N77,"&gt;0")+COUNTIF('Data R4P'!P77,"&gt;0")+COUNTIF('Data R4P'!R77,"&gt;0")+COUNTIF('Data R4P'!T77,"&gt;0")+COUNTIF('Data R4P'!V77,"&gt;0")+COUNTIF('Data R4P'!X77,"&gt;0"))</f>
        <v/>
      </c>
      <c r="J7061">
        <f>IF('Data R4P'!C77="","",IF((COUNTIF('Data R4P'!K77,"&gt;0")+COUNTIF('Data R4P'!M77,"&gt;0")+COUNTIF('Data R4P'!O77,"&gt;0")+COUNTIF('Data R4P'!Q77,"&gt;0")+COUNTIF('Data R4P'!S77,"&gt;0")+COUNTIF('Data R4P'!U77,"&gt;0")+COUNTIF('Data R4P'!W77,"&gt;0")+COUNTIF('Data R4P'!Y77,"&gt;0"))&gt;0,1,0))</f>
        <v/>
      </c>
      <c r="M7061" t="inlineStr">
        <is>
          <t>Data R</t>
        </is>
      </c>
    </row>
    <row r="7062">
      <c r="A7062" t="inlineStr">
        <is>
          <t>Regional 4 Palmco</t>
        </is>
      </c>
      <c r="B7062">
        <f>IF('Data R4P'!C78="","",'Data R4P'!B78)</f>
        <v/>
      </c>
      <c r="C7062">
        <f>IF('Data R4P'!C78="","",'Data R4P'!C78)</f>
        <v/>
      </c>
      <c r="D7062">
        <f>IF('Data R4P'!C78="","",'Data R4P'!D78)</f>
        <v/>
      </c>
      <c r="E7062">
        <f>IF('Data R4P'!C78="","",'Data R4P'!E78)</f>
        <v/>
      </c>
      <c r="F7062">
        <f>IF('Data R4P'!C78="","",'Data R4P'!F78)</f>
        <v/>
      </c>
      <c r="G7062">
        <f>IF('Data R4P'!C78="","",'Data R4P'!AD78)</f>
        <v/>
      </c>
      <c r="H7062">
        <f>IF('Data R4P'!C78="","",'Data R4P'!AC78)</f>
        <v/>
      </c>
      <c r="I7062">
        <f>IF('Data R4P'!C78="","",COUNTIF('Data R4P'!J78,"&gt;0")+COUNTIF('Data R4P'!L78,"&gt;0")+COUNTIF('Data R4P'!N78,"&gt;0")+COUNTIF('Data R4P'!P78,"&gt;0")+COUNTIF('Data R4P'!R78,"&gt;0")+COUNTIF('Data R4P'!T78,"&gt;0")+COUNTIF('Data R4P'!V78,"&gt;0")+COUNTIF('Data R4P'!X78,"&gt;0"))</f>
        <v/>
      </c>
      <c r="J7062">
        <f>IF('Data R4P'!C78="","",IF((COUNTIF('Data R4P'!K78,"&gt;0")+COUNTIF('Data R4P'!M78,"&gt;0")+COUNTIF('Data R4P'!O78,"&gt;0")+COUNTIF('Data R4P'!Q78,"&gt;0")+COUNTIF('Data R4P'!S78,"&gt;0")+COUNTIF('Data R4P'!U78,"&gt;0")+COUNTIF('Data R4P'!W78,"&gt;0")+COUNTIF('Data R4P'!Y78,"&gt;0"))&gt;0,1,0))</f>
        <v/>
      </c>
      <c r="M7062" t="inlineStr">
        <is>
          <t>Data R</t>
        </is>
      </c>
    </row>
    <row r="7063">
      <c r="A7063" t="inlineStr">
        <is>
          <t>Regional 4 Palmco</t>
        </is>
      </c>
      <c r="B7063">
        <f>IF('Data R4P'!C79="","",'Data R4P'!B79)</f>
        <v/>
      </c>
      <c r="C7063">
        <f>IF('Data R4P'!C79="","",'Data R4P'!C79)</f>
        <v/>
      </c>
      <c r="D7063">
        <f>IF('Data R4P'!C79="","",'Data R4P'!D79)</f>
        <v/>
      </c>
      <c r="E7063">
        <f>IF('Data R4P'!C79="","",'Data R4P'!E79)</f>
        <v/>
      </c>
      <c r="F7063">
        <f>IF('Data R4P'!C79="","",'Data R4P'!F79)</f>
        <v/>
      </c>
      <c r="G7063">
        <f>IF('Data R4P'!C79="","",'Data R4P'!AD79)</f>
        <v/>
      </c>
      <c r="H7063">
        <f>IF('Data R4P'!C79="","",'Data R4P'!AC79)</f>
        <v/>
      </c>
      <c r="I7063">
        <f>IF('Data R4P'!C79="","",COUNTIF('Data R4P'!J79,"&gt;0")+COUNTIF('Data R4P'!L79,"&gt;0")+COUNTIF('Data R4P'!N79,"&gt;0")+COUNTIF('Data R4P'!P79,"&gt;0")+COUNTIF('Data R4P'!R79,"&gt;0")+COUNTIF('Data R4P'!T79,"&gt;0")+COUNTIF('Data R4P'!V79,"&gt;0")+COUNTIF('Data R4P'!X79,"&gt;0"))</f>
        <v/>
      </c>
      <c r="J7063">
        <f>IF('Data R4P'!C79="","",IF((COUNTIF('Data R4P'!K79,"&gt;0")+COUNTIF('Data R4P'!M79,"&gt;0")+COUNTIF('Data R4P'!O79,"&gt;0")+COUNTIF('Data R4P'!Q79,"&gt;0")+COUNTIF('Data R4P'!S79,"&gt;0")+COUNTIF('Data R4P'!U79,"&gt;0")+COUNTIF('Data R4P'!W79,"&gt;0")+COUNTIF('Data R4P'!Y79,"&gt;0"))&gt;0,1,0))</f>
        <v/>
      </c>
      <c r="M7063" t="inlineStr">
        <is>
          <t>Data R</t>
        </is>
      </c>
    </row>
    <row r="7064">
      <c r="A7064" t="inlineStr">
        <is>
          <t>Regional 4 Palmco</t>
        </is>
      </c>
      <c r="B7064">
        <f>IF('Data R4P'!C80="","",'Data R4P'!B80)</f>
        <v/>
      </c>
      <c r="C7064">
        <f>IF('Data R4P'!C80="","",'Data R4P'!C80)</f>
        <v/>
      </c>
      <c r="D7064">
        <f>IF('Data R4P'!C80="","",'Data R4P'!D80)</f>
        <v/>
      </c>
      <c r="E7064">
        <f>IF('Data R4P'!C80="","",'Data R4P'!E80)</f>
        <v/>
      </c>
      <c r="F7064">
        <f>IF('Data R4P'!C80="","",'Data R4P'!F80)</f>
        <v/>
      </c>
      <c r="G7064">
        <f>IF('Data R4P'!C80="","",'Data R4P'!AD80)</f>
        <v/>
      </c>
      <c r="H7064">
        <f>IF('Data R4P'!C80="","",'Data R4P'!AC80)</f>
        <v/>
      </c>
      <c r="I7064">
        <f>IF('Data R4P'!C80="","",COUNTIF('Data R4P'!J80,"&gt;0")+COUNTIF('Data R4P'!L80,"&gt;0")+COUNTIF('Data R4P'!N80,"&gt;0")+COUNTIF('Data R4P'!P80,"&gt;0")+COUNTIF('Data R4P'!R80,"&gt;0")+COUNTIF('Data R4P'!T80,"&gt;0")+COUNTIF('Data R4P'!V80,"&gt;0")+COUNTIF('Data R4P'!X80,"&gt;0"))</f>
        <v/>
      </c>
      <c r="J7064">
        <f>IF('Data R4P'!C80="","",IF((COUNTIF('Data R4P'!K80,"&gt;0")+COUNTIF('Data R4P'!M80,"&gt;0")+COUNTIF('Data R4P'!O80,"&gt;0")+COUNTIF('Data R4P'!Q80,"&gt;0")+COUNTIF('Data R4P'!S80,"&gt;0")+COUNTIF('Data R4P'!U80,"&gt;0")+COUNTIF('Data R4P'!W80,"&gt;0")+COUNTIF('Data R4P'!Y80,"&gt;0"))&gt;0,1,0))</f>
        <v/>
      </c>
      <c r="M7064" t="inlineStr">
        <is>
          <t>Data R</t>
        </is>
      </c>
    </row>
    <row r="7065">
      <c r="A7065" t="inlineStr">
        <is>
          <t>Regional 4 Palmco</t>
        </is>
      </c>
      <c r="B7065">
        <f>IF('Data R4P'!C81="","",'Data R4P'!B81)</f>
        <v/>
      </c>
      <c r="C7065">
        <f>IF('Data R4P'!C81="","",'Data R4P'!C81)</f>
        <v/>
      </c>
      <c r="D7065">
        <f>IF('Data R4P'!C81="","",'Data R4P'!D81)</f>
        <v/>
      </c>
      <c r="E7065">
        <f>IF('Data R4P'!C81="","",'Data R4P'!E81)</f>
        <v/>
      </c>
      <c r="F7065">
        <f>IF('Data R4P'!C81="","",'Data R4P'!F81)</f>
        <v/>
      </c>
      <c r="G7065">
        <f>IF('Data R4P'!C81="","",'Data R4P'!AD81)</f>
        <v/>
      </c>
      <c r="H7065">
        <f>IF('Data R4P'!C81="","",'Data R4P'!AC81)</f>
        <v/>
      </c>
      <c r="I7065">
        <f>IF('Data R4P'!C81="","",COUNTIF('Data R4P'!J81,"&gt;0")+COUNTIF('Data R4P'!L81,"&gt;0")+COUNTIF('Data R4P'!N81,"&gt;0")+COUNTIF('Data R4P'!P81,"&gt;0")+COUNTIF('Data R4P'!R81,"&gt;0")+COUNTIF('Data R4P'!T81,"&gt;0")+COUNTIF('Data R4P'!V81,"&gt;0")+COUNTIF('Data R4P'!X81,"&gt;0"))</f>
        <v/>
      </c>
      <c r="J7065">
        <f>IF('Data R4P'!C81="","",IF((COUNTIF('Data R4P'!K81,"&gt;0")+COUNTIF('Data R4P'!M81,"&gt;0")+COUNTIF('Data R4P'!O81,"&gt;0")+COUNTIF('Data R4P'!Q81,"&gt;0")+COUNTIF('Data R4P'!S81,"&gt;0")+COUNTIF('Data R4P'!U81,"&gt;0")+COUNTIF('Data R4P'!W81,"&gt;0")+COUNTIF('Data R4P'!Y81,"&gt;0"))&gt;0,1,0))</f>
        <v/>
      </c>
      <c r="M7065" t="inlineStr">
        <is>
          <t>Data R</t>
        </is>
      </c>
    </row>
    <row r="7066">
      <c r="A7066" t="inlineStr">
        <is>
          <t>Regional 4 Palmco</t>
        </is>
      </c>
      <c r="B7066">
        <f>IF('Data R4P'!C82="","",'Data R4P'!B82)</f>
        <v/>
      </c>
      <c r="C7066">
        <f>IF('Data R4P'!C82="","",'Data R4P'!C82)</f>
        <v/>
      </c>
      <c r="D7066">
        <f>IF('Data R4P'!C82="","",'Data R4P'!D82)</f>
        <v/>
      </c>
      <c r="E7066">
        <f>IF('Data R4P'!C82="","",'Data R4P'!E82)</f>
        <v/>
      </c>
      <c r="F7066">
        <f>IF('Data R4P'!C82="","",'Data R4P'!F82)</f>
        <v/>
      </c>
      <c r="G7066">
        <f>IF('Data R4P'!C82="","",'Data R4P'!AD82)</f>
        <v/>
      </c>
      <c r="H7066">
        <f>IF('Data R4P'!C82="","",'Data R4P'!AC82)</f>
        <v/>
      </c>
      <c r="I7066">
        <f>IF('Data R4P'!C82="","",COUNTIF('Data R4P'!J82,"&gt;0")+COUNTIF('Data R4P'!L82,"&gt;0")+COUNTIF('Data R4P'!N82,"&gt;0")+COUNTIF('Data R4P'!P82,"&gt;0")+COUNTIF('Data R4P'!R82,"&gt;0")+COUNTIF('Data R4P'!T82,"&gt;0")+COUNTIF('Data R4P'!V82,"&gt;0")+COUNTIF('Data R4P'!X82,"&gt;0"))</f>
        <v/>
      </c>
      <c r="J7066">
        <f>IF('Data R4P'!C82="","",IF((COUNTIF('Data R4P'!K82,"&gt;0")+COUNTIF('Data R4P'!M82,"&gt;0")+COUNTIF('Data R4P'!O82,"&gt;0")+COUNTIF('Data R4P'!Q82,"&gt;0")+COUNTIF('Data R4P'!S82,"&gt;0")+COUNTIF('Data R4P'!U82,"&gt;0")+COUNTIF('Data R4P'!W82,"&gt;0")+COUNTIF('Data R4P'!Y82,"&gt;0"))&gt;0,1,0))</f>
        <v/>
      </c>
      <c r="M7066" t="inlineStr">
        <is>
          <t>Data R</t>
        </is>
      </c>
    </row>
    <row r="7067">
      <c r="A7067" t="inlineStr">
        <is>
          <t>Regional 4 Palmco</t>
        </is>
      </c>
      <c r="B7067">
        <f>IF('Data R4P'!C83="","",'Data R4P'!B83)</f>
        <v/>
      </c>
      <c r="C7067">
        <f>IF('Data R4P'!C83="","",'Data R4P'!C83)</f>
        <v/>
      </c>
      <c r="D7067">
        <f>IF('Data R4P'!C83="","",'Data R4P'!D83)</f>
        <v/>
      </c>
      <c r="E7067">
        <f>IF('Data R4P'!C83="","",'Data R4P'!E83)</f>
        <v/>
      </c>
      <c r="F7067">
        <f>IF('Data R4P'!C83="","",'Data R4P'!F83)</f>
        <v/>
      </c>
      <c r="G7067">
        <f>IF('Data R4P'!C83="","",'Data R4P'!AD83)</f>
        <v/>
      </c>
      <c r="H7067">
        <f>IF('Data R4P'!C83="","",'Data R4P'!AC83)</f>
        <v/>
      </c>
      <c r="I7067">
        <f>IF('Data R4P'!C83="","",COUNTIF('Data R4P'!J83,"&gt;0")+COUNTIF('Data R4P'!L83,"&gt;0")+COUNTIF('Data R4P'!N83,"&gt;0")+COUNTIF('Data R4P'!P83,"&gt;0")+COUNTIF('Data R4P'!R83,"&gt;0")+COUNTIF('Data R4P'!T83,"&gt;0")+COUNTIF('Data R4P'!V83,"&gt;0")+COUNTIF('Data R4P'!X83,"&gt;0"))</f>
        <v/>
      </c>
      <c r="J7067">
        <f>IF('Data R4P'!C83="","",IF((COUNTIF('Data R4P'!K83,"&gt;0")+COUNTIF('Data R4P'!M83,"&gt;0")+COUNTIF('Data R4P'!O83,"&gt;0")+COUNTIF('Data R4P'!Q83,"&gt;0")+COUNTIF('Data R4P'!S83,"&gt;0")+COUNTIF('Data R4P'!U83,"&gt;0")+COUNTIF('Data R4P'!W83,"&gt;0")+COUNTIF('Data R4P'!Y83,"&gt;0"))&gt;0,1,0))</f>
        <v/>
      </c>
      <c r="M7067" t="inlineStr">
        <is>
          <t>Data R</t>
        </is>
      </c>
    </row>
    <row r="7068">
      <c r="A7068" t="inlineStr">
        <is>
          <t>Regional 4 Palmco</t>
        </is>
      </c>
      <c r="B7068">
        <f>IF('Data R4P'!C84="","",'Data R4P'!B84)</f>
        <v/>
      </c>
      <c r="C7068">
        <f>IF('Data R4P'!C84="","",'Data R4P'!C84)</f>
        <v/>
      </c>
      <c r="D7068">
        <f>IF('Data R4P'!C84="","",'Data R4P'!D84)</f>
        <v/>
      </c>
      <c r="E7068">
        <f>IF('Data R4P'!C84="","",'Data R4P'!E84)</f>
        <v/>
      </c>
      <c r="F7068">
        <f>IF('Data R4P'!C84="","",'Data R4P'!F84)</f>
        <v/>
      </c>
      <c r="G7068">
        <f>IF('Data R4P'!C84="","",'Data R4P'!AD84)</f>
        <v/>
      </c>
      <c r="H7068">
        <f>IF('Data R4P'!C84="","",'Data R4P'!AC84)</f>
        <v/>
      </c>
      <c r="I7068">
        <f>IF('Data R4P'!C84="","",COUNTIF('Data R4P'!J84,"&gt;0")+COUNTIF('Data R4P'!L84,"&gt;0")+COUNTIF('Data R4P'!N84,"&gt;0")+COUNTIF('Data R4P'!P84,"&gt;0")+COUNTIF('Data R4P'!R84,"&gt;0")+COUNTIF('Data R4P'!T84,"&gt;0")+COUNTIF('Data R4P'!V84,"&gt;0")+COUNTIF('Data R4P'!X84,"&gt;0"))</f>
        <v/>
      </c>
      <c r="J7068">
        <f>IF('Data R4P'!C84="","",IF((COUNTIF('Data R4P'!K84,"&gt;0")+COUNTIF('Data R4P'!M84,"&gt;0")+COUNTIF('Data R4P'!O84,"&gt;0")+COUNTIF('Data R4P'!Q84,"&gt;0")+COUNTIF('Data R4P'!S84,"&gt;0")+COUNTIF('Data R4P'!U84,"&gt;0")+COUNTIF('Data R4P'!W84,"&gt;0")+COUNTIF('Data R4P'!Y84,"&gt;0"))&gt;0,1,0))</f>
        <v/>
      </c>
      <c r="M7068" t="inlineStr">
        <is>
          <t>Data R</t>
        </is>
      </c>
    </row>
    <row r="7069">
      <c r="A7069" t="inlineStr">
        <is>
          <t>Regional 4 Palmco</t>
        </is>
      </c>
      <c r="B7069">
        <f>IF('Data R4P'!C85="","",'Data R4P'!B85)</f>
        <v/>
      </c>
      <c r="C7069">
        <f>IF('Data R4P'!C85="","",'Data R4P'!C85)</f>
        <v/>
      </c>
      <c r="D7069">
        <f>IF('Data R4P'!C85="","",'Data R4P'!D85)</f>
        <v/>
      </c>
      <c r="E7069">
        <f>IF('Data R4P'!C85="","",'Data R4P'!E85)</f>
        <v/>
      </c>
      <c r="F7069">
        <f>IF('Data R4P'!C85="","",'Data R4P'!F85)</f>
        <v/>
      </c>
      <c r="G7069">
        <f>IF('Data R4P'!C85="","",'Data R4P'!AD85)</f>
        <v/>
      </c>
      <c r="H7069">
        <f>IF('Data R4P'!C85="","",'Data R4P'!AC85)</f>
        <v/>
      </c>
      <c r="I7069">
        <f>IF('Data R4P'!C85="","",COUNTIF('Data R4P'!J85,"&gt;0")+COUNTIF('Data R4P'!L85,"&gt;0")+COUNTIF('Data R4P'!N85,"&gt;0")+COUNTIF('Data R4P'!P85,"&gt;0")+COUNTIF('Data R4P'!R85,"&gt;0")+COUNTIF('Data R4P'!T85,"&gt;0")+COUNTIF('Data R4P'!V85,"&gt;0")+COUNTIF('Data R4P'!X85,"&gt;0"))</f>
        <v/>
      </c>
      <c r="J7069">
        <f>IF('Data R4P'!C85="","",IF((COUNTIF('Data R4P'!K85,"&gt;0")+COUNTIF('Data R4P'!M85,"&gt;0")+COUNTIF('Data R4P'!O85,"&gt;0")+COUNTIF('Data R4P'!Q85,"&gt;0")+COUNTIF('Data R4P'!S85,"&gt;0")+COUNTIF('Data R4P'!U85,"&gt;0")+COUNTIF('Data R4P'!W85,"&gt;0")+COUNTIF('Data R4P'!Y85,"&gt;0"))&gt;0,1,0))</f>
        <v/>
      </c>
      <c r="M7069" t="inlineStr">
        <is>
          <t>Data R</t>
        </is>
      </c>
    </row>
    <row r="7070">
      <c r="A7070" t="inlineStr">
        <is>
          <t>Regional 4 Palmco</t>
        </is>
      </c>
      <c r="B7070">
        <f>IF('Data R4P'!C86="","",'Data R4P'!B86)</f>
        <v/>
      </c>
      <c r="C7070">
        <f>IF('Data R4P'!C86="","",'Data R4P'!C86)</f>
        <v/>
      </c>
      <c r="D7070">
        <f>IF('Data R4P'!C86="","",'Data R4P'!D86)</f>
        <v/>
      </c>
      <c r="E7070">
        <f>IF('Data R4P'!C86="","",'Data R4P'!E86)</f>
        <v/>
      </c>
      <c r="F7070">
        <f>IF('Data R4P'!C86="","",'Data R4P'!F86)</f>
        <v/>
      </c>
      <c r="G7070">
        <f>IF('Data R4P'!C86="","",'Data R4P'!AD86)</f>
        <v/>
      </c>
      <c r="H7070">
        <f>IF('Data R4P'!C86="","",'Data R4P'!AC86)</f>
        <v/>
      </c>
      <c r="I7070">
        <f>IF('Data R4P'!C86="","",COUNTIF('Data R4P'!J86,"&gt;0")+COUNTIF('Data R4P'!L86,"&gt;0")+COUNTIF('Data R4P'!N86,"&gt;0")+COUNTIF('Data R4P'!P86,"&gt;0")+COUNTIF('Data R4P'!R86,"&gt;0")+COUNTIF('Data R4P'!T86,"&gt;0")+COUNTIF('Data R4P'!V86,"&gt;0")+COUNTIF('Data R4P'!X86,"&gt;0"))</f>
        <v/>
      </c>
      <c r="J7070">
        <f>IF('Data R4P'!C86="","",IF((COUNTIF('Data R4P'!K86,"&gt;0")+COUNTIF('Data R4P'!M86,"&gt;0")+COUNTIF('Data R4P'!O86,"&gt;0")+COUNTIF('Data R4P'!Q86,"&gt;0")+COUNTIF('Data R4P'!S86,"&gt;0")+COUNTIF('Data R4P'!U86,"&gt;0")+COUNTIF('Data R4P'!W86,"&gt;0")+COUNTIF('Data R4P'!Y86,"&gt;0"))&gt;0,1,0))</f>
        <v/>
      </c>
      <c r="M7070" t="inlineStr">
        <is>
          <t>Data R</t>
        </is>
      </c>
    </row>
    <row r="7071">
      <c r="A7071" t="inlineStr">
        <is>
          <t>Regional 4 Palmco</t>
        </is>
      </c>
      <c r="B7071">
        <f>IF('Data R4P'!C87="","",'Data R4P'!B87)</f>
        <v/>
      </c>
      <c r="C7071">
        <f>IF('Data R4P'!C87="","",'Data R4P'!C87)</f>
        <v/>
      </c>
      <c r="D7071">
        <f>IF('Data R4P'!C87="","",'Data R4P'!D87)</f>
        <v/>
      </c>
      <c r="E7071">
        <f>IF('Data R4P'!C87="","",'Data R4P'!E87)</f>
        <v/>
      </c>
      <c r="F7071">
        <f>IF('Data R4P'!C87="","",'Data R4P'!F87)</f>
        <v/>
      </c>
      <c r="G7071">
        <f>IF('Data R4P'!C87="","",'Data R4P'!AD87)</f>
        <v/>
      </c>
      <c r="H7071">
        <f>IF('Data R4P'!C87="","",'Data R4P'!AC87)</f>
        <v/>
      </c>
      <c r="I7071">
        <f>IF('Data R4P'!C87="","",COUNTIF('Data R4P'!J87,"&gt;0")+COUNTIF('Data R4P'!L87,"&gt;0")+COUNTIF('Data R4P'!N87,"&gt;0")+COUNTIF('Data R4P'!P87,"&gt;0")+COUNTIF('Data R4P'!R87,"&gt;0")+COUNTIF('Data R4P'!T87,"&gt;0")+COUNTIF('Data R4P'!V87,"&gt;0")+COUNTIF('Data R4P'!X87,"&gt;0"))</f>
        <v/>
      </c>
      <c r="J7071">
        <f>IF('Data R4P'!C87="","",IF((COUNTIF('Data R4P'!K87,"&gt;0")+COUNTIF('Data R4P'!M87,"&gt;0")+COUNTIF('Data R4P'!O87,"&gt;0")+COUNTIF('Data R4P'!Q87,"&gt;0")+COUNTIF('Data R4P'!S87,"&gt;0")+COUNTIF('Data R4P'!U87,"&gt;0")+COUNTIF('Data R4P'!W87,"&gt;0")+COUNTIF('Data R4P'!Y87,"&gt;0"))&gt;0,1,0))</f>
        <v/>
      </c>
      <c r="M7071" t="inlineStr">
        <is>
          <t>Data R</t>
        </is>
      </c>
    </row>
    <row r="7072">
      <c r="A7072" t="inlineStr">
        <is>
          <t>Regional 4 Palmco</t>
        </is>
      </c>
      <c r="B7072">
        <f>IF('Data R4P'!C88="","",'Data R4P'!B88)</f>
        <v/>
      </c>
      <c r="C7072">
        <f>IF('Data R4P'!C88="","",'Data R4P'!C88)</f>
        <v/>
      </c>
      <c r="D7072">
        <f>IF('Data R4P'!C88="","",'Data R4P'!D88)</f>
        <v/>
      </c>
      <c r="E7072">
        <f>IF('Data R4P'!C88="","",'Data R4P'!E88)</f>
        <v/>
      </c>
      <c r="F7072">
        <f>IF('Data R4P'!C88="","",'Data R4P'!F88)</f>
        <v/>
      </c>
      <c r="G7072">
        <f>IF('Data R4P'!C88="","",'Data R4P'!AD88)</f>
        <v/>
      </c>
      <c r="H7072">
        <f>IF('Data R4P'!C88="","",'Data R4P'!AC88)</f>
        <v/>
      </c>
      <c r="I7072">
        <f>IF('Data R4P'!C88="","",COUNTIF('Data R4P'!J88,"&gt;0")+COUNTIF('Data R4P'!L88,"&gt;0")+COUNTIF('Data R4P'!N88,"&gt;0")+COUNTIF('Data R4P'!P88,"&gt;0")+COUNTIF('Data R4P'!R88,"&gt;0")+COUNTIF('Data R4P'!T88,"&gt;0")+COUNTIF('Data R4P'!V88,"&gt;0")+COUNTIF('Data R4P'!X88,"&gt;0"))</f>
        <v/>
      </c>
      <c r="J7072">
        <f>IF('Data R4P'!C88="","",IF((COUNTIF('Data R4P'!K88,"&gt;0")+COUNTIF('Data R4P'!M88,"&gt;0")+COUNTIF('Data R4P'!O88,"&gt;0")+COUNTIF('Data R4P'!Q88,"&gt;0")+COUNTIF('Data R4P'!S88,"&gt;0")+COUNTIF('Data R4P'!U88,"&gt;0")+COUNTIF('Data R4P'!W88,"&gt;0")+COUNTIF('Data R4P'!Y88,"&gt;0"))&gt;0,1,0))</f>
        <v/>
      </c>
      <c r="M7072" t="inlineStr">
        <is>
          <t>Data R</t>
        </is>
      </c>
    </row>
    <row r="7073">
      <c r="A7073" t="inlineStr">
        <is>
          <t>Regional 4 Palmco</t>
        </is>
      </c>
      <c r="B7073">
        <f>IF('Data R4P'!C89="","",'Data R4P'!B89)</f>
        <v/>
      </c>
      <c r="C7073">
        <f>IF('Data R4P'!C89="","",'Data R4P'!C89)</f>
        <v/>
      </c>
      <c r="D7073">
        <f>IF('Data R4P'!C89="","",'Data R4P'!D89)</f>
        <v/>
      </c>
      <c r="E7073">
        <f>IF('Data R4P'!C89="","",'Data R4P'!E89)</f>
        <v/>
      </c>
      <c r="F7073">
        <f>IF('Data R4P'!C89="","",'Data R4P'!F89)</f>
        <v/>
      </c>
      <c r="G7073">
        <f>IF('Data R4P'!C89="","",'Data R4P'!AD89)</f>
        <v/>
      </c>
      <c r="H7073">
        <f>IF('Data R4P'!C89="","",'Data R4P'!AC89)</f>
        <v/>
      </c>
      <c r="I7073">
        <f>IF('Data R4P'!C89="","",COUNTIF('Data R4P'!J89,"&gt;0")+COUNTIF('Data R4P'!L89,"&gt;0")+COUNTIF('Data R4P'!N89,"&gt;0")+COUNTIF('Data R4P'!P89,"&gt;0")+COUNTIF('Data R4P'!R89,"&gt;0")+COUNTIF('Data R4P'!T89,"&gt;0")+COUNTIF('Data R4P'!V89,"&gt;0")+COUNTIF('Data R4P'!X89,"&gt;0"))</f>
        <v/>
      </c>
      <c r="J7073">
        <f>IF('Data R4P'!C89="","",IF((COUNTIF('Data R4P'!K89,"&gt;0")+COUNTIF('Data R4P'!M89,"&gt;0")+COUNTIF('Data R4P'!O89,"&gt;0")+COUNTIF('Data R4P'!Q89,"&gt;0")+COUNTIF('Data R4P'!S89,"&gt;0")+COUNTIF('Data R4P'!U89,"&gt;0")+COUNTIF('Data R4P'!W89,"&gt;0")+COUNTIF('Data R4P'!Y89,"&gt;0"))&gt;0,1,0))</f>
        <v/>
      </c>
      <c r="M7073" t="inlineStr">
        <is>
          <t>Data R</t>
        </is>
      </c>
    </row>
    <row r="7074">
      <c r="A7074" t="inlineStr">
        <is>
          <t>Regional 4 Palmco</t>
        </is>
      </c>
      <c r="B7074">
        <f>IF('Data R4P'!C90="","",'Data R4P'!B90)</f>
        <v/>
      </c>
      <c r="C7074">
        <f>IF('Data R4P'!C90="","",'Data R4P'!C90)</f>
        <v/>
      </c>
      <c r="D7074">
        <f>IF('Data R4P'!C90="","",'Data R4P'!D90)</f>
        <v/>
      </c>
      <c r="E7074">
        <f>IF('Data R4P'!C90="","",'Data R4P'!E90)</f>
        <v/>
      </c>
      <c r="F7074">
        <f>IF('Data R4P'!C90="","",'Data R4P'!F90)</f>
        <v/>
      </c>
      <c r="G7074">
        <f>IF('Data R4P'!C90="","",'Data R4P'!AD90)</f>
        <v/>
      </c>
      <c r="H7074">
        <f>IF('Data R4P'!C90="","",'Data R4P'!AC90)</f>
        <v/>
      </c>
      <c r="I7074">
        <f>IF('Data R4P'!C90="","",COUNTIF('Data R4P'!J90,"&gt;0")+COUNTIF('Data R4P'!L90,"&gt;0")+COUNTIF('Data R4P'!N90,"&gt;0")+COUNTIF('Data R4P'!P90,"&gt;0")+COUNTIF('Data R4P'!R90,"&gt;0")+COUNTIF('Data R4P'!T90,"&gt;0")+COUNTIF('Data R4P'!V90,"&gt;0")+COUNTIF('Data R4P'!X90,"&gt;0"))</f>
        <v/>
      </c>
      <c r="J7074">
        <f>IF('Data R4P'!C90="","",IF((COUNTIF('Data R4P'!K90,"&gt;0")+COUNTIF('Data R4P'!M90,"&gt;0")+COUNTIF('Data R4P'!O90,"&gt;0")+COUNTIF('Data R4P'!Q90,"&gt;0")+COUNTIF('Data R4P'!S90,"&gt;0")+COUNTIF('Data R4P'!U90,"&gt;0")+COUNTIF('Data R4P'!W90,"&gt;0")+COUNTIF('Data R4P'!Y90,"&gt;0"))&gt;0,1,0))</f>
        <v/>
      </c>
      <c r="M7074" t="inlineStr">
        <is>
          <t>Data R</t>
        </is>
      </c>
    </row>
    <row r="7075">
      <c r="A7075" t="inlineStr">
        <is>
          <t>Regional 4 Palmco</t>
        </is>
      </c>
      <c r="B7075">
        <f>IF('Data R4P'!C91="","",'Data R4P'!B91)</f>
        <v/>
      </c>
      <c r="C7075">
        <f>IF('Data R4P'!C91="","",'Data R4P'!C91)</f>
        <v/>
      </c>
      <c r="D7075">
        <f>IF('Data R4P'!C91="","",'Data R4P'!D91)</f>
        <v/>
      </c>
      <c r="E7075">
        <f>IF('Data R4P'!C91="","",'Data R4P'!E91)</f>
        <v/>
      </c>
      <c r="F7075">
        <f>IF('Data R4P'!C91="","",'Data R4P'!F91)</f>
        <v/>
      </c>
      <c r="G7075">
        <f>IF('Data R4P'!C91="","",'Data R4P'!AD91)</f>
        <v/>
      </c>
      <c r="H7075">
        <f>IF('Data R4P'!C91="","",'Data R4P'!AC91)</f>
        <v/>
      </c>
      <c r="I7075">
        <f>IF('Data R4P'!C91="","",COUNTIF('Data R4P'!J91,"&gt;0")+COUNTIF('Data R4P'!L91,"&gt;0")+COUNTIF('Data R4P'!N91,"&gt;0")+COUNTIF('Data R4P'!P91,"&gt;0")+COUNTIF('Data R4P'!R91,"&gt;0")+COUNTIF('Data R4P'!T91,"&gt;0")+COUNTIF('Data R4P'!V91,"&gt;0")+COUNTIF('Data R4P'!X91,"&gt;0"))</f>
        <v/>
      </c>
      <c r="J7075">
        <f>IF('Data R4P'!C91="","",IF((COUNTIF('Data R4P'!K91,"&gt;0")+COUNTIF('Data R4P'!M91,"&gt;0")+COUNTIF('Data R4P'!O91,"&gt;0")+COUNTIF('Data R4P'!Q91,"&gt;0")+COUNTIF('Data R4P'!S91,"&gt;0")+COUNTIF('Data R4P'!U91,"&gt;0")+COUNTIF('Data R4P'!W91,"&gt;0")+COUNTIF('Data R4P'!Y91,"&gt;0"))&gt;0,1,0))</f>
        <v/>
      </c>
      <c r="M7075" t="inlineStr">
        <is>
          <t>Data R</t>
        </is>
      </c>
    </row>
    <row r="7076">
      <c r="A7076" t="inlineStr">
        <is>
          <t>Regional 4 Palmco</t>
        </is>
      </c>
      <c r="B7076">
        <f>IF('Data R4P'!C92="","",'Data R4P'!B92)</f>
        <v/>
      </c>
      <c r="C7076">
        <f>IF('Data R4P'!C92="","",'Data R4P'!C92)</f>
        <v/>
      </c>
      <c r="D7076">
        <f>IF('Data R4P'!C92="","",'Data R4P'!D92)</f>
        <v/>
      </c>
      <c r="E7076">
        <f>IF('Data R4P'!C92="","",'Data R4P'!E92)</f>
        <v/>
      </c>
      <c r="F7076">
        <f>IF('Data R4P'!C92="","",'Data R4P'!F92)</f>
        <v/>
      </c>
      <c r="G7076">
        <f>IF('Data R4P'!C92="","",'Data R4P'!AD92)</f>
        <v/>
      </c>
      <c r="H7076">
        <f>IF('Data R4P'!C92="","",'Data R4P'!AC92)</f>
        <v/>
      </c>
      <c r="I7076">
        <f>IF('Data R4P'!C92="","",COUNTIF('Data R4P'!J92,"&gt;0")+COUNTIF('Data R4P'!L92,"&gt;0")+COUNTIF('Data R4P'!N92,"&gt;0")+COUNTIF('Data R4P'!P92,"&gt;0")+COUNTIF('Data R4P'!R92,"&gt;0")+COUNTIF('Data R4P'!T92,"&gt;0")+COUNTIF('Data R4P'!V92,"&gt;0")+COUNTIF('Data R4P'!X92,"&gt;0"))</f>
        <v/>
      </c>
      <c r="J7076">
        <f>IF('Data R4P'!C92="","",IF((COUNTIF('Data R4P'!K92,"&gt;0")+COUNTIF('Data R4P'!M92,"&gt;0")+COUNTIF('Data R4P'!O92,"&gt;0")+COUNTIF('Data R4P'!Q92,"&gt;0")+COUNTIF('Data R4P'!S92,"&gt;0")+COUNTIF('Data R4P'!U92,"&gt;0")+COUNTIF('Data R4P'!W92,"&gt;0")+COUNTIF('Data R4P'!Y92,"&gt;0"))&gt;0,1,0))</f>
        <v/>
      </c>
      <c r="M7076" t="inlineStr">
        <is>
          <t>Data R</t>
        </is>
      </c>
    </row>
    <row r="7077">
      <c r="A7077" t="inlineStr">
        <is>
          <t>Regional 4 Palmco</t>
        </is>
      </c>
      <c r="B7077">
        <f>IF('Data R4P'!C93="","",'Data R4P'!B93)</f>
        <v/>
      </c>
      <c r="C7077">
        <f>IF('Data R4P'!C93="","",'Data R4P'!C93)</f>
        <v/>
      </c>
      <c r="D7077">
        <f>IF('Data R4P'!C93="","",'Data R4P'!D93)</f>
        <v/>
      </c>
      <c r="E7077">
        <f>IF('Data R4P'!C93="","",'Data R4P'!E93)</f>
        <v/>
      </c>
      <c r="F7077">
        <f>IF('Data R4P'!C93="","",'Data R4P'!F93)</f>
        <v/>
      </c>
      <c r="G7077">
        <f>IF('Data R4P'!C93="","",'Data R4P'!AD93)</f>
        <v/>
      </c>
      <c r="H7077">
        <f>IF('Data R4P'!C93="","",'Data R4P'!AC93)</f>
        <v/>
      </c>
      <c r="I7077">
        <f>IF('Data R4P'!C93="","",COUNTIF('Data R4P'!J93,"&gt;0")+COUNTIF('Data R4P'!L93,"&gt;0")+COUNTIF('Data R4P'!N93,"&gt;0")+COUNTIF('Data R4P'!P93,"&gt;0")+COUNTIF('Data R4P'!R93,"&gt;0")+COUNTIF('Data R4P'!T93,"&gt;0")+COUNTIF('Data R4P'!V93,"&gt;0")+COUNTIF('Data R4P'!X93,"&gt;0"))</f>
        <v/>
      </c>
      <c r="J7077">
        <f>IF('Data R4P'!C93="","",IF((COUNTIF('Data R4P'!K93,"&gt;0")+COUNTIF('Data R4P'!M93,"&gt;0")+COUNTIF('Data R4P'!O93,"&gt;0")+COUNTIF('Data R4P'!Q93,"&gt;0")+COUNTIF('Data R4P'!S93,"&gt;0")+COUNTIF('Data R4P'!U93,"&gt;0")+COUNTIF('Data R4P'!W93,"&gt;0")+COUNTIF('Data R4P'!Y93,"&gt;0"))&gt;0,1,0))</f>
        <v/>
      </c>
      <c r="M7077" t="inlineStr">
        <is>
          <t>Data R</t>
        </is>
      </c>
    </row>
    <row r="7078">
      <c r="A7078" t="inlineStr">
        <is>
          <t>Regional 4 Palmco</t>
        </is>
      </c>
      <c r="B7078">
        <f>IF('Data R4P'!C94="","",'Data R4P'!B94)</f>
        <v/>
      </c>
      <c r="C7078">
        <f>IF('Data R4P'!C94="","",'Data R4P'!C94)</f>
        <v/>
      </c>
      <c r="D7078">
        <f>IF('Data R4P'!C94="","",'Data R4P'!D94)</f>
        <v/>
      </c>
      <c r="E7078">
        <f>IF('Data R4P'!C94="","",'Data R4P'!E94)</f>
        <v/>
      </c>
      <c r="F7078">
        <f>IF('Data R4P'!C94="","",'Data R4P'!F94)</f>
        <v/>
      </c>
      <c r="G7078">
        <f>IF('Data R4P'!C94="","",'Data R4P'!AD94)</f>
        <v/>
      </c>
      <c r="H7078">
        <f>IF('Data R4P'!C94="","",'Data R4P'!AC94)</f>
        <v/>
      </c>
      <c r="I7078">
        <f>IF('Data R4P'!C94="","",COUNTIF('Data R4P'!J94,"&gt;0")+COUNTIF('Data R4P'!L94,"&gt;0")+COUNTIF('Data R4P'!N94,"&gt;0")+COUNTIF('Data R4P'!P94,"&gt;0")+COUNTIF('Data R4P'!R94,"&gt;0")+COUNTIF('Data R4P'!T94,"&gt;0")+COUNTIF('Data R4P'!V94,"&gt;0")+COUNTIF('Data R4P'!X94,"&gt;0"))</f>
        <v/>
      </c>
      <c r="J7078">
        <f>IF('Data R4P'!C94="","",IF((COUNTIF('Data R4P'!K94,"&gt;0")+COUNTIF('Data R4P'!M94,"&gt;0")+COUNTIF('Data R4P'!O94,"&gt;0")+COUNTIF('Data R4P'!Q94,"&gt;0")+COUNTIF('Data R4P'!S94,"&gt;0")+COUNTIF('Data R4P'!U94,"&gt;0")+COUNTIF('Data R4P'!W94,"&gt;0")+COUNTIF('Data R4P'!Y94,"&gt;0"))&gt;0,1,0))</f>
        <v/>
      </c>
      <c r="M7078" t="inlineStr">
        <is>
          <t>Data R</t>
        </is>
      </c>
    </row>
    <row r="7079">
      <c r="A7079" t="inlineStr">
        <is>
          <t>Regional 4 Palmco</t>
        </is>
      </c>
      <c r="B7079">
        <f>IF('Data R4P'!C95="","",'Data R4P'!B95)</f>
        <v/>
      </c>
      <c r="C7079">
        <f>IF('Data R4P'!C95="","",'Data R4P'!C95)</f>
        <v/>
      </c>
      <c r="D7079">
        <f>IF('Data R4P'!C95="","",'Data R4P'!D95)</f>
        <v/>
      </c>
      <c r="E7079">
        <f>IF('Data R4P'!C95="","",'Data R4P'!E95)</f>
        <v/>
      </c>
      <c r="F7079">
        <f>IF('Data R4P'!C95="","",'Data R4P'!F95)</f>
        <v/>
      </c>
      <c r="G7079">
        <f>IF('Data R4P'!C95="","",'Data R4P'!AD95)</f>
        <v/>
      </c>
      <c r="H7079">
        <f>IF('Data R4P'!C95="","",'Data R4P'!AC95)</f>
        <v/>
      </c>
      <c r="I7079">
        <f>IF('Data R4P'!C95="","",COUNTIF('Data R4P'!J95,"&gt;0")+COUNTIF('Data R4P'!L95,"&gt;0")+COUNTIF('Data R4P'!N95,"&gt;0")+COUNTIF('Data R4P'!P95,"&gt;0")+COUNTIF('Data R4P'!R95,"&gt;0")+COUNTIF('Data R4P'!T95,"&gt;0")+COUNTIF('Data R4P'!V95,"&gt;0")+COUNTIF('Data R4P'!X95,"&gt;0"))</f>
        <v/>
      </c>
      <c r="J7079">
        <f>IF('Data R4P'!C95="","",IF((COUNTIF('Data R4P'!K95,"&gt;0")+COUNTIF('Data R4P'!M95,"&gt;0")+COUNTIF('Data R4P'!O95,"&gt;0")+COUNTIF('Data R4P'!Q95,"&gt;0")+COUNTIF('Data R4P'!S95,"&gt;0")+COUNTIF('Data R4P'!U95,"&gt;0")+COUNTIF('Data R4P'!W95,"&gt;0")+COUNTIF('Data R4P'!Y95,"&gt;0"))&gt;0,1,0))</f>
        <v/>
      </c>
      <c r="M7079" t="inlineStr">
        <is>
          <t>Data R</t>
        </is>
      </c>
    </row>
    <row r="7080">
      <c r="A7080" t="inlineStr">
        <is>
          <t>Regional 4 Palmco</t>
        </is>
      </c>
      <c r="B7080">
        <f>IF('Data R4P'!C96="","",'Data R4P'!B96)</f>
        <v/>
      </c>
      <c r="C7080">
        <f>IF('Data R4P'!C96="","",'Data R4P'!C96)</f>
        <v/>
      </c>
      <c r="D7080">
        <f>IF('Data R4P'!C96="","",'Data R4P'!D96)</f>
        <v/>
      </c>
      <c r="E7080">
        <f>IF('Data R4P'!C96="","",'Data R4P'!E96)</f>
        <v/>
      </c>
      <c r="F7080">
        <f>IF('Data R4P'!C96="","",'Data R4P'!F96)</f>
        <v/>
      </c>
      <c r="G7080">
        <f>IF('Data R4P'!C96="","",'Data R4P'!AD96)</f>
        <v/>
      </c>
      <c r="H7080">
        <f>IF('Data R4P'!C96="","",'Data R4P'!AC96)</f>
        <v/>
      </c>
      <c r="I7080">
        <f>IF('Data R4P'!C96="","",COUNTIF('Data R4P'!J96,"&gt;0")+COUNTIF('Data R4P'!L96,"&gt;0")+COUNTIF('Data R4P'!N96,"&gt;0")+COUNTIF('Data R4P'!P96,"&gt;0")+COUNTIF('Data R4P'!R96,"&gt;0")+COUNTIF('Data R4P'!T96,"&gt;0")+COUNTIF('Data R4P'!V96,"&gt;0")+COUNTIF('Data R4P'!X96,"&gt;0"))</f>
        <v/>
      </c>
      <c r="J7080">
        <f>IF('Data R4P'!C96="","",IF((COUNTIF('Data R4P'!K96,"&gt;0")+COUNTIF('Data R4P'!M96,"&gt;0")+COUNTIF('Data R4P'!O96,"&gt;0")+COUNTIF('Data R4P'!Q96,"&gt;0")+COUNTIF('Data R4P'!S96,"&gt;0")+COUNTIF('Data R4P'!U96,"&gt;0")+COUNTIF('Data R4P'!W96,"&gt;0")+COUNTIF('Data R4P'!Y96,"&gt;0"))&gt;0,1,0))</f>
        <v/>
      </c>
      <c r="M7080" t="inlineStr">
        <is>
          <t>Data R</t>
        </is>
      </c>
    </row>
    <row r="7081">
      <c r="A7081" t="inlineStr">
        <is>
          <t>Regional 4 Palmco</t>
        </is>
      </c>
      <c r="B7081">
        <f>IF('Data R4P'!C97="","",'Data R4P'!B97)</f>
        <v/>
      </c>
      <c r="C7081">
        <f>IF('Data R4P'!C97="","",'Data R4P'!C97)</f>
        <v/>
      </c>
      <c r="D7081">
        <f>IF('Data R4P'!C97="","",'Data R4P'!D97)</f>
        <v/>
      </c>
      <c r="E7081">
        <f>IF('Data R4P'!C97="","",'Data R4P'!E97)</f>
        <v/>
      </c>
      <c r="F7081">
        <f>IF('Data R4P'!C97="","",'Data R4P'!F97)</f>
        <v/>
      </c>
      <c r="G7081">
        <f>IF('Data R4P'!C97="","",'Data R4P'!AD97)</f>
        <v/>
      </c>
      <c r="H7081">
        <f>IF('Data R4P'!C97="","",'Data R4P'!AC97)</f>
        <v/>
      </c>
      <c r="I7081">
        <f>IF('Data R4P'!C97="","",COUNTIF('Data R4P'!J97,"&gt;0")+COUNTIF('Data R4P'!L97,"&gt;0")+COUNTIF('Data R4P'!N97,"&gt;0")+COUNTIF('Data R4P'!P97,"&gt;0")+COUNTIF('Data R4P'!R97,"&gt;0")+COUNTIF('Data R4P'!T97,"&gt;0")+COUNTIF('Data R4P'!V97,"&gt;0")+COUNTIF('Data R4P'!X97,"&gt;0"))</f>
        <v/>
      </c>
      <c r="J7081">
        <f>IF('Data R4P'!C97="","",IF((COUNTIF('Data R4P'!K97,"&gt;0")+COUNTIF('Data R4P'!M97,"&gt;0")+COUNTIF('Data R4P'!O97,"&gt;0")+COUNTIF('Data R4P'!Q97,"&gt;0")+COUNTIF('Data R4P'!S97,"&gt;0")+COUNTIF('Data R4P'!U97,"&gt;0")+COUNTIF('Data R4P'!W97,"&gt;0")+COUNTIF('Data R4P'!Y97,"&gt;0"))&gt;0,1,0))</f>
        <v/>
      </c>
      <c r="M7081" t="inlineStr">
        <is>
          <t>Data R</t>
        </is>
      </c>
    </row>
    <row r="7082">
      <c r="A7082" t="inlineStr">
        <is>
          <t>Regional 4 Palmco</t>
        </is>
      </c>
      <c r="B7082">
        <f>IF('Data R4P'!C98="","",'Data R4P'!B98)</f>
        <v/>
      </c>
      <c r="C7082">
        <f>IF('Data R4P'!C98="","",'Data R4P'!C98)</f>
        <v/>
      </c>
      <c r="D7082">
        <f>IF('Data R4P'!C98="","",'Data R4P'!D98)</f>
        <v/>
      </c>
      <c r="E7082">
        <f>IF('Data R4P'!C98="","",'Data R4P'!E98)</f>
        <v/>
      </c>
      <c r="F7082">
        <f>IF('Data R4P'!C98="","",'Data R4P'!F98)</f>
        <v/>
      </c>
      <c r="G7082">
        <f>IF('Data R4P'!C98="","",'Data R4P'!AD98)</f>
        <v/>
      </c>
      <c r="H7082">
        <f>IF('Data R4P'!C98="","",'Data R4P'!AC98)</f>
        <v/>
      </c>
      <c r="I7082">
        <f>IF('Data R4P'!C98="","",COUNTIF('Data R4P'!J98,"&gt;0")+COUNTIF('Data R4P'!L98,"&gt;0")+COUNTIF('Data R4P'!N98,"&gt;0")+COUNTIF('Data R4P'!P98,"&gt;0")+COUNTIF('Data R4P'!R98,"&gt;0")+COUNTIF('Data R4P'!T98,"&gt;0")+COUNTIF('Data R4P'!V98,"&gt;0")+COUNTIF('Data R4P'!X98,"&gt;0"))</f>
        <v/>
      </c>
      <c r="J7082">
        <f>IF('Data R4P'!C98="","",IF((COUNTIF('Data R4P'!K98,"&gt;0")+COUNTIF('Data R4P'!M98,"&gt;0")+COUNTIF('Data R4P'!O98,"&gt;0")+COUNTIF('Data R4P'!Q98,"&gt;0")+COUNTIF('Data R4P'!S98,"&gt;0")+COUNTIF('Data R4P'!U98,"&gt;0")+COUNTIF('Data R4P'!W98,"&gt;0")+COUNTIF('Data R4P'!Y98,"&gt;0"))&gt;0,1,0))</f>
        <v/>
      </c>
      <c r="M7082" t="inlineStr">
        <is>
          <t>Data R</t>
        </is>
      </c>
    </row>
    <row r="7083">
      <c r="A7083" t="inlineStr">
        <is>
          <t>Regional 4 Palmco</t>
        </is>
      </c>
      <c r="B7083">
        <f>IF('Data R4P'!C99="","",'Data R4P'!B99)</f>
        <v/>
      </c>
      <c r="C7083">
        <f>IF('Data R4P'!C99="","",'Data R4P'!C99)</f>
        <v/>
      </c>
      <c r="D7083">
        <f>IF('Data R4P'!C99="","",'Data R4P'!D99)</f>
        <v/>
      </c>
      <c r="E7083">
        <f>IF('Data R4P'!C99="","",'Data R4P'!E99)</f>
        <v/>
      </c>
      <c r="F7083">
        <f>IF('Data R4P'!C99="","",'Data R4P'!F99)</f>
        <v/>
      </c>
      <c r="G7083">
        <f>IF('Data R4P'!C99="","",'Data R4P'!AD99)</f>
        <v/>
      </c>
      <c r="H7083">
        <f>IF('Data R4P'!C99="","",'Data R4P'!AC99)</f>
        <v/>
      </c>
      <c r="I7083">
        <f>IF('Data R4P'!C99="","",COUNTIF('Data R4P'!J99,"&gt;0")+COUNTIF('Data R4P'!L99,"&gt;0")+COUNTIF('Data R4P'!N99,"&gt;0")+COUNTIF('Data R4P'!P99,"&gt;0")+COUNTIF('Data R4P'!R99,"&gt;0")+COUNTIF('Data R4P'!T99,"&gt;0")+COUNTIF('Data R4P'!V99,"&gt;0")+COUNTIF('Data R4P'!X99,"&gt;0"))</f>
        <v/>
      </c>
      <c r="J7083">
        <f>IF('Data R4P'!C99="","",IF((COUNTIF('Data R4P'!K99,"&gt;0")+COUNTIF('Data R4P'!M99,"&gt;0")+COUNTIF('Data R4P'!O99,"&gt;0")+COUNTIF('Data R4P'!Q99,"&gt;0")+COUNTIF('Data R4P'!S99,"&gt;0")+COUNTIF('Data R4P'!U99,"&gt;0")+COUNTIF('Data R4P'!W99,"&gt;0")+COUNTIF('Data R4P'!Y99,"&gt;0"))&gt;0,1,0))</f>
        <v/>
      </c>
      <c r="M7083" t="inlineStr">
        <is>
          <t>Data R</t>
        </is>
      </c>
    </row>
    <row r="7084">
      <c r="A7084" t="inlineStr">
        <is>
          <t>Regional 4 Palmco</t>
        </is>
      </c>
      <c r="B7084">
        <f>IF('Data R4P'!C100="","",'Data R4P'!B100)</f>
        <v/>
      </c>
      <c r="C7084">
        <f>IF('Data R4P'!C100="","",'Data R4P'!C100)</f>
        <v/>
      </c>
      <c r="D7084">
        <f>IF('Data R4P'!C100="","",'Data R4P'!D100)</f>
        <v/>
      </c>
      <c r="E7084">
        <f>IF('Data R4P'!C100="","",'Data R4P'!E100)</f>
        <v/>
      </c>
      <c r="F7084">
        <f>IF('Data R4P'!C100="","",'Data R4P'!F100)</f>
        <v/>
      </c>
      <c r="G7084">
        <f>IF('Data R4P'!C100="","",'Data R4P'!AD100)</f>
        <v/>
      </c>
      <c r="H7084">
        <f>IF('Data R4P'!C100="","",'Data R4P'!AC100)</f>
        <v/>
      </c>
      <c r="I7084">
        <f>IF('Data R4P'!C100="","",COUNTIF('Data R4P'!J100,"&gt;0")+COUNTIF('Data R4P'!L100,"&gt;0")+COUNTIF('Data R4P'!N100,"&gt;0")+COUNTIF('Data R4P'!P100,"&gt;0")+COUNTIF('Data R4P'!R100,"&gt;0")+COUNTIF('Data R4P'!T100,"&gt;0")+COUNTIF('Data R4P'!V100,"&gt;0")+COUNTIF('Data R4P'!X100,"&gt;0"))</f>
        <v/>
      </c>
      <c r="J7084">
        <f>IF('Data R4P'!C100="","",IF((COUNTIF('Data R4P'!K100,"&gt;0")+COUNTIF('Data R4P'!M100,"&gt;0")+COUNTIF('Data R4P'!O100,"&gt;0")+COUNTIF('Data R4P'!Q100,"&gt;0")+COUNTIF('Data R4P'!S100,"&gt;0")+COUNTIF('Data R4P'!U100,"&gt;0")+COUNTIF('Data R4P'!W100,"&gt;0")+COUNTIF('Data R4P'!Y100,"&gt;0"))&gt;0,1,0))</f>
        <v/>
      </c>
      <c r="M7084" t="inlineStr">
        <is>
          <t>Data R</t>
        </is>
      </c>
    </row>
    <row r="7085">
      <c r="A7085" t="inlineStr">
        <is>
          <t>Regional 4 Palmco</t>
        </is>
      </c>
      <c r="B7085">
        <f>IF('Data R4P'!C101="","",'Data R4P'!B101)</f>
        <v/>
      </c>
      <c r="C7085">
        <f>IF('Data R4P'!C101="","",'Data R4P'!C101)</f>
        <v/>
      </c>
      <c r="D7085">
        <f>IF('Data R4P'!C101="","",'Data R4P'!D101)</f>
        <v/>
      </c>
      <c r="E7085">
        <f>IF('Data R4P'!C101="","",'Data R4P'!E101)</f>
        <v/>
      </c>
      <c r="F7085">
        <f>IF('Data R4P'!C101="","",'Data R4P'!F101)</f>
        <v/>
      </c>
      <c r="G7085">
        <f>IF('Data R4P'!C101="","",'Data R4P'!AD101)</f>
        <v/>
      </c>
      <c r="H7085">
        <f>IF('Data R4P'!C101="","",'Data R4P'!AC101)</f>
        <v/>
      </c>
      <c r="I7085">
        <f>IF('Data R4P'!C101="","",COUNTIF('Data R4P'!J101,"&gt;0")+COUNTIF('Data R4P'!L101,"&gt;0")+COUNTIF('Data R4P'!N101,"&gt;0")+COUNTIF('Data R4P'!P101,"&gt;0")+COUNTIF('Data R4P'!R101,"&gt;0")+COUNTIF('Data R4P'!T101,"&gt;0")+COUNTIF('Data R4P'!V101,"&gt;0")+COUNTIF('Data R4P'!X101,"&gt;0"))</f>
        <v/>
      </c>
      <c r="J7085">
        <f>IF('Data R4P'!C101="","",IF((COUNTIF('Data R4P'!K101,"&gt;0")+COUNTIF('Data R4P'!M101,"&gt;0")+COUNTIF('Data R4P'!O101,"&gt;0")+COUNTIF('Data R4P'!Q101,"&gt;0")+COUNTIF('Data R4P'!S101,"&gt;0")+COUNTIF('Data R4P'!U101,"&gt;0")+COUNTIF('Data R4P'!W101,"&gt;0")+COUNTIF('Data R4P'!Y101,"&gt;0"))&gt;0,1,0))</f>
        <v/>
      </c>
      <c r="M7085" t="inlineStr">
        <is>
          <t>Data R</t>
        </is>
      </c>
    </row>
    <row r="7086">
      <c r="A7086" t="inlineStr">
        <is>
          <t>Regional 4 Palmco</t>
        </is>
      </c>
      <c r="B7086">
        <f>IF('Data R4P'!C102="","",'Data R4P'!B102)</f>
        <v/>
      </c>
      <c r="C7086">
        <f>IF('Data R4P'!C102="","",'Data R4P'!C102)</f>
        <v/>
      </c>
      <c r="D7086">
        <f>IF('Data R4P'!C102="","",'Data R4P'!D102)</f>
        <v/>
      </c>
      <c r="E7086">
        <f>IF('Data R4P'!C102="","",'Data R4P'!E102)</f>
        <v/>
      </c>
      <c r="F7086">
        <f>IF('Data R4P'!C102="","",'Data R4P'!F102)</f>
        <v/>
      </c>
      <c r="G7086">
        <f>IF('Data R4P'!C102="","",'Data R4P'!AD102)</f>
        <v/>
      </c>
      <c r="H7086">
        <f>IF('Data R4P'!C102="","",'Data R4P'!AC102)</f>
        <v/>
      </c>
      <c r="I7086">
        <f>IF('Data R4P'!C102="","",COUNTIF('Data R4P'!J102,"&gt;0")+COUNTIF('Data R4P'!L102,"&gt;0")+COUNTIF('Data R4P'!N102,"&gt;0")+COUNTIF('Data R4P'!P102,"&gt;0")+COUNTIF('Data R4P'!R102,"&gt;0")+COUNTIF('Data R4P'!T102,"&gt;0")+COUNTIF('Data R4P'!V102,"&gt;0")+COUNTIF('Data R4P'!X102,"&gt;0"))</f>
        <v/>
      </c>
      <c r="J7086">
        <f>IF('Data R4P'!C102="","",IF((COUNTIF('Data R4P'!K102,"&gt;0")+COUNTIF('Data R4P'!M102,"&gt;0")+COUNTIF('Data R4P'!O102,"&gt;0")+COUNTIF('Data R4P'!Q102,"&gt;0")+COUNTIF('Data R4P'!S102,"&gt;0")+COUNTIF('Data R4P'!U102,"&gt;0")+COUNTIF('Data R4P'!W102,"&gt;0")+COUNTIF('Data R4P'!Y102,"&gt;0"))&gt;0,1,0))</f>
        <v/>
      </c>
      <c r="M7086" t="inlineStr">
        <is>
          <t>Data R</t>
        </is>
      </c>
    </row>
    <row r="7087">
      <c r="A7087" t="inlineStr">
        <is>
          <t>Regional 4 Palmco</t>
        </is>
      </c>
      <c r="B7087">
        <f>IF('Data R4P'!C103="","",'Data R4P'!B103)</f>
        <v/>
      </c>
      <c r="C7087">
        <f>IF('Data R4P'!C103="","",'Data R4P'!C103)</f>
        <v/>
      </c>
      <c r="D7087">
        <f>IF('Data R4P'!C103="","",'Data R4P'!D103)</f>
        <v/>
      </c>
      <c r="E7087">
        <f>IF('Data R4P'!C103="","",'Data R4P'!E103)</f>
        <v/>
      </c>
      <c r="F7087">
        <f>IF('Data R4P'!C103="","",'Data R4P'!F103)</f>
        <v/>
      </c>
      <c r="G7087">
        <f>IF('Data R4P'!C103="","",'Data R4P'!AD103)</f>
        <v/>
      </c>
      <c r="H7087">
        <f>IF('Data R4P'!C103="","",'Data R4P'!AC103)</f>
        <v/>
      </c>
      <c r="I7087">
        <f>IF('Data R4P'!C103="","",COUNTIF('Data R4P'!J103,"&gt;0")+COUNTIF('Data R4P'!L103,"&gt;0")+COUNTIF('Data R4P'!N103,"&gt;0")+COUNTIF('Data R4P'!P103,"&gt;0")+COUNTIF('Data R4P'!R103,"&gt;0")+COUNTIF('Data R4P'!T103,"&gt;0")+COUNTIF('Data R4P'!V103,"&gt;0")+COUNTIF('Data R4P'!X103,"&gt;0"))</f>
        <v/>
      </c>
      <c r="J7087">
        <f>IF('Data R4P'!C103="","",IF((COUNTIF('Data R4P'!K103,"&gt;0")+COUNTIF('Data R4P'!M103,"&gt;0")+COUNTIF('Data R4P'!O103,"&gt;0")+COUNTIF('Data R4P'!Q103,"&gt;0")+COUNTIF('Data R4P'!S103,"&gt;0")+COUNTIF('Data R4P'!U103,"&gt;0")+COUNTIF('Data R4P'!W103,"&gt;0")+COUNTIF('Data R4P'!Y103,"&gt;0"))&gt;0,1,0))</f>
        <v/>
      </c>
      <c r="M7087" t="inlineStr">
        <is>
          <t>Data R</t>
        </is>
      </c>
    </row>
    <row r="7088">
      <c r="A7088" t="inlineStr">
        <is>
          <t>Regional 4 Palmco</t>
        </is>
      </c>
      <c r="B7088">
        <f>IF('Data R4P'!C104="","",'Data R4P'!B104)</f>
        <v/>
      </c>
      <c r="C7088">
        <f>IF('Data R4P'!C104="","",'Data R4P'!C104)</f>
        <v/>
      </c>
      <c r="D7088">
        <f>IF('Data R4P'!C104="","",'Data R4P'!D104)</f>
        <v/>
      </c>
      <c r="E7088">
        <f>IF('Data R4P'!C104="","",'Data R4P'!E104)</f>
        <v/>
      </c>
      <c r="F7088">
        <f>IF('Data R4P'!C104="","",'Data R4P'!F104)</f>
        <v/>
      </c>
      <c r="G7088">
        <f>IF('Data R4P'!C104="","",'Data R4P'!AD104)</f>
        <v/>
      </c>
      <c r="H7088">
        <f>IF('Data R4P'!C104="","",'Data R4P'!AC104)</f>
        <v/>
      </c>
      <c r="I7088">
        <f>IF('Data R4P'!C104="","",COUNTIF('Data R4P'!J104,"&gt;0")+COUNTIF('Data R4P'!L104,"&gt;0")+COUNTIF('Data R4P'!N104,"&gt;0")+COUNTIF('Data R4P'!P104,"&gt;0")+COUNTIF('Data R4P'!R104,"&gt;0")+COUNTIF('Data R4P'!T104,"&gt;0")+COUNTIF('Data R4P'!V104,"&gt;0")+COUNTIF('Data R4P'!X104,"&gt;0"))</f>
        <v/>
      </c>
      <c r="J7088">
        <f>IF('Data R4P'!C104="","",IF((COUNTIF('Data R4P'!K104,"&gt;0")+COUNTIF('Data R4P'!M104,"&gt;0")+COUNTIF('Data R4P'!O104,"&gt;0")+COUNTIF('Data R4P'!Q104,"&gt;0")+COUNTIF('Data R4P'!S104,"&gt;0")+COUNTIF('Data R4P'!U104,"&gt;0")+COUNTIF('Data R4P'!W104,"&gt;0")+COUNTIF('Data R4P'!Y104,"&gt;0"))&gt;0,1,0))</f>
        <v/>
      </c>
      <c r="M7088" t="inlineStr">
        <is>
          <t>Data R</t>
        </is>
      </c>
    </row>
    <row r="7089">
      <c r="A7089" t="inlineStr">
        <is>
          <t>Regional 4 Palmco</t>
        </is>
      </c>
      <c r="B7089">
        <f>IF('Data R4P'!C105="","",'Data R4P'!B105)</f>
        <v/>
      </c>
      <c r="C7089">
        <f>IF('Data R4P'!C105="","",'Data R4P'!C105)</f>
        <v/>
      </c>
      <c r="D7089">
        <f>IF('Data R4P'!C105="","",'Data R4P'!D105)</f>
        <v/>
      </c>
      <c r="E7089">
        <f>IF('Data R4P'!C105="","",'Data R4P'!E105)</f>
        <v/>
      </c>
      <c r="F7089">
        <f>IF('Data R4P'!C105="","",'Data R4P'!F105)</f>
        <v/>
      </c>
      <c r="G7089">
        <f>IF('Data R4P'!C105="","",'Data R4P'!AD105)</f>
        <v/>
      </c>
      <c r="H7089">
        <f>IF('Data R4P'!C105="","",'Data R4P'!AC105)</f>
        <v/>
      </c>
      <c r="I7089">
        <f>IF('Data R4P'!C105="","",COUNTIF('Data R4P'!J105,"&gt;0")+COUNTIF('Data R4P'!L105,"&gt;0")+COUNTIF('Data R4P'!N105,"&gt;0")+COUNTIF('Data R4P'!P105,"&gt;0")+COUNTIF('Data R4P'!R105,"&gt;0")+COUNTIF('Data R4P'!T105,"&gt;0")+COUNTIF('Data R4P'!V105,"&gt;0")+COUNTIF('Data R4P'!X105,"&gt;0"))</f>
        <v/>
      </c>
      <c r="J7089">
        <f>IF('Data R4P'!C105="","",IF((COUNTIF('Data R4P'!K105,"&gt;0")+COUNTIF('Data R4P'!M105,"&gt;0")+COUNTIF('Data R4P'!O105,"&gt;0")+COUNTIF('Data R4P'!Q105,"&gt;0")+COUNTIF('Data R4P'!S105,"&gt;0")+COUNTIF('Data R4P'!U105,"&gt;0")+COUNTIF('Data R4P'!W105,"&gt;0")+COUNTIF('Data R4P'!Y105,"&gt;0"))&gt;0,1,0))</f>
        <v/>
      </c>
      <c r="M7089" t="inlineStr">
        <is>
          <t>Data R</t>
        </is>
      </c>
    </row>
    <row r="7090">
      <c r="A7090" t="inlineStr">
        <is>
          <t>Regional 4 Palmco</t>
        </is>
      </c>
      <c r="B7090">
        <f>IF('Data R4P'!C106="","",'Data R4P'!B106)</f>
        <v/>
      </c>
      <c r="C7090">
        <f>IF('Data R4P'!C106="","",'Data R4P'!C106)</f>
        <v/>
      </c>
      <c r="D7090">
        <f>IF('Data R4P'!C106="","",'Data R4P'!D106)</f>
        <v/>
      </c>
      <c r="E7090">
        <f>IF('Data R4P'!C106="","",'Data R4P'!E106)</f>
        <v/>
      </c>
      <c r="F7090">
        <f>IF('Data R4P'!C106="","",'Data R4P'!F106)</f>
        <v/>
      </c>
      <c r="G7090">
        <f>IF('Data R4P'!C106="","",'Data R4P'!AD106)</f>
        <v/>
      </c>
      <c r="H7090">
        <f>IF('Data R4P'!C106="","",'Data R4P'!AC106)</f>
        <v/>
      </c>
      <c r="I7090">
        <f>IF('Data R4P'!C106="","",COUNTIF('Data R4P'!J106,"&gt;0")+COUNTIF('Data R4P'!L106,"&gt;0")+COUNTIF('Data R4P'!N106,"&gt;0")+COUNTIF('Data R4P'!P106,"&gt;0")+COUNTIF('Data R4P'!R106,"&gt;0")+COUNTIF('Data R4P'!T106,"&gt;0")+COUNTIF('Data R4P'!V106,"&gt;0")+COUNTIF('Data R4P'!X106,"&gt;0"))</f>
        <v/>
      </c>
      <c r="J7090">
        <f>IF('Data R4P'!C106="","",IF((COUNTIF('Data R4P'!K106,"&gt;0")+COUNTIF('Data R4P'!M106,"&gt;0")+COUNTIF('Data R4P'!O106,"&gt;0")+COUNTIF('Data R4P'!Q106,"&gt;0")+COUNTIF('Data R4P'!S106,"&gt;0")+COUNTIF('Data R4P'!U106,"&gt;0")+COUNTIF('Data R4P'!W106,"&gt;0")+COUNTIF('Data R4P'!Y106,"&gt;0"))&gt;0,1,0))</f>
        <v/>
      </c>
      <c r="M7090" t="inlineStr">
        <is>
          <t>Data R</t>
        </is>
      </c>
    </row>
    <row r="7091">
      <c r="A7091" t="inlineStr">
        <is>
          <t>Regional 4 Palmco</t>
        </is>
      </c>
      <c r="B7091">
        <f>IF('Data R4P'!C107="","",'Data R4P'!B107)</f>
        <v/>
      </c>
      <c r="C7091">
        <f>IF('Data R4P'!C107="","",'Data R4P'!C107)</f>
        <v/>
      </c>
      <c r="D7091">
        <f>IF('Data R4P'!C107="","",'Data R4P'!D107)</f>
        <v/>
      </c>
      <c r="E7091">
        <f>IF('Data R4P'!C107="","",'Data R4P'!E107)</f>
        <v/>
      </c>
      <c r="F7091">
        <f>IF('Data R4P'!C107="","",'Data R4P'!F107)</f>
        <v/>
      </c>
      <c r="G7091">
        <f>IF('Data R4P'!C107="","",'Data R4P'!AD107)</f>
        <v/>
      </c>
      <c r="H7091">
        <f>IF('Data R4P'!C107="","",'Data R4P'!AC107)</f>
        <v/>
      </c>
      <c r="I7091">
        <f>IF('Data R4P'!C107="","",COUNTIF('Data R4P'!J107,"&gt;0")+COUNTIF('Data R4P'!L107,"&gt;0")+COUNTIF('Data R4P'!N107,"&gt;0")+COUNTIF('Data R4P'!P107,"&gt;0")+COUNTIF('Data R4P'!R107,"&gt;0")+COUNTIF('Data R4P'!T107,"&gt;0")+COUNTIF('Data R4P'!V107,"&gt;0")+COUNTIF('Data R4P'!X107,"&gt;0"))</f>
        <v/>
      </c>
      <c r="J7091">
        <f>IF('Data R4P'!C107="","",IF((COUNTIF('Data R4P'!K107,"&gt;0")+COUNTIF('Data R4P'!M107,"&gt;0")+COUNTIF('Data R4P'!O107,"&gt;0")+COUNTIF('Data R4P'!Q107,"&gt;0")+COUNTIF('Data R4P'!S107,"&gt;0")+COUNTIF('Data R4P'!U107,"&gt;0")+COUNTIF('Data R4P'!W107,"&gt;0")+COUNTIF('Data R4P'!Y107,"&gt;0"))&gt;0,1,0))</f>
        <v/>
      </c>
      <c r="M7091" t="inlineStr">
        <is>
          <t>Data R</t>
        </is>
      </c>
    </row>
    <row r="7092">
      <c r="A7092" t="inlineStr">
        <is>
          <t>Regional 4 Palmco</t>
        </is>
      </c>
      <c r="B7092">
        <f>IF('Data R4P'!C108="","",'Data R4P'!B108)</f>
        <v/>
      </c>
      <c r="C7092">
        <f>IF('Data R4P'!C108="","",'Data R4P'!C108)</f>
        <v/>
      </c>
      <c r="D7092">
        <f>IF('Data R4P'!C108="","",'Data R4P'!D108)</f>
        <v/>
      </c>
      <c r="E7092">
        <f>IF('Data R4P'!C108="","",'Data R4P'!E108)</f>
        <v/>
      </c>
      <c r="F7092">
        <f>IF('Data R4P'!C108="","",'Data R4P'!F108)</f>
        <v/>
      </c>
      <c r="G7092">
        <f>IF('Data R4P'!C108="","",'Data R4P'!AD108)</f>
        <v/>
      </c>
      <c r="H7092">
        <f>IF('Data R4P'!C108="","",'Data R4P'!AC108)</f>
        <v/>
      </c>
      <c r="I7092">
        <f>IF('Data R4P'!C108="","",COUNTIF('Data R4P'!J108,"&gt;0")+COUNTIF('Data R4P'!L108,"&gt;0")+COUNTIF('Data R4P'!N108,"&gt;0")+COUNTIF('Data R4P'!P108,"&gt;0")+COUNTIF('Data R4P'!R108,"&gt;0")+COUNTIF('Data R4P'!T108,"&gt;0")+COUNTIF('Data R4P'!V108,"&gt;0")+COUNTIF('Data R4P'!X108,"&gt;0"))</f>
        <v/>
      </c>
      <c r="J7092">
        <f>IF('Data R4P'!C108="","",IF((COUNTIF('Data R4P'!K108,"&gt;0")+COUNTIF('Data R4P'!M108,"&gt;0")+COUNTIF('Data R4P'!O108,"&gt;0")+COUNTIF('Data R4P'!Q108,"&gt;0")+COUNTIF('Data R4P'!S108,"&gt;0")+COUNTIF('Data R4P'!U108,"&gt;0")+COUNTIF('Data R4P'!W108,"&gt;0")+COUNTIF('Data R4P'!Y108,"&gt;0"))&gt;0,1,0))</f>
        <v/>
      </c>
      <c r="M7092" t="inlineStr">
        <is>
          <t>Data R</t>
        </is>
      </c>
    </row>
    <row r="7093">
      <c r="A7093" t="inlineStr">
        <is>
          <t>Regional 4 Palmco</t>
        </is>
      </c>
      <c r="B7093">
        <f>IF('Data R4P'!C109="","",'Data R4P'!B109)</f>
        <v/>
      </c>
      <c r="C7093">
        <f>IF('Data R4P'!C109="","",'Data R4P'!C109)</f>
        <v/>
      </c>
      <c r="D7093">
        <f>IF('Data R4P'!C109="","",'Data R4P'!D109)</f>
        <v/>
      </c>
      <c r="E7093">
        <f>IF('Data R4P'!C109="","",'Data R4P'!E109)</f>
        <v/>
      </c>
      <c r="F7093">
        <f>IF('Data R4P'!C109="","",'Data R4P'!F109)</f>
        <v/>
      </c>
      <c r="G7093">
        <f>IF('Data R4P'!C109="","",'Data R4P'!AD109)</f>
        <v/>
      </c>
      <c r="H7093">
        <f>IF('Data R4P'!C109="","",'Data R4P'!AC109)</f>
        <v/>
      </c>
      <c r="I7093">
        <f>IF('Data R4P'!C109="","",COUNTIF('Data R4P'!J109,"&gt;0")+COUNTIF('Data R4P'!L109,"&gt;0")+COUNTIF('Data R4P'!N109,"&gt;0")+COUNTIF('Data R4P'!P109,"&gt;0")+COUNTIF('Data R4P'!R109,"&gt;0")+COUNTIF('Data R4P'!T109,"&gt;0")+COUNTIF('Data R4P'!V109,"&gt;0")+COUNTIF('Data R4P'!X109,"&gt;0"))</f>
        <v/>
      </c>
      <c r="J7093">
        <f>IF('Data R4P'!C109="","",IF((COUNTIF('Data R4P'!K109,"&gt;0")+COUNTIF('Data R4P'!M109,"&gt;0")+COUNTIF('Data R4P'!O109,"&gt;0")+COUNTIF('Data R4P'!Q109,"&gt;0")+COUNTIF('Data R4P'!S109,"&gt;0")+COUNTIF('Data R4P'!U109,"&gt;0")+COUNTIF('Data R4P'!W109,"&gt;0")+COUNTIF('Data R4P'!Y109,"&gt;0"))&gt;0,1,0))</f>
        <v/>
      </c>
      <c r="M7093" t="inlineStr">
        <is>
          <t>Data R</t>
        </is>
      </c>
    </row>
    <row r="7094">
      <c r="A7094" t="inlineStr">
        <is>
          <t>Regional 4 Palmco</t>
        </is>
      </c>
      <c r="B7094">
        <f>IF('Data R4P'!C110="","",'Data R4P'!B110)</f>
        <v/>
      </c>
      <c r="C7094">
        <f>IF('Data R4P'!C110="","",'Data R4P'!C110)</f>
        <v/>
      </c>
      <c r="D7094">
        <f>IF('Data R4P'!C110="","",'Data R4P'!D110)</f>
        <v/>
      </c>
      <c r="E7094">
        <f>IF('Data R4P'!C110="","",'Data R4P'!E110)</f>
        <v/>
      </c>
      <c r="F7094">
        <f>IF('Data R4P'!C110="","",'Data R4P'!F110)</f>
        <v/>
      </c>
      <c r="G7094">
        <f>IF('Data R4P'!C110="","",'Data R4P'!AD110)</f>
        <v/>
      </c>
      <c r="H7094">
        <f>IF('Data R4P'!C110="","",'Data R4P'!AC110)</f>
        <v/>
      </c>
      <c r="I7094">
        <f>IF('Data R4P'!C110="","",COUNTIF('Data R4P'!J110,"&gt;0")+COUNTIF('Data R4P'!L110,"&gt;0")+COUNTIF('Data R4P'!N110,"&gt;0")+COUNTIF('Data R4P'!P110,"&gt;0")+COUNTIF('Data R4P'!R110,"&gt;0")+COUNTIF('Data R4P'!T110,"&gt;0")+COUNTIF('Data R4P'!V110,"&gt;0")+COUNTIF('Data R4P'!X110,"&gt;0"))</f>
        <v/>
      </c>
      <c r="J7094">
        <f>IF('Data R4P'!C110="","",IF((COUNTIF('Data R4P'!K110,"&gt;0")+COUNTIF('Data R4P'!M110,"&gt;0")+COUNTIF('Data R4P'!O110,"&gt;0")+COUNTIF('Data R4P'!Q110,"&gt;0")+COUNTIF('Data R4P'!S110,"&gt;0")+COUNTIF('Data R4P'!U110,"&gt;0")+COUNTIF('Data R4P'!W110,"&gt;0")+COUNTIF('Data R4P'!Y110,"&gt;0"))&gt;0,1,0))</f>
        <v/>
      </c>
      <c r="M7094" t="inlineStr">
        <is>
          <t>Data R</t>
        </is>
      </c>
    </row>
    <row r="7095">
      <c r="A7095" t="inlineStr">
        <is>
          <t>Regional 4 Palmco</t>
        </is>
      </c>
      <c r="B7095">
        <f>IF('Data R4P'!C111="","",'Data R4P'!B111)</f>
        <v/>
      </c>
      <c r="C7095">
        <f>IF('Data R4P'!C111="","",'Data R4P'!C111)</f>
        <v/>
      </c>
      <c r="D7095">
        <f>IF('Data R4P'!C111="","",'Data R4P'!D111)</f>
        <v/>
      </c>
      <c r="E7095">
        <f>IF('Data R4P'!C111="","",'Data R4P'!E111)</f>
        <v/>
      </c>
      <c r="F7095">
        <f>IF('Data R4P'!C111="","",'Data R4P'!F111)</f>
        <v/>
      </c>
      <c r="G7095">
        <f>IF('Data R4P'!C111="","",'Data R4P'!AD111)</f>
        <v/>
      </c>
      <c r="H7095">
        <f>IF('Data R4P'!C111="","",'Data R4P'!AC111)</f>
        <v/>
      </c>
      <c r="I7095">
        <f>IF('Data R4P'!C111="","",COUNTIF('Data R4P'!J111,"&gt;0")+COUNTIF('Data R4P'!L111,"&gt;0")+COUNTIF('Data R4P'!N111,"&gt;0")+COUNTIF('Data R4P'!P111,"&gt;0")+COUNTIF('Data R4P'!R111,"&gt;0")+COUNTIF('Data R4P'!T111,"&gt;0")+COUNTIF('Data R4P'!V111,"&gt;0")+COUNTIF('Data R4P'!X111,"&gt;0"))</f>
        <v/>
      </c>
      <c r="J7095">
        <f>IF('Data R4P'!C111="","",IF((COUNTIF('Data R4P'!K111,"&gt;0")+COUNTIF('Data R4P'!M111,"&gt;0")+COUNTIF('Data R4P'!O111,"&gt;0")+COUNTIF('Data R4P'!Q111,"&gt;0")+COUNTIF('Data R4P'!S111,"&gt;0")+COUNTIF('Data R4P'!U111,"&gt;0")+COUNTIF('Data R4P'!W111,"&gt;0")+COUNTIF('Data R4P'!Y111,"&gt;0"))&gt;0,1,0))</f>
        <v/>
      </c>
      <c r="M7095" t="inlineStr">
        <is>
          <t>Data R</t>
        </is>
      </c>
    </row>
    <row r="7096">
      <c r="A7096" t="inlineStr">
        <is>
          <t>Regional 4 Palmco</t>
        </is>
      </c>
      <c r="B7096">
        <f>IF('Data R4P'!C112="","",'Data R4P'!B112)</f>
        <v/>
      </c>
      <c r="C7096">
        <f>IF('Data R4P'!C112="","",'Data R4P'!C112)</f>
        <v/>
      </c>
      <c r="D7096">
        <f>IF('Data R4P'!C112="","",'Data R4P'!D112)</f>
        <v/>
      </c>
      <c r="E7096">
        <f>IF('Data R4P'!C112="","",'Data R4P'!E112)</f>
        <v/>
      </c>
      <c r="F7096">
        <f>IF('Data R4P'!C112="","",'Data R4P'!F112)</f>
        <v/>
      </c>
      <c r="G7096">
        <f>IF('Data R4P'!C112="","",'Data R4P'!AD112)</f>
        <v/>
      </c>
      <c r="H7096">
        <f>IF('Data R4P'!C112="","",'Data R4P'!AC112)</f>
        <v/>
      </c>
      <c r="I7096">
        <f>IF('Data R4P'!C112="","",COUNTIF('Data R4P'!J112,"&gt;0")+COUNTIF('Data R4P'!L112,"&gt;0")+COUNTIF('Data R4P'!N112,"&gt;0")+COUNTIF('Data R4P'!P112,"&gt;0")+COUNTIF('Data R4P'!R112,"&gt;0")+COUNTIF('Data R4P'!T112,"&gt;0")+COUNTIF('Data R4P'!V112,"&gt;0")+COUNTIF('Data R4P'!X112,"&gt;0"))</f>
        <v/>
      </c>
      <c r="J7096">
        <f>IF('Data R4P'!C112="","",IF((COUNTIF('Data R4P'!K112,"&gt;0")+COUNTIF('Data R4P'!M112,"&gt;0")+COUNTIF('Data R4P'!O112,"&gt;0")+COUNTIF('Data R4P'!Q112,"&gt;0")+COUNTIF('Data R4P'!S112,"&gt;0")+COUNTIF('Data R4P'!U112,"&gt;0")+COUNTIF('Data R4P'!W112,"&gt;0")+COUNTIF('Data R4P'!Y112,"&gt;0"))&gt;0,1,0))</f>
        <v/>
      </c>
      <c r="M7096" t="inlineStr">
        <is>
          <t>Data R</t>
        </is>
      </c>
    </row>
    <row r="7097">
      <c r="A7097" t="inlineStr">
        <is>
          <t>Regional 4 Palmco</t>
        </is>
      </c>
      <c r="B7097">
        <f>IF('Data R4P'!C113="","",'Data R4P'!B113)</f>
        <v/>
      </c>
      <c r="C7097">
        <f>IF('Data R4P'!C113="","",'Data R4P'!C113)</f>
        <v/>
      </c>
      <c r="D7097">
        <f>IF('Data R4P'!C113="","",'Data R4P'!D113)</f>
        <v/>
      </c>
      <c r="E7097">
        <f>IF('Data R4P'!C113="","",'Data R4P'!E113)</f>
        <v/>
      </c>
      <c r="F7097">
        <f>IF('Data R4P'!C113="","",'Data R4P'!F113)</f>
        <v/>
      </c>
      <c r="G7097">
        <f>IF('Data R4P'!C113="","",'Data R4P'!AD113)</f>
        <v/>
      </c>
      <c r="H7097">
        <f>IF('Data R4P'!C113="","",'Data R4P'!AC113)</f>
        <v/>
      </c>
      <c r="I7097">
        <f>IF('Data R4P'!C113="","",COUNTIF('Data R4P'!J113,"&gt;0")+COUNTIF('Data R4P'!L113,"&gt;0")+COUNTIF('Data R4P'!N113,"&gt;0")+COUNTIF('Data R4P'!P113,"&gt;0")+COUNTIF('Data R4P'!R113,"&gt;0")+COUNTIF('Data R4P'!T113,"&gt;0")+COUNTIF('Data R4P'!V113,"&gt;0")+COUNTIF('Data R4P'!X113,"&gt;0"))</f>
        <v/>
      </c>
      <c r="J7097">
        <f>IF('Data R4P'!C113="","",IF((COUNTIF('Data R4P'!K113,"&gt;0")+COUNTIF('Data R4P'!M113,"&gt;0")+COUNTIF('Data R4P'!O113,"&gt;0")+COUNTIF('Data R4P'!Q113,"&gt;0")+COUNTIF('Data R4P'!S113,"&gt;0")+COUNTIF('Data R4P'!U113,"&gt;0")+COUNTIF('Data R4P'!W113,"&gt;0")+COUNTIF('Data R4P'!Y113,"&gt;0"))&gt;0,1,0))</f>
        <v/>
      </c>
      <c r="M7097" t="inlineStr">
        <is>
          <t>Data R</t>
        </is>
      </c>
    </row>
    <row r="7098">
      <c r="A7098" t="inlineStr">
        <is>
          <t>Regional 4 Palmco</t>
        </is>
      </c>
      <c r="B7098">
        <f>IF('Data R4P'!C114="","",'Data R4P'!B114)</f>
        <v/>
      </c>
      <c r="C7098">
        <f>IF('Data R4P'!C114="","",'Data R4P'!C114)</f>
        <v/>
      </c>
      <c r="D7098">
        <f>IF('Data R4P'!C114="","",'Data R4P'!D114)</f>
        <v/>
      </c>
      <c r="E7098">
        <f>IF('Data R4P'!C114="","",'Data R4P'!E114)</f>
        <v/>
      </c>
      <c r="F7098">
        <f>IF('Data R4P'!C114="","",'Data R4P'!F114)</f>
        <v/>
      </c>
      <c r="G7098">
        <f>IF('Data R4P'!C114="","",'Data R4P'!AD114)</f>
        <v/>
      </c>
      <c r="H7098">
        <f>IF('Data R4P'!C114="","",'Data R4P'!AC114)</f>
        <v/>
      </c>
      <c r="I7098">
        <f>IF('Data R4P'!C114="","",COUNTIF('Data R4P'!J114,"&gt;0")+COUNTIF('Data R4P'!L114,"&gt;0")+COUNTIF('Data R4P'!N114,"&gt;0")+COUNTIF('Data R4P'!P114,"&gt;0")+COUNTIF('Data R4P'!R114,"&gt;0")+COUNTIF('Data R4P'!T114,"&gt;0")+COUNTIF('Data R4P'!V114,"&gt;0")+COUNTIF('Data R4P'!X114,"&gt;0"))</f>
        <v/>
      </c>
      <c r="J7098">
        <f>IF('Data R4P'!C114="","",IF((COUNTIF('Data R4P'!K114,"&gt;0")+COUNTIF('Data R4P'!M114,"&gt;0")+COUNTIF('Data R4P'!O114,"&gt;0")+COUNTIF('Data R4P'!Q114,"&gt;0")+COUNTIF('Data R4P'!S114,"&gt;0")+COUNTIF('Data R4P'!U114,"&gt;0")+COUNTIF('Data R4P'!W114,"&gt;0")+COUNTIF('Data R4P'!Y114,"&gt;0"))&gt;0,1,0))</f>
        <v/>
      </c>
      <c r="M7098" t="inlineStr">
        <is>
          <t>Data R</t>
        </is>
      </c>
    </row>
    <row r="7099">
      <c r="A7099" t="inlineStr">
        <is>
          <t>Regional 4 Palmco</t>
        </is>
      </c>
      <c r="B7099">
        <f>IF('Data R4P'!C115="","",'Data R4P'!B115)</f>
        <v/>
      </c>
      <c r="C7099">
        <f>IF('Data R4P'!C115="","",'Data R4P'!C115)</f>
        <v/>
      </c>
      <c r="D7099">
        <f>IF('Data R4P'!C115="","",'Data R4P'!D115)</f>
        <v/>
      </c>
      <c r="E7099">
        <f>IF('Data R4P'!C115="","",'Data R4P'!E115)</f>
        <v/>
      </c>
      <c r="F7099">
        <f>IF('Data R4P'!C115="","",'Data R4P'!F115)</f>
        <v/>
      </c>
      <c r="G7099">
        <f>IF('Data R4P'!C115="","",'Data R4P'!AD115)</f>
        <v/>
      </c>
      <c r="H7099">
        <f>IF('Data R4P'!C115="","",'Data R4P'!AC115)</f>
        <v/>
      </c>
      <c r="I7099">
        <f>IF('Data R4P'!C115="","",COUNTIF('Data R4P'!J115,"&gt;0")+COUNTIF('Data R4P'!L115,"&gt;0")+COUNTIF('Data R4P'!N115,"&gt;0")+COUNTIF('Data R4P'!P115,"&gt;0")+COUNTIF('Data R4P'!R115,"&gt;0")+COUNTIF('Data R4P'!T115,"&gt;0")+COUNTIF('Data R4P'!V115,"&gt;0")+COUNTIF('Data R4P'!X115,"&gt;0"))</f>
        <v/>
      </c>
      <c r="J7099">
        <f>IF('Data R4P'!C115="","",IF((COUNTIF('Data R4P'!K115,"&gt;0")+COUNTIF('Data R4P'!M115,"&gt;0")+COUNTIF('Data R4P'!O115,"&gt;0")+COUNTIF('Data R4P'!Q115,"&gt;0")+COUNTIF('Data R4P'!S115,"&gt;0")+COUNTIF('Data R4P'!U115,"&gt;0")+COUNTIF('Data R4P'!W115,"&gt;0")+COUNTIF('Data R4P'!Y115,"&gt;0"))&gt;0,1,0))</f>
        <v/>
      </c>
      <c r="M7099" t="inlineStr">
        <is>
          <t>Data R</t>
        </is>
      </c>
    </row>
    <row r="7100">
      <c r="A7100" t="inlineStr">
        <is>
          <t>Regional 4 Palmco</t>
        </is>
      </c>
      <c r="B7100">
        <f>IF('Data R4P'!C116="","",'Data R4P'!B116)</f>
        <v/>
      </c>
      <c r="C7100">
        <f>IF('Data R4P'!C116="","",'Data R4P'!C116)</f>
        <v/>
      </c>
      <c r="D7100">
        <f>IF('Data R4P'!C116="","",'Data R4P'!D116)</f>
        <v/>
      </c>
      <c r="E7100">
        <f>IF('Data R4P'!C116="","",'Data R4P'!E116)</f>
        <v/>
      </c>
      <c r="F7100">
        <f>IF('Data R4P'!C116="","",'Data R4P'!F116)</f>
        <v/>
      </c>
      <c r="G7100">
        <f>IF('Data R4P'!C116="","",'Data R4P'!AD116)</f>
        <v/>
      </c>
      <c r="H7100">
        <f>IF('Data R4P'!C116="","",'Data R4P'!AC116)</f>
        <v/>
      </c>
      <c r="I7100">
        <f>IF('Data R4P'!C116="","",COUNTIF('Data R4P'!J116,"&gt;0")+COUNTIF('Data R4P'!L116,"&gt;0")+COUNTIF('Data R4P'!N116,"&gt;0")+COUNTIF('Data R4P'!P116,"&gt;0")+COUNTIF('Data R4P'!R116,"&gt;0")+COUNTIF('Data R4P'!T116,"&gt;0")+COUNTIF('Data R4P'!V116,"&gt;0")+COUNTIF('Data R4P'!X116,"&gt;0"))</f>
        <v/>
      </c>
      <c r="J7100">
        <f>IF('Data R4P'!C116="","",IF((COUNTIF('Data R4P'!K116,"&gt;0")+COUNTIF('Data R4P'!M116,"&gt;0")+COUNTIF('Data R4P'!O116,"&gt;0")+COUNTIF('Data R4P'!Q116,"&gt;0")+COUNTIF('Data R4P'!S116,"&gt;0")+COUNTIF('Data R4P'!U116,"&gt;0")+COUNTIF('Data R4P'!W116,"&gt;0")+COUNTIF('Data R4P'!Y116,"&gt;0"))&gt;0,1,0))</f>
        <v/>
      </c>
      <c r="M7100" t="inlineStr">
        <is>
          <t>Data R</t>
        </is>
      </c>
    </row>
    <row r="7101">
      <c r="A7101" t="inlineStr">
        <is>
          <t>Regional 4 Palmco</t>
        </is>
      </c>
      <c r="B7101">
        <f>IF('Data R4P'!C117="","",'Data R4P'!B117)</f>
        <v/>
      </c>
      <c r="C7101">
        <f>IF('Data R4P'!C117="","",'Data R4P'!C117)</f>
        <v/>
      </c>
      <c r="D7101">
        <f>IF('Data R4P'!C117="","",'Data R4P'!D117)</f>
        <v/>
      </c>
      <c r="E7101">
        <f>IF('Data R4P'!C117="","",'Data R4P'!E117)</f>
        <v/>
      </c>
      <c r="F7101">
        <f>IF('Data R4P'!C117="","",'Data R4P'!F117)</f>
        <v/>
      </c>
      <c r="G7101">
        <f>IF('Data R4P'!C117="","",'Data R4P'!AD117)</f>
        <v/>
      </c>
      <c r="H7101">
        <f>IF('Data R4P'!C117="","",'Data R4P'!AC117)</f>
        <v/>
      </c>
      <c r="I7101">
        <f>IF('Data R4P'!C117="","",COUNTIF('Data R4P'!J117,"&gt;0")+COUNTIF('Data R4P'!L117,"&gt;0")+COUNTIF('Data R4P'!N117,"&gt;0")+COUNTIF('Data R4P'!P117,"&gt;0")+COUNTIF('Data R4P'!R117,"&gt;0")+COUNTIF('Data R4P'!T117,"&gt;0")+COUNTIF('Data R4P'!V117,"&gt;0")+COUNTIF('Data R4P'!X117,"&gt;0"))</f>
        <v/>
      </c>
      <c r="J7101">
        <f>IF('Data R4P'!C117="","",IF((COUNTIF('Data R4P'!K117,"&gt;0")+COUNTIF('Data R4P'!M117,"&gt;0")+COUNTIF('Data R4P'!O117,"&gt;0")+COUNTIF('Data R4P'!Q117,"&gt;0")+COUNTIF('Data R4P'!S117,"&gt;0")+COUNTIF('Data R4P'!U117,"&gt;0")+COUNTIF('Data R4P'!W117,"&gt;0")+COUNTIF('Data R4P'!Y117,"&gt;0"))&gt;0,1,0))</f>
        <v/>
      </c>
      <c r="M7101" t="inlineStr">
        <is>
          <t>Data R</t>
        </is>
      </c>
    </row>
    <row r="7102">
      <c r="A7102" t="inlineStr">
        <is>
          <t>Regional 4 Palmco</t>
        </is>
      </c>
      <c r="B7102">
        <f>IF('Data R4P'!C118="","",'Data R4P'!B118)</f>
        <v/>
      </c>
      <c r="C7102">
        <f>IF('Data R4P'!C118="","",'Data R4P'!C118)</f>
        <v/>
      </c>
      <c r="D7102">
        <f>IF('Data R4P'!C118="","",'Data R4P'!D118)</f>
        <v/>
      </c>
      <c r="E7102">
        <f>IF('Data R4P'!C118="","",'Data R4P'!E118)</f>
        <v/>
      </c>
      <c r="F7102">
        <f>IF('Data R4P'!C118="","",'Data R4P'!F118)</f>
        <v/>
      </c>
      <c r="G7102">
        <f>IF('Data R4P'!C118="","",'Data R4P'!AD118)</f>
        <v/>
      </c>
      <c r="H7102">
        <f>IF('Data R4P'!C118="","",'Data R4P'!AC118)</f>
        <v/>
      </c>
      <c r="I7102">
        <f>IF('Data R4P'!C118="","",COUNTIF('Data R4P'!J118,"&gt;0")+COUNTIF('Data R4P'!L118,"&gt;0")+COUNTIF('Data R4P'!N118,"&gt;0")+COUNTIF('Data R4P'!P118,"&gt;0")+COUNTIF('Data R4P'!R118,"&gt;0")+COUNTIF('Data R4P'!T118,"&gt;0")+COUNTIF('Data R4P'!V118,"&gt;0")+COUNTIF('Data R4P'!X118,"&gt;0"))</f>
        <v/>
      </c>
      <c r="J7102">
        <f>IF('Data R4P'!C118="","",IF((COUNTIF('Data R4P'!K118,"&gt;0")+COUNTIF('Data R4P'!M118,"&gt;0")+COUNTIF('Data R4P'!O118,"&gt;0")+COUNTIF('Data R4P'!Q118,"&gt;0")+COUNTIF('Data R4P'!S118,"&gt;0")+COUNTIF('Data R4P'!U118,"&gt;0")+COUNTIF('Data R4P'!W118,"&gt;0")+COUNTIF('Data R4P'!Y118,"&gt;0"))&gt;0,1,0))</f>
        <v/>
      </c>
      <c r="M7102" t="inlineStr">
        <is>
          <t>Data R</t>
        </is>
      </c>
    </row>
    <row r="7103">
      <c r="A7103" t="inlineStr">
        <is>
          <t>Regional 4 Palmco</t>
        </is>
      </c>
      <c r="B7103">
        <f>IF('Data R4P'!C119="","",'Data R4P'!B119)</f>
        <v/>
      </c>
      <c r="C7103">
        <f>IF('Data R4P'!C119="","",'Data R4P'!C119)</f>
        <v/>
      </c>
      <c r="D7103">
        <f>IF('Data R4P'!C119="","",'Data R4P'!D119)</f>
        <v/>
      </c>
      <c r="E7103">
        <f>IF('Data R4P'!C119="","",'Data R4P'!E119)</f>
        <v/>
      </c>
      <c r="F7103">
        <f>IF('Data R4P'!C119="","",'Data R4P'!F119)</f>
        <v/>
      </c>
      <c r="G7103">
        <f>IF('Data R4P'!C119="","",'Data R4P'!AD119)</f>
        <v/>
      </c>
      <c r="H7103">
        <f>IF('Data R4P'!C119="","",'Data R4P'!AC119)</f>
        <v/>
      </c>
      <c r="I7103">
        <f>IF('Data R4P'!C119="","",COUNTIF('Data R4P'!J119,"&gt;0")+COUNTIF('Data R4P'!L119,"&gt;0")+COUNTIF('Data R4P'!N119,"&gt;0")+COUNTIF('Data R4P'!P119,"&gt;0")+COUNTIF('Data R4P'!R119,"&gt;0")+COUNTIF('Data R4P'!T119,"&gt;0")+COUNTIF('Data R4P'!V119,"&gt;0")+COUNTIF('Data R4P'!X119,"&gt;0"))</f>
        <v/>
      </c>
      <c r="J7103">
        <f>IF('Data R4P'!C119="","",IF((COUNTIF('Data R4P'!K119,"&gt;0")+COUNTIF('Data R4P'!M119,"&gt;0")+COUNTIF('Data R4P'!O119,"&gt;0")+COUNTIF('Data R4P'!Q119,"&gt;0")+COUNTIF('Data R4P'!S119,"&gt;0")+COUNTIF('Data R4P'!U119,"&gt;0")+COUNTIF('Data R4P'!W119,"&gt;0")+COUNTIF('Data R4P'!Y119,"&gt;0"))&gt;0,1,0))</f>
        <v/>
      </c>
      <c r="M7103" t="inlineStr">
        <is>
          <t>Data R</t>
        </is>
      </c>
    </row>
    <row r="7104">
      <c r="A7104" t="inlineStr">
        <is>
          <t>Regional 4 Palmco</t>
        </is>
      </c>
      <c r="B7104">
        <f>IF('Data R4P'!C120="","",'Data R4P'!B120)</f>
        <v/>
      </c>
      <c r="C7104">
        <f>IF('Data R4P'!C120="","",'Data R4P'!C120)</f>
        <v/>
      </c>
      <c r="D7104">
        <f>IF('Data R4P'!C120="","",'Data R4P'!D120)</f>
        <v/>
      </c>
      <c r="E7104">
        <f>IF('Data R4P'!C120="","",'Data R4P'!E120)</f>
        <v/>
      </c>
      <c r="F7104">
        <f>IF('Data R4P'!C120="","",'Data R4P'!F120)</f>
        <v/>
      </c>
      <c r="G7104">
        <f>IF('Data R4P'!C120="","",'Data R4P'!AD120)</f>
        <v/>
      </c>
      <c r="H7104">
        <f>IF('Data R4P'!C120="","",'Data R4P'!AC120)</f>
        <v/>
      </c>
      <c r="I7104">
        <f>IF('Data R4P'!C120="","",COUNTIF('Data R4P'!J120,"&gt;0")+COUNTIF('Data R4P'!L120,"&gt;0")+COUNTIF('Data R4P'!N120,"&gt;0")+COUNTIF('Data R4P'!P120,"&gt;0")+COUNTIF('Data R4P'!R120,"&gt;0")+COUNTIF('Data R4P'!T120,"&gt;0")+COUNTIF('Data R4P'!V120,"&gt;0")+COUNTIF('Data R4P'!X120,"&gt;0"))</f>
        <v/>
      </c>
      <c r="J7104">
        <f>IF('Data R4P'!C120="","",IF((COUNTIF('Data R4P'!K120,"&gt;0")+COUNTIF('Data R4P'!M120,"&gt;0")+COUNTIF('Data R4P'!O120,"&gt;0")+COUNTIF('Data R4P'!Q120,"&gt;0")+COUNTIF('Data R4P'!S120,"&gt;0")+COUNTIF('Data R4P'!U120,"&gt;0")+COUNTIF('Data R4P'!W120,"&gt;0")+COUNTIF('Data R4P'!Y120,"&gt;0"))&gt;0,1,0))</f>
        <v/>
      </c>
      <c r="M7104" t="inlineStr">
        <is>
          <t>Data R</t>
        </is>
      </c>
    </row>
    <row r="7105">
      <c r="A7105" t="inlineStr">
        <is>
          <t>Regional 4 Palmco</t>
        </is>
      </c>
      <c r="B7105">
        <f>IF('Data R4P'!C121="","",'Data R4P'!B121)</f>
        <v/>
      </c>
      <c r="C7105">
        <f>IF('Data R4P'!C121="","",'Data R4P'!C121)</f>
        <v/>
      </c>
      <c r="D7105">
        <f>IF('Data R4P'!C121="","",'Data R4P'!D121)</f>
        <v/>
      </c>
      <c r="E7105">
        <f>IF('Data R4P'!C121="","",'Data R4P'!E121)</f>
        <v/>
      </c>
      <c r="F7105">
        <f>IF('Data R4P'!C121="","",'Data R4P'!F121)</f>
        <v/>
      </c>
      <c r="G7105">
        <f>IF('Data R4P'!C121="","",'Data R4P'!AD121)</f>
        <v/>
      </c>
      <c r="H7105">
        <f>IF('Data R4P'!C121="","",'Data R4P'!AC121)</f>
        <v/>
      </c>
      <c r="I7105">
        <f>IF('Data R4P'!C121="","",COUNTIF('Data R4P'!J121,"&gt;0")+COUNTIF('Data R4P'!L121,"&gt;0")+COUNTIF('Data R4P'!N121,"&gt;0")+COUNTIF('Data R4P'!P121,"&gt;0")+COUNTIF('Data R4P'!R121,"&gt;0")+COUNTIF('Data R4P'!T121,"&gt;0")+COUNTIF('Data R4P'!V121,"&gt;0")+COUNTIF('Data R4P'!X121,"&gt;0"))</f>
        <v/>
      </c>
      <c r="J7105">
        <f>IF('Data R4P'!C121="","",IF((COUNTIF('Data R4P'!K121,"&gt;0")+COUNTIF('Data R4P'!M121,"&gt;0")+COUNTIF('Data R4P'!O121,"&gt;0")+COUNTIF('Data R4P'!Q121,"&gt;0")+COUNTIF('Data R4P'!S121,"&gt;0")+COUNTIF('Data R4P'!U121,"&gt;0")+COUNTIF('Data R4P'!W121,"&gt;0")+COUNTIF('Data R4P'!Y121,"&gt;0"))&gt;0,1,0))</f>
        <v/>
      </c>
      <c r="M7105" t="inlineStr">
        <is>
          <t>Data R</t>
        </is>
      </c>
    </row>
    <row r="7106">
      <c r="A7106" t="inlineStr">
        <is>
          <t>Regional 4 Palmco</t>
        </is>
      </c>
      <c r="B7106">
        <f>IF('Data R4P'!C122="","",'Data R4P'!B122)</f>
        <v/>
      </c>
      <c r="C7106">
        <f>IF('Data R4P'!C122="","",'Data R4P'!C122)</f>
        <v/>
      </c>
      <c r="D7106">
        <f>IF('Data R4P'!C122="","",'Data R4P'!D122)</f>
        <v/>
      </c>
      <c r="E7106">
        <f>IF('Data R4P'!C122="","",'Data R4P'!E122)</f>
        <v/>
      </c>
      <c r="F7106">
        <f>IF('Data R4P'!C122="","",'Data R4P'!F122)</f>
        <v/>
      </c>
      <c r="G7106">
        <f>IF('Data R4P'!C122="","",'Data R4P'!AD122)</f>
        <v/>
      </c>
      <c r="H7106">
        <f>IF('Data R4P'!C122="","",'Data R4P'!AC122)</f>
        <v/>
      </c>
      <c r="I7106">
        <f>IF('Data R4P'!C122="","",COUNTIF('Data R4P'!J122,"&gt;0")+COUNTIF('Data R4P'!L122,"&gt;0")+COUNTIF('Data R4P'!N122,"&gt;0")+COUNTIF('Data R4P'!P122,"&gt;0")+COUNTIF('Data R4P'!R122,"&gt;0")+COUNTIF('Data R4P'!T122,"&gt;0")+COUNTIF('Data R4P'!V122,"&gt;0")+COUNTIF('Data R4P'!X122,"&gt;0"))</f>
        <v/>
      </c>
      <c r="J7106">
        <f>IF('Data R4P'!C122="","",IF((COUNTIF('Data R4P'!K122,"&gt;0")+COUNTIF('Data R4P'!M122,"&gt;0")+COUNTIF('Data R4P'!O122,"&gt;0")+COUNTIF('Data R4P'!Q122,"&gt;0")+COUNTIF('Data R4P'!S122,"&gt;0")+COUNTIF('Data R4P'!U122,"&gt;0")+COUNTIF('Data R4P'!W122,"&gt;0")+COUNTIF('Data R4P'!Y122,"&gt;0"))&gt;0,1,0))</f>
        <v/>
      </c>
      <c r="M7106" t="inlineStr">
        <is>
          <t>Data R</t>
        </is>
      </c>
    </row>
    <row r="7107">
      <c r="A7107" t="inlineStr">
        <is>
          <t>Regional 4 Palmco</t>
        </is>
      </c>
      <c r="B7107">
        <f>IF('Data R4P'!C123="","",'Data R4P'!B123)</f>
        <v/>
      </c>
      <c r="C7107">
        <f>IF('Data R4P'!C123="","",'Data R4P'!C123)</f>
        <v/>
      </c>
      <c r="D7107">
        <f>IF('Data R4P'!C123="","",'Data R4P'!D123)</f>
        <v/>
      </c>
      <c r="E7107">
        <f>IF('Data R4P'!C123="","",'Data R4P'!E123)</f>
        <v/>
      </c>
      <c r="F7107">
        <f>IF('Data R4P'!C123="","",'Data R4P'!F123)</f>
        <v/>
      </c>
      <c r="G7107">
        <f>IF('Data R4P'!C123="","",'Data R4P'!AD123)</f>
        <v/>
      </c>
      <c r="H7107">
        <f>IF('Data R4P'!C123="","",'Data R4P'!AC123)</f>
        <v/>
      </c>
      <c r="I7107">
        <f>IF('Data R4P'!C123="","",COUNTIF('Data R4P'!J123,"&gt;0")+COUNTIF('Data R4P'!L123,"&gt;0")+COUNTIF('Data R4P'!N123,"&gt;0")+COUNTIF('Data R4P'!P123,"&gt;0")+COUNTIF('Data R4P'!R123,"&gt;0")+COUNTIF('Data R4P'!T123,"&gt;0")+COUNTIF('Data R4P'!V123,"&gt;0")+COUNTIF('Data R4P'!X123,"&gt;0"))</f>
        <v/>
      </c>
      <c r="J7107">
        <f>IF('Data R4P'!C123="","",IF((COUNTIF('Data R4P'!K123,"&gt;0")+COUNTIF('Data R4P'!M123,"&gt;0")+COUNTIF('Data R4P'!O123,"&gt;0")+COUNTIF('Data R4P'!Q123,"&gt;0")+COUNTIF('Data R4P'!S123,"&gt;0")+COUNTIF('Data R4P'!U123,"&gt;0")+COUNTIF('Data R4P'!W123,"&gt;0")+COUNTIF('Data R4P'!Y123,"&gt;0"))&gt;0,1,0))</f>
        <v/>
      </c>
      <c r="M7107" t="inlineStr">
        <is>
          <t>Data R</t>
        </is>
      </c>
    </row>
    <row r="7108">
      <c r="A7108" t="inlineStr">
        <is>
          <t>Regional 4 Palmco</t>
        </is>
      </c>
      <c r="B7108">
        <f>IF('Data R4P'!C124="","",'Data R4P'!B124)</f>
        <v/>
      </c>
      <c r="C7108">
        <f>IF('Data R4P'!C124="","",'Data R4P'!C124)</f>
        <v/>
      </c>
      <c r="D7108">
        <f>IF('Data R4P'!C124="","",'Data R4P'!D124)</f>
        <v/>
      </c>
      <c r="E7108">
        <f>IF('Data R4P'!C124="","",'Data R4P'!E124)</f>
        <v/>
      </c>
      <c r="F7108">
        <f>IF('Data R4P'!C124="","",'Data R4P'!F124)</f>
        <v/>
      </c>
      <c r="G7108">
        <f>IF('Data R4P'!C124="","",'Data R4P'!AD124)</f>
        <v/>
      </c>
      <c r="H7108">
        <f>IF('Data R4P'!C124="","",'Data R4P'!AC124)</f>
        <v/>
      </c>
      <c r="I7108">
        <f>IF('Data R4P'!C124="","",COUNTIF('Data R4P'!J124,"&gt;0")+COUNTIF('Data R4P'!L124,"&gt;0")+COUNTIF('Data R4P'!N124,"&gt;0")+COUNTIF('Data R4P'!P124,"&gt;0")+COUNTIF('Data R4P'!R124,"&gt;0")+COUNTIF('Data R4P'!T124,"&gt;0")+COUNTIF('Data R4P'!V124,"&gt;0")+COUNTIF('Data R4P'!X124,"&gt;0"))</f>
        <v/>
      </c>
      <c r="J7108">
        <f>IF('Data R4P'!C124="","",IF((COUNTIF('Data R4P'!K124,"&gt;0")+COUNTIF('Data R4P'!M124,"&gt;0")+COUNTIF('Data R4P'!O124,"&gt;0")+COUNTIF('Data R4P'!Q124,"&gt;0")+COUNTIF('Data R4P'!S124,"&gt;0")+COUNTIF('Data R4P'!U124,"&gt;0")+COUNTIF('Data R4P'!W124,"&gt;0")+COUNTIF('Data R4P'!Y124,"&gt;0"))&gt;0,1,0))</f>
        <v/>
      </c>
      <c r="M7108" t="inlineStr">
        <is>
          <t>Data R</t>
        </is>
      </c>
    </row>
    <row r="7109">
      <c r="A7109" t="inlineStr">
        <is>
          <t>Regional 4 Palmco</t>
        </is>
      </c>
      <c r="B7109">
        <f>IF('Data R4P'!C125="","",'Data R4P'!B125)</f>
        <v/>
      </c>
      <c r="C7109">
        <f>IF('Data R4P'!C125="","",'Data R4P'!C125)</f>
        <v/>
      </c>
      <c r="D7109">
        <f>IF('Data R4P'!C125="","",'Data R4P'!D125)</f>
        <v/>
      </c>
      <c r="E7109">
        <f>IF('Data R4P'!C125="","",'Data R4P'!E125)</f>
        <v/>
      </c>
      <c r="F7109">
        <f>IF('Data R4P'!C125="","",'Data R4P'!F125)</f>
        <v/>
      </c>
      <c r="G7109">
        <f>IF('Data R4P'!C125="","",'Data R4P'!AD125)</f>
        <v/>
      </c>
      <c r="H7109">
        <f>IF('Data R4P'!C125="","",'Data R4P'!AC125)</f>
        <v/>
      </c>
      <c r="I7109">
        <f>IF('Data R4P'!C125="","",COUNTIF('Data R4P'!J125,"&gt;0")+COUNTIF('Data R4P'!L125,"&gt;0")+COUNTIF('Data R4P'!N125,"&gt;0")+COUNTIF('Data R4P'!P125,"&gt;0")+COUNTIF('Data R4P'!R125,"&gt;0")+COUNTIF('Data R4P'!T125,"&gt;0")+COUNTIF('Data R4P'!V125,"&gt;0")+COUNTIF('Data R4P'!X125,"&gt;0"))</f>
        <v/>
      </c>
      <c r="J7109">
        <f>IF('Data R4P'!C125="","",IF((COUNTIF('Data R4P'!K125,"&gt;0")+COUNTIF('Data R4P'!M125,"&gt;0")+COUNTIF('Data R4P'!O125,"&gt;0")+COUNTIF('Data R4P'!Q125,"&gt;0")+COUNTIF('Data R4P'!S125,"&gt;0")+COUNTIF('Data R4P'!U125,"&gt;0")+COUNTIF('Data R4P'!W125,"&gt;0")+COUNTIF('Data R4P'!Y125,"&gt;0"))&gt;0,1,0))</f>
        <v/>
      </c>
      <c r="M7109" t="inlineStr">
        <is>
          <t>Data R</t>
        </is>
      </c>
    </row>
    <row r="7110">
      <c r="A7110" t="inlineStr">
        <is>
          <t>Regional 4 Palmco</t>
        </is>
      </c>
      <c r="B7110">
        <f>IF('Data R4P'!C126="","",'Data R4P'!B126)</f>
        <v/>
      </c>
      <c r="C7110">
        <f>IF('Data R4P'!C126="","",'Data R4P'!C126)</f>
        <v/>
      </c>
      <c r="D7110">
        <f>IF('Data R4P'!C126="","",'Data R4P'!D126)</f>
        <v/>
      </c>
      <c r="E7110">
        <f>IF('Data R4P'!C126="","",'Data R4P'!E126)</f>
        <v/>
      </c>
      <c r="F7110">
        <f>IF('Data R4P'!C126="","",'Data R4P'!F126)</f>
        <v/>
      </c>
      <c r="G7110">
        <f>IF('Data R4P'!C126="","",'Data R4P'!AD126)</f>
        <v/>
      </c>
      <c r="H7110">
        <f>IF('Data R4P'!C126="","",'Data R4P'!AC126)</f>
        <v/>
      </c>
      <c r="I7110">
        <f>IF('Data R4P'!C126="","",COUNTIF('Data R4P'!J126,"&gt;0")+COUNTIF('Data R4P'!L126,"&gt;0")+COUNTIF('Data R4P'!N126,"&gt;0")+COUNTIF('Data R4P'!P126,"&gt;0")+COUNTIF('Data R4P'!R126,"&gt;0")+COUNTIF('Data R4P'!T126,"&gt;0")+COUNTIF('Data R4P'!V126,"&gt;0")+COUNTIF('Data R4P'!X126,"&gt;0"))</f>
        <v/>
      </c>
      <c r="J7110">
        <f>IF('Data R4P'!C126="","",IF((COUNTIF('Data R4P'!K126,"&gt;0")+COUNTIF('Data R4P'!M126,"&gt;0")+COUNTIF('Data R4P'!O126,"&gt;0")+COUNTIF('Data R4P'!Q126,"&gt;0")+COUNTIF('Data R4P'!S126,"&gt;0")+COUNTIF('Data R4P'!U126,"&gt;0")+COUNTIF('Data R4P'!W126,"&gt;0")+COUNTIF('Data R4P'!Y126,"&gt;0"))&gt;0,1,0))</f>
        <v/>
      </c>
      <c r="M7110" t="inlineStr">
        <is>
          <t>Data R</t>
        </is>
      </c>
    </row>
    <row r="7111">
      <c r="A7111" t="inlineStr">
        <is>
          <t>Regional 4 Palmco</t>
        </is>
      </c>
      <c r="B7111">
        <f>IF('Data R4P'!C127="","",'Data R4P'!B127)</f>
        <v/>
      </c>
      <c r="C7111">
        <f>IF('Data R4P'!C127="","",'Data R4P'!C127)</f>
        <v/>
      </c>
      <c r="D7111">
        <f>IF('Data R4P'!C127="","",'Data R4P'!D127)</f>
        <v/>
      </c>
      <c r="E7111">
        <f>IF('Data R4P'!C127="","",'Data R4P'!E127)</f>
        <v/>
      </c>
      <c r="F7111">
        <f>IF('Data R4P'!C127="","",'Data R4P'!F127)</f>
        <v/>
      </c>
      <c r="G7111">
        <f>IF('Data R4P'!C127="","",'Data R4P'!AD127)</f>
        <v/>
      </c>
      <c r="H7111">
        <f>IF('Data R4P'!C127="","",'Data R4P'!AC127)</f>
        <v/>
      </c>
      <c r="I7111">
        <f>IF('Data R4P'!C127="","",COUNTIF('Data R4P'!J127,"&gt;0")+COUNTIF('Data R4P'!L127,"&gt;0")+COUNTIF('Data R4P'!N127,"&gt;0")+COUNTIF('Data R4P'!P127,"&gt;0")+COUNTIF('Data R4P'!R127,"&gt;0")+COUNTIF('Data R4P'!T127,"&gt;0")+COUNTIF('Data R4P'!V127,"&gt;0")+COUNTIF('Data R4P'!X127,"&gt;0"))</f>
        <v/>
      </c>
      <c r="J7111">
        <f>IF('Data R4P'!C127="","",IF((COUNTIF('Data R4P'!K127,"&gt;0")+COUNTIF('Data R4P'!M127,"&gt;0")+COUNTIF('Data R4P'!O127,"&gt;0")+COUNTIF('Data R4P'!Q127,"&gt;0")+COUNTIF('Data R4P'!S127,"&gt;0")+COUNTIF('Data R4P'!U127,"&gt;0")+COUNTIF('Data R4P'!W127,"&gt;0")+COUNTIF('Data R4P'!Y127,"&gt;0"))&gt;0,1,0))</f>
        <v/>
      </c>
      <c r="M7111" t="inlineStr">
        <is>
          <t>Data R</t>
        </is>
      </c>
    </row>
    <row r="7112">
      <c r="A7112" t="inlineStr">
        <is>
          <t>Regional 4 Palmco</t>
        </is>
      </c>
      <c r="B7112">
        <f>IF('Data R4P'!C128="","",'Data R4P'!B128)</f>
        <v/>
      </c>
      <c r="C7112">
        <f>IF('Data R4P'!C128="","",'Data R4P'!C128)</f>
        <v/>
      </c>
      <c r="D7112">
        <f>IF('Data R4P'!C128="","",'Data R4P'!D128)</f>
        <v/>
      </c>
      <c r="E7112">
        <f>IF('Data R4P'!C128="","",'Data R4P'!E128)</f>
        <v/>
      </c>
      <c r="F7112">
        <f>IF('Data R4P'!C128="","",'Data R4P'!F128)</f>
        <v/>
      </c>
      <c r="G7112">
        <f>IF('Data R4P'!C128="","",'Data R4P'!AD128)</f>
        <v/>
      </c>
      <c r="H7112">
        <f>IF('Data R4P'!C128="","",'Data R4P'!AC128)</f>
        <v/>
      </c>
      <c r="I7112">
        <f>IF('Data R4P'!C128="","",COUNTIF('Data R4P'!J128,"&gt;0")+COUNTIF('Data R4P'!L128,"&gt;0")+COUNTIF('Data R4P'!N128,"&gt;0")+COUNTIF('Data R4P'!P128,"&gt;0")+COUNTIF('Data R4P'!R128,"&gt;0")+COUNTIF('Data R4P'!T128,"&gt;0")+COUNTIF('Data R4P'!V128,"&gt;0")+COUNTIF('Data R4P'!X128,"&gt;0"))</f>
        <v/>
      </c>
      <c r="J7112">
        <f>IF('Data R4P'!C128="","",IF((COUNTIF('Data R4P'!K128,"&gt;0")+COUNTIF('Data R4P'!M128,"&gt;0")+COUNTIF('Data R4P'!O128,"&gt;0")+COUNTIF('Data R4P'!Q128,"&gt;0")+COUNTIF('Data R4P'!S128,"&gt;0")+COUNTIF('Data R4P'!U128,"&gt;0")+COUNTIF('Data R4P'!W128,"&gt;0")+COUNTIF('Data R4P'!Y128,"&gt;0"))&gt;0,1,0))</f>
        <v/>
      </c>
      <c r="M7112" t="inlineStr">
        <is>
          <t>Data R</t>
        </is>
      </c>
    </row>
    <row r="7113">
      <c r="A7113" t="inlineStr">
        <is>
          <t>Regional 4 Palmco</t>
        </is>
      </c>
      <c r="B7113">
        <f>IF('Data R4P'!C129="","",'Data R4P'!B129)</f>
        <v/>
      </c>
      <c r="C7113">
        <f>IF('Data R4P'!C129="","",'Data R4P'!C129)</f>
        <v/>
      </c>
      <c r="D7113">
        <f>IF('Data R4P'!C129="","",'Data R4P'!D129)</f>
        <v/>
      </c>
      <c r="E7113">
        <f>IF('Data R4P'!C129="","",'Data R4P'!E129)</f>
        <v/>
      </c>
      <c r="F7113">
        <f>IF('Data R4P'!C129="","",'Data R4P'!F129)</f>
        <v/>
      </c>
      <c r="G7113">
        <f>IF('Data R4P'!C129="","",'Data R4P'!AD129)</f>
        <v/>
      </c>
      <c r="H7113">
        <f>IF('Data R4P'!C129="","",'Data R4P'!AC129)</f>
        <v/>
      </c>
      <c r="I7113">
        <f>IF('Data R4P'!C129="","",COUNTIF('Data R4P'!J129,"&gt;0")+COUNTIF('Data R4P'!L129,"&gt;0")+COUNTIF('Data R4P'!N129,"&gt;0")+COUNTIF('Data R4P'!P129,"&gt;0")+COUNTIF('Data R4P'!R129,"&gt;0")+COUNTIF('Data R4P'!T129,"&gt;0")+COUNTIF('Data R4P'!V129,"&gt;0")+COUNTIF('Data R4P'!X129,"&gt;0"))</f>
        <v/>
      </c>
      <c r="J7113">
        <f>IF('Data R4P'!C129="","",IF((COUNTIF('Data R4P'!K129,"&gt;0")+COUNTIF('Data R4P'!M129,"&gt;0")+COUNTIF('Data R4P'!O129,"&gt;0")+COUNTIF('Data R4P'!Q129,"&gt;0")+COUNTIF('Data R4P'!S129,"&gt;0")+COUNTIF('Data R4P'!U129,"&gt;0")+COUNTIF('Data R4P'!W129,"&gt;0")+COUNTIF('Data R4P'!Y129,"&gt;0"))&gt;0,1,0))</f>
        <v/>
      </c>
      <c r="M7113" t="inlineStr">
        <is>
          <t>Data R</t>
        </is>
      </c>
    </row>
    <row r="7114">
      <c r="A7114" t="inlineStr">
        <is>
          <t>Regional 4 Palmco</t>
        </is>
      </c>
      <c r="B7114">
        <f>IF('Data R4P'!C130="","",'Data R4P'!B130)</f>
        <v/>
      </c>
      <c r="C7114">
        <f>IF('Data R4P'!C130="","",'Data R4P'!C130)</f>
        <v/>
      </c>
      <c r="D7114">
        <f>IF('Data R4P'!C130="","",'Data R4P'!D130)</f>
        <v/>
      </c>
      <c r="E7114">
        <f>IF('Data R4P'!C130="","",'Data R4P'!E130)</f>
        <v/>
      </c>
      <c r="F7114">
        <f>IF('Data R4P'!C130="","",'Data R4P'!F130)</f>
        <v/>
      </c>
      <c r="G7114">
        <f>IF('Data R4P'!C130="","",'Data R4P'!AD130)</f>
        <v/>
      </c>
      <c r="H7114">
        <f>IF('Data R4P'!C130="","",'Data R4P'!AC130)</f>
        <v/>
      </c>
      <c r="I7114">
        <f>IF('Data R4P'!C130="","",COUNTIF('Data R4P'!J130,"&gt;0")+COUNTIF('Data R4P'!L130,"&gt;0")+COUNTIF('Data R4P'!N130,"&gt;0")+COUNTIF('Data R4P'!P130,"&gt;0")+COUNTIF('Data R4P'!R130,"&gt;0")+COUNTIF('Data R4P'!T130,"&gt;0")+COUNTIF('Data R4P'!V130,"&gt;0")+COUNTIF('Data R4P'!X130,"&gt;0"))</f>
        <v/>
      </c>
      <c r="J7114">
        <f>IF('Data R4P'!C130="","",IF((COUNTIF('Data R4P'!K130,"&gt;0")+COUNTIF('Data R4P'!M130,"&gt;0")+COUNTIF('Data R4P'!O130,"&gt;0")+COUNTIF('Data R4P'!Q130,"&gt;0")+COUNTIF('Data R4P'!S130,"&gt;0")+COUNTIF('Data R4P'!U130,"&gt;0")+COUNTIF('Data R4P'!W130,"&gt;0")+COUNTIF('Data R4P'!Y130,"&gt;0"))&gt;0,1,0))</f>
        <v/>
      </c>
      <c r="M7114" t="inlineStr">
        <is>
          <t>Data R</t>
        </is>
      </c>
    </row>
    <row r="7115">
      <c r="A7115" t="inlineStr">
        <is>
          <t>Regional 4 Palmco</t>
        </is>
      </c>
      <c r="B7115">
        <f>IF('Data R4P'!C131="","",'Data R4P'!B131)</f>
        <v/>
      </c>
      <c r="C7115">
        <f>IF('Data R4P'!C131="","",'Data R4P'!C131)</f>
        <v/>
      </c>
      <c r="D7115">
        <f>IF('Data R4P'!C131="","",'Data R4P'!D131)</f>
        <v/>
      </c>
      <c r="E7115">
        <f>IF('Data R4P'!C131="","",'Data R4P'!E131)</f>
        <v/>
      </c>
      <c r="F7115">
        <f>IF('Data R4P'!C131="","",'Data R4P'!F131)</f>
        <v/>
      </c>
      <c r="G7115">
        <f>IF('Data R4P'!C131="","",'Data R4P'!AD131)</f>
        <v/>
      </c>
      <c r="H7115">
        <f>IF('Data R4P'!C131="","",'Data R4P'!AC131)</f>
        <v/>
      </c>
      <c r="I7115">
        <f>IF('Data R4P'!C131="","",COUNTIF('Data R4P'!J131,"&gt;0")+COUNTIF('Data R4P'!L131,"&gt;0")+COUNTIF('Data R4P'!N131,"&gt;0")+COUNTIF('Data R4P'!P131,"&gt;0")+COUNTIF('Data R4P'!R131,"&gt;0")+COUNTIF('Data R4P'!T131,"&gt;0")+COUNTIF('Data R4P'!V131,"&gt;0")+COUNTIF('Data R4P'!X131,"&gt;0"))</f>
        <v/>
      </c>
      <c r="J7115">
        <f>IF('Data R4P'!C131="","",IF((COUNTIF('Data R4P'!K131,"&gt;0")+COUNTIF('Data R4P'!M131,"&gt;0")+COUNTIF('Data R4P'!O131,"&gt;0")+COUNTIF('Data R4P'!Q131,"&gt;0")+COUNTIF('Data R4P'!S131,"&gt;0")+COUNTIF('Data R4P'!U131,"&gt;0")+COUNTIF('Data R4P'!W131,"&gt;0")+COUNTIF('Data R4P'!Y131,"&gt;0"))&gt;0,1,0))</f>
        <v/>
      </c>
      <c r="M7115" t="inlineStr">
        <is>
          <t>Data R</t>
        </is>
      </c>
    </row>
    <row r="7116">
      <c r="A7116" t="inlineStr">
        <is>
          <t>Regional 4 Palmco</t>
        </is>
      </c>
      <c r="B7116">
        <f>IF('Data R4P'!C132="","",'Data R4P'!B132)</f>
        <v/>
      </c>
      <c r="C7116">
        <f>IF('Data R4P'!C132="","",'Data R4P'!C132)</f>
        <v/>
      </c>
      <c r="D7116">
        <f>IF('Data R4P'!C132="","",'Data R4P'!D132)</f>
        <v/>
      </c>
      <c r="E7116">
        <f>IF('Data R4P'!C132="","",'Data R4P'!E132)</f>
        <v/>
      </c>
      <c r="F7116">
        <f>IF('Data R4P'!C132="","",'Data R4P'!F132)</f>
        <v/>
      </c>
      <c r="G7116">
        <f>IF('Data R4P'!C132="","",'Data R4P'!AD132)</f>
        <v/>
      </c>
      <c r="H7116">
        <f>IF('Data R4P'!C132="","",'Data R4P'!AC132)</f>
        <v/>
      </c>
      <c r="I7116">
        <f>IF('Data R4P'!C132="","",COUNTIF('Data R4P'!J132,"&gt;0")+COUNTIF('Data R4P'!L132,"&gt;0")+COUNTIF('Data R4P'!N132,"&gt;0")+COUNTIF('Data R4P'!P132,"&gt;0")+COUNTIF('Data R4P'!R132,"&gt;0")+COUNTIF('Data R4P'!T132,"&gt;0")+COUNTIF('Data R4P'!V132,"&gt;0")+COUNTIF('Data R4P'!X132,"&gt;0"))</f>
        <v/>
      </c>
      <c r="J7116">
        <f>IF('Data R4P'!C132="","",IF((COUNTIF('Data R4P'!K132,"&gt;0")+COUNTIF('Data R4P'!M132,"&gt;0")+COUNTIF('Data R4P'!O132,"&gt;0")+COUNTIF('Data R4P'!Q132,"&gt;0")+COUNTIF('Data R4P'!S132,"&gt;0")+COUNTIF('Data R4P'!U132,"&gt;0")+COUNTIF('Data R4P'!W132,"&gt;0")+COUNTIF('Data R4P'!Y132,"&gt;0"))&gt;0,1,0))</f>
        <v/>
      </c>
      <c r="M7116" t="inlineStr">
        <is>
          <t>Data R</t>
        </is>
      </c>
    </row>
    <row r="7117">
      <c r="A7117" t="inlineStr">
        <is>
          <t>Regional 4 Palmco</t>
        </is>
      </c>
      <c r="B7117">
        <f>IF('Data R4P'!C133="","",'Data R4P'!B133)</f>
        <v/>
      </c>
      <c r="C7117">
        <f>IF('Data R4P'!C133="","",'Data R4P'!C133)</f>
        <v/>
      </c>
      <c r="D7117">
        <f>IF('Data R4P'!C133="","",'Data R4P'!D133)</f>
        <v/>
      </c>
      <c r="E7117">
        <f>IF('Data R4P'!C133="","",'Data R4P'!E133)</f>
        <v/>
      </c>
      <c r="F7117">
        <f>IF('Data R4P'!C133="","",'Data R4P'!F133)</f>
        <v/>
      </c>
      <c r="G7117">
        <f>IF('Data R4P'!C133="","",'Data R4P'!AD133)</f>
        <v/>
      </c>
      <c r="H7117">
        <f>IF('Data R4P'!C133="","",'Data R4P'!AC133)</f>
        <v/>
      </c>
      <c r="I7117">
        <f>IF('Data R4P'!C133="","",COUNTIF('Data R4P'!J133,"&gt;0")+COUNTIF('Data R4P'!L133,"&gt;0")+COUNTIF('Data R4P'!N133,"&gt;0")+COUNTIF('Data R4P'!P133,"&gt;0")+COUNTIF('Data R4P'!R133,"&gt;0")+COUNTIF('Data R4P'!T133,"&gt;0")+COUNTIF('Data R4P'!V133,"&gt;0")+COUNTIF('Data R4P'!X133,"&gt;0"))</f>
        <v/>
      </c>
      <c r="J7117">
        <f>IF('Data R4P'!C133="","",IF((COUNTIF('Data R4P'!K133,"&gt;0")+COUNTIF('Data R4P'!M133,"&gt;0")+COUNTIF('Data R4P'!O133,"&gt;0")+COUNTIF('Data R4P'!Q133,"&gt;0")+COUNTIF('Data R4P'!S133,"&gt;0")+COUNTIF('Data R4P'!U133,"&gt;0")+COUNTIF('Data R4P'!W133,"&gt;0")+COUNTIF('Data R4P'!Y133,"&gt;0"))&gt;0,1,0))</f>
        <v/>
      </c>
      <c r="M7117" t="inlineStr">
        <is>
          <t>Data R</t>
        </is>
      </c>
    </row>
    <row r="7118">
      <c r="A7118" t="inlineStr">
        <is>
          <t>Regional 4 Palmco</t>
        </is>
      </c>
      <c r="B7118">
        <f>IF('Data R4P'!C134="","",'Data R4P'!B134)</f>
        <v/>
      </c>
      <c r="C7118">
        <f>IF('Data R4P'!C134="","",'Data R4P'!C134)</f>
        <v/>
      </c>
      <c r="D7118">
        <f>IF('Data R4P'!C134="","",'Data R4P'!D134)</f>
        <v/>
      </c>
      <c r="E7118">
        <f>IF('Data R4P'!C134="","",'Data R4P'!E134)</f>
        <v/>
      </c>
      <c r="F7118">
        <f>IF('Data R4P'!C134="","",'Data R4P'!F134)</f>
        <v/>
      </c>
      <c r="G7118">
        <f>IF('Data R4P'!C134="","",'Data R4P'!AD134)</f>
        <v/>
      </c>
      <c r="H7118">
        <f>IF('Data R4P'!C134="","",'Data R4P'!AC134)</f>
        <v/>
      </c>
      <c r="I7118">
        <f>IF('Data R4P'!C134="","",COUNTIF('Data R4P'!J134,"&gt;0")+COUNTIF('Data R4P'!L134,"&gt;0")+COUNTIF('Data R4P'!N134,"&gt;0")+COUNTIF('Data R4P'!P134,"&gt;0")+COUNTIF('Data R4P'!R134,"&gt;0")+COUNTIF('Data R4P'!T134,"&gt;0")+COUNTIF('Data R4P'!V134,"&gt;0")+COUNTIF('Data R4P'!X134,"&gt;0"))</f>
        <v/>
      </c>
      <c r="J7118">
        <f>IF('Data R4P'!C134="","",IF((COUNTIF('Data R4P'!K134,"&gt;0")+COUNTIF('Data R4P'!M134,"&gt;0")+COUNTIF('Data R4P'!O134,"&gt;0")+COUNTIF('Data R4P'!Q134,"&gt;0")+COUNTIF('Data R4P'!S134,"&gt;0")+COUNTIF('Data R4P'!U134,"&gt;0")+COUNTIF('Data R4P'!W134,"&gt;0")+COUNTIF('Data R4P'!Y134,"&gt;0"))&gt;0,1,0))</f>
        <v/>
      </c>
      <c r="M7118" t="inlineStr">
        <is>
          <t>Data R</t>
        </is>
      </c>
    </row>
    <row r="7119">
      <c r="A7119" t="inlineStr">
        <is>
          <t>Regional 4 Palmco</t>
        </is>
      </c>
      <c r="B7119">
        <f>IF('Data R4P'!C135="","",'Data R4P'!B135)</f>
        <v/>
      </c>
      <c r="C7119">
        <f>IF('Data R4P'!C135="","",'Data R4P'!C135)</f>
        <v/>
      </c>
      <c r="D7119">
        <f>IF('Data R4P'!C135="","",'Data R4P'!D135)</f>
        <v/>
      </c>
      <c r="E7119">
        <f>IF('Data R4P'!C135="","",'Data R4P'!E135)</f>
        <v/>
      </c>
      <c r="F7119">
        <f>IF('Data R4P'!C135="","",'Data R4P'!F135)</f>
        <v/>
      </c>
      <c r="G7119">
        <f>IF('Data R4P'!C135="","",'Data R4P'!AD135)</f>
        <v/>
      </c>
      <c r="H7119">
        <f>IF('Data R4P'!C135="","",'Data R4P'!AC135)</f>
        <v/>
      </c>
      <c r="I7119">
        <f>IF('Data R4P'!C135="","",COUNTIF('Data R4P'!J135,"&gt;0")+COUNTIF('Data R4P'!L135,"&gt;0")+COUNTIF('Data R4P'!N135,"&gt;0")+COUNTIF('Data R4P'!P135,"&gt;0")+COUNTIF('Data R4P'!R135,"&gt;0")+COUNTIF('Data R4P'!T135,"&gt;0")+COUNTIF('Data R4P'!V135,"&gt;0")+COUNTIF('Data R4P'!X135,"&gt;0"))</f>
        <v/>
      </c>
      <c r="J7119">
        <f>IF('Data R4P'!C135="","",IF((COUNTIF('Data R4P'!K135,"&gt;0")+COUNTIF('Data R4P'!M135,"&gt;0")+COUNTIF('Data R4P'!O135,"&gt;0")+COUNTIF('Data R4P'!Q135,"&gt;0")+COUNTIF('Data R4P'!S135,"&gt;0")+COUNTIF('Data R4P'!U135,"&gt;0")+COUNTIF('Data R4P'!W135,"&gt;0")+COUNTIF('Data R4P'!Y135,"&gt;0"))&gt;0,1,0))</f>
        <v/>
      </c>
      <c r="M7119" t="inlineStr">
        <is>
          <t>Data R</t>
        </is>
      </c>
    </row>
    <row r="7120">
      <c r="A7120" t="inlineStr">
        <is>
          <t>Regional 4 Palmco</t>
        </is>
      </c>
      <c r="B7120">
        <f>IF('Data R4P'!C136="","",'Data R4P'!B136)</f>
        <v/>
      </c>
      <c r="C7120">
        <f>IF('Data R4P'!C136="","",'Data R4P'!C136)</f>
        <v/>
      </c>
      <c r="D7120">
        <f>IF('Data R4P'!C136="","",'Data R4P'!D136)</f>
        <v/>
      </c>
      <c r="E7120">
        <f>IF('Data R4P'!C136="","",'Data R4P'!E136)</f>
        <v/>
      </c>
      <c r="F7120">
        <f>IF('Data R4P'!C136="","",'Data R4P'!F136)</f>
        <v/>
      </c>
      <c r="G7120">
        <f>IF('Data R4P'!C136="","",'Data R4P'!AD136)</f>
        <v/>
      </c>
      <c r="H7120">
        <f>IF('Data R4P'!C136="","",'Data R4P'!AC136)</f>
        <v/>
      </c>
      <c r="I7120">
        <f>IF('Data R4P'!C136="","",COUNTIF('Data R4P'!J136,"&gt;0")+COUNTIF('Data R4P'!L136,"&gt;0")+COUNTIF('Data R4P'!N136,"&gt;0")+COUNTIF('Data R4P'!P136,"&gt;0")+COUNTIF('Data R4P'!R136,"&gt;0")+COUNTIF('Data R4P'!T136,"&gt;0")+COUNTIF('Data R4P'!V136,"&gt;0")+COUNTIF('Data R4P'!X136,"&gt;0"))</f>
        <v/>
      </c>
      <c r="J7120">
        <f>IF('Data R4P'!C136="","",IF((COUNTIF('Data R4P'!K136,"&gt;0")+COUNTIF('Data R4P'!M136,"&gt;0")+COUNTIF('Data R4P'!O136,"&gt;0")+COUNTIF('Data R4P'!Q136,"&gt;0")+COUNTIF('Data R4P'!S136,"&gt;0")+COUNTIF('Data R4P'!U136,"&gt;0")+COUNTIF('Data R4P'!W136,"&gt;0")+COUNTIF('Data R4P'!Y136,"&gt;0"))&gt;0,1,0))</f>
        <v/>
      </c>
      <c r="M7120" t="inlineStr">
        <is>
          <t>Data R</t>
        </is>
      </c>
    </row>
    <row r="7121">
      <c r="A7121" t="inlineStr">
        <is>
          <t>Regional 4 Palmco</t>
        </is>
      </c>
      <c r="B7121">
        <f>IF('Data R4P'!C137="","",'Data R4P'!B137)</f>
        <v/>
      </c>
      <c r="C7121">
        <f>IF('Data R4P'!C137="","",'Data R4P'!C137)</f>
        <v/>
      </c>
      <c r="D7121">
        <f>IF('Data R4P'!C137="","",'Data R4P'!D137)</f>
        <v/>
      </c>
      <c r="E7121">
        <f>IF('Data R4P'!C137="","",'Data R4P'!E137)</f>
        <v/>
      </c>
      <c r="F7121">
        <f>IF('Data R4P'!C137="","",'Data R4P'!F137)</f>
        <v/>
      </c>
      <c r="G7121">
        <f>IF('Data R4P'!C137="","",'Data R4P'!AD137)</f>
        <v/>
      </c>
      <c r="H7121">
        <f>IF('Data R4P'!C137="","",'Data R4P'!AC137)</f>
        <v/>
      </c>
      <c r="I7121">
        <f>IF('Data R4P'!C137="","",COUNTIF('Data R4P'!J137,"&gt;0")+COUNTIF('Data R4P'!L137,"&gt;0")+COUNTIF('Data R4P'!N137,"&gt;0")+COUNTIF('Data R4P'!P137,"&gt;0")+COUNTIF('Data R4P'!R137,"&gt;0")+COUNTIF('Data R4P'!T137,"&gt;0")+COUNTIF('Data R4P'!V137,"&gt;0")+COUNTIF('Data R4P'!X137,"&gt;0"))</f>
        <v/>
      </c>
      <c r="J7121">
        <f>IF('Data R4P'!C137="","",IF((COUNTIF('Data R4P'!K137,"&gt;0")+COUNTIF('Data R4P'!M137,"&gt;0")+COUNTIF('Data R4P'!O137,"&gt;0")+COUNTIF('Data R4P'!Q137,"&gt;0")+COUNTIF('Data R4P'!S137,"&gt;0")+COUNTIF('Data R4P'!U137,"&gt;0")+COUNTIF('Data R4P'!W137,"&gt;0")+COUNTIF('Data R4P'!Y137,"&gt;0"))&gt;0,1,0))</f>
        <v/>
      </c>
      <c r="M7121" t="inlineStr">
        <is>
          <t>Data R</t>
        </is>
      </c>
    </row>
    <row r="7122">
      <c r="A7122" t="inlineStr">
        <is>
          <t>Regional 4 Palmco</t>
        </is>
      </c>
      <c r="B7122">
        <f>IF('Data R4P'!C138="","",'Data R4P'!B138)</f>
        <v/>
      </c>
      <c r="C7122">
        <f>IF('Data R4P'!C138="","",'Data R4P'!C138)</f>
        <v/>
      </c>
      <c r="D7122">
        <f>IF('Data R4P'!C138="","",'Data R4P'!D138)</f>
        <v/>
      </c>
      <c r="E7122">
        <f>IF('Data R4P'!C138="","",'Data R4P'!E138)</f>
        <v/>
      </c>
      <c r="F7122">
        <f>IF('Data R4P'!C138="","",'Data R4P'!F138)</f>
        <v/>
      </c>
      <c r="G7122">
        <f>IF('Data R4P'!C138="","",'Data R4P'!AD138)</f>
        <v/>
      </c>
      <c r="H7122">
        <f>IF('Data R4P'!C138="","",'Data R4P'!AC138)</f>
        <v/>
      </c>
      <c r="I7122">
        <f>IF('Data R4P'!C138="","",COUNTIF('Data R4P'!J138,"&gt;0")+COUNTIF('Data R4P'!L138,"&gt;0")+COUNTIF('Data R4P'!N138,"&gt;0")+COUNTIF('Data R4P'!P138,"&gt;0")+COUNTIF('Data R4P'!R138,"&gt;0")+COUNTIF('Data R4P'!T138,"&gt;0")+COUNTIF('Data R4P'!V138,"&gt;0")+COUNTIF('Data R4P'!X138,"&gt;0"))</f>
        <v/>
      </c>
      <c r="J7122">
        <f>IF('Data R4P'!C138="","",IF((COUNTIF('Data R4P'!K138,"&gt;0")+COUNTIF('Data R4P'!M138,"&gt;0")+COUNTIF('Data R4P'!O138,"&gt;0")+COUNTIF('Data R4P'!Q138,"&gt;0")+COUNTIF('Data R4P'!S138,"&gt;0")+COUNTIF('Data R4P'!U138,"&gt;0")+COUNTIF('Data R4P'!W138,"&gt;0")+COUNTIF('Data R4P'!Y138,"&gt;0"))&gt;0,1,0))</f>
        <v/>
      </c>
      <c r="M7122" t="inlineStr">
        <is>
          <t>Data R</t>
        </is>
      </c>
    </row>
    <row r="7123">
      <c r="A7123" t="inlineStr">
        <is>
          <t>Regional 4 Palmco</t>
        </is>
      </c>
      <c r="B7123">
        <f>IF('Data R4P'!C139="","",'Data R4P'!B139)</f>
        <v/>
      </c>
      <c r="C7123">
        <f>IF('Data R4P'!C139="","",'Data R4P'!C139)</f>
        <v/>
      </c>
      <c r="D7123">
        <f>IF('Data R4P'!C139="","",'Data R4P'!D139)</f>
        <v/>
      </c>
      <c r="E7123">
        <f>IF('Data R4P'!C139="","",'Data R4P'!E139)</f>
        <v/>
      </c>
      <c r="F7123">
        <f>IF('Data R4P'!C139="","",'Data R4P'!F139)</f>
        <v/>
      </c>
      <c r="G7123">
        <f>IF('Data R4P'!C139="","",'Data R4P'!AD139)</f>
        <v/>
      </c>
      <c r="H7123">
        <f>IF('Data R4P'!C139="","",'Data R4P'!AC139)</f>
        <v/>
      </c>
      <c r="I7123">
        <f>IF('Data R4P'!C139="","",COUNTIF('Data R4P'!J139,"&gt;0")+COUNTIF('Data R4P'!L139,"&gt;0")+COUNTIF('Data R4P'!N139,"&gt;0")+COUNTIF('Data R4P'!P139,"&gt;0")+COUNTIF('Data R4P'!R139,"&gt;0")+COUNTIF('Data R4P'!T139,"&gt;0")+COUNTIF('Data R4P'!V139,"&gt;0")+COUNTIF('Data R4P'!X139,"&gt;0"))</f>
        <v/>
      </c>
      <c r="J7123">
        <f>IF('Data R4P'!C139="","",IF((COUNTIF('Data R4P'!K139,"&gt;0")+COUNTIF('Data R4P'!M139,"&gt;0")+COUNTIF('Data R4P'!O139,"&gt;0")+COUNTIF('Data R4P'!Q139,"&gt;0")+COUNTIF('Data R4P'!S139,"&gt;0")+COUNTIF('Data R4P'!U139,"&gt;0")+COUNTIF('Data R4P'!W139,"&gt;0")+COUNTIF('Data R4P'!Y139,"&gt;0"))&gt;0,1,0))</f>
        <v/>
      </c>
      <c r="M7123" t="inlineStr">
        <is>
          <t>Data R</t>
        </is>
      </c>
    </row>
    <row r="7124">
      <c r="A7124" t="inlineStr">
        <is>
          <t>Regional 4 Palmco</t>
        </is>
      </c>
      <c r="B7124">
        <f>IF('Data R4P'!C140="","",'Data R4P'!B140)</f>
        <v/>
      </c>
      <c r="C7124">
        <f>IF('Data R4P'!C140="","",'Data R4P'!C140)</f>
        <v/>
      </c>
      <c r="D7124">
        <f>IF('Data R4P'!C140="","",'Data R4P'!D140)</f>
        <v/>
      </c>
      <c r="E7124">
        <f>IF('Data R4P'!C140="","",'Data R4P'!E140)</f>
        <v/>
      </c>
      <c r="F7124">
        <f>IF('Data R4P'!C140="","",'Data R4P'!F140)</f>
        <v/>
      </c>
      <c r="G7124">
        <f>IF('Data R4P'!C140="","",'Data R4P'!AD140)</f>
        <v/>
      </c>
      <c r="H7124">
        <f>IF('Data R4P'!C140="","",'Data R4P'!AC140)</f>
        <v/>
      </c>
      <c r="I7124">
        <f>IF('Data R4P'!C140="","",COUNTIF('Data R4P'!J140,"&gt;0")+COUNTIF('Data R4P'!L140,"&gt;0")+COUNTIF('Data R4P'!N140,"&gt;0")+COUNTIF('Data R4P'!P140,"&gt;0")+COUNTIF('Data R4P'!R140,"&gt;0")+COUNTIF('Data R4P'!T140,"&gt;0")+COUNTIF('Data R4P'!V140,"&gt;0")+COUNTIF('Data R4P'!X140,"&gt;0"))</f>
        <v/>
      </c>
      <c r="J7124">
        <f>IF('Data R4P'!C140="","",IF((COUNTIF('Data R4P'!K140,"&gt;0")+COUNTIF('Data R4P'!M140,"&gt;0")+COUNTIF('Data R4P'!O140,"&gt;0")+COUNTIF('Data R4P'!Q140,"&gt;0")+COUNTIF('Data R4P'!S140,"&gt;0")+COUNTIF('Data R4P'!U140,"&gt;0")+COUNTIF('Data R4P'!W140,"&gt;0")+COUNTIF('Data R4P'!Y140,"&gt;0"))&gt;0,1,0))</f>
        <v/>
      </c>
      <c r="M7124" t="inlineStr">
        <is>
          <t>Data R</t>
        </is>
      </c>
    </row>
    <row r="7125">
      <c r="A7125" t="inlineStr">
        <is>
          <t>Regional 4 Palmco</t>
        </is>
      </c>
      <c r="B7125">
        <f>IF('Data R4P'!C141="","",'Data R4P'!B141)</f>
        <v/>
      </c>
      <c r="C7125">
        <f>IF('Data R4P'!C141="","",'Data R4P'!C141)</f>
        <v/>
      </c>
      <c r="D7125">
        <f>IF('Data R4P'!C141="","",'Data R4P'!D141)</f>
        <v/>
      </c>
      <c r="E7125">
        <f>IF('Data R4P'!C141="","",'Data R4P'!E141)</f>
        <v/>
      </c>
      <c r="F7125">
        <f>IF('Data R4P'!C141="","",'Data R4P'!F141)</f>
        <v/>
      </c>
      <c r="G7125">
        <f>IF('Data R4P'!C141="","",'Data R4P'!AD141)</f>
        <v/>
      </c>
      <c r="H7125">
        <f>IF('Data R4P'!C141="","",'Data R4P'!AC141)</f>
        <v/>
      </c>
      <c r="I7125">
        <f>IF('Data R4P'!C141="","",COUNTIF('Data R4P'!J141,"&gt;0")+COUNTIF('Data R4P'!L141,"&gt;0")+COUNTIF('Data R4P'!N141,"&gt;0")+COUNTIF('Data R4P'!P141,"&gt;0")+COUNTIF('Data R4P'!R141,"&gt;0")+COUNTIF('Data R4P'!T141,"&gt;0")+COUNTIF('Data R4P'!V141,"&gt;0")+COUNTIF('Data R4P'!X141,"&gt;0"))</f>
        <v/>
      </c>
      <c r="J7125">
        <f>IF('Data R4P'!C141="","",IF((COUNTIF('Data R4P'!K141,"&gt;0")+COUNTIF('Data R4P'!M141,"&gt;0")+COUNTIF('Data R4P'!O141,"&gt;0")+COUNTIF('Data R4P'!Q141,"&gt;0")+COUNTIF('Data R4P'!S141,"&gt;0")+COUNTIF('Data R4P'!U141,"&gt;0")+COUNTIF('Data R4P'!W141,"&gt;0")+COUNTIF('Data R4P'!Y141,"&gt;0"))&gt;0,1,0))</f>
        <v/>
      </c>
      <c r="M7125" t="inlineStr">
        <is>
          <t>Data R</t>
        </is>
      </c>
    </row>
    <row r="7126">
      <c r="A7126" t="inlineStr">
        <is>
          <t>Regional 4 Palmco</t>
        </is>
      </c>
      <c r="B7126">
        <f>IF('Data R4P'!C142="","",'Data R4P'!B142)</f>
        <v/>
      </c>
      <c r="C7126">
        <f>IF('Data R4P'!C142="","",'Data R4P'!C142)</f>
        <v/>
      </c>
      <c r="D7126">
        <f>IF('Data R4P'!C142="","",'Data R4P'!D142)</f>
        <v/>
      </c>
      <c r="E7126">
        <f>IF('Data R4P'!C142="","",'Data R4P'!E142)</f>
        <v/>
      </c>
      <c r="F7126">
        <f>IF('Data R4P'!C142="","",'Data R4P'!F142)</f>
        <v/>
      </c>
      <c r="G7126">
        <f>IF('Data R4P'!C142="","",'Data R4P'!AD142)</f>
        <v/>
      </c>
      <c r="H7126">
        <f>IF('Data R4P'!C142="","",'Data R4P'!AC142)</f>
        <v/>
      </c>
      <c r="I7126">
        <f>IF('Data R4P'!C142="","",COUNTIF('Data R4P'!J142,"&gt;0")+COUNTIF('Data R4P'!L142,"&gt;0")+COUNTIF('Data R4P'!N142,"&gt;0")+COUNTIF('Data R4P'!P142,"&gt;0")+COUNTIF('Data R4P'!R142,"&gt;0")+COUNTIF('Data R4P'!T142,"&gt;0")+COUNTIF('Data R4P'!V142,"&gt;0")+COUNTIF('Data R4P'!X142,"&gt;0"))</f>
        <v/>
      </c>
      <c r="J7126">
        <f>IF('Data R4P'!C142="","",IF((COUNTIF('Data R4P'!K142,"&gt;0")+COUNTIF('Data R4P'!M142,"&gt;0")+COUNTIF('Data R4P'!O142,"&gt;0")+COUNTIF('Data R4P'!Q142,"&gt;0")+COUNTIF('Data R4P'!S142,"&gt;0")+COUNTIF('Data R4P'!U142,"&gt;0")+COUNTIF('Data R4P'!W142,"&gt;0")+COUNTIF('Data R4P'!Y142,"&gt;0"))&gt;0,1,0))</f>
        <v/>
      </c>
      <c r="M7126" t="inlineStr">
        <is>
          <t>Data R</t>
        </is>
      </c>
    </row>
    <row r="7127">
      <c r="A7127" t="inlineStr">
        <is>
          <t>Regional 4 Palmco</t>
        </is>
      </c>
      <c r="B7127">
        <f>IF('Data R4P'!C143="","",'Data R4P'!B143)</f>
        <v/>
      </c>
      <c r="C7127">
        <f>IF('Data R4P'!C143="","",'Data R4P'!C143)</f>
        <v/>
      </c>
      <c r="D7127">
        <f>IF('Data R4P'!C143="","",'Data R4P'!D143)</f>
        <v/>
      </c>
      <c r="E7127">
        <f>IF('Data R4P'!C143="","",'Data R4P'!E143)</f>
        <v/>
      </c>
      <c r="F7127">
        <f>IF('Data R4P'!C143="","",'Data R4P'!F143)</f>
        <v/>
      </c>
      <c r="G7127">
        <f>IF('Data R4P'!C143="","",'Data R4P'!AD143)</f>
        <v/>
      </c>
      <c r="H7127">
        <f>IF('Data R4P'!C143="","",'Data R4P'!AC143)</f>
        <v/>
      </c>
      <c r="I7127">
        <f>IF('Data R4P'!C143="","",COUNTIF('Data R4P'!J143,"&gt;0")+COUNTIF('Data R4P'!L143,"&gt;0")+COUNTIF('Data R4P'!N143,"&gt;0")+COUNTIF('Data R4P'!P143,"&gt;0")+COUNTIF('Data R4P'!R143,"&gt;0")+COUNTIF('Data R4P'!T143,"&gt;0")+COUNTIF('Data R4P'!V143,"&gt;0")+COUNTIF('Data R4P'!X143,"&gt;0"))</f>
        <v/>
      </c>
      <c r="J7127">
        <f>IF('Data R4P'!C143="","",IF((COUNTIF('Data R4P'!K143,"&gt;0")+COUNTIF('Data R4P'!M143,"&gt;0")+COUNTIF('Data R4P'!O143,"&gt;0")+COUNTIF('Data R4P'!Q143,"&gt;0")+COUNTIF('Data R4P'!S143,"&gt;0")+COUNTIF('Data R4P'!U143,"&gt;0")+COUNTIF('Data R4P'!W143,"&gt;0")+COUNTIF('Data R4P'!Y143,"&gt;0"))&gt;0,1,0))</f>
        <v/>
      </c>
      <c r="M7127" t="inlineStr">
        <is>
          <t>Data R</t>
        </is>
      </c>
    </row>
    <row r="7128">
      <c r="A7128" t="inlineStr">
        <is>
          <t>Regional 4 Palmco</t>
        </is>
      </c>
      <c r="B7128">
        <f>IF('Data R4P'!C144="","",'Data R4P'!B144)</f>
        <v/>
      </c>
      <c r="C7128">
        <f>IF('Data R4P'!C144="","",'Data R4P'!C144)</f>
        <v/>
      </c>
      <c r="D7128">
        <f>IF('Data R4P'!C144="","",'Data R4P'!D144)</f>
        <v/>
      </c>
      <c r="E7128">
        <f>IF('Data R4P'!C144="","",'Data R4P'!E144)</f>
        <v/>
      </c>
      <c r="F7128">
        <f>IF('Data R4P'!C144="","",'Data R4P'!F144)</f>
        <v/>
      </c>
      <c r="G7128">
        <f>IF('Data R4P'!C144="","",'Data R4P'!AD144)</f>
        <v/>
      </c>
      <c r="H7128">
        <f>IF('Data R4P'!C144="","",'Data R4P'!AC144)</f>
        <v/>
      </c>
      <c r="I7128">
        <f>IF('Data R4P'!C144="","",COUNTIF('Data R4P'!J144,"&gt;0")+COUNTIF('Data R4P'!L144,"&gt;0")+COUNTIF('Data R4P'!N144,"&gt;0")+COUNTIF('Data R4P'!P144,"&gt;0")+COUNTIF('Data R4P'!R144,"&gt;0")+COUNTIF('Data R4P'!T144,"&gt;0")+COUNTIF('Data R4P'!V144,"&gt;0")+COUNTIF('Data R4P'!X144,"&gt;0"))</f>
        <v/>
      </c>
      <c r="J7128">
        <f>IF('Data R4P'!C144="","",IF((COUNTIF('Data R4P'!K144,"&gt;0")+COUNTIF('Data R4P'!M144,"&gt;0")+COUNTIF('Data R4P'!O144,"&gt;0")+COUNTIF('Data R4P'!Q144,"&gt;0")+COUNTIF('Data R4P'!S144,"&gt;0")+COUNTIF('Data R4P'!U144,"&gt;0")+COUNTIF('Data R4P'!W144,"&gt;0")+COUNTIF('Data R4P'!Y144,"&gt;0"))&gt;0,1,0))</f>
        <v/>
      </c>
      <c r="M7128" t="inlineStr">
        <is>
          <t>Data R</t>
        </is>
      </c>
    </row>
    <row r="7129">
      <c r="A7129" t="inlineStr">
        <is>
          <t>Regional 4 Palmco</t>
        </is>
      </c>
      <c r="B7129">
        <f>IF('Data R4P'!C145="","",'Data R4P'!B145)</f>
        <v/>
      </c>
      <c r="C7129">
        <f>IF('Data R4P'!C145="","",'Data R4P'!C145)</f>
        <v/>
      </c>
      <c r="D7129">
        <f>IF('Data R4P'!C145="","",'Data R4P'!D145)</f>
        <v/>
      </c>
      <c r="E7129">
        <f>IF('Data R4P'!C145="","",'Data R4P'!E145)</f>
        <v/>
      </c>
      <c r="F7129">
        <f>IF('Data R4P'!C145="","",'Data R4P'!F145)</f>
        <v/>
      </c>
      <c r="G7129">
        <f>IF('Data R4P'!C145="","",'Data R4P'!AD145)</f>
        <v/>
      </c>
      <c r="H7129">
        <f>IF('Data R4P'!C145="","",'Data R4P'!AC145)</f>
        <v/>
      </c>
      <c r="I7129">
        <f>IF('Data R4P'!C145="","",COUNTIF('Data R4P'!J145,"&gt;0")+COUNTIF('Data R4P'!L145,"&gt;0")+COUNTIF('Data R4P'!N145,"&gt;0")+COUNTIF('Data R4P'!P145,"&gt;0")+COUNTIF('Data R4P'!R145,"&gt;0")+COUNTIF('Data R4P'!T145,"&gt;0")+COUNTIF('Data R4P'!V145,"&gt;0")+COUNTIF('Data R4P'!X145,"&gt;0"))</f>
        <v/>
      </c>
      <c r="J7129">
        <f>IF('Data R4P'!C145="","",IF((COUNTIF('Data R4P'!K145,"&gt;0")+COUNTIF('Data R4P'!M145,"&gt;0")+COUNTIF('Data R4P'!O145,"&gt;0")+COUNTIF('Data R4P'!Q145,"&gt;0")+COUNTIF('Data R4P'!S145,"&gt;0")+COUNTIF('Data R4P'!U145,"&gt;0")+COUNTIF('Data R4P'!W145,"&gt;0")+COUNTIF('Data R4P'!Y145,"&gt;0"))&gt;0,1,0))</f>
        <v/>
      </c>
      <c r="M7129" t="inlineStr">
        <is>
          <t>Data R</t>
        </is>
      </c>
    </row>
    <row r="7130">
      <c r="A7130" t="inlineStr">
        <is>
          <t>Regional 4 Palmco</t>
        </is>
      </c>
      <c r="B7130">
        <f>IF('Data R4P'!C146="","",'Data R4P'!B146)</f>
        <v/>
      </c>
      <c r="C7130">
        <f>IF('Data R4P'!C146="","",'Data R4P'!C146)</f>
        <v/>
      </c>
      <c r="D7130">
        <f>IF('Data R4P'!C146="","",'Data R4P'!D146)</f>
        <v/>
      </c>
      <c r="E7130">
        <f>IF('Data R4P'!C146="","",'Data R4P'!E146)</f>
        <v/>
      </c>
      <c r="F7130">
        <f>IF('Data R4P'!C146="","",'Data R4P'!F146)</f>
        <v/>
      </c>
      <c r="G7130">
        <f>IF('Data R4P'!C146="","",'Data R4P'!AD146)</f>
        <v/>
      </c>
      <c r="H7130">
        <f>IF('Data R4P'!C146="","",'Data R4P'!AC146)</f>
        <v/>
      </c>
      <c r="I7130">
        <f>IF('Data R4P'!C146="","",COUNTIF('Data R4P'!J146,"&gt;0")+COUNTIF('Data R4P'!L146,"&gt;0")+COUNTIF('Data R4P'!N146,"&gt;0")+COUNTIF('Data R4P'!P146,"&gt;0")+COUNTIF('Data R4P'!R146,"&gt;0")+COUNTIF('Data R4P'!T146,"&gt;0")+COUNTIF('Data R4P'!V146,"&gt;0")+COUNTIF('Data R4P'!X146,"&gt;0"))</f>
        <v/>
      </c>
      <c r="J7130">
        <f>IF('Data R4P'!C146="","",IF((COUNTIF('Data R4P'!K146,"&gt;0")+COUNTIF('Data R4P'!M146,"&gt;0")+COUNTIF('Data R4P'!O146,"&gt;0")+COUNTIF('Data R4P'!Q146,"&gt;0")+COUNTIF('Data R4P'!S146,"&gt;0")+COUNTIF('Data R4P'!U146,"&gt;0")+COUNTIF('Data R4P'!W146,"&gt;0")+COUNTIF('Data R4P'!Y146,"&gt;0"))&gt;0,1,0))</f>
        <v/>
      </c>
      <c r="M7130" t="inlineStr">
        <is>
          <t>Data R</t>
        </is>
      </c>
    </row>
    <row r="7131">
      <c r="A7131" t="inlineStr">
        <is>
          <t>Regional 4 Palmco</t>
        </is>
      </c>
      <c r="B7131">
        <f>IF('Data R4P'!C147="","",'Data R4P'!B147)</f>
        <v/>
      </c>
      <c r="C7131">
        <f>IF('Data R4P'!C147="","",'Data R4P'!C147)</f>
        <v/>
      </c>
      <c r="D7131">
        <f>IF('Data R4P'!C147="","",'Data R4P'!D147)</f>
        <v/>
      </c>
      <c r="E7131">
        <f>IF('Data R4P'!C147="","",'Data R4P'!E147)</f>
        <v/>
      </c>
      <c r="F7131">
        <f>IF('Data R4P'!C147="","",'Data R4P'!F147)</f>
        <v/>
      </c>
      <c r="G7131">
        <f>IF('Data R4P'!C147="","",'Data R4P'!AD147)</f>
        <v/>
      </c>
      <c r="H7131">
        <f>IF('Data R4P'!C147="","",'Data R4P'!AC147)</f>
        <v/>
      </c>
      <c r="I7131">
        <f>IF('Data R4P'!C147="","",COUNTIF('Data R4P'!J147,"&gt;0")+COUNTIF('Data R4P'!L147,"&gt;0")+COUNTIF('Data R4P'!N147,"&gt;0")+COUNTIF('Data R4P'!P147,"&gt;0")+COUNTIF('Data R4P'!R147,"&gt;0")+COUNTIF('Data R4P'!T147,"&gt;0")+COUNTIF('Data R4P'!V147,"&gt;0")+COUNTIF('Data R4P'!X147,"&gt;0"))</f>
        <v/>
      </c>
      <c r="J7131">
        <f>IF('Data R4P'!C147="","",IF((COUNTIF('Data R4P'!K147,"&gt;0")+COUNTIF('Data R4P'!M147,"&gt;0")+COUNTIF('Data R4P'!O147,"&gt;0")+COUNTIF('Data R4P'!Q147,"&gt;0")+COUNTIF('Data R4P'!S147,"&gt;0")+COUNTIF('Data R4P'!U147,"&gt;0")+COUNTIF('Data R4P'!W147,"&gt;0")+COUNTIF('Data R4P'!Y147,"&gt;0"))&gt;0,1,0))</f>
        <v/>
      </c>
      <c r="M7131" t="inlineStr">
        <is>
          <t>Data R</t>
        </is>
      </c>
    </row>
    <row r="7132">
      <c r="A7132" t="inlineStr">
        <is>
          <t>Regional 4 Palmco</t>
        </is>
      </c>
      <c r="B7132">
        <f>IF('Data R4P'!C148="","",'Data R4P'!B148)</f>
        <v/>
      </c>
      <c r="C7132">
        <f>IF('Data R4P'!C148="","",'Data R4P'!C148)</f>
        <v/>
      </c>
      <c r="D7132">
        <f>IF('Data R4P'!C148="","",'Data R4P'!D148)</f>
        <v/>
      </c>
      <c r="E7132">
        <f>IF('Data R4P'!C148="","",'Data R4P'!E148)</f>
        <v/>
      </c>
      <c r="F7132">
        <f>IF('Data R4P'!C148="","",'Data R4P'!F148)</f>
        <v/>
      </c>
      <c r="G7132">
        <f>IF('Data R4P'!C148="","",'Data R4P'!AD148)</f>
        <v/>
      </c>
      <c r="H7132">
        <f>IF('Data R4P'!C148="","",'Data R4P'!AC148)</f>
        <v/>
      </c>
      <c r="I7132">
        <f>IF('Data R4P'!C148="","",COUNTIF('Data R4P'!J148,"&gt;0")+COUNTIF('Data R4P'!L148,"&gt;0")+COUNTIF('Data R4P'!N148,"&gt;0")+COUNTIF('Data R4P'!P148,"&gt;0")+COUNTIF('Data R4P'!R148,"&gt;0")+COUNTIF('Data R4P'!T148,"&gt;0")+COUNTIF('Data R4P'!V148,"&gt;0")+COUNTIF('Data R4P'!X148,"&gt;0"))</f>
        <v/>
      </c>
      <c r="J7132">
        <f>IF('Data R4P'!C148="","",IF((COUNTIF('Data R4P'!K148,"&gt;0")+COUNTIF('Data R4P'!M148,"&gt;0")+COUNTIF('Data R4P'!O148,"&gt;0")+COUNTIF('Data R4P'!Q148,"&gt;0")+COUNTIF('Data R4P'!S148,"&gt;0")+COUNTIF('Data R4P'!U148,"&gt;0")+COUNTIF('Data R4P'!W148,"&gt;0")+COUNTIF('Data R4P'!Y148,"&gt;0"))&gt;0,1,0))</f>
        <v/>
      </c>
      <c r="M7132" t="inlineStr">
        <is>
          <t>Data R</t>
        </is>
      </c>
    </row>
    <row r="7133">
      <c r="A7133" t="inlineStr">
        <is>
          <t>Regional 4 Palmco</t>
        </is>
      </c>
      <c r="B7133">
        <f>IF('Data R4P'!C149="","",'Data R4P'!B149)</f>
        <v/>
      </c>
      <c r="C7133">
        <f>IF('Data R4P'!C149="","",'Data R4P'!C149)</f>
        <v/>
      </c>
      <c r="D7133">
        <f>IF('Data R4P'!C149="","",'Data R4P'!D149)</f>
        <v/>
      </c>
      <c r="E7133">
        <f>IF('Data R4P'!C149="","",'Data R4P'!E149)</f>
        <v/>
      </c>
      <c r="F7133">
        <f>IF('Data R4P'!C149="","",'Data R4P'!F149)</f>
        <v/>
      </c>
      <c r="G7133">
        <f>IF('Data R4P'!C149="","",'Data R4P'!AD149)</f>
        <v/>
      </c>
      <c r="H7133">
        <f>IF('Data R4P'!C149="","",'Data R4P'!AC149)</f>
        <v/>
      </c>
      <c r="I7133">
        <f>IF('Data R4P'!C149="","",COUNTIF('Data R4P'!J149,"&gt;0")+COUNTIF('Data R4P'!L149,"&gt;0")+COUNTIF('Data R4P'!N149,"&gt;0")+COUNTIF('Data R4P'!P149,"&gt;0")+COUNTIF('Data R4P'!R149,"&gt;0")+COUNTIF('Data R4P'!T149,"&gt;0")+COUNTIF('Data R4P'!V149,"&gt;0")+COUNTIF('Data R4P'!X149,"&gt;0"))</f>
        <v/>
      </c>
      <c r="J7133">
        <f>IF('Data R4P'!C149="","",IF((COUNTIF('Data R4P'!K149,"&gt;0")+COUNTIF('Data R4P'!M149,"&gt;0")+COUNTIF('Data R4P'!O149,"&gt;0")+COUNTIF('Data R4P'!Q149,"&gt;0")+COUNTIF('Data R4P'!S149,"&gt;0")+COUNTIF('Data R4P'!U149,"&gt;0")+COUNTIF('Data R4P'!W149,"&gt;0")+COUNTIF('Data R4P'!Y149,"&gt;0"))&gt;0,1,0))</f>
        <v/>
      </c>
      <c r="M7133" t="inlineStr">
        <is>
          <t>Data R</t>
        </is>
      </c>
    </row>
    <row r="7134">
      <c r="A7134" t="inlineStr">
        <is>
          <t>Regional 4 Palmco</t>
        </is>
      </c>
      <c r="B7134">
        <f>IF('Data R4P'!C150="","",'Data R4P'!B150)</f>
        <v/>
      </c>
      <c r="C7134">
        <f>IF('Data R4P'!C150="","",'Data R4P'!C150)</f>
        <v/>
      </c>
      <c r="D7134">
        <f>IF('Data R4P'!C150="","",'Data R4P'!D150)</f>
        <v/>
      </c>
      <c r="E7134">
        <f>IF('Data R4P'!C150="","",'Data R4P'!E150)</f>
        <v/>
      </c>
      <c r="F7134">
        <f>IF('Data R4P'!C150="","",'Data R4P'!F150)</f>
        <v/>
      </c>
      <c r="G7134">
        <f>IF('Data R4P'!C150="","",'Data R4P'!AD150)</f>
        <v/>
      </c>
      <c r="H7134">
        <f>IF('Data R4P'!C150="","",'Data R4P'!AC150)</f>
        <v/>
      </c>
      <c r="I7134">
        <f>IF('Data R4P'!C150="","",COUNTIF('Data R4P'!J150,"&gt;0")+COUNTIF('Data R4P'!L150,"&gt;0")+COUNTIF('Data R4P'!N150,"&gt;0")+COUNTIF('Data R4P'!P150,"&gt;0")+COUNTIF('Data R4P'!R150,"&gt;0")+COUNTIF('Data R4P'!T150,"&gt;0")+COUNTIF('Data R4P'!V150,"&gt;0")+COUNTIF('Data R4P'!X150,"&gt;0"))</f>
        <v/>
      </c>
      <c r="J7134">
        <f>IF('Data R4P'!C150="","",IF((COUNTIF('Data R4P'!K150,"&gt;0")+COUNTIF('Data R4P'!M150,"&gt;0")+COUNTIF('Data R4P'!O150,"&gt;0")+COUNTIF('Data R4P'!Q150,"&gt;0")+COUNTIF('Data R4P'!S150,"&gt;0")+COUNTIF('Data R4P'!U150,"&gt;0")+COUNTIF('Data R4P'!W150,"&gt;0")+COUNTIF('Data R4P'!Y150,"&gt;0"))&gt;0,1,0))</f>
        <v/>
      </c>
      <c r="M7134" t="inlineStr">
        <is>
          <t>Data R</t>
        </is>
      </c>
    </row>
    <row r="7135">
      <c r="A7135" t="inlineStr">
        <is>
          <t>Regional 4 Palmco</t>
        </is>
      </c>
      <c r="B7135">
        <f>IF('Data R4P'!C151="","",'Data R4P'!B151)</f>
        <v/>
      </c>
      <c r="C7135">
        <f>IF('Data R4P'!C151="","",'Data R4P'!C151)</f>
        <v/>
      </c>
      <c r="D7135">
        <f>IF('Data R4P'!C151="","",'Data R4P'!D151)</f>
        <v/>
      </c>
      <c r="E7135">
        <f>IF('Data R4P'!C151="","",'Data R4P'!E151)</f>
        <v/>
      </c>
      <c r="F7135">
        <f>IF('Data R4P'!C151="","",'Data R4P'!F151)</f>
        <v/>
      </c>
      <c r="G7135">
        <f>IF('Data R4P'!C151="","",'Data R4P'!AD151)</f>
        <v/>
      </c>
      <c r="H7135">
        <f>IF('Data R4P'!C151="","",'Data R4P'!AC151)</f>
        <v/>
      </c>
      <c r="I7135">
        <f>IF('Data R4P'!C151="","",COUNTIF('Data R4P'!J151,"&gt;0")+COUNTIF('Data R4P'!L151,"&gt;0")+COUNTIF('Data R4P'!N151,"&gt;0")+COUNTIF('Data R4P'!P151,"&gt;0")+COUNTIF('Data R4P'!R151,"&gt;0")+COUNTIF('Data R4P'!T151,"&gt;0")+COUNTIF('Data R4P'!V151,"&gt;0")+COUNTIF('Data R4P'!X151,"&gt;0"))</f>
        <v/>
      </c>
      <c r="J7135">
        <f>IF('Data R4P'!C151="","",IF((COUNTIF('Data R4P'!K151,"&gt;0")+COUNTIF('Data R4P'!M151,"&gt;0")+COUNTIF('Data R4P'!O151,"&gt;0")+COUNTIF('Data R4P'!Q151,"&gt;0")+COUNTIF('Data R4P'!S151,"&gt;0")+COUNTIF('Data R4P'!U151,"&gt;0")+COUNTIF('Data R4P'!W151,"&gt;0")+COUNTIF('Data R4P'!Y151,"&gt;0"))&gt;0,1,0))</f>
        <v/>
      </c>
      <c r="M7135" t="inlineStr">
        <is>
          <t>Data R</t>
        </is>
      </c>
    </row>
    <row r="7136">
      <c r="A7136" t="inlineStr">
        <is>
          <t>Regional 4 Palmco</t>
        </is>
      </c>
      <c r="B7136">
        <f>IF('Data R4P'!C152="","",'Data R4P'!B152)</f>
        <v/>
      </c>
      <c r="C7136">
        <f>IF('Data R4P'!C152="","",'Data R4P'!C152)</f>
        <v/>
      </c>
      <c r="D7136">
        <f>IF('Data R4P'!C152="","",'Data R4P'!D152)</f>
        <v/>
      </c>
      <c r="E7136">
        <f>IF('Data R4P'!C152="","",'Data R4P'!E152)</f>
        <v/>
      </c>
      <c r="F7136">
        <f>IF('Data R4P'!C152="","",'Data R4P'!F152)</f>
        <v/>
      </c>
      <c r="G7136">
        <f>IF('Data R4P'!C152="","",'Data R4P'!AD152)</f>
        <v/>
      </c>
      <c r="H7136">
        <f>IF('Data R4P'!C152="","",'Data R4P'!AC152)</f>
        <v/>
      </c>
      <c r="I7136">
        <f>IF('Data R4P'!C152="","",COUNTIF('Data R4P'!J152,"&gt;0")+COUNTIF('Data R4P'!L152,"&gt;0")+COUNTIF('Data R4P'!N152,"&gt;0")+COUNTIF('Data R4P'!P152,"&gt;0")+COUNTIF('Data R4P'!R152,"&gt;0")+COUNTIF('Data R4P'!T152,"&gt;0")+COUNTIF('Data R4P'!V152,"&gt;0")+COUNTIF('Data R4P'!X152,"&gt;0"))</f>
        <v/>
      </c>
      <c r="J7136">
        <f>IF('Data R4P'!C152="","",IF((COUNTIF('Data R4P'!K152,"&gt;0")+COUNTIF('Data R4P'!M152,"&gt;0")+COUNTIF('Data R4P'!O152,"&gt;0")+COUNTIF('Data R4P'!Q152,"&gt;0")+COUNTIF('Data R4P'!S152,"&gt;0")+COUNTIF('Data R4P'!U152,"&gt;0")+COUNTIF('Data R4P'!W152,"&gt;0")+COUNTIF('Data R4P'!Y152,"&gt;0"))&gt;0,1,0))</f>
        <v/>
      </c>
      <c r="M7136" t="inlineStr">
        <is>
          <t>Data R</t>
        </is>
      </c>
    </row>
    <row r="7137">
      <c r="A7137" t="inlineStr">
        <is>
          <t>Regional 4 Palmco</t>
        </is>
      </c>
      <c r="B7137">
        <f>IF('Data R4P'!C153="","",'Data R4P'!B153)</f>
        <v/>
      </c>
      <c r="C7137">
        <f>IF('Data R4P'!C153="","",'Data R4P'!C153)</f>
        <v/>
      </c>
      <c r="D7137">
        <f>IF('Data R4P'!C153="","",'Data R4P'!D153)</f>
        <v/>
      </c>
      <c r="E7137">
        <f>IF('Data R4P'!C153="","",'Data R4P'!E153)</f>
        <v/>
      </c>
      <c r="F7137">
        <f>IF('Data R4P'!C153="","",'Data R4P'!F153)</f>
        <v/>
      </c>
      <c r="G7137">
        <f>IF('Data R4P'!C153="","",'Data R4P'!AD153)</f>
        <v/>
      </c>
      <c r="H7137">
        <f>IF('Data R4P'!C153="","",'Data R4P'!AC153)</f>
        <v/>
      </c>
      <c r="I7137">
        <f>IF('Data R4P'!C153="","",COUNTIF('Data R4P'!J153,"&gt;0")+COUNTIF('Data R4P'!L153,"&gt;0")+COUNTIF('Data R4P'!N153,"&gt;0")+COUNTIF('Data R4P'!P153,"&gt;0")+COUNTIF('Data R4P'!R153,"&gt;0")+COUNTIF('Data R4P'!T153,"&gt;0")+COUNTIF('Data R4P'!V153,"&gt;0")+COUNTIF('Data R4P'!X153,"&gt;0"))</f>
        <v/>
      </c>
      <c r="J7137">
        <f>IF('Data R4P'!C153="","",IF((COUNTIF('Data R4P'!K153,"&gt;0")+COUNTIF('Data R4P'!M153,"&gt;0")+COUNTIF('Data R4P'!O153,"&gt;0")+COUNTIF('Data R4P'!Q153,"&gt;0")+COUNTIF('Data R4P'!S153,"&gt;0")+COUNTIF('Data R4P'!U153,"&gt;0")+COUNTIF('Data R4P'!W153,"&gt;0")+COUNTIF('Data R4P'!Y153,"&gt;0"))&gt;0,1,0))</f>
        <v/>
      </c>
      <c r="M7137" t="inlineStr">
        <is>
          <t>Data R</t>
        </is>
      </c>
    </row>
    <row r="7138">
      <c r="A7138" t="inlineStr">
        <is>
          <t>Regional 4 Palmco</t>
        </is>
      </c>
      <c r="B7138">
        <f>IF('Data R4P'!C154="","",'Data R4P'!B154)</f>
        <v/>
      </c>
      <c r="C7138">
        <f>IF('Data R4P'!C154="","",'Data R4P'!C154)</f>
        <v/>
      </c>
      <c r="D7138">
        <f>IF('Data R4P'!C154="","",'Data R4P'!D154)</f>
        <v/>
      </c>
      <c r="E7138">
        <f>IF('Data R4P'!C154="","",'Data R4P'!E154)</f>
        <v/>
      </c>
      <c r="F7138">
        <f>IF('Data R4P'!C154="","",'Data R4P'!F154)</f>
        <v/>
      </c>
      <c r="G7138">
        <f>IF('Data R4P'!C154="","",'Data R4P'!AD154)</f>
        <v/>
      </c>
      <c r="H7138">
        <f>IF('Data R4P'!C154="","",'Data R4P'!AC154)</f>
        <v/>
      </c>
      <c r="I7138">
        <f>IF('Data R4P'!C154="","",COUNTIF('Data R4P'!J154,"&gt;0")+COUNTIF('Data R4P'!L154,"&gt;0")+COUNTIF('Data R4P'!N154,"&gt;0")+COUNTIF('Data R4P'!P154,"&gt;0")+COUNTIF('Data R4P'!R154,"&gt;0")+COUNTIF('Data R4P'!T154,"&gt;0")+COUNTIF('Data R4P'!V154,"&gt;0")+COUNTIF('Data R4P'!X154,"&gt;0"))</f>
        <v/>
      </c>
      <c r="J7138">
        <f>IF('Data R4P'!C154="","",IF((COUNTIF('Data R4P'!K154,"&gt;0")+COUNTIF('Data R4P'!M154,"&gt;0")+COUNTIF('Data R4P'!O154,"&gt;0")+COUNTIF('Data R4P'!Q154,"&gt;0")+COUNTIF('Data R4P'!S154,"&gt;0")+COUNTIF('Data R4P'!U154,"&gt;0")+COUNTIF('Data R4P'!W154,"&gt;0")+COUNTIF('Data R4P'!Y154,"&gt;0"))&gt;0,1,0))</f>
        <v/>
      </c>
      <c r="M7138" t="inlineStr">
        <is>
          <t>Data R</t>
        </is>
      </c>
    </row>
    <row r="7139">
      <c r="A7139" t="inlineStr">
        <is>
          <t>Regional 4 Palmco</t>
        </is>
      </c>
      <c r="B7139">
        <f>IF('Data R4P'!C155="","",'Data R4P'!B155)</f>
        <v/>
      </c>
      <c r="C7139">
        <f>IF('Data R4P'!C155="","",'Data R4P'!C155)</f>
        <v/>
      </c>
      <c r="D7139">
        <f>IF('Data R4P'!C155="","",'Data R4P'!D155)</f>
        <v/>
      </c>
      <c r="E7139">
        <f>IF('Data R4P'!C155="","",'Data R4P'!E155)</f>
        <v/>
      </c>
      <c r="F7139">
        <f>IF('Data R4P'!C155="","",'Data R4P'!F155)</f>
        <v/>
      </c>
      <c r="G7139">
        <f>IF('Data R4P'!C155="","",'Data R4P'!AD155)</f>
        <v/>
      </c>
      <c r="H7139">
        <f>IF('Data R4P'!C155="","",'Data R4P'!AC155)</f>
        <v/>
      </c>
      <c r="I7139">
        <f>IF('Data R4P'!C155="","",COUNTIF('Data R4P'!J155,"&gt;0")+COUNTIF('Data R4P'!L155,"&gt;0")+COUNTIF('Data R4P'!N155,"&gt;0")+COUNTIF('Data R4P'!P155,"&gt;0")+COUNTIF('Data R4P'!R155,"&gt;0")+COUNTIF('Data R4P'!T155,"&gt;0")+COUNTIF('Data R4P'!V155,"&gt;0")+COUNTIF('Data R4P'!X155,"&gt;0"))</f>
        <v/>
      </c>
      <c r="J7139">
        <f>IF('Data R4P'!C155="","",IF((COUNTIF('Data R4P'!K155,"&gt;0")+COUNTIF('Data R4P'!M155,"&gt;0")+COUNTIF('Data R4P'!O155,"&gt;0")+COUNTIF('Data R4P'!Q155,"&gt;0")+COUNTIF('Data R4P'!S155,"&gt;0")+COUNTIF('Data R4P'!U155,"&gt;0")+COUNTIF('Data R4P'!W155,"&gt;0")+COUNTIF('Data R4P'!Y155,"&gt;0"))&gt;0,1,0))</f>
        <v/>
      </c>
      <c r="M7139" t="inlineStr">
        <is>
          <t>Data R</t>
        </is>
      </c>
    </row>
    <row r="7140">
      <c r="A7140" t="inlineStr">
        <is>
          <t>Regional 4 Palmco</t>
        </is>
      </c>
      <c r="B7140">
        <f>IF('Data R4P'!C156="","",'Data R4P'!B156)</f>
        <v/>
      </c>
      <c r="C7140">
        <f>IF('Data R4P'!C156="","",'Data R4P'!C156)</f>
        <v/>
      </c>
      <c r="D7140">
        <f>IF('Data R4P'!C156="","",'Data R4P'!D156)</f>
        <v/>
      </c>
      <c r="E7140">
        <f>IF('Data R4P'!C156="","",'Data R4P'!E156)</f>
        <v/>
      </c>
      <c r="F7140">
        <f>IF('Data R4P'!C156="","",'Data R4P'!F156)</f>
        <v/>
      </c>
      <c r="G7140">
        <f>IF('Data R4P'!C156="","",'Data R4P'!AD156)</f>
        <v/>
      </c>
      <c r="H7140">
        <f>IF('Data R4P'!C156="","",'Data R4P'!AC156)</f>
        <v/>
      </c>
      <c r="I7140">
        <f>IF('Data R4P'!C156="","",COUNTIF('Data R4P'!J156,"&gt;0")+COUNTIF('Data R4P'!L156,"&gt;0")+COUNTIF('Data R4P'!N156,"&gt;0")+COUNTIF('Data R4P'!P156,"&gt;0")+COUNTIF('Data R4P'!R156,"&gt;0")+COUNTIF('Data R4P'!T156,"&gt;0")+COUNTIF('Data R4P'!V156,"&gt;0")+COUNTIF('Data R4P'!X156,"&gt;0"))</f>
        <v/>
      </c>
      <c r="J7140">
        <f>IF('Data R4P'!C156="","",IF((COUNTIF('Data R4P'!K156,"&gt;0")+COUNTIF('Data R4P'!M156,"&gt;0")+COUNTIF('Data R4P'!O156,"&gt;0")+COUNTIF('Data R4P'!Q156,"&gt;0")+COUNTIF('Data R4P'!S156,"&gt;0")+COUNTIF('Data R4P'!U156,"&gt;0")+COUNTIF('Data R4P'!W156,"&gt;0")+COUNTIF('Data R4P'!Y156,"&gt;0"))&gt;0,1,0))</f>
        <v/>
      </c>
      <c r="M7140" t="inlineStr">
        <is>
          <t>Data R</t>
        </is>
      </c>
    </row>
    <row r="7141">
      <c r="A7141" t="inlineStr">
        <is>
          <t>Regional 4 Palmco</t>
        </is>
      </c>
      <c r="B7141">
        <f>IF('Data R4P'!C157="","",'Data R4P'!B157)</f>
        <v/>
      </c>
      <c r="C7141">
        <f>IF('Data R4P'!C157="","",'Data R4P'!C157)</f>
        <v/>
      </c>
      <c r="D7141">
        <f>IF('Data R4P'!C157="","",'Data R4P'!D157)</f>
        <v/>
      </c>
      <c r="E7141">
        <f>IF('Data R4P'!C157="","",'Data R4P'!E157)</f>
        <v/>
      </c>
      <c r="F7141">
        <f>IF('Data R4P'!C157="","",'Data R4P'!F157)</f>
        <v/>
      </c>
      <c r="G7141">
        <f>IF('Data R4P'!C157="","",'Data R4P'!AD157)</f>
        <v/>
      </c>
      <c r="H7141">
        <f>IF('Data R4P'!C157="","",'Data R4P'!AC157)</f>
        <v/>
      </c>
      <c r="I7141">
        <f>IF('Data R4P'!C157="","",COUNTIF('Data R4P'!J157,"&gt;0")+COUNTIF('Data R4P'!L157,"&gt;0")+COUNTIF('Data R4P'!N157,"&gt;0")+COUNTIF('Data R4P'!P157,"&gt;0")+COUNTIF('Data R4P'!R157,"&gt;0")+COUNTIF('Data R4P'!T157,"&gt;0")+COUNTIF('Data R4P'!V157,"&gt;0")+COUNTIF('Data R4P'!X157,"&gt;0"))</f>
        <v/>
      </c>
      <c r="J7141">
        <f>IF('Data R4P'!C157="","",IF((COUNTIF('Data R4P'!K157,"&gt;0")+COUNTIF('Data R4P'!M157,"&gt;0")+COUNTIF('Data R4P'!O157,"&gt;0")+COUNTIF('Data R4P'!Q157,"&gt;0")+COUNTIF('Data R4P'!S157,"&gt;0")+COUNTIF('Data R4P'!U157,"&gt;0")+COUNTIF('Data R4P'!W157,"&gt;0")+COUNTIF('Data R4P'!Y157,"&gt;0"))&gt;0,1,0))</f>
        <v/>
      </c>
      <c r="M7141" t="inlineStr">
        <is>
          <t>Data R</t>
        </is>
      </c>
    </row>
    <row r="7142">
      <c r="A7142" t="inlineStr">
        <is>
          <t>Regional 4 Palmco</t>
        </is>
      </c>
      <c r="B7142">
        <f>IF('Data R4P'!C158="","",'Data R4P'!B158)</f>
        <v/>
      </c>
      <c r="C7142">
        <f>IF('Data R4P'!C158="","",'Data R4P'!C158)</f>
        <v/>
      </c>
      <c r="D7142">
        <f>IF('Data R4P'!C158="","",'Data R4P'!D158)</f>
        <v/>
      </c>
      <c r="E7142">
        <f>IF('Data R4P'!C158="","",'Data R4P'!E158)</f>
        <v/>
      </c>
      <c r="F7142">
        <f>IF('Data R4P'!C158="","",'Data R4P'!F158)</f>
        <v/>
      </c>
      <c r="G7142">
        <f>IF('Data R4P'!C158="","",'Data R4P'!AD158)</f>
        <v/>
      </c>
      <c r="H7142">
        <f>IF('Data R4P'!C158="","",'Data R4P'!AC158)</f>
        <v/>
      </c>
      <c r="I7142">
        <f>IF('Data R4P'!C158="","",COUNTIF('Data R4P'!J158,"&gt;0")+COUNTIF('Data R4P'!L158,"&gt;0")+COUNTIF('Data R4P'!N158,"&gt;0")+COUNTIF('Data R4P'!P158,"&gt;0")+COUNTIF('Data R4P'!R158,"&gt;0")+COUNTIF('Data R4P'!T158,"&gt;0")+COUNTIF('Data R4P'!V158,"&gt;0")+COUNTIF('Data R4P'!X158,"&gt;0"))</f>
        <v/>
      </c>
      <c r="J7142">
        <f>IF('Data R4P'!C158="","",IF((COUNTIF('Data R4P'!K158,"&gt;0")+COUNTIF('Data R4P'!M158,"&gt;0")+COUNTIF('Data R4P'!O158,"&gt;0")+COUNTIF('Data R4P'!Q158,"&gt;0")+COUNTIF('Data R4P'!S158,"&gt;0")+COUNTIF('Data R4P'!U158,"&gt;0")+COUNTIF('Data R4P'!W158,"&gt;0")+COUNTIF('Data R4P'!Y158,"&gt;0"))&gt;0,1,0))</f>
        <v/>
      </c>
      <c r="M7142" t="inlineStr">
        <is>
          <t>Data R</t>
        </is>
      </c>
    </row>
    <row r="7143">
      <c r="A7143" t="inlineStr">
        <is>
          <t>Regional 4 Palmco</t>
        </is>
      </c>
      <c r="B7143">
        <f>IF('Data R4P'!C159="","",'Data R4P'!B159)</f>
        <v/>
      </c>
      <c r="C7143">
        <f>IF('Data R4P'!C159="","",'Data R4P'!C159)</f>
        <v/>
      </c>
      <c r="D7143">
        <f>IF('Data R4P'!C159="","",'Data R4P'!D159)</f>
        <v/>
      </c>
      <c r="E7143">
        <f>IF('Data R4P'!C159="","",'Data R4P'!E159)</f>
        <v/>
      </c>
      <c r="F7143">
        <f>IF('Data R4P'!C159="","",'Data R4P'!F159)</f>
        <v/>
      </c>
      <c r="G7143">
        <f>IF('Data R4P'!C159="","",'Data R4P'!AD159)</f>
        <v/>
      </c>
      <c r="H7143">
        <f>IF('Data R4P'!C159="","",'Data R4P'!AC159)</f>
        <v/>
      </c>
      <c r="I7143">
        <f>IF('Data R4P'!C159="","",COUNTIF('Data R4P'!J159,"&gt;0")+COUNTIF('Data R4P'!L159,"&gt;0")+COUNTIF('Data R4P'!N159,"&gt;0")+COUNTIF('Data R4P'!P159,"&gt;0")+COUNTIF('Data R4P'!R159,"&gt;0")+COUNTIF('Data R4P'!T159,"&gt;0")+COUNTIF('Data R4P'!V159,"&gt;0")+COUNTIF('Data R4P'!X159,"&gt;0"))</f>
        <v/>
      </c>
      <c r="J7143">
        <f>IF('Data R4P'!C159="","",IF((COUNTIF('Data R4P'!K159,"&gt;0")+COUNTIF('Data R4P'!M159,"&gt;0")+COUNTIF('Data R4P'!O159,"&gt;0")+COUNTIF('Data R4P'!Q159,"&gt;0")+COUNTIF('Data R4P'!S159,"&gt;0")+COUNTIF('Data R4P'!U159,"&gt;0")+COUNTIF('Data R4P'!W159,"&gt;0")+COUNTIF('Data R4P'!Y159,"&gt;0"))&gt;0,1,0))</f>
        <v/>
      </c>
      <c r="M7143" t="inlineStr">
        <is>
          <t>Data R</t>
        </is>
      </c>
    </row>
    <row r="7144">
      <c r="A7144" t="inlineStr">
        <is>
          <t>Regional 4 Palmco</t>
        </is>
      </c>
      <c r="B7144">
        <f>IF('Data R4P'!C160="","",'Data R4P'!B160)</f>
        <v/>
      </c>
      <c r="C7144">
        <f>IF('Data R4P'!C160="","",'Data R4P'!C160)</f>
        <v/>
      </c>
      <c r="D7144">
        <f>IF('Data R4P'!C160="","",'Data R4P'!D160)</f>
        <v/>
      </c>
      <c r="E7144">
        <f>IF('Data R4P'!C160="","",'Data R4P'!E160)</f>
        <v/>
      </c>
      <c r="F7144">
        <f>IF('Data R4P'!C160="","",'Data R4P'!F160)</f>
        <v/>
      </c>
      <c r="G7144">
        <f>IF('Data R4P'!C160="","",'Data R4P'!AD160)</f>
        <v/>
      </c>
      <c r="H7144">
        <f>IF('Data R4P'!C160="","",'Data R4P'!AC160)</f>
        <v/>
      </c>
      <c r="I7144">
        <f>IF('Data R4P'!C160="","",COUNTIF('Data R4P'!J160,"&gt;0")+COUNTIF('Data R4P'!L160,"&gt;0")+COUNTIF('Data R4P'!N160,"&gt;0")+COUNTIF('Data R4P'!P160,"&gt;0")+COUNTIF('Data R4P'!R160,"&gt;0")+COUNTIF('Data R4P'!T160,"&gt;0")+COUNTIF('Data R4P'!V160,"&gt;0")+COUNTIF('Data R4P'!X160,"&gt;0"))</f>
        <v/>
      </c>
      <c r="J7144">
        <f>IF('Data R4P'!C160="","",IF((COUNTIF('Data R4P'!K160,"&gt;0")+COUNTIF('Data R4P'!M160,"&gt;0")+COUNTIF('Data R4P'!O160,"&gt;0")+COUNTIF('Data R4P'!Q160,"&gt;0")+COUNTIF('Data R4P'!S160,"&gt;0")+COUNTIF('Data R4P'!U160,"&gt;0")+COUNTIF('Data R4P'!W160,"&gt;0")+COUNTIF('Data R4P'!Y160,"&gt;0"))&gt;0,1,0))</f>
        <v/>
      </c>
      <c r="M7144" t="inlineStr">
        <is>
          <t>Data R</t>
        </is>
      </c>
    </row>
    <row r="7145">
      <c r="A7145" t="inlineStr">
        <is>
          <t>Regional 4 Palmco</t>
        </is>
      </c>
      <c r="B7145">
        <f>IF('Data R4P'!C161="","",'Data R4P'!B161)</f>
        <v/>
      </c>
      <c r="C7145">
        <f>IF('Data R4P'!C161="","",'Data R4P'!C161)</f>
        <v/>
      </c>
      <c r="D7145">
        <f>IF('Data R4P'!C161="","",'Data R4P'!D161)</f>
        <v/>
      </c>
      <c r="E7145">
        <f>IF('Data R4P'!C161="","",'Data R4P'!E161)</f>
        <v/>
      </c>
      <c r="F7145">
        <f>IF('Data R4P'!C161="","",'Data R4P'!F161)</f>
        <v/>
      </c>
      <c r="G7145">
        <f>IF('Data R4P'!C161="","",'Data R4P'!AD161)</f>
        <v/>
      </c>
      <c r="H7145">
        <f>IF('Data R4P'!C161="","",'Data R4P'!AC161)</f>
        <v/>
      </c>
      <c r="I7145">
        <f>IF('Data R4P'!C161="","",COUNTIF('Data R4P'!J161,"&gt;0")+COUNTIF('Data R4P'!L161,"&gt;0")+COUNTIF('Data R4P'!N161,"&gt;0")+COUNTIF('Data R4P'!P161,"&gt;0")+COUNTIF('Data R4P'!R161,"&gt;0")+COUNTIF('Data R4P'!T161,"&gt;0")+COUNTIF('Data R4P'!V161,"&gt;0")+COUNTIF('Data R4P'!X161,"&gt;0"))</f>
        <v/>
      </c>
      <c r="J7145">
        <f>IF('Data R4P'!C161="","",IF((COUNTIF('Data R4P'!K161,"&gt;0")+COUNTIF('Data R4P'!M161,"&gt;0")+COUNTIF('Data R4P'!O161,"&gt;0")+COUNTIF('Data R4P'!Q161,"&gt;0")+COUNTIF('Data R4P'!S161,"&gt;0")+COUNTIF('Data R4P'!U161,"&gt;0")+COUNTIF('Data R4P'!W161,"&gt;0")+COUNTIF('Data R4P'!Y161,"&gt;0"))&gt;0,1,0))</f>
        <v/>
      </c>
      <c r="M7145" t="inlineStr">
        <is>
          <t>Data R</t>
        </is>
      </c>
    </row>
    <row r="7146">
      <c r="A7146" t="inlineStr">
        <is>
          <t>Regional 4 Palmco</t>
        </is>
      </c>
      <c r="B7146">
        <f>IF('Data R4P'!C162="","",'Data R4P'!B162)</f>
        <v/>
      </c>
      <c r="C7146">
        <f>IF('Data R4P'!C162="","",'Data R4P'!C162)</f>
        <v/>
      </c>
      <c r="D7146">
        <f>IF('Data R4P'!C162="","",'Data R4P'!D162)</f>
        <v/>
      </c>
      <c r="E7146">
        <f>IF('Data R4P'!C162="","",'Data R4P'!E162)</f>
        <v/>
      </c>
      <c r="F7146">
        <f>IF('Data R4P'!C162="","",'Data R4P'!F162)</f>
        <v/>
      </c>
      <c r="G7146">
        <f>IF('Data R4P'!C162="","",'Data R4P'!AD162)</f>
        <v/>
      </c>
      <c r="H7146">
        <f>IF('Data R4P'!C162="","",'Data R4P'!AC162)</f>
        <v/>
      </c>
      <c r="I7146">
        <f>IF('Data R4P'!C162="","",COUNTIF('Data R4P'!J162,"&gt;0")+COUNTIF('Data R4P'!L162,"&gt;0")+COUNTIF('Data R4P'!N162,"&gt;0")+COUNTIF('Data R4P'!P162,"&gt;0")+COUNTIF('Data R4P'!R162,"&gt;0")+COUNTIF('Data R4P'!T162,"&gt;0")+COUNTIF('Data R4P'!V162,"&gt;0")+COUNTIF('Data R4P'!X162,"&gt;0"))</f>
        <v/>
      </c>
      <c r="J7146">
        <f>IF('Data R4P'!C162="","",IF((COUNTIF('Data R4P'!K162,"&gt;0")+COUNTIF('Data R4P'!M162,"&gt;0")+COUNTIF('Data R4P'!O162,"&gt;0")+COUNTIF('Data R4P'!Q162,"&gt;0")+COUNTIF('Data R4P'!S162,"&gt;0")+COUNTIF('Data R4P'!U162,"&gt;0")+COUNTIF('Data R4P'!W162,"&gt;0")+COUNTIF('Data R4P'!Y162,"&gt;0"))&gt;0,1,0))</f>
        <v/>
      </c>
      <c r="M7146" t="inlineStr">
        <is>
          <t>Data R</t>
        </is>
      </c>
    </row>
    <row r="7147">
      <c r="A7147" t="inlineStr">
        <is>
          <t>Regional 4 Palmco</t>
        </is>
      </c>
      <c r="B7147">
        <f>IF('Data R4P'!C163="","",'Data R4P'!B163)</f>
        <v/>
      </c>
      <c r="C7147">
        <f>IF('Data R4P'!C163="","",'Data R4P'!C163)</f>
        <v/>
      </c>
      <c r="D7147">
        <f>IF('Data R4P'!C163="","",'Data R4P'!D163)</f>
        <v/>
      </c>
      <c r="E7147">
        <f>IF('Data R4P'!C163="","",'Data R4P'!E163)</f>
        <v/>
      </c>
      <c r="F7147">
        <f>IF('Data R4P'!C163="","",'Data R4P'!F163)</f>
        <v/>
      </c>
      <c r="G7147">
        <f>IF('Data R4P'!C163="","",'Data R4P'!AD163)</f>
        <v/>
      </c>
      <c r="H7147">
        <f>IF('Data R4P'!C163="","",'Data R4P'!AC163)</f>
        <v/>
      </c>
      <c r="I7147">
        <f>IF('Data R4P'!C163="","",COUNTIF('Data R4P'!J163,"&gt;0")+COUNTIF('Data R4P'!L163,"&gt;0")+COUNTIF('Data R4P'!N163,"&gt;0")+COUNTIF('Data R4P'!P163,"&gt;0")+COUNTIF('Data R4P'!R163,"&gt;0")+COUNTIF('Data R4P'!T163,"&gt;0")+COUNTIF('Data R4P'!V163,"&gt;0")+COUNTIF('Data R4P'!X163,"&gt;0"))</f>
        <v/>
      </c>
      <c r="J7147">
        <f>IF('Data R4P'!C163="","",IF((COUNTIF('Data R4P'!K163,"&gt;0")+COUNTIF('Data R4P'!M163,"&gt;0")+COUNTIF('Data R4P'!O163,"&gt;0")+COUNTIF('Data R4P'!Q163,"&gt;0")+COUNTIF('Data R4P'!S163,"&gt;0")+COUNTIF('Data R4P'!U163,"&gt;0")+COUNTIF('Data R4P'!W163,"&gt;0")+COUNTIF('Data R4P'!Y163,"&gt;0"))&gt;0,1,0))</f>
        <v/>
      </c>
      <c r="M7147" t="inlineStr">
        <is>
          <t>Data R</t>
        </is>
      </c>
    </row>
    <row r="7148">
      <c r="A7148" t="inlineStr">
        <is>
          <t>Regional 4 Palmco</t>
        </is>
      </c>
      <c r="B7148">
        <f>IF('Data R4P'!C164="","",'Data R4P'!B164)</f>
        <v/>
      </c>
      <c r="C7148">
        <f>IF('Data R4P'!C164="","",'Data R4P'!C164)</f>
        <v/>
      </c>
      <c r="D7148">
        <f>IF('Data R4P'!C164="","",'Data R4P'!D164)</f>
        <v/>
      </c>
      <c r="E7148">
        <f>IF('Data R4P'!C164="","",'Data R4P'!E164)</f>
        <v/>
      </c>
      <c r="F7148">
        <f>IF('Data R4P'!C164="","",'Data R4P'!F164)</f>
        <v/>
      </c>
      <c r="G7148">
        <f>IF('Data R4P'!C164="","",'Data R4P'!AD164)</f>
        <v/>
      </c>
      <c r="H7148">
        <f>IF('Data R4P'!C164="","",'Data R4P'!AC164)</f>
        <v/>
      </c>
      <c r="I7148">
        <f>IF('Data R4P'!C164="","",COUNTIF('Data R4P'!J164,"&gt;0")+COUNTIF('Data R4P'!L164,"&gt;0")+COUNTIF('Data R4P'!N164,"&gt;0")+COUNTIF('Data R4P'!P164,"&gt;0")+COUNTIF('Data R4P'!R164,"&gt;0")+COUNTIF('Data R4P'!T164,"&gt;0")+COUNTIF('Data R4P'!V164,"&gt;0")+COUNTIF('Data R4P'!X164,"&gt;0"))</f>
        <v/>
      </c>
      <c r="J7148">
        <f>IF('Data R4P'!C164="","",IF((COUNTIF('Data R4P'!K164,"&gt;0")+COUNTIF('Data R4P'!M164,"&gt;0")+COUNTIF('Data R4P'!O164,"&gt;0")+COUNTIF('Data R4P'!Q164,"&gt;0")+COUNTIF('Data R4P'!S164,"&gt;0")+COUNTIF('Data R4P'!U164,"&gt;0")+COUNTIF('Data R4P'!W164,"&gt;0")+COUNTIF('Data R4P'!Y164,"&gt;0"))&gt;0,1,0))</f>
        <v/>
      </c>
      <c r="M7148" t="inlineStr">
        <is>
          <t>Data R</t>
        </is>
      </c>
    </row>
    <row r="7149">
      <c r="A7149" t="inlineStr">
        <is>
          <t>Regional 4 Palmco</t>
        </is>
      </c>
      <c r="B7149">
        <f>IF('Data R4P'!C165="","",'Data R4P'!B165)</f>
        <v/>
      </c>
      <c r="C7149">
        <f>IF('Data R4P'!C165="","",'Data R4P'!C165)</f>
        <v/>
      </c>
      <c r="D7149">
        <f>IF('Data R4P'!C165="","",'Data R4P'!D165)</f>
        <v/>
      </c>
      <c r="E7149">
        <f>IF('Data R4P'!C165="","",'Data R4P'!E165)</f>
        <v/>
      </c>
      <c r="F7149">
        <f>IF('Data R4P'!C165="","",'Data R4P'!F165)</f>
        <v/>
      </c>
      <c r="G7149">
        <f>IF('Data R4P'!C165="","",'Data R4P'!AD165)</f>
        <v/>
      </c>
      <c r="H7149">
        <f>IF('Data R4P'!C165="","",'Data R4P'!AC165)</f>
        <v/>
      </c>
      <c r="I7149">
        <f>IF('Data R4P'!C165="","",COUNTIF('Data R4P'!J165,"&gt;0")+COUNTIF('Data R4P'!L165,"&gt;0")+COUNTIF('Data R4P'!N165,"&gt;0")+COUNTIF('Data R4P'!P165,"&gt;0")+COUNTIF('Data R4P'!R165,"&gt;0")+COUNTIF('Data R4P'!T165,"&gt;0")+COUNTIF('Data R4P'!V165,"&gt;0")+COUNTIF('Data R4P'!X165,"&gt;0"))</f>
        <v/>
      </c>
      <c r="J7149">
        <f>IF('Data R4P'!C165="","",IF((COUNTIF('Data R4P'!K165,"&gt;0")+COUNTIF('Data R4P'!M165,"&gt;0")+COUNTIF('Data R4P'!O165,"&gt;0")+COUNTIF('Data R4P'!Q165,"&gt;0")+COUNTIF('Data R4P'!S165,"&gt;0")+COUNTIF('Data R4P'!U165,"&gt;0")+COUNTIF('Data R4P'!W165,"&gt;0")+COUNTIF('Data R4P'!Y165,"&gt;0"))&gt;0,1,0))</f>
        <v/>
      </c>
      <c r="M7149" t="inlineStr">
        <is>
          <t>Data R</t>
        </is>
      </c>
    </row>
    <row r="7150">
      <c r="A7150" t="inlineStr">
        <is>
          <t>Regional 4 Palmco</t>
        </is>
      </c>
      <c r="B7150">
        <f>IF('Data R4P'!C166="","",'Data R4P'!B166)</f>
        <v/>
      </c>
      <c r="C7150">
        <f>IF('Data R4P'!C166="","",'Data R4P'!C166)</f>
        <v/>
      </c>
      <c r="D7150">
        <f>IF('Data R4P'!C166="","",'Data R4P'!D166)</f>
        <v/>
      </c>
      <c r="E7150">
        <f>IF('Data R4P'!C166="","",'Data R4P'!E166)</f>
        <v/>
      </c>
      <c r="F7150">
        <f>IF('Data R4P'!C166="","",'Data R4P'!F166)</f>
        <v/>
      </c>
      <c r="G7150">
        <f>IF('Data R4P'!C166="","",'Data R4P'!AD166)</f>
        <v/>
      </c>
      <c r="H7150">
        <f>IF('Data R4P'!C166="","",'Data R4P'!AC166)</f>
        <v/>
      </c>
      <c r="I7150">
        <f>IF('Data R4P'!C166="","",COUNTIF('Data R4P'!J166,"&gt;0")+COUNTIF('Data R4P'!L166,"&gt;0")+COUNTIF('Data R4P'!N166,"&gt;0")+COUNTIF('Data R4P'!P166,"&gt;0")+COUNTIF('Data R4P'!R166,"&gt;0")+COUNTIF('Data R4P'!T166,"&gt;0")+COUNTIF('Data R4P'!V166,"&gt;0")+COUNTIF('Data R4P'!X166,"&gt;0"))</f>
        <v/>
      </c>
      <c r="J7150">
        <f>IF('Data R4P'!C166="","",IF((COUNTIF('Data R4P'!K166,"&gt;0")+COUNTIF('Data R4P'!M166,"&gt;0")+COUNTIF('Data R4P'!O166,"&gt;0")+COUNTIF('Data R4P'!Q166,"&gt;0")+COUNTIF('Data R4P'!S166,"&gt;0")+COUNTIF('Data R4P'!U166,"&gt;0")+COUNTIF('Data R4P'!W166,"&gt;0")+COUNTIF('Data R4P'!Y166,"&gt;0"))&gt;0,1,0))</f>
        <v/>
      </c>
      <c r="M7150" t="inlineStr">
        <is>
          <t>Data R</t>
        </is>
      </c>
    </row>
    <row r="7151">
      <c r="A7151" t="inlineStr">
        <is>
          <t>Regional 4 Palmco</t>
        </is>
      </c>
      <c r="B7151">
        <f>IF('Data R4P'!C167="","",'Data R4P'!B167)</f>
        <v/>
      </c>
      <c r="C7151">
        <f>IF('Data R4P'!C167="","",'Data R4P'!C167)</f>
        <v/>
      </c>
      <c r="D7151">
        <f>IF('Data R4P'!C167="","",'Data R4P'!D167)</f>
        <v/>
      </c>
      <c r="E7151">
        <f>IF('Data R4P'!C167="","",'Data R4P'!E167)</f>
        <v/>
      </c>
      <c r="F7151">
        <f>IF('Data R4P'!C167="","",'Data R4P'!F167)</f>
        <v/>
      </c>
      <c r="G7151">
        <f>IF('Data R4P'!C167="","",'Data R4P'!AD167)</f>
        <v/>
      </c>
      <c r="H7151">
        <f>IF('Data R4P'!C167="","",'Data R4P'!AC167)</f>
        <v/>
      </c>
      <c r="I7151">
        <f>IF('Data R4P'!C167="","",COUNTIF('Data R4P'!J167,"&gt;0")+COUNTIF('Data R4P'!L167,"&gt;0")+COUNTIF('Data R4P'!N167,"&gt;0")+COUNTIF('Data R4P'!P167,"&gt;0")+COUNTIF('Data R4P'!R167,"&gt;0")+COUNTIF('Data R4P'!T167,"&gt;0")+COUNTIF('Data R4P'!V167,"&gt;0")+COUNTIF('Data R4P'!X167,"&gt;0"))</f>
        <v/>
      </c>
      <c r="J7151">
        <f>IF('Data R4P'!C167="","",IF((COUNTIF('Data R4P'!K167,"&gt;0")+COUNTIF('Data R4P'!M167,"&gt;0")+COUNTIF('Data R4P'!O167,"&gt;0")+COUNTIF('Data R4P'!Q167,"&gt;0")+COUNTIF('Data R4P'!S167,"&gt;0")+COUNTIF('Data R4P'!U167,"&gt;0")+COUNTIF('Data R4P'!W167,"&gt;0")+COUNTIF('Data R4P'!Y167,"&gt;0"))&gt;0,1,0))</f>
        <v/>
      </c>
      <c r="M7151" t="inlineStr">
        <is>
          <t>Data R</t>
        </is>
      </c>
    </row>
    <row r="7152">
      <c r="A7152" t="inlineStr">
        <is>
          <t>Regional 4 Palmco</t>
        </is>
      </c>
      <c r="B7152">
        <f>IF('Data R4P'!C168="","",'Data R4P'!B168)</f>
        <v/>
      </c>
      <c r="C7152">
        <f>IF('Data R4P'!C168="","",'Data R4P'!C168)</f>
        <v/>
      </c>
      <c r="D7152">
        <f>IF('Data R4P'!C168="","",'Data R4P'!D168)</f>
        <v/>
      </c>
      <c r="E7152">
        <f>IF('Data R4P'!C168="","",'Data R4P'!E168)</f>
        <v/>
      </c>
      <c r="F7152">
        <f>IF('Data R4P'!C168="","",'Data R4P'!F168)</f>
        <v/>
      </c>
      <c r="G7152">
        <f>IF('Data R4P'!C168="","",'Data R4P'!AD168)</f>
        <v/>
      </c>
      <c r="H7152">
        <f>IF('Data R4P'!C168="","",'Data R4P'!AC168)</f>
        <v/>
      </c>
      <c r="I7152">
        <f>IF('Data R4P'!C168="","",COUNTIF('Data R4P'!J168,"&gt;0")+COUNTIF('Data R4P'!L168,"&gt;0")+COUNTIF('Data R4P'!N168,"&gt;0")+COUNTIF('Data R4P'!P168,"&gt;0")+COUNTIF('Data R4P'!R168,"&gt;0")+COUNTIF('Data R4P'!T168,"&gt;0")+COUNTIF('Data R4P'!V168,"&gt;0")+COUNTIF('Data R4P'!X168,"&gt;0"))</f>
        <v/>
      </c>
      <c r="J7152">
        <f>IF('Data R4P'!C168="","",IF((COUNTIF('Data R4P'!K168,"&gt;0")+COUNTIF('Data R4P'!M168,"&gt;0")+COUNTIF('Data R4P'!O168,"&gt;0")+COUNTIF('Data R4P'!Q168,"&gt;0")+COUNTIF('Data R4P'!S168,"&gt;0")+COUNTIF('Data R4P'!U168,"&gt;0")+COUNTIF('Data R4P'!W168,"&gt;0")+COUNTIF('Data R4P'!Y168,"&gt;0"))&gt;0,1,0))</f>
        <v/>
      </c>
      <c r="M7152" t="inlineStr">
        <is>
          <t>Data R</t>
        </is>
      </c>
    </row>
    <row r="7153">
      <c r="A7153" t="inlineStr">
        <is>
          <t>Regional 4 Palmco</t>
        </is>
      </c>
      <c r="B7153">
        <f>IF('Data R4P'!C169="","",'Data R4P'!B169)</f>
        <v/>
      </c>
      <c r="C7153">
        <f>IF('Data R4P'!C169="","",'Data R4P'!C169)</f>
        <v/>
      </c>
      <c r="D7153">
        <f>IF('Data R4P'!C169="","",'Data R4P'!D169)</f>
        <v/>
      </c>
      <c r="E7153">
        <f>IF('Data R4P'!C169="","",'Data R4P'!E169)</f>
        <v/>
      </c>
      <c r="F7153">
        <f>IF('Data R4P'!C169="","",'Data R4P'!F169)</f>
        <v/>
      </c>
      <c r="G7153">
        <f>IF('Data R4P'!C169="","",'Data R4P'!AD169)</f>
        <v/>
      </c>
      <c r="H7153">
        <f>IF('Data R4P'!C169="","",'Data R4P'!AC169)</f>
        <v/>
      </c>
      <c r="I7153">
        <f>IF('Data R4P'!C169="","",COUNTIF('Data R4P'!J169,"&gt;0")+COUNTIF('Data R4P'!L169,"&gt;0")+COUNTIF('Data R4P'!N169,"&gt;0")+COUNTIF('Data R4P'!P169,"&gt;0")+COUNTIF('Data R4P'!R169,"&gt;0")+COUNTIF('Data R4P'!T169,"&gt;0")+COUNTIF('Data R4P'!V169,"&gt;0")+COUNTIF('Data R4P'!X169,"&gt;0"))</f>
        <v/>
      </c>
      <c r="J7153">
        <f>IF('Data R4P'!C169="","",IF((COUNTIF('Data R4P'!K169,"&gt;0")+COUNTIF('Data R4P'!M169,"&gt;0")+COUNTIF('Data R4P'!O169,"&gt;0")+COUNTIF('Data R4P'!Q169,"&gt;0")+COUNTIF('Data R4P'!S169,"&gt;0")+COUNTIF('Data R4P'!U169,"&gt;0")+COUNTIF('Data R4P'!W169,"&gt;0")+COUNTIF('Data R4P'!Y169,"&gt;0"))&gt;0,1,0))</f>
        <v/>
      </c>
      <c r="M7153" t="inlineStr">
        <is>
          <t>Data R</t>
        </is>
      </c>
    </row>
    <row r="7154">
      <c r="A7154" t="inlineStr">
        <is>
          <t>Regional 4 Palmco</t>
        </is>
      </c>
      <c r="B7154">
        <f>IF('Data R4P'!C170="","",'Data R4P'!B170)</f>
        <v/>
      </c>
      <c r="C7154">
        <f>IF('Data R4P'!C170="","",'Data R4P'!C170)</f>
        <v/>
      </c>
      <c r="D7154">
        <f>IF('Data R4P'!C170="","",'Data R4P'!D170)</f>
        <v/>
      </c>
      <c r="E7154">
        <f>IF('Data R4P'!C170="","",'Data R4P'!E170)</f>
        <v/>
      </c>
      <c r="F7154">
        <f>IF('Data R4P'!C170="","",'Data R4P'!F170)</f>
        <v/>
      </c>
      <c r="G7154">
        <f>IF('Data R4P'!C170="","",'Data R4P'!AD170)</f>
        <v/>
      </c>
      <c r="H7154">
        <f>IF('Data R4P'!C170="","",'Data R4P'!AC170)</f>
        <v/>
      </c>
      <c r="I7154">
        <f>IF('Data R4P'!C170="","",COUNTIF('Data R4P'!J170,"&gt;0")+COUNTIF('Data R4P'!L170,"&gt;0")+COUNTIF('Data R4P'!N170,"&gt;0")+COUNTIF('Data R4P'!P170,"&gt;0")+COUNTIF('Data R4P'!R170,"&gt;0")+COUNTIF('Data R4P'!T170,"&gt;0")+COUNTIF('Data R4P'!V170,"&gt;0")+COUNTIF('Data R4P'!X170,"&gt;0"))</f>
        <v/>
      </c>
      <c r="J7154">
        <f>IF('Data R4P'!C170="","",IF((COUNTIF('Data R4P'!K170,"&gt;0")+COUNTIF('Data R4P'!M170,"&gt;0")+COUNTIF('Data R4P'!O170,"&gt;0")+COUNTIF('Data R4P'!Q170,"&gt;0")+COUNTIF('Data R4P'!S170,"&gt;0")+COUNTIF('Data R4P'!U170,"&gt;0")+COUNTIF('Data R4P'!W170,"&gt;0")+COUNTIF('Data R4P'!Y170,"&gt;0"))&gt;0,1,0))</f>
        <v/>
      </c>
      <c r="M7154" t="inlineStr">
        <is>
          <t>Data R</t>
        </is>
      </c>
    </row>
    <row r="7155">
      <c r="A7155" t="inlineStr">
        <is>
          <t>Regional 4 Palmco</t>
        </is>
      </c>
      <c r="B7155">
        <f>IF('Data R4P'!C171="","",'Data R4P'!B171)</f>
        <v/>
      </c>
      <c r="C7155">
        <f>IF('Data R4P'!C171="","",'Data R4P'!C171)</f>
        <v/>
      </c>
      <c r="D7155">
        <f>IF('Data R4P'!C171="","",'Data R4P'!D171)</f>
        <v/>
      </c>
      <c r="E7155">
        <f>IF('Data R4P'!C171="","",'Data R4P'!E171)</f>
        <v/>
      </c>
      <c r="F7155">
        <f>IF('Data R4P'!C171="","",'Data R4P'!F171)</f>
        <v/>
      </c>
      <c r="G7155">
        <f>IF('Data R4P'!C171="","",'Data R4P'!AD171)</f>
        <v/>
      </c>
      <c r="H7155">
        <f>IF('Data R4P'!C171="","",'Data R4P'!AC171)</f>
        <v/>
      </c>
      <c r="I7155">
        <f>IF('Data R4P'!C171="","",COUNTIF('Data R4P'!J171,"&gt;0")+COUNTIF('Data R4P'!L171,"&gt;0")+COUNTIF('Data R4P'!N171,"&gt;0")+COUNTIF('Data R4P'!P171,"&gt;0")+COUNTIF('Data R4P'!R171,"&gt;0")+COUNTIF('Data R4P'!T171,"&gt;0")+COUNTIF('Data R4P'!V171,"&gt;0")+COUNTIF('Data R4P'!X171,"&gt;0"))</f>
        <v/>
      </c>
      <c r="J7155">
        <f>IF('Data R4P'!C171="","",IF((COUNTIF('Data R4P'!K171,"&gt;0")+COUNTIF('Data R4P'!M171,"&gt;0")+COUNTIF('Data R4P'!O171,"&gt;0")+COUNTIF('Data R4P'!Q171,"&gt;0")+COUNTIF('Data R4P'!S171,"&gt;0")+COUNTIF('Data R4P'!U171,"&gt;0")+COUNTIF('Data R4P'!W171,"&gt;0")+COUNTIF('Data R4P'!Y171,"&gt;0"))&gt;0,1,0))</f>
        <v/>
      </c>
      <c r="M7155" t="inlineStr">
        <is>
          <t>Data R</t>
        </is>
      </c>
    </row>
    <row r="7156">
      <c r="A7156" t="inlineStr">
        <is>
          <t>Regional 4 Palmco</t>
        </is>
      </c>
      <c r="B7156">
        <f>IF('Data R4P'!C172="","",'Data R4P'!B172)</f>
        <v/>
      </c>
      <c r="C7156">
        <f>IF('Data R4P'!C172="","",'Data R4P'!C172)</f>
        <v/>
      </c>
      <c r="D7156">
        <f>IF('Data R4P'!C172="","",'Data R4P'!D172)</f>
        <v/>
      </c>
      <c r="E7156">
        <f>IF('Data R4P'!C172="","",'Data R4P'!E172)</f>
        <v/>
      </c>
      <c r="F7156">
        <f>IF('Data R4P'!C172="","",'Data R4P'!F172)</f>
        <v/>
      </c>
      <c r="G7156">
        <f>IF('Data R4P'!C172="","",'Data R4P'!AD172)</f>
        <v/>
      </c>
      <c r="H7156">
        <f>IF('Data R4P'!C172="","",'Data R4P'!AC172)</f>
        <v/>
      </c>
      <c r="I7156">
        <f>IF('Data R4P'!C172="","",COUNTIF('Data R4P'!J172,"&gt;0")+COUNTIF('Data R4P'!L172,"&gt;0")+COUNTIF('Data R4P'!N172,"&gt;0")+COUNTIF('Data R4P'!P172,"&gt;0")+COUNTIF('Data R4P'!R172,"&gt;0")+COUNTIF('Data R4P'!T172,"&gt;0")+COUNTIF('Data R4P'!V172,"&gt;0")+COUNTIF('Data R4P'!X172,"&gt;0"))</f>
        <v/>
      </c>
      <c r="J7156">
        <f>IF('Data R4P'!C172="","",IF((COUNTIF('Data R4P'!K172,"&gt;0")+COUNTIF('Data R4P'!M172,"&gt;0")+COUNTIF('Data R4P'!O172,"&gt;0")+COUNTIF('Data R4P'!Q172,"&gt;0")+COUNTIF('Data R4P'!S172,"&gt;0")+COUNTIF('Data R4P'!U172,"&gt;0")+COUNTIF('Data R4P'!W172,"&gt;0")+COUNTIF('Data R4P'!Y172,"&gt;0"))&gt;0,1,0))</f>
        <v/>
      </c>
      <c r="M7156" t="inlineStr">
        <is>
          <t>Data R</t>
        </is>
      </c>
    </row>
    <row r="7157">
      <c r="A7157" t="inlineStr">
        <is>
          <t>Regional 4 Palmco</t>
        </is>
      </c>
      <c r="B7157">
        <f>IF('Data R4P'!C173="","",'Data R4P'!B173)</f>
        <v/>
      </c>
      <c r="C7157">
        <f>IF('Data R4P'!C173="","",'Data R4P'!C173)</f>
        <v/>
      </c>
      <c r="D7157">
        <f>IF('Data R4P'!C173="","",'Data R4P'!D173)</f>
        <v/>
      </c>
      <c r="E7157">
        <f>IF('Data R4P'!C173="","",'Data R4P'!E173)</f>
        <v/>
      </c>
      <c r="F7157">
        <f>IF('Data R4P'!C173="","",'Data R4P'!F173)</f>
        <v/>
      </c>
      <c r="G7157">
        <f>IF('Data R4P'!C173="","",'Data R4P'!AD173)</f>
        <v/>
      </c>
      <c r="H7157">
        <f>IF('Data R4P'!C173="","",'Data R4P'!AC173)</f>
        <v/>
      </c>
      <c r="I7157">
        <f>IF('Data R4P'!C173="","",COUNTIF('Data R4P'!J173,"&gt;0")+COUNTIF('Data R4P'!L173,"&gt;0")+COUNTIF('Data R4P'!N173,"&gt;0")+COUNTIF('Data R4P'!P173,"&gt;0")+COUNTIF('Data R4P'!R173,"&gt;0")+COUNTIF('Data R4P'!T173,"&gt;0")+COUNTIF('Data R4P'!V173,"&gt;0")+COUNTIF('Data R4P'!X173,"&gt;0"))</f>
        <v/>
      </c>
      <c r="J7157">
        <f>IF('Data R4P'!C173="","",IF((COUNTIF('Data R4P'!K173,"&gt;0")+COUNTIF('Data R4P'!M173,"&gt;0")+COUNTIF('Data R4P'!O173,"&gt;0")+COUNTIF('Data R4P'!Q173,"&gt;0")+COUNTIF('Data R4P'!S173,"&gt;0")+COUNTIF('Data R4P'!U173,"&gt;0")+COUNTIF('Data R4P'!W173,"&gt;0")+COUNTIF('Data R4P'!Y173,"&gt;0"))&gt;0,1,0))</f>
        <v/>
      </c>
      <c r="M7157" t="inlineStr">
        <is>
          <t>Data R</t>
        </is>
      </c>
    </row>
    <row r="7158">
      <c r="A7158" t="inlineStr">
        <is>
          <t>Regional 4 Palmco</t>
        </is>
      </c>
      <c r="B7158">
        <f>IF('Data R4P'!C174="","",'Data R4P'!B174)</f>
        <v/>
      </c>
      <c r="C7158">
        <f>IF('Data R4P'!C174="","",'Data R4P'!C174)</f>
        <v/>
      </c>
      <c r="D7158">
        <f>IF('Data R4P'!C174="","",'Data R4P'!D174)</f>
        <v/>
      </c>
      <c r="E7158">
        <f>IF('Data R4P'!C174="","",'Data R4P'!E174)</f>
        <v/>
      </c>
      <c r="F7158">
        <f>IF('Data R4P'!C174="","",'Data R4P'!F174)</f>
        <v/>
      </c>
      <c r="G7158">
        <f>IF('Data R4P'!C174="","",'Data R4P'!AD174)</f>
        <v/>
      </c>
      <c r="H7158">
        <f>IF('Data R4P'!C174="","",'Data R4P'!AC174)</f>
        <v/>
      </c>
      <c r="I7158">
        <f>IF('Data R4P'!C174="","",COUNTIF('Data R4P'!J174,"&gt;0")+COUNTIF('Data R4P'!L174,"&gt;0")+COUNTIF('Data R4P'!N174,"&gt;0")+COUNTIF('Data R4P'!P174,"&gt;0")+COUNTIF('Data R4P'!R174,"&gt;0")+COUNTIF('Data R4P'!T174,"&gt;0")+COUNTIF('Data R4P'!V174,"&gt;0")+COUNTIF('Data R4P'!X174,"&gt;0"))</f>
        <v/>
      </c>
      <c r="J7158">
        <f>IF('Data R4P'!C174="","",IF((COUNTIF('Data R4P'!K174,"&gt;0")+COUNTIF('Data R4P'!M174,"&gt;0")+COUNTIF('Data R4P'!O174,"&gt;0")+COUNTIF('Data R4P'!Q174,"&gt;0")+COUNTIF('Data R4P'!S174,"&gt;0")+COUNTIF('Data R4P'!U174,"&gt;0")+COUNTIF('Data R4P'!W174,"&gt;0")+COUNTIF('Data R4P'!Y174,"&gt;0"))&gt;0,1,0))</f>
        <v/>
      </c>
      <c r="M7158" t="inlineStr">
        <is>
          <t>Data R</t>
        </is>
      </c>
    </row>
    <row r="7159">
      <c r="A7159" t="inlineStr">
        <is>
          <t>Regional 4 Palmco</t>
        </is>
      </c>
      <c r="B7159">
        <f>IF('Data R4P'!C175="","",'Data R4P'!B175)</f>
        <v/>
      </c>
      <c r="C7159">
        <f>IF('Data R4P'!C175="","",'Data R4P'!C175)</f>
        <v/>
      </c>
      <c r="D7159">
        <f>IF('Data R4P'!C175="","",'Data R4P'!D175)</f>
        <v/>
      </c>
      <c r="E7159">
        <f>IF('Data R4P'!C175="","",'Data R4P'!E175)</f>
        <v/>
      </c>
      <c r="F7159">
        <f>IF('Data R4P'!C175="","",'Data R4P'!F175)</f>
        <v/>
      </c>
      <c r="G7159">
        <f>IF('Data R4P'!C175="","",'Data R4P'!AD175)</f>
        <v/>
      </c>
      <c r="H7159">
        <f>IF('Data R4P'!C175="","",'Data R4P'!AC175)</f>
        <v/>
      </c>
      <c r="I7159">
        <f>IF('Data R4P'!C175="","",COUNTIF('Data R4P'!J175,"&gt;0")+COUNTIF('Data R4P'!L175,"&gt;0")+COUNTIF('Data R4P'!N175,"&gt;0")+COUNTIF('Data R4P'!P175,"&gt;0")+COUNTIF('Data R4P'!R175,"&gt;0")+COUNTIF('Data R4P'!T175,"&gt;0")+COUNTIF('Data R4P'!V175,"&gt;0")+COUNTIF('Data R4P'!X175,"&gt;0"))</f>
        <v/>
      </c>
      <c r="J7159">
        <f>IF('Data R4P'!C175="","",IF((COUNTIF('Data R4P'!K175,"&gt;0")+COUNTIF('Data R4P'!M175,"&gt;0")+COUNTIF('Data R4P'!O175,"&gt;0")+COUNTIF('Data R4P'!Q175,"&gt;0")+COUNTIF('Data R4P'!S175,"&gt;0")+COUNTIF('Data R4P'!U175,"&gt;0")+COUNTIF('Data R4P'!W175,"&gt;0")+COUNTIF('Data R4P'!Y175,"&gt;0"))&gt;0,1,0))</f>
        <v/>
      </c>
      <c r="M7159" t="inlineStr">
        <is>
          <t>Data R</t>
        </is>
      </c>
    </row>
    <row r="7160">
      <c r="A7160" t="inlineStr">
        <is>
          <t>Regional 4 Palmco</t>
        </is>
      </c>
      <c r="B7160">
        <f>IF('Data R4P'!C176="","",'Data R4P'!B176)</f>
        <v/>
      </c>
      <c r="C7160">
        <f>IF('Data R4P'!C176="","",'Data R4P'!C176)</f>
        <v/>
      </c>
      <c r="D7160">
        <f>IF('Data R4P'!C176="","",'Data R4P'!D176)</f>
        <v/>
      </c>
      <c r="E7160">
        <f>IF('Data R4P'!C176="","",'Data R4P'!E176)</f>
        <v/>
      </c>
      <c r="F7160">
        <f>IF('Data R4P'!C176="","",'Data R4P'!F176)</f>
        <v/>
      </c>
      <c r="G7160">
        <f>IF('Data R4P'!C176="","",'Data R4P'!AD176)</f>
        <v/>
      </c>
      <c r="H7160">
        <f>IF('Data R4P'!C176="","",'Data R4P'!AC176)</f>
        <v/>
      </c>
      <c r="I7160">
        <f>IF('Data R4P'!C176="","",COUNTIF('Data R4P'!J176,"&gt;0")+COUNTIF('Data R4P'!L176,"&gt;0")+COUNTIF('Data R4P'!N176,"&gt;0")+COUNTIF('Data R4P'!P176,"&gt;0")+COUNTIF('Data R4P'!R176,"&gt;0")+COUNTIF('Data R4P'!T176,"&gt;0")+COUNTIF('Data R4P'!V176,"&gt;0")+COUNTIF('Data R4P'!X176,"&gt;0"))</f>
        <v/>
      </c>
      <c r="J7160">
        <f>IF('Data R4P'!C176="","",IF((COUNTIF('Data R4P'!K176,"&gt;0")+COUNTIF('Data R4P'!M176,"&gt;0")+COUNTIF('Data R4P'!O176,"&gt;0")+COUNTIF('Data R4P'!Q176,"&gt;0")+COUNTIF('Data R4P'!S176,"&gt;0")+COUNTIF('Data R4P'!U176,"&gt;0")+COUNTIF('Data R4P'!W176,"&gt;0")+COUNTIF('Data R4P'!Y176,"&gt;0"))&gt;0,1,0))</f>
        <v/>
      </c>
      <c r="M7160" t="inlineStr">
        <is>
          <t>Data R</t>
        </is>
      </c>
    </row>
    <row r="7161">
      <c r="A7161" t="inlineStr">
        <is>
          <t>Regional 4 Palmco</t>
        </is>
      </c>
      <c r="B7161">
        <f>IF('Data R4P'!C177="","",'Data R4P'!B177)</f>
        <v/>
      </c>
      <c r="C7161">
        <f>IF('Data R4P'!C177="","",'Data R4P'!C177)</f>
        <v/>
      </c>
      <c r="D7161">
        <f>IF('Data R4P'!C177="","",'Data R4P'!D177)</f>
        <v/>
      </c>
      <c r="E7161">
        <f>IF('Data R4P'!C177="","",'Data R4P'!E177)</f>
        <v/>
      </c>
      <c r="F7161">
        <f>IF('Data R4P'!C177="","",'Data R4P'!F177)</f>
        <v/>
      </c>
      <c r="G7161">
        <f>IF('Data R4P'!C177="","",'Data R4P'!AD177)</f>
        <v/>
      </c>
      <c r="H7161">
        <f>IF('Data R4P'!C177="","",'Data R4P'!AC177)</f>
        <v/>
      </c>
      <c r="I7161">
        <f>IF('Data R4P'!C177="","",COUNTIF('Data R4P'!J177,"&gt;0")+COUNTIF('Data R4P'!L177,"&gt;0")+COUNTIF('Data R4P'!N177,"&gt;0")+COUNTIF('Data R4P'!P177,"&gt;0")+COUNTIF('Data R4P'!R177,"&gt;0")+COUNTIF('Data R4P'!T177,"&gt;0")+COUNTIF('Data R4P'!V177,"&gt;0")+COUNTIF('Data R4P'!X177,"&gt;0"))</f>
        <v/>
      </c>
      <c r="J7161">
        <f>IF('Data R4P'!C177="","",IF((COUNTIF('Data R4P'!K177,"&gt;0")+COUNTIF('Data R4P'!M177,"&gt;0")+COUNTIF('Data R4P'!O177,"&gt;0")+COUNTIF('Data R4P'!Q177,"&gt;0")+COUNTIF('Data R4P'!S177,"&gt;0")+COUNTIF('Data R4P'!U177,"&gt;0")+COUNTIF('Data R4P'!W177,"&gt;0")+COUNTIF('Data R4P'!Y177,"&gt;0"))&gt;0,1,0))</f>
        <v/>
      </c>
      <c r="M7161" t="inlineStr">
        <is>
          <t>Data R</t>
        </is>
      </c>
    </row>
    <row r="7162">
      <c r="A7162" t="inlineStr">
        <is>
          <t>Regional 4 Palmco</t>
        </is>
      </c>
      <c r="B7162">
        <f>IF('Data R4P'!C178="","",'Data R4P'!B178)</f>
        <v/>
      </c>
      <c r="C7162">
        <f>IF('Data R4P'!C178="","",'Data R4P'!C178)</f>
        <v/>
      </c>
      <c r="D7162">
        <f>IF('Data R4P'!C178="","",'Data R4P'!D178)</f>
        <v/>
      </c>
      <c r="E7162">
        <f>IF('Data R4P'!C178="","",'Data R4P'!E178)</f>
        <v/>
      </c>
      <c r="F7162">
        <f>IF('Data R4P'!C178="","",'Data R4P'!F178)</f>
        <v/>
      </c>
      <c r="G7162">
        <f>IF('Data R4P'!C178="","",'Data R4P'!AD178)</f>
        <v/>
      </c>
      <c r="H7162">
        <f>IF('Data R4P'!C178="","",'Data R4P'!AC178)</f>
        <v/>
      </c>
      <c r="I7162">
        <f>IF('Data R4P'!C178="","",COUNTIF('Data R4P'!J178,"&gt;0")+COUNTIF('Data R4P'!L178,"&gt;0")+COUNTIF('Data R4P'!N178,"&gt;0")+COUNTIF('Data R4P'!P178,"&gt;0")+COUNTIF('Data R4P'!R178,"&gt;0")+COUNTIF('Data R4P'!T178,"&gt;0")+COUNTIF('Data R4P'!V178,"&gt;0")+COUNTIF('Data R4P'!X178,"&gt;0"))</f>
        <v/>
      </c>
      <c r="J7162">
        <f>IF('Data R4P'!C178="","",IF((COUNTIF('Data R4P'!K178,"&gt;0")+COUNTIF('Data R4P'!M178,"&gt;0")+COUNTIF('Data R4P'!O178,"&gt;0")+COUNTIF('Data R4P'!Q178,"&gt;0")+COUNTIF('Data R4P'!S178,"&gt;0")+COUNTIF('Data R4P'!U178,"&gt;0")+COUNTIF('Data R4P'!W178,"&gt;0")+COUNTIF('Data R4P'!Y178,"&gt;0"))&gt;0,1,0))</f>
        <v/>
      </c>
      <c r="M7162" t="inlineStr">
        <is>
          <t>Data R</t>
        </is>
      </c>
    </row>
    <row r="7163">
      <c r="A7163" t="inlineStr">
        <is>
          <t>Regional 4 Palmco</t>
        </is>
      </c>
      <c r="B7163">
        <f>IF('Data R4P'!C179="","",'Data R4P'!B179)</f>
        <v/>
      </c>
      <c r="C7163">
        <f>IF('Data R4P'!C179="","",'Data R4P'!C179)</f>
        <v/>
      </c>
      <c r="D7163">
        <f>IF('Data R4P'!C179="","",'Data R4P'!D179)</f>
        <v/>
      </c>
      <c r="E7163">
        <f>IF('Data R4P'!C179="","",'Data R4P'!E179)</f>
        <v/>
      </c>
      <c r="F7163">
        <f>IF('Data R4P'!C179="","",'Data R4P'!F179)</f>
        <v/>
      </c>
      <c r="G7163">
        <f>IF('Data R4P'!C179="","",'Data R4P'!AD179)</f>
        <v/>
      </c>
      <c r="H7163">
        <f>IF('Data R4P'!C179="","",'Data R4P'!AC179)</f>
        <v/>
      </c>
      <c r="I7163">
        <f>IF('Data R4P'!C179="","",COUNTIF('Data R4P'!J179,"&gt;0")+COUNTIF('Data R4P'!L179,"&gt;0")+COUNTIF('Data R4P'!N179,"&gt;0")+COUNTIF('Data R4P'!P179,"&gt;0")+COUNTIF('Data R4P'!R179,"&gt;0")+COUNTIF('Data R4P'!T179,"&gt;0")+COUNTIF('Data R4P'!V179,"&gt;0")+COUNTIF('Data R4P'!X179,"&gt;0"))</f>
        <v/>
      </c>
      <c r="J7163">
        <f>IF('Data R4P'!C179="","",IF((COUNTIF('Data R4P'!K179,"&gt;0")+COUNTIF('Data R4P'!M179,"&gt;0")+COUNTIF('Data R4P'!O179,"&gt;0")+COUNTIF('Data R4P'!Q179,"&gt;0")+COUNTIF('Data R4P'!S179,"&gt;0")+COUNTIF('Data R4P'!U179,"&gt;0")+COUNTIF('Data R4P'!W179,"&gt;0")+COUNTIF('Data R4P'!Y179,"&gt;0"))&gt;0,1,0))</f>
        <v/>
      </c>
      <c r="M7163" t="inlineStr">
        <is>
          <t>Data R</t>
        </is>
      </c>
    </row>
    <row r="7164">
      <c r="A7164" t="inlineStr">
        <is>
          <t>Regional 4 Palmco</t>
        </is>
      </c>
      <c r="B7164">
        <f>IF('Data R4P'!C180="","",'Data R4P'!B180)</f>
        <v/>
      </c>
      <c r="C7164">
        <f>IF('Data R4P'!C180="","",'Data R4P'!C180)</f>
        <v/>
      </c>
      <c r="D7164">
        <f>IF('Data R4P'!C180="","",'Data R4P'!D180)</f>
        <v/>
      </c>
      <c r="E7164">
        <f>IF('Data R4P'!C180="","",'Data R4P'!E180)</f>
        <v/>
      </c>
      <c r="F7164">
        <f>IF('Data R4P'!C180="","",'Data R4P'!F180)</f>
        <v/>
      </c>
      <c r="G7164">
        <f>IF('Data R4P'!C180="","",'Data R4P'!AD180)</f>
        <v/>
      </c>
      <c r="H7164">
        <f>IF('Data R4P'!C180="","",'Data R4P'!AC180)</f>
        <v/>
      </c>
      <c r="I7164">
        <f>IF('Data R4P'!C180="","",COUNTIF('Data R4P'!J180,"&gt;0")+COUNTIF('Data R4P'!L180,"&gt;0")+COUNTIF('Data R4P'!N180,"&gt;0")+COUNTIF('Data R4P'!P180,"&gt;0")+COUNTIF('Data R4P'!R180,"&gt;0")+COUNTIF('Data R4P'!T180,"&gt;0")+COUNTIF('Data R4P'!V180,"&gt;0")+COUNTIF('Data R4P'!X180,"&gt;0"))</f>
        <v/>
      </c>
      <c r="J7164">
        <f>IF('Data R4P'!C180="","",IF((COUNTIF('Data R4P'!K180,"&gt;0")+COUNTIF('Data R4P'!M180,"&gt;0")+COUNTIF('Data R4P'!O180,"&gt;0")+COUNTIF('Data R4P'!Q180,"&gt;0")+COUNTIF('Data R4P'!S180,"&gt;0")+COUNTIF('Data R4P'!U180,"&gt;0")+COUNTIF('Data R4P'!W180,"&gt;0")+COUNTIF('Data R4P'!Y180,"&gt;0"))&gt;0,1,0))</f>
        <v/>
      </c>
      <c r="M7164" t="inlineStr">
        <is>
          <t>Data R</t>
        </is>
      </c>
    </row>
    <row r="7165">
      <c r="A7165" t="inlineStr">
        <is>
          <t>Regional 4 Palmco</t>
        </is>
      </c>
      <c r="B7165">
        <f>IF('Data R4P'!C181="","",'Data R4P'!B181)</f>
        <v/>
      </c>
      <c r="C7165">
        <f>IF('Data R4P'!C181="","",'Data R4P'!C181)</f>
        <v/>
      </c>
      <c r="D7165">
        <f>IF('Data R4P'!C181="","",'Data R4P'!D181)</f>
        <v/>
      </c>
      <c r="E7165">
        <f>IF('Data R4P'!C181="","",'Data R4P'!E181)</f>
        <v/>
      </c>
      <c r="F7165">
        <f>IF('Data R4P'!C181="","",'Data R4P'!F181)</f>
        <v/>
      </c>
      <c r="G7165">
        <f>IF('Data R4P'!C181="","",'Data R4P'!AD181)</f>
        <v/>
      </c>
      <c r="H7165">
        <f>IF('Data R4P'!C181="","",'Data R4P'!AC181)</f>
        <v/>
      </c>
      <c r="I7165">
        <f>IF('Data R4P'!C181="","",COUNTIF('Data R4P'!J181,"&gt;0")+COUNTIF('Data R4P'!L181,"&gt;0")+COUNTIF('Data R4P'!N181,"&gt;0")+COUNTIF('Data R4P'!P181,"&gt;0")+COUNTIF('Data R4P'!R181,"&gt;0")+COUNTIF('Data R4P'!T181,"&gt;0")+COUNTIF('Data R4P'!V181,"&gt;0")+COUNTIF('Data R4P'!X181,"&gt;0"))</f>
        <v/>
      </c>
      <c r="J7165">
        <f>IF('Data R4P'!C181="","",IF((COUNTIF('Data R4P'!K181,"&gt;0")+COUNTIF('Data R4P'!M181,"&gt;0")+COUNTIF('Data R4P'!O181,"&gt;0")+COUNTIF('Data R4P'!Q181,"&gt;0")+COUNTIF('Data R4P'!S181,"&gt;0")+COUNTIF('Data R4P'!U181,"&gt;0")+COUNTIF('Data R4P'!W181,"&gt;0")+COUNTIF('Data R4P'!Y181,"&gt;0"))&gt;0,1,0))</f>
        <v/>
      </c>
      <c r="M7165" t="inlineStr">
        <is>
          <t>Data R</t>
        </is>
      </c>
    </row>
    <row r="7166">
      <c r="A7166" t="inlineStr">
        <is>
          <t>Regional 4 Palmco</t>
        </is>
      </c>
      <c r="B7166">
        <f>IF('Data R4P'!C182="","",'Data R4P'!B182)</f>
        <v/>
      </c>
      <c r="C7166">
        <f>IF('Data R4P'!C182="","",'Data R4P'!C182)</f>
        <v/>
      </c>
      <c r="D7166">
        <f>IF('Data R4P'!C182="","",'Data R4P'!D182)</f>
        <v/>
      </c>
      <c r="E7166">
        <f>IF('Data R4P'!C182="","",'Data R4P'!E182)</f>
        <v/>
      </c>
      <c r="F7166">
        <f>IF('Data R4P'!C182="","",'Data R4P'!F182)</f>
        <v/>
      </c>
      <c r="G7166">
        <f>IF('Data R4P'!C182="","",'Data R4P'!AD182)</f>
        <v/>
      </c>
      <c r="H7166">
        <f>IF('Data R4P'!C182="","",'Data R4P'!AC182)</f>
        <v/>
      </c>
      <c r="I7166">
        <f>IF('Data R4P'!C182="","",COUNTIF('Data R4P'!J182,"&gt;0")+COUNTIF('Data R4P'!L182,"&gt;0")+COUNTIF('Data R4P'!N182,"&gt;0")+COUNTIF('Data R4P'!P182,"&gt;0")+COUNTIF('Data R4P'!R182,"&gt;0")+COUNTIF('Data R4P'!T182,"&gt;0")+COUNTIF('Data R4P'!V182,"&gt;0")+COUNTIF('Data R4P'!X182,"&gt;0"))</f>
        <v/>
      </c>
      <c r="J7166">
        <f>IF('Data R4P'!C182="","",IF((COUNTIF('Data R4P'!K182,"&gt;0")+COUNTIF('Data R4P'!M182,"&gt;0")+COUNTIF('Data R4P'!O182,"&gt;0")+COUNTIF('Data R4P'!Q182,"&gt;0")+COUNTIF('Data R4P'!S182,"&gt;0")+COUNTIF('Data R4P'!U182,"&gt;0")+COUNTIF('Data R4P'!W182,"&gt;0")+COUNTIF('Data R4P'!Y182,"&gt;0"))&gt;0,1,0))</f>
        <v/>
      </c>
      <c r="M7166" t="inlineStr">
        <is>
          <t>Data R</t>
        </is>
      </c>
    </row>
    <row r="7167">
      <c r="A7167" t="inlineStr">
        <is>
          <t>Regional 4 Palmco</t>
        </is>
      </c>
      <c r="B7167">
        <f>IF('Data R4P'!C183="","",'Data R4P'!B183)</f>
        <v/>
      </c>
      <c r="C7167">
        <f>IF('Data R4P'!C183="","",'Data R4P'!C183)</f>
        <v/>
      </c>
      <c r="D7167">
        <f>IF('Data R4P'!C183="","",'Data R4P'!D183)</f>
        <v/>
      </c>
      <c r="E7167">
        <f>IF('Data R4P'!C183="","",'Data R4P'!E183)</f>
        <v/>
      </c>
      <c r="F7167">
        <f>IF('Data R4P'!C183="","",'Data R4P'!F183)</f>
        <v/>
      </c>
      <c r="G7167">
        <f>IF('Data R4P'!C183="","",'Data R4P'!AD183)</f>
        <v/>
      </c>
      <c r="H7167">
        <f>IF('Data R4P'!C183="","",'Data R4P'!AC183)</f>
        <v/>
      </c>
      <c r="I7167">
        <f>IF('Data R4P'!C183="","",COUNTIF('Data R4P'!J183,"&gt;0")+COUNTIF('Data R4P'!L183,"&gt;0")+COUNTIF('Data R4P'!N183,"&gt;0")+COUNTIF('Data R4P'!P183,"&gt;0")+COUNTIF('Data R4P'!R183,"&gt;0")+COUNTIF('Data R4P'!T183,"&gt;0")+COUNTIF('Data R4P'!V183,"&gt;0")+COUNTIF('Data R4P'!X183,"&gt;0"))</f>
        <v/>
      </c>
      <c r="J7167">
        <f>IF('Data R4P'!C183="","",IF((COUNTIF('Data R4P'!K183,"&gt;0")+COUNTIF('Data R4P'!M183,"&gt;0")+COUNTIF('Data R4P'!O183,"&gt;0")+COUNTIF('Data R4P'!Q183,"&gt;0")+COUNTIF('Data R4P'!S183,"&gt;0")+COUNTIF('Data R4P'!U183,"&gt;0")+COUNTIF('Data R4P'!W183,"&gt;0")+COUNTIF('Data R4P'!Y183,"&gt;0"))&gt;0,1,0))</f>
        <v/>
      </c>
      <c r="M7167" t="inlineStr">
        <is>
          <t>Data R</t>
        </is>
      </c>
    </row>
    <row r="7168">
      <c r="A7168" t="inlineStr">
        <is>
          <t>Regional 4 Palmco</t>
        </is>
      </c>
      <c r="B7168">
        <f>IF('Data R4P'!C184="","",'Data R4P'!B184)</f>
        <v/>
      </c>
      <c r="C7168">
        <f>IF('Data R4P'!C184="","",'Data R4P'!C184)</f>
        <v/>
      </c>
      <c r="D7168">
        <f>IF('Data R4P'!C184="","",'Data R4P'!D184)</f>
        <v/>
      </c>
      <c r="E7168">
        <f>IF('Data R4P'!C184="","",'Data R4P'!E184)</f>
        <v/>
      </c>
      <c r="F7168">
        <f>IF('Data R4P'!C184="","",'Data R4P'!F184)</f>
        <v/>
      </c>
      <c r="G7168">
        <f>IF('Data R4P'!C184="","",'Data R4P'!AD184)</f>
        <v/>
      </c>
      <c r="H7168">
        <f>IF('Data R4P'!C184="","",'Data R4P'!AC184)</f>
        <v/>
      </c>
      <c r="I7168">
        <f>IF('Data R4P'!C184="","",COUNTIF('Data R4P'!J184,"&gt;0")+COUNTIF('Data R4P'!L184,"&gt;0")+COUNTIF('Data R4P'!N184,"&gt;0")+COUNTIF('Data R4P'!P184,"&gt;0")+COUNTIF('Data R4P'!R184,"&gt;0")+COUNTIF('Data R4P'!T184,"&gt;0")+COUNTIF('Data R4P'!V184,"&gt;0")+COUNTIF('Data R4P'!X184,"&gt;0"))</f>
        <v/>
      </c>
      <c r="J7168">
        <f>IF('Data R4P'!C184="","",IF((COUNTIF('Data R4P'!K184,"&gt;0")+COUNTIF('Data R4P'!M184,"&gt;0")+COUNTIF('Data R4P'!O184,"&gt;0")+COUNTIF('Data R4P'!Q184,"&gt;0")+COUNTIF('Data R4P'!S184,"&gt;0")+COUNTIF('Data R4P'!U184,"&gt;0")+COUNTIF('Data R4P'!W184,"&gt;0")+COUNTIF('Data R4P'!Y184,"&gt;0"))&gt;0,1,0))</f>
        <v/>
      </c>
      <c r="M7168" t="inlineStr">
        <is>
          <t>Data R</t>
        </is>
      </c>
    </row>
    <row r="7169">
      <c r="A7169" t="inlineStr">
        <is>
          <t>Regional 4 Palmco</t>
        </is>
      </c>
      <c r="B7169">
        <f>IF('Data R4P'!C185="","",'Data R4P'!B185)</f>
        <v/>
      </c>
      <c r="C7169">
        <f>IF('Data R4P'!C185="","",'Data R4P'!C185)</f>
        <v/>
      </c>
      <c r="D7169">
        <f>IF('Data R4P'!C185="","",'Data R4P'!D185)</f>
        <v/>
      </c>
      <c r="E7169">
        <f>IF('Data R4P'!C185="","",'Data R4P'!E185)</f>
        <v/>
      </c>
      <c r="F7169">
        <f>IF('Data R4P'!C185="","",'Data R4P'!F185)</f>
        <v/>
      </c>
      <c r="G7169">
        <f>IF('Data R4P'!C185="","",'Data R4P'!AD185)</f>
        <v/>
      </c>
      <c r="H7169">
        <f>IF('Data R4P'!C185="","",'Data R4P'!AC185)</f>
        <v/>
      </c>
      <c r="I7169">
        <f>IF('Data R4P'!C185="","",COUNTIF('Data R4P'!J185,"&gt;0")+COUNTIF('Data R4P'!L185,"&gt;0")+COUNTIF('Data R4P'!N185,"&gt;0")+COUNTIF('Data R4P'!P185,"&gt;0")+COUNTIF('Data R4P'!R185,"&gt;0")+COUNTIF('Data R4P'!T185,"&gt;0")+COUNTIF('Data R4P'!V185,"&gt;0")+COUNTIF('Data R4P'!X185,"&gt;0"))</f>
        <v/>
      </c>
      <c r="J7169">
        <f>IF('Data R4P'!C185="","",IF((COUNTIF('Data R4P'!K185,"&gt;0")+COUNTIF('Data R4P'!M185,"&gt;0")+COUNTIF('Data R4P'!O185,"&gt;0")+COUNTIF('Data R4P'!Q185,"&gt;0")+COUNTIF('Data R4P'!S185,"&gt;0")+COUNTIF('Data R4P'!U185,"&gt;0")+COUNTIF('Data R4P'!W185,"&gt;0")+COUNTIF('Data R4P'!Y185,"&gt;0"))&gt;0,1,0))</f>
        <v/>
      </c>
      <c r="M7169" t="inlineStr">
        <is>
          <t>Data R</t>
        </is>
      </c>
    </row>
    <row r="7170">
      <c r="A7170" t="inlineStr">
        <is>
          <t>Regional 4 Palmco</t>
        </is>
      </c>
      <c r="B7170">
        <f>IF('Data R4P'!C186="","",'Data R4P'!B186)</f>
        <v/>
      </c>
      <c r="C7170">
        <f>IF('Data R4P'!C186="","",'Data R4P'!C186)</f>
        <v/>
      </c>
      <c r="D7170">
        <f>IF('Data R4P'!C186="","",'Data R4P'!D186)</f>
        <v/>
      </c>
      <c r="E7170">
        <f>IF('Data R4P'!C186="","",'Data R4P'!E186)</f>
        <v/>
      </c>
      <c r="F7170">
        <f>IF('Data R4P'!C186="","",'Data R4P'!F186)</f>
        <v/>
      </c>
      <c r="G7170">
        <f>IF('Data R4P'!C186="","",'Data R4P'!AD186)</f>
        <v/>
      </c>
      <c r="H7170">
        <f>IF('Data R4P'!C186="","",'Data R4P'!AC186)</f>
        <v/>
      </c>
      <c r="I7170">
        <f>IF('Data R4P'!C186="","",COUNTIF('Data R4P'!J186,"&gt;0")+COUNTIF('Data R4P'!L186,"&gt;0")+COUNTIF('Data R4P'!N186,"&gt;0")+COUNTIF('Data R4P'!P186,"&gt;0")+COUNTIF('Data R4P'!R186,"&gt;0")+COUNTIF('Data R4P'!T186,"&gt;0")+COUNTIF('Data R4P'!V186,"&gt;0")+COUNTIF('Data R4P'!X186,"&gt;0"))</f>
        <v/>
      </c>
      <c r="J7170">
        <f>IF('Data R4P'!C186="","",IF((COUNTIF('Data R4P'!K186,"&gt;0")+COUNTIF('Data R4P'!M186,"&gt;0")+COUNTIF('Data R4P'!O186,"&gt;0")+COUNTIF('Data R4P'!Q186,"&gt;0")+COUNTIF('Data R4P'!S186,"&gt;0")+COUNTIF('Data R4P'!U186,"&gt;0")+COUNTIF('Data R4P'!W186,"&gt;0")+COUNTIF('Data R4P'!Y186,"&gt;0"))&gt;0,1,0))</f>
        <v/>
      </c>
      <c r="M7170" t="inlineStr">
        <is>
          <t>Data R</t>
        </is>
      </c>
    </row>
    <row r="7171">
      <c r="A7171" t="inlineStr">
        <is>
          <t>Regional 4 Palmco</t>
        </is>
      </c>
      <c r="B7171">
        <f>IF('Data R4P'!C187="","",'Data R4P'!B187)</f>
        <v/>
      </c>
      <c r="C7171">
        <f>IF('Data R4P'!C187="","",'Data R4P'!C187)</f>
        <v/>
      </c>
      <c r="D7171">
        <f>IF('Data R4P'!C187="","",'Data R4P'!D187)</f>
        <v/>
      </c>
      <c r="E7171">
        <f>IF('Data R4P'!C187="","",'Data R4P'!E187)</f>
        <v/>
      </c>
      <c r="F7171">
        <f>IF('Data R4P'!C187="","",'Data R4P'!F187)</f>
        <v/>
      </c>
      <c r="G7171">
        <f>IF('Data R4P'!C187="","",'Data R4P'!AD187)</f>
        <v/>
      </c>
      <c r="H7171">
        <f>IF('Data R4P'!C187="","",'Data R4P'!AC187)</f>
        <v/>
      </c>
      <c r="I7171">
        <f>IF('Data R4P'!C187="","",COUNTIF('Data R4P'!J187,"&gt;0")+COUNTIF('Data R4P'!L187,"&gt;0")+COUNTIF('Data R4P'!N187,"&gt;0")+COUNTIF('Data R4P'!P187,"&gt;0")+COUNTIF('Data R4P'!R187,"&gt;0")+COUNTIF('Data R4P'!T187,"&gt;0")+COUNTIF('Data R4P'!V187,"&gt;0")+COUNTIF('Data R4P'!X187,"&gt;0"))</f>
        <v/>
      </c>
      <c r="J7171">
        <f>IF('Data R4P'!C187="","",IF((COUNTIF('Data R4P'!K187,"&gt;0")+COUNTIF('Data R4P'!M187,"&gt;0")+COUNTIF('Data R4P'!O187,"&gt;0")+COUNTIF('Data R4P'!Q187,"&gt;0")+COUNTIF('Data R4P'!S187,"&gt;0")+COUNTIF('Data R4P'!U187,"&gt;0")+COUNTIF('Data R4P'!W187,"&gt;0")+COUNTIF('Data R4P'!Y187,"&gt;0"))&gt;0,1,0))</f>
        <v/>
      </c>
      <c r="M7171" t="inlineStr">
        <is>
          <t>Data R</t>
        </is>
      </c>
    </row>
    <row r="7172">
      <c r="A7172" t="inlineStr">
        <is>
          <t>Regional 4 Palmco</t>
        </is>
      </c>
      <c r="B7172">
        <f>IF('Data R4P'!C188="","",'Data R4P'!B188)</f>
        <v/>
      </c>
      <c r="C7172">
        <f>IF('Data R4P'!C188="","",'Data R4P'!C188)</f>
        <v/>
      </c>
      <c r="D7172">
        <f>IF('Data R4P'!C188="","",'Data R4P'!D188)</f>
        <v/>
      </c>
      <c r="E7172">
        <f>IF('Data R4P'!C188="","",'Data R4P'!E188)</f>
        <v/>
      </c>
      <c r="F7172">
        <f>IF('Data R4P'!C188="","",'Data R4P'!F188)</f>
        <v/>
      </c>
      <c r="G7172">
        <f>IF('Data R4P'!C188="","",'Data R4P'!AD188)</f>
        <v/>
      </c>
      <c r="H7172">
        <f>IF('Data R4P'!C188="","",'Data R4P'!AC188)</f>
        <v/>
      </c>
      <c r="I7172">
        <f>IF('Data R4P'!C188="","",COUNTIF('Data R4P'!J188,"&gt;0")+COUNTIF('Data R4P'!L188,"&gt;0")+COUNTIF('Data R4P'!N188,"&gt;0")+COUNTIF('Data R4P'!P188,"&gt;0")+COUNTIF('Data R4P'!R188,"&gt;0")+COUNTIF('Data R4P'!T188,"&gt;0")+COUNTIF('Data R4P'!V188,"&gt;0")+COUNTIF('Data R4P'!X188,"&gt;0"))</f>
        <v/>
      </c>
      <c r="J7172">
        <f>IF('Data R4P'!C188="","",IF((COUNTIF('Data R4P'!K188,"&gt;0")+COUNTIF('Data R4P'!M188,"&gt;0")+COUNTIF('Data R4P'!O188,"&gt;0")+COUNTIF('Data R4P'!Q188,"&gt;0")+COUNTIF('Data R4P'!S188,"&gt;0")+COUNTIF('Data R4P'!U188,"&gt;0")+COUNTIF('Data R4P'!W188,"&gt;0")+COUNTIF('Data R4P'!Y188,"&gt;0"))&gt;0,1,0))</f>
        <v/>
      </c>
      <c r="M7172" t="inlineStr">
        <is>
          <t>Data R</t>
        </is>
      </c>
    </row>
    <row r="7173">
      <c r="A7173" t="inlineStr">
        <is>
          <t>Regional 4 Palmco</t>
        </is>
      </c>
      <c r="B7173">
        <f>IF('Data R4P'!C189="","",'Data R4P'!B189)</f>
        <v/>
      </c>
      <c r="C7173">
        <f>IF('Data R4P'!C189="","",'Data R4P'!C189)</f>
        <v/>
      </c>
      <c r="D7173">
        <f>IF('Data R4P'!C189="","",'Data R4P'!D189)</f>
        <v/>
      </c>
      <c r="E7173">
        <f>IF('Data R4P'!C189="","",'Data R4P'!E189)</f>
        <v/>
      </c>
      <c r="F7173">
        <f>IF('Data R4P'!C189="","",'Data R4P'!F189)</f>
        <v/>
      </c>
      <c r="G7173">
        <f>IF('Data R4P'!C189="","",'Data R4P'!AD189)</f>
        <v/>
      </c>
      <c r="H7173">
        <f>IF('Data R4P'!C189="","",'Data R4P'!AC189)</f>
        <v/>
      </c>
      <c r="I7173">
        <f>IF('Data R4P'!C189="","",COUNTIF('Data R4P'!J189,"&gt;0")+COUNTIF('Data R4P'!L189,"&gt;0")+COUNTIF('Data R4P'!N189,"&gt;0")+COUNTIF('Data R4P'!P189,"&gt;0")+COUNTIF('Data R4P'!R189,"&gt;0")+COUNTIF('Data R4P'!T189,"&gt;0")+COUNTIF('Data R4P'!V189,"&gt;0")+COUNTIF('Data R4P'!X189,"&gt;0"))</f>
        <v/>
      </c>
      <c r="J7173">
        <f>IF('Data R4P'!C189="","",IF((COUNTIF('Data R4P'!K189,"&gt;0")+COUNTIF('Data R4P'!M189,"&gt;0")+COUNTIF('Data R4P'!O189,"&gt;0")+COUNTIF('Data R4P'!Q189,"&gt;0")+COUNTIF('Data R4P'!S189,"&gt;0")+COUNTIF('Data R4P'!U189,"&gt;0")+COUNTIF('Data R4P'!W189,"&gt;0")+COUNTIF('Data R4P'!Y189,"&gt;0"))&gt;0,1,0))</f>
        <v/>
      </c>
      <c r="M7173" t="inlineStr">
        <is>
          <t>Data R</t>
        </is>
      </c>
    </row>
    <row r="7174">
      <c r="A7174" t="inlineStr">
        <is>
          <t>Regional 4 Palmco</t>
        </is>
      </c>
      <c r="B7174">
        <f>IF('Data R4P'!C190="","",'Data R4P'!B190)</f>
        <v/>
      </c>
      <c r="C7174">
        <f>IF('Data R4P'!C190="","",'Data R4P'!C190)</f>
        <v/>
      </c>
      <c r="D7174">
        <f>IF('Data R4P'!C190="","",'Data R4P'!D190)</f>
        <v/>
      </c>
      <c r="E7174">
        <f>IF('Data R4P'!C190="","",'Data R4P'!E190)</f>
        <v/>
      </c>
      <c r="F7174">
        <f>IF('Data R4P'!C190="","",'Data R4P'!F190)</f>
        <v/>
      </c>
      <c r="G7174">
        <f>IF('Data R4P'!C190="","",'Data R4P'!AD190)</f>
        <v/>
      </c>
      <c r="H7174">
        <f>IF('Data R4P'!C190="","",'Data R4P'!AC190)</f>
        <v/>
      </c>
      <c r="I7174">
        <f>IF('Data R4P'!C190="","",COUNTIF('Data R4P'!J190,"&gt;0")+COUNTIF('Data R4P'!L190,"&gt;0")+COUNTIF('Data R4P'!N190,"&gt;0")+COUNTIF('Data R4P'!P190,"&gt;0")+COUNTIF('Data R4P'!R190,"&gt;0")+COUNTIF('Data R4P'!T190,"&gt;0")+COUNTIF('Data R4P'!V190,"&gt;0")+COUNTIF('Data R4P'!X190,"&gt;0"))</f>
        <v/>
      </c>
      <c r="J7174">
        <f>IF('Data R4P'!C190="","",IF((COUNTIF('Data R4P'!K190,"&gt;0")+COUNTIF('Data R4P'!M190,"&gt;0")+COUNTIF('Data R4P'!O190,"&gt;0")+COUNTIF('Data R4P'!Q190,"&gt;0")+COUNTIF('Data R4P'!S190,"&gt;0")+COUNTIF('Data R4P'!U190,"&gt;0")+COUNTIF('Data R4P'!W190,"&gt;0")+COUNTIF('Data R4P'!Y190,"&gt;0"))&gt;0,1,0))</f>
        <v/>
      </c>
      <c r="M7174" t="inlineStr">
        <is>
          <t>Data R</t>
        </is>
      </c>
    </row>
    <row r="7175">
      <c r="A7175" t="inlineStr">
        <is>
          <t>Regional 4 Palmco</t>
        </is>
      </c>
      <c r="B7175">
        <f>IF('Data R4P'!C191="","",'Data R4P'!B191)</f>
        <v/>
      </c>
      <c r="C7175">
        <f>IF('Data R4P'!C191="","",'Data R4P'!C191)</f>
        <v/>
      </c>
      <c r="D7175">
        <f>IF('Data R4P'!C191="","",'Data R4P'!D191)</f>
        <v/>
      </c>
      <c r="E7175">
        <f>IF('Data R4P'!C191="","",'Data R4P'!E191)</f>
        <v/>
      </c>
      <c r="F7175">
        <f>IF('Data R4P'!C191="","",'Data R4P'!F191)</f>
        <v/>
      </c>
      <c r="G7175">
        <f>IF('Data R4P'!C191="","",'Data R4P'!AD191)</f>
        <v/>
      </c>
      <c r="H7175">
        <f>IF('Data R4P'!C191="","",'Data R4P'!AC191)</f>
        <v/>
      </c>
      <c r="I7175">
        <f>IF('Data R4P'!C191="","",COUNTIF('Data R4P'!J191,"&gt;0")+COUNTIF('Data R4P'!L191,"&gt;0")+COUNTIF('Data R4P'!N191,"&gt;0")+COUNTIF('Data R4P'!P191,"&gt;0")+COUNTIF('Data R4P'!R191,"&gt;0")+COUNTIF('Data R4P'!T191,"&gt;0")+COUNTIF('Data R4P'!V191,"&gt;0")+COUNTIF('Data R4P'!X191,"&gt;0"))</f>
        <v/>
      </c>
      <c r="J7175">
        <f>IF('Data R4P'!C191="","",IF((COUNTIF('Data R4P'!K191,"&gt;0")+COUNTIF('Data R4P'!M191,"&gt;0")+COUNTIF('Data R4P'!O191,"&gt;0")+COUNTIF('Data R4P'!Q191,"&gt;0")+COUNTIF('Data R4P'!S191,"&gt;0")+COUNTIF('Data R4P'!U191,"&gt;0")+COUNTIF('Data R4P'!W191,"&gt;0")+COUNTIF('Data R4P'!Y191,"&gt;0"))&gt;0,1,0))</f>
        <v/>
      </c>
      <c r="M7175" t="inlineStr">
        <is>
          <t>Data R</t>
        </is>
      </c>
    </row>
    <row r="7176">
      <c r="A7176" t="inlineStr">
        <is>
          <t>Regional 4 Palmco</t>
        </is>
      </c>
      <c r="B7176">
        <f>IF('Data R4P'!C192="","",'Data R4P'!B192)</f>
        <v/>
      </c>
      <c r="C7176">
        <f>IF('Data R4P'!C192="","",'Data R4P'!C192)</f>
        <v/>
      </c>
      <c r="D7176">
        <f>IF('Data R4P'!C192="","",'Data R4P'!D192)</f>
        <v/>
      </c>
      <c r="E7176">
        <f>IF('Data R4P'!C192="","",'Data R4P'!E192)</f>
        <v/>
      </c>
      <c r="F7176">
        <f>IF('Data R4P'!C192="","",'Data R4P'!F192)</f>
        <v/>
      </c>
      <c r="G7176">
        <f>IF('Data R4P'!C192="","",'Data R4P'!AD192)</f>
        <v/>
      </c>
      <c r="H7176">
        <f>IF('Data R4P'!C192="","",'Data R4P'!AC192)</f>
        <v/>
      </c>
      <c r="I7176">
        <f>IF('Data R4P'!C192="","",COUNTIF('Data R4P'!J192,"&gt;0")+COUNTIF('Data R4P'!L192,"&gt;0")+COUNTIF('Data R4P'!N192,"&gt;0")+COUNTIF('Data R4P'!P192,"&gt;0")+COUNTIF('Data R4P'!R192,"&gt;0")+COUNTIF('Data R4P'!T192,"&gt;0")+COUNTIF('Data R4P'!V192,"&gt;0")+COUNTIF('Data R4P'!X192,"&gt;0"))</f>
        <v/>
      </c>
      <c r="J7176">
        <f>IF('Data R4P'!C192="","",IF((COUNTIF('Data R4P'!K192,"&gt;0")+COUNTIF('Data R4P'!M192,"&gt;0")+COUNTIF('Data R4P'!O192,"&gt;0")+COUNTIF('Data R4P'!Q192,"&gt;0")+COUNTIF('Data R4P'!S192,"&gt;0")+COUNTIF('Data R4P'!U192,"&gt;0")+COUNTIF('Data R4P'!W192,"&gt;0")+COUNTIF('Data R4P'!Y192,"&gt;0"))&gt;0,1,0))</f>
        <v/>
      </c>
      <c r="M7176" t="inlineStr">
        <is>
          <t>Data R</t>
        </is>
      </c>
    </row>
    <row r="7177">
      <c r="A7177" t="inlineStr">
        <is>
          <t>Regional 4 Palmco</t>
        </is>
      </c>
      <c r="B7177">
        <f>IF('Data R4P'!C193="","",'Data R4P'!B193)</f>
        <v/>
      </c>
      <c r="C7177">
        <f>IF('Data R4P'!C193="","",'Data R4P'!C193)</f>
        <v/>
      </c>
      <c r="D7177">
        <f>IF('Data R4P'!C193="","",'Data R4P'!D193)</f>
        <v/>
      </c>
      <c r="E7177">
        <f>IF('Data R4P'!C193="","",'Data R4P'!E193)</f>
        <v/>
      </c>
      <c r="F7177">
        <f>IF('Data R4P'!C193="","",'Data R4P'!F193)</f>
        <v/>
      </c>
      <c r="G7177">
        <f>IF('Data R4P'!C193="","",'Data R4P'!AD193)</f>
        <v/>
      </c>
      <c r="H7177">
        <f>IF('Data R4P'!C193="","",'Data R4P'!AC193)</f>
        <v/>
      </c>
      <c r="I7177">
        <f>IF('Data R4P'!C193="","",COUNTIF('Data R4P'!J193,"&gt;0")+COUNTIF('Data R4P'!L193,"&gt;0")+COUNTIF('Data R4P'!N193,"&gt;0")+COUNTIF('Data R4P'!P193,"&gt;0")+COUNTIF('Data R4P'!R193,"&gt;0")+COUNTIF('Data R4P'!T193,"&gt;0")+COUNTIF('Data R4P'!V193,"&gt;0")+COUNTIF('Data R4P'!X193,"&gt;0"))</f>
        <v/>
      </c>
      <c r="J7177">
        <f>IF('Data R4P'!C193="","",IF((COUNTIF('Data R4P'!K193,"&gt;0")+COUNTIF('Data R4P'!M193,"&gt;0")+COUNTIF('Data R4P'!O193,"&gt;0")+COUNTIF('Data R4P'!Q193,"&gt;0")+COUNTIF('Data R4P'!S193,"&gt;0")+COUNTIF('Data R4P'!U193,"&gt;0")+COUNTIF('Data R4P'!W193,"&gt;0")+COUNTIF('Data R4P'!Y193,"&gt;0"))&gt;0,1,0))</f>
        <v/>
      </c>
      <c r="M7177" t="inlineStr">
        <is>
          <t>Data R</t>
        </is>
      </c>
    </row>
    <row r="7178">
      <c r="A7178" t="inlineStr">
        <is>
          <t>Regional 4 Palmco</t>
        </is>
      </c>
      <c r="B7178">
        <f>IF('Data R4P'!C194="","",'Data R4P'!B194)</f>
        <v/>
      </c>
      <c r="C7178">
        <f>IF('Data R4P'!C194="","",'Data R4P'!C194)</f>
        <v/>
      </c>
      <c r="D7178">
        <f>IF('Data R4P'!C194="","",'Data R4P'!D194)</f>
        <v/>
      </c>
      <c r="E7178">
        <f>IF('Data R4P'!C194="","",'Data R4P'!E194)</f>
        <v/>
      </c>
      <c r="F7178">
        <f>IF('Data R4P'!C194="","",'Data R4P'!F194)</f>
        <v/>
      </c>
      <c r="G7178">
        <f>IF('Data R4P'!C194="","",'Data R4P'!AD194)</f>
        <v/>
      </c>
      <c r="H7178">
        <f>IF('Data R4P'!C194="","",'Data R4P'!AC194)</f>
        <v/>
      </c>
      <c r="I7178">
        <f>IF('Data R4P'!C194="","",COUNTIF('Data R4P'!J194,"&gt;0")+COUNTIF('Data R4P'!L194,"&gt;0")+COUNTIF('Data R4P'!N194,"&gt;0")+COUNTIF('Data R4P'!P194,"&gt;0")+COUNTIF('Data R4P'!R194,"&gt;0")+COUNTIF('Data R4P'!T194,"&gt;0")+COUNTIF('Data R4P'!V194,"&gt;0")+COUNTIF('Data R4P'!X194,"&gt;0"))</f>
        <v/>
      </c>
      <c r="J7178">
        <f>IF('Data R4P'!C194="","",IF((COUNTIF('Data R4P'!K194,"&gt;0")+COUNTIF('Data R4P'!M194,"&gt;0")+COUNTIF('Data R4P'!O194,"&gt;0")+COUNTIF('Data R4P'!Q194,"&gt;0")+COUNTIF('Data R4P'!S194,"&gt;0")+COUNTIF('Data R4P'!U194,"&gt;0")+COUNTIF('Data R4P'!W194,"&gt;0")+COUNTIF('Data R4P'!Y194,"&gt;0"))&gt;0,1,0))</f>
        <v/>
      </c>
      <c r="M7178" t="inlineStr">
        <is>
          <t>Data R</t>
        </is>
      </c>
    </row>
    <row r="7179">
      <c r="A7179" t="inlineStr">
        <is>
          <t>Regional 4 Palmco</t>
        </is>
      </c>
      <c r="B7179">
        <f>IF('Data R4P'!C195="","",'Data R4P'!B195)</f>
        <v/>
      </c>
      <c r="C7179">
        <f>IF('Data R4P'!C195="","",'Data R4P'!C195)</f>
        <v/>
      </c>
      <c r="D7179">
        <f>IF('Data R4P'!C195="","",'Data R4P'!D195)</f>
        <v/>
      </c>
      <c r="E7179">
        <f>IF('Data R4P'!C195="","",'Data R4P'!E195)</f>
        <v/>
      </c>
      <c r="F7179">
        <f>IF('Data R4P'!C195="","",'Data R4P'!F195)</f>
        <v/>
      </c>
      <c r="G7179">
        <f>IF('Data R4P'!C195="","",'Data R4P'!AD195)</f>
        <v/>
      </c>
      <c r="H7179">
        <f>IF('Data R4P'!C195="","",'Data R4P'!AC195)</f>
        <v/>
      </c>
      <c r="I7179">
        <f>IF('Data R4P'!C195="","",COUNTIF('Data R4P'!J195,"&gt;0")+COUNTIF('Data R4P'!L195,"&gt;0")+COUNTIF('Data R4P'!N195,"&gt;0")+COUNTIF('Data R4P'!P195,"&gt;0")+COUNTIF('Data R4P'!R195,"&gt;0")+COUNTIF('Data R4P'!T195,"&gt;0")+COUNTIF('Data R4P'!V195,"&gt;0")+COUNTIF('Data R4P'!X195,"&gt;0"))</f>
        <v/>
      </c>
      <c r="J7179">
        <f>IF('Data R4P'!C195="","",IF((COUNTIF('Data R4P'!K195,"&gt;0")+COUNTIF('Data R4P'!M195,"&gt;0")+COUNTIF('Data R4P'!O195,"&gt;0")+COUNTIF('Data R4P'!Q195,"&gt;0")+COUNTIF('Data R4P'!S195,"&gt;0")+COUNTIF('Data R4P'!U195,"&gt;0")+COUNTIF('Data R4P'!W195,"&gt;0")+COUNTIF('Data R4P'!Y195,"&gt;0"))&gt;0,1,0))</f>
        <v/>
      </c>
      <c r="M7179" t="inlineStr">
        <is>
          <t>Data R</t>
        </is>
      </c>
    </row>
    <row r="7180">
      <c r="A7180" t="inlineStr">
        <is>
          <t>Regional 4 Palmco</t>
        </is>
      </c>
      <c r="B7180">
        <f>IF('Data R4P'!C196="","",'Data R4P'!B196)</f>
        <v/>
      </c>
      <c r="C7180">
        <f>IF('Data R4P'!C196="","",'Data R4P'!C196)</f>
        <v/>
      </c>
      <c r="D7180">
        <f>IF('Data R4P'!C196="","",'Data R4P'!D196)</f>
        <v/>
      </c>
      <c r="E7180">
        <f>IF('Data R4P'!C196="","",'Data R4P'!E196)</f>
        <v/>
      </c>
      <c r="F7180">
        <f>IF('Data R4P'!C196="","",'Data R4P'!F196)</f>
        <v/>
      </c>
      <c r="G7180">
        <f>IF('Data R4P'!C196="","",'Data R4P'!AD196)</f>
        <v/>
      </c>
      <c r="H7180">
        <f>IF('Data R4P'!C196="","",'Data R4P'!AC196)</f>
        <v/>
      </c>
      <c r="I7180">
        <f>IF('Data R4P'!C196="","",COUNTIF('Data R4P'!J196,"&gt;0")+COUNTIF('Data R4P'!L196,"&gt;0")+COUNTIF('Data R4P'!N196,"&gt;0")+COUNTIF('Data R4P'!P196,"&gt;0")+COUNTIF('Data R4P'!R196,"&gt;0")+COUNTIF('Data R4P'!T196,"&gt;0")+COUNTIF('Data R4P'!V196,"&gt;0")+COUNTIF('Data R4P'!X196,"&gt;0"))</f>
        <v/>
      </c>
      <c r="J7180">
        <f>IF('Data R4P'!C196="","",IF((COUNTIF('Data R4P'!K196,"&gt;0")+COUNTIF('Data R4P'!M196,"&gt;0")+COUNTIF('Data R4P'!O196,"&gt;0")+COUNTIF('Data R4P'!Q196,"&gt;0")+COUNTIF('Data R4P'!S196,"&gt;0")+COUNTIF('Data R4P'!U196,"&gt;0")+COUNTIF('Data R4P'!W196,"&gt;0")+COUNTIF('Data R4P'!Y196,"&gt;0"))&gt;0,1,0))</f>
        <v/>
      </c>
      <c r="M7180" t="inlineStr">
        <is>
          <t>Data R</t>
        </is>
      </c>
    </row>
    <row r="7181">
      <c r="A7181" t="inlineStr">
        <is>
          <t>Regional 4 Palmco</t>
        </is>
      </c>
      <c r="B7181">
        <f>IF('Data R4P'!C197="","",'Data R4P'!B197)</f>
        <v/>
      </c>
      <c r="C7181">
        <f>IF('Data R4P'!C197="","",'Data R4P'!C197)</f>
        <v/>
      </c>
      <c r="D7181">
        <f>IF('Data R4P'!C197="","",'Data R4P'!D197)</f>
        <v/>
      </c>
      <c r="E7181">
        <f>IF('Data R4P'!C197="","",'Data R4P'!E197)</f>
        <v/>
      </c>
      <c r="F7181">
        <f>IF('Data R4P'!C197="","",'Data R4P'!F197)</f>
        <v/>
      </c>
      <c r="G7181">
        <f>IF('Data R4P'!C197="","",'Data R4P'!AD197)</f>
        <v/>
      </c>
      <c r="H7181">
        <f>IF('Data R4P'!C197="","",'Data R4P'!AC197)</f>
        <v/>
      </c>
      <c r="I7181">
        <f>IF('Data R4P'!C197="","",COUNTIF('Data R4P'!J197,"&gt;0")+COUNTIF('Data R4P'!L197,"&gt;0")+COUNTIF('Data R4P'!N197,"&gt;0")+COUNTIF('Data R4P'!P197,"&gt;0")+COUNTIF('Data R4P'!R197,"&gt;0")+COUNTIF('Data R4P'!T197,"&gt;0")+COUNTIF('Data R4P'!V197,"&gt;0")+COUNTIF('Data R4P'!X197,"&gt;0"))</f>
        <v/>
      </c>
      <c r="J7181">
        <f>IF('Data R4P'!C197="","",IF((COUNTIF('Data R4P'!K197,"&gt;0")+COUNTIF('Data R4P'!M197,"&gt;0")+COUNTIF('Data R4P'!O197,"&gt;0")+COUNTIF('Data R4P'!Q197,"&gt;0")+COUNTIF('Data R4P'!S197,"&gt;0")+COUNTIF('Data R4P'!U197,"&gt;0")+COUNTIF('Data R4P'!W197,"&gt;0")+COUNTIF('Data R4P'!Y197,"&gt;0"))&gt;0,1,0))</f>
        <v/>
      </c>
      <c r="M7181" t="inlineStr">
        <is>
          <t>Data R</t>
        </is>
      </c>
    </row>
    <row r="7182">
      <c r="A7182" t="inlineStr">
        <is>
          <t>Regional 4 Palmco</t>
        </is>
      </c>
      <c r="B7182">
        <f>IF('Data R4P'!C198="","",'Data R4P'!B198)</f>
        <v/>
      </c>
      <c r="C7182">
        <f>IF('Data R4P'!C198="","",'Data R4P'!C198)</f>
        <v/>
      </c>
      <c r="D7182">
        <f>IF('Data R4P'!C198="","",'Data R4P'!D198)</f>
        <v/>
      </c>
      <c r="E7182">
        <f>IF('Data R4P'!C198="","",'Data R4P'!E198)</f>
        <v/>
      </c>
      <c r="F7182">
        <f>IF('Data R4P'!C198="","",'Data R4P'!F198)</f>
        <v/>
      </c>
      <c r="G7182">
        <f>IF('Data R4P'!C198="","",'Data R4P'!AD198)</f>
        <v/>
      </c>
      <c r="H7182">
        <f>IF('Data R4P'!C198="","",'Data R4P'!AC198)</f>
        <v/>
      </c>
      <c r="I7182">
        <f>IF('Data R4P'!C198="","",COUNTIF('Data R4P'!J198,"&gt;0")+COUNTIF('Data R4P'!L198,"&gt;0")+COUNTIF('Data R4P'!N198,"&gt;0")+COUNTIF('Data R4P'!P198,"&gt;0")+COUNTIF('Data R4P'!R198,"&gt;0")+COUNTIF('Data R4P'!T198,"&gt;0")+COUNTIF('Data R4P'!V198,"&gt;0")+COUNTIF('Data R4P'!X198,"&gt;0"))</f>
        <v/>
      </c>
      <c r="J7182">
        <f>IF('Data R4P'!C198="","",IF((COUNTIF('Data R4P'!K198,"&gt;0")+COUNTIF('Data R4P'!M198,"&gt;0")+COUNTIF('Data R4P'!O198,"&gt;0")+COUNTIF('Data R4P'!Q198,"&gt;0")+COUNTIF('Data R4P'!S198,"&gt;0")+COUNTIF('Data R4P'!U198,"&gt;0")+COUNTIF('Data R4P'!W198,"&gt;0")+COUNTIF('Data R4P'!Y198,"&gt;0"))&gt;0,1,0))</f>
        <v/>
      </c>
      <c r="M7182" t="inlineStr">
        <is>
          <t>Data R</t>
        </is>
      </c>
    </row>
    <row r="7183">
      <c r="A7183" t="inlineStr">
        <is>
          <t>Regional 4 Palmco</t>
        </is>
      </c>
      <c r="B7183">
        <f>IF('Data R4P'!C199="","",'Data R4P'!B199)</f>
        <v/>
      </c>
      <c r="C7183">
        <f>IF('Data R4P'!C199="","",'Data R4P'!C199)</f>
        <v/>
      </c>
      <c r="D7183">
        <f>IF('Data R4P'!C199="","",'Data R4P'!D199)</f>
        <v/>
      </c>
      <c r="E7183">
        <f>IF('Data R4P'!C199="","",'Data R4P'!E199)</f>
        <v/>
      </c>
      <c r="F7183">
        <f>IF('Data R4P'!C199="","",'Data R4P'!F199)</f>
        <v/>
      </c>
      <c r="G7183">
        <f>IF('Data R4P'!C199="","",'Data R4P'!AD199)</f>
        <v/>
      </c>
      <c r="H7183">
        <f>IF('Data R4P'!C199="","",'Data R4P'!AC199)</f>
        <v/>
      </c>
      <c r="I7183">
        <f>IF('Data R4P'!C199="","",COUNTIF('Data R4P'!J199,"&gt;0")+COUNTIF('Data R4P'!L199,"&gt;0")+COUNTIF('Data R4P'!N199,"&gt;0")+COUNTIF('Data R4P'!P199,"&gt;0")+COUNTIF('Data R4P'!R199,"&gt;0")+COUNTIF('Data R4P'!T199,"&gt;0")+COUNTIF('Data R4P'!V199,"&gt;0")+COUNTIF('Data R4P'!X199,"&gt;0"))</f>
        <v/>
      </c>
      <c r="J7183">
        <f>IF('Data R4P'!C199="","",IF((COUNTIF('Data R4P'!K199,"&gt;0")+COUNTIF('Data R4P'!M199,"&gt;0")+COUNTIF('Data R4P'!O199,"&gt;0")+COUNTIF('Data R4P'!Q199,"&gt;0")+COUNTIF('Data R4P'!S199,"&gt;0")+COUNTIF('Data R4P'!U199,"&gt;0")+COUNTIF('Data R4P'!W199,"&gt;0")+COUNTIF('Data R4P'!Y199,"&gt;0"))&gt;0,1,0))</f>
        <v/>
      </c>
      <c r="M7183" t="inlineStr">
        <is>
          <t>Data R</t>
        </is>
      </c>
    </row>
    <row r="7184">
      <c r="A7184" t="inlineStr">
        <is>
          <t>Regional 4 Palmco</t>
        </is>
      </c>
      <c r="B7184">
        <f>IF('Data R4P'!C200="","",'Data R4P'!B200)</f>
        <v/>
      </c>
      <c r="C7184">
        <f>IF('Data R4P'!C200="","",'Data R4P'!C200)</f>
        <v/>
      </c>
      <c r="D7184">
        <f>IF('Data R4P'!C200="","",'Data R4P'!D200)</f>
        <v/>
      </c>
      <c r="E7184">
        <f>IF('Data R4P'!C200="","",'Data R4P'!E200)</f>
        <v/>
      </c>
      <c r="F7184">
        <f>IF('Data R4P'!C200="","",'Data R4P'!F200)</f>
        <v/>
      </c>
      <c r="G7184">
        <f>IF('Data R4P'!C200="","",'Data R4P'!AD200)</f>
        <v/>
      </c>
      <c r="H7184">
        <f>IF('Data R4P'!C200="","",'Data R4P'!AC200)</f>
        <v/>
      </c>
      <c r="I7184">
        <f>IF('Data R4P'!C200="","",COUNTIF('Data R4P'!J200,"&gt;0")+COUNTIF('Data R4P'!L200,"&gt;0")+COUNTIF('Data R4P'!N200,"&gt;0")+COUNTIF('Data R4P'!P200,"&gt;0")+COUNTIF('Data R4P'!R200,"&gt;0")+COUNTIF('Data R4P'!T200,"&gt;0")+COUNTIF('Data R4P'!V200,"&gt;0")+COUNTIF('Data R4P'!X200,"&gt;0"))</f>
        <v/>
      </c>
      <c r="J7184">
        <f>IF('Data R4P'!C200="","",IF((COUNTIF('Data R4P'!K200,"&gt;0")+COUNTIF('Data R4P'!M200,"&gt;0")+COUNTIF('Data R4P'!O200,"&gt;0")+COUNTIF('Data R4P'!Q200,"&gt;0")+COUNTIF('Data R4P'!S200,"&gt;0")+COUNTIF('Data R4P'!U200,"&gt;0")+COUNTIF('Data R4P'!W200,"&gt;0")+COUNTIF('Data R4P'!Y200,"&gt;0"))&gt;0,1,0))</f>
        <v/>
      </c>
      <c r="M7184" t="inlineStr">
        <is>
          <t>Data R</t>
        </is>
      </c>
    </row>
    <row r="7185">
      <c r="A7185" t="inlineStr">
        <is>
          <t>Regional 4 Palmco</t>
        </is>
      </c>
      <c r="B7185">
        <f>IF('Data R4P'!C201="","",'Data R4P'!B201)</f>
        <v/>
      </c>
      <c r="C7185">
        <f>IF('Data R4P'!C201="","",'Data R4P'!C201)</f>
        <v/>
      </c>
      <c r="D7185">
        <f>IF('Data R4P'!C201="","",'Data R4P'!D201)</f>
        <v/>
      </c>
      <c r="E7185">
        <f>IF('Data R4P'!C201="","",'Data R4P'!E201)</f>
        <v/>
      </c>
      <c r="F7185">
        <f>IF('Data R4P'!C201="","",'Data R4P'!F201)</f>
        <v/>
      </c>
      <c r="G7185">
        <f>IF('Data R4P'!C201="","",'Data R4P'!AD201)</f>
        <v/>
      </c>
      <c r="H7185">
        <f>IF('Data R4P'!C201="","",'Data R4P'!AC201)</f>
        <v/>
      </c>
      <c r="I7185">
        <f>IF('Data R4P'!C201="","",COUNTIF('Data R4P'!J201,"&gt;0")+COUNTIF('Data R4P'!L201,"&gt;0")+COUNTIF('Data R4P'!N201,"&gt;0")+COUNTIF('Data R4P'!P201,"&gt;0")+COUNTIF('Data R4P'!R201,"&gt;0")+COUNTIF('Data R4P'!T201,"&gt;0")+COUNTIF('Data R4P'!V201,"&gt;0")+COUNTIF('Data R4P'!X201,"&gt;0"))</f>
        <v/>
      </c>
      <c r="J7185">
        <f>IF('Data R4P'!C201="","",IF((COUNTIF('Data R4P'!K201,"&gt;0")+COUNTIF('Data R4P'!M201,"&gt;0")+COUNTIF('Data R4P'!O201,"&gt;0")+COUNTIF('Data R4P'!Q201,"&gt;0")+COUNTIF('Data R4P'!S201,"&gt;0")+COUNTIF('Data R4P'!U201,"&gt;0")+COUNTIF('Data R4P'!W201,"&gt;0")+COUNTIF('Data R4P'!Y201,"&gt;0"))&gt;0,1,0))</f>
        <v/>
      </c>
      <c r="M7185" t="inlineStr">
        <is>
          <t>Data R</t>
        </is>
      </c>
    </row>
    <row r="7186">
      <c r="A7186" t="inlineStr">
        <is>
          <t>Regional 4 Palmco</t>
        </is>
      </c>
      <c r="B7186">
        <f>IF('Data R4P'!C202="","",'Data R4P'!B202)</f>
        <v/>
      </c>
      <c r="C7186">
        <f>IF('Data R4P'!C202="","",'Data R4P'!C202)</f>
        <v/>
      </c>
      <c r="D7186">
        <f>IF('Data R4P'!C202="","",'Data R4P'!D202)</f>
        <v/>
      </c>
      <c r="E7186">
        <f>IF('Data R4P'!C202="","",'Data R4P'!E202)</f>
        <v/>
      </c>
      <c r="F7186">
        <f>IF('Data R4P'!C202="","",'Data R4P'!F202)</f>
        <v/>
      </c>
      <c r="G7186">
        <f>IF('Data R4P'!C202="","",'Data R4P'!AD202)</f>
        <v/>
      </c>
      <c r="H7186">
        <f>IF('Data R4P'!C202="","",'Data R4P'!AC202)</f>
        <v/>
      </c>
      <c r="I7186">
        <f>IF('Data R4P'!C202="","",COUNTIF('Data R4P'!J202,"&gt;0")+COUNTIF('Data R4P'!L202,"&gt;0")+COUNTIF('Data R4P'!N202,"&gt;0")+COUNTIF('Data R4P'!P202,"&gt;0")+COUNTIF('Data R4P'!R202,"&gt;0")+COUNTIF('Data R4P'!T202,"&gt;0")+COUNTIF('Data R4P'!V202,"&gt;0")+COUNTIF('Data R4P'!X202,"&gt;0"))</f>
        <v/>
      </c>
      <c r="J7186">
        <f>IF('Data R4P'!C202="","",IF((COUNTIF('Data R4P'!K202,"&gt;0")+COUNTIF('Data R4P'!M202,"&gt;0")+COUNTIF('Data R4P'!O202,"&gt;0")+COUNTIF('Data R4P'!Q202,"&gt;0")+COUNTIF('Data R4P'!S202,"&gt;0")+COUNTIF('Data R4P'!U202,"&gt;0")+COUNTIF('Data R4P'!W202,"&gt;0")+COUNTIF('Data R4P'!Y202,"&gt;0"))&gt;0,1,0))</f>
        <v/>
      </c>
      <c r="M7186" t="inlineStr">
        <is>
          <t>Data R</t>
        </is>
      </c>
    </row>
    <row r="7187">
      <c r="A7187" t="inlineStr">
        <is>
          <t>Regional 4 Palmco</t>
        </is>
      </c>
      <c r="B7187">
        <f>IF('Data R4P'!C203="","",'Data R4P'!B203)</f>
        <v/>
      </c>
      <c r="C7187">
        <f>IF('Data R4P'!C203="","",'Data R4P'!C203)</f>
        <v/>
      </c>
      <c r="D7187">
        <f>IF('Data R4P'!C203="","",'Data R4P'!D203)</f>
        <v/>
      </c>
      <c r="E7187">
        <f>IF('Data R4P'!C203="","",'Data R4P'!E203)</f>
        <v/>
      </c>
      <c r="F7187">
        <f>IF('Data R4P'!C203="","",'Data R4P'!F203)</f>
        <v/>
      </c>
      <c r="G7187">
        <f>IF('Data R4P'!C203="","",'Data R4P'!AD203)</f>
        <v/>
      </c>
      <c r="H7187">
        <f>IF('Data R4P'!C203="","",'Data R4P'!AC203)</f>
        <v/>
      </c>
      <c r="I7187">
        <f>IF('Data R4P'!C203="","",COUNTIF('Data R4P'!J203,"&gt;0")+COUNTIF('Data R4P'!L203,"&gt;0")+COUNTIF('Data R4P'!N203,"&gt;0")+COUNTIF('Data R4P'!P203,"&gt;0")+COUNTIF('Data R4P'!R203,"&gt;0")+COUNTIF('Data R4P'!T203,"&gt;0")+COUNTIF('Data R4P'!V203,"&gt;0")+COUNTIF('Data R4P'!X203,"&gt;0"))</f>
        <v/>
      </c>
      <c r="J7187">
        <f>IF('Data R4P'!C203="","",IF((COUNTIF('Data R4P'!K203,"&gt;0")+COUNTIF('Data R4P'!M203,"&gt;0")+COUNTIF('Data R4P'!O203,"&gt;0")+COUNTIF('Data R4P'!Q203,"&gt;0")+COUNTIF('Data R4P'!S203,"&gt;0")+COUNTIF('Data R4P'!U203,"&gt;0")+COUNTIF('Data R4P'!W203,"&gt;0")+COUNTIF('Data R4P'!Y203,"&gt;0"))&gt;0,1,0))</f>
        <v/>
      </c>
      <c r="M7187" t="inlineStr">
        <is>
          <t>Data R</t>
        </is>
      </c>
    </row>
    <row r="7188">
      <c r="A7188" t="inlineStr">
        <is>
          <t>Regional 4 Palmco</t>
        </is>
      </c>
      <c r="B7188">
        <f>IF('Data R4P'!C204="","",'Data R4P'!B204)</f>
        <v/>
      </c>
      <c r="C7188">
        <f>IF('Data R4P'!C204="","",'Data R4P'!C204)</f>
        <v/>
      </c>
      <c r="D7188">
        <f>IF('Data R4P'!C204="","",'Data R4P'!D204)</f>
        <v/>
      </c>
      <c r="E7188">
        <f>IF('Data R4P'!C204="","",'Data R4P'!E204)</f>
        <v/>
      </c>
      <c r="F7188">
        <f>IF('Data R4P'!C204="","",'Data R4P'!F204)</f>
        <v/>
      </c>
      <c r="G7188">
        <f>IF('Data R4P'!C204="","",'Data R4P'!AD204)</f>
        <v/>
      </c>
      <c r="H7188">
        <f>IF('Data R4P'!C204="","",'Data R4P'!AC204)</f>
        <v/>
      </c>
      <c r="I7188">
        <f>IF('Data R4P'!C204="","",COUNTIF('Data R4P'!J204,"&gt;0")+COUNTIF('Data R4P'!L204,"&gt;0")+COUNTIF('Data R4P'!N204,"&gt;0")+COUNTIF('Data R4P'!P204,"&gt;0")+COUNTIF('Data R4P'!R204,"&gt;0")+COUNTIF('Data R4P'!T204,"&gt;0")+COUNTIF('Data R4P'!V204,"&gt;0")+COUNTIF('Data R4P'!X204,"&gt;0"))</f>
        <v/>
      </c>
      <c r="J7188">
        <f>IF('Data R4P'!C204="","",IF((COUNTIF('Data R4P'!K204,"&gt;0")+COUNTIF('Data R4P'!M204,"&gt;0")+COUNTIF('Data R4P'!O204,"&gt;0")+COUNTIF('Data R4P'!Q204,"&gt;0")+COUNTIF('Data R4P'!S204,"&gt;0")+COUNTIF('Data R4P'!U204,"&gt;0")+COUNTIF('Data R4P'!W204,"&gt;0")+COUNTIF('Data R4P'!Y204,"&gt;0"))&gt;0,1,0))</f>
        <v/>
      </c>
      <c r="M7188" t="inlineStr">
        <is>
          <t>Data R</t>
        </is>
      </c>
    </row>
    <row r="7189">
      <c r="A7189" t="inlineStr">
        <is>
          <t>Regional 4 Palmco</t>
        </is>
      </c>
      <c r="B7189">
        <f>IF('Data R4P'!C205="","",'Data R4P'!B205)</f>
        <v/>
      </c>
      <c r="C7189">
        <f>IF('Data R4P'!C205="","",'Data R4P'!C205)</f>
        <v/>
      </c>
      <c r="D7189">
        <f>IF('Data R4P'!C205="","",'Data R4P'!D205)</f>
        <v/>
      </c>
      <c r="E7189">
        <f>IF('Data R4P'!C205="","",'Data R4P'!E205)</f>
        <v/>
      </c>
      <c r="F7189">
        <f>IF('Data R4P'!C205="","",'Data R4P'!F205)</f>
        <v/>
      </c>
      <c r="G7189">
        <f>IF('Data R4P'!C205="","",'Data R4P'!AD205)</f>
        <v/>
      </c>
      <c r="H7189">
        <f>IF('Data R4P'!C205="","",'Data R4P'!AC205)</f>
        <v/>
      </c>
      <c r="I7189">
        <f>IF('Data R4P'!C205="","",COUNTIF('Data R4P'!J205,"&gt;0")+COUNTIF('Data R4P'!L205,"&gt;0")+COUNTIF('Data R4P'!N205,"&gt;0")+COUNTIF('Data R4P'!P205,"&gt;0")+COUNTIF('Data R4P'!R205,"&gt;0")+COUNTIF('Data R4P'!T205,"&gt;0")+COUNTIF('Data R4P'!V205,"&gt;0")+COUNTIF('Data R4P'!X205,"&gt;0"))</f>
        <v/>
      </c>
      <c r="J7189">
        <f>IF('Data R4P'!C205="","",IF((COUNTIF('Data R4P'!K205,"&gt;0")+COUNTIF('Data R4P'!M205,"&gt;0")+COUNTIF('Data R4P'!O205,"&gt;0")+COUNTIF('Data R4P'!Q205,"&gt;0")+COUNTIF('Data R4P'!S205,"&gt;0")+COUNTIF('Data R4P'!U205,"&gt;0")+COUNTIF('Data R4P'!W205,"&gt;0")+COUNTIF('Data R4P'!Y205,"&gt;0"))&gt;0,1,0))</f>
        <v/>
      </c>
      <c r="M7189" t="inlineStr">
        <is>
          <t>Data R</t>
        </is>
      </c>
    </row>
    <row r="7190">
      <c r="A7190" t="inlineStr">
        <is>
          <t>Regional 4 Palmco</t>
        </is>
      </c>
      <c r="B7190">
        <f>IF('Data R4P'!C206="","",'Data R4P'!B206)</f>
        <v/>
      </c>
      <c r="C7190">
        <f>IF('Data R4P'!C206="","",'Data R4P'!C206)</f>
        <v/>
      </c>
      <c r="D7190">
        <f>IF('Data R4P'!C206="","",'Data R4P'!D206)</f>
        <v/>
      </c>
      <c r="E7190">
        <f>IF('Data R4P'!C206="","",'Data R4P'!E206)</f>
        <v/>
      </c>
      <c r="F7190">
        <f>IF('Data R4P'!C206="","",'Data R4P'!F206)</f>
        <v/>
      </c>
      <c r="G7190">
        <f>IF('Data R4P'!C206="","",'Data R4P'!AD206)</f>
        <v/>
      </c>
      <c r="H7190">
        <f>IF('Data R4P'!C206="","",'Data R4P'!AC206)</f>
        <v/>
      </c>
      <c r="I7190">
        <f>IF('Data R4P'!C206="","",COUNTIF('Data R4P'!J206,"&gt;0")+COUNTIF('Data R4P'!L206,"&gt;0")+COUNTIF('Data R4P'!N206,"&gt;0")+COUNTIF('Data R4P'!P206,"&gt;0")+COUNTIF('Data R4P'!R206,"&gt;0")+COUNTIF('Data R4P'!T206,"&gt;0")+COUNTIF('Data R4P'!V206,"&gt;0")+COUNTIF('Data R4P'!X206,"&gt;0"))</f>
        <v/>
      </c>
      <c r="J7190">
        <f>IF('Data R4P'!C206="","",IF((COUNTIF('Data R4P'!K206,"&gt;0")+COUNTIF('Data R4P'!M206,"&gt;0")+COUNTIF('Data R4P'!O206,"&gt;0")+COUNTIF('Data R4P'!Q206,"&gt;0")+COUNTIF('Data R4P'!S206,"&gt;0")+COUNTIF('Data R4P'!U206,"&gt;0")+COUNTIF('Data R4P'!W206,"&gt;0")+COUNTIF('Data R4P'!Y206,"&gt;0"))&gt;0,1,0))</f>
        <v/>
      </c>
      <c r="M7190" t="inlineStr">
        <is>
          <t>Data R</t>
        </is>
      </c>
    </row>
    <row r="7191">
      <c r="A7191" t="inlineStr">
        <is>
          <t>Regional 4 Palmco</t>
        </is>
      </c>
      <c r="B7191">
        <f>IF('Data R4P'!C207="","",'Data R4P'!B207)</f>
        <v/>
      </c>
      <c r="C7191">
        <f>IF('Data R4P'!C207="","",'Data R4P'!C207)</f>
        <v/>
      </c>
      <c r="D7191">
        <f>IF('Data R4P'!C207="","",'Data R4P'!D207)</f>
        <v/>
      </c>
      <c r="E7191">
        <f>IF('Data R4P'!C207="","",'Data R4P'!E207)</f>
        <v/>
      </c>
      <c r="F7191">
        <f>IF('Data R4P'!C207="","",'Data R4P'!F207)</f>
        <v/>
      </c>
      <c r="G7191">
        <f>IF('Data R4P'!C207="","",'Data R4P'!AD207)</f>
        <v/>
      </c>
      <c r="H7191">
        <f>IF('Data R4P'!C207="","",'Data R4P'!AC207)</f>
        <v/>
      </c>
      <c r="I7191">
        <f>IF('Data R4P'!C207="","",COUNTIF('Data R4P'!J207,"&gt;0")+COUNTIF('Data R4P'!L207,"&gt;0")+COUNTIF('Data R4P'!N207,"&gt;0")+COUNTIF('Data R4P'!P207,"&gt;0")+COUNTIF('Data R4P'!R207,"&gt;0")+COUNTIF('Data R4P'!T207,"&gt;0")+COUNTIF('Data R4P'!V207,"&gt;0")+COUNTIF('Data R4P'!X207,"&gt;0"))</f>
        <v/>
      </c>
      <c r="J7191">
        <f>IF('Data R4P'!C207="","",IF((COUNTIF('Data R4P'!K207,"&gt;0")+COUNTIF('Data R4P'!M207,"&gt;0")+COUNTIF('Data R4P'!O207,"&gt;0")+COUNTIF('Data R4P'!Q207,"&gt;0")+COUNTIF('Data R4P'!S207,"&gt;0")+COUNTIF('Data R4P'!U207,"&gt;0")+COUNTIF('Data R4P'!W207,"&gt;0")+COUNTIF('Data R4P'!Y207,"&gt;0"))&gt;0,1,0))</f>
        <v/>
      </c>
      <c r="M7191" t="inlineStr">
        <is>
          <t>Data R</t>
        </is>
      </c>
    </row>
    <row r="7192">
      <c r="A7192" t="inlineStr">
        <is>
          <t>Regional 4 Palmco</t>
        </is>
      </c>
      <c r="B7192">
        <f>IF('Data R4P'!C208="","",'Data R4P'!B208)</f>
        <v/>
      </c>
      <c r="C7192">
        <f>IF('Data R4P'!C208="","",'Data R4P'!C208)</f>
        <v/>
      </c>
      <c r="D7192">
        <f>IF('Data R4P'!C208="","",'Data R4P'!D208)</f>
        <v/>
      </c>
      <c r="E7192">
        <f>IF('Data R4P'!C208="","",'Data R4P'!E208)</f>
        <v/>
      </c>
      <c r="F7192">
        <f>IF('Data R4P'!C208="","",'Data R4P'!F208)</f>
        <v/>
      </c>
      <c r="G7192">
        <f>IF('Data R4P'!C208="","",'Data R4P'!AD208)</f>
        <v/>
      </c>
      <c r="H7192">
        <f>IF('Data R4P'!C208="","",'Data R4P'!AC208)</f>
        <v/>
      </c>
      <c r="I7192">
        <f>IF('Data R4P'!C208="","",COUNTIF('Data R4P'!J208,"&gt;0")+COUNTIF('Data R4P'!L208,"&gt;0")+COUNTIF('Data R4P'!N208,"&gt;0")+COUNTIF('Data R4P'!P208,"&gt;0")+COUNTIF('Data R4P'!R208,"&gt;0")+COUNTIF('Data R4P'!T208,"&gt;0")+COUNTIF('Data R4P'!V208,"&gt;0")+COUNTIF('Data R4P'!X208,"&gt;0"))</f>
        <v/>
      </c>
      <c r="J7192">
        <f>IF('Data R4P'!C208="","",IF((COUNTIF('Data R4P'!K208,"&gt;0")+COUNTIF('Data R4P'!M208,"&gt;0")+COUNTIF('Data R4P'!O208,"&gt;0")+COUNTIF('Data R4P'!Q208,"&gt;0")+COUNTIF('Data R4P'!S208,"&gt;0")+COUNTIF('Data R4P'!U208,"&gt;0")+COUNTIF('Data R4P'!W208,"&gt;0")+COUNTIF('Data R4P'!Y208,"&gt;0"))&gt;0,1,0))</f>
        <v/>
      </c>
      <c r="M7192" t="inlineStr">
        <is>
          <t>Data R</t>
        </is>
      </c>
    </row>
    <row r="7193">
      <c r="A7193" t="inlineStr">
        <is>
          <t>Regional 4 Palmco</t>
        </is>
      </c>
      <c r="B7193">
        <f>IF('Data R4P'!C209="","",'Data R4P'!B209)</f>
        <v/>
      </c>
      <c r="C7193">
        <f>IF('Data R4P'!C209="","",'Data R4P'!C209)</f>
        <v/>
      </c>
      <c r="D7193">
        <f>IF('Data R4P'!C209="","",'Data R4P'!D209)</f>
        <v/>
      </c>
      <c r="E7193">
        <f>IF('Data R4P'!C209="","",'Data R4P'!E209)</f>
        <v/>
      </c>
      <c r="F7193">
        <f>IF('Data R4P'!C209="","",'Data R4P'!F209)</f>
        <v/>
      </c>
      <c r="G7193">
        <f>IF('Data R4P'!C209="","",'Data R4P'!AD209)</f>
        <v/>
      </c>
      <c r="H7193">
        <f>IF('Data R4P'!C209="","",'Data R4P'!AC209)</f>
        <v/>
      </c>
      <c r="I7193">
        <f>IF('Data R4P'!C209="","",COUNTIF('Data R4P'!J209,"&gt;0")+COUNTIF('Data R4P'!L209,"&gt;0")+COUNTIF('Data R4P'!N209,"&gt;0")+COUNTIF('Data R4P'!P209,"&gt;0")+COUNTIF('Data R4P'!R209,"&gt;0")+COUNTIF('Data R4P'!T209,"&gt;0")+COUNTIF('Data R4P'!V209,"&gt;0")+COUNTIF('Data R4P'!X209,"&gt;0"))</f>
        <v/>
      </c>
      <c r="J7193">
        <f>IF('Data R4P'!C209="","",IF((COUNTIF('Data R4P'!K209,"&gt;0")+COUNTIF('Data R4P'!M209,"&gt;0")+COUNTIF('Data R4P'!O209,"&gt;0")+COUNTIF('Data R4P'!Q209,"&gt;0")+COUNTIF('Data R4P'!S209,"&gt;0")+COUNTIF('Data R4P'!U209,"&gt;0")+COUNTIF('Data R4P'!W209,"&gt;0")+COUNTIF('Data R4P'!Y209,"&gt;0"))&gt;0,1,0))</f>
        <v/>
      </c>
      <c r="M7193" t="inlineStr">
        <is>
          <t>Data R</t>
        </is>
      </c>
    </row>
    <row r="7194">
      <c r="A7194" t="inlineStr">
        <is>
          <t>Regional 4 Palmco</t>
        </is>
      </c>
      <c r="B7194">
        <f>IF('Data R4P'!C210="","",'Data R4P'!B210)</f>
        <v/>
      </c>
      <c r="C7194">
        <f>IF('Data R4P'!C210="","",'Data R4P'!C210)</f>
        <v/>
      </c>
      <c r="D7194">
        <f>IF('Data R4P'!C210="","",'Data R4P'!D210)</f>
        <v/>
      </c>
      <c r="E7194">
        <f>IF('Data R4P'!C210="","",'Data R4P'!E210)</f>
        <v/>
      </c>
      <c r="F7194">
        <f>IF('Data R4P'!C210="","",'Data R4P'!F210)</f>
        <v/>
      </c>
      <c r="G7194">
        <f>IF('Data R4P'!C210="","",'Data R4P'!AD210)</f>
        <v/>
      </c>
      <c r="H7194">
        <f>IF('Data R4P'!C210="","",'Data R4P'!AC210)</f>
        <v/>
      </c>
      <c r="I7194">
        <f>IF('Data R4P'!C210="","",COUNTIF('Data R4P'!J210,"&gt;0")+COUNTIF('Data R4P'!L210,"&gt;0")+COUNTIF('Data R4P'!N210,"&gt;0")+COUNTIF('Data R4P'!P210,"&gt;0")+COUNTIF('Data R4P'!R210,"&gt;0")+COUNTIF('Data R4P'!T210,"&gt;0")+COUNTIF('Data R4P'!V210,"&gt;0")+COUNTIF('Data R4P'!X210,"&gt;0"))</f>
        <v/>
      </c>
      <c r="J7194">
        <f>IF('Data R4P'!C210="","",IF((COUNTIF('Data R4P'!K210,"&gt;0")+COUNTIF('Data R4P'!M210,"&gt;0")+COUNTIF('Data R4P'!O210,"&gt;0")+COUNTIF('Data R4P'!Q210,"&gt;0")+COUNTIF('Data R4P'!S210,"&gt;0")+COUNTIF('Data R4P'!U210,"&gt;0")+COUNTIF('Data R4P'!W210,"&gt;0")+COUNTIF('Data R4P'!Y210,"&gt;0"))&gt;0,1,0))</f>
        <v/>
      </c>
      <c r="M7194" t="inlineStr">
        <is>
          <t>Data R</t>
        </is>
      </c>
    </row>
    <row r="7195">
      <c r="A7195" t="inlineStr">
        <is>
          <t>Regional 4 Palmco</t>
        </is>
      </c>
      <c r="B7195">
        <f>IF('Data R4P'!C211="","",'Data R4P'!B211)</f>
        <v/>
      </c>
      <c r="C7195">
        <f>IF('Data R4P'!C211="","",'Data R4P'!C211)</f>
        <v/>
      </c>
      <c r="D7195">
        <f>IF('Data R4P'!C211="","",'Data R4P'!D211)</f>
        <v/>
      </c>
      <c r="E7195">
        <f>IF('Data R4P'!C211="","",'Data R4P'!E211)</f>
        <v/>
      </c>
      <c r="F7195">
        <f>IF('Data R4P'!C211="","",'Data R4P'!F211)</f>
        <v/>
      </c>
      <c r="G7195">
        <f>IF('Data R4P'!C211="","",'Data R4P'!AD211)</f>
        <v/>
      </c>
      <c r="H7195">
        <f>IF('Data R4P'!C211="","",'Data R4P'!AC211)</f>
        <v/>
      </c>
      <c r="I7195">
        <f>IF('Data R4P'!C211="","",COUNTIF('Data R4P'!J211,"&gt;0")+COUNTIF('Data R4P'!L211,"&gt;0")+COUNTIF('Data R4P'!N211,"&gt;0")+COUNTIF('Data R4P'!P211,"&gt;0")+COUNTIF('Data R4P'!R211,"&gt;0")+COUNTIF('Data R4P'!T211,"&gt;0")+COUNTIF('Data R4P'!V211,"&gt;0")+COUNTIF('Data R4P'!X211,"&gt;0"))</f>
        <v/>
      </c>
      <c r="J7195">
        <f>IF('Data R4P'!C211="","",IF((COUNTIF('Data R4P'!K211,"&gt;0")+COUNTIF('Data R4P'!M211,"&gt;0")+COUNTIF('Data R4P'!O211,"&gt;0")+COUNTIF('Data R4P'!Q211,"&gt;0")+COUNTIF('Data R4P'!S211,"&gt;0")+COUNTIF('Data R4P'!U211,"&gt;0")+COUNTIF('Data R4P'!W211,"&gt;0")+COUNTIF('Data R4P'!Y211,"&gt;0"))&gt;0,1,0))</f>
        <v/>
      </c>
      <c r="M7195" t="inlineStr">
        <is>
          <t>Data R</t>
        </is>
      </c>
    </row>
    <row r="7196">
      <c r="A7196" t="inlineStr">
        <is>
          <t>Regional 4 Palmco</t>
        </is>
      </c>
      <c r="B7196">
        <f>IF('Data R4P'!C212="","",'Data R4P'!B212)</f>
        <v/>
      </c>
      <c r="C7196">
        <f>IF('Data R4P'!C212="","",'Data R4P'!C212)</f>
        <v/>
      </c>
      <c r="D7196">
        <f>IF('Data R4P'!C212="","",'Data R4P'!D212)</f>
        <v/>
      </c>
      <c r="E7196">
        <f>IF('Data R4P'!C212="","",'Data R4P'!E212)</f>
        <v/>
      </c>
      <c r="F7196">
        <f>IF('Data R4P'!C212="","",'Data R4P'!F212)</f>
        <v/>
      </c>
      <c r="G7196">
        <f>IF('Data R4P'!C212="","",'Data R4P'!AD212)</f>
        <v/>
      </c>
      <c r="H7196">
        <f>IF('Data R4P'!C212="","",'Data R4P'!AC212)</f>
        <v/>
      </c>
      <c r="I7196">
        <f>IF('Data R4P'!C212="","",COUNTIF('Data R4P'!J212,"&gt;0")+COUNTIF('Data R4P'!L212,"&gt;0")+COUNTIF('Data R4P'!N212,"&gt;0")+COUNTIF('Data R4P'!P212,"&gt;0")+COUNTIF('Data R4P'!R212,"&gt;0")+COUNTIF('Data R4P'!T212,"&gt;0")+COUNTIF('Data R4P'!V212,"&gt;0")+COUNTIF('Data R4P'!X212,"&gt;0"))</f>
        <v/>
      </c>
      <c r="J7196">
        <f>IF('Data R4P'!C212="","",IF((COUNTIF('Data R4P'!K212,"&gt;0")+COUNTIF('Data R4P'!M212,"&gt;0")+COUNTIF('Data R4P'!O212,"&gt;0")+COUNTIF('Data R4P'!Q212,"&gt;0")+COUNTIF('Data R4P'!S212,"&gt;0")+COUNTIF('Data R4P'!U212,"&gt;0")+COUNTIF('Data R4P'!W212,"&gt;0")+COUNTIF('Data R4P'!Y212,"&gt;0"))&gt;0,1,0))</f>
        <v/>
      </c>
      <c r="M7196" t="inlineStr">
        <is>
          <t>Data R</t>
        </is>
      </c>
    </row>
    <row r="7197">
      <c r="A7197" t="inlineStr">
        <is>
          <t>Regional 4 Palmco</t>
        </is>
      </c>
      <c r="B7197">
        <f>IF('Data R4P'!C213="","",'Data R4P'!B213)</f>
        <v/>
      </c>
      <c r="C7197">
        <f>IF('Data R4P'!C213="","",'Data R4P'!C213)</f>
        <v/>
      </c>
      <c r="D7197">
        <f>IF('Data R4P'!C213="","",'Data R4P'!D213)</f>
        <v/>
      </c>
      <c r="E7197">
        <f>IF('Data R4P'!C213="","",'Data R4P'!E213)</f>
        <v/>
      </c>
      <c r="F7197">
        <f>IF('Data R4P'!C213="","",'Data R4P'!F213)</f>
        <v/>
      </c>
      <c r="G7197">
        <f>IF('Data R4P'!C213="","",'Data R4P'!AD213)</f>
        <v/>
      </c>
      <c r="H7197">
        <f>IF('Data R4P'!C213="","",'Data R4P'!AC213)</f>
        <v/>
      </c>
      <c r="I7197">
        <f>IF('Data R4P'!C213="","",COUNTIF('Data R4P'!J213,"&gt;0")+COUNTIF('Data R4P'!L213,"&gt;0")+COUNTIF('Data R4P'!N213,"&gt;0")+COUNTIF('Data R4P'!P213,"&gt;0")+COUNTIF('Data R4P'!R213,"&gt;0")+COUNTIF('Data R4P'!T213,"&gt;0")+COUNTIF('Data R4P'!V213,"&gt;0")+COUNTIF('Data R4P'!X213,"&gt;0"))</f>
        <v/>
      </c>
      <c r="J7197">
        <f>IF('Data R4P'!C213="","",IF((COUNTIF('Data R4P'!K213,"&gt;0")+COUNTIF('Data R4P'!M213,"&gt;0")+COUNTIF('Data R4P'!O213,"&gt;0")+COUNTIF('Data R4P'!Q213,"&gt;0")+COUNTIF('Data R4P'!S213,"&gt;0")+COUNTIF('Data R4P'!U213,"&gt;0")+COUNTIF('Data R4P'!W213,"&gt;0")+COUNTIF('Data R4P'!Y213,"&gt;0"))&gt;0,1,0))</f>
        <v/>
      </c>
      <c r="M7197" t="inlineStr">
        <is>
          <t>Data R</t>
        </is>
      </c>
    </row>
    <row r="7198">
      <c r="A7198" t="inlineStr">
        <is>
          <t>Regional 4 Palmco</t>
        </is>
      </c>
      <c r="B7198">
        <f>IF('Data R4P'!C214="","",'Data R4P'!B214)</f>
        <v/>
      </c>
      <c r="C7198">
        <f>IF('Data R4P'!C214="","",'Data R4P'!C214)</f>
        <v/>
      </c>
      <c r="D7198">
        <f>IF('Data R4P'!C214="","",'Data R4P'!D214)</f>
        <v/>
      </c>
      <c r="E7198">
        <f>IF('Data R4P'!C214="","",'Data R4P'!E214)</f>
        <v/>
      </c>
      <c r="F7198">
        <f>IF('Data R4P'!C214="","",'Data R4P'!F214)</f>
        <v/>
      </c>
      <c r="G7198">
        <f>IF('Data R4P'!C214="","",'Data R4P'!AD214)</f>
        <v/>
      </c>
      <c r="H7198">
        <f>IF('Data R4P'!C214="","",'Data R4P'!AC214)</f>
        <v/>
      </c>
      <c r="I7198">
        <f>IF('Data R4P'!C214="","",COUNTIF('Data R4P'!J214,"&gt;0")+COUNTIF('Data R4P'!L214,"&gt;0")+COUNTIF('Data R4P'!N214,"&gt;0")+COUNTIF('Data R4P'!P214,"&gt;0")+COUNTIF('Data R4P'!R214,"&gt;0")+COUNTIF('Data R4P'!T214,"&gt;0")+COUNTIF('Data R4P'!V214,"&gt;0")+COUNTIF('Data R4P'!X214,"&gt;0"))</f>
        <v/>
      </c>
      <c r="J7198">
        <f>IF('Data R4P'!C214="","",IF((COUNTIF('Data R4P'!K214,"&gt;0")+COUNTIF('Data R4P'!M214,"&gt;0")+COUNTIF('Data R4P'!O214,"&gt;0")+COUNTIF('Data R4P'!Q214,"&gt;0")+COUNTIF('Data R4P'!S214,"&gt;0")+COUNTIF('Data R4P'!U214,"&gt;0")+COUNTIF('Data R4P'!W214,"&gt;0")+COUNTIF('Data R4P'!Y214,"&gt;0"))&gt;0,1,0))</f>
        <v/>
      </c>
      <c r="M7198" t="inlineStr">
        <is>
          <t>Data R</t>
        </is>
      </c>
    </row>
    <row r="7199">
      <c r="A7199" t="inlineStr">
        <is>
          <t>Regional 4 Palmco</t>
        </is>
      </c>
      <c r="B7199">
        <f>IF('Data R4P'!C215="","",'Data R4P'!B215)</f>
        <v/>
      </c>
      <c r="C7199">
        <f>IF('Data R4P'!C215="","",'Data R4P'!C215)</f>
        <v/>
      </c>
      <c r="D7199">
        <f>IF('Data R4P'!C215="","",'Data R4P'!D215)</f>
        <v/>
      </c>
      <c r="E7199">
        <f>IF('Data R4P'!C215="","",'Data R4P'!E215)</f>
        <v/>
      </c>
      <c r="F7199">
        <f>IF('Data R4P'!C215="","",'Data R4P'!F215)</f>
        <v/>
      </c>
      <c r="G7199">
        <f>IF('Data R4P'!C215="","",'Data R4P'!AD215)</f>
        <v/>
      </c>
      <c r="H7199">
        <f>IF('Data R4P'!C215="","",'Data R4P'!AC215)</f>
        <v/>
      </c>
      <c r="I7199">
        <f>IF('Data R4P'!C215="","",COUNTIF('Data R4P'!J215,"&gt;0")+COUNTIF('Data R4P'!L215,"&gt;0")+COUNTIF('Data R4P'!N215,"&gt;0")+COUNTIF('Data R4P'!P215,"&gt;0")+COUNTIF('Data R4P'!R215,"&gt;0")+COUNTIF('Data R4P'!T215,"&gt;0")+COUNTIF('Data R4P'!V215,"&gt;0")+COUNTIF('Data R4P'!X215,"&gt;0"))</f>
        <v/>
      </c>
      <c r="J7199">
        <f>IF('Data R4P'!C215="","",IF((COUNTIF('Data R4P'!K215,"&gt;0")+COUNTIF('Data R4P'!M215,"&gt;0")+COUNTIF('Data R4P'!O215,"&gt;0")+COUNTIF('Data R4P'!Q215,"&gt;0")+COUNTIF('Data R4P'!S215,"&gt;0")+COUNTIF('Data R4P'!U215,"&gt;0")+COUNTIF('Data R4P'!W215,"&gt;0")+COUNTIF('Data R4P'!Y215,"&gt;0"))&gt;0,1,0))</f>
        <v/>
      </c>
      <c r="M7199" t="inlineStr">
        <is>
          <t>Data R</t>
        </is>
      </c>
    </row>
    <row r="7200">
      <c r="A7200" t="inlineStr">
        <is>
          <t>Regional 4 Palmco</t>
        </is>
      </c>
      <c r="B7200">
        <f>IF('Data R4P'!C216="","",'Data R4P'!B216)</f>
        <v/>
      </c>
      <c r="C7200">
        <f>IF('Data R4P'!C216="","",'Data R4P'!C216)</f>
        <v/>
      </c>
      <c r="D7200">
        <f>IF('Data R4P'!C216="","",'Data R4P'!D216)</f>
        <v/>
      </c>
      <c r="E7200">
        <f>IF('Data R4P'!C216="","",'Data R4P'!E216)</f>
        <v/>
      </c>
      <c r="F7200">
        <f>IF('Data R4P'!C216="","",'Data R4P'!F216)</f>
        <v/>
      </c>
      <c r="G7200">
        <f>IF('Data R4P'!C216="","",'Data R4P'!AD216)</f>
        <v/>
      </c>
      <c r="H7200">
        <f>IF('Data R4P'!C216="","",'Data R4P'!AC216)</f>
        <v/>
      </c>
      <c r="I7200">
        <f>IF('Data R4P'!C216="","",COUNTIF('Data R4P'!J216,"&gt;0")+COUNTIF('Data R4P'!L216,"&gt;0")+COUNTIF('Data R4P'!N216,"&gt;0")+COUNTIF('Data R4P'!P216,"&gt;0")+COUNTIF('Data R4P'!R216,"&gt;0")+COUNTIF('Data R4P'!T216,"&gt;0")+COUNTIF('Data R4P'!V216,"&gt;0")+COUNTIF('Data R4P'!X216,"&gt;0"))</f>
        <v/>
      </c>
      <c r="J7200">
        <f>IF('Data R4P'!C216="","",IF((COUNTIF('Data R4P'!K216,"&gt;0")+COUNTIF('Data R4P'!M216,"&gt;0")+COUNTIF('Data R4P'!O216,"&gt;0")+COUNTIF('Data R4P'!Q216,"&gt;0")+COUNTIF('Data R4P'!S216,"&gt;0")+COUNTIF('Data R4P'!U216,"&gt;0")+COUNTIF('Data R4P'!W216,"&gt;0")+COUNTIF('Data R4P'!Y216,"&gt;0"))&gt;0,1,0))</f>
        <v/>
      </c>
      <c r="M7200" t="inlineStr">
        <is>
          <t>Data R</t>
        </is>
      </c>
    </row>
    <row r="7201">
      <c r="A7201" t="inlineStr">
        <is>
          <t>Regional 4 Palmco</t>
        </is>
      </c>
      <c r="B7201">
        <f>IF('Data R4P'!C217="","",'Data R4P'!B217)</f>
        <v/>
      </c>
      <c r="C7201">
        <f>IF('Data R4P'!C217="","",'Data R4P'!C217)</f>
        <v/>
      </c>
      <c r="D7201">
        <f>IF('Data R4P'!C217="","",'Data R4P'!D217)</f>
        <v/>
      </c>
      <c r="E7201">
        <f>IF('Data R4P'!C217="","",'Data R4P'!E217)</f>
        <v/>
      </c>
      <c r="F7201">
        <f>IF('Data R4P'!C217="","",'Data R4P'!F217)</f>
        <v/>
      </c>
      <c r="G7201">
        <f>IF('Data R4P'!C217="","",'Data R4P'!AD217)</f>
        <v/>
      </c>
      <c r="H7201">
        <f>IF('Data R4P'!C217="","",'Data R4P'!AC217)</f>
        <v/>
      </c>
      <c r="I7201">
        <f>IF('Data R4P'!C217="","",COUNTIF('Data R4P'!J217,"&gt;0")+COUNTIF('Data R4P'!L217,"&gt;0")+COUNTIF('Data R4P'!N217,"&gt;0")+COUNTIF('Data R4P'!P217,"&gt;0")+COUNTIF('Data R4P'!R217,"&gt;0")+COUNTIF('Data R4P'!T217,"&gt;0")+COUNTIF('Data R4P'!V217,"&gt;0")+COUNTIF('Data R4P'!X217,"&gt;0"))</f>
        <v/>
      </c>
      <c r="J7201">
        <f>IF('Data R4P'!C217="","",IF((COUNTIF('Data R4P'!K217,"&gt;0")+COUNTIF('Data R4P'!M217,"&gt;0")+COUNTIF('Data R4P'!O217,"&gt;0")+COUNTIF('Data R4P'!Q217,"&gt;0")+COUNTIF('Data R4P'!S217,"&gt;0")+COUNTIF('Data R4P'!U217,"&gt;0")+COUNTIF('Data R4P'!W217,"&gt;0")+COUNTIF('Data R4P'!Y217,"&gt;0"))&gt;0,1,0))</f>
        <v/>
      </c>
      <c r="M7201" t="inlineStr">
        <is>
          <t>Data R</t>
        </is>
      </c>
    </row>
    <row r="7202">
      <c r="A7202" t="inlineStr">
        <is>
          <t>Regional 4 Palmco</t>
        </is>
      </c>
      <c r="B7202">
        <f>IF('Data R4P'!C218="","",'Data R4P'!B218)</f>
        <v/>
      </c>
      <c r="C7202">
        <f>IF('Data R4P'!C218="","",'Data R4P'!C218)</f>
        <v/>
      </c>
      <c r="D7202">
        <f>IF('Data R4P'!C218="","",'Data R4P'!D218)</f>
        <v/>
      </c>
      <c r="E7202">
        <f>IF('Data R4P'!C218="","",'Data R4P'!E218)</f>
        <v/>
      </c>
      <c r="F7202">
        <f>IF('Data R4P'!C218="","",'Data R4P'!F218)</f>
        <v/>
      </c>
      <c r="G7202">
        <f>IF('Data R4P'!C218="","",'Data R4P'!AD218)</f>
        <v/>
      </c>
      <c r="H7202">
        <f>IF('Data R4P'!C218="","",'Data R4P'!AC218)</f>
        <v/>
      </c>
      <c r="I7202">
        <f>IF('Data R4P'!C218="","",COUNTIF('Data R4P'!J218,"&gt;0")+COUNTIF('Data R4P'!L218,"&gt;0")+COUNTIF('Data R4P'!N218,"&gt;0")+COUNTIF('Data R4P'!P218,"&gt;0")+COUNTIF('Data R4P'!R218,"&gt;0")+COUNTIF('Data R4P'!T218,"&gt;0")+COUNTIF('Data R4P'!V218,"&gt;0")+COUNTIF('Data R4P'!X218,"&gt;0"))</f>
        <v/>
      </c>
      <c r="J7202">
        <f>IF('Data R4P'!C218="","",IF((COUNTIF('Data R4P'!K218,"&gt;0")+COUNTIF('Data R4P'!M218,"&gt;0")+COUNTIF('Data R4P'!O218,"&gt;0")+COUNTIF('Data R4P'!Q218,"&gt;0")+COUNTIF('Data R4P'!S218,"&gt;0")+COUNTIF('Data R4P'!U218,"&gt;0")+COUNTIF('Data R4P'!W218,"&gt;0")+COUNTIF('Data R4P'!Y218,"&gt;0"))&gt;0,1,0))</f>
        <v/>
      </c>
      <c r="M7202" t="inlineStr">
        <is>
          <t>Data R</t>
        </is>
      </c>
    </row>
    <row r="7203">
      <c r="A7203" t="inlineStr">
        <is>
          <t>Regional 4 Palmco</t>
        </is>
      </c>
      <c r="B7203">
        <f>IF('Data R4P'!C219="","",'Data R4P'!B219)</f>
        <v/>
      </c>
      <c r="C7203">
        <f>IF('Data R4P'!C219="","",'Data R4P'!C219)</f>
        <v/>
      </c>
      <c r="D7203">
        <f>IF('Data R4P'!C219="","",'Data R4P'!D219)</f>
        <v/>
      </c>
      <c r="E7203">
        <f>IF('Data R4P'!C219="","",'Data R4P'!E219)</f>
        <v/>
      </c>
      <c r="F7203">
        <f>IF('Data R4P'!C219="","",'Data R4P'!F219)</f>
        <v/>
      </c>
      <c r="G7203">
        <f>IF('Data R4P'!C219="","",'Data R4P'!AD219)</f>
        <v/>
      </c>
      <c r="H7203">
        <f>IF('Data R4P'!C219="","",'Data R4P'!AC219)</f>
        <v/>
      </c>
      <c r="I7203">
        <f>IF('Data R4P'!C219="","",COUNTIF('Data R4P'!J219,"&gt;0")+COUNTIF('Data R4P'!L219,"&gt;0")+COUNTIF('Data R4P'!N219,"&gt;0")+COUNTIF('Data R4P'!P219,"&gt;0")+COUNTIF('Data R4P'!R219,"&gt;0")+COUNTIF('Data R4P'!T219,"&gt;0")+COUNTIF('Data R4P'!V219,"&gt;0")+COUNTIF('Data R4P'!X219,"&gt;0"))</f>
        <v/>
      </c>
      <c r="J7203">
        <f>IF('Data R4P'!C219="","",IF((COUNTIF('Data R4P'!K219,"&gt;0")+COUNTIF('Data R4P'!M219,"&gt;0")+COUNTIF('Data R4P'!O219,"&gt;0")+COUNTIF('Data R4P'!Q219,"&gt;0")+COUNTIF('Data R4P'!S219,"&gt;0")+COUNTIF('Data R4P'!U219,"&gt;0")+COUNTIF('Data R4P'!W219,"&gt;0")+COUNTIF('Data R4P'!Y219,"&gt;0"))&gt;0,1,0))</f>
        <v/>
      </c>
      <c r="M7203" t="inlineStr">
        <is>
          <t>Data R</t>
        </is>
      </c>
    </row>
    <row r="7204">
      <c r="A7204" t="inlineStr">
        <is>
          <t>Regional 4 Palmco</t>
        </is>
      </c>
      <c r="B7204">
        <f>IF('Data R4P'!C220="","",'Data R4P'!B220)</f>
        <v/>
      </c>
      <c r="C7204">
        <f>IF('Data R4P'!C220="","",'Data R4P'!C220)</f>
        <v/>
      </c>
      <c r="D7204">
        <f>IF('Data R4P'!C220="","",'Data R4P'!D220)</f>
        <v/>
      </c>
      <c r="E7204">
        <f>IF('Data R4P'!C220="","",'Data R4P'!E220)</f>
        <v/>
      </c>
      <c r="F7204">
        <f>IF('Data R4P'!C220="","",'Data R4P'!F220)</f>
        <v/>
      </c>
      <c r="G7204">
        <f>IF('Data R4P'!C220="","",'Data R4P'!AD220)</f>
        <v/>
      </c>
      <c r="H7204">
        <f>IF('Data R4P'!C220="","",'Data R4P'!AC220)</f>
        <v/>
      </c>
      <c r="I7204">
        <f>IF('Data R4P'!C220="","",COUNTIF('Data R4P'!J220,"&gt;0")+COUNTIF('Data R4P'!L220,"&gt;0")+COUNTIF('Data R4P'!N220,"&gt;0")+COUNTIF('Data R4P'!P220,"&gt;0")+COUNTIF('Data R4P'!R220,"&gt;0")+COUNTIF('Data R4P'!T220,"&gt;0")+COUNTIF('Data R4P'!V220,"&gt;0")+COUNTIF('Data R4P'!X220,"&gt;0"))</f>
        <v/>
      </c>
      <c r="J7204">
        <f>IF('Data R4P'!C220="","",IF((COUNTIF('Data R4P'!K220,"&gt;0")+COUNTIF('Data R4P'!M220,"&gt;0")+COUNTIF('Data R4P'!O220,"&gt;0")+COUNTIF('Data R4P'!Q220,"&gt;0")+COUNTIF('Data R4P'!S220,"&gt;0")+COUNTIF('Data R4P'!U220,"&gt;0")+COUNTIF('Data R4P'!W220,"&gt;0")+COUNTIF('Data R4P'!Y220,"&gt;0"))&gt;0,1,0))</f>
        <v/>
      </c>
      <c r="M7204" t="inlineStr">
        <is>
          <t>Data R</t>
        </is>
      </c>
    </row>
    <row r="7205">
      <c r="A7205" t="inlineStr">
        <is>
          <t>Regional 4 Palmco</t>
        </is>
      </c>
      <c r="B7205">
        <f>IF('Data R4P'!C221="","",'Data R4P'!B221)</f>
        <v/>
      </c>
      <c r="C7205">
        <f>IF('Data R4P'!C221="","",'Data R4P'!C221)</f>
        <v/>
      </c>
      <c r="D7205">
        <f>IF('Data R4P'!C221="","",'Data R4P'!D221)</f>
        <v/>
      </c>
      <c r="E7205">
        <f>IF('Data R4P'!C221="","",'Data R4P'!E221)</f>
        <v/>
      </c>
      <c r="F7205">
        <f>IF('Data R4P'!C221="","",'Data R4P'!F221)</f>
        <v/>
      </c>
      <c r="G7205">
        <f>IF('Data R4P'!C221="","",'Data R4P'!AD221)</f>
        <v/>
      </c>
      <c r="H7205">
        <f>IF('Data R4P'!C221="","",'Data R4P'!AC221)</f>
        <v/>
      </c>
      <c r="I7205">
        <f>IF('Data R4P'!C221="","",COUNTIF('Data R4P'!J221,"&gt;0")+COUNTIF('Data R4P'!L221,"&gt;0")+COUNTIF('Data R4P'!N221,"&gt;0")+COUNTIF('Data R4P'!P221,"&gt;0")+COUNTIF('Data R4P'!R221,"&gt;0")+COUNTIF('Data R4P'!T221,"&gt;0")+COUNTIF('Data R4P'!V221,"&gt;0")+COUNTIF('Data R4P'!X221,"&gt;0"))</f>
        <v/>
      </c>
      <c r="J7205">
        <f>IF('Data R4P'!C221="","",IF((COUNTIF('Data R4P'!K221,"&gt;0")+COUNTIF('Data R4P'!M221,"&gt;0")+COUNTIF('Data R4P'!O221,"&gt;0")+COUNTIF('Data R4P'!Q221,"&gt;0")+COUNTIF('Data R4P'!S221,"&gt;0")+COUNTIF('Data R4P'!U221,"&gt;0")+COUNTIF('Data R4P'!W221,"&gt;0")+COUNTIF('Data R4P'!Y221,"&gt;0"))&gt;0,1,0))</f>
        <v/>
      </c>
      <c r="M7205" t="inlineStr">
        <is>
          <t>Data R</t>
        </is>
      </c>
    </row>
    <row r="7206">
      <c r="A7206" t="inlineStr">
        <is>
          <t>Regional 4 Palmco</t>
        </is>
      </c>
      <c r="B7206">
        <f>IF('Data R4P'!C222="","",'Data R4P'!B222)</f>
        <v/>
      </c>
      <c r="C7206">
        <f>IF('Data R4P'!C222="","",'Data R4P'!C222)</f>
        <v/>
      </c>
      <c r="D7206">
        <f>IF('Data R4P'!C222="","",'Data R4P'!D222)</f>
        <v/>
      </c>
      <c r="E7206">
        <f>IF('Data R4P'!C222="","",'Data R4P'!E222)</f>
        <v/>
      </c>
      <c r="F7206">
        <f>IF('Data R4P'!C222="","",'Data R4P'!F222)</f>
        <v/>
      </c>
      <c r="G7206">
        <f>IF('Data R4P'!C222="","",'Data R4P'!AD222)</f>
        <v/>
      </c>
      <c r="H7206">
        <f>IF('Data R4P'!C222="","",'Data R4P'!AC222)</f>
        <v/>
      </c>
      <c r="I7206">
        <f>IF('Data R4P'!C222="","",COUNTIF('Data R4P'!J222,"&gt;0")+COUNTIF('Data R4P'!L222,"&gt;0")+COUNTIF('Data R4P'!N222,"&gt;0")+COUNTIF('Data R4P'!P222,"&gt;0")+COUNTIF('Data R4P'!R222,"&gt;0")+COUNTIF('Data R4P'!T222,"&gt;0")+COUNTIF('Data R4P'!V222,"&gt;0")+COUNTIF('Data R4P'!X222,"&gt;0"))</f>
        <v/>
      </c>
      <c r="J7206">
        <f>IF('Data R4P'!C222="","",IF((COUNTIF('Data R4P'!K222,"&gt;0")+COUNTIF('Data R4P'!M222,"&gt;0")+COUNTIF('Data R4P'!O222,"&gt;0")+COUNTIF('Data R4P'!Q222,"&gt;0")+COUNTIF('Data R4P'!S222,"&gt;0")+COUNTIF('Data R4P'!U222,"&gt;0")+COUNTIF('Data R4P'!W222,"&gt;0")+COUNTIF('Data R4P'!Y222,"&gt;0"))&gt;0,1,0))</f>
        <v/>
      </c>
      <c r="M7206" t="inlineStr">
        <is>
          <t>Data R</t>
        </is>
      </c>
    </row>
    <row r="7207">
      <c r="A7207" t="inlineStr">
        <is>
          <t>Regional 4 Palmco</t>
        </is>
      </c>
      <c r="B7207">
        <f>IF('Data R4P'!C223="","",'Data R4P'!B223)</f>
        <v/>
      </c>
      <c r="C7207">
        <f>IF('Data R4P'!C223="","",'Data R4P'!C223)</f>
        <v/>
      </c>
      <c r="D7207">
        <f>IF('Data R4P'!C223="","",'Data R4P'!D223)</f>
        <v/>
      </c>
      <c r="E7207">
        <f>IF('Data R4P'!C223="","",'Data R4P'!E223)</f>
        <v/>
      </c>
      <c r="F7207">
        <f>IF('Data R4P'!C223="","",'Data R4P'!F223)</f>
        <v/>
      </c>
      <c r="G7207">
        <f>IF('Data R4P'!C223="","",'Data R4P'!AD223)</f>
        <v/>
      </c>
      <c r="H7207">
        <f>IF('Data R4P'!C223="","",'Data R4P'!AC223)</f>
        <v/>
      </c>
      <c r="I7207">
        <f>IF('Data R4P'!C223="","",COUNTIF('Data R4P'!J223,"&gt;0")+COUNTIF('Data R4P'!L223,"&gt;0")+COUNTIF('Data R4P'!N223,"&gt;0")+COUNTIF('Data R4P'!P223,"&gt;0")+COUNTIF('Data R4P'!R223,"&gt;0")+COUNTIF('Data R4P'!T223,"&gt;0")+COUNTIF('Data R4P'!V223,"&gt;0")+COUNTIF('Data R4P'!X223,"&gt;0"))</f>
        <v/>
      </c>
      <c r="J7207">
        <f>IF('Data R4P'!C223="","",IF((COUNTIF('Data R4P'!K223,"&gt;0")+COUNTIF('Data R4P'!M223,"&gt;0")+COUNTIF('Data R4P'!O223,"&gt;0")+COUNTIF('Data R4P'!Q223,"&gt;0")+COUNTIF('Data R4P'!S223,"&gt;0")+COUNTIF('Data R4P'!U223,"&gt;0")+COUNTIF('Data R4P'!W223,"&gt;0")+COUNTIF('Data R4P'!Y223,"&gt;0"))&gt;0,1,0))</f>
        <v/>
      </c>
      <c r="M7207" t="inlineStr">
        <is>
          <t>Data R</t>
        </is>
      </c>
    </row>
    <row r="7208">
      <c r="A7208" t="inlineStr">
        <is>
          <t>Regional 4 Palmco</t>
        </is>
      </c>
      <c r="B7208">
        <f>IF('Data R4P'!C224="","",'Data R4P'!B224)</f>
        <v/>
      </c>
      <c r="C7208">
        <f>IF('Data R4P'!C224="","",'Data R4P'!C224)</f>
        <v/>
      </c>
      <c r="D7208">
        <f>IF('Data R4P'!C224="","",'Data R4P'!D224)</f>
        <v/>
      </c>
      <c r="E7208">
        <f>IF('Data R4P'!C224="","",'Data R4P'!E224)</f>
        <v/>
      </c>
      <c r="F7208">
        <f>IF('Data R4P'!C224="","",'Data R4P'!F224)</f>
        <v/>
      </c>
      <c r="G7208">
        <f>IF('Data R4P'!C224="","",'Data R4P'!AD224)</f>
        <v/>
      </c>
      <c r="H7208">
        <f>IF('Data R4P'!C224="","",'Data R4P'!AC224)</f>
        <v/>
      </c>
      <c r="I7208">
        <f>IF('Data R4P'!C224="","",COUNTIF('Data R4P'!J224,"&gt;0")+COUNTIF('Data R4P'!L224,"&gt;0")+COUNTIF('Data R4P'!N224,"&gt;0")+COUNTIF('Data R4P'!P224,"&gt;0")+COUNTIF('Data R4P'!R224,"&gt;0")+COUNTIF('Data R4P'!T224,"&gt;0")+COUNTIF('Data R4P'!V224,"&gt;0")+COUNTIF('Data R4P'!X224,"&gt;0"))</f>
        <v/>
      </c>
      <c r="J7208">
        <f>IF('Data R4P'!C224="","",IF((COUNTIF('Data R4P'!K224,"&gt;0")+COUNTIF('Data R4P'!M224,"&gt;0")+COUNTIF('Data R4P'!O224,"&gt;0")+COUNTIF('Data R4P'!Q224,"&gt;0")+COUNTIF('Data R4P'!S224,"&gt;0")+COUNTIF('Data R4P'!U224,"&gt;0")+COUNTIF('Data R4P'!W224,"&gt;0")+COUNTIF('Data R4P'!Y224,"&gt;0"))&gt;0,1,0))</f>
        <v/>
      </c>
      <c r="M7208" t="inlineStr">
        <is>
          <t>Data R</t>
        </is>
      </c>
    </row>
    <row r="7209">
      <c r="A7209" t="inlineStr">
        <is>
          <t>Regional 4 Palmco</t>
        </is>
      </c>
      <c r="B7209">
        <f>IF('Data R4P'!C225="","",'Data R4P'!B225)</f>
        <v/>
      </c>
      <c r="C7209">
        <f>IF('Data R4P'!C225="","",'Data R4P'!C225)</f>
        <v/>
      </c>
      <c r="D7209">
        <f>IF('Data R4P'!C225="","",'Data R4P'!D225)</f>
        <v/>
      </c>
      <c r="E7209">
        <f>IF('Data R4P'!C225="","",'Data R4P'!E225)</f>
        <v/>
      </c>
      <c r="F7209">
        <f>IF('Data R4P'!C225="","",'Data R4P'!F225)</f>
        <v/>
      </c>
      <c r="G7209">
        <f>IF('Data R4P'!C225="","",'Data R4P'!AD225)</f>
        <v/>
      </c>
      <c r="H7209">
        <f>IF('Data R4P'!C225="","",'Data R4P'!AC225)</f>
        <v/>
      </c>
      <c r="I7209">
        <f>IF('Data R4P'!C225="","",COUNTIF('Data R4P'!J225,"&gt;0")+COUNTIF('Data R4P'!L225,"&gt;0")+COUNTIF('Data R4P'!N225,"&gt;0")+COUNTIF('Data R4P'!P225,"&gt;0")+COUNTIF('Data R4P'!R225,"&gt;0")+COUNTIF('Data R4P'!T225,"&gt;0")+COUNTIF('Data R4P'!V225,"&gt;0")+COUNTIF('Data R4P'!X225,"&gt;0"))</f>
        <v/>
      </c>
      <c r="J7209">
        <f>IF('Data R4P'!C225="","",IF((COUNTIF('Data R4P'!K225,"&gt;0")+COUNTIF('Data R4P'!M225,"&gt;0")+COUNTIF('Data R4P'!O225,"&gt;0")+COUNTIF('Data R4P'!Q225,"&gt;0")+COUNTIF('Data R4P'!S225,"&gt;0")+COUNTIF('Data R4P'!U225,"&gt;0")+COUNTIF('Data R4P'!W225,"&gt;0")+COUNTIF('Data R4P'!Y225,"&gt;0"))&gt;0,1,0))</f>
        <v/>
      </c>
      <c r="M7209" t="inlineStr">
        <is>
          <t>Data R</t>
        </is>
      </c>
    </row>
    <row r="7210">
      <c r="A7210" t="inlineStr">
        <is>
          <t>Regional 4 Palmco</t>
        </is>
      </c>
      <c r="B7210">
        <f>IF('Data R4P'!C226="","",'Data R4P'!B226)</f>
        <v/>
      </c>
      <c r="C7210">
        <f>IF('Data R4P'!C226="","",'Data R4P'!C226)</f>
        <v/>
      </c>
      <c r="D7210">
        <f>IF('Data R4P'!C226="","",'Data R4P'!D226)</f>
        <v/>
      </c>
      <c r="E7210">
        <f>IF('Data R4P'!C226="","",'Data R4P'!E226)</f>
        <v/>
      </c>
      <c r="F7210">
        <f>IF('Data R4P'!C226="","",'Data R4P'!F226)</f>
        <v/>
      </c>
      <c r="G7210">
        <f>IF('Data R4P'!C226="","",'Data R4P'!AD226)</f>
        <v/>
      </c>
      <c r="H7210">
        <f>IF('Data R4P'!C226="","",'Data R4P'!AC226)</f>
        <v/>
      </c>
      <c r="I7210">
        <f>IF('Data R4P'!C226="","",COUNTIF('Data R4P'!J226,"&gt;0")+COUNTIF('Data R4P'!L226,"&gt;0")+COUNTIF('Data R4P'!N226,"&gt;0")+COUNTIF('Data R4P'!P226,"&gt;0")+COUNTIF('Data R4P'!R226,"&gt;0")+COUNTIF('Data R4P'!T226,"&gt;0")+COUNTIF('Data R4P'!V226,"&gt;0")+COUNTIF('Data R4P'!X226,"&gt;0"))</f>
        <v/>
      </c>
      <c r="J7210">
        <f>IF('Data R4P'!C226="","",IF((COUNTIF('Data R4P'!K226,"&gt;0")+COUNTIF('Data R4P'!M226,"&gt;0")+COUNTIF('Data R4P'!O226,"&gt;0")+COUNTIF('Data R4P'!Q226,"&gt;0")+COUNTIF('Data R4P'!S226,"&gt;0")+COUNTIF('Data R4P'!U226,"&gt;0")+COUNTIF('Data R4P'!W226,"&gt;0")+COUNTIF('Data R4P'!Y226,"&gt;0"))&gt;0,1,0))</f>
        <v/>
      </c>
      <c r="M7210" t="inlineStr">
        <is>
          <t>Data R</t>
        </is>
      </c>
    </row>
    <row r="7211">
      <c r="A7211" t="inlineStr">
        <is>
          <t>Regional 4 Palmco</t>
        </is>
      </c>
      <c r="B7211">
        <f>IF('Data R4P'!C227="","",'Data R4P'!B227)</f>
        <v/>
      </c>
      <c r="C7211">
        <f>IF('Data R4P'!C227="","",'Data R4P'!C227)</f>
        <v/>
      </c>
      <c r="D7211">
        <f>IF('Data R4P'!C227="","",'Data R4P'!D227)</f>
        <v/>
      </c>
      <c r="E7211">
        <f>IF('Data R4P'!C227="","",'Data R4P'!E227)</f>
        <v/>
      </c>
      <c r="F7211">
        <f>IF('Data R4P'!C227="","",'Data R4P'!F227)</f>
        <v/>
      </c>
      <c r="G7211">
        <f>IF('Data R4P'!C227="","",'Data R4P'!AD227)</f>
        <v/>
      </c>
      <c r="H7211">
        <f>IF('Data R4P'!C227="","",'Data R4P'!AC227)</f>
        <v/>
      </c>
      <c r="I7211">
        <f>IF('Data R4P'!C227="","",COUNTIF('Data R4P'!J227,"&gt;0")+COUNTIF('Data R4P'!L227,"&gt;0")+COUNTIF('Data R4P'!N227,"&gt;0")+COUNTIF('Data R4P'!P227,"&gt;0")+COUNTIF('Data R4P'!R227,"&gt;0")+COUNTIF('Data R4P'!T227,"&gt;0")+COUNTIF('Data R4P'!V227,"&gt;0")+COUNTIF('Data R4P'!X227,"&gt;0"))</f>
        <v/>
      </c>
      <c r="J7211">
        <f>IF('Data R4P'!C227="","",IF((COUNTIF('Data R4P'!K227,"&gt;0")+COUNTIF('Data R4P'!M227,"&gt;0")+COUNTIF('Data R4P'!O227,"&gt;0")+COUNTIF('Data R4P'!Q227,"&gt;0")+COUNTIF('Data R4P'!S227,"&gt;0")+COUNTIF('Data R4P'!U227,"&gt;0")+COUNTIF('Data R4P'!W227,"&gt;0")+COUNTIF('Data R4P'!Y227,"&gt;0"))&gt;0,1,0))</f>
        <v/>
      </c>
      <c r="M7211" t="inlineStr">
        <is>
          <t>Data R</t>
        </is>
      </c>
    </row>
    <row r="7212">
      <c r="A7212" t="inlineStr">
        <is>
          <t>Regional 4 Palmco</t>
        </is>
      </c>
      <c r="B7212">
        <f>IF('Data R4P'!C228="","",'Data R4P'!B228)</f>
        <v/>
      </c>
      <c r="C7212">
        <f>IF('Data R4P'!C228="","",'Data R4P'!C228)</f>
        <v/>
      </c>
      <c r="D7212">
        <f>IF('Data R4P'!C228="","",'Data R4P'!D228)</f>
        <v/>
      </c>
      <c r="E7212">
        <f>IF('Data R4P'!C228="","",'Data R4P'!E228)</f>
        <v/>
      </c>
      <c r="F7212">
        <f>IF('Data R4P'!C228="","",'Data R4P'!F228)</f>
        <v/>
      </c>
      <c r="G7212">
        <f>IF('Data R4P'!C228="","",'Data R4P'!AD228)</f>
        <v/>
      </c>
      <c r="H7212">
        <f>IF('Data R4P'!C228="","",'Data R4P'!AC228)</f>
        <v/>
      </c>
      <c r="I7212">
        <f>IF('Data R4P'!C228="","",COUNTIF('Data R4P'!J228,"&gt;0")+COUNTIF('Data R4P'!L228,"&gt;0")+COUNTIF('Data R4P'!N228,"&gt;0")+COUNTIF('Data R4P'!P228,"&gt;0")+COUNTIF('Data R4P'!R228,"&gt;0")+COUNTIF('Data R4P'!T228,"&gt;0")+COUNTIF('Data R4P'!V228,"&gt;0")+COUNTIF('Data R4P'!X228,"&gt;0"))</f>
        <v/>
      </c>
      <c r="J7212">
        <f>IF('Data R4P'!C228="","",IF((COUNTIF('Data R4P'!K228,"&gt;0")+COUNTIF('Data R4P'!M228,"&gt;0")+COUNTIF('Data R4P'!O228,"&gt;0")+COUNTIF('Data R4P'!Q228,"&gt;0")+COUNTIF('Data R4P'!S228,"&gt;0")+COUNTIF('Data R4P'!U228,"&gt;0")+COUNTIF('Data R4P'!W228,"&gt;0")+COUNTIF('Data R4P'!Y228,"&gt;0"))&gt;0,1,0))</f>
        <v/>
      </c>
      <c r="M7212" t="inlineStr">
        <is>
          <t>Data R</t>
        </is>
      </c>
    </row>
    <row r="7213">
      <c r="A7213" t="inlineStr">
        <is>
          <t>Regional 4 Palmco</t>
        </is>
      </c>
      <c r="B7213">
        <f>IF('Data R4P'!C229="","",'Data R4P'!B229)</f>
        <v/>
      </c>
      <c r="C7213">
        <f>IF('Data R4P'!C229="","",'Data R4P'!C229)</f>
        <v/>
      </c>
      <c r="D7213">
        <f>IF('Data R4P'!C229="","",'Data R4P'!D229)</f>
        <v/>
      </c>
      <c r="E7213">
        <f>IF('Data R4P'!C229="","",'Data R4P'!E229)</f>
        <v/>
      </c>
      <c r="F7213">
        <f>IF('Data R4P'!C229="","",'Data R4P'!F229)</f>
        <v/>
      </c>
      <c r="G7213">
        <f>IF('Data R4P'!C229="","",'Data R4P'!AD229)</f>
        <v/>
      </c>
      <c r="H7213">
        <f>IF('Data R4P'!C229="","",'Data R4P'!AC229)</f>
        <v/>
      </c>
      <c r="I7213">
        <f>IF('Data R4P'!C229="","",COUNTIF('Data R4P'!J229,"&gt;0")+COUNTIF('Data R4P'!L229,"&gt;0")+COUNTIF('Data R4P'!N229,"&gt;0")+COUNTIF('Data R4P'!P229,"&gt;0")+COUNTIF('Data R4P'!R229,"&gt;0")+COUNTIF('Data R4P'!T229,"&gt;0")+COUNTIF('Data R4P'!V229,"&gt;0")+COUNTIF('Data R4P'!X229,"&gt;0"))</f>
        <v/>
      </c>
      <c r="J7213">
        <f>IF('Data R4P'!C229="","",IF((COUNTIF('Data R4P'!K229,"&gt;0")+COUNTIF('Data R4P'!M229,"&gt;0")+COUNTIF('Data R4P'!O229,"&gt;0")+COUNTIF('Data R4P'!Q229,"&gt;0")+COUNTIF('Data R4P'!S229,"&gt;0")+COUNTIF('Data R4P'!U229,"&gt;0")+COUNTIF('Data R4P'!W229,"&gt;0")+COUNTIF('Data R4P'!Y229,"&gt;0"))&gt;0,1,0))</f>
        <v/>
      </c>
      <c r="M7213" t="inlineStr">
        <is>
          <t>Data R</t>
        </is>
      </c>
    </row>
    <row r="7214">
      <c r="A7214" t="inlineStr">
        <is>
          <t>Regional 4 Palmco</t>
        </is>
      </c>
      <c r="B7214">
        <f>IF('Data R4P'!C230="","",'Data R4P'!B230)</f>
        <v/>
      </c>
      <c r="C7214">
        <f>IF('Data R4P'!C230="","",'Data R4P'!C230)</f>
        <v/>
      </c>
      <c r="D7214">
        <f>IF('Data R4P'!C230="","",'Data R4P'!D230)</f>
        <v/>
      </c>
      <c r="E7214">
        <f>IF('Data R4P'!C230="","",'Data R4P'!E230)</f>
        <v/>
      </c>
      <c r="F7214">
        <f>IF('Data R4P'!C230="","",'Data R4P'!F230)</f>
        <v/>
      </c>
      <c r="G7214">
        <f>IF('Data R4P'!C230="","",'Data R4P'!AD230)</f>
        <v/>
      </c>
      <c r="H7214">
        <f>IF('Data R4P'!C230="","",'Data R4P'!AC230)</f>
        <v/>
      </c>
      <c r="I7214">
        <f>IF('Data R4P'!C230="","",COUNTIF('Data R4P'!J230,"&gt;0")+COUNTIF('Data R4P'!L230,"&gt;0")+COUNTIF('Data R4P'!N230,"&gt;0")+COUNTIF('Data R4P'!P230,"&gt;0")+COUNTIF('Data R4P'!R230,"&gt;0")+COUNTIF('Data R4P'!T230,"&gt;0")+COUNTIF('Data R4P'!V230,"&gt;0")+COUNTIF('Data R4P'!X230,"&gt;0"))</f>
        <v/>
      </c>
      <c r="J7214">
        <f>IF('Data R4P'!C230="","",IF((COUNTIF('Data R4P'!K230,"&gt;0")+COUNTIF('Data R4P'!M230,"&gt;0")+COUNTIF('Data R4P'!O230,"&gt;0")+COUNTIF('Data R4P'!Q230,"&gt;0")+COUNTIF('Data R4P'!S230,"&gt;0")+COUNTIF('Data R4P'!U230,"&gt;0")+COUNTIF('Data R4P'!W230,"&gt;0")+COUNTIF('Data R4P'!Y230,"&gt;0"))&gt;0,1,0))</f>
        <v/>
      </c>
      <c r="M7214" t="inlineStr">
        <is>
          <t>Data R</t>
        </is>
      </c>
    </row>
    <row r="7215">
      <c r="A7215" t="inlineStr">
        <is>
          <t>Regional 4 Palmco</t>
        </is>
      </c>
      <c r="B7215">
        <f>IF('Data R4P'!C231="","",'Data R4P'!B231)</f>
        <v/>
      </c>
      <c r="C7215">
        <f>IF('Data R4P'!C231="","",'Data R4P'!C231)</f>
        <v/>
      </c>
      <c r="D7215">
        <f>IF('Data R4P'!C231="","",'Data R4P'!D231)</f>
        <v/>
      </c>
      <c r="E7215">
        <f>IF('Data R4P'!C231="","",'Data R4P'!E231)</f>
        <v/>
      </c>
      <c r="F7215">
        <f>IF('Data R4P'!C231="","",'Data R4P'!F231)</f>
        <v/>
      </c>
      <c r="G7215">
        <f>IF('Data R4P'!C231="","",'Data R4P'!AD231)</f>
        <v/>
      </c>
      <c r="H7215">
        <f>IF('Data R4P'!C231="","",'Data R4P'!AC231)</f>
        <v/>
      </c>
      <c r="I7215">
        <f>IF('Data R4P'!C231="","",COUNTIF('Data R4P'!J231,"&gt;0")+COUNTIF('Data R4P'!L231,"&gt;0")+COUNTIF('Data R4P'!N231,"&gt;0")+COUNTIF('Data R4P'!P231,"&gt;0")+COUNTIF('Data R4P'!R231,"&gt;0")+COUNTIF('Data R4P'!T231,"&gt;0")+COUNTIF('Data R4P'!V231,"&gt;0")+COUNTIF('Data R4P'!X231,"&gt;0"))</f>
        <v/>
      </c>
      <c r="J7215">
        <f>IF('Data R4P'!C231="","",IF((COUNTIF('Data R4P'!K231,"&gt;0")+COUNTIF('Data R4P'!M231,"&gt;0")+COUNTIF('Data R4P'!O231,"&gt;0")+COUNTIF('Data R4P'!Q231,"&gt;0")+COUNTIF('Data R4P'!S231,"&gt;0")+COUNTIF('Data R4P'!U231,"&gt;0")+COUNTIF('Data R4P'!W231,"&gt;0")+COUNTIF('Data R4P'!Y231,"&gt;0"))&gt;0,1,0))</f>
        <v/>
      </c>
      <c r="M7215" t="inlineStr">
        <is>
          <t>Data R</t>
        </is>
      </c>
    </row>
    <row r="7216">
      <c r="A7216" t="inlineStr">
        <is>
          <t>Regional 4 Palmco</t>
        </is>
      </c>
      <c r="B7216">
        <f>IF('Data R4P'!C232="","",'Data R4P'!B232)</f>
        <v/>
      </c>
      <c r="C7216">
        <f>IF('Data R4P'!C232="","",'Data R4P'!C232)</f>
        <v/>
      </c>
      <c r="D7216">
        <f>IF('Data R4P'!C232="","",'Data R4P'!D232)</f>
        <v/>
      </c>
      <c r="E7216">
        <f>IF('Data R4P'!C232="","",'Data R4P'!E232)</f>
        <v/>
      </c>
      <c r="F7216">
        <f>IF('Data R4P'!C232="","",'Data R4P'!F232)</f>
        <v/>
      </c>
      <c r="G7216">
        <f>IF('Data R4P'!C232="","",'Data R4P'!AD232)</f>
        <v/>
      </c>
      <c r="H7216">
        <f>IF('Data R4P'!C232="","",'Data R4P'!AC232)</f>
        <v/>
      </c>
      <c r="I7216">
        <f>IF('Data R4P'!C232="","",COUNTIF('Data R4P'!J232,"&gt;0")+COUNTIF('Data R4P'!L232,"&gt;0")+COUNTIF('Data R4P'!N232,"&gt;0")+COUNTIF('Data R4P'!P232,"&gt;0")+COUNTIF('Data R4P'!R232,"&gt;0")+COUNTIF('Data R4P'!T232,"&gt;0")+COUNTIF('Data R4P'!V232,"&gt;0")+COUNTIF('Data R4P'!X232,"&gt;0"))</f>
        <v/>
      </c>
      <c r="J7216">
        <f>IF('Data R4P'!C232="","",IF((COUNTIF('Data R4P'!K232,"&gt;0")+COUNTIF('Data R4P'!M232,"&gt;0")+COUNTIF('Data R4P'!O232,"&gt;0")+COUNTIF('Data R4P'!Q232,"&gt;0")+COUNTIF('Data R4P'!S232,"&gt;0")+COUNTIF('Data R4P'!U232,"&gt;0")+COUNTIF('Data R4P'!W232,"&gt;0")+COUNTIF('Data R4P'!Y232,"&gt;0"))&gt;0,1,0))</f>
        <v/>
      </c>
      <c r="M7216" t="inlineStr">
        <is>
          <t>Data R</t>
        </is>
      </c>
    </row>
    <row r="7217">
      <c r="A7217" t="inlineStr">
        <is>
          <t>Regional 4 Palmco</t>
        </is>
      </c>
      <c r="B7217">
        <f>IF('Data R4P'!C233="","",'Data R4P'!B233)</f>
        <v/>
      </c>
      <c r="C7217">
        <f>IF('Data R4P'!C233="","",'Data R4P'!C233)</f>
        <v/>
      </c>
      <c r="D7217">
        <f>IF('Data R4P'!C233="","",'Data R4P'!D233)</f>
        <v/>
      </c>
      <c r="E7217">
        <f>IF('Data R4P'!C233="","",'Data R4P'!E233)</f>
        <v/>
      </c>
      <c r="F7217">
        <f>IF('Data R4P'!C233="","",'Data R4P'!F233)</f>
        <v/>
      </c>
      <c r="G7217">
        <f>IF('Data R4P'!C233="","",'Data R4P'!AD233)</f>
        <v/>
      </c>
      <c r="H7217">
        <f>IF('Data R4P'!C233="","",'Data R4P'!AC233)</f>
        <v/>
      </c>
      <c r="I7217">
        <f>IF('Data R4P'!C233="","",COUNTIF('Data R4P'!J233,"&gt;0")+COUNTIF('Data R4P'!L233,"&gt;0")+COUNTIF('Data R4P'!N233,"&gt;0")+COUNTIF('Data R4P'!P233,"&gt;0")+COUNTIF('Data R4P'!R233,"&gt;0")+COUNTIF('Data R4P'!T233,"&gt;0")+COUNTIF('Data R4P'!V233,"&gt;0")+COUNTIF('Data R4P'!X233,"&gt;0"))</f>
        <v/>
      </c>
      <c r="J7217">
        <f>IF('Data R4P'!C233="","",IF((COUNTIF('Data R4P'!K233,"&gt;0")+COUNTIF('Data R4P'!M233,"&gt;0")+COUNTIF('Data R4P'!O233,"&gt;0")+COUNTIF('Data R4P'!Q233,"&gt;0")+COUNTIF('Data R4P'!S233,"&gt;0")+COUNTIF('Data R4P'!U233,"&gt;0")+COUNTIF('Data R4P'!W233,"&gt;0")+COUNTIF('Data R4P'!Y233,"&gt;0"))&gt;0,1,0))</f>
        <v/>
      </c>
      <c r="M7217" t="inlineStr">
        <is>
          <t>Data R</t>
        </is>
      </c>
    </row>
    <row r="7218">
      <c r="A7218" t="inlineStr">
        <is>
          <t>Regional 4 Palmco</t>
        </is>
      </c>
      <c r="B7218">
        <f>IF('Data R4P'!C234="","",'Data R4P'!B234)</f>
        <v/>
      </c>
      <c r="C7218">
        <f>IF('Data R4P'!C234="","",'Data R4P'!C234)</f>
        <v/>
      </c>
      <c r="D7218">
        <f>IF('Data R4P'!C234="","",'Data R4P'!D234)</f>
        <v/>
      </c>
      <c r="E7218">
        <f>IF('Data R4P'!C234="","",'Data R4P'!E234)</f>
        <v/>
      </c>
      <c r="F7218">
        <f>IF('Data R4P'!C234="","",'Data R4P'!F234)</f>
        <v/>
      </c>
      <c r="G7218">
        <f>IF('Data R4P'!C234="","",'Data R4P'!AD234)</f>
        <v/>
      </c>
      <c r="H7218">
        <f>IF('Data R4P'!C234="","",'Data R4P'!AC234)</f>
        <v/>
      </c>
      <c r="I7218">
        <f>IF('Data R4P'!C234="","",COUNTIF('Data R4P'!J234,"&gt;0")+COUNTIF('Data R4P'!L234,"&gt;0")+COUNTIF('Data R4P'!N234,"&gt;0")+COUNTIF('Data R4P'!P234,"&gt;0")+COUNTIF('Data R4P'!R234,"&gt;0")+COUNTIF('Data R4P'!T234,"&gt;0")+COUNTIF('Data R4P'!V234,"&gt;0")+COUNTIF('Data R4P'!X234,"&gt;0"))</f>
        <v/>
      </c>
      <c r="J7218">
        <f>IF('Data R4P'!C234="","",IF((COUNTIF('Data R4P'!K234,"&gt;0")+COUNTIF('Data R4P'!M234,"&gt;0")+COUNTIF('Data R4P'!O234,"&gt;0")+COUNTIF('Data R4P'!Q234,"&gt;0")+COUNTIF('Data R4P'!S234,"&gt;0")+COUNTIF('Data R4P'!U234,"&gt;0")+COUNTIF('Data R4P'!W234,"&gt;0")+COUNTIF('Data R4P'!Y234,"&gt;0"))&gt;0,1,0))</f>
        <v/>
      </c>
      <c r="M7218" t="inlineStr">
        <is>
          <t>Data R</t>
        </is>
      </c>
    </row>
    <row r="7219">
      <c r="A7219" t="inlineStr">
        <is>
          <t>Regional 4 Palmco</t>
        </is>
      </c>
      <c r="B7219">
        <f>IF('Data R4P'!C235="","",'Data R4P'!B235)</f>
        <v/>
      </c>
      <c r="C7219">
        <f>IF('Data R4P'!C235="","",'Data R4P'!C235)</f>
        <v/>
      </c>
      <c r="D7219">
        <f>IF('Data R4P'!C235="","",'Data R4P'!D235)</f>
        <v/>
      </c>
      <c r="E7219">
        <f>IF('Data R4P'!C235="","",'Data R4P'!E235)</f>
        <v/>
      </c>
      <c r="F7219">
        <f>IF('Data R4P'!C235="","",'Data R4P'!F235)</f>
        <v/>
      </c>
      <c r="G7219">
        <f>IF('Data R4P'!C235="","",'Data R4P'!AD235)</f>
        <v/>
      </c>
      <c r="H7219">
        <f>IF('Data R4P'!C235="","",'Data R4P'!AC235)</f>
        <v/>
      </c>
      <c r="I7219">
        <f>IF('Data R4P'!C235="","",COUNTIF('Data R4P'!J235,"&gt;0")+COUNTIF('Data R4P'!L235,"&gt;0")+COUNTIF('Data R4P'!N235,"&gt;0")+COUNTIF('Data R4P'!P235,"&gt;0")+COUNTIF('Data R4P'!R235,"&gt;0")+COUNTIF('Data R4P'!T235,"&gt;0")+COUNTIF('Data R4P'!V235,"&gt;0")+COUNTIF('Data R4P'!X235,"&gt;0"))</f>
        <v/>
      </c>
      <c r="J7219">
        <f>IF('Data R4P'!C235="","",IF((COUNTIF('Data R4P'!K235,"&gt;0")+COUNTIF('Data R4P'!M235,"&gt;0")+COUNTIF('Data R4P'!O235,"&gt;0")+COUNTIF('Data R4P'!Q235,"&gt;0")+COUNTIF('Data R4P'!S235,"&gt;0")+COUNTIF('Data R4P'!U235,"&gt;0")+COUNTIF('Data R4P'!W235,"&gt;0")+COUNTIF('Data R4P'!Y235,"&gt;0"))&gt;0,1,0))</f>
        <v/>
      </c>
      <c r="M7219" t="inlineStr">
        <is>
          <t>Data R</t>
        </is>
      </c>
    </row>
    <row r="7220">
      <c r="A7220" t="inlineStr">
        <is>
          <t>Regional 4 Palmco</t>
        </is>
      </c>
      <c r="B7220">
        <f>IF('Data R4P'!C236="","",'Data R4P'!B236)</f>
        <v/>
      </c>
      <c r="C7220">
        <f>IF('Data R4P'!C236="","",'Data R4P'!C236)</f>
        <v/>
      </c>
      <c r="D7220">
        <f>IF('Data R4P'!C236="","",'Data R4P'!D236)</f>
        <v/>
      </c>
      <c r="E7220">
        <f>IF('Data R4P'!C236="","",'Data R4P'!E236)</f>
        <v/>
      </c>
      <c r="F7220">
        <f>IF('Data R4P'!C236="","",'Data R4P'!F236)</f>
        <v/>
      </c>
      <c r="G7220">
        <f>IF('Data R4P'!C236="","",'Data R4P'!AD236)</f>
        <v/>
      </c>
      <c r="H7220">
        <f>IF('Data R4P'!C236="","",'Data R4P'!AC236)</f>
        <v/>
      </c>
      <c r="I7220">
        <f>IF('Data R4P'!C236="","",COUNTIF('Data R4P'!J236,"&gt;0")+COUNTIF('Data R4P'!L236,"&gt;0")+COUNTIF('Data R4P'!N236,"&gt;0")+COUNTIF('Data R4P'!P236,"&gt;0")+COUNTIF('Data R4P'!R236,"&gt;0")+COUNTIF('Data R4P'!T236,"&gt;0")+COUNTIF('Data R4P'!V236,"&gt;0")+COUNTIF('Data R4P'!X236,"&gt;0"))</f>
        <v/>
      </c>
      <c r="J7220">
        <f>IF('Data R4P'!C236="","",IF((COUNTIF('Data R4P'!K236,"&gt;0")+COUNTIF('Data R4P'!M236,"&gt;0")+COUNTIF('Data R4P'!O236,"&gt;0")+COUNTIF('Data R4P'!Q236,"&gt;0")+COUNTIF('Data R4P'!S236,"&gt;0")+COUNTIF('Data R4P'!U236,"&gt;0")+COUNTIF('Data R4P'!W236,"&gt;0")+COUNTIF('Data R4P'!Y236,"&gt;0"))&gt;0,1,0))</f>
        <v/>
      </c>
      <c r="M7220" t="inlineStr">
        <is>
          <t>Data R</t>
        </is>
      </c>
    </row>
    <row r="7221">
      <c r="A7221" t="inlineStr">
        <is>
          <t>Regional 4 Palmco</t>
        </is>
      </c>
      <c r="B7221">
        <f>IF('Data R4P'!C237="","",'Data R4P'!B237)</f>
        <v/>
      </c>
      <c r="C7221">
        <f>IF('Data R4P'!C237="","",'Data R4P'!C237)</f>
        <v/>
      </c>
      <c r="D7221">
        <f>IF('Data R4P'!C237="","",'Data R4P'!D237)</f>
        <v/>
      </c>
      <c r="E7221">
        <f>IF('Data R4P'!C237="","",'Data R4P'!E237)</f>
        <v/>
      </c>
      <c r="F7221">
        <f>IF('Data R4P'!C237="","",'Data R4P'!F237)</f>
        <v/>
      </c>
      <c r="G7221">
        <f>IF('Data R4P'!C237="","",'Data R4P'!AD237)</f>
        <v/>
      </c>
      <c r="H7221">
        <f>IF('Data R4P'!C237="","",'Data R4P'!AC237)</f>
        <v/>
      </c>
      <c r="I7221">
        <f>IF('Data R4P'!C237="","",COUNTIF('Data R4P'!J237,"&gt;0")+COUNTIF('Data R4P'!L237,"&gt;0")+COUNTIF('Data R4P'!N237,"&gt;0")+COUNTIF('Data R4P'!P237,"&gt;0")+COUNTIF('Data R4P'!R237,"&gt;0")+COUNTIF('Data R4P'!T237,"&gt;0")+COUNTIF('Data R4P'!V237,"&gt;0")+COUNTIF('Data R4P'!X237,"&gt;0"))</f>
        <v/>
      </c>
      <c r="J7221">
        <f>IF('Data R4P'!C237="","",IF((COUNTIF('Data R4P'!K237,"&gt;0")+COUNTIF('Data R4P'!M237,"&gt;0")+COUNTIF('Data R4P'!O237,"&gt;0")+COUNTIF('Data R4P'!Q237,"&gt;0")+COUNTIF('Data R4P'!S237,"&gt;0")+COUNTIF('Data R4P'!U237,"&gt;0")+COUNTIF('Data R4P'!W237,"&gt;0")+COUNTIF('Data R4P'!Y237,"&gt;0"))&gt;0,1,0))</f>
        <v/>
      </c>
      <c r="M7221" t="inlineStr">
        <is>
          <t>Data R</t>
        </is>
      </c>
    </row>
    <row r="7222">
      <c r="A7222" t="inlineStr">
        <is>
          <t>Regional 4 Palmco</t>
        </is>
      </c>
      <c r="B7222">
        <f>IF('Data R4P'!C238="","",'Data R4P'!B238)</f>
        <v/>
      </c>
      <c r="C7222">
        <f>IF('Data R4P'!C238="","",'Data R4P'!C238)</f>
        <v/>
      </c>
      <c r="D7222">
        <f>IF('Data R4P'!C238="","",'Data R4P'!D238)</f>
        <v/>
      </c>
      <c r="E7222">
        <f>IF('Data R4P'!C238="","",'Data R4P'!E238)</f>
        <v/>
      </c>
      <c r="F7222">
        <f>IF('Data R4P'!C238="","",'Data R4P'!F238)</f>
        <v/>
      </c>
      <c r="G7222">
        <f>IF('Data R4P'!C238="","",'Data R4P'!AD238)</f>
        <v/>
      </c>
      <c r="H7222">
        <f>IF('Data R4P'!C238="","",'Data R4P'!AC238)</f>
        <v/>
      </c>
      <c r="I7222">
        <f>IF('Data R4P'!C238="","",COUNTIF('Data R4P'!J238,"&gt;0")+COUNTIF('Data R4P'!L238,"&gt;0")+COUNTIF('Data R4P'!N238,"&gt;0")+COUNTIF('Data R4P'!P238,"&gt;0")+COUNTIF('Data R4P'!R238,"&gt;0")+COUNTIF('Data R4P'!T238,"&gt;0")+COUNTIF('Data R4P'!V238,"&gt;0")+COUNTIF('Data R4P'!X238,"&gt;0"))</f>
        <v/>
      </c>
      <c r="J7222">
        <f>IF('Data R4P'!C238="","",IF((COUNTIF('Data R4P'!K238,"&gt;0")+COUNTIF('Data R4P'!M238,"&gt;0")+COUNTIF('Data R4P'!O238,"&gt;0")+COUNTIF('Data R4P'!Q238,"&gt;0")+COUNTIF('Data R4P'!S238,"&gt;0")+COUNTIF('Data R4P'!U238,"&gt;0")+COUNTIF('Data R4P'!W238,"&gt;0")+COUNTIF('Data R4P'!Y238,"&gt;0"))&gt;0,1,0))</f>
        <v/>
      </c>
      <c r="M7222" t="inlineStr">
        <is>
          <t>Data R</t>
        </is>
      </c>
    </row>
    <row r="7223">
      <c r="A7223" t="inlineStr">
        <is>
          <t>Regional 4 Palmco</t>
        </is>
      </c>
      <c r="B7223">
        <f>IF('Data R4P'!C239="","",'Data R4P'!B239)</f>
        <v/>
      </c>
      <c r="C7223">
        <f>IF('Data R4P'!C239="","",'Data R4P'!C239)</f>
        <v/>
      </c>
      <c r="D7223">
        <f>IF('Data R4P'!C239="","",'Data R4P'!D239)</f>
        <v/>
      </c>
      <c r="E7223">
        <f>IF('Data R4P'!C239="","",'Data R4P'!E239)</f>
        <v/>
      </c>
      <c r="F7223">
        <f>IF('Data R4P'!C239="","",'Data R4P'!F239)</f>
        <v/>
      </c>
      <c r="G7223">
        <f>IF('Data R4P'!C239="","",'Data R4P'!AD239)</f>
        <v/>
      </c>
      <c r="H7223">
        <f>IF('Data R4P'!C239="","",'Data R4P'!AC239)</f>
        <v/>
      </c>
      <c r="I7223">
        <f>IF('Data R4P'!C239="","",COUNTIF('Data R4P'!J239,"&gt;0")+COUNTIF('Data R4P'!L239,"&gt;0")+COUNTIF('Data R4P'!N239,"&gt;0")+COUNTIF('Data R4P'!P239,"&gt;0")+COUNTIF('Data R4P'!R239,"&gt;0")+COUNTIF('Data R4P'!T239,"&gt;0")+COUNTIF('Data R4P'!V239,"&gt;0")+COUNTIF('Data R4P'!X239,"&gt;0"))</f>
        <v/>
      </c>
      <c r="J7223">
        <f>IF('Data R4P'!C239="","",IF((COUNTIF('Data R4P'!K239,"&gt;0")+COUNTIF('Data R4P'!M239,"&gt;0")+COUNTIF('Data R4P'!O239,"&gt;0")+COUNTIF('Data R4P'!Q239,"&gt;0")+COUNTIF('Data R4P'!S239,"&gt;0")+COUNTIF('Data R4P'!U239,"&gt;0")+COUNTIF('Data R4P'!W239,"&gt;0")+COUNTIF('Data R4P'!Y239,"&gt;0"))&gt;0,1,0))</f>
        <v/>
      </c>
      <c r="M7223" t="inlineStr">
        <is>
          <t>Data R</t>
        </is>
      </c>
    </row>
    <row r="7224">
      <c r="A7224" t="inlineStr">
        <is>
          <t>Regional 4 Palmco</t>
        </is>
      </c>
      <c r="B7224">
        <f>IF('Data R4P'!C240="","",'Data R4P'!B240)</f>
        <v/>
      </c>
      <c r="C7224">
        <f>IF('Data R4P'!C240="","",'Data R4P'!C240)</f>
        <v/>
      </c>
      <c r="D7224">
        <f>IF('Data R4P'!C240="","",'Data R4P'!D240)</f>
        <v/>
      </c>
      <c r="E7224">
        <f>IF('Data R4P'!C240="","",'Data R4P'!E240)</f>
        <v/>
      </c>
      <c r="F7224">
        <f>IF('Data R4P'!C240="","",'Data R4P'!F240)</f>
        <v/>
      </c>
      <c r="G7224">
        <f>IF('Data R4P'!C240="","",'Data R4P'!AD240)</f>
        <v/>
      </c>
      <c r="H7224">
        <f>IF('Data R4P'!C240="","",'Data R4P'!AC240)</f>
        <v/>
      </c>
      <c r="I7224">
        <f>IF('Data R4P'!C240="","",COUNTIF('Data R4P'!J240,"&gt;0")+COUNTIF('Data R4P'!L240,"&gt;0")+COUNTIF('Data R4P'!N240,"&gt;0")+COUNTIF('Data R4P'!P240,"&gt;0")+COUNTIF('Data R4P'!R240,"&gt;0")+COUNTIF('Data R4P'!T240,"&gt;0")+COUNTIF('Data R4P'!V240,"&gt;0")+COUNTIF('Data R4P'!X240,"&gt;0"))</f>
        <v/>
      </c>
      <c r="J7224">
        <f>IF('Data R4P'!C240="","",IF((COUNTIF('Data R4P'!K240,"&gt;0")+COUNTIF('Data R4P'!M240,"&gt;0")+COUNTIF('Data R4P'!O240,"&gt;0")+COUNTIF('Data R4P'!Q240,"&gt;0")+COUNTIF('Data R4P'!S240,"&gt;0")+COUNTIF('Data R4P'!U240,"&gt;0")+COUNTIF('Data R4P'!W240,"&gt;0")+COUNTIF('Data R4P'!Y240,"&gt;0"))&gt;0,1,0))</f>
        <v/>
      </c>
      <c r="M7224" t="inlineStr">
        <is>
          <t>Data R</t>
        </is>
      </c>
    </row>
    <row r="7225">
      <c r="A7225" t="inlineStr">
        <is>
          <t>Regional 4 Palmco</t>
        </is>
      </c>
      <c r="B7225">
        <f>IF('Data R4P'!C241="","",'Data R4P'!B241)</f>
        <v/>
      </c>
      <c r="C7225">
        <f>IF('Data R4P'!C241="","",'Data R4P'!C241)</f>
        <v/>
      </c>
      <c r="D7225">
        <f>IF('Data R4P'!C241="","",'Data R4P'!D241)</f>
        <v/>
      </c>
      <c r="E7225">
        <f>IF('Data R4P'!C241="","",'Data R4P'!E241)</f>
        <v/>
      </c>
      <c r="F7225">
        <f>IF('Data R4P'!C241="","",'Data R4P'!F241)</f>
        <v/>
      </c>
      <c r="G7225">
        <f>IF('Data R4P'!C241="","",'Data R4P'!AD241)</f>
        <v/>
      </c>
      <c r="H7225">
        <f>IF('Data R4P'!C241="","",'Data R4P'!AC241)</f>
        <v/>
      </c>
      <c r="I7225">
        <f>IF('Data R4P'!C241="","",COUNTIF('Data R4P'!J241,"&gt;0")+COUNTIF('Data R4P'!L241,"&gt;0")+COUNTIF('Data R4P'!N241,"&gt;0")+COUNTIF('Data R4P'!P241,"&gt;0")+COUNTIF('Data R4P'!R241,"&gt;0")+COUNTIF('Data R4P'!T241,"&gt;0")+COUNTIF('Data R4P'!V241,"&gt;0")+COUNTIF('Data R4P'!X241,"&gt;0"))</f>
        <v/>
      </c>
      <c r="J7225">
        <f>IF('Data R4P'!C241="","",IF((COUNTIF('Data R4P'!K241,"&gt;0")+COUNTIF('Data R4P'!M241,"&gt;0")+COUNTIF('Data R4P'!O241,"&gt;0")+COUNTIF('Data R4P'!Q241,"&gt;0")+COUNTIF('Data R4P'!S241,"&gt;0")+COUNTIF('Data R4P'!U241,"&gt;0")+COUNTIF('Data R4P'!W241,"&gt;0")+COUNTIF('Data R4P'!Y241,"&gt;0"))&gt;0,1,0))</f>
        <v/>
      </c>
      <c r="M7225" t="inlineStr">
        <is>
          <t>Data R</t>
        </is>
      </c>
    </row>
    <row r="7226">
      <c r="A7226" t="inlineStr">
        <is>
          <t>Regional 4 Palmco</t>
        </is>
      </c>
      <c r="B7226">
        <f>IF('Data R4P'!C242="","",'Data R4P'!B242)</f>
        <v/>
      </c>
      <c r="C7226">
        <f>IF('Data R4P'!C242="","",'Data R4P'!C242)</f>
        <v/>
      </c>
      <c r="D7226">
        <f>IF('Data R4P'!C242="","",'Data R4P'!D242)</f>
        <v/>
      </c>
      <c r="E7226">
        <f>IF('Data R4P'!C242="","",'Data R4P'!E242)</f>
        <v/>
      </c>
      <c r="F7226">
        <f>IF('Data R4P'!C242="","",'Data R4P'!F242)</f>
        <v/>
      </c>
      <c r="G7226">
        <f>IF('Data R4P'!C242="","",'Data R4P'!AD242)</f>
        <v/>
      </c>
      <c r="H7226">
        <f>IF('Data R4P'!C242="","",'Data R4P'!AC242)</f>
        <v/>
      </c>
      <c r="I7226">
        <f>IF('Data R4P'!C242="","",COUNTIF('Data R4P'!J242,"&gt;0")+COUNTIF('Data R4P'!L242,"&gt;0")+COUNTIF('Data R4P'!N242,"&gt;0")+COUNTIF('Data R4P'!P242,"&gt;0")+COUNTIF('Data R4P'!R242,"&gt;0")+COUNTIF('Data R4P'!T242,"&gt;0")+COUNTIF('Data R4P'!V242,"&gt;0")+COUNTIF('Data R4P'!X242,"&gt;0"))</f>
        <v/>
      </c>
      <c r="J7226">
        <f>IF('Data R4P'!C242="","",IF((COUNTIF('Data R4P'!K242,"&gt;0")+COUNTIF('Data R4P'!M242,"&gt;0")+COUNTIF('Data R4P'!O242,"&gt;0")+COUNTIF('Data R4P'!Q242,"&gt;0")+COUNTIF('Data R4P'!S242,"&gt;0")+COUNTIF('Data R4P'!U242,"&gt;0")+COUNTIF('Data R4P'!W242,"&gt;0")+COUNTIF('Data R4P'!Y242,"&gt;0"))&gt;0,1,0))</f>
        <v/>
      </c>
      <c r="M7226" t="inlineStr">
        <is>
          <t>Data R</t>
        </is>
      </c>
    </row>
    <row r="7227">
      <c r="A7227" t="inlineStr">
        <is>
          <t>Regional 4 Palmco</t>
        </is>
      </c>
      <c r="B7227">
        <f>IF('Data R4P'!C243="","",'Data R4P'!B243)</f>
        <v/>
      </c>
      <c r="C7227">
        <f>IF('Data R4P'!C243="","",'Data R4P'!C243)</f>
        <v/>
      </c>
      <c r="D7227">
        <f>IF('Data R4P'!C243="","",'Data R4P'!D243)</f>
        <v/>
      </c>
      <c r="E7227">
        <f>IF('Data R4P'!C243="","",'Data R4P'!E243)</f>
        <v/>
      </c>
      <c r="F7227">
        <f>IF('Data R4P'!C243="","",'Data R4P'!F243)</f>
        <v/>
      </c>
      <c r="G7227">
        <f>IF('Data R4P'!C243="","",'Data R4P'!AD243)</f>
        <v/>
      </c>
      <c r="H7227">
        <f>IF('Data R4P'!C243="","",'Data R4P'!AC243)</f>
        <v/>
      </c>
      <c r="I7227">
        <f>IF('Data R4P'!C243="","",COUNTIF('Data R4P'!J243,"&gt;0")+COUNTIF('Data R4P'!L243,"&gt;0")+COUNTIF('Data R4P'!N243,"&gt;0")+COUNTIF('Data R4P'!P243,"&gt;0")+COUNTIF('Data R4P'!R243,"&gt;0")+COUNTIF('Data R4P'!T243,"&gt;0")+COUNTIF('Data R4P'!V243,"&gt;0")+COUNTIF('Data R4P'!X243,"&gt;0"))</f>
        <v/>
      </c>
      <c r="J7227">
        <f>IF('Data R4P'!C243="","",IF((COUNTIF('Data R4P'!K243,"&gt;0")+COUNTIF('Data R4P'!M243,"&gt;0")+COUNTIF('Data R4P'!O243,"&gt;0")+COUNTIF('Data R4P'!Q243,"&gt;0")+COUNTIF('Data R4P'!S243,"&gt;0")+COUNTIF('Data R4P'!U243,"&gt;0")+COUNTIF('Data R4P'!W243,"&gt;0")+COUNTIF('Data R4P'!Y243,"&gt;0"))&gt;0,1,0))</f>
        <v/>
      </c>
      <c r="M7227" t="inlineStr">
        <is>
          <t>Data R</t>
        </is>
      </c>
    </row>
    <row r="7228">
      <c r="A7228" t="inlineStr">
        <is>
          <t>Regional 4 Palmco</t>
        </is>
      </c>
      <c r="B7228">
        <f>IF('Data R4P'!C244="","",'Data R4P'!B244)</f>
        <v/>
      </c>
      <c r="C7228">
        <f>IF('Data R4P'!C244="","",'Data R4P'!C244)</f>
        <v/>
      </c>
      <c r="D7228">
        <f>IF('Data R4P'!C244="","",'Data R4P'!D244)</f>
        <v/>
      </c>
      <c r="E7228">
        <f>IF('Data R4P'!C244="","",'Data R4P'!E244)</f>
        <v/>
      </c>
      <c r="F7228">
        <f>IF('Data R4P'!C244="","",'Data R4P'!F244)</f>
        <v/>
      </c>
      <c r="G7228">
        <f>IF('Data R4P'!C244="","",'Data R4P'!AD244)</f>
        <v/>
      </c>
      <c r="H7228">
        <f>IF('Data R4P'!C244="","",'Data R4P'!AC244)</f>
        <v/>
      </c>
      <c r="I7228">
        <f>IF('Data R4P'!C244="","",COUNTIF('Data R4P'!J244,"&gt;0")+COUNTIF('Data R4P'!L244,"&gt;0")+COUNTIF('Data R4P'!N244,"&gt;0")+COUNTIF('Data R4P'!P244,"&gt;0")+COUNTIF('Data R4P'!R244,"&gt;0")+COUNTIF('Data R4P'!T244,"&gt;0")+COUNTIF('Data R4P'!V244,"&gt;0")+COUNTIF('Data R4P'!X244,"&gt;0"))</f>
        <v/>
      </c>
      <c r="J7228">
        <f>IF('Data R4P'!C244="","",IF((COUNTIF('Data R4P'!K244,"&gt;0")+COUNTIF('Data R4P'!M244,"&gt;0")+COUNTIF('Data R4P'!O244,"&gt;0")+COUNTIF('Data R4P'!Q244,"&gt;0")+COUNTIF('Data R4P'!S244,"&gt;0")+COUNTIF('Data R4P'!U244,"&gt;0")+COUNTIF('Data R4P'!W244,"&gt;0")+COUNTIF('Data R4P'!Y244,"&gt;0"))&gt;0,1,0))</f>
        <v/>
      </c>
      <c r="M7228" t="inlineStr">
        <is>
          <t>Data R</t>
        </is>
      </c>
    </row>
    <row r="7229">
      <c r="A7229" t="inlineStr">
        <is>
          <t>Regional 4 Palmco</t>
        </is>
      </c>
      <c r="B7229">
        <f>IF('Data R4P'!C245="","",'Data R4P'!B245)</f>
        <v/>
      </c>
      <c r="C7229">
        <f>IF('Data R4P'!C245="","",'Data R4P'!C245)</f>
        <v/>
      </c>
      <c r="D7229">
        <f>IF('Data R4P'!C245="","",'Data R4P'!D245)</f>
        <v/>
      </c>
      <c r="E7229">
        <f>IF('Data R4P'!C245="","",'Data R4P'!E245)</f>
        <v/>
      </c>
      <c r="F7229">
        <f>IF('Data R4P'!C245="","",'Data R4P'!F245)</f>
        <v/>
      </c>
      <c r="G7229">
        <f>IF('Data R4P'!C245="","",'Data R4P'!AD245)</f>
        <v/>
      </c>
      <c r="H7229">
        <f>IF('Data R4P'!C245="","",'Data R4P'!AC245)</f>
        <v/>
      </c>
      <c r="I7229">
        <f>IF('Data R4P'!C245="","",COUNTIF('Data R4P'!J245,"&gt;0")+COUNTIF('Data R4P'!L245,"&gt;0")+COUNTIF('Data R4P'!N245,"&gt;0")+COUNTIF('Data R4P'!P245,"&gt;0")+COUNTIF('Data R4P'!R245,"&gt;0")+COUNTIF('Data R4P'!T245,"&gt;0")+COUNTIF('Data R4P'!V245,"&gt;0")+COUNTIF('Data R4P'!X245,"&gt;0"))</f>
        <v/>
      </c>
      <c r="J7229">
        <f>IF('Data R4P'!C245="","",IF((COUNTIF('Data R4P'!K245,"&gt;0")+COUNTIF('Data R4P'!M245,"&gt;0")+COUNTIF('Data R4P'!O245,"&gt;0")+COUNTIF('Data R4P'!Q245,"&gt;0")+COUNTIF('Data R4P'!S245,"&gt;0")+COUNTIF('Data R4P'!U245,"&gt;0")+COUNTIF('Data R4P'!W245,"&gt;0")+COUNTIF('Data R4P'!Y245,"&gt;0"))&gt;0,1,0))</f>
        <v/>
      </c>
      <c r="M7229" t="inlineStr">
        <is>
          <t>Data R</t>
        </is>
      </c>
    </row>
    <row r="7230">
      <c r="A7230" t="inlineStr">
        <is>
          <t>Regional 4 Palmco</t>
        </is>
      </c>
      <c r="B7230">
        <f>IF('Data R4P'!C246="","",'Data R4P'!B246)</f>
        <v/>
      </c>
      <c r="C7230">
        <f>IF('Data R4P'!C246="","",'Data R4P'!C246)</f>
        <v/>
      </c>
      <c r="D7230">
        <f>IF('Data R4P'!C246="","",'Data R4P'!D246)</f>
        <v/>
      </c>
      <c r="E7230">
        <f>IF('Data R4P'!C246="","",'Data R4P'!E246)</f>
        <v/>
      </c>
      <c r="F7230">
        <f>IF('Data R4P'!C246="","",'Data R4P'!F246)</f>
        <v/>
      </c>
      <c r="G7230">
        <f>IF('Data R4P'!C246="","",'Data R4P'!AD246)</f>
        <v/>
      </c>
      <c r="H7230">
        <f>IF('Data R4P'!C246="","",'Data R4P'!AC246)</f>
        <v/>
      </c>
      <c r="I7230">
        <f>IF('Data R4P'!C246="","",COUNTIF('Data R4P'!J246,"&gt;0")+COUNTIF('Data R4P'!L246,"&gt;0")+COUNTIF('Data R4P'!N246,"&gt;0")+COUNTIF('Data R4P'!P246,"&gt;0")+COUNTIF('Data R4P'!R246,"&gt;0")+COUNTIF('Data R4P'!T246,"&gt;0")+COUNTIF('Data R4P'!V246,"&gt;0")+COUNTIF('Data R4P'!X246,"&gt;0"))</f>
        <v/>
      </c>
      <c r="J7230">
        <f>IF('Data R4P'!C246="","",IF((COUNTIF('Data R4P'!K246,"&gt;0")+COUNTIF('Data R4P'!M246,"&gt;0")+COUNTIF('Data R4P'!O246,"&gt;0")+COUNTIF('Data R4P'!Q246,"&gt;0")+COUNTIF('Data R4P'!S246,"&gt;0")+COUNTIF('Data R4P'!U246,"&gt;0")+COUNTIF('Data R4P'!W246,"&gt;0")+COUNTIF('Data R4P'!Y246,"&gt;0"))&gt;0,1,0))</f>
        <v/>
      </c>
      <c r="M7230" t="inlineStr">
        <is>
          <t>Data R</t>
        </is>
      </c>
    </row>
    <row r="7231">
      <c r="A7231" t="inlineStr">
        <is>
          <t>Regional 4 Palmco</t>
        </is>
      </c>
      <c r="B7231">
        <f>IF('Data R4P'!C247="","",'Data R4P'!B247)</f>
        <v/>
      </c>
      <c r="C7231">
        <f>IF('Data R4P'!C247="","",'Data R4P'!C247)</f>
        <v/>
      </c>
      <c r="D7231">
        <f>IF('Data R4P'!C247="","",'Data R4P'!D247)</f>
        <v/>
      </c>
      <c r="E7231">
        <f>IF('Data R4P'!C247="","",'Data R4P'!E247)</f>
        <v/>
      </c>
      <c r="F7231">
        <f>IF('Data R4P'!C247="","",'Data R4P'!F247)</f>
        <v/>
      </c>
      <c r="G7231">
        <f>IF('Data R4P'!C247="","",'Data R4P'!AD247)</f>
        <v/>
      </c>
      <c r="H7231">
        <f>IF('Data R4P'!C247="","",'Data R4P'!AC247)</f>
        <v/>
      </c>
      <c r="I7231">
        <f>IF('Data R4P'!C247="","",COUNTIF('Data R4P'!J247,"&gt;0")+COUNTIF('Data R4P'!L247,"&gt;0")+COUNTIF('Data R4P'!N247,"&gt;0")+COUNTIF('Data R4P'!P247,"&gt;0")+COUNTIF('Data R4P'!R247,"&gt;0")+COUNTIF('Data R4P'!T247,"&gt;0")+COUNTIF('Data R4P'!V247,"&gt;0")+COUNTIF('Data R4P'!X247,"&gt;0"))</f>
        <v/>
      </c>
      <c r="J7231">
        <f>IF('Data R4P'!C247="","",IF((COUNTIF('Data R4P'!K247,"&gt;0")+COUNTIF('Data R4P'!M247,"&gt;0")+COUNTIF('Data R4P'!O247,"&gt;0")+COUNTIF('Data R4P'!Q247,"&gt;0")+COUNTIF('Data R4P'!S247,"&gt;0")+COUNTIF('Data R4P'!U247,"&gt;0")+COUNTIF('Data R4P'!W247,"&gt;0")+COUNTIF('Data R4P'!Y247,"&gt;0"))&gt;0,1,0))</f>
        <v/>
      </c>
      <c r="M7231" t="inlineStr">
        <is>
          <t>Data R</t>
        </is>
      </c>
    </row>
    <row r="7232">
      <c r="A7232" t="inlineStr">
        <is>
          <t>Regional 4 Palmco</t>
        </is>
      </c>
      <c r="B7232">
        <f>IF('Data R4P'!C248="","",'Data R4P'!B248)</f>
        <v/>
      </c>
      <c r="C7232">
        <f>IF('Data R4P'!C248="","",'Data R4P'!C248)</f>
        <v/>
      </c>
      <c r="D7232">
        <f>IF('Data R4P'!C248="","",'Data R4P'!D248)</f>
        <v/>
      </c>
      <c r="E7232">
        <f>IF('Data R4P'!C248="","",'Data R4P'!E248)</f>
        <v/>
      </c>
      <c r="F7232">
        <f>IF('Data R4P'!C248="","",'Data R4P'!F248)</f>
        <v/>
      </c>
      <c r="G7232">
        <f>IF('Data R4P'!C248="","",'Data R4P'!AD248)</f>
        <v/>
      </c>
      <c r="H7232">
        <f>IF('Data R4P'!C248="","",'Data R4P'!AC248)</f>
        <v/>
      </c>
      <c r="I7232">
        <f>IF('Data R4P'!C248="","",COUNTIF('Data R4P'!J248,"&gt;0")+COUNTIF('Data R4P'!L248,"&gt;0")+COUNTIF('Data R4P'!N248,"&gt;0")+COUNTIF('Data R4P'!P248,"&gt;0")+COUNTIF('Data R4P'!R248,"&gt;0")+COUNTIF('Data R4P'!T248,"&gt;0")+COUNTIF('Data R4P'!V248,"&gt;0")+COUNTIF('Data R4P'!X248,"&gt;0"))</f>
        <v/>
      </c>
      <c r="J7232">
        <f>IF('Data R4P'!C248="","",IF((COUNTIF('Data R4P'!K248,"&gt;0")+COUNTIF('Data R4P'!M248,"&gt;0")+COUNTIF('Data R4P'!O248,"&gt;0")+COUNTIF('Data R4P'!Q248,"&gt;0")+COUNTIF('Data R4P'!S248,"&gt;0")+COUNTIF('Data R4P'!U248,"&gt;0")+COUNTIF('Data R4P'!W248,"&gt;0")+COUNTIF('Data R4P'!Y248,"&gt;0"))&gt;0,1,0))</f>
        <v/>
      </c>
      <c r="M7232" t="inlineStr">
        <is>
          <t>Data R</t>
        </is>
      </c>
    </row>
    <row r="7233">
      <c r="A7233" t="inlineStr">
        <is>
          <t>Regional 4 Palmco</t>
        </is>
      </c>
      <c r="B7233">
        <f>IF('Data R4P'!C249="","",'Data R4P'!B249)</f>
        <v/>
      </c>
      <c r="C7233">
        <f>IF('Data R4P'!C249="","",'Data R4P'!C249)</f>
        <v/>
      </c>
      <c r="D7233">
        <f>IF('Data R4P'!C249="","",'Data R4P'!D249)</f>
        <v/>
      </c>
      <c r="E7233">
        <f>IF('Data R4P'!C249="","",'Data R4P'!E249)</f>
        <v/>
      </c>
      <c r="F7233">
        <f>IF('Data R4P'!C249="","",'Data R4P'!F249)</f>
        <v/>
      </c>
      <c r="G7233">
        <f>IF('Data R4P'!C249="","",'Data R4P'!AD249)</f>
        <v/>
      </c>
      <c r="H7233">
        <f>IF('Data R4P'!C249="","",'Data R4P'!AC249)</f>
        <v/>
      </c>
      <c r="I7233">
        <f>IF('Data R4P'!C249="","",COUNTIF('Data R4P'!J249,"&gt;0")+COUNTIF('Data R4P'!L249,"&gt;0")+COUNTIF('Data R4P'!N249,"&gt;0")+COUNTIF('Data R4P'!P249,"&gt;0")+COUNTIF('Data R4P'!R249,"&gt;0")+COUNTIF('Data R4P'!T249,"&gt;0")+COUNTIF('Data R4P'!V249,"&gt;0")+COUNTIF('Data R4P'!X249,"&gt;0"))</f>
        <v/>
      </c>
      <c r="J7233">
        <f>IF('Data R4P'!C249="","",IF((COUNTIF('Data R4P'!K249,"&gt;0")+COUNTIF('Data R4P'!M249,"&gt;0")+COUNTIF('Data R4P'!O249,"&gt;0")+COUNTIF('Data R4P'!Q249,"&gt;0")+COUNTIF('Data R4P'!S249,"&gt;0")+COUNTIF('Data R4P'!U249,"&gt;0")+COUNTIF('Data R4P'!W249,"&gt;0")+COUNTIF('Data R4P'!Y249,"&gt;0"))&gt;0,1,0))</f>
        <v/>
      </c>
      <c r="M7233" t="inlineStr">
        <is>
          <t>Data R</t>
        </is>
      </c>
    </row>
    <row r="7234">
      <c r="A7234" t="inlineStr">
        <is>
          <t>Regional 4 Palmco</t>
        </is>
      </c>
      <c r="B7234">
        <f>IF('Data R4P'!C250="","",'Data R4P'!B250)</f>
        <v/>
      </c>
      <c r="C7234">
        <f>IF('Data R4P'!C250="","",'Data R4P'!C250)</f>
        <v/>
      </c>
      <c r="D7234">
        <f>IF('Data R4P'!C250="","",'Data R4P'!D250)</f>
        <v/>
      </c>
      <c r="E7234">
        <f>IF('Data R4P'!C250="","",'Data R4P'!E250)</f>
        <v/>
      </c>
      <c r="F7234">
        <f>IF('Data R4P'!C250="","",'Data R4P'!F250)</f>
        <v/>
      </c>
      <c r="G7234">
        <f>IF('Data R4P'!C250="","",'Data R4P'!AD250)</f>
        <v/>
      </c>
      <c r="H7234">
        <f>IF('Data R4P'!C250="","",'Data R4P'!AC250)</f>
        <v/>
      </c>
      <c r="I7234">
        <f>IF('Data R4P'!C250="","",COUNTIF('Data R4P'!J250,"&gt;0")+COUNTIF('Data R4P'!L250,"&gt;0")+COUNTIF('Data R4P'!N250,"&gt;0")+COUNTIF('Data R4P'!P250,"&gt;0")+COUNTIF('Data R4P'!R250,"&gt;0")+COUNTIF('Data R4P'!T250,"&gt;0")+COUNTIF('Data R4P'!V250,"&gt;0")+COUNTIF('Data R4P'!X250,"&gt;0"))</f>
        <v/>
      </c>
      <c r="J7234">
        <f>IF('Data R4P'!C250="","",IF((COUNTIF('Data R4P'!K250,"&gt;0")+COUNTIF('Data R4P'!M250,"&gt;0")+COUNTIF('Data R4P'!O250,"&gt;0")+COUNTIF('Data R4P'!Q250,"&gt;0")+COUNTIF('Data R4P'!S250,"&gt;0")+COUNTIF('Data R4P'!U250,"&gt;0")+COUNTIF('Data R4P'!W250,"&gt;0")+COUNTIF('Data R4P'!Y250,"&gt;0"))&gt;0,1,0))</f>
        <v/>
      </c>
      <c r="M7234" t="inlineStr">
        <is>
          <t>Data R</t>
        </is>
      </c>
    </row>
    <row r="7235">
      <c r="A7235" t="inlineStr">
        <is>
          <t>Regional 4 Palmco</t>
        </is>
      </c>
      <c r="B7235">
        <f>IF('Data R4P'!C251="","",'Data R4P'!B251)</f>
        <v/>
      </c>
      <c r="C7235">
        <f>IF('Data R4P'!C251="","",'Data R4P'!C251)</f>
        <v/>
      </c>
      <c r="D7235">
        <f>IF('Data R4P'!C251="","",'Data R4P'!D251)</f>
        <v/>
      </c>
      <c r="E7235">
        <f>IF('Data R4P'!C251="","",'Data R4P'!E251)</f>
        <v/>
      </c>
      <c r="F7235">
        <f>IF('Data R4P'!C251="","",'Data R4P'!F251)</f>
        <v/>
      </c>
      <c r="G7235">
        <f>IF('Data R4P'!C251="","",'Data R4P'!AD251)</f>
        <v/>
      </c>
      <c r="H7235">
        <f>IF('Data R4P'!C251="","",'Data R4P'!AC251)</f>
        <v/>
      </c>
      <c r="I7235">
        <f>IF('Data R4P'!C251="","",COUNTIF('Data R4P'!J251,"&gt;0")+COUNTIF('Data R4P'!L251,"&gt;0")+COUNTIF('Data R4P'!N251,"&gt;0")+COUNTIF('Data R4P'!P251,"&gt;0")+COUNTIF('Data R4P'!R251,"&gt;0")+COUNTIF('Data R4P'!T251,"&gt;0")+COUNTIF('Data R4P'!V251,"&gt;0")+COUNTIF('Data R4P'!X251,"&gt;0"))</f>
        <v/>
      </c>
      <c r="J7235">
        <f>IF('Data R4P'!C251="","",IF((COUNTIF('Data R4P'!K251,"&gt;0")+COUNTIF('Data R4P'!M251,"&gt;0")+COUNTIF('Data R4P'!O251,"&gt;0")+COUNTIF('Data R4P'!Q251,"&gt;0")+COUNTIF('Data R4P'!S251,"&gt;0")+COUNTIF('Data R4P'!U251,"&gt;0")+COUNTIF('Data R4P'!W251,"&gt;0")+COUNTIF('Data R4P'!Y251,"&gt;0"))&gt;0,1,0))</f>
        <v/>
      </c>
      <c r="M7235" t="inlineStr">
        <is>
          <t>Data R</t>
        </is>
      </c>
    </row>
    <row r="7236">
      <c r="A7236" t="inlineStr">
        <is>
          <t>Regional 4 Palmco</t>
        </is>
      </c>
      <c r="B7236">
        <f>IF('Data R4P'!C252="","",'Data R4P'!B252)</f>
        <v/>
      </c>
      <c r="C7236">
        <f>IF('Data R4P'!C252="","",'Data R4P'!C252)</f>
        <v/>
      </c>
      <c r="D7236">
        <f>IF('Data R4P'!C252="","",'Data R4P'!D252)</f>
        <v/>
      </c>
      <c r="E7236">
        <f>IF('Data R4P'!C252="","",'Data R4P'!E252)</f>
        <v/>
      </c>
      <c r="F7236">
        <f>IF('Data R4P'!C252="","",'Data R4P'!F252)</f>
        <v/>
      </c>
      <c r="G7236">
        <f>IF('Data R4P'!C252="","",'Data R4P'!AD252)</f>
        <v/>
      </c>
      <c r="H7236">
        <f>IF('Data R4P'!C252="","",'Data R4P'!AC252)</f>
        <v/>
      </c>
      <c r="I7236">
        <f>IF('Data R4P'!C252="","",COUNTIF('Data R4P'!J252,"&gt;0")+COUNTIF('Data R4P'!L252,"&gt;0")+COUNTIF('Data R4P'!N252,"&gt;0")+COUNTIF('Data R4P'!P252,"&gt;0")+COUNTIF('Data R4P'!R252,"&gt;0")+COUNTIF('Data R4P'!T252,"&gt;0")+COUNTIF('Data R4P'!V252,"&gt;0")+COUNTIF('Data R4P'!X252,"&gt;0"))</f>
        <v/>
      </c>
      <c r="J7236">
        <f>IF('Data R4P'!C252="","",IF((COUNTIF('Data R4P'!K252,"&gt;0")+COUNTIF('Data R4P'!M252,"&gt;0")+COUNTIF('Data R4P'!O252,"&gt;0")+COUNTIF('Data R4P'!Q252,"&gt;0")+COUNTIF('Data R4P'!S252,"&gt;0")+COUNTIF('Data R4P'!U252,"&gt;0")+COUNTIF('Data R4P'!W252,"&gt;0")+COUNTIF('Data R4P'!Y252,"&gt;0"))&gt;0,1,0))</f>
        <v/>
      </c>
      <c r="M7236" t="inlineStr">
        <is>
          <t>Data R</t>
        </is>
      </c>
    </row>
    <row r="7237">
      <c r="A7237" t="inlineStr">
        <is>
          <t>Regional 4 Palmco</t>
        </is>
      </c>
      <c r="B7237">
        <f>IF('Data R4P'!C253="","",'Data R4P'!B253)</f>
        <v/>
      </c>
      <c r="C7237">
        <f>IF('Data R4P'!C253="","",'Data R4P'!C253)</f>
        <v/>
      </c>
      <c r="D7237">
        <f>IF('Data R4P'!C253="","",'Data R4P'!D253)</f>
        <v/>
      </c>
      <c r="E7237">
        <f>IF('Data R4P'!C253="","",'Data R4P'!E253)</f>
        <v/>
      </c>
      <c r="F7237">
        <f>IF('Data R4P'!C253="","",'Data R4P'!F253)</f>
        <v/>
      </c>
      <c r="G7237">
        <f>IF('Data R4P'!C253="","",'Data R4P'!AD253)</f>
        <v/>
      </c>
      <c r="H7237">
        <f>IF('Data R4P'!C253="","",'Data R4P'!AC253)</f>
        <v/>
      </c>
      <c r="I7237">
        <f>IF('Data R4P'!C253="","",COUNTIF('Data R4P'!J253,"&gt;0")+COUNTIF('Data R4P'!L253,"&gt;0")+COUNTIF('Data R4P'!N253,"&gt;0")+COUNTIF('Data R4P'!P253,"&gt;0")+COUNTIF('Data R4P'!R253,"&gt;0")+COUNTIF('Data R4P'!T253,"&gt;0")+COUNTIF('Data R4P'!V253,"&gt;0")+COUNTIF('Data R4P'!X253,"&gt;0"))</f>
        <v/>
      </c>
      <c r="J7237">
        <f>IF('Data R4P'!C253="","",IF((COUNTIF('Data R4P'!K253,"&gt;0")+COUNTIF('Data R4P'!M253,"&gt;0")+COUNTIF('Data R4P'!O253,"&gt;0")+COUNTIF('Data R4P'!Q253,"&gt;0")+COUNTIF('Data R4P'!S253,"&gt;0")+COUNTIF('Data R4P'!U253,"&gt;0")+COUNTIF('Data R4P'!W253,"&gt;0")+COUNTIF('Data R4P'!Y253,"&gt;0"))&gt;0,1,0))</f>
        <v/>
      </c>
      <c r="M7237" t="inlineStr">
        <is>
          <t>Data R</t>
        </is>
      </c>
    </row>
    <row r="7238">
      <c r="A7238" t="inlineStr">
        <is>
          <t>Regional 4 Palmco</t>
        </is>
      </c>
      <c r="B7238">
        <f>IF('Data R4P'!C254="","",'Data R4P'!B254)</f>
        <v/>
      </c>
      <c r="C7238">
        <f>IF('Data R4P'!C254="","",'Data R4P'!C254)</f>
        <v/>
      </c>
      <c r="D7238">
        <f>IF('Data R4P'!C254="","",'Data R4P'!D254)</f>
        <v/>
      </c>
      <c r="E7238">
        <f>IF('Data R4P'!C254="","",'Data R4P'!E254)</f>
        <v/>
      </c>
      <c r="F7238">
        <f>IF('Data R4P'!C254="","",'Data R4P'!F254)</f>
        <v/>
      </c>
      <c r="G7238">
        <f>IF('Data R4P'!C254="","",'Data R4P'!AD254)</f>
        <v/>
      </c>
      <c r="H7238">
        <f>IF('Data R4P'!C254="","",'Data R4P'!AC254)</f>
        <v/>
      </c>
      <c r="I7238">
        <f>IF('Data R4P'!C254="","",COUNTIF('Data R4P'!J254,"&gt;0")+COUNTIF('Data R4P'!L254,"&gt;0")+COUNTIF('Data R4P'!N254,"&gt;0")+COUNTIF('Data R4P'!P254,"&gt;0")+COUNTIF('Data R4P'!R254,"&gt;0")+COUNTIF('Data R4P'!T254,"&gt;0")+COUNTIF('Data R4P'!V254,"&gt;0")+COUNTIF('Data R4P'!X254,"&gt;0"))</f>
        <v/>
      </c>
      <c r="J7238">
        <f>IF('Data R4P'!C254="","",IF((COUNTIF('Data R4P'!K254,"&gt;0")+COUNTIF('Data R4P'!M254,"&gt;0")+COUNTIF('Data R4P'!O254,"&gt;0")+COUNTIF('Data R4P'!Q254,"&gt;0")+COUNTIF('Data R4P'!S254,"&gt;0")+COUNTIF('Data R4P'!U254,"&gt;0")+COUNTIF('Data R4P'!W254,"&gt;0")+COUNTIF('Data R4P'!Y254,"&gt;0"))&gt;0,1,0))</f>
        <v/>
      </c>
      <c r="M7238" t="inlineStr">
        <is>
          <t>Data R</t>
        </is>
      </c>
    </row>
    <row r="7239">
      <c r="A7239" t="inlineStr">
        <is>
          <t>Regional 4 Palmco</t>
        </is>
      </c>
      <c r="B7239">
        <f>IF('Data R4P'!C255="","",'Data R4P'!B255)</f>
        <v/>
      </c>
      <c r="C7239">
        <f>IF('Data R4P'!C255="","",'Data R4P'!C255)</f>
        <v/>
      </c>
      <c r="D7239">
        <f>IF('Data R4P'!C255="","",'Data R4P'!D255)</f>
        <v/>
      </c>
      <c r="E7239">
        <f>IF('Data R4P'!C255="","",'Data R4P'!E255)</f>
        <v/>
      </c>
      <c r="F7239">
        <f>IF('Data R4P'!C255="","",'Data R4P'!F255)</f>
        <v/>
      </c>
      <c r="G7239">
        <f>IF('Data R4P'!C255="","",'Data R4P'!AD255)</f>
        <v/>
      </c>
      <c r="H7239">
        <f>IF('Data R4P'!C255="","",'Data R4P'!AC255)</f>
        <v/>
      </c>
      <c r="I7239">
        <f>IF('Data R4P'!C255="","",COUNTIF('Data R4P'!J255,"&gt;0")+COUNTIF('Data R4P'!L255,"&gt;0")+COUNTIF('Data R4P'!N255,"&gt;0")+COUNTIF('Data R4P'!P255,"&gt;0")+COUNTIF('Data R4P'!R255,"&gt;0")+COUNTIF('Data R4P'!T255,"&gt;0")+COUNTIF('Data R4P'!V255,"&gt;0")+COUNTIF('Data R4P'!X255,"&gt;0"))</f>
        <v/>
      </c>
      <c r="J7239">
        <f>IF('Data R4P'!C255="","",IF((COUNTIF('Data R4P'!K255,"&gt;0")+COUNTIF('Data R4P'!M255,"&gt;0")+COUNTIF('Data R4P'!O255,"&gt;0")+COUNTIF('Data R4P'!Q255,"&gt;0")+COUNTIF('Data R4P'!S255,"&gt;0")+COUNTIF('Data R4P'!U255,"&gt;0")+COUNTIF('Data R4P'!W255,"&gt;0")+COUNTIF('Data R4P'!Y255,"&gt;0"))&gt;0,1,0))</f>
        <v/>
      </c>
      <c r="M7239" t="inlineStr">
        <is>
          <t>Data R</t>
        </is>
      </c>
    </row>
    <row r="7240">
      <c r="A7240" t="inlineStr">
        <is>
          <t>Regional 4 Palmco</t>
        </is>
      </c>
      <c r="B7240">
        <f>IF('Data R4P'!C256="","",'Data R4P'!B256)</f>
        <v/>
      </c>
      <c r="C7240">
        <f>IF('Data R4P'!C256="","",'Data R4P'!C256)</f>
        <v/>
      </c>
      <c r="D7240">
        <f>IF('Data R4P'!C256="","",'Data R4P'!D256)</f>
        <v/>
      </c>
      <c r="E7240">
        <f>IF('Data R4P'!C256="","",'Data R4P'!E256)</f>
        <v/>
      </c>
      <c r="F7240">
        <f>IF('Data R4P'!C256="","",'Data R4P'!F256)</f>
        <v/>
      </c>
      <c r="G7240">
        <f>IF('Data R4P'!C256="","",'Data R4P'!AD256)</f>
        <v/>
      </c>
      <c r="H7240">
        <f>IF('Data R4P'!C256="","",'Data R4P'!AC256)</f>
        <v/>
      </c>
      <c r="I7240">
        <f>IF('Data R4P'!C256="","",COUNTIF('Data R4P'!J256,"&gt;0")+COUNTIF('Data R4P'!L256,"&gt;0")+COUNTIF('Data R4P'!N256,"&gt;0")+COUNTIF('Data R4P'!P256,"&gt;0")+COUNTIF('Data R4P'!R256,"&gt;0")+COUNTIF('Data R4P'!T256,"&gt;0")+COUNTIF('Data R4P'!V256,"&gt;0")+COUNTIF('Data R4P'!X256,"&gt;0"))</f>
        <v/>
      </c>
      <c r="J7240">
        <f>IF('Data R4P'!C256="","",IF((COUNTIF('Data R4P'!K256,"&gt;0")+COUNTIF('Data R4P'!M256,"&gt;0")+COUNTIF('Data R4P'!O256,"&gt;0")+COUNTIF('Data R4P'!Q256,"&gt;0")+COUNTIF('Data R4P'!S256,"&gt;0")+COUNTIF('Data R4P'!U256,"&gt;0")+COUNTIF('Data R4P'!W256,"&gt;0")+COUNTIF('Data R4P'!Y256,"&gt;0"))&gt;0,1,0))</f>
        <v/>
      </c>
      <c r="M7240" t="inlineStr">
        <is>
          <t>Data R</t>
        </is>
      </c>
    </row>
    <row r="7241">
      <c r="A7241" t="inlineStr">
        <is>
          <t>Regional 4 Palmco</t>
        </is>
      </c>
      <c r="B7241">
        <f>IF('Data R4P'!C257="","",'Data R4P'!B257)</f>
        <v/>
      </c>
      <c r="C7241">
        <f>IF('Data R4P'!C257="","",'Data R4P'!C257)</f>
        <v/>
      </c>
      <c r="D7241">
        <f>IF('Data R4P'!C257="","",'Data R4P'!D257)</f>
        <v/>
      </c>
      <c r="E7241">
        <f>IF('Data R4P'!C257="","",'Data R4P'!E257)</f>
        <v/>
      </c>
      <c r="F7241">
        <f>IF('Data R4P'!C257="","",'Data R4P'!F257)</f>
        <v/>
      </c>
      <c r="G7241">
        <f>IF('Data R4P'!C257="","",'Data R4P'!AD257)</f>
        <v/>
      </c>
      <c r="H7241">
        <f>IF('Data R4P'!C257="","",'Data R4P'!AC257)</f>
        <v/>
      </c>
      <c r="I7241">
        <f>IF('Data R4P'!C257="","",COUNTIF('Data R4P'!J257,"&gt;0")+COUNTIF('Data R4P'!L257,"&gt;0")+COUNTIF('Data R4P'!N257,"&gt;0")+COUNTIF('Data R4P'!P257,"&gt;0")+COUNTIF('Data R4P'!R257,"&gt;0")+COUNTIF('Data R4P'!T257,"&gt;0")+COUNTIF('Data R4P'!V257,"&gt;0")+COUNTIF('Data R4P'!X257,"&gt;0"))</f>
        <v/>
      </c>
      <c r="J7241">
        <f>IF('Data R4P'!C257="","",IF((COUNTIF('Data R4P'!K257,"&gt;0")+COUNTIF('Data R4P'!M257,"&gt;0")+COUNTIF('Data R4P'!O257,"&gt;0")+COUNTIF('Data R4P'!Q257,"&gt;0")+COUNTIF('Data R4P'!S257,"&gt;0")+COUNTIF('Data R4P'!U257,"&gt;0")+COUNTIF('Data R4P'!W257,"&gt;0")+COUNTIF('Data R4P'!Y257,"&gt;0"))&gt;0,1,0))</f>
        <v/>
      </c>
      <c r="M7241" t="inlineStr">
        <is>
          <t>Data R</t>
        </is>
      </c>
    </row>
    <row r="7242">
      <c r="A7242" t="inlineStr">
        <is>
          <t>Regional 4 Palmco</t>
        </is>
      </c>
      <c r="B7242">
        <f>IF('Data R4P'!C258="","",'Data R4P'!B258)</f>
        <v/>
      </c>
      <c r="C7242">
        <f>IF('Data R4P'!C258="","",'Data R4P'!C258)</f>
        <v/>
      </c>
      <c r="D7242">
        <f>IF('Data R4P'!C258="","",'Data R4P'!D258)</f>
        <v/>
      </c>
      <c r="E7242">
        <f>IF('Data R4P'!C258="","",'Data R4P'!E258)</f>
        <v/>
      </c>
      <c r="F7242">
        <f>IF('Data R4P'!C258="","",'Data R4P'!F258)</f>
        <v/>
      </c>
      <c r="G7242">
        <f>IF('Data R4P'!C258="","",'Data R4P'!AD258)</f>
        <v/>
      </c>
      <c r="H7242">
        <f>IF('Data R4P'!C258="","",'Data R4P'!AC258)</f>
        <v/>
      </c>
      <c r="I7242">
        <f>IF('Data R4P'!C258="","",COUNTIF('Data R4P'!J258,"&gt;0")+COUNTIF('Data R4P'!L258,"&gt;0")+COUNTIF('Data R4P'!N258,"&gt;0")+COUNTIF('Data R4P'!P258,"&gt;0")+COUNTIF('Data R4P'!R258,"&gt;0")+COUNTIF('Data R4P'!T258,"&gt;0")+COUNTIF('Data R4P'!V258,"&gt;0")+COUNTIF('Data R4P'!X258,"&gt;0"))</f>
        <v/>
      </c>
      <c r="J7242">
        <f>IF('Data R4P'!C258="","",IF((COUNTIF('Data R4P'!K258,"&gt;0")+COUNTIF('Data R4P'!M258,"&gt;0")+COUNTIF('Data R4P'!O258,"&gt;0")+COUNTIF('Data R4P'!Q258,"&gt;0")+COUNTIF('Data R4P'!S258,"&gt;0")+COUNTIF('Data R4P'!U258,"&gt;0")+COUNTIF('Data R4P'!W258,"&gt;0")+COUNTIF('Data R4P'!Y258,"&gt;0"))&gt;0,1,0))</f>
        <v/>
      </c>
      <c r="M7242" t="inlineStr">
        <is>
          <t>Data R</t>
        </is>
      </c>
    </row>
    <row r="7243">
      <c r="A7243" t="inlineStr">
        <is>
          <t>Regional 4 Palmco</t>
        </is>
      </c>
      <c r="B7243">
        <f>IF('Data R4P'!C259="","",'Data R4P'!B259)</f>
        <v/>
      </c>
      <c r="C7243">
        <f>IF('Data R4P'!C259="","",'Data R4P'!C259)</f>
        <v/>
      </c>
      <c r="D7243">
        <f>IF('Data R4P'!C259="","",'Data R4P'!D259)</f>
        <v/>
      </c>
      <c r="E7243">
        <f>IF('Data R4P'!C259="","",'Data R4P'!E259)</f>
        <v/>
      </c>
      <c r="F7243">
        <f>IF('Data R4P'!C259="","",'Data R4P'!F259)</f>
        <v/>
      </c>
      <c r="G7243">
        <f>IF('Data R4P'!C259="","",'Data R4P'!AD259)</f>
        <v/>
      </c>
      <c r="H7243">
        <f>IF('Data R4P'!C259="","",'Data R4P'!AC259)</f>
        <v/>
      </c>
      <c r="I7243">
        <f>IF('Data R4P'!C259="","",COUNTIF('Data R4P'!J259,"&gt;0")+COUNTIF('Data R4P'!L259,"&gt;0")+COUNTIF('Data R4P'!N259,"&gt;0")+COUNTIF('Data R4P'!P259,"&gt;0")+COUNTIF('Data R4P'!R259,"&gt;0")+COUNTIF('Data R4P'!T259,"&gt;0")+COUNTIF('Data R4P'!V259,"&gt;0")+COUNTIF('Data R4P'!X259,"&gt;0"))</f>
        <v/>
      </c>
      <c r="J7243">
        <f>IF('Data R4P'!C259="","",IF((COUNTIF('Data R4P'!K259,"&gt;0")+COUNTIF('Data R4P'!M259,"&gt;0")+COUNTIF('Data R4P'!O259,"&gt;0")+COUNTIF('Data R4P'!Q259,"&gt;0")+COUNTIF('Data R4P'!S259,"&gt;0")+COUNTIF('Data R4P'!U259,"&gt;0")+COUNTIF('Data R4P'!W259,"&gt;0")+COUNTIF('Data R4P'!Y259,"&gt;0"))&gt;0,1,0))</f>
        <v/>
      </c>
      <c r="M7243" t="inlineStr">
        <is>
          <t>Data R</t>
        </is>
      </c>
    </row>
    <row r="7244">
      <c r="A7244" t="inlineStr">
        <is>
          <t>Regional 4 Palmco</t>
        </is>
      </c>
      <c r="B7244">
        <f>IF('Data R4P'!C260="","",'Data R4P'!B260)</f>
        <v/>
      </c>
      <c r="C7244">
        <f>IF('Data R4P'!C260="","",'Data R4P'!C260)</f>
        <v/>
      </c>
      <c r="D7244">
        <f>IF('Data R4P'!C260="","",'Data R4P'!D260)</f>
        <v/>
      </c>
      <c r="E7244">
        <f>IF('Data R4P'!C260="","",'Data R4P'!E260)</f>
        <v/>
      </c>
      <c r="F7244">
        <f>IF('Data R4P'!C260="","",'Data R4P'!F260)</f>
        <v/>
      </c>
      <c r="G7244">
        <f>IF('Data R4P'!C260="","",'Data R4P'!AD260)</f>
        <v/>
      </c>
      <c r="H7244">
        <f>IF('Data R4P'!C260="","",'Data R4P'!AC260)</f>
        <v/>
      </c>
      <c r="I7244">
        <f>IF('Data R4P'!C260="","",COUNTIF('Data R4P'!J260,"&gt;0")+COUNTIF('Data R4P'!L260,"&gt;0")+COUNTIF('Data R4P'!N260,"&gt;0")+COUNTIF('Data R4P'!P260,"&gt;0")+COUNTIF('Data R4P'!R260,"&gt;0")+COUNTIF('Data R4P'!T260,"&gt;0")+COUNTIF('Data R4P'!V260,"&gt;0")+COUNTIF('Data R4P'!X260,"&gt;0"))</f>
        <v/>
      </c>
      <c r="J7244">
        <f>IF('Data R4P'!C260="","",IF((COUNTIF('Data R4P'!K260,"&gt;0")+COUNTIF('Data R4P'!M260,"&gt;0")+COUNTIF('Data R4P'!O260,"&gt;0")+COUNTIF('Data R4P'!Q260,"&gt;0")+COUNTIF('Data R4P'!S260,"&gt;0")+COUNTIF('Data R4P'!U260,"&gt;0")+COUNTIF('Data R4P'!W260,"&gt;0")+COUNTIF('Data R4P'!Y260,"&gt;0"))&gt;0,1,0))</f>
        <v/>
      </c>
      <c r="M7244" t="inlineStr">
        <is>
          <t>Data R</t>
        </is>
      </c>
    </row>
    <row r="7245">
      <c r="A7245" t="inlineStr">
        <is>
          <t>Regional 4 Palmco</t>
        </is>
      </c>
      <c r="B7245">
        <f>IF('Data R4P'!C261="","",'Data R4P'!B261)</f>
        <v/>
      </c>
      <c r="C7245">
        <f>IF('Data R4P'!C261="","",'Data R4P'!C261)</f>
        <v/>
      </c>
      <c r="D7245">
        <f>IF('Data R4P'!C261="","",'Data R4P'!D261)</f>
        <v/>
      </c>
      <c r="E7245">
        <f>IF('Data R4P'!C261="","",'Data R4P'!E261)</f>
        <v/>
      </c>
      <c r="F7245">
        <f>IF('Data R4P'!C261="","",'Data R4P'!F261)</f>
        <v/>
      </c>
      <c r="G7245">
        <f>IF('Data R4P'!C261="","",'Data R4P'!AD261)</f>
        <v/>
      </c>
      <c r="H7245">
        <f>IF('Data R4P'!C261="","",'Data R4P'!AC261)</f>
        <v/>
      </c>
      <c r="I7245">
        <f>IF('Data R4P'!C261="","",COUNTIF('Data R4P'!J261,"&gt;0")+COUNTIF('Data R4P'!L261,"&gt;0")+COUNTIF('Data R4P'!N261,"&gt;0")+COUNTIF('Data R4P'!P261,"&gt;0")+COUNTIF('Data R4P'!R261,"&gt;0")+COUNTIF('Data R4P'!T261,"&gt;0")+COUNTIF('Data R4P'!V261,"&gt;0")+COUNTIF('Data R4P'!X261,"&gt;0"))</f>
        <v/>
      </c>
      <c r="J7245">
        <f>IF('Data R4P'!C261="","",IF((COUNTIF('Data R4P'!K261,"&gt;0")+COUNTIF('Data R4P'!M261,"&gt;0")+COUNTIF('Data R4P'!O261,"&gt;0")+COUNTIF('Data R4P'!Q261,"&gt;0")+COUNTIF('Data R4P'!S261,"&gt;0")+COUNTIF('Data R4P'!U261,"&gt;0")+COUNTIF('Data R4P'!W261,"&gt;0")+COUNTIF('Data R4P'!Y261,"&gt;0"))&gt;0,1,0))</f>
        <v/>
      </c>
      <c r="M7245" t="inlineStr">
        <is>
          <t>Data R</t>
        </is>
      </c>
    </row>
    <row r="7246">
      <c r="A7246" t="inlineStr">
        <is>
          <t>Regional 4 Palmco</t>
        </is>
      </c>
      <c r="B7246">
        <f>IF('Data R4P'!C262="","",'Data R4P'!B262)</f>
        <v/>
      </c>
      <c r="C7246">
        <f>IF('Data R4P'!C262="","",'Data R4P'!C262)</f>
        <v/>
      </c>
      <c r="D7246">
        <f>IF('Data R4P'!C262="","",'Data R4P'!D262)</f>
        <v/>
      </c>
      <c r="E7246">
        <f>IF('Data R4P'!C262="","",'Data R4P'!E262)</f>
        <v/>
      </c>
      <c r="F7246">
        <f>IF('Data R4P'!C262="","",'Data R4P'!F262)</f>
        <v/>
      </c>
      <c r="G7246">
        <f>IF('Data R4P'!C262="","",'Data R4P'!AD262)</f>
        <v/>
      </c>
      <c r="H7246">
        <f>IF('Data R4P'!C262="","",'Data R4P'!AC262)</f>
        <v/>
      </c>
      <c r="I7246">
        <f>IF('Data R4P'!C262="","",COUNTIF('Data R4P'!J262,"&gt;0")+COUNTIF('Data R4P'!L262,"&gt;0")+COUNTIF('Data R4P'!N262,"&gt;0")+COUNTIF('Data R4P'!P262,"&gt;0")+COUNTIF('Data R4P'!R262,"&gt;0")+COUNTIF('Data R4P'!T262,"&gt;0")+COUNTIF('Data R4P'!V262,"&gt;0")+COUNTIF('Data R4P'!X262,"&gt;0"))</f>
        <v/>
      </c>
      <c r="J7246">
        <f>IF('Data R4P'!C262="","",IF((COUNTIF('Data R4P'!K262,"&gt;0")+COUNTIF('Data R4P'!M262,"&gt;0")+COUNTIF('Data R4P'!O262,"&gt;0")+COUNTIF('Data R4P'!Q262,"&gt;0")+COUNTIF('Data R4P'!S262,"&gt;0")+COUNTIF('Data R4P'!U262,"&gt;0")+COUNTIF('Data R4P'!W262,"&gt;0")+COUNTIF('Data R4P'!Y262,"&gt;0"))&gt;0,1,0))</f>
        <v/>
      </c>
      <c r="M7246" t="inlineStr">
        <is>
          <t>Data R</t>
        </is>
      </c>
    </row>
    <row r="7247">
      <c r="A7247" t="inlineStr">
        <is>
          <t>Regional 4 Palmco</t>
        </is>
      </c>
      <c r="B7247">
        <f>IF('Data R4P'!C263="","",'Data R4P'!B263)</f>
        <v/>
      </c>
      <c r="C7247">
        <f>IF('Data R4P'!C263="","",'Data R4P'!C263)</f>
        <v/>
      </c>
      <c r="D7247">
        <f>IF('Data R4P'!C263="","",'Data R4P'!D263)</f>
        <v/>
      </c>
      <c r="E7247">
        <f>IF('Data R4P'!C263="","",'Data R4P'!E263)</f>
        <v/>
      </c>
      <c r="F7247">
        <f>IF('Data R4P'!C263="","",'Data R4P'!F263)</f>
        <v/>
      </c>
      <c r="G7247">
        <f>IF('Data R4P'!C263="","",'Data R4P'!AD263)</f>
        <v/>
      </c>
      <c r="H7247">
        <f>IF('Data R4P'!C263="","",'Data R4P'!AC263)</f>
        <v/>
      </c>
      <c r="I7247">
        <f>IF('Data R4P'!C263="","",COUNTIF('Data R4P'!J263,"&gt;0")+COUNTIF('Data R4P'!L263,"&gt;0")+COUNTIF('Data R4P'!N263,"&gt;0")+COUNTIF('Data R4P'!P263,"&gt;0")+COUNTIF('Data R4P'!R263,"&gt;0")+COUNTIF('Data R4P'!T263,"&gt;0")+COUNTIF('Data R4P'!V263,"&gt;0")+COUNTIF('Data R4P'!X263,"&gt;0"))</f>
        <v/>
      </c>
      <c r="J7247">
        <f>IF('Data R4P'!C263="","",IF((COUNTIF('Data R4P'!K263,"&gt;0")+COUNTIF('Data R4P'!M263,"&gt;0")+COUNTIF('Data R4P'!O263,"&gt;0")+COUNTIF('Data R4P'!Q263,"&gt;0")+COUNTIF('Data R4P'!S263,"&gt;0")+COUNTIF('Data R4P'!U263,"&gt;0")+COUNTIF('Data R4P'!W263,"&gt;0")+COUNTIF('Data R4P'!Y263,"&gt;0"))&gt;0,1,0))</f>
        <v/>
      </c>
      <c r="M7247" t="inlineStr">
        <is>
          <t>Data R</t>
        </is>
      </c>
    </row>
    <row r="7248">
      <c r="A7248" t="inlineStr">
        <is>
          <t>Regional 4 Palmco</t>
        </is>
      </c>
      <c r="B7248">
        <f>IF('Data R4P'!C264="","",'Data R4P'!B264)</f>
        <v/>
      </c>
      <c r="C7248">
        <f>IF('Data R4P'!C264="","",'Data R4P'!C264)</f>
        <v/>
      </c>
      <c r="D7248">
        <f>IF('Data R4P'!C264="","",'Data R4P'!D264)</f>
        <v/>
      </c>
      <c r="E7248">
        <f>IF('Data R4P'!C264="","",'Data R4P'!E264)</f>
        <v/>
      </c>
      <c r="F7248">
        <f>IF('Data R4P'!C264="","",'Data R4P'!F264)</f>
        <v/>
      </c>
      <c r="G7248">
        <f>IF('Data R4P'!C264="","",'Data R4P'!AD264)</f>
        <v/>
      </c>
      <c r="H7248">
        <f>IF('Data R4P'!C264="","",'Data R4P'!AC264)</f>
        <v/>
      </c>
      <c r="I7248">
        <f>IF('Data R4P'!C264="","",COUNTIF('Data R4P'!J264,"&gt;0")+COUNTIF('Data R4P'!L264,"&gt;0")+COUNTIF('Data R4P'!N264,"&gt;0")+COUNTIF('Data R4P'!P264,"&gt;0")+COUNTIF('Data R4P'!R264,"&gt;0")+COUNTIF('Data R4P'!T264,"&gt;0")+COUNTIF('Data R4P'!V264,"&gt;0")+COUNTIF('Data R4P'!X264,"&gt;0"))</f>
        <v/>
      </c>
      <c r="J7248">
        <f>IF('Data R4P'!C264="","",IF((COUNTIF('Data R4P'!K264,"&gt;0")+COUNTIF('Data R4P'!M264,"&gt;0")+COUNTIF('Data R4P'!O264,"&gt;0")+COUNTIF('Data R4P'!Q264,"&gt;0")+COUNTIF('Data R4P'!S264,"&gt;0")+COUNTIF('Data R4P'!U264,"&gt;0")+COUNTIF('Data R4P'!W264,"&gt;0")+COUNTIF('Data R4P'!Y264,"&gt;0"))&gt;0,1,0))</f>
        <v/>
      </c>
      <c r="M7248" t="inlineStr">
        <is>
          <t>Data R</t>
        </is>
      </c>
    </row>
    <row r="7249">
      <c r="A7249" t="inlineStr">
        <is>
          <t>Regional 4 Palmco</t>
        </is>
      </c>
      <c r="B7249">
        <f>IF('Data R4P'!C265="","",'Data R4P'!B265)</f>
        <v/>
      </c>
      <c r="C7249">
        <f>IF('Data R4P'!C265="","",'Data R4P'!C265)</f>
        <v/>
      </c>
      <c r="D7249">
        <f>IF('Data R4P'!C265="","",'Data R4P'!D265)</f>
        <v/>
      </c>
      <c r="E7249">
        <f>IF('Data R4P'!C265="","",'Data R4P'!E265)</f>
        <v/>
      </c>
      <c r="F7249">
        <f>IF('Data R4P'!C265="","",'Data R4P'!F265)</f>
        <v/>
      </c>
      <c r="G7249">
        <f>IF('Data R4P'!C265="","",'Data R4P'!AD265)</f>
        <v/>
      </c>
      <c r="H7249">
        <f>IF('Data R4P'!C265="","",'Data R4P'!AC265)</f>
        <v/>
      </c>
      <c r="I7249">
        <f>IF('Data R4P'!C265="","",COUNTIF('Data R4P'!J265,"&gt;0")+COUNTIF('Data R4P'!L265,"&gt;0")+COUNTIF('Data R4P'!N265,"&gt;0")+COUNTIF('Data R4P'!P265,"&gt;0")+COUNTIF('Data R4P'!R265,"&gt;0")+COUNTIF('Data R4P'!T265,"&gt;0")+COUNTIF('Data R4P'!V265,"&gt;0")+COUNTIF('Data R4P'!X265,"&gt;0"))</f>
        <v/>
      </c>
      <c r="J7249">
        <f>IF('Data R4P'!C265="","",IF((COUNTIF('Data R4P'!K265,"&gt;0")+COUNTIF('Data R4P'!M265,"&gt;0")+COUNTIF('Data R4P'!O265,"&gt;0")+COUNTIF('Data R4P'!Q265,"&gt;0")+COUNTIF('Data R4P'!S265,"&gt;0")+COUNTIF('Data R4P'!U265,"&gt;0")+COUNTIF('Data R4P'!W265,"&gt;0")+COUNTIF('Data R4P'!Y265,"&gt;0"))&gt;0,1,0))</f>
        <v/>
      </c>
      <c r="M7249" t="inlineStr">
        <is>
          <t>Data R</t>
        </is>
      </c>
    </row>
    <row r="7250">
      <c r="A7250" t="inlineStr">
        <is>
          <t>Regional 4 Palmco</t>
        </is>
      </c>
      <c r="B7250">
        <f>IF('Data R4P'!C266="","",'Data R4P'!B266)</f>
        <v/>
      </c>
      <c r="C7250">
        <f>IF('Data R4P'!C266="","",'Data R4P'!C266)</f>
        <v/>
      </c>
      <c r="D7250">
        <f>IF('Data R4P'!C266="","",'Data R4P'!D266)</f>
        <v/>
      </c>
      <c r="E7250">
        <f>IF('Data R4P'!C266="","",'Data R4P'!E266)</f>
        <v/>
      </c>
      <c r="F7250">
        <f>IF('Data R4P'!C266="","",'Data R4P'!F266)</f>
        <v/>
      </c>
      <c r="G7250">
        <f>IF('Data R4P'!C266="","",'Data R4P'!AD266)</f>
        <v/>
      </c>
      <c r="H7250">
        <f>IF('Data R4P'!C266="","",'Data R4P'!AC266)</f>
        <v/>
      </c>
      <c r="I7250">
        <f>IF('Data R4P'!C266="","",COUNTIF('Data R4P'!J266,"&gt;0")+COUNTIF('Data R4P'!L266,"&gt;0")+COUNTIF('Data R4P'!N266,"&gt;0")+COUNTIF('Data R4P'!P266,"&gt;0")+COUNTIF('Data R4P'!R266,"&gt;0")+COUNTIF('Data R4P'!T266,"&gt;0")+COUNTIF('Data R4P'!V266,"&gt;0")+COUNTIF('Data R4P'!X266,"&gt;0"))</f>
        <v/>
      </c>
      <c r="J7250">
        <f>IF('Data R4P'!C266="","",IF((COUNTIF('Data R4P'!K266,"&gt;0")+COUNTIF('Data R4P'!M266,"&gt;0")+COUNTIF('Data R4P'!O266,"&gt;0")+COUNTIF('Data R4P'!Q266,"&gt;0")+COUNTIF('Data R4P'!S266,"&gt;0")+COUNTIF('Data R4P'!U266,"&gt;0")+COUNTIF('Data R4P'!W266,"&gt;0")+COUNTIF('Data R4P'!Y266,"&gt;0"))&gt;0,1,0))</f>
        <v/>
      </c>
      <c r="M7250" t="inlineStr">
        <is>
          <t>Data R</t>
        </is>
      </c>
    </row>
    <row r="7251">
      <c r="A7251" t="inlineStr">
        <is>
          <t>Regional 4 Palmco</t>
        </is>
      </c>
      <c r="B7251">
        <f>IF('Data R4P'!C267="","",'Data R4P'!B267)</f>
        <v/>
      </c>
      <c r="C7251">
        <f>IF('Data R4P'!C267="","",'Data R4P'!C267)</f>
        <v/>
      </c>
      <c r="D7251">
        <f>IF('Data R4P'!C267="","",'Data R4P'!D267)</f>
        <v/>
      </c>
      <c r="E7251">
        <f>IF('Data R4P'!C267="","",'Data R4P'!E267)</f>
        <v/>
      </c>
      <c r="F7251">
        <f>IF('Data R4P'!C267="","",'Data R4P'!F267)</f>
        <v/>
      </c>
      <c r="G7251">
        <f>IF('Data R4P'!C267="","",'Data R4P'!AD267)</f>
        <v/>
      </c>
      <c r="H7251">
        <f>IF('Data R4P'!C267="","",'Data R4P'!AC267)</f>
        <v/>
      </c>
      <c r="I7251">
        <f>IF('Data R4P'!C267="","",COUNTIF('Data R4P'!J267,"&gt;0")+COUNTIF('Data R4P'!L267,"&gt;0")+COUNTIF('Data R4P'!N267,"&gt;0")+COUNTIF('Data R4P'!P267,"&gt;0")+COUNTIF('Data R4P'!R267,"&gt;0")+COUNTIF('Data R4P'!T267,"&gt;0")+COUNTIF('Data R4P'!V267,"&gt;0")+COUNTIF('Data R4P'!X267,"&gt;0"))</f>
        <v/>
      </c>
      <c r="J7251">
        <f>IF('Data R4P'!C267="","",IF((COUNTIF('Data R4P'!K267,"&gt;0")+COUNTIF('Data R4P'!M267,"&gt;0")+COUNTIF('Data R4P'!O267,"&gt;0")+COUNTIF('Data R4P'!Q267,"&gt;0")+COUNTIF('Data R4P'!S267,"&gt;0")+COUNTIF('Data R4P'!U267,"&gt;0")+COUNTIF('Data R4P'!W267,"&gt;0")+COUNTIF('Data R4P'!Y267,"&gt;0"))&gt;0,1,0))</f>
        <v/>
      </c>
      <c r="M7251" t="inlineStr">
        <is>
          <t>Data R</t>
        </is>
      </c>
    </row>
    <row r="7252">
      <c r="A7252" t="inlineStr">
        <is>
          <t>Regional 4 Palmco</t>
        </is>
      </c>
      <c r="B7252">
        <f>IF('Data R4P'!C268="","",'Data R4P'!B268)</f>
        <v/>
      </c>
      <c r="C7252">
        <f>IF('Data R4P'!C268="","",'Data R4P'!C268)</f>
        <v/>
      </c>
      <c r="D7252">
        <f>IF('Data R4P'!C268="","",'Data R4P'!D268)</f>
        <v/>
      </c>
      <c r="E7252">
        <f>IF('Data R4P'!C268="","",'Data R4P'!E268)</f>
        <v/>
      </c>
      <c r="F7252">
        <f>IF('Data R4P'!C268="","",'Data R4P'!F268)</f>
        <v/>
      </c>
      <c r="G7252">
        <f>IF('Data R4P'!C268="","",'Data R4P'!AD268)</f>
        <v/>
      </c>
      <c r="H7252">
        <f>IF('Data R4P'!C268="","",'Data R4P'!AC268)</f>
        <v/>
      </c>
      <c r="I7252">
        <f>IF('Data R4P'!C268="","",COUNTIF('Data R4P'!J268,"&gt;0")+COUNTIF('Data R4P'!L268,"&gt;0")+COUNTIF('Data R4P'!N268,"&gt;0")+COUNTIF('Data R4P'!P268,"&gt;0")+COUNTIF('Data R4P'!R268,"&gt;0")+COUNTIF('Data R4P'!T268,"&gt;0")+COUNTIF('Data R4P'!V268,"&gt;0")+COUNTIF('Data R4P'!X268,"&gt;0"))</f>
        <v/>
      </c>
      <c r="J7252">
        <f>IF('Data R4P'!C268="","",IF((COUNTIF('Data R4P'!K268,"&gt;0")+COUNTIF('Data R4P'!M268,"&gt;0")+COUNTIF('Data R4P'!O268,"&gt;0")+COUNTIF('Data R4P'!Q268,"&gt;0")+COUNTIF('Data R4P'!S268,"&gt;0")+COUNTIF('Data R4P'!U268,"&gt;0")+COUNTIF('Data R4P'!W268,"&gt;0")+COUNTIF('Data R4P'!Y268,"&gt;0"))&gt;0,1,0))</f>
        <v/>
      </c>
      <c r="M7252" t="inlineStr">
        <is>
          <t>Data R</t>
        </is>
      </c>
    </row>
    <row r="7253">
      <c r="A7253" t="inlineStr">
        <is>
          <t>Regional 4 Palmco</t>
        </is>
      </c>
      <c r="B7253">
        <f>IF('Data R4P'!C269="","",'Data R4P'!B269)</f>
        <v/>
      </c>
      <c r="C7253">
        <f>IF('Data R4P'!C269="","",'Data R4P'!C269)</f>
        <v/>
      </c>
      <c r="D7253">
        <f>IF('Data R4P'!C269="","",'Data R4P'!D269)</f>
        <v/>
      </c>
      <c r="E7253">
        <f>IF('Data R4P'!C269="","",'Data R4P'!E269)</f>
        <v/>
      </c>
      <c r="F7253">
        <f>IF('Data R4P'!C269="","",'Data R4P'!F269)</f>
        <v/>
      </c>
      <c r="G7253">
        <f>IF('Data R4P'!C269="","",'Data R4P'!AD269)</f>
        <v/>
      </c>
      <c r="H7253">
        <f>IF('Data R4P'!C269="","",'Data R4P'!AC269)</f>
        <v/>
      </c>
      <c r="I7253">
        <f>IF('Data R4P'!C269="","",COUNTIF('Data R4P'!J269,"&gt;0")+COUNTIF('Data R4P'!L269,"&gt;0")+COUNTIF('Data R4P'!N269,"&gt;0")+COUNTIF('Data R4P'!P269,"&gt;0")+COUNTIF('Data R4P'!R269,"&gt;0")+COUNTIF('Data R4P'!T269,"&gt;0")+COUNTIF('Data R4P'!V269,"&gt;0")+COUNTIF('Data R4P'!X269,"&gt;0"))</f>
        <v/>
      </c>
      <c r="J7253">
        <f>IF('Data R4P'!C269="","",IF((COUNTIF('Data R4P'!K269,"&gt;0")+COUNTIF('Data R4P'!M269,"&gt;0")+COUNTIF('Data R4P'!O269,"&gt;0")+COUNTIF('Data R4P'!Q269,"&gt;0")+COUNTIF('Data R4P'!S269,"&gt;0")+COUNTIF('Data R4P'!U269,"&gt;0")+COUNTIF('Data R4P'!W269,"&gt;0")+COUNTIF('Data R4P'!Y269,"&gt;0"))&gt;0,1,0))</f>
        <v/>
      </c>
      <c r="M7253" t="inlineStr">
        <is>
          <t>Data R</t>
        </is>
      </c>
    </row>
    <row r="7254">
      <c r="A7254" t="inlineStr">
        <is>
          <t>Regional 4 Palmco</t>
        </is>
      </c>
      <c r="B7254">
        <f>IF('Data R4P'!C270="","",'Data R4P'!B270)</f>
        <v/>
      </c>
      <c r="C7254">
        <f>IF('Data R4P'!C270="","",'Data R4P'!C270)</f>
        <v/>
      </c>
      <c r="D7254">
        <f>IF('Data R4P'!C270="","",'Data R4P'!D270)</f>
        <v/>
      </c>
      <c r="E7254">
        <f>IF('Data R4P'!C270="","",'Data R4P'!E270)</f>
        <v/>
      </c>
      <c r="F7254">
        <f>IF('Data R4P'!C270="","",'Data R4P'!F270)</f>
        <v/>
      </c>
      <c r="G7254">
        <f>IF('Data R4P'!C270="","",'Data R4P'!AD270)</f>
        <v/>
      </c>
      <c r="H7254">
        <f>IF('Data R4P'!C270="","",'Data R4P'!AC270)</f>
        <v/>
      </c>
      <c r="I7254">
        <f>IF('Data R4P'!C270="","",COUNTIF('Data R4P'!J270,"&gt;0")+COUNTIF('Data R4P'!L270,"&gt;0")+COUNTIF('Data R4P'!N270,"&gt;0")+COUNTIF('Data R4P'!P270,"&gt;0")+COUNTIF('Data R4P'!R270,"&gt;0")+COUNTIF('Data R4P'!T270,"&gt;0")+COUNTIF('Data R4P'!V270,"&gt;0")+COUNTIF('Data R4P'!X270,"&gt;0"))</f>
        <v/>
      </c>
      <c r="J7254">
        <f>IF('Data R4P'!C270="","",IF((COUNTIF('Data R4P'!K270,"&gt;0")+COUNTIF('Data R4P'!M270,"&gt;0")+COUNTIF('Data R4P'!O270,"&gt;0")+COUNTIF('Data R4P'!Q270,"&gt;0")+COUNTIF('Data R4P'!S270,"&gt;0")+COUNTIF('Data R4P'!U270,"&gt;0")+COUNTIF('Data R4P'!W270,"&gt;0")+COUNTIF('Data R4P'!Y270,"&gt;0"))&gt;0,1,0))</f>
        <v/>
      </c>
      <c r="M7254" t="inlineStr">
        <is>
          <t>Data R</t>
        </is>
      </c>
    </row>
    <row r="7255">
      <c r="A7255" t="inlineStr">
        <is>
          <t>Regional 4 Palmco</t>
        </is>
      </c>
      <c r="B7255">
        <f>IF('Data R4P'!C271="","",'Data R4P'!B271)</f>
        <v/>
      </c>
      <c r="C7255">
        <f>IF('Data R4P'!C271="","",'Data R4P'!C271)</f>
        <v/>
      </c>
      <c r="D7255">
        <f>IF('Data R4P'!C271="","",'Data R4P'!D271)</f>
        <v/>
      </c>
      <c r="E7255">
        <f>IF('Data R4P'!C271="","",'Data R4P'!E271)</f>
        <v/>
      </c>
      <c r="F7255">
        <f>IF('Data R4P'!C271="","",'Data R4P'!F271)</f>
        <v/>
      </c>
      <c r="G7255">
        <f>IF('Data R4P'!C271="","",'Data R4P'!AD271)</f>
        <v/>
      </c>
      <c r="H7255">
        <f>IF('Data R4P'!C271="","",'Data R4P'!AC271)</f>
        <v/>
      </c>
      <c r="I7255">
        <f>IF('Data R4P'!C271="","",COUNTIF('Data R4P'!J271,"&gt;0")+COUNTIF('Data R4P'!L271,"&gt;0")+COUNTIF('Data R4P'!N271,"&gt;0")+COUNTIF('Data R4P'!P271,"&gt;0")+COUNTIF('Data R4P'!R271,"&gt;0")+COUNTIF('Data R4P'!T271,"&gt;0")+COUNTIF('Data R4P'!V271,"&gt;0")+COUNTIF('Data R4P'!X271,"&gt;0"))</f>
        <v/>
      </c>
      <c r="J7255">
        <f>IF('Data R4P'!C271="","",IF((COUNTIF('Data R4P'!K271,"&gt;0")+COUNTIF('Data R4P'!M271,"&gt;0")+COUNTIF('Data R4P'!O271,"&gt;0")+COUNTIF('Data R4P'!Q271,"&gt;0")+COUNTIF('Data R4P'!S271,"&gt;0")+COUNTIF('Data R4P'!U271,"&gt;0")+COUNTIF('Data R4P'!W271,"&gt;0")+COUNTIF('Data R4P'!Y271,"&gt;0"))&gt;0,1,0))</f>
        <v/>
      </c>
      <c r="M7255" t="inlineStr">
        <is>
          <t>Data R</t>
        </is>
      </c>
    </row>
    <row r="7256">
      <c r="A7256" t="inlineStr">
        <is>
          <t>Regional 4 Palmco</t>
        </is>
      </c>
      <c r="B7256">
        <f>IF('Data R4P'!C272="","",'Data R4P'!B272)</f>
        <v/>
      </c>
      <c r="C7256">
        <f>IF('Data R4P'!C272="","",'Data R4P'!C272)</f>
        <v/>
      </c>
      <c r="D7256">
        <f>IF('Data R4P'!C272="","",'Data R4P'!D272)</f>
        <v/>
      </c>
      <c r="E7256">
        <f>IF('Data R4P'!C272="","",'Data R4P'!E272)</f>
        <v/>
      </c>
      <c r="F7256">
        <f>IF('Data R4P'!C272="","",'Data R4P'!F272)</f>
        <v/>
      </c>
      <c r="G7256">
        <f>IF('Data R4P'!C272="","",'Data R4P'!AD272)</f>
        <v/>
      </c>
      <c r="H7256">
        <f>IF('Data R4P'!C272="","",'Data R4P'!AC272)</f>
        <v/>
      </c>
      <c r="I7256">
        <f>IF('Data R4P'!C272="","",COUNTIF('Data R4P'!J272,"&gt;0")+COUNTIF('Data R4P'!L272,"&gt;0")+COUNTIF('Data R4P'!N272,"&gt;0")+COUNTIF('Data R4P'!P272,"&gt;0")+COUNTIF('Data R4P'!R272,"&gt;0")+COUNTIF('Data R4P'!T272,"&gt;0")+COUNTIF('Data R4P'!V272,"&gt;0")+COUNTIF('Data R4P'!X272,"&gt;0"))</f>
        <v/>
      </c>
      <c r="J7256">
        <f>IF('Data R4P'!C272="","",IF((COUNTIF('Data R4P'!K272,"&gt;0")+COUNTIF('Data R4P'!M272,"&gt;0")+COUNTIF('Data R4P'!O272,"&gt;0")+COUNTIF('Data R4P'!Q272,"&gt;0")+COUNTIF('Data R4P'!S272,"&gt;0")+COUNTIF('Data R4P'!U272,"&gt;0")+COUNTIF('Data R4P'!W272,"&gt;0")+COUNTIF('Data R4P'!Y272,"&gt;0"))&gt;0,1,0))</f>
        <v/>
      </c>
      <c r="M7256" t="inlineStr">
        <is>
          <t>Data R</t>
        </is>
      </c>
    </row>
    <row r="7257">
      <c r="A7257" t="inlineStr">
        <is>
          <t>Regional 4 Palmco</t>
        </is>
      </c>
      <c r="B7257">
        <f>IF('Data R4P'!C273="","",'Data R4P'!B273)</f>
        <v/>
      </c>
      <c r="C7257">
        <f>IF('Data R4P'!C273="","",'Data R4P'!C273)</f>
        <v/>
      </c>
      <c r="D7257">
        <f>IF('Data R4P'!C273="","",'Data R4P'!D273)</f>
        <v/>
      </c>
      <c r="E7257">
        <f>IF('Data R4P'!C273="","",'Data R4P'!E273)</f>
        <v/>
      </c>
      <c r="F7257">
        <f>IF('Data R4P'!C273="","",'Data R4P'!F273)</f>
        <v/>
      </c>
      <c r="G7257">
        <f>IF('Data R4P'!C273="","",'Data R4P'!AD273)</f>
        <v/>
      </c>
      <c r="H7257">
        <f>IF('Data R4P'!C273="","",'Data R4P'!AC273)</f>
        <v/>
      </c>
      <c r="I7257">
        <f>IF('Data R4P'!C273="","",COUNTIF('Data R4P'!J273,"&gt;0")+COUNTIF('Data R4P'!L273,"&gt;0")+COUNTIF('Data R4P'!N273,"&gt;0")+COUNTIF('Data R4P'!P273,"&gt;0")+COUNTIF('Data R4P'!R273,"&gt;0")+COUNTIF('Data R4P'!T273,"&gt;0")+COUNTIF('Data R4P'!V273,"&gt;0")+COUNTIF('Data R4P'!X273,"&gt;0"))</f>
        <v/>
      </c>
      <c r="J7257">
        <f>IF('Data R4P'!C273="","",IF((COUNTIF('Data R4P'!K273,"&gt;0")+COUNTIF('Data R4P'!M273,"&gt;0")+COUNTIF('Data R4P'!O273,"&gt;0")+COUNTIF('Data R4P'!Q273,"&gt;0")+COUNTIF('Data R4P'!S273,"&gt;0")+COUNTIF('Data R4P'!U273,"&gt;0")+COUNTIF('Data R4P'!W273,"&gt;0")+COUNTIF('Data R4P'!Y273,"&gt;0"))&gt;0,1,0))</f>
        <v/>
      </c>
      <c r="M7257" t="inlineStr">
        <is>
          <t>Data R</t>
        </is>
      </c>
    </row>
    <row r="7258">
      <c r="A7258" t="inlineStr">
        <is>
          <t>Regional 4 Palmco</t>
        </is>
      </c>
      <c r="B7258">
        <f>IF('Data R4P'!C274="","",'Data R4P'!B274)</f>
        <v/>
      </c>
      <c r="C7258">
        <f>IF('Data R4P'!C274="","",'Data R4P'!C274)</f>
        <v/>
      </c>
      <c r="D7258">
        <f>IF('Data R4P'!C274="","",'Data R4P'!D274)</f>
        <v/>
      </c>
      <c r="E7258">
        <f>IF('Data R4P'!C274="","",'Data R4P'!E274)</f>
        <v/>
      </c>
      <c r="F7258">
        <f>IF('Data R4P'!C274="","",'Data R4P'!F274)</f>
        <v/>
      </c>
      <c r="G7258">
        <f>IF('Data R4P'!C274="","",'Data R4P'!AD274)</f>
        <v/>
      </c>
      <c r="H7258">
        <f>IF('Data R4P'!C274="","",'Data R4P'!AC274)</f>
        <v/>
      </c>
      <c r="I7258">
        <f>IF('Data R4P'!C274="","",COUNTIF('Data R4P'!J274,"&gt;0")+COUNTIF('Data R4P'!L274,"&gt;0")+COUNTIF('Data R4P'!N274,"&gt;0")+COUNTIF('Data R4P'!P274,"&gt;0")+COUNTIF('Data R4P'!R274,"&gt;0")+COUNTIF('Data R4P'!T274,"&gt;0")+COUNTIF('Data R4P'!V274,"&gt;0")+COUNTIF('Data R4P'!X274,"&gt;0"))</f>
        <v/>
      </c>
      <c r="J7258">
        <f>IF('Data R4P'!C274="","",IF((COUNTIF('Data R4P'!K274,"&gt;0")+COUNTIF('Data R4P'!M274,"&gt;0")+COUNTIF('Data R4P'!O274,"&gt;0")+COUNTIF('Data R4P'!Q274,"&gt;0")+COUNTIF('Data R4P'!S274,"&gt;0")+COUNTIF('Data R4P'!U274,"&gt;0")+COUNTIF('Data R4P'!W274,"&gt;0")+COUNTIF('Data R4P'!Y274,"&gt;0"))&gt;0,1,0))</f>
        <v/>
      </c>
      <c r="M7258" t="inlineStr">
        <is>
          <t>Data R</t>
        </is>
      </c>
    </row>
    <row r="7259">
      <c r="A7259" t="inlineStr">
        <is>
          <t>Regional 4 Palmco</t>
        </is>
      </c>
      <c r="B7259">
        <f>IF('Data R4P'!C275="","",'Data R4P'!B275)</f>
        <v/>
      </c>
      <c r="C7259">
        <f>IF('Data R4P'!C275="","",'Data R4P'!C275)</f>
        <v/>
      </c>
      <c r="D7259">
        <f>IF('Data R4P'!C275="","",'Data R4P'!D275)</f>
        <v/>
      </c>
      <c r="E7259">
        <f>IF('Data R4P'!C275="","",'Data R4P'!E275)</f>
        <v/>
      </c>
      <c r="F7259">
        <f>IF('Data R4P'!C275="","",'Data R4P'!F275)</f>
        <v/>
      </c>
      <c r="G7259">
        <f>IF('Data R4P'!C275="","",'Data R4P'!AD275)</f>
        <v/>
      </c>
      <c r="H7259">
        <f>IF('Data R4P'!C275="","",'Data R4P'!AC275)</f>
        <v/>
      </c>
      <c r="I7259">
        <f>IF('Data R4P'!C275="","",COUNTIF('Data R4P'!J275,"&gt;0")+COUNTIF('Data R4P'!L275,"&gt;0")+COUNTIF('Data R4P'!N275,"&gt;0")+COUNTIF('Data R4P'!P275,"&gt;0")+COUNTIF('Data R4P'!R275,"&gt;0")+COUNTIF('Data R4P'!T275,"&gt;0")+COUNTIF('Data R4P'!V275,"&gt;0")+COUNTIF('Data R4P'!X275,"&gt;0"))</f>
        <v/>
      </c>
      <c r="J7259">
        <f>IF('Data R4P'!C275="","",IF((COUNTIF('Data R4P'!K275,"&gt;0")+COUNTIF('Data R4P'!M275,"&gt;0")+COUNTIF('Data R4P'!O275,"&gt;0")+COUNTIF('Data R4P'!Q275,"&gt;0")+COUNTIF('Data R4P'!S275,"&gt;0")+COUNTIF('Data R4P'!U275,"&gt;0")+COUNTIF('Data R4P'!W275,"&gt;0")+COUNTIF('Data R4P'!Y275,"&gt;0"))&gt;0,1,0))</f>
        <v/>
      </c>
      <c r="M7259" t="inlineStr">
        <is>
          <t>Data R</t>
        </is>
      </c>
    </row>
    <row r="7260">
      <c r="A7260" t="inlineStr">
        <is>
          <t>Regional 4 Palmco</t>
        </is>
      </c>
      <c r="B7260">
        <f>IF('Data R4P'!C276="","",'Data R4P'!B276)</f>
        <v/>
      </c>
      <c r="C7260">
        <f>IF('Data R4P'!C276="","",'Data R4P'!C276)</f>
        <v/>
      </c>
      <c r="D7260">
        <f>IF('Data R4P'!C276="","",'Data R4P'!D276)</f>
        <v/>
      </c>
      <c r="E7260">
        <f>IF('Data R4P'!C276="","",'Data R4P'!E276)</f>
        <v/>
      </c>
      <c r="F7260">
        <f>IF('Data R4P'!C276="","",'Data R4P'!F276)</f>
        <v/>
      </c>
      <c r="G7260">
        <f>IF('Data R4P'!C276="","",'Data R4P'!AD276)</f>
        <v/>
      </c>
      <c r="H7260">
        <f>IF('Data R4P'!C276="","",'Data R4P'!AC276)</f>
        <v/>
      </c>
      <c r="I7260">
        <f>IF('Data R4P'!C276="","",COUNTIF('Data R4P'!J276,"&gt;0")+COUNTIF('Data R4P'!L276,"&gt;0")+COUNTIF('Data R4P'!N276,"&gt;0")+COUNTIF('Data R4P'!P276,"&gt;0")+COUNTIF('Data R4P'!R276,"&gt;0")+COUNTIF('Data R4P'!T276,"&gt;0")+COUNTIF('Data R4P'!V276,"&gt;0")+COUNTIF('Data R4P'!X276,"&gt;0"))</f>
        <v/>
      </c>
      <c r="J7260">
        <f>IF('Data R4P'!C276="","",IF((COUNTIF('Data R4P'!K276,"&gt;0")+COUNTIF('Data R4P'!M276,"&gt;0")+COUNTIF('Data R4P'!O276,"&gt;0")+COUNTIF('Data R4P'!Q276,"&gt;0")+COUNTIF('Data R4P'!S276,"&gt;0")+COUNTIF('Data R4P'!U276,"&gt;0")+COUNTIF('Data R4P'!W276,"&gt;0")+COUNTIF('Data R4P'!Y276,"&gt;0"))&gt;0,1,0))</f>
        <v/>
      </c>
      <c r="M7260" t="inlineStr">
        <is>
          <t>Data R</t>
        </is>
      </c>
    </row>
    <row r="7261">
      <c r="A7261" t="inlineStr">
        <is>
          <t>Regional 4 Palmco</t>
        </is>
      </c>
      <c r="B7261">
        <f>IF('Data R4P'!C277="","",'Data R4P'!B277)</f>
        <v/>
      </c>
      <c r="C7261">
        <f>IF('Data R4P'!C277="","",'Data R4P'!C277)</f>
        <v/>
      </c>
      <c r="D7261">
        <f>IF('Data R4P'!C277="","",'Data R4P'!D277)</f>
        <v/>
      </c>
      <c r="E7261">
        <f>IF('Data R4P'!C277="","",'Data R4P'!E277)</f>
        <v/>
      </c>
      <c r="F7261">
        <f>IF('Data R4P'!C277="","",'Data R4P'!F277)</f>
        <v/>
      </c>
      <c r="G7261">
        <f>IF('Data R4P'!C277="","",'Data R4P'!AD277)</f>
        <v/>
      </c>
      <c r="H7261">
        <f>IF('Data R4P'!C277="","",'Data R4P'!AC277)</f>
        <v/>
      </c>
      <c r="I7261">
        <f>IF('Data R4P'!C277="","",COUNTIF('Data R4P'!J277,"&gt;0")+COUNTIF('Data R4P'!L277,"&gt;0")+COUNTIF('Data R4P'!N277,"&gt;0")+COUNTIF('Data R4P'!P277,"&gt;0")+COUNTIF('Data R4P'!R277,"&gt;0")+COUNTIF('Data R4P'!T277,"&gt;0")+COUNTIF('Data R4P'!V277,"&gt;0")+COUNTIF('Data R4P'!X277,"&gt;0"))</f>
        <v/>
      </c>
      <c r="J7261">
        <f>IF('Data R4P'!C277="","",IF((COUNTIF('Data R4P'!K277,"&gt;0")+COUNTIF('Data R4P'!M277,"&gt;0")+COUNTIF('Data R4P'!O277,"&gt;0")+COUNTIF('Data R4P'!Q277,"&gt;0")+COUNTIF('Data R4P'!S277,"&gt;0")+COUNTIF('Data R4P'!U277,"&gt;0")+COUNTIF('Data R4P'!W277,"&gt;0")+COUNTIF('Data R4P'!Y277,"&gt;0"))&gt;0,1,0))</f>
        <v/>
      </c>
      <c r="M7261" t="inlineStr">
        <is>
          <t>Data R</t>
        </is>
      </c>
    </row>
    <row r="7262">
      <c r="A7262" t="inlineStr">
        <is>
          <t>Regional 4 Palmco</t>
        </is>
      </c>
      <c r="B7262">
        <f>IF('Data R4P'!C278="","",'Data R4P'!B278)</f>
        <v/>
      </c>
      <c r="C7262">
        <f>IF('Data R4P'!C278="","",'Data R4P'!C278)</f>
        <v/>
      </c>
      <c r="D7262">
        <f>IF('Data R4P'!C278="","",'Data R4P'!D278)</f>
        <v/>
      </c>
      <c r="E7262">
        <f>IF('Data R4P'!C278="","",'Data R4P'!E278)</f>
        <v/>
      </c>
      <c r="F7262">
        <f>IF('Data R4P'!C278="","",'Data R4P'!F278)</f>
        <v/>
      </c>
      <c r="G7262">
        <f>IF('Data R4P'!C278="","",'Data R4P'!AD278)</f>
        <v/>
      </c>
      <c r="H7262">
        <f>IF('Data R4P'!C278="","",'Data R4P'!AC278)</f>
        <v/>
      </c>
      <c r="I7262">
        <f>IF('Data R4P'!C278="","",COUNTIF('Data R4P'!J278,"&gt;0")+COUNTIF('Data R4P'!L278,"&gt;0")+COUNTIF('Data R4P'!N278,"&gt;0")+COUNTIF('Data R4P'!P278,"&gt;0")+COUNTIF('Data R4P'!R278,"&gt;0")+COUNTIF('Data R4P'!T278,"&gt;0")+COUNTIF('Data R4P'!V278,"&gt;0")+COUNTIF('Data R4P'!X278,"&gt;0"))</f>
        <v/>
      </c>
      <c r="J7262">
        <f>IF('Data R4P'!C278="","",IF((COUNTIF('Data R4P'!K278,"&gt;0")+COUNTIF('Data R4P'!M278,"&gt;0")+COUNTIF('Data R4P'!O278,"&gt;0")+COUNTIF('Data R4P'!Q278,"&gt;0")+COUNTIF('Data R4P'!S278,"&gt;0")+COUNTIF('Data R4P'!U278,"&gt;0")+COUNTIF('Data R4P'!W278,"&gt;0")+COUNTIF('Data R4P'!Y278,"&gt;0"))&gt;0,1,0))</f>
        <v/>
      </c>
      <c r="M7262" t="inlineStr">
        <is>
          <t>Data R</t>
        </is>
      </c>
    </row>
    <row r="7263">
      <c r="A7263" t="inlineStr">
        <is>
          <t>Regional 4 Palmco</t>
        </is>
      </c>
      <c r="B7263">
        <f>IF('Data R4P'!C279="","",'Data R4P'!B279)</f>
        <v/>
      </c>
      <c r="C7263">
        <f>IF('Data R4P'!C279="","",'Data R4P'!C279)</f>
        <v/>
      </c>
      <c r="D7263">
        <f>IF('Data R4P'!C279="","",'Data R4P'!D279)</f>
        <v/>
      </c>
      <c r="E7263">
        <f>IF('Data R4P'!C279="","",'Data R4P'!E279)</f>
        <v/>
      </c>
      <c r="F7263">
        <f>IF('Data R4P'!C279="","",'Data R4P'!F279)</f>
        <v/>
      </c>
      <c r="G7263">
        <f>IF('Data R4P'!C279="","",'Data R4P'!AD279)</f>
        <v/>
      </c>
      <c r="H7263">
        <f>IF('Data R4P'!C279="","",'Data R4P'!AC279)</f>
        <v/>
      </c>
      <c r="I7263">
        <f>IF('Data R4P'!C279="","",COUNTIF('Data R4P'!J279,"&gt;0")+COUNTIF('Data R4P'!L279,"&gt;0")+COUNTIF('Data R4P'!N279,"&gt;0")+COUNTIF('Data R4P'!P279,"&gt;0")+COUNTIF('Data R4P'!R279,"&gt;0")+COUNTIF('Data R4P'!T279,"&gt;0")+COUNTIF('Data R4P'!V279,"&gt;0")+COUNTIF('Data R4P'!X279,"&gt;0"))</f>
        <v/>
      </c>
      <c r="J7263">
        <f>IF('Data R4P'!C279="","",IF((COUNTIF('Data R4P'!K279,"&gt;0")+COUNTIF('Data R4P'!M279,"&gt;0")+COUNTIF('Data R4P'!O279,"&gt;0")+COUNTIF('Data R4P'!Q279,"&gt;0")+COUNTIF('Data R4P'!S279,"&gt;0")+COUNTIF('Data R4P'!U279,"&gt;0")+COUNTIF('Data R4P'!W279,"&gt;0")+COUNTIF('Data R4P'!Y279,"&gt;0"))&gt;0,1,0))</f>
        <v/>
      </c>
      <c r="M7263" t="inlineStr">
        <is>
          <t>Data R</t>
        </is>
      </c>
    </row>
    <row r="7264">
      <c r="A7264" t="inlineStr">
        <is>
          <t>Regional 4 Palmco</t>
        </is>
      </c>
      <c r="B7264">
        <f>IF('Data R4P'!C280="","",'Data R4P'!B280)</f>
        <v/>
      </c>
      <c r="C7264">
        <f>IF('Data R4P'!C280="","",'Data R4P'!C280)</f>
        <v/>
      </c>
      <c r="D7264">
        <f>IF('Data R4P'!C280="","",'Data R4P'!D280)</f>
        <v/>
      </c>
      <c r="E7264">
        <f>IF('Data R4P'!C280="","",'Data R4P'!E280)</f>
        <v/>
      </c>
      <c r="F7264">
        <f>IF('Data R4P'!C280="","",'Data R4P'!F280)</f>
        <v/>
      </c>
      <c r="G7264">
        <f>IF('Data R4P'!C280="","",'Data R4P'!AD280)</f>
        <v/>
      </c>
      <c r="H7264">
        <f>IF('Data R4P'!C280="","",'Data R4P'!AC280)</f>
        <v/>
      </c>
      <c r="I7264">
        <f>IF('Data R4P'!C280="","",COUNTIF('Data R4P'!J280,"&gt;0")+COUNTIF('Data R4P'!L280,"&gt;0")+COUNTIF('Data R4P'!N280,"&gt;0")+COUNTIF('Data R4P'!P280,"&gt;0")+COUNTIF('Data R4P'!R280,"&gt;0")+COUNTIF('Data R4P'!T280,"&gt;0")+COUNTIF('Data R4P'!V280,"&gt;0")+COUNTIF('Data R4P'!X280,"&gt;0"))</f>
        <v/>
      </c>
      <c r="J7264">
        <f>IF('Data R4P'!C280="","",IF((COUNTIF('Data R4P'!K280,"&gt;0")+COUNTIF('Data R4P'!M280,"&gt;0")+COUNTIF('Data R4P'!O280,"&gt;0")+COUNTIF('Data R4P'!Q280,"&gt;0")+COUNTIF('Data R4P'!S280,"&gt;0")+COUNTIF('Data R4P'!U280,"&gt;0")+COUNTIF('Data R4P'!W280,"&gt;0")+COUNTIF('Data R4P'!Y280,"&gt;0"))&gt;0,1,0))</f>
        <v/>
      </c>
      <c r="M7264" t="inlineStr">
        <is>
          <t>Data R</t>
        </is>
      </c>
    </row>
    <row r="7265">
      <c r="A7265" t="inlineStr">
        <is>
          <t>Regional 4 Palmco</t>
        </is>
      </c>
      <c r="B7265">
        <f>IF('Data R4P'!C281="","",'Data R4P'!B281)</f>
        <v/>
      </c>
      <c r="C7265">
        <f>IF('Data R4P'!C281="","",'Data R4P'!C281)</f>
        <v/>
      </c>
      <c r="D7265">
        <f>IF('Data R4P'!C281="","",'Data R4P'!D281)</f>
        <v/>
      </c>
      <c r="E7265">
        <f>IF('Data R4P'!C281="","",'Data R4P'!E281)</f>
        <v/>
      </c>
      <c r="F7265">
        <f>IF('Data R4P'!C281="","",'Data R4P'!F281)</f>
        <v/>
      </c>
      <c r="G7265">
        <f>IF('Data R4P'!C281="","",'Data R4P'!AD281)</f>
        <v/>
      </c>
      <c r="H7265">
        <f>IF('Data R4P'!C281="","",'Data R4P'!AC281)</f>
        <v/>
      </c>
      <c r="I7265">
        <f>IF('Data R4P'!C281="","",COUNTIF('Data R4P'!J281,"&gt;0")+COUNTIF('Data R4P'!L281,"&gt;0")+COUNTIF('Data R4P'!N281,"&gt;0")+COUNTIF('Data R4P'!P281,"&gt;0")+COUNTIF('Data R4P'!R281,"&gt;0")+COUNTIF('Data R4P'!T281,"&gt;0")+COUNTIF('Data R4P'!V281,"&gt;0")+COUNTIF('Data R4P'!X281,"&gt;0"))</f>
        <v/>
      </c>
      <c r="J7265">
        <f>IF('Data R4P'!C281="","",IF((COUNTIF('Data R4P'!K281,"&gt;0")+COUNTIF('Data R4P'!M281,"&gt;0")+COUNTIF('Data R4P'!O281,"&gt;0")+COUNTIF('Data R4P'!Q281,"&gt;0")+COUNTIF('Data R4P'!S281,"&gt;0")+COUNTIF('Data R4P'!U281,"&gt;0")+COUNTIF('Data R4P'!W281,"&gt;0")+COUNTIF('Data R4P'!Y281,"&gt;0"))&gt;0,1,0))</f>
        <v/>
      </c>
      <c r="M7265" t="inlineStr">
        <is>
          <t>Data R</t>
        </is>
      </c>
    </row>
    <row r="7266">
      <c r="A7266" t="inlineStr">
        <is>
          <t>Regional 4 Palmco</t>
        </is>
      </c>
      <c r="B7266">
        <f>IF('Data R4P'!C282="","",'Data R4P'!B282)</f>
        <v/>
      </c>
      <c r="C7266">
        <f>IF('Data R4P'!C282="","",'Data R4P'!C282)</f>
        <v/>
      </c>
      <c r="D7266">
        <f>IF('Data R4P'!C282="","",'Data R4P'!D282)</f>
        <v/>
      </c>
      <c r="E7266">
        <f>IF('Data R4P'!C282="","",'Data R4P'!E282)</f>
        <v/>
      </c>
      <c r="F7266">
        <f>IF('Data R4P'!C282="","",'Data R4P'!F282)</f>
        <v/>
      </c>
      <c r="G7266">
        <f>IF('Data R4P'!C282="","",'Data R4P'!AD282)</f>
        <v/>
      </c>
      <c r="H7266">
        <f>IF('Data R4P'!C282="","",'Data R4P'!AC282)</f>
        <v/>
      </c>
      <c r="I7266">
        <f>IF('Data R4P'!C282="","",COUNTIF('Data R4P'!J282,"&gt;0")+COUNTIF('Data R4P'!L282,"&gt;0")+COUNTIF('Data R4P'!N282,"&gt;0")+COUNTIF('Data R4P'!P282,"&gt;0")+COUNTIF('Data R4P'!R282,"&gt;0")+COUNTIF('Data R4P'!T282,"&gt;0")+COUNTIF('Data R4P'!V282,"&gt;0")+COUNTIF('Data R4P'!X282,"&gt;0"))</f>
        <v/>
      </c>
      <c r="J7266">
        <f>IF('Data R4P'!C282="","",IF((COUNTIF('Data R4P'!K282,"&gt;0")+COUNTIF('Data R4P'!M282,"&gt;0")+COUNTIF('Data R4P'!O282,"&gt;0")+COUNTIF('Data R4P'!Q282,"&gt;0")+COUNTIF('Data R4P'!S282,"&gt;0")+COUNTIF('Data R4P'!U282,"&gt;0")+COUNTIF('Data R4P'!W282,"&gt;0")+COUNTIF('Data R4P'!Y282,"&gt;0"))&gt;0,1,0))</f>
        <v/>
      </c>
      <c r="M7266" t="inlineStr">
        <is>
          <t>Data R</t>
        </is>
      </c>
    </row>
    <row r="7267">
      <c r="A7267" t="inlineStr">
        <is>
          <t>Regional 4 Palmco</t>
        </is>
      </c>
      <c r="B7267">
        <f>IF('Data R4P'!C283="","",'Data R4P'!B283)</f>
        <v/>
      </c>
      <c r="C7267">
        <f>IF('Data R4P'!C283="","",'Data R4P'!C283)</f>
        <v/>
      </c>
      <c r="D7267">
        <f>IF('Data R4P'!C283="","",'Data R4P'!D283)</f>
        <v/>
      </c>
      <c r="E7267">
        <f>IF('Data R4P'!C283="","",'Data R4P'!E283)</f>
        <v/>
      </c>
      <c r="F7267">
        <f>IF('Data R4P'!C283="","",'Data R4P'!F283)</f>
        <v/>
      </c>
      <c r="G7267">
        <f>IF('Data R4P'!C283="","",'Data R4P'!AD283)</f>
        <v/>
      </c>
      <c r="H7267">
        <f>IF('Data R4P'!C283="","",'Data R4P'!AC283)</f>
        <v/>
      </c>
      <c r="I7267">
        <f>IF('Data R4P'!C283="","",COUNTIF('Data R4P'!J283,"&gt;0")+COUNTIF('Data R4P'!L283,"&gt;0")+COUNTIF('Data R4P'!N283,"&gt;0")+COUNTIF('Data R4P'!P283,"&gt;0")+COUNTIF('Data R4P'!R283,"&gt;0")+COUNTIF('Data R4P'!T283,"&gt;0")+COUNTIF('Data R4P'!V283,"&gt;0")+COUNTIF('Data R4P'!X283,"&gt;0"))</f>
        <v/>
      </c>
      <c r="J7267">
        <f>IF('Data R4P'!C283="","",IF((COUNTIF('Data R4P'!K283,"&gt;0")+COUNTIF('Data R4P'!M283,"&gt;0")+COUNTIF('Data R4P'!O283,"&gt;0")+COUNTIF('Data R4P'!Q283,"&gt;0")+COUNTIF('Data R4P'!S283,"&gt;0")+COUNTIF('Data R4P'!U283,"&gt;0")+COUNTIF('Data R4P'!W283,"&gt;0")+COUNTIF('Data R4P'!Y283,"&gt;0"))&gt;0,1,0))</f>
        <v/>
      </c>
      <c r="M7267" t="inlineStr">
        <is>
          <t>Data R</t>
        </is>
      </c>
    </row>
    <row r="7268">
      <c r="A7268" t="inlineStr">
        <is>
          <t>Regional 4 Palmco</t>
        </is>
      </c>
      <c r="B7268">
        <f>IF('Data R4P'!C284="","",'Data R4P'!B284)</f>
        <v/>
      </c>
      <c r="C7268">
        <f>IF('Data R4P'!C284="","",'Data R4P'!C284)</f>
        <v/>
      </c>
      <c r="D7268">
        <f>IF('Data R4P'!C284="","",'Data R4P'!D284)</f>
        <v/>
      </c>
      <c r="E7268">
        <f>IF('Data R4P'!C284="","",'Data R4P'!E284)</f>
        <v/>
      </c>
      <c r="F7268">
        <f>IF('Data R4P'!C284="","",'Data R4P'!F284)</f>
        <v/>
      </c>
      <c r="G7268">
        <f>IF('Data R4P'!C284="","",'Data R4P'!AD284)</f>
        <v/>
      </c>
      <c r="H7268">
        <f>IF('Data R4P'!C284="","",'Data R4P'!AC284)</f>
        <v/>
      </c>
      <c r="I7268">
        <f>IF('Data R4P'!C284="","",COUNTIF('Data R4P'!J284,"&gt;0")+COUNTIF('Data R4P'!L284,"&gt;0")+COUNTIF('Data R4P'!N284,"&gt;0")+COUNTIF('Data R4P'!P284,"&gt;0")+COUNTIF('Data R4P'!R284,"&gt;0")+COUNTIF('Data R4P'!T284,"&gt;0")+COUNTIF('Data R4P'!V284,"&gt;0")+COUNTIF('Data R4P'!X284,"&gt;0"))</f>
        <v/>
      </c>
      <c r="J7268">
        <f>IF('Data R4P'!C284="","",IF((COUNTIF('Data R4P'!K284,"&gt;0")+COUNTIF('Data R4P'!M284,"&gt;0")+COUNTIF('Data R4P'!O284,"&gt;0")+COUNTIF('Data R4P'!Q284,"&gt;0")+COUNTIF('Data R4P'!S284,"&gt;0")+COUNTIF('Data R4P'!U284,"&gt;0")+COUNTIF('Data R4P'!W284,"&gt;0")+COUNTIF('Data R4P'!Y284,"&gt;0"))&gt;0,1,0))</f>
        <v/>
      </c>
      <c r="M7268" t="inlineStr">
        <is>
          <t>Data R</t>
        </is>
      </c>
    </row>
    <row r="7269">
      <c r="A7269" t="inlineStr">
        <is>
          <t>Regional 4 Palmco</t>
        </is>
      </c>
      <c r="B7269">
        <f>IF('Data R4P'!C285="","",'Data R4P'!B285)</f>
        <v/>
      </c>
      <c r="C7269">
        <f>IF('Data R4P'!C285="","",'Data R4P'!C285)</f>
        <v/>
      </c>
      <c r="D7269">
        <f>IF('Data R4P'!C285="","",'Data R4P'!D285)</f>
        <v/>
      </c>
      <c r="E7269">
        <f>IF('Data R4P'!C285="","",'Data R4P'!E285)</f>
        <v/>
      </c>
      <c r="F7269">
        <f>IF('Data R4P'!C285="","",'Data R4P'!F285)</f>
        <v/>
      </c>
      <c r="G7269">
        <f>IF('Data R4P'!C285="","",'Data R4P'!AD285)</f>
        <v/>
      </c>
      <c r="H7269">
        <f>IF('Data R4P'!C285="","",'Data R4P'!AC285)</f>
        <v/>
      </c>
      <c r="I7269">
        <f>IF('Data R4P'!C285="","",COUNTIF('Data R4P'!J285,"&gt;0")+COUNTIF('Data R4P'!L285,"&gt;0")+COUNTIF('Data R4P'!N285,"&gt;0")+COUNTIF('Data R4P'!P285,"&gt;0")+COUNTIF('Data R4P'!R285,"&gt;0")+COUNTIF('Data R4P'!T285,"&gt;0")+COUNTIF('Data R4P'!V285,"&gt;0")+COUNTIF('Data R4P'!X285,"&gt;0"))</f>
        <v/>
      </c>
      <c r="J7269">
        <f>IF('Data R4P'!C285="","",IF((COUNTIF('Data R4P'!K285,"&gt;0")+COUNTIF('Data R4P'!M285,"&gt;0")+COUNTIF('Data R4P'!O285,"&gt;0")+COUNTIF('Data R4P'!Q285,"&gt;0")+COUNTIF('Data R4P'!S285,"&gt;0")+COUNTIF('Data R4P'!U285,"&gt;0")+COUNTIF('Data R4P'!W285,"&gt;0")+COUNTIF('Data R4P'!Y285,"&gt;0"))&gt;0,1,0))</f>
        <v/>
      </c>
      <c r="M7269" t="inlineStr">
        <is>
          <t>Data R</t>
        </is>
      </c>
    </row>
    <row r="7270">
      <c r="A7270" t="inlineStr">
        <is>
          <t>Regional 4 Palmco</t>
        </is>
      </c>
      <c r="B7270">
        <f>IF('Data R4P'!C286="","",'Data R4P'!B286)</f>
        <v/>
      </c>
      <c r="C7270">
        <f>IF('Data R4P'!C286="","",'Data R4P'!C286)</f>
        <v/>
      </c>
      <c r="D7270">
        <f>IF('Data R4P'!C286="","",'Data R4P'!D286)</f>
        <v/>
      </c>
      <c r="E7270">
        <f>IF('Data R4P'!C286="","",'Data R4P'!E286)</f>
        <v/>
      </c>
      <c r="F7270">
        <f>IF('Data R4P'!C286="","",'Data R4P'!F286)</f>
        <v/>
      </c>
      <c r="G7270">
        <f>IF('Data R4P'!C286="","",'Data R4P'!AD286)</f>
        <v/>
      </c>
      <c r="H7270">
        <f>IF('Data R4P'!C286="","",'Data R4P'!AC286)</f>
        <v/>
      </c>
      <c r="I7270">
        <f>IF('Data R4P'!C286="","",COUNTIF('Data R4P'!J286,"&gt;0")+COUNTIF('Data R4P'!L286,"&gt;0")+COUNTIF('Data R4P'!N286,"&gt;0")+COUNTIF('Data R4P'!P286,"&gt;0")+COUNTIF('Data R4P'!R286,"&gt;0")+COUNTIF('Data R4P'!T286,"&gt;0")+COUNTIF('Data R4P'!V286,"&gt;0")+COUNTIF('Data R4P'!X286,"&gt;0"))</f>
        <v/>
      </c>
      <c r="J7270">
        <f>IF('Data R4P'!C286="","",IF((COUNTIF('Data R4P'!K286,"&gt;0")+COUNTIF('Data R4P'!M286,"&gt;0")+COUNTIF('Data R4P'!O286,"&gt;0")+COUNTIF('Data R4P'!Q286,"&gt;0")+COUNTIF('Data R4P'!S286,"&gt;0")+COUNTIF('Data R4P'!U286,"&gt;0")+COUNTIF('Data R4P'!W286,"&gt;0")+COUNTIF('Data R4P'!Y286,"&gt;0"))&gt;0,1,0))</f>
        <v/>
      </c>
      <c r="M7270" t="inlineStr">
        <is>
          <t>Data R</t>
        </is>
      </c>
    </row>
    <row r="7271">
      <c r="A7271" t="inlineStr">
        <is>
          <t>Regional 4 Palmco</t>
        </is>
      </c>
      <c r="B7271">
        <f>IF('Data R4P'!C287="","",'Data R4P'!B287)</f>
        <v/>
      </c>
      <c r="C7271">
        <f>IF('Data R4P'!C287="","",'Data R4P'!C287)</f>
        <v/>
      </c>
      <c r="D7271">
        <f>IF('Data R4P'!C287="","",'Data R4P'!D287)</f>
        <v/>
      </c>
      <c r="E7271">
        <f>IF('Data R4P'!C287="","",'Data R4P'!E287)</f>
        <v/>
      </c>
      <c r="F7271">
        <f>IF('Data R4P'!C287="","",'Data R4P'!F287)</f>
        <v/>
      </c>
      <c r="G7271">
        <f>IF('Data R4P'!C287="","",'Data R4P'!AD287)</f>
        <v/>
      </c>
      <c r="H7271">
        <f>IF('Data R4P'!C287="","",'Data R4P'!AC287)</f>
        <v/>
      </c>
      <c r="I7271">
        <f>IF('Data R4P'!C287="","",COUNTIF('Data R4P'!J287,"&gt;0")+COUNTIF('Data R4P'!L287,"&gt;0")+COUNTIF('Data R4P'!N287,"&gt;0")+COUNTIF('Data R4P'!P287,"&gt;0")+COUNTIF('Data R4P'!R287,"&gt;0")+COUNTIF('Data R4P'!T287,"&gt;0")+COUNTIF('Data R4P'!V287,"&gt;0")+COUNTIF('Data R4P'!X287,"&gt;0"))</f>
        <v/>
      </c>
      <c r="J7271">
        <f>IF('Data R4P'!C287="","",IF((COUNTIF('Data R4P'!K287,"&gt;0")+COUNTIF('Data R4P'!M287,"&gt;0")+COUNTIF('Data R4P'!O287,"&gt;0")+COUNTIF('Data R4P'!Q287,"&gt;0")+COUNTIF('Data R4P'!S287,"&gt;0")+COUNTIF('Data R4P'!U287,"&gt;0")+COUNTIF('Data R4P'!W287,"&gt;0")+COUNTIF('Data R4P'!Y287,"&gt;0"))&gt;0,1,0))</f>
        <v/>
      </c>
      <c r="M7271" t="inlineStr">
        <is>
          <t>Data R</t>
        </is>
      </c>
    </row>
    <row r="7272">
      <c r="A7272" t="inlineStr">
        <is>
          <t>Regional 4 Palmco</t>
        </is>
      </c>
      <c r="B7272">
        <f>IF('Data R4P'!C288="","",'Data R4P'!B288)</f>
        <v/>
      </c>
      <c r="C7272">
        <f>IF('Data R4P'!C288="","",'Data R4P'!C288)</f>
        <v/>
      </c>
      <c r="D7272">
        <f>IF('Data R4P'!C288="","",'Data R4P'!D288)</f>
        <v/>
      </c>
      <c r="E7272">
        <f>IF('Data R4P'!C288="","",'Data R4P'!E288)</f>
        <v/>
      </c>
      <c r="F7272">
        <f>IF('Data R4P'!C288="","",'Data R4P'!F288)</f>
        <v/>
      </c>
      <c r="G7272">
        <f>IF('Data R4P'!C288="","",'Data R4P'!AD288)</f>
        <v/>
      </c>
      <c r="H7272">
        <f>IF('Data R4P'!C288="","",'Data R4P'!AC288)</f>
        <v/>
      </c>
      <c r="I7272">
        <f>IF('Data R4P'!C288="","",COUNTIF('Data R4P'!J288,"&gt;0")+COUNTIF('Data R4P'!L288,"&gt;0")+COUNTIF('Data R4P'!N288,"&gt;0")+COUNTIF('Data R4P'!P288,"&gt;0")+COUNTIF('Data R4P'!R288,"&gt;0")+COUNTIF('Data R4P'!T288,"&gt;0")+COUNTIF('Data R4P'!V288,"&gt;0")+COUNTIF('Data R4P'!X288,"&gt;0"))</f>
        <v/>
      </c>
      <c r="J7272">
        <f>IF('Data R4P'!C288="","",IF((COUNTIF('Data R4P'!K288,"&gt;0")+COUNTIF('Data R4P'!M288,"&gt;0")+COUNTIF('Data R4P'!O288,"&gt;0")+COUNTIF('Data R4P'!Q288,"&gt;0")+COUNTIF('Data R4P'!S288,"&gt;0")+COUNTIF('Data R4P'!U288,"&gt;0")+COUNTIF('Data R4P'!W288,"&gt;0")+COUNTIF('Data R4P'!Y288,"&gt;0"))&gt;0,1,0))</f>
        <v/>
      </c>
      <c r="M7272" t="inlineStr">
        <is>
          <t>Data R</t>
        </is>
      </c>
    </row>
    <row r="7273">
      <c r="A7273" t="inlineStr">
        <is>
          <t>Regional 4 Palmco</t>
        </is>
      </c>
      <c r="B7273">
        <f>IF('Data R4P'!C289="","",'Data R4P'!B289)</f>
        <v/>
      </c>
      <c r="C7273">
        <f>IF('Data R4P'!C289="","",'Data R4P'!C289)</f>
        <v/>
      </c>
      <c r="D7273">
        <f>IF('Data R4P'!C289="","",'Data R4P'!D289)</f>
        <v/>
      </c>
      <c r="E7273">
        <f>IF('Data R4P'!C289="","",'Data R4P'!E289)</f>
        <v/>
      </c>
      <c r="F7273">
        <f>IF('Data R4P'!C289="","",'Data R4P'!F289)</f>
        <v/>
      </c>
      <c r="G7273">
        <f>IF('Data R4P'!C289="","",'Data R4P'!AD289)</f>
        <v/>
      </c>
      <c r="H7273">
        <f>IF('Data R4P'!C289="","",'Data R4P'!AC289)</f>
        <v/>
      </c>
      <c r="I7273">
        <f>IF('Data R4P'!C289="","",COUNTIF('Data R4P'!J289,"&gt;0")+COUNTIF('Data R4P'!L289,"&gt;0")+COUNTIF('Data R4P'!N289,"&gt;0")+COUNTIF('Data R4P'!P289,"&gt;0")+COUNTIF('Data R4P'!R289,"&gt;0")+COUNTIF('Data R4P'!T289,"&gt;0")+COUNTIF('Data R4P'!V289,"&gt;0")+COUNTIF('Data R4P'!X289,"&gt;0"))</f>
        <v/>
      </c>
      <c r="J7273">
        <f>IF('Data R4P'!C289="","",IF((COUNTIF('Data R4P'!K289,"&gt;0")+COUNTIF('Data R4P'!M289,"&gt;0")+COUNTIF('Data R4P'!O289,"&gt;0")+COUNTIF('Data R4P'!Q289,"&gt;0")+COUNTIF('Data R4P'!S289,"&gt;0")+COUNTIF('Data R4P'!U289,"&gt;0")+COUNTIF('Data R4P'!W289,"&gt;0")+COUNTIF('Data R4P'!Y289,"&gt;0"))&gt;0,1,0))</f>
        <v/>
      </c>
      <c r="M7273" t="inlineStr">
        <is>
          <t>Data R</t>
        </is>
      </c>
    </row>
    <row r="7274">
      <c r="A7274" t="inlineStr">
        <is>
          <t>Regional 4 Palmco</t>
        </is>
      </c>
      <c r="B7274">
        <f>IF('Data R4P'!C290="","",'Data R4P'!B290)</f>
        <v/>
      </c>
      <c r="C7274">
        <f>IF('Data R4P'!C290="","",'Data R4P'!C290)</f>
        <v/>
      </c>
      <c r="D7274">
        <f>IF('Data R4P'!C290="","",'Data R4P'!D290)</f>
        <v/>
      </c>
      <c r="E7274">
        <f>IF('Data R4P'!C290="","",'Data R4P'!E290)</f>
        <v/>
      </c>
      <c r="F7274">
        <f>IF('Data R4P'!C290="","",'Data R4P'!F290)</f>
        <v/>
      </c>
      <c r="G7274">
        <f>IF('Data R4P'!C290="","",'Data R4P'!AD290)</f>
        <v/>
      </c>
      <c r="H7274">
        <f>IF('Data R4P'!C290="","",'Data R4P'!AC290)</f>
        <v/>
      </c>
      <c r="I7274">
        <f>IF('Data R4P'!C290="","",COUNTIF('Data R4P'!J290,"&gt;0")+COUNTIF('Data R4P'!L290,"&gt;0")+COUNTIF('Data R4P'!N290,"&gt;0")+COUNTIF('Data R4P'!P290,"&gt;0")+COUNTIF('Data R4P'!R290,"&gt;0")+COUNTIF('Data R4P'!T290,"&gt;0")+COUNTIF('Data R4P'!V290,"&gt;0")+COUNTIF('Data R4P'!X290,"&gt;0"))</f>
        <v/>
      </c>
      <c r="J7274">
        <f>IF('Data R4P'!C290="","",IF((COUNTIF('Data R4P'!K290,"&gt;0")+COUNTIF('Data R4P'!M290,"&gt;0")+COUNTIF('Data R4P'!O290,"&gt;0")+COUNTIF('Data R4P'!Q290,"&gt;0")+COUNTIF('Data R4P'!S290,"&gt;0")+COUNTIF('Data R4P'!U290,"&gt;0")+COUNTIF('Data R4P'!W290,"&gt;0")+COUNTIF('Data R4P'!Y290,"&gt;0"))&gt;0,1,0))</f>
        <v/>
      </c>
      <c r="M7274" t="inlineStr">
        <is>
          <t>Data R</t>
        </is>
      </c>
    </row>
    <row r="7275">
      <c r="A7275" t="inlineStr">
        <is>
          <t>Regional 4 Palmco</t>
        </is>
      </c>
      <c r="B7275">
        <f>IF('Data R4P'!C291="","",'Data R4P'!B291)</f>
        <v/>
      </c>
      <c r="C7275">
        <f>IF('Data R4P'!C291="","",'Data R4P'!C291)</f>
        <v/>
      </c>
      <c r="D7275">
        <f>IF('Data R4P'!C291="","",'Data R4P'!D291)</f>
        <v/>
      </c>
      <c r="E7275">
        <f>IF('Data R4P'!C291="","",'Data R4P'!E291)</f>
        <v/>
      </c>
      <c r="F7275">
        <f>IF('Data R4P'!C291="","",'Data R4P'!F291)</f>
        <v/>
      </c>
      <c r="G7275">
        <f>IF('Data R4P'!C291="","",'Data R4P'!AD291)</f>
        <v/>
      </c>
      <c r="H7275">
        <f>IF('Data R4P'!C291="","",'Data R4P'!AC291)</f>
        <v/>
      </c>
      <c r="I7275">
        <f>IF('Data R4P'!C291="","",COUNTIF('Data R4P'!J291,"&gt;0")+COUNTIF('Data R4P'!L291,"&gt;0")+COUNTIF('Data R4P'!N291,"&gt;0")+COUNTIF('Data R4P'!P291,"&gt;0")+COUNTIF('Data R4P'!R291,"&gt;0")+COUNTIF('Data R4P'!T291,"&gt;0")+COUNTIF('Data R4P'!V291,"&gt;0")+COUNTIF('Data R4P'!X291,"&gt;0"))</f>
        <v/>
      </c>
      <c r="J7275">
        <f>IF('Data R4P'!C291="","",IF((COUNTIF('Data R4P'!K291,"&gt;0")+COUNTIF('Data R4P'!M291,"&gt;0")+COUNTIF('Data R4P'!O291,"&gt;0")+COUNTIF('Data R4P'!Q291,"&gt;0")+COUNTIF('Data R4P'!S291,"&gt;0")+COUNTIF('Data R4P'!U291,"&gt;0")+COUNTIF('Data R4P'!W291,"&gt;0")+COUNTIF('Data R4P'!Y291,"&gt;0"))&gt;0,1,0))</f>
        <v/>
      </c>
      <c r="M7275" t="inlineStr">
        <is>
          <t>Data R</t>
        </is>
      </c>
    </row>
    <row r="7276">
      <c r="A7276" t="inlineStr">
        <is>
          <t>Regional 4 Palmco</t>
        </is>
      </c>
      <c r="B7276">
        <f>IF('Data R4P'!C292="","",'Data R4P'!B292)</f>
        <v/>
      </c>
      <c r="C7276">
        <f>IF('Data R4P'!C292="","",'Data R4P'!C292)</f>
        <v/>
      </c>
      <c r="D7276">
        <f>IF('Data R4P'!C292="","",'Data R4P'!D292)</f>
        <v/>
      </c>
      <c r="E7276">
        <f>IF('Data R4P'!C292="","",'Data R4P'!E292)</f>
        <v/>
      </c>
      <c r="F7276">
        <f>IF('Data R4P'!C292="","",'Data R4P'!F292)</f>
        <v/>
      </c>
      <c r="G7276">
        <f>IF('Data R4P'!C292="","",'Data R4P'!AD292)</f>
        <v/>
      </c>
      <c r="H7276">
        <f>IF('Data R4P'!C292="","",'Data R4P'!AC292)</f>
        <v/>
      </c>
      <c r="I7276">
        <f>IF('Data R4P'!C292="","",COUNTIF('Data R4P'!J292,"&gt;0")+COUNTIF('Data R4P'!L292,"&gt;0")+COUNTIF('Data R4P'!N292,"&gt;0")+COUNTIF('Data R4P'!P292,"&gt;0")+COUNTIF('Data R4P'!R292,"&gt;0")+COUNTIF('Data R4P'!T292,"&gt;0")+COUNTIF('Data R4P'!V292,"&gt;0")+COUNTIF('Data R4P'!X292,"&gt;0"))</f>
        <v/>
      </c>
      <c r="J7276">
        <f>IF('Data R4P'!C292="","",IF((COUNTIF('Data R4P'!K292,"&gt;0")+COUNTIF('Data R4P'!M292,"&gt;0")+COUNTIF('Data R4P'!O292,"&gt;0")+COUNTIF('Data R4P'!Q292,"&gt;0")+COUNTIF('Data R4P'!S292,"&gt;0")+COUNTIF('Data R4P'!U292,"&gt;0")+COUNTIF('Data R4P'!W292,"&gt;0")+COUNTIF('Data R4P'!Y292,"&gt;0"))&gt;0,1,0))</f>
        <v/>
      </c>
      <c r="M7276" t="inlineStr">
        <is>
          <t>Data R</t>
        </is>
      </c>
    </row>
    <row r="7277">
      <c r="A7277" t="inlineStr">
        <is>
          <t>Regional 4 Palmco</t>
        </is>
      </c>
      <c r="B7277">
        <f>IF('Data R4P'!C293="","",'Data R4P'!B293)</f>
        <v/>
      </c>
      <c r="C7277">
        <f>IF('Data R4P'!C293="","",'Data R4P'!C293)</f>
        <v/>
      </c>
      <c r="D7277">
        <f>IF('Data R4P'!C293="","",'Data R4P'!D293)</f>
        <v/>
      </c>
      <c r="E7277">
        <f>IF('Data R4P'!C293="","",'Data R4P'!E293)</f>
        <v/>
      </c>
      <c r="F7277">
        <f>IF('Data R4P'!C293="","",'Data R4P'!F293)</f>
        <v/>
      </c>
      <c r="G7277">
        <f>IF('Data R4P'!C293="","",'Data R4P'!AD293)</f>
        <v/>
      </c>
      <c r="H7277">
        <f>IF('Data R4P'!C293="","",'Data R4P'!AC293)</f>
        <v/>
      </c>
      <c r="I7277">
        <f>IF('Data R4P'!C293="","",COUNTIF('Data R4P'!J293,"&gt;0")+COUNTIF('Data R4P'!L293,"&gt;0")+COUNTIF('Data R4P'!N293,"&gt;0")+COUNTIF('Data R4P'!P293,"&gt;0")+COUNTIF('Data R4P'!R293,"&gt;0")+COUNTIF('Data R4P'!T293,"&gt;0")+COUNTIF('Data R4P'!V293,"&gt;0")+COUNTIF('Data R4P'!X293,"&gt;0"))</f>
        <v/>
      </c>
      <c r="J7277">
        <f>IF('Data R4P'!C293="","",IF((COUNTIF('Data R4P'!K293,"&gt;0")+COUNTIF('Data R4P'!M293,"&gt;0")+COUNTIF('Data R4P'!O293,"&gt;0")+COUNTIF('Data R4P'!Q293,"&gt;0")+COUNTIF('Data R4P'!S293,"&gt;0")+COUNTIF('Data R4P'!U293,"&gt;0")+COUNTIF('Data R4P'!W293,"&gt;0")+COUNTIF('Data R4P'!Y293,"&gt;0"))&gt;0,1,0))</f>
        <v/>
      </c>
      <c r="M7277" t="inlineStr">
        <is>
          <t>Data R</t>
        </is>
      </c>
    </row>
    <row r="7278">
      <c r="A7278" t="inlineStr">
        <is>
          <t>Regional 4 Palmco</t>
        </is>
      </c>
      <c r="B7278">
        <f>IF('Data R4P'!C294="","",'Data R4P'!B294)</f>
        <v/>
      </c>
      <c r="C7278">
        <f>IF('Data R4P'!C294="","",'Data R4P'!C294)</f>
        <v/>
      </c>
      <c r="D7278">
        <f>IF('Data R4P'!C294="","",'Data R4P'!D294)</f>
        <v/>
      </c>
      <c r="E7278">
        <f>IF('Data R4P'!C294="","",'Data R4P'!E294)</f>
        <v/>
      </c>
      <c r="F7278">
        <f>IF('Data R4P'!C294="","",'Data R4P'!F294)</f>
        <v/>
      </c>
      <c r="G7278">
        <f>IF('Data R4P'!C294="","",'Data R4P'!AD294)</f>
        <v/>
      </c>
      <c r="H7278">
        <f>IF('Data R4P'!C294="","",'Data R4P'!AC294)</f>
        <v/>
      </c>
      <c r="I7278">
        <f>IF('Data R4P'!C294="","",COUNTIF('Data R4P'!J294,"&gt;0")+COUNTIF('Data R4P'!L294,"&gt;0")+COUNTIF('Data R4P'!N294,"&gt;0")+COUNTIF('Data R4P'!P294,"&gt;0")+COUNTIF('Data R4P'!R294,"&gt;0")+COUNTIF('Data R4P'!T294,"&gt;0")+COUNTIF('Data R4P'!V294,"&gt;0")+COUNTIF('Data R4P'!X294,"&gt;0"))</f>
        <v/>
      </c>
      <c r="J7278">
        <f>IF('Data R4P'!C294="","",IF((COUNTIF('Data R4P'!K294,"&gt;0")+COUNTIF('Data R4P'!M294,"&gt;0")+COUNTIF('Data R4P'!O294,"&gt;0")+COUNTIF('Data R4P'!Q294,"&gt;0")+COUNTIF('Data R4P'!S294,"&gt;0")+COUNTIF('Data R4P'!U294,"&gt;0")+COUNTIF('Data R4P'!W294,"&gt;0")+COUNTIF('Data R4P'!Y294,"&gt;0"))&gt;0,1,0))</f>
        <v/>
      </c>
      <c r="M7278" t="inlineStr">
        <is>
          <t>Data R</t>
        </is>
      </c>
    </row>
    <row r="7279">
      <c r="A7279" t="inlineStr">
        <is>
          <t>Regional 4 Palmco</t>
        </is>
      </c>
      <c r="B7279">
        <f>IF('Data R4P'!C295="","",'Data R4P'!B295)</f>
        <v/>
      </c>
      <c r="C7279">
        <f>IF('Data R4P'!C295="","",'Data R4P'!C295)</f>
        <v/>
      </c>
      <c r="D7279">
        <f>IF('Data R4P'!C295="","",'Data R4P'!D295)</f>
        <v/>
      </c>
      <c r="E7279">
        <f>IF('Data R4P'!C295="","",'Data R4P'!E295)</f>
        <v/>
      </c>
      <c r="F7279">
        <f>IF('Data R4P'!C295="","",'Data R4P'!F295)</f>
        <v/>
      </c>
      <c r="G7279">
        <f>IF('Data R4P'!C295="","",'Data R4P'!AD295)</f>
        <v/>
      </c>
      <c r="H7279">
        <f>IF('Data R4P'!C295="","",'Data R4P'!AC295)</f>
        <v/>
      </c>
      <c r="I7279">
        <f>IF('Data R4P'!C295="","",COUNTIF('Data R4P'!J295,"&gt;0")+COUNTIF('Data R4P'!L295,"&gt;0")+COUNTIF('Data R4P'!N295,"&gt;0")+COUNTIF('Data R4P'!P295,"&gt;0")+COUNTIF('Data R4P'!R295,"&gt;0")+COUNTIF('Data R4P'!T295,"&gt;0")+COUNTIF('Data R4P'!V295,"&gt;0")+COUNTIF('Data R4P'!X295,"&gt;0"))</f>
        <v/>
      </c>
      <c r="J7279">
        <f>IF('Data R4P'!C295="","",IF((COUNTIF('Data R4P'!K295,"&gt;0")+COUNTIF('Data R4P'!M295,"&gt;0")+COUNTIF('Data R4P'!O295,"&gt;0")+COUNTIF('Data R4P'!Q295,"&gt;0")+COUNTIF('Data R4P'!S295,"&gt;0")+COUNTIF('Data R4P'!U295,"&gt;0")+COUNTIF('Data R4P'!W295,"&gt;0")+COUNTIF('Data R4P'!Y295,"&gt;0"))&gt;0,1,0))</f>
        <v/>
      </c>
      <c r="M7279" t="inlineStr">
        <is>
          <t>Data R</t>
        </is>
      </c>
    </row>
    <row r="7280">
      <c r="A7280" t="inlineStr">
        <is>
          <t>Regional 4 Palmco</t>
        </is>
      </c>
      <c r="B7280">
        <f>IF('Data R4P'!C296="","",'Data R4P'!B296)</f>
        <v/>
      </c>
      <c r="C7280">
        <f>IF('Data R4P'!C296="","",'Data R4P'!C296)</f>
        <v/>
      </c>
      <c r="D7280">
        <f>IF('Data R4P'!C296="","",'Data R4P'!D296)</f>
        <v/>
      </c>
      <c r="E7280">
        <f>IF('Data R4P'!C296="","",'Data R4P'!E296)</f>
        <v/>
      </c>
      <c r="F7280">
        <f>IF('Data R4P'!C296="","",'Data R4P'!F296)</f>
        <v/>
      </c>
      <c r="G7280">
        <f>IF('Data R4P'!C296="","",'Data R4P'!AD296)</f>
        <v/>
      </c>
      <c r="H7280">
        <f>IF('Data R4P'!C296="","",'Data R4P'!AC296)</f>
        <v/>
      </c>
      <c r="I7280">
        <f>IF('Data R4P'!C296="","",COUNTIF('Data R4P'!J296,"&gt;0")+COUNTIF('Data R4P'!L296,"&gt;0")+COUNTIF('Data R4P'!N296,"&gt;0")+COUNTIF('Data R4P'!P296,"&gt;0")+COUNTIF('Data R4P'!R296,"&gt;0")+COUNTIF('Data R4P'!T296,"&gt;0")+COUNTIF('Data R4P'!V296,"&gt;0")+COUNTIF('Data R4P'!X296,"&gt;0"))</f>
        <v/>
      </c>
      <c r="J7280">
        <f>IF('Data R4P'!C296="","",IF((COUNTIF('Data R4P'!K296,"&gt;0")+COUNTIF('Data R4P'!M296,"&gt;0")+COUNTIF('Data R4P'!O296,"&gt;0")+COUNTIF('Data R4P'!Q296,"&gt;0")+COUNTIF('Data R4P'!S296,"&gt;0")+COUNTIF('Data R4P'!U296,"&gt;0")+COUNTIF('Data R4P'!W296,"&gt;0")+COUNTIF('Data R4P'!Y296,"&gt;0"))&gt;0,1,0))</f>
        <v/>
      </c>
      <c r="M7280" t="inlineStr">
        <is>
          <t>Data R</t>
        </is>
      </c>
    </row>
    <row r="7281">
      <c r="A7281" t="inlineStr">
        <is>
          <t>Regional 4 Palmco</t>
        </is>
      </c>
      <c r="B7281">
        <f>IF('Data R4P'!C297="","",'Data R4P'!B297)</f>
        <v/>
      </c>
      <c r="C7281">
        <f>IF('Data R4P'!C297="","",'Data R4P'!C297)</f>
        <v/>
      </c>
      <c r="D7281">
        <f>IF('Data R4P'!C297="","",'Data R4P'!D297)</f>
        <v/>
      </c>
      <c r="E7281">
        <f>IF('Data R4P'!C297="","",'Data R4P'!E297)</f>
        <v/>
      </c>
      <c r="F7281">
        <f>IF('Data R4P'!C297="","",'Data R4P'!F297)</f>
        <v/>
      </c>
      <c r="G7281">
        <f>IF('Data R4P'!C297="","",'Data R4P'!AD297)</f>
        <v/>
      </c>
      <c r="H7281">
        <f>IF('Data R4P'!C297="","",'Data R4P'!AC297)</f>
        <v/>
      </c>
      <c r="I7281">
        <f>IF('Data R4P'!C297="","",COUNTIF('Data R4P'!J297,"&gt;0")+COUNTIF('Data R4P'!L297,"&gt;0")+COUNTIF('Data R4P'!N297,"&gt;0")+COUNTIF('Data R4P'!P297,"&gt;0")+COUNTIF('Data R4P'!R297,"&gt;0")+COUNTIF('Data R4P'!T297,"&gt;0")+COUNTIF('Data R4P'!V297,"&gt;0")+COUNTIF('Data R4P'!X297,"&gt;0"))</f>
        <v/>
      </c>
      <c r="J7281">
        <f>IF('Data R4P'!C297="","",IF((COUNTIF('Data R4P'!K297,"&gt;0")+COUNTIF('Data R4P'!M297,"&gt;0")+COUNTIF('Data R4P'!O297,"&gt;0")+COUNTIF('Data R4P'!Q297,"&gt;0")+COUNTIF('Data R4P'!S297,"&gt;0")+COUNTIF('Data R4P'!U297,"&gt;0")+COUNTIF('Data R4P'!W297,"&gt;0")+COUNTIF('Data R4P'!Y297,"&gt;0"))&gt;0,1,0))</f>
        <v/>
      </c>
      <c r="M7281" t="inlineStr">
        <is>
          <t>Data R</t>
        </is>
      </c>
    </row>
    <row r="7282">
      <c r="A7282" t="inlineStr">
        <is>
          <t>Regional 4 Palmco</t>
        </is>
      </c>
      <c r="B7282">
        <f>IF('Data R4P'!C298="","",'Data R4P'!B298)</f>
        <v/>
      </c>
      <c r="C7282">
        <f>IF('Data R4P'!C298="","",'Data R4P'!C298)</f>
        <v/>
      </c>
      <c r="D7282">
        <f>IF('Data R4P'!C298="","",'Data R4P'!D298)</f>
        <v/>
      </c>
      <c r="E7282">
        <f>IF('Data R4P'!C298="","",'Data R4P'!E298)</f>
        <v/>
      </c>
      <c r="F7282">
        <f>IF('Data R4P'!C298="","",'Data R4P'!F298)</f>
        <v/>
      </c>
      <c r="G7282">
        <f>IF('Data R4P'!C298="","",'Data R4P'!AD298)</f>
        <v/>
      </c>
      <c r="H7282">
        <f>IF('Data R4P'!C298="","",'Data R4P'!AC298)</f>
        <v/>
      </c>
      <c r="I7282">
        <f>IF('Data R4P'!C298="","",COUNTIF('Data R4P'!J298,"&gt;0")+COUNTIF('Data R4P'!L298,"&gt;0")+COUNTIF('Data R4P'!N298,"&gt;0")+COUNTIF('Data R4P'!P298,"&gt;0")+COUNTIF('Data R4P'!R298,"&gt;0")+COUNTIF('Data R4P'!T298,"&gt;0")+COUNTIF('Data R4P'!V298,"&gt;0")+COUNTIF('Data R4P'!X298,"&gt;0"))</f>
        <v/>
      </c>
      <c r="J7282">
        <f>IF('Data R4P'!C298="","",IF((COUNTIF('Data R4P'!K298,"&gt;0")+COUNTIF('Data R4P'!M298,"&gt;0")+COUNTIF('Data R4P'!O298,"&gt;0")+COUNTIF('Data R4P'!Q298,"&gt;0")+COUNTIF('Data R4P'!S298,"&gt;0")+COUNTIF('Data R4P'!U298,"&gt;0")+COUNTIF('Data R4P'!W298,"&gt;0")+COUNTIF('Data R4P'!Y298,"&gt;0"))&gt;0,1,0))</f>
        <v/>
      </c>
      <c r="M7282" t="inlineStr">
        <is>
          <t>Data R</t>
        </is>
      </c>
    </row>
    <row r="7283">
      <c r="A7283" t="inlineStr">
        <is>
          <t>Regional 4 Palmco</t>
        </is>
      </c>
      <c r="B7283">
        <f>IF('Data R4P'!C299="","",'Data R4P'!B299)</f>
        <v/>
      </c>
      <c r="C7283">
        <f>IF('Data R4P'!C299="","",'Data R4P'!C299)</f>
        <v/>
      </c>
      <c r="D7283">
        <f>IF('Data R4P'!C299="","",'Data R4P'!D299)</f>
        <v/>
      </c>
      <c r="E7283">
        <f>IF('Data R4P'!C299="","",'Data R4P'!E299)</f>
        <v/>
      </c>
      <c r="F7283">
        <f>IF('Data R4P'!C299="","",'Data R4P'!F299)</f>
        <v/>
      </c>
      <c r="G7283">
        <f>IF('Data R4P'!C299="","",'Data R4P'!AD299)</f>
        <v/>
      </c>
      <c r="H7283">
        <f>IF('Data R4P'!C299="","",'Data R4P'!AC299)</f>
        <v/>
      </c>
      <c r="I7283">
        <f>IF('Data R4P'!C299="","",COUNTIF('Data R4P'!J299,"&gt;0")+COUNTIF('Data R4P'!L299,"&gt;0")+COUNTIF('Data R4P'!N299,"&gt;0")+COUNTIF('Data R4P'!P299,"&gt;0")+COUNTIF('Data R4P'!R299,"&gt;0")+COUNTIF('Data R4P'!T299,"&gt;0")+COUNTIF('Data R4P'!V299,"&gt;0")+COUNTIF('Data R4P'!X299,"&gt;0"))</f>
        <v/>
      </c>
      <c r="J7283">
        <f>IF('Data R4P'!C299="","",IF((COUNTIF('Data R4P'!K299,"&gt;0")+COUNTIF('Data R4P'!M299,"&gt;0")+COUNTIF('Data R4P'!O299,"&gt;0")+COUNTIF('Data R4P'!Q299,"&gt;0")+COUNTIF('Data R4P'!S299,"&gt;0")+COUNTIF('Data R4P'!U299,"&gt;0")+COUNTIF('Data R4P'!W299,"&gt;0")+COUNTIF('Data R4P'!Y299,"&gt;0"))&gt;0,1,0))</f>
        <v/>
      </c>
      <c r="M7283" t="inlineStr">
        <is>
          <t>Data R</t>
        </is>
      </c>
    </row>
    <row r="7284">
      <c r="A7284" t="inlineStr">
        <is>
          <t>Regional 4 Palmco</t>
        </is>
      </c>
      <c r="B7284">
        <f>IF('Data R4P'!C300="","",'Data R4P'!B300)</f>
        <v/>
      </c>
      <c r="C7284">
        <f>IF('Data R4P'!C300="","",'Data R4P'!C300)</f>
        <v/>
      </c>
      <c r="D7284">
        <f>IF('Data R4P'!C300="","",'Data R4P'!D300)</f>
        <v/>
      </c>
      <c r="E7284">
        <f>IF('Data R4P'!C300="","",'Data R4P'!E300)</f>
        <v/>
      </c>
      <c r="F7284">
        <f>IF('Data R4P'!C300="","",'Data R4P'!F300)</f>
        <v/>
      </c>
      <c r="G7284">
        <f>IF('Data R4P'!C300="","",'Data R4P'!AD300)</f>
        <v/>
      </c>
      <c r="H7284">
        <f>IF('Data R4P'!C300="","",'Data R4P'!AC300)</f>
        <v/>
      </c>
      <c r="I7284">
        <f>IF('Data R4P'!C300="","",COUNTIF('Data R4P'!J300,"&gt;0")+COUNTIF('Data R4P'!L300,"&gt;0")+COUNTIF('Data R4P'!N300,"&gt;0")+COUNTIF('Data R4P'!P300,"&gt;0")+COUNTIF('Data R4P'!R300,"&gt;0")+COUNTIF('Data R4P'!T300,"&gt;0")+COUNTIF('Data R4P'!V300,"&gt;0")+COUNTIF('Data R4P'!X300,"&gt;0"))</f>
        <v/>
      </c>
      <c r="J7284">
        <f>IF('Data R4P'!C300="","",IF((COUNTIF('Data R4P'!K300,"&gt;0")+COUNTIF('Data R4P'!M300,"&gt;0")+COUNTIF('Data R4P'!O300,"&gt;0")+COUNTIF('Data R4P'!Q300,"&gt;0")+COUNTIF('Data R4P'!S300,"&gt;0")+COUNTIF('Data R4P'!U300,"&gt;0")+COUNTIF('Data R4P'!W300,"&gt;0")+COUNTIF('Data R4P'!Y300,"&gt;0"))&gt;0,1,0))</f>
        <v/>
      </c>
      <c r="M7284" t="inlineStr">
        <is>
          <t>Data R</t>
        </is>
      </c>
    </row>
    <row r="7285">
      <c r="A7285" t="inlineStr">
        <is>
          <t>Regional 4 Palmco</t>
        </is>
      </c>
      <c r="B7285">
        <f>IF('Data R4P'!C301="","",'Data R4P'!B301)</f>
        <v/>
      </c>
      <c r="C7285">
        <f>IF('Data R4P'!C301="","",'Data R4P'!C301)</f>
        <v/>
      </c>
      <c r="D7285">
        <f>IF('Data R4P'!C301="","",'Data R4P'!D301)</f>
        <v/>
      </c>
      <c r="E7285">
        <f>IF('Data R4P'!C301="","",'Data R4P'!E301)</f>
        <v/>
      </c>
      <c r="F7285">
        <f>IF('Data R4P'!C301="","",'Data R4P'!F301)</f>
        <v/>
      </c>
      <c r="G7285">
        <f>IF('Data R4P'!C301="","",'Data R4P'!AD301)</f>
        <v/>
      </c>
      <c r="H7285">
        <f>IF('Data R4P'!C301="","",'Data R4P'!AC301)</f>
        <v/>
      </c>
      <c r="I7285">
        <f>IF('Data R4P'!C301="","",COUNTIF('Data R4P'!J301,"&gt;0")+COUNTIF('Data R4P'!L301,"&gt;0")+COUNTIF('Data R4P'!N301,"&gt;0")+COUNTIF('Data R4P'!P301,"&gt;0")+COUNTIF('Data R4P'!R301,"&gt;0")+COUNTIF('Data R4P'!T301,"&gt;0")+COUNTIF('Data R4P'!V301,"&gt;0")+COUNTIF('Data R4P'!X301,"&gt;0"))</f>
        <v/>
      </c>
      <c r="J7285">
        <f>IF('Data R4P'!C301="","",IF((COUNTIF('Data R4P'!K301,"&gt;0")+COUNTIF('Data R4P'!M301,"&gt;0")+COUNTIF('Data R4P'!O301,"&gt;0")+COUNTIF('Data R4P'!Q301,"&gt;0")+COUNTIF('Data R4P'!S301,"&gt;0")+COUNTIF('Data R4P'!U301,"&gt;0")+COUNTIF('Data R4P'!W301,"&gt;0")+COUNTIF('Data R4P'!Y301,"&gt;0"))&gt;0,1,0))</f>
        <v/>
      </c>
      <c r="M7285" t="inlineStr">
        <is>
          <t>Data R</t>
        </is>
      </c>
    </row>
    <row r="7286">
      <c r="A7286" t="inlineStr">
        <is>
          <t>Regional 4 Palmco</t>
        </is>
      </c>
      <c r="B7286">
        <f>IF('Data R4P'!C302="","",'Data R4P'!B302)</f>
        <v/>
      </c>
      <c r="C7286">
        <f>IF('Data R4P'!C302="","",'Data R4P'!C302)</f>
        <v/>
      </c>
      <c r="D7286">
        <f>IF('Data R4P'!C302="","",'Data R4P'!D302)</f>
        <v/>
      </c>
      <c r="E7286">
        <f>IF('Data R4P'!C302="","",'Data R4P'!E302)</f>
        <v/>
      </c>
      <c r="F7286">
        <f>IF('Data R4P'!C302="","",'Data R4P'!F302)</f>
        <v/>
      </c>
      <c r="G7286">
        <f>IF('Data R4P'!C302="","",'Data R4P'!AD302)</f>
        <v/>
      </c>
      <c r="H7286">
        <f>IF('Data R4P'!C302="","",'Data R4P'!AC302)</f>
        <v/>
      </c>
      <c r="I7286">
        <f>IF('Data R4P'!C302="","",COUNTIF('Data R4P'!J302,"&gt;0")+COUNTIF('Data R4P'!L302,"&gt;0")+COUNTIF('Data R4P'!N302,"&gt;0")+COUNTIF('Data R4P'!P302,"&gt;0")+COUNTIF('Data R4P'!R302,"&gt;0")+COUNTIF('Data R4P'!T302,"&gt;0")+COUNTIF('Data R4P'!V302,"&gt;0")+COUNTIF('Data R4P'!X302,"&gt;0"))</f>
        <v/>
      </c>
      <c r="J7286">
        <f>IF('Data R4P'!C302="","",IF((COUNTIF('Data R4P'!K302,"&gt;0")+COUNTIF('Data R4P'!M302,"&gt;0")+COUNTIF('Data R4P'!O302,"&gt;0")+COUNTIF('Data R4P'!Q302,"&gt;0")+COUNTIF('Data R4P'!S302,"&gt;0")+COUNTIF('Data R4P'!U302,"&gt;0")+COUNTIF('Data R4P'!W302,"&gt;0")+COUNTIF('Data R4P'!Y302,"&gt;0"))&gt;0,1,0))</f>
        <v/>
      </c>
      <c r="M7286" t="inlineStr">
        <is>
          <t>Data R</t>
        </is>
      </c>
    </row>
    <row r="7287">
      <c r="A7287" t="inlineStr">
        <is>
          <t>Regional 4 Palmco</t>
        </is>
      </c>
      <c r="B7287">
        <f>IF('Data R4P'!C303="","",'Data R4P'!B303)</f>
        <v/>
      </c>
      <c r="C7287">
        <f>IF('Data R4P'!C303="","",'Data R4P'!C303)</f>
        <v/>
      </c>
      <c r="D7287">
        <f>IF('Data R4P'!C303="","",'Data R4P'!D303)</f>
        <v/>
      </c>
      <c r="E7287">
        <f>IF('Data R4P'!C303="","",'Data R4P'!E303)</f>
        <v/>
      </c>
      <c r="F7287">
        <f>IF('Data R4P'!C303="","",'Data R4P'!F303)</f>
        <v/>
      </c>
      <c r="G7287">
        <f>IF('Data R4P'!C303="","",'Data R4P'!AD303)</f>
        <v/>
      </c>
      <c r="H7287">
        <f>IF('Data R4P'!C303="","",'Data R4P'!AC303)</f>
        <v/>
      </c>
      <c r="I7287">
        <f>IF('Data R4P'!C303="","",COUNTIF('Data R4P'!J303,"&gt;0")+COUNTIF('Data R4P'!L303,"&gt;0")+COUNTIF('Data R4P'!N303,"&gt;0")+COUNTIF('Data R4P'!P303,"&gt;0")+COUNTIF('Data R4P'!R303,"&gt;0")+COUNTIF('Data R4P'!T303,"&gt;0")+COUNTIF('Data R4P'!V303,"&gt;0")+COUNTIF('Data R4P'!X303,"&gt;0"))</f>
        <v/>
      </c>
      <c r="J7287">
        <f>IF('Data R4P'!C303="","",IF((COUNTIF('Data R4P'!K303,"&gt;0")+COUNTIF('Data R4P'!M303,"&gt;0")+COUNTIF('Data R4P'!O303,"&gt;0")+COUNTIF('Data R4P'!Q303,"&gt;0")+COUNTIF('Data R4P'!S303,"&gt;0")+COUNTIF('Data R4P'!U303,"&gt;0")+COUNTIF('Data R4P'!W303,"&gt;0")+COUNTIF('Data R4P'!Y303,"&gt;0"))&gt;0,1,0))</f>
        <v/>
      </c>
      <c r="M7287" t="inlineStr">
        <is>
          <t>Data R</t>
        </is>
      </c>
    </row>
    <row r="7288">
      <c r="A7288" t="inlineStr">
        <is>
          <t>Regional 4 Palmco</t>
        </is>
      </c>
      <c r="B7288">
        <f>IF('Data R4P'!C304="","",'Data R4P'!B304)</f>
        <v/>
      </c>
      <c r="C7288">
        <f>IF('Data R4P'!C304="","",'Data R4P'!C304)</f>
        <v/>
      </c>
      <c r="D7288">
        <f>IF('Data R4P'!C304="","",'Data R4P'!D304)</f>
        <v/>
      </c>
      <c r="E7288">
        <f>IF('Data R4P'!C304="","",'Data R4P'!E304)</f>
        <v/>
      </c>
      <c r="F7288">
        <f>IF('Data R4P'!C304="","",'Data R4P'!F304)</f>
        <v/>
      </c>
      <c r="G7288">
        <f>IF('Data R4P'!C304="","",'Data R4P'!AD304)</f>
        <v/>
      </c>
      <c r="H7288">
        <f>IF('Data R4P'!C304="","",'Data R4P'!AC304)</f>
        <v/>
      </c>
      <c r="I7288">
        <f>IF('Data R4P'!C304="","",COUNTIF('Data R4P'!J304,"&gt;0")+COUNTIF('Data R4P'!L304,"&gt;0")+COUNTIF('Data R4P'!N304,"&gt;0")+COUNTIF('Data R4P'!P304,"&gt;0")+COUNTIF('Data R4P'!R304,"&gt;0")+COUNTIF('Data R4P'!T304,"&gt;0")+COUNTIF('Data R4P'!V304,"&gt;0")+COUNTIF('Data R4P'!X304,"&gt;0"))</f>
        <v/>
      </c>
      <c r="J7288">
        <f>IF('Data R4P'!C304="","",IF((COUNTIF('Data R4P'!K304,"&gt;0")+COUNTIF('Data R4P'!M304,"&gt;0")+COUNTIF('Data R4P'!O304,"&gt;0")+COUNTIF('Data R4P'!Q304,"&gt;0")+COUNTIF('Data R4P'!S304,"&gt;0")+COUNTIF('Data R4P'!U304,"&gt;0")+COUNTIF('Data R4P'!W304,"&gt;0")+COUNTIF('Data R4P'!Y304,"&gt;0"))&gt;0,1,0))</f>
        <v/>
      </c>
      <c r="M7288" t="inlineStr">
        <is>
          <t>Data R</t>
        </is>
      </c>
    </row>
    <row r="7289">
      <c r="A7289" t="inlineStr">
        <is>
          <t>Regional 4 Palmco</t>
        </is>
      </c>
      <c r="B7289">
        <f>IF('Data R4P'!C305="","",'Data R4P'!B305)</f>
        <v/>
      </c>
      <c r="C7289">
        <f>IF('Data R4P'!C305="","",'Data R4P'!C305)</f>
        <v/>
      </c>
      <c r="D7289">
        <f>IF('Data R4P'!C305="","",'Data R4P'!D305)</f>
        <v/>
      </c>
      <c r="E7289">
        <f>IF('Data R4P'!C305="","",'Data R4P'!E305)</f>
        <v/>
      </c>
      <c r="F7289">
        <f>IF('Data R4P'!C305="","",'Data R4P'!F305)</f>
        <v/>
      </c>
      <c r="G7289">
        <f>IF('Data R4P'!C305="","",'Data R4P'!AD305)</f>
        <v/>
      </c>
      <c r="H7289">
        <f>IF('Data R4P'!C305="","",'Data R4P'!AC305)</f>
        <v/>
      </c>
      <c r="I7289">
        <f>IF('Data R4P'!C305="","",COUNTIF('Data R4P'!J305,"&gt;0")+COUNTIF('Data R4P'!L305,"&gt;0")+COUNTIF('Data R4P'!N305,"&gt;0")+COUNTIF('Data R4P'!P305,"&gt;0")+COUNTIF('Data R4P'!R305,"&gt;0")+COUNTIF('Data R4P'!T305,"&gt;0")+COUNTIF('Data R4P'!V305,"&gt;0")+COUNTIF('Data R4P'!X305,"&gt;0"))</f>
        <v/>
      </c>
      <c r="J7289">
        <f>IF('Data R4P'!C305="","",IF((COUNTIF('Data R4P'!K305,"&gt;0")+COUNTIF('Data R4P'!M305,"&gt;0")+COUNTIF('Data R4P'!O305,"&gt;0")+COUNTIF('Data R4P'!Q305,"&gt;0")+COUNTIF('Data R4P'!S305,"&gt;0")+COUNTIF('Data R4P'!U305,"&gt;0")+COUNTIF('Data R4P'!W305,"&gt;0")+COUNTIF('Data R4P'!Y305,"&gt;0"))&gt;0,1,0))</f>
        <v/>
      </c>
      <c r="M7289" t="inlineStr">
        <is>
          <t>Data R</t>
        </is>
      </c>
    </row>
    <row r="7290">
      <c r="A7290" t="inlineStr">
        <is>
          <t>Regional 4 Palmco</t>
        </is>
      </c>
      <c r="B7290">
        <f>IF('Data R4P'!C306="","",'Data R4P'!B306)</f>
        <v/>
      </c>
      <c r="C7290">
        <f>IF('Data R4P'!C306="","",'Data R4P'!C306)</f>
        <v/>
      </c>
      <c r="D7290">
        <f>IF('Data R4P'!C306="","",'Data R4P'!D306)</f>
        <v/>
      </c>
      <c r="E7290">
        <f>IF('Data R4P'!C306="","",'Data R4P'!E306)</f>
        <v/>
      </c>
      <c r="F7290">
        <f>IF('Data R4P'!C306="","",'Data R4P'!F306)</f>
        <v/>
      </c>
      <c r="G7290">
        <f>IF('Data R4P'!C306="","",'Data R4P'!AD306)</f>
        <v/>
      </c>
      <c r="H7290">
        <f>IF('Data R4P'!C306="","",'Data R4P'!AC306)</f>
        <v/>
      </c>
      <c r="I7290">
        <f>IF('Data R4P'!C306="","",COUNTIF('Data R4P'!J306,"&gt;0")+COUNTIF('Data R4P'!L306,"&gt;0")+COUNTIF('Data R4P'!N306,"&gt;0")+COUNTIF('Data R4P'!P306,"&gt;0")+COUNTIF('Data R4P'!R306,"&gt;0")+COUNTIF('Data R4P'!T306,"&gt;0")+COUNTIF('Data R4P'!V306,"&gt;0")+COUNTIF('Data R4P'!X306,"&gt;0"))</f>
        <v/>
      </c>
      <c r="J7290">
        <f>IF('Data R4P'!C306="","",IF((COUNTIF('Data R4P'!K306,"&gt;0")+COUNTIF('Data R4P'!M306,"&gt;0")+COUNTIF('Data R4P'!O306,"&gt;0")+COUNTIF('Data R4P'!Q306,"&gt;0")+COUNTIF('Data R4P'!S306,"&gt;0")+COUNTIF('Data R4P'!U306,"&gt;0")+COUNTIF('Data R4P'!W306,"&gt;0")+COUNTIF('Data R4P'!Y306,"&gt;0"))&gt;0,1,0))</f>
        <v/>
      </c>
      <c r="M7290" t="inlineStr">
        <is>
          <t>Data R</t>
        </is>
      </c>
    </row>
    <row r="7291">
      <c r="A7291" t="inlineStr">
        <is>
          <t>Regional 4 Palmco</t>
        </is>
      </c>
      <c r="B7291">
        <f>IF('Data R4P'!C307="","",'Data R4P'!B307)</f>
        <v/>
      </c>
      <c r="C7291">
        <f>IF('Data R4P'!C307="","",'Data R4P'!C307)</f>
        <v/>
      </c>
      <c r="D7291">
        <f>IF('Data R4P'!C307="","",'Data R4P'!D307)</f>
        <v/>
      </c>
      <c r="E7291">
        <f>IF('Data R4P'!C307="","",'Data R4P'!E307)</f>
        <v/>
      </c>
      <c r="F7291">
        <f>IF('Data R4P'!C307="","",'Data R4P'!F307)</f>
        <v/>
      </c>
      <c r="G7291">
        <f>IF('Data R4P'!C307="","",'Data R4P'!AD307)</f>
        <v/>
      </c>
      <c r="H7291">
        <f>IF('Data R4P'!C307="","",'Data R4P'!AC307)</f>
        <v/>
      </c>
      <c r="I7291">
        <f>IF('Data R4P'!C307="","",COUNTIF('Data R4P'!J307,"&gt;0")+COUNTIF('Data R4P'!L307,"&gt;0")+COUNTIF('Data R4P'!N307,"&gt;0")+COUNTIF('Data R4P'!P307,"&gt;0")+COUNTIF('Data R4P'!R307,"&gt;0")+COUNTIF('Data R4P'!T307,"&gt;0")+COUNTIF('Data R4P'!V307,"&gt;0")+COUNTIF('Data R4P'!X307,"&gt;0"))</f>
        <v/>
      </c>
      <c r="J7291">
        <f>IF('Data R4P'!C307="","",IF((COUNTIF('Data R4P'!K307,"&gt;0")+COUNTIF('Data R4P'!M307,"&gt;0")+COUNTIF('Data R4P'!O307,"&gt;0")+COUNTIF('Data R4P'!Q307,"&gt;0")+COUNTIF('Data R4P'!S307,"&gt;0")+COUNTIF('Data R4P'!U307,"&gt;0")+COUNTIF('Data R4P'!W307,"&gt;0")+COUNTIF('Data R4P'!Y307,"&gt;0"))&gt;0,1,0))</f>
        <v/>
      </c>
      <c r="M7291" t="inlineStr">
        <is>
          <t>Data R</t>
        </is>
      </c>
    </row>
    <row r="7292">
      <c r="A7292" t="inlineStr">
        <is>
          <t>Regional 4 Palmco</t>
        </is>
      </c>
      <c r="B7292">
        <f>IF('Data R4P'!C308="","",'Data R4P'!B308)</f>
        <v/>
      </c>
      <c r="C7292">
        <f>IF('Data R4P'!C308="","",'Data R4P'!C308)</f>
        <v/>
      </c>
      <c r="D7292">
        <f>IF('Data R4P'!C308="","",'Data R4P'!D308)</f>
        <v/>
      </c>
      <c r="E7292">
        <f>IF('Data R4P'!C308="","",'Data R4P'!E308)</f>
        <v/>
      </c>
      <c r="F7292">
        <f>IF('Data R4P'!C308="","",'Data R4P'!F308)</f>
        <v/>
      </c>
      <c r="G7292">
        <f>IF('Data R4P'!C308="","",'Data R4P'!AD308)</f>
        <v/>
      </c>
      <c r="H7292">
        <f>IF('Data R4P'!C308="","",'Data R4P'!AC308)</f>
        <v/>
      </c>
      <c r="I7292">
        <f>IF('Data R4P'!C308="","",COUNTIF('Data R4P'!J308,"&gt;0")+COUNTIF('Data R4P'!L308,"&gt;0")+COUNTIF('Data R4P'!N308,"&gt;0")+COUNTIF('Data R4P'!P308,"&gt;0")+COUNTIF('Data R4P'!R308,"&gt;0")+COUNTIF('Data R4P'!T308,"&gt;0")+COUNTIF('Data R4P'!V308,"&gt;0")+COUNTIF('Data R4P'!X308,"&gt;0"))</f>
        <v/>
      </c>
      <c r="J7292">
        <f>IF('Data R4P'!C308="","",IF((COUNTIF('Data R4P'!K308,"&gt;0")+COUNTIF('Data R4P'!M308,"&gt;0")+COUNTIF('Data R4P'!O308,"&gt;0")+COUNTIF('Data R4P'!Q308,"&gt;0")+COUNTIF('Data R4P'!S308,"&gt;0")+COUNTIF('Data R4P'!U308,"&gt;0")+COUNTIF('Data R4P'!W308,"&gt;0")+COUNTIF('Data R4P'!Y308,"&gt;0"))&gt;0,1,0))</f>
        <v/>
      </c>
      <c r="M7292" t="inlineStr">
        <is>
          <t>Data R</t>
        </is>
      </c>
    </row>
    <row r="7293">
      <c r="A7293" t="inlineStr">
        <is>
          <t>Regional 4 Palmco</t>
        </is>
      </c>
      <c r="B7293">
        <f>IF('Data R4P'!C309="","",'Data R4P'!B309)</f>
        <v/>
      </c>
      <c r="C7293">
        <f>IF('Data R4P'!C309="","",'Data R4P'!C309)</f>
        <v/>
      </c>
      <c r="D7293">
        <f>IF('Data R4P'!C309="","",'Data R4P'!D309)</f>
        <v/>
      </c>
      <c r="E7293">
        <f>IF('Data R4P'!C309="","",'Data R4P'!E309)</f>
        <v/>
      </c>
      <c r="F7293">
        <f>IF('Data R4P'!C309="","",'Data R4P'!F309)</f>
        <v/>
      </c>
      <c r="G7293">
        <f>IF('Data R4P'!C309="","",'Data R4P'!AD309)</f>
        <v/>
      </c>
      <c r="H7293">
        <f>IF('Data R4P'!C309="","",'Data R4P'!AC309)</f>
        <v/>
      </c>
      <c r="I7293">
        <f>IF('Data R4P'!C309="","",COUNTIF('Data R4P'!J309,"&gt;0")+COUNTIF('Data R4P'!L309,"&gt;0")+COUNTIF('Data R4P'!N309,"&gt;0")+COUNTIF('Data R4P'!P309,"&gt;0")+COUNTIF('Data R4P'!R309,"&gt;0")+COUNTIF('Data R4P'!T309,"&gt;0")+COUNTIF('Data R4P'!V309,"&gt;0")+COUNTIF('Data R4P'!X309,"&gt;0"))</f>
        <v/>
      </c>
      <c r="J7293">
        <f>IF('Data R4P'!C309="","",IF((COUNTIF('Data R4P'!K309,"&gt;0")+COUNTIF('Data R4P'!M309,"&gt;0")+COUNTIF('Data R4P'!O309,"&gt;0")+COUNTIF('Data R4P'!Q309,"&gt;0")+COUNTIF('Data R4P'!S309,"&gt;0")+COUNTIF('Data R4P'!U309,"&gt;0")+COUNTIF('Data R4P'!W309,"&gt;0")+COUNTIF('Data R4P'!Y309,"&gt;0"))&gt;0,1,0))</f>
        <v/>
      </c>
      <c r="M7293" t="inlineStr">
        <is>
          <t>Data R</t>
        </is>
      </c>
    </row>
    <row r="7294">
      <c r="A7294" t="inlineStr">
        <is>
          <t>Regional 4 Palmco</t>
        </is>
      </c>
      <c r="B7294">
        <f>IF('Data R4P'!C310="","",'Data R4P'!B310)</f>
        <v/>
      </c>
      <c r="C7294">
        <f>IF('Data R4P'!C310="","",'Data R4P'!C310)</f>
        <v/>
      </c>
      <c r="D7294">
        <f>IF('Data R4P'!C310="","",'Data R4P'!D310)</f>
        <v/>
      </c>
      <c r="E7294">
        <f>IF('Data R4P'!C310="","",'Data R4P'!E310)</f>
        <v/>
      </c>
      <c r="F7294">
        <f>IF('Data R4P'!C310="","",'Data R4P'!F310)</f>
        <v/>
      </c>
      <c r="G7294">
        <f>IF('Data R4P'!C310="","",'Data R4P'!AD310)</f>
        <v/>
      </c>
      <c r="H7294">
        <f>IF('Data R4P'!C310="","",'Data R4P'!AC310)</f>
        <v/>
      </c>
      <c r="I7294">
        <f>IF('Data R4P'!C310="","",COUNTIF('Data R4P'!J310,"&gt;0")+COUNTIF('Data R4P'!L310,"&gt;0")+COUNTIF('Data R4P'!N310,"&gt;0")+COUNTIF('Data R4P'!P310,"&gt;0")+COUNTIF('Data R4P'!R310,"&gt;0")+COUNTIF('Data R4P'!T310,"&gt;0")+COUNTIF('Data R4P'!V310,"&gt;0")+COUNTIF('Data R4P'!X310,"&gt;0"))</f>
        <v/>
      </c>
      <c r="J7294">
        <f>IF('Data R4P'!C310="","",IF((COUNTIF('Data R4P'!K310,"&gt;0")+COUNTIF('Data R4P'!M310,"&gt;0")+COUNTIF('Data R4P'!O310,"&gt;0")+COUNTIF('Data R4P'!Q310,"&gt;0")+COUNTIF('Data R4P'!S310,"&gt;0")+COUNTIF('Data R4P'!U310,"&gt;0")+COUNTIF('Data R4P'!W310,"&gt;0")+COUNTIF('Data R4P'!Y310,"&gt;0"))&gt;0,1,0))</f>
        <v/>
      </c>
      <c r="M7294" t="inlineStr">
        <is>
          <t>Data R</t>
        </is>
      </c>
    </row>
    <row r="7295">
      <c r="A7295" t="inlineStr">
        <is>
          <t>Regional 4 Palmco</t>
        </is>
      </c>
      <c r="B7295">
        <f>IF('Data R4P'!C311="","",'Data R4P'!B311)</f>
        <v/>
      </c>
      <c r="C7295">
        <f>IF('Data R4P'!C311="","",'Data R4P'!C311)</f>
        <v/>
      </c>
      <c r="D7295">
        <f>IF('Data R4P'!C311="","",'Data R4P'!D311)</f>
        <v/>
      </c>
      <c r="E7295">
        <f>IF('Data R4P'!C311="","",'Data R4P'!E311)</f>
        <v/>
      </c>
      <c r="F7295">
        <f>IF('Data R4P'!C311="","",'Data R4P'!F311)</f>
        <v/>
      </c>
      <c r="G7295">
        <f>IF('Data R4P'!C311="","",'Data R4P'!AD311)</f>
        <v/>
      </c>
      <c r="H7295">
        <f>IF('Data R4P'!C311="","",'Data R4P'!AC311)</f>
        <v/>
      </c>
      <c r="I7295">
        <f>IF('Data R4P'!C311="","",COUNTIF('Data R4P'!J311,"&gt;0")+COUNTIF('Data R4P'!L311,"&gt;0")+COUNTIF('Data R4P'!N311,"&gt;0")+COUNTIF('Data R4P'!P311,"&gt;0")+COUNTIF('Data R4P'!R311,"&gt;0")+COUNTIF('Data R4P'!T311,"&gt;0")+COUNTIF('Data R4P'!V311,"&gt;0")+COUNTIF('Data R4P'!X311,"&gt;0"))</f>
        <v/>
      </c>
      <c r="J7295">
        <f>IF('Data R4P'!C311="","",IF((COUNTIF('Data R4P'!K311,"&gt;0")+COUNTIF('Data R4P'!M311,"&gt;0")+COUNTIF('Data R4P'!O311,"&gt;0")+COUNTIF('Data R4P'!Q311,"&gt;0")+COUNTIF('Data R4P'!S311,"&gt;0")+COUNTIF('Data R4P'!U311,"&gt;0")+COUNTIF('Data R4P'!W311,"&gt;0")+COUNTIF('Data R4P'!Y311,"&gt;0"))&gt;0,1,0))</f>
        <v/>
      </c>
      <c r="M7295" t="inlineStr">
        <is>
          <t>Data R</t>
        </is>
      </c>
    </row>
    <row r="7296">
      <c r="A7296" t="inlineStr">
        <is>
          <t>Regional 4 Palmco</t>
        </is>
      </c>
      <c r="B7296">
        <f>IF('Data R4P'!C312="","",'Data R4P'!B312)</f>
        <v/>
      </c>
      <c r="C7296">
        <f>IF('Data R4P'!C312="","",'Data R4P'!C312)</f>
        <v/>
      </c>
      <c r="D7296">
        <f>IF('Data R4P'!C312="","",'Data R4P'!D312)</f>
        <v/>
      </c>
      <c r="E7296">
        <f>IF('Data R4P'!C312="","",'Data R4P'!E312)</f>
        <v/>
      </c>
      <c r="F7296">
        <f>IF('Data R4P'!C312="","",'Data R4P'!F312)</f>
        <v/>
      </c>
      <c r="G7296">
        <f>IF('Data R4P'!C312="","",'Data R4P'!AD312)</f>
        <v/>
      </c>
      <c r="H7296">
        <f>IF('Data R4P'!C312="","",'Data R4P'!AC312)</f>
        <v/>
      </c>
      <c r="I7296">
        <f>IF('Data R4P'!C312="","",COUNTIF('Data R4P'!J312,"&gt;0")+COUNTIF('Data R4P'!L312,"&gt;0")+COUNTIF('Data R4P'!N312,"&gt;0")+COUNTIF('Data R4P'!P312,"&gt;0")+COUNTIF('Data R4P'!R312,"&gt;0")+COUNTIF('Data R4P'!T312,"&gt;0")+COUNTIF('Data R4P'!V312,"&gt;0")+COUNTIF('Data R4P'!X312,"&gt;0"))</f>
        <v/>
      </c>
      <c r="J7296">
        <f>IF('Data R4P'!C312="","",IF((COUNTIF('Data R4P'!K312,"&gt;0")+COUNTIF('Data R4P'!M312,"&gt;0")+COUNTIF('Data R4P'!O312,"&gt;0")+COUNTIF('Data R4P'!Q312,"&gt;0")+COUNTIF('Data R4P'!S312,"&gt;0")+COUNTIF('Data R4P'!U312,"&gt;0")+COUNTIF('Data R4P'!W312,"&gt;0")+COUNTIF('Data R4P'!Y312,"&gt;0"))&gt;0,1,0))</f>
        <v/>
      </c>
      <c r="M7296" t="inlineStr">
        <is>
          <t>Data R</t>
        </is>
      </c>
    </row>
    <row r="7297">
      <c r="A7297" t="inlineStr">
        <is>
          <t>Regional 4 Palmco</t>
        </is>
      </c>
      <c r="B7297">
        <f>IF('Data R4P'!C313="","",'Data R4P'!B313)</f>
        <v/>
      </c>
      <c r="C7297">
        <f>IF('Data R4P'!C313="","",'Data R4P'!C313)</f>
        <v/>
      </c>
      <c r="D7297">
        <f>IF('Data R4P'!C313="","",'Data R4P'!D313)</f>
        <v/>
      </c>
      <c r="E7297">
        <f>IF('Data R4P'!C313="","",'Data R4P'!E313)</f>
        <v/>
      </c>
      <c r="F7297">
        <f>IF('Data R4P'!C313="","",'Data R4P'!F313)</f>
        <v/>
      </c>
      <c r="G7297">
        <f>IF('Data R4P'!C313="","",'Data R4P'!AD313)</f>
        <v/>
      </c>
      <c r="H7297">
        <f>IF('Data R4P'!C313="","",'Data R4P'!AC313)</f>
        <v/>
      </c>
      <c r="I7297">
        <f>IF('Data R4P'!C313="","",COUNTIF('Data R4P'!J313,"&gt;0")+COUNTIF('Data R4P'!L313,"&gt;0")+COUNTIF('Data R4P'!N313,"&gt;0")+COUNTIF('Data R4P'!P313,"&gt;0")+COUNTIF('Data R4P'!R313,"&gt;0")+COUNTIF('Data R4P'!T313,"&gt;0")+COUNTIF('Data R4P'!V313,"&gt;0")+COUNTIF('Data R4P'!X313,"&gt;0"))</f>
        <v/>
      </c>
      <c r="J7297">
        <f>IF('Data R4P'!C313="","",IF((COUNTIF('Data R4P'!K313,"&gt;0")+COUNTIF('Data R4P'!M313,"&gt;0")+COUNTIF('Data R4P'!O313,"&gt;0")+COUNTIF('Data R4P'!Q313,"&gt;0")+COUNTIF('Data R4P'!S313,"&gt;0")+COUNTIF('Data R4P'!U313,"&gt;0")+COUNTIF('Data R4P'!W313,"&gt;0")+COUNTIF('Data R4P'!Y313,"&gt;0"))&gt;0,1,0))</f>
        <v/>
      </c>
      <c r="M7297" t="inlineStr">
        <is>
          <t>Data R</t>
        </is>
      </c>
    </row>
    <row r="7298">
      <c r="A7298" t="inlineStr">
        <is>
          <t>Regional 4 Palmco</t>
        </is>
      </c>
      <c r="B7298">
        <f>IF('Data R4P'!C314="","",'Data R4P'!B314)</f>
        <v/>
      </c>
      <c r="C7298">
        <f>IF('Data R4P'!C314="","",'Data R4P'!C314)</f>
        <v/>
      </c>
      <c r="D7298">
        <f>IF('Data R4P'!C314="","",'Data R4P'!D314)</f>
        <v/>
      </c>
      <c r="E7298">
        <f>IF('Data R4P'!C314="","",'Data R4P'!E314)</f>
        <v/>
      </c>
      <c r="F7298">
        <f>IF('Data R4P'!C314="","",'Data R4P'!F314)</f>
        <v/>
      </c>
      <c r="G7298">
        <f>IF('Data R4P'!C314="","",'Data R4P'!AD314)</f>
        <v/>
      </c>
      <c r="H7298">
        <f>IF('Data R4P'!C314="","",'Data R4P'!AC314)</f>
        <v/>
      </c>
      <c r="I7298">
        <f>IF('Data R4P'!C314="","",COUNTIF('Data R4P'!J314,"&gt;0")+COUNTIF('Data R4P'!L314,"&gt;0")+COUNTIF('Data R4P'!N314,"&gt;0")+COUNTIF('Data R4P'!P314,"&gt;0")+COUNTIF('Data R4P'!R314,"&gt;0")+COUNTIF('Data R4P'!T314,"&gt;0")+COUNTIF('Data R4P'!V314,"&gt;0")+COUNTIF('Data R4P'!X314,"&gt;0"))</f>
        <v/>
      </c>
      <c r="J7298">
        <f>IF('Data R4P'!C314="","",IF((COUNTIF('Data R4P'!K314,"&gt;0")+COUNTIF('Data R4P'!M314,"&gt;0")+COUNTIF('Data R4P'!O314,"&gt;0")+COUNTIF('Data R4P'!Q314,"&gt;0")+COUNTIF('Data R4P'!S314,"&gt;0")+COUNTIF('Data R4P'!U314,"&gt;0")+COUNTIF('Data R4P'!W314,"&gt;0")+COUNTIF('Data R4P'!Y314,"&gt;0"))&gt;0,1,0))</f>
        <v/>
      </c>
      <c r="M7298" t="inlineStr">
        <is>
          <t>Data R</t>
        </is>
      </c>
    </row>
    <row r="7299">
      <c r="A7299" t="inlineStr">
        <is>
          <t>Regional 4 Palmco</t>
        </is>
      </c>
      <c r="B7299">
        <f>IF('Data R4P'!C315="","",'Data R4P'!B315)</f>
        <v/>
      </c>
      <c r="C7299">
        <f>IF('Data R4P'!C315="","",'Data R4P'!C315)</f>
        <v/>
      </c>
      <c r="D7299">
        <f>IF('Data R4P'!C315="","",'Data R4P'!D315)</f>
        <v/>
      </c>
      <c r="E7299">
        <f>IF('Data R4P'!C315="","",'Data R4P'!E315)</f>
        <v/>
      </c>
      <c r="F7299">
        <f>IF('Data R4P'!C315="","",'Data R4P'!F315)</f>
        <v/>
      </c>
      <c r="G7299">
        <f>IF('Data R4P'!C315="","",'Data R4P'!AD315)</f>
        <v/>
      </c>
      <c r="H7299">
        <f>IF('Data R4P'!C315="","",'Data R4P'!AC315)</f>
        <v/>
      </c>
      <c r="I7299">
        <f>IF('Data R4P'!C315="","",COUNTIF('Data R4P'!J315,"&gt;0")+COUNTIF('Data R4P'!L315,"&gt;0")+COUNTIF('Data R4P'!N315,"&gt;0")+COUNTIF('Data R4P'!P315,"&gt;0")+COUNTIF('Data R4P'!R315,"&gt;0")+COUNTIF('Data R4P'!T315,"&gt;0")+COUNTIF('Data R4P'!V315,"&gt;0")+COUNTIF('Data R4P'!X315,"&gt;0"))</f>
        <v/>
      </c>
      <c r="J7299">
        <f>IF('Data R4P'!C315="","",IF((COUNTIF('Data R4P'!K315,"&gt;0")+COUNTIF('Data R4P'!M315,"&gt;0")+COUNTIF('Data R4P'!O315,"&gt;0")+COUNTIF('Data R4P'!Q315,"&gt;0")+COUNTIF('Data R4P'!S315,"&gt;0")+COUNTIF('Data R4P'!U315,"&gt;0")+COUNTIF('Data R4P'!W315,"&gt;0")+COUNTIF('Data R4P'!Y315,"&gt;0"))&gt;0,1,0))</f>
        <v/>
      </c>
      <c r="M7299" t="inlineStr">
        <is>
          <t>Data R</t>
        </is>
      </c>
    </row>
    <row r="7300">
      <c r="A7300" t="inlineStr">
        <is>
          <t>Regional 4 Palmco</t>
        </is>
      </c>
      <c r="B7300">
        <f>IF('Data R4P'!C316="","",'Data R4P'!B316)</f>
        <v/>
      </c>
      <c r="C7300">
        <f>IF('Data R4P'!C316="","",'Data R4P'!C316)</f>
        <v/>
      </c>
      <c r="D7300">
        <f>IF('Data R4P'!C316="","",'Data R4P'!D316)</f>
        <v/>
      </c>
      <c r="E7300">
        <f>IF('Data R4P'!C316="","",'Data R4P'!E316)</f>
        <v/>
      </c>
      <c r="F7300">
        <f>IF('Data R4P'!C316="","",'Data R4P'!F316)</f>
        <v/>
      </c>
      <c r="G7300">
        <f>IF('Data R4P'!C316="","",'Data R4P'!AD316)</f>
        <v/>
      </c>
      <c r="H7300">
        <f>IF('Data R4P'!C316="","",'Data R4P'!AC316)</f>
        <v/>
      </c>
      <c r="I7300">
        <f>IF('Data R4P'!C316="","",COUNTIF('Data R4P'!J316,"&gt;0")+COUNTIF('Data R4P'!L316,"&gt;0")+COUNTIF('Data R4P'!N316,"&gt;0")+COUNTIF('Data R4P'!P316,"&gt;0")+COUNTIF('Data R4P'!R316,"&gt;0")+COUNTIF('Data R4P'!T316,"&gt;0")+COUNTIF('Data R4P'!V316,"&gt;0")+COUNTIF('Data R4P'!X316,"&gt;0"))</f>
        <v/>
      </c>
      <c r="J7300">
        <f>IF('Data R4P'!C316="","",IF((COUNTIF('Data R4P'!K316,"&gt;0")+COUNTIF('Data R4P'!M316,"&gt;0")+COUNTIF('Data R4P'!O316,"&gt;0")+COUNTIF('Data R4P'!Q316,"&gt;0")+COUNTIF('Data R4P'!S316,"&gt;0")+COUNTIF('Data R4P'!U316,"&gt;0")+COUNTIF('Data R4P'!W316,"&gt;0")+COUNTIF('Data R4P'!Y316,"&gt;0"))&gt;0,1,0))</f>
        <v/>
      </c>
      <c r="M7300" t="inlineStr">
        <is>
          <t>Data R</t>
        </is>
      </c>
    </row>
    <row r="7301">
      <c r="A7301" t="inlineStr">
        <is>
          <t>Regional 4 Palmco</t>
        </is>
      </c>
      <c r="B7301">
        <f>IF('Data R4P'!C317="","",'Data R4P'!B317)</f>
        <v/>
      </c>
      <c r="C7301">
        <f>IF('Data R4P'!C317="","",'Data R4P'!C317)</f>
        <v/>
      </c>
      <c r="D7301">
        <f>IF('Data R4P'!C317="","",'Data R4P'!D317)</f>
        <v/>
      </c>
      <c r="E7301">
        <f>IF('Data R4P'!C317="","",'Data R4P'!E317)</f>
        <v/>
      </c>
      <c r="F7301">
        <f>IF('Data R4P'!C317="","",'Data R4P'!F317)</f>
        <v/>
      </c>
      <c r="G7301">
        <f>IF('Data R4P'!C317="","",'Data R4P'!AD317)</f>
        <v/>
      </c>
      <c r="H7301">
        <f>IF('Data R4P'!C317="","",'Data R4P'!AC317)</f>
        <v/>
      </c>
      <c r="I7301">
        <f>IF('Data R4P'!C317="","",COUNTIF('Data R4P'!J317,"&gt;0")+COUNTIF('Data R4P'!L317,"&gt;0")+COUNTIF('Data R4P'!N317,"&gt;0")+COUNTIF('Data R4P'!P317,"&gt;0")+COUNTIF('Data R4P'!R317,"&gt;0")+COUNTIF('Data R4P'!T317,"&gt;0")+COUNTIF('Data R4P'!V317,"&gt;0")+COUNTIF('Data R4P'!X317,"&gt;0"))</f>
        <v/>
      </c>
      <c r="J7301">
        <f>IF('Data R4P'!C317="","",IF((COUNTIF('Data R4P'!K317,"&gt;0")+COUNTIF('Data R4P'!M317,"&gt;0")+COUNTIF('Data R4P'!O317,"&gt;0")+COUNTIF('Data R4P'!Q317,"&gt;0")+COUNTIF('Data R4P'!S317,"&gt;0")+COUNTIF('Data R4P'!U317,"&gt;0")+COUNTIF('Data R4P'!W317,"&gt;0")+COUNTIF('Data R4P'!Y317,"&gt;0"))&gt;0,1,0))</f>
        <v/>
      </c>
      <c r="M7301" t="inlineStr">
        <is>
          <t>Data R</t>
        </is>
      </c>
    </row>
    <row r="7302">
      <c r="A7302" t="inlineStr">
        <is>
          <t>Regional 4 Palmco</t>
        </is>
      </c>
      <c r="B7302">
        <f>IF('Data R4P'!C318="","",'Data R4P'!B318)</f>
        <v/>
      </c>
      <c r="C7302">
        <f>IF('Data R4P'!C318="","",'Data R4P'!C318)</f>
        <v/>
      </c>
      <c r="D7302">
        <f>IF('Data R4P'!C318="","",'Data R4P'!D318)</f>
        <v/>
      </c>
      <c r="E7302">
        <f>IF('Data R4P'!C318="","",'Data R4P'!E318)</f>
        <v/>
      </c>
      <c r="F7302">
        <f>IF('Data R4P'!C318="","",'Data R4P'!F318)</f>
        <v/>
      </c>
      <c r="G7302">
        <f>IF('Data R4P'!C318="","",'Data R4P'!AD318)</f>
        <v/>
      </c>
      <c r="H7302">
        <f>IF('Data R4P'!C318="","",'Data R4P'!AC318)</f>
        <v/>
      </c>
      <c r="I7302">
        <f>IF('Data R4P'!C318="","",COUNTIF('Data R4P'!J318,"&gt;0")+COUNTIF('Data R4P'!L318,"&gt;0")+COUNTIF('Data R4P'!N318,"&gt;0")+COUNTIF('Data R4P'!P318,"&gt;0")+COUNTIF('Data R4P'!R318,"&gt;0")+COUNTIF('Data R4P'!T318,"&gt;0")+COUNTIF('Data R4P'!V318,"&gt;0")+COUNTIF('Data R4P'!X318,"&gt;0"))</f>
        <v/>
      </c>
      <c r="J7302">
        <f>IF('Data R4P'!C318="","",IF((COUNTIF('Data R4P'!K318,"&gt;0")+COUNTIF('Data R4P'!M318,"&gt;0")+COUNTIF('Data R4P'!O318,"&gt;0")+COUNTIF('Data R4P'!Q318,"&gt;0")+COUNTIF('Data R4P'!S318,"&gt;0")+COUNTIF('Data R4P'!U318,"&gt;0")+COUNTIF('Data R4P'!W318,"&gt;0")+COUNTIF('Data R4P'!Y318,"&gt;0"))&gt;0,1,0))</f>
        <v/>
      </c>
      <c r="M7302" t="inlineStr">
        <is>
          <t>Data R</t>
        </is>
      </c>
    </row>
    <row r="7303">
      <c r="A7303" t="inlineStr">
        <is>
          <t>Regional 4 Palmco</t>
        </is>
      </c>
      <c r="B7303">
        <f>IF('Data R4P'!C319="","",'Data R4P'!B319)</f>
        <v/>
      </c>
      <c r="C7303">
        <f>IF('Data R4P'!C319="","",'Data R4P'!C319)</f>
        <v/>
      </c>
      <c r="D7303">
        <f>IF('Data R4P'!C319="","",'Data R4P'!D319)</f>
        <v/>
      </c>
      <c r="E7303">
        <f>IF('Data R4P'!C319="","",'Data R4P'!E319)</f>
        <v/>
      </c>
      <c r="F7303">
        <f>IF('Data R4P'!C319="","",'Data R4P'!F319)</f>
        <v/>
      </c>
      <c r="G7303">
        <f>IF('Data R4P'!C319="","",'Data R4P'!AD319)</f>
        <v/>
      </c>
      <c r="H7303">
        <f>IF('Data R4P'!C319="","",'Data R4P'!AC319)</f>
        <v/>
      </c>
      <c r="I7303">
        <f>IF('Data R4P'!C319="","",COUNTIF('Data R4P'!J319,"&gt;0")+COUNTIF('Data R4P'!L319,"&gt;0")+COUNTIF('Data R4P'!N319,"&gt;0")+COUNTIF('Data R4P'!P319,"&gt;0")+COUNTIF('Data R4P'!R319,"&gt;0")+COUNTIF('Data R4P'!T319,"&gt;0")+COUNTIF('Data R4P'!V319,"&gt;0")+COUNTIF('Data R4P'!X319,"&gt;0"))</f>
        <v/>
      </c>
      <c r="J7303">
        <f>IF('Data R4P'!C319="","",IF((COUNTIF('Data R4P'!K319,"&gt;0")+COUNTIF('Data R4P'!M319,"&gt;0")+COUNTIF('Data R4P'!O319,"&gt;0")+COUNTIF('Data R4P'!Q319,"&gt;0")+COUNTIF('Data R4P'!S319,"&gt;0")+COUNTIF('Data R4P'!U319,"&gt;0")+COUNTIF('Data R4P'!W319,"&gt;0")+COUNTIF('Data R4P'!Y319,"&gt;0"))&gt;0,1,0))</f>
        <v/>
      </c>
      <c r="M7303" t="inlineStr">
        <is>
          <t>Data R</t>
        </is>
      </c>
    </row>
    <row r="7304">
      <c r="A7304" t="inlineStr">
        <is>
          <t>Regional 4 Palmco</t>
        </is>
      </c>
      <c r="B7304">
        <f>IF('Data R4P'!C320="","",'Data R4P'!B320)</f>
        <v/>
      </c>
      <c r="C7304">
        <f>IF('Data R4P'!C320="","",'Data R4P'!C320)</f>
        <v/>
      </c>
      <c r="D7304">
        <f>IF('Data R4P'!C320="","",'Data R4P'!D320)</f>
        <v/>
      </c>
      <c r="E7304">
        <f>IF('Data R4P'!C320="","",'Data R4P'!E320)</f>
        <v/>
      </c>
      <c r="F7304">
        <f>IF('Data R4P'!C320="","",'Data R4P'!F320)</f>
        <v/>
      </c>
      <c r="G7304">
        <f>IF('Data R4P'!C320="","",'Data R4P'!AD320)</f>
        <v/>
      </c>
      <c r="H7304">
        <f>IF('Data R4P'!C320="","",'Data R4P'!AC320)</f>
        <v/>
      </c>
      <c r="I7304">
        <f>IF('Data R4P'!C320="","",COUNTIF('Data R4P'!J320,"&gt;0")+COUNTIF('Data R4P'!L320,"&gt;0")+COUNTIF('Data R4P'!N320,"&gt;0")+COUNTIF('Data R4P'!P320,"&gt;0")+COUNTIF('Data R4P'!R320,"&gt;0")+COUNTIF('Data R4P'!T320,"&gt;0")+COUNTIF('Data R4P'!V320,"&gt;0")+COUNTIF('Data R4P'!X320,"&gt;0"))</f>
        <v/>
      </c>
      <c r="J7304">
        <f>IF('Data R4P'!C320="","",IF((COUNTIF('Data R4P'!K320,"&gt;0")+COUNTIF('Data R4P'!M320,"&gt;0")+COUNTIF('Data R4P'!O320,"&gt;0")+COUNTIF('Data R4P'!Q320,"&gt;0")+COUNTIF('Data R4P'!S320,"&gt;0")+COUNTIF('Data R4P'!U320,"&gt;0")+COUNTIF('Data R4P'!W320,"&gt;0")+COUNTIF('Data R4P'!Y320,"&gt;0"))&gt;0,1,0))</f>
        <v/>
      </c>
      <c r="M7304" t="inlineStr">
        <is>
          <t>Data R</t>
        </is>
      </c>
    </row>
    <row r="7305">
      <c r="A7305" t="inlineStr">
        <is>
          <t>Regional 4 Palmco</t>
        </is>
      </c>
      <c r="B7305">
        <f>IF('Data R4P'!C321="","",'Data R4P'!B321)</f>
        <v/>
      </c>
      <c r="C7305">
        <f>IF('Data R4P'!C321="","",'Data R4P'!C321)</f>
        <v/>
      </c>
      <c r="D7305">
        <f>IF('Data R4P'!C321="","",'Data R4P'!D321)</f>
        <v/>
      </c>
      <c r="E7305">
        <f>IF('Data R4P'!C321="","",'Data R4P'!E321)</f>
        <v/>
      </c>
      <c r="F7305">
        <f>IF('Data R4P'!C321="","",'Data R4P'!F321)</f>
        <v/>
      </c>
      <c r="G7305">
        <f>IF('Data R4P'!C321="","",'Data R4P'!AD321)</f>
        <v/>
      </c>
      <c r="H7305">
        <f>IF('Data R4P'!C321="","",'Data R4P'!AC321)</f>
        <v/>
      </c>
      <c r="I7305">
        <f>IF('Data R4P'!C321="","",COUNTIF('Data R4P'!J321,"&gt;0")+COUNTIF('Data R4P'!L321,"&gt;0")+COUNTIF('Data R4P'!N321,"&gt;0")+COUNTIF('Data R4P'!P321,"&gt;0")+COUNTIF('Data R4P'!R321,"&gt;0")+COUNTIF('Data R4P'!T321,"&gt;0")+COUNTIF('Data R4P'!V321,"&gt;0")+COUNTIF('Data R4P'!X321,"&gt;0"))</f>
        <v/>
      </c>
      <c r="J7305">
        <f>IF('Data R4P'!C321="","",IF((COUNTIF('Data R4P'!K321,"&gt;0")+COUNTIF('Data R4P'!M321,"&gt;0")+COUNTIF('Data R4P'!O321,"&gt;0")+COUNTIF('Data R4P'!Q321,"&gt;0")+COUNTIF('Data R4P'!S321,"&gt;0")+COUNTIF('Data R4P'!U321,"&gt;0")+COUNTIF('Data R4P'!W321,"&gt;0")+COUNTIF('Data R4P'!Y321,"&gt;0"))&gt;0,1,0))</f>
        <v/>
      </c>
      <c r="M7305" t="inlineStr">
        <is>
          <t>Data R</t>
        </is>
      </c>
    </row>
    <row r="7306">
      <c r="A7306" t="inlineStr">
        <is>
          <t>Regional 4 Palmco</t>
        </is>
      </c>
      <c r="B7306">
        <f>IF('Data R4P'!C322="","",'Data R4P'!B322)</f>
        <v/>
      </c>
      <c r="C7306">
        <f>IF('Data R4P'!C322="","",'Data R4P'!C322)</f>
        <v/>
      </c>
      <c r="D7306">
        <f>IF('Data R4P'!C322="","",'Data R4P'!D322)</f>
        <v/>
      </c>
      <c r="E7306">
        <f>IF('Data R4P'!C322="","",'Data R4P'!E322)</f>
        <v/>
      </c>
      <c r="F7306">
        <f>IF('Data R4P'!C322="","",'Data R4P'!F322)</f>
        <v/>
      </c>
      <c r="G7306">
        <f>IF('Data R4P'!C322="","",'Data R4P'!AD322)</f>
        <v/>
      </c>
      <c r="H7306">
        <f>IF('Data R4P'!C322="","",'Data R4P'!AC322)</f>
        <v/>
      </c>
      <c r="I7306">
        <f>IF('Data R4P'!C322="","",COUNTIF('Data R4P'!J322,"&gt;0")+COUNTIF('Data R4P'!L322,"&gt;0")+COUNTIF('Data R4P'!N322,"&gt;0")+COUNTIF('Data R4P'!P322,"&gt;0")+COUNTIF('Data R4P'!R322,"&gt;0")+COUNTIF('Data R4P'!T322,"&gt;0")+COUNTIF('Data R4P'!V322,"&gt;0")+COUNTIF('Data R4P'!X322,"&gt;0"))</f>
        <v/>
      </c>
      <c r="J7306">
        <f>IF('Data R4P'!C322="","",IF((COUNTIF('Data R4P'!K322,"&gt;0")+COUNTIF('Data R4P'!M322,"&gt;0")+COUNTIF('Data R4P'!O322,"&gt;0")+COUNTIF('Data R4P'!Q322,"&gt;0")+COUNTIF('Data R4P'!S322,"&gt;0")+COUNTIF('Data R4P'!U322,"&gt;0")+COUNTIF('Data R4P'!W322,"&gt;0")+COUNTIF('Data R4P'!Y322,"&gt;0"))&gt;0,1,0))</f>
        <v/>
      </c>
      <c r="M7306" t="inlineStr">
        <is>
          <t>Data R</t>
        </is>
      </c>
    </row>
    <row r="7307">
      <c r="A7307" t="inlineStr">
        <is>
          <t>Regional 4 Palmco</t>
        </is>
      </c>
      <c r="B7307">
        <f>IF('Data R4P'!C323="","",'Data R4P'!B323)</f>
        <v/>
      </c>
      <c r="C7307">
        <f>IF('Data R4P'!C323="","",'Data R4P'!C323)</f>
        <v/>
      </c>
      <c r="D7307">
        <f>IF('Data R4P'!C323="","",'Data R4P'!D323)</f>
        <v/>
      </c>
      <c r="E7307">
        <f>IF('Data R4P'!C323="","",'Data R4P'!E323)</f>
        <v/>
      </c>
      <c r="F7307">
        <f>IF('Data R4P'!C323="","",'Data R4P'!F323)</f>
        <v/>
      </c>
      <c r="G7307">
        <f>IF('Data R4P'!C323="","",'Data R4P'!AD323)</f>
        <v/>
      </c>
      <c r="H7307">
        <f>IF('Data R4P'!C323="","",'Data R4P'!AC323)</f>
        <v/>
      </c>
      <c r="I7307">
        <f>IF('Data R4P'!C323="","",COUNTIF('Data R4P'!J323,"&gt;0")+COUNTIF('Data R4P'!L323,"&gt;0")+COUNTIF('Data R4P'!N323,"&gt;0")+COUNTIF('Data R4P'!P323,"&gt;0")+COUNTIF('Data R4P'!R323,"&gt;0")+COUNTIF('Data R4P'!T323,"&gt;0")+COUNTIF('Data R4P'!V323,"&gt;0")+COUNTIF('Data R4P'!X323,"&gt;0"))</f>
        <v/>
      </c>
      <c r="J7307">
        <f>IF('Data R4P'!C323="","",IF((COUNTIF('Data R4P'!K323,"&gt;0")+COUNTIF('Data R4P'!M323,"&gt;0")+COUNTIF('Data R4P'!O323,"&gt;0")+COUNTIF('Data R4P'!Q323,"&gt;0")+COUNTIF('Data R4P'!S323,"&gt;0")+COUNTIF('Data R4P'!U323,"&gt;0")+COUNTIF('Data R4P'!W323,"&gt;0")+COUNTIF('Data R4P'!Y323,"&gt;0"))&gt;0,1,0))</f>
        <v/>
      </c>
      <c r="M7307" t="inlineStr">
        <is>
          <t>Data R</t>
        </is>
      </c>
    </row>
    <row r="7308">
      <c r="A7308" t="inlineStr">
        <is>
          <t>Regional 4 Palmco</t>
        </is>
      </c>
      <c r="B7308">
        <f>IF('Data R4P'!C324="","",'Data R4P'!B324)</f>
        <v/>
      </c>
      <c r="C7308">
        <f>IF('Data R4P'!C324="","",'Data R4P'!C324)</f>
        <v/>
      </c>
      <c r="D7308">
        <f>IF('Data R4P'!C324="","",'Data R4P'!D324)</f>
        <v/>
      </c>
      <c r="E7308">
        <f>IF('Data R4P'!C324="","",'Data R4P'!E324)</f>
        <v/>
      </c>
      <c r="F7308">
        <f>IF('Data R4P'!C324="","",'Data R4P'!F324)</f>
        <v/>
      </c>
      <c r="G7308">
        <f>IF('Data R4P'!C324="","",'Data R4P'!AD324)</f>
        <v/>
      </c>
      <c r="H7308">
        <f>IF('Data R4P'!C324="","",'Data R4P'!AC324)</f>
        <v/>
      </c>
      <c r="I7308">
        <f>IF('Data R4P'!C324="","",COUNTIF('Data R4P'!J324,"&gt;0")+COUNTIF('Data R4P'!L324,"&gt;0")+COUNTIF('Data R4P'!N324,"&gt;0")+COUNTIF('Data R4P'!P324,"&gt;0")+COUNTIF('Data R4P'!R324,"&gt;0")+COUNTIF('Data R4P'!T324,"&gt;0")+COUNTIF('Data R4P'!V324,"&gt;0")+COUNTIF('Data R4P'!X324,"&gt;0"))</f>
        <v/>
      </c>
      <c r="J7308">
        <f>IF('Data R4P'!C324="","",IF((COUNTIF('Data R4P'!K324,"&gt;0")+COUNTIF('Data R4P'!M324,"&gt;0")+COUNTIF('Data R4P'!O324,"&gt;0")+COUNTIF('Data R4P'!Q324,"&gt;0")+COUNTIF('Data R4P'!S324,"&gt;0")+COUNTIF('Data R4P'!U324,"&gt;0")+COUNTIF('Data R4P'!W324,"&gt;0")+COUNTIF('Data R4P'!Y324,"&gt;0"))&gt;0,1,0))</f>
        <v/>
      </c>
      <c r="M7308" t="inlineStr">
        <is>
          <t>Data R</t>
        </is>
      </c>
    </row>
    <row r="7309">
      <c r="A7309" t="inlineStr">
        <is>
          <t>Regional 4 Palmco</t>
        </is>
      </c>
      <c r="B7309">
        <f>IF('Data R4P'!C325="","",'Data R4P'!B325)</f>
        <v/>
      </c>
      <c r="C7309">
        <f>IF('Data R4P'!C325="","",'Data R4P'!C325)</f>
        <v/>
      </c>
      <c r="D7309">
        <f>IF('Data R4P'!C325="","",'Data R4P'!D325)</f>
        <v/>
      </c>
      <c r="E7309">
        <f>IF('Data R4P'!C325="","",'Data R4P'!E325)</f>
        <v/>
      </c>
      <c r="F7309">
        <f>IF('Data R4P'!C325="","",'Data R4P'!F325)</f>
        <v/>
      </c>
      <c r="G7309">
        <f>IF('Data R4P'!C325="","",'Data R4P'!AD325)</f>
        <v/>
      </c>
      <c r="H7309">
        <f>IF('Data R4P'!C325="","",'Data R4P'!AC325)</f>
        <v/>
      </c>
      <c r="I7309">
        <f>IF('Data R4P'!C325="","",COUNTIF('Data R4P'!J325,"&gt;0")+COUNTIF('Data R4P'!L325,"&gt;0")+COUNTIF('Data R4P'!N325,"&gt;0")+COUNTIF('Data R4P'!P325,"&gt;0")+COUNTIF('Data R4P'!R325,"&gt;0")+COUNTIF('Data R4P'!T325,"&gt;0")+COUNTIF('Data R4P'!V325,"&gt;0")+COUNTIF('Data R4P'!X325,"&gt;0"))</f>
        <v/>
      </c>
      <c r="J7309">
        <f>IF('Data R4P'!C325="","",IF((COUNTIF('Data R4P'!K325,"&gt;0")+COUNTIF('Data R4P'!M325,"&gt;0")+COUNTIF('Data R4P'!O325,"&gt;0")+COUNTIF('Data R4P'!Q325,"&gt;0")+COUNTIF('Data R4P'!S325,"&gt;0")+COUNTIF('Data R4P'!U325,"&gt;0")+COUNTIF('Data R4P'!W325,"&gt;0")+COUNTIF('Data R4P'!Y325,"&gt;0"))&gt;0,1,0))</f>
        <v/>
      </c>
      <c r="M7309" t="inlineStr">
        <is>
          <t>Data R</t>
        </is>
      </c>
    </row>
    <row r="7310">
      <c r="A7310" t="inlineStr">
        <is>
          <t>Regional 4 Palmco</t>
        </is>
      </c>
      <c r="B7310">
        <f>IF('Data R4P'!C326="","",'Data R4P'!B326)</f>
        <v/>
      </c>
      <c r="C7310">
        <f>IF('Data R4P'!C326="","",'Data R4P'!C326)</f>
        <v/>
      </c>
      <c r="D7310">
        <f>IF('Data R4P'!C326="","",'Data R4P'!D326)</f>
        <v/>
      </c>
      <c r="E7310">
        <f>IF('Data R4P'!C326="","",'Data R4P'!E326)</f>
        <v/>
      </c>
      <c r="F7310">
        <f>IF('Data R4P'!C326="","",'Data R4P'!F326)</f>
        <v/>
      </c>
      <c r="G7310">
        <f>IF('Data R4P'!C326="","",'Data R4P'!AD326)</f>
        <v/>
      </c>
      <c r="H7310">
        <f>IF('Data R4P'!C326="","",'Data R4P'!AC326)</f>
        <v/>
      </c>
      <c r="I7310">
        <f>IF('Data R4P'!C326="","",COUNTIF('Data R4P'!J326,"&gt;0")+COUNTIF('Data R4P'!L326,"&gt;0")+COUNTIF('Data R4P'!N326,"&gt;0")+COUNTIF('Data R4P'!P326,"&gt;0")+COUNTIF('Data R4P'!R326,"&gt;0")+COUNTIF('Data R4P'!T326,"&gt;0")+COUNTIF('Data R4P'!V326,"&gt;0")+COUNTIF('Data R4P'!X326,"&gt;0"))</f>
        <v/>
      </c>
      <c r="J7310">
        <f>IF('Data R4P'!C326="","",IF((COUNTIF('Data R4P'!K326,"&gt;0")+COUNTIF('Data R4P'!M326,"&gt;0")+COUNTIF('Data R4P'!O326,"&gt;0")+COUNTIF('Data R4P'!Q326,"&gt;0")+COUNTIF('Data R4P'!S326,"&gt;0")+COUNTIF('Data R4P'!U326,"&gt;0")+COUNTIF('Data R4P'!W326,"&gt;0")+COUNTIF('Data R4P'!Y326,"&gt;0"))&gt;0,1,0))</f>
        <v/>
      </c>
      <c r="M7310" t="inlineStr">
        <is>
          <t>Data R</t>
        </is>
      </c>
    </row>
    <row r="7311">
      <c r="A7311" t="inlineStr">
        <is>
          <t>Regional 4 Palmco</t>
        </is>
      </c>
      <c r="B7311">
        <f>IF('Data R4P'!C327="","",'Data R4P'!B327)</f>
        <v/>
      </c>
      <c r="C7311">
        <f>IF('Data R4P'!C327="","",'Data R4P'!C327)</f>
        <v/>
      </c>
      <c r="D7311">
        <f>IF('Data R4P'!C327="","",'Data R4P'!D327)</f>
        <v/>
      </c>
      <c r="E7311">
        <f>IF('Data R4P'!C327="","",'Data R4P'!E327)</f>
        <v/>
      </c>
      <c r="F7311">
        <f>IF('Data R4P'!C327="","",'Data R4P'!F327)</f>
        <v/>
      </c>
      <c r="G7311">
        <f>IF('Data R4P'!C327="","",'Data R4P'!AD327)</f>
        <v/>
      </c>
      <c r="H7311">
        <f>IF('Data R4P'!C327="","",'Data R4P'!AC327)</f>
        <v/>
      </c>
      <c r="I7311">
        <f>IF('Data R4P'!C327="","",COUNTIF('Data R4P'!J327,"&gt;0")+COUNTIF('Data R4P'!L327,"&gt;0")+COUNTIF('Data R4P'!N327,"&gt;0")+COUNTIF('Data R4P'!P327,"&gt;0")+COUNTIF('Data R4P'!R327,"&gt;0")+COUNTIF('Data R4P'!T327,"&gt;0")+COUNTIF('Data R4P'!V327,"&gt;0")+COUNTIF('Data R4P'!X327,"&gt;0"))</f>
        <v/>
      </c>
      <c r="J7311">
        <f>IF('Data R4P'!C327="","",IF((COUNTIF('Data R4P'!K327,"&gt;0")+COUNTIF('Data R4P'!M327,"&gt;0")+COUNTIF('Data R4P'!O327,"&gt;0")+COUNTIF('Data R4P'!Q327,"&gt;0")+COUNTIF('Data R4P'!S327,"&gt;0")+COUNTIF('Data R4P'!U327,"&gt;0")+COUNTIF('Data R4P'!W327,"&gt;0")+COUNTIF('Data R4P'!Y327,"&gt;0"))&gt;0,1,0))</f>
        <v/>
      </c>
      <c r="M7311" t="inlineStr">
        <is>
          <t>Data R</t>
        </is>
      </c>
    </row>
    <row r="7312">
      <c r="A7312" t="inlineStr">
        <is>
          <t>Regional 4 Palmco</t>
        </is>
      </c>
      <c r="B7312">
        <f>IF('Data R4P'!C328="","",'Data R4P'!B328)</f>
        <v/>
      </c>
      <c r="C7312">
        <f>IF('Data R4P'!C328="","",'Data R4P'!C328)</f>
        <v/>
      </c>
      <c r="D7312">
        <f>IF('Data R4P'!C328="","",'Data R4P'!D328)</f>
        <v/>
      </c>
      <c r="E7312">
        <f>IF('Data R4P'!C328="","",'Data R4P'!E328)</f>
        <v/>
      </c>
      <c r="F7312">
        <f>IF('Data R4P'!C328="","",'Data R4P'!F328)</f>
        <v/>
      </c>
      <c r="G7312">
        <f>IF('Data R4P'!C328="","",'Data R4P'!AD328)</f>
        <v/>
      </c>
      <c r="H7312">
        <f>IF('Data R4P'!C328="","",'Data R4P'!AC328)</f>
        <v/>
      </c>
      <c r="I7312">
        <f>IF('Data R4P'!C328="","",COUNTIF('Data R4P'!J328,"&gt;0")+COUNTIF('Data R4P'!L328,"&gt;0")+COUNTIF('Data R4P'!N328,"&gt;0")+COUNTIF('Data R4P'!P328,"&gt;0")+COUNTIF('Data R4P'!R328,"&gt;0")+COUNTIF('Data R4P'!T328,"&gt;0")+COUNTIF('Data R4P'!V328,"&gt;0")+COUNTIF('Data R4P'!X328,"&gt;0"))</f>
        <v/>
      </c>
      <c r="J7312">
        <f>IF('Data R4P'!C328="","",IF((COUNTIF('Data R4P'!K328,"&gt;0")+COUNTIF('Data R4P'!M328,"&gt;0")+COUNTIF('Data R4P'!O328,"&gt;0")+COUNTIF('Data R4P'!Q328,"&gt;0")+COUNTIF('Data R4P'!S328,"&gt;0")+COUNTIF('Data R4P'!U328,"&gt;0")+COUNTIF('Data R4P'!W328,"&gt;0")+COUNTIF('Data R4P'!Y328,"&gt;0"))&gt;0,1,0))</f>
        <v/>
      </c>
      <c r="M7312" t="inlineStr">
        <is>
          <t>Data R</t>
        </is>
      </c>
    </row>
    <row r="7313">
      <c r="A7313" t="inlineStr">
        <is>
          <t>Regional 4 Palmco</t>
        </is>
      </c>
      <c r="B7313">
        <f>IF('Data R4P'!C329="","",'Data R4P'!B329)</f>
        <v/>
      </c>
      <c r="C7313">
        <f>IF('Data R4P'!C329="","",'Data R4P'!C329)</f>
        <v/>
      </c>
      <c r="D7313">
        <f>IF('Data R4P'!C329="","",'Data R4P'!D329)</f>
        <v/>
      </c>
      <c r="E7313">
        <f>IF('Data R4P'!C329="","",'Data R4P'!E329)</f>
        <v/>
      </c>
      <c r="F7313">
        <f>IF('Data R4P'!C329="","",'Data R4P'!F329)</f>
        <v/>
      </c>
      <c r="G7313">
        <f>IF('Data R4P'!C329="","",'Data R4P'!AD329)</f>
        <v/>
      </c>
      <c r="H7313">
        <f>IF('Data R4P'!C329="","",'Data R4P'!AC329)</f>
        <v/>
      </c>
      <c r="I7313">
        <f>IF('Data R4P'!C329="","",COUNTIF('Data R4P'!J329,"&gt;0")+COUNTIF('Data R4P'!L329,"&gt;0")+COUNTIF('Data R4P'!N329,"&gt;0")+COUNTIF('Data R4P'!P329,"&gt;0")+COUNTIF('Data R4P'!R329,"&gt;0")+COUNTIF('Data R4P'!T329,"&gt;0")+COUNTIF('Data R4P'!V329,"&gt;0")+COUNTIF('Data R4P'!X329,"&gt;0"))</f>
        <v/>
      </c>
      <c r="J7313">
        <f>IF('Data R4P'!C329="","",IF((COUNTIF('Data R4P'!K329,"&gt;0")+COUNTIF('Data R4P'!M329,"&gt;0")+COUNTIF('Data R4P'!O329,"&gt;0")+COUNTIF('Data R4P'!Q329,"&gt;0")+COUNTIF('Data R4P'!S329,"&gt;0")+COUNTIF('Data R4P'!U329,"&gt;0")+COUNTIF('Data R4P'!W329,"&gt;0")+COUNTIF('Data R4P'!Y329,"&gt;0"))&gt;0,1,0))</f>
        <v/>
      </c>
      <c r="M7313" t="inlineStr">
        <is>
          <t>Data R</t>
        </is>
      </c>
    </row>
    <row r="7314">
      <c r="A7314" t="inlineStr">
        <is>
          <t>Regional 4 Palmco</t>
        </is>
      </c>
      <c r="B7314">
        <f>IF('Data R4P'!C330="","",'Data R4P'!B330)</f>
        <v/>
      </c>
      <c r="C7314">
        <f>IF('Data R4P'!C330="","",'Data R4P'!C330)</f>
        <v/>
      </c>
      <c r="D7314">
        <f>IF('Data R4P'!C330="","",'Data R4P'!D330)</f>
        <v/>
      </c>
      <c r="E7314">
        <f>IF('Data R4P'!C330="","",'Data R4P'!E330)</f>
        <v/>
      </c>
      <c r="F7314">
        <f>IF('Data R4P'!C330="","",'Data R4P'!F330)</f>
        <v/>
      </c>
      <c r="G7314">
        <f>IF('Data R4P'!C330="","",'Data R4P'!AD330)</f>
        <v/>
      </c>
      <c r="H7314">
        <f>IF('Data R4P'!C330="","",'Data R4P'!AC330)</f>
        <v/>
      </c>
      <c r="I7314">
        <f>IF('Data R4P'!C330="","",COUNTIF('Data R4P'!J330,"&gt;0")+COUNTIF('Data R4P'!L330,"&gt;0")+COUNTIF('Data R4P'!N330,"&gt;0")+COUNTIF('Data R4P'!P330,"&gt;0")+COUNTIF('Data R4P'!R330,"&gt;0")+COUNTIF('Data R4P'!T330,"&gt;0")+COUNTIF('Data R4P'!V330,"&gt;0")+COUNTIF('Data R4P'!X330,"&gt;0"))</f>
        <v/>
      </c>
      <c r="J7314">
        <f>IF('Data R4P'!C330="","",IF((COUNTIF('Data R4P'!K330,"&gt;0")+COUNTIF('Data R4P'!M330,"&gt;0")+COUNTIF('Data R4P'!O330,"&gt;0")+COUNTIF('Data R4P'!Q330,"&gt;0")+COUNTIF('Data R4P'!S330,"&gt;0")+COUNTIF('Data R4P'!U330,"&gt;0")+COUNTIF('Data R4P'!W330,"&gt;0")+COUNTIF('Data R4P'!Y330,"&gt;0"))&gt;0,1,0))</f>
        <v/>
      </c>
      <c r="M7314" t="inlineStr">
        <is>
          <t>Data R</t>
        </is>
      </c>
    </row>
    <row r="7315">
      <c r="A7315" t="inlineStr">
        <is>
          <t>Regional 4 Palmco</t>
        </is>
      </c>
      <c r="B7315">
        <f>IF('Data R4P'!C331="","",'Data R4P'!B331)</f>
        <v/>
      </c>
      <c r="C7315">
        <f>IF('Data R4P'!C331="","",'Data R4P'!C331)</f>
        <v/>
      </c>
      <c r="D7315">
        <f>IF('Data R4P'!C331="","",'Data R4P'!D331)</f>
        <v/>
      </c>
      <c r="E7315">
        <f>IF('Data R4P'!C331="","",'Data R4P'!E331)</f>
        <v/>
      </c>
      <c r="F7315">
        <f>IF('Data R4P'!C331="","",'Data R4P'!F331)</f>
        <v/>
      </c>
      <c r="G7315">
        <f>IF('Data R4P'!C331="","",'Data R4P'!AD331)</f>
        <v/>
      </c>
      <c r="H7315">
        <f>IF('Data R4P'!C331="","",'Data R4P'!AC331)</f>
        <v/>
      </c>
      <c r="I7315">
        <f>IF('Data R4P'!C331="","",COUNTIF('Data R4P'!J331,"&gt;0")+COUNTIF('Data R4P'!L331,"&gt;0")+COUNTIF('Data R4P'!N331,"&gt;0")+COUNTIF('Data R4P'!P331,"&gt;0")+COUNTIF('Data R4P'!R331,"&gt;0")+COUNTIF('Data R4P'!T331,"&gt;0")+COUNTIF('Data R4P'!V331,"&gt;0")+COUNTIF('Data R4P'!X331,"&gt;0"))</f>
        <v/>
      </c>
      <c r="J7315">
        <f>IF('Data R4P'!C331="","",IF((COUNTIF('Data R4P'!K331,"&gt;0")+COUNTIF('Data R4P'!M331,"&gt;0")+COUNTIF('Data R4P'!O331,"&gt;0")+COUNTIF('Data R4P'!Q331,"&gt;0")+COUNTIF('Data R4P'!S331,"&gt;0")+COUNTIF('Data R4P'!U331,"&gt;0")+COUNTIF('Data R4P'!W331,"&gt;0")+COUNTIF('Data R4P'!Y331,"&gt;0"))&gt;0,1,0))</f>
        <v/>
      </c>
      <c r="M7315" t="inlineStr">
        <is>
          <t>Data R</t>
        </is>
      </c>
    </row>
    <row r="7316">
      <c r="A7316" t="inlineStr">
        <is>
          <t>Regional 4 Palmco</t>
        </is>
      </c>
      <c r="B7316">
        <f>IF('Data R4P'!C332="","",'Data R4P'!B332)</f>
        <v/>
      </c>
      <c r="C7316">
        <f>IF('Data R4P'!C332="","",'Data R4P'!C332)</f>
        <v/>
      </c>
      <c r="D7316">
        <f>IF('Data R4P'!C332="","",'Data R4P'!D332)</f>
        <v/>
      </c>
      <c r="E7316">
        <f>IF('Data R4P'!C332="","",'Data R4P'!E332)</f>
        <v/>
      </c>
      <c r="F7316">
        <f>IF('Data R4P'!C332="","",'Data R4P'!F332)</f>
        <v/>
      </c>
      <c r="G7316">
        <f>IF('Data R4P'!C332="","",'Data R4P'!AD332)</f>
        <v/>
      </c>
      <c r="H7316">
        <f>IF('Data R4P'!C332="","",'Data R4P'!AC332)</f>
        <v/>
      </c>
      <c r="I7316">
        <f>IF('Data R4P'!C332="","",COUNTIF('Data R4P'!J332,"&gt;0")+COUNTIF('Data R4P'!L332,"&gt;0")+COUNTIF('Data R4P'!N332,"&gt;0")+COUNTIF('Data R4P'!P332,"&gt;0")+COUNTIF('Data R4P'!R332,"&gt;0")+COUNTIF('Data R4P'!T332,"&gt;0")+COUNTIF('Data R4P'!V332,"&gt;0")+COUNTIF('Data R4P'!X332,"&gt;0"))</f>
        <v/>
      </c>
      <c r="J7316">
        <f>IF('Data R4P'!C332="","",IF((COUNTIF('Data R4P'!K332,"&gt;0")+COUNTIF('Data R4P'!M332,"&gt;0")+COUNTIF('Data R4P'!O332,"&gt;0")+COUNTIF('Data R4P'!Q332,"&gt;0")+COUNTIF('Data R4P'!S332,"&gt;0")+COUNTIF('Data R4P'!U332,"&gt;0")+COUNTIF('Data R4P'!W332,"&gt;0")+COUNTIF('Data R4P'!Y332,"&gt;0"))&gt;0,1,0))</f>
        <v/>
      </c>
      <c r="M7316" t="inlineStr">
        <is>
          <t>Data R</t>
        </is>
      </c>
    </row>
    <row r="7317">
      <c r="A7317" t="inlineStr">
        <is>
          <t>Regional 4 Palmco</t>
        </is>
      </c>
      <c r="B7317">
        <f>IF('Data R4P'!C333="","",'Data R4P'!B333)</f>
        <v/>
      </c>
      <c r="C7317">
        <f>IF('Data R4P'!C333="","",'Data R4P'!C333)</f>
        <v/>
      </c>
      <c r="D7317">
        <f>IF('Data R4P'!C333="","",'Data R4P'!D333)</f>
        <v/>
      </c>
      <c r="E7317">
        <f>IF('Data R4P'!C333="","",'Data R4P'!E333)</f>
        <v/>
      </c>
      <c r="F7317">
        <f>IF('Data R4P'!C333="","",'Data R4P'!F333)</f>
        <v/>
      </c>
      <c r="G7317">
        <f>IF('Data R4P'!C333="","",'Data R4P'!AD333)</f>
        <v/>
      </c>
      <c r="H7317">
        <f>IF('Data R4P'!C333="","",'Data R4P'!AC333)</f>
        <v/>
      </c>
      <c r="I7317">
        <f>IF('Data R4P'!C333="","",COUNTIF('Data R4P'!J333,"&gt;0")+COUNTIF('Data R4P'!L333,"&gt;0")+COUNTIF('Data R4P'!N333,"&gt;0")+COUNTIF('Data R4P'!P333,"&gt;0")+COUNTIF('Data R4P'!R333,"&gt;0")+COUNTIF('Data R4P'!T333,"&gt;0")+COUNTIF('Data R4P'!V333,"&gt;0")+COUNTIF('Data R4P'!X333,"&gt;0"))</f>
        <v/>
      </c>
      <c r="J7317">
        <f>IF('Data R4P'!C333="","",IF((COUNTIF('Data R4P'!K333,"&gt;0")+COUNTIF('Data R4P'!M333,"&gt;0")+COUNTIF('Data R4P'!O333,"&gt;0")+COUNTIF('Data R4P'!Q333,"&gt;0")+COUNTIF('Data R4P'!S333,"&gt;0")+COUNTIF('Data R4P'!U333,"&gt;0")+COUNTIF('Data R4P'!W333,"&gt;0")+COUNTIF('Data R4P'!Y333,"&gt;0"))&gt;0,1,0))</f>
        <v/>
      </c>
      <c r="M7317" t="inlineStr">
        <is>
          <t>Data R</t>
        </is>
      </c>
    </row>
    <row r="7318">
      <c r="A7318" t="inlineStr">
        <is>
          <t>Regional 4 Palmco</t>
        </is>
      </c>
      <c r="B7318">
        <f>IF('Data R4P'!C334="","",'Data R4P'!B334)</f>
        <v/>
      </c>
      <c r="C7318">
        <f>IF('Data R4P'!C334="","",'Data R4P'!C334)</f>
        <v/>
      </c>
      <c r="D7318">
        <f>IF('Data R4P'!C334="","",'Data R4P'!D334)</f>
        <v/>
      </c>
      <c r="E7318">
        <f>IF('Data R4P'!C334="","",'Data R4P'!E334)</f>
        <v/>
      </c>
      <c r="F7318">
        <f>IF('Data R4P'!C334="","",'Data R4P'!F334)</f>
        <v/>
      </c>
      <c r="G7318">
        <f>IF('Data R4P'!C334="","",'Data R4P'!AD334)</f>
        <v/>
      </c>
      <c r="H7318">
        <f>IF('Data R4P'!C334="","",'Data R4P'!AC334)</f>
        <v/>
      </c>
      <c r="I7318">
        <f>IF('Data R4P'!C334="","",COUNTIF('Data R4P'!J334,"&gt;0")+COUNTIF('Data R4P'!L334,"&gt;0")+COUNTIF('Data R4P'!N334,"&gt;0")+COUNTIF('Data R4P'!P334,"&gt;0")+COUNTIF('Data R4P'!R334,"&gt;0")+COUNTIF('Data R4P'!T334,"&gt;0")+COUNTIF('Data R4P'!V334,"&gt;0")+COUNTIF('Data R4P'!X334,"&gt;0"))</f>
        <v/>
      </c>
      <c r="J7318">
        <f>IF('Data R4P'!C334="","",IF((COUNTIF('Data R4P'!K334,"&gt;0")+COUNTIF('Data R4P'!M334,"&gt;0")+COUNTIF('Data R4P'!O334,"&gt;0")+COUNTIF('Data R4P'!Q334,"&gt;0")+COUNTIF('Data R4P'!S334,"&gt;0")+COUNTIF('Data R4P'!U334,"&gt;0")+COUNTIF('Data R4P'!W334,"&gt;0")+COUNTIF('Data R4P'!Y334,"&gt;0"))&gt;0,1,0))</f>
        <v/>
      </c>
      <c r="M7318" t="inlineStr">
        <is>
          <t>Data R</t>
        </is>
      </c>
    </row>
    <row r="7319">
      <c r="A7319" t="inlineStr">
        <is>
          <t>Regional 4 Palmco</t>
        </is>
      </c>
      <c r="B7319">
        <f>IF('Data R4P'!C335="","",'Data R4P'!B335)</f>
        <v/>
      </c>
      <c r="C7319">
        <f>IF('Data R4P'!C335="","",'Data R4P'!C335)</f>
        <v/>
      </c>
      <c r="D7319">
        <f>IF('Data R4P'!C335="","",'Data R4P'!D335)</f>
        <v/>
      </c>
      <c r="E7319">
        <f>IF('Data R4P'!C335="","",'Data R4P'!E335)</f>
        <v/>
      </c>
      <c r="F7319">
        <f>IF('Data R4P'!C335="","",'Data R4P'!F335)</f>
        <v/>
      </c>
      <c r="G7319">
        <f>IF('Data R4P'!C335="","",'Data R4P'!AD335)</f>
        <v/>
      </c>
      <c r="H7319">
        <f>IF('Data R4P'!C335="","",'Data R4P'!AC335)</f>
        <v/>
      </c>
      <c r="I7319">
        <f>IF('Data R4P'!C335="","",COUNTIF('Data R4P'!J335,"&gt;0")+COUNTIF('Data R4P'!L335,"&gt;0")+COUNTIF('Data R4P'!N335,"&gt;0")+COUNTIF('Data R4P'!P335,"&gt;0")+COUNTIF('Data R4P'!R335,"&gt;0")+COUNTIF('Data R4P'!T335,"&gt;0")+COUNTIF('Data R4P'!V335,"&gt;0")+COUNTIF('Data R4P'!X335,"&gt;0"))</f>
        <v/>
      </c>
      <c r="J7319">
        <f>IF('Data R4P'!C335="","",IF((COUNTIF('Data R4P'!K335,"&gt;0")+COUNTIF('Data R4P'!M335,"&gt;0")+COUNTIF('Data R4P'!O335,"&gt;0")+COUNTIF('Data R4P'!Q335,"&gt;0")+COUNTIF('Data R4P'!S335,"&gt;0")+COUNTIF('Data R4P'!U335,"&gt;0")+COUNTIF('Data R4P'!W335,"&gt;0")+COUNTIF('Data R4P'!Y335,"&gt;0"))&gt;0,1,0))</f>
        <v/>
      </c>
      <c r="M7319" t="inlineStr">
        <is>
          <t>Data R</t>
        </is>
      </c>
    </row>
    <row r="7320">
      <c r="A7320" t="inlineStr">
        <is>
          <t>Regional 4 Palmco</t>
        </is>
      </c>
      <c r="B7320">
        <f>IF('Data R4P'!C336="","",'Data R4P'!B336)</f>
        <v/>
      </c>
      <c r="C7320">
        <f>IF('Data R4P'!C336="","",'Data R4P'!C336)</f>
        <v/>
      </c>
      <c r="D7320">
        <f>IF('Data R4P'!C336="","",'Data R4P'!D336)</f>
        <v/>
      </c>
      <c r="E7320">
        <f>IF('Data R4P'!C336="","",'Data R4P'!E336)</f>
        <v/>
      </c>
      <c r="F7320">
        <f>IF('Data R4P'!C336="","",'Data R4P'!F336)</f>
        <v/>
      </c>
      <c r="G7320">
        <f>IF('Data R4P'!C336="","",'Data R4P'!AD336)</f>
        <v/>
      </c>
      <c r="H7320">
        <f>IF('Data R4P'!C336="","",'Data R4P'!AC336)</f>
        <v/>
      </c>
      <c r="I7320">
        <f>IF('Data R4P'!C336="","",COUNTIF('Data R4P'!J336,"&gt;0")+COUNTIF('Data R4P'!L336,"&gt;0")+COUNTIF('Data R4P'!N336,"&gt;0")+COUNTIF('Data R4P'!P336,"&gt;0")+COUNTIF('Data R4P'!R336,"&gt;0")+COUNTIF('Data R4P'!T336,"&gt;0")+COUNTIF('Data R4P'!V336,"&gt;0")+COUNTIF('Data R4P'!X336,"&gt;0"))</f>
        <v/>
      </c>
      <c r="J7320">
        <f>IF('Data R4P'!C336="","",IF((COUNTIF('Data R4P'!K336,"&gt;0")+COUNTIF('Data R4P'!M336,"&gt;0")+COUNTIF('Data R4P'!O336,"&gt;0")+COUNTIF('Data R4P'!Q336,"&gt;0")+COUNTIF('Data R4P'!S336,"&gt;0")+COUNTIF('Data R4P'!U336,"&gt;0")+COUNTIF('Data R4P'!W336,"&gt;0")+COUNTIF('Data R4P'!Y336,"&gt;0"))&gt;0,1,0))</f>
        <v/>
      </c>
      <c r="M7320" t="inlineStr">
        <is>
          <t>Data R</t>
        </is>
      </c>
    </row>
    <row r="7321">
      <c r="A7321" t="inlineStr">
        <is>
          <t>Regional 4 Palmco</t>
        </is>
      </c>
      <c r="B7321">
        <f>IF('Data R4P'!C337="","",'Data R4P'!B337)</f>
        <v/>
      </c>
      <c r="C7321">
        <f>IF('Data R4P'!C337="","",'Data R4P'!C337)</f>
        <v/>
      </c>
      <c r="D7321">
        <f>IF('Data R4P'!C337="","",'Data R4P'!D337)</f>
        <v/>
      </c>
      <c r="E7321">
        <f>IF('Data R4P'!C337="","",'Data R4P'!E337)</f>
        <v/>
      </c>
      <c r="F7321">
        <f>IF('Data R4P'!C337="","",'Data R4P'!F337)</f>
        <v/>
      </c>
      <c r="G7321">
        <f>IF('Data R4P'!C337="","",'Data R4P'!AD337)</f>
        <v/>
      </c>
      <c r="H7321">
        <f>IF('Data R4P'!C337="","",'Data R4P'!AC337)</f>
        <v/>
      </c>
      <c r="I7321">
        <f>IF('Data R4P'!C337="","",COUNTIF('Data R4P'!J337,"&gt;0")+COUNTIF('Data R4P'!L337,"&gt;0")+COUNTIF('Data R4P'!N337,"&gt;0")+COUNTIF('Data R4P'!P337,"&gt;0")+COUNTIF('Data R4P'!R337,"&gt;0")+COUNTIF('Data R4P'!T337,"&gt;0")+COUNTIF('Data R4P'!V337,"&gt;0")+COUNTIF('Data R4P'!X337,"&gt;0"))</f>
        <v/>
      </c>
      <c r="J7321">
        <f>IF('Data R4P'!C337="","",IF((COUNTIF('Data R4P'!K337,"&gt;0")+COUNTIF('Data R4P'!M337,"&gt;0")+COUNTIF('Data R4P'!O337,"&gt;0")+COUNTIF('Data R4P'!Q337,"&gt;0")+COUNTIF('Data R4P'!S337,"&gt;0")+COUNTIF('Data R4P'!U337,"&gt;0")+COUNTIF('Data R4P'!W337,"&gt;0")+COUNTIF('Data R4P'!Y337,"&gt;0"))&gt;0,1,0))</f>
        <v/>
      </c>
      <c r="M7321" t="inlineStr">
        <is>
          <t>Data R</t>
        </is>
      </c>
    </row>
    <row r="7322">
      <c r="A7322" t="inlineStr">
        <is>
          <t>Regional 4 Palmco</t>
        </is>
      </c>
      <c r="B7322">
        <f>IF('Data R4P'!C338="","",'Data R4P'!B338)</f>
        <v/>
      </c>
      <c r="C7322">
        <f>IF('Data R4P'!C338="","",'Data R4P'!C338)</f>
        <v/>
      </c>
      <c r="D7322">
        <f>IF('Data R4P'!C338="","",'Data R4P'!D338)</f>
        <v/>
      </c>
      <c r="E7322">
        <f>IF('Data R4P'!C338="","",'Data R4P'!E338)</f>
        <v/>
      </c>
      <c r="F7322">
        <f>IF('Data R4P'!C338="","",'Data R4P'!F338)</f>
        <v/>
      </c>
      <c r="G7322">
        <f>IF('Data R4P'!C338="","",'Data R4P'!AD338)</f>
        <v/>
      </c>
      <c r="H7322">
        <f>IF('Data R4P'!C338="","",'Data R4P'!AC338)</f>
        <v/>
      </c>
      <c r="I7322">
        <f>IF('Data R4P'!C338="","",COUNTIF('Data R4P'!J338,"&gt;0")+COUNTIF('Data R4P'!L338,"&gt;0")+COUNTIF('Data R4P'!N338,"&gt;0")+COUNTIF('Data R4P'!P338,"&gt;0")+COUNTIF('Data R4P'!R338,"&gt;0")+COUNTIF('Data R4P'!T338,"&gt;0")+COUNTIF('Data R4P'!V338,"&gt;0")+COUNTIF('Data R4P'!X338,"&gt;0"))</f>
        <v/>
      </c>
      <c r="J7322">
        <f>IF('Data R4P'!C338="","",IF((COUNTIF('Data R4P'!K338,"&gt;0")+COUNTIF('Data R4P'!M338,"&gt;0")+COUNTIF('Data R4P'!O338,"&gt;0")+COUNTIF('Data R4P'!Q338,"&gt;0")+COUNTIF('Data R4P'!S338,"&gt;0")+COUNTIF('Data R4P'!U338,"&gt;0")+COUNTIF('Data R4P'!W338,"&gt;0")+COUNTIF('Data R4P'!Y338,"&gt;0"))&gt;0,1,0))</f>
        <v/>
      </c>
      <c r="M7322" t="inlineStr">
        <is>
          <t>Data R</t>
        </is>
      </c>
    </row>
    <row r="7323">
      <c r="A7323" t="inlineStr">
        <is>
          <t>Regional 4 Palmco</t>
        </is>
      </c>
      <c r="B7323">
        <f>IF('Data R4P'!C339="","",'Data R4P'!B339)</f>
        <v/>
      </c>
      <c r="C7323">
        <f>IF('Data R4P'!C339="","",'Data R4P'!C339)</f>
        <v/>
      </c>
      <c r="D7323">
        <f>IF('Data R4P'!C339="","",'Data R4P'!D339)</f>
        <v/>
      </c>
      <c r="E7323">
        <f>IF('Data R4P'!C339="","",'Data R4P'!E339)</f>
        <v/>
      </c>
      <c r="F7323">
        <f>IF('Data R4P'!C339="","",'Data R4P'!F339)</f>
        <v/>
      </c>
      <c r="G7323">
        <f>IF('Data R4P'!C339="","",'Data R4P'!AD339)</f>
        <v/>
      </c>
      <c r="H7323">
        <f>IF('Data R4P'!C339="","",'Data R4P'!AC339)</f>
        <v/>
      </c>
      <c r="I7323">
        <f>IF('Data R4P'!C339="","",COUNTIF('Data R4P'!J339,"&gt;0")+COUNTIF('Data R4P'!L339,"&gt;0")+COUNTIF('Data R4P'!N339,"&gt;0")+COUNTIF('Data R4P'!P339,"&gt;0")+COUNTIF('Data R4P'!R339,"&gt;0")+COUNTIF('Data R4P'!T339,"&gt;0")+COUNTIF('Data R4P'!V339,"&gt;0")+COUNTIF('Data R4P'!X339,"&gt;0"))</f>
        <v/>
      </c>
      <c r="J7323">
        <f>IF('Data R4P'!C339="","",IF((COUNTIF('Data R4P'!K339,"&gt;0")+COUNTIF('Data R4P'!M339,"&gt;0")+COUNTIF('Data R4P'!O339,"&gt;0")+COUNTIF('Data R4P'!Q339,"&gt;0")+COUNTIF('Data R4P'!S339,"&gt;0")+COUNTIF('Data R4P'!U339,"&gt;0")+COUNTIF('Data R4P'!W339,"&gt;0")+COUNTIF('Data R4P'!Y339,"&gt;0"))&gt;0,1,0))</f>
        <v/>
      </c>
      <c r="M7323" t="inlineStr">
        <is>
          <t>Data R</t>
        </is>
      </c>
    </row>
    <row r="7324">
      <c r="A7324" t="inlineStr">
        <is>
          <t>Regional 4 Palmco</t>
        </is>
      </c>
      <c r="B7324">
        <f>IF('Data R4P'!C340="","",'Data R4P'!B340)</f>
        <v/>
      </c>
      <c r="C7324">
        <f>IF('Data R4P'!C340="","",'Data R4P'!C340)</f>
        <v/>
      </c>
      <c r="D7324">
        <f>IF('Data R4P'!C340="","",'Data R4P'!D340)</f>
        <v/>
      </c>
      <c r="E7324">
        <f>IF('Data R4P'!C340="","",'Data R4P'!E340)</f>
        <v/>
      </c>
      <c r="F7324">
        <f>IF('Data R4P'!C340="","",'Data R4P'!F340)</f>
        <v/>
      </c>
      <c r="G7324">
        <f>IF('Data R4P'!C340="","",'Data R4P'!AD340)</f>
        <v/>
      </c>
      <c r="H7324">
        <f>IF('Data R4P'!C340="","",'Data R4P'!AC340)</f>
        <v/>
      </c>
      <c r="I7324">
        <f>IF('Data R4P'!C340="","",COUNTIF('Data R4P'!J340,"&gt;0")+COUNTIF('Data R4P'!L340,"&gt;0")+COUNTIF('Data R4P'!N340,"&gt;0")+COUNTIF('Data R4P'!P340,"&gt;0")+COUNTIF('Data R4P'!R340,"&gt;0")+COUNTIF('Data R4P'!T340,"&gt;0")+COUNTIF('Data R4P'!V340,"&gt;0")+COUNTIF('Data R4P'!X340,"&gt;0"))</f>
        <v/>
      </c>
      <c r="J7324">
        <f>IF('Data R4P'!C340="","",IF((COUNTIF('Data R4P'!K340,"&gt;0")+COUNTIF('Data R4P'!M340,"&gt;0")+COUNTIF('Data R4P'!O340,"&gt;0")+COUNTIF('Data R4P'!Q340,"&gt;0")+COUNTIF('Data R4P'!S340,"&gt;0")+COUNTIF('Data R4P'!U340,"&gt;0")+COUNTIF('Data R4P'!W340,"&gt;0")+COUNTIF('Data R4P'!Y340,"&gt;0"))&gt;0,1,0))</f>
        <v/>
      </c>
      <c r="M7324" t="inlineStr">
        <is>
          <t>Data R</t>
        </is>
      </c>
    </row>
    <row r="7325">
      <c r="A7325" t="inlineStr">
        <is>
          <t>Regional 4 Palmco</t>
        </is>
      </c>
      <c r="B7325">
        <f>IF('Data R4P'!C341="","",'Data R4P'!B341)</f>
        <v/>
      </c>
      <c r="C7325">
        <f>IF('Data R4P'!C341="","",'Data R4P'!C341)</f>
        <v/>
      </c>
      <c r="D7325">
        <f>IF('Data R4P'!C341="","",'Data R4P'!D341)</f>
        <v/>
      </c>
      <c r="E7325">
        <f>IF('Data R4P'!C341="","",'Data R4P'!E341)</f>
        <v/>
      </c>
      <c r="F7325">
        <f>IF('Data R4P'!C341="","",'Data R4P'!F341)</f>
        <v/>
      </c>
      <c r="G7325">
        <f>IF('Data R4P'!C341="","",'Data R4P'!AD341)</f>
        <v/>
      </c>
      <c r="H7325">
        <f>IF('Data R4P'!C341="","",'Data R4P'!AC341)</f>
        <v/>
      </c>
      <c r="I7325">
        <f>IF('Data R4P'!C341="","",COUNTIF('Data R4P'!J341,"&gt;0")+COUNTIF('Data R4P'!L341,"&gt;0")+COUNTIF('Data R4P'!N341,"&gt;0")+COUNTIF('Data R4P'!P341,"&gt;0")+COUNTIF('Data R4P'!R341,"&gt;0")+COUNTIF('Data R4P'!T341,"&gt;0")+COUNTIF('Data R4P'!V341,"&gt;0")+COUNTIF('Data R4P'!X341,"&gt;0"))</f>
        <v/>
      </c>
      <c r="J7325">
        <f>IF('Data R4P'!C341="","",IF((COUNTIF('Data R4P'!K341,"&gt;0")+COUNTIF('Data R4P'!M341,"&gt;0")+COUNTIF('Data R4P'!O341,"&gt;0")+COUNTIF('Data R4P'!Q341,"&gt;0")+COUNTIF('Data R4P'!S341,"&gt;0")+COUNTIF('Data R4P'!U341,"&gt;0")+COUNTIF('Data R4P'!W341,"&gt;0")+COUNTIF('Data R4P'!Y341,"&gt;0"))&gt;0,1,0))</f>
        <v/>
      </c>
      <c r="M7325" t="inlineStr">
        <is>
          <t>Data R</t>
        </is>
      </c>
    </row>
    <row r="7326">
      <c r="A7326" t="inlineStr">
        <is>
          <t>Regional 4 Palmco</t>
        </is>
      </c>
      <c r="B7326">
        <f>IF('Data R4P'!C342="","",'Data R4P'!B342)</f>
        <v/>
      </c>
      <c r="C7326">
        <f>IF('Data R4P'!C342="","",'Data R4P'!C342)</f>
        <v/>
      </c>
      <c r="D7326">
        <f>IF('Data R4P'!C342="","",'Data R4P'!D342)</f>
        <v/>
      </c>
      <c r="E7326">
        <f>IF('Data R4P'!C342="","",'Data R4P'!E342)</f>
        <v/>
      </c>
      <c r="F7326">
        <f>IF('Data R4P'!C342="","",'Data R4P'!F342)</f>
        <v/>
      </c>
      <c r="G7326">
        <f>IF('Data R4P'!C342="","",'Data R4P'!AD342)</f>
        <v/>
      </c>
      <c r="H7326">
        <f>IF('Data R4P'!C342="","",'Data R4P'!AC342)</f>
        <v/>
      </c>
      <c r="I7326">
        <f>IF('Data R4P'!C342="","",COUNTIF('Data R4P'!J342,"&gt;0")+COUNTIF('Data R4P'!L342,"&gt;0")+COUNTIF('Data R4P'!N342,"&gt;0")+COUNTIF('Data R4P'!P342,"&gt;0")+COUNTIF('Data R4P'!R342,"&gt;0")+COUNTIF('Data R4P'!T342,"&gt;0")+COUNTIF('Data R4P'!V342,"&gt;0")+COUNTIF('Data R4P'!X342,"&gt;0"))</f>
        <v/>
      </c>
      <c r="J7326">
        <f>IF('Data R4P'!C342="","",IF((COUNTIF('Data R4P'!K342,"&gt;0")+COUNTIF('Data R4P'!M342,"&gt;0")+COUNTIF('Data R4P'!O342,"&gt;0")+COUNTIF('Data R4P'!Q342,"&gt;0")+COUNTIF('Data R4P'!S342,"&gt;0")+COUNTIF('Data R4P'!U342,"&gt;0")+COUNTIF('Data R4P'!W342,"&gt;0")+COUNTIF('Data R4P'!Y342,"&gt;0"))&gt;0,1,0))</f>
        <v/>
      </c>
      <c r="M7326" t="inlineStr">
        <is>
          <t>Data R</t>
        </is>
      </c>
    </row>
    <row r="7327">
      <c r="A7327" t="inlineStr">
        <is>
          <t>Regional 4 Palmco</t>
        </is>
      </c>
      <c r="B7327">
        <f>IF('Data R4P'!C343="","",'Data R4P'!B343)</f>
        <v/>
      </c>
      <c r="C7327">
        <f>IF('Data R4P'!C343="","",'Data R4P'!C343)</f>
        <v/>
      </c>
      <c r="D7327">
        <f>IF('Data R4P'!C343="","",'Data R4P'!D343)</f>
        <v/>
      </c>
      <c r="E7327">
        <f>IF('Data R4P'!C343="","",'Data R4P'!E343)</f>
        <v/>
      </c>
      <c r="F7327">
        <f>IF('Data R4P'!C343="","",'Data R4P'!F343)</f>
        <v/>
      </c>
      <c r="G7327">
        <f>IF('Data R4P'!C343="","",'Data R4P'!AD343)</f>
        <v/>
      </c>
      <c r="H7327">
        <f>IF('Data R4P'!C343="","",'Data R4P'!AC343)</f>
        <v/>
      </c>
      <c r="I7327">
        <f>IF('Data R4P'!C343="","",COUNTIF('Data R4P'!J343,"&gt;0")+COUNTIF('Data R4P'!L343,"&gt;0")+COUNTIF('Data R4P'!N343,"&gt;0")+COUNTIF('Data R4P'!P343,"&gt;0")+COUNTIF('Data R4P'!R343,"&gt;0")+COUNTIF('Data R4P'!T343,"&gt;0")+COUNTIF('Data R4P'!V343,"&gt;0")+COUNTIF('Data R4P'!X343,"&gt;0"))</f>
        <v/>
      </c>
      <c r="J7327">
        <f>IF('Data R4P'!C343="","",IF((COUNTIF('Data R4P'!K343,"&gt;0")+COUNTIF('Data R4P'!M343,"&gt;0")+COUNTIF('Data R4P'!O343,"&gt;0")+COUNTIF('Data R4P'!Q343,"&gt;0")+COUNTIF('Data R4P'!S343,"&gt;0")+COUNTIF('Data R4P'!U343,"&gt;0")+COUNTIF('Data R4P'!W343,"&gt;0")+COUNTIF('Data R4P'!Y343,"&gt;0"))&gt;0,1,0))</f>
        <v/>
      </c>
      <c r="M7327" t="inlineStr">
        <is>
          <t>Data R</t>
        </is>
      </c>
    </row>
    <row r="7328">
      <c r="A7328" t="inlineStr">
        <is>
          <t>Regional 4 Palmco</t>
        </is>
      </c>
      <c r="B7328">
        <f>IF('Data R4P'!C344="","",'Data R4P'!B344)</f>
        <v/>
      </c>
      <c r="C7328">
        <f>IF('Data R4P'!C344="","",'Data R4P'!C344)</f>
        <v/>
      </c>
      <c r="D7328">
        <f>IF('Data R4P'!C344="","",'Data R4P'!D344)</f>
        <v/>
      </c>
      <c r="E7328">
        <f>IF('Data R4P'!C344="","",'Data R4P'!E344)</f>
        <v/>
      </c>
      <c r="F7328">
        <f>IF('Data R4P'!C344="","",'Data R4P'!F344)</f>
        <v/>
      </c>
      <c r="G7328">
        <f>IF('Data R4P'!C344="","",'Data R4P'!AD344)</f>
        <v/>
      </c>
      <c r="H7328">
        <f>IF('Data R4P'!C344="","",'Data R4P'!AC344)</f>
        <v/>
      </c>
      <c r="I7328">
        <f>IF('Data R4P'!C344="","",COUNTIF('Data R4P'!J344,"&gt;0")+COUNTIF('Data R4P'!L344,"&gt;0")+COUNTIF('Data R4P'!N344,"&gt;0")+COUNTIF('Data R4P'!P344,"&gt;0")+COUNTIF('Data R4P'!R344,"&gt;0")+COUNTIF('Data R4P'!T344,"&gt;0")+COUNTIF('Data R4P'!V344,"&gt;0")+COUNTIF('Data R4P'!X344,"&gt;0"))</f>
        <v/>
      </c>
      <c r="J7328">
        <f>IF('Data R4P'!C344="","",IF((COUNTIF('Data R4P'!K344,"&gt;0")+COUNTIF('Data R4P'!M344,"&gt;0")+COUNTIF('Data R4P'!O344,"&gt;0")+COUNTIF('Data R4P'!Q344,"&gt;0")+COUNTIF('Data R4P'!S344,"&gt;0")+COUNTIF('Data R4P'!U344,"&gt;0")+COUNTIF('Data R4P'!W344,"&gt;0")+COUNTIF('Data R4P'!Y344,"&gt;0"))&gt;0,1,0))</f>
        <v/>
      </c>
      <c r="M7328" t="inlineStr">
        <is>
          <t>Data R</t>
        </is>
      </c>
    </row>
    <row r="7329">
      <c r="A7329" t="inlineStr">
        <is>
          <t>Regional 4 Palmco</t>
        </is>
      </c>
      <c r="B7329">
        <f>IF('Data R4P'!C345="","",'Data R4P'!B345)</f>
        <v/>
      </c>
      <c r="C7329">
        <f>IF('Data R4P'!C345="","",'Data R4P'!C345)</f>
        <v/>
      </c>
      <c r="D7329">
        <f>IF('Data R4P'!C345="","",'Data R4P'!D345)</f>
        <v/>
      </c>
      <c r="E7329">
        <f>IF('Data R4P'!C345="","",'Data R4P'!E345)</f>
        <v/>
      </c>
      <c r="F7329">
        <f>IF('Data R4P'!C345="","",'Data R4P'!F345)</f>
        <v/>
      </c>
      <c r="G7329">
        <f>IF('Data R4P'!C345="","",'Data R4P'!AD345)</f>
        <v/>
      </c>
      <c r="H7329">
        <f>IF('Data R4P'!C345="","",'Data R4P'!AC345)</f>
        <v/>
      </c>
      <c r="I7329">
        <f>IF('Data R4P'!C345="","",COUNTIF('Data R4P'!J345,"&gt;0")+COUNTIF('Data R4P'!L345,"&gt;0")+COUNTIF('Data R4P'!N345,"&gt;0")+COUNTIF('Data R4P'!P345,"&gt;0")+COUNTIF('Data R4P'!R345,"&gt;0")+COUNTIF('Data R4P'!T345,"&gt;0")+COUNTIF('Data R4P'!V345,"&gt;0")+COUNTIF('Data R4P'!X345,"&gt;0"))</f>
        <v/>
      </c>
      <c r="J7329">
        <f>IF('Data R4P'!C345="","",IF((COUNTIF('Data R4P'!K345,"&gt;0")+COUNTIF('Data R4P'!M345,"&gt;0")+COUNTIF('Data R4P'!O345,"&gt;0")+COUNTIF('Data R4P'!Q345,"&gt;0")+COUNTIF('Data R4P'!S345,"&gt;0")+COUNTIF('Data R4P'!U345,"&gt;0")+COUNTIF('Data R4P'!W345,"&gt;0")+COUNTIF('Data R4P'!Y345,"&gt;0"))&gt;0,1,0))</f>
        <v/>
      </c>
      <c r="M7329" t="inlineStr">
        <is>
          <t>Data R</t>
        </is>
      </c>
    </row>
    <row r="7330">
      <c r="A7330" t="inlineStr">
        <is>
          <t>Regional 4 Palmco</t>
        </is>
      </c>
      <c r="B7330">
        <f>IF('Data R4P'!C346="","",'Data R4P'!B346)</f>
        <v/>
      </c>
      <c r="C7330">
        <f>IF('Data R4P'!C346="","",'Data R4P'!C346)</f>
        <v/>
      </c>
      <c r="D7330">
        <f>IF('Data R4P'!C346="","",'Data R4P'!D346)</f>
        <v/>
      </c>
      <c r="E7330">
        <f>IF('Data R4P'!C346="","",'Data R4P'!E346)</f>
        <v/>
      </c>
      <c r="F7330">
        <f>IF('Data R4P'!C346="","",'Data R4P'!F346)</f>
        <v/>
      </c>
      <c r="G7330">
        <f>IF('Data R4P'!C346="","",'Data R4P'!AD346)</f>
        <v/>
      </c>
      <c r="H7330">
        <f>IF('Data R4P'!C346="","",'Data R4P'!AC346)</f>
        <v/>
      </c>
      <c r="I7330">
        <f>IF('Data R4P'!C346="","",COUNTIF('Data R4P'!J346,"&gt;0")+COUNTIF('Data R4P'!L346,"&gt;0")+COUNTIF('Data R4P'!N346,"&gt;0")+COUNTIF('Data R4P'!P346,"&gt;0")+COUNTIF('Data R4P'!R346,"&gt;0")+COUNTIF('Data R4P'!T346,"&gt;0")+COUNTIF('Data R4P'!V346,"&gt;0")+COUNTIF('Data R4P'!X346,"&gt;0"))</f>
        <v/>
      </c>
      <c r="J7330">
        <f>IF('Data R4P'!C346="","",IF((COUNTIF('Data R4P'!K346,"&gt;0")+COUNTIF('Data R4P'!M346,"&gt;0")+COUNTIF('Data R4P'!O346,"&gt;0")+COUNTIF('Data R4P'!Q346,"&gt;0")+COUNTIF('Data R4P'!S346,"&gt;0")+COUNTIF('Data R4P'!U346,"&gt;0")+COUNTIF('Data R4P'!W346,"&gt;0")+COUNTIF('Data R4P'!Y346,"&gt;0"))&gt;0,1,0))</f>
        <v/>
      </c>
      <c r="M7330" t="inlineStr">
        <is>
          <t>Data R</t>
        </is>
      </c>
    </row>
    <row r="7331">
      <c r="A7331" t="inlineStr">
        <is>
          <t>Regional 4 Palmco</t>
        </is>
      </c>
      <c r="B7331">
        <f>IF('Data R4P'!C347="","",'Data R4P'!B347)</f>
        <v/>
      </c>
      <c r="C7331">
        <f>IF('Data R4P'!C347="","",'Data R4P'!C347)</f>
        <v/>
      </c>
      <c r="D7331">
        <f>IF('Data R4P'!C347="","",'Data R4P'!D347)</f>
        <v/>
      </c>
      <c r="E7331">
        <f>IF('Data R4P'!C347="","",'Data R4P'!E347)</f>
        <v/>
      </c>
      <c r="F7331">
        <f>IF('Data R4P'!C347="","",'Data R4P'!F347)</f>
        <v/>
      </c>
      <c r="G7331">
        <f>IF('Data R4P'!C347="","",'Data R4P'!AD347)</f>
        <v/>
      </c>
      <c r="H7331">
        <f>IF('Data R4P'!C347="","",'Data R4P'!AC347)</f>
        <v/>
      </c>
      <c r="I7331">
        <f>IF('Data R4P'!C347="","",COUNTIF('Data R4P'!J347,"&gt;0")+COUNTIF('Data R4P'!L347,"&gt;0")+COUNTIF('Data R4P'!N347,"&gt;0")+COUNTIF('Data R4P'!P347,"&gt;0")+COUNTIF('Data R4P'!R347,"&gt;0")+COUNTIF('Data R4P'!T347,"&gt;0")+COUNTIF('Data R4P'!V347,"&gt;0")+COUNTIF('Data R4P'!X347,"&gt;0"))</f>
        <v/>
      </c>
      <c r="J7331">
        <f>IF('Data R4P'!C347="","",IF((COUNTIF('Data R4P'!K347,"&gt;0")+COUNTIF('Data R4P'!M347,"&gt;0")+COUNTIF('Data R4P'!O347,"&gt;0")+COUNTIF('Data R4P'!Q347,"&gt;0")+COUNTIF('Data R4P'!S347,"&gt;0")+COUNTIF('Data R4P'!U347,"&gt;0")+COUNTIF('Data R4P'!W347,"&gt;0")+COUNTIF('Data R4P'!Y347,"&gt;0"))&gt;0,1,0))</f>
        <v/>
      </c>
      <c r="M7331" t="inlineStr">
        <is>
          <t>Data R</t>
        </is>
      </c>
    </row>
    <row r="7332">
      <c r="A7332" t="inlineStr">
        <is>
          <t>Regional 4 Palmco</t>
        </is>
      </c>
      <c r="B7332">
        <f>IF('Data R4P'!C348="","",'Data R4P'!B348)</f>
        <v/>
      </c>
      <c r="C7332">
        <f>IF('Data R4P'!C348="","",'Data R4P'!C348)</f>
        <v/>
      </c>
      <c r="D7332">
        <f>IF('Data R4P'!C348="","",'Data R4P'!D348)</f>
        <v/>
      </c>
      <c r="E7332">
        <f>IF('Data R4P'!C348="","",'Data R4P'!E348)</f>
        <v/>
      </c>
      <c r="F7332">
        <f>IF('Data R4P'!C348="","",'Data R4P'!F348)</f>
        <v/>
      </c>
      <c r="G7332">
        <f>IF('Data R4P'!C348="","",'Data R4P'!AD348)</f>
        <v/>
      </c>
      <c r="H7332">
        <f>IF('Data R4P'!C348="","",'Data R4P'!AC348)</f>
        <v/>
      </c>
      <c r="I7332">
        <f>IF('Data R4P'!C348="","",COUNTIF('Data R4P'!J348,"&gt;0")+COUNTIF('Data R4P'!L348,"&gt;0")+COUNTIF('Data R4P'!N348,"&gt;0")+COUNTIF('Data R4P'!P348,"&gt;0")+COUNTIF('Data R4P'!R348,"&gt;0")+COUNTIF('Data R4P'!T348,"&gt;0")+COUNTIF('Data R4P'!V348,"&gt;0")+COUNTIF('Data R4P'!X348,"&gt;0"))</f>
        <v/>
      </c>
      <c r="J7332">
        <f>IF('Data R4P'!C348="","",IF((COUNTIF('Data R4P'!K348,"&gt;0")+COUNTIF('Data R4P'!M348,"&gt;0")+COUNTIF('Data R4P'!O348,"&gt;0")+COUNTIF('Data R4P'!Q348,"&gt;0")+COUNTIF('Data R4P'!S348,"&gt;0")+COUNTIF('Data R4P'!U348,"&gt;0")+COUNTIF('Data R4P'!W348,"&gt;0")+COUNTIF('Data R4P'!Y348,"&gt;0"))&gt;0,1,0))</f>
        <v/>
      </c>
      <c r="M7332" t="inlineStr">
        <is>
          <t>Data R</t>
        </is>
      </c>
    </row>
    <row r="7333">
      <c r="A7333" t="inlineStr">
        <is>
          <t>Regional 4 Palmco</t>
        </is>
      </c>
      <c r="B7333">
        <f>IF('Data R4P'!C349="","",'Data R4P'!B349)</f>
        <v/>
      </c>
      <c r="C7333">
        <f>IF('Data R4P'!C349="","",'Data R4P'!C349)</f>
        <v/>
      </c>
      <c r="D7333">
        <f>IF('Data R4P'!C349="","",'Data R4P'!D349)</f>
        <v/>
      </c>
      <c r="E7333">
        <f>IF('Data R4P'!C349="","",'Data R4P'!E349)</f>
        <v/>
      </c>
      <c r="F7333">
        <f>IF('Data R4P'!C349="","",'Data R4P'!F349)</f>
        <v/>
      </c>
      <c r="G7333">
        <f>IF('Data R4P'!C349="","",'Data R4P'!AD349)</f>
        <v/>
      </c>
      <c r="H7333">
        <f>IF('Data R4P'!C349="","",'Data R4P'!AC349)</f>
        <v/>
      </c>
      <c r="I7333">
        <f>IF('Data R4P'!C349="","",COUNTIF('Data R4P'!J349,"&gt;0")+COUNTIF('Data R4P'!L349,"&gt;0")+COUNTIF('Data R4P'!N349,"&gt;0")+COUNTIF('Data R4P'!P349,"&gt;0")+COUNTIF('Data R4P'!R349,"&gt;0")+COUNTIF('Data R4P'!T349,"&gt;0")+COUNTIF('Data R4P'!V349,"&gt;0")+COUNTIF('Data R4P'!X349,"&gt;0"))</f>
        <v/>
      </c>
      <c r="J7333">
        <f>IF('Data R4P'!C349="","",IF((COUNTIF('Data R4P'!K349,"&gt;0")+COUNTIF('Data R4P'!M349,"&gt;0")+COUNTIF('Data R4P'!O349,"&gt;0")+COUNTIF('Data R4P'!Q349,"&gt;0")+COUNTIF('Data R4P'!S349,"&gt;0")+COUNTIF('Data R4P'!U349,"&gt;0")+COUNTIF('Data R4P'!W349,"&gt;0")+COUNTIF('Data R4P'!Y349,"&gt;0"))&gt;0,1,0))</f>
        <v/>
      </c>
      <c r="M7333" t="inlineStr">
        <is>
          <t>Data R</t>
        </is>
      </c>
    </row>
    <row r="7334">
      <c r="A7334" t="inlineStr">
        <is>
          <t>Regional 4 Palmco</t>
        </is>
      </c>
      <c r="B7334">
        <f>IF('Data R4P'!C350="","",'Data R4P'!B350)</f>
        <v/>
      </c>
      <c r="C7334">
        <f>IF('Data R4P'!C350="","",'Data R4P'!C350)</f>
        <v/>
      </c>
      <c r="D7334">
        <f>IF('Data R4P'!C350="","",'Data R4P'!D350)</f>
        <v/>
      </c>
      <c r="E7334">
        <f>IF('Data R4P'!C350="","",'Data R4P'!E350)</f>
        <v/>
      </c>
      <c r="F7334">
        <f>IF('Data R4P'!C350="","",'Data R4P'!F350)</f>
        <v/>
      </c>
      <c r="G7334">
        <f>IF('Data R4P'!C350="","",'Data R4P'!AD350)</f>
        <v/>
      </c>
      <c r="H7334">
        <f>IF('Data R4P'!C350="","",'Data R4P'!AC350)</f>
        <v/>
      </c>
      <c r="I7334">
        <f>IF('Data R4P'!C350="","",COUNTIF('Data R4P'!J350,"&gt;0")+COUNTIF('Data R4P'!L350,"&gt;0")+COUNTIF('Data R4P'!N350,"&gt;0")+COUNTIF('Data R4P'!P350,"&gt;0")+COUNTIF('Data R4P'!R350,"&gt;0")+COUNTIF('Data R4P'!T350,"&gt;0")+COUNTIF('Data R4P'!V350,"&gt;0")+COUNTIF('Data R4P'!X350,"&gt;0"))</f>
        <v/>
      </c>
      <c r="J7334">
        <f>IF('Data R4P'!C350="","",IF((COUNTIF('Data R4P'!K350,"&gt;0")+COUNTIF('Data R4P'!M350,"&gt;0")+COUNTIF('Data R4P'!O350,"&gt;0")+COUNTIF('Data R4P'!Q350,"&gt;0")+COUNTIF('Data R4P'!S350,"&gt;0")+COUNTIF('Data R4P'!U350,"&gt;0")+COUNTIF('Data R4P'!W350,"&gt;0")+COUNTIF('Data R4P'!Y350,"&gt;0"))&gt;0,1,0))</f>
        <v/>
      </c>
      <c r="M7334" t="inlineStr">
        <is>
          <t>Data R</t>
        </is>
      </c>
    </row>
    <row r="7335">
      <c r="A7335" t="inlineStr">
        <is>
          <t>Regional 4 Palmco</t>
        </is>
      </c>
      <c r="B7335">
        <f>IF('Data R4P'!C351="","",'Data R4P'!B351)</f>
        <v/>
      </c>
      <c r="C7335">
        <f>IF('Data R4P'!C351="","",'Data R4P'!C351)</f>
        <v/>
      </c>
      <c r="D7335">
        <f>IF('Data R4P'!C351="","",'Data R4P'!D351)</f>
        <v/>
      </c>
      <c r="E7335">
        <f>IF('Data R4P'!C351="","",'Data R4P'!E351)</f>
        <v/>
      </c>
      <c r="F7335">
        <f>IF('Data R4P'!C351="","",'Data R4P'!F351)</f>
        <v/>
      </c>
      <c r="G7335">
        <f>IF('Data R4P'!C351="","",'Data R4P'!AD351)</f>
        <v/>
      </c>
      <c r="H7335">
        <f>IF('Data R4P'!C351="","",'Data R4P'!AC351)</f>
        <v/>
      </c>
      <c r="I7335">
        <f>IF('Data R4P'!C351="","",COUNTIF('Data R4P'!J351,"&gt;0")+COUNTIF('Data R4P'!L351,"&gt;0")+COUNTIF('Data R4P'!N351,"&gt;0")+COUNTIF('Data R4P'!P351,"&gt;0")+COUNTIF('Data R4P'!R351,"&gt;0")+COUNTIF('Data R4P'!T351,"&gt;0")+COUNTIF('Data R4P'!V351,"&gt;0")+COUNTIF('Data R4P'!X351,"&gt;0"))</f>
        <v/>
      </c>
      <c r="J7335">
        <f>IF('Data R4P'!C351="","",IF((COUNTIF('Data R4P'!K351,"&gt;0")+COUNTIF('Data R4P'!M351,"&gt;0")+COUNTIF('Data R4P'!O351,"&gt;0")+COUNTIF('Data R4P'!Q351,"&gt;0")+COUNTIF('Data R4P'!S351,"&gt;0")+COUNTIF('Data R4P'!U351,"&gt;0")+COUNTIF('Data R4P'!W351,"&gt;0")+COUNTIF('Data R4P'!Y351,"&gt;0"))&gt;0,1,0))</f>
        <v/>
      </c>
      <c r="M7335" t="inlineStr">
        <is>
          <t>Data R</t>
        </is>
      </c>
    </row>
    <row r="7336">
      <c r="A7336" t="inlineStr">
        <is>
          <t>Regional 4 Palmco</t>
        </is>
      </c>
      <c r="B7336">
        <f>IF('Data R4P'!C352="","",'Data R4P'!B352)</f>
        <v/>
      </c>
      <c r="C7336">
        <f>IF('Data R4P'!C352="","",'Data R4P'!C352)</f>
        <v/>
      </c>
      <c r="D7336">
        <f>IF('Data R4P'!C352="","",'Data R4P'!D352)</f>
        <v/>
      </c>
      <c r="E7336">
        <f>IF('Data R4P'!C352="","",'Data R4P'!E352)</f>
        <v/>
      </c>
      <c r="F7336">
        <f>IF('Data R4P'!C352="","",'Data R4P'!F352)</f>
        <v/>
      </c>
      <c r="G7336">
        <f>IF('Data R4P'!C352="","",'Data R4P'!AD352)</f>
        <v/>
      </c>
      <c r="H7336">
        <f>IF('Data R4P'!C352="","",'Data R4P'!AC352)</f>
        <v/>
      </c>
      <c r="I7336">
        <f>IF('Data R4P'!C352="","",COUNTIF('Data R4P'!J352,"&gt;0")+COUNTIF('Data R4P'!L352,"&gt;0")+COUNTIF('Data R4P'!N352,"&gt;0")+COUNTIF('Data R4P'!P352,"&gt;0")+COUNTIF('Data R4P'!R352,"&gt;0")+COUNTIF('Data R4P'!T352,"&gt;0")+COUNTIF('Data R4P'!V352,"&gt;0")+COUNTIF('Data R4P'!X352,"&gt;0"))</f>
        <v/>
      </c>
      <c r="J7336">
        <f>IF('Data R4P'!C352="","",IF((COUNTIF('Data R4P'!K352,"&gt;0")+COUNTIF('Data R4P'!M352,"&gt;0")+COUNTIF('Data R4P'!O352,"&gt;0")+COUNTIF('Data R4P'!Q352,"&gt;0")+COUNTIF('Data R4P'!S352,"&gt;0")+COUNTIF('Data R4P'!U352,"&gt;0")+COUNTIF('Data R4P'!W352,"&gt;0")+COUNTIF('Data R4P'!Y352,"&gt;0"))&gt;0,1,0))</f>
        <v/>
      </c>
      <c r="M7336" t="inlineStr">
        <is>
          <t>Data R</t>
        </is>
      </c>
    </row>
    <row r="7337">
      <c r="A7337" t="inlineStr">
        <is>
          <t>Regional 4 Palmco</t>
        </is>
      </c>
      <c r="B7337">
        <f>IF('Data R4P'!C353="","",'Data R4P'!B353)</f>
        <v/>
      </c>
      <c r="C7337">
        <f>IF('Data R4P'!C353="","",'Data R4P'!C353)</f>
        <v/>
      </c>
      <c r="D7337">
        <f>IF('Data R4P'!C353="","",'Data R4P'!D353)</f>
        <v/>
      </c>
      <c r="E7337">
        <f>IF('Data R4P'!C353="","",'Data R4P'!E353)</f>
        <v/>
      </c>
      <c r="F7337">
        <f>IF('Data R4P'!C353="","",'Data R4P'!F353)</f>
        <v/>
      </c>
      <c r="G7337">
        <f>IF('Data R4P'!C353="","",'Data R4P'!AD353)</f>
        <v/>
      </c>
      <c r="H7337">
        <f>IF('Data R4P'!C353="","",'Data R4P'!AC353)</f>
        <v/>
      </c>
      <c r="I7337">
        <f>IF('Data R4P'!C353="","",COUNTIF('Data R4P'!J353,"&gt;0")+COUNTIF('Data R4P'!L353,"&gt;0")+COUNTIF('Data R4P'!N353,"&gt;0")+COUNTIF('Data R4P'!P353,"&gt;0")+COUNTIF('Data R4P'!R353,"&gt;0")+COUNTIF('Data R4P'!T353,"&gt;0")+COUNTIF('Data R4P'!V353,"&gt;0")+COUNTIF('Data R4P'!X353,"&gt;0"))</f>
        <v/>
      </c>
      <c r="J7337">
        <f>IF('Data R4P'!C353="","",IF((COUNTIF('Data R4P'!K353,"&gt;0")+COUNTIF('Data R4P'!M353,"&gt;0")+COUNTIF('Data R4P'!O353,"&gt;0")+COUNTIF('Data R4P'!Q353,"&gt;0")+COUNTIF('Data R4P'!S353,"&gt;0")+COUNTIF('Data R4P'!U353,"&gt;0")+COUNTIF('Data R4P'!W353,"&gt;0")+COUNTIF('Data R4P'!Y353,"&gt;0"))&gt;0,1,0))</f>
        <v/>
      </c>
      <c r="M7337" t="inlineStr">
        <is>
          <t>Data R</t>
        </is>
      </c>
    </row>
    <row r="7338">
      <c r="A7338" t="inlineStr">
        <is>
          <t>Regional 4 Palmco</t>
        </is>
      </c>
      <c r="B7338">
        <f>IF('Data R4P'!C354="","",'Data R4P'!B354)</f>
        <v/>
      </c>
      <c r="C7338">
        <f>IF('Data R4P'!C354="","",'Data R4P'!C354)</f>
        <v/>
      </c>
      <c r="D7338">
        <f>IF('Data R4P'!C354="","",'Data R4P'!D354)</f>
        <v/>
      </c>
      <c r="E7338">
        <f>IF('Data R4P'!C354="","",'Data R4P'!E354)</f>
        <v/>
      </c>
      <c r="F7338">
        <f>IF('Data R4P'!C354="","",'Data R4P'!F354)</f>
        <v/>
      </c>
      <c r="G7338">
        <f>IF('Data R4P'!C354="","",'Data R4P'!AD354)</f>
        <v/>
      </c>
      <c r="H7338">
        <f>IF('Data R4P'!C354="","",'Data R4P'!AC354)</f>
        <v/>
      </c>
      <c r="I7338">
        <f>IF('Data R4P'!C354="","",COUNTIF('Data R4P'!J354,"&gt;0")+COUNTIF('Data R4P'!L354,"&gt;0")+COUNTIF('Data R4P'!N354,"&gt;0")+COUNTIF('Data R4P'!P354,"&gt;0")+COUNTIF('Data R4P'!R354,"&gt;0")+COUNTIF('Data R4P'!T354,"&gt;0")+COUNTIF('Data R4P'!V354,"&gt;0")+COUNTIF('Data R4P'!X354,"&gt;0"))</f>
        <v/>
      </c>
      <c r="J7338">
        <f>IF('Data R4P'!C354="","",IF((COUNTIF('Data R4P'!K354,"&gt;0")+COUNTIF('Data R4P'!M354,"&gt;0")+COUNTIF('Data R4P'!O354,"&gt;0")+COUNTIF('Data R4P'!Q354,"&gt;0")+COUNTIF('Data R4P'!S354,"&gt;0")+COUNTIF('Data R4P'!U354,"&gt;0")+COUNTIF('Data R4P'!W354,"&gt;0")+COUNTIF('Data R4P'!Y354,"&gt;0"))&gt;0,1,0))</f>
        <v/>
      </c>
      <c r="M7338" t="inlineStr">
        <is>
          <t>Data R</t>
        </is>
      </c>
    </row>
    <row r="7339">
      <c r="A7339" t="inlineStr">
        <is>
          <t>Regional 4 Palmco</t>
        </is>
      </c>
      <c r="B7339">
        <f>IF('Data R4P'!C355="","",'Data R4P'!B355)</f>
        <v/>
      </c>
      <c r="C7339">
        <f>IF('Data R4P'!C355="","",'Data R4P'!C355)</f>
        <v/>
      </c>
      <c r="D7339">
        <f>IF('Data R4P'!C355="","",'Data R4P'!D355)</f>
        <v/>
      </c>
      <c r="E7339">
        <f>IF('Data R4P'!C355="","",'Data R4P'!E355)</f>
        <v/>
      </c>
      <c r="F7339">
        <f>IF('Data R4P'!C355="","",'Data R4P'!F355)</f>
        <v/>
      </c>
      <c r="G7339">
        <f>IF('Data R4P'!C355="","",'Data R4P'!AD355)</f>
        <v/>
      </c>
      <c r="H7339">
        <f>IF('Data R4P'!C355="","",'Data R4P'!AC355)</f>
        <v/>
      </c>
      <c r="I7339">
        <f>IF('Data R4P'!C355="","",COUNTIF('Data R4P'!J355,"&gt;0")+COUNTIF('Data R4P'!L355,"&gt;0")+COUNTIF('Data R4P'!N355,"&gt;0")+COUNTIF('Data R4P'!P355,"&gt;0")+COUNTIF('Data R4P'!R355,"&gt;0")+COUNTIF('Data R4P'!T355,"&gt;0")+COUNTIF('Data R4P'!V355,"&gt;0")+COUNTIF('Data R4P'!X355,"&gt;0"))</f>
        <v/>
      </c>
      <c r="J7339">
        <f>IF('Data R4P'!C355="","",IF((COUNTIF('Data R4P'!K355,"&gt;0")+COUNTIF('Data R4P'!M355,"&gt;0")+COUNTIF('Data R4P'!O355,"&gt;0")+COUNTIF('Data R4P'!Q355,"&gt;0")+COUNTIF('Data R4P'!S355,"&gt;0")+COUNTIF('Data R4P'!U355,"&gt;0")+COUNTIF('Data R4P'!W355,"&gt;0")+COUNTIF('Data R4P'!Y355,"&gt;0"))&gt;0,1,0))</f>
        <v/>
      </c>
      <c r="M7339" t="inlineStr">
        <is>
          <t>Data R</t>
        </is>
      </c>
    </row>
    <row r="7340">
      <c r="A7340" t="inlineStr">
        <is>
          <t>Regional 4 Palmco</t>
        </is>
      </c>
      <c r="B7340">
        <f>IF('Data R4P'!C356="","",'Data R4P'!B356)</f>
        <v/>
      </c>
      <c r="C7340">
        <f>IF('Data R4P'!C356="","",'Data R4P'!C356)</f>
        <v/>
      </c>
      <c r="D7340">
        <f>IF('Data R4P'!C356="","",'Data R4P'!D356)</f>
        <v/>
      </c>
      <c r="E7340">
        <f>IF('Data R4P'!C356="","",'Data R4P'!E356)</f>
        <v/>
      </c>
      <c r="F7340">
        <f>IF('Data R4P'!C356="","",'Data R4P'!F356)</f>
        <v/>
      </c>
      <c r="G7340">
        <f>IF('Data R4P'!C356="","",'Data R4P'!AD356)</f>
        <v/>
      </c>
      <c r="H7340">
        <f>IF('Data R4P'!C356="","",'Data R4P'!AC356)</f>
        <v/>
      </c>
      <c r="I7340">
        <f>IF('Data R4P'!C356="","",COUNTIF('Data R4P'!J356,"&gt;0")+COUNTIF('Data R4P'!L356,"&gt;0")+COUNTIF('Data R4P'!N356,"&gt;0")+COUNTIF('Data R4P'!P356,"&gt;0")+COUNTIF('Data R4P'!R356,"&gt;0")+COUNTIF('Data R4P'!T356,"&gt;0")+COUNTIF('Data R4P'!V356,"&gt;0")+COUNTIF('Data R4P'!X356,"&gt;0"))</f>
        <v/>
      </c>
      <c r="J7340">
        <f>IF('Data R4P'!C356="","",IF((COUNTIF('Data R4P'!K356,"&gt;0")+COUNTIF('Data R4P'!M356,"&gt;0")+COUNTIF('Data R4P'!O356,"&gt;0")+COUNTIF('Data R4P'!Q356,"&gt;0")+COUNTIF('Data R4P'!S356,"&gt;0")+COUNTIF('Data R4P'!U356,"&gt;0")+COUNTIF('Data R4P'!W356,"&gt;0")+COUNTIF('Data R4P'!Y356,"&gt;0"))&gt;0,1,0))</f>
        <v/>
      </c>
      <c r="M7340" t="inlineStr">
        <is>
          <t>Data R</t>
        </is>
      </c>
    </row>
    <row r="7341">
      <c r="A7341" t="inlineStr">
        <is>
          <t>Regional 4 Palmco</t>
        </is>
      </c>
      <c r="B7341">
        <f>IF('Data R4P'!C357="","",'Data R4P'!B357)</f>
        <v/>
      </c>
      <c r="C7341">
        <f>IF('Data R4P'!C357="","",'Data R4P'!C357)</f>
        <v/>
      </c>
      <c r="D7341">
        <f>IF('Data R4P'!C357="","",'Data R4P'!D357)</f>
        <v/>
      </c>
      <c r="E7341">
        <f>IF('Data R4P'!C357="","",'Data R4P'!E357)</f>
        <v/>
      </c>
      <c r="F7341">
        <f>IF('Data R4P'!C357="","",'Data R4P'!F357)</f>
        <v/>
      </c>
      <c r="G7341">
        <f>IF('Data R4P'!C357="","",'Data R4P'!AD357)</f>
        <v/>
      </c>
      <c r="H7341">
        <f>IF('Data R4P'!C357="","",'Data R4P'!AC357)</f>
        <v/>
      </c>
      <c r="I7341">
        <f>IF('Data R4P'!C357="","",COUNTIF('Data R4P'!J357,"&gt;0")+COUNTIF('Data R4P'!L357,"&gt;0")+COUNTIF('Data R4P'!N357,"&gt;0")+COUNTIF('Data R4P'!P357,"&gt;0")+COUNTIF('Data R4P'!R357,"&gt;0")+COUNTIF('Data R4P'!T357,"&gt;0")+COUNTIF('Data R4P'!V357,"&gt;0")+COUNTIF('Data R4P'!X357,"&gt;0"))</f>
        <v/>
      </c>
      <c r="J7341">
        <f>IF('Data R4P'!C357="","",IF((COUNTIF('Data R4P'!K357,"&gt;0")+COUNTIF('Data R4P'!M357,"&gt;0")+COUNTIF('Data R4P'!O357,"&gt;0")+COUNTIF('Data R4P'!Q357,"&gt;0")+COUNTIF('Data R4P'!S357,"&gt;0")+COUNTIF('Data R4P'!U357,"&gt;0")+COUNTIF('Data R4P'!W357,"&gt;0")+COUNTIF('Data R4P'!Y357,"&gt;0"))&gt;0,1,0))</f>
        <v/>
      </c>
      <c r="M7341" t="inlineStr">
        <is>
          <t>Data R</t>
        </is>
      </c>
    </row>
    <row r="7342">
      <c r="A7342" t="inlineStr">
        <is>
          <t>Regional 4 Palmco</t>
        </is>
      </c>
      <c r="B7342">
        <f>IF('Data R4P'!C358="","",'Data R4P'!B358)</f>
        <v/>
      </c>
      <c r="C7342">
        <f>IF('Data R4P'!C358="","",'Data R4P'!C358)</f>
        <v/>
      </c>
      <c r="D7342">
        <f>IF('Data R4P'!C358="","",'Data R4P'!D358)</f>
        <v/>
      </c>
      <c r="E7342">
        <f>IF('Data R4P'!C358="","",'Data R4P'!E358)</f>
        <v/>
      </c>
      <c r="F7342">
        <f>IF('Data R4P'!C358="","",'Data R4P'!F358)</f>
        <v/>
      </c>
      <c r="G7342">
        <f>IF('Data R4P'!C358="","",'Data R4P'!AD358)</f>
        <v/>
      </c>
      <c r="H7342">
        <f>IF('Data R4P'!C358="","",'Data R4P'!AC358)</f>
        <v/>
      </c>
      <c r="I7342">
        <f>IF('Data R4P'!C358="","",COUNTIF('Data R4P'!J358,"&gt;0")+COUNTIF('Data R4P'!L358,"&gt;0")+COUNTIF('Data R4P'!N358,"&gt;0")+COUNTIF('Data R4P'!P358,"&gt;0")+COUNTIF('Data R4P'!R358,"&gt;0")+COUNTIF('Data R4P'!T358,"&gt;0")+COUNTIF('Data R4P'!V358,"&gt;0")+COUNTIF('Data R4P'!X358,"&gt;0"))</f>
        <v/>
      </c>
      <c r="J7342">
        <f>IF('Data R4P'!C358="","",IF((COUNTIF('Data R4P'!K358,"&gt;0")+COUNTIF('Data R4P'!M358,"&gt;0")+COUNTIF('Data R4P'!O358,"&gt;0")+COUNTIF('Data R4P'!Q358,"&gt;0")+COUNTIF('Data R4P'!S358,"&gt;0")+COUNTIF('Data R4P'!U358,"&gt;0")+COUNTIF('Data R4P'!W358,"&gt;0")+COUNTIF('Data R4P'!Y358,"&gt;0"))&gt;0,1,0))</f>
        <v/>
      </c>
      <c r="M7342" t="inlineStr">
        <is>
          <t>Data R</t>
        </is>
      </c>
    </row>
    <row r="7343">
      <c r="A7343" t="inlineStr">
        <is>
          <t>Regional 4 Palmco</t>
        </is>
      </c>
      <c r="B7343">
        <f>IF('Data R4P'!C359="","",'Data R4P'!B359)</f>
        <v/>
      </c>
      <c r="C7343">
        <f>IF('Data R4P'!C359="","",'Data R4P'!C359)</f>
        <v/>
      </c>
      <c r="D7343">
        <f>IF('Data R4P'!C359="","",'Data R4P'!D359)</f>
        <v/>
      </c>
      <c r="E7343">
        <f>IF('Data R4P'!C359="","",'Data R4P'!E359)</f>
        <v/>
      </c>
      <c r="F7343">
        <f>IF('Data R4P'!C359="","",'Data R4P'!F359)</f>
        <v/>
      </c>
      <c r="G7343">
        <f>IF('Data R4P'!C359="","",'Data R4P'!AD359)</f>
        <v/>
      </c>
      <c r="H7343">
        <f>IF('Data R4P'!C359="","",'Data R4P'!AC359)</f>
        <v/>
      </c>
      <c r="I7343">
        <f>IF('Data R4P'!C359="","",COUNTIF('Data R4P'!J359,"&gt;0")+COUNTIF('Data R4P'!L359,"&gt;0")+COUNTIF('Data R4P'!N359,"&gt;0")+COUNTIF('Data R4P'!P359,"&gt;0")+COUNTIF('Data R4P'!R359,"&gt;0")+COUNTIF('Data R4P'!T359,"&gt;0")+COUNTIF('Data R4P'!V359,"&gt;0")+COUNTIF('Data R4P'!X359,"&gt;0"))</f>
        <v/>
      </c>
      <c r="J7343">
        <f>IF('Data R4P'!C359="","",IF((COUNTIF('Data R4P'!K359,"&gt;0")+COUNTIF('Data R4P'!M359,"&gt;0")+COUNTIF('Data R4P'!O359,"&gt;0")+COUNTIF('Data R4P'!Q359,"&gt;0")+COUNTIF('Data R4P'!S359,"&gt;0")+COUNTIF('Data R4P'!U359,"&gt;0")+COUNTIF('Data R4P'!W359,"&gt;0")+COUNTIF('Data R4P'!Y359,"&gt;0"))&gt;0,1,0))</f>
        <v/>
      </c>
      <c r="M7343" t="inlineStr">
        <is>
          <t>Data R</t>
        </is>
      </c>
    </row>
    <row r="7344">
      <c r="A7344" t="inlineStr">
        <is>
          <t>Regional 4 Palmco</t>
        </is>
      </c>
      <c r="B7344">
        <f>IF('Data R4P'!C360="","",'Data R4P'!B360)</f>
        <v/>
      </c>
      <c r="C7344">
        <f>IF('Data R4P'!C360="","",'Data R4P'!C360)</f>
        <v/>
      </c>
      <c r="D7344">
        <f>IF('Data R4P'!C360="","",'Data R4P'!D360)</f>
        <v/>
      </c>
      <c r="E7344">
        <f>IF('Data R4P'!C360="","",'Data R4P'!E360)</f>
        <v/>
      </c>
      <c r="F7344">
        <f>IF('Data R4P'!C360="","",'Data R4P'!F360)</f>
        <v/>
      </c>
      <c r="G7344">
        <f>IF('Data R4P'!C360="","",'Data R4P'!AD360)</f>
        <v/>
      </c>
      <c r="H7344">
        <f>IF('Data R4P'!C360="","",'Data R4P'!AC360)</f>
        <v/>
      </c>
      <c r="I7344">
        <f>IF('Data R4P'!C360="","",COUNTIF('Data R4P'!J360,"&gt;0")+COUNTIF('Data R4P'!L360,"&gt;0")+COUNTIF('Data R4P'!N360,"&gt;0")+COUNTIF('Data R4P'!P360,"&gt;0")+COUNTIF('Data R4P'!R360,"&gt;0")+COUNTIF('Data R4P'!T360,"&gt;0")+COUNTIF('Data R4P'!V360,"&gt;0")+COUNTIF('Data R4P'!X360,"&gt;0"))</f>
        <v/>
      </c>
      <c r="J7344">
        <f>IF('Data R4P'!C360="","",IF((COUNTIF('Data R4P'!K360,"&gt;0")+COUNTIF('Data R4P'!M360,"&gt;0")+COUNTIF('Data R4P'!O360,"&gt;0")+COUNTIF('Data R4P'!Q360,"&gt;0")+COUNTIF('Data R4P'!S360,"&gt;0")+COUNTIF('Data R4P'!U360,"&gt;0")+COUNTIF('Data R4P'!W360,"&gt;0")+COUNTIF('Data R4P'!Y360,"&gt;0"))&gt;0,1,0))</f>
        <v/>
      </c>
      <c r="M7344" t="inlineStr">
        <is>
          <t>Data R</t>
        </is>
      </c>
    </row>
    <row r="7345">
      <c r="A7345" t="inlineStr">
        <is>
          <t>Regional 4 Palmco</t>
        </is>
      </c>
      <c r="B7345">
        <f>IF('Data R4P'!C361="","",'Data R4P'!B361)</f>
        <v/>
      </c>
      <c r="C7345">
        <f>IF('Data R4P'!C361="","",'Data R4P'!C361)</f>
        <v/>
      </c>
      <c r="D7345">
        <f>IF('Data R4P'!C361="","",'Data R4P'!D361)</f>
        <v/>
      </c>
      <c r="E7345">
        <f>IF('Data R4P'!C361="","",'Data R4P'!E361)</f>
        <v/>
      </c>
      <c r="F7345">
        <f>IF('Data R4P'!C361="","",'Data R4P'!F361)</f>
        <v/>
      </c>
      <c r="G7345">
        <f>IF('Data R4P'!C361="","",'Data R4P'!AD361)</f>
        <v/>
      </c>
      <c r="H7345">
        <f>IF('Data R4P'!C361="","",'Data R4P'!AC361)</f>
        <v/>
      </c>
      <c r="I7345">
        <f>IF('Data R4P'!C361="","",COUNTIF('Data R4P'!J361,"&gt;0")+COUNTIF('Data R4P'!L361,"&gt;0")+COUNTIF('Data R4P'!N361,"&gt;0")+COUNTIF('Data R4P'!P361,"&gt;0")+COUNTIF('Data R4P'!R361,"&gt;0")+COUNTIF('Data R4P'!T361,"&gt;0")+COUNTIF('Data R4P'!V361,"&gt;0")+COUNTIF('Data R4P'!X361,"&gt;0"))</f>
        <v/>
      </c>
      <c r="J7345">
        <f>IF('Data R4P'!C361="","",IF((COUNTIF('Data R4P'!K361,"&gt;0")+COUNTIF('Data R4P'!M361,"&gt;0")+COUNTIF('Data R4P'!O361,"&gt;0")+COUNTIF('Data R4P'!Q361,"&gt;0")+COUNTIF('Data R4P'!S361,"&gt;0")+COUNTIF('Data R4P'!U361,"&gt;0")+COUNTIF('Data R4P'!W361,"&gt;0")+COUNTIF('Data R4P'!Y361,"&gt;0"))&gt;0,1,0))</f>
        <v/>
      </c>
      <c r="M7345" t="inlineStr">
        <is>
          <t>Data R</t>
        </is>
      </c>
    </row>
    <row r="7346">
      <c r="A7346" t="inlineStr">
        <is>
          <t>Regional 4 Palmco</t>
        </is>
      </c>
      <c r="B7346">
        <f>IF('Data R4P'!C362="","",'Data R4P'!B362)</f>
        <v/>
      </c>
      <c r="C7346">
        <f>IF('Data R4P'!C362="","",'Data R4P'!C362)</f>
        <v/>
      </c>
      <c r="D7346">
        <f>IF('Data R4P'!C362="","",'Data R4P'!D362)</f>
        <v/>
      </c>
      <c r="E7346">
        <f>IF('Data R4P'!C362="","",'Data R4P'!E362)</f>
        <v/>
      </c>
      <c r="F7346">
        <f>IF('Data R4P'!C362="","",'Data R4P'!F362)</f>
        <v/>
      </c>
      <c r="G7346">
        <f>IF('Data R4P'!C362="","",'Data R4P'!AD362)</f>
        <v/>
      </c>
      <c r="H7346">
        <f>IF('Data R4P'!C362="","",'Data R4P'!AC362)</f>
        <v/>
      </c>
      <c r="I7346">
        <f>IF('Data R4P'!C362="","",COUNTIF('Data R4P'!J362,"&gt;0")+COUNTIF('Data R4P'!L362,"&gt;0")+COUNTIF('Data R4P'!N362,"&gt;0")+COUNTIF('Data R4P'!P362,"&gt;0")+COUNTIF('Data R4P'!R362,"&gt;0")+COUNTIF('Data R4P'!T362,"&gt;0")+COUNTIF('Data R4P'!V362,"&gt;0")+COUNTIF('Data R4P'!X362,"&gt;0"))</f>
        <v/>
      </c>
      <c r="J7346">
        <f>IF('Data R4P'!C362="","",IF((COUNTIF('Data R4P'!K362,"&gt;0")+COUNTIF('Data R4P'!M362,"&gt;0")+COUNTIF('Data R4P'!O362,"&gt;0")+COUNTIF('Data R4P'!Q362,"&gt;0")+COUNTIF('Data R4P'!S362,"&gt;0")+COUNTIF('Data R4P'!U362,"&gt;0")+COUNTIF('Data R4P'!W362,"&gt;0")+COUNTIF('Data R4P'!Y362,"&gt;0"))&gt;0,1,0))</f>
        <v/>
      </c>
      <c r="M7346" t="inlineStr">
        <is>
          <t>Data R</t>
        </is>
      </c>
    </row>
    <row r="7347">
      <c r="A7347" t="inlineStr">
        <is>
          <t>Regional 4 Palmco</t>
        </is>
      </c>
      <c r="B7347">
        <f>IF('Data R4P'!C363="","",'Data R4P'!B363)</f>
        <v/>
      </c>
      <c r="C7347">
        <f>IF('Data R4P'!C363="","",'Data R4P'!C363)</f>
        <v/>
      </c>
      <c r="D7347">
        <f>IF('Data R4P'!C363="","",'Data R4P'!D363)</f>
        <v/>
      </c>
      <c r="E7347">
        <f>IF('Data R4P'!C363="","",'Data R4P'!E363)</f>
        <v/>
      </c>
      <c r="F7347">
        <f>IF('Data R4P'!C363="","",'Data R4P'!F363)</f>
        <v/>
      </c>
      <c r="G7347">
        <f>IF('Data R4P'!C363="","",'Data R4P'!AD363)</f>
        <v/>
      </c>
      <c r="H7347">
        <f>IF('Data R4P'!C363="","",'Data R4P'!AC363)</f>
        <v/>
      </c>
      <c r="I7347">
        <f>IF('Data R4P'!C363="","",COUNTIF('Data R4P'!J363,"&gt;0")+COUNTIF('Data R4P'!L363,"&gt;0")+COUNTIF('Data R4P'!N363,"&gt;0")+COUNTIF('Data R4P'!P363,"&gt;0")+COUNTIF('Data R4P'!R363,"&gt;0")+COUNTIF('Data R4P'!T363,"&gt;0")+COUNTIF('Data R4P'!V363,"&gt;0")+COUNTIF('Data R4P'!X363,"&gt;0"))</f>
        <v/>
      </c>
      <c r="J7347">
        <f>IF('Data R4P'!C363="","",IF((COUNTIF('Data R4P'!K363,"&gt;0")+COUNTIF('Data R4P'!M363,"&gt;0")+COUNTIF('Data R4P'!O363,"&gt;0")+COUNTIF('Data R4P'!Q363,"&gt;0")+COUNTIF('Data R4P'!S363,"&gt;0")+COUNTIF('Data R4P'!U363,"&gt;0")+COUNTIF('Data R4P'!W363,"&gt;0")+COUNTIF('Data R4P'!Y363,"&gt;0"))&gt;0,1,0))</f>
        <v/>
      </c>
      <c r="M7347" t="inlineStr">
        <is>
          <t>Data R</t>
        </is>
      </c>
    </row>
    <row r="7348">
      <c r="A7348" t="inlineStr">
        <is>
          <t>Regional 4 Palmco</t>
        </is>
      </c>
      <c r="B7348">
        <f>IF('Data R4P'!C364="","",'Data R4P'!B364)</f>
        <v/>
      </c>
      <c r="C7348">
        <f>IF('Data R4P'!C364="","",'Data R4P'!C364)</f>
        <v/>
      </c>
      <c r="D7348">
        <f>IF('Data R4P'!C364="","",'Data R4P'!D364)</f>
        <v/>
      </c>
      <c r="E7348">
        <f>IF('Data R4P'!C364="","",'Data R4P'!E364)</f>
        <v/>
      </c>
      <c r="F7348">
        <f>IF('Data R4P'!C364="","",'Data R4P'!F364)</f>
        <v/>
      </c>
      <c r="G7348">
        <f>IF('Data R4P'!C364="","",'Data R4P'!AD364)</f>
        <v/>
      </c>
      <c r="H7348">
        <f>IF('Data R4P'!C364="","",'Data R4P'!AC364)</f>
        <v/>
      </c>
      <c r="I7348">
        <f>IF('Data R4P'!C364="","",COUNTIF('Data R4P'!J364,"&gt;0")+COUNTIF('Data R4P'!L364,"&gt;0")+COUNTIF('Data R4P'!N364,"&gt;0")+COUNTIF('Data R4P'!P364,"&gt;0")+COUNTIF('Data R4P'!R364,"&gt;0")+COUNTIF('Data R4P'!T364,"&gt;0")+COUNTIF('Data R4P'!V364,"&gt;0")+COUNTIF('Data R4P'!X364,"&gt;0"))</f>
        <v/>
      </c>
      <c r="J7348">
        <f>IF('Data R4P'!C364="","",IF((COUNTIF('Data R4P'!K364,"&gt;0")+COUNTIF('Data R4P'!M364,"&gt;0")+COUNTIF('Data R4P'!O364,"&gt;0")+COUNTIF('Data R4P'!Q364,"&gt;0")+COUNTIF('Data R4P'!S364,"&gt;0")+COUNTIF('Data R4P'!U364,"&gt;0")+COUNTIF('Data R4P'!W364,"&gt;0")+COUNTIF('Data R4P'!Y364,"&gt;0"))&gt;0,1,0))</f>
        <v/>
      </c>
      <c r="M7348" t="inlineStr">
        <is>
          <t>Data R</t>
        </is>
      </c>
    </row>
    <row r="7349">
      <c r="A7349" t="inlineStr">
        <is>
          <t>Regional 4 Palmco</t>
        </is>
      </c>
      <c r="B7349">
        <f>IF('Data R4P'!C365="","",'Data R4P'!B365)</f>
        <v/>
      </c>
      <c r="C7349">
        <f>IF('Data R4P'!C365="","",'Data R4P'!C365)</f>
        <v/>
      </c>
      <c r="D7349">
        <f>IF('Data R4P'!C365="","",'Data R4P'!D365)</f>
        <v/>
      </c>
      <c r="E7349">
        <f>IF('Data R4P'!C365="","",'Data R4P'!E365)</f>
        <v/>
      </c>
      <c r="F7349">
        <f>IF('Data R4P'!C365="","",'Data R4P'!F365)</f>
        <v/>
      </c>
      <c r="G7349">
        <f>IF('Data R4P'!C365="","",'Data R4P'!AD365)</f>
        <v/>
      </c>
      <c r="H7349">
        <f>IF('Data R4P'!C365="","",'Data R4P'!AC365)</f>
        <v/>
      </c>
      <c r="I7349">
        <f>IF('Data R4P'!C365="","",COUNTIF('Data R4P'!J365,"&gt;0")+COUNTIF('Data R4P'!L365,"&gt;0")+COUNTIF('Data R4P'!N365,"&gt;0")+COUNTIF('Data R4P'!P365,"&gt;0")+COUNTIF('Data R4P'!R365,"&gt;0")+COUNTIF('Data R4P'!T365,"&gt;0")+COUNTIF('Data R4P'!V365,"&gt;0")+COUNTIF('Data R4P'!X365,"&gt;0"))</f>
        <v/>
      </c>
      <c r="J7349">
        <f>IF('Data R4P'!C365="","",IF((COUNTIF('Data R4P'!K365,"&gt;0")+COUNTIF('Data R4P'!M365,"&gt;0")+COUNTIF('Data R4P'!O365,"&gt;0")+COUNTIF('Data R4P'!Q365,"&gt;0")+COUNTIF('Data R4P'!S365,"&gt;0")+COUNTIF('Data R4P'!U365,"&gt;0")+COUNTIF('Data R4P'!W365,"&gt;0")+COUNTIF('Data R4P'!Y365,"&gt;0"))&gt;0,1,0))</f>
        <v/>
      </c>
      <c r="M7349" t="inlineStr">
        <is>
          <t>Data R</t>
        </is>
      </c>
    </row>
    <row r="7350">
      <c r="A7350" t="inlineStr">
        <is>
          <t>Regional 4 Palmco</t>
        </is>
      </c>
      <c r="B7350">
        <f>IF('Data R4P'!C366="","",'Data R4P'!B366)</f>
        <v/>
      </c>
      <c r="C7350">
        <f>IF('Data R4P'!C366="","",'Data R4P'!C366)</f>
        <v/>
      </c>
      <c r="D7350">
        <f>IF('Data R4P'!C366="","",'Data R4P'!D366)</f>
        <v/>
      </c>
      <c r="E7350">
        <f>IF('Data R4P'!C366="","",'Data R4P'!E366)</f>
        <v/>
      </c>
      <c r="F7350">
        <f>IF('Data R4P'!C366="","",'Data R4P'!F366)</f>
        <v/>
      </c>
      <c r="G7350">
        <f>IF('Data R4P'!C366="","",'Data R4P'!AD366)</f>
        <v/>
      </c>
      <c r="H7350">
        <f>IF('Data R4P'!C366="","",'Data R4P'!AC366)</f>
        <v/>
      </c>
      <c r="I7350">
        <f>IF('Data R4P'!C366="","",COUNTIF('Data R4P'!J366,"&gt;0")+COUNTIF('Data R4P'!L366,"&gt;0")+COUNTIF('Data R4P'!N366,"&gt;0")+COUNTIF('Data R4P'!P366,"&gt;0")+COUNTIF('Data R4P'!R366,"&gt;0")+COUNTIF('Data R4P'!T366,"&gt;0")+COUNTIF('Data R4P'!V366,"&gt;0")+COUNTIF('Data R4P'!X366,"&gt;0"))</f>
        <v/>
      </c>
      <c r="J7350">
        <f>IF('Data R4P'!C366="","",IF((COUNTIF('Data R4P'!K366,"&gt;0")+COUNTIF('Data R4P'!M366,"&gt;0")+COUNTIF('Data R4P'!O366,"&gt;0")+COUNTIF('Data R4P'!Q366,"&gt;0")+COUNTIF('Data R4P'!S366,"&gt;0")+COUNTIF('Data R4P'!U366,"&gt;0")+COUNTIF('Data R4P'!W366,"&gt;0")+COUNTIF('Data R4P'!Y366,"&gt;0"))&gt;0,1,0))</f>
        <v/>
      </c>
      <c r="M7350" t="inlineStr">
        <is>
          <t>Data R</t>
        </is>
      </c>
    </row>
    <row r="7351">
      <c r="A7351" t="inlineStr">
        <is>
          <t>Regional 4 Palmco</t>
        </is>
      </c>
      <c r="B7351">
        <f>IF('Data R4P'!C367="","",'Data R4P'!B367)</f>
        <v/>
      </c>
      <c r="C7351">
        <f>IF('Data R4P'!C367="","",'Data R4P'!C367)</f>
        <v/>
      </c>
      <c r="D7351">
        <f>IF('Data R4P'!C367="","",'Data R4P'!D367)</f>
        <v/>
      </c>
      <c r="E7351">
        <f>IF('Data R4P'!C367="","",'Data R4P'!E367)</f>
        <v/>
      </c>
      <c r="F7351">
        <f>IF('Data R4P'!C367="","",'Data R4P'!F367)</f>
        <v/>
      </c>
      <c r="G7351">
        <f>IF('Data R4P'!C367="","",'Data R4P'!AD367)</f>
        <v/>
      </c>
      <c r="H7351">
        <f>IF('Data R4P'!C367="","",'Data R4P'!AC367)</f>
        <v/>
      </c>
      <c r="I7351">
        <f>IF('Data R4P'!C367="","",COUNTIF('Data R4P'!J367,"&gt;0")+COUNTIF('Data R4P'!L367,"&gt;0")+COUNTIF('Data R4P'!N367,"&gt;0")+COUNTIF('Data R4P'!P367,"&gt;0")+COUNTIF('Data R4P'!R367,"&gt;0")+COUNTIF('Data R4P'!T367,"&gt;0")+COUNTIF('Data R4P'!V367,"&gt;0")+COUNTIF('Data R4P'!X367,"&gt;0"))</f>
        <v/>
      </c>
      <c r="J7351">
        <f>IF('Data R4P'!C367="","",IF((COUNTIF('Data R4P'!K367,"&gt;0")+COUNTIF('Data R4P'!M367,"&gt;0")+COUNTIF('Data R4P'!O367,"&gt;0")+COUNTIF('Data R4P'!Q367,"&gt;0")+COUNTIF('Data R4P'!S367,"&gt;0")+COUNTIF('Data R4P'!U367,"&gt;0")+COUNTIF('Data R4P'!W367,"&gt;0")+COUNTIF('Data R4P'!Y367,"&gt;0"))&gt;0,1,0))</f>
        <v/>
      </c>
      <c r="M7351" t="inlineStr">
        <is>
          <t>Data R</t>
        </is>
      </c>
    </row>
    <row r="7352">
      <c r="A7352" t="inlineStr">
        <is>
          <t>Regional 4 Palmco</t>
        </is>
      </c>
      <c r="B7352">
        <f>IF('Data R4P'!C368="","",'Data R4P'!B368)</f>
        <v/>
      </c>
      <c r="C7352">
        <f>IF('Data R4P'!C368="","",'Data R4P'!C368)</f>
        <v/>
      </c>
      <c r="D7352">
        <f>IF('Data R4P'!C368="","",'Data R4P'!D368)</f>
        <v/>
      </c>
      <c r="E7352">
        <f>IF('Data R4P'!C368="","",'Data R4P'!E368)</f>
        <v/>
      </c>
      <c r="F7352">
        <f>IF('Data R4P'!C368="","",'Data R4P'!F368)</f>
        <v/>
      </c>
      <c r="G7352">
        <f>IF('Data R4P'!C368="","",'Data R4P'!AD368)</f>
        <v/>
      </c>
      <c r="H7352">
        <f>IF('Data R4P'!C368="","",'Data R4P'!AC368)</f>
        <v/>
      </c>
      <c r="I7352">
        <f>IF('Data R4P'!C368="","",COUNTIF('Data R4P'!J368,"&gt;0")+COUNTIF('Data R4P'!L368,"&gt;0")+COUNTIF('Data R4P'!N368,"&gt;0")+COUNTIF('Data R4P'!P368,"&gt;0")+COUNTIF('Data R4P'!R368,"&gt;0")+COUNTIF('Data R4P'!T368,"&gt;0")+COUNTIF('Data R4P'!V368,"&gt;0")+COUNTIF('Data R4P'!X368,"&gt;0"))</f>
        <v/>
      </c>
      <c r="J7352">
        <f>IF('Data R4P'!C368="","",IF((COUNTIF('Data R4P'!K368,"&gt;0")+COUNTIF('Data R4P'!M368,"&gt;0")+COUNTIF('Data R4P'!O368,"&gt;0")+COUNTIF('Data R4P'!Q368,"&gt;0")+COUNTIF('Data R4P'!S368,"&gt;0")+COUNTIF('Data R4P'!U368,"&gt;0")+COUNTIF('Data R4P'!W368,"&gt;0")+COUNTIF('Data R4P'!Y368,"&gt;0"))&gt;0,1,0))</f>
        <v/>
      </c>
      <c r="M7352" t="inlineStr">
        <is>
          <t>Data R</t>
        </is>
      </c>
    </row>
    <row r="7353">
      <c r="A7353" t="inlineStr">
        <is>
          <t>Regional 4 Palmco</t>
        </is>
      </c>
      <c r="B7353">
        <f>IF('Data R4P'!C369="","",'Data R4P'!B369)</f>
        <v/>
      </c>
      <c r="C7353">
        <f>IF('Data R4P'!C369="","",'Data R4P'!C369)</f>
        <v/>
      </c>
      <c r="D7353">
        <f>IF('Data R4P'!C369="","",'Data R4P'!D369)</f>
        <v/>
      </c>
      <c r="E7353">
        <f>IF('Data R4P'!C369="","",'Data R4P'!E369)</f>
        <v/>
      </c>
      <c r="F7353">
        <f>IF('Data R4P'!C369="","",'Data R4P'!F369)</f>
        <v/>
      </c>
      <c r="G7353">
        <f>IF('Data R4P'!C369="","",'Data R4P'!AD369)</f>
        <v/>
      </c>
      <c r="H7353">
        <f>IF('Data R4P'!C369="","",'Data R4P'!AC369)</f>
        <v/>
      </c>
      <c r="I7353">
        <f>IF('Data R4P'!C369="","",COUNTIF('Data R4P'!J369,"&gt;0")+COUNTIF('Data R4P'!L369,"&gt;0")+COUNTIF('Data R4P'!N369,"&gt;0")+COUNTIF('Data R4P'!P369,"&gt;0")+COUNTIF('Data R4P'!R369,"&gt;0")+COUNTIF('Data R4P'!T369,"&gt;0")+COUNTIF('Data R4P'!V369,"&gt;0")+COUNTIF('Data R4P'!X369,"&gt;0"))</f>
        <v/>
      </c>
      <c r="J7353">
        <f>IF('Data R4P'!C369="","",IF((COUNTIF('Data R4P'!K369,"&gt;0")+COUNTIF('Data R4P'!M369,"&gt;0")+COUNTIF('Data R4P'!O369,"&gt;0")+COUNTIF('Data R4P'!Q369,"&gt;0")+COUNTIF('Data R4P'!S369,"&gt;0")+COUNTIF('Data R4P'!U369,"&gt;0")+COUNTIF('Data R4P'!W369,"&gt;0")+COUNTIF('Data R4P'!Y369,"&gt;0"))&gt;0,1,0))</f>
        <v/>
      </c>
      <c r="M7353" t="inlineStr">
        <is>
          <t>Data R</t>
        </is>
      </c>
    </row>
    <row r="7354">
      <c r="A7354" t="inlineStr">
        <is>
          <t>Regional 4 Palmco</t>
        </is>
      </c>
      <c r="B7354">
        <f>IF('Data R4P'!C370="","",'Data R4P'!B370)</f>
        <v/>
      </c>
      <c r="C7354">
        <f>IF('Data R4P'!C370="","",'Data R4P'!C370)</f>
        <v/>
      </c>
      <c r="D7354">
        <f>IF('Data R4P'!C370="","",'Data R4P'!D370)</f>
        <v/>
      </c>
      <c r="E7354">
        <f>IF('Data R4P'!C370="","",'Data R4P'!E370)</f>
        <v/>
      </c>
      <c r="F7354">
        <f>IF('Data R4P'!C370="","",'Data R4P'!F370)</f>
        <v/>
      </c>
      <c r="G7354">
        <f>IF('Data R4P'!C370="","",'Data R4P'!AD370)</f>
        <v/>
      </c>
      <c r="H7354">
        <f>IF('Data R4P'!C370="","",'Data R4P'!AC370)</f>
        <v/>
      </c>
      <c r="I7354">
        <f>IF('Data R4P'!C370="","",COUNTIF('Data R4P'!J370,"&gt;0")+COUNTIF('Data R4P'!L370,"&gt;0")+COUNTIF('Data R4P'!N370,"&gt;0")+COUNTIF('Data R4P'!P370,"&gt;0")+COUNTIF('Data R4P'!R370,"&gt;0")+COUNTIF('Data R4P'!T370,"&gt;0")+COUNTIF('Data R4P'!V370,"&gt;0")+COUNTIF('Data R4P'!X370,"&gt;0"))</f>
        <v/>
      </c>
      <c r="J7354">
        <f>IF('Data R4P'!C370="","",IF((COUNTIF('Data R4P'!K370,"&gt;0")+COUNTIF('Data R4P'!M370,"&gt;0")+COUNTIF('Data R4P'!O370,"&gt;0")+COUNTIF('Data R4P'!Q370,"&gt;0")+COUNTIF('Data R4P'!S370,"&gt;0")+COUNTIF('Data R4P'!U370,"&gt;0")+COUNTIF('Data R4P'!W370,"&gt;0")+COUNTIF('Data R4P'!Y370,"&gt;0"))&gt;0,1,0))</f>
        <v/>
      </c>
      <c r="M7354" t="inlineStr">
        <is>
          <t>Data R</t>
        </is>
      </c>
    </row>
    <row r="7355">
      <c r="A7355" t="inlineStr">
        <is>
          <t>Regional 4 Palmco</t>
        </is>
      </c>
      <c r="B7355">
        <f>IF('Data R4P'!C371="","",'Data R4P'!B371)</f>
        <v/>
      </c>
      <c r="C7355">
        <f>IF('Data R4P'!C371="","",'Data R4P'!C371)</f>
        <v/>
      </c>
      <c r="D7355">
        <f>IF('Data R4P'!C371="","",'Data R4P'!D371)</f>
        <v/>
      </c>
      <c r="E7355">
        <f>IF('Data R4P'!C371="","",'Data R4P'!E371)</f>
        <v/>
      </c>
      <c r="F7355">
        <f>IF('Data R4P'!C371="","",'Data R4P'!F371)</f>
        <v/>
      </c>
      <c r="G7355">
        <f>IF('Data R4P'!C371="","",'Data R4P'!AD371)</f>
        <v/>
      </c>
      <c r="H7355">
        <f>IF('Data R4P'!C371="","",'Data R4P'!AC371)</f>
        <v/>
      </c>
      <c r="I7355">
        <f>IF('Data R4P'!C371="","",COUNTIF('Data R4P'!J371,"&gt;0")+COUNTIF('Data R4P'!L371,"&gt;0")+COUNTIF('Data R4P'!N371,"&gt;0")+COUNTIF('Data R4P'!P371,"&gt;0")+COUNTIF('Data R4P'!R371,"&gt;0")+COUNTIF('Data R4P'!T371,"&gt;0")+COUNTIF('Data R4P'!V371,"&gt;0")+COUNTIF('Data R4P'!X371,"&gt;0"))</f>
        <v/>
      </c>
      <c r="J7355">
        <f>IF('Data R4P'!C371="","",IF((COUNTIF('Data R4P'!K371,"&gt;0")+COUNTIF('Data R4P'!M371,"&gt;0")+COUNTIF('Data R4P'!O371,"&gt;0")+COUNTIF('Data R4P'!Q371,"&gt;0")+COUNTIF('Data R4P'!S371,"&gt;0")+COUNTIF('Data R4P'!U371,"&gt;0")+COUNTIF('Data R4P'!W371,"&gt;0")+COUNTIF('Data R4P'!Y371,"&gt;0"))&gt;0,1,0))</f>
        <v/>
      </c>
      <c r="M7355" t="inlineStr">
        <is>
          <t>Data R</t>
        </is>
      </c>
    </row>
    <row r="7356">
      <c r="A7356" t="inlineStr">
        <is>
          <t>Regional 4 Palmco</t>
        </is>
      </c>
      <c r="B7356">
        <f>IF('Data R4P'!C372="","",'Data R4P'!B372)</f>
        <v/>
      </c>
      <c r="C7356">
        <f>IF('Data R4P'!C372="","",'Data R4P'!C372)</f>
        <v/>
      </c>
      <c r="D7356">
        <f>IF('Data R4P'!C372="","",'Data R4P'!D372)</f>
        <v/>
      </c>
      <c r="E7356">
        <f>IF('Data R4P'!C372="","",'Data R4P'!E372)</f>
        <v/>
      </c>
      <c r="F7356">
        <f>IF('Data R4P'!C372="","",'Data R4P'!F372)</f>
        <v/>
      </c>
      <c r="G7356">
        <f>IF('Data R4P'!C372="","",'Data R4P'!AD372)</f>
        <v/>
      </c>
      <c r="H7356">
        <f>IF('Data R4P'!C372="","",'Data R4P'!AC372)</f>
        <v/>
      </c>
      <c r="I7356">
        <f>IF('Data R4P'!C372="","",COUNTIF('Data R4P'!J372,"&gt;0")+COUNTIF('Data R4P'!L372,"&gt;0")+COUNTIF('Data R4P'!N372,"&gt;0")+COUNTIF('Data R4P'!P372,"&gt;0")+COUNTIF('Data R4P'!R372,"&gt;0")+COUNTIF('Data R4P'!T372,"&gt;0")+COUNTIF('Data R4P'!V372,"&gt;0")+COUNTIF('Data R4P'!X372,"&gt;0"))</f>
        <v/>
      </c>
      <c r="J7356">
        <f>IF('Data R4P'!C372="","",IF((COUNTIF('Data R4P'!K372,"&gt;0")+COUNTIF('Data R4P'!M372,"&gt;0")+COUNTIF('Data R4P'!O372,"&gt;0")+COUNTIF('Data R4P'!Q372,"&gt;0")+COUNTIF('Data R4P'!S372,"&gt;0")+COUNTIF('Data R4P'!U372,"&gt;0")+COUNTIF('Data R4P'!W372,"&gt;0")+COUNTIF('Data R4P'!Y372,"&gt;0"))&gt;0,1,0))</f>
        <v/>
      </c>
      <c r="M7356" t="inlineStr">
        <is>
          <t>Data R</t>
        </is>
      </c>
    </row>
    <row r="7357">
      <c r="A7357" t="inlineStr">
        <is>
          <t>Regional 4 Palmco</t>
        </is>
      </c>
      <c r="B7357">
        <f>IF('Data R4P'!C373="","",'Data R4P'!B373)</f>
        <v/>
      </c>
      <c r="C7357">
        <f>IF('Data R4P'!C373="","",'Data R4P'!C373)</f>
        <v/>
      </c>
      <c r="D7357">
        <f>IF('Data R4P'!C373="","",'Data R4P'!D373)</f>
        <v/>
      </c>
      <c r="E7357">
        <f>IF('Data R4P'!C373="","",'Data R4P'!E373)</f>
        <v/>
      </c>
      <c r="F7357">
        <f>IF('Data R4P'!C373="","",'Data R4P'!F373)</f>
        <v/>
      </c>
      <c r="G7357">
        <f>IF('Data R4P'!C373="","",'Data R4P'!AD373)</f>
        <v/>
      </c>
      <c r="H7357">
        <f>IF('Data R4P'!C373="","",'Data R4P'!AC373)</f>
        <v/>
      </c>
      <c r="I7357">
        <f>IF('Data R4P'!C373="","",COUNTIF('Data R4P'!J373,"&gt;0")+COUNTIF('Data R4P'!L373,"&gt;0")+COUNTIF('Data R4P'!N373,"&gt;0")+COUNTIF('Data R4P'!P373,"&gt;0")+COUNTIF('Data R4P'!R373,"&gt;0")+COUNTIF('Data R4P'!T373,"&gt;0")+COUNTIF('Data R4P'!V373,"&gt;0")+COUNTIF('Data R4P'!X373,"&gt;0"))</f>
        <v/>
      </c>
      <c r="J7357">
        <f>IF('Data R4P'!C373="","",IF((COUNTIF('Data R4P'!K373,"&gt;0")+COUNTIF('Data R4P'!M373,"&gt;0")+COUNTIF('Data R4P'!O373,"&gt;0")+COUNTIF('Data R4P'!Q373,"&gt;0")+COUNTIF('Data R4P'!S373,"&gt;0")+COUNTIF('Data R4P'!U373,"&gt;0")+COUNTIF('Data R4P'!W373,"&gt;0")+COUNTIF('Data R4P'!Y373,"&gt;0"))&gt;0,1,0))</f>
        <v/>
      </c>
      <c r="M7357" t="inlineStr">
        <is>
          <t>Data R</t>
        </is>
      </c>
    </row>
    <row r="7358">
      <c r="A7358" t="inlineStr">
        <is>
          <t>Regional 4 Palmco</t>
        </is>
      </c>
      <c r="B7358">
        <f>IF('Data R4P'!C374="","",'Data R4P'!B374)</f>
        <v/>
      </c>
      <c r="C7358">
        <f>IF('Data R4P'!C374="","",'Data R4P'!C374)</f>
        <v/>
      </c>
      <c r="D7358">
        <f>IF('Data R4P'!C374="","",'Data R4P'!D374)</f>
        <v/>
      </c>
      <c r="E7358">
        <f>IF('Data R4P'!C374="","",'Data R4P'!E374)</f>
        <v/>
      </c>
      <c r="F7358">
        <f>IF('Data R4P'!C374="","",'Data R4P'!F374)</f>
        <v/>
      </c>
      <c r="G7358">
        <f>IF('Data R4P'!C374="","",'Data R4P'!AD374)</f>
        <v/>
      </c>
      <c r="H7358">
        <f>IF('Data R4P'!C374="","",'Data R4P'!AC374)</f>
        <v/>
      </c>
      <c r="I7358">
        <f>IF('Data R4P'!C374="","",COUNTIF('Data R4P'!J374,"&gt;0")+COUNTIF('Data R4P'!L374,"&gt;0")+COUNTIF('Data R4P'!N374,"&gt;0")+COUNTIF('Data R4P'!P374,"&gt;0")+COUNTIF('Data R4P'!R374,"&gt;0")+COUNTIF('Data R4P'!T374,"&gt;0")+COUNTIF('Data R4P'!V374,"&gt;0")+COUNTIF('Data R4P'!X374,"&gt;0"))</f>
        <v/>
      </c>
      <c r="J7358">
        <f>IF('Data R4P'!C374="","",IF((COUNTIF('Data R4P'!K374,"&gt;0")+COUNTIF('Data R4P'!M374,"&gt;0")+COUNTIF('Data R4P'!O374,"&gt;0")+COUNTIF('Data R4P'!Q374,"&gt;0")+COUNTIF('Data R4P'!S374,"&gt;0")+COUNTIF('Data R4P'!U374,"&gt;0")+COUNTIF('Data R4P'!W374,"&gt;0")+COUNTIF('Data R4P'!Y374,"&gt;0"))&gt;0,1,0))</f>
        <v/>
      </c>
      <c r="M7358" t="inlineStr">
        <is>
          <t>Data R</t>
        </is>
      </c>
    </row>
    <row r="7359">
      <c r="A7359" t="inlineStr">
        <is>
          <t>Regional 4 Palmco</t>
        </is>
      </c>
      <c r="B7359">
        <f>IF('Data R4P'!C375="","",'Data R4P'!B375)</f>
        <v/>
      </c>
      <c r="C7359">
        <f>IF('Data R4P'!C375="","",'Data R4P'!C375)</f>
        <v/>
      </c>
      <c r="D7359">
        <f>IF('Data R4P'!C375="","",'Data R4P'!D375)</f>
        <v/>
      </c>
      <c r="E7359">
        <f>IF('Data R4P'!C375="","",'Data R4P'!E375)</f>
        <v/>
      </c>
      <c r="F7359">
        <f>IF('Data R4P'!C375="","",'Data R4P'!F375)</f>
        <v/>
      </c>
      <c r="G7359">
        <f>IF('Data R4P'!C375="","",'Data R4P'!AD375)</f>
        <v/>
      </c>
      <c r="H7359">
        <f>IF('Data R4P'!C375="","",'Data R4P'!AC375)</f>
        <v/>
      </c>
      <c r="I7359">
        <f>IF('Data R4P'!C375="","",COUNTIF('Data R4P'!J375,"&gt;0")+COUNTIF('Data R4P'!L375,"&gt;0")+COUNTIF('Data R4P'!N375,"&gt;0")+COUNTIF('Data R4P'!P375,"&gt;0")+COUNTIF('Data R4P'!R375,"&gt;0")+COUNTIF('Data R4P'!T375,"&gt;0")+COUNTIF('Data R4P'!V375,"&gt;0")+COUNTIF('Data R4P'!X375,"&gt;0"))</f>
        <v/>
      </c>
      <c r="J7359">
        <f>IF('Data R4P'!C375="","",IF((COUNTIF('Data R4P'!K375,"&gt;0")+COUNTIF('Data R4P'!M375,"&gt;0")+COUNTIF('Data R4P'!O375,"&gt;0")+COUNTIF('Data R4P'!Q375,"&gt;0")+COUNTIF('Data R4P'!S375,"&gt;0")+COUNTIF('Data R4P'!U375,"&gt;0")+COUNTIF('Data R4P'!W375,"&gt;0")+COUNTIF('Data R4P'!Y375,"&gt;0"))&gt;0,1,0))</f>
        <v/>
      </c>
      <c r="M7359" t="inlineStr">
        <is>
          <t>Data R</t>
        </is>
      </c>
    </row>
    <row r="7360">
      <c r="A7360" t="inlineStr">
        <is>
          <t>Regional 4 Palmco</t>
        </is>
      </c>
      <c r="B7360">
        <f>IF('Data R4P'!C376="","",'Data R4P'!B376)</f>
        <v/>
      </c>
      <c r="C7360">
        <f>IF('Data R4P'!C376="","",'Data R4P'!C376)</f>
        <v/>
      </c>
      <c r="D7360">
        <f>IF('Data R4P'!C376="","",'Data R4P'!D376)</f>
        <v/>
      </c>
      <c r="E7360">
        <f>IF('Data R4P'!C376="","",'Data R4P'!E376)</f>
        <v/>
      </c>
      <c r="F7360">
        <f>IF('Data R4P'!C376="","",'Data R4P'!F376)</f>
        <v/>
      </c>
      <c r="G7360">
        <f>IF('Data R4P'!C376="","",'Data R4P'!AD376)</f>
        <v/>
      </c>
      <c r="H7360">
        <f>IF('Data R4P'!C376="","",'Data R4P'!AC376)</f>
        <v/>
      </c>
      <c r="I7360">
        <f>IF('Data R4P'!C376="","",COUNTIF('Data R4P'!J376,"&gt;0")+COUNTIF('Data R4P'!L376,"&gt;0")+COUNTIF('Data R4P'!N376,"&gt;0")+COUNTIF('Data R4P'!P376,"&gt;0")+COUNTIF('Data R4P'!R376,"&gt;0")+COUNTIF('Data R4P'!T376,"&gt;0")+COUNTIF('Data R4P'!V376,"&gt;0")+COUNTIF('Data R4P'!X376,"&gt;0"))</f>
        <v/>
      </c>
      <c r="J7360">
        <f>IF('Data R4P'!C376="","",IF((COUNTIF('Data R4P'!K376,"&gt;0")+COUNTIF('Data R4P'!M376,"&gt;0")+COUNTIF('Data R4P'!O376,"&gt;0")+COUNTIF('Data R4P'!Q376,"&gt;0")+COUNTIF('Data R4P'!S376,"&gt;0")+COUNTIF('Data R4P'!U376,"&gt;0")+COUNTIF('Data R4P'!W376,"&gt;0")+COUNTIF('Data R4P'!Y376,"&gt;0"))&gt;0,1,0))</f>
        <v/>
      </c>
      <c r="M7360" t="inlineStr">
        <is>
          <t>Data R</t>
        </is>
      </c>
    </row>
    <row r="7361">
      <c r="A7361" t="inlineStr">
        <is>
          <t>Regional 4 Palmco</t>
        </is>
      </c>
      <c r="B7361">
        <f>IF('Data R4P'!C377="","",'Data R4P'!B377)</f>
        <v/>
      </c>
      <c r="C7361">
        <f>IF('Data R4P'!C377="","",'Data R4P'!C377)</f>
        <v/>
      </c>
      <c r="D7361">
        <f>IF('Data R4P'!C377="","",'Data R4P'!D377)</f>
        <v/>
      </c>
      <c r="E7361">
        <f>IF('Data R4P'!C377="","",'Data R4P'!E377)</f>
        <v/>
      </c>
      <c r="F7361">
        <f>IF('Data R4P'!C377="","",'Data R4P'!F377)</f>
        <v/>
      </c>
      <c r="G7361">
        <f>IF('Data R4P'!C377="","",'Data R4P'!AD377)</f>
        <v/>
      </c>
      <c r="H7361">
        <f>IF('Data R4P'!C377="","",'Data R4P'!AC377)</f>
        <v/>
      </c>
      <c r="I7361">
        <f>IF('Data R4P'!C377="","",COUNTIF('Data R4P'!J377,"&gt;0")+COUNTIF('Data R4P'!L377,"&gt;0")+COUNTIF('Data R4P'!N377,"&gt;0")+COUNTIF('Data R4P'!P377,"&gt;0")+COUNTIF('Data R4P'!R377,"&gt;0")+COUNTIF('Data R4P'!T377,"&gt;0")+COUNTIF('Data R4P'!V377,"&gt;0")+COUNTIF('Data R4P'!X377,"&gt;0"))</f>
        <v/>
      </c>
      <c r="J7361">
        <f>IF('Data R4P'!C377="","",IF((COUNTIF('Data R4P'!K377,"&gt;0")+COUNTIF('Data R4P'!M377,"&gt;0")+COUNTIF('Data R4P'!O377,"&gt;0")+COUNTIF('Data R4P'!Q377,"&gt;0")+COUNTIF('Data R4P'!S377,"&gt;0")+COUNTIF('Data R4P'!U377,"&gt;0")+COUNTIF('Data R4P'!W377,"&gt;0")+COUNTIF('Data R4P'!Y377,"&gt;0"))&gt;0,1,0))</f>
        <v/>
      </c>
      <c r="M7361" t="inlineStr">
        <is>
          <t>Data R</t>
        </is>
      </c>
    </row>
    <row r="7362">
      <c r="A7362" t="inlineStr">
        <is>
          <t>Regional 4 Palmco</t>
        </is>
      </c>
      <c r="B7362">
        <f>IF('Data R4P'!C378="","",'Data R4P'!B378)</f>
        <v/>
      </c>
      <c r="C7362">
        <f>IF('Data R4P'!C378="","",'Data R4P'!C378)</f>
        <v/>
      </c>
      <c r="D7362">
        <f>IF('Data R4P'!C378="","",'Data R4P'!D378)</f>
        <v/>
      </c>
      <c r="E7362">
        <f>IF('Data R4P'!C378="","",'Data R4P'!E378)</f>
        <v/>
      </c>
      <c r="F7362">
        <f>IF('Data R4P'!C378="","",'Data R4P'!F378)</f>
        <v/>
      </c>
      <c r="G7362">
        <f>IF('Data R4P'!C378="","",'Data R4P'!AD378)</f>
        <v/>
      </c>
      <c r="H7362">
        <f>IF('Data R4P'!C378="","",'Data R4P'!AC378)</f>
        <v/>
      </c>
      <c r="I7362">
        <f>IF('Data R4P'!C378="","",COUNTIF('Data R4P'!J378,"&gt;0")+COUNTIF('Data R4P'!L378,"&gt;0")+COUNTIF('Data R4P'!N378,"&gt;0")+COUNTIF('Data R4P'!P378,"&gt;0")+COUNTIF('Data R4P'!R378,"&gt;0")+COUNTIF('Data R4P'!T378,"&gt;0")+COUNTIF('Data R4P'!V378,"&gt;0")+COUNTIF('Data R4P'!X378,"&gt;0"))</f>
        <v/>
      </c>
      <c r="J7362">
        <f>IF('Data R4P'!C378="","",IF((COUNTIF('Data R4P'!K378,"&gt;0")+COUNTIF('Data R4P'!M378,"&gt;0")+COUNTIF('Data R4P'!O378,"&gt;0")+COUNTIF('Data R4P'!Q378,"&gt;0")+COUNTIF('Data R4P'!S378,"&gt;0")+COUNTIF('Data R4P'!U378,"&gt;0")+COUNTIF('Data R4P'!W378,"&gt;0")+COUNTIF('Data R4P'!Y378,"&gt;0"))&gt;0,1,0))</f>
        <v/>
      </c>
      <c r="M7362" t="inlineStr">
        <is>
          <t>Data R</t>
        </is>
      </c>
    </row>
    <row r="7363">
      <c r="A7363" t="inlineStr">
        <is>
          <t>Regional 4 Palmco</t>
        </is>
      </c>
      <c r="B7363">
        <f>IF('Data R4P'!C379="","",'Data R4P'!B379)</f>
        <v/>
      </c>
      <c r="C7363">
        <f>IF('Data R4P'!C379="","",'Data R4P'!C379)</f>
        <v/>
      </c>
      <c r="D7363">
        <f>IF('Data R4P'!C379="","",'Data R4P'!D379)</f>
        <v/>
      </c>
      <c r="E7363">
        <f>IF('Data R4P'!C379="","",'Data R4P'!E379)</f>
        <v/>
      </c>
      <c r="F7363">
        <f>IF('Data R4P'!C379="","",'Data R4P'!F379)</f>
        <v/>
      </c>
      <c r="G7363">
        <f>IF('Data R4P'!C379="","",'Data R4P'!AD379)</f>
        <v/>
      </c>
      <c r="H7363">
        <f>IF('Data R4P'!C379="","",'Data R4P'!AC379)</f>
        <v/>
      </c>
      <c r="I7363">
        <f>IF('Data R4P'!C379="","",COUNTIF('Data R4P'!J379,"&gt;0")+COUNTIF('Data R4P'!L379,"&gt;0")+COUNTIF('Data R4P'!N379,"&gt;0")+COUNTIF('Data R4P'!P379,"&gt;0")+COUNTIF('Data R4P'!R379,"&gt;0")+COUNTIF('Data R4P'!T379,"&gt;0")+COUNTIF('Data R4P'!V379,"&gt;0")+COUNTIF('Data R4P'!X379,"&gt;0"))</f>
        <v/>
      </c>
      <c r="J7363">
        <f>IF('Data R4P'!C379="","",IF((COUNTIF('Data R4P'!K379,"&gt;0")+COUNTIF('Data R4P'!M379,"&gt;0")+COUNTIF('Data R4P'!O379,"&gt;0")+COUNTIF('Data R4P'!Q379,"&gt;0")+COUNTIF('Data R4P'!S379,"&gt;0")+COUNTIF('Data R4P'!U379,"&gt;0")+COUNTIF('Data R4P'!W379,"&gt;0")+COUNTIF('Data R4P'!Y379,"&gt;0"))&gt;0,1,0))</f>
        <v/>
      </c>
      <c r="M7363" t="inlineStr">
        <is>
          <t>Data R</t>
        </is>
      </c>
    </row>
    <row r="7364">
      <c r="A7364" t="inlineStr">
        <is>
          <t>Regional 4 Palmco</t>
        </is>
      </c>
      <c r="B7364">
        <f>IF('Data R4P'!C380="","",'Data R4P'!B380)</f>
        <v/>
      </c>
      <c r="C7364">
        <f>IF('Data R4P'!C380="","",'Data R4P'!C380)</f>
        <v/>
      </c>
      <c r="D7364">
        <f>IF('Data R4P'!C380="","",'Data R4P'!D380)</f>
        <v/>
      </c>
      <c r="E7364">
        <f>IF('Data R4P'!C380="","",'Data R4P'!E380)</f>
        <v/>
      </c>
      <c r="F7364">
        <f>IF('Data R4P'!C380="","",'Data R4P'!F380)</f>
        <v/>
      </c>
      <c r="G7364">
        <f>IF('Data R4P'!C380="","",'Data R4P'!AD380)</f>
        <v/>
      </c>
      <c r="H7364">
        <f>IF('Data R4P'!C380="","",'Data R4P'!AC380)</f>
        <v/>
      </c>
      <c r="I7364">
        <f>IF('Data R4P'!C380="","",COUNTIF('Data R4P'!J380,"&gt;0")+COUNTIF('Data R4P'!L380,"&gt;0")+COUNTIF('Data R4P'!N380,"&gt;0")+COUNTIF('Data R4P'!P380,"&gt;0")+COUNTIF('Data R4P'!R380,"&gt;0")+COUNTIF('Data R4P'!T380,"&gt;0")+COUNTIF('Data R4P'!V380,"&gt;0")+COUNTIF('Data R4P'!X380,"&gt;0"))</f>
        <v/>
      </c>
      <c r="J7364">
        <f>IF('Data R4P'!C380="","",IF((COUNTIF('Data R4P'!K380,"&gt;0")+COUNTIF('Data R4P'!M380,"&gt;0")+COUNTIF('Data R4P'!O380,"&gt;0")+COUNTIF('Data R4P'!Q380,"&gt;0")+COUNTIF('Data R4P'!S380,"&gt;0")+COUNTIF('Data R4P'!U380,"&gt;0")+COUNTIF('Data R4P'!W380,"&gt;0")+COUNTIF('Data R4P'!Y380,"&gt;0"))&gt;0,1,0))</f>
        <v/>
      </c>
      <c r="M7364" t="inlineStr">
        <is>
          <t>Data R</t>
        </is>
      </c>
    </row>
    <row r="7365">
      <c r="A7365" t="inlineStr">
        <is>
          <t>Regional 4 Palmco</t>
        </is>
      </c>
      <c r="B7365">
        <f>IF('Data R4P'!C381="","",'Data R4P'!B381)</f>
        <v/>
      </c>
      <c r="C7365">
        <f>IF('Data R4P'!C381="","",'Data R4P'!C381)</f>
        <v/>
      </c>
      <c r="D7365">
        <f>IF('Data R4P'!C381="","",'Data R4P'!D381)</f>
        <v/>
      </c>
      <c r="E7365">
        <f>IF('Data R4P'!C381="","",'Data R4P'!E381)</f>
        <v/>
      </c>
      <c r="F7365">
        <f>IF('Data R4P'!C381="","",'Data R4P'!F381)</f>
        <v/>
      </c>
      <c r="G7365">
        <f>IF('Data R4P'!C381="","",'Data R4P'!AD381)</f>
        <v/>
      </c>
      <c r="H7365">
        <f>IF('Data R4P'!C381="","",'Data R4P'!AC381)</f>
        <v/>
      </c>
      <c r="I7365">
        <f>IF('Data R4P'!C381="","",COUNTIF('Data R4P'!J381,"&gt;0")+COUNTIF('Data R4P'!L381,"&gt;0")+COUNTIF('Data R4P'!N381,"&gt;0")+COUNTIF('Data R4P'!P381,"&gt;0")+COUNTIF('Data R4P'!R381,"&gt;0")+COUNTIF('Data R4P'!T381,"&gt;0")+COUNTIF('Data R4P'!V381,"&gt;0")+COUNTIF('Data R4P'!X381,"&gt;0"))</f>
        <v/>
      </c>
      <c r="J7365">
        <f>IF('Data R4P'!C381="","",IF((COUNTIF('Data R4P'!K381,"&gt;0")+COUNTIF('Data R4P'!M381,"&gt;0")+COUNTIF('Data R4P'!O381,"&gt;0")+COUNTIF('Data R4P'!Q381,"&gt;0")+COUNTIF('Data R4P'!S381,"&gt;0")+COUNTIF('Data R4P'!U381,"&gt;0")+COUNTIF('Data R4P'!W381,"&gt;0")+COUNTIF('Data R4P'!Y381,"&gt;0"))&gt;0,1,0))</f>
        <v/>
      </c>
      <c r="M7365" t="inlineStr">
        <is>
          <t>Data R</t>
        </is>
      </c>
    </row>
    <row r="7366">
      <c r="A7366" t="inlineStr">
        <is>
          <t>Regional 4 Palmco</t>
        </is>
      </c>
      <c r="B7366">
        <f>IF('Data R4P'!C382="","",'Data R4P'!B382)</f>
        <v/>
      </c>
      <c r="C7366">
        <f>IF('Data R4P'!C382="","",'Data R4P'!C382)</f>
        <v/>
      </c>
      <c r="D7366">
        <f>IF('Data R4P'!C382="","",'Data R4P'!D382)</f>
        <v/>
      </c>
      <c r="E7366">
        <f>IF('Data R4P'!C382="","",'Data R4P'!E382)</f>
        <v/>
      </c>
      <c r="F7366">
        <f>IF('Data R4P'!C382="","",'Data R4P'!F382)</f>
        <v/>
      </c>
      <c r="G7366">
        <f>IF('Data R4P'!C382="","",'Data R4P'!AD382)</f>
        <v/>
      </c>
      <c r="H7366">
        <f>IF('Data R4P'!C382="","",'Data R4P'!AC382)</f>
        <v/>
      </c>
      <c r="I7366">
        <f>IF('Data R4P'!C382="","",COUNTIF('Data R4P'!J382,"&gt;0")+COUNTIF('Data R4P'!L382,"&gt;0")+COUNTIF('Data R4P'!N382,"&gt;0")+COUNTIF('Data R4P'!P382,"&gt;0")+COUNTIF('Data R4P'!R382,"&gt;0")+COUNTIF('Data R4P'!T382,"&gt;0")+COUNTIF('Data R4P'!V382,"&gt;0")+COUNTIF('Data R4P'!X382,"&gt;0"))</f>
        <v/>
      </c>
      <c r="J7366">
        <f>IF('Data R4P'!C382="","",IF((COUNTIF('Data R4P'!K382,"&gt;0")+COUNTIF('Data R4P'!M382,"&gt;0")+COUNTIF('Data R4P'!O382,"&gt;0")+COUNTIF('Data R4P'!Q382,"&gt;0")+COUNTIF('Data R4P'!S382,"&gt;0")+COUNTIF('Data R4P'!U382,"&gt;0")+COUNTIF('Data R4P'!W382,"&gt;0")+COUNTIF('Data R4P'!Y382,"&gt;0"))&gt;0,1,0))</f>
        <v/>
      </c>
      <c r="M7366" t="inlineStr">
        <is>
          <t>Data R</t>
        </is>
      </c>
    </row>
    <row r="7367">
      <c r="A7367" t="inlineStr">
        <is>
          <t>Regional 4 Palmco</t>
        </is>
      </c>
      <c r="B7367">
        <f>IF('Data R4P'!C383="","",'Data R4P'!B383)</f>
        <v/>
      </c>
      <c r="C7367">
        <f>IF('Data R4P'!C383="","",'Data R4P'!C383)</f>
        <v/>
      </c>
      <c r="D7367">
        <f>IF('Data R4P'!C383="","",'Data R4P'!D383)</f>
        <v/>
      </c>
      <c r="E7367">
        <f>IF('Data R4P'!C383="","",'Data R4P'!E383)</f>
        <v/>
      </c>
      <c r="F7367">
        <f>IF('Data R4P'!C383="","",'Data R4P'!F383)</f>
        <v/>
      </c>
      <c r="G7367">
        <f>IF('Data R4P'!C383="","",'Data R4P'!AD383)</f>
        <v/>
      </c>
      <c r="H7367">
        <f>IF('Data R4P'!C383="","",'Data R4P'!AC383)</f>
        <v/>
      </c>
      <c r="I7367">
        <f>IF('Data R4P'!C383="","",COUNTIF('Data R4P'!J383,"&gt;0")+COUNTIF('Data R4P'!L383,"&gt;0")+COUNTIF('Data R4P'!N383,"&gt;0")+COUNTIF('Data R4P'!P383,"&gt;0")+COUNTIF('Data R4P'!R383,"&gt;0")+COUNTIF('Data R4P'!T383,"&gt;0")+COUNTIF('Data R4P'!V383,"&gt;0")+COUNTIF('Data R4P'!X383,"&gt;0"))</f>
        <v/>
      </c>
      <c r="J7367">
        <f>IF('Data R4P'!C383="","",IF((COUNTIF('Data R4P'!K383,"&gt;0")+COUNTIF('Data R4P'!M383,"&gt;0")+COUNTIF('Data R4P'!O383,"&gt;0")+COUNTIF('Data R4P'!Q383,"&gt;0")+COUNTIF('Data R4P'!S383,"&gt;0")+COUNTIF('Data R4P'!U383,"&gt;0")+COUNTIF('Data R4P'!W383,"&gt;0")+COUNTIF('Data R4P'!Y383,"&gt;0"))&gt;0,1,0))</f>
        <v/>
      </c>
      <c r="M7367" t="inlineStr">
        <is>
          <t>Data R</t>
        </is>
      </c>
    </row>
    <row r="7368">
      <c r="A7368" t="inlineStr">
        <is>
          <t>Regional 4 Palmco</t>
        </is>
      </c>
      <c r="B7368">
        <f>IF('Data R4P'!C384="","",'Data R4P'!B384)</f>
        <v/>
      </c>
      <c r="C7368">
        <f>IF('Data R4P'!C384="","",'Data R4P'!C384)</f>
        <v/>
      </c>
      <c r="D7368">
        <f>IF('Data R4P'!C384="","",'Data R4P'!D384)</f>
        <v/>
      </c>
      <c r="E7368">
        <f>IF('Data R4P'!C384="","",'Data R4P'!E384)</f>
        <v/>
      </c>
      <c r="F7368">
        <f>IF('Data R4P'!C384="","",'Data R4P'!F384)</f>
        <v/>
      </c>
      <c r="G7368">
        <f>IF('Data R4P'!C384="","",'Data R4P'!AD384)</f>
        <v/>
      </c>
      <c r="H7368">
        <f>IF('Data R4P'!C384="","",'Data R4P'!AC384)</f>
        <v/>
      </c>
      <c r="I7368">
        <f>IF('Data R4P'!C384="","",COUNTIF('Data R4P'!J384,"&gt;0")+COUNTIF('Data R4P'!L384,"&gt;0")+COUNTIF('Data R4P'!N384,"&gt;0")+COUNTIF('Data R4P'!P384,"&gt;0")+COUNTIF('Data R4P'!R384,"&gt;0")+COUNTIF('Data R4P'!T384,"&gt;0")+COUNTIF('Data R4P'!V384,"&gt;0")+COUNTIF('Data R4P'!X384,"&gt;0"))</f>
        <v/>
      </c>
      <c r="J7368">
        <f>IF('Data R4P'!C384="","",IF((COUNTIF('Data R4P'!K384,"&gt;0")+COUNTIF('Data R4P'!M384,"&gt;0")+COUNTIF('Data R4P'!O384,"&gt;0")+COUNTIF('Data R4P'!Q384,"&gt;0")+COUNTIF('Data R4P'!S384,"&gt;0")+COUNTIF('Data R4P'!U384,"&gt;0")+COUNTIF('Data R4P'!W384,"&gt;0")+COUNTIF('Data R4P'!Y384,"&gt;0"))&gt;0,1,0))</f>
        <v/>
      </c>
      <c r="M7368" t="inlineStr">
        <is>
          <t>Data R</t>
        </is>
      </c>
    </row>
    <row r="7369">
      <c r="A7369" t="inlineStr">
        <is>
          <t>Regional 4 Palmco</t>
        </is>
      </c>
      <c r="B7369">
        <f>IF('Data R4P'!C385="","",'Data R4P'!B385)</f>
        <v/>
      </c>
      <c r="C7369">
        <f>IF('Data R4P'!C385="","",'Data R4P'!C385)</f>
        <v/>
      </c>
      <c r="D7369">
        <f>IF('Data R4P'!C385="","",'Data R4P'!D385)</f>
        <v/>
      </c>
      <c r="E7369">
        <f>IF('Data R4P'!C385="","",'Data R4P'!E385)</f>
        <v/>
      </c>
      <c r="F7369">
        <f>IF('Data R4P'!C385="","",'Data R4P'!F385)</f>
        <v/>
      </c>
      <c r="G7369">
        <f>IF('Data R4P'!C385="","",'Data R4P'!AD385)</f>
        <v/>
      </c>
      <c r="H7369">
        <f>IF('Data R4P'!C385="","",'Data R4P'!AC385)</f>
        <v/>
      </c>
      <c r="I7369">
        <f>IF('Data R4P'!C385="","",COUNTIF('Data R4P'!J385,"&gt;0")+COUNTIF('Data R4P'!L385,"&gt;0")+COUNTIF('Data R4P'!N385,"&gt;0")+COUNTIF('Data R4P'!P385,"&gt;0")+COUNTIF('Data R4P'!R385,"&gt;0")+COUNTIF('Data R4P'!T385,"&gt;0")+COUNTIF('Data R4P'!V385,"&gt;0")+COUNTIF('Data R4P'!X385,"&gt;0"))</f>
        <v/>
      </c>
      <c r="J7369">
        <f>IF('Data R4P'!C385="","",IF((COUNTIF('Data R4P'!K385,"&gt;0")+COUNTIF('Data R4P'!M385,"&gt;0")+COUNTIF('Data R4P'!O385,"&gt;0")+COUNTIF('Data R4P'!Q385,"&gt;0")+COUNTIF('Data R4P'!S385,"&gt;0")+COUNTIF('Data R4P'!U385,"&gt;0")+COUNTIF('Data R4P'!W385,"&gt;0")+COUNTIF('Data R4P'!Y385,"&gt;0"))&gt;0,1,0))</f>
        <v/>
      </c>
      <c r="M7369" t="inlineStr">
        <is>
          <t>Data R</t>
        </is>
      </c>
    </row>
    <row r="7370">
      <c r="A7370" t="inlineStr">
        <is>
          <t>Regional 4 Palmco</t>
        </is>
      </c>
      <c r="B7370">
        <f>IF('Data R4P'!C386="","",'Data R4P'!B386)</f>
        <v/>
      </c>
      <c r="C7370">
        <f>IF('Data R4P'!C386="","",'Data R4P'!C386)</f>
        <v/>
      </c>
      <c r="D7370">
        <f>IF('Data R4P'!C386="","",'Data R4P'!D386)</f>
        <v/>
      </c>
      <c r="E7370">
        <f>IF('Data R4P'!C386="","",'Data R4P'!E386)</f>
        <v/>
      </c>
      <c r="F7370">
        <f>IF('Data R4P'!C386="","",'Data R4P'!F386)</f>
        <v/>
      </c>
      <c r="G7370">
        <f>IF('Data R4P'!C386="","",'Data R4P'!AD386)</f>
        <v/>
      </c>
      <c r="H7370">
        <f>IF('Data R4P'!C386="","",'Data R4P'!AC386)</f>
        <v/>
      </c>
      <c r="I7370">
        <f>IF('Data R4P'!C386="","",COUNTIF('Data R4P'!J386,"&gt;0")+COUNTIF('Data R4P'!L386,"&gt;0")+COUNTIF('Data R4P'!N386,"&gt;0")+COUNTIF('Data R4P'!P386,"&gt;0")+COUNTIF('Data R4P'!R386,"&gt;0")+COUNTIF('Data R4P'!T386,"&gt;0")+COUNTIF('Data R4P'!V386,"&gt;0")+COUNTIF('Data R4P'!X386,"&gt;0"))</f>
        <v/>
      </c>
      <c r="J7370">
        <f>IF('Data R4P'!C386="","",IF((COUNTIF('Data R4P'!K386,"&gt;0")+COUNTIF('Data R4P'!M386,"&gt;0")+COUNTIF('Data R4P'!O386,"&gt;0")+COUNTIF('Data R4P'!Q386,"&gt;0")+COUNTIF('Data R4P'!S386,"&gt;0")+COUNTIF('Data R4P'!U386,"&gt;0")+COUNTIF('Data R4P'!W386,"&gt;0")+COUNTIF('Data R4P'!Y386,"&gt;0"))&gt;0,1,0))</f>
        <v/>
      </c>
      <c r="M7370" t="inlineStr">
        <is>
          <t>Data R</t>
        </is>
      </c>
    </row>
    <row r="7371">
      <c r="A7371" t="inlineStr">
        <is>
          <t>Regional 4 Palmco</t>
        </is>
      </c>
      <c r="B7371">
        <f>IF('Data R4P'!C387="","",'Data R4P'!B387)</f>
        <v/>
      </c>
      <c r="C7371">
        <f>IF('Data R4P'!C387="","",'Data R4P'!C387)</f>
        <v/>
      </c>
      <c r="D7371">
        <f>IF('Data R4P'!C387="","",'Data R4P'!D387)</f>
        <v/>
      </c>
      <c r="E7371">
        <f>IF('Data R4P'!C387="","",'Data R4P'!E387)</f>
        <v/>
      </c>
      <c r="F7371">
        <f>IF('Data R4P'!C387="","",'Data R4P'!F387)</f>
        <v/>
      </c>
      <c r="G7371">
        <f>IF('Data R4P'!C387="","",'Data R4P'!AD387)</f>
        <v/>
      </c>
      <c r="H7371">
        <f>IF('Data R4P'!C387="","",'Data R4P'!AC387)</f>
        <v/>
      </c>
      <c r="I7371">
        <f>IF('Data R4P'!C387="","",COUNTIF('Data R4P'!J387,"&gt;0")+COUNTIF('Data R4P'!L387,"&gt;0")+COUNTIF('Data R4P'!N387,"&gt;0")+COUNTIF('Data R4P'!P387,"&gt;0")+COUNTIF('Data R4P'!R387,"&gt;0")+COUNTIF('Data R4P'!T387,"&gt;0")+COUNTIF('Data R4P'!V387,"&gt;0")+COUNTIF('Data R4P'!X387,"&gt;0"))</f>
        <v/>
      </c>
      <c r="J7371">
        <f>IF('Data R4P'!C387="","",IF((COUNTIF('Data R4P'!K387,"&gt;0")+COUNTIF('Data R4P'!M387,"&gt;0")+COUNTIF('Data R4P'!O387,"&gt;0")+COUNTIF('Data R4P'!Q387,"&gt;0")+COUNTIF('Data R4P'!S387,"&gt;0")+COUNTIF('Data R4P'!U387,"&gt;0")+COUNTIF('Data R4P'!W387,"&gt;0")+COUNTIF('Data R4P'!Y387,"&gt;0"))&gt;0,1,0))</f>
        <v/>
      </c>
      <c r="M7371" t="inlineStr">
        <is>
          <t>Data R</t>
        </is>
      </c>
    </row>
    <row r="7372">
      <c r="A7372" t="inlineStr">
        <is>
          <t>Regional 4 Palmco</t>
        </is>
      </c>
      <c r="B7372">
        <f>IF('Data R4P'!C388="","",'Data R4P'!B388)</f>
        <v/>
      </c>
      <c r="C7372">
        <f>IF('Data R4P'!C388="","",'Data R4P'!C388)</f>
        <v/>
      </c>
      <c r="D7372">
        <f>IF('Data R4P'!C388="","",'Data R4P'!D388)</f>
        <v/>
      </c>
      <c r="E7372">
        <f>IF('Data R4P'!C388="","",'Data R4P'!E388)</f>
        <v/>
      </c>
      <c r="F7372">
        <f>IF('Data R4P'!C388="","",'Data R4P'!F388)</f>
        <v/>
      </c>
      <c r="G7372">
        <f>IF('Data R4P'!C388="","",'Data R4P'!AD388)</f>
        <v/>
      </c>
      <c r="H7372">
        <f>IF('Data R4P'!C388="","",'Data R4P'!AC388)</f>
        <v/>
      </c>
      <c r="I7372">
        <f>IF('Data R4P'!C388="","",COUNTIF('Data R4P'!J388,"&gt;0")+COUNTIF('Data R4P'!L388,"&gt;0")+COUNTIF('Data R4P'!N388,"&gt;0")+COUNTIF('Data R4P'!P388,"&gt;0")+COUNTIF('Data R4P'!R388,"&gt;0")+COUNTIF('Data R4P'!T388,"&gt;0")+COUNTIF('Data R4P'!V388,"&gt;0")+COUNTIF('Data R4P'!X388,"&gt;0"))</f>
        <v/>
      </c>
      <c r="J7372">
        <f>IF('Data R4P'!C388="","",IF((COUNTIF('Data R4P'!K388,"&gt;0")+COUNTIF('Data R4P'!M388,"&gt;0")+COUNTIF('Data R4P'!O388,"&gt;0")+COUNTIF('Data R4P'!Q388,"&gt;0")+COUNTIF('Data R4P'!S388,"&gt;0")+COUNTIF('Data R4P'!U388,"&gt;0")+COUNTIF('Data R4P'!W388,"&gt;0")+COUNTIF('Data R4P'!Y388,"&gt;0"))&gt;0,1,0))</f>
        <v/>
      </c>
      <c r="M7372" t="inlineStr">
        <is>
          <t>Data R</t>
        </is>
      </c>
    </row>
    <row r="7373">
      <c r="A7373" t="inlineStr">
        <is>
          <t>Regional 4 Palmco</t>
        </is>
      </c>
      <c r="B7373">
        <f>IF('Data R4P'!C389="","",'Data R4P'!B389)</f>
        <v/>
      </c>
      <c r="C7373">
        <f>IF('Data R4P'!C389="","",'Data R4P'!C389)</f>
        <v/>
      </c>
      <c r="D7373">
        <f>IF('Data R4P'!C389="","",'Data R4P'!D389)</f>
        <v/>
      </c>
      <c r="E7373">
        <f>IF('Data R4P'!C389="","",'Data R4P'!E389)</f>
        <v/>
      </c>
      <c r="F7373">
        <f>IF('Data R4P'!C389="","",'Data R4P'!F389)</f>
        <v/>
      </c>
      <c r="G7373">
        <f>IF('Data R4P'!C389="","",'Data R4P'!AD389)</f>
        <v/>
      </c>
      <c r="H7373">
        <f>IF('Data R4P'!C389="","",'Data R4P'!AC389)</f>
        <v/>
      </c>
      <c r="I7373">
        <f>IF('Data R4P'!C389="","",COUNTIF('Data R4P'!J389,"&gt;0")+COUNTIF('Data R4P'!L389,"&gt;0")+COUNTIF('Data R4P'!N389,"&gt;0")+COUNTIF('Data R4P'!P389,"&gt;0")+COUNTIF('Data R4P'!R389,"&gt;0")+COUNTIF('Data R4P'!T389,"&gt;0")+COUNTIF('Data R4P'!V389,"&gt;0")+COUNTIF('Data R4P'!X389,"&gt;0"))</f>
        <v/>
      </c>
      <c r="J7373">
        <f>IF('Data R4P'!C389="","",IF((COUNTIF('Data R4P'!K389,"&gt;0")+COUNTIF('Data R4P'!M389,"&gt;0")+COUNTIF('Data R4P'!O389,"&gt;0")+COUNTIF('Data R4P'!Q389,"&gt;0")+COUNTIF('Data R4P'!S389,"&gt;0")+COUNTIF('Data R4P'!U389,"&gt;0")+COUNTIF('Data R4P'!W389,"&gt;0")+COUNTIF('Data R4P'!Y389,"&gt;0"))&gt;0,1,0))</f>
        <v/>
      </c>
      <c r="M7373" t="inlineStr">
        <is>
          <t>Data R</t>
        </is>
      </c>
    </row>
    <row r="7374">
      <c r="A7374" t="inlineStr">
        <is>
          <t>Regional 4 Palmco</t>
        </is>
      </c>
      <c r="B7374">
        <f>IF('Data R4P'!C390="","",'Data R4P'!B390)</f>
        <v/>
      </c>
      <c r="C7374">
        <f>IF('Data R4P'!C390="","",'Data R4P'!C390)</f>
        <v/>
      </c>
      <c r="D7374">
        <f>IF('Data R4P'!C390="","",'Data R4P'!D390)</f>
        <v/>
      </c>
      <c r="E7374">
        <f>IF('Data R4P'!C390="","",'Data R4P'!E390)</f>
        <v/>
      </c>
      <c r="F7374">
        <f>IF('Data R4P'!C390="","",'Data R4P'!F390)</f>
        <v/>
      </c>
      <c r="G7374">
        <f>IF('Data R4P'!C390="","",'Data R4P'!AD390)</f>
        <v/>
      </c>
      <c r="H7374">
        <f>IF('Data R4P'!C390="","",'Data R4P'!AC390)</f>
        <v/>
      </c>
      <c r="I7374">
        <f>IF('Data R4P'!C390="","",COUNTIF('Data R4P'!J390,"&gt;0")+COUNTIF('Data R4P'!L390,"&gt;0")+COUNTIF('Data R4P'!N390,"&gt;0")+COUNTIF('Data R4P'!P390,"&gt;0")+COUNTIF('Data R4P'!R390,"&gt;0")+COUNTIF('Data R4P'!T390,"&gt;0")+COUNTIF('Data R4P'!V390,"&gt;0")+COUNTIF('Data R4P'!X390,"&gt;0"))</f>
        <v/>
      </c>
      <c r="J7374">
        <f>IF('Data R4P'!C390="","",IF((COUNTIF('Data R4P'!K390,"&gt;0")+COUNTIF('Data R4P'!M390,"&gt;0")+COUNTIF('Data R4P'!O390,"&gt;0")+COUNTIF('Data R4P'!Q390,"&gt;0")+COUNTIF('Data R4P'!S390,"&gt;0")+COUNTIF('Data R4P'!U390,"&gt;0")+COUNTIF('Data R4P'!W390,"&gt;0")+COUNTIF('Data R4P'!Y390,"&gt;0"))&gt;0,1,0))</f>
        <v/>
      </c>
      <c r="M7374" t="inlineStr">
        <is>
          <t>Data R</t>
        </is>
      </c>
    </row>
    <row r="7375">
      <c r="A7375" t="inlineStr">
        <is>
          <t>Regional 4 Palmco</t>
        </is>
      </c>
      <c r="B7375">
        <f>IF('Data R4P'!C391="","",'Data R4P'!B391)</f>
        <v/>
      </c>
      <c r="C7375">
        <f>IF('Data R4P'!C391="","",'Data R4P'!C391)</f>
        <v/>
      </c>
      <c r="D7375">
        <f>IF('Data R4P'!C391="","",'Data R4P'!D391)</f>
        <v/>
      </c>
      <c r="E7375">
        <f>IF('Data R4P'!C391="","",'Data R4P'!E391)</f>
        <v/>
      </c>
      <c r="F7375">
        <f>IF('Data R4P'!C391="","",'Data R4P'!F391)</f>
        <v/>
      </c>
      <c r="G7375">
        <f>IF('Data R4P'!C391="","",'Data R4P'!AD391)</f>
        <v/>
      </c>
      <c r="H7375">
        <f>IF('Data R4P'!C391="","",'Data R4P'!AC391)</f>
        <v/>
      </c>
      <c r="I7375">
        <f>IF('Data R4P'!C391="","",COUNTIF('Data R4P'!J391,"&gt;0")+COUNTIF('Data R4P'!L391,"&gt;0")+COUNTIF('Data R4P'!N391,"&gt;0")+COUNTIF('Data R4P'!P391,"&gt;0")+COUNTIF('Data R4P'!R391,"&gt;0")+COUNTIF('Data R4P'!T391,"&gt;0")+COUNTIF('Data R4P'!V391,"&gt;0")+COUNTIF('Data R4P'!X391,"&gt;0"))</f>
        <v/>
      </c>
      <c r="J7375">
        <f>IF('Data R4P'!C391="","",IF((COUNTIF('Data R4P'!K391,"&gt;0")+COUNTIF('Data R4P'!M391,"&gt;0")+COUNTIF('Data R4P'!O391,"&gt;0")+COUNTIF('Data R4P'!Q391,"&gt;0")+COUNTIF('Data R4P'!S391,"&gt;0")+COUNTIF('Data R4P'!U391,"&gt;0")+COUNTIF('Data R4P'!W391,"&gt;0")+COUNTIF('Data R4P'!Y391,"&gt;0"))&gt;0,1,0))</f>
        <v/>
      </c>
      <c r="M7375" t="inlineStr">
        <is>
          <t>Data R</t>
        </is>
      </c>
    </row>
    <row r="7376">
      <c r="A7376" t="inlineStr">
        <is>
          <t>Regional 4 Palmco</t>
        </is>
      </c>
      <c r="B7376">
        <f>IF('Data R4P'!C392="","",'Data R4P'!B392)</f>
        <v/>
      </c>
      <c r="C7376">
        <f>IF('Data R4P'!C392="","",'Data R4P'!C392)</f>
        <v/>
      </c>
      <c r="D7376">
        <f>IF('Data R4P'!C392="","",'Data R4P'!D392)</f>
        <v/>
      </c>
      <c r="E7376">
        <f>IF('Data R4P'!C392="","",'Data R4P'!E392)</f>
        <v/>
      </c>
      <c r="F7376">
        <f>IF('Data R4P'!C392="","",'Data R4P'!F392)</f>
        <v/>
      </c>
      <c r="G7376">
        <f>IF('Data R4P'!C392="","",'Data R4P'!AD392)</f>
        <v/>
      </c>
      <c r="H7376">
        <f>IF('Data R4P'!C392="","",'Data R4P'!AC392)</f>
        <v/>
      </c>
      <c r="I7376">
        <f>IF('Data R4P'!C392="","",COUNTIF('Data R4P'!J392,"&gt;0")+COUNTIF('Data R4P'!L392,"&gt;0")+COUNTIF('Data R4P'!N392,"&gt;0")+COUNTIF('Data R4P'!P392,"&gt;0")+COUNTIF('Data R4P'!R392,"&gt;0")+COUNTIF('Data R4P'!T392,"&gt;0")+COUNTIF('Data R4P'!V392,"&gt;0")+COUNTIF('Data R4P'!X392,"&gt;0"))</f>
        <v/>
      </c>
      <c r="J7376">
        <f>IF('Data R4P'!C392="","",IF((COUNTIF('Data R4P'!K392,"&gt;0")+COUNTIF('Data R4P'!M392,"&gt;0")+COUNTIF('Data R4P'!O392,"&gt;0")+COUNTIF('Data R4P'!Q392,"&gt;0")+COUNTIF('Data R4P'!S392,"&gt;0")+COUNTIF('Data R4P'!U392,"&gt;0")+COUNTIF('Data R4P'!W392,"&gt;0")+COUNTIF('Data R4P'!Y392,"&gt;0"))&gt;0,1,0))</f>
        <v/>
      </c>
      <c r="M7376" t="inlineStr">
        <is>
          <t>Data R</t>
        </is>
      </c>
    </row>
    <row r="7377">
      <c r="A7377" t="inlineStr">
        <is>
          <t>Regional 4 Palmco</t>
        </is>
      </c>
      <c r="B7377">
        <f>IF('Data R4P'!C393="","",'Data R4P'!B393)</f>
        <v/>
      </c>
      <c r="C7377">
        <f>IF('Data R4P'!C393="","",'Data R4P'!C393)</f>
        <v/>
      </c>
      <c r="D7377">
        <f>IF('Data R4P'!C393="","",'Data R4P'!D393)</f>
        <v/>
      </c>
      <c r="E7377">
        <f>IF('Data R4P'!C393="","",'Data R4P'!E393)</f>
        <v/>
      </c>
      <c r="F7377">
        <f>IF('Data R4P'!C393="","",'Data R4P'!F393)</f>
        <v/>
      </c>
      <c r="G7377">
        <f>IF('Data R4P'!C393="","",'Data R4P'!AD393)</f>
        <v/>
      </c>
      <c r="H7377">
        <f>IF('Data R4P'!C393="","",'Data R4P'!AC393)</f>
        <v/>
      </c>
      <c r="I7377">
        <f>IF('Data R4P'!C393="","",COUNTIF('Data R4P'!J393,"&gt;0")+COUNTIF('Data R4P'!L393,"&gt;0")+COUNTIF('Data R4P'!N393,"&gt;0")+COUNTIF('Data R4P'!P393,"&gt;0")+COUNTIF('Data R4P'!R393,"&gt;0")+COUNTIF('Data R4P'!T393,"&gt;0")+COUNTIF('Data R4P'!V393,"&gt;0")+COUNTIF('Data R4P'!X393,"&gt;0"))</f>
        <v/>
      </c>
      <c r="J7377">
        <f>IF('Data R4P'!C393="","",IF((COUNTIF('Data R4P'!K393,"&gt;0")+COUNTIF('Data R4P'!M393,"&gt;0")+COUNTIF('Data R4P'!O393,"&gt;0")+COUNTIF('Data R4P'!Q393,"&gt;0")+COUNTIF('Data R4P'!S393,"&gt;0")+COUNTIF('Data R4P'!U393,"&gt;0")+COUNTIF('Data R4P'!W393,"&gt;0")+COUNTIF('Data R4P'!Y393,"&gt;0"))&gt;0,1,0))</f>
        <v/>
      </c>
      <c r="M7377" t="inlineStr">
        <is>
          <t>Data R</t>
        </is>
      </c>
    </row>
    <row r="7378">
      <c r="A7378" t="inlineStr">
        <is>
          <t>Regional 4 Palmco</t>
        </is>
      </c>
      <c r="B7378">
        <f>IF('Data R4P'!C394="","",'Data R4P'!B394)</f>
        <v/>
      </c>
      <c r="C7378">
        <f>IF('Data R4P'!C394="","",'Data R4P'!C394)</f>
        <v/>
      </c>
      <c r="D7378">
        <f>IF('Data R4P'!C394="","",'Data R4P'!D394)</f>
        <v/>
      </c>
      <c r="E7378">
        <f>IF('Data R4P'!C394="","",'Data R4P'!E394)</f>
        <v/>
      </c>
      <c r="F7378">
        <f>IF('Data R4P'!C394="","",'Data R4P'!F394)</f>
        <v/>
      </c>
      <c r="G7378">
        <f>IF('Data R4P'!C394="","",'Data R4P'!AD394)</f>
        <v/>
      </c>
      <c r="H7378">
        <f>IF('Data R4P'!C394="","",'Data R4P'!AC394)</f>
        <v/>
      </c>
      <c r="I7378">
        <f>IF('Data R4P'!C394="","",COUNTIF('Data R4P'!J394,"&gt;0")+COUNTIF('Data R4P'!L394,"&gt;0")+COUNTIF('Data R4P'!N394,"&gt;0")+COUNTIF('Data R4P'!P394,"&gt;0")+COUNTIF('Data R4P'!R394,"&gt;0")+COUNTIF('Data R4P'!T394,"&gt;0")+COUNTIF('Data R4P'!V394,"&gt;0")+COUNTIF('Data R4P'!X394,"&gt;0"))</f>
        <v/>
      </c>
      <c r="J7378">
        <f>IF('Data R4P'!C394="","",IF((COUNTIF('Data R4P'!K394,"&gt;0")+COUNTIF('Data R4P'!M394,"&gt;0")+COUNTIF('Data R4P'!O394,"&gt;0")+COUNTIF('Data R4P'!Q394,"&gt;0")+COUNTIF('Data R4P'!S394,"&gt;0")+COUNTIF('Data R4P'!U394,"&gt;0")+COUNTIF('Data R4P'!W394,"&gt;0")+COUNTIF('Data R4P'!Y394,"&gt;0"))&gt;0,1,0))</f>
        <v/>
      </c>
      <c r="M7378" t="inlineStr">
        <is>
          <t>Data R</t>
        </is>
      </c>
    </row>
    <row r="7379">
      <c r="A7379" t="inlineStr">
        <is>
          <t>Regional 4 Palmco</t>
        </is>
      </c>
      <c r="B7379">
        <f>IF('Data R4P'!C395="","",'Data R4P'!B395)</f>
        <v/>
      </c>
      <c r="C7379">
        <f>IF('Data R4P'!C395="","",'Data R4P'!C395)</f>
        <v/>
      </c>
      <c r="D7379">
        <f>IF('Data R4P'!C395="","",'Data R4P'!D395)</f>
        <v/>
      </c>
      <c r="E7379">
        <f>IF('Data R4P'!C395="","",'Data R4P'!E395)</f>
        <v/>
      </c>
      <c r="F7379">
        <f>IF('Data R4P'!C395="","",'Data R4P'!F395)</f>
        <v/>
      </c>
      <c r="G7379">
        <f>IF('Data R4P'!C395="","",'Data R4P'!AD395)</f>
        <v/>
      </c>
      <c r="H7379">
        <f>IF('Data R4P'!C395="","",'Data R4P'!AC395)</f>
        <v/>
      </c>
      <c r="I7379">
        <f>IF('Data R4P'!C395="","",COUNTIF('Data R4P'!J395,"&gt;0")+COUNTIF('Data R4P'!L395,"&gt;0")+COUNTIF('Data R4P'!N395,"&gt;0")+COUNTIF('Data R4P'!P395,"&gt;0")+COUNTIF('Data R4P'!R395,"&gt;0")+COUNTIF('Data R4P'!T395,"&gt;0")+COUNTIF('Data R4P'!V395,"&gt;0")+COUNTIF('Data R4P'!X395,"&gt;0"))</f>
        <v/>
      </c>
      <c r="J7379">
        <f>IF('Data R4P'!C395="","",IF((COUNTIF('Data R4P'!K395,"&gt;0")+COUNTIF('Data R4P'!M395,"&gt;0")+COUNTIF('Data R4P'!O395,"&gt;0")+COUNTIF('Data R4P'!Q395,"&gt;0")+COUNTIF('Data R4P'!S395,"&gt;0")+COUNTIF('Data R4P'!U395,"&gt;0")+COUNTIF('Data R4P'!W395,"&gt;0")+COUNTIF('Data R4P'!Y395,"&gt;0"))&gt;0,1,0))</f>
        <v/>
      </c>
      <c r="M7379" t="inlineStr">
        <is>
          <t>Data R</t>
        </is>
      </c>
    </row>
    <row r="7380">
      <c r="A7380" t="inlineStr">
        <is>
          <t>Regional 4 Palmco</t>
        </is>
      </c>
      <c r="B7380">
        <f>IF('Data R4P'!C396="","",'Data R4P'!B396)</f>
        <v/>
      </c>
      <c r="C7380">
        <f>IF('Data R4P'!C396="","",'Data R4P'!C396)</f>
        <v/>
      </c>
      <c r="D7380">
        <f>IF('Data R4P'!C396="","",'Data R4P'!D396)</f>
        <v/>
      </c>
      <c r="E7380">
        <f>IF('Data R4P'!C396="","",'Data R4P'!E396)</f>
        <v/>
      </c>
      <c r="F7380">
        <f>IF('Data R4P'!C396="","",'Data R4P'!F396)</f>
        <v/>
      </c>
      <c r="G7380">
        <f>IF('Data R4P'!C396="","",'Data R4P'!AD396)</f>
        <v/>
      </c>
      <c r="H7380">
        <f>IF('Data R4P'!C396="","",'Data R4P'!AC396)</f>
        <v/>
      </c>
      <c r="I7380">
        <f>IF('Data R4P'!C396="","",COUNTIF('Data R4P'!J396,"&gt;0")+COUNTIF('Data R4P'!L396,"&gt;0")+COUNTIF('Data R4P'!N396,"&gt;0")+COUNTIF('Data R4P'!P396,"&gt;0")+COUNTIF('Data R4P'!R396,"&gt;0")+COUNTIF('Data R4P'!T396,"&gt;0")+COUNTIF('Data R4P'!V396,"&gt;0")+COUNTIF('Data R4P'!X396,"&gt;0"))</f>
        <v/>
      </c>
      <c r="J7380">
        <f>IF('Data R4P'!C396="","",IF((COUNTIF('Data R4P'!K396,"&gt;0")+COUNTIF('Data R4P'!M396,"&gt;0")+COUNTIF('Data R4P'!O396,"&gt;0")+COUNTIF('Data R4P'!Q396,"&gt;0")+COUNTIF('Data R4P'!S396,"&gt;0")+COUNTIF('Data R4P'!U396,"&gt;0")+COUNTIF('Data R4P'!W396,"&gt;0")+COUNTIF('Data R4P'!Y396,"&gt;0"))&gt;0,1,0))</f>
        <v/>
      </c>
      <c r="M7380" t="inlineStr">
        <is>
          <t>Data R</t>
        </is>
      </c>
    </row>
    <row r="7381">
      <c r="A7381" t="inlineStr">
        <is>
          <t>Regional 4 Palmco</t>
        </is>
      </c>
      <c r="B7381">
        <f>IF('Data R4P'!C397="","",'Data R4P'!B397)</f>
        <v/>
      </c>
      <c r="C7381">
        <f>IF('Data R4P'!C397="","",'Data R4P'!C397)</f>
        <v/>
      </c>
      <c r="D7381">
        <f>IF('Data R4P'!C397="","",'Data R4P'!D397)</f>
        <v/>
      </c>
      <c r="E7381">
        <f>IF('Data R4P'!C397="","",'Data R4P'!E397)</f>
        <v/>
      </c>
      <c r="F7381">
        <f>IF('Data R4P'!C397="","",'Data R4P'!F397)</f>
        <v/>
      </c>
      <c r="G7381">
        <f>IF('Data R4P'!C397="","",'Data R4P'!AD397)</f>
        <v/>
      </c>
      <c r="H7381">
        <f>IF('Data R4P'!C397="","",'Data R4P'!AC397)</f>
        <v/>
      </c>
      <c r="I7381">
        <f>IF('Data R4P'!C397="","",COUNTIF('Data R4P'!J397,"&gt;0")+COUNTIF('Data R4P'!L397,"&gt;0")+COUNTIF('Data R4P'!N397,"&gt;0")+COUNTIF('Data R4P'!P397,"&gt;0")+COUNTIF('Data R4P'!R397,"&gt;0")+COUNTIF('Data R4P'!T397,"&gt;0")+COUNTIF('Data R4P'!V397,"&gt;0")+COUNTIF('Data R4P'!X397,"&gt;0"))</f>
        <v/>
      </c>
      <c r="J7381">
        <f>IF('Data R4P'!C397="","",IF((COUNTIF('Data R4P'!K397,"&gt;0")+COUNTIF('Data R4P'!M397,"&gt;0")+COUNTIF('Data R4P'!O397,"&gt;0")+COUNTIF('Data R4P'!Q397,"&gt;0")+COUNTIF('Data R4P'!S397,"&gt;0")+COUNTIF('Data R4P'!U397,"&gt;0")+COUNTIF('Data R4P'!W397,"&gt;0")+COUNTIF('Data R4P'!Y397,"&gt;0"))&gt;0,1,0))</f>
        <v/>
      </c>
      <c r="M7381" t="inlineStr">
        <is>
          <t>Data R</t>
        </is>
      </c>
    </row>
    <row r="7382">
      <c r="A7382" t="inlineStr">
        <is>
          <t>Regional 4 Palmco</t>
        </is>
      </c>
      <c r="B7382">
        <f>IF('Data R4P'!C398="","",'Data R4P'!B398)</f>
        <v/>
      </c>
      <c r="C7382">
        <f>IF('Data R4P'!C398="","",'Data R4P'!C398)</f>
        <v/>
      </c>
      <c r="D7382">
        <f>IF('Data R4P'!C398="","",'Data R4P'!D398)</f>
        <v/>
      </c>
      <c r="E7382">
        <f>IF('Data R4P'!C398="","",'Data R4P'!E398)</f>
        <v/>
      </c>
      <c r="F7382">
        <f>IF('Data R4P'!C398="","",'Data R4P'!F398)</f>
        <v/>
      </c>
      <c r="G7382">
        <f>IF('Data R4P'!C398="","",'Data R4P'!AD398)</f>
        <v/>
      </c>
      <c r="H7382">
        <f>IF('Data R4P'!C398="","",'Data R4P'!AC398)</f>
        <v/>
      </c>
      <c r="I7382">
        <f>IF('Data R4P'!C398="","",COUNTIF('Data R4P'!J398,"&gt;0")+COUNTIF('Data R4P'!L398,"&gt;0")+COUNTIF('Data R4P'!N398,"&gt;0")+COUNTIF('Data R4P'!P398,"&gt;0")+COUNTIF('Data R4P'!R398,"&gt;0")+COUNTIF('Data R4P'!T398,"&gt;0")+COUNTIF('Data R4P'!V398,"&gt;0")+COUNTIF('Data R4P'!X398,"&gt;0"))</f>
        <v/>
      </c>
      <c r="J7382">
        <f>IF('Data R4P'!C398="","",IF((COUNTIF('Data R4P'!K398,"&gt;0")+COUNTIF('Data R4P'!M398,"&gt;0")+COUNTIF('Data R4P'!O398,"&gt;0")+COUNTIF('Data R4P'!Q398,"&gt;0")+COUNTIF('Data R4P'!S398,"&gt;0")+COUNTIF('Data R4P'!U398,"&gt;0")+COUNTIF('Data R4P'!W398,"&gt;0")+COUNTIF('Data R4P'!Y398,"&gt;0"))&gt;0,1,0))</f>
        <v/>
      </c>
      <c r="M7382" t="inlineStr">
        <is>
          <t>Data R</t>
        </is>
      </c>
    </row>
    <row r="7383">
      <c r="A7383" t="inlineStr">
        <is>
          <t>Regional 4 Palmco</t>
        </is>
      </c>
      <c r="B7383">
        <f>IF('Data R4P'!C399="","",'Data R4P'!B399)</f>
        <v/>
      </c>
      <c r="C7383">
        <f>IF('Data R4P'!C399="","",'Data R4P'!C399)</f>
        <v/>
      </c>
      <c r="D7383">
        <f>IF('Data R4P'!C399="","",'Data R4P'!D399)</f>
        <v/>
      </c>
      <c r="E7383">
        <f>IF('Data R4P'!C399="","",'Data R4P'!E399)</f>
        <v/>
      </c>
      <c r="F7383">
        <f>IF('Data R4P'!C399="","",'Data R4P'!F399)</f>
        <v/>
      </c>
      <c r="G7383">
        <f>IF('Data R4P'!C399="","",'Data R4P'!AD399)</f>
        <v/>
      </c>
      <c r="H7383">
        <f>IF('Data R4P'!C399="","",'Data R4P'!AC399)</f>
        <v/>
      </c>
      <c r="I7383">
        <f>IF('Data R4P'!C399="","",COUNTIF('Data R4P'!J399,"&gt;0")+COUNTIF('Data R4P'!L399,"&gt;0")+COUNTIF('Data R4P'!N399,"&gt;0")+COUNTIF('Data R4P'!P399,"&gt;0")+COUNTIF('Data R4P'!R399,"&gt;0")+COUNTIF('Data R4P'!T399,"&gt;0")+COUNTIF('Data R4P'!V399,"&gt;0")+COUNTIF('Data R4P'!X399,"&gt;0"))</f>
        <v/>
      </c>
      <c r="J7383">
        <f>IF('Data R4P'!C399="","",IF((COUNTIF('Data R4P'!K399,"&gt;0")+COUNTIF('Data R4P'!M399,"&gt;0")+COUNTIF('Data R4P'!O399,"&gt;0")+COUNTIF('Data R4P'!Q399,"&gt;0")+COUNTIF('Data R4P'!S399,"&gt;0")+COUNTIF('Data R4P'!U399,"&gt;0")+COUNTIF('Data R4P'!W399,"&gt;0")+COUNTIF('Data R4P'!Y399,"&gt;0"))&gt;0,1,0))</f>
        <v/>
      </c>
      <c r="M7383" t="inlineStr">
        <is>
          <t>Data R</t>
        </is>
      </c>
    </row>
    <row r="7384">
      <c r="A7384" t="inlineStr">
        <is>
          <t>Regional 4 Palmco</t>
        </is>
      </c>
      <c r="B7384">
        <f>IF('Data R4P'!C400="","",'Data R4P'!B400)</f>
        <v/>
      </c>
      <c r="C7384">
        <f>IF('Data R4P'!C400="","",'Data R4P'!C400)</f>
        <v/>
      </c>
      <c r="D7384">
        <f>IF('Data R4P'!C400="","",'Data R4P'!D400)</f>
        <v/>
      </c>
      <c r="E7384">
        <f>IF('Data R4P'!C400="","",'Data R4P'!E400)</f>
        <v/>
      </c>
      <c r="F7384">
        <f>IF('Data R4P'!C400="","",'Data R4P'!F400)</f>
        <v/>
      </c>
      <c r="G7384">
        <f>IF('Data R4P'!C400="","",'Data R4P'!AD400)</f>
        <v/>
      </c>
      <c r="H7384">
        <f>IF('Data R4P'!C400="","",'Data R4P'!AC400)</f>
        <v/>
      </c>
      <c r="I7384">
        <f>IF('Data R4P'!C400="","",COUNTIF('Data R4P'!J400,"&gt;0")+COUNTIF('Data R4P'!L400,"&gt;0")+COUNTIF('Data R4P'!N400,"&gt;0")+COUNTIF('Data R4P'!P400,"&gt;0")+COUNTIF('Data R4P'!R400,"&gt;0")+COUNTIF('Data R4P'!T400,"&gt;0")+COUNTIF('Data R4P'!V400,"&gt;0")+COUNTIF('Data R4P'!X400,"&gt;0"))</f>
        <v/>
      </c>
      <c r="J7384">
        <f>IF('Data R4P'!C400="","",IF((COUNTIF('Data R4P'!K400,"&gt;0")+COUNTIF('Data R4P'!M400,"&gt;0")+COUNTIF('Data R4P'!O400,"&gt;0")+COUNTIF('Data R4P'!Q400,"&gt;0")+COUNTIF('Data R4P'!S400,"&gt;0")+COUNTIF('Data R4P'!U400,"&gt;0")+COUNTIF('Data R4P'!W400,"&gt;0")+COUNTIF('Data R4P'!Y400,"&gt;0"))&gt;0,1,0))</f>
        <v/>
      </c>
      <c r="M7384" t="inlineStr">
        <is>
          <t>Data R</t>
        </is>
      </c>
    </row>
    <row r="7385">
      <c r="A7385" t="inlineStr">
        <is>
          <t>Regional 4 Palmco</t>
        </is>
      </c>
      <c r="B7385">
        <f>IF('Data R4P'!C401="","",'Data R4P'!B401)</f>
        <v/>
      </c>
      <c r="C7385">
        <f>IF('Data R4P'!C401="","",'Data R4P'!C401)</f>
        <v/>
      </c>
      <c r="D7385">
        <f>IF('Data R4P'!C401="","",'Data R4P'!D401)</f>
        <v/>
      </c>
      <c r="E7385">
        <f>IF('Data R4P'!C401="","",'Data R4P'!E401)</f>
        <v/>
      </c>
      <c r="F7385">
        <f>IF('Data R4P'!C401="","",'Data R4P'!F401)</f>
        <v/>
      </c>
      <c r="G7385">
        <f>IF('Data R4P'!C401="","",'Data R4P'!AD401)</f>
        <v/>
      </c>
      <c r="H7385">
        <f>IF('Data R4P'!C401="","",'Data R4P'!AC401)</f>
        <v/>
      </c>
      <c r="I7385">
        <f>IF('Data R4P'!C401="","",COUNTIF('Data R4P'!J401,"&gt;0")+COUNTIF('Data R4P'!L401,"&gt;0")+COUNTIF('Data R4P'!N401,"&gt;0")+COUNTIF('Data R4P'!P401,"&gt;0")+COUNTIF('Data R4P'!R401,"&gt;0")+COUNTIF('Data R4P'!T401,"&gt;0")+COUNTIF('Data R4P'!V401,"&gt;0")+COUNTIF('Data R4P'!X401,"&gt;0"))</f>
        <v/>
      </c>
      <c r="J7385">
        <f>IF('Data R4P'!C401="","",IF((COUNTIF('Data R4P'!K401,"&gt;0")+COUNTIF('Data R4P'!M401,"&gt;0")+COUNTIF('Data R4P'!O401,"&gt;0")+COUNTIF('Data R4P'!Q401,"&gt;0")+COUNTIF('Data R4P'!S401,"&gt;0")+COUNTIF('Data R4P'!U401,"&gt;0")+COUNTIF('Data R4P'!W401,"&gt;0")+COUNTIF('Data R4P'!Y401,"&gt;0"))&gt;0,1,0))</f>
        <v/>
      </c>
      <c r="M7385" t="inlineStr">
        <is>
          <t>Data R</t>
        </is>
      </c>
    </row>
    <row r="7386">
      <c r="A7386" t="inlineStr">
        <is>
          <t>Regional 4 Palmco</t>
        </is>
      </c>
      <c r="B7386">
        <f>IF('Data R4P'!C402="","",'Data R4P'!B402)</f>
        <v/>
      </c>
      <c r="C7386">
        <f>IF('Data R4P'!C402="","",'Data R4P'!C402)</f>
        <v/>
      </c>
      <c r="D7386">
        <f>IF('Data R4P'!C402="","",'Data R4P'!D402)</f>
        <v/>
      </c>
      <c r="E7386">
        <f>IF('Data R4P'!C402="","",'Data R4P'!E402)</f>
        <v/>
      </c>
      <c r="F7386">
        <f>IF('Data R4P'!C402="","",'Data R4P'!F402)</f>
        <v/>
      </c>
      <c r="G7386">
        <f>IF('Data R4P'!C402="","",'Data R4P'!AD402)</f>
        <v/>
      </c>
      <c r="H7386">
        <f>IF('Data R4P'!C402="","",'Data R4P'!AC402)</f>
        <v/>
      </c>
      <c r="I7386">
        <f>IF('Data R4P'!C402="","",COUNTIF('Data R4P'!J402,"&gt;0")+COUNTIF('Data R4P'!L402,"&gt;0")+COUNTIF('Data R4P'!N402,"&gt;0")+COUNTIF('Data R4P'!P402,"&gt;0")+COUNTIF('Data R4P'!R402,"&gt;0")+COUNTIF('Data R4P'!T402,"&gt;0")+COUNTIF('Data R4P'!V402,"&gt;0")+COUNTIF('Data R4P'!X402,"&gt;0"))</f>
        <v/>
      </c>
      <c r="J7386">
        <f>IF('Data R4P'!C402="","",IF((COUNTIF('Data R4P'!K402,"&gt;0")+COUNTIF('Data R4P'!M402,"&gt;0")+COUNTIF('Data R4P'!O402,"&gt;0")+COUNTIF('Data R4P'!Q402,"&gt;0")+COUNTIF('Data R4P'!S402,"&gt;0")+COUNTIF('Data R4P'!U402,"&gt;0")+COUNTIF('Data R4P'!W402,"&gt;0")+COUNTIF('Data R4P'!Y402,"&gt;0"))&gt;0,1,0))</f>
        <v/>
      </c>
      <c r="M7386" t="inlineStr">
        <is>
          <t>Data R</t>
        </is>
      </c>
    </row>
    <row r="7387">
      <c r="A7387" t="inlineStr">
        <is>
          <t>Regional 4 Palmco</t>
        </is>
      </c>
      <c r="B7387">
        <f>IF('Data R4P'!C403="","",'Data R4P'!B403)</f>
        <v/>
      </c>
      <c r="C7387">
        <f>IF('Data R4P'!C403="","",'Data R4P'!C403)</f>
        <v/>
      </c>
      <c r="D7387">
        <f>IF('Data R4P'!C403="","",'Data R4P'!D403)</f>
        <v/>
      </c>
      <c r="E7387">
        <f>IF('Data R4P'!C403="","",'Data R4P'!E403)</f>
        <v/>
      </c>
      <c r="F7387">
        <f>IF('Data R4P'!C403="","",'Data R4P'!F403)</f>
        <v/>
      </c>
      <c r="G7387">
        <f>IF('Data R4P'!C403="","",'Data R4P'!AD403)</f>
        <v/>
      </c>
      <c r="H7387">
        <f>IF('Data R4P'!C403="","",'Data R4P'!AC403)</f>
        <v/>
      </c>
      <c r="I7387">
        <f>IF('Data R4P'!C403="","",COUNTIF('Data R4P'!J403,"&gt;0")+COUNTIF('Data R4P'!L403,"&gt;0")+COUNTIF('Data R4P'!N403,"&gt;0")+COUNTIF('Data R4P'!P403,"&gt;0")+COUNTIF('Data R4P'!R403,"&gt;0")+COUNTIF('Data R4P'!T403,"&gt;0")+COUNTIF('Data R4P'!V403,"&gt;0")+COUNTIF('Data R4P'!X403,"&gt;0"))</f>
        <v/>
      </c>
      <c r="J7387">
        <f>IF('Data R4P'!C403="","",IF((COUNTIF('Data R4P'!K403,"&gt;0")+COUNTIF('Data R4P'!M403,"&gt;0")+COUNTIF('Data R4P'!O403,"&gt;0")+COUNTIF('Data R4P'!Q403,"&gt;0")+COUNTIF('Data R4P'!S403,"&gt;0")+COUNTIF('Data R4P'!U403,"&gt;0")+COUNTIF('Data R4P'!W403,"&gt;0")+COUNTIF('Data R4P'!Y403,"&gt;0"))&gt;0,1,0))</f>
        <v/>
      </c>
      <c r="M7387" t="inlineStr">
        <is>
          <t>Data R</t>
        </is>
      </c>
    </row>
    <row r="7388">
      <c r="A7388" t="inlineStr">
        <is>
          <t>Regional 4 Palmco</t>
        </is>
      </c>
      <c r="B7388">
        <f>IF('Data R4P'!C404="","",'Data R4P'!B404)</f>
        <v/>
      </c>
      <c r="C7388">
        <f>IF('Data R4P'!C404="","",'Data R4P'!C404)</f>
        <v/>
      </c>
      <c r="D7388">
        <f>IF('Data R4P'!C404="","",'Data R4P'!D404)</f>
        <v/>
      </c>
      <c r="E7388">
        <f>IF('Data R4P'!C404="","",'Data R4P'!E404)</f>
        <v/>
      </c>
      <c r="F7388">
        <f>IF('Data R4P'!C404="","",'Data R4P'!F404)</f>
        <v/>
      </c>
      <c r="G7388">
        <f>IF('Data R4P'!C404="","",'Data R4P'!AD404)</f>
        <v/>
      </c>
      <c r="H7388">
        <f>IF('Data R4P'!C404="","",'Data R4P'!AC404)</f>
        <v/>
      </c>
      <c r="I7388">
        <f>IF('Data R4P'!C404="","",COUNTIF('Data R4P'!J404,"&gt;0")+COUNTIF('Data R4P'!L404,"&gt;0")+COUNTIF('Data R4P'!N404,"&gt;0")+COUNTIF('Data R4P'!P404,"&gt;0")+COUNTIF('Data R4P'!R404,"&gt;0")+COUNTIF('Data R4P'!T404,"&gt;0")+COUNTIF('Data R4P'!V404,"&gt;0")+COUNTIF('Data R4P'!X404,"&gt;0"))</f>
        <v/>
      </c>
      <c r="J7388">
        <f>IF('Data R4P'!C404="","",IF((COUNTIF('Data R4P'!K404,"&gt;0")+COUNTIF('Data R4P'!M404,"&gt;0")+COUNTIF('Data R4P'!O404,"&gt;0")+COUNTIF('Data R4P'!Q404,"&gt;0")+COUNTIF('Data R4P'!S404,"&gt;0")+COUNTIF('Data R4P'!U404,"&gt;0")+COUNTIF('Data R4P'!W404,"&gt;0")+COUNTIF('Data R4P'!Y404,"&gt;0"))&gt;0,1,0))</f>
        <v/>
      </c>
      <c r="M7388" t="inlineStr">
        <is>
          <t>Data R</t>
        </is>
      </c>
    </row>
    <row r="7389">
      <c r="A7389" t="inlineStr">
        <is>
          <t>Regional 4 Palmco</t>
        </is>
      </c>
      <c r="B7389">
        <f>IF('Data R4P'!C405="","",'Data R4P'!B405)</f>
        <v/>
      </c>
      <c r="C7389">
        <f>IF('Data R4P'!C405="","",'Data R4P'!C405)</f>
        <v/>
      </c>
      <c r="D7389">
        <f>IF('Data R4P'!C405="","",'Data R4P'!D405)</f>
        <v/>
      </c>
      <c r="E7389">
        <f>IF('Data R4P'!C405="","",'Data R4P'!E405)</f>
        <v/>
      </c>
      <c r="F7389">
        <f>IF('Data R4P'!C405="","",'Data R4P'!F405)</f>
        <v/>
      </c>
      <c r="G7389">
        <f>IF('Data R4P'!C405="","",'Data R4P'!AD405)</f>
        <v/>
      </c>
      <c r="H7389">
        <f>IF('Data R4P'!C405="","",'Data R4P'!AC405)</f>
        <v/>
      </c>
      <c r="I7389">
        <f>IF('Data R4P'!C405="","",COUNTIF('Data R4P'!J405,"&gt;0")+COUNTIF('Data R4P'!L405,"&gt;0")+COUNTIF('Data R4P'!N405,"&gt;0")+COUNTIF('Data R4P'!P405,"&gt;0")+COUNTIF('Data R4P'!R405,"&gt;0")+COUNTIF('Data R4P'!T405,"&gt;0")+COUNTIF('Data R4P'!V405,"&gt;0")+COUNTIF('Data R4P'!X405,"&gt;0"))</f>
        <v/>
      </c>
      <c r="J7389">
        <f>IF('Data R4P'!C405="","",IF((COUNTIF('Data R4P'!K405,"&gt;0")+COUNTIF('Data R4P'!M405,"&gt;0")+COUNTIF('Data R4P'!O405,"&gt;0")+COUNTIF('Data R4P'!Q405,"&gt;0")+COUNTIF('Data R4P'!S405,"&gt;0")+COUNTIF('Data R4P'!U405,"&gt;0")+COUNTIF('Data R4P'!W405,"&gt;0")+COUNTIF('Data R4P'!Y405,"&gt;0"))&gt;0,1,0))</f>
        <v/>
      </c>
      <c r="M7389" t="inlineStr">
        <is>
          <t>Data R</t>
        </is>
      </c>
    </row>
    <row r="7390">
      <c r="A7390" t="inlineStr">
        <is>
          <t>Regional 4 Palmco</t>
        </is>
      </c>
      <c r="B7390">
        <f>IF('Data R4P'!C406="","",'Data R4P'!B406)</f>
        <v/>
      </c>
      <c r="C7390">
        <f>IF('Data R4P'!C406="","",'Data R4P'!C406)</f>
        <v/>
      </c>
      <c r="D7390">
        <f>IF('Data R4P'!C406="","",'Data R4P'!D406)</f>
        <v/>
      </c>
      <c r="E7390">
        <f>IF('Data R4P'!C406="","",'Data R4P'!E406)</f>
        <v/>
      </c>
      <c r="F7390">
        <f>IF('Data R4P'!C406="","",'Data R4P'!F406)</f>
        <v/>
      </c>
      <c r="G7390">
        <f>IF('Data R4P'!C406="","",'Data R4P'!AD406)</f>
        <v/>
      </c>
      <c r="H7390">
        <f>IF('Data R4P'!C406="","",'Data R4P'!AC406)</f>
        <v/>
      </c>
      <c r="I7390">
        <f>IF('Data R4P'!C406="","",COUNTIF('Data R4P'!J406,"&gt;0")+COUNTIF('Data R4P'!L406,"&gt;0")+COUNTIF('Data R4P'!N406,"&gt;0")+COUNTIF('Data R4P'!P406,"&gt;0")+COUNTIF('Data R4P'!R406,"&gt;0")+COUNTIF('Data R4P'!T406,"&gt;0")+COUNTIF('Data R4P'!V406,"&gt;0")+COUNTIF('Data R4P'!X406,"&gt;0"))</f>
        <v/>
      </c>
      <c r="J7390">
        <f>IF('Data R4P'!C406="","",IF((COUNTIF('Data R4P'!K406,"&gt;0")+COUNTIF('Data R4P'!M406,"&gt;0")+COUNTIF('Data R4P'!O406,"&gt;0")+COUNTIF('Data R4P'!Q406,"&gt;0")+COUNTIF('Data R4P'!S406,"&gt;0")+COUNTIF('Data R4P'!U406,"&gt;0")+COUNTIF('Data R4P'!W406,"&gt;0")+COUNTIF('Data R4P'!Y406,"&gt;0"))&gt;0,1,0))</f>
        <v/>
      </c>
      <c r="M7390" t="inlineStr">
        <is>
          <t>Data R</t>
        </is>
      </c>
    </row>
    <row r="7391">
      <c r="A7391" t="inlineStr">
        <is>
          <t>Regional 4 Palmco</t>
        </is>
      </c>
      <c r="B7391">
        <f>IF('Data R4P'!C407="","",'Data R4P'!B407)</f>
        <v/>
      </c>
      <c r="C7391">
        <f>IF('Data R4P'!C407="","",'Data R4P'!C407)</f>
        <v/>
      </c>
      <c r="D7391">
        <f>IF('Data R4P'!C407="","",'Data R4P'!D407)</f>
        <v/>
      </c>
      <c r="E7391">
        <f>IF('Data R4P'!C407="","",'Data R4P'!E407)</f>
        <v/>
      </c>
      <c r="F7391">
        <f>IF('Data R4P'!C407="","",'Data R4P'!F407)</f>
        <v/>
      </c>
      <c r="G7391">
        <f>IF('Data R4P'!C407="","",'Data R4P'!AD407)</f>
        <v/>
      </c>
      <c r="H7391">
        <f>IF('Data R4P'!C407="","",'Data R4P'!AC407)</f>
        <v/>
      </c>
      <c r="I7391">
        <f>IF('Data R4P'!C407="","",COUNTIF('Data R4P'!J407,"&gt;0")+COUNTIF('Data R4P'!L407,"&gt;0")+COUNTIF('Data R4P'!N407,"&gt;0")+COUNTIF('Data R4P'!P407,"&gt;0")+COUNTIF('Data R4P'!R407,"&gt;0")+COUNTIF('Data R4P'!T407,"&gt;0")+COUNTIF('Data R4P'!V407,"&gt;0")+COUNTIF('Data R4P'!X407,"&gt;0"))</f>
        <v/>
      </c>
      <c r="J7391">
        <f>IF('Data R4P'!C407="","",IF((COUNTIF('Data R4P'!K407,"&gt;0")+COUNTIF('Data R4P'!M407,"&gt;0")+COUNTIF('Data R4P'!O407,"&gt;0")+COUNTIF('Data R4P'!Q407,"&gt;0")+COUNTIF('Data R4P'!S407,"&gt;0")+COUNTIF('Data R4P'!U407,"&gt;0")+COUNTIF('Data R4P'!W407,"&gt;0")+COUNTIF('Data R4P'!Y407,"&gt;0"))&gt;0,1,0))</f>
        <v/>
      </c>
      <c r="M7391" t="inlineStr">
        <is>
          <t>Data R</t>
        </is>
      </c>
    </row>
    <row r="7392">
      <c r="A7392" t="inlineStr">
        <is>
          <t>Regional 4 Palmco</t>
        </is>
      </c>
      <c r="B7392">
        <f>IF('Data R4P'!C408="","",'Data R4P'!B408)</f>
        <v/>
      </c>
      <c r="C7392">
        <f>IF('Data R4P'!C408="","",'Data R4P'!C408)</f>
        <v/>
      </c>
      <c r="D7392">
        <f>IF('Data R4P'!C408="","",'Data R4P'!D408)</f>
        <v/>
      </c>
      <c r="E7392">
        <f>IF('Data R4P'!C408="","",'Data R4P'!E408)</f>
        <v/>
      </c>
      <c r="F7392">
        <f>IF('Data R4P'!C408="","",'Data R4P'!F408)</f>
        <v/>
      </c>
      <c r="G7392">
        <f>IF('Data R4P'!C408="","",'Data R4P'!AD408)</f>
        <v/>
      </c>
      <c r="H7392">
        <f>IF('Data R4P'!C408="","",'Data R4P'!AC408)</f>
        <v/>
      </c>
      <c r="I7392">
        <f>IF('Data R4P'!C408="","",COUNTIF('Data R4P'!J408,"&gt;0")+COUNTIF('Data R4P'!L408,"&gt;0")+COUNTIF('Data R4P'!N408,"&gt;0")+COUNTIF('Data R4P'!P408,"&gt;0")+COUNTIF('Data R4P'!R408,"&gt;0")+COUNTIF('Data R4P'!T408,"&gt;0")+COUNTIF('Data R4P'!V408,"&gt;0")+COUNTIF('Data R4P'!X408,"&gt;0"))</f>
        <v/>
      </c>
      <c r="J7392">
        <f>IF('Data R4P'!C408="","",IF((COUNTIF('Data R4P'!K408,"&gt;0")+COUNTIF('Data R4P'!M408,"&gt;0")+COUNTIF('Data R4P'!O408,"&gt;0")+COUNTIF('Data R4P'!Q408,"&gt;0")+COUNTIF('Data R4P'!S408,"&gt;0")+COUNTIF('Data R4P'!U408,"&gt;0")+COUNTIF('Data R4P'!W408,"&gt;0")+COUNTIF('Data R4P'!Y408,"&gt;0"))&gt;0,1,0))</f>
        <v/>
      </c>
      <c r="M7392" t="inlineStr">
        <is>
          <t>Data R</t>
        </is>
      </c>
    </row>
    <row r="7393">
      <c r="A7393" t="inlineStr">
        <is>
          <t>Regional 4 Palmco</t>
        </is>
      </c>
      <c r="B7393">
        <f>IF('Data R4P'!C409="","",'Data R4P'!B409)</f>
        <v/>
      </c>
      <c r="C7393">
        <f>IF('Data R4P'!C409="","",'Data R4P'!C409)</f>
        <v/>
      </c>
      <c r="D7393">
        <f>IF('Data R4P'!C409="","",'Data R4P'!D409)</f>
        <v/>
      </c>
      <c r="E7393">
        <f>IF('Data R4P'!C409="","",'Data R4P'!E409)</f>
        <v/>
      </c>
      <c r="F7393">
        <f>IF('Data R4P'!C409="","",'Data R4P'!F409)</f>
        <v/>
      </c>
      <c r="G7393">
        <f>IF('Data R4P'!C409="","",'Data R4P'!AD409)</f>
        <v/>
      </c>
      <c r="H7393">
        <f>IF('Data R4P'!C409="","",'Data R4P'!AC409)</f>
        <v/>
      </c>
      <c r="I7393">
        <f>IF('Data R4P'!C409="","",COUNTIF('Data R4P'!J409,"&gt;0")+COUNTIF('Data R4P'!L409,"&gt;0")+COUNTIF('Data R4P'!N409,"&gt;0")+COUNTIF('Data R4P'!P409,"&gt;0")+COUNTIF('Data R4P'!R409,"&gt;0")+COUNTIF('Data R4P'!T409,"&gt;0")+COUNTIF('Data R4P'!V409,"&gt;0")+COUNTIF('Data R4P'!X409,"&gt;0"))</f>
        <v/>
      </c>
      <c r="J7393">
        <f>IF('Data R4P'!C409="","",IF((COUNTIF('Data R4P'!K409,"&gt;0")+COUNTIF('Data R4P'!M409,"&gt;0")+COUNTIF('Data R4P'!O409,"&gt;0")+COUNTIF('Data R4P'!Q409,"&gt;0")+COUNTIF('Data R4P'!S409,"&gt;0")+COUNTIF('Data R4P'!U409,"&gt;0")+COUNTIF('Data R4P'!W409,"&gt;0")+COUNTIF('Data R4P'!Y409,"&gt;0"))&gt;0,1,0))</f>
        <v/>
      </c>
      <c r="M7393" t="inlineStr">
        <is>
          <t>Data R</t>
        </is>
      </c>
    </row>
    <row r="7394">
      <c r="A7394" t="inlineStr">
        <is>
          <t>Regional 4 Palmco</t>
        </is>
      </c>
      <c r="B7394">
        <f>IF('Data R4P'!C410="","",'Data R4P'!B410)</f>
        <v/>
      </c>
      <c r="C7394">
        <f>IF('Data R4P'!C410="","",'Data R4P'!C410)</f>
        <v/>
      </c>
      <c r="D7394">
        <f>IF('Data R4P'!C410="","",'Data R4P'!D410)</f>
        <v/>
      </c>
      <c r="E7394">
        <f>IF('Data R4P'!C410="","",'Data R4P'!E410)</f>
        <v/>
      </c>
      <c r="F7394">
        <f>IF('Data R4P'!C410="","",'Data R4P'!F410)</f>
        <v/>
      </c>
      <c r="G7394">
        <f>IF('Data R4P'!C410="","",'Data R4P'!AD410)</f>
        <v/>
      </c>
      <c r="H7394">
        <f>IF('Data R4P'!C410="","",'Data R4P'!AC410)</f>
        <v/>
      </c>
      <c r="I7394">
        <f>IF('Data R4P'!C410="","",COUNTIF('Data R4P'!J410,"&gt;0")+COUNTIF('Data R4P'!L410,"&gt;0")+COUNTIF('Data R4P'!N410,"&gt;0")+COUNTIF('Data R4P'!P410,"&gt;0")+COUNTIF('Data R4P'!R410,"&gt;0")+COUNTIF('Data R4P'!T410,"&gt;0")+COUNTIF('Data R4P'!V410,"&gt;0")+COUNTIF('Data R4P'!X410,"&gt;0"))</f>
        <v/>
      </c>
      <c r="J7394">
        <f>IF('Data R4P'!C410="","",IF((COUNTIF('Data R4P'!K410,"&gt;0")+COUNTIF('Data R4P'!M410,"&gt;0")+COUNTIF('Data R4P'!O410,"&gt;0")+COUNTIF('Data R4P'!Q410,"&gt;0")+COUNTIF('Data R4P'!S410,"&gt;0")+COUNTIF('Data R4P'!U410,"&gt;0")+COUNTIF('Data R4P'!W410,"&gt;0")+COUNTIF('Data R4P'!Y410,"&gt;0"))&gt;0,1,0))</f>
        <v/>
      </c>
      <c r="M7394" t="inlineStr">
        <is>
          <t>Data R</t>
        </is>
      </c>
    </row>
    <row r="7395">
      <c r="A7395" t="inlineStr">
        <is>
          <t>Regional 4 Palmco</t>
        </is>
      </c>
      <c r="B7395">
        <f>IF('Data R4P'!C411="","",'Data R4P'!B411)</f>
        <v/>
      </c>
      <c r="C7395">
        <f>IF('Data R4P'!C411="","",'Data R4P'!C411)</f>
        <v/>
      </c>
      <c r="D7395">
        <f>IF('Data R4P'!C411="","",'Data R4P'!D411)</f>
        <v/>
      </c>
      <c r="E7395">
        <f>IF('Data R4P'!C411="","",'Data R4P'!E411)</f>
        <v/>
      </c>
      <c r="F7395">
        <f>IF('Data R4P'!C411="","",'Data R4P'!F411)</f>
        <v/>
      </c>
      <c r="G7395">
        <f>IF('Data R4P'!C411="","",'Data R4P'!AD411)</f>
        <v/>
      </c>
      <c r="H7395">
        <f>IF('Data R4P'!C411="","",'Data R4P'!AC411)</f>
        <v/>
      </c>
      <c r="I7395">
        <f>IF('Data R4P'!C411="","",COUNTIF('Data R4P'!J411,"&gt;0")+COUNTIF('Data R4P'!L411,"&gt;0")+COUNTIF('Data R4P'!N411,"&gt;0")+COUNTIF('Data R4P'!P411,"&gt;0")+COUNTIF('Data R4P'!R411,"&gt;0")+COUNTIF('Data R4P'!T411,"&gt;0")+COUNTIF('Data R4P'!V411,"&gt;0")+COUNTIF('Data R4P'!X411,"&gt;0"))</f>
        <v/>
      </c>
      <c r="J7395">
        <f>IF('Data R4P'!C411="","",IF((COUNTIF('Data R4P'!K411,"&gt;0")+COUNTIF('Data R4P'!M411,"&gt;0")+COUNTIF('Data R4P'!O411,"&gt;0")+COUNTIF('Data R4P'!Q411,"&gt;0")+COUNTIF('Data R4P'!S411,"&gt;0")+COUNTIF('Data R4P'!U411,"&gt;0")+COUNTIF('Data R4P'!W411,"&gt;0")+COUNTIF('Data R4P'!Y411,"&gt;0"))&gt;0,1,0))</f>
        <v/>
      </c>
      <c r="M7395" t="inlineStr">
        <is>
          <t>Data R</t>
        </is>
      </c>
    </row>
    <row r="7396">
      <c r="A7396" t="inlineStr">
        <is>
          <t>Regional 4 Palmco</t>
        </is>
      </c>
      <c r="B7396">
        <f>IF('Data R4P'!C412="","",'Data R4P'!B412)</f>
        <v/>
      </c>
      <c r="C7396">
        <f>IF('Data R4P'!C412="","",'Data R4P'!C412)</f>
        <v/>
      </c>
      <c r="D7396">
        <f>IF('Data R4P'!C412="","",'Data R4P'!D412)</f>
        <v/>
      </c>
      <c r="E7396">
        <f>IF('Data R4P'!C412="","",'Data R4P'!E412)</f>
        <v/>
      </c>
      <c r="F7396">
        <f>IF('Data R4P'!C412="","",'Data R4P'!F412)</f>
        <v/>
      </c>
      <c r="G7396">
        <f>IF('Data R4P'!C412="","",'Data R4P'!AD412)</f>
        <v/>
      </c>
      <c r="H7396">
        <f>IF('Data R4P'!C412="","",'Data R4P'!AC412)</f>
        <v/>
      </c>
      <c r="I7396">
        <f>IF('Data R4P'!C412="","",COUNTIF('Data R4P'!J412,"&gt;0")+COUNTIF('Data R4P'!L412,"&gt;0")+COUNTIF('Data R4P'!N412,"&gt;0")+COUNTIF('Data R4P'!P412,"&gt;0")+COUNTIF('Data R4P'!R412,"&gt;0")+COUNTIF('Data R4P'!T412,"&gt;0")+COUNTIF('Data R4P'!V412,"&gt;0")+COUNTIF('Data R4P'!X412,"&gt;0"))</f>
        <v/>
      </c>
      <c r="J7396">
        <f>IF('Data R4P'!C412="","",IF((COUNTIF('Data R4P'!K412,"&gt;0")+COUNTIF('Data R4P'!M412,"&gt;0")+COUNTIF('Data R4P'!O412,"&gt;0")+COUNTIF('Data R4P'!Q412,"&gt;0")+COUNTIF('Data R4P'!S412,"&gt;0")+COUNTIF('Data R4P'!U412,"&gt;0")+COUNTIF('Data R4P'!W412,"&gt;0")+COUNTIF('Data R4P'!Y412,"&gt;0"))&gt;0,1,0))</f>
        <v/>
      </c>
      <c r="M7396" t="inlineStr">
        <is>
          <t>Data R</t>
        </is>
      </c>
    </row>
    <row r="7397">
      <c r="A7397" t="inlineStr">
        <is>
          <t>Regional 4 Palmco</t>
        </is>
      </c>
      <c r="B7397">
        <f>IF('Data R4P'!C413="","",'Data R4P'!B413)</f>
        <v/>
      </c>
      <c r="C7397">
        <f>IF('Data R4P'!C413="","",'Data R4P'!C413)</f>
        <v/>
      </c>
      <c r="D7397">
        <f>IF('Data R4P'!C413="","",'Data R4P'!D413)</f>
        <v/>
      </c>
      <c r="E7397">
        <f>IF('Data R4P'!C413="","",'Data R4P'!E413)</f>
        <v/>
      </c>
      <c r="F7397">
        <f>IF('Data R4P'!C413="","",'Data R4P'!F413)</f>
        <v/>
      </c>
      <c r="G7397">
        <f>IF('Data R4P'!C413="","",'Data R4P'!AD413)</f>
        <v/>
      </c>
      <c r="H7397">
        <f>IF('Data R4P'!C413="","",'Data R4P'!AC413)</f>
        <v/>
      </c>
      <c r="I7397">
        <f>IF('Data R4P'!C413="","",COUNTIF('Data R4P'!J413,"&gt;0")+COUNTIF('Data R4P'!L413,"&gt;0")+COUNTIF('Data R4P'!N413,"&gt;0")+COUNTIF('Data R4P'!P413,"&gt;0")+COUNTIF('Data R4P'!R413,"&gt;0")+COUNTIF('Data R4P'!T413,"&gt;0")+COUNTIF('Data R4P'!V413,"&gt;0")+COUNTIF('Data R4P'!X413,"&gt;0"))</f>
        <v/>
      </c>
      <c r="J7397">
        <f>IF('Data R4P'!C413="","",IF((COUNTIF('Data R4P'!K413,"&gt;0")+COUNTIF('Data R4P'!M413,"&gt;0")+COUNTIF('Data R4P'!O413,"&gt;0")+COUNTIF('Data R4P'!Q413,"&gt;0")+COUNTIF('Data R4P'!S413,"&gt;0")+COUNTIF('Data R4P'!U413,"&gt;0")+COUNTIF('Data R4P'!W413,"&gt;0")+COUNTIF('Data R4P'!Y413,"&gt;0"))&gt;0,1,0))</f>
        <v/>
      </c>
      <c r="M7397" t="inlineStr">
        <is>
          <t>Data R</t>
        </is>
      </c>
    </row>
    <row r="7398">
      <c r="A7398" t="inlineStr">
        <is>
          <t>Regional 4 Palmco</t>
        </is>
      </c>
      <c r="B7398">
        <f>IF('Data R4P'!C414="","",'Data R4P'!B414)</f>
        <v/>
      </c>
      <c r="C7398">
        <f>IF('Data R4P'!C414="","",'Data R4P'!C414)</f>
        <v/>
      </c>
      <c r="D7398">
        <f>IF('Data R4P'!C414="","",'Data R4P'!D414)</f>
        <v/>
      </c>
      <c r="E7398">
        <f>IF('Data R4P'!C414="","",'Data R4P'!E414)</f>
        <v/>
      </c>
      <c r="F7398">
        <f>IF('Data R4P'!C414="","",'Data R4P'!F414)</f>
        <v/>
      </c>
      <c r="G7398">
        <f>IF('Data R4P'!C414="","",'Data R4P'!AD414)</f>
        <v/>
      </c>
      <c r="H7398">
        <f>IF('Data R4P'!C414="","",'Data R4P'!AC414)</f>
        <v/>
      </c>
      <c r="I7398">
        <f>IF('Data R4P'!C414="","",COUNTIF('Data R4P'!J414,"&gt;0")+COUNTIF('Data R4P'!L414,"&gt;0")+COUNTIF('Data R4P'!N414,"&gt;0")+COUNTIF('Data R4P'!P414,"&gt;0")+COUNTIF('Data R4P'!R414,"&gt;0")+COUNTIF('Data R4P'!T414,"&gt;0")+COUNTIF('Data R4P'!V414,"&gt;0")+COUNTIF('Data R4P'!X414,"&gt;0"))</f>
        <v/>
      </c>
      <c r="J7398">
        <f>IF('Data R4P'!C414="","",IF((COUNTIF('Data R4P'!K414,"&gt;0")+COUNTIF('Data R4P'!M414,"&gt;0")+COUNTIF('Data R4P'!O414,"&gt;0")+COUNTIF('Data R4P'!Q414,"&gt;0")+COUNTIF('Data R4P'!S414,"&gt;0")+COUNTIF('Data R4P'!U414,"&gt;0")+COUNTIF('Data R4P'!W414,"&gt;0")+COUNTIF('Data R4P'!Y414,"&gt;0"))&gt;0,1,0))</f>
        <v/>
      </c>
      <c r="M7398" t="inlineStr">
        <is>
          <t>Data R</t>
        </is>
      </c>
    </row>
    <row r="7399">
      <c r="A7399" t="inlineStr">
        <is>
          <t>Regional 4 Palmco</t>
        </is>
      </c>
      <c r="B7399">
        <f>IF('Data R4P'!C415="","",'Data R4P'!B415)</f>
        <v/>
      </c>
      <c r="C7399">
        <f>IF('Data R4P'!C415="","",'Data R4P'!C415)</f>
        <v/>
      </c>
      <c r="D7399">
        <f>IF('Data R4P'!C415="","",'Data R4P'!D415)</f>
        <v/>
      </c>
      <c r="E7399">
        <f>IF('Data R4P'!C415="","",'Data R4P'!E415)</f>
        <v/>
      </c>
      <c r="F7399">
        <f>IF('Data R4P'!C415="","",'Data R4P'!F415)</f>
        <v/>
      </c>
      <c r="G7399">
        <f>IF('Data R4P'!C415="","",'Data R4P'!AD415)</f>
        <v/>
      </c>
      <c r="H7399">
        <f>IF('Data R4P'!C415="","",'Data R4P'!AC415)</f>
        <v/>
      </c>
      <c r="I7399">
        <f>IF('Data R4P'!C415="","",COUNTIF('Data R4P'!J415,"&gt;0")+COUNTIF('Data R4P'!L415,"&gt;0")+COUNTIF('Data R4P'!N415,"&gt;0")+COUNTIF('Data R4P'!P415,"&gt;0")+COUNTIF('Data R4P'!R415,"&gt;0")+COUNTIF('Data R4P'!T415,"&gt;0")+COUNTIF('Data R4P'!V415,"&gt;0")+COUNTIF('Data R4P'!X415,"&gt;0"))</f>
        <v/>
      </c>
      <c r="J7399">
        <f>IF('Data R4P'!C415="","",IF((COUNTIF('Data R4P'!K415,"&gt;0")+COUNTIF('Data R4P'!M415,"&gt;0")+COUNTIF('Data R4P'!O415,"&gt;0")+COUNTIF('Data R4P'!Q415,"&gt;0")+COUNTIF('Data R4P'!S415,"&gt;0")+COUNTIF('Data R4P'!U415,"&gt;0")+COUNTIF('Data R4P'!W415,"&gt;0")+COUNTIF('Data R4P'!Y415,"&gt;0"))&gt;0,1,0))</f>
        <v/>
      </c>
      <c r="M7399" t="inlineStr">
        <is>
          <t>Data R</t>
        </is>
      </c>
    </row>
    <row r="7400">
      <c r="A7400" t="inlineStr">
        <is>
          <t>Regional 4 Palmco</t>
        </is>
      </c>
      <c r="B7400">
        <f>IF('Data R4P'!C416="","",'Data R4P'!B416)</f>
        <v/>
      </c>
      <c r="C7400">
        <f>IF('Data R4P'!C416="","",'Data R4P'!C416)</f>
        <v/>
      </c>
      <c r="D7400">
        <f>IF('Data R4P'!C416="","",'Data R4P'!D416)</f>
        <v/>
      </c>
      <c r="E7400">
        <f>IF('Data R4P'!C416="","",'Data R4P'!E416)</f>
        <v/>
      </c>
      <c r="F7400">
        <f>IF('Data R4P'!C416="","",'Data R4P'!F416)</f>
        <v/>
      </c>
      <c r="G7400">
        <f>IF('Data R4P'!C416="","",'Data R4P'!AD416)</f>
        <v/>
      </c>
      <c r="H7400">
        <f>IF('Data R4P'!C416="","",'Data R4P'!AC416)</f>
        <v/>
      </c>
      <c r="I7400">
        <f>IF('Data R4P'!C416="","",COUNTIF('Data R4P'!J416,"&gt;0")+COUNTIF('Data R4P'!L416,"&gt;0")+COUNTIF('Data R4P'!N416,"&gt;0")+COUNTIF('Data R4P'!P416,"&gt;0")+COUNTIF('Data R4P'!R416,"&gt;0")+COUNTIF('Data R4P'!T416,"&gt;0")+COUNTIF('Data R4P'!V416,"&gt;0")+COUNTIF('Data R4P'!X416,"&gt;0"))</f>
        <v/>
      </c>
      <c r="J7400">
        <f>IF('Data R4P'!C416="","",IF((COUNTIF('Data R4P'!K416,"&gt;0")+COUNTIF('Data R4P'!M416,"&gt;0")+COUNTIF('Data R4P'!O416,"&gt;0")+COUNTIF('Data R4P'!Q416,"&gt;0")+COUNTIF('Data R4P'!S416,"&gt;0")+COUNTIF('Data R4P'!U416,"&gt;0")+COUNTIF('Data R4P'!W416,"&gt;0")+COUNTIF('Data R4P'!Y416,"&gt;0"))&gt;0,1,0))</f>
        <v/>
      </c>
      <c r="M7400" t="inlineStr">
        <is>
          <t>Data R</t>
        </is>
      </c>
    </row>
    <row r="7401">
      <c r="A7401" t="inlineStr">
        <is>
          <t>Regional 4 Palmco</t>
        </is>
      </c>
      <c r="B7401">
        <f>IF('Data R4P'!C417="","",'Data R4P'!B417)</f>
        <v/>
      </c>
      <c r="C7401">
        <f>IF('Data R4P'!C417="","",'Data R4P'!C417)</f>
        <v/>
      </c>
      <c r="D7401">
        <f>IF('Data R4P'!C417="","",'Data R4P'!D417)</f>
        <v/>
      </c>
      <c r="E7401">
        <f>IF('Data R4P'!C417="","",'Data R4P'!E417)</f>
        <v/>
      </c>
      <c r="F7401">
        <f>IF('Data R4P'!C417="","",'Data R4P'!F417)</f>
        <v/>
      </c>
      <c r="G7401">
        <f>IF('Data R4P'!C417="","",'Data R4P'!AD417)</f>
        <v/>
      </c>
      <c r="H7401">
        <f>IF('Data R4P'!C417="","",'Data R4P'!AC417)</f>
        <v/>
      </c>
      <c r="I7401">
        <f>IF('Data R4P'!C417="","",COUNTIF('Data R4P'!J417,"&gt;0")+COUNTIF('Data R4P'!L417,"&gt;0")+COUNTIF('Data R4P'!N417,"&gt;0")+COUNTIF('Data R4P'!P417,"&gt;0")+COUNTIF('Data R4P'!R417,"&gt;0")+COUNTIF('Data R4P'!T417,"&gt;0")+COUNTIF('Data R4P'!V417,"&gt;0")+COUNTIF('Data R4P'!X417,"&gt;0"))</f>
        <v/>
      </c>
      <c r="J7401">
        <f>IF('Data R4P'!C417="","",IF((COUNTIF('Data R4P'!K417,"&gt;0")+COUNTIF('Data R4P'!M417,"&gt;0")+COUNTIF('Data R4P'!O417,"&gt;0")+COUNTIF('Data R4P'!Q417,"&gt;0")+COUNTIF('Data R4P'!S417,"&gt;0")+COUNTIF('Data R4P'!U417,"&gt;0")+COUNTIF('Data R4P'!W417,"&gt;0")+COUNTIF('Data R4P'!Y417,"&gt;0"))&gt;0,1,0))</f>
        <v/>
      </c>
      <c r="M7401" t="inlineStr">
        <is>
          <t>Data R</t>
        </is>
      </c>
    </row>
    <row r="7402">
      <c r="A7402" t="inlineStr">
        <is>
          <t>Regional 4 Palmco</t>
        </is>
      </c>
      <c r="B7402">
        <f>IF('Data R4P'!C418="","",'Data R4P'!B418)</f>
        <v/>
      </c>
      <c r="C7402">
        <f>IF('Data R4P'!C418="","",'Data R4P'!C418)</f>
        <v/>
      </c>
      <c r="D7402">
        <f>IF('Data R4P'!C418="","",'Data R4P'!D418)</f>
        <v/>
      </c>
      <c r="E7402">
        <f>IF('Data R4P'!C418="","",'Data R4P'!E418)</f>
        <v/>
      </c>
      <c r="F7402">
        <f>IF('Data R4P'!C418="","",'Data R4P'!F418)</f>
        <v/>
      </c>
      <c r="G7402">
        <f>IF('Data R4P'!C418="","",'Data R4P'!AD418)</f>
        <v/>
      </c>
      <c r="H7402">
        <f>IF('Data R4P'!C418="","",'Data R4P'!AC418)</f>
        <v/>
      </c>
      <c r="I7402">
        <f>IF('Data R4P'!C418="","",COUNTIF('Data R4P'!J418,"&gt;0")+COUNTIF('Data R4P'!L418,"&gt;0")+COUNTIF('Data R4P'!N418,"&gt;0")+COUNTIF('Data R4P'!P418,"&gt;0")+COUNTIF('Data R4P'!R418,"&gt;0")+COUNTIF('Data R4P'!T418,"&gt;0")+COUNTIF('Data R4P'!V418,"&gt;0")+COUNTIF('Data R4P'!X418,"&gt;0"))</f>
        <v/>
      </c>
      <c r="J7402">
        <f>IF('Data R4P'!C418="","",IF((COUNTIF('Data R4P'!K418,"&gt;0")+COUNTIF('Data R4P'!M418,"&gt;0")+COUNTIF('Data R4P'!O418,"&gt;0")+COUNTIF('Data R4P'!Q418,"&gt;0")+COUNTIF('Data R4P'!S418,"&gt;0")+COUNTIF('Data R4P'!U418,"&gt;0")+COUNTIF('Data R4P'!W418,"&gt;0")+COUNTIF('Data R4P'!Y418,"&gt;0"))&gt;0,1,0))</f>
        <v/>
      </c>
      <c r="M7402" t="inlineStr">
        <is>
          <t>Data R</t>
        </is>
      </c>
    </row>
    <row r="7403">
      <c r="A7403" t="inlineStr">
        <is>
          <t>Regional 4 Palmco</t>
        </is>
      </c>
      <c r="B7403">
        <f>IF('Data R4P'!C419="","",'Data R4P'!B419)</f>
        <v/>
      </c>
      <c r="C7403">
        <f>IF('Data R4P'!C419="","",'Data R4P'!C419)</f>
        <v/>
      </c>
      <c r="D7403">
        <f>IF('Data R4P'!C419="","",'Data R4P'!D419)</f>
        <v/>
      </c>
      <c r="E7403">
        <f>IF('Data R4P'!C419="","",'Data R4P'!E419)</f>
        <v/>
      </c>
      <c r="F7403">
        <f>IF('Data R4P'!C419="","",'Data R4P'!F419)</f>
        <v/>
      </c>
      <c r="G7403">
        <f>IF('Data R4P'!C419="","",'Data R4P'!AD419)</f>
        <v/>
      </c>
      <c r="H7403">
        <f>IF('Data R4P'!C419="","",'Data R4P'!AC419)</f>
        <v/>
      </c>
      <c r="I7403">
        <f>IF('Data R4P'!C419="","",COUNTIF('Data R4P'!J419,"&gt;0")+COUNTIF('Data R4P'!L419,"&gt;0")+COUNTIF('Data R4P'!N419,"&gt;0")+COUNTIF('Data R4P'!P419,"&gt;0")+COUNTIF('Data R4P'!R419,"&gt;0")+COUNTIF('Data R4P'!T419,"&gt;0")+COUNTIF('Data R4P'!V419,"&gt;0")+COUNTIF('Data R4P'!X419,"&gt;0"))</f>
        <v/>
      </c>
      <c r="J7403">
        <f>IF('Data R4P'!C419="","",IF((COUNTIF('Data R4P'!K419,"&gt;0")+COUNTIF('Data R4P'!M419,"&gt;0")+COUNTIF('Data R4P'!O419,"&gt;0")+COUNTIF('Data R4P'!Q419,"&gt;0")+COUNTIF('Data R4P'!S419,"&gt;0")+COUNTIF('Data R4P'!U419,"&gt;0")+COUNTIF('Data R4P'!W419,"&gt;0")+COUNTIF('Data R4P'!Y419,"&gt;0"))&gt;0,1,0))</f>
        <v/>
      </c>
      <c r="M7403" t="inlineStr">
        <is>
          <t>Data R</t>
        </is>
      </c>
    </row>
    <row r="7404">
      <c r="A7404" t="inlineStr">
        <is>
          <t>Regional 4 Palmco</t>
        </is>
      </c>
      <c r="B7404">
        <f>IF('Data R4P'!C420="","",'Data R4P'!B420)</f>
        <v/>
      </c>
      <c r="C7404">
        <f>IF('Data R4P'!C420="","",'Data R4P'!C420)</f>
        <v/>
      </c>
      <c r="D7404">
        <f>IF('Data R4P'!C420="","",'Data R4P'!D420)</f>
        <v/>
      </c>
      <c r="E7404">
        <f>IF('Data R4P'!C420="","",'Data R4P'!E420)</f>
        <v/>
      </c>
      <c r="F7404">
        <f>IF('Data R4P'!C420="","",'Data R4P'!F420)</f>
        <v/>
      </c>
      <c r="G7404">
        <f>IF('Data R4P'!C420="","",'Data R4P'!AD420)</f>
        <v/>
      </c>
      <c r="H7404">
        <f>IF('Data R4P'!C420="","",'Data R4P'!AC420)</f>
        <v/>
      </c>
      <c r="I7404">
        <f>IF('Data R4P'!C420="","",COUNTIF('Data R4P'!J420,"&gt;0")+COUNTIF('Data R4P'!L420,"&gt;0")+COUNTIF('Data R4P'!N420,"&gt;0")+COUNTIF('Data R4P'!P420,"&gt;0")+COUNTIF('Data R4P'!R420,"&gt;0")+COUNTIF('Data R4P'!T420,"&gt;0")+COUNTIF('Data R4P'!V420,"&gt;0")+COUNTIF('Data R4P'!X420,"&gt;0"))</f>
        <v/>
      </c>
      <c r="J7404">
        <f>IF('Data R4P'!C420="","",IF((COUNTIF('Data R4P'!K420,"&gt;0")+COUNTIF('Data R4P'!M420,"&gt;0")+COUNTIF('Data R4P'!O420,"&gt;0")+COUNTIF('Data R4P'!Q420,"&gt;0")+COUNTIF('Data R4P'!S420,"&gt;0")+COUNTIF('Data R4P'!U420,"&gt;0")+COUNTIF('Data R4P'!W420,"&gt;0")+COUNTIF('Data R4P'!Y420,"&gt;0"))&gt;0,1,0))</f>
        <v/>
      </c>
      <c r="M7404" t="inlineStr">
        <is>
          <t>Data R</t>
        </is>
      </c>
    </row>
    <row r="7405">
      <c r="A7405" t="inlineStr">
        <is>
          <t>Regional 4 Palmco</t>
        </is>
      </c>
      <c r="B7405">
        <f>IF('Data R4P'!C421="","",'Data R4P'!B421)</f>
        <v/>
      </c>
      <c r="C7405">
        <f>IF('Data R4P'!C421="","",'Data R4P'!C421)</f>
        <v/>
      </c>
      <c r="D7405">
        <f>IF('Data R4P'!C421="","",'Data R4P'!D421)</f>
        <v/>
      </c>
      <c r="E7405">
        <f>IF('Data R4P'!C421="","",'Data R4P'!E421)</f>
        <v/>
      </c>
      <c r="F7405">
        <f>IF('Data R4P'!C421="","",'Data R4P'!F421)</f>
        <v/>
      </c>
      <c r="G7405">
        <f>IF('Data R4P'!C421="","",'Data R4P'!AD421)</f>
        <v/>
      </c>
      <c r="H7405">
        <f>IF('Data R4P'!C421="","",'Data R4P'!AC421)</f>
        <v/>
      </c>
      <c r="I7405">
        <f>IF('Data R4P'!C421="","",COUNTIF('Data R4P'!J421,"&gt;0")+COUNTIF('Data R4P'!L421,"&gt;0")+COUNTIF('Data R4P'!N421,"&gt;0")+COUNTIF('Data R4P'!P421,"&gt;0")+COUNTIF('Data R4P'!R421,"&gt;0")+COUNTIF('Data R4P'!T421,"&gt;0")+COUNTIF('Data R4P'!V421,"&gt;0")+COUNTIF('Data R4P'!X421,"&gt;0"))</f>
        <v/>
      </c>
      <c r="J7405">
        <f>IF('Data R4P'!C421="","",IF((COUNTIF('Data R4P'!K421,"&gt;0")+COUNTIF('Data R4P'!M421,"&gt;0")+COUNTIF('Data R4P'!O421,"&gt;0")+COUNTIF('Data R4P'!Q421,"&gt;0")+COUNTIF('Data R4P'!S421,"&gt;0")+COUNTIF('Data R4P'!U421,"&gt;0")+COUNTIF('Data R4P'!W421,"&gt;0")+COUNTIF('Data R4P'!Y421,"&gt;0"))&gt;0,1,0))</f>
        <v/>
      </c>
      <c r="M7405" t="inlineStr">
        <is>
          <t>Data R</t>
        </is>
      </c>
    </row>
    <row r="7406">
      <c r="A7406" t="inlineStr">
        <is>
          <t>Regional 4 Palmco</t>
        </is>
      </c>
      <c r="B7406">
        <f>IF('Data R4P'!C422="","",'Data R4P'!B422)</f>
        <v/>
      </c>
      <c r="C7406">
        <f>IF('Data R4P'!C422="","",'Data R4P'!C422)</f>
        <v/>
      </c>
      <c r="D7406">
        <f>IF('Data R4P'!C422="","",'Data R4P'!D422)</f>
        <v/>
      </c>
      <c r="E7406">
        <f>IF('Data R4P'!C422="","",'Data R4P'!E422)</f>
        <v/>
      </c>
      <c r="F7406">
        <f>IF('Data R4P'!C422="","",'Data R4P'!F422)</f>
        <v/>
      </c>
      <c r="G7406">
        <f>IF('Data R4P'!C422="","",'Data R4P'!AD422)</f>
        <v/>
      </c>
      <c r="H7406">
        <f>IF('Data R4P'!C422="","",'Data R4P'!AC422)</f>
        <v/>
      </c>
      <c r="I7406">
        <f>IF('Data R4P'!C422="","",COUNTIF('Data R4P'!J422,"&gt;0")+COUNTIF('Data R4P'!L422,"&gt;0")+COUNTIF('Data R4P'!N422,"&gt;0")+COUNTIF('Data R4P'!P422,"&gt;0")+COUNTIF('Data R4P'!R422,"&gt;0")+COUNTIF('Data R4P'!T422,"&gt;0")+COUNTIF('Data R4P'!V422,"&gt;0")+COUNTIF('Data R4P'!X422,"&gt;0"))</f>
        <v/>
      </c>
      <c r="J7406">
        <f>IF('Data R4P'!C422="","",IF((COUNTIF('Data R4P'!K422,"&gt;0")+COUNTIF('Data R4P'!M422,"&gt;0")+COUNTIF('Data R4P'!O422,"&gt;0")+COUNTIF('Data R4P'!Q422,"&gt;0")+COUNTIF('Data R4P'!S422,"&gt;0")+COUNTIF('Data R4P'!U422,"&gt;0")+COUNTIF('Data R4P'!W422,"&gt;0")+COUNTIF('Data R4P'!Y422,"&gt;0"))&gt;0,1,0))</f>
        <v/>
      </c>
      <c r="M7406" t="inlineStr">
        <is>
          <t>Data R</t>
        </is>
      </c>
    </row>
    <row r="7407">
      <c r="A7407" t="inlineStr">
        <is>
          <t>Regional 4 Palmco</t>
        </is>
      </c>
      <c r="B7407">
        <f>IF('Data R4P'!C423="","",'Data R4P'!B423)</f>
        <v/>
      </c>
      <c r="C7407">
        <f>IF('Data R4P'!C423="","",'Data R4P'!C423)</f>
        <v/>
      </c>
      <c r="D7407">
        <f>IF('Data R4P'!C423="","",'Data R4P'!D423)</f>
        <v/>
      </c>
      <c r="E7407">
        <f>IF('Data R4P'!C423="","",'Data R4P'!E423)</f>
        <v/>
      </c>
      <c r="F7407">
        <f>IF('Data R4P'!C423="","",'Data R4P'!F423)</f>
        <v/>
      </c>
      <c r="G7407">
        <f>IF('Data R4P'!C423="","",'Data R4P'!AD423)</f>
        <v/>
      </c>
      <c r="H7407">
        <f>IF('Data R4P'!C423="","",'Data R4P'!AC423)</f>
        <v/>
      </c>
      <c r="I7407">
        <f>IF('Data R4P'!C423="","",COUNTIF('Data R4P'!J423,"&gt;0")+COUNTIF('Data R4P'!L423,"&gt;0")+COUNTIF('Data R4P'!N423,"&gt;0")+COUNTIF('Data R4P'!P423,"&gt;0")+COUNTIF('Data R4P'!R423,"&gt;0")+COUNTIF('Data R4P'!T423,"&gt;0")+COUNTIF('Data R4P'!V423,"&gt;0")+COUNTIF('Data R4P'!X423,"&gt;0"))</f>
        <v/>
      </c>
      <c r="J7407">
        <f>IF('Data R4P'!C423="","",IF((COUNTIF('Data R4P'!K423,"&gt;0")+COUNTIF('Data R4P'!M423,"&gt;0")+COUNTIF('Data R4P'!O423,"&gt;0")+COUNTIF('Data R4P'!Q423,"&gt;0")+COUNTIF('Data R4P'!S423,"&gt;0")+COUNTIF('Data R4P'!U423,"&gt;0")+COUNTIF('Data R4P'!W423,"&gt;0")+COUNTIF('Data R4P'!Y423,"&gt;0"))&gt;0,1,0))</f>
        <v/>
      </c>
      <c r="M7407" t="inlineStr">
        <is>
          <t>Data R</t>
        </is>
      </c>
    </row>
    <row r="7408">
      <c r="A7408" t="inlineStr">
        <is>
          <t>Regional 4 Palmco</t>
        </is>
      </c>
      <c r="B7408">
        <f>IF('Data R4P'!C424="","",'Data R4P'!B424)</f>
        <v/>
      </c>
      <c r="C7408">
        <f>IF('Data R4P'!C424="","",'Data R4P'!C424)</f>
        <v/>
      </c>
      <c r="D7408">
        <f>IF('Data R4P'!C424="","",'Data R4P'!D424)</f>
        <v/>
      </c>
      <c r="E7408">
        <f>IF('Data R4P'!C424="","",'Data R4P'!E424)</f>
        <v/>
      </c>
      <c r="F7408">
        <f>IF('Data R4P'!C424="","",'Data R4P'!F424)</f>
        <v/>
      </c>
      <c r="G7408">
        <f>IF('Data R4P'!C424="","",'Data R4P'!AD424)</f>
        <v/>
      </c>
      <c r="H7408">
        <f>IF('Data R4P'!C424="","",'Data R4P'!AC424)</f>
        <v/>
      </c>
      <c r="I7408">
        <f>IF('Data R4P'!C424="","",COUNTIF('Data R4P'!J424,"&gt;0")+COUNTIF('Data R4P'!L424,"&gt;0")+COUNTIF('Data R4P'!N424,"&gt;0")+COUNTIF('Data R4P'!P424,"&gt;0")+COUNTIF('Data R4P'!R424,"&gt;0")+COUNTIF('Data R4P'!T424,"&gt;0")+COUNTIF('Data R4P'!V424,"&gt;0")+COUNTIF('Data R4P'!X424,"&gt;0"))</f>
        <v/>
      </c>
      <c r="J7408">
        <f>IF('Data R4P'!C424="","",IF((COUNTIF('Data R4P'!K424,"&gt;0")+COUNTIF('Data R4P'!M424,"&gt;0")+COUNTIF('Data R4P'!O424,"&gt;0")+COUNTIF('Data R4P'!Q424,"&gt;0")+COUNTIF('Data R4P'!S424,"&gt;0")+COUNTIF('Data R4P'!U424,"&gt;0")+COUNTIF('Data R4P'!W424,"&gt;0")+COUNTIF('Data R4P'!Y424,"&gt;0"))&gt;0,1,0))</f>
        <v/>
      </c>
      <c r="M7408" t="inlineStr">
        <is>
          <t>Data R</t>
        </is>
      </c>
    </row>
    <row r="7409">
      <c r="A7409" t="inlineStr">
        <is>
          <t>Regional 4 Palmco</t>
        </is>
      </c>
      <c r="B7409">
        <f>IF('Data R4P'!C425="","",'Data R4P'!B425)</f>
        <v/>
      </c>
      <c r="C7409">
        <f>IF('Data R4P'!C425="","",'Data R4P'!C425)</f>
        <v/>
      </c>
      <c r="D7409">
        <f>IF('Data R4P'!C425="","",'Data R4P'!D425)</f>
        <v/>
      </c>
      <c r="E7409">
        <f>IF('Data R4P'!C425="","",'Data R4P'!E425)</f>
        <v/>
      </c>
      <c r="F7409">
        <f>IF('Data R4P'!C425="","",'Data R4P'!F425)</f>
        <v/>
      </c>
      <c r="G7409">
        <f>IF('Data R4P'!C425="","",'Data R4P'!AD425)</f>
        <v/>
      </c>
      <c r="H7409">
        <f>IF('Data R4P'!C425="","",'Data R4P'!AC425)</f>
        <v/>
      </c>
      <c r="I7409">
        <f>IF('Data R4P'!C425="","",COUNTIF('Data R4P'!J425,"&gt;0")+COUNTIF('Data R4P'!L425,"&gt;0")+COUNTIF('Data R4P'!N425,"&gt;0")+COUNTIF('Data R4P'!P425,"&gt;0")+COUNTIF('Data R4P'!R425,"&gt;0")+COUNTIF('Data R4P'!T425,"&gt;0")+COUNTIF('Data R4P'!V425,"&gt;0")+COUNTIF('Data R4P'!X425,"&gt;0"))</f>
        <v/>
      </c>
      <c r="J7409">
        <f>IF('Data R4P'!C425="","",IF((COUNTIF('Data R4P'!K425,"&gt;0")+COUNTIF('Data R4P'!M425,"&gt;0")+COUNTIF('Data R4P'!O425,"&gt;0")+COUNTIF('Data R4P'!Q425,"&gt;0")+COUNTIF('Data R4P'!S425,"&gt;0")+COUNTIF('Data R4P'!U425,"&gt;0")+COUNTIF('Data R4P'!W425,"&gt;0")+COUNTIF('Data R4P'!Y425,"&gt;0"))&gt;0,1,0))</f>
        <v/>
      </c>
      <c r="M7409" t="inlineStr">
        <is>
          <t>Data R</t>
        </is>
      </c>
    </row>
    <row r="7410">
      <c r="A7410" t="inlineStr">
        <is>
          <t>Regional 4 Palmco</t>
        </is>
      </c>
      <c r="B7410">
        <f>IF('Data R4P'!C426="","",'Data R4P'!B426)</f>
        <v/>
      </c>
      <c r="C7410">
        <f>IF('Data R4P'!C426="","",'Data R4P'!C426)</f>
        <v/>
      </c>
      <c r="D7410">
        <f>IF('Data R4P'!C426="","",'Data R4P'!D426)</f>
        <v/>
      </c>
      <c r="E7410">
        <f>IF('Data R4P'!C426="","",'Data R4P'!E426)</f>
        <v/>
      </c>
      <c r="F7410">
        <f>IF('Data R4P'!C426="","",'Data R4P'!F426)</f>
        <v/>
      </c>
      <c r="G7410">
        <f>IF('Data R4P'!C426="","",'Data R4P'!AD426)</f>
        <v/>
      </c>
      <c r="H7410">
        <f>IF('Data R4P'!C426="","",'Data R4P'!AC426)</f>
        <v/>
      </c>
      <c r="I7410">
        <f>IF('Data R4P'!C426="","",COUNTIF('Data R4P'!J426,"&gt;0")+COUNTIF('Data R4P'!L426,"&gt;0")+COUNTIF('Data R4P'!N426,"&gt;0")+COUNTIF('Data R4P'!P426,"&gt;0")+COUNTIF('Data R4P'!R426,"&gt;0")+COUNTIF('Data R4P'!T426,"&gt;0")+COUNTIF('Data R4P'!V426,"&gt;0")+COUNTIF('Data R4P'!X426,"&gt;0"))</f>
        <v/>
      </c>
      <c r="J7410">
        <f>IF('Data R4P'!C426="","",IF((COUNTIF('Data R4P'!K426,"&gt;0")+COUNTIF('Data R4P'!M426,"&gt;0")+COUNTIF('Data R4P'!O426,"&gt;0")+COUNTIF('Data R4P'!Q426,"&gt;0")+COUNTIF('Data R4P'!S426,"&gt;0")+COUNTIF('Data R4P'!U426,"&gt;0")+COUNTIF('Data R4P'!W426,"&gt;0")+COUNTIF('Data R4P'!Y426,"&gt;0"))&gt;0,1,0))</f>
        <v/>
      </c>
      <c r="M7410" t="inlineStr">
        <is>
          <t>Data R</t>
        </is>
      </c>
    </row>
    <row r="7411">
      <c r="A7411" t="inlineStr">
        <is>
          <t>Regional 4 Palmco</t>
        </is>
      </c>
      <c r="B7411">
        <f>IF('Data R4P'!C427="","",'Data R4P'!B427)</f>
        <v/>
      </c>
      <c r="C7411">
        <f>IF('Data R4P'!C427="","",'Data R4P'!C427)</f>
        <v/>
      </c>
      <c r="D7411">
        <f>IF('Data R4P'!C427="","",'Data R4P'!D427)</f>
        <v/>
      </c>
      <c r="E7411">
        <f>IF('Data R4P'!C427="","",'Data R4P'!E427)</f>
        <v/>
      </c>
      <c r="F7411">
        <f>IF('Data R4P'!C427="","",'Data R4P'!F427)</f>
        <v/>
      </c>
      <c r="G7411">
        <f>IF('Data R4P'!C427="","",'Data R4P'!AD427)</f>
        <v/>
      </c>
      <c r="H7411">
        <f>IF('Data R4P'!C427="","",'Data R4P'!AC427)</f>
        <v/>
      </c>
      <c r="I7411">
        <f>IF('Data R4P'!C427="","",COUNTIF('Data R4P'!J427,"&gt;0")+COUNTIF('Data R4P'!L427,"&gt;0")+COUNTIF('Data R4P'!N427,"&gt;0")+COUNTIF('Data R4P'!P427,"&gt;0")+COUNTIF('Data R4P'!R427,"&gt;0")+COUNTIF('Data R4P'!T427,"&gt;0")+COUNTIF('Data R4P'!V427,"&gt;0")+COUNTIF('Data R4P'!X427,"&gt;0"))</f>
        <v/>
      </c>
      <c r="J7411">
        <f>IF('Data R4P'!C427="","",IF((COUNTIF('Data R4P'!K427,"&gt;0")+COUNTIF('Data R4P'!M427,"&gt;0")+COUNTIF('Data R4P'!O427,"&gt;0")+COUNTIF('Data R4P'!Q427,"&gt;0")+COUNTIF('Data R4P'!S427,"&gt;0")+COUNTIF('Data R4P'!U427,"&gt;0")+COUNTIF('Data R4P'!W427,"&gt;0")+COUNTIF('Data R4P'!Y427,"&gt;0"))&gt;0,1,0))</f>
        <v/>
      </c>
      <c r="M7411" t="inlineStr">
        <is>
          <t>Data R</t>
        </is>
      </c>
    </row>
    <row r="7412">
      <c r="A7412" t="inlineStr">
        <is>
          <t>Regional 4 Palmco</t>
        </is>
      </c>
      <c r="B7412">
        <f>IF('Data R4P'!C428="","",'Data R4P'!B428)</f>
        <v/>
      </c>
      <c r="C7412">
        <f>IF('Data R4P'!C428="","",'Data R4P'!C428)</f>
        <v/>
      </c>
      <c r="D7412">
        <f>IF('Data R4P'!C428="","",'Data R4P'!D428)</f>
        <v/>
      </c>
      <c r="E7412">
        <f>IF('Data R4P'!C428="","",'Data R4P'!E428)</f>
        <v/>
      </c>
      <c r="F7412">
        <f>IF('Data R4P'!C428="","",'Data R4P'!F428)</f>
        <v/>
      </c>
      <c r="G7412">
        <f>IF('Data R4P'!C428="","",'Data R4P'!AD428)</f>
        <v/>
      </c>
      <c r="H7412">
        <f>IF('Data R4P'!C428="","",'Data R4P'!AC428)</f>
        <v/>
      </c>
      <c r="I7412">
        <f>IF('Data R4P'!C428="","",COUNTIF('Data R4P'!J428,"&gt;0")+COUNTIF('Data R4P'!L428,"&gt;0")+COUNTIF('Data R4P'!N428,"&gt;0")+COUNTIF('Data R4P'!P428,"&gt;0")+COUNTIF('Data R4P'!R428,"&gt;0")+COUNTIF('Data R4P'!T428,"&gt;0")+COUNTIF('Data R4P'!V428,"&gt;0")+COUNTIF('Data R4P'!X428,"&gt;0"))</f>
        <v/>
      </c>
      <c r="J7412">
        <f>IF('Data R4P'!C428="","",IF((COUNTIF('Data R4P'!K428,"&gt;0")+COUNTIF('Data R4P'!M428,"&gt;0")+COUNTIF('Data R4P'!O428,"&gt;0")+COUNTIF('Data R4P'!Q428,"&gt;0")+COUNTIF('Data R4P'!S428,"&gt;0")+COUNTIF('Data R4P'!U428,"&gt;0")+COUNTIF('Data R4P'!W428,"&gt;0")+COUNTIF('Data R4P'!Y428,"&gt;0"))&gt;0,1,0))</f>
        <v/>
      </c>
      <c r="M7412" t="inlineStr">
        <is>
          <t>Data R</t>
        </is>
      </c>
    </row>
    <row r="7413">
      <c r="A7413" t="inlineStr">
        <is>
          <t>Regional 4 Palmco</t>
        </is>
      </c>
      <c r="B7413">
        <f>IF('Data R4P'!C429="","",'Data R4P'!B429)</f>
        <v/>
      </c>
      <c r="C7413">
        <f>IF('Data R4P'!C429="","",'Data R4P'!C429)</f>
        <v/>
      </c>
      <c r="D7413">
        <f>IF('Data R4P'!C429="","",'Data R4P'!D429)</f>
        <v/>
      </c>
      <c r="E7413">
        <f>IF('Data R4P'!C429="","",'Data R4P'!E429)</f>
        <v/>
      </c>
      <c r="F7413">
        <f>IF('Data R4P'!C429="","",'Data R4P'!F429)</f>
        <v/>
      </c>
      <c r="G7413">
        <f>IF('Data R4P'!C429="","",'Data R4P'!AD429)</f>
        <v/>
      </c>
      <c r="H7413">
        <f>IF('Data R4P'!C429="","",'Data R4P'!AC429)</f>
        <v/>
      </c>
      <c r="I7413">
        <f>IF('Data R4P'!C429="","",COUNTIF('Data R4P'!J429,"&gt;0")+COUNTIF('Data R4P'!L429,"&gt;0")+COUNTIF('Data R4P'!N429,"&gt;0")+COUNTIF('Data R4P'!P429,"&gt;0")+COUNTIF('Data R4P'!R429,"&gt;0")+COUNTIF('Data R4P'!T429,"&gt;0")+COUNTIF('Data R4P'!V429,"&gt;0")+COUNTIF('Data R4P'!X429,"&gt;0"))</f>
        <v/>
      </c>
      <c r="J7413">
        <f>IF('Data R4P'!C429="","",IF((COUNTIF('Data R4P'!K429,"&gt;0")+COUNTIF('Data R4P'!M429,"&gt;0")+COUNTIF('Data R4P'!O429,"&gt;0")+COUNTIF('Data R4P'!Q429,"&gt;0")+COUNTIF('Data R4P'!S429,"&gt;0")+COUNTIF('Data R4P'!U429,"&gt;0")+COUNTIF('Data R4P'!W429,"&gt;0")+COUNTIF('Data R4P'!Y429,"&gt;0"))&gt;0,1,0))</f>
        <v/>
      </c>
      <c r="M7413" t="inlineStr">
        <is>
          <t>Data R</t>
        </is>
      </c>
    </row>
    <row r="7414">
      <c r="A7414" t="inlineStr">
        <is>
          <t>Regional 4 Palmco</t>
        </is>
      </c>
      <c r="B7414">
        <f>IF('Data R4P'!C430="","",'Data R4P'!B430)</f>
        <v/>
      </c>
      <c r="C7414">
        <f>IF('Data R4P'!C430="","",'Data R4P'!C430)</f>
        <v/>
      </c>
      <c r="D7414">
        <f>IF('Data R4P'!C430="","",'Data R4P'!D430)</f>
        <v/>
      </c>
      <c r="E7414">
        <f>IF('Data R4P'!C430="","",'Data R4P'!E430)</f>
        <v/>
      </c>
      <c r="F7414">
        <f>IF('Data R4P'!C430="","",'Data R4P'!F430)</f>
        <v/>
      </c>
      <c r="G7414">
        <f>IF('Data R4P'!C430="","",'Data R4P'!AD430)</f>
        <v/>
      </c>
      <c r="H7414">
        <f>IF('Data R4P'!C430="","",'Data R4P'!AC430)</f>
        <v/>
      </c>
      <c r="I7414">
        <f>IF('Data R4P'!C430="","",COUNTIF('Data R4P'!J430,"&gt;0")+COUNTIF('Data R4P'!L430,"&gt;0")+COUNTIF('Data R4P'!N430,"&gt;0")+COUNTIF('Data R4P'!P430,"&gt;0")+COUNTIF('Data R4P'!R430,"&gt;0")+COUNTIF('Data R4P'!T430,"&gt;0")+COUNTIF('Data R4P'!V430,"&gt;0")+COUNTIF('Data R4P'!X430,"&gt;0"))</f>
        <v/>
      </c>
      <c r="J7414">
        <f>IF('Data R4P'!C430="","",IF((COUNTIF('Data R4P'!K430,"&gt;0")+COUNTIF('Data R4P'!M430,"&gt;0")+COUNTIF('Data R4P'!O430,"&gt;0")+COUNTIF('Data R4P'!Q430,"&gt;0")+COUNTIF('Data R4P'!S430,"&gt;0")+COUNTIF('Data R4P'!U430,"&gt;0")+COUNTIF('Data R4P'!W430,"&gt;0")+COUNTIF('Data R4P'!Y430,"&gt;0"))&gt;0,1,0))</f>
        <v/>
      </c>
      <c r="M7414" t="inlineStr">
        <is>
          <t>Data R</t>
        </is>
      </c>
    </row>
    <row r="7415">
      <c r="A7415" t="inlineStr">
        <is>
          <t>Regional 4 Palmco</t>
        </is>
      </c>
      <c r="B7415">
        <f>IF('Data R4P'!C431="","",'Data R4P'!B431)</f>
        <v/>
      </c>
      <c r="C7415">
        <f>IF('Data R4P'!C431="","",'Data R4P'!C431)</f>
        <v/>
      </c>
      <c r="D7415">
        <f>IF('Data R4P'!C431="","",'Data R4P'!D431)</f>
        <v/>
      </c>
      <c r="E7415">
        <f>IF('Data R4P'!C431="","",'Data R4P'!E431)</f>
        <v/>
      </c>
      <c r="F7415">
        <f>IF('Data R4P'!C431="","",'Data R4P'!F431)</f>
        <v/>
      </c>
      <c r="G7415">
        <f>IF('Data R4P'!C431="","",'Data R4P'!AD431)</f>
        <v/>
      </c>
      <c r="H7415">
        <f>IF('Data R4P'!C431="","",'Data R4P'!AC431)</f>
        <v/>
      </c>
      <c r="I7415">
        <f>IF('Data R4P'!C431="","",COUNTIF('Data R4P'!J431,"&gt;0")+COUNTIF('Data R4P'!L431,"&gt;0")+COUNTIF('Data R4P'!N431,"&gt;0")+COUNTIF('Data R4P'!P431,"&gt;0")+COUNTIF('Data R4P'!R431,"&gt;0")+COUNTIF('Data R4P'!T431,"&gt;0")+COUNTIF('Data R4P'!V431,"&gt;0")+COUNTIF('Data R4P'!X431,"&gt;0"))</f>
        <v/>
      </c>
      <c r="J7415">
        <f>IF('Data R4P'!C431="","",IF((COUNTIF('Data R4P'!K431,"&gt;0")+COUNTIF('Data R4P'!M431,"&gt;0")+COUNTIF('Data R4P'!O431,"&gt;0")+COUNTIF('Data R4P'!Q431,"&gt;0")+COUNTIF('Data R4P'!S431,"&gt;0")+COUNTIF('Data R4P'!U431,"&gt;0")+COUNTIF('Data R4P'!W431,"&gt;0")+COUNTIF('Data R4P'!Y431,"&gt;0"))&gt;0,1,0))</f>
        <v/>
      </c>
      <c r="M7415" t="inlineStr">
        <is>
          <t>Data R</t>
        </is>
      </c>
    </row>
    <row r="7416">
      <c r="A7416" t="inlineStr">
        <is>
          <t>Regional 4 Palmco</t>
        </is>
      </c>
      <c r="B7416">
        <f>IF('Data R4P'!C432="","",'Data R4P'!B432)</f>
        <v/>
      </c>
      <c r="C7416">
        <f>IF('Data R4P'!C432="","",'Data R4P'!C432)</f>
        <v/>
      </c>
      <c r="D7416">
        <f>IF('Data R4P'!C432="","",'Data R4P'!D432)</f>
        <v/>
      </c>
      <c r="E7416">
        <f>IF('Data R4P'!C432="","",'Data R4P'!E432)</f>
        <v/>
      </c>
      <c r="F7416">
        <f>IF('Data R4P'!C432="","",'Data R4P'!F432)</f>
        <v/>
      </c>
      <c r="G7416">
        <f>IF('Data R4P'!C432="","",'Data R4P'!AD432)</f>
        <v/>
      </c>
      <c r="H7416">
        <f>IF('Data R4P'!C432="","",'Data R4P'!AC432)</f>
        <v/>
      </c>
      <c r="I7416">
        <f>IF('Data R4P'!C432="","",COUNTIF('Data R4P'!J432,"&gt;0")+COUNTIF('Data R4P'!L432,"&gt;0")+COUNTIF('Data R4P'!N432,"&gt;0")+COUNTIF('Data R4P'!P432,"&gt;0")+COUNTIF('Data R4P'!R432,"&gt;0")+COUNTIF('Data R4P'!T432,"&gt;0")+COUNTIF('Data R4P'!V432,"&gt;0")+COUNTIF('Data R4P'!X432,"&gt;0"))</f>
        <v/>
      </c>
      <c r="J7416">
        <f>IF('Data R4P'!C432="","",IF((COUNTIF('Data R4P'!K432,"&gt;0")+COUNTIF('Data R4P'!M432,"&gt;0")+COUNTIF('Data R4P'!O432,"&gt;0")+COUNTIF('Data R4P'!Q432,"&gt;0")+COUNTIF('Data R4P'!S432,"&gt;0")+COUNTIF('Data R4P'!U432,"&gt;0")+COUNTIF('Data R4P'!W432,"&gt;0")+COUNTIF('Data R4P'!Y432,"&gt;0"))&gt;0,1,0))</f>
        <v/>
      </c>
      <c r="M7416" t="inlineStr">
        <is>
          <t>Data R</t>
        </is>
      </c>
    </row>
    <row r="7417">
      <c r="A7417" t="inlineStr">
        <is>
          <t>Regional 4 Palmco</t>
        </is>
      </c>
      <c r="B7417">
        <f>IF('Data R4P'!C433="","",'Data R4P'!B433)</f>
        <v/>
      </c>
      <c r="C7417">
        <f>IF('Data R4P'!C433="","",'Data R4P'!C433)</f>
        <v/>
      </c>
      <c r="D7417">
        <f>IF('Data R4P'!C433="","",'Data R4P'!D433)</f>
        <v/>
      </c>
      <c r="E7417">
        <f>IF('Data R4P'!C433="","",'Data R4P'!E433)</f>
        <v/>
      </c>
      <c r="F7417">
        <f>IF('Data R4P'!C433="","",'Data R4P'!F433)</f>
        <v/>
      </c>
      <c r="G7417">
        <f>IF('Data R4P'!C433="","",'Data R4P'!AD433)</f>
        <v/>
      </c>
      <c r="H7417">
        <f>IF('Data R4P'!C433="","",'Data R4P'!AC433)</f>
        <v/>
      </c>
      <c r="I7417">
        <f>IF('Data R4P'!C433="","",COUNTIF('Data R4P'!J433,"&gt;0")+COUNTIF('Data R4P'!L433,"&gt;0")+COUNTIF('Data R4P'!N433,"&gt;0")+COUNTIF('Data R4P'!P433,"&gt;0")+COUNTIF('Data R4P'!R433,"&gt;0")+COUNTIF('Data R4P'!T433,"&gt;0")+COUNTIF('Data R4P'!V433,"&gt;0")+COUNTIF('Data R4P'!X433,"&gt;0"))</f>
        <v/>
      </c>
      <c r="J7417">
        <f>IF('Data R4P'!C433="","",IF((COUNTIF('Data R4P'!K433,"&gt;0")+COUNTIF('Data R4P'!M433,"&gt;0")+COUNTIF('Data R4P'!O433,"&gt;0")+COUNTIF('Data R4P'!Q433,"&gt;0")+COUNTIF('Data R4P'!S433,"&gt;0")+COUNTIF('Data R4P'!U433,"&gt;0")+COUNTIF('Data R4P'!W433,"&gt;0")+COUNTIF('Data R4P'!Y433,"&gt;0"))&gt;0,1,0))</f>
        <v/>
      </c>
      <c r="M7417" t="inlineStr">
        <is>
          <t>Data R</t>
        </is>
      </c>
    </row>
    <row r="7418">
      <c r="A7418" t="inlineStr">
        <is>
          <t>Regional 4 Palmco</t>
        </is>
      </c>
      <c r="B7418">
        <f>IF('Data R4P'!C434="","",'Data R4P'!B434)</f>
        <v/>
      </c>
      <c r="C7418">
        <f>IF('Data R4P'!C434="","",'Data R4P'!C434)</f>
        <v/>
      </c>
      <c r="D7418">
        <f>IF('Data R4P'!C434="","",'Data R4P'!D434)</f>
        <v/>
      </c>
      <c r="E7418">
        <f>IF('Data R4P'!C434="","",'Data R4P'!E434)</f>
        <v/>
      </c>
      <c r="F7418">
        <f>IF('Data R4P'!C434="","",'Data R4P'!F434)</f>
        <v/>
      </c>
      <c r="G7418">
        <f>IF('Data R4P'!C434="","",'Data R4P'!AD434)</f>
        <v/>
      </c>
      <c r="H7418">
        <f>IF('Data R4P'!C434="","",'Data R4P'!AC434)</f>
        <v/>
      </c>
      <c r="I7418">
        <f>IF('Data R4P'!C434="","",COUNTIF('Data R4P'!J434,"&gt;0")+COUNTIF('Data R4P'!L434,"&gt;0")+COUNTIF('Data R4P'!N434,"&gt;0")+COUNTIF('Data R4P'!P434,"&gt;0")+COUNTIF('Data R4P'!R434,"&gt;0")+COUNTIF('Data R4P'!T434,"&gt;0")+COUNTIF('Data R4P'!V434,"&gt;0")+COUNTIF('Data R4P'!X434,"&gt;0"))</f>
        <v/>
      </c>
      <c r="J7418">
        <f>IF('Data R4P'!C434="","",IF((COUNTIF('Data R4P'!K434,"&gt;0")+COUNTIF('Data R4P'!M434,"&gt;0")+COUNTIF('Data R4P'!O434,"&gt;0")+COUNTIF('Data R4P'!Q434,"&gt;0")+COUNTIF('Data R4P'!S434,"&gt;0")+COUNTIF('Data R4P'!U434,"&gt;0")+COUNTIF('Data R4P'!W434,"&gt;0")+COUNTIF('Data R4P'!Y434,"&gt;0"))&gt;0,1,0))</f>
        <v/>
      </c>
      <c r="M7418" t="inlineStr">
        <is>
          <t>Data R</t>
        </is>
      </c>
    </row>
    <row r="7419">
      <c r="A7419" t="inlineStr">
        <is>
          <t>Regional 4 Palmco</t>
        </is>
      </c>
      <c r="B7419">
        <f>IF('Data R4P'!C435="","",'Data R4P'!B435)</f>
        <v/>
      </c>
      <c r="C7419">
        <f>IF('Data R4P'!C435="","",'Data R4P'!C435)</f>
        <v/>
      </c>
      <c r="D7419">
        <f>IF('Data R4P'!C435="","",'Data R4P'!D435)</f>
        <v/>
      </c>
      <c r="E7419">
        <f>IF('Data R4P'!C435="","",'Data R4P'!E435)</f>
        <v/>
      </c>
      <c r="F7419">
        <f>IF('Data R4P'!C435="","",'Data R4P'!F435)</f>
        <v/>
      </c>
      <c r="G7419">
        <f>IF('Data R4P'!C435="","",'Data R4P'!AD435)</f>
        <v/>
      </c>
      <c r="H7419">
        <f>IF('Data R4P'!C435="","",'Data R4P'!AC435)</f>
        <v/>
      </c>
      <c r="I7419">
        <f>IF('Data R4P'!C435="","",COUNTIF('Data R4P'!J435,"&gt;0")+COUNTIF('Data R4P'!L435,"&gt;0")+COUNTIF('Data R4P'!N435,"&gt;0")+COUNTIF('Data R4P'!P435,"&gt;0")+COUNTIF('Data R4P'!R435,"&gt;0")+COUNTIF('Data R4P'!T435,"&gt;0")+COUNTIF('Data R4P'!V435,"&gt;0")+COUNTIF('Data R4P'!X435,"&gt;0"))</f>
        <v/>
      </c>
      <c r="J7419">
        <f>IF('Data R4P'!C435="","",IF((COUNTIF('Data R4P'!K435,"&gt;0")+COUNTIF('Data R4P'!M435,"&gt;0")+COUNTIF('Data R4P'!O435,"&gt;0")+COUNTIF('Data R4P'!Q435,"&gt;0")+COUNTIF('Data R4P'!S435,"&gt;0")+COUNTIF('Data R4P'!U435,"&gt;0")+COUNTIF('Data R4P'!W435,"&gt;0")+COUNTIF('Data R4P'!Y435,"&gt;0"))&gt;0,1,0))</f>
        <v/>
      </c>
      <c r="M7419" t="inlineStr">
        <is>
          <t>Data R</t>
        </is>
      </c>
    </row>
    <row r="7420">
      <c r="A7420" t="inlineStr">
        <is>
          <t>Regional 4 Palmco</t>
        </is>
      </c>
      <c r="B7420">
        <f>IF('Data R4P'!C436="","",'Data R4P'!B436)</f>
        <v/>
      </c>
      <c r="C7420">
        <f>IF('Data R4P'!C436="","",'Data R4P'!C436)</f>
        <v/>
      </c>
      <c r="D7420">
        <f>IF('Data R4P'!C436="","",'Data R4P'!D436)</f>
        <v/>
      </c>
      <c r="E7420">
        <f>IF('Data R4P'!C436="","",'Data R4P'!E436)</f>
        <v/>
      </c>
      <c r="F7420">
        <f>IF('Data R4P'!C436="","",'Data R4P'!F436)</f>
        <v/>
      </c>
      <c r="G7420">
        <f>IF('Data R4P'!C436="","",'Data R4P'!AD436)</f>
        <v/>
      </c>
      <c r="H7420">
        <f>IF('Data R4P'!C436="","",'Data R4P'!AC436)</f>
        <v/>
      </c>
      <c r="I7420">
        <f>IF('Data R4P'!C436="","",COUNTIF('Data R4P'!J436,"&gt;0")+COUNTIF('Data R4P'!L436,"&gt;0")+COUNTIF('Data R4P'!N436,"&gt;0")+COUNTIF('Data R4P'!P436,"&gt;0")+COUNTIF('Data R4P'!R436,"&gt;0")+COUNTIF('Data R4P'!T436,"&gt;0")+COUNTIF('Data R4P'!V436,"&gt;0")+COUNTIF('Data R4P'!X436,"&gt;0"))</f>
        <v/>
      </c>
      <c r="J7420">
        <f>IF('Data R4P'!C436="","",IF((COUNTIF('Data R4P'!K436,"&gt;0")+COUNTIF('Data R4P'!M436,"&gt;0")+COUNTIF('Data R4P'!O436,"&gt;0")+COUNTIF('Data R4P'!Q436,"&gt;0")+COUNTIF('Data R4P'!S436,"&gt;0")+COUNTIF('Data R4P'!U436,"&gt;0")+COUNTIF('Data R4P'!W436,"&gt;0")+COUNTIF('Data R4P'!Y436,"&gt;0"))&gt;0,1,0))</f>
        <v/>
      </c>
      <c r="M7420" t="inlineStr">
        <is>
          <t>Data R</t>
        </is>
      </c>
    </row>
    <row r="7421">
      <c r="A7421" t="inlineStr">
        <is>
          <t>Regional 4 Palmco</t>
        </is>
      </c>
      <c r="B7421">
        <f>IF('Data R4P'!C437="","",'Data R4P'!B437)</f>
        <v/>
      </c>
      <c r="C7421">
        <f>IF('Data R4P'!C437="","",'Data R4P'!C437)</f>
        <v/>
      </c>
      <c r="D7421">
        <f>IF('Data R4P'!C437="","",'Data R4P'!D437)</f>
        <v/>
      </c>
      <c r="E7421">
        <f>IF('Data R4P'!C437="","",'Data R4P'!E437)</f>
        <v/>
      </c>
      <c r="F7421">
        <f>IF('Data R4P'!C437="","",'Data R4P'!F437)</f>
        <v/>
      </c>
      <c r="G7421">
        <f>IF('Data R4P'!C437="","",'Data R4P'!AD437)</f>
        <v/>
      </c>
      <c r="H7421">
        <f>IF('Data R4P'!C437="","",'Data R4P'!AC437)</f>
        <v/>
      </c>
      <c r="I7421">
        <f>IF('Data R4P'!C437="","",COUNTIF('Data R4P'!J437,"&gt;0")+COUNTIF('Data R4P'!L437,"&gt;0")+COUNTIF('Data R4P'!N437,"&gt;0")+COUNTIF('Data R4P'!P437,"&gt;0")+COUNTIF('Data R4P'!R437,"&gt;0")+COUNTIF('Data R4P'!T437,"&gt;0")+COUNTIF('Data R4P'!V437,"&gt;0")+COUNTIF('Data R4P'!X437,"&gt;0"))</f>
        <v/>
      </c>
      <c r="J7421">
        <f>IF('Data R4P'!C437="","",IF((COUNTIF('Data R4P'!K437,"&gt;0")+COUNTIF('Data R4P'!M437,"&gt;0")+COUNTIF('Data R4P'!O437,"&gt;0")+COUNTIF('Data R4P'!Q437,"&gt;0")+COUNTIF('Data R4P'!S437,"&gt;0")+COUNTIF('Data R4P'!U437,"&gt;0")+COUNTIF('Data R4P'!W437,"&gt;0")+COUNTIF('Data R4P'!Y437,"&gt;0"))&gt;0,1,0))</f>
        <v/>
      </c>
      <c r="M7421" t="inlineStr">
        <is>
          <t>Data R</t>
        </is>
      </c>
    </row>
    <row r="7422">
      <c r="A7422" t="inlineStr">
        <is>
          <t>Regional 4 Palmco</t>
        </is>
      </c>
      <c r="B7422">
        <f>IF('Data R4P'!C438="","",'Data R4P'!B438)</f>
        <v/>
      </c>
      <c r="C7422">
        <f>IF('Data R4P'!C438="","",'Data R4P'!C438)</f>
        <v/>
      </c>
      <c r="D7422">
        <f>IF('Data R4P'!C438="","",'Data R4P'!D438)</f>
        <v/>
      </c>
      <c r="E7422">
        <f>IF('Data R4P'!C438="","",'Data R4P'!E438)</f>
        <v/>
      </c>
      <c r="F7422">
        <f>IF('Data R4P'!C438="","",'Data R4P'!F438)</f>
        <v/>
      </c>
      <c r="G7422">
        <f>IF('Data R4P'!C438="","",'Data R4P'!AD438)</f>
        <v/>
      </c>
      <c r="H7422">
        <f>IF('Data R4P'!C438="","",'Data R4P'!AC438)</f>
        <v/>
      </c>
      <c r="I7422">
        <f>IF('Data R4P'!C438="","",COUNTIF('Data R4P'!J438,"&gt;0")+COUNTIF('Data R4P'!L438,"&gt;0")+COUNTIF('Data R4P'!N438,"&gt;0")+COUNTIF('Data R4P'!P438,"&gt;0")+COUNTIF('Data R4P'!R438,"&gt;0")+COUNTIF('Data R4P'!T438,"&gt;0")+COUNTIF('Data R4P'!V438,"&gt;0")+COUNTIF('Data R4P'!X438,"&gt;0"))</f>
        <v/>
      </c>
      <c r="J7422">
        <f>IF('Data R4P'!C438="","",IF((COUNTIF('Data R4P'!K438,"&gt;0")+COUNTIF('Data R4P'!M438,"&gt;0")+COUNTIF('Data R4P'!O438,"&gt;0")+COUNTIF('Data R4P'!Q438,"&gt;0")+COUNTIF('Data R4P'!S438,"&gt;0")+COUNTIF('Data R4P'!U438,"&gt;0")+COUNTIF('Data R4P'!W438,"&gt;0")+COUNTIF('Data R4P'!Y438,"&gt;0"))&gt;0,1,0))</f>
        <v/>
      </c>
      <c r="M7422" t="inlineStr">
        <is>
          <t>Data R</t>
        </is>
      </c>
    </row>
    <row r="7423">
      <c r="A7423" t="inlineStr">
        <is>
          <t>Regional 4 Palmco</t>
        </is>
      </c>
      <c r="B7423">
        <f>IF('Data R4P'!C439="","",'Data R4P'!B439)</f>
        <v/>
      </c>
      <c r="C7423">
        <f>IF('Data R4P'!C439="","",'Data R4P'!C439)</f>
        <v/>
      </c>
      <c r="D7423">
        <f>IF('Data R4P'!C439="","",'Data R4P'!D439)</f>
        <v/>
      </c>
      <c r="E7423">
        <f>IF('Data R4P'!C439="","",'Data R4P'!E439)</f>
        <v/>
      </c>
      <c r="F7423">
        <f>IF('Data R4P'!C439="","",'Data R4P'!F439)</f>
        <v/>
      </c>
      <c r="G7423">
        <f>IF('Data R4P'!C439="","",'Data R4P'!AD439)</f>
        <v/>
      </c>
      <c r="H7423">
        <f>IF('Data R4P'!C439="","",'Data R4P'!AC439)</f>
        <v/>
      </c>
      <c r="I7423">
        <f>IF('Data R4P'!C439="","",COUNTIF('Data R4P'!J439,"&gt;0")+COUNTIF('Data R4P'!L439,"&gt;0")+COUNTIF('Data R4P'!N439,"&gt;0")+COUNTIF('Data R4P'!P439,"&gt;0")+COUNTIF('Data R4P'!R439,"&gt;0")+COUNTIF('Data R4P'!T439,"&gt;0")+COUNTIF('Data R4P'!V439,"&gt;0")+COUNTIF('Data R4P'!X439,"&gt;0"))</f>
        <v/>
      </c>
      <c r="J7423">
        <f>IF('Data R4P'!C439="","",IF((COUNTIF('Data R4P'!K439,"&gt;0")+COUNTIF('Data R4P'!M439,"&gt;0")+COUNTIF('Data R4P'!O439,"&gt;0")+COUNTIF('Data R4P'!Q439,"&gt;0")+COUNTIF('Data R4P'!S439,"&gt;0")+COUNTIF('Data R4P'!U439,"&gt;0")+COUNTIF('Data R4P'!W439,"&gt;0")+COUNTIF('Data R4P'!Y439,"&gt;0"))&gt;0,1,0))</f>
        <v/>
      </c>
      <c r="M7423" t="inlineStr">
        <is>
          <t>Data R</t>
        </is>
      </c>
    </row>
    <row r="7424">
      <c r="A7424" t="inlineStr">
        <is>
          <t>Regional 4 Palmco</t>
        </is>
      </c>
      <c r="B7424">
        <f>IF('Data R4P'!C440="","",'Data R4P'!B440)</f>
        <v/>
      </c>
      <c r="C7424">
        <f>IF('Data R4P'!C440="","",'Data R4P'!C440)</f>
        <v/>
      </c>
      <c r="D7424">
        <f>IF('Data R4P'!C440="","",'Data R4P'!D440)</f>
        <v/>
      </c>
      <c r="E7424">
        <f>IF('Data R4P'!C440="","",'Data R4P'!E440)</f>
        <v/>
      </c>
      <c r="F7424">
        <f>IF('Data R4P'!C440="","",'Data R4P'!F440)</f>
        <v/>
      </c>
      <c r="G7424">
        <f>IF('Data R4P'!C440="","",'Data R4P'!AD440)</f>
        <v/>
      </c>
      <c r="H7424">
        <f>IF('Data R4P'!C440="","",'Data R4P'!AC440)</f>
        <v/>
      </c>
      <c r="I7424">
        <f>IF('Data R4P'!C440="","",COUNTIF('Data R4P'!J440,"&gt;0")+COUNTIF('Data R4P'!L440,"&gt;0")+COUNTIF('Data R4P'!N440,"&gt;0")+COUNTIF('Data R4P'!P440,"&gt;0")+COUNTIF('Data R4P'!R440,"&gt;0")+COUNTIF('Data R4P'!T440,"&gt;0")+COUNTIF('Data R4P'!V440,"&gt;0")+COUNTIF('Data R4P'!X440,"&gt;0"))</f>
        <v/>
      </c>
      <c r="J7424">
        <f>IF('Data R4P'!C440="","",IF((COUNTIF('Data R4P'!K440,"&gt;0")+COUNTIF('Data R4P'!M440,"&gt;0")+COUNTIF('Data R4P'!O440,"&gt;0")+COUNTIF('Data R4P'!Q440,"&gt;0")+COUNTIF('Data R4P'!S440,"&gt;0")+COUNTIF('Data R4P'!U440,"&gt;0")+COUNTIF('Data R4P'!W440,"&gt;0")+COUNTIF('Data R4P'!Y440,"&gt;0"))&gt;0,1,0))</f>
        <v/>
      </c>
      <c r="M7424" t="inlineStr">
        <is>
          <t>Data R</t>
        </is>
      </c>
    </row>
    <row r="7425">
      <c r="A7425" t="inlineStr">
        <is>
          <t>Regional 4 Palmco</t>
        </is>
      </c>
      <c r="B7425">
        <f>IF('Data R4P'!C441="","",'Data R4P'!B441)</f>
        <v/>
      </c>
      <c r="C7425">
        <f>IF('Data R4P'!C441="","",'Data R4P'!C441)</f>
        <v/>
      </c>
      <c r="D7425">
        <f>IF('Data R4P'!C441="","",'Data R4P'!D441)</f>
        <v/>
      </c>
      <c r="E7425">
        <f>IF('Data R4P'!C441="","",'Data R4P'!E441)</f>
        <v/>
      </c>
      <c r="F7425">
        <f>IF('Data R4P'!C441="","",'Data R4P'!F441)</f>
        <v/>
      </c>
      <c r="G7425">
        <f>IF('Data R4P'!C441="","",'Data R4P'!AD441)</f>
        <v/>
      </c>
      <c r="H7425">
        <f>IF('Data R4P'!C441="","",'Data R4P'!AC441)</f>
        <v/>
      </c>
      <c r="I7425">
        <f>IF('Data R4P'!C441="","",COUNTIF('Data R4P'!J441,"&gt;0")+COUNTIF('Data R4P'!L441,"&gt;0")+COUNTIF('Data R4P'!N441,"&gt;0")+COUNTIF('Data R4P'!P441,"&gt;0")+COUNTIF('Data R4P'!R441,"&gt;0")+COUNTIF('Data R4P'!T441,"&gt;0")+COUNTIF('Data R4P'!V441,"&gt;0")+COUNTIF('Data R4P'!X441,"&gt;0"))</f>
        <v/>
      </c>
      <c r="J7425">
        <f>IF('Data R4P'!C441="","",IF((COUNTIF('Data R4P'!K441,"&gt;0")+COUNTIF('Data R4P'!M441,"&gt;0")+COUNTIF('Data R4P'!O441,"&gt;0")+COUNTIF('Data R4P'!Q441,"&gt;0")+COUNTIF('Data R4P'!S441,"&gt;0")+COUNTIF('Data R4P'!U441,"&gt;0")+COUNTIF('Data R4P'!W441,"&gt;0")+COUNTIF('Data R4P'!Y441,"&gt;0"))&gt;0,1,0))</f>
        <v/>
      </c>
      <c r="M7425" t="inlineStr">
        <is>
          <t>Data R</t>
        </is>
      </c>
    </row>
    <row r="7426">
      <c r="A7426" t="inlineStr">
        <is>
          <t>Regional 4 Palmco</t>
        </is>
      </c>
      <c r="B7426">
        <f>IF('Data R4P'!C442="","",'Data R4P'!B442)</f>
        <v/>
      </c>
      <c r="C7426">
        <f>IF('Data R4P'!C442="","",'Data R4P'!C442)</f>
        <v/>
      </c>
      <c r="D7426">
        <f>IF('Data R4P'!C442="","",'Data R4P'!D442)</f>
        <v/>
      </c>
      <c r="E7426">
        <f>IF('Data R4P'!C442="","",'Data R4P'!E442)</f>
        <v/>
      </c>
      <c r="F7426">
        <f>IF('Data R4P'!C442="","",'Data R4P'!F442)</f>
        <v/>
      </c>
      <c r="G7426">
        <f>IF('Data R4P'!C442="","",'Data R4P'!AD442)</f>
        <v/>
      </c>
      <c r="H7426">
        <f>IF('Data R4P'!C442="","",'Data R4P'!AC442)</f>
        <v/>
      </c>
      <c r="I7426">
        <f>IF('Data R4P'!C442="","",COUNTIF('Data R4P'!J442,"&gt;0")+COUNTIF('Data R4P'!L442,"&gt;0")+COUNTIF('Data R4P'!N442,"&gt;0")+COUNTIF('Data R4P'!P442,"&gt;0")+COUNTIF('Data R4P'!R442,"&gt;0")+COUNTIF('Data R4P'!T442,"&gt;0")+COUNTIF('Data R4P'!V442,"&gt;0")+COUNTIF('Data R4P'!X442,"&gt;0"))</f>
        <v/>
      </c>
      <c r="J7426">
        <f>IF('Data R4P'!C442="","",IF((COUNTIF('Data R4P'!K442,"&gt;0")+COUNTIF('Data R4P'!M442,"&gt;0")+COUNTIF('Data R4P'!O442,"&gt;0")+COUNTIF('Data R4P'!Q442,"&gt;0")+COUNTIF('Data R4P'!S442,"&gt;0")+COUNTIF('Data R4P'!U442,"&gt;0")+COUNTIF('Data R4P'!W442,"&gt;0")+COUNTIF('Data R4P'!Y442,"&gt;0"))&gt;0,1,0))</f>
        <v/>
      </c>
      <c r="M7426" t="inlineStr">
        <is>
          <t>Data R</t>
        </is>
      </c>
    </row>
    <row r="7427">
      <c r="A7427" t="inlineStr">
        <is>
          <t>Regional 4 Palmco</t>
        </is>
      </c>
      <c r="B7427">
        <f>IF('Data R4P'!C443="","",'Data R4P'!B443)</f>
        <v/>
      </c>
      <c r="C7427">
        <f>IF('Data R4P'!C443="","",'Data R4P'!C443)</f>
        <v/>
      </c>
      <c r="D7427">
        <f>IF('Data R4P'!C443="","",'Data R4P'!D443)</f>
        <v/>
      </c>
      <c r="E7427">
        <f>IF('Data R4P'!C443="","",'Data R4P'!E443)</f>
        <v/>
      </c>
      <c r="F7427">
        <f>IF('Data R4P'!C443="","",'Data R4P'!F443)</f>
        <v/>
      </c>
      <c r="G7427">
        <f>IF('Data R4P'!C443="","",'Data R4P'!AD443)</f>
        <v/>
      </c>
      <c r="H7427">
        <f>IF('Data R4P'!C443="","",'Data R4P'!AC443)</f>
        <v/>
      </c>
      <c r="I7427">
        <f>IF('Data R4P'!C443="","",COUNTIF('Data R4P'!J443,"&gt;0")+COUNTIF('Data R4P'!L443,"&gt;0")+COUNTIF('Data R4P'!N443,"&gt;0")+COUNTIF('Data R4P'!P443,"&gt;0")+COUNTIF('Data R4P'!R443,"&gt;0")+COUNTIF('Data R4P'!T443,"&gt;0")+COUNTIF('Data R4P'!V443,"&gt;0")+COUNTIF('Data R4P'!X443,"&gt;0"))</f>
        <v/>
      </c>
      <c r="J7427">
        <f>IF('Data R4P'!C443="","",IF((COUNTIF('Data R4P'!K443,"&gt;0")+COUNTIF('Data R4P'!M443,"&gt;0")+COUNTIF('Data R4P'!O443,"&gt;0")+COUNTIF('Data R4P'!Q443,"&gt;0")+COUNTIF('Data R4P'!S443,"&gt;0")+COUNTIF('Data R4P'!U443,"&gt;0")+COUNTIF('Data R4P'!W443,"&gt;0")+COUNTIF('Data R4P'!Y443,"&gt;0"))&gt;0,1,0))</f>
        <v/>
      </c>
      <c r="M7427" t="inlineStr">
        <is>
          <t>Data R</t>
        </is>
      </c>
    </row>
    <row r="7428">
      <c r="A7428" t="inlineStr">
        <is>
          <t>Regional 4 Palmco</t>
        </is>
      </c>
      <c r="B7428">
        <f>IF('Data R4P'!C444="","",'Data R4P'!B444)</f>
        <v/>
      </c>
      <c r="C7428">
        <f>IF('Data R4P'!C444="","",'Data R4P'!C444)</f>
        <v/>
      </c>
      <c r="D7428">
        <f>IF('Data R4P'!C444="","",'Data R4P'!D444)</f>
        <v/>
      </c>
      <c r="E7428">
        <f>IF('Data R4P'!C444="","",'Data R4P'!E444)</f>
        <v/>
      </c>
      <c r="F7428">
        <f>IF('Data R4P'!C444="","",'Data R4P'!F444)</f>
        <v/>
      </c>
      <c r="G7428">
        <f>IF('Data R4P'!C444="","",'Data R4P'!AD444)</f>
        <v/>
      </c>
      <c r="H7428">
        <f>IF('Data R4P'!C444="","",'Data R4P'!AC444)</f>
        <v/>
      </c>
      <c r="I7428">
        <f>IF('Data R4P'!C444="","",COUNTIF('Data R4P'!J444,"&gt;0")+COUNTIF('Data R4P'!L444,"&gt;0")+COUNTIF('Data R4P'!N444,"&gt;0")+COUNTIF('Data R4P'!P444,"&gt;0")+COUNTIF('Data R4P'!R444,"&gt;0")+COUNTIF('Data R4P'!T444,"&gt;0")+COUNTIF('Data R4P'!V444,"&gt;0")+COUNTIF('Data R4P'!X444,"&gt;0"))</f>
        <v/>
      </c>
      <c r="J7428">
        <f>IF('Data R4P'!C444="","",IF((COUNTIF('Data R4P'!K444,"&gt;0")+COUNTIF('Data R4P'!M444,"&gt;0")+COUNTIF('Data R4P'!O444,"&gt;0")+COUNTIF('Data R4P'!Q444,"&gt;0")+COUNTIF('Data R4P'!S444,"&gt;0")+COUNTIF('Data R4P'!U444,"&gt;0")+COUNTIF('Data R4P'!W444,"&gt;0")+COUNTIF('Data R4P'!Y444,"&gt;0"))&gt;0,1,0))</f>
        <v/>
      </c>
      <c r="M7428" t="inlineStr">
        <is>
          <t>Data R</t>
        </is>
      </c>
    </row>
    <row r="7429">
      <c r="A7429" t="inlineStr">
        <is>
          <t>Regional 4 Palmco</t>
        </is>
      </c>
      <c r="B7429">
        <f>IF('Data R4P'!C445="","",'Data R4P'!B445)</f>
        <v/>
      </c>
      <c r="C7429">
        <f>IF('Data R4P'!C445="","",'Data R4P'!C445)</f>
        <v/>
      </c>
      <c r="D7429">
        <f>IF('Data R4P'!C445="","",'Data R4P'!D445)</f>
        <v/>
      </c>
      <c r="E7429">
        <f>IF('Data R4P'!C445="","",'Data R4P'!E445)</f>
        <v/>
      </c>
      <c r="F7429">
        <f>IF('Data R4P'!C445="","",'Data R4P'!F445)</f>
        <v/>
      </c>
      <c r="G7429">
        <f>IF('Data R4P'!C445="","",'Data R4P'!AD445)</f>
        <v/>
      </c>
      <c r="H7429">
        <f>IF('Data R4P'!C445="","",'Data R4P'!AC445)</f>
        <v/>
      </c>
      <c r="I7429">
        <f>IF('Data R4P'!C445="","",COUNTIF('Data R4P'!J445,"&gt;0")+COUNTIF('Data R4P'!L445,"&gt;0")+COUNTIF('Data R4P'!N445,"&gt;0")+COUNTIF('Data R4P'!P445,"&gt;0")+COUNTIF('Data R4P'!R445,"&gt;0")+COUNTIF('Data R4P'!T445,"&gt;0")+COUNTIF('Data R4P'!V445,"&gt;0")+COUNTIF('Data R4P'!X445,"&gt;0"))</f>
        <v/>
      </c>
      <c r="J7429">
        <f>IF('Data R4P'!C445="","",IF((COUNTIF('Data R4P'!K445,"&gt;0")+COUNTIF('Data R4P'!M445,"&gt;0")+COUNTIF('Data R4P'!O445,"&gt;0")+COUNTIF('Data R4P'!Q445,"&gt;0")+COUNTIF('Data R4P'!S445,"&gt;0")+COUNTIF('Data R4P'!U445,"&gt;0")+COUNTIF('Data R4P'!W445,"&gt;0")+COUNTIF('Data R4P'!Y445,"&gt;0"))&gt;0,1,0))</f>
        <v/>
      </c>
      <c r="M7429" t="inlineStr">
        <is>
          <t>Data R</t>
        </is>
      </c>
    </row>
    <row r="7430">
      <c r="A7430" t="inlineStr">
        <is>
          <t>Regional 4 Palmco</t>
        </is>
      </c>
      <c r="B7430">
        <f>IF('Data R4P'!C446="","",'Data R4P'!B446)</f>
        <v/>
      </c>
      <c r="C7430">
        <f>IF('Data R4P'!C446="","",'Data R4P'!C446)</f>
        <v/>
      </c>
      <c r="D7430">
        <f>IF('Data R4P'!C446="","",'Data R4P'!D446)</f>
        <v/>
      </c>
      <c r="E7430">
        <f>IF('Data R4P'!C446="","",'Data R4P'!E446)</f>
        <v/>
      </c>
      <c r="F7430">
        <f>IF('Data R4P'!C446="","",'Data R4P'!F446)</f>
        <v/>
      </c>
      <c r="G7430">
        <f>IF('Data R4P'!C446="","",'Data R4P'!AD446)</f>
        <v/>
      </c>
      <c r="H7430">
        <f>IF('Data R4P'!C446="","",'Data R4P'!AC446)</f>
        <v/>
      </c>
      <c r="I7430">
        <f>IF('Data R4P'!C446="","",COUNTIF('Data R4P'!J446,"&gt;0")+COUNTIF('Data R4P'!L446,"&gt;0")+COUNTIF('Data R4P'!N446,"&gt;0")+COUNTIF('Data R4P'!P446,"&gt;0")+COUNTIF('Data R4P'!R446,"&gt;0")+COUNTIF('Data R4P'!T446,"&gt;0")+COUNTIF('Data R4P'!V446,"&gt;0")+COUNTIF('Data R4P'!X446,"&gt;0"))</f>
        <v/>
      </c>
      <c r="J7430">
        <f>IF('Data R4P'!C446="","",IF((COUNTIF('Data R4P'!K446,"&gt;0")+COUNTIF('Data R4P'!M446,"&gt;0")+COUNTIF('Data R4P'!O446,"&gt;0")+COUNTIF('Data R4P'!Q446,"&gt;0")+COUNTIF('Data R4P'!S446,"&gt;0")+COUNTIF('Data R4P'!U446,"&gt;0")+COUNTIF('Data R4P'!W446,"&gt;0")+COUNTIF('Data R4P'!Y446,"&gt;0"))&gt;0,1,0))</f>
        <v/>
      </c>
      <c r="M7430" t="inlineStr">
        <is>
          <t>Data R</t>
        </is>
      </c>
    </row>
    <row r="7431">
      <c r="A7431" t="inlineStr">
        <is>
          <t>Regional 4 Palmco</t>
        </is>
      </c>
      <c r="B7431">
        <f>IF('Data R4P'!C447="","",'Data R4P'!B447)</f>
        <v/>
      </c>
      <c r="C7431">
        <f>IF('Data R4P'!C447="","",'Data R4P'!C447)</f>
        <v/>
      </c>
      <c r="D7431">
        <f>IF('Data R4P'!C447="","",'Data R4P'!D447)</f>
        <v/>
      </c>
      <c r="E7431">
        <f>IF('Data R4P'!C447="","",'Data R4P'!E447)</f>
        <v/>
      </c>
      <c r="F7431">
        <f>IF('Data R4P'!C447="","",'Data R4P'!F447)</f>
        <v/>
      </c>
      <c r="G7431">
        <f>IF('Data R4P'!C447="","",'Data R4P'!AD447)</f>
        <v/>
      </c>
      <c r="H7431">
        <f>IF('Data R4P'!C447="","",'Data R4P'!AC447)</f>
        <v/>
      </c>
      <c r="I7431">
        <f>IF('Data R4P'!C447="","",COUNTIF('Data R4P'!J447,"&gt;0")+COUNTIF('Data R4P'!L447,"&gt;0")+COUNTIF('Data R4P'!N447,"&gt;0")+COUNTIF('Data R4P'!P447,"&gt;0")+COUNTIF('Data R4P'!R447,"&gt;0")+COUNTIF('Data R4P'!T447,"&gt;0")+COUNTIF('Data R4P'!V447,"&gt;0")+COUNTIF('Data R4P'!X447,"&gt;0"))</f>
        <v/>
      </c>
      <c r="J7431">
        <f>IF('Data R4P'!C447="","",IF((COUNTIF('Data R4P'!K447,"&gt;0")+COUNTIF('Data R4P'!M447,"&gt;0")+COUNTIF('Data R4P'!O447,"&gt;0")+COUNTIF('Data R4P'!Q447,"&gt;0")+COUNTIF('Data R4P'!S447,"&gt;0")+COUNTIF('Data R4P'!U447,"&gt;0")+COUNTIF('Data R4P'!W447,"&gt;0")+COUNTIF('Data R4P'!Y447,"&gt;0"))&gt;0,1,0))</f>
        <v/>
      </c>
      <c r="M7431" t="inlineStr">
        <is>
          <t>Data R</t>
        </is>
      </c>
    </row>
    <row r="7432">
      <c r="A7432" t="inlineStr">
        <is>
          <t>Regional 4 Palmco</t>
        </is>
      </c>
      <c r="B7432">
        <f>IF('Data R4P'!C448="","",'Data R4P'!B448)</f>
        <v/>
      </c>
      <c r="C7432">
        <f>IF('Data R4P'!C448="","",'Data R4P'!C448)</f>
        <v/>
      </c>
      <c r="D7432">
        <f>IF('Data R4P'!C448="","",'Data R4P'!D448)</f>
        <v/>
      </c>
      <c r="E7432">
        <f>IF('Data R4P'!C448="","",'Data R4P'!E448)</f>
        <v/>
      </c>
      <c r="F7432">
        <f>IF('Data R4P'!C448="","",'Data R4P'!F448)</f>
        <v/>
      </c>
      <c r="G7432">
        <f>IF('Data R4P'!C448="","",'Data R4P'!AD448)</f>
        <v/>
      </c>
      <c r="H7432">
        <f>IF('Data R4P'!C448="","",'Data R4P'!AC448)</f>
        <v/>
      </c>
      <c r="I7432">
        <f>IF('Data R4P'!C448="","",COUNTIF('Data R4P'!J448,"&gt;0")+COUNTIF('Data R4P'!L448,"&gt;0")+COUNTIF('Data R4P'!N448,"&gt;0")+COUNTIF('Data R4P'!P448,"&gt;0")+COUNTIF('Data R4P'!R448,"&gt;0")+COUNTIF('Data R4P'!T448,"&gt;0")+COUNTIF('Data R4P'!V448,"&gt;0")+COUNTIF('Data R4P'!X448,"&gt;0"))</f>
        <v/>
      </c>
      <c r="J7432">
        <f>IF('Data R4P'!C448="","",IF((COUNTIF('Data R4P'!K448,"&gt;0")+COUNTIF('Data R4P'!M448,"&gt;0")+COUNTIF('Data R4P'!O448,"&gt;0")+COUNTIF('Data R4P'!Q448,"&gt;0")+COUNTIF('Data R4P'!S448,"&gt;0")+COUNTIF('Data R4P'!U448,"&gt;0")+COUNTIF('Data R4P'!W448,"&gt;0")+COUNTIF('Data R4P'!Y448,"&gt;0"))&gt;0,1,0))</f>
        <v/>
      </c>
      <c r="M7432" t="inlineStr">
        <is>
          <t>Data R</t>
        </is>
      </c>
    </row>
    <row r="7433">
      <c r="A7433" t="inlineStr">
        <is>
          <t>Regional 4 Palmco</t>
        </is>
      </c>
      <c r="B7433">
        <f>IF('Data R4P'!C449="","",'Data R4P'!B449)</f>
        <v/>
      </c>
      <c r="C7433">
        <f>IF('Data R4P'!C449="","",'Data R4P'!C449)</f>
        <v/>
      </c>
      <c r="D7433">
        <f>IF('Data R4P'!C449="","",'Data R4P'!D449)</f>
        <v/>
      </c>
      <c r="E7433">
        <f>IF('Data R4P'!C449="","",'Data R4P'!E449)</f>
        <v/>
      </c>
      <c r="F7433">
        <f>IF('Data R4P'!C449="","",'Data R4P'!F449)</f>
        <v/>
      </c>
      <c r="G7433">
        <f>IF('Data R4P'!C449="","",'Data R4P'!AD449)</f>
        <v/>
      </c>
      <c r="H7433">
        <f>IF('Data R4P'!C449="","",'Data R4P'!AC449)</f>
        <v/>
      </c>
      <c r="I7433">
        <f>IF('Data R4P'!C449="","",COUNTIF('Data R4P'!J449,"&gt;0")+COUNTIF('Data R4P'!L449,"&gt;0")+COUNTIF('Data R4P'!N449,"&gt;0")+COUNTIF('Data R4P'!P449,"&gt;0")+COUNTIF('Data R4P'!R449,"&gt;0")+COUNTIF('Data R4P'!T449,"&gt;0")+COUNTIF('Data R4P'!V449,"&gt;0")+COUNTIF('Data R4P'!X449,"&gt;0"))</f>
        <v/>
      </c>
      <c r="J7433">
        <f>IF('Data R4P'!C449="","",IF((COUNTIF('Data R4P'!K449,"&gt;0")+COUNTIF('Data R4P'!M449,"&gt;0")+COUNTIF('Data R4P'!O449,"&gt;0")+COUNTIF('Data R4P'!Q449,"&gt;0")+COUNTIF('Data R4P'!S449,"&gt;0")+COUNTIF('Data R4P'!U449,"&gt;0")+COUNTIF('Data R4P'!W449,"&gt;0")+COUNTIF('Data R4P'!Y449,"&gt;0"))&gt;0,1,0))</f>
        <v/>
      </c>
      <c r="M7433" t="inlineStr">
        <is>
          <t>Data R</t>
        </is>
      </c>
    </row>
    <row r="7434">
      <c r="A7434" t="inlineStr">
        <is>
          <t>Regional 4 Palmco</t>
        </is>
      </c>
      <c r="B7434">
        <f>IF('Data R4P'!C450="","",'Data R4P'!B450)</f>
        <v/>
      </c>
      <c r="C7434">
        <f>IF('Data R4P'!C450="","",'Data R4P'!C450)</f>
        <v/>
      </c>
      <c r="D7434">
        <f>IF('Data R4P'!C450="","",'Data R4P'!D450)</f>
        <v/>
      </c>
      <c r="E7434">
        <f>IF('Data R4P'!C450="","",'Data R4P'!E450)</f>
        <v/>
      </c>
      <c r="F7434">
        <f>IF('Data R4P'!C450="","",'Data R4P'!F450)</f>
        <v/>
      </c>
      <c r="G7434">
        <f>IF('Data R4P'!C450="","",'Data R4P'!AD450)</f>
        <v/>
      </c>
      <c r="H7434">
        <f>IF('Data R4P'!C450="","",'Data R4P'!AC450)</f>
        <v/>
      </c>
      <c r="I7434">
        <f>IF('Data R4P'!C450="","",COUNTIF('Data R4P'!J450,"&gt;0")+COUNTIF('Data R4P'!L450,"&gt;0")+COUNTIF('Data R4P'!N450,"&gt;0")+COUNTIF('Data R4P'!P450,"&gt;0")+COUNTIF('Data R4P'!R450,"&gt;0")+COUNTIF('Data R4P'!T450,"&gt;0")+COUNTIF('Data R4P'!V450,"&gt;0")+COUNTIF('Data R4P'!X450,"&gt;0"))</f>
        <v/>
      </c>
      <c r="J7434">
        <f>IF('Data R4P'!C450="","",IF((COUNTIF('Data R4P'!K450,"&gt;0")+COUNTIF('Data R4P'!M450,"&gt;0")+COUNTIF('Data R4P'!O450,"&gt;0")+COUNTIF('Data R4P'!Q450,"&gt;0")+COUNTIF('Data R4P'!S450,"&gt;0")+COUNTIF('Data R4P'!U450,"&gt;0")+COUNTIF('Data R4P'!W450,"&gt;0")+COUNTIF('Data R4P'!Y450,"&gt;0"))&gt;0,1,0))</f>
        <v/>
      </c>
      <c r="M7434" t="inlineStr">
        <is>
          <t>Data R</t>
        </is>
      </c>
    </row>
    <row r="7435">
      <c r="A7435" t="inlineStr">
        <is>
          <t>Regional 4 Palmco</t>
        </is>
      </c>
      <c r="B7435">
        <f>IF('Data R4P'!C451="","",'Data R4P'!B451)</f>
        <v/>
      </c>
      <c r="C7435">
        <f>IF('Data R4P'!C451="","",'Data R4P'!C451)</f>
        <v/>
      </c>
      <c r="D7435">
        <f>IF('Data R4P'!C451="","",'Data R4P'!D451)</f>
        <v/>
      </c>
      <c r="E7435">
        <f>IF('Data R4P'!C451="","",'Data R4P'!E451)</f>
        <v/>
      </c>
      <c r="F7435">
        <f>IF('Data R4P'!C451="","",'Data R4P'!F451)</f>
        <v/>
      </c>
      <c r="G7435">
        <f>IF('Data R4P'!C451="","",'Data R4P'!AD451)</f>
        <v/>
      </c>
      <c r="H7435">
        <f>IF('Data R4P'!C451="","",'Data R4P'!AC451)</f>
        <v/>
      </c>
      <c r="I7435">
        <f>IF('Data R4P'!C451="","",COUNTIF('Data R4P'!J451,"&gt;0")+COUNTIF('Data R4P'!L451,"&gt;0")+COUNTIF('Data R4P'!N451,"&gt;0")+COUNTIF('Data R4P'!P451,"&gt;0")+COUNTIF('Data R4P'!R451,"&gt;0")+COUNTIF('Data R4P'!T451,"&gt;0")+COUNTIF('Data R4P'!V451,"&gt;0")+COUNTIF('Data R4P'!X451,"&gt;0"))</f>
        <v/>
      </c>
      <c r="J7435">
        <f>IF('Data R4P'!C451="","",IF((COUNTIF('Data R4P'!K451,"&gt;0")+COUNTIF('Data R4P'!M451,"&gt;0")+COUNTIF('Data R4P'!O451,"&gt;0")+COUNTIF('Data R4P'!Q451,"&gt;0")+COUNTIF('Data R4P'!S451,"&gt;0")+COUNTIF('Data R4P'!U451,"&gt;0")+COUNTIF('Data R4P'!W451,"&gt;0")+COUNTIF('Data R4P'!Y451,"&gt;0"))&gt;0,1,0))</f>
        <v/>
      </c>
      <c r="M7435" t="inlineStr">
        <is>
          <t>Data R</t>
        </is>
      </c>
    </row>
    <row r="7436">
      <c r="A7436" t="inlineStr">
        <is>
          <t>Regional 4 Palmco</t>
        </is>
      </c>
      <c r="B7436">
        <f>IF('Data R4P'!C452="","",'Data R4P'!B452)</f>
        <v/>
      </c>
      <c r="C7436">
        <f>IF('Data R4P'!C452="","",'Data R4P'!C452)</f>
        <v/>
      </c>
      <c r="D7436">
        <f>IF('Data R4P'!C452="","",'Data R4P'!D452)</f>
        <v/>
      </c>
      <c r="E7436">
        <f>IF('Data R4P'!C452="","",'Data R4P'!E452)</f>
        <v/>
      </c>
      <c r="F7436">
        <f>IF('Data R4P'!C452="","",'Data R4P'!F452)</f>
        <v/>
      </c>
      <c r="G7436">
        <f>IF('Data R4P'!C452="","",'Data R4P'!AD452)</f>
        <v/>
      </c>
      <c r="H7436">
        <f>IF('Data R4P'!C452="","",'Data R4P'!AC452)</f>
        <v/>
      </c>
      <c r="I7436">
        <f>IF('Data R4P'!C452="","",COUNTIF('Data R4P'!J452,"&gt;0")+COUNTIF('Data R4P'!L452,"&gt;0")+COUNTIF('Data R4P'!N452,"&gt;0")+COUNTIF('Data R4P'!P452,"&gt;0")+COUNTIF('Data R4P'!R452,"&gt;0")+COUNTIF('Data R4P'!T452,"&gt;0")+COUNTIF('Data R4P'!V452,"&gt;0")+COUNTIF('Data R4P'!X452,"&gt;0"))</f>
        <v/>
      </c>
      <c r="J7436">
        <f>IF('Data R4P'!C452="","",IF((COUNTIF('Data R4P'!K452,"&gt;0")+COUNTIF('Data R4P'!M452,"&gt;0")+COUNTIF('Data R4P'!O452,"&gt;0")+COUNTIF('Data R4P'!Q452,"&gt;0")+COUNTIF('Data R4P'!S452,"&gt;0")+COUNTIF('Data R4P'!U452,"&gt;0")+COUNTIF('Data R4P'!W452,"&gt;0")+COUNTIF('Data R4P'!Y452,"&gt;0"))&gt;0,1,0))</f>
        <v/>
      </c>
      <c r="M7436" t="inlineStr">
        <is>
          <t>Data R</t>
        </is>
      </c>
    </row>
    <row r="7437">
      <c r="A7437" t="inlineStr">
        <is>
          <t>Regional 4 Palmco</t>
        </is>
      </c>
      <c r="B7437">
        <f>IF('Data R4P'!C453="","",'Data R4P'!B453)</f>
        <v/>
      </c>
      <c r="C7437">
        <f>IF('Data R4P'!C453="","",'Data R4P'!C453)</f>
        <v/>
      </c>
      <c r="D7437">
        <f>IF('Data R4P'!C453="","",'Data R4P'!D453)</f>
        <v/>
      </c>
      <c r="E7437">
        <f>IF('Data R4P'!C453="","",'Data R4P'!E453)</f>
        <v/>
      </c>
      <c r="F7437">
        <f>IF('Data R4P'!C453="","",'Data R4P'!F453)</f>
        <v/>
      </c>
      <c r="G7437">
        <f>IF('Data R4P'!C453="","",'Data R4P'!AD453)</f>
        <v/>
      </c>
      <c r="H7437">
        <f>IF('Data R4P'!C453="","",'Data R4P'!AC453)</f>
        <v/>
      </c>
      <c r="I7437">
        <f>IF('Data R4P'!C453="","",COUNTIF('Data R4P'!J453,"&gt;0")+COUNTIF('Data R4P'!L453,"&gt;0")+COUNTIF('Data R4P'!N453,"&gt;0")+COUNTIF('Data R4P'!P453,"&gt;0")+COUNTIF('Data R4P'!R453,"&gt;0")+COUNTIF('Data R4P'!T453,"&gt;0")+COUNTIF('Data R4P'!V453,"&gt;0")+COUNTIF('Data R4P'!X453,"&gt;0"))</f>
        <v/>
      </c>
      <c r="J7437">
        <f>IF('Data R4P'!C453="","",IF((COUNTIF('Data R4P'!K453,"&gt;0")+COUNTIF('Data R4P'!M453,"&gt;0")+COUNTIF('Data R4P'!O453,"&gt;0")+COUNTIF('Data R4P'!Q453,"&gt;0")+COUNTIF('Data R4P'!S453,"&gt;0")+COUNTIF('Data R4P'!U453,"&gt;0")+COUNTIF('Data R4P'!W453,"&gt;0")+COUNTIF('Data R4P'!Y453,"&gt;0"))&gt;0,1,0))</f>
        <v/>
      </c>
      <c r="M7437" t="inlineStr">
        <is>
          <t>Data R</t>
        </is>
      </c>
    </row>
    <row r="7438">
      <c r="A7438" t="inlineStr">
        <is>
          <t>Regional 4 Palmco</t>
        </is>
      </c>
      <c r="B7438">
        <f>IF('Data R4P'!C454="","",'Data R4P'!B454)</f>
        <v/>
      </c>
      <c r="C7438">
        <f>IF('Data R4P'!C454="","",'Data R4P'!C454)</f>
        <v/>
      </c>
      <c r="D7438">
        <f>IF('Data R4P'!C454="","",'Data R4P'!D454)</f>
        <v/>
      </c>
      <c r="E7438">
        <f>IF('Data R4P'!C454="","",'Data R4P'!E454)</f>
        <v/>
      </c>
      <c r="F7438">
        <f>IF('Data R4P'!C454="","",'Data R4P'!F454)</f>
        <v/>
      </c>
      <c r="G7438">
        <f>IF('Data R4P'!C454="","",'Data R4P'!AD454)</f>
        <v/>
      </c>
      <c r="H7438">
        <f>IF('Data R4P'!C454="","",'Data R4P'!AC454)</f>
        <v/>
      </c>
      <c r="I7438">
        <f>IF('Data R4P'!C454="","",COUNTIF('Data R4P'!J454,"&gt;0")+COUNTIF('Data R4P'!L454,"&gt;0")+COUNTIF('Data R4P'!N454,"&gt;0")+COUNTIF('Data R4P'!P454,"&gt;0")+COUNTIF('Data R4P'!R454,"&gt;0")+COUNTIF('Data R4P'!T454,"&gt;0")+COUNTIF('Data R4P'!V454,"&gt;0")+COUNTIF('Data R4P'!X454,"&gt;0"))</f>
        <v/>
      </c>
      <c r="J7438">
        <f>IF('Data R4P'!C454="","",IF((COUNTIF('Data R4P'!K454,"&gt;0")+COUNTIF('Data R4P'!M454,"&gt;0")+COUNTIF('Data R4P'!O454,"&gt;0")+COUNTIF('Data R4P'!Q454,"&gt;0")+COUNTIF('Data R4P'!S454,"&gt;0")+COUNTIF('Data R4P'!U454,"&gt;0")+COUNTIF('Data R4P'!W454,"&gt;0")+COUNTIF('Data R4P'!Y454,"&gt;0"))&gt;0,1,0))</f>
        <v/>
      </c>
      <c r="M7438" t="inlineStr">
        <is>
          <t>Data R</t>
        </is>
      </c>
    </row>
    <row r="7439">
      <c r="A7439" t="inlineStr">
        <is>
          <t>Regional 4 Palmco</t>
        </is>
      </c>
      <c r="B7439">
        <f>IF('Data R4P'!C455="","",'Data R4P'!B455)</f>
        <v/>
      </c>
      <c r="C7439">
        <f>IF('Data R4P'!C455="","",'Data R4P'!C455)</f>
        <v/>
      </c>
      <c r="D7439">
        <f>IF('Data R4P'!C455="","",'Data R4P'!D455)</f>
        <v/>
      </c>
      <c r="E7439">
        <f>IF('Data R4P'!C455="","",'Data R4P'!E455)</f>
        <v/>
      </c>
      <c r="F7439">
        <f>IF('Data R4P'!C455="","",'Data R4P'!F455)</f>
        <v/>
      </c>
      <c r="G7439">
        <f>IF('Data R4P'!C455="","",'Data R4P'!AD455)</f>
        <v/>
      </c>
      <c r="H7439">
        <f>IF('Data R4P'!C455="","",'Data R4P'!AC455)</f>
        <v/>
      </c>
      <c r="I7439">
        <f>IF('Data R4P'!C455="","",COUNTIF('Data R4P'!J455,"&gt;0")+COUNTIF('Data R4P'!L455,"&gt;0")+COUNTIF('Data R4P'!N455,"&gt;0")+COUNTIF('Data R4P'!P455,"&gt;0")+COUNTIF('Data R4P'!R455,"&gt;0")+COUNTIF('Data R4P'!T455,"&gt;0")+COUNTIF('Data R4P'!V455,"&gt;0")+COUNTIF('Data R4P'!X455,"&gt;0"))</f>
        <v/>
      </c>
      <c r="J7439">
        <f>IF('Data R4P'!C455="","",IF((COUNTIF('Data R4P'!K455,"&gt;0")+COUNTIF('Data R4P'!M455,"&gt;0")+COUNTIF('Data R4P'!O455,"&gt;0")+COUNTIF('Data R4P'!Q455,"&gt;0")+COUNTIF('Data R4P'!S455,"&gt;0")+COUNTIF('Data R4P'!U455,"&gt;0")+COUNTIF('Data R4P'!W455,"&gt;0")+COUNTIF('Data R4P'!Y455,"&gt;0"))&gt;0,1,0))</f>
        <v/>
      </c>
      <c r="M7439" t="inlineStr">
        <is>
          <t>Data R</t>
        </is>
      </c>
    </row>
    <row r="7440">
      <c r="A7440" t="inlineStr">
        <is>
          <t>Regional 4 Palmco</t>
        </is>
      </c>
      <c r="B7440">
        <f>IF('Data R4P'!C456="","",'Data R4P'!B456)</f>
        <v/>
      </c>
      <c r="C7440">
        <f>IF('Data R4P'!C456="","",'Data R4P'!C456)</f>
        <v/>
      </c>
      <c r="D7440">
        <f>IF('Data R4P'!C456="","",'Data R4P'!D456)</f>
        <v/>
      </c>
      <c r="E7440">
        <f>IF('Data R4P'!C456="","",'Data R4P'!E456)</f>
        <v/>
      </c>
      <c r="F7440">
        <f>IF('Data R4P'!C456="","",'Data R4P'!F456)</f>
        <v/>
      </c>
      <c r="G7440">
        <f>IF('Data R4P'!C456="","",'Data R4P'!AD456)</f>
        <v/>
      </c>
      <c r="H7440">
        <f>IF('Data R4P'!C456="","",'Data R4P'!AC456)</f>
        <v/>
      </c>
      <c r="I7440">
        <f>IF('Data R4P'!C456="","",COUNTIF('Data R4P'!J456,"&gt;0")+COUNTIF('Data R4P'!L456,"&gt;0")+COUNTIF('Data R4P'!N456,"&gt;0")+COUNTIF('Data R4P'!P456,"&gt;0")+COUNTIF('Data R4P'!R456,"&gt;0")+COUNTIF('Data R4P'!T456,"&gt;0")+COUNTIF('Data R4P'!V456,"&gt;0")+COUNTIF('Data R4P'!X456,"&gt;0"))</f>
        <v/>
      </c>
      <c r="J7440">
        <f>IF('Data R4P'!C456="","",IF((COUNTIF('Data R4P'!K456,"&gt;0")+COUNTIF('Data R4P'!M456,"&gt;0")+COUNTIF('Data R4P'!O456,"&gt;0")+COUNTIF('Data R4P'!Q456,"&gt;0")+COUNTIF('Data R4P'!S456,"&gt;0")+COUNTIF('Data R4P'!U456,"&gt;0")+COUNTIF('Data R4P'!W456,"&gt;0")+COUNTIF('Data R4P'!Y456,"&gt;0"))&gt;0,1,0))</f>
        <v/>
      </c>
      <c r="M7440" t="inlineStr">
        <is>
          <t>Data R</t>
        </is>
      </c>
    </row>
    <row r="7441">
      <c r="A7441" t="inlineStr">
        <is>
          <t>Regional 4 Palmco</t>
        </is>
      </c>
      <c r="B7441">
        <f>IF('Data R4P'!C457="","",'Data R4P'!B457)</f>
        <v/>
      </c>
      <c r="C7441">
        <f>IF('Data R4P'!C457="","",'Data R4P'!C457)</f>
        <v/>
      </c>
      <c r="D7441">
        <f>IF('Data R4P'!C457="","",'Data R4P'!D457)</f>
        <v/>
      </c>
      <c r="E7441">
        <f>IF('Data R4P'!C457="","",'Data R4P'!E457)</f>
        <v/>
      </c>
      <c r="F7441">
        <f>IF('Data R4P'!C457="","",'Data R4P'!F457)</f>
        <v/>
      </c>
      <c r="G7441">
        <f>IF('Data R4P'!C457="","",'Data R4P'!AD457)</f>
        <v/>
      </c>
      <c r="H7441">
        <f>IF('Data R4P'!C457="","",'Data R4P'!AC457)</f>
        <v/>
      </c>
      <c r="I7441">
        <f>IF('Data R4P'!C457="","",COUNTIF('Data R4P'!J457,"&gt;0")+COUNTIF('Data R4P'!L457,"&gt;0")+COUNTIF('Data R4P'!N457,"&gt;0")+COUNTIF('Data R4P'!P457,"&gt;0")+COUNTIF('Data R4P'!R457,"&gt;0")+COUNTIF('Data R4P'!T457,"&gt;0")+COUNTIF('Data R4P'!V457,"&gt;0")+COUNTIF('Data R4P'!X457,"&gt;0"))</f>
        <v/>
      </c>
      <c r="J7441">
        <f>IF('Data R4P'!C457="","",IF((COUNTIF('Data R4P'!K457,"&gt;0")+COUNTIF('Data R4P'!M457,"&gt;0")+COUNTIF('Data R4P'!O457,"&gt;0")+COUNTIF('Data R4P'!Q457,"&gt;0")+COUNTIF('Data R4P'!S457,"&gt;0")+COUNTIF('Data R4P'!U457,"&gt;0")+COUNTIF('Data R4P'!W457,"&gt;0")+COUNTIF('Data R4P'!Y457,"&gt;0"))&gt;0,1,0))</f>
        <v/>
      </c>
      <c r="M7441" t="inlineStr">
        <is>
          <t>Data R</t>
        </is>
      </c>
    </row>
    <row r="7442">
      <c r="A7442" t="inlineStr">
        <is>
          <t>Regional 4 Palmco</t>
        </is>
      </c>
      <c r="B7442">
        <f>IF('Data R4P'!C458="","",'Data R4P'!B458)</f>
        <v/>
      </c>
      <c r="C7442">
        <f>IF('Data R4P'!C458="","",'Data R4P'!C458)</f>
        <v/>
      </c>
      <c r="D7442">
        <f>IF('Data R4P'!C458="","",'Data R4P'!D458)</f>
        <v/>
      </c>
      <c r="E7442">
        <f>IF('Data R4P'!C458="","",'Data R4P'!E458)</f>
        <v/>
      </c>
      <c r="F7442">
        <f>IF('Data R4P'!C458="","",'Data R4P'!F458)</f>
        <v/>
      </c>
      <c r="G7442">
        <f>IF('Data R4P'!C458="","",'Data R4P'!AD458)</f>
        <v/>
      </c>
      <c r="H7442">
        <f>IF('Data R4P'!C458="","",'Data R4P'!AC458)</f>
        <v/>
      </c>
      <c r="I7442">
        <f>IF('Data R4P'!C458="","",COUNTIF('Data R4P'!J458,"&gt;0")+COUNTIF('Data R4P'!L458,"&gt;0")+COUNTIF('Data R4P'!N458,"&gt;0")+COUNTIF('Data R4P'!P458,"&gt;0")+COUNTIF('Data R4P'!R458,"&gt;0")+COUNTIF('Data R4P'!T458,"&gt;0")+COUNTIF('Data R4P'!V458,"&gt;0")+COUNTIF('Data R4P'!X458,"&gt;0"))</f>
        <v/>
      </c>
      <c r="J7442">
        <f>IF('Data R4P'!C458="","",IF((COUNTIF('Data R4P'!K458,"&gt;0")+COUNTIF('Data R4P'!M458,"&gt;0")+COUNTIF('Data R4P'!O458,"&gt;0")+COUNTIF('Data R4P'!Q458,"&gt;0")+COUNTIF('Data R4P'!S458,"&gt;0")+COUNTIF('Data R4P'!U458,"&gt;0")+COUNTIF('Data R4P'!W458,"&gt;0")+COUNTIF('Data R4P'!Y458,"&gt;0"))&gt;0,1,0))</f>
        <v/>
      </c>
      <c r="M7442" t="inlineStr">
        <is>
          <t>Data R</t>
        </is>
      </c>
    </row>
    <row r="7443">
      <c r="A7443" t="inlineStr">
        <is>
          <t>Regional 4 Palmco</t>
        </is>
      </c>
      <c r="B7443">
        <f>IF('Data R4P'!C459="","",'Data R4P'!B459)</f>
        <v/>
      </c>
      <c r="C7443">
        <f>IF('Data R4P'!C459="","",'Data R4P'!C459)</f>
        <v/>
      </c>
      <c r="D7443">
        <f>IF('Data R4P'!C459="","",'Data R4P'!D459)</f>
        <v/>
      </c>
      <c r="E7443">
        <f>IF('Data R4P'!C459="","",'Data R4P'!E459)</f>
        <v/>
      </c>
      <c r="F7443">
        <f>IF('Data R4P'!C459="","",'Data R4P'!F459)</f>
        <v/>
      </c>
      <c r="G7443">
        <f>IF('Data R4P'!C459="","",'Data R4P'!AD459)</f>
        <v/>
      </c>
      <c r="H7443">
        <f>IF('Data R4P'!C459="","",'Data R4P'!AC459)</f>
        <v/>
      </c>
      <c r="I7443">
        <f>IF('Data R4P'!C459="","",COUNTIF('Data R4P'!J459,"&gt;0")+COUNTIF('Data R4P'!L459,"&gt;0")+COUNTIF('Data R4P'!N459,"&gt;0")+COUNTIF('Data R4P'!P459,"&gt;0")+COUNTIF('Data R4P'!R459,"&gt;0")+COUNTIF('Data R4P'!T459,"&gt;0")+COUNTIF('Data R4P'!V459,"&gt;0")+COUNTIF('Data R4P'!X459,"&gt;0"))</f>
        <v/>
      </c>
      <c r="J7443">
        <f>IF('Data R4P'!C459="","",IF((COUNTIF('Data R4P'!K459,"&gt;0")+COUNTIF('Data R4P'!M459,"&gt;0")+COUNTIF('Data R4P'!O459,"&gt;0")+COUNTIF('Data R4P'!Q459,"&gt;0")+COUNTIF('Data R4P'!S459,"&gt;0")+COUNTIF('Data R4P'!U459,"&gt;0")+COUNTIF('Data R4P'!W459,"&gt;0")+COUNTIF('Data R4P'!Y459,"&gt;0"))&gt;0,1,0))</f>
        <v/>
      </c>
      <c r="M7443" t="inlineStr">
        <is>
          <t>Data R</t>
        </is>
      </c>
    </row>
    <row r="7444">
      <c r="A7444" t="inlineStr">
        <is>
          <t>Regional 4 Palmco</t>
        </is>
      </c>
      <c r="B7444">
        <f>IF('Data R4P'!C460="","",'Data R4P'!B460)</f>
        <v/>
      </c>
      <c r="C7444">
        <f>IF('Data R4P'!C460="","",'Data R4P'!C460)</f>
        <v/>
      </c>
      <c r="D7444">
        <f>IF('Data R4P'!C460="","",'Data R4P'!D460)</f>
        <v/>
      </c>
      <c r="E7444">
        <f>IF('Data R4P'!C460="","",'Data R4P'!E460)</f>
        <v/>
      </c>
      <c r="F7444">
        <f>IF('Data R4P'!C460="","",'Data R4P'!F460)</f>
        <v/>
      </c>
      <c r="G7444">
        <f>IF('Data R4P'!C460="","",'Data R4P'!AD460)</f>
        <v/>
      </c>
      <c r="H7444">
        <f>IF('Data R4P'!C460="","",'Data R4P'!AC460)</f>
        <v/>
      </c>
      <c r="I7444">
        <f>IF('Data R4P'!C460="","",COUNTIF('Data R4P'!J460,"&gt;0")+COUNTIF('Data R4P'!L460,"&gt;0")+COUNTIF('Data R4P'!N460,"&gt;0")+COUNTIF('Data R4P'!P460,"&gt;0")+COUNTIF('Data R4P'!R460,"&gt;0")+COUNTIF('Data R4P'!T460,"&gt;0")+COUNTIF('Data R4P'!V460,"&gt;0")+COUNTIF('Data R4P'!X460,"&gt;0"))</f>
        <v/>
      </c>
      <c r="J7444">
        <f>IF('Data R4P'!C460="","",IF((COUNTIF('Data R4P'!K460,"&gt;0")+COUNTIF('Data R4P'!M460,"&gt;0")+COUNTIF('Data R4P'!O460,"&gt;0")+COUNTIF('Data R4P'!Q460,"&gt;0")+COUNTIF('Data R4P'!S460,"&gt;0")+COUNTIF('Data R4P'!U460,"&gt;0")+COUNTIF('Data R4P'!W460,"&gt;0")+COUNTIF('Data R4P'!Y460,"&gt;0"))&gt;0,1,0))</f>
        <v/>
      </c>
      <c r="M7444" t="inlineStr">
        <is>
          <t>Data R</t>
        </is>
      </c>
    </row>
    <row r="7445">
      <c r="A7445" t="inlineStr">
        <is>
          <t>Regional 4 Palmco</t>
        </is>
      </c>
      <c r="B7445">
        <f>IF('Data R4P'!C461="","",'Data R4P'!B461)</f>
        <v/>
      </c>
      <c r="C7445">
        <f>IF('Data R4P'!C461="","",'Data R4P'!C461)</f>
        <v/>
      </c>
      <c r="D7445">
        <f>IF('Data R4P'!C461="","",'Data R4P'!D461)</f>
        <v/>
      </c>
      <c r="E7445">
        <f>IF('Data R4P'!C461="","",'Data R4P'!E461)</f>
        <v/>
      </c>
      <c r="F7445">
        <f>IF('Data R4P'!C461="","",'Data R4P'!F461)</f>
        <v/>
      </c>
      <c r="G7445">
        <f>IF('Data R4P'!C461="","",'Data R4P'!AD461)</f>
        <v/>
      </c>
      <c r="H7445">
        <f>IF('Data R4P'!C461="","",'Data R4P'!AC461)</f>
        <v/>
      </c>
      <c r="I7445">
        <f>IF('Data R4P'!C461="","",COUNTIF('Data R4P'!J461,"&gt;0")+COUNTIF('Data R4P'!L461,"&gt;0")+COUNTIF('Data R4P'!N461,"&gt;0")+COUNTIF('Data R4P'!P461,"&gt;0")+COUNTIF('Data R4P'!R461,"&gt;0")+COUNTIF('Data R4P'!T461,"&gt;0")+COUNTIF('Data R4P'!V461,"&gt;0")+COUNTIF('Data R4P'!X461,"&gt;0"))</f>
        <v/>
      </c>
      <c r="J7445">
        <f>IF('Data R4P'!C461="","",IF((COUNTIF('Data R4P'!K461,"&gt;0")+COUNTIF('Data R4P'!M461,"&gt;0")+COUNTIF('Data R4P'!O461,"&gt;0")+COUNTIF('Data R4P'!Q461,"&gt;0")+COUNTIF('Data R4P'!S461,"&gt;0")+COUNTIF('Data R4P'!U461,"&gt;0")+COUNTIF('Data R4P'!W461,"&gt;0")+COUNTIF('Data R4P'!Y461,"&gt;0"))&gt;0,1,0))</f>
        <v/>
      </c>
      <c r="M7445" t="inlineStr">
        <is>
          <t>Data R</t>
        </is>
      </c>
    </row>
    <row r="7446">
      <c r="A7446" t="inlineStr">
        <is>
          <t>Regional 4 Palmco</t>
        </is>
      </c>
      <c r="B7446">
        <f>IF('Data R4P'!C462="","",'Data R4P'!B462)</f>
        <v/>
      </c>
      <c r="C7446">
        <f>IF('Data R4P'!C462="","",'Data R4P'!C462)</f>
        <v/>
      </c>
      <c r="D7446">
        <f>IF('Data R4P'!C462="","",'Data R4P'!D462)</f>
        <v/>
      </c>
      <c r="E7446">
        <f>IF('Data R4P'!C462="","",'Data R4P'!E462)</f>
        <v/>
      </c>
      <c r="F7446">
        <f>IF('Data R4P'!C462="","",'Data R4P'!F462)</f>
        <v/>
      </c>
      <c r="G7446">
        <f>IF('Data R4P'!C462="","",'Data R4P'!AD462)</f>
        <v/>
      </c>
      <c r="H7446">
        <f>IF('Data R4P'!C462="","",'Data R4P'!AC462)</f>
        <v/>
      </c>
      <c r="I7446">
        <f>IF('Data R4P'!C462="","",COUNTIF('Data R4P'!J462,"&gt;0")+COUNTIF('Data R4P'!L462,"&gt;0")+COUNTIF('Data R4P'!N462,"&gt;0")+COUNTIF('Data R4P'!P462,"&gt;0")+COUNTIF('Data R4P'!R462,"&gt;0")+COUNTIF('Data R4P'!T462,"&gt;0")+COUNTIF('Data R4P'!V462,"&gt;0")+COUNTIF('Data R4P'!X462,"&gt;0"))</f>
        <v/>
      </c>
      <c r="J7446">
        <f>IF('Data R4P'!C462="","",IF((COUNTIF('Data R4P'!K462,"&gt;0")+COUNTIF('Data R4P'!M462,"&gt;0")+COUNTIF('Data R4P'!O462,"&gt;0")+COUNTIF('Data R4P'!Q462,"&gt;0")+COUNTIF('Data R4P'!S462,"&gt;0")+COUNTIF('Data R4P'!U462,"&gt;0")+COUNTIF('Data R4P'!W462,"&gt;0")+COUNTIF('Data R4P'!Y462,"&gt;0"))&gt;0,1,0))</f>
        <v/>
      </c>
      <c r="M7446" t="inlineStr">
        <is>
          <t>Data R</t>
        </is>
      </c>
    </row>
    <row r="7447">
      <c r="A7447" t="inlineStr">
        <is>
          <t>Regional 4 Palmco</t>
        </is>
      </c>
      <c r="B7447">
        <f>IF('Data R4P'!C463="","",'Data R4P'!B463)</f>
        <v/>
      </c>
      <c r="C7447">
        <f>IF('Data R4P'!C463="","",'Data R4P'!C463)</f>
        <v/>
      </c>
      <c r="D7447">
        <f>IF('Data R4P'!C463="","",'Data R4P'!D463)</f>
        <v/>
      </c>
      <c r="E7447">
        <f>IF('Data R4P'!C463="","",'Data R4P'!E463)</f>
        <v/>
      </c>
      <c r="F7447">
        <f>IF('Data R4P'!C463="","",'Data R4P'!F463)</f>
        <v/>
      </c>
      <c r="G7447">
        <f>IF('Data R4P'!C463="","",'Data R4P'!AD463)</f>
        <v/>
      </c>
      <c r="H7447">
        <f>IF('Data R4P'!C463="","",'Data R4P'!AC463)</f>
        <v/>
      </c>
      <c r="I7447">
        <f>IF('Data R4P'!C463="","",COUNTIF('Data R4P'!J463,"&gt;0")+COUNTIF('Data R4P'!L463,"&gt;0")+COUNTIF('Data R4P'!N463,"&gt;0")+COUNTIF('Data R4P'!P463,"&gt;0")+COUNTIF('Data R4P'!R463,"&gt;0")+COUNTIF('Data R4P'!T463,"&gt;0")+COUNTIF('Data R4P'!V463,"&gt;0")+COUNTIF('Data R4P'!X463,"&gt;0"))</f>
        <v/>
      </c>
      <c r="J7447">
        <f>IF('Data R4P'!C463="","",IF((COUNTIF('Data R4P'!K463,"&gt;0")+COUNTIF('Data R4P'!M463,"&gt;0")+COUNTIF('Data R4P'!O463,"&gt;0")+COUNTIF('Data R4P'!Q463,"&gt;0")+COUNTIF('Data R4P'!S463,"&gt;0")+COUNTIF('Data R4P'!U463,"&gt;0")+COUNTIF('Data R4P'!W463,"&gt;0")+COUNTIF('Data R4P'!Y463,"&gt;0"))&gt;0,1,0))</f>
        <v/>
      </c>
      <c r="M7447" t="inlineStr">
        <is>
          <t>Data R</t>
        </is>
      </c>
    </row>
    <row r="7448">
      <c r="A7448" t="inlineStr">
        <is>
          <t>Regional 4 Palmco</t>
        </is>
      </c>
      <c r="B7448">
        <f>IF('Data R4P'!C464="","",'Data R4P'!B464)</f>
        <v/>
      </c>
      <c r="C7448">
        <f>IF('Data R4P'!C464="","",'Data R4P'!C464)</f>
        <v/>
      </c>
      <c r="D7448">
        <f>IF('Data R4P'!C464="","",'Data R4P'!D464)</f>
        <v/>
      </c>
      <c r="E7448">
        <f>IF('Data R4P'!C464="","",'Data R4P'!E464)</f>
        <v/>
      </c>
      <c r="F7448">
        <f>IF('Data R4P'!C464="","",'Data R4P'!F464)</f>
        <v/>
      </c>
      <c r="G7448">
        <f>IF('Data R4P'!C464="","",'Data R4P'!AD464)</f>
        <v/>
      </c>
      <c r="H7448">
        <f>IF('Data R4P'!C464="","",'Data R4P'!AC464)</f>
        <v/>
      </c>
      <c r="I7448">
        <f>IF('Data R4P'!C464="","",COUNTIF('Data R4P'!J464,"&gt;0")+COUNTIF('Data R4P'!L464,"&gt;0")+COUNTIF('Data R4P'!N464,"&gt;0")+COUNTIF('Data R4P'!P464,"&gt;0")+COUNTIF('Data R4P'!R464,"&gt;0")+COUNTIF('Data R4P'!T464,"&gt;0")+COUNTIF('Data R4P'!V464,"&gt;0")+COUNTIF('Data R4P'!X464,"&gt;0"))</f>
        <v/>
      </c>
      <c r="J7448">
        <f>IF('Data R4P'!C464="","",IF((COUNTIF('Data R4P'!K464,"&gt;0")+COUNTIF('Data R4P'!M464,"&gt;0")+COUNTIF('Data R4P'!O464,"&gt;0")+COUNTIF('Data R4P'!Q464,"&gt;0")+COUNTIF('Data R4P'!S464,"&gt;0")+COUNTIF('Data R4P'!U464,"&gt;0")+COUNTIF('Data R4P'!W464,"&gt;0")+COUNTIF('Data R4P'!Y464,"&gt;0"))&gt;0,1,0))</f>
        <v/>
      </c>
      <c r="M7448" t="inlineStr">
        <is>
          <t>Data R</t>
        </is>
      </c>
    </row>
    <row r="7449">
      <c r="A7449" t="inlineStr">
        <is>
          <t>Regional 4 Palmco</t>
        </is>
      </c>
      <c r="B7449">
        <f>IF('Data R4P'!C465="","",'Data R4P'!B465)</f>
        <v/>
      </c>
      <c r="C7449">
        <f>IF('Data R4P'!C465="","",'Data R4P'!C465)</f>
        <v/>
      </c>
      <c r="D7449">
        <f>IF('Data R4P'!C465="","",'Data R4P'!D465)</f>
        <v/>
      </c>
      <c r="E7449">
        <f>IF('Data R4P'!C465="","",'Data R4P'!E465)</f>
        <v/>
      </c>
      <c r="F7449">
        <f>IF('Data R4P'!C465="","",'Data R4P'!F465)</f>
        <v/>
      </c>
      <c r="G7449">
        <f>IF('Data R4P'!C465="","",'Data R4P'!AD465)</f>
        <v/>
      </c>
      <c r="H7449">
        <f>IF('Data R4P'!C465="","",'Data R4P'!AC465)</f>
        <v/>
      </c>
      <c r="I7449">
        <f>IF('Data R4P'!C465="","",COUNTIF('Data R4P'!J465,"&gt;0")+COUNTIF('Data R4P'!L465,"&gt;0")+COUNTIF('Data R4P'!N465,"&gt;0")+COUNTIF('Data R4P'!P465,"&gt;0")+COUNTIF('Data R4P'!R465,"&gt;0")+COUNTIF('Data R4P'!T465,"&gt;0")+COUNTIF('Data R4P'!V465,"&gt;0")+COUNTIF('Data R4P'!X465,"&gt;0"))</f>
        <v/>
      </c>
      <c r="J7449">
        <f>IF('Data R4P'!C465="","",IF((COUNTIF('Data R4P'!K465,"&gt;0")+COUNTIF('Data R4P'!M465,"&gt;0")+COUNTIF('Data R4P'!O465,"&gt;0")+COUNTIF('Data R4P'!Q465,"&gt;0")+COUNTIF('Data R4P'!S465,"&gt;0")+COUNTIF('Data R4P'!U465,"&gt;0")+COUNTIF('Data R4P'!W465,"&gt;0")+COUNTIF('Data R4P'!Y465,"&gt;0"))&gt;0,1,0))</f>
        <v/>
      </c>
      <c r="M7449" t="inlineStr">
        <is>
          <t>Data R</t>
        </is>
      </c>
    </row>
    <row r="7450">
      <c r="A7450" t="inlineStr">
        <is>
          <t>Regional 4 Palmco</t>
        </is>
      </c>
      <c r="B7450">
        <f>IF('Data R4P'!C466="","",'Data R4P'!B466)</f>
        <v/>
      </c>
      <c r="C7450">
        <f>IF('Data R4P'!C466="","",'Data R4P'!C466)</f>
        <v/>
      </c>
      <c r="D7450">
        <f>IF('Data R4P'!C466="","",'Data R4P'!D466)</f>
        <v/>
      </c>
      <c r="E7450">
        <f>IF('Data R4P'!C466="","",'Data R4P'!E466)</f>
        <v/>
      </c>
      <c r="F7450">
        <f>IF('Data R4P'!C466="","",'Data R4P'!F466)</f>
        <v/>
      </c>
      <c r="G7450">
        <f>IF('Data R4P'!C466="","",'Data R4P'!AD466)</f>
        <v/>
      </c>
      <c r="H7450">
        <f>IF('Data R4P'!C466="","",'Data R4P'!AC466)</f>
        <v/>
      </c>
      <c r="I7450">
        <f>IF('Data R4P'!C466="","",COUNTIF('Data R4P'!J466,"&gt;0")+COUNTIF('Data R4P'!L466,"&gt;0")+COUNTIF('Data R4P'!N466,"&gt;0")+COUNTIF('Data R4P'!P466,"&gt;0")+COUNTIF('Data R4P'!R466,"&gt;0")+COUNTIF('Data R4P'!T466,"&gt;0")+COUNTIF('Data R4P'!V466,"&gt;0")+COUNTIF('Data R4P'!X466,"&gt;0"))</f>
        <v/>
      </c>
      <c r="J7450">
        <f>IF('Data R4P'!C466="","",IF((COUNTIF('Data R4P'!K466,"&gt;0")+COUNTIF('Data R4P'!M466,"&gt;0")+COUNTIF('Data R4P'!O466,"&gt;0")+COUNTIF('Data R4P'!Q466,"&gt;0")+COUNTIF('Data R4P'!S466,"&gt;0")+COUNTIF('Data R4P'!U466,"&gt;0")+COUNTIF('Data R4P'!W466,"&gt;0")+COUNTIF('Data R4P'!Y466,"&gt;0"))&gt;0,1,0))</f>
        <v/>
      </c>
      <c r="M7450" t="inlineStr">
        <is>
          <t>Data R</t>
        </is>
      </c>
    </row>
    <row r="7451">
      <c r="A7451" t="inlineStr">
        <is>
          <t>Regional 4 Palmco</t>
        </is>
      </c>
      <c r="B7451">
        <f>IF('Data R4P'!C467="","",'Data R4P'!B467)</f>
        <v/>
      </c>
      <c r="C7451">
        <f>IF('Data R4P'!C467="","",'Data R4P'!C467)</f>
        <v/>
      </c>
      <c r="D7451">
        <f>IF('Data R4P'!C467="","",'Data R4P'!D467)</f>
        <v/>
      </c>
      <c r="E7451">
        <f>IF('Data R4P'!C467="","",'Data R4P'!E467)</f>
        <v/>
      </c>
      <c r="F7451">
        <f>IF('Data R4P'!C467="","",'Data R4P'!F467)</f>
        <v/>
      </c>
      <c r="G7451">
        <f>IF('Data R4P'!C467="","",'Data R4P'!AD467)</f>
        <v/>
      </c>
      <c r="H7451">
        <f>IF('Data R4P'!C467="","",'Data R4P'!AC467)</f>
        <v/>
      </c>
      <c r="I7451">
        <f>IF('Data R4P'!C467="","",COUNTIF('Data R4P'!J467,"&gt;0")+COUNTIF('Data R4P'!L467,"&gt;0")+COUNTIF('Data R4P'!N467,"&gt;0")+COUNTIF('Data R4P'!P467,"&gt;0")+COUNTIF('Data R4P'!R467,"&gt;0")+COUNTIF('Data R4P'!T467,"&gt;0")+COUNTIF('Data R4P'!V467,"&gt;0")+COUNTIF('Data R4P'!X467,"&gt;0"))</f>
        <v/>
      </c>
      <c r="J7451">
        <f>IF('Data R4P'!C467="","",IF((COUNTIF('Data R4P'!K467,"&gt;0")+COUNTIF('Data R4P'!M467,"&gt;0")+COUNTIF('Data R4P'!O467,"&gt;0")+COUNTIF('Data R4P'!Q467,"&gt;0")+COUNTIF('Data R4P'!S467,"&gt;0")+COUNTIF('Data R4P'!U467,"&gt;0")+COUNTIF('Data R4P'!W467,"&gt;0")+COUNTIF('Data R4P'!Y467,"&gt;0"))&gt;0,1,0))</f>
        <v/>
      </c>
      <c r="M7451" t="inlineStr">
        <is>
          <t>Data R</t>
        </is>
      </c>
    </row>
    <row r="7452">
      <c r="A7452" t="inlineStr">
        <is>
          <t>Regional 4 Palmco</t>
        </is>
      </c>
      <c r="B7452">
        <f>IF('Data R4P'!C468="","",'Data R4P'!B468)</f>
        <v/>
      </c>
      <c r="C7452">
        <f>IF('Data R4P'!C468="","",'Data R4P'!C468)</f>
        <v/>
      </c>
      <c r="D7452">
        <f>IF('Data R4P'!C468="","",'Data R4P'!D468)</f>
        <v/>
      </c>
      <c r="E7452">
        <f>IF('Data R4P'!C468="","",'Data R4P'!E468)</f>
        <v/>
      </c>
      <c r="F7452">
        <f>IF('Data R4P'!C468="","",'Data R4P'!F468)</f>
        <v/>
      </c>
      <c r="G7452">
        <f>IF('Data R4P'!C468="","",'Data R4P'!AD468)</f>
        <v/>
      </c>
      <c r="H7452">
        <f>IF('Data R4P'!C468="","",'Data R4P'!AC468)</f>
        <v/>
      </c>
      <c r="I7452">
        <f>IF('Data R4P'!C468="","",COUNTIF('Data R4P'!J468,"&gt;0")+COUNTIF('Data R4P'!L468,"&gt;0")+COUNTIF('Data R4P'!N468,"&gt;0")+COUNTIF('Data R4P'!P468,"&gt;0")+COUNTIF('Data R4P'!R468,"&gt;0")+COUNTIF('Data R4P'!T468,"&gt;0")+COUNTIF('Data R4P'!V468,"&gt;0")+COUNTIF('Data R4P'!X468,"&gt;0"))</f>
        <v/>
      </c>
      <c r="J7452">
        <f>IF('Data R4P'!C468="","",IF((COUNTIF('Data R4P'!K468,"&gt;0")+COUNTIF('Data R4P'!M468,"&gt;0")+COUNTIF('Data R4P'!O468,"&gt;0")+COUNTIF('Data R4P'!Q468,"&gt;0")+COUNTIF('Data R4P'!S468,"&gt;0")+COUNTIF('Data R4P'!U468,"&gt;0")+COUNTIF('Data R4P'!W468,"&gt;0")+COUNTIF('Data R4P'!Y468,"&gt;0"))&gt;0,1,0))</f>
        <v/>
      </c>
      <c r="M7452" t="inlineStr">
        <is>
          <t>Data R</t>
        </is>
      </c>
    </row>
    <row r="7453">
      <c r="A7453" t="inlineStr">
        <is>
          <t>Regional 4 Palmco</t>
        </is>
      </c>
      <c r="B7453">
        <f>IF('Data R4P'!C469="","",'Data R4P'!B469)</f>
        <v/>
      </c>
      <c r="C7453">
        <f>IF('Data R4P'!C469="","",'Data R4P'!C469)</f>
        <v/>
      </c>
      <c r="D7453">
        <f>IF('Data R4P'!C469="","",'Data R4P'!D469)</f>
        <v/>
      </c>
      <c r="E7453">
        <f>IF('Data R4P'!C469="","",'Data R4P'!E469)</f>
        <v/>
      </c>
      <c r="F7453">
        <f>IF('Data R4P'!C469="","",'Data R4P'!F469)</f>
        <v/>
      </c>
      <c r="G7453">
        <f>IF('Data R4P'!C469="","",'Data R4P'!AD469)</f>
        <v/>
      </c>
      <c r="H7453">
        <f>IF('Data R4P'!C469="","",'Data R4P'!AC469)</f>
        <v/>
      </c>
      <c r="I7453">
        <f>IF('Data R4P'!C469="","",COUNTIF('Data R4P'!J469,"&gt;0")+COUNTIF('Data R4P'!L469,"&gt;0")+COUNTIF('Data R4P'!N469,"&gt;0")+COUNTIF('Data R4P'!P469,"&gt;0")+COUNTIF('Data R4P'!R469,"&gt;0")+COUNTIF('Data R4P'!T469,"&gt;0")+COUNTIF('Data R4P'!V469,"&gt;0")+COUNTIF('Data R4P'!X469,"&gt;0"))</f>
        <v/>
      </c>
      <c r="J7453">
        <f>IF('Data R4P'!C469="","",IF((COUNTIF('Data R4P'!K469,"&gt;0")+COUNTIF('Data R4P'!M469,"&gt;0")+COUNTIF('Data R4P'!O469,"&gt;0")+COUNTIF('Data R4P'!Q469,"&gt;0")+COUNTIF('Data R4P'!S469,"&gt;0")+COUNTIF('Data R4P'!U469,"&gt;0")+COUNTIF('Data R4P'!W469,"&gt;0")+COUNTIF('Data R4P'!Y469,"&gt;0"))&gt;0,1,0))</f>
        <v/>
      </c>
      <c r="M7453" t="inlineStr">
        <is>
          <t>Data R</t>
        </is>
      </c>
    </row>
    <row r="7454">
      <c r="A7454" t="inlineStr">
        <is>
          <t>Regional 4 Palmco</t>
        </is>
      </c>
      <c r="B7454">
        <f>IF('Data R4P'!C470="","",'Data R4P'!B470)</f>
        <v/>
      </c>
      <c r="C7454">
        <f>IF('Data R4P'!C470="","",'Data R4P'!C470)</f>
        <v/>
      </c>
      <c r="D7454">
        <f>IF('Data R4P'!C470="","",'Data R4P'!D470)</f>
        <v/>
      </c>
      <c r="E7454">
        <f>IF('Data R4P'!C470="","",'Data R4P'!E470)</f>
        <v/>
      </c>
      <c r="F7454">
        <f>IF('Data R4P'!C470="","",'Data R4P'!F470)</f>
        <v/>
      </c>
      <c r="G7454">
        <f>IF('Data R4P'!C470="","",'Data R4P'!AD470)</f>
        <v/>
      </c>
      <c r="H7454">
        <f>IF('Data R4P'!C470="","",'Data R4P'!AC470)</f>
        <v/>
      </c>
      <c r="I7454">
        <f>IF('Data R4P'!C470="","",COUNTIF('Data R4P'!J470,"&gt;0")+COUNTIF('Data R4P'!L470,"&gt;0")+COUNTIF('Data R4P'!N470,"&gt;0")+COUNTIF('Data R4P'!P470,"&gt;0")+COUNTIF('Data R4P'!R470,"&gt;0")+COUNTIF('Data R4P'!T470,"&gt;0")+COUNTIF('Data R4P'!V470,"&gt;0")+COUNTIF('Data R4P'!X470,"&gt;0"))</f>
        <v/>
      </c>
      <c r="J7454">
        <f>IF('Data R4P'!C470="","",IF((COUNTIF('Data R4P'!K470,"&gt;0")+COUNTIF('Data R4P'!M470,"&gt;0")+COUNTIF('Data R4P'!O470,"&gt;0")+COUNTIF('Data R4P'!Q470,"&gt;0")+COUNTIF('Data R4P'!S470,"&gt;0")+COUNTIF('Data R4P'!U470,"&gt;0")+COUNTIF('Data R4P'!W470,"&gt;0")+COUNTIF('Data R4P'!Y470,"&gt;0"))&gt;0,1,0))</f>
        <v/>
      </c>
      <c r="M7454" t="inlineStr">
        <is>
          <t>Data R</t>
        </is>
      </c>
    </row>
    <row r="7455">
      <c r="A7455" t="inlineStr">
        <is>
          <t>Regional 4 Palmco</t>
        </is>
      </c>
      <c r="B7455">
        <f>IF('Data R4P'!C471="","",'Data R4P'!B471)</f>
        <v/>
      </c>
      <c r="C7455">
        <f>IF('Data R4P'!C471="","",'Data R4P'!C471)</f>
        <v/>
      </c>
      <c r="D7455">
        <f>IF('Data R4P'!C471="","",'Data R4P'!D471)</f>
        <v/>
      </c>
      <c r="E7455">
        <f>IF('Data R4P'!C471="","",'Data R4P'!E471)</f>
        <v/>
      </c>
      <c r="F7455">
        <f>IF('Data R4P'!C471="","",'Data R4P'!F471)</f>
        <v/>
      </c>
      <c r="G7455">
        <f>IF('Data R4P'!C471="","",'Data R4P'!AD471)</f>
        <v/>
      </c>
      <c r="H7455">
        <f>IF('Data R4P'!C471="","",'Data R4P'!AC471)</f>
        <v/>
      </c>
      <c r="I7455">
        <f>IF('Data R4P'!C471="","",COUNTIF('Data R4P'!J471,"&gt;0")+COUNTIF('Data R4P'!L471,"&gt;0")+COUNTIF('Data R4P'!N471,"&gt;0")+COUNTIF('Data R4P'!P471,"&gt;0")+COUNTIF('Data R4P'!R471,"&gt;0")+COUNTIF('Data R4P'!T471,"&gt;0")+COUNTIF('Data R4P'!V471,"&gt;0")+COUNTIF('Data R4P'!X471,"&gt;0"))</f>
        <v/>
      </c>
      <c r="J7455">
        <f>IF('Data R4P'!C471="","",IF((COUNTIF('Data R4P'!K471,"&gt;0")+COUNTIF('Data R4P'!M471,"&gt;0")+COUNTIF('Data R4P'!O471,"&gt;0")+COUNTIF('Data R4P'!Q471,"&gt;0")+COUNTIF('Data R4P'!S471,"&gt;0")+COUNTIF('Data R4P'!U471,"&gt;0")+COUNTIF('Data R4P'!W471,"&gt;0")+COUNTIF('Data R4P'!Y471,"&gt;0"))&gt;0,1,0))</f>
        <v/>
      </c>
      <c r="M7455" t="inlineStr">
        <is>
          <t>Data R</t>
        </is>
      </c>
    </row>
    <row r="7456">
      <c r="A7456" t="inlineStr">
        <is>
          <t>Regional 4 Palmco</t>
        </is>
      </c>
      <c r="B7456">
        <f>IF('Data R4P'!C472="","",'Data R4P'!B472)</f>
        <v/>
      </c>
      <c r="C7456">
        <f>IF('Data R4P'!C472="","",'Data R4P'!C472)</f>
        <v/>
      </c>
      <c r="D7456">
        <f>IF('Data R4P'!C472="","",'Data R4P'!D472)</f>
        <v/>
      </c>
      <c r="E7456">
        <f>IF('Data R4P'!C472="","",'Data R4P'!E472)</f>
        <v/>
      </c>
      <c r="F7456">
        <f>IF('Data R4P'!C472="","",'Data R4P'!F472)</f>
        <v/>
      </c>
      <c r="G7456">
        <f>IF('Data R4P'!C472="","",'Data R4P'!AD472)</f>
        <v/>
      </c>
      <c r="H7456">
        <f>IF('Data R4P'!C472="","",'Data R4P'!AC472)</f>
        <v/>
      </c>
      <c r="I7456">
        <f>IF('Data R4P'!C472="","",COUNTIF('Data R4P'!J472,"&gt;0")+COUNTIF('Data R4P'!L472,"&gt;0")+COUNTIF('Data R4P'!N472,"&gt;0")+COUNTIF('Data R4P'!P472,"&gt;0")+COUNTIF('Data R4P'!R472,"&gt;0")+COUNTIF('Data R4P'!T472,"&gt;0")+COUNTIF('Data R4P'!V472,"&gt;0")+COUNTIF('Data R4P'!X472,"&gt;0"))</f>
        <v/>
      </c>
      <c r="J7456">
        <f>IF('Data R4P'!C472="","",IF((COUNTIF('Data R4P'!K472,"&gt;0")+COUNTIF('Data R4P'!M472,"&gt;0")+COUNTIF('Data R4P'!O472,"&gt;0")+COUNTIF('Data R4P'!Q472,"&gt;0")+COUNTIF('Data R4P'!S472,"&gt;0")+COUNTIF('Data R4P'!U472,"&gt;0")+COUNTIF('Data R4P'!W472,"&gt;0")+COUNTIF('Data R4P'!Y472,"&gt;0"))&gt;0,1,0))</f>
        <v/>
      </c>
      <c r="M7456" t="inlineStr">
        <is>
          <t>Data R</t>
        </is>
      </c>
    </row>
    <row r="7457">
      <c r="A7457" t="inlineStr">
        <is>
          <t>Regional 4 Palmco</t>
        </is>
      </c>
      <c r="B7457">
        <f>IF('Data R4P'!C473="","",'Data R4P'!B473)</f>
        <v/>
      </c>
      <c r="C7457">
        <f>IF('Data R4P'!C473="","",'Data R4P'!C473)</f>
        <v/>
      </c>
      <c r="D7457">
        <f>IF('Data R4P'!C473="","",'Data R4P'!D473)</f>
        <v/>
      </c>
      <c r="E7457">
        <f>IF('Data R4P'!C473="","",'Data R4P'!E473)</f>
        <v/>
      </c>
      <c r="F7457">
        <f>IF('Data R4P'!C473="","",'Data R4P'!F473)</f>
        <v/>
      </c>
      <c r="G7457">
        <f>IF('Data R4P'!C473="","",'Data R4P'!AD473)</f>
        <v/>
      </c>
      <c r="H7457">
        <f>IF('Data R4P'!C473="","",'Data R4P'!AC473)</f>
        <v/>
      </c>
      <c r="I7457">
        <f>IF('Data R4P'!C473="","",COUNTIF('Data R4P'!J473,"&gt;0")+COUNTIF('Data R4P'!L473,"&gt;0")+COUNTIF('Data R4P'!N473,"&gt;0")+COUNTIF('Data R4P'!P473,"&gt;0")+COUNTIF('Data R4P'!R473,"&gt;0")+COUNTIF('Data R4P'!T473,"&gt;0")+COUNTIF('Data R4P'!V473,"&gt;0")+COUNTIF('Data R4P'!X473,"&gt;0"))</f>
        <v/>
      </c>
      <c r="J7457">
        <f>IF('Data R4P'!C473="","",IF((COUNTIF('Data R4P'!K473,"&gt;0")+COUNTIF('Data R4P'!M473,"&gt;0")+COUNTIF('Data R4P'!O473,"&gt;0")+COUNTIF('Data R4P'!Q473,"&gt;0")+COUNTIF('Data R4P'!S473,"&gt;0")+COUNTIF('Data R4P'!U473,"&gt;0")+COUNTIF('Data R4P'!W473,"&gt;0")+COUNTIF('Data R4P'!Y473,"&gt;0"))&gt;0,1,0))</f>
        <v/>
      </c>
      <c r="M7457" t="inlineStr">
        <is>
          <t>Data R</t>
        </is>
      </c>
    </row>
    <row r="7458">
      <c r="A7458" t="inlineStr">
        <is>
          <t>Regional 4 Palmco</t>
        </is>
      </c>
      <c r="B7458">
        <f>IF('Data R4P'!C474="","",'Data R4P'!B474)</f>
        <v/>
      </c>
      <c r="C7458">
        <f>IF('Data R4P'!C474="","",'Data R4P'!C474)</f>
        <v/>
      </c>
      <c r="D7458">
        <f>IF('Data R4P'!C474="","",'Data R4P'!D474)</f>
        <v/>
      </c>
      <c r="E7458">
        <f>IF('Data R4P'!C474="","",'Data R4P'!E474)</f>
        <v/>
      </c>
      <c r="F7458">
        <f>IF('Data R4P'!C474="","",'Data R4P'!F474)</f>
        <v/>
      </c>
      <c r="G7458">
        <f>IF('Data R4P'!C474="","",'Data R4P'!AD474)</f>
        <v/>
      </c>
      <c r="H7458">
        <f>IF('Data R4P'!C474="","",'Data R4P'!AC474)</f>
        <v/>
      </c>
      <c r="I7458">
        <f>IF('Data R4P'!C474="","",COUNTIF('Data R4P'!J474,"&gt;0")+COUNTIF('Data R4P'!L474,"&gt;0")+COUNTIF('Data R4P'!N474,"&gt;0")+COUNTIF('Data R4P'!P474,"&gt;0")+COUNTIF('Data R4P'!R474,"&gt;0")+COUNTIF('Data R4P'!T474,"&gt;0")+COUNTIF('Data R4P'!V474,"&gt;0")+COUNTIF('Data R4P'!X474,"&gt;0"))</f>
        <v/>
      </c>
      <c r="J7458">
        <f>IF('Data R4P'!C474="","",IF((COUNTIF('Data R4P'!K474,"&gt;0")+COUNTIF('Data R4P'!M474,"&gt;0")+COUNTIF('Data R4P'!O474,"&gt;0")+COUNTIF('Data R4P'!Q474,"&gt;0")+COUNTIF('Data R4P'!S474,"&gt;0")+COUNTIF('Data R4P'!U474,"&gt;0")+COUNTIF('Data R4P'!W474,"&gt;0")+COUNTIF('Data R4P'!Y474,"&gt;0"))&gt;0,1,0))</f>
        <v/>
      </c>
      <c r="M7458" t="inlineStr">
        <is>
          <t>Data R</t>
        </is>
      </c>
    </row>
    <row r="7459">
      <c r="A7459" t="inlineStr">
        <is>
          <t>Regional 4 Palmco</t>
        </is>
      </c>
      <c r="B7459">
        <f>IF('Data R4P'!C475="","",'Data R4P'!B475)</f>
        <v/>
      </c>
      <c r="C7459">
        <f>IF('Data R4P'!C475="","",'Data R4P'!C475)</f>
        <v/>
      </c>
      <c r="D7459">
        <f>IF('Data R4P'!C475="","",'Data R4P'!D475)</f>
        <v/>
      </c>
      <c r="E7459">
        <f>IF('Data R4P'!C475="","",'Data R4P'!E475)</f>
        <v/>
      </c>
      <c r="F7459">
        <f>IF('Data R4P'!C475="","",'Data R4P'!F475)</f>
        <v/>
      </c>
      <c r="G7459">
        <f>IF('Data R4P'!C475="","",'Data R4P'!AD475)</f>
        <v/>
      </c>
      <c r="H7459">
        <f>IF('Data R4P'!C475="","",'Data R4P'!AC475)</f>
        <v/>
      </c>
      <c r="I7459">
        <f>IF('Data R4P'!C475="","",COUNTIF('Data R4P'!J475,"&gt;0")+COUNTIF('Data R4P'!L475,"&gt;0")+COUNTIF('Data R4P'!N475,"&gt;0")+COUNTIF('Data R4P'!P475,"&gt;0")+COUNTIF('Data R4P'!R475,"&gt;0")+COUNTIF('Data R4P'!T475,"&gt;0")+COUNTIF('Data R4P'!V475,"&gt;0")+COUNTIF('Data R4P'!X475,"&gt;0"))</f>
        <v/>
      </c>
      <c r="J7459">
        <f>IF('Data R4P'!C475="","",IF((COUNTIF('Data R4P'!K475,"&gt;0")+COUNTIF('Data R4P'!M475,"&gt;0")+COUNTIF('Data R4P'!O475,"&gt;0")+COUNTIF('Data R4P'!Q475,"&gt;0")+COUNTIF('Data R4P'!S475,"&gt;0")+COUNTIF('Data R4P'!U475,"&gt;0")+COUNTIF('Data R4P'!W475,"&gt;0")+COUNTIF('Data R4P'!Y475,"&gt;0"))&gt;0,1,0))</f>
        <v/>
      </c>
      <c r="M7459" t="inlineStr">
        <is>
          <t>Data R</t>
        </is>
      </c>
    </row>
    <row r="7460">
      <c r="A7460" t="inlineStr">
        <is>
          <t>Regional 4 Palmco</t>
        </is>
      </c>
      <c r="B7460">
        <f>IF('Data R4P'!C476="","",'Data R4P'!B476)</f>
        <v/>
      </c>
      <c r="C7460">
        <f>IF('Data R4P'!C476="","",'Data R4P'!C476)</f>
        <v/>
      </c>
      <c r="D7460">
        <f>IF('Data R4P'!C476="","",'Data R4P'!D476)</f>
        <v/>
      </c>
      <c r="E7460">
        <f>IF('Data R4P'!C476="","",'Data R4P'!E476)</f>
        <v/>
      </c>
      <c r="F7460">
        <f>IF('Data R4P'!C476="","",'Data R4P'!F476)</f>
        <v/>
      </c>
      <c r="G7460">
        <f>IF('Data R4P'!C476="","",'Data R4P'!AD476)</f>
        <v/>
      </c>
      <c r="H7460">
        <f>IF('Data R4P'!C476="","",'Data R4P'!AC476)</f>
        <v/>
      </c>
      <c r="I7460">
        <f>IF('Data R4P'!C476="","",COUNTIF('Data R4P'!J476,"&gt;0")+COUNTIF('Data R4P'!L476,"&gt;0")+COUNTIF('Data R4P'!N476,"&gt;0")+COUNTIF('Data R4P'!P476,"&gt;0")+COUNTIF('Data R4P'!R476,"&gt;0")+COUNTIF('Data R4P'!T476,"&gt;0")+COUNTIF('Data R4P'!V476,"&gt;0")+COUNTIF('Data R4P'!X476,"&gt;0"))</f>
        <v/>
      </c>
      <c r="J7460">
        <f>IF('Data R4P'!C476="","",IF((COUNTIF('Data R4P'!K476,"&gt;0")+COUNTIF('Data R4P'!M476,"&gt;0")+COUNTIF('Data R4P'!O476,"&gt;0")+COUNTIF('Data R4P'!Q476,"&gt;0")+COUNTIF('Data R4P'!S476,"&gt;0")+COUNTIF('Data R4P'!U476,"&gt;0")+COUNTIF('Data R4P'!W476,"&gt;0")+COUNTIF('Data R4P'!Y476,"&gt;0"))&gt;0,1,0))</f>
        <v/>
      </c>
      <c r="M7460" t="inlineStr">
        <is>
          <t>Data R</t>
        </is>
      </c>
    </row>
    <row r="7461">
      <c r="A7461" t="inlineStr">
        <is>
          <t>Regional 4 Palmco</t>
        </is>
      </c>
      <c r="B7461">
        <f>IF('Data R4P'!C477="","",'Data R4P'!B477)</f>
        <v/>
      </c>
      <c r="C7461">
        <f>IF('Data R4P'!C477="","",'Data R4P'!C477)</f>
        <v/>
      </c>
      <c r="D7461">
        <f>IF('Data R4P'!C477="","",'Data R4P'!D477)</f>
        <v/>
      </c>
      <c r="E7461">
        <f>IF('Data R4P'!C477="","",'Data R4P'!E477)</f>
        <v/>
      </c>
      <c r="F7461">
        <f>IF('Data R4P'!C477="","",'Data R4P'!F477)</f>
        <v/>
      </c>
      <c r="G7461">
        <f>IF('Data R4P'!C477="","",'Data R4P'!AD477)</f>
        <v/>
      </c>
      <c r="H7461">
        <f>IF('Data R4P'!C477="","",'Data R4P'!AC477)</f>
        <v/>
      </c>
      <c r="I7461">
        <f>IF('Data R4P'!C477="","",COUNTIF('Data R4P'!J477,"&gt;0")+COUNTIF('Data R4P'!L477,"&gt;0")+COUNTIF('Data R4P'!N477,"&gt;0")+COUNTIF('Data R4P'!P477,"&gt;0")+COUNTIF('Data R4P'!R477,"&gt;0")+COUNTIF('Data R4P'!T477,"&gt;0")+COUNTIF('Data R4P'!V477,"&gt;0")+COUNTIF('Data R4P'!X477,"&gt;0"))</f>
        <v/>
      </c>
      <c r="J7461">
        <f>IF('Data R4P'!C477="","",IF((COUNTIF('Data R4P'!K477,"&gt;0")+COUNTIF('Data R4P'!M477,"&gt;0")+COUNTIF('Data R4P'!O477,"&gt;0")+COUNTIF('Data R4P'!Q477,"&gt;0")+COUNTIF('Data R4P'!S477,"&gt;0")+COUNTIF('Data R4P'!U477,"&gt;0")+COUNTIF('Data R4P'!W477,"&gt;0")+COUNTIF('Data R4P'!Y477,"&gt;0"))&gt;0,1,0))</f>
        <v/>
      </c>
      <c r="M7461" t="inlineStr">
        <is>
          <t>Data R</t>
        </is>
      </c>
    </row>
    <row r="7462">
      <c r="A7462" t="inlineStr">
        <is>
          <t>Regional 4 Palmco</t>
        </is>
      </c>
      <c r="B7462">
        <f>IF('Data R4P'!C478="","",'Data R4P'!B478)</f>
        <v/>
      </c>
      <c r="C7462">
        <f>IF('Data R4P'!C478="","",'Data R4P'!C478)</f>
        <v/>
      </c>
      <c r="D7462">
        <f>IF('Data R4P'!C478="","",'Data R4P'!D478)</f>
        <v/>
      </c>
      <c r="E7462">
        <f>IF('Data R4P'!C478="","",'Data R4P'!E478)</f>
        <v/>
      </c>
      <c r="F7462">
        <f>IF('Data R4P'!C478="","",'Data R4P'!F478)</f>
        <v/>
      </c>
      <c r="G7462">
        <f>IF('Data R4P'!C478="","",'Data R4P'!AD478)</f>
        <v/>
      </c>
      <c r="H7462">
        <f>IF('Data R4P'!C478="","",'Data R4P'!AC478)</f>
        <v/>
      </c>
      <c r="I7462">
        <f>IF('Data R4P'!C478="","",COUNTIF('Data R4P'!J478,"&gt;0")+COUNTIF('Data R4P'!L478,"&gt;0")+COUNTIF('Data R4P'!N478,"&gt;0")+COUNTIF('Data R4P'!P478,"&gt;0")+COUNTIF('Data R4P'!R478,"&gt;0")+COUNTIF('Data R4P'!T478,"&gt;0")+COUNTIF('Data R4P'!V478,"&gt;0")+COUNTIF('Data R4P'!X478,"&gt;0"))</f>
        <v/>
      </c>
      <c r="J7462">
        <f>IF('Data R4P'!C478="","",IF((COUNTIF('Data R4P'!K478,"&gt;0")+COUNTIF('Data R4P'!M478,"&gt;0")+COUNTIF('Data R4P'!O478,"&gt;0")+COUNTIF('Data R4P'!Q478,"&gt;0")+COUNTIF('Data R4P'!S478,"&gt;0")+COUNTIF('Data R4P'!U478,"&gt;0")+COUNTIF('Data R4P'!W478,"&gt;0")+COUNTIF('Data R4P'!Y478,"&gt;0"))&gt;0,1,0))</f>
        <v/>
      </c>
      <c r="M7462" t="inlineStr">
        <is>
          <t>Data R</t>
        </is>
      </c>
    </row>
    <row r="7463">
      <c r="A7463" t="inlineStr">
        <is>
          <t>Regional 4 Palmco</t>
        </is>
      </c>
      <c r="B7463">
        <f>IF('Data R4P'!C479="","",'Data R4P'!B479)</f>
        <v/>
      </c>
      <c r="C7463">
        <f>IF('Data R4P'!C479="","",'Data R4P'!C479)</f>
        <v/>
      </c>
      <c r="D7463">
        <f>IF('Data R4P'!C479="","",'Data R4P'!D479)</f>
        <v/>
      </c>
      <c r="E7463">
        <f>IF('Data R4P'!C479="","",'Data R4P'!E479)</f>
        <v/>
      </c>
      <c r="F7463">
        <f>IF('Data R4P'!C479="","",'Data R4P'!F479)</f>
        <v/>
      </c>
      <c r="G7463">
        <f>IF('Data R4P'!C479="","",'Data R4P'!AD479)</f>
        <v/>
      </c>
      <c r="H7463">
        <f>IF('Data R4P'!C479="","",'Data R4P'!AC479)</f>
        <v/>
      </c>
      <c r="I7463">
        <f>IF('Data R4P'!C479="","",COUNTIF('Data R4P'!J479,"&gt;0")+COUNTIF('Data R4P'!L479,"&gt;0")+COUNTIF('Data R4P'!N479,"&gt;0")+COUNTIF('Data R4P'!P479,"&gt;0")+COUNTIF('Data R4P'!R479,"&gt;0")+COUNTIF('Data R4P'!T479,"&gt;0")+COUNTIF('Data R4P'!V479,"&gt;0")+COUNTIF('Data R4P'!X479,"&gt;0"))</f>
        <v/>
      </c>
      <c r="J7463">
        <f>IF('Data R4P'!C479="","",IF((COUNTIF('Data R4P'!K479,"&gt;0")+COUNTIF('Data R4P'!M479,"&gt;0")+COUNTIF('Data R4P'!O479,"&gt;0")+COUNTIF('Data R4P'!Q479,"&gt;0")+COUNTIF('Data R4P'!S479,"&gt;0")+COUNTIF('Data R4P'!U479,"&gt;0")+COUNTIF('Data R4P'!W479,"&gt;0")+COUNTIF('Data R4P'!Y479,"&gt;0"))&gt;0,1,0))</f>
        <v/>
      </c>
      <c r="M7463" t="inlineStr">
        <is>
          <t>Data R</t>
        </is>
      </c>
    </row>
    <row r="7464">
      <c r="A7464" t="inlineStr">
        <is>
          <t>Regional 4 Palmco</t>
        </is>
      </c>
      <c r="B7464">
        <f>IF('Data R4P'!C480="","",'Data R4P'!B480)</f>
        <v/>
      </c>
      <c r="C7464">
        <f>IF('Data R4P'!C480="","",'Data R4P'!C480)</f>
        <v/>
      </c>
      <c r="D7464">
        <f>IF('Data R4P'!C480="","",'Data R4P'!D480)</f>
        <v/>
      </c>
      <c r="E7464">
        <f>IF('Data R4P'!C480="","",'Data R4P'!E480)</f>
        <v/>
      </c>
      <c r="F7464">
        <f>IF('Data R4P'!C480="","",'Data R4P'!F480)</f>
        <v/>
      </c>
      <c r="G7464">
        <f>IF('Data R4P'!C480="","",'Data R4P'!AD480)</f>
        <v/>
      </c>
      <c r="H7464">
        <f>IF('Data R4P'!C480="","",'Data R4P'!AC480)</f>
        <v/>
      </c>
      <c r="I7464">
        <f>IF('Data R4P'!C480="","",COUNTIF('Data R4P'!J480,"&gt;0")+COUNTIF('Data R4P'!L480,"&gt;0")+COUNTIF('Data R4P'!N480,"&gt;0")+COUNTIF('Data R4P'!P480,"&gt;0")+COUNTIF('Data R4P'!R480,"&gt;0")+COUNTIF('Data R4P'!T480,"&gt;0")+COUNTIF('Data R4P'!V480,"&gt;0")+COUNTIF('Data R4P'!X480,"&gt;0"))</f>
        <v/>
      </c>
      <c r="J7464">
        <f>IF('Data R4P'!C480="","",IF((COUNTIF('Data R4P'!K480,"&gt;0")+COUNTIF('Data R4P'!M480,"&gt;0")+COUNTIF('Data R4P'!O480,"&gt;0")+COUNTIF('Data R4P'!Q480,"&gt;0")+COUNTIF('Data R4P'!S480,"&gt;0")+COUNTIF('Data R4P'!U480,"&gt;0")+COUNTIF('Data R4P'!W480,"&gt;0")+COUNTIF('Data R4P'!Y480,"&gt;0"))&gt;0,1,0))</f>
        <v/>
      </c>
      <c r="M7464" t="inlineStr">
        <is>
          <t>Data R</t>
        </is>
      </c>
    </row>
    <row r="7465">
      <c r="A7465" t="inlineStr">
        <is>
          <t>Regional 4 Palmco</t>
        </is>
      </c>
      <c r="B7465">
        <f>IF('Data R4P'!C481="","",'Data R4P'!B481)</f>
        <v/>
      </c>
      <c r="C7465">
        <f>IF('Data R4P'!C481="","",'Data R4P'!C481)</f>
        <v/>
      </c>
      <c r="D7465">
        <f>IF('Data R4P'!C481="","",'Data R4P'!D481)</f>
        <v/>
      </c>
      <c r="E7465">
        <f>IF('Data R4P'!C481="","",'Data R4P'!E481)</f>
        <v/>
      </c>
      <c r="F7465">
        <f>IF('Data R4P'!C481="","",'Data R4P'!F481)</f>
        <v/>
      </c>
      <c r="G7465">
        <f>IF('Data R4P'!C481="","",'Data R4P'!AD481)</f>
        <v/>
      </c>
      <c r="H7465">
        <f>IF('Data R4P'!C481="","",'Data R4P'!AC481)</f>
        <v/>
      </c>
      <c r="I7465">
        <f>IF('Data R4P'!C481="","",COUNTIF('Data R4P'!J481,"&gt;0")+COUNTIF('Data R4P'!L481,"&gt;0")+COUNTIF('Data R4P'!N481,"&gt;0")+COUNTIF('Data R4P'!P481,"&gt;0")+COUNTIF('Data R4P'!R481,"&gt;0")+COUNTIF('Data R4P'!T481,"&gt;0")+COUNTIF('Data R4P'!V481,"&gt;0")+COUNTIF('Data R4P'!X481,"&gt;0"))</f>
        <v/>
      </c>
      <c r="J7465">
        <f>IF('Data R4P'!C481="","",IF((COUNTIF('Data R4P'!K481,"&gt;0")+COUNTIF('Data R4P'!M481,"&gt;0")+COUNTIF('Data R4P'!O481,"&gt;0")+COUNTIF('Data R4P'!Q481,"&gt;0")+COUNTIF('Data R4P'!S481,"&gt;0")+COUNTIF('Data R4P'!U481,"&gt;0")+COUNTIF('Data R4P'!W481,"&gt;0")+COUNTIF('Data R4P'!Y481,"&gt;0"))&gt;0,1,0))</f>
        <v/>
      </c>
      <c r="M7465" t="inlineStr">
        <is>
          <t>Data R</t>
        </is>
      </c>
    </row>
    <row r="7466">
      <c r="A7466" t="inlineStr">
        <is>
          <t>Regional 4 Palmco</t>
        </is>
      </c>
      <c r="B7466">
        <f>IF('Data R4P'!C482="","",'Data R4P'!B482)</f>
        <v/>
      </c>
      <c r="C7466">
        <f>IF('Data R4P'!C482="","",'Data R4P'!C482)</f>
        <v/>
      </c>
      <c r="D7466">
        <f>IF('Data R4P'!C482="","",'Data R4P'!D482)</f>
        <v/>
      </c>
      <c r="E7466">
        <f>IF('Data R4P'!C482="","",'Data R4P'!E482)</f>
        <v/>
      </c>
      <c r="F7466">
        <f>IF('Data R4P'!C482="","",'Data R4P'!F482)</f>
        <v/>
      </c>
      <c r="G7466">
        <f>IF('Data R4P'!C482="","",'Data R4P'!AD482)</f>
        <v/>
      </c>
      <c r="H7466">
        <f>IF('Data R4P'!C482="","",'Data R4P'!AC482)</f>
        <v/>
      </c>
      <c r="I7466">
        <f>IF('Data R4P'!C482="","",COUNTIF('Data R4P'!J482,"&gt;0")+COUNTIF('Data R4P'!L482,"&gt;0")+COUNTIF('Data R4P'!N482,"&gt;0")+COUNTIF('Data R4P'!P482,"&gt;0")+COUNTIF('Data R4P'!R482,"&gt;0")+COUNTIF('Data R4P'!T482,"&gt;0")+COUNTIF('Data R4P'!V482,"&gt;0")+COUNTIF('Data R4P'!X482,"&gt;0"))</f>
        <v/>
      </c>
      <c r="J7466">
        <f>IF('Data R4P'!C482="","",IF((COUNTIF('Data R4P'!K482,"&gt;0")+COUNTIF('Data R4P'!M482,"&gt;0")+COUNTIF('Data R4P'!O482,"&gt;0")+COUNTIF('Data R4P'!Q482,"&gt;0")+COUNTIF('Data R4P'!S482,"&gt;0")+COUNTIF('Data R4P'!U482,"&gt;0")+COUNTIF('Data R4P'!W482,"&gt;0")+COUNTIF('Data R4P'!Y482,"&gt;0"))&gt;0,1,0))</f>
        <v/>
      </c>
      <c r="M7466" t="inlineStr">
        <is>
          <t>Data R</t>
        </is>
      </c>
    </row>
    <row r="7467">
      <c r="A7467" t="inlineStr">
        <is>
          <t>Regional 4 Palmco</t>
        </is>
      </c>
      <c r="B7467">
        <f>IF('Data R4P'!C483="","",'Data R4P'!B483)</f>
        <v/>
      </c>
      <c r="C7467">
        <f>IF('Data R4P'!C483="","",'Data R4P'!C483)</f>
        <v/>
      </c>
      <c r="D7467">
        <f>IF('Data R4P'!C483="","",'Data R4P'!D483)</f>
        <v/>
      </c>
      <c r="E7467">
        <f>IF('Data R4P'!C483="","",'Data R4P'!E483)</f>
        <v/>
      </c>
      <c r="F7467">
        <f>IF('Data R4P'!C483="","",'Data R4P'!F483)</f>
        <v/>
      </c>
      <c r="G7467">
        <f>IF('Data R4P'!C483="","",'Data R4P'!AD483)</f>
        <v/>
      </c>
      <c r="H7467">
        <f>IF('Data R4P'!C483="","",'Data R4P'!AC483)</f>
        <v/>
      </c>
      <c r="I7467">
        <f>IF('Data R4P'!C483="","",COUNTIF('Data R4P'!J483,"&gt;0")+COUNTIF('Data R4P'!L483,"&gt;0")+COUNTIF('Data R4P'!N483,"&gt;0")+COUNTIF('Data R4P'!P483,"&gt;0")+COUNTIF('Data R4P'!R483,"&gt;0")+COUNTIF('Data R4P'!T483,"&gt;0")+COUNTIF('Data R4P'!V483,"&gt;0")+COUNTIF('Data R4P'!X483,"&gt;0"))</f>
        <v/>
      </c>
      <c r="J7467">
        <f>IF('Data R4P'!C483="","",IF((COUNTIF('Data R4P'!K483,"&gt;0")+COUNTIF('Data R4P'!M483,"&gt;0")+COUNTIF('Data R4P'!O483,"&gt;0")+COUNTIF('Data R4P'!Q483,"&gt;0")+COUNTIF('Data R4P'!S483,"&gt;0")+COUNTIF('Data R4P'!U483,"&gt;0")+COUNTIF('Data R4P'!W483,"&gt;0")+COUNTIF('Data R4P'!Y483,"&gt;0"))&gt;0,1,0))</f>
        <v/>
      </c>
      <c r="M7467" t="inlineStr">
        <is>
          <t>Data R</t>
        </is>
      </c>
    </row>
    <row r="7468">
      <c r="A7468" t="inlineStr">
        <is>
          <t>Regional 4 Palmco</t>
        </is>
      </c>
      <c r="B7468">
        <f>IF('Data R4P'!C484="","",'Data R4P'!B484)</f>
        <v/>
      </c>
      <c r="C7468">
        <f>IF('Data R4P'!C484="","",'Data R4P'!C484)</f>
        <v/>
      </c>
      <c r="D7468">
        <f>IF('Data R4P'!C484="","",'Data R4P'!D484)</f>
        <v/>
      </c>
      <c r="E7468">
        <f>IF('Data R4P'!C484="","",'Data R4P'!E484)</f>
        <v/>
      </c>
      <c r="F7468">
        <f>IF('Data R4P'!C484="","",'Data R4P'!F484)</f>
        <v/>
      </c>
      <c r="G7468">
        <f>IF('Data R4P'!C484="","",'Data R4P'!AD484)</f>
        <v/>
      </c>
      <c r="H7468">
        <f>IF('Data R4P'!C484="","",'Data R4P'!AC484)</f>
        <v/>
      </c>
      <c r="I7468">
        <f>IF('Data R4P'!C484="","",COUNTIF('Data R4P'!J484,"&gt;0")+COUNTIF('Data R4P'!L484,"&gt;0")+COUNTIF('Data R4P'!N484,"&gt;0")+COUNTIF('Data R4P'!P484,"&gt;0")+COUNTIF('Data R4P'!R484,"&gt;0")+COUNTIF('Data R4P'!T484,"&gt;0")+COUNTIF('Data R4P'!V484,"&gt;0")+COUNTIF('Data R4P'!X484,"&gt;0"))</f>
        <v/>
      </c>
      <c r="J7468">
        <f>IF('Data R4P'!C484="","",IF((COUNTIF('Data R4P'!K484,"&gt;0")+COUNTIF('Data R4P'!M484,"&gt;0")+COUNTIF('Data R4P'!O484,"&gt;0")+COUNTIF('Data R4P'!Q484,"&gt;0")+COUNTIF('Data R4P'!S484,"&gt;0")+COUNTIF('Data R4P'!U484,"&gt;0")+COUNTIF('Data R4P'!W484,"&gt;0")+COUNTIF('Data R4P'!Y484,"&gt;0"))&gt;0,1,0))</f>
        <v/>
      </c>
      <c r="M7468" t="inlineStr">
        <is>
          <t>Data R</t>
        </is>
      </c>
    </row>
    <row r="7469">
      <c r="A7469" t="inlineStr">
        <is>
          <t>Regional 4 Palmco</t>
        </is>
      </c>
      <c r="B7469">
        <f>IF('Data R4P'!C485="","",'Data R4P'!B485)</f>
        <v/>
      </c>
      <c r="C7469">
        <f>IF('Data R4P'!C485="","",'Data R4P'!C485)</f>
        <v/>
      </c>
      <c r="D7469">
        <f>IF('Data R4P'!C485="","",'Data R4P'!D485)</f>
        <v/>
      </c>
      <c r="E7469">
        <f>IF('Data R4P'!C485="","",'Data R4P'!E485)</f>
        <v/>
      </c>
      <c r="F7469">
        <f>IF('Data R4P'!C485="","",'Data R4P'!F485)</f>
        <v/>
      </c>
      <c r="G7469">
        <f>IF('Data R4P'!C485="","",'Data R4P'!AD485)</f>
        <v/>
      </c>
      <c r="H7469">
        <f>IF('Data R4P'!C485="","",'Data R4P'!AC485)</f>
        <v/>
      </c>
      <c r="I7469">
        <f>IF('Data R4P'!C485="","",COUNTIF('Data R4P'!J485,"&gt;0")+COUNTIF('Data R4P'!L485,"&gt;0")+COUNTIF('Data R4P'!N485,"&gt;0")+COUNTIF('Data R4P'!P485,"&gt;0")+COUNTIF('Data R4P'!R485,"&gt;0")+COUNTIF('Data R4P'!T485,"&gt;0")+COUNTIF('Data R4P'!V485,"&gt;0")+COUNTIF('Data R4P'!X485,"&gt;0"))</f>
        <v/>
      </c>
      <c r="J7469">
        <f>IF('Data R4P'!C485="","",IF((COUNTIF('Data R4P'!K485,"&gt;0")+COUNTIF('Data R4P'!M485,"&gt;0")+COUNTIF('Data R4P'!O485,"&gt;0")+COUNTIF('Data R4P'!Q485,"&gt;0")+COUNTIF('Data R4P'!S485,"&gt;0")+COUNTIF('Data R4P'!U485,"&gt;0")+COUNTIF('Data R4P'!W485,"&gt;0")+COUNTIF('Data R4P'!Y485,"&gt;0"))&gt;0,1,0))</f>
        <v/>
      </c>
      <c r="M7469" t="inlineStr">
        <is>
          <t>Data R</t>
        </is>
      </c>
    </row>
    <row r="7470">
      <c r="A7470" t="inlineStr">
        <is>
          <t>Regional 4 Palmco</t>
        </is>
      </c>
      <c r="B7470">
        <f>IF('Data R4P'!C486="","",'Data R4P'!B486)</f>
        <v/>
      </c>
      <c r="C7470">
        <f>IF('Data R4P'!C486="","",'Data R4P'!C486)</f>
        <v/>
      </c>
      <c r="D7470">
        <f>IF('Data R4P'!C486="","",'Data R4P'!D486)</f>
        <v/>
      </c>
      <c r="E7470">
        <f>IF('Data R4P'!C486="","",'Data R4P'!E486)</f>
        <v/>
      </c>
      <c r="F7470">
        <f>IF('Data R4P'!C486="","",'Data R4P'!F486)</f>
        <v/>
      </c>
      <c r="G7470">
        <f>IF('Data R4P'!C486="","",'Data R4P'!AD486)</f>
        <v/>
      </c>
      <c r="H7470">
        <f>IF('Data R4P'!C486="","",'Data R4P'!AC486)</f>
        <v/>
      </c>
      <c r="I7470">
        <f>IF('Data R4P'!C486="","",COUNTIF('Data R4P'!J486,"&gt;0")+COUNTIF('Data R4P'!L486,"&gt;0")+COUNTIF('Data R4P'!N486,"&gt;0")+COUNTIF('Data R4P'!P486,"&gt;0")+COUNTIF('Data R4P'!R486,"&gt;0")+COUNTIF('Data R4P'!T486,"&gt;0")+COUNTIF('Data R4P'!V486,"&gt;0")+COUNTIF('Data R4P'!X486,"&gt;0"))</f>
        <v/>
      </c>
      <c r="J7470">
        <f>IF('Data R4P'!C486="","",IF((COUNTIF('Data R4P'!K486,"&gt;0")+COUNTIF('Data R4P'!M486,"&gt;0")+COUNTIF('Data R4P'!O486,"&gt;0")+COUNTIF('Data R4P'!Q486,"&gt;0")+COUNTIF('Data R4P'!S486,"&gt;0")+COUNTIF('Data R4P'!U486,"&gt;0")+COUNTIF('Data R4P'!W486,"&gt;0")+COUNTIF('Data R4P'!Y486,"&gt;0"))&gt;0,1,0))</f>
        <v/>
      </c>
      <c r="M7470" t="inlineStr">
        <is>
          <t>Data R</t>
        </is>
      </c>
    </row>
    <row r="7471">
      <c r="A7471" t="inlineStr">
        <is>
          <t>Regional 4 Palmco</t>
        </is>
      </c>
      <c r="B7471">
        <f>IF('Data R4P'!C487="","",'Data R4P'!B487)</f>
        <v/>
      </c>
      <c r="C7471">
        <f>IF('Data R4P'!C487="","",'Data R4P'!C487)</f>
        <v/>
      </c>
      <c r="D7471">
        <f>IF('Data R4P'!C487="","",'Data R4P'!D487)</f>
        <v/>
      </c>
      <c r="E7471">
        <f>IF('Data R4P'!C487="","",'Data R4P'!E487)</f>
        <v/>
      </c>
      <c r="F7471">
        <f>IF('Data R4P'!C487="","",'Data R4P'!F487)</f>
        <v/>
      </c>
      <c r="G7471">
        <f>IF('Data R4P'!C487="","",'Data R4P'!AD487)</f>
        <v/>
      </c>
      <c r="H7471">
        <f>IF('Data R4P'!C487="","",'Data R4P'!AC487)</f>
        <v/>
      </c>
      <c r="I7471">
        <f>IF('Data R4P'!C487="","",COUNTIF('Data R4P'!J487,"&gt;0")+COUNTIF('Data R4P'!L487,"&gt;0")+COUNTIF('Data R4P'!N487,"&gt;0")+COUNTIF('Data R4P'!P487,"&gt;0")+COUNTIF('Data R4P'!R487,"&gt;0")+COUNTIF('Data R4P'!T487,"&gt;0")+COUNTIF('Data R4P'!V487,"&gt;0")+COUNTIF('Data R4P'!X487,"&gt;0"))</f>
        <v/>
      </c>
      <c r="J7471">
        <f>IF('Data R4P'!C487="","",IF((COUNTIF('Data R4P'!K487,"&gt;0")+COUNTIF('Data R4P'!M487,"&gt;0")+COUNTIF('Data R4P'!O487,"&gt;0")+COUNTIF('Data R4P'!Q487,"&gt;0")+COUNTIF('Data R4P'!S487,"&gt;0")+COUNTIF('Data R4P'!U487,"&gt;0")+COUNTIF('Data R4P'!W487,"&gt;0")+COUNTIF('Data R4P'!Y487,"&gt;0"))&gt;0,1,0))</f>
        <v/>
      </c>
      <c r="M7471" t="inlineStr">
        <is>
          <t>Data R</t>
        </is>
      </c>
    </row>
    <row r="7472">
      <c r="A7472" t="inlineStr">
        <is>
          <t>Regional 4 Palmco</t>
        </is>
      </c>
      <c r="B7472">
        <f>IF('Data R4P'!C488="","",'Data R4P'!B488)</f>
        <v/>
      </c>
      <c r="C7472">
        <f>IF('Data R4P'!C488="","",'Data R4P'!C488)</f>
        <v/>
      </c>
      <c r="D7472">
        <f>IF('Data R4P'!C488="","",'Data R4P'!D488)</f>
        <v/>
      </c>
      <c r="E7472">
        <f>IF('Data R4P'!C488="","",'Data R4P'!E488)</f>
        <v/>
      </c>
      <c r="F7472">
        <f>IF('Data R4P'!C488="","",'Data R4P'!F488)</f>
        <v/>
      </c>
      <c r="G7472">
        <f>IF('Data R4P'!C488="","",'Data R4P'!AD488)</f>
        <v/>
      </c>
      <c r="H7472">
        <f>IF('Data R4P'!C488="","",'Data R4P'!AC488)</f>
        <v/>
      </c>
      <c r="I7472">
        <f>IF('Data R4P'!C488="","",COUNTIF('Data R4P'!J488,"&gt;0")+COUNTIF('Data R4P'!L488,"&gt;0")+COUNTIF('Data R4P'!N488,"&gt;0")+COUNTIF('Data R4P'!P488,"&gt;0")+COUNTIF('Data R4P'!R488,"&gt;0")+COUNTIF('Data R4P'!T488,"&gt;0")+COUNTIF('Data R4P'!V488,"&gt;0")+COUNTIF('Data R4P'!X488,"&gt;0"))</f>
        <v/>
      </c>
      <c r="J7472">
        <f>IF('Data R4P'!C488="","",IF((COUNTIF('Data R4P'!K488,"&gt;0")+COUNTIF('Data R4P'!M488,"&gt;0")+COUNTIF('Data R4P'!O488,"&gt;0")+COUNTIF('Data R4P'!Q488,"&gt;0")+COUNTIF('Data R4P'!S488,"&gt;0")+COUNTIF('Data R4P'!U488,"&gt;0")+COUNTIF('Data R4P'!W488,"&gt;0")+COUNTIF('Data R4P'!Y488,"&gt;0"))&gt;0,1,0))</f>
        <v/>
      </c>
      <c r="M7472" t="inlineStr">
        <is>
          <t>Data R</t>
        </is>
      </c>
    </row>
    <row r="7473">
      <c r="A7473" t="inlineStr">
        <is>
          <t>Regional 4 Palmco</t>
        </is>
      </c>
      <c r="B7473">
        <f>IF('Data R4P'!C489="","",'Data R4P'!B489)</f>
        <v/>
      </c>
      <c r="C7473">
        <f>IF('Data R4P'!C489="","",'Data R4P'!C489)</f>
        <v/>
      </c>
      <c r="D7473">
        <f>IF('Data R4P'!C489="","",'Data R4P'!D489)</f>
        <v/>
      </c>
      <c r="E7473">
        <f>IF('Data R4P'!C489="","",'Data R4P'!E489)</f>
        <v/>
      </c>
      <c r="F7473">
        <f>IF('Data R4P'!C489="","",'Data R4P'!F489)</f>
        <v/>
      </c>
      <c r="G7473">
        <f>IF('Data R4P'!C489="","",'Data R4P'!AD489)</f>
        <v/>
      </c>
      <c r="H7473">
        <f>IF('Data R4P'!C489="","",'Data R4P'!AC489)</f>
        <v/>
      </c>
      <c r="I7473">
        <f>IF('Data R4P'!C489="","",COUNTIF('Data R4P'!J489,"&gt;0")+COUNTIF('Data R4P'!L489,"&gt;0")+COUNTIF('Data R4P'!N489,"&gt;0")+COUNTIF('Data R4P'!P489,"&gt;0")+COUNTIF('Data R4P'!R489,"&gt;0")+COUNTIF('Data R4P'!T489,"&gt;0")+COUNTIF('Data R4P'!V489,"&gt;0")+COUNTIF('Data R4P'!X489,"&gt;0"))</f>
        <v/>
      </c>
      <c r="J7473">
        <f>IF('Data R4P'!C489="","",IF((COUNTIF('Data R4P'!K489,"&gt;0")+COUNTIF('Data R4P'!M489,"&gt;0")+COUNTIF('Data R4P'!O489,"&gt;0")+COUNTIF('Data R4P'!Q489,"&gt;0")+COUNTIF('Data R4P'!S489,"&gt;0")+COUNTIF('Data R4P'!U489,"&gt;0")+COUNTIF('Data R4P'!W489,"&gt;0")+COUNTIF('Data R4P'!Y489,"&gt;0"))&gt;0,1,0))</f>
        <v/>
      </c>
      <c r="M7473" t="inlineStr">
        <is>
          <t>Data R</t>
        </is>
      </c>
    </row>
    <row r="7474">
      <c r="A7474" t="inlineStr">
        <is>
          <t>Regional 4 Palmco</t>
        </is>
      </c>
      <c r="B7474">
        <f>IF('Data R4P'!C490="","",'Data R4P'!B490)</f>
        <v/>
      </c>
      <c r="C7474">
        <f>IF('Data R4P'!C490="","",'Data R4P'!C490)</f>
        <v/>
      </c>
      <c r="D7474">
        <f>IF('Data R4P'!C490="","",'Data R4P'!D490)</f>
        <v/>
      </c>
      <c r="E7474">
        <f>IF('Data R4P'!C490="","",'Data R4P'!E490)</f>
        <v/>
      </c>
      <c r="F7474">
        <f>IF('Data R4P'!C490="","",'Data R4P'!F490)</f>
        <v/>
      </c>
      <c r="G7474">
        <f>IF('Data R4P'!C490="","",'Data R4P'!AD490)</f>
        <v/>
      </c>
      <c r="H7474">
        <f>IF('Data R4P'!C490="","",'Data R4P'!AC490)</f>
        <v/>
      </c>
      <c r="I7474">
        <f>IF('Data R4P'!C490="","",COUNTIF('Data R4P'!J490,"&gt;0")+COUNTIF('Data R4P'!L490,"&gt;0")+COUNTIF('Data R4P'!N490,"&gt;0")+COUNTIF('Data R4P'!P490,"&gt;0")+COUNTIF('Data R4P'!R490,"&gt;0")+COUNTIF('Data R4P'!T490,"&gt;0")+COUNTIF('Data R4P'!V490,"&gt;0")+COUNTIF('Data R4P'!X490,"&gt;0"))</f>
        <v/>
      </c>
      <c r="J7474">
        <f>IF('Data R4P'!C490="","",IF((COUNTIF('Data R4P'!K490,"&gt;0")+COUNTIF('Data R4P'!M490,"&gt;0")+COUNTIF('Data R4P'!O490,"&gt;0")+COUNTIF('Data R4P'!Q490,"&gt;0")+COUNTIF('Data R4P'!S490,"&gt;0")+COUNTIF('Data R4P'!U490,"&gt;0")+COUNTIF('Data R4P'!W490,"&gt;0")+COUNTIF('Data R4P'!Y490,"&gt;0"))&gt;0,1,0))</f>
        <v/>
      </c>
      <c r="M7474" t="inlineStr">
        <is>
          <t>Data R</t>
        </is>
      </c>
    </row>
    <row r="7475">
      <c r="A7475" t="inlineStr">
        <is>
          <t>Regional 4 Palmco</t>
        </is>
      </c>
      <c r="B7475">
        <f>IF('Data R4P'!C491="","",'Data R4P'!B491)</f>
        <v/>
      </c>
      <c r="C7475">
        <f>IF('Data R4P'!C491="","",'Data R4P'!C491)</f>
        <v/>
      </c>
      <c r="D7475">
        <f>IF('Data R4P'!C491="","",'Data R4P'!D491)</f>
        <v/>
      </c>
      <c r="E7475">
        <f>IF('Data R4P'!C491="","",'Data R4P'!E491)</f>
        <v/>
      </c>
      <c r="F7475">
        <f>IF('Data R4P'!C491="","",'Data R4P'!F491)</f>
        <v/>
      </c>
      <c r="G7475">
        <f>IF('Data R4P'!C491="","",'Data R4P'!AD491)</f>
        <v/>
      </c>
      <c r="H7475">
        <f>IF('Data R4P'!C491="","",'Data R4P'!AC491)</f>
        <v/>
      </c>
      <c r="I7475">
        <f>IF('Data R4P'!C491="","",COUNTIF('Data R4P'!J491,"&gt;0")+COUNTIF('Data R4P'!L491,"&gt;0")+COUNTIF('Data R4P'!N491,"&gt;0")+COUNTIF('Data R4P'!P491,"&gt;0")+COUNTIF('Data R4P'!R491,"&gt;0")+COUNTIF('Data R4P'!T491,"&gt;0")+COUNTIF('Data R4P'!V491,"&gt;0")+COUNTIF('Data R4P'!X491,"&gt;0"))</f>
        <v/>
      </c>
      <c r="J7475">
        <f>IF('Data R4P'!C491="","",IF((COUNTIF('Data R4P'!K491,"&gt;0")+COUNTIF('Data R4P'!M491,"&gt;0")+COUNTIF('Data R4P'!O491,"&gt;0")+COUNTIF('Data R4P'!Q491,"&gt;0")+COUNTIF('Data R4P'!S491,"&gt;0")+COUNTIF('Data R4P'!U491,"&gt;0")+COUNTIF('Data R4P'!W491,"&gt;0")+COUNTIF('Data R4P'!Y491,"&gt;0"))&gt;0,1,0))</f>
        <v/>
      </c>
      <c r="M7475" t="inlineStr">
        <is>
          <t>Data R</t>
        </is>
      </c>
    </row>
    <row r="7476">
      <c r="A7476" t="inlineStr">
        <is>
          <t>Regional 4 Palmco</t>
        </is>
      </c>
      <c r="B7476">
        <f>IF('Data R4P'!C492="","",'Data R4P'!B492)</f>
        <v/>
      </c>
      <c r="C7476">
        <f>IF('Data R4P'!C492="","",'Data R4P'!C492)</f>
        <v/>
      </c>
      <c r="D7476">
        <f>IF('Data R4P'!C492="","",'Data R4P'!D492)</f>
        <v/>
      </c>
      <c r="E7476">
        <f>IF('Data R4P'!C492="","",'Data R4P'!E492)</f>
        <v/>
      </c>
      <c r="F7476">
        <f>IF('Data R4P'!C492="","",'Data R4P'!F492)</f>
        <v/>
      </c>
      <c r="G7476">
        <f>IF('Data R4P'!C492="","",'Data R4P'!AD492)</f>
        <v/>
      </c>
      <c r="H7476">
        <f>IF('Data R4P'!C492="","",'Data R4P'!AC492)</f>
        <v/>
      </c>
      <c r="I7476">
        <f>IF('Data R4P'!C492="","",COUNTIF('Data R4P'!J492,"&gt;0")+COUNTIF('Data R4P'!L492,"&gt;0")+COUNTIF('Data R4P'!N492,"&gt;0")+COUNTIF('Data R4P'!P492,"&gt;0")+COUNTIF('Data R4P'!R492,"&gt;0")+COUNTIF('Data R4P'!T492,"&gt;0")+COUNTIF('Data R4P'!V492,"&gt;0")+COUNTIF('Data R4P'!X492,"&gt;0"))</f>
        <v/>
      </c>
      <c r="J7476">
        <f>IF('Data R4P'!C492="","",IF((COUNTIF('Data R4P'!K492,"&gt;0")+COUNTIF('Data R4P'!M492,"&gt;0")+COUNTIF('Data R4P'!O492,"&gt;0")+COUNTIF('Data R4P'!Q492,"&gt;0")+COUNTIF('Data R4P'!S492,"&gt;0")+COUNTIF('Data R4P'!U492,"&gt;0")+COUNTIF('Data R4P'!W492,"&gt;0")+COUNTIF('Data R4P'!Y492,"&gt;0"))&gt;0,1,0))</f>
        <v/>
      </c>
      <c r="M7476" t="inlineStr">
        <is>
          <t>Data R</t>
        </is>
      </c>
    </row>
    <row r="7477">
      <c r="A7477" t="inlineStr">
        <is>
          <t>Regional 4 Palmco</t>
        </is>
      </c>
      <c r="B7477">
        <f>IF('Data R4P'!C493="","",'Data R4P'!B493)</f>
        <v/>
      </c>
      <c r="C7477">
        <f>IF('Data R4P'!C493="","",'Data R4P'!C493)</f>
        <v/>
      </c>
      <c r="D7477">
        <f>IF('Data R4P'!C493="","",'Data R4P'!D493)</f>
        <v/>
      </c>
      <c r="E7477">
        <f>IF('Data R4P'!C493="","",'Data R4P'!E493)</f>
        <v/>
      </c>
      <c r="F7477">
        <f>IF('Data R4P'!C493="","",'Data R4P'!F493)</f>
        <v/>
      </c>
      <c r="G7477">
        <f>IF('Data R4P'!C493="","",'Data R4P'!AD493)</f>
        <v/>
      </c>
      <c r="H7477">
        <f>IF('Data R4P'!C493="","",'Data R4P'!AC493)</f>
        <v/>
      </c>
      <c r="I7477">
        <f>IF('Data R4P'!C493="","",COUNTIF('Data R4P'!J493,"&gt;0")+COUNTIF('Data R4P'!L493,"&gt;0")+COUNTIF('Data R4P'!N493,"&gt;0")+COUNTIF('Data R4P'!P493,"&gt;0")+COUNTIF('Data R4P'!R493,"&gt;0")+COUNTIF('Data R4P'!T493,"&gt;0")+COUNTIF('Data R4P'!V493,"&gt;0")+COUNTIF('Data R4P'!X493,"&gt;0"))</f>
        <v/>
      </c>
      <c r="J7477">
        <f>IF('Data R4P'!C493="","",IF((COUNTIF('Data R4P'!K493,"&gt;0")+COUNTIF('Data R4P'!M493,"&gt;0")+COUNTIF('Data R4P'!O493,"&gt;0")+COUNTIF('Data R4P'!Q493,"&gt;0")+COUNTIF('Data R4P'!S493,"&gt;0")+COUNTIF('Data R4P'!U493,"&gt;0")+COUNTIF('Data R4P'!W493,"&gt;0")+COUNTIF('Data R4P'!Y493,"&gt;0"))&gt;0,1,0))</f>
        <v/>
      </c>
      <c r="M7477" t="inlineStr">
        <is>
          <t>Data R</t>
        </is>
      </c>
    </row>
    <row r="7478">
      <c r="A7478" t="inlineStr">
        <is>
          <t>Regional 4 Palmco</t>
        </is>
      </c>
      <c r="B7478">
        <f>IF('Data R4P'!C494="","",'Data R4P'!B494)</f>
        <v/>
      </c>
      <c r="C7478">
        <f>IF('Data R4P'!C494="","",'Data R4P'!C494)</f>
        <v/>
      </c>
      <c r="D7478">
        <f>IF('Data R4P'!C494="","",'Data R4P'!D494)</f>
        <v/>
      </c>
      <c r="E7478">
        <f>IF('Data R4P'!C494="","",'Data R4P'!E494)</f>
        <v/>
      </c>
      <c r="F7478">
        <f>IF('Data R4P'!C494="","",'Data R4P'!F494)</f>
        <v/>
      </c>
      <c r="G7478">
        <f>IF('Data R4P'!C494="","",'Data R4P'!AD494)</f>
        <v/>
      </c>
      <c r="H7478">
        <f>IF('Data R4P'!C494="","",'Data R4P'!AC494)</f>
        <v/>
      </c>
      <c r="I7478">
        <f>IF('Data R4P'!C494="","",COUNTIF('Data R4P'!J494,"&gt;0")+COUNTIF('Data R4P'!L494,"&gt;0")+COUNTIF('Data R4P'!N494,"&gt;0")+COUNTIF('Data R4P'!P494,"&gt;0")+COUNTIF('Data R4P'!R494,"&gt;0")+COUNTIF('Data R4P'!T494,"&gt;0")+COUNTIF('Data R4P'!V494,"&gt;0")+COUNTIF('Data R4P'!X494,"&gt;0"))</f>
        <v/>
      </c>
      <c r="J7478">
        <f>IF('Data R4P'!C494="","",IF((COUNTIF('Data R4P'!K494,"&gt;0")+COUNTIF('Data R4P'!M494,"&gt;0")+COUNTIF('Data R4P'!O494,"&gt;0")+COUNTIF('Data R4P'!Q494,"&gt;0")+COUNTIF('Data R4P'!S494,"&gt;0")+COUNTIF('Data R4P'!U494,"&gt;0")+COUNTIF('Data R4P'!W494,"&gt;0")+COUNTIF('Data R4P'!Y494,"&gt;0"))&gt;0,1,0))</f>
        <v/>
      </c>
      <c r="M7478" t="inlineStr">
        <is>
          <t>Data R</t>
        </is>
      </c>
    </row>
    <row r="7479">
      <c r="A7479" t="inlineStr">
        <is>
          <t>Regional 4 Palmco</t>
        </is>
      </c>
      <c r="B7479">
        <f>IF('Data R4P'!C495="","",'Data R4P'!B495)</f>
        <v/>
      </c>
      <c r="C7479">
        <f>IF('Data R4P'!C495="","",'Data R4P'!C495)</f>
        <v/>
      </c>
      <c r="D7479">
        <f>IF('Data R4P'!C495="","",'Data R4P'!D495)</f>
        <v/>
      </c>
      <c r="E7479">
        <f>IF('Data R4P'!C495="","",'Data R4P'!E495)</f>
        <v/>
      </c>
      <c r="F7479">
        <f>IF('Data R4P'!C495="","",'Data R4P'!F495)</f>
        <v/>
      </c>
      <c r="G7479">
        <f>IF('Data R4P'!C495="","",'Data R4P'!AD495)</f>
        <v/>
      </c>
      <c r="H7479">
        <f>IF('Data R4P'!C495="","",'Data R4P'!AC495)</f>
        <v/>
      </c>
      <c r="I7479">
        <f>IF('Data R4P'!C495="","",COUNTIF('Data R4P'!J495,"&gt;0")+COUNTIF('Data R4P'!L495,"&gt;0")+COUNTIF('Data R4P'!N495,"&gt;0")+COUNTIF('Data R4P'!P495,"&gt;0")+COUNTIF('Data R4P'!R495,"&gt;0")+COUNTIF('Data R4P'!T495,"&gt;0")+COUNTIF('Data R4P'!V495,"&gt;0")+COUNTIF('Data R4P'!X495,"&gt;0"))</f>
        <v/>
      </c>
      <c r="J7479">
        <f>IF('Data R4P'!C495="","",IF((COUNTIF('Data R4P'!K495,"&gt;0")+COUNTIF('Data R4P'!M495,"&gt;0")+COUNTIF('Data R4P'!O495,"&gt;0")+COUNTIF('Data R4P'!Q495,"&gt;0")+COUNTIF('Data R4P'!S495,"&gt;0")+COUNTIF('Data R4P'!U495,"&gt;0")+COUNTIF('Data R4P'!W495,"&gt;0")+COUNTIF('Data R4P'!Y495,"&gt;0"))&gt;0,1,0))</f>
        <v/>
      </c>
      <c r="M7479" t="inlineStr">
        <is>
          <t>Data R</t>
        </is>
      </c>
    </row>
    <row r="7480">
      <c r="A7480" t="inlineStr">
        <is>
          <t>Regional 4 Palmco</t>
        </is>
      </c>
      <c r="B7480">
        <f>IF('Data R4P'!C496="","",'Data R4P'!B496)</f>
        <v/>
      </c>
      <c r="C7480">
        <f>IF('Data R4P'!C496="","",'Data R4P'!C496)</f>
        <v/>
      </c>
      <c r="D7480">
        <f>IF('Data R4P'!C496="","",'Data R4P'!D496)</f>
        <v/>
      </c>
      <c r="E7480">
        <f>IF('Data R4P'!C496="","",'Data R4P'!E496)</f>
        <v/>
      </c>
      <c r="F7480">
        <f>IF('Data R4P'!C496="","",'Data R4P'!F496)</f>
        <v/>
      </c>
      <c r="G7480">
        <f>IF('Data R4P'!C496="","",'Data R4P'!AD496)</f>
        <v/>
      </c>
      <c r="H7480">
        <f>IF('Data R4P'!C496="","",'Data R4P'!AC496)</f>
        <v/>
      </c>
      <c r="I7480">
        <f>IF('Data R4P'!C496="","",COUNTIF('Data R4P'!J496,"&gt;0")+COUNTIF('Data R4P'!L496,"&gt;0")+COUNTIF('Data R4P'!N496,"&gt;0")+COUNTIF('Data R4P'!P496,"&gt;0")+COUNTIF('Data R4P'!R496,"&gt;0")+COUNTIF('Data R4P'!T496,"&gt;0")+COUNTIF('Data R4P'!V496,"&gt;0")+COUNTIF('Data R4P'!X496,"&gt;0"))</f>
        <v/>
      </c>
      <c r="J7480">
        <f>IF('Data R4P'!C496="","",IF((COUNTIF('Data R4P'!K496,"&gt;0")+COUNTIF('Data R4P'!M496,"&gt;0")+COUNTIF('Data R4P'!O496,"&gt;0")+COUNTIF('Data R4P'!Q496,"&gt;0")+COUNTIF('Data R4P'!S496,"&gt;0")+COUNTIF('Data R4P'!U496,"&gt;0")+COUNTIF('Data R4P'!W496,"&gt;0")+COUNTIF('Data R4P'!Y496,"&gt;0"))&gt;0,1,0))</f>
        <v/>
      </c>
      <c r="M7480" t="inlineStr">
        <is>
          <t>Data R</t>
        </is>
      </c>
    </row>
    <row r="7481">
      <c r="A7481" t="inlineStr">
        <is>
          <t>Regional 4 Palmco</t>
        </is>
      </c>
      <c r="B7481">
        <f>IF('Data R4P'!C497="","",'Data R4P'!B497)</f>
        <v/>
      </c>
      <c r="C7481">
        <f>IF('Data R4P'!C497="","",'Data R4P'!C497)</f>
        <v/>
      </c>
      <c r="D7481">
        <f>IF('Data R4P'!C497="","",'Data R4P'!D497)</f>
        <v/>
      </c>
      <c r="E7481">
        <f>IF('Data R4P'!C497="","",'Data R4P'!E497)</f>
        <v/>
      </c>
      <c r="F7481">
        <f>IF('Data R4P'!C497="","",'Data R4P'!F497)</f>
        <v/>
      </c>
      <c r="G7481">
        <f>IF('Data R4P'!C497="","",'Data R4P'!AD497)</f>
        <v/>
      </c>
      <c r="H7481">
        <f>IF('Data R4P'!C497="","",'Data R4P'!AC497)</f>
        <v/>
      </c>
      <c r="I7481">
        <f>IF('Data R4P'!C497="","",COUNTIF('Data R4P'!J497,"&gt;0")+COUNTIF('Data R4P'!L497,"&gt;0")+COUNTIF('Data R4P'!N497,"&gt;0")+COUNTIF('Data R4P'!P497,"&gt;0")+COUNTIF('Data R4P'!R497,"&gt;0")+COUNTIF('Data R4P'!T497,"&gt;0")+COUNTIF('Data R4P'!V497,"&gt;0")+COUNTIF('Data R4P'!X497,"&gt;0"))</f>
        <v/>
      </c>
      <c r="J7481">
        <f>IF('Data R4P'!C497="","",IF((COUNTIF('Data R4P'!K497,"&gt;0")+COUNTIF('Data R4P'!M497,"&gt;0")+COUNTIF('Data R4P'!O497,"&gt;0")+COUNTIF('Data R4P'!Q497,"&gt;0")+COUNTIF('Data R4P'!S497,"&gt;0")+COUNTIF('Data R4P'!U497,"&gt;0")+COUNTIF('Data R4P'!W497,"&gt;0")+COUNTIF('Data R4P'!Y497,"&gt;0"))&gt;0,1,0))</f>
        <v/>
      </c>
      <c r="M7481" t="inlineStr">
        <is>
          <t>Data R</t>
        </is>
      </c>
    </row>
    <row r="7482">
      <c r="A7482" t="inlineStr">
        <is>
          <t>Regional 4 Palmco</t>
        </is>
      </c>
      <c r="B7482">
        <f>IF('Data R4P'!C498="","",'Data R4P'!B498)</f>
        <v/>
      </c>
      <c r="C7482">
        <f>IF('Data R4P'!C498="","",'Data R4P'!C498)</f>
        <v/>
      </c>
      <c r="D7482">
        <f>IF('Data R4P'!C498="","",'Data R4P'!D498)</f>
        <v/>
      </c>
      <c r="E7482">
        <f>IF('Data R4P'!C498="","",'Data R4P'!E498)</f>
        <v/>
      </c>
      <c r="F7482">
        <f>IF('Data R4P'!C498="","",'Data R4P'!F498)</f>
        <v/>
      </c>
      <c r="G7482">
        <f>IF('Data R4P'!C498="","",'Data R4P'!AD498)</f>
        <v/>
      </c>
      <c r="H7482">
        <f>IF('Data R4P'!C498="","",'Data R4P'!AC498)</f>
        <v/>
      </c>
      <c r="I7482">
        <f>IF('Data R4P'!C498="","",COUNTIF('Data R4P'!J498,"&gt;0")+COUNTIF('Data R4P'!L498,"&gt;0")+COUNTIF('Data R4P'!N498,"&gt;0")+COUNTIF('Data R4P'!P498,"&gt;0")+COUNTIF('Data R4P'!R498,"&gt;0")+COUNTIF('Data R4P'!T498,"&gt;0")+COUNTIF('Data R4P'!V498,"&gt;0")+COUNTIF('Data R4P'!X498,"&gt;0"))</f>
        <v/>
      </c>
      <c r="J7482">
        <f>IF('Data R4P'!C498="","",IF((COUNTIF('Data R4P'!K498,"&gt;0")+COUNTIF('Data R4P'!M498,"&gt;0")+COUNTIF('Data R4P'!O498,"&gt;0")+COUNTIF('Data R4P'!Q498,"&gt;0")+COUNTIF('Data R4P'!S498,"&gt;0")+COUNTIF('Data R4P'!U498,"&gt;0")+COUNTIF('Data R4P'!W498,"&gt;0")+COUNTIF('Data R4P'!Y498,"&gt;0"))&gt;0,1,0))</f>
        <v/>
      </c>
      <c r="M7482" t="inlineStr">
        <is>
          <t>Data R</t>
        </is>
      </c>
    </row>
    <row r="7483">
      <c r="A7483" t="inlineStr">
        <is>
          <t>Regional 4 Palmco</t>
        </is>
      </c>
      <c r="B7483">
        <f>IF('Data R4P'!C499="","",'Data R4P'!B499)</f>
        <v/>
      </c>
      <c r="C7483">
        <f>IF('Data R4P'!C499="","",'Data R4P'!C499)</f>
        <v/>
      </c>
      <c r="D7483">
        <f>IF('Data R4P'!C499="","",'Data R4P'!D499)</f>
        <v/>
      </c>
      <c r="E7483">
        <f>IF('Data R4P'!C499="","",'Data R4P'!E499)</f>
        <v/>
      </c>
      <c r="F7483">
        <f>IF('Data R4P'!C499="","",'Data R4P'!F499)</f>
        <v/>
      </c>
      <c r="G7483">
        <f>IF('Data R4P'!C499="","",'Data R4P'!AD499)</f>
        <v/>
      </c>
      <c r="H7483">
        <f>IF('Data R4P'!C499="","",'Data R4P'!AC499)</f>
        <v/>
      </c>
      <c r="I7483">
        <f>IF('Data R4P'!C499="","",COUNTIF('Data R4P'!J499,"&gt;0")+COUNTIF('Data R4P'!L499,"&gt;0")+COUNTIF('Data R4P'!N499,"&gt;0")+COUNTIF('Data R4P'!P499,"&gt;0")+COUNTIF('Data R4P'!R499,"&gt;0")+COUNTIF('Data R4P'!T499,"&gt;0")+COUNTIF('Data R4P'!V499,"&gt;0")+COUNTIF('Data R4P'!X499,"&gt;0"))</f>
        <v/>
      </c>
      <c r="J7483">
        <f>IF('Data R4P'!C499="","",IF((COUNTIF('Data R4P'!K499,"&gt;0")+COUNTIF('Data R4P'!M499,"&gt;0")+COUNTIF('Data R4P'!O499,"&gt;0")+COUNTIF('Data R4P'!Q499,"&gt;0")+COUNTIF('Data R4P'!S499,"&gt;0")+COUNTIF('Data R4P'!U499,"&gt;0")+COUNTIF('Data R4P'!W499,"&gt;0")+COUNTIF('Data R4P'!Y499,"&gt;0"))&gt;0,1,0))</f>
        <v/>
      </c>
      <c r="M7483" t="inlineStr">
        <is>
          <t>Data R</t>
        </is>
      </c>
    </row>
    <row r="7484">
      <c r="A7484" t="inlineStr">
        <is>
          <t>Regional 4 Palmco</t>
        </is>
      </c>
      <c r="B7484">
        <f>IF('Data R4P'!C500="","",'Data R4P'!B500)</f>
        <v/>
      </c>
      <c r="C7484">
        <f>IF('Data R4P'!C500="","",'Data R4P'!C500)</f>
        <v/>
      </c>
      <c r="D7484">
        <f>IF('Data R4P'!C500="","",'Data R4P'!D500)</f>
        <v/>
      </c>
      <c r="E7484">
        <f>IF('Data R4P'!C500="","",'Data R4P'!E500)</f>
        <v/>
      </c>
      <c r="F7484">
        <f>IF('Data R4P'!C500="","",'Data R4P'!F500)</f>
        <v/>
      </c>
      <c r="G7484">
        <f>IF('Data R4P'!C500="","",'Data R4P'!AD500)</f>
        <v/>
      </c>
      <c r="H7484">
        <f>IF('Data R4P'!C500="","",'Data R4P'!AC500)</f>
        <v/>
      </c>
      <c r="I7484">
        <f>IF('Data R4P'!C500="","",COUNTIF('Data R4P'!J500,"&gt;0")+COUNTIF('Data R4P'!L500,"&gt;0")+COUNTIF('Data R4P'!N500,"&gt;0")+COUNTIF('Data R4P'!P500,"&gt;0")+COUNTIF('Data R4P'!R500,"&gt;0")+COUNTIF('Data R4P'!T500,"&gt;0")+COUNTIF('Data R4P'!V500,"&gt;0")+COUNTIF('Data R4P'!X500,"&gt;0"))</f>
        <v/>
      </c>
      <c r="J7484">
        <f>IF('Data R4P'!C500="","",IF((COUNTIF('Data R4P'!K500,"&gt;0")+COUNTIF('Data R4P'!M500,"&gt;0")+COUNTIF('Data R4P'!O500,"&gt;0")+COUNTIF('Data R4P'!Q500,"&gt;0")+COUNTIF('Data R4P'!S500,"&gt;0")+COUNTIF('Data R4P'!U500,"&gt;0")+COUNTIF('Data R4P'!W500,"&gt;0")+COUNTIF('Data R4P'!Y500,"&gt;0"))&gt;0,1,0))</f>
        <v/>
      </c>
      <c r="M7484" t="inlineStr">
        <is>
          <t>Data R</t>
        </is>
      </c>
    </row>
    <row r="7485">
      <c r="A7485" t="inlineStr">
        <is>
          <t>Regional 4 Palmco</t>
        </is>
      </c>
      <c r="B7485">
        <f>IF('Data R4P'!C501="","",'Data R4P'!B501)</f>
        <v/>
      </c>
      <c r="C7485">
        <f>IF('Data R4P'!C501="","",'Data R4P'!C501)</f>
        <v/>
      </c>
      <c r="D7485">
        <f>IF('Data R4P'!C501="","",'Data R4P'!D501)</f>
        <v/>
      </c>
      <c r="E7485">
        <f>IF('Data R4P'!C501="","",'Data R4P'!E501)</f>
        <v/>
      </c>
      <c r="F7485">
        <f>IF('Data R4P'!C501="","",'Data R4P'!F501)</f>
        <v/>
      </c>
      <c r="G7485">
        <f>IF('Data R4P'!C501="","",'Data R4P'!AD501)</f>
        <v/>
      </c>
      <c r="H7485">
        <f>IF('Data R4P'!C501="","",'Data R4P'!AC501)</f>
        <v/>
      </c>
      <c r="I7485">
        <f>IF('Data R4P'!C501="","",COUNTIF('Data R4P'!J501,"&gt;0")+COUNTIF('Data R4P'!L501,"&gt;0")+COUNTIF('Data R4P'!N501,"&gt;0")+COUNTIF('Data R4P'!P501,"&gt;0")+COUNTIF('Data R4P'!R501,"&gt;0")+COUNTIF('Data R4P'!T501,"&gt;0")+COUNTIF('Data R4P'!V501,"&gt;0")+COUNTIF('Data R4P'!X501,"&gt;0"))</f>
        <v/>
      </c>
      <c r="J7485">
        <f>IF('Data R4P'!C501="","",IF((COUNTIF('Data R4P'!K501,"&gt;0")+COUNTIF('Data R4P'!M501,"&gt;0")+COUNTIF('Data R4P'!O501,"&gt;0")+COUNTIF('Data R4P'!Q501,"&gt;0")+COUNTIF('Data R4P'!S501,"&gt;0")+COUNTIF('Data R4P'!U501,"&gt;0")+COUNTIF('Data R4P'!W501,"&gt;0")+COUNTIF('Data R4P'!Y501,"&gt;0"))&gt;0,1,0))</f>
        <v/>
      </c>
      <c r="M7485" t="inlineStr">
        <is>
          <t>Data R</t>
        </is>
      </c>
    </row>
    <row r="7486">
      <c r="A7486" t="inlineStr">
        <is>
          <t>Regional 4 Palmco</t>
        </is>
      </c>
      <c r="B7486">
        <f>IF('Data R4P'!C502="","",'Data R4P'!B502)</f>
        <v/>
      </c>
      <c r="C7486">
        <f>IF('Data R4P'!C502="","",'Data R4P'!C502)</f>
        <v/>
      </c>
      <c r="D7486">
        <f>IF('Data R4P'!C502="","",'Data R4P'!D502)</f>
        <v/>
      </c>
      <c r="E7486">
        <f>IF('Data R4P'!C502="","",'Data R4P'!E502)</f>
        <v/>
      </c>
      <c r="F7486">
        <f>IF('Data R4P'!C502="","",'Data R4P'!F502)</f>
        <v/>
      </c>
      <c r="G7486">
        <f>IF('Data R4P'!C502="","",'Data R4P'!AD502)</f>
        <v/>
      </c>
      <c r="H7486">
        <f>IF('Data R4P'!C502="","",'Data R4P'!AC502)</f>
        <v/>
      </c>
      <c r="I7486">
        <f>IF('Data R4P'!C502="","",COUNTIF('Data R4P'!J502,"&gt;0")+COUNTIF('Data R4P'!L502,"&gt;0")+COUNTIF('Data R4P'!N502,"&gt;0")+COUNTIF('Data R4P'!P502,"&gt;0")+COUNTIF('Data R4P'!R502,"&gt;0")+COUNTIF('Data R4P'!T502,"&gt;0")+COUNTIF('Data R4P'!V502,"&gt;0")+COUNTIF('Data R4P'!X502,"&gt;0"))</f>
        <v/>
      </c>
      <c r="J7486">
        <f>IF('Data R4P'!C502="","",IF((COUNTIF('Data R4P'!K502,"&gt;0")+COUNTIF('Data R4P'!M502,"&gt;0")+COUNTIF('Data R4P'!O502,"&gt;0")+COUNTIF('Data R4P'!Q502,"&gt;0")+COUNTIF('Data R4P'!S502,"&gt;0")+COUNTIF('Data R4P'!U502,"&gt;0")+COUNTIF('Data R4P'!W502,"&gt;0")+COUNTIF('Data R4P'!Y502,"&gt;0"))&gt;0,1,0))</f>
        <v/>
      </c>
      <c r="M7486" t="inlineStr">
        <is>
          <t>Data R</t>
        </is>
      </c>
    </row>
    <row r="7487">
      <c r="A7487" t="inlineStr">
        <is>
          <t>Regional 4 Palmco</t>
        </is>
      </c>
      <c r="B7487">
        <f>IF('Data R4P'!C503="","",'Data R4P'!B503)</f>
        <v/>
      </c>
      <c r="C7487">
        <f>IF('Data R4P'!C503="","",'Data R4P'!C503)</f>
        <v/>
      </c>
      <c r="D7487">
        <f>IF('Data R4P'!C503="","",'Data R4P'!D503)</f>
        <v/>
      </c>
      <c r="E7487">
        <f>IF('Data R4P'!C503="","",'Data R4P'!E503)</f>
        <v/>
      </c>
      <c r="F7487">
        <f>IF('Data R4P'!C503="","",'Data R4P'!F503)</f>
        <v/>
      </c>
      <c r="G7487">
        <f>IF('Data R4P'!C503="","",'Data R4P'!AD503)</f>
        <v/>
      </c>
      <c r="H7487">
        <f>IF('Data R4P'!C503="","",'Data R4P'!AC503)</f>
        <v/>
      </c>
      <c r="I7487">
        <f>IF('Data R4P'!C503="","",COUNTIF('Data R4P'!J503,"&gt;0")+COUNTIF('Data R4P'!L503,"&gt;0")+COUNTIF('Data R4P'!N503,"&gt;0")+COUNTIF('Data R4P'!P503,"&gt;0")+COUNTIF('Data R4P'!R503,"&gt;0")+COUNTIF('Data R4P'!T503,"&gt;0")+COUNTIF('Data R4P'!V503,"&gt;0")+COUNTIF('Data R4P'!X503,"&gt;0"))</f>
        <v/>
      </c>
      <c r="J7487">
        <f>IF('Data R4P'!C503="","",IF((COUNTIF('Data R4P'!K503,"&gt;0")+COUNTIF('Data R4P'!M503,"&gt;0")+COUNTIF('Data R4P'!O503,"&gt;0")+COUNTIF('Data R4P'!Q503,"&gt;0")+COUNTIF('Data R4P'!S503,"&gt;0")+COUNTIF('Data R4P'!U503,"&gt;0")+COUNTIF('Data R4P'!W503,"&gt;0")+COUNTIF('Data R4P'!Y503,"&gt;0"))&gt;0,1,0))</f>
        <v/>
      </c>
      <c r="M7487" t="inlineStr">
        <is>
          <t>Data R</t>
        </is>
      </c>
    </row>
    <row r="7488">
      <c r="A7488" t="inlineStr">
        <is>
          <t>Regional 4 Palmco</t>
        </is>
      </c>
      <c r="B7488">
        <f>IF('Data R4P'!C504="","",'Data R4P'!B504)</f>
        <v/>
      </c>
      <c r="C7488">
        <f>IF('Data R4P'!C504="","",'Data R4P'!C504)</f>
        <v/>
      </c>
      <c r="D7488">
        <f>IF('Data R4P'!C504="","",'Data R4P'!D504)</f>
        <v/>
      </c>
      <c r="E7488">
        <f>IF('Data R4P'!C504="","",'Data R4P'!E504)</f>
        <v/>
      </c>
      <c r="F7488">
        <f>IF('Data R4P'!C504="","",'Data R4P'!F504)</f>
        <v/>
      </c>
      <c r="G7488">
        <f>IF('Data R4P'!C504="","",'Data R4P'!AD504)</f>
        <v/>
      </c>
      <c r="H7488">
        <f>IF('Data R4P'!C504="","",'Data R4P'!AC504)</f>
        <v/>
      </c>
      <c r="I7488">
        <f>IF('Data R4P'!C504="","",COUNTIF('Data R4P'!J504,"&gt;0")+COUNTIF('Data R4P'!L504,"&gt;0")+COUNTIF('Data R4P'!N504,"&gt;0")+COUNTIF('Data R4P'!P504,"&gt;0")+COUNTIF('Data R4P'!R504,"&gt;0")+COUNTIF('Data R4P'!T504,"&gt;0")+COUNTIF('Data R4P'!V504,"&gt;0")+COUNTIF('Data R4P'!X504,"&gt;0"))</f>
        <v/>
      </c>
      <c r="J7488">
        <f>IF('Data R4P'!C504="","",IF((COUNTIF('Data R4P'!K504,"&gt;0")+COUNTIF('Data R4P'!M504,"&gt;0")+COUNTIF('Data R4P'!O504,"&gt;0")+COUNTIF('Data R4P'!Q504,"&gt;0")+COUNTIF('Data R4P'!S504,"&gt;0")+COUNTIF('Data R4P'!U504,"&gt;0")+COUNTIF('Data R4P'!W504,"&gt;0")+COUNTIF('Data R4P'!Y504,"&gt;0"))&gt;0,1,0))</f>
        <v/>
      </c>
      <c r="M7488" t="inlineStr">
        <is>
          <t>Data R</t>
        </is>
      </c>
    </row>
    <row r="7489">
      <c r="A7489" t="inlineStr">
        <is>
          <t>Regional 4 Palmco</t>
        </is>
      </c>
      <c r="B7489">
        <f>IF('Data R4P'!C505="","",'Data R4P'!B505)</f>
        <v/>
      </c>
      <c r="C7489">
        <f>IF('Data R4P'!C505="","",'Data R4P'!C505)</f>
        <v/>
      </c>
      <c r="D7489">
        <f>IF('Data R4P'!C505="","",'Data R4P'!D505)</f>
        <v/>
      </c>
      <c r="E7489">
        <f>IF('Data R4P'!C505="","",'Data R4P'!E505)</f>
        <v/>
      </c>
      <c r="F7489">
        <f>IF('Data R4P'!C505="","",'Data R4P'!F505)</f>
        <v/>
      </c>
      <c r="G7489">
        <f>IF('Data R4P'!C505="","",'Data R4P'!AD505)</f>
        <v/>
      </c>
      <c r="H7489">
        <f>IF('Data R4P'!C505="","",'Data R4P'!AC505)</f>
        <v/>
      </c>
      <c r="I7489">
        <f>IF('Data R4P'!C505="","",COUNTIF('Data R4P'!J505,"&gt;0")+COUNTIF('Data R4P'!L505,"&gt;0")+COUNTIF('Data R4P'!N505,"&gt;0")+COUNTIF('Data R4P'!P505,"&gt;0")+COUNTIF('Data R4P'!R505,"&gt;0")+COUNTIF('Data R4P'!T505,"&gt;0")+COUNTIF('Data R4P'!V505,"&gt;0")+COUNTIF('Data R4P'!X505,"&gt;0"))</f>
        <v/>
      </c>
      <c r="J7489">
        <f>IF('Data R4P'!C505="","",IF((COUNTIF('Data R4P'!K505,"&gt;0")+COUNTIF('Data R4P'!M505,"&gt;0")+COUNTIF('Data R4P'!O505,"&gt;0")+COUNTIF('Data R4P'!Q505,"&gt;0")+COUNTIF('Data R4P'!S505,"&gt;0")+COUNTIF('Data R4P'!U505,"&gt;0")+COUNTIF('Data R4P'!W505,"&gt;0")+COUNTIF('Data R4P'!Y505,"&gt;0"))&gt;0,1,0))</f>
        <v/>
      </c>
      <c r="M7489" t="inlineStr">
        <is>
          <t>Data R</t>
        </is>
      </c>
    </row>
    <row r="7490">
      <c r="A7490" t="inlineStr">
        <is>
          <t>Regional 4 Palmco</t>
        </is>
      </c>
      <c r="B7490">
        <f>IF('Data R4P'!C506="","",'Data R4P'!B506)</f>
        <v/>
      </c>
      <c r="C7490">
        <f>IF('Data R4P'!C506="","",'Data R4P'!C506)</f>
        <v/>
      </c>
      <c r="D7490">
        <f>IF('Data R4P'!C506="","",'Data R4P'!D506)</f>
        <v/>
      </c>
      <c r="E7490">
        <f>IF('Data R4P'!C506="","",'Data R4P'!E506)</f>
        <v/>
      </c>
      <c r="F7490">
        <f>IF('Data R4P'!C506="","",'Data R4P'!F506)</f>
        <v/>
      </c>
      <c r="G7490">
        <f>IF('Data R4P'!C506="","",'Data R4P'!AD506)</f>
        <v/>
      </c>
      <c r="H7490">
        <f>IF('Data R4P'!C506="","",'Data R4P'!AC506)</f>
        <v/>
      </c>
      <c r="I7490">
        <f>IF('Data R4P'!C506="","",COUNTIF('Data R4P'!J506,"&gt;0")+COUNTIF('Data R4P'!L506,"&gt;0")+COUNTIF('Data R4P'!N506,"&gt;0")+COUNTIF('Data R4P'!P506,"&gt;0")+COUNTIF('Data R4P'!R506,"&gt;0")+COUNTIF('Data R4P'!T506,"&gt;0")+COUNTIF('Data R4P'!V506,"&gt;0")+COUNTIF('Data R4P'!X506,"&gt;0"))</f>
        <v/>
      </c>
      <c r="J7490">
        <f>IF('Data R4P'!C506="","",IF((COUNTIF('Data R4P'!K506,"&gt;0")+COUNTIF('Data R4P'!M506,"&gt;0")+COUNTIF('Data R4P'!O506,"&gt;0")+COUNTIF('Data R4P'!Q506,"&gt;0")+COUNTIF('Data R4P'!S506,"&gt;0")+COUNTIF('Data R4P'!U506,"&gt;0")+COUNTIF('Data R4P'!W506,"&gt;0")+COUNTIF('Data R4P'!Y506,"&gt;0"))&gt;0,1,0))</f>
        <v/>
      </c>
      <c r="M7490" t="inlineStr">
        <is>
          <t>Data R</t>
        </is>
      </c>
    </row>
    <row r="7491">
      <c r="A7491" t="inlineStr">
        <is>
          <t>Regional 4 Palmco</t>
        </is>
      </c>
      <c r="B7491">
        <f>IF('Data R4P'!C507="","",'Data R4P'!B507)</f>
        <v/>
      </c>
      <c r="C7491">
        <f>IF('Data R4P'!C507="","",'Data R4P'!C507)</f>
        <v/>
      </c>
      <c r="D7491">
        <f>IF('Data R4P'!C507="","",'Data R4P'!D507)</f>
        <v/>
      </c>
      <c r="E7491">
        <f>IF('Data R4P'!C507="","",'Data R4P'!E507)</f>
        <v/>
      </c>
      <c r="F7491">
        <f>IF('Data R4P'!C507="","",'Data R4P'!F507)</f>
        <v/>
      </c>
      <c r="G7491">
        <f>IF('Data R4P'!C507="","",'Data R4P'!AD507)</f>
        <v/>
      </c>
      <c r="H7491">
        <f>IF('Data R4P'!C507="","",'Data R4P'!AC507)</f>
        <v/>
      </c>
      <c r="I7491">
        <f>IF('Data R4P'!C507="","",COUNTIF('Data R4P'!J507,"&gt;0")+COUNTIF('Data R4P'!L507,"&gt;0")+COUNTIF('Data R4P'!N507,"&gt;0")+COUNTIF('Data R4P'!P507,"&gt;0")+COUNTIF('Data R4P'!R507,"&gt;0")+COUNTIF('Data R4P'!T507,"&gt;0")+COUNTIF('Data R4P'!V507,"&gt;0")+COUNTIF('Data R4P'!X507,"&gt;0"))</f>
        <v/>
      </c>
      <c r="J7491">
        <f>IF('Data R4P'!C507="","",IF((COUNTIF('Data R4P'!K507,"&gt;0")+COUNTIF('Data R4P'!M507,"&gt;0")+COUNTIF('Data R4P'!O507,"&gt;0")+COUNTIF('Data R4P'!Q507,"&gt;0")+COUNTIF('Data R4P'!S507,"&gt;0")+COUNTIF('Data R4P'!U507,"&gt;0")+COUNTIF('Data R4P'!W507,"&gt;0")+COUNTIF('Data R4P'!Y507,"&gt;0"))&gt;0,1,0))</f>
        <v/>
      </c>
      <c r="M7491" t="inlineStr">
        <is>
          <t>Data R</t>
        </is>
      </c>
    </row>
    <row r="7492">
      <c r="A7492" t="inlineStr">
        <is>
          <t>Regional 4 Palmco</t>
        </is>
      </c>
      <c r="B7492">
        <f>IF('Data R4P'!C508="","",'Data R4P'!B508)</f>
        <v/>
      </c>
      <c r="C7492">
        <f>IF('Data R4P'!C508="","",'Data R4P'!C508)</f>
        <v/>
      </c>
      <c r="D7492">
        <f>IF('Data R4P'!C508="","",'Data R4P'!D508)</f>
        <v/>
      </c>
      <c r="E7492">
        <f>IF('Data R4P'!C508="","",'Data R4P'!E508)</f>
        <v/>
      </c>
      <c r="F7492">
        <f>IF('Data R4P'!C508="","",'Data R4P'!F508)</f>
        <v/>
      </c>
      <c r="G7492">
        <f>IF('Data R4P'!C508="","",'Data R4P'!AD508)</f>
        <v/>
      </c>
      <c r="H7492">
        <f>IF('Data R4P'!C508="","",'Data R4P'!AC508)</f>
        <v/>
      </c>
      <c r="I7492">
        <f>IF('Data R4P'!C508="","",COUNTIF('Data R4P'!J508,"&gt;0")+COUNTIF('Data R4P'!L508,"&gt;0")+COUNTIF('Data R4P'!N508,"&gt;0")+COUNTIF('Data R4P'!P508,"&gt;0")+COUNTIF('Data R4P'!R508,"&gt;0")+COUNTIF('Data R4P'!T508,"&gt;0")+COUNTIF('Data R4P'!V508,"&gt;0")+COUNTIF('Data R4P'!X508,"&gt;0"))</f>
        <v/>
      </c>
      <c r="J7492">
        <f>IF('Data R4P'!C508="","",IF((COUNTIF('Data R4P'!K508,"&gt;0")+COUNTIF('Data R4P'!M508,"&gt;0")+COUNTIF('Data R4P'!O508,"&gt;0")+COUNTIF('Data R4P'!Q508,"&gt;0")+COUNTIF('Data R4P'!S508,"&gt;0")+COUNTIF('Data R4P'!U508,"&gt;0")+COUNTIF('Data R4P'!W508,"&gt;0")+COUNTIF('Data R4P'!Y508,"&gt;0"))&gt;0,1,0))</f>
        <v/>
      </c>
      <c r="M7492" t="inlineStr">
        <is>
          <t>Data R</t>
        </is>
      </c>
    </row>
    <row r="7493">
      <c r="A7493" t="inlineStr">
        <is>
          <t>Regional 4 Palmco</t>
        </is>
      </c>
      <c r="B7493">
        <f>IF('Data R4P'!C509="","",'Data R4P'!B509)</f>
        <v/>
      </c>
      <c r="C7493">
        <f>IF('Data R4P'!C509="","",'Data R4P'!C509)</f>
        <v/>
      </c>
      <c r="D7493">
        <f>IF('Data R4P'!C509="","",'Data R4P'!D509)</f>
        <v/>
      </c>
      <c r="E7493">
        <f>IF('Data R4P'!C509="","",'Data R4P'!E509)</f>
        <v/>
      </c>
      <c r="F7493">
        <f>IF('Data R4P'!C509="","",'Data R4P'!F509)</f>
        <v/>
      </c>
      <c r="G7493">
        <f>IF('Data R4P'!C509="","",'Data R4P'!AD509)</f>
        <v/>
      </c>
      <c r="H7493">
        <f>IF('Data R4P'!C509="","",'Data R4P'!AC509)</f>
        <v/>
      </c>
      <c r="I7493">
        <f>IF('Data R4P'!C509="","",COUNTIF('Data R4P'!J509,"&gt;0")+COUNTIF('Data R4P'!L509,"&gt;0")+COUNTIF('Data R4P'!N509,"&gt;0")+COUNTIF('Data R4P'!P509,"&gt;0")+COUNTIF('Data R4P'!R509,"&gt;0")+COUNTIF('Data R4P'!T509,"&gt;0")+COUNTIF('Data R4P'!V509,"&gt;0")+COUNTIF('Data R4P'!X509,"&gt;0"))</f>
        <v/>
      </c>
      <c r="J7493">
        <f>IF('Data R4P'!C509="","",IF((COUNTIF('Data R4P'!K509,"&gt;0")+COUNTIF('Data R4P'!M509,"&gt;0")+COUNTIF('Data R4P'!O509,"&gt;0")+COUNTIF('Data R4P'!Q509,"&gt;0")+COUNTIF('Data R4P'!S509,"&gt;0")+COUNTIF('Data R4P'!U509,"&gt;0")+COUNTIF('Data R4P'!W509,"&gt;0")+COUNTIF('Data R4P'!Y509,"&gt;0"))&gt;0,1,0))</f>
        <v/>
      </c>
      <c r="M7493" t="inlineStr">
        <is>
          <t>Data R</t>
        </is>
      </c>
    </row>
    <row r="7494">
      <c r="A7494" t="inlineStr">
        <is>
          <t>Regional 4 Palmco</t>
        </is>
      </c>
      <c r="B7494">
        <f>IF('Data R4P'!C510="","",'Data R4P'!B510)</f>
        <v/>
      </c>
      <c r="C7494">
        <f>IF('Data R4P'!C510="","",'Data R4P'!C510)</f>
        <v/>
      </c>
      <c r="D7494">
        <f>IF('Data R4P'!C510="","",'Data R4P'!D510)</f>
        <v/>
      </c>
      <c r="E7494">
        <f>IF('Data R4P'!C510="","",'Data R4P'!E510)</f>
        <v/>
      </c>
      <c r="F7494">
        <f>IF('Data R4P'!C510="","",'Data R4P'!F510)</f>
        <v/>
      </c>
      <c r="G7494">
        <f>IF('Data R4P'!C510="","",'Data R4P'!AD510)</f>
        <v/>
      </c>
      <c r="H7494">
        <f>IF('Data R4P'!C510="","",'Data R4P'!AC510)</f>
        <v/>
      </c>
      <c r="I7494">
        <f>IF('Data R4P'!C510="","",COUNTIF('Data R4P'!J510,"&gt;0")+COUNTIF('Data R4P'!L510,"&gt;0")+COUNTIF('Data R4P'!N510,"&gt;0")+COUNTIF('Data R4P'!P510,"&gt;0")+COUNTIF('Data R4P'!R510,"&gt;0")+COUNTIF('Data R4P'!T510,"&gt;0")+COUNTIF('Data R4P'!V510,"&gt;0")+COUNTIF('Data R4P'!X510,"&gt;0"))</f>
        <v/>
      </c>
      <c r="J7494">
        <f>IF('Data R4P'!C510="","",IF((COUNTIF('Data R4P'!K510,"&gt;0")+COUNTIF('Data R4P'!M510,"&gt;0")+COUNTIF('Data R4P'!O510,"&gt;0")+COUNTIF('Data R4P'!Q510,"&gt;0")+COUNTIF('Data R4P'!S510,"&gt;0")+COUNTIF('Data R4P'!U510,"&gt;0")+COUNTIF('Data R4P'!W510,"&gt;0")+COUNTIF('Data R4P'!Y510,"&gt;0"))&gt;0,1,0))</f>
        <v/>
      </c>
      <c r="M7494" t="inlineStr">
        <is>
          <t>Data R</t>
        </is>
      </c>
    </row>
    <row r="7495">
      <c r="A7495" t="inlineStr">
        <is>
          <t>Regional 4 Palmco</t>
        </is>
      </c>
      <c r="B7495">
        <f>IF('Data R4P'!C511="","",'Data R4P'!B511)</f>
        <v/>
      </c>
      <c r="C7495">
        <f>IF('Data R4P'!C511="","",'Data R4P'!C511)</f>
        <v/>
      </c>
      <c r="D7495">
        <f>IF('Data R4P'!C511="","",'Data R4P'!D511)</f>
        <v/>
      </c>
      <c r="E7495">
        <f>IF('Data R4P'!C511="","",'Data R4P'!E511)</f>
        <v/>
      </c>
      <c r="F7495">
        <f>IF('Data R4P'!C511="","",'Data R4P'!F511)</f>
        <v/>
      </c>
      <c r="G7495">
        <f>IF('Data R4P'!C511="","",'Data R4P'!AD511)</f>
        <v/>
      </c>
      <c r="H7495">
        <f>IF('Data R4P'!C511="","",'Data R4P'!AC511)</f>
        <v/>
      </c>
      <c r="I7495">
        <f>IF('Data R4P'!C511="","",COUNTIF('Data R4P'!J511,"&gt;0")+COUNTIF('Data R4P'!L511,"&gt;0")+COUNTIF('Data R4P'!N511,"&gt;0")+COUNTIF('Data R4P'!P511,"&gt;0")+COUNTIF('Data R4P'!R511,"&gt;0")+COUNTIF('Data R4P'!T511,"&gt;0")+COUNTIF('Data R4P'!V511,"&gt;0")+COUNTIF('Data R4P'!X511,"&gt;0"))</f>
        <v/>
      </c>
      <c r="J7495">
        <f>IF('Data R4P'!C511="","",IF((COUNTIF('Data R4P'!K511,"&gt;0")+COUNTIF('Data R4P'!M511,"&gt;0")+COUNTIF('Data R4P'!O511,"&gt;0")+COUNTIF('Data R4P'!Q511,"&gt;0")+COUNTIF('Data R4P'!S511,"&gt;0")+COUNTIF('Data R4P'!U511,"&gt;0")+COUNTIF('Data R4P'!W511,"&gt;0")+COUNTIF('Data R4P'!Y511,"&gt;0"))&gt;0,1,0))</f>
        <v/>
      </c>
      <c r="M7495" t="inlineStr">
        <is>
          <t>Data R</t>
        </is>
      </c>
    </row>
    <row r="7496">
      <c r="A7496" t="inlineStr">
        <is>
          <t>Regional 4 Palmco</t>
        </is>
      </c>
      <c r="B7496">
        <f>IF('Data R4P'!C512="","",'Data R4P'!B512)</f>
        <v/>
      </c>
      <c r="C7496">
        <f>IF('Data R4P'!C512="","",'Data R4P'!C512)</f>
        <v/>
      </c>
      <c r="D7496">
        <f>IF('Data R4P'!C512="","",'Data R4P'!D512)</f>
        <v/>
      </c>
      <c r="E7496">
        <f>IF('Data R4P'!C512="","",'Data R4P'!E512)</f>
        <v/>
      </c>
      <c r="F7496">
        <f>IF('Data R4P'!C512="","",'Data R4P'!F512)</f>
        <v/>
      </c>
      <c r="G7496">
        <f>IF('Data R4P'!C512="","",'Data R4P'!AD512)</f>
        <v/>
      </c>
      <c r="H7496">
        <f>IF('Data R4P'!C512="","",'Data R4P'!AC512)</f>
        <v/>
      </c>
      <c r="I7496">
        <f>IF('Data R4P'!C512="","",COUNTIF('Data R4P'!J512,"&gt;0")+COUNTIF('Data R4P'!L512,"&gt;0")+COUNTIF('Data R4P'!N512,"&gt;0")+COUNTIF('Data R4P'!P512,"&gt;0")+COUNTIF('Data R4P'!R512,"&gt;0")+COUNTIF('Data R4P'!T512,"&gt;0")+COUNTIF('Data R4P'!V512,"&gt;0")+COUNTIF('Data R4P'!X512,"&gt;0"))</f>
        <v/>
      </c>
      <c r="J7496">
        <f>IF('Data R4P'!C512="","",IF((COUNTIF('Data R4P'!K512,"&gt;0")+COUNTIF('Data R4P'!M512,"&gt;0")+COUNTIF('Data R4P'!O512,"&gt;0")+COUNTIF('Data R4P'!Q512,"&gt;0")+COUNTIF('Data R4P'!S512,"&gt;0")+COUNTIF('Data R4P'!U512,"&gt;0")+COUNTIF('Data R4P'!W512,"&gt;0")+COUNTIF('Data R4P'!Y512,"&gt;0"))&gt;0,1,0))</f>
        <v/>
      </c>
      <c r="M7496" t="inlineStr">
        <is>
          <t>Data R</t>
        </is>
      </c>
    </row>
    <row r="7497">
      <c r="A7497" t="inlineStr">
        <is>
          <t>Regional 4 Palmco</t>
        </is>
      </c>
      <c r="B7497">
        <f>IF('Data R4P'!C513="","",'Data R4P'!B513)</f>
        <v/>
      </c>
      <c r="C7497">
        <f>IF('Data R4P'!C513="","",'Data R4P'!C513)</f>
        <v/>
      </c>
      <c r="D7497">
        <f>IF('Data R4P'!C513="","",'Data R4P'!D513)</f>
        <v/>
      </c>
      <c r="E7497">
        <f>IF('Data R4P'!C513="","",'Data R4P'!E513)</f>
        <v/>
      </c>
      <c r="F7497">
        <f>IF('Data R4P'!C513="","",'Data R4P'!F513)</f>
        <v/>
      </c>
      <c r="G7497">
        <f>IF('Data R4P'!C513="","",'Data R4P'!AD513)</f>
        <v/>
      </c>
      <c r="H7497">
        <f>IF('Data R4P'!C513="","",'Data R4P'!AC513)</f>
        <v/>
      </c>
      <c r="I7497">
        <f>IF('Data R4P'!C513="","",COUNTIF('Data R4P'!J513,"&gt;0")+COUNTIF('Data R4P'!L513,"&gt;0")+COUNTIF('Data R4P'!N513,"&gt;0")+COUNTIF('Data R4P'!P513,"&gt;0")+COUNTIF('Data R4P'!R513,"&gt;0")+COUNTIF('Data R4P'!T513,"&gt;0")+COUNTIF('Data R4P'!V513,"&gt;0")+COUNTIF('Data R4P'!X513,"&gt;0"))</f>
        <v/>
      </c>
      <c r="J7497">
        <f>IF('Data R4P'!C513="","",IF((COUNTIF('Data R4P'!K513,"&gt;0")+COUNTIF('Data R4P'!M513,"&gt;0")+COUNTIF('Data R4P'!O513,"&gt;0")+COUNTIF('Data R4P'!Q513,"&gt;0")+COUNTIF('Data R4P'!S513,"&gt;0")+COUNTIF('Data R4P'!U513,"&gt;0")+COUNTIF('Data R4P'!W513,"&gt;0")+COUNTIF('Data R4P'!Y513,"&gt;0"))&gt;0,1,0))</f>
        <v/>
      </c>
      <c r="M7497" t="inlineStr">
        <is>
          <t>Data R</t>
        </is>
      </c>
    </row>
    <row r="7498">
      <c r="A7498" t="inlineStr">
        <is>
          <t>Regional 4 Palmco</t>
        </is>
      </c>
      <c r="B7498">
        <f>IF('Data R4P'!C514="","",'Data R4P'!B514)</f>
        <v/>
      </c>
      <c r="C7498">
        <f>IF('Data R4P'!C514="","",'Data R4P'!C514)</f>
        <v/>
      </c>
      <c r="D7498">
        <f>IF('Data R4P'!C514="","",'Data R4P'!D514)</f>
        <v/>
      </c>
      <c r="E7498">
        <f>IF('Data R4P'!C514="","",'Data R4P'!E514)</f>
        <v/>
      </c>
      <c r="F7498">
        <f>IF('Data R4P'!C514="","",'Data R4P'!F514)</f>
        <v/>
      </c>
      <c r="G7498">
        <f>IF('Data R4P'!C514="","",'Data R4P'!AD514)</f>
        <v/>
      </c>
      <c r="H7498">
        <f>IF('Data R4P'!C514="","",'Data R4P'!AC514)</f>
        <v/>
      </c>
      <c r="I7498">
        <f>IF('Data R4P'!C514="","",COUNTIF('Data R4P'!J514,"&gt;0")+COUNTIF('Data R4P'!L514,"&gt;0")+COUNTIF('Data R4P'!N514,"&gt;0")+COUNTIF('Data R4P'!P514,"&gt;0")+COUNTIF('Data R4P'!R514,"&gt;0")+COUNTIF('Data R4P'!T514,"&gt;0")+COUNTIF('Data R4P'!V514,"&gt;0")+COUNTIF('Data R4P'!X514,"&gt;0"))</f>
        <v/>
      </c>
      <c r="J7498">
        <f>IF('Data R4P'!C514="","",IF((COUNTIF('Data R4P'!K514,"&gt;0")+COUNTIF('Data R4P'!M514,"&gt;0")+COUNTIF('Data R4P'!O514,"&gt;0")+COUNTIF('Data R4P'!Q514,"&gt;0")+COUNTIF('Data R4P'!S514,"&gt;0")+COUNTIF('Data R4P'!U514,"&gt;0")+COUNTIF('Data R4P'!W514,"&gt;0")+COUNTIF('Data R4P'!Y514,"&gt;0"))&gt;0,1,0))</f>
        <v/>
      </c>
      <c r="M7498" t="inlineStr">
        <is>
          <t>Data R</t>
        </is>
      </c>
    </row>
    <row r="7499">
      <c r="A7499" t="inlineStr">
        <is>
          <t>Regional 4 Palmco</t>
        </is>
      </c>
      <c r="B7499">
        <f>IF('Data R4P'!C515="","",'Data R4P'!B515)</f>
        <v/>
      </c>
      <c r="C7499">
        <f>IF('Data R4P'!C515="","",'Data R4P'!C515)</f>
        <v/>
      </c>
      <c r="D7499">
        <f>IF('Data R4P'!C515="","",'Data R4P'!D515)</f>
        <v/>
      </c>
      <c r="E7499">
        <f>IF('Data R4P'!C515="","",'Data R4P'!E515)</f>
        <v/>
      </c>
      <c r="F7499">
        <f>IF('Data R4P'!C515="","",'Data R4P'!F515)</f>
        <v/>
      </c>
      <c r="G7499">
        <f>IF('Data R4P'!C515="","",'Data R4P'!AD515)</f>
        <v/>
      </c>
      <c r="H7499">
        <f>IF('Data R4P'!C515="","",'Data R4P'!AC515)</f>
        <v/>
      </c>
      <c r="I7499">
        <f>IF('Data R4P'!C515="","",COUNTIF('Data R4P'!J515,"&gt;0")+COUNTIF('Data R4P'!L515,"&gt;0")+COUNTIF('Data R4P'!N515,"&gt;0")+COUNTIF('Data R4P'!P515,"&gt;0")+COUNTIF('Data R4P'!R515,"&gt;0")+COUNTIF('Data R4P'!T515,"&gt;0")+COUNTIF('Data R4P'!V515,"&gt;0")+COUNTIF('Data R4P'!X515,"&gt;0"))</f>
        <v/>
      </c>
      <c r="J7499">
        <f>IF('Data R4P'!C515="","",IF((COUNTIF('Data R4P'!K515,"&gt;0")+COUNTIF('Data R4P'!M515,"&gt;0")+COUNTIF('Data R4P'!O515,"&gt;0")+COUNTIF('Data R4P'!Q515,"&gt;0")+COUNTIF('Data R4P'!S515,"&gt;0")+COUNTIF('Data R4P'!U515,"&gt;0")+COUNTIF('Data R4P'!W515,"&gt;0")+COUNTIF('Data R4P'!Y515,"&gt;0"))&gt;0,1,0))</f>
        <v/>
      </c>
      <c r="M7499" t="inlineStr">
        <is>
          <t>Data R</t>
        </is>
      </c>
    </row>
    <row r="7500">
      <c r="A7500" t="inlineStr">
        <is>
          <t>Regional 4 Palmco</t>
        </is>
      </c>
      <c r="B7500">
        <f>IF('Data R4P'!C516="","",'Data R4P'!B516)</f>
        <v/>
      </c>
      <c r="C7500">
        <f>IF('Data R4P'!C516="","",'Data R4P'!C516)</f>
        <v/>
      </c>
      <c r="D7500">
        <f>IF('Data R4P'!C516="","",'Data R4P'!D516)</f>
        <v/>
      </c>
      <c r="E7500">
        <f>IF('Data R4P'!C516="","",'Data R4P'!E516)</f>
        <v/>
      </c>
      <c r="F7500">
        <f>IF('Data R4P'!C516="","",'Data R4P'!F516)</f>
        <v/>
      </c>
      <c r="G7500">
        <f>IF('Data R4P'!C516="","",'Data R4P'!AD516)</f>
        <v/>
      </c>
      <c r="H7500">
        <f>IF('Data R4P'!C516="","",'Data R4P'!AC516)</f>
        <v/>
      </c>
      <c r="I7500">
        <f>IF('Data R4P'!C516="","",COUNTIF('Data R4P'!J516,"&gt;0")+COUNTIF('Data R4P'!L516,"&gt;0")+COUNTIF('Data R4P'!N516,"&gt;0")+COUNTIF('Data R4P'!P516,"&gt;0")+COUNTIF('Data R4P'!R516,"&gt;0")+COUNTIF('Data R4P'!T516,"&gt;0")+COUNTIF('Data R4P'!V516,"&gt;0")+COUNTIF('Data R4P'!X516,"&gt;0"))</f>
        <v/>
      </c>
      <c r="J7500">
        <f>IF('Data R4P'!C516="","",IF((COUNTIF('Data R4P'!K516,"&gt;0")+COUNTIF('Data R4P'!M516,"&gt;0")+COUNTIF('Data R4P'!O516,"&gt;0")+COUNTIF('Data R4P'!Q516,"&gt;0")+COUNTIF('Data R4P'!S516,"&gt;0")+COUNTIF('Data R4P'!U516,"&gt;0")+COUNTIF('Data R4P'!W516,"&gt;0")+COUNTIF('Data R4P'!Y516,"&gt;0"))&gt;0,1,0))</f>
        <v/>
      </c>
      <c r="M7500" t="inlineStr">
        <is>
          <t>Data R</t>
        </is>
      </c>
    </row>
    <row r="7501">
      <c r="A7501" t="inlineStr">
        <is>
          <t>Regional 4 Palmco</t>
        </is>
      </c>
      <c r="B7501">
        <f>IF('Data R4P'!C517="","",'Data R4P'!B517)</f>
        <v/>
      </c>
      <c r="C7501">
        <f>IF('Data R4P'!C517="","",'Data R4P'!C517)</f>
        <v/>
      </c>
      <c r="D7501">
        <f>IF('Data R4P'!C517="","",'Data R4P'!D517)</f>
        <v/>
      </c>
      <c r="E7501">
        <f>IF('Data R4P'!C517="","",'Data R4P'!E517)</f>
        <v/>
      </c>
      <c r="F7501">
        <f>IF('Data R4P'!C517="","",'Data R4P'!F517)</f>
        <v/>
      </c>
      <c r="G7501">
        <f>IF('Data R4P'!C517="","",'Data R4P'!AD517)</f>
        <v/>
      </c>
      <c r="H7501">
        <f>IF('Data R4P'!C517="","",'Data R4P'!AC517)</f>
        <v/>
      </c>
      <c r="I7501">
        <f>IF('Data R4P'!C517="","",COUNTIF('Data R4P'!J517,"&gt;0")+COUNTIF('Data R4P'!L517,"&gt;0")+COUNTIF('Data R4P'!N517,"&gt;0")+COUNTIF('Data R4P'!P517,"&gt;0")+COUNTIF('Data R4P'!R517,"&gt;0")+COUNTIF('Data R4P'!T517,"&gt;0")+COUNTIF('Data R4P'!V517,"&gt;0")+COUNTIF('Data R4P'!X517,"&gt;0"))</f>
        <v/>
      </c>
      <c r="J7501">
        <f>IF('Data R4P'!C517="","",IF((COUNTIF('Data R4P'!K517,"&gt;0")+COUNTIF('Data R4P'!M517,"&gt;0")+COUNTIF('Data R4P'!O517,"&gt;0")+COUNTIF('Data R4P'!Q517,"&gt;0")+COUNTIF('Data R4P'!S517,"&gt;0")+COUNTIF('Data R4P'!U517,"&gt;0")+COUNTIF('Data R4P'!W517,"&gt;0")+COUNTIF('Data R4P'!Y517,"&gt;0"))&gt;0,1,0))</f>
        <v/>
      </c>
      <c r="M7501" t="inlineStr">
        <is>
          <t>Data R</t>
        </is>
      </c>
    </row>
    <row r="7502">
      <c r="A7502" t="inlineStr">
        <is>
          <t>Regional 4 Palmco</t>
        </is>
      </c>
      <c r="B7502">
        <f>IF('Data R4P'!C518="","",'Data R4P'!B518)</f>
        <v/>
      </c>
      <c r="C7502">
        <f>IF('Data R4P'!C518="","",'Data R4P'!C518)</f>
        <v/>
      </c>
      <c r="D7502">
        <f>IF('Data R4P'!C518="","",'Data R4P'!D518)</f>
        <v/>
      </c>
      <c r="E7502">
        <f>IF('Data R4P'!C518="","",'Data R4P'!E518)</f>
        <v/>
      </c>
      <c r="F7502">
        <f>IF('Data R4P'!C518="","",'Data R4P'!F518)</f>
        <v/>
      </c>
      <c r="G7502">
        <f>IF('Data R4P'!C518="","",'Data R4P'!AD518)</f>
        <v/>
      </c>
      <c r="H7502">
        <f>IF('Data R4P'!C518="","",'Data R4P'!AC518)</f>
        <v/>
      </c>
      <c r="I7502">
        <f>IF('Data R4P'!C518="","",COUNTIF('Data R4P'!J518,"&gt;0")+COUNTIF('Data R4P'!L518,"&gt;0")+COUNTIF('Data R4P'!N518,"&gt;0")+COUNTIF('Data R4P'!P518,"&gt;0")+COUNTIF('Data R4P'!R518,"&gt;0")+COUNTIF('Data R4P'!T518,"&gt;0")+COUNTIF('Data R4P'!V518,"&gt;0")+COUNTIF('Data R4P'!X518,"&gt;0"))</f>
        <v/>
      </c>
      <c r="J7502">
        <f>IF('Data R4P'!C518="","",IF((COUNTIF('Data R4P'!K518,"&gt;0")+COUNTIF('Data R4P'!M518,"&gt;0")+COUNTIF('Data R4P'!O518,"&gt;0")+COUNTIF('Data R4P'!Q518,"&gt;0")+COUNTIF('Data R4P'!S518,"&gt;0")+COUNTIF('Data R4P'!U518,"&gt;0")+COUNTIF('Data R4P'!W518,"&gt;0")+COUNTIF('Data R4P'!Y518,"&gt;0"))&gt;0,1,0))</f>
        <v/>
      </c>
      <c r="M7502" t="inlineStr">
        <is>
          <t>Data R</t>
        </is>
      </c>
    </row>
    <row r="7503">
      <c r="A7503" t="inlineStr">
        <is>
          <t>Regional 4 Palmco</t>
        </is>
      </c>
      <c r="B7503">
        <f>IF('Data R4P'!C519="","",'Data R4P'!B519)</f>
        <v/>
      </c>
      <c r="C7503">
        <f>IF('Data R4P'!C519="","",'Data R4P'!C519)</f>
        <v/>
      </c>
      <c r="D7503">
        <f>IF('Data R4P'!C519="","",'Data R4P'!D519)</f>
        <v/>
      </c>
      <c r="E7503">
        <f>IF('Data R4P'!C519="","",'Data R4P'!E519)</f>
        <v/>
      </c>
      <c r="F7503">
        <f>IF('Data R4P'!C519="","",'Data R4P'!F519)</f>
        <v/>
      </c>
      <c r="G7503">
        <f>IF('Data R4P'!C519="","",'Data R4P'!AD519)</f>
        <v/>
      </c>
      <c r="H7503">
        <f>IF('Data R4P'!C519="","",'Data R4P'!AC519)</f>
        <v/>
      </c>
      <c r="I7503">
        <f>IF('Data R4P'!C519="","",COUNTIF('Data R4P'!J519,"&gt;0")+COUNTIF('Data R4P'!L519,"&gt;0")+COUNTIF('Data R4P'!N519,"&gt;0")+COUNTIF('Data R4P'!P519,"&gt;0")+COUNTIF('Data R4P'!R519,"&gt;0")+COUNTIF('Data R4P'!T519,"&gt;0")+COUNTIF('Data R4P'!V519,"&gt;0")+COUNTIF('Data R4P'!X519,"&gt;0"))</f>
        <v/>
      </c>
      <c r="J7503">
        <f>IF('Data R4P'!C519="","",IF((COUNTIF('Data R4P'!K519,"&gt;0")+COUNTIF('Data R4P'!M519,"&gt;0")+COUNTIF('Data R4P'!O519,"&gt;0")+COUNTIF('Data R4P'!Q519,"&gt;0")+COUNTIF('Data R4P'!S519,"&gt;0")+COUNTIF('Data R4P'!U519,"&gt;0")+COUNTIF('Data R4P'!W519,"&gt;0")+COUNTIF('Data R4P'!Y519,"&gt;0"))&gt;0,1,0))</f>
        <v/>
      </c>
      <c r="M7503" t="inlineStr">
        <is>
          <t>Data R</t>
        </is>
      </c>
    </row>
    <row r="7504">
      <c r="A7504" t="inlineStr">
        <is>
          <t>Regional 4 Palmco</t>
        </is>
      </c>
      <c r="B7504">
        <f>IF('Data R4P'!C520="","",'Data R4P'!B520)</f>
        <v/>
      </c>
      <c r="C7504">
        <f>IF('Data R4P'!C520="","",'Data R4P'!C520)</f>
        <v/>
      </c>
      <c r="D7504">
        <f>IF('Data R4P'!C520="","",'Data R4P'!D520)</f>
        <v/>
      </c>
      <c r="E7504">
        <f>IF('Data R4P'!C520="","",'Data R4P'!E520)</f>
        <v/>
      </c>
      <c r="F7504">
        <f>IF('Data R4P'!C520="","",'Data R4P'!F520)</f>
        <v/>
      </c>
      <c r="G7504">
        <f>IF('Data R4P'!C520="","",'Data R4P'!AD520)</f>
        <v/>
      </c>
      <c r="H7504">
        <f>IF('Data R4P'!C520="","",'Data R4P'!AC520)</f>
        <v/>
      </c>
      <c r="I7504">
        <f>IF('Data R4P'!C520="","",COUNTIF('Data R4P'!J520,"&gt;0")+COUNTIF('Data R4P'!L520,"&gt;0")+COUNTIF('Data R4P'!N520,"&gt;0")+COUNTIF('Data R4P'!P520,"&gt;0")+COUNTIF('Data R4P'!R520,"&gt;0")+COUNTIF('Data R4P'!T520,"&gt;0")+COUNTIF('Data R4P'!V520,"&gt;0")+COUNTIF('Data R4P'!X520,"&gt;0"))</f>
        <v/>
      </c>
      <c r="J7504">
        <f>IF('Data R4P'!C520="","",IF((COUNTIF('Data R4P'!K520,"&gt;0")+COUNTIF('Data R4P'!M520,"&gt;0")+COUNTIF('Data R4P'!O520,"&gt;0")+COUNTIF('Data R4P'!Q520,"&gt;0")+COUNTIF('Data R4P'!S520,"&gt;0")+COUNTIF('Data R4P'!U520,"&gt;0")+COUNTIF('Data R4P'!W520,"&gt;0")+COUNTIF('Data R4P'!Y520,"&gt;0"))&gt;0,1,0))</f>
        <v/>
      </c>
      <c r="M7504" t="inlineStr">
        <is>
          <t>Data R</t>
        </is>
      </c>
    </row>
    <row r="7505">
      <c r="A7505" t="inlineStr">
        <is>
          <t>Regional 4 Palmco</t>
        </is>
      </c>
      <c r="B7505">
        <f>IF('Data R4P'!C521="","",'Data R4P'!B521)</f>
        <v/>
      </c>
      <c r="C7505">
        <f>IF('Data R4P'!C521="","",'Data R4P'!C521)</f>
        <v/>
      </c>
      <c r="D7505">
        <f>IF('Data R4P'!C521="","",'Data R4P'!D521)</f>
        <v/>
      </c>
      <c r="E7505">
        <f>IF('Data R4P'!C521="","",'Data R4P'!E521)</f>
        <v/>
      </c>
      <c r="F7505">
        <f>IF('Data R4P'!C521="","",'Data R4P'!F521)</f>
        <v/>
      </c>
      <c r="G7505">
        <f>IF('Data R4P'!C521="","",'Data R4P'!AD521)</f>
        <v/>
      </c>
      <c r="H7505">
        <f>IF('Data R4P'!C521="","",'Data R4P'!AC521)</f>
        <v/>
      </c>
      <c r="I7505">
        <f>IF('Data R4P'!C521="","",COUNTIF('Data R4P'!J521,"&gt;0")+COUNTIF('Data R4P'!L521,"&gt;0")+COUNTIF('Data R4P'!N521,"&gt;0")+COUNTIF('Data R4P'!P521,"&gt;0")+COUNTIF('Data R4P'!R521,"&gt;0")+COUNTIF('Data R4P'!T521,"&gt;0")+COUNTIF('Data R4P'!V521,"&gt;0")+COUNTIF('Data R4P'!X521,"&gt;0"))</f>
        <v/>
      </c>
      <c r="J7505">
        <f>IF('Data R4P'!C521="","",IF((COUNTIF('Data R4P'!K521,"&gt;0")+COUNTIF('Data R4P'!M521,"&gt;0")+COUNTIF('Data R4P'!O521,"&gt;0")+COUNTIF('Data R4P'!Q521,"&gt;0")+COUNTIF('Data R4P'!S521,"&gt;0")+COUNTIF('Data R4P'!U521,"&gt;0")+COUNTIF('Data R4P'!W521,"&gt;0")+COUNTIF('Data R4P'!Y521,"&gt;0"))&gt;0,1,0))</f>
        <v/>
      </c>
      <c r="M7505" t="inlineStr">
        <is>
          <t>Data R</t>
        </is>
      </c>
    </row>
    <row r="7506">
      <c r="A7506" t="inlineStr">
        <is>
          <t>Regional 4 Palmco</t>
        </is>
      </c>
      <c r="B7506">
        <f>IF('Data R4P'!C522="","",'Data R4P'!B522)</f>
        <v/>
      </c>
      <c r="C7506">
        <f>IF('Data R4P'!C522="","",'Data R4P'!C522)</f>
        <v/>
      </c>
      <c r="D7506">
        <f>IF('Data R4P'!C522="","",'Data R4P'!D522)</f>
        <v/>
      </c>
      <c r="E7506">
        <f>IF('Data R4P'!C522="","",'Data R4P'!E522)</f>
        <v/>
      </c>
      <c r="F7506">
        <f>IF('Data R4P'!C522="","",'Data R4P'!F522)</f>
        <v/>
      </c>
      <c r="G7506">
        <f>IF('Data R4P'!C522="","",'Data R4P'!AD522)</f>
        <v/>
      </c>
      <c r="H7506">
        <f>IF('Data R4P'!C522="","",'Data R4P'!AC522)</f>
        <v/>
      </c>
      <c r="I7506">
        <f>IF('Data R4P'!C522="","",COUNTIF('Data R4P'!J522,"&gt;0")+COUNTIF('Data R4P'!L522,"&gt;0")+COUNTIF('Data R4P'!N522,"&gt;0")+COUNTIF('Data R4P'!P522,"&gt;0")+COUNTIF('Data R4P'!R522,"&gt;0")+COUNTIF('Data R4P'!T522,"&gt;0")+COUNTIF('Data R4P'!V522,"&gt;0")+COUNTIF('Data R4P'!X522,"&gt;0"))</f>
        <v/>
      </c>
      <c r="J7506">
        <f>IF('Data R4P'!C522="","",IF((COUNTIF('Data R4P'!K522,"&gt;0")+COUNTIF('Data R4P'!M522,"&gt;0")+COUNTIF('Data R4P'!O522,"&gt;0")+COUNTIF('Data R4P'!Q522,"&gt;0")+COUNTIF('Data R4P'!S522,"&gt;0")+COUNTIF('Data R4P'!U522,"&gt;0")+COUNTIF('Data R4P'!W522,"&gt;0")+COUNTIF('Data R4P'!Y522,"&gt;0"))&gt;0,1,0))</f>
        <v/>
      </c>
      <c r="M7506" t="inlineStr">
        <is>
          <t>Data R</t>
        </is>
      </c>
    </row>
    <row r="7507">
      <c r="A7507" t="inlineStr">
        <is>
          <t>Regional 4 Palmco</t>
        </is>
      </c>
      <c r="B7507">
        <f>IF('Data R4P'!C523="","",'Data R4P'!B523)</f>
        <v/>
      </c>
      <c r="C7507">
        <f>IF('Data R4P'!C523="","",'Data R4P'!C523)</f>
        <v/>
      </c>
      <c r="D7507">
        <f>IF('Data R4P'!C523="","",'Data R4P'!D523)</f>
        <v/>
      </c>
      <c r="E7507">
        <f>IF('Data R4P'!C523="","",'Data R4P'!E523)</f>
        <v/>
      </c>
      <c r="F7507">
        <f>IF('Data R4P'!C523="","",'Data R4P'!F523)</f>
        <v/>
      </c>
      <c r="G7507">
        <f>IF('Data R4P'!C523="","",'Data R4P'!AD523)</f>
        <v/>
      </c>
      <c r="H7507">
        <f>IF('Data R4P'!C523="","",'Data R4P'!AC523)</f>
        <v/>
      </c>
      <c r="I7507">
        <f>IF('Data R4P'!C523="","",COUNTIF('Data R4P'!J523,"&gt;0")+COUNTIF('Data R4P'!L523,"&gt;0")+COUNTIF('Data R4P'!N523,"&gt;0")+COUNTIF('Data R4P'!P523,"&gt;0")+COUNTIF('Data R4P'!R523,"&gt;0")+COUNTIF('Data R4P'!T523,"&gt;0")+COUNTIF('Data R4P'!V523,"&gt;0")+COUNTIF('Data R4P'!X523,"&gt;0"))</f>
        <v/>
      </c>
      <c r="J7507">
        <f>IF('Data R4P'!C523="","",IF((COUNTIF('Data R4P'!K523,"&gt;0")+COUNTIF('Data R4P'!M523,"&gt;0")+COUNTIF('Data R4P'!O523,"&gt;0")+COUNTIF('Data R4P'!Q523,"&gt;0")+COUNTIF('Data R4P'!S523,"&gt;0")+COUNTIF('Data R4P'!U523,"&gt;0")+COUNTIF('Data R4P'!W523,"&gt;0")+COUNTIF('Data R4P'!Y523,"&gt;0"))&gt;0,1,0))</f>
        <v/>
      </c>
      <c r="M7507" t="inlineStr">
        <is>
          <t>Data R</t>
        </is>
      </c>
    </row>
    <row r="7508">
      <c r="A7508" t="inlineStr">
        <is>
          <t>Regional 4 Palmco</t>
        </is>
      </c>
      <c r="B7508">
        <f>IF('Data R4P'!C524="","",'Data R4P'!B524)</f>
        <v/>
      </c>
      <c r="C7508">
        <f>IF('Data R4P'!C524="","",'Data R4P'!C524)</f>
        <v/>
      </c>
      <c r="D7508">
        <f>IF('Data R4P'!C524="","",'Data R4P'!D524)</f>
        <v/>
      </c>
      <c r="E7508">
        <f>IF('Data R4P'!C524="","",'Data R4P'!E524)</f>
        <v/>
      </c>
      <c r="F7508">
        <f>IF('Data R4P'!C524="","",'Data R4P'!F524)</f>
        <v/>
      </c>
      <c r="G7508">
        <f>IF('Data R4P'!C524="","",'Data R4P'!AD524)</f>
        <v/>
      </c>
      <c r="H7508">
        <f>IF('Data R4P'!C524="","",'Data R4P'!AC524)</f>
        <v/>
      </c>
      <c r="I7508">
        <f>IF('Data R4P'!C524="","",COUNTIF('Data R4P'!J524,"&gt;0")+COUNTIF('Data R4P'!L524,"&gt;0")+COUNTIF('Data R4P'!N524,"&gt;0")+COUNTIF('Data R4P'!P524,"&gt;0")+COUNTIF('Data R4P'!R524,"&gt;0")+COUNTIF('Data R4P'!T524,"&gt;0")+COUNTIF('Data R4P'!V524,"&gt;0")+COUNTIF('Data R4P'!X524,"&gt;0"))</f>
        <v/>
      </c>
      <c r="J7508">
        <f>IF('Data R4P'!C524="","",IF((COUNTIF('Data R4P'!K524,"&gt;0")+COUNTIF('Data R4P'!M524,"&gt;0")+COUNTIF('Data R4P'!O524,"&gt;0")+COUNTIF('Data R4P'!Q524,"&gt;0")+COUNTIF('Data R4P'!S524,"&gt;0")+COUNTIF('Data R4P'!U524,"&gt;0")+COUNTIF('Data R4P'!W524,"&gt;0")+COUNTIF('Data R4P'!Y524,"&gt;0"))&gt;0,1,0))</f>
        <v/>
      </c>
      <c r="M7508" t="inlineStr">
        <is>
          <t>Data R</t>
        </is>
      </c>
    </row>
    <row r="7509">
      <c r="A7509" t="inlineStr">
        <is>
          <t>Regional 4 Palmco</t>
        </is>
      </c>
      <c r="B7509">
        <f>IF('Data R4P'!C525="","",'Data R4P'!B525)</f>
        <v/>
      </c>
      <c r="C7509">
        <f>IF('Data R4P'!C525="","",'Data R4P'!C525)</f>
        <v/>
      </c>
      <c r="D7509">
        <f>IF('Data R4P'!C525="","",'Data R4P'!D525)</f>
        <v/>
      </c>
      <c r="E7509">
        <f>IF('Data R4P'!C525="","",'Data R4P'!E525)</f>
        <v/>
      </c>
      <c r="F7509">
        <f>IF('Data R4P'!C525="","",'Data R4P'!F525)</f>
        <v/>
      </c>
      <c r="G7509">
        <f>IF('Data R4P'!C525="","",'Data R4P'!AD525)</f>
        <v/>
      </c>
      <c r="H7509">
        <f>IF('Data R4P'!C525="","",'Data R4P'!AC525)</f>
        <v/>
      </c>
      <c r="I7509">
        <f>IF('Data R4P'!C525="","",COUNTIF('Data R4P'!J525,"&gt;0")+COUNTIF('Data R4P'!L525,"&gt;0")+COUNTIF('Data R4P'!N525,"&gt;0")+COUNTIF('Data R4P'!P525,"&gt;0")+COUNTIF('Data R4P'!R525,"&gt;0")+COUNTIF('Data R4P'!T525,"&gt;0")+COUNTIF('Data R4P'!V525,"&gt;0")+COUNTIF('Data R4P'!X525,"&gt;0"))</f>
        <v/>
      </c>
      <c r="J7509">
        <f>IF('Data R4P'!C525="","",IF((COUNTIF('Data R4P'!K525,"&gt;0")+COUNTIF('Data R4P'!M525,"&gt;0")+COUNTIF('Data R4P'!O525,"&gt;0")+COUNTIF('Data R4P'!Q525,"&gt;0")+COUNTIF('Data R4P'!S525,"&gt;0")+COUNTIF('Data R4P'!U525,"&gt;0")+COUNTIF('Data R4P'!W525,"&gt;0")+COUNTIF('Data R4P'!Y525,"&gt;0"))&gt;0,1,0))</f>
        <v/>
      </c>
      <c r="M7509" t="inlineStr">
        <is>
          <t>Data R</t>
        </is>
      </c>
    </row>
    <row r="7510">
      <c r="A7510" t="inlineStr">
        <is>
          <t>Regional 4 Palmco</t>
        </is>
      </c>
      <c r="B7510">
        <f>IF('Data R4P'!C526="","",'Data R4P'!B526)</f>
        <v/>
      </c>
      <c r="C7510">
        <f>IF('Data R4P'!C526="","",'Data R4P'!C526)</f>
        <v/>
      </c>
      <c r="D7510">
        <f>IF('Data R4P'!C526="","",'Data R4P'!D526)</f>
        <v/>
      </c>
      <c r="E7510">
        <f>IF('Data R4P'!C526="","",'Data R4P'!E526)</f>
        <v/>
      </c>
      <c r="F7510">
        <f>IF('Data R4P'!C526="","",'Data R4P'!F526)</f>
        <v/>
      </c>
      <c r="G7510">
        <f>IF('Data R4P'!C526="","",'Data R4P'!AD526)</f>
        <v/>
      </c>
      <c r="H7510">
        <f>IF('Data R4P'!C526="","",'Data R4P'!AC526)</f>
        <v/>
      </c>
      <c r="I7510">
        <f>IF('Data R4P'!C526="","",COUNTIF('Data R4P'!J526,"&gt;0")+COUNTIF('Data R4P'!L526,"&gt;0")+COUNTIF('Data R4P'!N526,"&gt;0")+COUNTIF('Data R4P'!P526,"&gt;0")+COUNTIF('Data R4P'!R526,"&gt;0")+COUNTIF('Data R4P'!T526,"&gt;0")+COUNTIF('Data R4P'!V526,"&gt;0")+COUNTIF('Data R4P'!X526,"&gt;0"))</f>
        <v/>
      </c>
      <c r="J7510">
        <f>IF('Data R4P'!C526="","",IF((COUNTIF('Data R4P'!K526,"&gt;0")+COUNTIF('Data R4P'!M526,"&gt;0")+COUNTIF('Data R4P'!O526,"&gt;0")+COUNTIF('Data R4P'!Q526,"&gt;0")+COUNTIF('Data R4P'!S526,"&gt;0")+COUNTIF('Data R4P'!U526,"&gt;0")+COUNTIF('Data R4P'!W526,"&gt;0")+COUNTIF('Data R4P'!Y526,"&gt;0"))&gt;0,1,0))</f>
        <v/>
      </c>
      <c r="M7510" t="inlineStr">
        <is>
          <t>Data R</t>
        </is>
      </c>
    </row>
    <row r="7511">
      <c r="A7511" t="inlineStr">
        <is>
          <t>Regional 4 Palmco</t>
        </is>
      </c>
      <c r="B7511">
        <f>IF('Data R4P'!C527="","",'Data R4P'!B527)</f>
        <v/>
      </c>
      <c r="C7511">
        <f>IF('Data R4P'!C527="","",'Data R4P'!C527)</f>
        <v/>
      </c>
      <c r="D7511">
        <f>IF('Data R4P'!C527="","",'Data R4P'!D527)</f>
        <v/>
      </c>
      <c r="E7511">
        <f>IF('Data R4P'!C527="","",'Data R4P'!E527)</f>
        <v/>
      </c>
      <c r="F7511">
        <f>IF('Data R4P'!C527="","",'Data R4P'!F527)</f>
        <v/>
      </c>
      <c r="G7511">
        <f>IF('Data R4P'!C527="","",'Data R4P'!AD527)</f>
        <v/>
      </c>
      <c r="H7511">
        <f>IF('Data R4P'!C527="","",'Data R4P'!AC527)</f>
        <v/>
      </c>
      <c r="I7511">
        <f>IF('Data R4P'!C527="","",COUNTIF('Data R4P'!J527,"&gt;0")+COUNTIF('Data R4P'!L527,"&gt;0")+COUNTIF('Data R4P'!N527,"&gt;0")+COUNTIF('Data R4P'!P527,"&gt;0")+COUNTIF('Data R4P'!R527,"&gt;0")+COUNTIF('Data R4P'!T527,"&gt;0")+COUNTIF('Data R4P'!V527,"&gt;0")+COUNTIF('Data R4P'!X527,"&gt;0"))</f>
        <v/>
      </c>
      <c r="J7511">
        <f>IF('Data R4P'!C527="","",IF((COUNTIF('Data R4P'!K527,"&gt;0")+COUNTIF('Data R4P'!M527,"&gt;0")+COUNTIF('Data R4P'!O527,"&gt;0")+COUNTIF('Data R4P'!Q527,"&gt;0")+COUNTIF('Data R4P'!S527,"&gt;0")+COUNTIF('Data R4P'!U527,"&gt;0")+COUNTIF('Data R4P'!W527,"&gt;0")+COUNTIF('Data R4P'!Y527,"&gt;0"))&gt;0,1,0))</f>
        <v/>
      </c>
      <c r="M7511" t="inlineStr">
        <is>
          <t>Data R</t>
        </is>
      </c>
    </row>
    <row r="7512">
      <c r="A7512" t="inlineStr">
        <is>
          <t>Regional 4 Palmco</t>
        </is>
      </c>
      <c r="B7512">
        <f>IF('Data R4P'!C528="","",'Data R4P'!B528)</f>
        <v/>
      </c>
      <c r="C7512">
        <f>IF('Data R4P'!C528="","",'Data R4P'!C528)</f>
        <v/>
      </c>
      <c r="D7512">
        <f>IF('Data R4P'!C528="","",'Data R4P'!D528)</f>
        <v/>
      </c>
      <c r="E7512">
        <f>IF('Data R4P'!C528="","",'Data R4P'!E528)</f>
        <v/>
      </c>
      <c r="F7512">
        <f>IF('Data R4P'!C528="","",'Data R4P'!F528)</f>
        <v/>
      </c>
      <c r="G7512">
        <f>IF('Data R4P'!C528="","",'Data R4P'!AD528)</f>
        <v/>
      </c>
      <c r="H7512">
        <f>IF('Data R4P'!C528="","",'Data R4P'!AC528)</f>
        <v/>
      </c>
      <c r="I7512">
        <f>IF('Data R4P'!C528="","",COUNTIF('Data R4P'!J528,"&gt;0")+COUNTIF('Data R4P'!L528,"&gt;0")+COUNTIF('Data R4P'!N528,"&gt;0")+COUNTIF('Data R4P'!P528,"&gt;0")+COUNTIF('Data R4P'!R528,"&gt;0")+COUNTIF('Data R4P'!T528,"&gt;0")+COUNTIF('Data R4P'!V528,"&gt;0")+COUNTIF('Data R4P'!X528,"&gt;0"))</f>
        <v/>
      </c>
      <c r="J7512">
        <f>IF('Data R4P'!C528="","",IF((COUNTIF('Data R4P'!K528,"&gt;0")+COUNTIF('Data R4P'!M528,"&gt;0")+COUNTIF('Data R4P'!O528,"&gt;0")+COUNTIF('Data R4P'!Q528,"&gt;0")+COUNTIF('Data R4P'!S528,"&gt;0")+COUNTIF('Data R4P'!U528,"&gt;0")+COUNTIF('Data R4P'!W528,"&gt;0")+COUNTIF('Data R4P'!Y528,"&gt;0"))&gt;0,1,0))</f>
        <v/>
      </c>
      <c r="M7512" t="inlineStr">
        <is>
          <t>Data R</t>
        </is>
      </c>
    </row>
    <row r="7513">
      <c r="A7513" t="inlineStr">
        <is>
          <t>Regional 4 Palmco</t>
        </is>
      </c>
      <c r="B7513">
        <f>IF('Data R4P'!C529="","",'Data R4P'!B529)</f>
        <v/>
      </c>
      <c r="C7513">
        <f>IF('Data R4P'!C529="","",'Data R4P'!C529)</f>
        <v/>
      </c>
      <c r="D7513">
        <f>IF('Data R4P'!C529="","",'Data R4P'!D529)</f>
        <v/>
      </c>
      <c r="E7513">
        <f>IF('Data R4P'!C529="","",'Data R4P'!E529)</f>
        <v/>
      </c>
      <c r="F7513">
        <f>IF('Data R4P'!C529="","",'Data R4P'!F529)</f>
        <v/>
      </c>
      <c r="G7513">
        <f>IF('Data R4P'!C529="","",'Data R4P'!AD529)</f>
        <v/>
      </c>
      <c r="H7513">
        <f>IF('Data R4P'!C529="","",'Data R4P'!AC529)</f>
        <v/>
      </c>
      <c r="I7513">
        <f>IF('Data R4P'!C529="","",COUNTIF('Data R4P'!J529,"&gt;0")+COUNTIF('Data R4P'!L529,"&gt;0")+COUNTIF('Data R4P'!N529,"&gt;0")+COUNTIF('Data R4P'!P529,"&gt;0")+COUNTIF('Data R4P'!R529,"&gt;0")+COUNTIF('Data R4P'!T529,"&gt;0")+COUNTIF('Data R4P'!V529,"&gt;0")+COUNTIF('Data R4P'!X529,"&gt;0"))</f>
        <v/>
      </c>
      <c r="J7513">
        <f>IF('Data R4P'!C529="","",IF((COUNTIF('Data R4P'!K529,"&gt;0")+COUNTIF('Data R4P'!M529,"&gt;0")+COUNTIF('Data R4P'!O529,"&gt;0")+COUNTIF('Data R4P'!Q529,"&gt;0")+COUNTIF('Data R4P'!S529,"&gt;0")+COUNTIF('Data R4P'!U529,"&gt;0")+COUNTIF('Data R4P'!W529,"&gt;0")+COUNTIF('Data R4P'!Y529,"&gt;0"))&gt;0,1,0))</f>
        <v/>
      </c>
      <c r="M7513" t="inlineStr">
        <is>
          <t>Data R</t>
        </is>
      </c>
    </row>
    <row r="7514">
      <c r="A7514" t="inlineStr">
        <is>
          <t>Regional 4 Palmco</t>
        </is>
      </c>
      <c r="B7514">
        <f>IF('Data R4P'!C530="","",'Data R4P'!B530)</f>
        <v/>
      </c>
      <c r="C7514">
        <f>IF('Data R4P'!C530="","",'Data R4P'!C530)</f>
        <v/>
      </c>
      <c r="D7514">
        <f>IF('Data R4P'!C530="","",'Data R4P'!D530)</f>
        <v/>
      </c>
      <c r="E7514">
        <f>IF('Data R4P'!C530="","",'Data R4P'!E530)</f>
        <v/>
      </c>
      <c r="F7514">
        <f>IF('Data R4P'!C530="","",'Data R4P'!F530)</f>
        <v/>
      </c>
      <c r="G7514">
        <f>IF('Data R4P'!C530="","",'Data R4P'!AD530)</f>
        <v/>
      </c>
      <c r="H7514">
        <f>IF('Data R4P'!C530="","",'Data R4P'!AC530)</f>
        <v/>
      </c>
      <c r="I7514">
        <f>IF('Data R4P'!C530="","",COUNTIF('Data R4P'!J530,"&gt;0")+COUNTIF('Data R4P'!L530,"&gt;0")+COUNTIF('Data R4P'!N530,"&gt;0")+COUNTIF('Data R4P'!P530,"&gt;0")+COUNTIF('Data R4P'!R530,"&gt;0")+COUNTIF('Data R4P'!T530,"&gt;0")+COUNTIF('Data R4P'!V530,"&gt;0")+COUNTIF('Data R4P'!X530,"&gt;0"))</f>
        <v/>
      </c>
      <c r="J7514">
        <f>IF('Data R4P'!C530="","",IF((COUNTIF('Data R4P'!K530,"&gt;0")+COUNTIF('Data R4P'!M530,"&gt;0")+COUNTIF('Data R4P'!O530,"&gt;0")+COUNTIF('Data R4P'!Q530,"&gt;0")+COUNTIF('Data R4P'!S530,"&gt;0")+COUNTIF('Data R4P'!U530,"&gt;0")+COUNTIF('Data R4P'!W530,"&gt;0")+COUNTIF('Data R4P'!Y530,"&gt;0"))&gt;0,1,0))</f>
        <v/>
      </c>
      <c r="M7514" t="inlineStr">
        <is>
          <t>Data R</t>
        </is>
      </c>
    </row>
    <row r="7515">
      <c r="A7515" t="inlineStr">
        <is>
          <t>Regional 4 Palmco</t>
        </is>
      </c>
      <c r="B7515">
        <f>IF('Data R4P'!C531="","",'Data R4P'!B531)</f>
        <v/>
      </c>
      <c r="C7515">
        <f>IF('Data R4P'!C531="","",'Data R4P'!C531)</f>
        <v/>
      </c>
      <c r="D7515">
        <f>IF('Data R4P'!C531="","",'Data R4P'!D531)</f>
        <v/>
      </c>
      <c r="E7515">
        <f>IF('Data R4P'!C531="","",'Data R4P'!E531)</f>
        <v/>
      </c>
      <c r="F7515">
        <f>IF('Data R4P'!C531="","",'Data R4P'!F531)</f>
        <v/>
      </c>
      <c r="G7515">
        <f>IF('Data R4P'!C531="","",'Data R4P'!AD531)</f>
        <v/>
      </c>
      <c r="H7515">
        <f>IF('Data R4P'!C531="","",'Data R4P'!AC531)</f>
        <v/>
      </c>
      <c r="I7515">
        <f>IF('Data R4P'!C531="","",COUNTIF('Data R4P'!J531,"&gt;0")+COUNTIF('Data R4P'!L531,"&gt;0")+COUNTIF('Data R4P'!N531,"&gt;0")+COUNTIF('Data R4P'!P531,"&gt;0")+COUNTIF('Data R4P'!R531,"&gt;0")+COUNTIF('Data R4P'!T531,"&gt;0")+COUNTIF('Data R4P'!V531,"&gt;0")+COUNTIF('Data R4P'!X531,"&gt;0"))</f>
        <v/>
      </c>
      <c r="J7515">
        <f>IF('Data R4P'!C531="","",IF((COUNTIF('Data R4P'!K531,"&gt;0")+COUNTIF('Data R4P'!M531,"&gt;0")+COUNTIF('Data R4P'!O531,"&gt;0")+COUNTIF('Data R4P'!Q531,"&gt;0")+COUNTIF('Data R4P'!S531,"&gt;0")+COUNTIF('Data R4P'!U531,"&gt;0")+COUNTIF('Data R4P'!W531,"&gt;0")+COUNTIF('Data R4P'!Y531,"&gt;0"))&gt;0,1,0))</f>
        <v/>
      </c>
      <c r="M7515" t="inlineStr">
        <is>
          <t>Data R</t>
        </is>
      </c>
    </row>
    <row r="7516">
      <c r="A7516" t="inlineStr">
        <is>
          <t>Regional 4 Palmco</t>
        </is>
      </c>
      <c r="B7516">
        <f>IF('Data R4P'!C532="","",'Data R4P'!B532)</f>
        <v/>
      </c>
      <c r="C7516">
        <f>IF('Data R4P'!C532="","",'Data R4P'!C532)</f>
        <v/>
      </c>
      <c r="D7516">
        <f>IF('Data R4P'!C532="","",'Data R4P'!D532)</f>
        <v/>
      </c>
      <c r="E7516">
        <f>IF('Data R4P'!C532="","",'Data R4P'!E532)</f>
        <v/>
      </c>
      <c r="F7516">
        <f>IF('Data R4P'!C532="","",'Data R4P'!F532)</f>
        <v/>
      </c>
      <c r="G7516">
        <f>IF('Data R4P'!C532="","",'Data R4P'!AD532)</f>
        <v/>
      </c>
      <c r="H7516">
        <f>IF('Data R4P'!C532="","",'Data R4P'!AC532)</f>
        <v/>
      </c>
      <c r="I7516">
        <f>IF('Data R4P'!C532="","",COUNTIF('Data R4P'!J532,"&gt;0")+COUNTIF('Data R4P'!L532,"&gt;0")+COUNTIF('Data R4P'!N532,"&gt;0")+COUNTIF('Data R4P'!P532,"&gt;0")+COUNTIF('Data R4P'!R532,"&gt;0")+COUNTIF('Data R4P'!T532,"&gt;0")+COUNTIF('Data R4P'!V532,"&gt;0")+COUNTIF('Data R4P'!X532,"&gt;0"))</f>
        <v/>
      </c>
      <c r="J7516">
        <f>IF('Data R4P'!C532="","",IF((COUNTIF('Data R4P'!K532,"&gt;0")+COUNTIF('Data R4P'!M532,"&gt;0")+COUNTIF('Data R4P'!O532,"&gt;0")+COUNTIF('Data R4P'!Q532,"&gt;0")+COUNTIF('Data R4P'!S532,"&gt;0")+COUNTIF('Data R4P'!U532,"&gt;0")+COUNTIF('Data R4P'!W532,"&gt;0")+COUNTIF('Data R4P'!Y532,"&gt;0"))&gt;0,1,0))</f>
        <v/>
      </c>
      <c r="M7516" t="inlineStr">
        <is>
          <t>Data R</t>
        </is>
      </c>
    </row>
    <row r="7517">
      <c r="A7517" t="inlineStr">
        <is>
          <t>Regional 4 Palmco</t>
        </is>
      </c>
      <c r="B7517">
        <f>IF('Data R4P'!C533="","",'Data R4P'!B533)</f>
        <v/>
      </c>
      <c r="C7517">
        <f>IF('Data R4P'!C533="","",'Data R4P'!C533)</f>
        <v/>
      </c>
      <c r="D7517">
        <f>IF('Data R4P'!C533="","",'Data R4P'!D533)</f>
        <v/>
      </c>
      <c r="E7517">
        <f>IF('Data R4P'!C533="","",'Data R4P'!E533)</f>
        <v/>
      </c>
      <c r="F7517">
        <f>IF('Data R4P'!C533="","",'Data R4P'!F533)</f>
        <v/>
      </c>
      <c r="G7517">
        <f>IF('Data R4P'!C533="","",'Data R4P'!AD533)</f>
        <v/>
      </c>
      <c r="H7517">
        <f>IF('Data R4P'!C533="","",'Data R4P'!AC533)</f>
        <v/>
      </c>
      <c r="I7517">
        <f>IF('Data R4P'!C533="","",COUNTIF('Data R4P'!J533,"&gt;0")+COUNTIF('Data R4P'!L533,"&gt;0")+COUNTIF('Data R4P'!N533,"&gt;0")+COUNTIF('Data R4P'!P533,"&gt;0")+COUNTIF('Data R4P'!R533,"&gt;0")+COUNTIF('Data R4P'!T533,"&gt;0")+COUNTIF('Data R4P'!V533,"&gt;0")+COUNTIF('Data R4P'!X533,"&gt;0"))</f>
        <v/>
      </c>
      <c r="J7517">
        <f>IF('Data R4P'!C533="","",IF((COUNTIF('Data R4P'!K533,"&gt;0")+COUNTIF('Data R4P'!M533,"&gt;0")+COUNTIF('Data R4P'!O533,"&gt;0")+COUNTIF('Data R4P'!Q533,"&gt;0")+COUNTIF('Data R4P'!S533,"&gt;0")+COUNTIF('Data R4P'!U533,"&gt;0")+COUNTIF('Data R4P'!W533,"&gt;0")+COUNTIF('Data R4P'!Y533,"&gt;0"))&gt;0,1,0))</f>
        <v/>
      </c>
      <c r="M7517" t="inlineStr">
        <is>
          <t>Data R</t>
        </is>
      </c>
    </row>
    <row r="7518">
      <c r="A7518" t="inlineStr">
        <is>
          <t>Regional 4 Palmco</t>
        </is>
      </c>
      <c r="B7518">
        <f>IF('Data R4P'!C534="","",'Data R4P'!B534)</f>
        <v/>
      </c>
      <c r="C7518">
        <f>IF('Data R4P'!C534="","",'Data R4P'!C534)</f>
        <v/>
      </c>
      <c r="D7518">
        <f>IF('Data R4P'!C534="","",'Data R4P'!D534)</f>
        <v/>
      </c>
      <c r="E7518">
        <f>IF('Data R4P'!C534="","",'Data R4P'!E534)</f>
        <v/>
      </c>
      <c r="F7518">
        <f>IF('Data R4P'!C534="","",'Data R4P'!F534)</f>
        <v/>
      </c>
      <c r="G7518">
        <f>IF('Data R4P'!C534="","",'Data R4P'!AD534)</f>
        <v/>
      </c>
      <c r="H7518">
        <f>IF('Data R4P'!C534="","",'Data R4P'!AC534)</f>
        <v/>
      </c>
      <c r="I7518">
        <f>IF('Data R4P'!C534="","",COUNTIF('Data R4P'!J534,"&gt;0")+COUNTIF('Data R4P'!L534,"&gt;0")+COUNTIF('Data R4P'!N534,"&gt;0")+COUNTIF('Data R4P'!P534,"&gt;0")+COUNTIF('Data R4P'!R534,"&gt;0")+COUNTIF('Data R4P'!T534,"&gt;0")+COUNTIF('Data R4P'!V534,"&gt;0")+COUNTIF('Data R4P'!X534,"&gt;0"))</f>
        <v/>
      </c>
      <c r="J7518">
        <f>IF('Data R4P'!C534="","",IF((COUNTIF('Data R4P'!K534,"&gt;0")+COUNTIF('Data R4P'!M534,"&gt;0")+COUNTIF('Data R4P'!O534,"&gt;0")+COUNTIF('Data R4P'!Q534,"&gt;0")+COUNTIF('Data R4P'!S534,"&gt;0")+COUNTIF('Data R4P'!U534,"&gt;0")+COUNTIF('Data R4P'!W534,"&gt;0")+COUNTIF('Data R4P'!Y534,"&gt;0"))&gt;0,1,0))</f>
        <v/>
      </c>
      <c r="M7518" t="inlineStr">
        <is>
          <t>Data R</t>
        </is>
      </c>
    </row>
    <row r="7519">
      <c r="A7519" t="inlineStr">
        <is>
          <t>Regional 4 Palmco</t>
        </is>
      </c>
      <c r="B7519">
        <f>IF('Data R4P'!C535="","",'Data R4P'!B535)</f>
        <v/>
      </c>
      <c r="C7519">
        <f>IF('Data R4P'!C535="","",'Data R4P'!C535)</f>
        <v/>
      </c>
      <c r="D7519">
        <f>IF('Data R4P'!C535="","",'Data R4P'!D535)</f>
        <v/>
      </c>
      <c r="E7519">
        <f>IF('Data R4P'!C535="","",'Data R4P'!E535)</f>
        <v/>
      </c>
      <c r="F7519">
        <f>IF('Data R4P'!C535="","",'Data R4P'!F535)</f>
        <v/>
      </c>
      <c r="G7519">
        <f>IF('Data R4P'!C535="","",'Data R4P'!AD535)</f>
        <v/>
      </c>
      <c r="H7519">
        <f>IF('Data R4P'!C535="","",'Data R4P'!AC535)</f>
        <v/>
      </c>
      <c r="I7519">
        <f>IF('Data R4P'!C535="","",COUNTIF('Data R4P'!J535,"&gt;0")+COUNTIF('Data R4P'!L535,"&gt;0")+COUNTIF('Data R4P'!N535,"&gt;0")+COUNTIF('Data R4P'!P535,"&gt;0")+COUNTIF('Data R4P'!R535,"&gt;0")+COUNTIF('Data R4P'!T535,"&gt;0")+COUNTIF('Data R4P'!V535,"&gt;0")+COUNTIF('Data R4P'!X535,"&gt;0"))</f>
        <v/>
      </c>
      <c r="J7519">
        <f>IF('Data R4P'!C535="","",IF((COUNTIF('Data R4P'!K535,"&gt;0")+COUNTIF('Data R4P'!M535,"&gt;0")+COUNTIF('Data R4P'!O535,"&gt;0")+COUNTIF('Data R4P'!Q535,"&gt;0")+COUNTIF('Data R4P'!S535,"&gt;0")+COUNTIF('Data R4P'!U535,"&gt;0")+COUNTIF('Data R4P'!W535,"&gt;0")+COUNTIF('Data R4P'!Y535,"&gt;0"))&gt;0,1,0))</f>
        <v/>
      </c>
      <c r="M7519" t="inlineStr">
        <is>
          <t>Data R</t>
        </is>
      </c>
    </row>
    <row r="7520">
      <c r="A7520" t="inlineStr">
        <is>
          <t>Regional 4 Palmco</t>
        </is>
      </c>
      <c r="B7520">
        <f>IF('Data R4P'!C536="","",'Data R4P'!B536)</f>
        <v/>
      </c>
      <c r="C7520">
        <f>IF('Data R4P'!C536="","",'Data R4P'!C536)</f>
        <v/>
      </c>
      <c r="D7520">
        <f>IF('Data R4P'!C536="","",'Data R4P'!D536)</f>
        <v/>
      </c>
      <c r="E7520">
        <f>IF('Data R4P'!C536="","",'Data R4P'!E536)</f>
        <v/>
      </c>
      <c r="F7520">
        <f>IF('Data R4P'!C536="","",'Data R4P'!F536)</f>
        <v/>
      </c>
      <c r="G7520">
        <f>IF('Data R4P'!C536="","",'Data R4P'!AD536)</f>
        <v/>
      </c>
      <c r="H7520">
        <f>IF('Data R4P'!C536="","",'Data R4P'!AC536)</f>
        <v/>
      </c>
      <c r="I7520">
        <f>IF('Data R4P'!C536="","",COUNTIF('Data R4P'!J536,"&gt;0")+COUNTIF('Data R4P'!L536,"&gt;0")+COUNTIF('Data R4P'!N536,"&gt;0")+COUNTIF('Data R4P'!P536,"&gt;0")+COUNTIF('Data R4P'!R536,"&gt;0")+COUNTIF('Data R4P'!T536,"&gt;0")+COUNTIF('Data R4P'!V536,"&gt;0")+COUNTIF('Data R4P'!X536,"&gt;0"))</f>
        <v/>
      </c>
      <c r="J7520">
        <f>IF('Data R4P'!C536="","",IF((COUNTIF('Data R4P'!K536,"&gt;0")+COUNTIF('Data R4P'!M536,"&gt;0")+COUNTIF('Data R4P'!O536,"&gt;0")+COUNTIF('Data R4P'!Q536,"&gt;0")+COUNTIF('Data R4P'!S536,"&gt;0")+COUNTIF('Data R4P'!U536,"&gt;0")+COUNTIF('Data R4P'!W536,"&gt;0")+COUNTIF('Data R4P'!Y536,"&gt;0"))&gt;0,1,0))</f>
        <v/>
      </c>
      <c r="M7520" t="inlineStr">
        <is>
          <t>Data R</t>
        </is>
      </c>
    </row>
    <row r="7521">
      <c r="A7521" t="inlineStr">
        <is>
          <t>Regional 4 Palmco</t>
        </is>
      </c>
      <c r="B7521">
        <f>IF('Data R4P'!C537="","",'Data R4P'!B537)</f>
        <v/>
      </c>
      <c r="C7521">
        <f>IF('Data R4P'!C537="","",'Data R4P'!C537)</f>
        <v/>
      </c>
      <c r="D7521">
        <f>IF('Data R4P'!C537="","",'Data R4P'!D537)</f>
        <v/>
      </c>
      <c r="E7521">
        <f>IF('Data R4P'!C537="","",'Data R4P'!E537)</f>
        <v/>
      </c>
      <c r="F7521">
        <f>IF('Data R4P'!C537="","",'Data R4P'!F537)</f>
        <v/>
      </c>
      <c r="G7521">
        <f>IF('Data R4P'!C537="","",'Data R4P'!AD537)</f>
        <v/>
      </c>
      <c r="H7521">
        <f>IF('Data R4P'!C537="","",'Data R4P'!AC537)</f>
        <v/>
      </c>
      <c r="I7521">
        <f>IF('Data R4P'!C537="","",COUNTIF('Data R4P'!J537,"&gt;0")+COUNTIF('Data R4P'!L537,"&gt;0")+COUNTIF('Data R4P'!N537,"&gt;0")+COUNTIF('Data R4P'!P537,"&gt;0")+COUNTIF('Data R4P'!R537,"&gt;0")+COUNTIF('Data R4P'!T537,"&gt;0")+COUNTIF('Data R4P'!V537,"&gt;0")+COUNTIF('Data R4P'!X537,"&gt;0"))</f>
        <v/>
      </c>
      <c r="J7521">
        <f>IF('Data R4P'!C537="","",IF((COUNTIF('Data R4P'!K537,"&gt;0")+COUNTIF('Data R4P'!M537,"&gt;0")+COUNTIF('Data R4P'!O537,"&gt;0")+COUNTIF('Data R4P'!Q537,"&gt;0")+COUNTIF('Data R4P'!S537,"&gt;0")+COUNTIF('Data R4P'!U537,"&gt;0")+COUNTIF('Data R4P'!W537,"&gt;0")+COUNTIF('Data R4P'!Y537,"&gt;0"))&gt;0,1,0))</f>
        <v/>
      </c>
      <c r="M7521" t="inlineStr">
        <is>
          <t>Data R</t>
        </is>
      </c>
    </row>
    <row r="7522">
      <c r="A7522" t="inlineStr">
        <is>
          <t>Regional 4 Palmco</t>
        </is>
      </c>
      <c r="B7522">
        <f>IF('Data R4P'!C538="","",'Data R4P'!B538)</f>
        <v/>
      </c>
      <c r="C7522">
        <f>IF('Data R4P'!C538="","",'Data R4P'!C538)</f>
        <v/>
      </c>
      <c r="D7522">
        <f>IF('Data R4P'!C538="","",'Data R4P'!D538)</f>
        <v/>
      </c>
      <c r="E7522">
        <f>IF('Data R4P'!C538="","",'Data R4P'!E538)</f>
        <v/>
      </c>
      <c r="F7522">
        <f>IF('Data R4P'!C538="","",'Data R4P'!F538)</f>
        <v/>
      </c>
      <c r="G7522">
        <f>IF('Data R4P'!C538="","",'Data R4P'!AD538)</f>
        <v/>
      </c>
      <c r="H7522">
        <f>IF('Data R4P'!C538="","",'Data R4P'!AC538)</f>
        <v/>
      </c>
      <c r="I7522">
        <f>IF('Data R4P'!C538="","",COUNTIF('Data R4P'!J538,"&gt;0")+COUNTIF('Data R4P'!L538,"&gt;0")+COUNTIF('Data R4P'!N538,"&gt;0")+COUNTIF('Data R4P'!P538,"&gt;0")+COUNTIF('Data R4P'!R538,"&gt;0")+COUNTIF('Data R4P'!T538,"&gt;0")+COUNTIF('Data R4P'!V538,"&gt;0")+COUNTIF('Data R4P'!X538,"&gt;0"))</f>
        <v/>
      </c>
      <c r="J7522">
        <f>IF('Data R4P'!C538="","",IF((COUNTIF('Data R4P'!K538,"&gt;0")+COUNTIF('Data R4P'!M538,"&gt;0")+COUNTIF('Data R4P'!O538,"&gt;0")+COUNTIF('Data R4P'!Q538,"&gt;0")+COUNTIF('Data R4P'!S538,"&gt;0")+COUNTIF('Data R4P'!U538,"&gt;0")+COUNTIF('Data R4P'!W538,"&gt;0")+COUNTIF('Data R4P'!Y538,"&gt;0"))&gt;0,1,0))</f>
        <v/>
      </c>
      <c r="M7522" t="inlineStr">
        <is>
          <t>Data R</t>
        </is>
      </c>
    </row>
    <row r="7523">
      <c r="A7523" t="inlineStr">
        <is>
          <t>Regional 4 Palmco</t>
        </is>
      </c>
      <c r="B7523">
        <f>IF('Data R4P'!C539="","",'Data R4P'!B539)</f>
        <v/>
      </c>
      <c r="C7523">
        <f>IF('Data R4P'!C539="","",'Data R4P'!C539)</f>
        <v/>
      </c>
      <c r="D7523">
        <f>IF('Data R4P'!C539="","",'Data R4P'!D539)</f>
        <v/>
      </c>
      <c r="E7523">
        <f>IF('Data R4P'!C539="","",'Data R4P'!E539)</f>
        <v/>
      </c>
      <c r="F7523">
        <f>IF('Data R4P'!C539="","",'Data R4P'!F539)</f>
        <v/>
      </c>
      <c r="G7523">
        <f>IF('Data R4P'!C539="","",'Data R4P'!AD539)</f>
        <v/>
      </c>
      <c r="H7523">
        <f>IF('Data R4P'!C539="","",'Data R4P'!AC539)</f>
        <v/>
      </c>
      <c r="I7523">
        <f>IF('Data R4P'!C539="","",COUNTIF('Data R4P'!J539,"&gt;0")+COUNTIF('Data R4P'!L539,"&gt;0")+COUNTIF('Data R4P'!N539,"&gt;0")+COUNTIF('Data R4P'!P539,"&gt;0")+COUNTIF('Data R4P'!R539,"&gt;0")+COUNTIF('Data R4P'!T539,"&gt;0")+COUNTIF('Data R4P'!V539,"&gt;0")+COUNTIF('Data R4P'!X539,"&gt;0"))</f>
        <v/>
      </c>
      <c r="J7523">
        <f>IF('Data R4P'!C539="","",IF((COUNTIF('Data R4P'!K539,"&gt;0")+COUNTIF('Data R4P'!M539,"&gt;0")+COUNTIF('Data R4P'!O539,"&gt;0")+COUNTIF('Data R4P'!Q539,"&gt;0")+COUNTIF('Data R4P'!S539,"&gt;0")+COUNTIF('Data R4P'!U539,"&gt;0")+COUNTIF('Data R4P'!W539,"&gt;0")+COUNTIF('Data R4P'!Y539,"&gt;0"))&gt;0,1,0))</f>
        <v/>
      </c>
      <c r="M7523" t="inlineStr">
        <is>
          <t>Data R</t>
        </is>
      </c>
    </row>
    <row r="7524">
      <c r="A7524" t="inlineStr">
        <is>
          <t>Regional 4 Palmco</t>
        </is>
      </c>
      <c r="B7524">
        <f>IF('Data R4P'!C540="","",'Data R4P'!B540)</f>
        <v/>
      </c>
      <c r="C7524">
        <f>IF('Data R4P'!C540="","",'Data R4P'!C540)</f>
        <v/>
      </c>
      <c r="D7524">
        <f>IF('Data R4P'!C540="","",'Data R4P'!D540)</f>
        <v/>
      </c>
      <c r="E7524">
        <f>IF('Data R4P'!C540="","",'Data R4P'!E540)</f>
        <v/>
      </c>
      <c r="F7524">
        <f>IF('Data R4P'!C540="","",'Data R4P'!F540)</f>
        <v/>
      </c>
      <c r="G7524">
        <f>IF('Data R4P'!C540="","",'Data R4P'!AD540)</f>
        <v/>
      </c>
      <c r="H7524">
        <f>IF('Data R4P'!C540="","",'Data R4P'!AC540)</f>
        <v/>
      </c>
      <c r="I7524">
        <f>IF('Data R4P'!C540="","",COUNTIF('Data R4P'!J540,"&gt;0")+COUNTIF('Data R4P'!L540,"&gt;0")+COUNTIF('Data R4P'!N540,"&gt;0")+COUNTIF('Data R4P'!P540,"&gt;0")+COUNTIF('Data R4P'!R540,"&gt;0")+COUNTIF('Data R4P'!T540,"&gt;0")+COUNTIF('Data R4P'!V540,"&gt;0")+COUNTIF('Data R4P'!X540,"&gt;0"))</f>
        <v/>
      </c>
      <c r="J7524">
        <f>IF('Data R4P'!C540="","",IF((COUNTIF('Data R4P'!K540,"&gt;0")+COUNTIF('Data R4P'!M540,"&gt;0")+COUNTIF('Data R4P'!O540,"&gt;0")+COUNTIF('Data R4P'!Q540,"&gt;0")+COUNTIF('Data R4P'!S540,"&gt;0")+COUNTIF('Data R4P'!U540,"&gt;0")+COUNTIF('Data R4P'!W540,"&gt;0")+COUNTIF('Data R4P'!Y540,"&gt;0"))&gt;0,1,0))</f>
        <v/>
      </c>
      <c r="M7524" t="inlineStr">
        <is>
          <t>Data R</t>
        </is>
      </c>
    </row>
    <row r="7525">
      <c r="A7525" t="inlineStr">
        <is>
          <t>Regional 4 Palmco</t>
        </is>
      </c>
      <c r="B7525">
        <f>IF('Data R4P'!C541="","",'Data R4P'!B541)</f>
        <v/>
      </c>
      <c r="C7525">
        <f>IF('Data R4P'!C541="","",'Data R4P'!C541)</f>
        <v/>
      </c>
      <c r="D7525">
        <f>IF('Data R4P'!C541="","",'Data R4P'!D541)</f>
        <v/>
      </c>
      <c r="E7525">
        <f>IF('Data R4P'!C541="","",'Data R4P'!E541)</f>
        <v/>
      </c>
      <c r="F7525">
        <f>IF('Data R4P'!C541="","",'Data R4P'!F541)</f>
        <v/>
      </c>
      <c r="G7525">
        <f>IF('Data R4P'!C541="","",'Data R4P'!AD541)</f>
        <v/>
      </c>
      <c r="H7525">
        <f>IF('Data R4P'!C541="","",'Data R4P'!AC541)</f>
        <v/>
      </c>
      <c r="I7525">
        <f>IF('Data R4P'!C541="","",COUNTIF('Data R4P'!J541,"&gt;0")+COUNTIF('Data R4P'!L541,"&gt;0")+COUNTIF('Data R4P'!N541,"&gt;0")+COUNTIF('Data R4P'!P541,"&gt;0")+COUNTIF('Data R4P'!R541,"&gt;0")+COUNTIF('Data R4P'!T541,"&gt;0")+COUNTIF('Data R4P'!V541,"&gt;0")+COUNTIF('Data R4P'!X541,"&gt;0"))</f>
        <v/>
      </c>
      <c r="J7525">
        <f>IF('Data R4P'!C541="","",IF((COUNTIF('Data R4P'!K541,"&gt;0")+COUNTIF('Data R4P'!M541,"&gt;0")+COUNTIF('Data R4P'!O541,"&gt;0")+COUNTIF('Data R4P'!Q541,"&gt;0")+COUNTIF('Data R4P'!S541,"&gt;0")+COUNTIF('Data R4P'!U541,"&gt;0")+COUNTIF('Data R4P'!W541,"&gt;0")+COUNTIF('Data R4P'!Y541,"&gt;0"))&gt;0,1,0))</f>
        <v/>
      </c>
      <c r="M7525" t="inlineStr">
        <is>
          <t>Data R</t>
        </is>
      </c>
    </row>
    <row r="7526">
      <c r="A7526" t="inlineStr">
        <is>
          <t>Regional 4 Palmco</t>
        </is>
      </c>
      <c r="B7526">
        <f>IF('Data R4P'!C542="","",'Data R4P'!B542)</f>
        <v/>
      </c>
      <c r="C7526">
        <f>IF('Data R4P'!C542="","",'Data R4P'!C542)</f>
        <v/>
      </c>
      <c r="D7526">
        <f>IF('Data R4P'!C542="","",'Data R4P'!D542)</f>
        <v/>
      </c>
      <c r="E7526">
        <f>IF('Data R4P'!C542="","",'Data R4P'!E542)</f>
        <v/>
      </c>
      <c r="F7526">
        <f>IF('Data R4P'!C542="","",'Data R4P'!F542)</f>
        <v/>
      </c>
      <c r="G7526">
        <f>IF('Data R4P'!C542="","",'Data R4P'!AD542)</f>
        <v/>
      </c>
      <c r="H7526">
        <f>IF('Data R4P'!C542="","",'Data R4P'!AC542)</f>
        <v/>
      </c>
      <c r="I7526">
        <f>IF('Data R4P'!C542="","",COUNTIF('Data R4P'!J542,"&gt;0")+COUNTIF('Data R4P'!L542,"&gt;0")+COUNTIF('Data R4P'!N542,"&gt;0")+COUNTIF('Data R4P'!P542,"&gt;0")+COUNTIF('Data R4P'!R542,"&gt;0")+COUNTIF('Data R4P'!T542,"&gt;0")+COUNTIF('Data R4P'!V542,"&gt;0")+COUNTIF('Data R4P'!X542,"&gt;0"))</f>
        <v/>
      </c>
      <c r="J7526">
        <f>IF('Data R4P'!C542="","",IF((COUNTIF('Data R4P'!K542,"&gt;0")+COUNTIF('Data R4P'!M542,"&gt;0")+COUNTIF('Data R4P'!O542,"&gt;0")+COUNTIF('Data R4P'!Q542,"&gt;0")+COUNTIF('Data R4P'!S542,"&gt;0")+COUNTIF('Data R4P'!U542,"&gt;0")+COUNTIF('Data R4P'!W542,"&gt;0")+COUNTIF('Data R4P'!Y542,"&gt;0"))&gt;0,1,0))</f>
        <v/>
      </c>
      <c r="M7526" t="inlineStr">
        <is>
          <t>Data R</t>
        </is>
      </c>
    </row>
    <row r="7527">
      <c r="A7527" t="inlineStr">
        <is>
          <t>Regional 4 Palmco</t>
        </is>
      </c>
      <c r="B7527">
        <f>IF('Data R4P'!C543="","",'Data R4P'!B543)</f>
        <v/>
      </c>
      <c r="C7527">
        <f>IF('Data R4P'!C543="","",'Data R4P'!C543)</f>
        <v/>
      </c>
      <c r="D7527">
        <f>IF('Data R4P'!C543="","",'Data R4P'!D543)</f>
        <v/>
      </c>
      <c r="E7527">
        <f>IF('Data R4P'!C543="","",'Data R4P'!E543)</f>
        <v/>
      </c>
      <c r="F7527">
        <f>IF('Data R4P'!C543="","",'Data R4P'!F543)</f>
        <v/>
      </c>
      <c r="G7527">
        <f>IF('Data R4P'!C543="","",'Data R4P'!AD543)</f>
        <v/>
      </c>
      <c r="H7527">
        <f>IF('Data R4P'!C543="","",'Data R4P'!AC543)</f>
        <v/>
      </c>
      <c r="I7527">
        <f>IF('Data R4P'!C543="","",COUNTIF('Data R4P'!J543,"&gt;0")+COUNTIF('Data R4P'!L543,"&gt;0")+COUNTIF('Data R4P'!N543,"&gt;0")+COUNTIF('Data R4P'!P543,"&gt;0")+COUNTIF('Data R4P'!R543,"&gt;0")+COUNTIF('Data R4P'!T543,"&gt;0")+COUNTIF('Data R4P'!V543,"&gt;0")+COUNTIF('Data R4P'!X543,"&gt;0"))</f>
        <v/>
      </c>
      <c r="J7527">
        <f>IF('Data R4P'!C543="","",IF((COUNTIF('Data R4P'!K543,"&gt;0")+COUNTIF('Data R4P'!M543,"&gt;0")+COUNTIF('Data R4P'!O543,"&gt;0")+COUNTIF('Data R4P'!Q543,"&gt;0")+COUNTIF('Data R4P'!S543,"&gt;0")+COUNTIF('Data R4P'!U543,"&gt;0")+COUNTIF('Data R4P'!W543,"&gt;0")+COUNTIF('Data R4P'!Y543,"&gt;0"))&gt;0,1,0))</f>
        <v/>
      </c>
      <c r="M7527" t="inlineStr">
        <is>
          <t>Data R</t>
        </is>
      </c>
    </row>
    <row r="7528">
      <c r="A7528" t="inlineStr">
        <is>
          <t>Regional 4 Palmco</t>
        </is>
      </c>
      <c r="B7528">
        <f>IF('Data R4P'!C544="","",'Data R4P'!B544)</f>
        <v/>
      </c>
      <c r="C7528">
        <f>IF('Data R4P'!C544="","",'Data R4P'!C544)</f>
        <v/>
      </c>
      <c r="D7528">
        <f>IF('Data R4P'!C544="","",'Data R4P'!D544)</f>
        <v/>
      </c>
      <c r="E7528">
        <f>IF('Data R4P'!C544="","",'Data R4P'!E544)</f>
        <v/>
      </c>
      <c r="F7528">
        <f>IF('Data R4P'!C544="","",'Data R4P'!F544)</f>
        <v/>
      </c>
      <c r="G7528">
        <f>IF('Data R4P'!C544="","",'Data R4P'!AD544)</f>
        <v/>
      </c>
      <c r="H7528">
        <f>IF('Data R4P'!C544="","",'Data R4P'!AC544)</f>
        <v/>
      </c>
      <c r="I7528">
        <f>IF('Data R4P'!C544="","",COUNTIF('Data R4P'!J544,"&gt;0")+COUNTIF('Data R4P'!L544,"&gt;0")+COUNTIF('Data R4P'!N544,"&gt;0")+COUNTIF('Data R4P'!P544,"&gt;0")+COUNTIF('Data R4P'!R544,"&gt;0")+COUNTIF('Data R4P'!T544,"&gt;0")+COUNTIF('Data R4P'!V544,"&gt;0")+COUNTIF('Data R4P'!X544,"&gt;0"))</f>
        <v/>
      </c>
      <c r="J7528">
        <f>IF('Data R4P'!C544="","",IF((COUNTIF('Data R4P'!K544,"&gt;0")+COUNTIF('Data R4P'!M544,"&gt;0")+COUNTIF('Data R4P'!O544,"&gt;0")+COUNTIF('Data R4P'!Q544,"&gt;0")+COUNTIF('Data R4P'!S544,"&gt;0")+COUNTIF('Data R4P'!U544,"&gt;0")+COUNTIF('Data R4P'!W544,"&gt;0")+COUNTIF('Data R4P'!Y544,"&gt;0"))&gt;0,1,0))</f>
        <v/>
      </c>
      <c r="M7528" t="inlineStr">
        <is>
          <t>Data R</t>
        </is>
      </c>
    </row>
    <row r="7529">
      <c r="A7529" t="inlineStr">
        <is>
          <t>Regional 4 Palmco</t>
        </is>
      </c>
      <c r="B7529">
        <f>IF('Data R4P'!C545="","",'Data R4P'!B545)</f>
        <v/>
      </c>
      <c r="C7529">
        <f>IF('Data R4P'!C545="","",'Data R4P'!C545)</f>
        <v/>
      </c>
      <c r="D7529">
        <f>IF('Data R4P'!C545="","",'Data R4P'!D545)</f>
        <v/>
      </c>
      <c r="E7529">
        <f>IF('Data R4P'!C545="","",'Data R4P'!E545)</f>
        <v/>
      </c>
      <c r="F7529">
        <f>IF('Data R4P'!C545="","",'Data R4P'!F545)</f>
        <v/>
      </c>
      <c r="G7529">
        <f>IF('Data R4P'!C545="","",'Data R4P'!AD545)</f>
        <v/>
      </c>
      <c r="H7529">
        <f>IF('Data R4P'!C545="","",'Data R4P'!AC545)</f>
        <v/>
      </c>
      <c r="I7529">
        <f>IF('Data R4P'!C545="","",COUNTIF('Data R4P'!J545,"&gt;0")+COUNTIF('Data R4P'!L545,"&gt;0")+COUNTIF('Data R4P'!N545,"&gt;0")+COUNTIF('Data R4P'!P545,"&gt;0")+COUNTIF('Data R4P'!R545,"&gt;0")+COUNTIF('Data R4P'!T545,"&gt;0")+COUNTIF('Data R4P'!V545,"&gt;0")+COUNTIF('Data R4P'!X545,"&gt;0"))</f>
        <v/>
      </c>
      <c r="J7529">
        <f>IF('Data R4P'!C545="","",IF((COUNTIF('Data R4P'!K545,"&gt;0")+COUNTIF('Data R4P'!M545,"&gt;0")+COUNTIF('Data R4P'!O545,"&gt;0")+COUNTIF('Data R4P'!Q545,"&gt;0")+COUNTIF('Data R4P'!S545,"&gt;0")+COUNTIF('Data R4P'!U545,"&gt;0")+COUNTIF('Data R4P'!W545,"&gt;0")+COUNTIF('Data R4P'!Y545,"&gt;0"))&gt;0,1,0))</f>
        <v/>
      </c>
      <c r="M7529" t="inlineStr">
        <is>
          <t>Data R</t>
        </is>
      </c>
    </row>
    <row r="7530">
      <c r="A7530" t="inlineStr">
        <is>
          <t>Regional 4 Palmco</t>
        </is>
      </c>
      <c r="B7530">
        <f>IF('Data R4P'!C546="","",'Data R4P'!B546)</f>
        <v/>
      </c>
      <c r="C7530">
        <f>IF('Data R4P'!C546="","",'Data R4P'!C546)</f>
        <v/>
      </c>
      <c r="D7530">
        <f>IF('Data R4P'!C546="","",'Data R4P'!D546)</f>
        <v/>
      </c>
      <c r="E7530">
        <f>IF('Data R4P'!C546="","",'Data R4P'!E546)</f>
        <v/>
      </c>
      <c r="F7530">
        <f>IF('Data R4P'!C546="","",'Data R4P'!F546)</f>
        <v/>
      </c>
      <c r="G7530">
        <f>IF('Data R4P'!C546="","",'Data R4P'!AD546)</f>
        <v/>
      </c>
      <c r="H7530">
        <f>IF('Data R4P'!C546="","",'Data R4P'!AC546)</f>
        <v/>
      </c>
      <c r="I7530">
        <f>IF('Data R4P'!C546="","",COUNTIF('Data R4P'!J546,"&gt;0")+COUNTIF('Data R4P'!L546,"&gt;0")+COUNTIF('Data R4P'!N546,"&gt;0")+COUNTIF('Data R4P'!P546,"&gt;0")+COUNTIF('Data R4P'!R546,"&gt;0")+COUNTIF('Data R4P'!T546,"&gt;0")+COUNTIF('Data R4P'!V546,"&gt;0")+COUNTIF('Data R4P'!X546,"&gt;0"))</f>
        <v/>
      </c>
      <c r="J7530">
        <f>IF('Data R4P'!C546="","",IF((COUNTIF('Data R4P'!K546,"&gt;0")+COUNTIF('Data R4P'!M546,"&gt;0")+COUNTIF('Data R4P'!O546,"&gt;0")+COUNTIF('Data R4P'!Q546,"&gt;0")+COUNTIF('Data R4P'!S546,"&gt;0")+COUNTIF('Data R4P'!U546,"&gt;0")+COUNTIF('Data R4P'!W546,"&gt;0")+COUNTIF('Data R4P'!Y546,"&gt;0"))&gt;0,1,0))</f>
        <v/>
      </c>
      <c r="M7530" t="inlineStr">
        <is>
          <t>Data R</t>
        </is>
      </c>
    </row>
    <row r="7531">
      <c r="A7531" t="inlineStr">
        <is>
          <t>Regional 4 Palmco</t>
        </is>
      </c>
      <c r="B7531">
        <f>IF('Data R4P'!C547="","",'Data R4P'!B547)</f>
        <v/>
      </c>
      <c r="C7531">
        <f>IF('Data R4P'!C547="","",'Data R4P'!C547)</f>
        <v/>
      </c>
      <c r="D7531">
        <f>IF('Data R4P'!C547="","",'Data R4P'!D547)</f>
        <v/>
      </c>
      <c r="E7531">
        <f>IF('Data R4P'!C547="","",'Data R4P'!E547)</f>
        <v/>
      </c>
      <c r="F7531">
        <f>IF('Data R4P'!C547="","",'Data R4P'!F547)</f>
        <v/>
      </c>
      <c r="G7531">
        <f>IF('Data R4P'!C547="","",'Data R4P'!AD547)</f>
        <v/>
      </c>
      <c r="H7531">
        <f>IF('Data R4P'!C547="","",'Data R4P'!AC547)</f>
        <v/>
      </c>
      <c r="I7531">
        <f>IF('Data R4P'!C547="","",COUNTIF('Data R4P'!J547,"&gt;0")+COUNTIF('Data R4P'!L547,"&gt;0")+COUNTIF('Data R4P'!N547,"&gt;0")+COUNTIF('Data R4P'!P547,"&gt;0")+COUNTIF('Data R4P'!R547,"&gt;0")+COUNTIF('Data R4P'!T547,"&gt;0")+COUNTIF('Data R4P'!V547,"&gt;0")+COUNTIF('Data R4P'!X547,"&gt;0"))</f>
        <v/>
      </c>
      <c r="J7531">
        <f>IF('Data R4P'!C547="","",IF((COUNTIF('Data R4P'!K547,"&gt;0")+COUNTIF('Data R4P'!M547,"&gt;0")+COUNTIF('Data R4P'!O547,"&gt;0")+COUNTIF('Data R4P'!Q547,"&gt;0")+COUNTIF('Data R4P'!S547,"&gt;0")+COUNTIF('Data R4P'!U547,"&gt;0")+COUNTIF('Data R4P'!W547,"&gt;0")+COUNTIF('Data R4P'!Y547,"&gt;0"))&gt;0,1,0))</f>
        <v/>
      </c>
      <c r="M7531" t="inlineStr">
        <is>
          <t>Data R</t>
        </is>
      </c>
    </row>
    <row r="7532">
      <c r="A7532" t="inlineStr">
        <is>
          <t>Regional 4 Palmco</t>
        </is>
      </c>
      <c r="B7532">
        <f>IF('Data R4P'!C548="","",'Data R4P'!B548)</f>
        <v/>
      </c>
      <c r="C7532">
        <f>IF('Data R4P'!C548="","",'Data R4P'!C548)</f>
        <v/>
      </c>
      <c r="D7532">
        <f>IF('Data R4P'!C548="","",'Data R4P'!D548)</f>
        <v/>
      </c>
      <c r="E7532">
        <f>IF('Data R4P'!C548="","",'Data R4P'!E548)</f>
        <v/>
      </c>
      <c r="F7532">
        <f>IF('Data R4P'!C548="","",'Data R4P'!F548)</f>
        <v/>
      </c>
      <c r="G7532">
        <f>IF('Data R4P'!C548="","",'Data R4P'!AD548)</f>
        <v/>
      </c>
      <c r="H7532">
        <f>IF('Data R4P'!C548="","",'Data R4P'!AC548)</f>
        <v/>
      </c>
      <c r="I7532">
        <f>IF('Data R4P'!C548="","",COUNTIF('Data R4P'!J548,"&gt;0")+COUNTIF('Data R4P'!L548,"&gt;0")+COUNTIF('Data R4P'!N548,"&gt;0")+COUNTIF('Data R4P'!P548,"&gt;0")+COUNTIF('Data R4P'!R548,"&gt;0")+COUNTIF('Data R4P'!T548,"&gt;0")+COUNTIF('Data R4P'!V548,"&gt;0")+COUNTIF('Data R4P'!X548,"&gt;0"))</f>
        <v/>
      </c>
      <c r="J7532">
        <f>IF('Data R4P'!C548="","",IF((COUNTIF('Data R4P'!K548,"&gt;0")+COUNTIF('Data R4P'!M548,"&gt;0")+COUNTIF('Data R4P'!O548,"&gt;0")+COUNTIF('Data R4P'!Q548,"&gt;0")+COUNTIF('Data R4P'!S548,"&gt;0")+COUNTIF('Data R4P'!U548,"&gt;0")+COUNTIF('Data R4P'!W548,"&gt;0")+COUNTIF('Data R4P'!Y548,"&gt;0"))&gt;0,1,0))</f>
        <v/>
      </c>
      <c r="M7532" t="inlineStr">
        <is>
          <t>Data R</t>
        </is>
      </c>
    </row>
    <row r="7533">
      <c r="A7533" t="inlineStr">
        <is>
          <t>Regional 4 Palmco</t>
        </is>
      </c>
      <c r="B7533">
        <f>IF('Data R4P'!C549="","",'Data R4P'!B549)</f>
        <v/>
      </c>
      <c r="C7533">
        <f>IF('Data R4P'!C549="","",'Data R4P'!C549)</f>
        <v/>
      </c>
      <c r="D7533">
        <f>IF('Data R4P'!C549="","",'Data R4P'!D549)</f>
        <v/>
      </c>
      <c r="E7533">
        <f>IF('Data R4P'!C549="","",'Data R4P'!E549)</f>
        <v/>
      </c>
      <c r="F7533">
        <f>IF('Data R4P'!C549="","",'Data R4P'!F549)</f>
        <v/>
      </c>
      <c r="G7533">
        <f>IF('Data R4P'!C549="","",'Data R4P'!AD549)</f>
        <v/>
      </c>
      <c r="H7533">
        <f>IF('Data R4P'!C549="","",'Data R4P'!AC549)</f>
        <v/>
      </c>
      <c r="I7533">
        <f>IF('Data R4P'!C549="","",COUNTIF('Data R4P'!J549,"&gt;0")+COUNTIF('Data R4P'!L549,"&gt;0")+COUNTIF('Data R4P'!N549,"&gt;0")+COUNTIF('Data R4P'!P549,"&gt;0")+COUNTIF('Data R4P'!R549,"&gt;0")+COUNTIF('Data R4P'!T549,"&gt;0")+COUNTIF('Data R4P'!V549,"&gt;0")+COUNTIF('Data R4P'!X549,"&gt;0"))</f>
        <v/>
      </c>
      <c r="J7533">
        <f>IF('Data R4P'!C549="","",IF((COUNTIF('Data R4P'!K549,"&gt;0")+COUNTIF('Data R4P'!M549,"&gt;0")+COUNTIF('Data R4P'!O549,"&gt;0")+COUNTIF('Data R4P'!Q549,"&gt;0")+COUNTIF('Data R4P'!S549,"&gt;0")+COUNTIF('Data R4P'!U549,"&gt;0")+COUNTIF('Data R4P'!W549,"&gt;0")+COUNTIF('Data R4P'!Y549,"&gt;0"))&gt;0,1,0))</f>
        <v/>
      </c>
      <c r="M7533" t="inlineStr">
        <is>
          <t>Data R</t>
        </is>
      </c>
    </row>
    <row r="7534">
      <c r="A7534" t="inlineStr">
        <is>
          <t>Regional 4 Palmco</t>
        </is>
      </c>
      <c r="B7534">
        <f>IF('Data R4P'!C550="","",'Data R4P'!B550)</f>
        <v/>
      </c>
      <c r="C7534">
        <f>IF('Data R4P'!C550="","",'Data R4P'!C550)</f>
        <v/>
      </c>
      <c r="D7534">
        <f>IF('Data R4P'!C550="","",'Data R4P'!D550)</f>
        <v/>
      </c>
      <c r="E7534">
        <f>IF('Data R4P'!C550="","",'Data R4P'!E550)</f>
        <v/>
      </c>
      <c r="F7534">
        <f>IF('Data R4P'!C550="","",'Data R4P'!F550)</f>
        <v/>
      </c>
      <c r="G7534">
        <f>IF('Data R4P'!C550="","",'Data R4P'!AD550)</f>
        <v/>
      </c>
      <c r="H7534">
        <f>IF('Data R4P'!C550="","",'Data R4P'!AC550)</f>
        <v/>
      </c>
      <c r="I7534">
        <f>IF('Data R4P'!C550="","",COUNTIF('Data R4P'!J550,"&gt;0")+COUNTIF('Data R4P'!L550,"&gt;0")+COUNTIF('Data R4P'!N550,"&gt;0")+COUNTIF('Data R4P'!P550,"&gt;0")+COUNTIF('Data R4P'!R550,"&gt;0")+COUNTIF('Data R4P'!T550,"&gt;0")+COUNTIF('Data R4P'!V550,"&gt;0")+COUNTIF('Data R4P'!X550,"&gt;0"))</f>
        <v/>
      </c>
      <c r="J7534">
        <f>IF('Data R4P'!C550="","",IF((COUNTIF('Data R4P'!K550,"&gt;0")+COUNTIF('Data R4P'!M550,"&gt;0")+COUNTIF('Data R4P'!O550,"&gt;0")+COUNTIF('Data R4P'!Q550,"&gt;0")+COUNTIF('Data R4P'!S550,"&gt;0")+COUNTIF('Data R4P'!U550,"&gt;0")+COUNTIF('Data R4P'!W550,"&gt;0")+COUNTIF('Data R4P'!Y550,"&gt;0"))&gt;0,1,0))</f>
        <v/>
      </c>
      <c r="M7534" t="inlineStr">
        <is>
          <t>Data R</t>
        </is>
      </c>
    </row>
    <row r="7535">
      <c r="A7535" t="inlineStr">
        <is>
          <t>Regional 4 Palmco</t>
        </is>
      </c>
      <c r="B7535">
        <f>IF('Data R4P'!C551="","",'Data R4P'!B551)</f>
        <v/>
      </c>
      <c r="C7535">
        <f>IF('Data R4P'!C551="","",'Data R4P'!C551)</f>
        <v/>
      </c>
      <c r="D7535">
        <f>IF('Data R4P'!C551="","",'Data R4P'!D551)</f>
        <v/>
      </c>
      <c r="E7535">
        <f>IF('Data R4P'!C551="","",'Data R4P'!E551)</f>
        <v/>
      </c>
      <c r="F7535">
        <f>IF('Data R4P'!C551="","",'Data R4P'!F551)</f>
        <v/>
      </c>
      <c r="G7535">
        <f>IF('Data R4P'!C551="","",'Data R4P'!AD551)</f>
        <v/>
      </c>
      <c r="H7535">
        <f>IF('Data R4P'!C551="","",'Data R4P'!AC551)</f>
        <v/>
      </c>
      <c r="I7535">
        <f>IF('Data R4P'!C551="","",COUNTIF('Data R4P'!J551,"&gt;0")+COUNTIF('Data R4P'!L551,"&gt;0")+COUNTIF('Data R4P'!N551,"&gt;0")+COUNTIF('Data R4P'!P551,"&gt;0")+COUNTIF('Data R4P'!R551,"&gt;0")+COUNTIF('Data R4P'!T551,"&gt;0")+COUNTIF('Data R4P'!V551,"&gt;0")+COUNTIF('Data R4P'!X551,"&gt;0"))</f>
        <v/>
      </c>
      <c r="J7535">
        <f>IF('Data R4P'!C551="","",IF((COUNTIF('Data R4P'!K551,"&gt;0")+COUNTIF('Data R4P'!M551,"&gt;0")+COUNTIF('Data R4P'!O551,"&gt;0")+COUNTIF('Data R4P'!Q551,"&gt;0")+COUNTIF('Data R4P'!S551,"&gt;0")+COUNTIF('Data R4P'!U551,"&gt;0")+COUNTIF('Data R4P'!W551,"&gt;0")+COUNTIF('Data R4P'!Y551,"&gt;0"))&gt;0,1,0))</f>
        <v/>
      </c>
      <c r="M7535" t="inlineStr">
        <is>
          <t>Data R</t>
        </is>
      </c>
    </row>
    <row r="7536">
      <c r="A7536" t="inlineStr">
        <is>
          <t>Regional 4 Palmco</t>
        </is>
      </c>
      <c r="B7536">
        <f>IF('Data R4P'!C552="","",'Data R4P'!B552)</f>
        <v/>
      </c>
      <c r="C7536">
        <f>IF('Data R4P'!C552="","",'Data R4P'!C552)</f>
        <v/>
      </c>
      <c r="D7536">
        <f>IF('Data R4P'!C552="","",'Data R4P'!D552)</f>
        <v/>
      </c>
      <c r="E7536">
        <f>IF('Data R4P'!C552="","",'Data R4P'!E552)</f>
        <v/>
      </c>
      <c r="F7536">
        <f>IF('Data R4P'!C552="","",'Data R4P'!F552)</f>
        <v/>
      </c>
      <c r="G7536">
        <f>IF('Data R4P'!C552="","",'Data R4P'!AD552)</f>
        <v/>
      </c>
      <c r="H7536">
        <f>IF('Data R4P'!C552="","",'Data R4P'!AC552)</f>
        <v/>
      </c>
      <c r="I7536">
        <f>IF('Data R4P'!C552="","",COUNTIF('Data R4P'!J552,"&gt;0")+COUNTIF('Data R4P'!L552,"&gt;0")+COUNTIF('Data R4P'!N552,"&gt;0")+COUNTIF('Data R4P'!P552,"&gt;0")+COUNTIF('Data R4P'!R552,"&gt;0")+COUNTIF('Data R4P'!T552,"&gt;0")+COUNTIF('Data R4P'!V552,"&gt;0")+COUNTIF('Data R4P'!X552,"&gt;0"))</f>
        <v/>
      </c>
      <c r="J7536">
        <f>IF('Data R4P'!C552="","",IF((COUNTIF('Data R4P'!K552,"&gt;0")+COUNTIF('Data R4P'!M552,"&gt;0")+COUNTIF('Data R4P'!O552,"&gt;0")+COUNTIF('Data R4P'!Q552,"&gt;0")+COUNTIF('Data R4P'!S552,"&gt;0")+COUNTIF('Data R4P'!U552,"&gt;0")+COUNTIF('Data R4P'!W552,"&gt;0")+COUNTIF('Data R4P'!Y552,"&gt;0"))&gt;0,1,0))</f>
        <v/>
      </c>
      <c r="M7536" t="inlineStr">
        <is>
          <t>Data R</t>
        </is>
      </c>
    </row>
    <row r="7537">
      <c r="A7537" t="inlineStr">
        <is>
          <t>Regional 4 Palmco</t>
        </is>
      </c>
      <c r="B7537">
        <f>IF('Data R4P'!C553="","",'Data R4P'!B553)</f>
        <v/>
      </c>
      <c r="C7537">
        <f>IF('Data R4P'!C553="","",'Data R4P'!C553)</f>
        <v/>
      </c>
      <c r="D7537">
        <f>IF('Data R4P'!C553="","",'Data R4P'!D553)</f>
        <v/>
      </c>
      <c r="E7537">
        <f>IF('Data R4P'!C553="","",'Data R4P'!E553)</f>
        <v/>
      </c>
      <c r="F7537">
        <f>IF('Data R4P'!C553="","",'Data R4P'!F553)</f>
        <v/>
      </c>
      <c r="G7537">
        <f>IF('Data R4P'!C553="","",'Data R4P'!AD553)</f>
        <v/>
      </c>
      <c r="H7537">
        <f>IF('Data R4P'!C553="","",'Data R4P'!AC553)</f>
        <v/>
      </c>
      <c r="I7537">
        <f>IF('Data R4P'!C553="","",COUNTIF('Data R4P'!J553,"&gt;0")+COUNTIF('Data R4P'!L553,"&gt;0")+COUNTIF('Data R4P'!N553,"&gt;0")+COUNTIF('Data R4P'!P553,"&gt;0")+COUNTIF('Data R4P'!R553,"&gt;0")+COUNTIF('Data R4P'!T553,"&gt;0")+COUNTIF('Data R4P'!V553,"&gt;0")+COUNTIF('Data R4P'!X553,"&gt;0"))</f>
        <v/>
      </c>
      <c r="J7537">
        <f>IF('Data R4P'!C553="","",IF((COUNTIF('Data R4P'!K553,"&gt;0")+COUNTIF('Data R4P'!M553,"&gt;0")+COUNTIF('Data R4P'!O553,"&gt;0")+COUNTIF('Data R4P'!Q553,"&gt;0")+COUNTIF('Data R4P'!S553,"&gt;0")+COUNTIF('Data R4P'!U553,"&gt;0")+COUNTIF('Data R4P'!W553,"&gt;0")+COUNTIF('Data R4P'!Y553,"&gt;0"))&gt;0,1,0))</f>
        <v/>
      </c>
      <c r="M7537" t="inlineStr">
        <is>
          <t>Data R</t>
        </is>
      </c>
    </row>
    <row r="7538">
      <c r="A7538" t="inlineStr">
        <is>
          <t>Regional 4 Palmco</t>
        </is>
      </c>
      <c r="B7538">
        <f>IF('Data R4P'!C554="","",'Data R4P'!B554)</f>
        <v/>
      </c>
      <c r="C7538">
        <f>IF('Data R4P'!C554="","",'Data R4P'!C554)</f>
        <v/>
      </c>
      <c r="D7538">
        <f>IF('Data R4P'!C554="","",'Data R4P'!D554)</f>
        <v/>
      </c>
      <c r="E7538">
        <f>IF('Data R4P'!C554="","",'Data R4P'!E554)</f>
        <v/>
      </c>
      <c r="F7538">
        <f>IF('Data R4P'!C554="","",'Data R4P'!F554)</f>
        <v/>
      </c>
      <c r="G7538">
        <f>IF('Data R4P'!C554="","",'Data R4P'!AD554)</f>
        <v/>
      </c>
      <c r="H7538">
        <f>IF('Data R4P'!C554="","",'Data R4P'!AC554)</f>
        <v/>
      </c>
      <c r="I7538">
        <f>IF('Data R4P'!C554="","",COUNTIF('Data R4P'!J554,"&gt;0")+COUNTIF('Data R4P'!L554,"&gt;0")+COUNTIF('Data R4P'!N554,"&gt;0")+COUNTIF('Data R4P'!P554,"&gt;0")+COUNTIF('Data R4P'!R554,"&gt;0")+COUNTIF('Data R4P'!T554,"&gt;0")+COUNTIF('Data R4P'!V554,"&gt;0")+COUNTIF('Data R4P'!X554,"&gt;0"))</f>
        <v/>
      </c>
      <c r="J7538">
        <f>IF('Data R4P'!C554="","",IF((COUNTIF('Data R4P'!K554,"&gt;0")+COUNTIF('Data R4P'!M554,"&gt;0")+COUNTIF('Data R4P'!O554,"&gt;0")+COUNTIF('Data R4P'!Q554,"&gt;0")+COUNTIF('Data R4P'!S554,"&gt;0")+COUNTIF('Data R4P'!U554,"&gt;0")+COUNTIF('Data R4P'!W554,"&gt;0")+COUNTIF('Data R4P'!Y554,"&gt;0"))&gt;0,1,0))</f>
        <v/>
      </c>
      <c r="M7538" t="inlineStr">
        <is>
          <t>Data R</t>
        </is>
      </c>
    </row>
    <row r="7539">
      <c r="A7539" t="inlineStr">
        <is>
          <t>Regional 4 Palmco</t>
        </is>
      </c>
      <c r="B7539">
        <f>IF('Data R4P'!C555="","",'Data R4P'!B555)</f>
        <v/>
      </c>
      <c r="C7539">
        <f>IF('Data R4P'!C555="","",'Data R4P'!C555)</f>
        <v/>
      </c>
      <c r="D7539">
        <f>IF('Data R4P'!C555="","",'Data R4P'!D555)</f>
        <v/>
      </c>
      <c r="E7539">
        <f>IF('Data R4P'!C555="","",'Data R4P'!E555)</f>
        <v/>
      </c>
      <c r="F7539">
        <f>IF('Data R4P'!C555="","",'Data R4P'!F555)</f>
        <v/>
      </c>
      <c r="G7539">
        <f>IF('Data R4P'!C555="","",'Data R4P'!AD555)</f>
        <v/>
      </c>
      <c r="H7539">
        <f>IF('Data R4P'!C555="","",'Data R4P'!AC555)</f>
        <v/>
      </c>
      <c r="I7539">
        <f>IF('Data R4P'!C555="","",COUNTIF('Data R4P'!J555,"&gt;0")+COUNTIF('Data R4P'!L555,"&gt;0")+COUNTIF('Data R4P'!N555,"&gt;0")+COUNTIF('Data R4P'!P555,"&gt;0")+COUNTIF('Data R4P'!R555,"&gt;0")+COUNTIF('Data R4P'!T555,"&gt;0")+COUNTIF('Data R4P'!V555,"&gt;0")+COUNTIF('Data R4P'!X555,"&gt;0"))</f>
        <v/>
      </c>
      <c r="J7539">
        <f>IF('Data R4P'!C555="","",IF((COUNTIF('Data R4P'!K555,"&gt;0")+COUNTIF('Data R4P'!M555,"&gt;0")+COUNTIF('Data R4P'!O555,"&gt;0")+COUNTIF('Data R4P'!Q555,"&gt;0")+COUNTIF('Data R4P'!S555,"&gt;0")+COUNTIF('Data R4P'!U555,"&gt;0")+COUNTIF('Data R4P'!W555,"&gt;0")+COUNTIF('Data R4P'!Y555,"&gt;0"))&gt;0,1,0))</f>
        <v/>
      </c>
      <c r="M7539" t="inlineStr">
        <is>
          <t>Data R</t>
        </is>
      </c>
    </row>
    <row r="7540">
      <c r="A7540" t="inlineStr">
        <is>
          <t>Regional 4 Palmco</t>
        </is>
      </c>
      <c r="B7540">
        <f>IF('Data R4P'!C556="","",'Data R4P'!B556)</f>
        <v/>
      </c>
      <c r="C7540">
        <f>IF('Data R4P'!C556="","",'Data R4P'!C556)</f>
        <v/>
      </c>
      <c r="D7540">
        <f>IF('Data R4P'!C556="","",'Data R4P'!D556)</f>
        <v/>
      </c>
      <c r="E7540">
        <f>IF('Data R4P'!C556="","",'Data R4P'!E556)</f>
        <v/>
      </c>
      <c r="F7540">
        <f>IF('Data R4P'!C556="","",'Data R4P'!F556)</f>
        <v/>
      </c>
      <c r="G7540">
        <f>IF('Data R4P'!C556="","",'Data R4P'!AD556)</f>
        <v/>
      </c>
      <c r="H7540">
        <f>IF('Data R4P'!C556="","",'Data R4P'!AC556)</f>
        <v/>
      </c>
      <c r="I7540">
        <f>IF('Data R4P'!C556="","",COUNTIF('Data R4P'!J556,"&gt;0")+COUNTIF('Data R4P'!L556,"&gt;0")+COUNTIF('Data R4P'!N556,"&gt;0")+COUNTIF('Data R4P'!P556,"&gt;0")+COUNTIF('Data R4P'!R556,"&gt;0")+COUNTIF('Data R4P'!T556,"&gt;0")+COUNTIF('Data R4P'!V556,"&gt;0")+COUNTIF('Data R4P'!X556,"&gt;0"))</f>
        <v/>
      </c>
      <c r="J7540">
        <f>IF('Data R4P'!C556="","",IF((COUNTIF('Data R4P'!K556,"&gt;0")+COUNTIF('Data R4P'!M556,"&gt;0")+COUNTIF('Data R4P'!O556,"&gt;0")+COUNTIF('Data R4P'!Q556,"&gt;0")+COUNTIF('Data R4P'!S556,"&gt;0")+COUNTIF('Data R4P'!U556,"&gt;0")+COUNTIF('Data R4P'!W556,"&gt;0")+COUNTIF('Data R4P'!Y556,"&gt;0"))&gt;0,1,0))</f>
        <v/>
      </c>
      <c r="M7540" t="inlineStr">
        <is>
          <t>Data R</t>
        </is>
      </c>
    </row>
    <row r="7541">
      <c r="A7541" t="inlineStr">
        <is>
          <t>Regional 4 Palmco</t>
        </is>
      </c>
      <c r="B7541">
        <f>IF('Data R4P'!C557="","",'Data R4P'!B557)</f>
        <v/>
      </c>
      <c r="C7541">
        <f>IF('Data R4P'!C557="","",'Data R4P'!C557)</f>
        <v/>
      </c>
      <c r="D7541">
        <f>IF('Data R4P'!C557="","",'Data R4P'!D557)</f>
        <v/>
      </c>
      <c r="E7541">
        <f>IF('Data R4P'!C557="","",'Data R4P'!E557)</f>
        <v/>
      </c>
      <c r="F7541">
        <f>IF('Data R4P'!C557="","",'Data R4P'!F557)</f>
        <v/>
      </c>
      <c r="G7541">
        <f>IF('Data R4P'!C557="","",'Data R4P'!AD557)</f>
        <v/>
      </c>
      <c r="H7541">
        <f>IF('Data R4P'!C557="","",'Data R4P'!AC557)</f>
        <v/>
      </c>
      <c r="I7541">
        <f>IF('Data R4P'!C557="","",COUNTIF('Data R4P'!J557,"&gt;0")+COUNTIF('Data R4P'!L557,"&gt;0")+COUNTIF('Data R4P'!N557,"&gt;0")+COUNTIF('Data R4P'!P557,"&gt;0")+COUNTIF('Data R4P'!R557,"&gt;0")+COUNTIF('Data R4P'!T557,"&gt;0")+COUNTIF('Data R4P'!V557,"&gt;0")+COUNTIF('Data R4P'!X557,"&gt;0"))</f>
        <v/>
      </c>
      <c r="J7541">
        <f>IF('Data R4P'!C557="","",IF((COUNTIF('Data R4P'!K557,"&gt;0")+COUNTIF('Data R4P'!M557,"&gt;0")+COUNTIF('Data R4P'!O557,"&gt;0")+COUNTIF('Data R4P'!Q557,"&gt;0")+COUNTIF('Data R4P'!S557,"&gt;0")+COUNTIF('Data R4P'!U557,"&gt;0")+COUNTIF('Data R4P'!W557,"&gt;0")+COUNTIF('Data R4P'!Y557,"&gt;0"))&gt;0,1,0))</f>
        <v/>
      </c>
      <c r="M7541" t="inlineStr">
        <is>
          <t>Data R</t>
        </is>
      </c>
    </row>
    <row r="7542">
      <c r="A7542" t="inlineStr">
        <is>
          <t>Regional 4 Palmco</t>
        </is>
      </c>
      <c r="B7542">
        <f>IF('Data R4P'!C558="","",'Data R4P'!B558)</f>
        <v/>
      </c>
      <c r="C7542">
        <f>IF('Data R4P'!C558="","",'Data R4P'!C558)</f>
        <v/>
      </c>
      <c r="D7542">
        <f>IF('Data R4P'!C558="","",'Data R4P'!D558)</f>
        <v/>
      </c>
      <c r="E7542">
        <f>IF('Data R4P'!C558="","",'Data R4P'!E558)</f>
        <v/>
      </c>
      <c r="F7542">
        <f>IF('Data R4P'!C558="","",'Data R4P'!F558)</f>
        <v/>
      </c>
      <c r="G7542">
        <f>IF('Data R4P'!C558="","",'Data R4P'!AD558)</f>
        <v/>
      </c>
      <c r="H7542">
        <f>IF('Data R4P'!C558="","",'Data R4P'!AC558)</f>
        <v/>
      </c>
      <c r="I7542">
        <f>IF('Data R4P'!C558="","",COUNTIF('Data R4P'!J558,"&gt;0")+COUNTIF('Data R4P'!L558,"&gt;0")+COUNTIF('Data R4P'!N558,"&gt;0")+COUNTIF('Data R4P'!P558,"&gt;0")+COUNTIF('Data R4P'!R558,"&gt;0")+COUNTIF('Data R4P'!T558,"&gt;0")+COUNTIF('Data R4P'!V558,"&gt;0")+COUNTIF('Data R4P'!X558,"&gt;0"))</f>
        <v/>
      </c>
      <c r="J7542">
        <f>IF('Data R4P'!C558="","",IF((COUNTIF('Data R4P'!K558,"&gt;0")+COUNTIF('Data R4P'!M558,"&gt;0")+COUNTIF('Data R4P'!O558,"&gt;0")+COUNTIF('Data R4P'!Q558,"&gt;0")+COUNTIF('Data R4P'!S558,"&gt;0")+COUNTIF('Data R4P'!U558,"&gt;0")+COUNTIF('Data R4P'!W558,"&gt;0")+COUNTIF('Data R4P'!Y558,"&gt;0"))&gt;0,1,0))</f>
        <v/>
      </c>
      <c r="M7542" t="inlineStr">
        <is>
          <t>Data R</t>
        </is>
      </c>
    </row>
    <row r="7543">
      <c r="A7543" t="inlineStr">
        <is>
          <t>Regional 4 Palmco</t>
        </is>
      </c>
      <c r="B7543">
        <f>IF('Data R4P'!C559="","",'Data R4P'!B559)</f>
        <v/>
      </c>
      <c r="C7543">
        <f>IF('Data R4P'!C559="","",'Data R4P'!C559)</f>
        <v/>
      </c>
      <c r="D7543">
        <f>IF('Data R4P'!C559="","",'Data R4P'!D559)</f>
        <v/>
      </c>
      <c r="E7543">
        <f>IF('Data R4P'!C559="","",'Data R4P'!E559)</f>
        <v/>
      </c>
      <c r="F7543">
        <f>IF('Data R4P'!C559="","",'Data R4P'!F559)</f>
        <v/>
      </c>
      <c r="G7543">
        <f>IF('Data R4P'!C559="","",'Data R4P'!AD559)</f>
        <v/>
      </c>
      <c r="H7543">
        <f>IF('Data R4P'!C559="","",'Data R4P'!AC559)</f>
        <v/>
      </c>
      <c r="I7543">
        <f>IF('Data R4P'!C559="","",COUNTIF('Data R4P'!J559,"&gt;0")+COUNTIF('Data R4P'!L559,"&gt;0")+COUNTIF('Data R4P'!N559,"&gt;0")+COUNTIF('Data R4P'!P559,"&gt;0")+COUNTIF('Data R4P'!R559,"&gt;0")+COUNTIF('Data R4P'!T559,"&gt;0")+COUNTIF('Data R4P'!V559,"&gt;0")+COUNTIF('Data R4P'!X559,"&gt;0"))</f>
        <v/>
      </c>
      <c r="J7543">
        <f>IF('Data R4P'!C559="","",IF((COUNTIF('Data R4P'!K559,"&gt;0")+COUNTIF('Data R4P'!M559,"&gt;0")+COUNTIF('Data R4P'!O559,"&gt;0")+COUNTIF('Data R4P'!Q559,"&gt;0")+COUNTIF('Data R4P'!S559,"&gt;0")+COUNTIF('Data R4P'!U559,"&gt;0")+COUNTIF('Data R4P'!W559,"&gt;0")+COUNTIF('Data R4P'!Y559,"&gt;0"))&gt;0,1,0))</f>
        <v/>
      </c>
      <c r="M7543" t="inlineStr">
        <is>
          <t>Data R</t>
        </is>
      </c>
    </row>
    <row r="7544">
      <c r="A7544" t="inlineStr">
        <is>
          <t>Regional 4 Palmco</t>
        </is>
      </c>
      <c r="B7544">
        <f>IF('Data R4P'!C560="","",'Data R4P'!B560)</f>
        <v/>
      </c>
      <c r="C7544">
        <f>IF('Data R4P'!C560="","",'Data R4P'!C560)</f>
        <v/>
      </c>
      <c r="D7544">
        <f>IF('Data R4P'!C560="","",'Data R4P'!D560)</f>
        <v/>
      </c>
      <c r="E7544">
        <f>IF('Data R4P'!C560="","",'Data R4P'!E560)</f>
        <v/>
      </c>
      <c r="F7544">
        <f>IF('Data R4P'!C560="","",'Data R4P'!F560)</f>
        <v/>
      </c>
      <c r="G7544">
        <f>IF('Data R4P'!C560="","",'Data R4P'!AD560)</f>
        <v/>
      </c>
      <c r="H7544">
        <f>IF('Data R4P'!C560="","",'Data R4P'!AC560)</f>
        <v/>
      </c>
      <c r="I7544">
        <f>IF('Data R4P'!C560="","",COUNTIF('Data R4P'!J560,"&gt;0")+COUNTIF('Data R4P'!L560,"&gt;0")+COUNTIF('Data R4P'!N560,"&gt;0")+COUNTIF('Data R4P'!P560,"&gt;0")+COUNTIF('Data R4P'!R560,"&gt;0")+COUNTIF('Data R4P'!T560,"&gt;0")+COUNTIF('Data R4P'!V560,"&gt;0")+COUNTIF('Data R4P'!X560,"&gt;0"))</f>
        <v/>
      </c>
      <c r="J7544">
        <f>IF('Data R4P'!C560="","",IF((COUNTIF('Data R4P'!K560,"&gt;0")+COUNTIF('Data R4P'!M560,"&gt;0")+COUNTIF('Data R4P'!O560,"&gt;0")+COUNTIF('Data R4P'!Q560,"&gt;0")+COUNTIF('Data R4P'!S560,"&gt;0")+COUNTIF('Data R4P'!U560,"&gt;0")+COUNTIF('Data R4P'!W560,"&gt;0")+COUNTIF('Data R4P'!Y560,"&gt;0"))&gt;0,1,0))</f>
        <v/>
      </c>
      <c r="M7544" t="inlineStr">
        <is>
          <t>Data R</t>
        </is>
      </c>
    </row>
    <row r="7545">
      <c r="A7545" t="inlineStr">
        <is>
          <t>Regional 4 Palmco</t>
        </is>
      </c>
      <c r="B7545">
        <f>IF('Data R4P'!C561="","",'Data R4P'!B561)</f>
        <v/>
      </c>
      <c r="C7545">
        <f>IF('Data R4P'!C561="","",'Data R4P'!C561)</f>
        <v/>
      </c>
      <c r="D7545">
        <f>IF('Data R4P'!C561="","",'Data R4P'!D561)</f>
        <v/>
      </c>
      <c r="E7545">
        <f>IF('Data R4P'!C561="","",'Data R4P'!E561)</f>
        <v/>
      </c>
      <c r="F7545">
        <f>IF('Data R4P'!C561="","",'Data R4P'!F561)</f>
        <v/>
      </c>
      <c r="G7545">
        <f>IF('Data R4P'!C561="","",'Data R4P'!AD561)</f>
        <v/>
      </c>
      <c r="H7545">
        <f>IF('Data R4P'!C561="","",'Data R4P'!AC561)</f>
        <v/>
      </c>
      <c r="I7545">
        <f>IF('Data R4P'!C561="","",COUNTIF('Data R4P'!J561,"&gt;0")+COUNTIF('Data R4P'!L561,"&gt;0")+COUNTIF('Data R4P'!N561,"&gt;0")+COUNTIF('Data R4P'!P561,"&gt;0")+COUNTIF('Data R4P'!R561,"&gt;0")+COUNTIF('Data R4P'!T561,"&gt;0")+COUNTIF('Data R4P'!V561,"&gt;0")+COUNTIF('Data R4P'!X561,"&gt;0"))</f>
        <v/>
      </c>
      <c r="J7545">
        <f>IF('Data R4P'!C561="","",IF((COUNTIF('Data R4P'!K561,"&gt;0")+COUNTIF('Data R4P'!M561,"&gt;0")+COUNTIF('Data R4P'!O561,"&gt;0")+COUNTIF('Data R4P'!Q561,"&gt;0")+COUNTIF('Data R4P'!S561,"&gt;0")+COUNTIF('Data R4P'!U561,"&gt;0")+COUNTIF('Data R4P'!W561,"&gt;0")+COUNTIF('Data R4P'!Y561,"&gt;0"))&gt;0,1,0))</f>
        <v/>
      </c>
      <c r="M7545" t="inlineStr">
        <is>
          <t>Data R</t>
        </is>
      </c>
    </row>
    <row r="7546">
      <c r="A7546" t="inlineStr">
        <is>
          <t>Regional 4 Palmco</t>
        </is>
      </c>
      <c r="B7546">
        <f>IF('Data R4P'!C562="","",'Data R4P'!B562)</f>
        <v/>
      </c>
      <c r="C7546">
        <f>IF('Data R4P'!C562="","",'Data R4P'!C562)</f>
        <v/>
      </c>
      <c r="D7546">
        <f>IF('Data R4P'!C562="","",'Data R4P'!D562)</f>
        <v/>
      </c>
      <c r="E7546">
        <f>IF('Data R4P'!C562="","",'Data R4P'!E562)</f>
        <v/>
      </c>
      <c r="F7546">
        <f>IF('Data R4P'!C562="","",'Data R4P'!F562)</f>
        <v/>
      </c>
      <c r="G7546">
        <f>IF('Data R4P'!C562="","",'Data R4P'!AD562)</f>
        <v/>
      </c>
      <c r="H7546">
        <f>IF('Data R4P'!C562="","",'Data R4P'!AC562)</f>
        <v/>
      </c>
      <c r="I7546">
        <f>IF('Data R4P'!C562="","",COUNTIF('Data R4P'!J562,"&gt;0")+COUNTIF('Data R4P'!L562,"&gt;0")+COUNTIF('Data R4P'!N562,"&gt;0")+COUNTIF('Data R4P'!P562,"&gt;0")+COUNTIF('Data R4P'!R562,"&gt;0")+COUNTIF('Data R4P'!T562,"&gt;0")+COUNTIF('Data R4P'!V562,"&gt;0")+COUNTIF('Data R4P'!X562,"&gt;0"))</f>
        <v/>
      </c>
      <c r="J7546">
        <f>IF('Data R4P'!C562="","",IF((COUNTIF('Data R4P'!K562,"&gt;0")+COUNTIF('Data R4P'!M562,"&gt;0")+COUNTIF('Data R4P'!O562,"&gt;0")+COUNTIF('Data R4P'!Q562,"&gt;0")+COUNTIF('Data R4P'!S562,"&gt;0")+COUNTIF('Data R4P'!U562,"&gt;0")+COUNTIF('Data R4P'!W562,"&gt;0")+COUNTIF('Data R4P'!Y562,"&gt;0"))&gt;0,1,0))</f>
        <v/>
      </c>
      <c r="M7546" t="inlineStr">
        <is>
          <t>Data R</t>
        </is>
      </c>
    </row>
    <row r="7547">
      <c r="A7547" t="inlineStr">
        <is>
          <t>Regional 4 Palmco</t>
        </is>
      </c>
      <c r="B7547">
        <f>IF('Data R4P'!C563="","",'Data R4P'!B563)</f>
        <v/>
      </c>
      <c r="C7547">
        <f>IF('Data R4P'!C563="","",'Data R4P'!C563)</f>
        <v/>
      </c>
      <c r="D7547">
        <f>IF('Data R4P'!C563="","",'Data R4P'!D563)</f>
        <v/>
      </c>
      <c r="E7547">
        <f>IF('Data R4P'!C563="","",'Data R4P'!E563)</f>
        <v/>
      </c>
      <c r="F7547">
        <f>IF('Data R4P'!C563="","",'Data R4P'!F563)</f>
        <v/>
      </c>
      <c r="G7547">
        <f>IF('Data R4P'!C563="","",'Data R4P'!AD563)</f>
        <v/>
      </c>
      <c r="H7547">
        <f>IF('Data R4P'!C563="","",'Data R4P'!AC563)</f>
        <v/>
      </c>
      <c r="I7547">
        <f>IF('Data R4P'!C563="","",COUNTIF('Data R4P'!J563,"&gt;0")+COUNTIF('Data R4P'!L563,"&gt;0")+COUNTIF('Data R4P'!N563,"&gt;0")+COUNTIF('Data R4P'!P563,"&gt;0")+COUNTIF('Data R4P'!R563,"&gt;0")+COUNTIF('Data R4P'!T563,"&gt;0")+COUNTIF('Data R4P'!V563,"&gt;0")+COUNTIF('Data R4P'!X563,"&gt;0"))</f>
        <v/>
      </c>
      <c r="J7547">
        <f>IF('Data R4P'!C563="","",IF((COUNTIF('Data R4P'!K563,"&gt;0")+COUNTIF('Data R4P'!M563,"&gt;0")+COUNTIF('Data R4P'!O563,"&gt;0")+COUNTIF('Data R4P'!Q563,"&gt;0")+COUNTIF('Data R4P'!S563,"&gt;0")+COUNTIF('Data R4P'!U563,"&gt;0")+COUNTIF('Data R4P'!W563,"&gt;0")+COUNTIF('Data R4P'!Y563,"&gt;0"))&gt;0,1,0))</f>
        <v/>
      </c>
      <c r="M7547" t="inlineStr">
        <is>
          <t>Data R</t>
        </is>
      </c>
    </row>
    <row r="7548">
      <c r="A7548" t="inlineStr">
        <is>
          <t>Regional 4 Palmco</t>
        </is>
      </c>
      <c r="B7548">
        <f>IF('Data R4P'!C564="","",'Data R4P'!B564)</f>
        <v/>
      </c>
      <c r="C7548">
        <f>IF('Data R4P'!C564="","",'Data R4P'!C564)</f>
        <v/>
      </c>
      <c r="D7548">
        <f>IF('Data R4P'!C564="","",'Data R4P'!D564)</f>
        <v/>
      </c>
      <c r="E7548">
        <f>IF('Data R4P'!C564="","",'Data R4P'!E564)</f>
        <v/>
      </c>
      <c r="F7548">
        <f>IF('Data R4P'!C564="","",'Data R4P'!F564)</f>
        <v/>
      </c>
      <c r="G7548">
        <f>IF('Data R4P'!C564="","",'Data R4P'!AD564)</f>
        <v/>
      </c>
      <c r="H7548">
        <f>IF('Data R4P'!C564="","",'Data R4P'!AC564)</f>
        <v/>
      </c>
      <c r="I7548">
        <f>IF('Data R4P'!C564="","",COUNTIF('Data R4P'!J564,"&gt;0")+COUNTIF('Data R4P'!L564,"&gt;0")+COUNTIF('Data R4P'!N564,"&gt;0")+COUNTIF('Data R4P'!P564,"&gt;0")+COUNTIF('Data R4P'!R564,"&gt;0")+COUNTIF('Data R4P'!T564,"&gt;0")+COUNTIF('Data R4P'!V564,"&gt;0")+COUNTIF('Data R4P'!X564,"&gt;0"))</f>
        <v/>
      </c>
      <c r="J7548">
        <f>IF('Data R4P'!C564="","",IF((COUNTIF('Data R4P'!K564,"&gt;0")+COUNTIF('Data R4P'!M564,"&gt;0")+COUNTIF('Data R4P'!O564,"&gt;0")+COUNTIF('Data R4P'!Q564,"&gt;0")+COUNTIF('Data R4P'!S564,"&gt;0")+COUNTIF('Data R4P'!U564,"&gt;0")+COUNTIF('Data R4P'!W564,"&gt;0")+COUNTIF('Data R4P'!Y564,"&gt;0"))&gt;0,1,0))</f>
        <v/>
      </c>
      <c r="M7548" t="inlineStr">
        <is>
          <t>Data R</t>
        </is>
      </c>
    </row>
    <row r="7549">
      <c r="A7549" t="inlineStr">
        <is>
          <t>Regional 4 Palmco</t>
        </is>
      </c>
      <c r="B7549">
        <f>IF('Data R4P'!C565="","",'Data R4P'!B565)</f>
        <v/>
      </c>
      <c r="C7549">
        <f>IF('Data R4P'!C565="","",'Data R4P'!C565)</f>
        <v/>
      </c>
      <c r="D7549">
        <f>IF('Data R4P'!C565="","",'Data R4P'!D565)</f>
        <v/>
      </c>
      <c r="E7549">
        <f>IF('Data R4P'!C565="","",'Data R4P'!E565)</f>
        <v/>
      </c>
      <c r="F7549">
        <f>IF('Data R4P'!C565="","",'Data R4P'!F565)</f>
        <v/>
      </c>
      <c r="G7549">
        <f>IF('Data R4P'!C565="","",'Data R4P'!AD565)</f>
        <v/>
      </c>
      <c r="H7549">
        <f>IF('Data R4P'!C565="","",'Data R4P'!AC565)</f>
        <v/>
      </c>
      <c r="I7549">
        <f>IF('Data R4P'!C565="","",COUNTIF('Data R4P'!J565,"&gt;0")+COUNTIF('Data R4P'!L565,"&gt;0")+COUNTIF('Data R4P'!N565,"&gt;0")+COUNTIF('Data R4P'!P565,"&gt;0")+COUNTIF('Data R4P'!R565,"&gt;0")+COUNTIF('Data R4P'!T565,"&gt;0")+COUNTIF('Data R4P'!V565,"&gt;0")+COUNTIF('Data R4P'!X565,"&gt;0"))</f>
        <v/>
      </c>
      <c r="J7549">
        <f>IF('Data R4P'!C565="","",IF((COUNTIF('Data R4P'!K565,"&gt;0")+COUNTIF('Data R4P'!M565,"&gt;0")+COUNTIF('Data R4P'!O565,"&gt;0")+COUNTIF('Data R4P'!Q565,"&gt;0")+COUNTIF('Data R4P'!S565,"&gt;0")+COUNTIF('Data R4P'!U565,"&gt;0")+COUNTIF('Data R4P'!W565,"&gt;0")+COUNTIF('Data R4P'!Y565,"&gt;0"))&gt;0,1,0))</f>
        <v/>
      </c>
      <c r="M7549" t="inlineStr">
        <is>
          <t>Data R</t>
        </is>
      </c>
    </row>
    <row r="7550">
      <c r="A7550" t="inlineStr">
        <is>
          <t>Regional 4 Palmco</t>
        </is>
      </c>
      <c r="B7550">
        <f>IF('Data R4P'!C566="","",'Data R4P'!B566)</f>
        <v/>
      </c>
      <c r="C7550">
        <f>IF('Data R4P'!C566="","",'Data R4P'!C566)</f>
        <v/>
      </c>
      <c r="D7550">
        <f>IF('Data R4P'!C566="","",'Data R4P'!D566)</f>
        <v/>
      </c>
      <c r="E7550">
        <f>IF('Data R4P'!C566="","",'Data R4P'!E566)</f>
        <v/>
      </c>
      <c r="F7550">
        <f>IF('Data R4P'!C566="","",'Data R4P'!F566)</f>
        <v/>
      </c>
      <c r="G7550">
        <f>IF('Data R4P'!C566="","",'Data R4P'!AD566)</f>
        <v/>
      </c>
      <c r="H7550">
        <f>IF('Data R4P'!C566="","",'Data R4P'!AC566)</f>
        <v/>
      </c>
      <c r="I7550">
        <f>IF('Data R4P'!C566="","",COUNTIF('Data R4P'!J566,"&gt;0")+COUNTIF('Data R4P'!L566,"&gt;0")+COUNTIF('Data R4P'!N566,"&gt;0")+COUNTIF('Data R4P'!P566,"&gt;0")+COUNTIF('Data R4P'!R566,"&gt;0")+COUNTIF('Data R4P'!T566,"&gt;0")+COUNTIF('Data R4P'!V566,"&gt;0")+COUNTIF('Data R4P'!X566,"&gt;0"))</f>
        <v/>
      </c>
      <c r="J7550">
        <f>IF('Data R4P'!C566="","",IF((COUNTIF('Data R4P'!K566,"&gt;0")+COUNTIF('Data R4P'!M566,"&gt;0")+COUNTIF('Data R4P'!O566,"&gt;0")+COUNTIF('Data R4P'!Q566,"&gt;0")+COUNTIF('Data R4P'!S566,"&gt;0")+COUNTIF('Data R4P'!U566,"&gt;0")+COUNTIF('Data R4P'!W566,"&gt;0")+COUNTIF('Data R4P'!Y566,"&gt;0"))&gt;0,1,0))</f>
        <v/>
      </c>
      <c r="M7550" t="inlineStr">
        <is>
          <t>Data R</t>
        </is>
      </c>
    </row>
    <row r="7551">
      <c r="A7551" t="inlineStr">
        <is>
          <t>Regional 4 Palmco</t>
        </is>
      </c>
      <c r="B7551">
        <f>IF('Data R4P'!C567="","",'Data R4P'!B567)</f>
        <v/>
      </c>
      <c r="C7551">
        <f>IF('Data R4P'!C567="","",'Data R4P'!C567)</f>
        <v/>
      </c>
      <c r="D7551">
        <f>IF('Data R4P'!C567="","",'Data R4P'!D567)</f>
        <v/>
      </c>
      <c r="E7551">
        <f>IF('Data R4P'!C567="","",'Data R4P'!E567)</f>
        <v/>
      </c>
      <c r="F7551">
        <f>IF('Data R4P'!C567="","",'Data R4P'!F567)</f>
        <v/>
      </c>
      <c r="G7551">
        <f>IF('Data R4P'!C567="","",'Data R4P'!AD567)</f>
        <v/>
      </c>
      <c r="H7551">
        <f>IF('Data R4P'!C567="","",'Data R4P'!AC567)</f>
        <v/>
      </c>
      <c r="I7551">
        <f>IF('Data R4P'!C567="","",COUNTIF('Data R4P'!J567,"&gt;0")+COUNTIF('Data R4P'!L567,"&gt;0")+COUNTIF('Data R4P'!N567,"&gt;0")+COUNTIF('Data R4P'!P567,"&gt;0")+COUNTIF('Data R4P'!R567,"&gt;0")+COUNTIF('Data R4P'!T567,"&gt;0")+COUNTIF('Data R4P'!V567,"&gt;0")+COUNTIF('Data R4P'!X567,"&gt;0"))</f>
        <v/>
      </c>
      <c r="J7551">
        <f>IF('Data R4P'!C567="","",IF((COUNTIF('Data R4P'!K567,"&gt;0")+COUNTIF('Data R4P'!M567,"&gt;0")+COUNTIF('Data R4P'!O567,"&gt;0")+COUNTIF('Data R4P'!Q567,"&gt;0")+COUNTIF('Data R4P'!S567,"&gt;0")+COUNTIF('Data R4P'!U567,"&gt;0")+COUNTIF('Data R4P'!W567,"&gt;0")+COUNTIF('Data R4P'!Y567,"&gt;0"))&gt;0,1,0))</f>
        <v/>
      </c>
      <c r="M7551" t="inlineStr">
        <is>
          <t>Data R</t>
        </is>
      </c>
    </row>
    <row r="7552">
      <c r="A7552" t="inlineStr">
        <is>
          <t>Regional 4 Palmco</t>
        </is>
      </c>
      <c r="B7552">
        <f>IF('Data R4P'!C568="","",'Data R4P'!B568)</f>
        <v/>
      </c>
      <c r="C7552">
        <f>IF('Data R4P'!C568="","",'Data R4P'!C568)</f>
        <v/>
      </c>
      <c r="D7552">
        <f>IF('Data R4P'!C568="","",'Data R4P'!D568)</f>
        <v/>
      </c>
      <c r="E7552">
        <f>IF('Data R4P'!C568="","",'Data R4P'!E568)</f>
        <v/>
      </c>
      <c r="F7552">
        <f>IF('Data R4P'!C568="","",'Data R4P'!F568)</f>
        <v/>
      </c>
      <c r="G7552">
        <f>IF('Data R4P'!C568="","",'Data R4P'!AD568)</f>
        <v/>
      </c>
      <c r="H7552">
        <f>IF('Data R4P'!C568="","",'Data R4P'!AC568)</f>
        <v/>
      </c>
      <c r="I7552">
        <f>IF('Data R4P'!C568="","",COUNTIF('Data R4P'!J568,"&gt;0")+COUNTIF('Data R4P'!L568,"&gt;0")+COUNTIF('Data R4P'!N568,"&gt;0")+COUNTIF('Data R4P'!P568,"&gt;0")+COUNTIF('Data R4P'!R568,"&gt;0")+COUNTIF('Data R4P'!T568,"&gt;0")+COUNTIF('Data R4P'!V568,"&gt;0")+COUNTIF('Data R4P'!X568,"&gt;0"))</f>
        <v/>
      </c>
      <c r="J7552">
        <f>IF('Data R4P'!C568="","",IF((COUNTIF('Data R4P'!K568,"&gt;0")+COUNTIF('Data R4P'!M568,"&gt;0")+COUNTIF('Data R4P'!O568,"&gt;0")+COUNTIF('Data R4P'!Q568,"&gt;0")+COUNTIF('Data R4P'!S568,"&gt;0")+COUNTIF('Data R4P'!U568,"&gt;0")+COUNTIF('Data R4P'!W568,"&gt;0")+COUNTIF('Data R4P'!Y568,"&gt;0"))&gt;0,1,0))</f>
        <v/>
      </c>
      <c r="M7552" t="inlineStr">
        <is>
          <t>Data R</t>
        </is>
      </c>
    </row>
    <row r="7553">
      <c r="A7553" t="inlineStr">
        <is>
          <t>Regional 4 Palmco</t>
        </is>
      </c>
      <c r="B7553">
        <f>IF('Data R4P'!C569="","",'Data R4P'!B569)</f>
        <v/>
      </c>
      <c r="C7553">
        <f>IF('Data R4P'!C569="","",'Data R4P'!C569)</f>
        <v/>
      </c>
      <c r="D7553">
        <f>IF('Data R4P'!C569="","",'Data R4P'!D569)</f>
        <v/>
      </c>
      <c r="E7553">
        <f>IF('Data R4P'!C569="","",'Data R4P'!E569)</f>
        <v/>
      </c>
      <c r="F7553">
        <f>IF('Data R4P'!C569="","",'Data R4P'!F569)</f>
        <v/>
      </c>
      <c r="G7553">
        <f>IF('Data R4P'!C569="","",'Data R4P'!AD569)</f>
        <v/>
      </c>
      <c r="H7553">
        <f>IF('Data R4P'!C569="","",'Data R4P'!AC569)</f>
        <v/>
      </c>
      <c r="I7553">
        <f>IF('Data R4P'!C569="","",COUNTIF('Data R4P'!J569,"&gt;0")+COUNTIF('Data R4P'!L569,"&gt;0")+COUNTIF('Data R4P'!N569,"&gt;0")+COUNTIF('Data R4P'!P569,"&gt;0")+COUNTIF('Data R4P'!R569,"&gt;0")+COUNTIF('Data R4P'!T569,"&gt;0")+COUNTIF('Data R4P'!V569,"&gt;0")+COUNTIF('Data R4P'!X569,"&gt;0"))</f>
        <v/>
      </c>
      <c r="J7553">
        <f>IF('Data R4P'!C569="","",IF((COUNTIF('Data R4P'!K569,"&gt;0")+COUNTIF('Data R4P'!M569,"&gt;0")+COUNTIF('Data R4P'!O569,"&gt;0")+COUNTIF('Data R4P'!Q569,"&gt;0")+COUNTIF('Data R4P'!S569,"&gt;0")+COUNTIF('Data R4P'!U569,"&gt;0")+COUNTIF('Data R4P'!W569,"&gt;0")+COUNTIF('Data R4P'!Y569,"&gt;0"))&gt;0,1,0))</f>
        <v/>
      </c>
      <c r="M7553" t="inlineStr">
        <is>
          <t>Data R</t>
        </is>
      </c>
    </row>
    <row r="7554">
      <c r="A7554" t="inlineStr">
        <is>
          <t>Regional 4 Palmco</t>
        </is>
      </c>
      <c r="B7554">
        <f>IF('Data R4P'!C570="","",'Data R4P'!B570)</f>
        <v/>
      </c>
      <c r="C7554">
        <f>IF('Data R4P'!C570="","",'Data R4P'!C570)</f>
        <v/>
      </c>
      <c r="D7554">
        <f>IF('Data R4P'!C570="","",'Data R4P'!D570)</f>
        <v/>
      </c>
      <c r="E7554">
        <f>IF('Data R4P'!C570="","",'Data R4P'!E570)</f>
        <v/>
      </c>
      <c r="F7554">
        <f>IF('Data R4P'!C570="","",'Data R4P'!F570)</f>
        <v/>
      </c>
      <c r="G7554">
        <f>IF('Data R4P'!C570="","",'Data R4P'!AD570)</f>
        <v/>
      </c>
      <c r="H7554">
        <f>IF('Data R4P'!C570="","",'Data R4P'!AC570)</f>
        <v/>
      </c>
      <c r="I7554">
        <f>IF('Data R4P'!C570="","",COUNTIF('Data R4P'!J570,"&gt;0")+COUNTIF('Data R4P'!L570,"&gt;0")+COUNTIF('Data R4P'!N570,"&gt;0")+COUNTIF('Data R4P'!P570,"&gt;0")+COUNTIF('Data R4P'!R570,"&gt;0")+COUNTIF('Data R4P'!T570,"&gt;0")+COUNTIF('Data R4P'!V570,"&gt;0")+COUNTIF('Data R4P'!X570,"&gt;0"))</f>
        <v/>
      </c>
      <c r="J7554">
        <f>IF('Data R4P'!C570="","",IF((COUNTIF('Data R4P'!K570,"&gt;0")+COUNTIF('Data R4P'!M570,"&gt;0")+COUNTIF('Data R4P'!O570,"&gt;0")+COUNTIF('Data R4P'!Q570,"&gt;0")+COUNTIF('Data R4P'!S570,"&gt;0")+COUNTIF('Data R4P'!U570,"&gt;0")+COUNTIF('Data R4P'!W570,"&gt;0")+COUNTIF('Data R4P'!Y570,"&gt;0"))&gt;0,1,0))</f>
        <v/>
      </c>
      <c r="M7554" t="inlineStr">
        <is>
          <t>Data R</t>
        </is>
      </c>
    </row>
    <row r="7555">
      <c r="A7555" t="inlineStr">
        <is>
          <t>Regional 4 Palmco</t>
        </is>
      </c>
      <c r="B7555">
        <f>IF('Data R4P'!C571="","",'Data R4P'!B571)</f>
        <v/>
      </c>
      <c r="C7555">
        <f>IF('Data R4P'!C571="","",'Data R4P'!C571)</f>
        <v/>
      </c>
      <c r="D7555">
        <f>IF('Data R4P'!C571="","",'Data R4P'!D571)</f>
        <v/>
      </c>
      <c r="E7555">
        <f>IF('Data R4P'!C571="","",'Data R4P'!E571)</f>
        <v/>
      </c>
      <c r="F7555">
        <f>IF('Data R4P'!C571="","",'Data R4P'!F571)</f>
        <v/>
      </c>
      <c r="G7555">
        <f>IF('Data R4P'!C571="","",'Data R4P'!AD571)</f>
        <v/>
      </c>
      <c r="H7555">
        <f>IF('Data R4P'!C571="","",'Data R4P'!AC571)</f>
        <v/>
      </c>
      <c r="I7555">
        <f>IF('Data R4P'!C571="","",COUNTIF('Data R4P'!J571,"&gt;0")+COUNTIF('Data R4P'!L571,"&gt;0")+COUNTIF('Data R4P'!N571,"&gt;0")+COUNTIF('Data R4P'!P571,"&gt;0")+COUNTIF('Data R4P'!R571,"&gt;0")+COUNTIF('Data R4P'!T571,"&gt;0")+COUNTIF('Data R4P'!V571,"&gt;0")+COUNTIF('Data R4P'!X571,"&gt;0"))</f>
        <v/>
      </c>
      <c r="J7555">
        <f>IF('Data R4P'!C571="","",IF((COUNTIF('Data R4P'!K571,"&gt;0")+COUNTIF('Data R4P'!M571,"&gt;0")+COUNTIF('Data R4P'!O571,"&gt;0")+COUNTIF('Data R4P'!Q571,"&gt;0")+COUNTIF('Data R4P'!S571,"&gt;0")+COUNTIF('Data R4P'!U571,"&gt;0")+COUNTIF('Data R4P'!W571,"&gt;0")+COUNTIF('Data R4P'!Y571,"&gt;0"))&gt;0,1,0))</f>
        <v/>
      </c>
      <c r="M7555" t="inlineStr">
        <is>
          <t>Data R</t>
        </is>
      </c>
    </row>
    <row r="7556">
      <c r="A7556" t="inlineStr">
        <is>
          <t>Regional 4 Palmco</t>
        </is>
      </c>
      <c r="B7556">
        <f>IF('Data R4P'!C572="","",'Data R4P'!B572)</f>
        <v/>
      </c>
      <c r="C7556">
        <f>IF('Data R4P'!C572="","",'Data R4P'!C572)</f>
        <v/>
      </c>
      <c r="D7556">
        <f>IF('Data R4P'!C572="","",'Data R4P'!D572)</f>
        <v/>
      </c>
      <c r="E7556">
        <f>IF('Data R4P'!C572="","",'Data R4P'!E572)</f>
        <v/>
      </c>
      <c r="F7556">
        <f>IF('Data R4P'!C572="","",'Data R4P'!F572)</f>
        <v/>
      </c>
      <c r="G7556">
        <f>IF('Data R4P'!C572="","",'Data R4P'!AD572)</f>
        <v/>
      </c>
      <c r="H7556">
        <f>IF('Data R4P'!C572="","",'Data R4P'!AC572)</f>
        <v/>
      </c>
      <c r="I7556">
        <f>IF('Data R4P'!C572="","",COUNTIF('Data R4P'!J572,"&gt;0")+COUNTIF('Data R4P'!L572,"&gt;0")+COUNTIF('Data R4P'!N572,"&gt;0")+COUNTIF('Data R4P'!P572,"&gt;0")+COUNTIF('Data R4P'!R572,"&gt;0")+COUNTIF('Data R4P'!T572,"&gt;0")+COUNTIF('Data R4P'!V572,"&gt;0")+COUNTIF('Data R4P'!X572,"&gt;0"))</f>
        <v/>
      </c>
      <c r="J7556">
        <f>IF('Data R4P'!C572="","",IF((COUNTIF('Data R4P'!K572,"&gt;0")+COUNTIF('Data R4P'!M572,"&gt;0")+COUNTIF('Data R4P'!O572,"&gt;0")+COUNTIF('Data R4P'!Q572,"&gt;0")+COUNTIF('Data R4P'!S572,"&gt;0")+COUNTIF('Data R4P'!U572,"&gt;0")+COUNTIF('Data R4P'!W572,"&gt;0")+COUNTIF('Data R4P'!Y572,"&gt;0"))&gt;0,1,0))</f>
        <v/>
      </c>
      <c r="M7556" t="inlineStr">
        <is>
          <t>Data R</t>
        </is>
      </c>
    </row>
    <row r="7557">
      <c r="A7557" t="inlineStr">
        <is>
          <t>Regional 4 Palmco</t>
        </is>
      </c>
      <c r="B7557">
        <f>IF('Data R4P'!C573="","",'Data R4P'!B573)</f>
        <v/>
      </c>
      <c r="C7557">
        <f>IF('Data R4P'!C573="","",'Data R4P'!C573)</f>
        <v/>
      </c>
      <c r="D7557">
        <f>IF('Data R4P'!C573="","",'Data R4P'!D573)</f>
        <v/>
      </c>
      <c r="E7557">
        <f>IF('Data R4P'!C573="","",'Data R4P'!E573)</f>
        <v/>
      </c>
      <c r="F7557">
        <f>IF('Data R4P'!C573="","",'Data R4P'!F573)</f>
        <v/>
      </c>
      <c r="G7557">
        <f>IF('Data R4P'!C573="","",'Data R4P'!AD573)</f>
        <v/>
      </c>
      <c r="H7557">
        <f>IF('Data R4P'!C573="","",'Data R4P'!AC573)</f>
        <v/>
      </c>
      <c r="I7557">
        <f>IF('Data R4P'!C573="","",COUNTIF('Data R4P'!J573,"&gt;0")+COUNTIF('Data R4P'!L573,"&gt;0")+COUNTIF('Data R4P'!N573,"&gt;0")+COUNTIF('Data R4P'!P573,"&gt;0")+COUNTIF('Data R4P'!R573,"&gt;0")+COUNTIF('Data R4P'!T573,"&gt;0")+COUNTIF('Data R4P'!V573,"&gt;0")+COUNTIF('Data R4P'!X573,"&gt;0"))</f>
        <v/>
      </c>
      <c r="J7557">
        <f>IF('Data R4P'!C573="","",IF((COUNTIF('Data R4P'!K573,"&gt;0")+COUNTIF('Data R4P'!M573,"&gt;0")+COUNTIF('Data R4P'!O573,"&gt;0")+COUNTIF('Data R4P'!Q573,"&gt;0")+COUNTIF('Data R4P'!S573,"&gt;0")+COUNTIF('Data R4P'!U573,"&gt;0")+COUNTIF('Data R4P'!W573,"&gt;0")+COUNTIF('Data R4P'!Y573,"&gt;0"))&gt;0,1,0))</f>
        <v/>
      </c>
      <c r="M7557" t="inlineStr">
        <is>
          <t>Data R</t>
        </is>
      </c>
    </row>
    <row r="7558">
      <c r="A7558" t="inlineStr">
        <is>
          <t>Regional 4 Palmco</t>
        </is>
      </c>
      <c r="B7558">
        <f>IF('Data R4P'!C574="","",'Data R4P'!B574)</f>
        <v/>
      </c>
      <c r="C7558">
        <f>IF('Data R4P'!C574="","",'Data R4P'!C574)</f>
        <v/>
      </c>
      <c r="D7558">
        <f>IF('Data R4P'!C574="","",'Data R4P'!D574)</f>
        <v/>
      </c>
      <c r="E7558">
        <f>IF('Data R4P'!C574="","",'Data R4P'!E574)</f>
        <v/>
      </c>
      <c r="F7558">
        <f>IF('Data R4P'!C574="","",'Data R4P'!F574)</f>
        <v/>
      </c>
      <c r="G7558">
        <f>IF('Data R4P'!C574="","",'Data R4P'!AD574)</f>
        <v/>
      </c>
      <c r="H7558">
        <f>IF('Data R4P'!C574="","",'Data R4P'!AC574)</f>
        <v/>
      </c>
      <c r="I7558">
        <f>IF('Data R4P'!C574="","",COUNTIF('Data R4P'!J574,"&gt;0")+COUNTIF('Data R4P'!L574,"&gt;0")+COUNTIF('Data R4P'!N574,"&gt;0")+COUNTIF('Data R4P'!P574,"&gt;0")+COUNTIF('Data R4P'!R574,"&gt;0")+COUNTIF('Data R4P'!T574,"&gt;0")+COUNTIF('Data R4P'!V574,"&gt;0")+COUNTIF('Data R4P'!X574,"&gt;0"))</f>
        <v/>
      </c>
      <c r="J7558">
        <f>IF('Data R4P'!C574="","",IF((COUNTIF('Data R4P'!K574,"&gt;0")+COUNTIF('Data R4P'!M574,"&gt;0")+COUNTIF('Data R4P'!O574,"&gt;0")+COUNTIF('Data R4P'!Q574,"&gt;0")+COUNTIF('Data R4P'!S574,"&gt;0")+COUNTIF('Data R4P'!U574,"&gt;0")+COUNTIF('Data R4P'!W574,"&gt;0")+COUNTIF('Data R4P'!Y574,"&gt;0"))&gt;0,1,0))</f>
        <v/>
      </c>
      <c r="M7558" t="inlineStr">
        <is>
          <t>Data R</t>
        </is>
      </c>
    </row>
    <row r="7559">
      <c r="A7559" t="inlineStr">
        <is>
          <t>Regional 4 Palmco</t>
        </is>
      </c>
      <c r="B7559">
        <f>IF('Data R4P'!C575="","",'Data R4P'!B575)</f>
        <v/>
      </c>
      <c r="C7559">
        <f>IF('Data R4P'!C575="","",'Data R4P'!C575)</f>
        <v/>
      </c>
      <c r="D7559">
        <f>IF('Data R4P'!C575="","",'Data R4P'!D575)</f>
        <v/>
      </c>
      <c r="E7559">
        <f>IF('Data R4P'!C575="","",'Data R4P'!E575)</f>
        <v/>
      </c>
      <c r="F7559">
        <f>IF('Data R4P'!C575="","",'Data R4P'!F575)</f>
        <v/>
      </c>
      <c r="G7559">
        <f>IF('Data R4P'!C575="","",'Data R4P'!AD575)</f>
        <v/>
      </c>
      <c r="H7559">
        <f>IF('Data R4P'!C575="","",'Data R4P'!AC575)</f>
        <v/>
      </c>
      <c r="I7559">
        <f>IF('Data R4P'!C575="","",COUNTIF('Data R4P'!J575,"&gt;0")+COUNTIF('Data R4P'!L575,"&gt;0")+COUNTIF('Data R4P'!N575,"&gt;0")+COUNTIF('Data R4P'!P575,"&gt;0")+COUNTIF('Data R4P'!R575,"&gt;0")+COUNTIF('Data R4P'!T575,"&gt;0")+COUNTIF('Data R4P'!V575,"&gt;0")+COUNTIF('Data R4P'!X575,"&gt;0"))</f>
        <v/>
      </c>
      <c r="J7559">
        <f>IF('Data R4P'!C575="","",IF((COUNTIF('Data R4P'!K575,"&gt;0")+COUNTIF('Data R4P'!M575,"&gt;0")+COUNTIF('Data R4P'!O575,"&gt;0")+COUNTIF('Data R4P'!Q575,"&gt;0")+COUNTIF('Data R4P'!S575,"&gt;0")+COUNTIF('Data R4P'!U575,"&gt;0")+COUNTIF('Data R4P'!W575,"&gt;0")+COUNTIF('Data R4P'!Y575,"&gt;0"))&gt;0,1,0))</f>
        <v/>
      </c>
      <c r="M7559" t="inlineStr">
        <is>
          <t>Data R</t>
        </is>
      </c>
    </row>
    <row r="7560">
      <c r="A7560" t="inlineStr">
        <is>
          <t>Regional 4 Palmco</t>
        </is>
      </c>
      <c r="B7560">
        <f>IF('Data R4P'!C576="","",'Data R4P'!B576)</f>
        <v/>
      </c>
      <c r="C7560">
        <f>IF('Data R4P'!C576="","",'Data R4P'!C576)</f>
        <v/>
      </c>
      <c r="D7560">
        <f>IF('Data R4P'!C576="","",'Data R4P'!D576)</f>
        <v/>
      </c>
      <c r="E7560">
        <f>IF('Data R4P'!C576="","",'Data R4P'!E576)</f>
        <v/>
      </c>
      <c r="F7560">
        <f>IF('Data R4P'!C576="","",'Data R4P'!F576)</f>
        <v/>
      </c>
      <c r="G7560">
        <f>IF('Data R4P'!C576="","",'Data R4P'!AD576)</f>
        <v/>
      </c>
      <c r="H7560">
        <f>IF('Data R4P'!C576="","",'Data R4P'!AC576)</f>
        <v/>
      </c>
      <c r="I7560">
        <f>IF('Data R4P'!C576="","",COUNTIF('Data R4P'!J576,"&gt;0")+COUNTIF('Data R4P'!L576,"&gt;0")+COUNTIF('Data R4P'!N576,"&gt;0")+COUNTIF('Data R4P'!P576,"&gt;0")+COUNTIF('Data R4P'!R576,"&gt;0")+COUNTIF('Data R4P'!T576,"&gt;0")+COUNTIF('Data R4P'!V576,"&gt;0")+COUNTIF('Data R4P'!X576,"&gt;0"))</f>
        <v/>
      </c>
      <c r="J7560">
        <f>IF('Data R4P'!C576="","",IF((COUNTIF('Data R4P'!K576,"&gt;0")+COUNTIF('Data R4P'!M576,"&gt;0")+COUNTIF('Data R4P'!O576,"&gt;0")+COUNTIF('Data R4P'!Q576,"&gt;0")+COUNTIF('Data R4P'!S576,"&gt;0")+COUNTIF('Data R4P'!U576,"&gt;0")+COUNTIF('Data R4P'!W576,"&gt;0")+COUNTIF('Data R4P'!Y576,"&gt;0"))&gt;0,1,0))</f>
        <v/>
      </c>
      <c r="M7560" t="inlineStr">
        <is>
          <t>Data R</t>
        </is>
      </c>
    </row>
    <row r="7561">
      <c r="A7561" t="inlineStr">
        <is>
          <t>Regional 4 Palmco</t>
        </is>
      </c>
      <c r="B7561">
        <f>IF('Data R4P'!C577="","",'Data R4P'!B577)</f>
        <v/>
      </c>
      <c r="C7561">
        <f>IF('Data R4P'!C577="","",'Data R4P'!C577)</f>
        <v/>
      </c>
      <c r="D7561">
        <f>IF('Data R4P'!C577="","",'Data R4P'!D577)</f>
        <v/>
      </c>
      <c r="E7561">
        <f>IF('Data R4P'!C577="","",'Data R4P'!E577)</f>
        <v/>
      </c>
      <c r="F7561">
        <f>IF('Data R4P'!C577="","",'Data R4P'!F577)</f>
        <v/>
      </c>
      <c r="G7561">
        <f>IF('Data R4P'!C577="","",'Data R4P'!AD577)</f>
        <v/>
      </c>
      <c r="H7561">
        <f>IF('Data R4P'!C577="","",'Data R4P'!AC577)</f>
        <v/>
      </c>
      <c r="I7561">
        <f>IF('Data R4P'!C577="","",COUNTIF('Data R4P'!J577,"&gt;0")+COUNTIF('Data R4P'!L577,"&gt;0")+COUNTIF('Data R4P'!N577,"&gt;0")+COUNTIF('Data R4P'!P577,"&gt;0")+COUNTIF('Data R4P'!R577,"&gt;0")+COUNTIF('Data R4P'!T577,"&gt;0")+COUNTIF('Data R4P'!V577,"&gt;0")+COUNTIF('Data R4P'!X577,"&gt;0"))</f>
        <v/>
      </c>
      <c r="J7561">
        <f>IF('Data R4P'!C577="","",IF((COUNTIF('Data R4P'!K577,"&gt;0")+COUNTIF('Data R4P'!M577,"&gt;0")+COUNTIF('Data R4P'!O577,"&gt;0")+COUNTIF('Data R4P'!Q577,"&gt;0")+COUNTIF('Data R4P'!S577,"&gt;0")+COUNTIF('Data R4P'!U577,"&gt;0")+COUNTIF('Data R4P'!W577,"&gt;0")+COUNTIF('Data R4P'!Y577,"&gt;0"))&gt;0,1,0))</f>
        <v/>
      </c>
      <c r="M7561" t="inlineStr">
        <is>
          <t>Data R</t>
        </is>
      </c>
    </row>
    <row r="7562">
      <c r="A7562" t="inlineStr">
        <is>
          <t>Regional 4 Palmco</t>
        </is>
      </c>
      <c r="B7562">
        <f>IF('Data R4P'!C578="","",'Data R4P'!B578)</f>
        <v/>
      </c>
      <c r="C7562">
        <f>IF('Data R4P'!C578="","",'Data R4P'!C578)</f>
        <v/>
      </c>
      <c r="D7562">
        <f>IF('Data R4P'!C578="","",'Data R4P'!D578)</f>
        <v/>
      </c>
      <c r="E7562">
        <f>IF('Data R4P'!C578="","",'Data R4P'!E578)</f>
        <v/>
      </c>
      <c r="F7562">
        <f>IF('Data R4P'!C578="","",'Data R4P'!F578)</f>
        <v/>
      </c>
      <c r="G7562">
        <f>IF('Data R4P'!C578="","",'Data R4P'!AD578)</f>
        <v/>
      </c>
      <c r="H7562">
        <f>IF('Data R4P'!C578="","",'Data R4P'!AC578)</f>
        <v/>
      </c>
      <c r="I7562">
        <f>IF('Data R4P'!C578="","",COUNTIF('Data R4P'!J578,"&gt;0")+COUNTIF('Data R4P'!L578,"&gt;0")+COUNTIF('Data R4P'!N578,"&gt;0")+COUNTIF('Data R4P'!P578,"&gt;0")+COUNTIF('Data R4P'!R578,"&gt;0")+COUNTIF('Data R4P'!T578,"&gt;0")+COUNTIF('Data R4P'!V578,"&gt;0")+COUNTIF('Data R4P'!X578,"&gt;0"))</f>
        <v/>
      </c>
      <c r="J7562">
        <f>IF('Data R4P'!C578="","",IF((COUNTIF('Data R4P'!K578,"&gt;0")+COUNTIF('Data R4P'!M578,"&gt;0")+COUNTIF('Data R4P'!O578,"&gt;0")+COUNTIF('Data R4P'!Q578,"&gt;0")+COUNTIF('Data R4P'!S578,"&gt;0")+COUNTIF('Data R4P'!U578,"&gt;0")+COUNTIF('Data R4P'!W578,"&gt;0")+COUNTIF('Data R4P'!Y578,"&gt;0"))&gt;0,1,0))</f>
        <v/>
      </c>
      <c r="M7562" t="inlineStr">
        <is>
          <t>Data R</t>
        </is>
      </c>
    </row>
    <row r="7563">
      <c r="A7563" t="inlineStr">
        <is>
          <t>Regional 4 Palmco</t>
        </is>
      </c>
      <c r="B7563">
        <f>IF('Data R4P'!C579="","",'Data R4P'!B579)</f>
        <v/>
      </c>
      <c r="C7563">
        <f>IF('Data R4P'!C579="","",'Data R4P'!C579)</f>
        <v/>
      </c>
      <c r="D7563">
        <f>IF('Data R4P'!C579="","",'Data R4P'!D579)</f>
        <v/>
      </c>
      <c r="E7563">
        <f>IF('Data R4P'!C579="","",'Data R4P'!E579)</f>
        <v/>
      </c>
      <c r="F7563">
        <f>IF('Data R4P'!C579="","",'Data R4P'!F579)</f>
        <v/>
      </c>
      <c r="G7563">
        <f>IF('Data R4P'!C579="","",'Data R4P'!AD579)</f>
        <v/>
      </c>
      <c r="H7563">
        <f>IF('Data R4P'!C579="","",'Data R4P'!AC579)</f>
        <v/>
      </c>
      <c r="I7563">
        <f>IF('Data R4P'!C579="","",COUNTIF('Data R4P'!J579,"&gt;0")+COUNTIF('Data R4P'!L579,"&gt;0")+COUNTIF('Data R4P'!N579,"&gt;0")+COUNTIF('Data R4P'!P579,"&gt;0")+COUNTIF('Data R4P'!R579,"&gt;0")+COUNTIF('Data R4P'!T579,"&gt;0")+COUNTIF('Data R4P'!V579,"&gt;0")+COUNTIF('Data R4P'!X579,"&gt;0"))</f>
        <v/>
      </c>
      <c r="J7563">
        <f>IF('Data R4P'!C579="","",IF((COUNTIF('Data R4P'!K579,"&gt;0")+COUNTIF('Data R4P'!M579,"&gt;0")+COUNTIF('Data R4P'!O579,"&gt;0")+COUNTIF('Data R4P'!Q579,"&gt;0")+COUNTIF('Data R4P'!S579,"&gt;0")+COUNTIF('Data R4P'!U579,"&gt;0")+COUNTIF('Data R4P'!W579,"&gt;0")+COUNTIF('Data R4P'!Y579,"&gt;0"))&gt;0,1,0))</f>
        <v/>
      </c>
      <c r="M7563" t="inlineStr">
        <is>
          <t>Data R</t>
        </is>
      </c>
    </row>
    <row r="7564">
      <c r="A7564" t="inlineStr">
        <is>
          <t>Regional 4 Palmco</t>
        </is>
      </c>
      <c r="B7564">
        <f>IF('Data R4P'!C580="","",'Data R4P'!B580)</f>
        <v/>
      </c>
      <c r="C7564">
        <f>IF('Data R4P'!C580="","",'Data R4P'!C580)</f>
        <v/>
      </c>
      <c r="D7564">
        <f>IF('Data R4P'!C580="","",'Data R4P'!D580)</f>
        <v/>
      </c>
      <c r="E7564">
        <f>IF('Data R4P'!C580="","",'Data R4P'!E580)</f>
        <v/>
      </c>
      <c r="F7564">
        <f>IF('Data R4P'!C580="","",'Data R4P'!F580)</f>
        <v/>
      </c>
      <c r="G7564">
        <f>IF('Data R4P'!C580="","",'Data R4P'!AD580)</f>
        <v/>
      </c>
      <c r="H7564">
        <f>IF('Data R4P'!C580="","",'Data R4P'!AC580)</f>
        <v/>
      </c>
      <c r="I7564">
        <f>IF('Data R4P'!C580="","",COUNTIF('Data R4P'!J580,"&gt;0")+COUNTIF('Data R4P'!L580,"&gt;0")+COUNTIF('Data R4P'!N580,"&gt;0")+COUNTIF('Data R4P'!P580,"&gt;0")+COUNTIF('Data R4P'!R580,"&gt;0")+COUNTIF('Data R4P'!T580,"&gt;0")+COUNTIF('Data R4P'!V580,"&gt;0")+COUNTIF('Data R4P'!X580,"&gt;0"))</f>
        <v/>
      </c>
      <c r="J7564">
        <f>IF('Data R4P'!C580="","",IF((COUNTIF('Data R4P'!K580,"&gt;0")+COUNTIF('Data R4P'!M580,"&gt;0")+COUNTIF('Data R4P'!O580,"&gt;0")+COUNTIF('Data R4P'!Q580,"&gt;0")+COUNTIF('Data R4P'!S580,"&gt;0")+COUNTIF('Data R4P'!U580,"&gt;0")+COUNTIF('Data R4P'!W580,"&gt;0")+COUNTIF('Data R4P'!Y580,"&gt;0"))&gt;0,1,0))</f>
        <v/>
      </c>
      <c r="M7564" t="inlineStr">
        <is>
          <t>Data R</t>
        </is>
      </c>
    </row>
    <row r="7565">
      <c r="A7565" t="inlineStr">
        <is>
          <t>Regional 4 Palmco</t>
        </is>
      </c>
      <c r="B7565">
        <f>IF('Data R4P'!C581="","",'Data R4P'!B581)</f>
        <v/>
      </c>
      <c r="C7565">
        <f>IF('Data R4P'!C581="","",'Data R4P'!C581)</f>
        <v/>
      </c>
      <c r="D7565">
        <f>IF('Data R4P'!C581="","",'Data R4P'!D581)</f>
        <v/>
      </c>
      <c r="E7565">
        <f>IF('Data R4P'!C581="","",'Data R4P'!E581)</f>
        <v/>
      </c>
      <c r="F7565">
        <f>IF('Data R4P'!C581="","",'Data R4P'!F581)</f>
        <v/>
      </c>
      <c r="G7565">
        <f>IF('Data R4P'!C581="","",'Data R4P'!AD581)</f>
        <v/>
      </c>
      <c r="H7565">
        <f>IF('Data R4P'!C581="","",'Data R4P'!AC581)</f>
        <v/>
      </c>
      <c r="I7565">
        <f>IF('Data R4P'!C581="","",COUNTIF('Data R4P'!J581,"&gt;0")+COUNTIF('Data R4P'!L581,"&gt;0")+COUNTIF('Data R4P'!N581,"&gt;0")+COUNTIF('Data R4P'!P581,"&gt;0")+COUNTIF('Data R4P'!R581,"&gt;0")+COUNTIF('Data R4P'!T581,"&gt;0")+COUNTIF('Data R4P'!V581,"&gt;0")+COUNTIF('Data R4P'!X581,"&gt;0"))</f>
        <v/>
      </c>
      <c r="J7565">
        <f>IF('Data R4P'!C581="","",IF((COUNTIF('Data R4P'!K581,"&gt;0")+COUNTIF('Data R4P'!M581,"&gt;0")+COUNTIF('Data R4P'!O581,"&gt;0")+COUNTIF('Data R4P'!Q581,"&gt;0")+COUNTIF('Data R4P'!S581,"&gt;0")+COUNTIF('Data R4P'!U581,"&gt;0")+COUNTIF('Data R4P'!W581,"&gt;0")+COUNTIF('Data R4P'!Y581,"&gt;0"))&gt;0,1,0))</f>
        <v/>
      </c>
      <c r="M7565" t="inlineStr">
        <is>
          <t>Data R</t>
        </is>
      </c>
    </row>
    <row r="7566">
      <c r="A7566" t="inlineStr">
        <is>
          <t>Regional 4 Palmco</t>
        </is>
      </c>
      <c r="B7566">
        <f>IF('Data R4P'!C582="","",'Data R4P'!B582)</f>
        <v/>
      </c>
      <c r="C7566">
        <f>IF('Data R4P'!C582="","",'Data R4P'!C582)</f>
        <v/>
      </c>
      <c r="D7566">
        <f>IF('Data R4P'!C582="","",'Data R4P'!D582)</f>
        <v/>
      </c>
      <c r="E7566">
        <f>IF('Data R4P'!C582="","",'Data R4P'!E582)</f>
        <v/>
      </c>
      <c r="F7566">
        <f>IF('Data R4P'!C582="","",'Data R4P'!F582)</f>
        <v/>
      </c>
      <c r="G7566">
        <f>IF('Data R4P'!C582="","",'Data R4P'!AD582)</f>
        <v/>
      </c>
      <c r="H7566">
        <f>IF('Data R4P'!C582="","",'Data R4P'!AC582)</f>
        <v/>
      </c>
      <c r="I7566">
        <f>IF('Data R4P'!C582="","",COUNTIF('Data R4P'!J582,"&gt;0")+COUNTIF('Data R4P'!L582,"&gt;0")+COUNTIF('Data R4P'!N582,"&gt;0")+COUNTIF('Data R4P'!P582,"&gt;0")+COUNTIF('Data R4P'!R582,"&gt;0")+COUNTIF('Data R4P'!T582,"&gt;0")+COUNTIF('Data R4P'!V582,"&gt;0")+COUNTIF('Data R4P'!X582,"&gt;0"))</f>
        <v/>
      </c>
      <c r="J7566">
        <f>IF('Data R4P'!C582="","",IF((COUNTIF('Data R4P'!K582,"&gt;0")+COUNTIF('Data R4P'!M582,"&gt;0")+COUNTIF('Data R4P'!O582,"&gt;0")+COUNTIF('Data R4P'!Q582,"&gt;0")+COUNTIF('Data R4P'!S582,"&gt;0")+COUNTIF('Data R4P'!U582,"&gt;0")+COUNTIF('Data R4P'!W582,"&gt;0")+COUNTIF('Data R4P'!Y582,"&gt;0"))&gt;0,1,0))</f>
        <v/>
      </c>
      <c r="M7566" t="inlineStr">
        <is>
          <t>Data R</t>
        </is>
      </c>
    </row>
    <row r="7567">
      <c r="A7567" t="inlineStr">
        <is>
          <t>Regional 4 Palmco</t>
        </is>
      </c>
      <c r="B7567">
        <f>IF('Data R4P'!C583="","",'Data R4P'!B583)</f>
        <v/>
      </c>
      <c r="C7567">
        <f>IF('Data R4P'!C583="","",'Data R4P'!C583)</f>
        <v/>
      </c>
      <c r="D7567">
        <f>IF('Data R4P'!C583="","",'Data R4P'!D583)</f>
        <v/>
      </c>
      <c r="E7567">
        <f>IF('Data R4P'!C583="","",'Data R4P'!E583)</f>
        <v/>
      </c>
      <c r="F7567">
        <f>IF('Data R4P'!C583="","",'Data R4P'!F583)</f>
        <v/>
      </c>
      <c r="G7567">
        <f>IF('Data R4P'!C583="","",'Data R4P'!AD583)</f>
        <v/>
      </c>
      <c r="H7567">
        <f>IF('Data R4P'!C583="","",'Data R4P'!AC583)</f>
        <v/>
      </c>
      <c r="I7567">
        <f>IF('Data R4P'!C583="","",COUNTIF('Data R4P'!J583,"&gt;0")+COUNTIF('Data R4P'!L583,"&gt;0")+COUNTIF('Data R4P'!N583,"&gt;0")+COUNTIF('Data R4P'!P583,"&gt;0")+COUNTIF('Data R4P'!R583,"&gt;0")+COUNTIF('Data R4P'!T583,"&gt;0")+COUNTIF('Data R4P'!V583,"&gt;0")+COUNTIF('Data R4P'!X583,"&gt;0"))</f>
        <v/>
      </c>
      <c r="J7567">
        <f>IF('Data R4P'!C583="","",IF((COUNTIF('Data R4P'!K583,"&gt;0")+COUNTIF('Data R4P'!M583,"&gt;0")+COUNTIF('Data R4P'!O583,"&gt;0")+COUNTIF('Data R4P'!Q583,"&gt;0")+COUNTIF('Data R4P'!S583,"&gt;0")+COUNTIF('Data R4P'!U583,"&gt;0")+COUNTIF('Data R4P'!W583,"&gt;0")+COUNTIF('Data R4P'!Y583,"&gt;0"))&gt;0,1,0))</f>
        <v/>
      </c>
      <c r="M7567" t="inlineStr">
        <is>
          <t>Data R</t>
        </is>
      </c>
    </row>
    <row r="7568">
      <c r="A7568" t="inlineStr">
        <is>
          <t>Regional 4 Palmco</t>
        </is>
      </c>
      <c r="B7568">
        <f>IF('Data R4P'!C584="","",'Data R4P'!B584)</f>
        <v/>
      </c>
      <c r="C7568">
        <f>IF('Data R4P'!C584="","",'Data R4P'!C584)</f>
        <v/>
      </c>
      <c r="D7568">
        <f>IF('Data R4P'!C584="","",'Data R4P'!D584)</f>
        <v/>
      </c>
      <c r="E7568">
        <f>IF('Data R4P'!C584="","",'Data R4P'!E584)</f>
        <v/>
      </c>
      <c r="F7568">
        <f>IF('Data R4P'!C584="","",'Data R4P'!F584)</f>
        <v/>
      </c>
      <c r="G7568">
        <f>IF('Data R4P'!C584="","",'Data R4P'!AD584)</f>
        <v/>
      </c>
      <c r="H7568">
        <f>IF('Data R4P'!C584="","",'Data R4P'!AC584)</f>
        <v/>
      </c>
      <c r="I7568">
        <f>IF('Data R4P'!C584="","",COUNTIF('Data R4P'!J584,"&gt;0")+COUNTIF('Data R4P'!L584,"&gt;0")+COUNTIF('Data R4P'!N584,"&gt;0")+COUNTIF('Data R4P'!P584,"&gt;0")+COUNTIF('Data R4P'!R584,"&gt;0")+COUNTIF('Data R4P'!T584,"&gt;0")+COUNTIF('Data R4P'!V584,"&gt;0")+COUNTIF('Data R4P'!X584,"&gt;0"))</f>
        <v/>
      </c>
      <c r="J7568">
        <f>IF('Data R4P'!C584="","",IF((COUNTIF('Data R4P'!K584,"&gt;0")+COUNTIF('Data R4P'!M584,"&gt;0")+COUNTIF('Data R4P'!O584,"&gt;0")+COUNTIF('Data R4P'!Q584,"&gt;0")+COUNTIF('Data R4P'!S584,"&gt;0")+COUNTIF('Data R4P'!U584,"&gt;0")+COUNTIF('Data R4P'!W584,"&gt;0")+COUNTIF('Data R4P'!Y584,"&gt;0"))&gt;0,1,0))</f>
        <v/>
      </c>
      <c r="M7568" t="inlineStr">
        <is>
          <t>Data R</t>
        </is>
      </c>
    </row>
    <row r="7569">
      <c r="A7569" t="inlineStr">
        <is>
          <t>Regional 4 Palmco</t>
        </is>
      </c>
      <c r="B7569">
        <f>IF('Data R4P'!C585="","",'Data R4P'!B585)</f>
        <v/>
      </c>
      <c r="C7569">
        <f>IF('Data R4P'!C585="","",'Data R4P'!C585)</f>
        <v/>
      </c>
      <c r="D7569">
        <f>IF('Data R4P'!C585="","",'Data R4P'!D585)</f>
        <v/>
      </c>
      <c r="E7569">
        <f>IF('Data R4P'!C585="","",'Data R4P'!E585)</f>
        <v/>
      </c>
      <c r="F7569">
        <f>IF('Data R4P'!C585="","",'Data R4P'!F585)</f>
        <v/>
      </c>
      <c r="G7569">
        <f>IF('Data R4P'!C585="","",'Data R4P'!AD585)</f>
        <v/>
      </c>
      <c r="H7569">
        <f>IF('Data R4P'!C585="","",'Data R4P'!AC585)</f>
        <v/>
      </c>
      <c r="I7569">
        <f>IF('Data R4P'!C585="","",COUNTIF('Data R4P'!J585,"&gt;0")+COUNTIF('Data R4P'!L585,"&gt;0")+COUNTIF('Data R4P'!N585,"&gt;0")+COUNTIF('Data R4P'!P585,"&gt;0")+COUNTIF('Data R4P'!R585,"&gt;0")+COUNTIF('Data R4P'!T585,"&gt;0")+COUNTIF('Data R4P'!V585,"&gt;0")+COUNTIF('Data R4P'!X585,"&gt;0"))</f>
        <v/>
      </c>
      <c r="J7569">
        <f>IF('Data R4P'!C585="","",IF((COUNTIF('Data R4P'!K585,"&gt;0")+COUNTIF('Data R4P'!M585,"&gt;0")+COUNTIF('Data R4P'!O585,"&gt;0")+COUNTIF('Data R4P'!Q585,"&gt;0")+COUNTIF('Data R4P'!S585,"&gt;0")+COUNTIF('Data R4P'!U585,"&gt;0")+COUNTIF('Data R4P'!W585,"&gt;0")+COUNTIF('Data R4P'!Y585,"&gt;0"))&gt;0,1,0))</f>
        <v/>
      </c>
      <c r="M7569" t="inlineStr">
        <is>
          <t>Data R</t>
        </is>
      </c>
    </row>
    <row r="7570">
      <c r="A7570" t="inlineStr">
        <is>
          <t>Regional 4 Palmco</t>
        </is>
      </c>
      <c r="B7570">
        <f>IF('Data R4P'!C586="","",'Data R4P'!B586)</f>
        <v/>
      </c>
      <c r="C7570">
        <f>IF('Data R4P'!C586="","",'Data R4P'!C586)</f>
        <v/>
      </c>
      <c r="D7570">
        <f>IF('Data R4P'!C586="","",'Data R4P'!D586)</f>
        <v/>
      </c>
      <c r="E7570">
        <f>IF('Data R4P'!C586="","",'Data R4P'!E586)</f>
        <v/>
      </c>
      <c r="F7570">
        <f>IF('Data R4P'!C586="","",'Data R4P'!F586)</f>
        <v/>
      </c>
      <c r="G7570">
        <f>IF('Data R4P'!C586="","",'Data R4P'!AD586)</f>
        <v/>
      </c>
      <c r="H7570">
        <f>IF('Data R4P'!C586="","",'Data R4P'!AC586)</f>
        <v/>
      </c>
      <c r="I7570">
        <f>IF('Data R4P'!C586="","",COUNTIF('Data R4P'!J586,"&gt;0")+COUNTIF('Data R4P'!L586,"&gt;0")+COUNTIF('Data R4P'!N586,"&gt;0")+COUNTIF('Data R4P'!P586,"&gt;0")+COUNTIF('Data R4P'!R586,"&gt;0")+COUNTIF('Data R4P'!T586,"&gt;0")+COUNTIF('Data R4P'!V586,"&gt;0")+COUNTIF('Data R4P'!X586,"&gt;0"))</f>
        <v/>
      </c>
      <c r="J7570">
        <f>IF('Data R4P'!C586="","",IF((COUNTIF('Data R4P'!K586,"&gt;0")+COUNTIF('Data R4P'!M586,"&gt;0")+COUNTIF('Data R4P'!O586,"&gt;0")+COUNTIF('Data R4P'!Q586,"&gt;0")+COUNTIF('Data R4P'!S586,"&gt;0")+COUNTIF('Data R4P'!U586,"&gt;0")+COUNTIF('Data R4P'!W586,"&gt;0")+COUNTIF('Data R4P'!Y586,"&gt;0"))&gt;0,1,0))</f>
        <v/>
      </c>
      <c r="M7570" t="inlineStr">
        <is>
          <t>Data R</t>
        </is>
      </c>
    </row>
    <row r="7571">
      <c r="A7571" t="inlineStr">
        <is>
          <t>Regional 4 Palmco</t>
        </is>
      </c>
      <c r="B7571">
        <f>IF('Data R4P'!C587="","",'Data R4P'!B587)</f>
        <v/>
      </c>
      <c r="C7571">
        <f>IF('Data R4P'!C587="","",'Data R4P'!C587)</f>
        <v/>
      </c>
      <c r="D7571">
        <f>IF('Data R4P'!C587="","",'Data R4P'!D587)</f>
        <v/>
      </c>
      <c r="E7571">
        <f>IF('Data R4P'!C587="","",'Data R4P'!E587)</f>
        <v/>
      </c>
      <c r="F7571">
        <f>IF('Data R4P'!C587="","",'Data R4P'!F587)</f>
        <v/>
      </c>
      <c r="G7571">
        <f>IF('Data R4P'!C587="","",'Data R4P'!AD587)</f>
        <v/>
      </c>
      <c r="H7571">
        <f>IF('Data R4P'!C587="","",'Data R4P'!AC587)</f>
        <v/>
      </c>
      <c r="I7571">
        <f>IF('Data R4P'!C587="","",COUNTIF('Data R4P'!J587,"&gt;0")+COUNTIF('Data R4P'!L587,"&gt;0")+COUNTIF('Data R4P'!N587,"&gt;0")+COUNTIF('Data R4P'!P587,"&gt;0")+COUNTIF('Data R4P'!R587,"&gt;0")+COUNTIF('Data R4P'!T587,"&gt;0")+COUNTIF('Data R4P'!V587,"&gt;0")+COUNTIF('Data R4P'!X587,"&gt;0"))</f>
        <v/>
      </c>
      <c r="J7571">
        <f>IF('Data R4P'!C587="","",IF((COUNTIF('Data R4P'!K587,"&gt;0")+COUNTIF('Data R4P'!M587,"&gt;0")+COUNTIF('Data R4P'!O587,"&gt;0")+COUNTIF('Data R4P'!Q587,"&gt;0")+COUNTIF('Data R4P'!S587,"&gt;0")+COUNTIF('Data R4P'!U587,"&gt;0")+COUNTIF('Data R4P'!W587,"&gt;0")+COUNTIF('Data R4P'!Y587,"&gt;0"))&gt;0,1,0))</f>
        <v/>
      </c>
      <c r="M7571" t="inlineStr">
        <is>
          <t>Data R</t>
        </is>
      </c>
    </row>
    <row r="7572">
      <c r="A7572" t="inlineStr">
        <is>
          <t>Regional 4 Palmco</t>
        </is>
      </c>
      <c r="B7572">
        <f>IF('Data R4P'!C588="","",'Data R4P'!B588)</f>
        <v/>
      </c>
      <c r="C7572">
        <f>IF('Data R4P'!C588="","",'Data R4P'!C588)</f>
        <v/>
      </c>
      <c r="D7572">
        <f>IF('Data R4P'!C588="","",'Data R4P'!D588)</f>
        <v/>
      </c>
      <c r="E7572">
        <f>IF('Data R4P'!C588="","",'Data R4P'!E588)</f>
        <v/>
      </c>
      <c r="F7572">
        <f>IF('Data R4P'!C588="","",'Data R4P'!F588)</f>
        <v/>
      </c>
      <c r="G7572">
        <f>IF('Data R4P'!C588="","",'Data R4P'!AD588)</f>
        <v/>
      </c>
      <c r="H7572">
        <f>IF('Data R4P'!C588="","",'Data R4P'!AC588)</f>
        <v/>
      </c>
      <c r="I7572">
        <f>IF('Data R4P'!C588="","",COUNTIF('Data R4P'!J588,"&gt;0")+COUNTIF('Data R4P'!L588,"&gt;0")+COUNTIF('Data R4P'!N588,"&gt;0")+COUNTIF('Data R4P'!P588,"&gt;0")+COUNTIF('Data R4P'!R588,"&gt;0")+COUNTIF('Data R4P'!T588,"&gt;0")+COUNTIF('Data R4P'!V588,"&gt;0")+COUNTIF('Data R4P'!X588,"&gt;0"))</f>
        <v/>
      </c>
      <c r="J7572">
        <f>IF('Data R4P'!C588="","",IF((COUNTIF('Data R4P'!K588,"&gt;0")+COUNTIF('Data R4P'!M588,"&gt;0")+COUNTIF('Data R4P'!O588,"&gt;0")+COUNTIF('Data R4P'!Q588,"&gt;0")+COUNTIF('Data R4P'!S588,"&gt;0")+COUNTIF('Data R4P'!U588,"&gt;0")+COUNTIF('Data R4P'!W588,"&gt;0")+COUNTIF('Data R4P'!Y588,"&gt;0"))&gt;0,1,0))</f>
        <v/>
      </c>
      <c r="M7572" t="inlineStr">
        <is>
          <t>Data R</t>
        </is>
      </c>
    </row>
    <row r="7573">
      <c r="A7573" t="inlineStr">
        <is>
          <t>Regional 4 Palmco</t>
        </is>
      </c>
      <c r="B7573">
        <f>IF('Data R4P'!C589="","",'Data R4P'!B589)</f>
        <v/>
      </c>
      <c r="C7573">
        <f>IF('Data R4P'!C589="","",'Data R4P'!C589)</f>
        <v/>
      </c>
      <c r="D7573">
        <f>IF('Data R4P'!C589="","",'Data R4P'!D589)</f>
        <v/>
      </c>
      <c r="E7573">
        <f>IF('Data R4P'!C589="","",'Data R4P'!E589)</f>
        <v/>
      </c>
      <c r="F7573">
        <f>IF('Data R4P'!C589="","",'Data R4P'!F589)</f>
        <v/>
      </c>
      <c r="G7573">
        <f>IF('Data R4P'!C589="","",'Data R4P'!AD589)</f>
        <v/>
      </c>
      <c r="H7573">
        <f>IF('Data R4P'!C589="","",'Data R4P'!AC589)</f>
        <v/>
      </c>
      <c r="I7573">
        <f>IF('Data R4P'!C589="","",COUNTIF('Data R4P'!J589,"&gt;0")+COUNTIF('Data R4P'!L589,"&gt;0")+COUNTIF('Data R4P'!N589,"&gt;0")+COUNTIF('Data R4P'!P589,"&gt;0")+COUNTIF('Data R4P'!R589,"&gt;0")+COUNTIF('Data R4P'!T589,"&gt;0")+COUNTIF('Data R4P'!V589,"&gt;0")+COUNTIF('Data R4P'!X589,"&gt;0"))</f>
        <v/>
      </c>
      <c r="J7573">
        <f>IF('Data R4P'!C589="","",IF((COUNTIF('Data R4P'!K589,"&gt;0")+COUNTIF('Data R4P'!M589,"&gt;0")+COUNTIF('Data R4P'!O589,"&gt;0")+COUNTIF('Data R4P'!Q589,"&gt;0")+COUNTIF('Data R4P'!S589,"&gt;0")+COUNTIF('Data R4P'!U589,"&gt;0")+COUNTIF('Data R4P'!W589,"&gt;0")+COUNTIF('Data R4P'!Y589,"&gt;0"))&gt;0,1,0))</f>
        <v/>
      </c>
      <c r="M7573" t="inlineStr">
        <is>
          <t>Data R</t>
        </is>
      </c>
    </row>
    <row r="7574">
      <c r="A7574" t="inlineStr">
        <is>
          <t>Regional 4 Palmco</t>
        </is>
      </c>
      <c r="B7574">
        <f>IF('Data R4P'!C590="","",'Data R4P'!B590)</f>
        <v/>
      </c>
      <c r="C7574">
        <f>IF('Data R4P'!C590="","",'Data R4P'!C590)</f>
        <v/>
      </c>
      <c r="D7574">
        <f>IF('Data R4P'!C590="","",'Data R4P'!D590)</f>
        <v/>
      </c>
      <c r="E7574">
        <f>IF('Data R4P'!C590="","",'Data R4P'!E590)</f>
        <v/>
      </c>
      <c r="F7574">
        <f>IF('Data R4P'!C590="","",'Data R4P'!F590)</f>
        <v/>
      </c>
      <c r="G7574">
        <f>IF('Data R4P'!C590="","",'Data R4P'!AD590)</f>
        <v/>
      </c>
      <c r="H7574">
        <f>IF('Data R4P'!C590="","",'Data R4P'!AC590)</f>
        <v/>
      </c>
      <c r="I7574">
        <f>IF('Data R4P'!C590="","",COUNTIF('Data R4P'!J590,"&gt;0")+COUNTIF('Data R4P'!L590,"&gt;0")+COUNTIF('Data R4P'!N590,"&gt;0")+COUNTIF('Data R4P'!P590,"&gt;0")+COUNTIF('Data R4P'!R590,"&gt;0")+COUNTIF('Data R4P'!T590,"&gt;0")+COUNTIF('Data R4P'!V590,"&gt;0")+COUNTIF('Data R4P'!X590,"&gt;0"))</f>
        <v/>
      </c>
      <c r="J7574">
        <f>IF('Data R4P'!C590="","",IF((COUNTIF('Data R4P'!K590,"&gt;0")+COUNTIF('Data R4P'!M590,"&gt;0")+COUNTIF('Data R4P'!O590,"&gt;0")+COUNTIF('Data R4P'!Q590,"&gt;0")+COUNTIF('Data R4P'!S590,"&gt;0")+COUNTIF('Data R4P'!U590,"&gt;0")+COUNTIF('Data R4P'!W590,"&gt;0")+COUNTIF('Data R4P'!Y590,"&gt;0"))&gt;0,1,0))</f>
        <v/>
      </c>
      <c r="M7574" t="inlineStr">
        <is>
          <t>Data R</t>
        </is>
      </c>
    </row>
    <row r="7575">
      <c r="A7575" t="inlineStr">
        <is>
          <t>Regional 4 Palmco</t>
        </is>
      </c>
      <c r="B7575">
        <f>IF('Data R4P'!C591="","",'Data R4P'!B591)</f>
        <v/>
      </c>
      <c r="C7575">
        <f>IF('Data R4P'!C591="","",'Data R4P'!C591)</f>
        <v/>
      </c>
      <c r="D7575">
        <f>IF('Data R4P'!C591="","",'Data R4P'!D591)</f>
        <v/>
      </c>
      <c r="E7575">
        <f>IF('Data R4P'!C591="","",'Data R4P'!E591)</f>
        <v/>
      </c>
      <c r="F7575">
        <f>IF('Data R4P'!C591="","",'Data R4P'!F591)</f>
        <v/>
      </c>
      <c r="G7575">
        <f>IF('Data R4P'!C591="","",'Data R4P'!AD591)</f>
        <v/>
      </c>
      <c r="H7575">
        <f>IF('Data R4P'!C591="","",'Data R4P'!AC591)</f>
        <v/>
      </c>
      <c r="I7575">
        <f>IF('Data R4P'!C591="","",COUNTIF('Data R4P'!J591,"&gt;0")+COUNTIF('Data R4P'!L591,"&gt;0")+COUNTIF('Data R4P'!N591,"&gt;0")+COUNTIF('Data R4P'!P591,"&gt;0")+COUNTIF('Data R4P'!R591,"&gt;0")+COUNTIF('Data R4P'!T591,"&gt;0")+COUNTIF('Data R4P'!V591,"&gt;0")+COUNTIF('Data R4P'!X591,"&gt;0"))</f>
        <v/>
      </c>
      <c r="J7575">
        <f>IF('Data R4P'!C591="","",IF((COUNTIF('Data R4P'!K591,"&gt;0")+COUNTIF('Data R4P'!M591,"&gt;0")+COUNTIF('Data R4P'!O591,"&gt;0")+COUNTIF('Data R4P'!Q591,"&gt;0")+COUNTIF('Data R4P'!S591,"&gt;0")+COUNTIF('Data R4P'!U591,"&gt;0")+COUNTIF('Data R4P'!W591,"&gt;0")+COUNTIF('Data R4P'!Y591,"&gt;0"))&gt;0,1,0))</f>
        <v/>
      </c>
      <c r="M7575" t="inlineStr">
        <is>
          <t>Data R</t>
        </is>
      </c>
    </row>
    <row r="7576">
      <c r="A7576" t="inlineStr">
        <is>
          <t>Regional 4 Palmco</t>
        </is>
      </c>
      <c r="B7576">
        <f>IF('Data R4P'!C592="","",'Data R4P'!B592)</f>
        <v/>
      </c>
      <c r="C7576">
        <f>IF('Data R4P'!C592="","",'Data R4P'!C592)</f>
        <v/>
      </c>
      <c r="D7576">
        <f>IF('Data R4P'!C592="","",'Data R4P'!D592)</f>
        <v/>
      </c>
      <c r="E7576">
        <f>IF('Data R4P'!C592="","",'Data R4P'!E592)</f>
        <v/>
      </c>
      <c r="F7576">
        <f>IF('Data R4P'!C592="","",'Data R4P'!F592)</f>
        <v/>
      </c>
      <c r="G7576">
        <f>IF('Data R4P'!C592="","",'Data R4P'!AD592)</f>
        <v/>
      </c>
      <c r="H7576">
        <f>IF('Data R4P'!C592="","",'Data R4P'!AC592)</f>
        <v/>
      </c>
      <c r="I7576">
        <f>IF('Data R4P'!C592="","",COUNTIF('Data R4P'!J592,"&gt;0")+COUNTIF('Data R4P'!L592,"&gt;0")+COUNTIF('Data R4P'!N592,"&gt;0")+COUNTIF('Data R4P'!P592,"&gt;0")+COUNTIF('Data R4P'!R592,"&gt;0")+COUNTIF('Data R4P'!T592,"&gt;0")+COUNTIF('Data R4P'!V592,"&gt;0")+COUNTIF('Data R4P'!X592,"&gt;0"))</f>
        <v/>
      </c>
      <c r="J7576">
        <f>IF('Data R4P'!C592="","",IF((COUNTIF('Data R4P'!K592,"&gt;0")+COUNTIF('Data R4P'!M592,"&gt;0")+COUNTIF('Data R4P'!O592,"&gt;0")+COUNTIF('Data R4P'!Q592,"&gt;0")+COUNTIF('Data R4P'!S592,"&gt;0")+COUNTIF('Data R4P'!U592,"&gt;0")+COUNTIF('Data R4P'!W592,"&gt;0")+COUNTIF('Data R4P'!Y592,"&gt;0"))&gt;0,1,0))</f>
        <v/>
      </c>
      <c r="M7576" t="inlineStr">
        <is>
          <t>Data R</t>
        </is>
      </c>
    </row>
    <row r="7577">
      <c r="A7577" t="inlineStr">
        <is>
          <t>Regional 4 Palmco</t>
        </is>
      </c>
      <c r="B7577">
        <f>IF('Data R4P'!C593="","",'Data R4P'!B593)</f>
        <v/>
      </c>
      <c r="C7577">
        <f>IF('Data R4P'!C593="","",'Data R4P'!C593)</f>
        <v/>
      </c>
      <c r="D7577">
        <f>IF('Data R4P'!C593="","",'Data R4P'!D593)</f>
        <v/>
      </c>
      <c r="E7577">
        <f>IF('Data R4P'!C593="","",'Data R4P'!E593)</f>
        <v/>
      </c>
      <c r="F7577">
        <f>IF('Data R4P'!C593="","",'Data R4P'!F593)</f>
        <v/>
      </c>
      <c r="G7577">
        <f>IF('Data R4P'!C593="","",'Data R4P'!AD593)</f>
        <v/>
      </c>
      <c r="H7577">
        <f>IF('Data R4P'!C593="","",'Data R4P'!AC593)</f>
        <v/>
      </c>
      <c r="I7577">
        <f>IF('Data R4P'!C593="","",COUNTIF('Data R4P'!J593,"&gt;0")+COUNTIF('Data R4P'!L593,"&gt;0")+COUNTIF('Data R4P'!N593,"&gt;0")+COUNTIF('Data R4P'!P593,"&gt;0")+COUNTIF('Data R4P'!R593,"&gt;0")+COUNTIF('Data R4P'!T593,"&gt;0")+COUNTIF('Data R4P'!V593,"&gt;0")+COUNTIF('Data R4P'!X593,"&gt;0"))</f>
        <v/>
      </c>
      <c r="J7577">
        <f>IF('Data R4P'!C593="","",IF((COUNTIF('Data R4P'!K593,"&gt;0")+COUNTIF('Data R4P'!M593,"&gt;0")+COUNTIF('Data R4P'!O593,"&gt;0")+COUNTIF('Data R4P'!Q593,"&gt;0")+COUNTIF('Data R4P'!S593,"&gt;0")+COUNTIF('Data R4P'!U593,"&gt;0")+COUNTIF('Data R4P'!W593,"&gt;0")+COUNTIF('Data R4P'!Y593,"&gt;0"))&gt;0,1,0))</f>
        <v/>
      </c>
      <c r="M7577" t="inlineStr">
        <is>
          <t>Data R</t>
        </is>
      </c>
    </row>
    <row r="7578">
      <c r="A7578" t="inlineStr">
        <is>
          <t>Regional 4 Palmco</t>
        </is>
      </c>
      <c r="B7578">
        <f>IF('Data R4P'!C594="","",'Data R4P'!B594)</f>
        <v/>
      </c>
      <c r="C7578">
        <f>IF('Data R4P'!C594="","",'Data R4P'!C594)</f>
        <v/>
      </c>
      <c r="D7578">
        <f>IF('Data R4P'!C594="","",'Data R4P'!D594)</f>
        <v/>
      </c>
      <c r="E7578">
        <f>IF('Data R4P'!C594="","",'Data R4P'!E594)</f>
        <v/>
      </c>
      <c r="F7578">
        <f>IF('Data R4P'!C594="","",'Data R4P'!F594)</f>
        <v/>
      </c>
      <c r="G7578">
        <f>IF('Data R4P'!C594="","",'Data R4P'!AD594)</f>
        <v/>
      </c>
      <c r="H7578">
        <f>IF('Data R4P'!C594="","",'Data R4P'!AC594)</f>
        <v/>
      </c>
      <c r="I7578">
        <f>IF('Data R4P'!C594="","",COUNTIF('Data R4P'!J594,"&gt;0")+COUNTIF('Data R4P'!L594,"&gt;0")+COUNTIF('Data R4P'!N594,"&gt;0")+COUNTIF('Data R4P'!P594,"&gt;0")+COUNTIF('Data R4P'!R594,"&gt;0")+COUNTIF('Data R4P'!T594,"&gt;0")+COUNTIF('Data R4P'!V594,"&gt;0")+COUNTIF('Data R4P'!X594,"&gt;0"))</f>
        <v/>
      </c>
      <c r="J7578">
        <f>IF('Data R4P'!C594="","",IF((COUNTIF('Data R4P'!K594,"&gt;0")+COUNTIF('Data R4P'!M594,"&gt;0")+COUNTIF('Data R4P'!O594,"&gt;0")+COUNTIF('Data R4P'!Q594,"&gt;0")+COUNTIF('Data R4P'!S594,"&gt;0")+COUNTIF('Data R4P'!U594,"&gt;0")+COUNTIF('Data R4P'!W594,"&gt;0")+COUNTIF('Data R4P'!Y594,"&gt;0"))&gt;0,1,0))</f>
        <v/>
      </c>
      <c r="M7578" t="inlineStr">
        <is>
          <t>Data R</t>
        </is>
      </c>
    </row>
    <row r="7579">
      <c r="A7579" t="inlineStr">
        <is>
          <t>Regional 4 Palmco</t>
        </is>
      </c>
      <c r="B7579">
        <f>IF('Data R4P'!C595="","",'Data R4P'!B595)</f>
        <v/>
      </c>
      <c r="C7579">
        <f>IF('Data R4P'!C595="","",'Data R4P'!C595)</f>
        <v/>
      </c>
      <c r="D7579">
        <f>IF('Data R4P'!C595="","",'Data R4P'!D595)</f>
        <v/>
      </c>
      <c r="E7579">
        <f>IF('Data R4P'!C595="","",'Data R4P'!E595)</f>
        <v/>
      </c>
      <c r="F7579">
        <f>IF('Data R4P'!C595="","",'Data R4P'!F595)</f>
        <v/>
      </c>
      <c r="G7579">
        <f>IF('Data R4P'!C595="","",'Data R4P'!AD595)</f>
        <v/>
      </c>
      <c r="H7579">
        <f>IF('Data R4P'!C595="","",'Data R4P'!AC595)</f>
        <v/>
      </c>
      <c r="I7579">
        <f>IF('Data R4P'!C595="","",COUNTIF('Data R4P'!J595,"&gt;0")+COUNTIF('Data R4P'!L595,"&gt;0")+COUNTIF('Data R4P'!N595,"&gt;0")+COUNTIF('Data R4P'!P595,"&gt;0")+COUNTIF('Data R4P'!R595,"&gt;0")+COUNTIF('Data R4P'!T595,"&gt;0")+COUNTIF('Data R4P'!V595,"&gt;0")+COUNTIF('Data R4P'!X595,"&gt;0"))</f>
        <v/>
      </c>
      <c r="J7579">
        <f>IF('Data R4P'!C595="","",IF((COUNTIF('Data R4P'!K595,"&gt;0")+COUNTIF('Data R4P'!M595,"&gt;0")+COUNTIF('Data R4P'!O595,"&gt;0")+COUNTIF('Data R4P'!Q595,"&gt;0")+COUNTIF('Data R4P'!S595,"&gt;0")+COUNTIF('Data R4P'!U595,"&gt;0")+COUNTIF('Data R4P'!W595,"&gt;0")+COUNTIF('Data R4P'!Y595,"&gt;0"))&gt;0,1,0))</f>
        <v/>
      </c>
      <c r="M7579" t="inlineStr">
        <is>
          <t>Data R</t>
        </is>
      </c>
    </row>
    <row r="7580">
      <c r="A7580" t="inlineStr">
        <is>
          <t>Regional 4 Palmco</t>
        </is>
      </c>
      <c r="B7580">
        <f>IF('Data R4P'!C596="","",'Data R4P'!B596)</f>
        <v/>
      </c>
      <c r="C7580">
        <f>IF('Data R4P'!C596="","",'Data R4P'!C596)</f>
        <v/>
      </c>
      <c r="D7580">
        <f>IF('Data R4P'!C596="","",'Data R4P'!D596)</f>
        <v/>
      </c>
      <c r="E7580">
        <f>IF('Data R4P'!C596="","",'Data R4P'!E596)</f>
        <v/>
      </c>
      <c r="F7580">
        <f>IF('Data R4P'!C596="","",'Data R4P'!F596)</f>
        <v/>
      </c>
      <c r="G7580">
        <f>IF('Data R4P'!C596="","",'Data R4P'!AD596)</f>
        <v/>
      </c>
      <c r="H7580">
        <f>IF('Data R4P'!C596="","",'Data R4P'!AC596)</f>
        <v/>
      </c>
      <c r="I7580">
        <f>IF('Data R4P'!C596="","",COUNTIF('Data R4P'!J596,"&gt;0")+COUNTIF('Data R4P'!L596,"&gt;0")+COUNTIF('Data R4P'!N596,"&gt;0")+COUNTIF('Data R4P'!P596,"&gt;0")+COUNTIF('Data R4P'!R596,"&gt;0")+COUNTIF('Data R4P'!T596,"&gt;0")+COUNTIF('Data R4P'!V596,"&gt;0")+COUNTIF('Data R4P'!X596,"&gt;0"))</f>
        <v/>
      </c>
      <c r="J7580">
        <f>IF('Data R4P'!C596="","",IF((COUNTIF('Data R4P'!K596,"&gt;0")+COUNTIF('Data R4P'!M596,"&gt;0")+COUNTIF('Data R4P'!O596,"&gt;0")+COUNTIF('Data R4P'!Q596,"&gt;0")+COUNTIF('Data R4P'!S596,"&gt;0")+COUNTIF('Data R4P'!U596,"&gt;0")+COUNTIF('Data R4P'!W596,"&gt;0")+COUNTIF('Data R4P'!Y596,"&gt;0"))&gt;0,1,0))</f>
        <v/>
      </c>
      <c r="M7580" t="inlineStr">
        <is>
          <t>Data R</t>
        </is>
      </c>
    </row>
    <row r="7581">
      <c r="A7581" t="inlineStr">
        <is>
          <t>Regional 4 Palmco</t>
        </is>
      </c>
      <c r="B7581">
        <f>IF('Data R4P'!C597="","",'Data R4P'!B597)</f>
        <v/>
      </c>
      <c r="C7581">
        <f>IF('Data R4P'!C597="","",'Data R4P'!C597)</f>
        <v/>
      </c>
      <c r="D7581">
        <f>IF('Data R4P'!C597="","",'Data R4P'!D597)</f>
        <v/>
      </c>
      <c r="E7581">
        <f>IF('Data R4P'!C597="","",'Data R4P'!E597)</f>
        <v/>
      </c>
      <c r="F7581">
        <f>IF('Data R4P'!C597="","",'Data R4P'!F597)</f>
        <v/>
      </c>
      <c r="G7581">
        <f>IF('Data R4P'!C597="","",'Data R4P'!AD597)</f>
        <v/>
      </c>
      <c r="H7581">
        <f>IF('Data R4P'!C597="","",'Data R4P'!AC597)</f>
        <v/>
      </c>
      <c r="I7581">
        <f>IF('Data R4P'!C597="","",COUNTIF('Data R4P'!J597,"&gt;0")+COUNTIF('Data R4P'!L597,"&gt;0")+COUNTIF('Data R4P'!N597,"&gt;0")+COUNTIF('Data R4P'!P597,"&gt;0")+COUNTIF('Data R4P'!R597,"&gt;0")+COUNTIF('Data R4P'!T597,"&gt;0")+COUNTIF('Data R4P'!V597,"&gt;0")+COUNTIF('Data R4P'!X597,"&gt;0"))</f>
        <v/>
      </c>
      <c r="J7581">
        <f>IF('Data R4P'!C597="","",IF((COUNTIF('Data R4P'!K597,"&gt;0")+COUNTIF('Data R4P'!M597,"&gt;0")+COUNTIF('Data R4P'!O597,"&gt;0")+COUNTIF('Data R4P'!Q597,"&gt;0")+COUNTIF('Data R4P'!S597,"&gt;0")+COUNTIF('Data R4P'!U597,"&gt;0")+COUNTIF('Data R4P'!W597,"&gt;0")+COUNTIF('Data R4P'!Y597,"&gt;0"))&gt;0,1,0))</f>
        <v/>
      </c>
      <c r="M7581" t="inlineStr">
        <is>
          <t>Data R</t>
        </is>
      </c>
    </row>
    <row r="7582">
      <c r="A7582" t="inlineStr">
        <is>
          <t>Regional 4 Palmco</t>
        </is>
      </c>
      <c r="B7582">
        <f>IF('Data R4P'!C598="","",'Data R4P'!B598)</f>
        <v/>
      </c>
      <c r="C7582">
        <f>IF('Data R4P'!C598="","",'Data R4P'!C598)</f>
        <v/>
      </c>
      <c r="D7582">
        <f>IF('Data R4P'!C598="","",'Data R4P'!D598)</f>
        <v/>
      </c>
      <c r="E7582">
        <f>IF('Data R4P'!C598="","",'Data R4P'!E598)</f>
        <v/>
      </c>
      <c r="F7582">
        <f>IF('Data R4P'!C598="","",'Data R4P'!F598)</f>
        <v/>
      </c>
      <c r="G7582">
        <f>IF('Data R4P'!C598="","",'Data R4P'!AD598)</f>
        <v/>
      </c>
      <c r="H7582">
        <f>IF('Data R4P'!C598="","",'Data R4P'!AC598)</f>
        <v/>
      </c>
      <c r="I7582">
        <f>IF('Data R4P'!C598="","",COUNTIF('Data R4P'!J598,"&gt;0")+COUNTIF('Data R4P'!L598,"&gt;0")+COUNTIF('Data R4P'!N598,"&gt;0")+COUNTIF('Data R4P'!P598,"&gt;0")+COUNTIF('Data R4P'!R598,"&gt;0")+COUNTIF('Data R4P'!T598,"&gt;0")+COUNTIF('Data R4P'!V598,"&gt;0")+COUNTIF('Data R4P'!X598,"&gt;0"))</f>
        <v/>
      </c>
      <c r="J7582">
        <f>IF('Data R4P'!C598="","",IF((COUNTIF('Data R4P'!K598,"&gt;0")+COUNTIF('Data R4P'!M598,"&gt;0")+COUNTIF('Data R4P'!O598,"&gt;0")+COUNTIF('Data R4P'!Q598,"&gt;0")+COUNTIF('Data R4P'!S598,"&gt;0")+COUNTIF('Data R4P'!U598,"&gt;0")+COUNTIF('Data R4P'!W598,"&gt;0")+COUNTIF('Data R4P'!Y598,"&gt;0"))&gt;0,1,0))</f>
        <v/>
      </c>
      <c r="M7582" t="inlineStr">
        <is>
          <t>Data R</t>
        </is>
      </c>
    </row>
    <row r="7583">
      <c r="A7583" t="inlineStr">
        <is>
          <t>Regional 4 Palmco</t>
        </is>
      </c>
      <c r="B7583">
        <f>IF('Data R4P'!C599="","",'Data R4P'!B599)</f>
        <v/>
      </c>
      <c r="C7583">
        <f>IF('Data R4P'!C599="","",'Data R4P'!C599)</f>
        <v/>
      </c>
      <c r="D7583">
        <f>IF('Data R4P'!C599="","",'Data R4P'!D599)</f>
        <v/>
      </c>
      <c r="E7583">
        <f>IF('Data R4P'!C599="","",'Data R4P'!E599)</f>
        <v/>
      </c>
      <c r="F7583">
        <f>IF('Data R4P'!C599="","",'Data R4P'!F599)</f>
        <v/>
      </c>
      <c r="G7583">
        <f>IF('Data R4P'!C599="","",'Data R4P'!AD599)</f>
        <v/>
      </c>
      <c r="H7583">
        <f>IF('Data R4P'!C599="","",'Data R4P'!AC599)</f>
        <v/>
      </c>
      <c r="I7583">
        <f>IF('Data R4P'!C599="","",COUNTIF('Data R4P'!J599,"&gt;0")+COUNTIF('Data R4P'!L599,"&gt;0")+COUNTIF('Data R4P'!N599,"&gt;0")+COUNTIF('Data R4P'!P599,"&gt;0")+COUNTIF('Data R4P'!R599,"&gt;0")+COUNTIF('Data R4P'!T599,"&gt;0")+COUNTIF('Data R4P'!V599,"&gt;0")+COUNTIF('Data R4P'!X599,"&gt;0"))</f>
        <v/>
      </c>
      <c r="J7583">
        <f>IF('Data R4P'!C599="","",IF((COUNTIF('Data R4P'!K599,"&gt;0")+COUNTIF('Data R4P'!M599,"&gt;0")+COUNTIF('Data R4P'!O599,"&gt;0")+COUNTIF('Data R4P'!Q599,"&gt;0")+COUNTIF('Data R4P'!S599,"&gt;0")+COUNTIF('Data R4P'!U599,"&gt;0")+COUNTIF('Data R4P'!W599,"&gt;0")+COUNTIF('Data R4P'!Y599,"&gt;0"))&gt;0,1,0))</f>
        <v/>
      </c>
      <c r="M7583" t="inlineStr">
        <is>
          <t>Data R</t>
        </is>
      </c>
    </row>
    <row r="7584">
      <c r="A7584" t="inlineStr">
        <is>
          <t>Regional 4 Palmco</t>
        </is>
      </c>
      <c r="B7584">
        <f>IF('Data R4P'!C600="","",'Data R4P'!B600)</f>
        <v/>
      </c>
      <c r="C7584">
        <f>IF('Data R4P'!C600="","",'Data R4P'!C600)</f>
        <v/>
      </c>
      <c r="D7584">
        <f>IF('Data R4P'!C600="","",'Data R4P'!D600)</f>
        <v/>
      </c>
      <c r="E7584">
        <f>IF('Data R4P'!C600="","",'Data R4P'!E600)</f>
        <v/>
      </c>
      <c r="F7584">
        <f>IF('Data R4P'!C600="","",'Data R4P'!F600)</f>
        <v/>
      </c>
      <c r="G7584">
        <f>IF('Data R4P'!C600="","",'Data R4P'!AD600)</f>
        <v/>
      </c>
      <c r="H7584">
        <f>IF('Data R4P'!C600="","",'Data R4P'!AC600)</f>
        <v/>
      </c>
      <c r="I7584">
        <f>IF('Data R4P'!C600="","",COUNTIF('Data R4P'!J600,"&gt;0")+COUNTIF('Data R4P'!L600,"&gt;0")+COUNTIF('Data R4P'!N600,"&gt;0")+COUNTIF('Data R4P'!P600,"&gt;0")+COUNTIF('Data R4P'!R600,"&gt;0")+COUNTIF('Data R4P'!T600,"&gt;0")+COUNTIF('Data R4P'!V600,"&gt;0")+COUNTIF('Data R4P'!X600,"&gt;0"))</f>
        <v/>
      </c>
      <c r="J7584">
        <f>IF('Data R4P'!C600="","",IF((COUNTIF('Data R4P'!K600,"&gt;0")+COUNTIF('Data R4P'!M600,"&gt;0")+COUNTIF('Data R4P'!O600,"&gt;0")+COUNTIF('Data R4P'!Q600,"&gt;0")+COUNTIF('Data R4P'!S600,"&gt;0")+COUNTIF('Data R4P'!U600,"&gt;0")+COUNTIF('Data R4P'!W600,"&gt;0")+COUNTIF('Data R4P'!Y600,"&gt;0"))&gt;0,1,0))</f>
        <v/>
      </c>
      <c r="M7584" t="inlineStr">
        <is>
          <t>Data R</t>
        </is>
      </c>
    </row>
    <row r="7585">
      <c r="A7585" t="inlineStr">
        <is>
          <t>Regional 4 Palmco</t>
        </is>
      </c>
      <c r="B7585">
        <f>IF('Data R4P'!C601="","",'Data R4P'!B601)</f>
        <v/>
      </c>
      <c r="C7585">
        <f>IF('Data R4P'!C601="","",'Data R4P'!C601)</f>
        <v/>
      </c>
      <c r="D7585">
        <f>IF('Data R4P'!C601="","",'Data R4P'!D601)</f>
        <v/>
      </c>
      <c r="E7585">
        <f>IF('Data R4P'!C601="","",'Data R4P'!E601)</f>
        <v/>
      </c>
      <c r="F7585">
        <f>IF('Data R4P'!C601="","",'Data R4P'!F601)</f>
        <v/>
      </c>
      <c r="G7585">
        <f>IF('Data R4P'!C601="","",'Data R4P'!AD601)</f>
        <v/>
      </c>
      <c r="H7585">
        <f>IF('Data R4P'!C601="","",'Data R4P'!AC601)</f>
        <v/>
      </c>
      <c r="I7585">
        <f>IF('Data R4P'!C601="","",COUNTIF('Data R4P'!J601,"&gt;0")+COUNTIF('Data R4P'!L601,"&gt;0")+COUNTIF('Data R4P'!N601,"&gt;0")+COUNTIF('Data R4P'!P601,"&gt;0")+COUNTIF('Data R4P'!R601,"&gt;0")+COUNTIF('Data R4P'!T601,"&gt;0")+COUNTIF('Data R4P'!V601,"&gt;0")+COUNTIF('Data R4P'!X601,"&gt;0"))</f>
        <v/>
      </c>
      <c r="J7585">
        <f>IF('Data R4P'!C601="","",IF((COUNTIF('Data R4P'!K601,"&gt;0")+COUNTIF('Data R4P'!M601,"&gt;0")+COUNTIF('Data R4P'!O601,"&gt;0")+COUNTIF('Data R4P'!Q601,"&gt;0")+COUNTIF('Data R4P'!S601,"&gt;0")+COUNTIF('Data R4P'!U601,"&gt;0")+COUNTIF('Data R4P'!W601,"&gt;0")+COUNTIF('Data R4P'!Y601,"&gt;0"))&gt;0,1,0))</f>
        <v/>
      </c>
      <c r="M7585" t="inlineStr">
        <is>
          <t>Data R</t>
        </is>
      </c>
    </row>
    <row r="7586">
      <c r="A7586" t="inlineStr">
        <is>
          <t>Regional 4 Palmco</t>
        </is>
      </c>
      <c r="B7586">
        <f>IF('Data R4P'!C602="","",'Data R4P'!B602)</f>
        <v/>
      </c>
      <c r="C7586">
        <f>IF('Data R4P'!C602="","",'Data R4P'!C602)</f>
        <v/>
      </c>
      <c r="D7586">
        <f>IF('Data R4P'!C602="","",'Data R4P'!D602)</f>
        <v/>
      </c>
      <c r="E7586">
        <f>IF('Data R4P'!C602="","",'Data R4P'!E602)</f>
        <v/>
      </c>
      <c r="F7586">
        <f>IF('Data R4P'!C602="","",'Data R4P'!F602)</f>
        <v/>
      </c>
      <c r="G7586">
        <f>IF('Data R4P'!C602="","",'Data R4P'!AD602)</f>
        <v/>
      </c>
      <c r="H7586">
        <f>IF('Data R4P'!C602="","",'Data R4P'!AC602)</f>
        <v/>
      </c>
      <c r="I7586">
        <f>IF('Data R4P'!C602="","",COUNTIF('Data R4P'!J602,"&gt;0")+COUNTIF('Data R4P'!L602,"&gt;0")+COUNTIF('Data R4P'!N602,"&gt;0")+COUNTIF('Data R4P'!P602,"&gt;0")+COUNTIF('Data R4P'!R602,"&gt;0")+COUNTIF('Data R4P'!T602,"&gt;0")+COUNTIF('Data R4P'!V602,"&gt;0")+COUNTIF('Data R4P'!X602,"&gt;0"))</f>
        <v/>
      </c>
      <c r="J7586">
        <f>IF('Data R4P'!C602="","",IF((COUNTIF('Data R4P'!K602,"&gt;0")+COUNTIF('Data R4P'!M602,"&gt;0")+COUNTIF('Data R4P'!O602,"&gt;0")+COUNTIF('Data R4P'!Q602,"&gt;0")+COUNTIF('Data R4P'!S602,"&gt;0")+COUNTIF('Data R4P'!U602,"&gt;0")+COUNTIF('Data R4P'!W602,"&gt;0")+COUNTIF('Data R4P'!Y602,"&gt;0"))&gt;0,1,0))</f>
        <v/>
      </c>
      <c r="M7586" t="inlineStr">
        <is>
          <t>Data R</t>
        </is>
      </c>
    </row>
    <row r="7587">
      <c r="A7587" t="inlineStr">
        <is>
          <t>Regional 4 Palmco</t>
        </is>
      </c>
      <c r="B7587">
        <f>IF('Data R4P'!C603="","",'Data R4P'!B603)</f>
        <v/>
      </c>
      <c r="C7587">
        <f>IF('Data R4P'!C603="","",'Data R4P'!C603)</f>
        <v/>
      </c>
      <c r="D7587">
        <f>IF('Data R4P'!C603="","",'Data R4P'!D603)</f>
        <v/>
      </c>
      <c r="E7587">
        <f>IF('Data R4P'!C603="","",'Data R4P'!E603)</f>
        <v/>
      </c>
      <c r="F7587">
        <f>IF('Data R4P'!C603="","",'Data R4P'!F603)</f>
        <v/>
      </c>
      <c r="G7587">
        <f>IF('Data R4P'!C603="","",'Data R4P'!AD603)</f>
        <v/>
      </c>
      <c r="H7587">
        <f>IF('Data R4P'!C603="","",'Data R4P'!AC603)</f>
        <v/>
      </c>
      <c r="I7587">
        <f>IF('Data R4P'!C603="","",COUNTIF('Data R4P'!J603,"&gt;0")+COUNTIF('Data R4P'!L603,"&gt;0")+COUNTIF('Data R4P'!N603,"&gt;0")+COUNTIF('Data R4P'!P603,"&gt;0")+COUNTIF('Data R4P'!R603,"&gt;0")+COUNTIF('Data R4P'!T603,"&gt;0")+COUNTIF('Data R4P'!V603,"&gt;0")+COUNTIF('Data R4P'!X603,"&gt;0"))</f>
        <v/>
      </c>
      <c r="J7587">
        <f>IF('Data R4P'!C603="","",IF((COUNTIF('Data R4P'!K603,"&gt;0")+COUNTIF('Data R4P'!M603,"&gt;0")+COUNTIF('Data R4P'!O603,"&gt;0")+COUNTIF('Data R4P'!Q603,"&gt;0")+COUNTIF('Data R4P'!S603,"&gt;0")+COUNTIF('Data R4P'!U603,"&gt;0")+COUNTIF('Data R4P'!W603,"&gt;0")+COUNTIF('Data R4P'!Y603,"&gt;0"))&gt;0,1,0))</f>
        <v/>
      </c>
      <c r="M7587" t="inlineStr">
        <is>
          <t>Data R</t>
        </is>
      </c>
    </row>
    <row r="7588">
      <c r="A7588" t="inlineStr">
        <is>
          <t>Regional 4 Palmco</t>
        </is>
      </c>
      <c r="B7588">
        <f>IF('Data R4P'!C604="","",'Data R4P'!B604)</f>
        <v/>
      </c>
      <c r="C7588">
        <f>IF('Data R4P'!C604="","",'Data R4P'!C604)</f>
        <v/>
      </c>
      <c r="D7588">
        <f>IF('Data R4P'!C604="","",'Data R4P'!D604)</f>
        <v/>
      </c>
      <c r="E7588">
        <f>IF('Data R4P'!C604="","",'Data R4P'!E604)</f>
        <v/>
      </c>
      <c r="F7588">
        <f>IF('Data R4P'!C604="","",'Data R4P'!F604)</f>
        <v/>
      </c>
      <c r="G7588">
        <f>IF('Data R4P'!C604="","",'Data R4P'!AD604)</f>
        <v/>
      </c>
      <c r="H7588">
        <f>IF('Data R4P'!C604="","",'Data R4P'!AC604)</f>
        <v/>
      </c>
      <c r="I7588">
        <f>IF('Data R4P'!C604="","",COUNTIF('Data R4P'!J604,"&gt;0")+COUNTIF('Data R4P'!L604,"&gt;0")+COUNTIF('Data R4P'!N604,"&gt;0")+COUNTIF('Data R4P'!P604,"&gt;0")+COUNTIF('Data R4P'!R604,"&gt;0")+COUNTIF('Data R4P'!T604,"&gt;0")+COUNTIF('Data R4P'!V604,"&gt;0")+COUNTIF('Data R4P'!X604,"&gt;0"))</f>
        <v/>
      </c>
      <c r="J7588">
        <f>IF('Data R4P'!C604="","",IF((COUNTIF('Data R4P'!K604,"&gt;0")+COUNTIF('Data R4P'!M604,"&gt;0")+COUNTIF('Data R4P'!O604,"&gt;0")+COUNTIF('Data R4P'!Q604,"&gt;0")+COUNTIF('Data R4P'!S604,"&gt;0")+COUNTIF('Data R4P'!U604,"&gt;0")+COUNTIF('Data R4P'!W604,"&gt;0")+COUNTIF('Data R4P'!Y604,"&gt;0"))&gt;0,1,0))</f>
        <v/>
      </c>
      <c r="M7588" t="inlineStr">
        <is>
          <t>Data R</t>
        </is>
      </c>
    </row>
    <row r="7589">
      <c r="A7589" t="inlineStr">
        <is>
          <t>Regional 4 Palmco</t>
        </is>
      </c>
      <c r="B7589">
        <f>IF('Data R4P'!C605="","",'Data R4P'!B605)</f>
        <v/>
      </c>
      <c r="C7589">
        <f>IF('Data R4P'!C605="","",'Data R4P'!C605)</f>
        <v/>
      </c>
      <c r="D7589">
        <f>IF('Data R4P'!C605="","",'Data R4P'!D605)</f>
        <v/>
      </c>
      <c r="E7589">
        <f>IF('Data R4P'!C605="","",'Data R4P'!E605)</f>
        <v/>
      </c>
      <c r="F7589">
        <f>IF('Data R4P'!C605="","",'Data R4P'!F605)</f>
        <v/>
      </c>
      <c r="G7589">
        <f>IF('Data R4P'!C605="","",'Data R4P'!AD605)</f>
        <v/>
      </c>
      <c r="H7589">
        <f>IF('Data R4P'!C605="","",'Data R4P'!AC605)</f>
        <v/>
      </c>
      <c r="I7589">
        <f>IF('Data R4P'!C605="","",COUNTIF('Data R4P'!J605,"&gt;0")+COUNTIF('Data R4P'!L605,"&gt;0")+COUNTIF('Data R4P'!N605,"&gt;0")+COUNTIF('Data R4P'!P605,"&gt;0")+COUNTIF('Data R4P'!R605,"&gt;0")+COUNTIF('Data R4P'!T605,"&gt;0")+COUNTIF('Data R4P'!V605,"&gt;0")+COUNTIF('Data R4P'!X605,"&gt;0"))</f>
        <v/>
      </c>
      <c r="J7589">
        <f>IF('Data R4P'!C605="","",IF((COUNTIF('Data R4P'!K605,"&gt;0")+COUNTIF('Data R4P'!M605,"&gt;0")+COUNTIF('Data R4P'!O605,"&gt;0")+COUNTIF('Data R4P'!Q605,"&gt;0")+COUNTIF('Data R4P'!S605,"&gt;0")+COUNTIF('Data R4P'!U605,"&gt;0")+COUNTIF('Data R4P'!W605,"&gt;0")+COUNTIF('Data R4P'!Y605,"&gt;0"))&gt;0,1,0))</f>
        <v/>
      </c>
      <c r="M7589" t="inlineStr">
        <is>
          <t>Data R</t>
        </is>
      </c>
    </row>
    <row r="7590">
      <c r="A7590" t="inlineStr">
        <is>
          <t>Regional 4 Palmco</t>
        </is>
      </c>
      <c r="B7590">
        <f>IF('Data R4P'!C606="","",'Data R4P'!B606)</f>
        <v/>
      </c>
      <c r="C7590">
        <f>IF('Data R4P'!C606="","",'Data R4P'!C606)</f>
        <v/>
      </c>
      <c r="D7590">
        <f>IF('Data R4P'!C606="","",'Data R4P'!D606)</f>
        <v/>
      </c>
      <c r="E7590">
        <f>IF('Data R4P'!C606="","",'Data R4P'!E606)</f>
        <v/>
      </c>
      <c r="F7590">
        <f>IF('Data R4P'!C606="","",'Data R4P'!F606)</f>
        <v/>
      </c>
      <c r="G7590">
        <f>IF('Data R4P'!C606="","",'Data R4P'!AD606)</f>
        <v/>
      </c>
      <c r="H7590">
        <f>IF('Data R4P'!C606="","",'Data R4P'!AC606)</f>
        <v/>
      </c>
      <c r="I7590">
        <f>IF('Data R4P'!C606="","",COUNTIF('Data R4P'!J606,"&gt;0")+COUNTIF('Data R4P'!L606,"&gt;0")+COUNTIF('Data R4P'!N606,"&gt;0")+COUNTIF('Data R4P'!P606,"&gt;0")+COUNTIF('Data R4P'!R606,"&gt;0")+COUNTIF('Data R4P'!T606,"&gt;0")+COUNTIF('Data R4P'!V606,"&gt;0")+COUNTIF('Data R4P'!X606,"&gt;0"))</f>
        <v/>
      </c>
      <c r="J7590">
        <f>IF('Data R4P'!C606="","",IF((COUNTIF('Data R4P'!K606,"&gt;0")+COUNTIF('Data R4P'!M606,"&gt;0")+COUNTIF('Data R4P'!O606,"&gt;0")+COUNTIF('Data R4P'!Q606,"&gt;0")+COUNTIF('Data R4P'!S606,"&gt;0")+COUNTIF('Data R4P'!U606,"&gt;0")+COUNTIF('Data R4P'!W606,"&gt;0")+COUNTIF('Data R4P'!Y606,"&gt;0"))&gt;0,1,0))</f>
        <v/>
      </c>
      <c r="M7590" t="inlineStr">
        <is>
          <t>Data R</t>
        </is>
      </c>
    </row>
    <row r="7591">
      <c r="A7591" t="inlineStr">
        <is>
          <t>Regional 4 Palmco</t>
        </is>
      </c>
      <c r="B7591">
        <f>IF('Data R4P'!C607="","",'Data R4P'!B607)</f>
        <v/>
      </c>
      <c r="C7591">
        <f>IF('Data R4P'!C607="","",'Data R4P'!C607)</f>
        <v/>
      </c>
      <c r="D7591">
        <f>IF('Data R4P'!C607="","",'Data R4P'!D607)</f>
        <v/>
      </c>
      <c r="E7591">
        <f>IF('Data R4P'!C607="","",'Data R4P'!E607)</f>
        <v/>
      </c>
      <c r="F7591">
        <f>IF('Data R4P'!C607="","",'Data R4P'!F607)</f>
        <v/>
      </c>
      <c r="G7591">
        <f>IF('Data R4P'!C607="","",'Data R4P'!AD607)</f>
        <v/>
      </c>
      <c r="H7591">
        <f>IF('Data R4P'!C607="","",'Data R4P'!AC607)</f>
        <v/>
      </c>
      <c r="I7591">
        <f>IF('Data R4P'!C607="","",COUNTIF('Data R4P'!J607,"&gt;0")+COUNTIF('Data R4P'!L607,"&gt;0")+COUNTIF('Data R4P'!N607,"&gt;0")+COUNTIF('Data R4P'!P607,"&gt;0")+COUNTIF('Data R4P'!R607,"&gt;0")+COUNTIF('Data R4P'!T607,"&gt;0")+COUNTIF('Data R4P'!V607,"&gt;0")+COUNTIF('Data R4P'!X607,"&gt;0"))</f>
        <v/>
      </c>
      <c r="J7591">
        <f>IF('Data R4P'!C607="","",IF((COUNTIF('Data R4P'!K607,"&gt;0")+COUNTIF('Data R4P'!M607,"&gt;0")+COUNTIF('Data R4P'!O607,"&gt;0")+COUNTIF('Data R4P'!Q607,"&gt;0")+COUNTIF('Data R4P'!S607,"&gt;0")+COUNTIF('Data R4P'!U607,"&gt;0")+COUNTIF('Data R4P'!W607,"&gt;0")+COUNTIF('Data R4P'!Y607,"&gt;0"))&gt;0,1,0))</f>
        <v/>
      </c>
      <c r="M7591" t="inlineStr">
        <is>
          <t>Data R</t>
        </is>
      </c>
    </row>
    <row r="7592">
      <c r="A7592" t="inlineStr">
        <is>
          <t>Regional 4 Palmco</t>
        </is>
      </c>
      <c r="B7592">
        <f>IF('Data R4P'!C608="","",'Data R4P'!B608)</f>
        <v/>
      </c>
      <c r="C7592">
        <f>IF('Data R4P'!C608="","",'Data R4P'!C608)</f>
        <v/>
      </c>
      <c r="D7592">
        <f>IF('Data R4P'!C608="","",'Data R4P'!D608)</f>
        <v/>
      </c>
      <c r="E7592">
        <f>IF('Data R4P'!C608="","",'Data R4P'!E608)</f>
        <v/>
      </c>
      <c r="F7592">
        <f>IF('Data R4P'!C608="","",'Data R4P'!F608)</f>
        <v/>
      </c>
      <c r="G7592">
        <f>IF('Data R4P'!C608="","",'Data R4P'!AD608)</f>
        <v/>
      </c>
      <c r="H7592">
        <f>IF('Data R4P'!C608="","",'Data R4P'!AC608)</f>
        <v/>
      </c>
      <c r="I7592">
        <f>IF('Data R4P'!C608="","",COUNTIF('Data R4P'!J608,"&gt;0")+COUNTIF('Data R4P'!L608,"&gt;0")+COUNTIF('Data R4P'!N608,"&gt;0")+COUNTIF('Data R4P'!P608,"&gt;0")+COUNTIF('Data R4P'!R608,"&gt;0")+COUNTIF('Data R4P'!T608,"&gt;0")+COUNTIF('Data R4P'!V608,"&gt;0")+COUNTIF('Data R4P'!X608,"&gt;0"))</f>
        <v/>
      </c>
      <c r="J7592">
        <f>IF('Data R4P'!C608="","",IF((COUNTIF('Data R4P'!K608,"&gt;0")+COUNTIF('Data R4P'!M608,"&gt;0")+COUNTIF('Data R4P'!O608,"&gt;0")+COUNTIF('Data R4P'!Q608,"&gt;0")+COUNTIF('Data R4P'!S608,"&gt;0")+COUNTIF('Data R4P'!U608,"&gt;0")+COUNTIF('Data R4P'!W608,"&gt;0")+COUNTIF('Data R4P'!Y608,"&gt;0"))&gt;0,1,0))</f>
        <v/>
      </c>
      <c r="M7592" t="inlineStr">
        <is>
          <t>Data R</t>
        </is>
      </c>
    </row>
    <row r="7593">
      <c r="A7593" t="inlineStr">
        <is>
          <t>Regional 4 Palmco</t>
        </is>
      </c>
      <c r="B7593">
        <f>IF('Data R4P'!C609="","",'Data R4P'!B609)</f>
        <v/>
      </c>
      <c r="C7593">
        <f>IF('Data R4P'!C609="","",'Data R4P'!C609)</f>
        <v/>
      </c>
      <c r="D7593">
        <f>IF('Data R4P'!C609="","",'Data R4P'!D609)</f>
        <v/>
      </c>
      <c r="E7593">
        <f>IF('Data R4P'!C609="","",'Data R4P'!E609)</f>
        <v/>
      </c>
      <c r="F7593">
        <f>IF('Data R4P'!C609="","",'Data R4P'!F609)</f>
        <v/>
      </c>
      <c r="G7593">
        <f>IF('Data R4P'!C609="","",'Data R4P'!AD609)</f>
        <v/>
      </c>
      <c r="H7593">
        <f>IF('Data R4P'!C609="","",'Data R4P'!AC609)</f>
        <v/>
      </c>
      <c r="I7593">
        <f>IF('Data R4P'!C609="","",COUNTIF('Data R4P'!J609,"&gt;0")+COUNTIF('Data R4P'!L609,"&gt;0")+COUNTIF('Data R4P'!N609,"&gt;0")+COUNTIF('Data R4P'!P609,"&gt;0")+COUNTIF('Data R4P'!R609,"&gt;0")+COUNTIF('Data R4P'!T609,"&gt;0")+COUNTIF('Data R4P'!V609,"&gt;0")+COUNTIF('Data R4P'!X609,"&gt;0"))</f>
        <v/>
      </c>
      <c r="J7593">
        <f>IF('Data R4P'!C609="","",IF((COUNTIF('Data R4P'!K609,"&gt;0")+COUNTIF('Data R4P'!M609,"&gt;0")+COUNTIF('Data R4P'!O609,"&gt;0")+COUNTIF('Data R4P'!Q609,"&gt;0")+COUNTIF('Data R4P'!S609,"&gt;0")+COUNTIF('Data R4P'!U609,"&gt;0")+COUNTIF('Data R4P'!W609,"&gt;0")+COUNTIF('Data R4P'!Y609,"&gt;0"))&gt;0,1,0))</f>
        <v/>
      </c>
      <c r="M7593" t="inlineStr">
        <is>
          <t>Data R</t>
        </is>
      </c>
    </row>
    <row r="7594">
      <c r="A7594" t="inlineStr">
        <is>
          <t>Regional 4 Palmco</t>
        </is>
      </c>
      <c r="B7594">
        <f>IF('Data R4P'!C610="","",'Data R4P'!B610)</f>
        <v/>
      </c>
      <c r="C7594">
        <f>IF('Data R4P'!C610="","",'Data R4P'!C610)</f>
        <v/>
      </c>
      <c r="D7594">
        <f>IF('Data R4P'!C610="","",'Data R4P'!D610)</f>
        <v/>
      </c>
      <c r="E7594">
        <f>IF('Data R4P'!C610="","",'Data R4P'!E610)</f>
        <v/>
      </c>
      <c r="F7594">
        <f>IF('Data R4P'!C610="","",'Data R4P'!F610)</f>
        <v/>
      </c>
      <c r="G7594">
        <f>IF('Data R4P'!C610="","",'Data R4P'!AD610)</f>
        <v/>
      </c>
      <c r="H7594">
        <f>IF('Data R4P'!C610="","",'Data R4P'!AC610)</f>
        <v/>
      </c>
      <c r="I7594">
        <f>IF('Data R4P'!C610="","",COUNTIF('Data R4P'!J610,"&gt;0")+COUNTIF('Data R4P'!L610,"&gt;0")+COUNTIF('Data R4P'!N610,"&gt;0")+COUNTIF('Data R4P'!P610,"&gt;0")+COUNTIF('Data R4P'!R610,"&gt;0")+COUNTIF('Data R4P'!T610,"&gt;0")+COUNTIF('Data R4P'!V610,"&gt;0")+COUNTIF('Data R4P'!X610,"&gt;0"))</f>
        <v/>
      </c>
      <c r="J7594">
        <f>IF('Data R4P'!C610="","",IF((COUNTIF('Data R4P'!K610,"&gt;0")+COUNTIF('Data R4P'!M610,"&gt;0")+COUNTIF('Data R4P'!O610,"&gt;0")+COUNTIF('Data R4P'!Q610,"&gt;0")+COUNTIF('Data R4P'!S610,"&gt;0")+COUNTIF('Data R4P'!U610,"&gt;0")+COUNTIF('Data R4P'!W610,"&gt;0")+COUNTIF('Data R4P'!Y610,"&gt;0"))&gt;0,1,0))</f>
        <v/>
      </c>
      <c r="M7594" t="inlineStr">
        <is>
          <t>Data R</t>
        </is>
      </c>
    </row>
    <row r="7595">
      <c r="A7595" t="inlineStr">
        <is>
          <t>Regional 4 Palmco</t>
        </is>
      </c>
      <c r="B7595">
        <f>IF('Data R4P'!C611="","",'Data R4P'!B611)</f>
        <v/>
      </c>
      <c r="C7595">
        <f>IF('Data R4P'!C611="","",'Data R4P'!C611)</f>
        <v/>
      </c>
      <c r="D7595">
        <f>IF('Data R4P'!C611="","",'Data R4P'!D611)</f>
        <v/>
      </c>
      <c r="E7595">
        <f>IF('Data R4P'!C611="","",'Data R4P'!E611)</f>
        <v/>
      </c>
      <c r="F7595">
        <f>IF('Data R4P'!C611="","",'Data R4P'!F611)</f>
        <v/>
      </c>
      <c r="G7595">
        <f>IF('Data R4P'!C611="","",'Data R4P'!AD611)</f>
        <v/>
      </c>
      <c r="H7595">
        <f>IF('Data R4P'!C611="","",'Data R4P'!AC611)</f>
        <v/>
      </c>
      <c r="I7595">
        <f>IF('Data R4P'!C611="","",COUNTIF('Data R4P'!J611,"&gt;0")+COUNTIF('Data R4P'!L611,"&gt;0")+COUNTIF('Data R4P'!N611,"&gt;0")+COUNTIF('Data R4P'!P611,"&gt;0")+COUNTIF('Data R4P'!R611,"&gt;0")+COUNTIF('Data R4P'!T611,"&gt;0")+COUNTIF('Data R4P'!V611,"&gt;0")+COUNTIF('Data R4P'!X611,"&gt;0"))</f>
        <v/>
      </c>
      <c r="J7595">
        <f>IF('Data R4P'!C611="","",IF((COUNTIF('Data R4P'!K611,"&gt;0")+COUNTIF('Data R4P'!M611,"&gt;0")+COUNTIF('Data R4P'!O611,"&gt;0")+COUNTIF('Data R4P'!Q611,"&gt;0")+COUNTIF('Data R4P'!S611,"&gt;0")+COUNTIF('Data R4P'!U611,"&gt;0")+COUNTIF('Data R4P'!W611,"&gt;0")+COUNTIF('Data R4P'!Y611,"&gt;0"))&gt;0,1,0))</f>
        <v/>
      </c>
      <c r="M7595" t="inlineStr">
        <is>
          <t>Data R</t>
        </is>
      </c>
    </row>
    <row r="7596">
      <c r="A7596" t="inlineStr">
        <is>
          <t>Regional 4 Palmco</t>
        </is>
      </c>
      <c r="B7596">
        <f>IF('Data R4P'!C612="","",'Data R4P'!B612)</f>
        <v/>
      </c>
      <c r="C7596">
        <f>IF('Data R4P'!C612="","",'Data R4P'!C612)</f>
        <v/>
      </c>
      <c r="D7596">
        <f>IF('Data R4P'!C612="","",'Data R4P'!D612)</f>
        <v/>
      </c>
      <c r="E7596">
        <f>IF('Data R4P'!C612="","",'Data R4P'!E612)</f>
        <v/>
      </c>
      <c r="F7596">
        <f>IF('Data R4P'!C612="","",'Data R4P'!F612)</f>
        <v/>
      </c>
      <c r="G7596">
        <f>IF('Data R4P'!C612="","",'Data R4P'!AD612)</f>
        <v/>
      </c>
      <c r="H7596">
        <f>IF('Data R4P'!C612="","",'Data R4P'!AC612)</f>
        <v/>
      </c>
      <c r="I7596">
        <f>IF('Data R4P'!C612="","",COUNTIF('Data R4P'!J612,"&gt;0")+COUNTIF('Data R4P'!L612,"&gt;0")+COUNTIF('Data R4P'!N612,"&gt;0")+COUNTIF('Data R4P'!P612,"&gt;0")+COUNTIF('Data R4P'!R612,"&gt;0")+COUNTIF('Data R4P'!T612,"&gt;0")+COUNTIF('Data R4P'!V612,"&gt;0")+COUNTIF('Data R4P'!X612,"&gt;0"))</f>
        <v/>
      </c>
      <c r="J7596">
        <f>IF('Data R4P'!C612="","",IF((COUNTIF('Data R4P'!K612,"&gt;0")+COUNTIF('Data R4P'!M612,"&gt;0")+COUNTIF('Data R4P'!O612,"&gt;0")+COUNTIF('Data R4P'!Q612,"&gt;0")+COUNTIF('Data R4P'!S612,"&gt;0")+COUNTIF('Data R4P'!U612,"&gt;0")+COUNTIF('Data R4P'!W612,"&gt;0")+COUNTIF('Data R4P'!Y612,"&gt;0"))&gt;0,1,0))</f>
        <v/>
      </c>
      <c r="M7596" t="inlineStr">
        <is>
          <t>Data R</t>
        </is>
      </c>
    </row>
    <row r="7597">
      <c r="A7597" t="inlineStr">
        <is>
          <t>Regional 4 Palmco</t>
        </is>
      </c>
      <c r="B7597">
        <f>IF('Data R4P'!C613="","",'Data R4P'!B613)</f>
        <v/>
      </c>
      <c r="C7597">
        <f>IF('Data R4P'!C613="","",'Data R4P'!C613)</f>
        <v/>
      </c>
      <c r="D7597">
        <f>IF('Data R4P'!C613="","",'Data R4P'!D613)</f>
        <v/>
      </c>
      <c r="E7597">
        <f>IF('Data R4P'!C613="","",'Data R4P'!E613)</f>
        <v/>
      </c>
      <c r="F7597">
        <f>IF('Data R4P'!C613="","",'Data R4P'!F613)</f>
        <v/>
      </c>
      <c r="G7597">
        <f>IF('Data R4P'!C613="","",'Data R4P'!AD613)</f>
        <v/>
      </c>
      <c r="H7597">
        <f>IF('Data R4P'!C613="","",'Data R4P'!AC613)</f>
        <v/>
      </c>
      <c r="I7597">
        <f>IF('Data R4P'!C613="","",COUNTIF('Data R4P'!J613,"&gt;0")+COUNTIF('Data R4P'!L613,"&gt;0")+COUNTIF('Data R4P'!N613,"&gt;0")+COUNTIF('Data R4P'!P613,"&gt;0")+COUNTIF('Data R4P'!R613,"&gt;0")+COUNTIF('Data R4P'!T613,"&gt;0")+COUNTIF('Data R4P'!V613,"&gt;0")+COUNTIF('Data R4P'!X613,"&gt;0"))</f>
        <v/>
      </c>
      <c r="J7597">
        <f>IF('Data R4P'!C613="","",IF((COUNTIF('Data R4P'!K613,"&gt;0")+COUNTIF('Data R4P'!M613,"&gt;0")+COUNTIF('Data R4P'!O613,"&gt;0")+COUNTIF('Data R4P'!Q613,"&gt;0")+COUNTIF('Data R4P'!S613,"&gt;0")+COUNTIF('Data R4P'!U613,"&gt;0")+COUNTIF('Data R4P'!W613,"&gt;0")+COUNTIF('Data R4P'!Y613,"&gt;0"))&gt;0,1,0))</f>
        <v/>
      </c>
      <c r="M7597" t="inlineStr">
        <is>
          <t>Data R</t>
        </is>
      </c>
    </row>
    <row r="7598">
      <c r="A7598" t="inlineStr">
        <is>
          <t>Regional 4 Palmco</t>
        </is>
      </c>
      <c r="B7598">
        <f>IF('Data R4P'!C614="","",'Data R4P'!B614)</f>
        <v/>
      </c>
      <c r="C7598">
        <f>IF('Data R4P'!C614="","",'Data R4P'!C614)</f>
        <v/>
      </c>
      <c r="D7598">
        <f>IF('Data R4P'!C614="","",'Data R4P'!D614)</f>
        <v/>
      </c>
      <c r="E7598">
        <f>IF('Data R4P'!C614="","",'Data R4P'!E614)</f>
        <v/>
      </c>
      <c r="F7598">
        <f>IF('Data R4P'!C614="","",'Data R4P'!F614)</f>
        <v/>
      </c>
      <c r="G7598">
        <f>IF('Data R4P'!C614="","",'Data R4P'!AD614)</f>
        <v/>
      </c>
      <c r="H7598">
        <f>IF('Data R4P'!C614="","",'Data R4P'!AC614)</f>
        <v/>
      </c>
      <c r="I7598">
        <f>IF('Data R4P'!C614="","",COUNTIF('Data R4P'!J614,"&gt;0")+COUNTIF('Data R4P'!L614,"&gt;0")+COUNTIF('Data R4P'!N614,"&gt;0")+COUNTIF('Data R4P'!P614,"&gt;0")+COUNTIF('Data R4P'!R614,"&gt;0")+COUNTIF('Data R4P'!T614,"&gt;0")+COUNTIF('Data R4P'!V614,"&gt;0")+COUNTIF('Data R4P'!X614,"&gt;0"))</f>
        <v/>
      </c>
      <c r="J7598">
        <f>IF('Data R4P'!C614="","",IF((COUNTIF('Data R4P'!K614,"&gt;0")+COUNTIF('Data R4P'!M614,"&gt;0")+COUNTIF('Data R4P'!O614,"&gt;0")+COUNTIF('Data R4P'!Q614,"&gt;0")+COUNTIF('Data R4P'!S614,"&gt;0")+COUNTIF('Data R4P'!U614,"&gt;0")+COUNTIF('Data R4P'!W614,"&gt;0")+COUNTIF('Data R4P'!Y614,"&gt;0"))&gt;0,1,0))</f>
        <v/>
      </c>
      <c r="M7598" t="inlineStr">
        <is>
          <t>Data R</t>
        </is>
      </c>
    </row>
    <row r="7599">
      <c r="A7599" t="inlineStr">
        <is>
          <t>Regional 4 Palmco</t>
        </is>
      </c>
      <c r="B7599">
        <f>IF('Data R4P'!C615="","",'Data R4P'!B615)</f>
        <v/>
      </c>
      <c r="C7599">
        <f>IF('Data R4P'!C615="","",'Data R4P'!C615)</f>
        <v/>
      </c>
      <c r="D7599">
        <f>IF('Data R4P'!C615="","",'Data R4P'!D615)</f>
        <v/>
      </c>
      <c r="E7599">
        <f>IF('Data R4P'!C615="","",'Data R4P'!E615)</f>
        <v/>
      </c>
      <c r="F7599">
        <f>IF('Data R4P'!C615="","",'Data R4P'!F615)</f>
        <v/>
      </c>
      <c r="G7599">
        <f>IF('Data R4P'!C615="","",'Data R4P'!AD615)</f>
        <v/>
      </c>
      <c r="H7599">
        <f>IF('Data R4P'!C615="","",'Data R4P'!AC615)</f>
        <v/>
      </c>
      <c r="I7599">
        <f>IF('Data R4P'!C615="","",COUNTIF('Data R4P'!J615,"&gt;0")+COUNTIF('Data R4P'!L615,"&gt;0")+COUNTIF('Data R4P'!N615,"&gt;0")+COUNTIF('Data R4P'!P615,"&gt;0")+COUNTIF('Data R4P'!R615,"&gt;0")+COUNTIF('Data R4P'!T615,"&gt;0")+COUNTIF('Data R4P'!V615,"&gt;0")+COUNTIF('Data R4P'!X615,"&gt;0"))</f>
        <v/>
      </c>
      <c r="J7599">
        <f>IF('Data R4P'!C615="","",IF((COUNTIF('Data R4P'!K615,"&gt;0")+COUNTIF('Data R4P'!M615,"&gt;0")+COUNTIF('Data R4P'!O615,"&gt;0")+COUNTIF('Data R4P'!Q615,"&gt;0")+COUNTIF('Data R4P'!S615,"&gt;0")+COUNTIF('Data R4P'!U615,"&gt;0")+COUNTIF('Data R4P'!W615,"&gt;0")+COUNTIF('Data R4P'!Y615,"&gt;0"))&gt;0,1,0))</f>
        <v/>
      </c>
      <c r="M7599" t="inlineStr">
        <is>
          <t>Data R</t>
        </is>
      </c>
    </row>
    <row r="7600">
      <c r="A7600" t="inlineStr">
        <is>
          <t>Regional 4 Palmco</t>
        </is>
      </c>
      <c r="B7600">
        <f>IF('Data R4P'!C616="","",'Data R4P'!B616)</f>
        <v/>
      </c>
      <c r="C7600">
        <f>IF('Data R4P'!C616="","",'Data R4P'!C616)</f>
        <v/>
      </c>
      <c r="D7600">
        <f>IF('Data R4P'!C616="","",'Data R4P'!D616)</f>
        <v/>
      </c>
      <c r="E7600">
        <f>IF('Data R4P'!C616="","",'Data R4P'!E616)</f>
        <v/>
      </c>
      <c r="F7600">
        <f>IF('Data R4P'!C616="","",'Data R4P'!F616)</f>
        <v/>
      </c>
      <c r="G7600">
        <f>IF('Data R4P'!C616="","",'Data R4P'!AD616)</f>
        <v/>
      </c>
      <c r="H7600">
        <f>IF('Data R4P'!C616="","",'Data R4P'!AC616)</f>
        <v/>
      </c>
      <c r="I7600">
        <f>IF('Data R4P'!C616="","",COUNTIF('Data R4P'!J616,"&gt;0")+COUNTIF('Data R4P'!L616,"&gt;0")+COUNTIF('Data R4P'!N616,"&gt;0")+COUNTIF('Data R4P'!P616,"&gt;0")+COUNTIF('Data R4P'!R616,"&gt;0")+COUNTIF('Data R4P'!T616,"&gt;0")+COUNTIF('Data R4P'!V616,"&gt;0")+COUNTIF('Data R4P'!X616,"&gt;0"))</f>
        <v/>
      </c>
      <c r="J7600">
        <f>IF('Data R4P'!C616="","",IF((COUNTIF('Data R4P'!K616,"&gt;0")+COUNTIF('Data R4P'!M616,"&gt;0")+COUNTIF('Data R4P'!O616,"&gt;0")+COUNTIF('Data R4P'!Q616,"&gt;0")+COUNTIF('Data R4P'!S616,"&gt;0")+COUNTIF('Data R4P'!U616,"&gt;0")+COUNTIF('Data R4P'!W616,"&gt;0")+COUNTIF('Data R4P'!Y616,"&gt;0"))&gt;0,1,0))</f>
        <v/>
      </c>
      <c r="M7600" t="inlineStr">
        <is>
          <t>Data R</t>
        </is>
      </c>
    </row>
    <row r="7601">
      <c r="A7601" t="inlineStr">
        <is>
          <t>Regional 4 Palmco</t>
        </is>
      </c>
      <c r="B7601">
        <f>IF('Data R4P'!C617="","",'Data R4P'!B617)</f>
        <v/>
      </c>
      <c r="C7601">
        <f>IF('Data R4P'!C617="","",'Data R4P'!C617)</f>
        <v/>
      </c>
      <c r="D7601">
        <f>IF('Data R4P'!C617="","",'Data R4P'!D617)</f>
        <v/>
      </c>
      <c r="E7601">
        <f>IF('Data R4P'!C617="","",'Data R4P'!E617)</f>
        <v/>
      </c>
      <c r="F7601">
        <f>IF('Data R4P'!C617="","",'Data R4P'!F617)</f>
        <v/>
      </c>
      <c r="G7601">
        <f>IF('Data R4P'!C617="","",'Data R4P'!AD617)</f>
        <v/>
      </c>
      <c r="H7601">
        <f>IF('Data R4P'!C617="","",'Data R4P'!AC617)</f>
        <v/>
      </c>
      <c r="I7601">
        <f>IF('Data R4P'!C617="","",COUNTIF('Data R4P'!J617,"&gt;0")+COUNTIF('Data R4P'!L617,"&gt;0")+COUNTIF('Data R4P'!N617,"&gt;0")+COUNTIF('Data R4P'!P617,"&gt;0")+COUNTIF('Data R4P'!R617,"&gt;0")+COUNTIF('Data R4P'!T617,"&gt;0")+COUNTIF('Data R4P'!V617,"&gt;0")+COUNTIF('Data R4P'!X617,"&gt;0"))</f>
        <v/>
      </c>
      <c r="J7601">
        <f>IF('Data R4P'!C617="","",IF((COUNTIF('Data R4P'!K617,"&gt;0")+COUNTIF('Data R4P'!M617,"&gt;0")+COUNTIF('Data R4P'!O617,"&gt;0")+COUNTIF('Data R4P'!Q617,"&gt;0")+COUNTIF('Data R4P'!S617,"&gt;0")+COUNTIF('Data R4P'!U617,"&gt;0")+COUNTIF('Data R4P'!W617,"&gt;0")+COUNTIF('Data R4P'!Y617,"&gt;0"))&gt;0,1,0))</f>
        <v/>
      </c>
      <c r="M7601" t="inlineStr">
        <is>
          <t>Data R</t>
        </is>
      </c>
    </row>
    <row r="7602">
      <c r="A7602" t="inlineStr">
        <is>
          <t>Regional 4 Palmco</t>
        </is>
      </c>
      <c r="B7602">
        <f>IF('Data R4P'!C618="","",'Data R4P'!B618)</f>
        <v/>
      </c>
      <c r="C7602">
        <f>IF('Data R4P'!C618="","",'Data R4P'!C618)</f>
        <v/>
      </c>
      <c r="D7602">
        <f>IF('Data R4P'!C618="","",'Data R4P'!D618)</f>
        <v/>
      </c>
      <c r="E7602">
        <f>IF('Data R4P'!C618="","",'Data R4P'!E618)</f>
        <v/>
      </c>
      <c r="F7602">
        <f>IF('Data R4P'!C618="","",'Data R4P'!F618)</f>
        <v/>
      </c>
      <c r="G7602">
        <f>IF('Data R4P'!C618="","",'Data R4P'!AD618)</f>
        <v/>
      </c>
      <c r="H7602">
        <f>IF('Data R4P'!C618="","",'Data R4P'!AC618)</f>
        <v/>
      </c>
      <c r="I7602">
        <f>IF('Data R4P'!C618="","",COUNTIF('Data R4P'!J618,"&gt;0")+COUNTIF('Data R4P'!L618,"&gt;0")+COUNTIF('Data R4P'!N618,"&gt;0")+COUNTIF('Data R4P'!P618,"&gt;0")+COUNTIF('Data R4P'!R618,"&gt;0")+COUNTIF('Data R4P'!T618,"&gt;0")+COUNTIF('Data R4P'!V618,"&gt;0")+COUNTIF('Data R4P'!X618,"&gt;0"))</f>
        <v/>
      </c>
      <c r="J7602">
        <f>IF('Data R4P'!C618="","",IF((COUNTIF('Data R4P'!K618,"&gt;0")+COUNTIF('Data R4P'!M618,"&gt;0")+COUNTIF('Data R4P'!O618,"&gt;0")+COUNTIF('Data R4P'!Q618,"&gt;0")+COUNTIF('Data R4P'!S618,"&gt;0")+COUNTIF('Data R4P'!U618,"&gt;0")+COUNTIF('Data R4P'!W618,"&gt;0")+COUNTIF('Data R4P'!Y618,"&gt;0"))&gt;0,1,0))</f>
        <v/>
      </c>
      <c r="M7602" t="inlineStr">
        <is>
          <t>Data R</t>
        </is>
      </c>
    </row>
    <row r="7603">
      <c r="A7603" t="inlineStr">
        <is>
          <t>Regional 4 Palmco</t>
        </is>
      </c>
      <c r="B7603">
        <f>IF('Data R4P'!C619="","",'Data R4P'!B619)</f>
        <v/>
      </c>
      <c r="C7603">
        <f>IF('Data R4P'!C619="","",'Data R4P'!C619)</f>
        <v/>
      </c>
      <c r="D7603">
        <f>IF('Data R4P'!C619="","",'Data R4P'!D619)</f>
        <v/>
      </c>
      <c r="E7603">
        <f>IF('Data R4P'!C619="","",'Data R4P'!E619)</f>
        <v/>
      </c>
      <c r="F7603">
        <f>IF('Data R4P'!C619="","",'Data R4P'!F619)</f>
        <v/>
      </c>
      <c r="G7603">
        <f>IF('Data R4P'!C619="","",'Data R4P'!AD619)</f>
        <v/>
      </c>
      <c r="H7603">
        <f>IF('Data R4P'!C619="","",'Data R4P'!AC619)</f>
        <v/>
      </c>
      <c r="I7603">
        <f>IF('Data R4P'!C619="","",COUNTIF('Data R4P'!J619,"&gt;0")+COUNTIF('Data R4P'!L619,"&gt;0")+COUNTIF('Data R4P'!N619,"&gt;0")+COUNTIF('Data R4P'!P619,"&gt;0")+COUNTIF('Data R4P'!R619,"&gt;0")+COUNTIF('Data R4P'!T619,"&gt;0")+COUNTIF('Data R4P'!V619,"&gt;0")+COUNTIF('Data R4P'!X619,"&gt;0"))</f>
        <v/>
      </c>
      <c r="J7603">
        <f>IF('Data R4P'!C619="","",IF((COUNTIF('Data R4P'!K619,"&gt;0")+COUNTIF('Data R4P'!M619,"&gt;0")+COUNTIF('Data R4P'!O619,"&gt;0")+COUNTIF('Data R4P'!Q619,"&gt;0")+COUNTIF('Data R4P'!S619,"&gt;0")+COUNTIF('Data R4P'!U619,"&gt;0")+COUNTIF('Data R4P'!W619,"&gt;0")+COUNTIF('Data R4P'!Y619,"&gt;0"))&gt;0,1,0))</f>
        <v/>
      </c>
      <c r="M7603" t="inlineStr">
        <is>
          <t>Data R</t>
        </is>
      </c>
    </row>
    <row r="7604">
      <c r="A7604" t="inlineStr">
        <is>
          <t>Regional 4 Palmco</t>
        </is>
      </c>
      <c r="B7604">
        <f>IF('Data R4P'!C620="","",'Data R4P'!B620)</f>
        <v/>
      </c>
      <c r="C7604">
        <f>IF('Data R4P'!C620="","",'Data R4P'!C620)</f>
        <v/>
      </c>
      <c r="D7604">
        <f>IF('Data R4P'!C620="","",'Data R4P'!D620)</f>
        <v/>
      </c>
      <c r="E7604">
        <f>IF('Data R4P'!C620="","",'Data R4P'!E620)</f>
        <v/>
      </c>
      <c r="F7604">
        <f>IF('Data R4P'!C620="","",'Data R4P'!F620)</f>
        <v/>
      </c>
      <c r="G7604">
        <f>IF('Data R4P'!C620="","",'Data R4P'!AD620)</f>
        <v/>
      </c>
      <c r="H7604">
        <f>IF('Data R4P'!C620="","",'Data R4P'!AC620)</f>
        <v/>
      </c>
      <c r="I7604">
        <f>IF('Data R4P'!C620="","",COUNTIF('Data R4P'!J620,"&gt;0")+COUNTIF('Data R4P'!L620,"&gt;0")+COUNTIF('Data R4P'!N620,"&gt;0")+COUNTIF('Data R4P'!P620,"&gt;0")+COUNTIF('Data R4P'!R620,"&gt;0")+COUNTIF('Data R4P'!T620,"&gt;0")+COUNTIF('Data R4P'!V620,"&gt;0")+COUNTIF('Data R4P'!X620,"&gt;0"))</f>
        <v/>
      </c>
      <c r="J7604">
        <f>IF('Data R4P'!C620="","",IF((COUNTIF('Data R4P'!K620,"&gt;0")+COUNTIF('Data R4P'!M620,"&gt;0")+COUNTIF('Data R4P'!O620,"&gt;0")+COUNTIF('Data R4P'!Q620,"&gt;0")+COUNTIF('Data R4P'!S620,"&gt;0")+COUNTIF('Data R4P'!U620,"&gt;0")+COUNTIF('Data R4P'!W620,"&gt;0")+COUNTIF('Data R4P'!Y620,"&gt;0"))&gt;0,1,0))</f>
        <v/>
      </c>
      <c r="M7604" t="inlineStr">
        <is>
          <t>Data R</t>
        </is>
      </c>
    </row>
    <row r="7605">
      <c r="A7605" t="inlineStr">
        <is>
          <t>Regional 4 Palmco</t>
        </is>
      </c>
      <c r="B7605">
        <f>IF('Data R4P'!C621="","",'Data R4P'!B621)</f>
        <v/>
      </c>
      <c r="C7605">
        <f>IF('Data R4P'!C621="","",'Data R4P'!C621)</f>
        <v/>
      </c>
      <c r="D7605">
        <f>IF('Data R4P'!C621="","",'Data R4P'!D621)</f>
        <v/>
      </c>
      <c r="E7605">
        <f>IF('Data R4P'!C621="","",'Data R4P'!E621)</f>
        <v/>
      </c>
      <c r="F7605">
        <f>IF('Data R4P'!C621="","",'Data R4P'!F621)</f>
        <v/>
      </c>
      <c r="G7605">
        <f>IF('Data R4P'!C621="","",'Data R4P'!AD621)</f>
        <v/>
      </c>
      <c r="H7605">
        <f>IF('Data R4P'!C621="","",'Data R4P'!AC621)</f>
        <v/>
      </c>
      <c r="I7605">
        <f>IF('Data R4P'!C621="","",COUNTIF('Data R4P'!J621,"&gt;0")+COUNTIF('Data R4P'!L621,"&gt;0")+COUNTIF('Data R4P'!N621,"&gt;0")+COUNTIF('Data R4P'!P621,"&gt;0")+COUNTIF('Data R4P'!R621,"&gt;0")+COUNTIF('Data R4P'!T621,"&gt;0")+COUNTIF('Data R4P'!V621,"&gt;0")+COUNTIF('Data R4P'!X621,"&gt;0"))</f>
        <v/>
      </c>
      <c r="J7605">
        <f>IF('Data R4P'!C621="","",IF((COUNTIF('Data R4P'!K621,"&gt;0")+COUNTIF('Data R4P'!M621,"&gt;0")+COUNTIF('Data R4P'!O621,"&gt;0")+COUNTIF('Data R4P'!Q621,"&gt;0")+COUNTIF('Data R4P'!S621,"&gt;0")+COUNTIF('Data R4P'!U621,"&gt;0")+COUNTIF('Data R4P'!W621,"&gt;0")+COUNTIF('Data R4P'!Y621,"&gt;0"))&gt;0,1,0))</f>
        <v/>
      </c>
      <c r="M7605" t="inlineStr">
        <is>
          <t>Data R</t>
        </is>
      </c>
    </row>
    <row r="7606">
      <c r="A7606" t="inlineStr">
        <is>
          <t>Regional 4 Palmco</t>
        </is>
      </c>
      <c r="B7606">
        <f>IF('Data R4P'!C622="","",'Data R4P'!B622)</f>
        <v/>
      </c>
      <c r="C7606">
        <f>IF('Data R4P'!C622="","",'Data R4P'!C622)</f>
        <v/>
      </c>
      <c r="D7606">
        <f>IF('Data R4P'!C622="","",'Data R4P'!D622)</f>
        <v/>
      </c>
      <c r="E7606">
        <f>IF('Data R4P'!C622="","",'Data R4P'!E622)</f>
        <v/>
      </c>
      <c r="F7606">
        <f>IF('Data R4P'!C622="","",'Data R4P'!F622)</f>
        <v/>
      </c>
      <c r="G7606">
        <f>IF('Data R4P'!C622="","",'Data R4P'!AD622)</f>
        <v/>
      </c>
      <c r="H7606">
        <f>IF('Data R4P'!C622="","",'Data R4P'!AC622)</f>
        <v/>
      </c>
      <c r="I7606">
        <f>IF('Data R4P'!C622="","",COUNTIF('Data R4P'!J622,"&gt;0")+COUNTIF('Data R4P'!L622,"&gt;0")+COUNTIF('Data R4P'!N622,"&gt;0")+COUNTIF('Data R4P'!P622,"&gt;0")+COUNTIF('Data R4P'!R622,"&gt;0")+COUNTIF('Data R4P'!T622,"&gt;0")+COUNTIF('Data R4P'!V622,"&gt;0")+COUNTIF('Data R4P'!X622,"&gt;0"))</f>
        <v/>
      </c>
      <c r="J7606">
        <f>IF('Data R4P'!C622="","",IF((COUNTIF('Data R4P'!K622,"&gt;0")+COUNTIF('Data R4P'!M622,"&gt;0")+COUNTIF('Data R4P'!O622,"&gt;0")+COUNTIF('Data R4P'!Q622,"&gt;0")+COUNTIF('Data R4P'!S622,"&gt;0")+COUNTIF('Data R4P'!U622,"&gt;0")+COUNTIF('Data R4P'!W622,"&gt;0")+COUNTIF('Data R4P'!Y622,"&gt;0"))&gt;0,1,0))</f>
        <v/>
      </c>
      <c r="M7606" t="inlineStr">
        <is>
          <t>Data R</t>
        </is>
      </c>
    </row>
    <row r="7607">
      <c r="A7607" t="inlineStr">
        <is>
          <t>Regional 4 Palmco</t>
        </is>
      </c>
      <c r="B7607">
        <f>IF('Data R4P'!C623="","",'Data R4P'!B623)</f>
        <v/>
      </c>
      <c r="C7607">
        <f>IF('Data R4P'!C623="","",'Data R4P'!C623)</f>
        <v/>
      </c>
      <c r="D7607">
        <f>IF('Data R4P'!C623="","",'Data R4P'!D623)</f>
        <v/>
      </c>
      <c r="E7607">
        <f>IF('Data R4P'!C623="","",'Data R4P'!E623)</f>
        <v/>
      </c>
      <c r="F7607">
        <f>IF('Data R4P'!C623="","",'Data R4P'!F623)</f>
        <v/>
      </c>
      <c r="G7607">
        <f>IF('Data R4P'!C623="","",'Data R4P'!AD623)</f>
        <v/>
      </c>
      <c r="H7607">
        <f>IF('Data R4P'!C623="","",'Data R4P'!AC623)</f>
        <v/>
      </c>
      <c r="I7607">
        <f>IF('Data R4P'!C623="","",COUNTIF('Data R4P'!J623,"&gt;0")+COUNTIF('Data R4P'!L623,"&gt;0")+COUNTIF('Data R4P'!N623,"&gt;0")+COUNTIF('Data R4P'!P623,"&gt;0")+COUNTIF('Data R4P'!R623,"&gt;0")+COUNTIF('Data R4P'!T623,"&gt;0")+COUNTIF('Data R4P'!V623,"&gt;0")+COUNTIF('Data R4P'!X623,"&gt;0"))</f>
        <v/>
      </c>
      <c r="J7607">
        <f>IF('Data R4P'!C623="","",IF((COUNTIF('Data R4P'!K623,"&gt;0")+COUNTIF('Data R4P'!M623,"&gt;0")+COUNTIF('Data R4P'!O623,"&gt;0")+COUNTIF('Data R4P'!Q623,"&gt;0")+COUNTIF('Data R4P'!S623,"&gt;0")+COUNTIF('Data R4P'!U623,"&gt;0")+COUNTIF('Data R4P'!W623,"&gt;0")+COUNTIF('Data R4P'!Y623,"&gt;0"))&gt;0,1,0))</f>
        <v/>
      </c>
      <c r="M7607" t="inlineStr">
        <is>
          <t>Data R</t>
        </is>
      </c>
    </row>
    <row r="7608">
      <c r="A7608" t="inlineStr">
        <is>
          <t>Regional 4 Palmco</t>
        </is>
      </c>
      <c r="B7608">
        <f>IF('Data R4P'!C624="","",'Data R4P'!B624)</f>
        <v/>
      </c>
      <c r="C7608">
        <f>IF('Data R4P'!C624="","",'Data R4P'!C624)</f>
        <v/>
      </c>
      <c r="D7608">
        <f>IF('Data R4P'!C624="","",'Data R4P'!D624)</f>
        <v/>
      </c>
      <c r="E7608">
        <f>IF('Data R4P'!C624="","",'Data R4P'!E624)</f>
        <v/>
      </c>
      <c r="F7608">
        <f>IF('Data R4P'!C624="","",'Data R4P'!F624)</f>
        <v/>
      </c>
      <c r="G7608">
        <f>IF('Data R4P'!C624="","",'Data R4P'!AD624)</f>
        <v/>
      </c>
      <c r="H7608">
        <f>IF('Data R4P'!C624="","",'Data R4P'!AC624)</f>
        <v/>
      </c>
      <c r="I7608">
        <f>IF('Data R4P'!C624="","",COUNTIF('Data R4P'!J624,"&gt;0")+COUNTIF('Data R4P'!L624,"&gt;0")+COUNTIF('Data R4P'!N624,"&gt;0")+COUNTIF('Data R4P'!P624,"&gt;0")+COUNTIF('Data R4P'!R624,"&gt;0")+COUNTIF('Data R4P'!T624,"&gt;0")+COUNTIF('Data R4P'!V624,"&gt;0")+COUNTIF('Data R4P'!X624,"&gt;0"))</f>
        <v/>
      </c>
      <c r="J7608">
        <f>IF('Data R4P'!C624="","",IF((COUNTIF('Data R4P'!K624,"&gt;0")+COUNTIF('Data R4P'!M624,"&gt;0")+COUNTIF('Data R4P'!O624,"&gt;0")+COUNTIF('Data R4P'!Q624,"&gt;0")+COUNTIF('Data R4P'!S624,"&gt;0")+COUNTIF('Data R4P'!U624,"&gt;0")+COUNTIF('Data R4P'!W624,"&gt;0")+COUNTIF('Data R4P'!Y624,"&gt;0"))&gt;0,1,0))</f>
        <v/>
      </c>
      <c r="M7608" t="inlineStr">
        <is>
          <t>Data R</t>
        </is>
      </c>
    </row>
    <row r="7609">
      <c r="A7609" t="inlineStr">
        <is>
          <t>Regional 4 Palmco</t>
        </is>
      </c>
      <c r="B7609">
        <f>IF('Data R4P'!C625="","",'Data R4P'!B625)</f>
        <v/>
      </c>
      <c r="C7609">
        <f>IF('Data R4P'!C625="","",'Data R4P'!C625)</f>
        <v/>
      </c>
      <c r="D7609">
        <f>IF('Data R4P'!C625="","",'Data R4P'!D625)</f>
        <v/>
      </c>
      <c r="E7609">
        <f>IF('Data R4P'!C625="","",'Data R4P'!E625)</f>
        <v/>
      </c>
      <c r="F7609">
        <f>IF('Data R4P'!C625="","",'Data R4P'!F625)</f>
        <v/>
      </c>
      <c r="G7609">
        <f>IF('Data R4P'!C625="","",'Data R4P'!AD625)</f>
        <v/>
      </c>
      <c r="H7609">
        <f>IF('Data R4P'!C625="","",'Data R4P'!AC625)</f>
        <v/>
      </c>
      <c r="I7609">
        <f>IF('Data R4P'!C625="","",COUNTIF('Data R4P'!J625,"&gt;0")+COUNTIF('Data R4P'!L625,"&gt;0")+COUNTIF('Data R4P'!N625,"&gt;0")+COUNTIF('Data R4P'!P625,"&gt;0")+COUNTIF('Data R4P'!R625,"&gt;0")+COUNTIF('Data R4P'!T625,"&gt;0")+COUNTIF('Data R4P'!V625,"&gt;0")+COUNTIF('Data R4P'!X625,"&gt;0"))</f>
        <v/>
      </c>
      <c r="J7609">
        <f>IF('Data R4P'!C625="","",IF((COUNTIF('Data R4P'!K625,"&gt;0")+COUNTIF('Data R4P'!M625,"&gt;0")+COUNTIF('Data R4P'!O625,"&gt;0")+COUNTIF('Data R4P'!Q625,"&gt;0")+COUNTIF('Data R4P'!S625,"&gt;0")+COUNTIF('Data R4P'!U625,"&gt;0")+COUNTIF('Data R4P'!W625,"&gt;0")+COUNTIF('Data R4P'!Y625,"&gt;0"))&gt;0,1,0))</f>
        <v/>
      </c>
      <c r="M7609" t="inlineStr">
        <is>
          <t>Data R</t>
        </is>
      </c>
    </row>
    <row r="7610">
      <c r="A7610" t="inlineStr">
        <is>
          <t>Regional 4 Palmco</t>
        </is>
      </c>
      <c r="B7610">
        <f>IF('Data R4P'!C626="","",'Data R4P'!B626)</f>
        <v/>
      </c>
      <c r="C7610">
        <f>IF('Data R4P'!C626="","",'Data R4P'!C626)</f>
        <v/>
      </c>
      <c r="D7610">
        <f>IF('Data R4P'!C626="","",'Data R4P'!D626)</f>
        <v/>
      </c>
      <c r="E7610">
        <f>IF('Data R4P'!C626="","",'Data R4P'!E626)</f>
        <v/>
      </c>
      <c r="F7610">
        <f>IF('Data R4P'!C626="","",'Data R4P'!F626)</f>
        <v/>
      </c>
      <c r="G7610">
        <f>IF('Data R4P'!C626="","",'Data R4P'!AD626)</f>
        <v/>
      </c>
      <c r="H7610">
        <f>IF('Data R4P'!C626="","",'Data R4P'!AC626)</f>
        <v/>
      </c>
      <c r="I7610">
        <f>IF('Data R4P'!C626="","",COUNTIF('Data R4P'!J626,"&gt;0")+COUNTIF('Data R4P'!L626,"&gt;0")+COUNTIF('Data R4P'!N626,"&gt;0")+COUNTIF('Data R4P'!P626,"&gt;0")+COUNTIF('Data R4P'!R626,"&gt;0")+COUNTIF('Data R4P'!T626,"&gt;0")+COUNTIF('Data R4P'!V626,"&gt;0")+COUNTIF('Data R4P'!X626,"&gt;0"))</f>
        <v/>
      </c>
      <c r="J7610">
        <f>IF('Data R4P'!C626="","",IF((COUNTIF('Data R4P'!K626,"&gt;0")+COUNTIF('Data R4P'!M626,"&gt;0")+COUNTIF('Data R4P'!O626,"&gt;0")+COUNTIF('Data R4P'!Q626,"&gt;0")+COUNTIF('Data R4P'!S626,"&gt;0")+COUNTIF('Data R4P'!U626,"&gt;0")+COUNTIF('Data R4P'!W626,"&gt;0")+COUNTIF('Data R4P'!Y626,"&gt;0"))&gt;0,1,0))</f>
        <v/>
      </c>
      <c r="M7610" t="inlineStr">
        <is>
          <t>Data R</t>
        </is>
      </c>
    </row>
    <row r="7611">
      <c r="A7611" t="inlineStr">
        <is>
          <t>Regional 4 Palmco</t>
        </is>
      </c>
      <c r="B7611">
        <f>IF('Data R4P'!C627="","",'Data R4P'!B627)</f>
        <v/>
      </c>
      <c r="C7611">
        <f>IF('Data R4P'!C627="","",'Data R4P'!C627)</f>
        <v/>
      </c>
      <c r="D7611">
        <f>IF('Data R4P'!C627="","",'Data R4P'!D627)</f>
        <v/>
      </c>
      <c r="E7611">
        <f>IF('Data R4P'!C627="","",'Data R4P'!E627)</f>
        <v/>
      </c>
      <c r="F7611">
        <f>IF('Data R4P'!C627="","",'Data R4P'!F627)</f>
        <v/>
      </c>
      <c r="G7611">
        <f>IF('Data R4P'!C627="","",'Data R4P'!AD627)</f>
        <v/>
      </c>
      <c r="H7611">
        <f>IF('Data R4P'!C627="","",'Data R4P'!AC627)</f>
        <v/>
      </c>
      <c r="I7611">
        <f>IF('Data R4P'!C627="","",COUNTIF('Data R4P'!J627,"&gt;0")+COUNTIF('Data R4P'!L627,"&gt;0")+COUNTIF('Data R4P'!N627,"&gt;0")+COUNTIF('Data R4P'!P627,"&gt;0")+COUNTIF('Data R4P'!R627,"&gt;0")+COUNTIF('Data R4P'!T627,"&gt;0")+COUNTIF('Data R4P'!V627,"&gt;0")+COUNTIF('Data R4P'!X627,"&gt;0"))</f>
        <v/>
      </c>
      <c r="J7611">
        <f>IF('Data R4P'!C627="","",IF((COUNTIF('Data R4P'!K627,"&gt;0")+COUNTIF('Data R4P'!M627,"&gt;0")+COUNTIF('Data R4P'!O627,"&gt;0")+COUNTIF('Data R4P'!Q627,"&gt;0")+COUNTIF('Data R4P'!S627,"&gt;0")+COUNTIF('Data R4P'!U627,"&gt;0")+COUNTIF('Data R4P'!W627,"&gt;0")+COUNTIF('Data R4P'!Y627,"&gt;0"))&gt;0,1,0))</f>
        <v/>
      </c>
      <c r="M7611" t="inlineStr">
        <is>
          <t>Data R</t>
        </is>
      </c>
    </row>
    <row r="7612">
      <c r="A7612" t="inlineStr">
        <is>
          <t>Regional 4 Palmco</t>
        </is>
      </c>
      <c r="B7612">
        <f>IF('Data R4P'!C628="","",'Data R4P'!B628)</f>
        <v/>
      </c>
      <c r="C7612">
        <f>IF('Data R4P'!C628="","",'Data R4P'!C628)</f>
        <v/>
      </c>
      <c r="D7612">
        <f>IF('Data R4P'!C628="","",'Data R4P'!D628)</f>
        <v/>
      </c>
      <c r="E7612">
        <f>IF('Data R4P'!C628="","",'Data R4P'!E628)</f>
        <v/>
      </c>
      <c r="F7612">
        <f>IF('Data R4P'!C628="","",'Data R4P'!F628)</f>
        <v/>
      </c>
      <c r="G7612">
        <f>IF('Data R4P'!C628="","",'Data R4P'!AD628)</f>
        <v/>
      </c>
      <c r="H7612">
        <f>IF('Data R4P'!C628="","",'Data R4P'!AC628)</f>
        <v/>
      </c>
      <c r="I7612">
        <f>IF('Data R4P'!C628="","",COUNTIF('Data R4P'!J628,"&gt;0")+COUNTIF('Data R4P'!L628,"&gt;0")+COUNTIF('Data R4P'!N628,"&gt;0")+COUNTIF('Data R4P'!P628,"&gt;0")+COUNTIF('Data R4P'!R628,"&gt;0")+COUNTIF('Data R4P'!T628,"&gt;0")+COUNTIF('Data R4P'!V628,"&gt;0")+COUNTIF('Data R4P'!X628,"&gt;0"))</f>
        <v/>
      </c>
      <c r="J7612">
        <f>IF('Data R4P'!C628="","",IF((COUNTIF('Data R4P'!K628,"&gt;0")+COUNTIF('Data R4P'!M628,"&gt;0")+COUNTIF('Data R4P'!O628,"&gt;0")+COUNTIF('Data R4P'!Q628,"&gt;0")+COUNTIF('Data R4P'!S628,"&gt;0")+COUNTIF('Data R4P'!U628,"&gt;0")+COUNTIF('Data R4P'!W628,"&gt;0")+COUNTIF('Data R4P'!Y628,"&gt;0"))&gt;0,1,0))</f>
        <v/>
      </c>
      <c r="M7612" t="inlineStr">
        <is>
          <t>Data R</t>
        </is>
      </c>
    </row>
    <row r="7613">
      <c r="A7613" t="inlineStr">
        <is>
          <t>Regional 4 Palmco</t>
        </is>
      </c>
      <c r="B7613">
        <f>IF('Data R4P'!C629="","",'Data R4P'!B629)</f>
        <v/>
      </c>
      <c r="C7613">
        <f>IF('Data R4P'!C629="","",'Data R4P'!C629)</f>
        <v/>
      </c>
      <c r="D7613">
        <f>IF('Data R4P'!C629="","",'Data R4P'!D629)</f>
        <v/>
      </c>
      <c r="E7613">
        <f>IF('Data R4P'!C629="","",'Data R4P'!E629)</f>
        <v/>
      </c>
      <c r="F7613">
        <f>IF('Data R4P'!C629="","",'Data R4P'!F629)</f>
        <v/>
      </c>
      <c r="G7613">
        <f>IF('Data R4P'!C629="","",'Data R4P'!AD629)</f>
        <v/>
      </c>
      <c r="H7613">
        <f>IF('Data R4P'!C629="","",'Data R4P'!AC629)</f>
        <v/>
      </c>
      <c r="I7613">
        <f>IF('Data R4P'!C629="","",COUNTIF('Data R4P'!J629,"&gt;0")+COUNTIF('Data R4P'!L629,"&gt;0")+COUNTIF('Data R4P'!N629,"&gt;0")+COUNTIF('Data R4P'!P629,"&gt;0")+COUNTIF('Data R4P'!R629,"&gt;0")+COUNTIF('Data R4P'!T629,"&gt;0")+COUNTIF('Data R4P'!V629,"&gt;0")+COUNTIF('Data R4P'!X629,"&gt;0"))</f>
        <v/>
      </c>
      <c r="J7613">
        <f>IF('Data R4P'!C629="","",IF((COUNTIF('Data R4P'!K629,"&gt;0")+COUNTIF('Data R4P'!M629,"&gt;0")+COUNTIF('Data R4P'!O629,"&gt;0")+COUNTIF('Data R4P'!Q629,"&gt;0")+COUNTIF('Data R4P'!S629,"&gt;0")+COUNTIF('Data R4P'!U629,"&gt;0")+COUNTIF('Data R4P'!W629,"&gt;0")+COUNTIF('Data R4P'!Y629,"&gt;0"))&gt;0,1,0))</f>
        <v/>
      </c>
      <c r="M7613" t="inlineStr">
        <is>
          <t>Data R</t>
        </is>
      </c>
    </row>
    <row r="7614">
      <c r="A7614" t="inlineStr">
        <is>
          <t>Regional 4 Palmco</t>
        </is>
      </c>
      <c r="B7614">
        <f>IF('Data R4P'!C630="","",'Data R4P'!B630)</f>
        <v/>
      </c>
      <c r="C7614">
        <f>IF('Data R4P'!C630="","",'Data R4P'!C630)</f>
        <v/>
      </c>
      <c r="D7614">
        <f>IF('Data R4P'!C630="","",'Data R4P'!D630)</f>
        <v/>
      </c>
      <c r="E7614">
        <f>IF('Data R4P'!C630="","",'Data R4P'!E630)</f>
        <v/>
      </c>
      <c r="F7614">
        <f>IF('Data R4P'!C630="","",'Data R4P'!F630)</f>
        <v/>
      </c>
      <c r="G7614">
        <f>IF('Data R4P'!C630="","",'Data R4P'!AD630)</f>
        <v/>
      </c>
      <c r="H7614">
        <f>IF('Data R4P'!C630="","",'Data R4P'!AC630)</f>
        <v/>
      </c>
      <c r="I7614">
        <f>IF('Data R4P'!C630="","",COUNTIF('Data R4P'!J630,"&gt;0")+COUNTIF('Data R4P'!L630,"&gt;0")+COUNTIF('Data R4P'!N630,"&gt;0")+COUNTIF('Data R4P'!P630,"&gt;0")+COUNTIF('Data R4P'!R630,"&gt;0")+COUNTIF('Data R4P'!T630,"&gt;0")+COUNTIF('Data R4P'!V630,"&gt;0")+COUNTIF('Data R4P'!X630,"&gt;0"))</f>
        <v/>
      </c>
      <c r="J7614">
        <f>IF('Data R4P'!C630="","",IF((COUNTIF('Data R4P'!K630,"&gt;0")+COUNTIF('Data R4P'!M630,"&gt;0")+COUNTIF('Data R4P'!O630,"&gt;0")+COUNTIF('Data R4P'!Q630,"&gt;0")+COUNTIF('Data R4P'!S630,"&gt;0")+COUNTIF('Data R4P'!U630,"&gt;0")+COUNTIF('Data R4P'!W630,"&gt;0")+COUNTIF('Data R4P'!Y630,"&gt;0"))&gt;0,1,0))</f>
        <v/>
      </c>
      <c r="M7614" t="inlineStr">
        <is>
          <t>Data R</t>
        </is>
      </c>
    </row>
    <row r="7615">
      <c r="A7615" t="inlineStr">
        <is>
          <t>Regional 4 Palmco</t>
        </is>
      </c>
      <c r="B7615">
        <f>IF('Data R4P'!C631="","",'Data R4P'!B631)</f>
        <v/>
      </c>
      <c r="C7615">
        <f>IF('Data R4P'!C631="","",'Data R4P'!C631)</f>
        <v/>
      </c>
      <c r="D7615">
        <f>IF('Data R4P'!C631="","",'Data R4P'!D631)</f>
        <v/>
      </c>
      <c r="E7615">
        <f>IF('Data R4P'!C631="","",'Data R4P'!E631)</f>
        <v/>
      </c>
      <c r="F7615">
        <f>IF('Data R4P'!C631="","",'Data R4P'!F631)</f>
        <v/>
      </c>
      <c r="G7615">
        <f>IF('Data R4P'!C631="","",'Data R4P'!AD631)</f>
        <v/>
      </c>
      <c r="H7615">
        <f>IF('Data R4P'!C631="","",'Data R4P'!AC631)</f>
        <v/>
      </c>
      <c r="I7615">
        <f>IF('Data R4P'!C631="","",COUNTIF('Data R4P'!J631,"&gt;0")+COUNTIF('Data R4P'!L631,"&gt;0")+COUNTIF('Data R4P'!N631,"&gt;0")+COUNTIF('Data R4P'!P631,"&gt;0")+COUNTIF('Data R4P'!R631,"&gt;0")+COUNTIF('Data R4P'!T631,"&gt;0")+COUNTIF('Data R4P'!V631,"&gt;0")+COUNTIF('Data R4P'!X631,"&gt;0"))</f>
        <v/>
      </c>
      <c r="J7615">
        <f>IF('Data R4P'!C631="","",IF((COUNTIF('Data R4P'!K631,"&gt;0")+COUNTIF('Data R4P'!M631,"&gt;0")+COUNTIF('Data R4P'!O631,"&gt;0")+COUNTIF('Data R4P'!Q631,"&gt;0")+COUNTIF('Data R4P'!S631,"&gt;0")+COUNTIF('Data R4P'!U631,"&gt;0")+COUNTIF('Data R4P'!W631,"&gt;0")+COUNTIF('Data R4P'!Y631,"&gt;0"))&gt;0,1,0))</f>
        <v/>
      </c>
      <c r="M7615" t="inlineStr">
        <is>
          <t>Data R</t>
        </is>
      </c>
    </row>
    <row r="7616">
      <c r="A7616" t="inlineStr">
        <is>
          <t>Regional 4 Palmco</t>
        </is>
      </c>
      <c r="B7616">
        <f>IF('Data R4P'!C632="","",'Data R4P'!B632)</f>
        <v/>
      </c>
      <c r="C7616">
        <f>IF('Data R4P'!C632="","",'Data R4P'!C632)</f>
        <v/>
      </c>
      <c r="D7616">
        <f>IF('Data R4P'!C632="","",'Data R4P'!D632)</f>
        <v/>
      </c>
      <c r="E7616">
        <f>IF('Data R4P'!C632="","",'Data R4P'!E632)</f>
        <v/>
      </c>
      <c r="F7616">
        <f>IF('Data R4P'!C632="","",'Data R4P'!F632)</f>
        <v/>
      </c>
      <c r="G7616">
        <f>IF('Data R4P'!C632="","",'Data R4P'!AD632)</f>
        <v/>
      </c>
      <c r="H7616">
        <f>IF('Data R4P'!C632="","",'Data R4P'!AC632)</f>
        <v/>
      </c>
      <c r="I7616">
        <f>IF('Data R4P'!C632="","",COUNTIF('Data R4P'!J632,"&gt;0")+COUNTIF('Data R4P'!L632,"&gt;0")+COUNTIF('Data R4P'!N632,"&gt;0")+COUNTIF('Data R4P'!P632,"&gt;0")+COUNTIF('Data R4P'!R632,"&gt;0")+COUNTIF('Data R4P'!T632,"&gt;0")+COUNTIF('Data R4P'!V632,"&gt;0")+COUNTIF('Data R4P'!X632,"&gt;0"))</f>
        <v/>
      </c>
      <c r="J7616">
        <f>IF('Data R4P'!C632="","",IF((COUNTIF('Data R4P'!K632,"&gt;0")+COUNTIF('Data R4P'!M632,"&gt;0")+COUNTIF('Data R4P'!O632,"&gt;0")+COUNTIF('Data R4P'!Q632,"&gt;0")+COUNTIF('Data R4P'!S632,"&gt;0")+COUNTIF('Data R4P'!U632,"&gt;0")+COUNTIF('Data R4P'!W632,"&gt;0")+COUNTIF('Data R4P'!Y632,"&gt;0"))&gt;0,1,0))</f>
        <v/>
      </c>
      <c r="M7616" t="inlineStr">
        <is>
          <t>Data R</t>
        </is>
      </c>
    </row>
    <row r="7617">
      <c r="A7617" t="inlineStr">
        <is>
          <t>Regional 4 Palmco</t>
        </is>
      </c>
      <c r="B7617">
        <f>IF('Data R4P'!C633="","",'Data R4P'!B633)</f>
        <v/>
      </c>
      <c r="C7617">
        <f>IF('Data R4P'!C633="","",'Data R4P'!C633)</f>
        <v/>
      </c>
      <c r="D7617">
        <f>IF('Data R4P'!C633="","",'Data R4P'!D633)</f>
        <v/>
      </c>
      <c r="E7617">
        <f>IF('Data R4P'!C633="","",'Data R4P'!E633)</f>
        <v/>
      </c>
      <c r="F7617">
        <f>IF('Data R4P'!C633="","",'Data R4P'!F633)</f>
        <v/>
      </c>
      <c r="G7617">
        <f>IF('Data R4P'!C633="","",'Data R4P'!AD633)</f>
        <v/>
      </c>
      <c r="H7617">
        <f>IF('Data R4P'!C633="","",'Data R4P'!AC633)</f>
        <v/>
      </c>
      <c r="I7617">
        <f>IF('Data R4P'!C633="","",COUNTIF('Data R4P'!J633,"&gt;0")+COUNTIF('Data R4P'!L633,"&gt;0")+COUNTIF('Data R4P'!N633,"&gt;0")+COUNTIF('Data R4P'!P633,"&gt;0")+COUNTIF('Data R4P'!R633,"&gt;0")+COUNTIF('Data R4P'!T633,"&gt;0")+COUNTIF('Data R4P'!V633,"&gt;0")+COUNTIF('Data R4P'!X633,"&gt;0"))</f>
        <v/>
      </c>
      <c r="J7617">
        <f>IF('Data R4P'!C633="","",IF((COUNTIF('Data R4P'!K633,"&gt;0")+COUNTIF('Data R4P'!M633,"&gt;0")+COUNTIF('Data R4P'!O633,"&gt;0")+COUNTIF('Data R4P'!Q633,"&gt;0")+COUNTIF('Data R4P'!S633,"&gt;0")+COUNTIF('Data R4P'!U633,"&gt;0")+COUNTIF('Data R4P'!W633,"&gt;0")+COUNTIF('Data R4P'!Y633,"&gt;0"))&gt;0,1,0))</f>
        <v/>
      </c>
      <c r="M7617" t="inlineStr">
        <is>
          <t>Data R</t>
        </is>
      </c>
    </row>
    <row r="7618">
      <c r="A7618" t="inlineStr">
        <is>
          <t>Regional 4 Palmco</t>
        </is>
      </c>
      <c r="B7618">
        <f>IF('Data R4P'!C634="","",'Data R4P'!B634)</f>
        <v/>
      </c>
      <c r="C7618">
        <f>IF('Data R4P'!C634="","",'Data R4P'!C634)</f>
        <v/>
      </c>
      <c r="D7618">
        <f>IF('Data R4P'!C634="","",'Data R4P'!D634)</f>
        <v/>
      </c>
      <c r="E7618">
        <f>IF('Data R4P'!C634="","",'Data R4P'!E634)</f>
        <v/>
      </c>
      <c r="F7618">
        <f>IF('Data R4P'!C634="","",'Data R4P'!F634)</f>
        <v/>
      </c>
      <c r="G7618">
        <f>IF('Data R4P'!C634="","",'Data R4P'!AD634)</f>
        <v/>
      </c>
      <c r="H7618">
        <f>IF('Data R4P'!C634="","",'Data R4P'!AC634)</f>
        <v/>
      </c>
      <c r="I7618">
        <f>IF('Data R4P'!C634="","",COUNTIF('Data R4P'!J634,"&gt;0")+COUNTIF('Data R4P'!L634,"&gt;0")+COUNTIF('Data R4P'!N634,"&gt;0")+COUNTIF('Data R4P'!P634,"&gt;0")+COUNTIF('Data R4P'!R634,"&gt;0")+COUNTIF('Data R4P'!T634,"&gt;0")+COUNTIF('Data R4P'!V634,"&gt;0")+COUNTIF('Data R4P'!X634,"&gt;0"))</f>
        <v/>
      </c>
      <c r="J7618">
        <f>IF('Data R4P'!C634="","",IF((COUNTIF('Data R4P'!K634,"&gt;0")+COUNTIF('Data R4P'!M634,"&gt;0")+COUNTIF('Data R4P'!O634,"&gt;0")+COUNTIF('Data R4P'!Q634,"&gt;0")+COUNTIF('Data R4P'!S634,"&gt;0")+COUNTIF('Data R4P'!U634,"&gt;0")+COUNTIF('Data R4P'!W634,"&gt;0")+COUNTIF('Data R4P'!Y634,"&gt;0"))&gt;0,1,0))</f>
        <v/>
      </c>
      <c r="M7618" t="inlineStr">
        <is>
          <t>Data R</t>
        </is>
      </c>
    </row>
    <row r="7619">
      <c r="A7619" t="inlineStr">
        <is>
          <t>Regional 4 Palmco</t>
        </is>
      </c>
      <c r="B7619">
        <f>IF('Data R4P'!C635="","",'Data R4P'!B635)</f>
        <v/>
      </c>
      <c r="C7619">
        <f>IF('Data R4P'!C635="","",'Data R4P'!C635)</f>
        <v/>
      </c>
      <c r="D7619">
        <f>IF('Data R4P'!C635="","",'Data R4P'!D635)</f>
        <v/>
      </c>
      <c r="E7619">
        <f>IF('Data R4P'!C635="","",'Data R4P'!E635)</f>
        <v/>
      </c>
      <c r="F7619">
        <f>IF('Data R4P'!C635="","",'Data R4P'!F635)</f>
        <v/>
      </c>
      <c r="G7619">
        <f>IF('Data R4P'!C635="","",'Data R4P'!AD635)</f>
        <v/>
      </c>
      <c r="H7619">
        <f>IF('Data R4P'!C635="","",'Data R4P'!AC635)</f>
        <v/>
      </c>
      <c r="I7619">
        <f>IF('Data R4P'!C635="","",COUNTIF('Data R4P'!J635,"&gt;0")+COUNTIF('Data R4P'!L635,"&gt;0")+COUNTIF('Data R4P'!N635,"&gt;0")+COUNTIF('Data R4P'!P635,"&gt;0")+COUNTIF('Data R4P'!R635,"&gt;0")+COUNTIF('Data R4P'!T635,"&gt;0")+COUNTIF('Data R4P'!V635,"&gt;0")+COUNTIF('Data R4P'!X635,"&gt;0"))</f>
        <v/>
      </c>
      <c r="J7619">
        <f>IF('Data R4P'!C635="","",IF((COUNTIF('Data R4P'!K635,"&gt;0")+COUNTIF('Data R4P'!M635,"&gt;0")+COUNTIF('Data R4P'!O635,"&gt;0")+COUNTIF('Data R4P'!Q635,"&gt;0")+COUNTIF('Data R4P'!S635,"&gt;0")+COUNTIF('Data R4P'!U635,"&gt;0")+COUNTIF('Data R4P'!W635,"&gt;0")+COUNTIF('Data R4P'!Y635,"&gt;0"))&gt;0,1,0))</f>
        <v/>
      </c>
      <c r="M7619" t="inlineStr">
        <is>
          <t>Data R</t>
        </is>
      </c>
    </row>
    <row r="7620">
      <c r="A7620" t="inlineStr">
        <is>
          <t>Regional 4 Palmco</t>
        </is>
      </c>
      <c r="B7620">
        <f>IF('Data R4P'!C636="","",'Data R4P'!B636)</f>
        <v/>
      </c>
      <c r="C7620">
        <f>IF('Data R4P'!C636="","",'Data R4P'!C636)</f>
        <v/>
      </c>
      <c r="D7620">
        <f>IF('Data R4P'!C636="","",'Data R4P'!D636)</f>
        <v/>
      </c>
      <c r="E7620">
        <f>IF('Data R4P'!C636="","",'Data R4P'!E636)</f>
        <v/>
      </c>
      <c r="F7620">
        <f>IF('Data R4P'!C636="","",'Data R4P'!F636)</f>
        <v/>
      </c>
      <c r="G7620">
        <f>IF('Data R4P'!C636="","",'Data R4P'!AD636)</f>
        <v/>
      </c>
      <c r="H7620">
        <f>IF('Data R4P'!C636="","",'Data R4P'!AC636)</f>
        <v/>
      </c>
      <c r="I7620">
        <f>IF('Data R4P'!C636="","",COUNTIF('Data R4P'!J636,"&gt;0")+COUNTIF('Data R4P'!L636,"&gt;0")+COUNTIF('Data R4P'!N636,"&gt;0")+COUNTIF('Data R4P'!P636,"&gt;0")+COUNTIF('Data R4P'!R636,"&gt;0")+COUNTIF('Data R4P'!T636,"&gt;0")+COUNTIF('Data R4P'!V636,"&gt;0")+COUNTIF('Data R4P'!X636,"&gt;0"))</f>
        <v/>
      </c>
      <c r="J7620">
        <f>IF('Data R4P'!C636="","",IF((COUNTIF('Data R4P'!K636,"&gt;0")+COUNTIF('Data R4P'!M636,"&gt;0")+COUNTIF('Data R4P'!O636,"&gt;0")+COUNTIF('Data R4P'!Q636,"&gt;0")+COUNTIF('Data R4P'!S636,"&gt;0")+COUNTIF('Data R4P'!U636,"&gt;0")+COUNTIF('Data R4P'!W636,"&gt;0")+COUNTIF('Data R4P'!Y636,"&gt;0"))&gt;0,1,0))</f>
        <v/>
      </c>
      <c r="M7620" t="inlineStr">
        <is>
          <t>Data R</t>
        </is>
      </c>
    </row>
    <row r="7621">
      <c r="A7621" t="inlineStr">
        <is>
          <t>Regional 4 Palmco</t>
        </is>
      </c>
      <c r="B7621">
        <f>IF('Data R4P'!C637="","",'Data R4P'!B637)</f>
        <v/>
      </c>
      <c r="C7621">
        <f>IF('Data R4P'!C637="","",'Data R4P'!C637)</f>
        <v/>
      </c>
      <c r="D7621">
        <f>IF('Data R4P'!C637="","",'Data R4P'!D637)</f>
        <v/>
      </c>
      <c r="E7621">
        <f>IF('Data R4P'!C637="","",'Data R4P'!E637)</f>
        <v/>
      </c>
      <c r="F7621">
        <f>IF('Data R4P'!C637="","",'Data R4P'!F637)</f>
        <v/>
      </c>
      <c r="G7621">
        <f>IF('Data R4P'!C637="","",'Data R4P'!AD637)</f>
        <v/>
      </c>
      <c r="H7621">
        <f>IF('Data R4P'!C637="","",'Data R4P'!AC637)</f>
        <v/>
      </c>
      <c r="I7621">
        <f>IF('Data R4P'!C637="","",COUNTIF('Data R4P'!J637,"&gt;0")+COUNTIF('Data R4P'!L637,"&gt;0")+COUNTIF('Data R4P'!N637,"&gt;0")+COUNTIF('Data R4P'!P637,"&gt;0")+COUNTIF('Data R4P'!R637,"&gt;0")+COUNTIF('Data R4P'!T637,"&gt;0")+COUNTIF('Data R4P'!V637,"&gt;0")+COUNTIF('Data R4P'!X637,"&gt;0"))</f>
        <v/>
      </c>
      <c r="J7621">
        <f>IF('Data R4P'!C637="","",IF((COUNTIF('Data R4P'!K637,"&gt;0")+COUNTIF('Data R4P'!M637,"&gt;0")+COUNTIF('Data R4P'!O637,"&gt;0")+COUNTIF('Data R4P'!Q637,"&gt;0")+COUNTIF('Data R4P'!S637,"&gt;0")+COUNTIF('Data R4P'!U637,"&gt;0")+COUNTIF('Data R4P'!W637,"&gt;0")+COUNTIF('Data R4P'!Y637,"&gt;0"))&gt;0,1,0))</f>
        <v/>
      </c>
      <c r="M7621" t="inlineStr">
        <is>
          <t>Data R</t>
        </is>
      </c>
    </row>
    <row r="7622">
      <c r="A7622" t="inlineStr">
        <is>
          <t>Regional 4 Palmco</t>
        </is>
      </c>
      <c r="B7622">
        <f>IF('Data R4P'!C638="","",'Data R4P'!B638)</f>
        <v/>
      </c>
      <c r="C7622">
        <f>IF('Data R4P'!C638="","",'Data R4P'!C638)</f>
        <v/>
      </c>
      <c r="D7622">
        <f>IF('Data R4P'!C638="","",'Data R4P'!D638)</f>
        <v/>
      </c>
      <c r="E7622">
        <f>IF('Data R4P'!C638="","",'Data R4P'!E638)</f>
        <v/>
      </c>
      <c r="F7622">
        <f>IF('Data R4P'!C638="","",'Data R4P'!F638)</f>
        <v/>
      </c>
      <c r="G7622">
        <f>IF('Data R4P'!C638="","",'Data R4P'!AD638)</f>
        <v/>
      </c>
      <c r="H7622">
        <f>IF('Data R4P'!C638="","",'Data R4P'!AC638)</f>
        <v/>
      </c>
      <c r="I7622">
        <f>IF('Data R4P'!C638="","",COUNTIF('Data R4P'!J638,"&gt;0")+COUNTIF('Data R4P'!L638,"&gt;0")+COUNTIF('Data R4P'!N638,"&gt;0")+COUNTIF('Data R4P'!P638,"&gt;0")+COUNTIF('Data R4P'!R638,"&gt;0")+COUNTIF('Data R4P'!T638,"&gt;0")+COUNTIF('Data R4P'!V638,"&gt;0")+COUNTIF('Data R4P'!X638,"&gt;0"))</f>
        <v/>
      </c>
      <c r="J7622">
        <f>IF('Data R4P'!C638="","",IF((COUNTIF('Data R4P'!K638,"&gt;0")+COUNTIF('Data R4P'!M638,"&gt;0")+COUNTIF('Data R4P'!O638,"&gt;0")+COUNTIF('Data R4P'!Q638,"&gt;0")+COUNTIF('Data R4P'!S638,"&gt;0")+COUNTIF('Data R4P'!U638,"&gt;0")+COUNTIF('Data R4P'!W638,"&gt;0")+COUNTIF('Data R4P'!Y638,"&gt;0"))&gt;0,1,0))</f>
        <v/>
      </c>
      <c r="M7622" t="inlineStr">
        <is>
          <t>Data R</t>
        </is>
      </c>
    </row>
    <row r="7623">
      <c r="A7623" t="inlineStr">
        <is>
          <t>Regional 4 Palmco</t>
        </is>
      </c>
      <c r="B7623">
        <f>IF('Data R4P'!C639="","",'Data R4P'!B639)</f>
        <v/>
      </c>
      <c r="C7623">
        <f>IF('Data R4P'!C639="","",'Data R4P'!C639)</f>
        <v/>
      </c>
      <c r="D7623">
        <f>IF('Data R4P'!C639="","",'Data R4P'!D639)</f>
        <v/>
      </c>
      <c r="E7623">
        <f>IF('Data R4P'!C639="","",'Data R4P'!E639)</f>
        <v/>
      </c>
      <c r="F7623">
        <f>IF('Data R4P'!C639="","",'Data R4P'!F639)</f>
        <v/>
      </c>
      <c r="G7623">
        <f>IF('Data R4P'!C639="","",'Data R4P'!AD639)</f>
        <v/>
      </c>
      <c r="H7623">
        <f>IF('Data R4P'!C639="","",'Data R4P'!AC639)</f>
        <v/>
      </c>
      <c r="I7623">
        <f>IF('Data R4P'!C639="","",COUNTIF('Data R4P'!J639,"&gt;0")+COUNTIF('Data R4P'!L639,"&gt;0")+COUNTIF('Data R4P'!N639,"&gt;0")+COUNTIF('Data R4P'!P639,"&gt;0")+COUNTIF('Data R4P'!R639,"&gt;0")+COUNTIF('Data R4P'!T639,"&gt;0")+COUNTIF('Data R4P'!V639,"&gt;0")+COUNTIF('Data R4P'!X639,"&gt;0"))</f>
        <v/>
      </c>
      <c r="J7623">
        <f>IF('Data R4P'!C639="","",IF((COUNTIF('Data R4P'!K639,"&gt;0")+COUNTIF('Data R4P'!M639,"&gt;0")+COUNTIF('Data R4P'!O639,"&gt;0")+COUNTIF('Data R4P'!Q639,"&gt;0")+COUNTIF('Data R4P'!S639,"&gt;0")+COUNTIF('Data R4P'!U639,"&gt;0")+COUNTIF('Data R4P'!W639,"&gt;0")+COUNTIF('Data R4P'!Y639,"&gt;0"))&gt;0,1,0))</f>
        <v/>
      </c>
      <c r="M7623" t="inlineStr">
        <is>
          <t>Data R</t>
        </is>
      </c>
    </row>
    <row r="7624">
      <c r="A7624" t="inlineStr">
        <is>
          <t>Regional 4 Palmco</t>
        </is>
      </c>
      <c r="B7624">
        <f>IF('Data R4P'!C640="","",'Data R4P'!B640)</f>
        <v/>
      </c>
      <c r="C7624">
        <f>IF('Data R4P'!C640="","",'Data R4P'!C640)</f>
        <v/>
      </c>
      <c r="D7624">
        <f>IF('Data R4P'!C640="","",'Data R4P'!D640)</f>
        <v/>
      </c>
      <c r="E7624">
        <f>IF('Data R4P'!C640="","",'Data R4P'!E640)</f>
        <v/>
      </c>
      <c r="F7624">
        <f>IF('Data R4P'!C640="","",'Data R4P'!F640)</f>
        <v/>
      </c>
      <c r="G7624">
        <f>IF('Data R4P'!C640="","",'Data R4P'!AD640)</f>
        <v/>
      </c>
      <c r="H7624">
        <f>IF('Data R4P'!C640="","",'Data R4P'!AC640)</f>
        <v/>
      </c>
      <c r="I7624">
        <f>IF('Data R4P'!C640="","",COUNTIF('Data R4P'!J640,"&gt;0")+COUNTIF('Data R4P'!L640,"&gt;0")+COUNTIF('Data R4P'!N640,"&gt;0")+COUNTIF('Data R4P'!P640,"&gt;0")+COUNTIF('Data R4P'!R640,"&gt;0")+COUNTIF('Data R4P'!T640,"&gt;0")+COUNTIF('Data R4P'!V640,"&gt;0")+COUNTIF('Data R4P'!X640,"&gt;0"))</f>
        <v/>
      </c>
      <c r="J7624">
        <f>IF('Data R4P'!C640="","",IF((COUNTIF('Data R4P'!K640,"&gt;0")+COUNTIF('Data R4P'!M640,"&gt;0")+COUNTIF('Data R4P'!O640,"&gt;0")+COUNTIF('Data R4P'!Q640,"&gt;0")+COUNTIF('Data R4P'!S640,"&gt;0")+COUNTIF('Data R4P'!U640,"&gt;0")+COUNTIF('Data R4P'!W640,"&gt;0")+COUNTIF('Data R4P'!Y640,"&gt;0"))&gt;0,1,0))</f>
        <v/>
      </c>
      <c r="M7624" t="inlineStr">
        <is>
          <t>Data R</t>
        </is>
      </c>
    </row>
    <row r="7625">
      <c r="A7625" t="inlineStr">
        <is>
          <t>Regional 4 Palmco</t>
        </is>
      </c>
      <c r="B7625">
        <f>IF('Data R4P'!C641="","",'Data R4P'!B641)</f>
        <v/>
      </c>
      <c r="C7625">
        <f>IF('Data R4P'!C641="","",'Data R4P'!C641)</f>
        <v/>
      </c>
      <c r="D7625">
        <f>IF('Data R4P'!C641="","",'Data R4P'!D641)</f>
        <v/>
      </c>
      <c r="E7625">
        <f>IF('Data R4P'!C641="","",'Data R4P'!E641)</f>
        <v/>
      </c>
      <c r="F7625">
        <f>IF('Data R4P'!C641="","",'Data R4P'!F641)</f>
        <v/>
      </c>
      <c r="G7625">
        <f>IF('Data R4P'!C641="","",'Data R4P'!AD641)</f>
        <v/>
      </c>
      <c r="H7625">
        <f>IF('Data R4P'!C641="","",'Data R4P'!AC641)</f>
        <v/>
      </c>
      <c r="I7625">
        <f>IF('Data R4P'!C641="","",COUNTIF('Data R4P'!J641,"&gt;0")+COUNTIF('Data R4P'!L641,"&gt;0")+COUNTIF('Data R4P'!N641,"&gt;0")+COUNTIF('Data R4P'!P641,"&gt;0")+COUNTIF('Data R4P'!R641,"&gt;0")+COUNTIF('Data R4P'!T641,"&gt;0")+COUNTIF('Data R4P'!V641,"&gt;0")+COUNTIF('Data R4P'!X641,"&gt;0"))</f>
        <v/>
      </c>
      <c r="J7625">
        <f>IF('Data R4P'!C641="","",IF((COUNTIF('Data R4P'!K641,"&gt;0")+COUNTIF('Data R4P'!M641,"&gt;0")+COUNTIF('Data R4P'!O641,"&gt;0")+COUNTIF('Data R4P'!Q641,"&gt;0")+COUNTIF('Data R4P'!S641,"&gt;0")+COUNTIF('Data R4P'!U641,"&gt;0")+COUNTIF('Data R4P'!W641,"&gt;0")+COUNTIF('Data R4P'!Y641,"&gt;0"))&gt;0,1,0))</f>
        <v/>
      </c>
      <c r="M7625" t="inlineStr">
        <is>
          <t>Data R</t>
        </is>
      </c>
    </row>
    <row r="7626">
      <c r="A7626" t="inlineStr">
        <is>
          <t>Regional 4 Palmco</t>
        </is>
      </c>
      <c r="B7626">
        <f>IF('Data R4P'!C642="","",'Data R4P'!B642)</f>
        <v/>
      </c>
      <c r="C7626">
        <f>IF('Data R4P'!C642="","",'Data R4P'!C642)</f>
        <v/>
      </c>
      <c r="D7626">
        <f>IF('Data R4P'!C642="","",'Data R4P'!D642)</f>
        <v/>
      </c>
      <c r="E7626">
        <f>IF('Data R4P'!C642="","",'Data R4P'!E642)</f>
        <v/>
      </c>
      <c r="F7626">
        <f>IF('Data R4P'!C642="","",'Data R4P'!F642)</f>
        <v/>
      </c>
      <c r="G7626">
        <f>IF('Data R4P'!C642="","",'Data R4P'!AD642)</f>
        <v/>
      </c>
      <c r="H7626">
        <f>IF('Data R4P'!C642="","",'Data R4P'!AC642)</f>
        <v/>
      </c>
      <c r="I7626">
        <f>IF('Data R4P'!C642="","",COUNTIF('Data R4P'!J642,"&gt;0")+COUNTIF('Data R4P'!L642,"&gt;0")+COUNTIF('Data R4P'!N642,"&gt;0")+COUNTIF('Data R4P'!P642,"&gt;0")+COUNTIF('Data R4P'!R642,"&gt;0")+COUNTIF('Data R4P'!T642,"&gt;0")+COUNTIF('Data R4P'!V642,"&gt;0")+COUNTIF('Data R4P'!X642,"&gt;0"))</f>
        <v/>
      </c>
      <c r="J7626">
        <f>IF('Data R4P'!C642="","",IF((COUNTIF('Data R4P'!K642,"&gt;0")+COUNTIF('Data R4P'!M642,"&gt;0")+COUNTIF('Data R4P'!O642,"&gt;0")+COUNTIF('Data R4P'!Q642,"&gt;0")+COUNTIF('Data R4P'!S642,"&gt;0")+COUNTIF('Data R4P'!U642,"&gt;0")+COUNTIF('Data R4P'!W642,"&gt;0")+COUNTIF('Data R4P'!Y642,"&gt;0"))&gt;0,1,0))</f>
        <v/>
      </c>
      <c r="M7626" t="inlineStr">
        <is>
          <t>Data R</t>
        </is>
      </c>
    </row>
    <row r="7627">
      <c r="A7627" t="inlineStr">
        <is>
          <t>Regional 4 Palmco</t>
        </is>
      </c>
      <c r="B7627">
        <f>IF('Data R4P'!C643="","",'Data R4P'!B643)</f>
        <v/>
      </c>
      <c r="C7627">
        <f>IF('Data R4P'!C643="","",'Data R4P'!C643)</f>
        <v/>
      </c>
      <c r="D7627">
        <f>IF('Data R4P'!C643="","",'Data R4P'!D643)</f>
        <v/>
      </c>
      <c r="E7627">
        <f>IF('Data R4P'!C643="","",'Data R4P'!E643)</f>
        <v/>
      </c>
      <c r="F7627">
        <f>IF('Data R4P'!C643="","",'Data R4P'!F643)</f>
        <v/>
      </c>
      <c r="G7627">
        <f>IF('Data R4P'!C643="","",'Data R4P'!AD643)</f>
        <v/>
      </c>
      <c r="H7627">
        <f>IF('Data R4P'!C643="","",'Data R4P'!AC643)</f>
        <v/>
      </c>
      <c r="I7627">
        <f>IF('Data R4P'!C643="","",COUNTIF('Data R4P'!J643,"&gt;0")+COUNTIF('Data R4P'!L643,"&gt;0")+COUNTIF('Data R4P'!N643,"&gt;0")+COUNTIF('Data R4P'!P643,"&gt;0")+COUNTIF('Data R4P'!R643,"&gt;0")+COUNTIF('Data R4P'!T643,"&gt;0")+COUNTIF('Data R4P'!V643,"&gt;0")+COUNTIF('Data R4P'!X643,"&gt;0"))</f>
        <v/>
      </c>
      <c r="J7627">
        <f>IF('Data R4P'!C643="","",IF((COUNTIF('Data R4P'!K643,"&gt;0")+COUNTIF('Data R4P'!M643,"&gt;0")+COUNTIF('Data R4P'!O643,"&gt;0")+COUNTIF('Data R4P'!Q643,"&gt;0")+COUNTIF('Data R4P'!S643,"&gt;0")+COUNTIF('Data R4P'!U643,"&gt;0")+COUNTIF('Data R4P'!W643,"&gt;0")+COUNTIF('Data R4P'!Y643,"&gt;0"))&gt;0,1,0))</f>
        <v/>
      </c>
      <c r="M7627" t="inlineStr">
        <is>
          <t>Data R</t>
        </is>
      </c>
    </row>
    <row r="7628">
      <c r="A7628" t="inlineStr">
        <is>
          <t>Regional 4 Palmco</t>
        </is>
      </c>
      <c r="B7628">
        <f>IF('Data R4P'!C644="","",'Data R4P'!B644)</f>
        <v/>
      </c>
      <c r="C7628">
        <f>IF('Data R4P'!C644="","",'Data R4P'!C644)</f>
        <v/>
      </c>
      <c r="D7628">
        <f>IF('Data R4P'!C644="","",'Data R4P'!D644)</f>
        <v/>
      </c>
      <c r="E7628">
        <f>IF('Data R4P'!C644="","",'Data R4P'!E644)</f>
        <v/>
      </c>
      <c r="F7628">
        <f>IF('Data R4P'!C644="","",'Data R4P'!F644)</f>
        <v/>
      </c>
      <c r="G7628">
        <f>IF('Data R4P'!C644="","",'Data R4P'!AD644)</f>
        <v/>
      </c>
      <c r="H7628">
        <f>IF('Data R4P'!C644="","",'Data R4P'!AC644)</f>
        <v/>
      </c>
      <c r="I7628">
        <f>IF('Data R4P'!C644="","",COUNTIF('Data R4P'!J644,"&gt;0")+COUNTIF('Data R4P'!L644,"&gt;0")+COUNTIF('Data R4P'!N644,"&gt;0")+COUNTIF('Data R4P'!P644,"&gt;0")+COUNTIF('Data R4P'!R644,"&gt;0")+COUNTIF('Data R4P'!T644,"&gt;0")+COUNTIF('Data R4P'!V644,"&gt;0")+COUNTIF('Data R4P'!X644,"&gt;0"))</f>
        <v/>
      </c>
      <c r="J7628">
        <f>IF('Data R4P'!C644="","",IF((COUNTIF('Data R4P'!K644,"&gt;0")+COUNTIF('Data R4P'!M644,"&gt;0")+COUNTIF('Data R4P'!O644,"&gt;0")+COUNTIF('Data R4P'!Q644,"&gt;0")+COUNTIF('Data R4P'!S644,"&gt;0")+COUNTIF('Data R4P'!U644,"&gt;0")+COUNTIF('Data R4P'!W644,"&gt;0")+COUNTIF('Data R4P'!Y644,"&gt;0"))&gt;0,1,0))</f>
        <v/>
      </c>
      <c r="M7628" t="inlineStr">
        <is>
          <t>Data R</t>
        </is>
      </c>
    </row>
    <row r="7629">
      <c r="A7629" t="inlineStr">
        <is>
          <t>Regional 4 Palmco</t>
        </is>
      </c>
      <c r="B7629">
        <f>IF('Data R4P'!C645="","",'Data R4P'!B645)</f>
        <v/>
      </c>
      <c r="C7629">
        <f>IF('Data R4P'!C645="","",'Data R4P'!C645)</f>
        <v/>
      </c>
      <c r="D7629">
        <f>IF('Data R4P'!C645="","",'Data R4P'!D645)</f>
        <v/>
      </c>
      <c r="E7629">
        <f>IF('Data R4P'!C645="","",'Data R4P'!E645)</f>
        <v/>
      </c>
      <c r="F7629">
        <f>IF('Data R4P'!C645="","",'Data R4P'!F645)</f>
        <v/>
      </c>
      <c r="G7629">
        <f>IF('Data R4P'!C645="","",'Data R4P'!AD645)</f>
        <v/>
      </c>
      <c r="H7629">
        <f>IF('Data R4P'!C645="","",'Data R4P'!AC645)</f>
        <v/>
      </c>
      <c r="I7629">
        <f>IF('Data R4P'!C645="","",COUNTIF('Data R4P'!J645,"&gt;0")+COUNTIF('Data R4P'!L645,"&gt;0")+COUNTIF('Data R4P'!N645,"&gt;0")+COUNTIF('Data R4P'!P645,"&gt;0")+COUNTIF('Data R4P'!R645,"&gt;0")+COUNTIF('Data R4P'!T645,"&gt;0")+COUNTIF('Data R4P'!V645,"&gt;0")+COUNTIF('Data R4P'!X645,"&gt;0"))</f>
        <v/>
      </c>
      <c r="J7629">
        <f>IF('Data R4P'!C645="","",IF((COUNTIF('Data R4P'!K645,"&gt;0")+COUNTIF('Data R4P'!M645,"&gt;0")+COUNTIF('Data R4P'!O645,"&gt;0")+COUNTIF('Data R4P'!Q645,"&gt;0")+COUNTIF('Data R4P'!S645,"&gt;0")+COUNTIF('Data R4P'!U645,"&gt;0")+COUNTIF('Data R4P'!W645,"&gt;0")+COUNTIF('Data R4P'!Y645,"&gt;0"))&gt;0,1,0))</f>
        <v/>
      </c>
      <c r="M7629" t="inlineStr">
        <is>
          <t>Data R</t>
        </is>
      </c>
    </row>
    <row r="7630">
      <c r="A7630" t="inlineStr">
        <is>
          <t>Regional 4 Palmco</t>
        </is>
      </c>
      <c r="B7630">
        <f>IF('Data R4P'!C646="","",'Data R4P'!B646)</f>
        <v/>
      </c>
      <c r="C7630">
        <f>IF('Data R4P'!C646="","",'Data R4P'!C646)</f>
        <v/>
      </c>
      <c r="D7630">
        <f>IF('Data R4P'!C646="","",'Data R4P'!D646)</f>
        <v/>
      </c>
      <c r="E7630">
        <f>IF('Data R4P'!C646="","",'Data R4P'!E646)</f>
        <v/>
      </c>
      <c r="F7630">
        <f>IF('Data R4P'!C646="","",'Data R4P'!F646)</f>
        <v/>
      </c>
      <c r="G7630">
        <f>IF('Data R4P'!C646="","",'Data R4P'!AD646)</f>
        <v/>
      </c>
      <c r="H7630">
        <f>IF('Data R4P'!C646="","",'Data R4P'!AC646)</f>
        <v/>
      </c>
      <c r="I7630">
        <f>IF('Data R4P'!C646="","",COUNTIF('Data R4P'!J646,"&gt;0")+COUNTIF('Data R4P'!L646,"&gt;0")+COUNTIF('Data R4P'!N646,"&gt;0")+COUNTIF('Data R4P'!P646,"&gt;0")+COUNTIF('Data R4P'!R646,"&gt;0")+COUNTIF('Data R4P'!T646,"&gt;0")+COUNTIF('Data R4P'!V646,"&gt;0")+COUNTIF('Data R4P'!X646,"&gt;0"))</f>
        <v/>
      </c>
      <c r="J7630">
        <f>IF('Data R4P'!C646="","",IF((COUNTIF('Data R4P'!K646,"&gt;0")+COUNTIF('Data R4P'!M646,"&gt;0")+COUNTIF('Data R4P'!O646,"&gt;0")+COUNTIF('Data R4P'!Q646,"&gt;0")+COUNTIF('Data R4P'!S646,"&gt;0")+COUNTIF('Data R4P'!U646,"&gt;0")+COUNTIF('Data R4P'!W646,"&gt;0")+COUNTIF('Data R4P'!Y646,"&gt;0"))&gt;0,1,0))</f>
        <v/>
      </c>
      <c r="M7630" t="inlineStr">
        <is>
          <t>Data R</t>
        </is>
      </c>
    </row>
    <row r="7631">
      <c r="A7631" t="inlineStr">
        <is>
          <t>Regional 4 Palmco</t>
        </is>
      </c>
      <c r="B7631">
        <f>IF('Data R4P'!C647="","",'Data R4P'!B647)</f>
        <v/>
      </c>
      <c r="C7631">
        <f>IF('Data R4P'!C647="","",'Data R4P'!C647)</f>
        <v/>
      </c>
      <c r="D7631">
        <f>IF('Data R4P'!C647="","",'Data R4P'!D647)</f>
        <v/>
      </c>
      <c r="E7631">
        <f>IF('Data R4P'!C647="","",'Data R4P'!E647)</f>
        <v/>
      </c>
      <c r="F7631">
        <f>IF('Data R4P'!C647="","",'Data R4P'!F647)</f>
        <v/>
      </c>
      <c r="G7631">
        <f>IF('Data R4P'!C647="","",'Data R4P'!AD647)</f>
        <v/>
      </c>
      <c r="H7631">
        <f>IF('Data R4P'!C647="","",'Data R4P'!AC647)</f>
        <v/>
      </c>
      <c r="I7631">
        <f>IF('Data R4P'!C647="","",COUNTIF('Data R4P'!J647,"&gt;0")+COUNTIF('Data R4P'!L647,"&gt;0")+COUNTIF('Data R4P'!N647,"&gt;0")+COUNTIF('Data R4P'!P647,"&gt;0")+COUNTIF('Data R4P'!R647,"&gt;0")+COUNTIF('Data R4P'!T647,"&gt;0")+COUNTIF('Data R4P'!V647,"&gt;0")+COUNTIF('Data R4P'!X647,"&gt;0"))</f>
        <v/>
      </c>
      <c r="J7631">
        <f>IF('Data R4P'!C647="","",IF((COUNTIF('Data R4P'!K647,"&gt;0")+COUNTIF('Data R4P'!M647,"&gt;0")+COUNTIF('Data R4P'!O647,"&gt;0")+COUNTIF('Data R4P'!Q647,"&gt;0")+COUNTIF('Data R4P'!S647,"&gt;0")+COUNTIF('Data R4P'!U647,"&gt;0")+COUNTIF('Data R4P'!W647,"&gt;0")+COUNTIF('Data R4P'!Y647,"&gt;0"))&gt;0,1,0))</f>
        <v/>
      </c>
      <c r="M7631" t="inlineStr">
        <is>
          <t>Data R</t>
        </is>
      </c>
    </row>
    <row r="7632">
      <c r="A7632" t="inlineStr">
        <is>
          <t>Regional 4 Palmco</t>
        </is>
      </c>
      <c r="B7632">
        <f>IF('Data R4P'!C648="","",'Data R4P'!B648)</f>
        <v/>
      </c>
      <c r="C7632">
        <f>IF('Data R4P'!C648="","",'Data R4P'!C648)</f>
        <v/>
      </c>
      <c r="D7632">
        <f>IF('Data R4P'!C648="","",'Data R4P'!D648)</f>
        <v/>
      </c>
      <c r="E7632">
        <f>IF('Data R4P'!C648="","",'Data R4P'!E648)</f>
        <v/>
      </c>
      <c r="F7632">
        <f>IF('Data R4P'!C648="","",'Data R4P'!F648)</f>
        <v/>
      </c>
      <c r="G7632">
        <f>IF('Data R4P'!C648="","",'Data R4P'!AD648)</f>
        <v/>
      </c>
      <c r="H7632">
        <f>IF('Data R4P'!C648="","",'Data R4P'!AC648)</f>
        <v/>
      </c>
      <c r="I7632">
        <f>IF('Data R4P'!C648="","",COUNTIF('Data R4P'!J648,"&gt;0")+COUNTIF('Data R4P'!L648,"&gt;0")+COUNTIF('Data R4P'!N648,"&gt;0")+COUNTIF('Data R4P'!P648,"&gt;0")+COUNTIF('Data R4P'!R648,"&gt;0")+COUNTIF('Data R4P'!T648,"&gt;0")+COUNTIF('Data R4P'!V648,"&gt;0")+COUNTIF('Data R4P'!X648,"&gt;0"))</f>
        <v/>
      </c>
      <c r="J7632">
        <f>IF('Data R4P'!C648="","",IF((COUNTIF('Data R4P'!K648,"&gt;0")+COUNTIF('Data R4P'!M648,"&gt;0")+COUNTIF('Data R4P'!O648,"&gt;0")+COUNTIF('Data R4P'!Q648,"&gt;0")+COUNTIF('Data R4P'!S648,"&gt;0")+COUNTIF('Data R4P'!U648,"&gt;0")+COUNTIF('Data R4P'!W648,"&gt;0")+COUNTIF('Data R4P'!Y648,"&gt;0"))&gt;0,1,0))</f>
        <v/>
      </c>
      <c r="M7632" t="inlineStr">
        <is>
          <t>Data R</t>
        </is>
      </c>
    </row>
    <row r="7633">
      <c r="A7633" t="inlineStr">
        <is>
          <t>Regional 4 Palmco</t>
        </is>
      </c>
      <c r="B7633">
        <f>IF('Data R4P'!C649="","",'Data R4P'!B649)</f>
        <v/>
      </c>
      <c r="C7633">
        <f>IF('Data R4P'!C649="","",'Data R4P'!C649)</f>
        <v/>
      </c>
      <c r="D7633">
        <f>IF('Data R4P'!C649="","",'Data R4P'!D649)</f>
        <v/>
      </c>
      <c r="E7633">
        <f>IF('Data R4P'!C649="","",'Data R4P'!E649)</f>
        <v/>
      </c>
      <c r="F7633">
        <f>IF('Data R4P'!C649="","",'Data R4P'!F649)</f>
        <v/>
      </c>
      <c r="G7633">
        <f>IF('Data R4P'!C649="","",'Data R4P'!AD649)</f>
        <v/>
      </c>
      <c r="H7633">
        <f>IF('Data R4P'!C649="","",'Data R4P'!AC649)</f>
        <v/>
      </c>
      <c r="I7633">
        <f>IF('Data R4P'!C649="","",COUNTIF('Data R4P'!J649,"&gt;0")+COUNTIF('Data R4P'!L649,"&gt;0")+COUNTIF('Data R4P'!N649,"&gt;0")+COUNTIF('Data R4P'!P649,"&gt;0")+COUNTIF('Data R4P'!R649,"&gt;0")+COUNTIF('Data R4P'!T649,"&gt;0")+COUNTIF('Data R4P'!V649,"&gt;0")+COUNTIF('Data R4P'!X649,"&gt;0"))</f>
        <v/>
      </c>
      <c r="J7633">
        <f>IF('Data R4P'!C649="","",IF((COUNTIF('Data R4P'!K649,"&gt;0")+COUNTIF('Data R4P'!M649,"&gt;0")+COUNTIF('Data R4P'!O649,"&gt;0")+COUNTIF('Data R4P'!Q649,"&gt;0")+COUNTIF('Data R4P'!S649,"&gt;0")+COUNTIF('Data R4P'!U649,"&gt;0")+COUNTIF('Data R4P'!W649,"&gt;0")+COUNTIF('Data R4P'!Y649,"&gt;0"))&gt;0,1,0))</f>
        <v/>
      </c>
      <c r="M7633" t="inlineStr">
        <is>
          <t>Data R</t>
        </is>
      </c>
    </row>
    <row r="7634">
      <c r="A7634" t="inlineStr">
        <is>
          <t>Regional 4 Palmco</t>
        </is>
      </c>
      <c r="B7634">
        <f>IF('Data R4P'!C650="","",'Data R4P'!B650)</f>
        <v/>
      </c>
      <c r="C7634">
        <f>IF('Data R4P'!C650="","",'Data R4P'!C650)</f>
        <v/>
      </c>
      <c r="D7634">
        <f>IF('Data R4P'!C650="","",'Data R4P'!D650)</f>
        <v/>
      </c>
      <c r="E7634">
        <f>IF('Data R4P'!C650="","",'Data R4P'!E650)</f>
        <v/>
      </c>
      <c r="F7634">
        <f>IF('Data R4P'!C650="","",'Data R4P'!F650)</f>
        <v/>
      </c>
      <c r="G7634">
        <f>IF('Data R4P'!C650="","",'Data R4P'!AD650)</f>
        <v/>
      </c>
      <c r="H7634">
        <f>IF('Data R4P'!C650="","",'Data R4P'!AC650)</f>
        <v/>
      </c>
      <c r="I7634">
        <f>IF('Data R4P'!C650="","",COUNTIF('Data R4P'!J650,"&gt;0")+COUNTIF('Data R4P'!L650,"&gt;0")+COUNTIF('Data R4P'!N650,"&gt;0")+COUNTIF('Data R4P'!P650,"&gt;0")+COUNTIF('Data R4P'!R650,"&gt;0")+COUNTIF('Data R4P'!T650,"&gt;0")+COUNTIF('Data R4P'!V650,"&gt;0")+COUNTIF('Data R4P'!X650,"&gt;0"))</f>
        <v/>
      </c>
      <c r="J7634">
        <f>IF('Data R4P'!C650="","",IF((COUNTIF('Data R4P'!K650,"&gt;0")+COUNTIF('Data R4P'!M650,"&gt;0")+COUNTIF('Data R4P'!O650,"&gt;0")+COUNTIF('Data R4P'!Q650,"&gt;0")+COUNTIF('Data R4P'!S650,"&gt;0")+COUNTIF('Data R4P'!U650,"&gt;0")+COUNTIF('Data R4P'!W650,"&gt;0")+COUNTIF('Data R4P'!Y650,"&gt;0"))&gt;0,1,0))</f>
        <v/>
      </c>
      <c r="M7634" t="inlineStr">
        <is>
          <t>Data R</t>
        </is>
      </c>
    </row>
    <row r="7635">
      <c r="A7635" t="inlineStr">
        <is>
          <t>Regional 4 Palmco</t>
        </is>
      </c>
      <c r="B7635">
        <f>IF('Data R4P'!C651="","",'Data R4P'!B651)</f>
        <v/>
      </c>
      <c r="C7635">
        <f>IF('Data R4P'!C651="","",'Data R4P'!C651)</f>
        <v/>
      </c>
      <c r="D7635">
        <f>IF('Data R4P'!C651="","",'Data R4P'!D651)</f>
        <v/>
      </c>
      <c r="E7635">
        <f>IF('Data R4P'!C651="","",'Data R4P'!E651)</f>
        <v/>
      </c>
      <c r="F7635">
        <f>IF('Data R4P'!C651="","",'Data R4P'!F651)</f>
        <v/>
      </c>
      <c r="G7635">
        <f>IF('Data R4P'!C651="","",'Data R4P'!AD651)</f>
        <v/>
      </c>
      <c r="H7635">
        <f>IF('Data R4P'!C651="","",'Data R4P'!AC651)</f>
        <v/>
      </c>
      <c r="I7635">
        <f>IF('Data R4P'!C651="","",COUNTIF('Data R4P'!J651,"&gt;0")+COUNTIF('Data R4P'!L651,"&gt;0")+COUNTIF('Data R4P'!N651,"&gt;0")+COUNTIF('Data R4P'!P651,"&gt;0")+COUNTIF('Data R4P'!R651,"&gt;0")+COUNTIF('Data R4P'!T651,"&gt;0")+COUNTIF('Data R4P'!V651,"&gt;0")+COUNTIF('Data R4P'!X651,"&gt;0"))</f>
        <v/>
      </c>
      <c r="J7635">
        <f>IF('Data R4P'!C651="","",IF((COUNTIF('Data R4P'!K651,"&gt;0")+COUNTIF('Data R4P'!M651,"&gt;0")+COUNTIF('Data R4P'!O651,"&gt;0")+COUNTIF('Data R4P'!Q651,"&gt;0")+COUNTIF('Data R4P'!S651,"&gt;0")+COUNTIF('Data R4P'!U651,"&gt;0")+COUNTIF('Data R4P'!W651,"&gt;0")+COUNTIF('Data R4P'!Y651,"&gt;0"))&gt;0,1,0))</f>
        <v/>
      </c>
      <c r="M7635" t="inlineStr">
        <is>
          <t>Data R</t>
        </is>
      </c>
    </row>
    <row r="7636">
      <c r="A7636" t="inlineStr">
        <is>
          <t>Regional 4 Palmco</t>
        </is>
      </c>
      <c r="B7636">
        <f>IF('Data R4P'!C652="","",'Data R4P'!B652)</f>
        <v/>
      </c>
      <c r="C7636">
        <f>IF('Data R4P'!C652="","",'Data R4P'!C652)</f>
        <v/>
      </c>
      <c r="D7636">
        <f>IF('Data R4P'!C652="","",'Data R4P'!D652)</f>
        <v/>
      </c>
      <c r="E7636">
        <f>IF('Data R4P'!C652="","",'Data R4P'!E652)</f>
        <v/>
      </c>
      <c r="F7636">
        <f>IF('Data R4P'!C652="","",'Data R4P'!F652)</f>
        <v/>
      </c>
      <c r="G7636">
        <f>IF('Data R4P'!C652="","",'Data R4P'!AD652)</f>
        <v/>
      </c>
      <c r="H7636">
        <f>IF('Data R4P'!C652="","",'Data R4P'!AC652)</f>
        <v/>
      </c>
      <c r="I7636">
        <f>IF('Data R4P'!C652="","",COUNTIF('Data R4P'!J652,"&gt;0")+COUNTIF('Data R4P'!L652,"&gt;0")+COUNTIF('Data R4P'!N652,"&gt;0")+COUNTIF('Data R4P'!P652,"&gt;0")+COUNTIF('Data R4P'!R652,"&gt;0")+COUNTIF('Data R4P'!T652,"&gt;0")+COUNTIF('Data R4P'!V652,"&gt;0")+COUNTIF('Data R4P'!X652,"&gt;0"))</f>
        <v/>
      </c>
      <c r="J7636">
        <f>IF('Data R4P'!C652="","",IF((COUNTIF('Data R4P'!K652,"&gt;0")+COUNTIF('Data R4P'!M652,"&gt;0")+COUNTIF('Data R4P'!O652,"&gt;0")+COUNTIF('Data R4P'!Q652,"&gt;0")+COUNTIF('Data R4P'!S652,"&gt;0")+COUNTIF('Data R4P'!U652,"&gt;0")+COUNTIF('Data R4P'!W652,"&gt;0")+COUNTIF('Data R4P'!Y652,"&gt;0"))&gt;0,1,0))</f>
        <v/>
      </c>
      <c r="M7636" t="inlineStr">
        <is>
          <t>Data R</t>
        </is>
      </c>
    </row>
    <row r="7637">
      <c r="A7637" t="inlineStr">
        <is>
          <t>Regional 4 Palmco</t>
        </is>
      </c>
      <c r="B7637">
        <f>IF('Data R4P'!C653="","",'Data R4P'!B653)</f>
        <v/>
      </c>
      <c r="C7637">
        <f>IF('Data R4P'!C653="","",'Data R4P'!C653)</f>
        <v/>
      </c>
      <c r="D7637">
        <f>IF('Data R4P'!C653="","",'Data R4P'!D653)</f>
        <v/>
      </c>
      <c r="E7637">
        <f>IF('Data R4P'!C653="","",'Data R4P'!E653)</f>
        <v/>
      </c>
      <c r="F7637">
        <f>IF('Data R4P'!C653="","",'Data R4P'!F653)</f>
        <v/>
      </c>
      <c r="G7637">
        <f>IF('Data R4P'!C653="","",'Data R4P'!AD653)</f>
        <v/>
      </c>
      <c r="H7637">
        <f>IF('Data R4P'!C653="","",'Data R4P'!AC653)</f>
        <v/>
      </c>
      <c r="I7637">
        <f>IF('Data R4P'!C653="","",COUNTIF('Data R4P'!J653,"&gt;0")+COUNTIF('Data R4P'!L653,"&gt;0")+COUNTIF('Data R4P'!N653,"&gt;0")+COUNTIF('Data R4P'!P653,"&gt;0")+COUNTIF('Data R4P'!R653,"&gt;0")+COUNTIF('Data R4P'!T653,"&gt;0")+COUNTIF('Data R4P'!V653,"&gt;0")+COUNTIF('Data R4P'!X653,"&gt;0"))</f>
        <v/>
      </c>
      <c r="J7637">
        <f>IF('Data R4P'!C653="","",IF((COUNTIF('Data R4P'!K653,"&gt;0")+COUNTIF('Data R4P'!M653,"&gt;0")+COUNTIF('Data R4P'!O653,"&gt;0")+COUNTIF('Data R4P'!Q653,"&gt;0")+COUNTIF('Data R4P'!S653,"&gt;0")+COUNTIF('Data R4P'!U653,"&gt;0")+COUNTIF('Data R4P'!W653,"&gt;0")+COUNTIF('Data R4P'!Y653,"&gt;0"))&gt;0,1,0))</f>
        <v/>
      </c>
      <c r="M7637" t="inlineStr">
        <is>
          <t>Data R</t>
        </is>
      </c>
    </row>
    <row r="7638">
      <c r="A7638" t="inlineStr">
        <is>
          <t>Regional 4 Palmco</t>
        </is>
      </c>
      <c r="B7638">
        <f>IF('Data R4P'!C654="","",'Data R4P'!B654)</f>
        <v/>
      </c>
      <c r="C7638">
        <f>IF('Data R4P'!C654="","",'Data R4P'!C654)</f>
        <v/>
      </c>
      <c r="D7638">
        <f>IF('Data R4P'!C654="","",'Data R4P'!D654)</f>
        <v/>
      </c>
      <c r="E7638">
        <f>IF('Data R4P'!C654="","",'Data R4P'!E654)</f>
        <v/>
      </c>
      <c r="F7638">
        <f>IF('Data R4P'!C654="","",'Data R4P'!F654)</f>
        <v/>
      </c>
      <c r="G7638">
        <f>IF('Data R4P'!C654="","",'Data R4P'!AD654)</f>
        <v/>
      </c>
      <c r="H7638">
        <f>IF('Data R4P'!C654="","",'Data R4P'!AC654)</f>
        <v/>
      </c>
      <c r="I7638">
        <f>IF('Data R4P'!C654="","",COUNTIF('Data R4P'!J654,"&gt;0")+COUNTIF('Data R4P'!L654,"&gt;0")+COUNTIF('Data R4P'!N654,"&gt;0")+COUNTIF('Data R4P'!P654,"&gt;0")+COUNTIF('Data R4P'!R654,"&gt;0")+COUNTIF('Data R4P'!T654,"&gt;0")+COUNTIF('Data R4P'!V654,"&gt;0")+COUNTIF('Data R4P'!X654,"&gt;0"))</f>
        <v/>
      </c>
      <c r="J7638">
        <f>IF('Data R4P'!C654="","",IF((COUNTIF('Data R4P'!K654,"&gt;0")+COUNTIF('Data R4P'!M654,"&gt;0")+COUNTIF('Data R4P'!O654,"&gt;0")+COUNTIF('Data R4P'!Q654,"&gt;0")+COUNTIF('Data R4P'!S654,"&gt;0")+COUNTIF('Data R4P'!U654,"&gt;0")+COUNTIF('Data R4P'!W654,"&gt;0")+COUNTIF('Data R4P'!Y654,"&gt;0"))&gt;0,1,0))</f>
        <v/>
      </c>
      <c r="M7638" t="inlineStr">
        <is>
          <t>Data R</t>
        </is>
      </c>
    </row>
    <row r="7639">
      <c r="A7639" t="inlineStr">
        <is>
          <t>Regional 4 Palmco</t>
        </is>
      </c>
      <c r="B7639">
        <f>IF('Data R4P'!C655="","",'Data R4P'!B655)</f>
        <v/>
      </c>
      <c r="C7639">
        <f>IF('Data R4P'!C655="","",'Data R4P'!C655)</f>
        <v/>
      </c>
      <c r="D7639">
        <f>IF('Data R4P'!C655="","",'Data R4P'!D655)</f>
        <v/>
      </c>
      <c r="E7639">
        <f>IF('Data R4P'!C655="","",'Data R4P'!E655)</f>
        <v/>
      </c>
      <c r="F7639">
        <f>IF('Data R4P'!C655="","",'Data R4P'!F655)</f>
        <v/>
      </c>
      <c r="G7639">
        <f>IF('Data R4P'!C655="","",'Data R4P'!AD655)</f>
        <v/>
      </c>
      <c r="H7639">
        <f>IF('Data R4P'!C655="","",'Data R4P'!AC655)</f>
        <v/>
      </c>
      <c r="I7639">
        <f>IF('Data R4P'!C655="","",COUNTIF('Data R4P'!J655,"&gt;0")+COUNTIF('Data R4P'!L655,"&gt;0")+COUNTIF('Data R4P'!N655,"&gt;0")+COUNTIF('Data R4P'!P655,"&gt;0")+COUNTIF('Data R4P'!R655,"&gt;0")+COUNTIF('Data R4P'!T655,"&gt;0")+COUNTIF('Data R4P'!V655,"&gt;0")+COUNTIF('Data R4P'!X655,"&gt;0"))</f>
        <v/>
      </c>
      <c r="J7639">
        <f>IF('Data R4P'!C655="","",IF((COUNTIF('Data R4P'!K655,"&gt;0")+COUNTIF('Data R4P'!M655,"&gt;0")+COUNTIF('Data R4P'!O655,"&gt;0")+COUNTIF('Data R4P'!Q655,"&gt;0")+COUNTIF('Data R4P'!S655,"&gt;0")+COUNTIF('Data R4P'!U655,"&gt;0")+COUNTIF('Data R4P'!W655,"&gt;0")+COUNTIF('Data R4P'!Y655,"&gt;0"))&gt;0,1,0))</f>
        <v/>
      </c>
      <c r="M7639" t="inlineStr">
        <is>
          <t>Data R</t>
        </is>
      </c>
    </row>
    <row r="7640">
      <c r="A7640" t="inlineStr">
        <is>
          <t>Regional 4 Palmco</t>
        </is>
      </c>
      <c r="B7640">
        <f>IF('Data R4P'!C656="","",'Data R4P'!B656)</f>
        <v/>
      </c>
      <c r="C7640">
        <f>IF('Data R4P'!C656="","",'Data R4P'!C656)</f>
        <v/>
      </c>
      <c r="D7640">
        <f>IF('Data R4P'!C656="","",'Data R4P'!D656)</f>
        <v/>
      </c>
      <c r="E7640">
        <f>IF('Data R4P'!C656="","",'Data R4P'!E656)</f>
        <v/>
      </c>
      <c r="F7640">
        <f>IF('Data R4P'!C656="","",'Data R4P'!F656)</f>
        <v/>
      </c>
      <c r="G7640">
        <f>IF('Data R4P'!C656="","",'Data R4P'!AD656)</f>
        <v/>
      </c>
      <c r="H7640">
        <f>IF('Data R4P'!C656="","",'Data R4P'!AC656)</f>
        <v/>
      </c>
      <c r="I7640">
        <f>IF('Data R4P'!C656="","",COUNTIF('Data R4P'!J656,"&gt;0")+COUNTIF('Data R4P'!L656,"&gt;0")+COUNTIF('Data R4P'!N656,"&gt;0")+COUNTIF('Data R4P'!P656,"&gt;0")+COUNTIF('Data R4P'!R656,"&gt;0")+COUNTIF('Data R4P'!T656,"&gt;0")+COUNTIF('Data R4P'!V656,"&gt;0")+COUNTIF('Data R4P'!X656,"&gt;0"))</f>
        <v/>
      </c>
      <c r="J7640">
        <f>IF('Data R4P'!C656="","",IF((COUNTIF('Data R4P'!K656,"&gt;0")+COUNTIF('Data R4P'!M656,"&gt;0")+COUNTIF('Data R4P'!O656,"&gt;0")+COUNTIF('Data R4P'!Q656,"&gt;0")+COUNTIF('Data R4P'!S656,"&gt;0")+COUNTIF('Data R4P'!U656,"&gt;0")+COUNTIF('Data R4P'!W656,"&gt;0")+COUNTIF('Data R4P'!Y656,"&gt;0"))&gt;0,1,0))</f>
        <v/>
      </c>
      <c r="M7640" t="inlineStr">
        <is>
          <t>Data R</t>
        </is>
      </c>
    </row>
    <row r="7641">
      <c r="A7641" t="inlineStr">
        <is>
          <t>Regional 4 Palmco</t>
        </is>
      </c>
      <c r="B7641">
        <f>IF('Data R4P'!C657="","",'Data R4P'!B657)</f>
        <v/>
      </c>
      <c r="C7641">
        <f>IF('Data R4P'!C657="","",'Data R4P'!C657)</f>
        <v/>
      </c>
      <c r="D7641">
        <f>IF('Data R4P'!C657="","",'Data R4P'!D657)</f>
        <v/>
      </c>
      <c r="E7641">
        <f>IF('Data R4P'!C657="","",'Data R4P'!E657)</f>
        <v/>
      </c>
      <c r="F7641">
        <f>IF('Data R4P'!C657="","",'Data R4P'!F657)</f>
        <v/>
      </c>
      <c r="G7641">
        <f>IF('Data R4P'!C657="","",'Data R4P'!AD657)</f>
        <v/>
      </c>
      <c r="H7641">
        <f>IF('Data R4P'!C657="","",'Data R4P'!AC657)</f>
        <v/>
      </c>
      <c r="I7641">
        <f>IF('Data R4P'!C657="","",COUNTIF('Data R4P'!J657,"&gt;0")+COUNTIF('Data R4P'!L657,"&gt;0")+COUNTIF('Data R4P'!N657,"&gt;0")+COUNTIF('Data R4P'!P657,"&gt;0")+COUNTIF('Data R4P'!R657,"&gt;0")+COUNTIF('Data R4P'!T657,"&gt;0")+COUNTIF('Data R4P'!V657,"&gt;0")+COUNTIF('Data R4P'!X657,"&gt;0"))</f>
        <v/>
      </c>
      <c r="J7641">
        <f>IF('Data R4P'!C657="","",IF((COUNTIF('Data R4P'!K657,"&gt;0")+COUNTIF('Data R4P'!M657,"&gt;0")+COUNTIF('Data R4P'!O657,"&gt;0")+COUNTIF('Data R4P'!Q657,"&gt;0")+COUNTIF('Data R4P'!S657,"&gt;0")+COUNTIF('Data R4P'!U657,"&gt;0")+COUNTIF('Data R4P'!W657,"&gt;0")+COUNTIF('Data R4P'!Y657,"&gt;0"))&gt;0,1,0))</f>
        <v/>
      </c>
      <c r="M7641" t="inlineStr">
        <is>
          <t>Data R</t>
        </is>
      </c>
    </row>
    <row r="7642">
      <c r="A7642" t="inlineStr">
        <is>
          <t>Regional 4 Palmco</t>
        </is>
      </c>
      <c r="B7642">
        <f>IF('Data R4P'!C658="","",'Data R4P'!B658)</f>
        <v/>
      </c>
      <c r="C7642">
        <f>IF('Data R4P'!C658="","",'Data R4P'!C658)</f>
        <v/>
      </c>
      <c r="D7642">
        <f>IF('Data R4P'!C658="","",'Data R4P'!D658)</f>
        <v/>
      </c>
      <c r="E7642">
        <f>IF('Data R4P'!C658="","",'Data R4P'!E658)</f>
        <v/>
      </c>
      <c r="F7642">
        <f>IF('Data R4P'!C658="","",'Data R4P'!F658)</f>
        <v/>
      </c>
      <c r="G7642">
        <f>IF('Data R4P'!C658="","",'Data R4P'!AD658)</f>
        <v/>
      </c>
      <c r="H7642">
        <f>IF('Data R4P'!C658="","",'Data R4P'!AC658)</f>
        <v/>
      </c>
      <c r="I7642">
        <f>IF('Data R4P'!C658="","",COUNTIF('Data R4P'!J658,"&gt;0")+COUNTIF('Data R4P'!L658,"&gt;0")+COUNTIF('Data R4P'!N658,"&gt;0")+COUNTIF('Data R4P'!P658,"&gt;0")+COUNTIF('Data R4P'!R658,"&gt;0")+COUNTIF('Data R4P'!T658,"&gt;0")+COUNTIF('Data R4P'!V658,"&gt;0")+COUNTIF('Data R4P'!X658,"&gt;0"))</f>
        <v/>
      </c>
      <c r="J7642">
        <f>IF('Data R4P'!C658="","",IF((COUNTIF('Data R4P'!K658,"&gt;0")+COUNTIF('Data R4P'!M658,"&gt;0")+COUNTIF('Data R4P'!O658,"&gt;0")+COUNTIF('Data R4P'!Q658,"&gt;0")+COUNTIF('Data R4P'!S658,"&gt;0")+COUNTIF('Data R4P'!U658,"&gt;0")+COUNTIF('Data R4P'!W658,"&gt;0")+COUNTIF('Data R4P'!Y658,"&gt;0"))&gt;0,1,0))</f>
        <v/>
      </c>
      <c r="M7642" t="inlineStr">
        <is>
          <t>Data R</t>
        </is>
      </c>
    </row>
    <row r="7643">
      <c r="A7643" t="inlineStr">
        <is>
          <t>Regional 4 Palmco</t>
        </is>
      </c>
      <c r="B7643">
        <f>IF('Data R4P'!C659="","",'Data R4P'!B659)</f>
        <v/>
      </c>
      <c r="C7643">
        <f>IF('Data R4P'!C659="","",'Data R4P'!C659)</f>
        <v/>
      </c>
      <c r="D7643">
        <f>IF('Data R4P'!C659="","",'Data R4P'!D659)</f>
        <v/>
      </c>
      <c r="E7643">
        <f>IF('Data R4P'!C659="","",'Data R4P'!E659)</f>
        <v/>
      </c>
      <c r="F7643">
        <f>IF('Data R4P'!C659="","",'Data R4P'!F659)</f>
        <v/>
      </c>
      <c r="G7643">
        <f>IF('Data R4P'!C659="","",'Data R4P'!AD659)</f>
        <v/>
      </c>
      <c r="H7643">
        <f>IF('Data R4P'!C659="","",'Data R4P'!AC659)</f>
        <v/>
      </c>
      <c r="I7643">
        <f>IF('Data R4P'!C659="","",COUNTIF('Data R4P'!J659,"&gt;0")+COUNTIF('Data R4P'!L659,"&gt;0")+COUNTIF('Data R4P'!N659,"&gt;0")+COUNTIF('Data R4P'!P659,"&gt;0")+COUNTIF('Data R4P'!R659,"&gt;0")+COUNTIF('Data R4P'!T659,"&gt;0")+COUNTIF('Data R4P'!V659,"&gt;0")+COUNTIF('Data R4P'!X659,"&gt;0"))</f>
        <v/>
      </c>
      <c r="J7643">
        <f>IF('Data R4P'!C659="","",IF((COUNTIF('Data R4P'!K659,"&gt;0")+COUNTIF('Data R4P'!M659,"&gt;0")+COUNTIF('Data R4P'!O659,"&gt;0")+COUNTIF('Data R4P'!Q659,"&gt;0")+COUNTIF('Data R4P'!S659,"&gt;0")+COUNTIF('Data R4P'!U659,"&gt;0")+COUNTIF('Data R4P'!W659,"&gt;0")+COUNTIF('Data R4P'!Y659,"&gt;0"))&gt;0,1,0))</f>
        <v/>
      </c>
      <c r="M7643" t="inlineStr">
        <is>
          <t>Data R</t>
        </is>
      </c>
    </row>
    <row r="7644">
      <c r="A7644" t="inlineStr">
        <is>
          <t>Regional 4 Palmco</t>
        </is>
      </c>
      <c r="B7644">
        <f>IF('Data R4P'!C660="","",'Data R4P'!B660)</f>
        <v/>
      </c>
      <c r="C7644">
        <f>IF('Data R4P'!C660="","",'Data R4P'!C660)</f>
        <v/>
      </c>
      <c r="D7644">
        <f>IF('Data R4P'!C660="","",'Data R4P'!D660)</f>
        <v/>
      </c>
      <c r="E7644">
        <f>IF('Data R4P'!C660="","",'Data R4P'!E660)</f>
        <v/>
      </c>
      <c r="F7644">
        <f>IF('Data R4P'!C660="","",'Data R4P'!F660)</f>
        <v/>
      </c>
      <c r="G7644">
        <f>IF('Data R4P'!C660="","",'Data R4P'!AD660)</f>
        <v/>
      </c>
      <c r="H7644">
        <f>IF('Data R4P'!C660="","",'Data R4P'!AC660)</f>
        <v/>
      </c>
      <c r="I7644">
        <f>IF('Data R4P'!C660="","",COUNTIF('Data R4P'!J660,"&gt;0")+COUNTIF('Data R4P'!L660,"&gt;0")+COUNTIF('Data R4P'!N660,"&gt;0")+COUNTIF('Data R4P'!P660,"&gt;0")+COUNTIF('Data R4P'!R660,"&gt;0")+COUNTIF('Data R4P'!T660,"&gt;0")+COUNTIF('Data R4P'!V660,"&gt;0")+COUNTIF('Data R4P'!X660,"&gt;0"))</f>
        <v/>
      </c>
      <c r="J7644">
        <f>IF('Data R4P'!C660="","",IF((COUNTIF('Data R4P'!K660,"&gt;0")+COUNTIF('Data R4P'!M660,"&gt;0")+COUNTIF('Data R4P'!O660,"&gt;0")+COUNTIF('Data R4P'!Q660,"&gt;0")+COUNTIF('Data R4P'!S660,"&gt;0")+COUNTIF('Data R4P'!U660,"&gt;0")+COUNTIF('Data R4P'!W660,"&gt;0")+COUNTIF('Data R4P'!Y660,"&gt;0"))&gt;0,1,0))</f>
        <v/>
      </c>
      <c r="M7644" t="inlineStr">
        <is>
          <t>Data R</t>
        </is>
      </c>
    </row>
    <row r="7645">
      <c r="A7645" t="inlineStr">
        <is>
          <t>Regional 4 Palmco</t>
        </is>
      </c>
      <c r="B7645">
        <f>IF('Data R4P'!C661="","",'Data R4P'!B661)</f>
        <v/>
      </c>
      <c r="C7645">
        <f>IF('Data R4P'!C661="","",'Data R4P'!C661)</f>
        <v/>
      </c>
      <c r="D7645">
        <f>IF('Data R4P'!C661="","",'Data R4P'!D661)</f>
        <v/>
      </c>
      <c r="E7645">
        <f>IF('Data R4P'!C661="","",'Data R4P'!E661)</f>
        <v/>
      </c>
      <c r="F7645">
        <f>IF('Data R4P'!C661="","",'Data R4P'!F661)</f>
        <v/>
      </c>
      <c r="G7645">
        <f>IF('Data R4P'!C661="","",'Data R4P'!AD661)</f>
        <v/>
      </c>
      <c r="H7645">
        <f>IF('Data R4P'!C661="","",'Data R4P'!AC661)</f>
        <v/>
      </c>
      <c r="I7645">
        <f>IF('Data R4P'!C661="","",COUNTIF('Data R4P'!J661,"&gt;0")+COUNTIF('Data R4P'!L661,"&gt;0")+COUNTIF('Data R4P'!N661,"&gt;0")+COUNTIF('Data R4P'!P661,"&gt;0")+COUNTIF('Data R4P'!R661,"&gt;0")+COUNTIF('Data R4P'!T661,"&gt;0")+COUNTIF('Data R4P'!V661,"&gt;0")+COUNTIF('Data R4P'!X661,"&gt;0"))</f>
        <v/>
      </c>
      <c r="J7645">
        <f>IF('Data R4P'!C661="","",IF((COUNTIF('Data R4P'!K661,"&gt;0")+COUNTIF('Data R4P'!M661,"&gt;0")+COUNTIF('Data R4P'!O661,"&gt;0")+COUNTIF('Data R4P'!Q661,"&gt;0")+COUNTIF('Data R4P'!S661,"&gt;0")+COUNTIF('Data R4P'!U661,"&gt;0")+COUNTIF('Data R4P'!W661,"&gt;0")+COUNTIF('Data R4P'!Y661,"&gt;0"))&gt;0,1,0))</f>
        <v/>
      </c>
      <c r="M7645" t="inlineStr">
        <is>
          <t>Data R</t>
        </is>
      </c>
    </row>
    <row r="7646">
      <c r="A7646" t="inlineStr">
        <is>
          <t>Regional 4 Palmco</t>
        </is>
      </c>
      <c r="B7646">
        <f>IF('Data R4P'!C662="","",'Data R4P'!B662)</f>
        <v/>
      </c>
      <c r="C7646">
        <f>IF('Data R4P'!C662="","",'Data R4P'!C662)</f>
        <v/>
      </c>
      <c r="D7646">
        <f>IF('Data R4P'!C662="","",'Data R4P'!D662)</f>
        <v/>
      </c>
      <c r="E7646">
        <f>IF('Data R4P'!C662="","",'Data R4P'!E662)</f>
        <v/>
      </c>
      <c r="F7646">
        <f>IF('Data R4P'!C662="","",'Data R4P'!F662)</f>
        <v/>
      </c>
      <c r="G7646">
        <f>IF('Data R4P'!C662="","",'Data R4P'!AD662)</f>
        <v/>
      </c>
      <c r="H7646">
        <f>IF('Data R4P'!C662="","",'Data R4P'!AC662)</f>
        <v/>
      </c>
      <c r="I7646">
        <f>IF('Data R4P'!C662="","",COUNTIF('Data R4P'!J662,"&gt;0")+COUNTIF('Data R4P'!L662,"&gt;0")+COUNTIF('Data R4P'!N662,"&gt;0")+COUNTIF('Data R4P'!P662,"&gt;0")+COUNTIF('Data R4P'!R662,"&gt;0")+COUNTIF('Data R4P'!T662,"&gt;0")+COUNTIF('Data R4P'!V662,"&gt;0")+COUNTIF('Data R4P'!X662,"&gt;0"))</f>
        <v/>
      </c>
      <c r="J7646">
        <f>IF('Data R4P'!C662="","",IF((COUNTIF('Data R4P'!K662,"&gt;0")+COUNTIF('Data R4P'!M662,"&gt;0")+COUNTIF('Data R4P'!O662,"&gt;0")+COUNTIF('Data R4P'!Q662,"&gt;0")+COUNTIF('Data R4P'!S662,"&gt;0")+COUNTIF('Data R4P'!U662,"&gt;0")+COUNTIF('Data R4P'!W662,"&gt;0")+COUNTIF('Data R4P'!Y662,"&gt;0"))&gt;0,1,0))</f>
        <v/>
      </c>
      <c r="M7646" t="inlineStr">
        <is>
          <t>Data R</t>
        </is>
      </c>
    </row>
    <row r="7647">
      <c r="A7647" t="inlineStr">
        <is>
          <t>Regional 4 Palmco</t>
        </is>
      </c>
      <c r="B7647">
        <f>IF('Data R4P'!C663="","",'Data R4P'!B663)</f>
        <v/>
      </c>
      <c r="C7647">
        <f>IF('Data R4P'!C663="","",'Data R4P'!C663)</f>
        <v/>
      </c>
      <c r="D7647">
        <f>IF('Data R4P'!C663="","",'Data R4P'!D663)</f>
        <v/>
      </c>
      <c r="E7647">
        <f>IF('Data R4P'!C663="","",'Data R4P'!E663)</f>
        <v/>
      </c>
      <c r="F7647">
        <f>IF('Data R4P'!C663="","",'Data R4P'!F663)</f>
        <v/>
      </c>
      <c r="G7647">
        <f>IF('Data R4P'!C663="","",'Data R4P'!AD663)</f>
        <v/>
      </c>
      <c r="H7647">
        <f>IF('Data R4P'!C663="","",'Data R4P'!AC663)</f>
        <v/>
      </c>
      <c r="I7647">
        <f>IF('Data R4P'!C663="","",COUNTIF('Data R4P'!J663,"&gt;0")+COUNTIF('Data R4P'!L663,"&gt;0")+COUNTIF('Data R4P'!N663,"&gt;0")+COUNTIF('Data R4P'!P663,"&gt;0")+COUNTIF('Data R4P'!R663,"&gt;0")+COUNTIF('Data R4P'!T663,"&gt;0")+COUNTIF('Data R4P'!V663,"&gt;0")+COUNTIF('Data R4P'!X663,"&gt;0"))</f>
        <v/>
      </c>
      <c r="J7647">
        <f>IF('Data R4P'!C663="","",IF((COUNTIF('Data R4P'!K663,"&gt;0")+COUNTIF('Data R4P'!M663,"&gt;0")+COUNTIF('Data R4P'!O663,"&gt;0")+COUNTIF('Data R4P'!Q663,"&gt;0")+COUNTIF('Data R4P'!S663,"&gt;0")+COUNTIF('Data R4P'!U663,"&gt;0")+COUNTIF('Data R4P'!W663,"&gt;0")+COUNTIF('Data R4P'!Y663,"&gt;0"))&gt;0,1,0))</f>
        <v/>
      </c>
      <c r="M7647" t="inlineStr">
        <is>
          <t>Data R</t>
        </is>
      </c>
    </row>
    <row r="7648">
      <c r="A7648" t="inlineStr">
        <is>
          <t>Regional 4 Palmco</t>
        </is>
      </c>
      <c r="B7648">
        <f>IF('Data R4P'!C664="","",'Data R4P'!B664)</f>
        <v/>
      </c>
      <c r="C7648">
        <f>IF('Data R4P'!C664="","",'Data R4P'!C664)</f>
        <v/>
      </c>
      <c r="D7648">
        <f>IF('Data R4P'!C664="","",'Data R4P'!D664)</f>
        <v/>
      </c>
      <c r="E7648">
        <f>IF('Data R4P'!C664="","",'Data R4P'!E664)</f>
        <v/>
      </c>
      <c r="F7648">
        <f>IF('Data R4P'!C664="","",'Data R4P'!F664)</f>
        <v/>
      </c>
      <c r="G7648">
        <f>IF('Data R4P'!C664="","",'Data R4P'!AD664)</f>
        <v/>
      </c>
      <c r="H7648">
        <f>IF('Data R4P'!C664="","",'Data R4P'!AC664)</f>
        <v/>
      </c>
      <c r="I7648">
        <f>IF('Data R4P'!C664="","",COUNTIF('Data R4P'!J664,"&gt;0")+COUNTIF('Data R4P'!L664,"&gt;0")+COUNTIF('Data R4P'!N664,"&gt;0")+COUNTIF('Data R4P'!P664,"&gt;0")+COUNTIF('Data R4P'!R664,"&gt;0")+COUNTIF('Data R4P'!T664,"&gt;0")+COUNTIF('Data R4P'!V664,"&gt;0")+COUNTIF('Data R4P'!X664,"&gt;0"))</f>
        <v/>
      </c>
      <c r="J7648">
        <f>IF('Data R4P'!C664="","",IF((COUNTIF('Data R4P'!K664,"&gt;0")+COUNTIF('Data R4P'!M664,"&gt;0")+COUNTIF('Data R4P'!O664,"&gt;0")+COUNTIF('Data R4P'!Q664,"&gt;0")+COUNTIF('Data R4P'!S664,"&gt;0")+COUNTIF('Data R4P'!U664,"&gt;0")+COUNTIF('Data R4P'!W664,"&gt;0")+COUNTIF('Data R4P'!Y664,"&gt;0"))&gt;0,1,0))</f>
        <v/>
      </c>
      <c r="M7648" t="inlineStr">
        <is>
          <t>Data R</t>
        </is>
      </c>
    </row>
    <row r="7649">
      <c r="A7649" t="inlineStr">
        <is>
          <t>Regional 4 Palmco</t>
        </is>
      </c>
      <c r="B7649">
        <f>IF('Data R4P'!C665="","",'Data R4P'!B665)</f>
        <v/>
      </c>
      <c r="C7649">
        <f>IF('Data R4P'!C665="","",'Data R4P'!C665)</f>
        <v/>
      </c>
      <c r="D7649">
        <f>IF('Data R4P'!C665="","",'Data R4P'!D665)</f>
        <v/>
      </c>
      <c r="E7649">
        <f>IF('Data R4P'!C665="","",'Data R4P'!E665)</f>
        <v/>
      </c>
      <c r="F7649">
        <f>IF('Data R4P'!C665="","",'Data R4P'!F665)</f>
        <v/>
      </c>
      <c r="G7649">
        <f>IF('Data R4P'!C665="","",'Data R4P'!AD665)</f>
        <v/>
      </c>
      <c r="H7649">
        <f>IF('Data R4P'!C665="","",'Data R4P'!AC665)</f>
        <v/>
      </c>
      <c r="I7649">
        <f>IF('Data R4P'!C665="","",COUNTIF('Data R4P'!J665,"&gt;0")+COUNTIF('Data R4P'!L665,"&gt;0")+COUNTIF('Data R4P'!N665,"&gt;0")+COUNTIF('Data R4P'!P665,"&gt;0")+COUNTIF('Data R4P'!R665,"&gt;0")+COUNTIF('Data R4P'!T665,"&gt;0")+COUNTIF('Data R4P'!V665,"&gt;0")+COUNTIF('Data R4P'!X665,"&gt;0"))</f>
        <v/>
      </c>
      <c r="J7649">
        <f>IF('Data R4P'!C665="","",IF((COUNTIF('Data R4P'!K665,"&gt;0")+COUNTIF('Data R4P'!M665,"&gt;0")+COUNTIF('Data R4P'!O665,"&gt;0")+COUNTIF('Data R4P'!Q665,"&gt;0")+COUNTIF('Data R4P'!S665,"&gt;0")+COUNTIF('Data R4P'!U665,"&gt;0")+COUNTIF('Data R4P'!W665,"&gt;0")+COUNTIF('Data R4P'!Y665,"&gt;0"))&gt;0,1,0))</f>
        <v/>
      </c>
      <c r="M7649" t="inlineStr">
        <is>
          <t>Data R</t>
        </is>
      </c>
    </row>
    <row r="7650">
      <c r="A7650" t="inlineStr">
        <is>
          <t>Regional 4 Palmco</t>
        </is>
      </c>
      <c r="B7650">
        <f>IF('Data R4P'!C666="","",'Data R4P'!B666)</f>
        <v/>
      </c>
      <c r="C7650">
        <f>IF('Data R4P'!C666="","",'Data R4P'!C666)</f>
        <v/>
      </c>
      <c r="D7650">
        <f>IF('Data R4P'!C666="","",'Data R4P'!D666)</f>
        <v/>
      </c>
      <c r="E7650">
        <f>IF('Data R4P'!C666="","",'Data R4P'!E666)</f>
        <v/>
      </c>
      <c r="F7650">
        <f>IF('Data R4P'!C666="","",'Data R4P'!F666)</f>
        <v/>
      </c>
      <c r="G7650">
        <f>IF('Data R4P'!C666="","",'Data R4P'!AD666)</f>
        <v/>
      </c>
      <c r="H7650">
        <f>IF('Data R4P'!C666="","",'Data R4P'!AC666)</f>
        <v/>
      </c>
      <c r="I7650">
        <f>IF('Data R4P'!C666="","",COUNTIF('Data R4P'!J666,"&gt;0")+COUNTIF('Data R4P'!L666,"&gt;0")+COUNTIF('Data R4P'!N666,"&gt;0")+COUNTIF('Data R4P'!P666,"&gt;0")+COUNTIF('Data R4P'!R666,"&gt;0")+COUNTIF('Data R4P'!T666,"&gt;0")+COUNTIF('Data R4P'!V666,"&gt;0")+COUNTIF('Data R4P'!X666,"&gt;0"))</f>
        <v/>
      </c>
      <c r="J7650">
        <f>IF('Data R4P'!C666="","",IF((COUNTIF('Data R4P'!K666,"&gt;0")+COUNTIF('Data R4P'!M666,"&gt;0")+COUNTIF('Data R4P'!O666,"&gt;0")+COUNTIF('Data R4P'!Q666,"&gt;0")+COUNTIF('Data R4P'!S666,"&gt;0")+COUNTIF('Data R4P'!U666,"&gt;0")+COUNTIF('Data R4P'!W666,"&gt;0")+COUNTIF('Data R4P'!Y666,"&gt;0"))&gt;0,1,0))</f>
        <v/>
      </c>
      <c r="M7650" t="inlineStr">
        <is>
          <t>Data R</t>
        </is>
      </c>
    </row>
    <row r="7651">
      <c r="A7651" t="inlineStr">
        <is>
          <t>Regional 4 Palmco</t>
        </is>
      </c>
      <c r="B7651">
        <f>IF('Data R4P'!C667="","",'Data R4P'!B667)</f>
        <v/>
      </c>
      <c r="C7651">
        <f>IF('Data R4P'!C667="","",'Data R4P'!C667)</f>
        <v/>
      </c>
      <c r="D7651">
        <f>IF('Data R4P'!C667="","",'Data R4P'!D667)</f>
        <v/>
      </c>
      <c r="E7651">
        <f>IF('Data R4P'!C667="","",'Data R4P'!E667)</f>
        <v/>
      </c>
      <c r="F7651">
        <f>IF('Data R4P'!C667="","",'Data R4P'!F667)</f>
        <v/>
      </c>
      <c r="G7651">
        <f>IF('Data R4P'!C667="","",'Data R4P'!AD667)</f>
        <v/>
      </c>
      <c r="H7651">
        <f>IF('Data R4P'!C667="","",'Data R4P'!AC667)</f>
        <v/>
      </c>
      <c r="I7651">
        <f>IF('Data R4P'!C667="","",COUNTIF('Data R4P'!J667,"&gt;0")+COUNTIF('Data R4P'!L667,"&gt;0")+COUNTIF('Data R4P'!N667,"&gt;0")+COUNTIF('Data R4P'!P667,"&gt;0")+COUNTIF('Data R4P'!R667,"&gt;0")+COUNTIF('Data R4P'!T667,"&gt;0")+COUNTIF('Data R4P'!V667,"&gt;0")+COUNTIF('Data R4P'!X667,"&gt;0"))</f>
        <v/>
      </c>
      <c r="J7651">
        <f>IF('Data R4P'!C667="","",IF((COUNTIF('Data R4P'!K667,"&gt;0")+COUNTIF('Data R4P'!M667,"&gt;0")+COUNTIF('Data R4P'!O667,"&gt;0")+COUNTIF('Data R4P'!Q667,"&gt;0")+COUNTIF('Data R4P'!S667,"&gt;0")+COUNTIF('Data R4P'!U667,"&gt;0")+COUNTIF('Data R4P'!W667,"&gt;0")+COUNTIF('Data R4P'!Y667,"&gt;0"))&gt;0,1,0))</f>
        <v/>
      </c>
      <c r="M7651" t="inlineStr">
        <is>
          <t>Data R</t>
        </is>
      </c>
    </row>
    <row r="7652">
      <c r="A7652" t="inlineStr">
        <is>
          <t>Regional 4 Palmco</t>
        </is>
      </c>
      <c r="B7652">
        <f>IF('Data R4P'!C668="","",'Data R4P'!B668)</f>
        <v/>
      </c>
      <c r="C7652">
        <f>IF('Data R4P'!C668="","",'Data R4P'!C668)</f>
        <v/>
      </c>
      <c r="D7652">
        <f>IF('Data R4P'!C668="","",'Data R4P'!D668)</f>
        <v/>
      </c>
      <c r="E7652">
        <f>IF('Data R4P'!C668="","",'Data R4P'!E668)</f>
        <v/>
      </c>
      <c r="F7652">
        <f>IF('Data R4P'!C668="","",'Data R4P'!F668)</f>
        <v/>
      </c>
      <c r="G7652">
        <f>IF('Data R4P'!C668="","",'Data R4P'!AD668)</f>
        <v/>
      </c>
      <c r="H7652">
        <f>IF('Data R4P'!C668="","",'Data R4P'!AC668)</f>
        <v/>
      </c>
      <c r="I7652">
        <f>IF('Data R4P'!C668="","",COUNTIF('Data R4P'!J668,"&gt;0")+COUNTIF('Data R4P'!L668,"&gt;0")+COUNTIF('Data R4P'!N668,"&gt;0")+COUNTIF('Data R4P'!P668,"&gt;0")+COUNTIF('Data R4P'!R668,"&gt;0")+COUNTIF('Data R4P'!T668,"&gt;0")+COUNTIF('Data R4P'!V668,"&gt;0")+COUNTIF('Data R4P'!X668,"&gt;0"))</f>
        <v/>
      </c>
      <c r="J7652">
        <f>IF('Data R4P'!C668="","",IF((COUNTIF('Data R4P'!K668,"&gt;0")+COUNTIF('Data R4P'!M668,"&gt;0")+COUNTIF('Data R4P'!O668,"&gt;0")+COUNTIF('Data R4P'!Q668,"&gt;0")+COUNTIF('Data R4P'!S668,"&gt;0")+COUNTIF('Data R4P'!U668,"&gt;0")+COUNTIF('Data R4P'!W668,"&gt;0")+COUNTIF('Data R4P'!Y668,"&gt;0"))&gt;0,1,0))</f>
        <v/>
      </c>
      <c r="M7652" t="inlineStr">
        <is>
          <t>Data R</t>
        </is>
      </c>
    </row>
    <row r="7653">
      <c r="A7653" t="inlineStr">
        <is>
          <t>Regional 4 Palmco</t>
        </is>
      </c>
      <c r="B7653">
        <f>IF('Data R4P'!C669="","",'Data R4P'!B669)</f>
        <v/>
      </c>
      <c r="C7653">
        <f>IF('Data R4P'!C669="","",'Data R4P'!C669)</f>
        <v/>
      </c>
      <c r="D7653">
        <f>IF('Data R4P'!C669="","",'Data R4P'!D669)</f>
        <v/>
      </c>
      <c r="E7653">
        <f>IF('Data R4P'!C669="","",'Data R4P'!E669)</f>
        <v/>
      </c>
      <c r="F7653">
        <f>IF('Data R4P'!C669="","",'Data R4P'!F669)</f>
        <v/>
      </c>
      <c r="G7653">
        <f>IF('Data R4P'!C669="","",'Data R4P'!AD669)</f>
        <v/>
      </c>
      <c r="H7653">
        <f>IF('Data R4P'!C669="","",'Data R4P'!AC669)</f>
        <v/>
      </c>
      <c r="I7653">
        <f>IF('Data R4P'!C669="","",COUNTIF('Data R4P'!J669,"&gt;0")+COUNTIF('Data R4P'!L669,"&gt;0")+COUNTIF('Data R4P'!N669,"&gt;0")+COUNTIF('Data R4P'!P669,"&gt;0")+COUNTIF('Data R4P'!R669,"&gt;0")+COUNTIF('Data R4P'!T669,"&gt;0")+COUNTIF('Data R4P'!V669,"&gt;0")+COUNTIF('Data R4P'!X669,"&gt;0"))</f>
        <v/>
      </c>
      <c r="J7653">
        <f>IF('Data R4P'!C669="","",IF((COUNTIF('Data R4P'!K669,"&gt;0")+COUNTIF('Data R4P'!M669,"&gt;0")+COUNTIF('Data R4P'!O669,"&gt;0")+COUNTIF('Data R4P'!Q669,"&gt;0")+COUNTIF('Data R4P'!S669,"&gt;0")+COUNTIF('Data R4P'!U669,"&gt;0")+COUNTIF('Data R4P'!W669,"&gt;0")+COUNTIF('Data R4P'!Y669,"&gt;0"))&gt;0,1,0))</f>
        <v/>
      </c>
      <c r="M7653" t="inlineStr">
        <is>
          <t>Data R</t>
        </is>
      </c>
    </row>
    <row r="7654">
      <c r="A7654" t="inlineStr">
        <is>
          <t>Regional 4 Palmco</t>
        </is>
      </c>
      <c r="B7654">
        <f>IF('Data R4P'!C670="","",'Data R4P'!B670)</f>
        <v/>
      </c>
      <c r="C7654">
        <f>IF('Data R4P'!C670="","",'Data R4P'!C670)</f>
        <v/>
      </c>
      <c r="D7654">
        <f>IF('Data R4P'!C670="","",'Data R4P'!D670)</f>
        <v/>
      </c>
      <c r="E7654">
        <f>IF('Data R4P'!C670="","",'Data R4P'!E670)</f>
        <v/>
      </c>
      <c r="F7654">
        <f>IF('Data R4P'!C670="","",'Data R4P'!F670)</f>
        <v/>
      </c>
      <c r="G7654">
        <f>IF('Data R4P'!C670="","",'Data R4P'!AD670)</f>
        <v/>
      </c>
      <c r="H7654">
        <f>IF('Data R4P'!C670="","",'Data R4P'!AC670)</f>
        <v/>
      </c>
      <c r="I7654">
        <f>IF('Data R4P'!C670="","",COUNTIF('Data R4P'!J670,"&gt;0")+COUNTIF('Data R4P'!L670,"&gt;0")+COUNTIF('Data R4P'!N670,"&gt;0")+COUNTIF('Data R4P'!P670,"&gt;0")+COUNTIF('Data R4P'!R670,"&gt;0")+COUNTIF('Data R4P'!T670,"&gt;0")+COUNTIF('Data R4P'!V670,"&gt;0")+COUNTIF('Data R4P'!X670,"&gt;0"))</f>
        <v/>
      </c>
      <c r="J7654">
        <f>IF('Data R4P'!C670="","",IF((COUNTIF('Data R4P'!K670,"&gt;0")+COUNTIF('Data R4P'!M670,"&gt;0")+COUNTIF('Data R4P'!O670,"&gt;0")+COUNTIF('Data R4P'!Q670,"&gt;0")+COUNTIF('Data R4P'!S670,"&gt;0")+COUNTIF('Data R4P'!U670,"&gt;0")+COUNTIF('Data R4P'!W670,"&gt;0")+COUNTIF('Data R4P'!Y670,"&gt;0"))&gt;0,1,0))</f>
        <v/>
      </c>
      <c r="M7654" t="inlineStr">
        <is>
          <t>Data R</t>
        </is>
      </c>
    </row>
    <row r="7655">
      <c r="A7655" t="inlineStr">
        <is>
          <t>Regional 4 Palmco</t>
        </is>
      </c>
      <c r="B7655">
        <f>IF('Data R4P'!C671="","",'Data R4P'!B671)</f>
        <v/>
      </c>
      <c r="C7655">
        <f>IF('Data R4P'!C671="","",'Data R4P'!C671)</f>
        <v/>
      </c>
      <c r="D7655">
        <f>IF('Data R4P'!C671="","",'Data R4P'!D671)</f>
        <v/>
      </c>
      <c r="E7655">
        <f>IF('Data R4P'!C671="","",'Data R4P'!E671)</f>
        <v/>
      </c>
      <c r="F7655">
        <f>IF('Data R4P'!C671="","",'Data R4P'!F671)</f>
        <v/>
      </c>
      <c r="G7655">
        <f>IF('Data R4P'!C671="","",'Data R4P'!AD671)</f>
        <v/>
      </c>
      <c r="H7655">
        <f>IF('Data R4P'!C671="","",'Data R4P'!AC671)</f>
        <v/>
      </c>
      <c r="I7655">
        <f>IF('Data R4P'!C671="","",COUNTIF('Data R4P'!J671,"&gt;0")+COUNTIF('Data R4P'!L671,"&gt;0")+COUNTIF('Data R4P'!N671,"&gt;0")+COUNTIF('Data R4P'!P671,"&gt;0")+COUNTIF('Data R4P'!R671,"&gt;0")+COUNTIF('Data R4P'!T671,"&gt;0")+COUNTIF('Data R4P'!V671,"&gt;0")+COUNTIF('Data R4P'!X671,"&gt;0"))</f>
        <v/>
      </c>
      <c r="J7655">
        <f>IF('Data R4P'!C671="","",IF((COUNTIF('Data R4P'!K671,"&gt;0")+COUNTIF('Data R4P'!M671,"&gt;0")+COUNTIF('Data R4P'!O671,"&gt;0")+COUNTIF('Data R4P'!Q671,"&gt;0")+COUNTIF('Data R4P'!S671,"&gt;0")+COUNTIF('Data R4P'!U671,"&gt;0")+COUNTIF('Data R4P'!W671,"&gt;0")+COUNTIF('Data R4P'!Y671,"&gt;0"))&gt;0,1,0))</f>
        <v/>
      </c>
      <c r="M7655" t="inlineStr">
        <is>
          <t>Data R</t>
        </is>
      </c>
    </row>
    <row r="7656">
      <c r="A7656" t="inlineStr">
        <is>
          <t>Regional 4 Palmco</t>
        </is>
      </c>
      <c r="B7656">
        <f>IF('Data R4P'!C672="","",'Data R4P'!B672)</f>
        <v/>
      </c>
      <c r="C7656">
        <f>IF('Data R4P'!C672="","",'Data R4P'!C672)</f>
        <v/>
      </c>
      <c r="D7656">
        <f>IF('Data R4P'!C672="","",'Data R4P'!D672)</f>
        <v/>
      </c>
      <c r="E7656">
        <f>IF('Data R4P'!C672="","",'Data R4P'!E672)</f>
        <v/>
      </c>
      <c r="F7656">
        <f>IF('Data R4P'!C672="","",'Data R4P'!F672)</f>
        <v/>
      </c>
      <c r="G7656">
        <f>IF('Data R4P'!C672="","",'Data R4P'!AD672)</f>
        <v/>
      </c>
      <c r="H7656">
        <f>IF('Data R4P'!C672="","",'Data R4P'!AC672)</f>
        <v/>
      </c>
      <c r="I7656">
        <f>IF('Data R4P'!C672="","",COUNTIF('Data R4P'!J672,"&gt;0")+COUNTIF('Data R4P'!L672,"&gt;0")+COUNTIF('Data R4P'!N672,"&gt;0")+COUNTIF('Data R4P'!P672,"&gt;0")+COUNTIF('Data R4P'!R672,"&gt;0")+COUNTIF('Data R4P'!T672,"&gt;0")+COUNTIF('Data R4P'!V672,"&gt;0")+COUNTIF('Data R4P'!X672,"&gt;0"))</f>
        <v/>
      </c>
      <c r="J7656">
        <f>IF('Data R4P'!C672="","",IF((COUNTIF('Data R4P'!K672,"&gt;0")+COUNTIF('Data R4P'!M672,"&gt;0")+COUNTIF('Data R4P'!O672,"&gt;0")+COUNTIF('Data R4P'!Q672,"&gt;0")+COUNTIF('Data R4P'!S672,"&gt;0")+COUNTIF('Data R4P'!U672,"&gt;0")+COUNTIF('Data R4P'!W672,"&gt;0")+COUNTIF('Data R4P'!Y672,"&gt;0"))&gt;0,1,0))</f>
        <v/>
      </c>
      <c r="M7656" t="inlineStr">
        <is>
          <t>Data R</t>
        </is>
      </c>
    </row>
    <row r="7657">
      <c r="A7657" t="inlineStr">
        <is>
          <t>Regional 4 Palmco</t>
        </is>
      </c>
      <c r="B7657">
        <f>IF('Data R4P'!C673="","",'Data R4P'!B673)</f>
        <v/>
      </c>
      <c r="C7657">
        <f>IF('Data R4P'!C673="","",'Data R4P'!C673)</f>
        <v/>
      </c>
      <c r="D7657">
        <f>IF('Data R4P'!C673="","",'Data R4P'!D673)</f>
        <v/>
      </c>
      <c r="E7657">
        <f>IF('Data R4P'!C673="","",'Data R4P'!E673)</f>
        <v/>
      </c>
      <c r="F7657">
        <f>IF('Data R4P'!C673="","",'Data R4P'!F673)</f>
        <v/>
      </c>
      <c r="G7657">
        <f>IF('Data R4P'!C673="","",'Data R4P'!AD673)</f>
        <v/>
      </c>
      <c r="H7657">
        <f>IF('Data R4P'!C673="","",'Data R4P'!AC673)</f>
        <v/>
      </c>
      <c r="I7657">
        <f>IF('Data R4P'!C673="","",COUNTIF('Data R4P'!J673,"&gt;0")+COUNTIF('Data R4P'!L673,"&gt;0")+COUNTIF('Data R4P'!N673,"&gt;0")+COUNTIF('Data R4P'!P673,"&gt;0")+COUNTIF('Data R4P'!R673,"&gt;0")+COUNTIF('Data R4P'!T673,"&gt;0")+COUNTIF('Data R4P'!V673,"&gt;0")+COUNTIF('Data R4P'!X673,"&gt;0"))</f>
        <v/>
      </c>
      <c r="J7657">
        <f>IF('Data R4P'!C673="","",IF((COUNTIF('Data R4P'!K673,"&gt;0")+COUNTIF('Data R4P'!M673,"&gt;0")+COUNTIF('Data R4P'!O673,"&gt;0")+COUNTIF('Data R4P'!Q673,"&gt;0")+COUNTIF('Data R4P'!S673,"&gt;0")+COUNTIF('Data R4P'!U673,"&gt;0")+COUNTIF('Data R4P'!W673,"&gt;0")+COUNTIF('Data R4P'!Y673,"&gt;0"))&gt;0,1,0))</f>
        <v/>
      </c>
      <c r="M7657" t="inlineStr">
        <is>
          <t>Data R</t>
        </is>
      </c>
    </row>
    <row r="7658">
      <c r="A7658" t="inlineStr">
        <is>
          <t>Regional 4 Palmco</t>
        </is>
      </c>
      <c r="B7658">
        <f>IF('Data R4P'!C674="","",'Data R4P'!B674)</f>
        <v/>
      </c>
      <c r="C7658">
        <f>IF('Data R4P'!C674="","",'Data R4P'!C674)</f>
        <v/>
      </c>
      <c r="D7658">
        <f>IF('Data R4P'!C674="","",'Data R4P'!D674)</f>
        <v/>
      </c>
      <c r="E7658">
        <f>IF('Data R4P'!C674="","",'Data R4P'!E674)</f>
        <v/>
      </c>
      <c r="F7658">
        <f>IF('Data R4P'!C674="","",'Data R4P'!F674)</f>
        <v/>
      </c>
      <c r="G7658">
        <f>IF('Data R4P'!C674="","",'Data R4P'!AD674)</f>
        <v/>
      </c>
      <c r="H7658">
        <f>IF('Data R4P'!C674="","",'Data R4P'!AC674)</f>
        <v/>
      </c>
      <c r="I7658">
        <f>IF('Data R4P'!C674="","",COUNTIF('Data R4P'!J674,"&gt;0")+COUNTIF('Data R4P'!L674,"&gt;0")+COUNTIF('Data R4P'!N674,"&gt;0")+COUNTIF('Data R4P'!P674,"&gt;0")+COUNTIF('Data R4P'!R674,"&gt;0")+COUNTIF('Data R4P'!T674,"&gt;0")+COUNTIF('Data R4P'!V674,"&gt;0")+COUNTIF('Data R4P'!X674,"&gt;0"))</f>
        <v/>
      </c>
      <c r="J7658">
        <f>IF('Data R4P'!C674="","",IF((COUNTIF('Data R4P'!K674,"&gt;0")+COUNTIF('Data R4P'!M674,"&gt;0")+COUNTIF('Data R4P'!O674,"&gt;0")+COUNTIF('Data R4P'!Q674,"&gt;0")+COUNTIF('Data R4P'!S674,"&gt;0")+COUNTIF('Data R4P'!U674,"&gt;0")+COUNTIF('Data R4P'!W674,"&gt;0")+COUNTIF('Data R4P'!Y674,"&gt;0"))&gt;0,1,0))</f>
        <v/>
      </c>
      <c r="M7658" t="inlineStr">
        <is>
          <t>Data R</t>
        </is>
      </c>
    </row>
    <row r="7659">
      <c r="A7659" t="inlineStr">
        <is>
          <t>Regional 4 Palmco</t>
        </is>
      </c>
      <c r="B7659">
        <f>IF('Data R4P'!C675="","",'Data R4P'!B675)</f>
        <v/>
      </c>
      <c r="C7659">
        <f>IF('Data R4P'!C675="","",'Data R4P'!C675)</f>
        <v/>
      </c>
      <c r="D7659">
        <f>IF('Data R4P'!C675="","",'Data R4P'!D675)</f>
        <v/>
      </c>
      <c r="E7659">
        <f>IF('Data R4P'!C675="","",'Data R4P'!E675)</f>
        <v/>
      </c>
      <c r="F7659">
        <f>IF('Data R4P'!C675="","",'Data R4P'!F675)</f>
        <v/>
      </c>
      <c r="G7659">
        <f>IF('Data R4P'!C675="","",'Data R4P'!AD675)</f>
        <v/>
      </c>
      <c r="H7659">
        <f>IF('Data R4P'!C675="","",'Data R4P'!AC675)</f>
        <v/>
      </c>
      <c r="I7659">
        <f>IF('Data R4P'!C675="","",COUNTIF('Data R4P'!J675,"&gt;0")+COUNTIF('Data R4P'!L675,"&gt;0")+COUNTIF('Data R4P'!N675,"&gt;0")+COUNTIF('Data R4P'!P675,"&gt;0")+COUNTIF('Data R4P'!R675,"&gt;0")+COUNTIF('Data R4P'!T675,"&gt;0")+COUNTIF('Data R4P'!V675,"&gt;0")+COUNTIF('Data R4P'!X675,"&gt;0"))</f>
        <v/>
      </c>
      <c r="J7659">
        <f>IF('Data R4P'!C675="","",IF((COUNTIF('Data R4P'!K675,"&gt;0")+COUNTIF('Data R4P'!M675,"&gt;0")+COUNTIF('Data R4P'!O675,"&gt;0")+COUNTIF('Data R4P'!Q675,"&gt;0")+COUNTIF('Data R4P'!S675,"&gt;0")+COUNTIF('Data R4P'!U675,"&gt;0")+COUNTIF('Data R4P'!W675,"&gt;0")+COUNTIF('Data R4P'!Y675,"&gt;0"))&gt;0,1,0))</f>
        <v/>
      </c>
      <c r="M7659" t="inlineStr">
        <is>
          <t>Data R</t>
        </is>
      </c>
    </row>
    <row r="7660">
      <c r="A7660" t="inlineStr">
        <is>
          <t>Regional 4 Palmco</t>
        </is>
      </c>
      <c r="B7660">
        <f>IF('Data R4P'!C676="","",'Data R4P'!B676)</f>
        <v/>
      </c>
      <c r="C7660">
        <f>IF('Data R4P'!C676="","",'Data R4P'!C676)</f>
        <v/>
      </c>
      <c r="D7660">
        <f>IF('Data R4P'!C676="","",'Data R4P'!D676)</f>
        <v/>
      </c>
      <c r="E7660">
        <f>IF('Data R4P'!C676="","",'Data R4P'!E676)</f>
        <v/>
      </c>
      <c r="F7660">
        <f>IF('Data R4P'!C676="","",'Data R4P'!F676)</f>
        <v/>
      </c>
      <c r="G7660">
        <f>IF('Data R4P'!C676="","",'Data R4P'!AD676)</f>
        <v/>
      </c>
      <c r="H7660">
        <f>IF('Data R4P'!C676="","",'Data R4P'!AC676)</f>
        <v/>
      </c>
      <c r="I7660">
        <f>IF('Data R4P'!C676="","",COUNTIF('Data R4P'!J676,"&gt;0")+COUNTIF('Data R4P'!L676,"&gt;0")+COUNTIF('Data R4P'!N676,"&gt;0")+COUNTIF('Data R4P'!P676,"&gt;0")+COUNTIF('Data R4P'!R676,"&gt;0")+COUNTIF('Data R4P'!T676,"&gt;0")+COUNTIF('Data R4P'!V676,"&gt;0")+COUNTIF('Data R4P'!X676,"&gt;0"))</f>
        <v/>
      </c>
      <c r="J7660">
        <f>IF('Data R4P'!C676="","",IF((COUNTIF('Data R4P'!K676,"&gt;0")+COUNTIF('Data R4P'!M676,"&gt;0")+COUNTIF('Data R4P'!O676,"&gt;0")+COUNTIF('Data R4P'!Q676,"&gt;0")+COUNTIF('Data R4P'!S676,"&gt;0")+COUNTIF('Data R4P'!U676,"&gt;0")+COUNTIF('Data R4P'!W676,"&gt;0")+COUNTIF('Data R4P'!Y676,"&gt;0"))&gt;0,1,0))</f>
        <v/>
      </c>
      <c r="M7660" t="inlineStr">
        <is>
          <t>Data R</t>
        </is>
      </c>
    </row>
    <row r="7661">
      <c r="A7661" t="inlineStr">
        <is>
          <t>Regional 4 Palmco</t>
        </is>
      </c>
      <c r="B7661">
        <f>IF('Data R4P'!C677="","",'Data R4P'!B677)</f>
        <v/>
      </c>
      <c r="C7661">
        <f>IF('Data R4P'!C677="","",'Data R4P'!C677)</f>
        <v/>
      </c>
      <c r="D7661">
        <f>IF('Data R4P'!C677="","",'Data R4P'!D677)</f>
        <v/>
      </c>
      <c r="E7661">
        <f>IF('Data R4P'!C677="","",'Data R4P'!E677)</f>
        <v/>
      </c>
      <c r="F7661">
        <f>IF('Data R4P'!C677="","",'Data R4P'!F677)</f>
        <v/>
      </c>
      <c r="G7661">
        <f>IF('Data R4P'!C677="","",'Data R4P'!AD677)</f>
        <v/>
      </c>
      <c r="H7661">
        <f>IF('Data R4P'!C677="","",'Data R4P'!AC677)</f>
        <v/>
      </c>
      <c r="I7661">
        <f>IF('Data R4P'!C677="","",COUNTIF('Data R4P'!J677,"&gt;0")+COUNTIF('Data R4P'!L677,"&gt;0")+COUNTIF('Data R4P'!N677,"&gt;0")+COUNTIF('Data R4P'!P677,"&gt;0")+COUNTIF('Data R4P'!R677,"&gt;0")+COUNTIF('Data R4P'!T677,"&gt;0")+COUNTIF('Data R4P'!V677,"&gt;0")+COUNTIF('Data R4P'!X677,"&gt;0"))</f>
        <v/>
      </c>
      <c r="J7661">
        <f>IF('Data R4P'!C677="","",IF((COUNTIF('Data R4P'!K677,"&gt;0")+COUNTIF('Data R4P'!M677,"&gt;0")+COUNTIF('Data R4P'!O677,"&gt;0")+COUNTIF('Data R4P'!Q677,"&gt;0")+COUNTIF('Data R4P'!S677,"&gt;0")+COUNTIF('Data R4P'!U677,"&gt;0")+COUNTIF('Data R4P'!W677,"&gt;0")+COUNTIF('Data R4P'!Y677,"&gt;0"))&gt;0,1,0))</f>
        <v/>
      </c>
      <c r="M7661" t="inlineStr">
        <is>
          <t>Data R</t>
        </is>
      </c>
    </row>
    <row r="7662">
      <c r="A7662" t="inlineStr">
        <is>
          <t>Regional 4 Palmco</t>
        </is>
      </c>
      <c r="B7662">
        <f>IF('Data R4P'!C678="","",'Data R4P'!B678)</f>
        <v/>
      </c>
      <c r="C7662">
        <f>IF('Data R4P'!C678="","",'Data R4P'!C678)</f>
        <v/>
      </c>
      <c r="D7662">
        <f>IF('Data R4P'!C678="","",'Data R4P'!D678)</f>
        <v/>
      </c>
      <c r="E7662">
        <f>IF('Data R4P'!C678="","",'Data R4P'!E678)</f>
        <v/>
      </c>
      <c r="F7662">
        <f>IF('Data R4P'!C678="","",'Data R4P'!F678)</f>
        <v/>
      </c>
      <c r="G7662">
        <f>IF('Data R4P'!C678="","",'Data R4P'!AD678)</f>
        <v/>
      </c>
      <c r="H7662">
        <f>IF('Data R4P'!C678="","",'Data R4P'!AC678)</f>
        <v/>
      </c>
      <c r="I7662">
        <f>IF('Data R4P'!C678="","",COUNTIF('Data R4P'!J678,"&gt;0")+COUNTIF('Data R4P'!L678,"&gt;0")+COUNTIF('Data R4P'!N678,"&gt;0")+COUNTIF('Data R4P'!P678,"&gt;0")+COUNTIF('Data R4P'!R678,"&gt;0")+COUNTIF('Data R4P'!T678,"&gt;0")+COUNTIF('Data R4P'!V678,"&gt;0")+COUNTIF('Data R4P'!X678,"&gt;0"))</f>
        <v/>
      </c>
      <c r="J7662">
        <f>IF('Data R4P'!C678="","",IF((COUNTIF('Data R4P'!K678,"&gt;0")+COUNTIF('Data R4P'!M678,"&gt;0")+COUNTIF('Data R4P'!O678,"&gt;0")+COUNTIF('Data R4P'!Q678,"&gt;0")+COUNTIF('Data R4P'!S678,"&gt;0")+COUNTIF('Data R4P'!U678,"&gt;0")+COUNTIF('Data R4P'!W678,"&gt;0")+COUNTIF('Data R4P'!Y678,"&gt;0"))&gt;0,1,0))</f>
        <v/>
      </c>
      <c r="M7662" t="inlineStr">
        <is>
          <t>Data R</t>
        </is>
      </c>
    </row>
    <row r="7663">
      <c r="A7663" t="inlineStr">
        <is>
          <t>Regional 4 Palmco</t>
        </is>
      </c>
      <c r="B7663">
        <f>IF('Data R4P'!C679="","",'Data R4P'!B679)</f>
        <v/>
      </c>
      <c r="C7663">
        <f>IF('Data R4P'!C679="","",'Data R4P'!C679)</f>
        <v/>
      </c>
      <c r="D7663">
        <f>IF('Data R4P'!C679="","",'Data R4P'!D679)</f>
        <v/>
      </c>
      <c r="E7663">
        <f>IF('Data R4P'!C679="","",'Data R4P'!E679)</f>
        <v/>
      </c>
      <c r="F7663">
        <f>IF('Data R4P'!C679="","",'Data R4P'!F679)</f>
        <v/>
      </c>
      <c r="G7663">
        <f>IF('Data R4P'!C679="","",'Data R4P'!AD679)</f>
        <v/>
      </c>
      <c r="H7663">
        <f>IF('Data R4P'!C679="","",'Data R4P'!AC679)</f>
        <v/>
      </c>
      <c r="I7663">
        <f>IF('Data R4P'!C679="","",COUNTIF('Data R4P'!J679,"&gt;0")+COUNTIF('Data R4P'!L679,"&gt;0")+COUNTIF('Data R4P'!N679,"&gt;0")+COUNTIF('Data R4P'!P679,"&gt;0")+COUNTIF('Data R4P'!R679,"&gt;0")+COUNTIF('Data R4P'!T679,"&gt;0")+COUNTIF('Data R4P'!V679,"&gt;0")+COUNTIF('Data R4P'!X679,"&gt;0"))</f>
        <v/>
      </c>
      <c r="J7663">
        <f>IF('Data R4P'!C679="","",IF((COUNTIF('Data R4P'!K679,"&gt;0")+COUNTIF('Data R4P'!M679,"&gt;0")+COUNTIF('Data R4P'!O679,"&gt;0")+COUNTIF('Data R4P'!Q679,"&gt;0")+COUNTIF('Data R4P'!S679,"&gt;0")+COUNTIF('Data R4P'!U679,"&gt;0")+COUNTIF('Data R4P'!W679,"&gt;0")+COUNTIF('Data R4P'!Y679,"&gt;0"))&gt;0,1,0))</f>
        <v/>
      </c>
      <c r="M7663" t="inlineStr">
        <is>
          <t>Data R</t>
        </is>
      </c>
    </row>
    <row r="7664">
      <c r="A7664" t="inlineStr">
        <is>
          <t>Regional 4 Palmco</t>
        </is>
      </c>
      <c r="B7664">
        <f>IF('Data R4P'!C680="","",'Data R4P'!B680)</f>
        <v/>
      </c>
      <c r="C7664">
        <f>IF('Data R4P'!C680="","",'Data R4P'!C680)</f>
        <v/>
      </c>
      <c r="D7664">
        <f>IF('Data R4P'!C680="","",'Data R4P'!D680)</f>
        <v/>
      </c>
      <c r="E7664">
        <f>IF('Data R4P'!C680="","",'Data R4P'!E680)</f>
        <v/>
      </c>
      <c r="F7664">
        <f>IF('Data R4P'!C680="","",'Data R4P'!F680)</f>
        <v/>
      </c>
      <c r="G7664">
        <f>IF('Data R4P'!C680="","",'Data R4P'!AD680)</f>
        <v/>
      </c>
      <c r="H7664">
        <f>IF('Data R4P'!C680="","",'Data R4P'!AC680)</f>
        <v/>
      </c>
      <c r="I7664">
        <f>IF('Data R4P'!C680="","",COUNTIF('Data R4P'!J680,"&gt;0")+COUNTIF('Data R4P'!L680,"&gt;0")+COUNTIF('Data R4P'!N680,"&gt;0")+COUNTIF('Data R4P'!P680,"&gt;0")+COUNTIF('Data R4P'!R680,"&gt;0")+COUNTIF('Data R4P'!T680,"&gt;0")+COUNTIF('Data R4P'!V680,"&gt;0")+COUNTIF('Data R4P'!X680,"&gt;0"))</f>
        <v/>
      </c>
      <c r="J7664">
        <f>IF('Data R4P'!C680="","",IF((COUNTIF('Data R4P'!K680,"&gt;0")+COUNTIF('Data R4P'!M680,"&gt;0")+COUNTIF('Data R4P'!O680,"&gt;0")+COUNTIF('Data R4P'!Q680,"&gt;0")+COUNTIF('Data R4P'!S680,"&gt;0")+COUNTIF('Data R4P'!U680,"&gt;0")+COUNTIF('Data R4P'!W680,"&gt;0")+COUNTIF('Data R4P'!Y680,"&gt;0"))&gt;0,1,0))</f>
        <v/>
      </c>
      <c r="M7664" t="inlineStr">
        <is>
          <t>Data R</t>
        </is>
      </c>
    </row>
    <row r="7665">
      <c r="A7665" t="inlineStr">
        <is>
          <t>Regional 4 Palmco</t>
        </is>
      </c>
      <c r="B7665">
        <f>IF('Data R4P'!C681="","",'Data R4P'!B681)</f>
        <v/>
      </c>
      <c r="C7665">
        <f>IF('Data R4P'!C681="","",'Data R4P'!C681)</f>
        <v/>
      </c>
      <c r="D7665">
        <f>IF('Data R4P'!C681="","",'Data R4P'!D681)</f>
        <v/>
      </c>
      <c r="E7665">
        <f>IF('Data R4P'!C681="","",'Data R4P'!E681)</f>
        <v/>
      </c>
      <c r="F7665">
        <f>IF('Data R4P'!C681="","",'Data R4P'!F681)</f>
        <v/>
      </c>
      <c r="G7665">
        <f>IF('Data R4P'!C681="","",'Data R4P'!AD681)</f>
        <v/>
      </c>
      <c r="H7665">
        <f>IF('Data R4P'!C681="","",'Data R4P'!AC681)</f>
        <v/>
      </c>
      <c r="I7665">
        <f>IF('Data R4P'!C681="","",COUNTIF('Data R4P'!J681,"&gt;0")+COUNTIF('Data R4P'!L681,"&gt;0")+COUNTIF('Data R4P'!N681,"&gt;0")+COUNTIF('Data R4P'!P681,"&gt;0")+COUNTIF('Data R4P'!R681,"&gt;0")+COUNTIF('Data R4P'!T681,"&gt;0")+COUNTIF('Data R4P'!V681,"&gt;0")+COUNTIF('Data R4P'!X681,"&gt;0"))</f>
        <v/>
      </c>
      <c r="J7665">
        <f>IF('Data R4P'!C681="","",IF((COUNTIF('Data R4P'!K681,"&gt;0")+COUNTIF('Data R4P'!M681,"&gt;0")+COUNTIF('Data R4P'!O681,"&gt;0")+COUNTIF('Data R4P'!Q681,"&gt;0")+COUNTIF('Data R4P'!S681,"&gt;0")+COUNTIF('Data R4P'!U681,"&gt;0")+COUNTIF('Data R4P'!W681,"&gt;0")+COUNTIF('Data R4P'!Y681,"&gt;0"))&gt;0,1,0))</f>
        <v/>
      </c>
      <c r="M7665" t="inlineStr">
        <is>
          <t>Data R</t>
        </is>
      </c>
    </row>
    <row r="7666">
      <c r="A7666" t="inlineStr">
        <is>
          <t>Regional 4 Palmco</t>
        </is>
      </c>
      <c r="B7666">
        <f>IF('Data R4P'!C682="","",'Data R4P'!B682)</f>
        <v/>
      </c>
      <c r="C7666">
        <f>IF('Data R4P'!C682="","",'Data R4P'!C682)</f>
        <v/>
      </c>
      <c r="D7666">
        <f>IF('Data R4P'!C682="","",'Data R4P'!D682)</f>
        <v/>
      </c>
      <c r="E7666">
        <f>IF('Data R4P'!C682="","",'Data R4P'!E682)</f>
        <v/>
      </c>
      <c r="F7666">
        <f>IF('Data R4P'!C682="","",'Data R4P'!F682)</f>
        <v/>
      </c>
      <c r="G7666">
        <f>IF('Data R4P'!C682="","",'Data R4P'!AD682)</f>
        <v/>
      </c>
      <c r="H7666">
        <f>IF('Data R4P'!C682="","",'Data R4P'!AC682)</f>
        <v/>
      </c>
      <c r="I7666">
        <f>IF('Data R4P'!C682="","",COUNTIF('Data R4P'!J682,"&gt;0")+COUNTIF('Data R4P'!L682,"&gt;0")+COUNTIF('Data R4P'!N682,"&gt;0")+COUNTIF('Data R4P'!P682,"&gt;0")+COUNTIF('Data R4P'!R682,"&gt;0")+COUNTIF('Data R4P'!T682,"&gt;0")+COUNTIF('Data R4P'!V682,"&gt;0")+COUNTIF('Data R4P'!X682,"&gt;0"))</f>
        <v/>
      </c>
      <c r="J7666">
        <f>IF('Data R4P'!C682="","",IF((COUNTIF('Data R4P'!K682,"&gt;0")+COUNTIF('Data R4P'!M682,"&gt;0")+COUNTIF('Data R4P'!O682,"&gt;0")+COUNTIF('Data R4P'!Q682,"&gt;0")+COUNTIF('Data R4P'!S682,"&gt;0")+COUNTIF('Data R4P'!U682,"&gt;0")+COUNTIF('Data R4P'!W682,"&gt;0")+COUNTIF('Data R4P'!Y682,"&gt;0"))&gt;0,1,0))</f>
        <v/>
      </c>
      <c r="M7666" t="inlineStr">
        <is>
          <t>Data R</t>
        </is>
      </c>
    </row>
    <row r="7667">
      <c r="A7667" t="inlineStr">
        <is>
          <t>Regional 4 Palmco</t>
        </is>
      </c>
      <c r="B7667">
        <f>IF('Data R4P'!C683="","",'Data R4P'!B683)</f>
        <v/>
      </c>
      <c r="C7667">
        <f>IF('Data R4P'!C683="","",'Data R4P'!C683)</f>
        <v/>
      </c>
      <c r="D7667">
        <f>IF('Data R4P'!C683="","",'Data R4P'!D683)</f>
        <v/>
      </c>
      <c r="E7667">
        <f>IF('Data R4P'!C683="","",'Data R4P'!E683)</f>
        <v/>
      </c>
      <c r="F7667">
        <f>IF('Data R4P'!C683="","",'Data R4P'!F683)</f>
        <v/>
      </c>
      <c r="G7667">
        <f>IF('Data R4P'!C683="","",'Data R4P'!AD683)</f>
        <v/>
      </c>
      <c r="H7667">
        <f>IF('Data R4P'!C683="","",'Data R4P'!AC683)</f>
        <v/>
      </c>
      <c r="I7667">
        <f>IF('Data R4P'!C683="","",COUNTIF('Data R4P'!J683,"&gt;0")+COUNTIF('Data R4P'!L683,"&gt;0")+COUNTIF('Data R4P'!N683,"&gt;0")+COUNTIF('Data R4P'!P683,"&gt;0")+COUNTIF('Data R4P'!R683,"&gt;0")+COUNTIF('Data R4P'!T683,"&gt;0")+COUNTIF('Data R4P'!V683,"&gt;0")+COUNTIF('Data R4P'!X683,"&gt;0"))</f>
        <v/>
      </c>
      <c r="J7667">
        <f>IF('Data R4P'!C683="","",IF((COUNTIF('Data R4P'!K683,"&gt;0")+COUNTIF('Data R4P'!M683,"&gt;0")+COUNTIF('Data R4P'!O683,"&gt;0")+COUNTIF('Data R4P'!Q683,"&gt;0")+COUNTIF('Data R4P'!S683,"&gt;0")+COUNTIF('Data R4P'!U683,"&gt;0")+COUNTIF('Data R4P'!W683,"&gt;0")+COUNTIF('Data R4P'!Y683,"&gt;0"))&gt;0,1,0))</f>
        <v/>
      </c>
      <c r="M7667" t="inlineStr">
        <is>
          <t>Data R</t>
        </is>
      </c>
    </row>
    <row r="7668">
      <c r="A7668" t="inlineStr">
        <is>
          <t>Regional 4 Palmco</t>
        </is>
      </c>
      <c r="B7668">
        <f>IF('Data R4P'!C684="","",'Data R4P'!B684)</f>
        <v/>
      </c>
      <c r="C7668">
        <f>IF('Data R4P'!C684="","",'Data R4P'!C684)</f>
        <v/>
      </c>
      <c r="D7668">
        <f>IF('Data R4P'!C684="","",'Data R4P'!D684)</f>
        <v/>
      </c>
      <c r="E7668">
        <f>IF('Data R4P'!C684="","",'Data R4P'!E684)</f>
        <v/>
      </c>
      <c r="F7668">
        <f>IF('Data R4P'!C684="","",'Data R4P'!F684)</f>
        <v/>
      </c>
      <c r="G7668">
        <f>IF('Data R4P'!C684="","",'Data R4P'!AD684)</f>
        <v/>
      </c>
      <c r="H7668">
        <f>IF('Data R4P'!C684="","",'Data R4P'!AC684)</f>
        <v/>
      </c>
      <c r="I7668">
        <f>IF('Data R4P'!C684="","",COUNTIF('Data R4P'!J684,"&gt;0")+COUNTIF('Data R4P'!L684,"&gt;0")+COUNTIF('Data R4P'!N684,"&gt;0")+COUNTIF('Data R4P'!P684,"&gt;0")+COUNTIF('Data R4P'!R684,"&gt;0")+COUNTIF('Data R4P'!T684,"&gt;0")+COUNTIF('Data R4P'!V684,"&gt;0")+COUNTIF('Data R4P'!X684,"&gt;0"))</f>
        <v/>
      </c>
      <c r="J7668">
        <f>IF('Data R4P'!C684="","",IF((COUNTIF('Data R4P'!K684,"&gt;0")+COUNTIF('Data R4P'!M684,"&gt;0")+COUNTIF('Data R4P'!O684,"&gt;0")+COUNTIF('Data R4P'!Q684,"&gt;0")+COUNTIF('Data R4P'!S684,"&gt;0")+COUNTIF('Data R4P'!U684,"&gt;0")+COUNTIF('Data R4P'!W684,"&gt;0")+COUNTIF('Data R4P'!Y684,"&gt;0"))&gt;0,1,0))</f>
        <v/>
      </c>
      <c r="M7668" t="inlineStr">
        <is>
          <t>Data R</t>
        </is>
      </c>
    </row>
    <row r="7669">
      <c r="A7669" t="inlineStr">
        <is>
          <t>Regional 4 Palmco</t>
        </is>
      </c>
      <c r="B7669">
        <f>IF('Data R4P'!C685="","",'Data R4P'!B685)</f>
        <v/>
      </c>
      <c r="C7669">
        <f>IF('Data R4P'!C685="","",'Data R4P'!C685)</f>
        <v/>
      </c>
      <c r="D7669">
        <f>IF('Data R4P'!C685="","",'Data R4P'!D685)</f>
        <v/>
      </c>
      <c r="E7669">
        <f>IF('Data R4P'!C685="","",'Data R4P'!E685)</f>
        <v/>
      </c>
      <c r="F7669">
        <f>IF('Data R4P'!C685="","",'Data R4P'!F685)</f>
        <v/>
      </c>
      <c r="G7669">
        <f>IF('Data R4P'!C685="","",'Data R4P'!AD685)</f>
        <v/>
      </c>
      <c r="H7669">
        <f>IF('Data R4P'!C685="","",'Data R4P'!AC685)</f>
        <v/>
      </c>
      <c r="I7669">
        <f>IF('Data R4P'!C685="","",COUNTIF('Data R4P'!J685,"&gt;0")+COUNTIF('Data R4P'!L685,"&gt;0")+COUNTIF('Data R4P'!N685,"&gt;0")+COUNTIF('Data R4P'!P685,"&gt;0")+COUNTIF('Data R4P'!R685,"&gt;0")+COUNTIF('Data R4P'!T685,"&gt;0")+COUNTIF('Data R4P'!V685,"&gt;0")+COUNTIF('Data R4P'!X685,"&gt;0"))</f>
        <v/>
      </c>
      <c r="J7669">
        <f>IF('Data R4P'!C685="","",IF((COUNTIF('Data R4P'!K685,"&gt;0")+COUNTIF('Data R4P'!M685,"&gt;0")+COUNTIF('Data R4P'!O685,"&gt;0")+COUNTIF('Data R4P'!Q685,"&gt;0")+COUNTIF('Data R4P'!S685,"&gt;0")+COUNTIF('Data R4P'!U685,"&gt;0")+COUNTIF('Data R4P'!W685,"&gt;0")+COUNTIF('Data R4P'!Y685,"&gt;0"))&gt;0,1,0))</f>
        <v/>
      </c>
      <c r="M7669" t="inlineStr">
        <is>
          <t>Data R</t>
        </is>
      </c>
    </row>
    <row r="7670">
      <c r="A7670" t="inlineStr">
        <is>
          <t>Regional 4 Palmco</t>
        </is>
      </c>
      <c r="B7670">
        <f>IF('Data R4P'!C686="","",'Data R4P'!B686)</f>
        <v/>
      </c>
      <c r="C7670">
        <f>IF('Data R4P'!C686="","",'Data R4P'!C686)</f>
        <v/>
      </c>
      <c r="D7670">
        <f>IF('Data R4P'!C686="","",'Data R4P'!D686)</f>
        <v/>
      </c>
      <c r="E7670">
        <f>IF('Data R4P'!C686="","",'Data R4P'!E686)</f>
        <v/>
      </c>
      <c r="F7670">
        <f>IF('Data R4P'!C686="","",'Data R4P'!F686)</f>
        <v/>
      </c>
      <c r="G7670">
        <f>IF('Data R4P'!C686="","",'Data R4P'!AD686)</f>
        <v/>
      </c>
      <c r="H7670">
        <f>IF('Data R4P'!C686="","",'Data R4P'!AC686)</f>
        <v/>
      </c>
      <c r="I7670">
        <f>IF('Data R4P'!C686="","",COUNTIF('Data R4P'!J686,"&gt;0")+COUNTIF('Data R4P'!L686,"&gt;0")+COUNTIF('Data R4P'!N686,"&gt;0")+COUNTIF('Data R4P'!P686,"&gt;0")+COUNTIF('Data R4P'!R686,"&gt;0")+COUNTIF('Data R4P'!T686,"&gt;0")+COUNTIF('Data R4P'!V686,"&gt;0")+COUNTIF('Data R4P'!X686,"&gt;0"))</f>
        <v/>
      </c>
      <c r="J7670">
        <f>IF('Data R4P'!C686="","",IF((COUNTIF('Data R4P'!K686,"&gt;0")+COUNTIF('Data R4P'!M686,"&gt;0")+COUNTIF('Data R4P'!O686,"&gt;0")+COUNTIF('Data R4P'!Q686,"&gt;0")+COUNTIF('Data R4P'!S686,"&gt;0")+COUNTIF('Data R4P'!U686,"&gt;0")+COUNTIF('Data R4P'!W686,"&gt;0")+COUNTIF('Data R4P'!Y686,"&gt;0"))&gt;0,1,0))</f>
        <v/>
      </c>
      <c r="M7670" t="inlineStr">
        <is>
          <t>Data R</t>
        </is>
      </c>
    </row>
    <row r="7671">
      <c r="A7671" t="inlineStr">
        <is>
          <t>Regional 4 Palmco</t>
        </is>
      </c>
      <c r="B7671">
        <f>IF('Data R4P'!C687="","",'Data R4P'!B687)</f>
        <v/>
      </c>
      <c r="C7671">
        <f>IF('Data R4P'!C687="","",'Data R4P'!C687)</f>
        <v/>
      </c>
      <c r="D7671">
        <f>IF('Data R4P'!C687="","",'Data R4P'!D687)</f>
        <v/>
      </c>
      <c r="E7671">
        <f>IF('Data R4P'!C687="","",'Data R4P'!E687)</f>
        <v/>
      </c>
      <c r="F7671">
        <f>IF('Data R4P'!C687="","",'Data R4P'!F687)</f>
        <v/>
      </c>
      <c r="G7671">
        <f>IF('Data R4P'!C687="","",'Data R4P'!AD687)</f>
        <v/>
      </c>
      <c r="H7671">
        <f>IF('Data R4P'!C687="","",'Data R4P'!AC687)</f>
        <v/>
      </c>
      <c r="I7671">
        <f>IF('Data R4P'!C687="","",COUNTIF('Data R4P'!J687,"&gt;0")+COUNTIF('Data R4P'!L687,"&gt;0")+COUNTIF('Data R4P'!N687,"&gt;0")+COUNTIF('Data R4P'!P687,"&gt;0")+COUNTIF('Data R4P'!R687,"&gt;0")+COUNTIF('Data R4P'!T687,"&gt;0")+COUNTIF('Data R4P'!V687,"&gt;0")+COUNTIF('Data R4P'!X687,"&gt;0"))</f>
        <v/>
      </c>
      <c r="J7671">
        <f>IF('Data R4P'!C687="","",IF((COUNTIF('Data R4P'!K687,"&gt;0")+COUNTIF('Data R4P'!M687,"&gt;0")+COUNTIF('Data R4P'!O687,"&gt;0")+COUNTIF('Data R4P'!Q687,"&gt;0")+COUNTIF('Data R4P'!S687,"&gt;0")+COUNTIF('Data R4P'!U687,"&gt;0")+COUNTIF('Data R4P'!W687,"&gt;0")+COUNTIF('Data R4P'!Y687,"&gt;0"))&gt;0,1,0))</f>
        <v/>
      </c>
      <c r="M7671" t="inlineStr">
        <is>
          <t>Data R</t>
        </is>
      </c>
    </row>
    <row r="7672">
      <c r="A7672" t="inlineStr">
        <is>
          <t>Regional 4 Palmco</t>
        </is>
      </c>
      <c r="B7672">
        <f>IF('Data R4P'!C688="","",'Data R4P'!B688)</f>
        <v/>
      </c>
      <c r="C7672">
        <f>IF('Data R4P'!C688="","",'Data R4P'!C688)</f>
        <v/>
      </c>
      <c r="D7672">
        <f>IF('Data R4P'!C688="","",'Data R4P'!D688)</f>
        <v/>
      </c>
      <c r="E7672">
        <f>IF('Data R4P'!C688="","",'Data R4P'!E688)</f>
        <v/>
      </c>
      <c r="F7672">
        <f>IF('Data R4P'!C688="","",'Data R4P'!F688)</f>
        <v/>
      </c>
      <c r="G7672">
        <f>IF('Data R4P'!C688="","",'Data R4P'!AD688)</f>
        <v/>
      </c>
      <c r="H7672">
        <f>IF('Data R4P'!C688="","",'Data R4P'!AC688)</f>
        <v/>
      </c>
      <c r="I7672">
        <f>IF('Data R4P'!C688="","",COUNTIF('Data R4P'!J688,"&gt;0")+COUNTIF('Data R4P'!L688,"&gt;0")+COUNTIF('Data R4P'!N688,"&gt;0")+COUNTIF('Data R4P'!P688,"&gt;0")+COUNTIF('Data R4P'!R688,"&gt;0")+COUNTIF('Data R4P'!T688,"&gt;0")+COUNTIF('Data R4P'!V688,"&gt;0")+COUNTIF('Data R4P'!X688,"&gt;0"))</f>
        <v/>
      </c>
      <c r="J7672">
        <f>IF('Data R4P'!C688="","",IF((COUNTIF('Data R4P'!K688,"&gt;0")+COUNTIF('Data R4P'!M688,"&gt;0")+COUNTIF('Data R4P'!O688,"&gt;0")+COUNTIF('Data R4P'!Q688,"&gt;0")+COUNTIF('Data R4P'!S688,"&gt;0")+COUNTIF('Data R4P'!U688,"&gt;0")+COUNTIF('Data R4P'!W688,"&gt;0")+COUNTIF('Data R4P'!Y688,"&gt;0"))&gt;0,1,0))</f>
        <v/>
      </c>
      <c r="M7672" t="inlineStr">
        <is>
          <t>Data R</t>
        </is>
      </c>
    </row>
    <row r="7673">
      <c r="A7673" t="inlineStr">
        <is>
          <t>Regional 4 Palmco</t>
        </is>
      </c>
      <c r="B7673">
        <f>IF('Data R4P'!C689="","",'Data R4P'!B689)</f>
        <v/>
      </c>
      <c r="C7673">
        <f>IF('Data R4P'!C689="","",'Data R4P'!C689)</f>
        <v/>
      </c>
      <c r="D7673">
        <f>IF('Data R4P'!C689="","",'Data R4P'!D689)</f>
        <v/>
      </c>
      <c r="E7673">
        <f>IF('Data R4P'!C689="","",'Data R4P'!E689)</f>
        <v/>
      </c>
      <c r="F7673">
        <f>IF('Data R4P'!C689="","",'Data R4P'!F689)</f>
        <v/>
      </c>
      <c r="G7673">
        <f>IF('Data R4P'!C689="","",'Data R4P'!AD689)</f>
        <v/>
      </c>
      <c r="H7673">
        <f>IF('Data R4P'!C689="","",'Data R4P'!AC689)</f>
        <v/>
      </c>
      <c r="I7673">
        <f>IF('Data R4P'!C689="","",COUNTIF('Data R4P'!J689,"&gt;0")+COUNTIF('Data R4P'!L689,"&gt;0")+COUNTIF('Data R4P'!N689,"&gt;0")+COUNTIF('Data R4P'!P689,"&gt;0")+COUNTIF('Data R4P'!R689,"&gt;0")+COUNTIF('Data R4P'!T689,"&gt;0")+COUNTIF('Data R4P'!V689,"&gt;0")+COUNTIF('Data R4P'!X689,"&gt;0"))</f>
        <v/>
      </c>
      <c r="J7673">
        <f>IF('Data R4P'!C689="","",IF((COUNTIF('Data R4P'!K689,"&gt;0")+COUNTIF('Data R4P'!M689,"&gt;0")+COUNTIF('Data R4P'!O689,"&gt;0")+COUNTIF('Data R4P'!Q689,"&gt;0")+COUNTIF('Data R4P'!S689,"&gt;0")+COUNTIF('Data R4P'!U689,"&gt;0")+COUNTIF('Data R4P'!W689,"&gt;0")+COUNTIF('Data R4P'!Y689,"&gt;0"))&gt;0,1,0))</f>
        <v/>
      </c>
      <c r="M7673" t="inlineStr">
        <is>
          <t>Data R</t>
        </is>
      </c>
    </row>
    <row r="7674">
      <c r="A7674" t="inlineStr">
        <is>
          <t>Regional 4 Palmco</t>
        </is>
      </c>
      <c r="B7674">
        <f>IF('Data R4P'!C690="","",'Data R4P'!B690)</f>
        <v/>
      </c>
      <c r="C7674">
        <f>IF('Data R4P'!C690="","",'Data R4P'!C690)</f>
        <v/>
      </c>
      <c r="D7674">
        <f>IF('Data R4P'!C690="","",'Data R4P'!D690)</f>
        <v/>
      </c>
      <c r="E7674">
        <f>IF('Data R4P'!C690="","",'Data R4P'!E690)</f>
        <v/>
      </c>
      <c r="F7674">
        <f>IF('Data R4P'!C690="","",'Data R4P'!F690)</f>
        <v/>
      </c>
      <c r="G7674">
        <f>IF('Data R4P'!C690="","",'Data R4P'!AD690)</f>
        <v/>
      </c>
      <c r="H7674">
        <f>IF('Data R4P'!C690="","",'Data R4P'!AC690)</f>
        <v/>
      </c>
      <c r="I7674">
        <f>IF('Data R4P'!C690="","",COUNTIF('Data R4P'!J690,"&gt;0")+COUNTIF('Data R4P'!L690,"&gt;0")+COUNTIF('Data R4P'!N690,"&gt;0")+COUNTIF('Data R4P'!P690,"&gt;0")+COUNTIF('Data R4P'!R690,"&gt;0")+COUNTIF('Data R4P'!T690,"&gt;0")+COUNTIF('Data R4P'!V690,"&gt;0")+COUNTIF('Data R4P'!X690,"&gt;0"))</f>
        <v/>
      </c>
      <c r="J7674">
        <f>IF('Data R4P'!C690="","",IF((COUNTIF('Data R4P'!K690,"&gt;0")+COUNTIF('Data R4P'!M690,"&gt;0")+COUNTIF('Data R4P'!O690,"&gt;0")+COUNTIF('Data R4P'!Q690,"&gt;0")+COUNTIF('Data R4P'!S690,"&gt;0")+COUNTIF('Data R4P'!U690,"&gt;0")+COUNTIF('Data R4P'!W690,"&gt;0")+COUNTIF('Data R4P'!Y690,"&gt;0"))&gt;0,1,0))</f>
        <v/>
      </c>
      <c r="M7674" t="inlineStr">
        <is>
          <t>Data R</t>
        </is>
      </c>
    </row>
    <row r="7675">
      <c r="A7675" t="inlineStr">
        <is>
          <t>Regional 4 Palmco</t>
        </is>
      </c>
      <c r="B7675">
        <f>IF('Data R4P'!C691="","",'Data R4P'!B691)</f>
        <v/>
      </c>
      <c r="C7675">
        <f>IF('Data R4P'!C691="","",'Data R4P'!C691)</f>
        <v/>
      </c>
      <c r="D7675">
        <f>IF('Data R4P'!C691="","",'Data R4P'!D691)</f>
        <v/>
      </c>
      <c r="E7675">
        <f>IF('Data R4P'!C691="","",'Data R4P'!E691)</f>
        <v/>
      </c>
      <c r="F7675">
        <f>IF('Data R4P'!C691="","",'Data R4P'!F691)</f>
        <v/>
      </c>
      <c r="G7675">
        <f>IF('Data R4P'!C691="","",'Data R4P'!AD691)</f>
        <v/>
      </c>
      <c r="H7675">
        <f>IF('Data R4P'!C691="","",'Data R4P'!AC691)</f>
        <v/>
      </c>
      <c r="I7675">
        <f>IF('Data R4P'!C691="","",COUNTIF('Data R4P'!J691,"&gt;0")+COUNTIF('Data R4P'!L691,"&gt;0")+COUNTIF('Data R4P'!N691,"&gt;0")+COUNTIF('Data R4P'!P691,"&gt;0")+COUNTIF('Data R4P'!R691,"&gt;0")+COUNTIF('Data R4P'!T691,"&gt;0")+COUNTIF('Data R4P'!V691,"&gt;0")+COUNTIF('Data R4P'!X691,"&gt;0"))</f>
        <v/>
      </c>
      <c r="J7675">
        <f>IF('Data R4P'!C691="","",IF((COUNTIF('Data R4P'!K691,"&gt;0")+COUNTIF('Data R4P'!M691,"&gt;0")+COUNTIF('Data R4P'!O691,"&gt;0")+COUNTIF('Data R4P'!Q691,"&gt;0")+COUNTIF('Data R4P'!S691,"&gt;0")+COUNTIF('Data R4P'!U691,"&gt;0")+COUNTIF('Data R4P'!W691,"&gt;0")+COUNTIF('Data R4P'!Y691,"&gt;0"))&gt;0,1,0))</f>
        <v/>
      </c>
      <c r="M7675" t="inlineStr">
        <is>
          <t>Data R</t>
        </is>
      </c>
    </row>
    <row r="7676">
      <c r="A7676" t="inlineStr">
        <is>
          <t>Regional 4 Palmco</t>
        </is>
      </c>
      <c r="B7676">
        <f>IF('Data R4P'!C692="","",'Data R4P'!B692)</f>
        <v/>
      </c>
      <c r="C7676">
        <f>IF('Data R4P'!C692="","",'Data R4P'!C692)</f>
        <v/>
      </c>
      <c r="D7676">
        <f>IF('Data R4P'!C692="","",'Data R4P'!D692)</f>
        <v/>
      </c>
      <c r="E7676">
        <f>IF('Data R4P'!C692="","",'Data R4P'!E692)</f>
        <v/>
      </c>
      <c r="F7676">
        <f>IF('Data R4P'!C692="","",'Data R4P'!F692)</f>
        <v/>
      </c>
      <c r="G7676">
        <f>IF('Data R4P'!C692="","",'Data R4P'!AD692)</f>
        <v/>
      </c>
      <c r="H7676">
        <f>IF('Data R4P'!C692="","",'Data R4P'!AC692)</f>
        <v/>
      </c>
      <c r="I7676">
        <f>IF('Data R4P'!C692="","",COUNTIF('Data R4P'!J692,"&gt;0")+COUNTIF('Data R4P'!L692,"&gt;0")+COUNTIF('Data R4P'!N692,"&gt;0")+COUNTIF('Data R4P'!P692,"&gt;0")+COUNTIF('Data R4P'!R692,"&gt;0")+COUNTIF('Data R4P'!T692,"&gt;0")+COUNTIF('Data R4P'!V692,"&gt;0")+COUNTIF('Data R4P'!X692,"&gt;0"))</f>
        <v/>
      </c>
      <c r="J7676">
        <f>IF('Data R4P'!C692="","",IF((COUNTIF('Data R4P'!K692,"&gt;0")+COUNTIF('Data R4P'!M692,"&gt;0")+COUNTIF('Data R4P'!O692,"&gt;0")+COUNTIF('Data R4P'!Q692,"&gt;0")+COUNTIF('Data R4P'!S692,"&gt;0")+COUNTIF('Data R4P'!U692,"&gt;0")+COUNTIF('Data R4P'!W692,"&gt;0")+COUNTIF('Data R4P'!Y692,"&gt;0"))&gt;0,1,0))</f>
        <v/>
      </c>
      <c r="M7676" t="inlineStr">
        <is>
          <t>Data R</t>
        </is>
      </c>
    </row>
    <row r="7677">
      <c r="A7677" t="inlineStr">
        <is>
          <t>Regional 4 Palmco</t>
        </is>
      </c>
      <c r="B7677">
        <f>IF('Data R4P'!C693="","",'Data R4P'!B693)</f>
        <v/>
      </c>
      <c r="C7677">
        <f>IF('Data R4P'!C693="","",'Data R4P'!C693)</f>
        <v/>
      </c>
      <c r="D7677">
        <f>IF('Data R4P'!C693="","",'Data R4P'!D693)</f>
        <v/>
      </c>
      <c r="E7677">
        <f>IF('Data R4P'!C693="","",'Data R4P'!E693)</f>
        <v/>
      </c>
      <c r="F7677">
        <f>IF('Data R4P'!C693="","",'Data R4P'!F693)</f>
        <v/>
      </c>
      <c r="G7677">
        <f>IF('Data R4P'!C693="","",'Data R4P'!AD693)</f>
        <v/>
      </c>
      <c r="H7677">
        <f>IF('Data R4P'!C693="","",'Data R4P'!AC693)</f>
        <v/>
      </c>
      <c r="I7677">
        <f>IF('Data R4P'!C693="","",COUNTIF('Data R4P'!J693,"&gt;0")+COUNTIF('Data R4P'!L693,"&gt;0")+COUNTIF('Data R4P'!N693,"&gt;0")+COUNTIF('Data R4P'!P693,"&gt;0")+COUNTIF('Data R4P'!R693,"&gt;0")+COUNTIF('Data R4P'!T693,"&gt;0")+COUNTIF('Data R4P'!V693,"&gt;0")+COUNTIF('Data R4P'!X693,"&gt;0"))</f>
        <v/>
      </c>
      <c r="J7677">
        <f>IF('Data R4P'!C693="","",IF((COUNTIF('Data R4P'!K693,"&gt;0")+COUNTIF('Data R4P'!M693,"&gt;0")+COUNTIF('Data R4P'!O693,"&gt;0")+COUNTIF('Data R4P'!Q693,"&gt;0")+COUNTIF('Data R4P'!S693,"&gt;0")+COUNTIF('Data R4P'!U693,"&gt;0")+COUNTIF('Data R4P'!W693,"&gt;0")+COUNTIF('Data R4P'!Y693,"&gt;0"))&gt;0,1,0))</f>
        <v/>
      </c>
      <c r="M7677" t="inlineStr">
        <is>
          <t>Data R</t>
        </is>
      </c>
    </row>
    <row r="7678">
      <c r="A7678" t="inlineStr">
        <is>
          <t>Regional 4 Palmco</t>
        </is>
      </c>
      <c r="B7678">
        <f>IF('Data R4P'!C694="","",'Data R4P'!B694)</f>
        <v/>
      </c>
      <c r="C7678">
        <f>IF('Data R4P'!C694="","",'Data R4P'!C694)</f>
        <v/>
      </c>
      <c r="D7678">
        <f>IF('Data R4P'!C694="","",'Data R4P'!D694)</f>
        <v/>
      </c>
      <c r="E7678">
        <f>IF('Data R4P'!C694="","",'Data R4P'!E694)</f>
        <v/>
      </c>
      <c r="F7678">
        <f>IF('Data R4P'!C694="","",'Data R4P'!F694)</f>
        <v/>
      </c>
      <c r="G7678">
        <f>IF('Data R4P'!C694="","",'Data R4P'!AD694)</f>
        <v/>
      </c>
      <c r="H7678">
        <f>IF('Data R4P'!C694="","",'Data R4P'!AC694)</f>
        <v/>
      </c>
      <c r="I7678">
        <f>IF('Data R4P'!C694="","",COUNTIF('Data R4P'!J694,"&gt;0")+COUNTIF('Data R4P'!L694,"&gt;0")+COUNTIF('Data R4P'!N694,"&gt;0")+COUNTIF('Data R4P'!P694,"&gt;0")+COUNTIF('Data R4P'!R694,"&gt;0")+COUNTIF('Data R4P'!T694,"&gt;0")+COUNTIF('Data R4P'!V694,"&gt;0")+COUNTIF('Data R4P'!X694,"&gt;0"))</f>
        <v/>
      </c>
      <c r="J7678">
        <f>IF('Data R4P'!C694="","",IF((COUNTIF('Data R4P'!K694,"&gt;0")+COUNTIF('Data R4P'!M694,"&gt;0")+COUNTIF('Data R4P'!O694,"&gt;0")+COUNTIF('Data R4P'!Q694,"&gt;0")+COUNTIF('Data R4P'!S694,"&gt;0")+COUNTIF('Data R4P'!U694,"&gt;0")+COUNTIF('Data R4P'!W694,"&gt;0")+COUNTIF('Data R4P'!Y694,"&gt;0"))&gt;0,1,0))</f>
        <v/>
      </c>
      <c r="M7678" t="inlineStr">
        <is>
          <t>Data R</t>
        </is>
      </c>
    </row>
    <row r="7679">
      <c r="A7679" t="inlineStr">
        <is>
          <t>Regional 4 Palmco</t>
        </is>
      </c>
      <c r="B7679">
        <f>IF('Data R4P'!C695="","",'Data R4P'!B695)</f>
        <v/>
      </c>
      <c r="C7679">
        <f>IF('Data R4P'!C695="","",'Data R4P'!C695)</f>
        <v/>
      </c>
      <c r="D7679">
        <f>IF('Data R4P'!C695="","",'Data R4P'!D695)</f>
        <v/>
      </c>
      <c r="E7679">
        <f>IF('Data R4P'!C695="","",'Data R4P'!E695)</f>
        <v/>
      </c>
      <c r="F7679">
        <f>IF('Data R4P'!C695="","",'Data R4P'!F695)</f>
        <v/>
      </c>
      <c r="G7679">
        <f>IF('Data R4P'!C695="","",'Data R4P'!AD695)</f>
        <v/>
      </c>
      <c r="H7679">
        <f>IF('Data R4P'!C695="","",'Data R4P'!AC695)</f>
        <v/>
      </c>
      <c r="I7679">
        <f>IF('Data R4P'!C695="","",COUNTIF('Data R4P'!J695,"&gt;0")+COUNTIF('Data R4P'!L695,"&gt;0")+COUNTIF('Data R4P'!N695,"&gt;0")+COUNTIF('Data R4P'!P695,"&gt;0")+COUNTIF('Data R4P'!R695,"&gt;0")+COUNTIF('Data R4P'!T695,"&gt;0")+COUNTIF('Data R4P'!V695,"&gt;0")+COUNTIF('Data R4P'!X695,"&gt;0"))</f>
        <v/>
      </c>
      <c r="J7679">
        <f>IF('Data R4P'!C695="","",IF((COUNTIF('Data R4P'!K695,"&gt;0")+COUNTIF('Data R4P'!M695,"&gt;0")+COUNTIF('Data R4P'!O695,"&gt;0")+COUNTIF('Data R4P'!Q695,"&gt;0")+COUNTIF('Data R4P'!S695,"&gt;0")+COUNTIF('Data R4P'!U695,"&gt;0")+COUNTIF('Data R4P'!W695,"&gt;0")+COUNTIF('Data R4P'!Y695,"&gt;0"))&gt;0,1,0))</f>
        <v/>
      </c>
      <c r="M7679" t="inlineStr">
        <is>
          <t>Data R</t>
        </is>
      </c>
    </row>
    <row r="7680">
      <c r="A7680" t="inlineStr">
        <is>
          <t>Regional 4 Palmco</t>
        </is>
      </c>
      <c r="B7680">
        <f>IF('Data R4P'!C696="","",'Data R4P'!B696)</f>
        <v/>
      </c>
      <c r="C7680">
        <f>IF('Data R4P'!C696="","",'Data R4P'!C696)</f>
        <v/>
      </c>
      <c r="D7680">
        <f>IF('Data R4P'!C696="","",'Data R4P'!D696)</f>
        <v/>
      </c>
      <c r="E7680">
        <f>IF('Data R4P'!C696="","",'Data R4P'!E696)</f>
        <v/>
      </c>
      <c r="F7680">
        <f>IF('Data R4P'!C696="","",'Data R4P'!F696)</f>
        <v/>
      </c>
      <c r="G7680">
        <f>IF('Data R4P'!C696="","",'Data R4P'!AD696)</f>
        <v/>
      </c>
      <c r="H7680">
        <f>IF('Data R4P'!C696="","",'Data R4P'!AC696)</f>
        <v/>
      </c>
      <c r="I7680">
        <f>IF('Data R4P'!C696="","",COUNTIF('Data R4P'!J696,"&gt;0")+COUNTIF('Data R4P'!L696,"&gt;0")+COUNTIF('Data R4P'!N696,"&gt;0")+COUNTIF('Data R4P'!P696,"&gt;0")+COUNTIF('Data R4P'!R696,"&gt;0")+COUNTIF('Data R4P'!T696,"&gt;0")+COUNTIF('Data R4P'!V696,"&gt;0")+COUNTIF('Data R4P'!X696,"&gt;0"))</f>
        <v/>
      </c>
      <c r="J7680">
        <f>IF('Data R4P'!C696="","",IF((COUNTIF('Data R4P'!K696,"&gt;0")+COUNTIF('Data R4P'!M696,"&gt;0")+COUNTIF('Data R4P'!O696,"&gt;0")+COUNTIF('Data R4P'!Q696,"&gt;0")+COUNTIF('Data R4P'!S696,"&gt;0")+COUNTIF('Data R4P'!U696,"&gt;0")+COUNTIF('Data R4P'!W696,"&gt;0")+COUNTIF('Data R4P'!Y696,"&gt;0"))&gt;0,1,0))</f>
        <v/>
      </c>
      <c r="M7680" t="inlineStr">
        <is>
          <t>Data R</t>
        </is>
      </c>
    </row>
    <row r="7681">
      <c r="A7681" t="inlineStr">
        <is>
          <t>Regional 4 Palmco</t>
        </is>
      </c>
      <c r="B7681">
        <f>IF('Data R4P'!C697="","",'Data R4P'!B697)</f>
        <v/>
      </c>
      <c r="C7681">
        <f>IF('Data R4P'!C697="","",'Data R4P'!C697)</f>
        <v/>
      </c>
      <c r="D7681">
        <f>IF('Data R4P'!C697="","",'Data R4P'!D697)</f>
        <v/>
      </c>
      <c r="E7681">
        <f>IF('Data R4P'!C697="","",'Data R4P'!E697)</f>
        <v/>
      </c>
      <c r="F7681">
        <f>IF('Data R4P'!C697="","",'Data R4P'!F697)</f>
        <v/>
      </c>
      <c r="G7681">
        <f>IF('Data R4P'!C697="","",'Data R4P'!AD697)</f>
        <v/>
      </c>
      <c r="H7681">
        <f>IF('Data R4P'!C697="","",'Data R4P'!AC697)</f>
        <v/>
      </c>
      <c r="I7681">
        <f>IF('Data R4P'!C697="","",COUNTIF('Data R4P'!J697,"&gt;0")+COUNTIF('Data R4P'!L697,"&gt;0")+COUNTIF('Data R4P'!N697,"&gt;0")+COUNTIF('Data R4P'!P697,"&gt;0")+COUNTIF('Data R4P'!R697,"&gt;0")+COUNTIF('Data R4P'!T697,"&gt;0")+COUNTIF('Data R4P'!V697,"&gt;0")+COUNTIF('Data R4P'!X697,"&gt;0"))</f>
        <v/>
      </c>
      <c r="J7681">
        <f>IF('Data R4P'!C697="","",IF((COUNTIF('Data R4P'!K697,"&gt;0")+COUNTIF('Data R4P'!M697,"&gt;0")+COUNTIF('Data R4P'!O697,"&gt;0")+COUNTIF('Data R4P'!Q697,"&gt;0")+COUNTIF('Data R4P'!S697,"&gt;0")+COUNTIF('Data R4P'!U697,"&gt;0")+COUNTIF('Data R4P'!W697,"&gt;0")+COUNTIF('Data R4P'!Y697,"&gt;0"))&gt;0,1,0))</f>
        <v/>
      </c>
      <c r="M7681" t="inlineStr">
        <is>
          <t>Data R</t>
        </is>
      </c>
    </row>
    <row r="7682">
      <c r="A7682" t="inlineStr">
        <is>
          <t>Regional 4 Palmco</t>
        </is>
      </c>
      <c r="B7682">
        <f>IF('Data R4P'!C698="","",'Data R4P'!B698)</f>
        <v/>
      </c>
      <c r="C7682">
        <f>IF('Data R4P'!C698="","",'Data R4P'!C698)</f>
        <v/>
      </c>
      <c r="D7682">
        <f>IF('Data R4P'!C698="","",'Data R4P'!D698)</f>
        <v/>
      </c>
      <c r="E7682">
        <f>IF('Data R4P'!C698="","",'Data R4P'!E698)</f>
        <v/>
      </c>
      <c r="F7682">
        <f>IF('Data R4P'!C698="","",'Data R4P'!F698)</f>
        <v/>
      </c>
      <c r="G7682">
        <f>IF('Data R4P'!C698="","",'Data R4P'!AD698)</f>
        <v/>
      </c>
      <c r="H7682">
        <f>IF('Data R4P'!C698="","",'Data R4P'!AC698)</f>
        <v/>
      </c>
      <c r="I7682">
        <f>IF('Data R4P'!C698="","",COUNTIF('Data R4P'!J698,"&gt;0")+COUNTIF('Data R4P'!L698,"&gt;0")+COUNTIF('Data R4P'!N698,"&gt;0")+COUNTIF('Data R4P'!P698,"&gt;0")+COUNTIF('Data R4P'!R698,"&gt;0")+COUNTIF('Data R4P'!T698,"&gt;0")+COUNTIF('Data R4P'!V698,"&gt;0")+COUNTIF('Data R4P'!X698,"&gt;0"))</f>
        <v/>
      </c>
      <c r="J7682">
        <f>IF('Data R4P'!C698="","",IF((COUNTIF('Data R4P'!K698,"&gt;0")+COUNTIF('Data R4P'!M698,"&gt;0")+COUNTIF('Data R4P'!O698,"&gt;0")+COUNTIF('Data R4P'!Q698,"&gt;0")+COUNTIF('Data R4P'!S698,"&gt;0")+COUNTIF('Data R4P'!U698,"&gt;0")+COUNTIF('Data R4P'!W698,"&gt;0")+COUNTIF('Data R4P'!Y698,"&gt;0"))&gt;0,1,0))</f>
        <v/>
      </c>
      <c r="M7682" t="inlineStr">
        <is>
          <t>Data R</t>
        </is>
      </c>
    </row>
    <row r="7683">
      <c r="A7683" t="inlineStr">
        <is>
          <t>Regional 4 Palmco</t>
        </is>
      </c>
      <c r="B7683">
        <f>IF('Data R4P'!C699="","",'Data R4P'!B699)</f>
        <v/>
      </c>
      <c r="C7683">
        <f>IF('Data R4P'!C699="","",'Data R4P'!C699)</f>
        <v/>
      </c>
      <c r="D7683">
        <f>IF('Data R4P'!C699="","",'Data R4P'!D699)</f>
        <v/>
      </c>
      <c r="E7683">
        <f>IF('Data R4P'!C699="","",'Data R4P'!E699)</f>
        <v/>
      </c>
      <c r="F7683">
        <f>IF('Data R4P'!C699="","",'Data R4P'!F699)</f>
        <v/>
      </c>
      <c r="G7683">
        <f>IF('Data R4P'!C699="","",'Data R4P'!AD699)</f>
        <v/>
      </c>
      <c r="H7683">
        <f>IF('Data R4P'!C699="","",'Data R4P'!AC699)</f>
        <v/>
      </c>
      <c r="I7683">
        <f>IF('Data R4P'!C699="","",COUNTIF('Data R4P'!J699,"&gt;0")+COUNTIF('Data R4P'!L699,"&gt;0")+COUNTIF('Data R4P'!N699,"&gt;0")+COUNTIF('Data R4P'!P699,"&gt;0")+COUNTIF('Data R4P'!R699,"&gt;0")+COUNTIF('Data R4P'!T699,"&gt;0")+COUNTIF('Data R4P'!V699,"&gt;0")+COUNTIF('Data R4P'!X699,"&gt;0"))</f>
        <v/>
      </c>
      <c r="J7683">
        <f>IF('Data R4P'!C699="","",IF((COUNTIF('Data R4P'!K699,"&gt;0")+COUNTIF('Data R4P'!M699,"&gt;0")+COUNTIF('Data R4P'!O699,"&gt;0")+COUNTIF('Data R4P'!Q699,"&gt;0")+COUNTIF('Data R4P'!S699,"&gt;0")+COUNTIF('Data R4P'!U699,"&gt;0")+COUNTIF('Data R4P'!W699,"&gt;0")+COUNTIF('Data R4P'!Y699,"&gt;0"))&gt;0,1,0))</f>
        <v/>
      </c>
      <c r="M7683" t="inlineStr">
        <is>
          <t>Data R</t>
        </is>
      </c>
    </row>
    <row r="7684">
      <c r="A7684" t="inlineStr">
        <is>
          <t>Regional 4 Palmco</t>
        </is>
      </c>
      <c r="B7684">
        <f>IF('Data R4P'!C700="","",'Data R4P'!B700)</f>
        <v/>
      </c>
      <c r="C7684">
        <f>IF('Data R4P'!C700="","",'Data R4P'!C700)</f>
        <v/>
      </c>
      <c r="D7684">
        <f>IF('Data R4P'!C700="","",'Data R4P'!D700)</f>
        <v/>
      </c>
      <c r="E7684">
        <f>IF('Data R4P'!C700="","",'Data R4P'!E700)</f>
        <v/>
      </c>
      <c r="F7684">
        <f>IF('Data R4P'!C700="","",'Data R4P'!F700)</f>
        <v/>
      </c>
      <c r="G7684">
        <f>IF('Data R4P'!C700="","",'Data R4P'!AD700)</f>
        <v/>
      </c>
      <c r="H7684">
        <f>IF('Data R4P'!C700="","",'Data R4P'!AC700)</f>
        <v/>
      </c>
      <c r="I7684">
        <f>IF('Data R4P'!C700="","",COUNTIF('Data R4P'!J700,"&gt;0")+COUNTIF('Data R4P'!L700,"&gt;0")+COUNTIF('Data R4P'!N700,"&gt;0")+COUNTIF('Data R4P'!P700,"&gt;0")+COUNTIF('Data R4P'!R700,"&gt;0")+COUNTIF('Data R4P'!T700,"&gt;0")+COUNTIF('Data R4P'!V700,"&gt;0")+COUNTIF('Data R4P'!X700,"&gt;0"))</f>
        <v/>
      </c>
      <c r="J7684">
        <f>IF('Data R4P'!C700="","",IF((COUNTIF('Data R4P'!K700,"&gt;0")+COUNTIF('Data R4P'!M700,"&gt;0")+COUNTIF('Data R4P'!O700,"&gt;0")+COUNTIF('Data R4P'!Q700,"&gt;0")+COUNTIF('Data R4P'!S700,"&gt;0")+COUNTIF('Data R4P'!U700,"&gt;0")+COUNTIF('Data R4P'!W700,"&gt;0")+COUNTIF('Data R4P'!Y700,"&gt;0"))&gt;0,1,0))</f>
        <v/>
      </c>
      <c r="M7684" t="inlineStr">
        <is>
          <t>Data R</t>
        </is>
      </c>
    </row>
    <row r="7685">
      <c r="A7685" t="inlineStr">
        <is>
          <t>Regional 4 Palmco</t>
        </is>
      </c>
      <c r="B7685">
        <f>IF('Data R4P'!C701="","",'Data R4P'!B701)</f>
        <v/>
      </c>
      <c r="C7685">
        <f>IF('Data R4P'!C701="","",'Data R4P'!C701)</f>
        <v/>
      </c>
      <c r="D7685">
        <f>IF('Data R4P'!C701="","",'Data R4P'!D701)</f>
        <v/>
      </c>
      <c r="E7685">
        <f>IF('Data R4P'!C701="","",'Data R4P'!E701)</f>
        <v/>
      </c>
      <c r="F7685">
        <f>IF('Data R4P'!C701="","",'Data R4P'!F701)</f>
        <v/>
      </c>
      <c r="G7685">
        <f>IF('Data R4P'!C701="","",'Data R4P'!AD701)</f>
        <v/>
      </c>
      <c r="H7685">
        <f>IF('Data R4P'!C701="","",'Data R4P'!AC701)</f>
        <v/>
      </c>
      <c r="I7685">
        <f>IF('Data R4P'!C701="","",COUNTIF('Data R4P'!J701,"&gt;0")+COUNTIF('Data R4P'!L701,"&gt;0")+COUNTIF('Data R4P'!N701,"&gt;0")+COUNTIF('Data R4P'!P701,"&gt;0")+COUNTIF('Data R4P'!R701,"&gt;0")+COUNTIF('Data R4P'!T701,"&gt;0")+COUNTIF('Data R4P'!V701,"&gt;0")+COUNTIF('Data R4P'!X701,"&gt;0"))</f>
        <v/>
      </c>
      <c r="J7685">
        <f>IF('Data R4P'!C701="","",IF((COUNTIF('Data R4P'!K701,"&gt;0")+COUNTIF('Data R4P'!M701,"&gt;0")+COUNTIF('Data R4P'!O701,"&gt;0")+COUNTIF('Data R4P'!Q701,"&gt;0")+COUNTIF('Data R4P'!S701,"&gt;0")+COUNTIF('Data R4P'!U701,"&gt;0")+COUNTIF('Data R4P'!W701,"&gt;0")+COUNTIF('Data R4P'!Y701,"&gt;0"))&gt;0,1,0))</f>
        <v/>
      </c>
      <c r="M7685" t="inlineStr">
        <is>
          <t>Data R</t>
        </is>
      </c>
    </row>
    <row r="7686">
      <c r="A7686" t="inlineStr">
        <is>
          <t>Regional 4 Palmco</t>
        </is>
      </c>
      <c r="B7686">
        <f>IF('Data R4P'!C702="","",'Data R4P'!B702)</f>
        <v/>
      </c>
      <c r="C7686">
        <f>IF('Data R4P'!C702="","",'Data R4P'!C702)</f>
        <v/>
      </c>
      <c r="D7686">
        <f>IF('Data R4P'!C702="","",'Data R4P'!D702)</f>
        <v/>
      </c>
      <c r="E7686">
        <f>IF('Data R4P'!C702="","",'Data R4P'!E702)</f>
        <v/>
      </c>
      <c r="F7686">
        <f>IF('Data R4P'!C702="","",'Data R4P'!F702)</f>
        <v/>
      </c>
      <c r="G7686">
        <f>IF('Data R4P'!C702="","",'Data R4P'!AD702)</f>
        <v/>
      </c>
      <c r="H7686">
        <f>IF('Data R4P'!C702="","",'Data R4P'!AC702)</f>
        <v/>
      </c>
      <c r="I7686">
        <f>IF('Data R4P'!C702="","",COUNTIF('Data R4P'!J702,"&gt;0")+COUNTIF('Data R4P'!L702,"&gt;0")+COUNTIF('Data R4P'!N702,"&gt;0")+COUNTIF('Data R4P'!P702,"&gt;0")+COUNTIF('Data R4P'!R702,"&gt;0")+COUNTIF('Data R4P'!T702,"&gt;0")+COUNTIF('Data R4P'!V702,"&gt;0")+COUNTIF('Data R4P'!X702,"&gt;0"))</f>
        <v/>
      </c>
      <c r="J7686">
        <f>IF('Data R4P'!C702="","",IF((COUNTIF('Data R4P'!K702,"&gt;0")+COUNTIF('Data R4P'!M702,"&gt;0")+COUNTIF('Data R4P'!O702,"&gt;0")+COUNTIF('Data R4P'!Q702,"&gt;0")+COUNTIF('Data R4P'!S702,"&gt;0")+COUNTIF('Data R4P'!U702,"&gt;0")+COUNTIF('Data R4P'!W702,"&gt;0")+COUNTIF('Data R4P'!Y702,"&gt;0"))&gt;0,1,0))</f>
        <v/>
      </c>
      <c r="M7686" t="inlineStr">
        <is>
          <t>Data R</t>
        </is>
      </c>
    </row>
    <row r="7687">
      <c r="A7687" t="inlineStr">
        <is>
          <t>Regional 4 Palmco</t>
        </is>
      </c>
      <c r="B7687">
        <f>IF('Data R4P'!C703="","",'Data R4P'!B703)</f>
        <v/>
      </c>
      <c r="C7687">
        <f>IF('Data R4P'!C703="","",'Data R4P'!C703)</f>
        <v/>
      </c>
      <c r="D7687">
        <f>IF('Data R4P'!C703="","",'Data R4P'!D703)</f>
        <v/>
      </c>
      <c r="E7687">
        <f>IF('Data R4P'!C703="","",'Data R4P'!E703)</f>
        <v/>
      </c>
      <c r="F7687">
        <f>IF('Data R4P'!C703="","",'Data R4P'!F703)</f>
        <v/>
      </c>
      <c r="G7687">
        <f>IF('Data R4P'!C703="","",'Data R4P'!AD703)</f>
        <v/>
      </c>
      <c r="H7687">
        <f>IF('Data R4P'!C703="","",'Data R4P'!AC703)</f>
        <v/>
      </c>
      <c r="I7687">
        <f>IF('Data R4P'!C703="","",COUNTIF('Data R4P'!J703,"&gt;0")+COUNTIF('Data R4P'!L703,"&gt;0")+COUNTIF('Data R4P'!N703,"&gt;0")+COUNTIF('Data R4P'!P703,"&gt;0")+COUNTIF('Data R4P'!R703,"&gt;0")+COUNTIF('Data R4P'!T703,"&gt;0")+COUNTIF('Data R4P'!V703,"&gt;0")+COUNTIF('Data R4P'!X703,"&gt;0"))</f>
        <v/>
      </c>
      <c r="J7687">
        <f>IF('Data R4P'!C703="","",IF((COUNTIF('Data R4P'!K703,"&gt;0")+COUNTIF('Data R4P'!M703,"&gt;0")+COUNTIF('Data R4P'!O703,"&gt;0")+COUNTIF('Data R4P'!Q703,"&gt;0")+COUNTIF('Data R4P'!S703,"&gt;0")+COUNTIF('Data R4P'!U703,"&gt;0")+COUNTIF('Data R4P'!W703,"&gt;0")+COUNTIF('Data R4P'!Y703,"&gt;0"))&gt;0,1,0))</f>
        <v/>
      </c>
      <c r="M7687" t="inlineStr">
        <is>
          <t>Data R</t>
        </is>
      </c>
    </row>
    <row r="7688">
      <c r="A7688" t="inlineStr">
        <is>
          <t>Regional 4 Palmco</t>
        </is>
      </c>
      <c r="B7688">
        <f>IF('Data R4P'!C704="","",'Data R4P'!B704)</f>
        <v/>
      </c>
      <c r="C7688">
        <f>IF('Data R4P'!C704="","",'Data R4P'!C704)</f>
        <v/>
      </c>
      <c r="D7688">
        <f>IF('Data R4P'!C704="","",'Data R4P'!D704)</f>
        <v/>
      </c>
      <c r="E7688">
        <f>IF('Data R4P'!C704="","",'Data R4P'!E704)</f>
        <v/>
      </c>
      <c r="F7688">
        <f>IF('Data R4P'!C704="","",'Data R4P'!F704)</f>
        <v/>
      </c>
      <c r="G7688">
        <f>IF('Data R4P'!C704="","",'Data R4P'!AD704)</f>
        <v/>
      </c>
      <c r="H7688">
        <f>IF('Data R4P'!C704="","",'Data R4P'!AC704)</f>
        <v/>
      </c>
      <c r="I7688">
        <f>IF('Data R4P'!C704="","",COUNTIF('Data R4P'!J704,"&gt;0")+COUNTIF('Data R4P'!L704,"&gt;0")+COUNTIF('Data R4P'!N704,"&gt;0")+COUNTIF('Data R4P'!P704,"&gt;0")+COUNTIF('Data R4P'!R704,"&gt;0")+COUNTIF('Data R4P'!T704,"&gt;0")+COUNTIF('Data R4P'!V704,"&gt;0")+COUNTIF('Data R4P'!X704,"&gt;0"))</f>
        <v/>
      </c>
      <c r="J7688">
        <f>IF('Data R4P'!C704="","",IF((COUNTIF('Data R4P'!K704,"&gt;0")+COUNTIF('Data R4P'!M704,"&gt;0")+COUNTIF('Data R4P'!O704,"&gt;0")+COUNTIF('Data R4P'!Q704,"&gt;0")+COUNTIF('Data R4P'!S704,"&gt;0")+COUNTIF('Data R4P'!U704,"&gt;0")+COUNTIF('Data R4P'!W704,"&gt;0")+COUNTIF('Data R4P'!Y704,"&gt;0"))&gt;0,1,0))</f>
        <v/>
      </c>
      <c r="M7688" t="inlineStr">
        <is>
          <t>Data R</t>
        </is>
      </c>
    </row>
    <row r="7689">
      <c r="A7689" t="inlineStr">
        <is>
          <t>Regional 4 Palmco</t>
        </is>
      </c>
      <c r="B7689">
        <f>IF('Data R4P'!C705="","",'Data R4P'!B705)</f>
        <v/>
      </c>
      <c r="C7689">
        <f>IF('Data R4P'!C705="","",'Data R4P'!C705)</f>
        <v/>
      </c>
      <c r="D7689">
        <f>IF('Data R4P'!C705="","",'Data R4P'!D705)</f>
        <v/>
      </c>
      <c r="E7689">
        <f>IF('Data R4P'!C705="","",'Data R4P'!E705)</f>
        <v/>
      </c>
      <c r="F7689">
        <f>IF('Data R4P'!C705="","",'Data R4P'!F705)</f>
        <v/>
      </c>
      <c r="G7689">
        <f>IF('Data R4P'!C705="","",'Data R4P'!AD705)</f>
        <v/>
      </c>
      <c r="H7689">
        <f>IF('Data R4P'!C705="","",'Data R4P'!AC705)</f>
        <v/>
      </c>
      <c r="I7689">
        <f>IF('Data R4P'!C705="","",COUNTIF('Data R4P'!J705,"&gt;0")+COUNTIF('Data R4P'!L705,"&gt;0")+COUNTIF('Data R4P'!N705,"&gt;0")+COUNTIF('Data R4P'!P705,"&gt;0")+COUNTIF('Data R4P'!R705,"&gt;0")+COUNTIF('Data R4P'!T705,"&gt;0")+COUNTIF('Data R4P'!V705,"&gt;0")+COUNTIF('Data R4P'!X705,"&gt;0"))</f>
        <v/>
      </c>
      <c r="J7689">
        <f>IF('Data R4P'!C705="","",IF((COUNTIF('Data R4P'!K705,"&gt;0")+COUNTIF('Data R4P'!M705,"&gt;0")+COUNTIF('Data R4P'!O705,"&gt;0")+COUNTIF('Data R4P'!Q705,"&gt;0")+COUNTIF('Data R4P'!S705,"&gt;0")+COUNTIF('Data R4P'!U705,"&gt;0")+COUNTIF('Data R4P'!W705,"&gt;0")+COUNTIF('Data R4P'!Y705,"&gt;0"))&gt;0,1,0))</f>
        <v/>
      </c>
      <c r="M7689" t="inlineStr">
        <is>
          <t>Data R</t>
        </is>
      </c>
    </row>
    <row r="7690">
      <c r="A7690" t="inlineStr">
        <is>
          <t>Regional 4 Palmco</t>
        </is>
      </c>
      <c r="B7690">
        <f>IF('Data R4P'!C706="","",'Data R4P'!B706)</f>
        <v/>
      </c>
      <c r="C7690">
        <f>IF('Data R4P'!C706="","",'Data R4P'!C706)</f>
        <v/>
      </c>
      <c r="D7690">
        <f>IF('Data R4P'!C706="","",'Data R4P'!D706)</f>
        <v/>
      </c>
      <c r="E7690">
        <f>IF('Data R4P'!C706="","",'Data R4P'!E706)</f>
        <v/>
      </c>
      <c r="F7690">
        <f>IF('Data R4P'!C706="","",'Data R4P'!F706)</f>
        <v/>
      </c>
      <c r="G7690">
        <f>IF('Data R4P'!C706="","",'Data R4P'!AD706)</f>
        <v/>
      </c>
      <c r="H7690">
        <f>IF('Data R4P'!C706="","",'Data R4P'!AC706)</f>
        <v/>
      </c>
      <c r="I7690">
        <f>IF('Data R4P'!C706="","",COUNTIF('Data R4P'!J706,"&gt;0")+COUNTIF('Data R4P'!L706,"&gt;0")+COUNTIF('Data R4P'!N706,"&gt;0")+COUNTIF('Data R4P'!P706,"&gt;0")+COUNTIF('Data R4P'!R706,"&gt;0")+COUNTIF('Data R4P'!T706,"&gt;0")+COUNTIF('Data R4P'!V706,"&gt;0")+COUNTIF('Data R4P'!X706,"&gt;0"))</f>
        <v/>
      </c>
      <c r="J7690">
        <f>IF('Data R4P'!C706="","",IF((COUNTIF('Data R4P'!K706,"&gt;0")+COUNTIF('Data R4P'!M706,"&gt;0")+COUNTIF('Data R4P'!O706,"&gt;0")+COUNTIF('Data R4P'!Q706,"&gt;0")+COUNTIF('Data R4P'!S706,"&gt;0")+COUNTIF('Data R4P'!U706,"&gt;0")+COUNTIF('Data R4P'!W706,"&gt;0")+COUNTIF('Data R4P'!Y706,"&gt;0"))&gt;0,1,0))</f>
        <v/>
      </c>
      <c r="M7690" t="inlineStr">
        <is>
          <t>Data R</t>
        </is>
      </c>
    </row>
    <row r="7691">
      <c r="A7691" t="inlineStr">
        <is>
          <t>Regional 4 Palmco</t>
        </is>
      </c>
      <c r="B7691">
        <f>IF('Data R4P'!C707="","",'Data R4P'!B707)</f>
        <v/>
      </c>
      <c r="C7691">
        <f>IF('Data R4P'!C707="","",'Data R4P'!C707)</f>
        <v/>
      </c>
      <c r="D7691">
        <f>IF('Data R4P'!C707="","",'Data R4P'!D707)</f>
        <v/>
      </c>
      <c r="E7691">
        <f>IF('Data R4P'!C707="","",'Data R4P'!E707)</f>
        <v/>
      </c>
      <c r="F7691">
        <f>IF('Data R4P'!C707="","",'Data R4P'!F707)</f>
        <v/>
      </c>
      <c r="G7691">
        <f>IF('Data R4P'!C707="","",'Data R4P'!AD707)</f>
        <v/>
      </c>
      <c r="H7691">
        <f>IF('Data R4P'!C707="","",'Data R4P'!AC707)</f>
        <v/>
      </c>
      <c r="I7691">
        <f>IF('Data R4P'!C707="","",COUNTIF('Data R4P'!J707,"&gt;0")+COUNTIF('Data R4P'!L707,"&gt;0")+COUNTIF('Data R4P'!N707,"&gt;0")+COUNTIF('Data R4P'!P707,"&gt;0")+COUNTIF('Data R4P'!R707,"&gt;0")+COUNTIF('Data R4P'!T707,"&gt;0")+COUNTIF('Data R4P'!V707,"&gt;0")+COUNTIF('Data R4P'!X707,"&gt;0"))</f>
        <v/>
      </c>
      <c r="J7691">
        <f>IF('Data R4P'!C707="","",IF((COUNTIF('Data R4P'!K707,"&gt;0")+COUNTIF('Data R4P'!M707,"&gt;0")+COUNTIF('Data R4P'!O707,"&gt;0")+COUNTIF('Data R4P'!Q707,"&gt;0")+COUNTIF('Data R4P'!S707,"&gt;0")+COUNTIF('Data R4P'!U707,"&gt;0")+COUNTIF('Data R4P'!W707,"&gt;0")+COUNTIF('Data R4P'!Y707,"&gt;0"))&gt;0,1,0))</f>
        <v/>
      </c>
      <c r="M7691" t="inlineStr">
        <is>
          <t>Data R</t>
        </is>
      </c>
    </row>
    <row r="7692">
      <c r="A7692" t="inlineStr">
        <is>
          <t>Regional 4 Palmco</t>
        </is>
      </c>
      <c r="B7692">
        <f>IF('Data R4P'!C708="","",'Data R4P'!B708)</f>
        <v/>
      </c>
      <c r="C7692">
        <f>IF('Data R4P'!C708="","",'Data R4P'!C708)</f>
        <v/>
      </c>
      <c r="D7692">
        <f>IF('Data R4P'!C708="","",'Data R4P'!D708)</f>
        <v/>
      </c>
      <c r="E7692">
        <f>IF('Data R4P'!C708="","",'Data R4P'!E708)</f>
        <v/>
      </c>
      <c r="F7692">
        <f>IF('Data R4P'!C708="","",'Data R4P'!F708)</f>
        <v/>
      </c>
      <c r="G7692">
        <f>IF('Data R4P'!C708="","",'Data R4P'!AD708)</f>
        <v/>
      </c>
      <c r="H7692">
        <f>IF('Data R4P'!C708="","",'Data R4P'!AC708)</f>
        <v/>
      </c>
      <c r="I7692">
        <f>IF('Data R4P'!C708="","",COUNTIF('Data R4P'!J708,"&gt;0")+COUNTIF('Data R4P'!L708,"&gt;0")+COUNTIF('Data R4P'!N708,"&gt;0")+COUNTIF('Data R4P'!P708,"&gt;0")+COUNTIF('Data R4P'!R708,"&gt;0")+COUNTIF('Data R4P'!T708,"&gt;0")+COUNTIF('Data R4P'!V708,"&gt;0")+COUNTIF('Data R4P'!X708,"&gt;0"))</f>
        <v/>
      </c>
      <c r="J7692">
        <f>IF('Data R4P'!C708="","",IF((COUNTIF('Data R4P'!K708,"&gt;0")+COUNTIF('Data R4P'!M708,"&gt;0")+COUNTIF('Data R4P'!O708,"&gt;0")+COUNTIF('Data R4P'!Q708,"&gt;0")+COUNTIF('Data R4P'!S708,"&gt;0")+COUNTIF('Data R4P'!U708,"&gt;0")+COUNTIF('Data R4P'!W708,"&gt;0")+COUNTIF('Data R4P'!Y708,"&gt;0"))&gt;0,1,0))</f>
        <v/>
      </c>
      <c r="M7692" t="inlineStr">
        <is>
          <t>Data R</t>
        </is>
      </c>
    </row>
    <row r="7693">
      <c r="A7693" t="inlineStr">
        <is>
          <t>Regional 4 Palmco</t>
        </is>
      </c>
      <c r="B7693">
        <f>IF('Data R4P'!C709="","",'Data R4P'!B709)</f>
        <v/>
      </c>
      <c r="C7693">
        <f>IF('Data R4P'!C709="","",'Data R4P'!C709)</f>
        <v/>
      </c>
      <c r="D7693">
        <f>IF('Data R4P'!C709="","",'Data R4P'!D709)</f>
        <v/>
      </c>
      <c r="E7693">
        <f>IF('Data R4P'!C709="","",'Data R4P'!E709)</f>
        <v/>
      </c>
      <c r="F7693">
        <f>IF('Data R4P'!C709="","",'Data R4P'!F709)</f>
        <v/>
      </c>
      <c r="G7693">
        <f>IF('Data R4P'!C709="","",'Data R4P'!AD709)</f>
        <v/>
      </c>
      <c r="H7693">
        <f>IF('Data R4P'!C709="","",'Data R4P'!AC709)</f>
        <v/>
      </c>
      <c r="I7693">
        <f>IF('Data R4P'!C709="","",COUNTIF('Data R4P'!J709,"&gt;0")+COUNTIF('Data R4P'!L709,"&gt;0")+COUNTIF('Data R4P'!N709,"&gt;0")+COUNTIF('Data R4P'!P709,"&gt;0")+COUNTIF('Data R4P'!R709,"&gt;0")+COUNTIF('Data R4P'!T709,"&gt;0")+COUNTIF('Data R4P'!V709,"&gt;0")+COUNTIF('Data R4P'!X709,"&gt;0"))</f>
        <v/>
      </c>
      <c r="J7693">
        <f>IF('Data R4P'!C709="","",IF((COUNTIF('Data R4P'!K709,"&gt;0")+COUNTIF('Data R4P'!M709,"&gt;0")+COUNTIF('Data R4P'!O709,"&gt;0")+COUNTIF('Data R4P'!Q709,"&gt;0")+COUNTIF('Data R4P'!S709,"&gt;0")+COUNTIF('Data R4P'!U709,"&gt;0")+COUNTIF('Data R4P'!W709,"&gt;0")+COUNTIF('Data R4P'!Y709,"&gt;0"))&gt;0,1,0))</f>
        <v/>
      </c>
      <c r="M7693" t="inlineStr">
        <is>
          <t>Data R</t>
        </is>
      </c>
    </row>
    <row r="7694">
      <c r="A7694" t="inlineStr">
        <is>
          <t>Regional 4 Palmco</t>
        </is>
      </c>
      <c r="B7694">
        <f>IF('Data R4P'!C710="","",'Data R4P'!B710)</f>
        <v/>
      </c>
      <c r="C7694">
        <f>IF('Data R4P'!C710="","",'Data R4P'!C710)</f>
        <v/>
      </c>
      <c r="D7694">
        <f>IF('Data R4P'!C710="","",'Data R4P'!D710)</f>
        <v/>
      </c>
      <c r="E7694">
        <f>IF('Data R4P'!C710="","",'Data R4P'!E710)</f>
        <v/>
      </c>
      <c r="F7694">
        <f>IF('Data R4P'!C710="","",'Data R4P'!F710)</f>
        <v/>
      </c>
      <c r="G7694">
        <f>IF('Data R4P'!C710="","",'Data R4P'!AD710)</f>
        <v/>
      </c>
      <c r="H7694">
        <f>IF('Data R4P'!C710="","",'Data R4P'!AC710)</f>
        <v/>
      </c>
      <c r="I7694">
        <f>IF('Data R4P'!C710="","",COUNTIF('Data R4P'!J710,"&gt;0")+COUNTIF('Data R4P'!L710,"&gt;0")+COUNTIF('Data R4P'!N710,"&gt;0")+COUNTIF('Data R4P'!P710,"&gt;0")+COUNTIF('Data R4P'!R710,"&gt;0")+COUNTIF('Data R4P'!T710,"&gt;0")+COUNTIF('Data R4P'!V710,"&gt;0")+COUNTIF('Data R4P'!X710,"&gt;0"))</f>
        <v/>
      </c>
      <c r="J7694">
        <f>IF('Data R4P'!C710="","",IF((COUNTIF('Data R4P'!K710,"&gt;0")+COUNTIF('Data R4P'!M710,"&gt;0")+COUNTIF('Data R4P'!O710,"&gt;0")+COUNTIF('Data R4P'!Q710,"&gt;0")+COUNTIF('Data R4P'!S710,"&gt;0")+COUNTIF('Data R4P'!U710,"&gt;0")+COUNTIF('Data R4P'!W710,"&gt;0")+COUNTIF('Data R4P'!Y710,"&gt;0"))&gt;0,1,0))</f>
        <v/>
      </c>
      <c r="M7694" t="inlineStr">
        <is>
          <t>Data R</t>
        </is>
      </c>
    </row>
    <row r="7695">
      <c r="A7695" t="inlineStr">
        <is>
          <t>Regional 4 Palmco</t>
        </is>
      </c>
      <c r="B7695">
        <f>IF('Data R4P'!C711="","",'Data R4P'!B711)</f>
        <v/>
      </c>
      <c r="C7695">
        <f>IF('Data R4P'!C711="","",'Data R4P'!C711)</f>
        <v/>
      </c>
      <c r="D7695">
        <f>IF('Data R4P'!C711="","",'Data R4P'!D711)</f>
        <v/>
      </c>
      <c r="E7695">
        <f>IF('Data R4P'!C711="","",'Data R4P'!E711)</f>
        <v/>
      </c>
      <c r="F7695">
        <f>IF('Data R4P'!C711="","",'Data R4P'!F711)</f>
        <v/>
      </c>
      <c r="G7695">
        <f>IF('Data R4P'!C711="","",'Data R4P'!AD711)</f>
        <v/>
      </c>
      <c r="H7695">
        <f>IF('Data R4P'!C711="","",'Data R4P'!AC711)</f>
        <v/>
      </c>
      <c r="I7695">
        <f>IF('Data R4P'!C711="","",COUNTIF('Data R4P'!J711,"&gt;0")+COUNTIF('Data R4P'!L711,"&gt;0")+COUNTIF('Data R4P'!N711,"&gt;0")+COUNTIF('Data R4P'!P711,"&gt;0")+COUNTIF('Data R4P'!R711,"&gt;0")+COUNTIF('Data R4P'!T711,"&gt;0")+COUNTIF('Data R4P'!V711,"&gt;0")+COUNTIF('Data R4P'!X711,"&gt;0"))</f>
        <v/>
      </c>
      <c r="J7695">
        <f>IF('Data R4P'!C711="","",IF((COUNTIF('Data R4P'!K711,"&gt;0")+COUNTIF('Data R4P'!M711,"&gt;0")+COUNTIF('Data R4P'!O711,"&gt;0")+COUNTIF('Data R4P'!Q711,"&gt;0")+COUNTIF('Data R4P'!S711,"&gt;0")+COUNTIF('Data R4P'!U711,"&gt;0")+COUNTIF('Data R4P'!W711,"&gt;0")+COUNTIF('Data R4P'!Y711,"&gt;0"))&gt;0,1,0))</f>
        <v/>
      </c>
      <c r="M7695" t="inlineStr">
        <is>
          <t>Data R</t>
        </is>
      </c>
    </row>
    <row r="7696">
      <c r="A7696" t="inlineStr">
        <is>
          <t>Regional 4 Palmco</t>
        </is>
      </c>
      <c r="B7696">
        <f>IF('Data R4P'!C712="","",'Data R4P'!B712)</f>
        <v/>
      </c>
      <c r="C7696">
        <f>IF('Data R4P'!C712="","",'Data R4P'!C712)</f>
        <v/>
      </c>
      <c r="D7696">
        <f>IF('Data R4P'!C712="","",'Data R4P'!D712)</f>
        <v/>
      </c>
      <c r="E7696">
        <f>IF('Data R4P'!C712="","",'Data R4P'!E712)</f>
        <v/>
      </c>
      <c r="F7696">
        <f>IF('Data R4P'!C712="","",'Data R4P'!F712)</f>
        <v/>
      </c>
      <c r="G7696">
        <f>IF('Data R4P'!C712="","",'Data R4P'!AD712)</f>
        <v/>
      </c>
      <c r="H7696">
        <f>IF('Data R4P'!C712="","",'Data R4P'!AC712)</f>
        <v/>
      </c>
      <c r="I7696">
        <f>IF('Data R4P'!C712="","",COUNTIF('Data R4P'!J712,"&gt;0")+COUNTIF('Data R4P'!L712,"&gt;0")+COUNTIF('Data R4P'!N712,"&gt;0")+COUNTIF('Data R4P'!P712,"&gt;0")+COUNTIF('Data R4P'!R712,"&gt;0")+COUNTIF('Data R4P'!T712,"&gt;0")+COUNTIF('Data R4P'!V712,"&gt;0")+COUNTIF('Data R4P'!X712,"&gt;0"))</f>
        <v/>
      </c>
      <c r="J7696">
        <f>IF('Data R4P'!C712="","",IF((COUNTIF('Data R4P'!K712,"&gt;0")+COUNTIF('Data R4P'!M712,"&gt;0")+COUNTIF('Data R4P'!O712,"&gt;0")+COUNTIF('Data R4P'!Q712,"&gt;0")+COUNTIF('Data R4P'!S712,"&gt;0")+COUNTIF('Data R4P'!U712,"&gt;0")+COUNTIF('Data R4P'!W712,"&gt;0")+COUNTIF('Data R4P'!Y712,"&gt;0"))&gt;0,1,0))</f>
        <v/>
      </c>
      <c r="M7696" t="inlineStr">
        <is>
          <t>Data R</t>
        </is>
      </c>
    </row>
    <row r="7697">
      <c r="A7697" t="inlineStr">
        <is>
          <t>Regional 4 Palmco</t>
        </is>
      </c>
      <c r="B7697">
        <f>IF('Data R4P'!C713="","",'Data R4P'!B713)</f>
        <v/>
      </c>
      <c r="C7697">
        <f>IF('Data R4P'!C713="","",'Data R4P'!C713)</f>
        <v/>
      </c>
      <c r="D7697">
        <f>IF('Data R4P'!C713="","",'Data R4P'!D713)</f>
        <v/>
      </c>
      <c r="E7697">
        <f>IF('Data R4P'!C713="","",'Data R4P'!E713)</f>
        <v/>
      </c>
      <c r="F7697">
        <f>IF('Data R4P'!C713="","",'Data R4P'!F713)</f>
        <v/>
      </c>
      <c r="G7697">
        <f>IF('Data R4P'!C713="","",'Data R4P'!AD713)</f>
        <v/>
      </c>
      <c r="H7697">
        <f>IF('Data R4P'!C713="","",'Data R4P'!AC713)</f>
        <v/>
      </c>
      <c r="I7697">
        <f>IF('Data R4P'!C713="","",COUNTIF('Data R4P'!J713,"&gt;0")+COUNTIF('Data R4P'!L713,"&gt;0")+COUNTIF('Data R4P'!N713,"&gt;0")+COUNTIF('Data R4P'!P713,"&gt;0")+COUNTIF('Data R4P'!R713,"&gt;0")+COUNTIF('Data R4P'!T713,"&gt;0")+COUNTIF('Data R4P'!V713,"&gt;0")+COUNTIF('Data R4P'!X713,"&gt;0"))</f>
        <v/>
      </c>
      <c r="J7697">
        <f>IF('Data R4P'!C713="","",IF((COUNTIF('Data R4P'!K713,"&gt;0")+COUNTIF('Data R4P'!M713,"&gt;0")+COUNTIF('Data R4P'!O713,"&gt;0")+COUNTIF('Data R4P'!Q713,"&gt;0")+COUNTIF('Data R4P'!S713,"&gt;0")+COUNTIF('Data R4P'!U713,"&gt;0")+COUNTIF('Data R4P'!W713,"&gt;0")+COUNTIF('Data R4P'!Y713,"&gt;0"))&gt;0,1,0))</f>
        <v/>
      </c>
      <c r="M7697" t="inlineStr">
        <is>
          <t>Data R</t>
        </is>
      </c>
    </row>
    <row r="7698">
      <c r="A7698" t="inlineStr">
        <is>
          <t>Regional 4 Palmco</t>
        </is>
      </c>
      <c r="B7698">
        <f>IF('Data R4P'!C714="","",'Data R4P'!B714)</f>
        <v/>
      </c>
      <c r="C7698">
        <f>IF('Data R4P'!C714="","",'Data R4P'!C714)</f>
        <v/>
      </c>
      <c r="D7698">
        <f>IF('Data R4P'!C714="","",'Data R4P'!D714)</f>
        <v/>
      </c>
      <c r="E7698">
        <f>IF('Data R4P'!C714="","",'Data R4P'!E714)</f>
        <v/>
      </c>
      <c r="F7698">
        <f>IF('Data R4P'!C714="","",'Data R4P'!F714)</f>
        <v/>
      </c>
      <c r="G7698">
        <f>IF('Data R4P'!C714="","",'Data R4P'!AD714)</f>
        <v/>
      </c>
      <c r="H7698">
        <f>IF('Data R4P'!C714="","",'Data R4P'!AC714)</f>
        <v/>
      </c>
      <c r="I7698">
        <f>IF('Data R4P'!C714="","",COUNTIF('Data R4P'!J714,"&gt;0")+COUNTIF('Data R4P'!L714,"&gt;0")+COUNTIF('Data R4P'!N714,"&gt;0")+COUNTIF('Data R4P'!P714,"&gt;0")+COUNTIF('Data R4P'!R714,"&gt;0")+COUNTIF('Data R4P'!T714,"&gt;0")+COUNTIF('Data R4P'!V714,"&gt;0")+COUNTIF('Data R4P'!X714,"&gt;0"))</f>
        <v/>
      </c>
      <c r="J7698">
        <f>IF('Data R4P'!C714="","",IF((COUNTIF('Data R4P'!K714,"&gt;0")+COUNTIF('Data R4P'!M714,"&gt;0")+COUNTIF('Data R4P'!O714,"&gt;0")+COUNTIF('Data R4P'!Q714,"&gt;0")+COUNTIF('Data R4P'!S714,"&gt;0")+COUNTIF('Data R4P'!U714,"&gt;0")+COUNTIF('Data R4P'!W714,"&gt;0")+COUNTIF('Data R4P'!Y714,"&gt;0"))&gt;0,1,0))</f>
        <v/>
      </c>
      <c r="M7698" t="inlineStr">
        <is>
          <t>Data R</t>
        </is>
      </c>
    </row>
    <row r="7699">
      <c r="A7699" t="inlineStr">
        <is>
          <t>Regional 4 Palmco</t>
        </is>
      </c>
      <c r="B7699">
        <f>IF('Data R4P'!C715="","",'Data R4P'!B715)</f>
        <v/>
      </c>
      <c r="C7699">
        <f>IF('Data R4P'!C715="","",'Data R4P'!C715)</f>
        <v/>
      </c>
      <c r="D7699">
        <f>IF('Data R4P'!C715="","",'Data R4P'!D715)</f>
        <v/>
      </c>
      <c r="E7699">
        <f>IF('Data R4P'!C715="","",'Data R4P'!E715)</f>
        <v/>
      </c>
      <c r="F7699">
        <f>IF('Data R4P'!C715="","",'Data R4P'!F715)</f>
        <v/>
      </c>
      <c r="G7699">
        <f>IF('Data R4P'!C715="","",'Data R4P'!AD715)</f>
        <v/>
      </c>
      <c r="H7699">
        <f>IF('Data R4P'!C715="","",'Data R4P'!AC715)</f>
        <v/>
      </c>
      <c r="I7699">
        <f>IF('Data R4P'!C715="","",COUNTIF('Data R4P'!J715,"&gt;0")+COUNTIF('Data R4P'!L715,"&gt;0")+COUNTIF('Data R4P'!N715,"&gt;0")+COUNTIF('Data R4P'!P715,"&gt;0")+COUNTIF('Data R4P'!R715,"&gt;0")+COUNTIF('Data R4P'!T715,"&gt;0")+COUNTIF('Data R4P'!V715,"&gt;0")+COUNTIF('Data R4P'!X715,"&gt;0"))</f>
        <v/>
      </c>
      <c r="J7699">
        <f>IF('Data R4P'!C715="","",IF((COUNTIF('Data R4P'!K715,"&gt;0")+COUNTIF('Data R4P'!M715,"&gt;0")+COUNTIF('Data R4P'!O715,"&gt;0")+COUNTIF('Data R4P'!Q715,"&gt;0")+COUNTIF('Data R4P'!S715,"&gt;0")+COUNTIF('Data R4P'!U715,"&gt;0")+COUNTIF('Data R4P'!W715,"&gt;0")+COUNTIF('Data R4P'!Y715,"&gt;0"))&gt;0,1,0))</f>
        <v/>
      </c>
      <c r="M7699" t="inlineStr">
        <is>
          <t>Data R</t>
        </is>
      </c>
    </row>
    <row r="7700">
      <c r="A7700" t="inlineStr">
        <is>
          <t>Regional 4 Palmco</t>
        </is>
      </c>
      <c r="B7700">
        <f>IF('Data R4P'!C716="","",'Data R4P'!B716)</f>
        <v/>
      </c>
      <c r="C7700">
        <f>IF('Data R4P'!C716="","",'Data R4P'!C716)</f>
        <v/>
      </c>
      <c r="D7700">
        <f>IF('Data R4P'!C716="","",'Data R4P'!D716)</f>
        <v/>
      </c>
      <c r="E7700">
        <f>IF('Data R4P'!C716="","",'Data R4P'!E716)</f>
        <v/>
      </c>
      <c r="F7700">
        <f>IF('Data R4P'!C716="","",'Data R4P'!F716)</f>
        <v/>
      </c>
      <c r="G7700">
        <f>IF('Data R4P'!C716="","",'Data R4P'!AD716)</f>
        <v/>
      </c>
      <c r="H7700">
        <f>IF('Data R4P'!C716="","",'Data R4P'!AC716)</f>
        <v/>
      </c>
      <c r="I7700">
        <f>IF('Data R4P'!C716="","",COUNTIF('Data R4P'!J716,"&gt;0")+COUNTIF('Data R4P'!L716,"&gt;0")+COUNTIF('Data R4P'!N716,"&gt;0")+COUNTIF('Data R4P'!P716,"&gt;0")+COUNTIF('Data R4P'!R716,"&gt;0")+COUNTIF('Data R4P'!T716,"&gt;0")+COUNTIF('Data R4P'!V716,"&gt;0")+COUNTIF('Data R4P'!X716,"&gt;0"))</f>
        <v/>
      </c>
      <c r="J7700">
        <f>IF('Data R4P'!C716="","",IF((COUNTIF('Data R4P'!K716,"&gt;0")+COUNTIF('Data R4P'!M716,"&gt;0")+COUNTIF('Data R4P'!O716,"&gt;0")+COUNTIF('Data R4P'!Q716,"&gt;0")+COUNTIF('Data R4P'!S716,"&gt;0")+COUNTIF('Data R4P'!U716,"&gt;0")+COUNTIF('Data R4P'!W716,"&gt;0")+COUNTIF('Data R4P'!Y716,"&gt;0"))&gt;0,1,0))</f>
        <v/>
      </c>
      <c r="M7700" t="inlineStr">
        <is>
          <t>Data R</t>
        </is>
      </c>
    </row>
    <row r="7701">
      <c r="A7701" t="inlineStr">
        <is>
          <t>Regional 4 Palmco</t>
        </is>
      </c>
      <c r="B7701">
        <f>IF('Data R4P'!C717="","",'Data R4P'!B717)</f>
        <v/>
      </c>
      <c r="C7701">
        <f>IF('Data R4P'!C717="","",'Data R4P'!C717)</f>
        <v/>
      </c>
      <c r="D7701">
        <f>IF('Data R4P'!C717="","",'Data R4P'!D717)</f>
        <v/>
      </c>
      <c r="E7701">
        <f>IF('Data R4P'!C717="","",'Data R4P'!E717)</f>
        <v/>
      </c>
      <c r="F7701">
        <f>IF('Data R4P'!C717="","",'Data R4P'!F717)</f>
        <v/>
      </c>
      <c r="G7701">
        <f>IF('Data R4P'!C717="","",'Data R4P'!AD717)</f>
        <v/>
      </c>
      <c r="H7701">
        <f>IF('Data R4P'!C717="","",'Data R4P'!AC717)</f>
        <v/>
      </c>
      <c r="I7701">
        <f>IF('Data R4P'!C717="","",COUNTIF('Data R4P'!J717,"&gt;0")+COUNTIF('Data R4P'!L717,"&gt;0")+COUNTIF('Data R4P'!N717,"&gt;0")+COUNTIF('Data R4P'!P717,"&gt;0")+COUNTIF('Data R4P'!R717,"&gt;0")+COUNTIF('Data R4P'!T717,"&gt;0")+COUNTIF('Data R4P'!V717,"&gt;0")+COUNTIF('Data R4P'!X717,"&gt;0"))</f>
        <v/>
      </c>
      <c r="J7701">
        <f>IF('Data R4P'!C717="","",IF((COUNTIF('Data R4P'!K717,"&gt;0")+COUNTIF('Data R4P'!M717,"&gt;0")+COUNTIF('Data R4P'!O717,"&gt;0")+COUNTIF('Data R4P'!Q717,"&gt;0")+COUNTIF('Data R4P'!S717,"&gt;0")+COUNTIF('Data R4P'!U717,"&gt;0")+COUNTIF('Data R4P'!W717,"&gt;0")+COUNTIF('Data R4P'!Y717,"&gt;0"))&gt;0,1,0))</f>
        <v/>
      </c>
      <c r="M7701" t="inlineStr">
        <is>
          <t>Data R</t>
        </is>
      </c>
    </row>
    <row r="7702">
      <c r="A7702" t="inlineStr">
        <is>
          <t>Regional 4 Palmco</t>
        </is>
      </c>
      <c r="B7702">
        <f>IF('Data R4P'!C718="","",'Data R4P'!B718)</f>
        <v/>
      </c>
      <c r="C7702">
        <f>IF('Data R4P'!C718="","",'Data R4P'!C718)</f>
        <v/>
      </c>
      <c r="D7702">
        <f>IF('Data R4P'!C718="","",'Data R4P'!D718)</f>
        <v/>
      </c>
      <c r="E7702">
        <f>IF('Data R4P'!C718="","",'Data R4P'!E718)</f>
        <v/>
      </c>
      <c r="F7702">
        <f>IF('Data R4P'!C718="","",'Data R4P'!F718)</f>
        <v/>
      </c>
      <c r="G7702">
        <f>IF('Data R4P'!C718="","",'Data R4P'!AD718)</f>
        <v/>
      </c>
      <c r="H7702">
        <f>IF('Data R4P'!C718="","",'Data R4P'!AC718)</f>
        <v/>
      </c>
      <c r="I7702">
        <f>IF('Data R4P'!C718="","",COUNTIF('Data R4P'!J718,"&gt;0")+COUNTIF('Data R4P'!L718,"&gt;0")+COUNTIF('Data R4P'!N718,"&gt;0")+COUNTIF('Data R4P'!P718,"&gt;0")+COUNTIF('Data R4P'!R718,"&gt;0")+COUNTIF('Data R4P'!T718,"&gt;0")+COUNTIF('Data R4P'!V718,"&gt;0")+COUNTIF('Data R4P'!X718,"&gt;0"))</f>
        <v/>
      </c>
      <c r="J7702">
        <f>IF('Data R4P'!C718="","",IF((COUNTIF('Data R4P'!K718,"&gt;0")+COUNTIF('Data R4P'!M718,"&gt;0")+COUNTIF('Data R4P'!O718,"&gt;0")+COUNTIF('Data R4P'!Q718,"&gt;0")+COUNTIF('Data R4P'!S718,"&gt;0")+COUNTIF('Data R4P'!U718,"&gt;0")+COUNTIF('Data R4P'!W718,"&gt;0")+COUNTIF('Data R4P'!Y718,"&gt;0"))&gt;0,1,0))</f>
        <v/>
      </c>
      <c r="M7702" t="inlineStr">
        <is>
          <t>Data R</t>
        </is>
      </c>
    </row>
    <row r="7703">
      <c r="A7703" t="inlineStr">
        <is>
          <t>Regional 4 Palmco</t>
        </is>
      </c>
      <c r="B7703">
        <f>IF('Data R4P'!C719="","",'Data R4P'!B719)</f>
        <v/>
      </c>
      <c r="C7703">
        <f>IF('Data R4P'!C719="","",'Data R4P'!C719)</f>
        <v/>
      </c>
      <c r="D7703">
        <f>IF('Data R4P'!C719="","",'Data R4P'!D719)</f>
        <v/>
      </c>
      <c r="E7703">
        <f>IF('Data R4P'!C719="","",'Data R4P'!E719)</f>
        <v/>
      </c>
      <c r="F7703">
        <f>IF('Data R4P'!C719="","",'Data R4P'!F719)</f>
        <v/>
      </c>
      <c r="G7703">
        <f>IF('Data R4P'!C719="","",'Data R4P'!AD719)</f>
        <v/>
      </c>
      <c r="H7703">
        <f>IF('Data R4P'!C719="","",'Data R4P'!AC719)</f>
        <v/>
      </c>
      <c r="I7703">
        <f>IF('Data R4P'!C719="","",COUNTIF('Data R4P'!J719,"&gt;0")+COUNTIF('Data R4P'!L719,"&gt;0")+COUNTIF('Data R4P'!N719,"&gt;0")+COUNTIF('Data R4P'!P719,"&gt;0")+COUNTIF('Data R4P'!R719,"&gt;0")+COUNTIF('Data R4P'!T719,"&gt;0")+COUNTIF('Data R4P'!V719,"&gt;0")+COUNTIF('Data R4P'!X719,"&gt;0"))</f>
        <v/>
      </c>
      <c r="J7703">
        <f>IF('Data R4P'!C719="","",IF((COUNTIF('Data R4P'!K719,"&gt;0")+COUNTIF('Data R4P'!M719,"&gt;0")+COUNTIF('Data R4P'!O719,"&gt;0")+COUNTIF('Data R4P'!Q719,"&gt;0")+COUNTIF('Data R4P'!S719,"&gt;0")+COUNTIF('Data R4P'!U719,"&gt;0")+COUNTIF('Data R4P'!W719,"&gt;0")+COUNTIF('Data R4P'!Y719,"&gt;0"))&gt;0,1,0))</f>
        <v/>
      </c>
      <c r="M7703" t="inlineStr">
        <is>
          <t>Data R</t>
        </is>
      </c>
    </row>
    <row r="7704">
      <c r="A7704" t="inlineStr">
        <is>
          <t>Regional 4 Palmco</t>
        </is>
      </c>
      <c r="B7704">
        <f>IF('Data R4P'!C720="","",'Data R4P'!B720)</f>
        <v/>
      </c>
      <c r="C7704">
        <f>IF('Data R4P'!C720="","",'Data R4P'!C720)</f>
        <v/>
      </c>
      <c r="D7704">
        <f>IF('Data R4P'!C720="","",'Data R4P'!D720)</f>
        <v/>
      </c>
      <c r="E7704">
        <f>IF('Data R4P'!C720="","",'Data R4P'!E720)</f>
        <v/>
      </c>
      <c r="F7704">
        <f>IF('Data R4P'!C720="","",'Data R4P'!F720)</f>
        <v/>
      </c>
      <c r="G7704">
        <f>IF('Data R4P'!C720="","",'Data R4P'!AD720)</f>
        <v/>
      </c>
      <c r="H7704">
        <f>IF('Data R4P'!C720="","",'Data R4P'!AC720)</f>
        <v/>
      </c>
      <c r="I7704">
        <f>IF('Data R4P'!C720="","",COUNTIF('Data R4P'!J720,"&gt;0")+COUNTIF('Data R4P'!L720,"&gt;0")+COUNTIF('Data R4P'!N720,"&gt;0")+COUNTIF('Data R4P'!P720,"&gt;0")+COUNTIF('Data R4P'!R720,"&gt;0")+COUNTIF('Data R4P'!T720,"&gt;0")+COUNTIF('Data R4P'!V720,"&gt;0")+COUNTIF('Data R4P'!X720,"&gt;0"))</f>
        <v/>
      </c>
      <c r="J7704">
        <f>IF('Data R4P'!C720="","",IF((COUNTIF('Data R4P'!K720,"&gt;0")+COUNTIF('Data R4P'!M720,"&gt;0")+COUNTIF('Data R4P'!O720,"&gt;0")+COUNTIF('Data R4P'!Q720,"&gt;0")+COUNTIF('Data R4P'!S720,"&gt;0")+COUNTIF('Data R4P'!U720,"&gt;0")+COUNTIF('Data R4P'!W720,"&gt;0")+COUNTIF('Data R4P'!Y720,"&gt;0"))&gt;0,1,0))</f>
        <v/>
      </c>
      <c r="M7704" t="inlineStr">
        <is>
          <t>Data R</t>
        </is>
      </c>
    </row>
    <row r="7705">
      <c r="A7705" t="inlineStr">
        <is>
          <t>Regional 4 Palmco</t>
        </is>
      </c>
      <c r="B7705">
        <f>IF('Data R4P'!C721="","",'Data R4P'!B721)</f>
        <v/>
      </c>
      <c r="C7705">
        <f>IF('Data R4P'!C721="","",'Data R4P'!C721)</f>
        <v/>
      </c>
      <c r="D7705">
        <f>IF('Data R4P'!C721="","",'Data R4P'!D721)</f>
        <v/>
      </c>
      <c r="E7705">
        <f>IF('Data R4P'!C721="","",'Data R4P'!E721)</f>
        <v/>
      </c>
      <c r="F7705">
        <f>IF('Data R4P'!C721="","",'Data R4P'!F721)</f>
        <v/>
      </c>
      <c r="G7705">
        <f>IF('Data R4P'!C721="","",'Data R4P'!AD721)</f>
        <v/>
      </c>
      <c r="H7705">
        <f>IF('Data R4P'!C721="","",'Data R4P'!AC721)</f>
        <v/>
      </c>
      <c r="I7705">
        <f>IF('Data R4P'!C721="","",COUNTIF('Data R4P'!J721,"&gt;0")+COUNTIF('Data R4P'!L721,"&gt;0")+COUNTIF('Data R4P'!N721,"&gt;0")+COUNTIF('Data R4P'!P721,"&gt;0")+COUNTIF('Data R4P'!R721,"&gt;0")+COUNTIF('Data R4P'!T721,"&gt;0")+COUNTIF('Data R4P'!V721,"&gt;0")+COUNTIF('Data R4P'!X721,"&gt;0"))</f>
        <v/>
      </c>
      <c r="J7705">
        <f>IF('Data R4P'!C721="","",IF((COUNTIF('Data R4P'!K721,"&gt;0")+COUNTIF('Data R4P'!M721,"&gt;0")+COUNTIF('Data R4P'!O721,"&gt;0")+COUNTIF('Data R4P'!Q721,"&gt;0")+COUNTIF('Data R4P'!S721,"&gt;0")+COUNTIF('Data R4P'!U721,"&gt;0")+COUNTIF('Data R4P'!W721,"&gt;0")+COUNTIF('Data R4P'!Y721,"&gt;0"))&gt;0,1,0))</f>
        <v/>
      </c>
      <c r="M7705" t="inlineStr">
        <is>
          <t>Data R</t>
        </is>
      </c>
    </row>
    <row r="7706">
      <c r="A7706" t="inlineStr">
        <is>
          <t>Regional 4 Palmco</t>
        </is>
      </c>
      <c r="B7706">
        <f>IF('Data R4P'!C722="","",'Data R4P'!B722)</f>
        <v/>
      </c>
      <c r="C7706">
        <f>IF('Data R4P'!C722="","",'Data R4P'!C722)</f>
        <v/>
      </c>
      <c r="D7706">
        <f>IF('Data R4P'!C722="","",'Data R4P'!D722)</f>
        <v/>
      </c>
      <c r="E7706">
        <f>IF('Data R4P'!C722="","",'Data R4P'!E722)</f>
        <v/>
      </c>
      <c r="F7706">
        <f>IF('Data R4P'!C722="","",'Data R4P'!F722)</f>
        <v/>
      </c>
      <c r="G7706">
        <f>IF('Data R4P'!C722="","",'Data R4P'!AD722)</f>
        <v/>
      </c>
      <c r="H7706">
        <f>IF('Data R4P'!C722="","",'Data R4P'!AC722)</f>
        <v/>
      </c>
      <c r="I7706">
        <f>IF('Data R4P'!C722="","",COUNTIF('Data R4P'!J722,"&gt;0")+COUNTIF('Data R4P'!L722,"&gt;0")+COUNTIF('Data R4P'!N722,"&gt;0")+COUNTIF('Data R4P'!P722,"&gt;0")+COUNTIF('Data R4P'!R722,"&gt;0")+COUNTIF('Data R4P'!T722,"&gt;0")+COUNTIF('Data R4P'!V722,"&gt;0")+COUNTIF('Data R4P'!X722,"&gt;0"))</f>
        <v/>
      </c>
      <c r="J7706">
        <f>IF('Data R4P'!C722="","",IF((COUNTIF('Data R4P'!K722,"&gt;0")+COUNTIF('Data R4P'!M722,"&gt;0")+COUNTIF('Data R4P'!O722,"&gt;0")+COUNTIF('Data R4P'!Q722,"&gt;0")+COUNTIF('Data R4P'!S722,"&gt;0")+COUNTIF('Data R4P'!U722,"&gt;0")+COUNTIF('Data R4P'!W722,"&gt;0")+COUNTIF('Data R4P'!Y722,"&gt;0"))&gt;0,1,0))</f>
        <v/>
      </c>
      <c r="M7706" t="inlineStr">
        <is>
          <t>Data R</t>
        </is>
      </c>
    </row>
    <row r="7707">
      <c r="A7707" t="inlineStr">
        <is>
          <t>Regional 4 Palmco</t>
        </is>
      </c>
      <c r="B7707">
        <f>IF('Data R4P'!C723="","",'Data R4P'!B723)</f>
        <v/>
      </c>
      <c r="C7707">
        <f>IF('Data R4P'!C723="","",'Data R4P'!C723)</f>
        <v/>
      </c>
      <c r="D7707">
        <f>IF('Data R4P'!C723="","",'Data R4P'!D723)</f>
        <v/>
      </c>
      <c r="E7707">
        <f>IF('Data R4P'!C723="","",'Data R4P'!E723)</f>
        <v/>
      </c>
      <c r="F7707">
        <f>IF('Data R4P'!C723="","",'Data R4P'!F723)</f>
        <v/>
      </c>
      <c r="G7707">
        <f>IF('Data R4P'!C723="","",'Data R4P'!AD723)</f>
        <v/>
      </c>
      <c r="H7707">
        <f>IF('Data R4P'!C723="","",'Data R4P'!AC723)</f>
        <v/>
      </c>
      <c r="I7707">
        <f>IF('Data R4P'!C723="","",COUNTIF('Data R4P'!J723,"&gt;0")+COUNTIF('Data R4P'!L723,"&gt;0")+COUNTIF('Data R4P'!N723,"&gt;0")+COUNTIF('Data R4P'!P723,"&gt;0")+COUNTIF('Data R4P'!R723,"&gt;0")+COUNTIF('Data R4P'!T723,"&gt;0")+COUNTIF('Data R4P'!V723,"&gt;0")+COUNTIF('Data R4P'!X723,"&gt;0"))</f>
        <v/>
      </c>
      <c r="J7707">
        <f>IF('Data R4P'!C723="","",IF((COUNTIF('Data R4P'!K723,"&gt;0")+COUNTIF('Data R4P'!M723,"&gt;0")+COUNTIF('Data R4P'!O723,"&gt;0")+COUNTIF('Data R4P'!Q723,"&gt;0")+COUNTIF('Data R4P'!S723,"&gt;0")+COUNTIF('Data R4P'!U723,"&gt;0")+COUNTIF('Data R4P'!W723,"&gt;0")+COUNTIF('Data R4P'!Y723,"&gt;0"))&gt;0,1,0))</f>
        <v/>
      </c>
      <c r="M7707" t="inlineStr">
        <is>
          <t>Data R</t>
        </is>
      </c>
    </row>
    <row r="7708">
      <c r="A7708" t="inlineStr">
        <is>
          <t>Regional 4 Palmco</t>
        </is>
      </c>
      <c r="B7708">
        <f>IF('Data R4P'!C724="","",'Data R4P'!B724)</f>
        <v/>
      </c>
      <c r="C7708">
        <f>IF('Data R4P'!C724="","",'Data R4P'!C724)</f>
        <v/>
      </c>
      <c r="D7708">
        <f>IF('Data R4P'!C724="","",'Data R4P'!D724)</f>
        <v/>
      </c>
      <c r="E7708">
        <f>IF('Data R4P'!C724="","",'Data R4P'!E724)</f>
        <v/>
      </c>
      <c r="F7708">
        <f>IF('Data R4P'!C724="","",'Data R4P'!F724)</f>
        <v/>
      </c>
      <c r="G7708">
        <f>IF('Data R4P'!C724="","",'Data R4P'!AD724)</f>
        <v/>
      </c>
      <c r="H7708">
        <f>IF('Data R4P'!C724="","",'Data R4P'!AC724)</f>
        <v/>
      </c>
      <c r="I7708">
        <f>IF('Data R4P'!C724="","",COUNTIF('Data R4P'!J724,"&gt;0")+COUNTIF('Data R4P'!L724,"&gt;0")+COUNTIF('Data R4P'!N724,"&gt;0")+COUNTIF('Data R4P'!P724,"&gt;0")+COUNTIF('Data R4P'!R724,"&gt;0")+COUNTIF('Data R4P'!T724,"&gt;0")+COUNTIF('Data R4P'!V724,"&gt;0")+COUNTIF('Data R4P'!X724,"&gt;0"))</f>
        <v/>
      </c>
      <c r="J7708">
        <f>IF('Data R4P'!C724="","",IF((COUNTIF('Data R4P'!K724,"&gt;0")+COUNTIF('Data R4P'!M724,"&gt;0")+COUNTIF('Data R4P'!O724,"&gt;0")+COUNTIF('Data R4P'!Q724,"&gt;0")+COUNTIF('Data R4P'!S724,"&gt;0")+COUNTIF('Data R4P'!U724,"&gt;0")+COUNTIF('Data R4P'!W724,"&gt;0")+COUNTIF('Data R4P'!Y724,"&gt;0"))&gt;0,1,0))</f>
        <v/>
      </c>
      <c r="M7708" t="inlineStr">
        <is>
          <t>Data R</t>
        </is>
      </c>
    </row>
    <row r="7709">
      <c r="A7709" t="inlineStr">
        <is>
          <t>Regional 4 Palmco</t>
        </is>
      </c>
      <c r="B7709">
        <f>IF('Data R4P'!C725="","",'Data R4P'!B725)</f>
        <v/>
      </c>
      <c r="C7709">
        <f>IF('Data R4P'!C725="","",'Data R4P'!C725)</f>
        <v/>
      </c>
      <c r="D7709">
        <f>IF('Data R4P'!C725="","",'Data R4P'!D725)</f>
        <v/>
      </c>
      <c r="E7709">
        <f>IF('Data R4P'!C725="","",'Data R4P'!E725)</f>
        <v/>
      </c>
      <c r="F7709">
        <f>IF('Data R4P'!C725="","",'Data R4P'!F725)</f>
        <v/>
      </c>
      <c r="G7709">
        <f>IF('Data R4P'!C725="","",'Data R4P'!AD725)</f>
        <v/>
      </c>
      <c r="H7709">
        <f>IF('Data R4P'!C725="","",'Data R4P'!AC725)</f>
        <v/>
      </c>
      <c r="I7709">
        <f>IF('Data R4P'!C725="","",COUNTIF('Data R4P'!J725,"&gt;0")+COUNTIF('Data R4P'!L725,"&gt;0")+COUNTIF('Data R4P'!N725,"&gt;0")+COUNTIF('Data R4P'!P725,"&gt;0")+COUNTIF('Data R4P'!R725,"&gt;0")+COUNTIF('Data R4P'!T725,"&gt;0")+COUNTIF('Data R4P'!V725,"&gt;0")+COUNTIF('Data R4P'!X725,"&gt;0"))</f>
        <v/>
      </c>
      <c r="J7709">
        <f>IF('Data R4P'!C725="","",IF((COUNTIF('Data R4P'!K725,"&gt;0")+COUNTIF('Data R4P'!M725,"&gt;0")+COUNTIF('Data R4P'!O725,"&gt;0")+COUNTIF('Data R4P'!Q725,"&gt;0")+COUNTIF('Data R4P'!S725,"&gt;0")+COUNTIF('Data R4P'!U725,"&gt;0")+COUNTIF('Data R4P'!W725,"&gt;0")+COUNTIF('Data R4P'!Y725,"&gt;0"))&gt;0,1,0))</f>
        <v/>
      </c>
      <c r="M7709" t="inlineStr">
        <is>
          <t>Data R</t>
        </is>
      </c>
    </row>
    <row r="7710">
      <c r="A7710" t="inlineStr">
        <is>
          <t>Regional 4 Palmco</t>
        </is>
      </c>
      <c r="B7710">
        <f>IF('Data R4P'!C726="","",'Data R4P'!B726)</f>
        <v/>
      </c>
      <c r="C7710">
        <f>IF('Data R4P'!C726="","",'Data R4P'!C726)</f>
        <v/>
      </c>
      <c r="D7710">
        <f>IF('Data R4P'!C726="","",'Data R4P'!D726)</f>
        <v/>
      </c>
      <c r="E7710">
        <f>IF('Data R4P'!C726="","",'Data R4P'!E726)</f>
        <v/>
      </c>
      <c r="F7710">
        <f>IF('Data R4P'!C726="","",'Data R4P'!F726)</f>
        <v/>
      </c>
      <c r="G7710">
        <f>IF('Data R4P'!C726="","",'Data R4P'!AD726)</f>
        <v/>
      </c>
      <c r="H7710">
        <f>IF('Data R4P'!C726="","",'Data R4P'!AC726)</f>
        <v/>
      </c>
      <c r="I7710">
        <f>IF('Data R4P'!C726="","",COUNTIF('Data R4P'!J726,"&gt;0")+COUNTIF('Data R4P'!L726,"&gt;0")+COUNTIF('Data R4P'!N726,"&gt;0")+COUNTIF('Data R4P'!P726,"&gt;0")+COUNTIF('Data R4P'!R726,"&gt;0")+COUNTIF('Data R4P'!T726,"&gt;0")+COUNTIF('Data R4P'!V726,"&gt;0")+COUNTIF('Data R4P'!X726,"&gt;0"))</f>
        <v/>
      </c>
      <c r="J7710">
        <f>IF('Data R4P'!C726="","",IF((COUNTIF('Data R4P'!K726,"&gt;0")+COUNTIF('Data R4P'!M726,"&gt;0")+COUNTIF('Data R4P'!O726,"&gt;0")+COUNTIF('Data R4P'!Q726,"&gt;0")+COUNTIF('Data R4P'!S726,"&gt;0")+COUNTIF('Data R4P'!U726,"&gt;0")+COUNTIF('Data R4P'!W726,"&gt;0")+COUNTIF('Data R4P'!Y726,"&gt;0"))&gt;0,1,0))</f>
        <v/>
      </c>
      <c r="M7710" t="inlineStr">
        <is>
          <t>Data R</t>
        </is>
      </c>
    </row>
    <row r="7711">
      <c r="A7711" t="inlineStr">
        <is>
          <t>Regional 4 Palmco</t>
        </is>
      </c>
      <c r="B7711">
        <f>IF('Data R4P'!C727="","",'Data R4P'!B727)</f>
        <v/>
      </c>
      <c r="C7711">
        <f>IF('Data R4P'!C727="","",'Data R4P'!C727)</f>
        <v/>
      </c>
      <c r="D7711">
        <f>IF('Data R4P'!C727="","",'Data R4P'!D727)</f>
        <v/>
      </c>
      <c r="E7711">
        <f>IF('Data R4P'!C727="","",'Data R4P'!E727)</f>
        <v/>
      </c>
      <c r="F7711">
        <f>IF('Data R4P'!C727="","",'Data R4P'!F727)</f>
        <v/>
      </c>
      <c r="G7711">
        <f>IF('Data R4P'!C727="","",'Data R4P'!AD727)</f>
        <v/>
      </c>
      <c r="H7711">
        <f>IF('Data R4P'!C727="","",'Data R4P'!AC727)</f>
        <v/>
      </c>
      <c r="I7711">
        <f>IF('Data R4P'!C727="","",COUNTIF('Data R4P'!J727,"&gt;0")+COUNTIF('Data R4P'!L727,"&gt;0")+COUNTIF('Data R4P'!N727,"&gt;0")+COUNTIF('Data R4P'!P727,"&gt;0")+COUNTIF('Data R4P'!R727,"&gt;0")+COUNTIF('Data R4P'!T727,"&gt;0")+COUNTIF('Data R4P'!V727,"&gt;0")+COUNTIF('Data R4P'!X727,"&gt;0"))</f>
        <v/>
      </c>
      <c r="J7711">
        <f>IF('Data R4P'!C727="","",IF((COUNTIF('Data R4P'!K727,"&gt;0")+COUNTIF('Data R4P'!M727,"&gt;0")+COUNTIF('Data R4P'!O727,"&gt;0")+COUNTIF('Data R4P'!Q727,"&gt;0")+COUNTIF('Data R4P'!S727,"&gt;0")+COUNTIF('Data R4P'!U727,"&gt;0")+COUNTIF('Data R4P'!W727,"&gt;0")+COUNTIF('Data R4P'!Y727,"&gt;0"))&gt;0,1,0))</f>
        <v/>
      </c>
      <c r="M7711" t="inlineStr">
        <is>
          <t>Data R</t>
        </is>
      </c>
    </row>
    <row r="7712">
      <c r="A7712" t="inlineStr">
        <is>
          <t>Regional 4 Palmco</t>
        </is>
      </c>
      <c r="B7712">
        <f>IF('Data R4P'!C728="","",'Data R4P'!B728)</f>
        <v/>
      </c>
      <c r="C7712">
        <f>IF('Data R4P'!C728="","",'Data R4P'!C728)</f>
        <v/>
      </c>
      <c r="D7712">
        <f>IF('Data R4P'!C728="","",'Data R4P'!D728)</f>
        <v/>
      </c>
      <c r="E7712">
        <f>IF('Data R4P'!C728="","",'Data R4P'!E728)</f>
        <v/>
      </c>
      <c r="F7712">
        <f>IF('Data R4P'!C728="","",'Data R4P'!F728)</f>
        <v/>
      </c>
      <c r="G7712">
        <f>IF('Data R4P'!C728="","",'Data R4P'!AD728)</f>
        <v/>
      </c>
      <c r="H7712">
        <f>IF('Data R4P'!C728="","",'Data R4P'!AC728)</f>
        <v/>
      </c>
      <c r="I7712">
        <f>IF('Data R4P'!C728="","",COUNTIF('Data R4P'!J728,"&gt;0")+COUNTIF('Data R4P'!L728,"&gt;0")+COUNTIF('Data R4P'!N728,"&gt;0")+COUNTIF('Data R4P'!P728,"&gt;0")+COUNTIF('Data R4P'!R728,"&gt;0")+COUNTIF('Data R4P'!T728,"&gt;0")+COUNTIF('Data R4P'!V728,"&gt;0")+COUNTIF('Data R4P'!X728,"&gt;0"))</f>
        <v/>
      </c>
      <c r="J7712">
        <f>IF('Data R4P'!C728="","",IF((COUNTIF('Data R4P'!K728,"&gt;0")+COUNTIF('Data R4P'!M728,"&gt;0")+COUNTIF('Data R4P'!O728,"&gt;0")+COUNTIF('Data R4P'!Q728,"&gt;0")+COUNTIF('Data R4P'!S728,"&gt;0")+COUNTIF('Data R4P'!U728,"&gt;0")+COUNTIF('Data R4P'!W728,"&gt;0")+COUNTIF('Data R4P'!Y728,"&gt;0"))&gt;0,1,0))</f>
        <v/>
      </c>
      <c r="M7712" t="inlineStr">
        <is>
          <t>Data R</t>
        </is>
      </c>
    </row>
    <row r="7713">
      <c r="A7713" t="inlineStr">
        <is>
          <t>Regional 4 Palmco</t>
        </is>
      </c>
      <c r="B7713">
        <f>IF('Data R4P'!C729="","",'Data R4P'!B729)</f>
        <v/>
      </c>
      <c r="C7713">
        <f>IF('Data R4P'!C729="","",'Data R4P'!C729)</f>
        <v/>
      </c>
      <c r="D7713">
        <f>IF('Data R4P'!C729="","",'Data R4P'!D729)</f>
        <v/>
      </c>
      <c r="E7713">
        <f>IF('Data R4P'!C729="","",'Data R4P'!E729)</f>
        <v/>
      </c>
      <c r="F7713">
        <f>IF('Data R4P'!C729="","",'Data R4P'!F729)</f>
        <v/>
      </c>
      <c r="G7713">
        <f>IF('Data R4P'!C729="","",'Data R4P'!AD729)</f>
        <v/>
      </c>
      <c r="H7713">
        <f>IF('Data R4P'!C729="","",'Data R4P'!AC729)</f>
        <v/>
      </c>
      <c r="I7713">
        <f>IF('Data R4P'!C729="","",COUNTIF('Data R4P'!J729,"&gt;0")+COUNTIF('Data R4P'!L729,"&gt;0")+COUNTIF('Data R4P'!N729,"&gt;0")+COUNTIF('Data R4P'!P729,"&gt;0")+COUNTIF('Data R4P'!R729,"&gt;0")+COUNTIF('Data R4P'!T729,"&gt;0")+COUNTIF('Data R4P'!V729,"&gt;0")+COUNTIF('Data R4P'!X729,"&gt;0"))</f>
        <v/>
      </c>
      <c r="J7713">
        <f>IF('Data R4P'!C729="","",IF((COUNTIF('Data R4P'!K729,"&gt;0")+COUNTIF('Data R4P'!M729,"&gt;0")+COUNTIF('Data R4P'!O729,"&gt;0")+COUNTIF('Data R4P'!Q729,"&gt;0")+COUNTIF('Data R4P'!S729,"&gt;0")+COUNTIF('Data R4P'!U729,"&gt;0")+COUNTIF('Data R4P'!W729,"&gt;0")+COUNTIF('Data R4P'!Y729,"&gt;0"))&gt;0,1,0))</f>
        <v/>
      </c>
      <c r="M7713" t="inlineStr">
        <is>
          <t>Data R</t>
        </is>
      </c>
    </row>
    <row r="7714">
      <c r="A7714" t="inlineStr">
        <is>
          <t>Regional 4 Palmco</t>
        </is>
      </c>
      <c r="B7714">
        <f>IF('Data R4P'!C730="","",'Data R4P'!B730)</f>
        <v/>
      </c>
      <c r="C7714">
        <f>IF('Data R4P'!C730="","",'Data R4P'!C730)</f>
        <v/>
      </c>
      <c r="D7714">
        <f>IF('Data R4P'!C730="","",'Data R4P'!D730)</f>
        <v/>
      </c>
      <c r="E7714">
        <f>IF('Data R4P'!C730="","",'Data R4P'!E730)</f>
        <v/>
      </c>
      <c r="F7714">
        <f>IF('Data R4P'!C730="","",'Data R4P'!F730)</f>
        <v/>
      </c>
      <c r="G7714">
        <f>IF('Data R4P'!C730="","",'Data R4P'!AD730)</f>
        <v/>
      </c>
      <c r="H7714">
        <f>IF('Data R4P'!C730="","",'Data R4P'!AC730)</f>
        <v/>
      </c>
      <c r="I7714">
        <f>IF('Data R4P'!C730="","",COUNTIF('Data R4P'!J730,"&gt;0")+COUNTIF('Data R4P'!L730,"&gt;0")+COUNTIF('Data R4P'!N730,"&gt;0")+COUNTIF('Data R4P'!P730,"&gt;0")+COUNTIF('Data R4P'!R730,"&gt;0")+COUNTIF('Data R4P'!T730,"&gt;0")+COUNTIF('Data R4P'!V730,"&gt;0")+COUNTIF('Data R4P'!X730,"&gt;0"))</f>
        <v/>
      </c>
      <c r="J7714">
        <f>IF('Data R4P'!C730="","",IF((COUNTIF('Data R4P'!K730,"&gt;0")+COUNTIF('Data R4P'!M730,"&gt;0")+COUNTIF('Data R4P'!O730,"&gt;0")+COUNTIF('Data R4P'!Q730,"&gt;0")+COUNTIF('Data R4P'!S730,"&gt;0")+COUNTIF('Data R4P'!U730,"&gt;0")+COUNTIF('Data R4P'!W730,"&gt;0")+COUNTIF('Data R4P'!Y730,"&gt;0"))&gt;0,1,0))</f>
        <v/>
      </c>
      <c r="M7714" t="inlineStr">
        <is>
          <t>Data R</t>
        </is>
      </c>
    </row>
    <row r="7715">
      <c r="A7715" t="inlineStr">
        <is>
          <t>Regional 4 Palmco</t>
        </is>
      </c>
      <c r="B7715">
        <f>IF('Data R4P'!C731="","",'Data R4P'!B731)</f>
        <v/>
      </c>
      <c r="C7715">
        <f>IF('Data R4P'!C731="","",'Data R4P'!C731)</f>
        <v/>
      </c>
      <c r="D7715">
        <f>IF('Data R4P'!C731="","",'Data R4P'!D731)</f>
        <v/>
      </c>
      <c r="E7715">
        <f>IF('Data R4P'!C731="","",'Data R4P'!E731)</f>
        <v/>
      </c>
      <c r="F7715">
        <f>IF('Data R4P'!C731="","",'Data R4P'!F731)</f>
        <v/>
      </c>
      <c r="G7715">
        <f>IF('Data R4P'!C731="","",'Data R4P'!AD731)</f>
        <v/>
      </c>
      <c r="H7715">
        <f>IF('Data R4P'!C731="","",'Data R4P'!AC731)</f>
        <v/>
      </c>
      <c r="I7715">
        <f>IF('Data R4P'!C731="","",COUNTIF('Data R4P'!J731,"&gt;0")+COUNTIF('Data R4P'!L731,"&gt;0")+COUNTIF('Data R4P'!N731,"&gt;0")+COUNTIF('Data R4P'!P731,"&gt;0")+COUNTIF('Data R4P'!R731,"&gt;0")+COUNTIF('Data R4P'!T731,"&gt;0")+COUNTIF('Data R4P'!V731,"&gt;0")+COUNTIF('Data R4P'!X731,"&gt;0"))</f>
        <v/>
      </c>
      <c r="J7715">
        <f>IF('Data R4P'!C731="","",IF((COUNTIF('Data R4P'!K731,"&gt;0")+COUNTIF('Data R4P'!M731,"&gt;0")+COUNTIF('Data R4P'!O731,"&gt;0")+COUNTIF('Data R4P'!Q731,"&gt;0")+COUNTIF('Data R4P'!S731,"&gt;0")+COUNTIF('Data R4P'!U731,"&gt;0")+COUNTIF('Data R4P'!W731,"&gt;0")+COUNTIF('Data R4P'!Y731,"&gt;0"))&gt;0,1,0))</f>
        <v/>
      </c>
      <c r="M7715" t="inlineStr">
        <is>
          <t>Data R</t>
        </is>
      </c>
    </row>
    <row r="7716">
      <c r="A7716" t="inlineStr">
        <is>
          <t>Regional 4 Palmco</t>
        </is>
      </c>
      <c r="B7716">
        <f>IF('Data R4P'!C732="","",'Data R4P'!B732)</f>
        <v/>
      </c>
      <c r="C7716">
        <f>IF('Data R4P'!C732="","",'Data R4P'!C732)</f>
        <v/>
      </c>
      <c r="D7716">
        <f>IF('Data R4P'!C732="","",'Data R4P'!D732)</f>
        <v/>
      </c>
      <c r="E7716">
        <f>IF('Data R4P'!C732="","",'Data R4P'!E732)</f>
        <v/>
      </c>
      <c r="F7716">
        <f>IF('Data R4P'!C732="","",'Data R4P'!F732)</f>
        <v/>
      </c>
      <c r="G7716">
        <f>IF('Data R4P'!C732="","",'Data R4P'!AD732)</f>
        <v/>
      </c>
      <c r="H7716">
        <f>IF('Data R4P'!C732="","",'Data R4P'!AC732)</f>
        <v/>
      </c>
      <c r="I7716">
        <f>IF('Data R4P'!C732="","",COUNTIF('Data R4P'!J732,"&gt;0")+COUNTIF('Data R4P'!L732,"&gt;0")+COUNTIF('Data R4P'!N732,"&gt;0")+COUNTIF('Data R4P'!P732,"&gt;0")+COUNTIF('Data R4P'!R732,"&gt;0")+COUNTIF('Data R4P'!T732,"&gt;0")+COUNTIF('Data R4P'!V732,"&gt;0")+COUNTIF('Data R4P'!X732,"&gt;0"))</f>
        <v/>
      </c>
      <c r="J7716">
        <f>IF('Data R4P'!C732="","",IF((COUNTIF('Data R4P'!K732,"&gt;0")+COUNTIF('Data R4P'!M732,"&gt;0")+COUNTIF('Data R4P'!O732,"&gt;0")+COUNTIF('Data R4P'!Q732,"&gt;0")+COUNTIF('Data R4P'!S732,"&gt;0")+COUNTIF('Data R4P'!U732,"&gt;0")+COUNTIF('Data R4P'!W732,"&gt;0")+COUNTIF('Data R4P'!Y732,"&gt;0"))&gt;0,1,0))</f>
        <v/>
      </c>
      <c r="M7716" t="inlineStr">
        <is>
          <t>Data R</t>
        </is>
      </c>
    </row>
    <row r="7717">
      <c r="A7717" t="inlineStr">
        <is>
          <t>Regional 4 Palmco</t>
        </is>
      </c>
      <c r="B7717">
        <f>IF('Data R4P'!C733="","",'Data R4P'!B733)</f>
        <v/>
      </c>
      <c r="C7717">
        <f>IF('Data R4P'!C733="","",'Data R4P'!C733)</f>
        <v/>
      </c>
      <c r="D7717">
        <f>IF('Data R4P'!C733="","",'Data R4P'!D733)</f>
        <v/>
      </c>
      <c r="E7717">
        <f>IF('Data R4P'!C733="","",'Data R4P'!E733)</f>
        <v/>
      </c>
      <c r="F7717">
        <f>IF('Data R4P'!C733="","",'Data R4P'!F733)</f>
        <v/>
      </c>
      <c r="G7717">
        <f>IF('Data R4P'!C733="","",'Data R4P'!AD733)</f>
        <v/>
      </c>
      <c r="H7717">
        <f>IF('Data R4P'!C733="","",'Data R4P'!AC733)</f>
        <v/>
      </c>
      <c r="I7717">
        <f>IF('Data R4P'!C733="","",COUNTIF('Data R4P'!J733,"&gt;0")+COUNTIF('Data R4P'!L733,"&gt;0")+COUNTIF('Data R4P'!N733,"&gt;0")+COUNTIF('Data R4P'!P733,"&gt;0")+COUNTIF('Data R4P'!R733,"&gt;0")+COUNTIF('Data R4P'!T733,"&gt;0")+COUNTIF('Data R4P'!V733,"&gt;0")+COUNTIF('Data R4P'!X733,"&gt;0"))</f>
        <v/>
      </c>
      <c r="J7717">
        <f>IF('Data R4P'!C733="","",IF((COUNTIF('Data R4P'!K733,"&gt;0")+COUNTIF('Data R4P'!M733,"&gt;0")+COUNTIF('Data R4P'!O733,"&gt;0")+COUNTIF('Data R4P'!Q733,"&gt;0")+COUNTIF('Data R4P'!S733,"&gt;0")+COUNTIF('Data R4P'!U733,"&gt;0")+COUNTIF('Data R4P'!W733,"&gt;0")+COUNTIF('Data R4P'!Y733,"&gt;0"))&gt;0,1,0))</f>
        <v/>
      </c>
      <c r="M7717" t="inlineStr">
        <is>
          <t>Data R</t>
        </is>
      </c>
    </row>
    <row r="7718">
      <c r="A7718" t="inlineStr">
        <is>
          <t>Regional 4 Palmco</t>
        </is>
      </c>
      <c r="B7718">
        <f>IF('Data R4P'!C734="","",'Data R4P'!B734)</f>
        <v/>
      </c>
      <c r="C7718">
        <f>IF('Data R4P'!C734="","",'Data R4P'!C734)</f>
        <v/>
      </c>
      <c r="D7718">
        <f>IF('Data R4P'!C734="","",'Data R4P'!D734)</f>
        <v/>
      </c>
      <c r="E7718">
        <f>IF('Data R4P'!C734="","",'Data R4P'!E734)</f>
        <v/>
      </c>
      <c r="F7718">
        <f>IF('Data R4P'!C734="","",'Data R4P'!F734)</f>
        <v/>
      </c>
      <c r="G7718">
        <f>IF('Data R4P'!C734="","",'Data R4P'!AD734)</f>
        <v/>
      </c>
      <c r="H7718">
        <f>IF('Data R4P'!C734="","",'Data R4P'!AC734)</f>
        <v/>
      </c>
      <c r="I7718">
        <f>IF('Data R4P'!C734="","",COUNTIF('Data R4P'!J734,"&gt;0")+COUNTIF('Data R4P'!L734,"&gt;0")+COUNTIF('Data R4P'!N734,"&gt;0")+COUNTIF('Data R4P'!P734,"&gt;0")+COUNTIF('Data R4P'!R734,"&gt;0")+COUNTIF('Data R4P'!T734,"&gt;0")+COUNTIF('Data R4P'!V734,"&gt;0")+COUNTIF('Data R4P'!X734,"&gt;0"))</f>
        <v/>
      </c>
      <c r="J7718">
        <f>IF('Data R4P'!C734="","",IF((COUNTIF('Data R4P'!K734,"&gt;0")+COUNTIF('Data R4P'!M734,"&gt;0")+COUNTIF('Data R4P'!O734,"&gt;0")+COUNTIF('Data R4P'!Q734,"&gt;0")+COUNTIF('Data R4P'!S734,"&gt;0")+COUNTIF('Data R4P'!U734,"&gt;0")+COUNTIF('Data R4P'!W734,"&gt;0")+COUNTIF('Data R4P'!Y734,"&gt;0"))&gt;0,1,0))</f>
        <v/>
      </c>
      <c r="M7718" t="inlineStr">
        <is>
          <t>Data R</t>
        </is>
      </c>
    </row>
    <row r="7719">
      <c r="A7719" t="inlineStr">
        <is>
          <t>Regional 4 Palmco</t>
        </is>
      </c>
      <c r="B7719">
        <f>IF('Data R4P'!C735="","",'Data R4P'!B735)</f>
        <v/>
      </c>
      <c r="C7719">
        <f>IF('Data R4P'!C735="","",'Data R4P'!C735)</f>
        <v/>
      </c>
      <c r="D7719">
        <f>IF('Data R4P'!C735="","",'Data R4P'!D735)</f>
        <v/>
      </c>
      <c r="E7719">
        <f>IF('Data R4P'!C735="","",'Data R4P'!E735)</f>
        <v/>
      </c>
      <c r="F7719">
        <f>IF('Data R4P'!C735="","",'Data R4P'!F735)</f>
        <v/>
      </c>
      <c r="G7719">
        <f>IF('Data R4P'!C735="","",'Data R4P'!AD735)</f>
        <v/>
      </c>
      <c r="H7719">
        <f>IF('Data R4P'!C735="","",'Data R4P'!AC735)</f>
        <v/>
      </c>
      <c r="I7719">
        <f>IF('Data R4P'!C735="","",COUNTIF('Data R4P'!J735,"&gt;0")+COUNTIF('Data R4P'!L735,"&gt;0")+COUNTIF('Data R4P'!N735,"&gt;0")+COUNTIF('Data R4P'!P735,"&gt;0")+COUNTIF('Data R4P'!R735,"&gt;0")+COUNTIF('Data R4P'!T735,"&gt;0")+COUNTIF('Data R4P'!V735,"&gt;0")+COUNTIF('Data R4P'!X735,"&gt;0"))</f>
        <v/>
      </c>
      <c r="J7719">
        <f>IF('Data R4P'!C735="","",IF((COUNTIF('Data R4P'!K735,"&gt;0")+COUNTIF('Data R4P'!M735,"&gt;0")+COUNTIF('Data R4P'!O735,"&gt;0")+COUNTIF('Data R4P'!Q735,"&gt;0")+COUNTIF('Data R4P'!S735,"&gt;0")+COUNTIF('Data R4P'!U735,"&gt;0")+COUNTIF('Data R4P'!W735,"&gt;0")+COUNTIF('Data R4P'!Y735,"&gt;0"))&gt;0,1,0))</f>
        <v/>
      </c>
      <c r="M7719" t="inlineStr">
        <is>
          <t>Data R</t>
        </is>
      </c>
    </row>
    <row r="7720">
      <c r="A7720" t="inlineStr">
        <is>
          <t>Regional 4 Palmco</t>
        </is>
      </c>
      <c r="B7720">
        <f>IF('Data R4P'!C736="","",'Data R4P'!B736)</f>
        <v/>
      </c>
      <c r="C7720">
        <f>IF('Data R4P'!C736="","",'Data R4P'!C736)</f>
        <v/>
      </c>
      <c r="D7720">
        <f>IF('Data R4P'!C736="","",'Data R4P'!D736)</f>
        <v/>
      </c>
      <c r="E7720">
        <f>IF('Data R4P'!C736="","",'Data R4P'!E736)</f>
        <v/>
      </c>
      <c r="F7720">
        <f>IF('Data R4P'!C736="","",'Data R4P'!F736)</f>
        <v/>
      </c>
      <c r="G7720">
        <f>IF('Data R4P'!C736="","",'Data R4P'!AD736)</f>
        <v/>
      </c>
      <c r="H7720">
        <f>IF('Data R4P'!C736="","",'Data R4P'!AC736)</f>
        <v/>
      </c>
      <c r="I7720">
        <f>IF('Data R4P'!C736="","",COUNTIF('Data R4P'!J736,"&gt;0")+COUNTIF('Data R4P'!L736,"&gt;0")+COUNTIF('Data R4P'!N736,"&gt;0")+COUNTIF('Data R4P'!P736,"&gt;0")+COUNTIF('Data R4P'!R736,"&gt;0")+COUNTIF('Data R4P'!T736,"&gt;0")+COUNTIF('Data R4P'!V736,"&gt;0")+COUNTIF('Data R4P'!X736,"&gt;0"))</f>
        <v/>
      </c>
      <c r="J7720">
        <f>IF('Data R4P'!C736="","",IF((COUNTIF('Data R4P'!K736,"&gt;0")+COUNTIF('Data R4P'!M736,"&gt;0")+COUNTIF('Data R4P'!O736,"&gt;0")+COUNTIF('Data R4P'!Q736,"&gt;0")+COUNTIF('Data R4P'!S736,"&gt;0")+COUNTIF('Data R4P'!U736,"&gt;0")+COUNTIF('Data R4P'!W736,"&gt;0")+COUNTIF('Data R4P'!Y736,"&gt;0"))&gt;0,1,0))</f>
        <v/>
      </c>
      <c r="M7720" t="inlineStr">
        <is>
          <t>Data R</t>
        </is>
      </c>
    </row>
    <row r="7721">
      <c r="A7721" t="inlineStr">
        <is>
          <t>Regional 4 Palmco</t>
        </is>
      </c>
      <c r="B7721">
        <f>IF('Data R4P'!C737="","",'Data R4P'!B737)</f>
        <v/>
      </c>
      <c r="C7721">
        <f>IF('Data R4P'!C737="","",'Data R4P'!C737)</f>
        <v/>
      </c>
      <c r="D7721">
        <f>IF('Data R4P'!C737="","",'Data R4P'!D737)</f>
        <v/>
      </c>
      <c r="E7721">
        <f>IF('Data R4P'!C737="","",'Data R4P'!E737)</f>
        <v/>
      </c>
      <c r="F7721">
        <f>IF('Data R4P'!C737="","",'Data R4P'!F737)</f>
        <v/>
      </c>
      <c r="G7721">
        <f>IF('Data R4P'!C737="","",'Data R4P'!AD737)</f>
        <v/>
      </c>
      <c r="H7721">
        <f>IF('Data R4P'!C737="","",'Data R4P'!AC737)</f>
        <v/>
      </c>
      <c r="I7721">
        <f>IF('Data R4P'!C737="","",COUNTIF('Data R4P'!J737,"&gt;0")+COUNTIF('Data R4P'!L737,"&gt;0")+COUNTIF('Data R4P'!N737,"&gt;0")+COUNTIF('Data R4P'!P737,"&gt;0")+COUNTIF('Data R4P'!R737,"&gt;0")+COUNTIF('Data R4P'!T737,"&gt;0")+COUNTIF('Data R4P'!V737,"&gt;0")+COUNTIF('Data R4P'!X737,"&gt;0"))</f>
        <v/>
      </c>
      <c r="J7721">
        <f>IF('Data R4P'!C737="","",IF((COUNTIF('Data R4P'!K737,"&gt;0")+COUNTIF('Data R4P'!M737,"&gt;0")+COUNTIF('Data R4P'!O737,"&gt;0")+COUNTIF('Data R4P'!Q737,"&gt;0")+COUNTIF('Data R4P'!S737,"&gt;0")+COUNTIF('Data R4P'!U737,"&gt;0")+COUNTIF('Data R4P'!W737,"&gt;0")+COUNTIF('Data R4P'!Y737,"&gt;0"))&gt;0,1,0))</f>
        <v/>
      </c>
      <c r="M7721" t="inlineStr">
        <is>
          <t>Data R</t>
        </is>
      </c>
    </row>
    <row r="7722">
      <c r="A7722" t="inlineStr">
        <is>
          <t>Regional 4 Palmco</t>
        </is>
      </c>
      <c r="B7722">
        <f>IF('Data R4P'!C738="","",'Data R4P'!B738)</f>
        <v/>
      </c>
      <c r="C7722">
        <f>IF('Data R4P'!C738="","",'Data R4P'!C738)</f>
        <v/>
      </c>
      <c r="D7722">
        <f>IF('Data R4P'!C738="","",'Data R4P'!D738)</f>
        <v/>
      </c>
      <c r="E7722">
        <f>IF('Data R4P'!C738="","",'Data R4P'!E738)</f>
        <v/>
      </c>
      <c r="F7722">
        <f>IF('Data R4P'!C738="","",'Data R4P'!F738)</f>
        <v/>
      </c>
      <c r="G7722">
        <f>IF('Data R4P'!C738="","",'Data R4P'!AD738)</f>
        <v/>
      </c>
      <c r="H7722">
        <f>IF('Data R4P'!C738="","",'Data R4P'!AC738)</f>
        <v/>
      </c>
      <c r="I7722">
        <f>IF('Data R4P'!C738="","",COUNTIF('Data R4P'!J738,"&gt;0")+COUNTIF('Data R4P'!L738,"&gt;0")+COUNTIF('Data R4P'!N738,"&gt;0")+COUNTIF('Data R4P'!P738,"&gt;0")+COUNTIF('Data R4P'!R738,"&gt;0")+COUNTIF('Data R4P'!T738,"&gt;0")+COUNTIF('Data R4P'!V738,"&gt;0")+COUNTIF('Data R4P'!X738,"&gt;0"))</f>
        <v/>
      </c>
      <c r="J7722">
        <f>IF('Data R4P'!C738="","",IF((COUNTIF('Data R4P'!K738,"&gt;0")+COUNTIF('Data R4P'!M738,"&gt;0")+COUNTIF('Data R4P'!O738,"&gt;0")+COUNTIF('Data R4P'!Q738,"&gt;0")+COUNTIF('Data R4P'!S738,"&gt;0")+COUNTIF('Data R4P'!U738,"&gt;0")+COUNTIF('Data R4P'!W738,"&gt;0")+COUNTIF('Data R4P'!Y738,"&gt;0"))&gt;0,1,0))</f>
        <v/>
      </c>
      <c r="M7722" t="inlineStr">
        <is>
          <t>Data R</t>
        </is>
      </c>
    </row>
    <row r="7723">
      <c r="A7723" t="inlineStr">
        <is>
          <t>Regional 4 Palmco</t>
        </is>
      </c>
      <c r="B7723">
        <f>IF('Data R4P'!C739="","",'Data R4P'!B739)</f>
        <v/>
      </c>
      <c r="C7723">
        <f>IF('Data R4P'!C739="","",'Data R4P'!C739)</f>
        <v/>
      </c>
      <c r="D7723">
        <f>IF('Data R4P'!C739="","",'Data R4P'!D739)</f>
        <v/>
      </c>
      <c r="E7723">
        <f>IF('Data R4P'!C739="","",'Data R4P'!E739)</f>
        <v/>
      </c>
      <c r="F7723">
        <f>IF('Data R4P'!C739="","",'Data R4P'!F739)</f>
        <v/>
      </c>
      <c r="G7723">
        <f>IF('Data R4P'!C739="","",'Data R4P'!AD739)</f>
        <v/>
      </c>
      <c r="H7723">
        <f>IF('Data R4P'!C739="","",'Data R4P'!AC739)</f>
        <v/>
      </c>
      <c r="I7723">
        <f>IF('Data R4P'!C739="","",COUNTIF('Data R4P'!J739,"&gt;0")+COUNTIF('Data R4P'!L739,"&gt;0")+COUNTIF('Data R4P'!N739,"&gt;0")+COUNTIF('Data R4P'!P739,"&gt;0")+COUNTIF('Data R4P'!R739,"&gt;0")+COUNTIF('Data R4P'!T739,"&gt;0")+COUNTIF('Data R4P'!V739,"&gt;0")+COUNTIF('Data R4P'!X739,"&gt;0"))</f>
        <v/>
      </c>
      <c r="J7723">
        <f>IF('Data R4P'!C739="","",IF((COUNTIF('Data R4P'!K739,"&gt;0")+COUNTIF('Data R4P'!M739,"&gt;0")+COUNTIF('Data R4P'!O739,"&gt;0")+COUNTIF('Data R4P'!Q739,"&gt;0")+COUNTIF('Data R4P'!S739,"&gt;0")+COUNTIF('Data R4P'!U739,"&gt;0")+COUNTIF('Data R4P'!W739,"&gt;0")+COUNTIF('Data R4P'!Y739,"&gt;0"))&gt;0,1,0))</f>
        <v/>
      </c>
      <c r="M7723" t="inlineStr">
        <is>
          <t>Data R</t>
        </is>
      </c>
    </row>
    <row r="7724">
      <c r="A7724" t="inlineStr">
        <is>
          <t>Regional 4 Palmco</t>
        </is>
      </c>
      <c r="B7724">
        <f>IF('Data R4P'!C740="","",'Data R4P'!B740)</f>
        <v/>
      </c>
      <c r="C7724">
        <f>IF('Data R4P'!C740="","",'Data R4P'!C740)</f>
        <v/>
      </c>
      <c r="D7724">
        <f>IF('Data R4P'!C740="","",'Data R4P'!D740)</f>
        <v/>
      </c>
      <c r="E7724">
        <f>IF('Data R4P'!C740="","",'Data R4P'!E740)</f>
        <v/>
      </c>
      <c r="F7724">
        <f>IF('Data R4P'!C740="","",'Data R4P'!F740)</f>
        <v/>
      </c>
      <c r="G7724">
        <f>IF('Data R4P'!C740="","",'Data R4P'!AD740)</f>
        <v/>
      </c>
      <c r="H7724">
        <f>IF('Data R4P'!C740="","",'Data R4P'!AC740)</f>
        <v/>
      </c>
      <c r="I7724">
        <f>IF('Data R4P'!C740="","",COUNTIF('Data R4P'!J740,"&gt;0")+COUNTIF('Data R4P'!L740,"&gt;0")+COUNTIF('Data R4P'!N740,"&gt;0")+COUNTIF('Data R4P'!P740,"&gt;0")+COUNTIF('Data R4P'!R740,"&gt;0")+COUNTIF('Data R4P'!T740,"&gt;0")+COUNTIF('Data R4P'!V740,"&gt;0")+COUNTIF('Data R4P'!X740,"&gt;0"))</f>
        <v/>
      </c>
      <c r="J7724">
        <f>IF('Data R4P'!C740="","",IF((COUNTIF('Data R4P'!K740,"&gt;0")+COUNTIF('Data R4P'!M740,"&gt;0")+COUNTIF('Data R4P'!O740,"&gt;0")+COUNTIF('Data R4P'!Q740,"&gt;0")+COUNTIF('Data R4P'!S740,"&gt;0")+COUNTIF('Data R4P'!U740,"&gt;0")+COUNTIF('Data R4P'!W740,"&gt;0")+COUNTIF('Data R4P'!Y740,"&gt;0"))&gt;0,1,0))</f>
        <v/>
      </c>
      <c r="M7724" t="inlineStr">
        <is>
          <t>Data R</t>
        </is>
      </c>
    </row>
    <row r="7725">
      <c r="A7725" t="inlineStr">
        <is>
          <t>Regional 4 Palmco</t>
        </is>
      </c>
      <c r="B7725">
        <f>IF('Data R4P'!C741="","",'Data R4P'!B741)</f>
        <v/>
      </c>
      <c r="C7725">
        <f>IF('Data R4P'!C741="","",'Data R4P'!C741)</f>
        <v/>
      </c>
      <c r="D7725">
        <f>IF('Data R4P'!C741="","",'Data R4P'!D741)</f>
        <v/>
      </c>
      <c r="E7725">
        <f>IF('Data R4P'!C741="","",'Data R4P'!E741)</f>
        <v/>
      </c>
      <c r="F7725">
        <f>IF('Data R4P'!C741="","",'Data R4P'!F741)</f>
        <v/>
      </c>
      <c r="G7725">
        <f>IF('Data R4P'!C741="","",'Data R4P'!AD741)</f>
        <v/>
      </c>
      <c r="H7725">
        <f>IF('Data R4P'!C741="","",'Data R4P'!AC741)</f>
        <v/>
      </c>
      <c r="I7725">
        <f>IF('Data R4P'!C741="","",COUNTIF('Data R4P'!J741,"&gt;0")+COUNTIF('Data R4P'!L741,"&gt;0")+COUNTIF('Data R4P'!N741,"&gt;0")+COUNTIF('Data R4P'!P741,"&gt;0")+COUNTIF('Data R4P'!R741,"&gt;0")+COUNTIF('Data R4P'!T741,"&gt;0")+COUNTIF('Data R4P'!V741,"&gt;0")+COUNTIF('Data R4P'!X741,"&gt;0"))</f>
        <v/>
      </c>
      <c r="J7725">
        <f>IF('Data R4P'!C741="","",IF((COUNTIF('Data R4P'!K741,"&gt;0")+COUNTIF('Data R4P'!M741,"&gt;0")+COUNTIF('Data R4P'!O741,"&gt;0")+COUNTIF('Data R4P'!Q741,"&gt;0")+COUNTIF('Data R4P'!S741,"&gt;0")+COUNTIF('Data R4P'!U741,"&gt;0")+COUNTIF('Data R4P'!W741,"&gt;0")+COUNTIF('Data R4P'!Y741,"&gt;0"))&gt;0,1,0))</f>
        <v/>
      </c>
      <c r="M7725" t="inlineStr">
        <is>
          <t>Data R</t>
        </is>
      </c>
    </row>
    <row r="7726">
      <c r="A7726" t="inlineStr">
        <is>
          <t>Regional 4 Palmco</t>
        </is>
      </c>
      <c r="B7726">
        <f>IF('Data R4P'!C742="","",'Data R4P'!B742)</f>
        <v/>
      </c>
      <c r="C7726">
        <f>IF('Data R4P'!C742="","",'Data R4P'!C742)</f>
        <v/>
      </c>
      <c r="D7726">
        <f>IF('Data R4P'!C742="","",'Data R4P'!D742)</f>
        <v/>
      </c>
      <c r="E7726">
        <f>IF('Data R4P'!C742="","",'Data R4P'!E742)</f>
        <v/>
      </c>
      <c r="F7726">
        <f>IF('Data R4P'!C742="","",'Data R4P'!F742)</f>
        <v/>
      </c>
      <c r="G7726">
        <f>IF('Data R4P'!C742="","",'Data R4P'!AD742)</f>
        <v/>
      </c>
      <c r="H7726">
        <f>IF('Data R4P'!C742="","",'Data R4P'!AC742)</f>
        <v/>
      </c>
      <c r="I7726">
        <f>IF('Data R4P'!C742="","",COUNTIF('Data R4P'!J742,"&gt;0")+COUNTIF('Data R4P'!L742,"&gt;0")+COUNTIF('Data R4P'!N742,"&gt;0")+COUNTIF('Data R4P'!P742,"&gt;0")+COUNTIF('Data R4P'!R742,"&gt;0")+COUNTIF('Data R4P'!T742,"&gt;0")+COUNTIF('Data R4P'!V742,"&gt;0")+COUNTIF('Data R4P'!X742,"&gt;0"))</f>
        <v/>
      </c>
      <c r="J7726">
        <f>IF('Data R4P'!C742="","",IF((COUNTIF('Data R4P'!K742,"&gt;0")+COUNTIF('Data R4P'!M742,"&gt;0")+COUNTIF('Data R4P'!O742,"&gt;0")+COUNTIF('Data R4P'!Q742,"&gt;0")+COUNTIF('Data R4P'!S742,"&gt;0")+COUNTIF('Data R4P'!U742,"&gt;0")+COUNTIF('Data R4P'!W742,"&gt;0")+COUNTIF('Data R4P'!Y742,"&gt;0"))&gt;0,1,0))</f>
        <v/>
      </c>
      <c r="M7726" t="inlineStr">
        <is>
          <t>Data R</t>
        </is>
      </c>
    </row>
    <row r="7727">
      <c r="A7727" t="inlineStr">
        <is>
          <t>Regional 4 Palmco</t>
        </is>
      </c>
      <c r="B7727">
        <f>IF('Data R4P'!C743="","",'Data R4P'!B743)</f>
        <v/>
      </c>
      <c r="C7727">
        <f>IF('Data R4P'!C743="","",'Data R4P'!C743)</f>
        <v/>
      </c>
      <c r="D7727">
        <f>IF('Data R4P'!C743="","",'Data R4P'!D743)</f>
        <v/>
      </c>
      <c r="E7727">
        <f>IF('Data R4P'!C743="","",'Data R4P'!E743)</f>
        <v/>
      </c>
      <c r="F7727">
        <f>IF('Data R4P'!C743="","",'Data R4P'!F743)</f>
        <v/>
      </c>
      <c r="G7727">
        <f>IF('Data R4P'!C743="","",'Data R4P'!AD743)</f>
        <v/>
      </c>
      <c r="H7727">
        <f>IF('Data R4P'!C743="","",'Data R4P'!AC743)</f>
        <v/>
      </c>
      <c r="I7727">
        <f>IF('Data R4P'!C743="","",COUNTIF('Data R4P'!J743,"&gt;0")+COUNTIF('Data R4P'!L743,"&gt;0")+COUNTIF('Data R4P'!N743,"&gt;0")+COUNTIF('Data R4P'!P743,"&gt;0")+COUNTIF('Data R4P'!R743,"&gt;0")+COUNTIF('Data R4P'!T743,"&gt;0")+COUNTIF('Data R4P'!V743,"&gt;0")+COUNTIF('Data R4P'!X743,"&gt;0"))</f>
        <v/>
      </c>
      <c r="J7727">
        <f>IF('Data R4P'!C743="","",IF((COUNTIF('Data R4P'!K743,"&gt;0")+COUNTIF('Data R4P'!M743,"&gt;0")+COUNTIF('Data R4P'!O743,"&gt;0")+COUNTIF('Data R4P'!Q743,"&gt;0")+COUNTIF('Data R4P'!S743,"&gt;0")+COUNTIF('Data R4P'!U743,"&gt;0")+COUNTIF('Data R4P'!W743,"&gt;0")+COUNTIF('Data R4P'!Y743,"&gt;0"))&gt;0,1,0))</f>
        <v/>
      </c>
      <c r="M7727" t="inlineStr">
        <is>
          <t>Data R</t>
        </is>
      </c>
    </row>
    <row r="7728">
      <c r="A7728" t="inlineStr">
        <is>
          <t>Regional 4 Palmco</t>
        </is>
      </c>
      <c r="B7728">
        <f>IF('Data R4P'!C744="","",'Data R4P'!B744)</f>
        <v/>
      </c>
      <c r="C7728">
        <f>IF('Data R4P'!C744="","",'Data R4P'!C744)</f>
        <v/>
      </c>
      <c r="D7728">
        <f>IF('Data R4P'!C744="","",'Data R4P'!D744)</f>
        <v/>
      </c>
      <c r="E7728">
        <f>IF('Data R4P'!C744="","",'Data R4P'!E744)</f>
        <v/>
      </c>
      <c r="F7728">
        <f>IF('Data R4P'!C744="","",'Data R4P'!F744)</f>
        <v/>
      </c>
      <c r="G7728">
        <f>IF('Data R4P'!C744="","",'Data R4P'!AD744)</f>
        <v/>
      </c>
      <c r="H7728">
        <f>IF('Data R4P'!C744="","",'Data R4P'!AC744)</f>
        <v/>
      </c>
      <c r="I7728">
        <f>IF('Data R4P'!C744="","",COUNTIF('Data R4P'!J744,"&gt;0")+COUNTIF('Data R4P'!L744,"&gt;0")+COUNTIF('Data R4P'!N744,"&gt;0")+COUNTIF('Data R4P'!P744,"&gt;0")+COUNTIF('Data R4P'!R744,"&gt;0")+COUNTIF('Data R4P'!T744,"&gt;0")+COUNTIF('Data R4P'!V744,"&gt;0")+COUNTIF('Data R4P'!X744,"&gt;0"))</f>
        <v/>
      </c>
      <c r="J7728">
        <f>IF('Data R4P'!C744="","",IF((COUNTIF('Data R4P'!K744,"&gt;0")+COUNTIF('Data R4P'!M744,"&gt;0")+COUNTIF('Data R4P'!O744,"&gt;0")+COUNTIF('Data R4P'!Q744,"&gt;0")+COUNTIF('Data R4P'!S744,"&gt;0")+COUNTIF('Data R4P'!U744,"&gt;0")+COUNTIF('Data R4P'!W744,"&gt;0")+COUNTIF('Data R4P'!Y744,"&gt;0"))&gt;0,1,0))</f>
        <v/>
      </c>
      <c r="M7728" t="inlineStr">
        <is>
          <t>Data R</t>
        </is>
      </c>
    </row>
    <row r="7729">
      <c r="A7729" t="inlineStr">
        <is>
          <t>Regional 4 Palmco</t>
        </is>
      </c>
      <c r="B7729">
        <f>IF('Data R4P'!C745="","",'Data R4P'!B745)</f>
        <v/>
      </c>
      <c r="C7729">
        <f>IF('Data R4P'!C745="","",'Data R4P'!C745)</f>
        <v/>
      </c>
      <c r="D7729">
        <f>IF('Data R4P'!C745="","",'Data R4P'!D745)</f>
        <v/>
      </c>
      <c r="E7729">
        <f>IF('Data R4P'!C745="","",'Data R4P'!E745)</f>
        <v/>
      </c>
      <c r="F7729">
        <f>IF('Data R4P'!C745="","",'Data R4P'!F745)</f>
        <v/>
      </c>
      <c r="G7729">
        <f>IF('Data R4P'!C745="","",'Data R4P'!AD745)</f>
        <v/>
      </c>
      <c r="H7729">
        <f>IF('Data R4P'!C745="","",'Data R4P'!AC745)</f>
        <v/>
      </c>
      <c r="I7729">
        <f>IF('Data R4P'!C745="","",COUNTIF('Data R4P'!J745,"&gt;0")+COUNTIF('Data R4P'!L745,"&gt;0")+COUNTIF('Data R4P'!N745,"&gt;0")+COUNTIF('Data R4P'!P745,"&gt;0")+COUNTIF('Data R4P'!R745,"&gt;0")+COUNTIF('Data R4P'!T745,"&gt;0")+COUNTIF('Data R4P'!V745,"&gt;0")+COUNTIF('Data R4P'!X745,"&gt;0"))</f>
        <v/>
      </c>
      <c r="J7729">
        <f>IF('Data R4P'!C745="","",IF((COUNTIF('Data R4P'!K745,"&gt;0")+COUNTIF('Data R4P'!M745,"&gt;0")+COUNTIF('Data R4P'!O745,"&gt;0")+COUNTIF('Data R4P'!Q745,"&gt;0")+COUNTIF('Data R4P'!S745,"&gt;0")+COUNTIF('Data R4P'!U745,"&gt;0")+COUNTIF('Data R4P'!W745,"&gt;0")+COUNTIF('Data R4P'!Y745,"&gt;0"))&gt;0,1,0))</f>
        <v/>
      </c>
      <c r="M7729" t="inlineStr">
        <is>
          <t>Data R</t>
        </is>
      </c>
    </row>
    <row r="7730">
      <c r="A7730" t="inlineStr">
        <is>
          <t>Regional 4 Palmco</t>
        </is>
      </c>
      <c r="B7730">
        <f>IF('Data R4P'!C746="","",'Data R4P'!B746)</f>
        <v/>
      </c>
      <c r="C7730">
        <f>IF('Data R4P'!C746="","",'Data R4P'!C746)</f>
        <v/>
      </c>
      <c r="D7730">
        <f>IF('Data R4P'!C746="","",'Data R4P'!D746)</f>
        <v/>
      </c>
      <c r="E7730">
        <f>IF('Data R4P'!C746="","",'Data R4P'!E746)</f>
        <v/>
      </c>
      <c r="F7730">
        <f>IF('Data R4P'!C746="","",'Data R4P'!F746)</f>
        <v/>
      </c>
      <c r="G7730">
        <f>IF('Data R4P'!C746="","",'Data R4P'!AD746)</f>
        <v/>
      </c>
      <c r="H7730">
        <f>IF('Data R4P'!C746="","",'Data R4P'!AC746)</f>
        <v/>
      </c>
      <c r="I7730">
        <f>IF('Data R4P'!C746="","",COUNTIF('Data R4P'!J746,"&gt;0")+COUNTIF('Data R4P'!L746,"&gt;0")+COUNTIF('Data R4P'!N746,"&gt;0")+COUNTIF('Data R4P'!P746,"&gt;0")+COUNTIF('Data R4P'!R746,"&gt;0")+COUNTIF('Data R4P'!T746,"&gt;0")+COUNTIF('Data R4P'!V746,"&gt;0")+COUNTIF('Data R4P'!X746,"&gt;0"))</f>
        <v/>
      </c>
      <c r="J7730">
        <f>IF('Data R4P'!C746="","",IF((COUNTIF('Data R4P'!K746,"&gt;0")+COUNTIF('Data R4P'!M746,"&gt;0")+COUNTIF('Data R4P'!O746,"&gt;0")+COUNTIF('Data R4P'!Q746,"&gt;0")+COUNTIF('Data R4P'!S746,"&gt;0")+COUNTIF('Data R4P'!U746,"&gt;0")+COUNTIF('Data R4P'!W746,"&gt;0")+COUNTIF('Data R4P'!Y746,"&gt;0"))&gt;0,1,0))</f>
        <v/>
      </c>
      <c r="M7730" t="inlineStr">
        <is>
          <t>Data R</t>
        </is>
      </c>
    </row>
    <row r="7731">
      <c r="A7731" t="inlineStr">
        <is>
          <t>Regional 4 Palmco</t>
        </is>
      </c>
      <c r="B7731">
        <f>IF('Data R4P'!C747="","",'Data R4P'!B747)</f>
        <v/>
      </c>
      <c r="C7731">
        <f>IF('Data R4P'!C747="","",'Data R4P'!C747)</f>
        <v/>
      </c>
      <c r="D7731">
        <f>IF('Data R4P'!C747="","",'Data R4P'!D747)</f>
        <v/>
      </c>
      <c r="E7731">
        <f>IF('Data R4P'!C747="","",'Data R4P'!E747)</f>
        <v/>
      </c>
      <c r="F7731">
        <f>IF('Data R4P'!C747="","",'Data R4P'!F747)</f>
        <v/>
      </c>
      <c r="G7731">
        <f>IF('Data R4P'!C747="","",'Data R4P'!AD747)</f>
        <v/>
      </c>
      <c r="H7731">
        <f>IF('Data R4P'!C747="","",'Data R4P'!AC747)</f>
        <v/>
      </c>
      <c r="I7731">
        <f>IF('Data R4P'!C747="","",COUNTIF('Data R4P'!J747,"&gt;0")+COUNTIF('Data R4P'!L747,"&gt;0")+COUNTIF('Data R4P'!N747,"&gt;0")+COUNTIF('Data R4P'!P747,"&gt;0")+COUNTIF('Data R4P'!R747,"&gt;0")+COUNTIF('Data R4P'!T747,"&gt;0")+COUNTIF('Data R4P'!V747,"&gt;0")+COUNTIF('Data R4P'!X747,"&gt;0"))</f>
        <v/>
      </c>
      <c r="J7731">
        <f>IF('Data R4P'!C747="","",IF((COUNTIF('Data R4P'!K747,"&gt;0")+COUNTIF('Data R4P'!M747,"&gt;0")+COUNTIF('Data R4P'!O747,"&gt;0")+COUNTIF('Data R4P'!Q747,"&gt;0")+COUNTIF('Data R4P'!S747,"&gt;0")+COUNTIF('Data R4P'!U747,"&gt;0")+COUNTIF('Data R4P'!W747,"&gt;0")+COUNTIF('Data R4P'!Y747,"&gt;0"))&gt;0,1,0))</f>
        <v/>
      </c>
      <c r="M7731" t="inlineStr">
        <is>
          <t>Data R</t>
        </is>
      </c>
    </row>
    <row r="7732">
      <c r="A7732" t="inlineStr">
        <is>
          <t>Regional 4 Palmco</t>
        </is>
      </c>
      <c r="B7732">
        <f>IF('Data R4P'!C748="","",'Data R4P'!B748)</f>
        <v/>
      </c>
      <c r="C7732">
        <f>IF('Data R4P'!C748="","",'Data R4P'!C748)</f>
        <v/>
      </c>
      <c r="D7732">
        <f>IF('Data R4P'!C748="","",'Data R4P'!D748)</f>
        <v/>
      </c>
      <c r="E7732">
        <f>IF('Data R4P'!C748="","",'Data R4P'!E748)</f>
        <v/>
      </c>
      <c r="F7732">
        <f>IF('Data R4P'!C748="","",'Data R4P'!F748)</f>
        <v/>
      </c>
      <c r="G7732">
        <f>IF('Data R4P'!C748="","",'Data R4P'!AD748)</f>
        <v/>
      </c>
      <c r="H7732">
        <f>IF('Data R4P'!C748="","",'Data R4P'!AC748)</f>
        <v/>
      </c>
      <c r="I7732">
        <f>IF('Data R4P'!C748="","",COUNTIF('Data R4P'!J748,"&gt;0")+COUNTIF('Data R4P'!L748,"&gt;0")+COUNTIF('Data R4P'!N748,"&gt;0")+COUNTIF('Data R4P'!P748,"&gt;0")+COUNTIF('Data R4P'!R748,"&gt;0")+COUNTIF('Data R4P'!T748,"&gt;0")+COUNTIF('Data R4P'!V748,"&gt;0")+COUNTIF('Data R4P'!X748,"&gt;0"))</f>
        <v/>
      </c>
      <c r="J7732">
        <f>IF('Data R4P'!C748="","",IF((COUNTIF('Data R4P'!K748,"&gt;0")+COUNTIF('Data R4P'!M748,"&gt;0")+COUNTIF('Data R4P'!O748,"&gt;0")+COUNTIF('Data R4P'!Q748,"&gt;0")+COUNTIF('Data R4P'!S748,"&gt;0")+COUNTIF('Data R4P'!U748,"&gt;0")+COUNTIF('Data R4P'!W748,"&gt;0")+COUNTIF('Data R4P'!Y748,"&gt;0"))&gt;0,1,0))</f>
        <v/>
      </c>
      <c r="M7732" t="inlineStr">
        <is>
          <t>Data R</t>
        </is>
      </c>
    </row>
    <row r="7733">
      <c r="A7733" t="inlineStr">
        <is>
          <t>Regional 4 Palmco</t>
        </is>
      </c>
      <c r="B7733">
        <f>IF('Data R4P'!C749="","",'Data R4P'!B749)</f>
        <v/>
      </c>
      <c r="C7733">
        <f>IF('Data R4P'!C749="","",'Data R4P'!C749)</f>
        <v/>
      </c>
      <c r="D7733">
        <f>IF('Data R4P'!C749="","",'Data R4P'!D749)</f>
        <v/>
      </c>
      <c r="E7733">
        <f>IF('Data R4P'!C749="","",'Data R4P'!E749)</f>
        <v/>
      </c>
      <c r="F7733">
        <f>IF('Data R4P'!C749="","",'Data R4P'!F749)</f>
        <v/>
      </c>
      <c r="G7733">
        <f>IF('Data R4P'!C749="","",'Data R4P'!AD749)</f>
        <v/>
      </c>
      <c r="H7733">
        <f>IF('Data R4P'!C749="","",'Data R4P'!AC749)</f>
        <v/>
      </c>
      <c r="I7733">
        <f>IF('Data R4P'!C749="","",COUNTIF('Data R4P'!J749,"&gt;0")+COUNTIF('Data R4P'!L749,"&gt;0")+COUNTIF('Data R4P'!N749,"&gt;0")+COUNTIF('Data R4P'!P749,"&gt;0")+COUNTIF('Data R4P'!R749,"&gt;0")+COUNTIF('Data R4P'!T749,"&gt;0")+COUNTIF('Data R4P'!V749,"&gt;0")+COUNTIF('Data R4P'!X749,"&gt;0"))</f>
        <v/>
      </c>
      <c r="J7733">
        <f>IF('Data R4P'!C749="","",IF((COUNTIF('Data R4P'!K749,"&gt;0")+COUNTIF('Data R4P'!M749,"&gt;0")+COUNTIF('Data R4P'!O749,"&gt;0")+COUNTIF('Data R4P'!Q749,"&gt;0")+COUNTIF('Data R4P'!S749,"&gt;0")+COUNTIF('Data R4P'!U749,"&gt;0")+COUNTIF('Data R4P'!W749,"&gt;0")+COUNTIF('Data R4P'!Y749,"&gt;0"))&gt;0,1,0))</f>
        <v/>
      </c>
      <c r="M7733" t="inlineStr">
        <is>
          <t>Data R</t>
        </is>
      </c>
    </row>
    <row r="7734">
      <c r="A7734" t="inlineStr">
        <is>
          <t>Regional 4 Palmco</t>
        </is>
      </c>
      <c r="B7734">
        <f>IF('Data R4P'!C750="","",'Data R4P'!B750)</f>
        <v/>
      </c>
      <c r="C7734">
        <f>IF('Data R4P'!C750="","",'Data R4P'!C750)</f>
        <v/>
      </c>
      <c r="D7734">
        <f>IF('Data R4P'!C750="","",'Data R4P'!D750)</f>
        <v/>
      </c>
      <c r="E7734">
        <f>IF('Data R4P'!C750="","",'Data R4P'!E750)</f>
        <v/>
      </c>
      <c r="F7734">
        <f>IF('Data R4P'!C750="","",'Data R4P'!F750)</f>
        <v/>
      </c>
      <c r="G7734">
        <f>IF('Data R4P'!C750="","",'Data R4P'!AD750)</f>
        <v/>
      </c>
      <c r="H7734">
        <f>IF('Data R4P'!C750="","",'Data R4P'!AC750)</f>
        <v/>
      </c>
      <c r="I7734">
        <f>IF('Data R4P'!C750="","",COUNTIF('Data R4P'!J750,"&gt;0")+COUNTIF('Data R4P'!L750,"&gt;0")+COUNTIF('Data R4P'!N750,"&gt;0")+COUNTIF('Data R4P'!P750,"&gt;0")+COUNTIF('Data R4P'!R750,"&gt;0")+COUNTIF('Data R4P'!T750,"&gt;0")+COUNTIF('Data R4P'!V750,"&gt;0")+COUNTIF('Data R4P'!X750,"&gt;0"))</f>
        <v/>
      </c>
      <c r="J7734">
        <f>IF('Data R4P'!C750="","",IF((COUNTIF('Data R4P'!K750,"&gt;0")+COUNTIF('Data R4P'!M750,"&gt;0")+COUNTIF('Data R4P'!O750,"&gt;0")+COUNTIF('Data R4P'!Q750,"&gt;0")+COUNTIF('Data R4P'!S750,"&gt;0")+COUNTIF('Data R4P'!U750,"&gt;0")+COUNTIF('Data R4P'!W750,"&gt;0")+COUNTIF('Data R4P'!Y750,"&gt;0"))&gt;0,1,0))</f>
        <v/>
      </c>
      <c r="M7734" t="inlineStr">
        <is>
          <t>Data R</t>
        </is>
      </c>
    </row>
    <row r="7735">
      <c r="A7735" t="inlineStr">
        <is>
          <t>Regional 4 Palmco</t>
        </is>
      </c>
      <c r="B7735">
        <f>IF('Data R4P'!C751="","",'Data R4P'!B751)</f>
        <v/>
      </c>
      <c r="C7735">
        <f>IF('Data R4P'!C751="","",'Data R4P'!C751)</f>
        <v/>
      </c>
      <c r="D7735">
        <f>IF('Data R4P'!C751="","",'Data R4P'!D751)</f>
        <v/>
      </c>
      <c r="E7735">
        <f>IF('Data R4P'!C751="","",'Data R4P'!E751)</f>
        <v/>
      </c>
      <c r="F7735">
        <f>IF('Data R4P'!C751="","",'Data R4P'!F751)</f>
        <v/>
      </c>
      <c r="G7735">
        <f>IF('Data R4P'!C751="","",'Data R4P'!AD751)</f>
        <v/>
      </c>
      <c r="H7735">
        <f>IF('Data R4P'!C751="","",'Data R4P'!AC751)</f>
        <v/>
      </c>
      <c r="I7735">
        <f>IF('Data R4P'!C751="","",COUNTIF('Data R4P'!J751,"&gt;0")+COUNTIF('Data R4P'!L751,"&gt;0")+COUNTIF('Data R4P'!N751,"&gt;0")+COUNTIF('Data R4P'!P751,"&gt;0")+COUNTIF('Data R4P'!R751,"&gt;0")+COUNTIF('Data R4P'!T751,"&gt;0")+COUNTIF('Data R4P'!V751,"&gt;0")+COUNTIF('Data R4P'!X751,"&gt;0"))</f>
        <v/>
      </c>
      <c r="J7735">
        <f>IF('Data R4P'!C751="","",IF((COUNTIF('Data R4P'!K751,"&gt;0")+COUNTIF('Data R4P'!M751,"&gt;0")+COUNTIF('Data R4P'!O751,"&gt;0")+COUNTIF('Data R4P'!Q751,"&gt;0")+COUNTIF('Data R4P'!S751,"&gt;0")+COUNTIF('Data R4P'!U751,"&gt;0")+COUNTIF('Data R4P'!W751,"&gt;0")+COUNTIF('Data R4P'!Y751,"&gt;0"))&gt;0,1,0))</f>
        <v/>
      </c>
      <c r="M7735" t="inlineStr">
        <is>
          <t>Data R</t>
        </is>
      </c>
    </row>
    <row r="7736">
      <c r="A7736" t="inlineStr">
        <is>
          <t>Regional 4 Palmco</t>
        </is>
      </c>
      <c r="B7736">
        <f>IF('Data R4P'!C752="","",'Data R4P'!B752)</f>
        <v/>
      </c>
      <c r="C7736">
        <f>IF('Data R4P'!C752="","",'Data R4P'!C752)</f>
        <v/>
      </c>
      <c r="D7736">
        <f>IF('Data R4P'!C752="","",'Data R4P'!D752)</f>
        <v/>
      </c>
      <c r="E7736">
        <f>IF('Data R4P'!C752="","",'Data R4P'!E752)</f>
        <v/>
      </c>
      <c r="F7736">
        <f>IF('Data R4P'!C752="","",'Data R4P'!F752)</f>
        <v/>
      </c>
      <c r="G7736">
        <f>IF('Data R4P'!C752="","",'Data R4P'!AD752)</f>
        <v/>
      </c>
      <c r="H7736">
        <f>IF('Data R4P'!C752="","",'Data R4P'!AC752)</f>
        <v/>
      </c>
      <c r="I7736">
        <f>IF('Data R4P'!C752="","",COUNTIF('Data R4P'!J752,"&gt;0")+COUNTIF('Data R4P'!L752,"&gt;0")+COUNTIF('Data R4P'!N752,"&gt;0")+COUNTIF('Data R4P'!P752,"&gt;0")+COUNTIF('Data R4P'!R752,"&gt;0")+COUNTIF('Data R4P'!T752,"&gt;0")+COUNTIF('Data R4P'!V752,"&gt;0")+COUNTIF('Data R4P'!X752,"&gt;0"))</f>
        <v/>
      </c>
      <c r="J7736">
        <f>IF('Data R4P'!C752="","",IF((COUNTIF('Data R4P'!K752,"&gt;0")+COUNTIF('Data R4P'!M752,"&gt;0")+COUNTIF('Data R4P'!O752,"&gt;0")+COUNTIF('Data R4P'!Q752,"&gt;0")+COUNTIF('Data R4P'!S752,"&gt;0")+COUNTIF('Data R4P'!U752,"&gt;0")+COUNTIF('Data R4P'!W752,"&gt;0")+COUNTIF('Data R4P'!Y752,"&gt;0"))&gt;0,1,0))</f>
        <v/>
      </c>
      <c r="M7736" t="inlineStr">
        <is>
          <t>Data R</t>
        </is>
      </c>
    </row>
    <row r="7737">
      <c r="A7737" t="inlineStr">
        <is>
          <t>Regional 4 Palmco</t>
        </is>
      </c>
      <c r="B7737">
        <f>IF('Data R4P'!C753="","",'Data R4P'!B753)</f>
        <v/>
      </c>
      <c r="C7737">
        <f>IF('Data R4P'!C753="","",'Data R4P'!C753)</f>
        <v/>
      </c>
      <c r="D7737">
        <f>IF('Data R4P'!C753="","",'Data R4P'!D753)</f>
        <v/>
      </c>
      <c r="E7737">
        <f>IF('Data R4P'!C753="","",'Data R4P'!E753)</f>
        <v/>
      </c>
      <c r="F7737">
        <f>IF('Data R4P'!C753="","",'Data R4P'!F753)</f>
        <v/>
      </c>
      <c r="G7737">
        <f>IF('Data R4P'!C753="","",'Data R4P'!AD753)</f>
        <v/>
      </c>
      <c r="H7737">
        <f>IF('Data R4P'!C753="","",'Data R4P'!AC753)</f>
        <v/>
      </c>
      <c r="I7737">
        <f>IF('Data R4P'!C753="","",COUNTIF('Data R4P'!J753,"&gt;0")+COUNTIF('Data R4P'!L753,"&gt;0")+COUNTIF('Data R4P'!N753,"&gt;0")+COUNTIF('Data R4P'!P753,"&gt;0")+COUNTIF('Data R4P'!R753,"&gt;0")+COUNTIF('Data R4P'!T753,"&gt;0")+COUNTIF('Data R4P'!V753,"&gt;0")+COUNTIF('Data R4P'!X753,"&gt;0"))</f>
        <v/>
      </c>
      <c r="J7737">
        <f>IF('Data R4P'!C753="","",IF((COUNTIF('Data R4P'!K753,"&gt;0")+COUNTIF('Data R4P'!M753,"&gt;0")+COUNTIF('Data R4P'!O753,"&gt;0")+COUNTIF('Data R4P'!Q753,"&gt;0")+COUNTIF('Data R4P'!S753,"&gt;0")+COUNTIF('Data R4P'!U753,"&gt;0")+COUNTIF('Data R4P'!W753,"&gt;0")+COUNTIF('Data R4P'!Y753,"&gt;0"))&gt;0,1,0))</f>
        <v/>
      </c>
      <c r="M7737" t="inlineStr">
        <is>
          <t>Data R</t>
        </is>
      </c>
    </row>
    <row r="7738">
      <c r="A7738" t="inlineStr">
        <is>
          <t>Regional 4 Palmco</t>
        </is>
      </c>
      <c r="B7738">
        <f>IF('Data R4P'!C754="","",'Data R4P'!B754)</f>
        <v/>
      </c>
      <c r="C7738">
        <f>IF('Data R4P'!C754="","",'Data R4P'!C754)</f>
        <v/>
      </c>
      <c r="D7738">
        <f>IF('Data R4P'!C754="","",'Data R4P'!D754)</f>
        <v/>
      </c>
      <c r="E7738">
        <f>IF('Data R4P'!C754="","",'Data R4P'!E754)</f>
        <v/>
      </c>
      <c r="F7738">
        <f>IF('Data R4P'!C754="","",'Data R4P'!F754)</f>
        <v/>
      </c>
      <c r="G7738">
        <f>IF('Data R4P'!C754="","",'Data R4P'!AD754)</f>
        <v/>
      </c>
      <c r="H7738">
        <f>IF('Data R4P'!C754="","",'Data R4P'!AC754)</f>
        <v/>
      </c>
      <c r="I7738">
        <f>IF('Data R4P'!C754="","",COUNTIF('Data R4P'!J754,"&gt;0")+COUNTIF('Data R4P'!L754,"&gt;0")+COUNTIF('Data R4P'!N754,"&gt;0")+COUNTIF('Data R4P'!P754,"&gt;0")+COUNTIF('Data R4P'!R754,"&gt;0")+COUNTIF('Data R4P'!T754,"&gt;0")+COUNTIF('Data R4P'!V754,"&gt;0")+COUNTIF('Data R4P'!X754,"&gt;0"))</f>
        <v/>
      </c>
      <c r="J7738">
        <f>IF('Data R4P'!C754="","",IF((COUNTIF('Data R4P'!K754,"&gt;0")+COUNTIF('Data R4P'!M754,"&gt;0")+COUNTIF('Data R4P'!O754,"&gt;0")+COUNTIF('Data R4P'!Q754,"&gt;0")+COUNTIF('Data R4P'!S754,"&gt;0")+COUNTIF('Data R4P'!U754,"&gt;0")+COUNTIF('Data R4P'!W754,"&gt;0")+COUNTIF('Data R4P'!Y754,"&gt;0"))&gt;0,1,0))</f>
        <v/>
      </c>
      <c r="M7738" t="inlineStr">
        <is>
          <t>Data R</t>
        </is>
      </c>
    </row>
    <row r="7739">
      <c r="A7739" t="inlineStr">
        <is>
          <t>Regional 4 Palmco</t>
        </is>
      </c>
      <c r="B7739">
        <f>IF('Data R4P'!C755="","",'Data R4P'!B755)</f>
        <v/>
      </c>
      <c r="C7739">
        <f>IF('Data R4P'!C755="","",'Data R4P'!C755)</f>
        <v/>
      </c>
      <c r="D7739">
        <f>IF('Data R4P'!C755="","",'Data R4P'!D755)</f>
        <v/>
      </c>
      <c r="E7739">
        <f>IF('Data R4P'!C755="","",'Data R4P'!E755)</f>
        <v/>
      </c>
      <c r="F7739">
        <f>IF('Data R4P'!C755="","",'Data R4P'!F755)</f>
        <v/>
      </c>
      <c r="G7739">
        <f>IF('Data R4P'!C755="","",'Data R4P'!AD755)</f>
        <v/>
      </c>
      <c r="H7739">
        <f>IF('Data R4P'!C755="","",'Data R4P'!AC755)</f>
        <v/>
      </c>
      <c r="I7739">
        <f>IF('Data R4P'!C755="","",COUNTIF('Data R4P'!J755,"&gt;0")+COUNTIF('Data R4P'!L755,"&gt;0")+COUNTIF('Data R4P'!N755,"&gt;0")+COUNTIF('Data R4P'!P755,"&gt;0")+COUNTIF('Data R4P'!R755,"&gt;0")+COUNTIF('Data R4P'!T755,"&gt;0")+COUNTIF('Data R4P'!V755,"&gt;0")+COUNTIF('Data R4P'!X755,"&gt;0"))</f>
        <v/>
      </c>
      <c r="J7739">
        <f>IF('Data R4P'!C755="","",IF((COUNTIF('Data R4P'!K755,"&gt;0")+COUNTIF('Data R4P'!M755,"&gt;0")+COUNTIF('Data R4P'!O755,"&gt;0")+COUNTIF('Data R4P'!Q755,"&gt;0")+COUNTIF('Data R4P'!S755,"&gt;0")+COUNTIF('Data R4P'!U755,"&gt;0")+COUNTIF('Data R4P'!W755,"&gt;0")+COUNTIF('Data R4P'!Y755,"&gt;0"))&gt;0,1,0))</f>
        <v/>
      </c>
      <c r="M7739" t="inlineStr">
        <is>
          <t>Data R</t>
        </is>
      </c>
    </row>
    <row r="7740">
      <c r="A7740" t="inlineStr">
        <is>
          <t>Regional 4 Palmco</t>
        </is>
      </c>
      <c r="B7740">
        <f>IF('Data R4P'!C756="","",'Data R4P'!B756)</f>
        <v/>
      </c>
      <c r="C7740">
        <f>IF('Data R4P'!C756="","",'Data R4P'!C756)</f>
        <v/>
      </c>
      <c r="D7740">
        <f>IF('Data R4P'!C756="","",'Data R4P'!D756)</f>
        <v/>
      </c>
      <c r="E7740">
        <f>IF('Data R4P'!C756="","",'Data R4P'!E756)</f>
        <v/>
      </c>
      <c r="F7740">
        <f>IF('Data R4P'!C756="","",'Data R4P'!F756)</f>
        <v/>
      </c>
      <c r="G7740">
        <f>IF('Data R4P'!C756="","",'Data R4P'!AD756)</f>
        <v/>
      </c>
      <c r="H7740">
        <f>IF('Data R4P'!C756="","",'Data R4P'!AC756)</f>
        <v/>
      </c>
      <c r="I7740">
        <f>IF('Data R4P'!C756="","",COUNTIF('Data R4P'!J756,"&gt;0")+COUNTIF('Data R4P'!L756,"&gt;0")+COUNTIF('Data R4P'!N756,"&gt;0")+COUNTIF('Data R4P'!P756,"&gt;0")+COUNTIF('Data R4P'!R756,"&gt;0")+COUNTIF('Data R4P'!T756,"&gt;0")+COUNTIF('Data R4P'!V756,"&gt;0")+COUNTIF('Data R4P'!X756,"&gt;0"))</f>
        <v/>
      </c>
      <c r="J7740">
        <f>IF('Data R4P'!C756="","",IF((COUNTIF('Data R4P'!K756,"&gt;0")+COUNTIF('Data R4P'!M756,"&gt;0")+COUNTIF('Data R4P'!O756,"&gt;0")+COUNTIF('Data R4P'!Q756,"&gt;0")+COUNTIF('Data R4P'!S756,"&gt;0")+COUNTIF('Data R4P'!U756,"&gt;0")+COUNTIF('Data R4P'!W756,"&gt;0")+COUNTIF('Data R4P'!Y756,"&gt;0"))&gt;0,1,0))</f>
        <v/>
      </c>
      <c r="M7740" t="inlineStr">
        <is>
          <t>Data R</t>
        </is>
      </c>
    </row>
    <row r="7741">
      <c r="A7741" t="inlineStr">
        <is>
          <t>Regional 4 Palmco</t>
        </is>
      </c>
      <c r="B7741">
        <f>IF('Data R4P'!C757="","",'Data R4P'!B757)</f>
        <v/>
      </c>
      <c r="C7741">
        <f>IF('Data R4P'!C757="","",'Data R4P'!C757)</f>
        <v/>
      </c>
      <c r="D7741">
        <f>IF('Data R4P'!C757="","",'Data R4P'!D757)</f>
        <v/>
      </c>
      <c r="E7741">
        <f>IF('Data R4P'!C757="","",'Data R4P'!E757)</f>
        <v/>
      </c>
      <c r="F7741">
        <f>IF('Data R4P'!C757="","",'Data R4P'!F757)</f>
        <v/>
      </c>
      <c r="G7741">
        <f>IF('Data R4P'!C757="","",'Data R4P'!AD757)</f>
        <v/>
      </c>
      <c r="H7741">
        <f>IF('Data R4P'!C757="","",'Data R4P'!AC757)</f>
        <v/>
      </c>
      <c r="I7741">
        <f>IF('Data R4P'!C757="","",COUNTIF('Data R4P'!J757,"&gt;0")+COUNTIF('Data R4P'!L757,"&gt;0")+COUNTIF('Data R4P'!N757,"&gt;0")+COUNTIF('Data R4P'!P757,"&gt;0")+COUNTIF('Data R4P'!R757,"&gt;0")+COUNTIF('Data R4P'!T757,"&gt;0")+COUNTIF('Data R4P'!V757,"&gt;0")+COUNTIF('Data R4P'!X757,"&gt;0"))</f>
        <v/>
      </c>
      <c r="J7741">
        <f>IF('Data R4P'!C757="","",IF((COUNTIF('Data R4P'!K757,"&gt;0")+COUNTIF('Data R4P'!M757,"&gt;0")+COUNTIF('Data R4P'!O757,"&gt;0")+COUNTIF('Data R4P'!Q757,"&gt;0")+COUNTIF('Data R4P'!S757,"&gt;0")+COUNTIF('Data R4P'!U757,"&gt;0")+COUNTIF('Data R4P'!W757,"&gt;0")+COUNTIF('Data R4P'!Y757,"&gt;0"))&gt;0,1,0))</f>
        <v/>
      </c>
      <c r="M7741" t="inlineStr">
        <is>
          <t>Data R</t>
        </is>
      </c>
    </row>
    <row r="7742">
      <c r="A7742" t="inlineStr">
        <is>
          <t>Regional 4 Palmco</t>
        </is>
      </c>
      <c r="B7742">
        <f>IF('Data R4P'!C758="","",'Data R4P'!B758)</f>
        <v/>
      </c>
      <c r="C7742">
        <f>IF('Data R4P'!C758="","",'Data R4P'!C758)</f>
        <v/>
      </c>
      <c r="D7742">
        <f>IF('Data R4P'!C758="","",'Data R4P'!D758)</f>
        <v/>
      </c>
      <c r="E7742">
        <f>IF('Data R4P'!C758="","",'Data R4P'!E758)</f>
        <v/>
      </c>
      <c r="F7742">
        <f>IF('Data R4P'!C758="","",'Data R4P'!F758)</f>
        <v/>
      </c>
      <c r="G7742">
        <f>IF('Data R4P'!C758="","",'Data R4P'!AD758)</f>
        <v/>
      </c>
      <c r="H7742">
        <f>IF('Data R4P'!C758="","",'Data R4P'!AC758)</f>
        <v/>
      </c>
      <c r="I7742">
        <f>IF('Data R4P'!C758="","",COUNTIF('Data R4P'!J758,"&gt;0")+COUNTIF('Data R4P'!L758,"&gt;0")+COUNTIF('Data R4P'!N758,"&gt;0")+COUNTIF('Data R4P'!P758,"&gt;0")+COUNTIF('Data R4P'!R758,"&gt;0")+COUNTIF('Data R4P'!T758,"&gt;0")+COUNTIF('Data R4P'!V758,"&gt;0")+COUNTIF('Data R4P'!X758,"&gt;0"))</f>
        <v/>
      </c>
      <c r="J7742">
        <f>IF('Data R4P'!C758="","",IF((COUNTIF('Data R4P'!K758,"&gt;0")+COUNTIF('Data R4P'!M758,"&gt;0")+COUNTIF('Data R4P'!O758,"&gt;0")+COUNTIF('Data R4P'!Q758,"&gt;0")+COUNTIF('Data R4P'!S758,"&gt;0")+COUNTIF('Data R4P'!U758,"&gt;0")+COUNTIF('Data R4P'!W758,"&gt;0")+COUNTIF('Data R4P'!Y758,"&gt;0"))&gt;0,1,0))</f>
        <v/>
      </c>
      <c r="M7742" t="inlineStr">
        <is>
          <t>Data R</t>
        </is>
      </c>
    </row>
    <row r="7743">
      <c r="A7743" t="inlineStr">
        <is>
          <t>Regional 4 Palmco</t>
        </is>
      </c>
      <c r="B7743">
        <f>IF('Data R4P'!C759="","",'Data R4P'!B759)</f>
        <v/>
      </c>
      <c r="C7743">
        <f>IF('Data R4P'!C759="","",'Data R4P'!C759)</f>
        <v/>
      </c>
      <c r="D7743">
        <f>IF('Data R4P'!C759="","",'Data R4P'!D759)</f>
        <v/>
      </c>
      <c r="E7743">
        <f>IF('Data R4P'!C759="","",'Data R4P'!E759)</f>
        <v/>
      </c>
      <c r="F7743">
        <f>IF('Data R4P'!C759="","",'Data R4P'!F759)</f>
        <v/>
      </c>
      <c r="G7743">
        <f>IF('Data R4P'!C759="","",'Data R4P'!AD759)</f>
        <v/>
      </c>
      <c r="H7743">
        <f>IF('Data R4P'!C759="","",'Data R4P'!AC759)</f>
        <v/>
      </c>
      <c r="I7743">
        <f>IF('Data R4P'!C759="","",COUNTIF('Data R4P'!J759,"&gt;0")+COUNTIF('Data R4P'!L759,"&gt;0")+COUNTIF('Data R4P'!N759,"&gt;0")+COUNTIF('Data R4P'!P759,"&gt;0")+COUNTIF('Data R4P'!R759,"&gt;0")+COUNTIF('Data R4P'!T759,"&gt;0")+COUNTIF('Data R4P'!V759,"&gt;0")+COUNTIF('Data R4P'!X759,"&gt;0"))</f>
        <v/>
      </c>
      <c r="J7743">
        <f>IF('Data R4P'!C759="","",IF((COUNTIF('Data R4P'!K759,"&gt;0")+COUNTIF('Data R4P'!M759,"&gt;0")+COUNTIF('Data R4P'!O759,"&gt;0")+COUNTIF('Data R4P'!Q759,"&gt;0")+COUNTIF('Data R4P'!S759,"&gt;0")+COUNTIF('Data R4P'!U759,"&gt;0")+COUNTIF('Data R4P'!W759,"&gt;0")+COUNTIF('Data R4P'!Y759,"&gt;0"))&gt;0,1,0))</f>
        <v/>
      </c>
      <c r="M7743" t="inlineStr">
        <is>
          <t>Data R</t>
        </is>
      </c>
    </row>
    <row r="7744">
      <c r="A7744" t="inlineStr">
        <is>
          <t>Regional 4 Palmco</t>
        </is>
      </c>
      <c r="B7744">
        <f>IF('Data R4P'!C760="","",'Data R4P'!B760)</f>
        <v/>
      </c>
      <c r="C7744">
        <f>IF('Data R4P'!C760="","",'Data R4P'!C760)</f>
        <v/>
      </c>
      <c r="D7744">
        <f>IF('Data R4P'!C760="","",'Data R4P'!D760)</f>
        <v/>
      </c>
      <c r="E7744">
        <f>IF('Data R4P'!C760="","",'Data R4P'!E760)</f>
        <v/>
      </c>
      <c r="F7744">
        <f>IF('Data R4P'!C760="","",'Data R4P'!F760)</f>
        <v/>
      </c>
      <c r="G7744">
        <f>IF('Data R4P'!C760="","",'Data R4P'!AD760)</f>
        <v/>
      </c>
      <c r="H7744">
        <f>IF('Data R4P'!C760="","",'Data R4P'!AC760)</f>
        <v/>
      </c>
      <c r="I7744">
        <f>IF('Data R4P'!C760="","",COUNTIF('Data R4P'!J760,"&gt;0")+COUNTIF('Data R4P'!L760,"&gt;0")+COUNTIF('Data R4P'!N760,"&gt;0")+COUNTIF('Data R4P'!P760,"&gt;0")+COUNTIF('Data R4P'!R760,"&gt;0")+COUNTIF('Data R4P'!T760,"&gt;0")+COUNTIF('Data R4P'!V760,"&gt;0")+COUNTIF('Data R4P'!X760,"&gt;0"))</f>
        <v/>
      </c>
      <c r="J7744">
        <f>IF('Data R4P'!C760="","",IF((COUNTIF('Data R4P'!K760,"&gt;0")+COUNTIF('Data R4P'!M760,"&gt;0")+COUNTIF('Data R4P'!O760,"&gt;0")+COUNTIF('Data R4P'!Q760,"&gt;0")+COUNTIF('Data R4P'!S760,"&gt;0")+COUNTIF('Data R4P'!U760,"&gt;0")+COUNTIF('Data R4P'!W760,"&gt;0")+COUNTIF('Data R4P'!Y760,"&gt;0"))&gt;0,1,0))</f>
        <v/>
      </c>
      <c r="M7744" t="inlineStr">
        <is>
          <t>Data R</t>
        </is>
      </c>
    </row>
    <row r="7745">
      <c r="A7745" t="inlineStr">
        <is>
          <t>Regional 4 Palmco</t>
        </is>
      </c>
      <c r="B7745">
        <f>IF('Data R4P'!C761="","",'Data R4P'!B761)</f>
        <v/>
      </c>
      <c r="C7745">
        <f>IF('Data R4P'!C761="","",'Data R4P'!C761)</f>
        <v/>
      </c>
      <c r="D7745">
        <f>IF('Data R4P'!C761="","",'Data R4P'!D761)</f>
        <v/>
      </c>
      <c r="E7745">
        <f>IF('Data R4P'!C761="","",'Data R4P'!E761)</f>
        <v/>
      </c>
      <c r="F7745">
        <f>IF('Data R4P'!C761="","",'Data R4P'!F761)</f>
        <v/>
      </c>
      <c r="G7745">
        <f>IF('Data R4P'!C761="","",'Data R4P'!AD761)</f>
        <v/>
      </c>
      <c r="H7745">
        <f>IF('Data R4P'!C761="","",'Data R4P'!AC761)</f>
        <v/>
      </c>
      <c r="I7745">
        <f>IF('Data R4P'!C761="","",COUNTIF('Data R4P'!J761,"&gt;0")+COUNTIF('Data R4P'!L761,"&gt;0")+COUNTIF('Data R4P'!N761,"&gt;0")+COUNTIF('Data R4P'!P761,"&gt;0")+COUNTIF('Data R4P'!R761,"&gt;0")+COUNTIF('Data R4P'!T761,"&gt;0")+COUNTIF('Data R4P'!V761,"&gt;0")+COUNTIF('Data R4P'!X761,"&gt;0"))</f>
        <v/>
      </c>
      <c r="J7745">
        <f>IF('Data R4P'!C761="","",IF((COUNTIF('Data R4P'!K761,"&gt;0")+COUNTIF('Data R4P'!M761,"&gt;0")+COUNTIF('Data R4P'!O761,"&gt;0")+COUNTIF('Data R4P'!Q761,"&gt;0")+COUNTIF('Data R4P'!S761,"&gt;0")+COUNTIF('Data R4P'!U761,"&gt;0")+COUNTIF('Data R4P'!W761,"&gt;0")+COUNTIF('Data R4P'!Y761,"&gt;0"))&gt;0,1,0))</f>
        <v/>
      </c>
      <c r="M7745" t="inlineStr">
        <is>
          <t>Data R</t>
        </is>
      </c>
    </row>
    <row r="7746">
      <c r="A7746" t="inlineStr">
        <is>
          <t>Regional 4 Palmco</t>
        </is>
      </c>
      <c r="B7746">
        <f>IF('Data R4P'!C762="","",'Data R4P'!B762)</f>
        <v/>
      </c>
      <c r="C7746">
        <f>IF('Data R4P'!C762="","",'Data R4P'!C762)</f>
        <v/>
      </c>
      <c r="D7746">
        <f>IF('Data R4P'!C762="","",'Data R4P'!D762)</f>
        <v/>
      </c>
      <c r="E7746">
        <f>IF('Data R4P'!C762="","",'Data R4P'!E762)</f>
        <v/>
      </c>
      <c r="F7746">
        <f>IF('Data R4P'!C762="","",'Data R4P'!F762)</f>
        <v/>
      </c>
      <c r="G7746">
        <f>IF('Data R4P'!C762="","",'Data R4P'!AD762)</f>
        <v/>
      </c>
      <c r="H7746">
        <f>IF('Data R4P'!C762="","",'Data R4P'!AC762)</f>
        <v/>
      </c>
      <c r="I7746">
        <f>IF('Data R4P'!C762="","",COUNTIF('Data R4P'!J762,"&gt;0")+COUNTIF('Data R4P'!L762,"&gt;0")+COUNTIF('Data R4P'!N762,"&gt;0")+COUNTIF('Data R4P'!P762,"&gt;0")+COUNTIF('Data R4P'!R762,"&gt;0")+COUNTIF('Data R4P'!T762,"&gt;0")+COUNTIF('Data R4P'!V762,"&gt;0")+COUNTIF('Data R4P'!X762,"&gt;0"))</f>
        <v/>
      </c>
      <c r="J7746">
        <f>IF('Data R4P'!C762="","",IF((COUNTIF('Data R4P'!K762,"&gt;0")+COUNTIF('Data R4P'!M762,"&gt;0")+COUNTIF('Data R4P'!O762,"&gt;0")+COUNTIF('Data R4P'!Q762,"&gt;0")+COUNTIF('Data R4P'!S762,"&gt;0")+COUNTIF('Data R4P'!U762,"&gt;0")+COUNTIF('Data R4P'!W762,"&gt;0")+COUNTIF('Data R4P'!Y762,"&gt;0"))&gt;0,1,0))</f>
        <v/>
      </c>
      <c r="M7746" t="inlineStr">
        <is>
          <t>Data R</t>
        </is>
      </c>
    </row>
    <row r="7747">
      <c r="A7747" t="inlineStr">
        <is>
          <t>Regional 4 Palmco</t>
        </is>
      </c>
      <c r="B7747">
        <f>IF('Data R4P'!C763="","",'Data R4P'!B763)</f>
        <v/>
      </c>
      <c r="C7747">
        <f>IF('Data R4P'!C763="","",'Data R4P'!C763)</f>
        <v/>
      </c>
      <c r="D7747">
        <f>IF('Data R4P'!C763="","",'Data R4P'!D763)</f>
        <v/>
      </c>
      <c r="E7747">
        <f>IF('Data R4P'!C763="","",'Data R4P'!E763)</f>
        <v/>
      </c>
      <c r="F7747">
        <f>IF('Data R4P'!C763="","",'Data R4P'!F763)</f>
        <v/>
      </c>
      <c r="G7747">
        <f>IF('Data R4P'!C763="","",'Data R4P'!AD763)</f>
        <v/>
      </c>
      <c r="H7747">
        <f>IF('Data R4P'!C763="","",'Data R4P'!AC763)</f>
        <v/>
      </c>
      <c r="I7747">
        <f>IF('Data R4P'!C763="","",COUNTIF('Data R4P'!J763,"&gt;0")+COUNTIF('Data R4P'!L763,"&gt;0")+COUNTIF('Data R4P'!N763,"&gt;0")+COUNTIF('Data R4P'!P763,"&gt;0")+COUNTIF('Data R4P'!R763,"&gt;0")+COUNTIF('Data R4P'!T763,"&gt;0")+COUNTIF('Data R4P'!V763,"&gt;0")+COUNTIF('Data R4P'!X763,"&gt;0"))</f>
        <v/>
      </c>
      <c r="J7747">
        <f>IF('Data R4P'!C763="","",IF((COUNTIF('Data R4P'!K763,"&gt;0")+COUNTIF('Data R4P'!M763,"&gt;0")+COUNTIF('Data R4P'!O763,"&gt;0")+COUNTIF('Data R4P'!Q763,"&gt;0")+COUNTIF('Data R4P'!S763,"&gt;0")+COUNTIF('Data R4P'!U763,"&gt;0")+COUNTIF('Data R4P'!W763,"&gt;0")+COUNTIF('Data R4P'!Y763,"&gt;0"))&gt;0,1,0))</f>
        <v/>
      </c>
      <c r="M7747" t="inlineStr">
        <is>
          <t>Data R</t>
        </is>
      </c>
    </row>
    <row r="7748">
      <c r="A7748" t="inlineStr">
        <is>
          <t>Regional 4 Palmco</t>
        </is>
      </c>
      <c r="B7748">
        <f>IF('Data R4P'!C764="","",'Data R4P'!B764)</f>
        <v/>
      </c>
      <c r="C7748">
        <f>IF('Data R4P'!C764="","",'Data R4P'!C764)</f>
        <v/>
      </c>
      <c r="D7748">
        <f>IF('Data R4P'!C764="","",'Data R4P'!D764)</f>
        <v/>
      </c>
      <c r="E7748">
        <f>IF('Data R4P'!C764="","",'Data R4P'!E764)</f>
        <v/>
      </c>
      <c r="F7748">
        <f>IF('Data R4P'!C764="","",'Data R4P'!F764)</f>
        <v/>
      </c>
      <c r="G7748">
        <f>IF('Data R4P'!C764="","",'Data R4P'!AD764)</f>
        <v/>
      </c>
      <c r="H7748">
        <f>IF('Data R4P'!C764="","",'Data R4P'!AC764)</f>
        <v/>
      </c>
      <c r="I7748">
        <f>IF('Data R4P'!C764="","",COUNTIF('Data R4P'!J764,"&gt;0")+COUNTIF('Data R4P'!L764,"&gt;0")+COUNTIF('Data R4P'!N764,"&gt;0")+COUNTIF('Data R4P'!P764,"&gt;0")+COUNTIF('Data R4P'!R764,"&gt;0")+COUNTIF('Data R4P'!T764,"&gt;0")+COUNTIF('Data R4P'!V764,"&gt;0")+COUNTIF('Data R4P'!X764,"&gt;0"))</f>
        <v/>
      </c>
      <c r="J7748">
        <f>IF('Data R4P'!C764="","",IF((COUNTIF('Data R4P'!K764,"&gt;0")+COUNTIF('Data R4P'!M764,"&gt;0")+COUNTIF('Data R4P'!O764,"&gt;0")+COUNTIF('Data R4P'!Q764,"&gt;0")+COUNTIF('Data R4P'!S764,"&gt;0")+COUNTIF('Data R4P'!U764,"&gt;0")+COUNTIF('Data R4P'!W764,"&gt;0")+COUNTIF('Data R4P'!Y764,"&gt;0"))&gt;0,1,0))</f>
        <v/>
      </c>
      <c r="M7748" t="inlineStr">
        <is>
          <t>Data R</t>
        </is>
      </c>
    </row>
    <row r="7749">
      <c r="A7749" t="inlineStr">
        <is>
          <t>Regional 4 Palmco</t>
        </is>
      </c>
      <c r="B7749">
        <f>IF('Data R4P'!C765="","",'Data R4P'!B765)</f>
        <v/>
      </c>
      <c r="C7749">
        <f>IF('Data R4P'!C765="","",'Data R4P'!C765)</f>
        <v/>
      </c>
      <c r="D7749">
        <f>IF('Data R4P'!C765="","",'Data R4P'!D765)</f>
        <v/>
      </c>
      <c r="E7749">
        <f>IF('Data R4P'!C765="","",'Data R4P'!E765)</f>
        <v/>
      </c>
      <c r="F7749">
        <f>IF('Data R4P'!C765="","",'Data R4P'!F765)</f>
        <v/>
      </c>
      <c r="G7749">
        <f>IF('Data R4P'!C765="","",'Data R4P'!AD765)</f>
        <v/>
      </c>
      <c r="H7749">
        <f>IF('Data R4P'!C765="","",'Data R4P'!AC765)</f>
        <v/>
      </c>
      <c r="I7749">
        <f>IF('Data R4P'!C765="","",COUNTIF('Data R4P'!J765,"&gt;0")+COUNTIF('Data R4P'!L765,"&gt;0")+COUNTIF('Data R4P'!N765,"&gt;0")+COUNTIF('Data R4P'!P765,"&gt;0")+COUNTIF('Data R4P'!R765,"&gt;0")+COUNTIF('Data R4P'!T765,"&gt;0")+COUNTIF('Data R4P'!V765,"&gt;0")+COUNTIF('Data R4P'!X765,"&gt;0"))</f>
        <v/>
      </c>
      <c r="J7749">
        <f>IF('Data R4P'!C765="","",IF((COUNTIF('Data R4P'!K765,"&gt;0")+COUNTIF('Data R4P'!M765,"&gt;0")+COUNTIF('Data R4P'!O765,"&gt;0")+COUNTIF('Data R4P'!Q765,"&gt;0")+COUNTIF('Data R4P'!S765,"&gt;0")+COUNTIF('Data R4P'!U765,"&gt;0")+COUNTIF('Data R4P'!W765,"&gt;0")+COUNTIF('Data R4P'!Y765,"&gt;0"))&gt;0,1,0))</f>
        <v/>
      </c>
      <c r="M7749" t="inlineStr">
        <is>
          <t>Data R</t>
        </is>
      </c>
    </row>
    <row r="7750">
      <c r="A7750" t="inlineStr">
        <is>
          <t>Regional 4 Palmco</t>
        </is>
      </c>
      <c r="B7750">
        <f>IF('Data R4P'!C766="","",'Data R4P'!B766)</f>
        <v/>
      </c>
      <c r="C7750">
        <f>IF('Data R4P'!C766="","",'Data R4P'!C766)</f>
        <v/>
      </c>
      <c r="D7750">
        <f>IF('Data R4P'!C766="","",'Data R4P'!D766)</f>
        <v/>
      </c>
      <c r="E7750">
        <f>IF('Data R4P'!C766="","",'Data R4P'!E766)</f>
        <v/>
      </c>
      <c r="F7750">
        <f>IF('Data R4P'!C766="","",'Data R4P'!F766)</f>
        <v/>
      </c>
      <c r="G7750">
        <f>IF('Data R4P'!C766="","",'Data R4P'!AD766)</f>
        <v/>
      </c>
      <c r="H7750">
        <f>IF('Data R4P'!C766="","",'Data R4P'!AC766)</f>
        <v/>
      </c>
      <c r="I7750">
        <f>IF('Data R4P'!C766="","",COUNTIF('Data R4P'!J766,"&gt;0")+COUNTIF('Data R4P'!L766,"&gt;0")+COUNTIF('Data R4P'!N766,"&gt;0")+COUNTIF('Data R4P'!P766,"&gt;0")+COUNTIF('Data R4P'!R766,"&gt;0")+COUNTIF('Data R4P'!T766,"&gt;0")+COUNTIF('Data R4P'!V766,"&gt;0")+COUNTIF('Data R4P'!X766,"&gt;0"))</f>
        <v/>
      </c>
      <c r="J7750">
        <f>IF('Data R4P'!C766="","",IF((COUNTIF('Data R4P'!K766,"&gt;0")+COUNTIF('Data R4P'!M766,"&gt;0")+COUNTIF('Data R4P'!O766,"&gt;0")+COUNTIF('Data R4P'!Q766,"&gt;0")+COUNTIF('Data R4P'!S766,"&gt;0")+COUNTIF('Data R4P'!U766,"&gt;0")+COUNTIF('Data R4P'!W766,"&gt;0")+COUNTIF('Data R4P'!Y766,"&gt;0"))&gt;0,1,0))</f>
        <v/>
      </c>
      <c r="M7750" t="inlineStr">
        <is>
          <t>Data R</t>
        </is>
      </c>
    </row>
    <row r="7751">
      <c r="A7751" t="inlineStr">
        <is>
          <t>Regional 4 Palmco</t>
        </is>
      </c>
      <c r="B7751">
        <f>IF('Data R4P'!C767="","",'Data R4P'!B767)</f>
        <v/>
      </c>
      <c r="C7751">
        <f>IF('Data R4P'!C767="","",'Data R4P'!C767)</f>
        <v/>
      </c>
      <c r="D7751">
        <f>IF('Data R4P'!C767="","",'Data R4P'!D767)</f>
        <v/>
      </c>
      <c r="E7751">
        <f>IF('Data R4P'!C767="","",'Data R4P'!E767)</f>
        <v/>
      </c>
      <c r="F7751">
        <f>IF('Data R4P'!C767="","",'Data R4P'!F767)</f>
        <v/>
      </c>
      <c r="G7751">
        <f>IF('Data R4P'!C767="","",'Data R4P'!AD767)</f>
        <v/>
      </c>
      <c r="H7751">
        <f>IF('Data R4P'!C767="","",'Data R4P'!AC767)</f>
        <v/>
      </c>
      <c r="I7751">
        <f>IF('Data R4P'!C767="","",COUNTIF('Data R4P'!J767,"&gt;0")+COUNTIF('Data R4P'!L767,"&gt;0")+COUNTIF('Data R4P'!N767,"&gt;0")+COUNTIF('Data R4P'!P767,"&gt;0")+COUNTIF('Data R4P'!R767,"&gt;0")+COUNTIF('Data R4P'!T767,"&gt;0")+COUNTIF('Data R4P'!V767,"&gt;0")+COUNTIF('Data R4P'!X767,"&gt;0"))</f>
        <v/>
      </c>
      <c r="J7751">
        <f>IF('Data R4P'!C767="","",IF((COUNTIF('Data R4P'!K767,"&gt;0")+COUNTIF('Data R4P'!M767,"&gt;0")+COUNTIF('Data R4P'!O767,"&gt;0")+COUNTIF('Data R4P'!Q767,"&gt;0")+COUNTIF('Data R4P'!S767,"&gt;0")+COUNTIF('Data R4P'!U767,"&gt;0")+COUNTIF('Data R4P'!W767,"&gt;0")+COUNTIF('Data R4P'!Y767,"&gt;0"))&gt;0,1,0))</f>
        <v/>
      </c>
      <c r="M7751" t="inlineStr">
        <is>
          <t>Data R</t>
        </is>
      </c>
    </row>
    <row r="7752">
      <c r="A7752" t="inlineStr">
        <is>
          <t>Regional 4 Palmco</t>
        </is>
      </c>
      <c r="B7752">
        <f>IF('Data R4P'!C768="","",'Data R4P'!B768)</f>
        <v/>
      </c>
      <c r="C7752">
        <f>IF('Data R4P'!C768="","",'Data R4P'!C768)</f>
        <v/>
      </c>
      <c r="D7752">
        <f>IF('Data R4P'!C768="","",'Data R4P'!D768)</f>
        <v/>
      </c>
      <c r="E7752">
        <f>IF('Data R4P'!C768="","",'Data R4P'!E768)</f>
        <v/>
      </c>
      <c r="F7752">
        <f>IF('Data R4P'!C768="","",'Data R4P'!F768)</f>
        <v/>
      </c>
      <c r="G7752">
        <f>IF('Data R4P'!C768="","",'Data R4P'!AD768)</f>
        <v/>
      </c>
      <c r="H7752">
        <f>IF('Data R4P'!C768="","",'Data R4P'!AC768)</f>
        <v/>
      </c>
      <c r="I7752">
        <f>IF('Data R4P'!C768="","",COUNTIF('Data R4P'!J768,"&gt;0")+COUNTIF('Data R4P'!L768,"&gt;0")+COUNTIF('Data R4P'!N768,"&gt;0")+COUNTIF('Data R4P'!P768,"&gt;0")+COUNTIF('Data R4P'!R768,"&gt;0")+COUNTIF('Data R4P'!T768,"&gt;0")+COUNTIF('Data R4P'!V768,"&gt;0")+COUNTIF('Data R4P'!X768,"&gt;0"))</f>
        <v/>
      </c>
      <c r="J7752">
        <f>IF('Data R4P'!C768="","",IF((COUNTIF('Data R4P'!K768,"&gt;0")+COUNTIF('Data R4P'!M768,"&gt;0")+COUNTIF('Data R4P'!O768,"&gt;0")+COUNTIF('Data R4P'!Q768,"&gt;0")+COUNTIF('Data R4P'!S768,"&gt;0")+COUNTIF('Data R4P'!U768,"&gt;0")+COUNTIF('Data R4P'!W768,"&gt;0")+COUNTIF('Data R4P'!Y768,"&gt;0"))&gt;0,1,0))</f>
        <v/>
      </c>
      <c r="M7752" t="inlineStr">
        <is>
          <t>Data R</t>
        </is>
      </c>
    </row>
    <row r="7753">
      <c r="A7753" t="inlineStr">
        <is>
          <t>Regional 4 Palmco</t>
        </is>
      </c>
      <c r="B7753">
        <f>IF('Data R4P'!C769="","",'Data R4P'!B769)</f>
        <v/>
      </c>
      <c r="C7753">
        <f>IF('Data R4P'!C769="","",'Data R4P'!C769)</f>
        <v/>
      </c>
      <c r="D7753">
        <f>IF('Data R4P'!C769="","",'Data R4P'!D769)</f>
        <v/>
      </c>
      <c r="E7753">
        <f>IF('Data R4P'!C769="","",'Data R4P'!E769)</f>
        <v/>
      </c>
      <c r="F7753">
        <f>IF('Data R4P'!C769="","",'Data R4P'!F769)</f>
        <v/>
      </c>
      <c r="G7753">
        <f>IF('Data R4P'!C769="","",'Data R4P'!AD769)</f>
        <v/>
      </c>
      <c r="H7753">
        <f>IF('Data R4P'!C769="","",'Data R4P'!AC769)</f>
        <v/>
      </c>
      <c r="I7753">
        <f>IF('Data R4P'!C769="","",COUNTIF('Data R4P'!J769,"&gt;0")+COUNTIF('Data R4P'!L769,"&gt;0")+COUNTIF('Data R4P'!N769,"&gt;0")+COUNTIF('Data R4P'!P769,"&gt;0")+COUNTIF('Data R4P'!R769,"&gt;0")+COUNTIF('Data R4P'!T769,"&gt;0")+COUNTIF('Data R4P'!V769,"&gt;0")+COUNTIF('Data R4P'!X769,"&gt;0"))</f>
        <v/>
      </c>
      <c r="J7753">
        <f>IF('Data R4P'!C769="","",IF((COUNTIF('Data R4P'!K769,"&gt;0")+COUNTIF('Data R4P'!M769,"&gt;0")+COUNTIF('Data R4P'!O769,"&gt;0")+COUNTIF('Data R4P'!Q769,"&gt;0")+COUNTIF('Data R4P'!S769,"&gt;0")+COUNTIF('Data R4P'!U769,"&gt;0")+COUNTIF('Data R4P'!W769,"&gt;0")+COUNTIF('Data R4P'!Y769,"&gt;0"))&gt;0,1,0))</f>
        <v/>
      </c>
      <c r="M7753" t="inlineStr">
        <is>
          <t>Data R</t>
        </is>
      </c>
    </row>
    <row r="7754">
      <c r="A7754" t="inlineStr">
        <is>
          <t>Regional 4 Palmco</t>
        </is>
      </c>
      <c r="B7754">
        <f>IF('Data R4P'!C770="","",'Data R4P'!B770)</f>
        <v/>
      </c>
      <c r="C7754">
        <f>IF('Data R4P'!C770="","",'Data R4P'!C770)</f>
        <v/>
      </c>
      <c r="D7754">
        <f>IF('Data R4P'!C770="","",'Data R4P'!D770)</f>
        <v/>
      </c>
      <c r="E7754">
        <f>IF('Data R4P'!C770="","",'Data R4P'!E770)</f>
        <v/>
      </c>
      <c r="F7754">
        <f>IF('Data R4P'!C770="","",'Data R4P'!F770)</f>
        <v/>
      </c>
      <c r="G7754">
        <f>IF('Data R4P'!C770="","",'Data R4P'!AD770)</f>
        <v/>
      </c>
      <c r="H7754">
        <f>IF('Data R4P'!C770="","",'Data R4P'!AC770)</f>
        <v/>
      </c>
      <c r="I7754">
        <f>IF('Data R4P'!C770="","",COUNTIF('Data R4P'!J770,"&gt;0")+COUNTIF('Data R4P'!L770,"&gt;0")+COUNTIF('Data R4P'!N770,"&gt;0")+COUNTIF('Data R4P'!P770,"&gt;0")+COUNTIF('Data R4P'!R770,"&gt;0")+COUNTIF('Data R4P'!T770,"&gt;0")+COUNTIF('Data R4P'!V770,"&gt;0")+COUNTIF('Data R4P'!X770,"&gt;0"))</f>
        <v/>
      </c>
      <c r="J7754">
        <f>IF('Data R4P'!C770="","",IF((COUNTIF('Data R4P'!K770,"&gt;0")+COUNTIF('Data R4P'!M770,"&gt;0")+COUNTIF('Data R4P'!O770,"&gt;0")+COUNTIF('Data R4P'!Q770,"&gt;0")+COUNTIF('Data R4P'!S770,"&gt;0")+COUNTIF('Data R4P'!U770,"&gt;0")+COUNTIF('Data R4P'!W770,"&gt;0")+COUNTIF('Data R4P'!Y770,"&gt;0"))&gt;0,1,0))</f>
        <v/>
      </c>
      <c r="M7754" t="inlineStr">
        <is>
          <t>Data R</t>
        </is>
      </c>
    </row>
    <row r="7755">
      <c r="A7755" t="inlineStr">
        <is>
          <t>Regional 4 Palmco</t>
        </is>
      </c>
      <c r="B7755">
        <f>IF('Data R4P'!C771="","",'Data R4P'!B771)</f>
        <v/>
      </c>
      <c r="C7755">
        <f>IF('Data R4P'!C771="","",'Data R4P'!C771)</f>
        <v/>
      </c>
      <c r="D7755">
        <f>IF('Data R4P'!C771="","",'Data R4P'!D771)</f>
        <v/>
      </c>
      <c r="E7755">
        <f>IF('Data R4P'!C771="","",'Data R4P'!E771)</f>
        <v/>
      </c>
      <c r="F7755">
        <f>IF('Data R4P'!C771="","",'Data R4P'!F771)</f>
        <v/>
      </c>
      <c r="G7755">
        <f>IF('Data R4P'!C771="","",'Data R4P'!AD771)</f>
        <v/>
      </c>
      <c r="H7755">
        <f>IF('Data R4P'!C771="","",'Data R4P'!AC771)</f>
        <v/>
      </c>
      <c r="I7755">
        <f>IF('Data R4P'!C771="","",COUNTIF('Data R4P'!J771,"&gt;0")+COUNTIF('Data R4P'!L771,"&gt;0")+COUNTIF('Data R4P'!N771,"&gt;0")+COUNTIF('Data R4P'!P771,"&gt;0")+COUNTIF('Data R4P'!R771,"&gt;0")+COUNTIF('Data R4P'!T771,"&gt;0")+COUNTIF('Data R4P'!V771,"&gt;0")+COUNTIF('Data R4P'!X771,"&gt;0"))</f>
        <v/>
      </c>
      <c r="J7755">
        <f>IF('Data R4P'!C771="","",IF((COUNTIF('Data R4P'!K771,"&gt;0")+COUNTIF('Data R4P'!M771,"&gt;0")+COUNTIF('Data R4P'!O771,"&gt;0")+COUNTIF('Data R4P'!Q771,"&gt;0")+COUNTIF('Data R4P'!S771,"&gt;0")+COUNTIF('Data R4P'!U771,"&gt;0")+COUNTIF('Data R4P'!W771,"&gt;0")+COUNTIF('Data R4P'!Y771,"&gt;0"))&gt;0,1,0))</f>
        <v/>
      </c>
      <c r="M7755" t="inlineStr">
        <is>
          <t>Data R</t>
        </is>
      </c>
    </row>
    <row r="7756">
      <c r="A7756" t="inlineStr">
        <is>
          <t>Regional 4 Palmco</t>
        </is>
      </c>
      <c r="B7756">
        <f>IF('Data R4P'!C772="","",'Data R4P'!B772)</f>
        <v/>
      </c>
      <c r="C7756">
        <f>IF('Data R4P'!C772="","",'Data R4P'!C772)</f>
        <v/>
      </c>
      <c r="D7756">
        <f>IF('Data R4P'!C772="","",'Data R4P'!D772)</f>
        <v/>
      </c>
      <c r="E7756">
        <f>IF('Data R4P'!C772="","",'Data R4P'!E772)</f>
        <v/>
      </c>
      <c r="F7756">
        <f>IF('Data R4P'!C772="","",'Data R4P'!F772)</f>
        <v/>
      </c>
      <c r="G7756">
        <f>IF('Data R4P'!C772="","",'Data R4P'!AD772)</f>
        <v/>
      </c>
      <c r="H7756">
        <f>IF('Data R4P'!C772="","",'Data R4P'!AC772)</f>
        <v/>
      </c>
      <c r="I7756">
        <f>IF('Data R4P'!C772="","",COUNTIF('Data R4P'!J772,"&gt;0")+COUNTIF('Data R4P'!L772,"&gt;0")+COUNTIF('Data R4P'!N772,"&gt;0")+COUNTIF('Data R4P'!P772,"&gt;0")+COUNTIF('Data R4P'!R772,"&gt;0")+COUNTIF('Data R4P'!T772,"&gt;0")+COUNTIF('Data R4P'!V772,"&gt;0")+COUNTIF('Data R4P'!X772,"&gt;0"))</f>
        <v/>
      </c>
      <c r="J7756">
        <f>IF('Data R4P'!C772="","",IF((COUNTIF('Data R4P'!K772,"&gt;0")+COUNTIF('Data R4P'!M772,"&gt;0")+COUNTIF('Data R4P'!O772,"&gt;0")+COUNTIF('Data R4P'!Q772,"&gt;0")+COUNTIF('Data R4P'!S772,"&gt;0")+COUNTIF('Data R4P'!U772,"&gt;0")+COUNTIF('Data R4P'!W772,"&gt;0")+COUNTIF('Data R4P'!Y772,"&gt;0"))&gt;0,1,0))</f>
        <v/>
      </c>
      <c r="M7756" t="inlineStr">
        <is>
          <t>Data R</t>
        </is>
      </c>
    </row>
    <row r="7757">
      <c r="A7757" t="inlineStr">
        <is>
          <t>Regional 4 Palmco</t>
        </is>
      </c>
      <c r="B7757">
        <f>IF('Data R4P'!C773="","",'Data R4P'!B773)</f>
        <v/>
      </c>
      <c r="C7757">
        <f>IF('Data R4P'!C773="","",'Data R4P'!C773)</f>
        <v/>
      </c>
      <c r="D7757">
        <f>IF('Data R4P'!C773="","",'Data R4P'!D773)</f>
        <v/>
      </c>
      <c r="E7757">
        <f>IF('Data R4P'!C773="","",'Data R4P'!E773)</f>
        <v/>
      </c>
      <c r="F7757">
        <f>IF('Data R4P'!C773="","",'Data R4P'!F773)</f>
        <v/>
      </c>
      <c r="G7757">
        <f>IF('Data R4P'!C773="","",'Data R4P'!AD773)</f>
        <v/>
      </c>
      <c r="H7757">
        <f>IF('Data R4P'!C773="","",'Data R4P'!AC773)</f>
        <v/>
      </c>
      <c r="I7757">
        <f>IF('Data R4P'!C773="","",COUNTIF('Data R4P'!J773,"&gt;0")+COUNTIF('Data R4P'!L773,"&gt;0")+COUNTIF('Data R4P'!N773,"&gt;0")+COUNTIF('Data R4P'!P773,"&gt;0")+COUNTIF('Data R4P'!R773,"&gt;0")+COUNTIF('Data R4P'!T773,"&gt;0")+COUNTIF('Data R4P'!V773,"&gt;0")+COUNTIF('Data R4P'!X773,"&gt;0"))</f>
        <v/>
      </c>
      <c r="J7757">
        <f>IF('Data R4P'!C773="","",IF((COUNTIF('Data R4P'!K773,"&gt;0")+COUNTIF('Data R4P'!M773,"&gt;0")+COUNTIF('Data R4P'!O773,"&gt;0")+COUNTIF('Data R4P'!Q773,"&gt;0")+COUNTIF('Data R4P'!S773,"&gt;0")+COUNTIF('Data R4P'!U773,"&gt;0")+COUNTIF('Data R4P'!W773,"&gt;0")+COUNTIF('Data R4P'!Y773,"&gt;0"))&gt;0,1,0))</f>
        <v/>
      </c>
      <c r="M7757" t="inlineStr">
        <is>
          <t>Data R</t>
        </is>
      </c>
    </row>
    <row r="7758">
      <c r="A7758" t="inlineStr">
        <is>
          <t>Regional 4 Palmco</t>
        </is>
      </c>
      <c r="B7758">
        <f>IF('Data R4P'!C774="","",'Data R4P'!B774)</f>
        <v/>
      </c>
      <c r="C7758">
        <f>IF('Data R4P'!C774="","",'Data R4P'!C774)</f>
        <v/>
      </c>
      <c r="D7758">
        <f>IF('Data R4P'!C774="","",'Data R4P'!D774)</f>
        <v/>
      </c>
      <c r="E7758">
        <f>IF('Data R4P'!C774="","",'Data R4P'!E774)</f>
        <v/>
      </c>
      <c r="F7758">
        <f>IF('Data R4P'!C774="","",'Data R4P'!F774)</f>
        <v/>
      </c>
      <c r="G7758">
        <f>IF('Data R4P'!C774="","",'Data R4P'!AD774)</f>
        <v/>
      </c>
      <c r="H7758">
        <f>IF('Data R4P'!C774="","",'Data R4P'!AC774)</f>
        <v/>
      </c>
      <c r="I7758">
        <f>IF('Data R4P'!C774="","",COUNTIF('Data R4P'!J774,"&gt;0")+COUNTIF('Data R4P'!L774,"&gt;0")+COUNTIF('Data R4P'!N774,"&gt;0")+COUNTIF('Data R4P'!P774,"&gt;0")+COUNTIF('Data R4P'!R774,"&gt;0")+COUNTIF('Data R4P'!T774,"&gt;0")+COUNTIF('Data R4P'!V774,"&gt;0")+COUNTIF('Data R4P'!X774,"&gt;0"))</f>
        <v/>
      </c>
      <c r="J7758">
        <f>IF('Data R4P'!C774="","",IF((COUNTIF('Data R4P'!K774,"&gt;0")+COUNTIF('Data R4P'!M774,"&gt;0")+COUNTIF('Data R4P'!O774,"&gt;0")+COUNTIF('Data R4P'!Q774,"&gt;0")+COUNTIF('Data R4P'!S774,"&gt;0")+COUNTIF('Data R4P'!U774,"&gt;0")+COUNTIF('Data R4P'!W774,"&gt;0")+COUNTIF('Data R4P'!Y774,"&gt;0"))&gt;0,1,0))</f>
        <v/>
      </c>
      <c r="M7758" t="inlineStr">
        <is>
          <t>Data R</t>
        </is>
      </c>
    </row>
    <row r="7759">
      <c r="A7759" t="inlineStr">
        <is>
          <t>Regional 4 Palmco</t>
        </is>
      </c>
      <c r="B7759">
        <f>IF('Data R4P'!C775="","",'Data R4P'!B775)</f>
        <v/>
      </c>
      <c r="C7759">
        <f>IF('Data R4P'!C775="","",'Data R4P'!C775)</f>
        <v/>
      </c>
      <c r="D7759">
        <f>IF('Data R4P'!C775="","",'Data R4P'!D775)</f>
        <v/>
      </c>
      <c r="E7759">
        <f>IF('Data R4P'!C775="","",'Data R4P'!E775)</f>
        <v/>
      </c>
      <c r="F7759">
        <f>IF('Data R4P'!C775="","",'Data R4P'!F775)</f>
        <v/>
      </c>
      <c r="G7759">
        <f>IF('Data R4P'!C775="","",'Data R4P'!AD775)</f>
        <v/>
      </c>
      <c r="H7759">
        <f>IF('Data R4P'!C775="","",'Data R4P'!AC775)</f>
        <v/>
      </c>
      <c r="I7759">
        <f>IF('Data R4P'!C775="","",COUNTIF('Data R4P'!J775,"&gt;0")+COUNTIF('Data R4P'!L775,"&gt;0")+COUNTIF('Data R4P'!N775,"&gt;0")+COUNTIF('Data R4P'!P775,"&gt;0")+COUNTIF('Data R4P'!R775,"&gt;0")+COUNTIF('Data R4P'!T775,"&gt;0")+COUNTIF('Data R4P'!V775,"&gt;0")+COUNTIF('Data R4P'!X775,"&gt;0"))</f>
        <v/>
      </c>
      <c r="J7759">
        <f>IF('Data R4P'!C775="","",IF((COUNTIF('Data R4P'!K775,"&gt;0")+COUNTIF('Data R4P'!M775,"&gt;0")+COUNTIF('Data R4P'!O775,"&gt;0")+COUNTIF('Data R4P'!Q775,"&gt;0")+COUNTIF('Data R4P'!S775,"&gt;0")+COUNTIF('Data R4P'!U775,"&gt;0")+COUNTIF('Data R4P'!W775,"&gt;0")+COUNTIF('Data R4P'!Y775,"&gt;0"))&gt;0,1,0))</f>
        <v/>
      </c>
      <c r="M7759" t="inlineStr">
        <is>
          <t>Data R</t>
        </is>
      </c>
    </row>
    <row r="7760">
      <c r="A7760" t="inlineStr">
        <is>
          <t>Regional 4 Palmco</t>
        </is>
      </c>
      <c r="B7760">
        <f>IF('Data R4P'!C776="","",'Data R4P'!B776)</f>
        <v/>
      </c>
      <c r="C7760">
        <f>IF('Data R4P'!C776="","",'Data R4P'!C776)</f>
        <v/>
      </c>
      <c r="D7760">
        <f>IF('Data R4P'!C776="","",'Data R4P'!D776)</f>
        <v/>
      </c>
      <c r="E7760">
        <f>IF('Data R4P'!C776="","",'Data R4P'!E776)</f>
        <v/>
      </c>
      <c r="F7760">
        <f>IF('Data R4P'!C776="","",'Data R4P'!F776)</f>
        <v/>
      </c>
      <c r="G7760">
        <f>IF('Data R4P'!C776="","",'Data R4P'!AD776)</f>
        <v/>
      </c>
      <c r="H7760">
        <f>IF('Data R4P'!C776="","",'Data R4P'!AC776)</f>
        <v/>
      </c>
      <c r="I7760">
        <f>IF('Data R4P'!C776="","",COUNTIF('Data R4P'!J776,"&gt;0")+COUNTIF('Data R4P'!L776,"&gt;0")+COUNTIF('Data R4P'!N776,"&gt;0")+COUNTIF('Data R4P'!P776,"&gt;0")+COUNTIF('Data R4P'!R776,"&gt;0")+COUNTIF('Data R4P'!T776,"&gt;0")+COUNTIF('Data R4P'!V776,"&gt;0")+COUNTIF('Data R4P'!X776,"&gt;0"))</f>
        <v/>
      </c>
      <c r="J7760">
        <f>IF('Data R4P'!C776="","",IF((COUNTIF('Data R4P'!K776,"&gt;0")+COUNTIF('Data R4P'!M776,"&gt;0")+COUNTIF('Data R4P'!O776,"&gt;0")+COUNTIF('Data R4P'!Q776,"&gt;0")+COUNTIF('Data R4P'!S776,"&gt;0")+COUNTIF('Data R4P'!U776,"&gt;0")+COUNTIF('Data R4P'!W776,"&gt;0")+COUNTIF('Data R4P'!Y776,"&gt;0"))&gt;0,1,0))</f>
        <v/>
      </c>
      <c r="M7760" t="inlineStr">
        <is>
          <t>Data R</t>
        </is>
      </c>
    </row>
    <row r="7761">
      <c r="A7761" t="inlineStr">
        <is>
          <t>Regional 4 Palmco</t>
        </is>
      </c>
      <c r="B7761">
        <f>IF('Data R4P'!C777="","",'Data R4P'!B777)</f>
        <v/>
      </c>
      <c r="C7761">
        <f>IF('Data R4P'!C777="","",'Data R4P'!C777)</f>
        <v/>
      </c>
      <c r="D7761">
        <f>IF('Data R4P'!C777="","",'Data R4P'!D777)</f>
        <v/>
      </c>
      <c r="E7761">
        <f>IF('Data R4P'!C777="","",'Data R4P'!E777)</f>
        <v/>
      </c>
      <c r="F7761">
        <f>IF('Data R4P'!C777="","",'Data R4P'!F777)</f>
        <v/>
      </c>
      <c r="G7761">
        <f>IF('Data R4P'!C777="","",'Data R4P'!AD777)</f>
        <v/>
      </c>
      <c r="H7761">
        <f>IF('Data R4P'!C777="","",'Data R4P'!AC777)</f>
        <v/>
      </c>
      <c r="I7761">
        <f>IF('Data R4P'!C777="","",COUNTIF('Data R4P'!J777,"&gt;0")+COUNTIF('Data R4P'!L777,"&gt;0")+COUNTIF('Data R4P'!N777,"&gt;0")+COUNTIF('Data R4P'!P777,"&gt;0")+COUNTIF('Data R4P'!R777,"&gt;0")+COUNTIF('Data R4P'!T777,"&gt;0")+COUNTIF('Data R4P'!V777,"&gt;0")+COUNTIF('Data R4P'!X777,"&gt;0"))</f>
        <v/>
      </c>
      <c r="J7761">
        <f>IF('Data R4P'!C777="","",IF((COUNTIF('Data R4P'!K777,"&gt;0")+COUNTIF('Data R4P'!M777,"&gt;0")+COUNTIF('Data R4P'!O777,"&gt;0")+COUNTIF('Data R4P'!Q777,"&gt;0")+COUNTIF('Data R4P'!S777,"&gt;0")+COUNTIF('Data R4P'!U777,"&gt;0")+COUNTIF('Data R4P'!W777,"&gt;0")+COUNTIF('Data R4P'!Y777,"&gt;0"))&gt;0,1,0))</f>
        <v/>
      </c>
      <c r="M7761" t="inlineStr">
        <is>
          <t>Data R</t>
        </is>
      </c>
    </row>
    <row r="7762">
      <c r="A7762" t="inlineStr">
        <is>
          <t>Regional 4 Palmco</t>
        </is>
      </c>
      <c r="B7762">
        <f>IF('Data R4P'!C778="","",'Data R4P'!B778)</f>
        <v/>
      </c>
      <c r="C7762">
        <f>IF('Data R4P'!C778="","",'Data R4P'!C778)</f>
        <v/>
      </c>
      <c r="D7762">
        <f>IF('Data R4P'!C778="","",'Data R4P'!D778)</f>
        <v/>
      </c>
      <c r="E7762">
        <f>IF('Data R4P'!C778="","",'Data R4P'!E778)</f>
        <v/>
      </c>
      <c r="F7762">
        <f>IF('Data R4P'!C778="","",'Data R4P'!F778)</f>
        <v/>
      </c>
      <c r="G7762">
        <f>IF('Data R4P'!C778="","",'Data R4P'!AD778)</f>
        <v/>
      </c>
      <c r="H7762">
        <f>IF('Data R4P'!C778="","",'Data R4P'!AC778)</f>
        <v/>
      </c>
      <c r="I7762">
        <f>IF('Data R4P'!C778="","",COUNTIF('Data R4P'!J778,"&gt;0")+COUNTIF('Data R4P'!L778,"&gt;0")+COUNTIF('Data R4P'!N778,"&gt;0")+COUNTIF('Data R4P'!P778,"&gt;0")+COUNTIF('Data R4P'!R778,"&gt;0")+COUNTIF('Data R4P'!T778,"&gt;0")+COUNTIF('Data R4P'!V778,"&gt;0")+COUNTIF('Data R4P'!X778,"&gt;0"))</f>
        <v/>
      </c>
      <c r="J7762">
        <f>IF('Data R4P'!C778="","",IF((COUNTIF('Data R4P'!K778,"&gt;0")+COUNTIF('Data R4P'!M778,"&gt;0")+COUNTIF('Data R4P'!O778,"&gt;0")+COUNTIF('Data R4P'!Q778,"&gt;0")+COUNTIF('Data R4P'!S778,"&gt;0")+COUNTIF('Data R4P'!U778,"&gt;0")+COUNTIF('Data R4P'!W778,"&gt;0")+COUNTIF('Data R4P'!Y778,"&gt;0"))&gt;0,1,0))</f>
        <v/>
      </c>
      <c r="M7762" t="inlineStr">
        <is>
          <t>Data R</t>
        </is>
      </c>
    </row>
    <row r="7763">
      <c r="A7763" t="inlineStr">
        <is>
          <t>Regional 4 Palmco</t>
        </is>
      </c>
      <c r="B7763">
        <f>IF('Data R4P'!C779="","",'Data R4P'!B779)</f>
        <v/>
      </c>
      <c r="C7763">
        <f>IF('Data R4P'!C779="","",'Data R4P'!C779)</f>
        <v/>
      </c>
      <c r="D7763">
        <f>IF('Data R4P'!C779="","",'Data R4P'!D779)</f>
        <v/>
      </c>
      <c r="E7763">
        <f>IF('Data R4P'!C779="","",'Data R4P'!E779)</f>
        <v/>
      </c>
      <c r="F7763">
        <f>IF('Data R4P'!C779="","",'Data R4P'!F779)</f>
        <v/>
      </c>
      <c r="G7763">
        <f>IF('Data R4P'!C779="","",'Data R4P'!AD779)</f>
        <v/>
      </c>
      <c r="H7763">
        <f>IF('Data R4P'!C779="","",'Data R4P'!AC779)</f>
        <v/>
      </c>
      <c r="I7763">
        <f>IF('Data R4P'!C779="","",COUNTIF('Data R4P'!J779,"&gt;0")+COUNTIF('Data R4P'!L779,"&gt;0")+COUNTIF('Data R4P'!N779,"&gt;0")+COUNTIF('Data R4P'!P779,"&gt;0")+COUNTIF('Data R4P'!R779,"&gt;0")+COUNTIF('Data R4P'!T779,"&gt;0")+COUNTIF('Data R4P'!V779,"&gt;0")+COUNTIF('Data R4P'!X779,"&gt;0"))</f>
        <v/>
      </c>
      <c r="J7763">
        <f>IF('Data R4P'!C779="","",IF((COUNTIF('Data R4P'!K779,"&gt;0")+COUNTIF('Data R4P'!M779,"&gt;0")+COUNTIF('Data R4P'!O779,"&gt;0")+COUNTIF('Data R4P'!Q779,"&gt;0")+COUNTIF('Data R4P'!S779,"&gt;0")+COUNTIF('Data R4P'!U779,"&gt;0")+COUNTIF('Data R4P'!W779,"&gt;0")+COUNTIF('Data R4P'!Y779,"&gt;0"))&gt;0,1,0))</f>
        <v/>
      </c>
      <c r="M7763" t="inlineStr">
        <is>
          <t>Data R</t>
        </is>
      </c>
    </row>
    <row r="7764">
      <c r="A7764" t="inlineStr">
        <is>
          <t>Regional 4 Palmco</t>
        </is>
      </c>
      <c r="B7764">
        <f>IF('Data R4P'!C780="","",'Data R4P'!B780)</f>
        <v/>
      </c>
      <c r="C7764">
        <f>IF('Data R4P'!C780="","",'Data R4P'!C780)</f>
        <v/>
      </c>
      <c r="D7764">
        <f>IF('Data R4P'!C780="","",'Data R4P'!D780)</f>
        <v/>
      </c>
      <c r="E7764">
        <f>IF('Data R4P'!C780="","",'Data R4P'!E780)</f>
        <v/>
      </c>
      <c r="F7764">
        <f>IF('Data R4P'!C780="","",'Data R4P'!F780)</f>
        <v/>
      </c>
      <c r="G7764">
        <f>IF('Data R4P'!C780="","",'Data R4P'!AD780)</f>
        <v/>
      </c>
      <c r="H7764">
        <f>IF('Data R4P'!C780="","",'Data R4P'!AC780)</f>
        <v/>
      </c>
      <c r="I7764">
        <f>IF('Data R4P'!C780="","",COUNTIF('Data R4P'!J780,"&gt;0")+COUNTIF('Data R4P'!L780,"&gt;0")+COUNTIF('Data R4P'!N780,"&gt;0")+COUNTIF('Data R4P'!P780,"&gt;0")+COUNTIF('Data R4P'!R780,"&gt;0")+COUNTIF('Data R4P'!T780,"&gt;0")+COUNTIF('Data R4P'!V780,"&gt;0")+COUNTIF('Data R4P'!X780,"&gt;0"))</f>
        <v/>
      </c>
      <c r="J7764">
        <f>IF('Data R4P'!C780="","",IF((COUNTIF('Data R4P'!K780,"&gt;0")+COUNTIF('Data R4P'!M780,"&gt;0")+COUNTIF('Data R4P'!O780,"&gt;0")+COUNTIF('Data R4P'!Q780,"&gt;0")+COUNTIF('Data R4P'!S780,"&gt;0")+COUNTIF('Data R4P'!U780,"&gt;0")+COUNTIF('Data R4P'!W780,"&gt;0")+COUNTIF('Data R4P'!Y780,"&gt;0"))&gt;0,1,0))</f>
        <v/>
      </c>
      <c r="M7764" t="inlineStr">
        <is>
          <t>Data R</t>
        </is>
      </c>
    </row>
    <row r="7765">
      <c r="A7765" t="inlineStr">
        <is>
          <t>Regional 4 Palmco</t>
        </is>
      </c>
      <c r="B7765">
        <f>IF('Data R4P'!C781="","",'Data R4P'!B781)</f>
        <v/>
      </c>
      <c r="C7765">
        <f>IF('Data R4P'!C781="","",'Data R4P'!C781)</f>
        <v/>
      </c>
      <c r="D7765">
        <f>IF('Data R4P'!C781="","",'Data R4P'!D781)</f>
        <v/>
      </c>
      <c r="E7765">
        <f>IF('Data R4P'!C781="","",'Data R4P'!E781)</f>
        <v/>
      </c>
      <c r="F7765">
        <f>IF('Data R4P'!C781="","",'Data R4P'!F781)</f>
        <v/>
      </c>
      <c r="G7765">
        <f>IF('Data R4P'!C781="","",'Data R4P'!AD781)</f>
        <v/>
      </c>
      <c r="H7765">
        <f>IF('Data R4P'!C781="","",'Data R4P'!AC781)</f>
        <v/>
      </c>
      <c r="I7765">
        <f>IF('Data R4P'!C781="","",COUNTIF('Data R4P'!J781,"&gt;0")+COUNTIF('Data R4P'!L781,"&gt;0")+COUNTIF('Data R4P'!N781,"&gt;0")+COUNTIF('Data R4P'!P781,"&gt;0")+COUNTIF('Data R4P'!R781,"&gt;0")+COUNTIF('Data R4P'!T781,"&gt;0")+COUNTIF('Data R4P'!V781,"&gt;0")+COUNTIF('Data R4P'!X781,"&gt;0"))</f>
        <v/>
      </c>
      <c r="J7765">
        <f>IF('Data R4P'!C781="","",IF((COUNTIF('Data R4P'!K781,"&gt;0")+COUNTIF('Data R4P'!M781,"&gt;0")+COUNTIF('Data R4P'!O781,"&gt;0")+COUNTIF('Data R4P'!Q781,"&gt;0")+COUNTIF('Data R4P'!S781,"&gt;0")+COUNTIF('Data R4P'!U781,"&gt;0")+COUNTIF('Data R4P'!W781,"&gt;0")+COUNTIF('Data R4P'!Y781,"&gt;0"))&gt;0,1,0))</f>
        <v/>
      </c>
      <c r="M7765" t="inlineStr">
        <is>
          <t>Data R</t>
        </is>
      </c>
    </row>
    <row r="7766">
      <c r="A7766" t="inlineStr">
        <is>
          <t>Regional 4 Palmco</t>
        </is>
      </c>
      <c r="B7766">
        <f>IF('Data R4P'!C782="","",'Data R4P'!B782)</f>
        <v/>
      </c>
      <c r="C7766">
        <f>IF('Data R4P'!C782="","",'Data R4P'!C782)</f>
        <v/>
      </c>
      <c r="D7766">
        <f>IF('Data R4P'!C782="","",'Data R4P'!D782)</f>
        <v/>
      </c>
      <c r="E7766">
        <f>IF('Data R4P'!C782="","",'Data R4P'!E782)</f>
        <v/>
      </c>
      <c r="F7766">
        <f>IF('Data R4P'!C782="","",'Data R4P'!F782)</f>
        <v/>
      </c>
      <c r="G7766">
        <f>IF('Data R4P'!C782="","",'Data R4P'!AD782)</f>
        <v/>
      </c>
      <c r="H7766">
        <f>IF('Data R4P'!C782="","",'Data R4P'!AC782)</f>
        <v/>
      </c>
      <c r="I7766">
        <f>IF('Data R4P'!C782="","",COUNTIF('Data R4P'!J782,"&gt;0")+COUNTIF('Data R4P'!L782,"&gt;0")+COUNTIF('Data R4P'!N782,"&gt;0")+COUNTIF('Data R4P'!P782,"&gt;0")+COUNTIF('Data R4P'!R782,"&gt;0")+COUNTIF('Data R4P'!T782,"&gt;0")+COUNTIF('Data R4P'!V782,"&gt;0")+COUNTIF('Data R4P'!X782,"&gt;0"))</f>
        <v/>
      </c>
      <c r="J7766">
        <f>IF('Data R4P'!C782="","",IF((COUNTIF('Data R4P'!K782,"&gt;0")+COUNTIF('Data R4P'!M782,"&gt;0")+COUNTIF('Data R4P'!O782,"&gt;0")+COUNTIF('Data R4P'!Q782,"&gt;0")+COUNTIF('Data R4P'!S782,"&gt;0")+COUNTIF('Data R4P'!U782,"&gt;0")+COUNTIF('Data R4P'!W782,"&gt;0")+COUNTIF('Data R4P'!Y782,"&gt;0"))&gt;0,1,0))</f>
        <v/>
      </c>
      <c r="M7766" t="inlineStr">
        <is>
          <t>Data R</t>
        </is>
      </c>
    </row>
    <row r="7767">
      <c r="A7767" t="inlineStr">
        <is>
          <t>Regional 4 Palmco</t>
        </is>
      </c>
      <c r="B7767">
        <f>IF('Data R4P'!C783="","",'Data R4P'!B783)</f>
        <v/>
      </c>
      <c r="C7767">
        <f>IF('Data R4P'!C783="","",'Data R4P'!C783)</f>
        <v/>
      </c>
      <c r="D7767">
        <f>IF('Data R4P'!C783="","",'Data R4P'!D783)</f>
        <v/>
      </c>
      <c r="E7767">
        <f>IF('Data R4P'!C783="","",'Data R4P'!E783)</f>
        <v/>
      </c>
      <c r="F7767">
        <f>IF('Data R4P'!C783="","",'Data R4P'!F783)</f>
        <v/>
      </c>
      <c r="G7767">
        <f>IF('Data R4P'!C783="","",'Data R4P'!AD783)</f>
        <v/>
      </c>
      <c r="H7767">
        <f>IF('Data R4P'!C783="","",'Data R4P'!AC783)</f>
        <v/>
      </c>
      <c r="I7767">
        <f>IF('Data R4P'!C783="","",COUNTIF('Data R4P'!J783,"&gt;0")+COUNTIF('Data R4P'!L783,"&gt;0")+COUNTIF('Data R4P'!N783,"&gt;0")+COUNTIF('Data R4P'!P783,"&gt;0")+COUNTIF('Data R4P'!R783,"&gt;0")+COUNTIF('Data R4P'!T783,"&gt;0")+COUNTIF('Data R4P'!V783,"&gt;0")+COUNTIF('Data R4P'!X783,"&gt;0"))</f>
        <v/>
      </c>
      <c r="J7767">
        <f>IF('Data R4P'!C783="","",IF((COUNTIF('Data R4P'!K783,"&gt;0")+COUNTIF('Data R4P'!M783,"&gt;0")+COUNTIF('Data R4P'!O783,"&gt;0")+COUNTIF('Data R4P'!Q783,"&gt;0")+COUNTIF('Data R4P'!S783,"&gt;0")+COUNTIF('Data R4P'!U783,"&gt;0")+COUNTIF('Data R4P'!W783,"&gt;0")+COUNTIF('Data R4P'!Y783,"&gt;0"))&gt;0,1,0))</f>
        <v/>
      </c>
      <c r="M7767" t="inlineStr">
        <is>
          <t>Data R</t>
        </is>
      </c>
    </row>
    <row r="7768">
      <c r="A7768" t="inlineStr">
        <is>
          <t>Regional 4 Palmco</t>
        </is>
      </c>
      <c r="B7768">
        <f>IF('Data R4P'!C784="","",'Data R4P'!B784)</f>
        <v/>
      </c>
      <c r="C7768">
        <f>IF('Data R4P'!C784="","",'Data R4P'!C784)</f>
        <v/>
      </c>
      <c r="D7768">
        <f>IF('Data R4P'!C784="","",'Data R4P'!D784)</f>
        <v/>
      </c>
      <c r="E7768">
        <f>IF('Data R4P'!C784="","",'Data R4P'!E784)</f>
        <v/>
      </c>
      <c r="F7768">
        <f>IF('Data R4P'!C784="","",'Data R4P'!F784)</f>
        <v/>
      </c>
      <c r="G7768">
        <f>IF('Data R4P'!C784="","",'Data R4P'!AD784)</f>
        <v/>
      </c>
      <c r="H7768">
        <f>IF('Data R4P'!C784="","",'Data R4P'!AC784)</f>
        <v/>
      </c>
      <c r="I7768">
        <f>IF('Data R4P'!C784="","",COUNTIF('Data R4P'!J784,"&gt;0")+COUNTIF('Data R4P'!L784,"&gt;0")+COUNTIF('Data R4P'!N784,"&gt;0")+COUNTIF('Data R4P'!P784,"&gt;0")+COUNTIF('Data R4P'!R784,"&gt;0")+COUNTIF('Data R4P'!T784,"&gt;0")+COUNTIF('Data R4P'!V784,"&gt;0")+COUNTIF('Data R4P'!X784,"&gt;0"))</f>
        <v/>
      </c>
      <c r="J7768">
        <f>IF('Data R4P'!C784="","",IF((COUNTIF('Data R4P'!K784,"&gt;0")+COUNTIF('Data R4P'!M784,"&gt;0")+COUNTIF('Data R4P'!O784,"&gt;0")+COUNTIF('Data R4P'!Q784,"&gt;0")+COUNTIF('Data R4P'!S784,"&gt;0")+COUNTIF('Data R4P'!U784,"&gt;0")+COUNTIF('Data R4P'!W784,"&gt;0")+COUNTIF('Data R4P'!Y784,"&gt;0"))&gt;0,1,0))</f>
        <v/>
      </c>
      <c r="M7768" t="inlineStr">
        <is>
          <t>Data R</t>
        </is>
      </c>
    </row>
    <row r="7769">
      <c r="A7769" t="inlineStr">
        <is>
          <t>Regional 4 Palmco</t>
        </is>
      </c>
      <c r="B7769">
        <f>IF('Data R4P'!C785="","",'Data R4P'!B785)</f>
        <v/>
      </c>
      <c r="C7769">
        <f>IF('Data R4P'!C785="","",'Data R4P'!C785)</f>
        <v/>
      </c>
      <c r="D7769">
        <f>IF('Data R4P'!C785="","",'Data R4P'!D785)</f>
        <v/>
      </c>
      <c r="E7769">
        <f>IF('Data R4P'!C785="","",'Data R4P'!E785)</f>
        <v/>
      </c>
      <c r="F7769">
        <f>IF('Data R4P'!C785="","",'Data R4P'!F785)</f>
        <v/>
      </c>
      <c r="G7769">
        <f>IF('Data R4P'!C785="","",'Data R4P'!AD785)</f>
        <v/>
      </c>
      <c r="H7769">
        <f>IF('Data R4P'!C785="","",'Data R4P'!AC785)</f>
        <v/>
      </c>
      <c r="I7769">
        <f>IF('Data R4P'!C785="","",COUNTIF('Data R4P'!J785,"&gt;0")+COUNTIF('Data R4P'!L785,"&gt;0")+COUNTIF('Data R4P'!N785,"&gt;0")+COUNTIF('Data R4P'!P785,"&gt;0")+COUNTIF('Data R4P'!R785,"&gt;0")+COUNTIF('Data R4P'!T785,"&gt;0")+COUNTIF('Data R4P'!V785,"&gt;0")+COUNTIF('Data R4P'!X785,"&gt;0"))</f>
        <v/>
      </c>
      <c r="J7769">
        <f>IF('Data R4P'!C785="","",IF((COUNTIF('Data R4P'!K785,"&gt;0")+COUNTIF('Data R4P'!M785,"&gt;0")+COUNTIF('Data R4P'!O785,"&gt;0")+COUNTIF('Data R4P'!Q785,"&gt;0")+COUNTIF('Data R4P'!S785,"&gt;0")+COUNTIF('Data R4P'!U785,"&gt;0")+COUNTIF('Data R4P'!W785,"&gt;0")+COUNTIF('Data R4P'!Y785,"&gt;0"))&gt;0,1,0))</f>
        <v/>
      </c>
      <c r="M7769" t="inlineStr">
        <is>
          <t>Data R</t>
        </is>
      </c>
    </row>
    <row r="7770">
      <c r="A7770" t="inlineStr">
        <is>
          <t>Regional 4 Palmco</t>
        </is>
      </c>
      <c r="B7770">
        <f>IF('Data R4P'!C786="","",'Data R4P'!B786)</f>
        <v/>
      </c>
      <c r="C7770">
        <f>IF('Data R4P'!C786="","",'Data R4P'!C786)</f>
        <v/>
      </c>
      <c r="D7770">
        <f>IF('Data R4P'!C786="","",'Data R4P'!D786)</f>
        <v/>
      </c>
      <c r="E7770">
        <f>IF('Data R4P'!C786="","",'Data R4P'!E786)</f>
        <v/>
      </c>
      <c r="F7770">
        <f>IF('Data R4P'!C786="","",'Data R4P'!F786)</f>
        <v/>
      </c>
      <c r="G7770">
        <f>IF('Data R4P'!C786="","",'Data R4P'!AD786)</f>
        <v/>
      </c>
      <c r="H7770">
        <f>IF('Data R4P'!C786="","",'Data R4P'!AC786)</f>
        <v/>
      </c>
      <c r="I7770">
        <f>IF('Data R4P'!C786="","",COUNTIF('Data R4P'!J786,"&gt;0")+COUNTIF('Data R4P'!L786,"&gt;0")+COUNTIF('Data R4P'!N786,"&gt;0")+COUNTIF('Data R4P'!P786,"&gt;0")+COUNTIF('Data R4P'!R786,"&gt;0")+COUNTIF('Data R4P'!T786,"&gt;0")+COUNTIF('Data R4P'!V786,"&gt;0")+COUNTIF('Data R4P'!X786,"&gt;0"))</f>
        <v/>
      </c>
      <c r="J7770">
        <f>IF('Data R4P'!C786="","",IF((COUNTIF('Data R4P'!K786,"&gt;0")+COUNTIF('Data R4P'!M786,"&gt;0")+COUNTIF('Data R4P'!O786,"&gt;0")+COUNTIF('Data R4P'!Q786,"&gt;0")+COUNTIF('Data R4P'!S786,"&gt;0")+COUNTIF('Data R4P'!U786,"&gt;0")+COUNTIF('Data R4P'!W786,"&gt;0")+COUNTIF('Data R4P'!Y786,"&gt;0"))&gt;0,1,0))</f>
        <v/>
      </c>
      <c r="M7770" t="inlineStr">
        <is>
          <t>Data R</t>
        </is>
      </c>
    </row>
    <row r="7771">
      <c r="A7771" t="inlineStr">
        <is>
          <t>Regional 4 Palmco</t>
        </is>
      </c>
      <c r="B7771">
        <f>IF('Data R4P'!C787="","",'Data R4P'!B787)</f>
        <v/>
      </c>
      <c r="C7771">
        <f>IF('Data R4P'!C787="","",'Data R4P'!C787)</f>
        <v/>
      </c>
      <c r="D7771">
        <f>IF('Data R4P'!C787="","",'Data R4P'!D787)</f>
        <v/>
      </c>
      <c r="E7771">
        <f>IF('Data R4P'!C787="","",'Data R4P'!E787)</f>
        <v/>
      </c>
      <c r="F7771">
        <f>IF('Data R4P'!C787="","",'Data R4P'!F787)</f>
        <v/>
      </c>
      <c r="G7771">
        <f>IF('Data R4P'!C787="","",'Data R4P'!AD787)</f>
        <v/>
      </c>
      <c r="H7771">
        <f>IF('Data R4P'!C787="","",'Data R4P'!AC787)</f>
        <v/>
      </c>
      <c r="I7771">
        <f>IF('Data R4P'!C787="","",COUNTIF('Data R4P'!J787,"&gt;0")+COUNTIF('Data R4P'!L787,"&gt;0")+COUNTIF('Data R4P'!N787,"&gt;0")+COUNTIF('Data R4P'!P787,"&gt;0")+COUNTIF('Data R4P'!R787,"&gt;0")+COUNTIF('Data R4P'!T787,"&gt;0")+COUNTIF('Data R4P'!V787,"&gt;0")+COUNTIF('Data R4P'!X787,"&gt;0"))</f>
        <v/>
      </c>
      <c r="J7771">
        <f>IF('Data R4P'!C787="","",IF((COUNTIF('Data R4P'!K787,"&gt;0")+COUNTIF('Data R4P'!M787,"&gt;0")+COUNTIF('Data R4P'!O787,"&gt;0")+COUNTIF('Data R4P'!Q787,"&gt;0")+COUNTIF('Data R4P'!S787,"&gt;0")+COUNTIF('Data R4P'!U787,"&gt;0")+COUNTIF('Data R4P'!W787,"&gt;0")+COUNTIF('Data R4P'!Y787,"&gt;0"))&gt;0,1,0))</f>
        <v/>
      </c>
      <c r="M7771" t="inlineStr">
        <is>
          <t>Data R</t>
        </is>
      </c>
    </row>
    <row r="7772">
      <c r="A7772" t="inlineStr">
        <is>
          <t>Regional 4 Palmco</t>
        </is>
      </c>
      <c r="B7772">
        <f>IF('Data R4P'!C788="","",'Data R4P'!B788)</f>
        <v/>
      </c>
      <c r="C7772">
        <f>IF('Data R4P'!C788="","",'Data R4P'!C788)</f>
        <v/>
      </c>
      <c r="D7772">
        <f>IF('Data R4P'!C788="","",'Data R4P'!D788)</f>
        <v/>
      </c>
      <c r="E7772">
        <f>IF('Data R4P'!C788="","",'Data R4P'!E788)</f>
        <v/>
      </c>
      <c r="F7772">
        <f>IF('Data R4P'!C788="","",'Data R4P'!F788)</f>
        <v/>
      </c>
      <c r="G7772">
        <f>IF('Data R4P'!C788="","",'Data R4P'!AD788)</f>
        <v/>
      </c>
      <c r="H7772">
        <f>IF('Data R4P'!C788="","",'Data R4P'!AC788)</f>
        <v/>
      </c>
      <c r="I7772">
        <f>IF('Data R4P'!C788="","",COUNTIF('Data R4P'!J788,"&gt;0")+COUNTIF('Data R4P'!L788,"&gt;0")+COUNTIF('Data R4P'!N788,"&gt;0")+COUNTIF('Data R4P'!P788,"&gt;0")+COUNTIF('Data R4P'!R788,"&gt;0")+COUNTIF('Data R4P'!T788,"&gt;0")+COUNTIF('Data R4P'!V788,"&gt;0")+COUNTIF('Data R4P'!X788,"&gt;0"))</f>
        <v/>
      </c>
      <c r="J7772">
        <f>IF('Data R4P'!C788="","",IF((COUNTIF('Data R4P'!K788,"&gt;0")+COUNTIF('Data R4P'!M788,"&gt;0")+COUNTIF('Data R4P'!O788,"&gt;0")+COUNTIF('Data R4P'!Q788,"&gt;0")+COUNTIF('Data R4P'!S788,"&gt;0")+COUNTIF('Data R4P'!U788,"&gt;0")+COUNTIF('Data R4P'!W788,"&gt;0")+COUNTIF('Data R4P'!Y788,"&gt;0"))&gt;0,1,0))</f>
        <v/>
      </c>
      <c r="M7772" t="inlineStr">
        <is>
          <t>Data R</t>
        </is>
      </c>
    </row>
    <row r="7773">
      <c r="A7773" t="inlineStr">
        <is>
          <t>Regional 4 Palmco</t>
        </is>
      </c>
      <c r="B7773">
        <f>IF('Data R4P'!C789="","",'Data R4P'!B789)</f>
        <v/>
      </c>
      <c r="C7773">
        <f>IF('Data R4P'!C789="","",'Data R4P'!C789)</f>
        <v/>
      </c>
      <c r="D7773">
        <f>IF('Data R4P'!C789="","",'Data R4P'!D789)</f>
        <v/>
      </c>
      <c r="E7773">
        <f>IF('Data R4P'!C789="","",'Data R4P'!E789)</f>
        <v/>
      </c>
      <c r="F7773">
        <f>IF('Data R4P'!C789="","",'Data R4P'!F789)</f>
        <v/>
      </c>
      <c r="G7773">
        <f>IF('Data R4P'!C789="","",'Data R4P'!AD789)</f>
        <v/>
      </c>
      <c r="H7773">
        <f>IF('Data R4P'!C789="","",'Data R4P'!AC789)</f>
        <v/>
      </c>
      <c r="I7773">
        <f>IF('Data R4P'!C789="","",COUNTIF('Data R4P'!J789,"&gt;0")+COUNTIF('Data R4P'!L789,"&gt;0")+COUNTIF('Data R4P'!N789,"&gt;0")+COUNTIF('Data R4P'!P789,"&gt;0")+COUNTIF('Data R4P'!R789,"&gt;0")+COUNTIF('Data R4P'!T789,"&gt;0")+COUNTIF('Data R4P'!V789,"&gt;0")+COUNTIF('Data R4P'!X789,"&gt;0"))</f>
        <v/>
      </c>
      <c r="J7773">
        <f>IF('Data R4P'!C789="","",IF((COUNTIF('Data R4P'!K789,"&gt;0")+COUNTIF('Data R4P'!M789,"&gt;0")+COUNTIF('Data R4P'!O789,"&gt;0")+COUNTIF('Data R4P'!Q789,"&gt;0")+COUNTIF('Data R4P'!S789,"&gt;0")+COUNTIF('Data R4P'!U789,"&gt;0")+COUNTIF('Data R4P'!W789,"&gt;0")+COUNTIF('Data R4P'!Y789,"&gt;0"))&gt;0,1,0))</f>
        <v/>
      </c>
      <c r="M7773" t="inlineStr">
        <is>
          <t>Data R</t>
        </is>
      </c>
    </row>
    <row r="7774">
      <c r="A7774" t="inlineStr">
        <is>
          <t>Regional 4 Palmco</t>
        </is>
      </c>
      <c r="B7774">
        <f>IF('Data R4P'!C790="","",'Data R4P'!B790)</f>
        <v/>
      </c>
      <c r="C7774">
        <f>IF('Data R4P'!C790="","",'Data R4P'!C790)</f>
        <v/>
      </c>
      <c r="D7774">
        <f>IF('Data R4P'!C790="","",'Data R4P'!D790)</f>
        <v/>
      </c>
      <c r="E7774">
        <f>IF('Data R4P'!C790="","",'Data R4P'!E790)</f>
        <v/>
      </c>
      <c r="F7774">
        <f>IF('Data R4P'!C790="","",'Data R4P'!F790)</f>
        <v/>
      </c>
      <c r="G7774">
        <f>IF('Data R4P'!C790="","",'Data R4P'!AD790)</f>
        <v/>
      </c>
      <c r="H7774">
        <f>IF('Data R4P'!C790="","",'Data R4P'!AC790)</f>
        <v/>
      </c>
      <c r="I7774">
        <f>IF('Data R4P'!C790="","",COUNTIF('Data R4P'!J790,"&gt;0")+COUNTIF('Data R4P'!L790,"&gt;0")+COUNTIF('Data R4P'!N790,"&gt;0")+COUNTIF('Data R4P'!P790,"&gt;0")+COUNTIF('Data R4P'!R790,"&gt;0")+COUNTIF('Data R4P'!T790,"&gt;0")+COUNTIF('Data R4P'!V790,"&gt;0")+COUNTIF('Data R4P'!X790,"&gt;0"))</f>
        <v/>
      </c>
      <c r="J7774">
        <f>IF('Data R4P'!C790="","",IF((COUNTIF('Data R4P'!K790,"&gt;0")+COUNTIF('Data R4P'!M790,"&gt;0")+COUNTIF('Data R4P'!O790,"&gt;0")+COUNTIF('Data R4P'!Q790,"&gt;0")+COUNTIF('Data R4P'!S790,"&gt;0")+COUNTIF('Data R4P'!U790,"&gt;0")+COUNTIF('Data R4P'!W790,"&gt;0")+COUNTIF('Data R4P'!Y790,"&gt;0"))&gt;0,1,0))</f>
        <v/>
      </c>
      <c r="M7774" t="inlineStr">
        <is>
          <t>Data R</t>
        </is>
      </c>
    </row>
    <row r="7775">
      <c r="A7775" t="inlineStr">
        <is>
          <t>Regional 4 Palmco</t>
        </is>
      </c>
      <c r="B7775">
        <f>IF('Data R4P'!C791="","",'Data R4P'!B791)</f>
        <v/>
      </c>
      <c r="C7775">
        <f>IF('Data R4P'!C791="","",'Data R4P'!C791)</f>
        <v/>
      </c>
      <c r="D7775">
        <f>IF('Data R4P'!C791="","",'Data R4P'!D791)</f>
        <v/>
      </c>
      <c r="E7775">
        <f>IF('Data R4P'!C791="","",'Data R4P'!E791)</f>
        <v/>
      </c>
      <c r="F7775">
        <f>IF('Data R4P'!C791="","",'Data R4P'!F791)</f>
        <v/>
      </c>
      <c r="G7775">
        <f>IF('Data R4P'!C791="","",'Data R4P'!AD791)</f>
        <v/>
      </c>
      <c r="H7775">
        <f>IF('Data R4P'!C791="","",'Data R4P'!AC791)</f>
        <v/>
      </c>
      <c r="I7775">
        <f>IF('Data R4P'!C791="","",COUNTIF('Data R4P'!J791,"&gt;0")+COUNTIF('Data R4P'!L791,"&gt;0")+COUNTIF('Data R4P'!N791,"&gt;0")+COUNTIF('Data R4P'!P791,"&gt;0")+COUNTIF('Data R4P'!R791,"&gt;0")+COUNTIF('Data R4P'!T791,"&gt;0")+COUNTIF('Data R4P'!V791,"&gt;0")+COUNTIF('Data R4P'!X791,"&gt;0"))</f>
        <v/>
      </c>
      <c r="J7775">
        <f>IF('Data R4P'!C791="","",IF((COUNTIF('Data R4P'!K791,"&gt;0")+COUNTIF('Data R4P'!M791,"&gt;0")+COUNTIF('Data R4P'!O791,"&gt;0")+COUNTIF('Data R4P'!Q791,"&gt;0")+COUNTIF('Data R4P'!S791,"&gt;0")+COUNTIF('Data R4P'!U791,"&gt;0")+COUNTIF('Data R4P'!W791,"&gt;0")+COUNTIF('Data R4P'!Y791,"&gt;0"))&gt;0,1,0))</f>
        <v/>
      </c>
      <c r="M7775" t="inlineStr">
        <is>
          <t>Data R</t>
        </is>
      </c>
    </row>
    <row r="7776">
      <c r="A7776" t="inlineStr">
        <is>
          <t>Regional 4 Palmco</t>
        </is>
      </c>
      <c r="B7776">
        <f>IF('Data R4P'!C792="","",'Data R4P'!B792)</f>
        <v/>
      </c>
      <c r="C7776">
        <f>IF('Data R4P'!C792="","",'Data R4P'!C792)</f>
        <v/>
      </c>
      <c r="D7776">
        <f>IF('Data R4P'!C792="","",'Data R4P'!D792)</f>
        <v/>
      </c>
      <c r="E7776">
        <f>IF('Data R4P'!C792="","",'Data R4P'!E792)</f>
        <v/>
      </c>
      <c r="F7776">
        <f>IF('Data R4P'!C792="","",'Data R4P'!F792)</f>
        <v/>
      </c>
      <c r="G7776">
        <f>IF('Data R4P'!C792="","",'Data R4P'!AD792)</f>
        <v/>
      </c>
      <c r="H7776">
        <f>IF('Data R4P'!C792="","",'Data R4P'!AC792)</f>
        <v/>
      </c>
      <c r="I7776">
        <f>IF('Data R4P'!C792="","",COUNTIF('Data R4P'!J792,"&gt;0")+COUNTIF('Data R4P'!L792,"&gt;0")+COUNTIF('Data R4P'!N792,"&gt;0")+COUNTIF('Data R4P'!P792,"&gt;0")+COUNTIF('Data R4P'!R792,"&gt;0")+COUNTIF('Data R4P'!T792,"&gt;0")+COUNTIF('Data R4P'!V792,"&gt;0")+COUNTIF('Data R4P'!X792,"&gt;0"))</f>
        <v/>
      </c>
      <c r="J7776">
        <f>IF('Data R4P'!C792="","",IF((COUNTIF('Data R4P'!K792,"&gt;0")+COUNTIF('Data R4P'!M792,"&gt;0")+COUNTIF('Data R4P'!O792,"&gt;0")+COUNTIF('Data R4P'!Q792,"&gt;0")+COUNTIF('Data R4P'!S792,"&gt;0")+COUNTIF('Data R4P'!U792,"&gt;0")+COUNTIF('Data R4P'!W792,"&gt;0")+COUNTIF('Data R4P'!Y792,"&gt;0"))&gt;0,1,0))</f>
        <v/>
      </c>
      <c r="M7776" t="inlineStr">
        <is>
          <t>Data R</t>
        </is>
      </c>
    </row>
    <row r="7777">
      <c r="A7777" t="inlineStr">
        <is>
          <t>Regional 4 Palmco</t>
        </is>
      </c>
      <c r="B7777">
        <f>IF('Data R4P'!C793="","",'Data R4P'!B793)</f>
        <v/>
      </c>
      <c r="C7777">
        <f>IF('Data R4P'!C793="","",'Data R4P'!C793)</f>
        <v/>
      </c>
      <c r="D7777">
        <f>IF('Data R4P'!C793="","",'Data R4P'!D793)</f>
        <v/>
      </c>
      <c r="E7777">
        <f>IF('Data R4P'!C793="","",'Data R4P'!E793)</f>
        <v/>
      </c>
      <c r="F7777">
        <f>IF('Data R4P'!C793="","",'Data R4P'!F793)</f>
        <v/>
      </c>
      <c r="G7777">
        <f>IF('Data R4P'!C793="","",'Data R4P'!AD793)</f>
        <v/>
      </c>
      <c r="H7777">
        <f>IF('Data R4P'!C793="","",'Data R4P'!AC793)</f>
        <v/>
      </c>
      <c r="I7777">
        <f>IF('Data R4P'!C793="","",COUNTIF('Data R4P'!J793,"&gt;0")+COUNTIF('Data R4P'!L793,"&gt;0")+COUNTIF('Data R4P'!N793,"&gt;0")+COUNTIF('Data R4P'!P793,"&gt;0")+COUNTIF('Data R4P'!R793,"&gt;0")+COUNTIF('Data R4P'!T793,"&gt;0")+COUNTIF('Data R4P'!V793,"&gt;0")+COUNTIF('Data R4P'!X793,"&gt;0"))</f>
        <v/>
      </c>
      <c r="J7777">
        <f>IF('Data R4P'!C793="","",IF((COUNTIF('Data R4P'!K793,"&gt;0")+COUNTIF('Data R4P'!M793,"&gt;0")+COUNTIF('Data R4P'!O793,"&gt;0")+COUNTIF('Data R4P'!Q793,"&gt;0")+COUNTIF('Data R4P'!S793,"&gt;0")+COUNTIF('Data R4P'!U793,"&gt;0")+COUNTIF('Data R4P'!W793,"&gt;0")+COUNTIF('Data R4P'!Y793,"&gt;0"))&gt;0,1,0))</f>
        <v/>
      </c>
      <c r="M7777" t="inlineStr">
        <is>
          <t>Data R</t>
        </is>
      </c>
    </row>
    <row r="7778">
      <c r="A7778" t="inlineStr">
        <is>
          <t>Regional 4 Palmco</t>
        </is>
      </c>
      <c r="B7778">
        <f>IF('Data R4P'!C794="","",'Data R4P'!B794)</f>
        <v/>
      </c>
      <c r="C7778">
        <f>IF('Data R4P'!C794="","",'Data R4P'!C794)</f>
        <v/>
      </c>
      <c r="D7778">
        <f>IF('Data R4P'!C794="","",'Data R4P'!D794)</f>
        <v/>
      </c>
      <c r="E7778">
        <f>IF('Data R4P'!C794="","",'Data R4P'!E794)</f>
        <v/>
      </c>
      <c r="F7778">
        <f>IF('Data R4P'!C794="","",'Data R4P'!F794)</f>
        <v/>
      </c>
      <c r="G7778">
        <f>IF('Data R4P'!C794="","",'Data R4P'!AD794)</f>
        <v/>
      </c>
      <c r="H7778">
        <f>IF('Data R4P'!C794="","",'Data R4P'!AC794)</f>
        <v/>
      </c>
      <c r="I7778">
        <f>IF('Data R4P'!C794="","",COUNTIF('Data R4P'!J794,"&gt;0")+COUNTIF('Data R4P'!L794,"&gt;0")+COUNTIF('Data R4P'!N794,"&gt;0")+COUNTIF('Data R4P'!P794,"&gt;0")+COUNTIF('Data R4P'!R794,"&gt;0")+COUNTIF('Data R4P'!T794,"&gt;0")+COUNTIF('Data R4P'!V794,"&gt;0")+COUNTIF('Data R4P'!X794,"&gt;0"))</f>
        <v/>
      </c>
      <c r="J7778">
        <f>IF('Data R4P'!C794="","",IF((COUNTIF('Data R4P'!K794,"&gt;0")+COUNTIF('Data R4P'!M794,"&gt;0")+COUNTIF('Data R4P'!O794,"&gt;0")+COUNTIF('Data R4P'!Q794,"&gt;0")+COUNTIF('Data R4P'!S794,"&gt;0")+COUNTIF('Data R4P'!U794,"&gt;0")+COUNTIF('Data R4P'!W794,"&gt;0")+COUNTIF('Data R4P'!Y794,"&gt;0"))&gt;0,1,0))</f>
        <v/>
      </c>
      <c r="M7778" t="inlineStr">
        <is>
          <t>Data R</t>
        </is>
      </c>
    </row>
    <row r="7779">
      <c r="A7779" t="inlineStr">
        <is>
          <t>Regional 4 Palmco</t>
        </is>
      </c>
      <c r="B7779">
        <f>IF('Data R4P'!C795="","",'Data R4P'!B795)</f>
        <v/>
      </c>
      <c r="C7779">
        <f>IF('Data R4P'!C795="","",'Data R4P'!C795)</f>
        <v/>
      </c>
      <c r="D7779">
        <f>IF('Data R4P'!C795="","",'Data R4P'!D795)</f>
        <v/>
      </c>
      <c r="E7779">
        <f>IF('Data R4P'!C795="","",'Data R4P'!E795)</f>
        <v/>
      </c>
      <c r="F7779">
        <f>IF('Data R4P'!C795="","",'Data R4P'!F795)</f>
        <v/>
      </c>
      <c r="G7779">
        <f>IF('Data R4P'!C795="","",'Data R4P'!AD795)</f>
        <v/>
      </c>
      <c r="H7779">
        <f>IF('Data R4P'!C795="","",'Data R4P'!AC795)</f>
        <v/>
      </c>
      <c r="I7779">
        <f>IF('Data R4P'!C795="","",COUNTIF('Data R4P'!J795,"&gt;0")+COUNTIF('Data R4P'!L795,"&gt;0")+COUNTIF('Data R4P'!N795,"&gt;0")+COUNTIF('Data R4P'!P795,"&gt;0")+COUNTIF('Data R4P'!R795,"&gt;0")+COUNTIF('Data R4P'!T795,"&gt;0")+COUNTIF('Data R4P'!V795,"&gt;0")+COUNTIF('Data R4P'!X795,"&gt;0"))</f>
        <v/>
      </c>
      <c r="J7779">
        <f>IF('Data R4P'!C795="","",IF((COUNTIF('Data R4P'!K795,"&gt;0")+COUNTIF('Data R4P'!M795,"&gt;0")+COUNTIF('Data R4P'!O795,"&gt;0")+COUNTIF('Data R4P'!Q795,"&gt;0")+COUNTIF('Data R4P'!S795,"&gt;0")+COUNTIF('Data R4P'!U795,"&gt;0")+COUNTIF('Data R4P'!W795,"&gt;0")+COUNTIF('Data R4P'!Y795,"&gt;0"))&gt;0,1,0))</f>
        <v/>
      </c>
      <c r="M7779" t="inlineStr">
        <is>
          <t>Data R</t>
        </is>
      </c>
    </row>
    <row r="7780">
      <c r="A7780" t="inlineStr">
        <is>
          <t>Regional 4 Palmco</t>
        </is>
      </c>
      <c r="B7780">
        <f>IF('Data R4P'!C796="","",'Data R4P'!B796)</f>
        <v/>
      </c>
      <c r="C7780">
        <f>IF('Data R4P'!C796="","",'Data R4P'!C796)</f>
        <v/>
      </c>
      <c r="D7780">
        <f>IF('Data R4P'!C796="","",'Data R4P'!D796)</f>
        <v/>
      </c>
      <c r="E7780">
        <f>IF('Data R4P'!C796="","",'Data R4P'!E796)</f>
        <v/>
      </c>
      <c r="F7780">
        <f>IF('Data R4P'!C796="","",'Data R4P'!F796)</f>
        <v/>
      </c>
      <c r="G7780">
        <f>IF('Data R4P'!C796="","",'Data R4P'!AD796)</f>
        <v/>
      </c>
      <c r="H7780">
        <f>IF('Data R4P'!C796="","",'Data R4P'!AC796)</f>
        <v/>
      </c>
      <c r="I7780">
        <f>IF('Data R4P'!C796="","",COUNTIF('Data R4P'!J796,"&gt;0")+COUNTIF('Data R4P'!L796,"&gt;0")+COUNTIF('Data R4P'!N796,"&gt;0")+COUNTIF('Data R4P'!P796,"&gt;0")+COUNTIF('Data R4P'!R796,"&gt;0")+COUNTIF('Data R4P'!T796,"&gt;0")+COUNTIF('Data R4P'!V796,"&gt;0")+COUNTIF('Data R4P'!X796,"&gt;0"))</f>
        <v/>
      </c>
      <c r="J7780">
        <f>IF('Data R4P'!C796="","",IF((COUNTIF('Data R4P'!K796,"&gt;0")+COUNTIF('Data R4P'!M796,"&gt;0")+COUNTIF('Data R4P'!O796,"&gt;0")+COUNTIF('Data R4P'!Q796,"&gt;0")+COUNTIF('Data R4P'!S796,"&gt;0")+COUNTIF('Data R4P'!U796,"&gt;0")+COUNTIF('Data R4P'!W796,"&gt;0")+COUNTIF('Data R4P'!Y796,"&gt;0"))&gt;0,1,0))</f>
        <v/>
      </c>
      <c r="M7780" t="inlineStr">
        <is>
          <t>Data R</t>
        </is>
      </c>
    </row>
    <row r="7781">
      <c r="A7781" t="inlineStr">
        <is>
          <t>Regional 4 Palmco</t>
        </is>
      </c>
      <c r="B7781">
        <f>IF('Data R4P'!C797="","",'Data R4P'!B797)</f>
        <v/>
      </c>
      <c r="C7781">
        <f>IF('Data R4P'!C797="","",'Data R4P'!C797)</f>
        <v/>
      </c>
      <c r="D7781">
        <f>IF('Data R4P'!C797="","",'Data R4P'!D797)</f>
        <v/>
      </c>
      <c r="E7781">
        <f>IF('Data R4P'!C797="","",'Data R4P'!E797)</f>
        <v/>
      </c>
      <c r="F7781">
        <f>IF('Data R4P'!C797="","",'Data R4P'!F797)</f>
        <v/>
      </c>
      <c r="G7781">
        <f>IF('Data R4P'!C797="","",'Data R4P'!AD797)</f>
        <v/>
      </c>
      <c r="H7781">
        <f>IF('Data R4P'!C797="","",'Data R4P'!AC797)</f>
        <v/>
      </c>
      <c r="I7781">
        <f>IF('Data R4P'!C797="","",COUNTIF('Data R4P'!J797,"&gt;0")+COUNTIF('Data R4P'!L797,"&gt;0")+COUNTIF('Data R4P'!N797,"&gt;0")+COUNTIF('Data R4P'!P797,"&gt;0")+COUNTIF('Data R4P'!R797,"&gt;0")+COUNTIF('Data R4P'!T797,"&gt;0")+COUNTIF('Data R4P'!V797,"&gt;0")+COUNTIF('Data R4P'!X797,"&gt;0"))</f>
        <v/>
      </c>
      <c r="J7781">
        <f>IF('Data R4P'!C797="","",IF((COUNTIF('Data R4P'!K797,"&gt;0")+COUNTIF('Data R4P'!M797,"&gt;0")+COUNTIF('Data R4P'!O797,"&gt;0")+COUNTIF('Data R4P'!Q797,"&gt;0")+COUNTIF('Data R4P'!S797,"&gt;0")+COUNTIF('Data R4P'!U797,"&gt;0")+COUNTIF('Data R4P'!W797,"&gt;0")+COUNTIF('Data R4P'!Y797,"&gt;0"))&gt;0,1,0))</f>
        <v/>
      </c>
      <c r="M7781" t="inlineStr">
        <is>
          <t>Data R</t>
        </is>
      </c>
    </row>
    <row r="7782">
      <c r="A7782" t="inlineStr">
        <is>
          <t>Regional 4 Palmco</t>
        </is>
      </c>
      <c r="B7782">
        <f>IF('Data R4P'!C798="","",'Data R4P'!B798)</f>
        <v/>
      </c>
      <c r="C7782">
        <f>IF('Data R4P'!C798="","",'Data R4P'!C798)</f>
        <v/>
      </c>
      <c r="D7782">
        <f>IF('Data R4P'!C798="","",'Data R4P'!D798)</f>
        <v/>
      </c>
      <c r="E7782">
        <f>IF('Data R4P'!C798="","",'Data R4P'!E798)</f>
        <v/>
      </c>
      <c r="F7782">
        <f>IF('Data R4P'!C798="","",'Data R4P'!F798)</f>
        <v/>
      </c>
      <c r="G7782">
        <f>IF('Data R4P'!C798="","",'Data R4P'!AD798)</f>
        <v/>
      </c>
      <c r="H7782">
        <f>IF('Data R4P'!C798="","",'Data R4P'!AC798)</f>
        <v/>
      </c>
      <c r="I7782">
        <f>IF('Data R4P'!C798="","",COUNTIF('Data R4P'!J798,"&gt;0")+COUNTIF('Data R4P'!L798,"&gt;0")+COUNTIF('Data R4P'!N798,"&gt;0")+COUNTIF('Data R4P'!P798,"&gt;0")+COUNTIF('Data R4P'!R798,"&gt;0")+COUNTIF('Data R4P'!T798,"&gt;0")+COUNTIF('Data R4P'!V798,"&gt;0")+COUNTIF('Data R4P'!X798,"&gt;0"))</f>
        <v/>
      </c>
      <c r="J7782">
        <f>IF('Data R4P'!C798="","",IF((COUNTIF('Data R4P'!K798,"&gt;0")+COUNTIF('Data R4P'!M798,"&gt;0")+COUNTIF('Data R4P'!O798,"&gt;0")+COUNTIF('Data R4P'!Q798,"&gt;0")+COUNTIF('Data R4P'!S798,"&gt;0")+COUNTIF('Data R4P'!U798,"&gt;0")+COUNTIF('Data R4P'!W798,"&gt;0")+COUNTIF('Data R4P'!Y798,"&gt;0"))&gt;0,1,0))</f>
        <v/>
      </c>
      <c r="M7782" t="inlineStr">
        <is>
          <t>Data R</t>
        </is>
      </c>
    </row>
    <row r="7783">
      <c r="A7783" t="inlineStr">
        <is>
          <t>Regional 4 Palmco</t>
        </is>
      </c>
      <c r="B7783">
        <f>IF('Data R4P'!C799="","",'Data R4P'!B799)</f>
        <v/>
      </c>
      <c r="C7783">
        <f>IF('Data R4P'!C799="","",'Data R4P'!C799)</f>
        <v/>
      </c>
      <c r="D7783">
        <f>IF('Data R4P'!C799="","",'Data R4P'!D799)</f>
        <v/>
      </c>
      <c r="E7783">
        <f>IF('Data R4P'!C799="","",'Data R4P'!E799)</f>
        <v/>
      </c>
      <c r="F7783">
        <f>IF('Data R4P'!C799="","",'Data R4P'!F799)</f>
        <v/>
      </c>
      <c r="G7783">
        <f>IF('Data R4P'!C799="","",'Data R4P'!AD799)</f>
        <v/>
      </c>
      <c r="H7783">
        <f>IF('Data R4P'!C799="","",'Data R4P'!AC799)</f>
        <v/>
      </c>
      <c r="I7783">
        <f>IF('Data R4P'!C799="","",COUNTIF('Data R4P'!J799,"&gt;0")+COUNTIF('Data R4P'!L799,"&gt;0")+COUNTIF('Data R4P'!N799,"&gt;0")+COUNTIF('Data R4P'!P799,"&gt;0")+COUNTIF('Data R4P'!R799,"&gt;0")+COUNTIF('Data R4P'!T799,"&gt;0")+COUNTIF('Data R4P'!V799,"&gt;0")+COUNTIF('Data R4P'!X799,"&gt;0"))</f>
        <v/>
      </c>
      <c r="J7783">
        <f>IF('Data R4P'!C799="","",IF((COUNTIF('Data R4P'!K799,"&gt;0")+COUNTIF('Data R4P'!M799,"&gt;0")+COUNTIF('Data R4P'!O799,"&gt;0")+COUNTIF('Data R4P'!Q799,"&gt;0")+COUNTIF('Data R4P'!S799,"&gt;0")+COUNTIF('Data R4P'!U799,"&gt;0")+COUNTIF('Data R4P'!W799,"&gt;0")+COUNTIF('Data R4P'!Y799,"&gt;0"))&gt;0,1,0))</f>
        <v/>
      </c>
      <c r="M7783" t="inlineStr">
        <is>
          <t>Data R</t>
        </is>
      </c>
    </row>
    <row r="7784">
      <c r="A7784" t="inlineStr">
        <is>
          <t>Regional 4 Palmco</t>
        </is>
      </c>
      <c r="B7784">
        <f>IF('Data R4P'!C800="","",'Data R4P'!B800)</f>
        <v/>
      </c>
      <c r="C7784">
        <f>IF('Data R4P'!C800="","",'Data R4P'!C800)</f>
        <v/>
      </c>
      <c r="D7784">
        <f>IF('Data R4P'!C800="","",'Data R4P'!D800)</f>
        <v/>
      </c>
      <c r="E7784">
        <f>IF('Data R4P'!C800="","",'Data R4P'!E800)</f>
        <v/>
      </c>
      <c r="F7784">
        <f>IF('Data R4P'!C800="","",'Data R4P'!F800)</f>
        <v/>
      </c>
      <c r="G7784">
        <f>IF('Data R4P'!C800="","",'Data R4P'!AD800)</f>
        <v/>
      </c>
      <c r="H7784">
        <f>IF('Data R4P'!C800="","",'Data R4P'!AC800)</f>
        <v/>
      </c>
      <c r="I7784">
        <f>IF('Data R4P'!C800="","",COUNTIF('Data R4P'!J800,"&gt;0")+COUNTIF('Data R4P'!L800,"&gt;0")+COUNTIF('Data R4P'!N800,"&gt;0")+COUNTIF('Data R4P'!P800,"&gt;0")+COUNTIF('Data R4P'!R800,"&gt;0")+COUNTIF('Data R4P'!T800,"&gt;0")+COUNTIF('Data R4P'!V800,"&gt;0")+COUNTIF('Data R4P'!X800,"&gt;0"))</f>
        <v/>
      </c>
      <c r="J7784">
        <f>IF('Data R4P'!C800="","",IF((COUNTIF('Data R4P'!K800,"&gt;0")+COUNTIF('Data R4P'!M800,"&gt;0")+COUNTIF('Data R4P'!O800,"&gt;0")+COUNTIF('Data R4P'!Q800,"&gt;0")+COUNTIF('Data R4P'!S800,"&gt;0")+COUNTIF('Data R4P'!U800,"&gt;0")+COUNTIF('Data R4P'!W800,"&gt;0")+COUNTIF('Data R4P'!Y800,"&gt;0"))&gt;0,1,0))</f>
        <v/>
      </c>
      <c r="M7784" t="inlineStr">
        <is>
          <t>Data R</t>
        </is>
      </c>
    </row>
    <row r="7785">
      <c r="A7785" t="inlineStr">
        <is>
          <t>Regional 4 Palmco</t>
        </is>
      </c>
      <c r="B7785">
        <f>IF('Data R4P'!C801="","",'Data R4P'!B801)</f>
        <v/>
      </c>
      <c r="C7785">
        <f>IF('Data R4P'!C801="","",'Data R4P'!C801)</f>
        <v/>
      </c>
      <c r="D7785">
        <f>IF('Data R4P'!C801="","",'Data R4P'!D801)</f>
        <v/>
      </c>
      <c r="E7785">
        <f>IF('Data R4P'!C801="","",'Data R4P'!E801)</f>
        <v/>
      </c>
      <c r="F7785">
        <f>IF('Data R4P'!C801="","",'Data R4P'!F801)</f>
        <v/>
      </c>
      <c r="G7785">
        <f>IF('Data R4P'!C801="","",'Data R4P'!AD801)</f>
        <v/>
      </c>
      <c r="H7785">
        <f>IF('Data R4P'!C801="","",'Data R4P'!AC801)</f>
        <v/>
      </c>
      <c r="I7785">
        <f>IF('Data R4P'!C801="","",COUNTIF('Data R4P'!J801,"&gt;0")+COUNTIF('Data R4P'!L801,"&gt;0")+COUNTIF('Data R4P'!N801,"&gt;0")+COUNTIF('Data R4P'!P801,"&gt;0")+COUNTIF('Data R4P'!R801,"&gt;0")+COUNTIF('Data R4P'!T801,"&gt;0")+COUNTIF('Data R4P'!V801,"&gt;0")+COUNTIF('Data R4P'!X801,"&gt;0"))</f>
        <v/>
      </c>
      <c r="J7785">
        <f>IF('Data R4P'!C801="","",IF((COUNTIF('Data R4P'!K801,"&gt;0")+COUNTIF('Data R4P'!M801,"&gt;0")+COUNTIF('Data R4P'!O801,"&gt;0")+COUNTIF('Data R4P'!Q801,"&gt;0")+COUNTIF('Data R4P'!S801,"&gt;0")+COUNTIF('Data R4P'!U801,"&gt;0")+COUNTIF('Data R4P'!W801,"&gt;0")+COUNTIF('Data R4P'!Y801,"&gt;0"))&gt;0,1,0))</f>
        <v/>
      </c>
      <c r="M7785" t="inlineStr">
        <is>
          <t>Data R</t>
        </is>
      </c>
    </row>
    <row r="7786">
      <c r="A7786" t="inlineStr">
        <is>
          <t>Regional 4 Palmco</t>
        </is>
      </c>
      <c r="B7786">
        <f>IF('Data R4P'!C802="","",'Data R4P'!B802)</f>
        <v/>
      </c>
      <c r="C7786">
        <f>IF('Data R4P'!C802="","",'Data R4P'!C802)</f>
        <v/>
      </c>
      <c r="D7786">
        <f>IF('Data R4P'!C802="","",'Data R4P'!D802)</f>
        <v/>
      </c>
      <c r="E7786">
        <f>IF('Data R4P'!C802="","",'Data R4P'!E802)</f>
        <v/>
      </c>
      <c r="F7786">
        <f>IF('Data R4P'!C802="","",'Data R4P'!F802)</f>
        <v/>
      </c>
      <c r="G7786">
        <f>IF('Data R4P'!C802="","",'Data R4P'!AD802)</f>
        <v/>
      </c>
      <c r="H7786">
        <f>IF('Data R4P'!C802="","",'Data R4P'!AC802)</f>
        <v/>
      </c>
      <c r="I7786">
        <f>IF('Data R4P'!C802="","",COUNTIF('Data R4P'!J802,"&gt;0")+COUNTIF('Data R4P'!L802,"&gt;0")+COUNTIF('Data R4P'!N802,"&gt;0")+COUNTIF('Data R4P'!P802,"&gt;0")+COUNTIF('Data R4P'!R802,"&gt;0")+COUNTIF('Data R4P'!T802,"&gt;0")+COUNTIF('Data R4P'!V802,"&gt;0")+COUNTIF('Data R4P'!X802,"&gt;0"))</f>
        <v/>
      </c>
      <c r="J7786">
        <f>IF('Data R4P'!C802="","",IF((COUNTIF('Data R4P'!K802,"&gt;0")+COUNTIF('Data R4P'!M802,"&gt;0")+COUNTIF('Data R4P'!O802,"&gt;0")+COUNTIF('Data R4P'!Q802,"&gt;0")+COUNTIF('Data R4P'!S802,"&gt;0")+COUNTIF('Data R4P'!U802,"&gt;0")+COUNTIF('Data R4P'!W802,"&gt;0")+COUNTIF('Data R4P'!Y802,"&gt;0"))&gt;0,1,0))</f>
        <v/>
      </c>
      <c r="M7786" t="inlineStr">
        <is>
          <t>Data R</t>
        </is>
      </c>
    </row>
    <row r="7787">
      <c r="A7787" t="inlineStr">
        <is>
          <t>Regional 4 Palmco</t>
        </is>
      </c>
      <c r="B7787">
        <f>IF('Data R4P'!C803="","",'Data R4P'!B803)</f>
        <v/>
      </c>
      <c r="C7787">
        <f>IF('Data R4P'!C803="","",'Data R4P'!C803)</f>
        <v/>
      </c>
      <c r="D7787">
        <f>IF('Data R4P'!C803="","",'Data R4P'!D803)</f>
        <v/>
      </c>
      <c r="E7787">
        <f>IF('Data R4P'!C803="","",'Data R4P'!E803)</f>
        <v/>
      </c>
      <c r="F7787">
        <f>IF('Data R4P'!C803="","",'Data R4P'!F803)</f>
        <v/>
      </c>
      <c r="G7787">
        <f>IF('Data R4P'!C803="","",'Data R4P'!AD803)</f>
        <v/>
      </c>
      <c r="H7787">
        <f>IF('Data R4P'!C803="","",'Data R4P'!AC803)</f>
        <v/>
      </c>
      <c r="I7787">
        <f>IF('Data R4P'!C803="","",COUNTIF('Data R4P'!J803,"&gt;0")+COUNTIF('Data R4P'!L803,"&gt;0")+COUNTIF('Data R4P'!N803,"&gt;0")+COUNTIF('Data R4P'!P803,"&gt;0")+COUNTIF('Data R4P'!R803,"&gt;0")+COUNTIF('Data R4P'!T803,"&gt;0")+COUNTIF('Data R4P'!V803,"&gt;0")+COUNTIF('Data R4P'!X803,"&gt;0"))</f>
        <v/>
      </c>
      <c r="J7787">
        <f>IF('Data R4P'!C803="","",IF((COUNTIF('Data R4P'!K803,"&gt;0")+COUNTIF('Data R4P'!M803,"&gt;0")+COUNTIF('Data R4P'!O803,"&gt;0")+COUNTIF('Data R4P'!Q803,"&gt;0")+COUNTIF('Data R4P'!S803,"&gt;0")+COUNTIF('Data R4P'!U803,"&gt;0")+COUNTIF('Data R4P'!W803,"&gt;0")+COUNTIF('Data R4P'!Y803,"&gt;0"))&gt;0,1,0))</f>
        <v/>
      </c>
      <c r="M7787" t="inlineStr">
        <is>
          <t>Data R</t>
        </is>
      </c>
    </row>
    <row r="7788">
      <c r="A7788" t="inlineStr">
        <is>
          <t>Regional 4 Palmco</t>
        </is>
      </c>
      <c r="B7788">
        <f>IF('Data R4P'!C804="","",'Data R4P'!B804)</f>
        <v/>
      </c>
      <c r="C7788">
        <f>IF('Data R4P'!C804="","",'Data R4P'!C804)</f>
        <v/>
      </c>
      <c r="D7788">
        <f>IF('Data R4P'!C804="","",'Data R4P'!D804)</f>
        <v/>
      </c>
      <c r="E7788">
        <f>IF('Data R4P'!C804="","",'Data R4P'!E804)</f>
        <v/>
      </c>
      <c r="F7788">
        <f>IF('Data R4P'!C804="","",'Data R4P'!F804)</f>
        <v/>
      </c>
      <c r="G7788">
        <f>IF('Data R4P'!C804="","",'Data R4P'!AD804)</f>
        <v/>
      </c>
      <c r="H7788">
        <f>IF('Data R4P'!C804="","",'Data R4P'!AC804)</f>
        <v/>
      </c>
      <c r="I7788">
        <f>IF('Data R4P'!C804="","",COUNTIF('Data R4P'!J804,"&gt;0")+COUNTIF('Data R4P'!L804,"&gt;0")+COUNTIF('Data R4P'!N804,"&gt;0")+COUNTIF('Data R4P'!P804,"&gt;0")+COUNTIF('Data R4P'!R804,"&gt;0")+COUNTIF('Data R4P'!T804,"&gt;0")+COUNTIF('Data R4P'!V804,"&gt;0")+COUNTIF('Data R4P'!X804,"&gt;0"))</f>
        <v/>
      </c>
      <c r="J7788">
        <f>IF('Data R4P'!C804="","",IF((COUNTIF('Data R4P'!K804,"&gt;0")+COUNTIF('Data R4P'!M804,"&gt;0")+COUNTIF('Data R4P'!O804,"&gt;0")+COUNTIF('Data R4P'!Q804,"&gt;0")+COUNTIF('Data R4P'!S804,"&gt;0")+COUNTIF('Data R4P'!U804,"&gt;0")+COUNTIF('Data R4P'!W804,"&gt;0")+COUNTIF('Data R4P'!Y804,"&gt;0"))&gt;0,1,0))</f>
        <v/>
      </c>
      <c r="M7788" t="inlineStr">
        <is>
          <t>Data R</t>
        </is>
      </c>
    </row>
    <row r="7789">
      <c r="A7789" t="inlineStr">
        <is>
          <t>Regional 4 Palmco</t>
        </is>
      </c>
      <c r="B7789">
        <f>IF('Data R4P'!C805="","",'Data R4P'!B805)</f>
        <v/>
      </c>
      <c r="C7789">
        <f>IF('Data R4P'!C805="","",'Data R4P'!C805)</f>
        <v/>
      </c>
      <c r="D7789">
        <f>IF('Data R4P'!C805="","",'Data R4P'!D805)</f>
        <v/>
      </c>
      <c r="E7789">
        <f>IF('Data R4P'!C805="","",'Data R4P'!E805)</f>
        <v/>
      </c>
      <c r="F7789">
        <f>IF('Data R4P'!C805="","",'Data R4P'!F805)</f>
        <v/>
      </c>
      <c r="G7789">
        <f>IF('Data R4P'!C805="","",'Data R4P'!AD805)</f>
        <v/>
      </c>
      <c r="H7789">
        <f>IF('Data R4P'!C805="","",'Data R4P'!AC805)</f>
        <v/>
      </c>
      <c r="I7789">
        <f>IF('Data R4P'!C805="","",COUNTIF('Data R4P'!J805,"&gt;0")+COUNTIF('Data R4P'!L805,"&gt;0")+COUNTIF('Data R4P'!N805,"&gt;0")+COUNTIF('Data R4P'!P805,"&gt;0")+COUNTIF('Data R4P'!R805,"&gt;0")+COUNTIF('Data R4P'!T805,"&gt;0")+COUNTIF('Data R4P'!V805,"&gt;0")+COUNTIF('Data R4P'!X805,"&gt;0"))</f>
        <v/>
      </c>
      <c r="J7789">
        <f>IF('Data R4P'!C805="","",IF((COUNTIF('Data R4P'!K805,"&gt;0")+COUNTIF('Data R4P'!M805,"&gt;0")+COUNTIF('Data R4P'!O805,"&gt;0")+COUNTIF('Data R4P'!Q805,"&gt;0")+COUNTIF('Data R4P'!S805,"&gt;0")+COUNTIF('Data R4P'!U805,"&gt;0")+COUNTIF('Data R4P'!W805,"&gt;0")+COUNTIF('Data R4P'!Y805,"&gt;0"))&gt;0,1,0))</f>
        <v/>
      </c>
      <c r="M7789" t="inlineStr">
        <is>
          <t>Data R</t>
        </is>
      </c>
    </row>
    <row r="7790">
      <c r="A7790" t="inlineStr">
        <is>
          <t>Regional 4 Palmco</t>
        </is>
      </c>
      <c r="B7790">
        <f>IF('Data R4P'!C806="","",'Data R4P'!B806)</f>
        <v/>
      </c>
      <c r="C7790">
        <f>IF('Data R4P'!C806="","",'Data R4P'!C806)</f>
        <v/>
      </c>
      <c r="D7790">
        <f>IF('Data R4P'!C806="","",'Data R4P'!D806)</f>
        <v/>
      </c>
      <c r="E7790">
        <f>IF('Data R4P'!C806="","",'Data R4P'!E806)</f>
        <v/>
      </c>
      <c r="F7790">
        <f>IF('Data R4P'!C806="","",'Data R4P'!F806)</f>
        <v/>
      </c>
      <c r="G7790">
        <f>IF('Data R4P'!C806="","",'Data R4P'!AD806)</f>
        <v/>
      </c>
      <c r="H7790">
        <f>IF('Data R4P'!C806="","",'Data R4P'!AC806)</f>
        <v/>
      </c>
      <c r="I7790">
        <f>IF('Data R4P'!C806="","",COUNTIF('Data R4P'!J806,"&gt;0")+COUNTIF('Data R4P'!L806,"&gt;0")+COUNTIF('Data R4P'!N806,"&gt;0")+COUNTIF('Data R4P'!P806,"&gt;0")+COUNTIF('Data R4P'!R806,"&gt;0")+COUNTIF('Data R4P'!T806,"&gt;0")+COUNTIF('Data R4P'!V806,"&gt;0")+COUNTIF('Data R4P'!X806,"&gt;0"))</f>
        <v/>
      </c>
      <c r="J7790">
        <f>IF('Data R4P'!C806="","",IF((COUNTIF('Data R4P'!K806,"&gt;0")+COUNTIF('Data R4P'!M806,"&gt;0")+COUNTIF('Data R4P'!O806,"&gt;0")+COUNTIF('Data R4P'!Q806,"&gt;0")+COUNTIF('Data R4P'!S806,"&gt;0")+COUNTIF('Data R4P'!U806,"&gt;0")+COUNTIF('Data R4P'!W806,"&gt;0")+COUNTIF('Data R4P'!Y806,"&gt;0"))&gt;0,1,0))</f>
        <v/>
      </c>
      <c r="M7790" t="inlineStr">
        <is>
          <t>Data R</t>
        </is>
      </c>
    </row>
    <row r="7791">
      <c r="A7791" t="inlineStr">
        <is>
          <t>Regional 4 Palmco</t>
        </is>
      </c>
      <c r="B7791">
        <f>IF('Data R4P'!C807="","",'Data R4P'!B807)</f>
        <v/>
      </c>
      <c r="C7791">
        <f>IF('Data R4P'!C807="","",'Data R4P'!C807)</f>
        <v/>
      </c>
      <c r="D7791">
        <f>IF('Data R4P'!C807="","",'Data R4P'!D807)</f>
        <v/>
      </c>
      <c r="E7791">
        <f>IF('Data R4P'!C807="","",'Data R4P'!E807)</f>
        <v/>
      </c>
      <c r="F7791">
        <f>IF('Data R4P'!C807="","",'Data R4P'!F807)</f>
        <v/>
      </c>
      <c r="G7791">
        <f>IF('Data R4P'!C807="","",'Data R4P'!AD807)</f>
        <v/>
      </c>
      <c r="H7791">
        <f>IF('Data R4P'!C807="","",'Data R4P'!AC807)</f>
        <v/>
      </c>
      <c r="I7791">
        <f>IF('Data R4P'!C807="","",COUNTIF('Data R4P'!J807,"&gt;0")+COUNTIF('Data R4P'!L807,"&gt;0")+COUNTIF('Data R4P'!N807,"&gt;0")+COUNTIF('Data R4P'!P807,"&gt;0")+COUNTIF('Data R4P'!R807,"&gt;0")+COUNTIF('Data R4P'!T807,"&gt;0")+COUNTIF('Data R4P'!V807,"&gt;0")+COUNTIF('Data R4P'!X807,"&gt;0"))</f>
        <v/>
      </c>
      <c r="J7791">
        <f>IF('Data R4P'!C807="","",IF((COUNTIF('Data R4P'!K807,"&gt;0")+COUNTIF('Data R4P'!M807,"&gt;0")+COUNTIF('Data R4P'!O807,"&gt;0")+COUNTIF('Data R4P'!Q807,"&gt;0")+COUNTIF('Data R4P'!S807,"&gt;0")+COUNTIF('Data R4P'!U807,"&gt;0")+COUNTIF('Data R4P'!W807,"&gt;0")+COUNTIF('Data R4P'!Y807,"&gt;0"))&gt;0,1,0))</f>
        <v/>
      </c>
      <c r="M7791" t="inlineStr">
        <is>
          <t>Data R</t>
        </is>
      </c>
    </row>
    <row r="7792">
      <c r="A7792" t="inlineStr">
        <is>
          <t>Regional 4 Palmco</t>
        </is>
      </c>
      <c r="B7792">
        <f>IF('Data R4P'!C808="","",'Data R4P'!B808)</f>
        <v/>
      </c>
      <c r="C7792">
        <f>IF('Data R4P'!C808="","",'Data R4P'!C808)</f>
        <v/>
      </c>
      <c r="D7792">
        <f>IF('Data R4P'!C808="","",'Data R4P'!D808)</f>
        <v/>
      </c>
      <c r="E7792">
        <f>IF('Data R4P'!C808="","",'Data R4P'!E808)</f>
        <v/>
      </c>
      <c r="F7792">
        <f>IF('Data R4P'!C808="","",'Data R4P'!F808)</f>
        <v/>
      </c>
      <c r="G7792">
        <f>IF('Data R4P'!C808="","",'Data R4P'!AD808)</f>
        <v/>
      </c>
      <c r="H7792">
        <f>IF('Data R4P'!C808="","",'Data R4P'!AC808)</f>
        <v/>
      </c>
      <c r="I7792">
        <f>IF('Data R4P'!C808="","",COUNTIF('Data R4P'!J808,"&gt;0")+COUNTIF('Data R4P'!L808,"&gt;0")+COUNTIF('Data R4P'!N808,"&gt;0")+COUNTIF('Data R4P'!P808,"&gt;0")+COUNTIF('Data R4P'!R808,"&gt;0")+COUNTIF('Data R4P'!T808,"&gt;0")+COUNTIF('Data R4P'!V808,"&gt;0")+COUNTIF('Data R4P'!X808,"&gt;0"))</f>
        <v/>
      </c>
      <c r="J7792">
        <f>IF('Data R4P'!C808="","",IF((COUNTIF('Data R4P'!K808,"&gt;0")+COUNTIF('Data R4P'!M808,"&gt;0")+COUNTIF('Data R4P'!O808,"&gt;0")+COUNTIF('Data R4P'!Q808,"&gt;0")+COUNTIF('Data R4P'!S808,"&gt;0")+COUNTIF('Data R4P'!U808,"&gt;0")+COUNTIF('Data R4P'!W808,"&gt;0")+COUNTIF('Data R4P'!Y808,"&gt;0"))&gt;0,1,0))</f>
        <v/>
      </c>
      <c r="M7792" t="inlineStr">
        <is>
          <t>Data R</t>
        </is>
      </c>
    </row>
    <row r="7793">
      <c r="A7793" t="inlineStr">
        <is>
          <t>Regional 4 Palmco</t>
        </is>
      </c>
      <c r="B7793">
        <f>IF('Data R4P'!C809="","",'Data R4P'!B809)</f>
        <v/>
      </c>
      <c r="C7793">
        <f>IF('Data R4P'!C809="","",'Data R4P'!C809)</f>
        <v/>
      </c>
      <c r="D7793">
        <f>IF('Data R4P'!C809="","",'Data R4P'!D809)</f>
        <v/>
      </c>
      <c r="E7793">
        <f>IF('Data R4P'!C809="","",'Data R4P'!E809)</f>
        <v/>
      </c>
      <c r="F7793">
        <f>IF('Data R4P'!C809="","",'Data R4P'!F809)</f>
        <v/>
      </c>
      <c r="G7793">
        <f>IF('Data R4P'!C809="","",'Data R4P'!AD809)</f>
        <v/>
      </c>
      <c r="H7793">
        <f>IF('Data R4P'!C809="","",'Data R4P'!AC809)</f>
        <v/>
      </c>
      <c r="I7793">
        <f>IF('Data R4P'!C809="","",COUNTIF('Data R4P'!J809,"&gt;0")+COUNTIF('Data R4P'!L809,"&gt;0")+COUNTIF('Data R4P'!N809,"&gt;0")+COUNTIF('Data R4P'!P809,"&gt;0")+COUNTIF('Data R4P'!R809,"&gt;0")+COUNTIF('Data R4P'!T809,"&gt;0")+COUNTIF('Data R4P'!V809,"&gt;0")+COUNTIF('Data R4P'!X809,"&gt;0"))</f>
        <v/>
      </c>
      <c r="J7793">
        <f>IF('Data R4P'!C809="","",IF((COUNTIF('Data R4P'!K809,"&gt;0")+COUNTIF('Data R4P'!M809,"&gt;0")+COUNTIF('Data R4P'!O809,"&gt;0")+COUNTIF('Data R4P'!Q809,"&gt;0")+COUNTIF('Data R4P'!S809,"&gt;0")+COUNTIF('Data R4P'!U809,"&gt;0")+COUNTIF('Data R4P'!W809,"&gt;0")+COUNTIF('Data R4P'!Y809,"&gt;0"))&gt;0,1,0))</f>
        <v/>
      </c>
      <c r="M7793" t="inlineStr">
        <is>
          <t>Data R</t>
        </is>
      </c>
    </row>
    <row r="7794">
      <c r="A7794" t="inlineStr">
        <is>
          <t>Regional 4 Palmco</t>
        </is>
      </c>
      <c r="B7794">
        <f>IF('Data R4P'!C810="","",'Data R4P'!B810)</f>
        <v/>
      </c>
      <c r="C7794">
        <f>IF('Data R4P'!C810="","",'Data R4P'!C810)</f>
        <v/>
      </c>
      <c r="D7794">
        <f>IF('Data R4P'!C810="","",'Data R4P'!D810)</f>
        <v/>
      </c>
      <c r="E7794">
        <f>IF('Data R4P'!C810="","",'Data R4P'!E810)</f>
        <v/>
      </c>
      <c r="F7794">
        <f>IF('Data R4P'!C810="","",'Data R4P'!F810)</f>
        <v/>
      </c>
      <c r="G7794">
        <f>IF('Data R4P'!C810="","",'Data R4P'!AD810)</f>
        <v/>
      </c>
      <c r="H7794">
        <f>IF('Data R4P'!C810="","",'Data R4P'!AC810)</f>
        <v/>
      </c>
      <c r="I7794">
        <f>IF('Data R4P'!C810="","",COUNTIF('Data R4P'!J810,"&gt;0")+COUNTIF('Data R4P'!L810,"&gt;0")+COUNTIF('Data R4P'!N810,"&gt;0")+COUNTIF('Data R4P'!P810,"&gt;0")+COUNTIF('Data R4P'!R810,"&gt;0")+COUNTIF('Data R4P'!T810,"&gt;0")+COUNTIF('Data R4P'!V810,"&gt;0")+COUNTIF('Data R4P'!X810,"&gt;0"))</f>
        <v/>
      </c>
      <c r="J7794">
        <f>IF('Data R4P'!C810="","",IF((COUNTIF('Data R4P'!K810,"&gt;0")+COUNTIF('Data R4P'!M810,"&gt;0")+COUNTIF('Data R4P'!O810,"&gt;0")+COUNTIF('Data R4P'!Q810,"&gt;0")+COUNTIF('Data R4P'!S810,"&gt;0")+COUNTIF('Data R4P'!U810,"&gt;0")+COUNTIF('Data R4P'!W810,"&gt;0")+COUNTIF('Data R4P'!Y810,"&gt;0"))&gt;0,1,0))</f>
        <v/>
      </c>
      <c r="M7794" t="inlineStr">
        <is>
          <t>Data R</t>
        </is>
      </c>
    </row>
    <row r="7795">
      <c r="A7795" t="inlineStr">
        <is>
          <t>Regional 4 Palmco</t>
        </is>
      </c>
      <c r="B7795">
        <f>IF('Data R4P'!C811="","",'Data R4P'!B811)</f>
        <v/>
      </c>
      <c r="C7795">
        <f>IF('Data R4P'!C811="","",'Data R4P'!C811)</f>
        <v/>
      </c>
      <c r="D7795">
        <f>IF('Data R4P'!C811="","",'Data R4P'!D811)</f>
        <v/>
      </c>
      <c r="E7795">
        <f>IF('Data R4P'!C811="","",'Data R4P'!E811)</f>
        <v/>
      </c>
      <c r="F7795">
        <f>IF('Data R4P'!C811="","",'Data R4P'!F811)</f>
        <v/>
      </c>
      <c r="G7795">
        <f>IF('Data R4P'!C811="","",'Data R4P'!AD811)</f>
        <v/>
      </c>
      <c r="H7795">
        <f>IF('Data R4P'!C811="","",'Data R4P'!AC811)</f>
        <v/>
      </c>
      <c r="I7795">
        <f>IF('Data R4P'!C811="","",COUNTIF('Data R4P'!J811,"&gt;0")+COUNTIF('Data R4P'!L811,"&gt;0")+COUNTIF('Data R4P'!N811,"&gt;0")+COUNTIF('Data R4P'!P811,"&gt;0")+COUNTIF('Data R4P'!R811,"&gt;0")+COUNTIF('Data R4P'!T811,"&gt;0")+COUNTIF('Data R4P'!V811,"&gt;0")+COUNTIF('Data R4P'!X811,"&gt;0"))</f>
        <v/>
      </c>
      <c r="J7795">
        <f>IF('Data R4P'!C811="","",IF((COUNTIF('Data R4P'!K811,"&gt;0")+COUNTIF('Data R4P'!M811,"&gt;0")+COUNTIF('Data R4P'!O811,"&gt;0")+COUNTIF('Data R4P'!Q811,"&gt;0")+COUNTIF('Data R4P'!S811,"&gt;0")+COUNTIF('Data R4P'!U811,"&gt;0")+COUNTIF('Data R4P'!W811,"&gt;0")+COUNTIF('Data R4P'!Y811,"&gt;0"))&gt;0,1,0))</f>
        <v/>
      </c>
      <c r="M7795" t="inlineStr">
        <is>
          <t>Data R</t>
        </is>
      </c>
    </row>
    <row r="7796">
      <c r="A7796" t="inlineStr">
        <is>
          <t>Regional 4 Palmco</t>
        </is>
      </c>
      <c r="B7796">
        <f>IF('Data R4P'!C812="","",'Data R4P'!B812)</f>
        <v/>
      </c>
      <c r="C7796">
        <f>IF('Data R4P'!C812="","",'Data R4P'!C812)</f>
        <v/>
      </c>
      <c r="D7796">
        <f>IF('Data R4P'!C812="","",'Data R4P'!D812)</f>
        <v/>
      </c>
      <c r="E7796">
        <f>IF('Data R4P'!C812="","",'Data R4P'!E812)</f>
        <v/>
      </c>
      <c r="F7796">
        <f>IF('Data R4P'!C812="","",'Data R4P'!F812)</f>
        <v/>
      </c>
      <c r="G7796">
        <f>IF('Data R4P'!C812="","",'Data R4P'!AD812)</f>
        <v/>
      </c>
      <c r="H7796">
        <f>IF('Data R4P'!C812="","",'Data R4P'!AC812)</f>
        <v/>
      </c>
      <c r="I7796">
        <f>IF('Data R4P'!C812="","",COUNTIF('Data R4P'!J812,"&gt;0")+COUNTIF('Data R4P'!L812,"&gt;0")+COUNTIF('Data R4P'!N812,"&gt;0")+COUNTIF('Data R4P'!P812,"&gt;0")+COUNTIF('Data R4P'!R812,"&gt;0")+COUNTIF('Data R4P'!T812,"&gt;0")+COUNTIF('Data R4P'!V812,"&gt;0")+COUNTIF('Data R4P'!X812,"&gt;0"))</f>
        <v/>
      </c>
      <c r="J7796">
        <f>IF('Data R4P'!C812="","",IF((COUNTIF('Data R4P'!K812,"&gt;0")+COUNTIF('Data R4P'!M812,"&gt;0")+COUNTIF('Data R4P'!O812,"&gt;0")+COUNTIF('Data R4P'!Q812,"&gt;0")+COUNTIF('Data R4P'!S812,"&gt;0")+COUNTIF('Data R4P'!U812,"&gt;0")+COUNTIF('Data R4P'!W812,"&gt;0")+COUNTIF('Data R4P'!Y812,"&gt;0"))&gt;0,1,0))</f>
        <v/>
      </c>
      <c r="M7796" t="inlineStr">
        <is>
          <t>Data R</t>
        </is>
      </c>
    </row>
    <row r="7797">
      <c r="A7797" t="inlineStr">
        <is>
          <t>Regional 4 Palmco</t>
        </is>
      </c>
      <c r="B7797">
        <f>IF('Data R4P'!C813="","",'Data R4P'!B813)</f>
        <v/>
      </c>
      <c r="C7797">
        <f>IF('Data R4P'!C813="","",'Data R4P'!C813)</f>
        <v/>
      </c>
      <c r="D7797">
        <f>IF('Data R4P'!C813="","",'Data R4P'!D813)</f>
        <v/>
      </c>
      <c r="E7797">
        <f>IF('Data R4P'!C813="","",'Data R4P'!E813)</f>
        <v/>
      </c>
      <c r="F7797">
        <f>IF('Data R4P'!C813="","",'Data R4P'!F813)</f>
        <v/>
      </c>
      <c r="G7797">
        <f>IF('Data R4P'!C813="","",'Data R4P'!AD813)</f>
        <v/>
      </c>
      <c r="H7797">
        <f>IF('Data R4P'!C813="","",'Data R4P'!AC813)</f>
        <v/>
      </c>
      <c r="I7797">
        <f>IF('Data R4P'!C813="","",COUNTIF('Data R4P'!J813,"&gt;0")+COUNTIF('Data R4P'!L813,"&gt;0")+COUNTIF('Data R4P'!N813,"&gt;0")+COUNTIF('Data R4P'!P813,"&gt;0")+COUNTIF('Data R4P'!R813,"&gt;0")+COUNTIF('Data R4P'!T813,"&gt;0")+COUNTIF('Data R4P'!V813,"&gt;0")+COUNTIF('Data R4P'!X813,"&gt;0"))</f>
        <v/>
      </c>
      <c r="J7797">
        <f>IF('Data R4P'!C813="","",IF((COUNTIF('Data R4P'!K813,"&gt;0")+COUNTIF('Data R4P'!M813,"&gt;0")+COUNTIF('Data R4P'!O813,"&gt;0")+COUNTIF('Data R4P'!Q813,"&gt;0")+COUNTIF('Data R4P'!S813,"&gt;0")+COUNTIF('Data R4P'!U813,"&gt;0")+COUNTIF('Data R4P'!W813,"&gt;0")+COUNTIF('Data R4P'!Y813,"&gt;0"))&gt;0,1,0))</f>
        <v/>
      </c>
      <c r="M7797" t="inlineStr">
        <is>
          <t>Data R</t>
        </is>
      </c>
    </row>
    <row r="7798">
      <c r="A7798" t="inlineStr">
        <is>
          <t>Regional 4 Palmco</t>
        </is>
      </c>
      <c r="B7798">
        <f>IF('Data R4P'!C814="","",'Data R4P'!B814)</f>
        <v/>
      </c>
      <c r="C7798">
        <f>IF('Data R4P'!C814="","",'Data R4P'!C814)</f>
        <v/>
      </c>
      <c r="D7798">
        <f>IF('Data R4P'!C814="","",'Data R4P'!D814)</f>
        <v/>
      </c>
      <c r="E7798">
        <f>IF('Data R4P'!C814="","",'Data R4P'!E814)</f>
        <v/>
      </c>
      <c r="F7798">
        <f>IF('Data R4P'!C814="","",'Data R4P'!F814)</f>
        <v/>
      </c>
      <c r="G7798">
        <f>IF('Data R4P'!C814="","",'Data R4P'!AD814)</f>
        <v/>
      </c>
      <c r="H7798">
        <f>IF('Data R4P'!C814="","",'Data R4P'!AC814)</f>
        <v/>
      </c>
      <c r="I7798">
        <f>IF('Data R4P'!C814="","",COUNTIF('Data R4P'!J814,"&gt;0")+COUNTIF('Data R4P'!L814,"&gt;0")+COUNTIF('Data R4P'!N814,"&gt;0")+COUNTIF('Data R4P'!P814,"&gt;0")+COUNTIF('Data R4P'!R814,"&gt;0")+COUNTIF('Data R4P'!T814,"&gt;0")+COUNTIF('Data R4P'!V814,"&gt;0")+COUNTIF('Data R4P'!X814,"&gt;0"))</f>
        <v/>
      </c>
      <c r="J7798">
        <f>IF('Data R4P'!C814="","",IF((COUNTIF('Data R4P'!K814,"&gt;0")+COUNTIF('Data R4P'!M814,"&gt;0")+COUNTIF('Data R4P'!O814,"&gt;0")+COUNTIF('Data R4P'!Q814,"&gt;0")+COUNTIF('Data R4P'!S814,"&gt;0")+COUNTIF('Data R4P'!U814,"&gt;0")+COUNTIF('Data R4P'!W814,"&gt;0")+COUNTIF('Data R4P'!Y814,"&gt;0"))&gt;0,1,0))</f>
        <v/>
      </c>
      <c r="M7798" t="inlineStr">
        <is>
          <t>Data R</t>
        </is>
      </c>
    </row>
    <row r="7799">
      <c r="A7799" t="inlineStr">
        <is>
          <t>Regional 4 Palmco</t>
        </is>
      </c>
      <c r="B7799">
        <f>IF('Data R4P'!C815="","",'Data R4P'!B815)</f>
        <v/>
      </c>
      <c r="C7799">
        <f>IF('Data R4P'!C815="","",'Data R4P'!C815)</f>
        <v/>
      </c>
      <c r="D7799">
        <f>IF('Data R4P'!C815="","",'Data R4P'!D815)</f>
        <v/>
      </c>
      <c r="E7799">
        <f>IF('Data R4P'!C815="","",'Data R4P'!E815)</f>
        <v/>
      </c>
      <c r="F7799">
        <f>IF('Data R4P'!C815="","",'Data R4P'!F815)</f>
        <v/>
      </c>
      <c r="G7799">
        <f>IF('Data R4P'!C815="","",'Data R4P'!AD815)</f>
        <v/>
      </c>
      <c r="H7799">
        <f>IF('Data R4P'!C815="","",'Data R4P'!AC815)</f>
        <v/>
      </c>
      <c r="I7799">
        <f>IF('Data R4P'!C815="","",COUNTIF('Data R4P'!J815,"&gt;0")+COUNTIF('Data R4P'!L815,"&gt;0")+COUNTIF('Data R4P'!N815,"&gt;0")+COUNTIF('Data R4P'!P815,"&gt;0")+COUNTIF('Data R4P'!R815,"&gt;0")+COUNTIF('Data R4P'!T815,"&gt;0")+COUNTIF('Data R4P'!V815,"&gt;0")+COUNTIF('Data R4P'!X815,"&gt;0"))</f>
        <v/>
      </c>
      <c r="J7799">
        <f>IF('Data R4P'!C815="","",IF((COUNTIF('Data R4P'!K815,"&gt;0")+COUNTIF('Data R4P'!M815,"&gt;0")+COUNTIF('Data R4P'!O815,"&gt;0")+COUNTIF('Data R4P'!Q815,"&gt;0")+COUNTIF('Data R4P'!S815,"&gt;0")+COUNTIF('Data R4P'!U815,"&gt;0")+COUNTIF('Data R4P'!W815,"&gt;0")+COUNTIF('Data R4P'!Y815,"&gt;0"))&gt;0,1,0))</f>
        <v/>
      </c>
      <c r="M7799" t="inlineStr">
        <is>
          <t>Data R</t>
        </is>
      </c>
    </row>
    <row r="7800">
      <c r="A7800" t="inlineStr">
        <is>
          <t>Regional 4 Palmco</t>
        </is>
      </c>
      <c r="B7800">
        <f>IF('Data R4P'!C816="","",'Data R4P'!B816)</f>
        <v/>
      </c>
      <c r="C7800">
        <f>IF('Data R4P'!C816="","",'Data R4P'!C816)</f>
        <v/>
      </c>
      <c r="D7800">
        <f>IF('Data R4P'!C816="","",'Data R4P'!D816)</f>
        <v/>
      </c>
      <c r="E7800">
        <f>IF('Data R4P'!C816="","",'Data R4P'!E816)</f>
        <v/>
      </c>
      <c r="F7800">
        <f>IF('Data R4P'!C816="","",'Data R4P'!F816)</f>
        <v/>
      </c>
      <c r="G7800">
        <f>IF('Data R4P'!C816="","",'Data R4P'!AD816)</f>
        <v/>
      </c>
      <c r="H7800">
        <f>IF('Data R4P'!C816="","",'Data R4P'!AC816)</f>
        <v/>
      </c>
      <c r="I7800">
        <f>IF('Data R4P'!C816="","",COUNTIF('Data R4P'!J816,"&gt;0")+COUNTIF('Data R4P'!L816,"&gt;0")+COUNTIF('Data R4P'!N816,"&gt;0")+COUNTIF('Data R4P'!P816,"&gt;0")+COUNTIF('Data R4P'!R816,"&gt;0")+COUNTIF('Data R4P'!T816,"&gt;0")+COUNTIF('Data R4P'!V816,"&gt;0")+COUNTIF('Data R4P'!X816,"&gt;0"))</f>
        <v/>
      </c>
      <c r="J7800">
        <f>IF('Data R4P'!C816="","",IF((COUNTIF('Data R4P'!K816,"&gt;0")+COUNTIF('Data R4P'!M816,"&gt;0")+COUNTIF('Data R4P'!O816,"&gt;0")+COUNTIF('Data R4P'!Q816,"&gt;0")+COUNTIF('Data R4P'!S816,"&gt;0")+COUNTIF('Data R4P'!U816,"&gt;0")+COUNTIF('Data R4P'!W816,"&gt;0")+COUNTIF('Data R4P'!Y816,"&gt;0"))&gt;0,1,0))</f>
        <v/>
      </c>
      <c r="M7800" t="inlineStr">
        <is>
          <t>Data R</t>
        </is>
      </c>
    </row>
    <row r="7801">
      <c r="A7801" t="inlineStr">
        <is>
          <t>Regional 4 Palmco</t>
        </is>
      </c>
      <c r="B7801">
        <f>IF('Data R4P'!C817="","",'Data R4P'!B817)</f>
        <v/>
      </c>
      <c r="C7801">
        <f>IF('Data R4P'!C817="","",'Data R4P'!C817)</f>
        <v/>
      </c>
      <c r="D7801">
        <f>IF('Data R4P'!C817="","",'Data R4P'!D817)</f>
        <v/>
      </c>
      <c r="E7801">
        <f>IF('Data R4P'!C817="","",'Data R4P'!E817)</f>
        <v/>
      </c>
      <c r="F7801">
        <f>IF('Data R4P'!C817="","",'Data R4P'!F817)</f>
        <v/>
      </c>
      <c r="G7801">
        <f>IF('Data R4P'!C817="","",'Data R4P'!AD817)</f>
        <v/>
      </c>
      <c r="H7801">
        <f>IF('Data R4P'!C817="","",'Data R4P'!AC817)</f>
        <v/>
      </c>
      <c r="I7801">
        <f>IF('Data R4P'!C817="","",COUNTIF('Data R4P'!J817,"&gt;0")+COUNTIF('Data R4P'!L817,"&gt;0")+COUNTIF('Data R4P'!N817,"&gt;0")+COUNTIF('Data R4P'!P817,"&gt;0")+COUNTIF('Data R4P'!R817,"&gt;0")+COUNTIF('Data R4P'!T817,"&gt;0")+COUNTIF('Data R4P'!V817,"&gt;0")+COUNTIF('Data R4P'!X817,"&gt;0"))</f>
        <v/>
      </c>
      <c r="J7801">
        <f>IF('Data R4P'!C817="","",IF((COUNTIF('Data R4P'!K817,"&gt;0")+COUNTIF('Data R4P'!M817,"&gt;0")+COUNTIF('Data R4P'!O817,"&gt;0")+COUNTIF('Data R4P'!Q817,"&gt;0")+COUNTIF('Data R4P'!S817,"&gt;0")+COUNTIF('Data R4P'!U817,"&gt;0")+COUNTIF('Data R4P'!W817,"&gt;0")+COUNTIF('Data R4P'!Y817,"&gt;0"))&gt;0,1,0))</f>
        <v/>
      </c>
      <c r="M7801" t="inlineStr">
        <is>
          <t>Data R</t>
        </is>
      </c>
    </row>
    <row r="7802">
      <c r="A7802" t="inlineStr">
        <is>
          <t>Regional 4 Palmco</t>
        </is>
      </c>
      <c r="B7802">
        <f>IF('Data R4P'!C818="","",'Data R4P'!B818)</f>
        <v/>
      </c>
      <c r="C7802">
        <f>IF('Data R4P'!C818="","",'Data R4P'!C818)</f>
        <v/>
      </c>
      <c r="D7802">
        <f>IF('Data R4P'!C818="","",'Data R4P'!D818)</f>
        <v/>
      </c>
      <c r="E7802">
        <f>IF('Data R4P'!C818="","",'Data R4P'!E818)</f>
        <v/>
      </c>
      <c r="F7802">
        <f>IF('Data R4P'!C818="","",'Data R4P'!F818)</f>
        <v/>
      </c>
      <c r="G7802">
        <f>IF('Data R4P'!C818="","",'Data R4P'!AD818)</f>
        <v/>
      </c>
      <c r="H7802">
        <f>IF('Data R4P'!C818="","",'Data R4P'!AC818)</f>
        <v/>
      </c>
      <c r="I7802">
        <f>IF('Data R4P'!C818="","",COUNTIF('Data R4P'!J818,"&gt;0")+COUNTIF('Data R4P'!L818,"&gt;0")+COUNTIF('Data R4P'!N818,"&gt;0")+COUNTIF('Data R4P'!P818,"&gt;0")+COUNTIF('Data R4P'!R818,"&gt;0")+COUNTIF('Data R4P'!T818,"&gt;0")+COUNTIF('Data R4P'!V818,"&gt;0")+COUNTIF('Data R4P'!X818,"&gt;0"))</f>
        <v/>
      </c>
      <c r="J7802">
        <f>IF('Data R4P'!C818="","",IF((COUNTIF('Data R4P'!K818,"&gt;0")+COUNTIF('Data R4P'!M818,"&gt;0")+COUNTIF('Data R4P'!O818,"&gt;0")+COUNTIF('Data R4P'!Q818,"&gt;0")+COUNTIF('Data R4P'!S818,"&gt;0")+COUNTIF('Data R4P'!U818,"&gt;0")+COUNTIF('Data R4P'!W818,"&gt;0")+COUNTIF('Data R4P'!Y818,"&gt;0"))&gt;0,1,0))</f>
        <v/>
      </c>
      <c r="M7802" t="inlineStr">
        <is>
          <t>Data R</t>
        </is>
      </c>
    </row>
    <row r="7803">
      <c r="A7803" t="inlineStr">
        <is>
          <t>Regional 4 Palmco</t>
        </is>
      </c>
      <c r="B7803">
        <f>IF('Data R4P'!C819="","",'Data R4P'!B819)</f>
        <v/>
      </c>
      <c r="C7803">
        <f>IF('Data R4P'!C819="","",'Data R4P'!C819)</f>
        <v/>
      </c>
      <c r="D7803">
        <f>IF('Data R4P'!C819="","",'Data R4P'!D819)</f>
        <v/>
      </c>
      <c r="E7803">
        <f>IF('Data R4P'!C819="","",'Data R4P'!E819)</f>
        <v/>
      </c>
      <c r="F7803">
        <f>IF('Data R4P'!C819="","",'Data R4P'!F819)</f>
        <v/>
      </c>
      <c r="G7803">
        <f>IF('Data R4P'!C819="","",'Data R4P'!AD819)</f>
        <v/>
      </c>
      <c r="H7803">
        <f>IF('Data R4P'!C819="","",'Data R4P'!AC819)</f>
        <v/>
      </c>
      <c r="I7803">
        <f>IF('Data R4P'!C819="","",COUNTIF('Data R4P'!J819,"&gt;0")+COUNTIF('Data R4P'!L819,"&gt;0")+COUNTIF('Data R4P'!N819,"&gt;0")+COUNTIF('Data R4P'!P819,"&gt;0")+COUNTIF('Data R4P'!R819,"&gt;0")+COUNTIF('Data R4P'!T819,"&gt;0")+COUNTIF('Data R4P'!V819,"&gt;0")+COUNTIF('Data R4P'!X819,"&gt;0"))</f>
        <v/>
      </c>
      <c r="J7803">
        <f>IF('Data R4P'!C819="","",IF((COUNTIF('Data R4P'!K819,"&gt;0")+COUNTIF('Data R4P'!M819,"&gt;0")+COUNTIF('Data R4P'!O819,"&gt;0")+COUNTIF('Data R4P'!Q819,"&gt;0")+COUNTIF('Data R4P'!S819,"&gt;0")+COUNTIF('Data R4P'!U819,"&gt;0")+COUNTIF('Data R4P'!W819,"&gt;0")+COUNTIF('Data R4P'!Y819,"&gt;0"))&gt;0,1,0))</f>
        <v/>
      </c>
      <c r="M7803" t="inlineStr">
        <is>
          <t>Data R</t>
        </is>
      </c>
    </row>
    <row r="7804">
      <c r="A7804" t="inlineStr">
        <is>
          <t>Regional 4 Palmco</t>
        </is>
      </c>
      <c r="B7804">
        <f>IF('Data R4P'!C820="","",'Data R4P'!B820)</f>
        <v/>
      </c>
      <c r="C7804">
        <f>IF('Data R4P'!C820="","",'Data R4P'!C820)</f>
        <v/>
      </c>
      <c r="D7804">
        <f>IF('Data R4P'!C820="","",'Data R4P'!D820)</f>
        <v/>
      </c>
      <c r="E7804">
        <f>IF('Data R4P'!C820="","",'Data R4P'!E820)</f>
        <v/>
      </c>
      <c r="F7804">
        <f>IF('Data R4P'!C820="","",'Data R4P'!F820)</f>
        <v/>
      </c>
      <c r="G7804">
        <f>IF('Data R4P'!C820="","",'Data R4P'!AD820)</f>
        <v/>
      </c>
      <c r="H7804">
        <f>IF('Data R4P'!C820="","",'Data R4P'!AC820)</f>
        <v/>
      </c>
      <c r="I7804">
        <f>IF('Data R4P'!C820="","",COUNTIF('Data R4P'!J820,"&gt;0")+COUNTIF('Data R4P'!L820,"&gt;0")+COUNTIF('Data R4P'!N820,"&gt;0")+COUNTIF('Data R4P'!P820,"&gt;0")+COUNTIF('Data R4P'!R820,"&gt;0")+COUNTIF('Data R4P'!T820,"&gt;0")+COUNTIF('Data R4P'!V820,"&gt;0")+COUNTIF('Data R4P'!X820,"&gt;0"))</f>
        <v/>
      </c>
      <c r="J7804">
        <f>IF('Data R4P'!C820="","",IF((COUNTIF('Data R4P'!K820,"&gt;0")+COUNTIF('Data R4P'!M820,"&gt;0")+COUNTIF('Data R4P'!O820,"&gt;0")+COUNTIF('Data R4P'!Q820,"&gt;0")+COUNTIF('Data R4P'!S820,"&gt;0")+COUNTIF('Data R4P'!U820,"&gt;0")+COUNTIF('Data R4P'!W820,"&gt;0")+COUNTIF('Data R4P'!Y820,"&gt;0"))&gt;0,1,0))</f>
        <v/>
      </c>
      <c r="M7804" t="inlineStr">
        <is>
          <t>Data R</t>
        </is>
      </c>
    </row>
    <row r="7805">
      <c r="A7805" t="inlineStr">
        <is>
          <t>Regional 4 Palmco</t>
        </is>
      </c>
      <c r="B7805">
        <f>IF('Data R4P'!C821="","",'Data R4P'!B821)</f>
        <v/>
      </c>
      <c r="C7805">
        <f>IF('Data R4P'!C821="","",'Data R4P'!C821)</f>
        <v/>
      </c>
      <c r="D7805">
        <f>IF('Data R4P'!C821="","",'Data R4P'!D821)</f>
        <v/>
      </c>
      <c r="E7805">
        <f>IF('Data R4P'!C821="","",'Data R4P'!E821)</f>
        <v/>
      </c>
      <c r="F7805">
        <f>IF('Data R4P'!C821="","",'Data R4P'!F821)</f>
        <v/>
      </c>
      <c r="G7805">
        <f>IF('Data R4P'!C821="","",'Data R4P'!AD821)</f>
        <v/>
      </c>
      <c r="H7805">
        <f>IF('Data R4P'!C821="","",'Data R4P'!AC821)</f>
        <v/>
      </c>
      <c r="I7805">
        <f>IF('Data R4P'!C821="","",COUNTIF('Data R4P'!J821,"&gt;0")+COUNTIF('Data R4P'!L821,"&gt;0")+COUNTIF('Data R4P'!N821,"&gt;0")+COUNTIF('Data R4P'!P821,"&gt;0")+COUNTIF('Data R4P'!R821,"&gt;0")+COUNTIF('Data R4P'!T821,"&gt;0")+COUNTIF('Data R4P'!V821,"&gt;0")+COUNTIF('Data R4P'!X821,"&gt;0"))</f>
        <v/>
      </c>
      <c r="J7805">
        <f>IF('Data R4P'!C821="","",IF((COUNTIF('Data R4P'!K821,"&gt;0")+COUNTIF('Data R4P'!M821,"&gt;0")+COUNTIF('Data R4P'!O821,"&gt;0")+COUNTIF('Data R4P'!Q821,"&gt;0")+COUNTIF('Data R4P'!S821,"&gt;0")+COUNTIF('Data R4P'!U821,"&gt;0")+COUNTIF('Data R4P'!W821,"&gt;0")+COUNTIF('Data R4P'!Y821,"&gt;0"))&gt;0,1,0))</f>
        <v/>
      </c>
      <c r="M7805" t="inlineStr">
        <is>
          <t>Data R</t>
        </is>
      </c>
    </row>
    <row r="7806">
      <c r="A7806" t="inlineStr">
        <is>
          <t>Regional 4 Palmco</t>
        </is>
      </c>
      <c r="B7806">
        <f>IF('Data R4P'!C822="","",'Data R4P'!B822)</f>
        <v/>
      </c>
      <c r="C7806">
        <f>IF('Data R4P'!C822="","",'Data R4P'!C822)</f>
        <v/>
      </c>
      <c r="D7806">
        <f>IF('Data R4P'!C822="","",'Data R4P'!D822)</f>
        <v/>
      </c>
      <c r="E7806">
        <f>IF('Data R4P'!C822="","",'Data R4P'!E822)</f>
        <v/>
      </c>
      <c r="F7806">
        <f>IF('Data R4P'!C822="","",'Data R4P'!F822)</f>
        <v/>
      </c>
      <c r="G7806">
        <f>IF('Data R4P'!C822="","",'Data R4P'!AD822)</f>
        <v/>
      </c>
      <c r="H7806">
        <f>IF('Data R4P'!C822="","",'Data R4P'!AC822)</f>
        <v/>
      </c>
      <c r="I7806">
        <f>IF('Data R4P'!C822="","",COUNTIF('Data R4P'!J822,"&gt;0")+COUNTIF('Data R4P'!L822,"&gt;0")+COUNTIF('Data R4P'!N822,"&gt;0")+COUNTIF('Data R4P'!P822,"&gt;0")+COUNTIF('Data R4P'!R822,"&gt;0")+COUNTIF('Data R4P'!T822,"&gt;0")+COUNTIF('Data R4P'!V822,"&gt;0")+COUNTIF('Data R4P'!X822,"&gt;0"))</f>
        <v/>
      </c>
      <c r="J7806">
        <f>IF('Data R4P'!C822="","",IF((COUNTIF('Data R4P'!K822,"&gt;0")+COUNTIF('Data R4P'!M822,"&gt;0")+COUNTIF('Data R4P'!O822,"&gt;0")+COUNTIF('Data R4P'!Q822,"&gt;0")+COUNTIF('Data R4P'!S822,"&gt;0")+COUNTIF('Data R4P'!U822,"&gt;0")+COUNTIF('Data R4P'!W822,"&gt;0")+COUNTIF('Data R4P'!Y822,"&gt;0"))&gt;0,1,0))</f>
        <v/>
      </c>
      <c r="M7806" t="inlineStr">
        <is>
          <t>Data R</t>
        </is>
      </c>
    </row>
    <row r="7807">
      <c r="A7807" t="inlineStr">
        <is>
          <t>Regional 4 Palmco</t>
        </is>
      </c>
      <c r="B7807">
        <f>IF('Data R4P'!C823="","",'Data R4P'!B823)</f>
        <v/>
      </c>
      <c r="C7807">
        <f>IF('Data R4P'!C823="","",'Data R4P'!C823)</f>
        <v/>
      </c>
      <c r="D7807">
        <f>IF('Data R4P'!C823="","",'Data R4P'!D823)</f>
        <v/>
      </c>
      <c r="E7807">
        <f>IF('Data R4P'!C823="","",'Data R4P'!E823)</f>
        <v/>
      </c>
      <c r="F7807">
        <f>IF('Data R4P'!C823="","",'Data R4P'!F823)</f>
        <v/>
      </c>
      <c r="G7807">
        <f>IF('Data R4P'!C823="","",'Data R4P'!AD823)</f>
        <v/>
      </c>
      <c r="H7807">
        <f>IF('Data R4P'!C823="","",'Data R4P'!AC823)</f>
        <v/>
      </c>
      <c r="I7807">
        <f>IF('Data R4P'!C823="","",COUNTIF('Data R4P'!J823,"&gt;0")+COUNTIF('Data R4P'!L823,"&gt;0")+COUNTIF('Data R4P'!N823,"&gt;0")+COUNTIF('Data R4P'!P823,"&gt;0")+COUNTIF('Data R4P'!R823,"&gt;0")+COUNTIF('Data R4P'!T823,"&gt;0")+COUNTIF('Data R4P'!V823,"&gt;0")+COUNTIF('Data R4P'!X823,"&gt;0"))</f>
        <v/>
      </c>
      <c r="J7807">
        <f>IF('Data R4P'!C823="","",IF((COUNTIF('Data R4P'!K823,"&gt;0")+COUNTIF('Data R4P'!M823,"&gt;0")+COUNTIF('Data R4P'!O823,"&gt;0")+COUNTIF('Data R4P'!Q823,"&gt;0")+COUNTIF('Data R4P'!S823,"&gt;0")+COUNTIF('Data R4P'!U823,"&gt;0")+COUNTIF('Data R4P'!W823,"&gt;0")+COUNTIF('Data R4P'!Y823,"&gt;0"))&gt;0,1,0))</f>
        <v/>
      </c>
      <c r="M7807" t="inlineStr">
        <is>
          <t>Data R</t>
        </is>
      </c>
    </row>
    <row r="7808">
      <c r="A7808" t="inlineStr">
        <is>
          <t>Regional 4 Palmco</t>
        </is>
      </c>
      <c r="B7808">
        <f>IF('Data R4P'!C824="","",'Data R4P'!B824)</f>
        <v/>
      </c>
      <c r="C7808">
        <f>IF('Data R4P'!C824="","",'Data R4P'!C824)</f>
        <v/>
      </c>
      <c r="D7808">
        <f>IF('Data R4P'!C824="","",'Data R4P'!D824)</f>
        <v/>
      </c>
      <c r="E7808">
        <f>IF('Data R4P'!C824="","",'Data R4P'!E824)</f>
        <v/>
      </c>
      <c r="F7808">
        <f>IF('Data R4P'!C824="","",'Data R4P'!F824)</f>
        <v/>
      </c>
      <c r="G7808">
        <f>IF('Data R4P'!C824="","",'Data R4P'!AD824)</f>
        <v/>
      </c>
      <c r="H7808">
        <f>IF('Data R4P'!C824="","",'Data R4P'!AC824)</f>
        <v/>
      </c>
      <c r="I7808">
        <f>IF('Data R4P'!C824="","",COUNTIF('Data R4P'!J824,"&gt;0")+COUNTIF('Data R4P'!L824,"&gt;0")+COUNTIF('Data R4P'!N824,"&gt;0")+COUNTIF('Data R4P'!P824,"&gt;0")+COUNTIF('Data R4P'!R824,"&gt;0")+COUNTIF('Data R4P'!T824,"&gt;0")+COUNTIF('Data R4P'!V824,"&gt;0")+COUNTIF('Data R4P'!X824,"&gt;0"))</f>
        <v/>
      </c>
      <c r="J7808">
        <f>IF('Data R4P'!C824="","",IF((COUNTIF('Data R4P'!K824,"&gt;0")+COUNTIF('Data R4P'!M824,"&gt;0")+COUNTIF('Data R4P'!O824,"&gt;0")+COUNTIF('Data R4P'!Q824,"&gt;0")+COUNTIF('Data R4P'!S824,"&gt;0")+COUNTIF('Data R4P'!U824,"&gt;0")+COUNTIF('Data R4P'!W824,"&gt;0")+COUNTIF('Data R4P'!Y824,"&gt;0"))&gt;0,1,0))</f>
        <v/>
      </c>
      <c r="M7808" t="inlineStr">
        <is>
          <t>Data R</t>
        </is>
      </c>
    </row>
    <row r="7809">
      <c r="A7809" t="inlineStr">
        <is>
          <t>Regional 4 Palmco</t>
        </is>
      </c>
      <c r="B7809">
        <f>IF('Data R4P'!C825="","",'Data R4P'!B825)</f>
        <v/>
      </c>
      <c r="C7809">
        <f>IF('Data R4P'!C825="","",'Data R4P'!C825)</f>
        <v/>
      </c>
      <c r="D7809">
        <f>IF('Data R4P'!C825="","",'Data R4P'!D825)</f>
        <v/>
      </c>
      <c r="E7809">
        <f>IF('Data R4P'!C825="","",'Data R4P'!E825)</f>
        <v/>
      </c>
      <c r="F7809">
        <f>IF('Data R4P'!C825="","",'Data R4P'!F825)</f>
        <v/>
      </c>
      <c r="G7809">
        <f>IF('Data R4P'!C825="","",'Data R4P'!AD825)</f>
        <v/>
      </c>
      <c r="H7809">
        <f>IF('Data R4P'!C825="","",'Data R4P'!AC825)</f>
        <v/>
      </c>
      <c r="I7809">
        <f>IF('Data R4P'!C825="","",COUNTIF('Data R4P'!J825,"&gt;0")+COUNTIF('Data R4P'!L825,"&gt;0")+COUNTIF('Data R4P'!N825,"&gt;0")+COUNTIF('Data R4P'!P825,"&gt;0")+COUNTIF('Data R4P'!R825,"&gt;0")+COUNTIF('Data R4P'!T825,"&gt;0")+COUNTIF('Data R4P'!V825,"&gt;0")+COUNTIF('Data R4P'!X825,"&gt;0"))</f>
        <v/>
      </c>
      <c r="J7809">
        <f>IF('Data R4P'!C825="","",IF((COUNTIF('Data R4P'!K825,"&gt;0")+COUNTIF('Data R4P'!M825,"&gt;0")+COUNTIF('Data R4P'!O825,"&gt;0")+COUNTIF('Data R4P'!Q825,"&gt;0")+COUNTIF('Data R4P'!S825,"&gt;0")+COUNTIF('Data R4P'!U825,"&gt;0")+COUNTIF('Data R4P'!W825,"&gt;0")+COUNTIF('Data R4P'!Y825,"&gt;0"))&gt;0,1,0))</f>
        <v/>
      </c>
      <c r="M7809" t="inlineStr">
        <is>
          <t>Data R</t>
        </is>
      </c>
    </row>
    <row r="7810">
      <c r="A7810" t="inlineStr">
        <is>
          <t>Regional 4 Palmco</t>
        </is>
      </c>
      <c r="B7810">
        <f>IF('Data R4P'!C826="","",'Data R4P'!B826)</f>
        <v/>
      </c>
      <c r="C7810">
        <f>IF('Data R4P'!C826="","",'Data R4P'!C826)</f>
        <v/>
      </c>
      <c r="D7810">
        <f>IF('Data R4P'!C826="","",'Data R4P'!D826)</f>
        <v/>
      </c>
      <c r="E7810">
        <f>IF('Data R4P'!C826="","",'Data R4P'!E826)</f>
        <v/>
      </c>
      <c r="F7810">
        <f>IF('Data R4P'!C826="","",'Data R4P'!F826)</f>
        <v/>
      </c>
      <c r="G7810">
        <f>IF('Data R4P'!C826="","",'Data R4P'!AD826)</f>
        <v/>
      </c>
      <c r="H7810">
        <f>IF('Data R4P'!C826="","",'Data R4P'!AC826)</f>
        <v/>
      </c>
      <c r="I7810">
        <f>IF('Data R4P'!C826="","",COUNTIF('Data R4P'!J826,"&gt;0")+COUNTIF('Data R4P'!L826,"&gt;0")+COUNTIF('Data R4P'!N826,"&gt;0")+COUNTIF('Data R4P'!P826,"&gt;0")+COUNTIF('Data R4P'!R826,"&gt;0")+COUNTIF('Data R4P'!T826,"&gt;0")+COUNTIF('Data R4P'!V826,"&gt;0")+COUNTIF('Data R4P'!X826,"&gt;0"))</f>
        <v/>
      </c>
      <c r="J7810">
        <f>IF('Data R4P'!C826="","",IF((COUNTIF('Data R4P'!K826,"&gt;0")+COUNTIF('Data R4P'!M826,"&gt;0")+COUNTIF('Data R4P'!O826,"&gt;0")+COUNTIF('Data R4P'!Q826,"&gt;0")+COUNTIF('Data R4P'!S826,"&gt;0")+COUNTIF('Data R4P'!U826,"&gt;0")+COUNTIF('Data R4P'!W826,"&gt;0")+COUNTIF('Data R4P'!Y826,"&gt;0"))&gt;0,1,0))</f>
        <v/>
      </c>
      <c r="M7810" t="inlineStr">
        <is>
          <t>Data R</t>
        </is>
      </c>
    </row>
    <row r="7811">
      <c r="A7811" t="inlineStr">
        <is>
          <t>Regional 4 Palmco</t>
        </is>
      </c>
      <c r="B7811">
        <f>IF('Data R4P'!C827="","",'Data R4P'!B827)</f>
        <v/>
      </c>
      <c r="C7811">
        <f>IF('Data R4P'!C827="","",'Data R4P'!C827)</f>
        <v/>
      </c>
      <c r="D7811">
        <f>IF('Data R4P'!C827="","",'Data R4P'!D827)</f>
        <v/>
      </c>
      <c r="E7811">
        <f>IF('Data R4P'!C827="","",'Data R4P'!E827)</f>
        <v/>
      </c>
      <c r="F7811">
        <f>IF('Data R4P'!C827="","",'Data R4P'!F827)</f>
        <v/>
      </c>
      <c r="G7811">
        <f>IF('Data R4P'!C827="","",'Data R4P'!AD827)</f>
        <v/>
      </c>
      <c r="H7811">
        <f>IF('Data R4P'!C827="","",'Data R4P'!AC827)</f>
        <v/>
      </c>
      <c r="I7811">
        <f>IF('Data R4P'!C827="","",COUNTIF('Data R4P'!J827,"&gt;0")+COUNTIF('Data R4P'!L827,"&gt;0")+COUNTIF('Data R4P'!N827,"&gt;0")+COUNTIF('Data R4P'!P827,"&gt;0")+COUNTIF('Data R4P'!R827,"&gt;0")+COUNTIF('Data R4P'!T827,"&gt;0")+COUNTIF('Data R4P'!V827,"&gt;0")+COUNTIF('Data R4P'!X827,"&gt;0"))</f>
        <v/>
      </c>
      <c r="J7811">
        <f>IF('Data R4P'!C827="","",IF((COUNTIF('Data R4P'!K827,"&gt;0")+COUNTIF('Data R4P'!M827,"&gt;0")+COUNTIF('Data R4P'!O827,"&gt;0")+COUNTIF('Data R4P'!Q827,"&gt;0")+COUNTIF('Data R4P'!S827,"&gt;0")+COUNTIF('Data R4P'!U827,"&gt;0")+COUNTIF('Data R4P'!W827,"&gt;0")+COUNTIF('Data R4P'!Y827,"&gt;0"))&gt;0,1,0))</f>
        <v/>
      </c>
      <c r="M7811" t="inlineStr">
        <is>
          <t>Data R</t>
        </is>
      </c>
    </row>
    <row r="7812">
      <c r="A7812" t="inlineStr">
        <is>
          <t>Regional 4 Palmco</t>
        </is>
      </c>
      <c r="B7812">
        <f>IF('Data R4P'!C828="","",'Data R4P'!B828)</f>
        <v/>
      </c>
      <c r="C7812">
        <f>IF('Data R4P'!C828="","",'Data R4P'!C828)</f>
        <v/>
      </c>
      <c r="D7812">
        <f>IF('Data R4P'!C828="","",'Data R4P'!D828)</f>
        <v/>
      </c>
      <c r="E7812">
        <f>IF('Data R4P'!C828="","",'Data R4P'!E828)</f>
        <v/>
      </c>
      <c r="F7812">
        <f>IF('Data R4P'!C828="","",'Data R4P'!F828)</f>
        <v/>
      </c>
      <c r="G7812">
        <f>IF('Data R4P'!C828="","",'Data R4P'!AD828)</f>
        <v/>
      </c>
      <c r="H7812">
        <f>IF('Data R4P'!C828="","",'Data R4P'!AC828)</f>
        <v/>
      </c>
      <c r="I7812">
        <f>IF('Data R4P'!C828="","",COUNTIF('Data R4P'!J828,"&gt;0")+COUNTIF('Data R4P'!L828,"&gt;0")+COUNTIF('Data R4P'!N828,"&gt;0")+COUNTIF('Data R4P'!P828,"&gt;0")+COUNTIF('Data R4P'!R828,"&gt;0")+COUNTIF('Data R4P'!T828,"&gt;0")+COUNTIF('Data R4P'!V828,"&gt;0")+COUNTIF('Data R4P'!X828,"&gt;0"))</f>
        <v/>
      </c>
      <c r="J7812">
        <f>IF('Data R4P'!C828="","",IF((COUNTIF('Data R4P'!K828,"&gt;0")+COUNTIF('Data R4P'!M828,"&gt;0")+COUNTIF('Data R4P'!O828,"&gt;0")+COUNTIF('Data R4P'!Q828,"&gt;0")+COUNTIF('Data R4P'!S828,"&gt;0")+COUNTIF('Data R4P'!U828,"&gt;0")+COUNTIF('Data R4P'!W828,"&gt;0")+COUNTIF('Data R4P'!Y828,"&gt;0"))&gt;0,1,0))</f>
        <v/>
      </c>
      <c r="M7812" t="inlineStr">
        <is>
          <t>Data R</t>
        </is>
      </c>
    </row>
    <row r="7813">
      <c r="A7813" t="inlineStr">
        <is>
          <t>Regional 4 Palmco</t>
        </is>
      </c>
      <c r="B7813">
        <f>IF('Data R4P'!C829="","",'Data R4P'!B829)</f>
        <v/>
      </c>
      <c r="C7813">
        <f>IF('Data R4P'!C829="","",'Data R4P'!C829)</f>
        <v/>
      </c>
      <c r="D7813">
        <f>IF('Data R4P'!C829="","",'Data R4P'!D829)</f>
        <v/>
      </c>
      <c r="E7813">
        <f>IF('Data R4P'!C829="","",'Data R4P'!E829)</f>
        <v/>
      </c>
      <c r="F7813">
        <f>IF('Data R4P'!C829="","",'Data R4P'!F829)</f>
        <v/>
      </c>
      <c r="G7813">
        <f>IF('Data R4P'!C829="","",'Data R4P'!AD829)</f>
        <v/>
      </c>
      <c r="H7813">
        <f>IF('Data R4P'!C829="","",'Data R4P'!AC829)</f>
        <v/>
      </c>
      <c r="I7813">
        <f>IF('Data R4P'!C829="","",COUNTIF('Data R4P'!J829,"&gt;0")+COUNTIF('Data R4P'!L829,"&gt;0")+COUNTIF('Data R4P'!N829,"&gt;0")+COUNTIF('Data R4P'!P829,"&gt;0")+COUNTIF('Data R4P'!R829,"&gt;0")+COUNTIF('Data R4P'!T829,"&gt;0")+COUNTIF('Data R4P'!V829,"&gt;0")+COUNTIF('Data R4P'!X829,"&gt;0"))</f>
        <v/>
      </c>
      <c r="J7813">
        <f>IF('Data R4P'!C829="","",IF((COUNTIF('Data R4P'!K829,"&gt;0")+COUNTIF('Data R4P'!M829,"&gt;0")+COUNTIF('Data R4P'!O829,"&gt;0")+COUNTIF('Data R4P'!Q829,"&gt;0")+COUNTIF('Data R4P'!S829,"&gt;0")+COUNTIF('Data R4P'!U829,"&gt;0")+COUNTIF('Data R4P'!W829,"&gt;0")+COUNTIF('Data R4P'!Y829,"&gt;0"))&gt;0,1,0))</f>
        <v/>
      </c>
      <c r="M7813" t="inlineStr">
        <is>
          <t>Data R</t>
        </is>
      </c>
    </row>
    <row r="7814">
      <c r="A7814" t="inlineStr">
        <is>
          <t>Regional 4 Palmco</t>
        </is>
      </c>
      <c r="B7814">
        <f>IF('Data R4P'!C830="","",'Data R4P'!B830)</f>
        <v/>
      </c>
      <c r="C7814">
        <f>IF('Data R4P'!C830="","",'Data R4P'!C830)</f>
        <v/>
      </c>
      <c r="D7814">
        <f>IF('Data R4P'!C830="","",'Data R4P'!D830)</f>
        <v/>
      </c>
      <c r="E7814">
        <f>IF('Data R4P'!C830="","",'Data R4P'!E830)</f>
        <v/>
      </c>
      <c r="F7814">
        <f>IF('Data R4P'!C830="","",'Data R4P'!F830)</f>
        <v/>
      </c>
      <c r="G7814">
        <f>IF('Data R4P'!C830="","",'Data R4P'!AD830)</f>
        <v/>
      </c>
      <c r="H7814">
        <f>IF('Data R4P'!C830="","",'Data R4P'!AC830)</f>
        <v/>
      </c>
      <c r="I7814">
        <f>IF('Data R4P'!C830="","",COUNTIF('Data R4P'!J830,"&gt;0")+COUNTIF('Data R4P'!L830,"&gt;0")+COUNTIF('Data R4P'!N830,"&gt;0")+COUNTIF('Data R4P'!P830,"&gt;0")+COUNTIF('Data R4P'!R830,"&gt;0")+COUNTIF('Data R4P'!T830,"&gt;0")+COUNTIF('Data R4P'!V830,"&gt;0")+COUNTIF('Data R4P'!X830,"&gt;0"))</f>
        <v/>
      </c>
      <c r="J7814">
        <f>IF('Data R4P'!C830="","",IF((COUNTIF('Data R4P'!K830,"&gt;0")+COUNTIF('Data R4P'!M830,"&gt;0")+COUNTIF('Data R4P'!O830,"&gt;0")+COUNTIF('Data R4P'!Q830,"&gt;0")+COUNTIF('Data R4P'!S830,"&gt;0")+COUNTIF('Data R4P'!U830,"&gt;0")+COUNTIF('Data R4P'!W830,"&gt;0")+COUNTIF('Data R4P'!Y830,"&gt;0"))&gt;0,1,0))</f>
        <v/>
      </c>
      <c r="M7814" t="inlineStr">
        <is>
          <t>Data R</t>
        </is>
      </c>
    </row>
    <row r="7815">
      <c r="A7815" t="inlineStr">
        <is>
          <t>Regional 4 Palmco</t>
        </is>
      </c>
      <c r="B7815">
        <f>IF('Data R4P'!C831="","",'Data R4P'!B831)</f>
        <v/>
      </c>
      <c r="C7815">
        <f>IF('Data R4P'!C831="","",'Data R4P'!C831)</f>
        <v/>
      </c>
      <c r="D7815">
        <f>IF('Data R4P'!C831="","",'Data R4P'!D831)</f>
        <v/>
      </c>
      <c r="E7815">
        <f>IF('Data R4P'!C831="","",'Data R4P'!E831)</f>
        <v/>
      </c>
      <c r="F7815">
        <f>IF('Data R4P'!C831="","",'Data R4P'!F831)</f>
        <v/>
      </c>
      <c r="G7815">
        <f>IF('Data R4P'!C831="","",'Data R4P'!AD831)</f>
        <v/>
      </c>
      <c r="H7815">
        <f>IF('Data R4P'!C831="","",'Data R4P'!AC831)</f>
        <v/>
      </c>
      <c r="I7815">
        <f>IF('Data R4P'!C831="","",COUNTIF('Data R4P'!J831,"&gt;0")+COUNTIF('Data R4P'!L831,"&gt;0")+COUNTIF('Data R4P'!N831,"&gt;0")+COUNTIF('Data R4P'!P831,"&gt;0")+COUNTIF('Data R4P'!R831,"&gt;0")+COUNTIF('Data R4P'!T831,"&gt;0")+COUNTIF('Data R4P'!V831,"&gt;0")+COUNTIF('Data R4P'!X831,"&gt;0"))</f>
        <v/>
      </c>
      <c r="J7815">
        <f>IF('Data R4P'!C831="","",IF((COUNTIF('Data R4P'!K831,"&gt;0")+COUNTIF('Data R4P'!M831,"&gt;0")+COUNTIF('Data R4P'!O831,"&gt;0")+COUNTIF('Data R4P'!Q831,"&gt;0")+COUNTIF('Data R4P'!S831,"&gt;0")+COUNTIF('Data R4P'!U831,"&gt;0")+COUNTIF('Data R4P'!W831,"&gt;0")+COUNTIF('Data R4P'!Y831,"&gt;0"))&gt;0,1,0))</f>
        <v/>
      </c>
      <c r="M7815" t="inlineStr">
        <is>
          <t>Data R</t>
        </is>
      </c>
    </row>
    <row r="7816">
      <c r="A7816" t="inlineStr">
        <is>
          <t>Regional 4 Palmco</t>
        </is>
      </c>
      <c r="B7816">
        <f>IF('Data R4P'!C832="","",'Data R4P'!B832)</f>
        <v/>
      </c>
      <c r="C7816">
        <f>IF('Data R4P'!C832="","",'Data R4P'!C832)</f>
        <v/>
      </c>
      <c r="D7816">
        <f>IF('Data R4P'!C832="","",'Data R4P'!D832)</f>
        <v/>
      </c>
      <c r="E7816">
        <f>IF('Data R4P'!C832="","",'Data R4P'!E832)</f>
        <v/>
      </c>
      <c r="F7816">
        <f>IF('Data R4P'!C832="","",'Data R4P'!F832)</f>
        <v/>
      </c>
      <c r="G7816">
        <f>IF('Data R4P'!C832="","",'Data R4P'!AD832)</f>
        <v/>
      </c>
      <c r="H7816">
        <f>IF('Data R4P'!C832="","",'Data R4P'!AC832)</f>
        <v/>
      </c>
      <c r="I7816">
        <f>IF('Data R4P'!C832="","",COUNTIF('Data R4P'!J832,"&gt;0")+COUNTIF('Data R4P'!L832,"&gt;0")+COUNTIF('Data R4P'!N832,"&gt;0")+COUNTIF('Data R4P'!P832,"&gt;0")+COUNTIF('Data R4P'!R832,"&gt;0")+COUNTIF('Data R4P'!T832,"&gt;0")+COUNTIF('Data R4P'!V832,"&gt;0")+COUNTIF('Data R4P'!X832,"&gt;0"))</f>
        <v/>
      </c>
      <c r="J7816">
        <f>IF('Data R4P'!C832="","",IF((COUNTIF('Data R4P'!K832,"&gt;0")+COUNTIF('Data R4P'!M832,"&gt;0")+COUNTIF('Data R4P'!O832,"&gt;0")+COUNTIF('Data R4P'!Q832,"&gt;0")+COUNTIF('Data R4P'!S832,"&gt;0")+COUNTIF('Data R4P'!U832,"&gt;0")+COUNTIF('Data R4P'!W832,"&gt;0")+COUNTIF('Data R4P'!Y832,"&gt;0"))&gt;0,1,0))</f>
        <v/>
      </c>
      <c r="M7816" t="inlineStr">
        <is>
          <t>Data R</t>
        </is>
      </c>
    </row>
    <row r="7817">
      <c r="A7817" t="inlineStr">
        <is>
          <t>Regional 4 Palmco</t>
        </is>
      </c>
      <c r="B7817">
        <f>IF('Data R4P'!C833="","",'Data R4P'!B833)</f>
        <v/>
      </c>
      <c r="C7817">
        <f>IF('Data R4P'!C833="","",'Data R4P'!C833)</f>
        <v/>
      </c>
      <c r="D7817">
        <f>IF('Data R4P'!C833="","",'Data R4P'!D833)</f>
        <v/>
      </c>
      <c r="E7817">
        <f>IF('Data R4P'!C833="","",'Data R4P'!E833)</f>
        <v/>
      </c>
      <c r="F7817">
        <f>IF('Data R4P'!C833="","",'Data R4P'!F833)</f>
        <v/>
      </c>
      <c r="G7817">
        <f>IF('Data R4P'!C833="","",'Data R4P'!AD833)</f>
        <v/>
      </c>
      <c r="H7817">
        <f>IF('Data R4P'!C833="","",'Data R4P'!AC833)</f>
        <v/>
      </c>
      <c r="I7817">
        <f>IF('Data R4P'!C833="","",COUNTIF('Data R4P'!J833,"&gt;0")+COUNTIF('Data R4P'!L833,"&gt;0")+COUNTIF('Data R4P'!N833,"&gt;0")+COUNTIF('Data R4P'!P833,"&gt;0")+COUNTIF('Data R4P'!R833,"&gt;0")+COUNTIF('Data R4P'!T833,"&gt;0")+COUNTIF('Data R4P'!V833,"&gt;0")+COUNTIF('Data R4P'!X833,"&gt;0"))</f>
        <v/>
      </c>
      <c r="J7817">
        <f>IF('Data R4P'!C833="","",IF((COUNTIF('Data R4P'!K833,"&gt;0")+COUNTIF('Data R4P'!M833,"&gt;0")+COUNTIF('Data R4P'!O833,"&gt;0")+COUNTIF('Data R4P'!Q833,"&gt;0")+COUNTIF('Data R4P'!S833,"&gt;0")+COUNTIF('Data R4P'!U833,"&gt;0")+COUNTIF('Data R4P'!W833,"&gt;0")+COUNTIF('Data R4P'!Y833,"&gt;0"))&gt;0,1,0))</f>
        <v/>
      </c>
      <c r="M7817" t="inlineStr">
        <is>
          <t>Data R</t>
        </is>
      </c>
    </row>
    <row r="7818">
      <c r="A7818" t="inlineStr">
        <is>
          <t>Regional 4 Palmco</t>
        </is>
      </c>
      <c r="B7818">
        <f>IF('Data R4P'!C834="","",'Data R4P'!B834)</f>
        <v/>
      </c>
      <c r="C7818">
        <f>IF('Data R4P'!C834="","",'Data R4P'!C834)</f>
        <v/>
      </c>
      <c r="D7818">
        <f>IF('Data R4P'!C834="","",'Data R4P'!D834)</f>
        <v/>
      </c>
      <c r="E7818">
        <f>IF('Data R4P'!C834="","",'Data R4P'!E834)</f>
        <v/>
      </c>
      <c r="F7818">
        <f>IF('Data R4P'!C834="","",'Data R4P'!F834)</f>
        <v/>
      </c>
      <c r="G7818">
        <f>IF('Data R4P'!C834="","",'Data R4P'!AD834)</f>
        <v/>
      </c>
      <c r="H7818">
        <f>IF('Data R4P'!C834="","",'Data R4P'!AC834)</f>
        <v/>
      </c>
      <c r="I7818">
        <f>IF('Data R4P'!C834="","",COUNTIF('Data R4P'!J834,"&gt;0")+COUNTIF('Data R4P'!L834,"&gt;0")+COUNTIF('Data R4P'!N834,"&gt;0")+COUNTIF('Data R4P'!P834,"&gt;0")+COUNTIF('Data R4P'!R834,"&gt;0")+COUNTIF('Data R4P'!T834,"&gt;0")+COUNTIF('Data R4P'!V834,"&gt;0")+COUNTIF('Data R4P'!X834,"&gt;0"))</f>
        <v/>
      </c>
      <c r="J7818">
        <f>IF('Data R4P'!C834="","",IF((COUNTIF('Data R4P'!K834,"&gt;0")+COUNTIF('Data R4P'!M834,"&gt;0")+COUNTIF('Data R4P'!O834,"&gt;0")+COUNTIF('Data R4P'!Q834,"&gt;0")+COUNTIF('Data R4P'!S834,"&gt;0")+COUNTIF('Data R4P'!U834,"&gt;0")+COUNTIF('Data R4P'!W834,"&gt;0")+COUNTIF('Data R4P'!Y834,"&gt;0"))&gt;0,1,0))</f>
        <v/>
      </c>
      <c r="M7818" t="inlineStr">
        <is>
          <t>Data R</t>
        </is>
      </c>
    </row>
    <row r="7819">
      <c r="A7819" t="inlineStr">
        <is>
          <t>Regional 4 Palmco</t>
        </is>
      </c>
      <c r="B7819">
        <f>IF('Data R4P'!C835="","",'Data R4P'!B835)</f>
        <v/>
      </c>
      <c r="C7819">
        <f>IF('Data R4P'!C835="","",'Data R4P'!C835)</f>
        <v/>
      </c>
      <c r="D7819">
        <f>IF('Data R4P'!C835="","",'Data R4P'!D835)</f>
        <v/>
      </c>
      <c r="E7819">
        <f>IF('Data R4P'!C835="","",'Data R4P'!E835)</f>
        <v/>
      </c>
      <c r="F7819">
        <f>IF('Data R4P'!C835="","",'Data R4P'!F835)</f>
        <v/>
      </c>
      <c r="G7819">
        <f>IF('Data R4P'!C835="","",'Data R4P'!AD835)</f>
        <v/>
      </c>
      <c r="H7819">
        <f>IF('Data R4P'!C835="","",'Data R4P'!AC835)</f>
        <v/>
      </c>
      <c r="I7819">
        <f>IF('Data R4P'!C835="","",COUNTIF('Data R4P'!J835,"&gt;0")+COUNTIF('Data R4P'!L835,"&gt;0")+COUNTIF('Data R4P'!N835,"&gt;0")+COUNTIF('Data R4P'!P835,"&gt;0")+COUNTIF('Data R4P'!R835,"&gt;0")+COUNTIF('Data R4P'!T835,"&gt;0")+COUNTIF('Data R4P'!V835,"&gt;0")+COUNTIF('Data R4P'!X835,"&gt;0"))</f>
        <v/>
      </c>
      <c r="J7819">
        <f>IF('Data R4P'!C835="","",IF((COUNTIF('Data R4P'!K835,"&gt;0")+COUNTIF('Data R4P'!M835,"&gt;0")+COUNTIF('Data R4P'!O835,"&gt;0")+COUNTIF('Data R4P'!Q835,"&gt;0")+COUNTIF('Data R4P'!S835,"&gt;0")+COUNTIF('Data R4P'!U835,"&gt;0")+COUNTIF('Data R4P'!W835,"&gt;0")+COUNTIF('Data R4P'!Y835,"&gt;0"))&gt;0,1,0))</f>
        <v/>
      </c>
      <c r="M7819" t="inlineStr">
        <is>
          <t>Data R</t>
        </is>
      </c>
    </row>
    <row r="7820">
      <c r="A7820" t="inlineStr">
        <is>
          <t>Regional 4 Palmco</t>
        </is>
      </c>
      <c r="B7820">
        <f>IF('Data R4P'!C836="","",'Data R4P'!B836)</f>
        <v/>
      </c>
      <c r="C7820">
        <f>IF('Data R4P'!C836="","",'Data R4P'!C836)</f>
        <v/>
      </c>
      <c r="D7820">
        <f>IF('Data R4P'!C836="","",'Data R4P'!D836)</f>
        <v/>
      </c>
      <c r="E7820">
        <f>IF('Data R4P'!C836="","",'Data R4P'!E836)</f>
        <v/>
      </c>
      <c r="F7820">
        <f>IF('Data R4P'!C836="","",'Data R4P'!F836)</f>
        <v/>
      </c>
      <c r="G7820">
        <f>IF('Data R4P'!C836="","",'Data R4P'!AD836)</f>
        <v/>
      </c>
      <c r="H7820">
        <f>IF('Data R4P'!C836="","",'Data R4P'!AC836)</f>
        <v/>
      </c>
      <c r="I7820">
        <f>IF('Data R4P'!C836="","",COUNTIF('Data R4P'!J836,"&gt;0")+COUNTIF('Data R4P'!L836,"&gt;0")+COUNTIF('Data R4P'!N836,"&gt;0")+COUNTIF('Data R4P'!P836,"&gt;0")+COUNTIF('Data R4P'!R836,"&gt;0")+COUNTIF('Data R4P'!T836,"&gt;0")+COUNTIF('Data R4P'!V836,"&gt;0")+COUNTIF('Data R4P'!X836,"&gt;0"))</f>
        <v/>
      </c>
      <c r="J7820">
        <f>IF('Data R4P'!C836="","",IF((COUNTIF('Data R4P'!K836,"&gt;0")+COUNTIF('Data R4P'!M836,"&gt;0")+COUNTIF('Data R4P'!O836,"&gt;0")+COUNTIF('Data R4P'!Q836,"&gt;0")+COUNTIF('Data R4P'!S836,"&gt;0")+COUNTIF('Data R4P'!U836,"&gt;0")+COUNTIF('Data R4P'!W836,"&gt;0")+COUNTIF('Data R4P'!Y836,"&gt;0"))&gt;0,1,0))</f>
        <v/>
      </c>
      <c r="M7820" t="inlineStr">
        <is>
          <t>Data R</t>
        </is>
      </c>
    </row>
    <row r="7821">
      <c r="A7821" t="inlineStr">
        <is>
          <t>Regional 4 Palmco</t>
        </is>
      </c>
      <c r="B7821">
        <f>IF('Data R4P'!C837="","",'Data R4P'!B837)</f>
        <v/>
      </c>
      <c r="C7821">
        <f>IF('Data R4P'!C837="","",'Data R4P'!C837)</f>
        <v/>
      </c>
      <c r="D7821">
        <f>IF('Data R4P'!C837="","",'Data R4P'!D837)</f>
        <v/>
      </c>
      <c r="E7821">
        <f>IF('Data R4P'!C837="","",'Data R4P'!E837)</f>
        <v/>
      </c>
      <c r="F7821">
        <f>IF('Data R4P'!C837="","",'Data R4P'!F837)</f>
        <v/>
      </c>
      <c r="G7821">
        <f>IF('Data R4P'!C837="","",'Data R4P'!AD837)</f>
        <v/>
      </c>
      <c r="H7821">
        <f>IF('Data R4P'!C837="","",'Data R4P'!AC837)</f>
        <v/>
      </c>
      <c r="I7821">
        <f>IF('Data R4P'!C837="","",COUNTIF('Data R4P'!J837,"&gt;0")+COUNTIF('Data R4P'!L837,"&gt;0")+COUNTIF('Data R4P'!N837,"&gt;0")+COUNTIF('Data R4P'!P837,"&gt;0")+COUNTIF('Data R4P'!R837,"&gt;0")+COUNTIF('Data R4P'!T837,"&gt;0")+COUNTIF('Data R4P'!V837,"&gt;0")+COUNTIF('Data R4P'!X837,"&gt;0"))</f>
        <v/>
      </c>
      <c r="J7821">
        <f>IF('Data R4P'!C837="","",IF((COUNTIF('Data R4P'!K837,"&gt;0")+COUNTIF('Data R4P'!M837,"&gt;0")+COUNTIF('Data R4P'!O837,"&gt;0")+COUNTIF('Data R4P'!Q837,"&gt;0")+COUNTIF('Data R4P'!S837,"&gt;0")+COUNTIF('Data R4P'!U837,"&gt;0")+COUNTIF('Data R4P'!W837,"&gt;0")+COUNTIF('Data R4P'!Y837,"&gt;0"))&gt;0,1,0))</f>
        <v/>
      </c>
      <c r="M7821" t="inlineStr">
        <is>
          <t>Data R</t>
        </is>
      </c>
    </row>
    <row r="7822">
      <c r="A7822" t="inlineStr">
        <is>
          <t>Regional 4 Palmco</t>
        </is>
      </c>
      <c r="B7822">
        <f>IF('Data R4P'!C838="","",'Data R4P'!B838)</f>
        <v/>
      </c>
      <c r="C7822">
        <f>IF('Data R4P'!C838="","",'Data R4P'!C838)</f>
        <v/>
      </c>
      <c r="D7822">
        <f>IF('Data R4P'!C838="","",'Data R4P'!D838)</f>
        <v/>
      </c>
      <c r="E7822">
        <f>IF('Data R4P'!C838="","",'Data R4P'!E838)</f>
        <v/>
      </c>
      <c r="F7822">
        <f>IF('Data R4P'!C838="","",'Data R4P'!F838)</f>
        <v/>
      </c>
      <c r="G7822">
        <f>IF('Data R4P'!C838="","",'Data R4P'!AD838)</f>
        <v/>
      </c>
      <c r="H7822">
        <f>IF('Data R4P'!C838="","",'Data R4P'!AC838)</f>
        <v/>
      </c>
      <c r="I7822">
        <f>IF('Data R4P'!C838="","",COUNTIF('Data R4P'!J838,"&gt;0")+COUNTIF('Data R4P'!L838,"&gt;0")+COUNTIF('Data R4P'!N838,"&gt;0")+COUNTIF('Data R4P'!P838,"&gt;0")+COUNTIF('Data R4P'!R838,"&gt;0")+COUNTIF('Data R4P'!T838,"&gt;0")+COUNTIF('Data R4P'!V838,"&gt;0")+COUNTIF('Data R4P'!X838,"&gt;0"))</f>
        <v/>
      </c>
      <c r="J7822">
        <f>IF('Data R4P'!C838="","",IF((COUNTIF('Data R4P'!K838,"&gt;0")+COUNTIF('Data R4P'!M838,"&gt;0")+COUNTIF('Data R4P'!O838,"&gt;0")+COUNTIF('Data R4P'!Q838,"&gt;0")+COUNTIF('Data R4P'!S838,"&gt;0")+COUNTIF('Data R4P'!U838,"&gt;0")+COUNTIF('Data R4P'!W838,"&gt;0")+COUNTIF('Data R4P'!Y838,"&gt;0"))&gt;0,1,0))</f>
        <v/>
      </c>
      <c r="M7822" t="inlineStr">
        <is>
          <t>Data R</t>
        </is>
      </c>
    </row>
    <row r="7823">
      <c r="A7823" t="inlineStr">
        <is>
          <t>Regional 4 Palmco</t>
        </is>
      </c>
      <c r="B7823">
        <f>IF('Data R4P'!C839="","",'Data R4P'!B839)</f>
        <v/>
      </c>
      <c r="C7823">
        <f>IF('Data R4P'!C839="","",'Data R4P'!C839)</f>
        <v/>
      </c>
      <c r="D7823">
        <f>IF('Data R4P'!C839="","",'Data R4P'!D839)</f>
        <v/>
      </c>
      <c r="E7823">
        <f>IF('Data R4P'!C839="","",'Data R4P'!E839)</f>
        <v/>
      </c>
      <c r="F7823">
        <f>IF('Data R4P'!C839="","",'Data R4P'!F839)</f>
        <v/>
      </c>
      <c r="G7823">
        <f>IF('Data R4P'!C839="","",'Data R4P'!AD839)</f>
        <v/>
      </c>
      <c r="H7823">
        <f>IF('Data R4P'!C839="","",'Data R4P'!AC839)</f>
        <v/>
      </c>
      <c r="I7823">
        <f>IF('Data R4P'!C839="","",COUNTIF('Data R4P'!J839,"&gt;0")+COUNTIF('Data R4P'!L839,"&gt;0")+COUNTIF('Data R4P'!N839,"&gt;0")+COUNTIF('Data R4P'!P839,"&gt;0")+COUNTIF('Data R4P'!R839,"&gt;0")+COUNTIF('Data R4P'!T839,"&gt;0")+COUNTIF('Data R4P'!V839,"&gt;0")+COUNTIF('Data R4P'!X839,"&gt;0"))</f>
        <v/>
      </c>
      <c r="J7823">
        <f>IF('Data R4P'!C839="","",IF((COUNTIF('Data R4P'!K839,"&gt;0")+COUNTIF('Data R4P'!M839,"&gt;0")+COUNTIF('Data R4P'!O839,"&gt;0")+COUNTIF('Data R4P'!Q839,"&gt;0")+COUNTIF('Data R4P'!S839,"&gt;0")+COUNTIF('Data R4P'!U839,"&gt;0")+COUNTIF('Data R4P'!W839,"&gt;0")+COUNTIF('Data R4P'!Y839,"&gt;0"))&gt;0,1,0))</f>
        <v/>
      </c>
      <c r="M7823" t="inlineStr">
        <is>
          <t>Data R</t>
        </is>
      </c>
    </row>
    <row r="7824">
      <c r="A7824" t="inlineStr">
        <is>
          <t>Regional 4 Palmco</t>
        </is>
      </c>
      <c r="B7824">
        <f>IF('Data R4P'!C840="","",'Data R4P'!B840)</f>
        <v/>
      </c>
      <c r="C7824">
        <f>IF('Data R4P'!C840="","",'Data R4P'!C840)</f>
        <v/>
      </c>
      <c r="D7824">
        <f>IF('Data R4P'!C840="","",'Data R4P'!D840)</f>
        <v/>
      </c>
      <c r="E7824">
        <f>IF('Data R4P'!C840="","",'Data R4P'!E840)</f>
        <v/>
      </c>
      <c r="F7824">
        <f>IF('Data R4P'!C840="","",'Data R4P'!F840)</f>
        <v/>
      </c>
      <c r="G7824">
        <f>IF('Data R4P'!C840="","",'Data R4P'!AD840)</f>
        <v/>
      </c>
      <c r="H7824">
        <f>IF('Data R4P'!C840="","",'Data R4P'!AC840)</f>
        <v/>
      </c>
      <c r="I7824">
        <f>IF('Data R4P'!C840="","",COUNTIF('Data R4P'!J840,"&gt;0")+COUNTIF('Data R4P'!L840,"&gt;0")+COUNTIF('Data R4P'!N840,"&gt;0")+COUNTIF('Data R4P'!P840,"&gt;0")+COUNTIF('Data R4P'!R840,"&gt;0")+COUNTIF('Data R4P'!T840,"&gt;0")+COUNTIF('Data R4P'!V840,"&gt;0")+COUNTIF('Data R4P'!X840,"&gt;0"))</f>
        <v/>
      </c>
      <c r="J7824">
        <f>IF('Data R4P'!C840="","",IF((COUNTIF('Data R4P'!K840,"&gt;0")+COUNTIF('Data R4P'!M840,"&gt;0")+COUNTIF('Data R4P'!O840,"&gt;0")+COUNTIF('Data R4P'!Q840,"&gt;0")+COUNTIF('Data R4P'!S840,"&gt;0")+COUNTIF('Data R4P'!U840,"&gt;0")+COUNTIF('Data R4P'!W840,"&gt;0")+COUNTIF('Data R4P'!Y840,"&gt;0"))&gt;0,1,0))</f>
        <v/>
      </c>
      <c r="M7824" t="inlineStr">
        <is>
          <t>Data R</t>
        </is>
      </c>
    </row>
    <row r="7825">
      <c r="A7825" t="inlineStr">
        <is>
          <t>Regional 4 Palmco</t>
        </is>
      </c>
      <c r="B7825">
        <f>IF('Data R4P'!C841="","",'Data R4P'!B841)</f>
        <v/>
      </c>
      <c r="C7825">
        <f>IF('Data R4P'!C841="","",'Data R4P'!C841)</f>
        <v/>
      </c>
      <c r="D7825">
        <f>IF('Data R4P'!C841="","",'Data R4P'!D841)</f>
        <v/>
      </c>
      <c r="E7825">
        <f>IF('Data R4P'!C841="","",'Data R4P'!E841)</f>
        <v/>
      </c>
      <c r="F7825">
        <f>IF('Data R4P'!C841="","",'Data R4P'!F841)</f>
        <v/>
      </c>
      <c r="G7825">
        <f>IF('Data R4P'!C841="","",'Data R4P'!AD841)</f>
        <v/>
      </c>
      <c r="H7825">
        <f>IF('Data R4P'!C841="","",'Data R4P'!AC841)</f>
        <v/>
      </c>
      <c r="I7825">
        <f>IF('Data R4P'!C841="","",COUNTIF('Data R4P'!J841,"&gt;0")+COUNTIF('Data R4P'!L841,"&gt;0")+COUNTIF('Data R4P'!N841,"&gt;0")+COUNTIF('Data R4P'!P841,"&gt;0")+COUNTIF('Data R4P'!R841,"&gt;0")+COUNTIF('Data R4P'!T841,"&gt;0")+COUNTIF('Data R4P'!V841,"&gt;0")+COUNTIF('Data R4P'!X841,"&gt;0"))</f>
        <v/>
      </c>
      <c r="J7825">
        <f>IF('Data R4P'!C841="","",IF((COUNTIF('Data R4P'!K841,"&gt;0")+COUNTIF('Data R4P'!M841,"&gt;0")+COUNTIF('Data R4P'!O841,"&gt;0")+COUNTIF('Data R4P'!Q841,"&gt;0")+COUNTIF('Data R4P'!S841,"&gt;0")+COUNTIF('Data R4P'!U841,"&gt;0")+COUNTIF('Data R4P'!W841,"&gt;0")+COUNTIF('Data R4P'!Y841,"&gt;0"))&gt;0,1,0))</f>
        <v/>
      </c>
      <c r="M7825" t="inlineStr">
        <is>
          <t>Data R</t>
        </is>
      </c>
    </row>
    <row r="7826">
      <c r="A7826" t="inlineStr">
        <is>
          <t>Regional 4 Palmco</t>
        </is>
      </c>
      <c r="B7826">
        <f>IF('Data R4P'!C842="","",'Data R4P'!B842)</f>
        <v/>
      </c>
      <c r="C7826">
        <f>IF('Data R4P'!C842="","",'Data R4P'!C842)</f>
        <v/>
      </c>
      <c r="D7826">
        <f>IF('Data R4P'!C842="","",'Data R4P'!D842)</f>
        <v/>
      </c>
      <c r="E7826">
        <f>IF('Data R4P'!C842="","",'Data R4P'!E842)</f>
        <v/>
      </c>
      <c r="F7826">
        <f>IF('Data R4P'!C842="","",'Data R4P'!F842)</f>
        <v/>
      </c>
      <c r="G7826">
        <f>IF('Data R4P'!C842="","",'Data R4P'!AD842)</f>
        <v/>
      </c>
      <c r="H7826">
        <f>IF('Data R4P'!C842="","",'Data R4P'!AC842)</f>
        <v/>
      </c>
      <c r="I7826">
        <f>IF('Data R4P'!C842="","",COUNTIF('Data R4P'!J842,"&gt;0")+COUNTIF('Data R4P'!L842,"&gt;0")+COUNTIF('Data R4P'!N842,"&gt;0")+COUNTIF('Data R4P'!P842,"&gt;0")+COUNTIF('Data R4P'!R842,"&gt;0")+COUNTIF('Data R4P'!T842,"&gt;0")+COUNTIF('Data R4P'!V842,"&gt;0")+COUNTIF('Data R4P'!X842,"&gt;0"))</f>
        <v/>
      </c>
      <c r="J7826">
        <f>IF('Data R4P'!C842="","",IF((COUNTIF('Data R4P'!K842,"&gt;0")+COUNTIF('Data R4P'!M842,"&gt;0")+COUNTIF('Data R4P'!O842,"&gt;0")+COUNTIF('Data R4P'!Q842,"&gt;0")+COUNTIF('Data R4P'!S842,"&gt;0")+COUNTIF('Data R4P'!U842,"&gt;0")+COUNTIF('Data R4P'!W842,"&gt;0")+COUNTIF('Data R4P'!Y842,"&gt;0"))&gt;0,1,0))</f>
        <v/>
      </c>
      <c r="M7826" t="inlineStr">
        <is>
          <t>Data R</t>
        </is>
      </c>
    </row>
    <row r="7827">
      <c r="A7827" t="inlineStr">
        <is>
          <t>Regional 4 Palmco</t>
        </is>
      </c>
      <c r="B7827">
        <f>IF('Data R4P'!C843="","",'Data R4P'!B843)</f>
        <v/>
      </c>
      <c r="C7827">
        <f>IF('Data R4P'!C843="","",'Data R4P'!C843)</f>
        <v/>
      </c>
      <c r="D7827">
        <f>IF('Data R4P'!C843="","",'Data R4P'!D843)</f>
        <v/>
      </c>
      <c r="E7827">
        <f>IF('Data R4P'!C843="","",'Data R4P'!E843)</f>
        <v/>
      </c>
      <c r="F7827">
        <f>IF('Data R4P'!C843="","",'Data R4P'!F843)</f>
        <v/>
      </c>
      <c r="G7827">
        <f>IF('Data R4P'!C843="","",'Data R4P'!AD843)</f>
        <v/>
      </c>
      <c r="H7827">
        <f>IF('Data R4P'!C843="","",'Data R4P'!AC843)</f>
        <v/>
      </c>
      <c r="I7827">
        <f>IF('Data R4P'!C843="","",COUNTIF('Data R4P'!J843,"&gt;0")+COUNTIF('Data R4P'!L843,"&gt;0")+COUNTIF('Data R4P'!N843,"&gt;0")+COUNTIF('Data R4P'!P843,"&gt;0")+COUNTIF('Data R4P'!R843,"&gt;0")+COUNTIF('Data R4P'!T843,"&gt;0")+COUNTIF('Data R4P'!V843,"&gt;0")+COUNTIF('Data R4P'!X843,"&gt;0"))</f>
        <v/>
      </c>
      <c r="J7827">
        <f>IF('Data R4P'!C843="","",IF((COUNTIF('Data R4P'!K843,"&gt;0")+COUNTIF('Data R4P'!M843,"&gt;0")+COUNTIF('Data R4P'!O843,"&gt;0")+COUNTIF('Data R4P'!Q843,"&gt;0")+COUNTIF('Data R4P'!S843,"&gt;0")+COUNTIF('Data R4P'!U843,"&gt;0")+COUNTIF('Data R4P'!W843,"&gt;0")+COUNTIF('Data R4P'!Y843,"&gt;0"))&gt;0,1,0))</f>
        <v/>
      </c>
      <c r="M7827" t="inlineStr">
        <is>
          <t>Data R</t>
        </is>
      </c>
    </row>
    <row r="7828">
      <c r="A7828" t="inlineStr">
        <is>
          <t>Regional 4 Palmco</t>
        </is>
      </c>
      <c r="B7828">
        <f>IF('Data R4P'!C844="","",'Data R4P'!B844)</f>
        <v/>
      </c>
      <c r="C7828">
        <f>IF('Data R4P'!C844="","",'Data R4P'!C844)</f>
        <v/>
      </c>
      <c r="D7828">
        <f>IF('Data R4P'!C844="","",'Data R4P'!D844)</f>
        <v/>
      </c>
      <c r="E7828">
        <f>IF('Data R4P'!C844="","",'Data R4P'!E844)</f>
        <v/>
      </c>
      <c r="F7828">
        <f>IF('Data R4P'!C844="","",'Data R4P'!F844)</f>
        <v/>
      </c>
      <c r="G7828">
        <f>IF('Data R4P'!C844="","",'Data R4P'!AD844)</f>
        <v/>
      </c>
      <c r="H7828">
        <f>IF('Data R4P'!C844="","",'Data R4P'!AC844)</f>
        <v/>
      </c>
      <c r="I7828">
        <f>IF('Data R4P'!C844="","",COUNTIF('Data R4P'!J844,"&gt;0")+COUNTIF('Data R4P'!L844,"&gt;0")+COUNTIF('Data R4P'!N844,"&gt;0")+COUNTIF('Data R4P'!P844,"&gt;0")+COUNTIF('Data R4P'!R844,"&gt;0")+COUNTIF('Data R4P'!T844,"&gt;0")+COUNTIF('Data R4P'!V844,"&gt;0")+COUNTIF('Data R4P'!X844,"&gt;0"))</f>
        <v/>
      </c>
      <c r="J7828">
        <f>IF('Data R4P'!C844="","",IF((COUNTIF('Data R4P'!K844,"&gt;0")+COUNTIF('Data R4P'!M844,"&gt;0")+COUNTIF('Data R4P'!O844,"&gt;0")+COUNTIF('Data R4P'!Q844,"&gt;0")+COUNTIF('Data R4P'!S844,"&gt;0")+COUNTIF('Data R4P'!U844,"&gt;0")+COUNTIF('Data R4P'!W844,"&gt;0")+COUNTIF('Data R4P'!Y844,"&gt;0"))&gt;0,1,0))</f>
        <v/>
      </c>
      <c r="M7828" t="inlineStr">
        <is>
          <t>Data R</t>
        </is>
      </c>
    </row>
    <row r="7829">
      <c r="A7829" t="inlineStr">
        <is>
          <t>Regional 4 Palmco</t>
        </is>
      </c>
      <c r="B7829">
        <f>IF('Data R4P'!C845="","",'Data R4P'!B845)</f>
        <v/>
      </c>
      <c r="C7829">
        <f>IF('Data R4P'!C845="","",'Data R4P'!C845)</f>
        <v/>
      </c>
      <c r="D7829">
        <f>IF('Data R4P'!C845="","",'Data R4P'!D845)</f>
        <v/>
      </c>
      <c r="E7829">
        <f>IF('Data R4P'!C845="","",'Data R4P'!E845)</f>
        <v/>
      </c>
      <c r="F7829">
        <f>IF('Data R4P'!C845="","",'Data R4P'!F845)</f>
        <v/>
      </c>
      <c r="G7829">
        <f>IF('Data R4P'!C845="","",'Data R4P'!AD845)</f>
        <v/>
      </c>
      <c r="H7829">
        <f>IF('Data R4P'!C845="","",'Data R4P'!AC845)</f>
        <v/>
      </c>
      <c r="I7829">
        <f>IF('Data R4P'!C845="","",COUNTIF('Data R4P'!J845,"&gt;0")+COUNTIF('Data R4P'!L845,"&gt;0")+COUNTIF('Data R4P'!N845,"&gt;0")+COUNTIF('Data R4P'!P845,"&gt;0")+COUNTIF('Data R4P'!R845,"&gt;0")+COUNTIF('Data R4P'!T845,"&gt;0")+COUNTIF('Data R4P'!V845,"&gt;0")+COUNTIF('Data R4P'!X845,"&gt;0"))</f>
        <v/>
      </c>
      <c r="J7829">
        <f>IF('Data R4P'!C845="","",IF((COUNTIF('Data R4P'!K845,"&gt;0")+COUNTIF('Data R4P'!M845,"&gt;0")+COUNTIF('Data R4P'!O845,"&gt;0")+COUNTIF('Data R4P'!Q845,"&gt;0")+COUNTIF('Data R4P'!S845,"&gt;0")+COUNTIF('Data R4P'!U845,"&gt;0")+COUNTIF('Data R4P'!W845,"&gt;0")+COUNTIF('Data R4P'!Y845,"&gt;0"))&gt;0,1,0))</f>
        <v/>
      </c>
      <c r="M7829" t="inlineStr">
        <is>
          <t>Data R</t>
        </is>
      </c>
    </row>
    <row r="7830">
      <c r="A7830" t="inlineStr">
        <is>
          <t>Regional 4 Palmco</t>
        </is>
      </c>
      <c r="B7830">
        <f>IF('Data R4P'!C846="","",'Data R4P'!B846)</f>
        <v/>
      </c>
      <c r="C7830">
        <f>IF('Data R4P'!C846="","",'Data R4P'!C846)</f>
        <v/>
      </c>
      <c r="D7830">
        <f>IF('Data R4P'!C846="","",'Data R4P'!D846)</f>
        <v/>
      </c>
      <c r="E7830">
        <f>IF('Data R4P'!C846="","",'Data R4P'!E846)</f>
        <v/>
      </c>
      <c r="F7830">
        <f>IF('Data R4P'!C846="","",'Data R4P'!F846)</f>
        <v/>
      </c>
      <c r="G7830">
        <f>IF('Data R4P'!C846="","",'Data R4P'!AD846)</f>
        <v/>
      </c>
      <c r="H7830">
        <f>IF('Data R4P'!C846="","",'Data R4P'!AC846)</f>
        <v/>
      </c>
      <c r="I7830">
        <f>IF('Data R4P'!C846="","",COUNTIF('Data R4P'!J846,"&gt;0")+COUNTIF('Data R4P'!L846,"&gt;0")+COUNTIF('Data R4P'!N846,"&gt;0")+COUNTIF('Data R4P'!P846,"&gt;0")+COUNTIF('Data R4P'!R846,"&gt;0")+COUNTIF('Data R4P'!T846,"&gt;0")+COUNTIF('Data R4P'!V846,"&gt;0")+COUNTIF('Data R4P'!X846,"&gt;0"))</f>
        <v/>
      </c>
      <c r="J7830">
        <f>IF('Data R4P'!C846="","",IF((COUNTIF('Data R4P'!K846,"&gt;0")+COUNTIF('Data R4P'!M846,"&gt;0")+COUNTIF('Data R4P'!O846,"&gt;0")+COUNTIF('Data R4P'!Q846,"&gt;0")+COUNTIF('Data R4P'!S846,"&gt;0")+COUNTIF('Data R4P'!U846,"&gt;0")+COUNTIF('Data R4P'!W846,"&gt;0")+COUNTIF('Data R4P'!Y846,"&gt;0"))&gt;0,1,0))</f>
        <v/>
      </c>
      <c r="M7830" t="inlineStr">
        <is>
          <t>Data R</t>
        </is>
      </c>
    </row>
    <row r="7831">
      <c r="A7831" t="inlineStr">
        <is>
          <t>Regional 4 Palmco</t>
        </is>
      </c>
      <c r="B7831">
        <f>IF('Data R4P'!C847="","",'Data R4P'!B847)</f>
        <v/>
      </c>
      <c r="C7831">
        <f>IF('Data R4P'!C847="","",'Data R4P'!C847)</f>
        <v/>
      </c>
      <c r="D7831">
        <f>IF('Data R4P'!C847="","",'Data R4P'!D847)</f>
        <v/>
      </c>
      <c r="E7831">
        <f>IF('Data R4P'!C847="","",'Data R4P'!E847)</f>
        <v/>
      </c>
      <c r="F7831">
        <f>IF('Data R4P'!C847="","",'Data R4P'!F847)</f>
        <v/>
      </c>
      <c r="G7831">
        <f>IF('Data R4P'!C847="","",'Data R4P'!AD847)</f>
        <v/>
      </c>
      <c r="H7831">
        <f>IF('Data R4P'!C847="","",'Data R4P'!AC847)</f>
        <v/>
      </c>
      <c r="I7831">
        <f>IF('Data R4P'!C847="","",COUNTIF('Data R4P'!J847,"&gt;0")+COUNTIF('Data R4P'!L847,"&gt;0")+COUNTIF('Data R4P'!N847,"&gt;0")+COUNTIF('Data R4P'!P847,"&gt;0")+COUNTIF('Data R4P'!R847,"&gt;0")+COUNTIF('Data R4P'!T847,"&gt;0")+COUNTIF('Data R4P'!V847,"&gt;0")+COUNTIF('Data R4P'!X847,"&gt;0"))</f>
        <v/>
      </c>
      <c r="J7831">
        <f>IF('Data R4P'!C847="","",IF((COUNTIF('Data R4P'!K847,"&gt;0")+COUNTIF('Data R4P'!M847,"&gt;0")+COUNTIF('Data R4P'!O847,"&gt;0")+COUNTIF('Data R4P'!Q847,"&gt;0")+COUNTIF('Data R4P'!S847,"&gt;0")+COUNTIF('Data R4P'!U847,"&gt;0")+COUNTIF('Data R4P'!W847,"&gt;0")+COUNTIF('Data R4P'!Y847,"&gt;0"))&gt;0,1,0))</f>
        <v/>
      </c>
      <c r="M7831" t="inlineStr">
        <is>
          <t>Data R</t>
        </is>
      </c>
    </row>
    <row r="7832">
      <c r="A7832" t="inlineStr">
        <is>
          <t>Regional 4 Palmco</t>
        </is>
      </c>
      <c r="B7832">
        <f>IF('Data R4P'!C848="","",'Data R4P'!B848)</f>
        <v/>
      </c>
      <c r="C7832">
        <f>IF('Data R4P'!C848="","",'Data R4P'!C848)</f>
        <v/>
      </c>
      <c r="D7832">
        <f>IF('Data R4P'!C848="","",'Data R4P'!D848)</f>
        <v/>
      </c>
      <c r="E7832">
        <f>IF('Data R4P'!C848="","",'Data R4P'!E848)</f>
        <v/>
      </c>
      <c r="F7832">
        <f>IF('Data R4P'!C848="","",'Data R4P'!F848)</f>
        <v/>
      </c>
      <c r="G7832">
        <f>IF('Data R4P'!C848="","",'Data R4P'!AD848)</f>
        <v/>
      </c>
      <c r="H7832">
        <f>IF('Data R4P'!C848="","",'Data R4P'!AC848)</f>
        <v/>
      </c>
      <c r="I7832">
        <f>IF('Data R4P'!C848="","",COUNTIF('Data R4P'!J848,"&gt;0")+COUNTIF('Data R4P'!L848,"&gt;0")+COUNTIF('Data R4P'!N848,"&gt;0")+COUNTIF('Data R4P'!P848,"&gt;0")+COUNTIF('Data R4P'!R848,"&gt;0")+COUNTIF('Data R4P'!T848,"&gt;0")+COUNTIF('Data R4P'!V848,"&gt;0")+COUNTIF('Data R4P'!X848,"&gt;0"))</f>
        <v/>
      </c>
      <c r="J7832">
        <f>IF('Data R4P'!C848="","",IF((COUNTIF('Data R4P'!K848,"&gt;0")+COUNTIF('Data R4P'!M848,"&gt;0")+COUNTIF('Data R4P'!O848,"&gt;0")+COUNTIF('Data R4P'!Q848,"&gt;0")+COUNTIF('Data R4P'!S848,"&gt;0")+COUNTIF('Data R4P'!U848,"&gt;0")+COUNTIF('Data R4P'!W848,"&gt;0")+COUNTIF('Data R4P'!Y848,"&gt;0"))&gt;0,1,0))</f>
        <v/>
      </c>
      <c r="M7832" t="inlineStr">
        <is>
          <t>Data R</t>
        </is>
      </c>
    </row>
    <row r="7833">
      <c r="A7833" t="inlineStr">
        <is>
          <t>Regional 4 Palmco</t>
        </is>
      </c>
      <c r="B7833">
        <f>IF('Data R4P'!C849="","",'Data R4P'!B849)</f>
        <v/>
      </c>
      <c r="C7833">
        <f>IF('Data R4P'!C849="","",'Data R4P'!C849)</f>
        <v/>
      </c>
      <c r="D7833">
        <f>IF('Data R4P'!C849="","",'Data R4P'!D849)</f>
        <v/>
      </c>
      <c r="E7833">
        <f>IF('Data R4P'!C849="","",'Data R4P'!E849)</f>
        <v/>
      </c>
      <c r="F7833">
        <f>IF('Data R4P'!C849="","",'Data R4P'!F849)</f>
        <v/>
      </c>
      <c r="G7833">
        <f>IF('Data R4P'!C849="","",'Data R4P'!AD849)</f>
        <v/>
      </c>
      <c r="H7833">
        <f>IF('Data R4P'!C849="","",'Data R4P'!AC849)</f>
        <v/>
      </c>
      <c r="I7833">
        <f>IF('Data R4P'!C849="","",COUNTIF('Data R4P'!J849,"&gt;0")+COUNTIF('Data R4P'!L849,"&gt;0")+COUNTIF('Data R4P'!N849,"&gt;0")+COUNTIF('Data R4P'!P849,"&gt;0")+COUNTIF('Data R4P'!R849,"&gt;0")+COUNTIF('Data R4P'!T849,"&gt;0")+COUNTIF('Data R4P'!V849,"&gt;0")+COUNTIF('Data R4P'!X849,"&gt;0"))</f>
        <v/>
      </c>
      <c r="J7833">
        <f>IF('Data R4P'!C849="","",IF((COUNTIF('Data R4P'!K849,"&gt;0")+COUNTIF('Data R4P'!M849,"&gt;0")+COUNTIF('Data R4P'!O849,"&gt;0")+COUNTIF('Data R4P'!Q849,"&gt;0")+COUNTIF('Data R4P'!S849,"&gt;0")+COUNTIF('Data R4P'!U849,"&gt;0")+COUNTIF('Data R4P'!W849,"&gt;0")+COUNTIF('Data R4P'!Y849,"&gt;0"))&gt;0,1,0))</f>
        <v/>
      </c>
      <c r="M7833" t="inlineStr">
        <is>
          <t>Data R</t>
        </is>
      </c>
    </row>
    <row r="7834">
      <c r="A7834" t="inlineStr">
        <is>
          <t>Regional 4 Palmco</t>
        </is>
      </c>
      <c r="B7834">
        <f>IF('Data R4P'!C850="","",'Data R4P'!B850)</f>
        <v/>
      </c>
      <c r="C7834">
        <f>IF('Data R4P'!C850="","",'Data R4P'!C850)</f>
        <v/>
      </c>
      <c r="D7834">
        <f>IF('Data R4P'!C850="","",'Data R4P'!D850)</f>
        <v/>
      </c>
      <c r="E7834">
        <f>IF('Data R4P'!C850="","",'Data R4P'!E850)</f>
        <v/>
      </c>
      <c r="F7834">
        <f>IF('Data R4P'!C850="","",'Data R4P'!F850)</f>
        <v/>
      </c>
      <c r="G7834">
        <f>IF('Data R4P'!C850="","",'Data R4P'!AD850)</f>
        <v/>
      </c>
      <c r="H7834">
        <f>IF('Data R4P'!C850="","",'Data R4P'!AC850)</f>
        <v/>
      </c>
      <c r="I7834">
        <f>IF('Data R4P'!C850="","",COUNTIF('Data R4P'!J850,"&gt;0")+COUNTIF('Data R4P'!L850,"&gt;0")+COUNTIF('Data R4P'!N850,"&gt;0")+COUNTIF('Data R4P'!P850,"&gt;0")+COUNTIF('Data R4P'!R850,"&gt;0")+COUNTIF('Data R4P'!T850,"&gt;0")+COUNTIF('Data R4P'!V850,"&gt;0")+COUNTIF('Data R4P'!X850,"&gt;0"))</f>
        <v/>
      </c>
      <c r="J7834">
        <f>IF('Data R4P'!C850="","",IF((COUNTIF('Data R4P'!K850,"&gt;0")+COUNTIF('Data R4P'!M850,"&gt;0")+COUNTIF('Data R4P'!O850,"&gt;0")+COUNTIF('Data R4P'!Q850,"&gt;0")+COUNTIF('Data R4P'!S850,"&gt;0")+COUNTIF('Data R4P'!U850,"&gt;0")+COUNTIF('Data R4P'!W850,"&gt;0")+COUNTIF('Data R4P'!Y850,"&gt;0"))&gt;0,1,0))</f>
        <v/>
      </c>
      <c r="M7834" t="inlineStr">
        <is>
          <t>Data R</t>
        </is>
      </c>
    </row>
    <row r="7835">
      <c r="A7835" t="inlineStr">
        <is>
          <t>Regional 4 Palmco</t>
        </is>
      </c>
      <c r="B7835">
        <f>IF('Data R4P'!C851="","",'Data R4P'!B851)</f>
        <v/>
      </c>
      <c r="C7835">
        <f>IF('Data R4P'!C851="","",'Data R4P'!C851)</f>
        <v/>
      </c>
      <c r="D7835">
        <f>IF('Data R4P'!C851="","",'Data R4P'!D851)</f>
        <v/>
      </c>
      <c r="E7835">
        <f>IF('Data R4P'!C851="","",'Data R4P'!E851)</f>
        <v/>
      </c>
      <c r="F7835">
        <f>IF('Data R4P'!C851="","",'Data R4P'!F851)</f>
        <v/>
      </c>
      <c r="G7835">
        <f>IF('Data R4P'!C851="","",'Data R4P'!AD851)</f>
        <v/>
      </c>
      <c r="H7835">
        <f>IF('Data R4P'!C851="","",'Data R4P'!AC851)</f>
        <v/>
      </c>
      <c r="I7835">
        <f>IF('Data R4P'!C851="","",COUNTIF('Data R4P'!J851,"&gt;0")+COUNTIF('Data R4P'!L851,"&gt;0")+COUNTIF('Data R4P'!N851,"&gt;0")+COUNTIF('Data R4P'!P851,"&gt;0")+COUNTIF('Data R4P'!R851,"&gt;0")+COUNTIF('Data R4P'!T851,"&gt;0")+COUNTIF('Data R4P'!V851,"&gt;0")+COUNTIF('Data R4P'!X851,"&gt;0"))</f>
        <v/>
      </c>
      <c r="J7835">
        <f>IF('Data R4P'!C851="","",IF((COUNTIF('Data R4P'!K851,"&gt;0")+COUNTIF('Data R4P'!M851,"&gt;0")+COUNTIF('Data R4P'!O851,"&gt;0")+COUNTIF('Data R4P'!Q851,"&gt;0")+COUNTIF('Data R4P'!S851,"&gt;0")+COUNTIF('Data R4P'!U851,"&gt;0")+COUNTIF('Data R4P'!W851,"&gt;0")+COUNTIF('Data R4P'!Y851,"&gt;0"))&gt;0,1,0))</f>
        <v/>
      </c>
      <c r="M7835" t="inlineStr">
        <is>
          <t>Data R</t>
        </is>
      </c>
    </row>
    <row r="7836">
      <c r="A7836" t="inlineStr">
        <is>
          <t>Regional 4 Palmco</t>
        </is>
      </c>
      <c r="B7836">
        <f>IF('Data R4P'!C852="","",'Data R4P'!B852)</f>
        <v/>
      </c>
      <c r="C7836">
        <f>IF('Data R4P'!C852="","",'Data R4P'!C852)</f>
        <v/>
      </c>
      <c r="D7836">
        <f>IF('Data R4P'!C852="","",'Data R4P'!D852)</f>
        <v/>
      </c>
      <c r="E7836">
        <f>IF('Data R4P'!C852="","",'Data R4P'!E852)</f>
        <v/>
      </c>
      <c r="F7836">
        <f>IF('Data R4P'!C852="","",'Data R4P'!F852)</f>
        <v/>
      </c>
      <c r="G7836">
        <f>IF('Data R4P'!C852="","",'Data R4P'!AD852)</f>
        <v/>
      </c>
      <c r="H7836">
        <f>IF('Data R4P'!C852="","",'Data R4P'!AC852)</f>
        <v/>
      </c>
      <c r="I7836">
        <f>IF('Data R4P'!C852="","",COUNTIF('Data R4P'!J852,"&gt;0")+COUNTIF('Data R4P'!L852,"&gt;0")+COUNTIF('Data R4P'!N852,"&gt;0")+COUNTIF('Data R4P'!P852,"&gt;0")+COUNTIF('Data R4P'!R852,"&gt;0")+COUNTIF('Data R4P'!T852,"&gt;0")+COUNTIF('Data R4P'!V852,"&gt;0")+COUNTIF('Data R4P'!X852,"&gt;0"))</f>
        <v/>
      </c>
      <c r="J7836">
        <f>IF('Data R4P'!C852="","",IF((COUNTIF('Data R4P'!K852,"&gt;0")+COUNTIF('Data R4P'!M852,"&gt;0")+COUNTIF('Data R4P'!O852,"&gt;0")+COUNTIF('Data R4P'!Q852,"&gt;0")+COUNTIF('Data R4P'!S852,"&gt;0")+COUNTIF('Data R4P'!U852,"&gt;0")+COUNTIF('Data R4P'!W852,"&gt;0")+COUNTIF('Data R4P'!Y852,"&gt;0"))&gt;0,1,0))</f>
        <v/>
      </c>
      <c r="M7836" t="inlineStr">
        <is>
          <t>Data R</t>
        </is>
      </c>
    </row>
    <row r="7837">
      <c r="A7837" t="inlineStr">
        <is>
          <t>Regional 4 Palmco</t>
        </is>
      </c>
      <c r="B7837">
        <f>IF('Data R4P'!C853="","",'Data R4P'!B853)</f>
        <v/>
      </c>
      <c r="C7837">
        <f>IF('Data R4P'!C853="","",'Data R4P'!C853)</f>
        <v/>
      </c>
      <c r="D7837">
        <f>IF('Data R4P'!C853="","",'Data R4P'!D853)</f>
        <v/>
      </c>
      <c r="E7837">
        <f>IF('Data R4P'!C853="","",'Data R4P'!E853)</f>
        <v/>
      </c>
      <c r="F7837">
        <f>IF('Data R4P'!C853="","",'Data R4P'!F853)</f>
        <v/>
      </c>
      <c r="G7837">
        <f>IF('Data R4P'!C853="","",'Data R4P'!AD853)</f>
        <v/>
      </c>
      <c r="H7837">
        <f>IF('Data R4P'!C853="","",'Data R4P'!AC853)</f>
        <v/>
      </c>
      <c r="I7837">
        <f>IF('Data R4P'!C853="","",COUNTIF('Data R4P'!J853,"&gt;0")+COUNTIF('Data R4P'!L853,"&gt;0")+COUNTIF('Data R4P'!N853,"&gt;0")+COUNTIF('Data R4P'!P853,"&gt;0")+COUNTIF('Data R4P'!R853,"&gt;0")+COUNTIF('Data R4P'!T853,"&gt;0")+COUNTIF('Data R4P'!V853,"&gt;0")+COUNTIF('Data R4P'!X853,"&gt;0"))</f>
        <v/>
      </c>
      <c r="J7837">
        <f>IF('Data R4P'!C853="","",IF((COUNTIF('Data R4P'!K853,"&gt;0")+COUNTIF('Data R4P'!M853,"&gt;0")+COUNTIF('Data R4P'!O853,"&gt;0")+COUNTIF('Data R4P'!Q853,"&gt;0")+COUNTIF('Data R4P'!S853,"&gt;0")+COUNTIF('Data R4P'!U853,"&gt;0")+COUNTIF('Data R4P'!W853,"&gt;0")+COUNTIF('Data R4P'!Y853,"&gt;0"))&gt;0,1,0))</f>
        <v/>
      </c>
      <c r="M7837" t="inlineStr">
        <is>
          <t>Data R</t>
        </is>
      </c>
    </row>
    <row r="7838">
      <c r="A7838" t="inlineStr">
        <is>
          <t>Regional 4 Palmco</t>
        </is>
      </c>
      <c r="B7838">
        <f>IF('Data R4P'!C854="","",'Data R4P'!B854)</f>
        <v/>
      </c>
      <c r="C7838">
        <f>IF('Data R4P'!C854="","",'Data R4P'!C854)</f>
        <v/>
      </c>
      <c r="D7838">
        <f>IF('Data R4P'!C854="","",'Data R4P'!D854)</f>
        <v/>
      </c>
      <c r="E7838">
        <f>IF('Data R4P'!C854="","",'Data R4P'!E854)</f>
        <v/>
      </c>
      <c r="F7838">
        <f>IF('Data R4P'!C854="","",'Data R4P'!F854)</f>
        <v/>
      </c>
      <c r="G7838">
        <f>IF('Data R4P'!C854="","",'Data R4P'!AD854)</f>
        <v/>
      </c>
      <c r="H7838">
        <f>IF('Data R4P'!C854="","",'Data R4P'!AC854)</f>
        <v/>
      </c>
      <c r="I7838">
        <f>IF('Data R4P'!C854="","",COUNTIF('Data R4P'!J854,"&gt;0")+COUNTIF('Data R4P'!L854,"&gt;0")+COUNTIF('Data R4P'!N854,"&gt;0")+COUNTIF('Data R4P'!P854,"&gt;0")+COUNTIF('Data R4P'!R854,"&gt;0")+COUNTIF('Data R4P'!T854,"&gt;0")+COUNTIF('Data R4P'!V854,"&gt;0")+COUNTIF('Data R4P'!X854,"&gt;0"))</f>
        <v/>
      </c>
      <c r="J7838">
        <f>IF('Data R4P'!C854="","",IF((COUNTIF('Data R4P'!K854,"&gt;0")+COUNTIF('Data R4P'!M854,"&gt;0")+COUNTIF('Data R4P'!O854,"&gt;0")+COUNTIF('Data R4P'!Q854,"&gt;0")+COUNTIF('Data R4P'!S854,"&gt;0")+COUNTIF('Data R4P'!U854,"&gt;0")+COUNTIF('Data R4P'!W854,"&gt;0")+COUNTIF('Data R4P'!Y854,"&gt;0"))&gt;0,1,0))</f>
        <v/>
      </c>
      <c r="M7838" t="inlineStr">
        <is>
          <t>Data R</t>
        </is>
      </c>
    </row>
    <row r="7839">
      <c r="A7839" t="inlineStr">
        <is>
          <t>Regional 4 Palmco</t>
        </is>
      </c>
      <c r="B7839">
        <f>IF('Data R4P'!C855="","",'Data R4P'!B855)</f>
        <v/>
      </c>
      <c r="C7839">
        <f>IF('Data R4P'!C855="","",'Data R4P'!C855)</f>
        <v/>
      </c>
      <c r="D7839">
        <f>IF('Data R4P'!C855="","",'Data R4P'!D855)</f>
        <v/>
      </c>
      <c r="E7839">
        <f>IF('Data R4P'!C855="","",'Data R4P'!E855)</f>
        <v/>
      </c>
      <c r="F7839">
        <f>IF('Data R4P'!C855="","",'Data R4P'!F855)</f>
        <v/>
      </c>
      <c r="G7839">
        <f>IF('Data R4P'!C855="","",'Data R4P'!AD855)</f>
        <v/>
      </c>
      <c r="H7839">
        <f>IF('Data R4P'!C855="","",'Data R4P'!AC855)</f>
        <v/>
      </c>
      <c r="I7839">
        <f>IF('Data R4P'!C855="","",COUNTIF('Data R4P'!J855,"&gt;0")+COUNTIF('Data R4P'!L855,"&gt;0")+COUNTIF('Data R4P'!N855,"&gt;0")+COUNTIF('Data R4P'!P855,"&gt;0")+COUNTIF('Data R4P'!R855,"&gt;0")+COUNTIF('Data R4P'!T855,"&gt;0")+COUNTIF('Data R4P'!V855,"&gt;0")+COUNTIF('Data R4P'!X855,"&gt;0"))</f>
        <v/>
      </c>
      <c r="J7839">
        <f>IF('Data R4P'!C855="","",IF((COUNTIF('Data R4P'!K855,"&gt;0")+COUNTIF('Data R4P'!M855,"&gt;0")+COUNTIF('Data R4P'!O855,"&gt;0")+COUNTIF('Data R4P'!Q855,"&gt;0")+COUNTIF('Data R4P'!S855,"&gt;0")+COUNTIF('Data R4P'!U855,"&gt;0")+COUNTIF('Data R4P'!W855,"&gt;0")+COUNTIF('Data R4P'!Y855,"&gt;0"))&gt;0,1,0))</f>
        <v/>
      </c>
      <c r="M7839" t="inlineStr">
        <is>
          <t>Data R</t>
        </is>
      </c>
    </row>
    <row r="7840">
      <c r="A7840" t="inlineStr">
        <is>
          <t>Regional 4 Palmco</t>
        </is>
      </c>
      <c r="B7840">
        <f>IF('Data R4P'!C856="","",'Data R4P'!B856)</f>
        <v/>
      </c>
      <c r="C7840">
        <f>IF('Data R4P'!C856="","",'Data R4P'!C856)</f>
        <v/>
      </c>
      <c r="D7840">
        <f>IF('Data R4P'!C856="","",'Data R4P'!D856)</f>
        <v/>
      </c>
      <c r="E7840">
        <f>IF('Data R4P'!C856="","",'Data R4P'!E856)</f>
        <v/>
      </c>
      <c r="F7840">
        <f>IF('Data R4P'!C856="","",'Data R4P'!F856)</f>
        <v/>
      </c>
      <c r="G7840">
        <f>IF('Data R4P'!C856="","",'Data R4P'!AD856)</f>
        <v/>
      </c>
      <c r="H7840">
        <f>IF('Data R4P'!C856="","",'Data R4P'!AC856)</f>
        <v/>
      </c>
      <c r="I7840">
        <f>IF('Data R4P'!C856="","",COUNTIF('Data R4P'!J856,"&gt;0")+COUNTIF('Data R4P'!L856,"&gt;0")+COUNTIF('Data R4P'!N856,"&gt;0")+COUNTIF('Data R4P'!P856,"&gt;0")+COUNTIF('Data R4P'!R856,"&gt;0")+COUNTIF('Data R4P'!T856,"&gt;0")+COUNTIF('Data R4P'!V856,"&gt;0")+COUNTIF('Data R4P'!X856,"&gt;0"))</f>
        <v/>
      </c>
      <c r="J7840">
        <f>IF('Data R4P'!C856="","",IF((COUNTIF('Data R4P'!K856,"&gt;0")+COUNTIF('Data R4P'!M856,"&gt;0")+COUNTIF('Data R4P'!O856,"&gt;0")+COUNTIF('Data R4P'!Q856,"&gt;0")+COUNTIF('Data R4P'!S856,"&gt;0")+COUNTIF('Data R4P'!U856,"&gt;0")+COUNTIF('Data R4P'!W856,"&gt;0")+COUNTIF('Data R4P'!Y856,"&gt;0"))&gt;0,1,0))</f>
        <v/>
      </c>
      <c r="M7840" t="inlineStr">
        <is>
          <t>Data R</t>
        </is>
      </c>
    </row>
    <row r="7841">
      <c r="A7841" t="inlineStr">
        <is>
          <t>Regional 4 Palmco</t>
        </is>
      </c>
      <c r="B7841">
        <f>IF('Data R4P'!C857="","",'Data R4P'!B857)</f>
        <v/>
      </c>
      <c r="C7841">
        <f>IF('Data R4P'!C857="","",'Data R4P'!C857)</f>
        <v/>
      </c>
      <c r="D7841">
        <f>IF('Data R4P'!C857="","",'Data R4P'!D857)</f>
        <v/>
      </c>
      <c r="E7841">
        <f>IF('Data R4P'!C857="","",'Data R4P'!E857)</f>
        <v/>
      </c>
      <c r="F7841">
        <f>IF('Data R4P'!C857="","",'Data R4P'!F857)</f>
        <v/>
      </c>
      <c r="G7841">
        <f>IF('Data R4P'!C857="","",'Data R4P'!AD857)</f>
        <v/>
      </c>
      <c r="H7841">
        <f>IF('Data R4P'!C857="","",'Data R4P'!AC857)</f>
        <v/>
      </c>
      <c r="I7841">
        <f>IF('Data R4P'!C857="","",COUNTIF('Data R4P'!J857,"&gt;0")+COUNTIF('Data R4P'!L857,"&gt;0")+COUNTIF('Data R4P'!N857,"&gt;0")+COUNTIF('Data R4P'!P857,"&gt;0")+COUNTIF('Data R4P'!R857,"&gt;0")+COUNTIF('Data R4P'!T857,"&gt;0")+COUNTIF('Data R4P'!V857,"&gt;0")+COUNTIF('Data R4P'!X857,"&gt;0"))</f>
        <v/>
      </c>
      <c r="J7841">
        <f>IF('Data R4P'!C857="","",IF((COUNTIF('Data R4P'!K857,"&gt;0")+COUNTIF('Data R4P'!M857,"&gt;0")+COUNTIF('Data R4P'!O857,"&gt;0")+COUNTIF('Data R4P'!Q857,"&gt;0")+COUNTIF('Data R4P'!S857,"&gt;0")+COUNTIF('Data R4P'!U857,"&gt;0")+COUNTIF('Data R4P'!W857,"&gt;0")+COUNTIF('Data R4P'!Y857,"&gt;0"))&gt;0,1,0))</f>
        <v/>
      </c>
      <c r="M7841" t="inlineStr">
        <is>
          <t>Data R</t>
        </is>
      </c>
    </row>
    <row r="7842">
      <c r="A7842" t="inlineStr">
        <is>
          <t>Regional 4 Palmco</t>
        </is>
      </c>
      <c r="B7842">
        <f>IF('Data R4P'!C858="","",'Data R4P'!B858)</f>
        <v/>
      </c>
      <c r="C7842">
        <f>IF('Data R4P'!C858="","",'Data R4P'!C858)</f>
        <v/>
      </c>
      <c r="D7842">
        <f>IF('Data R4P'!C858="","",'Data R4P'!D858)</f>
        <v/>
      </c>
      <c r="E7842">
        <f>IF('Data R4P'!C858="","",'Data R4P'!E858)</f>
        <v/>
      </c>
      <c r="F7842">
        <f>IF('Data R4P'!C858="","",'Data R4P'!F858)</f>
        <v/>
      </c>
      <c r="G7842">
        <f>IF('Data R4P'!C858="","",'Data R4P'!AD858)</f>
        <v/>
      </c>
      <c r="H7842">
        <f>IF('Data R4P'!C858="","",'Data R4P'!AC858)</f>
        <v/>
      </c>
      <c r="I7842">
        <f>IF('Data R4P'!C858="","",COUNTIF('Data R4P'!J858,"&gt;0")+COUNTIF('Data R4P'!L858,"&gt;0")+COUNTIF('Data R4P'!N858,"&gt;0")+COUNTIF('Data R4P'!P858,"&gt;0")+COUNTIF('Data R4P'!R858,"&gt;0")+COUNTIF('Data R4P'!T858,"&gt;0")+COUNTIF('Data R4P'!V858,"&gt;0")+COUNTIF('Data R4P'!X858,"&gt;0"))</f>
        <v/>
      </c>
      <c r="J7842">
        <f>IF('Data R4P'!C858="","",IF((COUNTIF('Data R4P'!K858,"&gt;0")+COUNTIF('Data R4P'!M858,"&gt;0")+COUNTIF('Data R4P'!O858,"&gt;0")+COUNTIF('Data R4P'!Q858,"&gt;0")+COUNTIF('Data R4P'!S858,"&gt;0")+COUNTIF('Data R4P'!U858,"&gt;0")+COUNTIF('Data R4P'!W858,"&gt;0")+COUNTIF('Data R4P'!Y858,"&gt;0"))&gt;0,1,0))</f>
        <v/>
      </c>
      <c r="M7842" t="inlineStr">
        <is>
          <t>Data R</t>
        </is>
      </c>
    </row>
    <row r="7843">
      <c r="A7843" t="inlineStr">
        <is>
          <t>Regional 4 Palmco</t>
        </is>
      </c>
      <c r="B7843">
        <f>IF('Data R4P'!C859="","",'Data R4P'!B859)</f>
        <v/>
      </c>
      <c r="C7843">
        <f>IF('Data R4P'!C859="","",'Data R4P'!C859)</f>
        <v/>
      </c>
      <c r="D7843">
        <f>IF('Data R4P'!C859="","",'Data R4P'!D859)</f>
        <v/>
      </c>
      <c r="E7843">
        <f>IF('Data R4P'!C859="","",'Data R4P'!E859)</f>
        <v/>
      </c>
      <c r="F7843">
        <f>IF('Data R4P'!C859="","",'Data R4P'!F859)</f>
        <v/>
      </c>
      <c r="G7843">
        <f>IF('Data R4P'!C859="","",'Data R4P'!AD859)</f>
        <v/>
      </c>
      <c r="H7843">
        <f>IF('Data R4P'!C859="","",'Data R4P'!AC859)</f>
        <v/>
      </c>
      <c r="I7843">
        <f>IF('Data R4P'!C859="","",COUNTIF('Data R4P'!J859,"&gt;0")+COUNTIF('Data R4P'!L859,"&gt;0")+COUNTIF('Data R4P'!N859,"&gt;0")+COUNTIF('Data R4P'!P859,"&gt;0")+COUNTIF('Data R4P'!R859,"&gt;0")+COUNTIF('Data R4P'!T859,"&gt;0")+COUNTIF('Data R4P'!V859,"&gt;0")+COUNTIF('Data R4P'!X859,"&gt;0"))</f>
        <v/>
      </c>
      <c r="J7843">
        <f>IF('Data R4P'!C859="","",IF((COUNTIF('Data R4P'!K859,"&gt;0")+COUNTIF('Data R4P'!M859,"&gt;0")+COUNTIF('Data R4P'!O859,"&gt;0")+COUNTIF('Data R4P'!Q859,"&gt;0")+COUNTIF('Data R4P'!S859,"&gt;0")+COUNTIF('Data R4P'!U859,"&gt;0")+COUNTIF('Data R4P'!W859,"&gt;0")+COUNTIF('Data R4P'!Y859,"&gt;0"))&gt;0,1,0))</f>
        <v/>
      </c>
      <c r="M7843" t="inlineStr">
        <is>
          <t>Data R</t>
        </is>
      </c>
    </row>
    <row r="7844">
      <c r="A7844" t="inlineStr">
        <is>
          <t>Regional 4 Palmco</t>
        </is>
      </c>
      <c r="B7844">
        <f>IF('Data R4P'!C860="","",'Data R4P'!B860)</f>
        <v/>
      </c>
      <c r="C7844">
        <f>IF('Data R4P'!C860="","",'Data R4P'!C860)</f>
        <v/>
      </c>
      <c r="D7844">
        <f>IF('Data R4P'!C860="","",'Data R4P'!D860)</f>
        <v/>
      </c>
      <c r="E7844">
        <f>IF('Data R4P'!C860="","",'Data R4P'!E860)</f>
        <v/>
      </c>
      <c r="F7844">
        <f>IF('Data R4P'!C860="","",'Data R4P'!F860)</f>
        <v/>
      </c>
      <c r="G7844">
        <f>IF('Data R4P'!C860="","",'Data R4P'!AD860)</f>
        <v/>
      </c>
      <c r="H7844">
        <f>IF('Data R4P'!C860="","",'Data R4P'!AC860)</f>
        <v/>
      </c>
      <c r="I7844">
        <f>IF('Data R4P'!C860="","",COUNTIF('Data R4P'!J860,"&gt;0")+COUNTIF('Data R4P'!L860,"&gt;0")+COUNTIF('Data R4P'!N860,"&gt;0")+COUNTIF('Data R4P'!P860,"&gt;0")+COUNTIF('Data R4P'!R860,"&gt;0")+COUNTIF('Data R4P'!T860,"&gt;0")+COUNTIF('Data R4P'!V860,"&gt;0")+COUNTIF('Data R4P'!X860,"&gt;0"))</f>
        <v/>
      </c>
      <c r="J7844">
        <f>IF('Data R4P'!C860="","",IF((COUNTIF('Data R4P'!K860,"&gt;0")+COUNTIF('Data R4P'!M860,"&gt;0")+COUNTIF('Data R4P'!O860,"&gt;0")+COUNTIF('Data R4P'!Q860,"&gt;0")+COUNTIF('Data R4P'!S860,"&gt;0")+COUNTIF('Data R4P'!U860,"&gt;0")+COUNTIF('Data R4P'!W860,"&gt;0")+COUNTIF('Data R4P'!Y860,"&gt;0"))&gt;0,1,0))</f>
        <v/>
      </c>
      <c r="M7844" t="inlineStr">
        <is>
          <t>Data R</t>
        </is>
      </c>
    </row>
    <row r="7845">
      <c r="A7845" t="inlineStr">
        <is>
          <t>Regional 4 Palmco</t>
        </is>
      </c>
      <c r="B7845">
        <f>IF('Data R4P'!C861="","",'Data R4P'!B861)</f>
        <v/>
      </c>
      <c r="C7845">
        <f>IF('Data R4P'!C861="","",'Data R4P'!C861)</f>
        <v/>
      </c>
      <c r="D7845">
        <f>IF('Data R4P'!C861="","",'Data R4P'!D861)</f>
        <v/>
      </c>
      <c r="E7845">
        <f>IF('Data R4P'!C861="","",'Data R4P'!E861)</f>
        <v/>
      </c>
      <c r="F7845">
        <f>IF('Data R4P'!C861="","",'Data R4P'!F861)</f>
        <v/>
      </c>
      <c r="G7845">
        <f>IF('Data R4P'!C861="","",'Data R4P'!AD861)</f>
        <v/>
      </c>
      <c r="H7845">
        <f>IF('Data R4P'!C861="","",'Data R4P'!AC861)</f>
        <v/>
      </c>
      <c r="I7845">
        <f>IF('Data R4P'!C861="","",COUNTIF('Data R4P'!J861,"&gt;0")+COUNTIF('Data R4P'!L861,"&gt;0")+COUNTIF('Data R4P'!N861,"&gt;0")+COUNTIF('Data R4P'!P861,"&gt;0")+COUNTIF('Data R4P'!R861,"&gt;0")+COUNTIF('Data R4P'!T861,"&gt;0")+COUNTIF('Data R4P'!V861,"&gt;0")+COUNTIF('Data R4P'!X861,"&gt;0"))</f>
        <v/>
      </c>
      <c r="J7845">
        <f>IF('Data R4P'!C861="","",IF((COUNTIF('Data R4P'!K861,"&gt;0")+COUNTIF('Data R4P'!M861,"&gt;0")+COUNTIF('Data R4P'!O861,"&gt;0")+COUNTIF('Data R4P'!Q861,"&gt;0")+COUNTIF('Data R4P'!S861,"&gt;0")+COUNTIF('Data R4P'!U861,"&gt;0")+COUNTIF('Data R4P'!W861,"&gt;0")+COUNTIF('Data R4P'!Y861,"&gt;0"))&gt;0,1,0))</f>
        <v/>
      </c>
      <c r="M7845" t="inlineStr">
        <is>
          <t>Data R</t>
        </is>
      </c>
    </row>
    <row r="7846">
      <c r="A7846" t="inlineStr">
        <is>
          <t>Regional 4 Palmco</t>
        </is>
      </c>
      <c r="B7846">
        <f>IF('Data R4P'!C862="","",'Data R4P'!B862)</f>
        <v/>
      </c>
      <c r="C7846">
        <f>IF('Data R4P'!C862="","",'Data R4P'!C862)</f>
        <v/>
      </c>
      <c r="D7846">
        <f>IF('Data R4P'!C862="","",'Data R4P'!D862)</f>
        <v/>
      </c>
      <c r="E7846">
        <f>IF('Data R4P'!C862="","",'Data R4P'!E862)</f>
        <v/>
      </c>
      <c r="F7846">
        <f>IF('Data R4P'!C862="","",'Data R4P'!F862)</f>
        <v/>
      </c>
      <c r="G7846">
        <f>IF('Data R4P'!C862="","",'Data R4P'!AD862)</f>
        <v/>
      </c>
      <c r="H7846">
        <f>IF('Data R4P'!C862="","",'Data R4P'!AC862)</f>
        <v/>
      </c>
      <c r="I7846">
        <f>IF('Data R4P'!C862="","",COUNTIF('Data R4P'!J862,"&gt;0")+COUNTIF('Data R4P'!L862,"&gt;0")+COUNTIF('Data R4P'!N862,"&gt;0")+COUNTIF('Data R4P'!P862,"&gt;0")+COUNTIF('Data R4P'!R862,"&gt;0")+COUNTIF('Data R4P'!T862,"&gt;0")+COUNTIF('Data R4P'!V862,"&gt;0")+COUNTIF('Data R4P'!X862,"&gt;0"))</f>
        <v/>
      </c>
      <c r="J7846">
        <f>IF('Data R4P'!C862="","",IF((COUNTIF('Data R4P'!K862,"&gt;0")+COUNTIF('Data R4P'!M862,"&gt;0")+COUNTIF('Data R4P'!O862,"&gt;0")+COUNTIF('Data R4P'!Q862,"&gt;0")+COUNTIF('Data R4P'!S862,"&gt;0")+COUNTIF('Data R4P'!U862,"&gt;0")+COUNTIF('Data R4P'!W862,"&gt;0")+COUNTIF('Data R4P'!Y862,"&gt;0"))&gt;0,1,0))</f>
        <v/>
      </c>
      <c r="M7846" t="inlineStr">
        <is>
          <t>Data R</t>
        </is>
      </c>
    </row>
    <row r="7847">
      <c r="A7847" t="inlineStr">
        <is>
          <t>Regional 4 Palmco</t>
        </is>
      </c>
      <c r="B7847">
        <f>IF('Data R4P'!C863="","",'Data R4P'!B863)</f>
        <v/>
      </c>
      <c r="C7847">
        <f>IF('Data R4P'!C863="","",'Data R4P'!C863)</f>
        <v/>
      </c>
      <c r="D7847">
        <f>IF('Data R4P'!C863="","",'Data R4P'!D863)</f>
        <v/>
      </c>
      <c r="E7847">
        <f>IF('Data R4P'!C863="","",'Data R4P'!E863)</f>
        <v/>
      </c>
      <c r="F7847">
        <f>IF('Data R4P'!C863="","",'Data R4P'!F863)</f>
        <v/>
      </c>
      <c r="G7847">
        <f>IF('Data R4P'!C863="","",'Data R4P'!AD863)</f>
        <v/>
      </c>
      <c r="H7847">
        <f>IF('Data R4P'!C863="","",'Data R4P'!AC863)</f>
        <v/>
      </c>
      <c r="I7847">
        <f>IF('Data R4P'!C863="","",COUNTIF('Data R4P'!J863,"&gt;0")+COUNTIF('Data R4P'!L863,"&gt;0")+COUNTIF('Data R4P'!N863,"&gt;0")+COUNTIF('Data R4P'!P863,"&gt;0")+COUNTIF('Data R4P'!R863,"&gt;0")+COUNTIF('Data R4P'!T863,"&gt;0")+COUNTIF('Data R4P'!V863,"&gt;0")+COUNTIF('Data R4P'!X863,"&gt;0"))</f>
        <v/>
      </c>
      <c r="J7847">
        <f>IF('Data R4P'!C863="","",IF((COUNTIF('Data R4P'!K863,"&gt;0")+COUNTIF('Data R4P'!M863,"&gt;0")+COUNTIF('Data R4P'!O863,"&gt;0")+COUNTIF('Data R4P'!Q863,"&gt;0")+COUNTIF('Data R4P'!S863,"&gt;0")+COUNTIF('Data R4P'!U863,"&gt;0")+COUNTIF('Data R4P'!W863,"&gt;0")+COUNTIF('Data R4P'!Y863,"&gt;0"))&gt;0,1,0))</f>
        <v/>
      </c>
      <c r="M7847" t="inlineStr">
        <is>
          <t>Data R</t>
        </is>
      </c>
    </row>
    <row r="7848">
      <c r="A7848" t="inlineStr">
        <is>
          <t>Regional 4 Palmco</t>
        </is>
      </c>
      <c r="B7848">
        <f>IF('Data R4P'!C864="","",'Data R4P'!B864)</f>
        <v/>
      </c>
      <c r="C7848">
        <f>IF('Data R4P'!C864="","",'Data R4P'!C864)</f>
        <v/>
      </c>
      <c r="D7848">
        <f>IF('Data R4P'!C864="","",'Data R4P'!D864)</f>
        <v/>
      </c>
      <c r="E7848">
        <f>IF('Data R4P'!C864="","",'Data R4P'!E864)</f>
        <v/>
      </c>
      <c r="F7848">
        <f>IF('Data R4P'!C864="","",'Data R4P'!F864)</f>
        <v/>
      </c>
      <c r="G7848">
        <f>IF('Data R4P'!C864="","",'Data R4P'!AD864)</f>
        <v/>
      </c>
      <c r="H7848">
        <f>IF('Data R4P'!C864="","",'Data R4P'!AC864)</f>
        <v/>
      </c>
      <c r="I7848">
        <f>IF('Data R4P'!C864="","",COUNTIF('Data R4P'!J864,"&gt;0")+COUNTIF('Data R4P'!L864,"&gt;0")+COUNTIF('Data R4P'!N864,"&gt;0")+COUNTIF('Data R4P'!P864,"&gt;0")+COUNTIF('Data R4P'!R864,"&gt;0")+COUNTIF('Data R4P'!T864,"&gt;0")+COUNTIF('Data R4P'!V864,"&gt;0")+COUNTIF('Data R4P'!X864,"&gt;0"))</f>
        <v/>
      </c>
      <c r="J7848">
        <f>IF('Data R4P'!C864="","",IF((COUNTIF('Data R4P'!K864,"&gt;0")+COUNTIF('Data R4P'!M864,"&gt;0")+COUNTIF('Data R4P'!O864,"&gt;0")+COUNTIF('Data R4P'!Q864,"&gt;0")+COUNTIF('Data R4P'!S864,"&gt;0")+COUNTIF('Data R4P'!U864,"&gt;0")+COUNTIF('Data R4P'!W864,"&gt;0")+COUNTIF('Data R4P'!Y864,"&gt;0"))&gt;0,1,0))</f>
        <v/>
      </c>
      <c r="M7848" t="inlineStr">
        <is>
          <t>Data R</t>
        </is>
      </c>
    </row>
    <row r="7849">
      <c r="A7849" t="inlineStr">
        <is>
          <t>Regional 4 Palmco</t>
        </is>
      </c>
      <c r="B7849">
        <f>IF('Data R4P'!C865="","",'Data R4P'!B865)</f>
        <v/>
      </c>
      <c r="C7849">
        <f>IF('Data R4P'!C865="","",'Data R4P'!C865)</f>
        <v/>
      </c>
      <c r="D7849">
        <f>IF('Data R4P'!C865="","",'Data R4P'!D865)</f>
        <v/>
      </c>
      <c r="E7849">
        <f>IF('Data R4P'!C865="","",'Data R4P'!E865)</f>
        <v/>
      </c>
      <c r="F7849">
        <f>IF('Data R4P'!C865="","",'Data R4P'!F865)</f>
        <v/>
      </c>
      <c r="G7849">
        <f>IF('Data R4P'!C865="","",'Data R4P'!AD865)</f>
        <v/>
      </c>
      <c r="H7849">
        <f>IF('Data R4P'!C865="","",'Data R4P'!AC865)</f>
        <v/>
      </c>
      <c r="I7849">
        <f>IF('Data R4P'!C865="","",COUNTIF('Data R4P'!J865,"&gt;0")+COUNTIF('Data R4P'!L865,"&gt;0")+COUNTIF('Data R4P'!N865,"&gt;0")+COUNTIF('Data R4P'!P865,"&gt;0")+COUNTIF('Data R4P'!R865,"&gt;0")+COUNTIF('Data R4P'!T865,"&gt;0")+COUNTIF('Data R4P'!V865,"&gt;0")+COUNTIF('Data R4P'!X865,"&gt;0"))</f>
        <v/>
      </c>
      <c r="J7849">
        <f>IF('Data R4P'!C865="","",IF((COUNTIF('Data R4P'!K865,"&gt;0")+COUNTIF('Data R4P'!M865,"&gt;0")+COUNTIF('Data R4P'!O865,"&gt;0")+COUNTIF('Data R4P'!Q865,"&gt;0")+COUNTIF('Data R4P'!S865,"&gt;0")+COUNTIF('Data R4P'!U865,"&gt;0")+COUNTIF('Data R4P'!W865,"&gt;0")+COUNTIF('Data R4P'!Y865,"&gt;0"))&gt;0,1,0))</f>
        <v/>
      </c>
      <c r="M7849" t="inlineStr">
        <is>
          <t>Data R</t>
        </is>
      </c>
    </row>
    <row r="7850">
      <c r="A7850" t="inlineStr">
        <is>
          <t>Regional 4 Palmco</t>
        </is>
      </c>
      <c r="B7850">
        <f>IF('Data R4P'!C866="","",'Data R4P'!B866)</f>
        <v/>
      </c>
      <c r="C7850">
        <f>IF('Data R4P'!C866="","",'Data R4P'!C866)</f>
        <v/>
      </c>
      <c r="D7850">
        <f>IF('Data R4P'!C866="","",'Data R4P'!D866)</f>
        <v/>
      </c>
      <c r="E7850">
        <f>IF('Data R4P'!C866="","",'Data R4P'!E866)</f>
        <v/>
      </c>
      <c r="F7850">
        <f>IF('Data R4P'!C866="","",'Data R4P'!F866)</f>
        <v/>
      </c>
      <c r="G7850">
        <f>IF('Data R4P'!C866="","",'Data R4P'!AD866)</f>
        <v/>
      </c>
      <c r="H7850">
        <f>IF('Data R4P'!C866="","",'Data R4P'!AC866)</f>
        <v/>
      </c>
      <c r="I7850">
        <f>IF('Data R4P'!C866="","",COUNTIF('Data R4P'!J866,"&gt;0")+COUNTIF('Data R4P'!L866,"&gt;0")+COUNTIF('Data R4P'!N866,"&gt;0")+COUNTIF('Data R4P'!P866,"&gt;0")+COUNTIF('Data R4P'!R866,"&gt;0")+COUNTIF('Data R4P'!T866,"&gt;0")+COUNTIF('Data R4P'!V866,"&gt;0")+COUNTIF('Data R4P'!X866,"&gt;0"))</f>
        <v/>
      </c>
      <c r="J7850">
        <f>IF('Data R4P'!C866="","",IF((COUNTIF('Data R4P'!K866,"&gt;0")+COUNTIF('Data R4P'!M866,"&gt;0")+COUNTIF('Data R4P'!O866,"&gt;0")+COUNTIF('Data R4P'!Q866,"&gt;0")+COUNTIF('Data R4P'!S866,"&gt;0")+COUNTIF('Data R4P'!U866,"&gt;0")+COUNTIF('Data R4P'!W866,"&gt;0")+COUNTIF('Data R4P'!Y866,"&gt;0"))&gt;0,1,0))</f>
        <v/>
      </c>
      <c r="M7850" t="inlineStr">
        <is>
          <t>Data R</t>
        </is>
      </c>
    </row>
    <row r="7851">
      <c r="A7851" t="inlineStr">
        <is>
          <t>Regional 4 Palmco</t>
        </is>
      </c>
      <c r="B7851">
        <f>IF('Data R4P'!C867="","",'Data R4P'!B867)</f>
        <v/>
      </c>
      <c r="C7851">
        <f>IF('Data R4P'!C867="","",'Data R4P'!C867)</f>
        <v/>
      </c>
      <c r="D7851">
        <f>IF('Data R4P'!C867="","",'Data R4P'!D867)</f>
        <v/>
      </c>
      <c r="E7851">
        <f>IF('Data R4P'!C867="","",'Data R4P'!E867)</f>
        <v/>
      </c>
      <c r="F7851">
        <f>IF('Data R4P'!C867="","",'Data R4P'!F867)</f>
        <v/>
      </c>
      <c r="G7851">
        <f>IF('Data R4P'!C867="","",'Data R4P'!AD867)</f>
        <v/>
      </c>
      <c r="H7851">
        <f>IF('Data R4P'!C867="","",'Data R4P'!AC867)</f>
        <v/>
      </c>
      <c r="I7851">
        <f>IF('Data R4P'!C867="","",COUNTIF('Data R4P'!J867,"&gt;0")+COUNTIF('Data R4P'!L867,"&gt;0")+COUNTIF('Data R4P'!N867,"&gt;0")+COUNTIF('Data R4P'!P867,"&gt;0")+COUNTIF('Data R4P'!R867,"&gt;0")+COUNTIF('Data R4P'!T867,"&gt;0")+COUNTIF('Data R4P'!V867,"&gt;0")+COUNTIF('Data R4P'!X867,"&gt;0"))</f>
        <v/>
      </c>
      <c r="J7851">
        <f>IF('Data R4P'!C867="","",IF((COUNTIF('Data R4P'!K867,"&gt;0")+COUNTIF('Data R4P'!M867,"&gt;0")+COUNTIF('Data R4P'!O867,"&gt;0")+COUNTIF('Data R4P'!Q867,"&gt;0")+COUNTIF('Data R4P'!S867,"&gt;0")+COUNTIF('Data R4P'!U867,"&gt;0")+COUNTIF('Data R4P'!W867,"&gt;0")+COUNTIF('Data R4P'!Y867,"&gt;0"))&gt;0,1,0))</f>
        <v/>
      </c>
      <c r="M7851" t="inlineStr">
        <is>
          <t>Data R</t>
        </is>
      </c>
    </row>
    <row r="7852">
      <c r="A7852" t="inlineStr">
        <is>
          <t>Regional 4 Palmco</t>
        </is>
      </c>
      <c r="B7852">
        <f>IF('Data R4P'!C868="","",'Data R4P'!B868)</f>
        <v/>
      </c>
      <c r="C7852">
        <f>IF('Data R4P'!C868="","",'Data R4P'!C868)</f>
        <v/>
      </c>
      <c r="D7852">
        <f>IF('Data R4P'!C868="","",'Data R4P'!D868)</f>
        <v/>
      </c>
      <c r="E7852">
        <f>IF('Data R4P'!C868="","",'Data R4P'!E868)</f>
        <v/>
      </c>
      <c r="F7852">
        <f>IF('Data R4P'!C868="","",'Data R4P'!F868)</f>
        <v/>
      </c>
      <c r="G7852">
        <f>IF('Data R4P'!C868="","",'Data R4P'!AD868)</f>
        <v/>
      </c>
      <c r="H7852">
        <f>IF('Data R4P'!C868="","",'Data R4P'!AC868)</f>
        <v/>
      </c>
      <c r="I7852">
        <f>IF('Data R4P'!C868="","",COUNTIF('Data R4P'!J868,"&gt;0")+COUNTIF('Data R4P'!L868,"&gt;0")+COUNTIF('Data R4P'!N868,"&gt;0")+COUNTIF('Data R4P'!P868,"&gt;0")+COUNTIF('Data R4P'!R868,"&gt;0")+COUNTIF('Data R4P'!T868,"&gt;0")+COUNTIF('Data R4P'!V868,"&gt;0")+COUNTIF('Data R4P'!X868,"&gt;0"))</f>
        <v/>
      </c>
      <c r="J7852">
        <f>IF('Data R4P'!C868="","",IF((COUNTIF('Data R4P'!K868,"&gt;0")+COUNTIF('Data R4P'!M868,"&gt;0")+COUNTIF('Data R4P'!O868,"&gt;0")+COUNTIF('Data R4P'!Q868,"&gt;0")+COUNTIF('Data R4P'!S868,"&gt;0")+COUNTIF('Data R4P'!U868,"&gt;0")+COUNTIF('Data R4P'!W868,"&gt;0")+COUNTIF('Data R4P'!Y868,"&gt;0"))&gt;0,1,0))</f>
        <v/>
      </c>
      <c r="M7852" t="inlineStr">
        <is>
          <t>Data R</t>
        </is>
      </c>
    </row>
    <row r="7853">
      <c r="A7853" t="inlineStr">
        <is>
          <t>Regional 4 Palmco</t>
        </is>
      </c>
      <c r="B7853">
        <f>IF('Data R4P'!C869="","",'Data R4P'!B869)</f>
        <v/>
      </c>
      <c r="C7853">
        <f>IF('Data R4P'!C869="","",'Data R4P'!C869)</f>
        <v/>
      </c>
      <c r="D7853">
        <f>IF('Data R4P'!C869="","",'Data R4P'!D869)</f>
        <v/>
      </c>
      <c r="E7853">
        <f>IF('Data R4P'!C869="","",'Data R4P'!E869)</f>
        <v/>
      </c>
      <c r="F7853">
        <f>IF('Data R4P'!C869="","",'Data R4P'!F869)</f>
        <v/>
      </c>
      <c r="G7853">
        <f>IF('Data R4P'!C869="","",'Data R4P'!AD869)</f>
        <v/>
      </c>
      <c r="H7853">
        <f>IF('Data R4P'!C869="","",'Data R4P'!AC869)</f>
        <v/>
      </c>
      <c r="I7853">
        <f>IF('Data R4P'!C869="","",COUNTIF('Data R4P'!J869,"&gt;0")+COUNTIF('Data R4P'!L869,"&gt;0")+COUNTIF('Data R4P'!N869,"&gt;0")+COUNTIF('Data R4P'!P869,"&gt;0")+COUNTIF('Data R4P'!R869,"&gt;0")+COUNTIF('Data R4P'!T869,"&gt;0")+COUNTIF('Data R4P'!V869,"&gt;0")+COUNTIF('Data R4P'!X869,"&gt;0"))</f>
        <v/>
      </c>
      <c r="J7853">
        <f>IF('Data R4P'!C869="","",IF((COUNTIF('Data R4P'!K869,"&gt;0")+COUNTIF('Data R4P'!M869,"&gt;0")+COUNTIF('Data R4P'!O869,"&gt;0")+COUNTIF('Data R4P'!Q869,"&gt;0")+COUNTIF('Data R4P'!S869,"&gt;0")+COUNTIF('Data R4P'!U869,"&gt;0")+COUNTIF('Data R4P'!W869,"&gt;0")+COUNTIF('Data R4P'!Y869,"&gt;0"))&gt;0,1,0))</f>
        <v/>
      </c>
      <c r="M7853" t="inlineStr">
        <is>
          <t>Data R</t>
        </is>
      </c>
    </row>
    <row r="7854">
      <c r="A7854" t="inlineStr">
        <is>
          <t>Regional 4 Palmco</t>
        </is>
      </c>
      <c r="B7854">
        <f>IF('Data R4P'!C870="","",'Data R4P'!B870)</f>
        <v/>
      </c>
      <c r="C7854">
        <f>IF('Data R4P'!C870="","",'Data R4P'!C870)</f>
        <v/>
      </c>
      <c r="D7854">
        <f>IF('Data R4P'!C870="","",'Data R4P'!D870)</f>
        <v/>
      </c>
      <c r="E7854">
        <f>IF('Data R4P'!C870="","",'Data R4P'!E870)</f>
        <v/>
      </c>
      <c r="F7854">
        <f>IF('Data R4P'!C870="","",'Data R4P'!F870)</f>
        <v/>
      </c>
      <c r="G7854">
        <f>IF('Data R4P'!C870="","",'Data R4P'!AD870)</f>
        <v/>
      </c>
      <c r="H7854">
        <f>IF('Data R4P'!C870="","",'Data R4P'!AC870)</f>
        <v/>
      </c>
      <c r="I7854">
        <f>IF('Data R4P'!C870="","",COUNTIF('Data R4P'!J870,"&gt;0")+COUNTIF('Data R4P'!L870,"&gt;0")+COUNTIF('Data R4P'!N870,"&gt;0")+COUNTIF('Data R4P'!P870,"&gt;0")+COUNTIF('Data R4P'!R870,"&gt;0")+COUNTIF('Data R4P'!T870,"&gt;0")+COUNTIF('Data R4P'!V870,"&gt;0")+COUNTIF('Data R4P'!X870,"&gt;0"))</f>
        <v/>
      </c>
      <c r="J7854">
        <f>IF('Data R4P'!C870="","",IF((COUNTIF('Data R4P'!K870,"&gt;0")+COUNTIF('Data R4P'!M870,"&gt;0")+COUNTIF('Data R4P'!O870,"&gt;0")+COUNTIF('Data R4P'!Q870,"&gt;0")+COUNTIF('Data R4P'!S870,"&gt;0")+COUNTIF('Data R4P'!U870,"&gt;0")+COUNTIF('Data R4P'!W870,"&gt;0")+COUNTIF('Data R4P'!Y870,"&gt;0"))&gt;0,1,0))</f>
        <v/>
      </c>
      <c r="M7854" t="inlineStr">
        <is>
          <t>Data R</t>
        </is>
      </c>
    </row>
    <row r="7855">
      <c r="A7855" t="inlineStr">
        <is>
          <t>Regional 4 Palmco</t>
        </is>
      </c>
      <c r="B7855">
        <f>IF('Data R4P'!C871="","",'Data R4P'!B871)</f>
        <v/>
      </c>
      <c r="C7855">
        <f>IF('Data R4P'!C871="","",'Data R4P'!C871)</f>
        <v/>
      </c>
      <c r="D7855">
        <f>IF('Data R4P'!C871="","",'Data R4P'!D871)</f>
        <v/>
      </c>
      <c r="E7855">
        <f>IF('Data R4P'!C871="","",'Data R4P'!E871)</f>
        <v/>
      </c>
      <c r="F7855">
        <f>IF('Data R4P'!C871="","",'Data R4P'!F871)</f>
        <v/>
      </c>
      <c r="G7855">
        <f>IF('Data R4P'!C871="","",'Data R4P'!AD871)</f>
        <v/>
      </c>
      <c r="H7855">
        <f>IF('Data R4P'!C871="","",'Data R4P'!AC871)</f>
        <v/>
      </c>
      <c r="I7855">
        <f>IF('Data R4P'!C871="","",COUNTIF('Data R4P'!J871,"&gt;0")+COUNTIF('Data R4P'!L871,"&gt;0")+COUNTIF('Data R4P'!N871,"&gt;0")+COUNTIF('Data R4P'!P871,"&gt;0")+COUNTIF('Data R4P'!R871,"&gt;0")+COUNTIF('Data R4P'!T871,"&gt;0")+COUNTIF('Data R4P'!V871,"&gt;0")+COUNTIF('Data R4P'!X871,"&gt;0"))</f>
        <v/>
      </c>
      <c r="J7855">
        <f>IF('Data R4P'!C871="","",IF((COUNTIF('Data R4P'!K871,"&gt;0")+COUNTIF('Data R4P'!M871,"&gt;0")+COUNTIF('Data R4P'!O871,"&gt;0")+COUNTIF('Data R4P'!Q871,"&gt;0")+COUNTIF('Data R4P'!S871,"&gt;0")+COUNTIF('Data R4P'!U871,"&gt;0")+COUNTIF('Data R4P'!W871,"&gt;0")+COUNTIF('Data R4P'!Y871,"&gt;0"))&gt;0,1,0))</f>
        <v/>
      </c>
      <c r="M7855" t="inlineStr">
        <is>
          <t>Data R</t>
        </is>
      </c>
    </row>
    <row r="7856">
      <c r="A7856" t="inlineStr">
        <is>
          <t>Regional 4 Palmco</t>
        </is>
      </c>
      <c r="B7856">
        <f>IF('Data R4P'!C872="","",'Data R4P'!B872)</f>
        <v/>
      </c>
      <c r="C7856">
        <f>IF('Data R4P'!C872="","",'Data R4P'!C872)</f>
        <v/>
      </c>
      <c r="D7856">
        <f>IF('Data R4P'!C872="","",'Data R4P'!D872)</f>
        <v/>
      </c>
      <c r="E7856">
        <f>IF('Data R4P'!C872="","",'Data R4P'!E872)</f>
        <v/>
      </c>
      <c r="F7856">
        <f>IF('Data R4P'!C872="","",'Data R4P'!F872)</f>
        <v/>
      </c>
      <c r="G7856">
        <f>IF('Data R4P'!C872="","",'Data R4P'!AD872)</f>
        <v/>
      </c>
      <c r="H7856">
        <f>IF('Data R4P'!C872="","",'Data R4P'!AC872)</f>
        <v/>
      </c>
      <c r="I7856">
        <f>IF('Data R4P'!C872="","",COUNTIF('Data R4P'!J872,"&gt;0")+COUNTIF('Data R4P'!L872,"&gt;0")+COUNTIF('Data R4P'!N872,"&gt;0")+COUNTIF('Data R4P'!P872,"&gt;0")+COUNTIF('Data R4P'!R872,"&gt;0")+COUNTIF('Data R4P'!T872,"&gt;0")+COUNTIF('Data R4P'!V872,"&gt;0")+COUNTIF('Data R4P'!X872,"&gt;0"))</f>
        <v/>
      </c>
      <c r="J7856">
        <f>IF('Data R4P'!C872="","",IF((COUNTIF('Data R4P'!K872,"&gt;0")+COUNTIF('Data R4P'!M872,"&gt;0")+COUNTIF('Data R4P'!O872,"&gt;0")+COUNTIF('Data R4P'!Q872,"&gt;0")+COUNTIF('Data R4P'!S872,"&gt;0")+COUNTIF('Data R4P'!U872,"&gt;0")+COUNTIF('Data R4P'!W872,"&gt;0")+COUNTIF('Data R4P'!Y872,"&gt;0"))&gt;0,1,0))</f>
        <v/>
      </c>
      <c r="M7856" t="inlineStr">
        <is>
          <t>Data R</t>
        </is>
      </c>
    </row>
    <row r="7857">
      <c r="A7857" t="inlineStr">
        <is>
          <t>Regional 4 Palmco</t>
        </is>
      </c>
      <c r="B7857">
        <f>IF('Data R4P'!C873="","",'Data R4P'!B873)</f>
        <v/>
      </c>
      <c r="C7857">
        <f>IF('Data R4P'!C873="","",'Data R4P'!C873)</f>
        <v/>
      </c>
      <c r="D7857">
        <f>IF('Data R4P'!C873="","",'Data R4P'!D873)</f>
        <v/>
      </c>
      <c r="E7857">
        <f>IF('Data R4P'!C873="","",'Data R4P'!E873)</f>
        <v/>
      </c>
      <c r="F7857">
        <f>IF('Data R4P'!C873="","",'Data R4P'!F873)</f>
        <v/>
      </c>
      <c r="G7857">
        <f>IF('Data R4P'!C873="","",'Data R4P'!AD873)</f>
        <v/>
      </c>
      <c r="H7857">
        <f>IF('Data R4P'!C873="","",'Data R4P'!AC873)</f>
        <v/>
      </c>
      <c r="I7857">
        <f>IF('Data R4P'!C873="","",COUNTIF('Data R4P'!J873,"&gt;0")+COUNTIF('Data R4P'!L873,"&gt;0")+COUNTIF('Data R4P'!N873,"&gt;0")+COUNTIF('Data R4P'!P873,"&gt;0")+COUNTIF('Data R4P'!R873,"&gt;0")+COUNTIF('Data R4P'!T873,"&gt;0")+COUNTIF('Data R4P'!V873,"&gt;0")+COUNTIF('Data R4P'!X873,"&gt;0"))</f>
        <v/>
      </c>
      <c r="J7857">
        <f>IF('Data R4P'!C873="","",IF((COUNTIF('Data R4P'!K873,"&gt;0")+COUNTIF('Data R4P'!M873,"&gt;0")+COUNTIF('Data R4P'!O873,"&gt;0")+COUNTIF('Data R4P'!Q873,"&gt;0")+COUNTIF('Data R4P'!S873,"&gt;0")+COUNTIF('Data R4P'!U873,"&gt;0")+COUNTIF('Data R4P'!W873,"&gt;0")+COUNTIF('Data R4P'!Y873,"&gt;0"))&gt;0,1,0))</f>
        <v/>
      </c>
      <c r="M7857" t="inlineStr">
        <is>
          <t>Data R</t>
        </is>
      </c>
    </row>
    <row r="7858">
      <c r="A7858" t="inlineStr">
        <is>
          <t>Regional 4 Palmco</t>
        </is>
      </c>
      <c r="B7858">
        <f>IF('Data R4P'!C874="","",'Data R4P'!B874)</f>
        <v/>
      </c>
      <c r="C7858">
        <f>IF('Data R4P'!C874="","",'Data R4P'!C874)</f>
        <v/>
      </c>
      <c r="D7858">
        <f>IF('Data R4P'!C874="","",'Data R4P'!D874)</f>
        <v/>
      </c>
      <c r="E7858">
        <f>IF('Data R4P'!C874="","",'Data R4P'!E874)</f>
        <v/>
      </c>
      <c r="F7858">
        <f>IF('Data R4P'!C874="","",'Data R4P'!F874)</f>
        <v/>
      </c>
      <c r="G7858">
        <f>IF('Data R4P'!C874="","",'Data R4P'!AD874)</f>
        <v/>
      </c>
      <c r="H7858">
        <f>IF('Data R4P'!C874="","",'Data R4P'!AC874)</f>
        <v/>
      </c>
      <c r="I7858">
        <f>IF('Data R4P'!C874="","",COUNTIF('Data R4P'!J874,"&gt;0")+COUNTIF('Data R4P'!L874,"&gt;0")+COUNTIF('Data R4P'!N874,"&gt;0")+COUNTIF('Data R4P'!P874,"&gt;0")+COUNTIF('Data R4P'!R874,"&gt;0")+COUNTIF('Data R4P'!T874,"&gt;0")+COUNTIF('Data R4P'!V874,"&gt;0")+COUNTIF('Data R4P'!X874,"&gt;0"))</f>
        <v/>
      </c>
      <c r="J7858">
        <f>IF('Data R4P'!C874="","",IF((COUNTIF('Data R4P'!K874,"&gt;0")+COUNTIF('Data R4P'!M874,"&gt;0")+COUNTIF('Data R4P'!O874,"&gt;0")+COUNTIF('Data R4P'!Q874,"&gt;0")+COUNTIF('Data R4P'!S874,"&gt;0")+COUNTIF('Data R4P'!U874,"&gt;0")+COUNTIF('Data R4P'!W874,"&gt;0")+COUNTIF('Data R4P'!Y874,"&gt;0"))&gt;0,1,0))</f>
        <v/>
      </c>
      <c r="M7858" t="inlineStr">
        <is>
          <t>Data R</t>
        </is>
      </c>
    </row>
    <row r="7859">
      <c r="A7859" t="inlineStr">
        <is>
          <t>Regional 4 Palmco</t>
        </is>
      </c>
      <c r="B7859">
        <f>IF('Data R4P'!C875="","",'Data R4P'!B875)</f>
        <v/>
      </c>
      <c r="C7859">
        <f>IF('Data R4P'!C875="","",'Data R4P'!C875)</f>
        <v/>
      </c>
      <c r="D7859">
        <f>IF('Data R4P'!C875="","",'Data R4P'!D875)</f>
        <v/>
      </c>
      <c r="E7859">
        <f>IF('Data R4P'!C875="","",'Data R4P'!E875)</f>
        <v/>
      </c>
      <c r="F7859">
        <f>IF('Data R4P'!C875="","",'Data R4P'!F875)</f>
        <v/>
      </c>
      <c r="G7859">
        <f>IF('Data R4P'!C875="","",'Data R4P'!AD875)</f>
        <v/>
      </c>
      <c r="H7859">
        <f>IF('Data R4P'!C875="","",'Data R4P'!AC875)</f>
        <v/>
      </c>
      <c r="I7859">
        <f>IF('Data R4P'!C875="","",COUNTIF('Data R4P'!J875,"&gt;0")+COUNTIF('Data R4P'!L875,"&gt;0")+COUNTIF('Data R4P'!N875,"&gt;0")+COUNTIF('Data R4P'!P875,"&gt;0")+COUNTIF('Data R4P'!R875,"&gt;0")+COUNTIF('Data R4P'!T875,"&gt;0")+COUNTIF('Data R4P'!V875,"&gt;0")+COUNTIF('Data R4P'!X875,"&gt;0"))</f>
        <v/>
      </c>
      <c r="J7859">
        <f>IF('Data R4P'!C875="","",IF((COUNTIF('Data R4P'!K875,"&gt;0")+COUNTIF('Data R4P'!M875,"&gt;0")+COUNTIF('Data R4P'!O875,"&gt;0")+COUNTIF('Data R4P'!Q875,"&gt;0")+COUNTIF('Data R4P'!S875,"&gt;0")+COUNTIF('Data R4P'!U875,"&gt;0")+COUNTIF('Data R4P'!W875,"&gt;0")+COUNTIF('Data R4P'!Y875,"&gt;0"))&gt;0,1,0))</f>
        <v/>
      </c>
      <c r="M7859" t="inlineStr">
        <is>
          <t>Data R</t>
        </is>
      </c>
    </row>
    <row r="7860">
      <c r="A7860" t="inlineStr">
        <is>
          <t>Regional 4 Palmco</t>
        </is>
      </c>
      <c r="B7860">
        <f>IF('Data R4P'!C876="","",'Data R4P'!B876)</f>
        <v/>
      </c>
      <c r="C7860">
        <f>IF('Data R4P'!C876="","",'Data R4P'!C876)</f>
        <v/>
      </c>
      <c r="D7860">
        <f>IF('Data R4P'!C876="","",'Data R4P'!D876)</f>
        <v/>
      </c>
      <c r="E7860">
        <f>IF('Data R4P'!C876="","",'Data R4P'!E876)</f>
        <v/>
      </c>
      <c r="F7860">
        <f>IF('Data R4P'!C876="","",'Data R4P'!F876)</f>
        <v/>
      </c>
      <c r="G7860">
        <f>IF('Data R4P'!C876="","",'Data R4P'!AD876)</f>
        <v/>
      </c>
      <c r="H7860">
        <f>IF('Data R4P'!C876="","",'Data R4P'!AC876)</f>
        <v/>
      </c>
      <c r="I7860">
        <f>IF('Data R4P'!C876="","",COUNTIF('Data R4P'!J876,"&gt;0")+COUNTIF('Data R4P'!L876,"&gt;0")+COUNTIF('Data R4P'!N876,"&gt;0")+COUNTIF('Data R4P'!P876,"&gt;0")+COUNTIF('Data R4P'!R876,"&gt;0")+COUNTIF('Data R4P'!T876,"&gt;0")+COUNTIF('Data R4P'!V876,"&gt;0")+COUNTIF('Data R4P'!X876,"&gt;0"))</f>
        <v/>
      </c>
      <c r="J7860">
        <f>IF('Data R4P'!C876="","",IF((COUNTIF('Data R4P'!K876,"&gt;0")+COUNTIF('Data R4P'!M876,"&gt;0")+COUNTIF('Data R4P'!O876,"&gt;0")+COUNTIF('Data R4P'!Q876,"&gt;0")+COUNTIF('Data R4P'!S876,"&gt;0")+COUNTIF('Data R4P'!U876,"&gt;0")+COUNTIF('Data R4P'!W876,"&gt;0")+COUNTIF('Data R4P'!Y876,"&gt;0"))&gt;0,1,0))</f>
        <v/>
      </c>
      <c r="M7860" t="inlineStr">
        <is>
          <t>Data R</t>
        </is>
      </c>
    </row>
    <row r="7861">
      <c r="A7861" t="inlineStr">
        <is>
          <t>Regional 4 Palmco</t>
        </is>
      </c>
      <c r="B7861">
        <f>IF('Data R4P'!C877="","",'Data R4P'!B877)</f>
        <v/>
      </c>
      <c r="C7861">
        <f>IF('Data R4P'!C877="","",'Data R4P'!C877)</f>
        <v/>
      </c>
      <c r="D7861">
        <f>IF('Data R4P'!C877="","",'Data R4P'!D877)</f>
        <v/>
      </c>
      <c r="E7861">
        <f>IF('Data R4P'!C877="","",'Data R4P'!E877)</f>
        <v/>
      </c>
      <c r="F7861">
        <f>IF('Data R4P'!C877="","",'Data R4P'!F877)</f>
        <v/>
      </c>
      <c r="G7861">
        <f>IF('Data R4P'!C877="","",'Data R4P'!AD877)</f>
        <v/>
      </c>
      <c r="H7861">
        <f>IF('Data R4P'!C877="","",'Data R4P'!AC877)</f>
        <v/>
      </c>
      <c r="I7861">
        <f>IF('Data R4P'!C877="","",COUNTIF('Data R4P'!J877,"&gt;0")+COUNTIF('Data R4P'!L877,"&gt;0")+COUNTIF('Data R4P'!N877,"&gt;0")+COUNTIF('Data R4P'!P877,"&gt;0")+COUNTIF('Data R4P'!R877,"&gt;0")+COUNTIF('Data R4P'!T877,"&gt;0")+COUNTIF('Data R4P'!V877,"&gt;0")+COUNTIF('Data R4P'!X877,"&gt;0"))</f>
        <v/>
      </c>
      <c r="J7861">
        <f>IF('Data R4P'!C877="","",IF((COUNTIF('Data R4P'!K877,"&gt;0")+COUNTIF('Data R4P'!M877,"&gt;0")+COUNTIF('Data R4P'!O877,"&gt;0")+COUNTIF('Data R4P'!Q877,"&gt;0")+COUNTIF('Data R4P'!S877,"&gt;0")+COUNTIF('Data R4P'!U877,"&gt;0")+COUNTIF('Data R4P'!W877,"&gt;0")+COUNTIF('Data R4P'!Y877,"&gt;0"))&gt;0,1,0))</f>
        <v/>
      </c>
      <c r="M7861" t="inlineStr">
        <is>
          <t>Data R</t>
        </is>
      </c>
    </row>
    <row r="7862">
      <c r="A7862" t="inlineStr">
        <is>
          <t>Regional 4 Palmco</t>
        </is>
      </c>
      <c r="B7862">
        <f>IF('Data R4P'!C878="","",'Data R4P'!B878)</f>
        <v/>
      </c>
      <c r="C7862">
        <f>IF('Data R4P'!C878="","",'Data R4P'!C878)</f>
        <v/>
      </c>
      <c r="D7862">
        <f>IF('Data R4P'!C878="","",'Data R4P'!D878)</f>
        <v/>
      </c>
      <c r="E7862">
        <f>IF('Data R4P'!C878="","",'Data R4P'!E878)</f>
        <v/>
      </c>
      <c r="F7862">
        <f>IF('Data R4P'!C878="","",'Data R4P'!F878)</f>
        <v/>
      </c>
      <c r="G7862">
        <f>IF('Data R4P'!C878="","",'Data R4P'!AD878)</f>
        <v/>
      </c>
      <c r="H7862">
        <f>IF('Data R4P'!C878="","",'Data R4P'!AC878)</f>
        <v/>
      </c>
      <c r="I7862">
        <f>IF('Data R4P'!C878="","",COUNTIF('Data R4P'!J878,"&gt;0")+COUNTIF('Data R4P'!L878,"&gt;0")+COUNTIF('Data R4P'!N878,"&gt;0")+COUNTIF('Data R4P'!P878,"&gt;0")+COUNTIF('Data R4P'!R878,"&gt;0")+COUNTIF('Data R4P'!T878,"&gt;0")+COUNTIF('Data R4P'!V878,"&gt;0")+COUNTIF('Data R4P'!X878,"&gt;0"))</f>
        <v/>
      </c>
      <c r="J7862">
        <f>IF('Data R4P'!C878="","",IF((COUNTIF('Data R4P'!K878,"&gt;0")+COUNTIF('Data R4P'!M878,"&gt;0")+COUNTIF('Data R4P'!O878,"&gt;0")+COUNTIF('Data R4P'!Q878,"&gt;0")+COUNTIF('Data R4P'!S878,"&gt;0")+COUNTIF('Data R4P'!U878,"&gt;0")+COUNTIF('Data R4P'!W878,"&gt;0")+COUNTIF('Data R4P'!Y878,"&gt;0"))&gt;0,1,0))</f>
        <v/>
      </c>
      <c r="M7862" t="inlineStr">
        <is>
          <t>Data R</t>
        </is>
      </c>
    </row>
    <row r="7863">
      <c r="A7863" t="inlineStr">
        <is>
          <t>Regional 4 Palmco</t>
        </is>
      </c>
      <c r="B7863">
        <f>IF('Data R4P'!C879="","",'Data R4P'!B879)</f>
        <v/>
      </c>
      <c r="C7863">
        <f>IF('Data R4P'!C879="","",'Data R4P'!C879)</f>
        <v/>
      </c>
      <c r="D7863">
        <f>IF('Data R4P'!C879="","",'Data R4P'!D879)</f>
        <v/>
      </c>
      <c r="E7863">
        <f>IF('Data R4P'!C879="","",'Data R4P'!E879)</f>
        <v/>
      </c>
      <c r="F7863">
        <f>IF('Data R4P'!C879="","",'Data R4P'!F879)</f>
        <v/>
      </c>
      <c r="G7863">
        <f>IF('Data R4P'!C879="","",'Data R4P'!AD879)</f>
        <v/>
      </c>
      <c r="H7863">
        <f>IF('Data R4P'!C879="","",'Data R4P'!AC879)</f>
        <v/>
      </c>
      <c r="I7863">
        <f>IF('Data R4P'!C879="","",COUNTIF('Data R4P'!J879,"&gt;0")+COUNTIF('Data R4P'!L879,"&gt;0")+COUNTIF('Data R4P'!N879,"&gt;0")+COUNTIF('Data R4P'!P879,"&gt;0")+COUNTIF('Data R4P'!R879,"&gt;0")+COUNTIF('Data R4P'!T879,"&gt;0")+COUNTIF('Data R4P'!V879,"&gt;0")+COUNTIF('Data R4P'!X879,"&gt;0"))</f>
        <v/>
      </c>
      <c r="J7863">
        <f>IF('Data R4P'!C879="","",IF((COUNTIF('Data R4P'!K879,"&gt;0")+COUNTIF('Data R4P'!M879,"&gt;0")+COUNTIF('Data R4P'!O879,"&gt;0")+COUNTIF('Data R4P'!Q879,"&gt;0")+COUNTIF('Data R4P'!S879,"&gt;0")+COUNTIF('Data R4P'!U879,"&gt;0")+COUNTIF('Data R4P'!W879,"&gt;0")+COUNTIF('Data R4P'!Y879,"&gt;0"))&gt;0,1,0))</f>
        <v/>
      </c>
      <c r="M7863" t="inlineStr">
        <is>
          <t>Data R</t>
        </is>
      </c>
    </row>
    <row r="7864">
      <c r="A7864" t="inlineStr">
        <is>
          <t>Regional 4 Palmco</t>
        </is>
      </c>
      <c r="B7864">
        <f>IF('Data R4P'!C880="","",'Data R4P'!B880)</f>
        <v/>
      </c>
      <c r="C7864">
        <f>IF('Data R4P'!C880="","",'Data R4P'!C880)</f>
        <v/>
      </c>
      <c r="D7864">
        <f>IF('Data R4P'!C880="","",'Data R4P'!D880)</f>
        <v/>
      </c>
      <c r="E7864">
        <f>IF('Data R4P'!C880="","",'Data R4P'!E880)</f>
        <v/>
      </c>
      <c r="F7864">
        <f>IF('Data R4P'!C880="","",'Data R4P'!F880)</f>
        <v/>
      </c>
      <c r="G7864">
        <f>IF('Data R4P'!C880="","",'Data R4P'!AD880)</f>
        <v/>
      </c>
      <c r="H7864">
        <f>IF('Data R4P'!C880="","",'Data R4P'!AC880)</f>
        <v/>
      </c>
      <c r="I7864">
        <f>IF('Data R4P'!C880="","",COUNTIF('Data R4P'!J880,"&gt;0")+COUNTIF('Data R4P'!L880,"&gt;0")+COUNTIF('Data R4P'!N880,"&gt;0")+COUNTIF('Data R4P'!P880,"&gt;0")+COUNTIF('Data R4P'!R880,"&gt;0")+COUNTIF('Data R4P'!T880,"&gt;0")+COUNTIF('Data R4P'!V880,"&gt;0")+COUNTIF('Data R4P'!X880,"&gt;0"))</f>
        <v/>
      </c>
      <c r="J7864">
        <f>IF('Data R4P'!C880="","",IF((COUNTIF('Data R4P'!K880,"&gt;0")+COUNTIF('Data R4P'!M880,"&gt;0")+COUNTIF('Data R4P'!O880,"&gt;0")+COUNTIF('Data R4P'!Q880,"&gt;0")+COUNTIF('Data R4P'!S880,"&gt;0")+COUNTIF('Data R4P'!U880,"&gt;0")+COUNTIF('Data R4P'!W880,"&gt;0")+COUNTIF('Data R4P'!Y880,"&gt;0"))&gt;0,1,0))</f>
        <v/>
      </c>
      <c r="M7864" t="inlineStr">
        <is>
          <t>Data R</t>
        </is>
      </c>
    </row>
    <row r="7865">
      <c r="A7865" t="inlineStr">
        <is>
          <t>Regional 4 Palmco</t>
        </is>
      </c>
      <c r="B7865">
        <f>IF('Data R4P'!C881="","",'Data R4P'!B881)</f>
        <v/>
      </c>
      <c r="C7865">
        <f>IF('Data R4P'!C881="","",'Data R4P'!C881)</f>
        <v/>
      </c>
      <c r="D7865">
        <f>IF('Data R4P'!C881="","",'Data R4P'!D881)</f>
        <v/>
      </c>
      <c r="E7865">
        <f>IF('Data R4P'!C881="","",'Data R4P'!E881)</f>
        <v/>
      </c>
      <c r="F7865">
        <f>IF('Data R4P'!C881="","",'Data R4P'!F881)</f>
        <v/>
      </c>
      <c r="G7865">
        <f>IF('Data R4P'!C881="","",'Data R4P'!AD881)</f>
        <v/>
      </c>
      <c r="H7865">
        <f>IF('Data R4P'!C881="","",'Data R4P'!AC881)</f>
        <v/>
      </c>
      <c r="I7865">
        <f>IF('Data R4P'!C881="","",COUNTIF('Data R4P'!J881,"&gt;0")+COUNTIF('Data R4P'!L881,"&gt;0")+COUNTIF('Data R4P'!N881,"&gt;0")+COUNTIF('Data R4P'!P881,"&gt;0")+COUNTIF('Data R4P'!R881,"&gt;0")+COUNTIF('Data R4P'!T881,"&gt;0")+COUNTIF('Data R4P'!V881,"&gt;0")+COUNTIF('Data R4P'!X881,"&gt;0"))</f>
        <v/>
      </c>
      <c r="J7865">
        <f>IF('Data R4P'!C881="","",IF((COUNTIF('Data R4P'!K881,"&gt;0")+COUNTIF('Data R4P'!M881,"&gt;0")+COUNTIF('Data R4P'!O881,"&gt;0")+COUNTIF('Data R4P'!Q881,"&gt;0")+COUNTIF('Data R4P'!S881,"&gt;0")+COUNTIF('Data R4P'!U881,"&gt;0")+COUNTIF('Data R4P'!W881,"&gt;0")+COUNTIF('Data R4P'!Y881,"&gt;0"))&gt;0,1,0))</f>
        <v/>
      </c>
      <c r="M7865" t="inlineStr">
        <is>
          <t>Data R</t>
        </is>
      </c>
    </row>
    <row r="7866">
      <c r="A7866" t="inlineStr">
        <is>
          <t>Regional 4 Palmco</t>
        </is>
      </c>
      <c r="B7866">
        <f>IF('Data R4P'!C882="","",'Data R4P'!B882)</f>
        <v/>
      </c>
      <c r="C7866">
        <f>IF('Data R4P'!C882="","",'Data R4P'!C882)</f>
        <v/>
      </c>
      <c r="D7866">
        <f>IF('Data R4P'!C882="","",'Data R4P'!D882)</f>
        <v/>
      </c>
      <c r="E7866">
        <f>IF('Data R4P'!C882="","",'Data R4P'!E882)</f>
        <v/>
      </c>
      <c r="F7866">
        <f>IF('Data R4P'!C882="","",'Data R4P'!F882)</f>
        <v/>
      </c>
      <c r="G7866">
        <f>IF('Data R4P'!C882="","",'Data R4P'!AD882)</f>
        <v/>
      </c>
      <c r="H7866">
        <f>IF('Data R4P'!C882="","",'Data R4P'!AC882)</f>
        <v/>
      </c>
      <c r="I7866">
        <f>IF('Data R4P'!C882="","",COUNTIF('Data R4P'!J882,"&gt;0")+COUNTIF('Data R4P'!L882,"&gt;0")+COUNTIF('Data R4P'!N882,"&gt;0")+COUNTIF('Data R4P'!P882,"&gt;0")+COUNTIF('Data R4P'!R882,"&gt;0")+COUNTIF('Data R4P'!T882,"&gt;0")+COUNTIF('Data R4P'!V882,"&gt;0")+COUNTIF('Data R4P'!X882,"&gt;0"))</f>
        <v/>
      </c>
      <c r="J7866">
        <f>IF('Data R4P'!C882="","",IF((COUNTIF('Data R4P'!K882,"&gt;0")+COUNTIF('Data R4P'!M882,"&gt;0")+COUNTIF('Data R4P'!O882,"&gt;0")+COUNTIF('Data R4P'!Q882,"&gt;0")+COUNTIF('Data R4P'!S882,"&gt;0")+COUNTIF('Data R4P'!U882,"&gt;0")+COUNTIF('Data R4P'!W882,"&gt;0")+COUNTIF('Data R4P'!Y882,"&gt;0"))&gt;0,1,0))</f>
        <v/>
      </c>
      <c r="M7866" t="inlineStr">
        <is>
          <t>Data R</t>
        </is>
      </c>
    </row>
    <row r="7867">
      <c r="A7867" t="inlineStr">
        <is>
          <t>Regional 4 Palmco</t>
        </is>
      </c>
      <c r="B7867">
        <f>IF('Data R4P'!C883="","",'Data R4P'!B883)</f>
        <v/>
      </c>
      <c r="C7867">
        <f>IF('Data R4P'!C883="","",'Data R4P'!C883)</f>
        <v/>
      </c>
      <c r="D7867">
        <f>IF('Data R4P'!C883="","",'Data R4P'!D883)</f>
        <v/>
      </c>
      <c r="E7867">
        <f>IF('Data R4P'!C883="","",'Data R4P'!E883)</f>
        <v/>
      </c>
      <c r="F7867">
        <f>IF('Data R4P'!C883="","",'Data R4P'!F883)</f>
        <v/>
      </c>
      <c r="G7867">
        <f>IF('Data R4P'!C883="","",'Data R4P'!AD883)</f>
        <v/>
      </c>
      <c r="H7867">
        <f>IF('Data R4P'!C883="","",'Data R4P'!AC883)</f>
        <v/>
      </c>
      <c r="I7867">
        <f>IF('Data R4P'!C883="","",COUNTIF('Data R4P'!J883,"&gt;0")+COUNTIF('Data R4P'!L883,"&gt;0")+COUNTIF('Data R4P'!N883,"&gt;0")+COUNTIF('Data R4P'!P883,"&gt;0")+COUNTIF('Data R4P'!R883,"&gt;0")+COUNTIF('Data R4P'!T883,"&gt;0")+COUNTIF('Data R4P'!V883,"&gt;0")+COUNTIF('Data R4P'!X883,"&gt;0"))</f>
        <v/>
      </c>
      <c r="J7867">
        <f>IF('Data R4P'!C883="","",IF((COUNTIF('Data R4P'!K883,"&gt;0")+COUNTIF('Data R4P'!M883,"&gt;0")+COUNTIF('Data R4P'!O883,"&gt;0")+COUNTIF('Data R4P'!Q883,"&gt;0")+COUNTIF('Data R4P'!S883,"&gt;0")+COUNTIF('Data R4P'!U883,"&gt;0")+COUNTIF('Data R4P'!W883,"&gt;0")+COUNTIF('Data R4P'!Y883,"&gt;0"))&gt;0,1,0))</f>
        <v/>
      </c>
      <c r="M7867" t="inlineStr">
        <is>
          <t>Data R</t>
        </is>
      </c>
    </row>
    <row r="7868">
      <c r="A7868" t="inlineStr">
        <is>
          <t>Regional 4 Palmco</t>
        </is>
      </c>
      <c r="B7868">
        <f>IF('Data R4P'!C884="","",'Data R4P'!B884)</f>
        <v/>
      </c>
      <c r="C7868">
        <f>IF('Data R4P'!C884="","",'Data R4P'!C884)</f>
        <v/>
      </c>
      <c r="D7868">
        <f>IF('Data R4P'!C884="","",'Data R4P'!D884)</f>
        <v/>
      </c>
      <c r="E7868">
        <f>IF('Data R4P'!C884="","",'Data R4P'!E884)</f>
        <v/>
      </c>
      <c r="F7868">
        <f>IF('Data R4P'!C884="","",'Data R4P'!F884)</f>
        <v/>
      </c>
      <c r="G7868">
        <f>IF('Data R4P'!C884="","",'Data R4P'!AD884)</f>
        <v/>
      </c>
      <c r="H7868">
        <f>IF('Data R4P'!C884="","",'Data R4P'!AC884)</f>
        <v/>
      </c>
      <c r="I7868">
        <f>IF('Data R4P'!C884="","",COUNTIF('Data R4P'!J884,"&gt;0")+COUNTIF('Data R4P'!L884,"&gt;0")+COUNTIF('Data R4P'!N884,"&gt;0")+COUNTIF('Data R4P'!P884,"&gt;0")+COUNTIF('Data R4P'!R884,"&gt;0")+COUNTIF('Data R4P'!T884,"&gt;0")+COUNTIF('Data R4P'!V884,"&gt;0")+COUNTIF('Data R4P'!X884,"&gt;0"))</f>
        <v/>
      </c>
      <c r="J7868">
        <f>IF('Data R4P'!C884="","",IF((COUNTIF('Data R4P'!K884,"&gt;0")+COUNTIF('Data R4P'!M884,"&gt;0")+COUNTIF('Data R4P'!O884,"&gt;0")+COUNTIF('Data R4P'!Q884,"&gt;0")+COUNTIF('Data R4P'!S884,"&gt;0")+COUNTIF('Data R4P'!U884,"&gt;0")+COUNTIF('Data R4P'!W884,"&gt;0")+COUNTIF('Data R4P'!Y884,"&gt;0"))&gt;0,1,0))</f>
        <v/>
      </c>
      <c r="M7868" t="inlineStr">
        <is>
          <t>Data R</t>
        </is>
      </c>
    </row>
    <row r="7869">
      <c r="A7869" t="inlineStr">
        <is>
          <t>Regional 4 Palmco</t>
        </is>
      </c>
      <c r="B7869">
        <f>IF('Data R4P'!C885="","",'Data R4P'!B885)</f>
        <v/>
      </c>
      <c r="C7869">
        <f>IF('Data R4P'!C885="","",'Data R4P'!C885)</f>
        <v/>
      </c>
      <c r="D7869">
        <f>IF('Data R4P'!C885="","",'Data R4P'!D885)</f>
        <v/>
      </c>
      <c r="E7869">
        <f>IF('Data R4P'!C885="","",'Data R4P'!E885)</f>
        <v/>
      </c>
      <c r="F7869">
        <f>IF('Data R4P'!C885="","",'Data R4P'!F885)</f>
        <v/>
      </c>
      <c r="G7869">
        <f>IF('Data R4P'!C885="","",'Data R4P'!AD885)</f>
        <v/>
      </c>
      <c r="H7869">
        <f>IF('Data R4P'!C885="","",'Data R4P'!AC885)</f>
        <v/>
      </c>
      <c r="I7869">
        <f>IF('Data R4P'!C885="","",COUNTIF('Data R4P'!J885,"&gt;0")+COUNTIF('Data R4P'!L885,"&gt;0")+COUNTIF('Data R4P'!N885,"&gt;0")+COUNTIF('Data R4P'!P885,"&gt;0")+COUNTIF('Data R4P'!R885,"&gt;0")+COUNTIF('Data R4P'!T885,"&gt;0")+COUNTIF('Data R4P'!V885,"&gt;0")+COUNTIF('Data R4P'!X885,"&gt;0"))</f>
        <v/>
      </c>
      <c r="J7869">
        <f>IF('Data R4P'!C885="","",IF((COUNTIF('Data R4P'!K885,"&gt;0")+COUNTIF('Data R4P'!M885,"&gt;0")+COUNTIF('Data R4P'!O885,"&gt;0")+COUNTIF('Data R4P'!Q885,"&gt;0")+COUNTIF('Data R4P'!S885,"&gt;0")+COUNTIF('Data R4P'!U885,"&gt;0")+COUNTIF('Data R4P'!W885,"&gt;0")+COUNTIF('Data R4P'!Y885,"&gt;0"))&gt;0,1,0))</f>
        <v/>
      </c>
      <c r="M7869" t="inlineStr">
        <is>
          <t>Data R</t>
        </is>
      </c>
    </row>
    <row r="7870">
      <c r="A7870" t="inlineStr">
        <is>
          <t>Regional 4 Palmco</t>
        </is>
      </c>
      <c r="B7870">
        <f>IF('Data R4P'!C886="","",'Data R4P'!B886)</f>
        <v/>
      </c>
      <c r="C7870">
        <f>IF('Data R4P'!C886="","",'Data R4P'!C886)</f>
        <v/>
      </c>
      <c r="D7870">
        <f>IF('Data R4P'!C886="","",'Data R4P'!D886)</f>
        <v/>
      </c>
      <c r="E7870">
        <f>IF('Data R4P'!C886="","",'Data R4P'!E886)</f>
        <v/>
      </c>
      <c r="F7870">
        <f>IF('Data R4P'!C886="","",'Data R4P'!F886)</f>
        <v/>
      </c>
      <c r="G7870">
        <f>IF('Data R4P'!C886="","",'Data R4P'!AD886)</f>
        <v/>
      </c>
      <c r="H7870">
        <f>IF('Data R4P'!C886="","",'Data R4P'!AC886)</f>
        <v/>
      </c>
      <c r="I7870">
        <f>IF('Data R4P'!C886="","",COUNTIF('Data R4P'!J886,"&gt;0")+COUNTIF('Data R4P'!L886,"&gt;0")+COUNTIF('Data R4P'!N886,"&gt;0")+COUNTIF('Data R4P'!P886,"&gt;0")+COUNTIF('Data R4P'!R886,"&gt;0")+COUNTIF('Data R4P'!T886,"&gt;0")+COUNTIF('Data R4P'!V886,"&gt;0")+COUNTIF('Data R4P'!X886,"&gt;0"))</f>
        <v/>
      </c>
      <c r="J7870">
        <f>IF('Data R4P'!C886="","",IF((COUNTIF('Data R4P'!K886,"&gt;0")+COUNTIF('Data R4P'!M886,"&gt;0")+COUNTIF('Data R4P'!O886,"&gt;0")+COUNTIF('Data R4P'!Q886,"&gt;0")+COUNTIF('Data R4P'!S886,"&gt;0")+COUNTIF('Data R4P'!U886,"&gt;0")+COUNTIF('Data R4P'!W886,"&gt;0")+COUNTIF('Data R4P'!Y886,"&gt;0"))&gt;0,1,0))</f>
        <v/>
      </c>
      <c r="M7870" t="inlineStr">
        <is>
          <t>Data R</t>
        </is>
      </c>
    </row>
    <row r="7871">
      <c r="A7871" t="inlineStr">
        <is>
          <t>Regional 4 Palmco</t>
        </is>
      </c>
      <c r="B7871">
        <f>IF('Data R4P'!C887="","",'Data R4P'!B887)</f>
        <v/>
      </c>
      <c r="C7871">
        <f>IF('Data R4P'!C887="","",'Data R4P'!C887)</f>
        <v/>
      </c>
      <c r="D7871">
        <f>IF('Data R4P'!C887="","",'Data R4P'!D887)</f>
        <v/>
      </c>
      <c r="E7871">
        <f>IF('Data R4P'!C887="","",'Data R4P'!E887)</f>
        <v/>
      </c>
      <c r="F7871">
        <f>IF('Data R4P'!C887="","",'Data R4P'!F887)</f>
        <v/>
      </c>
      <c r="G7871">
        <f>IF('Data R4P'!C887="","",'Data R4P'!AD887)</f>
        <v/>
      </c>
      <c r="H7871">
        <f>IF('Data R4P'!C887="","",'Data R4P'!AC887)</f>
        <v/>
      </c>
      <c r="I7871">
        <f>IF('Data R4P'!C887="","",COUNTIF('Data R4P'!J887,"&gt;0")+COUNTIF('Data R4P'!L887,"&gt;0")+COUNTIF('Data R4P'!N887,"&gt;0")+COUNTIF('Data R4P'!P887,"&gt;0")+COUNTIF('Data R4P'!R887,"&gt;0")+COUNTIF('Data R4P'!T887,"&gt;0")+COUNTIF('Data R4P'!V887,"&gt;0")+COUNTIF('Data R4P'!X887,"&gt;0"))</f>
        <v/>
      </c>
      <c r="J7871">
        <f>IF('Data R4P'!C887="","",IF((COUNTIF('Data R4P'!K887,"&gt;0")+COUNTIF('Data R4P'!M887,"&gt;0")+COUNTIF('Data R4P'!O887,"&gt;0")+COUNTIF('Data R4P'!Q887,"&gt;0")+COUNTIF('Data R4P'!S887,"&gt;0")+COUNTIF('Data R4P'!U887,"&gt;0")+COUNTIF('Data R4P'!W887,"&gt;0")+COUNTIF('Data R4P'!Y887,"&gt;0"))&gt;0,1,0))</f>
        <v/>
      </c>
      <c r="M7871" t="inlineStr">
        <is>
          <t>Data R</t>
        </is>
      </c>
    </row>
    <row r="7872">
      <c r="A7872" t="inlineStr">
        <is>
          <t>Regional 4 Palmco</t>
        </is>
      </c>
      <c r="B7872">
        <f>IF('Data R4P'!C888="","",'Data R4P'!B888)</f>
        <v/>
      </c>
      <c r="C7872">
        <f>IF('Data R4P'!C888="","",'Data R4P'!C888)</f>
        <v/>
      </c>
      <c r="D7872">
        <f>IF('Data R4P'!C888="","",'Data R4P'!D888)</f>
        <v/>
      </c>
      <c r="E7872">
        <f>IF('Data R4P'!C888="","",'Data R4P'!E888)</f>
        <v/>
      </c>
      <c r="F7872">
        <f>IF('Data R4P'!C888="","",'Data R4P'!F888)</f>
        <v/>
      </c>
      <c r="G7872">
        <f>IF('Data R4P'!C888="","",'Data R4P'!AD888)</f>
        <v/>
      </c>
      <c r="H7872">
        <f>IF('Data R4P'!C888="","",'Data R4P'!AC888)</f>
        <v/>
      </c>
      <c r="I7872">
        <f>IF('Data R4P'!C888="","",COUNTIF('Data R4P'!J888,"&gt;0")+COUNTIF('Data R4P'!L888,"&gt;0")+COUNTIF('Data R4P'!N888,"&gt;0")+COUNTIF('Data R4P'!P888,"&gt;0")+COUNTIF('Data R4P'!R888,"&gt;0")+COUNTIF('Data R4P'!T888,"&gt;0")+COUNTIF('Data R4P'!V888,"&gt;0")+COUNTIF('Data R4P'!X888,"&gt;0"))</f>
        <v/>
      </c>
      <c r="J7872">
        <f>IF('Data R4P'!C888="","",IF((COUNTIF('Data R4P'!K888,"&gt;0")+COUNTIF('Data R4P'!M888,"&gt;0")+COUNTIF('Data R4P'!O888,"&gt;0")+COUNTIF('Data R4P'!Q888,"&gt;0")+COUNTIF('Data R4P'!S888,"&gt;0")+COUNTIF('Data R4P'!U888,"&gt;0")+COUNTIF('Data R4P'!W888,"&gt;0")+COUNTIF('Data R4P'!Y888,"&gt;0"))&gt;0,1,0))</f>
        <v/>
      </c>
      <c r="M7872" t="inlineStr">
        <is>
          <t>Data R</t>
        </is>
      </c>
    </row>
    <row r="7873">
      <c r="A7873" t="inlineStr">
        <is>
          <t>Regional 4 Palmco</t>
        </is>
      </c>
      <c r="B7873">
        <f>IF('Data R4P'!C889="","",'Data R4P'!B889)</f>
        <v/>
      </c>
      <c r="C7873">
        <f>IF('Data R4P'!C889="","",'Data R4P'!C889)</f>
        <v/>
      </c>
      <c r="D7873">
        <f>IF('Data R4P'!C889="","",'Data R4P'!D889)</f>
        <v/>
      </c>
      <c r="E7873">
        <f>IF('Data R4P'!C889="","",'Data R4P'!E889)</f>
        <v/>
      </c>
      <c r="F7873">
        <f>IF('Data R4P'!C889="","",'Data R4P'!F889)</f>
        <v/>
      </c>
      <c r="G7873">
        <f>IF('Data R4P'!C889="","",'Data R4P'!AD889)</f>
        <v/>
      </c>
      <c r="H7873">
        <f>IF('Data R4P'!C889="","",'Data R4P'!AC889)</f>
        <v/>
      </c>
      <c r="I7873">
        <f>IF('Data R4P'!C889="","",COUNTIF('Data R4P'!J889,"&gt;0")+COUNTIF('Data R4P'!L889,"&gt;0")+COUNTIF('Data R4P'!N889,"&gt;0")+COUNTIF('Data R4P'!P889,"&gt;0")+COUNTIF('Data R4P'!R889,"&gt;0")+COUNTIF('Data R4P'!T889,"&gt;0")+COUNTIF('Data R4P'!V889,"&gt;0")+COUNTIF('Data R4P'!X889,"&gt;0"))</f>
        <v/>
      </c>
      <c r="J7873">
        <f>IF('Data R4P'!C889="","",IF((COUNTIF('Data R4P'!K889,"&gt;0")+COUNTIF('Data R4P'!M889,"&gt;0")+COUNTIF('Data R4P'!O889,"&gt;0")+COUNTIF('Data R4P'!Q889,"&gt;0")+COUNTIF('Data R4P'!S889,"&gt;0")+COUNTIF('Data R4P'!U889,"&gt;0")+COUNTIF('Data R4P'!W889,"&gt;0")+COUNTIF('Data R4P'!Y889,"&gt;0"))&gt;0,1,0))</f>
        <v/>
      </c>
      <c r="M7873" t="inlineStr">
        <is>
          <t>Data R</t>
        </is>
      </c>
    </row>
    <row r="7874">
      <c r="A7874" t="inlineStr">
        <is>
          <t>Regional 4 Palmco</t>
        </is>
      </c>
      <c r="B7874">
        <f>IF('Data R4P'!C890="","",'Data R4P'!B890)</f>
        <v/>
      </c>
      <c r="C7874">
        <f>IF('Data R4P'!C890="","",'Data R4P'!C890)</f>
        <v/>
      </c>
      <c r="D7874">
        <f>IF('Data R4P'!C890="","",'Data R4P'!D890)</f>
        <v/>
      </c>
      <c r="E7874">
        <f>IF('Data R4P'!C890="","",'Data R4P'!E890)</f>
        <v/>
      </c>
      <c r="F7874">
        <f>IF('Data R4P'!C890="","",'Data R4P'!F890)</f>
        <v/>
      </c>
      <c r="G7874">
        <f>IF('Data R4P'!C890="","",'Data R4P'!AD890)</f>
        <v/>
      </c>
      <c r="H7874">
        <f>IF('Data R4P'!C890="","",'Data R4P'!AC890)</f>
        <v/>
      </c>
      <c r="I7874">
        <f>IF('Data R4P'!C890="","",COUNTIF('Data R4P'!J890,"&gt;0")+COUNTIF('Data R4P'!L890,"&gt;0")+COUNTIF('Data R4P'!N890,"&gt;0")+COUNTIF('Data R4P'!P890,"&gt;0")+COUNTIF('Data R4P'!R890,"&gt;0")+COUNTIF('Data R4P'!T890,"&gt;0")+COUNTIF('Data R4P'!V890,"&gt;0")+COUNTIF('Data R4P'!X890,"&gt;0"))</f>
        <v/>
      </c>
      <c r="J7874">
        <f>IF('Data R4P'!C890="","",IF((COUNTIF('Data R4P'!K890,"&gt;0")+COUNTIF('Data R4P'!M890,"&gt;0")+COUNTIF('Data R4P'!O890,"&gt;0")+COUNTIF('Data R4P'!Q890,"&gt;0")+COUNTIF('Data R4P'!S890,"&gt;0")+COUNTIF('Data R4P'!U890,"&gt;0")+COUNTIF('Data R4P'!W890,"&gt;0")+COUNTIF('Data R4P'!Y890,"&gt;0"))&gt;0,1,0))</f>
        <v/>
      </c>
      <c r="M7874" t="inlineStr">
        <is>
          <t>Data R</t>
        </is>
      </c>
    </row>
    <row r="7875">
      <c r="A7875" t="inlineStr">
        <is>
          <t>Regional 4 Palmco</t>
        </is>
      </c>
      <c r="B7875">
        <f>IF('Data R4P'!C891="","",'Data R4P'!B891)</f>
        <v/>
      </c>
      <c r="C7875">
        <f>IF('Data R4P'!C891="","",'Data R4P'!C891)</f>
        <v/>
      </c>
      <c r="D7875">
        <f>IF('Data R4P'!C891="","",'Data R4P'!D891)</f>
        <v/>
      </c>
      <c r="E7875">
        <f>IF('Data R4P'!C891="","",'Data R4P'!E891)</f>
        <v/>
      </c>
      <c r="F7875">
        <f>IF('Data R4P'!C891="","",'Data R4P'!F891)</f>
        <v/>
      </c>
      <c r="G7875">
        <f>IF('Data R4P'!C891="","",'Data R4P'!AD891)</f>
        <v/>
      </c>
      <c r="H7875">
        <f>IF('Data R4P'!C891="","",'Data R4P'!AC891)</f>
        <v/>
      </c>
      <c r="I7875">
        <f>IF('Data R4P'!C891="","",COUNTIF('Data R4P'!J891,"&gt;0")+COUNTIF('Data R4P'!L891,"&gt;0")+COUNTIF('Data R4P'!N891,"&gt;0")+COUNTIF('Data R4P'!P891,"&gt;0")+COUNTIF('Data R4P'!R891,"&gt;0")+COUNTIF('Data R4P'!T891,"&gt;0")+COUNTIF('Data R4P'!V891,"&gt;0")+COUNTIF('Data R4P'!X891,"&gt;0"))</f>
        <v/>
      </c>
      <c r="J7875">
        <f>IF('Data R4P'!C891="","",IF((COUNTIF('Data R4P'!K891,"&gt;0")+COUNTIF('Data R4P'!M891,"&gt;0")+COUNTIF('Data R4P'!O891,"&gt;0")+COUNTIF('Data R4P'!Q891,"&gt;0")+COUNTIF('Data R4P'!S891,"&gt;0")+COUNTIF('Data R4P'!U891,"&gt;0")+COUNTIF('Data R4P'!W891,"&gt;0")+COUNTIF('Data R4P'!Y891,"&gt;0"))&gt;0,1,0))</f>
        <v/>
      </c>
      <c r="M7875" t="inlineStr">
        <is>
          <t>Data R</t>
        </is>
      </c>
    </row>
    <row r="7876">
      <c r="A7876" t="inlineStr">
        <is>
          <t>Regional 4 Palmco</t>
        </is>
      </c>
      <c r="B7876">
        <f>IF('Data R4P'!C892="","",'Data R4P'!B892)</f>
        <v/>
      </c>
      <c r="C7876">
        <f>IF('Data R4P'!C892="","",'Data R4P'!C892)</f>
        <v/>
      </c>
      <c r="D7876">
        <f>IF('Data R4P'!C892="","",'Data R4P'!D892)</f>
        <v/>
      </c>
      <c r="E7876">
        <f>IF('Data R4P'!C892="","",'Data R4P'!E892)</f>
        <v/>
      </c>
      <c r="F7876">
        <f>IF('Data R4P'!C892="","",'Data R4P'!F892)</f>
        <v/>
      </c>
      <c r="G7876">
        <f>IF('Data R4P'!C892="","",'Data R4P'!AD892)</f>
        <v/>
      </c>
      <c r="H7876">
        <f>IF('Data R4P'!C892="","",'Data R4P'!AC892)</f>
        <v/>
      </c>
      <c r="I7876">
        <f>IF('Data R4P'!C892="","",COUNTIF('Data R4P'!J892,"&gt;0")+COUNTIF('Data R4P'!L892,"&gt;0")+COUNTIF('Data R4P'!N892,"&gt;0")+COUNTIF('Data R4P'!P892,"&gt;0")+COUNTIF('Data R4P'!R892,"&gt;0")+COUNTIF('Data R4P'!T892,"&gt;0")+COUNTIF('Data R4P'!V892,"&gt;0")+COUNTIF('Data R4P'!X892,"&gt;0"))</f>
        <v/>
      </c>
      <c r="J7876">
        <f>IF('Data R4P'!C892="","",IF((COUNTIF('Data R4P'!K892,"&gt;0")+COUNTIF('Data R4P'!M892,"&gt;0")+COUNTIF('Data R4P'!O892,"&gt;0")+COUNTIF('Data R4P'!Q892,"&gt;0")+COUNTIF('Data R4P'!S892,"&gt;0")+COUNTIF('Data R4P'!U892,"&gt;0")+COUNTIF('Data R4P'!W892,"&gt;0")+COUNTIF('Data R4P'!Y892,"&gt;0"))&gt;0,1,0))</f>
        <v/>
      </c>
      <c r="M7876" t="inlineStr">
        <is>
          <t>Data R</t>
        </is>
      </c>
    </row>
    <row r="7877">
      <c r="A7877" t="inlineStr">
        <is>
          <t>Regional 4 Palmco</t>
        </is>
      </c>
      <c r="B7877">
        <f>IF('Data R4P'!C893="","",'Data R4P'!B893)</f>
        <v/>
      </c>
      <c r="C7877">
        <f>IF('Data R4P'!C893="","",'Data R4P'!C893)</f>
        <v/>
      </c>
      <c r="D7877">
        <f>IF('Data R4P'!C893="","",'Data R4P'!D893)</f>
        <v/>
      </c>
      <c r="E7877">
        <f>IF('Data R4P'!C893="","",'Data R4P'!E893)</f>
        <v/>
      </c>
      <c r="F7877">
        <f>IF('Data R4P'!C893="","",'Data R4P'!F893)</f>
        <v/>
      </c>
      <c r="G7877">
        <f>IF('Data R4P'!C893="","",'Data R4P'!AD893)</f>
        <v/>
      </c>
      <c r="H7877">
        <f>IF('Data R4P'!C893="","",'Data R4P'!AC893)</f>
        <v/>
      </c>
      <c r="I7877">
        <f>IF('Data R4P'!C893="","",COUNTIF('Data R4P'!J893,"&gt;0")+COUNTIF('Data R4P'!L893,"&gt;0")+COUNTIF('Data R4P'!N893,"&gt;0")+COUNTIF('Data R4P'!P893,"&gt;0")+COUNTIF('Data R4P'!R893,"&gt;0")+COUNTIF('Data R4P'!T893,"&gt;0")+COUNTIF('Data R4P'!V893,"&gt;0")+COUNTIF('Data R4P'!X893,"&gt;0"))</f>
        <v/>
      </c>
      <c r="J7877">
        <f>IF('Data R4P'!C893="","",IF((COUNTIF('Data R4P'!K893,"&gt;0")+COUNTIF('Data R4P'!M893,"&gt;0")+COUNTIF('Data R4P'!O893,"&gt;0")+COUNTIF('Data R4P'!Q893,"&gt;0")+COUNTIF('Data R4P'!S893,"&gt;0")+COUNTIF('Data R4P'!U893,"&gt;0")+COUNTIF('Data R4P'!W893,"&gt;0")+COUNTIF('Data R4P'!Y893,"&gt;0"))&gt;0,1,0))</f>
        <v/>
      </c>
      <c r="M7877" t="inlineStr">
        <is>
          <t>Data R</t>
        </is>
      </c>
    </row>
    <row r="7878">
      <c r="A7878" t="inlineStr">
        <is>
          <t>Regional 4 Palmco</t>
        </is>
      </c>
      <c r="B7878">
        <f>IF('Data R4P'!C894="","",'Data R4P'!B894)</f>
        <v/>
      </c>
      <c r="C7878">
        <f>IF('Data R4P'!C894="","",'Data R4P'!C894)</f>
        <v/>
      </c>
      <c r="D7878">
        <f>IF('Data R4P'!C894="","",'Data R4P'!D894)</f>
        <v/>
      </c>
      <c r="E7878">
        <f>IF('Data R4P'!C894="","",'Data R4P'!E894)</f>
        <v/>
      </c>
      <c r="F7878">
        <f>IF('Data R4P'!C894="","",'Data R4P'!F894)</f>
        <v/>
      </c>
      <c r="G7878">
        <f>IF('Data R4P'!C894="","",'Data R4P'!AD894)</f>
        <v/>
      </c>
      <c r="H7878">
        <f>IF('Data R4P'!C894="","",'Data R4P'!AC894)</f>
        <v/>
      </c>
      <c r="I7878">
        <f>IF('Data R4P'!C894="","",COUNTIF('Data R4P'!J894,"&gt;0")+COUNTIF('Data R4P'!L894,"&gt;0")+COUNTIF('Data R4P'!N894,"&gt;0")+COUNTIF('Data R4P'!P894,"&gt;0")+COUNTIF('Data R4P'!R894,"&gt;0")+COUNTIF('Data R4P'!T894,"&gt;0")+COUNTIF('Data R4P'!V894,"&gt;0")+COUNTIF('Data R4P'!X894,"&gt;0"))</f>
        <v/>
      </c>
      <c r="J7878">
        <f>IF('Data R4P'!C894="","",IF((COUNTIF('Data R4P'!K894,"&gt;0")+COUNTIF('Data R4P'!M894,"&gt;0")+COUNTIF('Data R4P'!O894,"&gt;0")+COUNTIF('Data R4P'!Q894,"&gt;0")+COUNTIF('Data R4P'!S894,"&gt;0")+COUNTIF('Data R4P'!U894,"&gt;0")+COUNTIF('Data R4P'!W894,"&gt;0")+COUNTIF('Data R4P'!Y894,"&gt;0"))&gt;0,1,0))</f>
        <v/>
      </c>
      <c r="M7878" t="inlineStr">
        <is>
          <t>Data R</t>
        </is>
      </c>
    </row>
    <row r="7879">
      <c r="A7879" t="inlineStr">
        <is>
          <t>Regional 4 Palmco</t>
        </is>
      </c>
      <c r="B7879">
        <f>IF('Data R4P'!C895="","",'Data R4P'!B895)</f>
        <v/>
      </c>
      <c r="C7879">
        <f>IF('Data R4P'!C895="","",'Data R4P'!C895)</f>
        <v/>
      </c>
      <c r="D7879">
        <f>IF('Data R4P'!C895="","",'Data R4P'!D895)</f>
        <v/>
      </c>
      <c r="E7879">
        <f>IF('Data R4P'!C895="","",'Data R4P'!E895)</f>
        <v/>
      </c>
      <c r="F7879">
        <f>IF('Data R4P'!C895="","",'Data R4P'!F895)</f>
        <v/>
      </c>
      <c r="G7879">
        <f>IF('Data R4P'!C895="","",'Data R4P'!AD895)</f>
        <v/>
      </c>
      <c r="H7879">
        <f>IF('Data R4P'!C895="","",'Data R4P'!AC895)</f>
        <v/>
      </c>
      <c r="I7879">
        <f>IF('Data R4P'!C895="","",COUNTIF('Data R4P'!J895,"&gt;0")+COUNTIF('Data R4P'!L895,"&gt;0")+COUNTIF('Data R4P'!N895,"&gt;0")+COUNTIF('Data R4P'!P895,"&gt;0")+COUNTIF('Data R4P'!R895,"&gt;0")+COUNTIF('Data R4P'!T895,"&gt;0")+COUNTIF('Data R4P'!V895,"&gt;0")+COUNTIF('Data R4P'!X895,"&gt;0"))</f>
        <v/>
      </c>
      <c r="J7879">
        <f>IF('Data R4P'!C895="","",IF((COUNTIF('Data R4P'!K895,"&gt;0")+COUNTIF('Data R4P'!M895,"&gt;0")+COUNTIF('Data R4P'!O895,"&gt;0")+COUNTIF('Data R4P'!Q895,"&gt;0")+COUNTIF('Data R4P'!S895,"&gt;0")+COUNTIF('Data R4P'!U895,"&gt;0")+COUNTIF('Data R4P'!W895,"&gt;0")+COUNTIF('Data R4P'!Y895,"&gt;0"))&gt;0,1,0))</f>
        <v/>
      </c>
      <c r="M7879" t="inlineStr">
        <is>
          <t>Data R</t>
        </is>
      </c>
    </row>
    <row r="7880">
      <c r="A7880" t="inlineStr">
        <is>
          <t>Regional 4 Palmco</t>
        </is>
      </c>
      <c r="B7880">
        <f>IF('Data R4P'!C896="","",'Data R4P'!B896)</f>
        <v/>
      </c>
      <c r="C7880">
        <f>IF('Data R4P'!C896="","",'Data R4P'!C896)</f>
        <v/>
      </c>
      <c r="D7880">
        <f>IF('Data R4P'!C896="","",'Data R4P'!D896)</f>
        <v/>
      </c>
      <c r="E7880">
        <f>IF('Data R4P'!C896="","",'Data R4P'!E896)</f>
        <v/>
      </c>
      <c r="F7880">
        <f>IF('Data R4P'!C896="","",'Data R4P'!F896)</f>
        <v/>
      </c>
      <c r="G7880">
        <f>IF('Data R4P'!C896="","",'Data R4P'!AD896)</f>
        <v/>
      </c>
      <c r="H7880">
        <f>IF('Data R4P'!C896="","",'Data R4P'!AC896)</f>
        <v/>
      </c>
      <c r="I7880">
        <f>IF('Data R4P'!C896="","",COUNTIF('Data R4P'!J896,"&gt;0")+COUNTIF('Data R4P'!L896,"&gt;0")+COUNTIF('Data R4P'!N896,"&gt;0")+COUNTIF('Data R4P'!P896,"&gt;0")+COUNTIF('Data R4P'!R896,"&gt;0")+COUNTIF('Data R4P'!T896,"&gt;0")+COUNTIF('Data R4P'!V896,"&gt;0")+COUNTIF('Data R4P'!X896,"&gt;0"))</f>
        <v/>
      </c>
      <c r="J7880">
        <f>IF('Data R4P'!C896="","",IF((COUNTIF('Data R4P'!K896,"&gt;0")+COUNTIF('Data R4P'!M896,"&gt;0")+COUNTIF('Data R4P'!O896,"&gt;0")+COUNTIF('Data R4P'!Q896,"&gt;0")+COUNTIF('Data R4P'!S896,"&gt;0")+COUNTIF('Data R4P'!U896,"&gt;0")+COUNTIF('Data R4P'!W896,"&gt;0")+COUNTIF('Data R4P'!Y896,"&gt;0"))&gt;0,1,0))</f>
        <v/>
      </c>
      <c r="M7880" t="inlineStr">
        <is>
          <t>Data R</t>
        </is>
      </c>
    </row>
    <row r="7881">
      <c r="A7881" t="inlineStr">
        <is>
          <t>Regional 4 Palmco</t>
        </is>
      </c>
      <c r="B7881">
        <f>IF('Data R4P'!C897="","",'Data R4P'!B897)</f>
        <v/>
      </c>
      <c r="C7881">
        <f>IF('Data R4P'!C897="","",'Data R4P'!C897)</f>
        <v/>
      </c>
      <c r="D7881">
        <f>IF('Data R4P'!C897="","",'Data R4P'!D897)</f>
        <v/>
      </c>
      <c r="E7881">
        <f>IF('Data R4P'!C897="","",'Data R4P'!E897)</f>
        <v/>
      </c>
      <c r="F7881">
        <f>IF('Data R4P'!C897="","",'Data R4P'!F897)</f>
        <v/>
      </c>
      <c r="G7881">
        <f>IF('Data R4P'!C897="","",'Data R4P'!AD897)</f>
        <v/>
      </c>
      <c r="H7881">
        <f>IF('Data R4P'!C897="","",'Data R4P'!AC897)</f>
        <v/>
      </c>
      <c r="I7881">
        <f>IF('Data R4P'!C897="","",COUNTIF('Data R4P'!J897,"&gt;0")+COUNTIF('Data R4P'!L897,"&gt;0")+COUNTIF('Data R4P'!N897,"&gt;0")+COUNTIF('Data R4P'!P897,"&gt;0")+COUNTIF('Data R4P'!R897,"&gt;0")+COUNTIF('Data R4P'!T897,"&gt;0")+COUNTIF('Data R4P'!V897,"&gt;0")+COUNTIF('Data R4P'!X897,"&gt;0"))</f>
        <v/>
      </c>
      <c r="J7881">
        <f>IF('Data R4P'!C897="","",IF((COUNTIF('Data R4P'!K897,"&gt;0")+COUNTIF('Data R4P'!M897,"&gt;0")+COUNTIF('Data R4P'!O897,"&gt;0")+COUNTIF('Data R4P'!Q897,"&gt;0")+COUNTIF('Data R4P'!S897,"&gt;0")+COUNTIF('Data R4P'!U897,"&gt;0")+COUNTIF('Data R4P'!W897,"&gt;0")+COUNTIF('Data R4P'!Y897,"&gt;0"))&gt;0,1,0))</f>
        <v/>
      </c>
      <c r="M7881" t="inlineStr">
        <is>
          <t>Data R</t>
        </is>
      </c>
    </row>
    <row r="7882">
      <c r="A7882" t="inlineStr">
        <is>
          <t>Regional 4 Palmco</t>
        </is>
      </c>
      <c r="B7882">
        <f>IF('Data R4P'!C898="","",'Data R4P'!B898)</f>
        <v/>
      </c>
      <c r="C7882">
        <f>IF('Data R4P'!C898="","",'Data R4P'!C898)</f>
        <v/>
      </c>
      <c r="D7882">
        <f>IF('Data R4P'!C898="","",'Data R4P'!D898)</f>
        <v/>
      </c>
      <c r="E7882">
        <f>IF('Data R4P'!C898="","",'Data R4P'!E898)</f>
        <v/>
      </c>
      <c r="F7882">
        <f>IF('Data R4P'!C898="","",'Data R4P'!F898)</f>
        <v/>
      </c>
      <c r="G7882">
        <f>IF('Data R4P'!C898="","",'Data R4P'!AD898)</f>
        <v/>
      </c>
      <c r="H7882">
        <f>IF('Data R4P'!C898="","",'Data R4P'!AC898)</f>
        <v/>
      </c>
      <c r="I7882">
        <f>IF('Data R4P'!C898="","",COUNTIF('Data R4P'!J898,"&gt;0")+COUNTIF('Data R4P'!L898,"&gt;0")+COUNTIF('Data R4P'!N898,"&gt;0")+COUNTIF('Data R4P'!P898,"&gt;0")+COUNTIF('Data R4P'!R898,"&gt;0")+COUNTIF('Data R4P'!T898,"&gt;0")+COUNTIF('Data R4P'!V898,"&gt;0")+COUNTIF('Data R4P'!X898,"&gt;0"))</f>
        <v/>
      </c>
      <c r="J7882">
        <f>IF('Data R4P'!C898="","",IF((COUNTIF('Data R4P'!K898,"&gt;0")+COUNTIF('Data R4P'!M898,"&gt;0")+COUNTIF('Data R4P'!O898,"&gt;0")+COUNTIF('Data R4P'!Q898,"&gt;0")+COUNTIF('Data R4P'!S898,"&gt;0")+COUNTIF('Data R4P'!U898,"&gt;0")+COUNTIF('Data R4P'!W898,"&gt;0")+COUNTIF('Data R4P'!Y898,"&gt;0"))&gt;0,1,0))</f>
        <v/>
      </c>
      <c r="M7882" t="inlineStr">
        <is>
          <t>Data R</t>
        </is>
      </c>
    </row>
    <row r="7883">
      <c r="A7883" t="inlineStr">
        <is>
          <t>Regional 4 Palmco</t>
        </is>
      </c>
      <c r="B7883">
        <f>IF('Data R4P'!C899="","",'Data R4P'!B899)</f>
        <v/>
      </c>
      <c r="C7883">
        <f>IF('Data R4P'!C899="","",'Data R4P'!C899)</f>
        <v/>
      </c>
      <c r="D7883">
        <f>IF('Data R4P'!C899="","",'Data R4P'!D899)</f>
        <v/>
      </c>
      <c r="E7883">
        <f>IF('Data R4P'!C899="","",'Data R4P'!E899)</f>
        <v/>
      </c>
      <c r="F7883">
        <f>IF('Data R4P'!C899="","",'Data R4P'!F899)</f>
        <v/>
      </c>
      <c r="G7883">
        <f>IF('Data R4P'!C899="","",'Data R4P'!AD899)</f>
        <v/>
      </c>
      <c r="H7883">
        <f>IF('Data R4P'!C899="","",'Data R4P'!AC899)</f>
        <v/>
      </c>
      <c r="I7883">
        <f>IF('Data R4P'!C899="","",COUNTIF('Data R4P'!J899,"&gt;0")+COUNTIF('Data R4P'!L899,"&gt;0")+COUNTIF('Data R4P'!N899,"&gt;0")+COUNTIF('Data R4P'!P899,"&gt;0")+COUNTIF('Data R4P'!R899,"&gt;0")+COUNTIF('Data R4P'!T899,"&gt;0")+COUNTIF('Data R4P'!V899,"&gt;0")+COUNTIF('Data R4P'!X899,"&gt;0"))</f>
        <v/>
      </c>
      <c r="J7883">
        <f>IF('Data R4P'!C899="","",IF((COUNTIF('Data R4P'!K899,"&gt;0")+COUNTIF('Data R4P'!M899,"&gt;0")+COUNTIF('Data R4P'!O899,"&gt;0")+COUNTIF('Data R4P'!Q899,"&gt;0")+COUNTIF('Data R4P'!S899,"&gt;0")+COUNTIF('Data R4P'!U899,"&gt;0")+COUNTIF('Data R4P'!W899,"&gt;0")+COUNTIF('Data R4P'!Y899,"&gt;0"))&gt;0,1,0))</f>
        <v/>
      </c>
      <c r="M7883" t="inlineStr">
        <is>
          <t>Data R</t>
        </is>
      </c>
    </row>
    <row r="7884">
      <c r="A7884" t="inlineStr">
        <is>
          <t>Regional 4 Palmco</t>
        </is>
      </c>
      <c r="B7884">
        <f>IF('Data R4P'!C900="","",'Data R4P'!B900)</f>
        <v/>
      </c>
      <c r="C7884">
        <f>IF('Data R4P'!C900="","",'Data R4P'!C900)</f>
        <v/>
      </c>
      <c r="D7884">
        <f>IF('Data R4P'!C900="","",'Data R4P'!D900)</f>
        <v/>
      </c>
      <c r="E7884">
        <f>IF('Data R4P'!C900="","",'Data R4P'!E900)</f>
        <v/>
      </c>
      <c r="F7884">
        <f>IF('Data R4P'!C900="","",'Data R4P'!F900)</f>
        <v/>
      </c>
      <c r="G7884">
        <f>IF('Data R4P'!C900="","",'Data R4P'!AD900)</f>
        <v/>
      </c>
      <c r="H7884">
        <f>IF('Data R4P'!C900="","",'Data R4P'!AC900)</f>
        <v/>
      </c>
      <c r="I7884">
        <f>IF('Data R4P'!C900="","",COUNTIF('Data R4P'!J900,"&gt;0")+COUNTIF('Data R4P'!L900,"&gt;0")+COUNTIF('Data R4P'!N900,"&gt;0")+COUNTIF('Data R4P'!P900,"&gt;0")+COUNTIF('Data R4P'!R900,"&gt;0")+COUNTIF('Data R4P'!T900,"&gt;0")+COUNTIF('Data R4P'!V900,"&gt;0")+COUNTIF('Data R4P'!X900,"&gt;0"))</f>
        <v/>
      </c>
      <c r="J7884">
        <f>IF('Data R4P'!C900="","",IF((COUNTIF('Data R4P'!K900,"&gt;0")+COUNTIF('Data R4P'!M900,"&gt;0")+COUNTIF('Data R4P'!O900,"&gt;0")+COUNTIF('Data R4P'!Q900,"&gt;0")+COUNTIF('Data R4P'!S900,"&gt;0")+COUNTIF('Data R4P'!U900,"&gt;0")+COUNTIF('Data R4P'!W900,"&gt;0")+COUNTIF('Data R4P'!Y900,"&gt;0"))&gt;0,1,0))</f>
        <v/>
      </c>
      <c r="M7884" t="inlineStr">
        <is>
          <t>Data R</t>
        </is>
      </c>
    </row>
    <row r="7885">
      <c r="A7885" t="inlineStr">
        <is>
          <t>Regional 4 Palmco</t>
        </is>
      </c>
      <c r="B7885">
        <f>IF('Data R4P'!C901="","",'Data R4P'!B901)</f>
        <v/>
      </c>
      <c r="C7885">
        <f>IF('Data R4P'!C901="","",'Data R4P'!C901)</f>
        <v/>
      </c>
      <c r="D7885">
        <f>IF('Data R4P'!C901="","",'Data R4P'!D901)</f>
        <v/>
      </c>
      <c r="E7885">
        <f>IF('Data R4P'!C901="","",'Data R4P'!E901)</f>
        <v/>
      </c>
      <c r="F7885">
        <f>IF('Data R4P'!C901="","",'Data R4P'!F901)</f>
        <v/>
      </c>
      <c r="G7885">
        <f>IF('Data R4P'!C901="","",'Data R4P'!AD901)</f>
        <v/>
      </c>
      <c r="H7885">
        <f>IF('Data R4P'!C901="","",'Data R4P'!AC901)</f>
        <v/>
      </c>
      <c r="I7885">
        <f>IF('Data R4P'!C901="","",COUNTIF('Data R4P'!J901,"&gt;0")+COUNTIF('Data R4P'!L901,"&gt;0")+COUNTIF('Data R4P'!N901,"&gt;0")+COUNTIF('Data R4P'!P901,"&gt;0")+COUNTIF('Data R4P'!R901,"&gt;0")+COUNTIF('Data R4P'!T901,"&gt;0")+COUNTIF('Data R4P'!V901,"&gt;0")+COUNTIF('Data R4P'!X901,"&gt;0"))</f>
        <v/>
      </c>
      <c r="J7885">
        <f>IF('Data R4P'!C901="","",IF((COUNTIF('Data R4P'!K901,"&gt;0")+COUNTIF('Data R4P'!M901,"&gt;0")+COUNTIF('Data R4P'!O901,"&gt;0")+COUNTIF('Data R4P'!Q901,"&gt;0")+COUNTIF('Data R4P'!S901,"&gt;0")+COUNTIF('Data R4P'!U901,"&gt;0")+COUNTIF('Data R4P'!W901,"&gt;0")+COUNTIF('Data R4P'!Y901,"&gt;0"))&gt;0,1,0))</f>
        <v/>
      </c>
      <c r="M7885" t="inlineStr">
        <is>
          <t>Data R</t>
        </is>
      </c>
    </row>
    <row r="7886">
      <c r="A7886" t="inlineStr">
        <is>
          <t>Regional 4 Palmco</t>
        </is>
      </c>
      <c r="B7886">
        <f>IF('Data R4P'!C902="","",'Data R4P'!B902)</f>
        <v/>
      </c>
      <c r="C7886">
        <f>IF('Data R4P'!C902="","",'Data R4P'!C902)</f>
        <v/>
      </c>
      <c r="D7886">
        <f>IF('Data R4P'!C902="","",'Data R4P'!D902)</f>
        <v/>
      </c>
      <c r="E7886">
        <f>IF('Data R4P'!C902="","",'Data R4P'!E902)</f>
        <v/>
      </c>
      <c r="F7886">
        <f>IF('Data R4P'!C902="","",'Data R4P'!F902)</f>
        <v/>
      </c>
      <c r="G7886">
        <f>IF('Data R4P'!C902="","",'Data R4P'!AD902)</f>
        <v/>
      </c>
      <c r="H7886">
        <f>IF('Data R4P'!C902="","",'Data R4P'!AC902)</f>
        <v/>
      </c>
      <c r="I7886">
        <f>IF('Data R4P'!C902="","",COUNTIF('Data R4P'!J902,"&gt;0")+COUNTIF('Data R4P'!L902,"&gt;0")+COUNTIF('Data R4P'!N902,"&gt;0")+COUNTIF('Data R4P'!P902,"&gt;0")+COUNTIF('Data R4P'!R902,"&gt;0")+COUNTIF('Data R4P'!T902,"&gt;0")+COUNTIF('Data R4P'!V902,"&gt;0")+COUNTIF('Data R4P'!X902,"&gt;0"))</f>
        <v/>
      </c>
      <c r="J7886">
        <f>IF('Data R4P'!C902="","",IF((COUNTIF('Data R4P'!K902,"&gt;0")+COUNTIF('Data R4P'!M902,"&gt;0")+COUNTIF('Data R4P'!O902,"&gt;0")+COUNTIF('Data R4P'!Q902,"&gt;0")+COUNTIF('Data R4P'!S902,"&gt;0")+COUNTIF('Data R4P'!U902,"&gt;0")+COUNTIF('Data R4P'!W902,"&gt;0")+COUNTIF('Data R4P'!Y902,"&gt;0"))&gt;0,1,0))</f>
        <v/>
      </c>
      <c r="M7886" t="inlineStr">
        <is>
          <t>Data R</t>
        </is>
      </c>
    </row>
    <row r="7887">
      <c r="A7887" t="inlineStr">
        <is>
          <t>Regional 4 Palmco</t>
        </is>
      </c>
      <c r="B7887">
        <f>IF('Data R4P'!C903="","",'Data R4P'!B903)</f>
        <v/>
      </c>
      <c r="C7887">
        <f>IF('Data R4P'!C903="","",'Data R4P'!C903)</f>
        <v/>
      </c>
      <c r="D7887">
        <f>IF('Data R4P'!C903="","",'Data R4P'!D903)</f>
        <v/>
      </c>
      <c r="E7887">
        <f>IF('Data R4P'!C903="","",'Data R4P'!E903)</f>
        <v/>
      </c>
      <c r="F7887">
        <f>IF('Data R4P'!C903="","",'Data R4P'!F903)</f>
        <v/>
      </c>
      <c r="G7887">
        <f>IF('Data R4P'!C903="","",'Data R4P'!AD903)</f>
        <v/>
      </c>
      <c r="H7887">
        <f>IF('Data R4P'!C903="","",'Data R4P'!AC903)</f>
        <v/>
      </c>
      <c r="I7887">
        <f>IF('Data R4P'!C903="","",COUNTIF('Data R4P'!J903,"&gt;0")+COUNTIF('Data R4P'!L903,"&gt;0")+COUNTIF('Data R4P'!N903,"&gt;0")+COUNTIF('Data R4P'!P903,"&gt;0")+COUNTIF('Data R4P'!R903,"&gt;0")+COUNTIF('Data R4P'!T903,"&gt;0")+COUNTIF('Data R4P'!V903,"&gt;0")+COUNTIF('Data R4P'!X903,"&gt;0"))</f>
        <v/>
      </c>
      <c r="J7887">
        <f>IF('Data R4P'!C903="","",IF((COUNTIF('Data R4P'!K903,"&gt;0")+COUNTIF('Data R4P'!M903,"&gt;0")+COUNTIF('Data R4P'!O903,"&gt;0")+COUNTIF('Data R4P'!Q903,"&gt;0")+COUNTIF('Data R4P'!S903,"&gt;0")+COUNTIF('Data R4P'!U903,"&gt;0")+COUNTIF('Data R4P'!W903,"&gt;0")+COUNTIF('Data R4P'!Y903,"&gt;0"))&gt;0,1,0))</f>
        <v/>
      </c>
      <c r="M7887" t="inlineStr">
        <is>
          <t>Data R</t>
        </is>
      </c>
    </row>
    <row r="7888">
      <c r="A7888" t="inlineStr">
        <is>
          <t>Regional 4 Palmco</t>
        </is>
      </c>
      <c r="B7888">
        <f>IF('Data R4P'!C904="","",'Data R4P'!B904)</f>
        <v/>
      </c>
      <c r="C7888">
        <f>IF('Data R4P'!C904="","",'Data R4P'!C904)</f>
        <v/>
      </c>
      <c r="D7888">
        <f>IF('Data R4P'!C904="","",'Data R4P'!D904)</f>
        <v/>
      </c>
      <c r="E7888">
        <f>IF('Data R4P'!C904="","",'Data R4P'!E904)</f>
        <v/>
      </c>
      <c r="F7888">
        <f>IF('Data R4P'!C904="","",'Data R4P'!F904)</f>
        <v/>
      </c>
      <c r="G7888">
        <f>IF('Data R4P'!C904="","",'Data R4P'!AD904)</f>
        <v/>
      </c>
      <c r="H7888">
        <f>IF('Data R4P'!C904="","",'Data R4P'!AC904)</f>
        <v/>
      </c>
      <c r="I7888">
        <f>IF('Data R4P'!C904="","",COUNTIF('Data R4P'!J904,"&gt;0")+COUNTIF('Data R4P'!L904,"&gt;0")+COUNTIF('Data R4P'!N904,"&gt;0")+COUNTIF('Data R4P'!P904,"&gt;0")+COUNTIF('Data R4P'!R904,"&gt;0")+COUNTIF('Data R4P'!T904,"&gt;0")+COUNTIF('Data R4P'!V904,"&gt;0")+COUNTIF('Data R4P'!X904,"&gt;0"))</f>
        <v/>
      </c>
      <c r="J7888">
        <f>IF('Data R4P'!C904="","",IF((COUNTIF('Data R4P'!K904,"&gt;0")+COUNTIF('Data R4P'!M904,"&gt;0")+COUNTIF('Data R4P'!O904,"&gt;0")+COUNTIF('Data R4P'!Q904,"&gt;0")+COUNTIF('Data R4P'!S904,"&gt;0")+COUNTIF('Data R4P'!U904,"&gt;0")+COUNTIF('Data R4P'!W904,"&gt;0")+COUNTIF('Data R4P'!Y904,"&gt;0"))&gt;0,1,0))</f>
        <v/>
      </c>
      <c r="M7888" t="inlineStr">
        <is>
          <t>Data R</t>
        </is>
      </c>
    </row>
    <row r="7889">
      <c r="A7889" t="inlineStr">
        <is>
          <t>Regional 4 Palmco</t>
        </is>
      </c>
      <c r="B7889">
        <f>IF('Data R4P'!C905="","",'Data R4P'!B905)</f>
        <v/>
      </c>
      <c r="C7889">
        <f>IF('Data R4P'!C905="","",'Data R4P'!C905)</f>
        <v/>
      </c>
      <c r="D7889">
        <f>IF('Data R4P'!C905="","",'Data R4P'!D905)</f>
        <v/>
      </c>
      <c r="E7889">
        <f>IF('Data R4P'!C905="","",'Data R4P'!E905)</f>
        <v/>
      </c>
      <c r="F7889">
        <f>IF('Data R4P'!C905="","",'Data R4P'!F905)</f>
        <v/>
      </c>
      <c r="G7889">
        <f>IF('Data R4P'!C905="","",'Data R4P'!AD905)</f>
        <v/>
      </c>
      <c r="H7889">
        <f>IF('Data R4P'!C905="","",'Data R4P'!AC905)</f>
        <v/>
      </c>
      <c r="I7889">
        <f>IF('Data R4P'!C905="","",COUNTIF('Data R4P'!J905,"&gt;0")+COUNTIF('Data R4P'!L905,"&gt;0")+COUNTIF('Data R4P'!N905,"&gt;0")+COUNTIF('Data R4P'!P905,"&gt;0")+COUNTIF('Data R4P'!R905,"&gt;0")+COUNTIF('Data R4P'!T905,"&gt;0")+COUNTIF('Data R4P'!V905,"&gt;0")+COUNTIF('Data R4P'!X905,"&gt;0"))</f>
        <v/>
      </c>
      <c r="J7889">
        <f>IF('Data R4P'!C905="","",IF((COUNTIF('Data R4P'!K905,"&gt;0")+COUNTIF('Data R4P'!M905,"&gt;0")+COUNTIF('Data R4P'!O905,"&gt;0")+COUNTIF('Data R4P'!Q905,"&gt;0")+COUNTIF('Data R4P'!S905,"&gt;0")+COUNTIF('Data R4P'!U905,"&gt;0")+COUNTIF('Data R4P'!W905,"&gt;0")+COUNTIF('Data R4P'!Y905,"&gt;0"))&gt;0,1,0))</f>
        <v/>
      </c>
      <c r="M7889" t="inlineStr">
        <is>
          <t>Data R</t>
        </is>
      </c>
    </row>
    <row r="7890">
      <c r="A7890" t="inlineStr">
        <is>
          <t>Regional 4 Palmco</t>
        </is>
      </c>
      <c r="B7890">
        <f>IF('Data R4P'!C906="","",'Data R4P'!B906)</f>
        <v/>
      </c>
      <c r="C7890">
        <f>IF('Data R4P'!C906="","",'Data R4P'!C906)</f>
        <v/>
      </c>
      <c r="D7890">
        <f>IF('Data R4P'!C906="","",'Data R4P'!D906)</f>
        <v/>
      </c>
      <c r="E7890">
        <f>IF('Data R4P'!C906="","",'Data R4P'!E906)</f>
        <v/>
      </c>
      <c r="F7890">
        <f>IF('Data R4P'!C906="","",'Data R4P'!F906)</f>
        <v/>
      </c>
      <c r="G7890">
        <f>IF('Data R4P'!C906="","",'Data R4P'!AD906)</f>
        <v/>
      </c>
      <c r="H7890">
        <f>IF('Data R4P'!C906="","",'Data R4P'!AC906)</f>
        <v/>
      </c>
      <c r="I7890">
        <f>IF('Data R4P'!C906="","",COUNTIF('Data R4P'!J906,"&gt;0")+COUNTIF('Data R4P'!L906,"&gt;0")+COUNTIF('Data R4P'!N906,"&gt;0")+COUNTIF('Data R4P'!P906,"&gt;0")+COUNTIF('Data R4P'!R906,"&gt;0")+COUNTIF('Data R4P'!T906,"&gt;0")+COUNTIF('Data R4P'!V906,"&gt;0")+COUNTIF('Data R4P'!X906,"&gt;0"))</f>
        <v/>
      </c>
      <c r="J7890">
        <f>IF('Data R4P'!C906="","",IF((COUNTIF('Data R4P'!K906,"&gt;0")+COUNTIF('Data R4P'!M906,"&gt;0")+COUNTIF('Data R4P'!O906,"&gt;0")+COUNTIF('Data R4P'!Q906,"&gt;0")+COUNTIF('Data R4P'!S906,"&gt;0")+COUNTIF('Data R4P'!U906,"&gt;0")+COUNTIF('Data R4P'!W906,"&gt;0")+COUNTIF('Data R4P'!Y906,"&gt;0"))&gt;0,1,0))</f>
        <v/>
      </c>
      <c r="M7890" t="inlineStr">
        <is>
          <t>Data R</t>
        </is>
      </c>
    </row>
    <row r="7891">
      <c r="A7891" t="inlineStr">
        <is>
          <t>Regional 4 Palmco</t>
        </is>
      </c>
      <c r="B7891">
        <f>IF('Data R4P'!C907="","",'Data R4P'!B907)</f>
        <v/>
      </c>
      <c r="C7891">
        <f>IF('Data R4P'!C907="","",'Data R4P'!C907)</f>
        <v/>
      </c>
      <c r="D7891">
        <f>IF('Data R4P'!C907="","",'Data R4P'!D907)</f>
        <v/>
      </c>
      <c r="E7891">
        <f>IF('Data R4P'!C907="","",'Data R4P'!E907)</f>
        <v/>
      </c>
      <c r="F7891">
        <f>IF('Data R4P'!C907="","",'Data R4P'!F907)</f>
        <v/>
      </c>
      <c r="G7891">
        <f>IF('Data R4P'!C907="","",'Data R4P'!AD907)</f>
        <v/>
      </c>
      <c r="H7891">
        <f>IF('Data R4P'!C907="","",'Data R4P'!AC907)</f>
        <v/>
      </c>
      <c r="I7891">
        <f>IF('Data R4P'!C907="","",COUNTIF('Data R4P'!J907,"&gt;0")+COUNTIF('Data R4P'!L907,"&gt;0")+COUNTIF('Data R4P'!N907,"&gt;0")+COUNTIF('Data R4P'!P907,"&gt;0")+COUNTIF('Data R4P'!R907,"&gt;0")+COUNTIF('Data R4P'!T907,"&gt;0")+COUNTIF('Data R4P'!V907,"&gt;0")+COUNTIF('Data R4P'!X907,"&gt;0"))</f>
        <v/>
      </c>
      <c r="J7891">
        <f>IF('Data R4P'!C907="","",IF((COUNTIF('Data R4P'!K907,"&gt;0")+COUNTIF('Data R4P'!M907,"&gt;0")+COUNTIF('Data R4P'!O907,"&gt;0")+COUNTIF('Data R4P'!Q907,"&gt;0")+COUNTIF('Data R4P'!S907,"&gt;0")+COUNTIF('Data R4P'!U907,"&gt;0")+COUNTIF('Data R4P'!W907,"&gt;0")+COUNTIF('Data R4P'!Y907,"&gt;0"))&gt;0,1,0))</f>
        <v/>
      </c>
      <c r="M7891" t="inlineStr">
        <is>
          <t>Data R</t>
        </is>
      </c>
    </row>
    <row r="7892">
      <c r="A7892" t="inlineStr">
        <is>
          <t>Regional 4 Palmco</t>
        </is>
      </c>
      <c r="B7892">
        <f>IF('Data R4P'!C908="","",'Data R4P'!B908)</f>
        <v/>
      </c>
      <c r="C7892">
        <f>IF('Data R4P'!C908="","",'Data R4P'!C908)</f>
        <v/>
      </c>
      <c r="D7892">
        <f>IF('Data R4P'!C908="","",'Data R4P'!D908)</f>
        <v/>
      </c>
      <c r="E7892">
        <f>IF('Data R4P'!C908="","",'Data R4P'!E908)</f>
        <v/>
      </c>
      <c r="F7892">
        <f>IF('Data R4P'!C908="","",'Data R4P'!F908)</f>
        <v/>
      </c>
      <c r="G7892">
        <f>IF('Data R4P'!C908="","",'Data R4P'!AD908)</f>
        <v/>
      </c>
      <c r="H7892">
        <f>IF('Data R4P'!C908="","",'Data R4P'!AC908)</f>
        <v/>
      </c>
      <c r="I7892">
        <f>IF('Data R4P'!C908="","",COUNTIF('Data R4P'!J908,"&gt;0")+COUNTIF('Data R4P'!L908,"&gt;0")+COUNTIF('Data R4P'!N908,"&gt;0")+COUNTIF('Data R4P'!P908,"&gt;0")+COUNTIF('Data R4P'!R908,"&gt;0")+COUNTIF('Data R4P'!T908,"&gt;0")+COUNTIF('Data R4P'!V908,"&gt;0")+COUNTIF('Data R4P'!X908,"&gt;0"))</f>
        <v/>
      </c>
      <c r="J7892">
        <f>IF('Data R4P'!C908="","",IF((COUNTIF('Data R4P'!K908,"&gt;0")+COUNTIF('Data R4P'!M908,"&gt;0")+COUNTIF('Data R4P'!O908,"&gt;0")+COUNTIF('Data R4P'!Q908,"&gt;0")+COUNTIF('Data R4P'!S908,"&gt;0")+COUNTIF('Data R4P'!U908,"&gt;0")+COUNTIF('Data R4P'!W908,"&gt;0")+COUNTIF('Data R4P'!Y908,"&gt;0"))&gt;0,1,0))</f>
        <v/>
      </c>
      <c r="M7892" t="inlineStr">
        <is>
          <t>Data R</t>
        </is>
      </c>
    </row>
    <row r="7893">
      <c r="A7893" t="inlineStr">
        <is>
          <t>Regional 4 Palmco</t>
        </is>
      </c>
      <c r="B7893">
        <f>IF('Data R4P'!C909="","",'Data R4P'!B909)</f>
        <v/>
      </c>
      <c r="C7893">
        <f>IF('Data R4P'!C909="","",'Data R4P'!C909)</f>
        <v/>
      </c>
      <c r="D7893">
        <f>IF('Data R4P'!C909="","",'Data R4P'!D909)</f>
        <v/>
      </c>
      <c r="E7893">
        <f>IF('Data R4P'!C909="","",'Data R4P'!E909)</f>
        <v/>
      </c>
      <c r="F7893">
        <f>IF('Data R4P'!C909="","",'Data R4P'!F909)</f>
        <v/>
      </c>
      <c r="G7893">
        <f>IF('Data R4P'!C909="","",'Data R4P'!AD909)</f>
        <v/>
      </c>
      <c r="H7893">
        <f>IF('Data R4P'!C909="","",'Data R4P'!AC909)</f>
        <v/>
      </c>
      <c r="I7893">
        <f>IF('Data R4P'!C909="","",COUNTIF('Data R4P'!J909,"&gt;0")+COUNTIF('Data R4P'!L909,"&gt;0")+COUNTIF('Data R4P'!N909,"&gt;0")+COUNTIF('Data R4P'!P909,"&gt;0")+COUNTIF('Data R4P'!R909,"&gt;0")+COUNTIF('Data R4P'!T909,"&gt;0")+COUNTIF('Data R4P'!V909,"&gt;0")+COUNTIF('Data R4P'!X909,"&gt;0"))</f>
        <v/>
      </c>
      <c r="J7893">
        <f>IF('Data R4P'!C909="","",IF((COUNTIF('Data R4P'!K909,"&gt;0")+COUNTIF('Data R4P'!M909,"&gt;0")+COUNTIF('Data R4P'!O909,"&gt;0")+COUNTIF('Data R4P'!Q909,"&gt;0")+COUNTIF('Data R4P'!S909,"&gt;0")+COUNTIF('Data R4P'!U909,"&gt;0")+COUNTIF('Data R4P'!W909,"&gt;0")+COUNTIF('Data R4P'!Y909,"&gt;0"))&gt;0,1,0))</f>
        <v/>
      </c>
      <c r="M7893" t="inlineStr">
        <is>
          <t>Data R</t>
        </is>
      </c>
    </row>
    <row r="7894">
      <c r="A7894" t="inlineStr">
        <is>
          <t>Regional 4 Palmco</t>
        </is>
      </c>
      <c r="B7894">
        <f>IF('Data R4P'!C910="","",'Data R4P'!B910)</f>
        <v/>
      </c>
      <c r="C7894">
        <f>IF('Data R4P'!C910="","",'Data R4P'!C910)</f>
        <v/>
      </c>
      <c r="D7894">
        <f>IF('Data R4P'!C910="","",'Data R4P'!D910)</f>
        <v/>
      </c>
      <c r="E7894">
        <f>IF('Data R4P'!C910="","",'Data R4P'!E910)</f>
        <v/>
      </c>
      <c r="F7894">
        <f>IF('Data R4P'!C910="","",'Data R4P'!F910)</f>
        <v/>
      </c>
      <c r="G7894">
        <f>IF('Data R4P'!C910="","",'Data R4P'!AD910)</f>
        <v/>
      </c>
      <c r="H7894">
        <f>IF('Data R4P'!C910="","",'Data R4P'!AC910)</f>
        <v/>
      </c>
      <c r="I7894">
        <f>IF('Data R4P'!C910="","",COUNTIF('Data R4P'!J910,"&gt;0")+COUNTIF('Data R4P'!L910,"&gt;0")+COUNTIF('Data R4P'!N910,"&gt;0")+COUNTIF('Data R4P'!P910,"&gt;0")+COUNTIF('Data R4P'!R910,"&gt;0")+COUNTIF('Data R4P'!T910,"&gt;0")+COUNTIF('Data R4P'!V910,"&gt;0")+COUNTIF('Data R4P'!X910,"&gt;0"))</f>
        <v/>
      </c>
      <c r="J7894">
        <f>IF('Data R4P'!C910="","",IF((COUNTIF('Data R4P'!K910,"&gt;0")+COUNTIF('Data R4P'!M910,"&gt;0")+COUNTIF('Data R4P'!O910,"&gt;0")+COUNTIF('Data R4P'!Q910,"&gt;0")+COUNTIF('Data R4P'!S910,"&gt;0")+COUNTIF('Data R4P'!U910,"&gt;0")+COUNTIF('Data R4P'!W910,"&gt;0")+COUNTIF('Data R4P'!Y910,"&gt;0"))&gt;0,1,0))</f>
        <v/>
      </c>
      <c r="M7894" t="inlineStr">
        <is>
          <t>Data R</t>
        </is>
      </c>
    </row>
    <row r="7895">
      <c r="A7895" t="inlineStr">
        <is>
          <t>Regional 4 Palmco</t>
        </is>
      </c>
      <c r="B7895">
        <f>IF('Data R4P'!C911="","",'Data R4P'!B911)</f>
        <v/>
      </c>
      <c r="C7895">
        <f>IF('Data R4P'!C911="","",'Data R4P'!C911)</f>
        <v/>
      </c>
      <c r="D7895">
        <f>IF('Data R4P'!C911="","",'Data R4P'!D911)</f>
        <v/>
      </c>
      <c r="E7895">
        <f>IF('Data R4P'!C911="","",'Data R4P'!E911)</f>
        <v/>
      </c>
      <c r="F7895">
        <f>IF('Data R4P'!C911="","",'Data R4P'!F911)</f>
        <v/>
      </c>
      <c r="G7895">
        <f>IF('Data R4P'!C911="","",'Data R4P'!AD911)</f>
        <v/>
      </c>
      <c r="H7895">
        <f>IF('Data R4P'!C911="","",'Data R4P'!AC911)</f>
        <v/>
      </c>
      <c r="I7895">
        <f>IF('Data R4P'!C911="","",COUNTIF('Data R4P'!J911,"&gt;0")+COUNTIF('Data R4P'!L911,"&gt;0")+COUNTIF('Data R4P'!N911,"&gt;0")+COUNTIF('Data R4P'!P911,"&gt;0")+COUNTIF('Data R4P'!R911,"&gt;0")+COUNTIF('Data R4P'!T911,"&gt;0")+COUNTIF('Data R4P'!V911,"&gt;0")+COUNTIF('Data R4P'!X911,"&gt;0"))</f>
        <v/>
      </c>
      <c r="J7895">
        <f>IF('Data R4P'!C911="","",IF((COUNTIF('Data R4P'!K911,"&gt;0")+COUNTIF('Data R4P'!M911,"&gt;0")+COUNTIF('Data R4P'!O911,"&gt;0")+COUNTIF('Data R4P'!Q911,"&gt;0")+COUNTIF('Data R4P'!S911,"&gt;0")+COUNTIF('Data R4P'!U911,"&gt;0")+COUNTIF('Data R4P'!W911,"&gt;0")+COUNTIF('Data R4P'!Y911,"&gt;0"))&gt;0,1,0))</f>
        <v/>
      </c>
      <c r="M7895" t="inlineStr">
        <is>
          <t>Data R</t>
        </is>
      </c>
    </row>
    <row r="7896">
      <c r="A7896" t="inlineStr">
        <is>
          <t>Regional 4 Palmco</t>
        </is>
      </c>
      <c r="B7896">
        <f>IF('Data R4P'!C912="","",'Data R4P'!B912)</f>
        <v/>
      </c>
      <c r="C7896">
        <f>IF('Data R4P'!C912="","",'Data R4P'!C912)</f>
        <v/>
      </c>
      <c r="D7896">
        <f>IF('Data R4P'!C912="","",'Data R4P'!D912)</f>
        <v/>
      </c>
      <c r="E7896">
        <f>IF('Data R4P'!C912="","",'Data R4P'!E912)</f>
        <v/>
      </c>
      <c r="F7896">
        <f>IF('Data R4P'!C912="","",'Data R4P'!F912)</f>
        <v/>
      </c>
      <c r="G7896">
        <f>IF('Data R4P'!C912="","",'Data R4P'!AD912)</f>
        <v/>
      </c>
      <c r="H7896">
        <f>IF('Data R4P'!C912="","",'Data R4P'!AC912)</f>
        <v/>
      </c>
      <c r="I7896">
        <f>IF('Data R4P'!C912="","",COUNTIF('Data R4P'!J912,"&gt;0")+COUNTIF('Data R4P'!L912,"&gt;0")+COUNTIF('Data R4P'!N912,"&gt;0")+COUNTIF('Data R4P'!P912,"&gt;0")+COUNTIF('Data R4P'!R912,"&gt;0")+COUNTIF('Data R4P'!T912,"&gt;0")+COUNTIF('Data R4P'!V912,"&gt;0")+COUNTIF('Data R4P'!X912,"&gt;0"))</f>
        <v/>
      </c>
      <c r="J7896">
        <f>IF('Data R4P'!C912="","",IF((COUNTIF('Data R4P'!K912,"&gt;0")+COUNTIF('Data R4P'!M912,"&gt;0")+COUNTIF('Data R4P'!O912,"&gt;0")+COUNTIF('Data R4P'!Q912,"&gt;0")+COUNTIF('Data R4P'!S912,"&gt;0")+COUNTIF('Data R4P'!U912,"&gt;0")+COUNTIF('Data R4P'!W912,"&gt;0")+COUNTIF('Data R4P'!Y912,"&gt;0"))&gt;0,1,0))</f>
        <v/>
      </c>
      <c r="M7896" t="inlineStr">
        <is>
          <t>Data R</t>
        </is>
      </c>
    </row>
    <row r="7897">
      <c r="A7897" t="inlineStr">
        <is>
          <t>Regional 4 Palmco</t>
        </is>
      </c>
      <c r="B7897">
        <f>IF('Data R4P'!C913="","",'Data R4P'!B913)</f>
        <v/>
      </c>
      <c r="C7897">
        <f>IF('Data R4P'!C913="","",'Data R4P'!C913)</f>
        <v/>
      </c>
      <c r="D7897">
        <f>IF('Data R4P'!C913="","",'Data R4P'!D913)</f>
        <v/>
      </c>
      <c r="E7897">
        <f>IF('Data R4P'!C913="","",'Data R4P'!E913)</f>
        <v/>
      </c>
      <c r="F7897">
        <f>IF('Data R4P'!C913="","",'Data R4P'!F913)</f>
        <v/>
      </c>
      <c r="G7897">
        <f>IF('Data R4P'!C913="","",'Data R4P'!AD913)</f>
        <v/>
      </c>
      <c r="H7897">
        <f>IF('Data R4P'!C913="","",'Data R4P'!AC913)</f>
        <v/>
      </c>
      <c r="I7897">
        <f>IF('Data R4P'!C913="","",COUNTIF('Data R4P'!J913,"&gt;0")+COUNTIF('Data R4P'!L913,"&gt;0")+COUNTIF('Data R4P'!N913,"&gt;0")+COUNTIF('Data R4P'!P913,"&gt;0")+COUNTIF('Data R4P'!R913,"&gt;0")+COUNTIF('Data R4P'!T913,"&gt;0")+COUNTIF('Data R4P'!V913,"&gt;0")+COUNTIF('Data R4P'!X913,"&gt;0"))</f>
        <v/>
      </c>
      <c r="J7897">
        <f>IF('Data R4P'!C913="","",IF((COUNTIF('Data R4P'!K913,"&gt;0")+COUNTIF('Data R4P'!M913,"&gt;0")+COUNTIF('Data R4P'!O913,"&gt;0")+COUNTIF('Data R4P'!Q913,"&gt;0")+COUNTIF('Data R4P'!S913,"&gt;0")+COUNTIF('Data R4P'!U913,"&gt;0")+COUNTIF('Data R4P'!W913,"&gt;0")+COUNTIF('Data R4P'!Y913,"&gt;0"))&gt;0,1,0))</f>
        <v/>
      </c>
      <c r="M7897" t="inlineStr">
        <is>
          <t>Data R</t>
        </is>
      </c>
    </row>
    <row r="7898">
      <c r="A7898" t="inlineStr">
        <is>
          <t>Regional 4 Palmco</t>
        </is>
      </c>
      <c r="B7898">
        <f>IF('Data R4P'!C914="","",'Data R4P'!B914)</f>
        <v/>
      </c>
      <c r="C7898">
        <f>IF('Data R4P'!C914="","",'Data R4P'!C914)</f>
        <v/>
      </c>
      <c r="D7898">
        <f>IF('Data R4P'!C914="","",'Data R4P'!D914)</f>
        <v/>
      </c>
      <c r="E7898">
        <f>IF('Data R4P'!C914="","",'Data R4P'!E914)</f>
        <v/>
      </c>
      <c r="F7898">
        <f>IF('Data R4P'!C914="","",'Data R4P'!F914)</f>
        <v/>
      </c>
      <c r="G7898">
        <f>IF('Data R4P'!C914="","",'Data R4P'!AD914)</f>
        <v/>
      </c>
      <c r="H7898">
        <f>IF('Data R4P'!C914="","",'Data R4P'!AC914)</f>
        <v/>
      </c>
      <c r="I7898">
        <f>IF('Data R4P'!C914="","",COUNTIF('Data R4P'!J914,"&gt;0")+COUNTIF('Data R4P'!L914,"&gt;0")+COUNTIF('Data R4P'!N914,"&gt;0")+COUNTIF('Data R4P'!P914,"&gt;0")+COUNTIF('Data R4P'!R914,"&gt;0")+COUNTIF('Data R4P'!T914,"&gt;0")+COUNTIF('Data R4P'!V914,"&gt;0")+COUNTIF('Data R4P'!X914,"&gt;0"))</f>
        <v/>
      </c>
      <c r="J7898">
        <f>IF('Data R4P'!C914="","",IF((COUNTIF('Data R4P'!K914,"&gt;0")+COUNTIF('Data R4P'!M914,"&gt;0")+COUNTIF('Data R4P'!O914,"&gt;0")+COUNTIF('Data R4P'!Q914,"&gt;0")+COUNTIF('Data R4P'!S914,"&gt;0")+COUNTIF('Data R4P'!U914,"&gt;0")+COUNTIF('Data R4P'!W914,"&gt;0")+COUNTIF('Data R4P'!Y914,"&gt;0"))&gt;0,1,0))</f>
        <v/>
      </c>
      <c r="M7898" t="inlineStr">
        <is>
          <t>Data R</t>
        </is>
      </c>
    </row>
    <row r="7899">
      <c r="A7899" t="inlineStr">
        <is>
          <t>Regional 4 Palmco</t>
        </is>
      </c>
      <c r="B7899">
        <f>IF('Data R4P'!C915="","",'Data R4P'!B915)</f>
        <v/>
      </c>
      <c r="C7899">
        <f>IF('Data R4P'!C915="","",'Data R4P'!C915)</f>
        <v/>
      </c>
      <c r="D7899">
        <f>IF('Data R4P'!C915="","",'Data R4P'!D915)</f>
        <v/>
      </c>
      <c r="E7899">
        <f>IF('Data R4P'!C915="","",'Data R4P'!E915)</f>
        <v/>
      </c>
      <c r="F7899">
        <f>IF('Data R4P'!C915="","",'Data R4P'!F915)</f>
        <v/>
      </c>
      <c r="G7899">
        <f>IF('Data R4P'!C915="","",'Data R4P'!AD915)</f>
        <v/>
      </c>
      <c r="H7899">
        <f>IF('Data R4P'!C915="","",'Data R4P'!AC915)</f>
        <v/>
      </c>
      <c r="I7899">
        <f>IF('Data R4P'!C915="","",COUNTIF('Data R4P'!J915,"&gt;0")+COUNTIF('Data R4P'!L915,"&gt;0")+COUNTIF('Data R4P'!N915,"&gt;0")+COUNTIF('Data R4P'!P915,"&gt;0")+COUNTIF('Data R4P'!R915,"&gt;0")+COUNTIF('Data R4P'!T915,"&gt;0")+COUNTIF('Data R4P'!V915,"&gt;0")+COUNTIF('Data R4P'!X915,"&gt;0"))</f>
        <v/>
      </c>
      <c r="J7899">
        <f>IF('Data R4P'!C915="","",IF((COUNTIF('Data R4P'!K915,"&gt;0")+COUNTIF('Data R4P'!M915,"&gt;0")+COUNTIF('Data R4P'!O915,"&gt;0")+COUNTIF('Data R4P'!Q915,"&gt;0")+COUNTIF('Data R4P'!S915,"&gt;0")+COUNTIF('Data R4P'!U915,"&gt;0")+COUNTIF('Data R4P'!W915,"&gt;0")+COUNTIF('Data R4P'!Y915,"&gt;0"))&gt;0,1,0))</f>
        <v/>
      </c>
      <c r="M7899" t="inlineStr">
        <is>
          <t>Data R</t>
        </is>
      </c>
    </row>
    <row r="7900">
      <c r="A7900" t="inlineStr">
        <is>
          <t>Regional 4 Palmco</t>
        </is>
      </c>
      <c r="B7900">
        <f>IF('Data R4P'!C916="","",'Data R4P'!B916)</f>
        <v/>
      </c>
      <c r="C7900">
        <f>IF('Data R4P'!C916="","",'Data R4P'!C916)</f>
        <v/>
      </c>
      <c r="D7900">
        <f>IF('Data R4P'!C916="","",'Data R4P'!D916)</f>
        <v/>
      </c>
      <c r="E7900">
        <f>IF('Data R4P'!C916="","",'Data R4P'!E916)</f>
        <v/>
      </c>
      <c r="F7900">
        <f>IF('Data R4P'!C916="","",'Data R4P'!F916)</f>
        <v/>
      </c>
      <c r="G7900">
        <f>IF('Data R4P'!C916="","",'Data R4P'!AD916)</f>
        <v/>
      </c>
      <c r="H7900">
        <f>IF('Data R4P'!C916="","",'Data R4P'!AC916)</f>
        <v/>
      </c>
      <c r="I7900">
        <f>IF('Data R4P'!C916="","",COUNTIF('Data R4P'!J916,"&gt;0")+COUNTIF('Data R4P'!L916,"&gt;0")+COUNTIF('Data R4P'!N916,"&gt;0")+COUNTIF('Data R4P'!P916,"&gt;0")+COUNTIF('Data R4P'!R916,"&gt;0")+COUNTIF('Data R4P'!T916,"&gt;0")+COUNTIF('Data R4P'!V916,"&gt;0")+COUNTIF('Data R4P'!X916,"&gt;0"))</f>
        <v/>
      </c>
      <c r="J7900">
        <f>IF('Data R4P'!C916="","",IF((COUNTIF('Data R4P'!K916,"&gt;0")+COUNTIF('Data R4P'!M916,"&gt;0")+COUNTIF('Data R4P'!O916,"&gt;0")+COUNTIF('Data R4P'!Q916,"&gt;0")+COUNTIF('Data R4P'!S916,"&gt;0")+COUNTIF('Data R4P'!U916,"&gt;0")+COUNTIF('Data R4P'!W916,"&gt;0")+COUNTIF('Data R4P'!Y916,"&gt;0"))&gt;0,1,0))</f>
        <v/>
      </c>
      <c r="M7900" t="inlineStr">
        <is>
          <t>Data R</t>
        </is>
      </c>
    </row>
    <row r="7901">
      <c r="A7901" t="inlineStr">
        <is>
          <t>Regional 4 Palmco</t>
        </is>
      </c>
      <c r="B7901">
        <f>IF('Data R4P'!C917="","",'Data R4P'!B917)</f>
        <v/>
      </c>
      <c r="C7901">
        <f>IF('Data R4P'!C917="","",'Data R4P'!C917)</f>
        <v/>
      </c>
      <c r="D7901">
        <f>IF('Data R4P'!C917="","",'Data R4P'!D917)</f>
        <v/>
      </c>
      <c r="E7901">
        <f>IF('Data R4P'!C917="","",'Data R4P'!E917)</f>
        <v/>
      </c>
      <c r="F7901">
        <f>IF('Data R4P'!C917="","",'Data R4P'!F917)</f>
        <v/>
      </c>
      <c r="G7901">
        <f>IF('Data R4P'!C917="","",'Data R4P'!AD917)</f>
        <v/>
      </c>
      <c r="H7901">
        <f>IF('Data R4P'!C917="","",'Data R4P'!AC917)</f>
        <v/>
      </c>
      <c r="I7901">
        <f>IF('Data R4P'!C917="","",COUNTIF('Data R4P'!J917,"&gt;0")+COUNTIF('Data R4P'!L917,"&gt;0")+COUNTIF('Data R4P'!N917,"&gt;0")+COUNTIF('Data R4P'!P917,"&gt;0")+COUNTIF('Data R4P'!R917,"&gt;0")+COUNTIF('Data R4P'!T917,"&gt;0")+COUNTIF('Data R4P'!V917,"&gt;0")+COUNTIF('Data R4P'!X917,"&gt;0"))</f>
        <v/>
      </c>
      <c r="J7901">
        <f>IF('Data R4P'!C917="","",IF((COUNTIF('Data R4P'!K917,"&gt;0")+COUNTIF('Data R4P'!M917,"&gt;0")+COUNTIF('Data R4P'!O917,"&gt;0")+COUNTIF('Data R4P'!Q917,"&gt;0")+COUNTIF('Data R4P'!S917,"&gt;0")+COUNTIF('Data R4P'!U917,"&gt;0")+COUNTIF('Data R4P'!W917,"&gt;0")+COUNTIF('Data R4P'!Y917,"&gt;0"))&gt;0,1,0))</f>
        <v/>
      </c>
      <c r="M7901" t="inlineStr">
        <is>
          <t>Data R</t>
        </is>
      </c>
    </row>
    <row r="7902">
      <c r="A7902" t="inlineStr">
        <is>
          <t>Regional 4 Palmco</t>
        </is>
      </c>
      <c r="B7902">
        <f>IF('Data R4P'!C918="","",'Data R4P'!B918)</f>
        <v/>
      </c>
      <c r="C7902">
        <f>IF('Data R4P'!C918="","",'Data R4P'!C918)</f>
        <v/>
      </c>
      <c r="D7902">
        <f>IF('Data R4P'!C918="","",'Data R4P'!D918)</f>
        <v/>
      </c>
      <c r="E7902">
        <f>IF('Data R4P'!C918="","",'Data R4P'!E918)</f>
        <v/>
      </c>
      <c r="F7902">
        <f>IF('Data R4P'!C918="","",'Data R4P'!F918)</f>
        <v/>
      </c>
      <c r="G7902">
        <f>IF('Data R4P'!C918="","",'Data R4P'!AD918)</f>
        <v/>
      </c>
      <c r="H7902">
        <f>IF('Data R4P'!C918="","",'Data R4P'!AC918)</f>
        <v/>
      </c>
      <c r="I7902">
        <f>IF('Data R4P'!C918="","",COUNTIF('Data R4P'!J918,"&gt;0")+COUNTIF('Data R4P'!L918,"&gt;0")+COUNTIF('Data R4P'!N918,"&gt;0")+COUNTIF('Data R4P'!P918,"&gt;0")+COUNTIF('Data R4P'!R918,"&gt;0")+COUNTIF('Data R4P'!T918,"&gt;0")+COUNTIF('Data R4P'!V918,"&gt;0")+COUNTIF('Data R4P'!X918,"&gt;0"))</f>
        <v/>
      </c>
      <c r="J7902">
        <f>IF('Data R4P'!C918="","",IF((COUNTIF('Data R4P'!K918,"&gt;0")+COUNTIF('Data R4P'!M918,"&gt;0")+COUNTIF('Data R4P'!O918,"&gt;0")+COUNTIF('Data R4P'!Q918,"&gt;0")+COUNTIF('Data R4P'!S918,"&gt;0")+COUNTIF('Data R4P'!U918,"&gt;0")+COUNTIF('Data R4P'!W918,"&gt;0")+COUNTIF('Data R4P'!Y918,"&gt;0"))&gt;0,1,0))</f>
        <v/>
      </c>
      <c r="M7902" t="inlineStr">
        <is>
          <t>Data R</t>
        </is>
      </c>
    </row>
    <row r="7903">
      <c r="A7903" t="inlineStr">
        <is>
          <t>Regional 4 Palmco</t>
        </is>
      </c>
      <c r="B7903">
        <f>IF('Data R4P'!C919="","",'Data R4P'!B919)</f>
        <v/>
      </c>
      <c r="C7903">
        <f>IF('Data R4P'!C919="","",'Data R4P'!C919)</f>
        <v/>
      </c>
      <c r="D7903">
        <f>IF('Data R4P'!C919="","",'Data R4P'!D919)</f>
        <v/>
      </c>
      <c r="E7903">
        <f>IF('Data R4P'!C919="","",'Data R4P'!E919)</f>
        <v/>
      </c>
      <c r="F7903">
        <f>IF('Data R4P'!C919="","",'Data R4P'!F919)</f>
        <v/>
      </c>
      <c r="G7903">
        <f>IF('Data R4P'!C919="","",'Data R4P'!AD919)</f>
        <v/>
      </c>
      <c r="H7903">
        <f>IF('Data R4P'!C919="","",'Data R4P'!AC919)</f>
        <v/>
      </c>
      <c r="I7903">
        <f>IF('Data R4P'!C919="","",COUNTIF('Data R4P'!J919,"&gt;0")+COUNTIF('Data R4P'!L919,"&gt;0")+COUNTIF('Data R4P'!N919,"&gt;0")+COUNTIF('Data R4P'!P919,"&gt;0")+COUNTIF('Data R4P'!R919,"&gt;0")+COUNTIF('Data R4P'!T919,"&gt;0")+COUNTIF('Data R4P'!V919,"&gt;0")+COUNTIF('Data R4P'!X919,"&gt;0"))</f>
        <v/>
      </c>
      <c r="J7903">
        <f>IF('Data R4P'!C919="","",IF((COUNTIF('Data R4P'!K919,"&gt;0")+COUNTIF('Data R4P'!M919,"&gt;0")+COUNTIF('Data R4P'!O919,"&gt;0")+COUNTIF('Data R4P'!Q919,"&gt;0")+COUNTIF('Data R4P'!S919,"&gt;0")+COUNTIF('Data R4P'!U919,"&gt;0")+COUNTIF('Data R4P'!W919,"&gt;0")+COUNTIF('Data R4P'!Y919,"&gt;0"))&gt;0,1,0))</f>
        <v/>
      </c>
      <c r="M7903" t="inlineStr">
        <is>
          <t>Data R</t>
        </is>
      </c>
    </row>
    <row r="7904">
      <c r="A7904" t="inlineStr">
        <is>
          <t>Regional 4 Palmco</t>
        </is>
      </c>
      <c r="B7904">
        <f>IF('Data R4P'!C920="","",'Data R4P'!B920)</f>
        <v/>
      </c>
      <c r="C7904">
        <f>IF('Data R4P'!C920="","",'Data R4P'!C920)</f>
        <v/>
      </c>
      <c r="D7904">
        <f>IF('Data R4P'!C920="","",'Data R4P'!D920)</f>
        <v/>
      </c>
      <c r="E7904">
        <f>IF('Data R4P'!C920="","",'Data R4P'!E920)</f>
        <v/>
      </c>
      <c r="F7904">
        <f>IF('Data R4P'!C920="","",'Data R4P'!F920)</f>
        <v/>
      </c>
      <c r="G7904">
        <f>IF('Data R4P'!C920="","",'Data R4P'!AD920)</f>
        <v/>
      </c>
      <c r="H7904">
        <f>IF('Data R4P'!C920="","",'Data R4P'!AC920)</f>
        <v/>
      </c>
      <c r="I7904">
        <f>IF('Data R4P'!C920="","",COUNTIF('Data R4P'!J920,"&gt;0")+COUNTIF('Data R4P'!L920,"&gt;0")+COUNTIF('Data R4P'!N920,"&gt;0")+COUNTIF('Data R4P'!P920,"&gt;0")+COUNTIF('Data R4P'!R920,"&gt;0")+COUNTIF('Data R4P'!T920,"&gt;0")+COUNTIF('Data R4P'!V920,"&gt;0")+COUNTIF('Data R4P'!X920,"&gt;0"))</f>
        <v/>
      </c>
      <c r="J7904">
        <f>IF('Data R4P'!C920="","",IF((COUNTIF('Data R4P'!K920,"&gt;0")+COUNTIF('Data R4P'!M920,"&gt;0")+COUNTIF('Data R4P'!O920,"&gt;0")+COUNTIF('Data R4P'!Q920,"&gt;0")+COUNTIF('Data R4P'!S920,"&gt;0")+COUNTIF('Data R4P'!U920,"&gt;0")+COUNTIF('Data R4P'!W920,"&gt;0")+COUNTIF('Data R4P'!Y920,"&gt;0"))&gt;0,1,0))</f>
        <v/>
      </c>
      <c r="M7904" t="inlineStr">
        <is>
          <t>Data R</t>
        </is>
      </c>
    </row>
    <row r="7905">
      <c r="A7905" t="inlineStr">
        <is>
          <t>Regional 4 Palmco</t>
        </is>
      </c>
      <c r="B7905">
        <f>IF('Data R4P'!C921="","",'Data R4P'!B921)</f>
        <v/>
      </c>
      <c r="C7905">
        <f>IF('Data R4P'!C921="","",'Data R4P'!C921)</f>
        <v/>
      </c>
      <c r="D7905">
        <f>IF('Data R4P'!C921="","",'Data R4P'!D921)</f>
        <v/>
      </c>
      <c r="E7905">
        <f>IF('Data R4P'!C921="","",'Data R4P'!E921)</f>
        <v/>
      </c>
      <c r="F7905">
        <f>IF('Data R4P'!C921="","",'Data R4P'!F921)</f>
        <v/>
      </c>
      <c r="G7905">
        <f>IF('Data R4P'!C921="","",'Data R4P'!AD921)</f>
        <v/>
      </c>
      <c r="H7905">
        <f>IF('Data R4P'!C921="","",'Data R4P'!AC921)</f>
        <v/>
      </c>
      <c r="I7905">
        <f>IF('Data R4P'!C921="","",COUNTIF('Data R4P'!J921,"&gt;0")+COUNTIF('Data R4P'!L921,"&gt;0")+COUNTIF('Data R4P'!N921,"&gt;0")+COUNTIF('Data R4P'!P921,"&gt;0")+COUNTIF('Data R4P'!R921,"&gt;0")+COUNTIF('Data R4P'!T921,"&gt;0")+COUNTIF('Data R4P'!V921,"&gt;0")+COUNTIF('Data R4P'!X921,"&gt;0"))</f>
        <v/>
      </c>
      <c r="J7905">
        <f>IF('Data R4P'!C921="","",IF((COUNTIF('Data R4P'!K921,"&gt;0")+COUNTIF('Data R4P'!M921,"&gt;0")+COUNTIF('Data R4P'!O921,"&gt;0")+COUNTIF('Data R4P'!Q921,"&gt;0")+COUNTIF('Data R4P'!S921,"&gt;0")+COUNTIF('Data R4P'!U921,"&gt;0")+COUNTIF('Data R4P'!W921,"&gt;0")+COUNTIF('Data R4P'!Y921,"&gt;0"))&gt;0,1,0))</f>
        <v/>
      </c>
      <c r="M7905" t="inlineStr">
        <is>
          <t>Data R</t>
        </is>
      </c>
    </row>
    <row r="7906">
      <c r="A7906" t="inlineStr">
        <is>
          <t>Regional 4 Palmco</t>
        </is>
      </c>
      <c r="B7906">
        <f>IF('Data R4P'!C922="","",'Data R4P'!B922)</f>
        <v/>
      </c>
      <c r="C7906">
        <f>IF('Data R4P'!C922="","",'Data R4P'!C922)</f>
        <v/>
      </c>
      <c r="D7906">
        <f>IF('Data R4P'!C922="","",'Data R4P'!D922)</f>
        <v/>
      </c>
      <c r="E7906">
        <f>IF('Data R4P'!C922="","",'Data R4P'!E922)</f>
        <v/>
      </c>
      <c r="F7906">
        <f>IF('Data R4P'!C922="","",'Data R4P'!F922)</f>
        <v/>
      </c>
      <c r="G7906">
        <f>IF('Data R4P'!C922="","",'Data R4P'!AD922)</f>
        <v/>
      </c>
      <c r="H7906">
        <f>IF('Data R4P'!C922="","",'Data R4P'!AC922)</f>
        <v/>
      </c>
      <c r="I7906">
        <f>IF('Data R4P'!C922="","",COUNTIF('Data R4P'!J922,"&gt;0")+COUNTIF('Data R4P'!L922,"&gt;0")+COUNTIF('Data R4P'!N922,"&gt;0")+COUNTIF('Data R4P'!P922,"&gt;0")+COUNTIF('Data R4P'!R922,"&gt;0")+COUNTIF('Data R4P'!T922,"&gt;0")+COUNTIF('Data R4P'!V922,"&gt;0")+COUNTIF('Data R4P'!X922,"&gt;0"))</f>
        <v/>
      </c>
      <c r="J7906">
        <f>IF('Data R4P'!C922="","",IF((COUNTIF('Data R4P'!K922,"&gt;0")+COUNTIF('Data R4P'!M922,"&gt;0")+COUNTIF('Data R4P'!O922,"&gt;0")+COUNTIF('Data R4P'!Q922,"&gt;0")+COUNTIF('Data R4P'!S922,"&gt;0")+COUNTIF('Data R4P'!U922,"&gt;0")+COUNTIF('Data R4P'!W922,"&gt;0")+COUNTIF('Data R4P'!Y922,"&gt;0"))&gt;0,1,0))</f>
        <v/>
      </c>
      <c r="M7906" t="inlineStr">
        <is>
          <t>Data R</t>
        </is>
      </c>
    </row>
    <row r="7907">
      <c r="A7907" t="inlineStr">
        <is>
          <t>Regional 4 Palmco</t>
        </is>
      </c>
      <c r="B7907">
        <f>IF('Data R4P'!C923="","",'Data R4P'!B923)</f>
        <v/>
      </c>
      <c r="C7907">
        <f>IF('Data R4P'!C923="","",'Data R4P'!C923)</f>
        <v/>
      </c>
      <c r="D7907">
        <f>IF('Data R4P'!C923="","",'Data R4P'!D923)</f>
        <v/>
      </c>
      <c r="E7907">
        <f>IF('Data R4P'!C923="","",'Data R4P'!E923)</f>
        <v/>
      </c>
      <c r="F7907">
        <f>IF('Data R4P'!C923="","",'Data R4P'!F923)</f>
        <v/>
      </c>
      <c r="G7907">
        <f>IF('Data R4P'!C923="","",'Data R4P'!AD923)</f>
        <v/>
      </c>
      <c r="H7907">
        <f>IF('Data R4P'!C923="","",'Data R4P'!AC923)</f>
        <v/>
      </c>
      <c r="I7907">
        <f>IF('Data R4P'!C923="","",COUNTIF('Data R4P'!J923,"&gt;0")+COUNTIF('Data R4P'!L923,"&gt;0")+COUNTIF('Data R4P'!N923,"&gt;0")+COUNTIF('Data R4P'!P923,"&gt;0")+COUNTIF('Data R4P'!R923,"&gt;0")+COUNTIF('Data R4P'!T923,"&gt;0")+COUNTIF('Data R4P'!V923,"&gt;0")+COUNTIF('Data R4P'!X923,"&gt;0"))</f>
        <v/>
      </c>
      <c r="J7907">
        <f>IF('Data R4P'!C923="","",IF((COUNTIF('Data R4P'!K923,"&gt;0")+COUNTIF('Data R4P'!M923,"&gt;0")+COUNTIF('Data R4P'!O923,"&gt;0")+COUNTIF('Data R4P'!Q923,"&gt;0")+COUNTIF('Data R4P'!S923,"&gt;0")+COUNTIF('Data R4P'!U923,"&gt;0")+COUNTIF('Data R4P'!W923,"&gt;0")+COUNTIF('Data R4P'!Y923,"&gt;0"))&gt;0,1,0))</f>
        <v/>
      </c>
      <c r="M7907" t="inlineStr">
        <is>
          <t>Data R</t>
        </is>
      </c>
    </row>
    <row r="7908">
      <c r="A7908" t="inlineStr">
        <is>
          <t>Regional 4 Palmco</t>
        </is>
      </c>
      <c r="B7908">
        <f>IF('Data R4P'!C924="","",'Data R4P'!B924)</f>
        <v/>
      </c>
      <c r="C7908">
        <f>IF('Data R4P'!C924="","",'Data R4P'!C924)</f>
        <v/>
      </c>
      <c r="D7908">
        <f>IF('Data R4P'!C924="","",'Data R4P'!D924)</f>
        <v/>
      </c>
      <c r="E7908">
        <f>IF('Data R4P'!C924="","",'Data R4P'!E924)</f>
        <v/>
      </c>
      <c r="F7908">
        <f>IF('Data R4P'!C924="","",'Data R4P'!F924)</f>
        <v/>
      </c>
      <c r="G7908">
        <f>IF('Data R4P'!C924="","",'Data R4P'!AD924)</f>
        <v/>
      </c>
      <c r="H7908">
        <f>IF('Data R4P'!C924="","",'Data R4P'!AC924)</f>
        <v/>
      </c>
      <c r="I7908">
        <f>IF('Data R4P'!C924="","",COUNTIF('Data R4P'!J924,"&gt;0")+COUNTIF('Data R4P'!L924,"&gt;0")+COUNTIF('Data R4P'!N924,"&gt;0")+COUNTIF('Data R4P'!P924,"&gt;0")+COUNTIF('Data R4P'!R924,"&gt;0")+COUNTIF('Data R4P'!T924,"&gt;0")+COUNTIF('Data R4P'!V924,"&gt;0")+COUNTIF('Data R4P'!X924,"&gt;0"))</f>
        <v/>
      </c>
      <c r="J7908">
        <f>IF('Data R4P'!C924="","",IF((COUNTIF('Data R4P'!K924,"&gt;0")+COUNTIF('Data R4P'!M924,"&gt;0")+COUNTIF('Data R4P'!O924,"&gt;0")+COUNTIF('Data R4P'!Q924,"&gt;0")+COUNTIF('Data R4P'!S924,"&gt;0")+COUNTIF('Data R4P'!U924,"&gt;0")+COUNTIF('Data R4P'!W924,"&gt;0")+COUNTIF('Data R4P'!Y924,"&gt;0"))&gt;0,1,0))</f>
        <v/>
      </c>
      <c r="M7908" t="inlineStr">
        <is>
          <t>Data R</t>
        </is>
      </c>
    </row>
    <row r="7909">
      <c r="A7909" t="inlineStr">
        <is>
          <t>Regional 4 Palmco</t>
        </is>
      </c>
      <c r="B7909">
        <f>IF('Data R4P'!C925="","",'Data R4P'!B925)</f>
        <v/>
      </c>
      <c r="C7909">
        <f>IF('Data R4P'!C925="","",'Data R4P'!C925)</f>
        <v/>
      </c>
      <c r="D7909">
        <f>IF('Data R4P'!C925="","",'Data R4P'!D925)</f>
        <v/>
      </c>
      <c r="E7909">
        <f>IF('Data R4P'!C925="","",'Data R4P'!E925)</f>
        <v/>
      </c>
      <c r="F7909">
        <f>IF('Data R4P'!C925="","",'Data R4P'!F925)</f>
        <v/>
      </c>
      <c r="G7909">
        <f>IF('Data R4P'!C925="","",'Data R4P'!AD925)</f>
        <v/>
      </c>
      <c r="H7909">
        <f>IF('Data R4P'!C925="","",'Data R4P'!AC925)</f>
        <v/>
      </c>
      <c r="I7909">
        <f>IF('Data R4P'!C925="","",COUNTIF('Data R4P'!J925,"&gt;0")+COUNTIF('Data R4P'!L925,"&gt;0")+COUNTIF('Data R4P'!N925,"&gt;0")+COUNTIF('Data R4P'!P925,"&gt;0")+COUNTIF('Data R4P'!R925,"&gt;0")+COUNTIF('Data R4P'!T925,"&gt;0")+COUNTIF('Data R4P'!V925,"&gt;0")+COUNTIF('Data R4P'!X925,"&gt;0"))</f>
        <v/>
      </c>
      <c r="J7909">
        <f>IF('Data R4P'!C925="","",IF((COUNTIF('Data R4P'!K925,"&gt;0")+COUNTIF('Data R4P'!M925,"&gt;0")+COUNTIF('Data R4P'!O925,"&gt;0")+COUNTIF('Data R4P'!Q925,"&gt;0")+COUNTIF('Data R4P'!S925,"&gt;0")+COUNTIF('Data R4P'!U925,"&gt;0")+COUNTIF('Data R4P'!W925,"&gt;0")+COUNTIF('Data R4P'!Y925,"&gt;0"))&gt;0,1,0))</f>
        <v/>
      </c>
      <c r="M7909" t="inlineStr">
        <is>
          <t>Data R</t>
        </is>
      </c>
    </row>
    <row r="7910">
      <c r="A7910" t="inlineStr">
        <is>
          <t>Regional 4 Palmco</t>
        </is>
      </c>
      <c r="B7910">
        <f>IF('Data R4P'!C926="","",'Data R4P'!B926)</f>
        <v/>
      </c>
      <c r="C7910">
        <f>IF('Data R4P'!C926="","",'Data R4P'!C926)</f>
        <v/>
      </c>
      <c r="D7910">
        <f>IF('Data R4P'!C926="","",'Data R4P'!D926)</f>
        <v/>
      </c>
      <c r="E7910">
        <f>IF('Data R4P'!C926="","",'Data R4P'!E926)</f>
        <v/>
      </c>
      <c r="F7910">
        <f>IF('Data R4P'!C926="","",'Data R4P'!F926)</f>
        <v/>
      </c>
      <c r="G7910">
        <f>IF('Data R4P'!C926="","",'Data R4P'!AD926)</f>
        <v/>
      </c>
      <c r="H7910">
        <f>IF('Data R4P'!C926="","",'Data R4P'!AC926)</f>
        <v/>
      </c>
      <c r="I7910">
        <f>IF('Data R4P'!C926="","",COUNTIF('Data R4P'!J926,"&gt;0")+COUNTIF('Data R4P'!L926,"&gt;0")+COUNTIF('Data R4P'!N926,"&gt;0")+COUNTIF('Data R4P'!P926,"&gt;0")+COUNTIF('Data R4P'!R926,"&gt;0")+COUNTIF('Data R4P'!T926,"&gt;0")+COUNTIF('Data R4P'!V926,"&gt;0")+COUNTIF('Data R4P'!X926,"&gt;0"))</f>
        <v/>
      </c>
      <c r="J7910">
        <f>IF('Data R4P'!C926="","",IF((COUNTIF('Data R4P'!K926,"&gt;0")+COUNTIF('Data R4P'!M926,"&gt;0")+COUNTIF('Data R4P'!O926,"&gt;0")+COUNTIF('Data R4P'!Q926,"&gt;0")+COUNTIF('Data R4P'!S926,"&gt;0")+COUNTIF('Data R4P'!U926,"&gt;0")+COUNTIF('Data R4P'!W926,"&gt;0")+COUNTIF('Data R4P'!Y926,"&gt;0"))&gt;0,1,0))</f>
        <v/>
      </c>
      <c r="M7910" t="inlineStr">
        <is>
          <t>Data R</t>
        </is>
      </c>
    </row>
    <row r="7911">
      <c r="A7911" t="inlineStr">
        <is>
          <t>Regional 4 Palmco</t>
        </is>
      </c>
      <c r="B7911">
        <f>IF('Data R4P'!C927="","",'Data R4P'!B927)</f>
        <v/>
      </c>
      <c r="C7911">
        <f>IF('Data R4P'!C927="","",'Data R4P'!C927)</f>
        <v/>
      </c>
      <c r="D7911">
        <f>IF('Data R4P'!C927="","",'Data R4P'!D927)</f>
        <v/>
      </c>
      <c r="E7911">
        <f>IF('Data R4P'!C927="","",'Data R4P'!E927)</f>
        <v/>
      </c>
      <c r="F7911">
        <f>IF('Data R4P'!C927="","",'Data R4P'!F927)</f>
        <v/>
      </c>
      <c r="G7911">
        <f>IF('Data R4P'!C927="","",'Data R4P'!AD927)</f>
        <v/>
      </c>
      <c r="H7911">
        <f>IF('Data R4P'!C927="","",'Data R4P'!AC927)</f>
        <v/>
      </c>
      <c r="I7911">
        <f>IF('Data R4P'!C927="","",COUNTIF('Data R4P'!J927,"&gt;0")+COUNTIF('Data R4P'!L927,"&gt;0")+COUNTIF('Data R4P'!N927,"&gt;0")+COUNTIF('Data R4P'!P927,"&gt;0")+COUNTIF('Data R4P'!R927,"&gt;0")+COUNTIF('Data R4P'!T927,"&gt;0")+COUNTIF('Data R4P'!V927,"&gt;0")+COUNTIF('Data R4P'!X927,"&gt;0"))</f>
        <v/>
      </c>
      <c r="J7911">
        <f>IF('Data R4P'!C927="","",IF((COUNTIF('Data R4P'!K927,"&gt;0")+COUNTIF('Data R4P'!M927,"&gt;0")+COUNTIF('Data R4P'!O927,"&gt;0")+COUNTIF('Data R4P'!Q927,"&gt;0")+COUNTIF('Data R4P'!S927,"&gt;0")+COUNTIF('Data R4P'!U927,"&gt;0")+COUNTIF('Data R4P'!W927,"&gt;0")+COUNTIF('Data R4P'!Y927,"&gt;0"))&gt;0,1,0))</f>
        <v/>
      </c>
      <c r="M7911" t="inlineStr">
        <is>
          <t>Data R</t>
        </is>
      </c>
    </row>
    <row r="7912">
      <c r="A7912" t="inlineStr">
        <is>
          <t>Regional 4 Palmco</t>
        </is>
      </c>
      <c r="B7912">
        <f>IF('Data R4P'!C928="","",'Data R4P'!B928)</f>
        <v/>
      </c>
      <c r="C7912">
        <f>IF('Data R4P'!C928="","",'Data R4P'!C928)</f>
        <v/>
      </c>
      <c r="D7912">
        <f>IF('Data R4P'!C928="","",'Data R4P'!D928)</f>
        <v/>
      </c>
      <c r="E7912">
        <f>IF('Data R4P'!C928="","",'Data R4P'!E928)</f>
        <v/>
      </c>
      <c r="F7912">
        <f>IF('Data R4P'!C928="","",'Data R4P'!F928)</f>
        <v/>
      </c>
      <c r="G7912">
        <f>IF('Data R4P'!C928="","",'Data R4P'!AD928)</f>
        <v/>
      </c>
      <c r="H7912">
        <f>IF('Data R4P'!C928="","",'Data R4P'!AC928)</f>
        <v/>
      </c>
      <c r="I7912">
        <f>IF('Data R4P'!C928="","",COUNTIF('Data R4P'!J928,"&gt;0")+COUNTIF('Data R4P'!L928,"&gt;0")+COUNTIF('Data R4P'!N928,"&gt;0")+COUNTIF('Data R4P'!P928,"&gt;0")+COUNTIF('Data R4P'!R928,"&gt;0")+COUNTIF('Data R4P'!T928,"&gt;0")+COUNTIF('Data R4P'!V928,"&gt;0")+COUNTIF('Data R4P'!X928,"&gt;0"))</f>
        <v/>
      </c>
      <c r="J7912">
        <f>IF('Data R4P'!C928="","",IF((COUNTIF('Data R4P'!K928,"&gt;0")+COUNTIF('Data R4P'!M928,"&gt;0")+COUNTIF('Data R4P'!O928,"&gt;0")+COUNTIF('Data R4P'!Q928,"&gt;0")+COUNTIF('Data R4P'!S928,"&gt;0")+COUNTIF('Data R4P'!U928,"&gt;0")+COUNTIF('Data R4P'!W928,"&gt;0")+COUNTIF('Data R4P'!Y928,"&gt;0"))&gt;0,1,0))</f>
        <v/>
      </c>
      <c r="M7912" t="inlineStr">
        <is>
          <t>Data R</t>
        </is>
      </c>
    </row>
    <row r="7913">
      <c r="A7913" t="inlineStr">
        <is>
          <t>Regional 4 Palmco</t>
        </is>
      </c>
      <c r="B7913">
        <f>IF('Data R4P'!C929="","",'Data R4P'!B929)</f>
        <v/>
      </c>
      <c r="C7913">
        <f>IF('Data R4P'!C929="","",'Data R4P'!C929)</f>
        <v/>
      </c>
      <c r="D7913">
        <f>IF('Data R4P'!C929="","",'Data R4P'!D929)</f>
        <v/>
      </c>
      <c r="E7913">
        <f>IF('Data R4P'!C929="","",'Data R4P'!E929)</f>
        <v/>
      </c>
      <c r="F7913">
        <f>IF('Data R4P'!C929="","",'Data R4P'!F929)</f>
        <v/>
      </c>
      <c r="G7913">
        <f>IF('Data R4P'!C929="","",'Data R4P'!AD929)</f>
        <v/>
      </c>
      <c r="H7913">
        <f>IF('Data R4P'!C929="","",'Data R4P'!AC929)</f>
        <v/>
      </c>
      <c r="I7913">
        <f>IF('Data R4P'!C929="","",COUNTIF('Data R4P'!J929,"&gt;0")+COUNTIF('Data R4P'!L929,"&gt;0")+COUNTIF('Data R4P'!N929,"&gt;0")+COUNTIF('Data R4P'!P929,"&gt;0")+COUNTIF('Data R4P'!R929,"&gt;0")+COUNTIF('Data R4P'!T929,"&gt;0")+COUNTIF('Data R4P'!V929,"&gt;0")+COUNTIF('Data R4P'!X929,"&gt;0"))</f>
        <v/>
      </c>
      <c r="J7913">
        <f>IF('Data R4P'!C929="","",IF((COUNTIF('Data R4P'!K929,"&gt;0")+COUNTIF('Data R4P'!M929,"&gt;0")+COUNTIF('Data R4P'!O929,"&gt;0")+COUNTIF('Data R4P'!Q929,"&gt;0")+COUNTIF('Data R4P'!S929,"&gt;0")+COUNTIF('Data R4P'!U929,"&gt;0")+COUNTIF('Data R4P'!W929,"&gt;0")+COUNTIF('Data R4P'!Y929,"&gt;0"))&gt;0,1,0))</f>
        <v/>
      </c>
      <c r="M7913" t="inlineStr">
        <is>
          <t>Data R</t>
        </is>
      </c>
    </row>
    <row r="7914">
      <c r="A7914" t="inlineStr">
        <is>
          <t>Regional 4 Palmco</t>
        </is>
      </c>
      <c r="B7914">
        <f>IF('Data R4P'!C930="","",'Data R4P'!B930)</f>
        <v/>
      </c>
      <c r="C7914">
        <f>IF('Data R4P'!C930="","",'Data R4P'!C930)</f>
        <v/>
      </c>
      <c r="D7914">
        <f>IF('Data R4P'!C930="","",'Data R4P'!D930)</f>
        <v/>
      </c>
      <c r="E7914">
        <f>IF('Data R4P'!C930="","",'Data R4P'!E930)</f>
        <v/>
      </c>
      <c r="F7914">
        <f>IF('Data R4P'!C930="","",'Data R4P'!F930)</f>
        <v/>
      </c>
      <c r="G7914">
        <f>IF('Data R4P'!C930="","",'Data R4P'!AD930)</f>
        <v/>
      </c>
      <c r="H7914">
        <f>IF('Data R4P'!C930="","",'Data R4P'!AC930)</f>
        <v/>
      </c>
      <c r="I7914">
        <f>IF('Data R4P'!C930="","",COUNTIF('Data R4P'!J930,"&gt;0")+COUNTIF('Data R4P'!L930,"&gt;0")+COUNTIF('Data R4P'!N930,"&gt;0")+COUNTIF('Data R4P'!P930,"&gt;0")+COUNTIF('Data R4P'!R930,"&gt;0")+COUNTIF('Data R4P'!T930,"&gt;0")+COUNTIF('Data R4P'!V930,"&gt;0")+COUNTIF('Data R4P'!X930,"&gt;0"))</f>
        <v/>
      </c>
      <c r="J7914">
        <f>IF('Data R4P'!C930="","",IF((COUNTIF('Data R4P'!K930,"&gt;0")+COUNTIF('Data R4P'!M930,"&gt;0")+COUNTIF('Data R4P'!O930,"&gt;0")+COUNTIF('Data R4P'!Q930,"&gt;0")+COUNTIF('Data R4P'!S930,"&gt;0")+COUNTIF('Data R4P'!U930,"&gt;0")+COUNTIF('Data R4P'!W930,"&gt;0")+COUNTIF('Data R4P'!Y930,"&gt;0"))&gt;0,1,0))</f>
        <v/>
      </c>
      <c r="M7914" t="inlineStr">
        <is>
          <t>Data R</t>
        </is>
      </c>
    </row>
    <row r="7915">
      <c r="A7915" t="inlineStr">
        <is>
          <t>Regional 4 Palmco</t>
        </is>
      </c>
      <c r="B7915">
        <f>IF('Data R4P'!C931="","",'Data R4P'!B931)</f>
        <v/>
      </c>
      <c r="C7915">
        <f>IF('Data R4P'!C931="","",'Data R4P'!C931)</f>
        <v/>
      </c>
      <c r="D7915">
        <f>IF('Data R4P'!C931="","",'Data R4P'!D931)</f>
        <v/>
      </c>
      <c r="E7915">
        <f>IF('Data R4P'!C931="","",'Data R4P'!E931)</f>
        <v/>
      </c>
      <c r="F7915">
        <f>IF('Data R4P'!C931="","",'Data R4P'!F931)</f>
        <v/>
      </c>
      <c r="G7915">
        <f>IF('Data R4P'!C931="","",'Data R4P'!AD931)</f>
        <v/>
      </c>
      <c r="H7915">
        <f>IF('Data R4P'!C931="","",'Data R4P'!AC931)</f>
        <v/>
      </c>
      <c r="I7915">
        <f>IF('Data R4P'!C931="","",COUNTIF('Data R4P'!J931,"&gt;0")+COUNTIF('Data R4P'!L931,"&gt;0")+COUNTIF('Data R4P'!N931,"&gt;0")+COUNTIF('Data R4P'!P931,"&gt;0")+COUNTIF('Data R4P'!R931,"&gt;0")+COUNTIF('Data R4P'!T931,"&gt;0")+COUNTIF('Data R4P'!V931,"&gt;0")+COUNTIF('Data R4P'!X931,"&gt;0"))</f>
        <v/>
      </c>
      <c r="J7915">
        <f>IF('Data R4P'!C931="","",IF((COUNTIF('Data R4P'!K931,"&gt;0")+COUNTIF('Data R4P'!M931,"&gt;0")+COUNTIF('Data R4P'!O931,"&gt;0")+COUNTIF('Data R4P'!Q931,"&gt;0")+COUNTIF('Data R4P'!S931,"&gt;0")+COUNTIF('Data R4P'!U931,"&gt;0")+COUNTIF('Data R4P'!W931,"&gt;0")+COUNTIF('Data R4P'!Y931,"&gt;0"))&gt;0,1,0))</f>
        <v/>
      </c>
      <c r="M7915" t="inlineStr">
        <is>
          <t>Data R</t>
        </is>
      </c>
    </row>
    <row r="7916">
      <c r="A7916" t="inlineStr">
        <is>
          <t>Regional 4 Palmco</t>
        </is>
      </c>
      <c r="B7916">
        <f>IF('Data R4P'!C932="","",'Data R4P'!B932)</f>
        <v/>
      </c>
      <c r="C7916">
        <f>IF('Data R4P'!C932="","",'Data R4P'!C932)</f>
        <v/>
      </c>
      <c r="D7916">
        <f>IF('Data R4P'!C932="","",'Data R4P'!D932)</f>
        <v/>
      </c>
      <c r="E7916">
        <f>IF('Data R4P'!C932="","",'Data R4P'!E932)</f>
        <v/>
      </c>
      <c r="F7916">
        <f>IF('Data R4P'!C932="","",'Data R4P'!F932)</f>
        <v/>
      </c>
      <c r="G7916">
        <f>IF('Data R4P'!C932="","",'Data R4P'!AD932)</f>
        <v/>
      </c>
      <c r="H7916">
        <f>IF('Data R4P'!C932="","",'Data R4P'!AC932)</f>
        <v/>
      </c>
      <c r="I7916">
        <f>IF('Data R4P'!C932="","",COUNTIF('Data R4P'!J932,"&gt;0")+COUNTIF('Data R4P'!L932,"&gt;0")+COUNTIF('Data R4P'!N932,"&gt;0")+COUNTIF('Data R4P'!P932,"&gt;0")+COUNTIF('Data R4P'!R932,"&gt;0")+COUNTIF('Data R4P'!T932,"&gt;0")+COUNTIF('Data R4P'!V932,"&gt;0")+COUNTIF('Data R4P'!X932,"&gt;0"))</f>
        <v/>
      </c>
      <c r="J7916">
        <f>IF('Data R4P'!C932="","",IF((COUNTIF('Data R4P'!K932,"&gt;0")+COUNTIF('Data R4P'!M932,"&gt;0")+COUNTIF('Data R4P'!O932,"&gt;0")+COUNTIF('Data R4P'!Q932,"&gt;0")+COUNTIF('Data R4P'!S932,"&gt;0")+COUNTIF('Data R4P'!U932,"&gt;0")+COUNTIF('Data R4P'!W932,"&gt;0")+COUNTIF('Data R4P'!Y932,"&gt;0"))&gt;0,1,0))</f>
        <v/>
      </c>
      <c r="M7916" t="inlineStr">
        <is>
          <t>Data R</t>
        </is>
      </c>
    </row>
    <row r="7917">
      <c r="A7917" t="inlineStr">
        <is>
          <t>Regional 4 Palmco</t>
        </is>
      </c>
      <c r="B7917">
        <f>IF('Data R4P'!C933="","",'Data R4P'!B933)</f>
        <v/>
      </c>
      <c r="C7917">
        <f>IF('Data R4P'!C933="","",'Data R4P'!C933)</f>
        <v/>
      </c>
      <c r="D7917">
        <f>IF('Data R4P'!C933="","",'Data R4P'!D933)</f>
        <v/>
      </c>
      <c r="E7917">
        <f>IF('Data R4P'!C933="","",'Data R4P'!E933)</f>
        <v/>
      </c>
      <c r="F7917">
        <f>IF('Data R4P'!C933="","",'Data R4P'!F933)</f>
        <v/>
      </c>
      <c r="G7917">
        <f>IF('Data R4P'!C933="","",'Data R4P'!AD933)</f>
        <v/>
      </c>
      <c r="H7917">
        <f>IF('Data R4P'!C933="","",'Data R4P'!AC933)</f>
        <v/>
      </c>
      <c r="I7917">
        <f>IF('Data R4P'!C933="","",COUNTIF('Data R4P'!J933,"&gt;0")+COUNTIF('Data R4P'!L933,"&gt;0")+COUNTIF('Data R4P'!N933,"&gt;0")+COUNTIF('Data R4P'!P933,"&gt;0")+COUNTIF('Data R4P'!R933,"&gt;0")+COUNTIF('Data R4P'!T933,"&gt;0")+COUNTIF('Data R4P'!V933,"&gt;0")+COUNTIF('Data R4P'!X933,"&gt;0"))</f>
        <v/>
      </c>
      <c r="J7917">
        <f>IF('Data R4P'!C933="","",IF((COUNTIF('Data R4P'!K933,"&gt;0")+COUNTIF('Data R4P'!M933,"&gt;0")+COUNTIF('Data R4P'!O933,"&gt;0")+COUNTIF('Data R4P'!Q933,"&gt;0")+COUNTIF('Data R4P'!S933,"&gt;0")+COUNTIF('Data R4P'!U933,"&gt;0")+COUNTIF('Data R4P'!W933,"&gt;0")+COUNTIF('Data R4P'!Y933,"&gt;0"))&gt;0,1,0))</f>
        <v/>
      </c>
      <c r="M7917" t="inlineStr">
        <is>
          <t>Data R</t>
        </is>
      </c>
    </row>
    <row r="7918">
      <c r="A7918" t="inlineStr">
        <is>
          <t>Regional 4 Palmco</t>
        </is>
      </c>
      <c r="B7918">
        <f>IF('Data R4P'!C934="","",'Data R4P'!B934)</f>
        <v/>
      </c>
      <c r="C7918">
        <f>IF('Data R4P'!C934="","",'Data R4P'!C934)</f>
        <v/>
      </c>
      <c r="D7918">
        <f>IF('Data R4P'!C934="","",'Data R4P'!D934)</f>
        <v/>
      </c>
      <c r="E7918">
        <f>IF('Data R4P'!C934="","",'Data R4P'!E934)</f>
        <v/>
      </c>
      <c r="F7918">
        <f>IF('Data R4P'!C934="","",'Data R4P'!F934)</f>
        <v/>
      </c>
      <c r="G7918">
        <f>IF('Data R4P'!C934="","",'Data R4P'!AD934)</f>
        <v/>
      </c>
      <c r="H7918">
        <f>IF('Data R4P'!C934="","",'Data R4P'!AC934)</f>
        <v/>
      </c>
      <c r="I7918">
        <f>IF('Data R4P'!C934="","",COUNTIF('Data R4P'!J934,"&gt;0")+COUNTIF('Data R4P'!L934,"&gt;0")+COUNTIF('Data R4P'!N934,"&gt;0")+COUNTIF('Data R4P'!P934,"&gt;0")+COUNTIF('Data R4P'!R934,"&gt;0")+COUNTIF('Data R4P'!T934,"&gt;0")+COUNTIF('Data R4P'!V934,"&gt;0")+COUNTIF('Data R4P'!X934,"&gt;0"))</f>
        <v/>
      </c>
      <c r="J7918">
        <f>IF('Data R4P'!C934="","",IF((COUNTIF('Data R4P'!K934,"&gt;0")+COUNTIF('Data R4P'!M934,"&gt;0")+COUNTIF('Data R4P'!O934,"&gt;0")+COUNTIF('Data R4P'!Q934,"&gt;0")+COUNTIF('Data R4P'!S934,"&gt;0")+COUNTIF('Data R4P'!U934,"&gt;0")+COUNTIF('Data R4P'!W934,"&gt;0")+COUNTIF('Data R4P'!Y934,"&gt;0"))&gt;0,1,0))</f>
        <v/>
      </c>
      <c r="M7918" t="inlineStr">
        <is>
          <t>Data R</t>
        </is>
      </c>
    </row>
    <row r="7919">
      <c r="A7919" t="inlineStr">
        <is>
          <t>Regional 4 Palmco</t>
        </is>
      </c>
      <c r="B7919">
        <f>IF('Data R4P'!C935="","",'Data R4P'!B935)</f>
        <v/>
      </c>
      <c r="C7919">
        <f>IF('Data R4P'!C935="","",'Data R4P'!C935)</f>
        <v/>
      </c>
      <c r="D7919">
        <f>IF('Data R4P'!C935="","",'Data R4P'!D935)</f>
        <v/>
      </c>
      <c r="E7919">
        <f>IF('Data R4P'!C935="","",'Data R4P'!E935)</f>
        <v/>
      </c>
      <c r="F7919">
        <f>IF('Data R4P'!C935="","",'Data R4P'!F935)</f>
        <v/>
      </c>
      <c r="G7919">
        <f>IF('Data R4P'!C935="","",'Data R4P'!AD935)</f>
        <v/>
      </c>
      <c r="H7919">
        <f>IF('Data R4P'!C935="","",'Data R4P'!AC935)</f>
        <v/>
      </c>
      <c r="I7919">
        <f>IF('Data R4P'!C935="","",COUNTIF('Data R4P'!J935,"&gt;0")+COUNTIF('Data R4P'!L935,"&gt;0")+COUNTIF('Data R4P'!N935,"&gt;0")+COUNTIF('Data R4P'!P935,"&gt;0")+COUNTIF('Data R4P'!R935,"&gt;0")+COUNTIF('Data R4P'!T935,"&gt;0")+COUNTIF('Data R4P'!V935,"&gt;0")+COUNTIF('Data R4P'!X935,"&gt;0"))</f>
        <v/>
      </c>
      <c r="J7919">
        <f>IF('Data R4P'!C935="","",IF((COUNTIF('Data R4P'!K935,"&gt;0")+COUNTIF('Data R4P'!M935,"&gt;0")+COUNTIF('Data R4P'!O935,"&gt;0")+COUNTIF('Data R4P'!Q935,"&gt;0")+COUNTIF('Data R4P'!S935,"&gt;0")+COUNTIF('Data R4P'!U935,"&gt;0")+COUNTIF('Data R4P'!W935,"&gt;0")+COUNTIF('Data R4P'!Y935,"&gt;0"))&gt;0,1,0))</f>
        <v/>
      </c>
      <c r="M7919" t="inlineStr">
        <is>
          <t>Data R</t>
        </is>
      </c>
    </row>
    <row r="7920">
      <c r="A7920" t="inlineStr">
        <is>
          <t>Regional 4 Palmco</t>
        </is>
      </c>
      <c r="B7920">
        <f>IF('Data R4P'!C936="","",'Data R4P'!B936)</f>
        <v/>
      </c>
      <c r="C7920">
        <f>IF('Data R4P'!C936="","",'Data R4P'!C936)</f>
        <v/>
      </c>
      <c r="D7920">
        <f>IF('Data R4P'!C936="","",'Data R4P'!D936)</f>
        <v/>
      </c>
      <c r="E7920">
        <f>IF('Data R4P'!C936="","",'Data R4P'!E936)</f>
        <v/>
      </c>
      <c r="F7920">
        <f>IF('Data R4P'!C936="","",'Data R4P'!F936)</f>
        <v/>
      </c>
      <c r="G7920">
        <f>IF('Data R4P'!C936="","",'Data R4P'!AD936)</f>
        <v/>
      </c>
      <c r="H7920">
        <f>IF('Data R4P'!C936="","",'Data R4P'!AC936)</f>
        <v/>
      </c>
      <c r="I7920">
        <f>IF('Data R4P'!C936="","",COUNTIF('Data R4P'!J936,"&gt;0")+COUNTIF('Data R4P'!L936,"&gt;0")+COUNTIF('Data R4P'!N936,"&gt;0")+COUNTIF('Data R4P'!P936,"&gt;0")+COUNTIF('Data R4P'!R936,"&gt;0")+COUNTIF('Data R4P'!T936,"&gt;0")+COUNTIF('Data R4P'!V936,"&gt;0")+COUNTIF('Data R4P'!X936,"&gt;0"))</f>
        <v/>
      </c>
      <c r="J7920">
        <f>IF('Data R4P'!C936="","",IF((COUNTIF('Data R4P'!K936,"&gt;0")+COUNTIF('Data R4P'!M936,"&gt;0")+COUNTIF('Data R4P'!O936,"&gt;0")+COUNTIF('Data R4P'!Q936,"&gt;0")+COUNTIF('Data R4P'!S936,"&gt;0")+COUNTIF('Data R4P'!U936,"&gt;0")+COUNTIF('Data R4P'!W936,"&gt;0")+COUNTIF('Data R4P'!Y936,"&gt;0"))&gt;0,1,0))</f>
        <v/>
      </c>
      <c r="M7920" t="inlineStr">
        <is>
          <t>Data R</t>
        </is>
      </c>
    </row>
    <row r="7921">
      <c r="A7921" t="inlineStr">
        <is>
          <t>Regional 4 Palmco</t>
        </is>
      </c>
      <c r="B7921">
        <f>IF('Data R4P'!C937="","",'Data R4P'!B937)</f>
        <v/>
      </c>
      <c r="C7921">
        <f>IF('Data R4P'!C937="","",'Data R4P'!C937)</f>
        <v/>
      </c>
      <c r="D7921">
        <f>IF('Data R4P'!C937="","",'Data R4P'!D937)</f>
        <v/>
      </c>
      <c r="E7921">
        <f>IF('Data R4P'!C937="","",'Data R4P'!E937)</f>
        <v/>
      </c>
      <c r="F7921">
        <f>IF('Data R4P'!C937="","",'Data R4P'!F937)</f>
        <v/>
      </c>
      <c r="G7921">
        <f>IF('Data R4P'!C937="","",'Data R4P'!AD937)</f>
        <v/>
      </c>
      <c r="H7921">
        <f>IF('Data R4P'!C937="","",'Data R4P'!AC937)</f>
        <v/>
      </c>
      <c r="I7921">
        <f>IF('Data R4P'!C937="","",COUNTIF('Data R4P'!J937,"&gt;0")+COUNTIF('Data R4P'!L937,"&gt;0")+COUNTIF('Data R4P'!N937,"&gt;0")+COUNTIF('Data R4P'!P937,"&gt;0")+COUNTIF('Data R4P'!R937,"&gt;0")+COUNTIF('Data R4P'!T937,"&gt;0")+COUNTIF('Data R4P'!V937,"&gt;0")+COUNTIF('Data R4P'!X937,"&gt;0"))</f>
        <v/>
      </c>
      <c r="J7921">
        <f>IF('Data R4P'!C937="","",IF((COUNTIF('Data R4P'!K937,"&gt;0")+COUNTIF('Data R4P'!M937,"&gt;0")+COUNTIF('Data R4P'!O937,"&gt;0")+COUNTIF('Data R4P'!Q937,"&gt;0")+COUNTIF('Data R4P'!S937,"&gt;0")+COUNTIF('Data R4P'!U937,"&gt;0")+COUNTIF('Data R4P'!W937,"&gt;0")+COUNTIF('Data R4P'!Y937,"&gt;0"))&gt;0,1,0))</f>
        <v/>
      </c>
      <c r="M7921" t="inlineStr">
        <is>
          <t>Data R</t>
        </is>
      </c>
    </row>
    <row r="7922">
      <c r="A7922" t="inlineStr">
        <is>
          <t>Regional 4 Palmco</t>
        </is>
      </c>
      <c r="B7922">
        <f>IF('Data R4P'!C938="","",'Data R4P'!B938)</f>
        <v/>
      </c>
      <c r="C7922">
        <f>IF('Data R4P'!C938="","",'Data R4P'!C938)</f>
        <v/>
      </c>
      <c r="D7922">
        <f>IF('Data R4P'!C938="","",'Data R4P'!D938)</f>
        <v/>
      </c>
      <c r="E7922">
        <f>IF('Data R4P'!C938="","",'Data R4P'!E938)</f>
        <v/>
      </c>
      <c r="F7922">
        <f>IF('Data R4P'!C938="","",'Data R4P'!F938)</f>
        <v/>
      </c>
      <c r="G7922">
        <f>IF('Data R4P'!C938="","",'Data R4P'!AD938)</f>
        <v/>
      </c>
      <c r="H7922">
        <f>IF('Data R4P'!C938="","",'Data R4P'!AC938)</f>
        <v/>
      </c>
      <c r="I7922">
        <f>IF('Data R4P'!C938="","",COUNTIF('Data R4P'!J938,"&gt;0")+COUNTIF('Data R4P'!L938,"&gt;0")+COUNTIF('Data R4P'!N938,"&gt;0")+COUNTIF('Data R4P'!P938,"&gt;0")+COUNTIF('Data R4P'!R938,"&gt;0")+COUNTIF('Data R4P'!T938,"&gt;0")+COUNTIF('Data R4P'!V938,"&gt;0")+COUNTIF('Data R4P'!X938,"&gt;0"))</f>
        <v/>
      </c>
      <c r="J7922">
        <f>IF('Data R4P'!C938="","",IF((COUNTIF('Data R4P'!K938,"&gt;0")+COUNTIF('Data R4P'!M938,"&gt;0")+COUNTIF('Data R4P'!O938,"&gt;0")+COUNTIF('Data R4P'!Q938,"&gt;0")+COUNTIF('Data R4P'!S938,"&gt;0")+COUNTIF('Data R4P'!U938,"&gt;0")+COUNTIF('Data R4P'!W938,"&gt;0")+COUNTIF('Data R4P'!Y938,"&gt;0"))&gt;0,1,0))</f>
        <v/>
      </c>
      <c r="M7922" t="inlineStr">
        <is>
          <t>Data R</t>
        </is>
      </c>
    </row>
    <row r="7923">
      <c r="A7923" t="inlineStr">
        <is>
          <t>Regional 4 Palmco</t>
        </is>
      </c>
      <c r="B7923">
        <f>IF('Data R4P'!C939="","",'Data R4P'!B939)</f>
        <v/>
      </c>
      <c r="C7923">
        <f>IF('Data R4P'!C939="","",'Data R4P'!C939)</f>
        <v/>
      </c>
      <c r="D7923">
        <f>IF('Data R4P'!C939="","",'Data R4P'!D939)</f>
        <v/>
      </c>
      <c r="E7923">
        <f>IF('Data R4P'!C939="","",'Data R4P'!E939)</f>
        <v/>
      </c>
      <c r="F7923">
        <f>IF('Data R4P'!C939="","",'Data R4P'!F939)</f>
        <v/>
      </c>
      <c r="G7923">
        <f>IF('Data R4P'!C939="","",'Data R4P'!AD939)</f>
        <v/>
      </c>
      <c r="H7923">
        <f>IF('Data R4P'!C939="","",'Data R4P'!AC939)</f>
        <v/>
      </c>
      <c r="I7923">
        <f>IF('Data R4P'!C939="","",COUNTIF('Data R4P'!J939,"&gt;0")+COUNTIF('Data R4P'!L939,"&gt;0")+COUNTIF('Data R4P'!N939,"&gt;0")+COUNTIF('Data R4P'!P939,"&gt;0")+COUNTIF('Data R4P'!R939,"&gt;0")+COUNTIF('Data R4P'!T939,"&gt;0")+COUNTIF('Data R4P'!V939,"&gt;0")+COUNTIF('Data R4P'!X939,"&gt;0"))</f>
        <v/>
      </c>
      <c r="J7923">
        <f>IF('Data R4P'!C939="","",IF((COUNTIF('Data R4P'!K939,"&gt;0")+COUNTIF('Data R4P'!M939,"&gt;0")+COUNTIF('Data R4P'!O939,"&gt;0")+COUNTIF('Data R4P'!Q939,"&gt;0")+COUNTIF('Data R4P'!S939,"&gt;0")+COUNTIF('Data R4P'!U939,"&gt;0")+COUNTIF('Data R4P'!W939,"&gt;0")+COUNTIF('Data R4P'!Y939,"&gt;0"))&gt;0,1,0))</f>
        <v/>
      </c>
      <c r="M7923" t="inlineStr">
        <is>
          <t>Data R</t>
        </is>
      </c>
    </row>
    <row r="7924">
      <c r="A7924" t="inlineStr">
        <is>
          <t>Regional 4 Palmco</t>
        </is>
      </c>
      <c r="B7924">
        <f>IF('Data R4P'!C940="","",'Data R4P'!B940)</f>
        <v/>
      </c>
      <c r="C7924">
        <f>IF('Data R4P'!C940="","",'Data R4P'!C940)</f>
        <v/>
      </c>
      <c r="D7924">
        <f>IF('Data R4P'!C940="","",'Data R4P'!D940)</f>
        <v/>
      </c>
      <c r="E7924">
        <f>IF('Data R4P'!C940="","",'Data R4P'!E940)</f>
        <v/>
      </c>
      <c r="F7924">
        <f>IF('Data R4P'!C940="","",'Data R4P'!F940)</f>
        <v/>
      </c>
      <c r="G7924">
        <f>IF('Data R4P'!C940="","",'Data R4P'!AD940)</f>
        <v/>
      </c>
      <c r="H7924">
        <f>IF('Data R4P'!C940="","",'Data R4P'!AC940)</f>
        <v/>
      </c>
      <c r="I7924">
        <f>IF('Data R4P'!C940="","",COUNTIF('Data R4P'!J940,"&gt;0")+COUNTIF('Data R4P'!L940,"&gt;0")+COUNTIF('Data R4P'!N940,"&gt;0")+COUNTIF('Data R4P'!P940,"&gt;0")+COUNTIF('Data R4P'!R940,"&gt;0")+COUNTIF('Data R4P'!T940,"&gt;0")+COUNTIF('Data R4P'!V940,"&gt;0")+COUNTIF('Data R4P'!X940,"&gt;0"))</f>
        <v/>
      </c>
      <c r="J7924">
        <f>IF('Data R4P'!C940="","",IF((COUNTIF('Data R4P'!K940,"&gt;0")+COUNTIF('Data R4P'!M940,"&gt;0")+COUNTIF('Data R4P'!O940,"&gt;0")+COUNTIF('Data R4P'!Q940,"&gt;0")+COUNTIF('Data R4P'!S940,"&gt;0")+COUNTIF('Data R4P'!U940,"&gt;0")+COUNTIF('Data R4P'!W940,"&gt;0")+COUNTIF('Data R4P'!Y940,"&gt;0"))&gt;0,1,0))</f>
        <v/>
      </c>
      <c r="M7924" t="inlineStr">
        <is>
          <t>Data R</t>
        </is>
      </c>
    </row>
    <row r="7925">
      <c r="A7925" t="inlineStr">
        <is>
          <t>Regional 4 Palmco</t>
        </is>
      </c>
      <c r="B7925">
        <f>IF('Data R4P'!C941="","",'Data R4P'!B941)</f>
        <v/>
      </c>
      <c r="C7925">
        <f>IF('Data R4P'!C941="","",'Data R4P'!C941)</f>
        <v/>
      </c>
      <c r="D7925">
        <f>IF('Data R4P'!C941="","",'Data R4P'!D941)</f>
        <v/>
      </c>
      <c r="E7925">
        <f>IF('Data R4P'!C941="","",'Data R4P'!E941)</f>
        <v/>
      </c>
      <c r="F7925">
        <f>IF('Data R4P'!C941="","",'Data R4P'!F941)</f>
        <v/>
      </c>
      <c r="G7925">
        <f>IF('Data R4P'!C941="","",'Data R4P'!AD941)</f>
        <v/>
      </c>
      <c r="H7925">
        <f>IF('Data R4P'!C941="","",'Data R4P'!AC941)</f>
        <v/>
      </c>
      <c r="I7925">
        <f>IF('Data R4P'!C941="","",COUNTIF('Data R4P'!J941,"&gt;0")+COUNTIF('Data R4P'!L941,"&gt;0")+COUNTIF('Data R4P'!N941,"&gt;0")+COUNTIF('Data R4P'!P941,"&gt;0")+COUNTIF('Data R4P'!R941,"&gt;0")+COUNTIF('Data R4P'!T941,"&gt;0")+COUNTIF('Data R4P'!V941,"&gt;0")+COUNTIF('Data R4P'!X941,"&gt;0"))</f>
        <v/>
      </c>
      <c r="J7925">
        <f>IF('Data R4P'!C941="","",IF((COUNTIF('Data R4P'!K941,"&gt;0")+COUNTIF('Data R4P'!M941,"&gt;0")+COUNTIF('Data R4P'!O941,"&gt;0")+COUNTIF('Data R4P'!Q941,"&gt;0")+COUNTIF('Data R4P'!S941,"&gt;0")+COUNTIF('Data R4P'!U941,"&gt;0")+COUNTIF('Data R4P'!W941,"&gt;0")+COUNTIF('Data R4P'!Y941,"&gt;0"))&gt;0,1,0))</f>
        <v/>
      </c>
      <c r="M7925" t="inlineStr">
        <is>
          <t>Data R</t>
        </is>
      </c>
    </row>
    <row r="7926">
      <c r="A7926" t="inlineStr">
        <is>
          <t>Regional 4 Palmco</t>
        </is>
      </c>
      <c r="B7926">
        <f>IF('Data R4P'!C942="","",'Data R4P'!B942)</f>
        <v/>
      </c>
      <c r="C7926">
        <f>IF('Data R4P'!C942="","",'Data R4P'!C942)</f>
        <v/>
      </c>
      <c r="D7926">
        <f>IF('Data R4P'!C942="","",'Data R4P'!D942)</f>
        <v/>
      </c>
      <c r="E7926">
        <f>IF('Data R4P'!C942="","",'Data R4P'!E942)</f>
        <v/>
      </c>
      <c r="F7926">
        <f>IF('Data R4P'!C942="","",'Data R4P'!F942)</f>
        <v/>
      </c>
      <c r="G7926">
        <f>IF('Data R4P'!C942="","",'Data R4P'!AD942)</f>
        <v/>
      </c>
      <c r="H7926">
        <f>IF('Data R4P'!C942="","",'Data R4P'!AC942)</f>
        <v/>
      </c>
      <c r="I7926">
        <f>IF('Data R4P'!C942="","",COUNTIF('Data R4P'!J942,"&gt;0")+COUNTIF('Data R4P'!L942,"&gt;0")+COUNTIF('Data R4P'!N942,"&gt;0")+COUNTIF('Data R4P'!P942,"&gt;0")+COUNTIF('Data R4P'!R942,"&gt;0")+COUNTIF('Data R4P'!T942,"&gt;0")+COUNTIF('Data R4P'!V942,"&gt;0")+COUNTIF('Data R4P'!X942,"&gt;0"))</f>
        <v/>
      </c>
      <c r="J7926">
        <f>IF('Data R4P'!C942="","",IF((COUNTIF('Data R4P'!K942,"&gt;0")+COUNTIF('Data R4P'!M942,"&gt;0")+COUNTIF('Data R4P'!O942,"&gt;0")+COUNTIF('Data R4P'!Q942,"&gt;0")+COUNTIF('Data R4P'!S942,"&gt;0")+COUNTIF('Data R4P'!U942,"&gt;0")+COUNTIF('Data R4P'!W942,"&gt;0")+COUNTIF('Data R4P'!Y942,"&gt;0"))&gt;0,1,0))</f>
        <v/>
      </c>
      <c r="M7926" t="inlineStr">
        <is>
          <t>Data R</t>
        </is>
      </c>
    </row>
    <row r="7927">
      <c r="A7927" t="inlineStr">
        <is>
          <t>Regional 4 Palmco</t>
        </is>
      </c>
      <c r="B7927">
        <f>IF('Data R4P'!C943="","",'Data R4P'!B943)</f>
        <v/>
      </c>
      <c r="C7927">
        <f>IF('Data R4P'!C943="","",'Data R4P'!C943)</f>
        <v/>
      </c>
      <c r="D7927">
        <f>IF('Data R4P'!C943="","",'Data R4P'!D943)</f>
        <v/>
      </c>
      <c r="E7927">
        <f>IF('Data R4P'!C943="","",'Data R4P'!E943)</f>
        <v/>
      </c>
      <c r="F7927">
        <f>IF('Data R4P'!C943="","",'Data R4P'!F943)</f>
        <v/>
      </c>
      <c r="G7927">
        <f>IF('Data R4P'!C943="","",'Data R4P'!AD943)</f>
        <v/>
      </c>
      <c r="H7927">
        <f>IF('Data R4P'!C943="","",'Data R4P'!AC943)</f>
        <v/>
      </c>
      <c r="I7927">
        <f>IF('Data R4P'!C943="","",COUNTIF('Data R4P'!J943,"&gt;0")+COUNTIF('Data R4P'!L943,"&gt;0")+COUNTIF('Data R4P'!N943,"&gt;0")+COUNTIF('Data R4P'!P943,"&gt;0")+COUNTIF('Data R4P'!R943,"&gt;0")+COUNTIF('Data R4P'!T943,"&gt;0")+COUNTIF('Data R4P'!V943,"&gt;0")+COUNTIF('Data R4P'!X943,"&gt;0"))</f>
        <v/>
      </c>
      <c r="J7927">
        <f>IF('Data R4P'!C943="","",IF((COUNTIF('Data R4P'!K943,"&gt;0")+COUNTIF('Data R4P'!M943,"&gt;0")+COUNTIF('Data R4P'!O943,"&gt;0")+COUNTIF('Data R4P'!Q943,"&gt;0")+COUNTIF('Data R4P'!S943,"&gt;0")+COUNTIF('Data R4P'!U943,"&gt;0")+COUNTIF('Data R4P'!W943,"&gt;0")+COUNTIF('Data R4P'!Y943,"&gt;0"))&gt;0,1,0))</f>
        <v/>
      </c>
      <c r="M7927" t="inlineStr">
        <is>
          <t>Data R</t>
        </is>
      </c>
    </row>
    <row r="7928">
      <c r="A7928" t="inlineStr">
        <is>
          <t>Regional 4 Palmco</t>
        </is>
      </c>
      <c r="B7928">
        <f>IF('Data R4P'!C944="","",'Data R4P'!B944)</f>
        <v/>
      </c>
      <c r="C7928">
        <f>IF('Data R4P'!C944="","",'Data R4P'!C944)</f>
        <v/>
      </c>
      <c r="D7928">
        <f>IF('Data R4P'!C944="","",'Data R4P'!D944)</f>
        <v/>
      </c>
      <c r="E7928">
        <f>IF('Data R4P'!C944="","",'Data R4P'!E944)</f>
        <v/>
      </c>
      <c r="F7928">
        <f>IF('Data R4P'!C944="","",'Data R4P'!F944)</f>
        <v/>
      </c>
      <c r="G7928">
        <f>IF('Data R4P'!C944="","",'Data R4P'!AD944)</f>
        <v/>
      </c>
      <c r="H7928">
        <f>IF('Data R4P'!C944="","",'Data R4P'!AC944)</f>
        <v/>
      </c>
      <c r="I7928">
        <f>IF('Data R4P'!C944="","",COUNTIF('Data R4P'!J944,"&gt;0")+COUNTIF('Data R4P'!L944,"&gt;0")+COUNTIF('Data R4P'!N944,"&gt;0")+COUNTIF('Data R4P'!P944,"&gt;0")+COUNTIF('Data R4P'!R944,"&gt;0")+COUNTIF('Data R4P'!T944,"&gt;0")+COUNTIF('Data R4P'!V944,"&gt;0")+COUNTIF('Data R4P'!X944,"&gt;0"))</f>
        <v/>
      </c>
      <c r="J7928">
        <f>IF('Data R4P'!C944="","",IF((COUNTIF('Data R4P'!K944,"&gt;0")+COUNTIF('Data R4P'!M944,"&gt;0")+COUNTIF('Data R4P'!O944,"&gt;0")+COUNTIF('Data R4P'!Q944,"&gt;0")+COUNTIF('Data R4P'!S944,"&gt;0")+COUNTIF('Data R4P'!U944,"&gt;0")+COUNTIF('Data R4P'!W944,"&gt;0")+COUNTIF('Data R4P'!Y944,"&gt;0"))&gt;0,1,0))</f>
        <v/>
      </c>
      <c r="M7928" t="inlineStr">
        <is>
          <t>Data R</t>
        </is>
      </c>
    </row>
    <row r="7929">
      <c r="A7929" t="inlineStr">
        <is>
          <t>Regional 4 Palmco</t>
        </is>
      </c>
      <c r="B7929">
        <f>IF('Data R4P'!C945="","",'Data R4P'!B945)</f>
        <v/>
      </c>
      <c r="C7929">
        <f>IF('Data R4P'!C945="","",'Data R4P'!C945)</f>
        <v/>
      </c>
      <c r="D7929">
        <f>IF('Data R4P'!C945="","",'Data R4P'!D945)</f>
        <v/>
      </c>
      <c r="E7929">
        <f>IF('Data R4P'!C945="","",'Data R4P'!E945)</f>
        <v/>
      </c>
      <c r="F7929">
        <f>IF('Data R4P'!C945="","",'Data R4P'!F945)</f>
        <v/>
      </c>
      <c r="G7929">
        <f>IF('Data R4P'!C945="","",'Data R4P'!AD945)</f>
        <v/>
      </c>
      <c r="H7929">
        <f>IF('Data R4P'!C945="","",'Data R4P'!AC945)</f>
        <v/>
      </c>
      <c r="I7929">
        <f>IF('Data R4P'!C945="","",COUNTIF('Data R4P'!J945,"&gt;0")+COUNTIF('Data R4P'!L945,"&gt;0")+COUNTIF('Data R4P'!N945,"&gt;0")+COUNTIF('Data R4P'!P945,"&gt;0")+COUNTIF('Data R4P'!R945,"&gt;0")+COUNTIF('Data R4P'!T945,"&gt;0")+COUNTIF('Data R4P'!V945,"&gt;0")+COUNTIF('Data R4P'!X945,"&gt;0"))</f>
        <v/>
      </c>
      <c r="J7929">
        <f>IF('Data R4P'!C945="","",IF((COUNTIF('Data R4P'!K945,"&gt;0")+COUNTIF('Data R4P'!M945,"&gt;0")+COUNTIF('Data R4P'!O945,"&gt;0")+COUNTIF('Data R4P'!Q945,"&gt;0")+COUNTIF('Data R4P'!S945,"&gt;0")+COUNTIF('Data R4P'!U945,"&gt;0")+COUNTIF('Data R4P'!W945,"&gt;0")+COUNTIF('Data R4P'!Y945,"&gt;0"))&gt;0,1,0))</f>
        <v/>
      </c>
      <c r="M7929" t="inlineStr">
        <is>
          <t>Data R</t>
        </is>
      </c>
    </row>
    <row r="7930">
      <c r="A7930" t="inlineStr">
        <is>
          <t>Regional 4 Palmco</t>
        </is>
      </c>
      <c r="B7930">
        <f>IF('Data R4P'!C946="","",'Data R4P'!B946)</f>
        <v/>
      </c>
      <c r="C7930">
        <f>IF('Data R4P'!C946="","",'Data R4P'!C946)</f>
        <v/>
      </c>
      <c r="D7930">
        <f>IF('Data R4P'!C946="","",'Data R4P'!D946)</f>
        <v/>
      </c>
      <c r="E7930">
        <f>IF('Data R4P'!C946="","",'Data R4P'!E946)</f>
        <v/>
      </c>
      <c r="F7930">
        <f>IF('Data R4P'!C946="","",'Data R4P'!F946)</f>
        <v/>
      </c>
      <c r="G7930">
        <f>IF('Data R4P'!C946="","",'Data R4P'!AD946)</f>
        <v/>
      </c>
      <c r="H7930">
        <f>IF('Data R4P'!C946="","",'Data R4P'!AC946)</f>
        <v/>
      </c>
      <c r="I7930">
        <f>IF('Data R4P'!C946="","",COUNTIF('Data R4P'!J946,"&gt;0")+COUNTIF('Data R4P'!L946,"&gt;0")+COUNTIF('Data R4P'!N946,"&gt;0")+COUNTIF('Data R4P'!P946,"&gt;0")+COUNTIF('Data R4P'!R946,"&gt;0")+COUNTIF('Data R4P'!T946,"&gt;0")+COUNTIF('Data R4P'!V946,"&gt;0")+COUNTIF('Data R4P'!X946,"&gt;0"))</f>
        <v/>
      </c>
      <c r="J7930">
        <f>IF('Data R4P'!C946="","",IF((COUNTIF('Data R4P'!K946,"&gt;0")+COUNTIF('Data R4P'!M946,"&gt;0")+COUNTIF('Data R4P'!O946,"&gt;0")+COUNTIF('Data R4P'!Q946,"&gt;0")+COUNTIF('Data R4P'!S946,"&gt;0")+COUNTIF('Data R4P'!U946,"&gt;0")+COUNTIF('Data R4P'!W946,"&gt;0")+COUNTIF('Data R4P'!Y946,"&gt;0"))&gt;0,1,0))</f>
        <v/>
      </c>
      <c r="M7930" t="inlineStr">
        <is>
          <t>Data R</t>
        </is>
      </c>
    </row>
    <row r="7931">
      <c r="A7931" t="inlineStr">
        <is>
          <t>Regional 4 Palmco</t>
        </is>
      </c>
      <c r="B7931">
        <f>IF('Data R4P'!C947="","",'Data R4P'!B947)</f>
        <v/>
      </c>
      <c r="C7931">
        <f>IF('Data R4P'!C947="","",'Data R4P'!C947)</f>
        <v/>
      </c>
      <c r="D7931">
        <f>IF('Data R4P'!C947="","",'Data R4P'!D947)</f>
        <v/>
      </c>
      <c r="E7931">
        <f>IF('Data R4P'!C947="","",'Data R4P'!E947)</f>
        <v/>
      </c>
      <c r="F7931">
        <f>IF('Data R4P'!C947="","",'Data R4P'!F947)</f>
        <v/>
      </c>
      <c r="G7931">
        <f>IF('Data R4P'!C947="","",'Data R4P'!AD947)</f>
        <v/>
      </c>
      <c r="H7931">
        <f>IF('Data R4P'!C947="","",'Data R4P'!AC947)</f>
        <v/>
      </c>
      <c r="I7931">
        <f>IF('Data R4P'!C947="","",COUNTIF('Data R4P'!J947,"&gt;0")+COUNTIF('Data R4P'!L947,"&gt;0")+COUNTIF('Data R4P'!N947,"&gt;0")+COUNTIF('Data R4P'!P947,"&gt;0")+COUNTIF('Data R4P'!R947,"&gt;0")+COUNTIF('Data R4P'!T947,"&gt;0")+COUNTIF('Data R4P'!V947,"&gt;0")+COUNTIF('Data R4P'!X947,"&gt;0"))</f>
        <v/>
      </c>
      <c r="J7931">
        <f>IF('Data R4P'!C947="","",IF((COUNTIF('Data R4P'!K947,"&gt;0")+COUNTIF('Data R4P'!M947,"&gt;0")+COUNTIF('Data R4P'!O947,"&gt;0")+COUNTIF('Data R4P'!Q947,"&gt;0")+COUNTIF('Data R4P'!S947,"&gt;0")+COUNTIF('Data R4P'!U947,"&gt;0")+COUNTIF('Data R4P'!W947,"&gt;0")+COUNTIF('Data R4P'!Y947,"&gt;0"))&gt;0,1,0))</f>
        <v/>
      </c>
      <c r="M7931" t="inlineStr">
        <is>
          <t>Data R</t>
        </is>
      </c>
    </row>
    <row r="7932">
      <c r="A7932" t="inlineStr">
        <is>
          <t>Regional 4 Palmco</t>
        </is>
      </c>
      <c r="B7932">
        <f>IF('Data R4P'!C948="","",'Data R4P'!B948)</f>
        <v/>
      </c>
      <c r="C7932">
        <f>IF('Data R4P'!C948="","",'Data R4P'!C948)</f>
        <v/>
      </c>
      <c r="D7932">
        <f>IF('Data R4P'!C948="","",'Data R4P'!D948)</f>
        <v/>
      </c>
      <c r="E7932">
        <f>IF('Data R4P'!C948="","",'Data R4P'!E948)</f>
        <v/>
      </c>
      <c r="F7932">
        <f>IF('Data R4P'!C948="","",'Data R4P'!F948)</f>
        <v/>
      </c>
      <c r="G7932">
        <f>IF('Data R4P'!C948="","",'Data R4P'!AD948)</f>
        <v/>
      </c>
      <c r="H7932">
        <f>IF('Data R4P'!C948="","",'Data R4P'!AC948)</f>
        <v/>
      </c>
      <c r="I7932">
        <f>IF('Data R4P'!C948="","",COUNTIF('Data R4P'!J948,"&gt;0")+COUNTIF('Data R4P'!L948,"&gt;0")+COUNTIF('Data R4P'!N948,"&gt;0")+COUNTIF('Data R4P'!P948,"&gt;0")+COUNTIF('Data R4P'!R948,"&gt;0")+COUNTIF('Data R4P'!T948,"&gt;0")+COUNTIF('Data R4P'!V948,"&gt;0")+COUNTIF('Data R4P'!X948,"&gt;0"))</f>
        <v/>
      </c>
      <c r="J7932">
        <f>IF('Data R4P'!C948="","",IF((COUNTIF('Data R4P'!K948,"&gt;0")+COUNTIF('Data R4P'!M948,"&gt;0")+COUNTIF('Data R4P'!O948,"&gt;0")+COUNTIF('Data R4P'!Q948,"&gt;0")+COUNTIF('Data R4P'!S948,"&gt;0")+COUNTIF('Data R4P'!U948,"&gt;0")+COUNTIF('Data R4P'!W948,"&gt;0")+COUNTIF('Data R4P'!Y948,"&gt;0"))&gt;0,1,0))</f>
        <v/>
      </c>
      <c r="M7932" t="inlineStr">
        <is>
          <t>Data R</t>
        </is>
      </c>
    </row>
    <row r="7933">
      <c r="A7933" t="inlineStr">
        <is>
          <t>Regional 4 Palmco</t>
        </is>
      </c>
      <c r="B7933">
        <f>IF('Data R4P'!C949="","",'Data R4P'!B949)</f>
        <v/>
      </c>
      <c r="C7933">
        <f>IF('Data R4P'!C949="","",'Data R4P'!C949)</f>
        <v/>
      </c>
      <c r="D7933">
        <f>IF('Data R4P'!C949="","",'Data R4P'!D949)</f>
        <v/>
      </c>
      <c r="E7933">
        <f>IF('Data R4P'!C949="","",'Data R4P'!E949)</f>
        <v/>
      </c>
      <c r="F7933">
        <f>IF('Data R4P'!C949="","",'Data R4P'!F949)</f>
        <v/>
      </c>
      <c r="G7933">
        <f>IF('Data R4P'!C949="","",'Data R4P'!AD949)</f>
        <v/>
      </c>
      <c r="H7933">
        <f>IF('Data R4P'!C949="","",'Data R4P'!AC949)</f>
        <v/>
      </c>
      <c r="I7933">
        <f>IF('Data R4P'!C949="","",COUNTIF('Data R4P'!J949,"&gt;0")+COUNTIF('Data R4P'!L949,"&gt;0")+COUNTIF('Data R4P'!N949,"&gt;0")+COUNTIF('Data R4P'!P949,"&gt;0")+COUNTIF('Data R4P'!R949,"&gt;0")+COUNTIF('Data R4P'!T949,"&gt;0")+COUNTIF('Data R4P'!V949,"&gt;0")+COUNTIF('Data R4P'!X949,"&gt;0"))</f>
        <v/>
      </c>
      <c r="J7933">
        <f>IF('Data R4P'!C949="","",IF((COUNTIF('Data R4P'!K949,"&gt;0")+COUNTIF('Data R4P'!M949,"&gt;0")+COUNTIF('Data R4P'!O949,"&gt;0")+COUNTIF('Data R4P'!Q949,"&gt;0")+COUNTIF('Data R4P'!S949,"&gt;0")+COUNTIF('Data R4P'!U949,"&gt;0")+COUNTIF('Data R4P'!W949,"&gt;0")+COUNTIF('Data R4P'!Y949,"&gt;0"))&gt;0,1,0))</f>
        <v/>
      </c>
      <c r="M7933" t="inlineStr">
        <is>
          <t>Data R</t>
        </is>
      </c>
    </row>
    <row r="7934">
      <c r="A7934" t="inlineStr">
        <is>
          <t>Regional 4 Palmco</t>
        </is>
      </c>
      <c r="B7934">
        <f>IF('Data R4P'!C950="","",'Data R4P'!B950)</f>
        <v/>
      </c>
      <c r="C7934">
        <f>IF('Data R4P'!C950="","",'Data R4P'!C950)</f>
        <v/>
      </c>
      <c r="D7934">
        <f>IF('Data R4P'!C950="","",'Data R4P'!D950)</f>
        <v/>
      </c>
      <c r="E7934">
        <f>IF('Data R4P'!C950="","",'Data R4P'!E950)</f>
        <v/>
      </c>
      <c r="F7934">
        <f>IF('Data R4P'!C950="","",'Data R4P'!F950)</f>
        <v/>
      </c>
      <c r="G7934">
        <f>IF('Data R4P'!C950="","",'Data R4P'!AD950)</f>
        <v/>
      </c>
      <c r="H7934">
        <f>IF('Data R4P'!C950="","",'Data R4P'!AC950)</f>
        <v/>
      </c>
      <c r="I7934">
        <f>IF('Data R4P'!C950="","",COUNTIF('Data R4P'!J950,"&gt;0")+COUNTIF('Data R4P'!L950,"&gt;0")+COUNTIF('Data R4P'!N950,"&gt;0")+COUNTIF('Data R4P'!P950,"&gt;0")+COUNTIF('Data R4P'!R950,"&gt;0")+COUNTIF('Data R4P'!T950,"&gt;0")+COUNTIF('Data R4P'!V950,"&gt;0")+COUNTIF('Data R4P'!X950,"&gt;0"))</f>
        <v/>
      </c>
      <c r="J7934">
        <f>IF('Data R4P'!C950="","",IF((COUNTIF('Data R4P'!K950,"&gt;0")+COUNTIF('Data R4P'!M950,"&gt;0")+COUNTIF('Data R4P'!O950,"&gt;0")+COUNTIF('Data R4P'!Q950,"&gt;0")+COUNTIF('Data R4P'!S950,"&gt;0")+COUNTIF('Data R4P'!U950,"&gt;0")+COUNTIF('Data R4P'!W950,"&gt;0")+COUNTIF('Data R4P'!Y950,"&gt;0"))&gt;0,1,0))</f>
        <v/>
      </c>
      <c r="M7934" t="inlineStr">
        <is>
          <t>Data R</t>
        </is>
      </c>
    </row>
    <row r="7935">
      <c r="A7935" t="inlineStr">
        <is>
          <t>Regional 4 Palmco</t>
        </is>
      </c>
      <c r="B7935">
        <f>IF('Data R4P'!C951="","",'Data R4P'!B951)</f>
        <v/>
      </c>
      <c r="C7935">
        <f>IF('Data R4P'!C951="","",'Data R4P'!C951)</f>
        <v/>
      </c>
      <c r="D7935">
        <f>IF('Data R4P'!C951="","",'Data R4P'!D951)</f>
        <v/>
      </c>
      <c r="E7935">
        <f>IF('Data R4P'!C951="","",'Data R4P'!E951)</f>
        <v/>
      </c>
      <c r="F7935">
        <f>IF('Data R4P'!C951="","",'Data R4P'!F951)</f>
        <v/>
      </c>
      <c r="G7935">
        <f>IF('Data R4P'!C951="","",'Data R4P'!AD951)</f>
        <v/>
      </c>
      <c r="H7935">
        <f>IF('Data R4P'!C951="","",'Data R4P'!AC951)</f>
        <v/>
      </c>
      <c r="I7935">
        <f>IF('Data R4P'!C951="","",COUNTIF('Data R4P'!J951,"&gt;0")+COUNTIF('Data R4P'!L951,"&gt;0")+COUNTIF('Data R4P'!N951,"&gt;0")+COUNTIF('Data R4P'!P951,"&gt;0")+COUNTIF('Data R4P'!R951,"&gt;0")+COUNTIF('Data R4P'!T951,"&gt;0")+COUNTIF('Data R4P'!V951,"&gt;0")+COUNTIF('Data R4P'!X951,"&gt;0"))</f>
        <v/>
      </c>
      <c r="J7935">
        <f>IF('Data R4P'!C951="","",IF((COUNTIF('Data R4P'!K951,"&gt;0")+COUNTIF('Data R4P'!M951,"&gt;0")+COUNTIF('Data R4P'!O951,"&gt;0")+COUNTIF('Data R4P'!Q951,"&gt;0")+COUNTIF('Data R4P'!S951,"&gt;0")+COUNTIF('Data R4P'!U951,"&gt;0")+COUNTIF('Data R4P'!W951,"&gt;0")+COUNTIF('Data R4P'!Y951,"&gt;0"))&gt;0,1,0))</f>
        <v/>
      </c>
      <c r="M7935" t="inlineStr">
        <is>
          <t>Data R</t>
        </is>
      </c>
    </row>
    <row r="7936">
      <c r="A7936" t="inlineStr">
        <is>
          <t>Regional 4 Palmco</t>
        </is>
      </c>
      <c r="B7936">
        <f>IF('Data R4P'!C952="","",'Data R4P'!B952)</f>
        <v/>
      </c>
      <c r="C7936">
        <f>IF('Data R4P'!C952="","",'Data R4P'!C952)</f>
        <v/>
      </c>
      <c r="D7936">
        <f>IF('Data R4P'!C952="","",'Data R4P'!D952)</f>
        <v/>
      </c>
      <c r="E7936">
        <f>IF('Data R4P'!C952="","",'Data R4P'!E952)</f>
        <v/>
      </c>
      <c r="F7936">
        <f>IF('Data R4P'!C952="","",'Data R4P'!F952)</f>
        <v/>
      </c>
      <c r="G7936">
        <f>IF('Data R4P'!C952="","",'Data R4P'!AD952)</f>
        <v/>
      </c>
      <c r="H7936">
        <f>IF('Data R4P'!C952="","",'Data R4P'!AC952)</f>
        <v/>
      </c>
      <c r="I7936">
        <f>IF('Data R4P'!C952="","",COUNTIF('Data R4P'!J952,"&gt;0")+COUNTIF('Data R4P'!L952,"&gt;0")+COUNTIF('Data R4P'!N952,"&gt;0")+COUNTIF('Data R4P'!P952,"&gt;0")+COUNTIF('Data R4P'!R952,"&gt;0")+COUNTIF('Data R4P'!T952,"&gt;0")+COUNTIF('Data R4P'!V952,"&gt;0")+COUNTIF('Data R4P'!X952,"&gt;0"))</f>
        <v/>
      </c>
      <c r="J7936">
        <f>IF('Data R4P'!C952="","",IF((COUNTIF('Data R4P'!K952,"&gt;0")+COUNTIF('Data R4P'!M952,"&gt;0")+COUNTIF('Data R4P'!O952,"&gt;0")+COUNTIF('Data R4P'!Q952,"&gt;0")+COUNTIF('Data R4P'!S952,"&gt;0")+COUNTIF('Data R4P'!U952,"&gt;0")+COUNTIF('Data R4P'!W952,"&gt;0")+COUNTIF('Data R4P'!Y952,"&gt;0"))&gt;0,1,0))</f>
        <v/>
      </c>
      <c r="M7936" t="inlineStr">
        <is>
          <t>Data R</t>
        </is>
      </c>
    </row>
    <row r="7937">
      <c r="A7937" t="inlineStr">
        <is>
          <t>Regional 4 Palmco</t>
        </is>
      </c>
      <c r="B7937">
        <f>IF('Data R4P'!C953="","",'Data R4P'!B953)</f>
        <v/>
      </c>
      <c r="C7937">
        <f>IF('Data R4P'!C953="","",'Data R4P'!C953)</f>
        <v/>
      </c>
      <c r="D7937">
        <f>IF('Data R4P'!C953="","",'Data R4P'!D953)</f>
        <v/>
      </c>
      <c r="E7937">
        <f>IF('Data R4P'!C953="","",'Data R4P'!E953)</f>
        <v/>
      </c>
      <c r="F7937">
        <f>IF('Data R4P'!C953="","",'Data R4P'!F953)</f>
        <v/>
      </c>
      <c r="G7937">
        <f>IF('Data R4P'!C953="","",'Data R4P'!AD953)</f>
        <v/>
      </c>
      <c r="H7937">
        <f>IF('Data R4P'!C953="","",'Data R4P'!AC953)</f>
        <v/>
      </c>
      <c r="I7937">
        <f>IF('Data R4P'!C953="","",COUNTIF('Data R4P'!J953,"&gt;0")+COUNTIF('Data R4P'!L953,"&gt;0")+COUNTIF('Data R4P'!N953,"&gt;0")+COUNTIF('Data R4P'!P953,"&gt;0")+COUNTIF('Data R4P'!R953,"&gt;0")+COUNTIF('Data R4P'!T953,"&gt;0")+COUNTIF('Data R4P'!V953,"&gt;0")+COUNTIF('Data R4P'!X953,"&gt;0"))</f>
        <v/>
      </c>
      <c r="J7937">
        <f>IF('Data R4P'!C953="","",IF((COUNTIF('Data R4P'!K953,"&gt;0")+COUNTIF('Data R4P'!M953,"&gt;0")+COUNTIF('Data R4P'!O953,"&gt;0")+COUNTIF('Data R4P'!Q953,"&gt;0")+COUNTIF('Data R4P'!S953,"&gt;0")+COUNTIF('Data R4P'!U953,"&gt;0")+COUNTIF('Data R4P'!W953,"&gt;0")+COUNTIF('Data R4P'!Y953,"&gt;0"))&gt;0,1,0))</f>
        <v/>
      </c>
      <c r="M7937" t="inlineStr">
        <is>
          <t>Data R</t>
        </is>
      </c>
    </row>
    <row r="7938">
      <c r="A7938" t="inlineStr">
        <is>
          <t>Regional 4 Palmco</t>
        </is>
      </c>
      <c r="B7938">
        <f>IF('Data R4P'!C954="","",'Data R4P'!B954)</f>
        <v/>
      </c>
      <c r="C7938">
        <f>IF('Data R4P'!C954="","",'Data R4P'!C954)</f>
        <v/>
      </c>
      <c r="D7938">
        <f>IF('Data R4P'!C954="","",'Data R4P'!D954)</f>
        <v/>
      </c>
      <c r="E7938">
        <f>IF('Data R4P'!C954="","",'Data R4P'!E954)</f>
        <v/>
      </c>
      <c r="F7938">
        <f>IF('Data R4P'!C954="","",'Data R4P'!F954)</f>
        <v/>
      </c>
      <c r="G7938">
        <f>IF('Data R4P'!C954="","",'Data R4P'!AD954)</f>
        <v/>
      </c>
      <c r="H7938">
        <f>IF('Data R4P'!C954="","",'Data R4P'!AC954)</f>
        <v/>
      </c>
      <c r="I7938">
        <f>IF('Data R4P'!C954="","",COUNTIF('Data R4P'!J954,"&gt;0")+COUNTIF('Data R4P'!L954,"&gt;0")+COUNTIF('Data R4P'!N954,"&gt;0")+COUNTIF('Data R4P'!P954,"&gt;0")+COUNTIF('Data R4P'!R954,"&gt;0")+COUNTIF('Data R4P'!T954,"&gt;0")+COUNTIF('Data R4P'!V954,"&gt;0")+COUNTIF('Data R4P'!X954,"&gt;0"))</f>
        <v/>
      </c>
      <c r="J7938">
        <f>IF('Data R4P'!C954="","",IF((COUNTIF('Data R4P'!K954,"&gt;0")+COUNTIF('Data R4P'!M954,"&gt;0")+COUNTIF('Data R4P'!O954,"&gt;0")+COUNTIF('Data R4P'!Q954,"&gt;0")+COUNTIF('Data R4P'!S954,"&gt;0")+COUNTIF('Data R4P'!U954,"&gt;0")+COUNTIF('Data R4P'!W954,"&gt;0")+COUNTIF('Data R4P'!Y954,"&gt;0"))&gt;0,1,0))</f>
        <v/>
      </c>
      <c r="M7938" t="inlineStr">
        <is>
          <t>Data R</t>
        </is>
      </c>
    </row>
    <row r="7939">
      <c r="A7939" t="inlineStr">
        <is>
          <t>Regional 4 Palmco</t>
        </is>
      </c>
      <c r="B7939">
        <f>IF('Data R4P'!C955="","",'Data R4P'!B955)</f>
        <v/>
      </c>
      <c r="C7939">
        <f>IF('Data R4P'!C955="","",'Data R4P'!C955)</f>
        <v/>
      </c>
      <c r="D7939">
        <f>IF('Data R4P'!C955="","",'Data R4P'!D955)</f>
        <v/>
      </c>
      <c r="E7939">
        <f>IF('Data R4P'!C955="","",'Data R4P'!E955)</f>
        <v/>
      </c>
      <c r="F7939">
        <f>IF('Data R4P'!C955="","",'Data R4P'!F955)</f>
        <v/>
      </c>
      <c r="G7939">
        <f>IF('Data R4P'!C955="","",'Data R4P'!AD955)</f>
        <v/>
      </c>
      <c r="H7939">
        <f>IF('Data R4P'!C955="","",'Data R4P'!AC955)</f>
        <v/>
      </c>
      <c r="I7939">
        <f>IF('Data R4P'!C955="","",COUNTIF('Data R4P'!J955,"&gt;0")+COUNTIF('Data R4P'!L955,"&gt;0")+COUNTIF('Data R4P'!N955,"&gt;0")+COUNTIF('Data R4P'!P955,"&gt;0")+COUNTIF('Data R4P'!R955,"&gt;0")+COUNTIF('Data R4P'!T955,"&gt;0")+COUNTIF('Data R4P'!V955,"&gt;0")+COUNTIF('Data R4P'!X955,"&gt;0"))</f>
        <v/>
      </c>
      <c r="J7939">
        <f>IF('Data R4P'!C955="","",IF((COUNTIF('Data R4P'!K955,"&gt;0")+COUNTIF('Data R4P'!M955,"&gt;0")+COUNTIF('Data R4P'!O955,"&gt;0")+COUNTIF('Data R4P'!Q955,"&gt;0")+COUNTIF('Data R4P'!S955,"&gt;0")+COUNTIF('Data R4P'!U955,"&gt;0")+COUNTIF('Data R4P'!W955,"&gt;0")+COUNTIF('Data R4P'!Y955,"&gt;0"))&gt;0,1,0))</f>
        <v/>
      </c>
      <c r="M7939" t="inlineStr">
        <is>
          <t>Data R</t>
        </is>
      </c>
    </row>
    <row r="7940">
      <c r="A7940" t="inlineStr">
        <is>
          <t>Regional 4 Palmco</t>
        </is>
      </c>
      <c r="B7940">
        <f>IF('Data R4P'!C956="","",'Data R4P'!B956)</f>
        <v/>
      </c>
      <c r="C7940">
        <f>IF('Data R4P'!C956="","",'Data R4P'!C956)</f>
        <v/>
      </c>
      <c r="D7940">
        <f>IF('Data R4P'!C956="","",'Data R4P'!D956)</f>
        <v/>
      </c>
      <c r="E7940">
        <f>IF('Data R4P'!C956="","",'Data R4P'!E956)</f>
        <v/>
      </c>
      <c r="F7940">
        <f>IF('Data R4P'!C956="","",'Data R4P'!F956)</f>
        <v/>
      </c>
      <c r="G7940">
        <f>IF('Data R4P'!C956="","",'Data R4P'!AD956)</f>
        <v/>
      </c>
      <c r="H7940">
        <f>IF('Data R4P'!C956="","",'Data R4P'!AC956)</f>
        <v/>
      </c>
      <c r="I7940">
        <f>IF('Data R4P'!C956="","",COUNTIF('Data R4P'!J956,"&gt;0")+COUNTIF('Data R4P'!L956,"&gt;0")+COUNTIF('Data R4P'!N956,"&gt;0")+COUNTIF('Data R4P'!P956,"&gt;0")+COUNTIF('Data R4P'!R956,"&gt;0")+COUNTIF('Data R4P'!T956,"&gt;0")+COUNTIF('Data R4P'!V956,"&gt;0")+COUNTIF('Data R4P'!X956,"&gt;0"))</f>
        <v/>
      </c>
      <c r="J7940">
        <f>IF('Data R4P'!C956="","",IF((COUNTIF('Data R4P'!K956,"&gt;0")+COUNTIF('Data R4P'!M956,"&gt;0")+COUNTIF('Data R4P'!O956,"&gt;0")+COUNTIF('Data R4P'!Q956,"&gt;0")+COUNTIF('Data R4P'!S956,"&gt;0")+COUNTIF('Data R4P'!U956,"&gt;0")+COUNTIF('Data R4P'!W956,"&gt;0")+COUNTIF('Data R4P'!Y956,"&gt;0"))&gt;0,1,0))</f>
        <v/>
      </c>
      <c r="M7940" t="inlineStr">
        <is>
          <t>Data R</t>
        </is>
      </c>
    </row>
    <row r="7941">
      <c r="A7941" t="inlineStr">
        <is>
          <t>Regional 4 Palmco</t>
        </is>
      </c>
      <c r="B7941">
        <f>IF('Data R4P'!C957="","",'Data R4P'!B957)</f>
        <v/>
      </c>
      <c r="C7941">
        <f>IF('Data R4P'!C957="","",'Data R4P'!C957)</f>
        <v/>
      </c>
      <c r="D7941">
        <f>IF('Data R4P'!C957="","",'Data R4P'!D957)</f>
        <v/>
      </c>
      <c r="E7941">
        <f>IF('Data R4P'!C957="","",'Data R4P'!E957)</f>
        <v/>
      </c>
      <c r="F7941">
        <f>IF('Data R4P'!C957="","",'Data R4P'!F957)</f>
        <v/>
      </c>
      <c r="G7941">
        <f>IF('Data R4P'!C957="","",'Data R4P'!AD957)</f>
        <v/>
      </c>
      <c r="H7941">
        <f>IF('Data R4P'!C957="","",'Data R4P'!AC957)</f>
        <v/>
      </c>
      <c r="I7941">
        <f>IF('Data R4P'!C957="","",COUNTIF('Data R4P'!J957,"&gt;0")+COUNTIF('Data R4P'!L957,"&gt;0")+COUNTIF('Data R4P'!N957,"&gt;0")+COUNTIF('Data R4P'!P957,"&gt;0")+COUNTIF('Data R4P'!R957,"&gt;0")+COUNTIF('Data R4P'!T957,"&gt;0")+COUNTIF('Data R4P'!V957,"&gt;0")+COUNTIF('Data R4P'!X957,"&gt;0"))</f>
        <v/>
      </c>
      <c r="J7941">
        <f>IF('Data R4P'!C957="","",IF((COUNTIF('Data R4P'!K957,"&gt;0")+COUNTIF('Data R4P'!M957,"&gt;0")+COUNTIF('Data R4P'!O957,"&gt;0")+COUNTIF('Data R4P'!Q957,"&gt;0")+COUNTIF('Data R4P'!S957,"&gt;0")+COUNTIF('Data R4P'!U957,"&gt;0")+COUNTIF('Data R4P'!W957,"&gt;0")+COUNTIF('Data R4P'!Y957,"&gt;0"))&gt;0,1,0))</f>
        <v/>
      </c>
      <c r="M7941" t="inlineStr">
        <is>
          <t>Data R</t>
        </is>
      </c>
    </row>
    <row r="7942">
      <c r="A7942" t="inlineStr">
        <is>
          <t>Regional 4 Palmco</t>
        </is>
      </c>
      <c r="B7942">
        <f>IF('Data R4P'!C958="","",'Data R4P'!B958)</f>
        <v/>
      </c>
      <c r="C7942">
        <f>IF('Data R4P'!C958="","",'Data R4P'!C958)</f>
        <v/>
      </c>
      <c r="D7942">
        <f>IF('Data R4P'!C958="","",'Data R4P'!D958)</f>
        <v/>
      </c>
      <c r="E7942">
        <f>IF('Data R4P'!C958="","",'Data R4P'!E958)</f>
        <v/>
      </c>
      <c r="F7942">
        <f>IF('Data R4P'!C958="","",'Data R4P'!F958)</f>
        <v/>
      </c>
      <c r="G7942">
        <f>IF('Data R4P'!C958="","",'Data R4P'!AD958)</f>
        <v/>
      </c>
      <c r="H7942">
        <f>IF('Data R4P'!C958="","",'Data R4P'!AC958)</f>
        <v/>
      </c>
      <c r="I7942">
        <f>IF('Data R4P'!C958="","",COUNTIF('Data R4P'!J958,"&gt;0")+COUNTIF('Data R4P'!L958,"&gt;0")+COUNTIF('Data R4P'!N958,"&gt;0")+COUNTIF('Data R4P'!P958,"&gt;0")+COUNTIF('Data R4P'!R958,"&gt;0")+COUNTIF('Data R4P'!T958,"&gt;0")+COUNTIF('Data R4P'!V958,"&gt;0")+COUNTIF('Data R4P'!X958,"&gt;0"))</f>
        <v/>
      </c>
      <c r="J7942">
        <f>IF('Data R4P'!C958="","",IF((COUNTIF('Data R4P'!K958,"&gt;0")+COUNTIF('Data R4P'!M958,"&gt;0")+COUNTIF('Data R4P'!O958,"&gt;0")+COUNTIF('Data R4P'!Q958,"&gt;0")+COUNTIF('Data R4P'!S958,"&gt;0")+COUNTIF('Data R4P'!U958,"&gt;0")+COUNTIF('Data R4P'!W958,"&gt;0")+COUNTIF('Data R4P'!Y958,"&gt;0"))&gt;0,1,0))</f>
        <v/>
      </c>
      <c r="M7942" t="inlineStr">
        <is>
          <t>Data R</t>
        </is>
      </c>
    </row>
    <row r="7943">
      <c r="A7943" t="inlineStr">
        <is>
          <t>Regional 4 Palmco</t>
        </is>
      </c>
      <c r="B7943">
        <f>IF('Data R4P'!C959="","",'Data R4P'!B959)</f>
        <v/>
      </c>
      <c r="C7943">
        <f>IF('Data R4P'!C959="","",'Data R4P'!C959)</f>
        <v/>
      </c>
      <c r="D7943">
        <f>IF('Data R4P'!C959="","",'Data R4P'!D959)</f>
        <v/>
      </c>
      <c r="E7943">
        <f>IF('Data R4P'!C959="","",'Data R4P'!E959)</f>
        <v/>
      </c>
      <c r="F7943">
        <f>IF('Data R4P'!C959="","",'Data R4P'!F959)</f>
        <v/>
      </c>
      <c r="G7943">
        <f>IF('Data R4P'!C959="","",'Data R4P'!AD959)</f>
        <v/>
      </c>
      <c r="H7943">
        <f>IF('Data R4P'!C959="","",'Data R4P'!AC959)</f>
        <v/>
      </c>
      <c r="I7943">
        <f>IF('Data R4P'!C959="","",COUNTIF('Data R4P'!J959,"&gt;0")+COUNTIF('Data R4P'!L959,"&gt;0")+COUNTIF('Data R4P'!N959,"&gt;0")+COUNTIF('Data R4P'!P959,"&gt;0")+COUNTIF('Data R4P'!R959,"&gt;0")+COUNTIF('Data R4P'!T959,"&gt;0")+COUNTIF('Data R4P'!V959,"&gt;0")+COUNTIF('Data R4P'!X959,"&gt;0"))</f>
        <v/>
      </c>
      <c r="J7943">
        <f>IF('Data R4P'!C959="","",IF((COUNTIF('Data R4P'!K959,"&gt;0")+COUNTIF('Data R4P'!M959,"&gt;0")+COUNTIF('Data R4P'!O959,"&gt;0")+COUNTIF('Data R4P'!Q959,"&gt;0")+COUNTIF('Data R4P'!S959,"&gt;0")+COUNTIF('Data R4P'!U959,"&gt;0")+COUNTIF('Data R4P'!W959,"&gt;0")+COUNTIF('Data R4P'!Y959,"&gt;0"))&gt;0,1,0))</f>
        <v/>
      </c>
      <c r="M7943" t="inlineStr">
        <is>
          <t>Data R</t>
        </is>
      </c>
    </row>
    <row r="7944">
      <c r="A7944" t="inlineStr">
        <is>
          <t>Regional 4 Palmco</t>
        </is>
      </c>
      <c r="B7944">
        <f>IF('Data R4P'!C960="","",'Data R4P'!B960)</f>
        <v/>
      </c>
      <c r="C7944">
        <f>IF('Data R4P'!C960="","",'Data R4P'!C960)</f>
        <v/>
      </c>
      <c r="D7944">
        <f>IF('Data R4P'!C960="","",'Data R4P'!D960)</f>
        <v/>
      </c>
      <c r="E7944">
        <f>IF('Data R4P'!C960="","",'Data R4P'!E960)</f>
        <v/>
      </c>
      <c r="F7944">
        <f>IF('Data R4P'!C960="","",'Data R4P'!F960)</f>
        <v/>
      </c>
      <c r="G7944">
        <f>IF('Data R4P'!C960="","",'Data R4P'!AD960)</f>
        <v/>
      </c>
      <c r="H7944">
        <f>IF('Data R4P'!C960="","",'Data R4P'!AC960)</f>
        <v/>
      </c>
      <c r="I7944">
        <f>IF('Data R4P'!C960="","",COUNTIF('Data R4P'!J960,"&gt;0")+COUNTIF('Data R4P'!L960,"&gt;0")+COUNTIF('Data R4P'!N960,"&gt;0")+COUNTIF('Data R4P'!P960,"&gt;0")+COUNTIF('Data R4P'!R960,"&gt;0")+COUNTIF('Data R4P'!T960,"&gt;0")+COUNTIF('Data R4P'!V960,"&gt;0")+COUNTIF('Data R4P'!X960,"&gt;0"))</f>
        <v/>
      </c>
      <c r="J7944">
        <f>IF('Data R4P'!C960="","",IF((COUNTIF('Data R4P'!K960,"&gt;0")+COUNTIF('Data R4P'!M960,"&gt;0")+COUNTIF('Data R4P'!O960,"&gt;0")+COUNTIF('Data R4P'!Q960,"&gt;0")+COUNTIF('Data R4P'!S960,"&gt;0")+COUNTIF('Data R4P'!U960,"&gt;0")+COUNTIF('Data R4P'!W960,"&gt;0")+COUNTIF('Data R4P'!Y960,"&gt;0"))&gt;0,1,0))</f>
        <v/>
      </c>
      <c r="M7944" t="inlineStr">
        <is>
          <t>Data R</t>
        </is>
      </c>
    </row>
    <row r="7945">
      <c r="A7945" t="inlineStr">
        <is>
          <t>Regional 4 Palmco</t>
        </is>
      </c>
      <c r="B7945">
        <f>IF('Data R4P'!C961="","",'Data R4P'!B961)</f>
        <v/>
      </c>
      <c r="C7945">
        <f>IF('Data R4P'!C961="","",'Data R4P'!C961)</f>
        <v/>
      </c>
      <c r="D7945">
        <f>IF('Data R4P'!C961="","",'Data R4P'!D961)</f>
        <v/>
      </c>
      <c r="E7945">
        <f>IF('Data R4P'!C961="","",'Data R4P'!E961)</f>
        <v/>
      </c>
      <c r="F7945">
        <f>IF('Data R4P'!C961="","",'Data R4P'!F961)</f>
        <v/>
      </c>
      <c r="G7945">
        <f>IF('Data R4P'!C961="","",'Data R4P'!AD961)</f>
        <v/>
      </c>
      <c r="H7945">
        <f>IF('Data R4P'!C961="","",'Data R4P'!AC961)</f>
        <v/>
      </c>
      <c r="I7945">
        <f>IF('Data R4P'!C961="","",COUNTIF('Data R4P'!J961,"&gt;0")+COUNTIF('Data R4P'!L961,"&gt;0")+COUNTIF('Data R4P'!N961,"&gt;0")+COUNTIF('Data R4P'!P961,"&gt;0")+COUNTIF('Data R4P'!R961,"&gt;0")+COUNTIF('Data R4P'!T961,"&gt;0")+COUNTIF('Data R4P'!V961,"&gt;0")+COUNTIF('Data R4P'!X961,"&gt;0"))</f>
        <v/>
      </c>
      <c r="J7945">
        <f>IF('Data R4P'!C961="","",IF((COUNTIF('Data R4P'!K961,"&gt;0")+COUNTIF('Data R4P'!M961,"&gt;0")+COUNTIF('Data R4P'!O961,"&gt;0")+COUNTIF('Data R4P'!Q961,"&gt;0")+COUNTIF('Data R4P'!S961,"&gt;0")+COUNTIF('Data R4P'!U961,"&gt;0")+COUNTIF('Data R4P'!W961,"&gt;0")+COUNTIF('Data R4P'!Y961,"&gt;0"))&gt;0,1,0))</f>
        <v/>
      </c>
      <c r="M7945" t="inlineStr">
        <is>
          <t>Data R</t>
        </is>
      </c>
    </row>
    <row r="7946">
      <c r="A7946" t="inlineStr">
        <is>
          <t>Regional 4 Palmco</t>
        </is>
      </c>
      <c r="B7946">
        <f>IF('Data R4P'!C962="","",'Data R4P'!B962)</f>
        <v/>
      </c>
      <c r="C7946">
        <f>IF('Data R4P'!C962="","",'Data R4P'!C962)</f>
        <v/>
      </c>
      <c r="D7946">
        <f>IF('Data R4P'!C962="","",'Data R4P'!D962)</f>
        <v/>
      </c>
      <c r="E7946">
        <f>IF('Data R4P'!C962="","",'Data R4P'!E962)</f>
        <v/>
      </c>
      <c r="F7946">
        <f>IF('Data R4P'!C962="","",'Data R4P'!F962)</f>
        <v/>
      </c>
      <c r="G7946">
        <f>IF('Data R4P'!C962="","",'Data R4P'!AD962)</f>
        <v/>
      </c>
      <c r="H7946">
        <f>IF('Data R4P'!C962="","",'Data R4P'!AC962)</f>
        <v/>
      </c>
      <c r="I7946">
        <f>IF('Data R4P'!C962="","",COUNTIF('Data R4P'!J962,"&gt;0")+COUNTIF('Data R4P'!L962,"&gt;0")+COUNTIF('Data R4P'!N962,"&gt;0")+COUNTIF('Data R4P'!P962,"&gt;0")+COUNTIF('Data R4P'!R962,"&gt;0")+COUNTIF('Data R4P'!T962,"&gt;0")+COUNTIF('Data R4P'!V962,"&gt;0")+COUNTIF('Data R4P'!X962,"&gt;0"))</f>
        <v/>
      </c>
      <c r="J7946">
        <f>IF('Data R4P'!C962="","",IF((COUNTIF('Data R4P'!K962,"&gt;0")+COUNTIF('Data R4P'!M962,"&gt;0")+COUNTIF('Data R4P'!O962,"&gt;0")+COUNTIF('Data R4P'!Q962,"&gt;0")+COUNTIF('Data R4P'!S962,"&gt;0")+COUNTIF('Data R4P'!U962,"&gt;0")+COUNTIF('Data R4P'!W962,"&gt;0")+COUNTIF('Data R4P'!Y962,"&gt;0"))&gt;0,1,0))</f>
        <v/>
      </c>
      <c r="M7946" t="inlineStr">
        <is>
          <t>Data R</t>
        </is>
      </c>
    </row>
    <row r="7947">
      <c r="A7947" t="inlineStr">
        <is>
          <t>Regional 4 Palmco</t>
        </is>
      </c>
      <c r="B7947">
        <f>IF('Data R4P'!C963="","",'Data R4P'!B963)</f>
        <v/>
      </c>
      <c r="C7947">
        <f>IF('Data R4P'!C963="","",'Data R4P'!C963)</f>
        <v/>
      </c>
      <c r="D7947">
        <f>IF('Data R4P'!C963="","",'Data R4P'!D963)</f>
        <v/>
      </c>
      <c r="E7947">
        <f>IF('Data R4P'!C963="","",'Data R4P'!E963)</f>
        <v/>
      </c>
      <c r="F7947">
        <f>IF('Data R4P'!C963="","",'Data R4P'!F963)</f>
        <v/>
      </c>
      <c r="G7947">
        <f>IF('Data R4P'!C963="","",'Data R4P'!AD963)</f>
        <v/>
      </c>
      <c r="H7947">
        <f>IF('Data R4P'!C963="","",'Data R4P'!AC963)</f>
        <v/>
      </c>
      <c r="I7947">
        <f>IF('Data R4P'!C963="","",COUNTIF('Data R4P'!J963,"&gt;0")+COUNTIF('Data R4P'!L963,"&gt;0")+COUNTIF('Data R4P'!N963,"&gt;0")+COUNTIF('Data R4P'!P963,"&gt;0")+COUNTIF('Data R4P'!R963,"&gt;0")+COUNTIF('Data R4P'!T963,"&gt;0")+COUNTIF('Data R4P'!V963,"&gt;0")+COUNTIF('Data R4P'!X963,"&gt;0"))</f>
        <v/>
      </c>
      <c r="J7947">
        <f>IF('Data R4P'!C963="","",IF((COUNTIF('Data R4P'!K963,"&gt;0")+COUNTIF('Data R4P'!M963,"&gt;0")+COUNTIF('Data R4P'!O963,"&gt;0")+COUNTIF('Data R4P'!Q963,"&gt;0")+COUNTIF('Data R4P'!S963,"&gt;0")+COUNTIF('Data R4P'!U963,"&gt;0")+COUNTIF('Data R4P'!W963,"&gt;0")+COUNTIF('Data R4P'!Y963,"&gt;0"))&gt;0,1,0))</f>
        <v/>
      </c>
      <c r="M7947" t="inlineStr">
        <is>
          <t>Data R</t>
        </is>
      </c>
    </row>
    <row r="7948">
      <c r="A7948" t="inlineStr">
        <is>
          <t>Regional 4 Palmco</t>
        </is>
      </c>
      <c r="B7948">
        <f>IF('Data R4P'!C964="","",'Data R4P'!B964)</f>
        <v/>
      </c>
      <c r="C7948">
        <f>IF('Data R4P'!C964="","",'Data R4P'!C964)</f>
        <v/>
      </c>
      <c r="D7948">
        <f>IF('Data R4P'!C964="","",'Data R4P'!D964)</f>
        <v/>
      </c>
      <c r="E7948">
        <f>IF('Data R4P'!C964="","",'Data R4P'!E964)</f>
        <v/>
      </c>
      <c r="F7948">
        <f>IF('Data R4P'!C964="","",'Data R4P'!F964)</f>
        <v/>
      </c>
      <c r="G7948">
        <f>IF('Data R4P'!C964="","",'Data R4P'!AD964)</f>
        <v/>
      </c>
      <c r="H7948">
        <f>IF('Data R4P'!C964="","",'Data R4P'!AC964)</f>
        <v/>
      </c>
      <c r="I7948">
        <f>IF('Data R4P'!C964="","",COUNTIF('Data R4P'!J964,"&gt;0")+COUNTIF('Data R4P'!L964,"&gt;0")+COUNTIF('Data R4P'!N964,"&gt;0")+COUNTIF('Data R4P'!P964,"&gt;0")+COUNTIF('Data R4P'!R964,"&gt;0")+COUNTIF('Data R4P'!T964,"&gt;0")+COUNTIF('Data R4P'!V964,"&gt;0")+COUNTIF('Data R4P'!X964,"&gt;0"))</f>
        <v/>
      </c>
      <c r="J7948">
        <f>IF('Data R4P'!C964="","",IF((COUNTIF('Data R4P'!K964,"&gt;0")+COUNTIF('Data R4P'!M964,"&gt;0")+COUNTIF('Data R4P'!O964,"&gt;0")+COUNTIF('Data R4P'!Q964,"&gt;0")+COUNTIF('Data R4P'!S964,"&gt;0")+COUNTIF('Data R4P'!U964,"&gt;0")+COUNTIF('Data R4P'!W964,"&gt;0")+COUNTIF('Data R4P'!Y964,"&gt;0"))&gt;0,1,0))</f>
        <v/>
      </c>
      <c r="M7948" t="inlineStr">
        <is>
          <t>Data R</t>
        </is>
      </c>
    </row>
    <row r="7949">
      <c r="A7949" t="inlineStr">
        <is>
          <t>Regional 4 Palmco</t>
        </is>
      </c>
      <c r="B7949">
        <f>IF('Data R4P'!C965="","",'Data R4P'!B965)</f>
        <v/>
      </c>
      <c r="C7949">
        <f>IF('Data R4P'!C965="","",'Data R4P'!C965)</f>
        <v/>
      </c>
      <c r="D7949">
        <f>IF('Data R4P'!C965="","",'Data R4P'!D965)</f>
        <v/>
      </c>
      <c r="E7949">
        <f>IF('Data R4P'!C965="","",'Data R4P'!E965)</f>
        <v/>
      </c>
      <c r="F7949">
        <f>IF('Data R4P'!C965="","",'Data R4P'!F965)</f>
        <v/>
      </c>
      <c r="G7949">
        <f>IF('Data R4P'!C965="","",'Data R4P'!AD965)</f>
        <v/>
      </c>
      <c r="H7949">
        <f>IF('Data R4P'!C965="","",'Data R4P'!AC965)</f>
        <v/>
      </c>
      <c r="I7949">
        <f>IF('Data R4P'!C965="","",COUNTIF('Data R4P'!J965,"&gt;0")+COUNTIF('Data R4P'!L965,"&gt;0")+COUNTIF('Data R4P'!N965,"&gt;0")+COUNTIF('Data R4P'!P965,"&gt;0")+COUNTIF('Data R4P'!R965,"&gt;0")+COUNTIF('Data R4P'!T965,"&gt;0")+COUNTIF('Data R4P'!V965,"&gt;0")+COUNTIF('Data R4P'!X965,"&gt;0"))</f>
        <v/>
      </c>
      <c r="J7949">
        <f>IF('Data R4P'!C965="","",IF((COUNTIF('Data R4P'!K965,"&gt;0")+COUNTIF('Data R4P'!M965,"&gt;0")+COUNTIF('Data R4P'!O965,"&gt;0")+COUNTIF('Data R4P'!Q965,"&gt;0")+COUNTIF('Data R4P'!S965,"&gt;0")+COUNTIF('Data R4P'!U965,"&gt;0")+COUNTIF('Data R4P'!W965,"&gt;0")+COUNTIF('Data R4P'!Y965,"&gt;0"))&gt;0,1,0))</f>
        <v/>
      </c>
      <c r="M7949" t="inlineStr">
        <is>
          <t>Data R</t>
        </is>
      </c>
    </row>
    <row r="7950">
      <c r="A7950" t="inlineStr">
        <is>
          <t>Regional 4 Palmco</t>
        </is>
      </c>
      <c r="B7950">
        <f>IF('Data R4P'!C966="","",'Data R4P'!B966)</f>
        <v/>
      </c>
      <c r="C7950">
        <f>IF('Data R4P'!C966="","",'Data R4P'!C966)</f>
        <v/>
      </c>
      <c r="D7950">
        <f>IF('Data R4P'!C966="","",'Data R4P'!D966)</f>
        <v/>
      </c>
      <c r="E7950">
        <f>IF('Data R4P'!C966="","",'Data R4P'!E966)</f>
        <v/>
      </c>
      <c r="F7950">
        <f>IF('Data R4P'!C966="","",'Data R4P'!F966)</f>
        <v/>
      </c>
      <c r="G7950">
        <f>IF('Data R4P'!C966="","",'Data R4P'!AD966)</f>
        <v/>
      </c>
      <c r="H7950">
        <f>IF('Data R4P'!C966="","",'Data R4P'!AC966)</f>
        <v/>
      </c>
      <c r="I7950">
        <f>IF('Data R4P'!C966="","",COUNTIF('Data R4P'!J966,"&gt;0")+COUNTIF('Data R4P'!L966,"&gt;0")+COUNTIF('Data R4P'!N966,"&gt;0")+COUNTIF('Data R4P'!P966,"&gt;0")+COUNTIF('Data R4P'!R966,"&gt;0")+COUNTIF('Data R4P'!T966,"&gt;0")+COUNTIF('Data R4P'!V966,"&gt;0")+COUNTIF('Data R4P'!X966,"&gt;0"))</f>
        <v/>
      </c>
      <c r="J7950">
        <f>IF('Data R4P'!C966="","",IF((COUNTIF('Data R4P'!K966,"&gt;0")+COUNTIF('Data R4P'!M966,"&gt;0")+COUNTIF('Data R4P'!O966,"&gt;0")+COUNTIF('Data R4P'!Q966,"&gt;0")+COUNTIF('Data R4P'!S966,"&gt;0")+COUNTIF('Data R4P'!U966,"&gt;0")+COUNTIF('Data R4P'!W966,"&gt;0")+COUNTIF('Data R4P'!Y966,"&gt;0"))&gt;0,1,0))</f>
        <v/>
      </c>
      <c r="M7950" t="inlineStr">
        <is>
          <t>Data R</t>
        </is>
      </c>
    </row>
    <row r="7951">
      <c r="A7951" t="inlineStr">
        <is>
          <t>Regional 4 Palmco</t>
        </is>
      </c>
      <c r="B7951">
        <f>IF('Data R4P'!C967="","",'Data R4P'!B967)</f>
        <v/>
      </c>
      <c r="C7951">
        <f>IF('Data R4P'!C967="","",'Data R4P'!C967)</f>
        <v/>
      </c>
      <c r="D7951">
        <f>IF('Data R4P'!C967="","",'Data R4P'!D967)</f>
        <v/>
      </c>
      <c r="E7951">
        <f>IF('Data R4P'!C967="","",'Data R4P'!E967)</f>
        <v/>
      </c>
      <c r="F7951">
        <f>IF('Data R4P'!C967="","",'Data R4P'!F967)</f>
        <v/>
      </c>
      <c r="G7951">
        <f>IF('Data R4P'!C967="","",'Data R4P'!AD967)</f>
        <v/>
      </c>
      <c r="H7951">
        <f>IF('Data R4P'!C967="","",'Data R4P'!AC967)</f>
        <v/>
      </c>
      <c r="I7951">
        <f>IF('Data R4P'!C967="","",COUNTIF('Data R4P'!J967,"&gt;0")+COUNTIF('Data R4P'!L967,"&gt;0")+COUNTIF('Data R4P'!N967,"&gt;0")+COUNTIF('Data R4P'!P967,"&gt;0")+COUNTIF('Data R4P'!R967,"&gt;0")+COUNTIF('Data R4P'!T967,"&gt;0")+COUNTIF('Data R4P'!V967,"&gt;0")+COUNTIF('Data R4P'!X967,"&gt;0"))</f>
        <v/>
      </c>
      <c r="J7951">
        <f>IF('Data R4P'!C967="","",IF((COUNTIF('Data R4P'!K967,"&gt;0")+COUNTIF('Data R4P'!M967,"&gt;0")+COUNTIF('Data R4P'!O967,"&gt;0")+COUNTIF('Data R4P'!Q967,"&gt;0")+COUNTIF('Data R4P'!S967,"&gt;0")+COUNTIF('Data R4P'!U967,"&gt;0")+COUNTIF('Data R4P'!W967,"&gt;0")+COUNTIF('Data R4P'!Y967,"&gt;0"))&gt;0,1,0))</f>
        <v/>
      </c>
      <c r="M7951" t="inlineStr">
        <is>
          <t>Data R</t>
        </is>
      </c>
    </row>
    <row r="7952">
      <c r="A7952" t="inlineStr">
        <is>
          <t>Regional 4 Palmco</t>
        </is>
      </c>
      <c r="B7952">
        <f>IF('Data R4P'!C968="","",'Data R4P'!B968)</f>
        <v/>
      </c>
      <c r="C7952">
        <f>IF('Data R4P'!C968="","",'Data R4P'!C968)</f>
        <v/>
      </c>
      <c r="D7952">
        <f>IF('Data R4P'!C968="","",'Data R4P'!D968)</f>
        <v/>
      </c>
      <c r="E7952">
        <f>IF('Data R4P'!C968="","",'Data R4P'!E968)</f>
        <v/>
      </c>
      <c r="F7952">
        <f>IF('Data R4P'!C968="","",'Data R4P'!F968)</f>
        <v/>
      </c>
      <c r="G7952">
        <f>IF('Data R4P'!C968="","",'Data R4P'!AD968)</f>
        <v/>
      </c>
      <c r="H7952">
        <f>IF('Data R4P'!C968="","",'Data R4P'!AC968)</f>
        <v/>
      </c>
      <c r="I7952">
        <f>IF('Data R4P'!C968="","",COUNTIF('Data R4P'!J968,"&gt;0")+COUNTIF('Data R4P'!L968,"&gt;0")+COUNTIF('Data R4P'!N968,"&gt;0")+COUNTIF('Data R4P'!P968,"&gt;0")+COUNTIF('Data R4P'!R968,"&gt;0")+COUNTIF('Data R4P'!T968,"&gt;0")+COUNTIF('Data R4P'!V968,"&gt;0")+COUNTIF('Data R4P'!X968,"&gt;0"))</f>
        <v/>
      </c>
      <c r="J7952">
        <f>IF('Data R4P'!C968="","",IF((COUNTIF('Data R4P'!K968,"&gt;0")+COUNTIF('Data R4P'!M968,"&gt;0")+COUNTIF('Data R4P'!O968,"&gt;0")+COUNTIF('Data R4P'!Q968,"&gt;0")+COUNTIF('Data R4P'!S968,"&gt;0")+COUNTIF('Data R4P'!U968,"&gt;0")+COUNTIF('Data R4P'!W968,"&gt;0")+COUNTIF('Data R4P'!Y968,"&gt;0"))&gt;0,1,0))</f>
        <v/>
      </c>
      <c r="M7952" t="inlineStr">
        <is>
          <t>Data R</t>
        </is>
      </c>
    </row>
    <row r="7953">
      <c r="A7953" t="inlineStr">
        <is>
          <t>Regional 4 Palmco</t>
        </is>
      </c>
      <c r="B7953">
        <f>IF('Data R4P'!C969="","",'Data R4P'!B969)</f>
        <v/>
      </c>
      <c r="C7953">
        <f>IF('Data R4P'!C969="","",'Data R4P'!C969)</f>
        <v/>
      </c>
      <c r="D7953">
        <f>IF('Data R4P'!C969="","",'Data R4P'!D969)</f>
        <v/>
      </c>
      <c r="E7953">
        <f>IF('Data R4P'!C969="","",'Data R4P'!E969)</f>
        <v/>
      </c>
      <c r="F7953">
        <f>IF('Data R4P'!C969="","",'Data R4P'!F969)</f>
        <v/>
      </c>
      <c r="G7953">
        <f>IF('Data R4P'!C969="","",'Data R4P'!AD969)</f>
        <v/>
      </c>
      <c r="H7953">
        <f>IF('Data R4P'!C969="","",'Data R4P'!AC969)</f>
        <v/>
      </c>
      <c r="I7953">
        <f>IF('Data R4P'!C969="","",COUNTIF('Data R4P'!J969,"&gt;0")+COUNTIF('Data R4P'!L969,"&gt;0")+COUNTIF('Data R4P'!N969,"&gt;0")+COUNTIF('Data R4P'!P969,"&gt;0")+COUNTIF('Data R4P'!R969,"&gt;0")+COUNTIF('Data R4P'!T969,"&gt;0")+COUNTIF('Data R4P'!V969,"&gt;0")+COUNTIF('Data R4P'!X969,"&gt;0"))</f>
        <v/>
      </c>
      <c r="J7953">
        <f>IF('Data R4P'!C969="","",IF((COUNTIF('Data R4P'!K969,"&gt;0")+COUNTIF('Data R4P'!M969,"&gt;0")+COUNTIF('Data R4P'!O969,"&gt;0")+COUNTIF('Data R4P'!Q969,"&gt;0")+COUNTIF('Data R4P'!S969,"&gt;0")+COUNTIF('Data R4P'!U969,"&gt;0")+COUNTIF('Data R4P'!W969,"&gt;0")+COUNTIF('Data R4P'!Y969,"&gt;0"))&gt;0,1,0))</f>
        <v/>
      </c>
      <c r="M7953" t="inlineStr">
        <is>
          <t>Data R</t>
        </is>
      </c>
    </row>
    <row r="7954">
      <c r="A7954" t="inlineStr">
        <is>
          <t>Regional 4 Palmco</t>
        </is>
      </c>
      <c r="B7954">
        <f>IF('Data R4P'!C970="","",'Data R4P'!B970)</f>
        <v/>
      </c>
      <c r="C7954">
        <f>IF('Data R4P'!C970="","",'Data R4P'!C970)</f>
        <v/>
      </c>
      <c r="D7954">
        <f>IF('Data R4P'!C970="","",'Data R4P'!D970)</f>
        <v/>
      </c>
      <c r="E7954">
        <f>IF('Data R4P'!C970="","",'Data R4P'!E970)</f>
        <v/>
      </c>
      <c r="F7954">
        <f>IF('Data R4P'!C970="","",'Data R4P'!F970)</f>
        <v/>
      </c>
      <c r="G7954">
        <f>IF('Data R4P'!C970="","",'Data R4P'!AD970)</f>
        <v/>
      </c>
      <c r="H7954">
        <f>IF('Data R4P'!C970="","",'Data R4P'!AC970)</f>
        <v/>
      </c>
      <c r="I7954">
        <f>IF('Data R4P'!C970="","",COUNTIF('Data R4P'!J970,"&gt;0")+COUNTIF('Data R4P'!L970,"&gt;0")+COUNTIF('Data R4P'!N970,"&gt;0")+COUNTIF('Data R4P'!P970,"&gt;0")+COUNTIF('Data R4P'!R970,"&gt;0")+COUNTIF('Data R4P'!T970,"&gt;0")+COUNTIF('Data R4P'!V970,"&gt;0")+COUNTIF('Data R4P'!X970,"&gt;0"))</f>
        <v/>
      </c>
      <c r="J7954">
        <f>IF('Data R4P'!C970="","",IF((COUNTIF('Data R4P'!K970,"&gt;0")+COUNTIF('Data R4P'!M970,"&gt;0")+COUNTIF('Data R4P'!O970,"&gt;0")+COUNTIF('Data R4P'!Q970,"&gt;0")+COUNTIF('Data R4P'!S970,"&gt;0")+COUNTIF('Data R4P'!U970,"&gt;0")+COUNTIF('Data R4P'!W970,"&gt;0")+COUNTIF('Data R4P'!Y970,"&gt;0"))&gt;0,1,0))</f>
        <v/>
      </c>
      <c r="M7954" t="inlineStr">
        <is>
          <t>Data R</t>
        </is>
      </c>
    </row>
    <row r="7955">
      <c r="A7955" t="inlineStr">
        <is>
          <t>Regional 4 Palmco</t>
        </is>
      </c>
      <c r="B7955">
        <f>IF('Data R4P'!C971="","",'Data R4P'!B971)</f>
        <v/>
      </c>
      <c r="C7955">
        <f>IF('Data R4P'!C971="","",'Data R4P'!C971)</f>
        <v/>
      </c>
      <c r="D7955">
        <f>IF('Data R4P'!C971="","",'Data R4P'!D971)</f>
        <v/>
      </c>
      <c r="E7955">
        <f>IF('Data R4P'!C971="","",'Data R4P'!E971)</f>
        <v/>
      </c>
      <c r="F7955">
        <f>IF('Data R4P'!C971="","",'Data R4P'!F971)</f>
        <v/>
      </c>
      <c r="G7955">
        <f>IF('Data R4P'!C971="","",'Data R4P'!AD971)</f>
        <v/>
      </c>
      <c r="H7955">
        <f>IF('Data R4P'!C971="","",'Data R4P'!AC971)</f>
        <v/>
      </c>
      <c r="I7955">
        <f>IF('Data R4P'!C971="","",COUNTIF('Data R4P'!J971,"&gt;0")+COUNTIF('Data R4P'!L971,"&gt;0")+COUNTIF('Data R4P'!N971,"&gt;0")+COUNTIF('Data R4P'!P971,"&gt;0")+COUNTIF('Data R4P'!R971,"&gt;0")+COUNTIF('Data R4P'!T971,"&gt;0")+COUNTIF('Data R4P'!V971,"&gt;0")+COUNTIF('Data R4P'!X971,"&gt;0"))</f>
        <v/>
      </c>
      <c r="J7955">
        <f>IF('Data R4P'!C971="","",IF((COUNTIF('Data R4P'!K971,"&gt;0")+COUNTIF('Data R4P'!M971,"&gt;0")+COUNTIF('Data R4P'!O971,"&gt;0")+COUNTIF('Data R4P'!Q971,"&gt;0")+COUNTIF('Data R4P'!S971,"&gt;0")+COUNTIF('Data R4P'!U971,"&gt;0")+COUNTIF('Data R4P'!W971,"&gt;0")+COUNTIF('Data R4P'!Y971,"&gt;0"))&gt;0,1,0))</f>
        <v/>
      </c>
      <c r="M7955" t="inlineStr">
        <is>
          <t>Data R</t>
        </is>
      </c>
    </row>
    <row r="7956">
      <c r="A7956" t="inlineStr">
        <is>
          <t>Regional 4 Palmco</t>
        </is>
      </c>
      <c r="B7956">
        <f>IF('Data R4P'!C972="","",'Data R4P'!B972)</f>
        <v/>
      </c>
      <c r="C7956">
        <f>IF('Data R4P'!C972="","",'Data R4P'!C972)</f>
        <v/>
      </c>
      <c r="D7956">
        <f>IF('Data R4P'!C972="","",'Data R4P'!D972)</f>
        <v/>
      </c>
      <c r="E7956">
        <f>IF('Data R4P'!C972="","",'Data R4P'!E972)</f>
        <v/>
      </c>
      <c r="F7956">
        <f>IF('Data R4P'!C972="","",'Data R4P'!F972)</f>
        <v/>
      </c>
      <c r="G7956">
        <f>IF('Data R4P'!C972="","",'Data R4P'!AD972)</f>
        <v/>
      </c>
      <c r="H7956">
        <f>IF('Data R4P'!C972="","",'Data R4P'!AC972)</f>
        <v/>
      </c>
      <c r="I7956">
        <f>IF('Data R4P'!C972="","",COUNTIF('Data R4P'!J972,"&gt;0")+COUNTIF('Data R4P'!L972,"&gt;0")+COUNTIF('Data R4P'!N972,"&gt;0")+COUNTIF('Data R4P'!P972,"&gt;0")+COUNTIF('Data R4P'!R972,"&gt;0")+COUNTIF('Data R4P'!T972,"&gt;0")+COUNTIF('Data R4P'!V972,"&gt;0")+COUNTIF('Data R4P'!X972,"&gt;0"))</f>
        <v/>
      </c>
      <c r="J7956">
        <f>IF('Data R4P'!C972="","",IF((COUNTIF('Data R4P'!K972,"&gt;0")+COUNTIF('Data R4P'!M972,"&gt;0")+COUNTIF('Data R4P'!O972,"&gt;0")+COUNTIF('Data R4P'!Q972,"&gt;0")+COUNTIF('Data R4P'!S972,"&gt;0")+COUNTIF('Data R4P'!U972,"&gt;0")+COUNTIF('Data R4P'!W972,"&gt;0")+COUNTIF('Data R4P'!Y972,"&gt;0"))&gt;0,1,0))</f>
        <v/>
      </c>
      <c r="M7956" t="inlineStr">
        <is>
          <t>Data R</t>
        </is>
      </c>
    </row>
    <row r="7957">
      <c r="A7957" t="inlineStr">
        <is>
          <t>Regional 4 Palmco</t>
        </is>
      </c>
      <c r="B7957">
        <f>IF('Data R4P'!C973="","",'Data R4P'!B973)</f>
        <v/>
      </c>
      <c r="C7957">
        <f>IF('Data R4P'!C973="","",'Data R4P'!C973)</f>
        <v/>
      </c>
      <c r="D7957">
        <f>IF('Data R4P'!C973="","",'Data R4P'!D973)</f>
        <v/>
      </c>
      <c r="E7957">
        <f>IF('Data R4P'!C973="","",'Data R4P'!E973)</f>
        <v/>
      </c>
      <c r="F7957">
        <f>IF('Data R4P'!C973="","",'Data R4P'!F973)</f>
        <v/>
      </c>
      <c r="G7957">
        <f>IF('Data R4P'!C973="","",'Data R4P'!AD973)</f>
        <v/>
      </c>
      <c r="H7957">
        <f>IF('Data R4P'!C973="","",'Data R4P'!AC973)</f>
        <v/>
      </c>
      <c r="I7957">
        <f>IF('Data R4P'!C973="","",COUNTIF('Data R4P'!J973,"&gt;0")+COUNTIF('Data R4P'!L973,"&gt;0")+COUNTIF('Data R4P'!N973,"&gt;0")+COUNTIF('Data R4P'!P973,"&gt;0")+COUNTIF('Data R4P'!R973,"&gt;0")+COUNTIF('Data R4P'!T973,"&gt;0")+COUNTIF('Data R4P'!V973,"&gt;0")+COUNTIF('Data R4P'!X973,"&gt;0"))</f>
        <v/>
      </c>
      <c r="J7957">
        <f>IF('Data R4P'!C973="","",IF((COUNTIF('Data R4P'!K973,"&gt;0")+COUNTIF('Data R4P'!M973,"&gt;0")+COUNTIF('Data R4P'!O973,"&gt;0")+COUNTIF('Data R4P'!Q973,"&gt;0")+COUNTIF('Data R4P'!S973,"&gt;0")+COUNTIF('Data R4P'!U973,"&gt;0")+COUNTIF('Data R4P'!W973,"&gt;0")+COUNTIF('Data R4P'!Y973,"&gt;0"))&gt;0,1,0))</f>
        <v/>
      </c>
      <c r="M7957" t="inlineStr">
        <is>
          <t>Data R</t>
        </is>
      </c>
    </row>
    <row r="7958">
      <c r="A7958" t="inlineStr">
        <is>
          <t>Regional 4 Palmco</t>
        </is>
      </c>
      <c r="B7958">
        <f>IF('Data R4P'!C974="","",'Data R4P'!B974)</f>
        <v/>
      </c>
      <c r="C7958">
        <f>IF('Data R4P'!C974="","",'Data R4P'!C974)</f>
        <v/>
      </c>
      <c r="D7958">
        <f>IF('Data R4P'!C974="","",'Data R4P'!D974)</f>
        <v/>
      </c>
      <c r="E7958">
        <f>IF('Data R4P'!C974="","",'Data R4P'!E974)</f>
        <v/>
      </c>
      <c r="F7958">
        <f>IF('Data R4P'!C974="","",'Data R4P'!F974)</f>
        <v/>
      </c>
      <c r="G7958">
        <f>IF('Data R4P'!C974="","",'Data R4P'!AD974)</f>
        <v/>
      </c>
      <c r="H7958">
        <f>IF('Data R4P'!C974="","",'Data R4P'!AC974)</f>
        <v/>
      </c>
      <c r="I7958">
        <f>IF('Data R4P'!C974="","",COUNTIF('Data R4P'!J974,"&gt;0")+COUNTIF('Data R4P'!L974,"&gt;0")+COUNTIF('Data R4P'!N974,"&gt;0")+COUNTIF('Data R4P'!P974,"&gt;0")+COUNTIF('Data R4P'!R974,"&gt;0")+COUNTIF('Data R4P'!T974,"&gt;0")+COUNTIF('Data R4P'!V974,"&gt;0")+COUNTIF('Data R4P'!X974,"&gt;0"))</f>
        <v/>
      </c>
      <c r="J7958">
        <f>IF('Data R4P'!C974="","",IF((COUNTIF('Data R4P'!K974,"&gt;0")+COUNTIF('Data R4P'!M974,"&gt;0")+COUNTIF('Data R4P'!O974,"&gt;0")+COUNTIF('Data R4P'!Q974,"&gt;0")+COUNTIF('Data R4P'!S974,"&gt;0")+COUNTIF('Data R4P'!U974,"&gt;0")+COUNTIF('Data R4P'!W974,"&gt;0")+COUNTIF('Data R4P'!Y974,"&gt;0"))&gt;0,1,0))</f>
        <v/>
      </c>
      <c r="M7958" t="inlineStr">
        <is>
          <t>Data R</t>
        </is>
      </c>
    </row>
    <row r="7959">
      <c r="A7959" t="inlineStr">
        <is>
          <t>Regional 4 Palmco</t>
        </is>
      </c>
      <c r="B7959">
        <f>IF('Data R4P'!C975="","",'Data R4P'!B975)</f>
        <v/>
      </c>
      <c r="C7959">
        <f>IF('Data R4P'!C975="","",'Data R4P'!C975)</f>
        <v/>
      </c>
      <c r="D7959">
        <f>IF('Data R4P'!C975="","",'Data R4P'!D975)</f>
        <v/>
      </c>
      <c r="E7959">
        <f>IF('Data R4P'!C975="","",'Data R4P'!E975)</f>
        <v/>
      </c>
      <c r="F7959">
        <f>IF('Data R4P'!C975="","",'Data R4P'!F975)</f>
        <v/>
      </c>
      <c r="G7959">
        <f>IF('Data R4P'!C975="","",'Data R4P'!AD975)</f>
        <v/>
      </c>
      <c r="H7959">
        <f>IF('Data R4P'!C975="","",'Data R4P'!AC975)</f>
        <v/>
      </c>
      <c r="I7959">
        <f>IF('Data R4P'!C975="","",COUNTIF('Data R4P'!J975,"&gt;0")+COUNTIF('Data R4P'!L975,"&gt;0")+COUNTIF('Data R4P'!N975,"&gt;0")+COUNTIF('Data R4P'!P975,"&gt;0")+COUNTIF('Data R4P'!R975,"&gt;0")+COUNTIF('Data R4P'!T975,"&gt;0")+COUNTIF('Data R4P'!V975,"&gt;0")+COUNTIF('Data R4P'!X975,"&gt;0"))</f>
        <v/>
      </c>
      <c r="J7959">
        <f>IF('Data R4P'!C975="","",IF((COUNTIF('Data R4P'!K975,"&gt;0")+COUNTIF('Data R4P'!M975,"&gt;0")+COUNTIF('Data R4P'!O975,"&gt;0")+COUNTIF('Data R4P'!Q975,"&gt;0")+COUNTIF('Data R4P'!S975,"&gt;0")+COUNTIF('Data R4P'!U975,"&gt;0")+COUNTIF('Data R4P'!W975,"&gt;0")+COUNTIF('Data R4P'!Y975,"&gt;0"))&gt;0,1,0))</f>
        <v/>
      </c>
      <c r="M7959" t="inlineStr">
        <is>
          <t>Data R</t>
        </is>
      </c>
    </row>
    <row r="7960">
      <c r="A7960" t="inlineStr">
        <is>
          <t>Regional 4 Palmco</t>
        </is>
      </c>
      <c r="B7960">
        <f>IF('Data R4P'!C976="","",'Data R4P'!B976)</f>
        <v/>
      </c>
      <c r="C7960">
        <f>IF('Data R4P'!C976="","",'Data R4P'!C976)</f>
        <v/>
      </c>
      <c r="D7960">
        <f>IF('Data R4P'!C976="","",'Data R4P'!D976)</f>
        <v/>
      </c>
      <c r="E7960">
        <f>IF('Data R4P'!C976="","",'Data R4P'!E976)</f>
        <v/>
      </c>
      <c r="F7960">
        <f>IF('Data R4P'!C976="","",'Data R4P'!F976)</f>
        <v/>
      </c>
      <c r="G7960">
        <f>IF('Data R4P'!C976="","",'Data R4P'!AD976)</f>
        <v/>
      </c>
      <c r="H7960">
        <f>IF('Data R4P'!C976="","",'Data R4P'!AC976)</f>
        <v/>
      </c>
      <c r="I7960">
        <f>IF('Data R4P'!C976="","",COUNTIF('Data R4P'!J976,"&gt;0")+COUNTIF('Data R4P'!L976,"&gt;0")+COUNTIF('Data R4P'!N976,"&gt;0")+COUNTIF('Data R4P'!P976,"&gt;0")+COUNTIF('Data R4P'!R976,"&gt;0")+COUNTIF('Data R4P'!T976,"&gt;0")+COUNTIF('Data R4P'!V976,"&gt;0")+COUNTIF('Data R4P'!X976,"&gt;0"))</f>
        <v/>
      </c>
      <c r="J7960">
        <f>IF('Data R4P'!C976="","",IF((COUNTIF('Data R4P'!K976,"&gt;0")+COUNTIF('Data R4P'!M976,"&gt;0")+COUNTIF('Data R4P'!O976,"&gt;0")+COUNTIF('Data R4P'!Q976,"&gt;0")+COUNTIF('Data R4P'!S976,"&gt;0")+COUNTIF('Data R4P'!U976,"&gt;0")+COUNTIF('Data R4P'!W976,"&gt;0")+COUNTIF('Data R4P'!Y976,"&gt;0"))&gt;0,1,0))</f>
        <v/>
      </c>
      <c r="M7960" t="inlineStr">
        <is>
          <t>Data R</t>
        </is>
      </c>
    </row>
    <row r="7961">
      <c r="A7961" t="inlineStr">
        <is>
          <t>Regional 4 Palmco</t>
        </is>
      </c>
      <c r="B7961">
        <f>IF('Data R4P'!C977="","",'Data R4P'!B977)</f>
        <v/>
      </c>
      <c r="C7961">
        <f>IF('Data R4P'!C977="","",'Data R4P'!C977)</f>
        <v/>
      </c>
      <c r="D7961">
        <f>IF('Data R4P'!C977="","",'Data R4P'!D977)</f>
        <v/>
      </c>
      <c r="E7961">
        <f>IF('Data R4P'!C977="","",'Data R4P'!E977)</f>
        <v/>
      </c>
      <c r="F7961">
        <f>IF('Data R4P'!C977="","",'Data R4P'!F977)</f>
        <v/>
      </c>
      <c r="G7961">
        <f>IF('Data R4P'!C977="","",'Data R4P'!AD977)</f>
        <v/>
      </c>
      <c r="H7961">
        <f>IF('Data R4P'!C977="","",'Data R4P'!AC977)</f>
        <v/>
      </c>
      <c r="I7961">
        <f>IF('Data R4P'!C977="","",COUNTIF('Data R4P'!J977,"&gt;0")+COUNTIF('Data R4P'!L977,"&gt;0")+COUNTIF('Data R4P'!N977,"&gt;0")+COUNTIF('Data R4P'!P977,"&gt;0")+COUNTIF('Data R4P'!R977,"&gt;0")+COUNTIF('Data R4P'!T977,"&gt;0")+COUNTIF('Data R4P'!V977,"&gt;0")+COUNTIF('Data R4P'!X977,"&gt;0"))</f>
        <v/>
      </c>
      <c r="J7961">
        <f>IF('Data R4P'!C977="","",IF((COUNTIF('Data R4P'!K977,"&gt;0")+COUNTIF('Data R4P'!M977,"&gt;0")+COUNTIF('Data R4P'!O977,"&gt;0")+COUNTIF('Data R4P'!Q977,"&gt;0")+COUNTIF('Data R4P'!S977,"&gt;0")+COUNTIF('Data R4P'!U977,"&gt;0")+COUNTIF('Data R4P'!W977,"&gt;0")+COUNTIF('Data R4P'!Y977,"&gt;0"))&gt;0,1,0))</f>
        <v/>
      </c>
      <c r="M7961" t="inlineStr">
        <is>
          <t>Data R</t>
        </is>
      </c>
    </row>
    <row r="7962">
      <c r="A7962" t="inlineStr">
        <is>
          <t>Regional 4 Palmco</t>
        </is>
      </c>
      <c r="B7962">
        <f>IF('Data R4P'!C978="","",'Data R4P'!B978)</f>
        <v/>
      </c>
      <c r="C7962">
        <f>IF('Data R4P'!C978="","",'Data R4P'!C978)</f>
        <v/>
      </c>
      <c r="D7962">
        <f>IF('Data R4P'!C978="","",'Data R4P'!D978)</f>
        <v/>
      </c>
      <c r="E7962">
        <f>IF('Data R4P'!C978="","",'Data R4P'!E978)</f>
        <v/>
      </c>
      <c r="F7962">
        <f>IF('Data R4P'!C978="","",'Data R4P'!F978)</f>
        <v/>
      </c>
      <c r="G7962">
        <f>IF('Data R4P'!C978="","",'Data R4P'!AD978)</f>
        <v/>
      </c>
      <c r="H7962">
        <f>IF('Data R4P'!C978="","",'Data R4P'!AC978)</f>
        <v/>
      </c>
      <c r="I7962">
        <f>IF('Data R4P'!C978="","",COUNTIF('Data R4P'!J978,"&gt;0")+COUNTIF('Data R4P'!L978,"&gt;0")+COUNTIF('Data R4P'!N978,"&gt;0")+COUNTIF('Data R4P'!P978,"&gt;0")+COUNTIF('Data R4P'!R978,"&gt;0")+COUNTIF('Data R4P'!T978,"&gt;0")+COUNTIF('Data R4P'!V978,"&gt;0")+COUNTIF('Data R4P'!X978,"&gt;0"))</f>
        <v/>
      </c>
      <c r="J7962">
        <f>IF('Data R4P'!C978="","",IF((COUNTIF('Data R4P'!K978,"&gt;0")+COUNTIF('Data R4P'!M978,"&gt;0")+COUNTIF('Data R4P'!O978,"&gt;0")+COUNTIF('Data R4P'!Q978,"&gt;0")+COUNTIF('Data R4P'!S978,"&gt;0")+COUNTIF('Data R4P'!U978,"&gt;0")+COUNTIF('Data R4P'!W978,"&gt;0")+COUNTIF('Data R4P'!Y978,"&gt;0"))&gt;0,1,0))</f>
        <v/>
      </c>
      <c r="M7962" t="inlineStr">
        <is>
          <t>Data R</t>
        </is>
      </c>
    </row>
    <row r="7963">
      <c r="A7963" t="inlineStr">
        <is>
          <t>Regional 4 Palmco</t>
        </is>
      </c>
      <c r="B7963">
        <f>IF('Data R4P'!C979="","",'Data R4P'!B979)</f>
        <v/>
      </c>
      <c r="C7963">
        <f>IF('Data R4P'!C979="","",'Data R4P'!C979)</f>
        <v/>
      </c>
      <c r="D7963">
        <f>IF('Data R4P'!C979="","",'Data R4P'!D979)</f>
        <v/>
      </c>
      <c r="E7963">
        <f>IF('Data R4P'!C979="","",'Data R4P'!E979)</f>
        <v/>
      </c>
      <c r="F7963">
        <f>IF('Data R4P'!C979="","",'Data R4P'!F979)</f>
        <v/>
      </c>
      <c r="G7963">
        <f>IF('Data R4P'!C979="","",'Data R4P'!AD979)</f>
        <v/>
      </c>
      <c r="H7963">
        <f>IF('Data R4P'!C979="","",'Data R4P'!AC979)</f>
        <v/>
      </c>
      <c r="I7963">
        <f>IF('Data R4P'!C979="","",COUNTIF('Data R4P'!J979,"&gt;0")+COUNTIF('Data R4P'!L979,"&gt;0")+COUNTIF('Data R4P'!N979,"&gt;0")+COUNTIF('Data R4P'!P979,"&gt;0")+COUNTIF('Data R4P'!R979,"&gt;0")+COUNTIF('Data R4P'!T979,"&gt;0")+COUNTIF('Data R4P'!V979,"&gt;0")+COUNTIF('Data R4P'!X979,"&gt;0"))</f>
        <v/>
      </c>
      <c r="J7963">
        <f>IF('Data R4P'!C979="","",IF((COUNTIF('Data R4P'!K979,"&gt;0")+COUNTIF('Data R4P'!M979,"&gt;0")+COUNTIF('Data R4P'!O979,"&gt;0")+COUNTIF('Data R4P'!Q979,"&gt;0")+COUNTIF('Data R4P'!S979,"&gt;0")+COUNTIF('Data R4P'!U979,"&gt;0")+COUNTIF('Data R4P'!W979,"&gt;0")+COUNTIF('Data R4P'!Y979,"&gt;0"))&gt;0,1,0))</f>
        <v/>
      </c>
      <c r="M7963" t="inlineStr">
        <is>
          <t>Data R</t>
        </is>
      </c>
    </row>
    <row r="7964">
      <c r="A7964" t="inlineStr">
        <is>
          <t>Regional 4 Palmco</t>
        </is>
      </c>
      <c r="B7964">
        <f>IF('Data R4P'!C980="","",'Data R4P'!B980)</f>
        <v/>
      </c>
      <c r="C7964">
        <f>IF('Data R4P'!C980="","",'Data R4P'!C980)</f>
        <v/>
      </c>
      <c r="D7964">
        <f>IF('Data R4P'!C980="","",'Data R4P'!D980)</f>
        <v/>
      </c>
      <c r="E7964">
        <f>IF('Data R4P'!C980="","",'Data R4P'!E980)</f>
        <v/>
      </c>
      <c r="F7964">
        <f>IF('Data R4P'!C980="","",'Data R4P'!F980)</f>
        <v/>
      </c>
      <c r="G7964">
        <f>IF('Data R4P'!C980="","",'Data R4P'!AD980)</f>
        <v/>
      </c>
      <c r="H7964">
        <f>IF('Data R4P'!C980="","",'Data R4P'!AC980)</f>
        <v/>
      </c>
      <c r="I7964">
        <f>IF('Data R4P'!C980="","",COUNTIF('Data R4P'!J980,"&gt;0")+COUNTIF('Data R4P'!L980,"&gt;0")+COUNTIF('Data R4P'!N980,"&gt;0")+COUNTIF('Data R4P'!P980,"&gt;0")+COUNTIF('Data R4P'!R980,"&gt;0")+COUNTIF('Data R4P'!T980,"&gt;0")+COUNTIF('Data R4P'!V980,"&gt;0")+COUNTIF('Data R4P'!X980,"&gt;0"))</f>
        <v/>
      </c>
      <c r="J7964">
        <f>IF('Data R4P'!C980="","",IF((COUNTIF('Data R4P'!K980,"&gt;0")+COUNTIF('Data R4P'!M980,"&gt;0")+COUNTIF('Data R4P'!O980,"&gt;0")+COUNTIF('Data R4P'!Q980,"&gt;0")+COUNTIF('Data R4P'!S980,"&gt;0")+COUNTIF('Data R4P'!U980,"&gt;0")+COUNTIF('Data R4P'!W980,"&gt;0")+COUNTIF('Data R4P'!Y980,"&gt;0"))&gt;0,1,0))</f>
        <v/>
      </c>
      <c r="M7964" t="inlineStr">
        <is>
          <t>Data R</t>
        </is>
      </c>
    </row>
    <row r="7965">
      <c r="A7965" t="inlineStr">
        <is>
          <t>Regional 4 Palmco</t>
        </is>
      </c>
      <c r="B7965">
        <f>IF('Data R4P'!C981="","",'Data R4P'!B981)</f>
        <v/>
      </c>
      <c r="C7965">
        <f>IF('Data R4P'!C981="","",'Data R4P'!C981)</f>
        <v/>
      </c>
      <c r="D7965">
        <f>IF('Data R4P'!C981="","",'Data R4P'!D981)</f>
        <v/>
      </c>
      <c r="E7965">
        <f>IF('Data R4P'!C981="","",'Data R4P'!E981)</f>
        <v/>
      </c>
      <c r="F7965">
        <f>IF('Data R4P'!C981="","",'Data R4P'!F981)</f>
        <v/>
      </c>
      <c r="G7965">
        <f>IF('Data R4P'!C981="","",'Data R4P'!AD981)</f>
        <v/>
      </c>
      <c r="H7965">
        <f>IF('Data R4P'!C981="","",'Data R4P'!AC981)</f>
        <v/>
      </c>
      <c r="I7965">
        <f>IF('Data R4P'!C981="","",COUNTIF('Data R4P'!J981,"&gt;0")+COUNTIF('Data R4P'!L981,"&gt;0")+COUNTIF('Data R4P'!N981,"&gt;0")+COUNTIF('Data R4P'!P981,"&gt;0")+COUNTIF('Data R4P'!R981,"&gt;0")+COUNTIF('Data R4P'!T981,"&gt;0")+COUNTIF('Data R4P'!V981,"&gt;0")+COUNTIF('Data R4P'!X981,"&gt;0"))</f>
        <v/>
      </c>
      <c r="J7965">
        <f>IF('Data R4P'!C981="","",IF((COUNTIF('Data R4P'!K981,"&gt;0")+COUNTIF('Data R4P'!M981,"&gt;0")+COUNTIF('Data R4P'!O981,"&gt;0")+COUNTIF('Data R4P'!Q981,"&gt;0")+COUNTIF('Data R4P'!S981,"&gt;0")+COUNTIF('Data R4P'!U981,"&gt;0")+COUNTIF('Data R4P'!W981,"&gt;0")+COUNTIF('Data R4P'!Y981,"&gt;0"))&gt;0,1,0))</f>
        <v/>
      </c>
      <c r="M7965" t="inlineStr">
        <is>
          <t>Data R</t>
        </is>
      </c>
    </row>
    <row r="7966">
      <c r="A7966" t="inlineStr">
        <is>
          <t>Regional 4 Palmco</t>
        </is>
      </c>
      <c r="B7966">
        <f>IF('Data R4P'!C982="","",'Data R4P'!B982)</f>
        <v/>
      </c>
      <c r="C7966">
        <f>IF('Data R4P'!C982="","",'Data R4P'!C982)</f>
        <v/>
      </c>
      <c r="D7966">
        <f>IF('Data R4P'!C982="","",'Data R4P'!D982)</f>
        <v/>
      </c>
      <c r="E7966">
        <f>IF('Data R4P'!C982="","",'Data R4P'!E982)</f>
        <v/>
      </c>
      <c r="F7966">
        <f>IF('Data R4P'!C982="","",'Data R4P'!F982)</f>
        <v/>
      </c>
      <c r="G7966">
        <f>IF('Data R4P'!C982="","",'Data R4P'!AD982)</f>
        <v/>
      </c>
      <c r="H7966">
        <f>IF('Data R4P'!C982="","",'Data R4P'!AC982)</f>
        <v/>
      </c>
      <c r="I7966">
        <f>IF('Data R4P'!C982="","",COUNTIF('Data R4P'!J982,"&gt;0")+COUNTIF('Data R4P'!L982,"&gt;0")+COUNTIF('Data R4P'!N982,"&gt;0")+COUNTIF('Data R4P'!P982,"&gt;0")+COUNTIF('Data R4P'!R982,"&gt;0")+COUNTIF('Data R4P'!T982,"&gt;0")+COUNTIF('Data R4P'!V982,"&gt;0")+COUNTIF('Data R4P'!X982,"&gt;0"))</f>
        <v/>
      </c>
      <c r="J7966">
        <f>IF('Data R4P'!C982="","",IF((COUNTIF('Data R4P'!K982,"&gt;0")+COUNTIF('Data R4P'!M982,"&gt;0")+COUNTIF('Data R4P'!O982,"&gt;0")+COUNTIF('Data R4P'!Q982,"&gt;0")+COUNTIF('Data R4P'!S982,"&gt;0")+COUNTIF('Data R4P'!U982,"&gt;0")+COUNTIF('Data R4P'!W982,"&gt;0")+COUNTIF('Data R4P'!Y982,"&gt;0"))&gt;0,1,0))</f>
        <v/>
      </c>
      <c r="M7966" t="inlineStr">
        <is>
          <t>Data R</t>
        </is>
      </c>
    </row>
    <row r="7967">
      <c r="A7967" t="inlineStr">
        <is>
          <t>Regional 4 Palmco</t>
        </is>
      </c>
      <c r="B7967">
        <f>IF('Data R4P'!C983="","",'Data R4P'!B983)</f>
        <v/>
      </c>
      <c r="C7967">
        <f>IF('Data R4P'!C983="","",'Data R4P'!C983)</f>
        <v/>
      </c>
      <c r="D7967">
        <f>IF('Data R4P'!C983="","",'Data R4P'!D983)</f>
        <v/>
      </c>
      <c r="E7967">
        <f>IF('Data R4P'!C983="","",'Data R4P'!E983)</f>
        <v/>
      </c>
      <c r="F7967">
        <f>IF('Data R4P'!C983="","",'Data R4P'!F983)</f>
        <v/>
      </c>
      <c r="G7967">
        <f>IF('Data R4P'!C983="","",'Data R4P'!AD983)</f>
        <v/>
      </c>
      <c r="H7967">
        <f>IF('Data R4P'!C983="","",'Data R4P'!AC983)</f>
        <v/>
      </c>
      <c r="I7967">
        <f>IF('Data R4P'!C983="","",COUNTIF('Data R4P'!J983,"&gt;0")+COUNTIF('Data R4P'!L983,"&gt;0")+COUNTIF('Data R4P'!N983,"&gt;0")+COUNTIF('Data R4P'!P983,"&gt;0")+COUNTIF('Data R4P'!R983,"&gt;0")+COUNTIF('Data R4P'!T983,"&gt;0")+COUNTIF('Data R4P'!V983,"&gt;0")+COUNTIF('Data R4P'!X983,"&gt;0"))</f>
        <v/>
      </c>
      <c r="J7967">
        <f>IF('Data R4P'!C983="","",IF((COUNTIF('Data R4P'!K983,"&gt;0")+COUNTIF('Data R4P'!M983,"&gt;0")+COUNTIF('Data R4P'!O983,"&gt;0")+COUNTIF('Data R4P'!Q983,"&gt;0")+COUNTIF('Data R4P'!S983,"&gt;0")+COUNTIF('Data R4P'!U983,"&gt;0")+COUNTIF('Data R4P'!W983,"&gt;0")+COUNTIF('Data R4P'!Y983,"&gt;0"))&gt;0,1,0))</f>
        <v/>
      </c>
      <c r="M7967" t="inlineStr">
        <is>
          <t>Data R</t>
        </is>
      </c>
    </row>
    <row r="7968">
      <c r="A7968" t="inlineStr">
        <is>
          <t>Regional 4 Palmco</t>
        </is>
      </c>
      <c r="B7968">
        <f>IF('Data R4P'!C984="","",'Data R4P'!B984)</f>
        <v/>
      </c>
      <c r="C7968">
        <f>IF('Data R4P'!C984="","",'Data R4P'!C984)</f>
        <v/>
      </c>
      <c r="D7968">
        <f>IF('Data R4P'!C984="","",'Data R4P'!D984)</f>
        <v/>
      </c>
      <c r="E7968">
        <f>IF('Data R4P'!C984="","",'Data R4P'!E984)</f>
        <v/>
      </c>
      <c r="F7968">
        <f>IF('Data R4P'!C984="","",'Data R4P'!F984)</f>
        <v/>
      </c>
      <c r="G7968">
        <f>IF('Data R4P'!C984="","",'Data R4P'!AD984)</f>
        <v/>
      </c>
      <c r="H7968">
        <f>IF('Data R4P'!C984="","",'Data R4P'!AC984)</f>
        <v/>
      </c>
      <c r="I7968">
        <f>IF('Data R4P'!C984="","",COUNTIF('Data R4P'!J984,"&gt;0")+COUNTIF('Data R4P'!L984,"&gt;0")+COUNTIF('Data R4P'!N984,"&gt;0")+COUNTIF('Data R4P'!P984,"&gt;0")+COUNTIF('Data R4P'!R984,"&gt;0")+COUNTIF('Data R4P'!T984,"&gt;0")+COUNTIF('Data R4P'!V984,"&gt;0")+COUNTIF('Data R4P'!X984,"&gt;0"))</f>
        <v/>
      </c>
      <c r="J7968">
        <f>IF('Data R4P'!C984="","",IF((COUNTIF('Data R4P'!K984,"&gt;0")+COUNTIF('Data R4P'!M984,"&gt;0")+COUNTIF('Data R4P'!O984,"&gt;0")+COUNTIF('Data R4P'!Q984,"&gt;0")+COUNTIF('Data R4P'!S984,"&gt;0")+COUNTIF('Data R4P'!U984,"&gt;0")+COUNTIF('Data R4P'!W984,"&gt;0")+COUNTIF('Data R4P'!Y984,"&gt;0"))&gt;0,1,0))</f>
        <v/>
      </c>
      <c r="M7968" t="inlineStr">
        <is>
          <t>Data R</t>
        </is>
      </c>
    </row>
    <row r="7969">
      <c r="A7969" t="inlineStr">
        <is>
          <t>Regional 4 Palmco</t>
        </is>
      </c>
      <c r="B7969">
        <f>IF('Data R4P'!C985="","",'Data R4P'!B985)</f>
        <v/>
      </c>
      <c r="C7969">
        <f>IF('Data R4P'!C985="","",'Data R4P'!C985)</f>
        <v/>
      </c>
      <c r="D7969">
        <f>IF('Data R4P'!C985="","",'Data R4P'!D985)</f>
        <v/>
      </c>
      <c r="E7969">
        <f>IF('Data R4P'!C985="","",'Data R4P'!E985)</f>
        <v/>
      </c>
      <c r="F7969">
        <f>IF('Data R4P'!C985="","",'Data R4P'!F985)</f>
        <v/>
      </c>
      <c r="G7969">
        <f>IF('Data R4P'!C985="","",'Data R4P'!AD985)</f>
        <v/>
      </c>
      <c r="H7969">
        <f>IF('Data R4P'!C985="","",'Data R4P'!AC985)</f>
        <v/>
      </c>
      <c r="I7969">
        <f>IF('Data R4P'!C985="","",COUNTIF('Data R4P'!J985,"&gt;0")+COUNTIF('Data R4P'!L985,"&gt;0")+COUNTIF('Data R4P'!N985,"&gt;0")+COUNTIF('Data R4P'!P985,"&gt;0")+COUNTIF('Data R4P'!R985,"&gt;0")+COUNTIF('Data R4P'!T985,"&gt;0")+COUNTIF('Data R4P'!V985,"&gt;0")+COUNTIF('Data R4P'!X985,"&gt;0"))</f>
        <v/>
      </c>
      <c r="J7969">
        <f>IF('Data R4P'!C985="","",IF((COUNTIF('Data R4P'!K985,"&gt;0")+COUNTIF('Data R4P'!M985,"&gt;0")+COUNTIF('Data R4P'!O985,"&gt;0")+COUNTIF('Data R4P'!Q985,"&gt;0")+COUNTIF('Data R4P'!S985,"&gt;0")+COUNTIF('Data R4P'!U985,"&gt;0")+COUNTIF('Data R4P'!W985,"&gt;0")+COUNTIF('Data R4P'!Y985,"&gt;0"))&gt;0,1,0))</f>
        <v/>
      </c>
      <c r="M7969" t="inlineStr">
        <is>
          <t>Data R</t>
        </is>
      </c>
    </row>
    <row r="7970">
      <c r="A7970" t="inlineStr">
        <is>
          <t>Regional 4 Palmco</t>
        </is>
      </c>
      <c r="B7970">
        <f>IF('Data R4P'!C986="","",'Data R4P'!B986)</f>
        <v/>
      </c>
      <c r="C7970">
        <f>IF('Data R4P'!C986="","",'Data R4P'!C986)</f>
        <v/>
      </c>
      <c r="D7970">
        <f>IF('Data R4P'!C986="","",'Data R4P'!D986)</f>
        <v/>
      </c>
      <c r="E7970">
        <f>IF('Data R4P'!C986="","",'Data R4P'!E986)</f>
        <v/>
      </c>
      <c r="F7970">
        <f>IF('Data R4P'!C986="","",'Data R4P'!F986)</f>
        <v/>
      </c>
      <c r="G7970">
        <f>IF('Data R4P'!C986="","",'Data R4P'!AD986)</f>
        <v/>
      </c>
      <c r="H7970">
        <f>IF('Data R4P'!C986="","",'Data R4P'!AC986)</f>
        <v/>
      </c>
      <c r="I7970">
        <f>IF('Data R4P'!C986="","",COUNTIF('Data R4P'!J986,"&gt;0")+COUNTIF('Data R4P'!L986,"&gt;0")+COUNTIF('Data R4P'!N986,"&gt;0")+COUNTIF('Data R4P'!P986,"&gt;0")+COUNTIF('Data R4P'!R986,"&gt;0")+COUNTIF('Data R4P'!T986,"&gt;0")+COUNTIF('Data R4P'!V986,"&gt;0")+COUNTIF('Data R4P'!X986,"&gt;0"))</f>
        <v/>
      </c>
      <c r="J7970">
        <f>IF('Data R4P'!C986="","",IF((COUNTIF('Data R4P'!K986,"&gt;0")+COUNTIF('Data R4P'!M986,"&gt;0")+COUNTIF('Data R4P'!O986,"&gt;0")+COUNTIF('Data R4P'!Q986,"&gt;0")+COUNTIF('Data R4P'!S986,"&gt;0")+COUNTIF('Data R4P'!U986,"&gt;0")+COUNTIF('Data R4P'!W986,"&gt;0")+COUNTIF('Data R4P'!Y986,"&gt;0"))&gt;0,1,0))</f>
        <v/>
      </c>
      <c r="M7970" t="inlineStr">
        <is>
          <t>Data R</t>
        </is>
      </c>
    </row>
    <row r="7971">
      <c r="A7971" t="inlineStr">
        <is>
          <t>Regional 4 Palmco</t>
        </is>
      </c>
      <c r="B7971">
        <f>IF('Data R4P'!C987="","",'Data R4P'!B987)</f>
        <v/>
      </c>
      <c r="C7971">
        <f>IF('Data R4P'!C987="","",'Data R4P'!C987)</f>
        <v/>
      </c>
      <c r="D7971">
        <f>IF('Data R4P'!C987="","",'Data R4P'!D987)</f>
        <v/>
      </c>
      <c r="E7971">
        <f>IF('Data R4P'!C987="","",'Data R4P'!E987)</f>
        <v/>
      </c>
      <c r="F7971">
        <f>IF('Data R4P'!C987="","",'Data R4P'!F987)</f>
        <v/>
      </c>
      <c r="G7971">
        <f>IF('Data R4P'!C987="","",'Data R4P'!AD987)</f>
        <v/>
      </c>
      <c r="H7971">
        <f>IF('Data R4P'!C987="","",'Data R4P'!AC987)</f>
        <v/>
      </c>
      <c r="I7971">
        <f>IF('Data R4P'!C987="","",COUNTIF('Data R4P'!J987,"&gt;0")+COUNTIF('Data R4P'!L987,"&gt;0")+COUNTIF('Data R4P'!N987,"&gt;0")+COUNTIF('Data R4P'!P987,"&gt;0")+COUNTIF('Data R4P'!R987,"&gt;0")+COUNTIF('Data R4P'!T987,"&gt;0")+COUNTIF('Data R4P'!V987,"&gt;0")+COUNTIF('Data R4P'!X987,"&gt;0"))</f>
        <v/>
      </c>
      <c r="J7971">
        <f>IF('Data R4P'!C987="","",IF((COUNTIF('Data R4P'!K987,"&gt;0")+COUNTIF('Data R4P'!M987,"&gt;0")+COUNTIF('Data R4P'!O987,"&gt;0")+COUNTIF('Data R4P'!Q987,"&gt;0")+COUNTIF('Data R4P'!S987,"&gt;0")+COUNTIF('Data R4P'!U987,"&gt;0")+COUNTIF('Data R4P'!W987,"&gt;0")+COUNTIF('Data R4P'!Y987,"&gt;0"))&gt;0,1,0))</f>
        <v/>
      </c>
      <c r="M7971" t="inlineStr">
        <is>
          <t>Data R</t>
        </is>
      </c>
    </row>
    <row r="7972">
      <c r="A7972" t="inlineStr">
        <is>
          <t>Regional 4 Palmco</t>
        </is>
      </c>
      <c r="B7972">
        <f>IF('Data R4P'!C988="","",'Data R4P'!B988)</f>
        <v/>
      </c>
      <c r="C7972">
        <f>IF('Data R4P'!C988="","",'Data R4P'!C988)</f>
        <v/>
      </c>
      <c r="D7972">
        <f>IF('Data R4P'!C988="","",'Data R4P'!D988)</f>
        <v/>
      </c>
      <c r="E7972">
        <f>IF('Data R4P'!C988="","",'Data R4P'!E988)</f>
        <v/>
      </c>
      <c r="F7972">
        <f>IF('Data R4P'!C988="","",'Data R4P'!F988)</f>
        <v/>
      </c>
      <c r="G7972">
        <f>IF('Data R4P'!C988="","",'Data R4P'!AD988)</f>
        <v/>
      </c>
      <c r="H7972">
        <f>IF('Data R4P'!C988="","",'Data R4P'!AC988)</f>
        <v/>
      </c>
      <c r="I7972">
        <f>IF('Data R4P'!C988="","",COUNTIF('Data R4P'!J988,"&gt;0")+COUNTIF('Data R4P'!L988,"&gt;0")+COUNTIF('Data R4P'!N988,"&gt;0")+COUNTIF('Data R4P'!P988,"&gt;0")+COUNTIF('Data R4P'!R988,"&gt;0")+COUNTIF('Data R4P'!T988,"&gt;0")+COUNTIF('Data R4P'!V988,"&gt;0")+COUNTIF('Data R4P'!X988,"&gt;0"))</f>
        <v/>
      </c>
      <c r="J7972">
        <f>IF('Data R4P'!C988="","",IF((COUNTIF('Data R4P'!K988,"&gt;0")+COUNTIF('Data R4P'!M988,"&gt;0")+COUNTIF('Data R4P'!O988,"&gt;0")+COUNTIF('Data R4P'!Q988,"&gt;0")+COUNTIF('Data R4P'!S988,"&gt;0")+COUNTIF('Data R4P'!U988,"&gt;0")+COUNTIF('Data R4P'!W988,"&gt;0")+COUNTIF('Data R4P'!Y988,"&gt;0"))&gt;0,1,0))</f>
        <v/>
      </c>
      <c r="M7972" t="inlineStr">
        <is>
          <t>Data R</t>
        </is>
      </c>
    </row>
    <row r="7973">
      <c r="A7973" t="inlineStr">
        <is>
          <t>Regional 4 Palmco</t>
        </is>
      </c>
      <c r="B7973">
        <f>IF('Data R4P'!C989="","",'Data R4P'!B989)</f>
        <v/>
      </c>
      <c r="C7973">
        <f>IF('Data R4P'!C989="","",'Data R4P'!C989)</f>
        <v/>
      </c>
      <c r="D7973">
        <f>IF('Data R4P'!C989="","",'Data R4P'!D989)</f>
        <v/>
      </c>
      <c r="E7973">
        <f>IF('Data R4P'!C989="","",'Data R4P'!E989)</f>
        <v/>
      </c>
      <c r="F7973">
        <f>IF('Data R4P'!C989="","",'Data R4P'!F989)</f>
        <v/>
      </c>
      <c r="G7973">
        <f>IF('Data R4P'!C989="","",'Data R4P'!AD989)</f>
        <v/>
      </c>
      <c r="H7973">
        <f>IF('Data R4P'!C989="","",'Data R4P'!AC989)</f>
        <v/>
      </c>
      <c r="I7973">
        <f>IF('Data R4P'!C989="","",COUNTIF('Data R4P'!J989,"&gt;0")+COUNTIF('Data R4P'!L989,"&gt;0")+COUNTIF('Data R4P'!N989,"&gt;0")+COUNTIF('Data R4P'!P989,"&gt;0")+COUNTIF('Data R4P'!R989,"&gt;0")+COUNTIF('Data R4P'!T989,"&gt;0")+COUNTIF('Data R4P'!V989,"&gt;0")+COUNTIF('Data R4P'!X989,"&gt;0"))</f>
        <v/>
      </c>
      <c r="J7973">
        <f>IF('Data R4P'!C989="","",IF((COUNTIF('Data R4P'!K989,"&gt;0")+COUNTIF('Data R4P'!M989,"&gt;0")+COUNTIF('Data R4P'!O989,"&gt;0")+COUNTIF('Data R4P'!Q989,"&gt;0")+COUNTIF('Data R4P'!S989,"&gt;0")+COUNTIF('Data R4P'!U989,"&gt;0")+COUNTIF('Data R4P'!W989,"&gt;0")+COUNTIF('Data R4P'!Y989,"&gt;0"))&gt;0,1,0))</f>
        <v/>
      </c>
      <c r="M7973" t="inlineStr">
        <is>
          <t>Data R</t>
        </is>
      </c>
    </row>
    <row r="7974">
      <c r="A7974" t="inlineStr">
        <is>
          <t>Regional 4 Palmco</t>
        </is>
      </c>
      <c r="B7974">
        <f>IF('Data R4P'!C990="","",'Data R4P'!B990)</f>
        <v/>
      </c>
      <c r="C7974">
        <f>IF('Data R4P'!C990="","",'Data R4P'!C990)</f>
        <v/>
      </c>
      <c r="D7974">
        <f>IF('Data R4P'!C990="","",'Data R4P'!D990)</f>
        <v/>
      </c>
      <c r="E7974">
        <f>IF('Data R4P'!C990="","",'Data R4P'!E990)</f>
        <v/>
      </c>
      <c r="F7974">
        <f>IF('Data R4P'!C990="","",'Data R4P'!F990)</f>
        <v/>
      </c>
      <c r="G7974">
        <f>IF('Data R4P'!C990="","",'Data R4P'!AD990)</f>
        <v/>
      </c>
      <c r="H7974">
        <f>IF('Data R4P'!C990="","",'Data R4P'!AC990)</f>
        <v/>
      </c>
      <c r="I7974">
        <f>IF('Data R4P'!C990="","",COUNTIF('Data R4P'!J990,"&gt;0")+COUNTIF('Data R4P'!L990,"&gt;0")+COUNTIF('Data R4P'!N990,"&gt;0")+COUNTIF('Data R4P'!P990,"&gt;0")+COUNTIF('Data R4P'!R990,"&gt;0")+COUNTIF('Data R4P'!T990,"&gt;0")+COUNTIF('Data R4P'!V990,"&gt;0")+COUNTIF('Data R4P'!X990,"&gt;0"))</f>
        <v/>
      </c>
      <c r="J7974">
        <f>IF('Data R4P'!C990="","",IF((COUNTIF('Data R4P'!K990,"&gt;0")+COUNTIF('Data R4P'!M990,"&gt;0")+COUNTIF('Data R4P'!O990,"&gt;0")+COUNTIF('Data R4P'!Q990,"&gt;0")+COUNTIF('Data R4P'!S990,"&gt;0")+COUNTIF('Data R4P'!U990,"&gt;0")+COUNTIF('Data R4P'!W990,"&gt;0")+COUNTIF('Data R4P'!Y990,"&gt;0"))&gt;0,1,0))</f>
        <v/>
      </c>
      <c r="M7974" t="inlineStr">
        <is>
          <t>Data R</t>
        </is>
      </c>
    </row>
    <row r="7975">
      <c r="A7975" t="inlineStr">
        <is>
          <t>Regional 4 Palmco</t>
        </is>
      </c>
      <c r="B7975">
        <f>IF('Data R4P'!C991="","",'Data R4P'!B991)</f>
        <v/>
      </c>
      <c r="C7975">
        <f>IF('Data R4P'!C991="","",'Data R4P'!C991)</f>
        <v/>
      </c>
      <c r="D7975">
        <f>IF('Data R4P'!C991="","",'Data R4P'!D991)</f>
        <v/>
      </c>
      <c r="E7975">
        <f>IF('Data R4P'!C991="","",'Data R4P'!E991)</f>
        <v/>
      </c>
      <c r="F7975">
        <f>IF('Data R4P'!C991="","",'Data R4P'!F991)</f>
        <v/>
      </c>
      <c r="G7975">
        <f>IF('Data R4P'!C991="","",'Data R4P'!AD991)</f>
        <v/>
      </c>
      <c r="H7975">
        <f>IF('Data R4P'!C991="","",'Data R4P'!AC991)</f>
        <v/>
      </c>
      <c r="I7975">
        <f>IF('Data R4P'!C991="","",COUNTIF('Data R4P'!J991,"&gt;0")+COUNTIF('Data R4P'!L991,"&gt;0")+COUNTIF('Data R4P'!N991,"&gt;0")+COUNTIF('Data R4P'!P991,"&gt;0")+COUNTIF('Data R4P'!R991,"&gt;0")+COUNTIF('Data R4P'!T991,"&gt;0")+COUNTIF('Data R4P'!V991,"&gt;0")+COUNTIF('Data R4P'!X991,"&gt;0"))</f>
        <v/>
      </c>
      <c r="J7975">
        <f>IF('Data R4P'!C991="","",IF((COUNTIF('Data R4P'!K991,"&gt;0")+COUNTIF('Data R4P'!M991,"&gt;0")+COUNTIF('Data R4P'!O991,"&gt;0")+COUNTIF('Data R4P'!Q991,"&gt;0")+COUNTIF('Data R4P'!S991,"&gt;0")+COUNTIF('Data R4P'!U991,"&gt;0")+COUNTIF('Data R4P'!W991,"&gt;0")+COUNTIF('Data R4P'!Y991,"&gt;0"))&gt;0,1,0))</f>
        <v/>
      </c>
      <c r="M7975" t="inlineStr">
        <is>
          <t>Data R</t>
        </is>
      </c>
    </row>
    <row r="7976">
      <c r="A7976" t="inlineStr">
        <is>
          <t>Regional 4 Palmco</t>
        </is>
      </c>
      <c r="B7976">
        <f>IF('Data R4P'!C992="","",'Data R4P'!B992)</f>
        <v/>
      </c>
      <c r="C7976">
        <f>IF('Data R4P'!C992="","",'Data R4P'!C992)</f>
        <v/>
      </c>
      <c r="D7976">
        <f>IF('Data R4P'!C992="","",'Data R4P'!D992)</f>
        <v/>
      </c>
      <c r="E7976">
        <f>IF('Data R4P'!C992="","",'Data R4P'!E992)</f>
        <v/>
      </c>
      <c r="F7976">
        <f>IF('Data R4P'!C992="","",'Data R4P'!F992)</f>
        <v/>
      </c>
      <c r="G7976">
        <f>IF('Data R4P'!C992="","",'Data R4P'!AD992)</f>
        <v/>
      </c>
      <c r="H7976">
        <f>IF('Data R4P'!C992="","",'Data R4P'!AC992)</f>
        <v/>
      </c>
      <c r="I7976">
        <f>IF('Data R4P'!C992="","",COUNTIF('Data R4P'!J992,"&gt;0")+COUNTIF('Data R4P'!L992,"&gt;0")+COUNTIF('Data R4P'!N992,"&gt;0")+COUNTIF('Data R4P'!P992,"&gt;0")+COUNTIF('Data R4P'!R992,"&gt;0")+COUNTIF('Data R4P'!T992,"&gt;0")+COUNTIF('Data R4P'!V992,"&gt;0")+COUNTIF('Data R4P'!X992,"&gt;0"))</f>
        <v/>
      </c>
      <c r="J7976">
        <f>IF('Data R4P'!C992="","",IF((COUNTIF('Data R4P'!K992,"&gt;0")+COUNTIF('Data R4P'!M992,"&gt;0")+COUNTIF('Data R4P'!O992,"&gt;0")+COUNTIF('Data R4P'!Q992,"&gt;0")+COUNTIF('Data R4P'!S992,"&gt;0")+COUNTIF('Data R4P'!U992,"&gt;0")+COUNTIF('Data R4P'!W992,"&gt;0")+COUNTIF('Data R4P'!Y992,"&gt;0"))&gt;0,1,0))</f>
        <v/>
      </c>
      <c r="M7976" t="inlineStr">
        <is>
          <t>Data R</t>
        </is>
      </c>
    </row>
    <row r="7977">
      <c r="A7977" t="inlineStr">
        <is>
          <t>Regional 4 Palmco</t>
        </is>
      </c>
      <c r="B7977">
        <f>IF('Data R4P'!C993="","",'Data R4P'!B993)</f>
        <v/>
      </c>
      <c r="C7977">
        <f>IF('Data R4P'!C993="","",'Data R4P'!C993)</f>
        <v/>
      </c>
      <c r="D7977">
        <f>IF('Data R4P'!C993="","",'Data R4P'!D993)</f>
        <v/>
      </c>
      <c r="E7977">
        <f>IF('Data R4P'!C993="","",'Data R4P'!E993)</f>
        <v/>
      </c>
      <c r="F7977">
        <f>IF('Data R4P'!C993="","",'Data R4P'!F993)</f>
        <v/>
      </c>
      <c r="G7977">
        <f>IF('Data R4P'!C993="","",'Data R4P'!AD993)</f>
        <v/>
      </c>
      <c r="H7977">
        <f>IF('Data R4P'!C993="","",'Data R4P'!AC993)</f>
        <v/>
      </c>
      <c r="I7977">
        <f>IF('Data R4P'!C993="","",COUNTIF('Data R4P'!J993,"&gt;0")+COUNTIF('Data R4P'!L993,"&gt;0")+COUNTIF('Data R4P'!N993,"&gt;0")+COUNTIF('Data R4P'!P993,"&gt;0")+COUNTIF('Data R4P'!R993,"&gt;0")+COUNTIF('Data R4P'!T993,"&gt;0")+COUNTIF('Data R4P'!V993,"&gt;0")+COUNTIF('Data R4P'!X993,"&gt;0"))</f>
        <v/>
      </c>
      <c r="J7977">
        <f>IF('Data R4P'!C993="","",IF((COUNTIF('Data R4P'!K993,"&gt;0")+COUNTIF('Data R4P'!M993,"&gt;0")+COUNTIF('Data R4P'!O993,"&gt;0")+COUNTIF('Data R4P'!Q993,"&gt;0")+COUNTIF('Data R4P'!S993,"&gt;0")+COUNTIF('Data R4P'!U993,"&gt;0")+COUNTIF('Data R4P'!W993,"&gt;0")+COUNTIF('Data R4P'!Y993,"&gt;0"))&gt;0,1,0))</f>
        <v/>
      </c>
      <c r="M7977" t="inlineStr">
        <is>
          <t>Data R</t>
        </is>
      </c>
    </row>
    <row r="7978">
      <c r="A7978" t="inlineStr">
        <is>
          <t>Regional 4 Palmco</t>
        </is>
      </c>
      <c r="B7978">
        <f>IF('Data R4P'!C994="","",'Data R4P'!B994)</f>
        <v/>
      </c>
      <c r="C7978">
        <f>IF('Data R4P'!C994="","",'Data R4P'!C994)</f>
        <v/>
      </c>
      <c r="D7978">
        <f>IF('Data R4P'!C994="","",'Data R4P'!D994)</f>
        <v/>
      </c>
      <c r="E7978">
        <f>IF('Data R4P'!C994="","",'Data R4P'!E994)</f>
        <v/>
      </c>
      <c r="F7978">
        <f>IF('Data R4P'!C994="","",'Data R4P'!F994)</f>
        <v/>
      </c>
      <c r="G7978">
        <f>IF('Data R4P'!C994="","",'Data R4P'!AD994)</f>
        <v/>
      </c>
      <c r="H7978">
        <f>IF('Data R4P'!C994="","",'Data R4P'!AC994)</f>
        <v/>
      </c>
      <c r="I7978">
        <f>IF('Data R4P'!C994="","",COUNTIF('Data R4P'!J994,"&gt;0")+COUNTIF('Data R4P'!L994,"&gt;0")+COUNTIF('Data R4P'!N994,"&gt;0")+COUNTIF('Data R4P'!P994,"&gt;0")+COUNTIF('Data R4P'!R994,"&gt;0")+COUNTIF('Data R4P'!T994,"&gt;0")+COUNTIF('Data R4P'!V994,"&gt;0")+COUNTIF('Data R4P'!X994,"&gt;0"))</f>
        <v/>
      </c>
      <c r="J7978">
        <f>IF('Data R4P'!C994="","",IF((COUNTIF('Data R4P'!K994,"&gt;0")+COUNTIF('Data R4P'!M994,"&gt;0")+COUNTIF('Data R4P'!O994,"&gt;0")+COUNTIF('Data R4P'!Q994,"&gt;0")+COUNTIF('Data R4P'!S994,"&gt;0")+COUNTIF('Data R4P'!U994,"&gt;0")+COUNTIF('Data R4P'!W994,"&gt;0")+COUNTIF('Data R4P'!Y994,"&gt;0"))&gt;0,1,0))</f>
        <v/>
      </c>
      <c r="M7978" t="inlineStr">
        <is>
          <t>Data R</t>
        </is>
      </c>
    </row>
    <row r="7979">
      <c r="A7979" t="inlineStr">
        <is>
          <t>Regional 4 Palmco</t>
        </is>
      </c>
      <c r="B7979">
        <f>IF('Data R4P'!C995="","",'Data R4P'!B995)</f>
        <v/>
      </c>
      <c r="C7979">
        <f>IF('Data R4P'!C995="","",'Data R4P'!C995)</f>
        <v/>
      </c>
      <c r="D7979">
        <f>IF('Data R4P'!C995="","",'Data R4P'!D995)</f>
        <v/>
      </c>
      <c r="E7979">
        <f>IF('Data R4P'!C995="","",'Data R4P'!E995)</f>
        <v/>
      </c>
      <c r="F7979">
        <f>IF('Data R4P'!C995="","",'Data R4P'!F995)</f>
        <v/>
      </c>
      <c r="G7979">
        <f>IF('Data R4P'!C995="","",'Data R4P'!AD995)</f>
        <v/>
      </c>
      <c r="H7979">
        <f>IF('Data R4P'!C995="","",'Data R4P'!AC995)</f>
        <v/>
      </c>
      <c r="I7979">
        <f>IF('Data R4P'!C995="","",COUNTIF('Data R4P'!J995,"&gt;0")+COUNTIF('Data R4P'!L995,"&gt;0")+COUNTIF('Data R4P'!N995,"&gt;0")+COUNTIF('Data R4P'!P995,"&gt;0")+COUNTIF('Data R4P'!R995,"&gt;0")+COUNTIF('Data R4P'!T995,"&gt;0")+COUNTIF('Data R4P'!V995,"&gt;0")+COUNTIF('Data R4P'!X995,"&gt;0"))</f>
        <v/>
      </c>
      <c r="J7979">
        <f>IF('Data R4P'!C995="","",IF((COUNTIF('Data R4P'!K995,"&gt;0")+COUNTIF('Data R4P'!M995,"&gt;0")+COUNTIF('Data R4P'!O995,"&gt;0")+COUNTIF('Data R4P'!Q995,"&gt;0")+COUNTIF('Data R4P'!S995,"&gt;0")+COUNTIF('Data R4P'!U995,"&gt;0")+COUNTIF('Data R4P'!W995,"&gt;0")+COUNTIF('Data R4P'!Y995,"&gt;0"))&gt;0,1,0))</f>
        <v/>
      </c>
      <c r="M7979" t="inlineStr">
        <is>
          <t>Data R</t>
        </is>
      </c>
    </row>
    <row r="7980">
      <c r="A7980" t="inlineStr">
        <is>
          <t>Regional 4 Palmco</t>
        </is>
      </c>
      <c r="B7980">
        <f>IF('Data R4P'!C996="","",'Data R4P'!B996)</f>
        <v/>
      </c>
      <c r="C7980">
        <f>IF('Data R4P'!C996="","",'Data R4P'!C996)</f>
        <v/>
      </c>
      <c r="D7980">
        <f>IF('Data R4P'!C996="","",'Data R4P'!D996)</f>
        <v/>
      </c>
      <c r="E7980">
        <f>IF('Data R4P'!C996="","",'Data R4P'!E996)</f>
        <v/>
      </c>
      <c r="F7980">
        <f>IF('Data R4P'!C996="","",'Data R4P'!F996)</f>
        <v/>
      </c>
      <c r="G7980">
        <f>IF('Data R4P'!C996="","",'Data R4P'!AD996)</f>
        <v/>
      </c>
      <c r="H7980">
        <f>IF('Data R4P'!C996="","",'Data R4P'!AC996)</f>
        <v/>
      </c>
      <c r="I7980">
        <f>IF('Data R4P'!C996="","",COUNTIF('Data R4P'!J996,"&gt;0")+COUNTIF('Data R4P'!L996,"&gt;0")+COUNTIF('Data R4P'!N996,"&gt;0")+COUNTIF('Data R4P'!P996,"&gt;0")+COUNTIF('Data R4P'!R996,"&gt;0")+COUNTIF('Data R4P'!T996,"&gt;0")+COUNTIF('Data R4P'!V996,"&gt;0")+COUNTIF('Data R4P'!X996,"&gt;0"))</f>
        <v/>
      </c>
      <c r="J7980">
        <f>IF('Data R4P'!C996="","",IF((COUNTIF('Data R4P'!K996,"&gt;0")+COUNTIF('Data R4P'!M996,"&gt;0")+COUNTIF('Data R4P'!O996,"&gt;0")+COUNTIF('Data R4P'!Q996,"&gt;0")+COUNTIF('Data R4P'!S996,"&gt;0")+COUNTIF('Data R4P'!U996,"&gt;0")+COUNTIF('Data R4P'!W996,"&gt;0")+COUNTIF('Data R4P'!Y996,"&gt;0"))&gt;0,1,0))</f>
        <v/>
      </c>
      <c r="M7980" t="inlineStr">
        <is>
          <t>Data R</t>
        </is>
      </c>
    </row>
    <row r="7981">
      <c r="A7981" t="inlineStr">
        <is>
          <t>Regional 4 Palmco</t>
        </is>
      </c>
      <c r="B7981">
        <f>IF('Data R4P'!C997="","",'Data R4P'!B997)</f>
        <v/>
      </c>
      <c r="C7981">
        <f>IF('Data R4P'!C997="","",'Data R4P'!C997)</f>
        <v/>
      </c>
      <c r="D7981">
        <f>IF('Data R4P'!C997="","",'Data R4P'!D997)</f>
        <v/>
      </c>
      <c r="E7981">
        <f>IF('Data R4P'!C997="","",'Data R4P'!E997)</f>
        <v/>
      </c>
      <c r="F7981">
        <f>IF('Data R4P'!C997="","",'Data R4P'!F997)</f>
        <v/>
      </c>
      <c r="G7981">
        <f>IF('Data R4P'!C997="","",'Data R4P'!AD997)</f>
        <v/>
      </c>
      <c r="H7981">
        <f>IF('Data R4P'!C997="","",'Data R4P'!AC997)</f>
        <v/>
      </c>
      <c r="I7981">
        <f>IF('Data R4P'!C997="","",COUNTIF('Data R4P'!J997,"&gt;0")+COUNTIF('Data R4P'!L997,"&gt;0")+COUNTIF('Data R4P'!N997,"&gt;0")+COUNTIF('Data R4P'!P997,"&gt;0")+COUNTIF('Data R4P'!R997,"&gt;0")+COUNTIF('Data R4P'!T997,"&gt;0")+COUNTIF('Data R4P'!V997,"&gt;0")+COUNTIF('Data R4P'!X997,"&gt;0"))</f>
        <v/>
      </c>
      <c r="J7981">
        <f>IF('Data R4P'!C997="","",IF((COUNTIF('Data R4P'!K997,"&gt;0")+COUNTIF('Data R4P'!M997,"&gt;0")+COUNTIF('Data R4P'!O997,"&gt;0")+COUNTIF('Data R4P'!Q997,"&gt;0")+COUNTIF('Data R4P'!S997,"&gt;0")+COUNTIF('Data R4P'!U997,"&gt;0")+COUNTIF('Data R4P'!W997,"&gt;0")+COUNTIF('Data R4P'!Y997,"&gt;0"))&gt;0,1,0))</f>
        <v/>
      </c>
      <c r="M7981" t="inlineStr">
        <is>
          <t>Data R</t>
        </is>
      </c>
    </row>
    <row r="7982">
      <c r="A7982" t="inlineStr">
        <is>
          <t>Regional 4 Palmco</t>
        </is>
      </c>
      <c r="B7982">
        <f>IF('Data R4P'!C998="","",'Data R4P'!B998)</f>
        <v/>
      </c>
      <c r="C7982">
        <f>IF('Data R4P'!C998="","",'Data R4P'!C998)</f>
        <v/>
      </c>
      <c r="D7982">
        <f>IF('Data R4P'!C998="","",'Data R4P'!D998)</f>
        <v/>
      </c>
      <c r="E7982">
        <f>IF('Data R4P'!C998="","",'Data R4P'!E998)</f>
        <v/>
      </c>
      <c r="F7982">
        <f>IF('Data R4P'!C998="","",'Data R4P'!F998)</f>
        <v/>
      </c>
      <c r="G7982">
        <f>IF('Data R4P'!C998="","",'Data R4P'!AD998)</f>
        <v/>
      </c>
      <c r="H7982">
        <f>IF('Data R4P'!C998="","",'Data R4P'!AC998)</f>
        <v/>
      </c>
      <c r="I7982">
        <f>IF('Data R4P'!C998="","",COUNTIF('Data R4P'!J998,"&gt;0")+COUNTIF('Data R4P'!L998,"&gt;0")+COUNTIF('Data R4P'!N998,"&gt;0")+COUNTIF('Data R4P'!P998,"&gt;0")+COUNTIF('Data R4P'!R998,"&gt;0")+COUNTIF('Data R4P'!T998,"&gt;0")+COUNTIF('Data R4P'!V998,"&gt;0")+COUNTIF('Data R4P'!X998,"&gt;0"))</f>
        <v/>
      </c>
      <c r="J7982">
        <f>IF('Data R4P'!C998="","",IF((COUNTIF('Data R4P'!K998,"&gt;0")+COUNTIF('Data R4P'!M998,"&gt;0")+COUNTIF('Data R4P'!O998,"&gt;0")+COUNTIF('Data R4P'!Q998,"&gt;0")+COUNTIF('Data R4P'!S998,"&gt;0")+COUNTIF('Data R4P'!U998,"&gt;0")+COUNTIF('Data R4P'!W998,"&gt;0")+COUNTIF('Data R4P'!Y998,"&gt;0"))&gt;0,1,0))</f>
        <v/>
      </c>
      <c r="M7982" t="inlineStr">
        <is>
          <t>Data R</t>
        </is>
      </c>
    </row>
    <row r="7983">
      <c r="A7983" t="inlineStr">
        <is>
          <t>Regional 4 Palmco</t>
        </is>
      </c>
      <c r="B7983">
        <f>IF('Data R4P'!C999="","",'Data R4P'!B999)</f>
        <v/>
      </c>
      <c r="C7983">
        <f>IF('Data R4P'!C999="","",'Data R4P'!C999)</f>
        <v/>
      </c>
      <c r="D7983">
        <f>IF('Data R4P'!C999="","",'Data R4P'!D999)</f>
        <v/>
      </c>
      <c r="E7983">
        <f>IF('Data R4P'!C999="","",'Data R4P'!E999)</f>
        <v/>
      </c>
      <c r="F7983">
        <f>IF('Data R4P'!C999="","",'Data R4P'!F999)</f>
        <v/>
      </c>
      <c r="G7983">
        <f>IF('Data R4P'!C999="","",'Data R4P'!AD999)</f>
        <v/>
      </c>
      <c r="H7983">
        <f>IF('Data R4P'!C999="","",'Data R4P'!AC999)</f>
        <v/>
      </c>
      <c r="I7983">
        <f>IF('Data R4P'!C999="","",COUNTIF('Data R4P'!J999,"&gt;0")+COUNTIF('Data R4P'!L999,"&gt;0")+COUNTIF('Data R4P'!N999,"&gt;0")+COUNTIF('Data R4P'!P999,"&gt;0")+COUNTIF('Data R4P'!R999,"&gt;0")+COUNTIF('Data R4P'!T999,"&gt;0")+COUNTIF('Data R4P'!V999,"&gt;0")+COUNTIF('Data R4P'!X999,"&gt;0"))</f>
        <v/>
      </c>
      <c r="J7983">
        <f>IF('Data R4P'!C999="","",IF((COUNTIF('Data R4P'!K999,"&gt;0")+COUNTIF('Data R4P'!M999,"&gt;0")+COUNTIF('Data R4P'!O999,"&gt;0")+COUNTIF('Data R4P'!Q999,"&gt;0")+COUNTIF('Data R4P'!S999,"&gt;0")+COUNTIF('Data R4P'!U999,"&gt;0")+COUNTIF('Data R4P'!W999,"&gt;0")+COUNTIF('Data R4P'!Y999,"&gt;0"))&gt;0,1,0))</f>
        <v/>
      </c>
      <c r="M7983" t="inlineStr">
        <is>
          <t>Data R</t>
        </is>
      </c>
    </row>
    <row r="7984">
      <c r="A7984" t="inlineStr">
        <is>
          <t>Regional 4 Palmco</t>
        </is>
      </c>
      <c r="B7984">
        <f>IF('Data R4P'!C1000="","",'Data R4P'!B1000)</f>
        <v/>
      </c>
      <c r="C7984">
        <f>IF('Data R4P'!C1000="","",'Data R4P'!C1000)</f>
        <v/>
      </c>
      <c r="D7984">
        <f>IF('Data R4P'!C1000="","",'Data R4P'!D1000)</f>
        <v/>
      </c>
      <c r="E7984">
        <f>IF('Data R4P'!C1000="","",'Data R4P'!E1000)</f>
        <v/>
      </c>
      <c r="F7984">
        <f>IF('Data R4P'!C1000="","",'Data R4P'!F1000)</f>
        <v/>
      </c>
      <c r="G7984">
        <f>IF('Data R4P'!C1000="","",'Data R4P'!AD1000)</f>
        <v/>
      </c>
      <c r="H7984">
        <f>IF('Data R4P'!C1000="","",'Data R4P'!AC1000)</f>
        <v/>
      </c>
      <c r="I7984">
        <f>IF('Data R4P'!C1000="","",COUNTIF('Data R4P'!J1000,"&gt;0")+COUNTIF('Data R4P'!L1000,"&gt;0")+COUNTIF('Data R4P'!N1000,"&gt;0")+COUNTIF('Data R4P'!P1000,"&gt;0")+COUNTIF('Data R4P'!R1000,"&gt;0")+COUNTIF('Data R4P'!T1000,"&gt;0")+COUNTIF('Data R4P'!V1000,"&gt;0")+COUNTIF('Data R4P'!X1000,"&gt;0"))</f>
        <v/>
      </c>
      <c r="J7984">
        <f>IF('Data R4P'!C1000="","",IF((COUNTIF('Data R4P'!K1000,"&gt;0")+COUNTIF('Data R4P'!M1000,"&gt;0")+COUNTIF('Data R4P'!O1000,"&gt;0")+COUNTIF('Data R4P'!Q1000,"&gt;0")+COUNTIF('Data R4P'!S1000,"&gt;0")+COUNTIF('Data R4P'!U1000,"&gt;0")+COUNTIF('Data R4P'!W1000,"&gt;0")+COUNTIF('Data R4P'!Y1000,"&gt;0"))&gt;0,1,0))</f>
        <v/>
      </c>
      <c r="M7984" t="inlineStr">
        <is>
          <t>Data R</t>
        </is>
      </c>
    </row>
    <row r="7985">
      <c r="A7985" t="inlineStr">
        <is>
          <t>Regional 4 Palmco</t>
        </is>
      </c>
      <c r="B7985">
        <f>IF('Data R4P'!C1001="","",'Data R4P'!B1001)</f>
        <v/>
      </c>
      <c r="C7985">
        <f>IF('Data R4P'!C1001="","",'Data R4P'!C1001)</f>
        <v/>
      </c>
      <c r="D7985">
        <f>IF('Data R4P'!C1001="","",'Data R4P'!D1001)</f>
        <v/>
      </c>
      <c r="E7985">
        <f>IF('Data R4P'!C1001="","",'Data R4P'!E1001)</f>
        <v/>
      </c>
      <c r="F7985">
        <f>IF('Data R4P'!C1001="","",'Data R4P'!F1001)</f>
        <v/>
      </c>
      <c r="G7985">
        <f>IF('Data R4P'!C1001="","",'Data R4P'!AD1001)</f>
        <v/>
      </c>
      <c r="H7985">
        <f>IF('Data R4P'!C1001="","",'Data R4P'!AC1001)</f>
        <v/>
      </c>
      <c r="I7985">
        <f>IF('Data R4P'!C1001="","",COUNTIF('Data R4P'!J1001,"&gt;0")+COUNTIF('Data R4P'!L1001,"&gt;0")+COUNTIF('Data R4P'!N1001,"&gt;0")+COUNTIF('Data R4P'!P1001,"&gt;0")+COUNTIF('Data R4P'!R1001,"&gt;0")+COUNTIF('Data R4P'!T1001,"&gt;0")+COUNTIF('Data R4P'!V1001,"&gt;0")+COUNTIF('Data R4P'!X1001,"&gt;0"))</f>
        <v/>
      </c>
      <c r="J7985">
        <f>IF('Data R4P'!C1001="","",IF((COUNTIF('Data R4P'!K1001,"&gt;0")+COUNTIF('Data R4P'!M1001,"&gt;0")+COUNTIF('Data R4P'!O1001,"&gt;0")+COUNTIF('Data R4P'!Q1001,"&gt;0")+COUNTIF('Data R4P'!S1001,"&gt;0")+COUNTIF('Data R4P'!U1001,"&gt;0")+COUNTIF('Data R4P'!W1001,"&gt;0")+COUNTIF('Data R4P'!Y1001,"&gt;0"))&gt;0,1,0))</f>
        <v/>
      </c>
      <c r="M7985" t="inlineStr">
        <is>
          <t>Data R</t>
        </is>
      </c>
    </row>
    <row r="7986">
      <c r="A7986" t="inlineStr">
        <is>
          <t>PT Swasta / PPKS</t>
        </is>
      </c>
      <c r="B7986">
        <f>IF('Data SW'!C4="","",'Data SW'!B4)</f>
        <v/>
      </c>
      <c r="C7986">
        <f>IF('Data SW'!C4="","",'Data SW'!C4)</f>
        <v/>
      </c>
      <c r="D7986">
        <f>IF('Data SW'!C4="","",'Data SW'!D4)</f>
        <v/>
      </c>
      <c r="E7986">
        <f>IF('Data SW'!C4="","",'Data SW'!E4)</f>
        <v/>
      </c>
      <c r="F7986">
        <f>IF('Data SW'!C4="","",'Data SW'!F4)</f>
        <v/>
      </c>
      <c r="G7986">
        <f>IF('Data SW'!C4="","",'Data SW'!AD4)</f>
        <v/>
      </c>
      <c r="H7986">
        <f>IF('Data SW'!C4="","",'Data SW'!AC4)</f>
        <v/>
      </c>
      <c r="I7986">
        <f>IF('Data SW'!C4="","",COUNTIF('Data SW'!J4,"&gt;0")+COUNTIF('Data SW'!L4,"&gt;0")+COUNTIF('Data SW'!N4,"&gt;0")+COUNTIF('Data SW'!P4,"&gt;0")+COUNTIF('Data SW'!R4,"&gt;0")+COUNTIF('Data SW'!T4,"&gt;0")+COUNTIF('Data SW'!V4,"&gt;0")+COUNTIF('Data SW'!X4,"&gt;0"))</f>
        <v/>
      </c>
      <c r="J7986">
        <f>IF('Data SW'!C4="","",IF((COUNTIF('Data SW'!K4,"&gt;0")+COUNTIF('Data SW'!M4,"&gt;0")+COUNTIF('Data SW'!O4,"&gt;0")+COUNTIF('Data SW'!Q4,"&gt;0")+COUNTIF('Data SW'!S4,"&gt;0")+COUNTIF('Data SW'!U4,"&gt;0")+COUNTIF('Data SW'!W4,"&gt;0")+COUNTIF('Data SW'!Y4,"&gt;0"))&gt;0,1,0))</f>
        <v/>
      </c>
      <c r="K7986" t="inlineStr">
        <is>
          <t>Evaluasi/Kajian/Pemeriksaan</t>
        </is>
      </c>
      <c r="M7986" t="inlineStr">
        <is>
          <t>Data R</t>
        </is>
      </c>
    </row>
    <row r="7987">
      <c r="A7987" t="inlineStr">
        <is>
          <t>PT Swasta / PPKS</t>
        </is>
      </c>
      <c r="B7987">
        <f>IF('Data SW'!C5="","",'Data SW'!B5)</f>
        <v/>
      </c>
      <c r="C7987">
        <f>IF('Data SW'!C5="","",'Data SW'!C5)</f>
        <v/>
      </c>
      <c r="D7987">
        <f>IF('Data SW'!C5="","",'Data SW'!D5)</f>
        <v/>
      </c>
      <c r="E7987">
        <f>IF('Data SW'!C5="","",'Data SW'!E5)</f>
        <v/>
      </c>
      <c r="F7987">
        <f>IF('Data SW'!C5="","",'Data SW'!F5)</f>
        <v/>
      </c>
      <c r="G7987">
        <f>IF('Data SW'!C5="","",'Data SW'!AD5)</f>
        <v/>
      </c>
      <c r="H7987">
        <f>IF('Data SW'!C5="","",'Data SW'!AC5)</f>
        <v/>
      </c>
      <c r="I7987">
        <f>IF('Data SW'!C5="","",COUNTIF('Data SW'!J5,"&gt;0")+COUNTIF('Data SW'!L5,"&gt;0")+COUNTIF('Data SW'!N5,"&gt;0")+COUNTIF('Data SW'!P5,"&gt;0")+COUNTIF('Data SW'!R5,"&gt;0")+COUNTIF('Data SW'!T5,"&gt;0")+COUNTIF('Data SW'!V5,"&gt;0")+COUNTIF('Data SW'!X5,"&gt;0"))</f>
        <v/>
      </c>
      <c r="J7987">
        <f>IF('Data SW'!C5="","",IF((COUNTIF('Data SW'!K5,"&gt;0")+COUNTIF('Data SW'!M5,"&gt;0")+COUNTIF('Data SW'!O5,"&gt;0")+COUNTIF('Data SW'!Q5,"&gt;0")+COUNTIF('Data SW'!S5,"&gt;0")+COUNTIF('Data SW'!U5,"&gt;0")+COUNTIF('Data SW'!W5,"&gt;0")+COUNTIF('Data SW'!Y5,"&gt;0"))&gt;0,1,0))</f>
        <v/>
      </c>
      <c r="K7987" t="inlineStr">
        <is>
          <t>Evaluasi/Kajian/Pemeriksaan</t>
        </is>
      </c>
      <c r="M7987" t="inlineStr">
        <is>
          <t>Data R</t>
        </is>
      </c>
    </row>
    <row r="7988">
      <c r="A7988" t="inlineStr">
        <is>
          <t>PT Swasta / PPKS</t>
        </is>
      </c>
      <c r="B7988">
        <f>IF('Data SW'!C6="","",'Data SW'!B6)</f>
        <v/>
      </c>
      <c r="C7988">
        <f>IF('Data SW'!C6="","",'Data SW'!C6)</f>
        <v/>
      </c>
      <c r="D7988">
        <f>IF('Data SW'!C6="","",'Data SW'!D6)</f>
        <v/>
      </c>
      <c r="E7988">
        <f>IF('Data SW'!C6="","",'Data SW'!E6)</f>
        <v/>
      </c>
      <c r="F7988">
        <f>IF('Data SW'!C6="","",'Data SW'!F6)</f>
        <v/>
      </c>
      <c r="G7988">
        <f>IF('Data SW'!C6="","",'Data SW'!AD6)</f>
        <v/>
      </c>
      <c r="H7988">
        <f>IF('Data SW'!C6="","",'Data SW'!AC6)</f>
        <v/>
      </c>
      <c r="I7988">
        <f>IF('Data SW'!C6="","",COUNTIF('Data SW'!J6,"&gt;0")+COUNTIF('Data SW'!L6,"&gt;0")+COUNTIF('Data SW'!N6,"&gt;0")+COUNTIF('Data SW'!P6,"&gt;0")+COUNTIF('Data SW'!R6,"&gt;0")+COUNTIF('Data SW'!T6,"&gt;0")+COUNTIF('Data SW'!V6,"&gt;0")+COUNTIF('Data SW'!X6,"&gt;0"))</f>
        <v/>
      </c>
      <c r="J7988">
        <f>IF('Data SW'!C6="","",IF((COUNTIF('Data SW'!K6,"&gt;0")+COUNTIF('Data SW'!M6,"&gt;0")+COUNTIF('Data SW'!O6,"&gt;0")+COUNTIF('Data SW'!Q6,"&gt;0")+COUNTIF('Data SW'!S6,"&gt;0")+COUNTIF('Data SW'!U6,"&gt;0")+COUNTIF('Data SW'!W6,"&gt;0")+COUNTIF('Data SW'!Y6,"&gt;0"))&gt;0,1,0))</f>
        <v/>
      </c>
      <c r="K7988" t="inlineStr">
        <is>
          <t>Evaluasi/Kajian/Pemeriksaan</t>
        </is>
      </c>
      <c r="L7988" t="inlineStr">
        <is>
          <t>Pak Edi Sigit Sutarta; Pak Iput Pradiko</t>
        </is>
      </c>
      <c r="M7988" t="inlineStr">
        <is>
          <t>Data R</t>
        </is>
      </c>
    </row>
    <row r="7989">
      <c r="A7989" t="inlineStr">
        <is>
          <t>PT Swasta / PPKS</t>
        </is>
      </c>
      <c r="B7989">
        <f>IF('Data SW'!C7="","",'Data SW'!B7)</f>
        <v/>
      </c>
      <c r="C7989">
        <f>IF('Data SW'!C7="","",'Data SW'!C7)</f>
        <v/>
      </c>
      <c r="D7989">
        <f>IF('Data SW'!C7="","",'Data SW'!D7)</f>
        <v/>
      </c>
      <c r="E7989">
        <f>IF('Data SW'!C7="","",'Data SW'!E7)</f>
        <v/>
      </c>
      <c r="F7989">
        <f>IF('Data SW'!C7="","",'Data SW'!F7)</f>
        <v/>
      </c>
      <c r="G7989">
        <f>IF('Data SW'!C7="","",'Data SW'!AD7)</f>
        <v/>
      </c>
      <c r="H7989">
        <f>IF('Data SW'!C7="","",'Data SW'!AC7)</f>
        <v/>
      </c>
      <c r="I7989">
        <f>IF('Data SW'!C7="","",COUNTIF('Data SW'!J7,"&gt;0")+COUNTIF('Data SW'!L7,"&gt;0")+COUNTIF('Data SW'!N7,"&gt;0")+COUNTIF('Data SW'!P7,"&gt;0")+COUNTIF('Data SW'!R7,"&gt;0")+COUNTIF('Data SW'!T7,"&gt;0")+COUNTIF('Data SW'!V7,"&gt;0")+COUNTIF('Data SW'!X7,"&gt;0"))</f>
        <v/>
      </c>
      <c r="J7989">
        <f>IF('Data SW'!C7="","",IF((COUNTIF('Data SW'!K7,"&gt;0")+COUNTIF('Data SW'!M7,"&gt;0")+COUNTIF('Data SW'!O7,"&gt;0")+COUNTIF('Data SW'!Q7,"&gt;0")+COUNTIF('Data SW'!S7,"&gt;0")+COUNTIF('Data SW'!U7,"&gt;0")+COUNTIF('Data SW'!W7,"&gt;0")+COUNTIF('Data SW'!Y7,"&gt;0"))&gt;0,1,0))</f>
        <v/>
      </c>
      <c r="K7989" t="inlineStr">
        <is>
          <t>Evaluasi/Kajian/Pemeriksaan</t>
        </is>
      </c>
      <c r="M7989" t="inlineStr">
        <is>
          <t>Data R</t>
        </is>
      </c>
    </row>
    <row r="7990">
      <c r="A7990" t="inlineStr">
        <is>
          <t>PT Swasta / PPKS</t>
        </is>
      </c>
      <c r="B7990">
        <f>IF('Data SW'!C8="","",'Data SW'!B8)</f>
        <v/>
      </c>
      <c r="C7990">
        <f>IF('Data SW'!C8="","",'Data SW'!C8)</f>
        <v/>
      </c>
      <c r="D7990">
        <f>IF('Data SW'!C8="","",'Data SW'!D8)</f>
        <v/>
      </c>
      <c r="E7990">
        <f>IF('Data SW'!C8="","",'Data SW'!E8)</f>
        <v/>
      </c>
      <c r="F7990">
        <f>IF('Data SW'!C8="","",'Data SW'!F8)</f>
        <v/>
      </c>
      <c r="G7990">
        <f>IF('Data SW'!C8="","",'Data SW'!AD8)</f>
        <v/>
      </c>
      <c r="H7990">
        <f>IF('Data SW'!C8="","",'Data SW'!AC8)</f>
        <v/>
      </c>
      <c r="I7990">
        <f>IF('Data SW'!C8="","",COUNTIF('Data SW'!J8,"&gt;0")+COUNTIF('Data SW'!L8,"&gt;0")+COUNTIF('Data SW'!N8,"&gt;0")+COUNTIF('Data SW'!P8,"&gt;0")+COUNTIF('Data SW'!R8,"&gt;0")+COUNTIF('Data SW'!T8,"&gt;0")+COUNTIF('Data SW'!V8,"&gt;0")+COUNTIF('Data SW'!X8,"&gt;0"))</f>
        <v/>
      </c>
      <c r="J7990">
        <f>IF('Data SW'!C8="","",IF((COUNTIF('Data SW'!K8,"&gt;0")+COUNTIF('Data SW'!M8,"&gt;0")+COUNTIF('Data SW'!O8,"&gt;0")+COUNTIF('Data SW'!Q8,"&gt;0")+COUNTIF('Data SW'!S8,"&gt;0")+COUNTIF('Data SW'!U8,"&gt;0")+COUNTIF('Data SW'!W8,"&gt;0")+COUNTIF('Data SW'!Y8,"&gt;0"))&gt;0,1,0))</f>
        <v/>
      </c>
      <c r="K7990" t="inlineStr">
        <is>
          <t>Evaluasi/Kajian/Pemeriksaan</t>
        </is>
      </c>
      <c r="L7990" t="inlineStr">
        <is>
          <t>Pak Edi Sigit Sutarta</t>
        </is>
      </c>
      <c r="M7990" t="inlineStr">
        <is>
          <t>Data R</t>
        </is>
      </c>
    </row>
    <row r="7991">
      <c r="A7991" t="inlineStr">
        <is>
          <t>PT Swasta / PPKS</t>
        </is>
      </c>
      <c r="B7991">
        <f>IF('Data SW'!C9="","",'Data SW'!B9)</f>
        <v/>
      </c>
      <c r="C7991">
        <f>IF('Data SW'!C9="","",'Data SW'!C9)</f>
        <v/>
      </c>
      <c r="D7991">
        <f>IF('Data SW'!C9="","",'Data SW'!D9)</f>
        <v/>
      </c>
      <c r="E7991">
        <f>IF('Data SW'!C9="","",'Data SW'!E9)</f>
        <v/>
      </c>
      <c r="F7991">
        <f>IF('Data SW'!C9="","",'Data SW'!F9)</f>
        <v/>
      </c>
      <c r="G7991">
        <f>IF('Data SW'!C9="","",'Data SW'!AD9)</f>
        <v/>
      </c>
      <c r="H7991">
        <f>IF('Data SW'!C9="","",'Data SW'!AC9)</f>
        <v/>
      </c>
      <c r="I7991">
        <f>IF('Data SW'!C9="","",COUNTIF('Data SW'!J9,"&gt;0")+COUNTIF('Data SW'!L9,"&gt;0")+COUNTIF('Data SW'!N9,"&gt;0")+COUNTIF('Data SW'!P9,"&gt;0")+COUNTIF('Data SW'!R9,"&gt;0")+COUNTIF('Data SW'!T9,"&gt;0")+COUNTIF('Data SW'!V9,"&gt;0")+COUNTIF('Data SW'!X9,"&gt;0"))</f>
        <v/>
      </c>
      <c r="J7991">
        <f>IF('Data SW'!C9="","",IF((COUNTIF('Data SW'!K9,"&gt;0")+COUNTIF('Data SW'!M9,"&gt;0")+COUNTIF('Data SW'!O9,"&gt;0")+COUNTIF('Data SW'!Q9,"&gt;0")+COUNTIF('Data SW'!S9,"&gt;0")+COUNTIF('Data SW'!U9,"&gt;0")+COUNTIF('Data SW'!W9,"&gt;0")+COUNTIF('Data SW'!Y9,"&gt;0"))&gt;0,1,0))</f>
        <v/>
      </c>
      <c r="K7991" t="inlineStr">
        <is>
          <t>Evaluasi/Kajian/Pemeriksaan</t>
        </is>
      </c>
      <c r="M7991" t="inlineStr">
        <is>
          <t>Data R</t>
        </is>
      </c>
    </row>
    <row r="7992">
      <c r="A7992" t="inlineStr">
        <is>
          <t>PT Swasta / PPKS</t>
        </is>
      </c>
      <c r="B7992">
        <f>IF('Data SW'!C10="","",'Data SW'!B10)</f>
        <v/>
      </c>
      <c r="C7992">
        <f>IF('Data SW'!C10="","",'Data SW'!C10)</f>
        <v/>
      </c>
      <c r="D7992">
        <f>IF('Data SW'!C10="","",'Data SW'!D10)</f>
        <v/>
      </c>
      <c r="E7992">
        <f>IF('Data SW'!C10="","",'Data SW'!E10)</f>
        <v/>
      </c>
      <c r="F7992">
        <f>IF('Data SW'!C10="","",'Data SW'!F10)</f>
        <v/>
      </c>
      <c r="G7992">
        <f>IF('Data SW'!C10="","",'Data SW'!AD10)</f>
        <v/>
      </c>
      <c r="H7992">
        <f>IF('Data SW'!C10="","",'Data SW'!AC10)</f>
        <v/>
      </c>
      <c r="I7992">
        <f>IF('Data SW'!C10="","",COUNTIF('Data SW'!J10,"&gt;0")+COUNTIF('Data SW'!L10,"&gt;0")+COUNTIF('Data SW'!N10,"&gt;0")+COUNTIF('Data SW'!P10,"&gt;0")+COUNTIF('Data SW'!R10,"&gt;0")+COUNTIF('Data SW'!T10,"&gt;0")+COUNTIF('Data SW'!V10,"&gt;0")+COUNTIF('Data SW'!X10,"&gt;0"))</f>
        <v/>
      </c>
      <c r="J7992">
        <f>IF('Data SW'!C10="","",IF((COUNTIF('Data SW'!K10,"&gt;0")+COUNTIF('Data SW'!M10,"&gt;0")+COUNTIF('Data SW'!O10,"&gt;0")+COUNTIF('Data SW'!Q10,"&gt;0")+COUNTIF('Data SW'!S10,"&gt;0")+COUNTIF('Data SW'!U10,"&gt;0")+COUNTIF('Data SW'!W10,"&gt;0")+COUNTIF('Data SW'!Y10,"&gt;0"))&gt;0,1,0))</f>
        <v/>
      </c>
      <c r="K7992" t="inlineStr">
        <is>
          <t>Tanam Ulang / Program TU</t>
        </is>
      </c>
      <c r="M7992" t="inlineStr">
        <is>
          <t>Data R</t>
        </is>
      </c>
    </row>
    <row r="7993">
      <c r="A7993" t="inlineStr">
        <is>
          <t>PT Swasta / PPKS</t>
        </is>
      </c>
      <c r="B7993">
        <f>IF('Data SW'!C11="","",'Data SW'!B11)</f>
        <v/>
      </c>
      <c r="C7993">
        <f>IF('Data SW'!C11="","",'Data SW'!C11)</f>
        <v/>
      </c>
      <c r="D7993">
        <f>IF('Data SW'!C11="","",'Data SW'!D11)</f>
        <v/>
      </c>
      <c r="E7993">
        <f>IF('Data SW'!C11="","",'Data SW'!E11)</f>
        <v/>
      </c>
      <c r="F7993">
        <f>IF('Data SW'!C11="","",'Data SW'!F11)</f>
        <v/>
      </c>
      <c r="G7993">
        <f>IF('Data SW'!C11="","",'Data SW'!AD11)</f>
        <v/>
      </c>
      <c r="H7993">
        <f>IF('Data SW'!C11="","",'Data SW'!AC11)</f>
        <v/>
      </c>
      <c r="I7993">
        <f>IF('Data SW'!C11="","",COUNTIF('Data SW'!J11,"&gt;0")+COUNTIF('Data SW'!L11,"&gt;0")+COUNTIF('Data SW'!N11,"&gt;0")+COUNTIF('Data SW'!P11,"&gt;0")+COUNTIF('Data SW'!R11,"&gt;0")+COUNTIF('Data SW'!T11,"&gt;0")+COUNTIF('Data SW'!V11,"&gt;0")+COUNTIF('Data SW'!X11,"&gt;0"))</f>
        <v/>
      </c>
      <c r="J7993">
        <f>IF('Data SW'!C11="","",IF((COUNTIF('Data SW'!K11,"&gt;0")+COUNTIF('Data SW'!M11,"&gt;0")+COUNTIF('Data SW'!O11,"&gt;0")+COUNTIF('Data SW'!Q11,"&gt;0")+COUNTIF('Data SW'!S11,"&gt;0")+COUNTIF('Data SW'!U11,"&gt;0")+COUNTIF('Data SW'!W11,"&gt;0")+COUNTIF('Data SW'!Y11,"&gt;0"))&gt;0,1,0))</f>
        <v/>
      </c>
      <c r="M7993" t="inlineStr">
        <is>
          <t>Data R</t>
        </is>
      </c>
    </row>
    <row r="7994">
      <c r="A7994" t="inlineStr">
        <is>
          <t>PT Swasta / PPKS</t>
        </is>
      </c>
      <c r="B7994">
        <f>IF('Data SW'!C12="","",'Data SW'!B12)</f>
        <v/>
      </c>
      <c r="C7994">
        <f>IF('Data SW'!C12="","",'Data SW'!C12)</f>
        <v/>
      </c>
      <c r="D7994">
        <f>IF('Data SW'!C12="","",'Data SW'!D12)</f>
        <v/>
      </c>
      <c r="E7994">
        <f>IF('Data SW'!C12="","",'Data SW'!E12)</f>
        <v/>
      </c>
      <c r="F7994">
        <f>IF('Data SW'!C12="","",'Data SW'!F12)</f>
        <v/>
      </c>
      <c r="G7994">
        <f>IF('Data SW'!C12="","",'Data SW'!AD12)</f>
        <v/>
      </c>
      <c r="H7994">
        <f>IF('Data SW'!C12="","",'Data SW'!AC12)</f>
        <v/>
      </c>
      <c r="I7994">
        <f>IF('Data SW'!C12="","",COUNTIF('Data SW'!J12,"&gt;0")+COUNTIF('Data SW'!L12,"&gt;0")+COUNTIF('Data SW'!N12,"&gt;0")+COUNTIF('Data SW'!P12,"&gt;0")+COUNTIF('Data SW'!R12,"&gt;0")+COUNTIF('Data SW'!T12,"&gt;0")+COUNTIF('Data SW'!V12,"&gt;0")+COUNTIF('Data SW'!X12,"&gt;0"))</f>
        <v/>
      </c>
      <c r="J7994">
        <f>IF('Data SW'!C12="","",IF((COUNTIF('Data SW'!K12,"&gt;0")+COUNTIF('Data SW'!M12,"&gt;0")+COUNTIF('Data SW'!O12,"&gt;0")+COUNTIF('Data SW'!Q12,"&gt;0")+COUNTIF('Data SW'!S12,"&gt;0")+COUNTIF('Data SW'!U12,"&gt;0")+COUNTIF('Data SW'!W12,"&gt;0")+COUNTIF('Data SW'!Y12,"&gt;0"))&gt;0,1,0))</f>
        <v/>
      </c>
      <c r="K7994" t="inlineStr">
        <is>
          <t>Produksi / Kultur Teknis</t>
        </is>
      </c>
      <c r="M7994" t="inlineStr">
        <is>
          <t>Data R</t>
        </is>
      </c>
    </row>
    <row r="7995">
      <c r="A7995" t="inlineStr">
        <is>
          <t>PT Swasta / PPKS</t>
        </is>
      </c>
      <c r="B7995">
        <f>IF('Data SW'!C13="","",'Data SW'!B13)</f>
        <v/>
      </c>
      <c r="C7995">
        <f>IF('Data SW'!C13="","",'Data SW'!C13)</f>
        <v/>
      </c>
      <c r="D7995">
        <f>IF('Data SW'!C13="","",'Data SW'!D13)</f>
        <v/>
      </c>
      <c r="E7995">
        <f>IF('Data SW'!C13="","",'Data SW'!E13)</f>
        <v/>
      </c>
      <c r="F7995">
        <f>IF('Data SW'!C13="","",'Data SW'!F13)</f>
        <v/>
      </c>
      <c r="G7995">
        <f>IF('Data SW'!C13="","",'Data SW'!AD13)</f>
        <v/>
      </c>
      <c r="H7995">
        <f>IF('Data SW'!C13="","",'Data SW'!AC13)</f>
        <v/>
      </c>
      <c r="I7995">
        <f>IF('Data SW'!C13="","",COUNTIF('Data SW'!J13,"&gt;0")+COUNTIF('Data SW'!L13,"&gt;0")+COUNTIF('Data SW'!N13,"&gt;0")+COUNTIF('Data SW'!P13,"&gt;0")+COUNTIF('Data SW'!R13,"&gt;0")+COUNTIF('Data SW'!T13,"&gt;0")+COUNTIF('Data SW'!V13,"&gt;0")+COUNTIF('Data SW'!X13,"&gt;0"))</f>
        <v/>
      </c>
      <c r="J7995">
        <f>IF('Data SW'!C13="","",IF((COUNTIF('Data SW'!K13,"&gt;0")+COUNTIF('Data SW'!M13,"&gt;0")+COUNTIF('Data SW'!O13,"&gt;0")+COUNTIF('Data SW'!Q13,"&gt;0")+COUNTIF('Data SW'!S13,"&gt;0")+COUNTIF('Data SW'!U13,"&gt;0")+COUNTIF('Data SW'!W13,"&gt;0")+COUNTIF('Data SW'!Y13,"&gt;0"))&gt;0,1,0))</f>
        <v/>
      </c>
      <c r="M7995" t="inlineStr">
        <is>
          <t>Data R</t>
        </is>
      </c>
    </row>
    <row r="7996">
      <c r="A7996" t="inlineStr">
        <is>
          <t>PT Swasta / PPKS</t>
        </is>
      </c>
      <c r="B7996">
        <f>IF('Data SW'!C14="","",'Data SW'!B14)</f>
        <v/>
      </c>
      <c r="C7996">
        <f>IF('Data SW'!C14="","",'Data SW'!C14)</f>
        <v/>
      </c>
      <c r="D7996">
        <f>IF('Data SW'!C14="","",'Data SW'!D14)</f>
        <v/>
      </c>
      <c r="E7996">
        <f>IF('Data SW'!C14="","",'Data SW'!E14)</f>
        <v/>
      </c>
      <c r="F7996">
        <f>IF('Data SW'!C14="","",'Data SW'!F14)</f>
        <v/>
      </c>
      <c r="G7996">
        <f>IF('Data SW'!C14="","",'Data SW'!AD14)</f>
        <v/>
      </c>
      <c r="H7996">
        <f>IF('Data SW'!C14="","",'Data SW'!AC14)</f>
        <v/>
      </c>
      <c r="I7996">
        <f>IF('Data SW'!C14="","",COUNTIF('Data SW'!J14,"&gt;0")+COUNTIF('Data SW'!L14,"&gt;0")+COUNTIF('Data SW'!N14,"&gt;0")+COUNTIF('Data SW'!P14,"&gt;0")+COUNTIF('Data SW'!R14,"&gt;0")+COUNTIF('Data SW'!T14,"&gt;0")+COUNTIF('Data SW'!V14,"&gt;0")+COUNTIF('Data SW'!X14,"&gt;0"))</f>
        <v/>
      </c>
      <c r="J7996">
        <f>IF('Data SW'!C14="","",IF((COUNTIF('Data SW'!K14,"&gt;0")+COUNTIF('Data SW'!M14,"&gt;0")+COUNTIF('Data SW'!O14,"&gt;0")+COUNTIF('Data SW'!Q14,"&gt;0")+COUNTIF('Data SW'!S14,"&gt;0")+COUNTIF('Data SW'!U14,"&gt;0")+COUNTIF('Data SW'!W14,"&gt;0")+COUNTIF('Data SW'!Y14,"&gt;0"))&gt;0,1,0))</f>
        <v/>
      </c>
      <c r="K7996" t="inlineStr">
        <is>
          <t>Bibit / Lewat Umur</t>
        </is>
      </c>
      <c r="M7996" t="inlineStr">
        <is>
          <t>Data R</t>
        </is>
      </c>
    </row>
    <row r="7997">
      <c r="A7997" t="inlineStr">
        <is>
          <t>PT Swasta / PPKS</t>
        </is>
      </c>
      <c r="B7997">
        <f>IF('Data SW'!C15="","",'Data SW'!B15)</f>
        <v/>
      </c>
      <c r="C7997">
        <f>IF('Data SW'!C15="","",'Data SW'!C15)</f>
        <v/>
      </c>
      <c r="D7997">
        <f>IF('Data SW'!C15="","",'Data SW'!D15)</f>
        <v/>
      </c>
      <c r="E7997">
        <f>IF('Data SW'!C15="","",'Data SW'!E15)</f>
        <v/>
      </c>
      <c r="F7997">
        <f>IF('Data SW'!C15="","",'Data SW'!F15)</f>
        <v/>
      </c>
      <c r="G7997">
        <f>IF('Data SW'!C15="","",'Data SW'!AD15)</f>
        <v/>
      </c>
      <c r="H7997">
        <f>IF('Data SW'!C15="","",'Data SW'!AC15)</f>
        <v/>
      </c>
      <c r="I7997">
        <f>IF('Data SW'!C15="","",COUNTIF('Data SW'!J15,"&gt;0")+COUNTIF('Data SW'!L15,"&gt;0")+COUNTIF('Data SW'!N15,"&gt;0")+COUNTIF('Data SW'!P15,"&gt;0")+COUNTIF('Data SW'!R15,"&gt;0")+COUNTIF('Data SW'!T15,"&gt;0")+COUNTIF('Data SW'!V15,"&gt;0")+COUNTIF('Data SW'!X15,"&gt;0"))</f>
        <v/>
      </c>
      <c r="J7997">
        <f>IF('Data SW'!C15="","",IF((COUNTIF('Data SW'!K15,"&gt;0")+COUNTIF('Data SW'!M15,"&gt;0")+COUNTIF('Data SW'!O15,"&gt;0")+COUNTIF('Data SW'!Q15,"&gt;0")+COUNTIF('Data SW'!S15,"&gt;0")+COUNTIF('Data SW'!U15,"&gt;0")+COUNTIF('Data SW'!W15,"&gt;0")+COUNTIF('Data SW'!Y15,"&gt;0"))&gt;0,1,0))</f>
        <v/>
      </c>
      <c r="K7997" t="inlineStr">
        <is>
          <t>Produksi / Kultur Teknis</t>
        </is>
      </c>
      <c r="M7997" t="inlineStr">
        <is>
          <t>Data R</t>
        </is>
      </c>
    </row>
    <row r="7998">
      <c r="A7998" t="inlineStr">
        <is>
          <t>PT Swasta / PPKS</t>
        </is>
      </c>
      <c r="B7998">
        <f>IF('Data SW'!C16="","",'Data SW'!B16)</f>
        <v/>
      </c>
      <c r="C7998">
        <f>IF('Data SW'!C16="","",'Data SW'!C16)</f>
        <v/>
      </c>
      <c r="D7998">
        <f>IF('Data SW'!C16="","",'Data SW'!D16)</f>
        <v/>
      </c>
      <c r="E7998">
        <f>IF('Data SW'!C16="","",'Data SW'!E16)</f>
        <v/>
      </c>
      <c r="F7998">
        <f>IF('Data SW'!C16="","",'Data SW'!F16)</f>
        <v/>
      </c>
      <c r="G7998">
        <f>IF('Data SW'!C16="","",'Data SW'!AD16)</f>
        <v/>
      </c>
      <c r="H7998">
        <f>IF('Data SW'!C16="","",'Data SW'!AC16)</f>
        <v/>
      </c>
      <c r="I7998">
        <f>IF('Data SW'!C16="","",COUNTIF('Data SW'!J16,"&gt;0")+COUNTIF('Data SW'!L16,"&gt;0")+COUNTIF('Data SW'!N16,"&gt;0")+COUNTIF('Data SW'!P16,"&gt;0")+COUNTIF('Data SW'!R16,"&gt;0")+COUNTIF('Data SW'!T16,"&gt;0")+COUNTIF('Data SW'!V16,"&gt;0")+COUNTIF('Data SW'!X16,"&gt;0"))</f>
        <v/>
      </c>
      <c r="J7998">
        <f>IF('Data SW'!C16="","",IF((COUNTIF('Data SW'!K16,"&gt;0")+COUNTIF('Data SW'!M16,"&gt;0")+COUNTIF('Data SW'!O16,"&gt;0")+COUNTIF('Data SW'!Q16,"&gt;0")+COUNTIF('Data SW'!S16,"&gt;0")+COUNTIF('Data SW'!U16,"&gt;0")+COUNTIF('Data SW'!W16,"&gt;0")+COUNTIF('Data SW'!Y16,"&gt;0"))&gt;0,1,0))</f>
        <v/>
      </c>
      <c r="M7998" t="inlineStr">
        <is>
          <t>Data R</t>
        </is>
      </c>
    </row>
    <row r="7999">
      <c r="A7999" t="inlineStr">
        <is>
          <t>PT Swasta / PPKS</t>
        </is>
      </c>
      <c r="B7999">
        <f>IF('Data SW'!C17="","",'Data SW'!B17)</f>
        <v/>
      </c>
      <c r="C7999">
        <f>IF('Data SW'!C17="","",'Data SW'!C17)</f>
        <v/>
      </c>
      <c r="D7999">
        <f>IF('Data SW'!C17="","",'Data SW'!D17)</f>
        <v/>
      </c>
      <c r="E7999">
        <f>IF('Data SW'!C17="","",'Data SW'!E17)</f>
        <v/>
      </c>
      <c r="F7999">
        <f>IF('Data SW'!C17="","",'Data SW'!F17)</f>
        <v/>
      </c>
      <c r="G7999">
        <f>IF('Data SW'!C17="","",'Data SW'!AD17)</f>
        <v/>
      </c>
      <c r="H7999">
        <f>IF('Data SW'!C17="","",'Data SW'!AC17)</f>
        <v/>
      </c>
      <c r="I7999">
        <f>IF('Data SW'!C17="","",COUNTIF('Data SW'!J17,"&gt;0")+COUNTIF('Data SW'!L17,"&gt;0")+COUNTIF('Data SW'!N17,"&gt;0")+COUNTIF('Data SW'!P17,"&gt;0")+COUNTIF('Data SW'!R17,"&gt;0")+COUNTIF('Data SW'!T17,"&gt;0")+COUNTIF('Data SW'!V17,"&gt;0")+COUNTIF('Data SW'!X17,"&gt;0"))</f>
        <v/>
      </c>
      <c r="J7999">
        <f>IF('Data SW'!C17="","",IF((COUNTIF('Data SW'!K17,"&gt;0")+COUNTIF('Data SW'!M17,"&gt;0")+COUNTIF('Data SW'!O17,"&gt;0")+COUNTIF('Data SW'!Q17,"&gt;0")+COUNTIF('Data SW'!S17,"&gt;0")+COUNTIF('Data SW'!U17,"&gt;0")+COUNTIF('Data SW'!W17,"&gt;0")+COUNTIF('Data SW'!Y17,"&gt;0"))&gt;0,1,0))</f>
        <v/>
      </c>
      <c r="M7999" t="inlineStr">
        <is>
          <t>Data R</t>
        </is>
      </c>
    </row>
    <row r="8000">
      <c r="A8000" t="inlineStr">
        <is>
          <t>PT Swasta / PPKS</t>
        </is>
      </c>
      <c r="B8000">
        <f>IF('Data SW'!C18="","",'Data SW'!B18)</f>
        <v/>
      </c>
      <c r="C8000">
        <f>IF('Data SW'!C18="","",'Data SW'!C18)</f>
        <v/>
      </c>
      <c r="D8000">
        <f>IF('Data SW'!C18="","",'Data SW'!D18)</f>
        <v/>
      </c>
      <c r="E8000">
        <f>IF('Data SW'!C18="","",'Data SW'!E18)</f>
        <v/>
      </c>
      <c r="F8000">
        <f>IF('Data SW'!C18="","",'Data SW'!F18)</f>
        <v/>
      </c>
      <c r="G8000">
        <f>IF('Data SW'!C18="","",'Data SW'!AD18)</f>
        <v/>
      </c>
      <c r="H8000">
        <f>IF('Data SW'!C18="","",'Data SW'!AC18)</f>
        <v/>
      </c>
      <c r="I8000">
        <f>IF('Data SW'!C18="","",COUNTIF('Data SW'!J18,"&gt;0")+COUNTIF('Data SW'!L18,"&gt;0")+COUNTIF('Data SW'!N18,"&gt;0")+COUNTIF('Data SW'!P18,"&gt;0")+COUNTIF('Data SW'!R18,"&gt;0")+COUNTIF('Data SW'!T18,"&gt;0")+COUNTIF('Data SW'!V18,"&gt;0")+COUNTIF('Data SW'!X18,"&gt;0"))</f>
        <v/>
      </c>
      <c r="J8000">
        <f>IF('Data SW'!C18="","",IF((COUNTIF('Data SW'!K18,"&gt;0")+COUNTIF('Data SW'!M18,"&gt;0")+COUNTIF('Data SW'!O18,"&gt;0")+COUNTIF('Data SW'!Q18,"&gt;0")+COUNTIF('Data SW'!S18,"&gt;0")+COUNTIF('Data SW'!U18,"&gt;0")+COUNTIF('Data SW'!W18,"&gt;0")+COUNTIF('Data SW'!Y18,"&gt;0"))&gt;0,1,0))</f>
        <v/>
      </c>
      <c r="M8000" t="inlineStr">
        <is>
          <t>Data R</t>
        </is>
      </c>
    </row>
    <row r="8001">
      <c r="A8001" t="inlineStr">
        <is>
          <t>PT Swasta / PPKS</t>
        </is>
      </c>
      <c r="B8001">
        <f>IF('Data SW'!C19="","",'Data SW'!B19)</f>
        <v/>
      </c>
      <c r="C8001">
        <f>IF('Data SW'!C19="","",'Data SW'!C19)</f>
        <v/>
      </c>
      <c r="D8001">
        <f>IF('Data SW'!C19="","",'Data SW'!D19)</f>
        <v/>
      </c>
      <c r="E8001">
        <f>IF('Data SW'!C19="","",'Data SW'!E19)</f>
        <v/>
      </c>
      <c r="F8001">
        <f>IF('Data SW'!C19="","",'Data SW'!F19)</f>
        <v/>
      </c>
      <c r="G8001">
        <f>IF('Data SW'!C19="","",'Data SW'!AD19)</f>
        <v/>
      </c>
      <c r="H8001">
        <f>IF('Data SW'!C19="","",'Data SW'!AC19)</f>
        <v/>
      </c>
      <c r="I8001">
        <f>IF('Data SW'!C19="","",COUNTIF('Data SW'!J19,"&gt;0")+COUNTIF('Data SW'!L19,"&gt;0")+COUNTIF('Data SW'!N19,"&gt;0")+COUNTIF('Data SW'!P19,"&gt;0")+COUNTIF('Data SW'!R19,"&gt;0")+COUNTIF('Data SW'!T19,"&gt;0")+COUNTIF('Data SW'!V19,"&gt;0")+COUNTIF('Data SW'!X19,"&gt;0"))</f>
        <v/>
      </c>
      <c r="J8001">
        <f>IF('Data SW'!C19="","",IF((COUNTIF('Data SW'!K19,"&gt;0")+COUNTIF('Data SW'!M19,"&gt;0")+COUNTIF('Data SW'!O19,"&gt;0")+COUNTIF('Data SW'!Q19,"&gt;0")+COUNTIF('Data SW'!S19,"&gt;0")+COUNTIF('Data SW'!U19,"&gt;0")+COUNTIF('Data SW'!W19,"&gt;0")+COUNTIF('Data SW'!Y19,"&gt;0"))&gt;0,1,0))</f>
        <v/>
      </c>
      <c r="M8001" t="inlineStr">
        <is>
          <t>Data R</t>
        </is>
      </c>
    </row>
    <row r="8002">
      <c r="A8002" t="inlineStr">
        <is>
          <t>PT Swasta / PPKS</t>
        </is>
      </c>
      <c r="B8002">
        <f>IF('Data SW'!C20="","",'Data SW'!B20)</f>
        <v/>
      </c>
      <c r="C8002">
        <f>IF('Data SW'!C20="","",'Data SW'!C20)</f>
        <v/>
      </c>
      <c r="D8002">
        <f>IF('Data SW'!C20="","",'Data SW'!D20)</f>
        <v/>
      </c>
      <c r="E8002">
        <f>IF('Data SW'!C20="","",'Data SW'!E20)</f>
        <v/>
      </c>
      <c r="F8002">
        <f>IF('Data SW'!C20="","",'Data SW'!F20)</f>
        <v/>
      </c>
      <c r="G8002">
        <f>IF('Data SW'!C20="","",'Data SW'!AD20)</f>
        <v/>
      </c>
      <c r="H8002">
        <f>IF('Data SW'!C20="","",'Data SW'!AC20)</f>
        <v/>
      </c>
      <c r="I8002">
        <f>IF('Data SW'!C20="","",COUNTIF('Data SW'!J20,"&gt;0")+COUNTIF('Data SW'!L20,"&gt;0")+COUNTIF('Data SW'!N20,"&gt;0")+COUNTIF('Data SW'!P20,"&gt;0")+COUNTIF('Data SW'!R20,"&gt;0")+COUNTIF('Data SW'!T20,"&gt;0")+COUNTIF('Data SW'!V20,"&gt;0")+COUNTIF('Data SW'!X20,"&gt;0"))</f>
        <v/>
      </c>
      <c r="J8002">
        <f>IF('Data SW'!C20="","",IF((COUNTIF('Data SW'!K20,"&gt;0")+COUNTIF('Data SW'!M20,"&gt;0")+COUNTIF('Data SW'!O20,"&gt;0")+COUNTIF('Data SW'!Q20,"&gt;0")+COUNTIF('Data SW'!S20,"&gt;0")+COUNTIF('Data SW'!U20,"&gt;0")+COUNTIF('Data SW'!W20,"&gt;0")+COUNTIF('Data SW'!Y20,"&gt;0"))&gt;0,1,0))</f>
        <v/>
      </c>
      <c r="M8002" t="inlineStr">
        <is>
          <t>Data R</t>
        </is>
      </c>
    </row>
    <row r="8003">
      <c r="A8003" t="inlineStr">
        <is>
          <t>PT Swasta / PPKS</t>
        </is>
      </c>
      <c r="B8003">
        <f>IF('Data SW'!C21="","",'Data SW'!B21)</f>
        <v/>
      </c>
      <c r="C8003">
        <f>IF('Data SW'!C21="","",'Data SW'!C21)</f>
        <v/>
      </c>
      <c r="D8003">
        <f>IF('Data SW'!C21="","",'Data SW'!D21)</f>
        <v/>
      </c>
      <c r="E8003">
        <f>IF('Data SW'!C21="","",'Data SW'!E21)</f>
        <v/>
      </c>
      <c r="F8003">
        <f>IF('Data SW'!C21="","",'Data SW'!F21)</f>
        <v/>
      </c>
      <c r="G8003">
        <f>IF('Data SW'!C21="","",'Data SW'!AD21)</f>
        <v/>
      </c>
      <c r="H8003">
        <f>IF('Data SW'!C21="","",'Data SW'!AC21)</f>
        <v/>
      </c>
      <c r="I8003">
        <f>IF('Data SW'!C21="","",COUNTIF('Data SW'!J21,"&gt;0")+COUNTIF('Data SW'!L21,"&gt;0")+COUNTIF('Data SW'!N21,"&gt;0")+COUNTIF('Data SW'!P21,"&gt;0")+COUNTIF('Data SW'!R21,"&gt;0")+COUNTIF('Data SW'!T21,"&gt;0")+COUNTIF('Data SW'!V21,"&gt;0")+COUNTIF('Data SW'!X21,"&gt;0"))</f>
        <v/>
      </c>
      <c r="J8003">
        <f>IF('Data SW'!C21="","",IF((COUNTIF('Data SW'!K21,"&gt;0")+COUNTIF('Data SW'!M21,"&gt;0")+COUNTIF('Data SW'!O21,"&gt;0")+COUNTIF('Data SW'!Q21,"&gt;0")+COUNTIF('Data SW'!S21,"&gt;0")+COUNTIF('Data SW'!U21,"&gt;0")+COUNTIF('Data SW'!W21,"&gt;0")+COUNTIF('Data SW'!Y21,"&gt;0"))&gt;0,1,0))</f>
        <v/>
      </c>
      <c r="M8003" t="inlineStr">
        <is>
          <t>Data R</t>
        </is>
      </c>
    </row>
    <row r="8004">
      <c r="A8004" t="inlineStr">
        <is>
          <t>PT Swasta / PPKS</t>
        </is>
      </c>
      <c r="B8004">
        <f>IF('Data SW'!C22="","",'Data SW'!B22)</f>
        <v/>
      </c>
      <c r="C8004">
        <f>IF('Data SW'!C22="","",'Data SW'!C22)</f>
        <v/>
      </c>
      <c r="D8004">
        <f>IF('Data SW'!C22="","",'Data SW'!D22)</f>
        <v/>
      </c>
      <c r="E8004">
        <f>IF('Data SW'!C22="","",'Data SW'!E22)</f>
        <v/>
      </c>
      <c r="F8004">
        <f>IF('Data SW'!C22="","",'Data SW'!F22)</f>
        <v/>
      </c>
      <c r="G8004">
        <f>IF('Data SW'!C22="","",'Data SW'!AD22)</f>
        <v/>
      </c>
      <c r="H8004">
        <f>IF('Data SW'!C22="","",'Data SW'!AC22)</f>
        <v/>
      </c>
      <c r="I8004">
        <f>IF('Data SW'!C22="","",COUNTIF('Data SW'!J22,"&gt;0")+COUNTIF('Data SW'!L22,"&gt;0")+COUNTIF('Data SW'!N22,"&gt;0")+COUNTIF('Data SW'!P22,"&gt;0")+COUNTIF('Data SW'!R22,"&gt;0")+COUNTIF('Data SW'!T22,"&gt;0")+COUNTIF('Data SW'!V22,"&gt;0")+COUNTIF('Data SW'!X22,"&gt;0"))</f>
        <v/>
      </c>
      <c r="J8004">
        <f>IF('Data SW'!C22="","",IF((COUNTIF('Data SW'!K22,"&gt;0")+COUNTIF('Data SW'!M22,"&gt;0")+COUNTIF('Data SW'!O22,"&gt;0")+COUNTIF('Data SW'!Q22,"&gt;0")+COUNTIF('Data SW'!S22,"&gt;0")+COUNTIF('Data SW'!U22,"&gt;0")+COUNTIF('Data SW'!W22,"&gt;0")+COUNTIF('Data SW'!Y22,"&gt;0"))&gt;0,1,0))</f>
        <v/>
      </c>
      <c r="M8004" t="inlineStr">
        <is>
          <t>Data R</t>
        </is>
      </c>
    </row>
    <row r="8005">
      <c r="A8005" t="inlineStr">
        <is>
          <t>PT Swasta / PPKS</t>
        </is>
      </c>
      <c r="B8005">
        <f>IF('Data SW'!C23="","",'Data SW'!B23)</f>
        <v/>
      </c>
      <c r="C8005">
        <f>IF('Data SW'!C23="","",'Data SW'!C23)</f>
        <v/>
      </c>
      <c r="D8005">
        <f>IF('Data SW'!C23="","",'Data SW'!D23)</f>
        <v/>
      </c>
      <c r="E8005">
        <f>IF('Data SW'!C23="","",'Data SW'!E23)</f>
        <v/>
      </c>
      <c r="F8005">
        <f>IF('Data SW'!C23="","",'Data SW'!F23)</f>
        <v/>
      </c>
      <c r="G8005">
        <f>IF('Data SW'!C23="","",'Data SW'!AD23)</f>
        <v/>
      </c>
      <c r="H8005">
        <f>IF('Data SW'!C23="","",'Data SW'!AC23)</f>
        <v/>
      </c>
      <c r="I8005">
        <f>IF('Data SW'!C23="","",COUNTIF('Data SW'!J23,"&gt;0")+COUNTIF('Data SW'!L23,"&gt;0")+COUNTIF('Data SW'!N23,"&gt;0")+COUNTIF('Data SW'!P23,"&gt;0")+COUNTIF('Data SW'!R23,"&gt;0")+COUNTIF('Data SW'!T23,"&gt;0")+COUNTIF('Data SW'!V23,"&gt;0")+COUNTIF('Data SW'!X23,"&gt;0"))</f>
        <v/>
      </c>
      <c r="J8005">
        <f>IF('Data SW'!C23="","",IF((COUNTIF('Data SW'!K23,"&gt;0")+COUNTIF('Data SW'!M23,"&gt;0")+COUNTIF('Data SW'!O23,"&gt;0")+COUNTIF('Data SW'!Q23,"&gt;0")+COUNTIF('Data SW'!S23,"&gt;0")+COUNTIF('Data SW'!U23,"&gt;0")+COUNTIF('Data SW'!W23,"&gt;0")+COUNTIF('Data SW'!Y23,"&gt;0"))&gt;0,1,0))</f>
        <v/>
      </c>
      <c r="K8005" t="inlineStr">
        <is>
          <t>Bibit / Lewat Umur</t>
        </is>
      </c>
      <c r="M8005" t="inlineStr">
        <is>
          <t>Data R</t>
        </is>
      </c>
    </row>
    <row r="8006">
      <c r="A8006" t="inlineStr">
        <is>
          <t>PT Swasta / PPKS</t>
        </is>
      </c>
      <c r="B8006">
        <f>IF('Data SW'!C24="","",'Data SW'!B24)</f>
        <v/>
      </c>
      <c r="C8006">
        <f>IF('Data SW'!C24="","",'Data SW'!C24)</f>
        <v/>
      </c>
      <c r="D8006">
        <f>IF('Data SW'!C24="","",'Data SW'!D24)</f>
        <v/>
      </c>
      <c r="E8006">
        <f>IF('Data SW'!C24="","",'Data SW'!E24)</f>
        <v/>
      </c>
      <c r="F8006">
        <f>IF('Data SW'!C24="","",'Data SW'!F24)</f>
        <v/>
      </c>
      <c r="G8006">
        <f>IF('Data SW'!C24="","",'Data SW'!AD24)</f>
        <v/>
      </c>
      <c r="H8006">
        <f>IF('Data SW'!C24="","",'Data SW'!AC24)</f>
        <v/>
      </c>
      <c r="I8006">
        <f>IF('Data SW'!C24="","",COUNTIF('Data SW'!J24,"&gt;0")+COUNTIF('Data SW'!L24,"&gt;0")+COUNTIF('Data SW'!N24,"&gt;0")+COUNTIF('Data SW'!P24,"&gt;0")+COUNTIF('Data SW'!R24,"&gt;0")+COUNTIF('Data SW'!T24,"&gt;0")+COUNTIF('Data SW'!V24,"&gt;0")+COUNTIF('Data SW'!X24,"&gt;0"))</f>
        <v/>
      </c>
      <c r="J8006">
        <f>IF('Data SW'!C24="","",IF((COUNTIF('Data SW'!K24,"&gt;0")+COUNTIF('Data SW'!M24,"&gt;0")+COUNTIF('Data SW'!O24,"&gt;0")+COUNTIF('Data SW'!Q24,"&gt;0")+COUNTIF('Data SW'!S24,"&gt;0")+COUNTIF('Data SW'!U24,"&gt;0")+COUNTIF('Data SW'!W24,"&gt;0")+COUNTIF('Data SW'!Y24,"&gt;0"))&gt;0,1,0))</f>
        <v/>
      </c>
      <c r="L8006" t="inlineStr">
        <is>
          <t>Pak Edi Sigit Sutarta; Pak Iput Pradiko; Buk Nuzul Hijri</t>
        </is>
      </c>
      <c r="M8006" t="inlineStr">
        <is>
          <t>Data R</t>
        </is>
      </c>
    </row>
    <row r="8007">
      <c r="A8007" t="inlineStr">
        <is>
          <t>PT Swasta / PPKS</t>
        </is>
      </c>
      <c r="B8007">
        <f>IF('Data SW'!C25="","",'Data SW'!B25)</f>
        <v/>
      </c>
      <c r="C8007">
        <f>IF('Data SW'!C25="","",'Data SW'!C25)</f>
        <v/>
      </c>
      <c r="D8007">
        <f>IF('Data SW'!C25="","",'Data SW'!D25)</f>
        <v/>
      </c>
      <c r="E8007">
        <f>IF('Data SW'!C25="","",'Data SW'!E25)</f>
        <v/>
      </c>
      <c r="F8007">
        <f>IF('Data SW'!C25="","",'Data SW'!F25)</f>
        <v/>
      </c>
      <c r="G8007">
        <f>IF('Data SW'!C25="","",'Data SW'!AD25)</f>
        <v/>
      </c>
      <c r="H8007">
        <f>IF('Data SW'!C25="","",'Data SW'!AC25)</f>
        <v/>
      </c>
      <c r="I8007">
        <f>IF('Data SW'!C25="","",COUNTIF('Data SW'!J25,"&gt;0")+COUNTIF('Data SW'!L25,"&gt;0")+COUNTIF('Data SW'!N25,"&gt;0")+COUNTIF('Data SW'!P25,"&gt;0")+COUNTIF('Data SW'!R25,"&gt;0")+COUNTIF('Data SW'!T25,"&gt;0")+COUNTIF('Data SW'!V25,"&gt;0")+COUNTIF('Data SW'!X25,"&gt;0"))</f>
        <v/>
      </c>
      <c r="J8007">
        <f>IF('Data SW'!C25="","",IF((COUNTIF('Data SW'!K25,"&gt;0")+COUNTIF('Data SW'!M25,"&gt;0")+COUNTIF('Data SW'!O25,"&gt;0")+COUNTIF('Data SW'!Q25,"&gt;0")+COUNTIF('Data SW'!S25,"&gt;0")+COUNTIF('Data SW'!U25,"&gt;0")+COUNTIF('Data SW'!W25,"&gt;0")+COUNTIF('Data SW'!Y25,"&gt;0"))&gt;0,1,0))</f>
        <v/>
      </c>
      <c r="L8007" t="inlineStr">
        <is>
          <t>Pak Edi Sigit Sutarta; Pak Iput Pradiko</t>
        </is>
      </c>
      <c r="M8007" t="inlineStr">
        <is>
          <t>Data R</t>
        </is>
      </c>
    </row>
    <row r="8008">
      <c r="A8008" t="inlineStr">
        <is>
          <t>PT Swasta / PPKS</t>
        </is>
      </c>
      <c r="B8008">
        <f>IF('Data SW'!C26="","",'Data SW'!B26)</f>
        <v/>
      </c>
      <c r="C8008">
        <f>IF('Data SW'!C26="","",'Data SW'!C26)</f>
        <v/>
      </c>
      <c r="D8008">
        <f>IF('Data SW'!C26="","",'Data SW'!D26)</f>
        <v/>
      </c>
      <c r="E8008">
        <f>IF('Data SW'!C26="","",'Data SW'!E26)</f>
        <v/>
      </c>
      <c r="F8008">
        <f>IF('Data SW'!C26="","",'Data SW'!F26)</f>
        <v/>
      </c>
      <c r="G8008">
        <f>IF('Data SW'!C26="","",'Data SW'!AD26)</f>
        <v/>
      </c>
      <c r="H8008">
        <f>IF('Data SW'!C26="","",'Data SW'!AC26)</f>
        <v/>
      </c>
      <c r="I8008">
        <f>IF('Data SW'!C26="","",COUNTIF('Data SW'!J26,"&gt;0")+COUNTIF('Data SW'!L26,"&gt;0")+COUNTIF('Data SW'!N26,"&gt;0")+COUNTIF('Data SW'!P26,"&gt;0")+COUNTIF('Data SW'!R26,"&gt;0")+COUNTIF('Data SW'!T26,"&gt;0")+COUNTIF('Data SW'!V26,"&gt;0")+COUNTIF('Data SW'!X26,"&gt;0"))</f>
        <v/>
      </c>
      <c r="J8008">
        <f>IF('Data SW'!C26="","",IF((COUNTIF('Data SW'!K26,"&gt;0")+COUNTIF('Data SW'!M26,"&gt;0")+COUNTIF('Data SW'!O26,"&gt;0")+COUNTIF('Data SW'!Q26,"&gt;0")+COUNTIF('Data SW'!S26,"&gt;0")+COUNTIF('Data SW'!U26,"&gt;0")+COUNTIF('Data SW'!W26,"&gt;0")+COUNTIF('Data SW'!Y26,"&gt;0"))&gt;0,1,0))</f>
        <v/>
      </c>
      <c r="M8008" t="inlineStr">
        <is>
          <t>Data R</t>
        </is>
      </c>
    </row>
    <row r="8009">
      <c r="A8009" t="inlineStr">
        <is>
          <t>PT Swasta / PPKS</t>
        </is>
      </c>
      <c r="B8009">
        <f>IF('Data SW'!C27="","",'Data SW'!B27)</f>
        <v/>
      </c>
      <c r="C8009">
        <f>IF('Data SW'!C27="","",'Data SW'!C27)</f>
        <v/>
      </c>
      <c r="D8009">
        <f>IF('Data SW'!C27="","",'Data SW'!D27)</f>
        <v/>
      </c>
      <c r="E8009">
        <f>IF('Data SW'!C27="","",'Data SW'!E27)</f>
        <v/>
      </c>
      <c r="F8009">
        <f>IF('Data SW'!C27="","",'Data SW'!F27)</f>
        <v/>
      </c>
      <c r="G8009">
        <f>IF('Data SW'!C27="","",'Data SW'!AD27)</f>
        <v/>
      </c>
      <c r="H8009">
        <f>IF('Data SW'!C27="","",'Data SW'!AC27)</f>
        <v/>
      </c>
      <c r="I8009">
        <f>IF('Data SW'!C27="","",COUNTIF('Data SW'!J27,"&gt;0")+COUNTIF('Data SW'!L27,"&gt;0")+COUNTIF('Data SW'!N27,"&gt;0")+COUNTIF('Data SW'!P27,"&gt;0")+COUNTIF('Data SW'!R27,"&gt;0")+COUNTIF('Data SW'!T27,"&gt;0")+COUNTIF('Data SW'!V27,"&gt;0")+COUNTIF('Data SW'!X27,"&gt;0"))</f>
        <v/>
      </c>
      <c r="J8009">
        <f>IF('Data SW'!C27="","",IF((COUNTIF('Data SW'!K27,"&gt;0")+COUNTIF('Data SW'!M27,"&gt;0")+COUNTIF('Data SW'!O27,"&gt;0")+COUNTIF('Data SW'!Q27,"&gt;0")+COUNTIF('Data SW'!S27,"&gt;0")+COUNTIF('Data SW'!U27,"&gt;0")+COUNTIF('Data SW'!W27,"&gt;0")+COUNTIF('Data SW'!Y27,"&gt;0"))&gt;0,1,0))</f>
        <v/>
      </c>
      <c r="L8009" t="inlineStr">
        <is>
          <t>Pak Edi Sigit Sutarta; Pak Iput Pradiko</t>
        </is>
      </c>
      <c r="M8009" t="inlineStr">
        <is>
          <t>Data R</t>
        </is>
      </c>
    </row>
    <row r="8010">
      <c r="A8010" t="inlineStr">
        <is>
          <t>PT Swasta / PPKS</t>
        </is>
      </c>
      <c r="B8010">
        <f>IF('Data SW'!C28="","",'Data SW'!B28)</f>
        <v/>
      </c>
      <c r="C8010">
        <f>IF('Data SW'!C28="","",'Data SW'!C28)</f>
        <v/>
      </c>
      <c r="D8010">
        <f>IF('Data SW'!C28="","",'Data SW'!D28)</f>
        <v/>
      </c>
      <c r="E8010">
        <f>IF('Data SW'!C28="","",'Data SW'!E28)</f>
        <v/>
      </c>
      <c r="F8010">
        <f>IF('Data SW'!C28="","",'Data SW'!F28)</f>
        <v/>
      </c>
      <c r="G8010">
        <f>IF('Data SW'!C28="","",'Data SW'!AD28)</f>
        <v/>
      </c>
      <c r="H8010">
        <f>IF('Data SW'!C28="","",'Data SW'!AC28)</f>
        <v/>
      </c>
      <c r="I8010">
        <f>IF('Data SW'!C28="","",COUNTIF('Data SW'!J28,"&gt;0")+COUNTIF('Data SW'!L28,"&gt;0")+COUNTIF('Data SW'!N28,"&gt;0")+COUNTIF('Data SW'!P28,"&gt;0")+COUNTIF('Data SW'!R28,"&gt;0")+COUNTIF('Data SW'!T28,"&gt;0")+COUNTIF('Data SW'!V28,"&gt;0")+COUNTIF('Data SW'!X28,"&gt;0"))</f>
        <v/>
      </c>
      <c r="J8010">
        <f>IF('Data SW'!C28="","",IF((COUNTIF('Data SW'!K28,"&gt;0")+COUNTIF('Data SW'!M28,"&gt;0")+COUNTIF('Data SW'!O28,"&gt;0")+COUNTIF('Data SW'!Q28,"&gt;0")+COUNTIF('Data SW'!S28,"&gt;0")+COUNTIF('Data SW'!U28,"&gt;0")+COUNTIF('Data SW'!W28,"&gt;0")+COUNTIF('Data SW'!Y28,"&gt;0"))&gt;0,1,0))</f>
        <v/>
      </c>
      <c r="L8010" t="inlineStr">
        <is>
          <t>Pak Edi Sigit Sutarta</t>
        </is>
      </c>
      <c r="M8010" t="inlineStr">
        <is>
          <t>Data R</t>
        </is>
      </c>
    </row>
    <row r="8011">
      <c r="A8011" t="inlineStr">
        <is>
          <t>PT Swasta / PPKS</t>
        </is>
      </c>
      <c r="B8011">
        <f>IF('Data SW'!C29="","",'Data SW'!B29)</f>
        <v/>
      </c>
      <c r="C8011">
        <f>IF('Data SW'!C29="","",'Data SW'!C29)</f>
        <v/>
      </c>
      <c r="D8011">
        <f>IF('Data SW'!C29="","",'Data SW'!D29)</f>
        <v/>
      </c>
      <c r="E8011">
        <f>IF('Data SW'!C29="","",'Data SW'!E29)</f>
        <v/>
      </c>
      <c r="F8011">
        <f>IF('Data SW'!C29="","",'Data SW'!F29)</f>
        <v/>
      </c>
      <c r="G8011">
        <f>IF('Data SW'!C29="","",'Data SW'!AD29)</f>
        <v/>
      </c>
      <c r="H8011">
        <f>IF('Data SW'!C29="","",'Data SW'!AC29)</f>
        <v/>
      </c>
      <c r="I8011">
        <f>IF('Data SW'!C29="","",COUNTIF('Data SW'!J29,"&gt;0")+COUNTIF('Data SW'!L29,"&gt;0")+COUNTIF('Data SW'!N29,"&gt;0")+COUNTIF('Data SW'!P29,"&gt;0")+COUNTIF('Data SW'!R29,"&gt;0")+COUNTIF('Data SW'!T29,"&gt;0")+COUNTIF('Data SW'!V29,"&gt;0")+COUNTIF('Data SW'!X29,"&gt;0"))</f>
        <v/>
      </c>
      <c r="J8011">
        <f>IF('Data SW'!C29="","",IF((COUNTIF('Data SW'!K29,"&gt;0")+COUNTIF('Data SW'!M29,"&gt;0")+COUNTIF('Data SW'!O29,"&gt;0")+COUNTIF('Data SW'!Q29,"&gt;0")+COUNTIF('Data SW'!S29,"&gt;0")+COUNTIF('Data SW'!U29,"&gt;0")+COUNTIF('Data SW'!W29,"&gt;0")+COUNTIF('Data SW'!Y29,"&gt;0"))&gt;0,1,0))</f>
        <v/>
      </c>
      <c r="L8011" t="inlineStr">
        <is>
          <t>Pak Edi Sigit Sutarta; Pak Iput Pradiko</t>
        </is>
      </c>
      <c r="M8011" t="inlineStr">
        <is>
          <t>Data R</t>
        </is>
      </c>
    </row>
    <row r="8012">
      <c r="A8012" t="inlineStr">
        <is>
          <t>PT Swasta / PPKS</t>
        </is>
      </c>
      <c r="B8012">
        <f>IF('Data SW'!C30="","",'Data SW'!B30)</f>
        <v/>
      </c>
      <c r="C8012">
        <f>IF('Data SW'!C30="","",'Data SW'!C30)</f>
        <v/>
      </c>
      <c r="D8012">
        <f>IF('Data SW'!C30="","",'Data SW'!D30)</f>
        <v/>
      </c>
      <c r="E8012">
        <f>IF('Data SW'!C30="","",'Data SW'!E30)</f>
        <v/>
      </c>
      <c r="F8012">
        <f>IF('Data SW'!C30="","",'Data SW'!F30)</f>
        <v/>
      </c>
      <c r="G8012">
        <f>IF('Data SW'!C30="","",'Data SW'!AD30)</f>
        <v/>
      </c>
      <c r="H8012">
        <f>IF('Data SW'!C30="","",'Data SW'!AC30)</f>
        <v/>
      </c>
      <c r="I8012">
        <f>IF('Data SW'!C30="","",COUNTIF('Data SW'!J30,"&gt;0")+COUNTIF('Data SW'!L30,"&gt;0")+COUNTIF('Data SW'!N30,"&gt;0")+COUNTIF('Data SW'!P30,"&gt;0")+COUNTIF('Data SW'!R30,"&gt;0")+COUNTIF('Data SW'!T30,"&gt;0")+COUNTIF('Data SW'!V30,"&gt;0")+COUNTIF('Data SW'!X30,"&gt;0"))</f>
        <v/>
      </c>
      <c r="J8012">
        <f>IF('Data SW'!C30="","",IF((COUNTIF('Data SW'!K30,"&gt;0")+COUNTIF('Data SW'!M30,"&gt;0")+COUNTIF('Data SW'!O30,"&gt;0")+COUNTIF('Data SW'!Q30,"&gt;0")+COUNTIF('Data SW'!S30,"&gt;0")+COUNTIF('Data SW'!U30,"&gt;0")+COUNTIF('Data SW'!W30,"&gt;0")+COUNTIF('Data SW'!Y30,"&gt;0"))&gt;0,1,0))</f>
        <v/>
      </c>
      <c r="L8012" t="inlineStr">
        <is>
          <t>Pak Edi Sigit Sutarta; Pak Iput Pradiko</t>
        </is>
      </c>
      <c r="M8012" t="inlineStr">
        <is>
          <t>Data R</t>
        </is>
      </c>
    </row>
    <row r="8013">
      <c r="A8013" t="inlineStr">
        <is>
          <t>PT Swasta / PPKS</t>
        </is>
      </c>
      <c r="B8013">
        <f>IF('Data SW'!C31="","",'Data SW'!B31)</f>
        <v/>
      </c>
      <c r="C8013">
        <f>IF('Data SW'!C31="","",'Data SW'!C31)</f>
        <v/>
      </c>
      <c r="D8013">
        <f>IF('Data SW'!C31="","",'Data SW'!D31)</f>
        <v/>
      </c>
      <c r="E8013">
        <f>IF('Data SW'!C31="","",'Data SW'!E31)</f>
        <v/>
      </c>
      <c r="F8013">
        <f>IF('Data SW'!C31="","",'Data SW'!F31)</f>
        <v/>
      </c>
      <c r="G8013">
        <f>IF('Data SW'!C31="","",'Data SW'!AD31)</f>
        <v/>
      </c>
      <c r="H8013">
        <f>IF('Data SW'!C31="","",'Data SW'!AC31)</f>
        <v/>
      </c>
      <c r="I8013">
        <f>IF('Data SW'!C31="","",COUNTIF('Data SW'!J31,"&gt;0")+COUNTIF('Data SW'!L31,"&gt;0")+COUNTIF('Data SW'!N31,"&gt;0")+COUNTIF('Data SW'!P31,"&gt;0")+COUNTIF('Data SW'!R31,"&gt;0")+COUNTIF('Data SW'!T31,"&gt;0")+COUNTIF('Data SW'!V31,"&gt;0")+COUNTIF('Data SW'!X31,"&gt;0"))</f>
        <v/>
      </c>
      <c r="J8013">
        <f>IF('Data SW'!C31="","",IF((COUNTIF('Data SW'!K31,"&gt;0")+COUNTIF('Data SW'!M31,"&gt;0")+COUNTIF('Data SW'!O31,"&gt;0")+COUNTIF('Data SW'!Q31,"&gt;0")+COUNTIF('Data SW'!S31,"&gt;0")+COUNTIF('Data SW'!U31,"&gt;0")+COUNTIF('Data SW'!W31,"&gt;0")+COUNTIF('Data SW'!Y31,"&gt;0"))&gt;0,1,0))</f>
        <v/>
      </c>
      <c r="M8013" t="inlineStr">
        <is>
          <t>Data R</t>
        </is>
      </c>
    </row>
    <row r="8014">
      <c r="A8014" t="inlineStr">
        <is>
          <t>PT Swasta / PPKS</t>
        </is>
      </c>
      <c r="B8014">
        <f>IF('Data SW'!C32="","",'Data SW'!B32)</f>
        <v/>
      </c>
      <c r="C8014">
        <f>IF('Data SW'!C32="","",'Data SW'!C32)</f>
        <v/>
      </c>
      <c r="D8014">
        <f>IF('Data SW'!C32="","",'Data SW'!D32)</f>
        <v/>
      </c>
      <c r="E8014">
        <f>IF('Data SW'!C32="","",'Data SW'!E32)</f>
        <v/>
      </c>
      <c r="F8014">
        <f>IF('Data SW'!C32="","",'Data SW'!F32)</f>
        <v/>
      </c>
      <c r="G8014">
        <f>IF('Data SW'!C32="","",'Data SW'!AD32)</f>
        <v/>
      </c>
      <c r="H8014">
        <f>IF('Data SW'!C32="","",'Data SW'!AC32)</f>
        <v/>
      </c>
      <c r="I8014">
        <f>IF('Data SW'!C32="","",COUNTIF('Data SW'!J32,"&gt;0")+COUNTIF('Data SW'!L32,"&gt;0")+COUNTIF('Data SW'!N32,"&gt;0")+COUNTIF('Data SW'!P32,"&gt;0")+COUNTIF('Data SW'!R32,"&gt;0")+COUNTIF('Data SW'!T32,"&gt;0")+COUNTIF('Data SW'!V32,"&gt;0")+COUNTIF('Data SW'!X32,"&gt;0"))</f>
        <v/>
      </c>
      <c r="J8014">
        <f>IF('Data SW'!C32="","",IF((COUNTIF('Data SW'!K32,"&gt;0")+COUNTIF('Data SW'!M32,"&gt;0")+COUNTIF('Data SW'!O32,"&gt;0")+COUNTIF('Data SW'!Q32,"&gt;0")+COUNTIF('Data SW'!S32,"&gt;0")+COUNTIF('Data SW'!U32,"&gt;0")+COUNTIF('Data SW'!W32,"&gt;0")+COUNTIF('Data SW'!Y32,"&gt;0"))&gt;0,1,0))</f>
        <v/>
      </c>
      <c r="M8014" t="inlineStr">
        <is>
          <t>Data R</t>
        </is>
      </c>
    </row>
    <row r="8015">
      <c r="A8015" t="inlineStr">
        <is>
          <t>PT Swasta / PPKS</t>
        </is>
      </c>
      <c r="B8015">
        <f>IF('Data SW'!C33="","",'Data SW'!B33)</f>
        <v/>
      </c>
      <c r="C8015">
        <f>IF('Data SW'!C33="","",'Data SW'!C33)</f>
        <v/>
      </c>
      <c r="D8015">
        <f>IF('Data SW'!C33="","",'Data SW'!D33)</f>
        <v/>
      </c>
      <c r="E8015">
        <f>IF('Data SW'!C33="","",'Data SW'!E33)</f>
        <v/>
      </c>
      <c r="F8015">
        <f>IF('Data SW'!C33="","",'Data SW'!F33)</f>
        <v/>
      </c>
      <c r="G8015">
        <f>IF('Data SW'!C33="","",'Data SW'!AD33)</f>
        <v/>
      </c>
      <c r="H8015">
        <f>IF('Data SW'!C33="","",'Data SW'!AC33)</f>
        <v/>
      </c>
      <c r="I8015">
        <f>IF('Data SW'!C33="","",COUNTIF('Data SW'!J33,"&gt;0")+COUNTIF('Data SW'!L33,"&gt;0")+COUNTIF('Data SW'!N33,"&gt;0")+COUNTIF('Data SW'!P33,"&gt;0")+COUNTIF('Data SW'!R33,"&gt;0")+COUNTIF('Data SW'!T33,"&gt;0")+COUNTIF('Data SW'!V33,"&gt;0")+COUNTIF('Data SW'!X33,"&gt;0"))</f>
        <v/>
      </c>
      <c r="J8015">
        <f>IF('Data SW'!C33="","",IF((COUNTIF('Data SW'!K33,"&gt;0")+COUNTIF('Data SW'!M33,"&gt;0")+COUNTIF('Data SW'!O33,"&gt;0")+COUNTIF('Data SW'!Q33,"&gt;0")+COUNTIF('Data SW'!S33,"&gt;0")+COUNTIF('Data SW'!U33,"&gt;0")+COUNTIF('Data SW'!W33,"&gt;0")+COUNTIF('Data SW'!Y33,"&gt;0"))&gt;0,1,0))</f>
        <v/>
      </c>
      <c r="M8015" t="inlineStr">
        <is>
          <t>Data R</t>
        </is>
      </c>
    </row>
    <row r="8016">
      <c r="A8016" t="inlineStr">
        <is>
          <t>PT Swasta / PPKS</t>
        </is>
      </c>
      <c r="B8016">
        <f>IF('Data SW'!C34="","",'Data SW'!B34)</f>
        <v/>
      </c>
      <c r="C8016">
        <f>IF('Data SW'!C34="","",'Data SW'!C34)</f>
        <v/>
      </c>
      <c r="D8016">
        <f>IF('Data SW'!C34="","",'Data SW'!D34)</f>
        <v/>
      </c>
      <c r="E8016">
        <f>IF('Data SW'!C34="","",'Data SW'!E34)</f>
        <v/>
      </c>
      <c r="F8016">
        <f>IF('Data SW'!C34="","",'Data SW'!F34)</f>
        <v/>
      </c>
      <c r="G8016">
        <f>IF('Data SW'!C34="","",'Data SW'!AD34)</f>
        <v/>
      </c>
      <c r="H8016">
        <f>IF('Data SW'!C34="","",'Data SW'!AC34)</f>
        <v/>
      </c>
      <c r="I8016">
        <f>IF('Data SW'!C34="","",COUNTIF('Data SW'!J34,"&gt;0")+COUNTIF('Data SW'!L34,"&gt;0")+COUNTIF('Data SW'!N34,"&gt;0")+COUNTIF('Data SW'!P34,"&gt;0")+COUNTIF('Data SW'!R34,"&gt;0")+COUNTIF('Data SW'!T34,"&gt;0")+COUNTIF('Data SW'!V34,"&gt;0")+COUNTIF('Data SW'!X34,"&gt;0"))</f>
        <v/>
      </c>
      <c r="J8016">
        <f>IF('Data SW'!C34="","",IF((COUNTIF('Data SW'!K34,"&gt;0")+COUNTIF('Data SW'!M34,"&gt;0")+COUNTIF('Data SW'!O34,"&gt;0")+COUNTIF('Data SW'!Q34,"&gt;0")+COUNTIF('Data SW'!S34,"&gt;0")+COUNTIF('Data SW'!U34,"&gt;0")+COUNTIF('Data SW'!W34,"&gt;0")+COUNTIF('Data SW'!Y34,"&gt;0"))&gt;0,1,0))</f>
        <v/>
      </c>
      <c r="L8016" t="inlineStr">
        <is>
          <t>Pak Edi Sigit Sutarta; Pak Iput Pradiko; Buk Nuzul Hijri</t>
        </is>
      </c>
      <c r="M8016" t="inlineStr">
        <is>
          <t>Data R</t>
        </is>
      </c>
    </row>
    <row r="8017">
      <c r="A8017" t="inlineStr">
        <is>
          <t>PT Swasta / PPKS</t>
        </is>
      </c>
      <c r="B8017">
        <f>IF('Data SW'!C35="","",'Data SW'!B35)</f>
        <v/>
      </c>
      <c r="C8017">
        <f>IF('Data SW'!C35="","",'Data SW'!C35)</f>
        <v/>
      </c>
      <c r="D8017">
        <f>IF('Data SW'!C35="","",'Data SW'!D35)</f>
        <v/>
      </c>
      <c r="E8017">
        <f>IF('Data SW'!C35="","",'Data SW'!E35)</f>
        <v/>
      </c>
      <c r="F8017">
        <f>IF('Data SW'!C35="","",'Data SW'!F35)</f>
        <v/>
      </c>
      <c r="G8017">
        <f>IF('Data SW'!C35="","",'Data SW'!AD35)</f>
        <v/>
      </c>
      <c r="H8017">
        <f>IF('Data SW'!C35="","",'Data SW'!AC35)</f>
        <v/>
      </c>
      <c r="I8017">
        <f>IF('Data SW'!C35="","",COUNTIF('Data SW'!J35,"&gt;0")+COUNTIF('Data SW'!L35,"&gt;0")+COUNTIF('Data SW'!N35,"&gt;0")+COUNTIF('Data SW'!P35,"&gt;0")+COUNTIF('Data SW'!R35,"&gt;0")+COUNTIF('Data SW'!T35,"&gt;0")+COUNTIF('Data SW'!V35,"&gt;0")+COUNTIF('Data SW'!X35,"&gt;0"))</f>
        <v/>
      </c>
      <c r="J8017">
        <f>IF('Data SW'!C35="","",IF((COUNTIF('Data SW'!K35,"&gt;0")+COUNTIF('Data SW'!M35,"&gt;0")+COUNTIF('Data SW'!O35,"&gt;0")+COUNTIF('Data SW'!Q35,"&gt;0")+COUNTIF('Data SW'!S35,"&gt;0")+COUNTIF('Data SW'!U35,"&gt;0")+COUNTIF('Data SW'!W35,"&gt;0")+COUNTIF('Data SW'!Y35,"&gt;0"))&gt;0,1,0))</f>
        <v/>
      </c>
      <c r="L8017" t="inlineStr">
        <is>
          <t>Pak Edi Sigit Sutarta; Pak Iput Pradiko; Buk Nuzul Hijri</t>
        </is>
      </c>
      <c r="M8017" t="inlineStr">
        <is>
          <t>Data R</t>
        </is>
      </c>
    </row>
    <row r="8018">
      <c r="A8018" t="inlineStr">
        <is>
          <t>PT Swasta / PPKS</t>
        </is>
      </c>
      <c r="B8018">
        <f>IF('Data SW'!C36="","",'Data SW'!B36)</f>
        <v/>
      </c>
      <c r="C8018">
        <f>IF('Data SW'!C36="","",'Data SW'!C36)</f>
        <v/>
      </c>
      <c r="D8018">
        <f>IF('Data SW'!C36="","",'Data SW'!D36)</f>
        <v/>
      </c>
      <c r="E8018">
        <f>IF('Data SW'!C36="","",'Data SW'!E36)</f>
        <v/>
      </c>
      <c r="F8018">
        <f>IF('Data SW'!C36="","",'Data SW'!F36)</f>
        <v/>
      </c>
      <c r="G8018">
        <f>IF('Data SW'!C36="","",'Data SW'!AD36)</f>
        <v/>
      </c>
      <c r="H8018">
        <f>IF('Data SW'!C36="","",'Data SW'!AC36)</f>
        <v/>
      </c>
      <c r="I8018">
        <f>IF('Data SW'!C36="","",COUNTIF('Data SW'!J36,"&gt;0")+COUNTIF('Data SW'!L36,"&gt;0")+COUNTIF('Data SW'!N36,"&gt;0")+COUNTIF('Data SW'!P36,"&gt;0")+COUNTIF('Data SW'!R36,"&gt;0")+COUNTIF('Data SW'!T36,"&gt;0")+COUNTIF('Data SW'!V36,"&gt;0")+COUNTIF('Data SW'!X36,"&gt;0"))</f>
        <v/>
      </c>
      <c r="J8018">
        <f>IF('Data SW'!C36="","",IF((COUNTIF('Data SW'!K36,"&gt;0")+COUNTIF('Data SW'!M36,"&gt;0")+COUNTIF('Data SW'!O36,"&gt;0")+COUNTIF('Data SW'!Q36,"&gt;0")+COUNTIF('Data SW'!S36,"&gt;0")+COUNTIF('Data SW'!U36,"&gt;0")+COUNTIF('Data SW'!W36,"&gt;0")+COUNTIF('Data SW'!Y36,"&gt;0"))&gt;0,1,0))</f>
        <v/>
      </c>
      <c r="L8018" t="inlineStr">
        <is>
          <t>Pak Edi Sigit Sutarta; Pak Iput Pradiko; Buk Nuzul Hijri</t>
        </is>
      </c>
      <c r="M8018" t="inlineStr">
        <is>
          <t>Data R</t>
        </is>
      </c>
    </row>
    <row r="8019">
      <c r="A8019" t="inlineStr">
        <is>
          <t>PT Swasta / PPKS</t>
        </is>
      </c>
      <c r="B8019">
        <f>IF('Data SW'!C37="","",'Data SW'!B37)</f>
        <v/>
      </c>
      <c r="C8019">
        <f>IF('Data SW'!C37="","",'Data SW'!C37)</f>
        <v/>
      </c>
      <c r="D8019">
        <f>IF('Data SW'!C37="","",'Data SW'!D37)</f>
        <v/>
      </c>
      <c r="E8019">
        <f>IF('Data SW'!C37="","",'Data SW'!E37)</f>
        <v/>
      </c>
      <c r="F8019">
        <f>IF('Data SW'!C37="","",'Data SW'!F37)</f>
        <v/>
      </c>
      <c r="G8019">
        <f>IF('Data SW'!C37="","",'Data SW'!AD37)</f>
        <v/>
      </c>
      <c r="H8019">
        <f>IF('Data SW'!C37="","",'Data SW'!AC37)</f>
        <v/>
      </c>
      <c r="I8019">
        <f>IF('Data SW'!C37="","",COUNTIF('Data SW'!J37,"&gt;0")+COUNTIF('Data SW'!L37,"&gt;0")+COUNTIF('Data SW'!N37,"&gt;0")+COUNTIF('Data SW'!P37,"&gt;0")+COUNTIF('Data SW'!R37,"&gt;0")+COUNTIF('Data SW'!T37,"&gt;0")+COUNTIF('Data SW'!V37,"&gt;0")+COUNTIF('Data SW'!X37,"&gt;0"))</f>
        <v/>
      </c>
      <c r="J8019">
        <f>IF('Data SW'!C37="","",IF((COUNTIF('Data SW'!K37,"&gt;0")+COUNTIF('Data SW'!M37,"&gt;0")+COUNTIF('Data SW'!O37,"&gt;0")+COUNTIF('Data SW'!Q37,"&gt;0")+COUNTIF('Data SW'!S37,"&gt;0")+COUNTIF('Data SW'!U37,"&gt;0")+COUNTIF('Data SW'!W37,"&gt;0")+COUNTIF('Data SW'!Y37,"&gt;0"))&gt;0,1,0))</f>
        <v/>
      </c>
      <c r="M8019" t="inlineStr">
        <is>
          <t>Data R</t>
        </is>
      </c>
    </row>
    <row r="8020">
      <c r="A8020" t="inlineStr">
        <is>
          <t>PT Swasta / PPKS</t>
        </is>
      </c>
      <c r="B8020">
        <f>IF('Data SW'!C38="","",'Data SW'!B38)</f>
        <v/>
      </c>
      <c r="C8020">
        <f>IF('Data SW'!C38="","",'Data SW'!C38)</f>
        <v/>
      </c>
      <c r="D8020">
        <f>IF('Data SW'!C38="","",'Data SW'!D38)</f>
        <v/>
      </c>
      <c r="E8020">
        <f>IF('Data SW'!C38="","",'Data SW'!E38)</f>
        <v/>
      </c>
      <c r="F8020">
        <f>IF('Data SW'!C38="","",'Data SW'!F38)</f>
        <v/>
      </c>
      <c r="G8020">
        <f>IF('Data SW'!C38="","",'Data SW'!AD38)</f>
        <v/>
      </c>
      <c r="H8020">
        <f>IF('Data SW'!C38="","",'Data SW'!AC38)</f>
        <v/>
      </c>
      <c r="I8020">
        <f>IF('Data SW'!C38="","",COUNTIF('Data SW'!J38,"&gt;0")+COUNTIF('Data SW'!L38,"&gt;0")+COUNTIF('Data SW'!N38,"&gt;0")+COUNTIF('Data SW'!P38,"&gt;0")+COUNTIF('Data SW'!R38,"&gt;0")+COUNTIF('Data SW'!T38,"&gt;0")+COUNTIF('Data SW'!V38,"&gt;0")+COUNTIF('Data SW'!X38,"&gt;0"))</f>
        <v/>
      </c>
      <c r="J8020">
        <f>IF('Data SW'!C38="","",IF((COUNTIF('Data SW'!K38,"&gt;0")+COUNTIF('Data SW'!M38,"&gt;0")+COUNTIF('Data SW'!O38,"&gt;0")+COUNTIF('Data SW'!Q38,"&gt;0")+COUNTIF('Data SW'!S38,"&gt;0")+COUNTIF('Data SW'!U38,"&gt;0")+COUNTIF('Data SW'!W38,"&gt;0")+COUNTIF('Data SW'!Y38,"&gt;0"))&gt;0,1,0))</f>
        <v/>
      </c>
      <c r="M8020" t="inlineStr">
        <is>
          <t>Data R</t>
        </is>
      </c>
    </row>
    <row r="8021">
      <c r="A8021" t="inlineStr">
        <is>
          <t>PT Swasta / PPKS</t>
        </is>
      </c>
      <c r="B8021">
        <f>IF('Data SW'!C39="","",'Data SW'!B39)</f>
        <v/>
      </c>
      <c r="C8021">
        <f>IF('Data SW'!C39="","",'Data SW'!C39)</f>
        <v/>
      </c>
      <c r="D8021">
        <f>IF('Data SW'!C39="","",'Data SW'!D39)</f>
        <v/>
      </c>
      <c r="E8021">
        <f>IF('Data SW'!C39="","",'Data SW'!E39)</f>
        <v/>
      </c>
      <c r="F8021">
        <f>IF('Data SW'!C39="","",'Data SW'!F39)</f>
        <v/>
      </c>
      <c r="G8021">
        <f>IF('Data SW'!C39="","",'Data SW'!AD39)</f>
        <v/>
      </c>
      <c r="H8021">
        <f>IF('Data SW'!C39="","",'Data SW'!AC39)</f>
        <v/>
      </c>
      <c r="I8021">
        <f>IF('Data SW'!C39="","",COUNTIF('Data SW'!J39,"&gt;0")+COUNTIF('Data SW'!L39,"&gt;0")+COUNTIF('Data SW'!N39,"&gt;0")+COUNTIF('Data SW'!P39,"&gt;0")+COUNTIF('Data SW'!R39,"&gt;0")+COUNTIF('Data SW'!T39,"&gt;0")+COUNTIF('Data SW'!V39,"&gt;0")+COUNTIF('Data SW'!X39,"&gt;0"))</f>
        <v/>
      </c>
      <c r="J8021">
        <f>IF('Data SW'!C39="","",IF((COUNTIF('Data SW'!K39,"&gt;0")+COUNTIF('Data SW'!M39,"&gt;0")+COUNTIF('Data SW'!O39,"&gt;0")+COUNTIF('Data SW'!Q39,"&gt;0")+COUNTIF('Data SW'!S39,"&gt;0")+COUNTIF('Data SW'!U39,"&gt;0")+COUNTIF('Data SW'!W39,"&gt;0")+COUNTIF('Data SW'!Y39,"&gt;0"))&gt;0,1,0))</f>
        <v/>
      </c>
      <c r="M8021" t="inlineStr">
        <is>
          <t>Data R</t>
        </is>
      </c>
    </row>
    <row r="8022">
      <c r="A8022" t="inlineStr">
        <is>
          <t>PT Swasta / PPKS</t>
        </is>
      </c>
      <c r="B8022">
        <f>IF('Data SW'!C40="","",'Data SW'!B40)</f>
        <v/>
      </c>
      <c r="C8022">
        <f>IF('Data SW'!C40="","",'Data SW'!C40)</f>
        <v/>
      </c>
      <c r="D8022">
        <f>IF('Data SW'!C40="","",'Data SW'!D40)</f>
        <v/>
      </c>
      <c r="E8022">
        <f>IF('Data SW'!C40="","",'Data SW'!E40)</f>
        <v/>
      </c>
      <c r="F8022">
        <f>IF('Data SW'!C40="","",'Data SW'!F40)</f>
        <v/>
      </c>
      <c r="G8022">
        <f>IF('Data SW'!C40="","",'Data SW'!AD40)</f>
        <v/>
      </c>
      <c r="H8022">
        <f>IF('Data SW'!C40="","",'Data SW'!AC40)</f>
        <v/>
      </c>
      <c r="I8022">
        <f>IF('Data SW'!C40="","",COUNTIF('Data SW'!J40,"&gt;0")+COUNTIF('Data SW'!L40,"&gt;0")+COUNTIF('Data SW'!N40,"&gt;0")+COUNTIF('Data SW'!P40,"&gt;0")+COUNTIF('Data SW'!R40,"&gt;0")+COUNTIF('Data SW'!T40,"&gt;0")+COUNTIF('Data SW'!V40,"&gt;0")+COUNTIF('Data SW'!X40,"&gt;0"))</f>
        <v/>
      </c>
      <c r="J8022">
        <f>IF('Data SW'!C40="","",IF((COUNTIF('Data SW'!K40,"&gt;0")+COUNTIF('Data SW'!M40,"&gt;0")+COUNTIF('Data SW'!O40,"&gt;0")+COUNTIF('Data SW'!Q40,"&gt;0")+COUNTIF('Data SW'!S40,"&gt;0")+COUNTIF('Data SW'!U40,"&gt;0")+COUNTIF('Data SW'!W40,"&gt;0")+COUNTIF('Data SW'!Y40,"&gt;0"))&gt;0,1,0))</f>
        <v/>
      </c>
      <c r="M8022" t="inlineStr">
        <is>
          <t>Data R</t>
        </is>
      </c>
    </row>
    <row r="8023">
      <c r="A8023" t="inlineStr">
        <is>
          <t>PT Swasta / PPKS</t>
        </is>
      </c>
      <c r="B8023">
        <f>IF('Data SW'!C41="","",'Data SW'!B41)</f>
        <v/>
      </c>
      <c r="C8023">
        <f>IF('Data SW'!C41="","",'Data SW'!C41)</f>
        <v/>
      </c>
      <c r="D8023">
        <f>IF('Data SW'!C41="","",'Data SW'!D41)</f>
        <v/>
      </c>
      <c r="E8023">
        <f>IF('Data SW'!C41="","",'Data SW'!E41)</f>
        <v/>
      </c>
      <c r="F8023">
        <f>IF('Data SW'!C41="","",'Data SW'!F41)</f>
        <v/>
      </c>
      <c r="G8023">
        <f>IF('Data SW'!C41="","",'Data SW'!AD41)</f>
        <v/>
      </c>
      <c r="H8023">
        <f>IF('Data SW'!C41="","",'Data SW'!AC41)</f>
        <v/>
      </c>
      <c r="I8023">
        <f>IF('Data SW'!C41="","",COUNTIF('Data SW'!J41,"&gt;0")+COUNTIF('Data SW'!L41,"&gt;0")+COUNTIF('Data SW'!N41,"&gt;0")+COUNTIF('Data SW'!P41,"&gt;0")+COUNTIF('Data SW'!R41,"&gt;0")+COUNTIF('Data SW'!T41,"&gt;0")+COUNTIF('Data SW'!V41,"&gt;0")+COUNTIF('Data SW'!X41,"&gt;0"))</f>
        <v/>
      </c>
      <c r="J8023">
        <f>IF('Data SW'!C41="","",IF((COUNTIF('Data SW'!K41,"&gt;0")+COUNTIF('Data SW'!M41,"&gt;0")+COUNTIF('Data SW'!O41,"&gt;0")+COUNTIF('Data SW'!Q41,"&gt;0")+COUNTIF('Data SW'!S41,"&gt;0")+COUNTIF('Data SW'!U41,"&gt;0")+COUNTIF('Data SW'!W41,"&gt;0")+COUNTIF('Data SW'!Y41,"&gt;0"))&gt;0,1,0))</f>
        <v/>
      </c>
      <c r="M8023" t="inlineStr">
        <is>
          <t>Data R</t>
        </is>
      </c>
    </row>
    <row r="8024">
      <c r="A8024" t="inlineStr">
        <is>
          <t>PT Swasta / PPKS</t>
        </is>
      </c>
      <c r="B8024">
        <f>IF('Data SW'!C42="","",'Data SW'!B42)</f>
        <v/>
      </c>
      <c r="C8024">
        <f>IF('Data SW'!C42="","",'Data SW'!C42)</f>
        <v/>
      </c>
      <c r="D8024">
        <f>IF('Data SW'!C42="","",'Data SW'!D42)</f>
        <v/>
      </c>
      <c r="E8024">
        <f>IF('Data SW'!C42="","",'Data SW'!E42)</f>
        <v/>
      </c>
      <c r="F8024">
        <f>IF('Data SW'!C42="","",'Data SW'!F42)</f>
        <v/>
      </c>
      <c r="G8024">
        <f>IF('Data SW'!C42="","",'Data SW'!AD42)</f>
        <v/>
      </c>
      <c r="H8024">
        <f>IF('Data SW'!C42="","",'Data SW'!AC42)</f>
        <v/>
      </c>
      <c r="I8024">
        <f>IF('Data SW'!C42="","",COUNTIF('Data SW'!J42,"&gt;0")+COUNTIF('Data SW'!L42,"&gt;0")+COUNTIF('Data SW'!N42,"&gt;0")+COUNTIF('Data SW'!P42,"&gt;0")+COUNTIF('Data SW'!R42,"&gt;0")+COUNTIF('Data SW'!T42,"&gt;0")+COUNTIF('Data SW'!V42,"&gt;0")+COUNTIF('Data SW'!X42,"&gt;0"))</f>
        <v/>
      </c>
      <c r="J8024">
        <f>IF('Data SW'!C42="","",IF((COUNTIF('Data SW'!K42,"&gt;0")+COUNTIF('Data SW'!M42,"&gt;0")+COUNTIF('Data SW'!O42,"&gt;0")+COUNTIF('Data SW'!Q42,"&gt;0")+COUNTIF('Data SW'!S42,"&gt;0")+COUNTIF('Data SW'!U42,"&gt;0")+COUNTIF('Data SW'!W42,"&gt;0")+COUNTIF('Data SW'!Y42,"&gt;0"))&gt;0,1,0))</f>
        <v/>
      </c>
      <c r="M8024" t="inlineStr">
        <is>
          <t>Data R</t>
        </is>
      </c>
    </row>
    <row r="8025">
      <c r="A8025" t="inlineStr">
        <is>
          <t>PT Swasta / PPKS</t>
        </is>
      </c>
      <c r="B8025">
        <f>IF('Data SW'!C43="","",'Data SW'!B43)</f>
        <v/>
      </c>
      <c r="C8025">
        <f>IF('Data SW'!C43="","",'Data SW'!C43)</f>
        <v/>
      </c>
      <c r="D8025">
        <f>IF('Data SW'!C43="","",'Data SW'!D43)</f>
        <v/>
      </c>
      <c r="E8025">
        <f>IF('Data SW'!C43="","",'Data SW'!E43)</f>
        <v/>
      </c>
      <c r="F8025">
        <f>IF('Data SW'!C43="","",'Data SW'!F43)</f>
        <v/>
      </c>
      <c r="G8025">
        <f>IF('Data SW'!C43="","",'Data SW'!AD43)</f>
        <v/>
      </c>
      <c r="H8025">
        <f>IF('Data SW'!C43="","",'Data SW'!AC43)</f>
        <v/>
      </c>
      <c r="I8025">
        <f>IF('Data SW'!C43="","",COUNTIF('Data SW'!J43,"&gt;0")+COUNTIF('Data SW'!L43,"&gt;0")+COUNTIF('Data SW'!N43,"&gt;0")+COUNTIF('Data SW'!P43,"&gt;0")+COUNTIF('Data SW'!R43,"&gt;0")+COUNTIF('Data SW'!T43,"&gt;0")+COUNTIF('Data SW'!V43,"&gt;0")+COUNTIF('Data SW'!X43,"&gt;0"))</f>
        <v/>
      </c>
      <c r="J8025">
        <f>IF('Data SW'!C43="","",IF((COUNTIF('Data SW'!K43,"&gt;0")+COUNTIF('Data SW'!M43,"&gt;0")+COUNTIF('Data SW'!O43,"&gt;0")+COUNTIF('Data SW'!Q43,"&gt;0")+COUNTIF('Data SW'!S43,"&gt;0")+COUNTIF('Data SW'!U43,"&gt;0")+COUNTIF('Data SW'!W43,"&gt;0")+COUNTIF('Data SW'!Y43,"&gt;0"))&gt;0,1,0))</f>
        <v/>
      </c>
      <c r="L8025" t="inlineStr">
        <is>
          <t>Pak Edi Sigit Sutarta; Pak Iput Pradiko</t>
        </is>
      </c>
      <c r="M8025" t="inlineStr">
        <is>
          <t>Data R</t>
        </is>
      </c>
    </row>
    <row r="8026">
      <c r="A8026" t="inlineStr">
        <is>
          <t>PT Swasta / PPKS</t>
        </is>
      </c>
      <c r="B8026">
        <f>IF('Data SW'!C44="","",'Data SW'!B44)</f>
        <v/>
      </c>
      <c r="C8026">
        <f>IF('Data SW'!C44="","",'Data SW'!C44)</f>
        <v/>
      </c>
      <c r="D8026">
        <f>IF('Data SW'!C44="","",'Data SW'!D44)</f>
        <v/>
      </c>
      <c r="E8026">
        <f>IF('Data SW'!C44="","",'Data SW'!E44)</f>
        <v/>
      </c>
      <c r="F8026">
        <f>IF('Data SW'!C44="","",'Data SW'!F44)</f>
        <v/>
      </c>
      <c r="G8026">
        <f>IF('Data SW'!C44="","",'Data SW'!AD44)</f>
        <v/>
      </c>
      <c r="H8026">
        <f>IF('Data SW'!C44="","",'Data SW'!AC44)</f>
        <v/>
      </c>
      <c r="I8026">
        <f>IF('Data SW'!C44="","",COUNTIF('Data SW'!J44,"&gt;0")+COUNTIF('Data SW'!L44,"&gt;0")+COUNTIF('Data SW'!N44,"&gt;0")+COUNTIF('Data SW'!P44,"&gt;0")+COUNTIF('Data SW'!R44,"&gt;0")+COUNTIF('Data SW'!T44,"&gt;0")+COUNTIF('Data SW'!V44,"&gt;0")+COUNTIF('Data SW'!X44,"&gt;0"))</f>
        <v/>
      </c>
      <c r="J8026">
        <f>IF('Data SW'!C44="","",IF((COUNTIF('Data SW'!K44,"&gt;0")+COUNTIF('Data SW'!M44,"&gt;0")+COUNTIF('Data SW'!O44,"&gt;0")+COUNTIF('Data SW'!Q44,"&gt;0")+COUNTIF('Data SW'!S44,"&gt;0")+COUNTIF('Data SW'!U44,"&gt;0")+COUNTIF('Data SW'!W44,"&gt;0")+COUNTIF('Data SW'!Y44,"&gt;0"))&gt;0,1,0))</f>
        <v/>
      </c>
      <c r="L8026" t="inlineStr">
        <is>
          <t>Pak Edi Sigit Sutarta; Pak Iput Pradiko</t>
        </is>
      </c>
      <c r="M8026" t="inlineStr">
        <is>
          <t>Data R</t>
        </is>
      </c>
    </row>
    <row r="8027">
      <c r="A8027" t="inlineStr">
        <is>
          <t>PT Swasta / PPKS</t>
        </is>
      </c>
      <c r="B8027">
        <f>IF('Data SW'!C45="","",'Data SW'!B45)</f>
        <v/>
      </c>
      <c r="C8027">
        <f>IF('Data SW'!C45="","",'Data SW'!C45)</f>
        <v/>
      </c>
      <c r="D8027">
        <f>IF('Data SW'!C45="","",'Data SW'!D45)</f>
        <v/>
      </c>
      <c r="E8027">
        <f>IF('Data SW'!C45="","",'Data SW'!E45)</f>
        <v/>
      </c>
      <c r="F8027">
        <f>IF('Data SW'!C45="","",'Data SW'!F45)</f>
        <v/>
      </c>
      <c r="G8027">
        <f>IF('Data SW'!C45="","",'Data SW'!AD45)</f>
        <v/>
      </c>
      <c r="H8027">
        <f>IF('Data SW'!C45="","",'Data SW'!AC45)</f>
        <v/>
      </c>
      <c r="I8027">
        <f>IF('Data SW'!C45="","",COUNTIF('Data SW'!J45,"&gt;0")+COUNTIF('Data SW'!L45,"&gt;0")+COUNTIF('Data SW'!N45,"&gt;0")+COUNTIF('Data SW'!P45,"&gt;0")+COUNTIF('Data SW'!R45,"&gt;0")+COUNTIF('Data SW'!T45,"&gt;0")+COUNTIF('Data SW'!V45,"&gt;0")+COUNTIF('Data SW'!X45,"&gt;0"))</f>
        <v/>
      </c>
      <c r="J8027">
        <f>IF('Data SW'!C45="","",IF((COUNTIF('Data SW'!K45,"&gt;0")+COUNTIF('Data SW'!M45,"&gt;0")+COUNTIF('Data SW'!O45,"&gt;0")+COUNTIF('Data SW'!Q45,"&gt;0")+COUNTIF('Data SW'!S45,"&gt;0")+COUNTIF('Data SW'!U45,"&gt;0")+COUNTIF('Data SW'!W45,"&gt;0")+COUNTIF('Data SW'!Y45,"&gt;0"))&gt;0,1,0))</f>
        <v/>
      </c>
      <c r="M8027" t="inlineStr">
        <is>
          <t>Data R</t>
        </is>
      </c>
    </row>
    <row r="8028">
      <c r="A8028" t="inlineStr">
        <is>
          <t>PT Swasta / PPKS</t>
        </is>
      </c>
      <c r="B8028">
        <f>IF('Data SW'!C46="","",'Data SW'!B46)</f>
        <v/>
      </c>
      <c r="C8028">
        <f>IF('Data SW'!C46="","",'Data SW'!C46)</f>
        <v/>
      </c>
      <c r="D8028">
        <f>IF('Data SW'!C46="","",'Data SW'!D46)</f>
        <v/>
      </c>
      <c r="E8028">
        <f>IF('Data SW'!C46="","",'Data SW'!E46)</f>
        <v/>
      </c>
      <c r="F8028">
        <f>IF('Data SW'!C46="","",'Data SW'!F46)</f>
        <v/>
      </c>
      <c r="G8028">
        <f>IF('Data SW'!C46="","",'Data SW'!AD46)</f>
        <v/>
      </c>
      <c r="H8028">
        <f>IF('Data SW'!C46="","",'Data SW'!AC46)</f>
        <v/>
      </c>
      <c r="I8028">
        <f>IF('Data SW'!C46="","",COUNTIF('Data SW'!J46,"&gt;0")+COUNTIF('Data SW'!L46,"&gt;0")+COUNTIF('Data SW'!N46,"&gt;0")+COUNTIF('Data SW'!P46,"&gt;0")+COUNTIF('Data SW'!R46,"&gt;0")+COUNTIF('Data SW'!T46,"&gt;0")+COUNTIF('Data SW'!V46,"&gt;0")+COUNTIF('Data SW'!X46,"&gt;0"))</f>
        <v/>
      </c>
      <c r="J8028">
        <f>IF('Data SW'!C46="","",IF((COUNTIF('Data SW'!K46,"&gt;0")+COUNTIF('Data SW'!M46,"&gt;0")+COUNTIF('Data SW'!O46,"&gt;0")+COUNTIF('Data SW'!Q46,"&gt;0")+COUNTIF('Data SW'!S46,"&gt;0")+COUNTIF('Data SW'!U46,"&gt;0")+COUNTIF('Data SW'!W46,"&gt;0")+COUNTIF('Data SW'!Y46,"&gt;0"))&gt;0,1,0))</f>
        <v/>
      </c>
      <c r="L8028" t="inlineStr">
        <is>
          <t>Pak Edi Sigit Sutarta; Pak Iput Pradiko</t>
        </is>
      </c>
      <c r="M8028" t="inlineStr">
        <is>
          <t>Data R</t>
        </is>
      </c>
    </row>
    <row r="8029">
      <c r="A8029" t="inlineStr">
        <is>
          <t>PT Swasta / PPKS</t>
        </is>
      </c>
      <c r="B8029">
        <f>IF('Data SW'!C47="","",'Data SW'!B47)</f>
        <v/>
      </c>
      <c r="C8029">
        <f>IF('Data SW'!C47="","",'Data SW'!C47)</f>
        <v/>
      </c>
      <c r="D8029">
        <f>IF('Data SW'!C47="","",'Data SW'!D47)</f>
        <v/>
      </c>
      <c r="E8029">
        <f>IF('Data SW'!C47="","",'Data SW'!E47)</f>
        <v/>
      </c>
      <c r="F8029">
        <f>IF('Data SW'!C47="","",'Data SW'!F47)</f>
        <v/>
      </c>
      <c r="G8029">
        <f>IF('Data SW'!C47="","",'Data SW'!AD47)</f>
        <v/>
      </c>
      <c r="H8029">
        <f>IF('Data SW'!C47="","",'Data SW'!AC47)</f>
        <v/>
      </c>
      <c r="I8029">
        <f>IF('Data SW'!C47="","",COUNTIF('Data SW'!J47,"&gt;0")+COUNTIF('Data SW'!L47,"&gt;0")+COUNTIF('Data SW'!N47,"&gt;0")+COUNTIF('Data SW'!P47,"&gt;0")+COUNTIF('Data SW'!R47,"&gt;0")+COUNTIF('Data SW'!T47,"&gt;0")+COUNTIF('Data SW'!V47,"&gt;0")+COUNTIF('Data SW'!X47,"&gt;0"))</f>
        <v/>
      </c>
      <c r="J8029">
        <f>IF('Data SW'!C47="","",IF((COUNTIF('Data SW'!K47,"&gt;0")+COUNTIF('Data SW'!M47,"&gt;0")+COUNTIF('Data SW'!O47,"&gt;0")+COUNTIF('Data SW'!Q47,"&gt;0")+COUNTIF('Data SW'!S47,"&gt;0")+COUNTIF('Data SW'!U47,"&gt;0")+COUNTIF('Data SW'!W47,"&gt;0")+COUNTIF('Data SW'!Y47,"&gt;0"))&gt;0,1,0))</f>
        <v/>
      </c>
      <c r="L8029" t="inlineStr">
        <is>
          <t>Pak Edi Sigit Sutarta; Pak Iput Pradiko</t>
        </is>
      </c>
      <c r="M8029" t="inlineStr">
        <is>
          <t>Data R</t>
        </is>
      </c>
    </row>
    <row r="8030">
      <c r="A8030" t="inlineStr">
        <is>
          <t>PT Swasta / PPKS</t>
        </is>
      </c>
      <c r="B8030">
        <f>IF('Data SW'!C48="","",'Data SW'!B48)</f>
        <v/>
      </c>
      <c r="C8030">
        <f>IF('Data SW'!C48="","",'Data SW'!C48)</f>
        <v/>
      </c>
      <c r="D8030">
        <f>IF('Data SW'!C48="","",'Data SW'!D48)</f>
        <v/>
      </c>
      <c r="E8030">
        <f>IF('Data SW'!C48="","",'Data SW'!E48)</f>
        <v/>
      </c>
      <c r="F8030">
        <f>IF('Data SW'!C48="","",'Data SW'!F48)</f>
        <v/>
      </c>
      <c r="G8030">
        <f>IF('Data SW'!C48="","",'Data SW'!AD48)</f>
        <v/>
      </c>
      <c r="H8030">
        <f>IF('Data SW'!C48="","",'Data SW'!AC48)</f>
        <v/>
      </c>
      <c r="I8030">
        <f>IF('Data SW'!C48="","",COUNTIF('Data SW'!J48,"&gt;0")+COUNTIF('Data SW'!L48,"&gt;0")+COUNTIF('Data SW'!N48,"&gt;0")+COUNTIF('Data SW'!P48,"&gt;0")+COUNTIF('Data SW'!R48,"&gt;0")+COUNTIF('Data SW'!T48,"&gt;0")+COUNTIF('Data SW'!V48,"&gt;0")+COUNTIF('Data SW'!X48,"&gt;0"))</f>
        <v/>
      </c>
      <c r="J8030">
        <f>IF('Data SW'!C48="","",IF((COUNTIF('Data SW'!K48,"&gt;0")+COUNTIF('Data SW'!M48,"&gt;0")+COUNTIF('Data SW'!O48,"&gt;0")+COUNTIF('Data SW'!Q48,"&gt;0")+COUNTIF('Data SW'!S48,"&gt;0")+COUNTIF('Data SW'!U48,"&gt;0")+COUNTIF('Data SW'!W48,"&gt;0")+COUNTIF('Data SW'!Y48,"&gt;0"))&gt;0,1,0))</f>
        <v/>
      </c>
      <c r="M8030" t="inlineStr">
        <is>
          <t>Data R</t>
        </is>
      </c>
    </row>
    <row r="8031">
      <c r="A8031" t="inlineStr">
        <is>
          <t>PT Swasta / PPKS</t>
        </is>
      </c>
      <c r="B8031">
        <f>IF('Data SW'!C49="","",'Data SW'!B49)</f>
        <v/>
      </c>
      <c r="C8031">
        <f>IF('Data SW'!C49="","",'Data SW'!C49)</f>
        <v/>
      </c>
      <c r="D8031">
        <f>IF('Data SW'!C49="","",'Data SW'!D49)</f>
        <v/>
      </c>
      <c r="E8031">
        <f>IF('Data SW'!C49="","",'Data SW'!E49)</f>
        <v/>
      </c>
      <c r="F8031">
        <f>IF('Data SW'!C49="","",'Data SW'!F49)</f>
        <v/>
      </c>
      <c r="G8031">
        <f>IF('Data SW'!C49="","",'Data SW'!AD49)</f>
        <v/>
      </c>
      <c r="H8031">
        <f>IF('Data SW'!C49="","",'Data SW'!AC49)</f>
        <v/>
      </c>
      <c r="I8031">
        <f>IF('Data SW'!C49="","",COUNTIF('Data SW'!J49,"&gt;0")+COUNTIF('Data SW'!L49,"&gt;0")+COUNTIF('Data SW'!N49,"&gt;0")+COUNTIF('Data SW'!P49,"&gt;0")+COUNTIF('Data SW'!R49,"&gt;0")+COUNTIF('Data SW'!T49,"&gt;0")+COUNTIF('Data SW'!V49,"&gt;0")+COUNTIF('Data SW'!X49,"&gt;0"))</f>
        <v/>
      </c>
      <c r="J8031">
        <f>IF('Data SW'!C49="","",IF((COUNTIF('Data SW'!K49,"&gt;0")+COUNTIF('Data SW'!M49,"&gt;0")+COUNTIF('Data SW'!O49,"&gt;0")+COUNTIF('Data SW'!Q49,"&gt;0")+COUNTIF('Data SW'!S49,"&gt;0")+COUNTIF('Data SW'!U49,"&gt;0")+COUNTIF('Data SW'!W49,"&gt;0")+COUNTIF('Data SW'!Y49,"&gt;0"))&gt;0,1,0))</f>
        <v/>
      </c>
      <c r="M8031" t="inlineStr">
        <is>
          <t>Data R</t>
        </is>
      </c>
    </row>
    <row r="8032">
      <c r="A8032" t="inlineStr">
        <is>
          <t>PT Swasta / PPKS</t>
        </is>
      </c>
      <c r="B8032">
        <f>IF('Data SW'!C50="","",'Data SW'!B50)</f>
        <v/>
      </c>
      <c r="C8032">
        <f>IF('Data SW'!C50="","",'Data SW'!C50)</f>
        <v/>
      </c>
      <c r="D8032">
        <f>IF('Data SW'!C50="","",'Data SW'!D50)</f>
        <v/>
      </c>
      <c r="E8032">
        <f>IF('Data SW'!C50="","",'Data SW'!E50)</f>
        <v/>
      </c>
      <c r="F8032">
        <f>IF('Data SW'!C50="","",'Data SW'!F50)</f>
        <v/>
      </c>
      <c r="G8032">
        <f>IF('Data SW'!C50="","",'Data SW'!AD50)</f>
        <v/>
      </c>
      <c r="H8032">
        <f>IF('Data SW'!C50="","",'Data SW'!AC50)</f>
        <v/>
      </c>
      <c r="I8032">
        <f>IF('Data SW'!C50="","",COUNTIF('Data SW'!J50,"&gt;0")+COUNTIF('Data SW'!L50,"&gt;0")+COUNTIF('Data SW'!N50,"&gt;0")+COUNTIF('Data SW'!P50,"&gt;0")+COUNTIF('Data SW'!R50,"&gt;0")+COUNTIF('Data SW'!T50,"&gt;0")+COUNTIF('Data SW'!V50,"&gt;0")+COUNTIF('Data SW'!X50,"&gt;0"))</f>
        <v/>
      </c>
      <c r="J8032">
        <f>IF('Data SW'!C50="","",IF((COUNTIF('Data SW'!K50,"&gt;0")+COUNTIF('Data SW'!M50,"&gt;0")+COUNTIF('Data SW'!O50,"&gt;0")+COUNTIF('Data SW'!Q50,"&gt;0")+COUNTIF('Data SW'!S50,"&gt;0")+COUNTIF('Data SW'!U50,"&gt;0")+COUNTIF('Data SW'!W50,"&gt;0")+COUNTIF('Data SW'!Y50,"&gt;0"))&gt;0,1,0))</f>
        <v/>
      </c>
      <c r="M8032" t="inlineStr">
        <is>
          <t>Data R</t>
        </is>
      </c>
    </row>
    <row r="8033">
      <c r="A8033" t="inlineStr">
        <is>
          <t>PT Swasta / PPKS</t>
        </is>
      </c>
      <c r="B8033">
        <f>IF('Data SW'!C51="","",'Data SW'!B51)</f>
        <v/>
      </c>
      <c r="C8033">
        <f>IF('Data SW'!C51="","",'Data SW'!C51)</f>
        <v/>
      </c>
      <c r="D8033">
        <f>IF('Data SW'!C51="","",'Data SW'!D51)</f>
        <v/>
      </c>
      <c r="E8033">
        <f>IF('Data SW'!C51="","",'Data SW'!E51)</f>
        <v/>
      </c>
      <c r="F8033">
        <f>IF('Data SW'!C51="","",'Data SW'!F51)</f>
        <v/>
      </c>
      <c r="G8033">
        <f>IF('Data SW'!C51="","",'Data SW'!AD51)</f>
        <v/>
      </c>
      <c r="H8033">
        <f>IF('Data SW'!C51="","",'Data SW'!AC51)</f>
        <v/>
      </c>
      <c r="I8033">
        <f>IF('Data SW'!C51="","",COUNTIF('Data SW'!J51,"&gt;0")+COUNTIF('Data SW'!L51,"&gt;0")+COUNTIF('Data SW'!N51,"&gt;0")+COUNTIF('Data SW'!P51,"&gt;0")+COUNTIF('Data SW'!R51,"&gt;0")+COUNTIF('Data SW'!T51,"&gt;0")+COUNTIF('Data SW'!V51,"&gt;0")+COUNTIF('Data SW'!X51,"&gt;0"))</f>
        <v/>
      </c>
      <c r="J8033">
        <f>IF('Data SW'!C51="","",IF((COUNTIF('Data SW'!K51,"&gt;0")+COUNTIF('Data SW'!M51,"&gt;0")+COUNTIF('Data SW'!O51,"&gt;0")+COUNTIF('Data SW'!Q51,"&gt;0")+COUNTIF('Data SW'!S51,"&gt;0")+COUNTIF('Data SW'!U51,"&gt;0")+COUNTIF('Data SW'!W51,"&gt;0")+COUNTIF('Data SW'!Y51,"&gt;0"))&gt;0,1,0))</f>
        <v/>
      </c>
      <c r="M8033" t="inlineStr">
        <is>
          <t>Data R</t>
        </is>
      </c>
    </row>
    <row r="8034">
      <c r="A8034" t="inlineStr">
        <is>
          <t>PT Swasta / PPKS</t>
        </is>
      </c>
      <c r="B8034">
        <f>IF('Data SW'!C52="","",'Data SW'!B52)</f>
        <v/>
      </c>
      <c r="C8034">
        <f>IF('Data SW'!C52="","",'Data SW'!C52)</f>
        <v/>
      </c>
      <c r="D8034">
        <f>IF('Data SW'!C52="","",'Data SW'!D52)</f>
        <v/>
      </c>
      <c r="E8034">
        <f>IF('Data SW'!C52="","",'Data SW'!E52)</f>
        <v/>
      </c>
      <c r="F8034">
        <f>IF('Data SW'!C52="","",'Data SW'!F52)</f>
        <v/>
      </c>
      <c r="G8034">
        <f>IF('Data SW'!C52="","",'Data SW'!AD52)</f>
        <v/>
      </c>
      <c r="H8034">
        <f>IF('Data SW'!C52="","",'Data SW'!AC52)</f>
        <v/>
      </c>
      <c r="I8034">
        <f>IF('Data SW'!C52="","",COUNTIF('Data SW'!J52,"&gt;0")+COUNTIF('Data SW'!L52,"&gt;0")+COUNTIF('Data SW'!N52,"&gt;0")+COUNTIF('Data SW'!P52,"&gt;0")+COUNTIF('Data SW'!R52,"&gt;0")+COUNTIF('Data SW'!T52,"&gt;0")+COUNTIF('Data SW'!V52,"&gt;0")+COUNTIF('Data SW'!X52,"&gt;0"))</f>
        <v/>
      </c>
      <c r="J8034">
        <f>IF('Data SW'!C52="","",IF((COUNTIF('Data SW'!K52,"&gt;0")+COUNTIF('Data SW'!M52,"&gt;0")+COUNTIF('Data SW'!O52,"&gt;0")+COUNTIF('Data SW'!Q52,"&gt;0")+COUNTIF('Data SW'!S52,"&gt;0")+COUNTIF('Data SW'!U52,"&gt;0")+COUNTIF('Data SW'!W52,"&gt;0")+COUNTIF('Data SW'!Y52,"&gt;0"))&gt;0,1,0))</f>
        <v/>
      </c>
      <c r="M8034" t="inlineStr">
        <is>
          <t>Data R</t>
        </is>
      </c>
    </row>
    <row r="8035">
      <c r="A8035" t="inlineStr">
        <is>
          <t>PT Swasta / PPKS</t>
        </is>
      </c>
      <c r="B8035">
        <f>IF('Data SW'!C53="","",'Data SW'!B53)</f>
        <v/>
      </c>
      <c r="C8035">
        <f>IF('Data SW'!C53="","",'Data SW'!C53)</f>
        <v/>
      </c>
      <c r="D8035">
        <f>IF('Data SW'!C53="","",'Data SW'!D53)</f>
        <v/>
      </c>
      <c r="E8035">
        <f>IF('Data SW'!C53="","",'Data SW'!E53)</f>
        <v/>
      </c>
      <c r="F8035">
        <f>IF('Data SW'!C53="","",'Data SW'!F53)</f>
        <v/>
      </c>
      <c r="G8035">
        <f>IF('Data SW'!C53="","",'Data SW'!AD53)</f>
        <v/>
      </c>
      <c r="H8035">
        <f>IF('Data SW'!C53="","",'Data SW'!AC53)</f>
        <v/>
      </c>
      <c r="I8035">
        <f>IF('Data SW'!C53="","",COUNTIF('Data SW'!J53,"&gt;0")+COUNTIF('Data SW'!L53,"&gt;0")+COUNTIF('Data SW'!N53,"&gt;0")+COUNTIF('Data SW'!P53,"&gt;0")+COUNTIF('Data SW'!R53,"&gt;0")+COUNTIF('Data SW'!T53,"&gt;0")+COUNTIF('Data SW'!V53,"&gt;0")+COUNTIF('Data SW'!X53,"&gt;0"))</f>
        <v/>
      </c>
      <c r="J8035">
        <f>IF('Data SW'!C53="","",IF((COUNTIF('Data SW'!K53,"&gt;0")+COUNTIF('Data SW'!M53,"&gt;0")+COUNTIF('Data SW'!O53,"&gt;0")+COUNTIF('Data SW'!Q53,"&gt;0")+COUNTIF('Data SW'!S53,"&gt;0")+COUNTIF('Data SW'!U53,"&gt;0")+COUNTIF('Data SW'!W53,"&gt;0")+COUNTIF('Data SW'!Y53,"&gt;0"))&gt;0,1,0))</f>
        <v/>
      </c>
      <c r="M8035" t="inlineStr">
        <is>
          <t>Data R</t>
        </is>
      </c>
    </row>
    <row r="8036">
      <c r="A8036" t="inlineStr">
        <is>
          <t>PT Swasta / PPKS</t>
        </is>
      </c>
      <c r="B8036">
        <f>IF('Data SW'!C54="","",'Data SW'!B54)</f>
        <v/>
      </c>
      <c r="C8036">
        <f>IF('Data SW'!C54="","",'Data SW'!C54)</f>
        <v/>
      </c>
      <c r="D8036">
        <f>IF('Data SW'!C54="","",'Data SW'!D54)</f>
        <v/>
      </c>
      <c r="E8036">
        <f>IF('Data SW'!C54="","",'Data SW'!E54)</f>
        <v/>
      </c>
      <c r="F8036">
        <f>IF('Data SW'!C54="","",'Data SW'!F54)</f>
        <v/>
      </c>
      <c r="G8036">
        <f>IF('Data SW'!C54="","",'Data SW'!AD54)</f>
        <v/>
      </c>
      <c r="H8036">
        <f>IF('Data SW'!C54="","",'Data SW'!AC54)</f>
        <v/>
      </c>
      <c r="I8036">
        <f>IF('Data SW'!C54="","",COUNTIF('Data SW'!J54,"&gt;0")+COUNTIF('Data SW'!L54,"&gt;0")+COUNTIF('Data SW'!N54,"&gt;0")+COUNTIF('Data SW'!P54,"&gt;0")+COUNTIF('Data SW'!R54,"&gt;0")+COUNTIF('Data SW'!T54,"&gt;0")+COUNTIF('Data SW'!V54,"&gt;0")+COUNTIF('Data SW'!X54,"&gt;0"))</f>
        <v/>
      </c>
      <c r="J8036">
        <f>IF('Data SW'!C54="","",IF((COUNTIF('Data SW'!K54,"&gt;0")+COUNTIF('Data SW'!M54,"&gt;0")+COUNTIF('Data SW'!O54,"&gt;0")+COUNTIF('Data SW'!Q54,"&gt;0")+COUNTIF('Data SW'!S54,"&gt;0")+COUNTIF('Data SW'!U54,"&gt;0")+COUNTIF('Data SW'!W54,"&gt;0")+COUNTIF('Data SW'!Y54,"&gt;0"))&gt;0,1,0))</f>
        <v/>
      </c>
      <c r="M8036" t="inlineStr">
        <is>
          <t>Data R</t>
        </is>
      </c>
    </row>
    <row r="8037">
      <c r="A8037" t="inlineStr">
        <is>
          <t>PT Swasta / PPKS</t>
        </is>
      </c>
      <c r="B8037">
        <f>IF('Data SW'!C55="","",'Data SW'!B55)</f>
        <v/>
      </c>
      <c r="C8037">
        <f>IF('Data SW'!C55="","",'Data SW'!C55)</f>
        <v/>
      </c>
      <c r="D8037">
        <f>IF('Data SW'!C55="","",'Data SW'!D55)</f>
        <v/>
      </c>
      <c r="E8037">
        <f>IF('Data SW'!C55="","",'Data SW'!E55)</f>
        <v/>
      </c>
      <c r="F8037">
        <f>IF('Data SW'!C55="","",'Data SW'!F55)</f>
        <v/>
      </c>
      <c r="G8037">
        <f>IF('Data SW'!C55="","",'Data SW'!AD55)</f>
        <v/>
      </c>
      <c r="H8037">
        <f>IF('Data SW'!C55="","",'Data SW'!AC55)</f>
        <v/>
      </c>
      <c r="I8037">
        <f>IF('Data SW'!C55="","",COUNTIF('Data SW'!J55,"&gt;0")+COUNTIF('Data SW'!L55,"&gt;0")+COUNTIF('Data SW'!N55,"&gt;0")+COUNTIF('Data SW'!P55,"&gt;0")+COUNTIF('Data SW'!R55,"&gt;0")+COUNTIF('Data SW'!T55,"&gt;0")+COUNTIF('Data SW'!V55,"&gt;0")+COUNTIF('Data SW'!X55,"&gt;0"))</f>
        <v/>
      </c>
      <c r="J8037">
        <f>IF('Data SW'!C55="","",IF((COUNTIF('Data SW'!K55,"&gt;0")+COUNTIF('Data SW'!M55,"&gt;0")+COUNTIF('Data SW'!O55,"&gt;0")+COUNTIF('Data SW'!Q55,"&gt;0")+COUNTIF('Data SW'!S55,"&gt;0")+COUNTIF('Data SW'!U55,"&gt;0")+COUNTIF('Data SW'!W55,"&gt;0")+COUNTIF('Data SW'!Y55,"&gt;0"))&gt;0,1,0))</f>
        <v/>
      </c>
      <c r="M8037" t="inlineStr">
        <is>
          <t>Data R</t>
        </is>
      </c>
    </row>
    <row r="8038">
      <c r="A8038" t="inlineStr">
        <is>
          <t>PT Swasta / PPKS</t>
        </is>
      </c>
      <c r="B8038">
        <f>IF('Data SW'!C56="","",'Data SW'!B56)</f>
        <v/>
      </c>
      <c r="C8038">
        <f>IF('Data SW'!C56="","",'Data SW'!C56)</f>
        <v/>
      </c>
      <c r="D8038">
        <f>IF('Data SW'!C56="","",'Data SW'!D56)</f>
        <v/>
      </c>
      <c r="E8038">
        <f>IF('Data SW'!C56="","",'Data SW'!E56)</f>
        <v/>
      </c>
      <c r="F8038">
        <f>IF('Data SW'!C56="","",'Data SW'!F56)</f>
        <v/>
      </c>
      <c r="G8038">
        <f>IF('Data SW'!C56="","",'Data SW'!AD56)</f>
        <v/>
      </c>
      <c r="H8038">
        <f>IF('Data SW'!C56="","",'Data SW'!AC56)</f>
        <v/>
      </c>
      <c r="I8038">
        <f>IF('Data SW'!C56="","",COUNTIF('Data SW'!J56,"&gt;0")+COUNTIF('Data SW'!L56,"&gt;0")+COUNTIF('Data SW'!N56,"&gt;0")+COUNTIF('Data SW'!P56,"&gt;0")+COUNTIF('Data SW'!R56,"&gt;0")+COUNTIF('Data SW'!T56,"&gt;0")+COUNTIF('Data SW'!V56,"&gt;0")+COUNTIF('Data SW'!X56,"&gt;0"))</f>
        <v/>
      </c>
      <c r="J8038">
        <f>IF('Data SW'!C56="","",IF((COUNTIF('Data SW'!K56,"&gt;0")+COUNTIF('Data SW'!M56,"&gt;0")+COUNTIF('Data SW'!O56,"&gt;0")+COUNTIF('Data SW'!Q56,"&gt;0")+COUNTIF('Data SW'!S56,"&gt;0")+COUNTIF('Data SW'!U56,"&gt;0")+COUNTIF('Data SW'!W56,"&gt;0")+COUNTIF('Data SW'!Y56,"&gt;0"))&gt;0,1,0))</f>
        <v/>
      </c>
      <c r="M8038" t="inlineStr">
        <is>
          <t>Data R</t>
        </is>
      </c>
    </row>
    <row r="8039">
      <c r="A8039" t="inlineStr">
        <is>
          <t>PT Swasta / PPKS</t>
        </is>
      </c>
      <c r="B8039">
        <f>IF('Data SW'!C57="","",'Data SW'!B57)</f>
        <v/>
      </c>
      <c r="C8039">
        <f>IF('Data SW'!C57="","",'Data SW'!C57)</f>
        <v/>
      </c>
      <c r="D8039">
        <f>IF('Data SW'!C57="","",'Data SW'!D57)</f>
        <v/>
      </c>
      <c r="E8039">
        <f>IF('Data SW'!C57="","",'Data SW'!E57)</f>
        <v/>
      </c>
      <c r="F8039">
        <f>IF('Data SW'!C57="","",'Data SW'!F57)</f>
        <v/>
      </c>
      <c r="G8039">
        <f>IF('Data SW'!C57="","",'Data SW'!AD57)</f>
        <v/>
      </c>
      <c r="H8039">
        <f>IF('Data SW'!C57="","",'Data SW'!AC57)</f>
        <v/>
      </c>
      <c r="I8039">
        <f>IF('Data SW'!C57="","",COUNTIF('Data SW'!J57,"&gt;0")+COUNTIF('Data SW'!L57,"&gt;0")+COUNTIF('Data SW'!N57,"&gt;0")+COUNTIF('Data SW'!P57,"&gt;0")+COUNTIF('Data SW'!R57,"&gt;0")+COUNTIF('Data SW'!T57,"&gt;0")+COUNTIF('Data SW'!V57,"&gt;0")+COUNTIF('Data SW'!X57,"&gt;0"))</f>
        <v/>
      </c>
      <c r="J8039">
        <f>IF('Data SW'!C57="","",IF((COUNTIF('Data SW'!K57,"&gt;0")+COUNTIF('Data SW'!M57,"&gt;0")+COUNTIF('Data SW'!O57,"&gt;0")+COUNTIF('Data SW'!Q57,"&gt;0")+COUNTIF('Data SW'!S57,"&gt;0")+COUNTIF('Data SW'!U57,"&gt;0")+COUNTIF('Data SW'!W57,"&gt;0")+COUNTIF('Data SW'!Y57,"&gt;0"))&gt;0,1,0))</f>
        <v/>
      </c>
      <c r="M8039" t="inlineStr">
        <is>
          <t>Data R</t>
        </is>
      </c>
    </row>
    <row r="8040">
      <c r="A8040" t="inlineStr">
        <is>
          <t>PT Swasta / PPKS</t>
        </is>
      </c>
      <c r="B8040">
        <f>IF('Data SW'!C58="","",'Data SW'!B58)</f>
        <v/>
      </c>
      <c r="C8040">
        <f>IF('Data SW'!C58="","",'Data SW'!C58)</f>
        <v/>
      </c>
      <c r="D8040">
        <f>IF('Data SW'!C58="","",'Data SW'!D58)</f>
        <v/>
      </c>
      <c r="E8040">
        <f>IF('Data SW'!C58="","",'Data SW'!E58)</f>
        <v/>
      </c>
      <c r="F8040">
        <f>IF('Data SW'!C58="","",'Data SW'!F58)</f>
        <v/>
      </c>
      <c r="G8040">
        <f>IF('Data SW'!C58="","",'Data SW'!AD58)</f>
        <v/>
      </c>
      <c r="H8040">
        <f>IF('Data SW'!C58="","",'Data SW'!AC58)</f>
        <v/>
      </c>
      <c r="I8040">
        <f>IF('Data SW'!C58="","",COUNTIF('Data SW'!J58,"&gt;0")+COUNTIF('Data SW'!L58,"&gt;0")+COUNTIF('Data SW'!N58,"&gt;0")+COUNTIF('Data SW'!P58,"&gt;0")+COUNTIF('Data SW'!R58,"&gt;0")+COUNTIF('Data SW'!T58,"&gt;0")+COUNTIF('Data SW'!V58,"&gt;0")+COUNTIF('Data SW'!X58,"&gt;0"))</f>
        <v/>
      </c>
      <c r="J8040">
        <f>IF('Data SW'!C58="","",IF((COUNTIF('Data SW'!K58,"&gt;0")+COUNTIF('Data SW'!M58,"&gt;0")+COUNTIF('Data SW'!O58,"&gt;0")+COUNTIF('Data SW'!Q58,"&gt;0")+COUNTIF('Data SW'!S58,"&gt;0")+COUNTIF('Data SW'!U58,"&gt;0")+COUNTIF('Data SW'!W58,"&gt;0")+COUNTIF('Data SW'!Y58,"&gt;0"))&gt;0,1,0))</f>
        <v/>
      </c>
      <c r="M8040" t="inlineStr">
        <is>
          <t>Data R</t>
        </is>
      </c>
    </row>
    <row r="8041">
      <c r="A8041" t="inlineStr">
        <is>
          <t>PT Swasta / PPKS</t>
        </is>
      </c>
      <c r="B8041">
        <f>IF('Data SW'!C59="","",'Data SW'!B59)</f>
        <v/>
      </c>
      <c r="C8041">
        <f>IF('Data SW'!C59="","",'Data SW'!C59)</f>
        <v/>
      </c>
      <c r="D8041">
        <f>IF('Data SW'!C59="","",'Data SW'!D59)</f>
        <v/>
      </c>
      <c r="E8041">
        <f>IF('Data SW'!C59="","",'Data SW'!E59)</f>
        <v/>
      </c>
      <c r="F8041">
        <f>IF('Data SW'!C59="","",'Data SW'!F59)</f>
        <v/>
      </c>
      <c r="G8041">
        <f>IF('Data SW'!C59="","",'Data SW'!AD59)</f>
        <v/>
      </c>
      <c r="H8041">
        <f>IF('Data SW'!C59="","",'Data SW'!AC59)</f>
        <v/>
      </c>
      <c r="I8041">
        <f>IF('Data SW'!C59="","",COUNTIF('Data SW'!J59,"&gt;0")+COUNTIF('Data SW'!L59,"&gt;0")+COUNTIF('Data SW'!N59,"&gt;0")+COUNTIF('Data SW'!P59,"&gt;0")+COUNTIF('Data SW'!R59,"&gt;0")+COUNTIF('Data SW'!T59,"&gt;0")+COUNTIF('Data SW'!V59,"&gt;0")+COUNTIF('Data SW'!X59,"&gt;0"))</f>
        <v/>
      </c>
      <c r="J8041">
        <f>IF('Data SW'!C59="","",IF((COUNTIF('Data SW'!K59,"&gt;0")+COUNTIF('Data SW'!M59,"&gt;0")+COUNTIF('Data SW'!O59,"&gt;0")+COUNTIF('Data SW'!Q59,"&gt;0")+COUNTIF('Data SW'!S59,"&gt;0")+COUNTIF('Data SW'!U59,"&gt;0")+COUNTIF('Data SW'!W59,"&gt;0")+COUNTIF('Data SW'!Y59,"&gt;0"))&gt;0,1,0))</f>
        <v/>
      </c>
      <c r="M8041" t="inlineStr">
        <is>
          <t>Data R</t>
        </is>
      </c>
    </row>
    <row r="8042">
      <c r="A8042" t="inlineStr">
        <is>
          <t>PT Swasta / PPKS</t>
        </is>
      </c>
      <c r="B8042">
        <f>IF('Data SW'!C60="","",'Data SW'!B60)</f>
        <v/>
      </c>
      <c r="C8042">
        <f>IF('Data SW'!C60="","",'Data SW'!C60)</f>
        <v/>
      </c>
      <c r="D8042">
        <f>IF('Data SW'!C60="","",'Data SW'!D60)</f>
        <v/>
      </c>
      <c r="E8042">
        <f>IF('Data SW'!C60="","",'Data SW'!E60)</f>
        <v/>
      </c>
      <c r="F8042">
        <f>IF('Data SW'!C60="","",'Data SW'!F60)</f>
        <v/>
      </c>
      <c r="G8042">
        <f>IF('Data SW'!C60="","",'Data SW'!AD60)</f>
        <v/>
      </c>
      <c r="H8042">
        <f>IF('Data SW'!C60="","",'Data SW'!AC60)</f>
        <v/>
      </c>
      <c r="I8042">
        <f>IF('Data SW'!C60="","",COUNTIF('Data SW'!J60,"&gt;0")+COUNTIF('Data SW'!L60,"&gt;0")+COUNTIF('Data SW'!N60,"&gt;0")+COUNTIF('Data SW'!P60,"&gt;0")+COUNTIF('Data SW'!R60,"&gt;0")+COUNTIF('Data SW'!T60,"&gt;0")+COUNTIF('Data SW'!V60,"&gt;0")+COUNTIF('Data SW'!X60,"&gt;0"))</f>
        <v/>
      </c>
      <c r="J8042">
        <f>IF('Data SW'!C60="","",IF((COUNTIF('Data SW'!K60,"&gt;0")+COUNTIF('Data SW'!M60,"&gt;0")+COUNTIF('Data SW'!O60,"&gt;0")+COUNTIF('Data SW'!Q60,"&gt;0")+COUNTIF('Data SW'!S60,"&gt;0")+COUNTIF('Data SW'!U60,"&gt;0")+COUNTIF('Data SW'!W60,"&gt;0")+COUNTIF('Data SW'!Y60,"&gt;0"))&gt;0,1,0))</f>
        <v/>
      </c>
      <c r="L8042" t="inlineStr">
        <is>
          <t>Pak Edi Sigit Sutarta; Pak Iput Pradiko</t>
        </is>
      </c>
      <c r="M8042" t="inlineStr">
        <is>
          <t>Data R</t>
        </is>
      </c>
    </row>
    <row r="8043">
      <c r="A8043" t="inlineStr">
        <is>
          <t>PT Swasta / PPKS</t>
        </is>
      </c>
      <c r="B8043">
        <f>IF('Data SW'!C61="","",'Data SW'!B61)</f>
        <v/>
      </c>
      <c r="C8043">
        <f>IF('Data SW'!C61="","",'Data SW'!C61)</f>
        <v/>
      </c>
      <c r="D8043">
        <f>IF('Data SW'!C61="","",'Data SW'!D61)</f>
        <v/>
      </c>
      <c r="E8043">
        <f>IF('Data SW'!C61="","",'Data SW'!E61)</f>
        <v/>
      </c>
      <c r="F8043">
        <f>IF('Data SW'!C61="","",'Data SW'!F61)</f>
        <v/>
      </c>
      <c r="G8043">
        <f>IF('Data SW'!C61="","",'Data SW'!AD61)</f>
        <v/>
      </c>
      <c r="H8043">
        <f>IF('Data SW'!C61="","",'Data SW'!AC61)</f>
        <v/>
      </c>
      <c r="I8043">
        <f>IF('Data SW'!C61="","",COUNTIF('Data SW'!J61,"&gt;0")+COUNTIF('Data SW'!L61,"&gt;0")+COUNTIF('Data SW'!N61,"&gt;0")+COUNTIF('Data SW'!P61,"&gt;0")+COUNTIF('Data SW'!R61,"&gt;0")+COUNTIF('Data SW'!T61,"&gt;0")+COUNTIF('Data SW'!V61,"&gt;0")+COUNTIF('Data SW'!X61,"&gt;0"))</f>
        <v/>
      </c>
      <c r="J8043">
        <f>IF('Data SW'!C61="","",IF((COUNTIF('Data SW'!K61,"&gt;0")+COUNTIF('Data SW'!M61,"&gt;0")+COUNTIF('Data SW'!O61,"&gt;0")+COUNTIF('Data SW'!Q61,"&gt;0")+COUNTIF('Data SW'!S61,"&gt;0")+COUNTIF('Data SW'!U61,"&gt;0")+COUNTIF('Data SW'!W61,"&gt;0")+COUNTIF('Data SW'!Y61,"&gt;0"))&gt;0,1,0))</f>
        <v/>
      </c>
      <c r="L8043" t="inlineStr">
        <is>
          <t>Pak Edi Sigit Sutarta; Pak Iput Pradiko</t>
        </is>
      </c>
      <c r="M8043" t="inlineStr">
        <is>
          <t>Data R</t>
        </is>
      </c>
    </row>
    <row r="8044">
      <c r="A8044" t="inlineStr">
        <is>
          <t>PT Swasta / PPKS</t>
        </is>
      </c>
      <c r="B8044">
        <f>IF('Data SW'!C62="","",'Data SW'!B62)</f>
        <v/>
      </c>
      <c r="C8044">
        <f>IF('Data SW'!C62="","",'Data SW'!C62)</f>
        <v/>
      </c>
      <c r="D8044">
        <f>IF('Data SW'!C62="","",'Data SW'!D62)</f>
        <v/>
      </c>
      <c r="E8044">
        <f>IF('Data SW'!C62="","",'Data SW'!E62)</f>
        <v/>
      </c>
      <c r="F8044">
        <f>IF('Data SW'!C62="","",'Data SW'!F62)</f>
        <v/>
      </c>
      <c r="G8044">
        <f>IF('Data SW'!C62="","",'Data SW'!AD62)</f>
        <v/>
      </c>
      <c r="H8044">
        <f>IF('Data SW'!C62="","",'Data SW'!AC62)</f>
        <v/>
      </c>
      <c r="I8044">
        <f>IF('Data SW'!C62="","",COUNTIF('Data SW'!J62,"&gt;0")+COUNTIF('Data SW'!L62,"&gt;0")+COUNTIF('Data SW'!N62,"&gt;0")+COUNTIF('Data SW'!P62,"&gt;0")+COUNTIF('Data SW'!R62,"&gt;0")+COUNTIF('Data SW'!T62,"&gt;0")+COUNTIF('Data SW'!V62,"&gt;0")+COUNTIF('Data SW'!X62,"&gt;0"))</f>
        <v/>
      </c>
      <c r="J8044">
        <f>IF('Data SW'!C62="","",IF((COUNTIF('Data SW'!K62,"&gt;0")+COUNTIF('Data SW'!M62,"&gt;0")+COUNTIF('Data SW'!O62,"&gt;0")+COUNTIF('Data SW'!Q62,"&gt;0")+COUNTIF('Data SW'!S62,"&gt;0")+COUNTIF('Data SW'!U62,"&gt;0")+COUNTIF('Data SW'!W62,"&gt;0")+COUNTIF('Data SW'!Y62,"&gt;0"))&gt;0,1,0))</f>
        <v/>
      </c>
      <c r="M8044" t="inlineStr">
        <is>
          <t>Data R</t>
        </is>
      </c>
    </row>
    <row r="8045">
      <c r="A8045" t="inlineStr">
        <is>
          <t>PT Swasta / PPKS</t>
        </is>
      </c>
      <c r="B8045">
        <f>IF('Data SW'!C63="","",'Data SW'!B63)</f>
        <v/>
      </c>
      <c r="C8045">
        <f>IF('Data SW'!C63="","",'Data SW'!C63)</f>
        <v/>
      </c>
      <c r="D8045">
        <f>IF('Data SW'!C63="","",'Data SW'!D63)</f>
        <v/>
      </c>
      <c r="E8045">
        <f>IF('Data SW'!C63="","",'Data SW'!E63)</f>
        <v/>
      </c>
      <c r="F8045">
        <f>IF('Data SW'!C63="","",'Data SW'!F63)</f>
        <v/>
      </c>
      <c r="G8045">
        <f>IF('Data SW'!C63="","",'Data SW'!AD63)</f>
        <v/>
      </c>
      <c r="H8045">
        <f>IF('Data SW'!C63="","",'Data SW'!AC63)</f>
        <v/>
      </c>
      <c r="I8045">
        <f>IF('Data SW'!C63="","",COUNTIF('Data SW'!J63,"&gt;0")+COUNTIF('Data SW'!L63,"&gt;0")+COUNTIF('Data SW'!N63,"&gt;0")+COUNTIF('Data SW'!P63,"&gt;0")+COUNTIF('Data SW'!R63,"&gt;0")+COUNTIF('Data SW'!T63,"&gt;0")+COUNTIF('Data SW'!V63,"&gt;0")+COUNTIF('Data SW'!X63,"&gt;0"))</f>
        <v/>
      </c>
      <c r="J8045">
        <f>IF('Data SW'!C63="","",IF((COUNTIF('Data SW'!K63,"&gt;0")+COUNTIF('Data SW'!M63,"&gt;0")+COUNTIF('Data SW'!O63,"&gt;0")+COUNTIF('Data SW'!Q63,"&gt;0")+COUNTIF('Data SW'!S63,"&gt;0")+COUNTIF('Data SW'!U63,"&gt;0")+COUNTIF('Data SW'!W63,"&gt;0")+COUNTIF('Data SW'!Y63,"&gt;0"))&gt;0,1,0))</f>
        <v/>
      </c>
      <c r="M8045" t="inlineStr">
        <is>
          <t>Data R</t>
        </is>
      </c>
    </row>
    <row r="8046">
      <c r="A8046" t="inlineStr">
        <is>
          <t>PT Swasta / PPKS</t>
        </is>
      </c>
      <c r="B8046">
        <f>IF('Data SW'!C64="","",'Data SW'!B64)</f>
        <v/>
      </c>
      <c r="C8046">
        <f>IF('Data SW'!C64="","",'Data SW'!C64)</f>
        <v/>
      </c>
      <c r="D8046">
        <f>IF('Data SW'!C64="","",'Data SW'!D64)</f>
        <v/>
      </c>
      <c r="E8046">
        <f>IF('Data SW'!C64="","",'Data SW'!E64)</f>
        <v/>
      </c>
      <c r="F8046">
        <f>IF('Data SW'!C64="","",'Data SW'!F64)</f>
        <v/>
      </c>
      <c r="G8046">
        <f>IF('Data SW'!C64="","",'Data SW'!AD64)</f>
        <v/>
      </c>
      <c r="H8046">
        <f>IF('Data SW'!C64="","",'Data SW'!AC64)</f>
        <v/>
      </c>
      <c r="I8046">
        <f>IF('Data SW'!C64="","",COUNTIF('Data SW'!J64,"&gt;0")+COUNTIF('Data SW'!L64,"&gt;0")+COUNTIF('Data SW'!N64,"&gt;0")+COUNTIF('Data SW'!P64,"&gt;0")+COUNTIF('Data SW'!R64,"&gt;0")+COUNTIF('Data SW'!T64,"&gt;0")+COUNTIF('Data SW'!V64,"&gt;0")+COUNTIF('Data SW'!X64,"&gt;0"))</f>
        <v/>
      </c>
      <c r="J8046">
        <f>IF('Data SW'!C64="","",IF((COUNTIF('Data SW'!K64,"&gt;0")+COUNTIF('Data SW'!M64,"&gt;0")+COUNTIF('Data SW'!O64,"&gt;0")+COUNTIF('Data SW'!Q64,"&gt;0")+COUNTIF('Data SW'!S64,"&gt;0")+COUNTIF('Data SW'!U64,"&gt;0")+COUNTIF('Data SW'!W64,"&gt;0")+COUNTIF('Data SW'!Y64,"&gt;0"))&gt;0,1,0))</f>
        <v/>
      </c>
      <c r="M8046" t="inlineStr">
        <is>
          <t>Data R</t>
        </is>
      </c>
    </row>
    <row r="8047">
      <c r="A8047" t="inlineStr">
        <is>
          <t>PT Swasta / PPKS</t>
        </is>
      </c>
      <c r="B8047">
        <f>IF('Data SW'!C65="","",'Data SW'!B65)</f>
        <v/>
      </c>
      <c r="C8047">
        <f>IF('Data SW'!C65="","",'Data SW'!C65)</f>
        <v/>
      </c>
      <c r="D8047">
        <f>IF('Data SW'!C65="","",'Data SW'!D65)</f>
        <v/>
      </c>
      <c r="E8047">
        <f>IF('Data SW'!C65="","",'Data SW'!E65)</f>
        <v/>
      </c>
      <c r="F8047">
        <f>IF('Data SW'!C65="","",'Data SW'!F65)</f>
        <v/>
      </c>
      <c r="G8047">
        <f>IF('Data SW'!C65="","",'Data SW'!AD65)</f>
        <v/>
      </c>
      <c r="H8047">
        <f>IF('Data SW'!C65="","",'Data SW'!AC65)</f>
        <v/>
      </c>
      <c r="I8047">
        <f>IF('Data SW'!C65="","",COUNTIF('Data SW'!J65,"&gt;0")+COUNTIF('Data SW'!L65,"&gt;0")+COUNTIF('Data SW'!N65,"&gt;0")+COUNTIF('Data SW'!P65,"&gt;0")+COUNTIF('Data SW'!R65,"&gt;0")+COUNTIF('Data SW'!T65,"&gt;0")+COUNTIF('Data SW'!V65,"&gt;0")+COUNTIF('Data SW'!X65,"&gt;0"))</f>
        <v/>
      </c>
      <c r="J8047">
        <f>IF('Data SW'!C65="","",IF((COUNTIF('Data SW'!K65,"&gt;0")+COUNTIF('Data SW'!M65,"&gt;0")+COUNTIF('Data SW'!O65,"&gt;0")+COUNTIF('Data SW'!Q65,"&gt;0")+COUNTIF('Data SW'!S65,"&gt;0")+COUNTIF('Data SW'!U65,"&gt;0")+COUNTIF('Data SW'!W65,"&gt;0")+COUNTIF('Data SW'!Y65,"&gt;0"))&gt;0,1,0))</f>
        <v/>
      </c>
      <c r="L8047" t="inlineStr">
        <is>
          <t>Pak Edi Sigit Sutarta; Pak Iput Pradiko</t>
        </is>
      </c>
      <c r="M8047" t="inlineStr">
        <is>
          <t>Data R</t>
        </is>
      </c>
    </row>
    <row r="8048">
      <c r="A8048" t="inlineStr">
        <is>
          <t>PT Swasta / PPKS</t>
        </is>
      </c>
      <c r="B8048">
        <f>IF('Data SW'!C66="","",'Data SW'!B66)</f>
        <v/>
      </c>
      <c r="C8048">
        <f>IF('Data SW'!C66="","",'Data SW'!C66)</f>
        <v/>
      </c>
      <c r="D8048">
        <f>IF('Data SW'!C66="","",'Data SW'!D66)</f>
        <v/>
      </c>
      <c r="E8048">
        <f>IF('Data SW'!C66="","",'Data SW'!E66)</f>
        <v/>
      </c>
      <c r="F8048">
        <f>IF('Data SW'!C66="","",'Data SW'!F66)</f>
        <v/>
      </c>
      <c r="G8048">
        <f>IF('Data SW'!C66="","",'Data SW'!AD66)</f>
        <v/>
      </c>
      <c r="H8048">
        <f>IF('Data SW'!C66="","",'Data SW'!AC66)</f>
        <v/>
      </c>
      <c r="I8048">
        <f>IF('Data SW'!C66="","",COUNTIF('Data SW'!J66,"&gt;0")+COUNTIF('Data SW'!L66,"&gt;0")+COUNTIF('Data SW'!N66,"&gt;0")+COUNTIF('Data SW'!P66,"&gt;0")+COUNTIF('Data SW'!R66,"&gt;0")+COUNTIF('Data SW'!T66,"&gt;0")+COUNTIF('Data SW'!V66,"&gt;0")+COUNTIF('Data SW'!X66,"&gt;0"))</f>
        <v/>
      </c>
      <c r="J8048">
        <f>IF('Data SW'!C66="","",IF((COUNTIF('Data SW'!K66,"&gt;0")+COUNTIF('Data SW'!M66,"&gt;0")+COUNTIF('Data SW'!O66,"&gt;0")+COUNTIF('Data SW'!Q66,"&gt;0")+COUNTIF('Data SW'!S66,"&gt;0")+COUNTIF('Data SW'!U66,"&gt;0")+COUNTIF('Data SW'!W66,"&gt;0")+COUNTIF('Data SW'!Y66,"&gt;0"))&gt;0,1,0))</f>
        <v/>
      </c>
      <c r="M8048" t="inlineStr">
        <is>
          <t>Data R</t>
        </is>
      </c>
    </row>
    <row r="8049">
      <c r="A8049" t="inlineStr">
        <is>
          <t>PT Swasta / PPKS</t>
        </is>
      </c>
      <c r="B8049">
        <f>IF('Data SW'!C67="","",'Data SW'!B67)</f>
        <v/>
      </c>
      <c r="C8049">
        <f>IF('Data SW'!C67="","",'Data SW'!C67)</f>
        <v/>
      </c>
      <c r="D8049">
        <f>IF('Data SW'!C67="","",'Data SW'!D67)</f>
        <v/>
      </c>
      <c r="E8049">
        <f>IF('Data SW'!C67="","",'Data SW'!E67)</f>
        <v/>
      </c>
      <c r="F8049">
        <f>IF('Data SW'!C67="","",'Data SW'!F67)</f>
        <v/>
      </c>
      <c r="G8049">
        <f>IF('Data SW'!C67="","",'Data SW'!AD67)</f>
        <v/>
      </c>
      <c r="H8049">
        <f>IF('Data SW'!C67="","",'Data SW'!AC67)</f>
        <v/>
      </c>
      <c r="I8049">
        <f>IF('Data SW'!C67="","",COUNTIF('Data SW'!J67,"&gt;0")+COUNTIF('Data SW'!L67,"&gt;0")+COUNTIF('Data SW'!N67,"&gt;0")+COUNTIF('Data SW'!P67,"&gt;0")+COUNTIF('Data SW'!R67,"&gt;0")+COUNTIF('Data SW'!T67,"&gt;0")+COUNTIF('Data SW'!V67,"&gt;0")+COUNTIF('Data SW'!X67,"&gt;0"))</f>
        <v/>
      </c>
      <c r="J8049">
        <f>IF('Data SW'!C67="","",IF((COUNTIF('Data SW'!K67,"&gt;0")+COUNTIF('Data SW'!M67,"&gt;0")+COUNTIF('Data SW'!O67,"&gt;0")+COUNTIF('Data SW'!Q67,"&gt;0")+COUNTIF('Data SW'!S67,"&gt;0")+COUNTIF('Data SW'!U67,"&gt;0")+COUNTIF('Data SW'!W67,"&gt;0")+COUNTIF('Data SW'!Y67,"&gt;0"))&gt;0,1,0))</f>
        <v/>
      </c>
      <c r="L8049" t="inlineStr">
        <is>
          <t>Pak Edi Sigit Sutarta; Pak Iput Pradiko; Buk Nuzul Hijri</t>
        </is>
      </c>
      <c r="M8049" t="inlineStr">
        <is>
          <t>Data R</t>
        </is>
      </c>
    </row>
    <row r="8050">
      <c r="A8050" t="inlineStr">
        <is>
          <t>PT Swasta / PPKS</t>
        </is>
      </c>
      <c r="B8050">
        <f>IF('Data SW'!C68="","",'Data SW'!B68)</f>
        <v/>
      </c>
      <c r="C8050">
        <f>IF('Data SW'!C68="","",'Data SW'!C68)</f>
        <v/>
      </c>
      <c r="D8050">
        <f>IF('Data SW'!C68="","",'Data SW'!D68)</f>
        <v/>
      </c>
      <c r="E8050">
        <f>IF('Data SW'!C68="","",'Data SW'!E68)</f>
        <v/>
      </c>
      <c r="F8050">
        <f>IF('Data SW'!C68="","",'Data SW'!F68)</f>
        <v/>
      </c>
      <c r="G8050">
        <f>IF('Data SW'!C68="","",'Data SW'!AD68)</f>
        <v/>
      </c>
      <c r="H8050">
        <f>IF('Data SW'!C68="","",'Data SW'!AC68)</f>
        <v/>
      </c>
      <c r="I8050">
        <f>IF('Data SW'!C68="","",COUNTIF('Data SW'!J68,"&gt;0")+COUNTIF('Data SW'!L68,"&gt;0")+COUNTIF('Data SW'!N68,"&gt;0")+COUNTIF('Data SW'!P68,"&gt;0")+COUNTIF('Data SW'!R68,"&gt;0")+COUNTIF('Data SW'!T68,"&gt;0")+COUNTIF('Data SW'!V68,"&gt;0")+COUNTIF('Data SW'!X68,"&gt;0"))</f>
        <v/>
      </c>
      <c r="J8050">
        <f>IF('Data SW'!C68="","",IF((COUNTIF('Data SW'!K68,"&gt;0")+COUNTIF('Data SW'!M68,"&gt;0")+COUNTIF('Data SW'!O68,"&gt;0")+COUNTIF('Data SW'!Q68,"&gt;0")+COUNTIF('Data SW'!S68,"&gt;0")+COUNTIF('Data SW'!U68,"&gt;0")+COUNTIF('Data SW'!W68,"&gt;0")+COUNTIF('Data SW'!Y68,"&gt;0"))&gt;0,1,0))</f>
        <v/>
      </c>
      <c r="L8050" t="inlineStr">
        <is>
          <t>Pak Edi Sigit Sutarta; Pak Iput Pradiko; Buk Nuzul Hijri</t>
        </is>
      </c>
      <c r="M8050" t="inlineStr">
        <is>
          <t>Data R</t>
        </is>
      </c>
    </row>
    <row r="8051">
      <c r="A8051" t="inlineStr">
        <is>
          <t>PT Swasta / PPKS</t>
        </is>
      </c>
      <c r="B8051">
        <f>IF('Data SW'!C69="","",'Data SW'!B69)</f>
        <v/>
      </c>
      <c r="C8051">
        <f>IF('Data SW'!C69="","",'Data SW'!C69)</f>
        <v/>
      </c>
      <c r="D8051">
        <f>IF('Data SW'!C69="","",'Data SW'!D69)</f>
        <v/>
      </c>
      <c r="E8051">
        <f>IF('Data SW'!C69="","",'Data SW'!E69)</f>
        <v/>
      </c>
      <c r="F8051">
        <f>IF('Data SW'!C69="","",'Data SW'!F69)</f>
        <v/>
      </c>
      <c r="G8051">
        <f>IF('Data SW'!C69="","",'Data SW'!AD69)</f>
        <v/>
      </c>
      <c r="H8051">
        <f>IF('Data SW'!C69="","",'Data SW'!AC69)</f>
        <v/>
      </c>
      <c r="I8051">
        <f>IF('Data SW'!C69="","",COUNTIF('Data SW'!J69,"&gt;0")+COUNTIF('Data SW'!L69,"&gt;0")+COUNTIF('Data SW'!N69,"&gt;0")+COUNTIF('Data SW'!P69,"&gt;0")+COUNTIF('Data SW'!R69,"&gt;0")+COUNTIF('Data SW'!T69,"&gt;0")+COUNTIF('Data SW'!V69,"&gt;0")+COUNTIF('Data SW'!X69,"&gt;0"))</f>
        <v/>
      </c>
      <c r="J8051">
        <f>IF('Data SW'!C69="","",IF((COUNTIF('Data SW'!K69,"&gt;0")+COUNTIF('Data SW'!M69,"&gt;0")+COUNTIF('Data SW'!O69,"&gt;0")+COUNTIF('Data SW'!Q69,"&gt;0")+COUNTIF('Data SW'!S69,"&gt;0")+COUNTIF('Data SW'!U69,"&gt;0")+COUNTIF('Data SW'!W69,"&gt;0")+COUNTIF('Data SW'!Y69,"&gt;0"))&gt;0,1,0))</f>
        <v/>
      </c>
      <c r="L8051" t="inlineStr">
        <is>
          <t>Pak Edi Sigit Sutarta; Pak Iput Pradiko; Buk Nuzul Hijri</t>
        </is>
      </c>
      <c r="M8051" t="inlineStr">
        <is>
          <t>Data R</t>
        </is>
      </c>
    </row>
    <row r="8052">
      <c r="A8052" t="inlineStr">
        <is>
          <t>PT Swasta / PPKS</t>
        </is>
      </c>
      <c r="B8052">
        <f>IF('Data SW'!C70="","",'Data SW'!B70)</f>
        <v/>
      </c>
      <c r="C8052">
        <f>IF('Data SW'!C70="","",'Data SW'!C70)</f>
        <v/>
      </c>
      <c r="D8052">
        <f>IF('Data SW'!C70="","",'Data SW'!D70)</f>
        <v/>
      </c>
      <c r="E8052">
        <f>IF('Data SW'!C70="","",'Data SW'!E70)</f>
        <v/>
      </c>
      <c r="F8052">
        <f>IF('Data SW'!C70="","",'Data SW'!F70)</f>
        <v/>
      </c>
      <c r="G8052">
        <f>IF('Data SW'!C70="","",'Data SW'!AD70)</f>
        <v/>
      </c>
      <c r="H8052">
        <f>IF('Data SW'!C70="","",'Data SW'!AC70)</f>
        <v/>
      </c>
      <c r="I8052">
        <f>IF('Data SW'!C70="","",COUNTIF('Data SW'!J70,"&gt;0")+COUNTIF('Data SW'!L70,"&gt;0")+COUNTIF('Data SW'!N70,"&gt;0")+COUNTIF('Data SW'!P70,"&gt;0")+COUNTIF('Data SW'!R70,"&gt;0")+COUNTIF('Data SW'!T70,"&gt;0")+COUNTIF('Data SW'!V70,"&gt;0")+COUNTIF('Data SW'!X70,"&gt;0"))</f>
        <v/>
      </c>
      <c r="J8052">
        <f>IF('Data SW'!C70="","",IF((COUNTIF('Data SW'!K70,"&gt;0")+COUNTIF('Data SW'!M70,"&gt;0")+COUNTIF('Data SW'!O70,"&gt;0")+COUNTIF('Data SW'!Q70,"&gt;0")+COUNTIF('Data SW'!S70,"&gt;0")+COUNTIF('Data SW'!U70,"&gt;0")+COUNTIF('Data SW'!W70,"&gt;0")+COUNTIF('Data SW'!Y70,"&gt;0"))&gt;0,1,0))</f>
        <v/>
      </c>
      <c r="L8052" t="inlineStr">
        <is>
          <t>Pak Edi Sigit Sutarta; Pak Iput Pradiko</t>
        </is>
      </c>
      <c r="M8052" t="inlineStr">
        <is>
          <t>Data R</t>
        </is>
      </c>
    </row>
    <row r="8053">
      <c r="A8053" t="inlineStr">
        <is>
          <t>PT Swasta / PPKS</t>
        </is>
      </c>
      <c r="B8053">
        <f>IF('Data SW'!C71="","",'Data SW'!B71)</f>
        <v/>
      </c>
      <c r="C8053">
        <f>IF('Data SW'!C71="","",'Data SW'!C71)</f>
        <v/>
      </c>
      <c r="D8053">
        <f>IF('Data SW'!C71="","",'Data SW'!D71)</f>
        <v/>
      </c>
      <c r="E8053">
        <f>IF('Data SW'!C71="","",'Data SW'!E71)</f>
        <v/>
      </c>
      <c r="F8053">
        <f>IF('Data SW'!C71="","",'Data SW'!F71)</f>
        <v/>
      </c>
      <c r="G8053">
        <f>IF('Data SW'!C71="","",'Data SW'!AD71)</f>
        <v/>
      </c>
      <c r="H8053">
        <f>IF('Data SW'!C71="","",'Data SW'!AC71)</f>
        <v/>
      </c>
      <c r="I8053">
        <f>IF('Data SW'!C71="","",COUNTIF('Data SW'!J71,"&gt;0")+COUNTIF('Data SW'!L71,"&gt;0")+COUNTIF('Data SW'!N71,"&gt;0")+COUNTIF('Data SW'!P71,"&gt;0")+COUNTIF('Data SW'!R71,"&gt;0")+COUNTIF('Data SW'!T71,"&gt;0")+COUNTIF('Data SW'!V71,"&gt;0")+COUNTIF('Data SW'!X71,"&gt;0"))</f>
        <v/>
      </c>
      <c r="J8053">
        <f>IF('Data SW'!C71="","",IF((COUNTIF('Data SW'!K71,"&gt;0")+COUNTIF('Data SW'!M71,"&gt;0")+COUNTIF('Data SW'!O71,"&gt;0")+COUNTIF('Data SW'!Q71,"&gt;0")+COUNTIF('Data SW'!S71,"&gt;0")+COUNTIF('Data SW'!U71,"&gt;0")+COUNTIF('Data SW'!W71,"&gt;0")+COUNTIF('Data SW'!Y71,"&gt;0"))&gt;0,1,0))</f>
        <v/>
      </c>
      <c r="M8053" t="inlineStr">
        <is>
          <t>Data R</t>
        </is>
      </c>
    </row>
    <row r="8054">
      <c r="A8054" t="inlineStr">
        <is>
          <t>PT Swasta / PPKS</t>
        </is>
      </c>
      <c r="B8054">
        <f>IF('Data SW'!C72="","",'Data SW'!B72)</f>
        <v/>
      </c>
      <c r="C8054">
        <f>IF('Data SW'!C72="","",'Data SW'!C72)</f>
        <v/>
      </c>
      <c r="D8054">
        <f>IF('Data SW'!C72="","",'Data SW'!D72)</f>
        <v/>
      </c>
      <c r="E8054">
        <f>IF('Data SW'!C72="","",'Data SW'!E72)</f>
        <v/>
      </c>
      <c r="F8054">
        <f>IF('Data SW'!C72="","",'Data SW'!F72)</f>
        <v/>
      </c>
      <c r="G8054">
        <f>IF('Data SW'!C72="","",'Data SW'!AD72)</f>
        <v/>
      </c>
      <c r="H8054">
        <f>IF('Data SW'!C72="","",'Data SW'!AC72)</f>
        <v/>
      </c>
      <c r="I8054">
        <f>IF('Data SW'!C72="","",COUNTIF('Data SW'!J72,"&gt;0")+COUNTIF('Data SW'!L72,"&gt;0")+COUNTIF('Data SW'!N72,"&gt;0")+COUNTIF('Data SW'!P72,"&gt;0")+COUNTIF('Data SW'!R72,"&gt;0")+COUNTIF('Data SW'!T72,"&gt;0")+COUNTIF('Data SW'!V72,"&gt;0")+COUNTIF('Data SW'!X72,"&gt;0"))</f>
        <v/>
      </c>
      <c r="J8054">
        <f>IF('Data SW'!C72="","",IF((COUNTIF('Data SW'!K72,"&gt;0")+COUNTIF('Data SW'!M72,"&gt;0")+COUNTIF('Data SW'!O72,"&gt;0")+COUNTIF('Data SW'!Q72,"&gt;0")+COUNTIF('Data SW'!S72,"&gt;0")+COUNTIF('Data SW'!U72,"&gt;0")+COUNTIF('Data SW'!W72,"&gt;0")+COUNTIF('Data SW'!Y72,"&gt;0"))&gt;0,1,0))</f>
        <v/>
      </c>
      <c r="L8054" t="inlineStr">
        <is>
          <t>Pak Edi Sigit Sutarta</t>
        </is>
      </c>
      <c r="M8054" t="inlineStr">
        <is>
          <t>Data R</t>
        </is>
      </c>
    </row>
    <row r="8055">
      <c r="A8055" t="inlineStr">
        <is>
          <t>PT Swasta / PPKS</t>
        </is>
      </c>
      <c r="B8055">
        <f>IF('Data SW'!C73="","",'Data SW'!B73)</f>
        <v/>
      </c>
      <c r="C8055">
        <f>IF('Data SW'!C73="","",'Data SW'!C73)</f>
        <v/>
      </c>
      <c r="D8055">
        <f>IF('Data SW'!C73="","",'Data SW'!D73)</f>
        <v/>
      </c>
      <c r="E8055">
        <f>IF('Data SW'!C73="","",'Data SW'!E73)</f>
        <v/>
      </c>
      <c r="F8055">
        <f>IF('Data SW'!C73="","",'Data SW'!F73)</f>
        <v/>
      </c>
      <c r="G8055">
        <f>IF('Data SW'!C73="","",'Data SW'!AD73)</f>
        <v/>
      </c>
      <c r="H8055">
        <f>IF('Data SW'!C73="","",'Data SW'!AC73)</f>
        <v/>
      </c>
      <c r="I8055">
        <f>IF('Data SW'!C73="","",COUNTIF('Data SW'!J73,"&gt;0")+COUNTIF('Data SW'!L73,"&gt;0")+COUNTIF('Data SW'!N73,"&gt;0")+COUNTIF('Data SW'!P73,"&gt;0")+COUNTIF('Data SW'!R73,"&gt;0")+COUNTIF('Data SW'!T73,"&gt;0")+COUNTIF('Data SW'!V73,"&gt;0")+COUNTIF('Data SW'!X73,"&gt;0"))</f>
        <v/>
      </c>
      <c r="J8055">
        <f>IF('Data SW'!C73="","",IF((COUNTIF('Data SW'!K73,"&gt;0")+COUNTIF('Data SW'!M73,"&gt;0")+COUNTIF('Data SW'!O73,"&gt;0")+COUNTIF('Data SW'!Q73,"&gt;0")+COUNTIF('Data SW'!S73,"&gt;0")+COUNTIF('Data SW'!U73,"&gt;0")+COUNTIF('Data SW'!W73,"&gt;0")+COUNTIF('Data SW'!Y73,"&gt;0"))&gt;0,1,0))</f>
        <v/>
      </c>
      <c r="L8055" t="inlineStr">
        <is>
          <t>Pak Edi Sigit Sutarta; Pak Iput Pradiko; Buk Nuzul Hijri</t>
        </is>
      </c>
      <c r="M8055" t="inlineStr">
        <is>
          <t>Data R</t>
        </is>
      </c>
    </row>
    <row r="8056">
      <c r="A8056" t="inlineStr">
        <is>
          <t>PT Swasta / PPKS</t>
        </is>
      </c>
      <c r="B8056">
        <f>IF('Data SW'!C74="","",'Data SW'!B74)</f>
        <v/>
      </c>
      <c r="C8056">
        <f>IF('Data SW'!C74="","",'Data SW'!C74)</f>
        <v/>
      </c>
      <c r="D8056">
        <f>IF('Data SW'!C74="","",'Data SW'!D74)</f>
        <v/>
      </c>
      <c r="E8056">
        <f>IF('Data SW'!C74="","",'Data SW'!E74)</f>
        <v/>
      </c>
      <c r="F8056">
        <f>IF('Data SW'!C74="","",'Data SW'!F74)</f>
        <v/>
      </c>
      <c r="G8056">
        <f>IF('Data SW'!C74="","",'Data SW'!AD74)</f>
        <v/>
      </c>
      <c r="H8056">
        <f>IF('Data SW'!C74="","",'Data SW'!AC74)</f>
        <v/>
      </c>
      <c r="I8056">
        <f>IF('Data SW'!C74="","",COUNTIF('Data SW'!J74,"&gt;0")+COUNTIF('Data SW'!L74,"&gt;0")+COUNTIF('Data SW'!N74,"&gt;0")+COUNTIF('Data SW'!P74,"&gt;0")+COUNTIF('Data SW'!R74,"&gt;0")+COUNTIF('Data SW'!T74,"&gt;0")+COUNTIF('Data SW'!V74,"&gt;0")+COUNTIF('Data SW'!X74,"&gt;0"))</f>
        <v/>
      </c>
      <c r="J8056">
        <f>IF('Data SW'!C74="","",IF((COUNTIF('Data SW'!K74,"&gt;0")+COUNTIF('Data SW'!M74,"&gt;0")+COUNTIF('Data SW'!O74,"&gt;0")+COUNTIF('Data SW'!Q74,"&gt;0")+COUNTIF('Data SW'!S74,"&gt;0")+COUNTIF('Data SW'!U74,"&gt;0")+COUNTIF('Data SW'!W74,"&gt;0")+COUNTIF('Data SW'!Y74,"&gt;0"))&gt;0,1,0))</f>
        <v/>
      </c>
      <c r="L8056" t="inlineStr">
        <is>
          <t>Pak Edi Sigit Sutarta; Pak Iput Pradiko; Buk Nuzul Hijri</t>
        </is>
      </c>
      <c r="M8056" t="inlineStr">
        <is>
          <t>Data R</t>
        </is>
      </c>
    </row>
    <row r="8057">
      <c r="A8057" t="inlineStr">
        <is>
          <t>PT Swasta / PPKS</t>
        </is>
      </c>
      <c r="B8057">
        <f>IF('Data SW'!C75="","",'Data SW'!B75)</f>
        <v/>
      </c>
      <c r="C8057">
        <f>IF('Data SW'!C75="","",'Data SW'!C75)</f>
        <v/>
      </c>
      <c r="D8057">
        <f>IF('Data SW'!C75="","",'Data SW'!D75)</f>
        <v/>
      </c>
      <c r="E8057">
        <f>IF('Data SW'!C75="","",'Data SW'!E75)</f>
        <v/>
      </c>
      <c r="F8057">
        <f>IF('Data SW'!C75="","",'Data SW'!F75)</f>
        <v/>
      </c>
      <c r="G8057">
        <f>IF('Data SW'!C75="","",'Data SW'!AD75)</f>
        <v/>
      </c>
      <c r="H8057">
        <f>IF('Data SW'!C75="","",'Data SW'!AC75)</f>
        <v/>
      </c>
      <c r="I8057">
        <f>IF('Data SW'!C75="","",COUNTIF('Data SW'!J75,"&gt;0")+COUNTIF('Data SW'!L75,"&gt;0")+COUNTIF('Data SW'!N75,"&gt;0")+COUNTIF('Data SW'!P75,"&gt;0")+COUNTIF('Data SW'!R75,"&gt;0")+COUNTIF('Data SW'!T75,"&gt;0")+COUNTIF('Data SW'!V75,"&gt;0")+COUNTIF('Data SW'!X75,"&gt;0"))</f>
        <v/>
      </c>
      <c r="J8057">
        <f>IF('Data SW'!C75="","",IF((COUNTIF('Data SW'!K75,"&gt;0")+COUNTIF('Data SW'!M75,"&gt;0")+COUNTIF('Data SW'!O75,"&gt;0")+COUNTIF('Data SW'!Q75,"&gt;0")+COUNTIF('Data SW'!S75,"&gt;0")+COUNTIF('Data SW'!U75,"&gt;0")+COUNTIF('Data SW'!W75,"&gt;0")+COUNTIF('Data SW'!Y75,"&gt;0"))&gt;0,1,0))</f>
        <v/>
      </c>
      <c r="L8057" t="inlineStr">
        <is>
          <t>Pak Edi Sigit Sutarta; Pak Iput Pradiko; Buk Nuzul Hijri</t>
        </is>
      </c>
      <c r="M8057" t="inlineStr">
        <is>
          <t>Data R</t>
        </is>
      </c>
    </row>
    <row r="8058">
      <c r="A8058" t="inlineStr">
        <is>
          <t>PT Swasta / PPKS</t>
        </is>
      </c>
      <c r="B8058">
        <f>IF('Data SW'!C76="","",'Data SW'!B76)</f>
        <v/>
      </c>
      <c r="C8058">
        <f>IF('Data SW'!C76="","",'Data SW'!C76)</f>
        <v/>
      </c>
      <c r="D8058">
        <f>IF('Data SW'!C76="","",'Data SW'!D76)</f>
        <v/>
      </c>
      <c r="E8058">
        <f>IF('Data SW'!C76="","",'Data SW'!E76)</f>
        <v/>
      </c>
      <c r="F8058">
        <f>IF('Data SW'!C76="","",'Data SW'!F76)</f>
        <v/>
      </c>
      <c r="G8058">
        <f>IF('Data SW'!C76="","",'Data SW'!AD76)</f>
        <v/>
      </c>
      <c r="H8058">
        <f>IF('Data SW'!C76="","",'Data SW'!AC76)</f>
        <v/>
      </c>
      <c r="I8058">
        <f>IF('Data SW'!C76="","",COUNTIF('Data SW'!J76,"&gt;0")+COUNTIF('Data SW'!L76,"&gt;0")+COUNTIF('Data SW'!N76,"&gt;0")+COUNTIF('Data SW'!P76,"&gt;0")+COUNTIF('Data SW'!R76,"&gt;0")+COUNTIF('Data SW'!T76,"&gt;0")+COUNTIF('Data SW'!V76,"&gt;0")+COUNTIF('Data SW'!X76,"&gt;0"))</f>
        <v/>
      </c>
      <c r="J8058">
        <f>IF('Data SW'!C76="","",IF((COUNTIF('Data SW'!K76,"&gt;0")+COUNTIF('Data SW'!M76,"&gt;0")+COUNTIF('Data SW'!O76,"&gt;0")+COUNTIF('Data SW'!Q76,"&gt;0")+COUNTIF('Data SW'!S76,"&gt;0")+COUNTIF('Data SW'!U76,"&gt;0")+COUNTIF('Data SW'!W76,"&gt;0")+COUNTIF('Data SW'!Y76,"&gt;0"))&gt;0,1,0))</f>
        <v/>
      </c>
      <c r="L8058" t="inlineStr">
        <is>
          <t>Pak Edi Sigit Sutarta; Pak Iput Pradiko; Buk Nuzul Hijri</t>
        </is>
      </c>
      <c r="M8058" t="inlineStr">
        <is>
          <t>Data R</t>
        </is>
      </c>
    </row>
    <row r="8059">
      <c r="A8059" t="inlineStr">
        <is>
          <t>PT Swasta / PPKS</t>
        </is>
      </c>
      <c r="B8059">
        <f>IF('Data SW'!C77="","",'Data SW'!B77)</f>
        <v/>
      </c>
      <c r="C8059">
        <f>IF('Data SW'!C77="","",'Data SW'!C77)</f>
        <v/>
      </c>
      <c r="D8059">
        <f>IF('Data SW'!C77="","",'Data SW'!D77)</f>
        <v/>
      </c>
      <c r="E8059">
        <f>IF('Data SW'!C77="","",'Data SW'!E77)</f>
        <v/>
      </c>
      <c r="F8059">
        <f>IF('Data SW'!C77="","",'Data SW'!F77)</f>
        <v/>
      </c>
      <c r="G8059">
        <f>IF('Data SW'!C77="","",'Data SW'!AD77)</f>
        <v/>
      </c>
      <c r="H8059">
        <f>IF('Data SW'!C77="","",'Data SW'!AC77)</f>
        <v/>
      </c>
      <c r="I8059">
        <f>IF('Data SW'!C77="","",COUNTIF('Data SW'!J77,"&gt;0")+COUNTIF('Data SW'!L77,"&gt;0")+COUNTIF('Data SW'!N77,"&gt;0")+COUNTIF('Data SW'!P77,"&gt;0")+COUNTIF('Data SW'!R77,"&gt;0")+COUNTIF('Data SW'!T77,"&gt;0")+COUNTIF('Data SW'!V77,"&gt;0")+COUNTIF('Data SW'!X77,"&gt;0"))</f>
        <v/>
      </c>
      <c r="J8059">
        <f>IF('Data SW'!C77="","",IF((COUNTIF('Data SW'!K77,"&gt;0")+COUNTIF('Data SW'!M77,"&gt;0")+COUNTIF('Data SW'!O77,"&gt;0")+COUNTIF('Data SW'!Q77,"&gt;0")+COUNTIF('Data SW'!S77,"&gt;0")+COUNTIF('Data SW'!U77,"&gt;0")+COUNTIF('Data SW'!W77,"&gt;0")+COUNTIF('Data SW'!Y77,"&gt;0"))&gt;0,1,0))</f>
        <v/>
      </c>
      <c r="L8059" t="inlineStr">
        <is>
          <t>Pak Edi Sigit Sutarta; Pak Iput Pradiko; Buk Nuzul Hijri</t>
        </is>
      </c>
      <c r="M8059" t="inlineStr">
        <is>
          <t>Data R</t>
        </is>
      </c>
    </row>
    <row r="8060">
      <c r="A8060" t="inlineStr">
        <is>
          <t>PT Swasta / PPKS</t>
        </is>
      </c>
      <c r="B8060">
        <f>IF('Data SW'!C78="","",'Data SW'!B78)</f>
        <v/>
      </c>
      <c r="C8060">
        <f>IF('Data SW'!C78="","",'Data SW'!C78)</f>
        <v/>
      </c>
      <c r="D8060">
        <f>IF('Data SW'!C78="","",'Data SW'!D78)</f>
        <v/>
      </c>
      <c r="E8060">
        <f>IF('Data SW'!C78="","",'Data SW'!E78)</f>
        <v/>
      </c>
      <c r="F8060">
        <f>IF('Data SW'!C78="","",'Data SW'!F78)</f>
        <v/>
      </c>
      <c r="G8060">
        <f>IF('Data SW'!C78="","",'Data SW'!AD78)</f>
        <v/>
      </c>
      <c r="H8060">
        <f>IF('Data SW'!C78="","",'Data SW'!AC78)</f>
        <v/>
      </c>
      <c r="I8060">
        <f>IF('Data SW'!C78="","",COUNTIF('Data SW'!J78,"&gt;0")+COUNTIF('Data SW'!L78,"&gt;0")+COUNTIF('Data SW'!N78,"&gt;0")+COUNTIF('Data SW'!P78,"&gt;0")+COUNTIF('Data SW'!R78,"&gt;0")+COUNTIF('Data SW'!T78,"&gt;0")+COUNTIF('Data SW'!V78,"&gt;0")+COUNTIF('Data SW'!X78,"&gt;0"))</f>
        <v/>
      </c>
      <c r="J8060">
        <f>IF('Data SW'!C78="","",IF((COUNTIF('Data SW'!K78,"&gt;0")+COUNTIF('Data SW'!M78,"&gt;0")+COUNTIF('Data SW'!O78,"&gt;0")+COUNTIF('Data SW'!Q78,"&gt;0")+COUNTIF('Data SW'!S78,"&gt;0")+COUNTIF('Data SW'!U78,"&gt;0")+COUNTIF('Data SW'!W78,"&gt;0")+COUNTIF('Data SW'!Y78,"&gt;0"))&gt;0,1,0))</f>
        <v/>
      </c>
      <c r="L8060" t="inlineStr">
        <is>
          <t>Pak Edi Sigit Sutarta; Pak Iput Pradiko; Buk Nuzul Hijri</t>
        </is>
      </c>
      <c r="M8060" t="inlineStr">
        <is>
          <t>Data R</t>
        </is>
      </c>
    </row>
    <row r="8061">
      <c r="A8061" t="inlineStr">
        <is>
          <t>PT Swasta / PPKS</t>
        </is>
      </c>
      <c r="B8061">
        <f>IF('Data SW'!C79="","",'Data SW'!B79)</f>
        <v/>
      </c>
      <c r="C8061">
        <f>IF('Data SW'!C79="","",'Data SW'!C79)</f>
        <v/>
      </c>
      <c r="D8061">
        <f>IF('Data SW'!C79="","",'Data SW'!D79)</f>
        <v/>
      </c>
      <c r="E8061">
        <f>IF('Data SW'!C79="","",'Data SW'!E79)</f>
        <v/>
      </c>
      <c r="F8061">
        <f>IF('Data SW'!C79="","",'Data SW'!F79)</f>
        <v/>
      </c>
      <c r="G8061">
        <f>IF('Data SW'!C79="","",'Data SW'!AD79)</f>
        <v/>
      </c>
      <c r="H8061">
        <f>IF('Data SW'!C79="","",'Data SW'!AC79)</f>
        <v/>
      </c>
      <c r="I8061">
        <f>IF('Data SW'!C79="","",COUNTIF('Data SW'!J79,"&gt;0")+COUNTIF('Data SW'!L79,"&gt;0")+COUNTIF('Data SW'!N79,"&gt;0")+COUNTIF('Data SW'!P79,"&gt;0")+COUNTIF('Data SW'!R79,"&gt;0")+COUNTIF('Data SW'!T79,"&gt;0")+COUNTIF('Data SW'!V79,"&gt;0")+COUNTIF('Data SW'!X79,"&gt;0"))</f>
        <v/>
      </c>
      <c r="J8061">
        <f>IF('Data SW'!C79="","",IF((COUNTIF('Data SW'!K79,"&gt;0")+COUNTIF('Data SW'!M79,"&gt;0")+COUNTIF('Data SW'!O79,"&gt;0")+COUNTIF('Data SW'!Q79,"&gt;0")+COUNTIF('Data SW'!S79,"&gt;0")+COUNTIF('Data SW'!U79,"&gt;0")+COUNTIF('Data SW'!W79,"&gt;0")+COUNTIF('Data SW'!Y79,"&gt;0"))&gt;0,1,0))</f>
        <v/>
      </c>
      <c r="L8061" t="inlineStr">
        <is>
          <t>Pak Edi Sigit Sutarta; Pak Iput Pradiko; Buk Nuzul Hijri</t>
        </is>
      </c>
      <c r="M8061" t="inlineStr">
        <is>
          <t>Data R</t>
        </is>
      </c>
    </row>
    <row r="8062">
      <c r="A8062" t="inlineStr">
        <is>
          <t>PT Swasta / PPKS</t>
        </is>
      </c>
      <c r="B8062">
        <f>IF('Data SW'!C80="","",'Data SW'!B80)</f>
        <v/>
      </c>
      <c r="C8062">
        <f>IF('Data SW'!C80="","",'Data SW'!C80)</f>
        <v/>
      </c>
      <c r="D8062">
        <f>IF('Data SW'!C80="","",'Data SW'!D80)</f>
        <v/>
      </c>
      <c r="E8062">
        <f>IF('Data SW'!C80="","",'Data SW'!E80)</f>
        <v/>
      </c>
      <c r="F8062">
        <f>IF('Data SW'!C80="","",'Data SW'!F80)</f>
        <v/>
      </c>
      <c r="G8062">
        <f>IF('Data SW'!C80="","",'Data SW'!AD80)</f>
        <v/>
      </c>
      <c r="H8062">
        <f>IF('Data SW'!C80="","",'Data SW'!AC80)</f>
        <v/>
      </c>
      <c r="I8062">
        <f>IF('Data SW'!C80="","",COUNTIF('Data SW'!J80,"&gt;0")+COUNTIF('Data SW'!L80,"&gt;0")+COUNTIF('Data SW'!N80,"&gt;0")+COUNTIF('Data SW'!P80,"&gt;0")+COUNTIF('Data SW'!R80,"&gt;0")+COUNTIF('Data SW'!T80,"&gt;0")+COUNTIF('Data SW'!V80,"&gt;0")+COUNTIF('Data SW'!X80,"&gt;0"))</f>
        <v/>
      </c>
      <c r="J8062">
        <f>IF('Data SW'!C80="","",IF((COUNTIF('Data SW'!K80,"&gt;0")+COUNTIF('Data SW'!M80,"&gt;0")+COUNTIF('Data SW'!O80,"&gt;0")+COUNTIF('Data SW'!Q80,"&gt;0")+COUNTIF('Data SW'!S80,"&gt;0")+COUNTIF('Data SW'!U80,"&gt;0")+COUNTIF('Data SW'!W80,"&gt;0")+COUNTIF('Data SW'!Y80,"&gt;0"))&gt;0,1,0))</f>
        <v/>
      </c>
      <c r="L8062" t="inlineStr">
        <is>
          <t>Pak Edi Sigit Sutarta; Pak Iput Pradiko; Buk Nuzul Hijri</t>
        </is>
      </c>
      <c r="M8062" t="inlineStr">
        <is>
          <t>Data R</t>
        </is>
      </c>
    </row>
    <row r="8063">
      <c r="A8063" t="inlineStr">
        <is>
          <t>PT Swasta / PPKS</t>
        </is>
      </c>
      <c r="B8063">
        <f>IF('Data SW'!C81="","",'Data SW'!B81)</f>
        <v/>
      </c>
      <c r="C8063">
        <f>IF('Data SW'!C81="","",'Data SW'!C81)</f>
        <v/>
      </c>
      <c r="D8063">
        <f>IF('Data SW'!C81="","",'Data SW'!D81)</f>
        <v/>
      </c>
      <c r="E8063">
        <f>IF('Data SW'!C81="","",'Data SW'!E81)</f>
        <v/>
      </c>
      <c r="F8063">
        <f>IF('Data SW'!C81="","",'Data SW'!F81)</f>
        <v/>
      </c>
      <c r="G8063">
        <f>IF('Data SW'!C81="","",'Data SW'!AD81)</f>
        <v/>
      </c>
      <c r="H8063">
        <f>IF('Data SW'!C81="","",'Data SW'!AC81)</f>
        <v/>
      </c>
      <c r="I8063">
        <f>IF('Data SW'!C81="","",COUNTIF('Data SW'!J81,"&gt;0")+COUNTIF('Data SW'!L81,"&gt;0")+COUNTIF('Data SW'!N81,"&gt;0")+COUNTIF('Data SW'!P81,"&gt;0")+COUNTIF('Data SW'!R81,"&gt;0")+COUNTIF('Data SW'!T81,"&gt;0")+COUNTIF('Data SW'!V81,"&gt;0")+COUNTIF('Data SW'!X81,"&gt;0"))</f>
        <v/>
      </c>
      <c r="J8063">
        <f>IF('Data SW'!C81="","",IF((COUNTIF('Data SW'!K81,"&gt;0")+COUNTIF('Data SW'!M81,"&gt;0")+COUNTIF('Data SW'!O81,"&gt;0")+COUNTIF('Data SW'!Q81,"&gt;0")+COUNTIF('Data SW'!S81,"&gt;0")+COUNTIF('Data SW'!U81,"&gt;0")+COUNTIF('Data SW'!W81,"&gt;0")+COUNTIF('Data SW'!Y81,"&gt;0"))&gt;0,1,0))</f>
        <v/>
      </c>
      <c r="M8063" t="inlineStr">
        <is>
          <t>Data R</t>
        </is>
      </c>
    </row>
    <row r="8064">
      <c r="A8064" t="inlineStr">
        <is>
          <t>PT Swasta / PPKS</t>
        </is>
      </c>
      <c r="B8064">
        <f>IF('Data SW'!C82="","",'Data SW'!B82)</f>
        <v/>
      </c>
      <c r="C8064">
        <f>IF('Data SW'!C82="","",'Data SW'!C82)</f>
        <v/>
      </c>
      <c r="D8064">
        <f>IF('Data SW'!C82="","",'Data SW'!D82)</f>
        <v/>
      </c>
      <c r="E8064">
        <f>IF('Data SW'!C82="","",'Data SW'!E82)</f>
        <v/>
      </c>
      <c r="F8064">
        <f>IF('Data SW'!C82="","",'Data SW'!F82)</f>
        <v/>
      </c>
      <c r="G8064">
        <f>IF('Data SW'!C82="","",'Data SW'!AD82)</f>
        <v/>
      </c>
      <c r="H8064">
        <f>IF('Data SW'!C82="","",'Data SW'!AC82)</f>
        <v/>
      </c>
      <c r="I8064">
        <f>IF('Data SW'!C82="","",COUNTIF('Data SW'!J82,"&gt;0")+COUNTIF('Data SW'!L82,"&gt;0")+COUNTIF('Data SW'!N82,"&gt;0")+COUNTIF('Data SW'!P82,"&gt;0")+COUNTIF('Data SW'!R82,"&gt;0")+COUNTIF('Data SW'!T82,"&gt;0")+COUNTIF('Data SW'!V82,"&gt;0")+COUNTIF('Data SW'!X82,"&gt;0"))</f>
        <v/>
      </c>
      <c r="J8064">
        <f>IF('Data SW'!C82="","",IF((COUNTIF('Data SW'!K82,"&gt;0")+COUNTIF('Data SW'!M82,"&gt;0")+COUNTIF('Data SW'!O82,"&gt;0")+COUNTIF('Data SW'!Q82,"&gt;0")+COUNTIF('Data SW'!S82,"&gt;0")+COUNTIF('Data SW'!U82,"&gt;0")+COUNTIF('Data SW'!W82,"&gt;0")+COUNTIF('Data SW'!Y82,"&gt;0"))&gt;0,1,0))</f>
        <v/>
      </c>
      <c r="L8064" t="inlineStr">
        <is>
          <t>Pak Edi Sigit Sutarta; Pak Iput Pradiko</t>
        </is>
      </c>
      <c r="M8064" t="inlineStr">
        <is>
          <t>Data R</t>
        </is>
      </c>
    </row>
    <row r="8065">
      <c r="A8065" t="inlineStr">
        <is>
          <t>PT Swasta / PPKS</t>
        </is>
      </c>
      <c r="B8065">
        <f>IF('Data SW'!C83="","",'Data SW'!B83)</f>
        <v/>
      </c>
      <c r="C8065">
        <f>IF('Data SW'!C83="","",'Data SW'!C83)</f>
        <v/>
      </c>
      <c r="D8065">
        <f>IF('Data SW'!C83="","",'Data SW'!D83)</f>
        <v/>
      </c>
      <c r="E8065">
        <f>IF('Data SW'!C83="","",'Data SW'!E83)</f>
        <v/>
      </c>
      <c r="F8065">
        <f>IF('Data SW'!C83="","",'Data SW'!F83)</f>
        <v/>
      </c>
      <c r="G8065">
        <f>IF('Data SW'!C83="","",'Data SW'!AD83)</f>
        <v/>
      </c>
      <c r="H8065">
        <f>IF('Data SW'!C83="","",'Data SW'!AC83)</f>
        <v/>
      </c>
      <c r="I8065">
        <f>IF('Data SW'!C83="","",COUNTIF('Data SW'!J83,"&gt;0")+COUNTIF('Data SW'!L83,"&gt;0")+COUNTIF('Data SW'!N83,"&gt;0")+COUNTIF('Data SW'!P83,"&gt;0")+COUNTIF('Data SW'!R83,"&gt;0")+COUNTIF('Data SW'!T83,"&gt;0")+COUNTIF('Data SW'!V83,"&gt;0")+COUNTIF('Data SW'!X83,"&gt;0"))</f>
        <v/>
      </c>
      <c r="J8065">
        <f>IF('Data SW'!C83="","",IF((COUNTIF('Data SW'!K83,"&gt;0")+COUNTIF('Data SW'!M83,"&gt;0")+COUNTIF('Data SW'!O83,"&gt;0")+COUNTIF('Data SW'!Q83,"&gt;0")+COUNTIF('Data SW'!S83,"&gt;0")+COUNTIF('Data SW'!U83,"&gt;0")+COUNTIF('Data SW'!W83,"&gt;0")+COUNTIF('Data SW'!Y83,"&gt;0"))&gt;0,1,0))</f>
        <v/>
      </c>
      <c r="M8065" t="inlineStr">
        <is>
          <t>Data R</t>
        </is>
      </c>
    </row>
    <row r="8066">
      <c r="A8066" t="inlineStr">
        <is>
          <t>PT Swasta / PPKS</t>
        </is>
      </c>
      <c r="B8066">
        <f>IF('Data SW'!C84="","",'Data SW'!B84)</f>
        <v/>
      </c>
      <c r="C8066">
        <f>IF('Data SW'!C84="","",'Data SW'!C84)</f>
        <v/>
      </c>
      <c r="D8066">
        <f>IF('Data SW'!C84="","",'Data SW'!D84)</f>
        <v/>
      </c>
      <c r="E8066">
        <f>IF('Data SW'!C84="","",'Data SW'!E84)</f>
        <v/>
      </c>
      <c r="F8066">
        <f>IF('Data SW'!C84="","",'Data SW'!F84)</f>
        <v/>
      </c>
      <c r="G8066">
        <f>IF('Data SW'!C84="","",'Data SW'!AD84)</f>
        <v/>
      </c>
      <c r="H8066">
        <f>IF('Data SW'!C84="","",'Data SW'!AC84)</f>
        <v/>
      </c>
      <c r="I8066">
        <f>IF('Data SW'!C84="","",COUNTIF('Data SW'!J84,"&gt;0")+COUNTIF('Data SW'!L84,"&gt;0")+COUNTIF('Data SW'!N84,"&gt;0")+COUNTIF('Data SW'!P84,"&gt;0")+COUNTIF('Data SW'!R84,"&gt;0")+COUNTIF('Data SW'!T84,"&gt;0")+COUNTIF('Data SW'!V84,"&gt;0")+COUNTIF('Data SW'!X84,"&gt;0"))</f>
        <v/>
      </c>
      <c r="J8066">
        <f>IF('Data SW'!C84="","",IF((COUNTIF('Data SW'!K84,"&gt;0")+COUNTIF('Data SW'!M84,"&gt;0")+COUNTIF('Data SW'!O84,"&gt;0")+COUNTIF('Data SW'!Q84,"&gt;0")+COUNTIF('Data SW'!S84,"&gt;0")+COUNTIF('Data SW'!U84,"&gt;0")+COUNTIF('Data SW'!W84,"&gt;0")+COUNTIF('Data SW'!Y84,"&gt;0"))&gt;0,1,0))</f>
        <v/>
      </c>
      <c r="L8066" t="inlineStr">
        <is>
          <t>Pak Edi Sigit Sutarta; Pak Iput Pradiko</t>
        </is>
      </c>
      <c r="M8066" t="inlineStr">
        <is>
          <t>Data R</t>
        </is>
      </c>
    </row>
    <row r="8067">
      <c r="A8067" t="inlineStr">
        <is>
          <t>PT Swasta / PPKS</t>
        </is>
      </c>
      <c r="B8067">
        <f>IF('Data SW'!C85="","",'Data SW'!B85)</f>
        <v/>
      </c>
      <c r="C8067">
        <f>IF('Data SW'!C85="","",'Data SW'!C85)</f>
        <v/>
      </c>
      <c r="D8067">
        <f>IF('Data SW'!C85="","",'Data SW'!D85)</f>
        <v/>
      </c>
      <c r="E8067">
        <f>IF('Data SW'!C85="","",'Data SW'!E85)</f>
        <v/>
      </c>
      <c r="F8067">
        <f>IF('Data SW'!C85="","",'Data SW'!F85)</f>
        <v/>
      </c>
      <c r="G8067">
        <f>IF('Data SW'!C85="","",'Data SW'!AD85)</f>
        <v/>
      </c>
      <c r="H8067">
        <f>IF('Data SW'!C85="","",'Data SW'!AC85)</f>
        <v/>
      </c>
      <c r="I8067">
        <f>IF('Data SW'!C85="","",COUNTIF('Data SW'!J85,"&gt;0")+COUNTIF('Data SW'!L85,"&gt;0")+COUNTIF('Data SW'!N85,"&gt;0")+COUNTIF('Data SW'!P85,"&gt;0")+COUNTIF('Data SW'!R85,"&gt;0")+COUNTIF('Data SW'!T85,"&gt;0")+COUNTIF('Data SW'!V85,"&gt;0")+COUNTIF('Data SW'!X85,"&gt;0"))</f>
        <v/>
      </c>
      <c r="J8067">
        <f>IF('Data SW'!C85="","",IF((COUNTIF('Data SW'!K85,"&gt;0")+COUNTIF('Data SW'!M85,"&gt;0")+COUNTIF('Data SW'!O85,"&gt;0")+COUNTIF('Data SW'!Q85,"&gt;0")+COUNTIF('Data SW'!S85,"&gt;0")+COUNTIF('Data SW'!U85,"&gt;0")+COUNTIF('Data SW'!W85,"&gt;0")+COUNTIF('Data SW'!Y85,"&gt;0"))&gt;0,1,0))</f>
        <v/>
      </c>
      <c r="L8067" t="inlineStr">
        <is>
          <t>Pak Edi Sigit Sutarta; Pak Iput Pradiko</t>
        </is>
      </c>
      <c r="M8067" t="inlineStr">
        <is>
          <t>Data R</t>
        </is>
      </c>
    </row>
    <row r="8068">
      <c r="A8068" t="inlineStr">
        <is>
          <t>PT Swasta / PPKS</t>
        </is>
      </c>
      <c r="B8068">
        <f>IF('Data SW'!C86="","",'Data SW'!B86)</f>
        <v/>
      </c>
      <c r="C8068">
        <f>IF('Data SW'!C86="","",'Data SW'!C86)</f>
        <v/>
      </c>
      <c r="D8068">
        <f>IF('Data SW'!C86="","",'Data SW'!D86)</f>
        <v/>
      </c>
      <c r="E8068">
        <f>IF('Data SW'!C86="","",'Data SW'!E86)</f>
        <v/>
      </c>
      <c r="F8068">
        <f>IF('Data SW'!C86="","",'Data SW'!F86)</f>
        <v/>
      </c>
      <c r="G8068">
        <f>IF('Data SW'!C86="","",'Data SW'!AD86)</f>
        <v/>
      </c>
      <c r="H8068">
        <f>IF('Data SW'!C86="","",'Data SW'!AC86)</f>
        <v/>
      </c>
      <c r="I8068">
        <f>IF('Data SW'!C86="","",COUNTIF('Data SW'!J86,"&gt;0")+COUNTIF('Data SW'!L86,"&gt;0")+COUNTIF('Data SW'!N86,"&gt;0")+COUNTIF('Data SW'!P86,"&gt;0")+COUNTIF('Data SW'!R86,"&gt;0")+COUNTIF('Data SW'!T86,"&gt;0")+COUNTIF('Data SW'!V86,"&gt;0")+COUNTIF('Data SW'!X86,"&gt;0"))</f>
        <v/>
      </c>
      <c r="J8068">
        <f>IF('Data SW'!C86="","",IF((COUNTIF('Data SW'!K86,"&gt;0")+COUNTIF('Data SW'!M86,"&gt;0")+COUNTIF('Data SW'!O86,"&gt;0")+COUNTIF('Data SW'!Q86,"&gt;0")+COUNTIF('Data SW'!S86,"&gt;0")+COUNTIF('Data SW'!U86,"&gt;0")+COUNTIF('Data SW'!W86,"&gt;0")+COUNTIF('Data SW'!Y86,"&gt;0"))&gt;0,1,0))</f>
        <v/>
      </c>
      <c r="L8068" t="inlineStr">
        <is>
          <t>Pak Edi Sigit Sutarta; Pak Iput Pradiko</t>
        </is>
      </c>
      <c r="M8068" t="inlineStr">
        <is>
          <t>Data R</t>
        </is>
      </c>
    </row>
    <row r="8069">
      <c r="A8069" t="inlineStr">
        <is>
          <t>PT Swasta / PPKS</t>
        </is>
      </c>
      <c r="B8069">
        <f>IF('Data SW'!C87="","",'Data SW'!B87)</f>
        <v/>
      </c>
      <c r="C8069">
        <f>IF('Data SW'!C87="","",'Data SW'!C87)</f>
        <v/>
      </c>
      <c r="D8069">
        <f>IF('Data SW'!C87="","",'Data SW'!D87)</f>
        <v/>
      </c>
      <c r="E8069">
        <f>IF('Data SW'!C87="","",'Data SW'!E87)</f>
        <v/>
      </c>
      <c r="F8069">
        <f>IF('Data SW'!C87="","",'Data SW'!F87)</f>
        <v/>
      </c>
      <c r="G8069">
        <f>IF('Data SW'!C87="","",'Data SW'!AD87)</f>
        <v/>
      </c>
      <c r="H8069">
        <f>IF('Data SW'!C87="","",'Data SW'!AC87)</f>
        <v/>
      </c>
      <c r="I8069">
        <f>IF('Data SW'!C87="","",COUNTIF('Data SW'!J87,"&gt;0")+COUNTIF('Data SW'!L87,"&gt;0")+COUNTIF('Data SW'!N87,"&gt;0")+COUNTIF('Data SW'!P87,"&gt;0")+COUNTIF('Data SW'!R87,"&gt;0")+COUNTIF('Data SW'!T87,"&gt;0")+COUNTIF('Data SW'!V87,"&gt;0")+COUNTIF('Data SW'!X87,"&gt;0"))</f>
        <v/>
      </c>
      <c r="J8069">
        <f>IF('Data SW'!C87="","",IF((COUNTIF('Data SW'!K87,"&gt;0")+COUNTIF('Data SW'!M87,"&gt;0")+COUNTIF('Data SW'!O87,"&gt;0")+COUNTIF('Data SW'!Q87,"&gt;0")+COUNTIF('Data SW'!S87,"&gt;0")+COUNTIF('Data SW'!U87,"&gt;0")+COUNTIF('Data SW'!W87,"&gt;0")+COUNTIF('Data SW'!Y87,"&gt;0"))&gt;0,1,0))</f>
        <v/>
      </c>
      <c r="L8069" t="inlineStr">
        <is>
          <t>Pak Edi Sigit Sutarta</t>
        </is>
      </c>
      <c r="M8069" t="inlineStr">
        <is>
          <t>Data R</t>
        </is>
      </c>
    </row>
    <row r="8070">
      <c r="A8070" t="inlineStr">
        <is>
          <t>PT Swasta / PPKS</t>
        </is>
      </c>
      <c r="B8070">
        <f>IF('Data SW'!C88="","",'Data SW'!B88)</f>
        <v/>
      </c>
      <c r="C8070">
        <f>IF('Data SW'!C88="","",'Data SW'!C88)</f>
        <v/>
      </c>
      <c r="D8070">
        <f>IF('Data SW'!C88="","",'Data SW'!D88)</f>
        <v/>
      </c>
      <c r="E8070">
        <f>IF('Data SW'!C88="","",'Data SW'!E88)</f>
        <v/>
      </c>
      <c r="F8070">
        <f>IF('Data SW'!C88="","",'Data SW'!F88)</f>
        <v/>
      </c>
      <c r="G8070">
        <f>IF('Data SW'!C88="","",'Data SW'!AD88)</f>
        <v/>
      </c>
      <c r="H8070">
        <f>IF('Data SW'!C88="","",'Data SW'!AC88)</f>
        <v/>
      </c>
      <c r="I8070">
        <f>IF('Data SW'!C88="","",COUNTIF('Data SW'!J88,"&gt;0")+COUNTIF('Data SW'!L88,"&gt;0")+COUNTIF('Data SW'!N88,"&gt;0")+COUNTIF('Data SW'!P88,"&gt;0")+COUNTIF('Data SW'!R88,"&gt;0")+COUNTIF('Data SW'!T88,"&gt;0")+COUNTIF('Data SW'!V88,"&gt;0")+COUNTIF('Data SW'!X88,"&gt;0"))</f>
        <v/>
      </c>
      <c r="J8070">
        <f>IF('Data SW'!C88="","",IF((COUNTIF('Data SW'!K88,"&gt;0")+COUNTIF('Data SW'!M88,"&gt;0")+COUNTIF('Data SW'!O88,"&gt;0")+COUNTIF('Data SW'!Q88,"&gt;0")+COUNTIF('Data SW'!S88,"&gt;0")+COUNTIF('Data SW'!U88,"&gt;0")+COUNTIF('Data SW'!W88,"&gt;0")+COUNTIF('Data SW'!Y88,"&gt;0"))&gt;0,1,0))</f>
        <v/>
      </c>
      <c r="L8070" t="inlineStr">
        <is>
          <t>Pak Edi Sigit Sutarta</t>
        </is>
      </c>
      <c r="M8070" t="inlineStr">
        <is>
          <t>Data R</t>
        </is>
      </c>
    </row>
    <row r="8071">
      <c r="A8071" t="inlineStr">
        <is>
          <t>PT Swasta / PPKS</t>
        </is>
      </c>
      <c r="B8071">
        <f>IF('Data SW'!C89="","",'Data SW'!B89)</f>
        <v/>
      </c>
      <c r="C8071">
        <f>IF('Data SW'!C89="","",'Data SW'!C89)</f>
        <v/>
      </c>
      <c r="D8071">
        <f>IF('Data SW'!C89="","",'Data SW'!D89)</f>
        <v/>
      </c>
      <c r="E8071">
        <f>IF('Data SW'!C89="","",'Data SW'!E89)</f>
        <v/>
      </c>
      <c r="F8071">
        <f>IF('Data SW'!C89="","",'Data SW'!F89)</f>
        <v/>
      </c>
      <c r="G8071">
        <f>IF('Data SW'!C89="","",'Data SW'!AD89)</f>
        <v/>
      </c>
      <c r="H8071">
        <f>IF('Data SW'!C89="","",'Data SW'!AC89)</f>
        <v/>
      </c>
      <c r="I8071">
        <f>IF('Data SW'!C89="","",COUNTIF('Data SW'!J89,"&gt;0")+COUNTIF('Data SW'!L89,"&gt;0")+COUNTIF('Data SW'!N89,"&gt;0")+COUNTIF('Data SW'!P89,"&gt;0")+COUNTIF('Data SW'!R89,"&gt;0")+COUNTIF('Data SW'!T89,"&gt;0")+COUNTIF('Data SW'!V89,"&gt;0")+COUNTIF('Data SW'!X89,"&gt;0"))</f>
        <v/>
      </c>
      <c r="J8071">
        <f>IF('Data SW'!C89="","",IF((COUNTIF('Data SW'!K89,"&gt;0")+COUNTIF('Data SW'!M89,"&gt;0")+COUNTIF('Data SW'!O89,"&gt;0")+COUNTIF('Data SW'!Q89,"&gt;0")+COUNTIF('Data SW'!S89,"&gt;0")+COUNTIF('Data SW'!U89,"&gt;0")+COUNTIF('Data SW'!W89,"&gt;0")+COUNTIF('Data SW'!Y89,"&gt;0"))&gt;0,1,0))</f>
        <v/>
      </c>
      <c r="L8071" t="inlineStr">
        <is>
          <t>Pak Edi Sigit Sutarta</t>
        </is>
      </c>
      <c r="M8071" t="inlineStr">
        <is>
          <t>Data R</t>
        </is>
      </c>
    </row>
    <row r="8072">
      <c r="A8072" t="inlineStr">
        <is>
          <t>PT Swasta / PPKS</t>
        </is>
      </c>
      <c r="B8072">
        <f>IF('Data SW'!C90="","",'Data SW'!B90)</f>
        <v/>
      </c>
      <c r="C8072">
        <f>IF('Data SW'!C90="","",'Data SW'!C90)</f>
        <v/>
      </c>
      <c r="D8072">
        <f>IF('Data SW'!C90="","",'Data SW'!D90)</f>
        <v/>
      </c>
      <c r="E8072">
        <f>IF('Data SW'!C90="","",'Data SW'!E90)</f>
        <v/>
      </c>
      <c r="F8072">
        <f>IF('Data SW'!C90="","",'Data SW'!F90)</f>
        <v/>
      </c>
      <c r="G8072">
        <f>IF('Data SW'!C90="","",'Data SW'!AD90)</f>
        <v/>
      </c>
      <c r="H8072">
        <f>IF('Data SW'!C90="","",'Data SW'!AC90)</f>
        <v/>
      </c>
      <c r="I8072">
        <f>IF('Data SW'!C90="","",COUNTIF('Data SW'!J90,"&gt;0")+COUNTIF('Data SW'!L90,"&gt;0")+COUNTIF('Data SW'!N90,"&gt;0")+COUNTIF('Data SW'!P90,"&gt;0")+COUNTIF('Data SW'!R90,"&gt;0")+COUNTIF('Data SW'!T90,"&gt;0")+COUNTIF('Data SW'!V90,"&gt;0")+COUNTIF('Data SW'!X90,"&gt;0"))</f>
        <v/>
      </c>
      <c r="J8072">
        <f>IF('Data SW'!C90="","",IF((COUNTIF('Data SW'!K90,"&gt;0")+COUNTIF('Data SW'!M90,"&gt;0")+COUNTIF('Data SW'!O90,"&gt;0")+COUNTIF('Data SW'!Q90,"&gt;0")+COUNTIF('Data SW'!S90,"&gt;0")+COUNTIF('Data SW'!U90,"&gt;0")+COUNTIF('Data SW'!W90,"&gt;0")+COUNTIF('Data SW'!Y90,"&gt;0"))&gt;0,1,0))</f>
        <v/>
      </c>
      <c r="L8072" t="inlineStr">
        <is>
          <t>Pak Edi Sigit Sutarta</t>
        </is>
      </c>
      <c r="M8072" t="inlineStr">
        <is>
          <t>Data R</t>
        </is>
      </c>
    </row>
    <row r="8073">
      <c r="A8073" t="inlineStr">
        <is>
          <t>PT Swasta / PPKS</t>
        </is>
      </c>
      <c r="B8073">
        <f>IF('Data SW'!C91="","",'Data SW'!B91)</f>
        <v/>
      </c>
      <c r="C8073">
        <f>IF('Data SW'!C91="","",'Data SW'!C91)</f>
        <v/>
      </c>
      <c r="D8073">
        <f>IF('Data SW'!C91="","",'Data SW'!D91)</f>
        <v/>
      </c>
      <c r="E8073">
        <f>IF('Data SW'!C91="","",'Data SW'!E91)</f>
        <v/>
      </c>
      <c r="F8073">
        <f>IF('Data SW'!C91="","",'Data SW'!F91)</f>
        <v/>
      </c>
      <c r="G8073">
        <f>IF('Data SW'!C91="","",'Data SW'!AD91)</f>
        <v/>
      </c>
      <c r="H8073">
        <f>IF('Data SW'!C91="","",'Data SW'!AC91)</f>
        <v/>
      </c>
      <c r="I8073">
        <f>IF('Data SW'!C91="","",COUNTIF('Data SW'!J91,"&gt;0")+COUNTIF('Data SW'!L91,"&gt;0")+COUNTIF('Data SW'!N91,"&gt;0")+COUNTIF('Data SW'!P91,"&gt;0")+COUNTIF('Data SW'!R91,"&gt;0")+COUNTIF('Data SW'!T91,"&gt;0")+COUNTIF('Data SW'!V91,"&gt;0")+COUNTIF('Data SW'!X91,"&gt;0"))</f>
        <v/>
      </c>
      <c r="J8073">
        <f>IF('Data SW'!C91="","",IF((COUNTIF('Data SW'!K91,"&gt;0")+COUNTIF('Data SW'!M91,"&gt;0")+COUNTIF('Data SW'!O91,"&gt;0")+COUNTIF('Data SW'!Q91,"&gt;0")+COUNTIF('Data SW'!S91,"&gt;0")+COUNTIF('Data SW'!U91,"&gt;0")+COUNTIF('Data SW'!W91,"&gt;0")+COUNTIF('Data SW'!Y91,"&gt;0"))&gt;0,1,0))</f>
        <v/>
      </c>
      <c r="L8073" t="inlineStr">
        <is>
          <t>Pak Edi Sigit Sutarta</t>
        </is>
      </c>
      <c r="M8073" t="inlineStr">
        <is>
          <t>Data R</t>
        </is>
      </c>
    </row>
    <row r="8074">
      <c r="A8074" t="inlineStr">
        <is>
          <t>PT Swasta / PPKS</t>
        </is>
      </c>
      <c r="B8074">
        <f>IF('Data SW'!C92="","",'Data SW'!B92)</f>
        <v/>
      </c>
      <c r="C8074">
        <f>IF('Data SW'!C92="","",'Data SW'!C92)</f>
        <v/>
      </c>
      <c r="D8074">
        <f>IF('Data SW'!C92="","",'Data SW'!D92)</f>
        <v/>
      </c>
      <c r="E8074">
        <f>IF('Data SW'!C92="","",'Data SW'!E92)</f>
        <v/>
      </c>
      <c r="F8074">
        <f>IF('Data SW'!C92="","",'Data SW'!F92)</f>
        <v/>
      </c>
      <c r="G8074">
        <f>IF('Data SW'!C92="","",'Data SW'!AD92)</f>
        <v/>
      </c>
      <c r="H8074">
        <f>IF('Data SW'!C92="","",'Data SW'!AC92)</f>
        <v/>
      </c>
      <c r="I8074">
        <f>IF('Data SW'!C92="","",COUNTIF('Data SW'!J92,"&gt;0")+COUNTIF('Data SW'!L92,"&gt;0")+COUNTIF('Data SW'!N92,"&gt;0")+COUNTIF('Data SW'!P92,"&gt;0")+COUNTIF('Data SW'!R92,"&gt;0")+COUNTIF('Data SW'!T92,"&gt;0")+COUNTIF('Data SW'!V92,"&gt;0")+COUNTIF('Data SW'!X92,"&gt;0"))</f>
        <v/>
      </c>
      <c r="J8074">
        <f>IF('Data SW'!C92="","",IF((COUNTIF('Data SW'!K92,"&gt;0")+COUNTIF('Data SW'!M92,"&gt;0")+COUNTIF('Data SW'!O92,"&gt;0")+COUNTIF('Data SW'!Q92,"&gt;0")+COUNTIF('Data SW'!S92,"&gt;0")+COUNTIF('Data SW'!U92,"&gt;0")+COUNTIF('Data SW'!W92,"&gt;0")+COUNTIF('Data SW'!Y92,"&gt;0"))&gt;0,1,0))</f>
        <v/>
      </c>
      <c r="L8074" t="inlineStr">
        <is>
          <t>Pak Edi Sigit Sutarta</t>
        </is>
      </c>
      <c r="M8074" t="inlineStr">
        <is>
          <t>Data R</t>
        </is>
      </c>
    </row>
    <row r="8075">
      <c r="A8075" t="inlineStr">
        <is>
          <t>PT Swasta / PPKS</t>
        </is>
      </c>
      <c r="B8075">
        <f>IF('Data SW'!C93="","",'Data SW'!B93)</f>
        <v/>
      </c>
      <c r="C8075">
        <f>IF('Data SW'!C93="","",'Data SW'!C93)</f>
        <v/>
      </c>
      <c r="D8075">
        <f>IF('Data SW'!C93="","",'Data SW'!D93)</f>
        <v/>
      </c>
      <c r="E8075">
        <f>IF('Data SW'!C93="","",'Data SW'!E93)</f>
        <v/>
      </c>
      <c r="F8075">
        <f>IF('Data SW'!C93="","",'Data SW'!F93)</f>
        <v/>
      </c>
      <c r="G8075">
        <f>IF('Data SW'!C93="","",'Data SW'!AD93)</f>
        <v/>
      </c>
      <c r="H8075">
        <f>IF('Data SW'!C93="","",'Data SW'!AC93)</f>
        <v/>
      </c>
      <c r="I8075">
        <f>IF('Data SW'!C93="","",COUNTIF('Data SW'!J93,"&gt;0")+COUNTIF('Data SW'!L93,"&gt;0")+COUNTIF('Data SW'!N93,"&gt;0")+COUNTIF('Data SW'!P93,"&gt;0")+COUNTIF('Data SW'!R93,"&gt;0")+COUNTIF('Data SW'!T93,"&gt;0")+COUNTIF('Data SW'!V93,"&gt;0")+COUNTIF('Data SW'!X93,"&gt;0"))</f>
        <v/>
      </c>
      <c r="J8075">
        <f>IF('Data SW'!C93="","",IF((COUNTIF('Data SW'!K93,"&gt;0")+COUNTIF('Data SW'!M93,"&gt;0")+COUNTIF('Data SW'!O93,"&gt;0")+COUNTIF('Data SW'!Q93,"&gt;0")+COUNTIF('Data SW'!S93,"&gt;0")+COUNTIF('Data SW'!U93,"&gt;0")+COUNTIF('Data SW'!W93,"&gt;0")+COUNTIF('Data SW'!Y93,"&gt;0"))&gt;0,1,0))</f>
        <v/>
      </c>
      <c r="L8075" t="inlineStr">
        <is>
          <t>Pak Edi Sigit Sutarta</t>
        </is>
      </c>
      <c r="M8075" t="inlineStr">
        <is>
          <t>Data R</t>
        </is>
      </c>
    </row>
    <row r="8076">
      <c r="A8076" t="inlineStr">
        <is>
          <t>PT Swasta / PPKS</t>
        </is>
      </c>
      <c r="B8076">
        <f>IF('Data SW'!C94="","",'Data SW'!B94)</f>
        <v/>
      </c>
      <c r="C8076">
        <f>IF('Data SW'!C94="","",'Data SW'!C94)</f>
        <v/>
      </c>
      <c r="D8076">
        <f>IF('Data SW'!C94="","",'Data SW'!D94)</f>
        <v/>
      </c>
      <c r="E8076">
        <f>IF('Data SW'!C94="","",'Data SW'!E94)</f>
        <v/>
      </c>
      <c r="F8076">
        <f>IF('Data SW'!C94="","",'Data SW'!F94)</f>
        <v/>
      </c>
      <c r="G8076">
        <f>IF('Data SW'!C94="","",'Data SW'!AD94)</f>
        <v/>
      </c>
      <c r="H8076">
        <f>IF('Data SW'!C94="","",'Data SW'!AC94)</f>
        <v/>
      </c>
      <c r="I8076">
        <f>IF('Data SW'!C94="","",COUNTIF('Data SW'!J94,"&gt;0")+COUNTIF('Data SW'!L94,"&gt;0")+COUNTIF('Data SW'!N94,"&gt;0")+COUNTIF('Data SW'!P94,"&gt;0")+COUNTIF('Data SW'!R94,"&gt;0")+COUNTIF('Data SW'!T94,"&gt;0")+COUNTIF('Data SW'!V94,"&gt;0")+COUNTIF('Data SW'!X94,"&gt;0"))</f>
        <v/>
      </c>
      <c r="J8076">
        <f>IF('Data SW'!C94="","",IF((COUNTIF('Data SW'!K94,"&gt;0")+COUNTIF('Data SW'!M94,"&gt;0")+COUNTIF('Data SW'!O94,"&gt;0")+COUNTIF('Data SW'!Q94,"&gt;0")+COUNTIF('Data SW'!S94,"&gt;0")+COUNTIF('Data SW'!U94,"&gt;0")+COUNTIF('Data SW'!W94,"&gt;0")+COUNTIF('Data SW'!Y94,"&gt;0"))&gt;0,1,0))</f>
        <v/>
      </c>
      <c r="L8076" t="inlineStr">
        <is>
          <t>Pak Edi Sigit Sutarta</t>
        </is>
      </c>
      <c r="M8076" t="inlineStr">
        <is>
          <t>Data R</t>
        </is>
      </c>
    </row>
    <row r="8077">
      <c r="A8077" t="inlineStr">
        <is>
          <t>PT Swasta / PPKS</t>
        </is>
      </c>
      <c r="B8077">
        <f>IF('Data SW'!C95="","",'Data SW'!B95)</f>
        <v/>
      </c>
      <c r="C8077">
        <f>IF('Data SW'!C95="","",'Data SW'!C95)</f>
        <v/>
      </c>
      <c r="D8077">
        <f>IF('Data SW'!C95="","",'Data SW'!D95)</f>
        <v/>
      </c>
      <c r="E8077">
        <f>IF('Data SW'!C95="","",'Data SW'!E95)</f>
        <v/>
      </c>
      <c r="F8077">
        <f>IF('Data SW'!C95="","",'Data SW'!F95)</f>
        <v/>
      </c>
      <c r="G8077">
        <f>IF('Data SW'!C95="","",'Data SW'!AD95)</f>
        <v/>
      </c>
      <c r="H8077">
        <f>IF('Data SW'!C95="","",'Data SW'!AC95)</f>
        <v/>
      </c>
      <c r="I8077">
        <f>IF('Data SW'!C95="","",COUNTIF('Data SW'!J95,"&gt;0")+COUNTIF('Data SW'!L95,"&gt;0")+COUNTIF('Data SW'!N95,"&gt;0")+COUNTIF('Data SW'!P95,"&gt;0")+COUNTIF('Data SW'!R95,"&gt;0")+COUNTIF('Data SW'!T95,"&gt;0")+COUNTIF('Data SW'!V95,"&gt;0")+COUNTIF('Data SW'!X95,"&gt;0"))</f>
        <v/>
      </c>
      <c r="J8077">
        <f>IF('Data SW'!C95="","",IF((COUNTIF('Data SW'!K95,"&gt;0")+COUNTIF('Data SW'!M95,"&gt;0")+COUNTIF('Data SW'!O95,"&gt;0")+COUNTIF('Data SW'!Q95,"&gt;0")+COUNTIF('Data SW'!S95,"&gt;0")+COUNTIF('Data SW'!U95,"&gt;0")+COUNTIF('Data SW'!W95,"&gt;0")+COUNTIF('Data SW'!Y95,"&gt;0"))&gt;0,1,0))</f>
        <v/>
      </c>
      <c r="L8077" t="inlineStr">
        <is>
          <t>Pak Edi Sigit Sutarta</t>
        </is>
      </c>
      <c r="M8077" t="inlineStr">
        <is>
          <t>Data R</t>
        </is>
      </c>
    </row>
    <row r="8078">
      <c r="A8078" t="inlineStr">
        <is>
          <t>PT Swasta / PPKS</t>
        </is>
      </c>
      <c r="B8078">
        <f>IF('Data SW'!C96="","",'Data SW'!B96)</f>
        <v/>
      </c>
      <c r="C8078">
        <f>IF('Data SW'!C96="","",'Data SW'!C96)</f>
        <v/>
      </c>
      <c r="D8078">
        <f>IF('Data SW'!C96="","",'Data SW'!D96)</f>
        <v/>
      </c>
      <c r="E8078">
        <f>IF('Data SW'!C96="","",'Data SW'!E96)</f>
        <v/>
      </c>
      <c r="F8078">
        <f>IF('Data SW'!C96="","",'Data SW'!F96)</f>
        <v/>
      </c>
      <c r="G8078">
        <f>IF('Data SW'!C96="","",'Data SW'!AD96)</f>
        <v/>
      </c>
      <c r="H8078">
        <f>IF('Data SW'!C96="","",'Data SW'!AC96)</f>
        <v/>
      </c>
      <c r="I8078">
        <f>IF('Data SW'!C96="","",COUNTIF('Data SW'!J96,"&gt;0")+COUNTIF('Data SW'!L96,"&gt;0")+COUNTIF('Data SW'!N96,"&gt;0")+COUNTIF('Data SW'!P96,"&gt;0")+COUNTIF('Data SW'!R96,"&gt;0")+COUNTIF('Data SW'!T96,"&gt;0")+COUNTIF('Data SW'!V96,"&gt;0")+COUNTIF('Data SW'!X96,"&gt;0"))</f>
        <v/>
      </c>
      <c r="J8078">
        <f>IF('Data SW'!C96="","",IF((COUNTIF('Data SW'!K96,"&gt;0")+COUNTIF('Data SW'!M96,"&gt;0")+COUNTIF('Data SW'!O96,"&gt;0")+COUNTIF('Data SW'!Q96,"&gt;0")+COUNTIF('Data SW'!S96,"&gt;0")+COUNTIF('Data SW'!U96,"&gt;0")+COUNTIF('Data SW'!W96,"&gt;0")+COUNTIF('Data SW'!Y96,"&gt;0"))&gt;0,1,0))</f>
        <v/>
      </c>
      <c r="L8078" t="inlineStr">
        <is>
          <t>Pak Edi Sigit Sutarta</t>
        </is>
      </c>
      <c r="M8078" t="inlineStr">
        <is>
          <t>Data R</t>
        </is>
      </c>
    </row>
    <row r="8079">
      <c r="A8079" t="inlineStr">
        <is>
          <t>PT Swasta / PPKS</t>
        </is>
      </c>
      <c r="B8079">
        <f>IF('Data SW'!C97="","",'Data SW'!B97)</f>
        <v/>
      </c>
      <c r="C8079">
        <f>IF('Data SW'!C97="","",'Data SW'!C97)</f>
        <v/>
      </c>
      <c r="D8079">
        <f>IF('Data SW'!C97="","",'Data SW'!D97)</f>
        <v/>
      </c>
      <c r="E8079">
        <f>IF('Data SW'!C97="","",'Data SW'!E97)</f>
        <v/>
      </c>
      <c r="F8079">
        <f>IF('Data SW'!C97="","",'Data SW'!F97)</f>
        <v/>
      </c>
      <c r="G8079">
        <f>IF('Data SW'!C97="","",'Data SW'!AD97)</f>
        <v/>
      </c>
      <c r="H8079">
        <f>IF('Data SW'!C97="","",'Data SW'!AC97)</f>
        <v/>
      </c>
      <c r="I8079">
        <f>IF('Data SW'!C97="","",COUNTIF('Data SW'!J97,"&gt;0")+COUNTIF('Data SW'!L97,"&gt;0")+COUNTIF('Data SW'!N97,"&gt;0")+COUNTIF('Data SW'!P97,"&gt;0")+COUNTIF('Data SW'!R97,"&gt;0")+COUNTIF('Data SW'!T97,"&gt;0")+COUNTIF('Data SW'!V97,"&gt;0")+COUNTIF('Data SW'!X97,"&gt;0"))</f>
        <v/>
      </c>
      <c r="J8079">
        <f>IF('Data SW'!C97="","",IF((COUNTIF('Data SW'!K97,"&gt;0")+COUNTIF('Data SW'!M97,"&gt;0")+COUNTIF('Data SW'!O97,"&gt;0")+COUNTIF('Data SW'!Q97,"&gt;0")+COUNTIF('Data SW'!S97,"&gt;0")+COUNTIF('Data SW'!U97,"&gt;0")+COUNTIF('Data SW'!W97,"&gt;0")+COUNTIF('Data SW'!Y97,"&gt;0"))&gt;0,1,0))</f>
        <v/>
      </c>
      <c r="L8079" t="inlineStr">
        <is>
          <t>Pak Edi Sigit Sutarta</t>
        </is>
      </c>
      <c r="M8079" t="inlineStr">
        <is>
          <t>Data R</t>
        </is>
      </c>
    </row>
    <row r="8080">
      <c r="A8080" t="inlineStr">
        <is>
          <t>PT Swasta / PPKS</t>
        </is>
      </c>
      <c r="B8080">
        <f>IF('Data SW'!C98="","",'Data SW'!B98)</f>
        <v/>
      </c>
      <c r="C8080">
        <f>IF('Data SW'!C98="","",'Data SW'!C98)</f>
        <v/>
      </c>
      <c r="D8080">
        <f>IF('Data SW'!C98="","",'Data SW'!D98)</f>
        <v/>
      </c>
      <c r="E8080">
        <f>IF('Data SW'!C98="","",'Data SW'!E98)</f>
        <v/>
      </c>
      <c r="F8080">
        <f>IF('Data SW'!C98="","",'Data SW'!F98)</f>
        <v/>
      </c>
      <c r="G8080">
        <f>IF('Data SW'!C98="","",'Data SW'!AD98)</f>
        <v/>
      </c>
      <c r="H8080">
        <f>IF('Data SW'!C98="","",'Data SW'!AC98)</f>
        <v/>
      </c>
      <c r="I8080">
        <f>IF('Data SW'!C98="","",COUNTIF('Data SW'!J98,"&gt;0")+COUNTIF('Data SW'!L98,"&gt;0")+COUNTIF('Data SW'!N98,"&gt;0")+COUNTIF('Data SW'!P98,"&gt;0")+COUNTIF('Data SW'!R98,"&gt;0")+COUNTIF('Data SW'!T98,"&gt;0")+COUNTIF('Data SW'!V98,"&gt;0")+COUNTIF('Data SW'!X98,"&gt;0"))</f>
        <v/>
      </c>
      <c r="J8080">
        <f>IF('Data SW'!C98="","",IF((COUNTIF('Data SW'!K98,"&gt;0")+COUNTIF('Data SW'!M98,"&gt;0")+COUNTIF('Data SW'!O98,"&gt;0")+COUNTIF('Data SW'!Q98,"&gt;0")+COUNTIF('Data SW'!S98,"&gt;0")+COUNTIF('Data SW'!U98,"&gt;0")+COUNTIF('Data SW'!W98,"&gt;0")+COUNTIF('Data SW'!Y98,"&gt;0"))&gt;0,1,0))</f>
        <v/>
      </c>
      <c r="M8080" t="inlineStr">
        <is>
          <t>Data R</t>
        </is>
      </c>
    </row>
    <row r="8081">
      <c r="A8081" t="inlineStr">
        <is>
          <t>PT Swasta / PPKS</t>
        </is>
      </c>
      <c r="B8081">
        <f>IF('Data SW'!C99="","",'Data SW'!B99)</f>
        <v/>
      </c>
      <c r="C8081">
        <f>IF('Data SW'!C99="","",'Data SW'!C99)</f>
        <v/>
      </c>
      <c r="D8081">
        <f>IF('Data SW'!C99="","",'Data SW'!D99)</f>
        <v/>
      </c>
      <c r="E8081">
        <f>IF('Data SW'!C99="","",'Data SW'!E99)</f>
        <v/>
      </c>
      <c r="F8081">
        <f>IF('Data SW'!C99="","",'Data SW'!F99)</f>
        <v/>
      </c>
      <c r="G8081">
        <f>IF('Data SW'!C99="","",'Data SW'!AD99)</f>
        <v/>
      </c>
      <c r="H8081">
        <f>IF('Data SW'!C99="","",'Data SW'!AC99)</f>
        <v/>
      </c>
      <c r="I8081">
        <f>IF('Data SW'!C99="","",COUNTIF('Data SW'!J99,"&gt;0")+COUNTIF('Data SW'!L99,"&gt;0")+COUNTIF('Data SW'!N99,"&gt;0")+COUNTIF('Data SW'!P99,"&gt;0")+COUNTIF('Data SW'!R99,"&gt;0")+COUNTIF('Data SW'!T99,"&gt;0")+COUNTIF('Data SW'!V99,"&gt;0")+COUNTIF('Data SW'!X99,"&gt;0"))</f>
        <v/>
      </c>
      <c r="J8081">
        <f>IF('Data SW'!C99="","",IF((COUNTIF('Data SW'!K99,"&gt;0")+COUNTIF('Data SW'!M99,"&gt;0")+COUNTIF('Data SW'!O99,"&gt;0")+COUNTIF('Data SW'!Q99,"&gt;0")+COUNTIF('Data SW'!S99,"&gt;0")+COUNTIF('Data SW'!U99,"&gt;0")+COUNTIF('Data SW'!W99,"&gt;0")+COUNTIF('Data SW'!Y99,"&gt;0"))&gt;0,1,0))</f>
        <v/>
      </c>
      <c r="M8081" t="inlineStr">
        <is>
          <t>Data R</t>
        </is>
      </c>
    </row>
    <row r="8082">
      <c r="A8082" t="inlineStr">
        <is>
          <t>PT Swasta / PPKS</t>
        </is>
      </c>
      <c r="B8082">
        <f>IF('Data SW'!C100="","",'Data SW'!B100)</f>
        <v/>
      </c>
      <c r="C8082">
        <f>IF('Data SW'!C100="","",'Data SW'!C100)</f>
        <v/>
      </c>
      <c r="D8082">
        <f>IF('Data SW'!C100="","",'Data SW'!D100)</f>
        <v/>
      </c>
      <c r="E8082">
        <f>IF('Data SW'!C100="","",'Data SW'!E100)</f>
        <v/>
      </c>
      <c r="F8082">
        <f>IF('Data SW'!C100="","",'Data SW'!F100)</f>
        <v/>
      </c>
      <c r="G8082">
        <f>IF('Data SW'!C100="","",'Data SW'!AD100)</f>
        <v/>
      </c>
      <c r="H8082">
        <f>IF('Data SW'!C100="","",'Data SW'!AC100)</f>
        <v/>
      </c>
      <c r="I8082">
        <f>IF('Data SW'!C100="","",COUNTIF('Data SW'!J100,"&gt;0")+COUNTIF('Data SW'!L100,"&gt;0")+COUNTIF('Data SW'!N100,"&gt;0")+COUNTIF('Data SW'!P100,"&gt;0")+COUNTIF('Data SW'!R100,"&gt;0")+COUNTIF('Data SW'!T100,"&gt;0")+COUNTIF('Data SW'!V100,"&gt;0")+COUNTIF('Data SW'!X100,"&gt;0"))</f>
        <v/>
      </c>
      <c r="J8082">
        <f>IF('Data SW'!C100="","",IF((COUNTIF('Data SW'!K100,"&gt;0")+COUNTIF('Data SW'!M100,"&gt;0")+COUNTIF('Data SW'!O100,"&gt;0")+COUNTIF('Data SW'!Q100,"&gt;0")+COUNTIF('Data SW'!S100,"&gt;0")+COUNTIF('Data SW'!U100,"&gt;0")+COUNTIF('Data SW'!W100,"&gt;0")+COUNTIF('Data SW'!Y100,"&gt;0"))&gt;0,1,0))</f>
        <v/>
      </c>
      <c r="M8082" t="inlineStr">
        <is>
          <t>Data R</t>
        </is>
      </c>
    </row>
    <row r="8083">
      <c r="A8083" t="inlineStr">
        <is>
          <t>PT Swasta / PPKS</t>
        </is>
      </c>
      <c r="B8083">
        <f>IF('Data SW'!C101="","",'Data SW'!B101)</f>
        <v/>
      </c>
      <c r="C8083">
        <f>IF('Data SW'!C101="","",'Data SW'!C101)</f>
        <v/>
      </c>
      <c r="D8083">
        <f>IF('Data SW'!C101="","",'Data SW'!D101)</f>
        <v/>
      </c>
      <c r="E8083">
        <f>IF('Data SW'!C101="","",'Data SW'!E101)</f>
        <v/>
      </c>
      <c r="F8083">
        <f>IF('Data SW'!C101="","",'Data SW'!F101)</f>
        <v/>
      </c>
      <c r="G8083">
        <f>IF('Data SW'!C101="","",'Data SW'!AD101)</f>
        <v/>
      </c>
      <c r="H8083">
        <f>IF('Data SW'!C101="","",'Data SW'!AC101)</f>
        <v/>
      </c>
      <c r="I8083">
        <f>IF('Data SW'!C101="","",COUNTIF('Data SW'!J101,"&gt;0")+COUNTIF('Data SW'!L101,"&gt;0")+COUNTIF('Data SW'!N101,"&gt;0")+COUNTIF('Data SW'!P101,"&gt;0")+COUNTIF('Data SW'!R101,"&gt;0")+COUNTIF('Data SW'!T101,"&gt;0")+COUNTIF('Data SW'!V101,"&gt;0")+COUNTIF('Data SW'!X101,"&gt;0"))</f>
        <v/>
      </c>
      <c r="J8083">
        <f>IF('Data SW'!C101="","",IF((COUNTIF('Data SW'!K101,"&gt;0")+COUNTIF('Data SW'!M101,"&gt;0")+COUNTIF('Data SW'!O101,"&gt;0")+COUNTIF('Data SW'!Q101,"&gt;0")+COUNTIF('Data SW'!S101,"&gt;0")+COUNTIF('Data SW'!U101,"&gt;0")+COUNTIF('Data SW'!W101,"&gt;0")+COUNTIF('Data SW'!Y101,"&gt;0"))&gt;0,1,0))</f>
        <v/>
      </c>
      <c r="M8083" t="inlineStr">
        <is>
          <t>Data R</t>
        </is>
      </c>
    </row>
    <row r="8084">
      <c r="A8084" t="inlineStr">
        <is>
          <t>PT Swasta / PPKS</t>
        </is>
      </c>
      <c r="B8084">
        <f>IF('Data SW'!C102="","",'Data SW'!B102)</f>
        <v/>
      </c>
      <c r="C8084">
        <f>IF('Data SW'!C102="","",'Data SW'!C102)</f>
        <v/>
      </c>
      <c r="D8084">
        <f>IF('Data SW'!C102="","",'Data SW'!D102)</f>
        <v/>
      </c>
      <c r="E8084">
        <f>IF('Data SW'!C102="","",'Data SW'!E102)</f>
        <v/>
      </c>
      <c r="F8084">
        <f>IF('Data SW'!C102="","",'Data SW'!F102)</f>
        <v/>
      </c>
      <c r="G8084">
        <f>IF('Data SW'!C102="","",'Data SW'!AD102)</f>
        <v/>
      </c>
      <c r="H8084">
        <f>IF('Data SW'!C102="","",'Data SW'!AC102)</f>
        <v/>
      </c>
      <c r="I8084">
        <f>IF('Data SW'!C102="","",COUNTIF('Data SW'!J102,"&gt;0")+COUNTIF('Data SW'!L102,"&gt;0")+COUNTIF('Data SW'!N102,"&gt;0")+COUNTIF('Data SW'!P102,"&gt;0")+COUNTIF('Data SW'!R102,"&gt;0")+COUNTIF('Data SW'!T102,"&gt;0")+COUNTIF('Data SW'!V102,"&gt;0")+COUNTIF('Data SW'!X102,"&gt;0"))</f>
        <v/>
      </c>
      <c r="J8084">
        <f>IF('Data SW'!C102="","",IF((COUNTIF('Data SW'!K102,"&gt;0")+COUNTIF('Data SW'!M102,"&gt;0")+COUNTIF('Data SW'!O102,"&gt;0")+COUNTIF('Data SW'!Q102,"&gt;0")+COUNTIF('Data SW'!S102,"&gt;0")+COUNTIF('Data SW'!U102,"&gt;0")+COUNTIF('Data SW'!W102,"&gt;0")+COUNTIF('Data SW'!Y102,"&gt;0"))&gt;0,1,0))</f>
        <v/>
      </c>
      <c r="M8084" t="inlineStr">
        <is>
          <t>Data R</t>
        </is>
      </c>
    </row>
    <row r="8085">
      <c r="A8085" t="inlineStr">
        <is>
          <t>PT Swasta / PPKS</t>
        </is>
      </c>
      <c r="B8085">
        <f>IF('Data SW'!C103="","",'Data SW'!B103)</f>
        <v/>
      </c>
      <c r="C8085">
        <f>IF('Data SW'!C103="","",'Data SW'!C103)</f>
        <v/>
      </c>
      <c r="D8085">
        <f>IF('Data SW'!C103="","",'Data SW'!D103)</f>
        <v/>
      </c>
      <c r="E8085">
        <f>IF('Data SW'!C103="","",'Data SW'!E103)</f>
        <v/>
      </c>
      <c r="F8085">
        <f>IF('Data SW'!C103="","",'Data SW'!F103)</f>
        <v/>
      </c>
      <c r="G8085">
        <f>IF('Data SW'!C103="","",'Data SW'!AD103)</f>
        <v/>
      </c>
      <c r="H8085">
        <f>IF('Data SW'!C103="","",'Data SW'!AC103)</f>
        <v/>
      </c>
      <c r="I8085">
        <f>IF('Data SW'!C103="","",COUNTIF('Data SW'!J103,"&gt;0")+COUNTIF('Data SW'!L103,"&gt;0")+COUNTIF('Data SW'!N103,"&gt;0")+COUNTIF('Data SW'!P103,"&gt;0")+COUNTIF('Data SW'!R103,"&gt;0")+COUNTIF('Data SW'!T103,"&gt;0")+COUNTIF('Data SW'!V103,"&gt;0")+COUNTIF('Data SW'!X103,"&gt;0"))</f>
        <v/>
      </c>
      <c r="J8085">
        <f>IF('Data SW'!C103="","",IF((COUNTIF('Data SW'!K103,"&gt;0")+COUNTIF('Data SW'!M103,"&gt;0")+COUNTIF('Data SW'!O103,"&gt;0")+COUNTIF('Data SW'!Q103,"&gt;0")+COUNTIF('Data SW'!S103,"&gt;0")+COUNTIF('Data SW'!U103,"&gt;0")+COUNTIF('Data SW'!W103,"&gt;0")+COUNTIF('Data SW'!Y103,"&gt;0"))&gt;0,1,0))</f>
        <v/>
      </c>
      <c r="M8085" t="inlineStr">
        <is>
          <t>Data R</t>
        </is>
      </c>
    </row>
    <row r="8086">
      <c r="A8086" t="inlineStr">
        <is>
          <t>PT Swasta / PPKS</t>
        </is>
      </c>
      <c r="B8086">
        <f>IF('Data SW'!C104="","",'Data SW'!B104)</f>
        <v/>
      </c>
      <c r="C8086">
        <f>IF('Data SW'!C104="","",'Data SW'!C104)</f>
        <v/>
      </c>
      <c r="D8086">
        <f>IF('Data SW'!C104="","",'Data SW'!D104)</f>
        <v/>
      </c>
      <c r="E8086">
        <f>IF('Data SW'!C104="","",'Data SW'!E104)</f>
        <v/>
      </c>
      <c r="F8086">
        <f>IF('Data SW'!C104="","",'Data SW'!F104)</f>
        <v/>
      </c>
      <c r="G8086">
        <f>IF('Data SW'!C104="","",'Data SW'!AD104)</f>
        <v/>
      </c>
      <c r="H8086">
        <f>IF('Data SW'!C104="","",'Data SW'!AC104)</f>
        <v/>
      </c>
      <c r="I8086">
        <f>IF('Data SW'!C104="","",COUNTIF('Data SW'!J104,"&gt;0")+COUNTIF('Data SW'!L104,"&gt;0")+COUNTIF('Data SW'!N104,"&gt;0")+COUNTIF('Data SW'!P104,"&gt;0")+COUNTIF('Data SW'!R104,"&gt;0")+COUNTIF('Data SW'!T104,"&gt;0")+COUNTIF('Data SW'!V104,"&gt;0")+COUNTIF('Data SW'!X104,"&gt;0"))</f>
        <v/>
      </c>
      <c r="J8086">
        <f>IF('Data SW'!C104="","",IF((COUNTIF('Data SW'!K104,"&gt;0")+COUNTIF('Data SW'!M104,"&gt;0")+COUNTIF('Data SW'!O104,"&gt;0")+COUNTIF('Data SW'!Q104,"&gt;0")+COUNTIF('Data SW'!S104,"&gt;0")+COUNTIF('Data SW'!U104,"&gt;0")+COUNTIF('Data SW'!W104,"&gt;0")+COUNTIF('Data SW'!Y104,"&gt;0"))&gt;0,1,0))</f>
        <v/>
      </c>
      <c r="M8086" t="inlineStr">
        <is>
          <t>Data R</t>
        </is>
      </c>
    </row>
    <row r="8087">
      <c r="A8087" t="inlineStr">
        <is>
          <t>PT Swasta / PPKS</t>
        </is>
      </c>
      <c r="B8087">
        <f>IF('Data SW'!C105="","",'Data SW'!B105)</f>
        <v/>
      </c>
      <c r="C8087">
        <f>IF('Data SW'!C105="","",'Data SW'!C105)</f>
        <v/>
      </c>
      <c r="D8087">
        <f>IF('Data SW'!C105="","",'Data SW'!D105)</f>
        <v/>
      </c>
      <c r="E8087">
        <f>IF('Data SW'!C105="","",'Data SW'!E105)</f>
        <v/>
      </c>
      <c r="F8087">
        <f>IF('Data SW'!C105="","",'Data SW'!F105)</f>
        <v/>
      </c>
      <c r="G8087">
        <f>IF('Data SW'!C105="","",'Data SW'!AD105)</f>
        <v/>
      </c>
      <c r="H8087">
        <f>IF('Data SW'!C105="","",'Data SW'!AC105)</f>
        <v/>
      </c>
      <c r="I8087">
        <f>IF('Data SW'!C105="","",COUNTIF('Data SW'!J105,"&gt;0")+COUNTIF('Data SW'!L105,"&gt;0")+COUNTIF('Data SW'!N105,"&gt;0")+COUNTIF('Data SW'!P105,"&gt;0")+COUNTIF('Data SW'!R105,"&gt;0")+COUNTIF('Data SW'!T105,"&gt;0")+COUNTIF('Data SW'!V105,"&gt;0")+COUNTIF('Data SW'!X105,"&gt;0"))</f>
        <v/>
      </c>
      <c r="J8087">
        <f>IF('Data SW'!C105="","",IF((COUNTIF('Data SW'!K105,"&gt;0")+COUNTIF('Data SW'!M105,"&gt;0")+COUNTIF('Data SW'!O105,"&gt;0")+COUNTIF('Data SW'!Q105,"&gt;0")+COUNTIF('Data SW'!S105,"&gt;0")+COUNTIF('Data SW'!U105,"&gt;0")+COUNTIF('Data SW'!W105,"&gt;0")+COUNTIF('Data SW'!Y105,"&gt;0"))&gt;0,1,0))</f>
        <v/>
      </c>
      <c r="M8087" t="inlineStr">
        <is>
          <t>Data R</t>
        </is>
      </c>
    </row>
    <row r="8088">
      <c r="A8088" t="inlineStr">
        <is>
          <t>PT Swasta / PPKS</t>
        </is>
      </c>
      <c r="B8088">
        <f>IF('Data SW'!C106="","",'Data SW'!B106)</f>
        <v/>
      </c>
      <c r="C8088">
        <f>IF('Data SW'!C106="","",'Data SW'!C106)</f>
        <v/>
      </c>
      <c r="D8088">
        <f>IF('Data SW'!C106="","",'Data SW'!D106)</f>
        <v/>
      </c>
      <c r="E8088">
        <f>IF('Data SW'!C106="","",'Data SW'!E106)</f>
        <v/>
      </c>
      <c r="F8088">
        <f>IF('Data SW'!C106="","",'Data SW'!F106)</f>
        <v/>
      </c>
      <c r="G8088">
        <f>IF('Data SW'!C106="","",'Data SW'!AD106)</f>
        <v/>
      </c>
      <c r="H8088">
        <f>IF('Data SW'!C106="","",'Data SW'!AC106)</f>
        <v/>
      </c>
      <c r="I8088">
        <f>IF('Data SW'!C106="","",COUNTIF('Data SW'!J106,"&gt;0")+COUNTIF('Data SW'!L106,"&gt;0")+COUNTIF('Data SW'!N106,"&gt;0")+COUNTIF('Data SW'!P106,"&gt;0")+COUNTIF('Data SW'!R106,"&gt;0")+COUNTIF('Data SW'!T106,"&gt;0")+COUNTIF('Data SW'!V106,"&gt;0")+COUNTIF('Data SW'!X106,"&gt;0"))</f>
        <v/>
      </c>
      <c r="J8088">
        <f>IF('Data SW'!C106="","",IF((COUNTIF('Data SW'!K106,"&gt;0")+COUNTIF('Data SW'!M106,"&gt;0")+COUNTIF('Data SW'!O106,"&gt;0")+COUNTIF('Data SW'!Q106,"&gt;0")+COUNTIF('Data SW'!S106,"&gt;0")+COUNTIF('Data SW'!U106,"&gt;0")+COUNTIF('Data SW'!W106,"&gt;0")+COUNTIF('Data SW'!Y106,"&gt;0"))&gt;0,1,0))</f>
        <v/>
      </c>
      <c r="M8088" t="inlineStr">
        <is>
          <t>Data R</t>
        </is>
      </c>
    </row>
    <row r="8089">
      <c r="A8089" t="inlineStr">
        <is>
          <t>PT Swasta / PPKS</t>
        </is>
      </c>
      <c r="B8089">
        <f>IF('Data SW'!C107="","",'Data SW'!B107)</f>
        <v/>
      </c>
      <c r="C8089">
        <f>IF('Data SW'!C107="","",'Data SW'!C107)</f>
        <v/>
      </c>
      <c r="D8089">
        <f>IF('Data SW'!C107="","",'Data SW'!D107)</f>
        <v/>
      </c>
      <c r="E8089">
        <f>IF('Data SW'!C107="","",'Data SW'!E107)</f>
        <v/>
      </c>
      <c r="F8089">
        <f>IF('Data SW'!C107="","",'Data SW'!F107)</f>
        <v/>
      </c>
      <c r="G8089">
        <f>IF('Data SW'!C107="","",'Data SW'!AD107)</f>
        <v/>
      </c>
      <c r="H8089">
        <f>IF('Data SW'!C107="","",'Data SW'!AC107)</f>
        <v/>
      </c>
      <c r="I8089">
        <f>IF('Data SW'!C107="","",COUNTIF('Data SW'!J107,"&gt;0")+COUNTIF('Data SW'!L107,"&gt;0")+COUNTIF('Data SW'!N107,"&gt;0")+COUNTIF('Data SW'!P107,"&gt;0")+COUNTIF('Data SW'!R107,"&gt;0")+COUNTIF('Data SW'!T107,"&gt;0")+COUNTIF('Data SW'!V107,"&gt;0")+COUNTIF('Data SW'!X107,"&gt;0"))</f>
        <v/>
      </c>
      <c r="J8089">
        <f>IF('Data SW'!C107="","",IF((COUNTIF('Data SW'!K107,"&gt;0")+COUNTIF('Data SW'!M107,"&gt;0")+COUNTIF('Data SW'!O107,"&gt;0")+COUNTIF('Data SW'!Q107,"&gt;0")+COUNTIF('Data SW'!S107,"&gt;0")+COUNTIF('Data SW'!U107,"&gt;0")+COUNTIF('Data SW'!W107,"&gt;0")+COUNTIF('Data SW'!Y107,"&gt;0"))&gt;0,1,0))</f>
        <v/>
      </c>
      <c r="M8089" t="inlineStr">
        <is>
          <t>Data R</t>
        </is>
      </c>
    </row>
    <row r="8090">
      <c r="A8090" t="inlineStr">
        <is>
          <t>PT Swasta / PPKS</t>
        </is>
      </c>
      <c r="B8090">
        <f>IF('Data SW'!C108="","",'Data SW'!B108)</f>
        <v/>
      </c>
      <c r="C8090">
        <f>IF('Data SW'!C108="","",'Data SW'!C108)</f>
        <v/>
      </c>
      <c r="D8090">
        <f>IF('Data SW'!C108="","",'Data SW'!D108)</f>
        <v/>
      </c>
      <c r="E8090">
        <f>IF('Data SW'!C108="","",'Data SW'!E108)</f>
        <v/>
      </c>
      <c r="F8090">
        <f>IF('Data SW'!C108="","",'Data SW'!F108)</f>
        <v/>
      </c>
      <c r="G8090">
        <f>IF('Data SW'!C108="","",'Data SW'!AD108)</f>
        <v/>
      </c>
      <c r="H8090">
        <f>IF('Data SW'!C108="","",'Data SW'!AC108)</f>
        <v/>
      </c>
      <c r="I8090">
        <f>IF('Data SW'!C108="","",COUNTIF('Data SW'!J108,"&gt;0")+COUNTIF('Data SW'!L108,"&gt;0")+COUNTIF('Data SW'!N108,"&gt;0")+COUNTIF('Data SW'!P108,"&gt;0")+COUNTIF('Data SW'!R108,"&gt;0")+COUNTIF('Data SW'!T108,"&gt;0")+COUNTIF('Data SW'!V108,"&gt;0")+COUNTIF('Data SW'!X108,"&gt;0"))</f>
        <v/>
      </c>
      <c r="J8090">
        <f>IF('Data SW'!C108="","",IF((COUNTIF('Data SW'!K108,"&gt;0")+COUNTIF('Data SW'!M108,"&gt;0")+COUNTIF('Data SW'!O108,"&gt;0")+COUNTIF('Data SW'!Q108,"&gt;0")+COUNTIF('Data SW'!S108,"&gt;0")+COUNTIF('Data SW'!U108,"&gt;0")+COUNTIF('Data SW'!W108,"&gt;0")+COUNTIF('Data SW'!Y108,"&gt;0"))&gt;0,1,0))</f>
        <v/>
      </c>
      <c r="M8090" t="inlineStr">
        <is>
          <t>Data R</t>
        </is>
      </c>
    </row>
    <row r="8091">
      <c r="A8091" t="inlineStr">
        <is>
          <t>PT Swasta / PPKS</t>
        </is>
      </c>
      <c r="B8091">
        <f>IF('Data SW'!C109="","",'Data SW'!B109)</f>
        <v/>
      </c>
      <c r="C8091">
        <f>IF('Data SW'!C109="","",'Data SW'!C109)</f>
        <v/>
      </c>
      <c r="D8091">
        <f>IF('Data SW'!C109="","",'Data SW'!D109)</f>
        <v/>
      </c>
      <c r="E8091">
        <f>IF('Data SW'!C109="","",'Data SW'!E109)</f>
        <v/>
      </c>
      <c r="F8091">
        <f>IF('Data SW'!C109="","",'Data SW'!F109)</f>
        <v/>
      </c>
      <c r="G8091">
        <f>IF('Data SW'!C109="","",'Data SW'!AD109)</f>
        <v/>
      </c>
      <c r="H8091">
        <f>IF('Data SW'!C109="","",'Data SW'!AC109)</f>
        <v/>
      </c>
      <c r="I8091">
        <f>IF('Data SW'!C109="","",COUNTIF('Data SW'!J109,"&gt;0")+COUNTIF('Data SW'!L109,"&gt;0")+COUNTIF('Data SW'!N109,"&gt;0")+COUNTIF('Data SW'!P109,"&gt;0")+COUNTIF('Data SW'!R109,"&gt;0")+COUNTIF('Data SW'!T109,"&gt;0")+COUNTIF('Data SW'!V109,"&gt;0")+COUNTIF('Data SW'!X109,"&gt;0"))</f>
        <v/>
      </c>
      <c r="J8091">
        <f>IF('Data SW'!C109="","",IF((COUNTIF('Data SW'!K109,"&gt;0")+COUNTIF('Data SW'!M109,"&gt;0")+COUNTIF('Data SW'!O109,"&gt;0")+COUNTIF('Data SW'!Q109,"&gt;0")+COUNTIF('Data SW'!S109,"&gt;0")+COUNTIF('Data SW'!U109,"&gt;0")+COUNTIF('Data SW'!W109,"&gt;0")+COUNTIF('Data SW'!Y109,"&gt;0"))&gt;0,1,0))</f>
        <v/>
      </c>
      <c r="M8091" t="inlineStr">
        <is>
          <t>Data R</t>
        </is>
      </c>
    </row>
    <row r="8092">
      <c r="A8092" t="inlineStr">
        <is>
          <t>PT Swasta / PPKS</t>
        </is>
      </c>
      <c r="B8092">
        <f>IF('Data SW'!C110="","",'Data SW'!B110)</f>
        <v/>
      </c>
      <c r="C8092">
        <f>IF('Data SW'!C110="","",'Data SW'!C110)</f>
        <v/>
      </c>
      <c r="D8092">
        <f>IF('Data SW'!C110="","",'Data SW'!D110)</f>
        <v/>
      </c>
      <c r="E8092">
        <f>IF('Data SW'!C110="","",'Data SW'!E110)</f>
        <v/>
      </c>
      <c r="F8092">
        <f>IF('Data SW'!C110="","",'Data SW'!F110)</f>
        <v/>
      </c>
      <c r="G8092">
        <f>IF('Data SW'!C110="","",'Data SW'!AD110)</f>
        <v/>
      </c>
      <c r="H8092">
        <f>IF('Data SW'!C110="","",'Data SW'!AC110)</f>
        <v/>
      </c>
      <c r="I8092">
        <f>IF('Data SW'!C110="","",COUNTIF('Data SW'!J110,"&gt;0")+COUNTIF('Data SW'!L110,"&gt;0")+COUNTIF('Data SW'!N110,"&gt;0")+COUNTIF('Data SW'!P110,"&gt;0")+COUNTIF('Data SW'!R110,"&gt;0")+COUNTIF('Data SW'!T110,"&gt;0")+COUNTIF('Data SW'!V110,"&gt;0")+COUNTIF('Data SW'!X110,"&gt;0"))</f>
        <v/>
      </c>
      <c r="J8092">
        <f>IF('Data SW'!C110="","",IF((COUNTIF('Data SW'!K110,"&gt;0")+COUNTIF('Data SW'!M110,"&gt;0")+COUNTIF('Data SW'!O110,"&gt;0")+COUNTIF('Data SW'!Q110,"&gt;0")+COUNTIF('Data SW'!S110,"&gt;0")+COUNTIF('Data SW'!U110,"&gt;0")+COUNTIF('Data SW'!W110,"&gt;0")+COUNTIF('Data SW'!Y110,"&gt;0"))&gt;0,1,0))</f>
        <v/>
      </c>
      <c r="M8092" t="inlineStr">
        <is>
          <t>Data R</t>
        </is>
      </c>
    </row>
    <row r="8093">
      <c r="A8093" t="inlineStr">
        <is>
          <t>PT Swasta / PPKS</t>
        </is>
      </c>
      <c r="B8093">
        <f>IF('Data SW'!C111="","",'Data SW'!B111)</f>
        <v/>
      </c>
      <c r="C8093">
        <f>IF('Data SW'!C111="","",'Data SW'!C111)</f>
        <v/>
      </c>
      <c r="D8093">
        <f>IF('Data SW'!C111="","",'Data SW'!D111)</f>
        <v/>
      </c>
      <c r="E8093">
        <f>IF('Data SW'!C111="","",'Data SW'!E111)</f>
        <v/>
      </c>
      <c r="F8093">
        <f>IF('Data SW'!C111="","",'Data SW'!F111)</f>
        <v/>
      </c>
      <c r="G8093">
        <f>IF('Data SW'!C111="","",'Data SW'!AD111)</f>
        <v/>
      </c>
      <c r="H8093">
        <f>IF('Data SW'!C111="","",'Data SW'!AC111)</f>
        <v/>
      </c>
      <c r="I8093">
        <f>IF('Data SW'!C111="","",COUNTIF('Data SW'!J111,"&gt;0")+COUNTIF('Data SW'!L111,"&gt;0")+COUNTIF('Data SW'!N111,"&gt;0")+COUNTIF('Data SW'!P111,"&gt;0")+COUNTIF('Data SW'!R111,"&gt;0")+COUNTIF('Data SW'!T111,"&gt;0")+COUNTIF('Data SW'!V111,"&gt;0")+COUNTIF('Data SW'!X111,"&gt;0"))</f>
        <v/>
      </c>
      <c r="J8093">
        <f>IF('Data SW'!C111="","",IF((COUNTIF('Data SW'!K111,"&gt;0")+COUNTIF('Data SW'!M111,"&gt;0")+COUNTIF('Data SW'!O111,"&gt;0")+COUNTIF('Data SW'!Q111,"&gt;0")+COUNTIF('Data SW'!S111,"&gt;0")+COUNTIF('Data SW'!U111,"&gt;0")+COUNTIF('Data SW'!W111,"&gt;0")+COUNTIF('Data SW'!Y111,"&gt;0"))&gt;0,1,0))</f>
        <v/>
      </c>
      <c r="M8093" t="inlineStr">
        <is>
          <t>Data R</t>
        </is>
      </c>
    </row>
    <row r="8094">
      <c r="A8094" t="inlineStr">
        <is>
          <t>PT Swasta / PPKS</t>
        </is>
      </c>
      <c r="B8094">
        <f>IF('Data SW'!C112="","",'Data SW'!B112)</f>
        <v/>
      </c>
      <c r="C8094">
        <f>IF('Data SW'!C112="","",'Data SW'!C112)</f>
        <v/>
      </c>
      <c r="D8094">
        <f>IF('Data SW'!C112="","",'Data SW'!D112)</f>
        <v/>
      </c>
      <c r="E8094">
        <f>IF('Data SW'!C112="","",'Data SW'!E112)</f>
        <v/>
      </c>
      <c r="F8094">
        <f>IF('Data SW'!C112="","",'Data SW'!F112)</f>
        <v/>
      </c>
      <c r="G8094">
        <f>IF('Data SW'!C112="","",'Data SW'!AD112)</f>
        <v/>
      </c>
      <c r="H8094">
        <f>IF('Data SW'!C112="","",'Data SW'!AC112)</f>
        <v/>
      </c>
      <c r="I8094">
        <f>IF('Data SW'!C112="","",COUNTIF('Data SW'!J112,"&gt;0")+COUNTIF('Data SW'!L112,"&gt;0")+COUNTIF('Data SW'!N112,"&gt;0")+COUNTIF('Data SW'!P112,"&gt;0")+COUNTIF('Data SW'!R112,"&gt;0")+COUNTIF('Data SW'!T112,"&gt;0")+COUNTIF('Data SW'!V112,"&gt;0")+COUNTIF('Data SW'!X112,"&gt;0"))</f>
        <v/>
      </c>
      <c r="J8094">
        <f>IF('Data SW'!C112="","",IF((COUNTIF('Data SW'!K112,"&gt;0")+COUNTIF('Data SW'!M112,"&gt;0")+COUNTIF('Data SW'!O112,"&gt;0")+COUNTIF('Data SW'!Q112,"&gt;0")+COUNTIF('Data SW'!S112,"&gt;0")+COUNTIF('Data SW'!U112,"&gt;0")+COUNTIF('Data SW'!W112,"&gt;0")+COUNTIF('Data SW'!Y112,"&gt;0"))&gt;0,1,0))</f>
        <v/>
      </c>
      <c r="M8094" t="inlineStr">
        <is>
          <t>Data R</t>
        </is>
      </c>
    </row>
    <row r="8095">
      <c r="A8095" t="inlineStr">
        <is>
          <t>PT Swasta / PPKS</t>
        </is>
      </c>
      <c r="B8095">
        <f>IF('Data SW'!C113="","",'Data SW'!B113)</f>
        <v/>
      </c>
      <c r="C8095">
        <f>IF('Data SW'!C113="","",'Data SW'!C113)</f>
        <v/>
      </c>
      <c r="D8095">
        <f>IF('Data SW'!C113="","",'Data SW'!D113)</f>
        <v/>
      </c>
      <c r="E8095">
        <f>IF('Data SW'!C113="","",'Data SW'!E113)</f>
        <v/>
      </c>
      <c r="F8095">
        <f>IF('Data SW'!C113="","",'Data SW'!F113)</f>
        <v/>
      </c>
      <c r="G8095">
        <f>IF('Data SW'!C113="","",'Data SW'!AD113)</f>
        <v/>
      </c>
      <c r="H8095">
        <f>IF('Data SW'!C113="","",'Data SW'!AC113)</f>
        <v/>
      </c>
      <c r="I8095">
        <f>IF('Data SW'!C113="","",COUNTIF('Data SW'!J113,"&gt;0")+COUNTIF('Data SW'!L113,"&gt;0")+COUNTIF('Data SW'!N113,"&gt;0")+COUNTIF('Data SW'!P113,"&gt;0")+COUNTIF('Data SW'!R113,"&gt;0")+COUNTIF('Data SW'!T113,"&gt;0")+COUNTIF('Data SW'!V113,"&gt;0")+COUNTIF('Data SW'!X113,"&gt;0"))</f>
        <v/>
      </c>
      <c r="J8095">
        <f>IF('Data SW'!C113="","",IF((COUNTIF('Data SW'!K113,"&gt;0")+COUNTIF('Data SW'!M113,"&gt;0")+COUNTIF('Data SW'!O113,"&gt;0")+COUNTIF('Data SW'!Q113,"&gt;0")+COUNTIF('Data SW'!S113,"&gt;0")+COUNTIF('Data SW'!U113,"&gt;0")+COUNTIF('Data SW'!W113,"&gt;0")+COUNTIF('Data SW'!Y113,"&gt;0"))&gt;0,1,0))</f>
        <v/>
      </c>
      <c r="M8095" t="inlineStr">
        <is>
          <t>Data R</t>
        </is>
      </c>
    </row>
    <row r="8096">
      <c r="A8096" t="inlineStr">
        <is>
          <t>PT Swasta / PPKS</t>
        </is>
      </c>
      <c r="B8096">
        <f>IF('Data SW'!C114="","",'Data SW'!B114)</f>
        <v/>
      </c>
      <c r="C8096">
        <f>IF('Data SW'!C114="","",'Data SW'!C114)</f>
        <v/>
      </c>
      <c r="D8096">
        <f>IF('Data SW'!C114="","",'Data SW'!D114)</f>
        <v/>
      </c>
      <c r="E8096">
        <f>IF('Data SW'!C114="","",'Data SW'!E114)</f>
        <v/>
      </c>
      <c r="F8096">
        <f>IF('Data SW'!C114="","",'Data SW'!F114)</f>
        <v/>
      </c>
      <c r="G8096">
        <f>IF('Data SW'!C114="","",'Data SW'!AD114)</f>
        <v/>
      </c>
      <c r="H8096">
        <f>IF('Data SW'!C114="","",'Data SW'!AC114)</f>
        <v/>
      </c>
      <c r="I8096">
        <f>IF('Data SW'!C114="","",COUNTIF('Data SW'!J114,"&gt;0")+COUNTIF('Data SW'!L114,"&gt;0")+COUNTIF('Data SW'!N114,"&gt;0")+COUNTIF('Data SW'!P114,"&gt;0")+COUNTIF('Data SW'!R114,"&gt;0")+COUNTIF('Data SW'!T114,"&gt;0")+COUNTIF('Data SW'!V114,"&gt;0")+COUNTIF('Data SW'!X114,"&gt;0"))</f>
        <v/>
      </c>
      <c r="J8096">
        <f>IF('Data SW'!C114="","",IF((COUNTIF('Data SW'!K114,"&gt;0")+COUNTIF('Data SW'!M114,"&gt;0")+COUNTIF('Data SW'!O114,"&gt;0")+COUNTIF('Data SW'!Q114,"&gt;0")+COUNTIF('Data SW'!S114,"&gt;0")+COUNTIF('Data SW'!U114,"&gt;0")+COUNTIF('Data SW'!W114,"&gt;0")+COUNTIF('Data SW'!Y114,"&gt;0"))&gt;0,1,0))</f>
        <v/>
      </c>
      <c r="M8096" t="inlineStr">
        <is>
          <t>Data R</t>
        </is>
      </c>
    </row>
    <row r="8097">
      <c r="A8097" t="inlineStr">
        <is>
          <t>PT Swasta / PPKS</t>
        </is>
      </c>
      <c r="B8097">
        <f>IF('Data SW'!C115="","",'Data SW'!B115)</f>
        <v/>
      </c>
      <c r="C8097">
        <f>IF('Data SW'!C115="","",'Data SW'!C115)</f>
        <v/>
      </c>
      <c r="D8097">
        <f>IF('Data SW'!C115="","",'Data SW'!D115)</f>
        <v/>
      </c>
      <c r="E8097">
        <f>IF('Data SW'!C115="","",'Data SW'!E115)</f>
        <v/>
      </c>
      <c r="F8097">
        <f>IF('Data SW'!C115="","",'Data SW'!F115)</f>
        <v/>
      </c>
      <c r="G8097">
        <f>IF('Data SW'!C115="","",'Data SW'!AD115)</f>
        <v/>
      </c>
      <c r="H8097">
        <f>IF('Data SW'!C115="","",'Data SW'!AC115)</f>
        <v/>
      </c>
      <c r="I8097">
        <f>IF('Data SW'!C115="","",COUNTIF('Data SW'!J115,"&gt;0")+COUNTIF('Data SW'!L115,"&gt;0")+COUNTIF('Data SW'!N115,"&gt;0")+COUNTIF('Data SW'!P115,"&gt;0")+COUNTIF('Data SW'!R115,"&gt;0")+COUNTIF('Data SW'!T115,"&gt;0")+COUNTIF('Data SW'!V115,"&gt;0")+COUNTIF('Data SW'!X115,"&gt;0"))</f>
        <v/>
      </c>
      <c r="J8097">
        <f>IF('Data SW'!C115="","",IF((COUNTIF('Data SW'!K115,"&gt;0")+COUNTIF('Data SW'!M115,"&gt;0")+COUNTIF('Data SW'!O115,"&gt;0")+COUNTIF('Data SW'!Q115,"&gt;0")+COUNTIF('Data SW'!S115,"&gt;0")+COUNTIF('Data SW'!U115,"&gt;0")+COUNTIF('Data SW'!W115,"&gt;0")+COUNTIF('Data SW'!Y115,"&gt;0"))&gt;0,1,0))</f>
        <v/>
      </c>
      <c r="M8097" t="inlineStr">
        <is>
          <t>Data R</t>
        </is>
      </c>
    </row>
    <row r="8098">
      <c r="A8098" t="inlineStr">
        <is>
          <t>PT Swasta / PPKS</t>
        </is>
      </c>
      <c r="B8098">
        <f>IF('Data SW'!C116="","",'Data SW'!B116)</f>
        <v/>
      </c>
      <c r="C8098">
        <f>IF('Data SW'!C116="","",'Data SW'!C116)</f>
        <v/>
      </c>
      <c r="D8098">
        <f>IF('Data SW'!C116="","",'Data SW'!D116)</f>
        <v/>
      </c>
      <c r="E8098">
        <f>IF('Data SW'!C116="","",'Data SW'!E116)</f>
        <v/>
      </c>
      <c r="F8098">
        <f>IF('Data SW'!C116="","",'Data SW'!F116)</f>
        <v/>
      </c>
      <c r="G8098">
        <f>IF('Data SW'!C116="","",'Data SW'!AD116)</f>
        <v/>
      </c>
      <c r="H8098">
        <f>IF('Data SW'!C116="","",'Data SW'!AC116)</f>
        <v/>
      </c>
      <c r="I8098">
        <f>IF('Data SW'!C116="","",COUNTIF('Data SW'!J116,"&gt;0")+COUNTIF('Data SW'!L116,"&gt;0")+COUNTIF('Data SW'!N116,"&gt;0")+COUNTIF('Data SW'!P116,"&gt;0")+COUNTIF('Data SW'!R116,"&gt;0")+COUNTIF('Data SW'!T116,"&gt;0")+COUNTIF('Data SW'!V116,"&gt;0")+COUNTIF('Data SW'!X116,"&gt;0"))</f>
        <v/>
      </c>
      <c r="J8098">
        <f>IF('Data SW'!C116="","",IF((COUNTIF('Data SW'!K116,"&gt;0")+COUNTIF('Data SW'!M116,"&gt;0")+COUNTIF('Data SW'!O116,"&gt;0")+COUNTIF('Data SW'!Q116,"&gt;0")+COUNTIF('Data SW'!S116,"&gt;0")+COUNTIF('Data SW'!U116,"&gt;0")+COUNTIF('Data SW'!W116,"&gt;0")+COUNTIF('Data SW'!Y116,"&gt;0"))&gt;0,1,0))</f>
        <v/>
      </c>
      <c r="M8098" t="inlineStr">
        <is>
          <t>Data R</t>
        </is>
      </c>
    </row>
    <row r="8099">
      <c r="A8099" t="inlineStr">
        <is>
          <t>PT Swasta / PPKS</t>
        </is>
      </c>
      <c r="B8099">
        <f>IF('Data SW'!C117="","",'Data SW'!B117)</f>
        <v/>
      </c>
      <c r="C8099">
        <f>IF('Data SW'!C117="","",'Data SW'!C117)</f>
        <v/>
      </c>
      <c r="D8099">
        <f>IF('Data SW'!C117="","",'Data SW'!D117)</f>
        <v/>
      </c>
      <c r="E8099">
        <f>IF('Data SW'!C117="","",'Data SW'!E117)</f>
        <v/>
      </c>
      <c r="F8099">
        <f>IF('Data SW'!C117="","",'Data SW'!F117)</f>
        <v/>
      </c>
      <c r="G8099">
        <f>IF('Data SW'!C117="","",'Data SW'!AD117)</f>
        <v/>
      </c>
      <c r="H8099">
        <f>IF('Data SW'!C117="","",'Data SW'!AC117)</f>
        <v/>
      </c>
      <c r="I8099">
        <f>IF('Data SW'!C117="","",COUNTIF('Data SW'!J117,"&gt;0")+COUNTIF('Data SW'!L117,"&gt;0")+COUNTIF('Data SW'!N117,"&gt;0")+COUNTIF('Data SW'!P117,"&gt;0")+COUNTIF('Data SW'!R117,"&gt;0")+COUNTIF('Data SW'!T117,"&gt;0")+COUNTIF('Data SW'!V117,"&gt;0")+COUNTIF('Data SW'!X117,"&gt;0"))</f>
        <v/>
      </c>
      <c r="J8099">
        <f>IF('Data SW'!C117="","",IF((COUNTIF('Data SW'!K117,"&gt;0")+COUNTIF('Data SW'!M117,"&gt;0")+COUNTIF('Data SW'!O117,"&gt;0")+COUNTIF('Data SW'!Q117,"&gt;0")+COUNTIF('Data SW'!S117,"&gt;0")+COUNTIF('Data SW'!U117,"&gt;0")+COUNTIF('Data SW'!W117,"&gt;0")+COUNTIF('Data SW'!Y117,"&gt;0"))&gt;0,1,0))</f>
        <v/>
      </c>
      <c r="M8099" t="inlineStr">
        <is>
          <t>Data R</t>
        </is>
      </c>
    </row>
    <row r="8100">
      <c r="A8100" t="inlineStr">
        <is>
          <t>PT Swasta / PPKS</t>
        </is>
      </c>
      <c r="B8100">
        <f>IF('Data SW'!C118="","",'Data SW'!B118)</f>
        <v/>
      </c>
      <c r="C8100">
        <f>IF('Data SW'!C118="","",'Data SW'!C118)</f>
        <v/>
      </c>
      <c r="D8100">
        <f>IF('Data SW'!C118="","",'Data SW'!D118)</f>
        <v/>
      </c>
      <c r="E8100">
        <f>IF('Data SW'!C118="","",'Data SW'!E118)</f>
        <v/>
      </c>
      <c r="F8100">
        <f>IF('Data SW'!C118="","",'Data SW'!F118)</f>
        <v/>
      </c>
      <c r="G8100">
        <f>IF('Data SW'!C118="","",'Data SW'!AD118)</f>
        <v/>
      </c>
      <c r="H8100">
        <f>IF('Data SW'!C118="","",'Data SW'!AC118)</f>
        <v/>
      </c>
      <c r="I8100">
        <f>IF('Data SW'!C118="","",COUNTIF('Data SW'!J118,"&gt;0")+COUNTIF('Data SW'!L118,"&gt;0")+COUNTIF('Data SW'!N118,"&gt;0")+COUNTIF('Data SW'!P118,"&gt;0")+COUNTIF('Data SW'!R118,"&gt;0")+COUNTIF('Data SW'!T118,"&gt;0")+COUNTIF('Data SW'!V118,"&gt;0")+COUNTIF('Data SW'!X118,"&gt;0"))</f>
        <v/>
      </c>
      <c r="J8100">
        <f>IF('Data SW'!C118="","",IF((COUNTIF('Data SW'!K118,"&gt;0")+COUNTIF('Data SW'!M118,"&gt;0")+COUNTIF('Data SW'!O118,"&gt;0")+COUNTIF('Data SW'!Q118,"&gt;0")+COUNTIF('Data SW'!S118,"&gt;0")+COUNTIF('Data SW'!U118,"&gt;0")+COUNTIF('Data SW'!W118,"&gt;0")+COUNTIF('Data SW'!Y118,"&gt;0"))&gt;0,1,0))</f>
        <v/>
      </c>
      <c r="M8100" t="inlineStr">
        <is>
          <t>Data R</t>
        </is>
      </c>
    </row>
    <row r="8101">
      <c r="A8101" t="inlineStr">
        <is>
          <t>PT Swasta / PPKS</t>
        </is>
      </c>
      <c r="B8101">
        <f>IF('Data SW'!C119="","",'Data SW'!B119)</f>
        <v/>
      </c>
      <c r="C8101">
        <f>IF('Data SW'!C119="","",'Data SW'!C119)</f>
        <v/>
      </c>
      <c r="D8101">
        <f>IF('Data SW'!C119="","",'Data SW'!D119)</f>
        <v/>
      </c>
      <c r="E8101">
        <f>IF('Data SW'!C119="","",'Data SW'!E119)</f>
        <v/>
      </c>
      <c r="F8101">
        <f>IF('Data SW'!C119="","",'Data SW'!F119)</f>
        <v/>
      </c>
      <c r="G8101">
        <f>IF('Data SW'!C119="","",'Data SW'!AD119)</f>
        <v/>
      </c>
      <c r="H8101">
        <f>IF('Data SW'!C119="","",'Data SW'!AC119)</f>
        <v/>
      </c>
      <c r="I8101">
        <f>IF('Data SW'!C119="","",COUNTIF('Data SW'!J119,"&gt;0")+COUNTIF('Data SW'!L119,"&gt;0")+COUNTIF('Data SW'!N119,"&gt;0")+COUNTIF('Data SW'!P119,"&gt;0")+COUNTIF('Data SW'!R119,"&gt;0")+COUNTIF('Data SW'!T119,"&gt;0")+COUNTIF('Data SW'!V119,"&gt;0")+COUNTIF('Data SW'!X119,"&gt;0"))</f>
        <v/>
      </c>
      <c r="J8101">
        <f>IF('Data SW'!C119="","",IF((COUNTIF('Data SW'!K119,"&gt;0")+COUNTIF('Data SW'!M119,"&gt;0")+COUNTIF('Data SW'!O119,"&gt;0")+COUNTIF('Data SW'!Q119,"&gt;0")+COUNTIF('Data SW'!S119,"&gt;0")+COUNTIF('Data SW'!U119,"&gt;0")+COUNTIF('Data SW'!W119,"&gt;0")+COUNTIF('Data SW'!Y119,"&gt;0"))&gt;0,1,0))</f>
        <v/>
      </c>
      <c r="M8101" t="inlineStr">
        <is>
          <t>Data R</t>
        </is>
      </c>
    </row>
    <row r="8102">
      <c r="A8102" t="inlineStr">
        <is>
          <t>PT Swasta / PPKS</t>
        </is>
      </c>
      <c r="B8102">
        <f>IF('Data SW'!C120="","",'Data SW'!B120)</f>
        <v/>
      </c>
      <c r="C8102">
        <f>IF('Data SW'!C120="","",'Data SW'!C120)</f>
        <v/>
      </c>
      <c r="D8102">
        <f>IF('Data SW'!C120="","",'Data SW'!D120)</f>
        <v/>
      </c>
      <c r="E8102">
        <f>IF('Data SW'!C120="","",'Data SW'!E120)</f>
        <v/>
      </c>
      <c r="F8102">
        <f>IF('Data SW'!C120="","",'Data SW'!F120)</f>
        <v/>
      </c>
      <c r="G8102">
        <f>IF('Data SW'!C120="","",'Data SW'!AD120)</f>
        <v/>
      </c>
      <c r="H8102">
        <f>IF('Data SW'!C120="","",'Data SW'!AC120)</f>
        <v/>
      </c>
      <c r="I8102">
        <f>IF('Data SW'!C120="","",COUNTIF('Data SW'!J120,"&gt;0")+COUNTIF('Data SW'!L120,"&gt;0")+COUNTIF('Data SW'!N120,"&gt;0")+COUNTIF('Data SW'!P120,"&gt;0")+COUNTIF('Data SW'!R120,"&gt;0")+COUNTIF('Data SW'!T120,"&gt;0")+COUNTIF('Data SW'!V120,"&gt;0")+COUNTIF('Data SW'!X120,"&gt;0"))</f>
        <v/>
      </c>
      <c r="J8102">
        <f>IF('Data SW'!C120="","",IF((COUNTIF('Data SW'!K120,"&gt;0")+COUNTIF('Data SW'!M120,"&gt;0")+COUNTIF('Data SW'!O120,"&gt;0")+COUNTIF('Data SW'!Q120,"&gt;0")+COUNTIF('Data SW'!S120,"&gt;0")+COUNTIF('Data SW'!U120,"&gt;0")+COUNTIF('Data SW'!W120,"&gt;0")+COUNTIF('Data SW'!Y120,"&gt;0"))&gt;0,1,0))</f>
        <v/>
      </c>
      <c r="M8102" t="inlineStr">
        <is>
          <t>Data R</t>
        </is>
      </c>
    </row>
    <row r="8103">
      <c r="A8103" t="inlineStr">
        <is>
          <t>PT Swasta / PPKS</t>
        </is>
      </c>
      <c r="B8103">
        <f>IF('Data SW'!C121="","",'Data SW'!B121)</f>
        <v/>
      </c>
      <c r="C8103">
        <f>IF('Data SW'!C121="","",'Data SW'!C121)</f>
        <v/>
      </c>
      <c r="D8103">
        <f>IF('Data SW'!C121="","",'Data SW'!D121)</f>
        <v/>
      </c>
      <c r="E8103">
        <f>IF('Data SW'!C121="","",'Data SW'!E121)</f>
        <v/>
      </c>
      <c r="F8103">
        <f>IF('Data SW'!C121="","",'Data SW'!F121)</f>
        <v/>
      </c>
      <c r="G8103">
        <f>IF('Data SW'!C121="","",'Data SW'!AD121)</f>
        <v/>
      </c>
      <c r="H8103">
        <f>IF('Data SW'!C121="","",'Data SW'!AC121)</f>
        <v/>
      </c>
      <c r="I8103">
        <f>IF('Data SW'!C121="","",COUNTIF('Data SW'!J121,"&gt;0")+COUNTIF('Data SW'!L121,"&gt;0")+COUNTIF('Data SW'!N121,"&gt;0")+COUNTIF('Data SW'!P121,"&gt;0")+COUNTIF('Data SW'!R121,"&gt;0")+COUNTIF('Data SW'!T121,"&gt;0")+COUNTIF('Data SW'!V121,"&gt;0")+COUNTIF('Data SW'!X121,"&gt;0"))</f>
        <v/>
      </c>
      <c r="J8103">
        <f>IF('Data SW'!C121="","",IF((COUNTIF('Data SW'!K121,"&gt;0")+COUNTIF('Data SW'!M121,"&gt;0")+COUNTIF('Data SW'!O121,"&gt;0")+COUNTIF('Data SW'!Q121,"&gt;0")+COUNTIF('Data SW'!S121,"&gt;0")+COUNTIF('Data SW'!U121,"&gt;0")+COUNTIF('Data SW'!W121,"&gt;0")+COUNTIF('Data SW'!Y121,"&gt;0"))&gt;0,1,0))</f>
        <v/>
      </c>
      <c r="M8103" t="inlineStr">
        <is>
          <t>Data R</t>
        </is>
      </c>
    </row>
    <row r="8104">
      <c r="A8104" t="inlineStr">
        <is>
          <t>PT Swasta / PPKS</t>
        </is>
      </c>
      <c r="B8104">
        <f>IF('Data SW'!C122="","",'Data SW'!B122)</f>
        <v/>
      </c>
      <c r="C8104">
        <f>IF('Data SW'!C122="","",'Data SW'!C122)</f>
        <v/>
      </c>
      <c r="D8104">
        <f>IF('Data SW'!C122="","",'Data SW'!D122)</f>
        <v/>
      </c>
      <c r="E8104">
        <f>IF('Data SW'!C122="","",'Data SW'!E122)</f>
        <v/>
      </c>
      <c r="F8104">
        <f>IF('Data SW'!C122="","",'Data SW'!F122)</f>
        <v/>
      </c>
      <c r="G8104">
        <f>IF('Data SW'!C122="","",'Data SW'!AD122)</f>
        <v/>
      </c>
      <c r="H8104">
        <f>IF('Data SW'!C122="","",'Data SW'!AC122)</f>
        <v/>
      </c>
      <c r="I8104">
        <f>IF('Data SW'!C122="","",COUNTIF('Data SW'!J122,"&gt;0")+COUNTIF('Data SW'!L122,"&gt;0")+COUNTIF('Data SW'!N122,"&gt;0")+COUNTIF('Data SW'!P122,"&gt;0")+COUNTIF('Data SW'!R122,"&gt;0")+COUNTIF('Data SW'!T122,"&gt;0")+COUNTIF('Data SW'!V122,"&gt;0")+COUNTIF('Data SW'!X122,"&gt;0"))</f>
        <v/>
      </c>
      <c r="J8104">
        <f>IF('Data SW'!C122="","",IF((COUNTIF('Data SW'!K122,"&gt;0")+COUNTIF('Data SW'!M122,"&gt;0")+COUNTIF('Data SW'!O122,"&gt;0")+COUNTIF('Data SW'!Q122,"&gt;0")+COUNTIF('Data SW'!S122,"&gt;0")+COUNTIF('Data SW'!U122,"&gt;0")+COUNTIF('Data SW'!W122,"&gt;0")+COUNTIF('Data SW'!Y122,"&gt;0"))&gt;0,1,0))</f>
        <v/>
      </c>
      <c r="M8104" t="inlineStr">
        <is>
          <t>Data R</t>
        </is>
      </c>
    </row>
    <row r="8105">
      <c r="A8105" t="inlineStr">
        <is>
          <t>PT Swasta / PPKS</t>
        </is>
      </c>
      <c r="B8105">
        <f>IF('Data SW'!C123="","",'Data SW'!B123)</f>
        <v/>
      </c>
      <c r="C8105">
        <f>IF('Data SW'!C123="","",'Data SW'!C123)</f>
        <v/>
      </c>
      <c r="D8105">
        <f>IF('Data SW'!C123="","",'Data SW'!D123)</f>
        <v/>
      </c>
      <c r="E8105">
        <f>IF('Data SW'!C123="","",'Data SW'!E123)</f>
        <v/>
      </c>
      <c r="F8105">
        <f>IF('Data SW'!C123="","",'Data SW'!F123)</f>
        <v/>
      </c>
      <c r="G8105">
        <f>IF('Data SW'!C123="","",'Data SW'!AD123)</f>
        <v/>
      </c>
      <c r="H8105">
        <f>IF('Data SW'!C123="","",'Data SW'!AC123)</f>
        <v/>
      </c>
      <c r="I8105">
        <f>IF('Data SW'!C123="","",COUNTIF('Data SW'!J123,"&gt;0")+COUNTIF('Data SW'!L123,"&gt;0")+COUNTIF('Data SW'!N123,"&gt;0")+COUNTIF('Data SW'!P123,"&gt;0")+COUNTIF('Data SW'!R123,"&gt;0")+COUNTIF('Data SW'!T123,"&gt;0")+COUNTIF('Data SW'!V123,"&gt;0")+COUNTIF('Data SW'!X123,"&gt;0"))</f>
        <v/>
      </c>
      <c r="J8105">
        <f>IF('Data SW'!C123="","",IF((COUNTIF('Data SW'!K123,"&gt;0")+COUNTIF('Data SW'!M123,"&gt;0")+COUNTIF('Data SW'!O123,"&gt;0")+COUNTIF('Data SW'!Q123,"&gt;0")+COUNTIF('Data SW'!S123,"&gt;0")+COUNTIF('Data SW'!U123,"&gt;0")+COUNTIF('Data SW'!W123,"&gt;0")+COUNTIF('Data SW'!Y123,"&gt;0"))&gt;0,1,0))</f>
        <v/>
      </c>
      <c r="M8105" t="inlineStr">
        <is>
          <t>Data R</t>
        </is>
      </c>
    </row>
    <row r="8106">
      <c r="A8106" t="inlineStr">
        <is>
          <t>PT Swasta / PPKS</t>
        </is>
      </c>
      <c r="B8106">
        <f>IF('Data SW'!C124="","",'Data SW'!B124)</f>
        <v/>
      </c>
      <c r="C8106">
        <f>IF('Data SW'!C124="","",'Data SW'!C124)</f>
        <v/>
      </c>
      <c r="D8106">
        <f>IF('Data SW'!C124="","",'Data SW'!D124)</f>
        <v/>
      </c>
      <c r="E8106">
        <f>IF('Data SW'!C124="","",'Data SW'!E124)</f>
        <v/>
      </c>
      <c r="F8106">
        <f>IF('Data SW'!C124="","",'Data SW'!F124)</f>
        <v/>
      </c>
      <c r="G8106">
        <f>IF('Data SW'!C124="","",'Data SW'!AD124)</f>
        <v/>
      </c>
      <c r="H8106">
        <f>IF('Data SW'!C124="","",'Data SW'!AC124)</f>
        <v/>
      </c>
      <c r="I8106">
        <f>IF('Data SW'!C124="","",COUNTIF('Data SW'!J124,"&gt;0")+COUNTIF('Data SW'!L124,"&gt;0")+COUNTIF('Data SW'!N124,"&gt;0")+COUNTIF('Data SW'!P124,"&gt;0")+COUNTIF('Data SW'!R124,"&gt;0")+COUNTIF('Data SW'!T124,"&gt;0")+COUNTIF('Data SW'!V124,"&gt;0")+COUNTIF('Data SW'!X124,"&gt;0"))</f>
        <v/>
      </c>
      <c r="J8106">
        <f>IF('Data SW'!C124="","",IF((COUNTIF('Data SW'!K124,"&gt;0")+COUNTIF('Data SW'!M124,"&gt;0")+COUNTIF('Data SW'!O124,"&gt;0")+COUNTIF('Data SW'!Q124,"&gt;0")+COUNTIF('Data SW'!S124,"&gt;0")+COUNTIF('Data SW'!U124,"&gt;0")+COUNTIF('Data SW'!W124,"&gt;0")+COUNTIF('Data SW'!Y124,"&gt;0"))&gt;0,1,0))</f>
        <v/>
      </c>
      <c r="M8106" t="inlineStr">
        <is>
          <t>Data R</t>
        </is>
      </c>
    </row>
    <row r="8107">
      <c r="A8107" t="inlineStr">
        <is>
          <t>PT Swasta / PPKS</t>
        </is>
      </c>
      <c r="B8107">
        <f>IF('Data SW'!C125="","",'Data SW'!B125)</f>
        <v/>
      </c>
      <c r="C8107">
        <f>IF('Data SW'!C125="","",'Data SW'!C125)</f>
        <v/>
      </c>
      <c r="D8107">
        <f>IF('Data SW'!C125="","",'Data SW'!D125)</f>
        <v/>
      </c>
      <c r="E8107">
        <f>IF('Data SW'!C125="","",'Data SW'!E125)</f>
        <v/>
      </c>
      <c r="F8107">
        <f>IF('Data SW'!C125="","",'Data SW'!F125)</f>
        <v/>
      </c>
      <c r="G8107">
        <f>IF('Data SW'!C125="","",'Data SW'!AD125)</f>
        <v/>
      </c>
      <c r="H8107">
        <f>IF('Data SW'!C125="","",'Data SW'!AC125)</f>
        <v/>
      </c>
      <c r="I8107">
        <f>IF('Data SW'!C125="","",COUNTIF('Data SW'!J125,"&gt;0")+COUNTIF('Data SW'!L125,"&gt;0")+COUNTIF('Data SW'!N125,"&gt;0")+COUNTIF('Data SW'!P125,"&gt;0")+COUNTIF('Data SW'!R125,"&gt;0")+COUNTIF('Data SW'!T125,"&gt;0")+COUNTIF('Data SW'!V125,"&gt;0")+COUNTIF('Data SW'!X125,"&gt;0"))</f>
        <v/>
      </c>
      <c r="J8107">
        <f>IF('Data SW'!C125="","",IF((COUNTIF('Data SW'!K125,"&gt;0")+COUNTIF('Data SW'!M125,"&gt;0")+COUNTIF('Data SW'!O125,"&gt;0")+COUNTIF('Data SW'!Q125,"&gt;0")+COUNTIF('Data SW'!S125,"&gt;0")+COUNTIF('Data SW'!U125,"&gt;0")+COUNTIF('Data SW'!W125,"&gt;0")+COUNTIF('Data SW'!Y125,"&gt;0"))&gt;0,1,0))</f>
        <v/>
      </c>
      <c r="M8107" t="inlineStr">
        <is>
          <t>Data R</t>
        </is>
      </c>
    </row>
    <row r="8108">
      <c r="A8108" t="inlineStr">
        <is>
          <t>PT Swasta / PPKS</t>
        </is>
      </c>
      <c r="B8108">
        <f>IF('Data SW'!C126="","",'Data SW'!B126)</f>
        <v/>
      </c>
      <c r="C8108">
        <f>IF('Data SW'!C126="","",'Data SW'!C126)</f>
        <v/>
      </c>
      <c r="D8108">
        <f>IF('Data SW'!C126="","",'Data SW'!D126)</f>
        <v/>
      </c>
      <c r="E8108">
        <f>IF('Data SW'!C126="","",'Data SW'!E126)</f>
        <v/>
      </c>
      <c r="F8108">
        <f>IF('Data SW'!C126="","",'Data SW'!F126)</f>
        <v/>
      </c>
      <c r="G8108">
        <f>IF('Data SW'!C126="","",'Data SW'!AD126)</f>
        <v/>
      </c>
      <c r="H8108">
        <f>IF('Data SW'!C126="","",'Data SW'!AC126)</f>
        <v/>
      </c>
      <c r="I8108">
        <f>IF('Data SW'!C126="","",COUNTIF('Data SW'!J126,"&gt;0")+COUNTIF('Data SW'!L126,"&gt;0")+COUNTIF('Data SW'!N126,"&gt;0")+COUNTIF('Data SW'!P126,"&gt;0")+COUNTIF('Data SW'!R126,"&gt;0")+COUNTIF('Data SW'!T126,"&gt;0")+COUNTIF('Data SW'!V126,"&gt;0")+COUNTIF('Data SW'!X126,"&gt;0"))</f>
        <v/>
      </c>
      <c r="J8108">
        <f>IF('Data SW'!C126="","",IF((COUNTIF('Data SW'!K126,"&gt;0")+COUNTIF('Data SW'!M126,"&gt;0")+COUNTIF('Data SW'!O126,"&gt;0")+COUNTIF('Data SW'!Q126,"&gt;0")+COUNTIF('Data SW'!S126,"&gt;0")+COUNTIF('Data SW'!U126,"&gt;0")+COUNTIF('Data SW'!W126,"&gt;0")+COUNTIF('Data SW'!Y126,"&gt;0"))&gt;0,1,0))</f>
        <v/>
      </c>
      <c r="M8108" t="inlineStr">
        <is>
          <t>Data R</t>
        </is>
      </c>
    </row>
    <row r="8109">
      <c r="A8109" t="inlineStr">
        <is>
          <t>PT Swasta / PPKS</t>
        </is>
      </c>
      <c r="B8109">
        <f>IF('Data SW'!C127="","",'Data SW'!B127)</f>
        <v/>
      </c>
      <c r="C8109">
        <f>IF('Data SW'!C127="","",'Data SW'!C127)</f>
        <v/>
      </c>
      <c r="D8109">
        <f>IF('Data SW'!C127="","",'Data SW'!D127)</f>
        <v/>
      </c>
      <c r="E8109">
        <f>IF('Data SW'!C127="","",'Data SW'!E127)</f>
        <v/>
      </c>
      <c r="F8109">
        <f>IF('Data SW'!C127="","",'Data SW'!F127)</f>
        <v/>
      </c>
      <c r="G8109">
        <f>IF('Data SW'!C127="","",'Data SW'!AD127)</f>
        <v/>
      </c>
      <c r="H8109">
        <f>IF('Data SW'!C127="","",'Data SW'!AC127)</f>
        <v/>
      </c>
      <c r="I8109">
        <f>IF('Data SW'!C127="","",COUNTIF('Data SW'!J127,"&gt;0")+COUNTIF('Data SW'!L127,"&gt;0")+COUNTIF('Data SW'!N127,"&gt;0")+COUNTIF('Data SW'!P127,"&gt;0")+COUNTIF('Data SW'!R127,"&gt;0")+COUNTIF('Data SW'!T127,"&gt;0")+COUNTIF('Data SW'!V127,"&gt;0")+COUNTIF('Data SW'!X127,"&gt;0"))</f>
        <v/>
      </c>
      <c r="J8109">
        <f>IF('Data SW'!C127="","",IF((COUNTIF('Data SW'!K127,"&gt;0")+COUNTIF('Data SW'!M127,"&gt;0")+COUNTIF('Data SW'!O127,"&gt;0")+COUNTIF('Data SW'!Q127,"&gt;0")+COUNTIF('Data SW'!S127,"&gt;0")+COUNTIF('Data SW'!U127,"&gt;0")+COUNTIF('Data SW'!W127,"&gt;0")+COUNTIF('Data SW'!Y127,"&gt;0"))&gt;0,1,0))</f>
        <v/>
      </c>
      <c r="M8109" t="inlineStr">
        <is>
          <t>Data R</t>
        </is>
      </c>
    </row>
    <row r="8110">
      <c r="A8110" t="inlineStr">
        <is>
          <t>PT Swasta / PPKS</t>
        </is>
      </c>
      <c r="B8110">
        <f>IF('Data SW'!C128="","",'Data SW'!B128)</f>
        <v/>
      </c>
      <c r="C8110">
        <f>IF('Data SW'!C128="","",'Data SW'!C128)</f>
        <v/>
      </c>
      <c r="D8110">
        <f>IF('Data SW'!C128="","",'Data SW'!D128)</f>
        <v/>
      </c>
      <c r="E8110">
        <f>IF('Data SW'!C128="","",'Data SW'!E128)</f>
        <v/>
      </c>
      <c r="F8110">
        <f>IF('Data SW'!C128="","",'Data SW'!F128)</f>
        <v/>
      </c>
      <c r="G8110">
        <f>IF('Data SW'!C128="","",'Data SW'!AD128)</f>
        <v/>
      </c>
      <c r="H8110">
        <f>IF('Data SW'!C128="","",'Data SW'!AC128)</f>
        <v/>
      </c>
      <c r="I8110">
        <f>IF('Data SW'!C128="","",COUNTIF('Data SW'!J128,"&gt;0")+COUNTIF('Data SW'!L128,"&gt;0")+COUNTIF('Data SW'!N128,"&gt;0")+COUNTIF('Data SW'!P128,"&gt;0")+COUNTIF('Data SW'!R128,"&gt;0")+COUNTIF('Data SW'!T128,"&gt;0")+COUNTIF('Data SW'!V128,"&gt;0")+COUNTIF('Data SW'!X128,"&gt;0"))</f>
        <v/>
      </c>
      <c r="J8110">
        <f>IF('Data SW'!C128="","",IF((COUNTIF('Data SW'!K128,"&gt;0")+COUNTIF('Data SW'!M128,"&gt;0")+COUNTIF('Data SW'!O128,"&gt;0")+COUNTIF('Data SW'!Q128,"&gt;0")+COUNTIF('Data SW'!S128,"&gt;0")+COUNTIF('Data SW'!U128,"&gt;0")+COUNTIF('Data SW'!W128,"&gt;0")+COUNTIF('Data SW'!Y128,"&gt;0"))&gt;0,1,0))</f>
        <v/>
      </c>
      <c r="M8110" t="inlineStr">
        <is>
          <t>Data R</t>
        </is>
      </c>
    </row>
    <row r="8111">
      <c r="A8111" t="inlineStr">
        <is>
          <t>PT Swasta / PPKS</t>
        </is>
      </c>
      <c r="B8111">
        <f>IF('Data SW'!C129="","",'Data SW'!B129)</f>
        <v/>
      </c>
      <c r="C8111">
        <f>IF('Data SW'!C129="","",'Data SW'!C129)</f>
        <v/>
      </c>
      <c r="D8111">
        <f>IF('Data SW'!C129="","",'Data SW'!D129)</f>
        <v/>
      </c>
      <c r="E8111">
        <f>IF('Data SW'!C129="","",'Data SW'!E129)</f>
        <v/>
      </c>
      <c r="F8111">
        <f>IF('Data SW'!C129="","",'Data SW'!F129)</f>
        <v/>
      </c>
      <c r="G8111">
        <f>IF('Data SW'!C129="","",'Data SW'!AD129)</f>
        <v/>
      </c>
      <c r="H8111">
        <f>IF('Data SW'!C129="","",'Data SW'!AC129)</f>
        <v/>
      </c>
      <c r="I8111">
        <f>IF('Data SW'!C129="","",COUNTIF('Data SW'!J129,"&gt;0")+COUNTIF('Data SW'!L129,"&gt;0")+COUNTIF('Data SW'!N129,"&gt;0")+COUNTIF('Data SW'!P129,"&gt;0")+COUNTIF('Data SW'!R129,"&gt;0")+COUNTIF('Data SW'!T129,"&gt;0")+COUNTIF('Data SW'!V129,"&gt;0")+COUNTIF('Data SW'!X129,"&gt;0"))</f>
        <v/>
      </c>
      <c r="J8111">
        <f>IF('Data SW'!C129="","",IF((COUNTIF('Data SW'!K129,"&gt;0")+COUNTIF('Data SW'!M129,"&gt;0")+COUNTIF('Data SW'!O129,"&gt;0")+COUNTIF('Data SW'!Q129,"&gt;0")+COUNTIF('Data SW'!S129,"&gt;0")+COUNTIF('Data SW'!U129,"&gt;0")+COUNTIF('Data SW'!W129,"&gt;0")+COUNTIF('Data SW'!Y129,"&gt;0"))&gt;0,1,0))</f>
        <v/>
      </c>
      <c r="M8111" t="inlineStr">
        <is>
          <t>Data R</t>
        </is>
      </c>
    </row>
    <row r="8112">
      <c r="A8112" t="inlineStr">
        <is>
          <t>PT Swasta / PPKS</t>
        </is>
      </c>
      <c r="B8112">
        <f>IF('Data SW'!C130="","",'Data SW'!B130)</f>
        <v/>
      </c>
      <c r="C8112">
        <f>IF('Data SW'!C130="","",'Data SW'!C130)</f>
        <v/>
      </c>
      <c r="D8112">
        <f>IF('Data SW'!C130="","",'Data SW'!D130)</f>
        <v/>
      </c>
      <c r="E8112">
        <f>IF('Data SW'!C130="","",'Data SW'!E130)</f>
        <v/>
      </c>
      <c r="F8112">
        <f>IF('Data SW'!C130="","",'Data SW'!F130)</f>
        <v/>
      </c>
      <c r="G8112">
        <f>IF('Data SW'!C130="","",'Data SW'!AD130)</f>
        <v/>
      </c>
      <c r="H8112">
        <f>IF('Data SW'!C130="","",'Data SW'!AC130)</f>
        <v/>
      </c>
      <c r="I8112">
        <f>IF('Data SW'!C130="","",COUNTIF('Data SW'!J130,"&gt;0")+COUNTIF('Data SW'!L130,"&gt;0")+COUNTIF('Data SW'!N130,"&gt;0")+COUNTIF('Data SW'!P130,"&gt;0")+COUNTIF('Data SW'!R130,"&gt;0")+COUNTIF('Data SW'!T130,"&gt;0")+COUNTIF('Data SW'!V130,"&gt;0")+COUNTIF('Data SW'!X130,"&gt;0"))</f>
        <v/>
      </c>
      <c r="J8112">
        <f>IF('Data SW'!C130="","",IF((COUNTIF('Data SW'!K130,"&gt;0")+COUNTIF('Data SW'!M130,"&gt;0")+COUNTIF('Data SW'!O130,"&gt;0")+COUNTIF('Data SW'!Q130,"&gt;0")+COUNTIF('Data SW'!S130,"&gt;0")+COUNTIF('Data SW'!U130,"&gt;0")+COUNTIF('Data SW'!W130,"&gt;0")+COUNTIF('Data SW'!Y130,"&gt;0"))&gt;0,1,0))</f>
        <v/>
      </c>
      <c r="M8112" t="inlineStr">
        <is>
          <t>Data R</t>
        </is>
      </c>
    </row>
    <row r="8113">
      <c r="A8113" t="inlineStr">
        <is>
          <t>PT Swasta / PPKS</t>
        </is>
      </c>
      <c r="B8113">
        <f>IF('Data SW'!C131="","",'Data SW'!B131)</f>
        <v/>
      </c>
      <c r="C8113">
        <f>IF('Data SW'!C131="","",'Data SW'!C131)</f>
        <v/>
      </c>
      <c r="D8113">
        <f>IF('Data SW'!C131="","",'Data SW'!D131)</f>
        <v/>
      </c>
      <c r="E8113">
        <f>IF('Data SW'!C131="","",'Data SW'!E131)</f>
        <v/>
      </c>
      <c r="F8113">
        <f>IF('Data SW'!C131="","",'Data SW'!F131)</f>
        <v/>
      </c>
      <c r="G8113">
        <f>IF('Data SW'!C131="","",'Data SW'!AD131)</f>
        <v/>
      </c>
      <c r="H8113">
        <f>IF('Data SW'!C131="","",'Data SW'!AC131)</f>
        <v/>
      </c>
      <c r="I8113">
        <f>IF('Data SW'!C131="","",COUNTIF('Data SW'!J131,"&gt;0")+COUNTIF('Data SW'!L131,"&gt;0")+COUNTIF('Data SW'!N131,"&gt;0")+COUNTIF('Data SW'!P131,"&gt;0")+COUNTIF('Data SW'!R131,"&gt;0")+COUNTIF('Data SW'!T131,"&gt;0")+COUNTIF('Data SW'!V131,"&gt;0")+COUNTIF('Data SW'!X131,"&gt;0"))</f>
        <v/>
      </c>
      <c r="J8113">
        <f>IF('Data SW'!C131="","",IF((COUNTIF('Data SW'!K131,"&gt;0")+COUNTIF('Data SW'!M131,"&gt;0")+COUNTIF('Data SW'!O131,"&gt;0")+COUNTIF('Data SW'!Q131,"&gt;0")+COUNTIF('Data SW'!S131,"&gt;0")+COUNTIF('Data SW'!U131,"&gt;0")+COUNTIF('Data SW'!W131,"&gt;0")+COUNTIF('Data SW'!Y131,"&gt;0"))&gt;0,1,0))</f>
        <v/>
      </c>
      <c r="M8113" t="inlineStr">
        <is>
          <t>Data R</t>
        </is>
      </c>
    </row>
    <row r="8114">
      <c r="A8114" t="inlineStr">
        <is>
          <t>PT Swasta / PPKS</t>
        </is>
      </c>
      <c r="B8114">
        <f>IF('Data SW'!C132="","",'Data SW'!B132)</f>
        <v/>
      </c>
      <c r="C8114">
        <f>IF('Data SW'!C132="","",'Data SW'!C132)</f>
        <v/>
      </c>
      <c r="D8114">
        <f>IF('Data SW'!C132="","",'Data SW'!D132)</f>
        <v/>
      </c>
      <c r="E8114">
        <f>IF('Data SW'!C132="","",'Data SW'!E132)</f>
        <v/>
      </c>
      <c r="F8114">
        <f>IF('Data SW'!C132="","",'Data SW'!F132)</f>
        <v/>
      </c>
      <c r="G8114">
        <f>IF('Data SW'!C132="","",'Data SW'!AD132)</f>
        <v/>
      </c>
      <c r="H8114">
        <f>IF('Data SW'!C132="","",'Data SW'!AC132)</f>
        <v/>
      </c>
      <c r="I8114">
        <f>IF('Data SW'!C132="","",COUNTIF('Data SW'!J132,"&gt;0")+COUNTIF('Data SW'!L132,"&gt;0")+COUNTIF('Data SW'!N132,"&gt;0")+COUNTIF('Data SW'!P132,"&gt;0")+COUNTIF('Data SW'!R132,"&gt;0")+COUNTIF('Data SW'!T132,"&gt;0")+COUNTIF('Data SW'!V132,"&gt;0")+COUNTIF('Data SW'!X132,"&gt;0"))</f>
        <v/>
      </c>
      <c r="J8114">
        <f>IF('Data SW'!C132="","",IF((COUNTIF('Data SW'!K132,"&gt;0")+COUNTIF('Data SW'!M132,"&gt;0")+COUNTIF('Data SW'!O132,"&gt;0")+COUNTIF('Data SW'!Q132,"&gt;0")+COUNTIF('Data SW'!S132,"&gt;0")+COUNTIF('Data SW'!U132,"&gt;0")+COUNTIF('Data SW'!W132,"&gt;0")+COUNTIF('Data SW'!Y132,"&gt;0"))&gt;0,1,0))</f>
        <v/>
      </c>
      <c r="M8114" t="inlineStr">
        <is>
          <t>Data R</t>
        </is>
      </c>
    </row>
    <row r="8115">
      <c r="A8115" t="inlineStr">
        <is>
          <t>PT Swasta / PPKS</t>
        </is>
      </c>
      <c r="B8115">
        <f>IF('Data SW'!C133="","",'Data SW'!B133)</f>
        <v/>
      </c>
      <c r="C8115">
        <f>IF('Data SW'!C133="","",'Data SW'!C133)</f>
        <v/>
      </c>
      <c r="D8115">
        <f>IF('Data SW'!C133="","",'Data SW'!D133)</f>
        <v/>
      </c>
      <c r="E8115">
        <f>IF('Data SW'!C133="","",'Data SW'!E133)</f>
        <v/>
      </c>
      <c r="F8115">
        <f>IF('Data SW'!C133="","",'Data SW'!F133)</f>
        <v/>
      </c>
      <c r="G8115">
        <f>IF('Data SW'!C133="","",'Data SW'!AD133)</f>
        <v/>
      </c>
      <c r="H8115">
        <f>IF('Data SW'!C133="","",'Data SW'!AC133)</f>
        <v/>
      </c>
      <c r="I8115">
        <f>IF('Data SW'!C133="","",COUNTIF('Data SW'!J133,"&gt;0")+COUNTIF('Data SW'!L133,"&gt;0")+COUNTIF('Data SW'!N133,"&gt;0")+COUNTIF('Data SW'!P133,"&gt;0")+COUNTIF('Data SW'!R133,"&gt;0")+COUNTIF('Data SW'!T133,"&gt;0")+COUNTIF('Data SW'!V133,"&gt;0")+COUNTIF('Data SW'!X133,"&gt;0"))</f>
        <v/>
      </c>
      <c r="J8115">
        <f>IF('Data SW'!C133="","",IF((COUNTIF('Data SW'!K133,"&gt;0")+COUNTIF('Data SW'!M133,"&gt;0")+COUNTIF('Data SW'!O133,"&gt;0")+COUNTIF('Data SW'!Q133,"&gt;0")+COUNTIF('Data SW'!S133,"&gt;0")+COUNTIF('Data SW'!U133,"&gt;0")+COUNTIF('Data SW'!W133,"&gt;0")+COUNTIF('Data SW'!Y133,"&gt;0"))&gt;0,1,0))</f>
        <v/>
      </c>
      <c r="M8115" t="inlineStr">
        <is>
          <t>Data R</t>
        </is>
      </c>
    </row>
    <row r="8116">
      <c r="A8116" t="inlineStr">
        <is>
          <t>PT Swasta / PPKS</t>
        </is>
      </c>
      <c r="B8116">
        <f>IF('Data SW'!C134="","",'Data SW'!B134)</f>
        <v/>
      </c>
      <c r="C8116">
        <f>IF('Data SW'!C134="","",'Data SW'!C134)</f>
        <v/>
      </c>
      <c r="D8116">
        <f>IF('Data SW'!C134="","",'Data SW'!D134)</f>
        <v/>
      </c>
      <c r="E8116">
        <f>IF('Data SW'!C134="","",'Data SW'!E134)</f>
        <v/>
      </c>
      <c r="F8116">
        <f>IF('Data SW'!C134="","",'Data SW'!F134)</f>
        <v/>
      </c>
      <c r="G8116">
        <f>IF('Data SW'!C134="","",'Data SW'!AD134)</f>
        <v/>
      </c>
      <c r="H8116">
        <f>IF('Data SW'!C134="","",'Data SW'!AC134)</f>
        <v/>
      </c>
      <c r="I8116">
        <f>IF('Data SW'!C134="","",COUNTIF('Data SW'!J134,"&gt;0")+COUNTIF('Data SW'!L134,"&gt;0")+COUNTIF('Data SW'!N134,"&gt;0")+COUNTIF('Data SW'!P134,"&gt;0")+COUNTIF('Data SW'!R134,"&gt;0")+COUNTIF('Data SW'!T134,"&gt;0")+COUNTIF('Data SW'!V134,"&gt;0")+COUNTIF('Data SW'!X134,"&gt;0"))</f>
        <v/>
      </c>
      <c r="J8116">
        <f>IF('Data SW'!C134="","",IF((COUNTIF('Data SW'!K134,"&gt;0")+COUNTIF('Data SW'!M134,"&gt;0")+COUNTIF('Data SW'!O134,"&gt;0")+COUNTIF('Data SW'!Q134,"&gt;0")+COUNTIF('Data SW'!S134,"&gt;0")+COUNTIF('Data SW'!U134,"&gt;0")+COUNTIF('Data SW'!W134,"&gt;0")+COUNTIF('Data SW'!Y134,"&gt;0"))&gt;0,1,0))</f>
        <v/>
      </c>
      <c r="M8116" t="inlineStr">
        <is>
          <t>Data R</t>
        </is>
      </c>
    </row>
    <row r="8117">
      <c r="A8117" t="inlineStr">
        <is>
          <t>PT Swasta / PPKS</t>
        </is>
      </c>
      <c r="B8117">
        <f>IF('Data SW'!C135="","",'Data SW'!B135)</f>
        <v/>
      </c>
      <c r="C8117">
        <f>IF('Data SW'!C135="","",'Data SW'!C135)</f>
        <v/>
      </c>
      <c r="D8117">
        <f>IF('Data SW'!C135="","",'Data SW'!D135)</f>
        <v/>
      </c>
      <c r="E8117">
        <f>IF('Data SW'!C135="","",'Data SW'!E135)</f>
        <v/>
      </c>
      <c r="F8117">
        <f>IF('Data SW'!C135="","",'Data SW'!F135)</f>
        <v/>
      </c>
      <c r="G8117">
        <f>IF('Data SW'!C135="","",'Data SW'!AD135)</f>
        <v/>
      </c>
      <c r="H8117">
        <f>IF('Data SW'!C135="","",'Data SW'!AC135)</f>
        <v/>
      </c>
      <c r="I8117">
        <f>IF('Data SW'!C135="","",COUNTIF('Data SW'!J135,"&gt;0")+COUNTIF('Data SW'!L135,"&gt;0")+COUNTIF('Data SW'!N135,"&gt;0")+COUNTIF('Data SW'!P135,"&gt;0")+COUNTIF('Data SW'!R135,"&gt;0")+COUNTIF('Data SW'!T135,"&gt;0")+COUNTIF('Data SW'!V135,"&gt;0")+COUNTIF('Data SW'!X135,"&gt;0"))</f>
        <v/>
      </c>
      <c r="J8117">
        <f>IF('Data SW'!C135="","",IF((COUNTIF('Data SW'!K135,"&gt;0")+COUNTIF('Data SW'!M135,"&gt;0")+COUNTIF('Data SW'!O135,"&gt;0")+COUNTIF('Data SW'!Q135,"&gt;0")+COUNTIF('Data SW'!S135,"&gt;0")+COUNTIF('Data SW'!U135,"&gt;0")+COUNTIF('Data SW'!W135,"&gt;0")+COUNTIF('Data SW'!Y135,"&gt;0"))&gt;0,1,0))</f>
        <v/>
      </c>
      <c r="M8117" t="inlineStr">
        <is>
          <t>Data R</t>
        </is>
      </c>
    </row>
    <row r="8118">
      <c r="A8118" t="inlineStr">
        <is>
          <t>PT Swasta / PPKS</t>
        </is>
      </c>
      <c r="B8118">
        <f>IF('Data SW'!C136="","",'Data SW'!B136)</f>
        <v/>
      </c>
      <c r="C8118">
        <f>IF('Data SW'!C136="","",'Data SW'!C136)</f>
        <v/>
      </c>
      <c r="D8118">
        <f>IF('Data SW'!C136="","",'Data SW'!D136)</f>
        <v/>
      </c>
      <c r="E8118">
        <f>IF('Data SW'!C136="","",'Data SW'!E136)</f>
        <v/>
      </c>
      <c r="F8118">
        <f>IF('Data SW'!C136="","",'Data SW'!F136)</f>
        <v/>
      </c>
      <c r="G8118">
        <f>IF('Data SW'!C136="","",'Data SW'!AD136)</f>
        <v/>
      </c>
      <c r="H8118">
        <f>IF('Data SW'!C136="","",'Data SW'!AC136)</f>
        <v/>
      </c>
      <c r="I8118">
        <f>IF('Data SW'!C136="","",COUNTIF('Data SW'!J136,"&gt;0")+COUNTIF('Data SW'!L136,"&gt;0")+COUNTIF('Data SW'!N136,"&gt;0")+COUNTIF('Data SW'!P136,"&gt;0")+COUNTIF('Data SW'!R136,"&gt;0")+COUNTIF('Data SW'!T136,"&gt;0")+COUNTIF('Data SW'!V136,"&gt;0")+COUNTIF('Data SW'!X136,"&gt;0"))</f>
        <v/>
      </c>
      <c r="J8118">
        <f>IF('Data SW'!C136="","",IF((COUNTIF('Data SW'!K136,"&gt;0")+COUNTIF('Data SW'!M136,"&gt;0")+COUNTIF('Data SW'!O136,"&gt;0")+COUNTIF('Data SW'!Q136,"&gt;0")+COUNTIF('Data SW'!S136,"&gt;0")+COUNTIF('Data SW'!U136,"&gt;0")+COUNTIF('Data SW'!W136,"&gt;0")+COUNTIF('Data SW'!Y136,"&gt;0"))&gt;0,1,0))</f>
        <v/>
      </c>
      <c r="M8118" t="inlineStr">
        <is>
          <t>Data R</t>
        </is>
      </c>
    </row>
    <row r="8119">
      <c r="A8119" t="inlineStr">
        <is>
          <t>PT Swasta / PPKS</t>
        </is>
      </c>
      <c r="B8119">
        <f>IF('Data SW'!C137="","",'Data SW'!B137)</f>
        <v/>
      </c>
      <c r="C8119">
        <f>IF('Data SW'!C137="","",'Data SW'!C137)</f>
        <v/>
      </c>
      <c r="D8119">
        <f>IF('Data SW'!C137="","",'Data SW'!D137)</f>
        <v/>
      </c>
      <c r="E8119">
        <f>IF('Data SW'!C137="","",'Data SW'!E137)</f>
        <v/>
      </c>
      <c r="F8119">
        <f>IF('Data SW'!C137="","",'Data SW'!F137)</f>
        <v/>
      </c>
      <c r="G8119">
        <f>IF('Data SW'!C137="","",'Data SW'!AD137)</f>
        <v/>
      </c>
      <c r="H8119">
        <f>IF('Data SW'!C137="","",'Data SW'!AC137)</f>
        <v/>
      </c>
      <c r="I8119">
        <f>IF('Data SW'!C137="","",COUNTIF('Data SW'!J137,"&gt;0")+COUNTIF('Data SW'!L137,"&gt;0")+COUNTIF('Data SW'!N137,"&gt;0")+COUNTIF('Data SW'!P137,"&gt;0")+COUNTIF('Data SW'!R137,"&gt;0")+COUNTIF('Data SW'!T137,"&gt;0")+COUNTIF('Data SW'!V137,"&gt;0")+COUNTIF('Data SW'!X137,"&gt;0"))</f>
        <v/>
      </c>
      <c r="J8119">
        <f>IF('Data SW'!C137="","",IF((COUNTIF('Data SW'!K137,"&gt;0")+COUNTIF('Data SW'!M137,"&gt;0")+COUNTIF('Data SW'!O137,"&gt;0")+COUNTIF('Data SW'!Q137,"&gt;0")+COUNTIF('Data SW'!S137,"&gt;0")+COUNTIF('Data SW'!U137,"&gt;0")+COUNTIF('Data SW'!W137,"&gt;0")+COUNTIF('Data SW'!Y137,"&gt;0"))&gt;0,1,0))</f>
        <v/>
      </c>
      <c r="M8119" t="inlineStr">
        <is>
          <t>Data R</t>
        </is>
      </c>
    </row>
    <row r="8120">
      <c r="A8120" t="inlineStr">
        <is>
          <t>PT Swasta / PPKS</t>
        </is>
      </c>
      <c r="B8120">
        <f>IF('Data SW'!C138="","",'Data SW'!B138)</f>
        <v/>
      </c>
      <c r="C8120">
        <f>IF('Data SW'!C138="","",'Data SW'!C138)</f>
        <v/>
      </c>
      <c r="D8120">
        <f>IF('Data SW'!C138="","",'Data SW'!D138)</f>
        <v/>
      </c>
      <c r="E8120">
        <f>IF('Data SW'!C138="","",'Data SW'!E138)</f>
        <v/>
      </c>
      <c r="F8120">
        <f>IF('Data SW'!C138="","",'Data SW'!F138)</f>
        <v/>
      </c>
      <c r="G8120">
        <f>IF('Data SW'!C138="","",'Data SW'!AD138)</f>
        <v/>
      </c>
      <c r="H8120">
        <f>IF('Data SW'!C138="","",'Data SW'!AC138)</f>
        <v/>
      </c>
      <c r="I8120">
        <f>IF('Data SW'!C138="","",COUNTIF('Data SW'!J138,"&gt;0")+COUNTIF('Data SW'!L138,"&gt;0")+COUNTIF('Data SW'!N138,"&gt;0")+COUNTIF('Data SW'!P138,"&gt;0")+COUNTIF('Data SW'!R138,"&gt;0")+COUNTIF('Data SW'!T138,"&gt;0")+COUNTIF('Data SW'!V138,"&gt;0")+COUNTIF('Data SW'!X138,"&gt;0"))</f>
        <v/>
      </c>
      <c r="J8120">
        <f>IF('Data SW'!C138="","",IF((COUNTIF('Data SW'!K138,"&gt;0")+COUNTIF('Data SW'!M138,"&gt;0")+COUNTIF('Data SW'!O138,"&gt;0")+COUNTIF('Data SW'!Q138,"&gt;0")+COUNTIF('Data SW'!S138,"&gt;0")+COUNTIF('Data SW'!U138,"&gt;0")+COUNTIF('Data SW'!W138,"&gt;0")+COUNTIF('Data SW'!Y138,"&gt;0"))&gt;0,1,0))</f>
        <v/>
      </c>
      <c r="M8120" t="inlineStr">
        <is>
          <t>Data R</t>
        </is>
      </c>
    </row>
    <row r="8121">
      <c r="A8121" t="inlineStr">
        <is>
          <t>PT Swasta / PPKS</t>
        </is>
      </c>
      <c r="B8121">
        <f>IF('Data SW'!C139="","",'Data SW'!B139)</f>
        <v/>
      </c>
      <c r="C8121">
        <f>IF('Data SW'!C139="","",'Data SW'!C139)</f>
        <v/>
      </c>
      <c r="D8121">
        <f>IF('Data SW'!C139="","",'Data SW'!D139)</f>
        <v/>
      </c>
      <c r="E8121">
        <f>IF('Data SW'!C139="","",'Data SW'!E139)</f>
        <v/>
      </c>
      <c r="F8121">
        <f>IF('Data SW'!C139="","",'Data SW'!F139)</f>
        <v/>
      </c>
      <c r="G8121">
        <f>IF('Data SW'!C139="","",'Data SW'!AD139)</f>
        <v/>
      </c>
      <c r="H8121">
        <f>IF('Data SW'!C139="","",'Data SW'!AC139)</f>
        <v/>
      </c>
      <c r="I8121">
        <f>IF('Data SW'!C139="","",COUNTIF('Data SW'!J139,"&gt;0")+COUNTIF('Data SW'!L139,"&gt;0")+COUNTIF('Data SW'!N139,"&gt;0")+COUNTIF('Data SW'!P139,"&gt;0")+COUNTIF('Data SW'!R139,"&gt;0")+COUNTIF('Data SW'!T139,"&gt;0")+COUNTIF('Data SW'!V139,"&gt;0")+COUNTIF('Data SW'!X139,"&gt;0"))</f>
        <v/>
      </c>
      <c r="J8121">
        <f>IF('Data SW'!C139="","",IF((COUNTIF('Data SW'!K139,"&gt;0")+COUNTIF('Data SW'!M139,"&gt;0")+COUNTIF('Data SW'!O139,"&gt;0")+COUNTIF('Data SW'!Q139,"&gt;0")+COUNTIF('Data SW'!S139,"&gt;0")+COUNTIF('Data SW'!U139,"&gt;0")+COUNTIF('Data SW'!W139,"&gt;0")+COUNTIF('Data SW'!Y139,"&gt;0"))&gt;0,1,0))</f>
        <v/>
      </c>
      <c r="M8121" t="inlineStr">
        <is>
          <t>Data R</t>
        </is>
      </c>
    </row>
    <row r="8122">
      <c r="A8122" t="inlineStr">
        <is>
          <t>PT Swasta / PPKS</t>
        </is>
      </c>
      <c r="B8122">
        <f>IF('Data SW'!C140="","",'Data SW'!B140)</f>
        <v/>
      </c>
      <c r="C8122">
        <f>IF('Data SW'!C140="","",'Data SW'!C140)</f>
        <v/>
      </c>
      <c r="D8122">
        <f>IF('Data SW'!C140="","",'Data SW'!D140)</f>
        <v/>
      </c>
      <c r="E8122">
        <f>IF('Data SW'!C140="","",'Data SW'!E140)</f>
        <v/>
      </c>
      <c r="F8122">
        <f>IF('Data SW'!C140="","",'Data SW'!F140)</f>
        <v/>
      </c>
      <c r="G8122">
        <f>IF('Data SW'!C140="","",'Data SW'!AD140)</f>
        <v/>
      </c>
      <c r="H8122">
        <f>IF('Data SW'!C140="","",'Data SW'!AC140)</f>
        <v/>
      </c>
      <c r="I8122">
        <f>IF('Data SW'!C140="","",COUNTIF('Data SW'!J140,"&gt;0")+COUNTIF('Data SW'!L140,"&gt;0")+COUNTIF('Data SW'!N140,"&gt;0")+COUNTIF('Data SW'!P140,"&gt;0")+COUNTIF('Data SW'!R140,"&gt;0")+COUNTIF('Data SW'!T140,"&gt;0")+COUNTIF('Data SW'!V140,"&gt;0")+COUNTIF('Data SW'!X140,"&gt;0"))</f>
        <v/>
      </c>
      <c r="J8122">
        <f>IF('Data SW'!C140="","",IF((COUNTIF('Data SW'!K140,"&gt;0")+COUNTIF('Data SW'!M140,"&gt;0")+COUNTIF('Data SW'!O140,"&gt;0")+COUNTIF('Data SW'!Q140,"&gt;0")+COUNTIF('Data SW'!S140,"&gt;0")+COUNTIF('Data SW'!U140,"&gt;0")+COUNTIF('Data SW'!W140,"&gt;0")+COUNTIF('Data SW'!Y140,"&gt;0"))&gt;0,1,0))</f>
        <v/>
      </c>
      <c r="M8122" t="inlineStr">
        <is>
          <t>Data R</t>
        </is>
      </c>
    </row>
    <row r="8123">
      <c r="A8123" t="inlineStr">
        <is>
          <t>PT Swasta / PPKS</t>
        </is>
      </c>
      <c r="B8123">
        <f>IF('Data SW'!C141="","",'Data SW'!B141)</f>
        <v/>
      </c>
      <c r="C8123">
        <f>IF('Data SW'!C141="","",'Data SW'!C141)</f>
        <v/>
      </c>
      <c r="D8123">
        <f>IF('Data SW'!C141="","",'Data SW'!D141)</f>
        <v/>
      </c>
      <c r="E8123">
        <f>IF('Data SW'!C141="","",'Data SW'!E141)</f>
        <v/>
      </c>
      <c r="F8123">
        <f>IF('Data SW'!C141="","",'Data SW'!F141)</f>
        <v/>
      </c>
      <c r="G8123">
        <f>IF('Data SW'!C141="","",'Data SW'!AD141)</f>
        <v/>
      </c>
      <c r="H8123">
        <f>IF('Data SW'!C141="","",'Data SW'!AC141)</f>
        <v/>
      </c>
      <c r="I8123">
        <f>IF('Data SW'!C141="","",COUNTIF('Data SW'!J141,"&gt;0")+COUNTIF('Data SW'!L141,"&gt;0")+COUNTIF('Data SW'!N141,"&gt;0")+COUNTIF('Data SW'!P141,"&gt;0")+COUNTIF('Data SW'!R141,"&gt;0")+COUNTIF('Data SW'!T141,"&gt;0")+COUNTIF('Data SW'!V141,"&gt;0")+COUNTIF('Data SW'!X141,"&gt;0"))</f>
        <v/>
      </c>
      <c r="J8123">
        <f>IF('Data SW'!C141="","",IF((COUNTIF('Data SW'!K141,"&gt;0")+COUNTIF('Data SW'!M141,"&gt;0")+COUNTIF('Data SW'!O141,"&gt;0")+COUNTIF('Data SW'!Q141,"&gt;0")+COUNTIF('Data SW'!S141,"&gt;0")+COUNTIF('Data SW'!U141,"&gt;0")+COUNTIF('Data SW'!W141,"&gt;0")+COUNTIF('Data SW'!Y141,"&gt;0"))&gt;0,1,0))</f>
        <v/>
      </c>
      <c r="M8123" t="inlineStr">
        <is>
          <t>Data R</t>
        </is>
      </c>
    </row>
    <row r="8124">
      <c r="A8124" t="inlineStr">
        <is>
          <t>PT Swasta / PPKS</t>
        </is>
      </c>
      <c r="B8124">
        <f>IF('Data SW'!C142="","",'Data SW'!B142)</f>
        <v/>
      </c>
      <c r="C8124">
        <f>IF('Data SW'!C142="","",'Data SW'!C142)</f>
        <v/>
      </c>
      <c r="D8124">
        <f>IF('Data SW'!C142="","",'Data SW'!D142)</f>
        <v/>
      </c>
      <c r="E8124">
        <f>IF('Data SW'!C142="","",'Data SW'!E142)</f>
        <v/>
      </c>
      <c r="F8124">
        <f>IF('Data SW'!C142="","",'Data SW'!F142)</f>
        <v/>
      </c>
      <c r="G8124">
        <f>IF('Data SW'!C142="","",'Data SW'!AD142)</f>
        <v/>
      </c>
      <c r="H8124">
        <f>IF('Data SW'!C142="","",'Data SW'!AC142)</f>
        <v/>
      </c>
      <c r="I8124">
        <f>IF('Data SW'!C142="","",COUNTIF('Data SW'!J142,"&gt;0")+COUNTIF('Data SW'!L142,"&gt;0")+COUNTIF('Data SW'!N142,"&gt;0")+COUNTIF('Data SW'!P142,"&gt;0")+COUNTIF('Data SW'!R142,"&gt;0")+COUNTIF('Data SW'!T142,"&gt;0")+COUNTIF('Data SW'!V142,"&gt;0")+COUNTIF('Data SW'!X142,"&gt;0"))</f>
        <v/>
      </c>
      <c r="J8124">
        <f>IF('Data SW'!C142="","",IF((COUNTIF('Data SW'!K142,"&gt;0")+COUNTIF('Data SW'!M142,"&gt;0")+COUNTIF('Data SW'!O142,"&gt;0")+COUNTIF('Data SW'!Q142,"&gt;0")+COUNTIF('Data SW'!S142,"&gt;0")+COUNTIF('Data SW'!U142,"&gt;0")+COUNTIF('Data SW'!W142,"&gt;0")+COUNTIF('Data SW'!Y142,"&gt;0"))&gt;0,1,0))</f>
        <v/>
      </c>
      <c r="M8124" t="inlineStr">
        <is>
          <t>Data R</t>
        </is>
      </c>
    </row>
    <row r="8125">
      <c r="A8125" t="inlineStr">
        <is>
          <t>PT Swasta / PPKS</t>
        </is>
      </c>
      <c r="B8125">
        <f>IF('Data SW'!C143="","",'Data SW'!B143)</f>
        <v/>
      </c>
      <c r="C8125">
        <f>IF('Data SW'!C143="","",'Data SW'!C143)</f>
        <v/>
      </c>
      <c r="D8125">
        <f>IF('Data SW'!C143="","",'Data SW'!D143)</f>
        <v/>
      </c>
      <c r="E8125">
        <f>IF('Data SW'!C143="","",'Data SW'!E143)</f>
        <v/>
      </c>
      <c r="F8125">
        <f>IF('Data SW'!C143="","",'Data SW'!F143)</f>
        <v/>
      </c>
      <c r="G8125">
        <f>IF('Data SW'!C143="","",'Data SW'!AD143)</f>
        <v/>
      </c>
      <c r="H8125">
        <f>IF('Data SW'!C143="","",'Data SW'!AC143)</f>
        <v/>
      </c>
      <c r="I8125">
        <f>IF('Data SW'!C143="","",COUNTIF('Data SW'!J143,"&gt;0")+COUNTIF('Data SW'!L143,"&gt;0")+COUNTIF('Data SW'!N143,"&gt;0")+COUNTIF('Data SW'!P143,"&gt;0")+COUNTIF('Data SW'!R143,"&gt;0")+COUNTIF('Data SW'!T143,"&gt;0")+COUNTIF('Data SW'!V143,"&gt;0")+COUNTIF('Data SW'!X143,"&gt;0"))</f>
        <v/>
      </c>
      <c r="J8125">
        <f>IF('Data SW'!C143="","",IF((COUNTIF('Data SW'!K143,"&gt;0")+COUNTIF('Data SW'!M143,"&gt;0")+COUNTIF('Data SW'!O143,"&gt;0")+COUNTIF('Data SW'!Q143,"&gt;0")+COUNTIF('Data SW'!S143,"&gt;0")+COUNTIF('Data SW'!U143,"&gt;0")+COUNTIF('Data SW'!W143,"&gt;0")+COUNTIF('Data SW'!Y143,"&gt;0"))&gt;0,1,0))</f>
        <v/>
      </c>
      <c r="M8125" t="inlineStr">
        <is>
          <t>Data R</t>
        </is>
      </c>
    </row>
    <row r="8126">
      <c r="A8126" t="inlineStr">
        <is>
          <t>PT Swasta / PPKS</t>
        </is>
      </c>
      <c r="B8126">
        <f>IF('Data SW'!C144="","",'Data SW'!B144)</f>
        <v/>
      </c>
      <c r="C8126">
        <f>IF('Data SW'!C144="","",'Data SW'!C144)</f>
        <v/>
      </c>
      <c r="D8126">
        <f>IF('Data SW'!C144="","",'Data SW'!D144)</f>
        <v/>
      </c>
      <c r="E8126">
        <f>IF('Data SW'!C144="","",'Data SW'!E144)</f>
        <v/>
      </c>
      <c r="F8126">
        <f>IF('Data SW'!C144="","",'Data SW'!F144)</f>
        <v/>
      </c>
      <c r="G8126">
        <f>IF('Data SW'!C144="","",'Data SW'!AD144)</f>
        <v/>
      </c>
      <c r="H8126">
        <f>IF('Data SW'!C144="","",'Data SW'!AC144)</f>
        <v/>
      </c>
      <c r="I8126">
        <f>IF('Data SW'!C144="","",COUNTIF('Data SW'!J144,"&gt;0")+COUNTIF('Data SW'!L144,"&gt;0")+COUNTIF('Data SW'!N144,"&gt;0")+COUNTIF('Data SW'!P144,"&gt;0")+COUNTIF('Data SW'!R144,"&gt;0")+COUNTIF('Data SW'!T144,"&gt;0")+COUNTIF('Data SW'!V144,"&gt;0")+COUNTIF('Data SW'!X144,"&gt;0"))</f>
        <v/>
      </c>
      <c r="J8126">
        <f>IF('Data SW'!C144="","",IF((COUNTIF('Data SW'!K144,"&gt;0")+COUNTIF('Data SW'!M144,"&gt;0")+COUNTIF('Data SW'!O144,"&gt;0")+COUNTIF('Data SW'!Q144,"&gt;0")+COUNTIF('Data SW'!S144,"&gt;0")+COUNTIF('Data SW'!U144,"&gt;0")+COUNTIF('Data SW'!W144,"&gt;0")+COUNTIF('Data SW'!Y144,"&gt;0"))&gt;0,1,0))</f>
        <v/>
      </c>
      <c r="M8126" t="inlineStr">
        <is>
          <t>Data R</t>
        </is>
      </c>
    </row>
    <row r="8127">
      <c r="A8127" t="inlineStr">
        <is>
          <t>PT Swasta / PPKS</t>
        </is>
      </c>
      <c r="B8127">
        <f>IF('Data SW'!C145="","",'Data SW'!B145)</f>
        <v/>
      </c>
      <c r="C8127">
        <f>IF('Data SW'!C145="","",'Data SW'!C145)</f>
        <v/>
      </c>
      <c r="D8127">
        <f>IF('Data SW'!C145="","",'Data SW'!D145)</f>
        <v/>
      </c>
      <c r="E8127">
        <f>IF('Data SW'!C145="","",'Data SW'!E145)</f>
        <v/>
      </c>
      <c r="F8127">
        <f>IF('Data SW'!C145="","",'Data SW'!F145)</f>
        <v/>
      </c>
      <c r="G8127">
        <f>IF('Data SW'!C145="","",'Data SW'!AD145)</f>
        <v/>
      </c>
      <c r="H8127">
        <f>IF('Data SW'!C145="","",'Data SW'!AC145)</f>
        <v/>
      </c>
      <c r="I8127">
        <f>IF('Data SW'!C145="","",COUNTIF('Data SW'!J145,"&gt;0")+COUNTIF('Data SW'!L145,"&gt;0")+COUNTIF('Data SW'!N145,"&gt;0")+COUNTIF('Data SW'!P145,"&gt;0")+COUNTIF('Data SW'!R145,"&gt;0")+COUNTIF('Data SW'!T145,"&gt;0")+COUNTIF('Data SW'!V145,"&gt;0")+COUNTIF('Data SW'!X145,"&gt;0"))</f>
        <v/>
      </c>
      <c r="J8127">
        <f>IF('Data SW'!C145="","",IF((COUNTIF('Data SW'!K145,"&gt;0")+COUNTIF('Data SW'!M145,"&gt;0")+COUNTIF('Data SW'!O145,"&gt;0")+COUNTIF('Data SW'!Q145,"&gt;0")+COUNTIF('Data SW'!S145,"&gt;0")+COUNTIF('Data SW'!U145,"&gt;0")+COUNTIF('Data SW'!W145,"&gt;0")+COUNTIF('Data SW'!Y145,"&gt;0"))&gt;0,1,0))</f>
        <v/>
      </c>
      <c r="M8127" t="inlineStr">
        <is>
          <t>Data R</t>
        </is>
      </c>
    </row>
    <row r="8128">
      <c r="A8128" t="inlineStr">
        <is>
          <t>PT Swasta / PPKS</t>
        </is>
      </c>
      <c r="B8128">
        <f>IF('Data SW'!C146="","",'Data SW'!B146)</f>
        <v/>
      </c>
      <c r="C8128">
        <f>IF('Data SW'!C146="","",'Data SW'!C146)</f>
        <v/>
      </c>
      <c r="D8128">
        <f>IF('Data SW'!C146="","",'Data SW'!D146)</f>
        <v/>
      </c>
      <c r="E8128">
        <f>IF('Data SW'!C146="","",'Data SW'!E146)</f>
        <v/>
      </c>
      <c r="F8128">
        <f>IF('Data SW'!C146="","",'Data SW'!F146)</f>
        <v/>
      </c>
      <c r="G8128">
        <f>IF('Data SW'!C146="","",'Data SW'!AD146)</f>
        <v/>
      </c>
      <c r="H8128">
        <f>IF('Data SW'!C146="","",'Data SW'!AC146)</f>
        <v/>
      </c>
      <c r="I8128">
        <f>IF('Data SW'!C146="","",COUNTIF('Data SW'!J146,"&gt;0")+COUNTIF('Data SW'!L146,"&gt;0")+COUNTIF('Data SW'!N146,"&gt;0")+COUNTIF('Data SW'!P146,"&gt;0")+COUNTIF('Data SW'!R146,"&gt;0")+COUNTIF('Data SW'!T146,"&gt;0")+COUNTIF('Data SW'!V146,"&gt;0")+COUNTIF('Data SW'!X146,"&gt;0"))</f>
        <v/>
      </c>
      <c r="J8128">
        <f>IF('Data SW'!C146="","",IF((COUNTIF('Data SW'!K146,"&gt;0")+COUNTIF('Data SW'!M146,"&gt;0")+COUNTIF('Data SW'!O146,"&gt;0")+COUNTIF('Data SW'!Q146,"&gt;0")+COUNTIF('Data SW'!S146,"&gt;0")+COUNTIF('Data SW'!U146,"&gt;0")+COUNTIF('Data SW'!W146,"&gt;0")+COUNTIF('Data SW'!Y146,"&gt;0"))&gt;0,1,0))</f>
        <v/>
      </c>
      <c r="M8128" t="inlineStr">
        <is>
          <t>Data R</t>
        </is>
      </c>
    </row>
    <row r="8129">
      <c r="A8129" t="inlineStr">
        <is>
          <t>PT Swasta / PPKS</t>
        </is>
      </c>
      <c r="B8129">
        <f>IF('Data SW'!C147="","",'Data SW'!B147)</f>
        <v/>
      </c>
      <c r="C8129">
        <f>IF('Data SW'!C147="","",'Data SW'!C147)</f>
        <v/>
      </c>
      <c r="D8129">
        <f>IF('Data SW'!C147="","",'Data SW'!D147)</f>
        <v/>
      </c>
      <c r="E8129">
        <f>IF('Data SW'!C147="","",'Data SW'!E147)</f>
        <v/>
      </c>
      <c r="F8129">
        <f>IF('Data SW'!C147="","",'Data SW'!F147)</f>
        <v/>
      </c>
      <c r="G8129">
        <f>IF('Data SW'!C147="","",'Data SW'!AD147)</f>
        <v/>
      </c>
      <c r="H8129">
        <f>IF('Data SW'!C147="","",'Data SW'!AC147)</f>
        <v/>
      </c>
      <c r="I8129">
        <f>IF('Data SW'!C147="","",COUNTIF('Data SW'!J147,"&gt;0")+COUNTIF('Data SW'!L147,"&gt;0")+COUNTIF('Data SW'!N147,"&gt;0")+COUNTIF('Data SW'!P147,"&gt;0")+COUNTIF('Data SW'!R147,"&gt;0")+COUNTIF('Data SW'!T147,"&gt;0")+COUNTIF('Data SW'!V147,"&gt;0")+COUNTIF('Data SW'!X147,"&gt;0"))</f>
        <v/>
      </c>
      <c r="J8129">
        <f>IF('Data SW'!C147="","",IF((COUNTIF('Data SW'!K147,"&gt;0")+COUNTIF('Data SW'!M147,"&gt;0")+COUNTIF('Data SW'!O147,"&gt;0")+COUNTIF('Data SW'!Q147,"&gt;0")+COUNTIF('Data SW'!S147,"&gt;0")+COUNTIF('Data SW'!U147,"&gt;0")+COUNTIF('Data SW'!W147,"&gt;0")+COUNTIF('Data SW'!Y147,"&gt;0"))&gt;0,1,0))</f>
        <v/>
      </c>
      <c r="M8129" t="inlineStr">
        <is>
          <t>Data R</t>
        </is>
      </c>
    </row>
    <row r="8130">
      <c r="A8130" t="inlineStr">
        <is>
          <t>PT Swasta / PPKS</t>
        </is>
      </c>
      <c r="B8130">
        <f>IF('Data SW'!C148="","",'Data SW'!B148)</f>
        <v/>
      </c>
      <c r="C8130">
        <f>IF('Data SW'!C148="","",'Data SW'!C148)</f>
        <v/>
      </c>
      <c r="D8130">
        <f>IF('Data SW'!C148="","",'Data SW'!D148)</f>
        <v/>
      </c>
      <c r="E8130">
        <f>IF('Data SW'!C148="","",'Data SW'!E148)</f>
        <v/>
      </c>
      <c r="F8130">
        <f>IF('Data SW'!C148="","",'Data SW'!F148)</f>
        <v/>
      </c>
      <c r="G8130">
        <f>IF('Data SW'!C148="","",'Data SW'!AD148)</f>
        <v/>
      </c>
      <c r="H8130">
        <f>IF('Data SW'!C148="","",'Data SW'!AC148)</f>
        <v/>
      </c>
      <c r="I8130">
        <f>IF('Data SW'!C148="","",COUNTIF('Data SW'!J148,"&gt;0")+COUNTIF('Data SW'!L148,"&gt;0")+COUNTIF('Data SW'!N148,"&gt;0")+COUNTIF('Data SW'!P148,"&gt;0")+COUNTIF('Data SW'!R148,"&gt;0")+COUNTIF('Data SW'!T148,"&gt;0")+COUNTIF('Data SW'!V148,"&gt;0")+COUNTIF('Data SW'!X148,"&gt;0"))</f>
        <v/>
      </c>
      <c r="J8130">
        <f>IF('Data SW'!C148="","",IF((COUNTIF('Data SW'!K148,"&gt;0")+COUNTIF('Data SW'!M148,"&gt;0")+COUNTIF('Data SW'!O148,"&gt;0")+COUNTIF('Data SW'!Q148,"&gt;0")+COUNTIF('Data SW'!S148,"&gt;0")+COUNTIF('Data SW'!U148,"&gt;0")+COUNTIF('Data SW'!W148,"&gt;0")+COUNTIF('Data SW'!Y148,"&gt;0"))&gt;0,1,0))</f>
        <v/>
      </c>
      <c r="M8130" t="inlineStr">
        <is>
          <t>Data R</t>
        </is>
      </c>
    </row>
    <row r="8131">
      <c r="A8131" t="inlineStr">
        <is>
          <t>PT Swasta / PPKS</t>
        </is>
      </c>
      <c r="B8131">
        <f>IF('Data SW'!C149="","",'Data SW'!B149)</f>
        <v/>
      </c>
      <c r="C8131">
        <f>IF('Data SW'!C149="","",'Data SW'!C149)</f>
        <v/>
      </c>
      <c r="D8131">
        <f>IF('Data SW'!C149="","",'Data SW'!D149)</f>
        <v/>
      </c>
      <c r="E8131">
        <f>IF('Data SW'!C149="","",'Data SW'!E149)</f>
        <v/>
      </c>
      <c r="F8131">
        <f>IF('Data SW'!C149="","",'Data SW'!F149)</f>
        <v/>
      </c>
      <c r="G8131">
        <f>IF('Data SW'!C149="","",'Data SW'!AD149)</f>
        <v/>
      </c>
      <c r="H8131">
        <f>IF('Data SW'!C149="","",'Data SW'!AC149)</f>
        <v/>
      </c>
      <c r="I8131">
        <f>IF('Data SW'!C149="","",COUNTIF('Data SW'!J149,"&gt;0")+COUNTIF('Data SW'!L149,"&gt;0")+COUNTIF('Data SW'!N149,"&gt;0")+COUNTIF('Data SW'!P149,"&gt;0")+COUNTIF('Data SW'!R149,"&gt;0")+COUNTIF('Data SW'!T149,"&gt;0")+COUNTIF('Data SW'!V149,"&gt;0")+COUNTIF('Data SW'!X149,"&gt;0"))</f>
        <v/>
      </c>
      <c r="J8131">
        <f>IF('Data SW'!C149="","",IF((COUNTIF('Data SW'!K149,"&gt;0")+COUNTIF('Data SW'!M149,"&gt;0")+COUNTIF('Data SW'!O149,"&gt;0")+COUNTIF('Data SW'!Q149,"&gt;0")+COUNTIF('Data SW'!S149,"&gt;0")+COUNTIF('Data SW'!U149,"&gt;0")+COUNTIF('Data SW'!W149,"&gt;0")+COUNTIF('Data SW'!Y149,"&gt;0"))&gt;0,1,0))</f>
        <v/>
      </c>
      <c r="M8131" t="inlineStr">
        <is>
          <t>Data R</t>
        </is>
      </c>
    </row>
    <row r="8132">
      <c r="A8132" t="inlineStr">
        <is>
          <t>PT Swasta / PPKS</t>
        </is>
      </c>
      <c r="B8132">
        <f>IF('Data SW'!C150="","",'Data SW'!B150)</f>
        <v/>
      </c>
      <c r="C8132">
        <f>IF('Data SW'!C150="","",'Data SW'!C150)</f>
        <v/>
      </c>
      <c r="D8132">
        <f>IF('Data SW'!C150="","",'Data SW'!D150)</f>
        <v/>
      </c>
      <c r="E8132">
        <f>IF('Data SW'!C150="","",'Data SW'!E150)</f>
        <v/>
      </c>
      <c r="F8132">
        <f>IF('Data SW'!C150="","",'Data SW'!F150)</f>
        <v/>
      </c>
      <c r="G8132">
        <f>IF('Data SW'!C150="","",'Data SW'!AD150)</f>
        <v/>
      </c>
      <c r="H8132">
        <f>IF('Data SW'!C150="","",'Data SW'!AC150)</f>
        <v/>
      </c>
      <c r="I8132">
        <f>IF('Data SW'!C150="","",COUNTIF('Data SW'!J150,"&gt;0")+COUNTIF('Data SW'!L150,"&gt;0")+COUNTIF('Data SW'!N150,"&gt;0")+COUNTIF('Data SW'!P150,"&gt;0")+COUNTIF('Data SW'!R150,"&gt;0")+COUNTIF('Data SW'!T150,"&gt;0")+COUNTIF('Data SW'!V150,"&gt;0")+COUNTIF('Data SW'!X150,"&gt;0"))</f>
        <v/>
      </c>
      <c r="J8132">
        <f>IF('Data SW'!C150="","",IF((COUNTIF('Data SW'!K150,"&gt;0")+COUNTIF('Data SW'!M150,"&gt;0")+COUNTIF('Data SW'!O150,"&gt;0")+COUNTIF('Data SW'!Q150,"&gt;0")+COUNTIF('Data SW'!S150,"&gt;0")+COUNTIF('Data SW'!U150,"&gt;0")+COUNTIF('Data SW'!W150,"&gt;0")+COUNTIF('Data SW'!Y150,"&gt;0"))&gt;0,1,0))</f>
        <v/>
      </c>
      <c r="M8132" t="inlineStr">
        <is>
          <t>Data R</t>
        </is>
      </c>
    </row>
    <row r="8133">
      <c r="A8133" t="inlineStr">
        <is>
          <t>PT Swasta / PPKS</t>
        </is>
      </c>
      <c r="B8133">
        <f>IF('Data SW'!C151="","",'Data SW'!B151)</f>
        <v/>
      </c>
      <c r="C8133">
        <f>IF('Data SW'!C151="","",'Data SW'!C151)</f>
        <v/>
      </c>
      <c r="D8133">
        <f>IF('Data SW'!C151="","",'Data SW'!D151)</f>
        <v/>
      </c>
      <c r="E8133">
        <f>IF('Data SW'!C151="","",'Data SW'!E151)</f>
        <v/>
      </c>
      <c r="F8133">
        <f>IF('Data SW'!C151="","",'Data SW'!F151)</f>
        <v/>
      </c>
      <c r="G8133">
        <f>IF('Data SW'!C151="","",'Data SW'!AD151)</f>
        <v/>
      </c>
      <c r="H8133">
        <f>IF('Data SW'!C151="","",'Data SW'!AC151)</f>
        <v/>
      </c>
      <c r="I8133">
        <f>IF('Data SW'!C151="","",COUNTIF('Data SW'!J151,"&gt;0")+COUNTIF('Data SW'!L151,"&gt;0")+COUNTIF('Data SW'!N151,"&gt;0")+COUNTIF('Data SW'!P151,"&gt;0")+COUNTIF('Data SW'!R151,"&gt;0")+COUNTIF('Data SW'!T151,"&gt;0")+COUNTIF('Data SW'!V151,"&gt;0")+COUNTIF('Data SW'!X151,"&gt;0"))</f>
        <v/>
      </c>
      <c r="J8133">
        <f>IF('Data SW'!C151="","",IF((COUNTIF('Data SW'!K151,"&gt;0")+COUNTIF('Data SW'!M151,"&gt;0")+COUNTIF('Data SW'!O151,"&gt;0")+COUNTIF('Data SW'!Q151,"&gt;0")+COUNTIF('Data SW'!S151,"&gt;0")+COUNTIF('Data SW'!U151,"&gt;0")+COUNTIF('Data SW'!W151,"&gt;0")+COUNTIF('Data SW'!Y151,"&gt;0"))&gt;0,1,0))</f>
        <v/>
      </c>
      <c r="M8133" t="inlineStr">
        <is>
          <t>Data R</t>
        </is>
      </c>
    </row>
    <row r="8134">
      <c r="A8134" t="inlineStr">
        <is>
          <t>PT Swasta / PPKS</t>
        </is>
      </c>
      <c r="B8134">
        <f>IF('Data SW'!C152="","",'Data SW'!B152)</f>
        <v/>
      </c>
      <c r="C8134">
        <f>IF('Data SW'!C152="","",'Data SW'!C152)</f>
        <v/>
      </c>
      <c r="D8134">
        <f>IF('Data SW'!C152="","",'Data SW'!D152)</f>
        <v/>
      </c>
      <c r="E8134">
        <f>IF('Data SW'!C152="","",'Data SW'!E152)</f>
        <v/>
      </c>
      <c r="F8134">
        <f>IF('Data SW'!C152="","",'Data SW'!F152)</f>
        <v/>
      </c>
      <c r="G8134">
        <f>IF('Data SW'!C152="","",'Data SW'!AD152)</f>
        <v/>
      </c>
      <c r="H8134">
        <f>IF('Data SW'!C152="","",'Data SW'!AC152)</f>
        <v/>
      </c>
      <c r="I8134">
        <f>IF('Data SW'!C152="","",COUNTIF('Data SW'!J152,"&gt;0")+COUNTIF('Data SW'!L152,"&gt;0")+COUNTIF('Data SW'!N152,"&gt;0")+COUNTIF('Data SW'!P152,"&gt;0")+COUNTIF('Data SW'!R152,"&gt;0")+COUNTIF('Data SW'!T152,"&gt;0")+COUNTIF('Data SW'!V152,"&gt;0")+COUNTIF('Data SW'!X152,"&gt;0"))</f>
        <v/>
      </c>
      <c r="J8134">
        <f>IF('Data SW'!C152="","",IF((COUNTIF('Data SW'!K152,"&gt;0")+COUNTIF('Data SW'!M152,"&gt;0")+COUNTIF('Data SW'!O152,"&gt;0")+COUNTIF('Data SW'!Q152,"&gt;0")+COUNTIF('Data SW'!S152,"&gt;0")+COUNTIF('Data SW'!U152,"&gt;0")+COUNTIF('Data SW'!W152,"&gt;0")+COUNTIF('Data SW'!Y152,"&gt;0"))&gt;0,1,0))</f>
        <v/>
      </c>
      <c r="M8134" t="inlineStr">
        <is>
          <t>Data R</t>
        </is>
      </c>
    </row>
    <row r="8135">
      <c r="A8135" t="inlineStr">
        <is>
          <t>PT Swasta / PPKS</t>
        </is>
      </c>
      <c r="B8135">
        <f>IF('Data SW'!C153="","",'Data SW'!B153)</f>
        <v/>
      </c>
      <c r="C8135">
        <f>IF('Data SW'!C153="","",'Data SW'!C153)</f>
        <v/>
      </c>
      <c r="D8135">
        <f>IF('Data SW'!C153="","",'Data SW'!D153)</f>
        <v/>
      </c>
      <c r="E8135">
        <f>IF('Data SW'!C153="","",'Data SW'!E153)</f>
        <v/>
      </c>
      <c r="F8135">
        <f>IF('Data SW'!C153="","",'Data SW'!F153)</f>
        <v/>
      </c>
      <c r="G8135">
        <f>IF('Data SW'!C153="","",'Data SW'!AD153)</f>
        <v/>
      </c>
      <c r="H8135">
        <f>IF('Data SW'!C153="","",'Data SW'!AC153)</f>
        <v/>
      </c>
      <c r="I8135">
        <f>IF('Data SW'!C153="","",COUNTIF('Data SW'!J153,"&gt;0")+COUNTIF('Data SW'!L153,"&gt;0")+COUNTIF('Data SW'!N153,"&gt;0")+COUNTIF('Data SW'!P153,"&gt;0")+COUNTIF('Data SW'!R153,"&gt;0")+COUNTIF('Data SW'!T153,"&gt;0")+COUNTIF('Data SW'!V153,"&gt;0")+COUNTIF('Data SW'!X153,"&gt;0"))</f>
        <v/>
      </c>
      <c r="J8135">
        <f>IF('Data SW'!C153="","",IF((COUNTIF('Data SW'!K153,"&gt;0")+COUNTIF('Data SW'!M153,"&gt;0")+COUNTIF('Data SW'!O153,"&gt;0")+COUNTIF('Data SW'!Q153,"&gt;0")+COUNTIF('Data SW'!S153,"&gt;0")+COUNTIF('Data SW'!U153,"&gt;0")+COUNTIF('Data SW'!W153,"&gt;0")+COUNTIF('Data SW'!Y153,"&gt;0"))&gt;0,1,0))</f>
        <v/>
      </c>
      <c r="M8135" t="inlineStr">
        <is>
          <t>Data R</t>
        </is>
      </c>
    </row>
    <row r="8136">
      <c r="A8136" t="inlineStr">
        <is>
          <t>PT Swasta / PPKS</t>
        </is>
      </c>
      <c r="B8136">
        <f>IF('Data SW'!C154="","",'Data SW'!B154)</f>
        <v/>
      </c>
      <c r="C8136">
        <f>IF('Data SW'!C154="","",'Data SW'!C154)</f>
        <v/>
      </c>
      <c r="D8136">
        <f>IF('Data SW'!C154="","",'Data SW'!D154)</f>
        <v/>
      </c>
      <c r="E8136">
        <f>IF('Data SW'!C154="","",'Data SW'!E154)</f>
        <v/>
      </c>
      <c r="F8136">
        <f>IF('Data SW'!C154="","",'Data SW'!F154)</f>
        <v/>
      </c>
      <c r="G8136">
        <f>IF('Data SW'!C154="","",'Data SW'!AD154)</f>
        <v/>
      </c>
      <c r="H8136">
        <f>IF('Data SW'!C154="","",'Data SW'!AC154)</f>
        <v/>
      </c>
      <c r="I8136">
        <f>IF('Data SW'!C154="","",COUNTIF('Data SW'!J154,"&gt;0")+COUNTIF('Data SW'!L154,"&gt;0")+COUNTIF('Data SW'!N154,"&gt;0")+COUNTIF('Data SW'!P154,"&gt;0")+COUNTIF('Data SW'!R154,"&gt;0")+COUNTIF('Data SW'!T154,"&gt;0")+COUNTIF('Data SW'!V154,"&gt;0")+COUNTIF('Data SW'!X154,"&gt;0"))</f>
        <v/>
      </c>
      <c r="J8136">
        <f>IF('Data SW'!C154="","",IF((COUNTIF('Data SW'!K154,"&gt;0")+COUNTIF('Data SW'!M154,"&gt;0")+COUNTIF('Data SW'!O154,"&gt;0")+COUNTIF('Data SW'!Q154,"&gt;0")+COUNTIF('Data SW'!S154,"&gt;0")+COUNTIF('Data SW'!U154,"&gt;0")+COUNTIF('Data SW'!W154,"&gt;0")+COUNTIF('Data SW'!Y154,"&gt;0"))&gt;0,1,0))</f>
        <v/>
      </c>
      <c r="M8136" t="inlineStr">
        <is>
          <t>Data R</t>
        </is>
      </c>
    </row>
    <row r="8137">
      <c r="A8137" t="inlineStr">
        <is>
          <t>PT Swasta / PPKS</t>
        </is>
      </c>
      <c r="B8137">
        <f>IF('Data SW'!C155="","",'Data SW'!B155)</f>
        <v/>
      </c>
      <c r="C8137">
        <f>IF('Data SW'!C155="","",'Data SW'!C155)</f>
        <v/>
      </c>
      <c r="D8137">
        <f>IF('Data SW'!C155="","",'Data SW'!D155)</f>
        <v/>
      </c>
      <c r="E8137">
        <f>IF('Data SW'!C155="","",'Data SW'!E155)</f>
        <v/>
      </c>
      <c r="F8137">
        <f>IF('Data SW'!C155="","",'Data SW'!F155)</f>
        <v/>
      </c>
      <c r="G8137">
        <f>IF('Data SW'!C155="","",'Data SW'!AD155)</f>
        <v/>
      </c>
      <c r="H8137">
        <f>IF('Data SW'!C155="","",'Data SW'!AC155)</f>
        <v/>
      </c>
      <c r="I8137">
        <f>IF('Data SW'!C155="","",COUNTIF('Data SW'!J155,"&gt;0")+COUNTIF('Data SW'!L155,"&gt;0")+COUNTIF('Data SW'!N155,"&gt;0")+COUNTIF('Data SW'!P155,"&gt;0")+COUNTIF('Data SW'!R155,"&gt;0")+COUNTIF('Data SW'!T155,"&gt;0")+COUNTIF('Data SW'!V155,"&gt;0")+COUNTIF('Data SW'!X155,"&gt;0"))</f>
        <v/>
      </c>
      <c r="J8137">
        <f>IF('Data SW'!C155="","",IF((COUNTIF('Data SW'!K155,"&gt;0")+COUNTIF('Data SW'!M155,"&gt;0")+COUNTIF('Data SW'!O155,"&gt;0")+COUNTIF('Data SW'!Q155,"&gt;0")+COUNTIF('Data SW'!S155,"&gt;0")+COUNTIF('Data SW'!U155,"&gt;0")+COUNTIF('Data SW'!W155,"&gt;0")+COUNTIF('Data SW'!Y155,"&gt;0"))&gt;0,1,0))</f>
        <v/>
      </c>
      <c r="M8137" t="inlineStr">
        <is>
          <t>Data R</t>
        </is>
      </c>
    </row>
    <row r="8138">
      <c r="A8138" t="inlineStr">
        <is>
          <t>PT Swasta / PPKS</t>
        </is>
      </c>
      <c r="B8138">
        <f>IF('Data SW'!C156="","",'Data SW'!B156)</f>
        <v/>
      </c>
      <c r="C8138">
        <f>IF('Data SW'!C156="","",'Data SW'!C156)</f>
        <v/>
      </c>
      <c r="D8138">
        <f>IF('Data SW'!C156="","",'Data SW'!D156)</f>
        <v/>
      </c>
      <c r="E8138">
        <f>IF('Data SW'!C156="","",'Data SW'!E156)</f>
        <v/>
      </c>
      <c r="F8138">
        <f>IF('Data SW'!C156="","",'Data SW'!F156)</f>
        <v/>
      </c>
      <c r="G8138">
        <f>IF('Data SW'!C156="","",'Data SW'!AD156)</f>
        <v/>
      </c>
      <c r="H8138">
        <f>IF('Data SW'!C156="","",'Data SW'!AC156)</f>
        <v/>
      </c>
      <c r="I8138">
        <f>IF('Data SW'!C156="","",COUNTIF('Data SW'!J156,"&gt;0")+COUNTIF('Data SW'!L156,"&gt;0")+COUNTIF('Data SW'!N156,"&gt;0")+COUNTIF('Data SW'!P156,"&gt;0")+COUNTIF('Data SW'!R156,"&gt;0")+COUNTIF('Data SW'!T156,"&gt;0")+COUNTIF('Data SW'!V156,"&gt;0")+COUNTIF('Data SW'!X156,"&gt;0"))</f>
        <v/>
      </c>
      <c r="J8138">
        <f>IF('Data SW'!C156="","",IF((COUNTIF('Data SW'!K156,"&gt;0")+COUNTIF('Data SW'!M156,"&gt;0")+COUNTIF('Data SW'!O156,"&gt;0")+COUNTIF('Data SW'!Q156,"&gt;0")+COUNTIF('Data SW'!S156,"&gt;0")+COUNTIF('Data SW'!U156,"&gt;0")+COUNTIF('Data SW'!W156,"&gt;0")+COUNTIF('Data SW'!Y156,"&gt;0"))&gt;0,1,0))</f>
        <v/>
      </c>
      <c r="M8138" t="inlineStr">
        <is>
          <t>Data R</t>
        </is>
      </c>
    </row>
    <row r="8139">
      <c r="A8139" t="inlineStr">
        <is>
          <t>PT Swasta / PPKS</t>
        </is>
      </c>
      <c r="B8139">
        <f>IF('Data SW'!C157="","",'Data SW'!B157)</f>
        <v/>
      </c>
      <c r="C8139">
        <f>IF('Data SW'!C157="","",'Data SW'!C157)</f>
        <v/>
      </c>
      <c r="D8139">
        <f>IF('Data SW'!C157="","",'Data SW'!D157)</f>
        <v/>
      </c>
      <c r="E8139">
        <f>IF('Data SW'!C157="","",'Data SW'!E157)</f>
        <v/>
      </c>
      <c r="F8139">
        <f>IF('Data SW'!C157="","",'Data SW'!F157)</f>
        <v/>
      </c>
      <c r="G8139">
        <f>IF('Data SW'!C157="","",'Data SW'!AD157)</f>
        <v/>
      </c>
      <c r="H8139">
        <f>IF('Data SW'!C157="","",'Data SW'!AC157)</f>
        <v/>
      </c>
      <c r="I8139">
        <f>IF('Data SW'!C157="","",COUNTIF('Data SW'!J157,"&gt;0")+COUNTIF('Data SW'!L157,"&gt;0")+COUNTIF('Data SW'!N157,"&gt;0")+COUNTIF('Data SW'!P157,"&gt;0")+COUNTIF('Data SW'!R157,"&gt;0")+COUNTIF('Data SW'!T157,"&gt;0")+COUNTIF('Data SW'!V157,"&gt;0")+COUNTIF('Data SW'!X157,"&gt;0"))</f>
        <v/>
      </c>
      <c r="J8139">
        <f>IF('Data SW'!C157="","",IF((COUNTIF('Data SW'!K157,"&gt;0")+COUNTIF('Data SW'!M157,"&gt;0")+COUNTIF('Data SW'!O157,"&gt;0")+COUNTIF('Data SW'!Q157,"&gt;0")+COUNTIF('Data SW'!S157,"&gt;0")+COUNTIF('Data SW'!U157,"&gt;0")+COUNTIF('Data SW'!W157,"&gt;0")+COUNTIF('Data SW'!Y157,"&gt;0"))&gt;0,1,0))</f>
        <v/>
      </c>
      <c r="M8139" t="inlineStr">
        <is>
          <t>Data R</t>
        </is>
      </c>
    </row>
    <row r="8140">
      <c r="A8140" t="inlineStr">
        <is>
          <t>PT Swasta / PPKS</t>
        </is>
      </c>
      <c r="B8140">
        <f>IF('Data SW'!C158="","",'Data SW'!B158)</f>
        <v/>
      </c>
      <c r="C8140">
        <f>IF('Data SW'!C158="","",'Data SW'!C158)</f>
        <v/>
      </c>
      <c r="D8140">
        <f>IF('Data SW'!C158="","",'Data SW'!D158)</f>
        <v/>
      </c>
      <c r="E8140">
        <f>IF('Data SW'!C158="","",'Data SW'!E158)</f>
        <v/>
      </c>
      <c r="F8140">
        <f>IF('Data SW'!C158="","",'Data SW'!F158)</f>
        <v/>
      </c>
      <c r="G8140">
        <f>IF('Data SW'!C158="","",'Data SW'!AD158)</f>
        <v/>
      </c>
      <c r="H8140">
        <f>IF('Data SW'!C158="","",'Data SW'!AC158)</f>
        <v/>
      </c>
      <c r="I8140">
        <f>IF('Data SW'!C158="","",COUNTIF('Data SW'!J158,"&gt;0")+COUNTIF('Data SW'!L158,"&gt;0")+COUNTIF('Data SW'!N158,"&gt;0")+COUNTIF('Data SW'!P158,"&gt;0")+COUNTIF('Data SW'!R158,"&gt;0")+COUNTIF('Data SW'!T158,"&gt;0")+COUNTIF('Data SW'!V158,"&gt;0")+COUNTIF('Data SW'!X158,"&gt;0"))</f>
        <v/>
      </c>
      <c r="J8140">
        <f>IF('Data SW'!C158="","",IF((COUNTIF('Data SW'!K158,"&gt;0")+COUNTIF('Data SW'!M158,"&gt;0")+COUNTIF('Data SW'!O158,"&gt;0")+COUNTIF('Data SW'!Q158,"&gt;0")+COUNTIF('Data SW'!S158,"&gt;0")+COUNTIF('Data SW'!U158,"&gt;0")+COUNTIF('Data SW'!W158,"&gt;0")+COUNTIF('Data SW'!Y158,"&gt;0"))&gt;0,1,0))</f>
        <v/>
      </c>
      <c r="M8140" t="inlineStr">
        <is>
          <t>Data R</t>
        </is>
      </c>
    </row>
    <row r="8141">
      <c r="A8141" t="inlineStr">
        <is>
          <t>PT Swasta / PPKS</t>
        </is>
      </c>
      <c r="B8141">
        <f>IF('Data SW'!C159="","",'Data SW'!B159)</f>
        <v/>
      </c>
      <c r="C8141">
        <f>IF('Data SW'!C159="","",'Data SW'!C159)</f>
        <v/>
      </c>
      <c r="D8141">
        <f>IF('Data SW'!C159="","",'Data SW'!D159)</f>
        <v/>
      </c>
      <c r="E8141">
        <f>IF('Data SW'!C159="","",'Data SW'!E159)</f>
        <v/>
      </c>
      <c r="F8141">
        <f>IF('Data SW'!C159="","",'Data SW'!F159)</f>
        <v/>
      </c>
      <c r="G8141">
        <f>IF('Data SW'!C159="","",'Data SW'!AD159)</f>
        <v/>
      </c>
      <c r="H8141">
        <f>IF('Data SW'!C159="","",'Data SW'!AC159)</f>
        <v/>
      </c>
      <c r="I8141">
        <f>IF('Data SW'!C159="","",COUNTIF('Data SW'!J159,"&gt;0")+COUNTIF('Data SW'!L159,"&gt;0")+COUNTIF('Data SW'!N159,"&gt;0")+COUNTIF('Data SW'!P159,"&gt;0")+COUNTIF('Data SW'!R159,"&gt;0")+COUNTIF('Data SW'!T159,"&gt;0")+COUNTIF('Data SW'!V159,"&gt;0")+COUNTIF('Data SW'!X159,"&gt;0"))</f>
        <v/>
      </c>
      <c r="J8141">
        <f>IF('Data SW'!C159="","",IF((COUNTIF('Data SW'!K159,"&gt;0")+COUNTIF('Data SW'!M159,"&gt;0")+COUNTIF('Data SW'!O159,"&gt;0")+COUNTIF('Data SW'!Q159,"&gt;0")+COUNTIF('Data SW'!S159,"&gt;0")+COUNTIF('Data SW'!U159,"&gt;0")+COUNTIF('Data SW'!W159,"&gt;0")+COUNTIF('Data SW'!Y159,"&gt;0"))&gt;0,1,0))</f>
        <v/>
      </c>
      <c r="M8141" t="inlineStr">
        <is>
          <t>Data R</t>
        </is>
      </c>
    </row>
    <row r="8142">
      <c r="A8142" t="inlineStr">
        <is>
          <t>PT Swasta / PPKS</t>
        </is>
      </c>
      <c r="B8142">
        <f>IF('Data SW'!C160="","",'Data SW'!B160)</f>
        <v/>
      </c>
      <c r="C8142">
        <f>IF('Data SW'!C160="","",'Data SW'!C160)</f>
        <v/>
      </c>
      <c r="D8142">
        <f>IF('Data SW'!C160="","",'Data SW'!D160)</f>
        <v/>
      </c>
      <c r="E8142">
        <f>IF('Data SW'!C160="","",'Data SW'!E160)</f>
        <v/>
      </c>
      <c r="F8142">
        <f>IF('Data SW'!C160="","",'Data SW'!F160)</f>
        <v/>
      </c>
      <c r="G8142">
        <f>IF('Data SW'!C160="","",'Data SW'!AD160)</f>
        <v/>
      </c>
      <c r="H8142">
        <f>IF('Data SW'!C160="","",'Data SW'!AC160)</f>
        <v/>
      </c>
      <c r="I8142">
        <f>IF('Data SW'!C160="","",COUNTIF('Data SW'!J160,"&gt;0")+COUNTIF('Data SW'!L160,"&gt;0")+COUNTIF('Data SW'!N160,"&gt;0")+COUNTIF('Data SW'!P160,"&gt;0")+COUNTIF('Data SW'!R160,"&gt;0")+COUNTIF('Data SW'!T160,"&gt;0")+COUNTIF('Data SW'!V160,"&gt;0")+COUNTIF('Data SW'!X160,"&gt;0"))</f>
        <v/>
      </c>
      <c r="J8142">
        <f>IF('Data SW'!C160="","",IF((COUNTIF('Data SW'!K160,"&gt;0")+COUNTIF('Data SW'!M160,"&gt;0")+COUNTIF('Data SW'!O160,"&gt;0")+COUNTIF('Data SW'!Q160,"&gt;0")+COUNTIF('Data SW'!S160,"&gt;0")+COUNTIF('Data SW'!U160,"&gt;0")+COUNTIF('Data SW'!W160,"&gt;0")+COUNTIF('Data SW'!Y160,"&gt;0"))&gt;0,1,0))</f>
        <v/>
      </c>
      <c r="M8142" t="inlineStr">
        <is>
          <t>Data R</t>
        </is>
      </c>
    </row>
    <row r="8143">
      <c r="A8143" t="inlineStr">
        <is>
          <t>PT Swasta / PPKS</t>
        </is>
      </c>
      <c r="B8143">
        <f>IF('Data SW'!C161="","",'Data SW'!B161)</f>
        <v/>
      </c>
      <c r="C8143">
        <f>IF('Data SW'!C161="","",'Data SW'!C161)</f>
        <v/>
      </c>
      <c r="D8143">
        <f>IF('Data SW'!C161="","",'Data SW'!D161)</f>
        <v/>
      </c>
      <c r="E8143">
        <f>IF('Data SW'!C161="","",'Data SW'!E161)</f>
        <v/>
      </c>
      <c r="F8143">
        <f>IF('Data SW'!C161="","",'Data SW'!F161)</f>
        <v/>
      </c>
      <c r="G8143">
        <f>IF('Data SW'!C161="","",'Data SW'!AD161)</f>
        <v/>
      </c>
      <c r="H8143">
        <f>IF('Data SW'!C161="","",'Data SW'!AC161)</f>
        <v/>
      </c>
      <c r="I8143">
        <f>IF('Data SW'!C161="","",COUNTIF('Data SW'!J161,"&gt;0")+COUNTIF('Data SW'!L161,"&gt;0")+COUNTIF('Data SW'!N161,"&gt;0")+COUNTIF('Data SW'!P161,"&gt;0")+COUNTIF('Data SW'!R161,"&gt;0")+COUNTIF('Data SW'!T161,"&gt;0")+COUNTIF('Data SW'!V161,"&gt;0")+COUNTIF('Data SW'!X161,"&gt;0"))</f>
        <v/>
      </c>
      <c r="J8143">
        <f>IF('Data SW'!C161="","",IF((COUNTIF('Data SW'!K161,"&gt;0")+COUNTIF('Data SW'!M161,"&gt;0")+COUNTIF('Data SW'!O161,"&gt;0")+COUNTIF('Data SW'!Q161,"&gt;0")+COUNTIF('Data SW'!S161,"&gt;0")+COUNTIF('Data SW'!U161,"&gt;0")+COUNTIF('Data SW'!W161,"&gt;0")+COUNTIF('Data SW'!Y161,"&gt;0"))&gt;0,1,0))</f>
        <v/>
      </c>
      <c r="M8143" t="inlineStr">
        <is>
          <t>Data R</t>
        </is>
      </c>
    </row>
    <row r="8144">
      <c r="A8144" t="inlineStr">
        <is>
          <t>PT Swasta / PPKS</t>
        </is>
      </c>
      <c r="B8144">
        <f>IF('Data SW'!C162="","",'Data SW'!B162)</f>
        <v/>
      </c>
      <c r="C8144">
        <f>IF('Data SW'!C162="","",'Data SW'!C162)</f>
        <v/>
      </c>
      <c r="D8144">
        <f>IF('Data SW'!C162="","",'Data SW'!D162)</f>
        <v/>
      </c>
      <c r="E8144">
        <f>IF('Data SW'!C162="","",'Data SW'!E162)</f>
        <v/>
      </c>
      <c r="F8144">
        <f>IF('Data SW'!C162="","",'Data SW'!F162)</f>
        <v/>
      </c>
      <c r="G8144">
        <f>IF('Data SW'!C162="","",'Data SW'!AD162)</f>
        <v/>
      </c>
      <c r="H8144">
        <f>IF('Data SW'!C162="","",'Data SW'!AC162)</f>
        <v/>
      </c>
      <c r="I8144">
        <f>IF('Data SW'!C162="","",COUNTIF('Data SW'!J162,"&gt;0")+COUNTIF('Data SW'!L162,"&gt;0")+COUNTIF('Data SW'!N162,"&gt;0")+COUNTIF('Data SW'!P162,"&gt;0")+COUNTIF('Data SW'!R162,"&gt;0")+COUNTIF('Data SW'!T162,"&gt;0")+COUNTIF('Data SW'!V162,"&gt;0")+COUNTIF('Data SW'!X162,"&gt;0"))</f>
        <v/>
      </c>
      <c r="J8144">
        <f>IF('Data SW'!C162="","",IF((COUNTIF('Data SW'!K162,"&gt;0")+COUNTIF('Data SW'!M162,"&gt;0")+COUNTIF('Data SW'!O162,"&gt;0")+COUNTIF('Data SW'!Q162,"&gt;0")+COUNTIF('Data SW'!S162,"&gt;0")+COUNTIF('Data SW'!U162,"&gt;0")+COUNTIF('Data SW'!W162,"&gt;0")+COUNTIF('Data SW'!Y162,"&gt;0"))&gt;0,1,0))</f>
        <v/>
      </c>
      <c r="M8144" t="inlineStr">
        <is>
          <t>Data R</t>
        </is>
      </c>
    </row>
    <row r="8145">
      <c r="A8145" t="inlineStr">
        <is>
          <t>PT Swasta / PPKS</t>
        </is>
      </c>
      <c r="B8145">
        <f>IF('Data SW'!C163="","",'Data SW'!B163)</f>
        <v/>
      </c>
      <c r="C8145">
        <f>IF('Data SW'!C163="","",'Data SW'!C163)</f>
        <v/>
      </c>
      <c r="D8145">
        <f>IF('Data SW'!C163="","",'Data SW'!D163)</f>
        <v/>
      </c>
      <c r="E8145">
        <f>IF('Data SW'!C163="","",'Data SW'!E163)</f>
        <v/>
      </c>
      <c r="F8145">
        <f>IF('Data SW'!C163="","",'Data SW'!F163)</f>
        <v/>
      </c>
      <c r="G8145">
        <f>IF('Data SW'!C163="","",'Data SW'!AD163)</f>
        <v/>
      </c>
      <c r="H8145">
        <f>IF('Data SW'!C163="","",'Data SW'!AC163)</f>
        <v/>
      </c>
      <c r="I8145">
        <f>IF('Data SW'!C163="","",COUNTIF('Data SW'!J163,"&gt;0")+COUNTIF('Data SW'!L163,"&gt;0")+COUNTIF('Data SW'!N163,"&gt;0")+COUNTIF('Data SW'!P163,"&gt;0")+COUNTIF('Data SW'!R163,"&gt;0")+COUNTIF('Data SW'!T163,"&gt;0")+COUNTIF('Data SW'!V163,"&gt;0")+COUNTIF('Data SW'!X163,"&gt;0"))</f>
        <v/>
      </c>
      <c r="J8145">
        <f>IF('Data SW'!C163="","",IF((COUNTIF('Data SW'!K163,"&gt;0")+COUNTIF('Data SW'!M163,"&gt;0")+COUNTIF('Data SW'!O163,"&gt;0")+COUNTIF('Data SW'!Q163,"&gt;0")+COUNTIF('Data SW'!S163,"&gt;0")+COUNTIF('Data SW'!U163,"&gt;0")+COUNTIF('Data SW'!W163,"&gt;0")+COUNTIF('Data SW'!Y163,"&gt;0"))&gt;0,1,0))</f>
        <v/>
      </c>
      <c r="M8145" t="inlineStr">
        <is>
          <t>Data R</t>
        </is>
      </c>
    </row>
    <row r="8146">
      <c r="A8146" t="inlineStr">
        <is>
          <t>PT Swasta / PPKS</t>
        </is>
      </c>
      <c r="B8146">
        <f>IF('Data SW'!C164="","",'Data SW'!B164)</f>
        <v/>
      </c>
      <c r="C8146">
        <f>IF('Data SW'!C164="","",'Data SW'!C164)</f>
        <v/>
      </c>
      <c r="D8146">
        <f>IF('Data SW'!C164="","",'Data SW'!D164)</f>
        <v/>
      </c>
      <c r="E8146">
        <f>IF('Data SW'!C164="","",'Data SW'!E164)</f>
        <v/>
      </c>
      <c r="F8146">
        <f>IF('Data SW'!C164="","",'Data SW'!F164)</f>
        <v/>
      </c>
      <c r="G8146">
        <f>IF('Data SW'!C164="","",'Data SW'!AD164)</f>
        <v/>
      </c>
      <c r="H8146">
        <f>IF('Data SW'!C164="","",'Data SW'!AC164)</f>
        <v/>
      </c>
      <c r="I8146">
        <f>IF('Data SW'!C164="","",COUNTIF('Data SW'!J164,"&gt;0")+COUNTIF('Data SW'!L164,"&gt;0")+COUNTIF('Data SW'!N164,"&gt;0")+COUNTIF('Data SW'!P164,"&gt;0")+COUNTIF('Data SW'!R164,"&gt;0")+COUNTIF('Data SW'!T164,"&gt;0")+COUNTIF('Data SW'!V164,"&gt;0")+COUNTIF('Data SW'!X164,"&gt;0"))</f>
        <v/>
      </c>
      <c r="J8146">
        <f>IF('Data SW'!C164="","",IF((COUNTIF('Data SW'!K164,"&gt;0")+COUNTIF('Data SW'!M164,"&gt;0")+COUNTIF('Data SW'!O164,"&gt;0")+COUNTIF('Data SW'!Q164,"&gt;0")+COUNTIF('Data SW'!S164,"&gt;0")+COUNTIF('Data SW'!U164,"&gt;0")+COUNTIF('Data SW'!W164,"&gt;0")+COUNTIF('Data SW'!Y164,"&gt;0"))&gt;0,1,0))</f>
        <v/>
      </c>
      <c r="M8146" t="inlineStr">
        <is>
          <t>Data R</t>
        </is>
      </c>
    </row>
    <row r="8147">
      <c r="A8147" t="inlineStr">
        <is>
          <t>PT Swasta / PPKS</t>
        </is>
      </c>
      <c r="B8147">
        <f>IF('Data SW'!C165="","",'Data SW'!B165)</f>
        <v/>
      </c>
      <c r="C8147">
        <f>IF('Data SW'!C165="","",'Data SW'!C165)</f>
        <v/>
      </c>
      <c r="D8147">
        <f>IF('Data SW'!C165="","",'Data SW'!D165)</f>
        <v/>
      </c>
      <c r="E8147">
        <f>IF('Data SW'!C165="","",'Data SW'!E165)</f>
        <v/>
      </c>
      <c r="F8147">
        <f>IF('Data SW'!C165="","",'Data SW'!F165)</f>
        <v/>
      </c>
      <c r="G8147">
        <f>IF('Data SW'!C165="","",'Data SW'!AD165)</f>
        <v/>
      </c>
      <c r="H8147">
        <f>IF('Data SW'!C165="","",'Data SW'!AC165)</f>
        <v/>
      </c>
      <c r="I8147">
        <f>IF('Data SW'!C165="","",COUNTIF('Data SW'!J165,"&gt;0")+COUNTIF('Data SW'!L165,"&gt;0")+COUNTIF('Data SW'!N165,"&gt;0")+COUNTIF('Data SW'!P165,"&gt;0")+COUNTIF('Data SW'!R165,"&gt;0")+COUNTIF('Data SW'!T165,"&gt;0")+COUNTIF('Data SW'!V165,"&gt;0")+COUNTIF('Data SW'!X165,"&gt;0"))</f>
        <v/>
      </c>
      <c r="J8147">
        <f>IF('Data SW'!C165="","",IF((COUNTIF('Data SW'!K165,"&gt;0")+COUNTIF('Data SW'!M165,"&gt;0")+COUNTIF('Data SW'!O165,"&gt;0")+COUNTIF('Data SW'!Q165,"&gt;0")+COUNTIF('Data SW'!S165,"&gt;0")+COUNTIF('Data SW'!U165,"&gt;0")+COUNTIF('Data SW'!W165,"&gt;0")+COUNTIF('Data SW'!Y165,"&gt;0"))&gt;0,1,0))</f>
        <v/>
      </c>
      <c r="M8147" t="inlineStr">
        <is>
          <t>Data R</t>
        </is>
      </c>
    </row>
    <row r="8148">
      <c r="A8148" t="inlineStr">
        <is>
          <t>PT Swasta / PPKS</t>
        </is>
      </c>
      <c r="B8148">
        <f>IF('Data SW'!C166="","",'Data SW'!B166)</f>
        <v/>
      </c>
      <c r="C8148">
        <f>IF('Data SW'!C166="","",'Data SW'!C166)</f>
        <v/>
      </c>
      <c r="D8148">
        <f>IF('Data SW'!C166="","",'Data SW'!D166)</f>
        <v/>
      </c>
      <c r="E8148">
        <f>IF('Data SW'!C166="","",'Data SW'!E166)</f>
        <v/>
      </c>
      <c r="F8148">
        <f>IF('Data SW'!C166="","",'Data SW'!F166)</f>
        <v/>
      </c>
      <c r="G8148">
        <f>IF('Data SW'!C166="","",'Data SW'!AD166)</f>
        <v/>
      </c>
      <c r="H8148">
        <f>IF('Data SW'!C166="","",'Data SW'!AC166)</f>
        <v/>
      </c>
      <c r="I8148">
        <f>IF('Data SW'!C166="","",COUNTIF('Data SW'!J166,"&gt;0")+COUNTIF('Data SW'!L166,"&gt;0")+COUNTIF('Data SW'!N166,"&gt;0")+COUNTIF('Data SW'!P166,"&gt;0")+COUNTIF('Data SW'!R166,"&gt;0")+COUNTIF('Data SW'!T166,"&gt;0")+COUNTIF('Data SW'!V166,"&gt;0")+COUNTIF('Data SW'!X166,"&gt;0"))</f>
        <v/>
      </c>
      <c r="J8148">
        <f>IF('Data SW'!C166="","",IF((COUNTIF('Data SW'!K166,"&gt;0")+COUNTIF('Data SW'!M166,"&gt;0")+COUNTIF('Data SW'!O166,"&gt;0")+COUNTIF('Data SW'!Q166,"&gt;0")+COUNTIF('Data SW'!S166,"&gt;0")+COUNTIF('Data SW'!U166,"&gt;0")+COUNTIF('Data SW'!W166,"&gt;0")+COUNTIF('Data SW'!Y166,"&gt;0"))&gt;0,1,0))</f>
        <v/>
      </c>
      <c r="M8148" t="inlineStr">
        <is>
          <t>Data R</t>
        </is>
      </c>
    </row>
    <row r="8149">
      <c r="A8149" t="inlineStr">
        <is>
          <t>PT Swasta / PPKS</t>
        </is>
      </c>
      <c r="B8149">
        <f>IF('Data SW'!C167="","",'Data SW'!B167)</f>
        <v/>
      </c>
      <c r="C8149">
        <f>IF('Data SW'!C167="","",'Data SW'!C167)</f>
        <v/>
      </c>
      <c r="D8149">
        <f>IF('Data SW'!C167="","",'Data SW'!D167)</f>
        <v/>
      </c>
      <c r="E8149">
        <f>IF('Data SW'!C167="","",'Data SW'!E167)</f>
        <v/>
      </c>
      <c r="F8149">
        <f>IF('Data SW'!C167="","",'Data SW'!F167)</f>
        <v/>
      </c>
      <c r="G8149">
        <f>IF('Data SW'!C167="","",'Data SW'!AD167)</f>
        <v/>
      </c>
      <c r="H8149">
        <f>IF('Data SW'!C167="","",'Data SW'!AC167)</f>
        <v/>
      </c>
      <c r="I8149">
        <f>IF('Data SW'!C167="","",COUNTIF('Data SW'!J167,"&gt;0")+COUNTIF('Data SW'!L167,"&gt;0")+COUNTIF('Data SW'!N167,"&gt;0")+COUNTIF('Data SW'!P167,"&gt;0")+COUNTIF('Data SW'!R167,"&gt;0")+COUNTIF('Data SW'!T167,"&gt;0")+COUNTIF('Data SW'!V167,"&gt;0")+COUNTIF('Data SW'!X167,"&gt;0"))</f>
        <v/>
      </c>
      <c r="J8149">
        <f>IF('Data SW'!C167="","",IF((COUNTIF('Data SW'!K167,"&gt;0")+COUNTIF('Data SW'!M167,"&gt;0")+COUNTIF('Data SW'!O167,"&gt;0")+COUNTIF('Data SW'!Q167,"&gt;0")+COUNTIF('Data SW'!S167,"&gt;0")+COUNTIF('Data SW'!U167,"&gt;0")+COUNTIF('Data SW'!W167,"&gt;0")+COUNTIF('Data SW'!Y167,"&gt;0"))&gt;0,1,0))</f>
        <v/>
      </c>
      <c r="M8149" t="inlineStr">
        <is>
          <t>Data R</t>
        </is>
      </c>
    </row>
    <row r="8150">
      <c r="A8150" t="inlineStr">
        <is>
          <t>PT Swasta / PPKS</t>
        </is>
      </c>
      <c r="B8150">
        <f>IF('Data SW'!C168="","",'Data SW'!B168)</f>
        <v/>
      </c>
      <c r="C8150">
        <f>IF('Data SW'!C168="","",'Data SW'!C168)</f>
        <v/>
      </c>
      <c r="D8150">
        <f>IF('Data SW'!C168="","",'Data SW'!D168)</f>
        <v/>
      </c>
      <c r="E8150">
        <f>IF('Data SW'!C168="","",'Data SW'!E168)</f>
        <v/>
      </c>
      <c r="F8150">
        <f>IF('Data SW'!C168="","",'Data SW'!F168)</f>
        <v/>
      </c>
      <c r="G8150">
        <f>IF('Data SW'!C168="","",'Data SW'!AD168)</f>
        <v/>
      </c>
      <c r="H8150">
        <f>IF('Data SW'!C168="","",'Data SW'!AC168)</f>
        <v/>
      </c>
      <c r="I8150">
        <f>IF('Data SW'!C168="","",COUNTIF('Data SW'!J168,"&gt;0")+COUNTIF('Data SW'!L168,"&gt;0")+COUNTIF('Data SW'!N168,"&gt;0")+COUNTIF('Data SW'!P168,"&gt;0")+COUNTIF('Data SW'!R168,"&gt;0")+COUNTIF('Data SW'!T168,"&gt;0")+COUNTIF('Data SW'!V168,"&gt;0")+COUNTIF('Data SW'!X168,"&gt;0"))</f>
        <v/>
      </c>
      <c r="J8150">
        <f>IF('Data SW'!C168="","",IF((COUNTIF('Data SW'!K168,"&gt;0")+COUNTIF('Data SW'!M168,"&gt;0")+COUNTIF('Data SW'!O168,"&gt;0")+COUNTIF('Data SW'!Q168,"&gt;0")+COUNTIF('Data SW'!S168,"&gt;0")+COUNTIF('Data SW'!U168,"&gt;0")+COUNTIF('Data SW'!W168,"&gt;0")+COUNTIF('Data SW'!Y168,"&gt;0"))&gt;0,1,0))</f>
        <v/>
      </c>
      <c r="M8150" t="inlineStr">
        <is>
          <t>Data R</t>
        </is>
      </c>
    </row>
    <row r="8151">
      <c r="A8151" t="inlineStr">
        <is>
          <t>PT Swasta / PPKS</t>
        </is>
      </c>
      <c r="B8151">
        <f>IF('Data SW'!C169="","",'Data SW'!B169)</f>
        <v/>
      </c>
      <c r="C8151">
        <f>IF('Data SW'!C169="","",'Data SW'!C169)</f>
        <v/>
      </c>
      <c r="D8151">
        <f>IF('Data SW'!C169="","",'Data SW'!D169)</f>
        <v/>
      </c>
      <c r="E8151">
        <f>IF('Data SW'!C169="","",'Data SW'!E169)</f>
        <v/>
      </c>
      <c r="F8151">
        <f>IF('Data SW'!C169="","",'Data SW'!F169)</f>
        <v/>
      </c>
      <c r="G8151">
        <f>IF('Data SW'!C169="","",'Data SW'!AD169)</f>
        <v/>
      </c>
      <c r="H8151">
        <f>IF('Data SW'!C169="","",'Data SW'!AC169)</f>
        <v/>
      </c>
      <c r="I8151">
        <f>IF('Data SW'!C169="","",COUNTIF('Data SW'!J169,"&gt;0")+COUNTIF('Data SW'!L169,"&gt;0")+COUNTIF('Data SW'!N169,"&gt;0")+COUNTIF('Data SW'!P169,"&gt;0")+COUNTIF('Data SW'!R169,"&gt;0")+COUNTIF('Data SW'!T169,"&gt;0")+COUNTIF('Data SW'!V169,"&gt;0")+COUNTIF('Data SW'!X169,"&gt;0"))</f>
        <v/>
      </c>
      <c r="J8151">
        <f>IF('Data SW'!C169="","",IF((COUNTIF('Data SW'!K169,"&gt;0")+COUNTIF('Data SW'!M169,"&gt;0")+COUNTIF('Data SW'!O169,"&gt;0")+COUNTIF('Data SW'!Q169,"&gt;0")+COUNTIF('Data SW'!S169,"&gt;0")+COUNTIF('Data SW'!U169,"&gt;0")+COUNTIF('Data SW'!W169,"&gt;0")+COUNTIF('Data SW'!Y169,"&gt;0"))&gt;0,1,0))</f>
        <v/>
      </c>
      <c r="M8151" t="inlineStr">
        <is>
          <t>Data R</t>
        </is>
      </c>
    </row>
    <row r="8152">
      <c r="A8152" t="inlineStr">
        <is>
          <t>PT Swasta / PPKS</t>
        </is>
      </c>
      <c r="B8152">
        <f>IF('Data SW'!C170="","",'Data SW'!B170)</f>
        <v/>
      </c>
      <c r="C8152">
        <f>IF('Data SW'!C170="","",'Data SW'!C170)</f>
        <v/>
      </c>
      <c r="D8152">
        <f>IF('Data SW'!C170="","",'Data SW'!D170)</f>
        <v/>
      </c>
      <c r="E8152">
        <f>IF('Data SW'!C170="","",'Data SW'!E170)</f>
        <v/>
      </c>
      <c r="F8152">
        <f>IF('Data SW'!C170="","",'Data SW'!F170)</f>
        <v/>
      </c>
      <c r="G8152">
        <f>IF('Data SW'!C170="","",'Data SW'!AD170)</f>
        <v/>
      </c>
      <c r="H8152">
        <f>IF('Data SW'!C170="","",'Data SW'!AC170)</f>
        <v/>
      </c>
      <c r="I8152">
        <f>IF('Data SW'!C170="","",COUNTIF('Data SW'!J170,"&gt;0")+COUNTIF('Data SW'!L170,"&gt;0")+COUNTIF('Data SW'!N170,"&gt;0")+COUNTIF('Data SW'!P170,"&gt;0")+COUNTIF('Data SW'!R170,"&gt;0")+COUNTIF('Data SW'!T170,"&gt;0")+COUNTIF('Data SW'!V170,"&gt;0")+COUNTIF('Data SW'!X170,"&gt;0"))</f>
        <v/>
      </c>
      <c r="J8152">
        <f>IF('Data SW'!C170="","",IF((COUNTIF('Data SW'!K170,"&gt;0")+COUNTIF('Data SW'!M170,"&gt;0")+COUNTIF('Data SW'!O170,"&gt;0")+COUNTIF('Data SW'!Q170,"&gt;0")+COUNTIF('Data SW'!S170,"&gt;0")+COUNTIF('Data SW'!U170,"&gt;0")+COUNTIF('Data SW'!W170,"&gt;0")+COUNTIF('Data SW'!Y170,"&gt;0"))&gt;0,1,0))</f>
        <v/>
      </c>
      <c r="M8152" t="inlineStr">
        <is>
          <t>Data R</t>
        </is>
      </c>
    </row>
    <row r="8153">
      <c r="A8153" t="inlineStr">
        <is>
          <t>PT Swasta / PPKS</t>
        </is>
      </c>
      <c r="B8153">
        <f>IF('Data SW'!C171="","",'Data SW'!B171)</f>
        <v/>
      </c>
      <c r="C8153">
        <f>IF('Data SW'!C171="","",'Data SW'!C171)</f>
        <v/>
      </c>
      <c r="D8153">
        <f>IF('Data SW'!C171="","",'Data SW'!D171)</f>
        <v/>
      </c>
      <c r="E8153">
        <f>IF('Data SW'!C171="","",'Data SW'!E171)</f>
        <v/>
      </c>
      <c r="F8153">
        <f>IF('Data SW'!C171="","",'Data SW'!F171)</f>
        <v/>
      </c>
      <c r="G8153">
        <f>IF('Data SW'!C171="","",'Data SW'!AD171)</f>
        <v/>
      </c>
      <c r="H8153">
        <f>IF('Data SW'!C171="","",'Data SW'!AC171)</f>
        <v/>
      </c>
      <c r="I8153">
        <f>IF('Data SW'!C171="","",COUNTIF('Data SW'!J171,"&gt;0")+COUNTIF('Data SW'!L171,"&gt;0")+COUNTIF('Data SW'!N171,"&gt;0")+COUNTIF('Data SW'!P171,"&gt;0")+COUNTIF('Data SW'!R171,"&gt;0")+COUNTIF('Data SW'!T171,"&gt;0")+COUNTIF('Data SW'!V171,"&gt;0")+COUNTIF('Data SW'!X171,"&gt;0"))</f>
        <v/>
      </c>
      <c r="J8153">
        <f>IF('Data SW'!C171="","",IF((COUNTIF('Data SW'!K171,"&gt;0")+COUNTIF('Data SW'!M171,"&gt;0")+COUNTIF('Data SW'!O171,"&gt;0")+COUNTIF('Data SW'!Q171,"&gt;0")+COUNTIF('Data SW'!S171,"&gt;0")+COUNTIF('Data SW'!U171,"&gt;0")+COUNTIF('Data SW'!W171,"&gt;0")+COUNTIF('Data SW'!Y171,"&gt;0"))&gt;0,1,0))</f>
        <v/>
      </c>
      <c r="M8153" t="inlineStr">
        <is>
          <t>Data R</t>
        </is>
      </c>
    </row>
    <row r="8154">
      <c r="A8154" t="inlineStr">
        <is>
          <t>PT Swasta / PPKS</t>
        </is>
      </c>
      <c r="B8154">
        <f>IF('Data SW'!C172="","",'Data SW'!B172)</f>
        <v/>
      </c>
      <c r="C8154">
        <f>IF('Data SW'!C172="","",'Data SW'!C172)</f>
        <v/>
      </c>
      <c r="D8154">
        <f>IF('Data SW'!C172="","",'Data SW'!D172)</f>
        <v/>
      </c>
      <c r="E8154">
        <f>IF('Data SW'!C172="","",'Data SW'!E172)</f>
        <v/>
      </c>
      <c r="F8154">
        <f>IF('Data SW'!C172="","",'Data SW'!F172)</f>
        <v/>
      </c>
      <c r="G8154">
        <f>IF('Data SW'!C172="","",'Data SW'!AD172)</f>
        <v/>
      </c>
      <c r="H8154">
        <f>IF('Data SW'!C172="","",'Data SW'!AC172)</f>
        <v/>
      </c>
      <c r="I8154">
        <f>IF('Data SW'!C172="","",COUNTIF('Data SW'!J172,"&gt;0")+COUNTIF('Data SW'!L172,"&gt;0")+COUNTIF('Data SW'!N172,"&gt;0")+COUNTIF('Data SW'!P172,"&gt;0")+COUNTIF('Data SW'!R172,"&gt;0")+COUNTIF('Data SW'!T172,"&gt;0")+COUNTIF('Data SW'!V172,"&gt;0")+COUNTIF('Data SW'!X172,"&gt;0"))</f>
        <v/>
      </c>
      <c r="J8154">
        <f>IF('Data SW'!C172="","",IF((COUNTIF('Data SW'!K172,"&gt;0")+COUNTIF('Data SW'!M172,"&gt;0")+COUNTIF('Data SW'!O172,"&gt;0")+COUNTIF('Data SW'!Q172,"&gt;0")+COUNTIF('Data SW'!S172,"&gt;0")+COUNTIF('Data SW'!U172,"&gt;0")+COUNTIF('Data SW'!W172,"&gt;0")+COUNTIF('Data SW'!Y172,"&gt;0"))&gt;0,1,0))</f>
        <v/>
      </c>
      <c r="M8154" t="inlineStr">
        <is>
          <t>Data R</t>
        </is>
      </c>
    </row>
    <row r="8155">
      <c r="A8155" t="inlineStr">
        <is>
          <t>PT Swasta / PPKS</t>
        </is>
      </c>
      <c r="B8155">
        <f>IF('Data SW'!C173="","",'Data SW'!B173)</f>
        <v/>
      </c>
      <c r="C8155">
        <f>IF('Data SW'!C173="","",'Data SW'!C173)</f>
        <v/>
      </c>
      <c r="D8155">
        <f>IF('Data SW'!C173="","",'Data SW'!D173)</f>
        <v/>
      </c>
      <c r="E8155">
        <f>IF('Data SW'!C173="","",'Data SW'!E173)</f>
        <v/>
      </c>
      <c r="F8155">
        <f>IF('Data SW'!C173="","",'Data SW'!F173)</f>
        <v/>
      </c>
      <c r="G8155">
        <f>IF('Data SW'!C173="","",'Data SW'!AD173)</f>
        <v/>
      </c>
      <c r="H8155">
        <f>IF('Data SW'!C173="","",'Data SW'!AC173)</f>
        <v/>
      </c>
      <c r="I8155">
        <f>IF('Data SW'!C173="","",COUNTIF('Data SW'!J173,"&gt;0")+COUNTIF('Data SW'!L173,"&gt;0")+COUNTIF('Data SW'!N173,"&gt;0")+COUNTIF('Data SW'!P173,"&gt;0")+COUNTIF('Data SW'!R173,"&gt;0")+COUNTIF('Data SW'!T173,"&gt;0")+COUNTIF('Data SW'!V173,"&gt;0")+COUNTIF('Data SW'!X173,"&gt;0"))</f>
        <v/>
      </c>
      <c r="J8155">
        <f>IF('Data SW'!C173="","",IF((COUNTIF('Data SW'!K173,"&gt;0")+COUNTIF('Data SW'!M173,"&gt;0")+COUNTIF('Data SW'!O173,"&gt;0")+COUNTIF('Data SW'!Q173,"&gt;0")+COUNTIF('Data SW'!S173,"&gt;0")+COUNTIF('Data SW'!U173,"&gt;0")+COUNTIF('Data SW'!W173,"&gt;0")+COUNTIF('Data SW'!Y173,"&gt;0"))&gt;0,1,0))</f>
        <v/>
      </c>
      <c r="M8155" t="inlineStr">
        <is>
          <t>Data R</t>
        </is>
      </c>
    </row>
    <row r="8156">
      <c r="A8156" t="inlineStr">
        <is>
          <t>PT Swasta / PPKS</t>
        </is>
      </c>
      <c r="B8156">
        <f>IF('Data SW'!C174="","",'Data SW'!B174)</f>
        <v/>
      </c>
      <c r="C8156">
        <f>IF('Data SW'!C174="","",'Data SW'!C174)</f>
        <v/>
      </c>
      <c r="D8156">
        <f>IF('Data SW'!C174="","",'Data SW'!D174)</f>
        <v/>
      </c>
      <c r="E8156">
        <f>IF('Data SW'!C174="","",'Data SW'!E174)</f>
        <v/>
      </c>
      <c r="F8156">
        <f>IF('Data SW'!C174="","",'Data SW'!F174)</f>
        <v/>
      </c>
      <c r="G8156">
        <f>IF('Data SW'!C174="","",'Data SW'!AD174)</f>
        <v/>
      </c>
      <c r="H8156">
        <f>IF('Data SW'!C174="","",'Data SW'!AC174)</f>
        <v/>
      </c>
      <c r="I8156">
        <f>IF('Data SW'!C174="","",COUNTIF('Data SW'!J174,"&gt;0")+COUNTIF('Data SW'!L174,"&gt;0")+COUNTIF('Data SW'!N174,"&gt;0")+COUNTIF('Data SW'!P174,"&gt;0")+COUNTIF('Data SW'!R174,"&gt;0")+COUNTIF('Data SW'!T174,"&gt;0")+COUNTIF('Data SW'!V174,"&gt;0")+COUNTIF('Data SW'!X174,"&gt;0"))</f>
        <v/>
      </c>
      <c r="J8156">
        <f>IF('Data SW'!C174="","",IF((COUNTIF('Data SW'!K174,"&gt;0")+COUNTIF('Data SW'!M174,"&gt;0")+COUNTIF('Data SW'!O174,"&gt;0")+COUNTIF('Data SW'!Q174,"&gt;0")+COUNTIF('Data SW'!S174,"&gt;0")+COUNTIF('Data SW'!U174,"&gt;0")+COUNTIF('Data SW'!W174,"&gt;0")+COUNTIF('Data SW'!Y174,"&gt;0"))&gt;0,1,0))</f>
        <v/>
      </c>
      <c r="M8156" t="inlineStr">
        <is>
          <t>Data R</t>
        </is>
      </c>
    </row>
    <row r="8157">
      <c r="A8157" t="inlineStr">
        <is>
          <t>PT Swasta / PPKS</t>
        </is>
      </c>
      <c r="B8157">
        <f>IF('Data SW'!C175="","",'Data SW'!B175)</f>
        <v/>
      </c>
      <c r="C8157">
        <f>IF('Data SW'!C175="","",'Data SW'!C175)</f>
        <v/>
      </c>
      <c r="D8157">
        <f>IF('Data SW'!C175="","",'Data SW'!D175)</f>
        <v/>
      </c>
      <c r="E8157">
        <f>IF('Data SW'!C175="","",'Data SW'!E175)</f>
        <v/>
      </c>
      <c r="F8157">
        <f>IF('Data SW'!C175="","",'Data SW'!F175)</f>
        <v/>
      </c>
      <c r="G8157">
        <f>IF('Data SW'!C175="","",'Data SW'!AD175)</f>
        <v/>
      </c>
      <c r="H8157">
        <f>IF('Data SW'!C175="","",'Data SW'!AC175)</f>
        <v/>
      </c>
      <c r="I8157">
        <f>IF('Data SW'!C175="","",COUNTIF('Data SW'!J175,"&gt;0")+COUNTIF('Data SW'!L175,"&gt;0")+COUNTIF('Data SW'!N175,"&gt;0")+COUNTIF('Data SW'!P175,"&gt;0")+COUNTIF('Data SW'!R175,"&gt;0")+COUNTIF('Data SW'!T175,"&gt;0")+COUNTIF('Data SW'!V175,"&gt;0")+COUNTIF('Data SW'!X175,"&gt;0"))</f>
        <v/>
      </c>
      <c r="J8157">
        <f>IF('Data SW'!C175="","",IF((COUNTIF('Data SW'!K175,"&gt;0")+COUNTIF('Data SW'!M175,"&gt;0")+COUNTIF('Data SW'!O175,"&gt;0")+COUNTIF('Data SW'!Q175,"&gt;0")+COUNTIF('Data SW'!S175,"&gt;0")+COUNTIF('Data SW'!U175,"&gt;0")+COUNTIF('Data SW'!W175,"&gt;0")+COUNTIF('Data SW'!Y175,"&gt;0"))&gt;0,1,0))</f>
        <v/>
      </c>
      <c r="M8157" t="inlineStr">
        <is>
          <t>Data R</t>
        </is>
      </c>
    </row>
    <row r="8158">
      <c r="A8158" t="inlineStr">
        <is>
          <t>PT Swasta / PPKS</t>
        </is>
      </c>
      <c r="B8158">
        <f>IF('Data SW'!C176="","",'Data SW'!B176)</f>
        <v/>
      </c>
      <c r="C8158">
        <f>IF('Data SW'!C176="","",'Data SW'!C176)</f>
        <v/>
      </c>
      <c r="D8158">
        <f>IF('Data SW'!C176="","",'Data SW'!D176)</f>
        <v/>
      </c>
      <c r="E8158">
        <f>IF('Data SW'!C176="","",'Data SW'!E176)</f>
        <v/>
      </c>
      <c r="F8158">
        <f>IF('Data SW'!C176="","",'Data SW'!F176)</f>
        <v/>
      </c>
      <c r="G8158">
        <f>IF('Data SW'!C176="","",'Data SW'!AD176)</f>
        <v/>
      </c>
      <c r="H8158">
        <f>IF('Data SW'!C176="","",'Data SW'!AC176)</f>
        <v/>
      </c>
      <c r="I8158">
        <f>IF('Data SW'!C176="","",COUNTIF('Data SW'!J176,"&gt;0")+COUNTIF('Data SW'!L176,"&gt;0")+COUNTIF('Data SW'!N176,"&gt;0")+COUNTIF('Data SW'!P176,"&gt;0")+COUNTIF('Data SW'!R176,"&gt;0")+COUNTIF('Data SW'!T176,"&gt;0")+COUNTIF('Data SW'!V176,"&gt;0")+COUNTIF('Data SW'!X176,"&gt;0"))</f>
        <v/>
      </c>
      <c r="J8158">
        <f>IF('Data SW'!C176="","",IF((COUNTIF('Data SW'!K176,"&gt;0")+COUNTIF('Data SW'!M176,"&gt;0")+COUNTIF('Data SW'!O176,"&gt;0")+COUNTIF('Data SW'!Q176,"&gt;0")+COUNTIF('Data SW'!S176,"&gt;0")+COUNTIF('Data SW'!U176,"&gt;0")+COUNTIF('Data SW'!W176,"&gt;0")+COUNTIF('Data SW'!Y176,"&gt;0"))&gt;0,1,0))</f>
        <v/>
      </c>
      <c r="M8158" t="inlineStr">
        <is>
          <t>Data R</t>
        </is>
      </c>
    </row>
    <row r="8159">
      <c r="A8159" t="inlineStr">
        <is>
          <t>PT Swasta / PPKS</t>
        </is>
      </c>
      <c r="B8159">
        <f>IF('Data SW'!C177="","",'Data SW'!B177)</f>
        <v/>
      </c>
      <c r="C8159">
        <f>IF('Data SW'!C177="","",'Data SW'!C177)</f>
        <v/>
      </c>
      <c r="D8159">
        <f>IF('Data SW'!C177="","",'Data SW'!D177)</f>
        <v/>
      </c>
      <c r="E8159">
        <f>IF('Data SW'!C177="","",'Data SW'!E177)</f>
        <v/>
      </c>
      <c r="F8159">
        <f>IF('Data SW'!C177="","",'Data SW'!F177)</f>
        <v/>
      </c>
      <c r="G8159">
        <f>IF('Data SW'!C177="","",'Data SW'!AD177)</f>
        <v/>
      </c>
      <c r="H8159">
        <f>IF('Data SW'!C177="","",'Data SW'!AC177)</f>
        <v/>
      </c>
      <c r="I8159">
        <f>IF('Data SW'!C177="","",COUNTIF('Data SW'!J177,"&gt;0")+COUNTIF('Data SW'!L177,"&gt;0")+COUNTIF('Data SW'!N177,"&gt;0")+COUNTIF('Data SW'!P177,"&gt;0")+COUNTIF('Data SW'!R177,"&gt;0")+COUNTIF('Data SW'!T177,"&gt;0")+COUNTIF('Data SW'!V177,"&gt;0")+COUNTIF('Data SW'!X177,"&gt;0"))</f>
        <v/>
      </c>
      <c r="J8159">
        <f>IF('Data SW'!C177="","",IF((COUNTIF('Data SW'!K177,"&gt;0")+COUNTIF('Data SW'!M177,"&gt;0")+COUNTIF('Data SW'!O177,"&gt;0")+COUNTIF('Data SW'!Q177,"&gt;0")+COUNTIF('Data SW'!S177,"&gt;0")+COUNTIF('Data SW'!U177,"&gt;0")+COUNTIF('Data SW'!W177,"&gt;0")+COUNTIF('Data SW'!Y177,"&gt;0"))&gt;0,1,0))</f>
        <v/>
      </c>
      <c r="M8159" t="inlineStr">
        <is>
          <t>Data R</t>
        </is>
      </c>
    </row>
    <row r="8160">
      <c r="A8160" t="inlineStr">
        <is>
          <t>PT Swasta / PPKS</t>
        </is>
      </c>
      <c r="B8160">
        <f>IF('Data SW'!C178="","",'Data SW'!B178)</f>
        <v/>
      </c>
      <c r="C8160">
        <f>IF('Data SW'!C178="","",'Data SW'!C178)</f>
        <v/>
      </c>
      <c r="D8160">
        <f>IF('Data SW'!C178="","",'Data SW'!D178)</f>
        <v/>
      </c>
      <c r="E8160">
        <f>IF('Data SW'!C178="","",'Data SW'!E178)</f>
        <v/>
      </c>
      <c r="F8160">
        <f>IF('Data SW'!C178="","",'Data SW'!F178)</f>
        <v/>
      </c>
      <c r="G8160">
        <f>IF('Data SW'!C178="","",'Data SW'!AD178)</f>
        <v/>
      </c>
      <c r="H8160">
        <f>IF('Data SW'!C178="","",'Data SW'!AC178)</f>
        <v/>
      </c>
      <c r="I8160">
        <f>IF('Data SW'!C178="","",COUNTIF('Data SW'!J178,"&gt;0")+COUNTIF('Data SW'!L178,"&gt;0")+COUNTIF('Data SW'!N178,"&gt;0")+COUNTIF('Data SW'!P178,"&gt;0")+COUNTIF('Data SW'!R178,"&gt;0")+COUNTIF('Data SW'!T178,"&gt;0")+COUNTIF('Data SW'!V178,"&gt;0")+COUNTIF('Data SW'!X178,"&gt;0"))</f>
        <v/>
      </c>
      <c r="J8160">
        <f>IF('Data SW'!C178="","",IF((COUNTIF('Data SW'!K178,"&gt;0")+COUNTIF('Data SW'!M178,"&gt;0")+COUNTIF('Data SW'!O178,"&gt;0")+COUNTIF('Data SW'!Q178,"&gt;0")+COUNTIF('Data SW'!S178,"&gt;0")+COUNTIF('Data SW'!U178,"&gt;0")+COUNTIF('Data SW'!W178,"&gt;0")+COUNTIF('Data SW'!Y178,"&gt;0"))&gt;0,1,0))</f>
        <v/>
      </c>
      <c r="M8160" t="inlineStr">
        <is>
          <t>Data R</t>
        </is>
      </c>
    </row>
    <row r="8161">
      <c r="A8161" t="inlineStr">
        <is>
          <t>PT Swasta / PPKS</t>
        </is>
      </c>
      <c r="B8161">
        <f>IF('Data SW'!C179="","",'Data SW'!B179)</f>
        <v/>
      </c>
      <c r="C8161">
        <f>IF('Data SW'!C179="","",'Data SW'!C179)</f>
        <v/>
      </c>
      <c r="D8161">
        <f>IF('Data SW'!C179="","",'Data SW'!D179)</f>
        <v/>
      </c>
      <c r="E8161">
        <f>IF('Data SW'!C179="","",'Data SW'!E179)</f>
        <v/>
      </c>
      <c r="F8161">
        <f>IF('Data SW'!C179="","",'Data SW'!F179)</f>
        <v/>
      </c>
      <c r="G8161">
        <f>IF('Data SW'!C179="","",'Data SW'!AD179)</f>
        <v/>
      </c>
      <c r="H8161">
        <f>IF('Data SW'!C179="","",'Data SW'!AC179)</f>
        <v/>
      </c>
      <c r="I8161">
        <f>IF('Data SW'!C179="","",COUNTIF('Data SW'!J179,"&gt;0")+COUNTIF('Data SW'!L179,"&gt;0")+COUNTIF('Data SW'!N179,"&gt;0")+COUNTIF('Data SW'!P179,"&gt;0")+COUNTIF('Data SW'!R179,"&gt;0")+COUNTIF('Data SW'!T179,"&gt;0")+COUNTIF('Data SW'!V179,"&gt;0")+COUNTIF('Data SW'!X179,"&gt;0"))</f>
        <v/>
      </c>
      <c r="J8161">
        <f>IF('Data SW'!C179="","",IF((COUNTIF('Data SW'!K179,"&gt;0")+COUNTIF('Data SW'!M179,"&gt;0")+COUNTIF('Data SW'!O179,"&gt;0")+COUNTIF('Data SW'!Q179,"&gt;0")+COUNTIF('Data SW'!S179,"&gt;0")+COUNTIF('Data SW'!U179,"&gt;0")+COUNTIF('Data SW'!W179,"&gt;0")+COUNTIF('Data SW'!Y179,"&gt;0"))&gt;0,1,0))</f>
        <v/>
      </c>
      <c r="M8161" t="inlineStr">
        <is>
          <t>Data R</t>
        </is>
      </c>
    </row>
    <row r="8162">
      <c r="A8162" t="inlineStr">
        <is>
          <t>PT Swasta / PPKS</t>
        </is>
      </c>
      <c r="B8162">
        <f>IF('Data SW'!C180="","",'Data SW'!B180)</f>
        <v/>
      </c>
      <c r="C8162">
        <f>IF('Data SW'!C180="","",'Data SW'!C180)</f>
        <v/>
      </c>
      <c r="D8162">
        <f>IF('Data SW'!C180="","",'Data SW'!D180)</f>
        <v/>
      </c>
      <c r="E8162">
        <f>IF('Data SW'!C180="","",'Data SW'!E180)</f>
        <v/>
      </c>
      <c r="F8162">
        <f>IF('Data SW'!C180="","",'Data SW'!F180)</f>
        <v/>
      </c>
      <c r="G8162">
        <f>IF('Data SW'!C180="","",'Data SW'!AD180)</f>
        <v/>
      </c>
      <c r="H8162">
        <f>IF('Data SW'!C180="","",'Data SW'!AC180)</f>
        <v/>
      </c>
      <c r="I8162">
        <f>IF('Data SW'!C180="","",COUNTIF('Data SW'!J180,"&gt;0")+COUNTIF('Data SW'!L180,"&gt;0")+COUNTIF('Data SW'!N180,"&gt;0")+COUNTIF('Data SW'!P180,"&gt;0")+COUNTIF('Data SW'!R180,"&gt;0")+COUNTIF('Data SW'!T180,"&gt;0")+COUNTIF('Data SW'!V180,"&gt;0")+COUNTIF('Data SW'!X180,"&gt;0"))</f>
        <v/>
      </c>
      <c r="J8162">
        <f>IF('Data SW'!C180="","",IF((COUNTIF('Data SW'!K180,"&gt;0")+COUNTIF('Data SW'!M180,"&gt;0")+COUNTIF('Data SW'!O180,"&gt;0")+COUNTIF('Data SW'!Q180,"&gt;0")+COUNTIF('Data SW'!S180,"&gt;0")+COUNTIF('Data SW'!U180,"&gt;0")+COUNTIF('Data SW'!W180,"&gt;0")+COUNTIF('Data SW'!Y180,"&gt;0"))&gt;0,1,0))</f>
        <v/>
      </c>
      <c r="M8162" t="inlineStr">
        <is>
          <t>Data R</t>
        </is>
      </c>
    </row>
    <row r="8163">
      <c r="A8163" t="inlineStr">
        <is>
          <t>PT Swasta / PPKS</t>
        </is>
      </c>
      <c r="B8163">
        <f>IF('Data SW'!C181="","",'Data SW'!B181)</f>
        <v/>
      </c>
      <c r="C8163">
        <f>IF('Data SW'!C181="","",'Data SW'!C181)</f>
        <v/>
      </c>
      <c r="D8163">
        <f>IF('Data SW'!C181="","",'Data SW'!D181)</f>
        <v/>
      </c>
      <c r="E8163">
        <f>IF('Data SW'!C181="","",'Data SW'!E181)</f>
        <v/>
      </c>
      <c r="F8163">
        <f>IF('Data SW'!C181="","",'Data SW'!F181)</f>
        <v/>
      </c>
      <c r="G8163">
        <f>IF('Data SW'!C181="","",'Data SW'!AD181)</f>
        <v/>
      </c>
      <c r="H8163">
        <f>IF('Data SW'!C181="","",'Data SW'!AC181)</f>
        <v/>
      </c>
      <c r="I8163">
        <f>IF('Data SW'!C181="","",COUNTIF('Data SW'!J181,"&gt;0")+COUNTIF('Data SW'!L181,"&gt;0")+COUNTIF('Data SW'!N181,"&gt;0")+COUNTIF('Data SW'!P181,"&gt;0")+COUNTIF('Data SW'!R181,"&gt;0")+COUNTIF('Data SW'!T181,"&gt;0")+COUNTIF('Data SW'!V181,"&gt;0")+COUNTIF('Data SW'!X181,"&gt;0"))</f>
        <v/>
      </c>
      <c r="J8163">
        <f>IF('Data SW'!C181="","",IF((COUNTIF('Data SW'!K181,"&gt;0")+COUNTIF('Data SW'!M181,"&gt;0")+COUNTIF('Data SW'!O181,"&gt;0")+COUNTIF('Data SW'!Q181,"&gt;0")+COUNTIF('Data SW'!S181,"&gt;0")+COUNTIF('Data SW'!U181,"&gt;0")+COUNTIF('Data SW'!W181,"&gt;0")+COUNTIF('Data SW'!Y181,"&gt;0"))&gt;0,1,0))</f>
        <v/>
      </c>
      <c r="M8163" t="inlineStr">
        <is>
          <t>Data R</t>
        </is>
      </c>
    </row>
    <row r="8164">
      <c r="A8164" t="inlineStr">
        <is>
          <t>PT Swasta / PPKS</t>
        </is>
      </c>
      <c r="B8164">
        <f>IF('Data SW'!C182="","",'Data SW'!B182)</f>
        <v/>
      </c>
      <c r="C8164">
        <f>IF('Data SW'!C182="","",'Data SW'!C182)</f>
        <v/>
      </c>
      <c r="D8164">
        <f>IF('Data SW'!C182="","",'Data SW'!D182)</f>
        <v/>
      </c>
      <c r="E8164">
        <f>IF('Data SW'!C182="","",'Data SW'!E182)</f>
        <v/>
      </c>
      <c r="F8164">
        <f>IF('Data SW'!C182="","",'Data SW'!F182)</f>
        <v/>
      </c>
      <c r="G8164">
        <f>IF('Data SW'!C182="","",'Data SW'!AD182)</f>
        <v/>
      </c>
      <c r="H8164">
        <f>IF('Data SW'!C182="","",'Data SW'!AC182)</f>
        <v/>
      </c>
      <c r="I8164">
        <f>IF('Data SW'!C182="","",COUNTIF('Data SW'!J182,"&gt;0")+COUNTIF('Data SW'!L182,"&gt;0")+COUNTIF('Data SW'!N182,"&gt;0")+COUNTIF('Data SW'!P182,"&gt;0")+COUNTIF('Data SW'!R182,"&gt;0")+COUNTIF('Data SW'!T182,"&gt;0")+COUNTIF('Data SW'!V182,"&gt;0")+COUNTIF('Data SW'!X182,"&gt;0"))</f>
        <v/>
      </c>
      <c r="J8164">
        <f>IF('Data SW'!C182="","",IF((COUNTIF('Data SW'!K182,"&gt;0")+COUNTIF('Data SW'!M182,"&gt;0")+COUNTIF('Data SW'!O182,"&gt;0")+COUNTIF('Data SW'!Q182,"&gt;0")+COUNTIF('Data SW'!S182,"&gt;0")+COUNTIF('Data SW'!U182,"&gt;0")+COUNTIF('Data SW'!W182,"&gt;0")+COUNTIF('Data SW'!Y182,"&gt;0"))&gt;0,1,0))</f>
        <v/>
      </c>
      <c r="M8164" t="inlineStr">
        <is>
          <t>Data R</t>
        </is>
      </c>
    </row>
    <row r="8165">
      <c r="A8165" t="inlineStr">
        <is>
          <t>PT Swasta / PPKS</t>
        </is>
      </c>
      <c r="B8165">
        <f>IF('Data SW'!C183="","",'Data SW'!B183)</f>
        <v/>
      </c>
      <c r="C8165">
        <f>IF('Data SW'!C183="","",'Data SW'!C183)</f>
        <v/>
      </c>
      <c r="D8165">
        <f>IF('Data SW'!C183="","",'Data SW'!D183)</f>
        <v/>
      </c>
      <c r="E8165">
        <f>IF('Data SW'!C183="","",'Data SW'!E183)</f>
        <v/>
      </c>
      <c r="F8165">
        <f>IF('Data SW'!C183="","",'Data SW'!F183)</f>
        <v/>
      </c>
      <c r="G8165">
        <f>IF('Data SW'!C183="","",'Data SW'!AD183)</f>
        <v/>
      </c>
      <c r="H8165">
        <f>IF('Data SW'!C183="","",'Data SW'!AC183)</f>
        <v/>
      </c>
      <c r="I8165">
        <f>IF('Data SW'!C183="","",COUNTIF('Data SW'!J183,"&gt;0")+COUNTIF('Data SW'!L183,"&gt;0")+COUNTIF('Data SW'!N183,"&gt;0")+COUNTIF('Data SW'!P183,"&gt;0")+COUNTIF('Data SW'!R183,"&gt;0")+COUNTIF('Data SW'!T183,"&gt;0")+COUNTIF('Data SW'!V183,"&gt;0")+COUNTIF('Data SW'!X183,"&gt;0"))</f>
        <v/>
      </c>
      <c r="J8165">
        <f>IF('Data SW'!C183="","",IF((COUNTIF('Data SW'!K183,"&gt;0")+COUNTIF('Data SW'!M183,"&gt;0")+COUNTIF('Data SW'!O183,"&gt;0")+COUNTIF('Data SW'!Q183,"&gt;0")+COUNTIF('Data SW'!S183,"&gt;0")+COUNTIF('Data SW'!U183,"&gt;0")+COUNTIF('Data SW'!W183,"&gt;0")+COUNTIF('Data SW'!Y183,"&gt;0"))&gt;0,1,0))</f>
        <v/>
      </c>
      <c r="M8165" t="inlineStr">
        <is>
          <t>Data R</t>
        </is>
      </c>
    </row>
    <row r="8166">
      <c r="A8166" t="inlineStr">
        <is>
          <t>PT Swasta / PPKS</t>
        </is>
      </c>
      <c r="B8166">
        <f>IF('Data SW'!C184="","",'Data SW'!B184)</f>
        <v/>
      </c>
      <c r="C8166">
        <f>IF('Data SW'!C184="","",'Data SW'!C184)</f>
        <v/>
      </c>
      <c r="D8166">
        <f>IF('Data SW'!C184="","",'Data SW'!D184)</f>
        <v/>
      </c>
      <c r="E8166">
        <f>IF('Data SW'!C184="","",'Data SW'!E184)</f>
        <v/>
      </c>
      <c r="F8166">
        <f>IF('Data SW'!C184="","",'Data SW'!F184)</f>
        <v/>
      </c>
      <c r="G8166">
        <f>IF('Data SW'!C184="","",'Data SW'!AD184)</f>
        <v/>
      </c>
      <c r="H8166">
        <f>IF('Data SW'!C184="","",'Data SW'!AC184)</f>
        <v/>
      </c>
      <c r="I8166">
        <f>IF('Data SW'!C184="","",COUNTIF('Data SW'!J184,"&gt;0")+COUNTIF('Data SW'!L184,"&gt;0")+COUNTIF('Data SW'!N184,"&gt;0")+COUNTIF('Data SW'!P184,"&gt;0")+COUNTIF('Data SW'!R184,"&gt;0")+COUNTIF('Data SW'!T184,"&gt;0")+COUNTIF('Data SW'!V184,"&gt;0")+COUNTIF('Data SW'!X184,"&gt;0"))</f>
        <v/>
      </c>
      <c r="J8166">
        <f>IF('Data SW'!C184="","",IF((COUNTIF('Data SW'!K184,"&gt;0")+COUNTIF('Data SW'!M184,"&gt;0")+COUNTIF('Data SW'!O184,"&gt;0")+COUNTIF('Data SW'!Q184,"&gt;0")+COUNTIF('Data SW'!S184,"&gt;0")+COUNTIF('Data SW'!U184,"&gt;0")+COUNTIF('Data SW'!W184,"&gt;0")+COUNTIF('Data SW'!Y184,"&gt;0"))&gt;0,1,0))</f>
        <v/>
      </c>
      <c r="M8166" t="inlineStr">
        <is>
          <t>Data R</t>
        </is>
      </c>
    </row>
    <row r="8167">
      <c r="A8167" t="inlineStr">
        <is>
          <t>PT Swasta / PPKS</t>
        </is>
      </c>
      <c r="B8167">
        <f>IF('Data SW'!C185="","",'Data SW'!B185)</f>
        <v/>
      </c>
      <c r="C8167">
        <f>IF('Data SW'!C185="","",'Data SW'!C185)</f>
        <v/>
      </c>
      <c r="D8167">
        <f>IF('Data SW'!C185="","",'Data SW'!D185)</f>
        <v/>
      </c>
      <c r="E8167">
        <f>IF('Data SW'!C185="","",'Data SW'!E185)</f>
        <v/>
      </c>
      <c r="F8167">
        <f>IF('Data SW'!C185="","",'Data SW'!F185)</f>
        <v/>
      </c>
      <c r="G8167">
        <f>IF('Data SW'!C185="","",'Data SW'!AD185)</f>
        <v/>
      </c>
      <c r="H8167">
        <f>IF('Data SW'!C185="","",'Data SW'!AC185)</f>
        <v/>
      </c>
      <c r="I8167">
        <f>IF('Data SW'!C185="","",COUNTIF('Data SW'!J185,"&gt;0")+COUNTIF('Data SW'!L185,"&gt;0")+COUNTIF('Data SW'!N185,"&gt;0")+COUNTIF('Data SW'!P185,"&gt;0")+COUNTIF('Data SW'!R185,"&gt;0")+COUNTIF('Data SW'!T185,"&gt;0")+COUNTIF('Data SW'!V185,"&gt;0")+COUNTIF('Data SW'!X185,"&gt;0"))</f>
        <v/>
      </c>
      <c r="J8167">
        <f>IF('Data SW'!C185="","",IF((COUNTIF('Data SW'!K185,"&gt;0")+COUNTIF('Data SW'!M185,"&gt;0")+COUNTIF('Data SW'!O185,"&gt;0")+COUNTIF('Data SW'!Q185,"&gt;0")+COUNTIF('Data SW'!S185,"&gt;0")+COUNTIF('Data SW'!U185,"&gt;0")+COUNTIF('Data SW'!W185,"&gt;0")+COUNTIF('Data SW'!Y185,"&gt;0"))&gt;0,1,0))</f>
        <v/>
      </c>
      <c r="M8167" t="inlineStr">
        <is>
          <t>Data R</t>
        </is>
      </c>
    </row>
    <row r="8168">
      <c r="A8168" t="inlineStr">
        <is>
          <t>PT Swasta / PPKS</t>
        </is>
      </c>
      <c r="B8168">
        <f>IF('Data SW'!C186="","",'Data SW'!B186)</f>
        <v/>
      </c>
      <c r="C8168">
        <f>IF('Data SW'!C186="","",'Data SW'!C186)</f>
        <v/>
      </c>
      <c r="D8168">
        <f>IF('Data SW'!C186="","",'Data SW'!D186)</f>
        <v/>
      </c>
      <c r="E8168">
        <f>IF('Data SW'!C186="","",'Data SW'!E186)</f>
        <v/>
      </c>
      <c r="F8168">
        <f>IF('Data SW'!C186="","",'Data SW'!F186)</f>
        <v/>
      </c>
      <c r="G8168">
        <f>IF('Data SW'!C186="","",'Data SW'!AD186)</f>
        <v/>
      </c>
      <c r="H8168">
        <f>IF('Data SW'!C186="","",'Data SW'!AC186)</f>
        <v/>
      </c>
      <c r="I8168">
        <f>IF('Data SW'!C186="","",COUNTIF('Data SW'!J186,"&gt;0")+COUNTIF('Data SW'!L186,"&gt;0")+COUNTIF('Data SW'!N186,"&gt;0")+COUNTIF('Data SW'!P186,"&gt;0")+COUNTIF('Data SW'!R186,"&gt;0")+COUNTIF('Data SW'!T186,"&gt;0")+COUNTIF('Data SW'!V186,"&gt;0")+COUNTIF('Data SW'!X186,"&gt;0"))</f>
        <v/>
      </c>
      <c r="J8168">
        <f>IF('Data SW'!C186="","",IF((COUNTIF('Data SW'!K186,"&gt;0")+COUNTIF('Data SW'!M186,"&gt;0")+COUNTIF('Data SW'!O186,"&gt;0")+COUNTIF('Data SW'!Q186,"&gt;0")+COUNTIF('Data SW'!S186,"&gt;0")+COUNTIF('Data SW'!U186,"&gt;0")+COUNTIF('Data SW'!W186,"&gt;0")+COUNTIF('Data SW'!Y186,"&gt;0"))&gt;0,1,0))</f>
        <v/>
      </c>
      <c r="M8168" t="inlineStr">
        <is>
          <t>Data R</t>
        </is>
      </c>
    </row>
    <row r="8169">
      <c r="A8169" t="inlineStr">
        <is>
          <t>PT Swasta / PPKS</t>
        </is>
      </c>
      <c r="B8169">
        <f>IF('Data SW'!C187="","",'Data SW'!B187)</f>
        <v/>
      </c>
      <c r="C8169">
        <f>IF('Data SW'!C187="","",'Data SW'!C187)</f>
        <v/>
      </c>
      <c r="D8169">
        <f>IF('Data SW'!C187="","",'Data SW'!D187)</f>
        <v/>
      </c>
      <c r="E8169">
        <f>IF('Data SW'!C187="","",'Data SW'!E187)</f>
        <v/>
      </c>
      <c r="F8169">
        <f>IF('Data SW'!C187="","",'Data SW'!F187)</f>
        <v/>
      </c>
      <c r="G8169">
        <f>IF('Data SW'!C187="","",'Data SW'!AD187)</f>
        <v/>
      </c>
      <c r="H8169">
        <f>IF('Data SW'!C187="","",'Data SW'!AC187)</f>
        <v/>
      </c>
      <c r="I8169">
        <f>IF('Data SW'!C187="","",COUNTIF('Data SW'!J187,"&gt;0")+COUNTIF('Data SW'!L187,"&gt;0")+COUNTIF('Data SW'!N187,"&gt;0")+COUNTIF('Data SW'!P187,"&gt;0")+COUNTIF('Data SW'!R187,"&gt;0")+COUNTIF('Data SW'!T187,"&gt;0")+COUNTIF('Data SW'!V187,"&gt;0")+COUNTIF('Data SW'!X187,"&gt;0"))</f>
        <v/>
      </c>
      <c r="J8169">
        <f>IF('Data SW'!C187="","",IF((COUNTIF('Data SW'!K187,"&gt;0")+COUNTIF('Data SW'!M187,"&gt;0")+COUNTIF('Data SW'!O187,"&gt;0")+COUNTIF('Data SW'!Q187,"&gt;0")+COUNTIF('Data SW'!S187,"&gt;0")+COUNTIF('Data SW'!U187,"&gt;0")+COUNTIF('Data SW'!W187,"&gt;0")+COUNTIF('Data SW'!Y187,"&gt;0"))&gt;0,1,0))</f>
        <v/>
      </c>
      <c r="M8169" t="inlineStr">
        <is>
          <t>Data R</t>
        </is>
      </c>
    </row>
    <row r="8170">
      <c r="A8170" t="inlineStr">
        <is>
          <t>PT Swasta / PPKS</t>
        </is>
      </c>
      <c r="B8170">
        <f>IF('Data SW'!C188="","",'Data SW'!B188)</f>
        <v/>
      </c>
      <c r="C8170">
        <f>IF('Data SW'!C188="","",'Data SW'!C188)</f>
        <v/>
      </c>
      <c r="D8170">
        <f>IF('Data SW'!C188="","",'Data SW'!D188)</f>
        <v/>
      </c>
      <c r="E8170">
        <f>IF('Data SW'!C188="","",'Data SW'!E188)</f>
        <v/>
      </c>
      <c r="F8170">
        <f>IF('Data SW'!C188="","",'Data SW'!F188)</f>
        <v/>
      </c>
      <c r="G8170">
        <f>IF('Data SW'!C188="","",'Data SW'!AD188)</f>
        <v/>
      </c>
      <c r="H8170">
        <f>IF('Data SW'!C188="","",'Data SW'!AC188)</f>
        <v/>
      </c>
      <c r="I8170">
        <f>IF('Data SW'!C188="","",COUNTIF('Data SW'!J188,"&gt;0")+COUNTIF('Data SW'!L188,"&gt;0")+COUNTIF('Data SW'!N188,"&gt;0")+COUNTIF('Data SW'!P188,"&gt;0")+COUNTIF('Data SW'!R188,"&gt;0")+COUNTIF('Data SW'!T188,"&gt;0")+COUNTIF('Data SW'!V188,"&gt;0")+COUNTIF('Data SW'!X188,"&gt;0"))</f>
        <v/>
      </c>
      <c r="J8170">
        <f>IF('Data SW'!C188="","",IF((COUNTIF('Data SW'!K188,"&gt;0")+COUNTIF('Data SW'!M188,"&gt;0")+COUNTIF('Data SW'!O188,"&gt;0")+COUNTIF('Data SW'!Q188,"&gt;0")+COUNTIF('Data SW'!S188,"&gt;0")+COUNTIF('Data SW'!U188,"&gt;0")+COUNTIF('Data SW'!W188,"&gt;0")+COUNTIF('Data SW'!Y188,"&gt;0"))&gt;0,1,0))</f>
        <v/>
      </c>
      <c r="M8170" t="inlineStr">
        <is>
          <t>Data R</t>
        </is>
      </c>
    </row>
    <row r="8171">
      <c r="A8171" t="inlineStr">
        <is>
          <t>PT Swasta / PPKS</t>
        </is>
      </c>
      <c r="B8171">
        <f>IF('Data SW'!C189="","",'Data SW'!B189)</f>
        <v/>
      </c>
      <c r="C8171">
        <f>IF('Data SW'!C189="","",'Data SW'!C189)</f>
        <v/>
      </c>
      <c r="D8171">
        <f>IF('Data SW'!C189="","",'Data SW'!D189)</f>
        <v/>
      </c>
      <c r="E8171">
        <f>IF('Data SW'!C189="","",'Data SW'!E189)</f>
        <v/>
      </c>
      <c r="F8171">
        <f>IF('Data SW'!C189="","",'Data SW'!F189)</f>
        <v/>
      </c>
      <c r="G8171">
        <f>IF('Data SW'!C189="","",'Data SW'!AD189)</f>
        <v/>
      </c>
      <c r="H8171">
        <f>IF('Data SW'!C189="","",'Data SW'!AC189)</f>
        <v/>
      </c>
      <c r="I8171">
        <f>IF('Data SW'!C189="","",COUNTIF('Data SW'!J189,"&gt;0")+COUNTIF('Data SW'!L189,"&gt;0")+COUNTIF('Data SW'!N189,"&gt;0")+COUNTIF('Data SW'!P189,"&gt;0")+COUNTIF('Data SW'!R189,"&gt;0")+COUNTIF('Data SW'!T189,"&gt;0")+COUNTIF('Data SW'!V189,"&gt;0")+COUNTIF('Data SW'!X189,"&gt;0"))</f>
        <v/>
      </c>
      <c r="J8171">
        <f>IF('Data SW'!C189="","",IF((COUNTIF('Data SW'!K189,"&gt;0")+COUNTIF('Data SW'!M189,"&gt;0")+COUNTIF('Data SW'!O189,"&gt;0")+COUNTIF('Data SW'!Q189,"&gt;0")+COUNTIF('Data SW'!S189,"&gt;0")+COUNTIF('Data SW'!U189,"&gt;0")+COUNTIF('Data SW'!W189,"&gt;0")+COUNTIF('Data SW'!Y189,"&gt;0"))&gt;0,1,0))</f>
        <v/>
      </c>
      <c r="M8171" t="inlineStr">
        <is>
          <t>Data R</t>
        </is>
      </c>
    </row>
    <row r="8172">
      <c r="A8172" t="inlineStr">
        <is>
          <t>PT Swasta / PPKS</t>
        </is>
      </c>
      <c r="B8172">
        <f>IF('Data SW'!C190="","",'Data SW'!B190)</f>
        <v/>
      </c>
      <c r="C8172">
        <f>IF('Data SW'!C190="","",'Data SW'!C190)</f>
        <v/>
      </c>
      <c r="D8172">
        <f>IF('Data SW'!C190="","",'Data SW'!D190)</f>
        <v/>
      </c>
      <c r="E8172">
        <f>IF('Data SW'!C190="","",'Data SW'!E190)</f>
        <v/>
      </c>
      <c r="F8172">
        <f>IF('Data SW'!C190="","",'Data SW'!F190)</f>
        <v/>
      </c>
      <c r="G8172">
        <f>IF('Data SW'!C190="","",'Data SW'!AD190)</f>
        <v/>
      </c>
      <c r="H8172">
        <f>IF('Data SW'!C190="","",'Data SW'!AC190)</f>
        <v/>
      </c>
      <c r="I8172">
        <f>IF('Data SW'!C190="","",COUNTIF('Data SW'!J190,"&gt;0")+COUNTIF('Data SW'!L190,"&gt;0")+COUNTIF('Data SW'!N190,"&gt;0")+COUNTIF('Data SW'!P190,"&gt;0")+COUNTIF('Data SW'!R190,"&gt;0")+COUNTIF('Data SW'!T190,"&gt;0")+COUNTIF('Data SW'!V190,"&gt;0")+COUNTIF('Data SW'!X190,"&gt;0"))</f>
        <v/>
      </c>
      <c r="J8172">
        <f>IF('Data SW'!C190="","",IF((COUNTIF('Data SW'!K190,"&gt;0")+COUNTIF('Data SW'!M190,"&gt;0")+COUNTIF('Data SW'!O190,"&gt;0")+COUNTIF('Data SW'!Q190,"&gt;0")+COUNTIF('Data SW'!S190,"&gt;0")+COUNTIF('Data SW'!U190,"&gt;0")+COUNTIF('Data SW'!W190,"&gt;0")+COUNTIF('Data SW'!Y190,"&gt;0"))&gt;0,1,0))</f>
        <v/>
      </c>
      <c r="M8172" t="inlineStr">
        <is>
          <t>Data R</t>
        </is>
      </c>
    </row>
    <row r="8173">
      <c r="A8173" t="inlineStr">
        <is>
          <t>PT Swasta / PPKS</t>
        </is>
      </c>
      <c r="B8173">
        <f>IF('Data SW'!C191="","",'Data SW'!B191)</f>
        <v/>
      </c>
      <c r="C8173">
        <f>IF('Data SW'!C191="","",'Data SW'!C191)</f>
        <v/>
      </c>
      <c r="D8173">
        <f>IF('Data SW'!C191="","",'Data SW'!D191)</f>
        <v/>
      </c>
      <c r="E8173">
        <f>IF('Data SW'!C191="","",'Data SW'!E191)</f>
        <v/>
      </c>
      <c r="F8173">
        <f>IF('Data SW'!C191="","",'Data SW'!F191)</f>
        <v/>
      </c>
      <c r="G8173">
        <f>IF('Data SW'!C191="","",'Data SW'!AD191)</f>
        <v/>
      </c>
      <c r="H8173">
        <f>IF('Data SW'!C191="","",'Data SW'!AC191)</f>
        <v/>
      </c>
      <c r="I8173">
        <f>IF('Data SW'!C191="","",COUNTIF('Data SW'!J191,"&gt;0")+COUNTIF('Data SW'!L191,"&gt;0")+COUNTIF('Data SW'!N191,"&gt;0")+COUNTIF('Data SW'!P191,"&gt;0")+COUNTIF('Data SW'!R191,"&gt;0")+COUNTIF('Data SW'!T191,"&gt;0")+COUNTIF('Data SW'!V191,"&gt;0")+COUNTIF('Data SW'!X191,"&gt;0"))</f>
        <v/>
      </c>
      <c r="J8173">
        <f>IF('Data SW'!C191="","",IF((COUNTIF('Data SW'!K191,"&gt;0")+COUNTIF('Data SW'!M191,"&gt;0")+COUNTIF('Data SW'!O191,"&gt;0")+COUNTIF('Data SW'!Q191,"&gt;0")+COUNTIF('Data SW'!S191,"&gt;0")+COUNTIF('Data SW'!U191,"&gt;0")+COUNTIF('Data SW'!W191,"&gt;0")+COUNTIF('Data SW'!Y191,"&gt;0"))&gt;0,1,0))</f>
        <v/>
      </c>
      <c r="M8173" t="inlineStr">
        <is>
          <t>Data R</t>
        </is>
      </c>
    </row>
    <row r="8174">
      <c r="A8174" t="inlineStr">
        <is>
          <t>PT Swasta / PPKS</t>
        </is>
      </c>
      <c r="B8174">
        <f>IF('Data SW'!C192="","",'Data SW'!B192)</f>
        <v/>
      </c>
      <c r="C8174">
        <f>IF('Data SW'!C192="","",'Data SW'!C192)</f>
        <v/>
      </c>
      <c r="D8174">
        <f>IF('Data SW'!C192="","",'Data SW'!D192)</f>
        <v/>
      </c>
      <c r="E8174">
        <f>IF('Data SW'!C192="","",'Data SW'!E192)</f>
        <v/>
      </c>
      <c r="F8174">
        <f>IF('Data SW'!C192="","",'Data SW'!F192)</f>
        <v/>
      </c>
      <c r="G8174">
        <f>IF('Data SW'!C192="","",'Data SW'!AD192)</f>
        <v/>
      </c>
      <c r="H8174">
        <f>IF('Data SW'!C192="","",'Data SW'!AC192)</f>
        <v/>
      </c>
      <c r="I8174">
        <f>IF('Data SW'!C192="","",COUNTIF('Data SW'!J192,"&gt;0")+COUNTIF('Data SW'!L192,"&gt;0")+COUNTIF('Data SW'!N192,"&gt;0")+COUNTIF('Data SW'!P192,"&gt;0")+COUNTIF('Data SW'!R192,"&gt;0")+COUNTIF('Data SW'!T192,"&gt;0")+COUNTIF('Data SW'!V192,"&gt;0")+COUNTIF('Data SW'!X192,"&gt;0"))</f>
        <v/>
      </c>
      <c r="J8174">
        <f>IF('Data SW'!C192="","",IF((COUNTIF('Data SW'!K192,"&gt;0")+COUNTIF('Data SW'!M192,"&gt;0")+COUNTIF('Data SW'!O192,"&gt;0")+COUNTIF('Data SW'!Q192,"&gt;0")+COUNTIF('Data SW'!S192,"&gt;0")+COUNTIF('Data SW'!U192,"&gt;0")+COUNTIF('Data SW'!W192,"&gt;0")+COUNTIF('Data SW'!Y192,"&gt;0"))&gt;0,1,0))</f>
        <v/>
      </c>
      <c r="M8174" t="inlineStr">
        <is>
          <t>Data R</t>
        </is>
      </c>
    </row>
    <row r="8175">
      <c r="A8175" t="inlineStr">
        <is>
          <t>PT Swasta / PPKS</t>
        </is>
      </c>
      <c r="B8175">
        <f>IF('Data SW'!C193="","",'Data SW'!B193)</f>
        <v/>
      </c>
      <c r="C8175">
        <f>IF('Data SW'!C193="","",'Data SW'!C193)</f>
        <v/>
      </c>
      <c r="D8175">
        <f>IF('Data SW'!C193="","",'Data SW'!D193)</f>
        <v/>
      </c>
      <c r="E8175">
        <f>IF('Data SW'!C193="","",'Data SW'!E193)</f>
        <v/>
      </c>
      <c r="F8175">
        <f>IF('Data SW'!C193="","",'Data SW'!F193)</f>
        <v/>
      </c>
      <c r="G8175">
        <f>IF('Data SW'!C193="","",'Data SW'!AD193)</f>
        <v/>
      </c>
      <c r="H8175">
        <f>IF('Data SW'!C193="","",'Data SW'!AC193)</f>
        <v/>
      </c>
      <c r="I8175">
        <f>IF('Data SW'!C193="","",COUNTIF('Data SW'!J193,"&gt;0")+COUNTIF('Data SW'!L193,"&gt;0")+COUNTIF('Data SW'!N193,"&gt;0")+COUNTIF('Data SW'!P193,"&gt;0")+COUNTIF('Data SW'!R193,"&gt;0")+COUNTIF('Data SW'!T193,"&gt;0")+COUNTIF('Data SW'!V193,"&gt;0")+COUNTIF('Data SW'!X193,"&gt;0"))</f>
        <v/>
      </c>
      <c r="J8175">
        <f>IF('Data SW'!C193="","",IF((COUNTIF('Data SW'!K193,"&gt;0")+COUNTIF('Data SW'!M193,"&gt;0")+COUNTIF('Data SW'!O193,"&gt;0")+COUNTIF('Data SW'!Q193,"&gt;0")+COUNTIF('Data SW'!S193,"&gt;0")+COUNTIF('Data SW'!U193,"&gt;0")+COUNTIF('Data SW'!W193,"&gt;0")+COUNTIF('Data SW'!Y193,"&gt;0"))&gt;0,1,0))</f>
        <v/>
      </c>
      <c r="M8175" t="inlineStr">
        <is>
          <t>Data R</t>
        </is>
      </c>
    </row>
    <row r="8176">
      <c r="A8176" t="inlineStr">
        <is>
          <t>PT Swasta / PPKS</t>
        </is>
      </c>
      <c r="B8176">
        <f>IF('Data SW'!C194="","",'Data SW'!B194)</f>
        <v/>
      </c>
      <c r="C8176">
        <f>IF('Data SW'!C194="","",'Data SW'!C194)</f>
        <v/>
      </c>
      <c r="D8176">
        <f>IF('Data SW'!C194="","",'Data SW'!D194)</f>
        <v/>
      </c>
      <c r="E8176">
        <f>IF('Data SW'!C194="","",'Data SW'!E194)</f>
        <v/>
      </c>
      <c r="F8176">
        <f>IF('Data SW'!C194="","",'Data SW'!F194)</f>
        <v/>
      </c>
      <c r="G8176">
        <f>IF('Data SW'!C194="","",'Data SW'!AD194)</f>
        <v/>
      </c>
      <c r="H8176">
        <f>IF('Data SW'!C194="","",'Data SW'!AC194)</f>
        <v/>
      </c>
      <c r="I8176">
        <f>IF('Data SW'!C194="","",COUNTIF('Data SW'!J194,"&gt;0")+COUNTIF('Data SW'!L194,"&gt;0")+COUNTIF('Data SW'!N194,"&gt;0")+COUNTIF('Data SW'!P194,"&gt;0")+COUNTIF('Data SW'!R194,"&gt;0")+COUNTIF('Data SW'!T194,"&gt;0")+COUNTIF('Data SW'!V194,"&gt;0")+COUNTIF('Data SW'!X194,"&gt;0"))</f>
        <v/>
      </c>
      <c r="J8176">
        <f>IF('Data SW'!C194="","",IF((COUNTIF('Data SW'!K194,"&gt;0")+COUNTIF('Data SW'!M194,"&gt;0")+COUNTIF('Data SW'!O194,"&gt;0")+COUNTIF('Data SW'!Q194,"&gt;0")+COUNTIF('Data SW'!S194,"&gt;0")+COUNTIF('Data SW'!U194,"&gt;0")+COUNTIF('Data SW'!W194,"&gt;0")+COUNTIF('Data SW'!Y194,"&gt;0"))&gt;0,1,0))</f>
        <v/>
      </c>
      <c r="M8176" t="inlineStr">
        <is>
          <t>Data R</t>
        </is>
      </c>
    </row>
    <row r="8177">
      <c r="A8177" t="inlineStr">
        <is>
          <t>PT Swasta / PPKS</t>
        </is>
      </c>
      <c r="B8177">
        <f>IF('Data SW'!C195="","",'Data SW'!B195)</f>
        <v/>
      </c>
      <c r="C8177">
        <f>IF('Data SW'!C195="","",'Data SW'!C195)</f>
        <v/>
      </c>
      <c r="D8177">
        <f>IF('Data SW'!C195="","",'Data SW'!D195)</f>
        <v/>
      </c>
      <c r="E8177">
        <f>IF('Data SW'!C195="","",'Data SW'!E195)</f>
        <v/>
      </c>
      <c r="F8177">
        <f>IF('Data SW'!C195="","",'Data SW'!F195)</f>
        <v/>
      </c>
      <c r="G8177">
        <f>IF('Data SW'!C195="","",'Data SW'!AD195)</f>
        <v/>
      </c>
      <c r="H8177">
        <f>IF('Data SW'!C195="","",'Data SW'!AC195)</f>
        <v/>
      </c>
      <c r="I8177">
        <f>IF('Data SW'!C195="","",COUNTIF('Data SW'!J195,"&gt;0")+COUNTIF('Data SW'!L195,"&gt;0")+COUNTIF('Data SW'!N195,"&gt;0")+COUNTIF('Data SW'!P195,"&gt;0")+COUNTIF('Data SW'!R195,"&gt;0")+COUNTIF('Data SW'!T195,"&gt;0")+COUNTIF('Data SW'!V195,"&gt;0")+COUNTIF('Data SW'!X195,"&gt;0"))</f>
        <v/>
      </c>
      <c r="J8177">
        <f>IF('Data SW'!C195="","",IF((COUNTIF('Data SW'!K195,"&gt;0")+COUNTIF('Data SW'!M195,"&gt;0")+COUNTIF('Data SW'!O195,"&gt;0")+COUNTIF('Data SW'!Q195,"&gt;0")+COUNTIF('Data SW'!S195,"&gt;0")+COUNTIF('Data SW'!U195,"&gt;0")+COUNTIF('Data SW'!W195,"&gt;0")+COUNTIF('Data SW'!Y195,"&gt;0"))&gt;0,1,0))</f>
        <v/>
      </c>
      <c r="M8177" t="inlineStr">
        <is>
          <t>Data R</t>
        </is>
      </c>
    </row>
    <row r="8178">
      <c r="A8178" t="inlineStr">
        <is>
          <t>PT Swasta / PPKS</t>
        </is>
      </c>
      <c r="B8178">
        <f>IF('Data SW'!C196="","",'Data SW'!B196)</f>
        <v/>
      </c>
      <c r="C8178">
        <f>IF('Data SW'!C196="","",'Data SW'!C196)</f>
        <v/>
      </c>
      <c r="D8178">
        <f>IF('Data SW'!C196="","",'Data SW'!D196)</f>
        <v/>
      </c>
      <c r="E8178">
        <f>IF('Data SW'!C196="","",'Data SW'!E196)</f>
        <v/>
      </c>
      <c r="F8178">
        <f>IF('Data SW'!C196="","",'Data SW'!F196)</f>
        <v/>
      </c>
      <c r="G8178">
        <f>IF('Data SW'!C196="","",'Data SW'!AD196)</f>
        <v/>
      </c>
      <c r="H8178">
        <f>IF('Data SW'!C196="","",'Data SW'!AC196)</f>
        <v/>
      </c>
      <c r="I8178">
        <f>IF('Data SW'!C196="","",COUNTIF('Data SW'!J196,"&gt;0")+COUNTIF('Data SW'!L196,"&gt;0")+COUNTIF('Data SW'!N196,"&gt;0")+COUNTIF('Data SW'!P196,"&gt;0")+COUNTIF('Data SW'!R196,"&gt;0")+COUNTIF('Data SW'!T196,"&gt;0")+COUNTIF('Data SW'!V196,"&gt;0")+COUNTIF('Data SW'!X196,"&gt;0"))</f>
        <v/>
      </c>
      <c r="J8178">
        <f>IF('Data SW'!C196="","",IF((COUNTIF('Data SW'!K196,"&gt;0")+COUNTIF('Data SW'!M196,"&gt;0")+COUNTIF('Data SW'!O196,"&gt;0")+COUNTIF('Data SW'!Q196,"&gt;0")+COUNTIF('Data SW'!S196,"&gt;0")+COUNTIF('Data SW'!U196,"&gt;0")+COUNTIF('Data SW'!W196,"&gt;0")+COUNTIF('Data SW'!Y196,"&gt;0"))&gt;0,1,0))</f>
        <v/>
      </c>
      <c r="M8178" t="inlineStr">
        <is>
          <t>Data R</t>
        </is>
      </c>
    </row>
    <row r="8179">
      <c r="A8179" t="inlineStr">
        <is>
          <t>PT Swasta / PPKS</t>
        </is>
      </c>
      <c r="B8179">
        <f>IF('Data SW'!C197="","",'Data SW'!B197)</f>
        <v/>
      </c>
      <c r="C8179">
        <f>IF('Data SW'!C197="","",'Data SW'!C197)</f>
        <v/>
      </c>
      <c r="D8179">
        <f>IF('Data SW'!C197="","",'Data SW'!D197)</f>
        <v/>
      </c>
      <c r="E8179">
        <f>IF('Data SW'!C197="","",'Data SW'!E197)</f>
        <v/>
      </c>
      <c r="F8179">
        <f>IF('Data SW'!C197="","",'Data SW'!F197)</f>
        <v/>
      </c>
      <c r="G8179">
        <f>IF('Data SW'!C197="","",'Data SW'!AD197)</f>
        <v/>
      </c>
      <c r="H8179">
        <f>IF('Data SW'!C197="","",'Data SW'!AC197)</f>
        <v/>
      </c>
      <c r="I8179">
        <f>IF('Data SW'!C197="","",COUNTIF('Data SW'!J197,"&gt;0")+COUNTIF('Data SW'!L197,"&gt;0")+COUNTIF('Data SW'!N197,"&gt;0")+COUNTIF('Data SW'!P197,"&gt;0")+COUNTIF('Data SW'!R197,"&gt;0")+COUNTIF('Data SW'!T197,"&gt;0")+COUNTIF('Data SW'!V197,"&gt;0")+COUNTIF('Data SW'!X197,"&gt;0"))</f>
        <v/>
      </c>
      <c r="J8179">
        <f>IF('Data SW'!C197="","",IF((COUNTIF('Data SW'!K197,"&gt;0")+COUNTIF('Data SW'!M197,"&gt;0")+COUNTIF('Data SW'!O197,"&gt;0")+COUNTIF('Data SW'!Q197,"&gt;0")+COUNTIF('Data SW'!S197,"&gt;0")+COUNTIF('Data SW'!U197,"&gt;0")+COUNTIF('Data SW'!W197,"&gt;0")+COUNTIF('Data SW'!Y197,"&gt;0"))&gt;0,1,0))</f>
        <v/>
      </c>
      <c r="M8179" t="inlineStr">
        <is>
          <t>Data R</t>
        </is>
      </c>
    </row>
    <row r="8180">
      <c r="A8180" t="inlineStr">
        <is>
          <t>PT Swasta / PPKS</t>
        </is>
      </c>
      <c r="B8180">
        <f>IF('Data SW'!C198="","",'Data SW'!B198)</f>
        <v/>
      </c>
      <c r="C8180">
        <f>IF('Data SW'!C198="","",'Data SW'!C198)</f>
        <v/>
      </c>
      <c r="D8180">
        <f>IF('Data SW'!C198="","",'Data SW'!D198)</f>
        <v/>
      </c>
      <c r="E8180">
        <f>IF('Data SW'!C198="","",'Data SW'!E198)</f>
        <v/>
      </c>
      <c r="F8180">
        <f>IF('Data SW'!C198="","",'Data SW'!F198)</f>
        <v/>
      </c>
      <c r="G8180">
        <f>IF('Data SW'!C198="","",'Data SW'!AD198)</f>
        <v/>
      </c>
      <c r="H8180">
        <f>IF('Data SW'!C198="","",'Data SW'!AC198)</f>
        <v/>
      </c>
      <c r="I8180">
        <f>IF('Data SW'!C198="","",COUNTIF('Data SW'!J198,"&gt;0")+COUNTIF('Data SW'!L198,"&gt;0")+COUNTIF('Data SW'!N198,"&gt;0")+COUNTIF('Data SW'!P198,"&gt;0")+COUNTIF('Data SW'!R198,"&gt;0")+COUNTIF('Data SW'!T198,"&gt;0")+COUNTIF('Data SW'!V198,"&gt;0")+COUNTIF('Data SW'!X198,"&gt;0"))</f>
        <v/>
      </c>
      <c r="J8180">
        <f>IF('Data SW'!C198="","",IF((COUNTIF('Data SW'!K198,"&gt;0")+COUNTIF('Data SW'!M198,"&gt;0")+COUNTIF('Data SW'!O198,"&gt;0")+COUNTIF('Data SW'!Q198,"&gt;0")+COUNTIF('Data SW'!S198,"&gt;0")+COUNTIF('Data SW'!U198,"&gt;0")+COUNTIF('Data SW'!W198,"&gt;0")+COUNTIF('Data SW'!Y198,"&gt;0"))&gt;0,1,0))</f>
        <v/>
      </c>
      <c r="M8180" t="inlineStr">
        <is>
          <t>Data R</t>
        </is>
      </c>
    </row>
    <row r="8181">
      <c r="A8181" t="inlineStr">
        <is>
          <t>PT Swasta / PPKS</t>
        </is>
      </c>
      <c r="B8181">
        <f>IF('Data SW'!C199="","",'Data SW'!B199)</f>
        <v/>
      </c>
      <c r="C8181">
        <f>IF('Data SW'!C199="","",'Data SW'!C199)</f>
        <v/>
      </c>
      <c r="D8181">
        <f>IF('Data SW'!C199="","",'Data SW'!D199)</f>
        <v/>
      </c>
      <c r="E8181">
        <f>IF('Data SW'!C199="","",'Data SW'!E199)</f>
        <v/>
      </c>
      <c r="F8181">
        <f>IF('Data SW'!C199="","",'Data SW'!F199)</f>
        <v/>
      </c>
      <c r="G8181">
        <f>IF('Data SW'!C199="","",'Data SW'!AD199)</f>
        <v/>
      </c>
      <c r="H8181">
        <f>IF('Data SW'!C199="","",'Data SW'!AC199)</f>
        <v/>
      </c>
      <c r="I8181">
        <f>IF('Data SW'!C199="","",COUNTIF('Data SW'!J199,"&gt;0")+COUNTIF('Data SW'!L199,"&gt;0")+COUNTIF('Data SW'!N199,"&gt;0")+COUNTIF('Data SW'!P199,"&gt;0")+COUNTIF('Data SW'!R199,"&gt;0")+COUNTIF('Data SW'!T199,"&gt;0")+COUNTIF('Data SW'!V199,"&gt;0")+COUNTIF('Data SW'!X199,"&gt;0"))</f>
        <v/>
      </c>
      <c r="J8181">
        <f>IF('Data SW'!C199="","",IF((COUNTIF('Data SW'!K199,"&gt;0")+COUNTIF('Data SW'!M199,"&gt;0")+COUNTIF('Data SW'!O199,"&gt;0")+COUNTIF('Data SW'!Q199,"&gt;0")+COUNTIF('Data SW'!S199,"&gt;0")+COUNTIF('Data SW'!U199,"&gt;0")+COUNTIF('Data SW'!W199,"&gt;0")+COUNTIF('Data SW'!Y199,"&gt;0"))&gt;0,1,0))</f>
        <v/>
      </c>
      <c r="M8181" t="inlineStr">
        <is>
          <t>Data R</t>
        </is>
      </c>
    </row>
    <row r="8182">
      <c r="A8182" t="inlineStr">
        <is>
          <t>PT Swasta / PPKS</t>
        </is>
      </c>
      <c r="B8182">
        <f>IF('Data SW'!C200="","",'Data SW'!B200)</f>
        <v/>
      </c>
      <c r="C8182">
        <f>IF('Data SW'!C200="","",'Data SW'!C200)</f>
        <v/>
      </c>
      <c r="D8182">
        <f>IF('Data SW'!C200="","",'Data SW'!D200)</f>
        <v/>
      </c>
      <c r="E8182">
        <f>IF('Data SW'!C200="","",'Data SW'!E200)</f>
        <v/>
      </c>
      <c r="F8182">
        <f>IF('Data SW'!C200="","",'Data SW'!F200)</f>
        <v/>
      </c>
      <c r="G8182">
        <f>IF('Data SW'!C200="","",'Data SW'!AD200)</f>
        <v/>
      </c>
      <c r="H8182">
        <f>IF('Data SW'!C200="","",'Data SW'!AC200)</f>
        <v/>
      </c>
      <c r="I8182">
        <f>IF('Data SW'!C200="","",COUNTIF('Data SW'!J200,"&gt;0")+COUNTIF('Data SW'!L200,"&gt;0")+COUNTIF('Data SW'!N200,"&gt;0")+COUNTIF('Data SW'!P200,"&gt;0")+COUNTIF('Data SW'!R200,"&gt;0")+COUNTIF('Data SW'!T200,"&gt;0")+COUNTIF('Data SW'!V200,"&gt;0")+COUNTIF('Data SW'!X200,"&gt;0"))</f>
        <v/>
      </c>
      <c r="J8182">
        <f>IF('Data SW'!C200="","",IF((COUNTIF('Data SW'!K200,"&gt;0")+COUNTIF('Data SW'!M200,"&gt;0")+COUNTIF('Data SW'!O200,"&gt;0")+COUNTIF('Data SW'!Q200,"&gt;0")+COUNTIF('Data SW'!S200,"&gt;0")+COUNTIF('Data SW'!U200,"&gt;0")+COUNTIF('Data SW'!W200,"&gt;0")+COUNTIF('Data SW'!Y200,"&gt;0"))&gt;0,1,0))</f>
        <v/>
      </c>
      <c r="M8182" t="inlineStr">
        <is>
          <t>Data R</t>
        </is>
      </c>
    </row>
    <row r="8183">
      <c r="A8183" t="inlineStr">
        <is>
          <t>PT Swasta / PPKS</t>
        </is>
      </c>
      <c r="B8183">
        <f>IF('Data SW'!C201="","",'Data SW'!B201)</f>
        <v/>
      </c>
      <c r="C8183">
        <f>IF('Data SW'!C201="","",'Data SW'!C201)</f>
        <v/>
      </c>
      <c r="D8183">
        <f>IF('Data SW'!C201="","",'Data SW'!D201)</f>
        <v/>
      </c>
      <c r="E8183">
        <f>IF('Data SW'!C201="","",'Data SW'!E201)</f>
        <v/>
      </c>
      <c r="F8183">
        <f>IF('Data SW'!C201="","",'Data SW'!F201)</f>
        <v/>
      </c>
      <c r="G8183">
        <f>IF('Data SW'!C201="","",'Data SW'!AD201)</f>
        <v/>
      </c>
      <c r="H8183">
        <f>IF('Data SW'!C201="","",'Data SW'!AC201)</f>
        <v/>
      </c>
      <c r="I8183">
        <f>IF('Data SW'!C201="","",COUNTIF('Data SW'!J201,"&gt;0")+COUNTIF('Data SW'!L201,"&gt;0")+COUNTIF('Data SW'!N201,"&gt;0")+COUNTIF('Data SW'!P201,"&gt;0")+COUNTIF('Data SW'!R201,"&gt;0")+COUNTIF('Data SW'!T201,"&gt;0")+COUNTIF('Data SW'!V201,"&gt;0")+COUNTIF('Data SW'!X201,"&gt;0"))</f>
        <v/>
      </c>
      <c r="J8183">
        <f>IF('Data SW'!C201="","",IF((COUNTIF('Data SW'!K201,"&gt;0")+COUNTIF('Data SW'!M201,"&gt;0")+COUNTIF('Data SW'!O201,"&gt;0")+COUNTIF('Data SW'!Q201,"&gt;0")+COUNTIF('Data SW'!S201,"&gt;0")+COUNTIF('Data SW'!U201,"&gt;0")+COUNTIF('Data SW'!W201,"&gt;0")+COUNTIF('Data SW'!Y201,"&gt;0"))&gt;0,1,0))</f>
        <v/>
      </c>
      <c r="M8183" t="inlineStr">
        <is>
          <t>Data R</t>
        </is>
      </c>
    </row>
    <row r="8184">
      <c r="A8184" t="inlineStr">
        <is>
          <t>PT Swasta / PPKS</t>
        </is>
      </c>
      <c r="B8184">
        <f>IF('Data SW'!C202="","",'Data SW'!B202)</f>
        <v/>
      </c>
      <c r="C8184">
        <f>IF('Data SW'!C202="","",'Data SW'!C202)</f>
        <v/>
      </c>
      <c r="D8184">
        <f>IF('Data SW'!C202="","",'Data SW'!D202)</f>
        <v/>
      </c>
      <c r="E8184">
        <f>IF('Data SW'!C202="","",'Data SW'!E202)</f>
        <v/>
      </c>
      <c r="F8184">
        <f>IF('Data SW'!C202="","",'Data SW'!F202)</f>
        <v/>
      </c>
      <c r="G8184">
        <f>IF('Data SW'!C202="","",'Data SW'!AD202)</f>
        <v/>
      </c>
      <c r="H8184">
        <f>IF('Data SW'!C202="","",'Data SW'!AC202)</f>
        <v/>
      </c>
      <c r="I8184">
        <f>IF('Data SW'!C202="","",COUNTIF('Data SW'!J202,"&gt;0")+COUNTIF('Data SW'!L202,"&gt;0")+COUNTIF('Data SW'!N202,"&gt;0")+COUNTIF('Data SW'!P202,"&gt;0")+COUNTIF('Data SW'!R202,"&gt;0")+COUNTIF('Data SW'!T202,"&gt;0")+COUNTIF('Data SW'!V202,"&gt;0")+COUNTIF('Data SW'!X202,"&gt;0"))</f>
        <v/>
      </c>
      <c r="J8184">
        <f>IF('Data SW'!C202="","",IF((COUNTIF('Data SW'!K202,"&gt;0")+COUNTIF('Data SW'!M202,"&gt;0")+COUNTIF('Data SW'!O202,"&gt;0")+COUNTIF('Data SW'!Q202,"&gt;0")+COUNTIF('Data SW'!S202,"&gt;0")+COUNTIF('Data SW'!U202,"&gt;0")+COUNTIF('Data SW'!W202,"&gt;0")+COUNTIF('Data SW'!Y202,"&gt;0"))&gt;0,1,0))</f>
        <v/>
      </c>
      <c r="M8184" t="inlineStr">
        <is>
          <t>Data R</t>
        </is>
      </c>
    </row>
    <row r="8185">
      <c r="A8185" t="inlineStr">
        <is>
          <t>PT Swasta / PPKS</t>
        </is>
      </c>
      <c r="B8185">
        <f>IF('Data SW'!C203="","",'Data SW'!B203)</f>
        <v/>
      </c>
      <c r="C8185">
        <f>IF('Data SW'!C203="","",'Data SW'!C203)</f>
        <v/>
      </c>
      <c r="D8185">
        <f>IF('Data SW'!C203="","",'Data SW'!D203)</f>
        <v/>
      </c>
      <c r="E8185">
        <f>IF('Data SW'!C203="","",'Data SW'!E203)</f>
        <v/>
      </c>
      <c r="F8185">
        <f>IF('Data SW'!C203="","",'Data SW'!F203)</f>
        <v/>
      </c>
      <c r="G8185">
        <f>IF('Data SW'!C203="","",'Data SW'!AD203)</f>
        <v/>
      </c>
      <c r="H8185">
        <f>IF('Data SW'!C203="","",'Data SW'!AC203)</f>
        <v/>
      </c>
      <c r="I8185">
        <f>IF('Data SW'!C203="","",COUNTIF('Data SW'!J203,"&gt;0")+COUNTIF('Data SW'!L203,"&gt;0")+COUNTIF('Data SW'!N203,"&gt;0")+COUNTIF('Data SW'!P203,"&gt;0")+COUNTIF('Data SW'!R203,"&gt;0")+COUNTIF('Data SW'!T203,"&gt;0")+COUNTIF('Data SW'!V203,"&gt;0")+COUNTIF('Data SW'!X203,"&gt;0"))</f>
        <v/>
      </c>
      <c r="J8185">
        <f>IF('Data SW'!C203="","",IF((COUNTIF('Data SW'!K203,"&gt;0")+COUNTIF('Data SW'!M203,"&gt;0")+COUNTIF('Data SW'!O203,"&gt;0")+COUNTIF('Data SW'!Q203,"&gt;0")+COUNTIF('Data SW'!S203,"&gt;0")+COUNTIF('Data SW'!U203,"&gt;0")+COUNTIF('Data SW'!W203,"&gt;0")+COUNTIF('Data SW'!Y203,"&gt;0"))&gt;0,1,0))</f>
        <v/>
      </c>
      <c r="M8185" t="inlineStr">
        <is>
          <t>Data R</t>
        </is>
      </c>
    </row>
    <row r="8186">
      <c r="A8186" t="inlineStr">
        <is>
          <t>PT Swasta / PPKS</t>
        </is>
      </c>
      <c r="B8186">
        <f>IF('Data SW'!C204="","",'Data SW'!B204)</f>
        <v/>
      </c>
      <c r="C8186">
        <f>IF('Data SW'!C204="","",'Data SW'!C204)</f>
        <v/>
      </c>
      <c r="D8186">
        <f>IF('Data SW'!C204="","",'Data SW'!D204)</f>
        <v/>
      </c>
      <c r="E8186">
        <f>IF('Data SW'!C204="","",'Data SW'!E204)</f>
        <v/>
      </c>
      <c r="F8186">
        <f>IF('Data SW'!C204="","",'Data SW'!F204)</f>
        <v/>
      </c>
      <c r="G8186">
        <f>IF('Data SW'!C204="","",'Data SW'!AD204)</f>
        <v/>
      </c>
      <c r="H8186">
        <f>IF('Data SW'!C204="","",'Data SW'!AC204)</f>
        <v/>
      </c>
      <c r="I8186">
        <f>IF('Data SW'!C204="","",COUNTIF('Data SW'!J204,"&gt;0")+COUNTIF('Data SW'!L204,"&gt;0")+COUNTIF('Data SW'!N204,"&gt;0")+COUNTIF('Data SW'!P204,"&gt;0")+COUNTIF('Data SW'!R204,"&gt;0")+COUNTIF('Data SW'!T204,"&gt;0")+COUNTIF('Data SW'!V204,"&gt;0")+COUNTIF('Data SW'!X204,"&gt;0"))</f>
        <v/>
      </c>
      <c r="J8186">
        <f>IF('Data SW'!C204="","",IF((COUNTIF('Data SW'!K204,"&gt;0")+COUNTIF('Data SW'!M204,"&gt;0")+COUNTIF('Data SW'!O204,"&gt;0")+COUNTIF('Data SW'!Q204,"&gt;0")+COUNTIF('Data SW'!S204,"&gt;0")+COUNTIF('Data SW'!U204,"&gt;0")+COUNTIF('Data SW'!W204,"&gt;0")+COUNTIF('Data SW'!Y204,"&gt;0"))&gt;0,1,0))</f>
        <v/>
      </c>
      <c r="M8186" t="inlineStr">
        <is>
          <t>Data R</t>
        </is>
      </c>
    </row>
    <row r="8187">
      <c r="A8187" t="inlineStr">
        <is>
          <t>PT Swasta / PPKS</t>
        </is>
      </c>
      <c r="B8187">
        <f>IF('Data SW'!C205="","",'Data SW'!B205)</f>
        <v/>
      </c>
      <c r="C8187">
        <f>IF('Data SW'!C205="","",'Data SW'!C205)</f>
        <v/>
      </c>
      <c r="D8187">
        <f>IF('Data SW'!C205="","",'Data SW'!D205)</f>
        <v/>
      </c>
      <c r="E8187">
        <f>IF('Data SW'!C205="","",'Data SW'!E205)</f>
        <v/>
      </c>
      <c r="F8187">
        <f>IF('Data SW'!C205="","",'Data SW'!F205)</f>
        <v/>
      </c>
      <c r="G8187">
        <f>IF('Data SW'!C205="","",'Data SW'!AD205)</f>
        <v/>
      </c>
      <c r="H8187">
        <f>IF('Data SW'!C205="","",'Data SW'!AC205)</f>
        <v/>
      </c>
      <c r="I8187">
        <f>IF('Data SW'!C205="","",COUNTIF('Data SW'!J205,"&gt;0")+COUNTIF('Data SW'!L205,"&gt;0")+COUNTIF('Data SW'!N205,"&gt;0")+COUNTIF('Data SW'!P205,"&gt;0")+COUNTIF('Data SW'!R205,"&gt;0")+COUNTIF('Data SW'!T205,"&gt;0")+COUNTIF('Data SW'!V205,"&gt;0")+COUNTIF('Data SW'!X205,"&gt;0"))</f>
        <v/>
      </c>
      <c r="J8187">
        <f>IF('Data SW'!C205="","",IF((COUNTIF('Data SW'!K205,"&gt;0")+COUNTIF('Data SW'!M205,"&gt;0")+COUNTIF('Data SW'!O205,"&gt;0")+COUNTIF('Data SW'!Q205,"&gt;0")+COUNTIF('Data SW'!S205,"&gt;0")+COUNTIF('Data SW'!U205,"&gt;0")+COUNTIF('Data SW'!W205,"&gt;0")+COUNTIF('Data SW'!Y205,"&gt;0"))&gt;0,1,0))</f>
        <v/>
      </c>
      <c r="M8187" t="inlineStr">
        <is>
          <t>Data R</t>
        </is>
      </c>
    </row>
    <row r="8188">
      <c r="A8188" t="inlineStr">
        <is>
          <t>PT Swasta / PPKS</t>
        </is>
      </c>
      <c r="B8188">
        <f>IF('Data SW'!C206="","",'Data SW'!B206)</f>
        <v/>
      </c>
      <c r="C8188">
        <f>IF('Data SW'!C206="","",'Data SW'!C206)</f>
        <v/>
      </c>
      <c r="D8188">
        <f>IF('Data SW'!C206="","",'Data SW'!D206)</f>
        <v/>
      </c>
      <c r="E8188">
        <f>IF('Data SW'!C206="","",'Data SW'!E206)</f>
        <v/>
      </c>
      <c r="F8188">
        <f>IF('Data SW'!C206="","",'Data SW'!F206)</f>
        <v/>
      </c>
      <c r="G8188">
        <f>IF('Data SW'!C206="","",'Data SW'!AD206)</f>
        <v/>
      </c>
      <c r="H8188">
        <f>IF('Data SW'!C206="","",'Data SW'!AC206)</f>
        <v/>
      </c>
      <c r="I8188">
        <f>IF('Data SW'!C206="","",COUNTIF('Data SW'!J206,"&gt;0")+COUNTIF('Data SW'!L206,"&gt;0")+COUNTIF('Data SW'!N206,"&gt;0")+COUNTIF('Data SW'!P206,"&gt;0")+COUNTIF('Data SW'!R206,"&gt;0")+COUNTIF('Data SW'!T206,"&gt;0")+COUNTIF('Data SW'!V206,"&gt;0")+COUNTIF('Data SW'!X206,"&gt;0"))</f>
        <v/>
      </c>
      <c r="J8188">
        <f>IF('Data SW'!C206="","",IF((COUNTIF('Data SW'!K206,"&gt;0")+COUNTIF('Data SW'!M206,"&gt;0")+COUNTIF('Data SW'!O206,"&gt;0")+COUNTIF('Data SW'!Q206,"&gt;0")+COUNTIF('Data SW'!S206,"&gt;0")+COUNTIF('Data SW'!U206,"&gt;0")+COUNTIF('Data SW'!W206,"&gt;0")+COUNTIF('Data SW'!Y206,"&gt;0"))&gt;0,1,0))</f>
        <v/>
      </c>
      <c r="M8188" t="inlineStr">
        <is>
          <t>Data R</t>
        </is>
      </c>
    </row>
    <row r="8189">
      <c r="A8189" t="inlineStr">
        <is>
          <t>PT Swasta / PPKS</t>
        </is>
      </c>
      <c r="B8189">
        <f>IF('Data SW'!C207="","",'Data SW'!B207)</f>
        <v/>
      </c>
      <c r="C8189">
        <f>IF('Data SW'!C207="","",'Data SW'!C207)</f>
        <v/>
      </c>
      <c r="D8189">
        <f>IF('Data SW'!C207="","",'Data SW'!D207)</f>
        <v/>
      </c>
      <c r="E8189">
        <f>IF('Data SW'!C207="","",'Data SW'!E207)</f>
        <v/>
      </c>
      <c r="F8189">
        <f>IF('Data SW'!C207="","",'Data SW'!F207)</f>
        <v/>
      </c>
      <c r="G8189">
        <f>IF('Data SW'!C207="","",'Data SW'!AD207)</f>
        <v/>
      </c>
      <c r="H8189">
        <f>IF('Data SW'!C207="","",'Data SW'!AC207)</f>
        <v/>
      </c>
      <c r="I8189">
        <f>IF('Data SW'!C207="","",COUNTIF('Data SW'!J207,"&gt;0")+COUNTIF('Data SW'!L207,"&gt;0")+COUNTIF('Data SW'!N207,"&gt;0")+COUNTIF('Data SW'!P207,"&gt;0")+COUNTIF('Data SW'!R207,"&gt;0")+COUNTIF('Data SW'!T207,"&gt;0")+COUNTIF('Data SW'!V207,"&gt;0")+COUNTIF('Data SW'!X207,"&gt;0"))</f>
        <v/>
      </c>
      <c r="J8189">
        <f>IF('Data SW'!C207="","",IF((COUNTIF('Data SW'!K207,"&gt;0")+COUNTIF('Data SW'!M207,"&gt;0")+COUNTIF('Data SW'!O207,"&gt;0")+COUNTIF('Data SW'!Q207,"&gt;0")+COUNTIF('Data SW'!S207,"&gt;0")+COUNTIF('Data SW'!U207,"&gt;0")+COUNTIF('Data SW'!W207,"&gt;0")+COUNTIF('Data SW'!Y207,"&gt;0"))&gt;0,1,0))</f>
        <v/>
      </c>
      <c r="M8189" t="inlineStr">
        <is>
          <t>Data R</t>
        </is>
      </c>
    </row>
    <row r="8190">
      <c r="A8190" t="inlineStr">
        <is>
          <t>PT Swasta / PPKS</t>
        </is>
      </c>
      <c r="B8190">
        <f>IF('Data SW'!C208="","",'Data SW'!B208)</f>
        <v/>
      </c>
      <c r="C8190">
        <f>IF('Data SW'!C208="","",'Data SW'!C208)</f>
        <v/>
      </c>
      <c r="D8190">
        <f>IF('Data SW'!C208="","",'Data SW'!D208)</f>
        <v/>
      </c>
      <c r="E8190">
        <f>IF('Data SW'!C208="","",'Data SW'!E208)</f>
        <v/>
      </c>
      <c r="F8190">
        <f>IF('Data SW'!C208="","",'Data SW'!F208)</f>
        <v/>
      </c>
      <c r="G8190">
        <f>IF('Data SW'!C208="","",'Data SW'!AD208)</f>
        <v/>
      </c>
      <c r="H8190">
        <f>IF('Data SW'!C208="","",'Data SW'!AC208)</f>
        <v/>
      </c>
      <c r="I8190">
        <f>IF('Data SW'!C208="","",COUNTIF('Data SW'!J208,"&gt;0")+COUNTIF('Data SW'!L208,"&gt;0")+COUNTIF('Data SW'!N208,"&gt;0")+COUNTIF('Data SW'!P208,"&gt;0")+COUNTIF('Data SW'!R208,"&gt;0")+COUNTIF('Data SW'!T208,"&gt;0")+COUNTIF('Data SW'!V208,"&gt;0")+COUNTIF('Data SW'!X208,"&gt;0"))</f>
        <v/>
      </c>
      <c r="J8190">
        <f>IF('Data SW'!C208="","",IF((COUNTIF('Data SW'!K208,"&gt;0")+COUNTIF('Data SW'!M208,"&gt;0")+COUNTIF('Data SW'!O208,"&gt;0")+COUNTIF('Data SW'!Q208,"&gt;0")+COUNTIF('Data SW'!S208,"&gt;0")+COUNTIF('Data SW'!U208,"&gt;0")+COUNTIF('Data SW'!W208,"&gt;0")+COUNTIF('Data SW'!Y208,"&gt;0"))&gt;0,1,0))</f>
        <v/>
      </c>
      <c r="M8190" t="inlineStr">
        <is>
          <t>Data R</t>
        </is>
      </c>
    </row>
    <row r="8191">
      <c r="A8191" t="inlineStr">
        <is>
          <t>PT Swasta / PPKS</t>
        </is>
      </c>
      <c r="B8191">
        <f>IF('Data SW'!C209="","",'Data SW'!B209)</f>
        <v/>
      </c>
      <c r="C8191">
        <f>IF('Data SW'!C209="","",'Data SW'!C209)</f>
        <v/>
      </c>
      <c r="D8191">
        <f>IF('Data SW'!C209="","",'Data SW'!D209)</f>
        <v/>
      </c>
      <c r="E8191">
        <f>IF('Data SW'!C209="","",'Data SW'!E209)</f>
        <v/>
      </c>
      <c r="F8191">
        <f>IF('Data SW'!C209="","",'Data SW'!F209)</f>
        <v/>
      </c>
      <c r="G8191">
        <f>IF('Data SW'!C209="","",'Data SW'!AD209)</f>
        <v/>
      </c>
      <c r="H8191">
        <f>IF('Data SW'!C209="","",'Data SW'!AC209)</f>
        <v/>
      </c>
      <c r="I8191">
        <f>IF('Data SW'!C209="","",COUNTIF('Data SW'!J209,"&gt;0")+COUNTIF('Data SW'!L209,"&gt;0")+COUNTIF('Data SW'!N209,"&gt;0")+COUNTIF('Data SW'!P209,"&gt;0")+COUNTIF('Data SW'!R209,"&gt;0")+COUNTIF('Data SW'!T209,"&gt;0")+COUNTIF('Data SW'!V209,"&gt;0")+COUNTIF('Data SW'!X209,"&gt;0"))</f>
        <v/>
      </c>
      <c r="J8191">
        <f>IF('Data SW'!C209="","",IF((COUNTIF('Data SW'!K209,"&gt;0")+COUNTIF('Data SW'!M209,"&gt;0")+COUNTIF('Data SW'!O209,"&gt;0")+COUNTIF('Data SW'!Q209,"&gt;0")+COUNTIF('Data SW'!S209,"&gt;0")+COUNTIF('Data SW'!U209,"&gt;0")+COUNTIF('Data SW'!W209,"&gt;0")+COUNTIF('Data SW'!Y209,"&gt;0"))&gt;0,1,0))</f>
        <v/>
      </c>
      <c r="M8191" t="inlineStr">
        <is>
          <t>Data R</t>
        </is>
      </c>
    </row>
    <row r="8192">
      <c r="A8192" t="inlineStr">
        <is>
          <t>PT Swasta / PPKS</t>
        </is>
      </c>
      <c r="B8192">
        <f>IF('Data SW'!C210="","",'Data SW'!B210)</f>
        <v/>
      </c>
      <c r="C8192">
        <f>IF('Data SW'!C210="","",'Data SW'!C210)</f>
        <v/>
      </c>
      <c r="D8192">
        <f>IF('Data SW'!C210="","",'Data SW'!D210)</f>
        <v/>
      </c>
      <c r="E8192">
        <f>IF('Data SW'!C210="","",'Data SW'!E210)</f>
        <v/>
      </c>
      <c r="F8192">
        <f>IF('Data SW'!C210="","",'Data SW'!F210)</f>
        <v/>
      </c>
      <c r="G8192">
        <f>IF('Data SW'!C210="","",'Data SW'!AD210)</f>
        <v/>
      </c>
      <c r="H8192">
        <f>IF('Data SW'!C210="","",'Data SW'!AC210)</f>
        <v/>
      </c>
      <c r="I8192">
        <f>IF('Data SW'!C210="","",COUNTIF('Data SW'!J210,"&gt;0")+COUNTIF('Data SW'!L210,"&gt;0")+COUNTIF('Data SW'!N210,"&gt;0")+COUNTIF('Data SW'!P210,"&gt;0")+COUNTIF('Data SW'!R210,"&gt;0")+COUNTIF('Data SW'!T210,"&gt;0")+COUNTIF('Data SW'!V210,"&gt;0")+COUNTIF('Data SW'!X210,"&gt;0"))</f>
        <v/>
      </c>
      <c r="J8192">
        <f>IF('Data SW'!C210="","",IF((COUNTIF('Data SW'!K210,"&gt;0")+COUNTIF('Data SW'!M210,"&gt;0")+COUNTIF('Data SW'!O210,"&gt;0")+COUNTIF('Data SW'!Q210,"&gt;0")+COUNTIF('Data SW'!S210,"&gt;0")+COUNTIF('Data SW'!U210,"&gt;0")+COUNTIF('Data SW'!W210,"&gt;0")+COUNTIF('Data SW'!Y210,"&gt;0"))&gt;0,1,0))</f>
        <v/>
      </c>
      <c r="M8192" t="inlineStr">
        <is>
          <t>Data R</t>
        </is>
      </c>
    </row>
    <row r="8193">
      <c r="A8193" t="inlineStr">
        <is>
          <t>PT Swasta / PPKS</t>
        </is>
      </c>
      <c r="B8193">
        <f>IF('Data SW'!C211="","",'Data SW'!B211)</f>
        <v/>
      </c>
      <c r="C8193">
        <f>IF('Data SW'!C211="","",'Data SW'!C211)</f>
        <v/>
      </c>
      <c r="D8193">
        <f>IF('Data SW'!C211="","",'Data SW'!D211)</f>
        <v/>
      </c>
      <c r="E8193">
        <f>IF('Data SW'!C211="","",'Data SW'!E211)</f>
        <v/>
      </c>
      <c r="F8193">
        <f>IF('Data SW'!C211="","",'Data SW'!F211)</f>
        <v/>
      </c>
      <c r="G8193">
        <f>IF('Data SW'!C211="","",'Data SW'!AD211)</f>
        <v/>
      </c>
      <c r="H8193">
        <f>IF('Data SW'!C211="","",'Data SW'!AC211)</f>
        <v/>
      </c>
      <c r="I8193">
        <f>IF('Data SW'!C211="","",COUNTIF('Data SW'!J211,"&gt;0")+COUNTIF('Data SW'!L211,"&gt;0")+COUNTIF('Data SW'!N211,"&gt;0")+COUNTIF('Data SW'!P211,"&gt;0")+COUNTIF('Data SW'!R211,"&gt;0")+COUNTIF('Data SW'!T211,"&gt;0")+COUNTIF('Data SW'!V211,"&gt;0")+COUNTIF('Data SW'!X211,"&gt;0"))</f>
        <v/>
      </c>
      <c r="J8193">
        <f>IF('Data SW'!C211="","",IF((COUNTIF('Data SW'!K211,"&gt;0")+COUNTIF('Data SW'!M211,"&gt;0")+COUNTIF('Data SW'!O211,"&gt;0")+COUNTIF('Data SW'!Q211,"&gt;0")+COUNTIF('Data SW'!S211,"&gt;0")+COUNTIF('Data SW'!U211,"&gt;0")+COUNTIF('Data SW'!W211,"&gt;0")+COUNTIF('Data SW'!Y211,"&gt;0"))&gt;0,1,0))</f>
        <v/>
      </c>
      <c r="M8193" t="inlineStr">
        <is>
          <t>Data R</t>
        </is>
      </c>
    </row>
    <row r="8194">
      <c r="A8194" t="inlineStr">
        <is>
          <t>PT Swasta / PPKS</t>
        </is>
      </c>
      <c r="B8194">
        <f>IF('Data SW'!C212="","",'Data SW'!B212)</f>
        <v/>
      </c>
      <c r="C8194">
        <f>IF('Data SW'!C212="","",'Data SW'!C212)</f>
        <v/>
      </c>
      <c r="D8194">
        <f>IF('Data SW'!C212="","",'Data SW'!D212)</f>
        <v/>
      </c>
      <c r="E8194">
        <f>IF('Data SW'!C212="","",'Data SW'!E212)</f>
        <v/>
      </c>
      <c r="F8194">
        <f>IF('Data SW'!C212="","",'Data SW'!F212)</f>
        <v/>
      </c>
      <c r="G8194">
        <f>IF('Data SW'!C212="","",'Data SW'!AD212)</f>
        <v/>
      </c>
      <c r="H8194">
        <f>IF('Data SW'!C212="","",'Data SW'!AC212)</f>
        <v/>
      </c>
      <c r="I8194">
        <f>IF('Data SW'!C212="","",COUNTIF('Data SW'!J212,"&gt;0")+COUNTIF('Data SW'!L212,"&gt;0")+COUNTIF('Data SW'!N212,"&gt;0")+COUNTIF('Data SW'!P212,"&gt;0")+COUNTIF('Data SW'!R212,"&gt;0")+COUNTIF('Data SW'!T212,"&gt;0")+COUNTIF('Data SW'!V212,"&gt;0")+COUNTIF('Data SW'!X212,"&gt;0"))</f>
        <v/>
      </c>
      <c r="J8194">
        <f>IF('Data SW'!C212="","",IF((COUNTIF('Data SW'!K212,"&gt;0")+COUNTIF('Data SW'!M212,"&gt;0")+COUNTIF('Data SW'!O212,"&gt;0")+COUNTIF('Data SW'!Q212,"&gt;0")+COUNTIF('Data SW'!S212,"&gt;0")+COUNTIF('Data SW'!U212,"&gt;0")+COUNTIF('Data SW'!W212,"&gt;0")+COUNTIF('Data SW'!Y212,"&gt;0"))&gt;0,1,0))</f>
        <v/>
      </c>
      <c r="M8194" t="inlineStr">
        <is>
          <t>Data R</t>
        </is>
      </c>
    </row>
    <row r="8195">
      <c r="A8195" t="inlineStr">
        <is>
          <t>PT Swasta / PPKS</t>
        </is>
      </c>
      <c r="B8195">
        <f>IF('Data SW'!C213="","",'Data SW'!B213)</f>
        <v/>
      </c>
      <c r="C8195">
        <f>IF('Data SW'!C213="","",'Data SW'!C213)</f>
        <v/>
      </c>
      <c r="D8195">
        <f>IF('Data SW'!C213="","",'Data SW'!D213)</f>
        <v/>
      </c>
      <c r="E8195">
        <f>IF('Data SW'!C213="","",'Data SW'!E213)</f>
        <v/>
      </c>
      <c r="F8195">
        <f>IF('Data SW'!C213="","",'Data SW'!F213)</f>
        <v/>
      </c>
      <c r="G8195">
        <f>IF('Data SW'!C213="","",'Data SW'!AD213)</f>
        <v/>
      </c>
      <c r="H8195">
        <f>IF('Data SW'!C213="","",'Data SW'!AC213)</f>
        <v/>
      </c>
      <c r="I8195">
        <f>IF('Data SW'!C213="","",COUNTIF('Data SW'!J213,"&gt;0")+COUNTIF('Data SW'!L213,"&gt;0")+COUNTIF('Data SW'!N213,"&gt;0")+COUNTIF('Data SW'!P213,"&gt;0")+COUNTIF('Data SW'!R213,"&gt;0")+COUNTIF('Data SW'!T213,"&gt;0")+COUNTIF('Data SW'!V213,"&gt;0")+COUNTIF('Data SW'!X213,"&gt;0"))</f>
        <v/>
      </c>
      <c r="J8195">
        <f>IF('Data SW'!C213="","",IF((COUNTIF('Data SW'!K213,"&gt;0")+COUNTIF('Data SW'!M213,"&gt;0")+COUNTIF('Data SW'!O213,"&gt;0")+COUNTIF('Data SW'!Q213,"&gt;0")+COUNTIF('Data SW'!S213,"&gt;0")+COUNTIF('Data SW'!U213,"&gt;0")+COUNTIF('Data SW'!W213,"&gt;0")+COUNTIF('Data SW'!Y213,"&gt;0"))&gt;0,1,0))</f>
        <v/>
      </c>
      <c r="M8195" t="inlineStr">
        <is>
          <t>Data R</t>
        </is>
      </c>
    </row>
    <row r="8196">
      <c r="A8196" t="inlineStr">
        <is>
          <t>PT Swasta / PPKS</t>
        </is>
      </c>
      <c r="B8196">
        <f>IF('Data SW'!C214="","",'Data SW'!B214)</f>
        <v/>
      </c>
      <c r="C8196">
        <f>IF('Data SW'!C214="","",'Data SW'!C214)</f>
        <v/>
      </c>
      <c r="D8196">
        <f>IF('Data SW'!C214="","",'Data SW'!D214)</f>
        <v/>
      </c>
      <c r="E8196">
        <f>IF('Data SW'!C214="","",'Data SW'!E214)</f>
        <v/>
      </c>
      <c r="F8196">
        <f>IF('Data SW'!C214="","",'Data SW'!F214)</f>
        <v/>
      </c>
      <c r="G8196">
        <f>IF('Data SW'!C214="","",'Data SW'!AD214)</f>
        <v/>
      </c>
      <c r="H8196">
        <f>IF('Data SW'!C214="","",'Data SW'!AC214)</f>
        <v/>
      </c>
      <c r="I8196">
        <f>IF('Data SW'!C214="","",COUNTIF('Data SW'!J214,"&gt;0")+COUNTIF('Data SW'!L214,"&gt;0")+COUNTIF('Data SW'!N214,"&gt;0")+COUNTIF('Data SW'!P214,"&gt;0")+COUNTIF('Data SW'!R214,"&gt;0")+COUNTIF('Data SW'!T214,"&gt;0")+COUNTIF('Data SW'!V214,"&gt;0")+COUNTIF('Data SW'!X214,"&gt;0"))</f>
        <v/>
      </c>
      <c r="J8196">
        <f>IF('Data SW'!C214="","",IF((COUNTIF('Data SW'!K214,"&gt;0")+COUNTIF('Data SW'!M214,"&gt;0")+COUNTIF('Data SW'!O214,"&gt;0")+COUNTIF('Data SW'!Q214,"&gt;0")+COUNTIF('Data SW'!S214,"&gt;0")+COUNTIF('Data SW'!U214,"&gt;0")+COUNTIF('Data SW'!W214,"&gt;0")+COUNTIF('Data SW'!Y214,"&gt;0"))&gt;0,1,0))</f>
        <v/>
      </c>
      <c r="M8196" t="inlineStr">
        <is>
          <t>Data R</t>
        </is>
      </c>
    </row>
    <row r="8197">
      <c r="A8197" t="inlineStr">
        <is>
          <t>PT Swasta / PPKS</t>
        </is>
      </c>
      <c r="B8197">
        <f>IF('Data SW'!C215="","",'Data SW'!B215)</f>
        <v/>
      </c>
      <c r="C8197">
        <f>IF('Data SW'!C215="","",'Data SW'!C215)</f>
        <v/>
      </c>
      <c r="D8197">
        <f>IF('Data SW'!C215="","",'Data SW'!D215)</f>
        <v/>
      </c>
      <c r="E8197">
        <f>IF('Data SW'!C215="","",'Data SW'!E215)</f>
        <v/>
      </c>
      <c r="F8197">
        <f>IF('Data SW'!C215="","",'Data SW'!F215)</f>
        <v/>
      </c>
      <c r="G8197">
        <f>IF('Data SW'!C215="","",'Data SW'!AD215)</f>
        <v/>
      </c>
      <c r="H8197">
        <f>IF('Data SW'!C215="","",'Data SW'!AC215)</f>
        <v/>
      </c>
      <c r="I8197">
        <f>IF('Data SW'!C215="","",COUNTIF('Data SW'!J215,"&gt;0")+COUNTIF('Data SW'!L215,"&gt;0")+COUNTIF('Data SW'!N215,"&gt;0")+COUNTIF('Data SW'!P215,"&gt;0")+COUNTIF('Data SW'!R215,"&gt;0")+COUNTIF('Data SW'!T215,"&gt;0")+COUNTIF('Data SW'!V215,"&gt;0")+COUNTIF('Data SW'!X215,"&gt;0"))</f>
        <v/>
      </c>
      <c r="J8197">
        <f>IF('Data SW'!C215="","",IF((COUNTIF('Data SW'!K215,"&gt;0")+COUNTIF('Data SW'!M215,"&gt;0")+COUNTIF('Data SW'!O215,"&gt;0")+COUNTIF('Data SW'!Q215,"&gt;0")+COUNTIF('Data SW'!S215,"&gt;0")+COUNTIF('Data SW'!U215,"&gt;0")+COUNTIF('Data SW'!W215,"&gt;0")+COUNTIF('Data SW'!Y215,"&gt;0"))&gt;0,1,0))</f>
        <v/>
      </c>
      <c r="M8197" t="inlineStr">
        <is>
          <t>Data R</t>
        </is>
      </c>
    </row>
    <row r="8198">
      <c r="A8198" t="inlineStr">
        <is>
          <t>PT Swasta / PPKS</t>
        </is>
      </c>
      <c r="B8198">
        <f>IF('Data SW'!C216="","",'Data SW'!B216)</f>
        <v/>
      </c>
      <c r="C8198">
        <f>IF('Data SW'!C216="","",'Data SW'!C216)</f>
        <v/>
      </c>
      <c r="D8198">
        <f>IF('Data SW'!C216="","",'Data SW'!D216)</f>
        <v/>
      </c>
      <c r="E8198">
        <f>IF('Data SW'!C216="","",'Data SW'!E216)</f>
        <v/>
      </c>
      <c r="F8198">
        <f>IF('Data SW'!C216="","",'Data SW'!F216)</f>
        <v/>
      </c>
      <c r="G8198">
        <f>IF('Data SW'!C216="","",'Data SW'!AD216)</f>
        <v/>
      </c>
      <c r="H8198">
        <f>IF('Data SW'!C216="","",'Data SW'!AC216)</f>
        <v/>
      </c>
      <c r="I8198">
        <f>IF('Data SW'!C216="","",COUNTIF('Data SW'!J216,"&gt;0")+COUNTIF('Data SW'!L216,"&gt;0")+COUNTIF('Data SW'!N216,"&gt;0")+COUNTIF('Data SW'!P216,"&gt;0")+COUNTIF('Data SW'!R216,"&gt;0")+COUNTIF('Data SW'!T216,"&gt;0")+COUNTIF('Data SW'!V216,"&gt;0")+COUNTIF('Data SW'!X216,"&gt;0"))</f>
        <v/>
      </c>
      <c r="J8198">
        <f>IF('Data SW'!C216="","",IF((COUNTIF('Data SW'!K216,"&gt;0")+COUNTIF('Data SW'!M216,"&gt;0")+COUNTIF('Data SW'!O216,"&gt;0")+COUNTIF('Data SW'!Q216,"&gt;0")+COUNTIF('Data SW'!S216,"&gt;0")+COUNTIF('Data SW'!U216,"&gt;0")+COUNTIF('Data SW'!W216,"&gt;0")+COUNTIF('Data SW'!Y216,"&gt;0"))&gt;0,1,0))</f>
        <v/>
      </c>
      <c r="M8198" t="inlineStr">
        <is>
          <t>Data R</t>
        </is>
      </c>
    </row>
    <row r="8199">
      <c r="A8199" t="inlineStr">
        <is>
          <t>PT Swasta / PPKS</t>
        </is>
      </c>
      <c r="B8199">
        <f>IF('Data SW'!C217="","",'Data SW'!B217)</f>
        <v/>
      </c>
      <c r="C8199">
        <f>IF('Data SW'!C217="","",'Data SW'!C217)</f>
        <v/>
      </c>
      <c r="D8199">
        <f>IF('Data SW'!C217="","",'Data SW'!D217)</f>
        <v/>
      </c>
      <c r="E8199">
        <f>IF('Data SW'!C217="","",'Data SW'!E217)</f>
        <v/>
      </c>
      <c r="F8199">
        <f>IF('Data SW'!C217="","",'Data SW'!F217)</f>
        <v/>
      </c>
      <c r="G8199">
        <f>IF('Data SW'!C217="","",'Data SW'!AD217)</f>
        <v/>
      </c>
      <c r="H8199">
        <f>IF('Data SW'!C217="","",'Data SW'!AC217)</f>
        <v/>
      </c>
      <c r="I8199">
        <f>IF('Data SW'!C217="","",COUNTIF('Data SW'!J217,"&gt;0")+COUNTIF('Data SW'!L217,"&gt;0")+COUNTIF('Data SW'!N217,"&gt;0")+COUNTIF('Data SW'!P217,"&gt;0")+COUNTIF('Data SW'!R217,"&gt;0")+COUNTIF('Data SW'!T217,"&gt;0")+COUNTIF('Data SW'!V217,"&gt;0")+COUNTIF('Data SW'!X217,"&gt;0"))</f>
        <v/>
      </c>
      <c r="J8199">
        <f>IF('Data SW'!C217="","",IF((COUNTIF('Data SW'!K217,"&gt;0")+COUNTIF('Data SW'!M217,"&gt;0")+COUNTIF('Data SW'!O217,"&gt;0")+COUNTIF('Data SW'!Q217,"&gt;0")+COUNTIF('Data SW'!S217,"&gt;0")+COUNTIF('Data SW'!U217,"&gt;0")+COUNTIF('Data SW'!W217,"&gt;0")+COUNTIF('Data SW'!Y217,"&gt;0"))&gt;0,1,0))</f>
        <v/>
      </c>
      <c r="M8199" t="inlineStr">
        <is>
          <t>Data R</t>
        </is>
      </c>
    </row>
    <row r="8200">
      <c r="A8200" t="inlineStr">
        <is>
          <t>PT Swasta / PPKS</t>
        </is>
      </c>
      <c r="B8200">
        <f>IF('Data SW'!C218="","",'Data SW'!B218)</f>
        <v/>
      </c>
      <c r="C8200">
        <f>IF('Data SW'!C218="","",'Data SW'!C218)</f>
        <v/>
      </c>
      <c r="D8200">
        <f>IF('Data SW'!C218="","",'Data SW'!D218)</f>
        <v/>
      </c>
      <c r="E8200">
        <f>IF('Data SW'!C218="","",'Data SW'!E218)</f>
        <v/>
      </c>
      <c r="F8200">
        <f>IF('Data SW'!C218="","",'Data SW'!F218)</f>
        <v/>
      </c>
      <c r="G8200">
        <f>IF('Data SW'!C218="","",'Data SW'!AD218)</f>
        <v/>
      </c>
      <c r="H8200">
        <f>IF('Data SW'!C218="","",'Data SW'!AC218)</f>
        <v/>
      </c>
      <c r="I8200">
        <f>IF('Data SW'!C218="","",COUNTIF('Data SW'!J218,"&gt;0")+COUNTIF('Data SW'!L218,"&gt;0")+COUNTIF('Data SW'!N218,"&gt;0")+COUNTIF('Data SW'!P218,"&gt;0")+COUNTIF('Data SW'!R218,"&gt;0")+COUNTIF('Data SW'!T218,"&gt;0")+COUNTIF('Data SW'!V218,"&gt;0")+COUNTIF('Data SW'!X218,"&gt;0"))</f>
        <v/>
      </c>
      <c r="J8200">
        <f>IF('Data SW'!C218="","",IF((COUNTIF('Data SW'!K218,"&gt;0")+COUNTIF('Data SW'!M218,"&gt;0")+COUNTIF('Data SW'!O218,"&gt;0")+COUNTIF('Data SW'!Q218,"&gt;0")+COUNTIF('Data SW'!S218,"&gt;0")+COUNTIF('Data SW'!U218,"&gt;0")+COUNTIF('Data SW'!W218,"&gt;0")+COUNTIF('Data SW'!Y218,"&gt;0"))&gt;0,1,0))</f>
        <v/>
      </c>
      <c r="M8200" t="inlineStr">
        <is>
          <t>Data R</t>
        </is>
      </c>
    </row>
    <row r="8201">
      <c r="A8201" t="inlineStr">
        <is>
          <t>PT Swasta / PPKS</t>
        </is>
      </c>
      <c r="B8201">
        <f>IF('Data SW'!C219="","",'Data SW'!B219)</f>
        <v/>
      </c>
      <c r="C8201">
        <f>IF('Data SW'!C219="","",'Data SW'!C219)</f>
        <v/>
      </c>
      <c r="D8201">
        <f>IF('Data SW'!C219="","",'Data SW'!D219)</f>
        <v/>
      </c>
      <c r="E8201">
        <f>IF('Data SW'!C219="","",'Data SW'!E219)</f>
        <v/>
      </c>
      <c r="F8201">
        <f>IF('Data SW'!C219="","",'Data SW'!F219)</f>
        <v/>
      </c>
      <c r="G8201">
        <f>IF('Data SW'!C219="","",'Data SW'!AD219)</f>
        <v/>
      </c>
      <c r="H8201">
        <f>IF('Data SW'!C219="","",'Data SW'!AC219)</f>
        <v/>
      </c>
      <c r="I8201">
        <f>IF('Data SW'!C219="","",COUNTIF('Data SW'!J219,"&gt;0")+COUNTIF('Data SW'!L219,"&gt;0")+COUNTIF('Data SW'!N219,"&gt;0")+COUNTIF('Data SW'!P219,"&gt;0")+COUNTIF('Data SW'!R219,"&gt;0")+COUNTIF('Data SW'!T219,"&gt;0")+COUNTIF('Data SW'!V219,"&gt;0")+COUNTIF('Data SW'!X219,"&gt;0"))</f>
        <v/>
      </c>
      <c r="J8201">
        <f>IF('Data SW'!C219="","",IF((COUNTIF('Data SW'!K219,"&gt;0")+COUNTIF('Data SW'!M219,"&gt;0")+COUNTIF('Data SW'!O219,"&gt;0")+COUNTIF('Data SW'!Q219,"&gt;0")+COUNTIF('Data SW'!S219,"&gt;0")+COUNTIF('Data SW'!U219,"&gt;0")+COUNTIF('Data SW'!W219,"&gt;0")+COUNTIF('Data SW'!Y219,"&gt;0"))&gt;0,1,0))</f>
        <v/>
      </c>
      <c r="M8201" t="inlineStr">
        <is>
          <t>Data R</t>
        </is>
      </c>
    </row>
    <row r="8202">
      <c r="A8202" t="inlineStr">
        <is>
          <t>PT Swasta / PPKS</t>
        </is>
      </c>
      <c r="B8202">
        <f>IF('Data SW'!C220="","",'Data SW'!B220)</f>
        <v/>
      </c>
      <c r="C8202">
        <f>IF('Data SW'!C220="","",'Data SW'!C220)</f>
        <v/>
      </c>
      <c r="D8202">
        <f>IF('Data SW'!C220="","",'Data SW'!D220)</f>
        <v/>
      </c>
      <c r="E8202">
        <f>IF('Data SW'!C220="","",'Data SW'!E220)</f>
        <v/>
      </c>
      <c r="F8202">
        <f>IF('Data SW'!C220="","",'Data SW'!F220)</f>
        <v/>
      </c>
      <c r="G8202">
        <f>IF('Data SW'!C220="","",'Data SW'!AD220)</f>
        <v/>
      </c>
      <c r="H8202">
        <f>IF('Data SW'!C220="","",'Data SW'!AC220)</f>
        <v/>
      </c>
      <c r="I8202">
        <f>IF('Data SW'!C220="","",COUNTIF('Data SW'!J220,"&gt;0")+COUNTIF('Data SW'!L220,"&gt;0")+COUNTIF('Data SW'!N220,"&gt;0")+COUNTIF('Data SW'!P220,"&gt;0")+COUNTIF('Data SW'!R220,"&gt;0")+COUNTIF('Data SW'!T220,"&gt;0")+COUNTIF('Data SW'!V220,"&gt;0")+COUNTIF('Data SW'!X220,"&gt;0"))</f>
        <v/>
      </c>
      <c r="J8202">
        <f>IF('Data SW'!C220="","",IF((COUNTIF('Data SW'!K220,"&gt;0")+COUNTIF('Data SW'!M220,"&gt;0")+COUNTIF('Data SW'!O220,"&gt;0")+COUNTIF('Data SW'!Q220,"&gt;0")+COUNTIF('Data SW'!S220,"&gt;0")+COUNTIF('Data SW'!U220,"&gt;0")+COUNTIF('Data SW'!W220,"&gt;0")+COUNTIF('Data SW'!Y220,"&gt;0"))&gt;0,1,0))</f>
        <v/>
      </c>
      <c r="M8202" t="inlineStr">
        <is>
          <t>Data R</t>
        </is>
      </c>
    </row>
    <row r="8203">
      <c r="A8203" t="inlineStr">
        <is>
          <t>PT Swasta / PPKS</t>
        </is>
      </c>
      <c r="B8203">
        <f>IF('Data SW'!C221="","",'Data SW'!B221)</f>
        <v/>
      </c>
      <c r="C8203">
        <f>IF('Data SW'!C221="","",'Data SW'!C221)</f>
        <v/>
      </c>
      <c r="D8203">
        <f>IF('Data SW'!C221="","",'Data SW'!D221)</f>
        <v/>
      </c>
      <c r="E8203">
        <f>IF('Data SW'!C221="","",'Data SW'!E221)</f>
        <v/>
      </c>
      <c r="F8203">
        <f>IF('Data SW'!C221="","",'Data SW'!F221)</f>
        <v/>
      </c>
      <c r="G8203">
        <f>IF('Data SW'!C221="","",'Data SW'!AD221)</f>
        <v/>
      </c>
      <c r="H8203">
        <f>IF('Data SW'!C221="","",'Data SW'!AC221)</f>
        <v/>
      </c>
      <c r="I8203">
        <f>IF('Data SW'!C221="","",COUNTIF('Data SW'!J221,"&gt;0")+COUNTIF('Data SW'!L221,"&gt;0")+COUNTIF('Data SW'!N221,"&gt;0")+COUNTIF('Data SW'!P221,"&gt;0")+COUNTIF('Data SW'!R221,"&gt;0")+COUNTIF('Data SW'!T221,"&gt;0")+COUNTIF('Data SW'!V221,"&gt;0")+COUNTIF('Data SW'!X221,"&gt;0"))</f>
        <v/>
      </c>
      <c r="J8203">
        <f>IF('Data SW'!C221="","",IF((COUNTIF('Data SW'!K221,"&gt;0")+COUNTIF('Data SW'!M221,"&gt;0")+COUNTIF('Data SW'!O221,"&gt;0")+COUNTIF('Data SW'!Q221,"&gt;0")+COUNTIF('Data SW'!S221,"&gt;0")+COUNTIF('Data SW'!U221,"&gt;0")+COUNTIF('Data SW'!W221,"&gt;0")+COUNTIF('Data SW'!Y221,"&gt;0"))&gt;0,1,0))</f>
        <v/>
      </c>
      <c r="M8203" t="inlineStr">
        <is>
          <t>Data R</t>
        </is>
      </c>
    </row>
    <row r="8204">
      <c r="A8204" t="inlineStr">
        <is>
          <t>PT Swasta / PPKS</t>
        </is>
      </c>
      <c r="B8204">
        <f>IF('Data SW'!C222="","",'Data SW'!B222)</f>
        <v/>
      </c>
      <c r="C8204">
        <f>IF('Data SW'!C222="","",'Data SW'!C222)</f>
        <v/>
      </c>
      <c r="D8204">
        <f>IF('Data SW'!C222="","",'Data SW'!D222)</f>
        <v/>
      </c>
      <c r="E8204">
        <f>IF('Data SW'!C222="","",'Data SW'!E222)</f>
        <v/>
      </c>
      <c r="F8204">
        <f>IF('Data SW'!C222="","",'Data SW'!F222)</f>
        <v/>
      </c>
      <c r="G8204">
        <f>IF('Data SW'!C222="","",'Data SW'!AD222)</f>
        <v/>
      </c>
      <c r="H8204">
        <f>IF('Data SW'!C222="","",'Data SW'!AC222)</f>
        <v/>
      </c>
      <c r="I8204">
        <f>IF('Data SW'!C222="","",COUNTIF('Data SW'!J222,"&gt;0")+COUNTIF('Data SW'!L222,"&gt;0")+COUNTIF('Data SW'!N222,"&gt;0")+COUNTIF('Data SW'!P222,"&gt;0")+COUNTIF('Data SW'!R222,"&gt;0")+COUNTIF('Data SW'!T222,"&gt;0")+COUNTIF('Data SW'!V222,"&gt;0")+COUNTIF('Data SW'!X222,"&gt;0"))</f>
        <v/>
      </c>
      <c r="J8204">
        <f>IF('Data SW'!C222="","",IF((COUNTIF('Data SW'!K222,"&gt;0")+COUNTIF('Data SW'!M222,"&gt;0")+COUNTIF('Data SW'!O222,"&gt;0")+COUNTIF('Data SW'!Q222,"&gt;0")+COUNTIF('Data SW'!S222,"&gt;0")+COUNTIF('Data SW'!U222,"&gt;0")+COUNTIF('Data SW'!W222,"&gt;0")+COUNTIF('Data SW'!Y222,"&gt;0"))&gt;0,1,0))</f>
        <v/>
      </c>
      <c r="M8204" t="inlineStr">
        <is>
          <t>Data R</t>
        </is>
      </c>
    </row>
    <row r="8205">
      <c r="A8205" t="inlineStr">
        <is>
          <t>PT Swasta / PPKS</t>
        </is>
      </c>
      <c r="B8205">
        <f>IF('Data SW'!C223="","",'Data SW'!B223)</f>
        <v/>
      </c>
      <c r="C8205">
        <f>IF('Data SW'!C223="","",'Data SW'!C223)</f>
        <v/>
      </c>
      <c r="D8205">
        <f>IF('Data SW'!C223="","",'Data SW'!D223)</f>
        <v/>
      </c>
      <c r="E8205">
        <f>IF('Data SW'!C223="","",'Data SW'!E223)</f>
        <v/>
      </c>
      <c r="F8205">
        <f>IF('Data SW'!C223="","",'Data SW'!F223)</f>
        <v/>
      </c>
      <c r="G8205">
        <f>IF('Data SW'!C223="","",'Data SW'!AD223)</f>
        <v/>
      </c>
      <c r="H8205">
        <f>IF('Data SW'!C223="","",'Data SW'!AC223)</f>
        <v/>
      </c>
      <c r="I8205">
        <f>IF('Data SW'!C223="","",COUNTIF('Data SW'!J223,"&gt;0")+COUNTIF('Data SW'!L223,"&gt;0")+COUNTIF('Data SW'!N223,"&gt;0")+COUNTIF('Data SW'!P223,"&gt;0")+COUNTIF('Data SW'!R223,"&gt;0")+COUNTIF('Data SW'!T223,"&gt;0")+COUNTIF('Data SW'!V223,"&gt;0")+COUNTIF('Data SW'!X223,"&gt;0"))</f>
        <v/>
      </c>
      <c r="J8205">
        <f>IF('Data SW'!C223="","",IF((COUNTIF('Data SW'!K223,"&gt;0")+COUNTIF('Data SW'!M223,"&gt;0")+COUNTIF('Data SW'!O223,"&gt;0")+COUNTIF('Data SW'!Q223,"&gt;0")+COUNTIF('Data SW'!S223,"&gt;0")+COUNTIF('Data SW'!U223,"&gt;0")+COUNTIF('Data SW'!W223,"&gt;0")+COUNTIF('Data SW'!Y223,"&gt;0"))&gt;0,1,0))</f>
        <v/>
      </c>
      <c r="M8205" t="inlineStr">
        <is>
          <t>Data R</t>
        </is>
      </c>
    </row>
    <row r="8206">
      <c r="A8206" t="inlineStr">
        <is>
          <t>PT Swasta / PPKS</t>
        </is>
      </c>
      <c r="B8206">
        <f>IF('Data SW'!C224="","",'Data SW'!B224)</f>
        <v/>
      </c>
      <c r="C8206">
        <f>IF('Data SW'!C224="","",'Data SW'!C224)</f>
        <v/>
      </c>
      <c r="D8206">
        <f>IF('Data SW'!C224="","",'Data SW'!D224)</f>
        <v/>
      </c>
      <c r="E8206">
        <f>IF('Data SW'!C224="","",'Data SW'!E224)</f>
        <v/>
      </c>
      <c r="F8206">
        <f>IF('Data SW'!C224="","",'Data SW'!F224)</f>
        <v/>
      </c>
      <c r="G8206">
        <f>IF('Data SW'!C224="","",'Data SW'!AD224)</f>
        <v/>
      </c>
      <c r="H8206">
        <f>IF('Data SW'!C224="","",'Data SW'!AC224)</f>
        <v/>
      </c>
      <c r="I8206">
        <f>IF('Data SW'!C224="","",COUNTIF('Data SW'!J224,"&gt;0")+COUNTIF('Data SW'!L224,"&gt;0")+COUNTIF('Data SW'!N224,"&gt;0")+COUNTIF('Data SW'!P224,"&gt;0")+COUNTIF('Data SW'!R224,"&gt;0")+COUNTIF('Data SW'!T224,"&gt;0")+COUNTIF('Data SW'!V224,"&gt;0")+COUNTIF('Data SW'!X224,"&gt;0"))</f>
        <v/>
      </c>
      <c r="J8206">
        <f>IF('Data SW'!C224="","",IF((COUNTIF('Data SW'!K224,"&gt;0")+COUNTIF('Data SW'!M224,"&gt;0")+COUNTIF('Data SW'!O224,"&gt;0")+COUNTIF('Data SW'!Q224,"&gt;0")+COUNTIF('Data SW'!S224,"&gt;0")+COUNTIF('Data SW'!U224,"&gt;0")+COUNTIF('Data SW'!W224,"&gt;0")+COUNTIF('Data SW'!Y224,"&gt;0"))&gt;0,1,0))</f>
        <v/>
      </c>
      <c r="M8206" t="inlineStr">
        <is>
          <t>Data R</t>
        </is>
      </c>
    </row>
    <row r="8207">
      <c r="A8207" t="inlineStr">
        <is>
          <t>PT Swasta / PPKS</t>
        </is>
      </c>
      <c r="B8207">
        <f>IF('Data SW'!C225="","",'Data SW'!B225)</f>
        <v/>
      </c>
      <c r="C8207">
        <f>IF('Data SW'!C225="","",'Data SW'!C225)</f>
        <v/>
      </c>
      <c r="D8207">
        <f>IF('Data SW'!C225="","",'Data SW'!D225)</f>
        <v/>
      </c>
      <c r="E8207">
        <f>IF('Data SW'!C225="","",'Data SW'!E225)</f>
        <v/>
      </c>
      <c r="F8207">
        <f>IF('Data SW'!C225="","",'Data SW'!F225)</f>
        <v/>
      </c>
      <c r="G8207">
        <f>IF('Data SW'!C225="","",'Data SW'!AD225)</f>
        <v/>
      </c>
      <c r="H8207">
        <f>IF('Data SW'!C225="","",'Data SW'!AC225)</f>
        <v/>
      </c>
      <c r="I8207">
        <f>IF('Data SW'!C225="","",COUNTIF('Data SW'!J225,"&gt;0")+COUNTIF('Data SW'!L225,"&gt;0")+COUNTIF('Data SW'!N225,"&gt;0")+COUNTIF('Data SW'!P225,"&gt;0")+COUNTIF('Data SW'!R225,"&gt;0")+COUNTIF('Data SW'!T225,"&gt;0")+COUNTIF('Data SW'!V225,"&gt;0")+COUNTIF('Data SW'!X225,"&gt;0"))</f>
        <v/>
      </c>
      <c r="J8207">
        <f>IF('Data SW'!C225="","",IF((COUNTIF('Data SW'!K225,"&gt;0")+COUNTIF('Data SW'!M225,"&gt;0")+COUNTIF('Data SW'!O225,"&gt;0")+COUNTIF('Data SW'!Q225,"&gt;0")+COUNTIF('Data SW'!S225,"&gt;0")+COUNTIF('Data SW'!U225,"&gt;0")+COUNTIF('Data SW'!W225,"&gt;0")+COUNTIF('Data SW'!Y225,"&gt;0"))&gt;0,1,0))</f>
        <v/>
      </c>
      <c r="M8207" t="inlineStr">
        <is>
          <t>Data R</t>
        </is>
      </c>
    </row>
    <row r="8208">
      <c r="A8208" t="inlineStr">
        <is>
          <t>PT Swasta / PPKS</t>
        </is>
      </c>
      <c r="B8208">
        <f>IF('Data SW'!C226="","",'Data SW'!B226)</f>
        <v/>
      </c>
      <c r="C8208">
        <f>IF('Data SW'!C226="","",'Data SW'!C226)</f>
        <v/>
      </c>
      <c r="D8208">
        <f>IF('Data SW'!C226="","",'Data SW'!D226)</f>
        <v/>
      </c>
      <c r="E8208">
        <f>IF('Data SW'!C226="","",'Data SW'!E226)</f>
        <v/>
      </c>
      <c r="F8208">
        <f>IF('Data SW'!C226="","",'Data SW'!F226)</f>
        <v/>
      </c>
      <c r="G8208">
        <f>IF('Data SW'!C226="","",'Data SW'!AD226)</f>
        <v/>
      </c>
      <c r="H8208">
        <f>IF('Data SW'!C226="","",'Data SW'!AC226)</f>
        <v/>
      </c>
      <c r="I8208">
        <f>IF('Data SW'!C226="","",COUNTIF('Data SW'!J226,"&gt;0")+COUNTIF('Data SW'!L226,"&gt;0")+COUNTIF('Data SW'!N226,"&gt;0")+COUNTIF('Data SW'!P226,"&gt;0")+COUNTIF('Data SW'!R226,"&gt;0")+COUNTIF('Data SW'!T226,"&gt;0")+COUNTIF('Data SW'!V226,"&gt;0")+COUNTIF('Data SW'!X226,"&gt;0"))</f>
        <v/>
      </c>
      <c r="J8208">
        <f>IF('Data SW'!C226="","",IF((COUNTIF('Data SW'!K226,"&gt;0")+COUNTIF('Data SW'!M226,"&gt;0")+COUNTIF('Data SW'!O226,"&gt;0")+COUNTIF('Data SW'!Q226,"&gt;0")+COUNTIF('Data SW'!S226,"&gt;0")+COUNTIF('Data SW'!U226,"&gt;0")+COUNTIF('Data SW'!W226,"&gt;0")+COUNTIF('Data SW'!Y226,"&gt;0"))&gt;0,1,0))</f>
        <v/>
      </c>
      <c r="M8208" t="inlineStr">
        <is>
          <t>Data R</t>
        </is>
      </c>
    </row>
    <row r="8209">
      <c r="A8209" t="inlineStr">
        <is>
          <t>PT Swasta / PPKS</t>
        </is>
      </c>
      <c r="B8209">
        <f>IF('Data SW'!C227="","",'Data SW'!B227)</f>
        <v/>
      </c>
      <c r="C8209">
        <f>IF('Data SW'!C227="","",'Data SW'!C227)</f>
        <v/>
      </c>
      <c r="D8209">
        <f>IF('Data SW'!C227="","",'Data SW'!D227)</f>
        <v/>
      </c>
      <c r="E8209">
        <f>IF('Data SW'!C227="","",'Data SW'!E227)</f>
        <v/>
      </c>
      <c r="F8209">
        <f>IF('Data SW'!C227="","",'Data SW'!F227)</f>
        <v/>
      </c>
      <c r="G8209">
        <f>IF('Data SW'!C227="","",'Data SW'!AD227)</f>
        <v/>
      </c>
      <c r="H8209">
        <f>IF('Data SW'!C227="","",'Data SW'!AC227)</f>
        <v/>
      </c>
      <c r="I8209">
        <f>IF('Data SW'!C227="","",COUNTIF('Data SW'!J227,"&gt;0")+COUNTIF('Data SW'!L227,"&gt;0")+COUNTIF('Data SW'!N227,"&gt;0")+COUNTIF('Data SW'!P227,"&gt;0")+COUNTIF('Data SW'!R227,"&gt;0")+COUNTIF('Data SW'!T227,"&gt;0")+COUNTIF('Data SW'!V227,"&gt;0")+COUNTIF('Data SW'!X227,"&gt;0"))</f>
        <v/>
      </c>
      <c r="J8209">
        <f>IF('Data SW'!C227="","",IF((COUNTIF('Data SW'!K227,"&gt;0")+COUNTIF('Data SW'!M227,"&gt;0")+COUNTIF('Data SW'!O227,"&gt;0")+COUNTIF('Data SW'!Q227,"&gt;0")+COUNTIF('Data SW'!S227,"&gt;0")+COUNTIF('Data SW'!U227,"&gt;0")+COUNTIF('Data SW'!W227,"&gt;0")+COUNTIF('Data SW'!Y227,"&gt;0"))&gt;0,1,0))</f>
        <v/>
      </c>
      <c r="M8209" t="inlineStr">
        <is>
          <t>Data R</t>
        </is>
      </c>
    </row>
    <row r="8210">
      <c r="A8210" t="inlineStr">
        <is>
          <t>PT Swasta / PPKS</t>
        </is>
      </c>
      <c r="B8210">
        <f>IF('Data SW'!C228="","",'Data SW'!B228)</f>
        <v/>
      </c>
      <c r="C8210">
        <f>IF('Data SW'!C228="","",'Data SW'!C228)</f>
        <v/>
      </c>
      <c r="D8210">
        <f>IF('Data SW'!C228="","",'Data SW'!D228)</f>
        <v/>
      </c>
      <c r="E8210">
        <f>IF('Data SW'!C228="","",'Data SW'!E228)</f>
        <v/>
      </c>
      <c r="F8210">
        <f>IF('Data SW'!C228="","",'Data SW'!F228)</f>
        <v/>
      </c>
      <c r="G8210">
        <f>IF('Data SW'!C228="","",'Data SW'!AD228)</f>
        <v/>
      </c>
      <c r="H8210">
        <f>IF('Data SW'!C228="","",'Data SW'!AC228)</f>
        <v/>
      </c>
      <c r="I8210">
        <f>IF('Data SW'!C228="","",COUNTIF('Data SW'!J228,"&gt;0")+COUNTIF('Data SW'!L228,"&gt;0")+COUNTIF('Data SW'!N228,"&gt;0")+COUNTIF('Data SW'!P228,"&gt;0")+COUNTIF('Data SW'!R228,"&gt;0")+COUNTIF('Data SW'!T228,"&gt;0")+COUNTIF('Data SW'!V228,"&gt;0")+COUNTIF('Data SW'!X228,"&gt;0"))</f>
        <v/>
      </c>
      <c r="J8210">
        <f>IF('Data SW'!C228="","",IF((COUNTIF('Data SW'!K228,"&gt;0")+COUNTIF('Data SW'!M228,"&gt;0")+COUNTIF('Data SW'!O228,"&gt;0")+COUNTIF('Data SW'!Q228,"&gt;0")+COUNTIF('Data SW'!S228,"&gt;0")+COUNTIF('Data SW'!U228,"&gt;0")+COUNTIF('Data SW'!W228,"&gt;0")+COUNTIF('Data SW'!Y228,"&gt;0"))&gt;0,1,0))</f>
        <v/>
      </c>
      <c r="M8210" t="inlineStr">
        <is>
          <t>Data R</t>
        </is>
      </c>
    </row>
    <row r="8211">
      <c r="A8211" t="inlineStr">
        <is>
          <t>PT Swasta / PPKS</t>
        </is>
      </c>
      <c r="B8211">
        <f>IF('Data SW'!C229="","",'Data SW'!B229)</f>
        <v/>
      </c>
      <c r="C8211">
        <f>IF('Data SW'!C229="","",'Data SW'!C229)</f>
        <v/>
      </c>
      <c r="D8211">
        <f>IF('Data SW'!C229="","",'Data SW'!D229)</f>
        <v/>
      </c>
      <c r="E8211">
        <f>IF('Data SW'!C229="","",'Data SW'!E229)</f>
        <v/>
      </c>
      <c r="F8211">
        <f>IF('Data SW'!C229="","",'Data SW'!F229)</f>
        <v/>
      </c>
      <c r="G8211">
        <f>IF('Data SW'!C229="","",'Data SW'!AD229)</f>
        <v/>
      </c>
      <c r="H8211">
        <f>IF('Data SW'!C229="","",'Data SW'!AC229)</f>
        <v/>
      </c>
      <c r="I8211">
        <f>IF('Data SW'!C229="","",COUNTIF('Data SW'!J229,"&gt;0")+COUNTIF('Data SW'!L229,"&gt;0")+COUNTIF('Data SW'!N229,"&gt;0")+COUNTIF('Data SW'!P229,"&gt;0")+COUNTIF('Data SW'!R229,"&gt;0")+COUNTIF('Data SW'!T229,"&gt;0")+COUNTIF('Data SW'!V229,"&gt;0")+COUNTIF('Data SW'!X229,"&gt;0"))</f>
        <v/>
      </c>
      <c r="J8211">
        <f>IF('Data SW'!C229="","",IF((COUNTIF('Data SW'!K229,"&gt;0")+COUNTIF('Data SW'!M229,"&gt;0")+COUNTIF('Data SW'!O229,"&gt;0")+COUNTIF('Data SW'!Q229,"&gt;0")+COUNTIF('Data SW'!S229,"&gt;0")+COUNTIF('Data SW'!U229,"&gt;0")+COUNTIF('Data SW'!W229,"&gt;0")+COUNTIF('Data SW'!Y229,"&gt;0"))&gt;0,1,0))</f>
        <v/>
      </c>
      <c r="M8211" t="inlineStr">
        <is>
          <t>Data R</t>
        </is>
      </c>
    </row>
    <row r="8212">
      <c r="A8212" t="inlineStr">
        <is>
          <t>PT Swasta / PPKS</t>
        </is>
      </c>
      <c r="B8212">
        <f>IF('Data SW'!C230="","",'Data SW'!B230)</f>
        <v/>
      </c>
      <c r="C8212">
        <f>IF('Data SW'!C230="","",'Data SW'!C230)</f>
        <v/>
      </c>
      <c r="D8212">
        <f>IF('Data SW'!C230="","",'Data SW'!D230)</f>
        <v/>
      </c>
      <c r="E8212">
        <f>IF('Data SW'!C230="","",'Data SW'!E230)</f>
        <v/>
      </c>
      <c r="F8212">
        <f>IF('Data SW'!C230="","",'Data SW'!F230)</f>
        <v/>
      </c>
      <c r="G8212">
        <f>IF('Data SW'!C230="","",'Data SW'!AD230)</f>
        <v/>
      </c>
      <c r="H8212">
        <f>IF('Data SW'!C230="","",'Data SW'!AC230)</f>
        <v/>
      </c>
      <c r="I8212">
        <f>IF('Data SW'!C230="","",COUNTIF('Data SW'!J230,"&gt;0")+COUNTIF('Data SW'!L230,"&gt;0")+COUNTIF('Data SW'!N230,"&gt;0")+COUNTIF('Data SW'!P230,"&gt;0")+COUNTIF('Data SW'!R230,"&gt;0")+COUNTIF('Data SW'!T230,"&gt;0")+COUNTIF('Data SW'!V230,"&gt;0")+COUNTIF('Data SW'!X230,"&gt;0"))</f>
        <v/>
      </c>
      <c r="J8212">
        <f>IF('Data SW'!C230="","",IF((COUNTIF('Data SW'!K230,"&gt;0")+COUNTIF('Data SW'!M230,"&gt;0")+COUNTIF('Data SW'!O230,"&gt;0")+COUNTIF('Data SW'!Q230,"&gt;0")+COUNTIF('Data SW'!S230,"&gt;0")+COUNTIF('Data SW'!U230,"&gt;0")+COUNTIF('Data SW'!W230,"&gt;0")+COUNTIF('Data SW'!Y230,"&gt;0"))&gt;0,1,0))</f>
        <v/>
      </c>
      <c r="M8212" t="inlineStr">
        <is>
          <t>Data R</t>
        </is>
      </c>
    </row>
    <row r="8213">
      <c r="A8213" t="inlineStr">
        <is>
          <t>PT Swasta / PPKS</t>
        </is>
      </c>
      <c r="B8213">
        <f>IF('Data SW'!C231="","",'Data SW'!B231)</f>
        <v/>
      </c>
      <c r="C8213">
        <f>IF('Data SW'!C231="","",'Data SW'!C231)</f>
        <v/>
      </c>
      <c r="D8213">
        <f>IF('Data SW'!C231="","",'Data SW'!D231)</f>
        <v/>
      </c>
      <c r="E8213">
        <f>IF('Data SW'!C231="","",'Data SW'!E231)</f>
        <v/>
      </c>
      <c r="F8213">
        <f>IF('Data SW'!C231="","",'Data SW'!F231)</f>
        <v/>
      </c>
      <c r="G8213">
        <f>IF('Data SW'!C231="","",'Data SW'!AD231)</f>
        <v/>
      </c>
      <c r="H8213">
        <f>IF('Data SW'!C231="","",'Data SW'!AC231)</f>
        <v/>
      </c>
      <c r="I8213">
        <f>IF('Data SW'!C231="","",COUNTIF('Data SW'!J231,"&gt;0")+COUNTIF('Data SW'!L231,"&gt;0")+COUNTIF('Data SW'!N231,"&gt;0")+COUNTIF('Data SW'!P231,"&gt;0")+COUNTIF('Data SW'!R231,"&gt;0")+COUNTIF('Data SW'!T231,"&gt;0")+COUNTIF('Data SW'!V231,"&gt;0")+COUNTIF('Data SW'!X231,"&gt;0"))</f>
        <v/>
      </c>
      <c r="J8213">
        <f>IF('Data SW'!C231="","",IF((COUNTIF('Data SW'!K231,"&gt;0")+COUNTIF('Data SW'!M231,"&gt;0")+COUNTIF('Data SW'!O231,"&gt;0")+COUNTIF('Data SW'!Q231,"&gt;0")+COUNTIF('Data SW'!S231,"&gt;0")+COUNTIF('Data SW'!U231,"&gt;0")+COUNTIF('Data SW'!W231,"&gt;0")+COUNTIF('Data SW'!Y231,"&gt;0"))&gt;0,1,0))</f>
        <v/>
      </c>
      <c r="M8213" t="inlineStr">
        <is>
          <t>Data R</t>
        </is>
      </c>
    </row>
    <row r="8214">
      <c r="A8214" t="inlineStr">
        <is>
          <t>PT Swasta / PPKS</t>
        </is>
      </c>
      <c r="B8214">
        <f>IF('Data SW'!C232="","",'Data SW'!B232)</f>
        <v/>
      </c>
      <c r="C8214">
        <f>IF('Data SW'!C232="","",'Data SW'!C232)</f>
        <v/>
      </c>
      <c r="D8214">
        <f>IF('Data SW'!C232="","",'Data SW'!D232)</f>
        <v/>
      </c>
      <c r="E8214">
        <f>IF('Data SW'!C232="","",'Data SW'!E232)</f>
        <v/>
      </c>
      <c r="F8214">
        <f>IF('Data SW'!C232="","",'Data SW'!F232)</f>
        <v/>
      </c>
      <c r="G8214">
        <f>IF('Data SW'!C232="","",'Data SW'!AD232)</f>
        <v/>
      </c>
      <c r="H8214">
        <f>IF('Data SW'!C232="","",'Data SW'!AC232)</f>
        <v/>
      </c>
      <c r="I8214">
        <f>IF('Data SW'!C232="","",COUNTIF('Data SW'!J232,"&gt;0")+COUNTIF('Data SW'!L232,"&gt;0")+COUNTIF('Data SW'!N232,"&gt;0")+COUNTIF('Data SW'!P232,"&gt;0")+COUNTIF('Data SW'!R232,"&gt;0")+COUNTIF('Data SW'!T232,"&gt;0")+COUNTIF('Data SW'!V232,"&gt;0")+COUNTIF('Data SW'!X232,"&gt;0"))</f>
        <v/>
      </c>
      <c r="J8214">
        <f>IF('Data SW'!C232="","",IF((COUNTIF('Data SW'!K232,"&gt;0")+COUNTIF('Data SW'!M232,"&gt;0")+COUNTIF('Data SW'!O232,"&gt;0")+COUNTIF('Data SW'!Q232,"&gt;0")+COUNTIF('Data SW'!S232,"&gt;0")+COUNTIF('Data SW'!U232,"&gt;0")+COUNTIF('Data SW'!W232,"&gt;0")+COUNTIF('Data SW'!Y232,"&gt;0"))&gt;0,1,0))</f>
        <v/>
      </c>
      <c r="M8214" t="inlineStr">
        <is>
          <t>Data R</t>
        </is>
      </c>
    </row>
    <row r="8215">
      <c r="A8215" t="inlineStr">
        <is>
          <t>PT Swasta / PPKS</t>
        </is>
      </c>
      <c r="B8215">
        <f>IF('Data SW'!C233="","",'Data SW'!B233)</f>
        <v/>
      </c>
      <c r="C8215">
        <f>IF('Data SW'!C233="","",'Data SW'!C233)</f>
        <v/>
      </c>
      <c r="D8215">
        <f>IF('Data SW'!C233="","",'Data SW'!D233)</f>
        <v/>
      </c>
      <c r="E8215">
        <f>IF('Data SW'!C233="","",'Data SW'!E233)</f>
        <v/>
      </c>
      <c r="F8215">
        <f>IF('Data SW'!C233="","",'Data SW'!F233)</f>
        <v/>
      </c>
      <c r="G8215">
        <f>IF('Data SW'!C233="","",'Data SW'!AD233)</f>
        <v/>
      </c>
      <c r="H8215">
        <f>IF('Data SW'!C233="","",'Data SW'!AC233)</f>
        <v/>
      </c>
      <c r="I8215">
        <f>IF('Data SW'!C233="","",COUNTIF('Data SW'!J233,"&gt;0")+COUNTIF('Data SW'!L233,"&gt;0")+COUNTIF('Data SW'!N233,"&gt;0")+COUNTIF('Data SW'!P233,"&gt;0")+COUNTIF('Data SW'!R233,"&gt;0")+COUNTIF('Data SW'!T233,"&gt;0")+COUNTIF('Data SW'!V233,"&gt;0")+COUNTIF('Data SW'!X233,"&gt;0"))</f>
        <v/>
      </c>
      <c r="J8215">
        <f>IF('Data SW'!C233="","",IF((COUNTIF('Data SW'!K233,"&gt;0")+COUNTIF('Data SW'!M233,"&gt;0")+COUNTIF('Data SW'!O233,"&gt;0")+COUNTIF('Data SW'!Q233,"&gt;0")+COUNTIF('Data SW'!S233,"&gt;0")+COUNTIF('Data SW'!U233,"&gt;0")+COUNTIF('Data SW'!W233,"&gt;0")+COUNTIF('Data SW'!Y233,"&gt;0"))&gt;0,1,0))</f>
        <v/>
      </c>
      <c r="M8215" t="inlineStr">
        <is>
          <t>Data R</t>
        </is>
      </c>
    </row>
    <row r="8216">
      <c r="A8216" t="inlineStr">
        <is>
          <t>PT Swasta / PPKS</t>
        </is>
      </c>
      <c r="B8216">
        <f>IF('Data SW'!C234="","",'Data SW'!B234)</f>
        <v/>
      </c>
      <c r="C8216">
        <f>IF('Data SW'!C234="","",'Data SW'!C234)</f>
        <v/>
      </c>
      <c r="D8216">
        <f>IF('Data SW'!C234="","",'Data SW'!D234)</f>
        <v/>
      </c>
      <c r="E8216">
        <f>IF('Data SW'!C234="","",'Data SW'!E234)</f>
        <v/>
      </c>
      <c r="F8216">
        <f>IF('Data SW'!C234="","",'Data SW'!F234)</f>
        <v/>
      </c>
      <c r="G8216">
        <f>IF('Data SW'!C234="","",'Data SW'!AD234)</f>
        <v/>
      </c>
      <c r="H8216">
        <f>IF('Data SW'!C234="","",'Data SW'!AC234)</f>
        <v/>
      </c>
      <c r="I8216">
        <f>IF('Data SW'!C234="","",COUNTIF('Data SW'!J234,"&gt;0")+COUNTIF('Data SW'!L234,"&gt;0")+COUNTIF('Data SW'!N234,"&gt;0")+COUNTIF('Data SW'!P234,"&gt;0")+COUNTIF('Data SW'!R234,"&gt;0")+COUNTIF('Data SW'!T234,"&gt;0")+COUNTIF('Data SW'!V234,"&gt;0")+COUNTIF('Data SW'!X234,"&gt;0"))</f>
        <v/>
      </c>
      <c r="J8216">
        <f>IF('Data SW'!C234="","",IF((COUNTIF('Data SW'!K234,"&gt;0")+COUNTIF('Data SW'!M234,"&gt;0")+COUNTIF('Data SW'!O234,"&gt;0")+COUNTIF('Data SW'!Q234,"&gt;0")+COUNTIF('Data SW'!S234,"&gt;0")+COUNTIF('Data SW'!U234,"&gt;0")+COUNTIF('Data SW'!W234,"&gt;0")+COUNTIF('Data SW'!Y234,"&gt;0"))&gt;0,1,0))</f>
        <v/>
      </c>
      <c r="M8216" t="inlineStr">
        <is>
          <t>Data R</t>
        </is>
      </c>
    </row>
    <row r="8217">
      <c r="A8217" t="inlineStr">
        <is>
          <t>PT Swasta / PPKS</t>
        </is>
      </c>
      <c r="B8217">
        <f>IF('Data SW'!C235="","",'Data SW'!B235)</f>
        <v/>
      </c>
      <c r="C8217">
        <f>IF('Data SW'!C235="","",'Data SW'!C235)</f>
        <v/>
      </c>
      <c r="D8217">
        <f>IF('Data SW'!C235="","",'Data SW'!D235)</f>
        <v/>
      </c>
      <c r="E8217">
        <f>IF('Data SW'!C235="","",'Data SW'!E235)</f>
        <v/>
      </c>
      <c r="F8217">
        <f>IF('Data SW'!C235="","",'Data SW'!F235)</f>
        <v/>
      </c>
      <c r="G8217">
        <f>IF('Data SW'!C235="","",'Data SW'!AD235)</f>
        <v/>
      </c>
      <c r="H8217">
        <f>IF('Data SW'!C235="","",'Data SW'!AC235)</f>
        <v/>
      </c>
      <c r="I8217">
        <f>IF('Data SW'!C235="","",COUNTIF('Data SW'!J235,"&gt;0")+COUNTIF('Data SW'!L235,"&gt;0")+COUNTIF('Data SW'!N235,"&gt;0")+COUNTIF('Data SW'!P235,"&gt;0")+COUNTIF('Data SW'!R235,"&gt;0")+COUNTIF('Data SW'!T235,"&gt;0")+COUNTIF('Data SW'!V235,"&gt;0")+COUNTIF('Data SW'!X235,"&gt;0"))</f>
        <v/>
      </c>
      <c r="J8217">
        <f>IF('Data SW'!C235="","",IF((COUNTIF('Data SW'!K235,"&gt;0")+COUNTIF('Data SW'!M235,"&gt;0")+COUNTIF('Data SW'!O235,"&gt;0")+COUNTIF('Data SW'!Q235,"&gt;0")+COUNTIF('Data SW'!S235,"&gt;0")+COUNTIF('Data SW'!U235,"&gt;0")+COUNTIF('Data SW'!W235,"&gt;0")+COUNTIF('Data SW'!Y235,"&gt;0"))&gt;0,1,0))</f>
        <v/>
      </c>
      <c r="M8217" t="inlineStr">
        <is>
          <t>Data R</t>
        </is>
      </c>
    </row>
    <row r="8218">
      <c r="A8218" t="inlineStr">
        <is>
          <t>PT Swasta / PPKS</t>
        </is>
      </c>
      <c r="B8218">
        <f>IF('Data SW'!C236="","",'Data SW'!B236)</f>
        <v/>
      </c>
      <c r="C8218">
        <f>IF('Data SW'!C236="","",'Data SW'!C236)</f>
        <v/>
      </c>
      <c r="D8218">
        <f>IF('Data SW'!C236="","",'Data SW'!D236)</f>
        <v/>
      </c>
      <c r="E8218">
        <f>IF('Data SW'!C236="","",'Data SW'!E236)</f>
        <v/>
      </c>
      <c r="F8218">
        <f>IF('Data SW'!C236="","",'Data SW'!F236)</f>
        <v/>
      </c>
      <c r="G8218">
        <f>IF('Data SW'!C236="","",'Data SW'!AD236)</f>
        <v/>
      </c>
      <c r="H8218">
        <f>IF('Data SW'!C236="","",'Data SW'!AC236)</f>
        <v/>
      </c>
      <c r="I8218">
        <f>IF('Data SW'!C236="","",COUNTIF('Data SW'!J236,"&gt;0")+COUNTIF('Data SW'!L236,"&gt;0")+COUNTIF('Data SW'!N236,"&gt;0")+COUNTIF('Data SW'!P236,"&gt;0")+COUNTIF('Data SW'!R236,"&gt;0")+COUNTIF('Data SW'!T236,"&gt;0")+COUNTIF('Data SW'!V236,"&gt;0")+COUNTIF('Data SW'!X236,"&gt;0"))</f>
        <v/>
      </c>
      <c r="J8218">
        <f>IF('Data SW'!C236="","",IF((COUNTIF('Data SW'!K236,"&gt;0")+COUNTIF('Data SW'!M236,"&gt;0")+COUNTIF('Data SW'!O236,"&gt;0")+COUNTIF('Data SW'!Q236,"&gt;0")+COUNTIF('Data SW'!S236,"&gt;0")+COUNTIF('Data SW'!U236,"&gt;0")+COUNTIF('Data SW'!W236,"&gt;0")+COUNTIF('Data SW'!Y236,"&gt;0"))&gt;0,1,0))</f>
        <v/>
      </c>
      <c r="M8218" t="inlineStr">
        <is>
          <t>Data R</t>
        </is>
      </c>
    </row>
    <row r="8219">
      <c r="A8219" t="inlineStr">
        <is>
          <t>PT Swasta / PPKS</t>
        </is>
      </c>
      <c r="B8219">
        <f>IF('Data SW'!C237="","",'Data SW'!B237)</f>
        <v/>
      </c>
      <c r="C8219">
        <f>IF('Data SW'!C237="","",'Data SW'!C237)</f>
        <v/>
      </c>
      <c r="D8219">
        <f>IF('Data SW'!C237="","",'Data SW'!D237)</f>
        <v/>
      </c>
      <c r="E8219">
        <f>IF('Data SW'!C237="","",'Data SW'!E237)</f>
        <v/>
      </c>
      <c r="F8219">
        <f>IF('Data SW'!C237="","",'Data SW'!F237)</f>
        <v/>
      </c>
      <c r="G8219">
        <f>IF('Data SW'!C237="","",'Data SW'!AD237)</f>
        <v/>
      </c>
      <c r="H8219">
        <f>IF('Data SW'!C237="","",'Data SW'!AC237)</f>
        <v/>
      </c>
      <c r="I8219">
        <f>IF('Data SW'!C237="","",COUNTIF('Data SW'!J237,"&gt;0")+COUNTIF('Data SW'!L237,"&gt;0")+COUNTIF('Data SW'!N237,"&gt;0")+COUNTIF('Data SW'!P237,"&gt;0")+COUNTIF('Data SW'!R237,"&gt;0")+COUNTIF('Data SW'!T237,"&gt;0")+COUNTIF('Data SW'!V237,"&gt;0")+COUNTIF('Data SW'!X237,"&gt;0"))</f>
        <v/>
      </c>
      <c r="J8219">
        <f>IF('Data SW'!C237="","",IF((COUNTIF('Data SW'!K237,"&gt;0")+COUNTIF('Data SW'!M237,"&gt;0")+COUNTIF('Data SW'!O237,"&gt;0")+COUNTIF('Data SW'!Q237,"&gt;0")+COUNTIF('Data SW'!S237,"&gt;0")+COUNTIF('Data SW'!U237,"&gt;0")+COUNTIF('Data SW'!W237,"&gt;0")+COUNTIF('Data SW'!Y237,"&gt;0"))&gt;0,1,0))</f>
        <v/>
      </c>
      <c r="M8219" t="inlineStr">
        <is>
          <t>Data R</t>
        </is>
      </c>
    </row>
    <row r="8220">
      <c r="A8220" t="inlineStr">
        <is>
          <t>PT Swasta / PPKS</t>
        </is>
      </c>
      <c r="B8220">
        <f>IF('Data SW'!C238="","",'Data SW'!B238)</f>
        <v/>
      </c>
      <c r="C8220">
        <f>IF('Data SW'!C238="","",'Data SW'!C238)</f>
        <v/>
      </c>
      <c r="D8220">
        <f>IF('Data SW'!C238="","",'Data SW'!D238)</f>
        <v/>
      </c>
      <c r="E8220">
        <f>IF('Data SW'!C238="","",'Data SW'!E238)</f>
        <v/>
      </c>
      <c r="F8220">
        <f>IF('Data SW'!C238="","",'Data SW'!F238)</f>
        <v/>
      </c>
      <c r="G8220">
        <f>IF('Data SW'!C238="","",'Data SW'!AD238)</f>
        <v/>
      </c>
      <c r="H8220">
        <f>IF('Data SW'!C238="","",'Data SW'!AC238)</f>
        <v/>
      </c>
      <c r="I8220">
        <f>IF('Data SW'!C238="","",COUNTIF('Data SW'!J238,"&gt;0")+COUNTIF('Data SW'!L238,"&gt;0")+COUNTIF('Data SW'!N238,"&gt;0")+COUNTIF('Data SW'!P238,"&gt;0")+COUNTIF('Data SW'!R238,"&gt;0")+COUNTIF('Data SW'!T238,"&gt;0")+COUNTIF('Data SW'!V238,"&gt;0")+COUNTIF('Data SW'!X238,"&gt;0"))</f>
        <v/>
      </c>
      <c r="J8220">
        <f>IF('Data SW'!C238="","",IF((COUNTIF('Data SW'!K238,"&gt;0")+COUNTIF('Data SW'!M238,"&gt;0")+COUNTIF('Data SW'!O238,"&gt;0")+COUNTIF('Data SW'!Q238,"&gt;0")+COUNTIF('Data SW'!S238,"&gt;0")+COUNTIF('Data SW'!U238,"&gt;0")+COUNTIF('Data SW'!W238,"&gt;0")+COUNTIF('Data SW'!Y238,"&gt;0"))&gt;0,1,0))</f>
        <v/>
      </c>
      <c r="M8220" t="inlineStr">
        <is>
          <t>Data R</t>
        </is>
      </c>
    </row>
    <row r="8221">
      <c r="A8221" t="inlineStr">
        <is>
          <t>PT Swasta / PPKS</t>
        </is>
      </c>
      <c r="B8221">
        <f>IF('Data SW'!C239="","",'Data SW'!B239)</f>
        <v/>
      </c>
      <c r="C8221">
        <f>IF('Data SW'!C239="","",'Data SW'!C239)</f>
        <v/>
      </c>
      <c r="D8221">
        <f>IF('Data SW'!C239="","",'Data SW'!D239)</f>
        <v/>
      </c>
      <c r="E8221">
        <f>IF('Data SW'!C239="","",'Data SW'!E239)</f>
        <v/>
      </c>
      <c r="F8221">
        <f>IF('Data SW'!C239="","",'Data SW'!F239)</f>
        <v/>
      </c>
      <c r="G8221">
        <f>IF('Data SW'!C239="","",'Data SW'!AD239)</f>
        <v/>
      </c>
      <c r="H8221">
        <f>IF('Data SW'!C239="","",'Data SW'!AC239)</f>
        <v/>
      </c>
      <c r="I8221">
        <f>IF('Data SW'!C239="","",COUNTIF('Data SW'!J239,"&gt;0")+COUNTIF('Data SW'!L239,"&gt;0")+COUNTIF('Data SW'!N239,"&gt;0")+COUNTIF('Data SW'!P239,"&gt;0")+COUNTIF('Data SW'!R239,"&gt;0")+COUNTIF('Data SW'!T239,"&gt;0")+COUNTIF('Data SW'!V239,"&gt;0")+COUNTIF('Data SW'!X239,"&gt;0"))</f>
        <v/>
      </c>
      <c r="J8221">
        <f>IF('Data SW'!C239="","",IF((COUNTIF('Data SW'!K239,"&gt;0")+COUNTIF('Data SW'!M239,"&gt;0")+COUNTIF('Data SW'!O239,"&gt;0")+COUNTIF('Data SW'!Q239,"&gt;0")+COUNTIF('Data SW'!S239,"&gt;0")+COUNTIF('Data SW'!U239,"&gt;0")+COUNTIF('Data SW'!W239,"&gt;0")+COUNTIF('Data SW'!Y239,"&gt;0"))&gt;0,1,0))</f>
        <v/>
      </c>
      <c r="M8221" t="inlineStr">
        <is>
          <t>Data R</t>
        </is>
      </c>
    </row>
    <row r="8222">
      <c r="A8222" t="inlineStr">
        <is>
          <t>PT Swasta / PPKS</t>
        </is>
      </c>
      <c r="B8222">
        <f>IF('Data SW'!C240="","",'Data SW'!B240)</f>
        <v/>
      </c>
      <c r="C8222">
        <f>IF('Data SW'!C240="","",'Data SW'!C240)</f>
        <v/>
      </c>
      <c r="D8222">
        <f>IF('Data SW'!C240="","",'Data SW'!D240)</f>
        <v/>
      </c>
      <c r="E8222">
        <f>IF('Data SW'!C240="","",'Data SW'!E240)</f>
        <v/>
      </c>
      <c r="F8222">
        <f>IF('Data SW'!C240="","",'Data SW'!F240)</f>
        <v/>
      </c>
      <c r="G8222">
        <f>IF('Data SW'!C240="","",'Data SW'!AD240)</f>
        <v/>
      </c>
      <c r="H8222">
        <f>IF('Data SW'!C240="","",'Data SW'!AC240)</f>
        <v/>
      </c>
      <c r="I8222">
        <f>IF('Data SW'!C240="","",COUNTIF('Data SW'!J240,"&gt;0")+COUNTIF('Data SW'!L240,"&gt;0")+COUNTIF('Data SW'!N240,"&gt;0")+COUNTIF('Data SW'!P240,"&gt;0")+COUNTIF('Data SW'!R240,"&gt;0")+COUNTIF('Data SW'!T240,"&gt;0")+COUNTIF('Data SW'!V240,"&gt;0")+COUNTIF('Data SW'!X240,"&gt;0"))</f>
        <v/>
      </c>
      <c r="J8222">
        <f>IF('Data SW'!C240="","",IF((COUNTIF('Data SW'!K240,"&gt;0")+COUNTIF('Data SW'!M240,"&gt;0")+COUNTIF('Data SW'!O240,"&gt;0")+COUNTIF('Data SW'!Q240,"&gt;0")+COUNTIF('Data SW'!S240,"&gt;0")+COUNTIF('Data SW'!U240,"&gt;0")+COUNTIF('Data SW'!W240,"&gt;0")+COUNTIF('Data SW'!Y240,"&gt;0"))&gt;0,1,0))</f>
        <v/>
      </c>
      <c r="M8222" t="inlineStr">
        <is>
          <t>Data R</t>
        </is>
      </c>
    </row>
    <row r="8223">
      <c r="A8223" t="inlineStr">
        <is>
          <t>PT Swasta / PPKS</t>
        </is>
      </c>
      <c r="B8223">
        <f>IF('Data SW'!C241="","",'Data SW'!B241)</f>
        <v/>
      </c>
      <c r="C8223">
        <f>IF('Data SW'!C241="","",'Data SW'!C241)</f>
        <v/>
      </c>
      <c r="D8223">
        <f>IF('Data SW'!C241="","",'Data SW'!D241)</f>
        <v/>
      </c>
      <c r="E8223">
        <f>IF('Data SW'!C241="","",'Data SW'!E241)</f>
        <v/>
      </c>
      <c r="F8223">
        <f>IF('Data SW'!C241="","",'Data SW'!F241)</f>
        <v/>
      </c>
      <c r="G8223">
        <f>IF('Data SW'!C241="","",'Data SW'!AD241)</f>
        <v/>
      </c>
      <c r="H8223">
        <f>IF('Data SW'!C241="","",'Data SW'!AC241)</f>
        <v/>
      </c>
      <c r="I8223">
        <f>IF('Data SW'!C241="","",COUNTIF('Data SW'!J241,"&gt;0")+COUNTIF('Data SW'!L241,"&gt;0")+COUNTIF('Data SW'!N241,"&gt;0")+COUNTIF('Data SW'!P241,"&gt;0")+COUNTIF('Data SW'!R241,"&gt;0")+COUNTIF('Data SW'!T241,"&gt;0")+COUNTIF('Data SW'!V241,"&gt;0")+COUNTIF('Data SW'!X241,"&gt;0"))</f>
        <v/>
      </c>
      <c r="J8223">
        <f>IF('Data SW'!C241="","",IF((COUNTIF('Data SW'!K241,"&gt;0")+COUNTIF('Data SW'!M241,"&gt;0")+COUNTIF('Data SW'!O241,"&gt;0")+COUNTIF('Data SW'!Q241,"&gt;0")+COUNTIF('Data SW'!S241,"&gt;0")+COUNTIF('Data SW'!U241,"&gt;0")+COUNTIF('Data SW'!W241,"&gt;0")+COUNTIF('Data SW'!Y241,"&gt;0"))&gt;0,1,0))</f>
        <v/>
      </c>
      <c r="M8223" t="inlineStr">
        <is>
          <t>Data R</t>
        </is>
      </c>
    </row>
    <row r="8224">
      <c r="A8224" t="inlineStr">
        <is>
          <t>PT Swasta / PPKS</t>
        </is>
      </c>
      <c r="B8224">
        <f>IF('Data SW'!C242="","",'Data SW'!B242)</f>
        <v/>
      </c>
      <c r="C8224">
        <f>IF('Data SW'!C242="","",'Data SW'!C242)</f>
        <v/>
      </c>
      <c r="D8224">
        <f>IF('Data SW'!C242="","",'Data SW'!D242)</f>
        <v/>
      </c>
      <c r="E8224">
        <f>IF('Data SW'!C242="","",'Data SW'!E242)</f>
        <v/>
      </c>
      <c r="F8224">
        <f>IF('Data SW'!C242="","",'Data SW'!F242)</f>
        <v/>
      </c>
      <c r="G8224">
        <f>IF('Data SW'!C242="","",'Data SW'!AD242)</f>
        <v/>
      </c>
      <c r="H8224">
        <f>IF('Data SW'!C242="","",'Data SW'!AC242)</f>
        <v/>
      </c>
      <c r="I8224">
        <f>IF('Data SW'!C242="","",COUNTIF('Data SW'!J242,"&gt;0")+COUNTIF('Data SW'!L242,"&gt;0")+COUNTIF('Data SW'!N242,"&gt;0")+COUNTIF('Data SW'!P242,"&gt;0")+COUNTIF('Data SW'!R242,"&gt;0")+COUNTIF('Data SW'!T242,"&gt;0")+COUNTIF('Data SW'!V242,"&gt;0")+COUNTIF('Data SW'!X242,"&gt;0"))</f>
        <v/>
      </c>
      <c r="J8224">
        <f>IF('Data SW'!C242="","",IF((COUNTIF('Data SW'!K242,"&gt;0")+COUNTIF('Data SW'!M242,"&gt;0")+COUNTIF('Data SW'!O242,"&gt;0")+COUNTIF('Data SW'!Q242,"&gt;0")+COUNTIF('Data SW'!S242,"&gt;0")+COUNTIF('Data SW'!U242,"&gt;0")+COUNTIF('Data SW'!W242,"&gt;0")+COUNTIF('Data SW'!Y242,"&gt;0"))&gt;0,1,0))</f>
        <v/>
      </c>
      <c r="M8224" t="inlineStr">
        <is>
          <t>Data R</t>
        </is>
      </c>
    </row>
    <row r="8225">
      <c r="A8225" t="inlineStr">
        <is>
          <t>PT Swasta / PPKS</t>
        </is>
      </c>
      <c r="B8225">
        <f>IF('Data SW'!C243="","",'Data SW'!B243)</f>
        <v/>
      </c>
      <c r="C8225">
        <f>IF('Data SW'!C243="","",'Data SW'!C243)</f>
        <v/>
      </c>
      <c r="D8225">
        <f>IF('Data SW'!C243="","",'Data SW'!D243)</f>
        <v/>
      </c>
      <c r="E8225">
        <f>IF('Data SW'!C243="","",'Data SW'!E243)</f>
        <v/>
      </c>
      <c r="F8225">
        <f>IF('Data SW'!C243="","",'Data SW'!F243)</f>
        <v/>
      </c>
      <c r="G8225">
        <f>IF('Data SW'!C243="","",'Data SW'!AD243)</f>
        <v/>
      </c>
      <c r="H8225">
        <f>IF('Data SW'!C243="","",'Data SW'!AC243)</f>
        <v/>
      </c>
      <c r="I8225">
        <f>IF('Data SW'!C243="","",COUNTIF('Data SW'!J243,"&gt;0")+COUNTIF('Data SW'!L243,"&gt;0")+COUNTIF('Data SW'!N243,"&gt;0")+COUNTIF('Data SW'!P243,"&gt;0")+COUNTIF('Data SW'!R243,"&gt;0")+COUNTIF('Data SW'!T243,"&gt;0")+COUNTIF('Data SW'!V243,"&gt;0")+COUNTIF('Data SW'!X243,"&gt;0"))</f>
        <v/>
      </c>
      <c r="J8225">
        <f>IF('Data SW'!C243="","",IF((COUNTIF('Data SW'!K243,"&gt;0")+COUNTIF('Data SW'!M243,"&gt;0")+COUNTIF('Data SW'!O243,"&gt;0")+COUNTIF('Data SW'!Q243,"&gt;0")+COUNTIF('Data SW'!S243,"&gt;0")+COUNTIF('Data SW'!U243,"&gt;0")+COUNTIF('Data SW'!W243,"&gt;0")+COUNTIF('Data SW'!Y243,"&gt;0"))&gt;0,1,0))</f>
        <v/>
      </c>
      <c r="M8225" t="inlineStr">
        <is>
          <t>Data R</t>
        </is>
      </c>
    </row>
    <row r="8226">
      <c r="A8226" t="inlineStr">
        <is>
          <t>PT Swasta / PPKS</t>
        </is>
      </c>
      <c r="B8226">
        <f>IF('Data SW'!C244="","",'Data SW'!B244)</f>
        <v/>
      </c>
      <c r="C8226">
        <f>IF('Data SW'!C244="","",'Data SW'!C244)</f>
        <v/>
      </c>
      <c r="D8226">
        <f>IF('Data SW'!C244="","",'Data SW'!D244)</f>
        <v/>
      </c>
      <c r="E8226">
        <f>IF('Data SW'!C244="","",'Data SW'!E244)</f>
        <v/>
      </c>
      <c r="F8226">
        <f>IF('Data SW'!C244="","",'Data SW'!F244)</f>
        <v/>
      </c>
      <c r="G8226">
        <f>IF('Data SW'!C244="","",'Data SW'!AD244)</f>
        <v/>
      </c>
      <c r="H8226">
        <f>IF('Data SW'!C244="","",'Data SW'!AC244)</f>
        <v/>
      </c>
      <c r="I8226">
        <f>IF('Data SW'!C244="","",COUNTIF('Data SW'!J244,"&gt;0")+COUNTIF('Data SW'!L244,"&gt;0")+COUNTIF('Data SW'!N244,"&gt;0")+COUNTIF('Data SW'!P244,"&gt;0")+COUNTIF('Data SW'!R244,"&gt;0")+COUNTIF('Data SW'!T244,"&gt;0")+COUNTIF('Data SW'!V244,"&gt;0")+COUNTIF('Data SW'!X244,"&gt;0"))</f>
        <v/>
      </c>
      <c r="J8226">
        <f>IF('Data SW'!C244="","",IF((COUNTIF('Data SW'!K244,"&gt;0")+COUNTIF('Data SW'!M244,"&gt;0")+COUNTIF('Data SW'!O244,"&gt;0")+COUNTIF('Data SW'!Q244,"&gt;0")+COUNTIF('Data SW'!S244,"&gt;0")+COUNTIF('Data SW'!U244,"&gt;0")+COUNTIF('Data SW'!W244,"&gt;0")+COUNTIF('Data SW'!Y244,"&gt;0"))&gt;0,1,0))</f>
        <v/>
      </c>
      <c r="M8226" t="inlineStr">
        <is>
          <t>Data R</t>
        </is>
      </c>
    </row>
    <row r="8227">
      <c r="A8227" t="inlineStr">
        <is>
          <t>PT Swasta / PPKS</t>
        </is>
      </c>
      <c r="B8227">
        <f>IF('Data SW'!C245="","",'Data SW'!B245)</f>
        <v/>
      </c>
      <c r="C8227">
        <f>IF('Data SW'!C245="","",'Data SW'!C245)</f>
        <v/>
      </c>
      <c r="D8227">
        <f>IF('Data SW'!C245="","",'Data SW'!D245)</f>
        <v/>
      </c>
      <c r="E8227">
        <f>IF('Data SW'!C245="","",'Data SW'!E245)</f>
        <v/>
      </c>
      <c r="F8227">
        <f>IF('Data SW'!C245="","",'Data SW'!F245)</f>
        <v/>
      </c>
      <c r="G8227">
        <f>IF('Data SW'!C245="","",'Data SW'!AD245)</f>
        <v/>
      </c>
      <c r="H8227">
        <f>IF('Data SW'!C245="","",'Data SW'!AC245)</f>
        <v/>
      </c>
      <c r="I8227">
        <f>IF('Data SW'!C245="","",COUNTIF('Data SW'!J245,"&gt;0")+COUNTIF('Data SW'!L245,"&gt;0")+COUNTIF('Data SW'!N245,"&gt;0")+COUNTIF('Data SW'!P245,"&gt;0")+COUNTIF('Data SW'!R245,"&gt;0")+COUNTIF('Data SW'!T245,"&gt;0")+COUNTIF('Data SW'!V245,"&gt;0")+COUNTIF('Data SW'!X245,"&gt;0"))</f>
        <v/>
      </c>
      <c r="J8227">
        <f>IF('Data SW'!C245="","",IF((COUNTIF('Data SW'!K245,"&gt;0")+COUNTIF('Data SW'!M245,"&gt;0")+COUNTIF('Data SW'!O245,"&gt;0")+COUNTIF('Data SW'!Q245,"&gt;0")+COUNTIF('Data SW'!S245,"&gt;0")+COUNTIF('Data SW'!U245,"&gt;0")+COUNTIF('Data SW'!W245,"&gt;0")+COUNTIF('Data SW'!Y245,"&gt;0"))&gt;0,1,0))</f>
        <v/>
      </c>
      <c r="M8227" t="inlineStr">
        <is>
          <t>Data R</t>
        </is>
      </c>
    </row>
    <row r="8228">
      <c r="A8228" t="inlineStr">
        <is>
          <t>PT Swasta / PPKS</t>
        </is>
      </c>
      <c r="B8228">
        <f>IF('Data SW'!C246="","",'Data SW'!B246)</f>
        <v/>
      </c>
      <c r="C8228">
        <f>IF('Data SW'!C246="","",'Data SW'!C246)</f>
        <v/>
      </c>
      <c r="D8228">
        <f>IF('Data SW'!C246="","",'Data SW'!D246)</f>
        <v/>
      </c>
      <c r="E8228">
        <f>IF('Data SW'!C246="","",'Data SW'!E246)</f>
        <v/>
      </c>
      <c r="F8228">
        <f>IF('Data SW'!C246="","",'Data SW'!F246)</f>
        <v/>
      </c>
      <c r="G8228">
        <f>IF('Data SW'!C246="","",'Data SW'!AD246)</f>
        <v/>
      </c>
      <c r="H8228">
        <f>IF('Data SW'!C246="","",'Data SW'!AC246)</f>
        <v/>
      </c>
      <c r="I8228">
        <f>IF('Data SW'!C246="","",COUNTIF('Data SW'!J246,"&gt;0")+COUNTIF('Data SW'!L246,"&gt;0")+COUNTIF('Data SW'!N246,"&gt;0")+COUNTIF('Data SW'!P246,"&gt;0")+COUNTIF('Data SW'!R246,"&gt;0")+COUNTIF('Data SW'!T246,"&gt;0")+COUNTIF('Data SW'!V246,"&gt;0")+COUNTIF('Data SW'!X246,"&gt;0"))</f>
        <v/>
      </c>
      <c r="J8228">
        <f>IF('Data SW'!C246="","",IF((COUNTIF('Data SW'!K246,"&gt;0")+COUNTIF('Data SW'!M246,"&gt;0")+COUNTIF('Data SW'!O246,"&gt;0")+COUNTIF('Data SW'!Q246,"&gt;0")+COUNTIF('Data SW'!S246,"&gt;0")+COUNTIF('Data SW'!U246,"&gt;0")+COUNTIF('Data SW'!W246,"&gt;0")+COUNTIF('Data SW'!Y246,"&gt;0"))&gt;0,1,0))</f>
        <v/>
      </c>
      <c r="M8228" t="inlineStr">
        <is>
          <t>Data R</t>
        </is>
      </c>
    </row>
    <row r="8229">
      <c r="A8229" t="inlineStr">
        <is>
          <t>PT Swasta / PPKS</t>
        </is>
      </c>
      <c r="B8229">
        <f>IF('Data SW'!C247="","",'Data SW'!B247)</f>
        <v/>
      </c>
      <c r="C8229">
        <f>IF('Data SW'!C247="","",'Data SW'!C247)</f>
        <v/>
      </c>
      <c r="D8229">
        <f>IF('Data SW'!C247="","",'Data SW'!D247)</f>
        <v/>
      </c>
      <c r="E8229">
        <f>IF('Data SW'!C247="","",'Data SW'!E247)</f>
        <v/>
      </c>
      <c r="F8229">
        <f>IF('Data SW'!C247="","",'Data SW'!F247)</f>
        <v/>
      </c>
      <c r="G8229">
        <f>IF('Data SW'!C247="","",'Data SW'!AD247)</f>
        <v/>
      </c>
      <c r="H8229">
        <f>IF('Data SW'!C247="","",'Data SW'!AC247)</f>
        <v/>
      </c>
      <c r="I8229">
        <f>IF('Data SW'!C247="","",COUNTIF('Data SW'!J247,"&gt;0")+COUNTIF('Data SW'!L247,"&gt;0")+COUNTIF('Data SW'!N247,"&gt;0")+COUNTIF('Data SW'!P247,"&gt;0")+COUNTIF('Data SW'!R247,"&gt;0")+COUNTIF('Data SW'!T247,"&gt;0")+COUNTIF('Data SW'!V247,"&gt;0")+COUNTIF('Data SW'!X247,"&gt;0"))</f>
        <v/>
      </c>
      <c r="J8229">
        <f>IF('Data SW'!C247="","",IF((COUNTIF('Data SW'!K247,"&gt;0")+COUNTIF('Data SW'!M247,"&gt;0")+COUNTIF('Data SW'!O247,"&gt;0")+COUNTIF('Data SW'!Q247,"&gt;0")+COUNTIF('Data SW'!S247,"&gt;0")+COUNTIF('Data SW'!U247,"&gt;0")+COUNTIF('Data SW'!W247,"&gt;0")+COUNTIF('Data SW'!Y247,"&gt;0"))&gt;0,1,0))</f>
        <v/>
      </c>
      <c r="M8229" t="inlineStr">
        <is>
          <t>Data R</t>
        </is>
      </c>
    </row>
    <row r="8230">
      <c r="A8230" t="inlineStr">
        <is>
          <t>PT Swasta / PPKS</t>
        </is>
      </c>
      <c r="B8230">
        <f>IF('Data SW'!C248="","",'Data SW'!B248)</f>
        <v/>
      </c>
      <c r="C8230">
        <f>IF('Data SW'!C248="","",'Data SW'!C248)</f>
        <v/>
      </c>
      <c r="D8230">
        <f>IF('Data SW'!C248="","",'Data SW'!D248)</f>
        <v/>
      </c>
      <c r="E8230">
        <f>IF('Data SW'!C248="","",'Data SW'!E248)</f>
        <v/>
      </c>
      <c r="F8230">
        <f>IF('Data SW'!C248="","",'Data SW'!F248)</f>
        <v/>
      </c>
      <c r="G8230">
        <f>IF('Data SW'!C248="","",'Data SW'!AD248)</f>
        <v/>
      </c>
      <c r="H8230">
        <f>IF('Data SW'!C248="","",'Data SW'!AC248)</f>
        <v/>
      </c>
      <c r="I8230">
        <f>IF('Data SW'!C248="","",COUNTIF('Data SW'!J248,"&gt;0")+COUNTIF('Data SW'!L248,"&gt;0")+COUNTIF('Data SW'!N248,"&gt;0")+COUNTIF('Data SW'!P248,"&gt;0")+COUNTIF('Data SW'!R248,"&gt;0")+COUNTIF('Data SW'!T248,"&gt;0")+COUNTIF('Data SW'!V248,"&gt;0")+COUNTIF('Data SW'!X248,"&gt;0"))</f>
        <v/>
      </c>
      <c r="J8230">
        <f>IF('Data SW'!C248="","",IF((COUNTIF('Data SW'!K248,"&gt;0")+COUNTIF('Data SW'!M248,"&gt;0")+COUNTIF('Data SW'!O248,"&gt;0")+COUNTIF('Data SW'!Q248,"&gt;0")+COUNTIF('Data SW'!S248,"&gt;0")+COUNTIF('Data SW'!U248,"&gt;0")+COUNTIF('Data SW'!W248,"&gt;0")+COUNTIF('Data SW'!Y248,"&gt;0"))&gt;0,1,0))</f>
        <v/>
      </c>
      <c r="M8230" t="inlineStr">
        <is>
          <t>Data R</t>
        </is>
      </c>
    </row>
    <row r="8231">
      <c r="A8231" t="inlineStr">
        <is>
          <t>PT Swasta / PPKS</t>
        </is>
      </c>
      <c r="B8231">
        <f>IF('Data SW'!C249="","",'Data SW'!B249)</f>
        <v/>
      </c>
      <c r="C8231">
        <f>IF('Data SW'!C249="","",'Data SW'!C249)</f>
        <v/>
      </c>
      <c r="D8231">
        <f>IF('Data SW'!C249="","",'Data SW'!D249)</f>
        <v/>
      </c>
      <c r="E8231">
        <f>IF('Data SW'!C249="","",'Data SW'!E249)</f>
        <v/>
      </c>
      <c r="F8231">
        <f>IF('Data SW'!C249="","",'Data SW'!F249)</f>
        <v/>
      </c>
      <c r="G8231">
        <f>IF('Data SW'!C249="","",'Data SW'!AD249)</f>
        <v/>
      </c>
      <c r="H8231">
        <f>IF('Data SW'!C249="","",'Data SW'!AC249)</f>
        <v/>
      </c>
      <c r="I8231">
        <f>IF('Data SW'!C249="","",COUNTIF('Data SW'!J249,"&gt;0")+COUNTIF('Data SW'!L249,"&gt;0")+COUNTIF('Data SW'!N249,"&gt;0")+COUNTIF('Data SW'!P249,"&gt;0")+COUNTIF('Data SW'!R249,"&gt;0")+COUNTIF('Data SW'!T249,"&gt;0")+COUNTIF('Data SW'!V249,"&gt;0")+COUNTIF('Data SW'!X249,"&gt;0"))</f>
        <v/>
      </c>
      <c r="J8231">
        <f>IF('Data SW'!C249="","",IF((COUNTIF('Data SW'!K249,"&gt;0")+COUNTIF('Data SW'!M249,"&gt;0")+COUNTIF('Data SW'!O249,"&gt;0")+COUNTIF('Data SW'!Q249,"&gt;0")+COUNTIF('Data SW'!S249,"&gt;0")+COUNTIF('Data SW'!U249,"&gt;0")+COUNTIF('Data SW'!W249,"&gt;0")+COUNTIF('Data SW'!Y249,"&gt;0"))&gt;0,1,0))</f>
        <v/>
      </c>
      <c r="M8231" t="inlineStr">
        <is>
          <t>Data R</t>
        </is>
      </c>
    </row>
    <row r="8232">
      <c r="A8232" t="inlineStr">
        <is>
          <t>PT Swasta / PPKS</t>
        </is>
      </c>
      <c r="B8232">
        <f>IF('Data SW'!C250="","",'Data SW'!B250)</f>
        <v/>
      </c>
      <c r="C8232">
        <f>IF('Data SW'!C250="","",'Data SW'!C250)</f>
        <v/>
      </c>
      <c r="D8232">
        <f>IF('Data SW'!C250="","",'Data SW'!D250)</f>
        <v/>
      </c>
      <c r="E8232">
        <f>IF('Data SW'!C250="","",'Data SW'!E250)</f>
        <v/>
      </c>
      <c r="F8232">
        <f>IF('Data SW'!C250="","",'Data SW'!F250)</f>
        <v/>
      </c>
      <c r="G8232">
        <f>IF('Data SW'!C250="","",'Data SW'!AD250)</f>
        <v/>
      </c>
      <c r="H8232">
        <f>IF('Data SW'!C250="","",'Data SW'!AC250)</f>
        <v/>
      </c>
      <c r="I8232">
        <f>IF('Data SW'!C250="","",COUNTIF('Data SW'!J250,"&gt;0")+COUNTIF('Data SW'!L250,"&gt;0")+COUNTIF('Data SW'!N250,"&gt;0")+COUNTIF('Data SW'!P250,"&gt;0")+COUNTIF('Data SW'!R250,"&gt;0")+COUNTIF('Data SW'!T250,"&gt;0")+COUNTIF('Data SW'!V250,"&gt;0")+COUNTIF('Data SW'!X250,"&gt;0"))</f>
        <v/>
      </c>
      <c r="J8232">
        <f>IF('Data SW'!C250="","",IF((COUNTIF('Data SW'!K250,"&gt;0")+COUNTIF('Data SW'!M250,"&gt;0")+COUNTIF('Data SW'!O250,"&gt;0")+COUNTIF('Data SW'!Q250,"&gt;0")+COUNTIF('Data SW'!S250,"&gt;0")+COUNTIF('Data SW'!U250,"&gt;0")+COUNTIF('Data SW'!W250,"&gt;0")+COUNTIF('Data SW'!Y250,"&gt;0"))&gt;0,1,0))</f>
        <v/>
      </c>
      <c r="M8232" t="inlineStr">
        <is>
          <t>Data R</t>
        </is>
      </c>
    </row>
    <row r="8233">
      <c r="A8233" t="inlineStr">
        <is>
          <t>PT Swasta / PPKS</t>
        </is>
      </c>
      <c r="B8233">
        <f>IF('Data SW'!C251="","",'Data SW'!B251)</f>
        <v/>
      </c>
      <c r="C8233">
        <f>IF('Data SW'!C251="","",'Data SW'!C251)</f>
        <v/>
      </c>
      <c r="D8233">
        <f>IF('Data SW'!C251="","",'Data SW'!D251)</f>
        <v/>
      </c>
      <c r="E8233">
        <f>IF('Data SW'!C251="","",'Data SW'!E251)</f>
        <v/>
      </c>
      <c r="F8233">
        <f>IF('Data SW'!C251="","",'Data SW'!F251)</f>
        <v/>
      </c>
      <c r="G8233">
        <f>IF('Data SW'!C251="","",'Data SW'!AD251)</f>
        <v/>
      </c>
      <c r="H8233">
        <f>IF('Data SW'!C251="","",'Data SW'!AC251)</f>
        <v/>
      </c>
      <c r="I8233">
        <f>IF('Data SW'!C251="","",COUNTIF('Data SW'!J251,"&gt;0")+COUNTIF('Data SW'!L251,"&gt;0")+COUNTIF('Data SW'!N251,"&gt;0")+COUNTIF('Data SW'!P251,"&gt;0")+COUNTIF('Data SW'!R251,"&gt;0")+COUNTIF('Data SW'!T251,"&gt;0")+COUNTIF('Data SW'!V251,"&gt;0")+COUNTIF('Data SW'!X251,"&gt;0"))</f>
        <v/>
      </c>
      <c r="J8233">
        <f>IF('Data SW'!C251="","",IF((COUNTIF('Data SW'!K251,"&gt;0")+COUNTIF('Data SW'!M251,"&gt;0")+COUNTIF('Data SW'!O251,"&gt;0")+COUNTIF('Data SW'!Q251,"&gt;0")+COUNTIF('Data SW'!S251,"&gt;0")+COUNTIF('Data SW'!U251,"&gt;0")+COUNTIF('Data SW'!W251,"&gt;0")+COUNTIF('Data SW'!Y251,"&gt;0"))&gt;0,1,0))</f>
        <v/>
      </c>
      <c r="M8233" t="inlineStr">
        <is>
          <t>Data R</t>
        </is>
      </c>
    </row>
    <row r="8234">
      <c r="A8234" t="inlineStr">
        <is>
          <t>PT Swasta / PPKS</t>
        </is>
      </c>
      <c r="B8234">
        <f>IF('Data SW'!C252="","",'Data SW'!B252)</f>
        <v/>
      </c>
      <c r="C8234">
        <f>IF('Data SW'!C252="","",'Data SW'!C252)</f>
        <v/>
      </c>
      <c r="D8234">
        <f>IF('Data SW'!C252="","",'Data SW'!D252)</f>
        <v/>
      </c>
      <c r="E8234">
        <f>IF('Data SW'!C252="","",'Data SW'!E252)</f>
        <v/>
      </c>
      <c r="F8234">
        <f>IF('Data SW'!C252="","",'Data SW'!F252)</f>
        <v/>
      </c>
      <c r="G8234">
        <f>IF('Data SW'!C252="","",'Data SW'!AD252)</f>
        <v/>
      </c>
      <c r="H8234">
        <f>IF('Data SW'!C252="","",'Data SW'!AC252)</f>
        <v/>
      </c>
      <c r="I8234">
        <f>IF('Data SW'!C252="","",COUNTIF('Data SW'!J252,"&gt;0")+COUNTIF('Data SW'!L252,"&gt;0")+COUNTIF('Data SW'!N252,"&gt;0")+COUNTIF('Data SW'!P252,"&gt;0")+COUNTIF('Data SW'!R252,"&gt;0")+COUNTIF('Data SW'!T252,"&gt;0")+COUNTIF('Data SW'!V252,"&gt;0")+COUNTIF('Data SW'!X252,"&gt;0"))</f>
        <v/>
      </c>
      <c r="J8234">
        <f>IF('Data SW'!C252="","",IF((COUNTIF('Data SW'!K252,"&gt;0")+COUNTIF('Data SW'!M252,"&gt;0")+COUNTIF('Data SW'!O252,"&gt;0")+COUNTIF('Data SW'!Q252,"&gt;0")+COUNTIF('Data SW'!S252,"&gt;0")+COUNTIF('Data SW'!U252,"&gt;0")+COUNTIF('Data SW'!W252,"&gt;0")+COUNTIF('Data SW'!Y252,"&gt;0"))&gt;0,1,0))</f>
        <v/>
      </c>
      <c r="M8234" t="inlineStr">
        <is>
          <t>Data R</t>
        </is>
      </c>
    </row>
    <row r="8235">
      <c r="A8235" t="inlineStr">
        <is>
          <t>PT Swasta / PPKS</t>
        </is>
      </c>
      <c r="B8235">
        <f>IF('Data SW'!C253="","",'Data SW'!B253)</f>
        <v/>
      </c>
      <c r="C8235">
        <f>IF('Data SW'!C253="","",'Data SW'!C253)</f>
        <v/>
      </c>
      <c r="D8235">
        <f>IF('Data SW'!C253="","",'Data SW'!D253)</f>
        <v/>
      </c>
      <c r="E8235">
        <f>IF('Data SW'!C253="","",'Data SW'!E253)</f>
        <v/>
      </c>
      <c r="F8235">
        <f>IF('Data SW'!C253="","",'Data SW'!F253)</f>
        <v/>
      </c>
      <c r="G8235">
        <f>IF('Data SW'!C253="","",'Data SW'!AD253)</f>
        <v/>
      </c>
      <c r="H8235">
        <f>IF('Data SW'!C253="","",'Data SW'!AC253)</f>
        <v/>
      </c>
      <c r="I8235">
        <f>IF('Data SW'!C253="","",COUNTIF('Data SW'!J253,"&gt;0")+COUNTIF('Data SW'!L253,"&gt;0")+COUNTIF('Data SW'!N253,"&gt;0")+COUNTIF('Data SW'!P253,"&gt;0")+COUNTIF('Data SW'!R253,"&gt;0")+COUNTIF('Data SW'!T253,"&gt;0")+COUNTIF('Data SW'!V253,"&gt;0")+COUNTIF('Data SW'!X253,"&gt;0"))</f>
        <v/>
      </c>
      <c r="J8235">
        <f>IF('Data SW'!C253="","",IF((COUNTIF('Data SW'!K253,"&gt;0")+COUNTIF('Data SW'!M253,"&gt;0")+COUNTIF('Data SW'!O253,"&gt;0")+COUNTIF('Data SW'!Q253,"&gt;0")+COUNTIF('Data SW'!S253,"&gt;0")+COUNTIF('Data SW'!U253,"&gt;0")+COUNTIF('Data SW'!W253,"&gt;0")+COUNTIF('Data SW'!Y253,"&gt;0"))&gt;0,1,0))</f>
        <v/>
      </c>
      <c r="M8235" t="inlineStr">
        <is>
          <t>Data R</t>
        </is>
      </c>
    </row>
    <row r="8236">
      <c r="A8236" t="inlineStr">
        <is>
          <t>PT Swasta / PPKS</t>
        </is>
      </c>
      <c r="B8236">
        <f>IF('Data SW'!C254="","",'Data SW'!B254)</f>
        <v/>
      </c>
      <c r="C8236">
        <f>IF('Data SW'!C254="","",'Data SW'!C254)</f>
        <v/>
      </c>
      <c r="D8236">
        <f>IF('Data SW'!C254="","",'Data SW'!D254)</f>
        <v/>
      </c>
      <c r="E8236">
        <f>IF('Data SW'!C254="","",'Data SW'!E254)</f>
        <v/>
      </c>
      <c r="F8236">
        <f>IF('Data SW'!C254="","",'Data SW'!F254)</f>
        <v/>
      </c>
      <c r="G8236">
        <f>IF('Data SW'!C254="","",'Data SW'!AD254)</f>
        <v/>
      </c>
      <c r="H8236">
        <f>IF('Data SW'!C254="","",'Data SW'!AC254)</f>
        <v/>
      </c>
      <c r="I8236">
        <f>IF('Data SW'!C254="","",COUNTIF('Data SW'!J254,"&gt;0")+COUNTIF('Data SW'!L254,"&gt;0")+COUNTIF('Data SW'!N254,"&gt;0")+COUNTIF('Data SW'!P254,"&gt;0")+COUNTIF('Data SW'!R254,"&gt;0")+COUNTIF('Data SW'!T254,"&gt;0")+COUNTIF('Data SW'!V254,"&gt;0")+COUNTIF('Data SW'!X254,"&gt;0"))</f>
        <v/>
      </c>
      <c r="J8236">
        <f>IF('Data SW'!C254="","",IF((COUNTIF('Data SW'!K254,"&gt;0")+COUNTIF('Data SW'!M254,"&gt;0")+COUNTIF('Data SW'!O254,"&gt;0")+COUNTIF('Data SW'!Q254,"&gt;0")+COUNTIF('Data SW'!S254,"&gt;0")+COUNTIF('Data SW'!U254,"&gt;0")+COUNTIF('Data SW'!W254,"&gt;0")+COUNTIF('Data SW'!Y254,"&gt;0"))&gt;0,1,0))</f>
        <v/>
      </c>
      <c r="M8236" t="inlineStr">
        <is>
          <t>Data R</t>
        </is>
      </c>
    </row>
    <row r="8237">
      <c r="A8237" t="inlineStr">
        <is>
          <t>PT Swasta / PPKS</t>
        </is>
      </c>
      <c r="B8237">
        <f>IF('Data SW'!C255="","",'Data SW'!B255)</f>
        <v/>
      </c>
      <c r="C8237">
        <f>IF('Data SW'!C255="","",'Data SW'!C255)</f>
        <v/>
      </c>
      <c r="D8237">
        <f>IF('Data SW'!C255="","",'Data SW'!D255)</f>
        <v/>
      </c>
      <c r="E8237">
        <f>IF('Data SW'!C255="","",'Data SW'!E255)</f>
        <v/>
      </c>
      <c r="F8237">
        <f>IF('Data SW'!C255="","",'Data SW'!F255)</f>
        <v/>
      </c>
      <c r="G8237">
        <f>IF('Data SW'!C255="","",'Data SW'!AD255)</f>
        <v/>
      </c>
      <c r="H8237">
        <f>IF('Data SW'!C255="","",'Data SW'!AC255)</f>
        <v/>
      </c>
      <c r="I8237">
        <f>IF('Data SW'!C255="","",COUNTIF('Data SW'!J255,"&gt;0")+COUNTIF('Data SW'!L255,"&gt;0")+COUNTIF('Data SW'!N255,"&gt;0")+COUNTIF('Data SW'!P255,"&gt;0")+COUNTIF('Data SW'!R255,"&gt;0")+COUNTIF('Data SW'!T255,"&gt;0")+COUNTIF('Data SW'!V255,"&gt;0")+COUNTIF('Data SW'!X255,"&gt;0"))</f>
        <v/>
      </c>
      <c r="J8237">
        <f>IF('Data SW'!C255="","",IF((COUNTIF('Data SW'!K255,"&gt;0")+COUNTIF('Data SW'!M255,"&gt;0")+COUNTIF('Data SW'!O255,"&gt;0")+COUNTIF('Data SW'!Q255,"&gt;0")+COUNTIF('Data SW'!S255,"&gt;0")+COUNTIF('Data SW'!U255,"&gt;0")+COUNTIF('Data SW'!W255,"&gt;0")+COUNTIF('Data SW'!Y255,"&gt;0"))&gt;0,1,0))</f>
        <v/>
      </c>
      <c r="M8237" t="inlineStr">
        <is>
          <t>Data R</t>
        </is>
      </c>
    </row>
    <row r="8238">
      <c r="A8238" t="inlineStr">
        <is>
          <t>PT Swasta / PPKS</t>
        </is>
      </c>
      <c r="B8238">
        <f>IF('Data SW'!C256="","",'Data SW'!B256)</f>
        <v/>
      </c>
      <c r="C8238">
        <f>IF('Data SW'!C256="","",'Data SW'!C256)</f>
        <v/>
      </c>
      <c r="D8238">
        <f>IF('Data SW'!C256="","",'Data SW'!D256)</f>
        <v/>
      </c>
      <c r="E8238">
        <f>IF('Data SW'!C256="","",'Data SW'!E256)</f>
        <v/>
      </c>
      <c r="F8238">
        <f>IF('Data SW'!C256="","",'Data SW'!F256)</f>
        <v/>
      </c>
      <c r="G8238">
        <f>IF('Data SW'!C256="","",'Data SW'!AD256)</f>
        <v/>
      </c>
      <c r="H8238">
        <f>IF('Data SW'!C256="","",'Data SW'!AC256)</f>
        <v/>
      </c>
      <c r="I8238">
        <f>IF('Data SW'!C256="","",COUNTIF('Data SW'!J256,"&gt;0")+COUNTIF('Data SW'!L256,"&gt;0")+COUNTIF('Data SW'!N256,"&gt;0")+COUNTIF('Data SW'!P256,"&gt;0")+COUNTIF('Data SW'!R256,"&gt;0")+COUNTIF('Data SW'!T256,"&gt;0")+COUNTIF('Data SW'!V256,"&gt;0")+COUNTIF('Data SW'!X256,"&gt;0"))</f>
        <v/>
      </c>
      <c r="J8238">
        <f>IF('Data SW'!C256="","",IF((COUNTIF('Data SW'!K256,"&gt;0")+COUNTIF('Data SW'!M256,"&gt;0")+COUNTIF('Data SW'!O256,"&gt;0")+COUNTIF('Data SW'!Q256,"&gt;0")+COUNTIF('Data SW'!S256,"&gt;0")+COUNTIF('Data SW'!U256,"&gt;0")+COUNTIF('Data SW'!W256,"&gt;0")+COUNTIF('Data SW'!Y256,"&gt;0"))&gt;0,1,0))</f>
        <v/>
      </c>
      <c r="M8238" t="inlineStr">
        <is>
          <t>Data R</t>
        </is>
      </c>
    </row>
    <row r="8239">
      <c r="A8239" t="inlineStr">
        <is>
          <t>PT Swasta / PPKS</t>
        </is>
      </c>
      <c r="B8239">
        <f>IF('Data SW'!C257="","",'Data SW'!B257)</f>
        <v/>
      </c>
      <c r="C8239">
        <f>IF('Data SW'!C257="","",'Data SW'!C257)</f>
        <v/>
      </c>
      <c r="D8239">
        <f>IF('Data SW'!C257="","",'Data SW'!D257)</f>
        <v/>
      </c>
      <c r="E8239">
        <f>IF('Data SW'!C257="","",'Data SW'!E257)</f>
        <v/>
      </c>
      <c r="F8239">
        <f>IF('Data SW'!C257="","",'Data SW'!F257)</f>
        <v/>
      </c>
      <c r="G8239">
        <f>IF('Data SW'!C257="","",'Data SW'!AD257)</f>
        <v/>
      </c>
      <c r="H8239">
        <f>IF('Data SW'!C257="","",'Data SW'!AC257)</f>
        <v/>
      </c>
      <c r="I8239">
        <f>IF('Data SW'!C257="","",COUNTIF('Data SW'!J257,"&gt;0")+COUNTIF('Data SW'!L257,"&gt;0")+COUNTIF('Data SW'!N257,"&gt;0")+COUNTIF('Data SW'!P257,"&gt;0")+COUNTIF('Data SW'!R257,"&gt;0")+COUNTIF('Data SW'!T257,"&gt;0")+COUNTIF('Data SW'!V257,"&gt;0")+COUNTIF('Data SW'!X257,"&gt;0"))</f>
        <v/>
      </c>
      <c r="J8239">
        <f>IF('Data SW'!C257="","",IF((COUNTIF('Data SW'!K257,"&gt;0")+COUNTIF('Data SW'!M257,"&gt;0")+COUNTIF('Data SW'!O257,"&gt;0")+COUNTIF('Data SW'!Q257,"&gt;0")+COUNTIF('Data SW'!S257,"&gt;0")+COUNTIF('Data SW'!U257,"&gt;0")+COUNTIF('Data SW'!W257,"&gt;0")+COUNTIF('Data SW'!Y257,"&gt;0"))&gt;0,1,0))</f>
        <v/>
      </c>
      <c r="M8239" t="inlineStr">
        <is>
          <t>Data R</t>
        </is>
      </c>
    </row>
    <row r="8240">
      <c r="A8240" t="inlineStr">
        <is>
          <t>PT Swasta / PPKS</t>
        </is>
      </c>
      <c r="B8240">
        <f>IF('Data SW'!C258="","",'Data SW'!B258)</f>
        <v/>
      </c>
      <c r="C8240">
        <f>IF('Data SW'!C258="","",'Data SW'!C258)</f>
        <v/>
      </c>
      <c r="D8240">
        <f>IF('Data SW'!C258="","",'Data SW'!D258)</f>
        <v/>
      </c>
      <c r="E8240">
        <f>IF('Data SW'!C258="","",'Data SW'!E258)</f>
        <v/>
      </c>
      <c r="F8240">
        <f>IF('Data SW'!C258="","",'Data SW'!F258)</f>
        <v/>
      </c>
      <c r="G8240">
        <f>IF('Data SW'!C258="","",'Data SW'!AD258)</f>
        <v/>
      </c>
      <c r="H8240">
        <f>IF('Data SW'!C258="","",'Data SW'!AC258)</f>
        <v/>
      </c>
      <c r="I8240">
        <f>IF('Data SW'!C258="","",COUNTIF('Data SW'!J258,"&gt;0")+COUNTIF('Data SW'!L258,"&gt;0")+COUNTIF('Data SW'!N258,"&gt;0")+COUNTIF('Data SW'!P258,"&gt;0")+COUNTIF('Data SW'!R258,"&gt;0")+COUNTIF('Data SW'!T258,"&gt;0")+COUNTIF('Data SW'!V258,"&gt;0")+COUNTIF('Data SW'!X258,"&gt;0"))</f>
        <v/>
      </c>
      <c r="J8240">
        <f>IF('Data SW'!C258="","",IF((COUNTIF('Data SW'!K258,"&gt;0")+COUNTIF('Data SW'!M258,"&gt;0")+COUNTIF('Data SW'!O258,"&gt;0")+COUNTIF('Data SW'!Q258,"&gt;0")+COUNTIF('Data SW'!S258,"&gt;0")+COUNTIF('Data SW'!U258,"&gt;0")+COUNTIF('Data SW'!W258,"&gt;0")+COUNTIF('Data SW'!Y258,"&gt;0"))&gt;0,1,0))</f>
        <v/>
      </c>
      <c r="M8240" t="inlineStr">
        <is>
          <t>Data R</t>
        </is>
      </c>
    </row>
    <row r="8241">
      <c r="A8241" t="inlineStr">
        <is>
          <t>PT Swasta / PPKS</t>
        </is>
      </c>
      <c r="B8241">
        <f>IF('Data SW'!C259="","",'Data SW'!B259)</f>
        <v/>
      </c>
      <c r="C8241">
        <f>IF('Data SW'!C259="","",'Data SW'!C259)</f>
        <v/>
      </c>
      <c r="D8241">
        <f>IF('Data SW'!C259="","",'Data SW'!D259)</f>
        <v/>
      </c>
      <c r="E8241">
        <f>IF('Data SW'!C259="","",'Data SW'!E259)</f>
        <v/>
      </c>
      <c r="F8241">
        <f>IF('Data SW'!C259="","",'Data SW'!F259)</f>
        <v/>
      </c>
      <c r="G8241">
        <f>IF('Data SW'!C259="","",'Data SW'!AD259)</f>
        <v/>
      </c>
      <c r="H8241">
        <f>IF('Data SW'!C259="","",'Data SW'!AC259)</f>
        <v/>
      </c>
      <c r="I8241">
        <f>IF('Data SW'!C259="","",COUNTIF('Data SW'!J259,"&gt;0")+COUNTIF('Data SW'!L259,"&gt;0")+COUNTIF('Data SW'!N259,"&gt;0")+COUNTIF('Data SW'!P259,"&gt;0")+COUNTIF('Data SW'!R259,"&gt;0")+COUNTIF('Data SW'!T259,"&gt;0")+COUNTIF('Data SW'!V259,"&gt;0")+COUNTIF('Data SW'!X259,"&gt;0"))</f>
        <v/>
      </c>
      <c r="J8241">
        <f>IF('Data SW'!C259="","",IF((COUNTIF('Data SW'!K259,"&gt;0")+COUNTIF('Data SW'!M259,"&gt;0")+COUNTIF('Data SW'!O259,"&gt;0")+COUNTIF('Data SW'!Q259,"&gt;0")+COUNTIF('Data SW'!S259,"&gt;0")+COUNTIF('Data SW'!U259,"&gt;0")+COUNTIF('Data SW'!W259,"&gt;0")+COUNTIF('Data SW'!Y259,"&gt;0"))&gt;0,1,0))</f>
        <v/>
      </c>
      <c r="M8241" t="inlineStr">
        <is>
          <t>Data R</t>
        </is>
      </c>
    </row>
    <row r="8242">
      <c r="A8242" t="inlineStr">
        <is>
          <t>PT Swasta / PPKS</t>
        </is>
      </c>
      <c r="B8242">
        <f>IF('Data SW'!C260="","",'Data SW'!B260)</f>
        <v/>
      </c>
      <c r="C8242">
        <f>IF('Data SW'!C260="","",'Data SW'!C260)</f>
        <v/>
      </c>
      <c r="D8242">
        <f>IF('Data SW'!C260="","",'Data SW'!D260)</f>
        <v/>
      </c>
      <c r="E8242">
        <f>IF('Data SW'!C260="","",'Data SW'!E260)</f>
        <v/>
      </c>
      <c r="F8242">
        <f>IF('Data SW'!C260="","",'Data SW'!F260)</f>
        <v/>
      </c>
      <c r="G8242">
        <f>IF('Data SW'!C260="","",'Data SW'!AD260)</f>
        <v/>
      </c>
      <c r="H8242">
        <f>IF('Data SW'!C260="","",'Data SW'!AC260)</f>
        <v/>
      </c>
      <c r="I8242">
        <f>IF('Data SW'!C260="","",COUNTIF('Data SW'!J260,"&gt;0")+COUNTIF('Data SW'!L260,"&gt;0")+COUNTIF('Data SW'!N260,"&gt;0")+COUNTIF('Data SW'!P260,"&gt;0")+COUNTIF('Data SW'!R260,"&gt;0")+COUNTIF('Data SW'!T260,"&gt;0")+COUNTIF('Data SW'!V260,"&gt;0")+COUNTIF('Data SW'!X260,"&gt;0"))</f>
        <v/>
      </c>
      <c r="J8242">
        <f>IF('Data SW'!C260="","",IF((COUNTIF('Data SW'!K260,"&gt;0")+COUNTIF('Data SW'!M260,"&gt;0")+COUNTIF('Data SW'!O260,"&gt;0")+COUNTIF('Data SW'!Q260,"&gt;0")+COUNTIF('Data SW'!S260,"&gt;0")+COUNTIF('Data SW'!U260,"&gt;0")+COUNTIF('Data SW'!W260,"&gt;0")+COUNTIF('Data SW'!Y260,"&gt;0"))&gt;0,1,0))</f>
        <v/>
      </c>
      <c r="M8242" t="inlineStr">
        <is>
          <t>Data R</t>
        </is>
      </c>
    </row>
    <row r="8243">
      <c r="A8243" t="inlineStr">
        <is>
          <t>PT Swasta / PPKS</t>
        </is>
      </c>
      <c r="B8243">
        <f>IF('Data SW'!C261="","",'Data SW'!B261)</f>
        <v/>
      </c>
      <c r="C8243">
        <f>IF('Data SW'!C261="","",'Data SW'!C261)</f>
        <v/>
      </c>
      <c r="D8243">
        <f>IF('Data SW'!C261="","",'Data SW'!D261)</f>
        <v/>
      </c>
      <c r="E8243">
        <f>IF('Data SW'!C261="","",'Data SW'!E261)</f>
        <v/>
      </c>
      <c r="F8243">
        <f>IF('Data SW'!C261="","",'Data SW'!F261)</f>
        <v/>
      </c>
      <c r="G8243">
        <f>IF('Data SW'!C261="","",'Data SW'!AD261)</f>
        <v/>
      </c>
      <c r="H8243">
        <f>IF('Data SW'!C261="","",'Data SW'!AC261)</f>
        <v/>
      </c>
      <c r="I8243">
        <f>IF('Data SW'!C261="","",COUNTIF('Data SW'!J261,"&gt;0")+COUNTIF('Data SW'!L261,"&gt;0")+COUNTIF('Data SW'!N261,"&gt;0")+COUNTIF('Data SW'!P261,"&gt;0")+COUNTIF('Data SW'!R261,"&gt;0")+COUNTIF('Data SW'!T261,"&gt;0")+COUNTIF('Data SW'!V261,"&gt;0")+COUNTIF('Data SW'!X261,"&gt;0"))</f>
        <v/>
      </c>
      <c r="J8243">
        <f>IF('Data SW'!C261="","",IF((COUNTIF('Data SW'!K261,"&gt;0")+COUNTIF('Data SW'!M261,"&gt;0")+COUNTIF('Data SW'!O261,"&gt;0")+COUNTIF('Data SW'!Q261,"&gt;0")+COUNTIF('Data SW'!S261,"&gt;0")+COUNTIF('Data SW'!U261,"&gt;0")+COUNTIF('Data SW'!W261,"&gt;0")+COUNTIF('Data SW'!Y261,"&gt;0"))&gt;0,1,0))</f>
        <v/>
      </c>
      <c r="M8243" t="inlineStr">
        <is>
          <t>Data R</t>
        </is>
      </c>
    </row>
    <row r="8244">
      <c r="A8244" t="inlineStr">
        <is>
          <t>PT Swasta / PPKS</t>
        </is>
      </c>
      <c r="B8244">
        <f>IF('Data SW'!C262="","",'Data SW'!B262)</f>
        <v/>
      </c>
      <c r="C8244">
        <f>IF('Data SW'!C262="","",'Data SW'!C262)</f>
        <v/>
      </c>
      <c r="D8244">
        <f>IF('Data SW'!C262="","",'Data SW'!D262)</f>
        <v/>
      </c>
      <c r="E8244">
        <f>IF('Data SW'!C262="","",'Data SW'!E262)</f>
        <v/>
      </c>
      <c r="F8244">
        <f>IF('Data SW'!C262="","",'Data SW'!F262)</f>
        <v/>
      </c>
      <c r="G8244">
        <f>IF('Data SW'!C262="","",'Data SW'!AD262)</f>
        <v/>
      </c>
      <c r="H8244">
        <f>IF('Data SW'!C262="","",'Data SW'!AC262)</f>
        <v/>
      </c>
      <c r="I8244">
        <f>IF('Data SW'!C262="","",COUNTIF('Data SW'!J262,"&gt;0")+COUNTIF('Data SW'!L262,"&gt;0")+COUNTIF('Data SW'!N262,"&gt;0")+COUNTIF('Data SW'!P262,"&gt;0")+COUNTIF('Data SW'!R262,"&gt;0")+COUNTIF('Data SW'!T262,"&gt;0")+COUNTIF('Data SW'!V262,"&gt;0")+COUNTIF('Data SW'!X262,"&gt;0"))</f>
        <v/>
      </c>
      <c r="J8244">
        <f>IF('Data SW'!C262="","",IF((COUNTIF('Data SW'!K262,"&gt;0")+COUNTIF('Data SW'!M262,"&gt;0")+COUNTIF('Data SW'!O262,"&gt;0")+COUNTIF('Data SW'!Q262,"&gt;0")+COUNTIF('Data SW'!S262,"&gt;0")+COUNTIF('Data SW'!U262,"&gt;0")+COUNTIF('Data SW'!W262,"&gt;0")+COUNTIF('Data SW'!Y262,"&gt;0"))&gt;0,1,0))</f>
        <v/>
      </c>
      <c r="M8244" t="inlineStr">
        <is>
          <t>Data R</t>
        </is>
      </c>
    </row>
    <row r="8245">
      <c r="A8245" t="inlineStr">
        <is>
          <t>PT Swasta / PPKS</t>
        </is>
      </c>
      <c r="B8245">
        <f>IF('Data SW'!C263="","",'Data SW'!B263)</f>
        <v/>
      </c>
      <c r="C8245">
        <f>IF('Data SW'!C263="","",'Data SW'!C263)</f>
        <v/>
      </c>
      <c r="D8245">
        <f>IF('Data SW'!C263="","",'Data SW'!D263)</f>
        <v/>
      </c>
      <c r="E8245">
        <f>IF('Data SW'!C263="","",'Data SW'!E263)</f>
        <v/>
      </c>
      <c r="F8245">
        <f>IF('Data SW'!C263="","",'Data SW'!F263)</f>
        <v/>
      </c>
      <c r="G8245">
        <f>IF('Data SW'!C263="","",'Data SW'!AD263)</f>
        <v/>
      </c>
      <c r="H8245">
        <f>IF('Data SW'!C263="","",'Data SW'!AC263)</f>
        <v/>
      </c>
      <c r="I8245">
        <f>IF('Data SW'!C263="","",COUNTIF('Data SW'!J263,"&gt;0")+COUNTIF('Data SW'!L263,"&gt;0")+COUNTIF('Data SW'!N263,"&gt;0")+COUNTIF('Data SW'!P263,"&gt;0")+COUNTIF('Data SW'!R263,"&gt;0")+COUNTIF('Data SW'!T263,"&gt;0")+COUNTIF('Data SW'!V263,"&gt;0")+COUNTIF('Data SW'!X263,"&gt;0"))</f>
        <v/>
      </c>
      <c r="J8245">
        <f>IF('Data SW'!C263="","",IF((COUNTIF('Data SW'!K263,"&gt;0")+COUNTIF('Data SW'!M263,"&gt;0")+COUNTIF('Data SW'!O263,"&gt;0")+COUNTIF('Data SW'!Q263,"&gt;0")+COUNTIF('Data SW'!S263,"&gt;0")+COUNTIF('Data SW'!U263,"&gt;0")+COUNTIF('Data SW'!W263,"&gt;0")+COUNTIF('Data SW'!Y263,"&gt;0"))&gt;0,1,0))</f>
        <v/>
      </c>
      <c r="M8245" t="inlineStr">
        <is>
          <t>Data R</t>
        </is>
      </c>
    </row>
    <row r="8246">
      <c r="A8246" t="inlineStr">
        <is>
          <t>PT Swasta / PPKS</t>
        </is>
      </c>
      <c r="B8246">
        <f>IF('Data SW'!C264="","",'Data SW'!B264)</f>
        <v/>
      </c>
      <c r="C8246">
        <f>IF('Data SW'!C264="","",'Data SW'!C264)</f>
        <v/>
      </c>
      <c r="D8246">
        <f>IF('Data SW'!C264="","",'Data SW'!D264)</f>
        <v/>
      </c>
      <c r="E8246">
        <f>IF('Data SW'!C264="","",'Data SW'!E264)</f>
        <v/>
      </c>
      <c r="F8246">
        <f>IF('Data SW'!C264="","",'Data SW'!F264)</f>
        <v/>
      </c>
      <c r="G8246">
        <f>IF('Data SW'!C264="","",'Data SW'!AD264)</f>
        <v/>
      </c>
      <c r="H8246">
        <f>IF('Data SW'!C264="","",'Data SW'!AC264)</f>
        <v/>
      </c>
      <c r="I8246">
        <f>IF('Data SW'!C264="","",COUNTIF('Data SW'!J264,"&gt;0")+COUNTIF('Data SW'!L264,"&gt;0")+COUNTIF('Data SW'!N264,"&gt;0")+COUNTIF('Data SW'!P264,"&gt;0")+COUNTIF('Data SW'!R264,"&gt;0")+COUNTIF('Data SW'!T264,"&gt;0")+COUNTIF('Data SW'!V264,"&gt;0")+COUNTIF('Data SW'!X264,"&gt;0"))</f>
        <v/>
      </c>
      <c r="J8246">
        <f>IF('Data SW'!C264="","",IF((COUNTIF('Data SW'!K264,"&gt;0")+COUNTIF('Data SW'!M264,"&gt;0")+COUNTIF('Data SW'!O264,"&gt;0")+COUNTIF('Data SW'!Q264,"&gt;0")+COUNTIF('Data SW'!S264,"&gt;0")+COUNTIF('Data SW'!U264,"&gt;0")+COUNTIF('Data SW'!W264,"&gt;0")+COUNTIF('Data SW'!Y264,"&gt;0"))&gt;0,1,0))</f>
        <v/>
      </c>
      <c r="M8246" t="inlineStr">
        <is>
          <t>Data R</t>
        </is>
      </c>
    </row>
    <row r="8247">
      <c r="A8247" t="inlineStr">
        <is>
          <t>PT Swasta / PPKS</t>
        </is>
      </c>
      <c r="B8247">
        <f>IF('Data SW'!C265="","",'Data SW'!B265)</f>
        <v/>
      </c>
      <c r="C8247">
        <f>IF('Data SW'!C265="","",'Data SW'!C265)</f>
        <v/>
      </c>
      <c r="D8247">
        <f>IF('Data SW'!C265="","",'Data SW'!D265)</f>
        <v/>
      </c>
      <c r="E8247">
        <f>IF('Data SW'!C265="","",'Data SW'!E265)</f>
        <v/>
      </c>
      <c r="F8247">
        <f>IF('Data SW'!C265="","",'Data SW'!F265)</f>
        <v/>
      </c>
      <c r="G8247">
        <f>IF('Data SW'!C265="","",'Data SW'!AD265)</f>
        <v/>
      </c>
      <c r="H8247">
        <f>IF('Data SW'!C265="","",'Data SW'!AC265)</f>
        <v/>
      </c>
      <c r="I8247">
        <f>IF('Data SW'!C265="","",COUNTIF('Data SW'!J265,"&gt;0")+COUNTIF('Data SW'!L265,"&gt;0")+COUNTIF('Data SW'!N265,"&gt;0")+COUNTIF('Data SW'!P265,"&gt;0")+COUNTIF('Data SW'!R265,"&gt;0")+COUNTIF('Data SW'!T265,"&gt;0")+COUNTIF('Data SW'!V265,"&gt;0")+COUNTIF('Data SW'!X265,"&gt;0"))</f>
        <v/>
      </c>
      <c r="J8247">
        <f>IF('Data SW'!C265="","",IF((COUNTIF('Data SW'!K265,"&gt;0")+COUNTIF('Data SW'!M265,"&gt;0")+COUNTIF('Data SW'!O265,"&gt;0")+COUNTIF('Data SW'!Q265,"&gt;0")+COUNTIF('Data SW'!S265,"&gt;0")+COUNTIF('Data SW'!U265,"&gt;0")+COUNTIF('Data SW'!W265,"&gt;0")+COUNTIF('Data SW'!Y265,"&gt;0"))&gt;0,1,0))</f>
        <v/>
      </c>
      <c r="M8247" t="inlineStr">
        <is>
          <t>Data R</t>
        </is>
      </c>
    </row>
    <row r="8248">
      <c r="A8248" t="inlineStr">
        <is>
          <t>PT Swasta / PPKS</t>
        </is>
      </c>
      <c r="B8248">
        <f>IF('Data SW'!C266="","",'Data SW'!B266)</f>
        <v/>
      </c>
      <c r="C8248">
        <f>IF('Data SW'!C266="","",'Data SW'!C266)</f>
        <v/>
      </c>
      <c r="D8248">
        <f>IF('Data SW'!C266="","",'Data SW'!D266)</f>
        <v/>
      </c>
      <c r="E8248">
        <f>IF('Data SW'!C266="","",'Data SW'!E266)</f>
        <v/>
      </c>
      <c r="F8248">
        <f>IF('Data SW'!C266="","",'Data SW'!F266)</f>
        <v/>
      </c>
      <c r="G8248">
        <f>IF('Data SW'!C266="","",'Data SW'!AD266)</f>
        <v/>
      </c>
      <c r="H8248">
        <f>IF('Data SW'!C266="","",'Data SW'!AC266)</f>
        <v/>
      </c>
      <c r="I8248">
        <f>IF('Data SW'!C266="","",COUNTIF('Data SW'!J266,"&gt;0")+COUNTIF('Data SW'!L266,"&gt;0")+COUNTIF('Data SW'!N266,"&gt;0")+COUNTIF('Data SW'!P266,"&gt;0")+COUNTIF('Data SW'!R266,"&gt;0")+COUNTIF('Data SW'!T266,"&gt;0")+COUNTIF('Data SW'!V266,"&gt;0")+COUNTIF('Data SW'!X266,"&gt;0"))</f>
        <v/>
      </c>
      <c r="J8248">
        <f>IF('Data SW'!C266="","",IF((COUNTIF('Data SW'!K266,"&gt;0")+COUNTIF('Data SW'!M266,"&gt;0")+COUNTIF('Data SW'!O266,"&gt;0")+COUNTIF('Data SW'!Q266,"&gt;0")+COUNTIF('Data SW'!S266,"&gt;0")+COUNTIF('Data SW'!U266,"&gt;0")+COUNTIF('Data SW'!W266,"&gt;0")+COUNTIF('Data SW'!Y266,"&gt;0"))&gt;0,1,0))</f>
        <v/>
      </c>
      <c r="M8248" t="inlineStr">
        <is>
          <t>Data R</t>
        </is>
      </c>
    </row>
    <row r="8249">
      <c r="A8249" t="inlineStr">
        <is>
          <t>PT Swasta / PPKS</t>
        </is>
      </c>
      <c r="B8249">
        <f>IF('Data SW'!C267="","",'Data SW'!B267)</f>
        <v/>
      </c>
      <c r="C8249">
        <f>IF('Data SW'!C267="","",'Data SW'!C267)</f>
        <v/>
      </c>
      <c r="D8249">
        <f>IF('Data SW'!C267="","",'Data SW'!D267)</f>
        <v/>
      </c>
      <c r="E8249">
        <f>IF('Data SW'!C267="","",'Data SW'!E267)</f>
        <v/>
      </c>
      <c r="F8249">
        <f>IF('Data SW'!C267="","",'Data SW'!F267)</f>
        <v/>
      </c>
      <c r="G8249">
        <f>IF('Data SW'!C267="","",'Data SW'!AD267)</f>
        <v/>
      </c>
      <c r="H8249">
        <f>IF('Data SW'!C267="","",'Data SW'!AC267)</f>
        <v/>
      </c>
      <c r="I8249">
        <f>IF('Data SW'!C267="","",COUNTIF('Data SW'!J267,"&gt;0")+COUNTIF('Data SW'!L267,"&gt;0")+COUNTIF('Data SW'!N267,"&gt;0")+COUNTIF('Data SW'!P267,"&gt;0")+COUNTIF('Data SW'!R267,"&gt;0")+COUNTIF('Data SW'!T267,"&gt;0")+COUNTIF('Data SW'!V267,"&gt;0")+COUNTIF('Data SW'!X267,"&gt;0"))</f>
        <v/>
      </c>
      <c r="J8249">
        <f>IF('Data SW'!C267="","",IF((COUNTIF('Data SW'!K267,"&gt;0")+COUNTIF('Data SW'!M267,"&gt;0")+COUNTIF('Data SW'!O267,"&gt;0")+COUNTIF('Data SW'!Q267,"&gt;0")+COUNTIF('Data SW'!S267,"&gt;0")+COUNTIF('Data SW'!U267,"&gt;0")+COUNTIF('Data SW'!W267,"&gt;0")+COUNTIF('Data SW'!Y267,"&gt;0"))&gt;0,1,0))</f>
        <v/>
      </c>
      <c r="M8249" t="inlineStr">
        <is>
          <t>Data R</t>
        </is>
      </c>
    </row>
    <row r="8250">
      <c r="A8250" t="inlineStr">
        <is>
          <t>PT Swasta / PPKS</t>
        </is>
      </c>
      <c r="B8250">
        <f>IF('Data SW'!C268="","",'Data SW'!B268)</f>
        <v/>
      </c>
      <c r="C8250">
        <f>IF('Data SW'!C268="","",'Data SW'!C268)</f>
        <v/>
      </c>
      <c r="D8250">
        <f>IF('Data SW'!C268="","",'Data SW'!D268)</f>
        <v/>
      </c>
      <c r="E8250">
        <f>IF('Data SW'!C268="","",'Data SW'!E268)</f>
        <v/>
      </c>
      <c r="F8250">
        <f>IF('Data SW'!C268="","",'Data SW'!F268)</f>
        <v/>
      </c>
      <c r="G8250">
        <f>IF('Data SW'!C268="","",'Data SW'!AD268)</f>
        <v/>
      </c>
      <c r="H8250">
        <f>IF('Data SW'!C268="","",'Data SW'!AC268)</f>
        <v/>
      </c>
      <c r="I8250">
        <f>IF('Data SW'!C268="","",COUNTIF('Data SW'!J268,"&gt;0")+COUNTIF('Data SW'!L268,"&gt;0")+COUNTIF('Data SW'!N268,"&gt;0")+COUNTIF('Data SW'!P268,"&gt;0")+COUNTIF('Data SW'!R268,"&gt;0")+COUNTIF('Data SW'!T268,"&gt;0")+COUNTIF('Data SW'!V268,"&gt;0")+COUNTIF('Data SW'!X268,"&gt;0"))</f>
        <v/>
      </c>
      <c r="J8250">
        <f>IF('Data SW'!C268="","",IF((COUNTIF('Data SW'!K268,"&gt;0")+COUNTIF('Data SW'!M268,"&gt;0")+COUNTIF('Data SW'!O268,"&gt;0")+COUNTIF('Data SW'!Q268,"&gt;0")+COUNTIF('Data SW'!S268,"&gt;0")+COUNTIF('Data SW'!U268,"&gt;0")+COUNTIF('Data SW'!W268,"&gt;0")+COUNTIF('Data SW'!Y268,"&gt;0"))&gt;0,1,0))</f>
        <v/>
      </c>
      <c r="M8250" t="inlineStr">
        <is>
          <t>Data R</t>
        </is>
      </c>
    </row>
    <row r="8251">
      <c r="A8251" t="inlineStr">
        <is>
          <t>PT Swasta / PPKS</t>
        </is>
      </c>
      <c r="B8251">
        <f>IF('Data SW'!C269="","",'Data SW'!B269)</f>
        <v/>
      </c>
      <c r="C8251">
        <f>IF('Data SW'!C269="","",'Data SW'!C269)</f>
        <v/>
      </c>
      <c r="D8251">
        <f>IF('Data SW'!C269="","",'Data SW'!D269)</f>
        <v/>
      </c>
      <c r="E8251">
        <f>IF('Data SW'!C269="","",'Data SW'!E269)</f>
        <v/>
      </c>
      <c r="F8251">
        <f>IF('Data SW'!C269="","",'Data SW'!F269)</f>
        <v/>
      </c>
      <c r="G8251">
        <f>IF('Data SW'!C269="","",'Data SW'!AD269)</f>
        <v/>
      </c>
      <c r="H8251">
        <f>IF('Data SW'!C269="","",'Data SW'!AC269)</f>
        <v/>
      </c>
      <c r="I8251">
        <f>IF('Data SW'!C269="","",COUNTIF('Data SW'!J269,"&gt;0")+COUNTIF('Data SW'!L269,"&gt;0")+COUNTIF('Data SW'!N269,"&gt;0")+COUNTIF('Data SW'!P269,"&gt;0")+COUNTIF('Data SW'!R269,"&gt;0")+COUNTIF('Data SW'!T269,"&gt;0")+COUNTIF('Data SW'!V269,"&gt;0")+COUNTIF('Data SW'!X269,"&gt;0"))</f>
        <v/>
      </c>
      <c r="J8251">
        <f>IF('Data SW'!C269="","",IF((COUNTIF('Data SW'!K269,"&gt;0")+COUNTIF('Data SW'!M269,"&gt;0")+COUNTIF('Data SW'!O269,"&gt;0")+COUNTIF('Data SW'!Q269,"&gt;0")+COUNTIF('Data SW'!S269,"&gt;0")+COUNTIF('Data SW'!U269,"&gt;0")+COUNTIF('Data SW'!W269,"&gt;0")+COUNTIF('Data SW'!Y269,"&gt;0"))&gt;0,1,0))</f>
        <v/>
      </c>
      <c r="M8251" t="inlineStr">
        <is>
          <t>Data R</t>
        </is>
      </c>
    </row>
    <row r="8252">
      <c r="A8252" t="inlineStr">
        <is>
          <t>PT Swasta / PPKS</t>
        </is>
      </c>
      <c r="B8252">
        <f>IF('Data SW'!C270="","",'Data SW'!B270)</f>
        <v/>
      </c>
      <c r="C8252">
        <f>IF('Data SW'!C270="","",'Data SW'!C270)</f>
        <v/>
      </c>
      <c r="D8252">
        <f>IF('Data SW'!C270="","",'Data SW'!D270)</f>
        <v/>
      </c>
      <c r="E8252">
        <f>IF('Data SW'!C270="","",'Data SW'!E270)</f>
        <v/>
      </c>
      <c r="F8252">
        <f>IF('Data SW'!C270="","",'Data SW'!F270)</f>
        <v/>
      </c>
      <c r="G8252">
        <f>IF('Data SW'!C270="","",'Data SW'!AD270)</f>
        <v/>
      </c>
      <c r="H8252">
        <f>IF('Data SW'!C270="","",'Data SW'!AC270)</f>
        <v/>
      </c>
      <c r="I8252">
        <f>IF('Data SW'!C270="","",COUNTIF('Data SW'!J270,"&gt;0")+COUNTIF('Data SW'!L270,"&gt;0")+COUNTIF('Data SW'!N270,"&gt;0")+COUNTIF('Data SW'!P270,"&gt;0")+COUNTIF('Data SW'!R270,"&gt;0")+COUNTIF('Data SW'!T270,"&gt;0")+COUNTIF('Data SW'!V270,"&gt;0")+COUNTIF('Data SW'!X270,"&gt;0"))</f>
        <v/>
      </c>
      <c r="J8252">
        <f>IF('Data SW'!C270="","",IF((COUNTIF('Data SW'!K270,"&gt;0")+COUNTIF('Data SW'!M270,"&gt;0")+COUNTIF('Data SW'!O270,"&gt;0")+COUNTIF('Data SW'!Q270,"&gt;0")+COUNTIF('Data SW'!S270,"&gt;0")+COUNTIF('Data SW'!U270,"&gt;0")+COUNTIF('Data SW'!W270,"&gt;0")+COUNTIF('Data SW'!Y270,"&gt;0"))&gt;0,1,0))</f>
        <v/>
      </c>
      <c r="M8252" t="inlineStr">
        <is>
          <t>Data R</t>
        </is>
      </c>
    </row>
    <row r="8253">
      <c r="A8253" t="inlineStr">
        <is>
          <t>PT Swasta / PPKS</t>
        </is>
      </c>
      <c r="B8253">
        <f>IF('Data SW'!C271="","",'Data SW'!B271)</f>
        <v/>
      </c>
      <c r="C8253">
        <f>IF('Data SW'!C271="","",'Data SW'!C271)</f>
        <v/>
      </c>
      <c r="D8253">
        <f>IF('Data SW'!C271="","",'Data SW'!D271)</f>
        <v/>
      </c>
      <c r="E8253">
        <f>IF('Data SW'!C271="","",'Data SW'!E271)</f>
        <v/>
      </c>
      <c r="F8253">
        <f>IF('Data SW'!C271="","",'Data SW'!F271)</f>
        <v/>
      </c>
      <c r="G8253">
        <f>IF('Data SW'!C271="","",'Data SW'!AD271)</f>
        <v/>
      </c>
      <c r="H8253">
        <f>IF('Data SW'!C271="","",'Data SW'!AC271)</f>
        <v/>
      </c>
      <c r="I8253">
        <f>IF('Data SW'!C271="","",COUNTIF('Data SW'!J271,"&gt;0")+COUNTIF('Data SW'!L271,"&gt;0")+COUNTIF('Data SW'!N271,"&gt;0")+COUNTIF('Data SW'!P271,"&gt;0")+COUNTIF('Data SW'!R271,"&gt;0")+COUNTIF('Data SW'!T271,"&gt;0")+COUNTIF('Data SW'!V271,"&gt;0")+COUNTIF('Data SW'!X271,"&gt;0"))</f>
        <v/>
      </c>
      <c r="J8253">
        <f>IF('Data SW'!C271="","",IF((COUNTIF('Data SW'!K271,"&gt;0")+COUNTIF('Data SW'!M271,"&gt;0")+COUNTIF('Data SW'!O271,"&gt;0")+COUNTIF('Data SW'!Q271,"&gt;0")+COUNTIF('Data SW'!S271,"&gt;0")+COUNTIF('Data SW'!U271,"&gt;0")+COUNTIF('Data SW'!W271,"&gt;0")+COUNTIF('Data SW'!Y271,"&gt;0"))&gt;0,1,0))</f>
        <v/>
      </c>
      <c r="M8253" t="inlineStr">
        <is>
          <t>Data R</t>
        </is>
      </c>
    </row>
    <row r="8254">
      <c r="A8254" t="inlineStr">
        <is>
          <t>PT Swasta / PPKS</t>
        </is>
      </c>
      <c r="B8254">
        <f>IF('Data SW'!C272="","",'Data SW'!B272)</f>
        <v/>
      </c>
      <c r="C8254">
        <f>IF('Data SW'!C272="","",'Data SW'!C272)</f>
        <v/>
      </c>
      <c r="D8254">
        <f>IF('Data SW'!C272="","",'Data SW'!D272)</f>
        <v/>
      </c>
      <c r="E8254">
        <f>IF('Data SW'!C272="","",'Data SW'!E272)</f>
        <v/>
      </c>
      <c r="F8254">
        <f>IF('Data SW'!C272="","",'Data SW'!F272)</f>
        <v/>
      </c>
      <c r="G8254">
        <f>IF('Data SW'!C272="","",'Data SW'!AD272)</f>
        <v/>
      </c>
      <c r="H8254">
        <f>IF('Data SW'!C272="","",'Data SW'!AC272)</f>
        <v/>
      </c>
      <c r="I8254">
        <f>IF('Data SW'!C272="","",COUNTIF('Data SW'!J272,"&gt;0")+COUNTIF('Data SW'!L272,"&gt;0")+COUNTIF('Data SW'!N272,"&gt;0")+COUNTIF('Data SW'!P272,"&gt;0")+COUNTIF('Data SW'!R272,"&gt;0")+COUNTIF('Data SW'!T272,"&gt;0")+COUNTIF('Data SW'!V272,"&gt;0")+COUNTIF('Data SW'!X272,"&gt;0"))</f>
        <v/>
      </c>
      <c r="J8254">
        <f>IF('Data SW'!C272="","",IF((COUNTIF('Data SW'!K272,"&gt;0")+COUNTIF('Data SW'!M272,"&gt;0")+COUNTIF('Data SW'!O272,"&gt;0")+COUNTIF('Data SW'!Q272,"&gt;0")+COUNTIF('Data SW'!S272,"&gt;0")+COUNTIF('Data SW'!U272,"&gt;0")+COUNTIF('Data SW'!W272,"&gt;0")+COUNTIF('Data SW'!Y272,"&gt;0"))&gt;0,1,0))</f>
        <v/>
      </c>
      <c r="M8254" t="inlineStr">
        <is>
          <t>Data R</t>
        </is>
      </c>
    </row>
    <row r="8255">
      <c r="A8255" t="inlineStr">
        <is>
          <t>PT Swasta / PPKS</t>
        </is>
      </c>
      <c r="B8255">
        <f>IF('Data SW'!C273="","",'Data SW'!B273)</f>
        <v/>
      </c>
      <c r="C8255">
        <f>IF('Data SW'!C273="","",'Data SW'!C273)</f>
        <v/>
      </c>
      <c r="D8255">
        <f>IF('Data SW'!C273="","",'Data SW'!D273)</f>
        <v/>
      </c>
      <c r="E8255">
        <f>IF('Data SW'!C273="","",'Data SW'!E273)</f>
        <v/>
      </c>
      <c r="F8255">
        <f>IF('Data SW'!C273="","",'Data SW'!F273)</f>
        <v/>
      </c>
      <c r="G8255">
        <f>IF('Data SW'!C273="","",'Data SW'!AD273)</f>
        <v/>
      </c>
      <c r="H8255">
        <f>IF('Data SW'!C273="","",'Data SW'!AC273)</f>
        <v/>
      </c>
      <c r="I8255">
        <f>IF('Data SW'!C273="","",COUNTIF('Data SW'!J273,"&gt;0")+COUNTIF('Data SW'!L273,"&gt;0")+COUNTIF('Data SW'!N273,"&gt;0")+COUNTIF('Data SW'!P273,"&gt;0")+COUNTIF('Data SW'!R273,"&gt;0")+COUNTIF('Data SW'!T273,"&gt;0")+COUNTIF('Data SW'!V273,"&gt;0")+COUNTIF('Data SW'!X273,"&gt;0"))</f>
        <v/>
      </c>
      <c r="J8255">
        <f>IF('Data SW'!C273="","",IF((COUNTIF('Data SW'!K273,"&gt;0")+COUNTIF('Data SW'!M273,"&gt;0")+COUNTIF('Data SW'!O273,"&gt;0")+COUNTIF('Data SW'!Q273,"&gt;0")+COUNTIF('Data SW'!S273,"&gt;0")+COUNTIF('Data SW'!U273,"&gt;0")+COUNTIF('Data SW'!W273,"&gt;0")+COUNTIF('Data SW'!Y273,"&gt;0"))&gt;0,1,0))</f>
        <v/>
      </c>
      <c r="M8255" t="inlineStr">
        <is>
          <t>Data R</t>
        </is>
      </c>
    </row>
    <row r="8256">
      <c r="A8256" t="inlineStr">
        <is>
          <t>PT Swasta / PPKS</t>
        </is>
      </c>
      <c r="B8256">
        <f>IF('Data SW'!C274="","",'Data SW'!B274)</f>
        <v/>
      </c>
      <c r="C8256">
        <f>IF('Data SW'!C274="","",'Data SW'!C274)</f>
        <v/>
      </c>
      <c r="D8256">
        <f>IF('Data SW'!C274="","",'Data SW'!D274)</f>
        <v/>
      </c>
      <c r="E8256">
        <f>IF('Data SW'!C274="","",'Data SW'!E274)</f>
        <v/>
      </c>
      <c r="F8256">
        <f>IF('Data SW'!C274="","",'Data SW'!F274)</f>
        <v/>
      </c>
      <c r="G8256">
        <f>IF('Data SW'!C274="","",'Data SW'!AD274)</f>
        <v/>
      </c>
      <c r="H8256">
        <f>IF('Data SW'!C274="","",'Data SW'!AC274)</f>
        <v/>
      </c>
      <c r="I8256">
        <f>IF('Data SW'!C274="","",COUNTIF('Data SW'!J274,"&gt;0")+COUNTIF('Data SW'!L274,"&gt;0")+COUNTIF('Data SW'!N274,"&gt;0")+COUNTIF('Data SW'!P274,"&gt;0")+COUNTIF('Data SW'!R274,"&gt;0")+COUNTIF('Data SW'!T274,"&gt;0")+COUNTIF('Data SW'!V274,"&gt;0")+COUNTIF('Data SW'!X274,"&gt;0"))</f>
        <v/>
      </c>
      <c r="J8256">
        <f>IF('Data SW'!C274="","",IF((COUNTIF('Data SW'!K274,"&gt;0")+COUNTIF('Data SW'!M274,"&gt;0")+COUNTIF('Data SW'!O274,"&gt;0")+COUNTIF('Data SW'!Q274,"&gt;0")+COUNTIF('Data SW'!S274,"&gt;0")+COUNTIF('Data SW'!U274,"&gt;0")+COUNTIF('Data SW'!W274,"&gt;0")+COUNTIF('Data SW'!Y274,"&gt;0"))&gt;0,1,0))</f>
        <v/>
      </c>
      <c r="M8256" t="inlineStr">
        <is>
          <t>Data R</t>
        </is>
      </c>
    </row>
    <row r="8257">
      <c r="A8257" t="inlineStr">
        <is>
          <t>PT Swasta / PPKS</t>
        </is>
      </c>
      <c r="B8257">
        <f>IF('Data SW'!C275="","",'Data SW'!B275)</f>
        <v/>
      </c>
      <c r="C8257">
        <f>IF('Data SW'!C275="","",'Data SW'!C275)</f>
        <v/>
      </c>
      <c r="D8257">
        <f>IF('Data SW'!C275="","",'Data SW'!D275)</f>
        <v/>
      </c>
      <c r="E8257">
        <f>IF('Data SW'!C275="","",'Data SW'!E275)</f>
        <v/>
      </c>
      <c r="F8257">
        <f>IF('Data SW'!C275="","",'Data SW'!F275)</f>
        <v/>
      </c>
      <c r="G8257">
        <f>IF('Data SW'!C275="","",'Data SW'!AD275)</f>
        <v/>
      </c>
      <c r="H8257">
        <f>IF('Data SW'!C275="","",'Data SW'!AC275)</f>
        <v/>
      </c>
      <c r="I8257">
        <f>IF('Data SW'!C275="","",COUNTIF('Data SW'!J275,"&gt;0")+COUNTIF('Data SW'!L275,"&gt;0")+COUNTIF('Data SW'!N275,"&gt;0")+COUNTIF('Data SW'!P275,"&gt;0")+COUNTIF('Data SW'!R275,"&gt;0")+COUNTIF('Data SW'!T275,"&gt;0")+COUNTIF('Data SW'!V275,"&gt;0")+COUNTIF('Data SW'!X275,"&gt;0"))</f>
        <v/>
      </c>
      <c r="J8257">
        <f>IF('Data SW'!C275="","",IF((COUNTIF('Data SW'!K275,"&gt;0")+COUNTIF('Data SW'!M275,"&gt;0")+COUNTIF('Data SW'!O275,"&gt;0")+COUNTIF('Data SW'!Q275,"&gt;0")+COUNTIF('Data SW'!S275,"&gt;0")+COUNTIF('Data SW'!U275,"&gt;0")+COUNTIF('Data SW'!W275,"&gt;0")+COUNTIF('Data SW'!Y275,"&gt;0"))&gt;0,1,0))</f>
        <v/>
      </c>
      <c r="M8257" t="inlineStr">
        <is>
          <t>Data R</t>
        </is>
      </c>
    </row>
    <row r="8258">
      <c r="A8258" t="inlineStr">
        <is>
          <t>PT Swasta / PPKS</t>
        </is>
      </c>
      <c r="B8258">
        <f>IF('Data SW'!C276="","",'Data SW'!B276)</f>
        <v/>
      </c>
      <c r="C8258">
        <f>IF('Data SW'!C276="","",'Data SW'!C276)</f>
        <v/>
      </c>
      <c r="D8258">
        <f>IF('Data SW'!C276="","",'Data SW'!D276)</f>
        <v/>
      </c>
      <c r="E8258">
        <f>IF('Data SW'!C276="","",'Data SW'!E276)</f>
        <v/>
      </c>
      <c r="F8258">
        <f>IF('Data SW'!C276="","",'Data SW'!F276)</f>
        <v/>
      </c>
      <c r="G8258">
        <f>IF('Data SW'!C276="","",'Data SW'!AD276)</f>
        <v/>
      </c>
      <c r="H8258">
        <f>IF('Data SW'!C276="","",'Data SW'!AC276)</f>
        <v/>
      </c>
      <c r="I8258">
        <f>IF('Data SW'!C276="","",COUNTIF('Data SW'!J276,"&gt;0")+COUNTIF('Data SW'!L276,"&gt;0")+COUNTIF('Data SW'!N276,"&gt;0")+COUNTIF('Data SW'!P276,"&gt;0")+COUNTIF('Data SW'!R276,"&gt;0")+COUNTIF('Data SW'!T276,"&gt;0")+COUNTIF('Data SW'!V276,"&gt;0")+COUNTIF('Data SW'!X276,"&gt;0"))</f>
        <v/>
      </c>
      <c r="J8258">
        <f>IF('Data SW'!C276="","",IF((COUNTIF('Data SW'!K276,"&gt;0")+COUNTIF('Data SW'!M276,"&gt;0")+COUNTIF('Data SW'!O276,"&gt;0")+COUNTIF('Data SW'!Q276,"&gt;0")+COUNTIF('Data SW'!S276,"&gt;0")+COUNTIF('Data SW'!U276,"&gt;0")+COUNTIF('Data SW'!W276,"&gt;0")+COUNTIF('Data SW'!Y276,"&gt;0"))&gt;0,1,0))</f>
        <v/>
      </c>
      <c r="M8258" t="inlineStr">
        <is>
          <t>Data R</t>
        </is>
      </c>
    </row>
    <row r="8259">
      <c r="A8259" t="inlineStr">
        <is>
          <t>PT Swasta / PPKS</t>
        </is>
      </c>
      <c r="B8259">
        <f>IF('Data SW'!C277="","",'Data SW'!B277)</f>
        <v/>
      </c>
      <c r="C8259">
        <f>IF('Data SW'!C277="","",'Data SW'!C277)</f>
        <v/>
      </c>
      <c r="D8259">
        <f>IF('Data SW'!C277="","",'Data SW'!D277)</f>
        <v/>
      </c>
      <c r="E8259">
        <f>IF('Data SW'!C277="","",'Data SW'!E277)</f>
        <v/>
      </c>
      <c r="F8259">
        <f>IF('Data SW'!C277="","",'Data SW'!F277)</f>
        <v/>
      </c>
      <c r="G8259">
        <f>IF('Data SW'!C277="","",'Data SW'!AD277)</f>
        <v/>
      </c>
      <c r="H8259">
        <f>IF('Data SW'!C277="","",'Data SW'!AC277)</f>
        <v/>
      </c>
      <c r="I8259">
        <f>IF('Data SW'!C277="","",COUNTIF('Data SW'!J277,"&gt;0")+COUNTIF('Data SW'!L277,"&gt;0")+COUNTIF('Data SW'!N277,"&gt;0")+COUNTIF('Data SW'!P277,"&gt;0")+COUNTIF('Data SW'!R277,"&gt;0")+COUNTIF('Data SW'!T277,"&gt;0")+COUNTIF('Data SW'!V277,"&gt;0")+COUNTIF('Data SW'!X277,"&gt;0"))</f>
        <v/>
      </c>
      <c r="J8259">
        <f>IF('Data SW'!C277="","",IF((COUNTIF('Data SW'!K277,"&gt;0")+COUNTIF('Data SW'!M277,"&gt;0")+COUNTIF('Data SW'!O277,"&gt;0")+COUNTIF('Data SW'!Q277,"&gt;0")+COUNTIF('Data SW'!S277,"&gt;0")+COUNTIF('Data SW'!U277,"&gt;0")+COUNTIF('Data SW'!W277,"&gt;0")+COUNTIF('Data SW'!Y277,"&gt;0"))&gt;0,1,0))</f>
        <v/>
      </c>
      <c r="M8259" t="inlineStr">
        <is>
          <t>Data R</t>
        </is>
      </c>
    </row>
    <row r="8260">
      <c r="A8260" t="inlineStr">
        <is>
          <t>PT Swasta / PPKS</t>
        </is>
      </c>
      <c r="B8260">
        <f>IF('Data SW'!C278="","",'Data SW'!B278)</f>
        <v/>
      </c>
      <c r="C8260">
        <f>IF('Data SW'!C278="","",'Data SW'!C278)</f>
        <v/>
      </c>
      <c r="D8260">
        <f>IF('Data SW'!C278="","",'Data SW'!D278)</f>
        <v/>
      </c>
      <c r="E8260">
        <f>IF('Data SW'!C278="","",'Data SW'!E278)</f>
        <v/>
      </c>
      <c r="F8260">
        <f>IF('Data SW'!C278="","",'Data SW'!F278)</f>
        <v/>
      </c>
      <c r="G8260">
        <f>IF('Data SW'!C278="","",'Data SW'!AD278)</f>
        <v/>
      </c>
      <c r="H8260">
        <f>IF('Data SW'!C278="","",'Data SW'!AC278)</f>
        <v/>
      </c>
      <c r="I8260">
        <f>IF('Data SW'!C278="","",COUNTIF('Data SW'!J278,"&gt;0")+COUNTIF('Data SW'!L278,"&gt;0")+COUNTIF('Data SW'!N278,"&gt;0")+COUNTIF('Data SW'!P278,"&gt;0")+COUNTIF('Data SW'!R278,"&gt;0")+COUNTIF('Data SW'!T278,"&gt;0")+COUNTIF('Data SW'!V278,"&gt;0")+COUNTIF('Data SW'!X278,"&gt;0"))</f>
        <v/>
      </c>
      <c r="J8260">
        <f>IF('Data SW'!C278="","",IF((COUNTIF('Data SW'!K278,"&gt;0")+COUNTIF('Data SW'!M278,"&gt;0")+COUNTIF('Data SW'!O278,"&gt;0")+COUNTIF('Data SW'!Q278,"&gt;0")+COUNTIF('Data SW'!S278,"&gt;0")+COUNTIF('Data SW'!U278,"&gt;0")+COUNTIF('Data SW'!W278,"&gt;0")+COUNTIF('Data SW'!Y278,"&gt;0"))&gt;0,1,0))</f>
        <v/>
      </c>
      <c r="M8260" t="inlineStr">
        <is>
          <t>Data R</t>
        </is>
      </c>
    </row>
    <row r="8261">
      <c r="A8261" t="inlineStr">
        <is>
          <t>PT Swasta / PPKS</t>
        </is>
      </c>
      <c r="B8261">
        <f>IF('Data SW'!C279="","",'Data SW'!B279)</f>
        <v/>
      </c>
      <c r="C8261">
        <f>IF('Data SW'!C279="","",'Data SW'!C279)</f>
        <v/>
      </c>
      <c r="D8261">
        <f>IF('Data SW'!C279="","",'Data SW'!D279)</f>
        <v/>
      </c>
      <c r="E8261">
        <f>IF('Data SW'!C279="","",'Data SW'!E279)</f>
        <v/>
      </c>
      <c r="F8261">
        <f>IF('Data SW'!C279="","",'Data SW'!F279)</f>
        <v/>
      </c>
      <c r="G8261">
        <f>IF('Data SW'!C279="","",'Data SW'!AD279)</f>
        <v/>
      </c>
      <c r="H8261">
        <f>IF('Data SW'!C279="","",'Data SW'!AC279)</f>
        <v/>
      </c>
      <c r="I8261">
        <f>IF('Data SW'!C279="","",COUNTIF('Data SW'!J279,"&gt;0")+COUNTIF('Data SW'!L279,"&gt;0")+COUNTIF('Data SW'!N279,"&gt;0")+COUNTIF('Data SW'!P279,"&gt;0")+COUNTIF('Data SW'!R279,"&gt;0")+COUNTIF('Data SW'!T279,"&gt;0")+COUNTIF('Data SW'!V279,"&gt;0")+COUNTIF('Data SW'!X279,"&gt;0"))</f>
        <v/>
      </c>
      <c r="J8261">
        <f>IF('Data SW'!C279="","",IF((COUNTIF('Data SW'!K279,"&gt;0")+COUNTIF('Data SW'!M279,"&gt;0")+COUNTIF('Data SW'!O279,"&gt;0")+COUNTIF('Data SW'!Q279,"&gt;0")+COUNTIF('Data SW'!S279,"&gt;0")+COUNTIF('Data SW'!U279,"&gt;0")+COUNTIF('Data SW'!W279,"&gt;0")+COUNTIF('Data SW'!Y279,"&gt;0"))&gt;0,1,0))</f>
        <v/>
      </c>
      <c r="M8261" t="inlineStr">
        <is>
          <t>Data R</t>
        </is>
      </c>
    </row>
    <row r="8262">
      <c r="A8262" t="inlineStr">
        <is>
          <t>PT Swasta / PPKS</t>
        </is>
      </c>
      <c r="B8262">
        <f>IF('Data SW'!C280="","",'Data SW'!B280)</f>
        <v/>
      </c>
      <c r="C8262">
        <f>IF('Data SW'!C280="","",'Data SW'!C280)</f>
        <v/>
      </c>
      <c r="D8262">
        <f>IF('Data SW'!C280="","",'Data SW'!D280)</f>
        <v/>
      </c>
      <c r="E8262">
        <f>IF('Data SW'!C280="","",'Data SW'!E280)</f>
        <v/>
      </c>
      <c r="F8262">
        <f>IF('Data SW'!C280="","",'Data SW'!F280)</f>
        <v/>
      </c>
      <c r="G8262">
        <f>IF('Data SW'!C280="","",'Data SW'!AD280)</f>
        <v/>
      </c>
      <c r="H8262">
        <f>IF('Data SW'!C280="","",'Data SW'!AC280)</f>
        <v/>
      </c>
      <c r="I8262">
        <f>IF('Data SW'!C280="","",COUNTIF('Data SW'!J280,"&gt;0")+COUNTIF('Data SW'!L280,"&gt;0")+COUNTIF('Data SW'!N280,"&gt;0")+COUNTIF('Data SW'!P280,"&gt;0")+COUNTIF('Data SW'!R280,"&gt;0")+COUNTIF('Data SW'!T280,"&gt;0")+COUNTIF('Data SW'!V280,"&gt;0")+COUNTIF('Data SW'!X280,"&gt;0"))</f>
        <v/>
      </c>
      <c r="J8262">
        <f>IF('Data SW'!C280="","",IF((COUNTIF('Data SW'!K280,"&gt;0")+COUNTIF('Data SW'!M280,"&gt;0")+COUNTIF('Data SW'!O280,"&gt;0")+COUNTIF('Data SW'!Q280,"&gt;0")+COUNTIF('Data SW'!S280,"&gt;0")+COUNTIF('Data SW'!U280,"&gt;0")+COUNTIF('Data SW'!W280,"&gt;0")+COUNTIF('Data SW'!Y280,"&gt;0"))&gt;0,1,0))</f>
        <v/>
      </c>
      <c r="M8262" t="inlineStr">
        <is>
          <t>Data R</t>
        </is>
      </c>
    </row>
    <row r="8263">
      <c r="A8263" t="inlineStr">
        <is>
          <t>PT Swasta / PPKS</t>
        </is>
      </c>
      <c r="B8263">
        <f>IF('Data SW'!C281="","",'Data SW'!B281)</f>
        <v/>
      </c>
      <c r="C8263">
        <f>IF('Data SW'!C281="","",'Data SW'!C281)</f>
        <v/>
      </c>
      <c r="D8263">
        <f>IF('Data SW'!C281="","",'Data SW'!D281)</f>
        <v/>
      </c>
      <c r="E8263">
        <f>IF('Data SW'!C281="","",'Data SW'!E281)</f>
        <v/>
      </c>
      <c r="F8263">
        <f>IF('Data SW'!C281="","",'Data SW'!F281)</f>
        <v/>
      </c>
      <c r="G8263">
        <f>IF('Data SW'!C281="","",'Data SW'!AD281)</f>
        <v/>
      </c>
      <c r="H8263">
        <f>IF('Data SW'!C281="","",'Data SW'!AC281)</f>
        <v/>
      </c>
      <c r="I8263">
        <f>IF('Data SW'!C281="","",COUNTIF('Data SW'!J281,"&gt;0")+COUNTIF('Data SW'!L281,"&gt;0")+COUNTIF('Data SW'!N281,"&gt;0")+COUNTIF('Data SW'!P281,"&gt;0")+COUNTIF('Data SW'!R281,"&gt;0")+COUNTIF('Data SW'!T281,"&gt;0")+COUNTIF('Data SW'!V281,"&gt;0")+COUNTIF('Data SW'!X281,"&gt;0"))</f>
        <v/>
      </c>
      <c r="J8263">
        <f>IF('Data SW'!C281="","",IF((COUNTIF('Data SW'!K281,"&gt;0")+COUNTIF('Data SW'!M281,"&gt;0")+COUNTIF('Data SW'!O281,"&gt;0")+COUNTIF('Data SW'!Q281,"&gt;0")+COUNTIF('Data SW'!S281,"&gt;0")+COUNTIF('Data SW'!U281,"&gt;0")+COUNTIF('Data SW'!W281,"&gt;0")+COUNTIF('Data SW'!Y281,"&gt;0"))&gt;0,1,0))</f>
        <v/>
      </c>
      <c r="M8263" t="inlineStr">
        <is>
          <t>Data R</t>
        </is>
      </c>
    </row>
    <row r="8264">
      <c r="A8264" t="inlineStr">
        <is>
          <t>PT Swasta / PPKS</t>
        </is>
      </c>
      <c r="B8264">
        <f>IF('Data SW'!C282="","",'Data SW'!B282)</f>
        <v/>
      </c>
      <c r="C8264">
        <f>IF('Data SW'!C282="","",'Data SW'!C282)</f>
        <v/>
      </c>
      <c r="D8264">
        <f>IF('Data SW'!C282="","",'Data SW'!D282)</f>
        <v/>
      </c>
      <c r="E8264">
        <f>IF('Data SW'!C282="","",'Data SW'!E282)</f>
        <v/>
      </c>
      <c r="F8264">
        <f>IF('Data SW'!C282="","",'Data SW'!F282)</f>
        <v/>
      </c>
      <c r="G8264">
        <f>IF('Data SW'!C282="","",'Data SW'!AD282)</f>
        <v/>
      </c>
      <c r="H8264">
        <f>IF('Data SW'!C282="","",'Data SW'!AC282)</f>
        <v/>
      </c>
      <c r="I8264">
        <f>IF('Data SW'!C282="","",COUNTIF('Data SW'!J282,"&gt;0")+COUNTIF('Data SW'!L282,"&gt;0")+COUNTIF('Data SW'!N282,"&gt;0")+COUNTIF('Data SW'!P282,"&gt;0")+COUNTIF('Data SW'!R282,"&gt;0")+COUNTIF('Data SW'!T282,"&gt;0")+COUNTIF('Data SW'!V282,"&gt;0")+COUNTIF('Data SW'!X282,"&gt;0"))</f>
        <v/>
      </c>
      <c r="J8264">
        <f>IF('Data SW'!C282="","",IF((COUNTIF('Data SW'!K282,"&gt;0")+COUNTIF('Data SW'!M282,"&gt;0")+COUNTIF('Data SW'!O282,"&gt;0")+COUNTIF('Data SW'!Q282,"&gt;0")+COUNTIF('Data SW'!S282,"&gt;0")+COUNTIF('Data SW'!U282,"&gt;0")+COUNTIF('Data SW'!W282,"&gt;0")+COUNTIF('Data SW'!Y282,"&gt;0"))&gt;0,1,0))</f>
        <v/>
      </c>
      <c r="M8264" t="inlineStr">
        <is>
          <t>Data R</t>
        </is>
      </c>
    </row>
    <row r="8265">
      <c r="A8265" t="inlineStr">
        <is>
          <t>PT Swasta / PPKS</t>
        </is>
      </c>
      <c r="B8265">
        <f>IF('Data SW'!C283="","",'Data SW'!B283)</f>
        <v/>
      </c>
      <c r="C8265">
        <f>IF('Data SW'!C283="","",'Data SW'!C283)</f>
        <v/>
      </c>
      <c r="D8265">
        <f>IF('Data SW'!C283="","",'Data SW'!D283)</f>
        <v/>
      </c>
      <c r="E8265">
        <f>IF('Data SW'!C283="","",'Data SW'!E283)</f>
        <v/>
      </c>
      <c r="F8265">
        <f>IF('Data SW'!C283="","",'Data SW'!F283)</f>
        <v/>
      </c>
      <c r="G8265">
        <f>IF('Data SW'!C283="","",'Data SW'!AD283)</f>
        <v/>
      </c>
      <c r="H8265">
        <f>IF('Data SW'!C283="","",'Data SW'!AC283)</f>
        <v/>
      </c>
      <c r="I8265">
        <f>IF('Data SW'!C283="","",COUNTIF('Data SW'!J283,"&gt;0")+COUNTIF('Data SW'!L283,"&gt;0")+COUNTIF('Data SW'!N283,"&gt;0")+COUNTIF('Data SW'!P283,"&gt;0")+COUNTIF('Data SW'!R283,"&gt;0")+COUNTIF('Data SW'!T283,"&gt;0")+COUNTIF('Data SW'!V283,"&gt;0")+COUNTIF('Data SW'!X283,"&gt;0"))</f>
        <v/>
      </c>
      <c r="J8265">
        <f>IF('Data SW'!C283="","",IF((COUNTIF('Data SW'!K283,"&gt;0")+COUNTIF('Data SW'!M283,"&gt;0")+COUNTIF('Data SW'!O283,"&gt;0")+COUNTIF('Data SW'!Q283,"&gt;0")+COUNTIF('Data SW'!S283,"&gt;0")+COUNTIF('Data SW'!U283,"&gt;0")+COUNTIF('Data SW'!W283,"&gt;0")+COUNTIF('Data SW'!Y283,"&gt;0"))&gt;0,1,0))</f>
        <v/>
      </c>
      <c r="M8265" t="inlineStr">
        <is>
          <t>Data R</t>
        </is>
      </c>
    </row>
    <row r="8266">
      <c r="A8266" t="inlineStr">
        <is>
          <t>PT Swasta / PPKS</t>
        </is>
      </c>
      <c r="B8266">
        <f>IF('Data SW'!C284="","",'Data SW'!B284)</f>
        <v/>
      </c>
      <c r="C8266">
        <f>IF('Data SW'!C284="","",'Data SW'!C284)</f>
        <v/>
      </c>
      <c r="D8266">
        <f>IF('Data SW'!C284="","",'Data SW'!D284)</f>
        <v/>
      </c>
      <c r="E8266">
        <f>IF('Data SW'!C284="","",'Data SW'!E284)</f>
        <v/>
      </c>
      <c r="F8266">
        <f>IF('Data SW'!C284="","",'Data SW'!F284)</f>
        <v/>
      </c>
      <c r="G8266">
        <f>IF('Data SW'!C284="","",'Data SW'!AD284)</f>
        <v/>
      </c>
      <c r="H8266">
        <f>IF('Data SW'!C284="","",'Data SW'!AC284)</f>
        <v/>
      </c>
      <c r="I8266">
        <f>IF('Data SW'!C284="","",COUNTIF('Data SW'!J284,"&gt;0")+COUNTIF('Data SW'!L284,"&gt;0")+COUNTIF('Data SW'!N284,"&gt;0")+COUNTIF('Data SW'!P284,"&gt;0")+COUNTIF('Data SW'!R284,"&gt;0")+COUNTIF('Data SW'!T284,"&gt;0")+COUNTIF('Data SW'!V284,"&gt;0")+COUNTIF('Data SW'!X284,"&gt;0"))</f>
        <v/>
      </c>
      <c r="J8266">
        <f>IF('Data SW'!C284="","",IF((COUNTIF('Data SW'!K284,"&gt;0")+COUNTIF('Data SW'!M284,"&gt;0")+COUNTIF('Data SW'!O284,"&gt;0")+COUNTIF('Data SW'!Q284,"&gt;0")+COUNTIF('Data SW'!S284,"&gt;0")+COUNTIF('Data SW'!U284,"&gt;0")+COUNTIF('Data SW'!W284,"&gt;0")+COUNTIF('Data SW'!Y284,"&gt;0"))&gt;0,1,0))</f>
        <v/>
      </c>
      <c r="M8266" t="inlineStr">
        <is>
          <t>Data R</t>
        </is>
      </c>
    </row>
    <row r="8267">
      <c r="A8267" t="inlineStr">
        <is>
          <t>PT Swasta / PPKS</t>
        </is>
      </c>
      <c r="B8267">
        <f>IF('Data SW'!C285="","",'Data SW'!B285)</f>
        <v/>
      </c>
      <c r="C8267">
        <f>IF('Data SW'!C285="","",'Data SW'!C285)</f>
        <v/>
      </c>
      <c r="D8267">
        <f>IF('Data SW'!C285="","",'Data SW'!D285)</f>
        <v/>
      </c>
      <c r="E8267">
        <f>IF('Data SW'!C285="","",'Data SW'!E285)</f>
        <v/>
      </c>
      <c r="F8267">
        <f>IF('Data SW'!C285="","",'Data SW'!F285)</f>
        <v/>
      </c>
      <c r="G8267">
        <f>IF('Data SW'!C285="","",'Data SW'!AD285)</f>
        <v/>
      </c>
      <c r="H8267">
        <f>IF('Data SW'!C285="","",'Data SW'!AC285)</f>
        <v/>
      </c>
      <c r="I8267">
        <f>IF('Data SW'!C285="","",COUNTIF('Data SW'!J285,"&gt;0")+COUNTIF('Data SW'!L285,"&gt;0")+COUNTIF('Data SW'!N285,"&gt;0")+COUNTIF('Data SW'!P285,"&gt;0")+COUNTIF('Data SW'!R285,"&gt;0")+COUNTIF('Data SW'!T285,"&gt;0")+COUNTIF('Data SW'!V285,"&gt;0")+COUNTIF('Data SW'!X285,"&gt;0"))</f>
        <v/>
      </c>
      <c r="J8267">
        <f>IF('Data SW'!C285="","",IF((COUNTIF('Data SW'!K285,"&gt;0")+COUNTIF('Data SW'!M285,"&gt;0")+COUNTIF('Data SW'!O285,"&gt;0")+COUNTIF('Data SW'!Q285,"&gt;0")+COUNTIF('Data SW'!S285,"&gt;0")+COUNTIF('Data SW'!U285,"&gt;0")+COUNTIF('Data SW'!W285,"&gt;0")+COUNTIF('Data SW'!Y285,"&gt;0"))&gt;0,1,0))</f>
        <v/>
      </c>
      <c r="M8267" t="inlineStr">
        <is>
          <t>Data R</t>
        </is>
      </c>
    </row>
    <row r="8268">
      <c r="A8268" t="inlineStr">
        <is>
          <t>PT Swasta / PPKS</t>
        </is>
      </c>
      <c r="B8268">
        <f>IF('Data SW'!C286="","",'Data SW'!B286)</f>
        <v/>
      </c>
      <c r="C8268">
        <f>IF('Data SW'!C286="","",'Data SW'!C286)</f>
        <v/>
      </c>
      <c r="D8268">
        <f>IF('Data SW'!C286="","",'Data SW'!D286)</f>
        <v/>
      </c>
      <c r="E8268">
        <f>IF('Data SW'!C286="","",'Data SW'!E286)</f>
        <v/>
      </c>
      <c r="F8268">
        <f>IF('Data SW'!C286="","",'Data SW'!F286)</f>
        <v/>
      </c>
      <c r="G8268">
        <f>IF('Data SW'!C286="","",'Data SW'!AD286)</f>
        <v/>
      </c>
      <c r="H8268">
        <f>IF('Data SW'!C286="","",'Data SW'!AC286)</f>
        <v/>
      </c>
      <c r="I8268">
        <f>IF('Data SW'!C286="","",COUNTIF('Data SW'!J286,"&gt;0")+COUNTIF('Data SW'!L286,"&gt;0")+COUNTIF('Data SW'!N286,"&gt;0")+COUNTIF('Data SW'!P286,"&gt;0")+COUNTIF('Data SW'!R286,"&gt;0")+COUNTIF('Data SW'!T286,"&gt;0")+COUNTIF('Data SW'!V286,"&gt;0")+COUNTIF('Data SW'!X286,"&gt;0"))</f>
        <v/>
      </c>
      <c r="J8268">
        <f>IF('Data SW'!C286="","",IF((COUNTIF('Data SW'!K286,"&gt;0")+COUNTIF('Data SW'!M286,"&gt;0")+COUNTIF('Data SW'!O286,"&gt;0")+COUNTIF('Data SW'!Q286,"&gt;0")+COUNTIF('Data SW'!S286,"&gt;0")+COUNTIF('Data SW'!U286,"&gt;0")+COUNTIF('Data SW'!W286,"&gt;0")+COUNTIF('Data SW'!Y286,"&gt;0"))&gt;0,1,0))</f>
        <v/>
      </c>
      <c r="M8268" t="inlineStr">
        <is>
          <t>Data R</t>
        </is>
      </c>
    </row>
    <row r="8269">
      <c r="A8269" t="inlineStr">
        <is>
          <t>PT Swasta / PPKS</t>
        </is>
      </c>
      <c r="B8269">
        <f>IF('Data SW'!C287="","",'Data SW'!B287)</f>
        <v/>
      </c>
      <c r="C8269">
        <f>IF('Data SW'!C287="","",'Data SW'!C287)</f>
        <v/>
      </c>
      <c r="D8269">
        <f>IF('Data SW'!C287="","",'Data SW'!D287)</f>
        <v/>
      </c>
      <c r="E8269">
        <f>IF('Data SW'!C287="","",'Data SW'!E287)</f>
        <v/>
      </c>
      <c r="F8269">
        <f>IF('Data SW'!C287="","",'Data SW'!F287)</f>
        <v/>
      </c>
      <c r="G8269">
        <f>IF('Data SW'!C287="","",'Data SW'!AD287)</f>
        <v/>
      </c>
      <c r="H8269">
        <f>IF('Data SW'!C287="","",'Data SW'!AC287)</f>
        <v/>
      </c>
      <c r="I8269">
        <f>IF('Data SW'!C287="","",COUNTIF('Data SW'!J287,"&gt;0")+COUNTIF('Data SW'!L287,"&gt;0")+COUNTIF('Data SW'!N287,"&gt;0")+COUNTIF('Data SW'!P287,"&gt;0")+COUNTIF('Data SW'!R287,"&gt;0")+COUNTIF('Data SW'!T287,"&gt;0")+COUNTIF('Data SW'!V287,"&gt;0")+COUNTIF('Data SW'!X287,"&gt;0"))</f>
        <v/>
      </c>
      <c r="J8269">
        <f>IF('Data SW'!C287="","",IF((COUNTIF('Data SW'!K287,"&gt;0")+COUNTIF('Data SW'!M287,"&gt;0")+COUNTIF('Data SW'!O287,"&gt;0")+COUNTIF('Data SW'!Q287,"&gt;0")+COUNTIF('Data SW'!S287,"&gt;0")+COUNTIF('Data SW'!U287,"&gt;0")+COUNTIF('Data SW'!W287,"&gt;0")+COUNTIF('Data SW'!Y287,"&gt;0"))&gt;0,1,0))</f>
        <v/>
      </c>
      <c r="M8269" t="inlineStr">
        <is>
          <t>Data R</t>
        </is>
      </c>
    </row>
    <row r="8270">
      <c r="A8270" t="inlineStr">
        <is>
          <t>PT Swasta / PPKS</t>
        </is>
      </c>
      <c r="B8270">
        <f>IF('Data SW'!C288="","",'Data SW'!B288)</f>
        <v/>
      </c>
      <c r="C8270">
        <f>IF('Data SW'!C288="","",'Data SW'!C288)</f>
        <v/>
      </c>
      <c r="D8270">
        <f>IF('Data SW'!C288="","",'Data SW'!D288)</f>
        <v/>
      </c>
      <c r="E8270">
        <f>IF('Data SW'!C288="","",'Data SW'!E288)</f>
        <v/>
      </c>
      <c r="F8270">
        <f>IF('Data SW'!C288="","",'Data SW'!F288)</f>
        <v/>
      </c>
      <c r="G8270">
        <f>IF('Data SW'!C288="","",'Data SW'!AD288)</f>
        <v/>
      </c>
      <c r="H8270">
        <f>IF('Data SW'!C288="","",'Data SW'!AC288)</f>
        <v/>
      </c>
      <c r="I8270">
        <f>IF('Data SW'!C288="","",COUNTIF('Data SW'!J288,"&gt;0")+COUNTIF('Data SW'!L288,"&gt;0")+COUNTIF('Data SW'!N288,"&gt;0")+COUNTIF('Data SW'!P288,"&gt;0")+COUNTIF('Data SW'!R288,"&gt;0")+COUNTIF('Data SW'!T288,"&gt;0")+COUNTIF('Data SW'!V288,"&gt;0")+COUNTIF('Data SW'!X288,"&gt;0"))</f>
        <v/>
      </c>
      <c r="J8270">
        <f>IF('Data SW'!C288="","",IF((COUNTIF('Data SW'!K288,"&gt;0")+COUNTIF('Data SW'!M288,"&gt;0")+COUNTIF('Data SW'!O288,"&gt;0")+COUNTIF('Data SW'!Q288,"&gt;0")+COUNTIF('Data SW'!S288,"&gt;0")+COUNTIF('Data SW'!U288,"&gt;0")+COUNTIF('Data SW'!W288,"&gt;0")+COUNTIF('Data SW'!Y288,"&gt;0"))&gt;0,1,0))</f>
        <v/>
      </c>
      <c r="M8270" t="inlineStr">
        <is>
          <t>Data R</t>
        </is>
      </c>
    </row>
    <row r="8271">
      <c r="A8271" t="inlineStr">
        <is>
          <t>PT Swasta / PPKS</t>
        </is>
      </c>
      <c r="B8271">
        <f>IF('Data SW'!C289="","",'Data SW'!B289)</f>
        <v/>
      </c>
      <c r="C8271">
        <f>IF('Data SW'!C289="","",'Data SW'!C289)</f>
        <v/>
      </c>
      <c r="D8271">
        <f>IF('Data SW'!C289="","",'Data SW'!D289)</f>
        <v/>
      </c>
      <c r="E8271">
        <f>IF('Data SW'!C289="","",'Data SW'!E289)</f>
        <v/>
      </c>
      <c r="F8271">
        <f>IF('Data SW'!C289="","",'Data SW'!F289)</f>
        <v/>
      </c>
      <c r="G8271">
        <f>IF('Data SW'!C289="","",'Data SW'!AD289)</f>
        <v/>
      </c>
      <c r="H8271">
        <f>IF('Data SW'!C289="","",'Data SW'!AC289)</f>
        <v/>
      </c>
      <c r="I8271">
        <f>IF('Data SW'!C289="","",COUNTIF('Data SW'!J289,"&gt;0")+COUNTIF('Data SW'!L289,"&gt;0")+COUNTIF('Data SW'!N289,"&gt;0")+COUNTIF('Data SW'!P289,"&gt;0")+COUNTIF('Data SW'!R289,"&gt;0")+COUNTIF('Data SW'!T289,"&gt;0")+COUNTIF('Data SW'!V289,"&gt;0")+COUNTIF('Data SW'!X289,"&gt;0"))</f>
        <v/>
      </c>
      <c r="J8271">
        <f>IF('Data SW'!C289="","",IF((COUNTIF('Data SW'!K289,"&gt;0")+COUNTIF('Data SW'!M289,"&gt;0")+COUNTIF('Data SW'!O289,"&gt;0")+COUNTIF('Data SW'!Q289,"&gt;0")+COUNTIF('Data SW'!S289,"&gt;0")+COUNTIF('Data SW'!U289,"&gt;0")+COUNTIF('Data SW'!W289,"&gt;0")+COUNTIF('Data SW'!Y289,"&gt;0"))&gt;0,1,0))</f>
        <v/>
      </c>
      <c r="M8271" t="inlineStr">
        <is>
          <t>Data R</t>
        </is>
      </c>
    </row>
    <row r="8272">
      <c r="A8272" t="inlineStr">
        <is>
          <t>PT Swasta / PPKS</t>
        </is>
      </c>
      <c r="B8272">
        <f>IF('Data SW'!C290="","",'Data SW'!B290)</f>
        <v/>
      </c>
      <c r="C8272">
        <f>IF('Data SW'!C290="","",'Data SW'!C290)</f>
        <v/>
      </c>
      <c r="D8272">
        <f>IF('Data SW'!C290="","",'Data SW'!D290)</f>
        <v/>
      </c>
      <c r="E8272">
        <f>IF('Data SW'!C290="","",'Data SW'!E290)</f>
        <v/>
      </c>
      <c r="F8272">
        <f>IF('Data SW'!C290="","",'Data SW'!F290)</f>
        <v/>
      </c>
      <c r="G8272">
        <f>IF('Data SW'!C290="","",'Data SW'!AD290)</f>
        <v/>
      </c>
      <c r="H8272">
        <f>IF('Data SW'!C290="","",'Data SW'!AC290)</f>
        <v/>
      </c>
      <c r="I8272">
        <f>IF('Data SW'!C290="","",COUNTIF('Data SW'!J290,"&gt;0")+COUNTIF('Data SW'!L290,"&gt;0")+COUNTIF('Data SW'!N290,"&gt;0")+COUNTIF('Data SW'!P290,"&gt;0")+COUNTIF('Data SW'!R290,"&gt;0")+COUNTIF('Data SW'!T290,"&gt;0")+COUNTIF('Data SW'!V290,"&gt;0")+COUNTIF('Data SW'!X290,"&gt;0"))</f>
        <v/>
      </c>
      <c r="J8272">
        <f>IF('Data SW'!C290="","",IF((COUNTIF('Data SW'!K290,"&gt;0")+COUNTIF('Data SW'!M290,"&gt;0")+COUNTIF('Data SW'!O290,"&gt;0")+COUNTIF('Data SW'!Q290,"&gt;0")+COUNTIF('Data SW'!S290,"&gt;0")+COUNTIF('Data SW'!U290,"&gt;0")+COUNTIF('Data SW'!W290,"&gt;0")+COUNTIF('Data SW'!Y290,"&gt;0"))&gt;0,1,0))</f>
        <v/>
      </c>
      <c r="M8272" t="inlineStr">
        <is>
          <t>Data R</t>
        </is>
      </c>
    </row>
    <row r="8273">
      <c r="A8273" t="inlineStr">
        <is>
          <t>PT Swasta / PPKS</t>
        </is>
      </c>
      <c r="B8273">
        <f>IF('Data SW'!C291="","",'Data SW'!B291)</f>
        <v/>
      </c>
      <c r="C8273">
        <f>IF('Data SW'!C291="","",'Data SW'!C291)</f>
        <v/>
      </c>
      <c r="D8273">
        <f>IF('Data SW'!C291="","",'Data SW'!D291)</f>
        <v/>
      </c>
      <c r="E8273">
        <f>IF('Data SW'!C291="","",'Data SW'!E291)</f>
        <v/>
      </c>
      <c r="F8273">
        <f>IF('Data SW'!C291="","",'Data SW'!F291)</f>
        <v/>
      </c>
      <c r="G8273">
        <f>IF('Data SW'!C291="","",'Data SW'!AD291)</f>
        <v/>
      </c>
      <c r="H8273">
        <f>IF('Data SW'!C291="","",'Data SW'!AC291)</f>
        <v/>
      </c>
      <c r="I8273">
        <f>IF('Data SW'!C291="","",COUNTIF('Data SW'!J291,"&gt;0")+COUNTIF('Data SW'!L291,"&gt;0")+COUNTIF('Data SW'!N291,"&gt;0")+COUNTIF('Data SW'!P291,"&gt;0")+COUNTIF('Data SW'!R291,"&gt;0")+COUNTIF('Data SW'!T291,"&gt;0")+COUNTIF('Data SW'!V291,"&gt;0")+COUNTIF('Data SW'!X291,"&gt;0"))</f>
        <v/>
      </c>
      <c r="J8273">
        <f>IF('Data SW'!C291="","",IF((COUNTIF('Data SW'!K291,"&gt;0")+COUNTIF('Data SW'!M291,"&gt;0")+COUNTIF('Data SW'!O291,"&gt;0")+COUNTIF('Data SW'!Q291,"&gt;0")+COUNTIF('Data SW'!S291,"&gt;0")+COUNTIF('Data SW'!U291,"&gt;0")+COUNTIF('Data SW'!W291,"&gt;0")+COUNTIF('Data SW'!Y291,"&gt;0"))&gt;0,1,0))</f>
        <v/>
      </c>
      <c r="M8273" t="inlineStr">
        <is>
          <t>Data R</t>
        </is>
      </c>
    </row>
    <row r="8274">
      <c r="A8274" t="inlineStr">
        <is>
          <t>PT Swasta / PPKS</t>
        </is>
      </c>
      <c r="B8274">
        <f>IF('Data SW'!C292="","",'Data SW'!B292)</f>
        <v/>
      </c>
      <c r="C8274">
        <f>IF('Data SW'!C292="","",'Data SW'!C292)</f>
        <v/>
      </c>
      <c r="D8274">
        <f>IF('Data SW'!C292="","",'Data SW'!D292)</f>
        <v/>
      </c>
      <c r="E8274">
        <f>IF('Data SW'!C292="","",'Data SW'!E292)</f>
        <v/>
      </c>
      <c r="F8274">
        <f>IF('Data SW'!C292="","",'Data SW'!F292)</f>
        <v/>
      </c>
      <c r="G8274">
        <f>IF('Data SW'!C292="","",'Data SW'!AD292)</f>
        <v/>
      </c>
      <c r="H8274">
        <f>IF('Data SW'!C292="","",'Data SW'!AC292)</f>
        <v/>
      </c>
      <c r="I8274">
        <f>IF('Data SW'!C292="","",COUNTIF('Data SW'!J292,"&gt;0")+COUNTIF('Data SW'!L292,"&gt;0")+COUNTIF('Data SW'!N292,"&gt;0")+COUNTIF('Data SW'!P292,"&gt;0")+COUNTIF('Data SW'!R292,"&gt;0")+COUNTIF('Data SW'!T292,"&gt;0")+COUNTIF('Data SW'!V292,"&gt;0")+COUNTIF('Data SW'!X292,"&gt;0"))</f>
        <v/>
      </c>
      <c r="J8274">
        <f>IF('Data SW'!C292="","",IF((COUNTIF('Data SW'!K292,"&gt;0")+COUNTIF('Data SW'!M292,"&gt;0")+COUNTIF('Data SW'!O292,"&gt;0")+COUNTIF('Data SW'!Q292,"&gt;0")+COUNTIF('Data SW'!S292,"&gt;0")+COUNTIF('Data SW'!U292,"&gt;0")+COUNTIF('Data SW'!W292,"&gt;0")+COUNTIF('Data SW'!Y292,"&gt;0"))&gt;0,1,0))</f>
        <v/>
      </c>
      <c r="M8274" t="inlineStr">
        <is>
          <t>Data R</t>
        </is>
      </c>
    </row>
    <row r="8275">
      <c r="A8275" t="inlineStr">
        <is>
          <t>PT Swasta / PPKS</t>
        </is>
      </c>
      <c r="B8275">
        <f>IF('Data SW'!C293="","",'Data SW'!B293)</f>
        <v/>
      </c>
      <c r="C8275">
        <f>IF('Data SW'!C293="","",'Data SW'!C293)</f>
        <v/>
      </c>
      <c r="D8275">
        <f>IF('Data SW'!C293="","",'Data SW'!D293)</f>
        <v/>
      </c>
      <c r="E8275">
        <f>IF('Data SW'!C293="","",'Data SW'!E293)</f>
        <v/>
      </c>
      <c r="F8275">
        <f>IF('Data SW'!C293="","",'Data SW'!F293)</f>
        <v/>
      </c>
      <c r="G8275">
        <f>IF('Data SW'!C293="","",'Data SW'!AD293)</f>
        <v/>
      </c>
      <c r="H8275">
        <f>IF('Data SW'!C293="","",'Data SW'!AC293)</f>
        <v/>
      </c>
      <c r="I8275">
        <f>IF('Data SW'!C293="","",COUNTIF('Data SW'!J293,"&gt;0")+COUNTIF('Data SW'!L293,"&gt;0")+COUNTIF('Data SW'!N293,"&gt;0")+COUNTIF('Data SW'!P293,"&gt;0")+COUNTIF('Data SW'!R293,"&gt;0")+COUNTIF('Data SW'!T293,"&gt;0")+COUNTIF('Data SW'!V293,"&gt;0")+COUNTIF('Data SW'!X293,"&gt;0"))</f>
        <v/>
      </c>
      <c r="J8275">
        <f>IF('Data SW'!C293="","",IF((COUNTIF('Data SW'!K293,"&gt;0")+COUNTIF('Data SW'!M293,"&gt;0")+COUNTIF('Data SW'!O293,"&gt;0")+COUNTIF('Data SW'!Q293,"&gt;0")+COUNTIF('Data SW'!S293,"&gt;0")+COUNTIF('Data SW'!U293,"&gt;0")+COUNTIF('Data SW'!W293,"&gt;0")+COUNTIF('Data SW'!Y293,"&gt;0"))&gt;0,1,0))</f>
        <v/>
      </c>
      <c r="M8275" t="inlineStr">
        <is>
          <t>Data R</t>
        </is>
      </c>
    </row>
    <row r="8276">
      <c r="A8276" t="inlineStr">
        <is>
          <t>PT Swasta / PPKS</t>
        </is>
      </c>
      <c r="B8276">
        <f>IF('Data SW'!C294="","",'Data SW'!B294)</f>
        <v/>
      </c>
      <c r="C8276">
        <f>IF('Data SW'!C294="","",'Data SW'!C294)</f>
        <v/>
      </c>
      <c r="D8276">
        <f>IF('Data SW'!C294="","",'Data SW'!D294)</f>
        <v/>
      </c>
      <c r="E8276">
        <f>IF('Data SW'!C294="","",'Data SW'!E294)</f>
        <v/>
      </c>
      <c r="F8276">
        <f>IF('Data SW'!C294="","",'Data SW'!F294)</f>
        <v/>
      </c>
      <c r="G8276">
        <f>IF('Data SW'!C294="","",'Data SW'!AD294)</f>
        <v/>
      </c>
      <c r="H8276">
        <f>IF('Data SW'!C294="","",'Data SW'!AC294)</f>
        <v/>
      </c>
      <c r="I8276">
        <f>IF('Data SW'!C294="","",COUNTIF('Data SW'!J294,"&gt;0")+COUNTIF('Data SW'!L294,"&gt;0")+COUNTIF('Data SW'!N294,"&gt;0")+COUNTIF('Data SW'!P294,"&gt;0")+COUNTIF('Data SW'!R294,"&gt;0")+COUNTIF('Data SW'!T294,"&gt;0")+COUNTIF('Data SW'!V294,"&gt;0")+COUNTIF('Data SW'!X294,"&gt;0"))</f>
        <v/>
      </c>
      <c r="J8276">
        <f>IF('Data SW'!C294="","",IF((COUNTIF('Data SW'!K294,"&gt;0")+COUNTIF('Data SW'!M294,"&gt;0")+COUNTIF('Data SW'!O294,"&gt;0")+COUNTIF('Data SW'!Q294,"&gt;0")+COUNTIF('Data SW'!S294,"&gt;0")+COUNTIF('Data SW'!U294,"&gt;0")+COUNTIF('Data SW'!W294,"&gt;0")+COUNTIF('Data SW'!Y294,"&gt;0"))&gt;0,1,0))</f>
        <v/>
      </c>
      <c r="M8276" t="inlineStr">
        <is>
          <t>Data R</t>
        </is>
      </c>
    </row>
    <row r="8277">
      <c r="A8277" t="inlineStr">
        <is>
          <t>PT Swasta / PPKS</t>
        </is>
      </c>
      <c r="B8277">
        <f>IF('Data SW'!C295="","",'Data SW'!B295)</f>
        <v/>
      </c>
      <c r="C8277">
        <f>IF('Data SW'!C295="","",'Data SW'!C295)</f>
        <v/>
      </c>
      <c r="D8277">
        <f>IF('Data SW'!C295="","",'Data SW'!D295)</f>
        <v/>
      </c>
      <c r="E8277">
        <f>IF('Data SW'!C295="","",'Data SW'!E295)</f>
        <v/>
      </c>
      <c r="F8277">
        <f>IF('Data SW'!C295="","",'Data SW'!F295)</f>
        <v/>
      </c>
      <c r="G8277">
        <f>IF('Data SW'!C295="","",'Data SW'!AD295)</f>
        <v/>
      </c>
      <c r="H8277">
        <f>IF('Data SW'!C295="","",'Data SW'!AC295)</f>
        <v/>
      </c>
      <c r="I8277">
        <f>IF('Data SW'!C295="","",COUNTIF('Data SW'!J295,"&gt;0")+COUNTIF('Data SW'!L295,"&gt;0")+COUNTIF('Data SW'!N295,"&gt;0")+COUNTIF('Data SW'!P295,"&gt;0")+COUNTIF('Data SW'!R295,"&gt;0")+COUNTIF('Data SW'!T295,"&gt;0")+COUNTIF('Data SW'!V295,"&gt;0")+COUNTIF('Data SW'!X295,"&gt;0"))</f>
        <v/>
      </c>
      <c r="J8277">
        <f>IF('Data SW'!C295="","",IF((COUNTIF('Data SW'!K295,"&gt;0")+COUNTIF('Data SW'!M295,"&gt;0")+COUNTIF('Data SW'!O295,"&gt;0")+COUNTIF('Data SW'!Q295,"&gt;0")+COUNTIF('Data SW'!S295,"&gt;0")+COUNTIF('Data SW'!U295,"&gt;0")+COUNTIF('Data SW'!W295,"&gt;0")+COUNTIF('Data SW'!Y295,"&gt;0"))&gt;0,1,0))</f>
        <v/>
      </c>
      <c r="M8277" t="inlineStr">
        <is>
          <t>Data R</t>
        </is>
      </c>
    </row>
    <row r="8278">
      <c r="A8278" t="inlineStr">
        <is>
          <t>PT Swasta / PPKS</t>
        </is>
      </c>
      <c r="B8278">
        <f>IF('Data SW'!C296="","",'Data SW'!B296)</f>
        <v/>
      </c>
      <c r="C8278">
        <f>IF('Data SW'!C296="","",'Data SW'!C296)</f>
        <v/>
      </c>
      <c r="D8278">
        <f>IF('Data SW'!C296="","",'Data SW'!D296)</f>
        <v/>
      </c>
      <c r="E8278">
        <f>IF('Data SW'!C296="","",'Data SW'!E296)</f>
        <v/>
      </c>
      <c r="F8278">
        <f>IF('Data SW'!C296="","",'Data SW'!F296)</f>
        <v/>
      </c>
      <c r="G8278">
        <f>IF('Data SW'!C296="","",'Data SW'!AD296)</f>
        <v/>
      </c>
      <c r="H8278">
        <f>IF('Data SW'!C296="","",'Data SW'!AC296)</f>
        <v/>
      </c>
      <c r="I8278">
        <f>IF('Data SW'!C296="","",COUNTIF('Data SW'!J296,"&gt;0")+COUNTIF('Data SW'!L296,"&gt;0")+COUNTIF('Data SW'!N296,"&gt;0")+COUNTIF('Data SW'!P296,"&gt;0")+COUNTIF('Data SW'!R296,"&gt;0")+COUNTIF('Data SW'!T296,"&gt;0")+COUNTIF('Data SW'!V296,"&gt;0")+COUNTIF('Data SW'!X296,"&gt;0"))</f>
        <v/>
      </c>
      <c r="J8278">
        <f>IF('Data SW'!C296="","",IF((COUNTIF('Data SW'!K296,"&gt;0")+COUNTIF('Data SW'!M296,"&gt;0")+COUNTIF('Data SW'!O296,"&gt;0")+COUNTIF('Data SW'!Q296,"&gt;0")+COUNTIF('Data SW'!S296,"&gt;0")+COUNTIF('Data SW'!U296,"&gt;0")+COUNTIF('Data SW'!W296,"&gt;0")+COUNTIF('Data SW'!Y296,"&gt;0"))&gt;0,1,0))</f>
        <v/>
      </c>
      <c r="M8278" t="inlineStr">
        <is>
          <t>Data R</t>
        </is>
      </c>
    </row>
    <row r="8279">
      <c r="A8279" t="inlineStr">
        <is>
          <t>PT Swasta / PPKS</t>
        </is>
      </c>
      <c r="B8279">
        <f>IF('Data SW'!C297="","",'Data SW'!B297)</f>
        <v/>
      </c>
      <c r="C8279">
        <f>IF('Data SW'!C297="","",'Data SW'!C297)</f>
        <v/>
      </c>
      <c r="D8279">
        <f>IF('Data SW'!C297="","",'Data SW'!D297)</f>
        <v/>
      </c>
      <c r="E8279">
        <f>IF('Data SW'!C297="","",'Data SW'!E297)</f>
        <v/>
      </c>
      <c r="F8279">
        <f>IF('Data SW'!C297="","",'Data SW'!F297)</f>
        <v/>
      </c>
      <c r="G8279">
        <f>IF('Data SW'!C297="","",'Data SW'!AD297)</f>
        <v/>
      </c>
      <c r="H8279">
        <f>IF('Data SW'!C297="","",'Data SW'!AC297)</f>
        <v/>
      </c>
      <c r="I8279">
        <f>IF('Data SW'!C297="","",COUNTIF('Data SW'!J297,"&gt;0")+COUNTIF('Data SW'!L297,"&gt;0")+COUNTIF('Data SW'!N297,"&gt;0")+COUNTIF('Data SW'!P297,"&gt;0")+COUNTIF('Data SW'!R297,"&gt;0")+COUNTIF('Data SW'!T297,"&gt;0")+COUNTIF('Data SW'!V297,"&gt;0")+COUNTIF('Data SW'!X297,"&gt;0"))</f>
        <v/>
      </c>
      <c r="J8279">
        <f>IF('Data SW'!C297="","",IF((COUNTIF('Data SW'!K297,"&gt;0")+COUNTIF('Data SW'!M297,"&gt;0")+COUNTIF('Data SW'!O297,"&gt;0")+COUNTIF('Data SW'!Q297,"&gt;0")+COUNTIF('Data SW'!S297,"&gt;0")+COUNTIF('Data SW'!U297,"&gt;0")+COUNTIF('Data SW'!W297,"&gt;0")+COUNTIF('Data SW'!Y297,"&gt;0"))&gt;0,1,0))</f>
        <v/>
      </c>
      <c r="M8279" t="inlineStr">
        <is>
          <t>Data R</t>
        </is>
      </c>
    </row>
    <row r="8280">
      <c r="A8280" t="inlineStr">
        <is>
          <t>PT Swasta / PPKS</t>
        </is>
      </c>
      <c r="B8280">
        <f>IF('Data SW'!C298="","",'Data SW'!B298)</f>
        <v/>
      </c>
      <c r="C8280">
        <f>IF('Data SW'!C298="","",'Data SW'!C298)</f>
        <v/>
      </c>
      <c r="D8280">
        <f>IF('Data SW'!C298="","",'Data SW'!D298)</f>
        <v/>
      </c>
      <c r="E8280">
        <f>IF('Data SW'!C298="","",'Data SW'!E298)</f>
        <v/>
      </c>
      <c r="F8280">
        <f>IF('Data SW'!C298="","",'Data SW'!F298)</f>
        <v/>
      </c>
      <c r="G8280">
        <f>IF('Data SW'!C298="","",'Data SW'!AD298)</f>
        <v/>
      </c>
      <c r="H8280">
        <f>IF('Data SW'!C298="","",'Data SW'!AC298)</f>
        <v/>
      </c>
      <c r="I8280">
        <f>IF('Data SW'!C298="","",COUNTIF('Data SW'!J298,"&gt;0")+COUNTIF('Data SW'!L298,"&gt;0")+COUNTIF('Data SW'!N298,"&gt;0")+COUNTIF('Data SW'!P298,"&gt;0")+COUNTIF('Data SW'!R298,"&gt;0")+COUNTIF('Data SW'!T298,"&gt;0")+COUNTIF('Data SW'!V298,"&gt;0")+COUNTIF('Data SW'!X298,"&gt;0"))</f>
        <v/>
      </c>
      <c r="J8280">
        <f>IF('Data SW'!C298="","",IF((COUNTIF('Data SW'!K298,"&gt;0")+COUNTIF('Data SW'!M298,"&gt;0")+COUNTIF('Data SW'!O298,"&gt;0")+COUNTIF('Data SW'!Q298,"&gt;0")+COUNTIF('Data SW'!S298,"&gt;0")+COUNTIF('Data SW'!U298,"&gt;0")+COUNTIF('Data SW'!W298,"&gt;0")+COUNTIF('Data SW'!Y298,"&gt;0"))&gt;0,1,0))</f>
        <v/>
      </c>
      <c r="M8280" t="inlineStr">
        <is>
          <t>Data R</t>
        </is>
      </c>
    </row>
    <row r="8281">
      <c r="A8281" t="inlineStr">
        <is>
          <t>PT Swasta / PPKS</t>
        </is>
      </c>
      <c r="B8281">
        <f>IF('Data SW'!C299="","",'Data SW'!B299)</f>
        <v/>
      </c>
      <c r="C8281">
        <f>IF('Data SW'!C299="","",'Data SW'!C299)</f>
        <v/>
      </c>
      <c r="D8281">
        <f>IF('Data SW'!C299="","",'Data SW'!D299)</f>
        <v/>
      </c>
      <c r="E8281">
        <f>IF('Data SW'!C299="","",'Data SW'!E299)</f>
        <v/>
      </c>
      <c r="F8281">
        <f>IF('Data SW'!C299="","",'Data SW'!F299)</f>
        <v/>
      </c>
      <c r="G8281">
        <f>IF('Data SW'!C299="","",'Data SW'!AD299)</f>
        <v/>
      </c>
      <c r="H8281">
        <f>IF('Data SW'!C299="","",'Data SW'!AC299)</f>
        <v/>
      </c>
      <c r="I8281">
        <f>IF('Data SW'!C299="","",COUNTIF('Data SW'!J299,"&gt;0")+COUNTIF('Data SW'!L299,"&gt;0")+COUNTIF('Data SW'!N299,"&gt;0")+COUNTIF('Data SW'!P299,"&gt;0")+COUNTIF('Data SW'!R299,"&gt;0")+COUNTIF('Data SW'!T299,"&gt;0")+COUNTIF('Data SW'!V299,"&gt;0")+COUNTIF('Data SW'!X299,"&gt;0"))</f>
        <v/>
      </c>
      <c r="J8281">
        <f>IF('Data SW'!C299="","",IF((COUNTIF('Data SW'!K299,"&gt;0")+COUNTIF('Data SW'!M299,"&gt;0")+COUNTIF('Data SW'!O299,"&gt;0")+COUNTIF('Data SW'!Q299,"&gt;0")+COUNTIF('Data SW'!S299,"&gt;0")+COUNTIF('Data SW'!U299,"&gt;0")+COUNTIF('Data SW'!W299,"&gt;0")+COUNTIF('Data SW'!Y299,"&gt;0"))&gt;0,1,0))</f>
        <v/>
      </c>
      <c r="M8281" t="inlineStr">
        <is>
          <t>Data R</t>
        </is>
      </c>
    </row>
    <row r="8282">
      <c r="A8282" t="inlineStr">
        <is>
          <t>PT Swasta / PPKS</t>
        </is>
      </c>
      <c r="B8282">
        <f>IF('Data SW'!C300="","",'Data SW'!B300)</f>
        <v/>
      </c>
      <c r="C8282">
        <f>IF('Data SW'!C300="","",'Data SW'!C300)</f>
        <v/>
      </c>
      <c r="D8282">
        <f>IF('Data SW'!C300="","",'Data SW'!D300)</f>
        <v/>
      </c>
      <c r="E8282">
        <f>IF('Data SW'!C300="","",'Data SW'!E300)</f>
        <v/>
      </c>
      <c r="F8282">
        <f>IF('Data SW'!C300="","",'Data SW'!F300)</f>
        <v/>
      </c>
      <c r="G8282">
        <f>IF('Data SW'!C300="","",'Data SW'!AD300)</f>
        <v/>
      </c>
      <c r="H8282">
        <f>IF('Data SW'!C300="","",'Data SW'!AC300)</f>
        <v/>
      </c>
      <c r="I8282">
        <f>IF('Data SW'!C300="","",COUNTIF('Data SW'!J300,"&gt;0")+COUNTIF('Data SW'!L300,"&gt;0")+COUNTIF('Data SW'!N300,"&gt;0")+COUNTIF('Data SW'!P300,"&gt;0")+COUNTIF('Data SW'!R300,"&gt;0")+COUNTIF('Data SW'!T300,"&gt;0")+COUNTIF('Data SW'!V300,"&gt;0")+COUNTIF('Data SW'!X300,"&gt;0"))</f>
        <v/>
      </c>
      <c r="J8282">
        <f>IF('Data SW'!C300="","",IF((COUNTIF('Data SW'!K300,"&gt;0")+COUNTIF('Data SW'!M300,"&gt;0")+COUNTIF('Data SW'!O300,"&gt;0")+COUNTIF('Data SW'!Q300,"&gt;0")+COUNTIF('Data SW'!S300,"&gt;0")+COUNTIF('Data SW'!U300,"&gt;0")+COUNTIF('Data SW'!W300,"&gt;0")+COUNTIF('Data SW'!Y300,"&gt;0"))&gt;0,1,0))</f>
        <v/>
      </c>
      <c r="M8282" t="inlineStr">
        <is>
          <t>Data R</t>
        </is>
      </c>
    </row>
    <row r="8283">
      <c r="A8283" t="inlineStr">
        <is>
          <t>PT Swasta / PPKS</t>
        </is>
      </c>
      <c r="B8283">
        <f>IF('Data SW'!C301="","",'Data SW'!B301)</f>
        <v/>
      </c>
      <c r="C8283">
        <f>IF('Data SW'!C301="","",'Data SW'!C301)</f>
        <v/>
      </c>
      <c r="D8283">
        <f>IF('Data SW'!C301="","",'Data SW'!D301)</f>
        <v/>
      </c>
      <c r="E8283">
        <f>IF('Data SW'!C301="","",'Data SW'!E301)</f>
        <v/>
      </c>
      <c r="F8283">
        <f>IF('Data SW'!C301="","",'Data SW'!F301)</f>
        <v/>
      </c>
      <c r="G8283">
        <f>IF('Data SW'!C301="","",'Data SW'!AD301)</f>
        <v/>
      </c>
      <c r="H8283">
        <f>IF('Data SW'!C301="","",'Data SW'!AC301)</f>
        <v/>
      </c>
      <c r="I8283">
        <f>IF('Data SW'!C301="","",COUNTIF('Data SW'!J301,"&gt;0")+COUNTIF('Data SW'!L301,"&gt;0")+COUNTIF('Data SW'!N301,"&gt;0")+COUNTIF('Data SW'!P301,"&gt;0")+COUNTIF('Data SW'!R301,"&gt;0")+COUNTIF('Data SW'!T301,"&gt;0")+COUNTIF('Data SW'!V301,"&gt;0")+COUNTIF('Data SW'!X301,"&gt;0"))</f>
        <v/>
      </c>
      <c r="J8283">
        <f>IF('Data SW'!C301="","",IF((COUNTIF('Data SW'!K301,"&gt;0")+COUNTIF('Data SW'!M301,"&gt;0")+COUNTIF('Data SW'!O301,"&gt;0")+COUNTIF('Data SW'!Q301,"&gt;0")+COUNTIF('Data SW'!S301,"&gt;0")+COUNTIF('Data SW'!U301,"&gt;0")+COUNTIF('Data SW'!W301,"&gt;0")+COUNTIF('Data SW'!Y301,"&gt;0"))&gt;0,1,0))</f>
        <v/>
      </c>
      <c r="M8283" t="inlineStr">
        <is>
          <t>Data R</t>
        </is>
      </c>
    </row>
    <row r="8284">
      <c r="A8284" t="inlineStr">
        <is>
          <t>PT Swasta / PPKS</t>
        </is>
      </c>
      <c r="B8284">
        <f>IF('Data SW'!C302="","",'Data SW'!B302)</f>
        <v/>
      </c>
      <c r="C8284">
        <f>IF('Data SW'!C302="","",'Data SW'!C302)</f>
        <v/>
      </c>
      <c r="D8284">
        <f>IF('Data SW'!C302="","",'Data SW'!D302)</f>
        <v/>
      </c>
      <c r="E8284">
        <f>IF('Data SW'!C302="","",'Data SW'!E302)</f>
        <v/>
      </c>
      <c r="F8284">
        <f>IF('Data SW'!C302="","",'Data SW'!F302)</f>
        <v/>
      </c>
      <c r="G8284">
        <f>IF('Data SW'!C302="","",'Data SW'!AD302)</f>
        <v/>
      </c>
      <c r="H8284">
        <f>IF('Data SW'!C302="","",'Data SW'!AC302)</f>
        <v/>
      </c>
      <c r="I8284">
        <f>IF('Data SW'!C302="","",COUNTIF('Data SW'!J302,"&gt;0")+COUNTIF('Data SW'!L302,"&gt;0")+COUNTIF('Data SW'!N302,"&gt;0")+COUNTIF('Data SW'!P302,"&gt;0")+COUNTIF('Data SW'!R302,"&gt;0")+COUNTIF('Data SW'!T302,"&gt;0")+COUNTIF('Data SW'!V302,"&gt;0")+COUNTIF('Data SW'!X302,"&gt;0"))</f>
        <v/>
      </c>
      <c r="J8284">
        <f>IF('Data SW'!C302="","",IF((COUNTIF('Data SW'!K302,"&gt;0")+COUNTIF('Data SW'!M302,"&gt;0")+COUNTIF('Data SW'!O302,"&gt;0")+COUNTIF('Data SW'!Q302,"&gt;0")+COUNTIF('Data SW'!S302,"&gt;0")+COUNTIF('Data SW'!U302,"&gt;0")+COUNTIF('Data SW'!W302,"&gt;0")+COUNTIF('Data SW'!Y302,"&gt;0"))&gt;0,1,0))</f>
        <v/>
      </c>
      <c r="M8284" t="inlineStr">
        <is>
          <t>Data R</t>
        </is>
      </c>
    </row>
    <row r="8285">
      <c r="A8285" t="inlineStr">
        <is>
          <t>PT Swasta / PPKS</t>
        </is>
      </c>
      <c r="B8285">
        <f>IF('Data SW'!C303="","",'Data SW'!B303)</f>
        <v/>
      </c>
      <c r="C8285">
        <f>IF('Data SW'!C303="","",'Data SW'!C303)</f>
        <v/>
      </c>
      <c r="D8285">
        <f>IF('Data SW'!C303="","",'Data SW'!D303)</f>
        <v/>
      </c>
      <c r="E8285">
        <f>IF('Data SW'!C303="","",'Data SW'!E303)</f>
        <v/>
      </c>
      <c r="F8285">
        <f>IF('Data SW'!C303="","",'Data SW'!F303)</f>
        <v/>
      </c>
      <c r="G8285">
        <f>IF('Data SW'!C303="","",'Data SW'!AD303)</f>
        <v/>
      </c>
      <c r="H8285">
        <f>IF('Data SW'!C303="","",'Data SW'!AC303)</f>
        <v/>
      </c>
      <c r="I8285">
        <f>IF('Data SW'!C303="","",COUNTIF('Data SW'!J303,"&gt;0")+COUNTIF('Data SW'!L303,"&gt;0")+COUNTIF('Data SW'!N303,"&gt;0")+COUNTIF('Data SW'!P303,"&gt;0")+COUNTIF('Data SW'!R303,"&gt;0")+COUNTIF('Data SW'!T303,"&gt;0")+COUNTIF('Data SW'!V303,"&gt;0")+COUNTIF('Data SW'!X303,"&gt;0"))</f>
        <v/>
      </c>
      <c r="J8285">
        <f>IF('Data SW'!C303="","",IF((COUNTIF('Data SW'!K303,"&gt;0")+COUNTIF('Data SW'!M303,"&gt;0")+COUNTIF('Data SW'!O303,"&gt;0")+COUNTIF('Data SW'!Q303,"&gt;0")+COUNTIF('Data SW'!S303,"&gt;0")+COUNTIF('Data SW'!U303,"&gt;0")+COUNTIF('Data SW'!W303,"&gt;0")+COUNTIF('Data SW'!Y303,"&gt;0"))&gt;0,1,0))</f>
        <v/>
      </c>
      <c r="M8285" t="inlineStr">
        <is>
          <t>Data R</t>
        </is>
      </c>
    </row>
    <row r="8286">
      <c r="A8286" t="inlineStr">
        <is>
          <t>PT Swasta / PPKS</t>
        </is>
      </c>
      <c r="B8286">
        <f>IF('Data SW'!C304="","",'Data SW'!B304)</f>
        <v/>
      </c>
      <c r="C8286">
        <f>IF('Data SW'!C304="","",'Data SW'!C304)</f>
        <v/>
      </c>
      <c r="D8286">
        <f>IF('Data SW'!C304="","",'Data SW'!D304)</f>
        <v/>
      </c>
      <c r="E8286">
        <f>IF('Data SW'!C304="","",'Data SW'!E304)</f>
        <v/>
      </c>
      <c r="F8286">
        <f>IF('Data SW'!C304="","",'Data SW'!F304)</f>
        <v/>
      </c>
      <c r="G8286">
        <f>IF('Data SW'!C304="","",'Data SW'!AD304)</f>
        <v/>
      </c>
      <c r="H8286">
        <f>IF('Data SW'!C304="","",'Data SW'!AC304)</f>
        <v/>
      </c>
      <c r="I8286">
        <f>IF('Data SW'!C304="","",COUNTIF('Data SW'!J304,"&gt;0")+COUNTIF('Data SW'!L304,"&gt;0")+COUNTIF('Data SW'!N304,"&gt;0")+COUNTIF('Data SW'!P304,"&gt;0")+COUNTIF('Data SW'!R304,"&gt;0")+COUNTIF('Data SW'!T304,"&gt;0")+COUNTIF('Data SW'!V304,"&gt;0")+COUNTIF('Data SW'!X304,"&gt;0"))</f>
        <v/>
      </c>
      <c r="J8286">
        <f>IF('Data SW'!C304="","",IF((COUNTIF('Data SW'!K304,"&gt;0")+COUNTIF('Data SW'!M304,"&gt;0")+COUNTIF('Data SW'!O304,"&gt;0")+COUNTIF('Data SW'!Q304,"&gt;0")+COUNTIF('Data SW'!S304,"&gt;0")+COUNTIF('Data SW'!U304,"&gt;0")+COUNTIF('Data SW'!W304,"&gt;0")+COUNTIF('Data SW'!Y304,"&gt;0"))&gt;0,1,0))</f>
        <v/>
      </c>
      <c r="M8286" t="inlineStr">
        <is>
          <t>Data R</t>
        </is>
      </c>
    </row>
    <row r="8287">
      <c r="A8287" t="inlineStr">
        <is>
          <t>PT Swasta / PPKS</t>
        </is>
      </c>
      <c r="B8287">
        <f>IF('Data SW'!C305="","",'Data SW'!B305)</f>
        <v/>
      </c>
      <c r="C8287">
        <f>IF('Data SW'!C305="","",'Data SW'!C305)</f>
        <v/>
      </c>
      <c r="D8287">
        <f>IF('Data SW'!C305="","",'Data SW'!D305)</f>
        <v/>
      </c>
      <c r="E8287">
        <f>IF('Data SW'!C305="","",'Data SW'!E305)</f>
        <v/>
      </c>
      <c r="F8287">
        <f>IF('Data SW'!C305="","",'Data SW'!F305)</f>
        <v/>
      </c>
      <c r="G8287">
        <f>IF('Data SW'!C305="","",'Data SW'!AD305)</f>
        <v/>
      </c>
      <c r="H8287">
        <f>IF('Data SW'!C305="","",'Data SW'!AC305)</f>
        <v/>
      </c>
      <c r="I8287">
        <f>IF('Data SW'!C305="","",COUNTIF('Data SW'!J305,"&gt;0")+COUNTIF('Data SW'!L305,"&gt;0")+COUNTIF('Data SW'!N305,"&gt;0")+COUNTIF('Data SW'!P305,"&gt;0")+COUNTIF('Data SW'!R305,"&gt;0")+COUNTIF('Data SW'!T305,"&gt;0")+COUNTIF('Data SW'!V305,"&gt;0")+COUNTIF('Data SW'!X305,"&gt;0"))</f>
        <v/>
      </c>
      <c r="J8287">
        <f>IF('Data SW'!C305="","",IF((COUNTIF('Data SW'!K305,"&gt;0")+COUNTIF('Data SW'!M305,"&gt;0")+COUNTIF('Data SW'!O305,"&gt;0")+COUNTIF('Data SW'!Q305,"&gt;0")+COUNTIF('Data SW'!S305,"&gt;0")+COUNTIF('Data SW'!U305,"&gt;0")+COUNTIF('Data SW'!W305,"&gt;0")+COUNTIF('Data SW'!Y305,"&gt;0"))&gt;0,1,0))</f>
        <v/>
      </c>
      <c r="M8287" t="inlineStr">
        <is>
          <t>Data R</t>
        </is>
      </c>
    </row>
    <row r="8288">
      <c r="A8288" t="inlineStr">
        <is>
          <t>PT Swasta / PPKS</t>
        </is>
      </c>
      <c r="B8288">
        <f>IF('Data SW'!C306="","",'Data SW'!B306)</f>
        <v/>
      </c>
      <c r="C8288">
        <f>IF('Data SW'!C306="","",'Data SW'!C306)</f>
        <v/>
      </c>
      <c r="D8288">
        <f>IF('Data SW'!C306="","",'Data SW'!D306)</f>
        <v/>
      </c>
      <c r="E8288">
        <f>IF('Data SW'!C306="","",'Data SW'!E306)</f>
        <v/>
      </c>
      <c r="F8288">
        <f>IF('Data SW'!C306="","",'Data SW'!F306)</f>
        <v/>
      </c>
      <c r="G8288">
        <f>IF('Data SW'!C306="","",'Data SW'!AD306)</f>
        <v/>
      </c>
      <c r="H8288">
        <f>IF('Data SW'!C306="","",'Data SW'!AC306)</f>
        <v/>
      </c>
      <c r="I8288">
        <f>IF('Data SW'!C306="","",COUNTIF('Data SW'!J306,"&gt;0")+COUNTIF('Data SW'!L306,"&gt;0")+COUNTIF('Data SW'!N306,"&gt;0")+COUNTIF('Data SW'!P306,"&gt;0")+COUNTIF('Data SW'!R306,"&gt;0")+COUNTIF('Data SW'!T306,"&gt;0")+COUNTIF('Data SW'!V306,"&gt;0")+COUNTIF('Data SW'!X306,"&gt;0"))</f>
        <v/>
      </c>
      <c r="J8288">
        <f>IF('Data SW'!C306="","",IF((COUNTIF('Data SW'!K306,"&gt;0")+COUNTIF('Data SW'!M306,"&gt;0")+COUNTIF('Data SW'!O306,"&gt;0")+COUNTIF('Data SW'!Q306,"&gt;0")+COUNTIF('Data SW'!S306,"&gt;0")+COUNTIF('Data SW'!U306,"&gt;0")+COUNTIF('Data SW'!W306,"&gt;0")+COUNTIF('Data SW'!Y306,"&gt;0"))&gt;0,1,0))</f>
        <v/>
      </c>
      <c r="M8288" t="inlineStr">
        <is>
          <t>Data R</t>
        </is>
      </c>
    </row>
    <row r="8289">
      <c r="A8289" t="inlineStr">
        <is>
          <t>PT Swasta / PPKS</t>
        </is>
      </c>
      <c r="B8289">
        <f>IF('Data SW'!C307="","",'Data SW'!B307)</f>
        <v/>
      </c>
      <c r="C8289">
        <f>IF('Data SW'!C307="","",'Data SW'!C307)</f>
        <v/>
      </c>
      <c r="D8289">
        <f>IF('Data SW'!C307="","",'Data SW'!D307)</f>
        <v/>
      </c>
      <c r="E8289">
        <f>IF('Data SW'!C307="","",'Data SW'!E307)</f>
        <v/>
      </c>
      <c r="F8289">
        <f>IF('Data SW'!C307="","",'Data SW'!F307)</f>
        <v/>
      </c>
      <c r="G8289">
        <f>IF('Data SW'!C307="","",'Data SW'!AD307)</f>
        <v/>
      </c>
      <c r="H8289">
        <f>IF('Data SW'!C307="","",'Data SW'!AC307)</f>
        <v/>
      </c>
      <c r="I8289">
        <f>IF('Data SW'!C307="","",COUNTIF('Data SW'!J307,"&gt;0")+COUNTIF('Data SW'!L307,"&gt;0")+COUNTIF('Data SW'!N307,"&gt;0")+COUNTIF('Data SW'!P307,"&gt;0")+COUNTIF('Data SW'!R307,"&gt;0")+COUNTIF('Data SW'!T307,"&gt;0")+COUNTIF('Data SW'!V307,"&gt;0")+COUNTIF('Data SW'!X307,"&gt;0"))</f>
        <v/>
      </c>
      <c r="J8289">
        <f>IF('Data SW'!C307="","",IF((COUNTIF('Data SW'!K307,"&gt;0")+COUNTIF('Data SW'!M307,"&gt;0")+COUNTIF('Data SW'!O307,"&gt;0")+COUNTIF('Data SW'!Q307,"&gt;0")+COUNTIF('Data SW'!S307,"&gt;0")+COUNTIF('Data SW'!U307,"&gt;0")+COUNTIF('Data SW'!W307,"&gt;0")+COUNTIF('Data SW'!Y307,"&gt;0"))&gt;0,1,0))</f>
        <v/>
      </c>
      <c r="M8289" t="inlineStr">
        <is>
          <t>Data R</t>
        </is>
      </c>
    </row>
    <row r="8290">
      <c r="A8290" t="inlineStr">
        <is>
          <t>PT Swasta / PPKS</t>
        </is>
      </c>
      <c r="B8290">
        <f>IF('Data SW'!C308="","",'Data SW'!B308)</f>
        <v/>
      </c>
      <c r="C8290">
        <f>IF('Data SW'!C308="","",'Data SW'!C308)</f>
        <v/>
      </c>
      <c r="D8290">
        <f>IF('Data SW'!C308="","",'Data SW'!D308)</f>
        <v/>
      </c>
      <c r="E8290">
        <f>IF('Data SW'!C308="","",'Data SW'!E308)</f>
        <v/>
      </c>
      <c r="F8290">
        <f>IF('Data SW'!C308="","",'Data SW'!F308)</f>
        <v/>
      </c>
      <c r="G8290">
        <f>IF('Data SW'!C308="","",'Data SW'!AD308)</f>
        <v/>
      </c>
      <c r="H8290">
        <f>IF('Data SW'!C308="","",'Data SW'!AC308)</f>
        <v/>
      </c>
      <c r="I8290">
        <f>IF('Data SW'!C308="","",COUNTIF('Data SW'!J308,"&gt;0")+COUNTIF('Data SW'!L308,"&gt;0")+COUNTIF('Data SW'!N308,"&gt;0")+COUNTIF('Data SW'!P308,"&gt;0")+COUNTIF('Data SW'!R308,"&gt;0")+COUNTIF('Data SW'!T308,"&gt;0")+COUNTIF('Data SW'!V308,"&gt;0")+COUNTIF('Data SW'!X308,"&gt;0"))</f>
        <v/>
      </c>
      <c r="J8290">
        <f>IF('Data SW'!C308="","",IF((COUNTIF('Data SW'!K308,"&gt;0")+COUNTIF('Data SW'!M308,"&gt;0")+COUNTIF('Data SW'!O308,"&gt;0")+COUNTIF('Data SW'!Q308,"&gt;0")+COUNTIF('Data SW'!S308,"&gt;0")+COUNTIF('Data SW'!U308,"&gt;0")+COUNTIF('Data SW'!W308,"&gt;0")+COUNTIF('Data SW'!Y308,"&gt;0"))&gt;0,1,0))</f>
        <v/>
      </c>
      <c r="M8290" t="inlineStr">
        <is>
          <t>Data R</t>
        </is>
      </c>
    </row>
    <row r="8291">
      <c r="A8291" t="inlineStr">
        <is>
          <t>PT Swasta / PPKS</t>
        </is>
      </c>
      <c r="B8291">
        <f>IF('Data SW'!C309="","",'Data SW'!B309)</f>
        <v/>
      </c>
      <c r="C8291">
        <f>IF('Data SW'!C309="","",'Data SW'!C309)</f>
        <v/>
      </c>
      <c r="D8291">
        <f>IF('Data SW'!C309="","",'Data SW'!D309)</f>
        <v/>
      </c>
      <c r="E8291">
        <f>IF('Data SW'!C309="","",'Data SW'!E309)</f>
        <v/>
      </c>
      <c r="F8291">
        <f>IF('Data SW'!C309="","",'Data SW'!F309)</f>
        <v/>
      </c>
      <c r="G8291">
        <f>IF('Data SW'!C309="","",'Data SW'!AD309)</f>
        <v/>
      </c>
      <c r="H8291">
        <f>IF('Data SW'!C309="","",'Data SW'!AC309)</f>
        <v/>
      </c>
      <c r="I8291">
        <f>IF('Data SW'!C309="","",COUNTIF('Data SW'!J309,"&gt;0")+COUNTIF('Data SW'!L309,"&gt;0")+COUNTIF('Data SW'!N309,"&gt;0")+COUNTIF('Data SW'!P309,"&gt;0")+COUNTIF('Data SW'!R309,"&gt;0")+COUNTIF('Data SW'!T309,"&gt;0")+COUNTIF('Data SW'!V309,"&gt;0")+COUNTIF('Data SW'!X309,"&gt;0"))</f>
        <v/>
      </c>
      <c r="J8291">
        <f>IF('Data SW'!C309="","",IF((COUNTIF('Data SW'!K309,"&gt;0")+COUNTIF('Data SW'!M309,"&gt;0")+COUNTIF('Data SW'!O309,"&gt;0")+COUNTIF('Data SW'!Q309,"&gt;0")+COUNTIF('Data SW'!S309,"&gt;0")+COUNTIF('Data SW'!U309,"&gt;0")+COUNTIF('Data SW'!W309,"&gt;0")+COUNTIF('Data SW'!Y309,"&gt;0"))&gt;0,1,0))</f>
        <v/>
      </c>
      <c r="M8291" t="inlineStr">
        <is>
          <t>Data R</t>
        </is>
      </c>
    </row>
    <row r="8292">
      <c r="A8292" t="inlineStr">
        <is>
          <t>PT Swasta / PPKS</t>
        </is>
      </c>
      <c r="B8292">
        <f>IF('Data SW'!C310="","",'Data SW'!B310)</f>
        <v/>
      </c>
      <c r="C8292">
        <f>IF('Data SW'!C310="","",'Data SW'!C310)</f>
        <v/>
      </c>
      <c r="D8292">
        <f>IF('Data SW'!C310="","",'Data SW'!D310)</f>
        <v/>
      </c>
      <c r="E8292">
        <f>IF('Data SW'!C310="","",'Data SW'!E310)</f>
        <v/>
      </c>
      <c r="F8292">
        <f>IF('Data SW'!C310="","",'Data SW'!F310)</f>
        <v/>
      </c>
      <c r="G8292">
        <f>IF('Data SW'!C310="","",'Data SW'!AD310)</f>
        <v/>
      </c>
      <c r="H8292">
        <f>IF('Data SW'!C310="","",'Data SW'!AC310)</f>
        <v/>
      </c>
      <c r="I8292">
        <f>IF('Data SW'!C310="","",COUNTIF('Data SW'!J310,"&gt;0")+COUNTIF('Data SW'!L310,"&gt;0")+COUNTIF('Data SW'!N310,"&gt;0")+COUNTIF('Data SW'!P310,"&gt;0")+COUNTIF('Data SW'!R310,"&gt;0")+COUNTIF('Data SW'!T310,"&gt;0")+COUNTIF('Data SW'!V310,"&gt;0")+COUNTIF('Data SW'!X310,"&gt;0"))</f>
        <v/>
      </c>
      <c r="J8292">
        <f>IF('Data SW'!C310="","",IF((COUNTIF('Data SW'!K310,"&gt;0")+COUNTIF('Data SW'!M310,"&gt;0")+COUNTIF('Data SW'!O310,"&gt;0")+COUNTIF('Data SW'!Q310,"&gt;0")+COUNTIF('Data SW'!S310,"&gt;0")+COUNTIF('Data SW'!U310,"&gt;0")+COUNTIF('Data SW'!W310,"&gt;0")+COUNTIF('Data SW'!Y310,"&gt;0"))&gt;0,1,0))</f>
        <v/>
      </c>
      <c r="M8292" t="inlineStr">
        <is>
          <t>Data R</t>
        </is>
      </c>
    </row>
    <row r="8293">
      <c r="A8293" t="inlineStr">
        <is>
          <t>PT Swasta / PPKS</t>
        </is>
      </c>
      <c r="B8293">
        <f>IF('Data SW'!C311="","",'Data SW'!B311)</f>
        <v/>
      </c>
      <c r="C8293">
        <f>IF('Data SW'!C311="","",'Data SW'!C311)</f>
        <v/>
      </c>
      <c r="D8293">
        <f>IF('Data SW'!C311="","",'Data SW'!D311)</f>
        <v/>
      </c>
      <c r="E8293">
        <f>IF('Data SW'!C311="","",'Data SW'!E311)</f>
        <v/>
      </c>
      <c r="F8293">
        <f>IF('Data SW'!C311="","",'Data SW'!F311)</f>
        <v/>
      </c>
      <c r="G8293">
        <f>IF('Data SW'!C311="","",'Data SW'!AD311)</f>
        <v/>
      </c>
      <c r="H8293">
        <f>IF('Data SW'!C311="","",'Data SW'!AC311)</f>
        <v/>
      </c>
      <c r="I8293">
        <f>IF('Data SW'!C311="","",COUNTIF('Data SW'!J311,"&gt;0")+COUNTIF('Data SW'!L311,"&gt;0")+COUNTIF('Data SW'!N311,"&gt;0")+COUNTIF('Data SW'!P311,"&gt;0")+COUNTIF('Data SW'!R311,"&gt;0")+COUNTIF('Data SW'!T311,"&gt;0")+COUNTIF('Data SW'!V311,"&gt;0")+COUNTIF('Data SW'!X311,"&gt;0"))</f>
        <v/>
      </c>
      <c r="J8293">
        <f>IF('Data SW'!C311="","",IF((COUNTIF('Data SW'!K311,"&gt;0")+COUNTIF('Data SW'!M311,"&gt;0")+COUNTIF('Data SW'!O311,"&gt;0")+COUNTIF('Data SW'!Q311,"&gt;0")+COUNTIF('Data SW'!S311,"&gt;0")+COUNTIF('Data SW'!U311,"&gt;0")+COUNTIF('Data SW'!W311,"&gt;0")+COUNTIF('Data SW'!Y311,"&gt;0"))&gt;0,1,0))</f>
        <v/>
      </c>
      <c r="M8293" t="inlineStr">
        <is>
          <t>Data R</t>
        </is>
      </c>
    </row>
    <row r="8294">
      <c r="A8294" t="inlineStr">
        <is>
          <t>PT Swasta / PPKS</t>
        </is>
      </c>
      <c r="B8294">
        <f>IF('Data SW'!C312="","",'Data SW'!B312)</f>
        <v/>
      </c>
      <c r="C8294">
        <f>IF('Data SW'!C312="","",'Data SW'!C312)</f>
        <v/>
      </c>
      <c r="D8294">
        <f>IF('Data SW'!C312="","",'Data SW'!D312)</f>
        <v/>
      </c>
      <c r="E8294">
        <f>IF('Data SW'!C312="","",'Data SW'!E312)</f>
        <v/>
      </c>
      <c r="F8294">
        <f>IF('Data SW'!C312="","",'Data SW'!F312)</f>
        <v/>
      </c>
      <c r="G8294">
        <f>IF('Data SW'!C312="","",'Data SW'!AD312)</f>
        <v/>
      </c>
      <c r="H8294">
        <f>IF('Data SW'!C312="","",'Data SW'!AC312)</f>
        <v/>
      </c>
      <c r="I8294">
        <f>IF('Data SW'!C312="","",COUNTIF('Data SW'!J312,"&gt;0")+COUNTIF('Data SW'!L312,"&gt;0")+COUNTIF('Data SW'!N312,"&gt;0")+COUNTIF('Data SW'!P312,"&gt;0")+COUNTIF('Data SW'!R312,"&gt;0")+COUNTIF('Data SW'!T312,"&gt;0")+COUNTIF('Data SW'!V312,"&gt;0")+COUNTIF('Data SW'!X312,"&gt;0"))</f>
        <v/>
      </c>
      <c r="J8294">
        <f>IF('Data SW'!C312="","",IF((COUNTIF('Data SW'!K312,"&gt;0")+COUNTIF('Data SW'!M312,"&gt;0")+COUNTIF('Data SW'!O312,"&gt;0")+COUNTIF('Data SW'!Q312,"&gt;0")+COUNTIF('Data SW'!S312,"&gt;0")+COUNTIF('Data SW'!U312,"&gt;0")+COUNTIF('Data SW'!W312,"&gt;0")+COUNTIF('Data SW'!Y312,"&gt;0"))&gt;0,1,0))</f>
        <v/>
      </c>
      <c r="M8294" t="inlineStr">
        <is>
          <t>Data R</t>
        </is>
      </c>
    </row>
    <row r="8295">
      <c r="A8295" t="inlineStr">
        <is>
          <t>PT Swasta / PPKS</t>
        </is>
      </c>
      <c r="B8295">
        <f>IF('Data SW'!C313="","",'Data SW'!B313)</f>
        <v/>
      </c>
      <c r="C8295">
        <f>IF('Data SW'!C313="","",'Data SW'!C313)</f>
        <v/>
      </c>
      <c r="D8295">
        <f>IF('Data SW'!C313="","",'Data SW'!D313)</f>
        <v/>
      </c>
      <c r="E8295">
        <f>IF('Data SW'!C313="","",'Data SW'!E313)</f>
        <v/>
      </c>
      <c r="F8295">
        <f>IF('Data SW'!C313="","",'Data SW'!F313)</f>
        <v/>
      </c>
      <c r="G8295">
        <f>IF('Data SW'!C313="","",'Data SW'!AD313)</f>
        <v/>
      </c>
      <c r="H8295">
        <f>IF('Data SW'!C313="","",'Data SW'!AC313)</f>
        <v/>
      </c>
      <c r="I8295">
        <f>IF('Data SW'!C313="","",COUNTIF('Data SW'!J313,"&gt;0")+COUNTIF('Data SW'!L313,"&gt;0")+COUNTIF('Data SW'!N313,"&gt;0")+COUNTIF('Data SW'!P313,"&gt;0")+COUNTIF('Data SW'!R313,"&gt;0")+COUNTIF('Data SW'!T313,"&gt;0")+COUNTIF('Data SW'!V313,"&gt;0")+COUNTIF('Data SW'!X313,"&gt;0"))</f>
        <v/>
      </c>
      <c r="J8295">
        <f>IF('Data SW'!C313="","",IF((COUNTIF('Data SW'!K313,"&gt;0")+COUNTIF('Data SW'!M313,"&gt;0")+COUNTIF('Data SW'!O313,"&gt;0")+COUNTIF('Data SW'!Q313,"&gt;0")+COUNTIF('Data SW'!S313,"&gt;0")+COUNTIF('Data SW'!U313,"&gt;0")+COUNTIF('Data SW'!W313,"&gt;0")+COUNTIF('Data SW'!Y313,"&gt;0"))&gt;0,1,0))</f>
        <v/>
      </c>
      <c r="M8295" t="inlineStr">
        <is>
          <t>Data R</t>
        </is>
      </c>
    </row>
    <row r="8296">
      <c r="A8296" t="inlineStr">
        <is>
          <t>PT Swasta / PPKS</t>
        </is>
      </c>
      <c r="B8296">
        <f>IF('Data SW'!C314="","",'Data SW'!B314)</f>
        <v/>
      </c>
      <c r="C8296">
        <f>IF('Data SW'!C314="","",'Data SW'!C314)</f>
        <v/>
      </c>
      <c r="D8296">
        <f>IF('Data SW'!C314="","",'Data SW'!D314)</f>
        <v/>
      </c>
      <c r="E8296">
        <f>IF('Data SW'!C314="","",'Data SW'!E314)</f>
        <v/>
      </c>
      <c r="F8296">
        <f>IF('Data SW'!C314="","",'Data SW'!F314)</f>
        <v/>
      </c>
      <c r="G8296">
        <f>IF('Data SW'!C314="","",'Data SW'!AD314)</f>
        <v/>
      </c>
      <c r="H8296">
        <f>IF('Data SW'!C314="","",'Data SW'!AC314)</f>
        <v/>
      </c>
      <c r="I8296">
        <f>IF('Data SW'!C314="","",COUNTIF('Data SW'!J314,"&gt;0")+COUNTIF('Data SW'!L314,"&gt;0")+COUNTIF('Data SW'!N314,"&gt;0")+COUNTIF('Data SW'!P314,"&gt;0")+COUNTIF('Data SW'!R314,"&gt;0")+COUNTIF('Data SW'!T314,"&gt;0")+COUNTIF('Data SW'!V314,"&gt;0")+COUNTIF('Data SW'!X314,"&gt;0"))</f>
        <v/>
      </c>
      <c r="J8296">
        <f>IF('Data SW'!C314="","",IF((COUNTIF('Data SW'!K314,"&gt;0")+COUNTIF('Data SW'!M314,"&gt;0")+COUNTIF('Data SW'!O314,"&gt;0")+COUNTIF('Data SW'!Q314,"&gt;0")+COUNTIF('Data SW'!S314,"&gt;0")+COUNTIF('Data SW'!U314,"&gt;0")+COUNTIF('Data SW'!W314,"&gt;0")+COUNTIF('Data SW'!Y314,"&gt;0"))&gt;0,1,0))</f>
        <v/>
      </c>
      <c r="M8296" t="inlineStr">
        <is>
          <t>Data R</t>
        </is>
      </c>
    </row>
    <row r="8297">
      <c r="A8297" t="inlineStr">
        <is>
          <t>PT Swasta / PPKS</t>
        </is>
      </c>
      <c r="B8297">
        <f>IF('Data SW'!C315="","",'Data SW'!B315)</f>
        <v/>
      </c>
      <c r="C8297">
        <f>IF('Data SW'!C315="","",'Data SW'!C315)</f>
        <v/>
      </c>
      <c r="D8297">
        <f>IF('Data SW'!C315="","",'Data SW'!D315)</f>
        <v/>
      </c>
      <c r="E8297">
        <f>IF('Data SW'!C315="","",'Data SW'!E315)</f>
        <v/>
      </c>
      <c r="F8297">
        <f>IF('Data SW'!C315="","",'Data SW'!F315)</f>
        <v/>
      </c>
      <c r="G8297">
        <f>IF('Data SW'!C315="","",'Data SW'!AD315)</f>
        <v/>
      </c>
      <c r="H8297">
        <f>IF('Data SW'!C315="","",'Data SW'!AC315)</f>
        <v/>
      </c>
      <c r="I8297">
        <f>IF('Data SW'!C315="","",COUNTIF('Data SW'!J315,"&gt;0")+COUNTIF('Data SW'!L315,"&gt;0")+COUNTIF('Data SW'!N315,"&gt;0")+COUNTIF('Data SW'!P315,"&gt;0")+COUNTIF('Data SW'!R315,"&gt;0")+COUNTIF('Data SW'!T315,"&gt;0")+COUNTIF('Data SW'!V315,"&gt;0")+COUNTIF('Data SW'!X315,"&gt;0"))</f>
        <v/>
      </c>
      <c r="J8297">
        <f>IF('Data SW'!C315="","",IF((COUNTIF('Data SW'!K315,"&gt;0")+COUNTIF('Data SW'!M315,"&gt;0")+COUNTIF('Data SW'!O315,"&gt;0")+COUNTIF('Data SW'!Q315,"&gt;0")+COUNTIF('Data SW'!S315,"&gt;0")+COUNTIF('Data SW'!U315,"&gt;0")+COUNTIF('Data SW'!W315,"&gt;0")+COUNTIF('Data SW'!Y315,"&gt;0"))&gt;0,1,0))</f>
        <v/>
      </c>
      <c r="M8297" t="inlineStr">
        <is>
          <t>Data R</t>
        </is>
      </c>
    </row>
    <row r="8298">
      <c r="A8298" t="inlineStr">
        <is>
          <t>PT Swasta / PPKS</t>
        </is>
      </c>
      <c r="B8298">
        <f>IF('Data SW'!C316="","",'Data SW'!B316)</f>
        <v/>
      </c>
      <c r="C8298">
        <f>IF('Data SW'!C316="","",'Data SW'!C316)</f>
        <v/>
      </c>
      <c r="D8298">
        <f>IF('Data SW'!C316="","",'Data SW'!D316)</f>
        <v/>
      </c>
      <c r="E8298">
        <f>IF('Data SW'!C316="","",'Data SW'!E316)</f>
        <v/>
      </c>
      <c r="F8298">
        <f>IF('Data SW'!C316="","",'Data SW'!F316)</f>
        <v/>
      </c>
      <c r="G8298">
        <f>IF('Data SW'!C316="","",'Data SW'!AD316)</f>
        <v/>
      </c>
      <c r="H8298">
        <f>IF('Data SW'!C316="","",'Data SW'!AC316)</f>
        <v/>
      </c>
      <c r="I8298">
        <f>IF('Data SW'!C316="","",COUNTIF('Data SW'!J316,"&gt;0")+COUNTIF('Data SW'!L316,"&gt;0")+COUNTIF('Data SW'!N316,"&gt;0")+COUNTIF('Data SW'!P316,"&gt;0")+COUNTIF('Data SW'!R316,"&gt;0")+COUNTIF('Data SW'!T316,"&gt;0")+COUNTIF('Data SW'!V316,"&gt;0")+COUNTIF('Data SW'!X316,"&gt;0"))</f>
        <v/>
      </c>
      <c r="J8298">
        <f>IF('Data SW'!C316="","",IF((COUNTIF('Data SW'!K316,"&gt;0")+COUNTIF('Data SW'!M316,"&gt;0")+COUNTIF('Data SW'!O316,"&gt;0")+COUNTIF('Data SW'!Q316,"&gt;0")+COUNTIF('Data SW'!S316,"&gt;0")+COUNTIF('Data SW'!U316,"&gt;0")+COUNTIF('Data SW'!W316,"&gt;0")+COUNTIF('Data SW'!Y316,"&gt;0"))&gt;0,1,0))</f>
        <v/>
      </c>
      <c r="M8298" t="inlineStr">
        <is>
          <t>Data R</t>
        </is>
      </c>
    </row>
    <row r="8299">
      <c r="A8299" t="inlineStr">
        <is>
          <t>PT Swasta / PPKS</t>
        </is>
      </c>
      <c r="B8299">
        <f>IF('Data SW'!C317="","",'Data SW'!B317)</f>
        <v/>
      </c>
      <c r="C8299">
        <f>IF('Data SW'!C317="","",'Data SW'!C317)</f>
        <v/>
      </c>
      <c r="D8299">
        <f>IF('Data SW'!C317="","",'Data SW'!D317)</f>
        <v/>
      </c>
      <c r="E8299">
        <f>IF('Data SW'!C317="","",'Data SW'!E317)</f>
        <v/>
      </c>
      <c r="F8299">
        <f>IF('Data SW'!C317="","",'Data SW'!F317)</f>
        <v/>
      </c>
      <c r="G8299">
        <f>IF('Data SW'!C317="","",'Data SW'!AD317)</f>
        <v/>
      </c>
      <c r="H8299">
        <f>IF('Data SW'!C317="","",'Data SW'!AC317)</f>
        <v/>
      </c>
      <c r="I8299">
        <f>IF('Data SW'!C317="","",COUNTIF('Data SW'!J317,"&gt;0")+COUNTIF('Data SW'!L317,"&gt;0")+COUNTIF('Data SW'!N317,"&gt;0")+COUNTIF('Data SW'!P317,"&gt;0")+COUNTIF('Data SW'!R317,"&gt;0")+COUNTIF('Data SW'!T317,"&gt;0")+COUNTIF('Data SW'!V317,"&gt;0")+COUNTIF('Data SW'!X317,"&gt;0"))</f>
        <v/>
      </c>
      <c r="J8299">
        <f>IF('Data SW'!C317="","",IF((COUNTIF('Data SW'!K317,"&gt;0")+COUNTIF('Data SW'!M317,"&gt;0")+COUNTIF('Data SW'!O317,"&gt;0")+COUNTIF('Data SW'!Q317,"&gt;0")+COUNTIF('Data SW'!S317,"&gt;0")+COUNTIF('Data SW'!U317,"&gt;0")+COUNTIF('Data SW'!W317,"&gt;0")+COUNTIF('Data SW'!Y317,"&gt;0"))&gt;0,1,0))</f>
        <v/>
      </c>
      <c r="M8299" t="inlineStr">
        <is>
          <t>Data R</t>
        </is>
      </c>
    </row>
    <row r="8300">
      <c r="A8300" t="inlineStr">
        <is>
          <t>PT Swasta / PPKS</t>
        </is>
      </c>
      <c r="B8300">
        <f>IF('Data SW'!C318="","",'Data SW'!B318)</f>
        <v/>
      </c>
      <c r="C8300">
        <f>IF('Data SW'!C318="","",'Data SW'!C318)</f>
        <v/>
      </c>
      <c r="D8300">
        <f>IF('Data SW'!C318="","",'Data SW'!D318)</f>
        <v/>
      </c>
      <c r="E8300">
        <f>IF('Data SW'!C318="","",'Data SW'!E318)</f>
        <v/>
      </c>
      <c r="F8300">
        <f>IF('Data SW'!C318="","",'Data SW'!F318)</f>
        <v/>
      </c>
      <c r="G8300">
        <f>IF('Data SW'!C318="","",'Data SW'!AD318)</f>
        <v/>
      </c>
      <c r="H8300">
        <f>IF('Data SW'!C318="","",'Data SW'!AC318)</f>
        <v/>
      </c>
      <c r="I8300">
        <f>IF('Data SW'!C318="","",COUNTIF('Data SW'!J318,"&gt;0")+COUNTIF('Data SW'!L318,"&gt;0")+COUNTIF('Data SW'!N318,"&gt;0")+COUNTIF('Data SW'!P318,"&gt;0")+COUNTIF('Data SW'!R318,"&gt;0")+COUNTIF('Data SW'!T318,"&gt;0")+COUNTIF('Data SW'!V318,"&gt;0")+COUNTIF('Data SW'!X318,"&gt;0"))</f>
        <v/>
      </c>
      <c r="J8300">
        <f>IF('Data SW'!C318="","",IF((COUNTIF('Data SW'!K318,"&gt;0")+COUNTIF('Data SW'!M318,"&gt;0")+COUNTIF('Data SW'!O318,"&gt;0")+COUNTIF('Data SW'!Q318,"&gt;0")+COUNTIF('Data SW'!S318,"&gt;0")+COUNTIF('Data SW'!U318,"&gt;0")+COUNTIF('Data SW'!W318,"&gt;0")+COUNTIF('Data SW'!Y318,"&gt;0"))&gt;0,1,0))</f>
        <v/>
      </c>
      <c r="M8300" t="inlineStr">
        <is>
          <t>Data R</t>
        </is>
      </c>
    </row>
    <row r="8301">
      <c r="A8301" t="inlineStr">
        <is>
          <t>PT Swasta / PPKS</t>
        </is>
      </c>
      <c r="B8301">
        <f>IF('Data SW'!C319="","",'Data SW'!B319)</f>
        <v/>
      </c>
      <c r="C8301">
        <f>IF('Data SW'!C319="","",'Data SW'!C319)</f>
        <v/>
      </c>
      <c r="D8301">
        <f>IF('Data SW'!C319="","",'Data SW'!D319)</f>
        <v/>
      </c>
      <c r="E8301">
        <f>IF('Data SW'!C319="","",'Data SW'!E319)</f>
        <v/>
      </c>
      <c r="F8301">
        <f>IF('Data SW'!C319="","",'Data SW'!F319)</f>
        <v/>
      </c>
      <c r="G8301">
        <f>IF('Data SW'!C319="","",'Data SW'!AD319)</f>
        <v/>
      </c>
      <c r="H8301">
        <f>IF('Data SW'!C319="","",'Data SW'!AC319)</f>
        <v/>
      </c>
      <c r="I8301">
        <f>IF('Data SW'!C319="","",COUNTIF('Data SW'!J319,"&gt;0")+COUNTIF('Data SW'!L319,"&gt;0")+COUNTIF('Data SW'!N319,"&gt;0")+COUNTIF('Data SW'!P319,"&gt;0")+COUNTIF('Data SW'!R319,"&gt;0")+COUNTIF('Data SW'!T319,"&gt;0")+COUNTIF('Data SW'!V319,"&gt;0")+COUNTIF('Data SW'!X319,"&gt;0"))</f>
        <v/>
      </c>
      <c r="J8301">
        <f>IF('Data SW'!C319="","",IF((COUNTIF('Data SW'!K319,"&gt;0")+COUNTIF('Data SW'!M319,"&gt;0")+COUNTIF('Data SW'!O319,"&gt;0")+COUNTIF('Data SW'!Q319,"&gt;0")+COUNTIF('Data SW'!S319,"&gt;0")+COUNTIF('Data SW'!U319,"&gt;0")+COUNTIF('Data SW'!W319,"&gt;0")+COUNTIF('Data SW'!Y319,"&gt;0"))&gt;0,1,0))</f>
        <v/>
      </c>
      <c r="M8301" t="inlineStr">
        <is>
          <t>Data R</t>
        </is>
      </c>
    </row>
    <row r="8302">
      <c r="A8302" t="inlineStr">
        <is>
          <t>PT Swasta / PPKS</t>
        </is>
      </c>
      <c r="B8302">
        <f>IF('Data SW'!C320="","",'Data SW'!B320)</f>
        <v/>
      </c>
      <c r="C8302">
        <f>IF('Data SW'!C320="","",'Data SW'!C320)</f>
        <v/>
      </c>
      <c r="D8302">
        <f>IF('Data SW'!C320="","",'Data SW'!D320)</f>
        <v/>
      </c>
      <c r="E8302">
        <f>IF('Data SW'!C320="","",'Data SW'!E320)</f>
        <v/>
      </c>
      <c r="F8302">
        <f>IF('Data SW'!C320="","",'Data SW'!F320)</f>
        <v/>
      </c>
      <c r="G8302">
        <f>IF('Data SW'!C320="","",'Data SW'!AD320)</f>
        <v/>
      </c>
      <c r="H8302">
        <f>IF('Data SW'!C320="","",'Data SW'!AC320)</f>
        <v/>
      </c>
      <c r="I8302">
        <f>IF('Data SW'!C320="","",COUNTIF('Data SW'!J320,"&gt;0")+COUNTIF('Data SW'!L320,"&gt;0")+COUNTIF('Data SW'!N320,"&gt;0")+COUNTIF('Data SW'!P320,"&gt;0")+COUNTIF('Data SW'!R320,"&gt;0")+COUNTIF('Data SW'!T320,"&gt;0")+COUNTIF('Data SW'!V320,"&gt;0")+COUNTIF('Data SW'!X320,"&gt;0"))</f>
        <v/>
      </c>
      <c r="J8302">
        <f>IF('Data SW'!C320="","",IF((COUNTIF('Data SW'!K320,"&gt;0")+COUNTIF('Data SW'!M320,"&gt;0")+COUNTIF('Data SW'!O320,"&gt;0")+COUNTIF('Data SW'!Q320,"&gt;0")+COUNTIF('Data SW'!S320,"&gt;0")+COUNTIF('Data SW'!U320,"&gt;0")+COUNTIF('Data SW'!W320,"&gt;0")+COUNTIF('Data SW'!Y320,"&gt;0"))&gt;0,1,0))</f>
        <v/>
      </c>
      <c r="M8302" t="inlineStr">
        <is>
          <t>Data R</t>
        </is>
      </c>
    </row>
    <row r="8303">
      <c r="A8303" t="inlineStr">
        <is>
          <t>PT Swasta / PPKS</t>
        </is>
      </c>
      <c r="B8303">
        <f>IF('Data SW'!C321="","",'Data SW'!B321)</f>
        <v/>
      </c>
      <c r="C8303">
        <f>IF('Data SW'!C321="","",'Data SW'!C321)</f>
        <v/>
      </c>
      <c r="D8303">
        <f>IF('Data SW'!C321="","",'Data SW'!D321)</f>
        <v/>
      </c>
      <c r="E8303">
        <f>IF('Data SW'!C321="","",'Data SW'!E321)</f>
        <v/>
      </c>
      <c r="F8303">
        <f>IF('Data SW'!C321="","",'Data SW'!F321)</f>
        <v/>
      </c>
      <c r="G8303">
        <f>IF('Data SW'!C321="","",'Data SW'!AD321)</f>
        <v/>
      </c>
      <c r="H8303">
        <f>IF('Data SW'!C321="","",'Data SW'!AC321)</f>
        <v/>
      </c>
      <c r="I8303">
        <f>IF('Data SW'!C321="","",COUNTIF('Data SW'!J321,"&gt;0")+COUNTIF('Data SW'!L321,"&gt;0")+COUNTIF('Data SW'!N321,"&gt;0")+COUNTIF('Data SW'!P321,"&gt;0")+COUNTIF('Data SW'!R321,"&gt;0")+COUNTIF('Data SW'!T321,"&gt;0")+COUNTIF('Data SW'!V321,"&gt;0")+COUNTIF('Data SW'!X321,"&gt;0"))</f>
        <v/>
      </c>
      <c r="J8303">
        <f>IF('Data SW'!C321="","",IF((COUNTIF('Data SW'!K321,"&gt;0")+COUNTIF('Data SW'!M321,"&gt;0")+COUNTIF('Data SW'!O321,"&gt;0")+COUNTIF('Data SW'!Q321,"&gt;0")+COUNTIF('Data SW'!S321,"&gt;0")+COUNTIF('Data SW'!U321,"&gt;0")+COUNTIF('Data SW'!W321,"&gt;0")+COUNTIF('Data SW'!Y321,"&gt;0"))&gt;0,1,0))</f>
        <v/>
      </c>
      <c r="M8303" t="inlineStr">
        <is>
          <t>Data R</t>
        </is>
      </c>
    </row>
    <row r="8304">
      <c r="A8304" t="inlineStr">
        <is>
          <t>PT Swasta / PPKS</t>
        </is>
      </c>
      <c r="B8304">
        <f>IF('Data SW'!C322="","",'Data SW'!B322)</f>
        <v/>
      </c>
      <c r="C8304">
        <f>IF('Data SW'!C322="","",'Data SW'!C322)</f>
        <v/>
      </c>
      <c r="D8304">
        <f>IF('Data SW'!C322="","",'Data SW'!D322)</f>
        <v/>
      </c>
      <c r="E8304">
        <f>IF('Data SW'!C322="","",'Data SW'!E322)</f>
        <v/>
      </c>
      <c r="F8304">
        <f>IF('Data SW'!C322="","",'Data SW'!F322)</f>
        <v/>
      </c>
      <c r="G8304">
        <f>IF('Data SW'!C322="","",'Data SW'!AD322)</f>
        <v/>
      </c>
      <c r="H8304">
        <f>IF('Data SW'!C322="","",'Data SW'!AC322)</f>
        <v/>
      </c>
      <c r="I8304">
        <f>IF('Data SW'!C322="","",COUNTIF('Data SW'!J322,"&gt;0")+COUNTIF('Data SW'!L322,"&gt;0")+COUNTIF('Data SW'!N322,"&gt;0")+COUNTIF('Data SW'!P322,"&gt;0")+COUNTIF('Data SW'!R322,"&gt;0")+COUNTIF('Data SW'!T322,"&gt;0")+COUNTIF('Data SW'!V322,"&gt;0")+COUNTIF('Data SW'!X322,"&gt;0"))</f>
        <v/>
      </c>
      <c r="J8304">
        <f>IF('Data SW'!C322="","",IF((COUNTIF('Data SW'!K322,"&gt;0")+COUNTIF('Data SW'!M322,"&gt;0")+COUNTIF('Data SW'!O322,"&gt;0")+COUNTIF('Data SW'!Q322,"&gt;0")+COUNTIF('Data SW'!S322,"&gt;0")+COUNTIF('Data SW'!U322,"&gt;0")+COUNTIF('Data SW'!W322,"&gt;0")+COUNTIF('Data SW'!Y322,"&gt;0"))&gt;0,1,0))</f>
        <v/>
      </c>
      <c r="M8304" t="inlineStr">
        <is>
          <t>Data R</t>
        </is>
      </c>
    </row>
    <row r="8305">
      <c r="A8305" t="inlineStr">
        <is>
          <t>PT Swasta / PPKS</t>
        </is>
      </c>
      <c r="B8305">
        <f>IF('Data SW'!C323="","",'Data SW'!B323)</f>
        <v/>
      </c>
      <c r="C8305">
        <f>IF('Data SW'!C323="","",'Data SW'!C323)</f>
        <v/>
      </c>
      <c r="D8305">
        <f>IF('Data SW'!C323="","",'Data SW'!D323)</f>
        <v/>
      </c>
      <c r="E8305">
        <f>IF('Data SW'!C323="","",'Data SW'!E323)</f>
        <v/>
      </c>
      <c r="F8305">
        <f>IF('Data SW'!C323="","",'Data SW'!F323)</f>
        <v/>
      </c>
      <c r="G8305">
        <f>IF('Data SW'!C323="","",'Data SW'!AD323)</f>
        <v/>
      </c>
      <c r="H8305">
        <f>IF('Data SW'!C323="","",'Data SW'!AC323)</f>
        <v/>
      </c>
      <c r="I8305">
        <f>IF('Data SW'!C323="","",COUNTIF('Data SW'!J323,"&gt;0")+COUNTIF('Data SW'!L323,"&gt;0")+COUNTIF('Data SW'!N323,"&gt;0")+COUNTIF('Data SW'!P323,"&gt;0")+COUNTIF('Data SW'!R323,"&gt;0")+COUNTIF('Data SW'!T323,"&gt;0")+COUNTIF('Data SW'!V323,"&gt;0")+COUNTIF('Data SW'!X323,"&gt;0"))</f>
        <v/>
      </c>
      <c r="J8305">
        <f>IF('Data SW'!C323="","",IF((COUNTIF('Data SW'!K323,"&gt;0")+COUNTIF('Data SW'!M323,"&gt;0")+COUNTIF('Data SW'!O323,"&gt;0")+COUNTIF('Data SW'!Q323,"&gt;0")+COUNTIF('Data SW'!S323,"&gt;0")+COUNTIF('Data SW'!U323,"&gt;0")+COUNTIF('Data SW'!W323,"&gt;0")+COUNTIF('Data SW'!Y323,"&gt;0"))&gt;0,1,0))</f>
        <v/>
      </c>
      <c r="M8305" t="inlineStr">
        <is>
          <t>Data R</t>
        </is>
      </c>
    </row>
    <row r="8306">
      <c r="A8306" t="inlineStr">
        <is>
          <t>PT Swasta / PPKS</t>
        </is>
      </c>
      <c r="B8306">
        <f>IF('Data SW'!C324="","",'Data SW'!B324)</f>
        <v/>
      </c>
      <c r="C8306">
        <f>IF('Data SW'!C324="","",'Data SW'!C324)</f>
        <v/>
      </c>
      <c r="D8306">
        <f>IF('Data SW'!C324="","",'Data SW'!D324)</f>
        <v/>
      </c>
      <c r="E8306">
        <f>IF('Data SW'!C324="","",'Data SW'!E324)</f>
        <v/>
      </c>
      <c r="F8306">
        <f>IF('Data SW'!C324="","",'Data SW'!F324)</f>
        <v/>
      </c>
      <c r="G8306">
        <f>IF('Data SW'!C324="","",'Data SW'!AD324)</f>
        <v/>
      </c>
      <c r="H8306">
        <f>IF('Data SW'!C324="","",'Data SW'!AC324)</f>
        <v/>
      </c>
      <c r="I8306">
        <f>IF('Data SW'!C324="","",COUNTIF('Data SW'!J324,"&gt;0")+COUNTIF('Data SW'!L324,"&gt;0")+COUNTIF('Data SW'!N324,"&gt;0")+COUNTIF('Data SW'!P324,"&gt;0")+COUNTIF('Data SW'!R324,"&gt;0")+COUNTIF('Data SW'!T324,"&gt;0")+COUNTIF('Data SW'!V324,"&gt;0")+COUNTIF('Data SW'!X324,"&gt;0"))</f>
        <v/>
      </c>
      <c r="J8306">
        <f>IF('Data SW'!C324="","",IF((COUNTIF('Data SW'!K324,"&gt;0")+COUNTIF('Data SW'!M324,"&gt;0")+COUNTIF('Data SW'!O324,"&gt;0")+COUNTIF('Data SW'!Q324,"&gt;0")+COUNTIF('Data SW'!S324,"&gt;0")+COUNTIF('Data SW'!U324,"&gt;0")+COUNTIF('Data SW'!W324,"&gt;0")+COUNTIF('Data SW'!Y324,"&gt;0"))&gt;0,1,0))</f>
        <v/>
      </c>
      <c r="M8306" t="inlineStr">
        <is>
          <t>Data R</t>
        </is>
      </c>
    </row>
    <row r="8307">
      <c r="A8307" t="inlineStr">
        <is>
          <t>PT Swasta / PPKS</t>
        </is>
      </c>
      <c r="B8307">
        <f>IF('Data SW'!C325="","",'Data SW'!B325)</f>
        <v/>
      </c>
      <c r="C8307">
        <f>IF('Data SW'!C325="","",'Data SW'!C325)</f>
        <v/>
      </c>
      <c r="D8307">
        <f>IF('Data SW'!C325="","",'Data SW'!D325)</f>
        <v/>
      </c>
      <c r="E8307">
        <f>IF('Data SW'!C325="","",'Data SW'!E325)</f>
        <v/>
      </c>
      <c r="F8307">
        <f>IF('Data SW'!C325="","",'Data SW'!F325)</f>
        <v/>
      </c>
      <c r="G8307">
        <f>IF('Data SW'!C325="","",'Data SW'!AD325)</f>
        <v/>
      </c>
      <c r="H8307">
        <f>IF('Data SW'!C325="","",'Data SW'!AC325)</f>
        <v/>
      </c>
      <c r="I8307">
        <f>IF('Data SW'!C325="","",COUNTIF('Data SW'!J325,"&gt;0")+COUNTIF('Data SW'!L325,"&gt;0")+COUNTIF('Data SW'!N325,"&gt;0")+COUNTIF('Data SW'!P325,"&gt;0")+COUNTIF('Data SW'!R325,"&gt;0")+COUNTIF('Data SW'!T325,"&gt;0")+COUNTIF('Data SW'!V325,"&gt;0")+COUNTIF('Data SW'!X325,"&gt;0"))</f>
        <v/>
      </c>
      <c r="J8307">
        <f>IF('Data SW'!C325="","",IF((COUNTIF('Data SW'!K325,"&gt;0")+COUNTIF('Data SW'!M325,"&gt;0")+COUNTIF('Data SW'!O325,"&gt;0")+COUNTIF('Data SW'!Q325,"&gt;0")+COUNTIF('Data SW'!S325,"&gt;0")+COUNTIF('Data SW'!U325,"&gt;0")+COUNTIF('Data SW'!W325,"&gt;0")+COUNTIF('Data SW'!Y325,"&gt;0"))&gt;0,1,0))</f>
        <v/>
      </c>
      <c r="M8307" t="inlineStr">
        <is>
          <t>Data R</t>
        </is>
      </c>
    </row>
    <row r="8308">
      <c r="A8308" t="inlineStr">
        <is>
          <t>PT Swasta / PPKS</t>
        </is>
      </c>
      <c r="B8308">
        <f>IF('Data SW'!C326="","",'Data SW'!B326)</f>
        <v/>
      </c>
      <c r="C8308">
        <f>IF('Data SW'!C326="","",'Data SW'!C326)</f>
        <v/>
      </c>
      <c r="D8308">
        <f>IF('Data SW'!C326="","",'Data SW'!D326)</f>
        <v/>
      </c>
      <c r="E8308">
        <f>IF('Data SW'!C326="","",'Data SW'!E326)</f>
        <v/>
      </c>
      <c r="F8308">
        <f>IF('Data SW'!C326="","",'Data SW'!F326)</f>
        <v/>
      </c>
      <c r="G8308">
        <f>IF('Data SW'!C326="","",'Data SW'!AD326)</f>
        <v/>
      </c>
      <c r="H8308">
        <f>IF('Data SW'!C326="","",'Data SW'!AC326)</f>
        <v/>
      </c>
      <c r="I8308">
        <f>IF('Data SW'!C326="","",COUNTIF('Data SW'!J326,"&gt;0")+COUNTIF('Data SW'!L326,"&gt;0")+COUNTIF('Data SW'!N326,"&gt;0")+COUNTIF('Data SW'!P326,"&gt;0")+COUNTIF('Data SW'!R326,"&gt;0")+COUNTIF('Data SW'!T326,"&gt;0")+COUNTIF('Data SW'!V326,"&gt;0")+COUNTIF('Data SW'!X326,"&gt;0"))</f>
        <v/>
      </c>
      <c r="J8308">
        <f>IF('Data SW'!C326="","",IF((COUNTIF('Data SW'!K326,"&gt;0")+COUNTIF('Data SW'!M326,"&gt;0")+COUNTIF('Data SW'!O326,"&gt;0")+COUNTIF('Data SW'!Q326,"&gt;0")+COUNTIF('Data SW'!S326,"&gt;0")+COUNTIF('Data SW'!U326,"&gt;0")+COUNTIF('Data SW'!W326,"&gt;0")+COUNTIF('Data SW'!Y326,"&gt;0"))&gt;0,1,0))</f>
        <v/>
      </c>
      <c r="M8308" t="inlineStr">
        <is>
          <t>Data R</t>
        </is>
      </c>
    </row>
    <row r="8309">
      <c r="A8309" t="inlineStr">
        <is>
          <t>PT Swasta / PPKS</t>
        </is>
      </c>
      <c r="B8309">
        <f>IF('Data SW'!C327="","",'Data SW'!B327)</f>
        <v/>
      </c>
      <c r="C8309">
        <f>IF('Data SW'!C327="","",'Data SW'!C327)</f>
        <v/>
      </c>
      <c r="D8309">
        <f>IF('Data SW'!C327="","",'Data SW'!D327)</f>
        <v/>
      </c>
      <c r="E8309">
        <f>IF('Data SW'!C327="","",'Data SW'!E327)</f>
        <v/>
      </c>
      <c r="F8309">
        <f>IF('Data SW'!C327="","",'Data SW'!F327)</f>
        <v/>
      </c>
      <c r="G8309">
        <f>IF('Data SW'!C327="","",'Data SW'!AD327)</f>
        <v/>
      </c>
      <c r="H8309">
        <f>IF('Data SW'!C327="","",'Data SW'!AC327)</f>
        <v/>
      </c>
      <c r="I8309">
        <f>IF('Data SW'!C327="","",COUNTIF('Data SW'!J327,"&gt;0")+COUNTIF('Data SW'!L327,"&gt;0")+COUNTIF('Data SW'!N327,"&gt;0")+COUNTIF('Data SW'!P327,"&gt;0")+COUNTIF('Data SW'!R327,"&gt;0")+COUNTIF('Data SW'!T327,"&gt;0")+COUNTIF('Data SW'!V327,"&gt;0")+COUNTIF('Data SW'!X327,"&gt;0"))</f>
        <v/>
      </c>
      <c r="J8309">
        <f>IF('Data SW'!C327="","",IF((COUNTIF('Data SW'!K327,"&gt;0")+COUNTIF('Data SW'!M327,"&gt;0")+COUNTIF('Data SW'!O327,"&gt;0")+COUNTIF('Data SW'!Q327,"&gt;0")+COUNTIF('Data SW'!S327,"&gt;0")+COUNTIF('Data SW'!U327,"&gt;0")+COUNTIF('Data SW'!W327,"&gt;0")+COUNTIF('Data SW'!Y327,"&gt;0"))&gt;0,1,0))</f>
        <v/>
      </c>
      <c r="M8309" t="inlineStr">
        <is>
          <t>Data R</t>
        </is>
      </c>
    </row>
    <row r="8310">
      <c r="A8310" t="inlineStr">
        <is>
          <t>PT Swasta / PPKS</t>
        </is>
      </c>
      <c r="B8310">
        <f>IF('Data SW'!C328="","",'Data SW'!B328)</f>
        <v/>
      </c>
      <c r="C8310">
        <f>IF('Data SW'!C328="","",'Data SW'!C328)</f>
        <v/>
      </c>
      <c r="D8310">
        <f>IF('Data SW'!C328="","",'Data SW'!D328)</f>
        <v/>
      </c>
      <c r="E8310">
        <f>IF('Data SW'!C328="","",'Data SW'!E328)</f>
        <v/>
      </c>
      <c r="F8310">
        <f>IF('Data SW'!C328="","",'Data SW'!F328)</f>
        <v/>
      </c>
      <c r="G8310">
        <f>IF('Data SW'!C328="","",'Data SW'!AD328)</f>
        <v/>
      </c>
      <c r="H8310">
        <f>IF('Data SW'!C328="","",'Data SW'!AC328)</f>
        <v/>
      </c>
      <c r="I8310">
        <f>IF('Data SW'!C328="","",COUNTIF('Data SW'!J328,"&gt;0")+COUNTIF('Data SW'!L328,"&gt;0")+COUNTIF('Data SW'!N328,"&gt;0")+COUNTIF('Data SW'!P328,"&gt;0")+COUNTIF('Data SW'!R328,"&gt;0")+COUNTIF('Data SW'!T328,"&gt;0")+COUNTIF('Data SW'!V328,"&gt;0")+COUNTIF('Data SW'!X328,"&gt;0"))</f>
        <v/>
      </c>
      <c r="J8310">
        <f>IF('Data SW'!C328="","",IF((COUNTIF('Data SW'!K328,"&gt;0")+COUNTIF('Data SW'!M328,"&gt;0")+COUNTIF('Data SW'!O328,"&gt;0")+COUNTIF('Data SW'!Q328,"&gt;0")+COUNTIF('Data SW'!S328,"&gt;0")+COUNTIF('Data SW'!U328,"&gt;0")+COUNTIF('Data SW'!W328,"&gt;0")+COUNTIF('Data SW'!Y328,"&gt;0"))&gt;0,1,0))</f>
        <v/>
      </c>
      <c r="M8310" t="inlineStr">
        <is>
          <t>Data R</t>
        </is>
      </c>
    </row>
    <row r="8311">
      <c r="A8311" t="inlineStr">
        <is>
          <t>PT Swasta / PPKS</t>
        </is>
      </c>
      <c r="B8311">
        <f>IF('Data SW'!C329="","",'Data SW'!B329)</f>
        <v/>
      </c>
      <c r="C8311">
        <f>IF('Data SW'!C329="","",'Data SW'!C329)</f>
        <v/>
      </c>
      <c r="D8311">
        <f>IF('Data SW'!C329="","",'Data SW'!D329)</f>
        <v/>
      </c>
      <c r="E8311">
        <f>IF('Data SW'!C329="","",'Data SW'!E329)</f>
        <v/>
      </c>
      <c r="F8311">
        <f>IF('Data SW'!C329="","",'Data SW'!F329)</f>
        <v/>
      </c>
      <c r="G8311">
        <f>IF('Data SW'!C329="","",'Data SW'!AD329)</f>
        <v/>
      </c>
      <c r="H8311">
        <f>IF('Data SW'!C329="","",'Data SW'!AC329)</f>
        <v/>
      </c>
      <c r="I8311">
        <f>IF('Data SW'!C329="","",COUNTIF('Data SW'!J329,"&gt;0")+COUNTIF('Data SW'!L329,"&gt;0")+COUNTIF('Data SW'!N329,"&gt;0")+COUNTIF('Data SW'!P329,"&gt;0")+COUNTIF('Data SW'!R329,"&gt;0")+COUNTIF('Data SW'!T329,"&gt;0")+COUNTIF('Data SW'!V329,"&gt;0")+COUNTIF('Data SW'!X329,"&gt;0"))</f>
        <v/>
      </c>
      <c r="J8311">
        <f>IF('Data SW'!C329="","",IF((COUNTIF('Data SW'!K329,"&gt;0")+COUNTIF('Data SW'!M329,"&gt;0")+COUNTIF('Data SW'!O329,"&gt;0")+COUNTIF('Data SW'!Q329,"&gt;0")+COUNTIF('Data SW'!S329,"&gt;0")+COUNTIF('Data SW'!U329,"&gt;0")+COUNTIF('Data SW'!W329,"&gt;0")+COUNTIF('Data SW'!Y329,"&gt;0"))&gt;0,1,0))</f>
        <v/>
      </c>
      <c r="M8311" t="inlineStr">
        <is>
          <t>Data R</t>
        </is>
      </c>
    </row>
    <row r="8312">
      <c r="A8312" t="inlineStr">
        <is>
          <t>PT Swasta / PPKS</t>
        </is>
      </c>
      <c r="B8312">
        <f>IF('Data SW'!C330="","",'Data SW'!B330)</f>
        <v/>
      </c>
      <c r="C8312">
        <f>IF('Data SW'!C330="","",'Data SW'!C330)</f>
        <v/>
      </c>
      <c r="D8312">
        <f>IF('Data SW'!C330="","",'Data SW'!D330)</f>
        <v/>
      </c>
      <c r="E8312">
        <f>IF('Data SW'!C330="","",'Data SW'!E330)</f>
        <v/>
      </c>
      <c r="F8312">
        <f>IF('Data SW'!C330="","",'Data SW'!F330)</f>
        <v/>
      </c>
      <c r="G8312">
        <f>IF('Data SW'!C330="","",'Data SW'!AD330)</f>
        <v/>
      </c>
      <c r="H8312">
        <f>IF('Data SW'!C330="","",'Data SW'!AC330)</f>
        <v/>
      </c>
      <c r="I8312">
        <f>IF('Data SW'!C330="","",COUNTIF('Data SW'!J330,"&gt;0")+COUNTIF('Data SW'!L330,"&gt;0")+COUNTIF('Data SW'!N330,"&gt;0")+COUNTIF('Data SW'!P330,"&gt;0")+COUNTIF('Data SW'!R330,"&gt;0")+COUNTIF('Data SW'!T330,"&gt;0")+COUNTIF('Data SW'!V330,"&gt;0")+COUNTIF('Data SW'!X330,"&gt;0"))</f>
        <v/>
      </c>
      <c r="J8312">
        <f>IF('Data SW'!C330="","",IF((COUNTIF('Data SW'!K330,"&gt;0")+COUNTIF('Data SW'!M330,"&gt;0")+COUNTIF('Data SW'!O330,"&gt;0")+COUNTIF('Data SW'!Q330,"&gt;0")+COUNTIF('Data SW'!S330,"&gt;0")+COUNTIF('Data SW'!U330,"&gt;0")+COUNTIF('Data SW'!W330,"&gt;0")+COUNTIF('Data SW'!Y330,"&gt;0"))&gt;0,1,0))</f>
        <v/>
      </c>
      <c r="M8312" t="inlineStr">
        <is>
          <t>Data R</t>
        </is>
      </c>
    </row>
    <row r="8313">
      <c r="A8313" t="inlineStr">
        <is>
          <t>PT Swasta / PPKS</t>
        </is>
      </c>
      <c r="B8313">
        <f>IF('Data SW'!C331="","",'Data SW'!B331)</f>
        <v/>
      </c>
      <c r="C8313">
        <f>IF('Data SW'!C331="","",'Data SW'!C331)</f>
        <v/>
      </c>
      <c r="D8313">
        <f>IF('Data SW'!C331="","",'Data SW'!D331)</f>
        <v/>
      </c>
      <c r="E8313">
        <f>IF('Data SW'!C331="","",'Data SW'!E331)</f>
        <v/>
      </c>
      <c r="F8313">
        <f>IF('Data SW'!C331="","",'Data SW'!F331)</f>
        <v/>
      </c>
      <c r="G8313">
        <f>IF('Data SW'!C331="","",'Data SW'!AD331)</f>
        <v/>
      </c>
      <c r="H8313">
        <f>IF('Data SW'!C331="","",'Data SW'!AC331)</f>
        <v/>
      </c>
      <c r="I8313">
        <f>IF('Data SW'!C331="","",COUNTIF('Data SW'!J331,"&gt;0")+COUNTIF('Data SW'!L331,"&gt;0")+COUNTIF('Data SW'!N331,"&gt;0")+COUNTIF('Data SW'!P331,"&gt;0")+COUNTIF('Data SW'!R331,"&gt;0")+COUNTIF('Data SW'!T331,"&gt;0")+COUNTIF('Data SW'!V331,"&gt;0")+COUNTIF('Data SW'!X331,"&gt;0"))</f>
        <v/>
      </c>
      <c r="J8313">
        <f>IF('Data SW'!C331="","",IF((COUNTIF('Data SW'!K331,"&gt;0")+COUNTIF('Data SW'!M331,"&gt;0")+COUNTIF('Data SW'!O331,"&gt;0")+COUNTIF('Data SW'!Q331,"&gt;0")+COUNTIF('Data SW'!S331,"&gt;0")+COUNTIF('Data SW'!U331,"&gt;0")+COUNTIF('Data SW'!W331,"&gt;0")+COUNTIF('Data SW'!Y331,"&gt;0"))&gt;0,1,0))</f>
        <v/>
      </c>
      <c r="M8313" t="inlineStr">
        <is>
          <t>Data R</t>
        </is>
      </c>
    </row>
    <row r="8314">
      <c r="A8314" t="inlineStr">
        <is>
          <t>PT Swasta / PPKS</t>
        </is>
      </c>
      <c r="B8314">
        <f>IF('Data SW'!C332="","",'Data SW'!B332)</f>
        <v/>
      </c>
      <c r="C8314">
        <f>IF('Data SW'!C332="","",'Data SW'!C332)</f>
        <v/>
      </c>
      <c r="D8314">
        <f>IF('Data SW'!C332="","",'Data SW'!D332)</f>
        <v/>
      </c>
      <c r="E8314">
        <f>IF('Data SW'!C332="","",'Data SW'!E332)</f>
        <v/>
      </c>
      <c r="F8314">
        <f>IF('Data SW'!C332="","",'Data SW'!F332)</f>
        <v/>
      </c>
      <c r="G8314">
        <f>IF('Data SW'!C332="","",'Data SW'!AD332)</f>
        <v/>
      </c>
      <c r="H8314">
        <f>IF('Data SW'!C332="","",'Data SW'!AC332)</f>
        <v/>
      </c>
      <c r="I8314">
        <f>IF('Data SW'!C332="","",COUNTIF('Data SW'!J332,"&gt;0")+COUNTIF('Data SW'!L332,"&gt;0")+COUNTIF('Data SW'!N332,"&gt;0")+COUNTIF('Data SW'!P332,"&gt;0")+COUNTIF('Data SW'!R332,"&gt;0")+COUNTIF('Data SW'!T332,"&gt;0")+COUNTIF('Data SW'!V332,"&gt;0")+COUNTIF('Data SW'!X332,"&gt;0"))</f>
        <v/>
      </c>
      <c r="J8314">
        <f>IF('Data SW'!C332="","",IF((COUNTIF('Data SW'!K332,"&gt;0")+COUNTIF('Data SW'!M332,"&gt;0")+COUNTIF('Data SW'!O332,"&gt;0")+COUNTIF('Data SW'!Q332,"&gt;0")+COUNTIF('Data SW'!S332,"&gt;0")+COUNTIF('Data SW'!U332,"&gt;0")+COUNTIF('Data SW'!W332,"&gt;0")+COUNTIF('Data SW'!Y332,"&gt;0"))&gt;0,1,0))</f>
        <v/>
      </c>
      <c r="M8314" t="inlineStr">
        <is>
          <t>Data R</t>
        </is>
      </c>
    </row>
    <row r="8315">
      <c r="A8315" t="inlineStr">
        <is>
          <t>PT Swasta / PPKS</t>
        </is>
      </c>
      <c r="B8315">
        <f>IF('Data SW'!C333="","",'Data SW'!B333)</f>
        <v/>
      </c>
      <c r="C8315">
        <f>IF('Data SW'!C333="","",'Data SW'!C333)</f>
        <v/>
      </c>
      <c r="D8315">
        <f>IF('Data SW'!C333="","",'Data SW'!D333)</f>
        <v/>
      </c>
      <c r="E8315">
        <f>IF('Data SW'!C333="","",'Data SW'!E333)</f>
        <v/>
      </c>
      <c r="F8315">
        <f>IF('Data SW'!C333="","",'Data SW'!F333)</f>
        <v/>
      </c>
      <c r="G8315">
        <f>IF('Data SW'!C333="","",'Data SW'!AD333)</f>
        <v/>
      </c>
      <c r="H8315">
        <f>IF('Data SW'!C333="","",'Data SW'!AC333)</f>
        <v/>
      </c>
      <c r="I8315">
        <f>IF('Data SW'!C333="","",COUNTIF('Data SW'!J333,"&gt;0")+COUNTIF('Data SW'!L333,"&gt;0")+COUNTIF('Data SW'!N333,"&gt;0")+COUNTIF('Data SW'!P333,"&gt;0")+COUNTIF('Data SW'!R333,"&gt;0")+COUNTIF('Data SW'!T333,"&gt;0")+COUNTIF('Data SW'!V333,"&gt;0")+COUNTIF('Data SW'!X333,"&gt;0"))</f>
        <v/>
      </c>
      <c r="J8315">
        <f>IF('Data SW'!C333="","",IF((COUNTIF('Data SW'!K333,"&gt;0")+COUNTIF('Data SW'!M333,"&gt;0")+COUNTIF('Data SW'!O333,"&gt;0")+COUNTIF('Data SW'!Q333,"&gt;0")+COUNTIF('Data SW'!S333,"&gt;0")+COUNTIF('Data SW'!U333,"&gt;0")+COUNTIF('Data SW'!W333,"&gt;0")+COUNTIF('Data SW'!Y333,"&gt;0"))&gt;0,1,0))</f>
        <v/>
      </c>
      <c r="M8315" t="inlineStr">
        <is>
          <t>Data R</t>
        </is>
      </c>
    </row>
    <row r="8316">
      <c r="A8316" t="inlineStr">
        <is>
          <t>PT Swasta / PPKS</t>
        </is>
      </c>
      <c r="B8316">
        <f>IF('Data SW'!C334="","",'Data SW'!B334)</f>
        <v/>
      </c>
      <c r="C8316">
        <f>IF('Data SW'!C334="","",'Data SW'!C334)</f>
        <v/>
      </c>
      <c r="D8316">
        <f>IF('Data SW'!C334="","",'Data SW'!D334)</f>
        <v/>
      </c>
      <c r="E8316">
        <f>IF('Data SW'!C334="","",'Data SW'!E334)</f>
        <v/>
      </c>
      <c r="F8316">
        <f>IF('Data SW'!C334="","",'Data SW'!F334)</f>
        <v/>
      </c>
      <c r="G8316">
        <f>IF('Data SW'!C334="","",'Data SW'!AD334)</f>
        <v/>
      </c>
      <c r="H8316">
        <f>IF('Data SW'!C334="","",'Data SW'!AC334)</f>
        <v/>
      </c>
      <c r="I8316">
        <f>IF('Data SW'!C334="","",COUNTIF('Data SW'!J334,"&gt;0")+COUNTIF('Data SW'!L334,"&gt;0")+COUNTIF('Data SW'!N334,"&gt;0")+COUNTIF('Data SW'!P334,"&gt;0")+COUNTIF('Data SW'!R334,"&gt;0")+COUNTIF('Data SW'!T334,"&gt;0")+COUNTIF('Data SW'!V334,"&gt;0")+COUNTIF('Data SW'!X334,"&gt;0"))</f>
        <v/>
      </c>
      <c r="J8316">
        <f>IF('Data SW'!C334="","",IF((COUNTIF('Data SW'!K334,"&gt;0")+COUNTIF('Data SW'!M334,"&gt;0")+COUNTIF('Data SW'!O334,"&gt;0")+COUNTIF('Data SW'!Q334,"&gt;0")+COUNTIF('Data SW'!S334,"&gt;0")+COUNTIF('Data SW'!U334,"&gt;0")+COUNTIF('Data SW'!W334,"&gt;0")+COUNTIF('Data SW'!Y334,"&gt;0"))&gt;0,1,0))</f>
        <v/>
      </c>
      <c r="M8316" t="inlineStr">
        <is>
          <t>Data R</t>
        </is>
      </c>
    </row>
    <row r="8317">
      <c r="A8317" t="inlineStr">
        <is>
          <t>PT Swasta / PPKS</t>
        </is>
      </c>
      <c r="B8317">
        <f>IF('Data SW'!C335="","",'Data SW'!B335)</f>
        <v/>
      </c>
      <c r="C8317">
        <f>IF('Data SW'!C335="","",'Data SW'!C335)</f>
        <v/>
      </c>
      <c r="D8317">
        <f>IF('Data SW'!C335="","",'Data SW'!D335)</f>
        <v/>
      </c>
      <c r="E8317">
        <f>IF('Data SW'!C335="","",'Data SW'!E335)</f>
        <v/>
      </c>
      <c r="F8317">
        <f>IF('Data SW'!C335="","",'Data SW'!F335)</f>
        <v/>
      </c>
      <c r="G8317">
        <f>IF('Data SW'!C335="","",'Data SW'!AD335)</f>
        <v/>
      </c>
      <c r="H8317">
        <f>IF('Data SW'!C335="","",'Data SW'!AC335)</f>
        <v/>
      </c>
      <c r="I8317">
        <f>IF('Data SW'!C335="","",COUNTIF('Data SW'!J335,"&gt;0")+COUNTIF('Data SW'!L335,"&gt;0")+COUNTIF('Data SW'!N335,"&gt;0")+COUNTIF('Data SW'!P335,"&gt;0")+COUNTIF('Data SW'!R335,"&gt;0")+COUNTIF('Data SW'!T335,"&gt;0")+COUNTIF('Data SW'!V335,"&gt;0")+COUNTIF('Data SW'!X335,"&gt;0"))</f>
        <v/>
      </c>
      <c r="J8317">
        <f>IF('Data SW'!C335="","",IF((COUNTIF('Data SW'!K335,"&gt;0")+COUNTIF('Data SW'!M335,"&gt;0")+COUNTIF('Data SW'!O335,"&gt;0")+COUNTIF('Data SW'!Q335,"&gt;0")+COUNTIF('Data SW'!S335,"&gt;0")+COUNTIF('Data SW'!U335,"&gt;0")+COUNTIF('Data SW'!W335,"&gt;0")+COUNTIF('Data SW'!Y335,"&gt;0"))&gt;0,1,0))</f>
        <v/>
      </c>
      <c r="M8317" t="inlineStr">
        <is>
          <t>Data R</t>
        </is>
      </c>
    </row>
    <row r="8318">
      <c r="A8318" t="inlineStr">
        <is>
          <t>PT Swasta / PPKS</t>
        </is>
      </c>
      <c r="B8318">
        <f>IF('Data SW'!C336="","",'Data SW'!B336)</f>
        <v/>
      </c>
      <c r="C8318">
        <f>IF('Data SW'!C336="","",'Data SW'!C336)</f>
        <v/>
      </c>
      <c r="D8318">
        <f>IF('Data SW'!C336="","",'Data SW'!D336)</f>
        <v/>
      </c>
      <c r="E8318">
        <f>IF('Data SW'!C336="","",'Data SW'!E336)</f>
        <v/>
      </c>
      <c r="F8318">
        <f>IF('Data SW'!C336="","",'Data SW'!F336)</f>
        <v/>
      </c>
      <c r="G8318">
        <f>IF('Data SW'!C336="","",'Data SW'!AD336)</f>
        <v/>
      </c>
      <c r="H8318">
        <f>IF('Data SW'!C336="","",'Data SW'!AC336)</f>
        <v/>
      </c>
      <c r="I8318">
        <f>IF('Data SW'!C336="","",COUNTIF('Data SW'!J336,"&gt;0")+COUNTIF('Data SW'!L336,"&gt;0")+COUNTIF('Data SW'!N336,"&gt;0")+COUNTIF('Data SW'!P336,"&gt;0")+COUNTIF('Data SW'!R336,"&gt;0")+COUNTIF('Data SW'!T336,"&gt;0")+COUNTIF('Data SW'!V336,"&gt;0")+COUNTIF('Data SW'!X336,"&gt;0"))</f>
        <v/>
      </c>
      <c r="J8318">
        <f>IF('Data SW'!C336="","",IF((COUNTIF('Data SW'!K336,"&gt;0")+COUNTIF('Data SW'!M336,"&gt;0")+COUNTIF('Data SW'!O336,"&gt;0")+COUNTIF('Data SW'!Q336,"&gt;0")+COUNTIF('Data SW'!S336,"&gt;0")+COUNTIF('Data SW'!U336,"&gt;0")+COUNTIF('Data SW'!W336,"&gt;0")+COUNTIF('Data SW'!Y336,"&gt;0"))&gt;0,1,0))</f>
        <v/>
      </c>
      <c r="M8318" t="inlineStr">
        <is>
          <t>Data R</t>
        </is>
      </c>
    </row>
    <row r="8319">
      <c r="A8319" t="inlineStr">
        <is>
          <t>PT Swasta / PPKS</t>
        </is>
      </c>
      <c r="B8319">
        <f>IF('Data SW'!C337="","",'Data SW'!B337)</f>
        <v/>
      </c>
      <c r="C8319">
        <f>IF('Data SW'!C337="","",'Data SW'!C337)</f>
        <v/>
      </c>
      <c r="D8319">
        <f>IF('Data SW'!C337="","",'Data SW'!D337)</f>
        <v/>
      </c>
      <c r="E8319">
        <f>IF('Data SW'!C337="","",'Data SW'!E337)</f>
        <v/>
      </c>
      <c r="F8319">
        <f>IF('Data SW'!C337="","",'Data SW'!F337)</f>
        <v/>
      </c>
      <c r="G8319">
        <f>IF('Data SW'!C337="","",'Data SW'!AD337)</f>
        <v/>
      </c>
      <c r="H8319">
        <f>IF('Data SW'!C337="","",'Data SW'!AC337)</f>
        <v/>
      </c>
      <c r="I8319">
        <f>IF('Data SW'!C337="","",COUNTIF('Data SW'!J337,"&gt;0")+COUNTIF('Data SW'!L337,"&gt;0")+COUNTIF('Data SW'!N337,"&gt;0")+COUNTIF('Data SW'!P337,"&gt;0")+COUNTIF('Data SW'!R337,"&gt;0")+COUNTIF('Data SW'!T337,"&gt;0")+COUNTIF('Data SW'!V337,"&gt;0")+COUNTIF('Data SW'!X337,"&gt;0"))</f>
        <v/>
      </c>
      <c r="J8319">
        <f>IF('Data SW'!C337="","",IF((COUNTIF('Data SW'!K337,"&gt;0")+COUNTIF('Data SW'!M337,"&gt;0")+COUNTIF('Data SW'!O337,"&gt;0")+COUNTIF('Data SW'!Q337,"&gt;0")+COUNTIF('Data SW'!S337,"&gt;0")+COUNTIF('Data SW'!U337,"&gt;0")+COUNTIF('Data SW'!W337,"&gt;0")+COUNTIF('Data SW'!Y337,"&gt;0"))&gt;0,1,0))</f>
        <v/>
      </c>
      <c r="M8319" t="inlineStr">
        <is>
          <t>Data R</t>
        </is>
      </c>
    </row>
    <row r="8320">
      <c r="A8320" t="inlineStr">
        <is>
          <t>PT Swasta / PPKS</t>
        </is>
      </c>
      <c r="B8320">
        <f>IF('Data SW'!C338="","",'Data SW'!B338)</f>
        <v/>
      </c>
      <c r="C8320">
        <f>IF('Data SW'!C338="","",'Data SW'!C338)</f>
        <v/>
      </c>
      <c r="D8320">
        <f>IF('Data SW'!C338="","",'Data SW'!D338)</f>
        <v/>
      </c>
      <c r="E8320">
        <f>IF('Data SW'!C338="","",'Data SW'!E338)</f>
        <v/>
      </c>
      <c r="F8320">
        <f>IF('Data SW'!C338="","",'Data SW'!F338)</f>
        <v/>
      </c>
      <c r="G8320">
        <f>IF('Data SW'!C338="","",'Data SW'!AD338)</f>
        <v/>
      </c>
      <c r="H8320">
        <f>IF('Data SW'!C338="","",'Data SW'!AC338)</f>
        <v/>
      </c>
      <c r="I8320">
        <f>IF('Data SW'!C338="","",COUNTIF('Data SW'!J338,"&gt;0")+COUNTIF('Data SW'!L338,"&gt;0")+COUNTIF('Data SW'!N338,"&gt;0")+COUNTIF('Data SW'!P338,"&gt;0")+COUNTIF('Data SW'!R338,"&gt;0")+COUNTIF('Data SW'!T338,"&gt;0")+COUNTIF('Data SW'!V338,"&gt;0")+COUNTIF('Data SW'!X338,"&gt;0"))</f>
        <v/>
      </c>
      <c r="J8320">
        <f>IF('Data SW'!C338="","",IF((COUNTIF('Data SW'!K338,"&gt;0")+COUNTIF('Data SW'!M338,"&gt;0")+COUNTIF('Data SW'!O338,"&gt;0")+COUNTIF('Data SW'!Q338,"&gt;0")+COUNTIF('Data SW'!S338,"&gt;0")+COUNTIF('Data SW'!U338,"&gt;0")+COUNTIF('Data SW'!W338,"&gt;0")+COUNTIF('Data SW'!Y338,"&gt;0"))&gt;0,1,0))</f>
        <v/>
      </c>
      <c r="M8320" t="inlineStr">
        <is>
          <t>Data R</t>
        </is>
      </c>
    </row>
    <row r="8321">
      <c r="A8321" t="inlineStr">
        <is>
          <t>PT Swasta / PPKS</t>
        </is>
      </c>
      <c r="B8321">
        <f>IF('Data SW'!C339="","",'Data SW'!B339)</f>
        <v/>
      </c>
      <c r="C8321">
        <f>IF('Data SW'!C339="","",'Data SW'!C339)</f>
        <v/>
      </c>
      <c r="D8321">
        <f>IF('Data SW'!C339="","",'Data SW'!D339)</f>
        <v/>
      </c>
      <c r="E8321">
        <f>IF('Data SW'!C339="","",'Data SW'!E339)</f>
        <v/>
      </c>
      <c r="F8321">
        <f>IF('Data SW'!C339="","",'Data SW'!F339)</f>
        <v/>
      </c>
      <c r="G8321">
        <f>IF('Data SW'!C339="","",'Data SW'!AD339)</f>
        <v/>
      </c>
      <c r="H8321">
        <f>IF('Data SW'!C339="","",'Data SW'!AC339)</f>
        <v/>
      </c>
      <c r="I8321">
        <f>IF('Data SW'!C339="","",COUNTIF('Data SW'!J339,"&gt;0")+COUNTIF('Data SW'!L339,"&gt;0")+COUNTIF('Data SW'!N339,"&gt;0")+COUNTIF('Data SW'!P339,"&gt;0")+COUNTIF('Data SW'!R339,"&gt;0")+COUNTIF('Data SW'!T339,"&gt;0")+COUNTIF('Data SW'!V339,"&gt;0")+COUNTIF('Data SW'!X339,"&gt;0"))</f>
        <v/>
      </c>
      <c r="J8321">
        <f>IF('Data SW'!C339="","",IF((COUNTIF('Data SW'!K339,"&gt;0")+COUNTIF('Data SW'!M339,"&gt;0")+COUNTIF('Data SW'!O339,"&gt;0")+COUNTIF('Data SW'!Q339,"&gt;0")+COUNTIF('Data SW'!S339,"&gt;0")+COUNTIF('Data SW'!U339,"&gt;0")+COUNTIF('Data SW'!W339,"&gt;0")+COUNTIF('Data SW'!Y339,"&gt;0"))&gt;0,1,0))</f>
        <v/>
      </c>
      <c r="M8321" t="inlineStr">
        <is>
          <t>Data R</t>
        </is>
      </c>
    </row>
    <row r="8322">
      <c r="A8322" t="inlineStr">
        <is>
          <t>PT Swasta / PPKS</t>
        </is>
      </c>
      <c r="B8322">
        <f>IF('Data SW'!C340="","",'Data SW'!B340)</f>
        <v/>
      </c>
      <c r="C8322">
        <f>IF('Data SW'!C340="","",'Data SW'!C340)</f>
        <v/>
      </c>
      <c r="D8322">
        <f>IF('Data SW'!C340="","",'Data SW'!D340)</f>
        <v/>
      </c>
      <c r="E8322">
        <f>IF('Data SW'!C340="","",'Data SW'!E340)</f>
        <v/>
      </c>
      <c r="F8322">
        <f>IF('Data SW'!C340="","",'Data SW'!F340)</f>
        <v/>
      </c>
      <c r="G8322">
        <f>IF('Data SW'!C340="","",'Data SW'!AD340)</f>
        <v/>
      </c>
      <c r="H8322">
        <f>IF('Data SW'!C340="","",'Data SW'!AC340)</f>
        <v/>
      </c>
      <c r="I8322">
        <f>IF('Data SW'!C340="","",COUNTIF('Data SW'!J340,"&gt;0")+COUNTIF('Data SW'!L340,"&gt;0")+COUNTIF('Data SW'!N340,"&gt;0")+COUNTIF('Data SW'!P340,"&gt;0")+COUNTIF('Data SW'!R340,"&gt;0")+COUNTIF('Data SW'!T340,"&gt;0")+COUNTIF('Data SW'!V340,"&gt;0")+COUNTIF('Data SW'!X340,"&gt;0"))</f>
        <v/>
      </c>
      <c r="J8322">
        <f>IF('Data SW'!C340="","",IF((COUNTIF('Data SW'!K340,"&gt;0")+COUNTIF('Data SW'!M340,"&gt;0")+COUNTIF('Data SW'!O340,"&gt;0")+COUNTIF('Data SW'!Q340,"&gt;0")+COUNTIF('Data SW'!S340,"&gt;0")+COUNTIF('Data SW'!U340,"&gt;0")+COUNTIF('Data SW'!W340,"&gt;0")+COUNTIF('Data SW'!Y340,"&gt;0"))&gt;0,1,0))</f>
        <v/>
      </c>
      <c r="M8322" t="inlineStr">
        <is>
          <t>Data R</t>
        </is>
      </c>
    </row>
    <row r="8323">
      <c r="A8323" t="inlineStr">
        <is>
          <t>PT Swasta / PPKS</t>
        </is>
      </c>
      <c r="B8323">
        <f>IF('Data SW'!C341="","",'Data SW'!B341)</f>
        <v/>
      </c>
      <c r="C8323">
        <f>IF('Data SW'!C341="","",'Data SW'!C341)</f>
        <v/>
      </c>
      <c r="D8323">
        <f>IF('Data SW'!C341="","",'Data SW'!D341)</f>
        <v/>
      </c>
      <c r="E8323">
        <f>IF('Data SW'!C341="","",'Data SW'!E341)</f>
        <v/>
      </c>
      <c r="F8323">
        <f>IF('Data SW'!C341="","",'Data SW'!F341)</f>
        <v/>
      </c>
      <c r="G8323">
        <f>IF('Data SW'!C341="","",'Data SW'!AD341)</f>
        <v/>
      </c>
      <c r="H8323">
        <f>IF('Data SW'!C341="","",'Data SW'!AC341)</f>
        <v/>
      </c>
      <c r="I8323">
        <f>IF('Data SW'!C341="","",COUNTIF('Data SW'!J341,"&gt;0")+COUNTIF('Data SW'!L341,"&gt;0")+COUNTIF('Data SW'!N341,"&gt;0")+COUNTIF('Data SW'!P341,"&gt;0")+COUNTIF('Data SW'!R341,"&gt;0")+COUNTIF('Data SW'!T341,"&gt;0")+COUNTIF('Data SW'!V341,"&gt;0")+COUNTIF('Data SW'!X341,"&gt;0"))</f>
        <v/>
      </c>
      <c r="J8323">
        <f>IF('Data SW'!C341="","",IF((COUNTIF('Data SW'!K341,"&gt;0")+COUNTIF('Data SW'!M341,"&gt;0")+COUNTIF('Data SW'!O341,"&gt;0")+COUNTIF('Data SW'!Q341,"&gt;0")+COUNTIF('Data SW'!S341,"&gt;0")+COUNTIF('Data SW'!U341,"&gt;0")+COUNTIF('Data SW'!W341,"&gt;0")+COUNTIF('Data SW'!Y341,"&gt;0"))&gt;0,1,0))</f>
        <v/>
      </c>
      <c r="M8323" t="inlineStr">
        <is>
          <t>Data R</t>
        </is>
      </c>
    </row>
    <row r="8324">
      <c r="A8324" t="inlineStr">
        <is>
          <t>PT Swasta / PPKS</t>
        </is>
      </c>
      <c r="B8324">
        <f>IF('Data SW'!C342="","",'Data SW'!B342)</f>
        <v/>
      </c>
      <c r="C8324">
        <f>IF('Data SW'!C342="","",'Data SW'!C342)</f>
        <v/>
      </c>
      <c r="D8324">
        <f>IF('Data SW'!C342="","",'Data SW'!D342)</f>
        <v/>
      </c>
      <c r="E8324">
        <f>IF('Data SW'!C342="","",'Data SW'!E342)</f>
        <v/>
      </c>
      <c r="F8324">
        <f>IF('Data SW'!C342="","",'Data SW'!F342)</f>
        <v/>
      </c>
      <c r="G8324">
        <f>IF('Data SW'!C342="","",'Data SW'!AD342)</f>
        <v/>
      </c>
      <c r="H8324">
        <f>IF('Data SW'!C342="","",'Data SW'!AC342)</f>
        <v/>
      </c>
      <c r="I8324">
        <f>IF('Data SW'!C342="","",COUNTIF('Data SW'!J342,"&gt;0")+COUNTIF('Data SW'!L342,"&gt;0")+COUNTIF('Data SW'!N342,"&gt;0")+COUNTIF('Data SW'!P342,"&gt;0")+COUNTIF('Data SW'!R342,"&gt;0")+COUNTIF('Data SW'!T342,"&gt;0")+COUNTIF('Data SW'!V342,"&gt;0")+COUNTIF('Data SW'!X342,"&gt;0"))</f>
        <v/>
      </c>
      <c r="J8324">
        <f>IF('Data SW'!C342="","",IF((COUNTIF('Data SW'!K342,"&gt;0")+COUNTIF('Data SW'!M342,"&gt;0")+COUNTIF('Data SW'!O342,"&gt;0")+COUNTIF('Data SW'!Q342,"&gt;0")+COUNTIF('Data SW'!S342,"&gt;0")+COUNTIF('Data SW'!U342,"&gt;0")+COUNTIF('Data SW'!W342,"&gt;0")+COUNTIF('Data SW'!Y342,"&gt;0"))&gt;0,1,0))</f>
        <v/>
      </c>
      <c r="M8324" t="inlineStr">
        <is>
          <t>Data R</t>
        </is>
      </c>
    </row>
    <row r="8325">
      <c r="A8325" t="inlineStr">
        <is>
          <t>PT Swasta / PPKS</t>
        </is>
      </c>
      <c r="B8325">
        <f>IF('Data SW'!C343="","",'Data SW'!B343)</f>
        <v/>
      </c>
      <c r="C8325">
        <f>IF('Data SW'!C343="","",'Data SW'!C343)</f>
        <v/>
      </c>
      <c r="D8325">
        <f>IF('Data SW'!C343="","",'Data SW'!D343)</f>
        <v/>
      </c>
      <c r="E8325">
        <f>IF('Data SW'!C343="","",'Data SW'!E343)</f>
        <v/>
      </c>
      <c r="F8325">
        <f>IF('Data SW'!C343="","",'Data SW'!F343)</f>
        <v/>
      </c>
      <c r="G8325">
        <f>IF('Data SW'!C343="","",'Data SW'!AD343)</f>
        <v/>
      </c>
      <c r="H8325">
        <f>IF('Data SW'!C343="","",'Data SW'!AC343)</f>
        <v/>
      </c>
      <c r="I8325">
        <f>IF('Data SW'!C343="","",COUNTIF('Data SW'!J343,"&gt;0")+COUNTIF('Data SW'!L343,"&gt;0")+COUNTIF('Data SW'!N343,"&gt;0")+COUNTIF('Data SW'!P343,"&gt;0")+COUNTIF('Data SW'!R343,"&gt;0")+COUNTIF('Data SW'!T343,"&gt;0")+COUNTIF('Data SW'!V343,"&gt;0")+COUNTIF('Data SW'!X343,"&gt;0"))</f>
        <v/>
      </c>
      <c r="J8325">
        <f>IF('Data SW'!C343="","",IF((COUNTIF('Data SW'!K343,"&gt;0")+COUNTIF('Data SW'!M343,"&gt;0")+COUNTIF('Data SW'!O343,"&gt;0")+COUNTIF('Data SW'!Q343,"&gt;0")+COUNTIF('Data SW'!S343,"&gt;0")+COUNTIF('Data SW'!U343,"&gt;0")+COUNTIF('Data SW'!W343,"&gt;0")+COUNTIF('Data SW'!Y343,"&gt;0"))&gt;0,1,0))</f>
        <v/>
      </c>
      <c r="M8325" t="inlineStr">
        <is>
          <t>Data R</t>
        </is>
      </c>
    </row>
    <row r="8326">
      <c r="A8326" t="inlineStr">
        <is>
          <t>PT Swasta / PPKS</t>
        </is>
      </c>
      <c r="B8326">
        <f>IF('Data SW'!C344="","",'Data SW'!B344)</f>
        <v/>
      </c>
      <c r="C8326">
        <f>IF('Data SW'!C344="","",'Data SW'!C344)</f>
        <v/>
      </c>
      <c r="D8326">
        <f>IF('Data SW'!C344="","",'Data SW'!D344)</f>
        <v/>
      </c>
      <c r="E8326">
        <f>IF('Data SW'!C344="","",'Data SW'!E344)</f>
        <v/>
      </c>
      <c r="F8326">
        <f>IF('Data SW'!C344="","",'Data SW'!F344)</f>
        <v/>
      </c>
      <c r="G8326">
        <f>IF('Data SW'!C344="","",'Data SW'!AD344)</f>
        <v/>
      </c>
      <c r="H8326">
        <f>IF('Data SW'!C344="","",'Data SW'!AC344)</f>
        <v/>
      </c>
      <c r="I8326">
        <f>IF('Data SW'!C344="","",COUNTIF('Data SW'!J344,"&gt;0")+COUNTIF('Data SW'!L344,"&gt;0")+COUNTIF('Data SW'!N344,"&gt;0")+COUNTIF('Data SW'!P344,"&gt;0")+COUNTIF('Data SW'!R344,"&gt;0")+COUNTIF('Data SW'!T344,"&gt;0")+COUNTIF('Data SW'!V344,"&gt;0")+COUNTIF('Data SW'!X344,"&gt;0"))</f>
        <v/>
      </c>
      <c r="J8326">
        <f>IF('Data SW'!C344="","",IF((COUNTIF('Data SW'!K344,"&gt;0")+COUNTIF('Data SW'!M344,"&gt;0")+COUNTIF('Data SW'!O344,"&gt;0")+COUNTIF('Data SW'!Q344,"&gt;0")+COUNTIF('Data SW'!S344,"&gt;0")+COUNTIF('Data SW'!U344,"&gt;0")+COUNTIF('Data SW'!W344,"&gt;0")+COUNTIF('Data SW'!Y344,"&gt;0"))&gt;0,1,0))</f>
        <v/>
      </c>
      <c r="M8326" t="inlineStr">
        <is>
          <t>Data R</t>
        </is>
      </c>
    </row>
    <row r="8327">
      <c r="A8327" t="inlineStr">
        <is>
          <t>PT Swasta / PPKS</t>
        </is>
      </c>
      <c r="B8327">
        <f>IF('Data SW'!C345="","",'Data SW'!B345)</f>
        <v/>
      </c>
      <c r="C8327">
        <f>IF('Data SW'!C345="","",'Data SW'!C345)</f>
        <v/>
      </c>
      <c r="D8327">
        <f>IF('Data SW'!C345="","",'Data SW'!D345)</f>
        <v/>
      </c>
      <c r="E8327">
        <f>IF('Data SW'!C345="","",'Data SW'!E345)</f>
        <v/>
      </c>
      <c r="F8327">
        <f>IF('Data SW'!C345="","",'Data SW'!F345)</f>
        <v/>
      </c>
      <c r="G8327">
        <f>IF('Data SW'!C345="","",'Data SW'!AD345)</f>
        <v/>
      </c>
      <c r="H8327">
        <f>IF('Data SW'!C345="","",'Data SW'!AC345)</f>
        <v/>
      </c>
      <c r="I8327">
        <f>IF('Data SW'!C345="","",COUNTIF('Data SW'!J345,"&gt;0")+COUNTIF('Data SW'!L345,"&gt;0")+COUNTIF('Data SW'!N345,"&gt;0")+COUNTIF('Data SW'!P345,"&gt;0")+COUNTIF('Data SW'!R345,"&gt;0")+COUNTIF('Data SW'!T345,"&gt;0")+COUNTIF('Data SW'!V345,"&gt;0")+COUNTIF('Data SW'!X345,"&gt;0"))</f>
        <v/>
      </c>
      <c r="J8327">
        <f>IF('Data SW'!C345="","",IF((COUNTIF('Data SW'!K345,"&gt;0")+COUNTIF('Data SW'!M345,"&gt;0")+COUNTIF('Data SW'!O345,"&gt;0")+COUNTIF('Data SW'!Q345,"&gt;0")+COUNTIF('Data SW'!S345,"&gt;0")+COUNTIF('Data SW'!U345,"&gt;0")+COUNTIF('Data SW'!W345,"&gt;0")+COUNTIF('Data SW'!Y345,"&gt;0"))&gt;0,1,0))</f>
        <v/>
      </c>
      <c r="M8327" t="inlineStr">
        <is>
          <t>Data R</t>
        </is>
      </c>
    </row>
    <row r="8328">
      <c r="A8328" t="inlineStr">
        <is>
          <t>PT Swasta / PPKS</t>
        </is>
      </c>
      <c r="B8328">
        <f>IF('Data SW'!C346="","",'Data SW'!B346)</f>
        <v/>
      </c>
      <c r="C8328">
        <f>IF('Data SW'!C346="","",'Data SW'!C346)</f>
        <v/>
      </c>
      <c r="D8328">
        <f>IF('Data SW'!C346="","",'Data SW'!D346)</f>
        <v/>
      </c>
      <c r="E8328">
        <f>IF('Data SW'!C346="","",'Data SW'!E346)</f>
        <v/>
      </c>
      <c r="F8328">
        <f>IF('Data SW'!C346="","",'Data SW'!F346)</f>
        <v/>
      </c>
      <c r="G8328">
        <f>IF('Data SW'!C346="","",'Data SW'!AD346)</f>
        <v/>
      </c>
      <c r="H8328">
        <f>IF('Data SW'!C346="","",'Data SW'!AC346)</f>
        <v/>
      </c>
      <c r="I8328">
        <f>IF('Data SW'!C346="","",COUNTIF('Data SW'!J346,"&gt;0")+COUNTIF('Data SW'!L346,"&gt;0")+COUNTIF('Data SW'!N346,"&gt;0")+COUNTIF('Data SW'!P346,"&gt;0")+COUNTIF('Data SW'!R346,"&gt;0")+COUNTIF('Data SW'!T346,"&gt;0")+COUNTIF('Data SW'!V346,"&gt;0")+COUNTIF('Data SW'!X346,"&gt;0"))</f>
        <v/>
      </c>
      <c r="J8328">
        <f>IF('Data SW'!C346="","",IF((COUNTIF('Data SW'!K346,"&gt;0")+COUNTIF('Data SW'!M346,"&gt;0")+COUNTIF('Data SW'!O346,"&gt;0")+COUNTIF('Data SW'!Q346,"&gt;0")+COUNTIF('Data SW'!S346,"&gt;0")+COUNTIF('Data SW'!U346,"&gt;0")+COUNTIF('Data SW'!W346,"&gt;0")+COUNTIF('Data SW'!Y346,"&gt;0"))&gt;0,1,0))</f>
        <v/>
      </c>
      <c r="M8328" t="inlineStr">
        <is>
          <t>Data R</t>
        </is>
      </c>
    </row>
    <row r="8329">
      <c r="A8329" t="inlineStr">
        <is>
          <t>PT Swasta / PPKS</t>
        </is>
      </c>
      <c r="B8329">
        <f>IF('Data SW'!C347="","",'Data SW'!B347)</f>
        <v/>
      </c>
      <c r="C8329">
        <f>IF('Data SW'!C347="","",'Data SW'!C347)</f>
        <v/>
      </c>
      <c r="D8329">
        <f>IF('Data SW'!C347="","",'Data SW'!D347)</f>
        <v/>
      </c>
      <c r="E8329">
        <f>IF('Data SW'!C347="","",'Data SW'!E347)</f>
        <v/>
      </c>
      <c r="F8329">
        <f>IF('Data SW'!C347="","",'Data SW'!F347)</f>
        <v/>
      </c>
      <c r="G8329">
        <f>IF('Data SW'!C347="","",'Data SW'!AD347)</f>
        <v/>
      </c>
      <c r="H8329">
        <f>IF('Data SW'!C347="","",'Data SW'!AC347)</f>
        <v/>
      </c>
      <c r="I8329">
        <f>IF('Data SW'!C347="","",COUNTIF('Data SW'!J347,"&gt;0")+COUNTIF('Data SW'!L347,"&gt;0")+COUNTIF('Data SW'!N347,"&gt;0")+COUNTIF('Data SW'!P347,"&gt;0")+COUNTIF('Data SW'!R347,"&gt;0")+COUNTIF('Data SW'!T347,"&gt;0")+COUNTIF('Data SW'!V347,"&gt;0")+COUNTIF('Data SW'!X347,"&gt;0"))</f>
        <v/>
      </c>
      <c r="J8329">
        <f>IF('Data SW'!C347="","",IF((COUNTIF('Data SW'!K347,"&gt;0")+COUNTIF('Data SW'!M347,"&gt;0")+COUNTIF('Data SW'!O347,"&gt;0")+COUNTIF('Data SW'!Q347,"&gt;0")+COUNTIF('Data SW'!S347,"&gt;0")+COUNTIF('Data SW'!U347,"&gt;0")+COUNTIF('Data SW'!W347,"&gt;0")+COUNTIF('Data SW'!Y347,"&gt;0"))&gt;0,1,0))</f>
        <v/>
      </c>
      <c r="M8329" t="inlineStr">
        <is>
          <t>Data R</t>
        </is>
      </c>
    </row>
    <row r="8330">
      <c r="A8330" t="inlineStr">
        <is>
          <t>PT Swasta / PPKS</t>
        </is>
      </c>
      <c r="B8330">
        <f>IF('Data SW'!C348="","",'Data SW'!B348)</f>
        <v/>
      </c>
      <c r="C8330">
        <f>IF('Data SW'!C348="","",'Data SW'!C348)</f>
        <v/>
      </c>
      <c r="D8330">
        <f>IF('Data SW'!C348="","",'Data SW'!D348)</f>
        <v/>
      </c>
      <c r="E8330">
        <f>IF('Data SW'!C348="","",'Data SW'!E348)</f>
        <v/>
      </c>
      <c r="F8330">
        <f>IF('Data SW'!C348="","",'Data SW'!F348)</f>
        <v/>
      </c>
      <c r="G8330">
        <f>IF('Data SW'!C348="","",'Data SW'!AD348)</f>
        <v/>
      </c>
      <c r="H8330">
        <f>IF('Data SW'!C348="","",'Data SW'!AC348)</f>
        <v/>
      </c>
      <c r="I8330">
        <f>IF('Data SW'!C348="","",COUNTIF('Data SW'!J348,"&gt;0")+COUNTIF('Data SW'!L348,"&gt;0")+COUNTIF('Data SW'!N348,"&gt;0")+COUNTIF('Data SW'!P348,"&gt;0")+COUNTIF('Data SW'!R348,"&gt;0")+COUNTIF('Data SW'!T348,"&gt;0")+COUNTIF('Data SW'!V348,"&gt;0")+COUNTIF('Data SW'!X348,"&gt;0"))</f>
        <v/>
      </c>
      <c r="J8330">
        <f>IF('Data SW'!C348="","",IF((COUNTIF('Data SW'!K348,"&gt;0")+COUNTIF('Data SW'!M348,"&gt;0")+COUNTIF('Data SW'!O348,"&gt;0")+COUNTIF('Data SW'!Q348,"&gt;0")+COUNTIF('Data SW'!S348,"&gt;0")+COUNTIF('Data SW'!U348,"&gt;0")+COUNTIF('Data SW'!W348,"&gt;0")+COUNTIF('Data SW'!Y348,"&gt;0"))&gt;0,1,0))</f>
        <v/>
      </c>
      <c r="M8330" t="inlineStr">
        <is>
          <t>Data R</t>
        </is>
      </c>
    </row>
    <row r="8331">
      <c r="A8331" t="inlineStr">
        <is>
          <t>PT Swasta / PPKS</t>
        </is>
      </c>
      <c r="B8331">
        <f>IF('Data SW'!C349="","",'Data SW'!B349)</f>
        <v/>
      </c>
      <c r="C8331">
        <f>IF('Data SW'!C349="","",'Data SW'!C349)</f>
        <v/>
      </c>
      <c r="D8331">
        <f>IF('Data SW'!C349="","",'Data SW'!D349)</f>
        <v/>
      </c>
      <c r="E8331">
        <f>IF('Data SW'!C349="","",'Data SW'!E349)</f>
        <v/>
      </c>
      <c r="F8331">
        <f>IF('Data SW'!C349="","",'Data SW'!F349)</f>
        <v/>
      </c>
      <c r="G8331">
        <f>IF('Data SW'!C349="","",'Data SW'!AD349)</f>
        <v/>
      </c>
      <c r="H8331">
        <f>IF('Data SW'!C349="","",'Data SW'!AC349)</f>
        <v/>
      </c>
      <c r="I8331">
        <f>IF('Data SW'!C349="","",COUNTIF('Data SW'!J349,"&gt;0")+COUNTIF('Data SW'!L349,"&gt;0")+COUNTIF('Data SW'!N349,"&gt;0")+COUNTIF('Data SW'!P349,"&gt;0")+COUNTIF('Data SW'!R349,"&gt;0")+COUNTIF('Data SW'!T349,"&gt;0")+COUNTIF('Data SW'!V349,"&gt;0")+COUNTIF('Data SW'!X349,"&gt;0"))</f>
        <v/>
      </c>
      <c r="J8331">
        <f>IF('Data SW'!C349="","",IF((COUNTIF('Data SW'!K349,"&gt;0")+COUNTIF('Data SW'!M349,"&gt;0")+COUNTIF('Data SW'!O349,"&gt;0")+COUNTIF('Data SW'!Q349,"&gt;0")+COUNTIF('Data SW'!S349,"&gt;0")+COUNTIF('Data SW'!U349,"&gt;0")+COUNTIF('Data SW'!W349,"&gt;0")+COUNTIF('Data SW'!Y349,"&gt;0"))&gt;0,1,0))</f>
        <v/>
      </c>
      <c r="M8331" t="inlineStr">
        <is>
          <t>Data R</t>
        </is>
      </c>
    </row>
    <row r="8332">
      <c r="A8332" t="inlineStr">
        <is>
          <t>PT Swasta / PPKS</t>
        </is>
      </c>
      <c r="B8332">
        <f>IF('Data SW'!C350="","",'Data SW'!B350)</f>
        <v/>
      </c>
      <c r="C8332">
        <f>IF('Data SW'!C350="","",'Data SW'!C350)</f>
        <v/>
      </c>
      <c r="D8332">
        <f>IF('Data SW'!C350="","",'Data SW'!D350)</f>
        <v/>
      </c>
      <c r="E8332">
        <f>IF('Data SW'!C350="","",'Data SW'!E350)</f>
        <v/>
      </c>
      <c r="F8332">
        <f>IF('Data SW'!C350="","",'Data SW'!F350)</f>
        <v/>
      </c>
      <c r="G8332">
        <f>IF('Data SW'!C350="","",'Data SW'!AD350)</f>
        <v/>
      </c>
      <c r="H8332">
        <f>IF('Data SW'!C350="","",'Data SW'!AC350)</f>
        <v/>
      </c>
      <c r="I8332">
        <f>IF('Data SW'!C350="","",COUNTIF('Data SW'!J350,"&gt;0")+COUNTIF('Data SW'!L350,"&gt;0")+COUNTIF('Data SW'!N350,"&gt;0")+COUNTIF('Data SW'!P350,"&gt;0")+COUNTIF('Data SW'!R350,"&gt;0")+COUNTIF('Data SW'!T350,"&gt;0")+COUNTIF('Data SW'!V350,"&gt;0")+COUNTIF('Data SW'!X350,"&gt;0"))</f>
        <v/>
      </c>
      <c r="J8332">
        <f>IF('Data SW'!C350="","",IF((COUNTIF('Data SW'!K350,"&gt;0")+COUNTIF('Data SW'!M350,"&gt;0")+COUNTIF('Data SW'!O350,"&gt;0")+COUNTIF('Data SW'!Q350,"&gt;0")+COUNTIF('Data SW'!S350,"&gt;0")+COUNTIF('Data SW'!U350,"&gt;0")+COUNTIF('Data SW'!W350,"&gt;0")+COUNTIF('Data SW'!Y350,"&gt;0"))&gt;0,1,0))</f>
        <v/>
      </c>
      <c r="M8332" t="inlineStr">
        <is>
          <t>Data R</t>
        </is>
      </c>
    </row>
    <row r="8333">
      <c r="A8333" t="inlineStr">
        <is>
          <t>PT Swasta / PPKS</t>
        </is>
      </c>
      <c r="B8333">
        <f>IF('Data SW'!C351="","",'Data SW'!B351)</f>
        <v/>
      </c>
      <c r="C8333">
        <f>IF('Data SW'!C351="","",'Data SW'!C351)</f>
        <v/>
      </c>
      <c r="D8333">
        <f>IF('Data SW'!C351="","",'Data SW'!D351)</f>
        <v/>
      </c>
      <c r="E8333">
        <f>IF('Data SW'!C351="","",'Data SW'!E351)</f>
        <v/>
      </c>
      <c r="F8333">
        <f>IF('Data SW'!C351="","",'Data SW'!F351)</f>
        <v/>
      </c>
      <c r="G8333">
        <f>IF('Data SW'!C351="","",'Data SW'!AD351)</f>
        <v/>
      </c>
      <c r="H8333">
        <f>IF('Data SW'!C351="","",'Data SW'!AC351)</f>
        <v/>
      </c>
      <c r="I8333">
        <f>IF('Data SW'!C351="","",COUNTIF('Data SW'!J351,"&gt;0")+COUNTIF('Data SW'!L351,"&gt;0")+COUNTIF('Data SW'!N351,"&gt;0")+COUNTIF('Data SW'!P351,"&gt;0")+COUNTIF('Data SW'!R351,"&gt;0")+COUNTIF('Data SW'!T351,"&gt;0")+COUNTIF('Data SW'!V351,"&gt;0")+COUNTIF('Data SW'!X351,"&gt;0"))</f>
        <v/>
      </c>
      <c r="J8333">
        <f>IF('Data SW'!C351="","",IF((COUNTIF('Data SW'!K351,"&gt;0")+COUNTIF('Data SW'!M351,"&gt;0")+COUNTIF('Data SW'!O351,"&gt;0")+COUNTIF('Data SW'!Q351,"&gt;0")+COUNTIF('Data SW'!S351,"&gt;0")+COUNTIF('Data SW'!U351,"&gt;0")+COUNTIF('Data SW'!W351,"&gt;0")+COUNTIF('Data SW'!Y351,"&gt;0"))&gt;0,1,0))</f>
        <v/>
      </c>
      <c r="M8333" t="inlineStr">
        <is>
          <t>Data R</t>
        </is>
      </c>
    </row>
    <row r="8334">
      <c r="A8334" t="inlineStr">
        <is>
          <t>PT Swasta / PPKS</t>
        </is>
      </c>
      <c r="B8334">
        <f>IF('Data SW'!C352="","",'Data SW'!B352)</f>
        <v/>
      </c>
      <c r="C8334">
        <f>IF('Data SW'!C352="","",'Data SW'!C352)</f>
        <v/>
      </c>
      <c r="D8334">
        <f>IF('Data SW'!C352="","",'Data SW'!D352)</f>
        <v/>
      </c>
      <c r="E8334">
        <f>IF('Data SW'!C352="","",'Data SW'!E352)</f>
        <v/>
      </c>
      <c r="F8334">
        <f>IF('Data SW'!C352="","",'Data SW'!F352)</f>
        <v/>
      </c>
      <c r="G8334">
        <f>IF('Data SW'!C352="","",'Data SW'!AD352)</f>
        <v/>
      </c>
      <c r="H8334">
        <f>IF('Data SW'!C352="","",'Data SW'!AC352)</f>
        <v/>
      </c>
      <c r="I8334">
        <f>IF('Data SW'!C352="","",COUNTIF('Data SW'!J352,"&gt;0")+COUNTIF('Data SW'!L352,"&gt;0")+COUNTIF('Data SW'!N352,"&gt;0")+COUNTIF('Data SW'!P352,"&gt;0")+COUNTIF('Data SW'!R352,"&gt;0")+COUNTIF('Data SW'!T352,"&gt;0")+COUNTIF('Data SW'!V352,"&gt;0")+COUNTIF('Data SW'!X352,"&gt;0"))</f>
        <v/>
      </c>
      <c r="J8334">
        <f>IF('Data SW'!C352="","",IF((COUNTIF('Data SW'!K352,"&gt;0")+COUNTIF('Data SW'!M352,"&gt;0")+COUNTIF('Data SW'!O352,"&gt;0")+COUNTIF('Data SW'!Q352,"&gt;0")+COUNTIF('Data SW'!S352,"&gt;0")+COUNTIF('Data SW'!U352,"&gt;0")+COUNTIF('Data SW'!W352,"&gt;0")+COUNTIF('Data SW'!Y352,"&gt;0"))&gt;0,1,0))</f>
        <v/>
      </c>
      <c r="M8334" t="inlineStr">
        <is>
          <t>Data R</t>
        </is>
      </c>
    </row>
    <row r="8335">
      <c r="A8335" t="inlineStr">
        <is>
          <t>PT Swasta / PPKS</t>
        </is>
      </c>
      <c r="B8335">
        <f>IF('Data SW'!C353="","",'Data SW'!B353)</f>
        <v/>
      </c>
      <c r="C8335">
        <f>IF('Data SW'!C353="","",'Data SW'!C353)</f>
        <v/>
      </c>
      <c r="D8335">
        <f>IF('Data SW'!C353="","",'Data SW'!D353)</f>
        <v/>
      </c>
      <c r="E8335">
        <f>IF('Data SW'!C353="","",'Data SW'!E353)</f>
        <v/>
      </c>
      <c r="F8335">
        <f>IF('Data SW'!C353="","",'Data SW'!F353)</f>
        <v/>
      </c>
      <c r="G8335">
        <f>IF('Data SW'!C353="","",'Data SW'!AD353)</f>
        <v/>
      </c>
      <c r="H8335">
        <f>IF('Data SW'!C353="","",'Data SW'!AC353)</f>
        <v/>
      </c>
      <c r="I8335">
        <f>IF('Data SW'!C353="","",COUNTIF('Data SW'!J353,"&gt;0")+COUNTIF('Data SW'!L353,"&gt;0")+COUNTIF('Data SW'!N353,"&gt;0")+COUNTIF('Data SW'!P353,"&gt;0")+COUNTIF('Data SW'!R353,"&gt;0")+COUNTIF('Data SW'!T353,"&gt;0")+COUNTIF('Data SW'!V353,"&gt;0")+COUNTIF('Data SW'!X353,"&gt;0"))</f>
        <v/>
      </c>
      <c r="J8335">
        <f>IF('Data SW'!C353="","",IF((COUNTIF('Data SW'!K353,"&gt;0")+COUNTIF('Data SW'!M353,"&gt;0")+COUNTIF('Data SW'!O353,"&gt;0")+COUNTIF('Data SW'!Q353,"&gt;0")+COUNTIF('Data SW'!S353,"&gt;0")+COUNTIF('Data SW'!U353,"&gt;0")+COUNTIF('Data SW'!W353,"&gt;0")+COUNTIF('Data SW'!Y353,"&gt;0"))&gt;0,1,0))</f>
        <v/>
      </c>
      <c r="M8335" t="inlineStr">
        <is>
          <t>Data R</t>
        </is>
      </c>
    </row>
    <row r="8336">
      <c r="A8336" t="inlineStr">
        <is>
          <t>PT Swasta / PPKS</t>
        </is>
      </c>
      <c r="B8336">
        <f>IF('Data SW'!C354="","",'Data SW'!B354)</f>
        <v/>
      </c>
      <c r="C8336">
        <f>IF('Data SW'!C354="","",'Data SW'!C354)</f>
        <v/>
      </c>
      <c r="D8336">
        <f>IF('Data SW'!C354="","",'Data SW'!D354)</f>
        <v/>
      </c>
      <c r="E8336">
        <f>IF('Data SW'!C354="","",'Data SW'!E354)</f>
        <v/>
      </c>
      <c r="F8336">
        <f>IF('Data SW'!C354="","",'Data SW'!F354)</f>
        <v/>
      </c>
      <c r="G8336">
        <f>IF('Data SW'!C354="","",'Data SW'!AD354)</f>
        <v/>
      </c>
      <c r="H8336">
        <f>IF('Data SW'!C354="","",'Data SW'!AC354)</f>
        <v/>
      </c>
      <c r="I8336">
        <f>IF('Data SW'!C354="","",COUNTIF('Data SW'!J354,"&gt;0")+COUNTIF('Data SW'!L354,"&gt;0")+COUNTIF('Data SW'!N354,"&gt;0")+COUNTIF('Data SW'!P354,"&gt;0")+COUNTIF('Data SW'!R354,"&gt;0")+COUNTIF('Data SW'!T354,"&gt;0")+COUNTIF('Data SW'!V354,"&gt;0")+COUNTIF('Data SW'!X354,"&gt;0"))</f>
        <v/>
      </c>
      <c r="J8336">
        <f>IF('Data SW'!C354="","",IF((COUNTIF('Data SW'!K354,"&gt;0")+COUNTIF('Data SW'!M354,"&gt;0")+COUNTIF('Data SW'!O354,"&gt;0")+COUNTIF('Data SW'!Q354,"&gt;0")+COUNTIF('Data SW'!S354,"&gt;0")+COUNTIF('Data SW'!U354,"&gt;0")+COUNTIF('Data SW'!W354,"&gt;0")+COUNTIF('Data SW'!Y354,"&gt;0"))&gt;0,1,0))</f>
        <v/>
      </c>
      <c r="M8336" t="inlineStr">
        <is>
          <t>Data R</t>
        </is>
      </c>
    </row>
    <row r="8337">
      <c r="A8337" t="inlineStr">
        <is>
          <t>PT Swasta / PPKS</t>
        </is>
      </c>
      <c r="B8337">
        <f>IF('Data SW'!C355="","",'Data SW'!B355)</f>
        <v/>
      </c>
      <c r="C8337">
        <f>IF('Data SW'!C355="","",'Data SW'!C355)</f>
        <v/>
      </c>
      <c r="D8337">
        <f>IF('Data SW'!C355="","",'Data SW'!D355)</f>
        <v/>
      </c>
      <c r="E8337">
        <f>IF('Data SW'!C355="","",'Data SW'!E355)</f>
        <v/>
      </c>
      <c r="F8337">
        <f>IF('Data SW'!C355="","",'Data SW'!F355)</f>
        <v/>
      </c>
      <c r="G8337">
        <f>IF('Data SW'!C355="","",'Data SW'!AD355)</f>
        <v/>
      </c>
      <c r="H8337">
        <f>IF('Data SW'!C355="","",'Data SW'!AC355)</f>
        <v/>
      </c>
      <c r="I8337">
        <f>IF('Data SW'!C355="","",COUNTIF('Data SW'!J355,"&gt;0")+COUNTIF('Data SW'!L355,"&gt;0")+COUNTIF('Data SW'!N355,"&gt;0")+COUNTIF('Data SW'!P355,"&gt;0")+COUNTIF('Data SW'!R355,"&gt;0")+COUNTIF('Data SW'!T355,"&gt;0")+COUNTIF('Data SW'!V355,"&gt;0")+COUNTIF('Data SW'!X355,"&gt;0"))</f>
        <v/>
      </c>
      <c r="J8337">
        <f>IF('Data SW'!C355="","",IF((COUNTIF('Data SW'!K355,"&gt;0")+COUNTIF('Data SW'!M355,"&gt;0")+COUNTIF('Data SW'!O355,"&gt;0")+COUNTIF('Data SW'!Q355,"&gt;0")+COUNTIF('Data SW'!S355,"&gt;0")+COUNTIF('Data SW'!U355,"&gt;0")+COUNTIF('Data SW'!W355,"&gt;0")+COUNTIF('Data SW'!Y355,"&gt;0"))&gt;0,1,0))</f>
        <v/>
      </c>
      <c r="M8337" t="inlineStr">
        <is>
          <t>Data R</t>
        </is>
      </c>
    </row>
    <row r="8338">
      <c r="A8338" t="inlineStr">
        <is>
          <t>PT Swasta / PPKS</t>
        </is>
      </c>
      <c r="B8338">
        <f>IF('Data SW'!C356="","",'Data SW'!B356)</f>
        <v/>
      </c>
      <c r="C8338">
        <f>IF('Data SW'!C356="","",'Data SW'!C356)</f>
        <v/>
      </c>
      <c r="D8338">
        <f>IF('Data SW'!C356="","",'Data SW'!D356)</f>
        <v/>
      </c>
      <c r="E8338">
        <f>IF('Data SW'!C356="","",'Data SW'!E356)</f>
        <v/>
      </c>
      <c r="F8338">
        <f>IF('Data SW'!C356="","",'Data SW'!F356)</f>
        <v/>
      </c>
      <c r="G8338">
        <f>IF('Data SW'!C356="","",'Data SW'!AD356)</f>
        <v/>
      </c>
      <c r="H8338">
        <f>IF('Data SW'!C356="","",'Data SW'!AC356)</f>
        <v/>
      </c>
      <c r="I8338">
        <f>IF('Data SW'!C356="","",COUNTIF('Data SW'!J356,"&gt;0")+COUNTIF('Data SW'!L356,"&gt;0")+COUNTIF('Data SW'!N356,"&gt;0")+COUNTIF('Data SW'!P356,"&gt;0")+COUNTIF('Data SW'!R356,"&gt;0")+COUNTIF('Data SW'!T356,"&gt;0")+COUNTIF('Data SW'!V356,"&gt;0")+COUNTIF('Data SW'!X356,"&gt;0"))</f>
        <v/>
      </c>
      <c r="J8338">
        <f>IF('Data SW'!C356="","",IF((COUNTIF('Data SW'!K356,"&gt;0")+COUNTIF('Data SW'!M356,"&gt;0")+COUNTIF('Data SW'!O356,"&gt;0")+COUNTIF('Data SW'!Q356,"&gt;0")+COUNTIF('Data SW'!S356,"&gt;0")+COUNTIF('Data SW'!U356,"&gt;0")+COUNTIF('Data SW'!W356,"&gt;0")+COUNTIF('Data SW'!Y356,"&gt;0"))&gt;0,1,0))</f>
        <v/>
      </c>
      <c r="M8338" t="inlineStr">
        <is>
          <t>Data R</t>
        </is>
      </c>
    </row>
    <row r="8339">
      <c r="A8339" t="inlineStr">
        <is>
          <t>PT Swasta / PPKS</t>
        </is>
      </c>
      <c r="B8339">
        <f>IF('Data SW'!C357="","",'Data SW'!B357)</f>
        <v/>
      </c>
      <c r="C8339">
        <f>IF('Data SW'!C357="","",'Data SW'!C357)</f>
        <v/>
      </c>
      <c r="D8339">
        <f>IF('Data SW'!C357="","",'Data SW'!D357)</f>
        <v/>
      </c>
      <c r="E8339">
        <f>IF('Data SW'!C357="","",'Data SW'!E357)</f>
        <v/>
      </c>
      <c r="F8339">
        <f>IF('Data SW'!C357="","",'Data SW'!F357)</f>
        <v/>
      </c>
      <c r="G8339">
        <f>IF('Data SW'!C357="","",'Data SW'!AD357)</f>
        <v/>
      </c>
      <c r="H8339">
        <f>IF('Data SW'!C357="","",'Data SW'!AC357)</f>
        <v/>
      </c>
      <c r="I8339">
        <f>IF('Data SW'!C357="","",COUNTIF('Data SW'!J357,"&gt;0")+COUNTIF('Data SW'!L357,"&gt;0")+COUNTIF('Data SW'!N357,"&gt;0")+COUNTIF('Data SW'!P357,"&gt;0")+COUNTIF('Data SW'!R357,"&gt;0")+COUNTIF('Data SW'!T357,"&gt;0")+COUNTIF('Data SW'!V357,"&gt;0")+COUNTIF('Data SW'!X357,"&gt;0"))</f>
        <v/>
      </c>
      <c r="J8339">
        <f>IF('Data SW'!C357="","",IF((COUNTIF('Data SW'!K357,"&gt;0")+COUNTIF('Data SW'!M357,"&gt;0")+COUNTIF('Data SW'!O357,"&gt;0")+COUNTIF('Data SW'!Q357,"&gt;0")+COUNTIF('Data SW'!S357,"&gt;0")+COUNTIF('Data SW'!U357,"&gt;0")+COUNTIF('Data SW'!W357,"&gt;0")+COUNTIF('Data SW'!Y357,"&gt;0"))&gt;0,1,0))</f>
        <v/>
      </c>
      <c r="M8339" t="inlineStr">
        <is>
          <t>Data R</t>
        </is>
      </c>
    </row>
    <row r="8340">
      <c r="A8340" t="inlineStr">
        <is>
          <t>PT Swasta / PPKS</t>
        </is>
      </c>
      <c r="B8340">
        <f>IF('Data SW'!C358="","",'Data SW'!B358)</f>
        <v/>
      </c>
      <c r="C8340">
        <f>IF('Data SW'!C358="","",'Data SW'!C358)</f>
        <v/>
      </c>
      <c r="D8340">
        <f>IF('Data SW'!C358="","",'Data SW'!D358)</f>
        <v/>
      </c>
      <c r="E8340">
        <f>IF('Data SW'!C358="","",'Data SW'!E358)</f>
        <v/>
      </c>
      <c r="F8340">
        <f>IF('Data SW'!C358="","",'Data SW'!F358)</f>
        <v/>
      </c>
      <c r="G8340">
        <f>IF('Data SW'!C358="","",'Data SW'!AD358)</f>
        <v/>
      </c>
      <c r="H8340">
        <f>IF('Data SW'!C358="","",'Data SW'!AC358)</f>
        <v/>
      </c>
      <c r="I8340">
        <f>IF('Data SW'!C358="","",COUNTIF('Data SW'!J358,"&gt;0")+COUNTIF('Data SW'!L358,"&gt;0")+COUNTIF('Data SW'!N358,"&gt;0")+COUNTIF('Data SW'!P358,"&gt;0")+COUNTIF('Data SW'!R358,"&gt;0")+COUNTIF('Data SW'!T358,"&gt;0")+COUNTIF('Data SW'!V358,"&gt;0")+COUNTIF('Data SW'!X358,"&gt;0"))</f>
        <v/>
      </c>
      <c r="J8340">
        <f>IF('Data SW'!C358="","",IF((COUNTIF('Data SW'!K358,"&gt;0")+COUNTIF('Data SW'!M358,"&gt;0")+COUNTIF('Data SW'!O358,"&gt;0")+COUNTIF('Data SW'!Q358,"&gt;0")+COUNTIF('Data SW'!S358,"&gt;0")+COUNTIF('Data SW'!U358,"&gt;0")+COUNTIF('Data SW'!W358,"&gt;0")+COUNTIF('Data SW'!Y358,"&gt;0"))&gt;0,1,0))</f>
        <v/>
      </c>
      <c r="M8340" t="inlineStr">
        <is>
          <t>Data R</t>
        </is>
      </c>
    </row>
    <row r="8341">
      <c r="A8341" t="inlineStr">
        <is>
          <t>PT Swasta / PPKS</t>
        </is>
      </c>
      <c r="B8341">
        <f>IF('Data SW'!C359="","",'Data SW'!B359)</f>
        <v/>
      </c>
      <c r="C8341">
        <f>IF('Data SW'!C359="","",'Data SW'!C359)</f>
        <v/>
      </c>
      <c r="D8341">
        <f>IF('Data SW'!C359="","",'Data SW'!D359)</f>
        <v/>
      </c>
      <c r="E8341">
        <f>IF('Data SW'!C359="","",'Data SW'!E359)</f>
        <v/>
      </c>
      <c r="F8341">
        <f>IF('Data SW'!C359="","",'Data SW'!F359)</f>
        <v/>
      </c>
      <c r="G8341">
        <f>IF('Data SW'!C359="","",'Data SW'!AD359)</f>
        <v/>
      </c>
      <c r="H8341">
        <f>IF('Data SW'!C359="","",'Data SW'!AC359)</f>
        <v/>
      </c>
      <c r="I8341">
        <f>IF('Data SW'!C359="","",COUNTIF('Data SW'!J359,"&gt;0")+COUNTIF('Data SW'!L359,"&gt;0")+COUNTIF('Data SW'!N359,"&gt;0")+COUNTIF('Data SW'!P359,"&gt;0")+COUNTIF('Data SW'!R359,"&gt;0")+COUNTIF('Data SW'!T359,"&gt;0")+COUNTIF('Data SW'!V359,"&gt;0")+COUNTIF('Data SW'!X359,"&gt;0"))</f>
        <v/>
      </c>
      <c r="J8341">
        <f>IF('Data SW'!C359="","",IF((COUNTIF('Data SW'!K359,"&gt;0")+COUNTIF('Data SW'!M359,"&gt;0")+COUNTIF('Data SW'!O359,"&gt;0")+COUNTIF('Data SW'!Q359,"&gt;0")+COUNTIF('Data SW'!S359,"&gt;0")+COUNTIF('Data SW'!U359,"&gt;0")+COUNTIF('Data SW'!W359,"&gt;0")+COUNTIF('Data SW'!Y359,"&gt;0"))&gt;0,1,0))</f>
        <v/>
      </c>
      <c r="M8341" t="inlineStr">
        <is>
          <t>Data R</t>
        </is>
      </c>
    </row>
    <row r="8342">
      <c r="A8342" t="inlineStr">
        <is>
          <t>PT Swasta / PPKS</t>
        </is>
      </c>
      <c r="B8342">
        <f>IF('Data SW'!C360="","",'Data SW'!B360)</f>
        <v/>
      </c>
      <c r="C8342">
        <f>IF('Data SW'!C360="","",'Data SW'!C360)</f>
        <v/>
      </c>
      <c r="D8342">
        <f>IF('Data SW'!C360="","",'Data SW'!D360)</f>
        <v/>
      </c>
      <c r="E8342">
        <f>IF('Data SW'!C360="","",'Data SW'!E360)</f>
        <v/>
      </c>
      <c r="F8342">
        <f>IF('Data SW'!C360="","",'Data SW'!F360)</f>
        <v/>
      </c>
      <c r="G8342">
        <f>IF('Data SW'!C360="","",'Data SW'!AD360)</f>
        <v/>
      </c>
      <c r="H8342">
        <f>IF('Data SW'!C360="","",'Data SW'!AC360)</f>
        <v/>
      </c>
      <c r="I8342">
        <f>IF('Data SW'!C360="","",COUNTIF('Data SW'!J360,"&gt;0")+COUNTIF('Data SW'!L360,"&gt;0")+COUNTIF('Data SW'!N360,"&gt;0")+COUNTIF('Data SW'!P360,"&gt;0")+COUNTIF('Data SW'!R360,"&gt;0")+COUNTIF('Data SW'!T360,"&gt;0")+COUNTIF('Data SW'!V360,"&gt;0")+COUNTIF('Data SW'!X360,"&gt;0"))</f>
        <v/>
      </c>
      <c r="J8342">
        <f>IF('Data SW'!C360="","",IF((COUNTIF('Data SW'!K360,"&gt;0")+COUNTIF('Data SW'!M360,"&gt;0")+COUNTIF('Data SW'!O360,"&gt;0")+COUNTIF('Data SW'!Q360,"&gt;0")+COUNTIF('Data SW'!S360,"&gt;0")+COUNTIF('Data SW'!U360,"&gt;0")+COUNTIF('Data SW'!W360,"&gt;0")+COUNTIF('Data SW'!Y360,"&gt;0"))&gt;0,1,0))</f>
        <v/>
      </c>
      <c r="M8342" t="inlineStr">
        <is>
          <t>Data R</t>
        </is>
      </c>
    </row>
    <row r="8343">
      <c r="A8343" t="inlineStr">
        <is>
          <t>PT Swasta / PPKS</t>
        </is>
      </c>
      <c r="B8343">
        <f>IF('Data SW'!C361="","",'Data SW'!B361)</f>
        <v/>
      </c>
      <c r="C8343">
        <f>IF('Data SW'!C361="","",'Data SW'!C361)</f>
        <v/>
      </c>
      <c r="D8343">
        <f>IF('Data SW'!C361="","",'Data SW'!D361)</f>
        <v/>
      </c>
      <c r="E8343">
        <f>IF('Data SW'!C361="","",'Data SW'!E361)</f>
        <v/>
      </c>
      <c r="F8343">
        <f>IF('Data SW'!C361="","",'Data SW'!F361)</f>
        <v/>
      </c>
      <c r="G8343">
        <f>IF('Data SW'!C361="","",'Data SW'!AD361)</f>
        <v/>
      </c>
      <c r="H8343">
        <f>IF('Data SW'!C361="","",'Data SW'!AC361)</f>
        <v/>
      </c>
      <c r="I8343">
        <f>IF('Data SW'!C361="","",COUNTIF('Data SW'!J361,"&gt;0")+COUNTIF('Data SW'!L361,"&gt;0")+COUNTIF('Data SW'!N361,"&gt;0")+COUNTIF('Data SW'!P361,"&gt;0")+COUNTIF('Data SW'!R361,"&gt;0")+COUNTIF('Data SW'!T361,"&gt;0")+COUNTIF('Data SW'!V361,"&gt;0")+COUNTIF('Data SW'!X361,"&gt;0"))</f>
        <v/>
      </c>
      <c r="J8343">
        <f>IF('Data SW'!C361="","",IF((COUNTIF('Data SW'!K361,"&gt;0")+COUNTIF('Data SW'!M361,"&gt;0")+COUNTIF('Data SW'!O361,"&gt;0")+COUNTIF('Data SW'!Q361,"&gt;0")+COUNTIF('Data SW'!S361,"&gt;0")+COUNTIF('Data SW'!U361,"&gt;0")+COUNTIF('Data SW'!W361,"&gt;0")+COUNTIF('Data SW'!Y361,"&gt;0"))&gt;0,1,0))</f>
        <v/>
      </c>
      <c r="M8343" t="inlineStr">
        <is>
          <t>Data R</t>
        </is>
      </c>
    </row>
    <row r="8344">
      <c r="A8344" t="inlineStr">
        <is>
          <t>PT Swasta / PPKS</t>
        </is>
      </c>
      <c r="B8344">
        <f>IF('Data SW'!C362="","",'Data SW'!B362)</f>
        <v/>
      </c>
      <c r="C8344">
        <f>IF('Data SW'!C362="","",'Data SW'!C362)</f>
        <v/>
      </c>
      <c r="D8344">
        <f>IF('Data SW'!C362="","",'Data SW'!D362)</f>
        <v/>
      </c>
      <c r="E8344">
        <f>IF('Data SW'!C362="","",'Data SW'!E362)</f>
        <v/>
      </c>
      <c r="F8344">
        <f>IF('Data SW'!C362="","",'Data SW'!F362)</f>
        <v/>
      </c>
      <c r="G8344">
        <f>IF('Data SW'!C362="","",'Data SW'!AD362)</f>
        <v/>
      </c>
      <c r="H8344">
        <f>IF('Data SW'!C362="","",'Data SW'!AC362)</f>
        <v/>
      </c>
      <c r="I8344">
        <f>IF('Data SW'!C362="","",COUNTIF('Data SW'!J362,"&gt;0")+COUNTIF('Data SW'!L362,"&gt;0")+COUNTIF('Data SW'!N362,"&gt;0")+COUNTIF('Data SW'!P362,"&gt;0")+COUNTIF('Data SW'!R362,"&gt;0")+COUNTIF('Data SW'!T362,"&gt;0")+COUNTIF('Data SW'!V362,"&gt;0")+COUNTIF('Data SW'!X362,"&gt;0"))</f>
        <v/>
      </c>
      <c r="J8344">
        <f>IF('Data SW'!C362="","",IF((COUNTIF('Data SW'!K362,"&gt;0")+COUNTIF('Data SW'!M362,"&gt;0")+COUNTIF('Data SW'!O362,"&gt;0")+COUNTIF('Data SW'!Q362,"&gt;0")+COUNTIF('Data SW'!S362,"&gt;0")+COUNTIF('Data SW'!U362,"&gt;0")+COUNTIF('Data SW'!W362,"&gt;0")+COUNTIF('Data SW'!Y362,"&gt;0"))&gt;0,1,0))</f>
        <v/>
      </c>
      <c r="M8344" t="inlineStr">
        <is>
          <t>Data R</t>
        </is>
      </c>
    </row>
    <row r="8345">
      <c r="A8345" t="inlineStr">
        <is>
          <t>PT Swasta / PPKS</t>
        </is>
      </c>
      <c r="B8345">
        <f>IF('Data SW'!C363="","",'Data SW'!B363)</f>
        <v/>
      </c>
      <c r="C8345">
        <f>IF('Data SW'!C363="","",'Data SW'!C363)</f>
        <v/>
      </c>
      <c r="D8345">
        <f>IF('Data SW'!C363="","",'Data SW'!D363)</f>
        <v/>
      </c>
      <c r="E8345">
        <f>IF('Data SW'!C363="","",'Data SW'!E363)</f>
        <v/>
      </c>
      <c r="F8345">
        <f>IF('Data SW'!C363="","",'Data SW'!F363)</f>
        <v/>
      </c>
      <c r="G8345">
        <f>IF('Data SW'!C363="","",'Data SW'!AD363)</f>
        <v/>
      </c>
      <c r="H8345">
        <f>IF('Data SW'!C363="","",'Data SW'!AC363)</f>
        <v/>
      </c>
      <c r="I8345">
        <f>IF('Data SW'!C363="","",COUNTIF('Data SW'!J363,"&gt;0")+COUNTIF('Data SW'!L363,"&gt;0")+COUNTIF('Data SW'!N363,"&gt;0")+COUNTIF('Data SW'!P363,"&gt;0")+COUNTIF('Data SW'!R363,"&gt;0")+COUNTIF('Data SW'!T363,"&gt;0")+COUNTIF('Data SW'!V363,"&gt;0")+COUNTIF('Data SW'!X363,"&gt;0"))</f>
        <v/>
      </c>
      <c r="J8345">
        <f>IF('Data SW'!C363="","",IF((COUNTIF('Data SW'!K363,"&gt;0")+COUNTIF('Data SW'!M363,"&gt;0")+COUNTIF('Data SW'!O363,"&gt;0")+COUNTIF('Data SW'!Q363,"&gt;0")+COUNTIF('Data SW'!S363,"&gt;0")+COUNTIF('Data SW'!U363,"&gt;0")+COUNTIF('Data SW'!W363,"&gt;0")+COUNTIF('Data SW'!Y363,"&gt;0"))&gt;0,1,0))</f>
        <v/>
      </c>
      <c r="M8345" t="inlineStr">
        <is>
          <t>Data R</t>
        </is>
      </c>
    </row>
    <row r="8346">
      <c r="A8346" t="inlineStr">
        <is>
          <t>PT Swasta / PPKS</t>
        </is>
      </c>
      <c r="B8346">
        <f>IF('Data SW'!C364="","",'Data SW'!B364)</f>
        <v/>
      </c>
      <c r="C8346">
        <f>IF('Data SW'!C364="","",'Data SW'!C364)</f>
        <v/>
      </c>
      <c r="D8346">
        <f>IF('Data SW'!C364="","",'Data SW'!D364)</f>
        <v/>
      </c>
      <c r="E8346">
        <f>IF('Data SW'!C364="","",'Data SW'!E364)</f>
        <v/>
      </c>
      <c r="F8346">
        <f>IF('Data SW'!C364="","",'Data SW'!F364)</f>
        <v/>
      </c>
      <c r="G8346">
        <f>IF('Data SW'!C364="","",'Data SW'!AD364)</f>
        <v/>
      </c>
      <c r="H8346">
        <f>IF('Data SW'!C364="","",'Data SW'!AC364)</f>
        <v/>
      </c>
      <c r="I8346">
        <f>IF('Data SW'!C364="","",COUNTIF('Data SW'!J364,"&gt;0")+COUNTIF('Data SW'!L364,"&gt;0")+COUNTIF('Data SW'!N364,"&gt;0")+COUNTIF('Data SW'!P364,"&gt;0")+COUNTIF('Data SW'!R364,"&gt;0")+COUNTIF('Data SW'!T364,"&gt;0")+COUNTIF('Data SW'!V364,"&gt;0")+COUNTIF('Data SW'!X364,"&gt;0"))</f>
        <v/>
      </c>
      <c r="J8346">
        <f>IF('Data SW'!C364="","",IF((COUNTIF('Data SW'!K364,"&gt;0")+COUNTIF('Data SW'!M364,"&gt;0")+COUNTIF('Data SW'!O364,"&gt;0")+COUNTIF('Data SW'!Q364,"&gt;0")+COUNTIF('Data SW'!S364,"&gt;0")+COUNTIF('Data SW'!U364,"&gt;0")+COUNTIF('Data SW'!W364,"&gt;0")+COUNTIF('Data SW'!Y364,"&gt;0"))&gt;0,1,0))</f>
        <v/>
      </c>
      <c r="M8346" t="inlineStr">
        <is>
          <t>Data R</t>
        </is>
      </c>
    </row>
    <row r="8347">
      <c r="A8347" t="inlineStr">
        <is>
          <t>PT Swasta / PPKS</t>
        </is>
      </c>
      <c r="B8347">
        <f>IF('Data SW'!C365="","",'Data SW'!B365)</f>
        <v/>
      </c>
      <c r="C8347">
        <f>IF('Data SW'!C365="","",'Data SW'!C365)</f>
        <v/>
      </c>
      <c r="D8347">
        <f>IF('Data SW'!C365="","",'Data SW'!D365)</f>
        <v/>
      </c>
      <c r="E8347">
        <f>IF('Data SW'!C365="","",'Data SW'!E365)</f>
        <v/>
      </c>
      <c r="F8347">
        <f>IF('Data SW'!C365="","",'Data SW'!F365)</f>
        <v/>
      </c>
      <c r="G8347">
        <f>IF('Data SW'!C365="","",'Data SW'!AD365)</f>
        <v/>
      </c>
      <c r="H8347">
        <f>IF('Data SW'!C365="","",'Data SW'!AC365)</f>
        <v/>
      </c>
      <c r="I8347">
        <f>IF('Data SW'!C365="","",COUNTIF('Data SW'!J365,"&gt;0")+COUNTIF('Data SW'!L365,"&gt;0")+COUNTIF('Data SW'!N365,"&gt;0")+COUNTIF('Data SW'!P365,"&gt;0")+COUNTIF('Data SW'!R365,"&gt;0")+COUNTIF('Data SW'!T365,"&gt;0")+COUNTIF('Data SW'!V365,"&gt;0")+COUNTIF('Data SW'!X365,"&gt;0"))</f>
        <v/>
      </c>
      <c r="J8347">
        <f>IF('Data SW'!C365="","",IF((COUNTIF('Data SW'!K365,"&gt;0")+COUNTIF('Data SW'!M365,"&gt;0")+COUNTIF('Data SW'!O365,"&gt;0")+COUNTIF('Data SW'!Q365,"&gt;0")+COUNTIF('Data SW'!S365,"&gt;0")+COUNTIF('Data SW'!U365,"&gt;0")+COUNTIF('Data SW'!W365,"&gt;0")+COUNTIF('Data SW'!Y365,"&gt;0"))&gt;0,1,0))</f>
        <v/>
      </c>
      <c r="M8347" t="inlineStr">
        <is>
          <t>Data R</t>
        </is>
      </c>
    </row>
    <row r="8348">
      <c r="A8348" t="inlineStr">
        <is>
          <t>PT Swasta / PPKS</t>
        </is>
      </c>
      <c r="B8348">
        <f>IF('Data SW'!C366="","",'Data SW'!B366)</f>
        <v/>
      </c>
      <c r="C8348">
        <f>IF('Data SW'!C366="","",'Data SW'!C366)</f>
        <v/>
      </c>
      <c r="D8348">
        <f>IF('Data SW'!C366="","",'Data SW'!D366)</f>
        <v/>
      </c>
      <c r="E8348">
        <f>IF('Data SW'!C366="","",'Data SW'!E366)</f>
        <v/>
      </c>
      <c r="F8348">
        <f>IF('Data SW'!C366="","",'Data SW'!F366)</f>
        <v/>
      </c>
      <c r="G8348">
        <f>IF('Data SW'!C366="","",'Data SW'!AD366)</f>
        <v/>
      </c>
      <c r="H8348">
        <f>IF('Data SW'!C366="","",'Data SW'!AC366)</f>
        <v/>
      </c>
      <c r="I8348">
        <f>IF('Data SW'!C366="","",COUNTIF('Data SW'!J366,"&gt;0")+COUNTIF('Data SW'!L366,"&gt;0")+COUNTIF('Data SW'!N366,"&gt;0")+COUNTIF('Data SW'!P366,"&gt;0")+COUNTIF('Data SW'!R366,"&gt;0")+COUNTIF('Data SW'!T366,"&gt;0")+COUNTIF('Data SW'!V366,"&gt;0")+COUNTIF('Data SW'!X366,"&gt;0"))</f>
        <v/>
      </c>
      <c r="J8348">
        <f>IF('Data SW'!C366="","",IF((COUNTIF('Data SW'!K366,"&gt;0")+COUNTIF('Data SW'!M366,"&gt;0")+COUNTIF('Data SW'!O366,"&gt;0")+COUNTIF('Data SW'!Q366,"&gt;0")+COUNTIF('Data SW'!S366,"&gt;0")+COUNTIF('Data SW'!U366,"&gt;0")+COUNTIF('Data SW'!W366,"&gt;0")+COUNTIF('Data SW'!Y366,"&gt;0"))&gt;0,1,0))</f>
        <v/>
      </c>
      <c r="M8348" t="inlineStr">
        <is>
          <t>Data R</t>
        </is>
      </c>
    </row>
    <row r="8349">
      <c r="A8349" t="inlineStr">
        <is>
          <t>PT Swasta / PPKS</t>
        </is>
      </c>
      <c r="B8349">
        <f>IF('Data SW'!C367="","",'Data SW'!B367)</f>
        <v/>
      </c>
      <c r="C8349">
        <f>IF('Data SW'!C367="","",'Data SW'!C367)</f>
        <v/>
      </c>
      <c r="D8349">
        <f>IF('Data SW'!C367="","",'Data SW'!D367)</f>
        <v/>
      </c>
      <c r="E8349">
        <f>IF('Data SW'!C367="","",'Data SW'!E367)</f>
        <v/>
      </c>
      <c r="F8349">
        <f>IF('Data SW'!C367="","",'Data SW'!F367)</f>
        <v/>
      </c>
      <c r="G8349">
        <f>IF('Data SW'!C367="","",'Data SW'!AD367)</f>
        <v/>
      </c>
      <c r="H8349">
        <f>IF('Data SW'!C367="","",'Data SW'!AC367)</f>
        <v/>
      </c>
      <c r="I8349">
        <f>IF('Data SW'!C367="","",COUNTIF('Data SW'!J367,"&gt;0")+COUNTIF('Data SW'!L367,"&gt;0")+COUNTIF('Data SW'!N367,"&gt;0")+COUNTIF('Data SW'!P367,"&gt;0")+COUNTIF('Data SW'!R367,"&gt;0")+COUNTIF('Data SW'!T367,"&gt;0")+COUNTIF('Data SW'!V367,"&gt;0")+COUNTIF('Data SW'!X367,"&gt;0"))</f>
        <v/>
      </c>
      <c r="J8349">
        <f>IF('Data SW'!C367="","",IF((COUNTIF('Data SW'!K367,"&gt;0")+COUNTIF('Data SW'!M367,"&gt;0")+COUNTIF('Data SW'!O367,"&gt;0")+COUNTIF('Data SW'!Q367,"&gt;0")+COUNTIF('Data SW'!S367,"&gt;0")+COUNTIF('Data SW'!U367,"&gt;0")+COUNTIF('Data SW'!W367,"&gt;0")+COUNTIF('Data SW'!Y367,"&gt;0"))&gt;0,1,0))</f>
        <v/>
      </c>
      <c r="M8349" t="inlineStr">
        <is>
          <t>Data R</t>
        </is>
      </c>
    </row>
    <row r="8350">
      <c r="A8350" t="inlineStr">
        <is>
          <t>PT Swasta / PPKS</t>
        </is>
      </c>
      <c r="B8350">
        <f>IF('Data SW'!C368="","",'Data SW'!B368)</f>
        <v/>
      </c>
      <c r="C8350">
        <f>IF('Data SW'!C368="","",'Data SW'!C368)</f>
        <v/>
      </c>
      <c r="D8350">
        <f>IF('Data SW'!C368="","",'Data SW'!D368)</f>
        <v/>
      </c>
      <c r="E8350">
        <f>IF('Data SW'!C368="","",'Data SW'!E368)</f>
        <v/>
      </c>
      <c r="F8350">
        <f>IF('Data SW'!C368="","",'Data SW'!F368)</f>
        <v/>
      </c>
      <c r="G8350">
        <f>IF('Data SW'!C368="","",'Data SW'!AD368)</f>
        <v/>
      </c>
      <c r="H8350">
        <f>IF('Data SW'!C368="","",'Data SW'!AC368)</f>
        <v/>
      </c>
      <c r="I8350">
        <f>IF('Data SW'!C368="","",COUNTIF('Data SW'!J368,"&gt;0")+COUNTIF('Data SW'!L368,"&gt;0")+COUNTIF('Data SW'!N368,"&gt;0")+COUNTIF('Data SW'!P368,"&gt;0")+COUNTIF('Data SW'!R368,"&gt;0")+COUNTIF('Data SW'!T368,"&gt;0")+COUNTIF('Data SW'!V368,"&gt;0")+COUNTIF('Data SW'!X368,"&gt;0"))</f>
        <v/>
      </c>
      <c r="J8350">
        <f>IF('Data SW'!C368="","",IF((COUNTIF('Data SW'!K368,"&gt;0")+COUNTIF('Data SW'!M368,"&gt;0")+COUNTIF('Data SW'!O368,"&gt;0")+COUNTIF('Data SW'!Q368,"&gt;0")+COUNTIF('Data SW'!S368,"&gt;0")+COUNTIF('Data SW'!U368,"&gt;0")+COUNTIF('Data SW'!W368,"&gt;0")+COUNTIF('Data SW'!Y368,"&gt;0"))&gt;0,1,0))</f>
        <v/>
      </c>
      <c r="M8350" t="inlineStr">
        <is>
          <t>Data R</t>
        </is>
      </c>
    </row>
    <row r="8351">
      <c r="A8351" t="inlineStr">
        <is>
          <t>PT Swasta / PPKS</t>
        </is>
      </c>
      <c r="B8351">
        <f>IF('Data SW'!C369="","",'Data SW'!B369)</f>
        <v/>
      </c>
      <c r="C8351">
        <f>IF('Data SW'!C369="","",'Data SW'!C369)</f>
        <v/>
      </c>
      <c r="D8351">
        <f>IF('Data SW'!C369="","",'Data SW'!D369)</f>
        <v/>
      </c>
      <c r="E8351">
        <f>IF('Data SW'!C369="","",'Data SW'!E369)</f>
        <v/>
      </c>
      <c r="F8351">
        <f>IF('Data SW'!C369="","",'Data SW'!F369)</f>
        <v/>
      </c>
      <c r="G8351">
        <f>IF('Data SW'!C369="","",'Data SW'!AD369)</f>
        <v/>
      </c>
      <c r="H8351">
        <f>IF('Data SW'!C369="","",'Data SW'!AC369)</f>
        <v/>
      </c>
      <c r="I8351">
        <f>IF('Data SW'!C369="","",COUNTIF('Data SW'!J369,"&gt;0")+COUNTIF('Data SW'!L369,"&gt;0")+COUNTIF('Data SW'!N369,"&gt;0")+COUNTIF('Data SW'!P369,"&gt;0")+COUNTIF('Data SW'!R369,"&gt;0")+COUNTIF('Data SW'!T369,"&gt;0")+COUNTIF('Data SW'!V369,"&gt;0")+COUNTIF('Data SW'!X369,"&gt;0"))</f>
        <v/>
      </c>
      <c r="J8351">
        <f>IF('Data SW'!C369="","",IF((COUNTIF('Data SW'!K369,"&gt;0")+COUNTIF('Data SW'!M369,"&gt;0")+COUNTIF('Data SW'!O369,"&gt;0")+COUNTIF('Data SW'!Q369,"&gt;0")+COUNTIF('Data SW'!S369,"&gt;0")+COUNTIF('Data SW'!U369,"&gt;0")+COUNTIF('Data SW'!W369,"&gt;0")+COUNTIF('Data SW'!Y369,"&gt;0"))&gt;0,1,0))</f>
        <v/>
      </c>
      <c r="M8351" t="inlineStr">
        <is>
          <t>Data R</t>
        </is>
      </c>
    </row>
    <row r="8352">
      <c r="A8352" t="inlineStr">
        <is>
          <t>PT Swasta / PPKS</t>
        </is>
      </c>
      <c r="B8352">
        <f>IF('Data SW'!C370="","",'Data SW'!B370)</f>
        <v/>
      </c>
      <c r="C8352">
        <f>IF('Data SW'!C370="","",'Data SW'!C370)</f>
        <v/>
      </c>
      <c r="D8352">
        <f>IF('Data SW'!C370="","",'Data SW'!D370)</f>
        <v/>
      </c>
      <c r="E8352">
        <f>IF('Data SW'!C370="","",'Data SW'!E370)</f>
        <v/>
      </c>
      <c r="F8352">
        <f>IF('Data SW'!C370="","",'Data SW'!F370)</f>
        <v/>
      </c>
      <c r="G8352">
        <f>IF('Data SW'!C370="","",'Data SW'!AD370)</f>
        <v/>
      </c>
      <c r="H8352">
        <f>IF('Data SW'!C370="","",'Data SW'!AC370)</f>
        <v/>
      </c>
      <c r="I8352">
        <f>IF('Data SW'!C370="","",COUNTIF('Data SW'!J370,"&gt;0")+COUNTIF('Data SW'!L370,"&gt;0")+COUNTIF('Data SW'!N370,"&gt;0")+COUNTIF('Data SW'!P370,"&gt;0")+COUNTIF('Data SW'!R370,"&gt;0")+COUNTIF('Data SW'!T370,"&gt;0")+COUNTIF('Data SW'!V370,"&gt;0")+COUNTIF('Data SW'!X370,"&gt;0"))</f>
        <v/>
      </c>
      <c r="J8352">
        <f>IF('Data SW'!C370="","",IF((COUNTIF('Data SW'!K370,"&gt;0")+COUNTIF('Data SW'!M370,"&gt;0")+COUNTIF('Data SW'!O370,"&gt;0")+COUNTIF('Data SW'!Q370,"&gt;0")+COUNTIF('Data SW'!S370,"&gt;0")+COUNTIF('Data SW'!U370,"&gt;0")+COUNTIF('Data SW'!W370,"&gt;0")+COUNTIF('Data SW'!Y370,"&gt;0"))&gt;0,1,0))</f>
        <v/>
      </c>
      <c r="M8352" t="inlineStr">
        <is>
          <t>Data R</t>
        </is>
      </c>
    </row>
    <row r="8353">
      <c r="A8353" t="inlineStr">
        <is>
          <t>PT Swasta / PPKS</t>
        </is>
      </c>
      <c r="B8353">
        <f>IF('Data SW'!C371="","",'Data SW'!B371)</f>
        <v/>
      </c>
      <c r="C8353">
        <f>IF('Data SW'!C371="","",'Data SW'!C371)</f>
        <v/>
      </c>
      <c r="D8353">
        <f>IF('Data SW'!C371="","",'Data SW'!D371)</f>
        <v/>
      </c>
      <c r="E8353">
        <f>IF('Data SW'!C371="","",'Data SW'!E371)</f>
        <v/>
      </c>
      <c r="F8353">
        <f>IF('Data SW'!C371="","",'Data SW'!F371)</f>
        <v/>
      </c>
      <c r="G8353">
        <f>IF('Data SW'!C371="","",'Data SW'!AD371)</f>
        <v/>
      </c>
      <c r="H8353">
        <f>IF('Data SW'!C371="","",'Data SW'!AC371)</f>
        <v/>
      </c>
      <c r="I8353">
        <f>IF('Data SW'!C371="","",COUNTIF('Data SW'!J371,"&gt;0")+COUNTIF('Data SW'!L371,"&gt;0")+COUNTIF('Data SW'!N371,"&gt;0")+COUNTIF('Data SW'!P371,"&gt;0")+COUNTIF('Data SW'!R371,"&gt;0")+COUNTIF('Data SW'!T371,"&gt;0")+COUNTIF('Data SW'!V371,"&gt;0")+COUNTIF('Data SW'!X371,"&gt;0"))</f>
        <v/>
      </c>
      <c r="J8353">
        <f>IF('Data SW'!C371="","",IF((COUNTIF('Data SW'!K371,"&gt;0")+COUNTIF('Data SW'!M371,"&gt;0")+COUNTIF('Data SW'!O371,"&gt;0")+COUNTIF('Data SW'!Q371,"&gt;0")+COUNTIF('Data SW'!S371,"&gt;0")+COUNTIF('Data SW'!U371,"&gt;0")+COUNTIF('Data SW'!W371,"&gt;0")+COUNTIF('Data SW'!Y371,"&gt;0"))&gt;0,1,0))</f>
        <v/>
      </c>
      <c r="M8353" t="inlineStr">
        <is>
          <t>Data R</t>
        </is>
      </c>
    </row>
    <row r="8354">
      <c r="A8354" t="inlineStr">
        <is>
          <t>PT Swasta / PPKS</t>
        </is>
      </c>
      <c r="B8354">
        <f>IF('Data SW'!C372="","",'Data SW'!B372)</f>
        <v/>
      </c>
      <c r="C8354">
        <f>IF('Data SW'!C372="","",'Data SW'!C372)</f>
        <v/>
      </c>
      <c r="D8354">
        <f>IF('Data SW'!C372="","",'Data SW'!D372)</f>
        <v/>
      </c>
      <c r="E8354">
        <f>IF('Data SW'!C372="","",'Data SW'!E372)</f>
        <v/>
      </c>
      <c r="F8354">
        <f>IF('Data SW'!C372="","",'Data SW'!F372)</f>
        <v/>
      </c>
      <c r="G8354">
        <f>IF('Data SW'!C372="","",'Data SW'!AD372)</f>
        <v/>
      </c>
      <c r="H8354">
        <f>IF('Data SW'!C372="","",'Data SW'!AC372)</f>
        <v/>
      </c>
      <c r="I8354">
        <f>IF('Data SW'!C372="","",COUNTIF('Data SW'!J372,"&gt;0")+COUNTIF('Data SW'!L372,"&gt;0")+COUNTIF('Data SW'!N372,"&gt;0")+COUNTIF('Data SW'!P372,"&gt;0")+COUNTIF('Data SW'!R372,"&gt;0")+COUNTIF('Data SW'!T372,"&gt;0")+COUNTIF('Data SW'!V372,"&gt;0")+COUNTIF('Data SW'!X372,"&gt;0"))</f>
        <v/>
      </c>
      <c r="J8354">
        <f>IF('Data SW'!C372="","",IF((COUNTIF('Data SW'!K372,"&gt;0")+COUNTIF('Data SW'!M372,"&gt;0")+COUNTIF('Data SW'!O372,"&gt;0")+COUNTIF('Data SW'!Q372,"&gt;0")+COUNTIF('Data SW'!S372,"&gt;0")+COUNTIF('Data SW'!U372,"&gt;0")+COUNTIF('Data SW'!W372,"&gt;0")+COUNTIF('Data SW'!Y372,"&gt;0"))&gt;0,1,0))</f>
        <v/>
      </c>
      <c r="M8354" t="inlineStr">
        <is>
          <t>Data R</t>
        </is>
      </c>
    </row>
    <row r="8355">
      <c r="A8355" t="inlineStr">
        <is>
          <t>PT Swasta / PPKS</t>
        </is>
      </c>
      <c r="B8355">
        <f>IF('Data SW'!C373="","",'Data SW'!B373)</f>
        <v/>
      </c>
      <c r="C8355">
        <f>IF('Data SW'!C373="","",'Data SW'!C373)</f>
        <v/>
      </c>
      <c r="D8355">
        <f>IF('Data SW'!C373="","",'Data SW'!D373)</f>
        <v/>
      </c>
      <c r="E8355">
        <f>IF('Data SW'!C373="","",'Data SW'!E373)</f>
        <v/>
      </c>
      <c r="F8355">
        <f>IF('Data SW'!C373="","",'Data SW'!F373)</f>
        <v/>
      </c>
      <c r="G8355">
        <f>IF('Data SW'!C373="","",'Data SW'!AD373)</f>
        <v/>
      </c>
      <c r="H8355">
        <f>IF('Data SW'!C373="","",'Data SW'!AC373)</f>
        <v/>
      </c>
      <c r="I8355">
        <f>IF('Data SW'!C373="","",COUNTIF('Data SW'!J373,"&gt;0")+COUNTIF('Data SW'!L373,"&gt;0")+COUNTIF('Data SW'!N373,"&gt;0")+COUNTIF('Data SW'!P373,"&gt;0")+COUNTIF('Data SW'!R373,"&gt;0")+COUNTIF('Data SW'!T373,"&gt;0")+COUNTIF('Data SW'!V373,"&gt;0")+COUNTIF('Data SW'!X373,"&gt;0"))</f>
        <v/>
      </c>
      <c r="J8355">
        <f>IF('Data SW'!C373="","",IF((COUNTIF('Data SW'!K373,"&gt;0")+COUNTIF('Data SW'!M373,"&gt;0")+COUNTIF('Data SW'!O373,"&gt;0")+COUNTIF('Data SW'!Q373,"&gt;0")+COUNTIF('Data SW'!S373,"&gt;0")+COUNTIF('Data SW'!U373,"&gt;0")+COUNTIF('Data SW'!W373,"&gt;0")+COUNTIF('Data SW'!Y373,"&gt;0"))&gt;0,1,0))</f>
        <v/>
      </c>
      <c r="M8355" t="inlineStr">
        <is>
          <t>Data R</t>
        </is>
      </c>
    </row>
    <row r="8356">
      <c r="A8356" t="inlineStr">
        <is>
          <t>PT Swasta / PPKS</t>
        </is>
      </c>
      <c r="B8356">
        <f>IF('Data SW'!C374="","",'Data SW'!B374)</f>
        <v/>
      </c>
      <c r="C8356">
        <f>IF('Data SW'!C374="","",'Data SW'!C374)</f>
        <v/>
      </c>
      <c r="D8356">
        <f>IF('Data SW'!C374="","",'Data SW'!D374)</f>
        <v/>
      </c>
      <c r="E8356">
        <f>IF('Data SW'!C374="","",'Data SW'!E374)</f>
        <v/>
      </c>
      <c r="F8356">
        <f>IF('Data SW'!C374="","",'Data SW'!F374)</f>
        <v/>
      </c>
      <c r="G8356">
        <f>IF('Data SW'!C374="","",'Data SW'!AD374)</f>
        <v/>
      </c>
      <c r="H8356">
        <f>IF('Data SW'!C374="","",'Data SW'!AC374)</f>
        <v/>
      </c>
      <c r="I8356">
        <f>IF('Data SW'!C374="","",COUNTIF('Data SW'!J374,"&gt;0")+COUNTIF('Data SW'!L374,"&gt;0")+COUNTIF('Data SW'!N374,"&gt;0")+COUNTIF('Data SW'!P374,"&gt;0")+COUNTIF('Data SW'!R374,"&gt;0")+COUNTIF('Data SW'!T374,"&gt;0")+COUNTIF('Data SW'!V374,"&gt;0")+COUNTIF('Data SW'!X374,"&gt;0"))</f>
        <v/>
      </c>
      <c r="J8356">
        <f>IF('Data SW'!C374="","",IF((COUNTIF('Data SW'!K374,"&gt;0")+COUNTIF('Data SW'!M374,"&gt;0")+COUNTIF('Data SW'!O374,"&gt;0")+COUNTIF('Data SW'!Q374,"&gt;0")+COUNTIF('Data SW'!S374,"&gt;0")+COUNTIF('Data SW'!U374,"&gt;0")+COUNTIF('Data SW'!W374,"&gt;0")+COUNTIF('Data SW'!Y374,"&gt;0"))&gt;0,1,0))</f>
        <v/>
      </c>
      <c r="M8356" t="inlineStr">
        <is>
          <t>Data R</t>
        </is>
      </c>
    </row>
    <row r="8357">
      <c r="A8357" t="inlineStr">
        <is>
          <t>PT Swasta / PPKS</t>
        </is>
      </c>
      <c r="B8357">
        <f>IF('Data SW'!C375="","",'Data SW'!B375)</f>
        <v/>
      </c>
      <c r="C8357">
        <f>IF('Data SW'!C375="","",'Data SW'!C375)</f>
        <v/>
      </c>
      <c r="D8357">
        <f>IF('Data SW'!C375="","",'Data SW'!D375)</f>
        <v/>
      </c>
      <c r="E8357">
        <f>IF('Data SW'!C375="","",'Data SW'!E375)</f>
        <v/>
      </c>
      <c r="F8357">
        <f>IF('Data SW'!C375="","",'Data SW'!F375)</f>
        <v/>
      </c>
      <c r="G8357">
        <f>IF('Data SW'!C375="","",'Data SW'!AD375)</f>
        <v/>
      </c>
      <c r="H8357">
        <f>IF('Data SW'!C375="","",'Data SW'!AC375)</f>
        <v/>
      </c>
      <c r="I8357">
        <f>IF('Data SW'!C375="","",COUNTIF('Data SW'!J375,"&gt;0")+COUNTIF('Data SW'!L375,"&gt;0")+COUNTIF('Data SW'!N375,"&gt;0")+COUNTIF('Data SW'!P375,"&gt;0")+COUNTIF('Data SW'!R375,"&gt;0")+COUNTIF('Data SW'!T375,"&gt;0")+COUNTIF('Data SW'!V375,"&gt;0")+COUNTIF('Data SW'!X375,"&gt;0"))</f>
        <v/>
      </c>
      <c r="J8357">
        <f>IF('Data SW'!C375="","",IF((COUNTIF('Data SW'!K375,"&gt;0")+COUNTIF('Data SW'!M375,"&gt;0")+COUNTIF('Data SW'!O375,"&gt;0")+COUNTIF('Data SW'!Q375,"&gt;0")+COUNTIF('Data SW'!S375,"&gt;0")+COUNTIF('Data SW'!U375,"&gt;0")+COUNTIF('Data SW'!W375,"&gt;0")+COUNTIF('Data SW'!Y375,"&gt;0"))&gt;0,1,0))</f>
        <v/>
      </c>
      <c r="M8357" t="inlineStr">
        <is>
          <t>Data R</t>
        </is>
      </c>
    </row>
    <row r="8358">
      <c r="A8358" t="inlineStr">
        <is>
          <t>PT Swasta / PPKS</t>
        </is>
      </c>
      <c r="B8358">
        <f>IF('Data SW'!C376="","",'Data SW'!B376)</f>
        <v/>
      </c>
      <c r="C8358">
        <f>IF('Data SW'!C376="","",'Data SW'!C376)</f>
        <v/>
      </c>
      <c r="D8358">
        <f>IF('Data SW'!C376="","",'Data SW'!D376)</f>
        <v/>
      </c>
      <c r="E8358">
        <f>IF('Data SW'!C376="","",'Data SW'!E376)</f>
        <v/>
      </c>
      <c r="F8358">
        <f>IF('Data SW'!C376="","",'Data SW'!F376)</f>
        <v/>
      </c>
      <c r="G8358">
        <f>IF('Data SW'!C376="","",'Data SW'!AD376)</f>
        <v/>
      </c>
      <c r="H8358">
        <f>IF('Data SW'!C376="","",'Data SW'!AC376)</f>
        <v/>
      </c>
      <c r="I8358">
        <f>IF('Data SW'!C376="","",COUNTIF('Data SW'!J376,"&gt;0")+COUNTIF('Data SW'!L376,"&gt;0")+COUNTIF('Data SW'!N376,"&gt;0")+COUNTIF('Data SW'!P376,"&gt;0")+COUNTIF('Data SW'!R376,"&gt;0")+COUNTIF('Data SW'!T376,"&gt;0")+COUNTIF('Data SW'!V376,"&gt;0")+COUNTIF('Data SW'!X376,"&gt;0"))</f>
        <v/>
      </c>
      <c r="J8358">
        <f>IF('Data SW'!C376="","",IF((COUNTIF('Data SW'!K376,"&gt;0")+COUNTIF('Data SW'!M376,"&gt;0")+COUNTIF('Data SW'!O376,"&gt;0")+COUNTIF('Data SW'!Q376,"&gt;0")+COUNTIF('Data SW'!S376,"&gt;0")+COUNTIF('Data SW'!U376,"&gt;0")+COUNTIF('Data SW'!W376,"&gt;0")+COUNTIF('Data SW'!Y376,"&gt;0"))&gt;0,1,0))</f>
        <v/>
      </c>
      <c r="M8358" t="inlineStr">
        <is>
          <t>Data R</t>
        </is>
      </c>
    </row>
    <row r="8359">
      <c r="A8359" t="inlineStr">
        <is>
          <t>PT Swasta / PPKS</t>
        </is>
      </c>
      <c r="B8359">
        <f>IF('Data SW'!C377="","",'Data SW'!B377)</f>
        <v/>
      </c>
      <c r="C8359">
        <f>IF('Data SW'!C377="","",'Data SW'!C377)</f>
        <v/>
      </c>
      <c r="D8359">
        <f>IF('Data SW'!C377="","",'Data SW'!D377)</f>
        <v/>
      </c>
      <c r="E8359">
        <f>IF('Data SW'!C377="","",'Data SW'!E377)</f>
        <v/>
      </c>
      <c r="F8359">
        <f>IF('Data SW'!C377="","",'Data SW'!F377)</f>
        <v/>
      </c>
      <c r="G8359">
        <f>IF('Data SW'!C377="","",'Data SW'!AD377)</f>
        <v/>
      </c>
      <c r="H8359">
        <f>IF('Data SW'!C377="","",'Data SW'!AC377)</f>
        <v/>
      </c>
      <c r="I8359">
        <f>IF('Data SW'!C377="","",COUNTIF('Data SW'!J377,"&gt;0")+COUNTIF('Data SW'!L377,"&gt;0")+COUNTIF('Data SW'!N377,"&gt;0")+COUNTIF('Data SW'!P377,"&gt;0")+COUNTIF('Data SW'!R377,"&gt;0")+COUNTIF('Data SW'!T377,"&gt;0")+COUNTIF('Data SW'!V377,"&gt;0")+COUNTIF('Data SW'!X377,"&gt;0"))</f>
        <v/>
      </c>
      <c r="J8359">
        <f>IF('Data SW'!C377="","",IF((COUNTIF('Data SW'!K377,"&gt;0")+COUNTIF('Data SW'!M377,"&gt;0")+COUNTIF('Data SW'!O377,"&gt;0")+COUNTIF('Data SW'!Q377,"&gt;0")+COUNTIF('Data SW'!S377,"&gt;0")+COUNTIF('Data SW'!U377,"&gt;0")+COUNTIF('Data SW'!W377,"&gt;0")+COUNTIF('Data SW'!Y377,"&gt;0"))&gt;0,1,0))</f>
        <v/>
      </c>
      <c r="M8359" t="inlineStr">
        <is>
          <t>Data R</t>
        </is>
      </c>
    </row>
    <row r="8360">
      <c r="A8360" t="inlineStr">
        <is>
          <t>PT Swasta / PPKS</t>
        </is>
      </c>
      <c r="B8360">
        <f>IF('Data SW'!C378="","",'Data SW'!B378)</f>
        <v/>
      </c>
      <c r="C8360">
        <f>IF('Data SW'!C378="","",'Data SW'!C378)</f>
        <v/>
      </c>
      <c r="D8360">
        <f>IF('Data SW'!C378="","",'Data SW'!D378)</f>
        <v/>
      </c>
      <c r="E8360">
        <f>IF('Data SW'!C378="","",'Data SW'!E378)</f>
        <v/>
      </c>
      <c r="F8360">
        <f>IF('Data SW'!C378="","",'Data SW'!F378)</f>
        <v/>
      </c>
      <c r="G8360">
        <f>IF('Data SW'!C378="","",'Data SW'!AD378)</f>
        <v/>
      </c>
      <c r="H8360">
        <f>IF('Data SW'!C378="","",'Data SW'!AC378)</f>
        <v/>
      </c>
      <c r="I8360">
        <f>IF('Data SW'!C378="","",COUNTIF('Data SW'!J378,"&gt;0")+COUNTIF('Data SW'!L378,"&gt;0")+COUNTIF('Data SW'!N378,"&gt;0")+COUNTIF('Data SW'!P378,"&gt;0")+COUNTIF('Data SW'!R378,"&gt;0")+COUNTIF('Data SW'!T378,"&gt;0")+COUNTIF('Data SW'!V378,"&gt;0")+COUNTIF('Data SW'!X378,"&gt;0"))</f>
        <v/>
      </c>
      <c r="J8360">
        <f>IF('Data SW'!C378="","",IF((COUNTIF('Data SW'!K378,"&gt;0")+COUNTIF('Data SW'!M378,"&gt;0")+COUNTIF('Data SW'!O378,"&gt;0")+COUNTIF('Data SW'!Q378,"&gt;0")+COUNTIF('Data SW'!S378,"&gt;0")+COUNTIF('Data SW'!U378,"&gt;0")+COUNTIF('Data SW'!W378,"&gt;0")+COUNTIF('Data SW'!Y378,"&gt;0"))&gt;0,1,0))</f>
        <v/>
      </c>
      <c r="M8360" t="inlineStr">
        <is>
          <t>Data R</t>
        </is>
      </c>
    </row>
    <row r="8361">
      <c r="A8361" t="inlineStr">
        <is>
          <t>PT Swasta / PPKS</t>
        </is>
      </c>
      <c r="B8361">
        <f>IF('Data SW'!C379="","",'Data SW'!B379)</f>
        <v/>
      </c>
      <c r="C8361">
        <f>IF('Data SW'!C379="","",'Data SW'!C379)</f>
        <v/>
      </c>
      <c r="D8361">
        <f>IF('Data SW'!C379="","",'Data SW'!D379)</f>
        <v/>
      </c>
      <c r="E8361">
        <f>IF('Data SW'!C379="","",'Data SW'!E379)</f>
        <v/>
      </c>
      <c r="F8361">
        <f>IF('Data SW'!C379="","",'Data SW'!F379)</f>
        <v/>
      </c>
      <c r="G8361">
        <f>IF('Data SW'!C379="","",'Data SW'!AD379)</f>
        <v/>
      </c>
      <c r="H8361">
        <f>IF('Data SW'!C379="","",'Data SW'!AC379)</f>
        <v/>
      </c>
      <c r="I8361">
        <f>IF('Data SW'!C379="","",COUNTIF('Data SW'!J379,"&gt;0")+COUNTIF('Data SW'!L379,"&gt;0")+COUNTIF('Data SW'!N379,"&gt;0")+COUNTIF('Data SW'!P379,"&gt;0")+COUNTIF('Data SW'!R379,"&gt;0")+COUNTIF('Data SW'!T379,"&gt;0")+COUNTIF('Data SW'!V379,"&gt;0")+COUNTIF('Data SW'!X379,"&gt;0"))</f>
        <v/>
      </c>
      <c r="J8361">
        <f>IF('Data SW'!C379="","",IF((COUNTIF('Data SW'!K379,"&gt;0")+COUNTIF('Data SW'!M379,"&gt;0")+COUNTIF('Data SW'!O379,"&gt;0")+COUNTIF('Data SW'!Q379,"&gt;0")+COUNTIF('Data SW'!S379,"&gt;0")+COUNTIF('Data SW'!U379,"&gt;0")+COUNTIF('Data SW'!W379,"&gt;0")+COUNTIF('Data SW'!Y379,"&gt;0"))&gt;0,1,0))</f>
        <v/>
      </c>
      <c r="M8361" t="inlineStr">
        <is>
          <t>Data R</t>
        </is>
      </c>
    </row>
    <row r="8362">
      <c r="A8362" t="inlineStr">
        <is>
          <t>PT Swasta / PPKS</t>
        </is>
      </c>
      <c r="B8362">
        <f>IF('Data SW'!C380="","",'Data SW'!B380)</f>
        <v/>
      </c>
      <c r="C8362">
        <f>IF('Data SW'!C380="","",'Data SW'!C380)</f>
        <v/>
      </c>
      <c r="D8362">
        <f>IF('Data SW'!C380="","",'Data SW'!D380)</f>
        <v/>
      </c>
      <c r="E8362">
        <f>IF('Data SW'!C380="","",'Data SW'!E380)</f>
        <v/>
      </c>
      <c r="F8362">
        <f>IF('Data SW'!C380="","",'Data SW'!F380)</f>
        <v/>
      </c>
      <c r="G8362">
        <f>IF('Data SW'!C380="","",'Data SW'!AD380)</f>
        <v/>
      </c>
      <c r="H8362">
        <f>IF('Data SW'!C380="","",'Data SW'!AC380)</f>
        <v/>
      </c>
      <c r="I8362">
        <f>IF('Data SW'!C380="","",COUNTIF('Data SW'!J380,"&gt;0")+COUNTIF('Data SW'!L380,"&gt;0")+COUNTIF('Data SW'!N380,"&gt;0")+COUNTIF('Data SW'!P380,"&gt;0")+COUNTIF('Data SW'!R380,"&gt;0")+COUNTIF('Data SW'!T380,"&gt;0")+COUNTIF('Data SW'!V380,"&gt;0")+COUNTIF('Data SW'!X380,"&gt;0"))</f>
        <v/>
      </c>
      <c r="J8362">
        <f>IF('Data SW'!C380="","",IF((COUNTIF('Data SW'!K380,"&gt;0")+COUNTIF('Data SW'!M380,"&gt;0")+COUNTIF('Data SW'!O380,"&gt;0")+COUNTIF('Data SW'!Q380,"&gt;0")+COUNTIF('Data SW'!S380,"&gt;0")+COUNTIF('Data SW'!U380,"&gt;0")+COUNTIF('Data SW'!W380,"&gt;0")+COUNTIF('Data SW'!Y380,"&gt;0"))&gt;0,1,0))</f>
        <v/>
      </c>
      <c r="M8362" t="inlineStr">
        <is>
          <t>Data R</t>
        </is>
      </c>
    </row>
    <row r="8363">
      <c r="A8363" t="inlineStr">
        <is>
          <t>PT Swasta / PPKS</t>
        </is>
      </c>
      <c r="B8363">
        <f>IF('Data SW'!C381="","",'Data SW'!B381)</f>
        <v/>
      </c>
      <c r="C8363">
        <f>IF('Data SW'!C381="","",'Data SW'!C381)</f>
        <v/>
      </c>
      <c r="D8363">
        <f>IF('Data SW'!C381="","",'Data SW'!D381)</f>
        <v/>
      </c>
      <c r="E8363">
        <f>IF('Data SW'!C381="","",'Data SW'!E381)</f>
        <v/>
      </c>
      <c r="F8363">
        <f>IF('Data SW'!C381="","",'Data SW'!F381)</f>
        <v/>
      </c>
      <c r="G8363">
        <f>IF('Data SW'!C381="","",'Data SW'!AD381)</f>
        <v/>
      </c>
      <c r="H8363">
        <f>IF('Data SW'!C381="","",'Data SW'!AC381)</f>
        <v/>
      </c>
      <c r="I8363">
        <f>IF('Data SW'!C381="","",COUNTIF('Data SW'!J381,"&gt;0")+COUNTIF('Data SW'!L381,"&gt;0")+COUNTIF('Data SW'!N381,"&gt;0")+COUNTIF('Data SW'!P381,"&gt;0")+COUNTIF('Data SW'!R381,"&gt;0")+COUNTIF('Data SW'!T381,"&gt;0")+COUNTIF('Data SW'!V381,"&gt;0")+COUNTIF('Data SW'!X381,"&gt;0"))</f>
        <v/>
      </c>
      <c r="J8363">
        <f>IF('Data SW'!C381="","",IF((COUNTIF('Data SW'!K381,"&gt;0")+COUNTIF('Data SW'!M381,"&gt;0")+COUNTIF('Data SW'!O381,"&gt;0")+COUNTIF('Data SW'!Q381,"&gt;0")+COUNTIF('Data SW'!S381,"&gt;0")+COUNTIF('Data SW'!U381,"&gt;0")+COUNTIF('Data SW'!W381,"&gt;0")+COUNTIF('Data SW'!Y381,"&gt;0"))&gt;0,1,0))</f>
        <v/>
      </c>
      <c r="M8363" t="inlineStr">
        <is>
          <t>Data R</t>
        </is>
      </c>
    </row>
    <row r="8364">
      <c r="A8364" t="inlineStr">
        <is>
          <t>PT Swasta / PPKS</t>
        </is>
      </c>
      <c r="B8364">
        <f>IF('Data SW'!C382="","",'Data SW'!B382)</f>
        <v/>
      </c>
      <c r="C8364">
        <f>IF('Data SW'!C382="","",'Data SW'!C382)</f>
        <v/>
      </c>
      <c r="D8364">
        <f>IF('Data SW'!C382="","",'Data SW'!D382)</f>
        <v/>
      </c>
      <c r="E8364">
        <f>IF('Data SW'!C382="","",'Data SW'!E382)</f>
        <v/>
      </c>
      <c r="F8364">
        <f>IF('Data SW'!C382="","",'Data SW'!F382)</f>
        <v/>
      </c>
      <c r="G8364">
        <f>IF('Data SW'!C382="","",'Data SW'!AD382)</f>
        <v/>
      </c>
      <c r="H8364">
        <f>IF('Data SW'!C382="","",'Data SW'!AC382)</f>
        <v/>
      </c>
      <c r="I8364">
        <f>IF('Data SW'!C382="","",COUNTIF('Data SW'!J382,"&gt;0")+COUNTIF('Data SW'!L382,"&gt;0")+COUNTIF('Data SW'!N382,"&gt;0")+COUNTIF('Data SW'!P382,"&gt;0")+COUNTIF('Data SW'!R382,"&gt;0")+COUNTIF('Data SW'!T382,"&gt;0")+COUNTIF('Data SW'!V382,"&gt;0")+COUNTIF('Data SW'!X382,"&gt;0"))</f>
        <v/>
      </c>
      <c r="J8364">
        <f>IF('Data SW'!C382="","",IF((COUNTIF('Data SW'!K382,"&gt;0")+COUNTIF('Data SW'!M382,"&gt;0")+COUNTIF('Data SW'!O382,"&gt;0")+COUNTIF('Data SW'!Q382,"&gt;0")+COUNTIF('Data SW'!S382,"&gt;0")+COUNTIF('Data SW'!U382,"&gt;0")+COUNTIF('Data SW'!W382,"&gt;0")+COUNTIF('Data SW'!Y382,"&gt;0"))&gt;0,1,0))</f>
        <v/>
      </c>
      <c r="M8364" t="inlineStr">
        <is>
          <t>Data R</t>
        </is>
      </c>
    </row>
    <row r="8365">
      <c r="A8365" t="inlineStr">
        <is>
          <t>PT Swasta / PPKS</t>
        </is>
      </c>
      <c r="B8365">
        <f>IF('Data SW'!C383="","",'Data SW'!B383)</f>
        <v/>
      </c>
      <c r="C8365">
        <f>IF('Data SW'!C383="","",'Data SW'!C383)</f>
        <v/>
      </c>
      <c r="D8365">
        <f>IF('Data SW'!C383="","",'Data SW'!D383)</f>
        <v/>
      </c>
      <c r="E8365">
        <f>IF('Data SW'!C383="","",'Data SW'!E383)</f>
        <v/>
      </c>
      <c r="F8365">
        <f>IF('Data SW'!C383="","",'Data SW'!F383)</f>
        <v/>
      </c>
      <c r="G8365">
        <f>IF('Data SW'!C383="","",'Data SW'!AD383)</f>
        <v/>
      </c>
      <c r="H8365">
        <f>IF('Data SW'!C383="","",'Data SW'!AC383)</f>
        <v/>
      </c>
      <c r="I8365">
        <f>IF('Data SW'!C383="","",COUNTIF('Data SW'!J383,"&gt;0")+COUNTIF('Data SW'!L383,"&gt;0")+COUNTIF('Data SW'!N383,"&gt;0")+COUNTIF('Data SW'!P383,"&gt;0")+COUNTIF('Data SW'!R383,"&gt;0")+COUNTIF('Data SW'!T383,"&gt;0")+COUNTIF('Data SW'!V383,"&gt;0")+COUNTIF('Data SW'!X383,"&gt;0"))</f>
        <v/>
      </c>
      <c r="J8365">
        <f>IF('Data SW'!C383="","",IF((COUNTIF('Data SW'!K383,"&gt;0")+COUNTIF('Data SW'!M383,"&gt;0")+COUNTIF('Data SW'!O383,"&gt;0")+COUNTIF('Data SW'!Q383,"&gt;0")+COUNTIF('Data SW'!S383,"&gt;0")+COUNTIF('Data SW'!U383,"&gt;0")+COUNTIF('Data SW'!W383,"&gt;0")+COUNTIF('Data SW'!Y383,"&gt;0"))&gt;0,1,0))</f>
        <v/>
      </c>
      <c r="M8365" t="inlineStr">
        <is>
          <t>Data R</t>
        </is>
      </c>
    </row>
    <row r="8366">
      <c r="A8366" t="inlineStr">
        <is>
          <t>PT Swasta / PPKS</t>
        </is>
      </c>
      <c r="B8366">
        <f>IF('Data SW'!C384="","",'Data SW'!B384)</f>
        <v/>
      </c>
      <c r="C8366">
        <f>IF('Data SW'!C384="","",'Data SW'!C384)</f>
        <v/>
      </c>
      <c r="D8366">
        <f>IF('Data SW'!C384="","",'Data SW'!D384)</f>
        <v/>
      </c>
      <c r="E8366">
        <f>IF('Data SW'!C384="","",'Data SW'!E384)</f>
        <v/>
      </c>
      <c r="F8366">
        <f>IF('Data SW'!C384="","",'Data SW'!F384)</f>
        <v/>
      </c>
      <c r="G8366">
        <f>IF('Data SW'!C384="","",'Data SW'!AD384)</f>
        <v/>
      </c>
      <c r="H8366">
        <f>IF('Data SW'!C384="","",'Data SW'!AC384)</f>
        <v/>
      </c>
      <c r="I8366">
        <f>IF('Data SW'!C384="","",COUNTIF('Data SW'!J384,"&gt;0")+COUNTIF('Data SW'!L384,"&gt;0")+COUNTIF('Data SW'!N384,"&gt;0")+COUNTIF('Data SW'!P384,"&gt;0")+COUNTIF('Data SW'!R384,"&gt;0")+COUNTIF('Data SW'!T384,"&gt;0")+COUNTIF('Data SW'!V384,"&gt;0")+COUNTIF('Data SW'!X384,"&gt;0"))</f>
        <v/>
      </c>
      <c r="J8366">
        <f>IF('Data SW'!C384="","",IF((COUNTIF('Data SW'!K384,"&gt;0")+COUNTIF('Data SW'!M384,"&gt;0")+COUNTIF('Data SW'!O384,"&gt;0")+COUNTIF('Data SW'!Q384,"&gt;0")+COUNTIF('Data SW'!S384,"&gt;0")+COUNTIF('Data SW'!U384,"&gt;0")+COUNTIF('Data SW'!W384,"&gt;0")+COUNTIF('Data SW'!Y384,"&gt;0"))&gt;0,1,0))</f>
        <v/>
      </c>
      <c r="M8366" t="inlineStr">
        <is>
          <t>Data R</t>
        </is>
      </c>
    </row>
    <row r="8367">
      <c r="A8367" t="inlineStr">
        <is>
          <t>PT Swasta / PPKS</t>
        </is>
      </c>
      <c r="B8367">
        <f>IF('Data SW'!C385="","",'Data SW'!B385)</f>
        <v/>
      </c>
      <c r="C8367">
        <f>IF('Data SW'!C385="","",'Data SW'!C385)</f>
        <v/>
      </c>
      <c r="D8367">
        <f>IF('Data SW'!C385="","",'Data SW'!D385)</f>
        <v/>
      </c>
      <c r="E8367">
        <f>IF('Data SW'!C385="","",'Data SW'!E385)</f>
        <v/>
      </c>
      <c r="F8367">
        <f>IF('Data SW'!C385="","",'Data SW'!F385)</f>
        <v/>
      </c>
      <c r="G8367">
        <f>IF('Data SW'!C385="","",'Data SW'!AD385)</f>
        <v/>
      </c>
      <c r="H8367">
        <f>IF('Data SW'!C385="","",'Data SW'!AC385)</f>
        <v/>
      </c>
      <c r="I8367">
        <f>IF('Data SW'!C385="","",COUNTIF('Data SW'!J385,"&gt;0")+COUNTIF('Data SW'!L385,"&gt;0")+COUNTIF('Data SW'!N385,"&gt;0")+COUNTIF('Data SW'!P385,"&gt;0")+COUNTIF('Data SW'!R385,"&gt;0")+COUNTIF('Data SW'!T385,"&gt;0")+COUNTIF('Data SW'!V385,"&gt;0")+COUNTIF('Data SW'!X385,"&gt;0"))</f>
        <v/>
      </c>
      <c r="J8367">
        <f>IF('Data SW'!C385="","",IF((COUNTIF('Data SW'!K385,"&gt;0")+COUNTIF('Data SW'!M385,"&gt;0")+COUNTIF('Data SW'!O385,"&gt;0")+COUNTIF('Data SW'!Q385,"&gt;0")+COUNTIF('Data SW'!S385,"&gt;0")+COUNTIF('Data SW'!U385,"&gt;0")+COUNTIF('Data SW'!W385,"&gt;0")+COUNTIF('Data SW'!Y385,"&gt;0"))&gt;0,1,0))</f>
        <v/>
      </c>
      <c r="M8367" t="inlineStr">
        <is>
          <t>Data R</t>
        </is>
      </c>
    </row>
    <row r="8368">
      <c r="A8368" t="inlineStr">
        <is>
          <t>PT Swasta / PPKS</t>
        </is>
      </c>
      <c r="B8368">
        <f>IF('Data SW'!C386="","",'Data SW'!B386)</f>
        <v/>
      </c>
      <c r="C8368">
        <f>IF('Data SW'!C386="","",'Data SW'!C386)</f>
        <v/>
      </c>
      <c r="D8368">
        <f>IF('Data SW'!C386="","",'Data SW'!D386)</f>
        <v/>
      </c>
      <c r="E8368">
        <f>IF('Data SW'!C386="","",'Data SW'!E386)</f>
        <v/>
      </c>
      <c r="F8368">
        <f>IF('Data SW'!C386="","",'Data SW'!F386)</f>
        <v/>
      </c>
      <c r="G8368">
        <f>IF('Data SW'!C386="","",'Data SW'!AD386)</f>
        <v/>
      </c>
      <c r="H8368">
        <f>IF('Data SW'!C386="","",'Data SW'!AC386)</f>
        <v/>
      </c>
      <c r="I8368">
        <f>IF('Data SW'!C386="","",COUNTIF('Data SW'!J386,"&gt;0")+COUNTIF('Data SW'!L386,"&gt;0")+COUNTIF('Data SW'!N386,"&gt;0")+COUNTIF('Data SW'!P386,"&gt;0")+COUNTIF('Data SW'!R386,"&gt;0")+COUNTIF('Data SW'!T386,"&gt;0")+COUNTIF('Data SW'!V386,"&gt;0")+COUNTIF('Data SW'!X386,"&gt;0"))</f>
        <v/>
      </c>
      <c r="J8368">
        <f>IF('Data SW'!C386="","",IF((COUNTIF('Data SW'!K386,"&gt;0")+COUNTIF('Data SW'!M386,"&gt;0")+COUNTIF('Data SW'!O386,"&gt;0")+COUNTIF('Data SW'!Q386,"&gt;0")+COUNTIF('Data SW'!S386,"&gt;0")+COUNTIF('Data SW'!U386,"&gt;0")+COUNTIF('Data SW'!W386,"&gt;0")+COUNTIF('Data SW'!Y386,"&gt;0"))&gt;0,1,0))</f>
        <v/>
      </c>
      <c r="M8368" t="inlineStr">
        <is>
          <t>Data R</t>
        </is>
      </c>
    </row>
    <row r="8369">
      <c r="A8369" t="inlineStr">
        <is>
          <t>PT Swasta / PPKS</t>
        </is>
      </c>
      <c r="B8369">
        <f>IF('Data SW'!C387="","",'Data SW'!B387)</f>
        <v/>
      </c>
      <c r="C8369">
        <f>IF('Data SW'!C387="","",'Data SW'!C387)</f>
        <v/>
      </c>
      <c r="D8369">
        <f>IF('Data SW'!C387="","",'Data SW'!D387)</f>
        <v/>
      </c>
      <c r="E8369">
        <f>IF('Data SW'!C387="","",'Data SW'!E387)</f>
        <v/>
      </c>
      <c r="F8369">
        <f>IF('Data SW'!C387="","",'Data SW'!F387)</f>
        <v/>
      </c>
      <c r="G8369">
        <f>IF('Data SW'!C387="","",'Data SW'!AD387)</f>
        <v/>
      </c>
      <c r="H8369">
        <f>IF('Data SW'!C387="","",'Data SW'!AC387)</f>
        <v/>
      </c>
      <c r="I8369">
        <f>IF('Data SW'!C387="","",COUNTIF('Data SW'!J387,"&gt;0")+COUNTIF('Data SW'!L387,"&gt;0")+COUNTIF('Data SW'!N387,"&gt;0")+COUNTIF('Data SW'!P387,"&gt;0")+COUNTIF('Data SW'!R387,"&gt;0")+COUNTIF('Data SW'!T387,"&gt;0")+COUNTIF('Data SW'!V387,"&gt;0")+COUNTIF('Data SW'!X387,"&gt;0"))</f>
        <v/>
      </c>
      <c r="J8369">
        <f>IF('Data SW'!C387="","",IF((COUNTIF('Data SW'!K387,"&gt;0")+COUNTIF('Data SW'!M387,"&gt;0")+COUNTIF('Data SW'!O387,"&gt;0")+COUNTIF('Data SW'!Q387,"&gt;0")+COUNTIF('Data SW'!S387,"&gt;0")+COUNTIF('Data SW'!U387,"&gt;0")+COUNTIF('Data SW'!W387,"&gt;0")+COUNTIF('Data SW'!Y387,"&gt;0"))&gt;0,1,0))</f>
        <v/>
      </c>
      <c r="M8369" t="inlineStr">
        <is>
          <t>Data R</t>
        </is>
      </c>
    </row>
    <row r="8370">
      <c r="A8370" t="inlineStr">
        <is>
          <t>PT Swasta / PPKS</t>
        </is>
      </c>
      <c r="B8370">
        <f>IF('Data SW'!C388="","",'Data SW'!B388)</f>
        <v/>
      </c>
      <c r="C8370">
        <f>IF('Data SW'!C388="","",'Data SW'!C388)</f>
        <v/>
      </c>
      <c r="D8370">
        <f>IF('Data SW'!C388="","",'Data SW'!D388)</f>
        <v/>
      </c>
      <c r="E8370">
        <f>IF('Data SW'!C388="","",'Data SW'!E388)</f>
        <v/>
      </c>
      <c r="F8370">
        <f>IF('Data SW'!C388="","",'Data SW'!F388)</f>
        <v/>
      </c>
      <c r="G8370">
        <f>IF('Data SW'!C388="","",'Data SW'!AD388)</f>
        <v/>
      </c>
      <c r="H8370">
        <f>IF('Data SW'!C388="","",'Data SW'!AC388)</f>
        <v/>
      </c>
      <c r="I8370">
        <f>IF('Data SW'!C388="","",COUNTIF('Data SW'!J388,"&gt;0")+COUNTIF('Data SW'!L388,"&gt;0")+COUNTIF('Data SW'!N388,"&gt;0")+COUNTIF('Data SW'!P388,"&gt;0")+COUNTIF('Data SW'!R388,"&gt;0")+COUNTIF('Data SW'!T388,"&gt;0")+COUNTIF('Data SW'!V388,"&gt;0")+COUNTIF('Data SW'!X388,"&gt;0"))</f>
        <v/>
      </c>
      <c r="J8370">
        <f>IF('Data SW'!C388="","",IF((COUNTIF('Data SW'!K388,"&gt;0")+COUNTIF('Data SW'!M388,"&gt;0")+COUNTIF('Data SW'!O388,"&gt;0")+COUNTIF('Data SW'!Q388,"&gt;0")+COUNTIF('Data SW'!S388,"&gt;0")+COUNTIF('Data SW'!U388,"&gt;0")+COUNTIF('Data SW'!W388,"&gt;0")+COUNTIF('Data SW'!Y388,"&gt;0"))&gt;0,1,0))</f>
        <v/>
      </c>
      <c r="M8370" t="inlineStr">
        <is>
          <t>Data R</t>
        </is>
      </c>
    </row>
    <row r="8371">
      <c r="A8371" t="inlineStr">
        <is>
          <t>PT Swasta / PPKS</t>
        </is>
      </c>
      <c r="B8371">
        <f>IF('Data SW'!C389="","",'Data SW'!B389)</f>
        <v/>
      </c>
      <c r="C8371">
        <f>IF('Data SW'!C389="","",'Data SW'!C389)</f>
        <v/>
      </c>
      <c r="D8371">
        <f>IF('Data SW'!C389="","",'Data SW'!D389)</f>
        <v/>
      </c>
      <c r="E8371">
        <f>IF('Data SW'!C389="","",'Data SW'!E389)</f>
        <v/>
      </c>
      <c r="F8371">
        <f>IF('Data SW'!C389="","",'Data SW'!F389)</f>
        <v/>
      </c>
      <c r="G8371">
        <f>IF('Data SW'!C389="","",'Data SW'!AD389)</f>
        <v/>
      </c>
      <c r="H8371">
        <f>IF('Data SW'!C389="","",'Data SW'!AC389)</f>
        <v/>
      </c>
      <c r="I8371">
        <f>IF('Data SW'!C389="","",COUNTIF('Data SW'!J389,"&gt;0")+COUNTIF('Data SW'!L389,"&gt;0")+COUNTIF('Data SW'!N389,"&gt;0")+COUNTIF('Data SW'!P389,"&gt;0")+COUNTIF('Data SW'!R389,"&gt;0")+COUNTIF('Data SW'!T389,"&gt;0")+COUNTIF('Data SW'!V389,"&gt;0")+COUNTIF('Data SW'!X389,"&gt;0"))</f>
        <v/>
      </c>
      <c r="J8371">
        <f>IF('Data SW'!C389="","",IF((COUNTIF('Data SW'!K389,"&gt;0")+COUNTIF('Data SW'!M389,"&gt;0")+COUNTIF('Data SW'!O389,"&gt;0")+COUNTIF('Data SW'!Q389,"&gt;0")+COUNTIF('Data SW'!S389,"&gt;0")+COUNTIF('Data SW'!U389,"&gt;0")+COUNTIF('Data SW'!W389,"&gt;0")+COUNTIF('Data SW'!Y389,"&gt;0"))&gt;0,1,0))</f>
        <v/>
      </c>
      <c r="M8371" t="inlineStr">
        <is>
          <t>Data R</t>
        </is>
      </c>
    </row>
    <row r="8372">
      <c r="A8372" t="inlineStr">
        <is>
          <t>PT Swasta / PPKS</t>
        </is>
      </c>
      <c r="B8372">
        <f>IF('Data SW'!C390="","",'Data SW'!B390)</f>
        <v/>
      </c>
      <c r="C8372">
        <f>IF('Data SW'!C390="","",'Data SW'!C390)</f>
        <v/>
      </c>
      <c r="D8372">
        <f>IF('Data SW'!C390="","",'Data SW'!D390)</f>
        <v/>
      </c>
      <c r="E8372">
        <f>IF('Data SW'!C390="","",'Data SW'!E390)</f>
        <v/>
      </c>
      <c r="F8372">
        <f>IF('Data SW'!C390="","",'Data SW'!F390)</f>
        <v/>
      </c>
      <c r="G8372">
        <f>IF('Data SW'!C390="","",'Data SW'!AD390)</f>
        <v/>
      </c>
      <c r="H8372">
        <f>IF('Data SW'!C390="","",'Data SW'!AC390)</f>
        <v/>
      </c>
      <c r="I8372">
        <f>IF('Data SW'!C390="","",COUNTIF('Data SW'!J390,"&gt;0")+COUNTIF('Data SW'!L390,"&gt;0")+COUNTIF('Data SW'!N390,"&gt;0")+COUNTIF('Data SW'!P390,"&gt;0")+COUNTIF('Data SW'!R390,"&gt;0")+COUNTIF('Data SW'!T390,"&gt;0")+COUNTIF('Data SW'!V390,"&gt;0")+COUNTIF('Data SW'!X390,"&gt;0"))</f>
        <v/>
      </c>
      <c r="J8372">
        <f>IF('Data SW'!C390="","",IF((COUNTIF('Data SW'!K390,"&gt;0")+COUNTIF('Data SW'!M390,"&gt;0")+COUNTIF('Data SW'!O390,"&gt;0")+COUNTIF('Data SW'!Q390,"&gt;0")+COUNTIF('Data SW'!S390,"&gt;0")+COUNTIF('Data SW'!U390,"&gt;0")+COUNTIF('Data SW'!W390,"&gt;0")+COUNTIF('Data SW'!Y390,"&gt;0"))&gt;0,1,0))</f>
        <v/>
      </c>
      <c r="M8372" t="inlineStr">
        <is>
          <t>Data R</t>
        </is>
      </c>
    </row>
    <row r="8373">
      <c r="A8373" t="inlineStr">
        <is>
          <t>PT Swasta / PPKS</t>
        </is>
      </c>
      <c r="B8373">
        <f>IF('Data SW'!C391="","",'Data SW'!B391)</f>
        <v/>
      </c>
      <c r="C8373">
        <f>IF('Data SW'!C391="","",'Data SW'!C391)</f>
        <v/>
      </c>
      <c r="D8373">
        <f>IF('Data SW'!C391="","",'Data SW'!D391)</f>
        <v/>
      </c>
      <c r="E8373">
        <f>IF('Data SW'!C391="","",'Data SW'!E391)</f>
        <v/>
      </c>
      <c r="F8373">
        <f>IF('Data SW'!C391="","",'Data SW'!F391)</f>
        <v/>
      </c>
      <c r="G8373">
        <f>IF('Data SW'!C391="","",'Data SW'!AD391)</f>
        <v/>
      </c>
      <c r="H8373">
        <f>IF('Data SW'!C391="","",'Data SW'!AC391)</f>
        <v/>
      </c>
      <c r="I8373">
        <f>IF('Data SW'!C391="","",COUNTIF('Data SW'!J391,"&gt;0")+COUNTIF('Data SW'!L391,"&gt;0")+COUNTIF('Data SW'!N391,"&gt;0")+COUNTIF('Data SW'!P391,"&gt;0")+COUNTIF('Data SW'!R391,"&gt;0")+COUNTIF('Data SW'!T391,"&gt;0")+COUNTIF('Data SW'!V391,"&gt;0")+COUNTIF('Data SW'!X391,"&gt;0"))</f>
        <v/>
      </c>
      <c r="J8373">
        <f>IF('Data SW'!C391="","",IF((COUNTIF('Data SW'!K391,"&gt;0")+COUNTIF('Data SW'!M391,"&gt;0")+COUNTIF('Data SW'!O391,"&gt;0")+COUNTIF('Data SW'!Q391,"&gt;0")+COUNTIF('Data SW'!S391,"&gt;0")+COUNTIF('Data SW'!U391,"&gt;0")+COUNTIF('Data SW'!W391,"&gt;0")+COUNTIF('Data SW'!Y391,"&gt;0"))&gt;0,1,0))</f>
        <v/>
      </c>
      <c r="M8373" t="inlineStr">
        <is>
          <t>Data R</t>
        </is>
      </c>
    </row>
    <row r="8374">
      <c r="A8374" t="inlineStr">
        <is>
          <t>PT Swasta / PPKS</t>
        </is>
      </c>
      <c r="B8374">
        <f>IF('Data SW'!C392="","",'Data SW'!B392)</f>
        <v/>
      </c>
      <c r="C8374">
        <f>IF('Data SW'!C392="","",'Data SW'!C392)</f>
        <v/>
      </c>
      <c r="D8374">
        <f>IF('Data SW'!C392="","",'Data SW'!D392)</f>
        <v/>
      </c>
      <c r="E8374">
        <f>IF('Data SW'!C392="","",'Data SW'!E392)</f>
        <v/>
      </c>
      <c r="F8374">
        <f>IF('Data SW'!C392="","",'Data SW'!F392)</f>
        <v/>
      </c>
      <c r="G8374">
        <f>IF('Data SW'!C392="","",'Data SW'!AD392)</f>
        <v/>
      </c>
      <c r="H8374">
        <f>IF('Data SW'!C392="","",'Data SW'!AC392)</f>
        <v/>
      </c>
      <c r="I8374">
        <f>IF('Data SW'!C392="","",COUNTIF('Data SW'!J392,"&gt;0")+COUNTIF('Data SW'!L392,"&gt;0")+COUNTIF('Data SW'!N392,"&gt;0")+COUNTIF('Data SW'!P392,"&gt;0")+COUNTIF('Data SW'!R392,"&gt;0")+COUNTIF('Data SW'!T392,"&gt;0")+COUNTIF('Data SW'!V392,"&gt;0")+COUNTIF('Data SW'!X392,"&gt;0"))</f>
        <v/>
      </c>
      <c r="J8374">
        <f>IF('Data SW'!C392="","",IF((COUNTIF('Data SW'!K392,"&gt;0")+COUNTIF('Data SW'!M392,"&gt;0")+COUNTIF('Data SW'!O392,"&gt;0")+COUNTIF('Data SW'!Q392,"&gt;0")+COUNTIF('Data SW'!S392,"&gt;0")+COUNTIF('Data SW'!U392,"&gt;0")+COUNTIF('Data SW'!W392,"&gt;0")+COUNTIF('Data SW'!Y392,"&gt;0"))&gt;0,1,0))</f>
        <v/>
      </c>
      <c r="M8374" t="inlineStr">
        <is>
          <t>Data R</t>
        </is>
      </c>
    </row>
    <row r="8375">
      <c r="A8375" t="inlineStr">
        <is>
          <t>PT Swasta / PPKS</t>
        </is>
      </c>
      <c r="B8375">
        <f>IF('Data SW'!C393="","",'Data SW'!B393)</f>
        <v/>
      </c>
      <c r="C8375">
        <f>IF('Data SW'!C393="","",'Data SW'!C393)</f>
        <v/>
      </c>
      <c r="D8375">
        <f>IF('Data SW'!C393="","",'Data SW'!D393)</f>
        <v/>
      </c>
      <c r="E8375">
        <f>IF('Data SW'!C393="","",'Data SW'!E393)</f>
        <v/>
      </c>
      <c r="F8375">
        <f>IF('Data SW'!C393="","",'Data SW'!F393)</f>
        <v/>
      </c>
      <c r="G8375">
        <f>IF('Data SW'!C393="","",'Data SW'!AD393)</f>
        <v/>
      </c>
      <c r="H8375">
        <f>IF('Data SW'!C393="","",'Data SW'!AC393)</f>
        <v/>
      </c>
      <c r="I8375">
        <f>IF('Data SW'!C393="","",COUNTIF('Data SW'!J393,"&gt;0")+COUNTIF('Data SW'!L393,"&gt;0")+COUNTIF('Data SW'!N393,"&gt;0")+COUNTIF('Data SW'!P393,"&gt;0")+COUNTIF('Data SW'!R393,"&gt;0")+COUNTIF('Data SW'!T393,"&gt;0")+COUNTIF('Data SW'!V393,"&gt;0")+COUNTIF('Data SW'!X393,"&gt;0"))</f>
        <v/>
      </c>
      <c r="J8375">
        <f>IF('Data SW'!C393="","",IF((COUNTIF('Data SW'!K393,"&gt;0")+COUNTIF('Data SW'!M393,"&gt;0")+COUNTIF('Data SW'!O393,"&gt;0")+COUNTIF('Data SW'!Q393,"&gt;0")+COUNTIF('Data SW'!S393,"&gt;0")+COUNTIF('Data SW'!U393,"&gt;0")+COUNTIF('Data SW'!W393,"&gt;0")+COUNTIF('Data SW'!Y393,"&gt;0"))&gt;0,1,0))</f>
        <v/>
      </c>
      <c r="M8375" t="inlineStr">
        <is>
          <t>Data R</t>
        </is>
      </c>
    </row>
    <row r="8376">
      <c r="A8376" t="inlineStr">
        <is>
          <t>PT Swasta / PPKS</t>
        </is>
      </c>
      <c r="B8376">
        <f>IF('Data SW'!C394="","",'Data SW'!B394)</f>
        <v/>
      </c>
      <c r="C8376">
        <f>IF('Data SW'!C394="","",'Data SW'!C394)</f>
        <v/>
      </c>
      <c r="D8376">
        <f>IF('Data SW'!C394="","",'Data SW'!D394)</f>
        <v/>
      </c>
      <c r="E8376">
        <f>IF('Data SW'!C394="","",'Data SW'!E394)</f>
        <v/>
      </c>
      <c r="F8376">
        <f>IF('Data SW'!C394="","",'Data SW'!F394)</f>
        <v/>
      </c>
      <c r="G8376">
        <f>IF('Data SW'!C394="","",'Data SW'!AD394)</f>
        <v/>
      </c>
      <c r="H8376">
        <f>IF('Data SW'!C394="","",'Data SW'!AC394)</f>
        <v/>
      </c>
      <c r="I8376">
        <f>IF('Data SW'!C394="","",COUNTIF('Data SW'!J394,"&gt;0")+COUNTIF('Data SW'!L394,"&gt;0")+COUNTIF('Data SW'!N394,"&gt;0")+COUNTIF('Data SW'!P394,"&gt;0")+COUNTIF('Data SW'!R394,"&gt;0")+COUNTIF('Data SW'!T394,"&gt;0")+COUNTIF('Data SW'!V394,"&gt;0")+COUNTIF('Data SW'!X394,"&gt;0"))</f>
        <v/>
      </c>
      <c r="J8376">
        <f>IF('Data SW'!C394="","",IF((COUNTIF('Data SW'!K394,"&gt;0")+COUNTIF('Data SW'!M394,"&gt;0")+COUNTIF('Data SW'!O394,"&gt;0")+COUNTIF('Data SW'!Q394,"&gt;0")+COUNTIF('Data SW'!S394,"&gt;0")+COUNTIF('Data SW'!U394,"&gt;0")+COUNTIF('Data SW'!W394,"&gt;0")+COUNTIF('Data SW'!Y394,"&gt;0"))&gt;0,1,0))</f>
        <v/>
      </c>
      <c r="M8376" t="inlineStr">
        <is>
          <t>Data R</t>
        </is>
      </c>
    </row>
    <row r="8377">
      <c r="A8377" t="inlineStr">
        <is>
          <t>PT Swasta / PPKS</t>
        </is>
      </c>
      <c r="B8377">
        <f>IF('Data SW'!C395="","",'Data SW'!B395)</f>
        <v/>
      </c>
      <c r="C8377">
        <f>IF('Data SW'!C395="","",'Data SW'!C395)</f>
        <v/>
      </c>
      <c r="D8377">
        <f>IF('Data SW'!C395="","",'Data SW'!D395)</f>
        <v/>
      </c>
      <c r="E8377">
        <f>IF('Data SW'!C395="","",'Data SW'!E395)</f>
        <v/>
      </c>
      <c r="F8377">
        <f>IF('Data SW'!C395="","",'Data SW'!F395)</f>
        <v/>
      </c>
      <c r="G8377">
        <f>IF('Data SW'!C395="","",'Data SW'!AD395)</f>
        <v/>
      </c>
      <c r="H8377">
        <f>IF('Data SW'!C395="","",'Data SW'!AC395)</f>
        <v/>
      </c>
      <c r="I8377">
        <f>IF('Data SW'!C395="","",COUNTIF('Data SW'!J395,"&gt;0")+COUNTIF('Data SW'!L395,"&gt;0")+COUNTIF('Data SW'!N395,"&gt;0")+COUNTIF('Data SW'!P395,"&gt;0")+COUNTIF('Data SW'!R395,"&gt;0")+COUNTIF('Data SW'!T395,"&gt;0")+COUNTIF('Data SW'!V395,"&gt;0")+COUNTIF('Data SW'!X395,"&gt;0"))</f>
        <v/>
      </c>
      <c r="J8377">
        <f>IF('Data SW'!C395="","",IF((COUNTIF('Data SW'!K395,"&gt;0")+COUNTIF('Data SW'!M395,"&gt;0")+COUNTIF('Data SW'!O395,"&gt;0")+COUNTIF('Data SW'!Q395,"&gt;0")+COUNTIF('Data SW'!S395,"&gt;0")+COUNTIF('Data SW'!U395,"&gt;0")+COUNTIF('Data SW'!W395,"&gt;0")+COUNTIF('Data SW'!Y395,"&gt;0"))&gt;0,1,0))</f>
        <v/>
      </c>
      <c r="M8377" t="inlineStr">
        <is>
          <t>Data R</t>
        </is>
      </c>
    </row>
    <row r="8378">
      <c r="A8378" t="inlineStr">
        <is>
          <t>PT Swasta / PPKS</t>
        </is>
      </c>
      <c r="B8378">
        <f>IF('Data SW'!C396="","",'Data SW'!B396)</f>
        <v/>
      </c>
      <c r="C8378">
        <f>IF('Data SW'!C396="","",'Data SW'!C396)</f>
        <v/>
      </c>
      <c r="D8378">
        <f>IF('Data SW'!C396="","",'Data SW'!D396)</f>
        <v/>
      </c>
      <c r="E8378">
        <f>IF('Data SW'!C396="","",'Data SW'!E396)</f>
        <v/>
      </c>
      <c r="F8378">
        <f>IF('Data SW'!C396="","",'Data SW'!F396)</f>
        <v/>
      </c>
      <c r="G8378">
        <f>IF('Data SW'!C396="","",'Data SW'!AD396)</f>
        <v/>
      </c>
      <c r="H8378">
        <f>IF('Data SW'!C396="","",'Data SW'!AC396)</f>
        <v/>
      </c>
      <c r="I8378">
        <f>IF('Data SW'!C396="","",COUNTIF('Data SW'!J396,"&gt;0")+COUNTIF('Data SW'!L396,"&gt;0")+COUNTIF('Data SW'!N396,"&gt;0")+COUNTIF('Data SW'!P396,"&gt;0")+COUNTIF('Data SW'!R396,"&gt;0")+COUNTIF('Data SW'!T396,"&gt;0")+COUNTIF('Data SW'!V396,"&gt;0")+COUNTIF('Data SW'!X396,"&gt;0"))</f>
        <v/>
      </c>
      <c r="J8378">
        <f>IF('Data SW'!C396="","",IF((COUNTIF('Data SW'!K396,"&gt;0")+COUNTIF('Data SW'!M396,"&gt;0")+COUNTIF('Data SW'!O396,"&gt;0")+COUNTIF('Data SW'!Q396,"&gt;0")+COUNTIF('Data SW'!S396,"&gt;0")+COUNTIF('Data SW'!U396,"&gt;0")+COUNTIF('Data SW'!W396,"&gt;0")+COUNTIF('Data SW'!Y396,"&gt;0"))&gt;0,1,0))</f>
        <v/>
      </c>
      <c r="M8378" t="inlineStr">
        <is>
          <t>Data R</t>
        </is>
      </c>
    </row>
    <row r="8379">
      <c r="A8379" t="inlineStr">
        <is>
          <t>PT Swasta / PPKS</t>
        </is>
      </c>
      <c r="B8379">
        <f>IF('Data SW'!C397="","",'Data SW'!B397)</f>
        <v/>
      </c>
      <c r="C8379">
        <f>IF('Data SW'!C397="","",'Data SW'!C397)</f>
        <v/>
      </c>
      <c r="D8379">
        <f>IF('Data SW'!C397="","",'Data SW'!D397)</f>
        <v/>
      </c>
      <c r="E8379">
        <f>IF('Data SW'!C397="","",'Data SW'!E397)</f>
        <v/>
      </c>
      <c r="F8379">
        <f>IF('Data SW'!C397="","",'Data SW'!F397)</f>
        <v/>
      </c>
      <c r="G8379">
        <f>IF('Data SW'!C397="","",'Data SW'!AD397)</f>
        <v/>
      </c>
      <c r="H8379">
        <f>IF('Data SW'!C397="","",'Data SW'!AC397)</f>
        <v/>
      </c>
      <c r="I8379">
        <f>IF('Data SW'!C397="","",COUNTIF('Data SW'!J397,"&gt;0")+COUNTIF('Data SW'!L397,"&gt;0")+COUNTIF('Data SW'!N397,"&gt;0")+COUNTIF('Data SW'!P397,"&gt;0")+COUNTIF('Data SW'!R397,"&gt;0")+COUNTIF('Data SW'!T397,"&gt;0")+COUNTIF('Data SW'!V397,"&gt;0")+COUNTIF('Data SW'!X397,"&gt;0"))</f>
        <v/>
      </c>
      <c r="J8379">
        <f>IF('Data SW'!C397="","",IF((COUNTIF('Data SW'!K397,"&gt;0")+COUNTIF('Data SW'!M397,"&gt;0")+COUNTIF('Data SW'!O397,"&gt;0")+COUNTIF('Data SW'!Q397,"&gt;0")+COUNTIF('Data SW'!S397,"&gt;0")+COUNTIF('Data SW'!U397,"&gt;0")+COUNTIF('Data SW'!W397,"&gt;0")+COUNTIF('Data SW'!Y397,"&gt;0"))&gt;0,1,0))</f>
        <v/>
      </c>
      <c r="M8379" t="inlineStr">
        <is>
          <t>Data R</t>
        </is>
      </c>
    </row>
    <row r="8380">
      <c r="A8380" t="inlineStr">
        <is>
          <t>PT Swasta / PPKS</t>
        </is>
      </c>
      <c r="B8380">
        <f>IF('Data SW'!C398="","",'Data SW'!B398)</f>
        <v/>
      </c>
      <c r="C8380">
        <f>IF('Data SW'!C398="","",'Data SW'!C398)</f>
        <v/>
      </c>
      <c r="D8380">
        <f>IF('Data SW'!C398="","",'Data SW'!D398)</f>
        <v/>
      </c>
      <c r="E8380">
        <f>IF('Data SW'!C398="","",'Data SW'!E398)</f>
        <v/>
      </c>
      <c r="F8380">
        <f>IF('Data SW'!C398="","",'Data SW'!F398)</f>
        <v/>
      </c>
      <c r="G8380">
        <f>IF('Data SW'!C398="","",'Data SW'!AD398)</f>
        <v/>
      </c>
      <c r="H8380">
        <f>IF('Data SW'!C398="","",'Data SW'!AC398)</f>
        <v/>
      </c>
      <c r="I8380">
        <f>IF('Data SW'!C398="","",COUNTIF('Data SW'!J398,"&gt;0")+COUNTIF('Data SW'!L398,"&gt;0")+COUNTIF('Data SW'!N398,"&gt;0")+COUNTIF('Data SW'!P398,"&gt;0")+COUNTIF('Data SW'!R398,"&gt;0")+COUNTIF('Data SW'!T398,"&gt;0")+COUNTIF('Data SW'!V398,"&gt;0")+COUNTIF('Data SW'!X398,"&gt;0"))</f>
        <v/>
      </c>
      <c r="J8380">
        <f>IF('Data SW'!C398="","",IF((COUNTIF('Data SW'!K398,"&gt;0")+COUNTIF('Data SW'!M398,"&gt;0")+COUNTIF('Data SW'!O398,"&gt;0")+COUNTIF('Data SW'!Q398,"&gt;0")+COUNTIF('Data SW'!S398,"&gt;0")+COUNTIF('Data SW'!U398,"&gt;0")+COUNTIF('Data SW'!W398,"&gt;0")+COUNTIF('Data SW'!Y398,"&gt;0"))&gt;0,1,0))</f>
        <v/>
      </c>
      <c r="M8380" t="inlineStr">
        <is>
          <t>Data R</t>
        </is>
      </c>
    </row>
    <row r="8381">
      <c r="A8381" t="inlineStr">
        <is>
          <t>PT Swasta / PPKS</t>
        </is>
      </c>
      <c r="B8381">
        <f>IF('Data SW'!C399="","",'Data SW'!B399)</f>
        <v/>
      </c>
      <c r="C8381">
        <f>IF('Data SW'!C399="","",'Data SW'!C399)</f>
        <v/>
      </c>
      <c r="D8381">
        <f>IF('Data SW'!C399="","",'Data SW'!D399)</f>
        <v/>
      </c>
      <c r="E8381">
        <f>IF('Data SW'!C399="","",'Data SW'!E399)</f>
        <v/>
      </c>
      <c r="F8381">
        <f>IF('Data SW'!C399="","",'Data SW'!F399)</f>
        <v/>
      </c>
      <c r="G8381">
        <f>IF('Data SW'!C399="","",'Data SW'!AD399)</f>
        <v/>
      </c>
      <c r="H8381">
        <f>IF('Data SW'!C399="","",'Data SW'!AC399)</f>
        <v/>
      </c>
      <c r="I8381">
        <f>IF('Data SW'!C399="","",COUNTIF('Data SW'!J399,"&gt;0")+COUNTIF('Data SW'!L399,"&gt;0")+COUNTIF('Data SW'!N399,"&gt;0")+COUNTIF('Data SW'!P399,"&gt;0")+COUNTIF('Data SW'!R399,"&gt;0")+COUNTIF('Data SW'!T399,"&gt;0")+COUNTIF('Data SW'!V399,"&gt;0")+COUNTIF('Data SW'!X399,"&gt;0"))</f>
        <v/>
      </c>
      <c r="J8381">
        <f>IF('Data SW'!C399="","",IF((COUNTIF('Data SW'!K399,"&gt;0")+COUNTIF('Data SW'!M399,"&gt;0")+COUNTIF('Data SW'!O399,"&gt;0")+COUNTIF('Data SW'!Q399,"&gt;0")+COUNTIF('Data SW'!S399,"&gt;0")+COUNTIF('Data SW'!U399,"&gt;0")+COUNTIF('Data SW'!W399,"&gt;0")+COUNTIF('Data SW'!Y399,"&gt;0"))&gt;0,1,0))</f>
        <v/>
      </c>
      <c r="M8381" t="inlineStr">
        <is>
          <t>Data R</t>
        </is>
      </c>
    </row>
    <row r="8382">
      <c r="A8382" t="inlineStr">
        <is>
          <t>PT Swasta / PPKS</t>
        </is>
      </c>
      <c r="B8382">
        <f>IF('Data SW'!C400="","",'Data SW'!B400)</f>
        <v/>
      </c>
      <c r="C8382">
        <f>IF('Data SW'!C400="","",'Data SW'!C400)</f>
        <v/>
      </c>
      <c r="D8382">
        <f>IF('Data SW'!C400="","",'Data SW'!D400)</f>
        <v/>
      </c>
      <c r="E8382">
        <f>IF('Data SW'!C400="","",'Data SW'!E400)</f>
        <v/>
      </c>
      <c r="F8382">
        <f>IF('Data SW'!C400="","",'Data SW'!F400)</f>
        <v/>
      </c>
      <c r="G8382">
        <f>IF('Data SW'!C400="","",'Data SW'!AD400)</f>
        <v/>
      </c>
      <c r="H8382">
        <f>IF('Data SW'!C400="","",'Data SW'!AC400)</f>
        <v/>
      </c>
      <c r="I8382">
        <f>IF('Data SW'!C400="","",COUNTIF('Data SW'!J400,"&gt;0")+COUNTIF('Data SW'!L400,"&gt;0")+COUNTIF('Data SW'!N400,"&gt;0")+COUNTIF('Data SW'!P400,"&gt;0")+COUNTIF('Data SW'!R400,"&gt;0")+COUNTIF('Data SW'!T400,"&gt;0")+COUNTIF('Data SW'!V400,"&gt;0")+COUNTIF('Data SW'!X400,"&gt;0"))</f>
        <v/>
      </c>
      <c r="J8382">
        <f>IF('Data SW'!C400="","",IF((COUNTIF('Data SW'!K400,"&gt;0")+COUNTIF('Data SW'!M400,"&gt;0")+COUNTIF('Data SW'!O400,"&gt;0")+COUNTIF('Data SW'!Q400,"&gt;0")+COUNTIF('Data SW'!S400,"&gt;0")+COUNTIF('Data SW'!U400,"&gt;0")+COUNTIF('Data SW'!W400,"&gt;0")+COUNTIF('Data SW'!Y400,"&gt;0"))&gt;0,1,0))</f>
        <v/>
      </c>
      <c r="M8382" t="inlineStr">
        <is>
          <t>Data R</t>
        </is>
      </c>
    </row>
    <row r="8383">
      <c r="A8383" t="inlineStr">
        <is>
          <t>PT Swasta / PPKS</t>
        </is>
      </c>
      <c r="B8383">
        <f>IF('Data SW'!C401="","",'Data SW'!B401)</f>
        <v/>
      </c>
      <c r="C8383">
        <f>IF('Data SW'!C401="","",'Data SW'!C401)</f>
        <v/>
      </c>
      <c r="D8383">
        <f>IF('Data SW'!C401="","",'Data SW'!D401)</f>
        <v/>
      </c>
      <c r="E8383">
        <f>IF('Data SW'!C401="","",'Data SW'!E401)</f>
        <v/>
      </c>
      <c r="F8383">
        <f>IF('Data SW'!C401="","",'Data SW'!F401)</f>
        <v/>
      </c>
      <c r="G8383">
        <f>IF('Data SW'!C401="","",'Data SW'!AD401)</f>
        <v/>
      </c>
      <c r="H8383">
        <f>IF('Data SW'!C401="","",'Data SW'!AC401)</f>
        <v/>
      </c>
      <c r="I8383">
        <f>IF('Data SW'!C401="","",COUNTIF('Data SW'!J401,"&gt;0")+COUNTIF('Data SW'!L401,"&gt;0")+COUNTIF('Data SW'!N401,"&gt;0")+COUNTIF('Data SW'!P401,"&gt;0")+COUNTIF('Data SW'!R401,"&gt;0")+COUNTIF('Data SW'!T401,"&gt;0")+COUNTIF('Data SW'!V401,"&gt;0")+COUNTIF('Data SW'!X401,"&gt;0"))</f>
        <v/>
      </c>
      <c r="J8383">
        <f>IF('Data SW'!C401="","",IF((COUNTIF('Data SW'!K401,"&gt;0")+COUNTIF('Data SW'!M401,"&gt;0")+COUNTIF('Data SW'!O401,"&gt;0")+COUNTIF('Data SW'!Q401,"&gt;0")+COUNTIF('Data SW'!S401,"&gt;0")+COUNTIF('Data SW'!U401,"&gt;0")+COUNTIF('Data SW'!W401,"&gt;0")+COUNTIF('Data SW'!Y401,"&gt;0"))&gt;0,1,0))</f>
        <v/>
      </c>
      <c r="M8383" t="inlineStr">
        <is>
          <t>Data R</t>
        </is>
      </c>
    </row>
    <row r="8384">
      <c r="A8384" t="inlineStr">
        <is>
          <t>PT Swasta / PPKS</t>
        </is>
      </c>
      <c r="B8384">
        <f>IF('Data SW'!C402="","",'Data SW'!B402)</f>
        <v/>
      </c>
      <c r="C8384">
        <f>IF('Data SW'!C402="","",'Data SW'!C402)</f>
        <v/>
      </c>
      <c r="D8384">
        <f>IF('Data SW'!C402="","",'Data SW'!D402)</f>
        <v/>
      </c>
      <c r="E8384">
        <f>IF('Data SW'!C402="","",'Data SW'!E402)</f>
        <v/>
      </c>
      <c r="F8384">
        <f>IF('Data SW'!C402="","",'Data SW'!F402)</f>
        <v/>
      </c>
      <c r="G8384">
        <f>IF('Data SW'!C402="","",'Data SW'!AD402)</f>
        <v/>
      </c>
      <c r="H8384">
        <f>IF('Data SW'!C402="","",'Data SW'!AC402)</f>
        <v/>
      </c>
      <c r="I8384">
        <f>IF('Data SW'!C402="","",COUNTIF('Data SW'!J402,"&gt;0")+COUNTIF('Data SW'!L402,"&gt;0")+COUNTIF('Data SW'!N402,"&gt;0")+COUNTIF('Data SW'!P402,"&gt;0")+COUNTIF('Data SW'!R402,"&gt;0")+COUNTIF('Data SW'!T402,"&gt;0")+COUNTIF('Data SW'!V402,"&gt;0")+COUNTIF('Data SW'!X402,"&gt;0"))</f>
        <v/>
      </c>
      <c r="J8384">
        <f>IF('Data SW'!C402="","",IF((COUNTIF('Data SW'!K402,"&gt;0")+COUNTIF('Data SW'!M402,"&gt;0")+COUNTIF('Data SW'!O402,"&gt;0")+COUNTIF('Data SW'!Q402,"&gt;0")+COUNTIF('Data SW'!S402,"&gt;0")+COUNTIF('Data SW'!U402,"&gt;0")+COUNTIF('Data SW'!W402,"&gt;0")+COUNTIF('Data SW'!Y402,"&gt;0"))&gt;0,1,0))</f>
        <v/>
      </c>
      <c r="M8384" t="inlineStr">
        <is>
          <t>Data R</t>
        </is>
      </c>
    </row>
    <row r="8385">
      <c r="A8385" t="inlineStr">
        <is>
          <t>PT Swasta / PPKS</t>
        </is>
      </c>
      <c r="B8385">
        <f>IF('Data SW'!C403="","",'Data SW'!B403)</f>
        <v/>
      </c>
      <c r="C8385">
        <f>IF('Data SW'!C403="","",'Data SW'!C403)</f>
        <v/>
      </c>
      <c r="D8385">
        <f>IF('Data SW'!C403="","",'Data SW'!D403)</f>
        <v/>
      </c>
      <c r="E8385">
        <f>IF('Data SW'!C403="","",'Data SW'!E403)</f>
        <v/>
      </c>
      <c r="F8385">
        <f>IF('Data SW'!C403="","",'Data SW'!F403)</f>
        <v/>
      </c>
      <c r="G8385">
        <f>IF('Data SW'!C403="","",'Data SW'!AD403)</f>
        <v/>
      </c>
      <c r="H8385">
        <f>IF('Data SW'!C403="","",'Data SW'!AC403)</f>
        <v/>
      </c>
      <c r="I8385">
        <f>IF('Data SW'!C403="","",COUNTIF('Data SW'!J403,"&gt;0")+COUNTIF('Data SW'!L403,"&gt;0")+COUNTIF('Data SW'!N403,"&gt;0")+COUNTIF('Data SW'!P403,"&gt;0")+COUNTIF('Data SW'!R403,"&gt;0")+COUNTIF('Data SW'!T403,"&gt;0")+COUNTIF('Data SW'!V403,"&gt;0")+COUNTIF('Data SW'!X403,"&gt;0"))</f>
        <v/>
      </c>
      <c r="J8385">
        <f>IF('Data SW'!C403="","",IF((COUNTIF('Data SW'!K403,"&gt;0")+COUNTIF('Data SW'!M403,"&gt;0")+COUNTIF('Data SW'!O403,"&gt;0")+COUNTIF('Data SW'!Q403,"&gt;0")+COUNTIF('Data SW'!S403,"&gt;0")+COUNTIF('Data SW'!U403,"&gt;0")+COUNTIF('Data SW'!W403,"&gt;0")+COUNTIF('Data SW'!Y403,"&gt;0"))&gt;0,1,0))</f>
        <v/>
      </c>
      <c r="M8385" t="inlineStr">
        <is>
          <t>Data R</t>
        </is>
      </c>
    </row>
    <row r="8386">
      <c r="A8386" t="inlineStr">
        <is>
          <t>PT Swasta / PPKS</t>
        </is>
      </c>
      <c r="B8386">
        <f>IF('Data SW'!C404="","",'Data SW'!B404)</f>
        <v/>
      </c>
      <c r="C8386">
        <f>IF('Data SW'!C404="","",'Data SW'!C404)</f>
        <v/>
      </c>
      <c r="D8386">
        <f>IF('Data SW'!C404="","",'Data SW'!D404)</f>
        <v/>
      </c>
      <c r="E8386">
        <f>IF('Data SW'!C404="","",'Data SW'!E404)</f>
        <v/>
      </c>
      <c r="F8386">
        <f>IF('Data SW'!C404="","",'Data SW'!F404)</f>
        <v/>
      </c>
      <c r="G8386">
        <f>IF('Data SW'!C404="","",'Data SW'!AD404)</f>
        <v/>
      </c>
      <c r="H8386">
        <f>IF('Data SW'!C404="","",'Data SW'!AC404)</f>
        <v/>
      </c>
      <c r="I8386">
        <f>IF('Data SW'!C404="","",COUNTIF('Data SW'!J404,"&gt;0")+COUNTIF('Data SW'!L404,"&gt;0")+COUNTIF('Data SW'!N404,"&gt;0")+COUNTIF('Data SW'!P404,"&gt;0")+COUNTIF('Data SW'!R404,"&gt;0")+COUNTIF('Data SW'!T404,"&gt;0")+COUNTIF('Data SW'!V404,"&gt;0")+COUNTIF('Data SW'!X404,"&gt;0"))</f>
        <v/>
      </c>
      <c r="J8386">
        <f>IF('Data SW'!C404="","",IF((COUNTIF('Data SW'!K404,"&gt;0")+COUNTIF('Data SW'!M404,"&gt;0")+COUNTIF('Data SW'!O404,"&gt;0")+COUNTIF('Data SW'!Q404,"&gt;0")+COUNTIF('Data SW'!S404,"&gt;0")+COUNTIF('Data SW'!U404,"&gt;0")+COUNTIF('Data SW'!W404,"&gt;0")+COUNTIF('Data SW'!Y404,"&gt;0"))&gt;0,1,0))</f>
        <v/>
      </c>
      <c r="M8386" t="inlineStr">
        <is>
          <t>Data R</t>
        </is>
      </c>
    </row>
    <row r="8387">
      <c r="A8387" t="inlineStr">
        <is>
          <t>PT Swasta / PPKS</t>
        </is>
      </c>
      <c r="B8387">
        <f>IF('Data SW'!C405="","",'Data SW'!B405)</f>
        <v/>
      </c>
      <c r="C8387">
        <f>IF('Data SW'!C405="","",'Data SW'!C405)</f>
        <v/>
      </c>
      <c r="D8387">
        <f>IF('Data SW'!C405="","",'Data SW'!D405)</f>
        <v/>
      </c>
      <c r="E8387">
        <f>IF('Data SW'!C405="","",'Data SW'!E405)</f>
        <v/>
      </c>
      <c r="F8387">
        <f>IF('Data SW'!C405="","",'Data SW'!F405)</f>
        <v/>
      </c>
      <c r="G8387">
        <f>IF('Data SW'!C405="","",'Data SW'!AD405)</f>
        <v/>
      </c>
      <c r="H8387">
        <f>IF('Data SW'!C405="","",'Data SW'!AC405)</f>
        <v/>
      </c>
      <c r="I8387">
        <f>IF('Data SW'!C405="","",COUNTIF('Data SW'!J405,"&gt;0")+COUNTIF('Data SW'!L405,"&gt;0")+COUNTIF('Data SW'!N405,"&gt;0")+COUNTIF('Data SW'!P405,"&gt;0")+COUNTIF('Data SW'!R405,"&gt;0")+COUNTIF('Data SW'!T405,"&gt;0")+COUNTIF('Data SW'!V405,"&gt;0")+COUNTIF('Data SW'!X405,"&gt;0"))</f>
        <v/>
      </c>
      <c r="J8387">
        <f>IF('Data SW'!C405="","",IF((COUNTIF('Data SW'!K405,"&gt;0")+COUNTIF('Data SW'!M405,"&gt;0")+COUNTIF('Data SW'!O405,"&gt;0")+COUNTIF('Data SW'!Q405,"&gt;0")+COUNTIF('Data SW'!S405,"&gt;0")+COUNTIF('Data SW'!U405,"&gt;0")+COUNTIF('Data SW'!W405,"&gt;0")+COUNTIF('Data SW'!Y405,"&gt;0"))&gt;0,1,0))</f>
        <v/>
      </c>
      <c r="M8387" t="inlineStr">
        <is>
          <t>Data R</t>
        </is>
      </c>
    </row>
    <row r="8388">
      <c r="A8388" t="inlineStr">
        <is>
          <t>PT Swasta / PPKS</t>
        </is>
      </c>
      <c r="B8388">
        <f>IF('Data SW'!C406="","",'Data SW'!B406)</f>
        <v/>
      </c>
      <c r="C8388">
        <f>IF('Data SW'!C406="","",'Data SW'!C406)</f>
        <v/>
      </c>
      <c r="D8388">
        <f>IF('Data SW'!C406="","",'Data SW'!D406)</f>
        <v/>
      </c>
      <c r="E8388">
        <f>IF('Data SW'!C406="","",'Data SW'!E406)</f>
        <v/>
      </c>
      <c r="F8388">
        <f>IF('Data SW'!C406="","",'Data SW'!F406)</f>
        <v/>
      </c>
      <c r="G8388">
        <f>IF('Data SW'!C406="","",'Data SW'!AD406)</f>
        <v/>
      </c>
      <c r="H8388">
        <f>IF('Data SW'!C406="","",'Data SW'!AC406)</f>
        <v/>
      </c>
      <c r="I8388">
        <f>IF('Data SW'!C406="","",COUNTIF('Data SW'!J406,"&gt;0")+COUNTIF('Data SW'!L406,"&gt;0")+COUNTIF('Data SW'!N406,"&gt;0")+COUNTIF('Data SW'!P406,"&gt;0")+COUNTIF('Data SW'!R406,"&gt;0")+COUNTIF('Data SW'!T406,"&gt;0")+COUNTIF('Data SW'!V406,"&gt;0")+COUNTIF('Data SW'!X406,"&gt;0"))</f>
        <v/>
      </c>
      <c r="J8388">
        <f>IF('Data SW'!C406="","",IF((COUNTIF('Data SW'!K406,"&gt;0")+COUNTIF('Data SW'!M406,"&gt;0")+COUNTIF('Data SW'!O406,"&gt;0")+COUNTIF('Data SW'!Q406,"&gt;0")+COUNTIF('Data SW'!S406,"&gt;0")+COUNTIF('Data SW'!U406,"&gt;0")+COUNTIF('Data SW'!W406,"&gt;0")+COUNTIF('Data SW'!Y406,"&gt;0"))&gt;0,1,0))</f>
        <v/>
      </c>
      <c r="M8388" t="inlineStr">
        <is>
          <t>Data R</t>
        </is>
      </c>
    </row>
    <row r="8389">
      <c r="A8389" t="inlineStr">
        <is>
          <t>PT Swasta / PPKS</t>
        </is>
      </c>
      <c r="B8389">
        <f>IF('Data SW'!C407="","",'Data SW'!B407)</f>
        <v/>
      </c>
      <c r="C8389">
        <f>IF('Data SW'!C407="","",'Data SW'!C407)</f>
        <v/>
      </c>
      <c r="D8389">
        <f>IF('Data SW'!C407="","",'Data SW'!D407)</f>
        <v/>
      </c>
      <c r="E8389">
        <f>IF('Data SW'!C407="","",'Data SW'!E407)</f>
        <v/>
      </c>
      <c r="F8389">
        <f>IF('Data SW'!C407="","",'Data SW'!F407)</f>
        <v/>
      </c>
      <c r="G8389">
        <f>IF('Data SW'!C407="","",'Data SW'!AD407)</f>
        <v/>
      </c>
      <c r="H8389">
        <f>IF('Data SW'!C407="","",'Data SW'!AC407)</f>
        <v/>
      </c>
      <c r="I8389">
        <f>IF('Data SW'!C407="","",COUNTIF('Data SW'!J407,"&gt;0")+COUNTIF('Data SW'!L407,"&gt;0")+COUNTIF('Data SW'!N407,"&gt;0")+COUNTIF('Data SW'!P407,"&gt;0")+COUNTIF('Data SW'!R407,"&gt;0")+COUNTIF('Data SW'!T407,"&gt;0")+COUNTIF('Data SW'!V407,"&gt;0")+COUNTIF('Data SW'!X407,"&gt;0"))</f>
        <v/>
      </c>
      <c r="J8389">
        <f>IF('Data SW'!C407="","",IF((COUNTIF('Data SW'!K407,"&gt;0")+COUNTIF('Data SW'!M407,"&gt;0")+COUNTIF('Data SW'!O407,"&gt;0")+COUNTIF('Data SW'!Q407,"&gt;0")+COUNTIF('Data SW'!S407,"&gt;0")+COUNTIF('Data SW'!U407,"&gt;0")+COUNTIF('Data SW'!W407,"&gt;0")+COUNTIF('Data SW'!Y407,"&gt;0"))&gt;0,1,0))</f>
        <v/>
      </c>
      <c r="M8389" t="inlineStr">
        <is>
          <t>Data R</t>
        </is>
      </c>
    </row>
    <row r="8390">
      <c r="A8390" t="inlineStr">
        <is>
          <t>PT Swasta / PPKS</t>
        </is>
      </c>
      <c r="B8390">
        <f>IF('Data SW'!C408="","",'Data SW'!B408)</f>
        <v/>
      </c>
      <c r="C8390">
        <f>IF('Data SW'!C408="","",'Data SW'!C408)</f>
        <v/>
      </c>
      <c r="D8390">
        <f>IF('Data SW'!C408="","",'Data SW'!D408)</f>
        <v/>
      </c>
      <c r="E8390">
        <f>IF('Data SW'!C408="","",'Data SW'!E408)</f>
        <v/>
      </c>
      <c r="F8390">
        <f>IF('Data SW'!C408="","",'Data SW'!F408)</f>
        <v/>
      </c>
      <c r="G8390">
        <f>IF('Data SW'!C408="","",'Data SW'!AD408)</f>
        <v/>
      </c>
      <c r="H8390">
        <f>IF('Data SW'!C408="","",'Data SW'!AC408)</f>
        <v/>
      </c>
      <c r="I8390">
        <f>IF('Data SW'!C408="","",COUNTIF('Data SW'!J408,"&gt;0")+COUNTIF('Data SW'!L408,"&gt;0")+COUNTIF('Data SW'!N408,"&gt;0")+COUNTIF('Data SW'!P408,"&gt;0")+COUNTIF('Data SW'!R408,"&gt;0")+COUNTIF('Data SW'!T408,"&gt;0")+COUNTIF('Data SW'!V408,"&gt;0")+COUNTIF('Data SW'!X408,"&gt;0"))</f>
        <v/>
      </c>
      <c r="J8390">
        <f>IF('Data SW'!C408="","",IF((COUNTIF('Data SW'!K408,"&gt;0")+COUNTIF('Data SW'!M408,"&gt;0")+COUNTIF('Data SW'!O408,"&gt;0")+COUNTIF('Data SW'!Q408,"&gt;0")+COUNTIF('Data SW'!S408,"&gt;0")+COUNTIF('Data SW'!U408,"&gt;0")+COUNTIF('Data SW'!W408,"&gt;0")+COUNTIF('Data SW'!Y408,"&gt;0"))&gt;0,1,0))</f>
        <v/>
      </c>
      <c r="M8390" t="inlineStr">
        <is>
          <t>Data R</t>
        </is>
      </c>
    </row>
    <row r="8391">
      <c r="A8391" t="inlineStr">
        <is>
          <t>PT Swasta / PPKS</t>
        </is>
      </c>
      <c r="B8391">
        <f>IF('Data SW'!C409="","",'Data SW'!B409)</f>
        <v/>
      </c>
      <c r="C8391">
        <f>IF('Data SW'!C409="","",'Data SW'!C409)</f>
        <v/>
      </c>
      <c r="D8391">
        <f>IF('Data SW'!C409="","",'Data SW'!D409)</f>
        <v/>
      </c>
      <c r="E8391">
        <f>IF('Data SW'!C409="","",'Data SW'!E409)</f>
        <v/>
      </c>
      <c r="F8391">
        <f>IF('Data SW'!C409="","",'Data SW'!F409)</f>
        <v/>
      </c>
      <c r="G8391">
        <f>IF('Data SW'!C409="","",'Data SW'!AD409)</f>
        <v/>
      </c>
      <c r="H8391">
        <f>IF('Data SW'!C409="","",'Data SW'!AC409)</f>
        <v/>
      </c>
      <c r="I8391">
        <f>IF('Data SW'!C409="","",COUNTIF('Data SW'!J409,"&gt;0")+COUNTIF('Data SW'!L409,"&gt;0")+COUNTIF('Data SW'!N409,"&gt;0")+COUNTIF('Data SW'!P409,"&gt;0")+COUNTIF('Data SW'!R409,"&gt;0")+COUNTIF('Data SW'!T409,"&gt;0")+COUNTIF('Data SW'!V409,"&gt;0")+COUNTIF('Data SW'!X409,"&gt;0"))</f>
        <v/>
      </c>
      <c r="J8391">
        <f>IF('Data SW'!C409="","",IF((COUNTIF('Data SW'!K409,"&gt;0")+COUNTIF('Data SW'!M409,"&gt;0")+COUNTIF('Data SW'!O409,"&gt;0")+COUNTIF('Data SW'!Q409,"&gt;0")+COUNTIF('Data SW'!S409,"&gt;0")+COUNTIF('Data SW'!U409,"&gt;0")+COUNTIF('Data SW'!W409,"&gt;0")+COUNTIF('Data SW'!Y409,"&gt;0"))&gt;0,1,0))</f>
        <v/>
      </c>
      <c r="M8391" t="inlineStr">
        <is>
          <t>Data R</t>
        </is>
      </c>
    </row>
    <row r="8392">
      <c r="A8392" t="inlineStr">
        <is>
          <t>PT Swasta / PPKS</t>
        </is>
      </c>
      <c r="B8392">
        <f>IF('Data SW'!C410="","",'Data SW'!B410)</f>
        <v/>
      </c>
      <c r="C8392">
        <f>IF('Data SW'!C410="","",'Data SW'!C410)</f>
        <v/>
      </c>
      <c r="D8392">
        <f>IF('Data SW'!C410="","",'Data SW'!D410)</f>
        <v/>
      </c>
      <c r="E8392">
        <f>IF('Data SW'!C410="","",'Data SW'!E410)</f>
        <v/>
      </c>
      <c r="F8392">
        <f>IF('Data SW'!C410="","",'Data SW'!F410)</f>
        <v/>
      </c>
      <c r="G8392">
        <f>IF('Data SW'!C410="","",'Data SW'!AD410)</f>
        <v/>
      </c>
      <c r="H8392">
        <f>IF('Data SW'!C410="","",'Data SW'!AC410)</f>
        <v/>
      </c>
      <c r="I8392">
        <f>IF('Data SW'!C410="","",COUNTIF('Data SW'!J410,"&gt;0")+COUNTIF('Data SW'!L410,"&gt;0")+COUNTIF('Data SW'!N410,"&gt;0")+COUNTIF('Data SW'!P410,"&gt;0")+COUNTIF('Data SW'!R410,"&gt;0")+COUNTIF('Data SW'!T410,"&gt;0")+COUNTIF('Data SW'!V410,"&gt;0")+COUNTIF('Data SW'!X410,"&gt;0"))</f>
        <v/>
      </c>
      <c r="J8392">
        <f>IF('Data SW'!C410="","",IF((COUNTIF('Data SW'!K410,"&gt;0")+COUNTIF('Data SW'!M410,"&gt;0")+COUNTIF('Data SW'!O410,"&gt;0")+COUNTIF('Data SW'!Q410,"&gt;0")+COUNTIF('Data SW'!S410,"&gt;0")+COUNTIF('Data SW'!U410,"&gt;0")+COUNTIF('Data SW'!W410,"&gt;0")+COUNTIF('Data SW'!Y410,"&gt;0"))&gt;0,1,0))</f>
        <v/>
      </c>
      <c r="M8392" t="inlineStr">
        <is>
          <t>Data R</t>
        </is>
      </c>
    </row>
    <row r="8393">
      <c r="A8393" t="inlineStr">
        <is>
          <t>PT Swasta / PPKS</t>
        </is>
      </c>
      <c r="B8393">
        <f>IF('Data SW'!C411="","",'Data SW'!B411)</f>
        <v/>
      </c>
      <c r="C8393">
        <f>IF('Data SW'!C411="","",'Data SW'!C411)</f>
        <v/>
      </c>
      <c r="D8393">
        <f>IF('Data SW'!C411="","",'Data SW'!D411)</f>
        <v/>
      </c>
      <c r="E8393">
        <f>IF('Data SW'!C411="","",'Data SW'!E411)</f>
        <v/>
      </c>
      <c r="F8393">
        <f>IF('Data SW'!C411="","",'Data SW'!F411)</f>
        <v/>
      </c>
      <c r="G8393">
        <f>IF('Data SW'!C411="","",'Data SW'!AD411)</f>
        <v/>
      </c>
      <c r="H8393">
        <f>IF('Data SW'!C411="","",'Data SW'!AC411)</f>
        <v/>
      </c>
      <c r="I8393">
        <f>IF('Data SW'!C411="","",COUNTIF('Data SW'!J411,"&gt;0")+COUNTIF('Data SW'!L411,"&gt;0")+COUNTIF('Data SW'!N411,"&gt;0")+COUNTIF('Data SW'!P411,"&gt;0")+COUNTIF('Data SW'!R411,"&gt;0")+COUNTIF('Data SW'!T411,"&gt;0")+COUNTIF('Data SW'!V411,"&gt;0")+COUNTIF('Data SW'!X411,"&gt;0"))</f>
        <v/>
      </c>
      <c r="J8393">
        <f>IF('Data SW'!C411="","",IF((COUNTIF('Data SW'!K411,"&gt;0")+COUNTIF('Data SW'!M411,"&gt;0")+COUNTIF('Data SW'!O411,"&gt;0")+COUNTIF('Data SW'!Q411,"&gt;0")+COUNTIF('Data SW'!S411,"&gt;0")+COUNTIF('Data SW'!U411,"&gt;0")+COUNTIF('Data SW'!W411,"&gt;0")+COUNTIF('Data SW'!Y411,"&gt;0"))&gt;0,1,0))</f>
        <v/>
      </c>
      <c r="M8393" t="inlineStr">
        <is>
          <t>Data R</t>
        </is>
      </c>
    </row>
    <row r="8394">
      <c r="A8394" t="inlineStr">
        <is>
          <t>PT Swasta / PPKS</t>
        </is>
      </c>
      <c r="B8394">
        <f>IF('Data SW'!C412="","",'Data SW'!B412)</f>
        <v/>
      </c>
      <c r="C8394">
        <f>IF('Data SW'!C412="","",'Data SW'!C412)</f>
        <v/>
      </c>
      <c r="D8394">
        <f>IF('Data SW'!C412="","",'Data SW'!D412)</f>
        <v/>
      </c>
      <c r="E8394">
        <f>IF('Data SW'!C412="","",'Data SW'!E412)</f>
        <v/>
      </c>
      <c r="F8394">
        <f>IF('Data SW'!C412="","",'Data SW'!F412)</f>
        <v/>
      </c>
      <c r="G8394">
        <f>IF('Data SW'!C412="","",'Data SW'!AD412)</f>
        <v/>
      </c>
      <c r="H8394">
        <f>IF('Data SW'!C412="","",'Data SW'!AC412)</f>
        <v/>
      </c>
      <c r="I8394">
        <f>IF('Data SW'!C412="","",COUNTIF('Data SW'!J412,"&gt;0")+COUNTIF('Data SW'!L412,"&gt;0")+COUNTIF('Data SW'!N412,"&gt;0")+COUNTIF('Data SW'!P412,"&gt;0")+COUNTIF('Data SW'!R412,"&gt;0")+COUNTIF('Data SW'!T412,"&gt;0")+COUNTIF('Data SW'!V412,"&gt;0")+COUNTIF('Data SW'!X412,"&gt;0"))</f>
        <v/>
      </c>
      <c r="J8394">
        <f>IF('Data SW'!C412="","",IF((COUNTIF('Data SW'!K412,"&gt;0")+COUNTIF('Data SW'!M412,"&gt;0")+COUNTIF('Data SW'!O412,"&gt;0")+COUNTIF('Data SW'!Q412,"&gt;0")+COUNTIF('Data SW'!S412,"&gt;0")+COUNTIF('Data SW'!U412,"&gt;0")+COUNTIF('Data SW'!W412,"&gt;0")+COUNTIF('Data SW'!Y412,"&gt;0"))&gt;0,1,0))</f>
        <v/>
      </c>
      <c r="M8394" t="inlineStr">
        <is>
          <t>Data R</t>
        </is>
      </c>
    </row>
    <row r="8395">
      <c r="A8395" t="inlineStr">
        <is>
          <t>PT Swasta / PPKS</t>
        </is>
      </c>
      <c r="B8395">
        <f>IF('Data SW'!C413="","",'Data SW'!B413)</f>
        <v/>
      </c>
      <c r="C8395">
        <f>IF('Data SW'!C413="","",'Data SW'!C413)</f>
        <v/>
      </c>
      <c r="D8395">
        <f>IF('Data SW'!C413="","",'Data SW'!D413)</f>
        <v/>
      </c>
      <c r="E8395">
        <f>IF('Data SW'!C413="","",'Data SW'!E413)</f>
        <v/>
      </c>
      <c r="F8395">
        <f>IF('Data SW'!C413="","",'Data SW'!F413)</f>
        <v/>
      </c>
      <c r="G8395">
        <f>IF('Data SW'!C413="","",'Data SW'!AD413)</f>
        <v/>
      </c>
      <c r="H8395">
        <f>IF('Data SW'!C413="","",'Data SW'!AC413)</f>
        <v/>
      </c>
      <c r="I8395">
        <f>IF('Data SW'!C413="","",COUNTIF('Data SW'!J413,"&gt;0")+COUNTIF('Data SW'!L413,"&gt;0")+COUNTIF('Data SW'!N413,"&gt;0")+COUNTIF('Data SW'!P413,"&gt;0")+COUNTIF('Data SW'!R413,"&gt;0")+COUNTIF('Data SW'!T413,"&gt;0")+COUNTIF('Data SW'!V413,"&gt;0")+COUNTIF('Data SW'!X413,"&gt;0"))</f>
        <v/>
      </c>
      <c r="J8395">
        <f>IF('Data SW'!C413="","",IF((COUNTIF('Data SW'!K413,"&gt;0")+COUNTIF('Data SW'!M413,"&gt;0")+COUNTIF('Data SW'!O413,"&gt;0")+COUNTIF('Data SW'!Q413,"&gt;0")+COUNTIF('Data SW'!S413,"&gt;0")+COUNTIF('Data SW'!U413,"&gt;0")+COUNTIF('Data SW'!W413,"&gt;0")+COUNTIF('Data SW'!Y413,"&gt;0"))&gt;0,1,0))</f>
        <v/>
      </c>
      <c r="M8395" t="inlineStr">
        <is>
          <t>Data R</t>
        </is>
      </c>
    </row>
    <row r="8396">
      <c r="A8396" t="inlineStr">
        <is>
          <t>PT Swasta / PPKS</t>
        </is>
      </c>
      <c r="B8396">
        <f>IF('Data SW'!C414="","",'Data SW'!B414)</f>
        <v/>
      </c>
      <c r="C8396">
        <f>IF('Data SW'!C414="","",'Data SW'!C414)</f>
        <v/>
      </c>
      <c r="D8396">
        <f>IF('Data SW'!C414="","",'Data SW'!D414)</f>
        <v/>
      </c>
      <c r="E8396">
        <f>IF('Data SW'!C414="","",'Data SW'!E414)</f>
        <v/>
      </c>
      <c r="F8396">
        <f>IF('Data SW'!C414="","",'Data SW'!F414)</f>
        <v/>
      </c>
      <c r="G8396">
        <f>IF('Data SW'!C414="","",'Data SW'!AD414)</f>
        <v/>
      </c>
      <c r="H8396">
        <f>IF('Data SW'!C414="","",'Data SW'!AC414)</f>
        <v/>
      </c>
      <c r="I8396">
        <f>IF('Data SW'!C414="","",COUNTIF('Data SW'!J414,"&gt;0")+COUNTIF('Data SW'!L414,"&gt;0")+COUNTIF('Data SW'!N414,"&gt;0")+COUNTIF('Data SW'!P414,"&gt;0")+COUNTIF('Data SW'!R414,"&gt;0")+COUNTIF('Data SW'!T414,"&gt;0")+COUNTIF('Data SW'!V414,"&gt;0")+COUNTIF('Data SW'!X414,"&gt;0"))</f>
        <v/>
      </c>
      <c r="J8396">
        <f>IF('Data SW'!C414="","",IF((COUNTIF('Data SW'!K414,"&gt;0")+COUNTIF('Data SW'!M414,"&gt;0")+COUNTIF('Data SW'!O414,"&gt;0")+COUNTIF('Data SW'!Q414,"&gt;0")+COUNTIF('Data SW'!S414,"&gt;0")+COUNTIF('Data SW'!U414,"&gt;0")+COUNTIF('Data SW'!W414,"&gt;0")+COUNTIF('Data SW'!Y414,"&gt;0"))&gt;0,1,0))</f>
        <v/>
      </c>
      <c r="M8396" t="inlineStr">
        <is>
          <t>Data R</t>
        </is>
      </c>
    </row>
    <row r="8397">
      <c r="A8397" t="inlineStr">
        <is>
          <t>PT Swasta / PPKS</t>
        </is>
      </c>
      <c r="B8397">
        <f>IF('Data SW'!C415="","",'Data SW'!B415)</f>
        <v/>
      </c>
      <c r="C8397">
        <f>IF('Data SW'!C415="","",'Data SW'!C415)</f>
        <v/>
      </c>
      <c r="D8397">
        <f>IF('Data SW'!C415="","",'Data SW'!D415)</f>
        <v/>
      </c>
      <c r="E8397">
        <f>IF('Data SW'!C415="","",'Data SW'!E415)</f>
        <v/>
      </c>
      <c r="F8397">
        <f>IF('Data SW'!C415="","",'Data SW'!F415)</f>
        <v/>
      </c>
      <c r="G8397">
        <f>IF('Data SW'!C415="","",'Data SW'!AD415)</f>
        <v/>
      </c>
      <c r="H8397">
        <f>IF('Data SW'!C415="","",'Data SW'!AC415)</f>
        <v/>
      </c>
      <c r="I8397">
        <f>IF('Data SW'!C415="","",COUNTIF('Data SW'!J415,"&gt;0")+COUNTIF('Data SW'!L415,"&gt;0")+COUNTIF('Data SW'!N415,"&gt;0")+COUNTIF('Data SW'!P415,"&gt;0")+COUNTIF('Data SW'!R415,"&gt;0")+COUNTIF('Data SW'!T415,"&gt;0")+COUNTIF('Data SW'!V415,"&gt;0")+COUNTIF('Data SW'!X415,"&gt;0"))</f>
        <v/>
      </c>
      <c r="J8397">
        <f>IF('Data SW'!C415="","",IF((COUNTIF('Data SW'!K415,"&gt;0")+COUNTIF('Data SW'!M415,"&gt;0")+COUNTIF('Data SW'!O415,"&gt;0")+COUNTIF('Data SW'!Q415,"&gt;0")+COUNTIF('Data SW'!S415,"&gt;0")+COUNTIF('Data SW'!U415,"&gt;0")+COUNTIF('Data SW'!W415,"&gt;0")+COUNTIF('Data SW'!Y415,"&gt;0"))&gt;0,1,0))</f>
        <v/>
      </c>
      <c r="M8397" t="inlineStr">
        <is>
          <t>Data R</t>
        </is>
      </c>
    </row>
    <row r="8398">
      <c r="A8398" t="inlineStr">
        <is>
          <t>PT Swasta / PPKS</t>
        </is>
      </c>
      <c r="B8398">
        <f>IF('Data SW'!C416="","",'Data SW'!B416)</f>
        <v/>
      </c>
      <c r="C8398">
        <f>IF('Data SW'!C416="","",'Data SW'!C416)</f>
        <v/>
      </c>
      <c r="D8398">
        <f>IF('Data SW'!C416="","",'Data SW'!D416)</f>
        <v/>
      </c>
      <c r="E8398">
        <f>IF('Data SW'!C416="","",'Data SW'!E416)</f>
        <v/>
      </c>
      <c r="F8398">
        <f>IF('Data SW'!C416="","",'Data SW'!F416)</f>
        <v/>
      </c>
      <c r="G8398">
        <f>IF('Data SW'!C416="","",'Data SW'!AD416)</f>
        <v/>
      </c>
      <c r="H8398">
        <f>IF('Data SW'!C416="","",'Data SW'!AC416)</f>
        <v/>
      </c>
      <c r="I8398">
        <f>IF('Data SW'!C416="","",COUNTIF('Data SW'!J416,"&gt;0")+COUNTIF('Data SW'!L416,"&gt;0")+COUNTIF('Data SW'!N416,"&gt;0")+COUNTIF('Data SW'!P416,"&gt;0")+COUNTIF('Data SW'!R416,"&gt;0")+COUNTIF('Data SW'!T416,"&gt;0")+COUNTIF('Data SW'!V416,"&gt;0")+COUNTIF('Data SW'!X416,"&gt;0"))</f>
        <v/>
      </c>
      <c r="J8398">
        <f>IF('Data SW'!C416="","",IF((COUNTIF('Data SW'!K416,"&gt;0")+COUNTIF('Data SW'!M416,"&gt;0")+COUNTIF('Data SW'!O416,"&gt;0")+COUNTIF('Data SW'!Q416,"&gt;0")+COUNTIF('Data SW'!S416,"&gt;0")+COUNTIF('Data SW'!U416,"&gt;0")+COUNTIF('Data SW'!W416,"&gt;0")+COUNTIF('Data SW'!Y416,"&gt;0"))&gt;0,1,0))</f>
        <v/>
      </c>
      <c r="M8398" t="inlineStr">
        <is>
          <t>Data R</t>
        </is>
      </c>
    </row>
    <row r="8399">
      <c r="A8399" t="inlineStr">
        <is>
          <t>PT Swasta / PPKS</t>
        </is>
      </c>
      <c r="B8399">
        <f>IF('Data SW'!C417="","",'Data SW'!B417)</f>
        <v/>
      </c>
      <c r="C8399">
        <f>IF('Data SW'!C417="","",'Data SW'!C417)</f>
        <v/>
      </c>
      <c r="D8399">
        <f>IF('Data SW'!C417="","",'Data SW'!D417)</f>
        <v/>
      </c>
      <c r="E8399">
        <f>IF('Data SW'!C417="","",'Data SW'!E417)</f>
        <v/>
      </c>
      <c r="F8399">
        <f>IF('Data SW'!C417="","",'Data SW'!F417)</f>
        <v/>
      </c>
      <c r="G8399">
        <f>IF('Data SW'!C417="","",'Data SW'!AD417)</f>
        <v/>
      </c>
      <c r="H8399">
        <f>IF('Data SW'!C417="","",'Data SW'!AC417)</f>
        <v/>
      </c>
      <c r="I8399">
        <f>IF('Data SW'!C417="","",COUNTIF('Data SW'!J417,"&gt;0")+COUNTIF('Data SW'!L417,"&gt;0")+COUNTIF('Data SW'!N417,"&gt;0")+COUNTIF('Data SW'!P417,"&gt;0")+COUNTIF('Data SW'!R417,"&gt;0")+COUNTIF('Data SW'!T417,"&gt;0")+COUNTIF('Data SW'!V417,"&gt;0")+COUNTIF('Data SW'!X417,"&gt;0"))</f>
        <v/>
      </c>
      <c r="J8399">
        <f>IF('Data SW'!C417="","",IF((COUNTIF('Data SW'!K417,"&gt;0")+COUNTIF('Data SW'!M417,"&gt;0")+COUNTIF('Data SW'!O417,"&gt;0")+COUNTIF('Data SW'!Q417,"&gt;0")+COUNTIF('Data SW'!S417,"&gt;0")+COUNTIF('Data SW'!U417,"&gt;0")+COUNTIF('Data SW'!W417,"&gt;0")+COUNTIF('Data SW'!Y417,"&gt;0"))&gt;0,1,0))</f>
        <v/>
      </c>
      <c r="M8399" t="inlineStr">
        <is>
          <t>Data R</t>
        </is>
      </c>
    </row>
    <row r="8400">
      <c r="A8400" t="inlineStr">
        <is>
          <t>PT Swasta / PPKS</t>
        </is>
      </c>
      <c r="B8400">
        <f>IF('Data SW'!C418="","",'Data SW'!B418)</f>
        <v/>
      </c>
      <c r="C8400">
        <f>IF('Data SW'!C418="","",'Data SW'!C418)</f>
        <v/>
      </c>
      <c r="D8400">
        <f>IF('Data SW'!C418="","",'Data SW'!D418)</f>
        <v/>
      </c>
      <c r="E8400">
        <f>IF('Data SW'!C418="","",'Data SW'!E418)</f>
        <v/>
      </c>
      <c r="F8400">
        <f>IF('Data SW'!C418="","",'Data SW'!F418)</f>
        <v/>
      </c>
      <c r="G8400">
        <f>IF('Data SW'!C418="","",'Data SW'!AD418)</f>
        <v/>
      </c>
      <c r="H8400">
        <f>IF('Data SW'!C418="","",'Data SW'!AC418)</f>
        <v/>
      </c>
      <c r="I8400">
        <f>IF('Data SW'!C418="","",COUNTIF('Data SW'!J418,"&gt;0")+COUNTIF('Data SW'!L418,"&gt;0")+COUNTIF('Data SW'!N418,"&gt;0")+COUNTIF('Data SW'!P418,"&gt;0")+COUNTIF('Data SW'!R418,"&gt;0")+COUNTIF('Data SW'!T418,"&gt;0")+COUNTIF('Data SW'!V418,"&gt;0")+COUNTIF('Data SW'!X418,"&gt;0"))</f>
        <v/>
      </c>
      <c r="J8400">
        <f>IF('Data SW'!C418="","",IF((COUNTIF('Data SW'!K418,"&gt;0")+COUNTIF('Data SW'!M418,"&gt;0")+COUNTIF('Data SW'!O418,"&gt;0")+COUNTIF('Data SW'!Q418,"&gt;0")+COUNTIF('Data SW'!S418,"&gt;0")+COUNTIF('Data SW'!U418,"&gt;0")+COUNTIF('Data SW'!W418,"&gt;0")+COUNTIF('Data SW'!Y418,"&gt;0"))&gt;0,1,0))</f>
        <v/>
      </c>
      <c r="M8400" t="inlineStr">
        <is>
          <t>Data R</t>
        </is>
      </c>
    </row>
    <row r="8401">
      <c r="A8401" t="inlineStr">
        <is>
          <t>PT Swasta / PPKS</t>
        </is>
      </c>
      <c r="B8401">
        <f>IF('Data SW'!C419="","",'Data SW'!B419)</f>
        <v/>
      </c>
      <c r="C8401">
        <f>IF('Data SW'!C419="","",'Data SW'!C419)</f>
        <v/>
      </c>
      <c r="D8401">
        <f>IF('Data SW'!C419="","",'Data SW'!D419)</f>
        <v/>
      </c>
      <c r="E8401">
        <f>IF('Data SW'!C419="","",'Data SW'!E419)</f>
        <v/>
      </c>
      <c r="F8401">
        <f>IF('Data SW'!C419="","",'Data SW'!F419)</f>
        <v/>
      </c>
      <c r="G8401">
        <f>IF('Data SW'!C419="","",'Data SW'!AD419)</f>
        <v/>
      </c>
      <c r="H8401">
        <f>IF('Data SW'!C419="","",'Data SW'!AC419)</f>
        <v/>
      </c>
      <c r="I8401">
        <f>IF('Data SW'!C419="","",COUNTIF('Data SW'!J419,"&gt;0")+COUNTIF('Data SW'!L419,"&gt;0")+COUNTIF('Data SW'!N419,"&gt;0")+COUNTIF('Data SW'!P419,"&gt;0")+COUNTIF('Data SW'!R419,"&gt;0")+COUNTIF('Data SW'!T419,"&gt;0")+COUNTIF('Data SW'!V419,"&gt;0")+COUNTIF('Data SW'!X419,"&gt;0"))</f>
        <v/>
      </c>
      <c r="J8401">
        <f>IF('Data SW'!C419="","",IF((COUNTIF('Data SW'!K419,"&gt;0")+COUNTIF('Data SW'!M419,"&gt;0")+COUNTIF('Data SW'!O419,"&gt;0")+COUNTIF('Data SW'!Q419,"&gt;0")+COUNTIF('Data SW'!S419,"&gt;0")+COUNTIF('Data SW'!U419,"&gt;0")+COUNTIF('Data SW'!W419,"&gt;0")+COUNTIF('Data SW'!Y419,"&gt;0"))&gt;0,1,0))</f>
        <v/>
      </c>
      <c r="M8401" t="inlineStr">
        <is>
          <t>Data R</t>
        </is>
      </c>
    </row>
    <row r="8402">
      <c r="A8402" t="inlineStr">
        <is>
          <t>PT Swasta / PPKS</t>
        </is>
      </c>
      <c r="B8402">
        <f>IF('Data SW'!C420="","",'Data SW'!B420)</f>
        <v/>
      </c>
      <c r="C8402">
        <f>IF('Data SW'!C420="","",'Data SW'!C420)</f>
        <v/>
      </c>
      <c r="D8402">
        <f>IF('Data SW'!C420="","",'Data SW'!D420)</f>
        <v/>
      </c>
      <c r="E8402">
        <f>IF('Data SW'!C420="","",'Data SW'!E420)</f>
        <v/>
      </c>
      <c r="F8402">
        <f>IF('Data SW'!C420="","",'Data SW'!F420)</f>
        <v/>
      </c>
      <c r="G8402">
        <f>IF('Data SW'!C420="","",'Data SW'!AD420)</f>
        <v/>
      </c>
      <c r="H8402">
        <f>IF('Data SW'!C420="","",'Data SW'!AC420)</f>
        <v/>
      </c>
      <c r="I8402">
        <f>IF('Data SW'!C420="","",COUNTIF('Data SW'!J420,"&gt;0")+COUNTIF('Data SW'!L420,"&gt;0")+COUNTIF('Data SW'!N420,"&gt;0")+COUNTIF('Data SW'!P420,"&gt;0")+COUNTIF('Data SW'!R420,"&gt;0")+COUNTIF('Data SW'!T420,"&gt;0")+COUNTIF('Data SW'!V420,"&gt;0")+COUNTIF('Data SW'!X420,"&gt;0"))</f>
        <v/>
      </c>
      <c r="J8402">
        <f>IF('Data SW'!C420="","",IF((COUNTIF('Data SW'!K420,"&gt;0")+COUNTIF('Data SW'!M420,"&gt;0")+COUNTIF('Data SW'!O420,"&gt;0")+COUNTIF('Data SW'!Q420,"&gt;0")+COUNTIF('Data SW'!S420,"&gt;0")+COUNTIF('Data SW'!U420,"&gt;0")+COUNTIF('Data SW'!W420,"&gt;0")+COUNTIF('Data SW'!Y420,"&gt;0"))&gt;0,1,0))</f>
        <v/>
      </c>
      <c r="M8402" t="inlineStr">
        <is>
          <t>Data R</t>
        </is>
      </c>
    </row>
    <row r="8403">
      <c r="A8403" t="inlineStr">
        <is>
          <t>PT Swasta / PPKS</t>
        </is>
      </c>
      <c r="B8403">
        <f>IF('Data SW'!C421="","",'Data SW'!B421)</f>
        <v/>
      </c>
      <c r="C8403">
        <f>IF('Data SW'!C421="","",'Data SW'!C421)</f>
        <v/>
      </c>
      <c r="D8403">
        <f>IF('Data SW'!C421="","",'Data SW'!D421)</f>
        <v/>
      </c>
      <c r="E8403">
        <f>IF('Data SW'!C421="","",'Data SW'!E421)</f>
        <v/>
      </c>
      <c r="F8403">
        <f>IF('Data SW'!C421="","",'Data SW'!F421)</f>
        <v/>
      </c>
      <c r="G8403">
        <f>IF('Data SW'!C421="","",'Data SW'!AD421)</f>
        <v/>
      </c>
      <c r="H8403">
        <f>IF('Data SW'!C421="","",'Data SW'!AC421)</f>
        <v/>
      </c>
      <c r="I8403">
        <f>IF('Data SW'!C421="","",COUNTIF('Data SW'!J421,"&gt;0")+COUNTIF('Data SW'!L421,"&gt;0")+COUNTIF('Data SW'!N421,"&gt;0")+COUNTIF('Data SW'!P421,"&gt;0")+COUNTIF('Data SW'!R421,"&gt;0")+COUNTIF('Data SW'!T421,"&gt;0")+COUNTIF('Data SW'!V421,"&gt;0")+COUNTIF('Data SW'!X421,"&gt;0"))</f>
        <v/>
      </c>
      <c r="J8403">
        <f>IF('Data SW'!C421="","",IF((COUNTIF('Data SW'!K421,"&gt;0")+COUNTIF('Data SW'!M421,"&gt;0")+COUNTIF('Data SW'!O421,"&gt;0")+COUNTIF('Data SW'!Q421,"&gt;0")+COUNTIF('Data SW'!S421,"&gt;0")+COUNTIF('Data SW'!U421,"&gt;0")+COUNTIF('Data SW'!W421,"&gt;0")+COUNTIF('Data SW'!Y421,"&gt;0"))&gt;0,1,0))</f>
        <v/>
      </c>
      <c r="M8403" t="inlineStr">
        <is>
          <t>Data R</t>
        </is>
      </c>
    </row>
    <row r="8404">
      <c r="A8404" t="inlineStr">
        <is>
          <t>PT Swasta / PPKS</t>
        </is>
      </c>
      <c r="B8404">
        <f>IF('Data SW'!C422="","",'Data SW'!B422)</f>
        <v/>
      </c>
      <c r="C8404">
        <f>IF('Data SW'!C422="","",'Data SW'!C422)</f>
        <v/>
      </c>
      <c r="D8404">
        <f>IF('Data SW'!C422="","",'Data SW'!D422)</f>
        <v/>
      </c>
      <c r="E8404">
        <f>IF('Data SW'!C422="","",'Data SW'!E422)</f>
        <v/>
      </c>
      <c r="F8404">
        <f>IF('Data SW'!C422="","",'Data SW'!F422)</f>
        <v/>
      </c>
      <c r="G8404">
        <f>IF('Data SW'!C422="","",'Data SW'!AD422)</f>
        <v/>
      </c>
      <c r="H8404">
        <f>IF('Data SW'!C422="","",'Data SW'!AC422)</f>
        <v/>
      </c>
      <c r="I8404">
        <f>IF('Data SW'!C422="","",COUNTIF('Data SW'!J422,"&gt;0")+COUNTIF('Data SW'!L422,"&gt;0")+COUNTIF('Data SW'!N422,"&gt;0")+COUNTIF('Data SW'!P422,"&gt;0")+COUNTIF('Data SW'!R422,"&gt;0")+COUNTIF('Data SW'!T422,"&gt;0")+COUNTIF('Data SW'!V422,"&gt;0")+COUNTIF('Data SW'!X422,"&gt;0"))</f>
        <v/>
      </c>
      <c r="J8404">
        <f>IF('Data SW'!C422="","",IF((COUNTIF('Data SW'!K422,"&gt;0")+COUNTIF('Data SW'!M422,"&gt;0")+COUNTIF('Data SW'!O422,"&gt;0")+COUNTIF('Data SW'!Q422,"&gt;0")+COUNTIF('Data SW'!S422,"&gt;0")+COUNTIF('Data SW'!U422,"&gt;0")+COUNTIF('Data SW'!W422,"&gt;0")+COUNTIF('Data SW'!Y422,"&gt;0"))&gt;0,1,0))</f>
        <v/>
      </c>
      <c r="M8404" t="inlineStr">
        <is>
          <t>Data R</t>
        </is>
      </c>
    </row>
    <row r="8405">
      <c r="A8405" t="inlineStr">
        <is>
          <t>PT Swasta / PPKS</t>
        </is>
      </c>
      <c r="B8405">
        <f>IF('Data SW'!C423="","",'Data SW'!B423)</f>
        <v/>
      </c>
      <c r="C8405">
        <f>IF('Data SW'!C423="","",'Data SW'!C423)</f>
        <v/>
      </c>
      <c r="D8405">
        <f>IF('Data SW'!C423="","",'Data SW'!D423)</f>
        <v/>
      </c>
      <c r="E8405">
        <f>IF('Data SW'!C423="","",'Data SW'!E423)</f>
        <v/>
      </c>
      <c r="F8405">
        <f>IF('Data SW'!C423="","",'Data SW'!F423)</f>
        <v/>
      </c>
      <c r="G8405">
        <f>IF('Data SW'!C423="","",'Data SW'!AD423)</f>
        <v/>
      </c>
      <c r="H8405">
        <f>IF('Data SW'!C423="","",'Data SW'!AC423)</f>
        <v/>
      </c>
      <c r="I8405">
        <f>IF('Data SW'!C423="","",COUNTIF('Data SW'!J423,"&gt;0")+COUNTIF('Data SW'!L423,"&gt;0")+COUNTIF('Data SW'!N423,"&gt;0")+COUNTIF('Data SW'!P423,"&gt;0")+COUNTIF('Data SW'!R423,"&gt;0")+COUNTIF('Data SW'!T423,"&gt;0")+COUNTIF('Data SW'!V423,"&gt;0")+COUNTIF('Data SW'!X423,"&gt;0"))</f>
        <v/>
      </c>
      <c r="J8405">
        <f>IF('Data SW'!C423="","",IF((COUNTIF('Data SW'!K423,"&gt;0")+COUNTIF('Data SW'!M423,"&gt;0")+COUNTIF('Data SW'!O423,"&gt;0")+COUNTIF('Data SW'!Q423,"&gt;0")+COUNTIF('Data SW'!S423,"&gt;0")+COUNTIF('Data SW'!U423,"&gt;0")+COUNTIF('Data SW'!W423,"&gt;0")+COUNTIF('Data SW'!Y423,"&gt;0"))&gt;0,1,0))</f>
        <v/>
      </c>
      <c r="M8405" t="inlineStr">
        <is>
          <t>Data R</t>
        </is>
      </c>
    </row>
    <row r="8406">
      <c r="A8406" t="inlineStr">
        <is>
          <t>PT Swasta / PPKS</t>
        </is>
      </c>
      <c r="B8406">
        <f>IF('Data SW'!C424="","",'Data SW'!B424)</f>
        <v/>
      </c>
      <c r="C8406">
        <f>IF('Data SW'!C424="","",'Data SW'!C424)</f>
        <v/>
      </c>
      <c r="D8406">
        <f>IF('Data SW'!C424="","",'Data SW'!D424)</f>
        <v/>
      </c>
      <c r="E8406">
        <f>IF('Data SW'!C424="","",'Data SW'!E424)</f>
        <v/>
      </c>
      <c r="F8406">
        <f>IF('Data SW'!C424="","",'Data SW'!F424)</f>
        <v/>
      </c>
      <c r="G8406">
        <f>IF('Data SW'!C424="","",'Data SW'!AD424)</f>
        <v/>
      </c>
      <c r="H8406">
        <f>IF('Data SW'!C424="","",'Data SW'!AC424)</f>
        <v/>
      </c>
      <c r="I8406">
        <f>IF('Data SW'!C424="","",COUNTIF('Data SW'!J424,"&gt;0")+COUNTIF('Data SW'!L424,"&gt;0")+COUNTIF('Data SW'!N424,"&gt;0")+COUNTIF('Data SW'!P424,"&gt;0")+COUNTIF('Data SW'!R424,"&gt;0")+COUNTIF('Data SW'!T424,"&gt;0")+COUNTIF('Data SW'!V424,"&gt;0")+COUNTIF('Data SW'!X424,"&gt;0"))</f>
        <v/>
      </c>
      <c r="J8406">
        <f>IF('Data SW'!C424="","",IF((COUNTIF('Data SW'!K424,"&gt;0")+COUNTIF('Data SW'!M424,"&gt;0")+COUNTIF('Data SW'!O424,"&gt;0")+COUNTIF('Data SW'!Q424,"&gt;0")+COUNTIF('Data SW'!S424,"&gt;0")+COUNTIF('Data SW'!U424,"&gt;0")+COUNTIF('Data SW'!W424,"&gt;0")+COUNTIF('Data SW'!Y424,"&gt;0"))&gt;0,1,0))</f>
        <v/>
      </c>
      <c r="M8406" t="inlineStr">
        <is>
          <t>Data R</t>
        </is>
      </c>
    </row>
    <row r="8407">
      <c r="A8407" t="inlineStr">
        <is>
          <t>PT Swasta / PPKS</t>
        </is>
      </c>
      <c r="B8407">
        <f>IF('Data SW'!C425="","",'Data SW'!B425)</f>
        <v/>
      </c>
      <c r="C8407">
        <f>IF('Data SW'!C425="","",'Data SW'!C425)</f>
        <v/>
      </c>
      <c r="D8407">
        <f>IF('Data SW'!C425="","",'Data SW'!D425)</f>
        <v/>
      </c>
      <c r="E8407">
        <f>IF('Data SW'!C425="","",'Data SW'!E425)</f>
        <v/>
      </c>
      <c r="F8407">
        <f>IF('Data SW'!C425="","",'Data SW'!F425)</f>
        <v/>
      </c>
      <c r="G8407">
        <f>IF('Data SW'!C425="","",'Data SW'!AD425)</f>
        <v/>
      </c>
      <c r="H8407">
        <f>IF('Data SW'!C425="","",'Data SW'!AC425)</f>
        <v/>
      </c>
      <c r="I8407">
        <f>IF('Data SW'!C425="","",COUNTIF('Data SW'!J425,"&gt;0")+COUNTIF('Data SW'!L425,"&gt;0")+COUNTIF('Data SW'!N425,"&gt;0")+COUNTIF('Data SW'!P425,"&gt;0")+COUNTIF('Data SW'!R425,"&gt;0")+COUNTIF('Data SW'!T425,"&gt;0")+COUNTIF('Data SW'!V425,"&gt;0")+COUNTIF('Data SW'!X425,"&gt;0"))</f>
        <v/>
      </c>
      <c r="J8407">
        <f>IF('Data SW'!C425="","",IF((COUNTIF('Data SW'!K425,"&gt;0")+COUNTIF('Data SW'!M425,"&gt;0")+COUNTIF('Data SW'!O425,"&gt;0")+COUNTIF('Data SW'!Q425,"&gt;0")+COUNTIF('Data SW'!S425,"&gt;0")+COUNTIF('Data SW'!U425,"&gt;0")+COUNTIF('Data SW'!W425,"&gt;0")+COUNTIF('Data SW'!Y425,"&gt;0"))&gt;0,1,0))</f>
        <v/>
      </c>
      <c r="M8407" t="inlineStr">
        <is>
          <t>Data R</t>
        </is>
      </c>
    </row>
    <row r="8408">
      <c r="A8408" t="inlineStr">
        <is>
          <t>PT Swasta / PPKS</t>
        </is>
      </c>
      <c r="B8408">
        <f>IF('Data SW'!C426="","",'Data SW'!B426)</f>
        <v/>
      </c>
      <c r="C8408">
        <f>IF('Data SW'!C426="","",'Data SW'!C426)</f>
        <v/>
      </c>
      <c r="D8408">
        <f>IF('Data SW'!C426="","",'Data SW'!D426)</f>
        <v/>
      </c>
      <c r="E8408">
        <f>IF('Data SW'!C426="","",'Data SW'!E426)</f>
        <v/>
      </c>
      <c r="F8408">
        <f>IF('Data SW'!C426="","",'Data SW'!F426)</f>
        <v/>
      </c>
      <c r="G8408">
        <f>IF('Data SW'!C426="","",'Data SW'!AD426)</f>
        <v/>
      </c>
      <c r="H8408">
        <f>IF('Data SW'!C426="","",'Data SW'!AC426)</f>
        <v/>
      </c>
      <c r="I8408">
        <f>IF('Data SW'!C426="","",COUNTIF('Data SW'!J426,"&gt;0")+COUNTIF('Data SW'!L426,"&gt;0")+COUNTIF('Data SW'!N426,"&gt;0")+COUNTIF('Data SW'!P426,"&gt;0")+COUNTIF('Data SW'!R426,"&gt;0")+COUNTIF('Data SW'!T426,"&gt;0")+COUNTIF('Data SW'!V426,"&gt;0")+COUNTIF('Data SW'!X426,"&gt;0"))</f>
        <v/>
      </c>
      <c r="J8408">
        <f>IF('Data SW'!C426="","",IF((COUNTIF('Data SW'!K426,"&gt;0")+COUNTIF('Data SW'!M426,"&gt;0")+COUNTIF('Data SW'!O426,"&gt;0")+COUNTIF('Data SW'!Q426,"&gt;0")+COUNTIF('Data SW'!S426,"&gt;0")+COUNTIF('Data SW'!U426,"&gt;0")+COUNTIF('Data SW'!W426,"&gt;0")+COUNTIF('Data SW'!Y426,"&gt;0"))&gt;0,1,0))</f>
        <v/>
      </c>
      <c r="M8408" t="inlineStr">
        <is>
          <t>Data R</t>
        </is>
      </c>
    </row>
    <row r="8409">
      <c r="A8409" t="inlineStr">
        <is>
          <t>PT Swasta / PPKS</t>
        </is>
      </c>
      <c r="B8409">
        <f>IF('Data SW'!C427="","",'Data SW'!B427)</f>
        <v/>
      </c>
      <c r="C8409">
        <f>IF('Data SW'!C427="","",'Data SW'!C427)</f>
        <v/>
      </c>
      <c r="D8409">
        <f>IF('Data SW'!C427="","",'Data SW'!D427)</f>
        <v/>
      </c>
      <c r="E8409">
        <f>IF('Data SW'!C427="","",'Data SW'!E427)</f>
        <v/>
      </c>
      <c r="F8409">
        <f>IF('Data SW'!C427="","",'Data SW'!F427)</f>
        <v/>
      </c>
      <c r="G8409">
        <f>IF('Data SW'!C427="","",'Data SW'!AD427)</f>
        <v/>
      </c>
      <c r="H8409">
        <f>IF('Data SW'!C427="","",'Data SW'!AC427)</f>
        <v/>
      </c>
      <c r="I8409">
        <f>IF('Data SW'!C427="","",COUNTIF('Data SW'!J427,"&gt;0")+COUNTIF('Data SW'!L427,"&gt;0")+COUNTIF('Data SW'!N427,"&gt;0")+COUNTIF('Data SW'!P427,"&gt;0")+COUNTIF('Data SW'!R427,"&gt;0")+COUNTIF('Data SW'!T427,"&gt;0")+COUNTIF('Data SW'!V427,"&gt;0")+COUNTIF('Data SW'!X427,"&gt;0"))</f>
        <v/>
      </c>
      <c r="J8409">
        <f>IF('Data SW'!C427="","",IF((COUNTIF('Data SW'!K427,"&gt;0")+COUNTIF('Data SW'!M427,"&gt;0")+COUNTIF('Data SW'!O427,"&gt;0")+COUNTIF('Data SW'!Q427,"&gt;0")+COUNTIF('Data SW'!S427,"&gt;0")+COUNTIF('Data SW'!U427,"&gt;0")+COUNTIF('Data SW'!W427,"&gt;0")+COUNTIF('Data SW'!Y427,"&gt;0"))&gt;0,1,0))</f>
        <v/>
      </c>
      <c r="M8409" t="inlineStr">
        <is>
          <t>Data R</t>
        </is>
      </c>
    </row>
    <row r="8410">
      <c r="A8410" t="inlineStr">
        <is>
          <t>PT Swasta / PPKS</t>
        </is>
      </c>
      <c r="B8410">
        <f>IF('Data SW'!C428="","",'Data SW'!B428)</f>
        <v/>
      </c>
      <c r="C8410">
        <f>IF('Data SW'!C428="","",'Data SW'!C428)</f>
        <v/>
      </c>
      <c r="D8410">
        <f>IF('Data SW'!C428="","",'Data SW'!D428)</f>
        <v/>
      </c>
      <c r="E8410">
        <f>IF('Data SW'!C428="","",'Data SW'!E428)</f>
        <v/>
      </c>
      <c r="F8410">
        <f>IF('Data SW'!C428="","",'Data SW'!F428)</f>
        <v/>
      </c>
      <c r="G8410">
        <f>IF('Data SW'!C428="","",'Data SW'!AD428)</f>
        <v/>
      </c>
      <c r="H8410">
        <f>IF('Data SW'!C428="","",'Data SW'!AC428)</f>
        <v/>
      </c>
      <c r="I8410">
        <f>IF('Data SW'!C428="","",COUNTIF('Data SW'!J428,"&gt;0")+COUNTIF('Data SW'!L428,"&gt;0")+COUNTIF('Data SW'!N428,"&gt;0")+COUNTIF('Data SW'!P428,"&gt;0")+COUNTIF('Data SW'!R428,"&gt;0")+COUNTIF('Data SW'!T428,"&gt;0")+COUNTIF('Data SW'!V428,"&gt;0")+COUNTIF('Data SW'!X428,"&gt;0"))</f>
        <v/>
      </c>
      <c r="J8410">
        <f>IF('Data SW'!C428="","",IF((COUNTIF('Data SW'!K428,"&gt;0")+COUNTIF('Data SW'!M428,"&gt;0")+COUNTIF('Data SW'!O428,"&gt;0")+COUNTIF('Data SW'!Q428,"&gt;0")+COUNTIF('Data SW'!S428,"&gt;0")+COUNTIF('Data SW'!U428,"&gt;0")+COUNTIF('Data SW'!W428,"&gt;0")+COUNTIF('Data SW'!Y428,"&gt;0"))&gt;0,1,0))</f>
        <v/>
      </c>
      <c r="M8410" t="inlineStr">
        <is>
          <t>Data R</t>
        </is>
      </c>
    </row>
    <row r="8411">
      <c r="A8411" t="inlineStr">
        <is>
          <t>PT Swasta / PPKS</t>
        </is>
      </c>
      <c r="B8411">
        <f>IF('Data SW'!C429="","",'Data SW'!B429)</f>
        <v/>
      </c>
      <c r="C8411">
        <f>IF('Data SW'!C429="","",'Data SW'!C429)</f>
        <v/>
      </c>
      <c r="D8411">
        <f>IF('Data SW'!C429="","",'Data SW'!D429)</f>
        <v/>
      </c>
      <c r="E8411">
        <f>IF('Data SW'!C429="","",'Data SW'!E429)</f>
        <v/>
      </c>
      <c r="F8411">
        <f>IF('Data SW'!C429="","",'Data SW'!F429)</f>
        <v/>
      </c>
      <c r="G8411">
        <f>IF('Data SW'!C429="","",'Data SW'!AD429)</f>
        <v/>
      </c>
      <c r="H8411">
        <f>IF('Data SW'!C429="","",'Data SW'!AC429)</f>
        <v/>
      </c>
      <c r="I8411">
        <f>IF('Data SW'!C429="","",COUNTIF('Data SW'!J429,"&gt;0")+COUNTIF('Data SW'!L429,"&gt;0")+COUNTIF('Data SW'!N429,"&gt;0")+COUNTIF('Data SW'!P429,"&gt;0")+COUNTIF('Data SW'!R429,"&gt;0")+COUNTIF('Data SW'!T429,"&gt;0")+COUNTIF('Data SW'!V429,"&gt;0")+COUNTIF('Data SW'!X429,"&gt;0"))</f>
        <v/>
      </c>
      <c r="J8411">
        <f>IF('Data SW'!C429="","",IF((COUNTIF('Data SW'!K429,"&gt;0")+COUNTIF('Data SW'!M429,"&gt;0")+COUNTIF('Data SW'!O429,"&gt;0")+COUNTIF('Data SW'!Q429,"&gt;0")+COUNTIF('Data SW'!S429,"&gt;0")+COUNTIF('Data SW'!U429,"&gt;0")+COUNTIF('Data SW'!W429,"&gt;0")+COUNTIF('Data SW'!Y429,"&gt;0"))&gt;0,1,0))</f>
        <v/>
      </c>
      <c r="M8411" t="inlineStr">
        <is>
          <t>Data R</t>
        </is>
      </c>
    </row>
    <row r="8412">
      <c r="A8412" t="inlineStr">
        <is>
          <t>PT Swasta / PPKS</t>
        </is>
      </c>
      <c r="B8412">
        <f>IF('Data SW'!C430="","",'Data SW'!B430)</f>
        <v/>
      </c>
      <c r="C8412">
        <f>IF('Data SW'!C430="","",'Data SW'!C430)</f>
        <v/>
      </c>
      <c r="D8412">
        <f>IF('Data SW'!C430="","",'Data SW'!D430)</f>
        <v/>
      </c>
      <c r="E8412">
        <f>IF('Data SW'!C430="","",'Data SW'!E430)</f>
        <v/>
      </c>
      <c r="F8412">
        <f>IF('Data SW'!C430="","",'Data SW'!F430)</f>
        <v/>
      </c>
      <c r="G8412">
        <f>IF('Data SW'!C430="","",'Data SW'!AD430)</f>
        <v/>
      </c>
      <c r="H8412">
        <f>IF('Data SW'!C430="","",'Data SW'!AC430)</f>
        <v/>
      </c>
      <c r="I8412">
        <f>IF('Data SW'!C430="","",COUNTIF('Data SW'!J430,"&gt;0")+COUNTIF('Data SW'!L430,"&gt;0")+COUNTIF('Data SW'!N430,"&gt;0")+COUNTIF('Data SW'!P430,"&gt;0")+COUNTIF('Data SW'!R430,"&gt;0")+COUNTIF('Data SW'!T430,"&gt;0")+COUNTIF('Data SW'!V430,"&gt;0")+COUNTIF('Data SW'!X430,"&gt;0"))</f>
        <v/>
      </c>
      <c r="J8412">
        <f>IF('Data SW'!C430="","",IF((COUNTIF('Data SW'!K430,"&gt;0")+COUNTIF('Data SW'!M430,"&gt;0")+COUNTIF('Data SW'!O430,"&gt;0")+COUNTIF('Data SW'!Q430,"&gt;0")+COUNTIF('Data SW'!S430,"&gt;0")+COUNTIF('Data SW'!U430,"&gt;0")+COUNTIF('Data SW'!W430,"&gt;0")+COUNTIF('Data SW'!Y430,"&gt;0"))&gt;0,1,0))</f>
        <v/>
      </c>
      <c r="M8412" t="inlineStr">
        <is>
          <t>Data R</t>
        </is>
      </c>
    </row>
    <row r="8413">
      <c r="A8413" t="inlineStr">
        <is>
          <t>PT Swasta / PPKS</t>
        </is>
      </c>
      <c r="B8413">
        <f>IF('Data SW'!C431="","",'Data SW'!B431)</f>
        <v/>
      </c>
      <c r="C8413">
        <f>IF('Data SW'!C431="","",'Data SW'!C431)</f>
        <v/>
      </c>
      <c r="D8413">
        <f>IF('Data SW'!C431="","",'Data SW'!D431)</f>
        <v/>
      </c>
      <c r="E8413">
        <f>IF('Data SW'!C431="","",'Data SW'!E431)</f>
        <v/>
      </c>
      <c r="F8413">
        <f>IF('Data SW'!C431="","",'Data SW'!F431)</f>
        <v/>
      </c>
      <c r="G8413">
        <f>IF('Data SW'!C431="","",'Data SW'!AD431)</f>
        <v/>
      </c>
      <c r="H8413">
        <f>IF('Data SW'!C431="","",'Data SW'!AC431)</f>
        <v/>
      </c>
      <c r="I8413">
        <f>IF('Data SW'!C431="","",COUNTIF('Data SW'!J431,"&gt;0")+COUNTIF('Data SW'!L431,"&gt;0")+COUNTIF('Data SW'!N431,"&gt;0")+COUNTIF('Data SW'!P431,"&gt;0")+COUNTIF('Data SW'!R431,"&gt;0")+COUNTIF('Data SW'!T431,"&gt;0")+COUNTIF('Data SW'!V431,"&gt;0")+COUNTIF('Data SW'!X431,"&gt;0"))</f>
        <v/>
      </c>
      <c r="J8413">
        <f>IF('Data SW'!C431="","",IF((COUNTIF('Data SW'!K431,"&gt;0")+COUNTIF('Data SW'!M431,"&gt;0")+COUNTIF('Data SW'!O431,"&gt;0")+COUNTIF('Data SW'!Q431,"&gt;0")+COUNTIF('Data SW'!S431,"&gt;0")+COUNTIF('Data SW'!U431,"&gt;0")+COUNTIF('Data SW'!W431,"&gt;0")+COUNTIF('Data SW'!Y431,"&gt;0"))&gt;0,1,0))</f>
        <v/>
      </c>
      <c r="M8413" t="inlineStr">
        <is>
          <t>Data R</t>
        </is>
      </c>
    </row>
    <row r="8414">
      <c r="A8414" t="inlineStr">
        <is>
          <t>PT Swasta / PPKS</t>
        </is>
      </c>
      <c r="B8414">
        <f>IF('Data SW'!C432="","",'Data SW'!B432)</f>
        <v/>
      </c>
      <c r="C8414">
        <f>IF('Data SW'!C432="","",'Data SW'!C432)</f>
        <v/>
      </c>
      <c r="D8414">
        <f>IF('Data SW'!C432="","",'Data SW'!D432)</f>
        <v/>
      </c>
      <c r="E8414">
        <f>IF('Data SW'!C432="","",'Data SW'!E432)</f>
        <v/>
      </c>
      <c r="F8414">
        <f>IF('Data SW'!C432="","",'Data SW'!F432)</f>
        <v/>
      </c>
      <c r="G8414">
        <f>IF('Data SW'!C432="","",'Data SW'!AD432)</f>
        <v/>
      </c>
      <c r="H8414">
        <f>IF('Data SW'!C432="","",'Data SW'!AC432)</f>
        <v/>
      </c>
      <c r="I8414">
        <f>IF('Data SW'!C432="","",COUNTIF('Data SW'!J432,"&gt;0")+COUNTIF('Data SW'!L432,"&gt;0")+COUNTIF('Data SW'!N432,"&gt;0")+COUNTIF('Data SW'!P432,"&gt;0")+COUNTIF('Data SW'!R432,"&gt;0")+COUNTIF('Data SW'!T432,"&gt;0")+COUNTIF('Data SW'!V432,"&gt;0")+COUNTIF('Data SW'!X432,"&gt;0"))</f>
        <v/>
      </c>
      <c r="J8414">
        <f>IF('Data SW'!C432="","",IF((COUNTIF('Data SW'!K432,"&gt;0")+COUNTIF('Data SW'!M432,"&gt;0")+COUNTIF('Data SW'!O432,"&gt;0")+COUNTIF('Data SW'!Q432,"&gt;0")+COUNTIF('Data SW'!S432,"&gt;0")+COUNTIF('Data SW'!U432,"&gt;0")+COUNTIF('Data SW'!W432,"&gt;0")+COUNTIF('Data SW'!Y432,"&gt;0"))&gt;0,1,0))</f>
        <v/>
      </c>
      <c r="M8414" t="inlineStr">
        <is>
          <t>Data R</t>
        </is>
      </c>
    </row>
    <row r="8415">
      <c r="A8415" t="inlineStr">
        <is>
          <t>PT Swasta / PPKS</t>
        </is>
      </c>
      <c r="B8415">
        <f>IF('Data SW'!C433="","",'Data SW'!B433)</f>
        <v/>
      </c>
      <c r="C8415">
        <f>IF('Data SW'!C433="","",'Data SW'!C433)</f>
        <v/>
      </c>
      <c r="D8415">
        <f>IF('Data SW'!C433="","",'Data SW'!D433)</f>
        <v/>
      </c>
      <c r="E8415">
        <f>IF('Data SW'!C433="","",'Data SW'!E433)</f>
        <v/>
      </c>
      <c r="F8415">
        <f>IF('Data SW'!C433="","",'Data SW'!F433)</f>
        <v/>
      </c>
      <c r="G8415">
        <f>IF('Data SW'!C433="","",'Data SW'!AD433)</f>
        <v/>
      </c>
      <c r="H8415">
        <f>IF('Data SW'!C433="","",'Data SW'!AC433)</f>
        <v/>
      </c>
      <c r="I8415">
        <f>IF('Data SW'!C433="","",COUNTIF('Data SW'!J433,"&gt;0")+COUNTIF('Data SW'!L433,"&gt;0")+COUNTIF('Data SW'!N433,"&gt;0")+COUNTIF('Data SW'!P433,"&gt;0")+COUNTIF('Data SW'!R433,"&gt;0")+COUNTIF('Data SW'!T433,"&gt;0")+COUNTIF('Data SW'!V433,"&gt;0")+COUNTIF('Data SW'!X433,"&gt;0"))</f>
        <v/>
      </c>
      <c r="J8415">
        <f>IF('Data SW'!C433="","",IF((COUNTIF('Data SW'!K433,"&gt;0")+COUNTIF('Data SW'!M433,"&gt;0")+COUNTIF('Data SW'!O433,"&gt;0")+COUNTIF('Data SW'!Q433,"&gt;0")+COUNTIF('Data SW'!S433,"&gt;0")+COUNTIF('Data SW'!U433,"&gt;0")+COUNTIF('Data SW'!W433,"&gt;0")+COUNTIF('Data SW'!Y433,"&gt;0"))&gt;0,1,0))</f>
        <v/>
      </c>
      <c r="M8415" t="inlineStr">
        <is>
          <t>Data R</t>
        </is>
      </c>
    </row>
    <row r="8416">
      <c r="A8416" t="inlineStr">
        <is>
          <t>PT Swasta / PPKS</t>
        </is>
      </c>
      <c r="B8416">
        <f>IF('Data SW'!C434="","",'Data SW'!B434)</f>
        <v/>
      </c>
      <c r="C8416">
        <f>IF('Data SW'!C434="","",'Data SW'!C434)</f>
        <v/>
      </c>
      <c r="D8416">
        <f>IF('Data SW'!C434="","",'Data SW'!D434)</f>
        <v/>
      </c>
      <c r="E8416">
        <f>IF('Data SW'!C434="","",'Data SW'!E434)</f>
        <v/>
      </c>
      <c r="F8416">
        <f>IF('Data SW'!C434="","",'Data SW'!F434)</f>
        <v/>
      </c>
      <c r="G8416">
        <f>IF('Data SW'!C434="","",'Data SW'!AD434)</f>
        <v/>
      </c>
      <c r="H8416">
        <f>IF('Data SW'!C434="","",'Data SW'!AC434)</f>
        <v/>
      </c>
      <c r="I8416">
        <f>IF('Data SW'!C434="","",COUNTIF('Data SW'!J434,"&gt;0")+COUNTIF('Data SW'!L434,"&gt;0")+COUNTIF('Data SW'!N434,"&gt;0")+COUNTIF('Data SW'!P434,"&gt;0")+COUNTIF('Data SW'!R434,"&gt;0")+COUNTIF('Data SW'!T434,"&gt;0")+COUNTIF('Data SW'!V434,"&gt;0")+COUNTIF('Data SW'!X434,"&gt;0"))</f>
        <v/>
      </c>
      <c r="J8416">
        <f>IF('Data SW'!C434="","",IF((COUNTIF('Data SW'!K434,"&gt;0")+COUNTIF('Data SW'!M434,"&gt;0")+COUNTIF('Data SW'!O434,"&gt;0")+COUNTIF('Data SW'!Q434,"&gt;0")+COUNTIF('Data SW'!S434,"&gt;0")+COUNTIF('Data SW'!U434,"&gt;0")+COUNTIF('Data SW'!W434,"&gt;0")+COUNTIF('Data SW'!Y434,"&gt;0"))&gt;0,1,0))</f>
        <v/>
      </c>
      <c r="M8416" t="inlineStr">
        <is>
          <t>Data R</t>
        </is>
      </c>
    </row>
    <row r="8417">
      <c r="A8417" t="inlineStr">
        <is>
          <t>PT Swasta / PPKS</t>
        </is>
      </c>
      <c r="B8417">
        <f>IF('Data SW'!C435="","",'Data SW'!B435)</f>
        <v/>
      </c>
      <c r="C8417">
        <f>IF('Data SW'!C435="","",'Data SW'!C435)</f>
        <v/>
      </c>
      <c r="D8417">
        <f>IF('Data SW'!C435="","",'Data SW'!D435)</f>
        <v/>
      </c>
      <c r="E8417">
        <f>IF('Data SW'!C435="","",'Data SW'!E435)</f>
        <v/>
      </c>
      <c r="F8417">
        <f>IF('Data SW'!C435="","",'Data SW'!F435)</f>
        <v/>
      </c>
      <c r="G8417">
        <f>IF('Data SW'!C435="","",'Data SW'!AD435)</f>
        <v/>
      </c>
      <c r="H8417">
        <f>IF('Data SW'!C435="","",'Data SW'!AC435)</f>
        <v/>
      </c>
      <c r="I8417">
        <f>IF('Data SW'!C435="","",COUNTIF('Data SW'!J435,"&gt;0")+COUNTIF('Data SW'!L435,"&gt;0")+COUNTIF('Data SW'!N435,"&gt;0")+COUNTIF('Data SW'!P435,"&gt;0")+COUNTIF('Data SW'!R435,"&gt;0")+COUNTIF('Data SW'!T435,"&gt;0")+COUNTIF('Data SW'!V435,"&gt;0")+COUNTIF('Data SW'!X435,"&gt;0"))</f>
        <v/>
      </c>
      <c r="J8417">
        <f>IF('Data SW'!C435="","",IF((COUNTIF('Data SW'!K435,"&gt;0")+COUNTIF('Data SW'!M435,"&gt;0")+COUNTIF('Data SW'!O435,"&gt;0")+COUNTIF('Data SW'!Q435,"&gt;0")+COUNTIF('Data SW'!S435,"&gt;0")+COUNTIF('Data SW'!U435,"&gt;0")+COUNTIF('Data SW'!W435,"&gt;0")+COUNTIF('Data SW'!Y435,"&gt;0"))&gt;0,1,0))</f>
        <v/>
      </c>
      <c r="M8417" t="inlineStr">
        <is>
          <t>Data R</t>
        </is>
      </c>
    </row>
    <row r="8418">
      <c r="A8418" t="inlineStr">
        <is>
          <t>PT Swasta / PPKS</t>
        </is>
      </c>
      <c r="B8418">
        <f>IF('Data SW'!C436="","",'Data SW'!B436)</f>
        <v/>
      </c>
      <c r="C8418">
        <f>IF('Data SW'!C436="","",'Data SW'!C436)</f>
        <v/>
      </c>
      <c r="D8418">
        <f>IF('Data SW'!C436="","",'Data SW'!D436)</f>
        <v/>
      </c>
      <c r="E8418">
        <f>IF('Data SW'!C436="","",'Data SW'!E436)</f>
        <v/>
      </c>
      <c r="F8418">
        <f>IF('Data SW'!C436="","",'Data SW'!F436)</f>
        <v/>
      </c>
      <c r="G8418">
        <f>IF('Data SW'!C436="","",'Data SW'!AD436)</f>
        <v/>
      </c>
      <c r="H8418">
        <f>IF('Data SW'!C436="","",'Data SW'!AC436)</f>
        <v/>
      </c>
      <c r="I8418">
        <f>IF('Data SW'!C436="","",COUNTIF('Data SW'!J436,"&gt;0")+COUNTIF('Data SW'!L436,"&gt;0")+COUNTIF('Data SW'!N436,"&gt;0")+COUNTIF('Data SW'!P436,"&gt;0")+COUNTIF('Data SW'!R436,"&gt;0")+COUNTIF('Data SW'!T436,"&gt;0")+COUNTIF('Data SW'!V436,"&gt;0")+COUNTIF('Data SW'!X436,"&gt;0"))</f>
        <v/>
      </c>
      <c r="J8418">
        <f>IF('Data SW'!C436="","",IF((COUNTIF('Data SW'!K436,"&gt;0")+COUNTIF('Data SW'!M436,"&gt;0")+COUNTIF('Data SW'!O436,"&gt;0")+COUNTIF('Data SW'!Q436,"&gt;0")+COUNTIF('Data SW'!S436,"&gt;0")+COUNTIF('Data SW'!U436,"&gt;0")+COUNTIF('Data SW'!W436,"&gt;0")+COUNTIF('Data SW'!Y436,"&gt;0"))&gt;0,1,0))</f>
        <v/>
      </c>
      <c r="M8418" t="inlineStr">
        <is>
          <t>Data R</t>
        </is>
      </c>
    </row>
    <row r="8419">
      <c r="A8419" t="inlineStr">
        <is>
          <t>PT Swasta / PPKS</t>
        </is>
      </c>
      <c r="B8419">
        <f>IF('Data SW'!C437="","",'Data SW'!B437)</f>
        <v/>
      </c>
      <c r="C8419">
        <f>IF('Data SW'!C437="","",'Data SW'!C437)</f>
        <v/>
      </c>
      <c r="D8419">
        <f>IF('Data SW'!C437="","",'Data SW'!D437)</f>
        <v/>
      </c>
      <c r="E8419">
        <f>IF('Data SW'!C437="","",'Data SW'!E437)</f>
        <v/>
      </c>
      <c r="F8419">
        <f>IF('Data SW'!C437="","",'Data SW'!F437)</f>
        <v/>
      </c>
      <c r="G8419">
        <f>IF('Data SW'!C437="","",'Data SW'!AD437)</f>
        <v/>
      </c>
      <c r="H8419">
        <f>IF('Data SW'!C437="","",'Data SW'!AC437)</f>
        <v/>
      </c>
      <c r="I8419">
        <f>IF('Data SW'!C437="","",COUNTIF('Data SW'!J437,"&gt;0")+COUNTIF('Data SW'!L437,"&gt;0")+COUNTIF('Data SW'!N437,"&gt;0")+COUNTIF('Data SW'!P437,"&gt;0")+COUNTIF('Data SW'!R437,"&gt;0")+COUNTIF('Data SW'!T437,"&gt;0")+COUNTIF('Data SW'!V437,"&gt;0")+COUNTIF('Data SW'!X437,"&gt;0"))</f>
        <v/>
      </c>
      <c r="J8419">
        <f>IF('Data SW'!C437="","",IF((COUNTIF('Data SW'!K437,"&gt;0")+COUNTIF('Data SW'!M437,"&gt;0")+COUNTIF('Data SW'!O437,"&gt;0")+COUNTIF('Data SW'!Q437,"&gt;0")+COUNTIF('Data SW'!S437,"&gt;0")+COUNTIF('Data SW'!U437,"&gt;0")+COUNTIF('Data SW'!W437,"&gt;0")+COUNTIF('Data SW'!Y437,"&gt;0"))&gt;0,1,0))</f>
        <v/>
      </c>
      <c r="M8419" t="inlineStr">
        <is>
          <t>Data R</t>
        </is>
      </c>
    </row>
    <row r="8420">
      <c r="A8420" t="inlineStr">
        <is>
          <t>PT Swasta / PPKS</t>
        </is>
      </c>
      <c r="B8420">
        <f>IF('Data SW'!C438="","",'Data SW'!B438)</f>
        <v/>
      </c>
      <c r="C8420">
        <f>IF('Data SW'!C438="","",'Data SW'!C438)</f>
        <v/>
      </c>
      <c r="D8420">
        <f>IF('Data SW'!C438="","",'Data SW'!D438)</f>
        <v/>
      </c>
      <c r="E8420">
        <f>IF('Data SW'!C438="","",'Data SW'!E438)</f>
        <v/>
      </c>
      <c r="F8420">
        <f>IF('Data SW'!C438="","",'Data SW'!F438)</f>
        <v/>
      </c>
      <c r="G8420">
        <f>IF('Data SW'!C438="","",'Data SW'!AD438)</f>
        <v/>
      </c>
      <c r="H8420">
        <f>IF('Data SW'!C438="","",'Data SW'!AC438)</f>
        <v/>
      </c>
      <c r="I8420">
        <f>IF('Data SW'!C438="","",COUNTIF('Data SW'!J438,"&gt;0")+COUNTIF('Data SW'!L438,"&gt;0")+COUNTIF('Data SW'!N438,"&gt;0")+COUNTIF('Data SW'!P438,"&gt;0")+COUNTIF('Data SW'!R438,"&gt;0")+COUNTIF('Data SW'!T438,"&gt;0")+COUNTIF('Data SW'!V438,"&gt;0")+COUNTIF('Data SW'!X438,"&gt;0"))</f>
        <v/>
      </c>
      <c r="J8420">
        <f>IF('Data SW'!C438="","",IF((COUNTIF('Data SW'!K438,"&gt;0")+COUNTIF('Data SW'!M438,"&gt;0")+COUNTIF('Data SW'!O438,"&gt;0")+COUNTIF('Data SW'!Q438,"&gt;0")+COUNTIF('Data SW'!S438,"&gt;0")+COUNTIF('Data SW'!U438,"&gt;0")+COUNTIF('Data SW'!W438,"&gt;0")+COUNTIF('Data SW'!Y438,"&gt;0"))&gt;0,1,0))</f>
        <v/>
      </c>
      <c r="M8420" t="inlineStr">
        <is>
          <t>Data R</t>
        </is>
      </c>
    </row>
    <row r="8421">
      <c r="A8421" t="inlineStr">
        <is>
          <t>PT Swasta / PPKS</t>
        </is>
      </c>
      <c r="B8421">
        <f>IF('Data SW'!C439="","",'Data SW'!B439)</f>
        <v/>
      </c>
      <c r="C8421">
        <f>IF('Data SW'!C439="","",'Data SW'!C439)</f>
        <v/>
      </c>
      <c r="D8421">
        <f>IF('Data SW'!C439="","",'Data SW'!D439)</f>
        <v/>
      </c>
      <c r="E8421">
        <f>IF('Data SW'!C439="","",'Data SW'!E439)</f>
        <v/>
      </c>
      <c r="F8421">
        <f>IF('Data SW'!C439="","",'Data SW'!F439)</f>
        <v/>
      </c>
      <c r="G8421">
        <f>IF('Data SW'!C439="","",'Data SW'!AD439)</f>
        <v/>
      </c>
      <c r="H8421">
        <f>IF('Data SW'!C439="","",'Data SW'!AC439)</f>
        <v/>
      </c>
      <c r="I8421">
        <f>IF('Data SW'!C439="","",COUNTIF('Data SW'!J439,"&gt;0")+COUNTIF('Data SW'!L439,"&gt;0")+COUNTIF('Data SW'!N439,"&gt;0")+COUNTIF('Data SW'!P439,"&gt;0")+COUNTIF('Data SW'!R439,"&gt;0")+COUNTIF('Data SW'!T439,"&gt;0")+COUNTIF('Data SW'!V439,"&gt;0")+COUNTIF('Data SW'!X439,"&gt;0"))</f>
        <v/>
      </c>
      <c r="J8421">
        <f>IF('Data SW'!C439="","",IF((COUNTIF('Data SW'!K439,"&gt;0")+COUNTIF('Data SW'!M439,"&gt;0")+COUNTIF('Data SW'!O439,"&gt;0")+COUNTIF('Data SW'!Q439,"&gt;0")+COUNTIF('Data SW'!S439,"&gt;0")+COUNTIF('Data SW'!U439,"&gt;0")+COUNTIF('Data SW'!W439,"&gt;0")+COUNTIF('Data SW'!Y439,"&gt;0"))&gt;0,1,0))</f>
        <v/>
      </c>
      <c r="M8421" t="inlineStr">
        <is>
          <t>Data R</t>
        </is>
      </c>
    </row>
    <row r="8422">
      <c r="A8422" t="inlineStr">
        <is>
          <t>PT Swasta / PPKS</t>
        </is>
      </c>
      <c r="B8422">
        <f>IF('Data SW'!C440="","",'Data SW'!B440)</f>
        <v/>
      </c>
      <c r="C8422">
        <f>IF('Data SW'!C440="","",'Data SW'!C440)</f>
        <v/>
      </c>
      <c r="D8422">
        <f>IF('Data SW'!C440="","",'Data SW'!D440)</f>
        <v/>
      </c>
      <c r="E8422">
        <f>IF('Data SW'!C440="","",'Data SW'!E440)</f>
        <v/>
      </c>
      <c r="F8422">
        <f>IF('Data SW'!C440="","",'Data SW'!F440)</f>
        <v/>
      </c>
      <c r="G8422">
        <f>IF('Data SW'!C440="","",'Data SW'!AD440)</f>
        <v/>
      </c>
      <c r="H8422">
        <f>IF('Data SW'!C440="","",'Data SW'!AC440)</f>
        <v/>
      </c>
      <c r="I8422">
        <f>IF('Data SW'!C440="","",COUNTIF('Data SW'!J440,"&gt;0")+COUNTIF('Data SW'!L440,"&gt;0")+COUNTIF('Data SW'!N440,"&gt;0")+COUNTIF('Data SW'!P440,"&gt;0")+COUNTIF('Data SW'!R440,"&gt;0")+COUNTIF('Data SW'!T440,"&gt;0")+COUNTIF('Data SW'!V440,"&gt;0")+COUNTIF('Data SW'!X440,"&gt;0"))</f>
        <v/>
      </c>
      <c r="J8422">
        <f>IF('Data SW'!C440="","",IF((COUNTIF('Data SW'!K440,"&gt;0")+COUNTIF('Data SW'!M440,"&gt;0")+COUNTIF('Data SW'!O440,"&gt;0")+COUNTIF('Data SW'!Q440,"&gt;0")+COUNTIF('Data SW'!S440,"&gt;0")+COUNTIF('Data SW'!U440,"&gt;0")+COUNTIF('Data SW'!W440,"&gt;0")+COUNTIF('Data SW'!Y440,"&gt;0"))&gt;0,1,0))</f>
        <v/>
      </c>
      <c r="M8422" t="inlineStr">
        <is>
          <t>Data R</t>
        </is>
      </c>
    </row>
    <row r="8423">
      <c r="A8423" t="inlineStr">
        <is>
          <t>PT Swasta / PPKS</t>
        </is>
      </c>
      <c r="B8423">
        <f>IF('Data SW'!C441="","",'Data SW'!B441)</f>
        <v/>
      </c>
      <c r="C8423">
        <f>IF('Data SW'!C441="","",'Data SW'!C441)</f>
        <v/>
      </c>
      <c r="D8423">
        <f>IF('Data SW'!C441="","",'Data SW'!D441)</f>
        <v/>
      </c>
      <c r="E8423">
        <f>IF('Data SW'!C441="","",'Data SW'!E441)</f>
        <v/>
      </c>
      <c r="F8423">
        <f>IF('Data SW'!C441="","",'Data SW'!F441)</f>
        <v/>
      </c>
      <c r="G8423">
        <f>IF('Data SW'!C441="","",'Data SW'!AD441)</f>
        <v/>
      </c>
      <c r="H8423">
        <f>IF('Data SW'!C441="","",'Data SW'!AC441)</f>
        <v/>
      </c>
      <c r="I8423">
        <f>IF('Data SW'!C441="","",COUNTIF('Data SW'!J441,"&gt;0")+COUNTIF('Data SW'!L441,"&gt;0")+COUNTIF('Data SW'!N441,"&gt;0")+COUNTIF('Data SW'!P441,"&gt;0")+COUNTIF('Data SW'!R441,"&gt;0")+COUNTIF('Data SW'!T441,"&gt;0")+COUNTIF('Data SW'!V441,"&gt;0")+COUNTIF('Data SW'!X441,"&gt;0"))</f>
        <v/>
      </c>
      <c r="J8423">
        <f>IF('Data SW'!C441="","",IF((COUNTIF('Data SW'!K441,"&gt;0")+COUNTIF('Data SW'!M441,"&gt;0")+COUNTIF('Data SW'!O441,"&gt;0")+COUNTIF('Data SW'!Q441,"&gt;0")+COUNTIF('Data SW'!S441,"&gt;0")+COUNTIF('Data SW'!U441,"&gt;0")+COUNTIF('Data SW'!W441,"&gt;0")+COUNTIF('Data SW'!Y441,"&gt;0"))&gt;0,1,0))</f>
        <v/>
      </c>
      <c r="M8423" t="inlineStr">
        <is>
          <t>Data R</t>
        </is>
      </c>
    </row>
    <row r="8424">
      <c r="A8424" t="inlineStr">
        <is>
          <t>PT Swasta / PPKS</t>
        </is>
      </c>
      <c r="B8424">
        <f>IF('Data SW'!C442="","",'Data SW'!B442)</f>
        <v/>
      </c>
      <c r="C8424">
        <f>IF('Data SW'!C442="","",'Data SW'!C442)</f>
        <v/>
      </c>
      <c r="D8424">
        <f>IF('Data SW'!C442="","",'Data SW'!D442)</f>
        <v/>
      </c>
      <c r="E8424">
        <f>IF('Data SW'!C442="","",'Data SW'!E442)</f>
        <v/>
      </c>
      <c r="F8424">
        <f>IF('Data SW'!C442="","",'Data SW'!F442)</f>
        <v/>
      </c>
      <c r="G8424">
        <f>IF('Data SW'!C442="","",'Data SW'!AD442)</f>
        <v/>
      </c>
      <c r="H8424">
        <f>IF('Data SW'!C442="","",'Data SW'!AC442)</f>
        <v/>
      </c>
      <c r="I8424">
        <f>IF('Data SW'!C442="","",COUNTIF('Data SW'!J442,"&gt;0")+COUNTIF('Data SW'!L442,"&gt;0")+COUNTIF('Data SW'!N442,"&gt;0")+COUNTIF('Data SW'!P442,"&gt;0")+COUNTIF('Data SW'!R442,"&gt;0")+COUNTIF('Data SW'!T442,"&gt;0")+COUNTIF('Data SW'!V442,"&gt;0")+COUNTIF('Data SW'!X442,"&gt;0"))</f>
        <v/>
      </c>
      <c r="J8424">
        <f>IF('Data SW'!C442="","",IF((COUNTIF('Data SW'!K442,"&gt;0")+COUNTIF('Data SW'!M442,"&gt;0")+COUNTIF('Data SW'!O442,"&gt;0")+COUNTIF('Data SW'!Q442,"&gt;0")+COUNTIF('Data SW'!S442,"&gt;0")+COUNTIF('Data SW'!U442,"&gt;0")+COUNTIF('Data SW'!W442,"&gt;0")+COUNTIF('Data SW'!Y442,"&gt;0"))&gt;0,1,0))</f>
        <v/>
      </c>
      <c r="M8424" t="inlineStr">
        <is>
          <t>Data R</t>
        </is>
      </c>
    </row>
    <row r="8425">
      <c r="A8425" t="inlineStr">
        <is>
          <t>PT Swasta / PPKS</t>
        </is>
      </c>
      <c r="B8425">
        <f>IF('Data SW'!C443="","",'Data SW'!B443)</f>
        <v/>
      </c>
      <c r="C8425">
        <f>IF('Data SW'!C443="","",'Data SW'!C443)</f>
        <v/>
      </c>
      <c r="D8425">
        <f>IF('Data SW'!C443="","",'Data SW'!D443)</f>
        <v/>
      </c>
      <c r="E8425">
        <f>IF('Data SW'!C443="","",'Data SW'!E443)</f>
        <v/>
      </c>
      <c r="F8425">
        <f>IF('Data SW'!C443="","",'Data SW'!F443)</f>
        <v/>
      </c>
      <c r="G8425">
        <f>IF('Data SW'!C443="","",'Data SW'!AD443)</f>
        <v/>
      </c>
      <c r="H8425">
        <f>IF('Data SW'!C443="","",'Data SW'!AC443)</f>
        <v/>
      </c>
      <c r="I8425">
        <f>IF('Data SW'!C443="","",COUNTIF('Data SW'!J443,"&gt;0")+COUNTIF('Data SW'!L443,"&gt;0")+COUNTIF('Data SW'!N443,"&gt;0")+COUNTIF('Data SW'!P443,"&gt;0")+COUNTIF('Data SW'!R443,"&gt;0")+COUNTIF('Data SW'!T443,"&gt;0")+COUNTIF('Data SW'!V443,"&gt;0")+COUNTIF('Data SW'!X443,"&gt;0"))</f>
        <v/>
      </c>
      <c r="J8425">
        <f>IF('Data SW'!C443="","",IF((COUNTIF('Data SW'!K443,"&gt;0")+COUNTIF('Data SW'!M443,"&gt;0")+COUNTIF('Data SW'!O443,"&gt;0")+COUNTIF('Data SW'!Q443,"&gt;0")+COUNTIF('Data SW'!S443,"&gt;0")+COUNTIF('Data SW'!U443,"&gt;0")+COUNTIF('Data SW'!W443,"&gt;0")+COUNTIF('Data SW'!Y443,"&gt;0"))&gt;0,1,0))</f>
        <v/>
      </c>
      <c r="M8425" t="inlineStr">
        <is>
          <t>Data R</t>
        </is>
      </c>
    </row>
    <row r="8426">
      <c r="A8426" t="inlineStr">
        <is>
          <t>PT Swasta / PPKS</t>
        </is>
      </c>
      <c r="B8426">
        <f>IF('Data SW'!C444="","",'Data SW'!B444)</f>
        <v/>
      </c>
      <c r="C8426">
        <f>IF('Data SW'!C444="","",'Data SW'!C444)</f>
        <v/>
      </c>
      <c r="D8426">
        <f>IF('Data SW'!C444="","",'Data SW'!D444)</f>
        <v/>
      </c>
      <c r="E8426">
        <f>IF('Data SW'!C444="","",'Data SW'!E444)</f>
        <v/>
      </c>
      <c r="F8426">
        <f>IF('Data SW'!C444="","",'Data SW'!F444)</f>
        <v/>
      </c>
      <c r="G8426">
        <f>IF('Data SW'!C444="","",'Data SW'!AD444)</f>
        <v/>
      </c>
      <c r="H8426">
        <f>IF('Data SW'!C444="","",'Data SW'!AC444)</f>
        <v/>
      </c>
      <c r="I8426">
        <f>IF('Data SW'!C444="","",COUNTIF('Data SW'!J444,"&gt;0")+COUNTIF('Data SW'!L444,"&gt;0")+COUNTIF('Data SW'!N444,"&gt;0")+COUNTIF('Data SW'!P444,"&gt;0")+COUNTIF('Data SW'!R444,"&gt;0")+COUNTIF('Data SW'!T444,"&gt;0")+COUNTIF('Data SW'!V444,"&gt;0")+COUNTIF('Data SW'!X444,"&gt;0"))</f>
        <v/>
      </c>
      <c r="J8426">
        <f>IF('Data SW'!C444="","",IF((COUNTIF('Data SW'!K444,"&gt;0")+COUNTIF('Data SW'!M444,"&gt;0")+COUNTIF('Data SW'!O444,"&gt;0")+COUNTIF('Data SW'!Q444,"&gt;0")+COUNTIF('Data SW'!S444,"&gt;0")+COUNTIF('Data SW'!U444,"&gt;0")+COUNTIF('Data SW'!W444,"&gt;0")+COUNTIF('Data SW'!Y444,"&gt;0"))&gt;0,1,0))</f>
        <v/>
      </c>
      <c r="M8426" t="inlineStr">
        <is>
          <t>Data R</t>
        </is>
      </c>
    </row>
    <row r="8427">
      <c r="A8427" t="inlineStr">
        <is>
          <t>PT Swasta / PPKS</t>
        </is>
      </c>
      <c r="B8427">
        <f>IF('Data SW'!C445="","",'Data SW'!B445)</f>
        <v/>
      </c>
      <c r="C8427">
        <f>IF('Data SW'!C445="","",'Data SW'!C445)</f>
        <v/>
      </c>
      <c r="D8427">
        <f>IF('Data SW'!C445="","",'Data SW'!D445)</f>
        <v/>
      </c>
      <c r="E8427">
        <f>IF('Data SW'!C445="","",'Data SW'!E445)</f>
        <v/>
      </c>
      <c r="F8427">
        <f>IF('Data SW'!C445="","",'Data SW'!F445)</f>
        <v/>
      </c>
      <c r="G8427">
        <f>IF('Data SW'!C445="","",'Data SW'!AD445)</f>
        <v/>
      </c>
      <c r="H8427">
        <f>IF('Data SW'!C445="","",'Data SW'!AC445)</f>
        <v/>
      </c>
      <c r="I8427">
        <f>IF('Data SW'!C445="","",COUNTIF('Data SW'!J445,"&gt;0")+COUNTIF('Data SW'!L445,"&gt;0")+COUNTIF('Data SW'!N445,"&gt;0")+COUNTIF('Data SW'!P445,"&gt;0")+COUNTIF('Data SW'!R445,"&gt;0")+COUNTIF('Data SW'!T445,"&gt;0")+COUNTIF('Data SW'!V445,"&gt;0")+COUNTIF('Data SW'!X445,"&gt;0"))</f>
        <v/>
      </c>
      <c r="J8427">
        <f>IF('Data SW'!C445="","",IF((COUNTIF('Data SW'!K445,"&gt;0")+COUNTIF('Data SW'!M445,"&gt;0")+COUNTIF('Data SW'!O445,"&gt;0")+COUNTIF('Data SW'!Q445,"&gt;0")+COUNTIF('Data SW'!S445,"&gt;0")+COUNTIF('Data SW'!U445,"&gt;0")+COUNTIF('Data SW'!W445,"&gt;0")+COUNTIF('Data SW'!Y445,"&gt;0"))&gt;0,1,0))</f>
        <v/>
      </c>
      <c r="M8427" t="inlineStr">
        <is>
          <t>Data R</t>
        </is>
      </c>
    </row>
    <row r="8428">
      <c r="A8428" t="inlineStr">
        <is>
          <t>PT Swasta / PPKS</t>
        </is>
      </c>
      <c r="B8428">
        <f>IF('Data SW'!C446="","",'Data SW'!B446)</f>
        <v/>
      </c>
      <c r="C8428">
        <f>IF('Data SW'!C446="","",'Data SW'!C446)</f>
        <v/>
      </c>
      <c r="D8428">
        <f>IF('Data SW'!C446="","",'Data SW'!D446)</f>
        <v/>
      </c>
      <c r="E8428">
        <f>IF('Data SW'!C446="","",'Data SW'!E446)</f>
        <v/>
      </c>
      <c r="F8428">
        <f>IF('Data SW'!C446="","",'Data SW'!F446)</f>
        <v/>
      </c>
      <c r="G8428">
        <f>IF('Data SW'!C446="","",'Data SW'!AD446)</f>
        <v/>
      </c>
      <c r="H8428">
        <f>IF('Data SW'!C446="","",'Data SW'!AC446)</f>
        <v/>
      </c>
      <c r="I8428">
        <f>IF('Data SW'!C446="","",COUNTIF('Data SW'!J446,"&gt;0")+COUNTIF('Data SW'!L446,"&gt;0")+COUNTIF('Data SW'!N446,"&gt;0")+COUNTIF('Data SW'!P446,"&gt;0")+COUNTIF('Data SW'!R446,"&gt;0")+COUNTIF('Data SW'!T446,"&gt;0")+COUNTIF('Data SW'!V446,"&gt;0")+COUNTIF('Data SW'!X446,"&gt;0"))</f>
        <v/>
      </c>
      <c r="J8428">
        <f>IF('Data SW'!C446="","",IF((COUNTIF('Data SW'!K446,"&gt;0")+COUNTIF('Data SW'!M446,"&gt;0")+COUNTIF('Data SW'!O446,"&gt;0")+COUNTIF('Data SW'!Q446,"&gt;0")+COUNTIF('Data SW'!S446,"&gt;0")+COUNTIF('Data SW'!U446,"&gt;0")+COUNTIF('Data SW'!W446,"&gt;0")+COUNTIF('Data SW'!Y446,"&gt;0"))&gt;0,1,0))</f>
        <v/>
      </c>
      <c r="M8428" t="inlineStr">
        <is>
          <t>Data R</t>
        </is>
      </c>
    </row>
    <row r="8429">
      <c r="A8429" t="inlineStr">
        <is>
          <t>PT Swasta / PPKS</t>
        </is>
      </c>
      <c r="B8429">
        <f>IF('Data SW'!C447="","",'Data SW'!B447)</f>
        <v/>
      </c>
      <c r="C8429">
        <f>IF('Data SW'!C447="","",'Data SW'!C447)</f>
        <v/>
      </c>
      <c r="D8429">
        <f>IF('Data SW'!C447="","",'Data SW'!D447)</f>
        <v/>
      </c>
      <c r="E8429">
        <f>IF('Data SW'!C447="","",'Data SW'!E447)</f>
        <v/>
      </c>
      <c r="F8429">
        <f>IF('Data SW'!C447="","",'Data SW'!F447)</f>
        <v/>
      </c>
      <c r="G8429">
        <f>IF('Data SW'!C447="","",'Data SW'!AD447)</f>
        <v/>
      </c>
      <c r="H8429">
        <f>IF('Data SW'!C447="","",'Data SW'!AC447)</f>
        <v/>
      </c>
      <c r="I8429">
        <f>IF('Data SW'!C447="","",COUNTIF('Data SW'!J447,"&gt;0")+COUNTIF('Data SW'!L447,"&gt;0")+COUNTIF('Data SW'!N447,"&gt;0")+COUNTIF('Data SW'!P447,"&gt;0")+COUNTIF('Data SW'!R447,"&gt;0")+COUNTIF('Data SW'!T447,"&gt;0")+COUNTIF('Data SW'!V447,"&gt;0")+COUNTIF('Data SW'!X447,"&gt;0"))</f>
        <v/>
      </c>
      <c r="J8429">
        <f>IF('Data SW'!C447="","",IF((COUNTIF('Data SW'!K447,"&gt;0")+COUNTIF('Data SW'!M447,"&gt;0")+COUNTIF('Data SW'!O447,"&gt;0")+COUNTIF('Data SW'!Q447,"&gt;0")+COUNTIF('Data SW'!S447,"&gt;0")+COUNTIF('Data SW'!U447,"&gt;0")+COUNTIF('Data SW'!W447,"&gt;0")+COUNTIF('Data SW'!Y447,"&gt;0"))&gt;0,1,0))</f>
        <v/>
      </c>
      <c r="M8429" t="inlineStr">
        <is>
          <t>Data R</t>
        </is>
      </c>
    </row>
    <row r="8430">
      <c r="A8430" t="inlineStr">
        <is>
          <t>PT Swasta / PPKS</t>
        </is>
      </c>
      <c r="B8430">
        <f>IF('Data SW'!C448="","",'Data SW'!B448)</f>
        <v/>
      </c>
      <c r="C8430">
        <f>IF('Data SW'!C448="","",'Data SW'!C448)</f>
        <v/>
      </c>
      <c r="D8430">
        <f>IF('Data SW'!C448="","",'Data SW'!D448)</f>
        <v/>
      </c>
      <c r="E8430">
        <f>IF('Data SW'!C448="","",'Data SW'!E448)</f>
        <v/>
      </c>
      <c r="F8430">
        <f>IF('Data SW'!C448="","",'Data SW'!F448)</f>
        <v/>
      </c>
      <c r="G8430">
        <f>IF('Data SW'!C448="","",'Data SW'!AD448)</f>
        <v/>
      </c>
      <c r="H8430">
        <f>IF('Data SW'!C448="","",'Data SW'!AC448)</f>
        <v/>
      </c>
      <c r="I8430">
        <f>IF('Data SW'!C448="","",COUNTIF('Data SW'!J448,"&gt;0")+COUNTIF('Data SW'!L448,"&gt;0")+COUNTIF('Data SW'!N448,"&gt;0")+COUNTIF('Data SW'!P448,"&gt;0")+COUNTIF('Data SW'!R448,"&gt;0")+COUNTIF('Data SW'!T448,"&gt;0")+COUNTIF('Data SW'!V448,"&gt;0")+COUNTIF('Data SW'!X448,"&gt;0"))</f>
        <v/>
      </c>
      <c r="J8430">
        <f>IF('Data SW'!C448="","",IF((COUNTIF('Data SW'!K448,"&gt;0")+COUNTIF('Data SW'!M448,"&gt;0")+COUNTIF('Data SW'!O448,"&gt;0")+COUNTIF('Data SW'!Q448,"&gt;0")+COUNTIF('Data SW'!S448,"&gt;0")+COUNTIF('Data SW'!U448,"&gt;0")+COUNTIF('Data SW'!W448,"&gt;0")+COUNTIF('Data SW'!Y448,"&gt;0"))&gt;0,1,0))</f>
        <v/>
      </c>
      <c r="M8430" t="inlineStr">
        <is>
          <t>Data R</t>
        </is>
      </c>
    </row>
    <row r="8431">
      <c r="A8431" t="inlineStr">
        <is>
          <t>PT Swasta / PPKS</t>
        </is>
      </c>
      <c r="B8431">
        <f>IF('Data SW'!C449="","",'Data SW'!B449)</f>
        <v/>
      </c>
      <c r="C8431">
        <f>IF('Data SW'!C449="","",'Data SW'!C449)</f>
        <v/>
      </c>
      <c r="D8431">
        <f>IF('Data SW'!C449="","",'Data SW'!D449)</f>
        <v/>
      </c>
      <c r="E8431">
        <f>IF('Data SW'!C449="","",'Data SW'!E449)</f>
        <v/>
      </c>
      <c r="F8431">
        <f>IF('Data SW'!C449="","",'Data SW'!F449)</f>
        <v/>
      </c>
      <c r="G8431">
        <f>IF('Data SW'!C449="","",'Data SW'!AD449)</f>
        <v/>
      </c>
      <c r="H8431">
        <f>IF('Data SW'!C449="","",'Data SW'!AC449)</f>
        <v/>
      </c>
      <c r="I8431">
        <f>IF('Data SW'!C449="","",COUNTIF('Data SW'!J449,"&gt;0")+COUNTIF('Data SW'!L449,"&gt;0")+COUNTIF('Data SW'!N449,"&gt;0")+COUNTIF('Data SW'!P449,"&gt;0")+COUNTIF('Data SW'!R449,"&gt;0")+COUNTIF('Data SW'!T449,"&gt;0")+COUNTIF('Data SW'!V449,"&gt;0")+COUNTIF('Data SW'!X449,"&gt;0"))</f>
        <v/>
      </c>
      <c r="J8431">
        <f>IF('Data SW'!C449="","",IF((COUNTIF('Data SW'!K449,"&gt;0")+COUNTIF('Data SW'!M449,"&gt;0")+COUNTIF('Data SW'!O449,"&gt;0")+COUNTIF('Data SW'!Q449,"&gt;0")+COUNTIF('Data SW'!S449,"&gt;0")+COUNTIF('Data SW'!U449,"&gt;0")+COUNTIF('Data SW'!W449,"&gt;0")+COUNTIF('Data SW'!Y449,"&gt;0"))&gt;0,1,0))</f>
        <v/>
      </c>
      <c r="M8431" t="inlineStr">
        <is>
          <t>Data R</t>
        </is>
      </c>
    </row>
    <row r="8432">
      <c r="A8432" t="inlineStr">
        <is>
          <t>PT Swasta / PPKS</t>
        </is>
      </c>
      <c r="B8432">
        <f>IF('Data SW'!C450="","",'Data SW'!B450)</f>
        <v/>
      </c>
      <c r="C8432">
        <f>IF('Data SW'!C450="","",'Data SW'!C450)</f>
        <v/>
      </c>
      <c r="D8432">
        <f>IF('Data SW'!C450="","",'Data SW'!D450)</f>
        <v/>
      </c>
      <c r="E8432">
        <f>IF('Data SW'!C450="","",'Data SW'!E450)</f>
        <v/>
      </c>
      <c r="F8432">
        <f>IF('Data SW'!C450="","",'Data SW'!F450)</f>
        <v/>
      </c>
      <c r="G8432">
        <f>IF('Data SW'!C450="","",'Data SW'!AD450)</f>
        <v/>
      </c>
      <c r="H8432">
        <f>IF('Data SW'!C450="","",'Data SW'!AC450)</f>
        <v/>
      </c>
      <c r="I8432">
        <f>IF('Data SW'!C450="","",COUNTIF('Data SW'!J450,"&gt;0")+COUNTIF('Data SW'!L450,"&gt;0")+COUNTIF('Data SW'!N450,"&gt;0")+COUNTIF('Data SW'!P450,"&gt;0")+COUNTIF('Data SW'!R450,"&gt;0")+COUNTIF('Data SW'!T450,"&gt;0")+COUNTIF('Data SW'!V450,"&gt;0")+COUNTIF('Data SW'!X450,"&gt;0"))</f>
        <v/>
      </c>
      <c r="J8432">
        <f>IF('Data SW'!C450="","",IF((COUNTIF('Data SW'!K450,"&gt;0")+COUNTIF('Data SW'!M450,"&gt;0")+COUNTIF('Data SW'!O450,"&gt;0")+COUNTIF('Data SW'!Q450,"&gt;0")+COUNTIF('Data SW'!S450,"&gt;0")+COUNTIF('Data SW'!U450,"&gt;0")+COUNTIF('Data SW'!W450,"&gt;0")+COUNTIF('Data SW'!Y450,"&gt;0"))&gt;0,1,0))</f>
        <v/>
      </c>
      <c r="M8432" t="inlineStr">
        <is>
          <t>Data R</t>
        </is>
      </c>
    </row>
    <row r="8433">
      <c r="A8433" t="inlineStr">
        <is>
          <t>PT Swasta / PPKS</t>
        </is>
      </c>
      <c r="B8433">
        <f>IF('Data SW'!C451="","",'Data SW'!B451)</f>
        <v/>
      </c>
      <c r="C8433">
        <f>IF('Data SW'!C451="","",'Data SW'!C451)</f>
        <v/>
      </c>
      <c r="D8433">
        <f>IF('Data SW'!C451="","",'Data SW'!D451)</f>
        <v/>
      </c>
      <c r="E8433">
        <f>IF('Data SW'!C451="","",'Data SW'!E451)</f>
        <v/>
      </c>
      <c r="F8433">
        <f>IF('Data SW'!C451="","",'Data SW'!F451)</f>
        <v/>
      </c>
      <c r="G8433">
        <f>IF('Data SW'!C451="","",'Data SW'!AD451)</f>
        <v/>
      </c>
      <c r="H8433">
        <f>IF('Data SW'!C451="","",'Data SW'!AC451)</f>
        <v/>
      </c>
      <c r="I8433">
        <f>IF('Data SW'!C451="","",COUNTIF('Data SW'!J451,"&gt;0")+COUNTIF('Data SW'!L451,"&gt;0")+COUNTIF('Data SW'!N451,"&gt;0")+COUNTIF('Data SW'!P451,"&gt;0")+COUNTIF('Data SW'!R451,"&gt;0")+COUNTIF('Data SW'!T451,"&gt;0")+COUNTIF('Data SW'!V451,"&gt;0")+COUNTIF('Data SW'!X451,"&gt;0"))</f>
        <v/>
      </c>
      <c r="J8433">
        <f>IF('Data SW'!C451="","",IF((COUNTIF('Data SW'!K451,"&gt;0")+COUNTIF('Data SW'!M451,"&gt;0")+COUNTIF('Data SW'!O451,"&gt;0")+COUNTIF('Data SW'!Q451,"&gt;0")+COUNTIF('Data SW'!S451,"&gt;0")+COUNTIF('Data SW'!U451,"&gt;0")+COUNTIF('Data SW'!W451,"&gt;0")+COUNTIF('Data SW'!Y451,"&gt;0"))&gt;0,1,0))</f>
        <v/>
      </c>
      <c r="M8433" t="inlineStr">
        <is>
          <t>Data R</t>
        </is>
      </c>
    </row>
    <row r="8434">
      <c r="A8434" t="inlineStr">
        <is>
          <t>PT Swasta / PPKS</t>
        </is>
      </c>
      <c r="B8434">
        <f>IF('Data SW'!C452="","",'Data SW'!B452)</f>
        <v/>
      </c>
      <c r="C8434">
        <f>IF('Data SW'!C452="","",'Data SW'!C452)</f>
        <v/>
      </c>
      <c r="D8434">
        <f>IF('Data SW'!C452="","",'Data SW'!D452)</f>
        <v/>
      </c>
      <c r="E8434">
        <f>IF('Data SW'!C452="","",'Data SW'!E452)</f>
        <v/>
      </c>
      <c r="F8434">
        <f>IF('Data SW'!C452="","",'Data SW'!F452)</f>
        <v/>
      </c>
      <c r="G8434">
        <f>IF('Data SW'!C452="","",'Data SW'!AD452)</f>
        <v/>
      </c>
      <c r="H8434">
        <f>IF('Data SW'!C452="","",'Data SW'!AC452)</f>
        <v/>
      </c>
      <c r="I8434">
        <f>IF('Data SW'!C452="","",COUNTIF('Data SW'!J452,"&gt;0")+COUNTIF('Data SW'!L452,"&gt;0")+COUNTIF('Data SW'!N452,"&gt;0")+COUNTIF('Data SW'!P452,"&gt;0")+COUNTIF('Data SW'!R452,"&gt;0")+COUNTIF('Data SW'!T452,"&gt;0")+COUNTIF('Data SW'!V452,"&gt;0")+COUNTIF('Data SW'!X452,"&gt;0"))</f>
        <v/>
      </c>
      <c r="J8434">
        <f>IF('Data SW'!C452="","",IF((COUNTIF('Data SW'!K452,"&gt;0")+COUNTIF('Data SW'!M452,"&gt;0")+COUNTIF('Data SW'!O452,"&gt;0")+COUNTIF('Data SW'!Q452,"&gt;0")+COUNTIF('Data SW'!S452,"&gt;0")+COUNTIF('Data SW'!U452,"&gt;0")+COUNTIF('Data SW'!W452,"&gt;0")+COUNTIF('Data SW'!Y452,"&gt;0"))&gt;0,1,0))</f>
        <v/>
      </c>
      <c r="M8434" t="inlineStr">
        <is>
          <t>Data R</t>
        </is>
      </c>
    </row>
    <row r="8435">
      <c r="A8435" t="inlineStr">
        <is>
          <t>PT Swasta / PPKS</t>
        </is>
      </c>
      <c r="B8435">
        <f>IF('Data SW'!C453="","",'Data SW'!B453)</f>
        <v/>
      </c>
      <c r="C8435">
        <f>IF('Data SW'!C453="","",'Data SW'!C453)</f>
        <v/>
      </c>
      <c r="D8435">
        <f>IF('Data SW'!C453="","",'Data SW'!D453)</f>
        <v/>
      </c>
      <c r="E8435">
        <f>IF('Data SW'!C453="","",'Data SW'!E453)</f>
        <v/>
      </c>
      <c r="F8435">
        <f>IF('Data SW'!C453="","",'Data SW'!F453)</f>
        <v/>
      </c>
      <c r="G8435">
        <f>IF('Data SW'!C453="","",'Data SW'!AD453)</f>
        <v/>
      </c>
      <c r="H8435">
        <f>IF('Data SW'!C453="","",'Data SW'!AC453)</f>
        <v/>
      </c>
      <c r="I8435">
        <f>IF('Data SW'!C453="","",COUNTIF('Data SW'!J453,"&gt;0")+COUNTIF('Data SW'!L453,"&gt;0")+COUNTIF('Data SW'!N453,"&gt;0")+COUNTIF('Data SW'!P453,"&gt;0")+COUNTIF('Data SW'!R453,"&gt;0")+COUNTIF('Data SW'!T453,"&gt;0")+COUNTIF('Data SW'!V453,"&gt;0")+COUNTIF('Data SW'!X453,"&gt;0"))</f>
        <v/>
      </c>
      <c r="J8435">
        <f>IF('Data SW'!C453="","",IF((COUNTIF('Data SW'!K453,"&gt;0")+COUNTIF('Data SW'!M453,"&gt;0")+COUNTIF('Data SW'!O453,"&gt;0")+COUNTIF('Data SW'!Q453,"&gt;0")+COUNTIF('Data SW'!S453,"&gt;0")+COUNTIF('Data SW'!U453,"&gt;0")+COUNTIF('Data SW'!W453,"&gt;0")+COUNTIF('Data SW'!Y453,"&gt;0"))&gt;0,1,0))</f>
        <v/>
      </c>
      <c r="M8435" t="inlineStr">
        <is>
          <t>Data R</t>
        </is>
      </c>
    </row>
    <row r="8436">
      <c r="A8436" t="inlineStr">
        <is>
          <t>PT Swasta / PPKS</t>
        </is>
      </c>
      <c r="B8436">
        <f>IF('Data SW'!C454="","",'Data SW'!B454)</f>
        <v/>
      </c>
      <c r="C8436">
        <f>IF('Data SW'!C454="","",'Data SW'!C454)</f>
        <v/>
      </c>
      <c r="D8436">
        <f>IF('Data SW'!C454="","",'Data SW'!D454)</f>
        <v/>
      </c>
      <c r="E8436">
        <f>IF('Data SW'!C454="","",'Data SW'!E454)</f>
        <v/>
      </c>
      <c r="F8436">
        <f>IF('Data SW'!C454="","",'Data SW'!F454)</f>
        <v/>
      </c>
      <c r="G8436">
        <f>IF('Data SW'!C454="","",'Data SW'!AD454)</f>
        <v/>
      </c>
      <c r="H8436">
        <f>IF('Data SW'!C454="","",'Data SW'!AC454)</f>
        <v/>
      </c>
      <c r="I8436">
        <f>IF('Data SW'!C454="","",COUNTIF('Data SW'!J454,"&gt;0")+COUNTIF('Data SW'!L454,"&gt;0")+COUNTIF('Data SW'!N454,"&gt;0")+COUNTIF('Data SW'!P454,"&gt;0")+COUNTIF('Data SW'!R454,"&gt;0")+COUNTIF('Data SW'!T454,"&gt;0")+COUNTIF('Data SW'!V454,"&gt;0")+COUNTIF('Data SW'!X454,"&gt;0"))</f>
        <v/>
      </c>
      <c r="J8436">
        <f>IF('Data SW'!C454="","",IF((COUNTIF('Data SW'!K454,"&gt;0")+COUNTIF('Data SW'!M454,"&gt;0")+COUNTIF('Data SW'!O454,"&gt;0")+COUNTIF('Data SW'!Q454,"&gt;0")+COUNTIF('Data SW'!S454,"&gt;0")+COUNTIF('Data SW'!U454,"&gt;0")+COUNTIF('Data SW'!W454,"&gt;0")+COUNTIF('Data SW'!Y454,"&gt;0"))&gt;0,1,0))</f>
        <v/>
      </c>
      <c r="M8436" t="inlineStr">
        <is>
          <t>Data R</t>
        </is>
      </c>
    </row>
    <row r="8437">
      <c r="A8437" t="inlineStr">
        <is>
          <t>PT Swasta / PPKS</t>
        </is>
      </c>
      <c r="B8437">
        <f>IF('Data SW'!C455="","",'Data SW'!B455)</f>
        <v/>
      </c>
      <c r="C8437">
        <f>IF('Data SW'!C455="","",'Data SW'!C455)</f>
        <v/>
      </c>
      <c r="D8437">
        <f>IF('Data SW'!C455="","",'Data SW'!D455)</f>
        <v/>
      </c>
      <c r="E8437">
        <f>IF('Data SW'!C455="","",'Data SW'!E455)</f>
        <v/>
      </c>
      <c r="F8437">
        <f>IF('Data SW'!C455="","",'Data SW'!F455)</f>
        <v/>
      </c>
      <c r="G8437">
        <f>IF('Data SW'!C455="","",'Data SW'!AD455)</f>
        <v/>
      </c>
      <c r="H8437">
        <f>IF('Data SW'!C455="","",'Data SW'!AC455)</f>
        <v/>
      </c>
      <c r="I8437">
        <f>IF('Data SW'!C455="","",COUNTIF('Data SW'!J455,"&gt;0")+COUNTIF('Data SW'!L455,"&gt;0")+COUNTIF('Data SW'!N455,"&gt;0")+COUNTIF('Data SW'!P455,"&gt;0")+COUNTIF('Data SW'!R455,"&gt;0")+COUNTIF('Data SW'!T455,"&gt;0")+COUNTIF('Data SW'!V455,"&gt;0")+COUNTIF('Data SW'!X455,"&gt;0"))</f>
        <v/>
      </c>
      <c r="J8437">
        <f>IF('Data SW'!C455="","",IF((COUNTIF('Data SW'!K455,"&gt;0")+COUNTIF('Data SW'!M455,"&gt;0")+COUNTIF('Data SW'!O455,"&gt;0")+COUNTIF('Data SW'!Q455,"&gt;0")+COUNTIF('Data SW'!S455,"&gt;0")+COUNTIF('Data SW'!U455,"&gt;0")+COUNTIF('Data SW'!W455,"&gt;0")+COUNTIF('Data SW'!Y455,"&gt;0"))&gt;0,1,0))</f>
        <v/>
      </c>
      <c r="M8437" t="inlineStr">
        <is>
          <t>Data R</t>
        </is>
      </c>
    </row>
    <row r="8438">
      <c r="A8438" t="inlineStr">
        <is>
          <t>PT Swasta / PPKS</t>
        </is>
      </c>
      <c r="B8438">
        <f>IF('Data SW'!C456="","",'Data SW'!B456)</f>
        <v/>
      </c>
      <c r="C8438">
        <f>IF('Data SW'!C456="","",'Data SW'!C456)</f>
        <v/>
      </c>
      <c r="D8438">
        <f>IF('Data SW'!C456="","",'Data SW'!D456)</f>
        <v/>
      </c>
      <c r="E8438">
        <f>IF('Data SW'!C456="","",'Data SW'!E456)</f>
        <v/>
      </c>
      <c r="F8438">
        <f>IF('Data SW'!C456="","",'Data SW'!F456)</f>
        <v/>
      </c>
      <c r="G8438">
        <f>IF('Data SW'!C456="","",'Data SW'!AD456)</f>
        <v/>
      </c>
      <c r="H8438">
        <f>IF('Data SW'!C456="","",'Data SW'!AC456)</f>
        <v/>
      </c>
      <c r="I8438">
        <f>IF('Data SW'!C456="","",COUNTIF('Data SW'!J456,"&gt;0")+COUNTIF('Data SW'!L456,"&gt;0")+COUNTIF('Data SW'!N456,"&gt;0")+COUNTIF('Data SW'!P456,"&gt;0")+COUNTIF('Data SW'!R456,"&gt;0")+COUNTIF('Data SW'!T456,"&gt;0")+COUNTIF('Data SW'!V456,"&gt;0")+COUNTIF('Data SW'!X456,"&gt;0"))</f>
        <v/>
      </c>
      <c r="J8438">
        <f>IF('Data SW'!C456="","",IF((COUNTIF('Data SW'!K456,"&gt;0")+COUNTIF('Data SW'!M456,"&gt;0")+COUNTIF('Data SW'!O456,"&gt;0")+COUNTIF('Data SW'!Q456,"&gt;0")+COUNTIF('Data SW'!S456,"&gt;0")+COUNTIF('Data SW'!U456,"&gt;0")+COUNTIF('Data SW'!W456,"&gt;0")+COUNTIF('Data SW'!Y456,"&gt;0"))&gt;0,1,0))</f>
        <v/>
      </c>
      <c r="M8438" t="inlineStr">
        <is>
          <t>Data R</t>
        </is>
      </c>
    </row>
    <row r="8439">
      <c r="A8439" t="inlineStr">
        <is>
          <t>PT Swasta / PPKS</t>
        </is>
      </c>
      <c r="B8439">
        <f>IF('Data SW'!C457="","",'Data SW'!B457)</f>
        <v/>
      </c>
      <c r="C8439">
        <f>IF('Data SW'!C457="","",'Data SW'!C457)</f>
        <v/>
      </c>
      <c r="D8439">
        <f>IF('Data SW'!C457="","",'Data SW'!D457)</f>
        <v/>
      </c>
      <c r="E8439">
        <f>IF('Data SW'!C457="","",'Data SW'!E457)</f>
        <v/>
      </c>
      <c r="F8439">
        <f>IF('Data SW'!C457="","",'Data SW'!F457)</f>
        <v/>
      </c>
      <c r="G8439">
        <f>IF('Data SW'!C457="","",'Data SW'!AD457)</f>
        <v/>
      </c>
      <c r="H8439">
        <f>IF('Data SW'!C457="","",'Data SW'!AC457)</f>
        <v/>
      </c>
      <c r="I8439">
        <f>IF('Data SW'!C457="","",COUNTIF('Data SW'!J457,"&gt;0")+COUNTIF('Data SW'!L457,"&gt;0")+COUNTIF('Data SW'!N457,"&gt;0")+COUNTIF('Data SW'!P457,"&gt;0")+COUNTIF('Data SW'!R457,"&gt;0")+COUNTIF('Data SW'!T457,"&gt;0")+COUNTIF('Data SW'!V457,"&gt;0")+COUNTIF('Data SW'!X457,"&gt;0"))</f>
        <v/>
      </c>
      <c r="J8439">
        <f>IF('Data SW'!C457="","",IF((COUNTIF('Data SW'!K457,"&gt;0")+COUNTIF('Data SW'!M457,"&gt;0")+COUNTIF('Data SW'!O457,"&gt;0")+COUNTIF('Data SW'!Q457,"&gt;0")+COUNTIF('Data SW'!S457,"&gt;0")+COUNTIF('Data SW'!U457,"&gt;0")+COUNTIF('Data SW'!W457,"&gt;0")+COUNTIF('Data SW'!Y457,"&gt;0"))&gt;0,1,0))</f>
        <v/>
      </c>
      <c r="M8439" t="inlineStr">
        <is>
          <t>Data R</t>
        </is>
      </c>
    </row>
    <row r="8440">
      <c r="A8440" t="inlineStr">
        <is>
          <t>PT Swasta / PPKS</t>
        </is>
      </c>
      <c r="B8440">
        <f>IF('Data SW'!C458="","",'Data SW'!B458)</f>
        <v/>
      </c>
      <c r="C8440">
        <f>IF('Data SW'!C458="","",'Data SW'!C458)</f>
        <v/>
      </c>
      <c r="D8440">
        <f>IF('Data SW'!C458="","",'Data SW'!D458)</f>
        <v/>
      </c>
      <c r="E8440">
        <f>IF('Data SW'!C458="","",'Data SW'!E458)</f>
        <v/>
      </c>
      <c r="F8440">
        <f>IF('Data SW'!C458="","",'Data SW'!F458)</f>
        <v/>
      </c>
      <c r="G8440">
        <f>IF('Data SW'!C458="","",'Data SW'!AD458)</f>
        <v/>
      </c>
      <c r="H8440">
        <f>IF('Data SW'!C458="","",'Data SW'!AC458)</f>
        <v/>
      </c>
      <c r="I8440">
        <f>IF('Data SW'!C458="","",COUNTIF('Data SW'!J458,"&gt;0")+COUNTIF('Data SW'!L458,"&gt;0")+COUNTIF('Data SW'!N458,"&gt;0")+COUNTIF('Data SW'!P458,"&gt;0")+COUNTIF('Data SW'!R458,"&gt;0")+COUNTIF('Data SW'!T458,"&gt;0")+COUNTIF('Data SW'!V458,"&gt;0")+COUNTIF('Data SW'!X458,"&gt;0"))</f>
        <v/>
      </c>
      <c r="J8440">
        <f>IF('Data SW'!C458="","",IF((COUNTIF('Data SW'!K458,"&gt;0")+COUNTIF('Data SW'!M458,"&gt;0")+COUNTIF('Data SW'!O458,"&gt;0")+COUNTIF('Data SW'!Q458,"&gt;0")+COUNTIF('Data SW'!S458,"&gt;0")+COUNTIF('Data SW'!U458,"&gt;0")+COUNTIF('Data SW'!W458,"&gt;0")+COUNTIF('Data SW'!Y458,"&gt;0"))&gt;0,1,0))</f>
        <v/>
      </c>
      <c r="M8440" t="inlineStr">
        <is>
          <t>Data R</t>
        </is>
      </c>
    </row>
    <row r="8441">
      <c r="A8441" t="inlineStr">
        <is>
          <t>PT Swasta / PPKS</t>
        </is>
      </c>
      <c r="B8441">
        <f>IF('Data SW'!C459="","",'Data SW'!B459)</f>
        <v/>
      </c>
      <c r="C8441">
        <f>IF('Data SW'!C459="","",'Data SW'!C459)</f>
        <v/>
      </c>
      <c r="D8441">
        <f>IF('Data SW'!C459="","",'Data SW'!D459)</f>
        <v/>
      </c>
      <c r="E8441">
        <f>IF('Data SW'!C459="","",'Data SW'!E459)</f>
        <v/>
      </c>
      <c r="F8441">
        <f>IF('Data SW'!C459="","",'Data SW'!F459)</f>
        <v/>
      </c>
      <c r="G8441">
        <f>IF('Data SW'!C459="","",'Data SW'!AD459)</f>
        <v/>
      </c>
      <c r="H8441">
        <f>IF('Data SW'!C459="","",'Data SW'!AC459)</f>
        <v/>
      </c>
      <c r="I8441">
        <f>IF('Data SW'!C459="","",COUNTIF('Data SW'!J459,"&gt;0")+COUNTIF('Data SW'!L459,"&gt;0")+COUNTIF('Data SW'!N459,"&gt;0")+COUNTIF('Data SW'!P459,"&gt;0")+COUNTIF('Data SW'!R459,"&gt;0")+COUNTIF('Data SW'!T459,"&gt;0")+COUNTIF('Data SW'!V459,"&gt;0")+COUNTIF('Data SW'!X459,"&gt;0"))</f>
        <v/>
      </c>
      <c r="J8441">
        <f>IF('Data SW'!C459="","",IF((COUNTIF('Data SW'!K459,"&gt;0")+COUNTIF('Data SW'!M459,"&gt;0")+COUNTIF('Data SW'!O459,"&gt;0")+COUNTIF('Data SW'!Q459,"&gt;0")+COUNTIF('Data SW'!S459,"&gt;0")+COUNTIF('Data SW'!U459,"&gt;0")+COUNTIF('Data SW'!W459,"&gt;0")+COUNTIF('Data SW'!Y459,"&gt;0"))&gt;0,1,0))</f>
        <v/>
      </c>
      <c r="M8441" t="inlineStr">
        <is>
          <t>Data R</t>
        </is>
      </c>
    </row>
    <row r="8442">
      <c r="A8442" t="inlineStr">
        <is>
          <t>PT Swasta / PPKS</t>
        </is>
      </c>
      <c r="B8442">
        <f>IF('Data SW'!C460="","",'Data SW'!B460)</f>
        <v/>
      </c>
      <c r="C8442">
        <f>IF('Data SW'!C460="","",'Data SW'!C460)</f>
        <v/>
      </c>
      <c r="D8442">
        <f>IF('Data SW'!C460="","",'Data SW'!D460)</f>
        <v/>
      </c>
      <c r="E8442">
        <f>IF('Data SW'!C460="","",'Data SW'!E460)</f>
        <v/>
      </c>
      <c r="F8442">
        <f>IF('Data SW'!C460="","",'Data SW'!F460)</f>
        <v/>
      </c>
      <c r="G8442">
        <f>IF('Data SW'!C460="","",'Data SW'!AD460)</f>
        <v/>
      </c>
      <c r="H8442">
        <f>IF('Data SW'!C460="","",'Data SW'!AC460)</f>
        <v/>
      </c>
      <c r="I8442">
        <f>IF('Data SW'!C460="","",COUNTIF('Data SW'!J460,"&gt;0")+COUNTIF('Data SW'!L460,"&gt;0")+COUNTIF('Data SW'!N460,"&gt;0")+COUNTIF('Data SW'!P460,"&gt;0")+COUNTIF('Data SW'!R460,"&gt;0")+COUNTIF('Data SW'!T460,"&gt;0")+COUNTIF('Data SW'!V460,"&gt;0")+COUNTIF('Data SW'!X460,"&gt;0"))</f>
        <v/>
      </c>
      <c r="J8442">
        <f>IF('Data SW'!C460="","",IF((COUNTIF('Data SW'!K460,"&gt;0")+COUNTIF('Data SW'!M460,"&gt;0")+COUNTIF('Data SW'!O460,"&gt;0")+COUNTIF('Data SW'!Q460,"&gt;0")+COUNTIF('Data SW'!S460,"&gt;0")+COUNTIF('Data SW'!U460,"&gt;0")+COUNTIF('Data SW'!W460,"&gt;0")+COUNTIF('Data SW'!Y460,"&gt;0"))&gt;0,1,0))</f>
        <v/>
      </c>
      <c r="M8442" t="inlineStr">
        <is>
          <t>Data R</t>
        </is>
      </c>
    </row>
    <row r="8443">
      <c r="A8443" t="inlineStr">
        <is>
          <t>PT Swasta / PPKS</t>
        </is>
      </c>
      <c r="B8443">
        <f>IF('Data SW'!C461="","",'Data SW'!B461)</f>
        <v/>
      </c>
      <c r="C8443">
        <f>IF('Data SW'!C461="","",'Data SW'!C461)</f>
        <v/>
      </c>
      <c r="D8443">
        <f>IF('Data SW'!C461="","",'Data SW'!D461)</f>
        <v/>
      </c>
      <c r="E8443">
        <f>IF('Data SW'!C461="","",'Data SW'!E461)</f>
        <v/>
      </c>
      <c r="F8443">
        <f>IF('Data SW'!C461="","",'Data SW'!F461)</f>
        <v/>
      </c>
      <c r="G8443">
        <f>IF('Data SW'!C461="","",'Data SW'!AD461)</f>
        <v/>
      </c>
      <c r="H8443">
        <f>IF('Data SW'!C461="","",'Data SW'!AC461)</f>
        <v/>
      </c>
      <c r="I8443">
        <f>IF('Data SW'!C461="","",COUNTIF('Data SW'!J461,"&gt;0")+COUNTIF('Data SW'!L461,"&gt;0")+COUNTIF('Data SW'!N461,"&gt;0")+COUNTIF('Data SW'!P461,"&gt;0")+COUNTIF('Data SW'!R461,"&gt;0")+COUNTIF('Data SW'!T461,"&gt;0")+COUNTIF('Data SW'!V461,"&gt;0")+COUNTIF('Data SW'!X461,"&gt;0"))</f>
        <v/>
      </c>
      <c r="J8443">
        <f>IF('Data SW'!C461="","",IF((COUNTIF('Data SW'!K461,"&gt;0")+COUNTIF('Data SW'!M461,"&gt;0")+COUNTIF('Data SW'!O461,"&gt;0")+COUNTIF('Data SW'!Q461,"&gt;0")+COUNTIF('Data SW'!S461,"&gt;0")+COUNTIF('Data SW'!U461,"&gt;0")+COUNTIF('Data SW'!W461,"&gt;0")+COUNTIF('Data SW'!Y461,"&gt;0"))&gt;0,1,0))</f>
        <v/>
      </c>
      <c r="M8443" t="inlineStr">
        <is>
          <t>Data R</t>
        </is>
      </c>
    </row>
    <row r="8444">
      <c r="A8444" t="inlineStr">
        <is>
          <t>PT Swasta / PPKS</t>
        </is>
      </c>
      <c r="B8444">
        <f>IF('Data SW'!C462="","",'Data SW'!B462)</f>
        <v/>
      </c>
      <c r="C8444">
        <f>IF('Data SW'!C462="","",'Data SW'!C462)</f>
        <v/>
      </c>
      <c r="D8444">
        <f>IF('Data SW'!C462="","",'Data SW'!D462)</f>
        <v/>
      </c>
      <c r="E8444">
        <f>IF('Data SW'!C462="","",'Data SW'!E462)</f>
        <v/>
      </c>
      <c r="F8444">
        <f>IF('Data SW'!C462="","",'Data SW'!F462)</f>
        <v/>
      </c>
      <c r="G8444">
        <f>IF('Data SW'!C462="","",'Data SW'!AD462)</f>
        <v/>
      </c>
      <c r="H8444">
        <f>IF('Data SW'!C462="","",'Data SW'!AC462)</f>
        <v/>
      </c>
      <c r="I8444">
        <f>IF('Data SW'!C462="","",COUNTIF('Data SW'!J462,"&gt;0")+COUNTIF('Data SW'!L462,"&gt;0")+COUNTIF('Data SW'!N462,"&gt;0")+COUNTIF('Data SW'!P462,"&gt;0")+COUNTIF('Data SW'!R462,"&gt;0")+COUNTIF('Data SW'!T462,"&gt;0")+COUNTIF('Data SW'!V462,"&gt;0")+COUNTIF('Data SW'!X462,"&gt;0"))</f>
        <v/>
      </c>
      <c r="J8444">
        <f>IF('Data SW'!C462="","",IF((COUNTIF('Data SW'!K462,"&gt;0")+COUNTIF('Data SW'!M462,"&gt;0")+COUNTIF('Data SW'!O462,"&gt;0")+COUNTIF('Data SW'!Q462,"&gt;0")+COUNTIF('Data SW'!S462,"&gt;0")+COUNTIF('Data SW'!U462,"&gt;0")+COUNTIF('Data SW'!W462,"&gt;0")+COUNTIF('Data SW'!Y462,"&gt;0"))&gt;0,1,0))</f>
        <v/>
      </c>
      <c r="M8444" t="inlineStr">
        <is>
          <t>Data R</t>
        </is>
      </c>
    </row>
    <row r="8445">
      <c r="A8445" t="inlineStr">
        <is>
          <t>PT Swasta / PPKS</t>
        </is>
      </c>
      <c r="B8445">
        <f>IF('Data SW'!C463="","",'Data SW'!B463)</f>
        <v/>
      </c>
      <c r="C8445">
        <f>IF('Data SW'!C463="","",'Data SW'!C463)</f>
        <v/>
      </c>
      <c r="D8445">
        <f>IF('Data SW'!C463="","",'Data SW'!D463)</f>
        <v/>
      </c>
      <c r="E8445">
        <f>IF('Data SW'!C463="","",'Data SW'!E463)</f>
        <v/>
      </c>
      <c r="F8445">
        <f>IF('Data SW'!C463="","",'Data SW'!F463)</f>
        <v/>
      </c>
      <c r="G8445">
        <f>IF('Data SW'!C463="","",'Data SW'!AD463)</f>
        <v/>
      </c>
      <c r="H8445">
        <f>IF('Data SW'!C463="","",'Data SW'!AC463)</f>
        <v/>
      </c>
      <c r="I8445">
        <f>IF('Data SW'!C463="","",COUNTIF('Data SW'!J463,"&gt;0")+COUNTIF('Data SW'!L463,"&gt;0")+COUNTIF('Data SW'!N463,"&gt;0")+COUNTIF('Data SW'!P463,"&gt;0")+COUNTIF('Data SW'!R463,"&gt;0")+COUNTIF('Data SW'!T463,"&gt;0")+COUNTIF('Data SW'!V463,"&gt;0")+COUNTIF('Data SW'!X463,"&gt;0"))</f>
        <v/>
      </c>
      <c r="J8445">
        <f>IF('Data SW'!C463="","",IF((COUNTIF('Data SW'!K463,"&gt;0")+COUNTIF('Data SW'!M463,"&gt;0")+COUNTIF('Data SW'!O463,"&gt;0")+COUNTIF('Data SW'!Q463,"&gt;0")+COUNTIF('Data SW'!S463,"&gt;0")+COUNTIF('Data SW'!U463,"&gt;0")+COUNTIF('Data SW'!W463,"&gt;0")+COUNTIF('Data SW'!Y463,"&gt;0"))&gt;0,1,0))</f>
        <v/>
      </c>
      <c r="M8445" t="inlineStr">
        <is>
          <t>Data R</t>
        </is>
      </c>
    </row>
    <row r="8446">
      <c r="A8446" t="inlineStr">
        <is>
          <t>PT Swasta / PPKS</t>
        </is>
      </c>
      <c r="B8446">
        <f>IF('Data SW'!C464="","",'Data SW'!B464)</f>
        <v/>
      </c>
      <c r="C8446">
        <f>IF('Data SW'!C464="","",'Data SW'!C464)</f>
        <v/>
      </c>
      <c r="D8446">
        <f>IF('Data SW'!C464="","",'Data SW'!D464)</f>
        <v/>
      </c>
      <c r="E8446">
        <f>IF('Data SW'!C464="","",'Data SW'!E464)</f>
        <v/>
      </c>
      <c r="F8446">
        <f>IF('Data SW'!C464="","",'Data SW'!F464)</f>
        <v/>
      </c>
      <c r="G8446">
        <f>IF('Data SW'!C464="","",'Data SW'!AD464)</f>
        <v/>
      </c>
      <c r="H8446">
        <f>IF('Data SW'!C464="","",'Data SW'!AC464)</f>
        <v/>
      </c>
      <c r="I8446">
        <f>IF('Data SW'!C464="","",COUNTIF('Data SW'!J464,"&gt;0")+COUNTIF('Data SW'!L464,"&gt;0")+COUNTIF('Data SW'!N464,"&gt;0")+COUNTIF('Data SW'!P464,"&gt;0")+COUNTIF('Data SW'!R464,"&gt;0")+COUNTIF('Data SW'!T464,"&gt;0")+COUNTIF('Data SW'!V464,"&gt;0")+COUNTIF('Data SW'!X464,"&gt;0"))</f>
        <v/>
      </c>
      <c r="J8446">
        <f>IF('Data SW'!C464="","",IF((COUNTIF('Data SW'!K464,"&gt;0")+COUNTIF('Data SW'!M464,"&gt;0")+COUNTIF('Data SW'!O464,"&gt;0")+COUNTIF('Data SW'!Q464,"&gt;0")+COUNTIF('Data SW'!S464,"&gt;0")+COUNTIF('Data SW'!U464,"&gt;0")+COUNTIF('Data SW'!W464,"&gt;0")+COUNTIF('Data SW'!Y464,"&gt;0"))&gt;0,1,0))</f>
        <v/>
      </c>
      <c r="M8446" t="inlineStr">
        <is>
          <t>Data R</t>
        </is>
      </c>
    </row>
    <row r="8447">
      <c r="A8447" t="inlineStr">
        <is>
          <t>PT Swasta / PPKS</t>
        </is>
      </c>
      <c r="B8447">
        <f>IF('Data SW'!C465="","",'Data SW'!B465)</f>
        <v/>
      </c>
      <c r="C8447">
        <f>IF('Data SW'!C465="","",'Data SW'!C465)</f>
        <v/>
      </c>
      <c r="D8447">
        <f>IF('Data SW'!C465="","",'Data SW'!D465)</f>
        <v/>
      </c>
      <c r="E8447">
        <f>IF('Data SW'!C465="","",'Data SW'!E465)</f>
        <v/>
      </c>
      <c r="F8447">
        <f>IF('Data SW'!C465="","",'Data SW'!F465)</f>
        <v/>
      </c>
      <c r="G8447">
        <f>IF('Data SW'!C465="","",'Data SW'!AD465)</f>
        <v/>
      </c>
      <c r="H8447">
        <f>IF('Data SW'!C465="","",'Data SW'!AC465)</f>
        <v/>
      </c>
      <c r="I8447">
        <f>IF('Data SW'!C465="","",COUNTIF('Data SW'!J465,"&gt;0")+COUNTIF('Data SW'!L465,"&gt;0")+COUNTIF('Data SW'!N465,"&gt;0")+COUNTIF('Data SW'!P465,"&gt;0")+COUNTIF('Data SW'!R465,"&gt;0")+COUNTIF('Data SW'!T465,"&gt;0")+COUNTIF('Data SW'!V465,"&gt;0")+COUNTIF('Data SW'!X465,"&gt;0"))</f>
        <v/>
      </c>
      <c r="J8447">
        <f>IF('Data SW'!C465="","",IF((COUNTIF('Data SW'!K465,"&gt;0")+COUNTIF('Data SW'!M465,"&gt;0")+COUNTIF('Data SW'!O465,"&gt;0")+COUNTIF('Data SW'!Q465,"&gt;0")+COUNTIF('Data SW'!S465,"&gt;0")+COUNTIF('Data SW'!U465,"&gt;0")+COUNTIF('Data SW'!W465,"&gt;0")+COUNTIF('Data SW'!Y465,"&gt;0"))&gt;0,1,0))</f>
        <v/>
      </c>
      <c r="M8447" t="inlineStr">
        <is>
          <t>Data R</t>
        </is>
      </c>
    </row>
    <row r="8448">
      <c r="A8448" t="inlineStr">
        <is>
          <t>PT Swasta / PPKS</t>
        </is>
      </c>
      <c r="B8448">
        <f>IF('Data SW'!C466="","",'Data SW'!B466)</f>
        <v/>
      </c>
      <c r="C8448">
        <f>IF('Data SW'!C466="","",'Data SW'!C466)</f>
        <v/>
      </c>
      <c r="D8448">
        <f>IF('Data SW'!C466="","",'Data SW'!D466)</f>
        <v/>
      </c>
      <c r="E8448">
        <f>IF('Data SW'!C466="","",'Data SW'!E466)</f>
        <v/>
      </c>
      <c r="F8448">
        <f>IF('Data SW'!C466="","",'Data SW'!F466)</f>
        <v/>
      </c>
      <c r="G8448">
        <f>IF('Data SW'!C466="","",'Data SW'!AD466)</f>
        <v/>
      </c>
      <c r="H8448">
        <f>IF('Data SW'!C466="","",'Data SW'!AC466)</f>
        <v/>
      </c>
      <c r="I8448">
        <f>IF('Data SW'!C466="","",COUNTIF('Data SW'!J466,"&gt;0")+COUNTIF('Data SW'!L466,"&gt;0")+COUNTIF('Data SW'!N466,"&gt;0")+COUNTIF('Data SW'!P466,"&gt;0")+COUNTIF('Data SW'!R466,"&gt;0")+COUNTIF('Data SW'!T466,"&gt;0")+COUNTIF('Data SW'!V466,"&gt;0")+COUNTIF('Data SW'!X466,"&gt;0"))</f>
        <v/>
      </c>
      <c r="J8448">
        <f>IF('Data SW'!C466="","",IF((COUNTIF('Data SW'!K466,"&gt;0")+COUNTIF('Data SW'!M466,"&gt;0")+COUNTIF('Data SW'!O466,"&gt;0")+COUNTIF('Data SW'!Q466,"&gt;0")+COUNTIF('Data SW'!S466,"&gt;0")+COUNTIF('Data SW'!U466,"&gt;0")+COUNTIF('Data SW'!W466,"&gt;0")+COUNTIF('Data SW'!Y466,"&gt;0"))&gt;0,1,0))</f>
        <v/>
      </c>
      <c r="M8448" t="inlineStr">
        <is>
          <t>Data R</t>
        </is>
      </c>
    </row>
    <row r="8449">
      <c r="A8449" t="inlineStr">
        <is>
          <t>PT Swasta / PPKS</t>
        </is>
      </c>
      <c r="B8449">
        <f>IF('Data SW'!C467="","",'Data SW'!B467)</f>
        <v/>
      </c>
      <c r="C8449">
        <f>IF('Data SW'!C467="","",'Data SW'!C467)</f>
        <v/>
      </c>
      <c r="D8449">
        <f>IF('Data SW'!C467="","",'Data SW'!D467)</f>
        <v/>
      </c>
      <c r="E8449">
        <f>IF('Data SW'!C467="","",'Data SW'!E467)</f>
        <v/>
      </c>
      <c r="F8449">
        <f>IF('Data SW'!C467="","",'Data SW'!F467)</f>
        <v/>
      </c>
      <c r="G8449">
        <f>IF('Data SW'!C467="","",'Data SW'!AD467)</f>
        <v/>
      </c>
      <c r="H8449">
        <f>IF('Data SW'!C467="","",'Data SW'!AC467)</f>
        <v/>
      </c>
      <c r="I8449">
        <f>IF('Data SW'!C467="","",COUNTIF('Data SW'!J467,"&gt;0")+COUNTIF('Data SW'!L467,"&gt;0")+COUNTIF('Data SW'!N467,"&gt;0")+COUNTIF('Data SW'!P467,"&gt;0")+COUNTIF('Data SW'!R467,"&gt;0")+COUNTIF('Data SW'!T467,"&gt;0")+COUNTIF('Data SW'!V467,"&gt;0")+COUNTIF('Data SW'!X467,"&gt;0"))</f>
        <v/>
      </c>
      <c r="J8449">
        <f>IF('Data SW'!C467="","",IF((COUNTIF('Data SW'!K467,"&gt;0")+COUNTIF('Data SW'!M467,"&gt;0")+COUNTIF('Data SW'!O467,"&gt;0")+COUNTIF('Data SW'!Q467,"&gt;0")+COUNTIF('Data SW'!S467,"&gt;0")+COUNTIF('Data SW'!U467,"&gt;0")+COUNTIF('Data SW'!W467,"&gt;0")+COUNTIF('Data SW'!Y467,"&gt;0"))&gt;0,1,0))</f>
        <v/>
      </c>
      <c r="M8449" t="inlineStr">
        <is>
          <t>Data R</t>
        </is>
      </c>
    </row>
    <row r="8450">
      <c r="A8450" t="inlineStr">
        <is>
          <t>PT Swasta / PPKS</t>
        </is>
      </c>
      <c r="B8450">
        <f>IF('Data SW'!C468="","",'Data SW'!B468)</f>
        <v/>
      </c>
      <c r="C8450">
        <f>IF('Data SW'!C468="","",'Data SW'!C468)</f>
        <v/>
      </c>
      <c r="D8450">
        <f>IF('Data SW'!C468="","",'Data SW'!D468)</f>
        <v/>
      </c>
      <c r="E8450">
        <f>IF('Data SW'!C468="","",'Data SW'!E468)</f>
        <v/>
      </c>
      <c r="F8450">
        <f>IF('Data SW'!C468="","",'Data SW'!F468)</f>
        <v/>
      </c>
      <c r="G8450">
        <f>IF('Data SW'!C468="","",'Data SW'!AD468)</f>
        <v/>
      </c>
      <c r="H8450">
        <f>IF('Data SW'!C468="","",'Data SW'!AC468)</f>
        <v/>
      </c>
      <c r="I8450">
        <f>IF('Data SW'!C468="","",COUNTIF('Data SW'!J468,"&gt;0")+COUNTIF('Data SW'!L468,"&gt;0")+COUNTIF('Data SW'!N468,"&gt;0")+COUNTIF('Data SW'!P468,"&gt;0")+COUNTIF('Data SW'!R468,"&gt;0")+COUNTIF('Data SW'!T468,"&gt;0")+COUNTIF('Data SW'!V468,"&gt;0")+COUNTIF('Data SW'!X468,"&gt;0"))</f>
        <v/>
      </c>
      <c r="J8450">
        <f>IF('Data SW'!C468="","",IF((COUNTIF('Data SW'!K468,"&gt;0")+COUNTIF('Data SW'!M468,"&gt;0")+COUNTIF('Data SW'!O468,"&gt;0")+COUNTIF('Data SW'!Q468,"&gt;0")+COUNTIF('Data SW'!S468,"&gt;0")+COUNTIF('Data SW'!U468,"&gt;0")+COUNTIF('Data SW'!W468,"&gt;0")+COUNTIF('Data SW'!Y468,"&gt;0"))&gt;0,1,0))</f>
        <v/>
      </c>
      <c r="M8450" t="inlineStr">
        <is>
          <t>Data R</t>
        </is>
      </c>
    </row>
    <row r="8451">
      <c r="A8451" t="inlineStr">
        <is>
          <t>PT Swasta / PPKS</t>
        </is>
      </c>
      <c r="B8451">
        <f>IF('Data SW'!C469="","",'Data SW'!B469)</f>
        <v/>
      </c>
      <c r="C8451">
        <f>IF('Data SW'!C469="","",'Data SW'!C469)</f>
        <v/>
      </c>
      <c r="D8451">
        <f>IF('Data SW'!C469="","",'Data SW'!D469)</f>
        <v/>
      </c>
      <c r="E8451">
        <f>IF('Data SW'!C469="","",'Data SW'!E469)</f>
        <v/>
      </c>
      <c r="F8451">
        <f>IF('Data SW'!C469="","",'Data SW'!F469)</f>
        <v/>
      </c>
      <c r="G8451">
        <f>IF('Data SW'!C469="","",'Data SW'!AD469)</f>
        <v/>
      </c>
      <c r="H8451">
        <f>IF('Data SW'!C469="","",'Data SW'!AC469)</f>
        <v/>
      </c>
      <c r="I8451">
        <f>IF('Data SW'!C469="","",COUNTIF('Data SW'!J469,"&gt;0")+COUNTIF('Data SW'!L469,"&gt;0")+COUNTIF('Data SW'!N469,"&gt;0")+COUNTIF('Data SW'!P469,"&gt;0")+COUNTIF('Data SW'!R469,"&gt;0")+COUNTIF('Data SW'!T469,"&gt;0")+COUNTIF('Data SW'!V469,"&gt;0")+COUNTIF('Data SW'!X469,"&gt;0"))</f>
        <v/>
      </c>
      <c r="J8451">
        <f>IF('Data SW'!C469="","",IF((COUNTIF('Data SW'!K469,"&gt;0")+COUNTIF('Data SW'!M469,"&gt;0")+COUNTIF('Data SW'!O469,"&gt;0")+COUNTIF('Data SW'!Q469,"&gt;0")+COUNTIF('Data SW'!S469,"&gt;0")+COUNTIF('Data SW'!U469,"&gt;0")+COUNTIF('Data SW'!W469,"&gt;0")+COUNTIF('Data SW'!Y469,"&gt;0"))&gt;0,1,0))</f>
        <v/>
      </c>
      <c r="M8451" t="inlineStr">
        <is>
          <t>Data R</t>
        </is>
      </c>
    </row>
    <row r="8452">
      <c r="A8452" t="inlineStr">
        <is>
          <t>PT Swasta / PPKS</t>
        </is>
      </c>
      <c r="B8452">
        <f>IF('Data SW'!C470="","",'Data SW'!B470)</f>
        <v/>
      </c>
      <c r="C8452">
        <f>IF('Data SW'!C470="","",'Data SW'!C470)</f>
        <v/>
      </c>
      <c r="D8452">
        <f>IF('Data SW'!C470="","",'Data SW'!D470)</f>
        <v/>
      </c>
      <c r="E8452">
        <f>IF('Data SW'!C470="","",'Data SW'!E470)</f>
        <v/>
      </c>
      <c r="F8452">
        <f>IF('Data SW'!C470="","",'Data SW'!F470)</f>
        <v/>
      </c>
      <c r="G8452">
        <f>IF('Data SW'!C470="","",'Data SW'!AD470)</f>
        <v/>
      </c>
      <c r="H8452">
        <f>IF('Data SW'!C470="","",'Data SW'!AC470)</f>
        <v/>
      </c>
      <c r="I8452">
        <f>IF('Data SW'!C470="","",COUNTIF('Data SW'!J470,"&gt;0")+COUNTIF('Data SW'!L470,"&gt;0")+COUNTIF('Data SW'!N470,"&gt;0")+COUNTIF('Data SW'!P470,"&gt;0")+COUNTIF('Data SW'!R470,"&gt;0")+COUNTIF('Data SW'!T470,"&gt;0")+COUNTIF('Data SW'!V470,"&gt;0")+COUNTIF('Data SW'!X470,"&gt;0"))</f>
        <v/>
      </c>
      <c r="J8452">
        <f>IF('Data SW'!C470="","",IF((COUNTIF('Data SW'!K470,"&gt;0")+COUNTIF('Data SW'!M470,"&gt;0")+COUNTIF('Data SW'!O470,"&gt;0")+COUNTIF('Data SW'!Q470,"&gt;0")+COUNTIF('Data SW'!S470,"&gt;0")+COUNTIF('Data SW'!U470,"&gt;0")+COUNTIF('Data SW'!W470,"&gt;0")+COUNTIF('Data SW'!Y470,"&gt;0"))&gt;0,1,0))</f>
        <v/>
      </c>
      <c r="M8452" t="inlineStr">
        <is>
          <t>Data R</t>
        </is>
      </c>
    </row>
    <row r="8453">
      <c r="A8453" t="inlineStr">
        <is>
          <t>PT Swasta / PPKS</t>
        </is>
      </c>
      <c r="B8453">
        <f>IF('Data SW'!C471="","",'Data SW'!B471)</f>
        <v/>
      </c>
      <c r="C8453">
        <f>IF('Data SW'!C471="","",'Data SW'!C471)</f>
        <v/>
      </c>
      <c r="D8453">
        <f>IF('Data SW'!C471="","",'Data SW'!D471)</f>
        <v/>
      </c>
      <c r="E8453">
        <f>IF('Data SW'!C471="","",'Data SW'!E471)</f>
        <v/>
      </c>
      <c r="F8453">
        <f>IF('Data SW'!C471="","",'Data SW'!F471)</f>
        <v/>
      </c>
      <c r="G8453">
        <f>IF('Data SW'!C471="","",'Data SW'!AD471)</f>
        <v/>
      </c>
      <c r="H8453">
        <f>IF('Data SW'!C471="","",'Data SW'!AC471)</f>
        <v/>
      </c>
      <c r="I8453">
        <f>IF('Data SW'!C471="","",COUNTIF('Data SW'!J471,"&gt;0")+COUNTIF('Data SW'!L471,"&gt;0")+COUNTIF('Data SW'!N471,"&gt;0")+COUNTIF('Data SW'!P471,"&gt;0")+COUNTIF('Data SW'!R471,"&gt;0")+COUNTIF('Data SW'!T471,"&gt;0")+COUNTIF('Data SW'!V471,"&gt;0")+COUNTIF('Data SW'!X471,"&gt;0"))</f>
        <v/>
      </c>
      <c r="J8453">
        <f>IF('Data SW'!C471="","",IF((COUNTIF('Data SW'!K471,"&gt;0")+COUNTIF('Data SW'!M471,"&gt;0")+COUNTIF('Data SW'!O471,"&gt;0")+COUNTIF('Data SW'!Q471,"&gt;0")+COUNTIF('Data SW'!S471,"&gt;0")+COUNTIF('Data SW'!U471,"&gt;0")+COUNTIF('Data SW'!W471,"&gt;0")+COUNTIF('Data SW'!Y471,"&gt;0"))&gt;0,1,0))</f>
        <v/>
      </c>
      <c r="M8453" t="inlineStr">
        <is>
          <t>Data R</t>
        </is>
      </c>
    </row>
    <row r="8454">
      <c r="A8454" t="inlineStr">
        <is>
          <t>PT Swasta / PPKS</t>
        </is>
      </c>
      <c r="B8454">
        <f>IF('Data SW'!C472="","",'Data SW'!B472)</f>
        <v/>
      </c>
      <c r="C8454">
        <f>IF('Data SW'!C472="","",'Data SW'!C472)</f>
        <v/>
      </c>
      <c r="D8454">
        <f>IF('Data SW'!C472="","",'Data SW'!D472)</f>
        <v/>
      </c>
      <c r="E8454">
        <f>IF('Data SW'!C472="","",'Data SW'!E472)</f>
        <v/>
      </c>
      <c r="F8454">
        <f>IF('Data SW'!C472="","",'Data SW'!F472)</f>
        <v/>
      </c>
      <c r="G8454">
        <f>IF('Data SW'!C472="","",'Data SW'!AD472)</f>
        <v/>
      </c>
      <c r="H8454">
        <f>IF('Data SW'!C472="","",'Data SW'!AC472)</f>
        <v/>
      </c>
      <c r="I8454">
        <f>IF('Data SW'!C472="","",COUNTIF('Data SW'!J472,"&gt;0")+COUNTIF('Data SW'!L472,"&gt;0")+COUNTIF('Data SW'!N472,"&gt;0")+COUNTIF('Data SW'!P472,"&gt;0")+COUNTIF('Data SW'!R472,"&gt;0")+COUNTIF('Data SW'!T472,"&gt;0")+COUNTIF('Data SW'!V472,"&gt;0")+COUNTIF('Data SW'!X472,"&gt;0"))</f>
        <v/>
      </c>
      <c r="J8454">
        <f>IF('Data SW'!C472="","",IF((COUNTIF('Data SW'!K472,"&gt;0")+COUNTIF('Data SW'!M472,"&gt;0")+COUNTIF('Data SW'!O472,"&gt;0")+COUNTIF('Data SW'!Q472,"&gt;0")+COUNTIF('Data SW'!S472,"&gt;0")+COUNTIF('Data SW'!U472,"&gt;0")+COUNTIF('Data SW'!W472,"&gt;0")+COUNTIF('Data SW'!Y472,"&gt;0"))&gt;0,1,0))</f>
        <v/>
      </c>
      <c r="M8454" t="inlineStr">
        <is>
          <t>Data R</t>
        </is>
      </c>
    </row>
    <row r="8455">
      <c r="A8455" t="inlineStr">
        <is>
          <t>PT Swasta / PPKS</t>
        </is>
      </c>
      <c r="B8455">
        <f>IF('Data SW'!C473="","",'Data SW'!B473)</f>
        <v/>
      </c>
      <c r="C8455">
        <f>IF('Data SW'!C473="","",'Data SW'!C473)</f>
        <v/>
      </c>
      <c r="D8455">
        <f>IF('Data SW'!C473="","",'Data SW'!D473)</f>
        <v/>
      </c>
      <c r="E8455">
        <f>IF('Data SW'!C473="","",'Data SW'!E473)</f>
        <v/>
      </c>
      <c r="F8455">
        <f>IF('Data SW'!C473="","",'Data SW'!F473)</f>
        <v/>
      </c>
      <c r="G8455">
        <f>IF('Data SW'!C473="","",'Data SW'!AD473)</f>
        <v/>
      </c>
      <c r="H8455">
        <f>IF('Data SW'!C473="","",'Data SW'!AC473)</f>
        <v/>
      </c>
      <c r="I8455">
        <f>IF('Data SW'!C473="","",COUNTIF('Data SW'!J473,"&gt;0")+COUNTIF('Data SW'!L473,"&gt;0")+COUNTIF('Data SW'!N473,"&gt;0")+COUNTIF('Data SW'!P473,"&gt;0")+COUNTIF('Data SW'!R473,"&gt;0")+COUNTIF('Data SW'!T473,"&gt;0")+COUNTIF('Data SW'!V473,"&gt;0")+COUNTIF('Data SW'!X473,"&gt;0"))</f>
        <v/>
      </c>
      <c r="J8455">
        <f>IF('Data SW'!C473="","",IF((COUNTIF('Data SW'!K473,"&gt;0")+COUNTIF('Data SW'!M473,"&gt;0")+COUNTIF('Data SW'!O473,"&gt;0")+COUNTIF('Data SW'!Q473,"&gt;0")+COUNTIF('Data SW'!S473,"&gt;0")+COUNTIF('Data SW'!U473,"&gt;0")+COUNTIF('Data SW'!W473,"&gt;0")+COUNTIF('Data SW'!Y473,"&gt;0"))&gt;0,1,0))</f>
        <v/>
      </c>
      <c r="M8455" t="inlineStr">
        <is>
          <t>Data R</t>
        </is>
      </c>
    </row>
    <row r="8456">
      <c r="A8456" t="inlineStr">
        <is>
          <t>PT Swasta / PPKS</t>
        </is>
      </c>
      <c r="B8456">
        <f>IF('Data SW'!C474="","",'Data SW'!B474)</f>
        <v/>
      </c>
      <c r="C8456">
        <f>IF('Data SW'!C474="","",'Data SW'!C474)</f>
        <v/>
      </c>
      <c r="D8456">
        <f>IF('Data SW'!C474="","",'Data SW'!D474)</f>
        <v/>
      </c>
      <c r="E8456">
        <f>IF('Data SW'!C474="","",'Data SW'!E474)</f>
        <v/>
      </c>
      <c r="F8456">
        <f>IF('Data SW'!C474="","",'Data SW'!F474)</f>
        <v/>
      </c>
      <c r="G8456">
        <f>IF('Data SW'!C474="","",'Data SW'!AD474)</f>
        <v/>
      </c>
      <c r="H8456">
        <f>IF('Data SW'!C474="","",'Data SW'!AC474)</f>
        <v/>
      </c>
      <c r="I8456">
        <f>IF('Data SW'!C474="","",COUNTIF('Data SW'!J474,"&gt;0")+COUNTIF('Data SW'!L474,"&gt;0")+COUNTIF('Data SW'!N474,"&gt;0")+COUNTIF('Data SW'!P474,"&gt;0")+COUNTIF('Data SW'!R474,"&gt;0")+COUNTIF('Data SW'!T474,"&gt;0")+COUNTIF('Data SW'!V474,"&gt;0")+COUNTIF('Data SW'!X474,"&gt;0"))</f>
        <v/>
      </c>
      <c r="J8456">
        <f>IF('Data SW'!C474="","",IF((COUNTIF('Data SW'!K474,"&gt;0")+COUNTIF('Data SW'!M474,"&gt;0")+COUNTIF('Data SW'!O474,"&gt;0")+COUNTIF('Data SW'!Q474,"&gt;0")+COUNTIF('Data SW'!S474,"&gt;0")+COUNTIF('Data SW'!U474,"&gt;0")+COUNTIF('Data SW'!W474,"&gt;0")+COUNTIF('Data SW'!Y474,"&gt;0"))&gt;0,1,0))</f>
        <v/>
      </c>
      <c r="M8456" t="inlineStr">
        <is>
          <t>Data R</t>
        </is>
      </c>
    </row>
    <row r="8457">
      <c r="A8457" t="inlineStr">
        <is>
          <t>PT Swasta / PPKS</t>
        </is>
      </c>
      <c r="B8457">
        <f>IF('Data SW'!C475="","",'Data SW'!B475)</f>
        <v/>
      </c>
      <c r="C8457">
        <f>IF('Data SW'!C475="","",'Data SW'!C475)</f>
        <v/>
      </c>
      <c r="D8457">
        <f>IF('Data SW'!C475="","",'Data SW'!D475)</f>
        <v/>
      </c>
      <c r="E8457">
        <f>IF('Data SW'!C475="","",'Data SW'!E475)</f>
        <v/>
      </c>
      <c r="F8457">
        <f>IF('Data SW'!C475="","",'Data SW'!F475)</f>
        <v/>
      </c>
      <c r="G8457">
        <f>IF('Data SW'!C475="","",'Data SW'!AD475)</f>
        <v/>
      </c>
      <c r="H8457">
        <f>IF('Data SW'!C475="","",'Data SW'!AC475)</f>
        <v/>
      </c>
      <c r="I8457">
        <f>IF('Data SW'!C475="","",COUNTIF('Data SW'!J475,"&gt;0")+COUNTIF('Data SW'!L475,"&gt;0")+COUNTIF('Data SW'!N475,"&gt;0")+COUNTIF('Data SW'!P475,"&gt;0")+COUNTIF('Data SW'!R475,"&gt;0")+COUNTIF('Data SW'!T475,"&gt;0")+COUNTIF('Data SW'!V475,"&gt;0")+COUNTIF('Data SW'!X475,"&gt;0"))</f>
        <v/>
      </c>
      <c r="J8457">
        <f>IF('Data SW'!C475="","",IF((COUNTIF('Data SW'!K475,"&gt;0")+COUNTIF('Data SW'!M475,"&gt;0")+COUNTIF('Data SW'!O475,"&gt;0")+COUNTIF('Data SW'!Q475,"&gt;0")+COUNTIF('Data SW'!S475,"&gt;0")+COUNTIF('Data SW'!U475,"&gt;0")+COUNTIF('Data SW'!W475,"&gt;0")+COUNTIF('Data SW'!Y475,"&gt;0"))&gt;0,1,0))</f>
        <v/>
      </c>
      <c r="M8457" t="inlineStr">
        <is>
          <t>Data R</t>
        </is>
      </c>
    </row>
    <row r="8458">
      <c r="A8458" t="inlineStr">
        <is>
          <t>PT Swasta / PPKS</t>
        </is>
      </c>
      <c r="B8458">
        <f>IF('Data SW'!C476="","",'Data SW'!B476)</f>
        <v/>
      </c>
      <c r="C8458">
        <f>IF('Data SW'!C476="","",'Data SW'!C476)</f>
        <v/>
      </c>
      <c r="D8458">
        <f>IF('Data SW'!C476="","",'Data SW'!D476)</f>
        <v/>
      </c>
      <c r="E8458">
        <f>IF('Data SW'!C476="","",'Data SW'!E476)</f>
        <v/>
      </c>
      <c r="F8458">
        <f>IF('Data SW'!C476="","",'Data SW'!F476)</f>
        <v/>
      </c>
      <c r="G8458">
        <f>IF('Data SW'!C476="","",'Data SW'!AD476)</f>
        <v/>
      </c>
      <c r="H8458">
        <f>IF('Data SW'!C476="","",'Data SW'!AC476)</f>
        <v/>
      </c>
      <c r="I8458">
        <f>IF('Data SW'!C476="","",COUNTIF('Data SW'!J476,"&gt;0")+COUNTIF('Data SW'!L476,"&gt;0")+COUNTIF('Data SW'!N476,"&gt;0")+COUNTIF('Data SW'!P476,"&gt;0")+COUNTIF('Data SW'!R476,"&gt;0")+COUNTIF('Data SW'!T476,"&gt;0")+COUNTIF('Data SW'!V476,"&gt;0")+COUNTIF('Data SW'!X476,"&gt;0"))</f>
        <v/>
      </c>
      <c r="J8458">
        <f>IF('Data SW'!C476="","",IF((COUNTIF('Data SW'!K476,"&gt;0")+COUNTIF('Data SW'!M476,"&gt;0")+COUNTIF('Data SW'!O476,"&gt;0")+COUNTIF('Data SW'!Q476,"&gt;0")+COUNTIF('Data SW'!S476,"&gt;0")+COUNTIF('Data SW'!U476,"&gt;0")+COUNTIF('Data SW'!W476,"&gt;0")+COUNTIF('Data SW'!Y476,"&gt;0"))&gt;0,1,0))</f>
        <v/>
      </c>
      <c r="M8458" t="inlineStr">
        <is>
          <t>Data R</t>
        </is>
      </c>
    </row>
    <row r="8459">
      <c r="A8459" t="inlineStr">
        <is>
          <t>PT Swasta / PPKS</t>
        </is>
      </c>
      <c r="B8459">
        <f>IF('Data SW'!C477="","",'Data SW'!B477)</f>
        <v/>
      </c>
      <c r="C8459">
        <f>IF('Data SW'!C477="","",'Data SW'!C477)</f>
        <v/>
      </c>
      <c r="D8459">
        <f>IF('Data SW'!C477="","",'Data SW'!D477)</f>
        <v/>
      </c>
      <c r="E8459">
        <f>IF('Data SW'!C477="","",'Data SW'!E477)</f>
        <v/>
      </c>
      <c r="F8459">
        <f>IF('Data SW'!C477="","",'Data SW'!F477)</f>
        <v/>
      </c>
      <c r="G8459">
        <f>IF('Data SW'!C477="","",'Data SW'!AD477)</f>
        <v/>
      </c>
      <c r="H8459">
        <f>IF('Data SW'!C477="","",'Data SW'!AC477)</f>
        <v/>
      </c>
      <c r="I8459">
        <f>IF('Data SW'!C477="","",COUNTIF('Data SW'!J477,"&gt;0")+COUNTIF('Data SW'!L477,"&gt;0")+COUNTIF('Data SW'!N477,"&gt;0")+COUNTIF('Data SW'!P477,"&gt;0")+COUNTIF('Data SW'!R477,"&gt;0")+COUNTIF('Data SW'!T477,"&gt;0")+COUNTIF('Data SW'!V477,"&gt;0")+COUNTIF('Data SW'!X477,"&gt;0"))</f>
        <v/>
      </c>
      <c r="J8459">
        <f>IF('Data SW'!C477="","",IF((COUNTIF('Data SW'!K477,"&gt;0")+COUNTIF('Data SW'!M477,"&gt;0")+COUNTIF('Data SW'!O477,"&gt;0")+COUNTIF('Data SW'!Q477,"&gt;0")+COUNTIF('Data SW'!S477,"&gt;0")+COUNTIF('Data SW'!U477,"&gt;0")+COUNTIF('Data SW'!W477,"&gt;0")+COUNTIF('Data SW'!Y477,"&gt;0"))&gt;0,1,0))</f>
        <v/>
      </c>
      <c r="M8459" t="inlineStr">
        <is>
          <t>Data R</t>
        </is>
      </c>
    </row>
    <row r="8460">
      <c r="A8460" t="inlineStr">
        <is>
          <t>PT Swasta / PPKS</t>
        </is>
      </c>
      <c r="B8460">
        <f>IF('Data SW'!C478="","",'Data SW'!B478)</f>
        <v/>
      </c>
      <c r="C8460">
        <f>IF('Data SW'!C478="","",'Data SW'!C478)</f>
        <v/>
      </c>
      <c r="D8460">
        <f>IF('Data SW'!C478="","",'Data SW'!D478)</f>
        <v/>
      </c>
      <c r="E8460">
        <f>IF('Data SW'!C478="","",'Data SW'!E478)</f>
        <v/>
      </c>
      <c r="F8460">
        <f>IF('Data SW'!C478="","",'Data SW'!F478)</f>
        <v/>
      </c>
      <c r="G8460">
        <f>IF('Data SW'!C478="","",'Data SW'!AD478)</f>
        <v/>
      </c>
      <c r="H8460">
        <f>IF('Data SW'!C478="","",'Data SW'!AC478)</f>
        <v/>
      </c>
      <c r="I8460">
        <f>IF('Data SW'!C478="","",COUNTIF('Data SW'!J478,"&gt;0")+COUNTIF('Data SW'!L478,"&gt;0")+COUNTIF('Data SW'!N478,"&gt;0")+COUNTIF('Data SW'!P478,"&gt;0")+COUNTIF('Data SW'!R478,"&gt;0")+COUNTIF('Data SW'!T478,"&gt;0")+COUNTIF('Data SW'!V478,"&gt;0")+COUNTIF('Data SW'!X478,"&gt;0"))</f>
        <v/>
      </c>
      <c r="J8460">
        <f>IF('Data SW'!C478="","",IF((COUNTIF('Data SW'!K478,"&gt;0")+COUNTIF('Data SW'!M478,"&gt;0")+COUNTIF('Data SW'!O478,"&gt;0")+COUNTIF('Data SW'!Q478,"&gt;0")+COUNTIF('Data SW'!S478,"&gt;0")+COUNTIF('Data SW'!U478,"&gt;0")+COUNTIF('Data SW'!W478,"&gt;0")+COUNTIF('Data SW'!Y478,"&gt;0"))&gt;0,1,0))</f>
        <v/>
      </c>
      <c r="M8460" t="inlineStr">
        <is>
          <t>Data R</t>
        </is>
      </c>
    </row>
    <row r="8461">
      <c r="A8461" t="inlineStr">
        <is>
          <t>PT Swasta / PPKS</t>
        </is>
      </c>
      <c r="B8461">
        <f>IF('Data SW'!C479="","",'Data SW'!B479)</f>
        <v/>
      </c>
      <c r="C8461">
        <f>IF('Data SW'!C479="","",'Data SW'!C479)</f>
        <v/>
      </c>
      <c r="D8461">
        <f>IF('Data SW'!C479="","",'Data SW'!D479)</f>
        <v/>
      </c>
      <c r="E8461">
        <f>IF('Data SW'!C479="","",'Data SW'!E479)</f>
        <v/>
      </c>
      <c r="F8461">
        <f>IF('Data SW'!C479="","",'Data SW'!F479)</f>
        <v/>
      </c>
      <c r="G8461">
        <f>IF('Data SW'!C479="","",'Data SW'!AD479)</f>
        <v/>
      </c>
      <c r="H8461">
        <f>IF('Data SW'!C479="","",'Data SW'!AC479)</f>
        <v/>
      </c>
      <c r="I8461">
        <f>IF('Data SW'!C479="","",COUNTIF('Data SW'!J479,"&gt;0")+COUNTIF('Data SW'!L479,"&gt;0")+COUNTIF('Data SW'!N479,"&gt;0")+COUNTIF('Data SW'!P479,"&gt;0")+COUNTIF('Data SW'!R479,"&gt;0")+COUNTIF('Data SW'!T479,"&gt;0")+COUNTIF('Data SW'!V479,"&gt;0")+COUNTIF('Data SW'!X479,"&gt;0"))</f>
        <v/>
      </c>
      <c r="J8461">
        <f>IF('Data SW'!C479="","",IF((COUNTIF('Data SW'!K479,"&gt;0")+COUNTIF('Data SW'!M479,"&gt;0")+COUNTIF('Data SW'!O479,"&gt;0")+COUNTIF('Data SW'!Q479,"&gt;0")+COUNTIF('Data SW'!S479,"&gt;0")+COUNTIF('Data SW'!U479,"&gt;0")+COUNTIF('Data SW'!W479,"&gt;0")+COUNTIF('Data SW'!Y479,"&gt;0"))&gt;0,1,0))</f>
        <v/>
      </c>
      <c r="M8461" t="inlineStr">
        <is>
          <t>Data R</t>
        </is>
      </c>
    </row>
    <row r="8462">
      <c r="A8462" t="inlineStr">
        <is>
          <t>PT Swasta / PPKS</t>
        </is>
      </c>
      <c r="B8462">
        <f>IF('Data SW'!C480="","",'Data SW'!B480)</f>
        <v/>
      </c>
      <c r="C8462">
        <f>IF('Data SW'!C480="","",'Data SW'!C480)</f>
        <v/>
      </c>
      <c r="D8462">
        <f>IF('Data SW'!C480="","",'Data SW'!D480)</f>
        <v/>
      </c>
      <c r="E8462">
        <f>IF('Data SW'!C480="","",'Data SW'!E480)</f>
        <v/>
      </c>
      <c r="F8462">
        <f>IF('Data SW'!C480="","",'Data SW'!F480)</f>
        <v/>
      </c>
      <c r="G8462">
        <f>IF('Data SW'!C480="","",'Data SW'!AD480)</f>
        <v/>
      </c>
      <c r="H8462">
        <f>IF('Data SW'!C480="","",'Data SW'!AC480)</f>
        <v/>
      </c>
      <c r="I8462">
        <f>IF('Data SW'!C480="","",COUNTIF('Data SW'!J480,"&gt;0")+COUNTIF('Data SW'!L480,"&gt;0")+COUNTIF('Data SW'!N480,"&gt;0")+COUNTIF('Data SW'!P480,"&gt;0")+COUNTIF('Data SW'!R480,"&gt;0")+COUNTIF('Data SW'!T480,"&gt;0")+COUNTIF('Data SW'!V480,"&gt;0")+COUNTIF('Data SW'!X480,"&gt;0"))</f>
        <v/>
      </c>
      <c r="J8462">
        <f>IF('Data SW'!C480="","",IF((COUNTIF('Data SW'!K480,"&gt;0")+COUNTIF('Data SW'!M480,"&gt;0")+COUNTIF('Data SW'!O480,"&gt;0")+COUNTIF('Data SW'!Q480,"&gt;0")+COUNTIF('Data SW'!S480,"&gt;0")+COUNTIF('Data SW'!U480,"&gt;0")+COUNTIF('Data SW'!W480,"&gt;0")+COUNTIF('Data SW'!Y480,"&gt;0"))&gt;0,1,0))</f>
        <v/>
      </c>
      <c r="M8462" t="inlineStr">
        <is>
          <t>Data R</t>
        </is>
      </c>
    </row>
    <row r="8463">
      <c r="A8463" t="inlineStr">
        <is>
          <t>PT Swasta / PPKS</t>
        </is>
      </c>
      <c r="B8463">
        <f>IF('Data SW'!C481="","",'Data SW'!B481)</f>
        <v/>
      </c>
      <c r="C8463">
        <f>IF('Data SW'!C481="","",'Data SW'!C481)</f>
        <v/>
      </c>
      <c r="D8463">
        <f>IF('Data SW'!C481="","",'Data SW'!D481)</f>
        <v/>
      </c>
      <c r="E8463">
        <f>IF('Data SW'!C481="","",'Data SW'!E481)</f>
        <v/>
      </c>
      <c r="F8463">
        <f>IF('Data SW'!C481="","",'Data SW'!F481)</f>
        <v/>
      </c>
      <c r="G8463">
        <f>IF('Data SW'!C481="","",'Data SW'!AD481)</f>
        <v/>
      </c>
      <c r="H8463">
        <f>IF('Data SW'!C481="","",'Data SW'!AC481)</f>
        <v/>
      </c>
      <c r="I8463">
        <f>IF('Data SW'!C481="","",COUNTIF('Data SW'!J481,"&gt;0")+COUNTIF('Data SW'!L481,"&gt;0")+COUNTIF('Data SW'!N481,"&gt;0")+COUNTIF('Data SW'!P481,"&gt;0")+COUNTIF('Data SW'!R481,"&gt;0")+COUNTIF('Data SW'!T481,"&gt;0")+COUNTIF('Data SW'!V481,"&gt;0")+COUNTIF('Data SW'!X481,"&gt;0"))</f>
        <v/>
      </c>
      <c r="J8463">
        <f>IF('Data SW'!C481="","",IF((COUNTIF('Data SW'!K481,"&gt;0")+COUNTIF('Data SW'!M481,"&gt;0")+COUNTIF('Data SW'!O481,"&gt;0")+COUNTIF('Data SW'!Q481,"&gt;0")+COUNTIF('Data SW'!S481,"&gt;0")+COUNTIF('Data SW'!U481,"&gt;0")+COUNTIF('Data SW'!W481,"&gt;0")+COUNTIF('Data SW'!Y481,"&gt;0"))&gt;0,1,0))</f>
        <v/>
      </c>
      <c r="M8463" t="inlineStr">
        <is>
          <t>Data R</t>
        </is>
      </c>
    </row>
    <row r="8464">
      <c r="A8464" t="inlineStr">
        <is>
          <t>PT Swasta / PPKS</t>
        </is>
      </c>
      <c r="B8464">
        <f>IF('Data SW'!C482="","",'Data SW'!B482)</f>
        <v/>
      </c>
      <c r="C8464">
        <f>IF('Data SW'!C482="","",'Data SW'!C482)</f>
        <v/>
      </c>
      <c r="D8464">
        <f>IF('Data SW'!C482="","",'Data SW'!D482)</f>
        <v/>
      </c>
      <c r="E8464">
        <f>IF('Data SW'!C482="","",'Data SW'!E482)</f>
        <v/>
      </c>
      <c r="F8464">
        <f>IF('Data SW'!C482="","",'Data SW'!F482)</f>
        <v/>
      </c>
      <c r="G8464">
        <f>IF('Data SW'!C482="","",'Data SW'!AD482)</f>
        <v/>
      </c>
      <c r="H8464">
        <f>IF('Data SW'!C482="","",'Data SW'!AC482)</f>
        <v/>
      </c>
      <c r="I8464">
        <f>IF('Data SW'!C482="","",COUNTIF('Data SW'!J482,"&gt;0")+COUNTIF('Data SW'!L482,"&gt;0")+COUNTIF('Data SW'!N482,"&gt;0")+COUNTIF('Data SW'!P482,"&gt;0")+COUNTIF('Data SW'!R482,"&gt;0")+COUNTIF('Data SW'!T482,"&gt;0")+COUNTIF('Data SW'!V482,"&gt;0")+COUNTIF('Data SW'!X482,"&gt;0"))</f>
        <v/>
      </c>
      <c r="J8464">
        <f>IF('Data SW'!C482="","",IF((COUNTIF('Data SW'!K482,"&gt;0")+COUNTIF('Data SW'!M482,"&gt;0")+COUNTIF('Data SW'!O482,"&gt;0")+COUNTIF('Data SW'!Q482,"&gt;0")+COUNTIF('Data SW'!S482,"&gt;0")+COUNTIF('Data SW'!U482,"&gt;0")+COUNTIF('Data SW'!W482,"&gt;0")+COUNTIF('Data SW'!Y482,"&gt;0"))&gt;0,1,0))</f>
        <v/>
      </c>
      <c r="M8464" t="inlineStr">
        <is>
          <t>Data R</t>
        </is>
      </c>
    </row>
    <row r="8465">
      <c r="A8465" t="inlineStr">
        <is>
          <t>PT Swasta / PPKS</t>
        </is>
      </c>
      <c r="B8465">
        <f>IF('Data SW'!C483="","",'Data SW'!B483)</f>
        <v/>
      </c>
      <c r="C8465">
        <f>IF('Data SW'!C483="","",'Data SW'!C483)</f>
        <v/>
      </c>
      <c r="D8465">
        <f>IF('Data SW'!C483="","",'Data SW'!D483)</f>
        <v/>
      </c>
      <c r="E8465">
        <f>IF('Data SW'!C483="","",'Data SW'!E483)</f>
        <v/>
      </c>
      <c r="F8465">
        <f>IF('Data SW'!C483="","",'Data SW'!F483)</f>
        <v/>
      </c>
      <c r="G8465">
        <f>IF('Data SW'!C483="","",'Data SW'!AD483)</f>
        <v/>
      </c>
      <c r="H8465">
        <f>IF('Data SW'!C483="","",'Data SW'!AC483)</f>
        <v/>
      </c>
      <c r="I8465">
        <f>IF('Data SW'!C483="","",COUNTIF('Data SW'!J483,"&gt;0")+COUNTIF('Data SW'!L483,"&gt;0")+COUNTIF('Data SW'!N483,"&gt;0")+COUNTIF('Data SW'!P483,"&gt;0")+COUNTIF('Data SW'!R483,"&gt;0")+COUNTIF('Data SW'!T483,"&gt;0")+COUNTIF('Data SW'!V483,"&gt;0")+COUNTIF('Data SW'!X483,"&gt;0"))</f>
        <v/>
      </c>
      <c r="J8465">
        <f>IF('Data SW'!C483="","",IF((COUNTIF('Data SW'!K483,"&gt;0")+COUNTIF('Data SW'!M483,"&gt;0")+COUNTIF('Data SW'!O483,"&gt;0")+COUNTIF('Data SW'!Q483,"&gt;0")+COUNTIF('Data SW'!S483,"&gt;0")+COUNTIF('Data SW'!U483,"&gt;0")+COUNTIF('Data SW'!W483,"&gt;0")+COUNTIF('Data SW'!Y483,"&gt;0"))&gt;0,1,0))</f>
        <v/>
      </c>
      <c r="M8465" t="inlineStr">
        <is>
          <t>Data R</t>
        </is>
      </c>
    </row>
    <row r="8466">
      <c r="A8466" t="inlineStr">
        <is>
          <t>PT Swasta / PPKS</t>
        </is>
      </c>
      <c r="B8466">
        <f>IF('Data SW'!C484="","",'Data SW'!B484)</f>
        <v/>
      </c>
      <c r="C8466">
        <f>IF('Data SW'!C484="","",'Data SW'!C484)</f>
        <v/>
      </c>
      <c r="D8466">
        <f>IF('Data SW'!C484="","",'Data SW'!D484)</f>
        <v/>
      </c>
      <c r="E8466">
        <f>IF('Data SW'!C484="","",'Data SW'!E484)</f>
        <v/>
      </c>
      <c r="F8466">
        <f>IF('Data SW'!C484="","",'Data SW'!F484)</f>
        <v/>
      </c>
      <c r="G8466">
        <f>IF('Data SW'!C484="","",'Data SW'!AD484)</f>
        <v/>
      </c>
      <c r="H8466">
        <f>IF('Data SW'!C484="","",'Data SW'!AC484)</f>
        <v/>
      </c>
      <c r="I8466">
        <f>IF('Data SW'!C484="","",COUNTIF('Data SW'!J484,"&gt;0")+COUNTIF('Data SW'!L484,"&gt;0")+COUNTIF('Data SW'!N484,"&gt;0")+COUNTIF('Data SW'!P484,"&gt;0")+COUNTIF('Data SW'!R484,"&gt;0")+COUNTIF('Data SW'!T484,"&gt;0")+COUNTIF('Data SW'!V484,"&gt;0")+COUNTIF('Data SW'!X484,"&gt;0"))</f>
        <v/>
      </c>
      <c r="J8466">
        <f>IF('Data SW'!C484="","",IF((COUNTIF('Data SW'!K484,"&gt;0")+COUNTIF('Data SW'!M484,"&gt;0")+COUNTIF('Data SW'!O484,"&gt;0")+COUNTIF('Data SW'!Q484,"&gt;0")+COUNTIF('Data SW'!S484,"&gt;0")+COUNTIF('Data SW'!U484,"&gt;0")+COUNTIF('Data SW'!W484,"&gt;0")+COUNTIF('Data SW'!Y484,"&gt;0"))&gt;0,1,0))</f>
        <v/>
      </c>
      <c r="M8466" t="inlineStr">
        <is>
          <t>Data R</t>
        </is>
      </c>
    </row>
    <row r="8467">
      <c r="A8467" t="inlineStr">
        <is>
          <t>PT Swasta / PPKS</t>
        </is>
      </c>
      <c r="B8467">
        <f>IF('Data SW'!C485="","",'Data SW'!B485)</f>
        <v/>
      </c>
      <c r="C8467">
        <f>IF('Data SW'!C485="","",'Data SW'!C485)</f>
        <v/>
      </c>
      <c r="D8467">
        <f>IF('Data SW'!C485="","",'Data SW'!D485)</f>
        <v/>
      </c>
      <c r="E8467">
        <f>IF('Data SW'!C485="","",'Data SW'!E485)</f>
        <v/>
      </c>
      <c r="F8467">
        <f>IF('Data SW'!C485="","",'Data SW'!F485)</f>
        <v/>
      </c>
      <c r="G8467">
        <f>IF('Data SW'!C485="","",'Data SW'!AD485)</f>
        <v/>
      </c>
      <c r="H8467">
        <f>IF('Data SW'!C485="","",'Data SW'!AC485)</f>
        <v/>
      </c>
      <c r="I8467">
        <f>IF('Data SW'!C485="","",COUNTIF('Data SW'!J485,"&gt;0")+COUNTIF('Data SW'!L485,"&gt;0")+COUNTIF('Data SW'!N485,"&gt;0")+COUNTIF('Data SW'!P485,"&gt;0")+COUNTIF('Data SW'!R485,"&gt;0")+COUNTIF('Data SW'!T485,"&gt;0")+COUNTIF('Data SW'!V485,"&gt;0")+COUNTIF('Data SW'!X485,"&gt;0"))</f>
        <v/>
      </c>
      <c r="J8467">
        <f>IF('Data SW'!C485="","",IF((COUNTIF('Data SW'!K485,"&gt;0")+COUNTIF('Data SW'!M485,"&gt;0")+COUNTIF('Data SW'!O485,"&gt;0")+COUNTIF('Data SW'!Q485,"&gt;0")+COUNTIF('Data SW'!S485,"&gt;0")+COUNTIF('Data SW'!U485,"&gt;0")+COUNTIF('Data SW'!W485,"&gt;0")+COUNTIF('Data SW'!Y485,"&gt;0"))&gt;0,1,0))</f>
        <v/>
      </c>
      <c r="M8467" t="inlineStr">
        <is>
          <t>Data R</t>
        </is>
      </c>
    </row>
    <row r="8468">
      <c r="A8468" t="inlineStr">
        <is>
          <t>PT Swasta / PPKS</t>
        </is>
      </c>
      <c r="B8468">
        <f>IF('Data SW'!C486="","",'Data SW'!B486)</f>
        <v/>
      </c>
      <c r="C8468">
        <f>IF('Data SW'!C486="","",'Data SW'!C486)</f>
        <v/>
      </c>
      <c r="D8468">
        <f>IF('Data SW'!C486="","",'Data SW'!D486)</f>
        <v/>
      </c>
      <c r="E8468">
        <f>IF('Data SW'!C486="","",'Data SW'!E486)</f>
        <v/>
      </c>
      <c r="F8468">
        <f>IF('Data SW'!C486="","",'Data SW'!F486)</f>
        <v/>
      </c>
      <c r="G8468">
        <f>IF('Data SW'!C486="","",'Data SW'!AD486)</f>
        <v/>
      </c>
      <c r="H8468">
        <f>IF('Data SW'!C486="","",'Data SW'!AC486)</f>
        <v/>
      </c>
      <c r="I8468">
        <f>IF('Data SW'!C486="","",COUNTIF('Data SW'!J486,"&gt;0")+COUNTIF('Data SW'!L486,"&gt;0")+COUNTIF('Data SW'!N486,"&gt;0")+COUNTIF('Data SW'!P486,"&gt;0")+COUNTIF('Data SW'!R486,"&gt;0")+COUNTIF('Data SW'!T486,"&gt;0")+COUNTIF('Data SW'!V486,"&gt;0")+COUNTIF('Data SW'!X486,"&gt;0"))</f>
        <v/>
      </c>
      <c r="J8468">
        <f>IF('Data SW'!C486="","",IF((COUNTIF('Data SW'!K486,"&gt;0")+COUNTIF('Data SW'!M486,"&gt;0")+COUNTIF('Data SW'!O486,"&gt;0")+COUNTIF('Data SW'!Q486,"&gt;0")+COUNTIF('Data SW'!S486,"&gt;0")+COUNTIF('Data SW'!U486,"&gt;0")+COUNTIF('Data SW'!W486,"&gt;0")+COUNTIF('Data SW'!Y486,"&gt;0"))&gt;0,1,0))</f>
        <v/>
      </c>
      <c r="M8468" t="inlineStr">
        <is>
          <t>Data R</t>
        </is>
      </c>
    </row>
    <row r="8469">
      <c r="A8469" t="inlineStr">
        <is>
          <t>PT Swasta / PPKS</t>
        </is>
      </c>
      <c r="B8469">
        <f>IF('Data SW'!C487="","",'Data SW'!B487)</f>
        <v/>
      </c>
      <c r="C8469">
        <f>IF('Data SW'!C487="","",'Data SW'!C487)</f>
        <v/>
      </c>
      <c r="D8469">
        <f>IF('Data SW'!C487="","",'Data SW'!D487)</f>
        <v/>
      </c>
      <c r="E8469">
        <f>IF('Data SW'!C487="","",'Data SW'!E487)</f>
        <v/>
      </c>
      <c r="F8469">
        <f>IF('Data SW'!C487="","",'Data SW'!F487)</f>
        <v/>
      </c>
      <c r="G8469">
        <f>IF('Data SW'!C487="","",'Data SW'!AD487)</f>
        <v/>
      </c>
      <c r="H8469">
        <f>IF('Data SW'!C487="","",'Data SW'!AC487)</f>
        <v/>
      </c>
      <c r="I8469">
        <f>IF('Data SW'!C487="","",COUNTIF('Data SW'!J487,"&gt;0")+COUNTIF('Data SW'!L487,"&gt;0")+COUNTIF('Data SW'!N487,"&gt;0")+COUNTIF('Data SW'!P487,"&gt;0")+COUNTIF('Data SW'!R487,"&gt;0")+COUNTIF('Data SW'!T487,"&gt;0")+COUNTIF('Data SW'!V487,"&gt;0")+COUNTIF('Data SW'!X487,"&gt;0"))</f>
        <v/>
      </c>
      <c r="J8469">
        <f>IF('Data SW'!C487="","",IF((COUNTIF('Data SW'!K487,"&gt;0")+COUNTIF('Data SW'!M487,"&gt;0")+COUNTIF('Data SW'!O487,"&gt;0")+COUNTIF('Data SW'!Q487,"&gt;0")+COUNTIF('Data SW'!S487,"&gt;0")+COUNTIF('Data SW'!U487,"&gt;0")+COUNTIF('Data SW'!W487,"&gt;0")+COUNTIF('Data SW'!Y487,"&gt;0"))&gt;0,1,0))</f>
        <v/>
      </c>
      <c r="M8469" t="inlineStr">
        <is>
          <t>Data R</t>
        </is>
      </c>
    </row>
    <row r="8470">
      <c r="A8470" t="inlineStr">
        <is>
          <t>PT Swasta / PPKS</t>
        </is>
      </c>
      <c r="B8470">
        <f>IF('Data SW'!C488="","",'Data SW'!B488)</f>
        <v/>
      </c>
      <c r="C8470">
        <f>IF('Data SW'!C488="","",'Data SW'!C488)</f>
        <v/>
      </c>
      <c r="D8470">
        <f>IF('Data SW'!C488="","",'Data SW'!D488)</f>
        <v/>
      </c>
      <c r="E8470">
        <f>IF('Data SW'!C488="","",'Data SW'!E488)</f>
        <v/>
      </c>
      <c r="F8470">
        <f>IF('Data SW'!C488="","",'Data SW'!F488)</f>
        <v/>
      </c>
      <c r="G8470">
        <f>IF('Data SW'!C488="","",'Data SW'!AD488)</f>
        <v/>
      </c>
      <c r="H8470">
        <f>IF('Data SW'!C488="","",'Data SW'!AC488)</f>
        <v/>
      </c>
      <c r="I8470">
        <f>IF('Data SW'!C488="","",COUNTIF('Data SW'!J488,"&gt;0")+COUNTIF('Data SW'!L488,"&gt;0")+COUNTIF('Data SW'!N488,"&gt;0")+COUNTIF('Data SW'!P488,"&gt;0")+COUNTIF('Data SW'!R488,"&gt;0")+COUNTIF('Data SW'!T488,"&gt;0")+COUNTIF('Data SW'!V488,"&gt;0")+COUNTIF('Data SW'!X488,"&gt;0"))</f>
        <v/>
      </c>
      <c r="J8470">
        <f>IF('Data SW'!C488="","",IF((COUNTIF('Data SW'!K488,"&gt;0")+COUNTIF('Data SW'!M488,"&gt;0")+COUNTIF('Data SW'!O488,"&gt;0")+COUNTIF('Data SW'!Q488,"&gt;0")+COUNTIF('Data SW'!S488,"&gt;0")+COUNTIF('Data SW'!U488,"&gt;0")+COUNTIF('Data SW'!W488,"&gt;0")+COUNTIF('Data SW'!Y488,"&gt;0"))&gt;0,1,0))</f>
        <v/>
      </c>
      <c r="M8470" t="inlineStr">
        <is>
          <t>Data R</t>
        </is>
      </c>
    </row>
    <row r="8471">
      <c r="A8471" t="inlineStr">
        <is>
          <t>PT Swasta / PPKS</t>
        </is>
      </c>
      <c r="B8471">
        <f>IF('Data SW'!C489="","",'Data SW'!B489)</f>
        <v/>
      </c>
      <c r="C8471">
        <f>IF('Data SW'!C489="","",'Data SW'!C489)</f>
        <v/>
      </c>
      <c r="D8471">
        <f>IF('Data SW'!C489="","",'Data SW'!D489)</f>
        <v/>
      </c>
      <c r="E8471">
        <f>IF('Data SW'!C489="","",'Data SW'!E489)</f>
        <v/>
      </c>
      <c r="F8471">
        <f>IF('Data SW'!C489="","",'Data SW'!F489)</f>
        <v/>
      </c>
      <c r="G8471">
        <f>IF('Data SW'!C489="","",'Data SW'!AD489)</f>
        <v/>
      </c>
      <c r="H8471">
        <f>IF('Data SW'!C489="","",'Data SW'!AC489)</f>
        <v/>
      </c>
      <c r="I8471">
        <f>IF('Data SW'!C489="","",COUNTIF('Data SW'!J489,"&gt;0")+COUNTIF('Data SW'!L489,"&gt;0")+COUNTIF('Data SW'!N489,"&gt;0")+COUNTIF('Data SW'!P489,"&gt;0")+COUNTIF('Data SW'!R489,"&gt;0")+COUNTIF('Data SW'!T489,"&gt;0")+COUNTIF('Data SW'!V489,"&gt;0")+COUNTIF('Data SW'!X489,"&gt;0"))</f>
        <v/>
      </c>
      <c r="J8471">
        <f>IF('Data SW'!C489="","",IF((COUNTIF('Data SW'!K489,"&gt;0")+COUNTIF('Data SW'!M489,"&gt;0")+COUNTIF('Data SW'!O489,"&gt;0")+COUNTIF('Data SW'!Q489,"&gt;0")+COUNTIF('Data SW'!S489,"&gt;0")+COUNTIF('Data SW'!U489,"&gt;0")+COUNTIF('Data SW'!W489,"&gt;0")+COUNTIF('Data SW'!Y489,"&gt;0"))&gt;0,1,0))</f>
        <v/>
      </c>
      <c r="M8471" t="inlineStr">
        <is>
          <t>Data R</t>
        </is>
      </c>
    </row>
    <row r="8472">
      <c r="A8472" t="inlineStr">
        <is>
          <t>PT Swasta / PPKS</t>
        </is>
      </c>
      <c r="B8472">
        <f>IF('Data SW'!C490="","",'Data SW'!B490)</f>
        <v/>
      </c>
      <c r="C8472">
        <f>IF('Data SW'!C490="","",'Data SW'!C490)</f>
        <v/>
      </c>
      <c r="D8472">
        <f>IF('Data SW'!C490="","",'Data SW'!D490)</f>
        <v/>
      </c>
      <c r="E8472">
        <f>IF('Data SW'!C490="","",'Data SW'!E490)</f>
        <v/>
      </c>
      <c r="F8472">
        <f>IF('Data SW'!C490="","",'Data SW'!F490)</f>
        <v/>
      </c>
      <c r="G8472">
        <f>IF('Data SW'!C490="","",'Data SW'!AD490)</f>
        <v/>
      </c>
      <c r="H8472">
        <f>IF('Data SW'!C490="","",'Data SW'!AC490)</f>
        <v/>
      </c>
      <c r="I8472">
        <f>IF('Data SW'!C490="","",COUNTIF('Data SW'!J490,"&gt;0")+COUNTIF('Data SW'!L490,"&gt;0")+COUNTIF('Data SW'!N490,"&gt;0")+COUNTIF('Data SW'!P490,"&gt;0")+COUNTIF('Data SW'!R490,"&gt;0")+COUNTIF('Data SW'!T490,"&gt;0")+COUNTIF('Data SW'!V490,"&gt;0")+COUNTIF('Data SW'!X490,"&gt;0"))</f>
        <v/>
      </c>
      <c r="J8472">
        <f>IF('Data SW'!C490="","",IF((COUNTIF('Data SW'!K490,"&gt;0")+COUNTIF('Data SW'!M490,"&gt;0")+COUNTIF('Data SW'!O490,"&gt;0")+COUNTIF('Data SW'!Q490,"&gt;0")+COUNTIF('Data SW'!S490,"&gt;0")+COUNTIF('Data SW'!U490,"&gt;0")+COUNTIF('Data SW'!W490,"&gt;0")+COUNTIF('Data SW'!Y490,"&gt;0"))&gt;0,1,0))</f>
        <v/>
      </c>
      <c r="M8472" t="inlineStr">
        <is>
          <t>Data R</t>
        </is>
      </c>
    </row>
    <row r="8473">
      <c r="A8473" t="inlineStr">
        <is>
          <t>PT Swasta / PPKS</t>
        </is>
      </c>
      <c r="B8473">
        <f>IF('Data SW'!C491="","",'Data SW'!B491)</f>
        <v/>
      </c>
      <c r="C8473">
        <f>IF('Data SW'!C491="","",'Data SW'!C491)</f>
        <v/>
      </c>
      <c r="D8473">
        <f>IF('Data SW'!C491="","",'Data SW'!D491)</f>
        <v/>
      </c>
      <c r="E8473">
        <f>IF('Data SW'!C491="","",'Data SW'!E491)</f>
        <v/>
      </c>
      <c r="F8473">
        <f>IF('Data SW'!C491="","",'Data SW'!F491)</f>
        <v/>
      </c>
      <c r="G8473">
        <f>IF('Data SW'!C491="","",'Data SW'!AD491)</f>
        <v/>
      </c>
      <c r="H8473">
        <f>IF('Data SW'!C491="","",'Data SW'!AC491)</f>
        <v/>
      </c>
      <c r="I8473">
        <f>IF('Data SW'!C491="","",COUNTIF('Data SW'!J491,"&gt;0")+COUNTIF('Data SW'!L491,"&gt;0")+COUNTIF('Data SW'!N491,"&gt;0")+COUNTIF('Data SW'!P491,"&gt;0")+COUNTIF('Data SW'!R491,"&gt;0")+COUNTIF('Data SW'!T491,"&gt;0")+COUNTIF('Data SW'!V491,"&gt;0")+COUNTIF('Data SW'!X491,"&gt;0"))</f>
        <v/>
      </c>
      <c r="J8473">
        <f>IF('Data SW'!C491="","",IF((COUNTIF('Data SW'!K491,"&gt;0")+COUNTIF('Data SW'!M491,"&gt;0")+COUNTIF('Data SW'!O491,"&gt;0")+COUNTIF('Data SW'!Q491,"&gt;0")+COUNTIF('Data SW'!S491,"&gt;0")+COUNTIF('Data SW'!U491,"&gt;0")+COUNTIF('Data SW'!W491,"&gt;0")+COUNTIF('Data SW'!Y491,"&gt;0"))&gt;0,1,0))</f>
        <v/>
      </c>
      <c r="M8473" t="inlineStr">
        <is>
          <t>Data R</t>
        </is>
      </c>
    </row>
    <row r="8474">
      <c r="A8474" t="inlineStr">
        <is>
          <t>PT Swasta / PPKS</t>
        </is>
      </c>
      <c r="B8474">
        <f>IF('Data SW'!C492="","",'Data SW'!B492)</f>
        <v/>
      </c>
      <c r="C8474">
        <f>IF('Data SW'!C492="","",'Data SW'!C492)</f>
        <v/>
      </c>
      <c r="D8474">
        <f>IF('Data SW'!C492="","",'Data SW'!D492)</f>
        <v/>
      </c>
      <c r="E8474">
        <f>IF('Data SW'!C492="","",'Data SW'!E492)</f>
        <v/>
      </c>
      <c r="F8474">
        <f>IF('Data SW'!C492="","",'Data SW'!F492)</f>
        <v/>
      </c>
      <c r="G8474">
        <f>IF('Data SW'!C492="","",'Data SW'!AD492)</f>
        <v/>
      </c>
      <c r="H8474">
        <f>IF('Data SW'!C492="","",'Data SW'!AC492)</f>
        <v/>
      </c>
      <c r="I8474">
        <f>IF('Data SW'!C492="","",COUNTIF('Data SW'!J492,"&gt;0")+COUNTIF('Data SW'!L492,"&gt;0")+COUNTIF('Data SW'!N492,"&gt;0")+COUNTIF('Data SW'!P492,"&gt;0")+COUNTIF('Data SW'!R492,"&gt;0")+COUNTIF('Data SW'!T492,"&gt;0")+COUNTIF('Data SW'!V492,"&gt;0")+COUNTIF('Data SW'!X492,"&gt;0"))</f>
        <v/>
      </c>
      <c r="J8474">
        <f>IF('Data SW'!C492="","",IF((COUNTIF('Data SW'!K492,"&gt;0")+COUNTIF('Data SW'!M492,"&gt;0")+COUNTIF('Data SW'!O492,"&gt;0")+COUNTIF('Data SW'!Q492,"&gt;0")+COUNTIF('Data SW'!S492,"&gt;0")+COUNTIF('Data SW'!U492,"&gt;0")+COUNTIF('Data SW'!W492,"&gt;0")+COUNTIF('Data SW'!Y492,"&gt;0"))&gt;0,1,0))</f>
        <v/>
      </c>
      <c r="M8474" t="inlineStr">
        <is>
          <t>Data R</t>
        </is>
      </c>
    </row>
    <row r="8475">
      <c r="A8475" t="inlineStr">
        <is>
          <t>PT Swasta / PPKS</t>
        </is>
      </c>
      <c r="B8475">
        <f>IF('Data SW'!C493="","",'Data SW'!B493)</f>
        <v/>
      </c>
      <c r="C8475">
        <f>IF('Data SW'!C493="","",'Data SW'!C493)</f>
        <v/>
      </c>
      <c r="D8475">
        <f>IF('Data SW'!C493="","",'Data SW'!D493)</f>
        <v/>
      </c>
      <c r="E8475">
        <f>IF('Data SW'!C493="","",'Data SW'!E493)</f>
        <v/>
      </c>
      <c r="F8475">
        <f>IF('Data SW'!C493="","",'Data SW'!F493)</f>
        <v/>
      </c>
      <c r="G8475">
        <f>IF('Data SW'!C493="","",'Data SW'!AD493)</f>
        <v/>
      </c>
      <c r="H8475">
        <f>IF('Data SW'!C493="","",'Data SW'!AC493)</f>
        <v/>
      </c>
      <c r="I8475">
        <f>IF('Data SW'!C493="","",COUNTIF('Data SW'!J493,"&gt;0")+COUNTIF('Data SW'!L493,"&gt;0")+COUNTIF('Data SW'!N493,"&gt;0")+COUNTIF('Data SW'!P493,"&gt;0")+COUNTIF('Data SW'!R493,"&gt;0")+COUNTIF('Data SW'!T493,"&gt;0")+COUNTIF('Data SW'!V493,"&gt;0")+COUNTIF('Data SW'!X493,"&gt;0"))</f>
        <v/>
      </c>
      <c r="J8475">
        <f>IF('Data SW'!C493="","",IF((COUNTIF('Data SW'!K493,"&gt;0")+COUNTIF('Data SW'!M493,"&gt;0")+COUNTIF('Data SW'!O493,"&gt;0")+COUNTIF('Data SW'!Q493,"&gt;0")+COUNTIF('Data SW'!S493,"&gt;0")+COUNTIF('Data SW'!U493,"&gt;0")+COUNTIF('Data SW'!W493,"&gt;0")+COUNTIF('Data SW'!Y493,"&gt;0"))&gt;0,1,0))</f>
        <v/>
      </c>
      <c r="M8475" t="inlineStr">
        <is>
          <t>Data R</t>
        </is>
      </c>
    </row>
    <row r="8476">
      <c r="A8476" t="inlineStr">
        <is>
          <t>PT Swasta / PPKS</t>
        </is>
      </c>
      <c r="B8476">
        <f>IF('Data SW'!C494="","",'Data SW'!B494)</f>
        <v/>
      </c>
      <c r="C8476">
        <f>IF('Data SW'!C494="","",'Data SW'!C494)</f>
        <v/>
      </c>
      <c r="D8476">
        <f>IF('Data SW'!C494="","",'Data SW'!D494)</f>
        <v/>
      </c>
      <c r="E8476">
        <f>IF('Data SW'!C494="","",'Data SW'!E494)</f>
        <v/>
      </c>
      <c r="F8476">
        <f>IF('Data SW'!C494="","",'Data SW'!F494)</f>
        <v/>
      </c>
      <c r="G8476">
        <f>IF('Data SW'!C494="","",'Data SW'!AD494)</f>
        <v/>
      </c>
      <c r="H8476">
        <f>IF('Data SW'!C494="","",'Data SW'!AC494)</f>
        <v/>
      </c>
      <c r="I8476">
        <f>IF('Data SW'!C494="","",COUNTIF('Data SW'!J494,"&gt;0")+COUNTIF('Data SW'!L494,"&gt;0")+COUNTIF('Data SW'!N494,"&gt;0")+COUNTIF('Data SW'!P494,"&gt;0")+COUNTIF('Data SW'!R494,"&gt;0")+COUNTIF('Data SW'!T494,"&gt;0")+COUNTIF('Data SW'!V494,"&gt;0")+COUNTIF('Data SW'!X494,"&gt;0"))</f>
        <v/>
      </c>
      <c r="J8476">
        <f>IF('Data SW'!C494="","",IF((COUNTIF('Data SW'!K494,"&gt;0")+COUNTIF('Data SW'!M494,"&gt;0")+COUNTIF('Data SW'!O494,"&gt;0")+COUNTIF('Data SW'!Q494,"&gt;0")+COUNTIF('Data SW'!S494,"&gt;0")+COUNTIF('Data SW'!U494,"&gt;0")+COUNTIF('Data SW'!W494,"&gt;0")+COUNTIF('Data SW'!Y494,"&gt;0"))&gt;0,1,0))</f>
        <v/>
      </c>
      <c r="M8476" t="inlineStr">
        <is>
          <t>Data R</t>
        </is>
      </c>
    </row>
    <row r="8477">
      <c r="A8477" t="inlineStr">
        <is>
          <t>PT Swasta / PPKS</t>
        </is>
      </c>
      <c r="B8477">
        <f>IF('Data SW'!C495="","",'Data SW'!B495)</f>
        <v/>
      </c>
      <c r="C8477">
        <f>IF('Data SW'!C495="","",'Data SW'!C495)</f>
        <v/>
      </c>
      <c r="D8477">
        <f>IF('Data SW'!C495="","",'Data SW'!D495)</f>
        <v/>
      </c>
      <c r="E8477">
        <f>IF('Data SW'!C495="","",'Data SW'!E495)</f>
        <v/>
      </c>
      <c r="F8477">
        <f>IF('Data SW'!C495="","",'Data SW'!F495)</f>
        <v/>
      </c>
      <c r="G8477">
        <f>IF('Data SW'!C495="","",'Data SW'!AD495)</f>
        <v/>
      </c>
      <c r="H8477">
        <f>IF('Data SW'!C495="","",'Data SW'!AC495)</f>
        <v/>
      </c>
      <c r="I8477">
        <f>IF('Data SW'!C495="","",COUNTIF('Data SW'!J495,"&gt;0")+COUNTIF('Data SW'!L495,"&gt;0")+COUNTIF('Data SW'!N495,"&gt;0")+COUNTIF('Data SW'!P495,"&gt;0")+COUNTIF('Data SW'!R495,"&gt;0")+COUNTIF('Data SW'!T495,"&gt;0")+COUNTIF('Data SW'!V495,"&gt;0")+COUNTIF('Data SW'!X495,"&gt;0"))</f>
        <v/>
      </c>
      <c r="J8477">
        <f>IF('Data SW'!C495="","",IF((COUNTIF('Data SW'!K495,"&gt;0")+COUNTIF('Data SW'!M495,"&gt;0")+COUNTIF('Data SW'!O495,"&gt;0")+COUNTIF('Data SW'!Q495,"&gt;0")+COUNTIF('Data SW'!S495,"&gt;0")+COUNTIF('Data SW'!U495,"&gt;0")+COUNTIF('Data SW'!W495,"&gt;0")+COUNTIF('Data SW'!Y495,"&gt;0"))&gt;0,1,0))</f>
        <v/>
      </c>
      <c r="M8477" t="inlineStr">
        <is>
          <t>Data R</t>
        </is>
      </c>
    </row>
    <row r="8478">
      <c r="A8478" t="inlineStr">
        <is>
          <t>PT Swasta / PPKS</t>
        </is>
      </c>
      <c r="B8478">
        <f>IF('Data SW'!C496="","",'Data SW'!B496)</f>
        <v/>
      </c>
      <c r="C8478">
        <f>IF('Data SW'!C496="","",'Data SW'!C496)</f>
        <v/>
      </c>
      <c r="D8478">
        <f>IF('Data SW'!C496="","",'Data SW'!D496)</f>
        <v/>
      </c>
      <c r="E8478">
        <f>IF('Data SW'!C496="","",'Data SW'!E496)</f>
        <v/>
      </c>
      <c r="F8478">
        <f>IF('Data SW'!C496="","",'Data SW'!F496)</f>
        <v/>
      </c>
      <c r="G8478">
        <f>IF('Data SW'!C496="","",'Data SW'!AD496)</f>
        <v/>
      </c>
      <c r="H8478">
        <f>IF('Data SW'!C496="","",'Data SW'!AC496)</f>
        <v/>
      </c>
      <c r="I8478">
        <f>IF('Data SW'!C496="","",COUNTIF('Data SW'!J496,"&gt;0")+COUNTIF('Data SW'!L496,"&gt;0")+COUNTIF('Data SW'!N496,"&gt;0")+COUNTIF('Data SW'!P496,"&gt;0")+COUNTIF('Data SW'!R496,"&gt;0")+COUNTIF('Data SW'!T496,"&gt;0")+COUNTIF('Data SW'!V496,"&gt;0")+COUNTIF('Data SW'!X496,"&gt;0"))</f>
        <v/>
      </c>
      <c r="J8478">
        <f>IF('Data SW'!C496="","",IF((COUNTIF('Data SW'!K496,"&gt;0")+COUNTIF('Data SW'!M496,"&gt;0")+COUNTIF('Data SW'!O496,"&gt;0")+COUNTIF('Data SW'!Q496,"&gt;0")+COUNTIF('Data SW'!S496,"&gt;0")+COUNTIF('Data SW'!U496,"&gt;0")+COUNTIF('Data SW'!W496,"&gt;0")+COUNTIF('Data SW'!Y496,"&gt;0"))&gt;0,1,0))</f>
        <v/>
      </c>
      <c r="M8478" t="inlineStr">
        <is>
          <t>Data R</t>
        </is>
      </c>
    </row>
    <row r="8479">
      <c r="A8479" t="inlineStr">
        <is>
          <t>PT Swasta / PPKS</t>
        </is>
      </c>
      <c r="B8479">
        <f>IF('Data SW'!C497="","",'Data SW'!B497)</f>
        <v/>
      </c>
      <c r="C8479">
        <f>IF('Data SW'!C497="","",'Data SW'!C497)</f>
        <v/>
      </c>
      <c r="D8479">
        <f>IF('Data SW'!C497="","",'Data SW'!D497)</f>
        <v/>
      </c>
      <c r="E8479">
        <f>IF('Data SW'!C497="","",'Data SW'!E497)</f>
        <v/>
      </c>
      <c r="F8479">
        <f>IF('Data SW'!C497="","",'Data SW'!F497)</f>
        <v/>
      </c>
      <c r="G8479">
        <f>IF('Data SW'!C497="","",'Data SW'!AD497)</f>
        <v/>
      </c>
      <c r="H8479">
        <f>IF('Data SW'!C497="","",'Data SW'!AC497)</f>
        <v/>
      </c>
      <c r="I8479">
        <f>IF('Data SW'!C497="","",COUNTIF('Data SW'!J497,"&gt;0")+COUNTIF('Data SW'!L497,"&gt;0")+COUNTIF('Data SW'!N497,"&gt;0")+COUNTIF('Data SW'!P497,"&gt;0")+COUNTIF('Data SW'!R497,"&gt;0")+COUNTIF('Data SW'!T497,"&gt;0")+COUNTIF('Data SW'!V497,"&gt;0")+COUNTIF('Data SW'!X497,"&gt;0"))</f>
        <v/>
      </c>
      <c r="J8479">
        <f>IF('Data SW'!C497="","",IF((COUNTIF('Data SW'!K497,"&gt;0")+COUNTIF('Data SW'!M497,"&gt;0")+COUNTIF('Data SW'!O497,"&gt;0")+COUNTIF('Data SW'!Q497,"&gt;0")+COUNTIF('Data SW'!S497,"&gt;0")+COUNTIF('Data SW'!U497,"&gt;0")+COUNTIF('Data SW'!W497,"&gt;0")+COUNTIF('Data SW'!Y497,"&gt;0"))&gt;0,1,0))</f>
        <v/>
      </c>
      <c r="M8479" t="inlineStr">
        <is>
          <t>Data R</t>
        </is>
      </c>
    </row>
    <row r="8480">
      <c r="A8480" t="inlineStr">
        <is>
          <t>PT Swasta / PPKS</t>
        </is>
      </c>
      <c r="B8480">
        <f>IF('Data SW'!C498="","",'Data SW'!B498)</f>
        <v/>
      </c>
      <c r="C8480">
        <f>IF('Data SW'!C498="","",'Data SW'!C498)</f>
        <v/>
      </c>
      <c r="D8480">
        <f>IF('Data SW'!C498="","",'Data SW'!D498)</f>
        <v/>
      </c>
      <c r="E8480">
        <f>IF('Data SW'!C498="","",'Data SW'!E498)</f>
        <v/>
      </c>
      <c r="F8480">
        <f>IF('Data SW'!C498="","",'Data SW'!F498)</f>
        <v/>
      </c>
      <c r="G8480">
        <f>IF('Data SW'!C498="","",'Data SW'!AD498)</f>
        <v/>
      </c>
      <c r="H8480">
        <f>IF('Data SW'!C498="","",'Data SW'!AC498)</f>
        <v/>
      </c>
      <c r="I8480">
        <f>IF('Data SW'!C498="","",COUNTIF('Data SW'!J498,"&gt;0")+COUNTIF('Data SW'!L498,"&gt;0")+COUNTIF('Data SW'!N498,"&gt;0")+COUNTIF('Data SW'!P498,"&gt;0")+COUNTIF('Data SW'!R498,"&gt;0")+COUNTIF('Data SW'!T498,"&gt;0")+COUNTIF('Data SW'!V498,"&gt;0")+COUNTIF('Data SW'!X498,"&gt;0"))</f>
        <v/>
      </c>
      <c r="J8480">
        <f>IF('Data SW'!C498="","",IF((COUNTIF('Data SW'!K498,"&gt;0")+COUNTIF('Data SW'!M498,"&gt;0")+COUNTIF('Data SW'!O498,"&gt;0")+COUNTIF('Data SW'!Q498,"&gt;0")+COUNTIF('Data SW'!S498,"&gt;0")+COUNTIF('Data SW'!U498,"&gt;0")+COUNTIF('Data SW'!W498,"&gt;0")+COUNTIF('Data SW'!Y498,"&gt;0"))&gt;0,1,0))</f>
        <v/>
      </c>
      <c r="M8480" t="inlineStr">
        <is>
          <t>Data R</t>
        </is>
      </c>
    </row>
    <row r="8481">
      <c r="A8481" t="inlineStr">
        <is>
          <t>PT Swasta / PPKS</t>
        </is>
      </c>
      <c r="B8481">
        <f>IF('Data SW'!C499="","",'Data SW'!B499)</f>
        <v/>
      </c>
      <c r="C8481">
        <f>IF('Data SW'!C499="","",'Data SW'!C499)</f>
        <v/>
      </c>
      <c r="D8481">
        <f>IF('Data SW'!C499="","",'Data SW'!D499)</f>
        <v/>
      </c>
      <c r="E8481">
        <f>IF('Data SW'!C499="","",'Data SW'!E499)</f>
        <v/>
      </c>
      <c r="F8481">
        <f>IF('Data SW'!C499="","",'Data SW'!F499)</f>
        <v/>
      </c>
      <c r="G8481">
        <f>IF('Data SW'!C499="","",'Data SW'!AD499)</f>
        <v/>
      </c>
      <c r="H8481">
        <f>IF('Data SW'!C499="","",'Data SW'!AC499)</f>
        <v/>
      </c>
      <c r="I8481">
        <f>IF('Data SW'!C499="","",COUNTIF('Data SW'!J499,"&gt;0")+COUNTIF('Data SW'!L499,"&gt;0")+COUNTIF('Data SW'!N499,"&gt;0")+COUNTIF('Data SW'!P499,"&gt;0")+COUNTIF('Data SW'!R499,"&gt;0")+COUNTIF('Data SW'!T499,"&gt;0")+COUNTIF('Data SW'!V499,"&gt;0")+COUNTIF('Data SW'!X499,"&gt;0"))</f>
        <v/>
      </c>
      <c r="J8481">
        <f>IF('Data SW'!C499="","",IF((COUNTIF('Data SW'!K499,"&gt;0")+COUNTIF('Data SW'!M499,"&gt;0")+COUNTIF('Data SW'!O499,"&gt;0")+COUNTIF('Data SW'!Q499,"&gt;0")+COUNTIF('Data SW'!S499,"&gt;0")+COUNTIF('Data SW'!U499,"&gt;0")+COUNTIF('Data SW'!W499,"&gt;0")+COUNTIF('Data SW'!Y499,"&gt;0"))&gt;0,1,0))</f>
        <v/>
      </c>
      <c r="M8481" t="inlineStr">
        <is>
          <t>Data R</t>
        </is>
      </c>
    </row>
    <row r="8482">
      <c r="A8482" t="inlineStr">
        <is>
          <t>PT Swasta / PPKS</t>
        </is>
      </c>
      <c r="B8482">
        <f>IF('Data SW'!C500="","",'Data SW'!B500)</f>
        <v/>
      </c>
      <c r="C8482">
        <f>IF('Data SW'!C500="","",'Data SW'!C500)</f>
        <v/>
      </c>
      <c r="D8482">
        <f>IF('Data SW'!C500="","",'Data SW'!D500)</f>
        <v/>
      </c>
      <c r="E8482">
        <f>IF('Data SW'!C500="","",'Data SW'!E500)</f>
        <v/>
      </c>
      <c r="F8482">
        <f>IF('Data SW'!C500="","",'Data SW'!F500)</f>
        <v/>
      </c>
      <c r="G8482">
        <f>IF('Data SW'!C500="","",'Data SW'!AD500)</f>
        <v/>
      </c>
      <c r="H8482">
        <f>IF('Data SW'!C500="","",'Data SW'!AC500)</f>
        <v/>
      </c>
      <c r="I8482">
        <f>IF('Data SW'!C500="","",COUNTIF('Data SW'!J500,"&gt;0")+COUNTIF('Data SW'!L500,"&gt;0")+COUNTIF('Data SW'!N500,"&gt;0")+COUNTIF('Data SW'!P500,"&gt;0")+COUNTIF('Data SW'!R500,"&gt;0")+COUNTIF('Data SW'!T500,"&gt;0")+COUNTIF('Data SW'!V500,"&gt;0")+COUNTIF('Data SW'!X500,"&gt;0"))</f>
        <v/>
      </c>
      <c r="J8482">
        <f>IF('Data SW'!C500="","",IF((COUNTIF('Data SW'!K500,"&gt;0")+COUNTIF('Data SW'!M500,"&gt;0")+COUNTIF('Data SW'!O500,"&gt;0")+COUNTIF('Data SW'!Q500,"&gt;0")+COUNTIF('Data SW'!S500,"&gt;0")+COUNTIF('Data SW'!U500,"&gt;0")+COUNTIF('Data SW'!W500,"&gt;0")+COUNTIF('Data SW'!Y500,"&gt;0"))&gt;0,1,0))</f>
        <v/>
      </c>
      <c r="M8482" t="inlineStr">
        <is>
          <t>Data R</t>
        </is>
      </c>
    </row>
    <row r="8483">
      <c r="A8483" t="inlineStr">
        <is>
          <t>PT Swasta / PPKS</t>
        </is>
      </c>
      <c r="B8483">
        <f>IF('Data SW'!C501="","",'Data SW'!B501)</f>
        <v/>
      </c>
      <c r="C8483">
        <f>IF('Data SW'!C501="","",'Data SW'!C501)</f>
        <v/>
      </c>
      <c r="D8483">
        <f>IF('Data SW'!C501="","",'Data SW'!D501)</f>
        <v/>
      </c>
      <c r="E8483">
        <f>IF('Data SW'!C501="","",'Data SW'!E501)</f>
        <v/>
      </c>
      <c r="F8483">
        <f>IF('Data SW'!C501="","",'Data SW'!F501)</f>
        <v/>
      </c>
      <c r="G8483">
        <f>IF('Data SW'!C501="","",'Data SW'!AD501)</f>
        <v/>
      </c>
      <c r="H8483">
        <f>IF('Data SW'!C501="","",'Data SW'!AC501)</f>
        <v/>
      </c>
      <c r="I8483">
        <f>IF('Data SW'!C501="","",COUNTIF('Data SW'!J501,"&gt;0")+COUNTIF('Data SW'!L501,"&gt;0")+COUNTIF('Data SW'!N501,"&gt;0")+COUNTIF('Data SW'!P501,"&gt;0")+COUNTIF('Data SW'!R501,"&gt;0")+COUNTIF('Data SW'!T501,"&gt;0")+COUNTIF('Data SW'!V501,"&gt;0")+COUNTIF('Data SW'!X501,"&gt;0"))</f>
        <v/>
      </c>
      <c r="J8483">
        <f>IF('Data SW'!C501="","",IF((COUNTIF('Data SW'!K501,"&gt;0")+COUNTIF('Data SW'!M501,"&gt;0")+COUNTIF('Data SW'!O501,"&gt;0")+COUNTIF('Data SW'!Q501,"&gt;0")+COUNTIF('Data SW'!S501,"&gt;0")+COUNTIF('Data SW'!U501,"&gt;0")+COUNTIF('Data SW'!W501,"&gt;0")+COUNTIF('Data SW'!Y501,"&gt;0"))&gt;0,1,0))</f>
        <v/>
      </c>
      <c r="M8483" t="inlineStr">
        <is>
          <t>Data R</t>
        </is>
      </c>
    </row>
    <row r="8484">
      <c r="A8484" t="inlineStr">
        <is>
          <t>PT Swasta / PPKS</t>
        </is>
      </c>
      <c r="B8484">
        <f>IF('Data SW'!C502="","",'Data SW'!B502)</f>
        <v/>
      </c>
      <c r="C8484">
        <f>IF('Data SW'!C502="","",'Data SW'!C502)</f>
        <v/>
      </c>
      <c r="D8484">
        <f>IF('Data SW'!C502="","",'Data SW'!D502)</f>
        <v/>
      </c>
      <c r="E8484">
        <f>IF('Data SW'!C502="","",'Data SW'!E502)</f>
        <v/>
      </c>
      <c r="F8484">
        <f>IF('Data SW'!C502="","",'Data SW'!F502)</f>
        <v/>
      </c>
      <c r="G8484">
        <f>IF('Data SW'!C502="","",'Data SW'!AD502)</f>
        <v/>
      </c>
      <c r="H8484">
        <f>IF('Data SW'!C502="","",'Data SW'!AC502)</f>
        <v/>
      </c>
      <c r="I8484">
        <f>IF('Data SW'!C502="","",COUNTIF('Data SW'!J502,"&gt;0")+COUNTIF('Data SW'!L502,"&gt;0")+COUNTIF('Data SW'!N502,"&gt;0")+COUNTIF('Data SW'!P502,"&gt;0")+COUNTIF('Data SW'!R502,"&gt;0")+COUNTIF('Data SW'!T502,"&gt;0")+COUNTIF('Data SW'!V502,"&gt;0")+COUNTIF('Data SW'!X502,"&gt;0"))</f>
        <v/>
      </c>
      <c r="J8484">
        <f>IF('Data SW'!C502="","",IF((COUNTIF('Data SW'!K502,"&gt;0")+COUNTIF('Data SW'!M502,"&gt;0")+COUNTIF('Data SW'!O502,"&gt;0")+COUNTIF('Data SW'!Q502,"&gt;0")+COUNTIF('Data SW'!S502,"&gt;0")+COUNTIF('Data SW'!U502,"&gt;0")+COUNTIF('Data SW'!W502,"&gt;0")+COUNTIF('Data SW'!Y502,"&gt;0"))&gt;0,1,0))</f>
        <v/>
      </c>
      <c r="M8484" t="inlineStr">
        <is>
          <t>Data R</t>
        </is>
      </c>
    </row>
    <row r="8485">
      <c r="A8485" t="inlineStr">
        <is>
          <t>PT Swasta / PPKS</t>
        </is>
      </c>
      <c r="B8485">
        <f>IF('Data SW'!C503="","",'Data SW'!B503)</f>
        <v/>
      </c>
      <c r="C8485">
        <f>IF('Data SW'!C503="","",'Data SW'!C503)</f>
        <v/>
      </c>
      <c r="D8485">
        <f>IF('Data SW'!C503="","",'Data SW'!D503)</f>
        <v/>
      </c>
      <c r="E8485">
        <f>IF('Data SW'!C503="","",'Data SW'!E503)</f>
        <v/>
      </c>
      <c r="F8485">
        <f>IF('Data SW'!C503="","",'Data SW'!F503)</f>
        <v/>
      </c>
      <c r="G8485">
        <f>IF('Data SW'!C503="","",'Data SW'!AD503)</f>
        <v/>
      </c>
      <c r="H8485">
        <f>IF('Data SW'!C503="","",'Data SW'!AC503)</f>
        <v/>
      </c>
      <c r="I8485">
        <f>IF('Data SW'!C503="","",COUNTIF('Data SW'!J503,"&gt;0")+COUNTIF('Data SW'!L503,"&gt;0")+COUNTIF('Data SW'!N503,"&gt;0")+COUNTIF('Data SW'!P503,"&gt;0")+COUNTIF('Data SW'!R503,"&gt;0")+COUNTIF('Data SW'!T503,"&gt;0")+COUNTIF('Data SW'!V503,"&gt;0")+COUNTIF('Data SW'!X503,"&gt;0"))</f>
        <v/>
      </c>
      <c r="J8485">
        <f>IF('Data SW'!C503="","",IF((COUNTIF('Data SW'!K503,"&gt;0")+COUNTIF('Data SW'!M503,"&gt;0")+COUNTIF('Data SW'!O503,"&gt;0")+COUNTIF('Data SW'!Q503,"&gt;0")+COUNTIF('Data SW'!S503,"&gt;0")+COUNTIF('Data SW'!U503,"&gt;0")+COUNTIF('Data SW'!W503,"&gt;0")+COUNTIF('Data SW'!Y503,"&gt;0"))&gt;0,1,0))</f>
        <v/>
      </c>
      <c r="M8485" t="inlineStr">
        <is>
          <t>Data R</t>
        </is>
      </c>
    </row>
    <row r="8486">
      <c r="A8486" t="inlineStr">
        <is>
          <t>PT Swasta / PPKS</t>
        </is>
      </c>
      <c r="B8486">
        <f>IF('Data SW'!C504="","",'Data SW'!B504)</f>
        <v/>
      </c>
      <c r="C8486">
        <f>IF('Data SW'!C504="","",'Data SW'!C504)</f>
        <v/>
      </c>
      <c r="D8486">
        <f>IF('Data SW'!C504="","",'Data SW'!D504)</f>
        <v/>
      </c>
      <c r="E8486">
        <f>IF('Data SW'!C504="","",'Data SW'!E504)</f>
        <v/>
      </c>
      <c r="F8486">
        <f>IF('Data SW'!C504="","",'Data SW'!F504)</f>
        <v/>
      </c>
      <c r="G8486">
        <f>IF('Data SW'!C504="","",'Data SW'!AD504)</f>
        <v/>
      </c>
      <c r="H8486">
        <f>IF('Data SW'!C504="","",'Data SW'!AC504)</f>
        <v/>
      </c>
      <c r="I8486">
        <f>IF('Data SW'!C504="","",COUNTIF('Data SW'!J504,"&gt;0")+COUNTIF('Data SW'!L504,"&gt;0")+COUNTIF('Data SW'!N504,"&gt;0")+COUNTIF('Data SW'!P504,"&gt;0")+COUNTIF('Data SW'!R504,"&gt;0")+COUNTIF('Data SW'!T504,"&gt;0")+COUNTIF('Data SW'!V504,"&gt;0")+COUNTIF('Data SW'!X504,"&gt;0"))</f>
        <v/>
      </c>
      <c r="J8486">
        <f>IF('Data SW'!C504="","",IF((COUNTIF('Data SW'!K504,"&gt;0")+COUNTIF('Data SW'!M504,"&gt;0")+COUNTIF('Data SW'!O504,"&gt;0")+COUNTIF('Data SW'!Q504,"&gt;0")+COUNTIF('Data SW'!S504,"&gt;0")+COUNTIF('Data SW'!U504,"&gt;0")+COUNTIF('Data SW'!W504,"&gt;0")+COUNTIF('Data SW'!Y504,"&gt;0"))&gt;0,1,0))</f>
        <v/>
      </c>
      <c r="M8486" t="inlineStr">
        <is>
          <t>Data R</t>
        </is>
      </c>
    </row>
    <row r="8487">
      <c r="A8487" t="inlineStr">
        <is>
          <t>PT Swasta / PPKS</t>
        </is>
      </c>
      <c r="B8487">
        <f>IF('Data SW'!C505="","",'Data SW'!B505)</f>
        <v/>
      </c>
      <c r="C8487">
        <f>IF('Data SW'!C505="","",'Data SW'!C505)</f>
        <v/>
      </c>
      <c r="D8487">
        <f>IF('Data SW'!C505="","",'Data SW'!D505)</f>
        <v/>
      </c>
      <c r="E8487">
        <f>IF('Data SW'!C505="","",'Data SW'!E505)</f>
        <v/>
      </c>
      <c r="F8487">
        <f>IF('Data SW'!C505="","",'Data SW'!F505)</f>
        <v/>
      </c>
      <c r="G8487">
        <f>IF('Data SW'!C505="","",'Data SW'!AD505)</f>
        <v/>
      </c>
      <c r="H8487">
        <f>IF('Data SW'!C505="","",'Data SW'!AC505)</f>
        <v/>
      </c>
      <c r="I8487">
        <f>IF('Data SW'!C505="","",COUNTIF('Data SW'!J505,"&gt;0")+COUNTIF('Data SW'!L505,"&gt;0")+COUNTIF('Data SW'!N505,"&gt;0")+COUNTIF('Data SW'!P505,"&gt;0")+COUNTIF('Data SW'!R505,"&gt;0")+COUNTIF('Data SW'!T505,"&gt;0")+COUNTIF('Data SW'!V505,"&gt;0")+COUNTIF('Data SW'!X505,"&gt;0"))</f>
        <v/>
      </c>
      <c r="J8487">
        <f>IF('Data SW'!C505="","",IF((COUNTIF('Data SW'!K505,"&gt;0")+COUNTIF('Data SW'!M505,"&gt;0")+COUNTIF('Data SW'!O505,"&gt;0")+COUNTIF('Data SW'!Q505,"&gt;0")+COUNTIF('Data SW'!S505,"&gt;0")+COUNTIF('Data SW'!U505,"&gt;0")+COUNTIF('Data SW'!W505,"&gt;0")+COUNTIF('Data SW'!Y505,"&gt;0"))&gt;0,1,0))</f>
        <v/>
      </c>
      <c r="M8487" t="inlineStr">
        <is>
          <t>Data R</t>
        </is>
      </c>
    </row>
    <row r="8488">
      <c r="A8488" t="inlineStr">
        <is>
          <t>PT Swasta / PPKS</t>
        </is>
      </c>
      <c r="B8488">
        <f>IF('Data SW'!C506="","",'Data SW'!B506)</f>
        <v/>
      </c>
      <c r="C8488">
        <f>IF('Data SW'!C506="","",'Data SW'!C506)</f>
        <v/>
      </c>
      <c r="D8488">
        <f>IF('Data SW'!C506="","",'Data SW'!D506)</f>
        <v/>
      </c>
      <c r="E8488">
        <f>IF('Data SW'!C506="","",'Data SW'!E506)</f>
        <v/>
      </c>
      <c r="F8488">
        <f>IF('Data SW'!C506="","",'Data SW'!F506)</f>
        <v/>
      </c>
      <c r="G8488">
        <f>IF('Data SW'!C506="","",'Data SW'!AD506)</f>
        <v/>
      </c>
      <c r="H8488">
        <f>IF('Data SW'!C506="","",'Data SW'!AC506)</f>
        <v/>
      </c>
      <c r="I8488">
        <f>IF('Data SW'!C506="","",COUNTIF('Data SW'!J506,"&gt;0")+COUNTIF('Data SW'!L506,"&gt;0")+COUNTIF('Data SW'!N506,"&gt;0")+COUNTIF('Data SW'!P506,"&gt;0")+COUNTIF('Data SW'!R506,"&gt;0")+COUNTIF('Data SW'!T506,"&gt;0")+COUNTIF('Data SW'!V506,"&gt;0")+COUNTIF('Data SW'!X506,"&gt;0"))</f>
        <v/>
      </c>
      <c r="J8488">
        <f>IF('Data SW'!C506="","",IF((COUNTIF('Data SW'!K506,"&gt;0")+COUNTIF('Data SW'!M506,"&gt;0")+COUNTIF('Data SW'!O506,"&gt;0")+COUNTIF('Data SW'!Q506,"&gt;0")+COUNTIF('Data SW'!S506,"&gt;0")+COUNTIF('Data SW'!U506,"&gt;0")+COUNTIF('Data SW'!W506,"&gt;0")+COUNTIF('Data SW'!Y506,"&gt;0"))&gt;0,1,0))</f>
        <v/>
      </c>
      <c r="M8488" t="inlineStr">
        <is>
          <t>Data R</t>
        </is>
      </c>
    </row>
    <row r="8489">
      <c r="A8489" t="inlineStr">
        <is>
          <t>PT Swasta / PPKS</t>
        </is>
      </c>
      <c r="B8489">
        <f>IF('Data SW'!C507="","",'Data SW'!B507)</f>
        <v/>
      </c>
      <c r="C8489">
        <f>IF('Data SW'!C507="","",'Data SW'!C507)</f>
        <v/>
      </c>
      <c r="D8489">
        <f>IF('Data SW'!C507="","",'Data SW'!D507)</f>
        <v/>
      </c>
      <c r="E8489">
        <f>IF('Data SW'!C507="","",'Data SW'!E507)</f>
        <v/>
      </c>
      <c r="F8489">
        <f>IF('Data SW'!C507="","",'Data SW'!F507)</f>
        <v/>
      </c>
      <c r="G8489">
        <f>IF('Data SW'!C507="","",'Data SW'!AD507)</f>
        <v/>
      </c>
      <c r="H8489">
        <f>IF('Data SW'!C507="","",'Data SW'!AC507)</f>
        <v/>
      </c>
      <c r="I8489">
        <f>IF('Data SW'!C507="","",COUNTIF('Data SW'!J507,"&gt;0")+COUNTIF('Data SW'!L507,"&gt;0")+COUNTIF('Data SW'!N507,"&gt;0")+COUNTIF('Data SW'!P507,"&gt;0")+COUNTIF('Data SW'!R507,"&gt;0")+COUNTIF('Data SW'!T507,"&gt;0")+COUNTIF('Data SW'!V507,"&gt;0")+COUNTIF('Data SW'!X507,"&gt;0"))</f>
        <v/>
      </c>
      <c r="J8489">
        <f>IF('Data SW'!C507="","",IF((COUNTIF('Data SW'!K507,"&gt;0")+COUNTIF('Data SW'!M507,"&gt;0")+COUNTIF('Data SW'!O507,"&gt;0")+COUNTIF('Data SW'!Q507,"&gt;0")+COUNTIF('Data SW'!S507,"&gt;0")+COUNTIF('Data SW'!U507,"&gt;0")+COUNTIF('Data SW'!W507,"&gt;0")+COUNTIF('Data SW'!Y507,"&gt;0"))&gt;0,1,0))</f>
        <v/>
      </c>
      <c r="M8489" t="inlineStr">
        <is>
          <t>Data R</t>
        </is>
      </c>
    </row>
    <row r="8490">
      <c r="A8490" t="inlineStr">
        <is>
          <t>PT Swasta / PPKS</t>
        </is>
      </c>
      <c r="B8490">
        <f>IF('Data SW'!C508="","",'Data SW'!B508)</f>
        <v/>
      </c>
      <c r="C8490">
        <f>IF('Data SW'!C508="","",'Data SW'!C508)</f>
        <v/>
      </c>
      <c r="D8490">
        <f>IF('Data SW'!C508="","",'Data SW'!D508)</f>
        <v/>
      </c>
      <c r="E8490">
        <f>IF('Data SW'!C508="","",'Data SW'!E508)</f>
        <v/>
      </c>
      <c r="F8490">
        <f>IF('Data SW'!C508="","",'Data SW'!F508)</f>
        <v/>
      </c>
      <c r="G8490">
        <f>IF('Data SW'!C508="","",'Data SW'!AD508)</f>
        <v/>
      </c>
      <c r="H8490">
        <f>IF('Data SW'!C508="","",'Data SW'!AC508)</f>
        <v/>
      </c>
      <c r="I8490">
        <f>IF('Data SW'!C508="","",COUNTIF('Data SW'!J508,"&gt;0")+COUNTIF('Data SW'!L508,"&gt;0")+COUNTIF('Data SW'!N508,"&gt;0")+COUNTIF('Data SW'!P508,"&gt;0")+COUNTIF('Data SW'!R508,"&gt;0")+COUNTIF('Data SW'!T508,"&gt;0")+COUNTIF('Data SW'!V508,"&gt;0")+COUNTIF('Data SW'!X508,"&gt;0"))</f>
        <v/>
      </c>
      <c r="J8490">
        <f>IF('Data SW'!C508="","",IF((COUNTIF('Data SW'!K508,"&gt;0")+COUNTIF('Data SW'!M508,"&gt;0")+COUNTIF('Data SW'!O508,"&gt;0")+COUNTIF('Data SW'!Q508,"&gt;0")+COUNTIF('Data SW'!S508,"&gt;0")+COUNTIF('Data SW'!U508,"&gt;0")+COUNTIF('Data SW'!W508,"&gt;0")+COUNTIF('Data SW'!Y508,"&gt;0"))&gt;0,1,0))</f>
        <v/>
      </c>
      <c r="M8490" t="inlineStr">
        <is>
          <t>Data R</t>
        </is>
      </c>
    </row>
    <row r="8491">
      <c r="A8491" t="inlineStr">
        <is>
          <t>PT Swasta / PPKS</t>
        </is>
      </c>
      <c r="B8491">
        <f>IF('Data SW'!C509="","",'Data SW'!B509)</f>
        <v/>
      </c>
      <c r="C8491">
        <f>IF('Data SW'!C509="","",'Data SW'!C509)</f>
        <v/>
      </c>
      <c r="D8491">
        <f>IF('Data SW'!C509="","",'Data SW'!D509)</f>
        <v/>
      </c>
      <c r="E8491">
        <f>IF('Data SW'!C509="","",'Data SW'!E509)</f>
        <v/>
      </c>
      <c r="F8491">
        <f>IF('Data SW'!C509="","",'Data SW'!F509)</f>
        <v/>
      </c>
      <c r="G8491">
        <f>IF('Data SW'!C509="","",'Data SW'!AD509)</f>
        <v/>
      </c>
      <c r="H8491">
        <f>IF('Data SW'!C509="","",'Data SW'!AC509)</f>
        <v/>
      </c>
      <c r="I8491">
        <f>IF('Data SW'!C509="","",COUNTIF('Data SW'!J509,"&gt;0")+COUNTIF('Data SW'!L509,"&gt;0")+COUNTIF('Data SW'!N509,"&gt;0")+COUNTIF('Data SW'!P509,"&gt;0")+COUNTIF('Data SW'!R509,"&gt;0")+COUNTIF('Data SW'!T509,"&gt;0")+COUNTIF('Data SW'!V509,"&gt;0")+COUNTIF('Data SW'!X509,"&gt;0"))</f>
        <v/>
      </c>
      <c r="J8491">
        <f>IF('Data SW'!C509="","",IF((COUNTIF('Data SW'!K509,"&gt;0")+COUNTIF('Data SW'!M509,"&gt;0")+COUNTIF('Data SW'!O509,"&gt;0")+COUNTIF('Data SW'!Q509,"&gt;0")+COUNTIF('Data SW'!S509,"&gt;0")+COUNTIF('Data SW'!U509,"&gt;0")+COUNTIF('Data SW'!W509,"&gt;0")+COUNTIF('Data SW'!Y509,"&gt;0"))&gt;0,1,0))</f>
        <v/>
      </c>
      <c r="M8491" t="inlineStr">
        <is>
          <t>Data R</t>
        </is>
      </c>
    </row>
    <row r="8492">
      <c r="A8492" t="inlineStr">
        <is>
          <t>PT Swasta / PPKS</t>
        </is>
      </c>
      <c r="B8492">
        <f>IF('Data SW'!C510="","",'Data SW'!B510)</f>
        <v/>
      </c>
      <c r="C8492">
        <f>IF('Data SW'!C510="","",'Data SW'!C510)</f>
        <v/>
      </c>
      <c r="D8492">
        <f>IF('Data SW'!C510="","",'Data SW'!D510)</f>
        <v/>
      </c>
      <c r="E8492">
        <f>IF('Data SW'!C510="","",'Data SW'!E510)</f>
        <v/>
      </c>
      <c r="F8492">
        <f>IF('Data SW'!C510="","",'Data SW'!F510)</f>
        <v/>
      </c>
      <c r="G8492">
        <f>IF('Data SW'!C510="","",'Data SW'!AD510)</f>
        <v/>
      </c>
      <c r="H8492">
        <f>IF('Data SW'!C510="","",'Data SW'!AC510)</f>
        <v/>
      </c>
      <c r="I8492">
        <f>IF('Data SW'!C510="","",COUNTIF('Data SW'!J510,"&gt;0")+COUNTIF('Data SW'!L510,"&gt;0")+COUNTIF('Data SW'!N510,"&gt;0")+COUNTIF('Data SW'!P510,"&gt;0")+COUNTIF('Data SW'!R510,"&gt;0")+COUNTIF('Data SW'!T510,"&gt;0")+COUNTIF('Data SW'!V510,"&gt;0")+COUNTIF('Data SW'!X510,"&gt;0"))</f>
        <v/>
      </c>
      <c r="J8492">
        <f>IF('Data SW'!C510="","",IF((COUNTIF('Data SW'!K510,"&gt;0")+COUNTIF('Data SW'!M510,"&gt;0")+COUNTIF('Data SW'!O510,"&gt;0")+COUNTIF('Data SW'!Q510,"&gt;0")+COUNTIF('Data SW'!S510,"&gt;0")+COUNTIF('Data SW'!U510,"&gt;0")+COUNTIF('Data SW'!W510,"&gt;0")+COUNTIF('Data SW'!Y510,"&gt;0"))&gt;0,1,0))</f>
        <v/>
      </c>
      <c r="M8492" t="inlineStr">
        <is>
          <t>Data R</t>
        </is>
      </c>
    </row>
    <row r="8493">
      <c r="A8493" t="inlineStr">
        <is>
          <t>PT Swasta / PPKS</t>
        </is>
      </c>
      <c r="B8493">
        <f>IF('Data SW'!C511="","",'Data SW'!B511)</f>
        <v/>
      </c>
      <c r="C8493">
        <f>IF('Data SW'!C511="","",'Data SW'!C511)</f>
        <v/>
      </c>
      <c r="D8493">
        <f>IF('Data SW'!C511="","",'Data SW'!D511)</f>
        <v/>
      </c>
      <c r="E8493">
        <f>IF('Data SW'!C511="","",'Data SW'!E511)</f>
        <v/>
      </c>
      <c r="F8493">
        <f>IF('Data SW'!C511="","",'Data SW'!F511)</f>
        <v/>
      </c>
      <c r="G8493">
        <f>IF('Data SW'!C511="","",'Data SW'!AD511)</f>
        <v/>
      </c>
      <c r="H8493">
        <f>IF('Data SW'!C511="","",'Data SW'!AC511)</f>
        <v/>
      </c>
      <c r="I8493">
        <f>IF('Data SW'!C511="","",COUNTIF('Data SW'!J511,"&gt;0")+COUNTIF('Data SW'!L511,"&gt;0")+COUNTIF('Data SW'!N511,"&gt;0")+COUNTIF('Data SW'!P511,"&gt;0")+COUNTIF('Data SW'!R511,"&gt;0")+COUNTIF('Data SW'!T511,"&gt;0")+COUNTIF('Data SW'!V511,"&gt;0")+COUNTIF('Data SW'!X511,"&gt;0"))</f>
        <v/>
      </c>
      <c r="J8493">
        <f>IF('Data SW'!C511="","",IF((COUNTIF('Data SW'!K511,"&gt;0")+COUNTIF('Data SW'!M511,"&gt;0")+COUNTIF('Data SW'!O511,"&gt;0")+COUNTIF('Data SW'!Q511,"&gt;0")+COUNTIF('Data SW'!S511,"&gt;0")+COUNTIF('Data SW'!U511,"&gt;0")+COUNTIF('Data SW'!W511,"&gt;0")+COUNTIF('Data SW'!Y511,"&gt;0"))&gt;0,1,0))</f>
        <v/>
      </c>
      <c r="M8493" t="inlineStr">
        <is>
          <t>Data R</t>
        </is>
      </c>
    </row>
    <row r="8494">
      <c r="A8494" t="inlineStr">
        <is>
          <t>PT Swasta / PPKS</t>
        </is>
      </c>
      <c r="B8494">
        <f>IF('Data SW'!C512="","",'Data SW'!B512)</f>
        <v/>
      </c>
      <c r="C8494">
        <f>IF('Data SW'!C512="","",'Data SW'!C512)</f>
        <v/>
      </c>
      <c r="D8494">
        <f>IF('Data SW'!C512="","",'Data SW'!D512)</f>
        <v/>
      </c>
      <c r="E8494">
        <f>IF('Data SW'!C512="","",'Data SW'!E512)</f>
        <v/>
      </c>
      <c r="F8494">
        <f>IF('Data SW'!C512="","",'Data SW'!F512)</f>
        <v/>
      </c>
      <c r="G8494">
        <f>IF('Data SW'!C512="","",'Data SW'!AD512)</f>
        <v/>
      </c>
      <c r="H8494">
        <f>IF('Data SW'!C512="","",'Data SW'!AC512)</f>
        <v/>
      </c>
      <c r="I8494">
        <f>IF('Data SW'!C512="","",COUNTIF('Data SW'!J512,"&gt;0")+COUNTIF('Data SW'!L512,"&gt;0")+COUNTIF('Data SW'!N512,"&gt;0")+COUNTIF('Data SW'!P512,"&gt;0")+COUNTIF('Data SW'!R512,"&gt;0")+COUNTIF('Data SW'!T512,"&gt;0")+COUNTIF('Data SW'!V512,"&gt;0")+COUNTIF('Data SW'!X512,"&gt;0"))</f>
        <v/>
      </c>
      <c r="J8494">
        <f>IF('Data SW'!C512="","",IF((COUNTIF('Data SW'!K512,"&gt;0")+COUNTIF('Data SW'!M512,"&gt;0")+COUNTIF('Data SW'!O512,"&gt;0")+COUNTIF('Data SW'!Q512,"&gt;0")+COUNTIF('Data SW'!S512,"&gt;0")+COUNTIF('Data SW'!U512,"&gt;0")+COUNTIF('Data SW'!W512,"&gt;0")+COUNTIF('Data SW'!Y512,"&gt;0"))&gt;0,1,0))</f>
        <v/>
      </c>
      <c r="M8494" t="inlineStr">
        <is>
          <t>Data R</t>
        </is>
      </c>
    </row>
    <row r="8495">
      <c r="A8495" t="inlineStr">
        <is>
          <t>PT Swasta / PPKS</t>
        </is>
      </c>
      <c r="B8495">
        <f>IF('Data SW'!C513="","",'Data SW'!B513)</f>
        <v/>
      </c>
      <c r="C8495">
        <f>IF('Data SW'!C513="","",'Data SW'!C513)</f>
        <v/>
      </c>
      <c r="D8495">
        <f>IF('Data SW'!C513="","",'Data SW'!D513)</f>
        <v/>
      </c>
      <c r="E8495">
        <f>IF('Data SW'!C513="","",'Data SW'!E513)</f>
        <v/>
      </c>
      <c r="F8495">
        <f>IF('Data SW'!C513="","",'Data SW'!F513)</f>
        <v/>
      </c>
      <c r="G8495">
        <f>IF('Data SW'!C513="","",'Data SW'!AD513)</f>
        <v/>
      </c>
      <c r="H8495">
        <f>IF('Data SW'!C513="","",'Data SW'!AC513)</f>
        <v/>
      </c>
      <c r="I8495">
        <f>IF('Data SW'!C513="","",COUNTIF('Data SW'!J513,"&gt;0")+COUNTIF('Data SW'!L513,"&gt;0")+COUNTIF('Data SW'!N513,"&gt;0")+COUNTIF('Data SW'!P513,"&gt;0")+COUNTIF('Data SW'!R513,"&gt;0")+COUNTIF('Data SW'!T513,"&gt;0")+COUNTIF('Data SW'!V513,"&gt;0")+COUNTIF('Data SW'!X513,"&gt;0"))</f>
        <v/>
      </c>
      <c r="J8495">
        <f>IF('Data SW'!C513="","",IF((COUNTIF('Data SW'!K513,"&gt;0")+COUNTIF('Data SW'!M513,"&gt;0")+COUNTIF('Data SW'!O513,"&gt;0")+COUNTIF('Data SW'!Q513,"&gt;0")+COUNTIF('Data SW'!S513,"&gt;0")+COUNTIF('Data SW'!U513,"&gt;0")+COUNTIF('Data SW'!W513,"&gt;0")+COUNTIF('Data SW'!Y513,"&gt;0"))&gt;0,1,0))</f>
        <v/>
      </c>
      <c r="M8495" t="inlineStr">
        <is>
          <t>Data R</t>
        </is>
      </c>
    </row>
    <row r="8496">
      <c r="A8496" t="inlineStr">
        <is>
          <t>PT Swasta / PPKS</t>
        </is>
      </c>
      <c r="B8496">
        <f>IF('Data SW'!C514="","",'Data SW'!B514)</f>
        <v/>
      </c>
      <c r="C8496">
        <f>IF('Data SW'!C514="","",'Data SW'!C514)</f>
        <v/>
      </c>
      <c r="D8496">
        <f>IF('Data SW'!C514="","",'Data SW'!D514)</f>
        <v/>
      </c>
      <c r="E8496">
        <f>IF('Data SW'!C514="","",'Data SW'!E514)</f>
        <v/>
      </c>
      <c r="F8496">
        <f>IF('Data SW'!C514="","",'Data SW'!F514)</f>
        <v/>
      </c>
      <c r="G8496">
        <f>IF('Data SW'!C514="","",'Data SW'!AD514)</f>
        <v/>
      </c>
      <c r="H8496">
        <f>IF('Data SW'!C514="","",'Data SW'!AC514)</f>
        <v/>
      </c>
      <c r="I8496">
        <f>IF('Data SW'!C514="","",COUNTIF('Data SW'!J514,"&gt;0")+COUNTIF('Data SW'!L514,"&gt;0")+COUNTIF('Data SW'!N514,"&gt;0")+COUNTIF('Data SW'!P514,"&gt;0")+COUNTIF('Data SW'!R514,"&gt;0")+COUNTIF('Data SW'!T514,"&gt;0")+COUNTIF('Data SW'!V514,"&gt;0")+COUNTIF('Data SW'!X514,"&gt;0"))</f>
        <v/>
      </c>
      <c r="J8496">
        <f>IF('Data SW'!C514="","",IF((COUNTIF('Data SW'!K514,"&gt;0")+COUNTIF('Data SW'!M514,"&gt;0")+COUNTIF('Data SW'!O514,"&gt;0")+COUNTIF('Data SW'!Q514,"&gt;0")+COUNTIF('Data SW'!S514,"&gt;0")+COUNTIF('Data SW'!U514,"&gt;0")+COUNTIF('Data SW'!W514,"&gt;0")+COUNTIF('Data SW'!Y514,"&gt;0"))&gt;0,1,0))</f>
        <v/>
      </c>
      <c r="M8496" t="inlineStr">
        <is>
          <t>Data R</t>
        </is>
      </c>
    </row>
    <row r="8497">
      <c r="A8497" t="inlineStr">
        <is>
          <t>PT Swasta / PPKS</t>
        </is>
      </c>
      <c r="B8497">
        <f>IF('Data SW'!C515="","",'Data SW'!B515)</f>
        <v/>
      </c>
      <c r="C8497">
        <f>IF('Data SW'!C515="","",'Data SW'!C515)</f>
        <v/>
      </c>
      <c r="D8497">
        <f>IF('Data SW'!C515="","",'Data SW'!D515)</f>
        <v/>
      </c>
      <c r="E8497">
        <f>IF('Data SW'!C515="","",'Data SW'!E515)</f>
        <v/>
      </c>
      <c r="F8497">
        <f>IF('Data SW'!C515="","",'Data SW'!F515)</f>
        <v/>
      </c>
      <c r="G8497">
        <f>IF('Data SW'!C515="","",'Data SW'!AD515)</f>
        <v/>
      </c>
      <c r="H8497">
        <f>IF('Data SW'!C515="","",'Data SW'!AC515)</f>
        <v/>
      </c>
      <c r="I8497">
        <f>IF('Data SW'!C515="","",COUNTIF('Data SW'!J515,"&gt;0")+COUNTIF('Data SW'!L515,"&gt;0")+COUNTIF('Data SW'!N515,"&gt;0")+COUNTIF('Data SW'!P515,"&gt;0")+COUNTIF('Data SW'!R515,"&gt;0")+COUNTIF('Data SW'!T515,"&gt;0")+COUNTIF('Data SW'!V515,"&gt;0")+COUNTIF('Data SW'!X515,"&gt;0"))</f>
        <v/>
      </c>
      <c r="J8497">
        <f>IF('Data SW'!C515="","",IF((COUNTIF('Data SW'!K515,"&gt;0")+COUNTIF('Data SW'!M515,"&gt;0")+COUNTIF('Data SW'!O515,"&gt;0")+COUNTIF('Data SW'!Q515,"&gt;0")+COUNTIF('Data SW'!S515,"&gt;0")+COUNTIF('Data SW'!U515,"&gt;0")+COUNTIF('Data SW'!W515,"&gt;0")+COUNTIF('Data SW'!Y515,"&gt;0"))&gt;0,1,0))</f>
        <v/>
      </c>
      <c r="M8497" t="inlineStr">
        <is>
          <t>Data R</t>
        </is>
      </c>
    </row>
    <row r="8498">
      <c r="A8498" t="inlineStr">
        <is>
          <t>PT Swasta / PPKS</t>
        </is>
      </c>
      <c r="B8498">
        <f>IF('Data SW'!C516="","",'Data SW'!B516)</f>
        <v/>
      </c>
      <c r="C8498">
        <f>IF('Data SW'!C516="","",'Data SW'!C516)</f>
        <v/>
      </c>
      <c r="D8498">
        <f>IF('Data SW'!C516="","",'Data SW'!D516)</f>
        <v/>
      </c>
      <c r="E8498">
        <f>IF('Data SW'!C516="","",'Data SW'!E516)</f>
        <v/>
      </c>
      <c r="F8498">
        <f>IF('Data SW'!C516="","",'Data SW'!F516)</f>
        <v/>
      </c>
      <c r="G8498">
        <f>IF('Data SW'!C516="","",'Data SW'!AD516)</f>
        <v/>
      </c>
      <c r="H8498">
        <f>IF('Data SW'!C516="","",'Data SW'!AC516)</f>
        <v/>
      </c>
      <c r="I8498">
        <f>IF('Data SW'!C516="","",COUNTIF('Data SW'!J516,"&gt;0")+COUNTIF('Data SW'!L516,"&gt;0")+COUNTIF('Data SW'!N516,"&gt;0")+COUNTIF('Data SW'!P516,"&gt;0")+COUNTIF('Data SW'!R516,"&gt;0")+COUNTIF('Data SW'!T516,"&gt;0")+COUNTIF('Data SW'!V516,"&gt;0")+COUNTIF('Data SW'!X516,"&gt;0"))</f>
        <v/>
      </c>
      <c r="J8498">
        <f>IF('Data SW'!C516="","",IF((COUNTIF('Data SW'!K516,"&gt;0")+COUNTIF('Data SW'!M516,"&gt;0")+COUNTIF('Data SW'!O516,"&gt;0")+COUNTIF('Data SW'!Q516,"&gt;0")+COUNTIF('Data SW'!S516,"&gt;0")+COUNTIF('Data SW'!U516,"&gt;0")+COUNTIF('Data SW'!W516,"&gt;0")+COUNTIF('Data SW'!Y516,"&gt;0"))&gt;0,1,0))</f>
        <v/>
      </c>
      <c r="M8498" t="inlineStr">
        <is>
          <t>Data R</t>
        </is>
      </c>
    </row>
    <row r="8499">
      <c r="A8499" t="inlineStr">
        <is>
          <t>PT Swasta / PPKS</t>
        </is>
      </c>
      <c r="B8499">
        <f>IF('Data SW'!C517="","",'Data SW'!B517)</f>
        <v/>
      </c>
      <c r="C8499">
        <f>IF('Data SW'!C517="","",'Data SW'!C517)</f>
        <v/>
      </c>
      <c r="D8499">
        <f>IF('Data SW'!C517="","",'Data SW'!D517)</f>
        <v/>
      </c>
      <c r="E8499">
        <f>IF('Data SW'!C517="","",'Data SW'!E517)</f>
        <v/>
      </c>
      <c r="F8499">
        <f>IF('Data SW'!C517="","",'Data SW'!F517)</f>
        <v/>
      </c>
      <c r="G8499">
        <f>IF('Data SW'!C517="","",'Data SW'!AD517)</f>
        <v/>
      </c>
      <c r="H8499">
        <f>IF('Data SW'!C517="","",'Data SW'!AC517)</f>
        <v/>
      </c>
      <c r="I8499">
        <f>IF('Data SW'!C517="","",COUNTIF('Data SW'!J517,"&gt;0")+COUNTIF('Data SW'!L517,"&gt;0")+COUNTIF('Data SW'!N517,"&gt;0")+COUNTIF('Data SW'!P517,"&gt;0")+COUNTIF('Data SW'!R517,"&gt;0")+COUNTIF('Data SW'!T517,"&gt;0")+COUNTIF('Data SW'!V517,"&gt;0")+COUNTIF('Data SW'!X517,"&gt;0"))</f>
        <v/>
      </c>
      <c r="J8499">
        <f>IF('Data SW'!C517="","",IF((COUNTIF('Data SW'!K517,"&gt;0")+COUNTIF('Data SW'!M517,"&gt;0")+COUNTIF('Data SW'!O517,"&gt;0")+COUNTIF('Data SW'!Q517,"&gt;0")+COUNTIF('Data SW'!S517,"&gt;0")+COUNTIF('Data SW'!U517,"&gt;0")+COUNTIF('Data SW'!W517,"&gt;0")+COUNTIF('Data SW'!Y517,"&gt;0"))&gt;0,1,0))</f>
        <v/>
      </c>
      <c r="M8499" t="inlineStr">
        <is>
          <t>Data R</t>
        </is>
      </c>
    </row>
    <row r="8500">
      <c r="A8500" t="inlineStr">
        <is>
          <t>PT Swasta / PPKS</t>
        </is>
      </c>
      <c r="B8500">
        <f>IF('Data SW'!C518="","",'Data SW'!B518)</f>
        <v/>
      </c>
      <c r="C8500">
        <f>IF('Data SW'!C518="","",'Data SW'!C518)</f>
        <v/>
      </c>
      <c r="D8500">
        <f>IF('Data SW'!C518="","",'Data SW'!D518)</f>
        <v/>
      </c>
      <c r="E8500">
        <f>IF('Data SW'!C518="","",'Data SW'!E518)</f>
        <v/>
      </c>
      <c r="F8500">
        <f>IF('Data SW'!C518="","",'Data SW'!F518)</f>
        <v/>
      </c>
      <c r="G8500">
        <f>IF('Data SW'!C518="","",'Data SW'!AD518)</f>
        <v/>
      </c>
      <c r="H8500">
        <f>IF('Data SW'!C518="","",'Data SW'!AC518)</f>
        <v/>
      </c>
      <c r="I8500">
        <f>IF('Data SW'!C518="","",COUNTIF('Data SW'!J518,"&gt;0")+COUNTIF('Data SW'!L518,"&gt;0")+COUNTIF('Data SW'!N518,"&gt;0")+COUNTIF('Data SW'!P518,"&gt;0")+COUNTIF('Data SW'!R518,"&gt;0")+COUNTIF('Data SW'!T518,"&gt;0")+COUNTIF('Data SW'!V518,"&gt;0")+COUNTIF('Data SW'!X518,"&gt;0"))</f>
        <v/>
      </c>
      <c r="J8500">
        <f>IF('Data SW'!C518="","",IF((COUNTIF('Data SW'!K518,"&gt;0")+COUNTIF('Data SW'!M518,"&gt;0")+COUNTIF('Data SW'!O518,"&gt;0")+COUNTIF('Data SW'!Q518,"&gt;0")+COUNTIF('Data SW'!S518,"&gt;0")+COUNTIF('Data SW'!U518,"&gt;0")+COUNTIF('Data SW'!W518,"&gt;0")+COUNTIF('Data SW'!Y518,"&gt;0"))&gt;0,1,0))</f>
        <v/>
      </c>
      <c r="M8500" t="inlineStr">
        <is>
          <t>Data R</t>
        </is>
      </c>
    </row>
    <row r="8501">
      <c r="A8501" t="inlineStr">
        <is>
          <t>PT Swasta / PPKS</t>
        </is>
      </c>
      <c r="B8501">
        <f>IF('Data SW'!C519="","",'Data SW'!B519)</f>
        <v/>
      </c>
      <c r="C8501">
        <f>IF('Data SW'!C519="","",'Data SW'!C519)</f>
        <v/>
      </c>
      <c r="D8501">
        <f>IF('Data SW'!C519="","",'Data SW'!D519)</f>
        <v/>
      </c>
      <c r="E8501">
        <f>IF('Data SW'!C519="","",'Data SW'!E519)</f>
        <v/>
      </c>
      <c r="F8501">
        <f>IF('Data SW'!C519="","",'Data SW'!F519)</f>
        <v/>
      </c>
      <c r="G8501">
        <f>IF('Data SW'!C519="","",'Data SW'!AD519)</f>
        <v/>
      </c>
      <c r="H8501">
        <f>IF('Data SW'!C519="","",'Data SW'!AC519)</f>
        <v/>
      </c>
      <c r="I8501">
        <f>IF('Data SW'!C519="","",COUNTIF('Data SW'!J519,"&gt;0")+COUNTIF('Data SW'!L519,"&gt;0")+COUNTIF('Data SW'!N519,"&gt;0")+COUNTIF('Data SW'!P519,"&gt;0")+COUNTIF('Data SW'!R519,"&gt;0")+COUNTIF('Data SW'!T519,"&gt;0")+COUNTIF('Data SW'!V519,"&gt;0")+COUNTIF('Data SW'!X519,"&gt;0"))</f>
        <v/>
      </c>
      <c r="J8501">
        <f>IF('Data SW'!C519="","",IF((COUNTIF('Data SW'!K519,"&gt;0")+COUNTIF('Data SW'!M519,"&gt;0")+COUNTIF('Data SW'!O519,"&gt;0")+COUNTIF('Data SW'!Q519,"&gt;0")+COUNTIF('Data SW'!S519,"&gt;0")+COUNTIF('Data SW'!U519,"&gt;0")+COUNTIF('Data SW'!W519,"&gt;0")+COUNTIF('Data SW'!Y519,"&gt;0"))&gt;0,1,0))</f>
        <v/>
      </c>
      <c r="M8501" t="inlineStr">
        <is>
          <t>Data R</t>
        </is>
      </c>
    </row>
    <row r="8502">
      <c r="A8502" t="inlineStr">
        <is>
          <t>PT Swasta / PPKS</t>
        </is>
      </c>
      <c r="B8502">
        <f>IF('Data SW'!C520="","",'Data SW'!B520)</f>
        <v/>
      </c>
      <c r="C8502">
        <f>IF('Data SW'!C520="","",'Data SW'!C520)</f>
        <v/>
      </c>
      <c r="D8502">
        <f>IF('Data SW'!C520="","",'Data SW'!D520)</f>
        <v/>
      </c>
      <c r="E8502">
        <f>IF('Data SW'!C520="","",'Data SW'!E520)</f>
        <v/>
      </c>
      <c r="F8502">
        <f>IF('Data SW'!C520="","",'Data SW'!F520)</f>
        <v/>
      </c>
      <c r="G8502">
        <f>IF('Data SW'!C520="","",'Data SW'!AD520)</f>
        <v/>
      </c>
      <c r="H8502">
        <f>IF('Data SW'!C520="","",'Data SW'!AC520)</f>
        <v/>
      </c>
      <c r="I8502">
        <f>IF('Data SW'!C520="","",COUNTIF('Data SW'!J520,"&gt;0")+COUNTIF('Data SW'!L520,"&gt;0")+COUNTIF('Data SW'!N520,"&gt;0")+COUNTIF('Data SW'!P520,"&gt;0")+COUNTIF('Data SW'!R520,"&gt;0")+COUNTIF('Data SW'!T520,"&gt;0")+COUNTIF('Data SW'!V520,"&gt;0")+COUNTIF('Data SW'!X520,"&gt;0"))</f>
        <v/>
      </c>
      <c r="J8502">
        <f>IF('Data SW'!C520="","",IF((COUNTIF('Data SW'!K520,"&gt;0")+COUNTIF('Data SW'!M520,"&gt;0")+COUNTIF('Data SW'!O520,"&gt;0")+COUNTIF('Data SW'!Q520,"&gt;0")+COUNTIF('Data SW'!S520,"&gt;0")+COUNTIF('Data SW'!U520,"&gt;0")+COUNTIF('Data SW'!W520,"&gt;0")+COUNTIF('Data SW'!Y520,"&gt;0"))&gt;0,1,0))</f>
        <v/>
      </c>
      <c r="M8502" t="inlineStr">
        <is>
          <t>Data R</t>
        </is>
      </c>
    </row>
    <row r="8503">
      <c r="A8503" t="inlineStr">
        <is>
          <t>PT Swasta / PPKS</t>
        </is>
      </c>
      <c r="B8503">
        <f>IF('Data SW'!C521="","",'Data SW'!B521)</f>
        <v/>
      </c>
      <c r="C8503">
        <f>IF('Data SW'!C521="","",'Data SW'!C521)</f>
        <v/>
      </c>
      <c r="D8503">
        <f>IF('Data SW'!C521="","",'Data SW'!D521)</f>
        <v/>
      </c>
      <c r="E8503">
        <f>IF('Data SW'!C521="","",'Data SW'!E521)</f>
        <v/>
      </c>
      <c r="F8503">
        <f>IF('Data SW'!C521="","",'Data SW'!F521)</f>
        <v/>
      </c>
      <c r="G8503">
        <f>IF('Data SW'!C521="","",'Data SW'!AD521)</f>
        <v/>
      </c>
      <c r="H8503">
        <f>IF('Data SW'!C521="","",'Data SW'!AC521)</f>
        <v/>
      </c>
      <c r="I8503">
        <f>IF('Data SW'!C521="","",COUNTIF('Data SW'!J521,"&gt;0")+COUNTIF('Data SW'!L521,"&gt;0")+COUNTIF('Data SW'!N521,"&gt;0")+COUNTIF('Data SW'!P521,"&gt;0")+COUNTIF('Data SW'!R521,"&gt;0")+COUNTIF('Data SW'!T521,"&gt;0")+COUNTIF('Data SW'!V521,"&gt;0")+COUNTIF('Data SW'!X521,"&gt;0"))</f>
        <v/>
      </c>
      <c r="J8503">
        <f>IF('Data SW'!C521="","",IF((COUNTIF('Data SW'!K521,"&gt;0")+COUNTIF('Data SW'!M521,"&gt;0")+COUNTIF('Data SW'!O521,"&gt;0")+COUNTIF('Data SW'!Q521,"&gt;0")+COUNTIF('Data SW'!S521,"&gt;0")+COUNTIF('Data SW'!U521,"&gt;0")+COUNTIF('Data SW'!W521,"&gt;0")+COUNTIF('Data SW'!Y521,"&gt;0"))&gt;0,1,0))</f>
        <v/>
      </c>
      <c r="M8503" t="inlineStr">
        <is>
          <t>Data R</t>
        </is>
      </c>
    </row>
    <row r="8504">
      <c r="A8504" t="inlineStr">
        <is>
          <t>PT Swasta / PPKS</t>
        </is>
      </c>
      <c r="B8504">
        <f>IF('Data SW'!C522="","",'Data SW'!B522)</f>
        <v/>
      </c>
      <c r="C8504">
        <f>IF('Data SW'!C522="","",'Data SW'!C522)</f>
        <v/>
      </c>
      <c r="D8504">
        <f>IF('Data SW'!C522="","",'Data SW'!D522)</f>
        <v/>
      </c>
      <c r="E8504">
        <f>IF('Data SW'!C522="","",'Data SW'!E522)</f>
        <v/>
      </c>
      <c r="F8504">
        <f>IF('Data SW'!C522="","",'Data SW'!F522)</f>
        <v/>
      </c>
      <c r="G8504">
        <f>IF('Data SW'!C522="","",'Data SW'!AD522)</f>
        <v/>
      </c>
      <c r="H8504">
        <f>IF('Data SW'!C522="","",'Data SW'!AC522)</f>
        <v/>
      </c>
      <c r="I8504">
        <f>IF('Data SW'!C522="","",COUNTIF('Data SW'!J522,"&gt;0")+COUNTIF('Data SW'!L522,"&gt;0")+COUNTIF('Data SW'!N522,"&gt;0")+COUNTIF('Data SW'!P522,"&gt;0")+COUNTIF('Data SW'!R522,"&gt;0")+COUNTIF('Data SW'!T522,"&gt;0")+COUNTIF('Data SW'!V522,"&gt;0")+COUNTIF('Data SW'!X522,"&gt;0"))</f>
        <v/>
      </c>
      <c r="J8504">
        <f>IF('Data SW'!C522="","",IF((COUNTIF('Data SW'!K522,"&gt;0")+COUNTIF('Data SW'!M522,"&gt;0")+COUNTIF('Data SW'!O522,"&gt;0")+COUNTIF('Data SW'!Q522,"&gt;0")+COUNTIF('Data SW'!S522,"&gt;0")+COUNTIF('Data SW'!U522,"&gt;0")+COUNTIF('Data SW'!W522,"&gt;0")+COUNTIF('Data SW'!Y522,"&gt;0"))&gt;0,1,0))</f>
        <v/>
      </c>
      <c r="M8504" t="inlineStr">
        <is>
          <t>Data R</t>
        </is>
      </c>
    </row>
    <row r="8505">
      <c r="A8505" t="inlineStr">
        <is>
          <t>PT Swasta / PPKS</t>
        </is>
      </c>
      <c r="B8505">
        <f>IF('Data SW'!C523="","",'Data SW'!B523)</f>
        <v/>
      </c>
      <c r="C8505">
        <f>IF('Data SW'!C523="","",'Data SW'!C523)</f>
        <v/>
      </c>
      <c r="D8505">
        <f>IF('Data SW'!C523="","",'Data SW'!D523)</f>
        <v/>
      </c>
      <c r="E8505">
        <f>IF('Data SW'!C523="","",'Data SW'!E523)</f>
        <v/>
      </c>
      <c r="F8505">
        <f>IF('Data SW'!C523="","",'Data SW'!F523)</f>
        <v/>
      </c>
      <c r="G8505">
        <f>IF('Data SW'!C523="","",'Data SW'!AD523)</f>
        <v/>
      </c>
      <c r="H8505">
        <f>IF('Data SW'!C523="","",'Data SW'!AC523)</f>
        <v/>
      </c>
      <c r="I8505">
        <f>IF('Data SW'!C523="","",COUNTIF('Data SW'!J523,"&gt;0")+COUNTIF('Data SW'!L523,"&gt;0")+COUNTIF('Data SW'!N523,"&gt;0")+COUNTIF('Data SW'!P523,"&gt;0")+COUNTIF('Data SW'!R523,"&gt;0")+COUNTIF('Data SW'!T523,"&gt;0")+COUNTIF('Data SW'!V523,"&gt;0")+COUNTIF('Data SW'!X523,"&gt;0"))</f>
        <v/>
      </c>
      <c r="J8505">
        <f>IF('Data SW'!C523="","",IF((COUNTIF('Data SW'!K523,"&gt;0")+COUNTIF('Data SW'!M523,"&gt;0")+COUNTIF('Data SW'!O523,"&gt;0")+COUNTIF('Data SW'!Q523,"&gt;0")+COUNTIF('Data SW'!S523,"&gt;0")+COUNTIF('Data SW'!U523,"&gt;0")+COUNTIF('Data SW'!W523,"&gt;0")+COUNTIF('Data SW'!Y523,"&gt;0"))&gt;0,1,0))</f>
        <v/>
      </c>
      <c r="M8505" t="inlineStr">
        <is>
          <t>Data R</t>
        </is>
      </c>
    </row>
    <row r="8506">
      <c r="A8506" t="inlineStr">
        <is>
          <t>PT Swasta / PPKS</t>
        </is>
      </c>
      <c r="B8506">
        <f>IF('Data SW'!C524="","",'Data SW'!B524)</f>
        <v/>
      </c>
      <c r="C8506">
        <f>IF('Data SW'!C524="","",'Data SW'!C524)</f>
        <v/>
      </c>
      <c r="D8506">
        <f>IF('Data SW'!C524="","",'Data SW'!D524)</f>
        <v/>
      </c>
      <c r="E8506">
        <f>IF('Data SW'!C524="","",'Data SW'!E524)</f>
        <v/>
      </c>
      <c r="F8506">
        <f>IF('Data SW'!C524="","",'Data SW'!F524)</f>
        <v/>
      </c>
      <c r="G8506">
        <f>IF('Data SW'!C524="","",'Data SW'!AD524)</f>
        <v/>
      </c>
      <c r="H8506">
        <f>IF('Data SW'!C524="","",'Data SW'!AC524)</f>
        <v/>
      </c>
      <c r="I8506">
        <f>IF('Data SW'!C524="","",COUNTIF('Data SW'!J524,"&gt;0")+COUNTIF('Data SW'!L524,"&gt;0")+COUNTIF('Data SW'!N524,"&gt;0")+COUNTIF('Data SW'!P524,"&gt;0")+COUNTIF('Data SW'!R524,"&gt;0")+COUNTIF('Data SW'!T524,"&gt;0")+COUNTIF('Data SW'!V524,"&gt;0")+COUNTIF('Data SW'!X524,"&gt;0"))</f>
        <v/>
      </c>
      <c r="J8506">
        <f>IF('Data SW'!C524="","",IF((COUNTIF('Data SW'!K524,"&gt;0")+COUNTIF('Data SW'!M524,"&gt;0")+COUNTIF('Data SW'!O524,"&gt;0")+COUNTIF('Data SW'!Q524,"&gt;0")+COUNTIF('Data SW'!S524,"&gt;0")+COUNTIF('Data SW'!U524,"&gt;0")+COUNTIF('Data SW'!W524,"&gt;0")+COUNTIF('Data SW'!Y524,"&gt;0"))&gt;0,1,0))</f>
        <v/>
      </c>
      <c r="M8506" t="inlineStr">
        <is>
          <t>Data R</t>
        </is>
      </c>
    </row>
    <row r="8507">
      <c r="A8507" t="inlineStr">
        <is>
          <t>PT Swasta / PPKS</t>
        </is>
      </c>
      <c r="B8507">
        <f>IF('Data SW'!C525="","",'Data SW'!B525)</f>
        <v/>
      </c>
      <c r="C8507">
        <f>IF('Data SW'!C525="","",'Data SW'!C525)</f>
        <v/>
      </c>
      <c r="D8507">
        <f>IF('Data SW'!C525="","",'Data SW'!D525)</f>
        <v/>
      </c>
      <c r="E8507">
        <f>IF('Data SW'!C525="","",'Data SW'!E525)</f>
        <v/>
      </c>
      <c r="F8507">
        <f>IF('Data SW'!C525="","",'Data SW'!F525)</f>
        <v/>
      </c>
      <c r="G8507">
        <f>IF('Data SW'!C525="","",'Data SW'!AD525)</f>
        <v/>
      </c>
      <c r="H8507">
        <f>IF('Data SW'!C525="","",'Data SW'!AC525)</f>
        <v/>
      </c>
      <c r="I8507">
        <f>IF('Data SW'!C525="","",COUNTIF('Data SW'!J525,"&gt;0")+COUNTIF('Data SW'!L525,"&gt;0")+COUNTIF('Data SW'!N525,"&gt;0")+COUNTIF('Data SW'!P525,"&gt;0")+COUNTIF('Data SW'!R525,"&gt;0")+COUNTIF('Data SW'!T525,"&gt;0")+COUNTIF('Data SW'!V525,"&gt;0")+COUNTIF('Data SW'!X525,"&gt;0"))</f>
        <v/>
      </c>
      <c r="J8507">
        <f>IF('Data SW'!C525="","",IF((COUNTIF('Data SW'!K525,"&gt;0")+COUNTIF('Data SW'!M525,"&gt;0")+COUNTIF('Data SW'!O525,"&gt;0")+COUNTIF('Data SW'!Q525,"&gt;0")+COUNTIF('Data SW'!S525,"&gt;0")+COUNTIF('Data SW'!U525,"&gt;0")+COUNTIF('Data SW'!W525,"&gt;0")+COUNTIF('Data SW'!Y525,"&gt;0"))&gt;0,1,0))</f>
        <v/>
      </c>
      <c r="M8507" t="inlineStr">
        <is>
          <t>Data R</t>
        </is>
      </c>
    </row>
    <row r="8508">
      <c r="A8508" t="inlineStr">
        <is>
          <t>PT Swasta / PPKS</t>
        </is>
      </c>
      <c r="B8508">
        <f>IF('Data SW'!C526="","",'Data SW'!B526)</f>
        <v/>
      </c>
      <c r="C8508">
        <f>IF('Data SW'!C526="","",'Data SW'!C526)</f>
        <v/>
      </c>
      <c r="D8508">
        <f>IF('Data SW'!C526="","",'Data SW'!D526)</f>
        <v/>
      </c>
      <c r="E8508">
        <f>IF('Data SW'!C526="","",'Data SW'!E526)</f>
        <v/>
      </c>
      <c r="F8508">
        <f>IF('Data SW'!C526="","",'Data SW'!F526)</f>
        <v/>
      </c>
      <c r="G8508">
        <f>IF('Data SW'!C526="","",'Data SW'!AD526)</f>
        <v/>
      </c>
      <c r="H8508">
        <f>IF('Data SW'!C526="","",'Data SW'!AC526)</f>
        <v/>
      </c>
      <c r="I8508">
        <f>IF('Data SW'!C526="","",COUNTIF('Data SW'!J526,"&gt;0")+COUNTIF('Data SW'!L526,"&gt;0")+COUNTIF('Data SW'!N526,"&gt;0")+COUNTIF('Data SW'!P526,"&gt;0")+COUNTIF('Data SW'!R526,"&gt;0")+COUNTIF('Data SW'!T526,"&gt;0")+COUNTIF('Data SW'!V526,"&gt;0")+COUNTIF('Data SW'!X526,"&gt;0"))</f>
        <v/>
      </c>
      <c r="J8508">
        <f>IF('Data SW'!C526="","",IF((COUNTIF('Data SW'!K526,"&gt;0")+COUNTIF('Data SW'!M526,"&gt;0")+COUNTIF('Data SW'!O526,"&gt;0")+COUNTIF('Data SW'!Q526,"&gt;0")+COUNTIF('Data SW'!S526,"&gt;0")+COUNTIF('Data SW'!U526,"&gt;0")+COUNTIF('Data SW'!W526,"&gt;0")+COUNTIF('Data SW'!Y526,"&gt;0"))&gt;0,1,0))</f>
        <v/>
      </c>
      <c r="M8508" t="inlineStr">
        <is>
          <t>Data R</t>
        </is>
      </c>
    </row>
    <row r="8509">
      <c r="A8509" t="inlineStr">
        <is>
          <t>PT Swasta / PPKS</t>
        </is>
      </c>
      <c r="B8509">
        <f>IF('Data SW'!C527="","",'Data SW'!B527)</f>
        <v/>
      </c>
      <c r="C8509">
        <f>IF('Data SW'!C527="","",'Data SW'!C527)</f>
        <v/>
      </c>
      <c r="D8509">
        <f>IF('Data SW'!C527="","",'Data SW'!D527)</f>
        <v/>
      </c>
      <c r="E8509">
        <f>IF('Data SW'!C527="","",'Data SW'!E527)</f>
        <v/>
      </c>
      <c r="F8509">
        <f>IF('Data SW'!C527="","",'Data SW'!F527)</f>
        <v/>
      </c>
      <c r="G8509">
        <f>IF('Data SW'!C527="","",'Data SW'!AD527)</f>
        <v/>
      </c>
      <c r="H8509">
        <f>IF('Data SW'!C527="","",'Data SW'!AC527)</f>
        <v/>
      </c>
      <c r="I8509">
        <f>IF('Data SW'!C527="","",COUNTIF('Data SW'!J527,"&gt;0")+COUNTIF('Data SW'!L527,"&gt;0")+COUNTIF('Data SW'!N527,"&gt;0")+COUNTIF('Data SW'!P527,"&gt;0")+COUNTIF('Data SW'!R527,"&gt;0")+COUNTIF('Data SW'!T527,"&gt;0")+COUNTIF('Data SW'!V527,"&gt;0")+COUNTIF('Data SW'!X527,"&gt;0"))</f>
        <v/>
      </c>
      <c r="J8509">
        <f>IF('Data SW'!C527="","",IF((COUNTIF('Data SW'!K527,"&gt;0")+COUNTIF('Data SW'!M527,"&gt;0")+COUNTIF('Data SW'!O527,"&gt;0")+COUNTIF('Data SW'!Q527,"&gt;0")+COUNTIF('Data SW'!S527,"&gt;0")+COUNTIF('Data SW'!U527,"&gt;0")+COUNTIF('Data SW'!W527,"&gt;0")+COUNTIF('Data SW'!Y527,"&gt;0"))&gt;0,1,0))</f>
        <v/>
      </c>
      <c r="M8509" t="inlineStr">
        <is>
          <t>Data R</t>
        </is>
      </c>
    </row>
    <row r="8510">
      <c r="A8510" t="inlineStr">
        <is>
          <t>PT Swasta / PPKS</t>
        </is>
      </c>
      <c r="B8510">
        <f>IF('Data SW'!C528="","",'Data SW'!B528)</f>
        <v/>
      </c>
      <c r="C8510">
        <f>IF('Data SW'!C528="","",'Data SW'!C528)</f>
        <v/>
      </c>
      <c r="D8510">
        <f>IF('Data SW'!C528="","",'Data SW'!D528)</f>
        <v/>
      </c>
      <c r="E8510">
        <f>IF('Data SW'!C528="","",'Data SW'!E528)</f>
        <v/>
      </c>
      <c r="F8510">
        <f>IF('Data SW'!C528="","",'Data SW'!F528)</f>
        <v/>
      </c>
      <c r="G8510">
        <f>IF('Data SW'!C528="","",'Data SW'!AD528)</f>
        <v/>
      </c>
      <c r="H8510">
        <f>IF('Data SW'!C528="","",'Data SW'!AC528)</f>
        <v/>
      </c>
      <c r="I8510">
        <f>IF('Data SW'!C528="","",COUNTIF('Data SW'!J528,"&gt;0")+COUNTIF('Data SW'!L528,"&gt;0")+COUNTIF('Data SW'!N528,"&gt;0")+COUNTIF('Data SW'!P528,"&gt;0")+COUNTIF('Data SW'!R528,"&gt;0")+COUNTIF('Data SW'!T528,"&gt;0")+COUNTIF('Data SW'!V528,"&gt;0")+COUNTIF('Data SW'!X528,"&gt;0"))</f>
        <v/>
      </c>
      <c r="J8510">
        <f>IF('Data SW'!C528="","",IF((COUNTIF('Data SW'!K528,"&gt;0")+COUNTIF('Data SW'!M528,"&gt;0")+COUNTIF('Data SW'!O528,"&gt;0")+COUNTIF('Data SW'!Q528,"&gt;0")+COUNTIF('Data SW'!S528,"&gt;0")+COUNTIF('Data SW'!U528,"&gt;0")+COUNTIF('Data SW'!W528,"&gt;0")+COUNTIF('Data SW'!Y528,"&gt;0"))&gt;0,1,0))</f>
        <v/>
      </c>
      <c r="M8510" t="inlineStr">
        <is>
          <t>Data R</t>
        </is>
      </c>
    </row>
    <row r="8511">
      <c r="A8511" t="inlineStr">
        <is>
          <t>PT Swasta / PPKS</t>
        </is>
      </c>
      <c r="B8511">
        <f>IF('Data SW'!C529="","",'Data SW'!B529)</f>
        <v/>
      </c>
      <c r="C8511">
        <f>IF('Data SW'!C529="","",'Data SW'!C529)</f>
        <v/>
      </c>
      <c r="D8511">
        <f>IF('Data SW'!C529="","",'Data SW'!D529)</f>
        <v/>
      </c>
      <c r="E8511">
        <f>IF('Data SW'!C529="","",'Data SW'!E529)</f>
        <v/>
      </c>
      <c r="F8511">
        <f>IF('Data SW'!C529="","",'Data SW'!F529)</f>
        <v/>
      </c>
      <c r="G8511">
        <f>IF('Data SW'!C529="","",'Data SW'!AD529)</f>
        <v/>
      </c>
      <c r="H8511">
        <f>IF('Data SW'!C529="","",'Data SW'!AC529)</f>
        <v/>
      </c>
      <c r="I8511">
        <f>IF('Data SW'!C529="","",COUNTIF('Data SW'!J529,"&gt;0")+COUNTIF('Data SW'!L529,"&gt;0")+COUNTIF('Data SW'!N529,"&gt;0")+COUNTIF('Data SW'!P529,"&gt;0")+COUNTIF('Data SW'!R529,"&gt;0")+COUNTIF('Data SW'!T529,"&gt;0")+COUNTIF('Data SW'!V529,"&gt;0")+COUNTIF('Data SW'!X529,"&gt;0"))</f>
        <v/>
      </c>
      <c r="J8511">
        <f>IF('Data SW'!C529="","",IF((COUNTIF('Data SW'!K529,"&gt;0")+COUNTIF('Data SW'!M529,"&gt;0")+COUNTIF('Data SW'!O529,"&gt;0")+COUNTIF('Data SW'!Q529,"&gt;0")+COUNTIF('Data SW'!S529,"&gt;0")+COUNTIF('Data SW'!U529,"&gt;0")+COUNTIF('Data SW'!W529,"&gt;0")+COUNTIF('Data SW'!Y529,"&gt;0"))&gt;0,1,0))</f>
        <v/>
      </c>
      <c r="M8511" t="inlineStr">
        <is>
          <t>Data R</t>
        </is>
      </c>
    </row>
    <row r="8512">
      <c r="A8512" t="inlineStr">
        <is>
          <t>PT Swasta / PPKS</t>
        </is>
      </c>
      <c r="B8512">
        <f>IF('Data SW'!C530="","",'Data SW'!B530)</f>
        <v/>
      </c>
      <c r="C8512">
        <f>IF('Data SW'!C530="","",'Data SW'!C530)</f>
        <v/>
      </c>
      <c r="D8512">
        <f>IF('Data SW'!C530="","",'Data SW'!D530)</f>
        <v/>
      </c>
      <c r="E8512">
        <f>IF('Data SW'!C530="","",'Data SW'!E530)</f>
        <v/>
      </c>
      <c r="F8512">
        <f>IF('Data SW'!C530="","",'Data SW'!F530)</f>
        <v/>
      </c>
      <c r="G8512">
        <f>IF('Data SW'!C530="","",'Data SW'!AD530)</f>
        <v/>
      </c>
      <c r="H8512">
        <f>IF('Data SW'!C530="","",'Data SW'!AC530)</f>
        <v/>
      </c>
      <c r="I8512">
        <f>IF('Data SW'!C530="","",COUNTIF('Data SW'!J530,"&gt;0")+COUNTIF('Data SW'!L530,"&gt;0")+COUNTIF('Data SW'!N530,"&gt;0")+COUNTIF('Data SW'!P530,"&gt;0")+COUNTIF('Data SW'!R530,"&gt;0")+COUNTIF('Data SW'!T530,"&gt;0")+COUNTIF('Data SW'!V530,"&gt;0")+COUNTIF('Data SW'!X530,"&gt;0"))</f>
        <v/>
      </c>
      <c r="J8512">
        <f>IF('Data SW'!C530="","",IF((COUNTIF('Data SW'!K530,"&gt;0")+COUNTIF('Data SW'!M530,"&gt;0")+COUNTIF('Data SW'!O530,"&gt;0")+COUNTIF('Data SW'!Q530,"&gt;0")+COUNTIF('Data SW'!S530,"&gt;0")+COUNTIF('Data SW'!U530,"&gt;0")+COUNTIF('Data SW'!W530,"&gt;0")+COUNTIF('Data SW'!Y530,"&gt;0"))&gt;0,1,0))</f>
        <v/>
      </c>
      <c r="M8512" t="inlineStr">
        <is>
          <t>Data R</t>
        </is>
      </c>
    </row>
    <row r="8513">
      <c r="A8513" t="inlineStr">
        <is>
          <t>PT Swasta / PPKS</t>
        </is>
      </c>
      <c r="B8513">
        <f>IF('Data SW'!C531="","",'Data SW'!B531)</f>
        <v/>
      </c>
      <c r="C8513">
        <f>IF('Data SW'!C531="","",'Data SW'!C531)</f>
        <v/>
      </c>
      <c r="D8513">
        <f>IF('Data SW'!C531="","",'Data SW'!D531)</f>
        <v/>
      </c>
      <c r="E8513">
        <f>IF('Data SW'!C531="","",'Data SW'!E531)</f>
        <v/>
      </c>
      <c r="F8513">
        <f>IF('Data SW'!C531="","",'Data SW'!F531)</f>
        <v/>
      </c>
      <c r="G8513">
        <f>IF('Data SW'!C531="","",'Data SW'!AD531)</f>
        <v/>
      </c>
      <c r="H8513">
        <f>IF('Data SW'!C531="","",'Data SW'!AC531)</f>
        <v/>
      </c>
      <c r="I8513">
        <f>IF('Data SW'!C531="","",COUNTIF('Data SW'!J531,"&gt;0")+COUNTIF('Data SW'!L531,"&gt;0")+COUNTIF('Data SW'!N531,"&gt;0")+COUNTIF('Data SW'!P531,"&gt;0")+COUNTIF('Data SW'!R531,"&gt;0")+COUNTIF('Data SW'!T531,"&gt;0")+COUNTIF('Data SW'!V531,"&gt;0")+COUNTIF('Data SW'!X531,"&gt;0"))</f>
        <v/>
      </c>
      <c r="J8513">
        <f>IF('Data SW'!C531="","",IF((COUNTIF('Data SW'!K531,"&gt;0")+COUNTIF('Data SW'!M531,"&gt;0")+COUNTIF('Data SW'!O531,"&gt;0")+COUNTIF('Data SW'!Q531,"&gt;0")+COUNTIF('Data SW'!S531,"&gt;0")+COUNTIF('Data SW'!U531,"&gt;0")+COUNTIF('Data SW'!W531,"&gt;0")+COUNTIF('Data SW'!Y531,"&gt;0"))&gt;0,1,0))</f>
        <v/>
      </c>
      <c r="M8513" t="inlineStr">
        <is>
          <t>Data R</t>
        </is>
      </c>
    </row>
    <row r="8514">
      <c r="A8514" t="inlineStr">
        <is>
          <t>PT Swasta / PPKS</t>
        </is>
      </c>
      <c r="B8514">
        <f>IF('Data SW'!C532="","",'Data SW'!B532)</f>
        <v/>
      </c>
      <c r="C8514">
        <f>IF('Data SW'!C532="","",'Data SW'!C532)</f>
        <v/>
      </c>
      <c r="D8514">
        <f>IF('Data SW'!C532="","",'Data SW'!D532)</f>
        <v/>
      </c>
      <c r="E8514">
        <f>IF('Data SW'!C532="","",'Data SW'!E532)</f>
        <v/>
      </c>
      <c r="F8514">
        <f>IF('Data SW'!C532="","",'Data SW'!F532)</f>
        <v/>
      </c>
      <c r="G8514">
        <f>IF('Data SW'!C532="","",'Data SW'!AD532)</f>
        <v/>
      </c>
      <c r="H8514">
        <f>IF('Data SW'!C532="","",'Data SW'!AC532)</f>
        <v/>
      </c>
      <c r="I8514">
        <f>IF('Data SW'!C532="","",COUNTIF('Data SW'!J532,"&gt;0")+COUNTIF('Data SW'!L532,"&gt;0")+COUNTIF('Data SW'!N532,"&gt;0")+COUNTIF('Data SW'!P532,"&gt;0")+COUNTIF('Data SW'!R532,"&gt;0")+COUNTIF('Data SW'!T532,"&gt;0")+COUNTIF('Data SW'!V532,"&gt;0")+COUNTIF('Data SW'!X532,"&gt;0"))</f>
        <v/>
      </c>
      <c r="J8514">
        <f>IF('Data SW'!C532="","",IF((COUNTIF('Data SW'!K532,"&gt;0")+COUNTIF('Data SW'!M532,"&gt;0")+COUNTIF('Data SW'!O532,"&gt;0")+COUNTIF('Data SW'!Q532,"&gt;0")+COUNTIF('Data SW'!S532,"&gt;0")+COUNTIF('Data SW'!U532,"&gt;0")+COUNTIF('Data SW'!W532,"&gt;0")+COUNTIF('Data SW'!Y532,"&gt;0"))&gt;0,1,0))</f>
        <v/>
      </c>
      <c r="M8514" t="inlineStr">
        <is>
          <t>Data R</t>
        </is>
      </c>
    </row>
    <row r="8515">
      <c r="A8515" t="inlineStr">
        <is>
          <t>PT Swasta / PPKS</t>
        </is>
      </c>
      <c r="B8515">
        <f>IF('Data SW'!C533="","",'Data SW'!B533)</f>
        <v/>
      </c>
      <c r="C8515">
        <f>IF('Data SW'!C533="","",'Data SW'!C533)</f>
        <v/>
      </c>
      <c r="D8515">
        <f>IF('Data SW'!C533="","",'Data SW'!D533)</f>
        <v/>
      </c>
      <c r="E8515">
        <f>IF('Data SW'!C533="","",'Data SW'!E533)</f>
        <v/>
      </c>
      <c r="F8515">
        <f>IF('Data SW'!C533="","",'Data SW'!F533)</f>
        <v/>
      </c>
      <c r="G8515">
        <f>IF('Data SW'!C533="","",'Data SW'!AD533)</f>
        <v/>
      </c>
      <c r="H8515">
        <f>IF('Data SW'!C533="","",'Data SW'!AC533)</f>
        <v/>
      </c>
      <c r="I8515">
        <f>IF('Data SW'!C533="","",COUNTIF('Data SW'!J533,"&gt;0")+COUNTIF('Data SW'!L533,"&gt;0")+COUNTIF('Data SW'!N533,"&gt;0")+COUNTIF('Data SW'!P533,"&gt;0")+COUNTIF('Data SW'!R533,"&gt;0")+COUNTIF('Data SW'!T533,"&gt;0")+COUNTIF('Data SW'!V533,"&gt;0")+COUNTIF('Data SW'!X533,"&gt;0"))</f>
        <v/>
      </c>
      <c r="J8515">
        <f>IF('Data SW'!C533="","",IF((COUNTIF('Data SW'!K533,"&gt;0")+COUNTIF('Data SW'!M533,"&gt;0")+COUNTIF('Data SW'!O533,"&gt;0")+COUNTIF('Data SW'!Q533,"&gt;0")+COUNTIF('Data SW'!S533,"&gt;0")+COUNTIF('Data SW'!U533,"&gt;0")+COUNTIF('Data SW'!W533,"&gt;0")+COUNTIF('Data SW'!Y533,"&gt;0"))&gt;0,1,0))</f>
        <v/>
      </c>
      <c r="M8515" t="inlineStr">
        <is>
          <t>Data R</t>
        </is>
      </c>
    </row>
    <row r="8516">
      <c r="A8516" t="inlineStr">
        <is>
          <t>PT Swasta / PPKS</t>
        </is>
      </c>
      <c r="B8516">
        <f>IF('Data SW'!C534="","",'Data SW'!B534)</f>
        <v/>
      </c>
      <c r="C8516">
        <f>IF('Data SW'!C534="","",'Data SW'!C534)</f>
        <v/>
      </c>
      <c r="D8516">
        <f>IF('Data SW'!C534="","",'Data SW'!D534)</f>
        <v/>
      </c>
      <c r="E8516">
        <f>IF('Data SW'!C534="","",'Data SW'!E534)</f>
        <v/>
      </c>
      <c r="F8516">
        <f>IF('Data SW'!C534="","",'Data SW'!F534)</f>
        <v/>
      </c>
      <c r="G8516">
        <f>IF('Data SW'!C534="","",'Data SW'!AD534)</f>
        <v/>
      </c>
      <c r="H8516">
        <f>IF('Data SW'!C534="","",'Data SW'!AC534)</f>
        <v/>
      </c>
      <c r="I8516">
        <f>IF('Data SW'!C534="","",COUNTIF('Data SW'!J534,"&gt;0")+COUNTIF('Data SW'!L534,"&gt;0")+COUNTIF('Data SW'!N534,"&gt;0")+COUNTIF('Data SW'!P534,"&gt;0")+COUNTIF('Data SW'!R534,"&gt;0")+COUNTIF('Data SW'!T534,"&gt;0")+COUNTIF('Data SW'!V534,"&gt;0")+COUNTIF('Data SW'!X534,"&gt;0"))</f>
        <v/>
      </c>
      <c r="J8516">
        <f>IF('Data SW'!C534="","",IF((COUNTIF('Data SW'!K534,"&gt;0")+COUNTIF('Data SW'!M534,"&gt;0")+COUNTIF('Data SW'!O534,"&gt;0")+COUNTIF('Data SW'!Q534,"&gt;0")+COUNTIF('Data SW'!S534,"&gt;0")+COUNTIF('Data SW'!U534,"&gt;0")+COUNTIF('Data SW'!W534,"&gt;0")+COUNTIF('Data SW'!Y534,"&gt;0"))&gt;0,1,0))</f>
        <v/>
      </c>
      <c r="M8516" t="inlineStr">
        <is>
          <t>Data R</t>
        </is>
      </c>
    </row>
    <row r="8517">
      <c r="A8517" t="inlineStr">
        <is>
          <t>PT Swasta / PPKS</t>
        </is>
      </c>
      <c r="B8517">
        <f>IF('Data SW'!C535="","",'Data SW'!B535)</f>
        <v/>
      </c>
      <c r="C8517">
        <f>IF('Data SW'!C535="","",'Data SW'!C535)</f>
        <v/>
      </c>
      <c r="D8517">
        <f>IF('Data SW'!C535="","",'Data SW'!D535)</f>
        <v/>
      </c>
      <c r="E8517">
        <f>IF('Data SW'!C535="","",'Data SW'!E535)</f>
        <v/>
      </c>
      <c r="F8517">
        <f>IF('Data SW'!C535="","",'Data SW'!F535)</f>
        <v/>
      </c>
      <c r="G8517">
        <f>IF('Data SW'!C535="","",'Data SW'!AD535)</f>
        <v/>
      </c>
      <c r="H8517">
        <f>IF('Data SW'!C535="","",'Data SW'!AC535)</f>
        <v/>
      </c>
      <c r="I8517">
        <f>IF('Data SW'!C535="","",COUNTIF('Data SW'!J535,"&gt;0")+COUNTIF('Data SW'!L535,"&gt;0")+COUNTIF('Data SW'!N535,"&gt;0")+COUNTIF('Data SW'!P535,"&gt;0")+COUNTIF('Data SW'!R535,"&gt;0")+COUNTIF('Data SW'!T535,"&gt;0")+COUNTIF('Data SW'!V535,"&gt;0")+COUNTIF('Data SW'!X535,"&gt;0"))</f>
        <v/>
      </c>
      <c r="J8517">
        <f>IF('Data SW'!C535="","",IF((COUNTIF('Data SW'!K535,"&gt;0")+COUNTIF('Data SW'!M535,"&gt;0")+COUNTIF('Data SW'!O535,"&gt;0")+COUNTIF('Data SW'!Q535,"&gt;0")+COUNTIF('Data SW'!S535,"&gt;0")+COUNTIF('Data SW'!U535,"&gt;0")+COUNTIF('Data SW'!W535,"&gt;0")+COUNTIF('Data SW'!Y535,"&gt;0"))&gt;0,1,0))</f>
        <v/>
      </c>
      <c r="M8517" t="inlineStr">
        <is>
          <t>Data R</t>
        </is>
      </c>
    </row>
    <row r="8518">
      <c r="A8518" t="inlineStr">
        <is>
          <t>PT Swasta / PPKS</t>
        </is>
      </c>
      <c r="B8518">
        <f>IF('Data SW'!C536="","",'Data SW'!B536)</f>
        <v/>
      </c>
      <c r="C8518">
        <f>IF('Data SW'!C536="","",'Data SW'!C536)</f>
        <v/>
      </c>
      <c r="D8518">
        <f>IF('Data SW'!C536="","",'Data SW'!D536)</f>
        <v/>
      </c>
      <c r="E8518">
        <f>IF('Data SW'!C536="","",'Data SW'!E536)</f>
        <v/>
      </c>
      <c r="F8518">
        <f>IF('Data SW'!C536="","",'Data SW'!F536)</f>
        <v/>
      </c>
      <c r="G8518">
        <f>IF('Data SW'!C536="","",'Data SW'!AD536)</f>
        <v/>
      </c>
      <c r="H8518">
        <f>IF('Data SW'!C536="","",'Data SW'!AC536)</f>
        <v/>
      </c>
      <c r="I8518">
        <f>IF('Data SW'!C536="","",COUNTIF('Data SW'!J536,"&gt;0")+COUNTIF('Data SW'!L536,"&gt;0")+COUNTIF('Data SW'!N536,"&gt;0")+COUNTIF('Data SW'!P536,"&gt;0")+COUNTIF('Data SW'!R536,"&gt;0")+COUNTIF('Data SW'!T536,"&gt;0")+COUNTIF('Data SW'!V536,"&gt;0")+COUNTIF('Data SW'!X536,"&gt;0"))</f>
        <v/>
      </c>
      <c r="J8518">
        <f>IF('Data SW'!C536="","",IF((COUNTIF('Data SW'!K536,"&gt;0")+COUNTIF('Data SW'!M536,"&gt;0")+COUNTIF('Data SW'!O536,"&gt;0")+COUNTIF('Data SW'!Q536,"&gt;0")+COUNTIF('Data SW'!S536,"&gt;0")+COUNTIF('Data SW'!U536,"&gt;0")+COUNTIF('Data SW'!W536,"&gt;0")+COUNTIF('Data SW'!Y536,"&gt;0"))&gt;0,1,0))</f>
        <v/>
      </c>
      <c r="M8518" t="inlineStr">
        <is>
          <t>Data R</t>
        </is>
      </c>
    </row>
    <row r="8519">
      <c r="A8519" t="inlineStr">
        <is>
          <t>PT Swasta / PPKS</t>
        </is>
      </c>
      <c r="B8519">
        <f>IF('Data SW'!C537="","",'Data SW'!B537)</f>
        <v/>
      </c>
      <c r="C8519">
        <f>IF('Data SW'!C537="","",'Data SW'!C537)</f>
        <v/>
      </c>
      <c r="D8519">
        <f>IF('Data SW'!C537="","",'Data SW'!D537)</f>
        <v/>
      </c>
      <c r="E8519">
        <f>IF('Data SW'!C537="","",'Data SW'!E537)</f>
        <v/>
      </c>
      <c r="F8519">
        <f>IF('Data SW'!C537="","",'Data SW'!F537)</f>
        <v/>
      </c>
      <c r="G8519">
        <f>IF('Data SW'!C537="","",'Data SW'!AD537)</f>
        <v/>
      </c>
      <c r="H8519">
        <f>IF('Data SW'!C537="","",'Data SW'!AC537)</f>
        <v/>
      </c>
      <c r="I8519">
        <f>IF('Data SW'!C537="","",COUNTIF('Data SW'!J537,"&gt;0")+COUNTIF('Data SW'!L537,"&gt;0")+COUNTIF('Data SW'!N537,"&gt;0")+COUNTIF('Data SW'!P537,"&gt;0")+COUNTIF('Data SW'!R537,"&gt;0")+COUNTIF('Data SW'!T537,"&gt;0")+COUNTIF('Data SW'!V537,"&gt;0")+COUNTIF('Data SW'!X537,"&gt;0"))</f>
        <v/>
      </c>
      <c r="J8519">
        <f>IF('Data SW'!C537="","",IF((COUNTIF('Data SW'!K537,"&gt;0")+COUNTIF('Data SW'!M537,"&gt;0")+COUNTIF('Data SW'!O537,"&gt;0")+COUNTIF('Data SW'!Q537,"&gt;0")+COUNTIF('Data SW'!S537,"&gt;0")+COUNTIF('Data SW'!U537,"&gt;0")+COUNTIF('Data SW'!W537,"&gt;0")+COUNTIF('Data SW'!Y537,"&gt;0"))&gt;0,1,0))</f>
        <v/>
      </c>
      <c r="M8519" t="inlineStr">
        <is>
          <t>Data R</t>
        </is>
      </c>
    </row>
    <row r="8520">
      <c r="A8520" t="inlineStr">
        <is>
          <t>PT Swasta / PPKS</t>
        </is>
      </c>
      <c r="B8520">
        <f>IF('Data SW'!C538="","",'Data SW'!B538)</f>
        <v/>
      </c>
      <c r="C8520">
        <f>IF('Data SW'!C538="","",'Data SW'!C538)</f>
        <v/>
      </c>
      <c r="D8520">
        <f>IF('Data SW'!C538="","",'Data SW'!D538)</f>
        <v/>
      </c>
      <c r="E8520">
        <f>IF('Data SW'!C538="","",'Data SW'!E538)</f>
        <v/>
      </c>
      <c r="F8520">
        <f>IF('Data SW'!C538="","",'Data SW'!F538)</f>
        <v/>
      </c>
      <c r="G8520">
        <f>IF('Data SW'!C538="","",'Data SW'!AD538)</f>
        <v/>
      </c>
      <c r="H8520">
        <f>IF('Data SW'!C538="","",'Data SW'!AC538)</f>
        <v/>
      </c>
      <c r="I8520">
        <f>IF('Data SW'!C538="","",COUNTIF('Data SW'!J538,"&gt;0")+COUNTIF('Data SW'!L538,"&gt;0")+COUNTIF('Data SW'!N538,"&gt;0")+COUNTIF('Data SW'!P538,"&gt;0")+COUNTIF('Data SW'!R538,"&gt;0")+COUNTIF('Data SW'!T538,"&gt;0")+COUNTIF('Data SW'!V538,"&gt;0")+COUNTIF('Data SW'!X538,"&gt;0"))</f>
        <v/>
      </c>
      <c r="J8520">
        <f>IF('Data SW'!C538="","",IF((COUNTIF('Data SW'!K538,"&gt;0")+COUNTIF('Data SW'!M538,"&gt;0")+COUNTIF('Data SW'!O538,"&gt;0")+COUNTIF('Data SW'!Q538,"&gt;0")+COUNTIF('Data SW'!S538,"&gt;0")+COUNTIF('Data SW'!U538,"&gt;0")+COUNTIF('Data SW'!W538,"&gt;0")+COUNTIF('Data SW'!Y538,"&gt;0"))&gt;0,1,0))</f>
        <v/>
      </c>
      <c r="M8520" t="inlineStr">
        <is>
          <t>Data R</t>
        </is>
      </c>
    </row>
    <row r="8521">
      <c r="A8521" t="inlineStr">
        <is>
          <t>PT Swasta / PPKS</t>
        </is>
      </c>
      <c r="B8521">
        <f>IF('Data SW'!C539="","",'Data SW'!B539)</f>
        <v/>
      </c>
      <c r="C8521">
        <f>IF('Data SW'!C539="","",'Data SW'!C539)</f>
        <v/>
      </c>
      <c r="D8521">
        <f>IF('Data SW'!C539="","",'Data SW'!D539)</f>
        <v/>
      </c>
      <c r="E8521">
        <f>IF('Data SW'!C539="","",'Data SW'!E539)</f>
        <v/>
      </c>
      <c r="F8521">
        <f>IF('Data SW'!C539="","",'Data SW'!F539)</f>
        <v/>
      </c>
      <c r="G8521">
        <f>IF('Data SW'!C539="","",'Data SW'!AD539)</f>
        <v/>
      </c>
      <c r="H8521">
        <f>IF('Data SW'!C539="","",'Data SW'!AC539)</f>
        <v/>
      </c>
      <c r="I8521">
        <f>IF('Data SW'!C539="","",COUNTIF('Data SW'!J539,"&gt;0")+COUNTIF('Data SW'!L539,"&gt;0")+COUNTIF('Data SW'!N539,"&gt;0")+COUNTIF('Data SW'!P539,"&gt;0")+COUNTIF('Data SW'!R539,"&gt;0")+COUNTIF('Data SW'!T539,"&gt;0")+COUNTIF('Data SW'!V539,"&gt;0")+COUNTIF('Data SW'!X539,"&gt;0"))</f>
        <v/>
      </c>
      <c r="J8521">
        <f>IF('Data SW'!C539="","",IF((COUNTIF('Data SW'!K539,"&gt;0")+COUNTIF('Data SW'!M539,"&gt;0")+COUNTIF('Data SW'!O539,"&gt;0")+COUNTIF('Data SW'!Q539,"&gt;0")+COUNTIF('Data SW'!S539,"&gt;0")+COUNTIF('Data SW'!U539,"&gt;0")+COUNTIF('Data SW'!W539,"&gt;0")+COUNTIF('Data SW'!Y539,"&gt;0"))&gt;0,1,0))</f>
        <v/>
      </c>
      <c r="M8521" t="inlineStr">
        <is>
          <t>Data R</t>
        </is>
      </c>
    </row>
    <row r="8522">
      <c r="A8522" t="inlineStr">
        <is>
          <t>PT Swasta / PPKS</t>
        </is>
      </c>
      <c r="B8522">
        <f>IF('Data SW'!C540="","",'Data SW'!B540)</f>
        <v/>
      </c>
      <c r="C8522">
        <f>IF('Data SW'!C540="","",'Data SW'!C540)</f>
        <v/>
      </c>
      <c r="D8522">
        <f>IF('Data SW'!C540="","",'Data SW'!D540)</f>
        <v/>
      </c>
      <c r="E8522">
        <f>IF('Data SW'!C540="","",'Data SW'!E540)</f>
        <v/>
      </c>
      <c r="F8522">
        <f>IF('Data SW'!C540="","",'Data SW'!F540)</f>
        <v/>
      </c>
      <c r="G8522">
        <f>IF('Data SW'!C540="","",'Data SW'!AD540)</f>
        <v/>
      </c>
      <c r="H8522">
        <f>IF('Data SW'!C540="","",'Data SW'!AC540)</f>
        <v/>
      </c>
      <c r="I8522">
        <f>IF('Data SW'!C540="","",COUNTIF('Data SW'!J540,"&gt;0")+COUNTIF('Data SW'!L540,"&gt;0")+COUNTIF('Data SW'!N540,"&gt;0")+COUNTIF('Data SW'!P540,"&gt;0")+COUNTIF('Data SW'!R540,"&gt;0")+COUNTIF('Data SW'!T540,"&gt;0")+COUNTIF('Data SW'!V540,"&gt;0")+COUNTIF('Data SW'!X540,"&gt;0"))</f>
        <v/>
      </c>
      <c r="J8522">
        <f>IF('Data SW'!C540="","",IF((COUNTIF('Data SW'!K540,"&gt;0")+COUNTIF('Data SW'!M540,"&gt;0")+COUNTIF('Data SW'!O540,"&gt;0")+COUNTIF('Data SW'!Q540,"&gt;0")+COUNTIF('Data SW'!S540,"&gt;0")+COUNTIF('Data SW'!U540,"&gt;0")+COUNTIF('Data SW'!W540,"&gt;0")+COUNTIF('Data SW'!Y540,"&gt;0"))&gt;0,1,0))</f>
        <v/>
      </c>
      <c r="M8522" t="inlineStr">
        <is>
          <t>Data R</t>
        </is>
      </c>
    </row>
    <row r="8523">
      <c r="A8523" t="inlineStr">
        <is>
          <t>PT Swasta / PPKS</t>
        </is>
      </c>
      <c r="B8523">
        <f>IF('Data SW'!C541="","",'Data SW'!B541)</f>
        <v/>
      </c>
      <c r="C8523">
        <f>IF('Data SW'!C541="","",'Data SW'!C541)</f>
        <v/>
      </c>
      <c r="D8523">
        <f>IF('Data SW'!C541="","",'Data SW'!D541)</f>
        <v/>
      </c>
      <c r="E8523">
        <f>IF('Data SW'!C541="","",'Data SW'!E541)</f>
        <v/>
      </c>
      <c r="F8523">
        <f>IF('Data SW'!C541="","",'Data SW'!F541)</f>
        <v/>
      </c>
      <c r="G8523">
        <f>IF('Data SW'!C541="","",'Data SW'!AD541)</f>
        <v/>
      </c>
      <c r="H8523">
        <f>IF('Data SW'!C541="","",'Data SW'!AC541)</f>
        <v/>
      </c>
      <c r="I8523">
        <f>IF('Data SW'!C541="","",COUNTIF('Data SW'!J541,"&gt;0")+COUNTIF('Data SW'!L541,"&gt;0")+COUNTIF('Data SW'!N541,"&gt;0")+COUNTIF('Data SW'!P541,"&gt;0")+COUNTIF('Data SW'!R541,"&gt;0")+COUNTIF('Data SW'!T541,"&gt;0")+COUNTIF('Data SW'!V541,"&gt;0")+COUNTIF('Data SW'!X541,"&gt;0"))</f>
        <v/>
      </c>
      <c r="J8523">
        <f>IF('Data SW'!C541="","",IF((COUNTIF('Data SW'!K541,"&gt;0")+COUNTIF('Data SW'!M541,"&gt;0")+COUNTIF('Data SW'!O541,"&gt;0")+COUNTIF('Data SW'!Q541,"&gt;0")+COUNTIF('Data SW'!S541,"&gt;0")+COUNTIF('Data SW'!U541,"&gt;0")+COUNTIF('Data SW'!W541,"&gt;0")+COUNTIF('Data SW'!Y541,"&gt;0"))&gt;0,1,0))</f>
        <v/>
      </c>
      <c r="M8523" t="inlineStr">
        <is>
          <t>Data R</t>
        </is>
      </c>
    </row>
    <row r="8524">
      <c r="A8524" t="inlineStr">
        <is>
          <t>PT Swasta / PPKS</t>
        </is>
      </c>
      <c r="B8524">
        <f>IF('Data SW'!C542="","",'Data SW'!B542)</f>
        <v/>
      </c>
      <c r="C8524">
        <f>IF('Data SW'!C542="","",'Data SW'!C542)</f>
        <v/>
      </c>
      <c r="D8524">
        <f>IF('Data SW'!C542="","",'Data SW'!D542)</f>
        <v/>
      </c>
      <c r="E8524">
        <f>IF('Data SW'!C542="","",'Data SW'!E542)</f>
        <v/>
      </c>
      <c r="F8524">
        <f>IF('Data SW'!C542="","",'Data SW'!F542)</f>
        <v/>
      </c>
      <c r="G8524">
        <f>IF('Data SW'!C542="","",'Data SW'!AD542)</f>
        <v/>
      </c>
      <c r="H8524">
        <f>IF('Data SW'!C542="","",'Data SW'!AC542)</f>
        <v/>
      </c>
      <c r="I8524">
        <f>IF('Data SW'!C542="","",COUNTIF('Data SW'!J542,"&gt;0")+COUNTIF('Data SW'!L542,"&gt;0")+COUNTIF('Data SW'!N542,"&gt;0")+COUNTIF('Data SW'!P542,"&gt;0")+COUNTIF('Data SW'!R542,"&gt;0")+COUNTIF('Data SW'!T542,"&gt;0")+COUNTIF('Data SW'!V542,"&gt;0")+COUNTIF('Data SW'!X542,"&gt;0"))</f>
        <v/>
      </c>
      <c r="J8524">
        <f>IF('Data SW'!C542="","",IF((COUNTIF('Data SW'!K542,"&gt;0")+COUNTIF('Data SW'!M542,"&gt;0")+COUNTIF('Data SW'!O542,"&gt;0")+COUNTIF('Data SW'!Q542,"&gt;0")+COUNTIF('Data SW'!S542,"&gt;0")+COUNTIF('Data SW'!U542,"&gt;0")+COUNTIF('Data SW'!W542,"&gt;0")+COUNTIF('Data SW'!Y542,"&gt;0"))&gt;0,1,0))</f>
        <v/>
      </c>
      <c r="M8524" t="inlineStr">
        <is>
          <t>Data R</t>
        </is>
      </c>
    </row>
    <row r="8525">
      <c r="A8525" t="inlineStr">
        <is>
          <t>PT Swasta / PPKS</t>
        </is>
      </c>
      <c r="B8525">
        <f>IF('Data SW'!C543="","",'Data SW'!B543)</f>
        <v/>
      </c>
      <c r="C8525">
        <f>IF('Data SW'!C543="","",'Data SW'!C543)</f>
        <v/>
      </c>
      <c r="D8525">
        <f>IF('Data SW'!C543="","",'Data SW'!D543)</f>
        <v/>
      </c>
      <c r="E8525">
        <f>IF('Data SW'!C543="","",'Data SW'!E543)</f>
        <v/>
      </c>
      <c r="F8525">
        <f>IF('Data SW'!C543="","",'Data SW'!F543)</f>
        <v/>
      </c>
      <c r="G8525">
        <f>IF('Data SW'!C543="","",'Data SW'!AD543)</f>
        <v/>
      </c>
      <c r="H8525">
        <f>IF('Data SW'!C543="","",'Data SW'!AC543)</f>
        <v/>
      </c>
      <c r="I8525">
        <f>IF('Data SW'!C543="","",COUNTIF('Data SW'!J543,"&gt;0")+COUNTIF('Data SW'!L543,"&gt;0")+COUNTIF('Data SW'!N543,"&gt;0")+COUNTIF('Data SW'!P543,"&gt;0")+COUNTIF('Data SW'!R543,"&gt;0")+COUNTIF('Data SW'!T543,"&gt;0")+COUNTIF('Data SW'!V543,"&gt;0")+COUNTIF('Data SW'!X543,"&gt;0"))</f>
        <v/>
      </c>
      <c r="J8525">
        <f>IF('Data SW'!C543="","",IF((COUNTIF('Data SW'!K543,"&gt;0")+COUNTIF('Data SW'!M543,"&gt;0")+COUNTIF('Data SW'!O543,"&gt;0")+COUNTIF('Data SW'!Q543,"&gt;0")+COUNTIF('Data SW'!S543,"&gt;0")+COUNTIF('Data SW'!U543,"&gt;0")+COUNTIF('Data SW'!W543,"&gt;0")+COUNTIF('Data SW'!Y543,"&gt;0"))&gt;0,1,0))</f>
        <v/>
      </c>
      <c r="M8525" t="inlineStr">
        <is>
          <t>Data R</t>
        </is>
      </c>
    </row>
    <row r="8526">
      <c r="A8526" t="inlineStr">
        <is>
          <t>PT Swasta / PPKS</t>
        </is>
      </c>
      <c r="B8526">
        <f>IF('Data SW'!C544="","",'Data SW'!B544)</f>
        <v/>
      </c>
      <c r="C8526">
        <f>IF('Data SW'!C544="","",'Data SW'!C544)</f>
        <v/>
      </c>
      <c r="D8526">
        <f>IF('Data SW'!C544="","",'Data SW'!D544)</f>
        <v/>
      </c>
      <c r="E8526">
        <f>IF('Data SW'!C544="","",'Data SW'!E544)</f>
        <v/>
      </c>
      <c r="F8526">
        <f>IF('Data SW'!C544="","",'Data SW'!F544)</f>
        <v/>
      </c>
      <c r="G8526">
        <f>IF('Data SW'!C544="","",'Data SW'!AD544)</f>
        <v/>
      </c>
      <c r="H8526">
        <f>IF('Data SW'!C544="","",'Data SW'!AC544)</f>
        <v/>
      </c>
      <c r="I8526">
        <f>IF('Data SW'!C544="","",COUNTIF('Data SW'!J544,"&gt;0")+COUNTIF('Data SW'!L544,"&gt;0")+COUNTIF('Data SW'!N544,"&gt;0")+COUNTIF('Data SW'!P544,"&gt;0")+COUNTIF('Data SW'!R544,"&gt;0")+COUNTIF('Data SW'!T544,"&gt;0")+COUNTIF('Data SW'!V544,"&gt;0")+COUNTIF('Data SW'!X544,"&gt;0"))</f>
        <v/>
      </c>
      <c r="J8526">
        <f>IF('Data SW'!C544="","",IF((COUNTIF('Data SW'!K544,"&gt;0")+COUNTIF('Data SW'!M544,"&gt;0")+COUNTIF('Data SW'!O544,"&gt;0")+COUNTIF('Data SW'!Q544,"&gt;0")+COUNTIF('Data SW'!S544,"&gt;0")+COUNTIF('Data SW'!U544,"&gt;0")+COUNTIF('Data SW'!W544,"&gt;0")+COUNTIF('Data SW'!Y544,"&gt;0"))&gt;0,1,0))</f>
        <v/>
      </c>
      <c r="M8526" t="inlineStr">
        <is>
          <t>Data R</t>
        </is>
      </c>
    </row>
    <row r="8527">
      <c r="A8527" t="inlineStr">
        <is>
          <t>PT Swasta / PPKS</t>
        </is>
      </c>
      <c r="B8527">
        <f>IF('Data SW'!C545="","",'Data SW'!B545)</f>
        <v/>
      </c>
      <c r="C8527">
        <f>IF('Data SW'!C545="","",'Data SW'!C545)</f>
        <v/>
      </c>
      <c r="D8527">
        <f>IF('Data SW'!C545="","",'Data SW'!D545)</f>
        <v/>
      </c>
      <c r="E8527">
        <f>IF('Data SW'!C545="","",'Data SW'!E545)</f>
        <v/>
      </c>
      <c r="F8527">
        <f>IF('Data SW'!C545="","",'Data SW'!F545)</f>
        <v/>
      </c>
      <c r="G8527">
        <f>IF('Data SW'!C545="","",'Data SW'!AD545)</f>
        <v/>
      </c>
      <c r="H8527">
        <f>IF('Data SW'!C545="","",'Data SW'!AC545)</f>
        <v/>
      </c>
      <c r="I8527">
        <f>IF('Data SW'!C545="","",COUNTIF('Data SW'!J545,"&gt;0")+COUNTIF('Data SW'!L545,"&gt;0")+COUNTIF('Data SW'!N545,"&gt;0")+COUNTIF('Data SW'!P545,"&gt;0")+COUNTIF('Data SW'!R545,"&gt;0")+COUNTIF('Data SW'!T545,"&gt;0")+COUNTIF('Data SW'!V545,"&gt;0")+COUNTIF('Data SW'!X545,"&gt;0"))</f>
        <v/>
      </c>
      <c r="J8527">
        <f>IF('Data SW'!C545="","",IF((COUNTIF('Data SW'!K545,"&gt;0")+COUNTIF('Data SW'!M545,"&gt;0")+COUNTIF('Data SW'!O545,"&gt;0")+COUNTIF('Data SW'!Q545,"&gt;0")+COUNTIF('Data SW'!S545,"&gt;0")+COUNTIF('Data SW'!U545,"&gt;0")+COUNTIF('Data SW'!W545,"&gt;0")+COUNTIF('Data SW'!Y545,"&gt;0"))&gt;0,1,0))</f>
        <v/>
      </c>
      <c r="M8527" t="inlineStr">
        <is>
          <t>Data R</t>
        </is>
      </c>
    </row>
    <row r="8528">
      <c r="A8528" t="inlineStr">
        <is>
          <t>PT Swasta / PPKS</t>
        </is>
      </c>
      <c r="B8528">
        <f>IF('Data SW'!C546="","",'Data SW'!B546)</f>
        <v/>
      </c>
      <c r="C8528">
        <f>IF('Data SW'!C546="","",'Data SW'!C546)</f>
        <v/>
      </c>
      <c r="D8528">
        <f>IF('Data SW'!C546="","",'Data SW'!D546)</f>
        <v/>
      </c>
      <c r="E8528">
        <f>IF('Data SW'!C546="","",'Data SW'!E546)</f>
        <v/>
      </c>
      <c r="F8528">
        <f>IF('Data SW'!C546="","",'Data SW'!F546)</f>
        <v/>
      </c>
      <c r="G8528">
        <f>IF('Data SW'!C546="","",'Data SW'!AD546)</f>
        <v/>
      </c>
      <c r="H8528">
        <f>IF('Data SW'!C546="","",'Data SW'!AC546)</f>
        <v/>
      </c>
      <c r="I8528">
        <f>IF('Data SW'!C546="","",COUNTIF('Data SW'!J546,"&gt;0")+COUNTIF('Data SW'!L546,"&gt;0")+COUNTIF('Data SW'!N546,"&gt;0")+COUNTIF('Data SW'!P546,"&gt;0")+COUNTIF('Data SW'!R546,"&gt;0")+COUNTIF('Data SW'!T546,"&gt;0")+COUNTIF('Data SW'!V546,"&gt;0")+COUNTIF('Data SW'!X546,"&gt;0"))</f>
        <v/>
      </c>
      <c r="J8528">
        <f>IF('Data SW'!C546="","",IF((COUNTIF('Data SW'!K546,"&gt;0")+COUNTIF('Data SW'!M546,"&gt;0")+COUNTIF('Data SW'!O546,"&gt;0")+COUNTIF('Data SW'!Q546,"&gt;0")+COUNTIF('Data SW'!S546,"&gt;0")+COUNTIF('Data SW'!U546,"&gt;0")+COUNTIF('Data SW'!W546,"&gt;0")+COUNTIF('Data SW'!Y546,"&gt;0"))&gt;0,1,0))</f>
        <v/>
      </c>
      <c r="M8528" t="inlineStr">
        <is>
          <t>Data R</t>
        </is>
      </c>
    </row>
    <row r="8529">
      <c r="A8529" t="inlineStr">
        <is>
          <t>PT Swasta / PPKS</t>
        </is>
      </c>
      <c r="B8529">
        <f>IF('Data SW'!C547="","",'Data SW'!B547)</f>
        <v/>
      </c>
      <c r="C8529">
        <f>IF('Data SW'!C547="","",'Data SW'!C547)</f>
        <v/>
      </c>
      <c r="D8529">
        <f>IF('Data SW'!C547="","",'Data SW'!D547)</f>
        <v/>
      </c>
      <c r="E8529">
        <f>IF('Data SW'!C547="","",'Data SW'!E547)</f>
        <v/>
      </c>
      <c r="F8529">
        <f>IF('Data SW'!C547="","",'Data SW'!F547)</f>
        <v/>
      </c>
      <c r="G8529">
        <f>IF('Data SW'!C547="","",'Data SW'!AD547)</f>
        <v/>
      </c>
      <c r="H8529">
        <f>IF('Data SW'!C547="","",'Data SW'!AC547)</f>
        <v/>
      </c>
      <c r="I8529">
        <f>IF('Data SW'!C547="","",COUNTIF('Data SW'!J547,"&gt;0")+COUNTIF('Data SW'!L547,"&gt;0")+COUNTIF('Data SW'!N547,"&gt;0")+COUNTIF('Data SW'!P547,"&gt;0")+COUNTIF('Data SW'!R547,"&gt;0")+COUNTIF('Data SW'!T547,"&gt;0")+COUNTIF('Data SW'!V547,"&gt;0")+COUNTIF('Data SW'!X547,"&gt;0"))</f>
        <v/>
      </c>
      <c r="J8529">
        <f>IF('Data SW'!C547="","",IF((COUNTIF('Data SW'!K547,"&gt;0")+COUNTIF('Data SW'!M547,"&gt;0")+COUNTIF('Data SW'!O547,"&gt;0")+COUNTIF('Data SW'!Q547,"&gt;0")+COUNTIF('Data SW'!S547,"&gt;0")+COUNTIF('Data SW'!U547,"&gt;0")+COUNTIF('Data SW'!W547,"&gt;0")+COUNTIF('Data SW'!Y547,"&gt;0"))&gt;0,1,0))</f>
        <v/>
      </c>
      <c r="M8529" t="inlineStr">
        <is>
          <t>Data R</t>
        </is>
      </c>
    </row>
    <row r="8530">
      <c r="A8530" t="inlineStr">
        <is>
          <t>PT Swasta / PPKS</t>
        </is>
      </c>
      <c r="B8530">
        <f>IF('Data SW'!C548="","",'Data SW'!B548)</f>
        <v/>
      </c>
      <c r="C8530">
        <f>IF('Data SW'!C548="","",'Data SW'!C548)</f>
        <v/>
      </c>
      <c r="D8530">
        <f>IF('Data SW'!C548="","",'Data SW'!D548)</f>
        <v/>
      </c>
      <c r="E8530">
        <f>IF('Data SW'!C548="","",'Data SW'!E548)</f>
        <v/>
      </c>
      <c r="F8530">
        <f>IF('Data SW'!C548="","",'Data SW'!F548)</f>
        <v/>
      </c>
      <c r="G8530">
        <f>IF('Data SW'!C548="","",'Data SW'!AD548)</f>
        <v/>
      </c>
      <c r="H8530">
        <f>IF('Data SW'!C548="","",'Data SW'!AC548)</f>
        <v/>
      </c>
      <c r="I8530">
        <f>IF('Data SW'!C548="","",COUNTIF('Data SW'!J548,"&gt;0")+COUNTIF('Data SW'!L548,"&gt;0")+COUNTIF('Data SW'!N548,"&gt;0")+COUNTIF('Data SW'!P548,"&gt;0")+COUNTIF('Data SW'!R548,"&gt;0")+COUNTIF('Data SW'!T548,"&gt;0")+COUNTIF('Data SW'!V548,"&gt;0")+COUNTIF('Data SW'!X548,"&gt;0"))</f>
        <v/>
      </c>
      <c r="J8530">
        <f>IF('Data SW'!C548="","",IF((COUNTIF('Data SW'!K548,"&gt;0")+COUNTIF('Data SW'!M548,"&gt;0")+COUNTIF('Data SW'!O548,"&gt;0")+COUNTIF('Data SW'!Q548,"&gt;0")+COUNTIF('Data SW'!S548,"&gt;0")+COUNTIF('Data SW'!U548,"&gt;0")+COUNTIF('Data SW'!W548,"&gt;0")+COUNTIF('Data SW'!Y548,"&gt;0"))&gt;0,1,0))</f>
        <v/>
      </c>
      <c r="M8530" t="inlineStr">
        <is>
          <t>Data R</t>
        </is>
      </c>
    </row>
    <row r="8531">
      <c r="A8531" t="inlineStr">
        <is>
          <t>PT Swasta / PPKS</t>
        </is>
      </c>
      <c r="B8531">
        <f>IF('Data SW'!C549="","",'Data SW'!B549)</f>
        <v/>
      </c>
      <c r="C8531">
        <f>IF('Data SW'!C549="","",'Data SW'!C549)</f>
        <v/>
      </c>
      <c r="D8531">
        <f>IF('Data SW'!C549="","",'Data SW'!D549)</f>
        <v/>
      </c>
      <c r="E8531">
        <f>IF('Data SW'!C549="","",'Data SW'!E549)</f>
        <v/>
      </c>
      <c r="F8531">
        <f>IF('Data SW'!C549="","",'Data SW'!F549)</f>
        <v/>
      </c>
      <c r="G8531">
        <f>IF('Data SW'!C549="","",'Data SW'!AD549)</f>
        <v/>
      </c>
      <c r="H8531">
        <f>IF('Data SW'!C549="","",'Data SW'!AC549)</f>
        <v/>
      </c>
      <c r="I8531">
        <f>IF('Data SW'!C549="","",COUNTIF('Data SW'!J549,"&gt;0")+COUNTIF('Data SW'!L549,"&gt;0")+COUNTIF('Data SW'!N549,"&gt;0")+COUNTIF('Data SW'!P549,"&gt;0")+COUNTIF('Data SW'!R549,"&gt;0")+COUNTIF('Data SW'!T549,"&gt;0")+COUNTIF('Data SW'!V549,"&gt;0")+COUNTIF('Data SW'!X549,"&gt;0"))</f>
        <v/>
      </c>
      <c r="J8531">
        <f>IF('Data SW'!C549="","",IF((COUNTIF('Data SW'!K549,"&gt;0")+COUNTIF('Data SW'!M549,"&gt;0")+COUNTIF('Data SW'!O549,"&gt;0")+COUNTIF('Data SW'!Q549,"&gt;0")+COUNTIF('Data SW'!S549,"&gt;0")+COUNTIF('Data SW'!U549,"&gt;0")+COUNTIF('Data SW'!W549,"&gt;0")+COUNTIF('Data SW'!Y549,"&gt;0"))&gt;0,1,0))</f>
        <v/>
      </c>
      <c r="M8531" t="inlineStr">
        <is>
          <t>Data R</t>
        </is>
      </c>
    </row>
    <row r="8532">
      <c r="A8532" t="inlineStr">
        <is>
          <t>PT Swasta / PPKS</t>
        </is>
      </c>
      <c r="B8532">
        <f>IF('Data SW'!C550="","",'Data SW'!B550)</f>
        <v/>
      </c>
      <c r="C8532">
        <f>IF('Data SW'!C550="","",'Data SW'!C550)</f>
        <v/>
      </c>
      <c r="D8532">
        <f>IF('Data SW'!C550="","",'Data SW'!D550)</f>
        <v/>
      </c>
      <c r="E8532">
        <f>IF('Data SW'!C550="","",'Data SW'!E550)</f>
        <v/>
      </c>
      <c r="F8532">
        <f>IF('Data SW'!C550="","",'Data SW'!F550)</f>
        <v/>
      </c>
      <c r="G8532">
        <f>IF('Data SW'!C550="","",'Data SW'!AD550)</f>
        <v/>
      </c>
      <c r="H8532">
        <f>IF('Data SW'!C550="","",'Data SW'!AC550)</f>
        <v/>
      </c>
      <c r="I8532">
        <f>IF('Data SW'!C550="","",COUNTIF('Data SW'!J550,"&gt;0")+COUNTIF('Data SW'!L550,"&gt;0")+COUNTIF('Data SW'!N550,"&gt;0")+COUNTIF('Data SW'!P550,"&gt;0")+COUNTIF('Data SW'!R550,"&gt;0")+COUNTIF('Data SW'!T550,"&gt;0")+COUNTIF('Data SW'!V550,"&gt;0")+COUNTIF('Data SW'!X550,"&gt;0"))</f>
        <v/>
      </c>
      <c r="J8532">
        <f>IF('Data SW'!C550="","",IF((COUNTIF('Data SW'!K550,"&gt;0")+COUNTIF('Data SW'!M550,"&gt;0")+COUNTIF('Data SW'!O550,"&gt;0")+COUNTIF('Data SW'!Q550,"&gt;0")+COUNTIF('Data SW'!S550,"&gt;0")+COUNTIF('Data SW'!U550,"&gt;0")+COUNTIF('Data SW'!W550,"&gt;0")+COUNTIF('Data SW'!Y550,"&gt;0"))&gt;0,1,0))</f>
        <v/>
      </c>
      <c r="M8532" t="inlineStr">
        <is>
          <t>Data R</t>
        </is>
      </c>
    </row>
    <row r="8533">
      <c r="A8533" t="inlineStr">
        <is>
          <t>PT Swasta / PPKS</t>
        </is>
      </c>
      <c r="B8533">
        <f>IF('Data SW'!C551="","",'Data SW'!B551)</f>
        <v/>
      </c>
      <c r="C8533">
        <f>IF('Data SW'!C551="","",'Data SW'!C551)</f>
        <v/>
      </c>
      <c r="D8533">
        <f>IF('Data SW'!C551="","",'Data SW'!D551)</f>
        <v/>
      </c>
      <c r="E8533">
        <f>IF('Data SW'!C551="","",'Data SW'!E551)</f>
        <v/>
      </c>
      <c r="F8533">
        <f>IF('Data SW'!C551="","",'Data SW'!F551)</f>
        <v/>
      </c>
      <c r="G8533">
        <f>IF('Data SW'!C551="","",'Data SW'!AD551)</f>
        <v/>
      </c>
      <c r="H8533">
        <f>IF('Data SW'!C551="","",'Data SW'!AC551)</f>
        <v/>
      </c>
      <c r="I8533">
        <f>IF('Data SW'!C551="","",COUNTIF('Data SW'!J551,"&gt;0")+COUNTIF('Data SW'!L551,"&gt;0")+COUNTIF('Data SW'!N551,"&gt;0")+COUNTIF('Data SW'!P551,"&gt;0")+COUNTIF('Data SW'!R551,"&gt;0")+COUNTIF('Data SW'!T551,"&gt;0")+COUNTIF('Data SW'!V551,"&gt;0")+COUNTIF('Data SW'!X551,"&gt;0"))</f>
        <v/>
      </c>
      <c r="J8533">
        <f>IF('Data SW'!C551="","",IF((COUNTIF('Data SW'!K551,"&gt;0")+COUNTIF('Data SW'!M551,"&gt;0")+COUNTIF('Data SW'!O551,"&gt;0")+COUNTIF('Data SW'!Q551,"&gt;0")+COUNTIF('Data SW'!S551,"&gt;0")+COUNTIF('Data SW'!U551,"&gt;0")+COUNTIF('Data SW'!W551,"&gt;0")+COUNTIF('Data SW'!Y551,"&gt;0"))&gt;0,1,0))</f>
        <v/>
      </c>
      <c r="M8533" t="inlineStr">
        <is>
          <t>Data R</t>
        </is>
      </c>
    </row>
    <row r="8534">
      <c r="A8534" t="inlineStr">
        <is>
          <t>PT Swasta / PPKS</t>
        </is>
      </c>
      <c r="B8534">
        <f>IF('Data SW'!C552="","",'Data SW'!B552)</f>
        <v/>
      </c>
      <c r="C8534">
        <f>IF('Data SW'!C552="","",'Data SW'!C552)</f>
        <v/>
      </c>
      <c r="D8534">
        <f>IF('Data SW'!C552="","",'Data SW'!D552)</f>
        <v/>
      </c>
      <c r="E8534">
        <f>IF('Data SW'!C552="","",'Data SW'!E552)</f>
        <v/>
      </c>
      <c r="F8534">
        <f>IF('Data SW'!C552="","",'Data SW'!F552)</f>
        <v/>
      </c>
      <c r="G8534">
        <f>IF('Data SW'!C552="","",'Data SW'!AD552)</f>
        <v/>
      </c>
      <c r="H8534">
        <f>IF('Data SW'!C552="","",'Data SW'!AC552)</f>
        <v/>
      </c>
      <c r="I8534">
        <f>IF('Data SW'!C552="","",COUNTIF('Data SW'!J552,"&gt;0")+COUNTIF('Data SW'!L552,"&gt;0")+COUNTIF('Data SW'!N552,"&gt;0")+COUNTIF('Data SW'!P552,"&gt;0")+COUNTIF('Data SW'!R552,"&gt;0")+COUNTIF('Data SW'!T552,"&gt;0")+COUNTIF('Data SW'!V552,"&gt;0")+COUNTIF('Data SW'!X552,"&gt;0"))</f>
        <v/>
      </c>
      <c r="J8534">
        <f>IF('Data SW'!C552="","",IF((COUNTIF('Data SW'!K552,"&gt;0")+COUNTIF('Data SW'!M552,"&gt;0")+COUNTIF('Data SW'!O552,"&gt;0")+COUNTIF('Data SW'!Q552,"&gt;0")+COUNTIF('Data SW'!S552,"&gt;0")+COUNTIF('Data SW'!U552,"&gt;0")+COUNTIF('Data SW'!W552,"&gt;0")+COUNTIF('Data SW'!Y552,"&gt;0"))&gt;0,1,0))</f>
        <v/>
      </c>
      <c r="M8534" t="inlineStr">
        <is>
          <t>Data R</t>
        </is>
      </c>
    </row>
    <row r="8535">
      <c r="A8535" t="inlineStr">
        <is>
          <t>PT Swasta / PPKS</t>
        </is>
      </c>
      <c r="B8535">
        <f>IF('Data SW'!C553="","",'Data SW'!B553)</f>
        <v/>
      </c>
      <c r="C8535">
        <f>IF('Data SW'!C553="","",'Data SW'!C553)</f>
        <v/>
      </c>
      <c r="D8535">
        <f>IF('Data SW'!C553="","",'Data SW'!D553)</f>
        <v/>
      </c>
      <c r="E8535">
        <f>IF('Data SW'!C553="","",'Data SW'!E553)</f>
        <v/>
      </c>
      <c r="F8535">
        <f>IF('Data SW'!C553="","",'Data SW'!F553)</f>
        <v/>
      </c>
      <c r="G8535">
        <f>IF('Data SW'!C553="","",'Data SW'!AD553)</f>
        <v/>
      </c>
      <c r="H8535">
        <f>IF('Data SW'!C553="","",'Data SW'!AC553)</f>
        <v/>
      </c>
      <c r="I8535">
        <f>IF('Data SW'!C553="","",COUNTIF('Data SW'!J553,"&gt;0")+COUNTIF('Data SW'!L553,"&gt;0")+COUNTIF('Data SW'!N553,"&gt;0")+COUNTIF('Data SW'!P553,"&gt;0")+COUNTIF('Data SW'!R553,"&gt;0")+COUNTIF('Data SW'!T553,"&gt;0")+COUNTIF('Data SW'!V553,"&gt;0")+COUNTIF('Data SW'!X553,"&gt;0"))</f>
        <v/>
      </c>
      <c r="J8535">
        <f>IF('Data SW'!C553="","",IF((COUNTIF('Data SW'!K553,"&gt;0")+COUNTIF('Data SW'!M553,"&gt;0")+COUNTIF('Data SW'!O553,"&gt;0")+COUNTIF('Data SW'!Q553,"&gt;0")+COUNTIF('Data SW'!S553,"&gt;0")+COUNTIF('Data SW'!U553,"&gt;0")+COUNTIF('Data SW'!W553,"&gt;0")+COUNTIF('Data SW'!Y553,"&gt;0"))&gt;0,1,0))</f>
        <v/>
      </c>
      <c r="M8535" t="inlineStr">
        <is>
          <t>Data R</t>
        </is>
      </c>
    </row>
    <row r="8536">
      <c r="A8536" t="inlineStr">
        <is>
          <t>PT Swasta / PPKS</t>
        </is>
      </c>
      <c r="B8536">
        <f>IF('Data SW'!C554="","",'Data SW'!B554)</f>
        <v/>
      </c>
      <c r="C8536">
        <f>IF('Data SW'!C554="","",'Data SW'!C554)</f>
        <v/>
      </c>
      <c r="D8536">
        <f>IF('Data SW'!C554="","",'Data SW'!D554)</f>
        <v/>
      </c>
      <c r="E8536">
        <f>IF('Data SW'!C554="","",'Data SW'!E554)</f>
        <v/>
      </c>
      <c r="F8536">
        <f>IF('Data SW'!C554="","",'Data SW'!F554)</f>
        <v/>
      </c>
      <c r="G8536">
        <f>IF('Data SW'!C554="","",'Data SW'!AD554)</f>
        <v/>
      </c>
      <c r="H8536">
        <f>IF('Data SW'!C554="","",'Data SW'!AC554)</f>
        <v/>
      </c>
      <c r="I8536">
        <f>IF('Data SW'!C554="","",COUNTIF('Data SW'!J554,"&gt;0")+COUNTIF('Data SW'!L554,"&gt;0")+COUNTIF('Data SW'!N554,"&gt;0")+COUNTIF('Data SW'!P554,"&gt;0")+COUNTIF('Data SW'!R554,"&gt;0")+COUNTIF('Data SW'!T554,"&gt;0")+COUNTIF('Data SW'!V554,"&gt;0")+COUNTIF('Data SW'!X554,"&gt;0"))</f>
        <v/>
      </c>
      <c r="J8536">
        <f>IF('Data SW'!C554="","",IF((COUNTIF('Data SW'!K554,"&gt;0")+COUNTIF('Data SW'!M554,"&gt;0")+COUNTIF('Data SW'!O554,"&gt;0")+COUNTIF('Data SW'!Q554,"&gt;0")+COUNTIF('Data SW'!S554,"&gt;0")+COUNTIF('Data SW'!U554,"&gt;0")+COUNTIF('Data SW'!W554,"&gt;0")+COUNTIF('Data SW'!Y554,"&gt;0"))&gt;0,1,0))</f>
        <v/>
      </c>
      <c r="M8536" t="inlineStr">
        <is>
          <t>Data R</t>
        </is>
      </c>
    </row>
    <row r="8537">
      <c r="A8537" t="inlineStr">
        <is>
          <t>PT Swasta / PPKS</t>
        </is>
      </c>
      <c r="B8537">
        <f>IF('Data SW'!C555="","",'Data SW'!B555)</f>
        <v/>
      </c>
      <c r="C8537">
        <f>IF('Data SW'!C555="","",'Data SW'!C555)</f>
        <v/>
      </c>
      <c r="D8537">
        <f>IF('Data SW'!C555="","",'Data SW'!D555)</f>
        <v/>
      </c>
      <c r="E8537">
        <f>IF('Data SW'!C555="","",'Data SW'!E555)</f>
        <v/>
      </c>
      <c r="F8537">
        <f>IF('Data SW'!C555="","",'Data SW'!F555)</f>
        <v/>
      </c>
      <c r="G8537">
        <f>IF('Data SW'!C555="","",'Data SW'!AD555)</f>
        <v/>
      </c>
      <c r="H8537">
        <f>IF('Data SW'!C555="","",'Data SW'!AC555)</f>
        <v/>
      </c>
      <c r="I8537">
        <f>IF('Data SW'!C555="","",COUNTIF('Data SW'!J555,"&gt;0")+COUNTIF('Data SW'!L555,"&gt;0")+COUNTIF('Data SW'!N555,"&gt;0")+COUNTIF('Data SW'!P555,"&gt;0")+COUNTIF('Data SW'!R555,"&gt;0")+COUNTIF('Data SW'!T555,"&gt;0")+COUNTIF('Data SW'!V555,"&gt;0")+COUNTIF('Data SW'!X555,"&gt;0"))</f>
        <v/>
      </c>
      <c r="J8537">
        <f>IF('Data SW'!C555="","",IF((COUNTIF('Data SW'!K555,"&gt;0")+COUNTIF('Data SW'!M555,"&gt;0")+COUNTIF('Data SW'!O555,"&gt;0")+COUNTIF('Data SW'!Q555,"&gt;0")+COUNTIF('Data SW'!S555,"&gt;0")+COUNTIF('Data SW'!U555,"&gt;0")+COUNTIF('Data SW'!W555,"&gt;0")+COUNTIF('Data SW'!Y555,"&gt;0"))&gt;0,1,0))</f>
        <v/>
      </c>
      <c r="M8537" t="inlineStr">
        <is>
          <t>Data R</t>
        </is>
      </c>
    </row>
    <row r="8538">
      <c r="A8538" t="inlineStr">
        <is>
          <t>PT Swasta / PPKS</t>
        </is>
      </c>
      <c r="B8538">
        <f>IF('Data SW'!C556="","",'Data SW'!B556)</f>
        <v/>
      </c>
      <c r="C8538">
        <f>IF('Data SW'!C556="","",'Data SW'!C556)</f>
        <v/>
      </c>
      <c r="D8538">
        <f>IF('Data SW'!C556="","",'Data SW'!D556)</f>
        <v/>
      </c>
      <c r="E8538">
        <f>IF('Data SW'!C556="","",'Data SW'!E556)</f>
        <v/>
      </c>
      <c r="F8538">
        <f>IF('Data SW'!C556="","",'Data SW'!F556)</f>
        <v/>
      </c>
      <c r="G8538">
        <f>IF('Data SW'!C556="","",'Data SW'!AD556)</f>
        <v/>
      </c>
      <c r="H8538">
        <f>IF('Data SW'!C556="","",'Data SW'!AC556)</f>
        <v/>
      </c>
      <c r="I8538">
        <f>IF('Data SW'!C556="","",COUNTIF('Data SW'!J556,"&gt;0")+COUNTIF('Data SW'!L556,"&gt;0")+COUNTIF('Data SW'!N556,"&gt;0")+COUNTIF('Data SW'!P556,"&gt;0")+COUNTIF('Data SW'!R556,"&gt;0")+COUNTIF('Data SW'!T556,"&gt;0")+COUNTIF('Data SW'!V556,"&gt;0")+COUNTIF('Data SW'!X556,"&gt;0"))</f>
        <v/>
      </c>
      <c r="J8538">
        <f>IF('Data SW'!C556="","",IF((COUNTIF('Data SW'!K556,"&gt;0")+COUNTIF('Data SW'!M556,"&gt;0")+COUNTIF('Data SW'!O556,"&gt;0")+COUNTIF('Data SW'!Q556,"&gt;0")+COUNTIF('Data SW'!S556,"&gt;0")+COUNTIF('Data SW'!U556,"&gt;0")+COUNTIF('Data SW'!W556,"&gt;0")+COUNTIF('Data SW'!Y556,"&gt;0"))&gt;0,1,0))</f>
        <v/>
      </c>
      <c r="M8538" t="inlineStr">
        <is>
          <t>Data R</t>
        </is>
      </c>
    </row>
    <row r="8539">
      <c r="A8539" t="inlineStr">
        <is>
          <t>PT Swasta / PPKS</t>
        </is>
      </c>
      <c r="B8539">
        <f>IF('Data SW'!C557="","",'Data SW'!B557)</f>
        <v/>
      </c>
      <c r="C8539">
        <f>IF('Data SW'!C557="","",'Data SW'!C557)</f>
        <v/>
      </c>
      <c r="D8539">
        <f>IF('Data SW'!C557="","",'Data SW'!D557)</f>
        <v/>
      </c>
      <c r="E8539">
        <f>IF('Data SW'!C557="","",'Data SW'!E557)</f>
        <v/>
      </c>
      <c r="F8539">
        <f>IF('Data SW'!C557="","",'Data SW'!F557)</f>
        <v/>
      </c>
      <c r="G8539">
        <f>IF('Data SW'!C557="","",'Data SW'!AD557)</f>
        <v/>
      </c>
      <c r="H8539">
        <f>IF('Data SW'!C557="","",'Data SW'!AC557)</f>
        <v/>
      </c>
      <c r="I8539">
        <f>IF('Data SW'!C557="","",COUNTIF('Data SW'!J557,"&gt;0")+COUNTIF('Data SW'!L557,"&gt;0")+COUNTIF('Data SW'!N557,"&gt;0")+COUNTIF('Data SW'!P557,"&gt;0")+COUNTIF('Data SW'!R557,"&gt;0")+COUNTIF('Data SW'!T557,"&gt;0")+COUNTIF('Data SW'!V557,"&gt;0")+COUNTIF('Data SW'!X557,"&gt;0"))</f>
        <v/>
      </c>
      <c r="J8539">
        <f>IF('Data SW'!C557="","",IF((COUNTIF('Data SW'!K557,"&gt;0")+COUNTIF('Data SW'!M557,"&gt;0")+COUNTIF('Data SW'!O557,"&gt;0")+COUNTIF('Data SW'!Q557,"&gt;0")+COUNTIF('Data SW'!S557,"&gt;0")+COUNTIF('Data SW'!U557,"&gt;0")+COUNTIF('Data SW'!W557,"&gt;0")+COUNTIF('Data SW'!Y557,"&gt;0"))&gt;0,1,0))</f>
        <v/>
      </c>
      <c r="M8539" t="inlineStr">
        <is>
          <t>Data R</t>
        </is>
      </c>
    </row>
    <row r="8540">
      <c r="A8540" t="inlineStr">
        <is>
          <t>PT Swasta / PPKS</t>
        </is>
      </c>
      <c r="B8540">
        <f>IF('Data SW'!C558="","",'Data SW'!B558)</f>
        <v/>
      </c>
      <c r="C8540">
        <f>IF('Data SW'!C558="","",'Data SW'!C558)</f>
        <v/>
      </c>
      <c r="D8540">
        <f>IF('Data SW'!C558="","",'Data SW'!D558)</f>
        <v/>
      </c>
      <c r="E8540">
        <f>IF('Data SW'!C558="","",'Data SW'!E558)</f>
        <v/>
      </c>
      <c r="F8540">
        <f>IF('Data SW'!C558="","",'Data SW'!F558)</f>
        <v/>
      </c>
      <c r="G8540">
        <f>IF('Data SW'!C558="","",'Data SW'!AD558)</f>
        <v/>
      </c>
      <c r="H8540">
        <f>IF('Data SW'!C558="","",'Data SW'!AC558)</f>
        <v/>
      </c>
      <c r="I8540">
        <f>IF('Data SW'!C558="","",COUNTIF('Data SW'!J558,"&gt;0")+COUNTIF('Data SW'!L558,"&gt;0")+COUNTIF('Data SW'!N558,"&gt;0")+COUNTIF('Data SW'!P558,"&gt;0")+COUNTIF('Data SW'!R558,"&gt;0")+COUNTIF('Data SW'!T558,"&gt;0")+COUNTIF('Data SW'!V558,"&gt;0")+COUNTIF('Data SW'!X558,"&gt;0"))</f>
        <v/>
      </c>
      <c r="J8540">
        <f>IF('Data SW'!C558="","",IF((COUNTIF('Data SW'!K558,"&gt;0")+COUNTIF('Data SW'!M558,"&gt;0")+COUNTIF('Data SW'!O558,"&gt;0")+COUNTIF('Data SW'!Q558,"&gt;0")+COUNTIF('Data SW'!S558,"&gt;0")+COUNTIF('Data SW'!U558,"&gt;0")+COUNTIF('Data SW'!W558,"&gt;0")+COUNTIF('Data SW'!Y558,"&gt;0"))&gt;0,1,0))</f>
        <v/>
      </c>
      <c r="M8540" t="inlineStr">
        <is>
          <t>Data R</t>
        </is>
      </c>
    </row>
    <row r="8541">
      <c r="A8541" t="inlineStr">
        <is>
          <t>PT Swasta / PPKS</t>
        </is>
      </c>
      <c r="B8541">
        <f>IF('Data SW'!C559="","",'Data SW'!B559)</f>
        <v/>
      </c>
      <c r="C8541">
        <f>IF('Data SW'!C559="","",'Data SW'!C559)</f>
        <v/>
      </c>
      <c r="D8541">
        <f>IF('Data SW'!C559="","",'Data SW'!D559)</f>
        <v/>
      </c>
      <c r="E8541">
        <f>IF('Data SW'!C559="","",'Data SW'!E559)</f>
        <v/>
      </c>
      <c r="F8541">
        <f>IF('Data SW'!C559="","",'Data SW'!F559)</f>
        <v/>
      </c>
      <c r="G8541">
        <f>IF('Data SW'!C559="","",'Data SW'!AD559)</f>
        <v/>
      </c>
      <c r="H8541">
        <f>IF('Data SW'!C559="","",'Data SW'!AC559)</f>
        <v/>
      </c>
      <c r="I8541">
        <f>IF('Data SW'!C559="","",COUNTIF('Data SW'!J559,"&gt;0")+COUNTIF('Data SW'!L559,"&gt;0")+COUNTIF('Data SW'!N559,"&gt;0")+COUNTIF('Data SW'!P559,"&gt;0")+COUNTIF('Data SW'!R559,"&gt;0")+COUNTIF('Data SW'!T559,"&gt;0")+COUNTIF('Data SW'!V559,"&gt;0")+COUNTIF('Data SW'!X559,"&gt;0"))</f>
        <v/>
      </c>
      <c r="J8541">
        <f>IF('Data SW'!C559="","",IF((COUNTIF('Data SW'!K559,"&gt;0")+COUNTIF('Data SW'!M559,"&gt;0")+COUNTIF('Data SW'!O559,"&gt;0")+COUNTIF('Data SW'!Q559,"&gt;0")+COUNTIF('Data SW'!S559,"&gt;0")+COUNTIF('Data SW'!U559,"&gt;0")+COUNTIF('Data SW'!W559,"&gt;0")+COUNTIF('Data SW'!Y559,"&gt;0"))&gt;0,1,0))</f>
        <v/>
      </c>
      <c r="M8541" t="inlineStr">
        <is>
          <t>Data R</t>
        </is>
      </c>
    </row>
    <row r="8542">
      <c r="A8542" t="inlineStr">
        <is>
          <t>PT Swasta / PPKS</t>
        </is>
      </c>
      <c r="B8542">
        <f>IF('Data SW'!C560="","",'Data SW'!B560)</f>
        <v/>
      </c>
      <c r="C8542">
        <f>IF('Data SW'!C560="","",'Data SW'!C560)</f>
        <v/>
      </c>
      <c r="D8542">
        <f>IF('Data SW'!C560="","",'Data SW'!D560)</f>
        <v/>
      </c>
      <c r="E8542">
        <f>IF('Data SW'!C560="","",'Data SW'!E560)</f>
        <v/>
      </c>
      <c r="F8542">
        <f>IF('Data SW'!C560="","",'Data SW'!F560)</f>
        <v/>
      </c>
      <c r="G8542">
        <f>IF('Data SW'!C560="","",'Data SW'!AD560)</f>
        <v/>
      </c>
      <c r="H8542">
        <f>IF('Data SW'!C560="","",'Data SW'!AC560)</f>
        <v/>
      </c>
      <c r="I8542">
        <f>IF('Data SW'!C560="","",COUNTIF('Data SW'!J560,"&gt;0")+COUNTIF('Data SW'!L560,"&gt;0")+COUNTIF('Data SW'!N560,"&gt;0")+COUNTIF('Data SW'!P560,"&gt;0")+COUNTIF('Data SW'!R560,"&gt;0")+COUNTIF('Data SW'!T560,"&gt;0")+COUNTIF('Data SW'!V560,"&gt;0")+COUNTIF('Data SW'!X560,"&gt;0"))</f>
        <v/>
      </c>
      <c r="J8542">
        <f>IF('Data SW'!C560="","",IF((COUNTIF('Data SW'!K560,"&gt;0")+COUNTIF('Data SW'!M560,"&gt;0")+COUNTIF('Data SW'!O560,"&gt;0")+COUNTIF('Data SW'!Q560,"&gt;0")+COUNTIF('Data SW'!S560,"&gt;0")+COUNTIF('Data SW'!U560,"&gt;0")+COUNTIF('Data SW'!W560,"&gt;0")+COUNTIF('Data SW'!Y560,"&gt;0"))&gt;0,1,0))</f>
        <v/>
      </c>
      <c r="M8542" t="inlineStr">
        <is>
          <t>Data R</t>
        </is>
      </c>
    </row>
    <row r="8543">
      <c r="A8543" t="inlineStr">
        <is>
          <t>PT Swasta / PPKS</t>
        </is>
      </c>
      <c r="B8543">
        <f>IF('Data SW'!C561="","",'Data SW'!B561)</f>
        <v/>
      </c>
      <c r="C8543">
        <f>IF('Data SW'!C561="","",'Data SW'!C561)</f>
        <v/>
      </c>
      <c r="D8543">
        <f>IF('Data SW'!C561="","",'Data SW'!D561)</f>
        <v/>
      </c>
      <c r="E8543">
        <f>IF('Data SW'!C561="","",'Data SW'!E561)</f>
        <v/>
      </c>
      <c r="F8543">
        <f>IF('Data SW'!C561="","",'Data SW'!F561)</f>
        <v/>
      </c>
      <c r="G8543">
        <f>IF('Data SW'!C561="","",'Data SW'!AD561)</f>
        <v/>
      </c>
      <c r="H8543">
        <f>IF('Data SW'!C561="","",'Data SW'!AC561)</f>
        <v/>
      </c>
      <c r="I8543">
        <f>IF('Data SW'!C561="","",COUNTIF('Data SW'!J561,"&gt;0")+COUNTIF('Data SW'!L561,"&gt;0")+COUNTIF('Data SW'!N561,"&gt;0")+COUNTIF('Data SW'!P561,"&gt;0")+COUNTIF('Data SW'!R561,"&gt;0")+COUNTIF('Data SW'!T561,"&gt;0")+COUNTIF('Data SW'!V561,"&gt;0")+COUNTIF('Data SW'!X561,"&gt;0"))</f>
        <v/>
      </c>
      <c r="J8543">
        <f>IF('Data SW'!C561="","",IF((COUNTIF('Data SW'!K561,"&gt;0")+COUNTIF('Data SW'!M561,"&gt;0")+COUNTIF('Data SW'!O561,"&gt;0")+COUNTIF('Data SW'!Q561,"&gt;0")+COUNTIF('Data SW'!S561,"&gt;0")+COUNTIF('Data SW'!U561,"&gt;0")+COUNTIF('Data SW'!W561,"&gt;0")+COUNTIF('Data SW'!Y561,"&gt;0"))&gt;0,1,0))</f>
        <v/>
      </c>
      <c r="M8543" t="inlineStr">
        <is>
          <t>Data R</t>
        </is>
      </c>
    </row>
    <row r="8544">
      <c r="A8544" t="inlineStr">
        <is>
          <t>PT Swasta / PPKS</t>
        </is>
      </c>
      <c r="B8544">
        <f>IF('Data SW'!C562="","",'Data SW'!B562)</f>
        <v/>
      </c>
      <c r="C8544">
        <f>IF('Data SW'!C562="","",'Data SW'!C562)</f>
        <v/>
      </c>
      <c r="D8544">
        <f>IF('Data SW'!C562="","",'Data SW'!D562)</f>
        <v/>
      </c>
      <c r="E8544">
        <f>IF('Data SW'!C562="","",'Data SW'!E562)</f>
        <v/>
      </c>
      <c r="F8544">
        <f>IF('Data SW'!C562="","",'Data SW'!F562)</f>
        <v/>
      </c>
      <c r="G8544">
        <f>IF('Data SW'!C562="","",'Data SW'!AD562)</f>
        <v/>
      </c>
      <c r="H8544">
        <f>IF('Data SW'!C562="","",'Data SW'!AC562)</f>
        <v/>
      </c>
      <c r="I8544">
        <f>IF('Data SW'!C562="","",COUNTIF('Data SW'!J562,"&gt;0")+COUNTIF('Data SW'!L562,"&gt;0")+COUNTIF('Data SW'!N562,"&gt;0")+COUNTIF('Data SW'!P562,"&gt;0")+COUNTIF('Data SW'!R562,"&gt;0")+COUNTIF('Data SW'!T562,"&gt;0")+COUNTIF('Data SW'!V562,"&gt;0")+COUNTIF('Data SW'!X562,"&gt;0"))</f>
        <v/>
      </c>
      <c r="J8544">
        <f>IF('Data SW'!C562="","",IF((COUNTIF('Data SW'!K562,"&gt;0")+COUNTIF('Data SW'!M562,"&gt;0")+COUNTIF('Data SW'!O562,"&gt;0")+COUNTIF('Data SW'!Q562,"&gt;0")+COUNTIF('Data SW'!S562,"&gt;0")+COUNTIF('Data SW'!U562,"&gt;0")+COUNTIF('Data SW'!W562,"&gt;0")+COUNTIF('Data SW'!Y562,"&gt;0"))&gt;0,1,0))</f>
        <v/>
      </c>
      <c r="M8544" t="inlineStr">
        <is>
          <t>Data R</t>
        </is>
      </c>
    </row>
    <row r="8545">
      <c r="A8545" t="inlineStr">
        <is>
          <t>PT Swasta / PPKS</t>
        </is>
      </c>
      <c r="B8545">
        <f>IF('Data SW'!C563="","",'Data SW'!B563)</f>
        <v/>
      </c>
      <c r="C8545">
        <f>IF('Data SW'!C563="","",'Data SW'!C563)</f>
        <v/>
      </c>
      <c r="D8545">
        <f>IF('Data SW'!C563="","",'Data SW'!D563)</f>
        <v/>
      </c>
      <c r="E8545">
        <f>IF('Data SW'!C563="","",'Data SW'!E563)</f>
        <v/>
      </c>
      <c r="F8545">
        <f>IF('Data SW'!C563="","",'Data SW'!F563)</f>
        <v/>
      </c>
      <c r="G8545">
        <f>IF('Data SW'!C563="","",'Data SW'!AD563)</f>
        <v/>
      </c>
      <c r="H8545">
        <f>IF('Data SW'!C563="","",'Data SW'!AC563)</f>
        <v/>
      </c>
      <c r="I8545">
        <f>IF('Data SW'!C563="","",COUNTIF('Data SW'!J563,"&gt;0")+COUNTIF('Data SW'!L563,"&gt;0")+COUNTIF('Data SW'!N563,"&gt;0")+COUNTIF('Data SW'!P563,"&gt;0")+COUNTIF('Data SW'!R563,"&gt;0")+COUNTIF('Data SW'!T563,"&gt;0")+COUNTIF('Data SW'!V563,"&gt;0")+COUNTIF('Data SW'!X563,"&gt;0"))</f>
        <v/>
      </c>
      <c r="J8545">
        <f>IF('Data SW'!C563="","",IF((COUNTIF('Data SW'!K563,"&gt;0")+COUNTIF('Data SW'!M563,"&gt;0")+COUNTIF('Data SW'!O563,"&gt;0")+COUNTIF('Data SW'!Q563,"&gt;0")+COUNTIF('Data SW'!S563,"&gt;0")+COUNTIF('Data SW'!U563,"&gt;0")+COUNTIF('Data SW'!W563,"&gt;0")+COUNTIF('Data SW'!Y563,"&gt;0"))&gt;0,1,0))</f>
        <v/>
      </c>
      <c r="M8545" t="inlineStr">
        <is>
          <t>Data R</t>
        </is>
      </c>
    </row>
    <row r="8546">
      <c r="A8546" t="inlineStr">
        <is>
          <t>PT Swasta / PPKS</t>
        </is>
      </c>
      <c r="B8546">
        <f>IF('Data SW'!C564="","",'Data SW'!B564)</f>
        <v/>
      </c>
      <c r="C8546">
        <f>IF('Data SW'!C564="","",'Data SW'!C564)</f>
        <v/>
      </c>
      <c r="D8546">
        <f>IF('Data SW'!C564="","",'Data SW'!D564)</f>
        <v/>
      </c>
      <c r="E8546">
        <f>IF('Data SW'!C564="","",'Data SW'!E564)</f>
        <v/>
      </c>
      <c r="F8546">
        <f>IF('Data SW'!C564="","",'Data SW'!F564)</f>
        <v/>
      </c>
      <c r="G8546">
        <f>IF('Data SW'!C564="","",'Data SW'!AD564)</f>
        <v/>
      </c>
      <c r="H8546">
        <f>IF('Data SW'!C564="","",'Data SW'!AC564)</f>
        <v/>
      </c>
      <c r="I8546">
        <f>IF('Data SW'!C564="","",COUNTIF('Data SW'!J564,"&gt;0")+COUNTIF('Data SW'!L564,"&gt;0")+COUNTIF('Data SW'!N564,"&gt;0")+COUNTIF('Data SW'!P564,"&gt;0")+COUNTIF('Data SW'!R564,"&gt;0")+COUNTIF('Data SW'!T564,"&gt;0")+COUNTIF('Data SW'!V564,"&gt;0")+COUNTIF('Data SW'!X564,"&gt;0"))</f>
        <v/>
      </c>
      <c r="J8546">
        <f>IF('Data SW'!C564="","",IF((COUNTIF('Data SW'!K564,"&gt;0")+COUNTIF('Data SW'!M564,"&gt;0")+COUNTIF('Data SW'!O564,"&gt;0")+COUNTIF('Data SW'!Q564,"&gt;0")+COUNTIF('Data SW'!S564,"&gt;0")+COUNTIF('Data SW'!U564,"&gt;0")+COUNTIF('Data SW'!W564,"&gt;0")+COUNTIF('Data SW'!Y564,"&gt;0"))&gt;0,1,0))</f>
        <v/>
      </c>
      <c r="M8546" t="inlineStr">
        <is>
          <t>Data R</t>
        </is>
      </c>
    </row>
    <row r="8547">
      <c r="A8547" t="inlineStr">
        <is>
          <t>PT Swasta / PPKS</t>
        </is>
      </c>
      <c r="B8547">
        <f>IF('Data SW'!C565="","",'Data SW'!B565)</f>
        <v/>
      </c>
      <c r="C8547">
        <f>IF('Data SW'!C565="","",'Data SW'!C565)</f>
        <v/>
      </c>
      <c r="D8547">
        <f>IF('Data SW'!C565="","",'Data SW'!D565)</f>
        <v/>
      </c>
      <c r="E8547">
        <f>IF('Data SW'!C565="","",'Data SW'!E565)</f>
        <v/>
      </c>
      <c r="F8547">
        <f>IF('Data SW'!C565="","",'Data SW'!F565)</f>
        <v/>
      </c>
      <c r="G8547">
        <f>IF('Data SW'!C565="","",'Data SW'!AD565)</f>
        <v/>
      </c>
      <c r="H8547">
        <f>IF('Data SW'!C565="","",'Data SW'!AC565)</f>
        <v/>
      </c>
      <c r="I8547">
        <f>IF('Data SW'!C565="","",COUNTIF('Data SW'!J565,"&gt;0")+COUNTIF('Data SW'!L565,"&gt;0")+COUNTIF('Data SW'!N565,"&gt;0")+COUNTIF('Data SW'!P565,"&gt;0")+COUNTIF('Data SW'!R565,"&gt;0")+COUNTIF('Data SW'!T565,"&gt;0")+COUNTIF('Data SW'!V565,"&gt;0")+COUNTIF('Data SW'!X565,"&gt;0"))</f>
        <v/>
      </c>
      <c r="J8547">
        <f>IF('Data SW'!C565="","",IF((COUNTIF('Data SW'!K565,"&gt;0")+COUNTIF('Data SW'!M565,"&gt;0")+COUNTIF('Data SW'!O565,"&gt;0")+COUNTIF('Data SW'!Q565,"&gt;0")+COUNTIF('Data SW'!S565,"&gt;0")+COUNTIF('Data SW'!U565,"&gt;0")+COUNTIF('Data SW'!W565,"&gt;0")+COUNTIF('Data SW'!Y565,"&gt;0"))&gt;0,1,0))</f>
        <v/>
      </c>
      <c r="M8547" t="inlineStr">
        <is>
          <t>Data R</t>
        </is>
      </c>
    </row>
    <row r="8548">
      <c r="A8548" t="inlineStr">
        <is>
          <t>PT Swasta / PPKS</t>
        </is>
      </c>
      <c r="B8548">
        <f>IF('Data SW'!C566="","",'Data SW'!B566)</f>
        <v/>
      </c>
      <c r="C8548">
        <f>IF('Data SW'!C566="","",'Data SW'!C566)</f>
        <v/>
      </c>
      <c r="D8548">
        <f>IF('Data SW'!C566="","",'Data SW'!D566)</f>
        <v/>
      </c>
      <c r="E8548">
        <f>IF('Data SW'!C566="","",'Data SW'!E566)</f>
        <v/>
      </c>
      <c r="F8548">
        <f>IF('Data SW'!C566="","",'Data SW'!F566)</f>
        <v/>
      </c>
      <c r="G8548">
        <f>IF('Data SW'!C566="","",'Data SW'!AD566)</f>
        <v/>
      </c>
      <c r="H8548">
        <f>IF('Data SW'!C566="","",'Data SW'!AC566)</f>
        <v/>
      </c>
      <c r="I8548">
        <f>IF('Data SW'!C566="","",COUNTIF('Data SW'!J566,"&gt;0")+COUNTIF('Data SW'!L566,"&gt;0")+COUNTIF('Data SW'!N566,"&gt;0")+COUNTIF('Data SW'!P566,"&gt;0")+COUNTIF('Data SW'!R566,"&gt;0")+COUNTIF('Data SW'!T566,"&gt;0")+COUNTIF('Data SW'!V566,"&gt;0")+COUNTIF('Data SW'!X566,"&gt;0"))</f>
        <v/>
      </c>
      <c r="J8548">
        <f>IF('Data SW'!C566="","",IF((COUNTIF('Data SW'!K566,"&gt;0")+COUNTIF('Data SW'!M566,"&gt;0")+COUNTIF('Data SW'!O566,"&gt;0")+COUNTIF('Data SW'!Q566,"&gt;0")+COUNTIF('Data SW'!S566,"&gt;0")+COUNTIF('Data SW'!U566,"&gt;0")+COUNTIF('Data SW'!W566,"&gt;0")+COUNTIF('Data SW'!Y566,"&gt;0"))&gt;0,1,0))</f>
        <v/>
      </c>
      <c r="M8548" t="inlineStr">
        <is>
          <t>Data R</t>
        </is>
      </c>
    </row>
    <row r="8549">
      <c r="A8549" t="inlineStr">
        <is>
          <t>PT Swasta / PPKS</t>
        </is>
      </c>
      <c r="B8549">
        <f>IF('Data SW'!C567="","",'Data SW'!B567)</f>
        <v/>
      </c>
      <c r="C8549">
        <f>IF('Data SW'!C567="","",'Data SW'!C567)</f>
        <v/>
      </c>
      <c r="D8549">
        <f>IF('Data SW'!C567="","",'Data SW'!D567)</f>
        <v/>
      </c>
      <c r="E8549">
        <f>IF('Data SW'!C567="","",'Data SW'!E567)</f>
        <v/>
      </c>
      <c r="F8549">
        <f>IF('Data SW'!C567="","",'Data SW'!F567)</f>
        <v/>
      </c>
      <c r="G8549">
        <f>IF('Data SW'!C567="","",'Data SW'!AD567)</f>
        <v/>
      </c>
      <c r="H8549">
        <f>IF('Data SW'!C567="","",'Data SW'!AC567)</f>
        <v/>
      </c>
      <c r="I8549">
        <f>IF('Data SW'!C567="","",COUNTIF('Data SW'!J567,"&gt;0")+COUNTIF('Data SW'!L567,"&gt;0")+COUNTIF('Data SW'!N567,"&gt;0")+COUNTIF('Data SW'!P567,"&gt;0")+COUNTIF('Data SW'!R567,"&gt;0")+COUNTIF('Data SW'!T567,"&gt;0")+COUNTIF('Data SW'!V567,"&gt;0")+COUNTIF('Data SW'!X567,"&gt;0"))</f>
        <v/>
      </c>
      <c r="J8549">
        <f>IF('Data SW'!C567="","",IF((COUNTIF('Data SW'!K567,"&gt;0")+COUNTIF('Data SW'!M567,"&gt;0")+COUNTIF('Data SW'!O567,"&gt;0")+COUNTIF('Data SW'!Q567,"&gt;0")+COUNTIF('Data SW'!S567,"&gt;0")+COUNTIF('Data SW'!U567,"&gt;0")+COUNTIF('Data SW'!W567,"&gt;0")+COUNTIF('Data SW'!Y567,"&gt;0"))&gt;0,1,0))</f>
        <v/>
      </c>
      <c r="M8549" t="inlineStr">
        <is>
          <t>Data R</t>
        </is>
      </c>
    </row>
    <row r="8550">
      <c r="A8550" t="inlineStr">
        <is>
          <t>PT Swasta / PPKS</t>
        </is>
      </c>
      <c r="B8550">
        <f>IF('Data SW'!C568="","",'Data SW'!B568)</f>
        <v/>
      </c>
      <c r="C8550">
        <f>IF('Data SW'!C568="","",'Data SW'!C568)</f>
        <v/>
      </c>
      <c r="D8550">
        <f>IF('Data SW'!C568="","",'Data SW'!D568)</f>
        <v/>
      </c>
      <c r="E8550">
        <f>IF('Data SW'!C568="","",'Data SW'!E568)</f>
        <v/>
      </c>
      <c r="F8550">
        <f>IF('Data SW'!C568="","",'Data SW'!F568)</f>
        <v/>
      </c>
      <c r="G8550">
        <f>IF('Data SW'!C568="","",'Data SW'!AD568)</f>
        <v/>
      </c>
      <c r="H8550">
        <f>IF('Data SW'!C568="","",'Data SW'!AC568)</f>
        <v/>
      </c>
      <c r="I8550">
        <f>IF('Data SW'!C568="","",COUNTIF('Data SW'!J568,"&gt;0")+COUNTIF('Data SW'!L568,"&gt;0")+COUNTIF('Data SW'!N568,"&gt;0")+COUNTIF('Data SW'!P568,"&gt;0")+COUNTIF('Data SW'!R568,"&gt;0")+COUNTIF('Data SW'!T568,"&gt;0")+COUNTIF('Data SW'!V568,"&gt;0")+COUNTIF('Data SW'!X568,"&gt;0"))</f>
        <v/>
      </c>
      <c r="J8550">
        <f>IF('Data SW'!C568="","",IF((COUNTIF('Data SW'!K568,"&gt;0")+COUNTIF('Data SW'!M568,"&gt;0")+COUNTIF('Data SW'!O568,"&gt;0")+COUNTIF('Data SW'!Q568,"&gt;0")+COUNTIF('Data SW'!S568,"&gt;0")+COUNTIF('Data SW'!U568,"&gt;0")+COUNTIF('Data SW'!W568,"&gt;0")+COUNTIF('Data SW'!Y568,"&gt;0"))&gt;0,1,0))</f>
        <v/>
      </c>
      <c r="M8550" t="inlineStr">
        <is>
          <t>Data R</t>
        </is>
      </c>
    </row>
    <row r="8551">
      <c r="A8551" t="inlineStr">
        <is>
          <t>PT Swasta / PPKS</t>
        </is>
      </c>
      <c r="B8551">
        <f>IF('Data SW'!C569="","",'Data SW'!B569)</f>
        <v/>
      </c>
      <c r="C8551">
        <f>IF('Data SW'!C569="","",'Data SW'!C569)</f>
        <v/>
      </c>
      <c r="D8551">
        <f>IF('Data SW'!C569="","",'Data SW'!D569)</f>
        <v/>
      </c>
      <c r="E8551">
        <f>IF('Data SW'!C569="","",'Data SW'!E569)</f>
        <v/>
      </c>
      <c r="F8551">
        <f>IF('Data SW'!C569="","",'Data SW'!F569)</f>
        <v/>
      </c>
      <c r="G8551">
        <f>IF('Data SW'!C569="","",'Data SW'!AD569)</f>
        <v/>
      </c>
      <c r="H8551">
        <f>IF('Data SW'!C569="","",'Data SW'!AC569)</f>
        <v/>
      </c>
      <c r="I8551">
        <f>IF('Data SW'!C569="","",COUNTIF('Data SW'!J569,"&gt;0")+COUNTIF('Data SW'!L569,"&gt;0")+COUNTIF('Data SW'!N569,"&gt;0")+COUNTIF('Data SW'!P569,"&gt;0")+COUNTIF('Data SW'!R569,"&gt;0")+COUNTIF('Data SW'!T569,"&gt;0")+COUNTIF('Data SW'!V569,"&gt;0")+COUNTIF('Data SW'!X569,"&gt;0"))</f>
        <v/>
      </c>
      <c r="J8551">
        <f>IF('Data SW'!C569="","",IF((COUNTIF('Data SW'!K569,"&gt;0")+COUNTIF('Data SW'!M569,"&gt;0")+COUNTIF('Data SW'!O569,"&gt;0")+COUNTIF('Data SW'!Q569,"&gt;0")+COUNTIF('Data SW'!S569,"&gt;0")+COUNTIF('Data SW'!U569,"&gt;0")+COUNTIF('Data SW'!W569,"&gt;0")+COUNTIF('Data SW'!Y569,"&gt;0"))&gt;0,1,0))</f>
        <v/>
      </c>
      <c r="M8551" t="inlineStr">
        <is>
          <t>Data R</t>
        </is>
      </c>
    </row>
    <row r="8552">
      <c r="A8552" t="inlineStr">
        <is>
          <t>PT Swasta / PPKS</t>
        </is>
      </c>
      <c r="B8552">
        <f>IF('Data SW'!C570="","",'Data SW'!B570)</f>
        <v/>
      </c>
      <c r="C8552">
        <f>IF('Data SW'!C570="","",'Data SW'!C570)</f>
        <v/>
      </c>
      <c r="D8552">
        <f>IF('Data SW'!C570="","",'Data SW'!D570)</f>
        <v/>
      </c>
      <c r="E8552">
        <f>IF('Data SW'!C570="","",'Data SW'!E570)</f>
        <v/>
      </c>
      <c r="F8552">
        <f>IF('Data SW'!C570="","",'Data SW'!F570)</f>
        <v/>
      </c>
      <c r="G8552">
        <f>IF('Data SW'!C570="","",'Data SW'!AD570)</f>
        <v/>
      </c>
      <c r="H8552">
        <f>IF('Data SW'!C570="","",'Data SW'!AC570)</f>
        <v/>
      </c>
      <c r="I8552">
        <f>IF('Data SW'!C570="","",COUNTIF('Data SW'!J570,"&gt;0")+COUNTIF('Data SW'!L570,"&gt;0")+COUNTIF('Data SW'!N570,"&gt;0")+COUNTIF('Data SW'!P570,"&gt;0")+COUNTIF('Data SW'!R570,"&gt;0")+COUNTIF('Data SW'!T570,"&gt;0")+COUNTIF('Data SW'!V570,"&gt;0")+COUNTIF('Data SW'!X570,"&gt;0"))</f>
        <v/>
      </c>
      <c r="J8552">
        <f>IF('Data SW'!C570="","",IF((COUNTIF('Data SW'!K570,"&gt;0")+COUNTIF('Data SW'!M570,"&gt;0")+COUNTIF('Data SW'!O570,"&gt;0")+COUNTIF('Data SW'!Q570,"&gt;0")+COUNTIF('Data SW'!S570,"&gt;0")+COUNTIF('Data SW'!U570,"&gt;0")+COUNTIF('Data SW'!W570,"&gt;0")+COUNTIF('Data SW'!Y570,"&gt;0"))&gt;0,1,0))</f>
        <v/>
      </c>
      <c r="M8552" t="inlineStr">
        <is>
          <t>Data R</t>
        </is>
      </c>
    </row>
    <row r="8553">
      <c r="A8553" t="inlineStr">
        <is>
          <t>PT Swasta / PPKS</t>
        </is>
      </c>
      <c r="B8553">
        <f>IF('Data SW'!C571="","",'Data SW'!B571)</f>
        <v/>
      </c>
      <c r="C8553">
        <f>IF('Data SW'!C571="","",'Data SW'!C571)</f>
        <v/>
      </c>
      <c r="D8553">
        <f>IF('Data SW'!C571="","",'Data SW'!D571)</f>
        <v/>
      </c>
      <c r="E8553">
        <f>IF('Data SW'!C571="","",'Data SW'!E571)</f>
        <v/>
      </c>
      <c r="F8553">
        <f>IF('Data SW'!C571="","",'Data SW'!F571)</f>
        <v/>
      </c>
      <c r="G8553">
        <f>IF('Data SW'!C571="","",'Data SW'!AD571)</f>
        <v/>
      </c>
      <c r="H8553">
        <f>IF('Data SW'!C571="","",'Data SW'!AC571)</f>
        <v/>
      </c>
      <c r="I8553">
        <f>IF('Data SW'!C571="","",COUNTIF('Data SW'!J571,"&gt;0")+COUNTIF('Data SW'!L571,"&gt;0")+COUNTIF('Data SW'!N571,"&gt;0")+COUNTIF('Data SW'!P571,"&gt;0")+COUNTIF('Data SW'!R571,"&gt;0")+COUNTIF('Data SW'!T571,"&gt;0")+COUNTIF('Data SW'!V571,"&gt;0")+COUNTIF('Data SW'!X571,"&gt;0"))</f>
        <v/>
      </c>
      <c r="J8553">
        <f>IF('Data SW'!C571="","",IF((COUNTIF('Data SW'!K571,"&gt;0")+COUNTIF('Data SW'!M571,"&gt;0")+COUNTIF('Data SW'!O571,"&gt;0")+COUNTIF('Data SW'!Q571,"&gt;0")+COUNTIF('Data SW'!S571,"&gt;0")+COUNTIF('Data SW'!U571,"&gt;0")+COUNTIF('Data SW'!W571,"&gt;0")+COUNTIF('Data SW'!Y571,"&gt;0"))&gt;0,1,0))</f>
        <v/>
      </c>
      <c r="M8553" t="inlineStr">
        <is>
          <t>Data R</t>
        </is>
      </c>
    </row>
    <row r="8554">
      <c r="A8554" t="inlineStr">
        <is>
          <t>PT Swasta / PPKS</t>
        </is>
      </c>
      <c r="B8554">
        <f>IF('Data SW'!C572="","",'Data SW'!B572)</f>
        <v/>
      </c>
      <c r="C8554">
        <f>IF('Data SW'!C572="","",'Data SW'!C572)</f>
        <v/>
      </c>
      <c r="D8554">
        <f>IF('Data SW'!C572="","",'Data SW'!D572)</f>
        <v/>
      </c>
      <c r="E8554">
        <f>IF('Data SW'!C572="","",'Data SW'!E572)</f>
        <v/>
      </c>
      <c r="F8554">
        <f>IF('Data SW'!C572="","",'Data SW'!F572)</f>
        <v/>
      </c>
      <c r="G8554">
        <f>IF('Data SW'!C572="","",'Data SW'!AD572)</f>
        <v/>
      </c>
      <c r="H8554">
        <f>IF('Data SW'!C572="","",'Data SW'!AC572)</f>
        <v/>
      </c>
      <c r="I8554">
        <f>IF('Data SW'!C572="","",COUNTIF('Data SW'!J572,"&gt;0")+COUNTIF('Data SW'!L572,"&gt;0")+COUNTIF('Data SW'!N572,"&gt;0")+COUNTIF('Data SW'!P572,"&gt;0")+COUNTIF('Data SW'!R572,"&gt;0")+COUNTIF('Data SW'!T572,"&gt;0")+COUNTIF('Data SW'!V572,"&gt;0")+COUNTIF('Data SW'!X572,"&gt;0"))</f>
        <v/>
      </c>
      <c r="J8554">
        <f>IF('Data SW'!C572="","",IF((COUNTIF('Data SW'!K572,"&gt;0")+COUNTIF('Data SW'!M572,"&gt;0")+COUNTIF('Data SW'!O572,"&gt;0")+COUNTIF('Data SW'!Q572,"&gt;0")+COUNTIF('Data SW'!S572,"&gt;0")+COUNTIF('Data SW'!U572,"&gt;0")+COUNTIF('Data SW'!W572,"&gt;0")+COUNTIF('Data SW'!Y572,"&gt;0"))&gt;0,1,0))</f>
        <v/>
      </c>
      <c r="M8554" t="inlineStr">
        <is>
          <t>Data R</t>
        </is>
      </c>
    </row>
    <row r="8555">
      <c r="A8555" t="inlineStr">
        <is>
          <t>PT Swasta / PPKS</t>
        </is>
      </c>
      <c r="B8555">
        <f>IF('Data SW'!C573="","",'Data SW'!B573)</f>
        <v/>
      </c>
      <c r="C8555">
        <f>IF('Data SW'!C573="","",'Data SW'!C573)</f>
        <v/>
      </c>
      <c r="D8555">
        <f>IF('Data SW'!C573="","",'Data SW'!D573)</f>
        <v/>
      </c>
      <c r="E8555">
        <f>IF('Data SW'!C573="","",'Data SW'!E573)</f>
        <v/>
      </c>
      <c r="F8555">
        <f>IF('Data SW'!C573="","",'Data SW'!F573)</f>
        <v/>
      </c>
      <c r="G8555">
        <f>IF('Data SW'!C573="","",'Data SW'!AD573)</f>
        <v/>
      </c>
      <c r="H8555">
        <f>IF('Data SW'!C573="","",'Data SW'!AC573)</f>
        <v/>
      </c>
      <c r="I8555">
        <f>IF('Data SW'!C573="","",COUNTIF('Data SW'!J573,"&gt;0")+COUNTIF('Data SW'!L573,"&gt;0")+COUNTIF('Data SW'!N573,"&gt;0")+COUNTIF('Data SW'!P573,"&gt;0")+COUNTIF('Data SW'!R573,"&gt;0")+COUNTIF('Data SW'!T573,"&gt;0")+COUNTIF('Data SW'!V573,"&gt;0")+COUNTIF('Data SW'!X573,"&gt;0"))</f>
        <v/>
      </c>
      <c r="J8555">
        <f>IF('Data SW'!C573="","",IF((COUNTIF('Data SW'!K573,"&gt;0")+COUNTIF('Data SW'!M573,"&gt;0")+COUNTIF('Data SW'!O573,"&gt;0")+COUNTIF('Data SW'!Q573,"&gt;0")+COUNTIF('Data SW'!S573,"&gt;0")+COUNTIF('Data SW'!U573,"&gt;0")+COUNTIF('Data SW'!W573,"&gt;0")+COUNTIF('Data SW'!Y573,"&gt;0"))&gt;0,1,0))</f>
        <v/>
      </c>
      <c r="M8555" t="inlineStr">
        <is>
          <t>Data R</t>
        </is>
      </c>
    </row>
    <row r="8556">
      <c r="A8556" t="inlineStr">
        <is>
          <t>PT Swasta / PPKS</t>
        </is>
      </c>
      <c r="B8556">
        <f>IF('Data SW'!C574="","",'Data SW'!B574)</f>
        <v/>
      </c>
      <c r="C8556">
        <f>IF('Data SW'!C574="","",'Data SW'!C574)</f>
        <v/>
      </c>
      <c r="D8556">
        <f>IF('Data SW'!C574="","",'Data SW'!D574)</f>
        <v/>
      </c>
      <c r="E8556">
        <f>IF('Data SW'!C574="","",'Data SW'!E574)</f>
        <v/>
      </c>
      <c r="F8556">
        <f>IF('Data SW'!C574="","",'Data SW'!F574)</f>
        <v/>
      </c>
      <c r="G8556">
        <f>IF('Data SW'!C574="","",'Data SW'!AD574)</f>
        <v/>
      </c>
      <c r="H8556">
        <f>IF('Data SW'!C574="","",'Data SW'!AC574)</f>
        <v/>
      </c>
      <c r="I8556">
        <f>IF('Data SW'!C574="","",COUNTIF('Data SW'!J574,"&gt;0")+COUNTIF('Data SW'!L574,"&gt;0")+COUNTIF('Data SW'!N574,"&gt;0")+COUNTIF('Data SW'!P574,"&gt;0")+COUNTIF('Data SW'!R574,"&gt;0")+COUNTIF('Data SW'!T574,"&gt;0")+COUNTIF('Data SW'!V574,"&gt;0")+COUNTIF('Data SW'!X574,"&gt;0"))</f>
        <v/>
      </c>
      <c r="J8556">
        <f>IF('Data SW'!C574="","",IF((COUNTIF('Data SW'!K574,"&gt;0")+COUNTIF('Data SW'!M574,"&gt;0")+COUNTIF('Data SW'!O574,"&gt;0")+COUNTIF('Data SW'!Q574,"&gt;0")+COUNTIF('Data SW'!S574,"&gt;0")+COUNTIF('Data SW'!U574,"&gt;0")+COUNTIF('Data SW'!W574,"&gt;0")+COUNTIF('Data SW'!Y574,"&gt;0"))&gt;0,1,0))</f>
        <v/>
      </c>
      <c r="M8556" t="inlineStr">
        <is>
          <t>Data R</t>
        </is>
      </c>
    </row>
    <row r="8557">
      <c r="A8557" t="inlineStr">
        <is>
          <t>PT Swasta / PPKS</t>
        </is>
      </c>
      <c r="B8557">
        <f>IF('Data SW'!C575="","",'Data SW'!B575)</f>
        <v/>
      </c>
      <c r="C8557">
        <f>IF('Data SW'!C575="","",'Data SW'!C575)</f>
        <v/>
      </c>
      <c r="D8557">
        <f>IF('Data SW'!C575="","",'Data SW'!D575)</f>
        <v/>
      </c>
      <c r="E8557">
        <f>IF('Data SW'!C575="","",'Data SW'!E575)</f>
        <v/>
      </c>
      <c r="F8557">
        <f>IF('Data SW'!C575="","",'Data SW'!F575)</f>
        <v/>
      </c>
      <c r="G8557">
        <f>IF('Data SW'!C575="","",'Data SW'!AD575)</f>
        <v/>
      </c>
      <c r="H8557">
        <f>IF('Data SW'!C575="","",'Data SW'!AC575)</f>
        <v/>
      </c>
      <c r="I8557">
        <f>IF('Data SW'!C575="","",COUNTIF('Data SW'!J575,"&gt;0")+COUNTIF('Data SW'!L575,"&gt;0")+COUNTIF('Data SW'!N575,"&gt;0")+COUNTIF('Data SW'!P575,"&gt;0")+COUNTIF('Data SW'!R575,"&gt;0")+COUNTIF('Data SW'!T575,"&gt;0")+COUNTIF('Data SW'!V575,"&gt;0")+COUNTIF('Data SW'!X575,"&gt;0"))</f>
        <v/>
      </c>
      <c r="J8557">
        <f>IF('Data SW'!C575="","",IF((COUNTIF('Data SW'!K575,"&gt;0")+COUNTIF('Data SW'!M575,"&gt;0")+COUNTIF('Data SW'!O575,"&gt;0")+COUNTIF('Data SW'!Q575,"&gt;0")+COUNTIF('Data SW'!S575,"&gt;0")+COUNTIF('Data SW'!U575,"&gt;0")+COUNTIF('Data SW'!W575,"&gt;0")+COUNTIF('Data SW'!Y575,"&gt;0"))&gt;0,1,0))</f>
        <v/>
      </c>
      <c r="M8557" t="inlineStr">
        <is>
          <t>Data R</t>
        </is>
      </c>
    </row>
    <row r="8558">
      <c r="A8558" t="inlineStr">
        <is>
          <t>PT Swasta / PPKS</t>
        </is>
      </c>
      <c r="B8558">
        <f>IF('Data SW'!C576="","",'Data SW'!B576)</f>
        <v/>
      </c>
      <c r="C8558">
        <f>IF('Data SW'!C576="","",'Data SW'!C576)</f>
        <v/>
      </c>
      <c r="D8558">
        <f>IF('Data SW'!C576="","",'Data SW'!D576)</f>
        <v/>
      </c>
      <c r="E8558">
        <f>IF('Data SW'!C576="","",'Data SW'!E576)</f>
        <v/>
      </c>
      <c r="F8558">
        <f>IF('Data SW'!C576="","",'Data SW'!F576)</f>
        <v/>
      </c>
      <c r="G8558">
        <f>IF('Data SW'!C576="","",'Data SW'!AD576)</f>
        <v/>
      </c>
      <c r="H8558">
        <f>IF('Data SW'!C576="","",'Data SW'!AC576)</f>
        <v/>
      </c>
      <c r="I8558">
        <f>IF('Data SW'!C576="","",COUNTIF('Data SW'!J576,"&gt;0")+COUNTIF('Data SW'!L576,"&gt;0")+COUNTIF('Data SW'!N576,"&gt;0")+COUNTIF('Data SW'!P576,"&gt;0")+COUNTIF('Data SW'!R576,"&gt;0")+COUNTIF('Data SW'!T576,"&gt;0")+COUNTIF('Data SW'!V576,"&gt;0")+COUNTIF('Data SW'!X576,"&gt;0"))</f>
        <v/>
      </c>
      <c r="J8558">
        <f>IF('Data SW'!C576="","",IF((COUNTIF('Data SW'!K576,"&gt;0")+COUNTIF('Data SW'!M576,"&gt;0")+COUNTIF('Data SW'!O576,"&gt;0")+COUNTIF('Data SW'!Q576,"&gt;0")+COUNTIF('Data SW'!S576,"&gt;0")+COUNTIF('Data SW'!U576,"&gt;0")+COUNTIF('Data SW'!W576,"&gt;0")+COUNTIF('Data SW'!Y576,"&gt;0"))&gt;0,1,0))</f>
        <v/>
      </c>
      <c r="M8558" t="inlineStr">
        <is>
          <t>Data R</t>
        </is>
      </c>
    </row>
    <row r="8559">
      <c r="A8559" t="inlineStr">
        <is>
          <t>PT Swasta / PPKS</t>
        </is>
      </c>
      <c r="B8559">
        <f>IF('Data SW'!C577="","",'Data SW'!B577)</f>
        <v/>
      </c>
      <c r="C8559">
        <f>IF('Data SW'!C577="","",'Data SW'!C577)</f>
        <v/>
      </c>
      <c r="D8559">
        <f>IF('Data SW'!C577="","",'Data SW'!D577)</f>
        <v/>
      </c>
      <c r="E8559">
        <f>IF('Data SW'!C577="","",'Data SW'!E577)</f>
        <v/>
      </c>
      <c r="F8559">
        <f>IF('Data SW'!C577="","",'Data SW'!F577)</f>
        <v/>
      </c>
      <c r="G8559">
        <f>IF('Data SW'!C577="","",'Data SW'!AD577)</f>
        <v/>
      </c>
      <c r="H8559">
        <f>IF('Data SW'!C577="","",'Data SW'!AC577)</f>
        <v/>
      </c>
      <c r="I8559">
        <f>IF('Data SW'!C577="","",COUNTIF('Data SW'!J577,"&gt;0")+COUNTIF('Data SW'!L577,"&gt;0")+COUNTIF('Data SW'!N577,"&gt;0")+COUNTIF('Data SW'!P577,"&gt;0")+COUNTIF('Data SW'!R577,"&gt;0")+COUNTIF('Data SW'!T577,"&gt;0")+COUNTIF('Data SW'!V577,"&gt;0")+COUNTIF('Data SW'!X577,"&gt;0"))</f>
        <v/>
      </c>
      <c r="J8559">
        <f>IF('Data SW'!C577="","",IF((COUNTIF('Data SW'!K577,"&gt;0")+COUNTIF('Data SW'!M577,"&gt;0")+COUNTIF('Data SW'!O577,"&gt;0")+COUNTIF('Data SW'!Q577,"&gt;0")+COUNTIF('Data SW'!S577,"&gt;0")+COUNTIF('Data SW'!U577,"&gt;0")+COUNTIF('Data SW'!W577,"&gt;0")+COUNTIF('Data SW'!Y577,"&gt;0"))&gt;0,1,0))</f>
        <v/>
      </c>
      <c r="M8559" t="inlineStr">
        <is>
          <t>Data R</t>
        </is>
      </c>
    </row>
    <row r="8560">
      <c r="A8560" t="inlineStr">
        <is>
          <t>PT Swasta / PPKS</t>
        </is>
      </c>
      <c r="B8560">
        <f>IF('Data SW'!C578="","",'Data SW'!B578)</f>
        <v/>
      </c>
      <c r="C8560">
        <f>IF('Data SW'!C578="","",'Data SW'!C578)</f>
        <v/>
      </c>
      <c r="D8560">
        <f>IF('Data SW'!C578="","",'Data SW'!D578)</f>
        <v/>
      </c>
      <c r="E8560">
        <f>IF('Data SW'!C578="","",'Data SW'!E578)</f>
        <v/>
      </c>
      <c r="F8560">
        <f>IF('Data SW'!C578="","",'Data SW'!F578)</f>
        <v/>
      </c>
      <c r="G8560">
        <f>IF('Data SW'!C578="","",'Data SW'!AD578)</f>
        <v/>
      </c>
      <c r="H8560">
        <f>IF('Data SW'!C578="","",'Data SW'!AC578)</f>
        <v/>
      </c>
      <c r="I8560">
        <f>IF('Data SW'!C578="","",COUNTIF('Data SW'!J578,"&gt;0")+COUNTIF('Data SW'!L578,"&gt;0")+COUNTIF('Data SW'!N578,"&gt;0")+COUNTIF('Data SW'!P578,"&gt;0")+COUNTIF('Data SW'!R578,"&gt;0")+COUNTIF('Data SW'!T578,"&gt;0")+COUNTIF('Data SW'!V578,"&gt;0")+COUNTIF('Data SW'!X578,"&gt;0"))</f>
        <v/>
      </c>
      <c r="J8560">
        <f>IF('Data SW'!C578="","",IF((COUNTIF('Data SW'!K578,"&gt;0")+COUNTIF('Data SW'!M578,"&gt;0")+COUNTIF('Data SW'!O578,"&gt;0")+COUNTIF('Data SW'!Q578,"&gt;0")+COUNTIF('Data SW'!S578,"&gt;0")+COUNTIF('Data SW'!U578,"&gt;0")+COUNTIF('Data SW'!W578,"&gt;0")+COUNTIF('Data SW'!Y578,"&gt;0"))&gt;0,1,0))</f>
        <v/>
      </c>
      <c r="M8560" t="inlineStr">
        <is>
          <t>Data R</t>
        </is>
      </c>
    </row>
    <row r="8561">
      <c r="A8561" t="inlineStr">
        <is>
          <t>PT Swasta / PPKS</t>
        </is>
      </c>
      <c r="B8561">
        <f>IF('Data SW'!C579="","",'Data SW'!B579)</f>
        <v/>
      </c>
      <c r="C8561">
        <f>IF('Data SW'!C579="","",'Data SW'!C579)</f>
        <v/>
      </c>
      <c r="D8561">
        <f>IF('Data SW'!C579="","",'Data SW'!D579)</f>
        <v/>
      </c>
      <c r="E8561">
        <f>IF('Data SW'!C579="","",'Data SW'!E579)</f>
        <v/>
      </c>
      <c r="F8561">
        <f>IF('Data SW'!C579="","",'Data SW'!F579)</f>
        <v/>
      </c>
      <c r="G8561">
        <f>IF('Data SW'!C579="","",'Data SW'!AD579)</f>
        <v/>
      </c>
      <c r="H8561">
        <f>IF('Data SW'!C579="","",'Data SW'!AC579)</f>
        <v/>
      </c>
      <c r="I8561">
        <f>IF('Data SW'!C579="","",COUNTIF('Data SW'!J579,"&gt;0")+COUNTIF('Data SW'!L579,"&gt;0")+COUNTIF('Data SW'!N579,"&gt;0")+COUNTIF('Data SW'!P579,"&gt;0")+COUNTIF('Data SW'!R579,"&gt;0")+COUNTIF('Data SW'!T579,"&gt;0")+COUNTIF('Data SW'!V579,"&gt;0")+COUNTIF('Data SW'!X579,"&gt;0"))</f>
        <v/>
      </c>
      <c r="J8561">
        <f>IF('Data SW'!C579="","",IF((COUNTIF('Data SW'!K579,"&gt;0")+COUNTIF('Data SW'!M579,"&gt;0")+COUNTIF('Data SW'!O579,"&gt;0")+COUNTIF('Data SW'!Q579,"&gt;0")+COUNTIF('Data SW'!S579,"&gt;0")+COUNTIF('Data SW'!U579,"&gt;0")+COUNTIF('Data SW'!W579,"&gt;0")+COUNTIF('Data SW'!Y579,"&gt;0"))&gt;0,1,0))</f>
        <v/>
      </c>
      <c r="M8561" t="inlineStr">
        <is>
          <t>Data R</t>
        </is>
      </c>
    </row>
    <row r="8562">
      <c r="A8562" t="inlineStr">
        <is>
          <t>PT Swasta / PPKS</t>
        </is>
      </c>
      <c r="B8562">
        <f>IF('Data SW'!C580="","",'Data SW'!B580)</f>
        <v/>
      </c>
      <c r="C8562">
        <f>IF('Data SW'!C580="","",'Data SW'!C580)</f>
        <v/>
      </c>
      <c r="D8562">
        <f>IF('Data SW'!C580="","",'Data SW'!D580)</f>
        <v/>
      </c>
      <c r="E8562">
        <f>IF('Data SW'!C580="","",'Data SW'!E580)</f>
        <v/>
      </c>
      <c r="F8562">
        <f>IF('Data SW'!C580="","",'Data SW'!F580)</f>
        <v/>
      </c>
      <c r="G8562">
        <f>IF('Data SW'!C580="","",'Data SW'!AD580)</f>
        <v/>
      </c>
      <c r="H8562">
        <f>IF('Data SW'!C580="","",'Data SW'!AC580)</f>
        <v/>
      </c>
      <c r="I8562">
        <f>IF('Data SW'!C580="","",COUNTIF('Data SW'!J580,"&gt;0")+COUNTIF('Data SW'!L580,"&gt;0")+COUNTIF('Data SW'!N580,"&gt;0")+COUNTIF('Data SW'!P580,"&gt;0")+COUNTIF('Data SW'!R580,"&gt;0")+COUNTIF('Data SW'!T580,"&gt;0")+COUNTIF('Data SW'!V580,"&gt;0")+COUNTIF('Data SW'!X580,"&gt;0"))</f>
        <v/>
      </c>
      <c r="J8562">
        <f>IF('Data SW'!C580="","",IF((COUNTIF('Data SW'!K580,"&gt;0")+COUNTIF('Data SW'!M580,"&gt;0")+COUNTIF('Data SW'!O580,"&gt;0")+COUNTIF('Data SW'!Q580,"&gt;0")+COUNTIF('Data SW'!S580,"&gt;0")+COUNTIF('Data SW'!U580,"&gt;0")+COUNTIF('Data SW'!W580,"&gt;0")+COUNTIF('Data SW'!Y580,"&gt;0"))&gt;0,1,0))</f>
        <v/>
      </c>
      <c r="M8562" t="inlineStr">
        <is>
          <t>Data R</t>
        </is>
      </c>
    </row>
    <row r="8563">
      <c r="A8563" t="inlineStr">
        <is>
          <t>PT Swasta / PPKS</t>
        </is>
      </c>
      <c r="B8563">
        <f>IF('Data SW'!C581="","",'Data SW'!B581)</f>
        <v/>
      </c>
      <c r="C8563">
        <f>IF('Data SW'!C581="","",'Data SW'!C581)</f>
        <v/>
      </c>
      <c r="D8563">
        <f>IF('Data SW'!C581="","",'Data SW'!D581)</f>
        <v/>
      </c>
      <c r="E8563">
        <f>IF('Data SW'!C581="","",'Data SW'!E581)</f>
        <v/>
      </c>
      <c r="F8563">
        <f>IF('Data SW'!C581="","",'Data SW'!F581)</f>
        <v/>
      </c>
      <c r="G8563">
        <f>IF('Data SW'!C581="","",'Data SW'!AD581)</f>
        <v/>
      </c>
      <c r="H8563">
        <f>IF('Data SW'!C581="","",'Data SW'!AC581)</f>
        <v/>
      </c>
      <c r="I8563">
        <f>IF('Data SW'!C581="","",COUNTIF('Data SW'!J581,"&gt;0")+COUNTIF('Data SW'!L581,"&gt;0")+COUNTIF('Data SW'!N581,"&gt;0")+COUNTIF('Data SW'!P581,"&gt;0")+COUNTIF('Data SW'!R581,"&gt;0")+COUNTIF('Data SW'!T581,"&gt;0")+COUNTIF('Data SW'!V581,"&gt;0")+COUNTIF('Data SW'!X581,"&gt;0"))</f>
        <v/>
      </c>
      <c r="J8563">
        <f>IF('Data SW'!C581="","",IF((COUNTIF('Data SW'!K581,"&gt;0")+COUNTIF('Data SW'!M581,"&gt;0")+COUNTIF('Data SW'!O581,"&gt;0")+COUNTIF('Data SW'!Q581,"&gt;0")+COUNTIF('Data SW'!S581,"&gt;0")+COUNTIF('Data SW'!U581,"&gt;0")+COUNTIF('Data SW'!W581,"&gt;0")+COUNTIF('Data SW'!Y581,"&gt;0"))&gt;0,1,0))</f>
        <v/>
      </c>
      <c r="M8563" t="inlineStr">
        <is>
          <t>Data R</t>
        </is>
      </c>
    </row>
    <row r="8564">
      <c r="A8564" t="inlineStr">
        <is>
          <t>PT Swasta / PPKS</t>
        </is>
      </c>
      <c r="B8564">
        <f>IF('Data SW'!C582="","",'Data SW'!B582)</f>
        <v/>
      </c>
      <c r="C8564">
        <f>IF('Data SW'!C582="","",'Data SW'!C582)</f>
        <v/>
      </c>
      <c r="D8564">
        <f>IF('Data SW'!C582="","",'Data SW'!D582)</f>
        <v/>
      </c>
      <c r="E8564">
        <f>IF('Data SW'!C582="","",'Data SW'!E582)</f>
        <v/>
      </c>
      <c r="F8564">
        <f>IF('Data SW'!C582="","",'Data SW'!F582)</f>
        <v/>
      </c>
      <c r="G8564">
        <f>IF('Data SW'!C582="","",'Data SW'!AD582)</f>
        <v/>
      </c>
      <c r="H8564">
        <f>IF('Data SW'!C582="","",'Data SW'!AC582)</f>
        <v/>
      </c>
      <c r="I8564">
        <f>IF('Data SW'!C582="","",COUNTIF('Data SW'!J582,"&gt;0")+COUNTIF('Data SW'!L582,"&gt;0")+COUNTIF('Data SW'!N582,"&gt;0")+COUNTIF('Data SW'!P582,"&gt;0")+COUNTIF('Data SW'!R582,"&gt;0")+COUNTIF('Data SW'!T582,"&gt;0")+COUNTIF('Data SW'!V582,"&gt;0")+COUNTIF('Data SW'!X582,"&gt;0"))</f>
        <v/>
      </c>
      <c r="J8564">
        <f>IF('Data SW'!C582="","",IF((COUNTIF('Data SW'!K582,"&gt;0")+COUNTIF('Data SW'!M582,"&gt;0")+COUNTIF('Data SW'!O582,"&gt;0")+COUNTIF('Data SW'!Q582,"&gt;0")+COUNTIF('Data SW'!S582,"&gt;0")+COUNTIF('Data SW'!U582,"&gt;0")+COUNTIF('Data SW'!W582,"&gt;0")+COUNTIF('Data SW'!Y582,"&gt;0"))&gt;0,1,0))</f>
        <v/>
      </c>
      <c r="M8564" t="inlineStr">
        <is>
          <t>Data R</t>
        </is>
      </c>
    </row>
    <row r="8565">
      <c r="A8565" t="inlineStr">
        <is>
          <t>PT Swasta / PPKS</t>
        </is>
      </c>
      <c r="B8565">
        <f>IF('Data SW'!C583="","",'Data SW'!B583)</f>
        <v/>
      </c>
      <c r="C8565">
        <f>IF('Data SW'!C583="","",'Data SW'!C583)</f>
        <v/>
      </c>
      <c r="D8565">
        <f>IF('Data SW'!C583="","",'Data SW'!D583)</f>
        <v/>
      </c>
      <c r="E8565">
        <f>IF('Data SW'!C583="","",'Data SW'!E583)</f>
        <v/>
      </c>
      <c r="F8565">
        <f>IF('Data SW'!C583="","",'Data SW'!F583)</f>
        <v/>
      </c>
      <c r="G8565">
        <f>IF('Data SW'!C583="","",'Data SW'!AD583)</f>
        <v/>
      </c>
      <c r="H8565">
        <f>IF('Data SW'!C583="","",'Data SW'!AC583)</f>
        <v/>
      </c>
      <c r="I8565">
        <f>IF('Data SW'!C583="","",COUNTIF('Data SW'!J583,"&gt;0")+COUNTIF('Data SW'!L583,"&gt;0")+COUNTIF('Data SW'!N583,"&gt;0")+COUNTIF('Data SW'!P583,"&gt;0")+COUNTIF('Data SW'!R583,"&gt;0")+COUNTIF('Data SW'!T583,"&gt;0")+COUNTIF('Data SW'!V583,"&gt;0")+COUNTIF('Data SW'!X583,"&gt;0"))</f>
        <v/>
      </c>
      <c r="J8565">
        <f>IF('Data SW'!C583="","",IF((COUNTIF('Data SW'!K583,"&gt;0")+COUNTIF('Data SW'!M583,"&gt;0")+COUNTIF('Data SW'!O583,"&gt;0")+COUNTIF('Data SW'!Q583,"&gt;0")+COUNTIF('Data SW'!S583,"&gt;0")+COUNTIF('Data SW'!U583,"&gt;0")+COUNTIF('Data SW'!W583,"&gt;0")+COUNTIF('Data SW'!Y583,"&gt;0"))&gt;0,1,0))</f>
        <v/>
      </c>
      <c r="M8565" t="inlineStr">
        <is>
          <t>Data R</t>
        </is>
      </c>
    </row>
    <row r="8566">
      <c r="A8566" t="inlineStr">
        <is>
          <t>PT Swasta / PPKS</t>
        </is>
      </c>
      <c r="B8566">
        <f>IF('Data SW'!C584="","",'Data SW'!B584)</f>
        <v/>
      </c>
      <c r="C8566">
        <f>IF('Data SW'!C584="","",'Data SW'!C584)</f>
        <v/>
      </c>
      <c r="D8566">
        <f>IF('Data SW'!C584="","",'Data SW'!D584)</f>
        <v/>
      </c>
      <c r="E8566">
        <f>IF('Data SW'!C584="","",'Data SW'!E584)</f>
        <v/>
      </c>
      <c r="F8566">
        <f>IF('Data SW'!C584="","",'Data SW'!F584)</f>
        <v/>
      </c>
      <c r="G8566">
        <f>IF('Data SW'!C584="","",'Data SW'!AD584)</f>
        <v/>
      </c>
      <c r="H8566">
        <f>IF('Data SW'!C584="","",'Data SW'!AC584)</f>
        <v/>
      </c>
      <c r="I8566">
        <f>IF('Data SW'!C584="","",COUNTIF('Data SW'!J584,"&gt;0")+COUNTIF('Data SW'!L584,"&gt;0")+COUNTIF('Data SW'!N584,"&gt;0")+COUNTIF('Data SW'!P584,"&gt;0")+COUNTIF('Data SW'!R584,"&gt;0")+COUNTIF('Data SW'!T584,"&gt;0")+COUNTIF('Data SW'!V584,"&gt;0")+COUNTIF('Data SW'!X584,"&gt;0"))</f>
        <v/>
      </c>
      <c r="J8566">
        <f>IF('Data SW'!C584="","",IF((COUNTIF('Data SW'!K584,"&gt;0")+COUNTIF('Data SW'!M584,"&gt;0")+COUNTIF('Data SW'!O584,"&gt;0")+COUNTIF('Data SW'!Q584,"&gt;0")+COUNTIF('Data SW'!S584,"&gt;0")+COUNTIF('Data SW'!U584,"&gt;0")+COUNTIF('Data SW'!W584,"&gt;0")+COUNTIF('Data SW'!Y584,"&gt;0"))&gt;0,1,0))</f>
        <v/>
      </c>
      <c r="M8566" t="inlineStr">
        <is>
          <t>Data R</t>
        </is>
      </c>
    </row>
    <row r="8567">
      <c r="A8567" t="inlineStr">
        <is>
          <t>PT Swasta / PPKS</t>
        </is>
      </c>
      <c r="B8567">
        <f>IF('Data SW'!C585="","",'Data SW'!B585)</f>
        <v/>
      </c>
      <c r="C8567">
        <f>IF('Data SW'!C585="","",'Data SW'!C585)</f>
        <v/>
      </c>
      <c r="D8567">
        <f>IF('Data SW'!C585="","",'Data SW'!D585)</f>
        <v/>
      </c>
      <c r="E8567">
        <f>IF('Data SW'!C585="","",'Data SW'!E585)</f>
        <v/>
      </c>
      <c r="F8567">
        <f>IF('Data SW'!C585="","",'Data SW'!F585)</f>
        <v/>
      </c>
      <c r="G8567">
        <f>IF('Data SW'!C585="","",'Data SW'!AD585)</f>
        <v/>
      </c>
      <c r="H8567">
        <f>IF('Data SW'!C585="","",'Data SW'!AC585)</f>
        <v/>
      </c>
      <c r="I8567">
        <f>IF('Data SW'!C585="","",COUNTIF('Data SW'!J585,"&gt;0")+COUNTIF('Data SW'!L585,"&gt;0")+COUNTIF('Data SW'!N585,"&gt;0")+COUNTIF('Data SW'!P585,"&gt;0")+COUNTIF('Data SW'!R585,"&gt;0")+COUNTIF('Data SW'!T585,"&gt;0")+COUNTIF('Data SW'!V585,"&gt;0")+COUNTIF('Data SW'!X585,"&gt;0"))</f>
        <v/>
      </c>
      <c r="J8567">
        <f>IF('Data SW'!C585="","",IF((COUNTIF('Data SW'!K585,"&gt;0")+COUNTIF('Data SW'!M585,"&gt;0")+COUNTIF('Data SW'!O585,"&gt;0")+COUNTIF('Data SW'!Q585,"&gt;0")+COUNTIF('Data SW'!S585,"&gt;0")+COUNTIF('Data SW'!U585,"&gt;0")+COUNTIF('Data SW'!W585,"&gt;0")+COUNTIF('Data SW'!Y585,"&gt;0"))&gt;0,1,0))</f>
        <v/>
      </c>
      <c r="M8567" t="inlineStr">
        <is>
          <t>Data R</t>
        </is>
      </c>
    </row>
    <row r="8568">
      <c r="A8568" t="inlineStr">
        <is>
          <t>PT Swasta / PPKS</t>
        </is>
      </c>
      <c r="B8568">
        <f>IF('Data SW'!C586="","",'Data SW'!B586)</f>
        <v/>
      </c>
      <c r="C8568">
        <f>IF('Data SW'!C586="","",'Data SW'!C586)</f>
        <v/>
      </c>
      <c r="D8568">
        <f>IF('Data SW'!C586="","",'Data SW'!D586)</f>
        <v/>
      </c>
      <c r="E8568">
        <f>IF('Data SW'!C586="","",'Data SW'!E586)</f>
        <v/>
      </c>
      <c r="F8568">
        <f>IF('Data SW'!C586="","",'Data SW'!F586)</f>
        <v/>
      </c>
      <c r="G8568">
        <f>IF('Data SW'!C586="","",'Data SW'!AD586)</f>
        <v/>
      </c>
      <c r="H8568">
        <f>IF('Data SW'!C586="","",'Data SW'!AC586)</f>
        <v/>
      </c>
      <c r="I8568">
        <f>IF('Data SW'!C586="","",COUNTIF('Data SW'!J586,"&gt;0")+COUNTIF('Data SW'!L586,"&gt;0")+COUNTIF('Data SW'!N586,"&gt;0")+COUNTIF('Data SW'!P586,"&gt;0")+COUNTIF('Data SW'!R586,"&gt;0")+COUNTIF('Data SW'!T586,"&gt;0")+COUNTIF('Data SW'!V586,"&gt;0")+COUNTIF('Data SW'!X586,"&gt;0"))</f>
        <v/>
      </c>
      <c r="J8568">
        <f>IF('Data SW'!C586="","",IF((COUNTIF('Data SW'!K586,"&gt;0")+COUNTIF('Data SW'!M586,"&gt;0")+COUNTIF('Data SW'!O586,"&gt;0")+COUNTIF('Data SW'!Q586,"&gt;0")+COUNTIF('Data SW'!S586,"&gt;0")+COUNTIF('Data SW'!U586,"&gt;0")+COUNTIF('Data SW'!W586,"&gt;0")+COUNTIF('Data SW'!Y586,"&gt;0"))&gt;0,1,0))</f>
        <v/>
      </c>
      <c r="M8568" t="inlineStr">
        <is>
          <t>Data R</t>
        </is>
      </c>
    </row>
    <row r="8569">
      <c r="A8569" t="inlineStr">
        <is>
          <t>PT Swasta / PPKS</t>
        </is>
      </c>
      <c r="B8569">
        <f>IF('Data SW'!C587="","",'Data SW'!B587)</f>
        <v/>
      </c>
      <c r="C8569">
        <f>IF('Data SW'!C587="","",'Data SW'!C587)</f>
        <v/>
      </c>
      <c r="D8569">
        <f>IF('Data SW'!C587="","",'Data SW'!D587)</f>
        <v/>
      </c>
      <c r="E8569">
        <f>IF('Data SW'!C587="","",'Data SW'!E587)</f>
        <v/>
      </c>
      <c r="F8569">
        <f>IF('Data SW'!C587="","",'Data SW'!F587)</f>
        <v/>
      </c>
      <c r="G8569">
        <f>IF('Data SW'!C587="","",'Data SW'!AD587)</f>
        <v/>
      </c>
      <c r="H8569">
        <f>IF('Data SW'!C587="","",'Data SW'!AC587)</f>
        <v/>
      </c>
      <c r="I8569">
        <f>IF('Data SW'!C587="","",COUNTIF('Data SW'!J587,"&gt;0")+COUNTIF('Data SW'!L587,"&gt;0")+COUNTIF('Data SW'!N587,"&gt;0")+COUNTIF('Data SW'!P587,"&gt;0")+COUNTIF('Data SW'!R587,"&gt;0")+COUNTIF('Data SW'!T587,"&gt;0")+COUNTIF('Data SW'!V587,"&gt;0")+COUNTIF('Data SW'!X587,"&gt;0"))</f>
        <v/>
      </c>
      <c r="J8569">
        <f>IF('Data SW'!C587="","",IF((COUNTIF('Data SW'!K587,"&gt;0")+COUNTIF('Data SW'!M587,"&gt;0")+COUNTIF('Data SW'!O587,"&gt;0")+COUNTIF('Data SW'!Q587,"&gt;0")+COUNTIF('Data SW'!S587,"&gt;0")+COUNTIF('Data SW'!U587,"&gt;0")+COUNTIF('Data SW'!W587,"&gt;0")+COUNTIF('Data SW'!Y587,"&gt;0"))&gt;0,1,0))</f>
        <v/>
      </c>
      <c r="M8569" t="inlineStr">
        <is>
          <t>Data R</t>
        </is>
      </c>
    </row>
    <row r="8570">
      <c r="A8570" t="inlineStr">
        <is>
          <t>PT Swasta / PPKS</t>
        </is>
      </c>
      <c r="B8570">
        <f>IF('Data SW'!C588="","",'Data SW'!B588)</f>
        <v/>
      </c>
      <c r="C8570">
        <f>IF('Data SW'!C588="","",'Data SW'!C588)</f>
        <v/>
      </c>
      <c r="D8570">
        <f>IF('Data SW'!C588="","",'Data SW'!D588)</f>
        <v/>
      </c>
      <c r="E8570">
        <f>IF('Data SW'!C588="","",'Data SW'!E588)</f>
        <v/>
      </c>
      <c r="F8570">
        <f>IF('Data SW'!C588="","",'Data SW'!F588)</f>
        <v/>
      </c>
      <c r="G8570">
        <f>IF('Data SW'!C588="","",'Data SW'!AD588)</f>
        <v/>
      </c>
      <c r="H8570">
        <f>IF('Data SW'!C588="","",'Data SW'!AC588)</f>
        <v/>
      </c>
      <c r="I8570">
        <f>IF('Data SW'!C588="","",COUNTIF('Data SW'!J588,"&gt;0")+COUNTIF('Data SW'!L588,"&gt;0")+COUNTIF('Data SW'!N588,"&gt;0")+COUNTIF('Data SW'!P588,"&gt;0")+COUNTIF('Data SW'!R588,"&gt;0")+COUNTIF('Data SW'!T588,"&gt;0")+COUNTIF('Data SW'!V588,"&gt;0")+COUNTIF('Data SW'!X588,"&gt;0"))</f>
        <v/>
      </c>
      <c r="J8570">
        <f>IF('Data SW'!C588="","",IF((COUNTIF('Data SW'!K588,"&gt;0")+COUNTIF('Data SW'!M588,"&gt;0")+COUNTIF('Data SW'!O588,"&gt;0")+COUNTIF('Data SW'!Q588,"&gt;0")+COUNTIF('Data SW'!S588,"&gt;0")+COUNTIF('Data SW'!U588,"&gt;0")+COUNTIF('Data SW'!W588,"&gt;0")+COUNTIF('Data SW'!Y588,"&gt;0"))&gt;0,1,0))</f>
        <v/>
      </c>
      <c r="M8570" t="inlineStr">
        <is>
          <t>Data R</t>
        </is>
      </c>
    </row>
    <row r="8571">
      <c r="A8571" t="inlineStr">
        <is>
          <t>PT Swasta / PPKS</t>
        </is>
      </c>
      <c r="B8571">
        <f>IF('Data SW'!C589="","",'Data SW'!B589)</f>
        <v/>
      </c>
      <c r="C8571">
        <f>IF('Data SW'!C589="","",'Data SW'!C589)</f>
        <v/>
      </c>
      <c r="D8571">
        <f>IF('Data SW'!C589="","",'Data SW'!D589)</f>
        <v/>
      </c>
      <c r="E8571">
        <f>IF('Data SW'!C589="","",'Data SW'!E589)</f>
        <v/>
      </c>
      <c r="F8571">
        <f>IF('Data SW'!C589="","",'Data SW'!F589)</f>
        <v/>
      </c>
      <c r="G8571">
        <f>IF('Data SW'!C589="","",'Data SW'!AD589)</f>
        <v/>
      </c>
      <c r="H8571">
        <f>IF('Data SW'!C589="","",'Data SW'!AC589)</f>
        <v/>
      </c>
      <c r="I8571">
        <f>IF('Data SW'!C589="","",COUNTIF('Data SW'!J589,"&gt;0")+COUNTIF('Data SW'!L589,"&gt;0")+COUNTIF('Data SW'!N589,"&gt;0")+COUNTIF('Data SW'!P589,"&gt;0")+COUNTIF('Data SW'!R589,"&gt;0")+COUNTIF('Data SW'!T589,"&gt;0")+COUNTIF('Data SW'!V589,"&gt;0")+COUNTIF('Data SW'!X589,"&gt;0"))</f>
        <v/>
      </c>
      <c r="J8571">
        <f>IF('Data SW'!C589="","",IF((COUNTIF('Data SW'!K589,"&gt;0")+COUNTIF('Data SW'!M589,"&gt;0")+COUNTIF('Data SW'!O589,"&gt;0")+COUNTIF('Data SW'!Q589,"&gt;0")+COUNTIF('Data SW'!S589,"&gt;0")+COUNTIF('Data SW'!U589,"&gt;0")+COUNTIF('Data SW'!W589,"&gt;0")+COUNTIF('Data SW'!Y589,"&gt;0"))&gt;0,1,0))</f>
        <v/>
      </c>
      <c r="M8571" t="inlineStr">
        <is>
          <t>Data R</t>
        </is>
      </c>
    </row>
    <row r="8572">
      <c r="A8572" t="inlineStr">
        <is>
          <t>PT Swasta / PPKS</t>
        </is>
      </c>
      <c r="B8572">
        <f>IF('Data SW'!C590="","",'Data SW'!B590)</f>
        <v/>
      </c>
      <c r="C8572">
        <f>IF('Data SW'!C590="","",'Data SW'!C590)</f>
        <v/>
      </c>
      <c r="D8572">
        <f>IF('Data SW'!C590="","",'Data SW'!D590)</f>
        <v/>
      </c>
      <c r="E8572">
        <f>IF('Data SW'!C590="","",'Data SW'!E590)</f>
        <v/>
      </c>
      <c r="F8572">
        <f>IF('Data SW'!C590="","",'Data SW'!F590)</f>
        <v/>
      </c>
      <c r="G8572">
        <f>IF('Data SW'!C590="","",'Data SW'!AD590)</f>
        <v/>
      </c>
      <c r="H8572">
        <f>IF('Data SW'!C590="","",'Data SW'!AC590)</f>
        <v/>
      </c>
      <c r="I8572">
        <f>IF('Data SW'!C590="","",COUNTIF('Data SW'!J590,"&gt;0")+COUNTIF('Data SW'!L590,"&gt;0")+COUNTIF('Data SW'!N590,"&gt;0")+COUNTIF('Data SW'!P590,"&gt;0")+COUNTIF('Data SW'!R590,"&gt;0")+COUNTIF('Data SW'!T590,"&gt;0")+COUNTIF('Data SW'!V590,"&gt;0")+COUNTIF('Data SW'!X590,"&gt;0"))</f>
        <v/>
      </c>
      <c r="J8572">
        <f>IF('Data SW'!C590="","",IF((COUNTIF('Data SW'!K590,"&gt;0")+COUNTIF('Data SW'!M590,"&gt;0")+COUNTIF('Data SW'!O590,"&gt;0")+COUNTIF('Data SW'!Q590,"&gt;0")+COUNTIF('Data SW'!S590,"&gt;0")+COUNTIF('Data SW'!U590,"&gt;0")+COUNTIF('Data SW'!W590,"&gt;0")+COUNTIF('Data SW'!Y590,"&gt;0"))&gt;0,1,0))</f>
        <v/>
      </c>
      <c r="M8572" t="inlineStr">
        <is>
          <t>Data R</t>
        </is>
      </c>
    </row>
    <row r="8573">
      <c r="A8573" t="inlineStr">
        <is>
          <t>PT Swasta / PPKS</t>
        </is>
      </c>
      <c r="B8573">
        <f>IF('Data SW'!C591="","",'Data SW'!B591)</f>
        <v/>
      </c>
      <c r="C8573">
        <f>IF('Data SW'!C591="","",'Data SW'!C591)</f>
        <v/>
      </c>
      <c r="D8573">
        <f>IF('Data SW'!C591="","",'Data SW'!D591)</f>
        <v/>
      </c>
      <c r="E8573">
        <f>IF('Data SW'!C591="","",'Data SW'!E591)</f>
        <v/>
      </c>
      <c r="F8573">
        <f>IF('Data SW'!C591="","",'Data SW'!F591)</f>
        <v/>
      </c>
      <c r="G8573">
        <f>IF('Data SW'!C591="","",'Data SW'!AD591)</f>
        <v/>
      </c>
      <c r="H8573">
        <f>IF('Data SW'!C591="","",'Data SW'!AC591)</f>
        <v/>
      </c>
      <c r="I8573">
        <f>IF('Data SW'!C591="","",COUNTIF('Data SW'!J591,"&gt;0")+COUNTIF('Data SW'!L591,"&gt;0")+COUNTIF('Data SW'!N591,"&gt;0")+COUNTIF('Data SW'!P591,"&gt;0")+COUNTIF('Data SW'!R591,"&gt;0")+COUNTIF('Data SW'!T591,"&gt;0")+COUNTIF('Data SW'!V591,"&gt;0")+COUNTIF('Data SW'!X591,"&gt;0"))</f>
        <v/>
      </c>
      <c r="J8573">
        <f>IF('Data SW'!C591="","",IF((COUNTIF('Data SW'!K591,"&gt;0")+COUNTIF('Data SW'!M591,"&gt;0")+COUNTIF('Data SW'!O591,"&gt;0")+COUNTIF('Data SW'!Q591,"&gt;0")+COUNTIF('Data SW'!S591,"&gt;0")+COUNTIF('Data SW'!U591,"&gt;0")+COUNTIF('Data SW'!W591,"&gt;0")+COUNTIF('Data SW'!Y591,"&gt;0"))&gt;0,1,0))</f>
        <v/>
      </c>
      <c r="M8573" t="inlineStr">
        <is>
          <t>Data R</t>
        </is>
      </c>
    </row>
    <row r="8574">
      <c r="A8574" t="inlineStr">
        <is>
          <t>PT Swasta / PPKS</t>
        </is>
      </c>
      <c r="B8574">
        <f>IF('Data SW'!C592="","",'Data SW'!B592)</f>
        <v/>
      </c>
      <c r="C8574">
        <f>IF('Data SW'!C592="","",'Data SW'!C592)</f>
        <v/>
      </c>
      <c r="D8574">
        <f>IF('Data SW'!C592="","",'Data SW'!D592)</f>
        <v/>
      </c>
      <c r="E8574">
        <f>IF('Data SW'!C592="","",'Data SW'!E592)</f>
        <v/>
      </c>
      <c r="F8574">
        <f>IF('Data SW'!C592="","",'Data SW'!F592)</f>
        <v/>
      </c>
      <c r="G8574">
        <f>IF('Data SW'!C592="","",'Data SW'!AD592)</f>
        <v/>
      </c>
      <c r="H8574">
        <f>IF('Data SW'!C592="","",'Data SW'!AC592)</f>
        <v/>
      </c>
      <c r="I8574">
        <f>IF('Data SW'!C592="","",COUNTIF('Data SW'!J592,"&gt;0")+COUNTIF('Data SW'!L592,"&gt;0")+COUNTIF('Data SW'!N592,"&gt;0")+COUNTIF('Data SW'!P592,"&gt;0")+COUNTIF('Data SW'!R592,"&gt;0")+COUNTIF('Data SW'!T592,"&gt;0")+COUNTIF('Data SW'!V592,"&gt;0")+COUNTIF('Data SW'!X592,"&gt;0"))</f>
        <v/>
      </c>
      <c r="J8574">
        <f>IF('Data SW'!C592="","",IF((COUNTIF('Data SW'!K592,"&gt;0")+COUNTIF('Data SW'!M592,"&gt;0")+COUNTIF('Data SW'!O592,"&gt;0")+COUNTIF('Data SW'!Q592,"&gt;0")+COUNTIF('Data SW'!S592,"&gt;0")+COUNTIF('Data SW'!U592,"&gt;0")+COUNTIF('Data SW'!W592,"&gt;0")+COUNTIF('Data SW'!Y592,"&gt;0"))&gt;0,1,0))</f>
        <v/>
      </c>
      <c r="M8574" t="inlineStr">
        <is>
          <t>Data R</t>
        </is>
      </c>
    </row>
    <row r="8575">
      <c r="A8575" t="inlineStr">
        <is>
          <t>PT Swasta / PPKS</t>
        </is>
      </c>
      <c r="B8575">
        <f>IF('Data SW'!C593="","",'Data SW'!B593)</f>
        <v/>
      </c>
      <c r="C8575">
        <f>IF('Data SW'!C593="","",'Data SW'!C593)</f>
        <v/>
      </c>
      <c r="D8575">
        <f>IF('Data SW'!C593="","",'Data SW'!D593)</f>
        <v/>
      </c>
      <c r="E8575">
        <f>IF('Data SW'!C593="","",'Data SW'!E593)</f>
        <v/>
      </c>
      <c r="F8575">
        <f>IF('Data SW'!C593="","",'Data SW'!F593)</f>
        <v/>
      </c>
      <c r="G8575">
        <f>IF('Data SW'!C593="","",'Data SW'!AD593)</f>
        <v/>
      </c>
      <c r="H8575">
        <f>IF('Data SW'!C593="","",'Data SW'!AC593)</f>
        <v/>
      </c>
      <c r="I8575">
        <f>IF('Data SW'!C593="","",COUNTIF('Data SW'!J593,"&gt;0")+COUNTIF('Data SW'!L593,"&gt;0")+COUNTIF('Data SW'!N593,"&gt;0")+COUNTIF('Data SW'!P593,"&gt;0")+COUNTIF('Data SW'!R593,"&gt;0")+COUNTIF('Data SW'!T593,"&gt;0")+COUNTIF('Data SW'!V593,"&gt;0")+COUNTIF('Data SW'!X593,"&gt;0"))</f>
        <v/>
      </c>
      <c r="J8575">
        <f>IF('Data SW'!C593="","",IF((COUNTIF('Data SW'!K593,"&gt;0")+COUNTIF('Data SW'!M593,"&gt;0")+COUNTIF('Data SW'!O593,"&gt;0")+COUNTIF('Data SW'!Q593,"&gt;0")+COUNTIF('Data SW'!S593,"&gt;0")+COUNTIF('Data SW'!U593,"&gt;0")+COUNTIF('Data SW'!W593,"&gt;0")+COUNTIF('Data SW'!Y593,"&gt;0"))&gt;0,1,0))</f>
        <v/>
      </c>
      <c r="M8575" t="inlineStr">
        <is>
          <t>Data R</t>
        </is>
      </c>
    </row>
    <row r="8576">
      <c r="A8576" t="inlineStr">
        <is>
          <t>PT Swasta / PPKS</t>
        </is>
      </c>
      <c r="B8576">
        <f>IF('Data SW'!C594="","",'Data SW'!B594)</f>
        <v/>
      </c>
      <c r="C8576">
        <f>IF('Data SW'!C594="","",'Data SW'!C594)</f>
        <v/>
      </c>
      <c r="D8576">
        <f>IF('Data SW'!C594="","",'Data SW'!D594)</f>
        <v/>
      </c>
      <c r="E8576">
        <f>IF('Data SW'!C594="","",'Data SW'!E594)</f>
        <v/>
      </c>
      <c r="F8576">
        <f>IF('Data SW'!C594="","",'Data SW'!F594)</f>
        <v/>
      </c>
      <c r="G8576">
        <f>IF('Data SW'!C594="","",'Data SW'!AD594)</f>
        <v/>
      </c>
      <c r="H8576">
        <f>IF('Data SW'!C594="","",'Data SW'!AC594)</f>
        <v/>
      </c>
      <c r="I8576">
        <f>IF('Data SW'!C594="","",COUNTIF('Data SW'!J594,"&gt;0")+COUNTIF('Data SW'!L594,"&gt;0")+COUNTIF('Data SW'!N594,"&gt;0")+COUNTIF('Data SW'!P594,"&gt;0")+COUNTIF('Data SW'!R594,"&gt;0")+COUNTIF('Data SW'!T594,"&gt;0")+COUNTIF('Data SW'!V594,"&gt;0")+COUNTIF('Data SW'!X594,"&gt;0"))</f>
        <v/>
      </c>
      <c r="J8576">
        <f>IF('Data SW'!C594="","",IF((COUNTIF('Data SW'!K594,"&gt;0")+COUNTIF('Data SW'!M594,"&gt;0")+COUNTIF('Data SW'!O594,"&gt;0")+COUNTIF('Data SW'!Q594,"&gt;0")+COUNTIF('Data SW'!S594,"&gt;0")+COUNTIF('Data SW'!U594,"&gt;0")+COUNTIF('Data SW'!W594,"&gt;0")+COUNTIF('Data SW'!Y594,"&gt;0"))&gt;0,1,0))</f>
        <v/>
      </c>
      <c r="M8576" t="inlineStr">
        <is>
          <t>Data R</t>
        </is>
      </c>
    </row>
    <row r="8577">
      <c r="A8577" t="inlineStr">
        <is>
          <t>PT Swasta / PPKS</t>
        </is>
      </c>
      <c r="B8577">
        <f>IF('Data SW'!C595="","",'Data SW'!B595)</f>
        <v/>
      </c>
      <c r="C8577">
        <f>IF('Data SW'!C595="","",'Data SW'!C595)</f>
        <v/>
      </c>
      <c r="D8577">
        <f>IF('Data SW'!C595="","",'Data SW'!D595)</f>
        <v/>
      </c>
      <c r="E8577">
        <f>IF('Data SW'!C595="","",'Data SW'!E595)</f>
        <v/>
      </c>
      <c r="F8577">
        <f>IF('Data SW'!C595="","",'Data SW'!F595)</f>
        <v/>
      </c>
      <c r="G8577">
        <f>IF('Data SW'!C595="","",'Data SW'!AD595)</f>
        <v/>
      </c>
      <c r="H8577">
        <f>IF('Data SW'!C595="","",'Data SW'!AC595)</f>
        <v/>
      </c>
      <c r="I8577">
        <f>IF('Data SW'!C595="","",COUNTIF('Data SW'!J595,"&gt;0")+COUNTIF('Data SW'!L595,"&gt;0")+COUNTIF('Data SW'!N595,"&gt;0")+COUNTIF('Data SW'!P595,"&gt;0")+COUNTIF('Data SW'!R595,"&gt;0")+COUNTIF('Data SW'!T595,"&gt;0")+COUNTIF('Data SW'!V595,"&gt;0")+COUNTIF('Data SW'!X595,"&gt;0"))</f>
        <v/>
      </c>
      <c r="J8577">
        <f>IF('Data SW'!C595="","",IF((COUNTIF('Data SW'!K595,"&gt;0")+COUNTIF('Data SW'!M595,"&gt;0")+COUNTIF('Data SW'!O595,"&gt;0")+COUNTIF('Data SW'!Q595,"&gt;0")+COUNTIF('Data SW'!S595,"&gt;0")+COUNTIF('Data SW'!U595,"&gt;0")+COUNTIF('Data SW'!W595,"&gt;0")+COUNTIF('Data SW'!Y595,"&gt;0"))&gt;0,1,0))</f>
        <v/>
      </c>
      <c r="M8577" t="inlineStr">
        <is>
          <t>Data R</t>
        </is>
      </c>
    </row>
    <row r="8578">
      <c r="A8578" t="inlineStr">
        <is>
          <t>PT Swasta / PPKS</t>
        </is>
      </c>
      <c r="B8578">
        <f>IF('Data SW'!C596="","",'Data SW'!B596)</f>
        <v/>
      </c>
      <c r="C8578">
        <f>IF('Data SW'!C596="","",'Data SW'!C596)</f>
        <v/>
      </c>
      <c r="D8578">
        <f>IF('Data SW'!C596="","",'Data SW'!D596)</f>
        <v/>
      </c>
      <c r="E8578">
        <f>IF('Data SW'!C596="","",'Data SW'!E596)</f>
        <v/>
      </c>
      <c r="F8578">
        <f>IF('Data SW'!C596="","",'Data SW'!F596)</f>
        <v/>
      </c>
      <c r="G8578">
        <f>IF('Data SW'!C596="","",'Data SW'!AD596)</f>
        <v/>
      </c>
      <c r="H8578">
        <f>IF('Data SW'!C596="","",'Data SW'!AC596)</f>
        <v/>
      </c>
      <c r="I8578">
        <f>IF('Data SW'!C596="","",COUNTIF('Data SW'!J596,"&gt;0")+COUNTIF('Data SW'!L596,"&gt;0")+COUNTIF('Data SW'!N596,"&gt;0")+COUNTIF('Data SW'!P596,"&gt;0")+COUNTIF('Data SW'!R596,"&gt;0")+COUNTIF('Data SW'!T596,"&gt;0")+COUNTIF('Data SW'!V596,"&gt;0")+COUNTIF('Data SW'!X596,"&gt;0"))</f>
        <v/>
      </c>
      <c r="J8578">
        <f>IF('Data SW'!C596="","",IF((COUNTIF('Data SW'!K596,"&gt;0")+COUNTIF('Data SW'!M596,"&gt;0")+COUNTIF('Data SW'!O596,"&gt;0")+COUNTIF('Data SW'!Q596,"&gt;0")+COUNTIF('Data SW'!S596,"&gt;0")+COUNTIF('Data SW'!U596,"&gt;0")+COUNTIF('Data SW'!W596,"&gt;0")+COUNTIF('Data SW'!Y596,"&gt;0"))&gt;0,1,0))</f>
        <v/>
      </c>
      <c r="M8578" t="inlineStr">
        <is>
          <t>Data R</t>
        </is>
      </c>
    </row>
    <row r="8579">
      <c r="A8579" t="inlineStr">
        <is>
          <t>PT Swasta / PPKS</t>
        </is>
      </c>
      <c r="B8579">
        <f>IF('Data SW'!C597="","",'Data SW'!B597)</f>
        <v/>
      </c>
      <c r="C8579">
        <f>IF('Data SW'!C597="","",'Data SW'!C597)</f>
        <v/>
      </c>
      <c r="D8579">
        <f>IF('Data SW'!C597="","",'Data SW'!D597)</f>
        <v/>
      </c>
      <c r="E8579">
        <f>IF('Data SW'!C597="","",'Data SW'!E597)</f>
        <v/>
      </c>
      <c r="F8579">
        <f>IF('Data SW'!C597="","",'Data SW'!F597)</f>
        <v/>
      </c>
      <c r="G8579">
        <f>IF('Data SW'!C597="","",'Data SW'!AD597)</f>
        <v/>
      </c>
      <c r="H8579">
        <f>IF('Data SW'!C597="","",'Data SW'!AC597)</f>
        <v/>
      </c>
      <c r="I8579">
        <f>IF('Data SW'!C597="","",COUNTIF('Data SW'!J597,"&gt;0")+COUNTIF('Data SW'!L597,"&gt;0")+COUNTIF('Data SW'!N597,"&gt;0")+COUNTIF('Data SW'!P597,"&gt;0")+COUNTIF('Data SW'!R597,"&gt;0")+COUNTIF('Data SW'!T597,"&gt;0")+COUNTIF('Data SW'!V597,"&gt;0")+COUNTIF('Data SW'!X597,"&gt;0"))</f>
        <v/>
      </c>
      <c r="J8579">
        <f>IF('Data SW'!C597="","",IF((COUNTIF('Data SW'!K597,"&gt;0")+COUNTIF('Data SW'!M597,"&gt;0")+COUNTIF('Data SW'!O597,"&gt;0")+COUNTIF('Data SW'!Q597,"&gt;0")+COUNTIF('Data SW'!S597,"&gt;0")+COUNTIF('Data SW'!U597,"&gt;0")+COUNTIF('Data SW'!W597,"&gt;0")+COUNTIF('Data SW'!Y597,"&gt;0"))&gt;0,1,0))</f>
        <v/>
      </c>
      <c r="M8579" t="inlineStr">
        <is>
          <t>Data R</t>
        </is>
      </c>
    </row>
    <row r="8580">
      <c r="A8580" t="inlineStr">
        <is>
          <t>PT Swasta / PPKS</t>
        </is>
      </c>
      <c r="B8580">
        <f>IF('Data SW'!C598="","",'Data SW'!B598)</f>
        <v/>
      </c>
      <c r="C8580">
        <f>IF('Data SW'!C598="","",'Data SW'!C598)</f>
        <v/>
      </c>
      <c r="D8580">
        <f>IF('Data SW'!C598="","",'Data SW'!D598)</f>
        <v/>
      </c>
      <c r="E8580">
        <f>IF('Data SW'!C598="","",'Data SW'!E598)</f>
        <v/>
      </c>
      <c r="F8580">
        <f>IF('Data SW'!C598="","",'Data SW'!F598)</f>
        <v/>
      </c>
      <c r="G8580">
        <f>IF('Data SW'!C598="","",'Data SW'!AD598)</f>
        <v/>
      </c>
      <c r="H8580">
        <f>IF('Data SW'!C598="","",'Data SW'!AC598)</f>
        <v/>
      </c>
      <c r="I8580">
        <f>IF('Data SW'!C598="","",COUNTIF('Data SW'!J598,"&gt;0")+COUNTIF('Data SW'!L598,"&gt;0")+COUNTIF('Data SW'!N598,"&gt;0")+COUNTIF('Data SW'!P598,"&gt;0")+COUNTIF('Data SW'!R598,"&gt;0")+COUNTIF('Data SW'!T598,"&gt;0")+COUNTIF('Data SW'!V598,"&gt;0")+COUNTIF('Data SW'!X598,"&gt;0"))</f>
        <v/>
      </c>
      <c r="J8580">
        <f>IF('Data SW'!C598="","",IF((COUNTIF('Data SW'!K598,"&gt;0")+COUNTIF('Data SW'!M598,"&gt;0")+COUNTIF('Data SW'!O598,"&gt;0")+COUNTIF('Data SW'!Q598,"&gt;0")+COUNTIF('Data SW'!S598,"&gt;0")+COUNTIF('Data SW'!U598,"&gt;0")+COUNTIF('Data SW'!W598,"&gt;0")+COUNTIF('Data SW'!Y598,"&gt;0"))&gt;0,1,0))</f>
        <v/>
      </c>
      <c r="M8580" t="inlineStr">
        <is>
          <t>Data R</t>
        </is>
      </c>
    </row>
    <row r="8581">
      <c r="A8581" t="inlineStr">
        <is>
          <t>PT Swasta / PPKS</t>
        </is>
      </c>
      <c r="B8581">
        <f>IF('Data SW'!C599="","",'Data SW'!B599)</f>
        <v/>
      </c>
      <c r="C8581">
        <f>IF('Data SW'!C599="","",'Data SW'!C599)</f>
        <v/>
      </c>
      <c r="D8581">
        <f>IF('Data SW'!C599="","",'Data SW'!D599)</f>
        <v/>
      </c>
      <c r="E8581">
        <f>IF('Data SW'!C599="","",'Data SW'!E599)</f>
        <v/>
      </c>
      <c r="F8581">
        <f>IF('Data SW'!C599="","",'Data SW'!F599)</f>
        <v/>
      </c>
      <c r="G8581">
        <f>IF('Data SW'!C599="","",'Data SW'!AD599)</f>
        <v/>
      </c>
      <c r="H8581">
        <f>IF('Data SW'!C599="","",'Data SW'!AC599)</f>
        <v/>
      </c>
      <c r="I8581">
        <f>IF('Data SW'!C599="","",COUNTIF('Data SW'!J599,"&gt;0")+COUNTIF('Data SW'!L599,"&gt;0")+COUNTIF('Data SW'!N599,"&gt;0")+COUNTIF('Data SW'!P599,"&gt;0")+COUNTIF('Data SW'!R599,"&gt;0")+COUNTIF('Data SW'!T599,"&gt;0")+COUNTIF('Data SW'!V599,"&gt;0")+COUNTIF('Data SW'!X599,"&gt;0"))</f>
        <v/>
      </c>
      <c r="J8581">
        <f>IF('Data SW'!C599="","",IF((COUNTIF('Data SW'!K599,"&gt;0")+COUNTIF('Data SW'!M599,"&gt;0")+COUNTIF('Data SW'!O599,"&gt;0")+COUNTIF('Data SW'!Q599,"&gt;0")+COUNTIF('Data SW'!S599,"&gt;0")+COUNTIF('Data SW'!U599,"&gt;0")+COUNTIF('Data SW'!W599,"&gt;0")+COUNTIF('Data SW'!Y599,"&gt;0"))&gt;0,1,0))</f>
        <v/>
      </c>
      <c r="M8581" t="inlineStr">
        <is>
          <t>Data R</t>
        </is>
      </c>
    </row>
    <row r="8582">
      <c r="A8582" t="inlineStr">
        <is>
          <t>PT Swasta / PPKS</t>
        </is>
      </c>
      <c r="B8582">
        <f>IF('Data SW'!C600="","",'Data SW'!B600)</f>
        <v/>
      </c>
      <c r="C8582">
        <f>IF('Data SW'!C600="","",'Data SW'!C600)</f>
        <v/>
      </c>
      <c r="D8582">
        <f>IF('Data SW'!C600="","",'Data SW'!D600)</f>
        <v/>
      </c>
      <c r="E8582">
        <f>IF('Data SW'!C600="","",'Data SW'!E600)</f>
        <v/>
      </c>
      <c r="F8582">
        <f>IF('Data SW'!C600="","",'Data SW'!F600)</f>
        <v/>
      </c>
      <c r="G8582">
        <f>IF('Data SW'!C600="","",'Data SW'!AD600)</f>
        <v/>
      </c>
      <c r="H8582">
        <f>IF('Data SW'!C600="","",'Data SW'!AC600)</f>
        <v/>
      </c>
      <c r="I8582">
        <f>IF('Data SW'!C600="","",COUNTIF('Data SW'!J600,"&gt;0")+COUNTIF('Data SW'!L600,"&gt;0")+COUNTIF('Data SW'!N600,"&gt;0")+COUNTIF('Data SW'!P600,"&gt;0")+COUNTIF('Data SW'!R600,"&gt;0")+COUNTIF('Data SW'!T600,"&gt;0")+COUNTIF('Data SW'!V600,"&gt;0")+COUNTIF('Data SW'!X600,"&gt;0"))</f>
        <v/>
      </c>
      <c r="J8582">
        <f>IF('Data SW'!C600="","",IF((COUNTIF('Data SW'!K600,"&gt;0")+COUNTIF('Data SW'!M600,"&gt;0")+COUNTIF('Data SW'!O600,"&gt;0")+COUNTIF('Data SW'!Q600,"&gt;0")+COUNTIF('Data SW'!S600,"&gt;0")+COUNTIF('Data SW'!U600,"&gt;0")+COUNTIF('Data SW'!W600,"&gt;0")+COUNTIF('Data SW'!Y600,"&gt;0"))&gt;0,1,0))</f>
        <v/>
      </c>
      <c r="M8582" t="inlineStr">
        <is>
          <t>Data R</t>
        </is>
      </c>
    </row>
    <row r="8583">
      <c r="A8583" t="inlineStr">
        <is>
          <t>PT Swasta / PPKS</t>
        </is>
      </c>
      <c r="B8583">
        <f>IF('Data SW'!C601="","",'Data SW'!B601)</f>
        <v/>
      </c>
      <c r="C8583">
        <f>IF('Data SW'!C601="","",'Data SW'!C601)</f>
        <v/>
      </c>
      <c r="D8583">
        <f>IF('Data SW'!C601="","",'Data SW'!D601)</f>
        <v/>
      </c>
      <c r="E8583">
        <f>IF('Data SW'!C601="","",'Data SW'!E601)</f>
        <v/>
      </c>
      <c r="F8583">
        <f>IF('Data SW'!C601="","",'Data SW'!F601)</f>
        <v/>
      </c>
      <c r="G8583">
        <f>IF('Data SW'!C601="","",'Data SW'!AD601)</f>
        <v/>
      </c>
      <c r="H8583">
        <f>IF('Data SW'!C601="","",'Data SW'!AC601)</f>
        <v/>
      </c>
      <c r="I8583">
        <f>IF('Data SW'!C601="","",COUNTIF('Data SW'!J601,"&gt;0")+COUNTIF('Data SW'!L601,"&gt;0")+COUNTIF('Data SW'!N601,"&gt;0")+COUNTIF('Data SW'!P601,"&gt;0")+COUNTIF('Data SW'!R601,"&gt;0")+COUNTIF('Data SW'!T601,"&gt;0")+COUNTIF('Data SW'!V601,"&gt;0")+COUNTIF('Data SW'!X601,"&gt;0"))</f>
        <v/>
      </c>
      <c r="J8583">
        <f>IF('Data SW'!C601="","",IF((COUNTIF('Data SW'!K601,"&gt;0")+COUNTIF('Data SW'!M601,"&gt;0")+COUNTIF('Data SW'!O601,"&gt;0")+COUNTIF('Data SW'!Q601,"&gt;0")+COUNTIF('Data SW'!S601,"&gt;0")+COUNTIF('Data SW'!U601,"&gt;0")+COUNTIF('Data SW'!W601,"&gt;0")+COUNTIF('Data SW'!Y601,"&gt;0"))&gt;0,1,0))</f>
        <v/>
      </c>
      <c r="M8583" t="inlineStr">
        <is>
          <t>Data R</t>
        </is>
      </c>
    </row>
    <row r="8584">
      <c r="A8584" t="inlineStr">
        <is>
          <t>PT Swasta / PPKS</t>
        </is>
      </c>
      <c r="B8584">
        <f>IF('Data SW'!C602="","",'Data SW'!B602)</f>
        <v/>
      </c>
      <c r="C8584">
        <f>IF('Data SW'!C602="","",'Data SW'!C602)</f>
        <v/>
      </c>
      <c r="D8584">
        <f>IF('Data SW'!C602="","",'Data SW'!D602)</f>
        <v/>
      </c>
      <c r="E8584">
        <f>IF('Data SW'!C602="","",'Data SW'!E602)</f>
        <v/>
      </c>
      <c r="F8584">
        <f>IF('Data SW'!C602="","",'Data SW'!F602)</f>
        <v/>
      </c>
      <c r="G8584">
        <f>IF('Data SW'!C602="","",'Data SW'!AD602)</f>
        <v/>
      </c>
      <c r="H8584">
        <f>IF('Data SW'!C602="","",'Data SW'!AC602)</f>
        <v/>
      </c>
      <c r="I8584">
        <f>IF('Data SW'!C602="","",COUNTIF('Data SW'!J602,"&gt;0")+COUNTIF('Data SW'!L602,"&gt;0")+COUNTIF('Data SW'!N602,"&gt;0")+COUNTIF('Data SW'!P602,"&gt;0")+COUNTIF('Data SW'!R602,"&gt;0")+COUNTIF('Data SW'!T602,"&gt;0")+COUNTIF('Data SW'!V602,"&gt;0")+COUNTIF('Data SW'!X602,"&gt;0"))</f>
        <v/>
      </c>
      <c r="J8584">
        <f>IF('Data SW'!C602="","",IF((COUNTIF('Data SW'!K602,"&gt;0")+COUNTIF('Data SW'!M602,"&gt;0")+COUNTIF('Data SW'!O602,"&gt;0")+COUNTIF('Data SW'!Q602,"&gt;0")+COUNTIF('Data SW'!S602,"&gt;0")+COUNTIF('Data SW'!U602,"&gt;0")+COUNTIF('Data SW'!W602,"&gt;0")+COUNTIF('Data SW'!Y602,"&gt;0"))&gt;0,1,0))</f>
        <v/>
      </c>
      <c r="M8584" t="inlineStr">
        <is>
          <t>Data R</t>
        </is>
      </c>
    </row>
    <row r="8585">
      <c r="A8585" t="inlineStr">
        <is>
          <t>PT Swasta / PPKS</t>
        </is>
      </c>
      <c r="B8585">
        <f>IF('Data SW'!C603="","",'Data SW'!B603)</f>
        <v/>
      </c>
      <c r="C8585">
        <f>IF('Data SW'!C603="","",'Data SW'!C603)</f>
        <v/>
      </c>
      <c r="D8585">
        <f>IF('Data SW'!C603="","",'Data SW'!D603)</f>
        <v/>
      </c>
      <c r="E8585">
        <f>IF('Data SW'!C603="","",'Data SW'!E603)</f>
        <v/>
      </c>
      <c r="F8585">
        <f>IF('Data SW'!C603="","",'Data SW'!F603)</f>
        <v/>
      </c>
      <c r="G8585">
        <f>IF('Data SW'!C603="","",'Data SW'!AD603)</f>
        <v/>
      </c>
      <c r="H8585">
        <f>IF('Data SW'!C603="","",'Data SW'!AC603)</f>
        <v/>
      </c>
      <c r="I8585">
        <f>IF('Data SW'!C603="","",COUNTIF('Data SW'!J603,"&gt;0")+COUNTIF('Data SW'!L603,"&gt;0")+COUNTIF('Data SW'!N603,"&gt;0")+COUNTIF('Data SW'!P603,"&gt;0")+COUNTIF('Data SW'!R603,"&gt;0")+COUNTIF('Data SW'!T603,"&gt;0")+COUNTIF('Data SW'!V603,"&gt;0")+COUNTIF('Data SW'!X603,"&gt;0"))</f>
        <v/>
      </c>
      <c r="J8585">
        <f>IF('Data SW'!C603="","",IF((COUNTIF('Data SW'!K603,"&gt;0")+COUNTIF('Data SW'!M603,"&gt;0")+COUNTIF('Data SW'!O603,"&gt;0")+COUNTIF('Data SW'!Q603,"&gt;0")+COUNTIF('Data SW'!S603,"&gt;0")+COUNTIF('Data SW'!U603,"&gt;0")+COUNTIF('Data SW'!W603,"&gt;0")+COUNTIF('Data SW'!Y603,"&gt;0"))&gt;0,1,0))</f>
        <v/>
      </c>
      <c r="M8585" t="inlineStr">
        <is>
          <t>Data R</t>
        </is>
      </c>
    </row>
    <row r="8586">
      <c r="A8586" t="inlineStr">
        <is>
          <t>PT Swasta / PPKS</t>
        </is>
      </c>
      <c r="B8586">
        <f>IF('Data SW'!C604="","",'Data SW'!B604)</f>
        <v/>
      </c>
      <c r="C8586">
        <f>IF('Data SW'!C604="","",'Data SW'!C604)</f>
        <v/>
      </c>
      <c r="D8586">
        <f>IF('Data SW'!C604="","",'Data SW'!D604)</f>
        <v/>
      </c>
      <c r="E8586">
        <f>IF('Data SW'!C604="","",'Data SW'!E604)</f>
        <v/>
      </c>
      <c r="F8586">
        <f>IF('Data SW'!C604="","",'Data SW'!F604)</f>
        <v/>
      </c>
      <c r="G8586">
        <f>IF('Data SW'!C604="","",'Data SW'!AD604)</f>
        <v/>
      </c>
      <c r="H8586">
        <f>IF('Data SW'!C604="","",'Data SW'!AC604)</f>
        <v/>
      </c>
      <c r="I8586">
        <f>IF('Data SW'!C604="","",COUNTIF('Data SW'!J604,"&gt;0")+COUNTIF('Data SW'!L604,"&gt;0")+COUNTIF('Data SW'!N604,"&gt;0")+COUNTIF('Data SW'!P604,"&gt;0")+COUNTIF('Data SW'!R604,"&gt;0")+COUNTIF('Data SW'!T604,"&gt;0")+COUNTIF('Data SW'!V604,"&gt;0")+COUNTIF('Data SW'!X604,"&gt;0"))</f>
        <v/>
      </c>
      <c r="J8586">
        <f>IF('Data SW'!C604="","",IF((COUNTIF('Data SW'!K604,"&gt;0")+COUNTIF('Data SW'!M604,"&gt;0")+COUNTIF('Data SW'!O604,"&gt;0")+COUNTIF('Data SW'!Q604,"&gt;0")+COUNTIF('Data SW'!S604,"&gt;0")+COUNTIF('Data SW'!U604,"&gt;0")+COUNTIF('Data SW'!W604,"&gt;0")+COUNTIF('Data SW'!Y604,"&gt;0"))&gt;0,1,0))</f>
        <v/>
      </c>
      <c r="M8586" t="inlineStr">
        <is>
          <t>Data R</t>
        </is>
      </c>
    </row>
    <row r="8587">
      <c r="A8587" t="inlineStr">
        <is>
          <t>PT Swasta / PPKS</t>
        </is>
      </c>
      <c r="B8587">
        <f>IF('Data SW'!C605="","",'Data SW'!B605)</f>
        <v/>
      </c>
      <c r="C8587">
        <f>IF('Data SW'!C605="","",'Data SW'!C605)</f>
        <v/>
      </c>
      <c r="D8587">
        <f>IF('Data SW'!C605="","",'Data SW'!D605)</f>
        <v/>
      </c>
      <c r="E8587">
        <f>IF('Data SW'!C605="","",'Data SW'!E605)</f>
        <v/>
      </c>
      <c r="F8587">
        <f>IF('Data SW'!C605="","",'Data SW'!F605)</f>
        <v/>
      </c>
      <c r="G8587">
        <f>IF('Data SW'!C605="","",'Data SW'!AD605)</f>
        <v/>
      </c>
      <c r="H8587">
        <f>IF('Data SW'!C605="","",'Data SW'!AC605)</f>
        <v/>
      </c>
      <c r="I8587">
        <f>IF('Data SW'!C605="","",COUNTIF('Data SW'!J605,"&gt;0")+COUNTIF('Data SW'!L605,"&gt;0")+COUNTIF('Data SW'!N605,"&gt;0")+COUNTIF('Data SW'!P605,"&gt;0")+COUNTIF('Data SW'!R605,"&gt;0")+COUNTIF('Data SW'!T605,"&gt;0")+COUNTIF('Data SW'!V605,"&gt;0")+COUNTIF('Data SW'!X605,"&gt;0"))</f>
        <v/>
      </c>
      <c r="J8587">
        <f>IF('Data SW'!C605="","",IF((COUNTIF('Data SW'!K605,"&gt;0")+COUNTIF('Data SW'!M605,"&gt;0")+COUNTIF('Data SW'!O605,"&gt;0")+COUNTIF('Data SW'!Q605,"&gt;0")+COUNTIF('Data SW'!S605,"&gt;0")+COUNTIF('Data SW'!U605,"&gt;0")+COUNTIF('Data SW'!W605,"&gt;0")+COUNTIF('Data SW'!Y605,"&gt;0"))&gt;0,1,0))</f>
        <v/>
      </c>
      <c r="M8587" t="inlineStr">
        <is>
          <t>Data R</t>
        </is>
      </c>
    </row>
    <row r="8588">
      <c r="A8588" t="inlineStr">
        <is>
          <t>PT Swasta / PPKS</t>
        </is>
      </c>
      <c r="B8588">
        <f>IF('Data SW'!C606="","",'Data SW'!B606)</f>
        <v/>
      </c>
      <c r="C8588">
        <f>IF('Data SW'!C606="","",'Data SW'!C606)</f>
        <v/>
      </c>
      <c r="D8588">
        <f>IF('Data SW'!C606="","",'Data SW'!D606)</f>
        <v/>
      </c>
      <c r="E8588">
        <f>IF('Data SW'!C606="","",'Data SW'!E606)</f>
        <v/>
      </c>
      <c r="F8588">
        <f>IF('Data SW'!C606="","",'Data SW'!F606)</f>
        <v/>
      </c>
      <c r="G8588">
        <f>IF('Data SW'!C606="","",'Data SW'!AD606)</f>
        <v/>
      </c>
      <c r="H8588">
        <f>IF('Data SW'!C606="","",'Data SW'!AC606)</f>
        <v/>
      </c>
      <c r="I8588">
        <f>IF('Data SW'!C606="","",COUNTIF('Data SW'!J606,"&gt;0")+COUNTIF('Data SW'!L606,"&gt;0")+COUNTIF('Data SW'!N606,"&gt;0")+COUNTIF('Data SW'!P606,"&gt;0")+COUNTIF('Data SW'!R606,"&gt;0")+COUNTIF('Data SW'!T606,"&gt;0")+COUNTIF('Data SW'!V606,"&gt;0")+COUNTIF('Data SW'!X606,"&gt;0"))</f>
        <v/>
      </c>
      <c r="J8588">
        <f>IF('Data SW'!C606="","",IF((COUNTIF('Data SW'!K606,"&gt;0")+COUNTIF('Data SW'!M606,"&gt;0")+COUNTIF('Data SW'!O606,"&gt;0")+COUNTIF('Data SW'!Q606,"&gt;0")+COUNTIF('Data SW'!S606,"&gt;0")+COUNTIF('Data SW'!U606,"&gt;0")+COUNTIF('Data SW'!W606,"&gt;0")+COUNTIF('Data SW'!Y606,"&gt;0"))&gt;0,1,0))</f>
        <v/>
      </c>
      <c r="M8588" t="inlineStr">
        <is>
          <t>Data R</t>
        </is>
      </c>
    </row>
    <row r="8589">
      <c r="A8589" t="inlineStr">
        <is>
          <t>PT Swasta / PPKS</t>
        </is>
      </c>
      <c r="B8589">
        <f>IF('Data SW'!C607="","",'Data SW'!B607)</f>
        <v/>
      </c>
      <c r="C8589">
        <f>IF('Data SW'!C607="","",'Data SW'!C607)</f>
        <v/>
      </c>
      <c r="D8589">
        <f>IF('Data SW'!C607="","",'Data SW'!D607)</f>
        <v/>
      </c>
      <c r="E8589">
        <f>IF('Data SW'!C607="","",'Data SW'!E607)</f>
        <v/>
      </c>
      <c r="F8589">
        <f>IF('Data SW'!C607="","",'Data SW'!F607)</f>
        <v/>
      </c>
      <c r="G8589">
        <f>IF('Data SW'!C607="","",'Data SW'!AD607)</f>
        <v/>
      </c>
      <c r="H8589">
        <f>IF('Data SW'!C607="","",'Data SW'!AC607)</f>
        <v/>
      </c>
      <c r="I8589">
        <f>IF('Data SW'!C607="","",COUNTIF('Data SW'!J607,"&gt;0")+COUNTIF('Data SW'!L607,"&gt;0")+COUNTIF('Data SW'!N607,"&gt;0")+COUNTIF('Data SW'!P607,"&gt;0")+COUNTIF('Data SW'!R607,"&gt;0")+COUNTIF('Data SW'!T607,"&gt;0")+COUNTIF('Data SW'!V607,"&gt;0")+COUNTIF('Data SW'!X607,"&gt;0"))</f>
        <v/>
      </c>
      <c r="J8589">
        <f>IF('Data SW'!C607="","",IF((COUNTIF('Data SW'!K607,"&gt;0")+COUNTIF('Data SW'!M607,"&gt;0")+COUNTIF('Data SW'!O607,"&gt;0")+COUNTIF('Data SW'!Q607,"&gt;0")+COUNTIF('Data SW'!S607,"&gt;0")+COUNTIF('Data SW'!U607,"&gt;0")+COUNTIF('Data SW'!W607,"&gt;0")+COUNTIF('Data SW'!Y607,"&gt;0"))&gt;0,1,0))</f>
        <v/>
      </c>
      <c r="M8589" t="inlineStr">
        <is>
          <t>Data R</t>
        </is>
      </c>
    </row>
    <row r="8590">
      <c r="A8590" t="inlineStr">
        <is>
          <t>PT Swasta / PPKS</t>
        </is>
      </c>
      <c r="B8590">
        <f>IF('Data SW'!C608="","",'Data SW'!B608)</f>
        <v/>
      </c>
      <c r="C8590">
        <f>IF('Data SW'!C608="","",'Data SW'!C608)</f>
        <v/>
      </c>
      <c r="D8590">
        <f>IF('Data SW'!C608="","",'Data SW'!D608)</f>
        <v/>
      </c>
      <c r="E8590">
        <f>IF('Data SW'!C608="","",'Data SW'!E608)</f>
        <v/>
      </c>
      <c r="F8590">
        <f>IF('Data SW'!C608="","",'Data SW'!F608)</f>
        <v/>
      </c>
      <c r="G8590">
        <f>IF('Data SW'!C608="","",'Data SW'!AD608)</f>
        <v/>
      </c>
      <c r="H8590">
        <f>IF('Data SW'!C608="","",'Data SW'!AC608)</f>
        <v/>
      </c>
      <c r="I8590">
        <f>IF('Data SW'!C608="","",COUNTIF('Data SW'!J608,"&gt;0")+COUNTIF('Data SW'!L608,"&gt;0")+COUNTIF('Data SW'!N608,"&gt;0")+COUNTIF('Data SW'!P608,"&gt;0")+COUNTIF('Data SW'!R608,"&gt;0")+COUNTIF('Data SW'!T608,"&gt;0")+COUNTIF('Data SW'!V608,"&gt;0")+COUNTIF('Data SW'!X608,"&gt;0"))</f>
        <v/>
      </c>
      <c r="J8590">
        <f>IF('Data SW'!C608="","",IF((COUNTIF('Data SW'!K608,"&gt;0")+COUNTIF('Data SW'!M608,"&gt;0")+COUNTIF('Data SW'!O608,"&gt;0")+COUNTIF('Data SW'!Q608,"&gt;0")+COUNTIF('Data SW'!S608,"&gt;0")+COUNTIF('Data SW'!U608,"&gt;0")+COUNTIF('Data SW'!W608,"&gt;0")+COUNTIF('Data SW'!Y608,"&gt;0"))&gt;0,1,0))</f>
        <v/>
      </c>
      <c r="M8590" t="inlineStr">
        <is>
          <t>Data R</t>
        </is>
      </c>
    </row>
    <row r="8591">
      <c r="A8591" t="inlineStr">
        <is>
          <t>PT Swasta / PPKS</t>
        </is>
      </c>
      <c r="B8591">
        <f>IF('Data SW'!C609="","",'Data SW'!B609)</f>
        <v/>
      </c>
      <c r="C8591">
        <f>IF('Data SW'!C609="","",'Data SW'!C609)</f>
        <v/>
      </c>
      <c r="D8591">
        <f>IF('Data SW'!C609="","",'Data SW'!D609)</f>
        <v/>
      </c>
      <c r="E8591">
        <f>IF('Data SW'!C609="","",'Data SW'!E609)</f>
        <v/>
      </c>
      <c r="F8591">
        <f>IF('Data SW'!C609="","",'Data SW'!F609)</f>
        <v/>
      </c>
      <c r="G8591">
        <f>IF('Data SW'!C609="","",'Data SW'!AD609)</f>
        <v/>
      </c>
      <c r="H8591">
        <f>IF('Data SW'!C609="","",'Data SW'!AC609)</f>
        <v/>
      </c>
      <c r="I8591">
        <f>IF('Data SW'!C609="","",COUNTIF('Data SW'!J609,"&gt;0")+COUNTIF('Data SW'!L609,"&gt;0")+COUNTIF('Data SW'!N609,"&gt;0")+COUNTIF('Data SW'!P609,"&gt;0")+COUNTIF('Data SW'!R609,"&gt;0")+COUNTIF('Data SW'!T609,"&gt;0")+COUNTIF('Data SW'!V609,"&gt;0")+COUNTIF('Data SW'!X609,"&gt;0"))</f>
        <v/>
      </c>
      <c r="J8591">
        <f>IF('Data SW'!C609="","",IF((COUNTIF('Data SW'!K609,"&gt;0")+COUNTIF('Data SW'!M609,"&gt;0")+COUNTIF('Data SW'!O609,"&gt;0")+COUNTIF('Data SW'!Q609,"&gt;0")+COUNTIF('Data SW'!S609,"&gt;0")+COUNTIF('Data SW'!U609,"&gt;0")+COUNTIF('Data SW'!W609,"&gt;0")+COUNTIF('Data SW'!Y609,"&gt;0"))&gt;0,1,0))</f>
        <v/>
      </c>
      <c r="M8591" t="inlineStr">
        <is>
          <t>Data R</t>
        </is>
      </c>
    </row>
    <row r="8592">
      <c r="A8592" t="inlineStr">
        <is>
          <t>PT Swasta / PPKS</t>
        </is>
      </c>
      <c r="B8592">
        <f>IF('Data SW'!C610="","",'Data SW'!B610)</f>
        <v/>
      </c>
      <c r="C8592">
        <f>IF('Data SW'!C610="","",'Data SW'!C610)</f>
        <v/>
      </c>
      <c r="D8592">
        <f>IF('Data SW'!C610="","",'Data SW'!D610)</f>
        <v/>
      </c>
      <c r="E8592">
        <f>IF('Data SW'!C610="","",'Data SW'!E610)</f>
        <v/>
      </c>
      <c r="F8592">
        <f>IF('Data SW'!C610="","",'Data SW'!F610)</f>
        <v/>
      </c>
      <c r="G8592">
        <f>IF('Data SW'!C610="","",'Data SW'!AD610)</f>
        <v/>
      </c>
      <c r="H8592">
        <f>IF('Data SW'!C610="","",'Data SW'!AC610)</f>
        <v/>
      </c>
      <c r="I8592">
        <f>IF('Data SW'!C610="","",COUNTIF('Data SW'!J610,"&gt;0")+COUNTIF('Data SW'!L610,"&gt;0")+COUNTIF('Data SW'!N610,"&gt;0")+COUNTIF('Data SW'!P610,"&gt;0")+COUNTIF('Data SW'!R610,"&gt;0")+COUNTIF('Data SW'!T610,"&gt;0")+COUNTIF('Data SW'!V610,"&gt;0")+COUNTIF('Data SW'!X610,"&gt;0"))</f>
        <v/>
      </c>
      <c r="J8592">
        <f>IF('Data SW'!C610="","",IF((COUNTIF('Data SW'!K610,"&gt;0")+COUNTIF('Data SW'!M610,"&gt;0")+COUNTIF('Data SW'!O610,"&gt;0")+COUNTIF('Data SW'!Q610,"&gt;0")+COUNTIF('Data SW'!S610,"&gt;0")+COUNTIF('Data SW'!U610,"&gt;0")+COUNTIF('Data SW'!W610,"&gt;0")+COUNTIF('Data SW'!Y610,"&gt;0"))&gt;0,1,0))</f>
        <v/>
      </c>
      <c r="M8592" t="inlineStr">
        <is>
          <t>Data R</t>
        </is>
      </c>
    </row>
    <row r="8593">
      <c r="A8593" t="inlineStr">
        <is>
          <t>PT Swasta / PPKS</t>
        </is>
      </c>
      <c r="B8593">
        <f>IF('Data SW'!C611="","",'Data SW'!B611)</f>
        <v/>
      </c>
      <c r="C8593">
        <f>IF('Data SW'!C611="","",'Data SW'!C611)</f>
        <v/>
      </c>
      <c r="D8593">
        <f>IF('Data SW'!C611="","",'Data SW'!D611)</f>
        <v/>
      </c>
      <c r="E8593">
        <f>IF('Data SW'!C611="","",'Data SW'!E611)</f>
        <v/>
      </c>
      <c r="F8593">
        <f>IF('Data SW'!C611="","",'Data SW'!F611)</f>
        <v/>
      </c>
      <c r="G8593">
        <f>IF('Data SW'!C611="","",'Data SW'!AD611)</f>
        <v/>
      </c>
      <c r="H8593">
        <f>IF('Data SW'!C611="","",'Data SW'!AC611)</f>
        <v/>
      </c>
      <c r="I8593">
        <f>IF('Data SW'!C611="","",COUNTIF('Data SW'!J611,"&gt;0")+COUNTIF('Data SW'!L611,"&gt;0")+COUNTIF('Data SW'!N611,"&gt;0")+COUNTIF('Data SW'!P611,"&gt;0")+COUNTIF('Data SW'!R611,"&gt;0")+COUNTIF('Data SW'!T611,"&gt;0")+COUNTIF('Data SW'!V611,"&gt;0")+COUNTIF('Data SW'!X611,"&gt;0"))</f>
        <v/>
      </c>
      <c r="J8593">
        <f>IF('Data SW'!C611="","",IF((COUNTIF('Data SW'!K611,"&gt;0")+COUNTIF('Data SW'!M611,"&gt;0")+COUNTIF('Data SW'!O611,"&gt;0")+COUNTIF('Data SW'!Q611,"&gt;0")+COUNTIF('Data SW'!S611,"&gt;0")+COUNTIF('Data SW'!U611,"&gt;0")+COUNTIF('Data SW'!W611,"&gt;0")+COUNTIF('Data SW'!Y611,"&gt;0"))&gt;0,1,0))</f>
        <v/>
      </c>
      <c r="M8593" t="inlineStr">
        <is>
          <t>Data R</t>
        </is>
      </c>
    </row>
    <row r="8594">
      <c r="A8594" t="inlineStr">
        <is>
          <t>PT Swasta / PPKS</t>
        </is>
      </c>
      <c r="B8594">
        <f>IF('Data SW'!C612="","",'Data SW'!B612)</f>
        <v/>
      </c>
      <c r="C8594">
        <f>IF('Data SW'!C612="","",'Data SW'!C612)</f>
        <v/>
      </c>
      <c r="D8594">
        <f>IF('Data SW'!C612="","",'Data SW'!D612)</f>
        <v/>
      </c>
      <c r="E8594">
        <f>IF('Data SW'!C612="","",'Data SW'!E612)</f>
        <v/>
      </c>
      <c r="F8594">
        <f>IF('Data SW'!C612="","",'Data SW'!F612)</f>
        <v/>
      </c>
      <c r="G8594">
        <f>IF('Data SW'!C612="","",'Data SW'!AD612)</f>
        <v/>
      </c>
      <c r="H8594">
        <f>IF('Data SW'!C612="","",'Data SW'!AC612)</f>
        <v/>
      </c>
      <c r="I8594">
        <f>IF('Data SW'!C612="","",COUNTIF('Data SW'!J612,"&gt;0")+COUNTIF('Data SW'!L612,"&gt;0")+COUNTIF('Data SW'!N612,"&gt;0")+COUNTIF('Data SW'!P612,"&gt;0")+COUNTIF('Data SW'!R612,"&gt;0")+COUNTIF('Data SW'!T612,"&gt;0")+COUNTIF('Data SW'!V612,"&gt;0")+COUNTIF('Data SW'!X612,"&gt;0"))</f>
        <v/>
      </c>
      <c r="J8594">
        <f>IF('Data SW'!C612="","",IF((COUNTIF('Data SW'!K612,"&gt;0")+COUNTIF('Data SW'!M612,"&gt;0")+COUNTIF('Data SW'!O612,"&gt;0")+COUNTIF('Data SW'!Q612,"&gt;0")+COUNTIF('Data SW'!S612,"&gt;0")+COUNTIF('Data SW'!U612,"&gt;0")+COUNTIF('Data SW'!W612,"&gt;0")+COUNTIF('Data SW'!Y612,"&gt;0"))&gt;0,1,0))</f>
        <v/>
      </c>
      <c r="M8594" t="inlineStr">
        <is>
          <t>Data R</t>
        </is>
      </c>
    </row>
    <row r="8595">
      <c r="A8595" t="inlineStr">
        <is>
          <t>PT Swasta / PPKS</t>
        </is>
      </c>
      <c r="B8595">
        <f>IF('Data SW'!C613="","",'Data SW'!B613)</f>
        <v/>
      </c>
      <c r="C8595">
        <f>IF('Data SW'!C613="","",'Data SW'!C613)</f>
        <v/>
      </c>
      <c r="D8595">
        <f>IF('Data SW'!C613="","",'Data SW'!D613)</f>
        <v/>
      </c>
      <c r="E8595">
        <f>IF('Data SW'!C613="","",'Data SW'!E613)</f>
        <v/>
      </c>
      <c r="F8595">
        <f>IF('Data SW'!C613="","",'Data SW'!F613)</f>
        <v/>
      </c>
      <c r="G8595">
        <f>IF('Data SW'!C613="","",'Data SW'!AD613)</f>
        <v/>
      </c>
      <c r="H8595">
        <f>IF('Data SW'!C613="","",'Data SW'!AC613)</f>
        <v/>
      </c>
      <c r="I8595">
        <f>IF('Data SW'!C613="","",COUNTIF('Data SW'!J613,"&gt;0")+COUNTIF('Data SW'!L613,"&gt;0")+COUNTIF('Data SW'!N613,"&gt;0")+COUNTIF('Data SW'!P613,"&gt;0")+COUNTIF('Data SW'!R613,"&gt;0")+COUNTIF('Data SW'!T613,"&gt;0")+COUNTIF('Data SW'!V613,"&gt;0")+COUNTIF('Data SW'!X613,"&gt;0"))</f>
        <v/>
      </c>
      <c r="J8595">
        <f>IF('Data SW'!C613="","",IF((COUNTIF('Data SW'!K613,"&gt;0")+COUNTIF('Data SW'!M613,"&gt;0")+COUNTIF('Data SW'!O613,"&gt;0")+COUNTIF('Data SW'!Q613,"&gt;0")+COUNTIF('Data SW'!S613,"&gt;0")+COUNTIF('Data SW'!U613,"&gt;0")+COUNTIF('Data SW'!W613,"&gt;0")+COUNTIF('Data SW'!Y613,"&gt;0"))&gt;0,1,0))</f>
        <v/>
      </c>
      <c r="M8595" t="inlineStr">
        <is>
          <t>Data R</t>
        </is>
      </c>
    </row>
    <row r="8596">
      <c r="A8596" t="inlineStr">
        <is>
          <t>PT Swasta / PPKS</t>
        </is>
      </c>
      <c r="B8596">
        <f>IF('Data SW'!C614="","",'Data SW'!B614)</f>
        <v/>
      </c>
      <c r="C8596">
        <f>IF('Data SW'!C614="","",'Data SW'!C614)</f>
        <v/>
      </c>
      <c r="D8596">
        <f>IF('Data SW'!C614="","",'Data SW'!D614)</f>
        <v/>
      </c>
      <c r="E8596">
        <f>IF('Data SW'!C614="","",'Data SW'!E614)</f>
        <v/>
      </c>
      <c r="F8596">
        <f>IF('Data SW'!C614="","",'Data SW'!F614)</f>
        <v/>
      </c>
      <c r="G8596">
        <f>IF('Data SW'!C614="","",'Data SW'!AD614)</f>
        <v/>
      </c>
      <c r="H8596">
        <f>IF('Data SW'!C614="","",'Data SW'!AC614)</f>
        <v/>
      </c>
      <c r="I8596">
        <f>IF('Data SW'!C614="","",COUNTIF('Data SW'!J614,"&gt;0")+COUNTIF('Data SW'!L614,"&gt;0")+COUNTIF('Data SW'!N614,"&gt;0")+COUNTIF('Data SW'!P614,"&gt;0")+COUNTIF('Data SW'!R614,"&gt;0")+COUNTIF('Data SW'!T614,"&gt;0")+COUNTIF('Data SW'!V614,"&gt;0")+COUNTIF('Data SW'!X614,"&gt;0"))</f>
        <v/>
      </c>
      <c r="J8596">
        <f>IF('Data SW'!C614="","",IF((COUNTIF('Data SW'!K614,"&gt;0")+COUNTIF('Data SW'!M614,"&gt;0")+COUNTIF('Data SW'!O614,"&gt;0")+COUNTIF('Data SW'!Q614,"&gt;0")+COUNTIF('Data SW'!S614,"&gt;0")+COUNTIF('Data SW'!U614,"&gt;0")+COUNTIF('Data SW'!W614,"&gt;0")+COUNTIF('Data SW'!Y614,"&gt;0"))&gt;0,1,0))</f>
        <v/>
      </c>
      <c r="M8596" t="inlineStr">
        <is>
          <t>Data R</t>
        </is>
      </c>
    </row>
    <row r="8597">
      <c r="A8597" t="inlineStr">
        <is>
          <t>PT Swasta / PPKS</t>
        </is>
      </c>
      <c r="B8597">
        <f>IF('Data SW'!C615="","",'Data SW'!B615)</f>
        <v/>
      </c>
      <c r="C8597">
        <f>IF('Data SW'!C615="","",'Data SW'!C615)</f>
        <v/>
      </c>
      <c r="D8597">
        <f>IF('Data SW'!C615="","",'Data SW'!D615)</f>
        <v/>
      </c>
      <c r="E8597">
        <f>IF('Data SW'!C615="","",'Data SW'!E615)</f>
        <v/>
      </c>
      <c r="F8597">
        <f>IF('Data SW'!C615="","",'Data SW'!F615)</f>
        <v/>
      </c>
      <c r="G8597">
        <f>IF('Data SW'!C615="","",'Data SW'!AD615)</f>
        <v/>
      </c>
      <c r="H8597">
        <f>IF('Data SW'!C615="","",'Data SW'!AC615)</f>
        <v/>
      </c>
      <c r="I8597">
        <f>IF('Data SW'!C615="","",COUNTIF('Data SW'!J615,"&gt;0")+COUNTIF('Data SW'!L615,"&gt;0")+COUNTIF('Data SW'!N615,"&gt;0")+COUNTIF('Data SW'!P615,"&gt;0")+COUNTIF('Data SW'!R615,"&gt;0")+COUNTIF('Data SW'!T615,"&gt;0")+COUNTIF('Data SW'!V615,"&gt;0")+COUNTIF('Data SW'!X615,"&gt;0"))</f>
        <v/>
      </c>
      <c r="J8597">
        <f>IF('Data SW'!C615="","",IF((COUNTIF('Data SW'!K615,"&gt;0")+COUNTIF('Data SW'!M615,"&gt;0")+COUNTIF('Data SW'!O615,"&gt;0")+COUNTIF('Data SW'!Q615,"&gt;0")+COUNTIF('Data SW'!S615,"&gt;0")+COUNTIF('Data SW'!U615,"&gt;0")+COUNTIF('Data SW'!W615,"&gt;0")+COUNTIF('Data SW'!Y615,"&gt;0"))&gt;0,1,0))</f>
        <v/>
      </c>
      <c r="M8597" t="inlineStr">
        <is>
          <t>Data R</t>
        </is>
      </c>
    </row>
    <row r="8598">
      <c r="A8598" t="inlineStr">
        <is>
          <t>PT Swasta / PPKS</t>
        </is>
      </c>
      <c r="B8598">
        <f>IF('Data SW'!C616="","",'Data SW'!B616)</f>
        <v/>
      </c>
      <c r="C8598">
        <f>IF('Data SW'!C616="","",'Data SW'!C616)</f>
        <v/>
      </c>
      <c r="D8598">
        <f>IF('Data SW'!C616="","",'Data SW'!D616)</f>
        <v/>
      </c>
      <c r="E8598">
        <f>IF('Data SW'!C616="","",'Data SW'!E616)</f>
        <v/>
      </c>
      <c r="F8598">
        <f>IF('Data SW'!C616="","",'Data SW'!F616)</f>
        <v/>
      </c>
      <c r="G8598">
        <f>IF('Data SW'!C616="","",'Data SW'!AD616)</f>
        <v/>
      </c>
      <c r="H8598">
        <f>IF('Data SW'!C616="","",'Data SW'!AC616)</f>
        <v/>
      </c>
      <c r="I8598">
        <f>IF('Data SW'!C616="","",COUNTIF('Data SW'!J616,"&gt;0")+COUNTIF('Data SW'!L616,"&gt;0")+COUNTIF('Data SW'!N616,"&gt;0")+COUNTIF('Data SW'!P616,"&gt;0")+COUNTIF('Data SW'!R616,"&gt;0")+COUNTIF('Data SW'!T616,"&gt;0")+COUNTIF('Data SW'!V616,"&gt;0")+COUNTIF('Data SW'!X616,"&gt;0"))</f>
        <v/>
      </c>
      <c r="J8598">
        <f>IF('Data SW'!C616="","",IF((COUNTIF('Data SW'!K616,"&gt;0")+COUNTIF('Data SW'!M616,"&gt;0")+COUNTIF('Data SW'!O616,"&gt;0")+COUNTIF('Data SW'!Q616,"&gt;0")+COUNTIF('Data SW'!S616,"&gt;0")+COUNTIF('Data SW'!U616,"&gt;0")+COUNTIF('Data SW'!W616,"&gt;0")+COUNTIF('Data SW'!Y616,"&gt;0"))&gt;0,1,0))</f>
        <v/>
      </c>
      <c r="M8598" t="inlineStr">
        <is>
          <t>Data R</t>
        </is>
      </c>
    </row>
    <row r="8599">
      <c r="A8599" t="inlineStr">
        <is>
          <t>PT Swasta / PPKS</t>
        </is>
      </c>
      <c r="B8599">
        <f>IF('Data SW'!C617="","",'Data SW'!B617)</f>
        <v/>
      </c>
      <c r="C8599">
        <f>IF('Data SW'!C617="","",'Data SW'!C617)</f>
        <v/>
      </c>
      <c r="D8599">
        <f>IF('Data SW'!C617="","",'Data SW'!D617)</f>
        <v/>
      </c>
      <c r="E8599">
        <f>IF('Data SW'!C617="","",'Data SW'!E617)</f>
        <v/>
      </c>
      <c r="F8599">
        <f>IF('Data SW'!C617="","",'Data SW'!F617)</f>
        <v/>
      </c>
      <c r="G8599">
        <f>IF('Data SW'!C617="","",'Data SW'!AD617)</f>
        <v/>
      </c>
      <c r="H8599">
        <f>IF('Data SW'!C617="","",'Data SW'!AC617)</f>
        <v/>
      </c>
      <c r="I8599">
        <f>IF('Data SW'!C617="","",COUNTIF('Data SW'!J617,"&gt;0")+COUNTIF('Data SW'!L617,"&gt;0")+COUNTIF('Data SW'!N617,"&gt;0")+COUNTIF('Data SW'!P617,"&gt;0")+COUNTIF('Data SW'!R617,"&gt;0")+COUNTIF('Data SW'!T617,"&gt;0")+COUNTIF('Data SW'!V617,"&gt;0")+COUNTIF('Data SW'!X617,"&gt;0"))</f>
        <v/>
      </c>
      <c r="J8599">
        <f>IF('Data SW'!C617="","",IF((COUNTIF('Data SW'!K617,"&gt;0")+COUNTIF('Data SW'!M617,"&gt;0")+COUNTIF('Data SW'!O617,"&gt;0")+COUNTIF('Data SW'!Q617,"&gt;0")+COUNTIF('Data SW'!S617,"&gt;0")+COUNTIF('Data SW'!U617,"&gt;0")+COUNTIF('Data SW'!W617,"&gt;0")+COUNTIF('Data SW'!Y617,"&gt;0"))&gt;0,1,0))</f>
        <v/>
      </c>
      <c r="M8599" t="inlineStr">
        <is>
          <t>Data R</t>
        </is>
      </c>
    </row>
    <row r="8600">
      <c r="A8600" t="inlineStr">
        <is>
          <t>PT Swasta / PPKS</t>
        </is>
      </c>
      <c r="B8600">
        <f>IF('Data SW'!C618="","",'Data SW'!B618)</f>
        <v/>
      </c>
      <c r="C8600">
        <f>IF('Data SW'!C618="","",'Data SW'!C618)</f>
        <v/>
      </c>
      <c r="D8600">
        <f>IF('Data SW'!C618="","",'Data SW'!D618)</f>
        <v/>
      </c>
      <c r="E8600">
        <f>IF('Data SW'!C618="","",'Data SW'!E618)</f>
        <v/>
      </c>
      <c r="F8600">
        <f>IF('Data SW'!C618="","",'Data SW'!F618)</f>
        <v/>
      </c>
      <c r="G8600">
        <f>IF('Data SW'!C618="","",'Data SW'!AD618)</f>
        <v/>
      </c>
      <c r="H8600">
        <f>IF('Data SW'!C618="","",'Data SW'!AC618)</f>
        <v/>
      </c>
      <c r="I8600">
        <f>IF('Data SW'!C618="","",COUNTIF('Data SW'!J618,"&gt;0")+COUNTIF('Data SW'!L618,"&gt;0")+COUNTIF('Data SW'!N618,"&gt;0")+COUNTIF('Data SW'!P618,"&gt;0")+COUNTIF('Data SW'!R618,"&gt;0")+COUNTIF('Data SW'!T618,"&gt;0")+COUNTIF('Data SW'!V618,"&gt;0")+COUNTIF('Data SW'!X618,"&gt;0"))</f>
        <v/>
      </c>
      <c r="J8600">
        <f>IF('Data SW'!C618="","",IF((COUNTIF('Data SW'!K618,"&gt;0")+COUNTIF('Data SW'!M618,"&gt;0")+COUNTIF('Data SW'!O618,"&gt;0")+COUNTIF('Data SW'!Q618,"&gt;0")+COUNTIF('Data SW'!S618,"&gt;0")+COUNTIF('Data SW'!U618,"&gt;0")+COUNTIF('Data SW'!W618,"&gt;0")+COUNTIF('Data SW'!Y618,"&gt;0"))&gt;0,1,0))</f>
        <v/>
      </c>
      <c r="M8600" t="inlineStr">
        <is>
          <t>Data R</t>
        </is>
      </c>
    </row>
    <row r="8601">
      <c r="A8601" t="inlineStr">
        <is>
          <t>PT Swasta / PPKS</t>
        </is>
      </c>
      <c r="B8601">
        <f>IF('Data SW'!C619="","",'Data SW'!B619)</f>
        <v/>
      </c>
      <c r="C8601">
        <f>IF('Data SW'!C619="","",'Data SW'!C619)</f>
        <v/>
      </c>
      <c r="D8601">
        <f>IF('Data SW'!C619="","",'Data SW'!D619)</f>
        <v/>
      </c>
      <c r="E8601">
        <f>IF('Data SW'!C619="","",'Data SW'!E619)</f>
        <v/>
      </c>
      <c r="F8601">
        <f>IF('Data SW'!C619="","",'Data SW'!F619)</f>
        <v/>
      </c>
      <c r="G8601">
        <f>IF('Data SW'!C619="","",'Data SW'!AD619)</f>
        <v/>
      </c>
      <c r="H8601">
        <f>IF('Data SW'!C619="","",'Data SW'!AC619)</f>
        <v/>
      </c>
      <c r="I8601">
        <f>IF('Data SW'!C619="","",COUNTIF('Data SW'!J619,"&gt;0")+COUNTIF('Data SW'!L619,"&gt;0")+COUNTIF('Data SW'!N619,"&gt;0")+COUNTIF('Data SW'!P619,"&gt;0")+COUNTIF('Data SW'!R619,"&gt;0")+COUNTIF('Data SW'!T619,"&gt;0")+COUNTIF('Data SW'!V619,"&gt;0")+COUNTIF('Data SW'!X619,"&gt;0"))</f>
        <v/>
      </c>
      <c r="J8601">
        <f>IF('Data SW'!C619="","",IF((COUNTIF('Data SW'!K619,"&gt;0")+COUNTIF('Data SW'!M619,"&gt;0")+COUNTIF('Data SW'!O619,"&gt;0")+COUNTIF('Data SW'!Q619,"&gt;0")+COUNTIF('Data SW'!S619,"&gt;0")+COUNTIF('Data SW'!U619,"&gt;0")+COUNTIF('Data SW'!W619,"&gt;0")+COUNTIF('Data SW'!Y619,"&gt;0"))&gt;0,1,0))</f>
        <v/>
      </c>
      <c r="M8601" t="inlineStr">
        <is>
          <t>Data R</t>
        </is>
      </c>
    </row>
    <row r="8602">
      <c r="A8602" t="inlineStr">
        <is>
          <t>PT Swasta / PPKS</t>
        </is>
      </c>
      <c r="B8602">
        <f>IF('Data SW'!C620="","",'Data SW'!B620)</f>
        <v/>
      </c>
      <c r="C8602">
        <f>IF('Data SW'!C620="","",'Data SW'!C620)</f>
        <v/>
      </c>
      <c r="D8602">
        <f>IF('Data SW'!C620="","",'Data SW'!D620)</f>
        <v/>
      </c>
      <c r="E8602">
        <f>IF('Data SW'!C620="","",'Data SW'!E620)</f>
        <v/>
      </c>
      <c r="F8602">
        <f>IF('Data SW'!C620="","",'Data SW'!F620)</f>
        <v/>
      </c>
      <c r="G8602">
        <f>IF('Data SW'!C620="","",'Data SW'!AD620)</f>
        <v/>
      </c>
      <c r="H8602">
        <f>IF('Data SW'!C620="","",'Data SW'!AC620)</f>
        <v/>
      </c>
      <c r="I8602">
        <f>IF('Data SW'!C620="","",COUNTIF('Data SW'!J620,"&gt;0")+COUNTIF('Data SW'!L620,"&gt;0")+COUNTIF('Data SW'!N620,"&gt;0")+COUNTIF('Data SW'!P620,"&gt;0")+COUNTIF('Data SW'!R620,"&gt;0")+COUNTIF('Data SW'!T620,"&gt;0")+COUNTIF('Data SW'!V620,"&gt;0")+COUNTIF('Data SW'!X620,"&gt;0"))</f>
        <v/>
      </c>
      <c r="J8602">
        <f>IF('Data SW'!C620="","",IF((COUNTIF('Data SW'!K620,"&gt;0")+COUNTIF('Data SW'!M620,"&gt;0")+COUNTIF('Data SW'!O620,"&gt;0")+COUNTIF('Data SW'!Q620,"&gt;0")+COUNTIF('Data SW'!S620,"&gt;0")+COUNTIF('Data SW'!U620,"&gt;0")+COUNTIF('Data SW'!W620,"&gt;0")+COUNTIF('Data SW'!Y620,"&gt;0"))&gt;0,1,0))</f>
        <v/>
      </c>
      <c r="M8602" t="inlineStr">
        <is>
          <t>Data R</t>
        </is>
      </c>
    </row>
    <row r="8603">
      <c r="A8603" t="inlineStr">
        <is>
          <t>PT Swasta / PPKS</t>
        </is>
      </c>
      <c r="B8603">
        <f>IF('Data SW'!C621="","",'Data SW'!B621)</f>
        <v/>
      </c>
      <c r="C8603">
        <f>IF('Data SW'!C621="","",'Data SW'!C621)</f>
        <v/>
      </c>
      <c r="D8603">
        <f>IF('Data SW'!C621="","",'Data SW'!D621)</f>
        <v/>
      </c>
      <c r="E8603">
        <f>IF('Data SW'!C621="","",'Data SW'!E621)</f>
        <v/>
      </c>
      <c r="F8603">
        <f>IF('Data SW'!C621="","",'Data SW'!F621)</f>
        <v/>
      </c>
      <c r="G8603">
        <f>IF('Data SW'!C621="","",'Data SW'!AD621)</f>
        <v/>
      </c>
      <c r="H8603">
        <f>IF('Data SW'!C621="","",'Data SW'!AC621)</f>
        <v/>
      </c>
      <c r="I8603">
        <f>IF('Data SW'!C621="","",COUNTIF('Data SW'!J621,"&gt;0")+COUNTIF('Data SW'!L621,"&gt;0")+COUNTIF('Data SW'!N621,"&gt;0")+COUNTIF('Data SW'!P621,"&gt;0")+COUNTIF('Data SW'!R621,"&gt;0")+COUNTIF('Data SW'!T621,"&gt;0")+COUNTIF('Data SW'!V621,"&gt;0")+COUNTIF('Data SW'!X621,"&gt;0"))</f>
        <v/>
      </c>
      <c r="J8603">
        <f>IF('Data SW'!C621="","",IF((COUNTIF('Data SW'!K621,"&gt;0")+COUNTIF('Data SW'!M621,"&gt;0")+COUNTIF('Data SW'!O621,"&gt;0")+COUNTIF('Data SW'!Q621,"&gt;0")+COUNTIF('Data SW'!S621,"&gt;0")+COUNTIF('Data SW'!U621,"&gt;0")+COUNTIF('Data SW'!W621,"&gt;0")+COUNTIF('Data SW'!Y621,"&gt;0"))&gt;0,1,0))</f>
        <v/>
      </c>
      <c r="M8603" t="inlineStr">
        <is>
          <t>Data R</t>
        </is>
      </c>
    </row>
    <row r="8604">
      <c r="A8604" t="inlineStr">
        <is>
          <t>PT Swasta / PPKS</t>
        </is>
      </c>
      <c r="B8604">
        <f>IF('Data SW'!C622="","",'Data SW'!B622)</f>
        <v/>
      </c>
      <c r="C8604">
        <f>IF('Data SW'!C622="","",'Data SW'!C622)</f>
        <v/>
      </c>
      <c r="D8604">
        <f>IF('Data SW'!C622="","",'Data SW'!D622)</f>
        <v/>
      </c>
      <c r="E8604">
        <f>IF('Data SW'!C622="","",'Data SW'!E622)</f>
        <v/>
      </c>
      <c r="F8604">
        <f>IF('Data SW'!C622="","",'Data SW'!F622)</f>
        <v/>
      </c>
      <c r="G8604">
        <f>IF('Data SW'!C622="","",'Data SW'!AD622)</f>
        <v/>
      </c>
      <c r="H8604">
        <f>IF('Data SW'!C622="","",'Data SW'!AC622)</f>
        <v/>
      </c>
      <c r="I8604">
        <f>IF('Data SW'!C622="","",COUNTIF('Data SW'!J622,"&gt;0")+COUNTIF('Data SW'!L622,"&gt;0")+COUNTIF('Data SW'!N622,"&gt;0")+COUNTIF('Data SW'!P622,"&gt;0")+COUNTIF('Data SW'!R622,"&gt;0")+COUNTIF('Data SW'!T622,"&gt;0")+COUNTIF('Data SW'!V622,"&gt;0")+COUNTIF('Data SW'!X622,"&gt;0"))</f>
        <v/>
      </c>
      <c r="J8604">
        <f>IF('Data SW'!C622="","",IF((COUNTIF('Data SW'!K622,"&gt;0")+COUNTIF('Data SW'!M622,"&gt;0")+COUNTIF('Data SW'!O622,"&gt;0")+COUNTIF('Data SW'!Q622,"&gt;0")+COUNTIF('Data SW'!S622,"&gt;0")+COUNTIF('Data SW'!U622,"&gt;0")+COUNTIF('Data SW'!W622,"&gt;0")+COUNTIF('Data SW'!Y622,"&gt;0"))&gt;0,1,0))</f>
        <v/>
      </c>
      <c r="M8604" t="inlineStr">
        <is>
          <t>Data R</t>
        </is>
      </c>
    </row>
    <row r="8605">
      <c r="A8605" t="inlineStr">
        <is>
          <t>PT Swasta / PPKS</t>
        </is>
      </c>
      <c r="B8605">
        <f>IF('Data SW'!C623="","",'Data SW'!B623)</f>
        <v/>
      </c>
      <c r="C8605">
        <f>IF('Data SW'!C623="","",'Data SW'!C623)</f>
        <v/>
      </c>
      <c r="D8605">
        <f>IF('Data SW'!C623="","",'Data SW'!D623)</f>
        <v/>
      </c>
      <c r="E8605">
        <f>IF('Data SW'!C623="","",'Data SW'!E623)</f>
        <v/>
      </c>
      <c r="F8605">
        <f>IF('Data SW'!C623="","",'Data SW'!F623)</f>
        <v/>
      </c>
      <c r="G8605">
        <f>IF('Data SW'!C623="","",'Data SW'!AD623)</f>
        <v/>
      </c>
      <c r="H8605">
        <f>IF('Data SW'!C623="","",'Data SW'!AC623)</f>
        <v/>
      </c>
      <c r="I8605">
        <f>IF('Data SW'!C623="","",COUNTIF('Data SW'!J623,"&gt;0")+COUNTIF('Data SW'!L623,"&gt;0")+COUNTIF('Data SW'!N623,"&gt;0")+COUNTIF('Data SW'!P623,"&gt;0")+COUNTIF('Data SW'!R623,"&gt;0")+COUNTIF('Data SW'!T623,"&gt;0")+COUNTIF('Data SW'!V623,"&gt;0")+COUNTIF('Data SW'!X623,"&gt;0"))</f>
        <v/>
      </c>
      <c r="J8605">
        <f>IF('Data SW'!C623="","",IF((COUNTIF('Data SW'!K623,"&gt;0")+COUNTIF('Data SW'!M623,"&gt;0")+COUNTIF('Data SW'!O623,"&gt;0")+COUNTIF('Data SW'!Q623,"&gt;0")+COUNTIF('Data SW'!S623,"&gt;0")+COUNTIF('Data SW'!U623,"&gt;0")+COUNTIF('Data SW'!W623,"&gt;0")+COUNTIF('Data SW'!Y623,"&gt;0"))&gt;0,1,0))</f>
        <v/>
      </c>
      <c r="M8605" t="inlineStr">
        <is>
          <t>Data R</t>
        </is>
      </c>
    </row>
    <row r="8606">
      <c r="A8606" t="inlineStr">
        <is>
          <t>PT Swasta / PPKS</t>
        </is>
      </c>
      <c r="B8606">
        <f>IF('Data SW'!C624="","",'Data SW'!B624)</f>
        <v/>
      </c>
      <c r="C8606">
        <f>IF('Data SW'!C624="","",'Data SW'!C624)</f>
        <v/>
      </c>
      <c r="D8606">
        <f>IF('Data SW'!C624="","",'Data SW'!D624)</f>
        <v/>
      </c>
      <c r="E8606">
        <f>IF('Data SW'!C624="","",'Data SW'!E624)</f>
        <v/>
      </c>
      <c r="F8606">
        <f>IF('Data SW'!C624="","",'Data SW'!F624)</f>
        <v/>
      </c>
      <c r="G8606">
        <f>IF('Data SW'!C624="","",'Data SW'!AD624)</f>
        <v/>
      </c>
      <c r="H8606">
        <f>IF('Data SW'!C624="","",'Data SW'!AC624)</f>
        <v/>
      </c>
      <c r="I8606">
        <f>IF('Data SW'!C624="","",COUNTIF('Data SW'!J624,"&gt;0")+COUNTIF('Data SW'!L624,"&gt;0")+COUNTIF('Data SW'!N624,"&gt;0")+COUNTIF('Data SW'!P624,"&gt;0")+COUNTIF('Data SW'!R624,"&gt;0")+COUNTIF('Data SW'!T624,"&gt;0")+COUNTIF('Data SW'!V624,"&gt;0")+COUNTIF('Data SW'!X624,"&gt;0"))</f>
        <v/>
      </c>
      <c r="J8606">
        <f>IF('Data SW'!C624="","",IF((COUNTIF('Data SW'!K624,"&gt;0")+COUNTIF('Data SW'!M624,"&gt;0")+COUNTIF('Data SW'!O624,"&gt;0")+COUNTIF('Data SW'!Q624,"&gt;0")+COUNTIF('Data SW'!S624,"&gt;0")+COUNTIF('Data SW'!U624,"&gt;0")+COUNTIF('Data SW'!W624,"&gt;0")+COUNTIF('Data SW'!Y624,"&gt;0"))&gt;0,1,0))</f>
        <v/>
      </c>
      <c r="M8606" t="inlineStr">
        <is>
          <t>Data R</t>
        </is>
      </c>
    </row>
    <row r="8607">
      <c r="A8607" t="inlineStr">
        <is>
          <t>PT Swasta / PPKS</t>
        </is>
      </c>
      <c r="B8607">
        <f>IF('Data SW'!C625="","",'Data SW'!B625)</f>
        <v/>
      </c>
      <c r="C8607">
        <f>IF('Data SW'!C625="","",'Data SW'!C625)</f>
        <v/>
      </c>
      <c r="D8607">
        <f>IF('Data SW'!C625="","",'Data SW'!D625)</f>
        <v/>
      </c>
      <c r="E8607">
        <f>IF('Data SW'!C625="","",'Data SW'!E625)</f>
        <v/>
      </c>
      <c r="F8607">
        <f>IF('Data SW'!C625="","",'Data SW'!F625)</f>
        <v/>
      </c>
      <c r="G8607">
        <f>IF('Data SW'!C625="","",'Data SW'!AD625)</f>
        <v/>
      </c>
      <c r="H8607">
        <f>IF('Data SW'!C625="","",'Data SW'!AC625)</f>
        <v/>
      </c>
      <c r="I8607">
        <f>IF('Data SW'!C625="","",COUNTIF('Data SW'!J625,"&gt;0")+COUNTIF('Data SW'!L625,"&gt;0")+COUNTIF('Data SW'!N625,"&gt;0")+COUNTIF('Data SW'!P625,"&gt;0")+COUNTIF('Data SW'!R625,"&gt;0")+COUNTIF('Data SW'!T625,"&gt;0")+COUNTIF('Data SW'!V625,"&gt;0")+COUNTIF('Data SW'!X625,"&gt;0"))</f>
        <v/>
      </c>
      <c r="J8607">
        <f>IF('Data SW'!C625="","",IF((COUNTIF('Data SW'!K625,"&gt;0")+COUNTIF('Data SW'!M625,"&gt;0")+COUNTIF('Data SW'!O625,"&gt;0")+COUNTIF('Data SW'!Q625,"&gt;0")+COUNTIF('Data SW'!S625,"&gt;0")+COUNTIF('Data SW'!U625,"&gt;0")+COUNTIF('Data SW'!W625,"&gt;0")+COUNTIF('Data SW'!Y625,"&gt;0"))&gt;0,1,0))</f>
        <v/>
      </c>
      <c r="M8607" t="inlineStr">
        <is>
          <t>Data R</t>
        </is>
      </c>
    </row>
    <row r="8608">
      <c r="A8608" t="inlineStr">
        <is>
          <t>PT Swasta / PPKS</t>
        </is>
      </c>
      <c r="B8608">
        <f>IF('Data SW'!C626="","",'Data SW'!B626)</f>
        <v/>
      </c>
      <c r="C8608">
        <f>IF('Data SW'!C626="","",'Data SW'!C626)</f>
        <v/>
      </c>
      <c r="D8608">
        <f>IF('Data SW'!C626="","",'Data SW'!D626)</f>
        <v/>
      </c>
      <c r="E8608">
        <f>IF('Data SW'!C626="","",'Data SW'!E626)</f>
        <v/>
      </c>
      <c r="F8608">
        <f>IF('Data SW'!C626="","",'Data SW'!F626)</f>
        <v/>
      </c>
      <c r="G8608">
        <f>IF('Data SW'!C626="","",'Data SW'!AD626)</f>
        <v/>
      </c>
      <c r="H8608">
        <f>IF('Data SW'!C626="","",'Data SW'!AC626)</f>
        <v/>
      </c>
      <c r="I8608">
        <f>IF('Data SW'!C626="","",COUNTIF('Data SW'!J626,"&gt;0")+COUNTIF('Data SW'!L626,"&gt;0")+COUNTIF('Data SW'!N626,"&gt;0")+COUNTIF('Data SW'!P626,"&gt;0")+COUNTIF('Data SW'!R626,"&gt;0")+COUNTIF('Data SW'!T626,"&gt;0")+COUNTIF('Data SW'!V626,"&gt;0")+COUNTIF('Data SW'!X626,"&gt;0"))</f>
        <v/>
      </c>
      <c r="J8608">
        <f>IF('Data SW'!C626="","",IF((COUNTIF('Data SW'!K626,"&gt;0")+COUNTIF('Data SW'!M626,"&gt;0")+COUNTIF('Data SW'!O626,"&gt;0")+COUNTIF('Data SW'!Q626,"&gt;0")+COUNTIF('Data SW'!S626,"&gt;0")+COUNTIF('Data SW'!U626,"&gt;0")+COUNTIF('Data SW'!W626,"&gt;0")+COUNTIF('Data SW'!Y626,"&gt;0"))&gt;0,1,0))</f>
        <v/>
      </c>
      <c r="M8608" t="inlineStr">
        <is>
          <t>Data R</t>
        </is>
      </c>
    </row>
    <row r="8609">
      <c r="A8609" t="inlineStr">
        <is>
          <t>PT Swasta / PPKS</t>
        </is>
      </c>
      <c r="B8609">
        <f>IF('Data SW'!C627="","",'Data SW'!B627)</f>
        <v/>
      </c>
      <c r="C8609">
        <f>IF('Data SW'!C627="","",'Data SW'!C627)</f>
        <v/>
      </c>
      <c r="D8609">
        <f>IF('Data SW'!C627="","",'Data SW'!D627)</f>
        <v/>
      </c>
      <c r="E8609">
        <f>IF('Data SW'!C627="","",'Data SW'!E627)</f>
        <v/>
      </c>
      <c r="F8609">
        <f>IF('Data SW'!C627="","",'Data SW'!F627)</f>
        <v/>
      </c>
      <c r="G8609">
        <f>IF('Data SW'!C627="","",'Data SW'!AD627)</f>
        <v/>
      </c>
      <c r="H8609">
        <f>IF('Data SW'!C627="","",'Data SW'!AC627)</f>
        <v/>
      </c>
      <c r="I8609">
        <f>IF('Data SW'!C627="","",COUNTIF('Data SW'!J627,"&gt;0")+COUNTIF('Data SW'!L627,"&gt;0")+COUNTIF('Data SW'!N627,"&gt;0")+COUNTIF('Data SW'!P627,"&gt;0")+COUNTIF('Data SW'!R627,"&gt;0")+COUNTIF('Data SW'!T627,"&gt;0")+COUNTIF('Data SW'!V627,"&gt;0")+COUNTIF('Data SW'!X627,"&gt;0"))</f>
        <v/>
      </c>
      <c r="J8609">
        <f>IF('Data SW'!C627="","",IF((COUNTIF('Data SW'!K627,"&gt;0")+COUNTIF('Data SW'!M627,"&gt;0")+COUNTIF('Data SW'!O627,"&gt;0")+COUNTIF('Data SW'!Q627,"&gt;0")+COUNTIF('Data SW'!S627,"&gt;0")+COUNTIF('Data SW'!U627,"&gt;0")+COUNTIF('Data SW'!W627,"&gt;0")+COUNTIF('Data SW'!Y627,"&gt;0"))&gt;0,1,0))</f>
        <v/>
      </c>
      <c r="M8609" t="inlineStr">
        <is>
          <t>Data R</t>
        </is>
      </c>
    </row>
    <row r="8610">
      <c r="A8610" t="inlineStr">
        <is>
          <t>PT Swasta / PPKS</t>
        </is>
      </c>
      <c r="B8610">
        <f>IF('Data SW'!C628="","",'Data SW'!B628)</f>
        <v/>
      </c>
      <c r="C8610">
        <f>IF('Data SW'!C628="","",'Data SW'!C628)</f>
        <v/>
      </c>
      <c r="D8610">
        <f>IF('Data SW'!C628="","",'Data SW'!D628)</f>
        <v/>
      </c>
      <c r="E8610">
        <f>IF('Data SW'!C628="","",'Data SW'!E628)</f>
        <v/>
      </c>
      <c r="F8610">
        <f>IF('Data SW'!C628="","",'Data SW'!F628)</f>
        <v/>
      </c>
      <c r="G8610">
        <f>IF('Data SW'!C628="","",'Data SW'!AD628)</f>
        <v/>
      </c>
      <c r="H8610">
        <f>IF('Data SW'!C628="","",'Data SW'!AC628)</f>
        <v/>
      </c>
      <c r="I8610">
        <f>IF('Data SW'!C628="","",COUNTIF('Data SW'!J628,"&gt;0")+COUNTIF('Data SW'!L628,"&gt;0")+COUNTIF('Data SW'!N628,"&gt;0")+COUNTIF('Data SW'!P628,"&gt;0")+COUNTIF('Data SW'!R628,"&gt;0")+COUNTIF('Data SW'!T628,"&gt;0")+COUNTIF('Data SW'!V628,"&gt;0")+COUNTIF('Data SW'!X628,"&gt;0"))</f>
        <v/>
      </c>
      <c r="J8610">
        <f>IF('Data SW'!C628="","",IF((COUNTIF('Data SW'!K628,"&gt;0")+COUNTIF('Data SW'!M628,"&gt;0")+COUNTIF('Data SW'!O628,"&gt;0")+COUNTIF('Data SW'!Q628,"&gt;0")+COUNTIF('Data SW'!S628,"&gt;0")+COUNTIF('Data SW'!U628,"&gt;0")+COUNTIF('Data SW'!W628,"&gt;0")+COUNTIF('Data SW'!Y628,"&gt;0"))&gt;0,1,0))</f>
        <v/>
      </c>
      <c r="M8610" t="inlineStr">
        <is>
          <t>Data R</t>
        </is>
      </c>
    </row>
    <row r="8611">
      <c r="A8611" t="inlineStr">
        <is>
          <t>PT Swasta / PPKS</t>
        </is>
      </c>
      <c r="B8611">
        <f>IF('Data SW'!C629="","",'Data SW'!B629)</f>
        <v/>
      </c>
      <c r="C8611">
        <f>IF('Data SW'!C629="","",'Data SW'!C629)</f>
        <v/>
      </c>
      <c r="D8611">
        <f>IF('Data SW'!C629="","",'Data SW'!D629)</f>
        <v/>
      </c>
      <c r="E8611">
        <f>IF('Data SW'!C629="","",'Data SW'!E629)</f>
        <v/>
      </c>
      <c r="F8611">
        <f>IF('Data SW'!C629="","",'Data SW'!F629)</f>
        <v/>
      </c>
      <c r="G8611">
        <f>IF('Data SW'!C629="","",'Data SW'!AD629)</f>
        <v/>
      </c>
      <c r="H8611">
        <f>IF('Data SW'!C629="","",'Data SW'!AC629)</f>
        <v/>
      </c>
      <c r="I8611">
        <f>IF('Data SW'!C629="","",COUNTIF('Data SW'!J629,"&gt;0")+COUNTIF('Data SW'!L629,"&gt;0")+COUNTIF('Data SW'!N629,"&gt;0")+COUNTIF('Data SW'!P629,"&gt;0")+COUNTIF('Data SW'!R629,"&gt;0")+COUNTIF('Data SW'!T629,"&gt;0")+COUNTIF('Data SW'!V629,"&gt;0")+COUNTIF('Data SW'!X629,"&gt;0"))</f>
        <v/>
      </c>
      <c r="J8611">
        <f>IF('Data SW'!C629="","",IF((COUNTIF('Data SW'!K629,"&gt;0")+COUNTIF('Data SW'!M629,"&gt;0")+COUNTIF('Data SW'!O629,"&gt;0")+COUNTIF('Data SW'!Q629,"&gt;0")+COUNTIF('Data SW'!S629,"&gt;0")+COUNTIF('Data SW'!U629,"&gt;0")+COUNTIF('Data SW'!W629,"&gt;0")+COUNTIF('Data SW'!Y629,"&gt;0"))&gt;0,1,0))</f>
        <v/>
      </c>
      <c r="M8611" t="inlineStr">
        <is>
          <t>Data R</t>
        </is>
      </c>
    </row>
    <row r="8612">
      <c r="A8612" t="inlineStr">
        <is>
          <t>PT Swasta / PPKS</t>
        </is>
      </c>
      <c r="B8612">
        <f>IF('Data SW'!C630="","",'Data SW'!B630)</f>
        <v/>
      </c>
      <c r="C8612">
        <f>IF('Data SW'!C630="","",'Data SW'!C630)</f>
        <v/>
      </c>
      <c r="D8612">
        <f>IF('Data SW'!C630="","",'Data SW'!D630)</f>
        <v/>
      </c>
      <c r="E8612">
        <f>IF('Data SW'!C630="","",'Data SW'!E630)</f>
        <v/>
      </c>
      <c r="F8612">
        <f>IF('Data SW'!C630="","",'Data SW'!F630)</f>
        <v/>
      </c>
      <c r="G8612">
        <f>IF('Data SW'!C630="","",'Data SW'!AD630)</f>
        <v/>
      </c>
      <c r="H8612">
        <f>IF('Data SW'!C630="","",'Data SW'!AC630)</f>
        <v/>
      </c>
      <c r="I8612">
        <f>IF('Data SW'!C630="","",COUNTIF('Data SW'!J630,"&gt;0")+COUNTIF('Data SW'!L630,"&gt;0")+COUNTIF('Data SW'!N630,"&gt;0")+COUNTIF('Data SW'!P630,"&gt;0")+COUNTIF('Data SW'!R630,"&gt;0")+COUNTIF('Data SW'!T630,"&gt;0")+COUNTIF('Data SW'!V630,"&gt;0")+COUNTIF('Data SW'!X630,"&gt;0"))</f>
        <v/>
      </c>
      <c r="J8612">
        <f>IF('Data SW'!C630="","",IF((COUNTIF('Data SW'!K630,"&gt;0")+COUNTIF('Data SW'!M630,"&gt;0")+COUNTIF('Data SW'!O630,"&gt;0")+COUNTIF('Data SW'!Q630,"&gt;0")+COUNTIF('Data SW'!S630,"&gt;0")+COUNTIF('Data SW'!U630,"&gt;0")+COUNTIF('Data SW'!W630,"&gt;0")+COUNTIF('Data SW'!Y630,"&gt;0"))&gt;0,1,0))</f>
        <v/>
      </c>
      <c r="M8612" t="inlineStr">
        <is>
          <t>Data R</t>
        </is>
      </c>
    </row>
    <row r="8613">
      <c r="A8613" t="inlineStr">
        <is>
          <t>PT Swasta / PPKS</t>
        </is>
      </c>
      <c r="B8613">
        <f>IF('Data SW'!C631="","",'Data SW'!B631)</f>
        <v/>
      </c>
      <c r="C8613">
        <f>IF('Data SW'!C631="","",'Data SW'!C631)</f>
        <v/>
      </c>
      <c r="D8613">
        <f>IF('Data SW'!C631="","",'Data SW'!D631)</f>
        <v/>
      </c>
      <c r="E8613">
        <f>IF('Data SW'!C631="","",'Data SW'!E631)</f>
        <v/>
      </c>
      <c r="F8613">
        <f>IF('Data SW'!C631="","",'Data SW'!F631)</f>
        <v/>
      </c>
      <c r="G8613">
        <f>IF('Data SW'!C631="","",'Data SW'!AD631)</f>
        <v/>
      </c>
      <c r="H8613">
        <f>IF('Data SW'!C631="","",'Data SW'!AC631)</f>
        <v/>
      </c>
      <c r="I8613">
        <f>IF('Data SW'!C631="","",COUNTIF('Data SW'!J631,"&gt;0")+COUNTIF('Data SW'!L631,"&gt;0")+COUNTIF('Data SW'!N631,"&gt;0")+COUNTIF('Data SW'!P631,"&gt;0")+COUNTIF('Data SW'!R631,"&gt;0")+COUNTIF('Data SW'!T631,"&gt;0")+COUNTIF('Data SW'!V631,"&gt;0")+COUNTIF('Data SW'!X631,"&gt;0"))</f>
        <v/>
      </c>
      <c r="J8613">
        <f>IF('Data SW'!C631="","",IF((COUNTIF('Data SW'!K631,"&gt;0")+COUNTIF('Data SW'!M631,"&gt;0")+COUNTIF('Data SW'!O631,"&gt;0")+COUNTIF('Data SW'!Q631,"&gt;0")+COUNTIF('Data SW'!S631,"&gt;0")+COUNTIF('Data SW'!U631,"&gt;0")+COUNTIF('Data SW'!W631,"&gt;0")+COUNTIF('Data SW'!Y631,"&gt;0"))&gt;0,1,0))</f>
        <v/>
      </c>
      <c r="M8613" t="inlineStr">
        <is>
          <t>Data R</t>
        </is>
      </c>
    </row>
    <row r="8614">
      <c r="A8614" t="inlineStr">
        <is>
          <t>PT Swasta / PPKS</t>
        </is>
      </c>
      <c r="B8614">
        <f>IF('Data SW'!C632="","",'Data SW'!B632)</f>
        <v/>
      </c>
      <c r="C8614">
        <f>IF('Data SW'!C632="","",'Data SW'!C632)</f>
        <v/>
      </c>
      <c r="D8614">
        <f>IF('Data SW'!C632="","",'Data SW'!D632)</f>
        <v/>
      </c>
      <c r="E8614">
        <f>IF('Data SW'!C632="","",'Data SW'!E632)</f>
        <v/>
      </c>
      <c r="F8614">
        <f>IF('Data SW'!C632="","",'Data SW'!F632)</f>
        <v/>
      </c>
      <c r="G8614">
        <f>IF('Data SW'!C632="","",'Data SW'!AD632)</f>
        <v/>
      </c>
      <c r="H8614">
        <f>IF('Data SW'!C632="","",'Data SW'!AC632)</f>
        <v/>
      </c>
      <c r="I8614">
        <f>IF('Data SW'!C632="","",COUNTIF('Data SW'!J632,"&gt;0")+COUNTIF('Data SW'!L632,"&gt;0")+COUNTIF('Data SW'!N632,"&gt;0")+COUNTIF('Data SW'!P632,"&gt;0")+COUNTIF('Data SW'!R632,"&gt;0")+COUNTIF('Data SW'!T632,"&gt;0")+COUNTIF('Data SW'!V632,"&gt;0")+COUNTIF('Data SW'!X632,"&gt;0"))</f>
        <v/>
      </c>
      <c r="J8614">
        <f>IF('Data SW'!C632="","",IF((COUNTIF('Data SW'!K632,"&gt;0")+COUNTIF('Data SW'!M632,"&gt;0")+COUNTIF('Data SW'!O632,"&gt;0")+COUNTIF('Data SW'!Q632,"&gt;0")+COUNTIF('Data SW'!S632,"&gt;0")+COUNTIF('Data SW'!U632,"&gt;0")+COUNTIF('Data SW'!W632,"&gt;0")+COUNTIF('Data SW'!Y632,"&gt;0"))&gt;0,1,0))</f>
        <v/>
      </c>
      <c r="M8614" t="inlineStr">
        <is>
          <t>Data R</t>
        </is>
      </c>
    </row>
    <row r="8615">
      <c r="A8615" t="inlineStr">
        <is>
          <t>PT Swasta / PPKS</t>
        </is>
      </c>
      <c r="B8615">
        <f>IF('Data SW'!C633="","",'Data SW'!B633)</f>
        <v/>
      </c>
      <c r="C8615">
        <f>IF('Data SW'!C633="","",'Data SW'!C633)</f>
        <v/>
      </c>
      <c r="D8615">
        <f>IF('Data SW'!C633="","",'Data SW'!D633)</f>
        <v/>
      </c>
      <c r="E8615">
        <f>IF('Data SW'!C633="","",'Data SW'!E633)</f>
        <v/>
      </c>
      <c r="F8615">
        <f>IF('Data SW'!C633="","",'Data SW'!F633)</f>
        <v/>
      </c>
      <c r="G8615">
        <f>IF('Data SW'!C633="","",'Data SW'!AD633)</f>
        <v/>
      </c>
      <c r="H8615">
        <f>IF('Data SW'!C633="","",'Data SW'!AC633)</f>
        <v/>
      </c>
      <c r="I8615">
        <f>IF('Data SW'!C633="","",COUNTIF('Data SW'!J633,"&gt;0")+COUNTIF('Data SW'!L633,"&gt;0")+COUNTIF('Data SW'!N633,"&gt;0")+COUNTIF('Data SW'!P633,"&gt;0")+COUNTIF('Data SW'!R633,"&gt;0")+COUNTIF('Data SW'!T633,"&gt;0")+COUNTIF('Data SW'!V633,"&gt;0")+COUNTIF('Data SW'!X633,"&gt;0"))</f>
        <v/>
      </c>
      <c r="J8615">
        <f>IF('Data SW'!C633="","",IF((COUNTIF('Data SW'!K633,"&gt;0")+COUNTIF('Data SW'!M633,"&gt;0")+COUNTIF('Data SW'!O633,"&gt;0")+COUNTIF('Data SW'!Q633,"&gt;0")+COUNTIF('Data SW'!S633,"&gt;0")+COUNTIF('Data SW'!U633,"&gt;0")+COUNTIF('Data SW'!W633,"&gt;0")+COUNTIF('Data SW'!Y633,"&gt;0"))&gt;0,1,0))</f>
        <v/>
      </c>
      <c r="M8615" t="inlineStr">
        <is>
          <t>Data R</t>
        </is>
      </c>
    </row>
    <row r="8616">
      <c r="A8616" t="inlineStr">
        <is>
          <t>PT Swasta / PPKS</t>
        </is>
      </c>
      <c r="B8616">
        <f>IF('Data SW'!C634="","",'Data SW'!B634)</f>
        <v/>
      </c>
      <c r="C8616">
        <f>IF('Data SW'!C634="","",'Data SW'!C634)</f>
        <v/>
      </c>
      <c r="D8616">
        <f>IF('Data SW'!C634="","",'Data SW'!D634)</f>
        <v/>
      </c>
      <c r="E8616">
        <f>IF('Data SW'!C634="","",'Data SW'!E634)</f>
        <v/>
      </c>
      <c r="F8616">
        <f>IF('Data SW'!C634="","",'Data SW'!F634)</f>
        <v/>
      </c>
      <c r="G8616">
        <f>IF('Data SW'!C634="","",'Data SW'!AD634)</f>
        <v/>
      </c>
      <c r="H8616">
        <f>IF('Data SW'!C634="","",'Data SW'!AC634)</f>
        <v/>
      </c>
      <c r="I8616">
        <f>IF('Data SW'!C634="","",COUNTIF('Data SW'!J634,"&gt;0")+COUNTIF('Data SW'!L634,"&gt;0")+COUNTIF('Data SW'!N634,"&gt;0")+COUNTIF('Data SW'!P634,"&gt;0")+COUNTIF('Data SW'!R634,"&gt;0")+COUNTIF('Data SW'!T634,"&gt;0")+COUNTIF('Data SW'!V634,"&gt;0")+COUNTIF('Data SW'!X634,"&gt;0"))</f>
        <v/>
      </c>
      <c r="J8616">
        <f>IF('Data SW'!C634="","",IF((COUNTIF('Data SW'!K634,"&gt;0")+COUNTIF('Data SW'!M634,"&gt;0")+COUNTIF('Data SW'!O634,"&gt;0")+COUNTIF('Data SW'!Q634,"&gt;0")+COUNTIF('Data SW'!S634,"&gt;0")+COUNTIF('Data SW'!U634,"&gt;0")+COUNTIF('Data SW'!W634,"&gt;0")+COUNTIF('Data SW'!Y634,"&gt;0"))&gt;0,1,0))</f>
        <v/>
      </c>
      <c r="M8616" t="inlineStr">
        <is>
          <t>Data R</t>
        </is>
      </c>
    </row>
    <row r="8617">
      <c r="A8617" t="inlineStr">
        <is>
          <t>PT Swasta / PPKS</t>
        </is>
      </c>
      <c r="B8617">
        <f>IF('Data SW'!C635="","",'Data SW'!B635)</f>
        <v/>
      </c>
      <c r="C8617">
        <f>IF('Data SW'!C635="","",'Data SW'!C635)</f>
        <v/>
      </c>
      <c r="D8617">
        <f>IF('Data SW'!C635="","",'Data SW'!D635)</f>
        <v/>
      </c>
      <c r="E8617">
        <f>IF('Data SW'!C635="","",'Data SW'!E635)</f>
        <v/>
      </c>
      <c r="F8617">
        <f>IF('Data SW'!C635="","",'Data SW'!F635)</f>
        <v/>
      </c>
      <c r="G8617">
        <f>IF('Data SW'!C635="","",'Data SW'!AD635)</f>
        <v/>
      </c>
      <c r="H8617">
        <f>IF('Data SW'!C635="","",'Data SW'!AC635)</f>
        <v/>
      </c>
      <c r="I8617">
        <f>IF('Data SW'!C635="","",COUNTIF('Data SW'!J635,"&gt;0")+COUNTIF('Data SW'!L635,"&gt;0")+COUNTIF('Data SW'!N635,"&gt;0")+COUNTIF('Data SW'!P635,"&gt;0")+COUNTIF('Data SW'!R635,"&gt;0")+COUNTIF('Data SW'!T635,"&gt;0")+COUNTIF('Data SW'!V635,"&gt;0")+COUNTIF('Data SW'!X635,"&gt;0"))</f>
        <v/>
      </c>
      <c r="J8617">
        <f>IF('Data SW'!C635="","",IF((COUNTIF('Data SW'!K635,"&gt;0")+COUNTIF('Data SW'!M635,"&gt;0")+COUNTIF('Data SW'!O635,"&gt;0")+COUNTIF('Data SW'!Q635,"&gt;0")+COUNTIF('Data SW'!S635,"&gt;0")+COUNTIF('Data SW'!U635,"&gt;0")+COUNTIF('Data SW'!W635,"&gt;0")+COUNTIF('Data SW'!Y635,"&gt;0"))&gt;0,1,0))</f>
        <v/>
      </c>
      <c r="M8617" t="inlineStr">
        <is>
          <t>Data R</t>
        </is>
      </c>
    </row>
    <row r="8618">
      <c r="A8618" t="inlineStr">
        <is>
          <t>PT Swasta / PPKS</t>
        </is>
      </c>
      <c r="B8618">
        <f>IF('Data SW'!C636="","",'Data SW'!B636)</f>
        <v/>
      </c>
      <c r="C8618">
        <f>IF('Data SW'!C636="","",'Data SW'!C636)</f>
        <v/>
      </c>
      <c r="D8618">
        <f>IF('Data SW'!C636="","",'Data SW'!D636)</f>
        <v/>
      </c>
      <c r="E8618">
        <f>IF('Data SW'!C636="","",'Data SW'!E636)</f>
        <v/>
      </c>
      <c r="F8618">
        <f>IF('Data SW'!C636="","",'Data SW'!F636)</f>
        <v/>
      </c>
      <c r="G8618">
        <f>IF('Data SW'!C636="","",'Data SW'!AD636)</f>
        <v/>
      </c>
      <c r="H8618">
        <f>IF('Data SW'!C636="","",'Data SW'!AC636)</f>
        <v/>
      </c>
      <c r="I8618">
        <f>IF('Data SW'!C636="","",COUNTIF('Data SW'!J636,"&gt;0")+COUNTIF('Data SW'!L636,"&gt;0")+COUNTIF('Data SW'!N636,"&gt;0")+COUNTIF('Data SW'!P636,"&gt;0")+COUNTIF('Data SW'!R636,"&gt;0")+COUNTIF('Data SW'!T636,"&gt;0")+COUNTIF('Data SW'!V636,"&gt;0")+COUNTIF('Data SW'!X636,"&gt;0"))</f>
        <v/>
      </c>
      <c r="J8618">
        <f>IF('Data SW'!C636="","",IF((COUNTIF('Data SW'!K636,"&gt;0")+COUNTIF('Data SW'!M636,"&gt;0")+COUNTIF('Data SW'!O636,"&gt;0")+COUNTIF('Data SW'!Q636,"&gt;0")+COUNTIF('Data SW'!S636,"&gt;0")+COUNTIF('Data SW'!U636,"&gt;0")+COUNTIF('Data SW'!W636,"&gt;0")+COUNTIF('Data SW'!Y636,"&gt;0"))&gt;0,1,0))</f>
        <v/>
      </c>
      <c r="M8618" t="inlineStr">
        <is>
          <t>Data R</t>
        </is>
      </c>
    </row>
    <row r="8619">
      <c r="A8619" t="inlineStr">
        <is>
          <t>PT Swasta / PPKS</t>
        </is>
      </c>
      <c r="B8619">
        <f>IF('Data SW'!C637="","",'Data SW'!B637)</f>
        <v/>
      </c>
      <c r="C8619">
        <f>IF('Data SW'!C637="","",'Data SW'!C637)</f>
        <v/>
      </c>
      <c r="D8619">
        <f>IF('Data SW'!C637="","",'Data SW'!D637)</f>
        <v/>
      </c>
      <c r="E8619">
        <f>IF('Data SW'!C637="","",'Data SW'!E637)</f>
        <v/>
      </c>
      <c r="F8619">
        <f>IF('Data SW'!C637="","",'Data SW'!F637)</f>
        <v/>
      </c>
      <c r="G8619">
        <f>IF('Data SW'!C637="","",'Data SW'!AD637)</f>
        <v/>
      </c>
      <c r="H8619">
        <f>IF('Data SW'!C637="","",'Data SW'!AC637)</f>
        <v/>
      </c>
      <c r="I8619">
        <f>IF('Data SW'!C637="","",COUNTIF('Data SW'!J637,"&gt;0")+COUNTIF('Data SW'!L637,"&gt;0")+COUNTIF('Data SW'!N637,"&gt;0")+COUNTIF('Data SW'!P637,"&gt;0")+COUNTIF('Data SW'!R637,"&gt;0")+COUNTIF('Data SW'!T637,"&gt;0")+COUNTIF('Data SW'!V637,"&gt;0")+COUNTIF('Data SW'!X637,"&gt;0"))</f>
        <v/>
      </c>
      <c r="J8619">
        <f>IF('Data SW'!C637="","",IF((COUNTIF('Data SW'!K637,"&gt;0")+COUNTIF('Data SW'!M637,"&gt;0")+COUNTIF('Data SW'!O637,"&gt;0")+COUNTIF('Data SW'!Q637,"&gt;0")+COUNTIF('Data SW'!S637,"&gt;0")+COUNTIF('Data SW'!U637,"&gt;0")+COUNTIF('Data SW'!W637,"&gt;0")+COUNTIF('Data SW'!Y637,"&gt;0"))&gt;0,1,0))</f>
        <v/>
      </c>
      <c r="M8619" t="inlineStr">
        <is>
          <t>Data R</t>
        </is>
      </c>
    </row>
    <row r="8620">
      <c r="A8620" t="inlineStr">
        <is>
          <t>PT Swasta / PPKS</t>
        </is>
      </c>
      <c r="B8620">
        <f>IF('Data SW'!C638="","",'Data SW'!B638)</f>
        <v/>
      </c>
      <c r="C8620">
        <f>IF('Data SW'!C638="","",'Data SW'!C638)</f>
        <v/>
      </c>
      <c r="D8620">
        <f>IF('Data SW'!C638="","",'Data SW'!D638)</f>
        <v/>
      </c>
      <c r="E8620">
        <f>IF('Data SW'!C638="","",'Data SW'!E638)</f>
        <v/>
      </c>
      <c r="F8620">
        <f>IF('Data SW'!C638="","",'Data SW'!F638)</f>
        <v/>
      </c>
      <c r="G8620">
        <f>IF('Data SW'!C638="","",'Data SW'!AD638)</f>
        <v/>
      </c>
      <c r="H8620">
        <f>IF('Data SW'!C638="","",'Data SW'!AC638)</f>
        <v/>
      </c>
      <c r="I8620">
        <f>IF('Data SW'!C638="","",COUNTIF('Data SW'!J638,"&gt;0")+COUNTIF('Data SW'!L638,"&gt;0")+COUNTIF('Data SW'!N638,"&gt;0")+COUNTIF('Data SW'!P638,"&gt;0")+COUNTIF('Data SW'!R638,"&gt;0")+COUNTIF('Data SW'!T638,"&gt;0")+COUNTIF('Data SW'!V638,"&gt;0")+COUNTIF('Data SW'!X638,"&gt;0"))</f>
        <v/>
      </c>
      <c r="J8620">
        <f>IF('Data SW'!C638="","",IF((COUNTIF('Data SW'!K638,"&gt;0")+COUNTIF('Data SW'!M638,"&gt;0")+COUNTIF('Data SW'!O638,"&gt;0")+COUNTIF('Data SW'!Q638,"&gt;0")+COUNTIF('Data SW'!S638,"&gt;0")+COUNTIF('Data SW'!U638,"&gt;0")+COUNTIF('Data SW'!W638,"&gt;0")+COUNTIF('Data SW'!Y638,"&gt;0"))&gt;0,1,0))</f>
        <v/>
      </c>
      <c r="M8620" t="inlineStr">
        <is>
          <t>Data R</t>
        </is>
      </c>
    </row>
    <row r="8621">
      <c r="A8621" t="inlineStr">
        <is>
          <t>PT Swasta / PPKS</t>
        </is>
      </c>
      <c r="B8621">
        <f>IF('Data SW'!C639="","",'Data SW'!B639)</f>
        <v/>
      </c>
      <c r="C8621">
        <f>IF('Data SW'!C639="","",'Data SW'!C639)</f>
        <v/>
      </c>
      <c r="D8621">
        <f>IF('Data SW'!C639="","",'Data SW'!D639)</f>
        <v/>
      </c>
      <c r="E8621">
        <f>IF('Data SW'!C639="","",'Data SW'!E639)</f>
        <v/>
      </c>
      <c r="F8621">
        <f>IF('Data SW'!C639="","",'Data SW'!F639)</f>
        <v/>
      </c>
      <c r="G8621">
        <f>IF('Data SW'!C639="","",'Data SW'!AD639)</f>
        <v/>
      </c>
      <c r="H8621">
        <f>IF('Data SW'!C639="","",'Data SW'!AC639)</f>
        <v/>
      </c>
      <c r="I8621">
        <f>IF('Data SW'!C639="","",COUNTIF('Data SW'!J639,"&gt;0")+COUNTIF('Data SW'!L639,"&gt;0")+COUNTIF('Data SW'!N639,"&gt;0")+COUNTIF('Data SW'!P639,"&gt;0")+COUNTIF('Data SW'!R639,"&gt;0")+COUNTIF('Data SW'!T639,"&gt;0")+COUNTIF('Data SW'!V639,"&gt;0")+COUNTIF('Data SW'!X639,"&gt;0"))</f>
        <v/>
      </c>
      <c r="J8621">
        <f>IF('Data SW'!C639="","",IF((COUNTIF('Data SW'!K639,"&gt;0")+COUNTIF('Data SW'!M639,"&gt;0")+COUNTIF('Data SW'!O639,"&gt;0")+COUNTIF('Data SW'!Q639,"&gt;0")+COUNTIF('Data SW'!S639,"&gt;0")+COUNTIF('Data SW'!U639,"&gt;0")+COUNTIF('Data SW'!W639,"&gt;0")+COUNTIF('Data SW'!Y639,"&gt;0"))&gt;0,1,0))</f>
        <v/>
      </c>
      <c r="M8621" t="inlineStr">
        <is>
          <t>Data R</t>
        </is>
      </c>
    </row>
    <row r="8622">
      <c r="A8622" t="inlineStr">
        <is>
          <t>PT Swasta / PPKS</t>
        </is>
      </c>
      <c r="B8622">
        <f>IF('Data SW'!C640="","",'Data SW'!B640)</f>
        <v/>
      </c>
      <c r="C8622">
        <f>IF('Data SW'!C640="","",'Data SW'!C640)</f>
        <v/>
      </c>
      <c r="D8622">
        <f>IF('Data SW'!C640="","",'Data SW'!D640)</f>
        <v/>
      </c>
      <c r="E8622">
        <f>IF('Data SW'!C640="","",'Data SW'!E640)</f>
        <v/>
      </c>
      <c r="F8622">
        <f>IF('Data SW'!C640="","",'Data SW'!F640)</f>
        <v/>
      </c>
      <c r="G8622">
        <f>IF('Data SW'!C640="","",'Data SW'!AD640)</f>
        <v/>
      </c>
      <c r="H8622">
        <f>IF('Data SW'!C640="","",'Data SW'!AC640)</f>
        <v/>
      </c>
      <c r="I8622">
        <f>IF('Data SW'!C640="","",COUNTIF('Data SW'!J640,"&gt;0")+COUNTIF('Data SW'!L640,"&gt;0")+COUNTIF('Data SW'!N640,"&gt;0")+COUNTIF('Data SW'!P640,"&gt;0")+COUNTIF('Data SW'!R640,"&gt;0")+COUNTIF('Data SW'!T640,"&gt;0")+COUNTIF('Data SW'!V640,"&gt;0")+COUNTIF('Data SW'!X640,"&gt;0"))</f>
        <v/>
      </c>
      <c r="J8622">
        <f>IF('Data SW'!C640="","",IF((COUNTIF('Data SW'!K640,"&gt;0")+COUNTIF('Data SW'!M640,"&gt;0")+COUNTIF('Data SW'!O640,"&gt;0")+COUNTIF('Data SW'!Q640,"&gt;0")+COUNTIF('Data SW'!S640,"&gt;0")+COUNTIF('Data SW'!U640,"&gt;0")+COUNTIF('Data SW'!W640,"&gt;0")+COUNTIF('Data SW'!Y640,"&gt;0"))&gt;0,1,0))</f>
        <v/>
      </c>
      <c r="M8622" t="inlineStr">
        <is>
          <t>Data R</t>
        </is>
      </c>
    </row>
    <row r="8623">
      <c r="A8623" t="inlineStr">
        <is>
          <t>PT Swasta / PPKS</t>
        </is>
      </c>
      <c r="B8623">
        <f>IF('Data SW'!C641="","",'Data SW'!B641)</f>
        <v/>
      </c>
      <c r="C8623">
        <f>IF('Data SW'!C641="","",'Data SW'!C641)</f>
        <v/>
      </c>
      <c r="D8623">
        <f>IF('Data SW'!C641="","",'Data SW'!D641)</f>
        <v/>
      </c>
      <c r="E8623">
        <f>IF('Data SW'!C641="","",'Data SW'!E641)</f>
        <v/>
      </c>
      <c r="F8623">
        <f>IF('Data SW'!C641="","",'Data SW'!F641)</f>
        <v/>
      </c>
      <c r="G8623">
        <f>IF('Data SW'!C641="","",'Data SW'!AD641)</f>
        <v/>
      </c>
      <c r="H8623">
        <f>IF('Data SW'!C641="","",'Data SW'!AC641)</f>
        <v/>
      </c>
      <c r="I8623">
        <f>IF('Data SW'!C641="","",COUNTIF('Data SW'!J641,"&gt;0")+COUNTIF('Data SW'!L641,"&gt;0")+COUNTIF('Data SW'!N641,"&gt;0")+COUNTIF('Data SW'!P641,"&gt;0")+COUNTIF('Data SW'!R641,"&gt;0")+COUNTIF('Data SW'!T641,"&gt;0")+COUNTIF('Data SW'!V641,"&gt;0")+COUNTIF('Data SW'!X641,"&gt;0"))</f>
        <v/>
      </c>
      <c r="J8623">
        <f>IF('Data SW'!C641="","",IF((COUNTIF('Data SW'!K641,"&gt;0")+COUNTIF('Data SW'!M641,"&gt;0")+COUNTIF('Data SW'!O641,"&gt;0")+COUNTIF('Data SW'!Q641,"&gt;0")+COUNTIF('Data SW'!S641,"&gt;0")+COUNTIF('Data SW'!U641,"&gt;0")+COUNTIF('Data SW'!W641,"&gt;0")+COUNTIF('Data SW'!Y641,"&gt;0"))&gt;0,1,0))</f>
        <v/>
      </c>
      <c r="M8623" t="inlineStr">
        <is>
          <t>Data R</t>
        </is>
      </c>
    </row>
    <row r="8624">
      <c r="A8624" t="inlineStr">
        <is>
          <t>PT Swasta / PPKS</t>
        </is>
      </c>
      <c r="B8624">
        <f>IF('Data SW'!C642="","",'Data SW'!B642)</f>
        <v/>
      </c>
      <c r="C8624">
        <f>IF('Data SW'!C642="","",'Data SW'!C642)</f>
        <v/>
      </c>
      <c r="D8624">
        <f>IF('Data SW'!C642="","",'Data SW'!D642)</f>
        <v/>
      </c>
      <c r="E8624">
        <f>IF('Data SW'!C642="","",'Data SW'!E642)</f>
        <v/>
      </c>
      <c r="F8624">
        <f>IF('Data SW'!C642="","",'Data SW'!F642)</f>
        <v/>
      </c>
      <c r="G8624">
        <f>IF('Data SW'!C642="","",'Data SW'!AD642)</f>
        <v/>
      </c>
      <c r="H8624">
        <f>IF('Data SW'!C642="","",'Data SW'!AC642)</f>
        <v/>
      </c>
      <c r="I8624">
        <f>IF('Data SW'!C642="","",COUNTIF('Data SW'!J642,"&gt;0")+COUNTIF('Data SW'!L642,"&gt;0")+COUNTIF('Data SW'!N642,"&gt;0")+COUNTIF('Data SW'!P642,"&gt;0")+COUNTIF('Data SW'!R642,"&gt;0")+COUNTIF('Data SW'!T642,"&gt;0")+COUNTIF('Data SW'!V642,"&gt;0")+COUNTIF('Data SW'!X642,"&gt;0"))</f>
        <v/>
      </c>
      <c r="J8624">
        <f>IF('Data SW'!C642="","",IF((COUNTIF('Data SW'!K642,"&gt;0")+COUNTIF('Data SW'!M642,"&gt;0")+COUNTIF('Data SW'!O642,"&gt;0")+COUNTIF('Data SW'!Q642,"&gt;0")+COUNTIF('Data SW'!S642,"&gt;0")+COUNTIF('Data SW'!U642,"&gt;0")+COUNTIF('Data SW'!W642,"&gt;0")+COUNTIF('Data SW'!Y642,"&gt;0"))&gt;0,1,0))</f>
        <v/>
      </c>
      <c r="M8624" t="inlineStr">
        <is>
          <t>Data R</t>
        </is>
      </c>
    </row>
    <row r="8625">
      <c r="A8625" t="inlineStr">
        <is>
          <t>PT Swasta / PPKS</t>
        </is>
      </c>
      <c r="B8625">
        <f>IF('Data SW'!C643="","",'Data SW'!B643)</f>
        <v/>
      </c>
      <c r="C8625">
        <f>IF('Data SW'!C643="","",'Data SW'!C643)</f>
        <v/>
      </c>
      <c r="D8625">
        <f>IF('Data SW'!C643="","",'Data SW'!D643)</f>
        <v/>
      </c>
      <c r="E8625">
        <f>IF('Data SW'!C643="","",'Data SW'!E643)</f>
        <v/>
      </c>
      <c r="F8625">
        <f>IF('Data SW'!C643="","",'Data SW'!F643)</f>
        <v/>
      </c>
      <c r="G8625">
        <f>IF('Data SW'!C643="","",'Data SW'!AD643)</f>
        <v/>
      </c>
      <c r="H8625">
        <f>IF('Data SW'!C643="","",'Data SW'!AC643)</f>
        <v/>
      </c>
      <c r="I8625">
        <f>IF('Data SW'!C643="","",COUNTIF('Data SW'!J643,"&gt;0")+COUNTIF('Data SW'!L643,"&gt;0")+COUNTIF('Data SW'!N643,"&gt;0")+COUNTIF('Data SW'!P643,"&gt;0")+COUNTIF('Data SW'!R643,"&gt;0")+COUNTIF('Data SW'!T643,"&gt;0")+COUNTIF('Data SW'!V643,"&gt;0")+COUNTIF('Data SW'!X643,"&gt;0"))</f>
        <v/>
      </c>
      <c r="J8625">
        <f>IF('Data SW'!C643="","",IF((COUNTIF('Data SW'!K643,"&gt;0")+COUNTIF('Data SW'!M643,"&gt;0")+COUNTIF('Data SW'!O643,"&gt;0")+COUNTIF('Data SW'!Q643,"&gt;0")+COUNTIF('Data SW'!S643,"&gt;0")+COUNTIF('Data SW'!U643,"&gt;0")+COUNTIF('Data SW'!W643,"&gt;0")+COUNTIF('Data SW'!Y643,"&gt;0"))&gt;0,1,0))</f>
        <v/>
      </c>
      <c r="M8625" t="inlineStr">
        <is>
          <t>Data R</t>
        </is>
      </c>
    </row>
    <row r="8626">
      <c r="A8626" t="inlineStr">
        <is>
          <t>PT Swasta / PPKS</t>
        </is>
      </c>
      <c r="B8626">
        <f>IF('Data SW'!C644="","",'Data SW'!B644)</f>
        <v/>
      </c>
      <c r="C8626">
        <f>IF('Data SW'!C644="","",'Data SW'!C644)</f>
        <v/>
      </c>
      <c r="D8626">
        <f>IF('Data SW'!C644="","",'Data SW'!D644)</f>
        <v/>
      </c>
      <c r="E8626">
        <f>IF('Data SW'!C644="","",'Data SW'!E644)</f>
        <v/>
      </c>
      <c r="F8626">
        <f>IF('Data SW'!C644="","",'Data SW'!F644)</f>
        <v/>
      </c>
      <c r="G8626">
        <f>IF('Data SW'!C644="","",'Data SW'!AD644)</f>
        <v/>
      </c>
      <c r="H8626">
        <f>IF('Data SW'!C644="","",'Data SW'!AC644)</f>
        <v/>
      </c>
      <c r="I8626">
        <f>IF('Data SW'!C644="","",COUNTIF('Data SW'!J644,"&gt;0")+COUNTIF('Data SW'!L644,"&gt;0")+COUNTIF('Data SW'!N644,"&gt;0")+COUNTIF('Data SW'!P644,"&gt;0")+COUNTIF('Data SW'!R644,"&gt;0")+COUNTIF('Data SW'!T644,"&gt;0")+COUNTIF('Data SW'!V644,"&gt;0")+COUNTIF('Data SW'!X644,"&gt;0"))</f>
        <v/>
      </c>
      <c r="J8626">
        <f>IF('Data SW'!C644="","",IF((COUNTIF('Data SW'!K644,"&gt;0")+COUNTIF('Data SW'!M644,"&gt;0")+COUNTIF('Data SW'!O644,"&gt;0")+COUNTIF('Data SW'!Q644,"&gt;0")+COUNTIF('Data SW'!S644,"&gt;0")+COUNTIF('Data SW'!U644,"&gt;0")+COUNTIF('Data SW'!W644,"&gt;0")+COUNTIF('Data SW'!Y644,"&gt;0"))&gt;0,1,0))</f>
        <v/>
      </c>
      <c r="M8626" t="inlineStr">
        <is>
          <t>Data R</t>
        </is>
      </c>
    </row>
    <row r="8627">
      <c r="A8627" t="inlineStr">
        <is>
          <t>PT Swasta / PPKS</t>
        </is>
      </c>
      <c r="B8627">
        <f>IF('Data SW'!C645="","",'Data SW'!B645)</f>
        <v/>
      </c>
      <c r="C8627">
        <f>IF('Data SW'!C645="","",'Data SW'!C645)</f>
        <v/>
      </c>
      <c r="D8627">
        <f>IF('Data SW'!C645="","",'Data SW'!D645)</f>
        <v/>
      </c>
      <c r="E8627">
        <f>IF('Data SW'!C645="","",'Data SW'!E645)</f>
        <v/>
      </c>
      <c r="F8627">
        <f>IF('Data SW'!C645="","",'Data SW'!F645)</f>
        <v/>
      </c>
      <c r="G8627">
        <f>IF('Data SW'!C645="","",'Data SW'!AD645)</f>
        <v/>
      </c>
      <c r="H8627">
        <f>IF('Data SW'!C645="","",'Data SW'!AC645)</f>
        <v/>
      </c>
      <c r="I8627">
        <f>IF('Data SW'!C645="","",COUNTIF('Data SW'!J645,"&gt;0")+COUNTIF('Data SW'!L645,"&gt;0")+COUNTIF('Data SW'!N645,"&gt;0")+COUNTIF('Data SW'!P645,"&gt;0")+COUNTIF('Data SW'!R645,"&gt;0")+COUNTIF('Data SW'!T645,"&gt;0")+COUNTIF('Data SW'!V645,"&gt;0")+COUNTIF('Data SW'!X645,"&gt;0"))</f>
        <v/>
      </c>
      <c r="J8627">
        <f>IF('Data SW'!C645="","",IF((COUNTIF('Data SW'!K645,"&gt;0")+COUNTIF('Data SW'!M645,"&gt;0")+COUNTIF('Data SW'!O645,"&gt;0")+COUNTIF('Data SW'!Q645,"&gt;0")+COUNTIF('Data SW'!S645,"&gt;0")+COUNTIF('Data SW'!U645,"&gt;0")+COUNTIF('Data SW'!W645,"&gt;0")+COUNTIF('Data SW'!Y645,"&gt;0"))&gt;0,1,0))</f>
        <v/>
      </c>
      <c r="M8627" t="inlineStr">
        <is>
          <t>Data R</t>
        </is>
      </c>
    </row>
    <row r="8628">
      <c r="A8628" t="inlineStr">
        <is>
          <t>PT Swasta / PPKS</t>
        </is>
      </c>
      <c r="B8628">
        <f>IF('Data SW'!C646="","",'Data SW'!B646)</f>
        <v/>
      </c>
      <c r="C8628">
        <f>IF('Data SW'!C646="","",'Data SW'!C646)</f>
        <v/>
      </c>
      <c r="D8628">
        <f>IF('Data SW'!C646="","",'Data SW'!D646)</f>
        <v/>
      </c>
      <c r="E8628">
        <f>IF('Data SW'!C646="","",'Data SW'!E646)</f>
        <v/>
      </c>
      <c r="F8628">
        <f>IF('Data SW'!C646="","",'Data SW'!F646)</f>
        <v/>
      </c>
      <c r="G8628">
        <f>IF('Data SW'!C646="","",'Data SW'!AD646)</f>
        <v/>
      </c>
      <c r="H8628">
        <f>IF('Data SW'!C646="","",'Data SW'!AC646)</f>
        <v/>
      </c>
      <c r="I8628">
        <f>IF('Data SW'!C646="","",COUNTIF('Data SW'!J646,"&gt;0")+COUNTIF('Data SW'!L646,"&gt;0")+COUNTIF('Data SW'!N646,"&gt;0")+COUNTIF('Data SW'!P646,"&gt;0")+COUNTIF('Data SW'!R646,"&gt;0")+COUNTIF('Data SW'!T646,"&gt;0")+COUNTIF('Data SW'!V646,"&gt;0")+COUNTIF('Data SW'!X646,"&gt;0"))</f>
        <v/>
      </c>
      <c r="J8628">
        <f>IF('Data SW'!C646="","",IF((COUNTIF('Data SW'!K646,"&gt;0")+COUNTIF('Data SW'!M646,"&gt;0")+COUNTIF('Data SW'!O646,"&gt;0")+COUNTIF('Data SW'!Q646,"&gt;0")+COUNTIF('Data SW'!S646,"&gt;0")+COUNTIF('Data SW'!U646,"&gt;0")+COUNTIF('Data SW'!W646,"&gt;0")+COUNTIF('Data SW'!Y646,"&gt;0"))&gt;0,1,0))</f>
        <v/>
      </c>
      <c r="M8628" t="inlineStr">
        <is>
          <t>Data R</t>
        </is>
      </c>
    </row>
    <row r="8629">
      <c r="A8629" t="inlineStr">
        <is>
          <t>PT Swasta / PPKS</t>
        </is>
      </c>
      <c r="B8629">
        <f>IF('Data SW'!C647="","",'Data SW'!B647)</f>
        <v/>
      </c>
      <c r="C8629">
        <f>IF('Data SW'!C647="","",'Data SW'!C647)</f>
        <v/>
      </c>
      <c r="D8629">
        <f>IF('Data SW'!C647="","",'Data SW'!D647)</f>
        <v/>
      </c>
      <c r="E8629">
        <f>IF('Data SW'!C647="","",'Data SW'!E647)</f>
        <v/>
      </c>
      <c r="F8629">
        <f>IF('Data SW'!C647="","",'Data SW'!F647)</f>
        <v/>
      </c>
      <c r="G8629">
        <f>IF('Data SW'!C647="","",'Data SW'!AD647)</f>
        <v/>
      </c>
      <c r="H8629">
        <f>IF('Data SW'!C647="","",'Data SW'!AC647)</f>
        <v/>
      </c>
      <c r="I8629">
        <f>IF('Data SW'!C647="","",COUNTIF('Data SW'!J647,"&gt;0")+COUNTIF('Data SW'!L647,"&gt;0")+COUNTIF('Data SW'!N647,"&gt;0")+COUNTIF('Data SW'!P647,"&gt;0")+COUNTIF('Data SW'!R647,"&gt;0")+COUNTIF('Data SW'!T647,"&gt;0")+COUNTIF('Data SW'!V647,"&gt;0")+COUNTIF('Data SW'!X647,"&gt;0"))</f>
        <v/>
      </c>
      <c r="J8629">
        <f>IF('Data SW'!C647="","",IF((COUNTIF('Data SW'!K647,"&gt;0")+COUNTIF('Data SW'!M647,"&gt;0")+COUNTIF('Data SW'!O647,"&gt;0")+COUNTIF('Data SW'!Q647,"&gt;0")+COUNTIF('Data SW'!S647,"&gt;0")+COUNTIF('Data SW'!U647,"&gt;0")+COUNTIF('Data SW'!W647,"&gt;0")+COUNTIF('Data SW'!Y647,"&gt;0"))&gt;0,1,0))</f>
        <v/>
      </c>
      <c r="M8629" t="inlineStr">
        <is>
          <t>Data R</t>
        </is>
      </c>
    </row>
    <row r="8630">
      <c r="A8630" t="inlineStr">
        <is>
          <t>PT Swasta / PPKS</t>
        </is>
      </c>
      <c r="B8630">
        <f>IF('Data SW'!C648="","",'Data SW'!B648)</f>
        <v/>
      </c>
      <c r="C8630">
        <f>IF('Data SW'!C648="","",'Data SW'!C648)</f>
        <v/>
      </c>
      <c r="D8630">
        <f>IF('Data SW'!C648="","",'Data SW'!D648)</f>
        <v/>
      </c>
      <c r="E8630">
        <f>IF('Data SW'!C648="","",'Data SW'!E648)</f>
        <v/>
      </c>
      <c r="F8630">
        <f>IF('Data SW'!C648="","",'Data SW'!F648)</f>
        <v/>
      </c>
      <c r="G8630">
        <f>IF('Data SW'!C648="","",'Data SW'!AD648)</f>
        <v/>
      </c>
      <c r="H8630">
        <f>IF('Data SW'!C648="","",'Data SW'!AC648)</f>
        <v/>
      </c>
      <c r="I8630">
        <f>IF('Data SW'!C648="","",COUNTIF('Data SW'!J648,"&gt;0")+COUNTIF('Data SW'!L648,"&gt;0")+COUNTIF('Data SW'!N648,"&gt;0")+COUNTIF('Data SW'!P648,"&gt;0")+COUNTIF('Data SW'!R648,"&gt;0")+COUNTIF('Data SW'!T648,"&gt;0")+COUNTIF('Data SW'!V648,"&gt;0")+COUNTIF('Data SW'!X648,"&gt;0"))</f>
        <v/>
      </c>
      <c r="J8630">
        <f>IF('Data SW'!C648="","",IF((COUNTIF('Data SW'!K648,"&gt;0")+COUNTIF('Data SW'!M648,"&gt;0")+COUNTIF('Data SW'!O648,"&gt;0")+COUNTIF('Data SW'!Q648,"&gt;0")+COUNTIF('Data SW'!S648,"&gt;0")+COUNTIF('Data SW'!U648,"&gt;0")+COUNTIF('Data SW'!W648,"&gt;0")+COUNTIF('Data SW'!Y648,"&gt;0"))&gt;0,1,0))</f>
        <v/>
      </c>
      <c r="M8630" t="inlineStr">
        <is>
          <t>Data R</t>
        </is>
      </c>
    </row>
    <row r="8631">
      <c r="A8631" t="inlineStr">
        <is>
          <t>PT Swasta / PPKS</t>
        </is>
      </c>
      <c r="B8631">
        <f>IF('Data SW'!C649="","",'Data SW'!B649)</f>
        <v/>
      </c>
      <c r="C8631">
        <f>IF('Data SW'!C649="","",'Data SW'!C649)</f>
        <v/>
      </c>
      <c r="D8631">
        <f>IF('Data SW'!C649="","",'Data SW'!D649)</f>
        <v/>
      </c>
      <c r="E8631">
        <f>IF('Data SW'!C649="","",'Data SW'!E649)</f>
        <v/>
      </c>
      <c r="F8631">
        <f>IF('Data SW'!C649="","",'Data SW'!F649)</f>
        <v/>
      </c>
      <c r="G8631">
        <f>IF('Data SW'!C649="","",'Data SW'!AD649)</f>
        <v/>
      </c>
      <c r="H8631">
        <f>IF('Data SW'!C649="","",'Data SW'!AC649)</f>
        <v/>
      </c>
      <c r="I8631">
        <f>IF('Data SW'!C649="","",COUNTIF('Data SW'!J649,"&gt;0")+COUNTIF('Data SW'!L649,"&gt;0")+COUNTIF('Data SW'!N649,"&gt;0")+COUNTIF('Data SW'!P649,"&gt;0")+COUNTIF('Data SW'!R649,"&gt;0")+COUNTIF('Data SW'!T649,"&gt;0")+COUNTIF('Data SW'!V649,"&gt;0")+COUNTIF('Data SW'!X649,"&gt;0"))</f>
        <v/>
      </c>
      <c r="J8631">
        <f>IF('Data SW'!C649="","",IF((COUNTIF('Data SW'!K649,"&gt;0")+COUNTIF('Data SW'!M649,"&gt;0")+COUNTIF('Data SW'!O649,"&gt;0")+COUNTIF('Data SW'!Q649,"&gt;0")+COUNTIF('Data SW'!S649,"&gt;0")+COUNTIF('Data SW'!U649,"&gt;0")+COUNTIF('Data SW'!W649,"&gt;0")+COUNTIF('Data SW'!Y649,"&gt;0"))&gt;0,1,0))</f>
        <v/>
      </c>
      <c r="M8631" t="inlineStr">
        <is>
          <t>Data R</t>
        </is>
      </c>
    </row>
    <row r="8632">
      <c r="A8632" t="inlineStr">
        <is>
          <t>PT Swasta / PPKS</t>
        </is>
      </c>
      <c r="B8632">
        <f>IF('Data SW'!C650="","",'Data SW'!B650)</f>
        <v/>
      </c>
      <c r="C8632">
        <f>IF('Data SW'!C650="","",'Data SW'!C650)</f>
        <v/>
      </c>
      <c r="D8632">
        <f>IF('Data SW'!C650="","",'Data SW'!D650)</f>
        <v/>
      </c>
      <c r="E8632">
        <f>IF('Data SW'!C650="","",'Data SW'!E650)</f>
        <v/>
      </c>
      <c r="F8632">
        <f>IF('Data SW'!C650="","",'Data SW'!F650)</f>
        <v/>
      </c>
      <c r="G8632">
        <f>IF('Data SW'!C650="","",'Data SW'!AD650)</f>
        <v/>
      </c>
      <c r="H8632">
        <f>IF('Data SW'!C650="","",'Data SW'!AC650)</f>
        <v/>
      </c>
      <c r="I8632">
        <f>IF('Data SW'!C650="","",COUNTIF('Data SW'!J650,"&gt;0")+COUNTIF('Data SW'!L650,"&gt;0")+COUNTIF('Data SW'!N650,"&gt;0")+COUNTIF('Data SW'!P650,"&gt;0")+COUNTIF('Data SW'!R650,"&gt;0")+COUNTIF('Data SW'!T650,"&gt;0")+COUNTIF('Data SW'!V650,"&gt;0")+COUNTIF('Data SW'!X650,"&gt;0"))</f>
        <v/>
      </c>
      <c r="J8632">
        <f>IF('Data SW'!C650="","",IF((COUNTIF('Data SW'!K650,"&gt;0")+COUNTIF('Data SW'!M650,"&gt;0")+COUNTIF('Data SW'!O650,"&gt;0")+COUNTIF('Data SW'!Q650,"&gt;0")+COUNTIF('Data SW'!S650,"&gt;0")+COUNTIF('Data SW'!U650,"&gt;0")+COUNTIF('Data SW'!W650,"&gt;0")+COUNTIF('Data SW'!Y650,"&gt;0"))&gt;0,1,0))</f>
        <v/>
      </c>
      <c r="M8632" t="inlineStr">
        <is>
          <t>Data R</t>
        </is>
      </c>
    </row>
    <row r="8633">
      <c r="A8633" t="inlineStr">
        <is>
          <t>PT Swasta / PPKS</t>
        </is>
      </c>
      <c r="B8633">
        <f>IF('Data SW'!C651="","",'Data SW'!B651)</f>
        <v/>
      </c>
      <c r="C8633">
        <f>IF('Data SW'!C651="","",'Data SW'!C651)</f>
        <v/>
      </c>
      <c r="D8633">
        <f>IF('Data SW'!C651="","",'Data SW'!D651)</f>
        <v/>
      </c>
      <c r="E8633">
        <f>IF('Data SW'!C651="","",'Data SW'!E651)</f>
        <v/>
      </c>
      <c r="F8633">
        <f>IF('Data SW'!C651="","",'Data SW'!F651)</f>
        <v/>
      </c>
      <c r="G8633">
        <f>IF('Data SW'!C651="","",'Data SW'!AD651)</f>
        <v/>
      </c>
      <c r="H8633">
        <f>IF('Data SW'!C651="","",'Data SW'!AC651)</f>
        <v/>
      </c>
      <c r="I8633">
        <f>IF('Data SW'!C651="","",COUNTIF('Data SW'!J651,"&gt;0")+COUNTIF('Data SW'!L651,"&gt;0")+COUNTIF('Data SW'!N651,"&gt;0")+COUNTIF('Data SW'!P651,"&gt;0")+COUNTIF('Data SW'!R651,"&gt;0")+COUNTIF('Data SW'!T651,"&gt;0")+COUNTIF('Data SW'!V651,"&gt;0")+COUNTIF('Data SW'!X651,"&gt;0"))</f>
        <v/>
      </c>
      <c r="J8633">
        <f>IF('Data SW'!C651="","",IF((COUNTIF('Data SW'!K651,"&gt;0")+COUNTIF('Data SW'!M651,"&gt;0")+COUNTIF('Data SW'!O651,"&gt;0")+COUNTIF('Data SW'!Q651,"&gt;0")+COUNTIF('Data SW'!S651,"&gt;0")+COUNTIF('Data SW'!U651,"&gt;0")+COUNTIF('Data SW'!W651,"&gt;0")+COUNTIF('Data SW'!Y651,"&gt;0"))&gt;0,1,0))</f>
        <v/>
      </c>
      <c r="M8633" t="inlineStr">
        <is>
          <t>Data R</t>
        </is>
      </c>
    </row>
    <row r="8634">
      <c r="A8634" t="inlineStr">
        <is>
          <t>PT Swasta / PPKS</t>
        </is>
      </c>
      <c r="B8634">
        <f>IF('Data SW'!C652="","",'Data SW'!B652)</f>
        <v/>
      </c>
      <c r="C8634">
        <f>IF('Data SW'!C652="","",'Data SW'!C652)</f>
        <v/>
      </c>
      <c r="D8634">
        <f>IF('Data SW'!C652="","",'Data SW'!D652)</f>
        <v/>
      </c>
      <c r="E8634">
        <f>IF('Data SW'!C652="","",'Data SW'!E652)</f>
        <v/>
      </c>
      <c r="F8634">
        <f>IF('Data SW'!C652="","",'Data SW'!F652)</f>
        <v/>
      </c>
      <c r="G8634">
        <f>IF('Data SW'!C652="","",'Data SW'!AD652)</f>
        <v/>
      </c>
      <c r="H8634">
        <f>IF('Data SW'!C652="","",'Data SW'!AC652)</f>
        <v/>
      </c>
      <c r="I8634">
        <f>IF('Data SW'!C652="","",COUNTIF('Data SW'!J652,"&gt;0")+COUNTIF('Data SW'!L652,"&gt;0")+COUNTIF('Data SW'!N652,"&gt;0")+COUNTIF('Data SW'!P652,"&gt;0")+COUNTIF('Data SW'!R652,"&gt;0")+COUNTIF('Data SW'!T652,"&gt;0")+COUNTIF('Data SW'!V652,"&gt;0")+COUNTIF('Data SW'!X652,"&gt;0"))</f>
        <v/>
      </c>
      <c r="J8634">
        <f>IF('Data SW'!C652="","",IF((COUNTIF('Data SW'!K652,"&gt;0")+COUNTIF('Data SW'!M652,"&gt;0")+COUNTIF('Data SW'!O652,"&gt;0")+COUNTIF('Data SW'!Q652,"&gt;0")+COUNTIF('Data SW'!S652,"&gt;0")+COUNTIF('Data SW'!U652,"&gt;0")+COUNTIF('Data SW'!W652,"&gt;0")+COUNTIF('Data SW'!Y652,"&gt;0"))&gt;0,1,0))</f>
        <v/>
      </c>
      <c r="M8634" t="inlineStr">
        <is>
          <t>Data R</t>
        </is>
      </c>
    </row>
    <row r="8635">
      <c r="A8635" t="inlineStr">
        <is>
          <t>PT Swasta / PPKS</t>
        </is>
      </c>
      <c r="B8635">
        <f>IF('Data SW'!C653="","",'Data SW'!B653)</f>
        <v/>
      </c>
      <c r="C8635">
        <f>IF('Data SW'!C653="","",'Data SW'!C653)</f>
        <v/>
      </c>
      <c r="D8635">
        <f>IF('Data SW'!C653="","",'Data SW'!D653)</f>
        <v/>
      </c>
      <c r="E8635">
        <f>IF('Data SW'!C653="","",'Data SW'!E653)</f>
        <v/>
      </c>
      <c r="F8635">
        <f>IF('Data SW'!C653="","",'Data SW'!F653)</f>
        <v/>
      </c>
      <c r="G8635">
        <f>IF('Data SW'!C653="","",'Data SW'!AD653)</f>
        <v/>
      </c>
      <c r="H8635">
        <f>IF('Data SW'!C653="","",'Data SW'!AC653)</f>
        <v/>
      </c>
      <c r="I8635">
        <f>IF('Data SW'!C653="","",COUNTIF('Data SW'!J653,"&gt;0")+COUNTIF('Data SW'!L653,"&gt;0")+COUNTIF('Data SW'!N653,"&gt;0")+COUNTIF('Data SW'!P653,"&gt;0")+COUNTIF('Data SW'!R653,"&gt;0")+COUNTIF('Data SW'!T653,"&gt;0")+COUNTIF('Data SW'!V653,"&gt;0")+COUNTIF('Data SW'!X653,"&gt;0"))</f>
        <v/>
      </c>
      <c r="J8635">
        <f>IF('Data SW'!C653="","",IF((COUNTIF('Data SW'!K653,"&gt;0")+COUNTIF('Data SW'!M653,"&gt;0")+COUNTIF('Data SW'!O653,"&gt;0")+COUNTIF('Data SW'!Q653,"&gt;0")+COUNTIF('Data SW'!S653,"&gt;0")+COUNTIF('Data SW'!U653,"&gt;0")+COUNTIF('Data SW'!W653,"&gt;0")+COUNTIF('Data SW'!Y653,"&gt;0"))&gt;0,1,0))</f>
        <v/>
      </c>
      <c r="M8635" t="inlineStr">
        <is>
          <t>Data R</t>
        </is>
      </c>
    </row>
    <row r="8636">
      <c r="A8636" t="inlineStr">
        <is>
          <t>PT Swasta / PPKS</t>
        </is>
      </c>
      <c r="B8636">
        <f>IF('Data SW'!C654="","",'Data SW'!B654)</f>
        <v/>
      </c>
      <c r="C8636">
        <f>IF('Data SW'!C654="","",'Data SW'!C654)</f>
        <v/>
      </c>
      <c r="D8636">
        <f>IF('Data SW'!C654="","",'Data SW'!D654)</f>
        <v/>
      </c>
      <c r="E8636">
        <f>IF('Data SW'!C654="","",'Data SW'!E654)</f>
        <v/>
      </c>
      <c r="F8636">
        <f>IF('Data SW'!C654="","",'Data SW'!F654)</f>
        <v/>
      </c>
      <c r="G8636">
        <f>IF('Data SW'!C654="","",'Data SW'!AD654)</f>
        <v/>
      </c>
      <c r="H8636">
        <f>IF('Data SW'!C654="","",'Data SW'!AC654)</f>
        <v/>
      </c>
      <c r="I8636">
        <f>IF('Data SW'!C654="","",COUNTIF('Data SW'!J654,"&gt;0")+COUNTIF('Data SW'!L654,"&gt;0")+COUNTIF('Data SW'!N654,"&gt;0")+COUNTIF('Data SW'!P654,"&gt;0")+COUNTIF('Data SW'!R654,"&gt;0")+COUNTIF('Data SW'!T654,"&gt;0")+COUNTIF('Data SW'!V654,"&gt;0")+COUNTIF('Data SW'!X654,"&gt;0"))</f>
        <v/>
      </c>
      <c r="J8636">
        <f>IF('Data SW'!C654="","",IF((COUNTIF('Data SW'!K654,"&gt;0")+COUNTIF('Data SW'!M654,"&gt;0")+COUNTIF('Data SW'!O654,"&gt;0")+COUNTIF('Data SW'!Q654,"&gt;0")+COUNTIF('Data SW'!S654,"&gt;0")+COUNTIF('Data SW'!U654,"&gt;0")+COUNTIF('Data SW'!W654,"&gt;0")+COUNTIF('Data SW'!Y654,"&gt;0"))&gt;0,1,0))</f>
        <v/>
      </c>
      <c r="M8636" t="inlineStr">
        <is>
          <t>Data R</t>
        </is>
      </c>
    </row>
    <row r="8637">
      <c r="A8637" t="inlineStr">
        <is>
          <t>PT Swasta / PPKS</t>
        </is>
      </c>
      <c r="B8637">
        <f>IF('Data SW'!C655="","",'Data SW'!B655)</f>
        <v/>
      </c>
      <c r="C8637">
        <f>IF('Data SW'!C655="","",'Data SW'!C655)</f>
        <v/>
      </c>
      <c r="D8637">
        <f>IF('Data SW'!C655="","",'Data SW'!D655)</f>
        <v/>
      </c>
      <c r="E8637">
        <f>IF('Data SW'!C655="","",'Data SW'!E655)</f>
        <v/>
      </c>
      <c r="F8637">
        <f>IF('Data SW'!C655="","",'Data SW'!F655)</f>
        <v/>
      </c>
      <c r="G8637">
        <f>IF('Data SW'!C655="","",'Data SW'!AD655)</f>
        <v/>
      </c>
      <c r="H8637">
        <f>IF('Data SW'!C655="","",'Data SW'!AC655)</f>
        <v/>
      </c>
      <c r="I8637">
        <f>IF('Data SW'!C655="","",COUNTIF('Data SW'!J655,"&gt;0")+COUNTIF('Data SW'!L655,"&gt;0")+COUNTIF('Data SW'!N655,"&gt;0")+COUNTIF('Data SW'!P655,"&gt;0")+COUNTIF('Data SW'!R655,"&gt;0")+COUNTIF('Data SW'!T655,"&gt;0")+COUNTIF('Data SW'!V655,"&gt;0")+COUNTIF('Data SW'!X655,"&gt;0"))</f>
        <v/>
      </c>
      <c r="J8637">
        <f>IF('Data SW'!C655="","",IF((COUNTIF('Data SW'!K655,"&gt;0")+COUNTIF('Data SW'!M655,"&gt;0")+COUNTIF('Data SW'!O655,"&gt;0")+COUNTIF('Data SW'!Q655,"&gt;0")+COUNTIF('Data SW'!S655,"&gt;0")+COUNTIF('Data SW'!U655,"&gt;0")+COUNTIF('Data SW'!W655,"&gt;0")+COUNTIF('Data SW'!Y655,"&gt;0"))&gt;0,1,0))</f>
        <v/>
      </c>
      <c r="M8637" t="inlineStr">
        <is>
          <t>Data R</t>
        </is>
      </c>
    </row>
    <row r="8638">
      <c r="A8638" t="inlineStr">
        <is>
          <t>PT Swasta / PPKS</t>
        </is>
      </c>
      <c r="B8638">
        <f>IF('Data SW'!C656="","",'Data SW'!B656)</f>
        <v/>
      </c>
      <c r="C8638">
        <f>IF('Data SW'!C656="","",'Data SW'!C656)</f>
        <v/>
      </c>
      <c r="D8638">
        <f>IF('Data SW'!C656="","",'Data SW'!D656)</f>
        <v/>
      </c>
      <c r="E8638">
        <f>IF('Data SW'!C656="","",'Data SW'!E656)</f>
        <v/>
      </c>
      <c r="F8638">
        <f>IF('Data SW'!C656="","",'Data SW'!F656)</f>
        <v/>
      </c>
      <c r="G8638">
        <f>IF('Data SW'!C656="","",'Data SW'!AD656)</f>
        <v/>
      </c>
      <c r="H8638">
        <f>IF('Data SW'!C656="","",'Data SW'!AC656)</f>
        <v/>
      </c>
      <c r="I8638">
        <f>IF('Data SW'!C656="","",COUNTIF('Data SW'!J656,"&gt;0")+COUNTIF('Data SW'!L656,"&gt;0")+COUNTIF('Data SW'!N656,"&gt;0")+COUNTIF('Data SW'!P656,"&gt;0")+COUNTIF('Data SW'!R656,"&gt;0")+COUNTIF('Data SW'!T656,"&gt;0")+COUNTIF('Data SW'!V656,"&gt;0")+COUNTIF('Data SW'!X656,"&gt;0"))</f>
        <v/>
      </c>
      <c r="J8638">
        <f>IF('Data SW'!C656="","",IF((COUNTIF('Data SW'!K656,"&gt;0")+COUNTIF('Data SW'!M656,"&gt;0")+COUNTIF('Data SW'!O656,"&gt;0")+COUNTIF('Data SW'!Q656,"&gt;0")+COUNTIF('Data SW'!S656,"&gt;0")+COUNTIF('Data SW'!U656,"&gt;0")+COUNTIF('Data SW'!W656,"&gt;0")+COUNTIF('Data SW'!Y656,"&gt;0"))&gt;0,1,0))</f>
        <v/>
      </c>
      <c r="M8638" t="inlineStr">
        <is>
          <t>Data R</t>
        </is>
      </c>
    </row>
    <row r="8639">
      <c r="A8639" t="inlineStr">
        <is>
          <t>PT Swasta / PPKS</t>
        </is>
      </c>
      <c r="B8639">
        <f>IF('Data SW'!C657="","",'Data SW'!B657)</f>
        <v/>
      </c>
      <c r="C8639">
        <f>IF('Data SW'!C657="","",'Data SW'!C657)</f>
        <v/>
      </c>
      <c r="D8639">
        <f>IF('Data SW'!C657="","",'Data SW'!D657)</f>
        <v/>
      </c>
      <c r="E8639">
        <f>IF('Data SW'!C657="","",'Data SW'!E657)</f>
        <v/>
      </c>
      <c r="F8639">
        <f>IF('Data SW'!C657="","",'Data SW'!F657)</f>
        <v/>
      </c>
      <c r="G8639">
        <f>IF('Data SW'!C657="","",'Data SW'!AD657)</f>
        <v/>
      </c>
      <c r="H8639">
        <f>IF('Data SW'!C657="","",'Data SW'!AC657)</f>
        <v/>
      </c>
      <c r="I8639">
        <f>IF('Data SW'!C657="","",COUNTIF('Data SW'!J657,"&gt;0")+COUNTIF('Data SW'!L657,"&gt;0")+COUNTIF('Data SW'!N657,"&gt;0")+COUNTIF('Data SW'!P657,"&gt;0")+COUNTIF('Data SW'!R657,"&gt;0")+COUNTIF('Data SW'!T657,"&gt;0")+COUNTIF('Data SW'!V657,"&gt;0")+COUNTIF('Data SW'!X657,"&gt;0"))</f>
        <v/>
      </c>
      <c r="J8639">
        <f>IF('Data SW'!C657="","",IF((COUNTIF('Data SW'!K657,"&gt;0")+COUNTIF('Data SW'!M657,"&gt;0")+COUNTIF('Data SW'!O657,"&gt;0")+COUNTIF('Data SW'!Q657,"&gt;0")+COUNTIF('Data SW'!S657,"&gt;0")+COUNTIF('Data SW'!U657,"&gt;0")+COUNTIF('Data SW'!W657,"&gt;0")+COUNTIF('Data SW'!Y657,"&gt;0"))&gt;0,1,0))</f>
        <v/>
      </c>
      <c r="M8639" t="inlineStr">
        <is>
          <t>Data R</t>
        </is>
      </c>
    </row>
    <row r="8640">
      <c r="A8640" t="inlineStr">
        <is>
          <t>PT Swasta / PPKS</t>
        </is>
      </c>
      <c r="B8640">
        <f>IF('Data SW'!C658="","",'Data SW'!B658)</f>
        <v/>
      </c>
      <c r="C8640">
        <f>IF('Data SW'!C658="","",'Data SW'!C658)</f>
        <v/>
      </c>
      <c r="D8640">
        <f>IF('Data SW'!C658="","",'Data SW'!D658)</f>
        <v/>
      </c>
      <c r="E8640">
        <f>IF('Data SW'!C658="","",'Data SW'!E658)</f>
        <v/>
      </c>
      <c r="F8640">
        <f>IF('Data SW'!C658="","",'Data SW'!F658)</f>
        <v/>
      </c>
      <c r="G8640">
        <f>IF('Data SW'!C658="","",'Data SW'!AD658)</f>
        <v/>
      </c>
      <c r="H8640">
        <f>IF('Data SW'!C658="","",'Data SW'!AC658)</f>
        <v/>
      </c>
      <c r="I8640">
        <f>IF('Data SW'!C658="","",COUNTIF('Data SW'!J658,"&gt;0")+COUNTIF('Data SW'!L658,"&gt;0")+COUNTIF('Data SW'!N658,"&gt;0")+COUNTIF('Data SW'!P658,"&gt;0")+COUNTIF('Data SW'!R658,"&gt;0")+COUNTIF('Data SW'!T658,"&gt;0")+COUNTIF('Data SW'!V658,"&gt;0")+COUNTIF('Data SW'!X658,"&gt;0"))</f>
        <v/>
      </c>
      <c r="J8640">
        <f>IF('Data SW'!C658="","",IF((COUNTIF('Data SW'!K658,"&gt;0")+COUNTIF('Data SW'!M658,"&gt;0")+COUNTIF('Data SW'!O658,"&gt;0")+COUNTIF('Data SW'!Q658,"&gt;0")+COUNTIF('Data SW'!S658,"&gt;0")+COUNTIF('Data SW'!U658,"&gt;0")+COUNTIF('Data SW'!W658,"&gt;0")+COUNTIF('Data SW'!Y658,"&gt;0"))&gt;0,1,0))</f>
        <v/>
      </c>
      <c r="M8640" t="inlineStr">
        <is>
          <t>Data R</t>
        </is>
      </c>
    </row>
    <row r="8641">
      <c r="A8641" t="inlineStr">
        <is>
          <t>PT Swasta / PPKS</t>
        </is>
      </c>
      <c r="B8641">
        <f>IF('Data SW'!C659="","",'Data SW'!B659)</f>
        <v/>
      </c>
      <c r="C8641">
        <f>IF('Data SW'!C659="","",'Data SW'!C659)</f>
        <v/>
      </c>
      <c r="D8641">
        <f>IF('Data SW'!C659="","",'Data SW'!D659)</f>
        <v/>
      </c>
      <c r="E8641">
        <f>IF('Data SW'!C659="","",'Data SW'!E659)</f>
        <v/>
      </c>
      <c r="F8641">
        <f>IF('Data SW'!C659="","",'Data SW'!F659)</f>
        <v/>
      </c>
      <c r="G8641">
        <f>IF('Data SW'!C659="","",'Data SW'!AD659)</f>
        <v/>
      </c>
      <c r="H8641">
        <f>IF('Data SW'!C659="","",'Data SW'!AC659)</f>
        <v/>
      </c>
      <c r="I8641">
        <f>IF('Data SW'!C659="","",COUNTIF('Data SW'!J659,"&gt;0")+COUNTIF('Data SW'!L659,"&gt;0")+COUNTIF('Data SW'!N659,"&gt;0")+COUNTIF('Data SW'!P659,"&gt;0")+COUNTIF('Data SW'!R659,"&gt;0")+COUNTIF('Data SW'!T659,"&gt;0")+COUNTIF('Data SW'!V659,"&gt;0")+COUNTIF('Data SW'!X659,"&gt;0"))</f>
        <v/>
      </c>
      <c r="J8641">
        <f>IF('Data SW'!C659="","",IF((COUNTIF('Data SW'!K659,"&gt;0")+COUNTIF('Data SW'!M659,"&gt;0")+COUNTIF('Data SW'!O659,"&gt;0")+COUNTIF('Data SW'!Q659,"&gt;0")+COUNTIF('Data SW'!S659,"&gt;0")+COUNTIF('Data SW'!U659,"&gt;0")+COUNTIF('Data SW'!W659,"&gt;0")+COUNTIF('Data SW'!Y659,"&gt;0"))&gt;0,1,0))</f>
        <v/>
      </c>
      <c r="M8641" t="inlineStr">
        <is>
          <t>Data R</t>
        </is>
      </c>
    </row>
    <row r="8642">
      <c r="A8642" t="inlineStr">
        <is>
          <t>PT Swasta / PPKS</t>
        </is>
      </c>
      <c r="B8642">
        <f>IF('Data SW'!C660="","",'Data SW'!B660)</f>
        <v/>
      </c>
      <c r="C8642">
        <f>IF('Data SW'!C660="","",'Data SW'!C660)</f>
        <v/>
      </c>
      <c r="D8642">
        <f>IF('Data SW'!C660="","",'Data SW'!D660)</f>
        <v/>
      </c>
      <c r="E8642">
        <f>IF('Data SW'!C660="","",'Data SW'!E660)</f>
        <v/>
      </c>
      <c r="F8642">
        <f>IF('Data SW'!C660="","",'Data SW'!F660)</f>
        <v/>
      </c>
      <c r="G8642">
        <f>IF('Data SW'!C660="","",'Data SW'!AD660)</f>
        <v/>
      </c>
      <c r="H8642">
        <f>IF('Data SW'!C660="","",'Data SW'!AC660)</f>
        <v/>
      </c>
      <c r="I8642">
        <f>IF('Data SW'!C660="","",COUNTIF('Data SW'!J660,"&gt;0")+COUNTIF('Data SW'!L660,"&gt;0")+COUNTIF('Data SW'!N660,"&gt;0")+COUNTIF('Data SW'!P660,"&gt;0")+COUNTIF('Data SW'!R660,"&gt;0")+COUNTIF('Data SW'!T660,"&gt;0")+COUNTIF('Data SW'!V660,"&gt;0")+COUNTIF('Data SW'!X660,"&gt;0"))</f>
        <v/>
      </c>
      <c r="J8642">
        <f>IF('Data SW'!C660="","",IF((COUNTIF('Data SW'!K660,"&gt;0")+COUNTIF('Data SW'!M660,"&gt;0")+COUNTIF('Data SW'!O660,"&gt;0")+COUNTIF('Data SW'!Q660,"&gt;0")+COUNTIF('Data SW'!S660,"&gt;0")+COUNTIF('Data SW'!U660,"&gt;0")+COUNTIF('Data SW'!W660,"&gt;0")+COUNTIF('Data SW'!Y660,"&gt;0"))&gt;0,1,0))</f>
        <v/>
      </c>
      <c r="M8642" t="inlineStr">
        <is>
          <t>Data R</t>
        </is>
      </c>
    </row>
    <row r="8643">
      <c r="A8643" t="inlineStr">
        <is>
          <t>PT Swasta / PPKS</t>
        </is>
      </c>
      <c r="B8643">
        <f>IF('Data SW'!C661="","",'Data SW'!B661)</f>
        <v/>
      </c>
      <c r="C8643">
        <f>IF('Data SW'!C661="","",'Data SW'!C661)</f>
        <v/>
      </c>
      <c r="D8643">
        <f>IF('Data SW'!C661="","",'Data SW'!D661)</f>
        <v/>
      </c>
      <c r="E8643">
        <f>IF('Data SW'!C661="","",'Data SW'!E661)</f>
        <v/>
      </c>
      <c r="F8643">
        <f>IF('Data SW'!C661="","",'Data SW'!F661)</f>
        <v/>
      </c>
      <c r="G8643">
        <f>IF('Data SW'!C661="","",'Data SW'!AD661)</f>
        <v/>
      </c>
      <c r="H8643">
        <f>IF('Data SW'!C661="","",'Data SW'!AC661)</f>
        <v/>
      </c>
      <c r="I8643">
        <f>IF('Data SW'!C661="","",COUNTIF('Data SW'!J661,"&gt;0")+COUNTIF('Data SW'!L661,"&gt;0")+COUNTIF('Data SW'!N661,"&gt;0")+COUNTIF('Data SW'!P661,"&gt;0")+COUNTIF('Data SW'!R661,"&gt;0")+COUNTIF('Data SW'!T661,"&gt;0")+COUNTIF('Data SW'!V661,"&gt;0")+COUNTIF('Data SW'!X661,"&gt;0"))</f>
        <v/>
      </c>
      <c r="J8643">
        <f>IF('Data SW'!C661="","",IF((COUNTIF('Data SW'!K661,"&gt;0")+COUNTIF('Data SW'!M661,"&gt;0")+COUNTIF('Data SW'!O661,"&gt;0")+COUNTIF('Data SW'!Q661,"&gt;0")+COUNTIF('Data SW'!S661,"&gt;0")+COUNTIF('Data SW'!U661,"&gt;0")+COUNTIF('Data SW'!W661,"&gt;0")+COUNTIF('Data SW'!Y661,"&gt;0"))&gt;0,1,0))</f>
        <v/>
      </c>
      <c r="M8643" t="inlineStr">
        <is>
          <t>Data R</t>
        </is>
      </c>
    </row>
    <row r="8644">
      <c r="A8644" t="inlineStr">
        <is>
          <t>PT Swasta / PPKS</t>
        </is>
      </c>
      <c r="B8644">
        <f>IF('Data SW'!C662="","",'Data SW'!B662)</f>
        <v/>
      </c>
      <c r="C8644">
        <f>IF('Data SW'!C662="","",'Data SW'!C662)</f>
        <v/>
      </c>
      <c r="D8644">
        <f>IF('Data SW'!C662="","",'Data SW'!D662)</f>
        <v/>
      </c>
      <c r="E8644">
        <f>IF('Data SW'!C662="","",'Data SW'!E662)</f>
        <v/>
      </c>
      <c r="F8644">
        <f>IF('Data SW'!C662="","",'Data SW'!F662)</f>
        <v/>
      </c>
      <c r="G8644">
        <f>IF('Data SW'!C662="","",'Data SW'!AD662)</f>
        <v/>
      </c>
      <c r="H8644">
        <f>IF('Data SW'!C662="","",'Data SW'!AC662)</f>
        <v/>
      </c>
      <c r="I8644">
        <f>IF('Data SW'!C662="","",COUNTIF('Data SW'!J662,"&gt;0")+COUNTIF('Data SW'!L662,"&gt;0")+COUNTIF('Data SW'!N662,"&gt;0")+COUNTIF('Data SW'!P662,"&gt;0")+COUNTIF('Data SW'!R662,"&gt;0")+COUNTIF('Data SW'!T662,"&gt;0")+COUNTIF('Data SW'!V662,"&gt;0")+COUNTIF('Data SW'!X662,"&gt;0"))</f>
        <v/>
      </c>
      <c r="J8644">
        <f>IF('Data SW'!C662="","",IF((COUNTIF('Data SW'!K662,"&gt;0")+COUNTIF('Data SW'!M662,"&gt;0")+COUNTIF('Data SW'!O662,"&gt;0")+COUNTIF('Data SW'!Q662,"&gt;0")+COUNTIF('Data SW'!S662,"&gt;0")+COUNTIF('Data SW'!U662,"&gt;0")+COUNTIF('Data SW'!W662,"&gt;0")+COUNTIF('Data SW'!Y662,"&gt;0"))&gt;0,1,0))</f>
        <v/>
      </c>
      <c r="M8644" t="inlineStr">
        <is>
          <t>Data R</t>
        </is>
      </c>
    </row>
    <row r="8645">
      <c r="A8645" t="inlineStr">
        <is>
          <t>PT Swasta / PPKS</t>
        </is>
      </c>
      <c r="B8645">
        <f>IF('Data SW'!C663="","",'Data SW'!B663)</f>
        <v/>
      </c>
      <c r="C8645">
        <f>IF('Data SW'!C663="","",'Data SW'!C663)</f>
        <v/>
      </c>
      <c r="D8645">
        <f>IF('Data SW'!C663="","",'Data SW'!D663)</f>
        <v/>
      </c>
      <c r="E8645">
        <f>IF('Data SW'!C663="","",'Data SW'!E663)</f>
        <v/>
      </c>
      <c r="F8645">
        <f>IF('Data SW'!C663="","",'Data SW'!F663)</f>
        <v/>
      </c>
      <c r="G8645">
        <f>IF('Data SW'!C663="","",'Data SW'!AD663)</f>
        <v/>
      </c>
      <c r="H8645">
        <f>IF('Data SW'!C663="","",'Data SW'!AC663)</f>
        <v/>
      </c>
      <c r="I8645">
        <f>IF('Data SW'!C663="","",COUNTIF('Data SW'!J663,"&gt;0")+COUNTIF('Data SW'!L663,"&gt;0")+COUNTIF('Data SW'!N663,"&gt;0")+COUNTIF('Data SW'!P663,"&gt;0")+COUNTIF('Data SW'!R663,"&gt;0")+COUNTIF('Data SW'!T663,"&gt;0")+COUNTIF('Data SW'!V663,"&gt;0")+COUNTIF('Data SW'!X663,"&gt;0"))</f>
        <v/>
      </c>
      <c r="J8645">
        <f>IF('Data SW'!C663="","",IF((COUNTIF('Data SW'!K663,"&gt;0")+COUNTIF('Data SW'!M663,"&gt;0")+COUNTIF('Data SW'!O663,"&gt;0")+COUNTIF('Data SW'!Q663,"&gt;0")+COUNTIF('Data SW'!S663,"&gt;0")+COUNTIF('Data SW'!U663,"&gt;0")+COUNTIF('Data SW'!W663,"&gt;0")+COUNTIF('Data SW'!Y663,"&gt;0"))&gt;0,1,0))</f>
        <v/>
      </c>
      <c r="M8645" t="inlineStr">
        <is>
          <t>Data R</t>
        </is>
      </c>
    </row>
    <row r="8646">
      <c r="A8646" t="inlineStr">
        <is>
          <t>PT Swasta / PPKS</t>
        </is>
      </c>
      <c r="B8646">
        <f>IF('Data SW'!C664="","",'Data SW'!B664)</f>
        <v/>
      </c>
      <c r="C8646">
        <f>IF('Data SW'!C664="","",'Data SW'!C664)</f>
        <v/>
      </c>
      <c r="D8646">
        <f>IF('Data SW'!C664="","",'Data SW'!D664)</f>
        <v/>
      </c>
      <c r="E8646">
        <f>IF('Data SW'!C664="","",'Data SW'!E664)</f>
        <v/>
      </c>
      <c r="F8646">
        <f>IF('Data SW'!C664="","",'Data SW'!F664)</f>
        <v/>
      </c>
      <c r="G8646">
        <f>IF('Data SW'!C664="","",'Data SW'!AD664)</f>
        <v/>
      </c>
      <c r="H8646">
        <f>IF('Data SW'!C664="","",'Data SW'!AC664)</f>
        <v/>
      </c>
      <c r="I8646">
        <f>IF('Data SW'!C664="","",COUNTIF('Data SW'!J664,"&gt;0")+COUNTIF('Data SW'!L664,"&gt;0")+COUNTIF('Data SW'!N664,"&gt;0")+COUNTIF('Data SW'!P664,"&gt;0")+COUNTIF('Data SW'!R664,"&gt;0")+COUNTIF('Data SW'!T664,"&gt;0")+COUNTIF('Data SW'!V664,"&gt;0")+COUNTIF('Data SW'!X664,"&gt;0"))</f>
        <v/>
      </c>
      <c r="J8646">
        <f>IF('Data SW'!C664="","",IF((COUNTIF('Data SW'!K664,"&gt;0")+COUNTIF('Data SW'!M664,"&gt;0")+COUNTIF('Data SW'!O664,"&gt;0")+COUNTIF('Data SW'!Q664,"&gt;0")+COUNTIF('Data SW'!S664,"&gt;0")+COUNTIF('Data SW'!U664,"&gt;0")+COUNTIF('Data SW'!W664,"&gt;0")+COUNTIF('Data SW'!Y664,"&gt;0"))&gt;0,1,0))</f>
        <v/>
      </c>
      <c r="M8646" t="inlineStr">
        <is>
          <t>Data R</t>
        </is>
      </c>
    </row>
    <row r="8647">
      <c r="A8647" t="inlineStr">
        <is>
          <t>PT Swasta / PPKS</t>
        </is>
      </c>
      <c r="B8647">
        <f>IF('Data SW'!C665="","",'Data SW'!B665)</f>
        <v/>
      </c>
      <c r="C8647">
        <f>IF('Data SW'!C665="","",'Data SW'!C665)</f>
        <v/>
      </c>
      <c r="D8647">
        <f>IF('Data SW'!C665="","",'Data SW'!D665)</f>
        <v/>
      </c>
      <c r="E8647">
        <f>IF('Data SW'!C665="","",'Data SW'!E665)</f>
        <v/>
      </c>
      <c r="F8647">
        <f>IF('Data SW'!C665="","",'Data SW'!F665)</f>
        <v/>
      </c>
      <c r="G8647">
        <f>IF('Data SW'!C665="","",'Data SW'!AD665)</f>
        <v/>
      </c>
      <c r="H8647">
        <f>IF('Data SW'!C665="","",'Data SW'!AC665)</f>
        <v/>
      </c>
      <c r="I8647">
        <f>IF('Data SW'!C665="","",COUNTIF('Data SW'!J665,"&gt;0")+COUNTIF('Data SW'!L665,"&gt;0")+COUNTIF('Data SW'!N665,"&gt;0")+COUNTIF('Data SW'!P665,"&gt;0")+COUNTIF('Data SW'!R665,"&gt;0")+COUNTIF('Data SW'!T665,"&gt;0")+COUNTIF('Data SW'!V665,"&gt;0")+COUNTIF('Data SW'!X665,"&gt;0"))</f>
        <v/>
      </c>
      <c r="J8647">
        <f>IF('Data SW'!C665="","",IF((COUNTIF('Data SW'!K665,"&gt;0")+COUNTIF('Data SW'!M665,"&gt;0")+COUNTIF('Data SW'!O665,"&gt;0")+COUNTIF('Data SW'!Q665,"&gt;0")+COUNTIF('Data SW'!S665,"&gt;0")+COUNTIF('Data SW'!U665,"&gt;0")+COUNTIF('Data SW'!W665,"&gt;0")+COUNTIF('Data SW'!Y665,"&gt;0"))&gt;0,1,0))</f>
        <v/>
      </c>
      <c r="M8647" t="inlineStr">
        <is>
          <t>Data R</t>
        </is>
      </c>
    </row>
    <row r="8648">
      <c r="A8648" t="inlineStr">
        <is>
          <t>PT Swasta / PPKS</t>
        </is>
      </c>
      <c r="B8648">
        <f>IF('Data SW'!C666="","",'Data SW'!B666)</f>
        <v/>
      </c>
      <c r="C8648">
        <f>IF('Data SW'!C666="","",'Data SW'!C666)</f>
        <v/>
      </c>
      <c r="D8648">
        <f>IF('Data SW'!C666="","",'Data SW'!D666)</f>
        <v/>
      </c>
      <c r="E8648">
        <f>IF('Data SW'!C666="","",'Data SW'!E666)</f>
        <v/>
      </c>
      <c r="F8648">
        <f>IF('Data SW'!C666="","",'Data SW'!F666)</f>
        <v/>
      </c>
      <c r="G8648">
        <f>IF('Data SW'!C666="","",'Data SW'!AD666)</f>
        <v/>
      </c>
      <c r="H8648">
        <f>IF('Data SW'!C666="","",'Data SW'!AC666)</f>
        <v/>
      </c>
      <c r="I8648">
        <f>IF('Data SW'!C666="","",COUNTIF('Data SW'!J666,"&gt;0")+COUNTIF('Data SW'!L666,"&gt;0")+COUNTIF('Data SW'!N666,"&gt;0")+COUNTIF('Data SW'!P666,"&gt;0")+COUNTIF('Data SW'!R666,"&gt;0")+COUNTIF('Data SW'!T666,"&gt;0")+COUNTIF('Data SW'!V666,"&gt;0")+COUNTIF('Data SW'!X666,"&gt;0"))</f>
        <v/>
      </c>
      <c r="J8648">
        <f>IF('Data SW'!C666="","",IF((COUNTIF('Data SW'!K666,"&gt;0")+COUNTIF('Data SW'!M666,"&gt;0")+COUNTIF('Data SW'!O666,"&gt;0")+COUNTIF('Data SW'!Q666,"&gt;0")+COUNTIF('Data SW'!S666,"&gt;0")+COUNTIF('Data SW'!U666,"&gt;0")+COUNTIF('Data SW'!W666,"&gt;0")+COUNTIF('Data SW'!Y666,"&gt;0"))&gt;0,1,0))</f>
        <v/>
      </c>
      <c r="M8648" t="inlineStr">
        <is>
          <t>Data R</t>
        </is>
      </c>
    </row>
    <row r="8649">
      <c r="A8649" t="inlineStr">
        <is>
          <t>PT Swasta / PPKS</t>
        </is>
      </c>
      <c r="B8649">
        <f>IF('Data SW'!C667="","",'Data SW'!B667)</f>
        <v/>
      </c>
      <c r="C8649">
        <f>IF('Data SW'!C667="","",'Data SW'!C667)</f>
        <v/>
      </c>
      <c r="D8649">
        <f>IF('Data SW'!C667="","",'Data SW'!D667)</f>
        <v/>
      </c>
      <c r="E8649">
        <f>IF('Data SW'!C667="","",'Data SW'!E667)</f>
        <v/>
      </c>
      <c r="F8649">
        <f>IF('Data SW'!C667="","",'Data SW'!F667)</f>
        <v/>
      </c>
      <c r="G8649">
        <f>IF('Data SW'!C667="","",'Data SW'!AD667)</f>
        <v/>
      </c>
      <c r="H8649">
        <f>IF('Data SW'!C667="","",'Data SW'!AC667)</f>
        <v/>
      </c>
      <c r="I8649">
        <f>IF('Data SW'!C667="","",COUNTIF('Data SW'!J667,"&gt;0")+COUNTIF('Data SW'!L667,"&gt;0")+COUNTIF('Data SW'!N667,"&gt;0")+COUNTIF('Data SW'!P667,"&gt;0")+COUNTIF('Data SW'!R667,"&gt;0")+COUNTIF('Data SW'!T667,"&gt;0")+COUNTIF('Data SW'!V667,"&gt;0")+COUNTIF('Data SW'!X667,"&gt;0"))</f>
        <v/>
      </c>
      <c r="J8649">
        <f>IF('Data SW'!C667="","",IF((COUNTIF('Data SW'!K667,"&gt;0")+COUNTIF('Data SW'!M667,"&gt;0")+COUNTIF('Data SW'!O667,"&gt;0")+COUNTIF('Data SW'!Q667,"&gt;0")+COUNTIF('Data SW'!S667,"&gt;0")+COUNTIF('Data SW'!U667,"&gt;0")+COUNTIF('Data SW'!W667,"&gt;0")+COUNTIF('Data SW'!Y667,"&gt;0"))&gt;0,1,0))</f>
        <v/>
      </c>
      <c r="M8649" t="inlineStr">
        <is>
          <t>Data R</t>
        </is>
      </c>
    </row>
    <row r="8650">
      <c r="A8650" t="inlineStr">
        <is>
          <t>PT Swasta / PPKS</t>
        </is>
      </c>
      <c r="B8650">
        <f>IF('Data SW'!C668="","",'Data SW'!B668)</f>
        <v/>
      </c>
      <c r="C8650">
        <f>IF('Data SW'!C668="","",'Data SW'!C668)</f>
        <v/>
      </c>
      <c r="D8650">
        <f>IF('Data SW'!C668="","",'Data SW'!D668)</f>
        <v/>
      </c>
      <c r="E8650">
        <f>IF('Data SW'!C668="","",'Data SW'!E668)</f>
        <v/>
      </c>
      <c r="F8650">
        <f>IF('Data SW'!C668="","",'Data SW'!F668)</f>
        <v/>
      </c>
      <c r="G8650">
        <f>IF('Data SW'!C668="","",'Data SW'!AD668)</f>
        <v/>
      </c>
      <c r="H8650">
        <f>IF('Data SW'!C668="","",'Data SW'!AC668)</f>
        <v/>
      </c>
      <c r="I8650">
        <f>IF('Data SW'!C668="","",COUNTIF('Data SW'!J668,"&gt;0")+COUNTIF('Data SW'!L668,"&gt;0")+COUNTIF('Data SW'!N668,"&gt;0")+COUNTIF('Data SW'!P668,"&gt;0")+COUNTIF('Data SW'!R668,"&gt;0")+COUNTIF('Data SW'!T668,"&gt;0")+COUNTIF('Data SW'!V668,"&gt;0")+COUNTIF('Data SW'!X668,"&gt;0"))</f>
        <v/>
      </c>
      <c r="J8650">
        <f>IF('Data SW'!C668="","",IF((COUNTIF('Data SW'!K668,"&gt;0")+COUNTIF('Data SW'!M668,"&gt;0")+COUNTIF('Data SW'!O668,"&gt;0")+COUNTIF('Data SW'!Q668,"&gt;0")+COUNTIF('Data SW'!S668,"&gt;0")+COUNTIF('Data SW'!U668,"&gt;0")+COUNTIF('Data SW'!W668,"&gt;0")+COUNTIF('Data SW'!Y668,"&gt;0"))&gt;0,1,0))</f>
        <v/>
      </c>
      <c r="M8650" t="inlineStr">
        <is>
          <t>Data R</t>
        </is>
      </c>
    </row>
    <row r="8651">
      <c r="A8651" t="inlineStr">
        <is>
          <t>PT Swasta / PPKS</t>
        </is>
      </c>
      <c r="B8651">
        <f>IF('Data SW'!C669="","",'Data SW'!B669)</f>
        <v/>
      </c>
      <c r="C8651">
        <f>IF('Data SW'!C669="","",'Data SW'!C669)</f>
        <v/>
      </c>
      <c r="D8651">
        <f>IF('Data SW'!C669="","",'Data SW'!D669)</f>
        <v/>
      </c>
      <c r="E8651">
        <f>IF('Data SW'!C669="","",'Data SW'!E669)</f>
        <v/>
      </c>
      <c r="F8651">
        <f>IF('Data SW'!C669="","",'Data SW'!F669)</f>
        <v/>
      </c>
      <c r="G8651">
        <f>IF('Data SW'!C669="","",'Data SW'!AD669)</f>
        <v/>
      </c>
      <c r="H8651">
        <f>IF('Data SW'!C669="","",'Data SW'!AC669)</f>
        <v/>
      </c>
      <c r="I8651">
        <f>IF('Data SW'!C669="","",COUNTIF('Data SW'!J669,"&gt;0")+COUNTIF('Data SW'!L669,"&gt;0")+COUNTIF('Data SW'!N669,"&gt;0")+COUNTIF('Data SW'!P669,"&gt;0")+COUNTIF('Data SW'!R669,"&gt;0")+COUNTIF('Data SW'!T669,"&gt;0")+COUNTIF('Data SW'!V669,"&gt;0")+COUNTIF('Data SW'!X669,"&gt;0"))</f>
        <v/>
      </c>
      <c r="J8651">
        <f>IF('Data SW'!C669="","",IF((COUNTIF('Data SW'!K669,"&gt;0")+COUNTIF('Data SW'!M669,"&gt;0")+COUNTIF('Data SW'!O669,"&gt;0")+COUNTIF('Data SW'!Q669,"&gt;0")+COUNTIF('Data SW'!S669,"&gt;0")+COUNTIF('Data SW'!U669,"&gt;0")+COUNTIF('Data SW'!W669,"&gt;0")+COUNTIF('Data SW'!Y669,"&gt;0"))&gt;0,1,0))</f>
        <v/>
      </c>
      <c r="M8651" t="inlineStr">
        <is>
          <t>Data R</t>
        </is>
      </c>
    </row>
    <row r="8652">
      <c r="A8652" t="inlineStr">
        <is>
          <t>PT Swasta / PPKS</t>
        </is>
      </c>
      <c r="B8652">
        <f>IF('Data SW'!C670="","",'Data SW'!B670)</f>
        <v/>
      </c>
      <c r="C8652">
        <f>IF('Data SW'!C670="","",'Data SW'!C670)</f>
        <v/>
      </c>
      <c r="D8652">
        <f>IF('Data SW'!C670="","",'Data SW'!D670)</f>
        <v/>
      </c>
      <c r="E8652">
        <f>IF('Data SW'!C670="","",'Data SW'!E670)</f>
        <v/>
      </c>
      <c r="F8652">
        <f>IF('Data SW'!C670="","",'Data SW'!F670)</f>
        <v/>
      </c>
      <c r="G8652">
        <f>IF('Data SW'!C670="","",'Data SW'!AD670)</f>
        <v/>
      </c>
      <c r="H8652">
        <f>IF('Data SW'!C670="","",'Data SW'!AC670)</f>
        <v/>
      </c>
      <c r="I8652">
        <f>IF('Data SW'!C670="","",COUNTIF('Data SW'!J670,"&gt;0")+COUNTIF('Data SW'!L670,"&gt;0")+COUNTIF('Data SW'!N670,"&gt;0")+COUNTIF('Data SW'!P670,"&gt;0")+COUNTIF('Data SW'!R670,"&gt;0")+COUNTIF('Data SW'!T670,"&gt;0")+COUNTIF('Data SW'!V670,"&gt;0")+COUNTIF('Data SW'!X670,"&gt;0"))</f>
        <v/>
      </c>
      <c r="J8652">
        <f>IF('Data SW'!C670="","",IF((COUNTIF('Data SW'!K670,"&gt;0")+COUNTIF('Data SW'!M670,"&gt;0")+COUNTIF('Data SW'!O670,"&gt;0")+COUNTIF('Data SW'!Q670,"&gt;0")+COUNTIF('Data SW'!S670,"&gt;0")+COUNTIF('Data SW'!U670,"&gt;0")+COUNTIF('Data SW'!W670,"&gt;0")+COUNTIF('Data SW'!Y670,"&gt;0"))&gt;0,1,0))</f>
        <v/>
      </c>
      <c r="M8652" t="inlineStr">
        <is>
          <t>Data R</t>
        </is>
      </c>
    </row>
    <row r="8653">
      <c r="A8653" t="inlineStr">
        <is>
          <t>PT Swasta / PPKS</t>
        </is>
      </c>
      <c r="B8653">
        <f>IF('Data SW'!C671="","",'Data SW'!B671)</f>
        <v/>
      </c>
      <c r="C8653">
        <f>IF('Data SW'!C671="","",'Data SW'!C671)</f>
        <v/>
      </c>
      <c r="D8653">
        <f>IF('Data SW'!C671="","",'Data SW'!D671)</f>
        <v/>
      </c>
      <c r="E8653">
        <f>IF('Data SW'!C671="","",'Data SW'!E671)</f>
        <v/>
      </c>
      <c r="F8653">
        <f>IF('Data SW'!C671="","",'Data SW'!F671)</f>
        <v/>
      </c>
      <c r="G8653">
        <f>IF('Data SW'!C671="","",'Data SW'!AD671)</f>
        <v/>
      </c>
      <c r="H8653">
        <f>IF('Data SW'!C671="","",'Data SW'!AC671)</f>
        <v/>
      </c>
      <c r="I8653">
        <f>IF('Data SW'!C671="","",COUNTIF('Data SW'!J671,"&gt;0")+COUNTIF('Data SW'!L671,"&gt;0")+COUNTIF('Data SW'!N671,"&gt;0")+COUNTIF('Data SW'!P671,"&gt;0")+COUNTIF('Data SW'!R671,"&gt;0")+COUNTIF('Data SW'!T671,"&gt;0")+COUNTIF('Data SW'!V671,"&gt;0")+COUNTIF('Data SW'!X671,"&gt;0"))</f>
        <v/>
      </c>
      <c r="J8653">
        <f>IF('Data SW'!C671="","",IF((COUNTIF('Data SW'!K671,"&gt;0")+COUNTIF('Data SW'!M671,"&gt;0")+COUNTIF('Data SW'!O671,"&gt;0")+COUNTIF('Data SW'!Q671,"&gt;0")+COUNTIF('Data SW'!S671,"&gt;0")+COUNTIF('Data SW'!U671,"&gt;0")+COUNTIF('Data SW'!W671,"&gt;0")+COUNTIF('Data SW'!Y671,"&gt;0"))&gt;0,1,0))</f>
        <v/>
      </c>
      <c r="M8653" t="inlineStr">
        <is>
          <t>Data R</t>
        </is>
      </c>
    </row>
    <row r="8654">
      <c r="A8654" t="inlineStr">
        <is>
          <t>PT Swasta / PPKS</t>
        </is>
      </c>
      <c r="B8654">
        <f>IF('Data SW'!C672="","",'Data SW'!B672)</f>
        <v/>
      </c>
      <c r="C8654">
        <f>IF('Data SW'!C672="","",'Data SW'!C672)</f>
        <v/>
      </c>
      <c r="D8654">
        <f>IF('Data SW'!C672="","",'Data SW'!D672)</f>
        <v/>
      </c>
      <c r="E8654">
        <f>IF('Data SW'!C672="","",'Data SW'!E672)</f>
        <v/>
      </c>
      <c r="F8654">
        <f>IF('Data SW'!C672="","",'Data SW'!F672)</f>
        <v/>
      </c>
      <c r="G8654">
        <f>IF('Data SW'!C672="","",'Data SW'!AD672)</f>
        <v/>
      </c>
      <c r="H8654">
        <f>IF('Data SW'!C672="","",'Data SW'!AC672)</f>
        <v/>
      </c>
      <c r="I8654">
        <f>IF('Data SW'!C672="","",COUNTIF('Data SW'!J672,"&gt;0")+COUNTIF('Data SW'!L672,"&gt;0")+COUNTIF('Data SW'!N672,"&gt;0")+COUNTIF('Data SW'!P672,"&gt;0")+COUNTIF('Data SW'!R672,"&gt;0")+COUNTIF('Data SW'!T672,"&gt;0")+COUNTIF('Data SW'!V672,"&gt;0")+COUNTIF('Data SW'!X672,"&gt;0"))</f>
        <v/>
      </c>
      <c r="J8654">
        <f>IF('Data SW'!C672="","",IF((COUNTIF('Data SW'!K672,"&gt;0")+COUNTIF('Data SW'!M672,"&gt;0")+COUNTIF('Data SW'!O672,"&gt;0")+COUNTIF('Data SW'!Q672,"&gt;0")+COUNTIF('Data SW'!S672,"&gt;0")+COUNTIF('Data SW'!U672,"&gt;0")+COUNTIF('Data SW'!W672,"&gt;0")+COUNTIF('Data SW'!Y672,"&gt;0"))&gt;0,1,0))</f>
        <v/>
      </c>
      <c r="M8654" t="inlineStr">
        <is>
          <t>Data R</t>
        </is>
      </c>
    </row>
    <row r="8655">
      <c r="A8655" t="inlineStr">
        <is>
          <t>PT Swasta / PPKS</t>
        </is>
      </c>
      <c r="B8655">
        <f>IF('Data SW'!C673="","",'Data SW'!B673)</f>
        <v/>
      </c>
      <c r="C8655">
        <f>IF('Data SW'!C673="","",'Data SW'!C673)</f>
        <v/>
      </c>
      <c r="D8655">
        <f>IF('Data SW'!C673="","",'Data SW'!D673)</f>
        <v/>
      </c>
      <c r="E8655">
        <f>IF('Data SW'!C673="","",'Data SW'!E673)</f>
        <v/>
      </c>
      <c r="F8655">
        <f>IF('Data SW'!C673="","",'Data SW'!F673)</f>
        <v/>
      </c>
      <c r="G8655">
        <f>IF('Data SW'!C673="","",'Data SW'!AD673)</f>
        <v/>
      </c>
      <c r="H8655">
        <f>IF('Data SW'!C673="","",'Data SW'!AC673)</f>
        <v/>
      </c>
      <c r="I8655">
        <f>IF('Data SW'!C673="","",COUNTIF('Data SW'!J673,"&gt;0")+COUNTIF('Data SW'!L673,"&gt;0")+COUNTIF('Data SW'!N673,"&gt;0")+COUNTIF('Data SW'!P673,"&gt;0")+COUNTIF('Data SW'!R673,"&gt;0")+COUNTIF('Data SW'!T673,"&gt;0")+COUNTIF('Data SW'!V673,"&gt;0")+COUNTIF('Data SW'!X673,"&gt;0"))</f>
        <v/>
      </c>
      <c r="J8655">
        <f>IF('Data SW'!C673="","",IF((COUNTIF('Data SW'!K673,"&gt;0")+COUNTIF('Data SW'!M673,"&gt;0")+COUNTIF('Data SW'!O673,"&gt;0")+COUNTIF('Data SW'!Q673,"&gt;0")+COUNTIF('Data SW'!S673,"&gt;0")+COUNTIF('Data SW'!U673,"&gt;0")+COUNTIF('Data SW'!W673,"&gt;0")+COUNTIF('Data SW'!Y673,"&gt;0"))&gt;0,1,0))</f>
        <v/>
      </c>
      <c r="M8655" t="inlineStr">
        <is>
          <t>Data R</t>
        </is>
      </c>
    </row>
    <row r="8656">
      <c r="A8656" t="inlineStr">
        <is>
          <t>PT Swasta / PPKS</t>
        </is>
      </c>
      <c r="B8656">
        <f>IF('Data SW'!C674="","",'Data SW'!B674)</f>
        <v/>
      </c>
      <c r="C8656">
        <f>IF('Data SW'!C674="","",'Data SW'!C674)</f>
        <v/>
      </c>
      <c r="D8656">
        <f>IF('Data SW'!C674="","",'Data SW'!D674)</f>
        <v/>
      </c>
      <c r="E8656">
        <f>IF('Data SW'!C674="","",'Data SW'!E674)</f>
        <v/>
      </c>
      <c r="F8656">
        <f>IF('Data SW'!C674="","",'Data SW'!F674)</f>
        <v/>
      </c>
      <c r="G8656">
        <f>IF('Data SW'!C674="","",'Data SW'!AD674)</f>
        <v/>
      </c>
      <c r="H8656">
        <f>IF('Data SW'!C674="","",'Data SW'!AC674)</f>
        <v/>
      </c>
      <c r="I8656">
        <f>IF('Data SW'!C674="","",COUNTIF('Data SW'!J674,"&gt;0")+COUNTIF('Data SW'!L674,"&gt;0")+COUNTIF('Data SW'!N674,"&gt;0")+COUNTIF('Data SW'!P674,"&gt;0")+COUNTIF('Data SW'!R674,"&gt;0")+COUNTIF('Data SW'!T674,"&gt;0")+COUNTIF('Data SW'!V674,"&gt;0")+COUNTIF('Data SW'!X674,"&gt;0"))</f>
        <v/>
      </c>
      <c r="J8656">
        <f>IF('Data SW'!C674="","",IF((COUNTIF('Data SW'!K674,"&gt;0")+COUNTIF('Data SW'!M674,"&gt;0")+COUNTIF('Data SW'!O674,"&gt;0")+COUNTIF('Data SW'!Q674,"&gt;0")+COUNTIF('Data SW'!S674,"&gt;0")+COUNTIF('Data SW'!U674,"&gt;0")+COUNTIF('Data SW'!W674,"&gt;0")+COUNTIF('Data SW'!Y674,"&gt;0"))&gt;0,1,0))</f>
        <v/>
      </c>
      <c r="M8656" t="inlineStr">
        <is>
          <t>Data R</t>
        </is>
      </c>
    </row>
    <row r="8657">
      <c r="A8657" t="inlineStr">
        <is>
          <t>PT Swasta / PPKS</t>
        </is>
      </c>
      <c r="B8657">
        <f>IF('Data SW'!C675="","",'Data SW'!B675)</f>
        <v/>
      </c>
      <c r="C8657">
        <f>IF('Data SW'!C675="","",'Data SW'!C675)</f>
        <v/>
      </c>
      <c r="D8657">
        <f>IF('Data SW'!C675="","",'Data SW'!D675)</f>
        <v/>
      </c>
      <c r="E8657">
        <f>IF('Data SW'!C675="","",'Data SW'!E675)</f>
        <v/>
      </c>
      <c r="F8657">
        <f>IF('Data SW'!C675="","",'Data SW'!F675)</f>
        <v/>
      </c>
      <c r="G8657">
        <f>IF('Data SW'!C675="","",'Data SW'!AD675)</f>
        <v/>
      </c>
      <c r="H8657">
        <f>IF('Data SW'!C675="","",'Data SW'!AC675)</f>
        <v/>
      </c>
      <c r="I8657">
        <f>IF('Data SW'!C675="","",COUNTIF('Data SW'!J675,"&gt;0")+COUNTIF('Data SW'!L675,"&gt;0")+COUNTIF('Data SW'!N675,"&gt;0")+COUNTIF('Data SW'!P675,"&gt;0")+COUNTIF('Data SW'!R675,"&gt;0")+COUNTIF('Data SW'!T675,"&gt;0")+COUNTIF('Data SW'!V675,"&gt;0")+COUNTIF('Data SW'!X675,"&gt;0"))</f>
        <v/>
      </c>
      <c r="J8657">
        <f>IF('Data SW'!C675="","",IF((COUNTIF('Data SW'!K675,"&gt;0")+COUNTIF('Data SW'!M675,"&gt;0")+COUNTIF('Data SW'!O675,"&gt;0")+COUNTIF('Data SW'!Q675,"&gt;0")+COUNTIF('Data SW'!S675,"&gt;0")+COUNTIF('Data SW'!U675,"&gt;0")+COUNTIF('Data SW'!W675,"&gt;0")+COUNTIF('Data SW'!Y675,"&gt;0"))&gt;0,1,0))</f>
        <v/>
      </c>
      <c r="M8657" t="inlineStr">
        <is>
          <t>Data R</t>
        </is>
      </c>
    </row>
    <row r="8658">
      <c r="A8658" t="inlineStr">
        <is>
          <t>PT Swasta / PPKS</t>
        </is>
      </c>
      <c r="B8658">
        <f>IF('Data SW'!C676="","",'Data SW'!B676)</f>
        <v/>
      </c>
      <c r="C8658">
        <f>IF('Data SW'!C676="","",'Data SW'!C676)</f>
        <v/>
      </c>
      <c r="D8658">
        <f>IF('Data SW'!C676="","",'Data SW'!D676)</f>
        <v/>
      </c>
      <c r="E8658">
        <f>IF('Data SW'!C676="","",'Data SW'!E676)</f>
        <v/>
      </c>
      <c r="F8658">
        <f>IF('Data SW'!C676="","",'Data SW'!F676)</f>
        <v/>
      </c>
      <c r="G8658">
        <f>IF('Data SW'!C676="","",'Data SW'!AD676)</f>
        <v/>
      </c>
      <c r="H8658">
        <f>IF('Data SW'!C676="","",'Data SW'!AC676)</f>
        <v/>
      </c>
      <c r="I8658">
        <f>IF('Data SW'!C676="","",COUNTIF('Data SW'!J676,"&gt;0")+COUNTIF('Data SW'!L676,"&gt;0")+COUNTIF('Data SW'!N676,"&gt;0")+COUNTIF('Data SW'!P676,"&gt;0")+COUNTIF('Data SW'!R676,"&gt;0")+COUNTIF('Data SW'!T676,"&gt;0")+COUNTIF('Data SW'!V676,"&gt;0")+COUNTIF('Data SW'!X676,"&gt;0"))</f>
        <v/>
      </c>
      <c r="J8658">
        <f>IF('Data SW'!C676="","",IF((COUNTIF('Data SW'!K676,"&gt;0")+COUNTIF('Data SW'!M676,"&gt;0")+COUNTIF('Data SW'!O676,"&gt;0")+COUNTIF('Data SW'!Q676,"&gt;0")+COUNTIF('Data SW'!S676,"&gt;0")+COUNTIF('Data SW'!U676,"&gt;0")+COUNTIF('Data SW'!W676,"&gt;0")+COUNTIF('Data SW'!Y676,"&gt;0"))&gt;0,1,0))</f>
        <v/>
      </c>
      <c r="M8658" t="inlineStr">
        <is>
          <t>Data R</t>
        </is>
      </c>
    </row>
    <row r="8659">
      <c r="A8659" t="inlineStr">
        <is>
          <t>PT Swasta / PPKS</t>
        </is>
      </c>
      <c r="B8659">
        <f>IF('Data SW'!C677="","",'Data SW'!B677)</f>
        <v/>
      </c>
      <c r="C8659">
        <f>IF('Data SW'!C677="","",'Data SW'!C677)</f>
        <v/>
      </c>
      <c r="D8659">
        <f>IF('Data SW'!C677="","",'Data SW'!D677)</f>
        <v/>
      </c>
      <c r="E8659">
        <f>IF('Data SW'!C677="","",'Data SW'!E677)</f>
        <v/>
      </c>
      <c r="F8659">
        <f>IF('Data SW'!C677="","",'Data SW'!F677)</f>
        <v/>
      </c>
      <c r="G8659">
        <f>IF('Data SW'!C677="","",'Data SW'!AD677)</f>
        <v/>
      </c>
      <c r="H8659">
        <f>IF('Data SW'!C677="","",'Data SW'!AC677)</f>
        <v/>
      </c>
      <c r="I8659">
        <f>IF('Data SW'!C677="","",COUNTIF('Data SW'!J677,"&gt;0")+COUNTIF('Data SW'!L677,"&gt;0")+COUNTIF('Data SW'!N677,"&gt;0")+COUNTIF('Data SW'!P677,"&gt;0")+COUNTIF('Data SW'!R677,"&gt;0")+COUNTIF('Data SW'!T677,"&gt;0")+COUNTIF('Data SW'!V677,"&gt;0")+COUNTIF('Data SW'!X677,"&gt;0"))</f>
        <v/>
      </c>
      <c r="J8659">
        <f>IF('Data SW'!C677="","",IF((COUNTIF('Data SW'!K677,"&gt;0")+COUNTIF('Data SW'!M677,"&gt;0")+COUNTIF('Data SW'!O677,"&gt;0")+COUNTIF('Data SW'!Q677,"&gt;0")+COUNTIF('Data SW'!S677,"&gt;0")+COUNTIF('Data SW'!U677,"&gt;0")+COUNTIF('Data SW'!W677,"&gt;0")+COUNTIF('Data SW'!Y677,"&gt;0"))&gt;0,1,0))</f>
        <v/>
      </c>
      <c r="M8659" t="inlineStr">
        <is>
          <t>Data R</t>
        </is>
      </c>
    </row>
    <row r="8660">
      <c r="A8660" t="inlineStr">
        <is>
          <t>PT Swasta / PPKS</t>
        </is>
      </c>
      <c r="B8660">
        <f>IF('Data SW'!C678="","",'Data SW'!B678)</f>
        <v/>
      </c>
      <c r="C8660">
        <f>IF('Data SW'!C678="","",'Data SW'!C678)</f>
        <v/>
      </c>
      <c r="D8660">
        <f>IF('Data SW'!C678="","",'Data SW'!D678)</f>
        <v/>
      </c>
      <c r="E8660">
        <f>IF('Data SW'!C678="","",'Data SW'!E678)</f>
        <v/>
      </c>
      <c r="F8660">
        <f>IF('Data SW'!C678="","",'Data SW'!F678)</f>
        <v/>
      </c>
      <c r="G8660">
        <f>IF('Data SW'!C678="","",'Data SW'!AD678)</f>
        <v/>
      </c>
      <c r="H8660">
        <f>IF('Data SW'!C678="","",'Data SW'!AC678)</f>
        <v/>
      </c>
      <c r="I8660">
        <f>IF('Data SW'!C678="","",COUNTIF('Data SW'!J678,"&gt;0")+COUNTIF('Data SW'!L678,"&gt;0")+COUNTIF('Data SW'!N678,"&gt;0")+COUNTIF('Data SW'!P678,"&gt;0")+COUNTIF('Data SW'!R678,"&gt;0")+COUNTIF('Data SW'!T678,"&gt;0")+COUNTIF('Data SW'!V678,"&gt;0")+COUNTIF('Data SW'!X678,"&gt;0"))</f>
        <v/>
      </c>
      <c r="J8660">
        <f>IF('Data SW'!C678="","",IF((COUNTIF('Data SW'!K678,"&gt;0")+COUNTIF('Data SW'!M678,"&gt;0")+COUNTIF('Data SW'!O678,"&gt;0")+COUNTIF('Data SW'!Q678,"&gt;0")+COUNTIF('Data SW'!S678,"&gt;0")+COUNTIF('Data SW'!U678,"&gt;0")+COUNTIF('Data SW'!W678,"&gt;0")+COUNTIF('Data SW'!Y678,"&gt;0"))&gt;0,1,0))</f>
        <v/>
      </c>
      <c r="M8660" t="inlineStr">
        <is>
          <t>Data R</t>
        </is>
      </c>
    </row>
    <row r="8661">
      <c r="A8661" t="inlineStr">
        <is>
          <t>PT Swasta / PPKS</t>
        </is>
      </c>
      <c r="B8661">
        <f>IF('Data SW'!C679="","",'Data SW'!B679)</f>
        <v/>
      </c>
      <c r="C8661">
        <f>IF('Data SW'!C679="","",'Data SW'!C679)</f>
        <v/>
      </c>
      <c r="D8661">
        <f>IF('Data SW'!C679="","",'Data SW'!D679)</f>
        <v/>
      </c>
      <c r="E8661">
        <f>IF('Data SW'!C679="","",'Data SW'!E679)</f>
        <v/>
      </c>
      <c r="F8661">
        <f>IF('Data SW'!C679="","",'Data SW'!F679)</f>
        <v/>
      </c>
      <c r="G8661">
        <f>IF('Data SW'!C679="","",'Data SW'!AD679)</f>
        <v/>
      </c>
      <c r="H8661">
        <f>IF('Data SW'!C679="","",'Data SW'!AC679)</f>
        <v/>
      </c>
      <c r="I8661">
        <f>IF('Data SW'!C679="","",COUNTIF('Data SW'!J679,"&gt;0")+COUNTIF('Data SW'!L679,"&gt;0")+COUNTIF('Data SW'!N679,"&gt;0")+COUNTIF('Data SW'!P679,"&gt;0")+COUNTIF('Data SW'!R679,"&gt;0")+COUNTIF('Data SW'!T679,"&gt;0")+COUNTIF('Data SW'!V679,"&gt;0")+COUNTIF('Data SW'!X679,"&gt;0"))</f>
        <v/>
      </c>
      <c r="J8661">
        <f>IF('Data SW'!C679="","",IF((COUNTIF('Data SW'!K679,"&gt;0")+COUNTIF('Data SW'!M679,"&gt;0")+COUNTIF('Data SW'!O679,"&gt;0")+COUNTIF('Data SW'!Q679,"&gt;0")+COUNTIF('Data SW'!S679,"&gt;0")+COUNTIF('Data SW'!U679,"&gt;0")+COUNTIF('Data SW'!W679,"&gt;0")+COUNTIF('Data SW'!Y679,"&gt;0"))&gt;0,1,0))</f>
        <v/>
      </c>
      <c r="M8661" t="inlineStr">
        <is>
          <t>Data R</t>
        </is>
      </c>
    </row>
    <row r="8662">
      <c r="A8662" t="inlineStr">
        <is>
          <t>PT Swasta / PPKS</t>
        </is>
      </c>
      <c r="B8662">
        <f>IF('Data SW'!C680="","",'Data SW'!B680)</f>
        <v/>
      </c>
      <c r="C8662">
        <f>IF('Data SW'!C680="","",'Data SW'!C680)</f>
        <v/>
      </c>
      <c r="D8662">
        <f>IF('Data SW'!C680="","",'Data SW'!D680)</f>
        <v/>
      </c>
      <c r="E8662">
        <f>IF('Data SW'!C680="","",'Data SW'!E680)</f>
        <v/>
      </c>
      <c r="F8662">
        <f>IF('Data SW'!C680="","",'Data SW'!F680)</f>
        <v/>
      </c>
      <c r="G8662">
        <f>IF('Data SW'!C680="","",'Data SW'!AD680)</f>
        <v/>
      </c>
      <c r="H8662">
        <f>IF('Data SW'!C680="","",'Data SW'!AC680)</f>
        <v/>
      </c>
      <c r="I8662">
        <f>IF('Data SW'!C680="","",COUNTIF('Data SW'!J680,"&gt;0")+COUNTIF('Data SW'!L680,"&gt;0")+COUNTIF('Data SW'!N680,"&gt;0")+COUNTIF('Data SW'!P680,"&gt;0")+COUNTIF('Data SW'!R680,"&gt;0")+COUNTIF('Data SW'!T680,"&gt;0")+COUNTIF('Data SW'!V680,"&gt;0")+COUNTIF('Data SW'!X680,"&gt;0"))</f>
        <v/>
      </c>
      <c r="J8662">
        <f>IF('Data SW'!C680="","",IF((COUNTIF('Data SW'!K680,"&gt;0")+COUNTIF('Data SW'!M680,"&gt;0")+COUNTIF('Data SW'!O680,"&gt;0")+COUNTIF('Data SW'!Q680,"&gt;0")+COUNTIF('Data SW'!S680,"&gt;0")+COUNTIF('Data SW'!U680,"&gt;0")+COUNTIF('Data SW'!W680,"&gt;0")+COUNTIF('Data SW'!Y680,"&gt;0"))&gt;0,1,0))</f>
        <v/>
      </c>
      <c r="M8662" t="inlineStr">
        <is>
          <t>Data R</t>
        </is>
      </c>
    </row>
    <row r="8663">
      <c r="A8663" t="inlineStr">
        <is>
          <t>PT Swasta / PPKS</t>
        </is>
      </c>
      <c r="B8663">
        <f>IF('Data SW'!C681="","",'Data SW'!B681)</f>
        <v/>
      </c>
      <c r="C8663">
        <f>IF('Data SW'!C681="","",'Data SW'!C681)</f>
        <v/>
      </c>
      <c r="D8663">
        <f>IF('Data SW'!C681="","",'Data SW'!D681)</f>
        <v/>
      </c>
      <c r="E8663">
        <f>IF('Data SW'!C681="","",'Data SW'!E681)</f>
        <v/>
      </c>
      <c r="F8663">
        <f>IF('Data SW'!C681="","",'Data SW'!F681)</f>
        <v/>
      </c>
      <c r="G8663">
        <f>IF('Data SW'!C681="","",'Data SW'!AD681)</f>
        <v/>
      </c>
      <c r="H8663">
        <f>IF('Data SW'!C681="","",'Data SW'!AC681)</f>
        <v/>
      </c>
      <c r="I8663">
        <f>IF('Data SW'!C681="","",COUNTIF('Data SW'!J681,"&gt;0")+COUNTIF('Data SW'!L681,"&gt;0")+COUNTIF('Data SW'!N681,"&gt;0")+COUNTIF('Data SW'!P681,"&gt;0")+COUNTIF('Data SW'!R681,"&gt;0")+COUNTIF('Data SW'!T681,"&gt;0")+COUNTIF('Data SW'!V681,"&gt;0")+COUNTIF('Data SW'!X681,"&gt;0"))</f>
        <v/>
      </c>
      <c r="J8663">
        <f>IF('Data SW'!C681="","",IF((COUNTIF('Data SW'!K681,"&gt;0")+COUNTIF('Data SW'!M681,"&gt;0")+COUNTIF('Data SW'!O681,"&gt;0")+COUNTIF('Data SW'!Q681,"&gt;0")+COUNTIF('Data SW'!S681,"&gt;0")+COUNTIF('Data SW'!U681,"&gt;0")+COUNTIF('Data SW'!W681,"&gt;0")+COUNTIF('Data SW'!Y681,"&gt;0"))&gt;0,1,0))</f>
        <v/>
      </c>
      <c r="M8663" t="inlineStr">
        <is>
          <t>Data R</t>
        </is>
      </c>
    </row>
    <row r="8664">
      <c r="A8664" t="inlineStr">
        <is>
          <t>PT Swasta / PPKS</t>
        </is>
      </c>
      <c r="B8664">
        <f>IF('Data SW'!C682="","",'Data SW'!B682)</f>
        <v/>
      </c>
      <c r="C8664">
        <f>IF('Data SW'!C682="","",'Data SW'!C682)</f>
        <v/>
      </c>
      <c r="D8664">
        <f>IF('Data SW'!C682="","",'Data SW'!D682)</f>
        <v/>
      </c>
      <c r="E8664">
        <f>IF('Data SW'!C682="","",'Data SW'!E682)</f>
        <v/>
      </c>
      <c r="F8664">
        <f>IF('Data SW'!C682="","",'Data SW'!F682)</f>
        <v/>
      </c>
      <c r="G8664">
        <f>IF('Data SW'!C682="","",'Data SW'!AD682)</f>
        <v/>
      </c>
      <c r="H8664">
        <f>IF('Data SW'!C682="","",'Data SW'!AC682)</f>
        <v/>
      </c>
      <c r="I8664">
        <f>IF('Data SW'!C682="","",COUNTIF('Data SW'!J682,"&gt;0")+COUNTIF('Data SW'!L682,"&gt;0")+COUNTIF('Data SW'!N682,"&gt;0")+COUNTIF('Data SW'!P682,"&gt;0")+COUNTIF('Data SW'!R682,"&gt;0")+COUNTIF('Data SW'!T682,"&gt;0")+COUNTIF('Data SW'!V682,"&gt;0")+COUNTIF('Data SW'!X682,"&gt;0"))</f>
        <v/>
      </c>
      <c r="J8664">
        <f>IF('Data SW'!C682="","",IF((COUNTIF('Data SW'!K682,"&gt;0")+COUNTIF('Data SW'!M682,"&gt;0")+COUNTIF('Data SW'!O682,"&gt;0")+COUNTIF('Data SW'!Q682,"&gt;0")+COUNTIF('Data SW'!S682,"&gt;0")+COUNTIF('Data SW'!U682,"&gt;0")+COUNTIF('Data SW'!W682,"&gt;0")+COUNTIF('Data SW'!Y682,"&gt;0"))&gt;0,1,0))</f>
        <v/>
      </c>
      <c r="M8664" t="inlineStr">
        <is>
          <t>Data R</t>
        </is>
      </c>
    </row>
    <row r="8665">
      <c r="A8665" t="inlineStr">
        <is>
          <t>PT Swasta / PPKS</t>
        </is>
      </c>
      <c r="B8665">
        <f>IF('Data SW'!C683="","",'Data SW'!B683)</f>
        <v/>
      </c>
      <c r="C8665">
        <f>IF('Data SW'!C683="","",'Data SW'!C683)</f>
        <v/>
      </c>
      <c r="D8665">
        <f>IF('Data SW'!C683="","",'Data SW'!D683)</f>
        <v/>
      </c>
      <c r="E8665">
        <f>IF('Data SW'!C683="","",'Data SW'!E683)</f>
        <v/>
      </c>
      <c r="F8665">
        <f>IF('Data SW'!C683="","",'Data SW'!F683)</f>
        <v/>
      </c>
      <c r="G8665">
        <f>IF('Data SW'!C683="","",'Data SW'!AD683)</f>
        <v/>
      </c>
      <c r="H8665">
        <f>IF('Data SW'!C683="","",'Data SW'!AC683)</f>
        <v/>
      </c>
      <c r="I8665">
        <f>IF('Data SW'!C683="","",COUNTIF('Data SW'!J683,"&gt;0")+COUNTIF('Data SW'!L683,"&gt;0")+COUNTIF('Data SW'!N683,"&gt;0")+COUNTIF('Data SW'!P683,"&gt;0")+COUNTIF('Data SW'!R683,"&gt;0")+COUNTIF('Data SW'!T683,"&gt;0")+COUNTIF('Data SW'!V683,"&gt;0")+COUNTIF('Data SW'!X683,"&gt;0"))</f>
        <v/>
      </c>
      <c r="J8665">
        <f>IF('Data SW'!C683="","",IF((COUNTIF('Data SW'!K683,"&gt;0")+COUNTIF('Data SW'!M683,"&gt;0")+COUNTIF('Data SW'!O683,"&gt;0")+COUNTIF('Data SW'!Q683,"&gt;0")+COUNTIF('Data SW'!S683,"&gt;0")+COUNTIF('Data SW'!U683,"&gt;0")+COUNTIF('Data SW'!W683,"&gt;0")+COUNTIF('Data SW'!Y683,"&gt;0"))&gt;0,1,0))</f>
        <v/>
      </c>
      <c r="M8665" t="inlineStr">
        <is>
          <t>Data R</t>
        </is>
      </c>
    </row>
    <row r="8666">
      <c r="A8666" t="inlineStr">
        <is>
          <t>PT Swasta / PPKS</t>
        </is>
      </c>
      <c r="B8666">
        <f>IF('Data SW'!C684="","",'Data SW'!B684)</f>
        <v/>
      </c>
      <c r="C8666">
        <f>IF('Data SW'!C684="","",'Data SW'!C684)</f>
        <v/>
      </c>
      <c r="D8666">
        <f>IF('Data SW'!C684="","",'Data SW'!D684)</f>
        <v/>
      </c>
      <c r="E8666">
        <f>IF('Data SW'!C684="","",'Data SW'!E684)</f>
        <v/>
      </c>
      <c r="F8666">
        <f>IF('Data SW'!C684="","",'Data SW'!F684)</f>
        <v/>
      </c>
      <c r="G8666">
        <f>IF('Data SW'!C684="","",'Data SW'!AD684)</f>
        <v/>
      </c>
      <c r="H8666">
        <f>IF('Data SW'!C684="","",'Data SW'!AC684)</f>
        <v/>
      </c>
      <c r="I8666">
        <f>IF('Data SW'!C684="","",COUNTIF('Data SW'!J684,"&gt;0")+COUNTIF('Data SW'!L684,"&gt;0")+COUNTIF('Data SW'!N684,"&gt;0")+COUNTIF('Data SW'!P684,"&gt;0")+COUNTIF('Data SW'!R684,"&gt;0")+COUNTIF('Data SW'!T684,"&gt;0")+COUNTIF('Data SW'!V684,"&gt;0")+COUNTIF('Data SW'!X684,"&gt;0"))</f>
        <v/>
      </c>
      <c r="J8666">
        <f>IF('Data SW'!C684="","",IF((COUNTIF('Data SW'!K684,"&gt;0")+COUNTIF('Data SW'!M684,"&gt;0")+COUNTIF('Data SW'!O684,"&gt;0")+COUNTIF('Data SW'!Q684,"&gt;0")+COUNTIF('Data SW'!S684,"&gt;0")+COUNTIF('Data SW'!U684,"&gt;0")+COUNTIF('Data SW'!W684,"&gt;0")+COUNTIF('Data SW'!Y684,"&gt;0"))&gt;0,1,0))</f>
        <v/>
      </c>
      <c r="M8666" t="inlineStr">
        <is>
          <t>Data R</t>
        </is>
      </c>
    </row>
    <row r="8667">
      <c r="A8667" t="inlineStr">
        <is>
          <t>PT Swasta / PPKS</t>
        </is>
      </c>
      <c r="B8667">
        <f>IF('Data SW'!C685="","",'Data SW'!B685)</f>
        <v/>
      </c>
      <c r="C8667">
        <f>IF('Data SW'!C685="","",'Data SW'!C685)</f>
        <v/>
      </c>
      <c r="D8667">
        <f>IF('Data SW'!C685="","",'Data SW'!D685)</f>
        <v/>
      </c>
      <c r="E8667">
        <f>IF('Data SW'!C685="","",'Data SW'!E685)</f>
        <v/>
      </c>
      <c r="F8667">
        <f>IF('Data SW'!C685="","",'Data SW'!F685)</f>
        <v/>
      </c>
      <c r="G8667">
        <f>IF('Data SW'!C685="","",'Data SW'!AD685)</f>
        <v/>
      </c>
      <c r="H8667">
        <f>IF('Data SW'!C685="","",'Data SW'!AC685)</f>
        <v/>
      </c>
      <c r="I8667">
        <f>IF('Data SW'!C685="","",COUNTIF('Data SW'!J685,"&gt;0")+COUNTIF('Data SW'!L685,"&gt;0")+COUNTIF('Data SW'!N685,"&gt;0")+COUNTIF('Data SW'!P685,"&gt;0")+COUNTIF('Data SW'!R685,"&gt;0")+COUNTIF('Data SW'!T685,"&gt;0")+COUNTIF('Data SW'!V685,"&gt;0")+COUNTIF('Data SW'!X685,"&gt;0"))</f>
        <v/>
      </c>
      <c r="J8667">
        <f>IF('Data SW'!C685="","",IF((COUNTIF('Data SW'!K685,"&gt;0")+COUNTIF('Data SW'!M685,"&gt;0")+COUNTIF('Data SW'!O685,"&gt;0")+COUNTIF('Data SW'!Q685,"&gt;0")+COUNTIF('Data SW'!S685,"&gt;0")+COUNTIF('Data SW'!U685,"&gt;0")+COUNTIF('Data SW'!W685,"&gt;0")+COUNTIF('Data SW'!Y685,"&gt;0"))&gt;0,1,0))</f>
        <v/>
      </c>
      <c r="M8667" t="inlineStr">
        <is>
          <t>Data R</t>
        </is>
      </c>
    </row>
    <row r="8668">
      <c r="A8668" t="inlineStr">
        <is>
          <t>PT Swasta / PPKS</t>
        </is>
      </c>
      <c r="B8668">
        <f>IF('Data SW'!C686="","",'Data SW'!B686)</f>
        <v/>
      </c>
      <c r="C8668">
        <f>IF('Data SW'!C686="","",'Data SW'!C686)</f>
        <v/>
      </c>
      <c r="D8668">
        <f>IF('Data SW'!C686="","",'Data SW'!D686)</f>
        <v/>
      </c>
      <c r="E8668">
        <f>IF('Data SW'!C686="","",'Data SW'!E686)</f>
        <v/>
      </c>
      <c r="F8668">
        <f>IF('Data SW'!C686="","",'Data SW'!F686)</f>
        <v/>
      </c>
      <c r="G8668">
        <f>IF('Data SW'!C686="","",'Data SW'!AD686)</f>
        <v/>
      </c>
      <c r="H8668">
        <f>IF('Data SW'!C686="","",'Data SW'!AC686)</f>
        <v/>
      </c>
      <c r="I8668">
        <f>IF('Data SW'!C686="","",COUNTIF('Data SW'!J686,"&gt;0")+COUNTIF('Data SW'!L686,"&gt;0")+COUNTIF('Data SW'!N686,"&gt;0")+COUNTIF('Data SW'!P686,"&gt;0")+COUNTIF('Data SW'!R686,"&gt;0")+COUNTIF('Data SW'!T686,"&gt;0")+COUNTIF('Data SW'!V686,"&gt;0")+COUNTIF('Data SW'!X686,"&gt;0"))</f>
        <v/>
      </c>
      <c r="J8668">
        <f>IF('Data SW'!C686="","",IF((COUNTIF('Data SW'!K686,"&gt;0")+COUNTIF('Data SW'!M686,"&gt;0")+COUNTIF('Data SW'!O686,"&gt;0")+COUNTIF('Data SW'!Q686,"&gt;0")+COUNTIF('Data SW'!S686,"&gt;0")+COUNTIF('Data SW'!U686,"&gt;0")+COUNTIF('Data SW'!W686,"&gt;0")+COUNTIF('Data SW'!Y686,"&gt;0"))&gt;0,1,0))</f>
        <v/>
      </c>
      <c r="M8668" t="inlineStr">
        <is>
          <t>Data R</t>
        </is>
      </c>
    </row>
    <row r="8669">
      <c r="A8669" t="inlineStr">
        <is>
          <t>PT Swasta / PPKS</t>
        </is>
      </c>
      <c r="B8669">
        <f>IF('Data SW'!C687="","",'Data SW'!B687)</f>
        <v/>
      </c>
      <c r="C8669">
        <f>IF('Data SW'!C687="","",'Data SW'!C687)</f>
        <v/>
      </c>
      <c r="D8669">
        <f>IF('Data SW'!C687="","",'Data SW'!D687)</f>
        <v/>
      </c>
      <c r="E8669">
        <f>IF('Data SW'!C687="","",'Data SW'!E687)</f>
        <v/>
      </c>
      <c r="F8669">
        <f>IF('Data SW'!C687="","",'Data SW'!F687)</f>
        <v/>
      </c>
      <c r="G8669">
        <f>IF('Data SW'!C687="","",'Data SW'!AD687)</f>
        <v/>
      </c>
      <c r="H8669">
        <f>IF('Data SW'!C687="","",'Data SW'!AC687)</f>
        <v/>
      </c>
      <c r="I8669">
        <f>IF('Data SW'!C687="","",COUNTIF('Data SW'!J687,"&gt;0")+COUNTIF('Data SW'!L687,"&gt;0")+COUNTIF('Data SW'!N687,"&gt;0")+COUNTIF('Data SW'!P687,"&gt;0")+COUNTIF('Data SW'!R687,"&gt;0")+COUNTIF('Data SW'!T687,"&gt;0")+COUNTIF('Data SW'!V687,"&gt;0")+COUNTIF('Data SW'!X687,"&gt;0"))</f>
        <v/>
      </c>
      <c r="J8669">
        <f>IF('Data SW'!C687="","",IF((COUNTIF('Data SW'!K687,"&gt;0")+COUNTIF('Data SW'!M687,"&gt;0")+COUNTIF('Data SW'!O687,"&gt;0")+COUNTIF('Data SW'!Q687,"&gt;0")+COUNTIF('Data SW'!S687,"&gt;0")+COUNTIF('Data SW'!U687,"&gt;0")+COUNTIF('Data SW'!W687,"&gt;0")+COUNTIF('Data SW'!Y687,"&gt;0"))&gt;0,1,0))</f>
        <v/>
      </c>
      <c r="M8669" t="inlineStr">
        <is>
          <t>Data R</t>
        </is>
      </c>
    </row>
    <row r="8670">
      <c r="A8670" t="inlineStr">
        <is>
          <t>PT Swasta / PPKS</t>
        </is>
      </c>
      <c r="B8670">
        <f>IF('Data SW'!C688="","",'Data SW'!B688)</f>
        <v/>
      </c>
      <c r="C8670">
        <f>IF('Data SW'!C688="","",'Data SW'!C688)</f>
        <v/>
      </c>
      <c r="D8670">
        <f>IF('Data SW'!C688="","",'Data SW'!D688)</f>
        <v/>
      </c>
      <c r="E8670">
        <f>IF('Data SW'!C688="","",'Data SW'!E688)</f>
        <v/>
      </c>
      <c r="F8670">
        <f>IF('Data SW'!C688="","",'Data SW'!F688)</f>
        <v/>
      </c>
      <c r="G8670">
        <f>IF('Data SW'!C688="","",'Data SW'!AD688)</f>
        <v/>
      </c>
      <c r="H8670">
        <f>IF('Data SW'!C688="","",'Data SW'!AC688)</f>
        <v/>
      </c>
      <c r="I8670">
        <f>IF('Data SW'!C688="","",COUNTIF('Data SW'!J688,"&gt;0")+COUNTIF('Data SW'!L688,"&gt;0")+COUNTIF('Data SW'!N688,"&gt;0")+COUNTIF('Data SW'!P688,"&gt;0")+COUNTIF('Data SW'!R688,"&gt;0")+COUNTIF('Data SW'!T688,"&gt;0")+COUNTIF('Data SW'!V688,"&gt;0")+COUNTIF('Data SW'!X688,"&gt;0"))</f>
        <v/>
      </c>
      <c r="J8670">
        <f>IF('Data SW'!C688="","",IF((COUNTIF('Data SW'!K688,"&gt;0")+COUNTIF('Data SW'!M688,"&gt;0")+COUNTIF('Data SW'!O688,"&gt;0")+COUNTIF('Data SW'!Q688,"&gt;0")+COUNTIF('Data SW'!S688,"&gt;0")+COUNTIF('Data SW'!U688,"&gt;0")+COUNTIF('Data SW'!W688,"&gt;0")+COUNTIF('Data SW'!Y688,"&gt;0"))&gt;0,1,0))</f>
        <v/>
      </c>
      <c r="M8670" t="inlineStr">
        <is>
          <t>Data R</t>
        </is>
      </c>
    </row>
    <row r="8671">
      <c r="A8671" t="inlineStr">
        <is>
          <t>PT Swasta / PPKS</t>
        </is>
      </c>
      <c r="B8671">
        <f>IF('Data SW'!C689="","",'Data SW'!B689)</f>
        <v/>
      </c>
      <c r="C8671">
        <f>IF('Data SW'!C689="","",'Data SW'!C689)</f>
        <v/>
      </c>
      <c r="D8671">
        <f>IF('Data SW'!C689="","",'Data SW'!D689)</f>
        <v/>
      </c>
      <c r="E8671">
        <f>IF('Data SW'!C689="","",'Data SW'!E689)</f>
        <v/>
      </c>
      <c r="F8671">
        <f>IF('Data SW'!C689="","",'Data SW'!F689)</f>
        <v/>
      </c>
      <c r="G8671">
        <f>IF('Data SW'!C689="","",'Data SW'!AD689)</f>
        <v/>
      </c>
      <c r="H8671">
        <f>IF('Data SW'!C689="","",'Data SW'!AC689)</f>
        <v/>
      </c>
      <c r="I8671">
        <f>IF('Data SW'!C689="","",COUNTIF('Data SW'!J689,"&gt;0")+COUNTIF('Data SW'!L689,"&gt;0")+COUNTIF('Data SW'!N689,"&gt;0")+COUNTIF('Data SW'!P689,"&gt;0")+COUNTIF('Data SW'!R689,"&gt;0")+COUNTIF('Data SW'!T689,"&gt;0")+COUNTIF('Data SW'!V689,"&gt;0")+COUNTIF('Data SW'!X689,"&gt;0"))</f>
        <v/>
      </c>
      <c r="J8671">
        <f>IF('Data SW'!C689="","",IF((COUNTIF('Data SW'!K689,"&gt;0")+COUNTIF('Data SW'!M689,"&gt;0")+COUNTIF('Data SW'!O689,"&gt;0")+COUNTIF('Data SW'!Q689,"&gt;0")+COUNTIF('Data SW'!S689,"&gt;0")+COUNTIF('Data SW'!U689,"&gt;0")+COUNTIF('Data SW'!W689,"&gt;0")+COUNTIF('Data SW'!Y689,"&gt;0"))&gt;0,1,0))</f>
        <v/>
      </c>
      <c r="M8671" t="inlineStr">
        <is>
          <t>Data R</t>
        </is>
      </c>
    </row>
    <row r="8672">
      <c r="A8672" t="inlineStr">
        <is>
          <t>PT Swasta / PPKS</t>
        </is>
      </c>
      <c r="B8672">
        <f>IF('Data SW'!C690="","",'Data SW'!B690)</f>
        <v/>
      </c>
      <c r="C8672">
        <f>IF('Data SW'!C690="","",'Data SW'!C690)</f>
        <v/>
      </c>
      <c r="D8672">
        <f>IF('Data SW'!C690="","",'Data SW'!D690)</f>
        <v/>
      </c>
      <c r="E8672">
        <f>IF('Data SW'!C690="","",'Data SW'!E690)</f>
        <v/>
      </c>
      <c r="F8672">
        <f>IF('Data SW'!C690="","",'Data SW'!F690)</f>
        <v/>
      </c>
      <c r="G8672">
        <f>IF('Data SW'!C690="","",'Data SW'!AD690)</f>
        <v/>
      </c>
      <c r="H8672">
        <f>IF('Data SW'!C690="","",'Data SW'!AC690)</f>
        <v/>
      </c>
      <c r="I8672">
        <f>IF('Data SW'!C690="","",COUNTIF('Data SW'!J690,"&gt;0")+COUNTIF('Data SW'!L690,"&gt;0")+COUNTIF('Data SW'!N690,"&gt;0")+COUNTIF('Data SW'!P690,"&gt;0")+COUNTIF('Data SW'!R690,"&gt;0")+COUNTIF('Data SW'!T690,"&gt;0")+COUNTIF('Data SW'!V690,"&gt;0")+COUNTIF('Data SW'!X690,"&gt;0"))</f>
        <v/>
      </c>
      <c r="J8672">
        <f>IF('Data SW'!C690="","",IF((COUNTIF('Data SW'!K690,"&gt;0")+COUNTIF('Data SW'!M690,"&gt;0")+COUNTIF('Data SW'!O690,"&gt;0")+COUNTIF('Data SW'!Q690,"&gt;0")+COUNTIF('Data SW'!S690,"&gt;0")+COUNTIF('Data SW'!U690,"&gt;0")+COUNTIF('Data SW'!W690,"&gt;0")+COUNTIF('Data SW'!Y690,"&gt;0"))&gt;0,1,0))</f>
        <v/>
      </c>
      <c r="M8672" t="inlineStr">
        <is>
          <t>Data R</t>
        </is>
      </c>
    </row>
    <row r="8673">
      <c r="A8673" t="inlineStr">
        <is>
          <t>PT Swasta / PPKS</t>
        </is>
      </c>
      <c r="B8673">
        <f>IF('Data SW'!C691="","",'Data SW'!B691)</f>
        <v/>
      </c>
      <c r="C8673">
        <f>IF('Data SW'!C691="","",'Data SW'!C691)</f>
        <v/>
      </c>
      <c r="D8673">
        <f>IF('Data SW'!C691="","",'Data SW'!D691)</f>
        <v/>
      </c>
      <c r="E8673">
        <f>IF('Data SW'!C691="","",'Data SW'!E691)</f>
        <v/>
      </c>
      <c r="F8673">
        <f>IF('Data SW'!C691="","",'Data SW'!F691)</f>
        <v/>
      </c>
      <c r="G8673">
        <f>IF('Data SW'!C691="","",'Data SW'!AD691)</f>
        <v/>
      </c>
      <c r="H8673">
        <f>IF('Data SW'!C691="","",'Data SW'!AC691)</f>
        <v/>
      </c>
      <c r="I8673">
        <f>IF('Data SW'!C691="","",COUNTIF('Data SW'!J691,"&gt;0")+COUNTIF('Data SW'!L691,"&gt;0")+COUNTIF('Data SW'!N691,"&gt;0")+COUNTIF('Data SW'!P691,"&gt;0")+COUNTIF('Data SW'!R691,"&gt;0")+COUNTIF('Data SW'!T691,"&gt;0")+COUNTIF('Data SW'!V691,"&gt;0")+COUNTIF('Data SW'!X691,"&gt;0"))</f>
        <v/>
      </c>
      <c r="J8673">
        <f>IF('Data SW'!C691="","",IF((COUNTIF('Data SW'!K691,"&gt;0")+COUNTIF('Data SW'!M691,"&gt;0")+COUNTIF('Data SW'!O691,"&gt;0")+COUNTIF('Data SW'!Q691,"&gt;0")+COUNTIF('Data SW'!S691,"&gt;0")+COUNTIF('Data SW'!U691,"&gt;0")+COUNTIF('Data SW'!W691,"&gt;0")+COUNTIF('Data SW'!Y691,"&gt;0"))&gt;0,1,0))</f>
        <v/>
      </c>
      <c r="M8673" t="inlineStr">
        <is>
          <t>Data R</t>
        </is>
      </c>
    </row>
    <row r="8674">
      <c r="A8674" t="inlineStr">
        <is>
          <t>PT Swasta / PPKS</t>
        </is>
      </c>
      <c r="B8674">
        <f>IF('Data SW'!C692="","",'Data SW'!B692)</f>
        <v/>
      </c>
      <c r="C8674">
        <f>IF('Data SW'!C692="","",'Data SW'!C692)</f>
        <v/>
      </c>
      <c r="D8674">
        <f>IF('Data SW'!C692="","",'Data SW'!D692)</f>
        <v/>
      </c>
      <c r="E8674">
        <f>IF('Data SW'!C692="","",'Data SW'!E692)</f>
        <v/>
      </c>
      <c r="F8674">
        <f>IF('Data SW'!C692="","",'Data SW'!F692)</f>
        <v/>
      </c>
      <c r="G8674">
        <f>IF('Data SW'!C692="","",'Data SW'!AD692)</f>
        <v/>
      </c>
      <c r="H8674">
        <f>IF('Data SW'!C692="","",'Data SW'!AC692)</f>
        <v/>
      </c>
      <c r="I8674">
        <f>IF('Data SW'!C692="","",COUNTIF('Data SW'!J692,"&gt;0")+COUNTIF('Data SW'!L692,"&gt;0")+COUNTIF('Data SW'!N692,"&gt;0")+COUNTIF('Data SW'!P692,"&gt;0")+COUNTIF('Data SW'!R692,"&gt;0")+COUNTIF('Data SW'!T692,"&gt;0")+COUNTIF('Data SW'!V692,"&gt;0")+COUNTIF('Data SW'!X692,"&gt;0"))</f>
        <v/>
      </c>
      <c r="J8674">
        <f>IF('Data SW'!C692="","",IF((COUNTIF('Data SW'!K692,"&gt;0")+COUNTIF('Data SW'!M692,"&gt;0")+COUNTIF('Data SW'!O692,"&gt;0")+COUNTIF('Data SW'!Q692,"&gt;0")+COUNTIF('Data SW'!S692,"&gt;0")+COUNTIF('Data SW'!U692,"&gt;0")+COUNTIF('Data SW'!W692,"&gt;0")+COUNTIF('Data SW'!Y692,"&gt;0"))&gt;0,1,0))</f>
        <v/>
      </c>
      <c r="M8674" t="inlineStr">
        <is>
          <t>Data R</t>
        </is>
      </c>
    </row>
    <row r="8675">
      <c r="A8675" t="inlineStr">
        <is>
          <t>PT Swasta / PPKS</t>
        </is>
      </c>
      <c r="B8675">
        <f>IF('Data SW'!C693="","",'Data SW'!B693)</f>
        <v/>
      </c>
      <c r="C8675">
        <f>IF('Data SW'!C693="","",'Data SW'!C693)</f>
        <v/>
      </c>
      <c r="D8675">
        <f>IF('Data SW'!C693="","",'Data SW'!D693)</f>
        <v/>
      </c>
      <c r="E8675">
        <f>IF('Data SW'!C693="","",'Data SW'!E693)</f>
        <v/>
      </c>
      <c r="F8675">
        <f>IF('Data SW'!C693="","",'Data SW'!F693)</f>
        <v/>
      </c>
      <c r="G8675">
        <f>IF('Data SW'!C693="","",'Data SW'!AD693)</f>
        <v/>
      </c>
      <c r="H8675">
        <f>IF('Data SW'!C693="","",'Data SW'!AC693)</f>
        <v/>
      </c>
      <c r="I8675">
        <f>IF('Data SW'!C693="","",COUNTIF('Data SW'!J693,"&gt;0")+COUNTIF('Data SW'!L693,"&gt;0")+COUNTIF('Data SW'!N693,"&gt;0")+COUNTIF('Data SW'!P693,"&gt;0")+COUNTIF('Data SW'!R693,"&gt;0")+COUNTIF('Data SW'!T693,"&gt;0")+COUNTIF('Data SW'!V693,"&gt;0")+COUNTIF('Data SW'!X693,"&gt;0"))</f>
        <v/>
      </c>
      <c r="J8675">
        <f>IF('Data SW'!C693="","",IF((COUNTIF('Data SW'!K693,"&gt;0")+COUNTIF('Data SW'!M693,"&gt;0")+COUNTIF('Data SW'!O693,"&gt;0")+COUNTIF('Data SW'!Q693,"&gt;0")+COUNTIF('Data SW'!S693,"&gt;0")+COUNTIF('Data SW'!U693,"&gt;0")+COUNTIF('Data SW'!W693,"&gt;0")+COUNTIF('Data SW'!Y693,"&gt;0"))&gt;0,1,0))</f>
        <v/>
      </c>
      <c r="M8675" t="inlineStr">
        <is>
          <t>Data R</t>
        </is>
      </c>
    </row>
    <row r="8676">
      <c r="A8676" t="inlineStr">
        <is>
          <t>PT Swasta / PPKS</t>
        </is>
      </c>
      <c r="B8676">
        <f>IF('Data SW'!C694="","",'Data SW'!B694)</f>
        <v/>
      </c>
      <c r="C8676">
        <f>IF('Data SW'!C694="","",'Data SW'!C694)</f>
        <v/>
      </c>
      <c r="D8676">
        <f>IF('Data SW'!C694="","",'Data SW'!D694)</f>
        <v/>
      </c>
      <c r="E8676">
        <f>IF('Data SW'!C694="","",'Data SW'!E694)</f>
        <v/>
      </c>
      <c r="F8676">
        <f>IF('Data SW'!C694="","",'Data SW'!F694)</f>
        <v/>
      </c>
      <c r="G8676">
        <f>IF('Data SW'!C694="","",'Data SW'!AD694)</f>
        <v/>
      </c>
      <c r="H8676">
        <f>IF('Data SW'!C694="","",'Data SW'!AC694)</f>
        <v/>
      </c>
      <c r="I8676">
        <f>IF('Data SW'!C694="","",COUNTIF('Data SW'!J694,"&gt;0")+COUNTIF('Data SW'!L694,"&gt;0")+COUNTIF('Data SW'!N694,"&gt;0")+COUNTIF('Data SW'!P694,"&gt;0")+COUNTIF('Data SW'!R694,"&gt;0")+COUNTIF('Data SW'!T694,"&gt;0")+COUNTIF('Data SW'!V694,"&gt;0")+COUNTIF('Data SW'!X694,"&gt;0"))</f>
        <v/>
      </c>
      <c r="J8676">
        <f>IF('Data SW'!C694="","",IF((COUNTIF('Data SW'!K694,"&gt;0")+COUNTIF('Data SW'!M694,"&gt;0")+COUNTIF('Data SW'!O694,"&gt;0")+COUNTIF('Data SW'!Q694,"&gt;0")+COUNTIF('Data SW'!S694,"&gt;0")+COUNTIF('Data SW'!U694,"&gt;0")+COUNTIF('Data SW'!W694,"&gt;0")+COUNTIF('Data SW'!Y694,"&gt;0"))&gt;0,1,0))</f>
        <v/>
      </c>
      <c r="M8676" t="inlineStr">
        <is>
          <t>Data R</t>
        </is>
      </c>
    </row>
    <row r="8677">
      <c r="A8677" t="inlineStr">
        <is>
          <t>PT Swasta / PPKS</t>
        </is>
      </c>
      <c r="B8677">
        <f>IF('Data SW'!C695="","",'Data SW'!B695)</f>
        <v/>
      </c>
      <c r="C8677">
        <f>IF('Data SW'!C695="","",'Data SW'!C695)</f>
        <v/>
      </c>
      <c r="D8677">
        <f>IF('Data SW'!C695="","",'Data SW'!D695)</f>
        <v/>
      </c>
      <c r="E8677">
        <f>IF('Data SW'!C695="","",'Data SW'!E695)</f>
        <v/>
      </c>
      <c r="F8677">
        <f>IF('Data SW'!C695="","",'Data SW'!F695)</f>
        <v/>
      </c>
      <c r="G8677">
        <f>IF('Data SW'!C695="","",'Data SW'!AD695)</f>
        <v/>
      </c>
      <c r="H8677">
        <f>IF('Data SW'!C695="","",'Data SW'!AC695)</f>
        <v/>
      </c>
      <c r="I8677">
        <f>IF('Data SW'!C695="","",COUNTIF('Data SW'!J695,"&gt;0")+COUNTIF('Data SW'!L695,"&gt;0")+COUNTIF('Data SW'!N695,"&gt;0")+COUNTIF('Data SW'!P695,"&gt;0")+COUNTIF('Data SW'!R695,"&gt;0")+COUNTIF('Data SW'!T695,"&gt;0")+COUNTIF('Data SW'!V695,"&gt;0")+COUNTIF('Data SW'!X695,"&gt;0"))</f>
        <v/>
      </c>
      <c r="J8677">
        <f>IF('Data SW'!C695="","",IF((COUNTIF('Data SW'!K695,"&gt;0")+COUNTIF('Data SW'!M695,"&gt;0")+COUNTIF('Data SW'!O695,"&gt;0")+COUNTIF('Data SW'!Q695,"&gt;0")+COUNTIF('Data SW'!S695,"&gt;0")+COUNTIF('Data SW'!U695,"&gt;0")+COUNTIF('Data SW'!W695,"&gt;0")+COUNTIF('Data SW'!Y695,"&gt;0"))&gt;0,1,0))</f>
        <v/>
      </c>
      <c r="M8677" t="inlineStr">
        <is>
          <t>Data R</t>
        </is>
      </c>
    </row>
    <row r="8678">
      <c r="A8678" t="inlineStr">
        <is>
          <t>PT Swasta / PPKS</t>
        </is>
      </c>
      <c r="B8678">
        <f>IF('Data SW'!C696="","",'Data SW'!B696)</f>
        <v/>
      </c>
      <c r="C8678">
        <f>IF('Data SW'!C696="","",'Data SW'!C696)</f>
        <v/>
      </c>
      <c r="D8678">
        <f>IF('Data SW'!C696="","",'Data SW'!D696)</f>
        <v/>
      </c>
      <c r="E8678">
        <f>IF('Data SW'!C696="","",'Data SW'!E696)</f>
        <v/>
      </c>
      <c r="F8678">
        <f>IF('Data SW'!C696="","",'Data SW'!F696)</f>
        <v/>
      </c>
      <c r="G8678">
        <f>IF('Data SW'!C696="","",'Data SW'!AD696)</f>
        <v/>
      </c>
      <c r="H8678">
        <f>IF('Data SW'!C696="","",'Data SW'!AC696)</f>
        <v/>
      </c>
      <c r="I8678">
        <f>IF('Data SW'!C696="","",COUNTIF('Data SW'!J696,"&gt;0")+COUNTIF('Data SW'!L696,"&gt;0")+COUNTIF('Data SW'!N696,"&gt;0")+COUNTIF('Data SW'!P696,"&gt;0")+COUNTIF('Data SW'!R696,"&gt;0")+COUNTIF('Data SW'!T696,"&gt;0")+COUNTIF('Data SW'!V696,"&gt;0")+COUNTIF('Data SW'!X696,"&gt;0"))</f>
        <v/>
      </c>
      <c r="J8678">
        <f>IF('Data SW'!C696="","",IF((COUNTIF('Data SW'!K696,"&gt;0")+COUNTIF('Data SW'!M696,"&gt;0")+COUNTIF('Data SW'!O696,"&gt;0")+COUNTIF('Data SW'!Q696,"&gt;0")+COUNTIF('Data SW'!S696,"&gt;0")+COUNTIF('Data SW'!U696,"&gt;0")+COUNTIF('Data SW'!W696,"&gt;0")+COUNTIF('Data SW'!Y696,"&gt;0"))&gt;0,1,0))</f>
        <v/>
      </c>
      <c r="M8678" t="inlineStr">
        <is>
          <t>Data R</t>
        </is>
      </c>
    </row>
    <row r="8679">
      <c r="A8679" t="inlineStr">
        <is>
          <t>PT Swasta / PPKS</t>
        </is>
      </c>
      <c r="B8679">
        <f>IF('Data SW'!C697="","",'Data SW'!B697)</f>
        <v/>
      </c>
      <c r="C8679">
        <f>IF('Data SW'!C697="","",'Data SW'!C697)</f>
        <v/>
      </c>
      <c r="D8679">
        <f>IF('Data SW'!C697="","",'Data SW'!D697)</f>
        <v/>
      </c>
      <c r="E8679">
        <f>IF('Data SW'!C697="","",'Data SW'!E697)</f>
        <v/>
      </c>
      <c r="F8679">
        <f>IF('Data SW'!C697="","",'Data SW'!F697)</f>
        <v/>
      </c>
      <c r="G8679">
        <f>IF('Data SW'!C697="","",'Data SW'!AD697)</f>
        <v/>
      </c>
      <c r="H8679">
        <f>IF('Data SW'!C697="","",'Data SW'!AC697)</f>
        <v/>
      </c>
      <c r="I8679">
        <f>IF('Data SW'!C697="","",COUNTIF('Data SW'!J697,"&gt;0")+COUNTIF('Data SW'!L697,"&gt;0")+COUNTIF('Data SW'!N697,"&gt;0")+COUNTIF('Data SW'!P697,"&gt;0")+COUNTIF('Data SW'!R697,"&gt;0")+COUNTIF('Data SW'!T697,"&gt;0")+COUNTIF('Data SW'!V697,"&gt;0")+COUNTIF('Data SW'!X697,"&gt;0"))</f>
        <v/>
      </c>
      <c r="J8679">
        <f>IF('Data SW'!C697="","",IF((COUNTIF('Data SW'!K697,"&gt;0")+COUNTIF('Data SW'!M697,"&gt;0")+COUNTIF('Data SW'!O697,"&gt;0")+COUNTIF('Data SW'!Q697,"&gt;0")+COUNTIF('Data SW'!S697,"&gt;0")+COUNTIF('Data SW'!U697,"&gt;0")+COUNTIF('Data SW'!W697,"&gt;0")+COUNTIF('Data SW'!Y697,"&gt;0"))&gt;0,1,0))</f>
        <v/>
      </c>
      <c r="M8679" t="inlineStr">
        <is>
          <t>Data R</t>
        </is>
      </c>
    </row>
    <row r="8680">
      <c r="A8680" t="inlineStr">
        <is>
          <t>PT Swasta / PPKS</t>
        </is>
      </c>
      <c r="B8680">
        <f>IF('Data SW'!C698="","",'Data SW'!B698)</f>
        <v/>
      </c>
      <c r="C8680">
        <f>IF('Data SW'!C698="","",'Data SW'!C698)</f>
        <v/>
      </c>
      <c r="D8680">
        <f>IF('Data SW'!C698="","",'Data SW'!D698)</f>
        <v/>
      </c>
      <c r="E8680">
        <f>IF('Data SW'!C698="","",'Data SW'!E698)</f>
        <v/>
      </c>
      <c r="F8680">
        <f>IF('Data SW'!C698="","",'Data SW'!F698)</f>
        <v/>
      </c>
      <c r="G8680">
        <f>IF('Data SW'!C698="","",'Data SW'!AD698)</f>
        <v/>
      </c>
      <c r="H8680">
        <f>IF('Data SW'!C698="","",'Data SW'!AC698)</f>
        <v/>
      </c>
      <c r="I8680">
        <f>IF('Data SW'!C698="","",COUNTIF('Data SW'!J698,"&gt;0")+COUNTIF('Data SW'!L698,"&gt;0")+COUNTIF('Data SW'!N698,"&gt;0")+COUNTIF('Data SW'!P698,"&gt;0")+COUNTIF('Data SW'!R698,"&gt;0")+COUNTIF('Data SW'!T698,"&gt;0")+COUNTIF('Data SW'!V698,"&gt;0")+COUNTIF('Data SW'!X698,"&gt;0"))</f>
        <v/>
      </c>
      <c r="J8680">
        <f>IF('Data SW'!C698="","",IF((COUNTIF('Data SW'!K698,"&gt;0")+COUNTIF('Data SW'!M698,"&gt;0")+COUNTIF('Data SW'!O698,"&gt;0")+COUNTIF('Data SW'!Q698,"&gt;0")+COUNTIF('Data SW'!S698,"&gt;0")+COUNTIF('Data SW'!U698,"&gt;0")+COUNTIF('Data SW'!W698,"&gt;0")+COUNTIF('Data SW'!Y698,"&gt;0"))&gt;0,1,0))</f>
        <v/>
      </c>
      <c r="M8680" t="inlineStr">
        <is>
          <t>Data R</t>
        </is>
      </c>
    </row>
    <row r="8681">
      <c r="A8681" t="inlineStr">
        <is>
          <t>PT Swasta / PPKS</t>
        </is>
      </c>
      <c r="B8681">
        <f>IF('Data SW'!C699="","",'Data SW'!B699)</f>
        <v/>
      </c>
      <c r="C8681">
        <f>IF('Data SW'!C699="","",'Data SW'!C699)</f>
        <v/>
      </c>
      <c r="D8681">
        <f>IF('Data SW'!C699="","",'Data SW'!D699)</f>
        <v/>
      </c>
      <c r="E8681">
        <f>IF('Data SW'!C699="","",'Data SW'!E699)</f>
        <v/>
      </c>
      <c r="F8681">
        <f>IF('Data SW'!C699="","",'Data SW'!F699)</f>
        <v/>
      </c>
      <c r="G8681">
        <f>IF('Data SW'!C699="","",'Data SW'!AD699)</f>
        <v/>
      </c>
      <c r="H8681">
        <f>IF('Data SW'!C699="","",'Data SW'!AC699)</f>
        <v/>
      </c>
      <c r="I8681">
        <f>IF('Data SW'!C699="","",COUNTIF('Data SW'!J699,"&gt;0")+COUNTIF('Data SW'!L699,"&gt;0")+COUNTIF('Data SW'!N699,"&gt;0")+COUNTIF('Data SW'!P699,"&gt;0")+COUNTIF('Data SW'!R699,"&gt;0")+COUNTIF('Data SW'!T699,"&gt;0")+COUNTIF('Data SW'!V699,"&gt;0")+COUNTIF('Data SW'!X699,"&gt;0"))</f>
        <v/>
      </c>
      <c r="J8681">
        <f>IF('Data SW'!C699="","",IF((COUNTIF('Data SW'!K699,"&gt;0")+COUNTIF('Data SW'!M699,"&gt;0")+COUNTIF('Data SW'!O699,"&gt;0")+COUNTIF('Data SW'!Q699,"&gt;0")+COUNTIF('Data SW'!S699,"&gt;0")+COUNTIF('Data SW'!U699,"&gt;0")+COUNTIF('Data SW'!W699,"&gt;0")+COUNTIF('Data SW'!Y699,"&gt;0"))&gt;0,1,0))</f>
        <v/>
      </c>
      <c r="M8681" t="inlineStr">
        <is>
          <t>Data R</t>
        </is>
      </c>
    </row>
    <row r="8682">
      <c r="A8682" t="inlineStr">
        <is>
          <t>PT Swasta / PPKS</t>
        </is>
      </c>
      <c r="B8682">
        <f>IF('Data SW'!C700="","",'Data SW'!B700)</f>
        <v/>
      </c>
      <c r="C8682">
        <f>IF('Data SW'!C700="","",'Data SW'!C700)</f>
        <v/>
      </c>
      <c r="D8682">
        <f>IF('Data SW'!C700="","",'Data SW'!D700)</f>
        <v/>
      </c>
      <c r="E8682">
        <f>IF('Data SW'!C700="","",'Data SW'!E700)</f>
        <v/>
      </c>
      <c r="F8682">
        <f>IF('Data SW'!C700="","",'Data SW'!F700)</f>
        <v/>
      </c>
      <c r="G8682">
        <f>IF('Data SW'!C700="","",'Data SW'!AD700)</f>
        <v/>
      </c>
      <c r="H8682">
        <f>IF('Data SW'!C700="","",'Data SW'!AC700)</f>
        <v/>
      </c>
      <c r="I8682">
        <f>IF('Data SW'!C700="","",COUNTIF('Data SW'!J700,"&gt;0")+COUNTIF('Data SW'!L700,"&gt;0")+COUNTIF('Data SW'!N700,"&gt;0")+COUNTIF('Data SW'!P700,"&gt;0")+COUNTIF('Data SW'!R700,"&gt;0")+COUNTIF('Data SW'!T700,"&gt;0")+COUNTIF('Data SW'!V700,"&gt;0")+COUNTIF('Data SW'!X700,"&gt;0"))</f>
        <v/>
      </c>
      <c r="J8682">
        <f>IF('Data SW'!C700="","",IF((COUNTIF('Data SW'!K700,"&gt;0")+COUNTIF('Data SW'!M700,"&gt;0")+COUNTIF('Data SW'!O700,"&gt;0")+COUNTIF('Data SW'!Q700,"&gt;0")+COUNTIF('Data SW'!S700,"&gt;0")+COUNTIF('Data SW'!U700,"&gt;0")+COUNTIF('Data SW'!W700,"&gt;0")+COUNTIF('Data SW'!Y700,"&gt;0"))&gt;0,1,0))</f>
        <v/>
      </c>
      <c r="M8682" t="inlineStr">
        <is>
          <t>Data R</t>
        </is>
      </c>
    </row>
    <row r="8683">
      <c r="A8683" t="inlineStr">
        <is>
          <t>PT Swasta / PPKS</t>
        </is>
      </c>
      <c r="B8683">
        <f>IF('Data SW'!C701="","",'Data SW'!B701)</f>
        <v/>
      </c>
      <c r="C8683">
        <f>IF('Data SW'!C701="","",'Data SW'!C701)</f>
        <v/>
      </c>
      <c r="D8683">
        <f>IF('Data SW'!C701="","",'Data SW'!D701)</f>
        <v/>
      </c>
      <c r="E8683">
        <f>IF('Data SW'!C701="","",'Data SW'!E701)</f>
        <v/>
      </c>
      <c r="F8683">
        <f>IF('Data SW'!C701="","",'Data SW'!F701)</f>
        <v/>
      </c>
      <c r="G8683">
        <f>IF('Data SW'!C701="","",'Data SW'!AD701)</f>
        <v/>
      </c>
      <c r="H8683">
        <f>IF('Data SW'!C701="","",'Data SW'!AC701)</f>
        <v/>
      </c>
      <c r="I8683">
        <f>IF('Data SW'!C701="","",COUNTIF('Data SW'!J701,"&gt;0")+COUNTIF('Data SW'!L701,"&gt;0")+COUNTIF('Data SW'!N701,"&gt;0")+COUNTIF('Data SW'!P701,"&gt;0")+COUNTIF('Data SW'!R701,"&gt;0")+COUNTIF('Data SW'!T701,"&gt;0")+COUNTIF('Data SW'!V701,"&gt;0")+COUNTIF('Data SW'!X701,"&gt;0"))</f>
        <v/>
      </c>
      <c r="J8683">
        <f>IF('Data SW'!C701="","",IF((COUNTIF('Data SW'!K701,"&gt;0")+COUNTIF('Data SW'!M701,"&gt;0")+COUNTIF('Data SW'!O701,"&gt;0")+COUNTIF('Data SW'!Q701,"&gt;0")+COUNTIF('Data SW'!S701,"&gt;0")+COUNTIF('Data SW'!U701,"&gt;0")+COUNTIF('Data SW'!W701,"&gt;0")+COUNTIF('Data SW'!Y701,"&gt;0"))&gt;0,1,0))</f>
        <v/>
      </c>
      <c r="M8683" t="inlineStr">
        <is>
          <t>Data R</t>
        </is>
      </c>
    </row>
    <row r="8684">
      <c r="A8684" t="inlineStr">
        <is>
          <t>PT Swasta / PPKS</t>
        </is>
      </c>
      <c r="B8684">
        <f>IF('Data SW'!C702="","",'Data SW'!B702)</f>
        <v/>
      </c>
      <c r="C8684">
        <f>IF('Data SW'!C702="","",'Data SW'!C702)</f>
        <v/>
      </c>
      <c r="D8684">
        <f>IF('Data SW'!C702="","",'Data SW'!D702)</f>
        <v/>
      </c>
      <c r="E8684">
        <f>IF('Data SW'!C702="","",'Data SW'!E702)</f>
        <v/>
      </c>
      <c r="F8684">
        <f>IF('Data SW'!C702="","",'Data SW'!F702)</f>
        <v/>
      </c>
      <c r="G8684">
        <f>IF('Data SW'!C702="","",'Data SW'!AD702)</f>
        <v/>
      </c>
      <c r="H8684">
        <f>IF('Data SW'!C702="","",'Data SW'!AC702)</f>
        <v/>
      </c>
      <c r="I8684">
        <f>IF('Data SW'!C702="","",COUNTIF('Data SW'!J702,"&gt;0")+COUNTIF('Data SW'!L702,"&gt;0")+COUNTIF('Data SW'!N702,"&gt;0")+COUNTIF('Data SW'!P702,"&gt;0")+COUNTIF('Data SW'!R702,"&gt;0")+COUNTIF('Data SW'!T702,"&gt;0")+COUNTIF('Data SW'!V702,"&gt;0")+COUNTIF('Data SW'!X702,"&gt;0"))</f>
        <v/>
      </c>
      <c r="J8684">
        <f>IF('Data SW'!C702="","",IF((COUNTIF('Data SW'!K702,"&gt;0")+COUNTIF('Data SW'!M702,"&gt;0")+COUNTIF('Data SW'!O702,"&gt;0")+COUNTIF('Data SW'!Q702,"&gt;0")+COUNTIF('Data SW'!S702,"&gt;0")+COUNTIF('Data SW'!U702,"&gt;0")+COUNTIF('Data SW'!W702,"&gt;0")+COUNTIF('Data SW'!Y702,"&gt;0"))&gt;0,1,0))</f>
        <v/>
      </c>
      <c r="M8684" t="inlineStr">
        <is>
          <t>Data R</t>
        </is>
      </c>
    </row>
    <row r="8685">
      <c r="A8685" t="inlineStr">
        <is>
          <t>PT Swasta / PPKS</t>
        </is>
      </c>
      <c r="B8685">
        <f>IF('Data SW'!C703="","",'Data SW'!B703)</f>
        <v/>
      </c>
      <c r="C8685">
        <f>IF('Data SW'!C703="","",'Data SW'!C703)</f>
        <v/>
      </c>
      <c r="D8685">
        <f>IF('Data SW'!C703="","",'Data SW'!D703)</f>
        <v/>
      </c>
      <c r="E8685">
        <f>IF('Data SW'!C703="","",'Data SW'!E703)</f>
        <v/>
      </c>
      <c r="F8685">
        <f>IF('Data SW'!C703="","",'Data SW'!F703)</f>
        <v/>
      </c>
      <c r="G8685">
        <f>IF('Data SW'!C703="","",'Data SW'!AD703)</f>
        <v/>
      </c>
      <c r="H8685">
        <f>IF('Data SW'!C703="","",'Data SW'!AC703)</f>
        <v/>
      </c>
      <c r="I8685">
        <f>IF('Data SW'!C703="","",COUNTIF('Data SW'!J703,"&gt;0")+COUNTIF('Data SW'!L703,"&gt;0")+COUNTIF('Data SW'!N703,"&gt;0")+COUNTIF('Data SW'!P703,"&gt;0")+COUNTIF('Data SW'!R703,"&gt;0")+COUNTIF('Data SW'!T703,"&gt;0")+COUNTIF('Data SW'!V703,"&gt;0")+COUNTIF('Data SW'!X703,"&gt;0"))</f>
        <v/>
      </c>
      <c r="J8685">
        <f>IF('Data SW'!C703="","",IF((COUNTIF('Data SW'!K703,"&gt;0")+COUNTIF('Data SW'!M703,"&gt;0")+COUNTIF('Data SW'!O703,"&gt;0")+COUNTIF('Data SW'!Q703,"&gt;0")+COUNTIF('Data SW'!S703,"&gt;0")+COUNTIF('Data SW'!U703,"&gt;0")+COUNTIF('Data SW'!W703,"&gt;0")+COUNTIF('Data SW'!Y703,"&gt;0"))&gt;0,1,0))</f>
        <v/>
      </c>
      <c r="M8685" t="inlineStr">
        <is>
          <t>Data R</t>
        </is>
      </c>
    </row>
    <row r="8686">
      <c r="A8686" t="inlineStr">
        <is>
          <t>PT Swasta / PPKS</t>
        </is>
      </c>
      <c r="B8686">
        <f>IF('Data SW'!C704="","",'Data SW'!B704)</f>
        <v/>
      </c>
      <c r="C8686">
        <f>IF('Data SW'!C704="","",'Data SW'!C704)</f>
        <v/>
      </c>
      <c r="D8686">
        <f>IF('Data SW'!C704="","",'Data SW'!D704)</f>
        <v/>
      </c>
      <c r="E8686">
        <f>IF('Data SW'!C704="","",'Data SW'!E704)</f>
        <v/>
      </c>
      <c r="F8686">
        <f>IF('Data SW'!C704="","",'Data SW'!F704)</f>
        <v/>
      </c>
      <c r="G8686">
        <f>IF('Data SW'!C704="","",'Data SW'!AD704)</f>
        <v/>
      </c>
      <c r="H8686">
        <f>IF('Data SW'!C704="","",'Data SW'!AC704)</f>
        <v/>
      </c>
      <c r="I8686">
        <f>IF('Data SW'!C704="","",COUNTIF('Data SW'!J704,"&gt;0")+COUNTIF('Data SW'!L704,"&gt;0")+COUNTIF('Data SW'!N704,"&gt;0")+COUNTIF('Data SW'!P704,"&gt;0")+COUNTIF('Data SW'!R704,"&gt;0")+COUNTIF('Data SW'!T704,"&gt;0")+COUNTIF('Data SW'!V704,"&gt;0")+COUNTIF('Data SW'!X704,"&gt;0"))</f>
        <v/>
      </c>
      <c r="J8686">
        <f>IF('Data SW'!C704="","",IF((COUNTIF('Data SW'!K704,"&gt;0")+COUNTIF('Data SW'!M704,"&gt;0")+COUNTIF('Data SW'!O704,"&gt;0")+COUNTIF('Data SW'!Q704,"&gt;0")+COUNTIF('Data SW'!S704,"&gt;0")+COUNTIF('Data SW'!U704,"&gt;0")+COUNTIF('Data SW'!W704,"&gt;0")+COUNTIF('Data SW'!Y704,"&gt;0"))&gt;0,1,0))</f>
        <v/>
      </c>
      <c r="M8686" t="inlineStr">
        <is>
          <t>Data R</t>
        </is>
      </c>
    </row>
    <row r="8687">
      <c r="A8687" t="inlineStr">
        <is>
          <t>PT Swasta / PPKS</t>
        </is>
      </c>
      <c r="B8687">
        <f>IF('Data SW'!C705="","",'Data SW'!B705)</f>
        <v/>
      </c>
      <c r="C8687">
        <f>IF('Data SW'!C705="","",'Data SW'!C705)</f>
        <v/>
      </c>
      <c r="D8687">
        <f>IF('Data SW'!C705="","",'Data SW'!D705)</f>
        <v/>
      </c>
      <c r="E8687">
        <f>IF('Data SW'!C705="","",'Data SW'!E705)</f>
        <v/>
      </c>
      <c r="F8687">
        <f>IF('Data SW'!C705="","",'Data SW'!F705)</f>
        <v/>
      </c>
      <c r="G8687">
        <f>IF('Data SW'!C705="","",'Data SW'!AD705)</f>
        <v/>
      </c>
      <c r="H8687">
        <f>IF('Data SW'!C705="","",'Data SW'!AC705)</f>
        <v/>
      </c>
      <c r="I8687">
        <f>IF('Data SW'!C705="","",COUNTIF('Data SW'!J705,"&gt;0")+COUNTIF('Data SW'!L705,"&gt;0")+COUNTIF('Data SW'!N705,"&gt;0")+COUNTIF('Data SW'!P705,"&gt;0")+COUNTIF('Data SW'!R705,"&gt;0")+COUNTIF('Data SW'!T705,"&gt;0")+COUNTIF('Data SW'!V705,"&gt;0")+COUNTIF('Data SW'!X705,"&gt;0"))</f>
        <v/>
      </c>
      <c r="J8687">
        <f>IF('Data SW'!C705="","",IF((COUNTIF('Data SW'!K705,"&gt;0")+COUNTIF('Data SW'!M705,"&gt;0")+COUNTIF('Data SW'!O705,"&gt;0")+COUNTIF('Data SW'!Q705,"&gt;0")+COUNTIF('Data SW'!S705,"&gt;0")+COUNTIF('Data SW'!U705,"&gt;0")+COUNTIF('Data SW'!W705,"&gt;0")+COUNTIF('Data SW'!Y705,"&gt;0"))&gt;0,1,0))</f>
        <v/>
      </c>
      <c r="M8687" t="inlineStr">
        <is>
          <t>Data R</t>
        </is>
      </c>
    </row>
    <row r="8688">
      <c r="A8688" t="inlineStr">
        <is>
          <t>PT Swasta / PPKS</t>
        </is>
      </c>
      <c r="B8688">
        <f>IF('Data SW'!C706="","",'Data SW'!B706)</f>
        <v/>
      </c>
      <c r="C8688">
        <f>IF('Data SW'!C706="","",'Data SW'!C706)</f>
        <v/>
      </c>
      <c r="D8688">
        <f>IF('Data SW'!C706="","",'Data SW'!D706)</f>
        <v/>
      </c>
      <c r="E8688">
        <f>IF('Data SW'!C706="","",'Data SW'!E706)</f>
        <v/>
      </c>
      <c r="F8688">
        <f>IF('Data SW'!C706="","",'Data SW'!F706)</f>
        <v/>
      </c>
      <c r="G8688">
        <f>IF('Data SW'!C706="","",'Data SW'!AD706)</f>
        <v/>
      </c>
      <c r="H8688">
        <f>IF('Data SW'!C706="","",'Data SW'!AC706)</f>
        <v/>
      </c>
      <c r="I8688">
        <f>IF('Data SW'!C706="","",COUNTIF('Data SW'!J706,"&gt;0")+COUNTIF('Data SW'!L706,"&gt;0")+COUNTIF('Data SW'!N706,"&gt;0")+COUNTIF('Data SW'!P706,"&gt;0")+COUNTIF('Data SW'!R706,"&gt;0")+COUNTIF('Data SW'!T706,"&gt;0")+COUNTIF('Data SW'!V706,"&gt;0")+COUNTIF('Data SW'!X706,"&gt;0"))</f>
        <v/>
      </c>
      <c r="J8688">
        <f>IF('Data SW'!C706="","",IF((COUNTIF('Data SW'!K706,"&gt;0")+COUNTIF('Data SW'!M706,"&gt;0")+COUNTIF('Data SW'!O706,"&gt;0")+COUNTIF('Data SW'!Q706,"&gt;0")+COUNTIF('Data SW'!S706,"&gt;0")+COUNTIF('Data SW'!U706,"&gt;0")+COUNTIF('Data SW'!W706,"&gt;0")+COUNTIF('Data SW'!Y706,"&gt;0"))&gt;0,1,0))</f>
        <v/>
      </c>
      <c r="M8688" t="inlineStr">
        <is>
          <t>Data R</t>
        </is>
      </c>
    </row>
    <row r="8689">
      <c r="A8689" t="inlineStr">
        <is>
          <t>PT Swasta / PPKS</t>
        </is>
      </c>
      <c r="B8689">
        <f>IF('Data SW'!C707="","",'Data SW'!B707)</f>
        <v/>
      </c>
      <c r="C8689">
        <f>IF('Data SW'!C707="","",'Data SW'!C707)</f>
        <v/>
      </c>
      <c r="D8689">
        <f>IF('Data SW'!C707="","",'Data SW'!D707)</f>
        <v/>
      </c>
      <c r="E8689">
        <f>IF('Data SW'!C707="","",'Data SW'!E707)</f>
        <v/>
      </c>
      <c r="F8689">
        <f>IF('Data SW'!C707="","",'Data SW'!F707)</f>
        <v/>
      </c>
      <c r="G8689">
        <f>IF('Data SW'!C707="","",'Data SW'!AD707)</f>
        <v/>
      </c>
      <c r="H8689">
        <f>IF('Data SW'!C707="","",'Data SW'!AC707)</f>
        <v/>
      </c>
      <c r="I8689">
        <f>IF('Data SW'!C707="","",COUNTIF('Data SW'!J707,"&gt;0")+COUNTIF('Data SW'!L707,"&gt;0")+COUNTIF('Data SW'!N707,"&gt;0")+COUNTIF('Data SW'!P707,"&gt;0")+COUNTIF('Data SW'!R707,"&gt;0")+COUNTIF('Data SW'!T707,"&gt;0")+COUNTIF('Data SW'!V707,"&gt;0")+COUNTIF('Data SW'!X707,"&gt;0"))</f>
        <v/>
      </c>
      <c r="J8689">
        <f>IF('Data SW'!C707="","",IF((COUNTIF('Data SW'!K707,"&gt;0")+COUNTIF('Data SW'!M707,"&gt;0")+COUNTIF('Data SW'!O707,"&gt;0")+COUNTIF('Data SW'!Q707,"&gt;0")+COUNTIF('Data SW'!S707,"&gt;0")+COUNTIF('Data SW'!U707,"&gt;0")+COUNTIF('Data SW'!W707,"&gt;0")+COUNTIF('Data SW'!Y707,"&gt;0"))&gt;0,1,0))</f>
        <v/>
      </c>
      <c r="M8689" t="inlineStr">
        <is>
          <t>Data R</t>
        </is>
      </c>
    </row>
    <row r="8690">
      <c r="A8690" t="inlineStr">
        <is>
          <t>PT Swasta / PPKS</t>
        </is>
      </c>
      <c r="B8690">
        <f>IF('Data SW'!C708="","",'Data SW'!B708)</f>
        <v/>
      </c>
      <c r="C8690">
        <f>IF('Data SW'!C708="","",'Data SW'!C708)</f>
        <v/>
      </c>
      <c r="D8690">
        <f>IF('Data SW'!C708="","",'Data SW'!D708)</f>
        <v/>
      </c>
      <c r="E8690">
        <f>IF('Data SW'!C708="","",'Data SW'!E708)</f>
        <v/>
      </c>
      <c r="F8690">
        <f>IF('Data SW'!C708="","",'Data SW'!F708)</f>
        <v/>
      </c>
      <c r="G8690">
        <f>IF('Data SW'!C708="","",'Data SW'!AD708)</f>
        <v/>
      </c>
      <c r="H8690">
        <f>IF('Data SW'!C708="","",'Data SW'!AC708)</f>
        <v/>
      </c>
      <c r="I8690">
        <f>IF('Data SW'!C708="","",COUNTIF('Data SW'!J708,"&gt;0")+COUNTIF('Data SW'!L708,"&gt;0")+COUNTIF('Data SW'!N708,"&gt;0")+COUNTIF('Data SW'!P708,"&gt;0")+COUNTIF('Data SW'!R708,"&gt;0")+COUNTIF('Data SW'!T708,"&gt;0")+COUNTIF('Data SW'!V708,"&gt;0")+COUNTIF('Data SW'!X708,"&gt;0"))</f>
        <v/>
      </c>
      <c r="J8690">
        <f>IF('Data SW'!C708="","",IF((COUNTIF('Data SW'!K708,"&gt;0")+COUNTIF('Data SW'!M708,"&gt;0")+COUNTIF('Data SW'!O708,"&gt;0")+COUNTIF('Data SW'!Q708,"&gt;0")+COUNTIF('Data SW'!S708,"&gt;0")+COUNTIF('Data SW'!U708,"&gt;0")+COUNTIF('Data SW'!W708,"&gt;0")+COUNTIF('Data SW'!Y708,"&gt;0"))&gt;0,1,0))</f>
        <v/>
      </c>
      <c r="M8690" t="inlineStr">
        <is>
          <t>Data R</t>
        </is>
      </c>
    </row>
    <row r="8691">
      <c r="A8691" t="inlineStr">
        <is>
          <t>PT Swasta / PPKS</t>
        </is>
      </c>
      <c r="B8691">
        <f>IF('Data SW'!C709="","",'Data SW'!B709)</f>
        <v/>
      </c>
      <c r="C8691">
        <f>IF('Data SW'!C709="","",'Data SW'!C709)</f>
        <v/>
      </c>
      <c r="D8691">
        <f>IF('Data SW'!C709="","",'Data SW'!D709)</f>
        <v/>
      </c>
      <c r="E8691">
        <f>IF('Data SW'!C709="","",'Data SW'!E709)</f>
        <v/>
      </c>
      <c r="F8691">
        <f>IF('Data SW'!C709="","",'Data SW'!F709)</f>
        <v/>
      </c>
      <c r="G8691">
        <f>IF('Data SW'!C709="","",'Data SW'!AD709)</f>
        <v/>
      </c>
      <c r="H8691">
        <f>IF('Data SW'!C709="","",'Data SW'!AC709)</f>
        <v/>
      </c>
      <c r="I8691">
        <f>IF('Data SW'!C709="","",COUNTIF('Data SW'!J709,"&gt;0")+COUNTIF('Data SW'!L709,"&gt;0")+COUNTIF('Data SW'!N709,"&gt;0")+COUNTIF('Data SW'!P709,"&gt;0")+COUNTIF('Data SW'!R709,"&gt;0")+COUNTIF('Data SW'!T709,"&gt;0")+COUNTIF('Data SW'!V709,"&gt;0")+COUNTIF('Data SW'!X709,"&gt;0"))</f>
        <v/>
      </c>
      <c r="J8691">
        <f>IF('Data SW'!C709="","",IF((COUNTIF('Data SW'!K709,"&gt;0")+COUNTIF('Data SW'!M709,"&gt;0")+COUNTIF('Data SW'!O709,"&gt;0")+COUNTIF('Data SW'!Q709,"&gt;0")+COUNTIF('Data SW'!S709,"&gt;0")+COUNTIF('Data SW'!U709,"&gt;0")+COUNTIF('Data SW'!W709,"&gt;0")+COUNTIF('Data SW'!Y709,"&gt;0"))&gt;0,1,0))</f>
        <v/>
      </c>
      <c r="M8691" t="inlineStr">
        <is>
          <t>Data R</t>
        </is>
      </c>
    </row>
    <row r="8692">
      <c r="A8692" t="inlineStr">
        <is>
          <t>PT Swasta / PPKS</t>
        </is>
      </c>
      <c r="B8692">
        <f>IF('Data SW'!C710="","",'Data SW'!B710)</f>
        <v/>
      </c>
      <c r="C8692">
        <f>IF('Data SW'!C710="","",'Data SW'!C710)</f>
        <v/>
      </c>
      <c r="D8692">
        <f>IF('Data SW'!C710="","",'Data SW'!D710)</f>
        <v/>
      </c>
      <c r="E8692">
        <f>IF('Data SW'!C710="","",'Data SW'!E710)</f>
        <v/>
      </c>
      <c r="F8692">
        <f>IF('Data SW'!C710="","",'Data SW'!F710)</f>
        <v/>
      </c>
      <c r="G8692">
        <f>IF('Data SW'!C710="","",'Data SW'!AD710)</f>
        <v/>
      </c>
      <c r="H8692">
        <f>IF('Data SW'!C710="","",'Data SW'!AC710)</f>
        <v/>
      </c>
      <c r="I8692">
        <f>IF('Data SW'!C710="","",COUNTIF('Data SW'!J710,"&gt;0")+COUNTIF('Data SW'!L710,"&gt;0")+COUNTIF('Data SW'!N710,"&gt;0")+COUNTIF('Data SW'!P710,"&gt;0")+COUNTIF('Data SW'!R710,"&gt;0")+COUNTIF('Data SW'!T710,"&gt;0")+COUNTIF('Data SW'!V710,"&gt;0")+COUNTIF('Data SW'!X710,"&gt;0"))</f>
        <v/>
      </c>
      <c r="J8692">
        <f>IF('Data SW'!C710="","",IF((COUNTIF('Data SW'!K710,"&gt;0")+COUNTIF('Data SW'!M710,"&gt;0")+COUNTIF('Data SW'!O710,"&gt;0")+COUNTIF('Data SW'!Q710,"&gt;0")+COUNTIF('Data SW'!S710,"&gt;0")+COUNTIF('Data SW'!U710,"&gt;0")+COUNTIF('Data SW'!W710,"&gt;0")+COUNTIF('Data SW'!Y710,"&gt;0"))&gt;0,1,0))</f>
        <v/>
      </c>
      <c r="M8692" t="inlineStr">
        <is>
          <t>Data R</t>
        </is>
      </c>
    </row>
    <row r="8693">
      <c r="A8693" t="inlineStr">
        <is>
          <t>PT Swasta / PPKS</t>
        </is>
      </c>
      <c r="B8693">
        <f>IF('Data SW'!C711="","",'Data SW'!B711)</f>
        <v/>
      </c>
      <c r="C8693">
        <f>IF('Data SW'!C711="","",'Data SW'!C711)</f>
        <v/>
      </c>
      <c r="D8693">
        <f>IF('Data SW'!C711="","",'Data SW'!D711)</f>
        <v/>
      </c>
      <c r="E8693">
        <f>IF('Data SW'!C711="","",'Data SW'!E711)</f>
        <v/>
      </c>
      <c r="F8693">
        <f>IF('Data SW'!C711="","",'Data SW'!F711)</f>
        <v/>
      </c>
      <c r="G8693">
        <f>IF('Data SW'!C711="","",'Data SW'!AD711)</f>
        <v/>
      </c>
      <c r="H8693">
        <f>IF('Data SW'!C711="","",'Data SW'!AC711)</f>
        <v/>
      </c>
      <c r="I8693">
        <f>IF('Data SW'!C711="","",COUNTIF('Data SW'!J711,"&gt;0")+COUNTIF('Data SW'!L711,"&gt;0")+COUNTIF('Data SW'!N711,"&gt;0")+COUNTIF('Data SW'!P711,"&gt;0")+COUNTIF('Data SW'!R711,"&gt;0")+COUNTIF('Data SW'!T711,"&gt;0")+COUNTIF('Data SW'!V711,"&gt;0")+COUNTIF('Data SW'!X711,"&gt;0"))</f>
        <v/>
      </c>
      <c r="J8693">
        <f>IF('Data SW'!C711="","",IF((COUNTIF('Data SW'!K711,"&gt;0")+COUNTIF('Data SW'!M711,"&gt;0")+COUNTIF('Data SW'!O711,"&gt;0")+COUNTIF('Data SW'!Q711,"&gt;0")+COUNTIF('Data SW'!S711,"&gt;0")+COUNTIF('Data SW'!U711,"&gt;0")+COUNTIF('Data SW'!W711,"&gt;0")+COUNTIF('Data SW'!Y711,"&gt;0"))&gt;0,1,0))</f>
        <v/>
      </c>
      <c r="M8693" t="inlineStr">
        <is>
          <t>Data R</t>
        </is>
      </c>
    </row>
    <row r="8694">
      <c r="A8694" t="inlineStr">
        <is>
          <t>PT Swasta / PPKS</t>
        </is>
      </c>
      <c r="B8694">
        <f>IF('Data SW'!C712="","",'Data SW'!B712)</f>
        <v/>
      </c>
      <c r="C8694">
        <f>IF('Data SW'!C712="","",'Data SW'!C712)</f>
        <v/>
      </c>
      <c r="D8694">
        <f>IF('Data SW'!C712="","",'Data SW'!D712)</f>
        <v/>
      </c>
      <c r="E8694">
        <f>IF('Data SW'!C712="","",'Data SW'!E712)</f>
        <v/>
      </c>
      <c r="F8694">
        <f>IF('Data SW'!C712="","",'Data SW'!F712)</f>
        <v/>
      </c>
      <c r="G8694">
        <f>IF('Data SW'!C712="","",'Data SW'!AD712)</f>
        <v/>
      </c>
      <c r="H8694">
        <f>IF('Data SW'!C712="","",'Data SW'!AC712)</f>
        <v/>
      </c>
      <c r="I8694">
        <f>IF('Data SW'!C712="","",COUNTIF('Data SW'!J712,"&gt;0")+COUNTIF('Data SW'!L712,"&gt;0")+COUNTIF('Data SW'!N712,"&gt;0")+COUNTIF('Data SW'!P712,"&gt;0")+COUNTIF('Data SW'!R712,"&gt;0")+COUNTIF('Data SW'!T712,"&gt;0")+COUNTIF('Data SW'!V712,"&gt;0")+COUNTIF('Data SW'!X712,"&gt;0"))</f>
        <v/>
      </c>
      <c r="J8694">
        <f>IF('Data SW'!C712="","",IF((COUNTIF('Data SW'!K712,"&gt;0")+COUNTIF('Data SW'!M712,"&gt;0")+COUNTIF('Data SW'!O712,"&gt;0")+COUNTIF('Data SW'!Q712,"&gt;0")+COUNTIF('Data SW'!S712,"&gt;0")+COUNTIF('Data SW'!U712,"&gt;0")+COUNTIF('Data SW'!W712,"&gt;0")+COUNTIF('Data SW'!Y712,"&gt;0"))&gt;0,1,0))</f>
        <v/>
      </c>
      <c r="M8694" t="inlineStr">
        <is>
          <t>Data R</t>
        </is>
      </c>
    </row>
    <row r="8695">
      <c r="A8695" t="inlineStr">
        <is>
          <t>PT Swasta / PPKS</t>
        </is>
      </c>
      <c r="B8695">
        <f>IF('Data SW'!C713="","",'Data SW'!B713)</f>
        <v/>
      </c>
      <c r="C8695">
        <f>IF('Data SW'!C713="","",'Data SW'!C713)</f>
        <v/>
      </c>
      <c r="D8695">
        <f>IF('Data SW'!C713="","",'Data SW'!D713)</f>
        <v/>
      </c>
      <c r="E8695">
        <f>IF('Data SW'!C713="","",'Data SW'!E713)</f>
        <v/>
      </c>
      <c r="F8695">
        <f>IF('Data SW'!C713="","",'Data SW'!F713)</f>
        <v/>
      </c>
      <c r="G8695">
        <f>IF('Data SW'!C713="","",'Data SW'!AD713)</f>
        <v/>
      </c>
      <c r="H8695">
        <f>IF('Data SW'!C713="","",'Data SW'!AC713)</f>
        <v/>
      </c>
      <c r="I8695">
        <f>IF('Data SW'!C713="","",COUNTIF('Data SW'!J713,"&gt;0")+COUNTIF('Data SW'!L713,"&gt;0")+COUNTIF('Data SW'!N713,"&gt;0")+COUNTIF('Data SW'!P713,"&gt;0")+COUNTIF('Data SW'!R713,"&gt;0")+COUNTIF('Data SW'!T713,"&gt;0")+COUNTIF('Data SW'!V713,"&gt;0")+COUNTIF('Data SW'!X713,"&gt;0"))</f>
        <v/>
      </c>
      <c r="J8695">
        <f>IF('Data SW'!C713="","",IF((COUNTIF('Data SW'!K713,"&gt;0")+COUNTIF('Data SW'!M713,"&gt;0")+COUNTIF('Data SW'!O713,"&gt;0")+COUNTIF('Data SW'!Q713,"&gt;0")+COUNTIF('Data SW'!S713,"&gt;0")+COUNTIF('Data SW'!U713,"&gt;0")+COUNTIF('Data SW'!W713,"&gt;0")+COUNTIF('Data SW'!Y713,"&gt;0"))&gt;0,1,0))</f>
        <v/>
      </c>
      <c r="M8695" t="inlineStr">
        <is>
          <t>Data R</t>
        </is>
      </c>
    </row>
    <row r="8696">
      <c r="A8696" t="inlineStr">
        <is>
          <t>PT Swasta / PPKS</t>
        </is>
      </c>
      <c r="B8696">
        <f>IF('Data SW'!C714="","",'Data SW'!B714)</f>
        <v/>
      </c>
      <c r="C8696">
        <f>IF('Data SW'!C714="","",'Data SW'!C714)</f>
        <v/>
      </c>
      <c r="D8696">
        <f>IF('Data SW'!C714="","",'Data SW'!D714)</f>
        <v/>
      </c>
      <c r="E8696">
        <f>IF('Data SW'!C714="","",'Data SW'!E714)</f>
        <v/>
      </c>
      <c r="F8696">
        <f>IF('Data SW'!C714="","",'Data SW'!F714)</f>
        <v/>
      </c>
      <c r="G8696">
        <f>IF('Data SW'!C714="","",'Data SW'!AD714)</f>
        <v/>
      </c>
      <c r="H8696">
        <f>IF('Data SW'!C714="","",'Data SW'!AC714)</f>
        <v/>
      </c>
      <c r="I8696">
        <f>IF('Data SW'!C714="","",COUNTIF('Data SW'!J714,"&gt;0")+COUNTIF('Data SW'!L714,"&gt;0")+COUNTIF('Data SW'!N714,"&gt;0")+COUNTIF('Data SW'!P714,"&gt;0")+COUNTIF('Data SW'!R714,"&gt;0")+COUNTIF('Data SW'!T714,"&gt;0")+COUNTIF('Data SW'!V714,"&gt;0")+COUNTIF('Data SW'!X714,"&gt;0"))</f>
        <v/>
      </c>
      <c r="J8696">
        <f>IF('Data SW'!C714="","",IF((COUNTIF('Data SW'!K714,"&gt;0")+COUNTIF('Data SW'!M714,"&gt;0")+COUNTIF('Data SW'!O714,"&gt;0")+COUNTIF('Data SW'!Q714,"&gt;0")+COUNTIF('Data SW'!S714,"&gt;0")+COUNTIF('Data SW'!U714,"&gt;0")+COUNTIF('Data SW'!W714,"&gt;0")+COUNTIF('Data SW'!Y714,"&gt;0"))&gt;0,1,0))</f>
        <v/>
      </c>
      <c r="M8696" t="inlineStr">
        <is>
          <t>Data R</t>
        </is>
      </c>
    </row>
    <row r="8697">
      <c r="A8697" t="inlineStr">
        <is>
          <t>PT Swasta / PPKS</t>
        </is>
      </c>
      <c r="B8697">
        <f>IF('Data SW'!C715="","",'Data SW'!B715)</f>
        <v/>
      </c>
      <c r="C8697">
        <f>IF('Data SW'!C715="","",'Data SW'!C715)</f>
        <v/>
      </c>
      <c r="D8697">
        <f>IF('Data SW'!C715="","",'Data SW'!D715)</f>
        <v/>
      </c>
      <c r="E8697">
        <f>IF('Data SW'!C715="","",'Data SW'!E715)</f>
        <v/>
      </c>
      <c r="F8697">
        <f>IF('Data SW'!C715="","",'Data SW'!F715)</f>
        <v/>
      </c>
      <c r="G8697">
        <f>IF('Data SW'!C715="","",'Data SW'!AD715)</f>
        <v/>
      </c>
      <c r="H8697">
        <f>IF('Data SW'!C715="","",'Data SW'!AC715)</f>
        <v/>
      </c>
      <c r="I8697">
        <f>IF('Data SW'!C715="","",COUNTIF('Data SW'!J715,"&gt;0")+COUNTIF('Data SW'!L715,"&gt;0")+COUNTIF('Data SW'!N715,"&gt;0")+COUNTIF('Data SW'!P715,"&gt;0")+COUNTIF('Data SW'!R715,"&gt;0")+COUNTIF('Data SW'!T715,"&gt;0")+COUNTIF('Data SW'!V715,"&gt;0")+COUNTIF('Data SW'!X715,"&gt;0"))</f>
        <v/>
      </c>
      <c r="J8697">
        <f>IF('Data SW'!C715="","",IF((COUNTIF('Data SW'!K715,"&gt;0")+COUNTIF('Data SW'!M715,"&gt;0")+COUNTIF('Data SW'!O715,"&gt;0")+COUNTIF('Data SW'!Q715,"&gt;0")+COUNTIF('Data SW'!S715,"&gt;0")+COUNTIF('Data SW'!U715,"&gt;0")+COUNTIF('Data SW'!W715,"&gt;0")+COUNTIF('Data SW'!Y715,"&gt;0"))&gt;0,1,0))</f>
        <v/>
      </c>
      <c r="M8697" t="inlineStr">
        <is>
          <t>Data R</t>
        </is>
      </c>
    </row>
    <row r="8698">
      <c r="A8698" t="inlineStr">
        <is>
          <t>PT Swasta / PPKS</t>
        </is>
      </c>
      <c r="B8698">
        <f>IF('Data SW'!C716="","",'Data SW'!B716)</f>
        <v/>
      </c>
      <c r="C8698">
        <f>IF('Data SW'!C716="","",'Data SW'!C716)</f>
        <v/>
      </c>
      <c r="D8698">
        <f>IF('Data SW'!C716="","",'Data SW'!D716)</f>
        <v/>
      </c>
      <c r="E8698">
        <f>IF('Data SW'!C716="","",'Data SW'!E716)</f>
        <v/>
      </c>
      <c r="F8698">
        <f>IF('Data SW'!C716="","",'Data SW'!F716)</f>
        <v/>
      </c>
      <c r="G8698">
        <f>IF('Data SW'!C716="","",'Data SW'!AD716)</f>
        <v/>
      </c>
      <c r="H8698">
        <f>IF('Data SW'!C716="","",'Data SW'!AC716)</f>
        <v/>
      </c>
      <c r="I8698">
        <f>IF('Data SW'!C716="","",COUNTIF('Data SW'!J716,"&gt;0")+COUNTIF('Data SW'!L716,"&gt;0")+COUNTIF('Data SW'!N716,"&gt;0")+COUNTIF('Data SW'!P716,"&gt;0")+COUNTIF('Data SW'!R716,"&gt;0")+COUNTIF('Data SW'!T716,"&gt;0")+COUNTIF('Data SW'!V716,"&gt;0")+COUNTIF('Data SW'!X716,"&gt;0"))</f>
        <v/>
      </c>
      <c r="J8698">
        <f>IF('Data SW'!C716="","",IF((COUNTIF('Data SW'!K716,"&gt;0")+COUNTIF('Data SW'!M716,"&gt;0")+COUNTIF('Data SW'!O716,"&gt;0")+COUNTIF('Data SW'!Q716,"&gt;0")+COUNTIF('Data SW'!S716,"&gt;0")+COUNTIF('Data SW'!U716,"&gt;0")+COUNTIF('Data SW'!W716,"&gt;0")+COUNTIF('Data SW'!Y716,"&gt;0"))&gt;0,1,0))</f>
        <v/>
      </c>
      <c r="M8698" t="inlineStr">
        <is>
          <t>Data R</t>
        </is>
      </c>
    </row>
    <row r="8699">
      <c r="A8699" t="inlineStr">
        <is>
          <t>PT Swasta / PPKS</t>
        </is>
      </c>
      <c r="B8699">
        <f>IF('Data SW'!C717="","",'Data SW'!B717)</f>
        <v/>
      </c>
      <c r="C8699">
        <f>IF('Data SW'!C717="","",'Data SW'!C717)</f>
        <v/>
      </c>
      <c r="D8699">
        <f>IF('Data SW'!C717="","",'Data SW'!D717)</f>
        <v/>
      </c>
      <c r="E8699">
        <f>IF('Data SW'!C717="","",'Data SW'!E717)</f>
        <v/>
      </c>
      <c r="F8699">
        <f>IF('Data SW'!C717="","",'Data SW'!F717)</f>
        <v/>
      </c>
      <c r="G8699">
        <f>IF('Data SW'!C717="","",'Data SW'!AD717)</f>
        <v/>
      </c>
      <c r="H8699">
        <f>IF('Data SW'!C717="","",'Data SW'!AC717)</f>
        <v/>
      </c>
      <c r="I8699">
        <f>IF('Data SW'!C717="","",COUNTIF('Data SW'!J717,"&gt;0")+COUNTIF('Data SW'!L717,"&gt;0")+COUNTIF('Data SW'!N717,"&gt;0")+COUNTIF('Data SW'!P717,"&gt;0")+COUNTIF('Data SW'!R717,"&gt;0")+COUNTIF('Data SW'!T717,"&gt;0")+COUNTIF('Data SW'!V717,"&gt;0")+COUNTIF('Data SW'!X717,"&gt;0"))</f>
        <v/>
      </c>
      <c r="J8699">
        <f>IF('Data SW'!C717="","",IF((COUNTIF('Data SW'!K717,"&gt;0")+COUNTIF('Data SW'!M717,"&gt;0")+COUNTIF('Data SW'!O717,"&gt;0")+COUNTIF('Data SW'!Q717,"&gt;0")+COUNTIF('Data SW'!S717,"&gt;0")+COUNTIF('Data SW'!U717,"&gt;0")+COUNTIF('Data SW'!W717,"&gt;0")+COUNTIF('Data SW'!Y717,"&gt;0"))&gt;0,1,0))</f>
        <v/>
      </c>
      <c r="M8699" t="inlineStr">
        <is>
          <t>Data R</t>
        </is>
      </c>
    </row>
    <row r="8700">
      <c r="A8700" t="inlineStr">
        <is>
          <t>PT Swasta / PPKS</t>
        </is>
      </c>
      <c r="B8700">
        <f>IF('Data SW'!C718="","",'Data SW'!B718)</f>
        <v/>
      </c>
      <c r="C8700">
        <f>IF('Data SW'!C718="","",'Data SW'!C718)</f>
        <v/>
      </c>
      <c r="D8700">
        <f>IF('Data SW'!C718="","",'Data SW'!D718)</f>
        <v/>
      </c>
      <c r="E8700">
        <f>IF('Data SW'!C718="","",'Data SW'!E718)</f>
        <v/>
      </c>
      <c r="F8700">
        <f>IF('Data SW'!C718="","",'Data SW'!F718)</f>
        <v/>
      </c>
      <c r="G8700">
        <f>IF('Data SW'!C718="","",'Data SW'!AD718)</f>
        <v/>
      </c>
      <c r="H8700">
        <f>IF('Data SW'!C718="","",'Data SW'!AC718)</f>
        <v/>
      </c>
      <c r="I8700">
        <f>IF('Data SW'!C718="","",COUNTIF('Data SW'!J718,"&gt;0")+COUNTIF('Data SW'!L718,"&gt;0")+COUNTIF('Data SW'!N718,"&gt;0")+COUNTIF('Data SW'!P718,"&gt;0")+COUNTIF('Data SW'!R718,"&gt;0")+COUNTIF('Data SW'!T718,"&gt;0")+COUNTIF('Data SW'!V718,"&gt;0")+COUNTIF('Data SW'!X718,"&gt;0"))</f>
        <v/>
      </c>
      <c r="J8700">
        <f>IF('Data SW'!C718="","",IF((COUNTIF('Data SW'!K718,"&gt;0")+COUNTIF('Data SW'!M718,"&gt;0")+COUNTIF('Data SW'!O718,"&gt;0")+COUNTIF('Data SW'!Q718,"&gt;0")+COUNTIF('Data SW'!S718,"&gt;0")+COUNTIF('Data SW'!U718,"&gt;0")+COUNTIF('Data SW'!W718,"&gt;0")+COUNTIF('Data SW'!Y718,"&gt;0"))&gt;0,1,0))</f>
        <v/>
      </c>
      <c r="M8700" t="inlineStr">
        <is>
          <t>Data R</t>
        </is>
      </c>
    </row>
    <row r="8701">
      <c r="A8701" t="inlineStr">
        <is>
          <t>PT Swasta / PPKS</t>
        </is>
      </c>
      <c r="B8701">
        <f>IF('Data SW'!C719="","",'Data SW'!B719)</f>
        <v/>
      </c>
      <c r="C8701">
        <f>IF('Data SW'!C719="","",'Data SW'!C719)</f>
        <v/>
      </c>
      <c r="D8701">
        <f>IF('Data SW'!C719="","",'Data SW'!D719)</f>
        <v/>
      </c>
      <c r="E8701">
        <f>IF('Data SW'!C719="","",'Data SW'!E719)</f>
        <v/>
      </c>
      <c r="F8701">
        <f>IF('Data SW'!C719="","",'Data SW'!F719)</f>
        <v/>
      </c>
      <c r="G8701">
        <f>IF('Data SW'!C719="","",'Data SW'!AD719)</f>
        <v/>
      </c>
      <c r="H8701">
        <f>IF('Data SW'!C719="","",'Data SW'!AC719)</f>
        <v/>
      </c>
      <c r="I8701">
        <f>IF('Data SW'!C719="","",COUNTIF('Data SW'!J719,"&gt;0")+COUNTIF('Data SW'!L719,"&gt;0")+COUNTIF('Data SW'!N719,"&gt;0")+COUNTIF('Data SW'!P719,"&gt;0")+COUNTIF('Data SW'!R719,"&gt;0")+COUNTIF('Data SW'!T719,"&gt;0")+COUNTIF('Data SW'!V719,"&gt;0")+COUNTIF('Data SW'!X719,"&gt;0"))</f>
        <v/>
      </c>
      <c r="J8701">
        <f>IF('Data SW'!C719="","",IF((COUNTIF('Data SW'!K719,"&gt;0")+COUNTIF('Data SW'!M719,"&gt;0")+COUNTIF('Data SW'!O719,"&gt;0")+COUNTIF('Data SW'!Q719,"&gt;0")+COUNTIF('Data SW'!S719,"&gt;0")+COUNTIF('Data SW'!U719,"&gt;0")+COUNTIF('Data SW'!W719,"&gt;0")+COUNTIF('Data SW'!Y719,"&gt;0"))&gt;0,1,0))</f>
        <v/>
      </c>
      <c r="M8701" t="inlineStr">
        <is>
          <t>Data R</t>
        </is>
      </c>
    </row>
    <row r="8702">
      <c r="A8702" t="inlineStr">
        <is>
          <t>PT Swasta / PPKS</t>
        </is>
      </c>
      <c r="B8702">
        <f>IF('Data SW'!C720="","",'Data SW'!B720)</f>
        <v/>
      </c>
      <c r="C8702">
        <f>IF('Data SW'!C720="","",'Data SW'!C720)</f>
        <v/>
      </c>
      <c r="D8702">
        <f>IF('Data SW'!C720="","",'Data SW'!D720)</f>
        <v/>
      </c>
      <c r="E8702">
        <f>IF('Data SW'!C720="","",'Data SW'!E720)</f>
        <v/>
      </c>
      <c r="F8702">
        <f>IF('Data SW'!C720="","",'Data SW'!F720)</f>
        <v/>
      </c>
      <c r="G8702">
        <f>IF('Data SW'!C720="","",'Data SW'!AD720)</f>
        <v/>
      </c>
      <c r="H8702">
        <f>IF('Data SW'!C720="","",'Data SW'!AC720)</f>
        <v/>
      </c>
      <c r="I8702">
        <f>IF('Data SW'!C720="","",COUNTIF('Data SW'!J720,"&gt;0")+COUNTIF('Data SW'!L720,"&gt;0")+COUNTIF('Data SW'!N720,"&gt;0")+COUNTIF('Data SW'!P720,"&gt;0")+COUNTIF('Data SW'!R720,"&gt;0")+COUNTIF('Data SW'!T720,"&gt;0")+COUNTIF('Data SW'!V720,"&gt;0")+COUNTIF('Data SW'!X720,"&gt;0"))</f>
        <v/>
      </c>
      <c r="J8702">
        <f>IF('Data SW'!C720="","",IF((COUNTIF('Data SW'!K720,"&gt;0")+COUNTIF('Data SW'!M720,"&gt;0")+COUNTIF('Data SW'!O720,"&gt;0")+COUNTIF('Data SW'!Q720,"&gt;0")+COUNTIF('Data SW'!S720,"&gt;0")+COUNTIF('Data SW'!U720,"&gt;0")+COUNTIF('Data SW'!W720,"&gt;0")+COUNTIF('Data SW'!Y720,"&gt;0"))&gt;0,1,0))</f>
        <v/>
      </c>
      <c r="M8702" t="inlineStr">
        <is>
          <t>Data R</t>
        </is>
      </c>
    </row>
    <row r="8703">
      <c r="A8703" t="inlineStr">
        <is>
          <t>PT Swasta / PPKS</t>
        </is>
      </c>
      <c r="B8703">
        <f>IF('Data SW'!C721="","",'Data SW'!B721)</f>
        <v/>
      </c>
      <c r="C8703">
        <f>IF('Data SW'!C721="","",'Data SW'!C721)</f>
        <v/>
      </c>
      <c r="D8703">
        <f>IF('Data SW'!C721="","",'Data SW'!D721)</f>
        <v/>
      </c>
      <c r="E8703">
        <f>IF('Data SW'!C721="","",'Data SW'!E721)</f>
        <v/>
      </c>
      <c r="F8703">
        <f>IF('Data SW'!C721="","",'Data SW'!F721)</f>
        <v/>
      </c>
      <c r="G8703">
        <f>IF('Data SW'!C721="","",'Data SW'!AD721)</f>
        <v/>
      </c>
      <c r="H8703">
        <f>IF('Data SW'!C721="","",'Data SW'!AC721)</f>
        <v/>
      </c>
      <c r="I8703">
        <f>IF('Data SW'!C721="","",COUNTIF('Data SW'!J721,"&gt;0")+COUNTIF('Data SW'!L721,"&gt;0")+COUNTIF('Data SW'!N721,"&gt;0")+COUNTIF('Data SW'!P721,"&gt;0")+COUNTIF('Data SW'!R721,"&gt;0")+COUNTIF('Data SW'!T721,"&gt;0")+COUNTIF('Data SW'!V721,"&gt;0")+COUNTIF('Data SW'!X721,"&gt;0"))</f>
        <v/>
      </c>
      <c r="J8703">
        <f>IF('Data SW'!C721="","",IF((COUNTIF('Data SW'!K721,"&gt;0")+COUNTIF('Data SW'!M721,"&gt;0")+COUNTIF('Data SW'!O721,"&gt;0")+COUNTIF('Data SW'!Q721,"&gt;0")+COUNTIF('Data SW'!S721,"&gt;0")+COUNTIF('Data SW'!U721,"&gt;0")+COUNTIF('Data SW'!W721,"&gt;0")+COUNTIF('Data SW'!Y721,"&gt;0"))&gt;0,1,0))</f>
        <v/>
      </c>
      <c r="M8703" t="inlineStr">
        <is>
          <t>Data R</t>
        </is>
      </c>
    </row>
    <row r="8704">
      <c r="A8704" t="inlineStr">
        <is>
          <t>PT Swasta / PPKS</t>
        </is>
      </c>
      <c r="B8704">
        <f>IF('Data SW'!C722="","",'Data SW'!B722)</f>
        <v/>
      </c>
      <c r="C8704">
        <f>IF('Data SW'!C722="","",'Data SW'!C722)</f>
        <v/>
      </c>
      <c r="D8704">
        <f>IF('Data SW'!C722="","",'Data SW'!D722)</f>
        <v/>
      </c>
      <c r="E8704">
        <f>IF('Data SW'!C722="","",'Data SW'!E722)</f>
        <v/>
      </c>
      <c r="F8704">
        <f>IF('Data SW'!C722="","",'Data SW'!F722)</f>
        <v/>
      </c>
      <c r="G8704">
        <f>IF('Data SW'!C722="","",'Data SW'!AD722)</f>
        <v/>
      </c>
      <c r="H8704">
        <f>IF('Data SW'!C722="","",'Data SW'!AC722)</f>
        <v/>
      </c>
      <c r="I8704">
        <f>IF('Data SW'!C722="","",COUNTIF('Data SW'!J722,"&gt;0")+COUNTIF('Data SW'!L722,"&gt;0")+COUNTIF('Data SW'!N722,"&gt;0")+COUNTIF('Data SW'!P722,"&gt;0")+COUNTIF('Data SW'!R722,"&gt;0")+COUNTIF('Data SW'!T722,"&gt;0")+COUNTIF('Data SW'!V722,"&gt;0")+COUNTIF('Data SW'!X722,"&gt;0"))</f>
        <v/>
      </c>
      <c r="J8704">
        <f>IF('Data SW'!C722="","",IF((COUNTIF('Data SW'!K722,"&gt;0")+COUNTIF('Data SW'!M722,"&gt;0")+COUNTIF('Data SW'!O722,"&gt;0")+COUNTIF('Data SW'!Q722,"&gt;0")+COUNTIF('Data SW'!S722,"&gt;0")+COUNTIF('Data SW'!U722,"&gt;0")+COUNTIF('Data SW'!W722,"&gt;0")+COUNTIF('Data SW'!Y722,"&gt;0"))&gt;0,1,0))</f>
        <v/>
      </c>
      <c r="M8704" t="inlineStr">
        <is>
          <t>Data R</t>
        </is>
      </c>
    </row>
    <row r="8705">
      <c r="A8705" t="inlineStr">
        <is>
          <t>PT Swasta / PPKS</t>
        </is>
      </c>
      <c r="B8705">
        <f>IF('Data SW'!C723="","",'Data SW'!B723)</f>
        <v/>
      </c>
      <c r="C8705">
        <f>IF('Data SW'!C723="","",'Data SW'!C723)</f>
        <v/>
      </c>
      <c r="D8705">
        <f>IF('Data SW'!C723="","",'Data SW'!D723)</f>
        <v/>
      </c>
      <c r="E8705">
        <f>IF('Data SW'!C723="","",'Data SW'!E723)</f>
        <v/>
      </c>
      <c r="F8705">
        <f>IF('Data SW'!C723="","",'Data SW'!F723)</f>
        <v/>
      </c>
      <c r="G8705">
        <f>IF('Data SW'!C723="","",'Data SW'!AD723)</f>
        <v/>
      </c>
      <c r="H8705">
        <f>IF('Data SW'!C723="","",'Data SW'!AC723)</f>
        <v/>
      </c>
      <c r="I8705">
        <f>IF('Data SW'!C723="","",COUNTIF('Data SW'!J723,"&gt;0")+COUNTIF('Data SW'!L723,"&gt;0")+COUNTIF('Data SW'!N723,"&gt;0")+COUNTIF('Data SW'!P723,"&gt;0")+COUNTIF('Data SW'!R723,"&gt;0")+COUNTIF('Data SW'!T723,"&gt;0")+COUNTIF('Data SW'!V723,"&gt;0")+COUNTIF('Data SW'!X723,"&gt;0"))</f>
        <v/>
      </c>
      <c r="J8705">
        <f>IF('Data SW'!C723="","",IF((COUNTIF('Data SW'!K723,"&gt;0")+COUNTIF('Data SW'!M723,"&gt;0")+COUNTIF('Data SW'!O723,"&gt;0")+COUNTIF('Data SW'!Q723,"&gt;0")+COUNTIF('Data SW'!S723,"&gt;0")+COUNTIF('Data SW'!U723,"&gt;0")+COUNTIF('Data SW'!W723,"&gt;0")+COUNTIF('Data SW'!Y723,"&gt;0"))&gt;0,1,0))</f>
        <v/>
      </c>
      <c r="M8705" t="inlineStr">
        <is>
          <t>Data R</t>
        </is>
      </c>
    </row>
    <row r="8706">
      <c r="A8706" t="inlineStr">
        <is>
          <t>PT Swasta / PPKS</t>
        </is>
      </c>
      <c r="B8706">
        <f>IF('Data SW'!C724="","",'Data SW'!B724)</f>
        <v/>
      </c>
      <c r="C8706">
        <f>IF('Data SW'!C724="","",'Data SW'!C724)</f>
        <v/>
      </c>
      <c r="D8706">
        <f>IF('Data SW'!C724="","",'Data SW'!D724)</f>
        <v/>
      </c>
      <c r="E8706">
        <f>IF('Data SW'!C724="","",'Data SW'!E724)</f>
        <v/>
      </c>
      <c r="F8706">
        <f>IF('Data SW'!C724="","",'Data SW'!F724)</f>
        <v/>
      </c>
      <c r="G8706">
        <f>IF('Data SW'!C724="","",'Data SW'!AD724)</f>
        <v/>
      </c>
      <c r="H8706">
        <f>IF('Data SW'!C724="","",'Data SW'!AC724)</f>
        <v/>
      </c>
      <c r="I8706">
        <f>IF('Data SW'!C724="","",COUNTIF('Data SW'!J724,"&gt;0")+COUNTIF('Data SW'!L724,"&gt;0")+COUNTIF('Data SW'!N724,"&gt;0")+COUNTIF('Data SW'!P724,"&gt;0")+COUNTIF('Data SW'!R724,"&gt;0")+COUNTIF('Data SW'!T724,"&gt;0")+COUNTIF('Data SW'!V724,"&gt;0")+COUNTIF('Data SW'!X724,"&gt;0"))</f>
        <v/>
      </c>
      <c r="J8706">
        <f>IF('Data SW'!C724="","",IF((COUNTIF('Data SW'!K724,"&gt;0")+COUNTIF('Data SW'!M724,"&gt;0")+COUNTIF('Data SW'!O724,"&gt;0")+COUNTIF('Data SW'!Q724,"&gt;0")+COUNTIF('Data SW'!S724,"&gt;0")+COUNTIF('Data SW'!U724,"&gt;0")+COUNTIF('Data SW'!W724,"&gt;0")+COUNTIF('Data SW'!Y724,"&gt;0"))&gt;0,1,0))</f>
        <v/>
      </c>
      <c r="M8706" t="inlineStr">
        <is>
          <t>Data R</t>
        </is>
      </c>
    </row>
    <row r="8707">
      <c r="A8707" t="inlineStr">
        <is>
          <t>PT Swasta / PPKS</t>
        </is>
      </c>
      <c r="B8707">
        <f>IF('Data SW'!C725="","",'Data SW'!B725)</f>
        <v/>
      </c>
      <c r="C8707">
        <f>IF('Data SW'!C725="","",'Data SW'!C725)</f>
        <v/>
      </c>
      <c r="D8707">
        <f>IF('Data SW'!C725="","",'Data SW'!D725)</f>
        <v/>
      </c>
      <c r="E8707">
        <f>IF('Data SW'!C725="","",'Data SW'!E725)</f>
        <v/>
      </c>
      <c r="F8707">
        <f>IF('Data SW'!C725="","",'Data SW'!F725)</f>
        <v/>
      </c>
      <c r="G8707">
        <f>IF('Data SW'!C725="","",'Data SW'!AD725)</f>
        <v/>
      </c>
      <c r="H8707">
        <f>IF('Data SW'!C725="","",'Data SW'!AC725)</f>
        <v/>
      </c>
      <c r="I8707">
        <f>IF('Data SW'!C725="","",COUNTIF('Data SW'!J725,"&gt;0")+COUNTIF('Data SW'!L725,"&gt;0")+COUNTIF('Data SW'!N725,"&gt;0")+COUNTIF('Data SW'!P725,"&gt;0")+COUNTIF('Data SW'!R725,"&gt;0")+COUNTIF('Data SW'!T725,"&gt;0")+COUNTIF('Data SW'!V725,"&gt;0")+COUNTIF('Data SW'!X725,"&gt;0"))</f>
        <v/>
      </c>
      <c r="J8707">
        <f>IF('Data SW'!C725="","",IF((COUNTIF('Data SW'!K725,"&gt;0")+COUNTIF('Data SW'!M725,"&gt;0")+COUNTIF('Data SW'!O725,"&gt;0")+COUNTIF('Data SW'!Q725,"&gt;0")+COUNTIF('Data SW'!S725,"&gt;0")+COUNTIF('Data SW'!U725,"&gt;0")+COUNTIF('Data SW'!W725,"&gt;0")+COUNTIF('Data SW'!Y725,"&gt;0"))&gt;0,1,0))</f>
        <v/>
      </c>
      <c r="M8707" t="inlineStr">
        <is>
          <t>Data R</t>
        </is>
      </c>
    </row>
    <row r="8708">
      <c r="A8708" t="inlineStr">
        <is>
          <t>PT Swasta / PPKS</t>
        </is>
      </c>
      <c r="B8708">
        <f>IF('Data SW'!C726="","",'Data SW'!B726)</f>
        <v/>
      </c>
      <c r="C8708">
        <f>IF('Data SW'!C726="","",'Data SW'!C726)</f>
        <v/>
      </c>
      <c r="D8708">
        <f>IF('Data SW'!C726="","",'Data SW'!D726)</f>
        <v/>
      </c>
      <c r="E8708">
        <f>IF('Data SW'!C726="","",'Data SW'!E726)</f>
        <v/>
      </c>
      <c r="F8708">
        <f>IF('Data SW'!C726="","",'Data SW'!F726)</f>
        <v/>
      </c>
      <c r="G8708">
        <f>IF('Data SW'!C726="","",'Data SW'!AD726)</f>
        <v/>
      </c>
      <c r="H8708">
        <f>IF('Data SW'!C726="","",'Data SW'!AC726)</f>
        <v/>
      </c>
      <c r="I8708">
        <f>IF('Data SW'!C726="","",COUNTIF('Data SW'!J726,"&gt;0")+COUNTIF('Data SW'!L726,"&gt;0")+COUNTIF('Data SW'!N726,"&gt;0")+COUNTIF('Data SW'!P726,"&gt;0")+COUNTIF('Data SW'!R726,"&gt;0")+COUNTIF('Data SW'!T726,"&gt;0")+COUNTIF('Data SW'!V726,"&gt;0")+COUNTIF('Data SW'!X726,"&gt;0"))</f>
        <v/>
      </c>
      <c r="J8708">
        <f>IF('Data SW'!C726="","",IF((COUNTIF('Data SW'!K726,"&gt;0")+COUNTIF('Data SW'!M726,"&gt;0")+COUNTIF('Data SW'!O726,"&gt;0")+COUNTIF('Data SW'!Q726,"&gt;0")+COUNTIF('Data SW'!S726,"&gt;0")+COUNTIF('Data SW'!U726,"&gt;0")+COUNTIF('Data SW'!W726,"&gt;0")+COUNTIF('Data SW'!Y726,"&gt;0"))&gt;0,1,0))</f>
        <v/>
      </c>
      <c r="M8708" t="inlineStr">
        <is>
          <t>Data R</t>
        </is>
      </c>
    </row>
    <row r="8709">
      <c r="A8709" t="inlineStr">
        <is>
          <t>PT Swasta / PPKS</t>
        </is>
      </c>
      <c r="B8709">
        <f>IF('Data SW'!C727="","",'Data SW'!B727)</f>
        <v/>
      </c>
      <c r="C8709">
        <f>IF('Data SW'!C727="","",'Data SW'!C727)</f>
        <v/>
      </c>
      <c r="D8709">
        <f>IF('Data SW'!C727="","",'Data SW'!D727)</f>
        <v/>
      </c>
      <c r="E8709">
        <f>IF('Data SW'!C727="","",'Data SW'!E727)</f>
        <v/>
      </c>
      <c r="F8709">
        <f>IF('Data SW'!C727="","",'Data SW'!F727)</f>
        <v/>
      </c>
      <c r="G8709">
        <f>IF('Data SW'!C727="","",'Data SW'!AD727)</f>
        <v/>
      </c>
      <c r="H8709">
        <f>IF('Data SW'!C727="","",'Data SW'!AC727)</f>
        <v/>
      </c>
      <c r="I8709">
        <f>IF('Data SW'!C727="","",COUNTIF('Data SW'!J727,"&gt;0")+COUNTIF('Data SW'!L727,"&gt;0")+COUNTIF('Data SW'!N727,"&gt;0")+COUNTIF('Data SW'!P727,"&gt;0")+COUNTIF('Data SW'!R727,"&gt;0")+COUNTIF('Data SW'!T727,"&gt;0")+COUNTIF('Data SW'!V727,"&gt;0")+COUNTIF('Data SW'!X727,"&gt;0"))</f>
        <v/>
      </c>
      <c r="J8709">
        <f>IF('Data SW'!C727="","",IF((COUNTIF('Data SW'!K727,"&gt;0")+COUNTIF('Data SW'!M727,"&gt;0")+COUNTIF('Data SW'!O727,"&gt;0")+COUNTIF('Data SW'!Q727,"&gt;0")+COUNTIF('Data SW'!S727,"&gt;0")+COUNTIF('Data SW'!U727,"&gt;0")+COUNTIF('Data SW'!W727,"&gt;0")+COUNTIF('Data SW'!Y727,"&gt;0"))&gt;0,1,0))</f>
        <v/>
      </c>
      <c r="M8709" t="inlineStr">
        <is>
          <t>Data R</t>
        </is>
      </c>
    </row>
    <row r="8710">
      <c r="A8710" t="inlineStr">
        <is>
          <t>PT Swasta / PPKS</t>
        </is>
      </c>
      <c r="B8710">
        <f>IF('Data SW'!C728="","",'Data SW'!B728)</f>
        <v/>
      </c>
      <c r="C8710">
        <f>IF('Data SW'!C728="","",'Data SW'!C728)</f>
        <v/>
      </c>
      <c r="D8710">
        <f>IF('Data SW'!C728="","",'Data SW'!D728)</f>
        <v/>
      </c>
      <c r="E8710">
        <f>IF('Data SW'!C728="","",'Data SW'!E728)</f>
        <v/>
      </c>
      <c r="F8710">
        <f>IF('Data SW'!C728="","",'Data SW'!F728)</f>
        <v/>
      </c>
      <c r="G8710">
        <f>IF('Data SW'!C728="","",'Data SW'!AD728)</f>
        <v/>
      </c>
      <c r="H8710">
        <f>IF('Data SW'!C728="","",'Data SW'!AC728)</f>
        <v/>
      </c>
      <c r="I8710">
        <f>IF('Data SW'!C728="","",COUNTIF('Data SW'!J728,"&gt;0")+COUNTIF('Data SW'!L728,"&gt;0")+COUNTIF('Data SW'!N728,"&gt;0")+COUNTIF('Data SW'!P728,"&gt;0")+COUNTIF('Data SW'!R728,"&gt;0")+COUNTIF('Data SW'!T728,"&gt;0")+COUNTIF('Data SW'!V728,"&gt;0")+COUNTIF('Data SW'!X728,"&gt;0"))</f>
        <v/>
      </c>
      <c r="J8710">
        <f>IF('Data SW'!C728="","",IF((COUNTIF('Data SW'!K728,"&gt;0")+COUNTIF('Data SW'!M728,"&gt;0")+COUNTIF('Data SW'!O728,"&gt;0")+COUNTIF('Data SW'!Q728,"&gt;0")+COUNTIF('Data SW'!S728,"&gt;0")+COUNTIF('Data SW'!U728,"&gt;0")+COUNTIF('Data SW'!W728,"&gt;0")+COUNTIF('Data SW'!Y728,"&gt;0"))&gt;0,1,0))</f>
        <v/>
      </c>
      <c r="M8710" t="inlineStr">
        <is>
          <t>Data R</t>
        </is>
      </c>
    </row>
    <row r="8711">
      <c r="A8711" t="inlineStr">
        <is>
          <t>PT Swasta / PPKS</t>
        </is>
      </c>
      <c r="B8711">
        <f>IF('Data SW'!C729="","",'Data SW'!B729)</f>
        <v/>
      </c>
      <c r="C8711">
        <f>IF('Data SW'!C729="","",'Data SW'!C729)</f>
        <v/>
      </c>
      <c r="D8711">
        <f>IF('Data SW'!C729="","",'Data SW'!D729)</f>
        <v/>
      </c>
      <c r="E8711">
        <f>IF('Data SW'!C729="","",'Data SW'!E729)</f>
        <v/>
      </c>
      <c r="F8711">
        <f>IF('Data SW'!C729="","",'Data SW'!F729)</f>
        <v/>
      </c>
      <c r="G8711">
        <f>IF('Data SW'!C729="","",'Data SW'!AD729)</f>
        <v/>
      </c>
      <c r="H8711">
        <f>IF('Data SW'!C729="","",'Data SW'!AC729)</f>
        <v/>
      </c>
      <c r="I8711">
        <f>IF('Data SW'!C729="","",COUNTIF('Data SW'!J729,"&gt;0")+COUNTIF('Data SW'!L729,"&gt;0")+COUNTIF('Data SW'!N729,"&gt;0")+COUNTIF('Data SW'!P729,"&gt;0")+COUNTIF('Data SW'!R729,"&gt;0")+COUNTIF('Data SW'!T729,"&gt;0")+COUNTIF('Data SW'!V729,"&gt;0")+COUNTIF('Data SW'!X729,"&gt;0"))</f>
        <v/>
      </c>
      <c r="J8711">
        <f>IF('Data SW'!C729="","",IF((COUNTIF('Data SW'!K729,"&gt;0")+COUNTIF('Data SW'!M729,"&gt;0")+COUNTIF('Data SW'!O729,"&gt;0")+COUNTIF('Data SW'!Q729,"&gt;0")+COUNTIF('Data SW'!S729,"&gt;0")+COUNTIF('Data SW'!U729,"&gt;0")+COUNTIF('Data SW'!W729,"&gt;0")+COUNTIF('Data SW'!Y729,"&gt;0"))&gt;0,1,0))</f>
        <v/>
      </c>
      <c r="M8711" t="inlineStr">
        <is>
          <t>Data R</t>
        </is>
      </c>
    </row>
    <row r="8712">
      <c r="A8712" t="inlineStr">
        <is>
          <t>PT Swasta / PPKS</t>
        </is>
      </c>
      <c r="B8712">
        <f>IF('Data SW'!C730="","",'Data SW'!B730)</f>
        <v/>
      </c>
      <c r="C8712">
        <f>IF('Data SW'!C730="","",'Data SW'!C730)</f>
        <v/>
      </c>
      <c r="D8712">
        <f>IF('Data SW'!C730="","",'Data SW'!D730)</f>
        <v/>
      </c>
      <c r="E8712">
        <f>IF('Data SW'!C730="","",'Data SW'!E730)</f>
        <v/>
      </c>
      <c r="F8712">
        <f>IF('Data SW'!C730="","",'Data SW'!F730)</f>
        <v/>
      </c>
      <c r="G8712">
        <f>IF('Data SW'!C730="","",'Data SW'!AD730)</f>
        <v/>
      </c>
      <c r="H8712">
        <f>IF('Data SW'!C730="","",'Data SW'!AC730)</f>
        <v/>
      </c>
      <c r="I8712">
        <f>IF('Data SW'!C730="","",COUNTIF('Data SW'!J730,"&gt;0")+COUNTIF('Data SW'!L730,"&gt;0")+COUNTIF('Data SW'!N730,"&gt;0")+COUNTIF('Data SW'!P730,"&gt;0")+COUNTIF('Data SW'!R730,"&gt;0")+COUNTIF('Data SW'!T730,"&gt;0")+COUNTIF('Data SW'!V730,"&gt;0")+COUNTIF('Data SW'!X730,"&gt;0"))</f>
        <v/>
      </c>
      <c r="J8712">
        <f>IF('Data SW'!C730="","",IF((COUNTIF('Data SW'!K730,"&gt;0")+COUNTIF('Data SW'!M730,"&gt;0")+COUNTIF('Data SW'!O730,"&gt;0")+COUNTIF('Data SW'!Q730,"&gt;0")+COUNTIF('Data SW'!S730,"&gt;0")+COUNTIF('Data SW'!U730,"&gt;0")+COUNTIF('Data SW'!W730,"&gt;0")+COUNTIF('Data SW'!Y730,"&gt;0"))&gt;0,1,0))</f>
        <v/>
      </c>
      <c r="M8712" t="inlineStr">
        <is>
          <t>Data R</t>
        </is>
      </c>
    </row>
    <row r="8713">
      <c r="A8713" t="inlineStr">
        <is>
          <t>PT Swasta / PPKS</t>
        </is>
      </c>
      <c r="B8713">
        <f>IF('Data SW'!C731="","",'Data SW'!B731)</f>
        <v/>
      </c>
      <c r="C8713">
        <f>IF('Data SW'!C731="","",'Data SW'!C731)</f>
        <v/>
      </c>
      <c r="D8713">
        <f>IF('Data SW'!C731="","",'Data SW'!D731)</f>
        <v/>
      </c>
      <c r="E8713">
        <f>IF('Data SW'!C731="","",'Data SW'!E731)</f>
        <v/>
      </c>
      <c r="F8713">
        <f>IF('Data SW'!C731="","",'Data SW'!F731)</f>
        <v/>
      </c>
      <c r="G8713">
        <f>IF('Data SW'!C731="","",'Data SW'!AD731)</f>
        <v/>
      </c>
      <c r="H8713">
        <f>IF('Data SW'!C731="","",'Data SW'!AC731)</f>
        <v/>
      </c>
      <c r="I8713">
        <f>IF('Data SW'!C731="","",COUNTIF('Data SW'!J731,"&gt;0")+COUNTIF('Data SW'!L731,"&gt;0")+COUNTIF('Data SW'!N731,"&gt;0")+COUNTIF('Data SW'!P731,"&gt;0")+COUNTIF('Data SW'!R731,"&gt;0")+COUNTIF('Data SW'!T731,"&gt;0")+COUNTIF('Data SW'!V731,"&gt;0")+COUNTIF('Data SW'!X731,"&gt;0"))</f>
        <v/>
      </c>
      <c r="J8713">
        <f>IF('Data SW'!C731="","",IF((COUNTIF('Data SW'!K731,"&gt;0")+COUNTIF('Data SW'!M731,"&gt;0")+COUNTIF('Data SW'!O731,"&gt;0")+COUNTIF('Data SW'!Q731,"&gt;0")+COUNTIF('Data SW'!S731,"&gt;0")+COUNTIF('Data SW'!U731,"&gt;0")+COUNTIF('Data SW'!W731,"&gt;0")+COUNTIF('Data SW'!Y731,"&gt;0"))&gt;0,1,0))</f>
        <v/>
      </c>
      <c r="M8713" t="inlineStr">
        <is>
          <t>Data R</t>
        </is>
      </c>
    </row>
    <row r="8714">
      <c r="A8714" t="inlineStr">
        <is>
          <t>PT Swasta / PPKS</t>
        </is>
      </c>
      <c r="B8714">
        <f>IF('Data SW'!C732="","",'Data SW'!B732)</f>
        <v/>
      </c>
      <c r="C8714">
        <f>IF('Data SW'!C732="","",'Data SW'!C732)</f>
        <v/>
      </c>
      <c r="D8714">
        <f>IF('Data SW'!C732="","",'Data SW'!D732)</f>
        <v/>
      </c>
      <c r="E8714">
        <f>IF('Data SW'!C732="","",'Data SW'!E732)</f>
        <v/>
      </c>
      <c r="F8714">
        <f>IF('Data SW'!C732="","",'Data SW'!F732)</f>
        <v/>
      </c>
      <c r="G8714">
        <f>IF('Data SW'!C732="","",'Data SW'!AD732)</f>
        <v/>
      </c>
      <c r="H8714">
        <f>IF('Data SW'!C732="","",'Data SW'!AC732)</f>
        <v/>
      </c>
      <c r="I8714">
        <f>IF('Data SW'!C732="","",COUNTIF('Data SW'!J732,"&gt;0")+COUNTIF('Data SW'!L732,"&gt;0")+COUNTIF('Data SW'!N732,"&gt;0")+COUNTIF('Data SW'!P732,"&gt;0")+COUNTIF('Data SW'!R732,"&gt;0")+COUNTIF('Data SW'!T732,"&gt;0")+COUNTIF('Data SW'!V732,"&gt;0")+COUNTIF('Data SW'!X732,"&gt;0"))</f>
        <v/>
      </c>
      <c r="J8714">
        <f>IF('Data SW'!C732="","",IF((COUNTIF('Data SW'!K732,"&gt;0")+COUNTIF('Data SW'!M732,"&gt;0")+COUNTIF('Data SW'!O732,"&gt;0")+COUNTIF('Data SW'!Q732,"&gt;0")+COUNTIF('Data SW'!S732,"&gt;0")+COUNTIF('Data SW'!U732,"&gt;0")+COUNTIF('Data SW'!W732,"&gt;0")+COUNTIF('Data SW'!Y732,"&gt;0"))&gt;0,1,0))</f>
        <v/>
      </c>
      <c r="M8714" t="inlineStr">
        <is>
          <t>Data R</t>
        </is>
      </c>
    </row>
    <row r="8715">
      <c r="A8715" t="inlineStr">
        <is>
          <t>PT Swasta / PPKS</t>
        </is>
      </c>
      <c r="B8715">
        <f>IF('Data SW'!C733="","",'Data SW'!B733)</f>
        <v/>
      </c>
      <c r="C8715">
        <f>IF('Data SW'!C733="","",'Data SW'!C733)</f>
        <v/>
      </c>
      <c r="D8715">
        <f>IF('Data SW'!C733="","",'Data SW'!D733)</f>
        <v/>
      </c>
      <c r="E8715">
        <f>IF('Data SW'!C733="","",'Data SW'!E733)</f>
        <v/>
      </c>
      <c r="F8715">
        <f>IF('Data SW'!C733="","",'Data SW'!F733)</f>
        <v/>
      </c>
      <c r="G8715">
        <f>IF('Data SW'!C733="","",'Data SW'!AD733)</f>
        <v/>
      </c>
      <c r="H8715">
        <f>IF('Data SW'!C733="","",'Data SW'!AC733)</f>
        <v/>
      </c>
      <c r="I8715">
        <f>IF('Data SW'!C733="","",COUNTIF('Data SW'!J733,"&gt;0")+COUNTIF('Data SW'!L733,"&gt;0")+COUNTIF('Data SW'!N733,"&gt;0")+COUNTIF('Data SW'!P733,"&gt;0")+COUNTIF('Data SW'!R733,"&gt;0")+COUNTIF('Data SW'!T733,"&gt;0")+COUNTIF('Data SW'!V733,"&gt;0")+COUNTIF('Data SW'!X733,"&gt;0"))</f>
        <v/>
      </c>
      <c r="J8715">
        <f>IF('Data SW'!C733="","",IF((COUNTIF('Data SW'!K733,"&gt;0")+COUNTIF('Data SW'!M733,"&gt;0")+COUNTIF('Data SW'!O733,"&gt;0")+COUNTIF('Data SW'!Q733,"&gt;0")+COUNTIF('Data SW'!S733,"&gt;0")+COUNTIF('Data SW'!U733,"&gt;0")+COUNTIF('Data SW'!W733,"&gt;0")+COUNTIF('Data SW'!Y733,"&gt;0"))&gt;0,1,0))</f>
        <v/>
      </c>
      <c r="M8715" t="inlineStr">
        <is>
          <t>Data R</t>
        </is>
      </c>
    </row>
    <row r="8716">
      <c r="A8716" t="inlineStr">
        <is>
          <t>PT Swasta / PPKS</t>
        </is>
      </c>
      <c r="B8716">
        <f>IF('Data SW'!C734="","",'Data SW'!B734)</f>
        <v/>
      </c>
      <c r="C8716">
        <f>IF('Data SW'!C734="","",'Data SW'!C734)</f>
        <v/>
      </c>
      <c r="D8716">
        <f>IF('Data SW'!C734="","",'Data SW'!D734)</f>
        <v/>
      </c>
      <c r="E8716">
        <f>IF('Data SW'!C734="","",'Data SW'!E734)</f>
        <v/>
      </c>
      <c r="F8716">
        <f>IF('Data SW'!C734="","",'Data SW'!F734)</f>
        <v/>
      </c>
      <c r="G8716">
        <f>IF('Data SW'!C734="","",'Data SW'!AD734)</f>
        <v/>
      </c>
      <c r="H8716">
        <f>IF('Data SW'!C734="","",'Data SW'!AC734)</f>
        <v/>
      </c>
      <c r="I8716">
        <f>IF('Data SW'!C734="","",COUNTIF('Data SW'!J734,"&gt;0")+COUNTIF('Data SW'!L734,"&gt;0")+COUNTIF('Data SW'!N734,"&gt;0")+COUNTIF('Data SW'!P734,"&gt;0")+COUNTIF('Data SW'!R734,"&gt;0")+COUNTIF('Data SW'!T734,"&gt;0")+COUNTIF('Data SW'!V734,"&gt;0")+COUNTIF('Data SW'!X734,"&gt;0"))</f>
        <v/>
      </c>
      <c r="J8716">
        <f>IF('Data SW'!C734="","",IF((COUNTIF('Data SW'!K734,"&gt;0")+COUNTIF('Data SW'!M734,"&gt;0")+COUNTIF('Data SW'!O734,"&gt;0")+COUNTIF('Data SW'!Q734,"&gt;0")+COUNTIF('Data SW'!S734,"&gt;0")+COUNTIF('Data SW'!U734,"&gt;0")+COUNTIF('Data SW'!W734,"&gt;0")+COUNTIF('Data SW'!Y734,"&gt;0"))&gt;0,1,0))</f>
        <v/>
      </c>
      <c r="M8716" t="inlineStr">
        <is>
          <t>Data R</t>
        </is>
      </c>
    </row>
    <row r="8717">
      <c r="A8717" t="inlineStr">
        <is>
          <t>PT Swasta / PPKS</t>
        </is>
      </c>
      <c r="B8717">
        <f>IF('Data SW'!C735="","",'Data SW'!B735)</f>
        <v/>
      </c>
      <c r="C8717">
        <f>IF('Data SW'!C735="","",'Data SW'!C735)</f>
        <v/>
      </c>
      <c r="D8717">
        <f>IF('Data SW'!C735="","",'Data SW'!D735)</f>
        <v/>
      </c>
      <c r="E8717">
        <f>IF('Data SW'!C735="","",'Data SW'!E735)</f>
        <v/>
      </c>
      <c r="F8717">
        <f>IF('Data SW'!C735="","",'Data SW'!F735)</f>
        <v/>
      </c>
      <c r="G8717">
        <f>IF('Data SW'!C735="","",'Data SW'!AD735)</f>
        <v/>
      </c>
      <c r="H8717">
        <f>IF('Data SW'!C735="","",'Data SW'!AC735)</f>
        <v/>
      </c>
      <c r="I8717">
        <f>IF('Data SW'!C735="","",COUNTIF('Data SW'!J735,"&gt;0")+COUNTIF('Data SW'!L735,"&gt;0")+COUNTIF('Data SW'!N735,"&gt;0")+COUNTIF('Data SW'!P735,"&gt;0")+COUNTIF('Data SW'!R735,"&gt;0")+COUNTIF('Data SW'!T735,"&gt;0")+COUNTIF('Data SW'!V735,"&gt;0")+COUNTIF('Data SW'!X735,"&gt;0"))</f>
        <v/>
      </c>
      <c r="J8717">
        <f>IF('Data SW'!C735="","",IF((COUNTIF('Data SW'!K735,"&gt;0")+COUNTIF('Data SW'!M735,"&gt;0")+COUNTIF('Data SW'!O735,"&gt;0")+COUNTIF('Data SW'!Q735,"&gt;0")+COUNTIF('Data SW'!S735,"&gt;0")+COUNTIF('Data SW'!U735,"&gt;0")+COUNTIF('Data SW'!W735,"&gt;0")+COUNTIF('Data SW'!Y735,"&gt;0"))&gt;0,1,0))</f>
        <v/>
      </c>
      <c r="M8717" t="inlineStr">
        <is>
          <t>Data R</t>
        </is>
      </c>
    </row>
    <row r="8718">
      <c r="A8718" t="inlineStr">
        <is>
          <t>PT Swasta / PPKS</t>
        </is>
      </c>
      <c r="B8718">
        <f>IF('Data SW'!C736="","",'Data SW'!B736)</f>
        <v/>
      </c>
      <c r="C8718">
        <f>IF('Data SW'!C736="","",'Data SW'!C736)</f>
        <v/>
      </c>
      <c r="D8718">
        <f>IF('Data SW'!C736="","",'Data SW'!D736)</f>
        <v/>
      </c>
      <c r="E8718">
        <f>IF('Data SW'!C736="","",'Data SW'!E736)</f>
        <v/>
      </c>
      <c r="F8718">
        <f>IF('Data SW'!C736="","",'Data SW'!F736)</f>
        <v/>
      </c>
      <c r="G8718">
        <f>IF('Data SW'!C736="","",'Data SW'!AD736)</f>
        <v/>
      </c>
      <c r="H8718">
        <f>IF('Data SW'!C736="","",'Data SW'!AC736)</f>
        <v/>
      </c>
      <c r="I8718">
        <f>IF('Data SW'!C736="","",COUNTIF('Data SW'!J736,"&gt;0")+COUNTIF('Data SW'!L736,"&gt;0")+COUNTIF('Data SW'!N736,"&gt;0")+COUNTIF('Data SW'!P736,"&gt;0")+COUNTIF('Data SW'!R736,"&gt;0")+COUNTIF('Data SW'!T736,"&gt;0")+COUNTIF('Data SW'!V736,"&gt;0")+COUNTIF('Data SW'!X736,"&gt;0"))</f>
        <v/>
      </c>
      <c r="J8718">
        <f>IF('Data SW'!C736="","",IF((COUNTIF('Data SW'!K736,"&gt;0")+COUNTIF('Data SW'!M736,"&gt;0")+COUNTIF('Data SW'!O736,"&gt;0")+COUNTIF('Data SW'!Q736,"&gt;0")+COUNTIF('Data SW'!S736,"&gt;0")+COUNTIF('Data SW'!U736,"&gt;0")+COUNTIF('Data SW'!W736,"&gt;0")+COUNTIF('Data SW'!Y736,"&gt;0"))&gt;0,1,0))</f>
        <v/>
      </c>
      <c r="M8718" t="inlineStr">
        <is>
          <t>Data R</t>
        </is>
      </c>
    </row>
    <row r="8719">
      <c r="A8719" t="inlineStr">
        <is>
          <t>PT Swasta / PPKS</t>
        </is>
      </c>
      <c r="B8719">
        <f>IF('Data SW'!C737="","",'Data SW'!B737)</f>
        <v/>
      </c>
      <c r="C8719">
        <f>IF('Data SW'!C737="","",'Data SW'!C737)</f>
        <v/>
      </c>
      <c r="D8719">
        <f>IF('Data SW'!C737="","",'Data SW'!D737)</f>
        <v/>
      </c>
      <c r="E8719">
        <f>IF('Data SW'!C737="","",'Data SW'!E737)</f>
        <v/>
      </c>
      <c r="F8719">
        <f>IF('Data SW'!C737="","",'Data SW'!F737)</f>
        <v/>
      </c>
      <c r="G8719">
        <f>IF('Data SW'!C737="","",'Data SW'!AD737)</f>
        <v/>
      </c>
      <c r="H8719">
        <f>IF('Data SW'!C737="","",'Data SW'!AC737)</f>
        <v/>
      </c>
      <c r="I8719">
        <f>IF('Data SW'!C737="","",COUNTIF('Data SW'!J737,"&gt;0")+COUNTIF('Data SW'!L737,"&gt;0")+COUNTIF('Data SW'!N737,"&gt;0")+COUNTIF('Data SW'!P737,"&gt;0")+COUNTIF('Data SW'!R737,"&gt;0")+COUNTIF('Data SW'!T737,"&gt;0")+COUNTIF('Data SW'!V737,"&gt;0")+COUNTIF('Data SW'!X737,"&gt;0"))</f>
        <v/>
      </c>
      <c r="J8719">
        <f>IF('Data SW'!C737="","",IF((COUNTIF('Data SW'!K737,"&gt;0")+COUNTIF('Data SW'!M737,"&gt;0")+COUNTIF('Data SW'!O737,"&gt;0")+COUNTIF('Data SW'!Q737,"&gt;0")+COUNTIF('Data SW'!S737,"&gt;0")+COUNTIF('Data SW'!U737,"&gt;0")+COUNTIF('Data SW'!W737,"&gt;0")+COUNTIF('Data SW'!Y737,"&gt;0"))&gt;0,1,0))</f>
        <v/>
      </c>
      <c r="M8719" t="inlineStr">
        <is>
          <t>Data R</t>
        </is>
      </c>
    </row>
    <row r="8720">
      <c r="A8720" t="inlineStr">
        <is>
          <t>PT Swasta / PPKS</t>
        </is>
      </c>
      <c r="B8720">
        <f>IF('Data SW'!C738="","",'Data SW'!B738)</f>
        <v/>
      </c>
      <c r="C8720">
        <f>IF('Data SW'!C738="","",'Data SW'!C738)</f>
        <v/>
      </c>
      <c r="D8720">
        <f>IF('Data SW'!C738="","",'Data SW'!D738)</f>
        <v/>
      </c>
      <c r="E8720">
        <f>IF('Data SW'!C738="","",'Data SW'!E738)</f>
        <v/>
      </c>
      <c r="F8720">
        <f>IF('Data SW'!C738="","",'Data SW'!F738)</f>
        <v/>
      </c>
      <c r="G8720">
        <f>IF('Data SW'!C738="","",'Data SW'!AD738)</f>
        <v/>
      </c>
      <c r="H8720">
        <f>IF('Data SW'!C738="","",'Data SW'!AC738)</f>
        <v/>
      </c>
      <c r="I8720">
        <f>IF('Data SW'!C738="","",COUNTIF('Data SW'!J738,"&gt;0")+COUNTIF('Data SW'!L738,"&gt;0")+COUNTIF('Data SW'!N738,"&gt;0")+COUNTIF('Data SW'!P738,"&gt;0")+COUNTIF('Data SW'!R738,"&gt;0")+COUNTIF('Data SW'!T738,"&gt;0")+COUNTIF('Data SW'!V738,"&gt;0")+COUNTIF('Data SW'!X738,"&gt;0"))</f>
        <v/>
      </c>
      <c r="J8720">
        <f>IF('Data SW'!C738="","",IF((COUNTIF('Data SW'!K738,"&gt;0")+COUNTIF('Data SW'!M738,"&gt;0")+COUNTIF('Data SW'!O738,"&gt;0")+COUNTIF('Data SW'!Q738,"&gt;0")+COUNTIF('Data SW'!S738,"&gt;0")+COUNTIF('Data SW'!U738,"&gt;0")+COUNTIF('Data SW'!W738,"&gt;0")+COUNTIF('Data SW'!Y738,"&gt;0"))&gt;0,1,0))</f>
        <v/>
      </c>
      <c r="M8720" t="inlineStr">
        <is>
          <t>Data R</t>
        </is>
      </c>
    </row>
    <row r="8721">
      <c r="A8721" t="inlineStr">
        <is>
          <t>PT Swasta / PPKS</t>
        </is>
      </c>
      <c r="B8721">
        <f>IF('Data SW'!C739="","",'Data SW'!B739)</f>
        <v/>
      </c>
      <c r="C8721">
        <f>IF('Data SW'!C739="","",'Data SW'!C739)</f>
        <v/>
      </c>
      <c r="D8721">
        <f>IF('Data SW'!C739="","",'Data SW'!D739)</f>
        <v/>
      </c>
      <c r="E8721">
        <f>IF('Data SW'!C739="","",'Data SW'!E739)</f>
        <v/>
      </c>
      <c r="F8721">
        <f>IF('Data SW'!C739="","",'Data SW'!F739)</f>
        <v/>
      </c>
      <c r="G8721">
        <f>IF('Data SW'!C739="","",'Data SW'!AD739)</f>
        <v/>
      </c>
      <c r="H8721">
        <f>IF('Data SW'!C739="","",'Data SW'!AC739)</f>
        <v/>
      </c>
      <c r="I8721">
        <f>IF('Data SW'!C739="","",COUNTIF('Data SW'!J739,"&gt;0")+COUNTIF('Data SW'!L739,"&gt;0")+COUNTIF('Data SW'!N739,"&gt;0")+COUNTIF('Data SW'!P739,"&gt;0")+COUNTIF('Data SW'!R739,"&gt;0")+COUNTIF('Data SW'!T739,"&gt;0")+COUNTIF('Data SW'!V739,"&gt;0")+COUNTIF('Data SW'!X739,"&gt;0"))</f>
        <v/>
      </c>
      <c r="J8721">
        <f>IF('Data SW'!C739="","",IF((COUNTIF('Data SW'!K739,"&gt;0")+COUNTIF('Data SW'!M739,"&gt;0")+COUNTIF('Data SW'!O739,"&gt;0")+COUNTIF('Data SW'!Q739,"&gt;0")+COUNTIF('Data SW'!S739,"&gt;0")+COUNTIF('Data SW'!U739,"&gt;0")+COUNTIF('Data SW'!W739,"&gt;0")+COUNTIF('Data SW'!Y739,"&gt;0"))&gt;0,1,0))</f>
        <v/>
      </c>
      <c r="M8721" t="inlineStr">
        <is>
          <t>Data R</t>
        </is>
      </c>
    </row>
    <row r="8722">
      <c r="A8722" t="inlineStr">
        <is>
          <t>PT Swasta / PPKS</t>
        </is>
      </c>
      <c r="B8722">
        <f>IF('Data SW'!C740="","",'Data SW'!B740)</f>
        <v/>
      </c>
      <c r="C8722">
        <f>IF('Data SW'!C740="","",'Data SW'!C740)</f>
        <v/>
      </c>
      <c r="D8722">
        <f>IF('Data SW'!C740="","",'Data SW'!D740)</f>
        <v/>
      </c>
      <c r="E8722">
        <f>IF('Data SW'!C740="","",'Data SW'!E740)</f>
        <v/>
      </c>
      <c r="F8722">
        <f>IF('Data SW'!C740="","",'Data SW'!F740)</f>
        <v/>
      </c>
      <c r="G8722">
        <f>IF('Data SW'!C740="","",'Data SW'!AD740)</f>
        <v/>
      </c>
      <c r="H8722">
        <f>IF('Data SW'!C740="","",'Data SW'!AC740)</f>
        <v/>
      </c>
      <c r="I8722">
        <f>IF('Data SW'!C740="","",COUNTIF('Data SW'!J740,"&gt;0")+COUNTIF('Data SW'!L740,"&gt;0")+COUNTIF('Data SW'!N740,"&gt;0")+COUNTIF('Data SW'!P740,"&gt;0")+COUNTIF('Data SW'!R740,"&gt;0")+COUNTIF('Data SW'!T740,"&gt;0")+COUNTIF('Data SW'!V740,"&gt;0")+COUNTIF('Data SW'!X740,"&gt;0"))</f>
        <v/>
      </c>
      <c r="J8722">
        <f>IF('Data SW'!C740="","",IF((COUNTIF('Data SW'!K740,"&gt;0")+COUNTIF('Data SW'!M740,"&gt;0")+COUNTIF('Data SW'!O740,"&gt;0")+COUNTIF('Data SW'!Q740,"&gt;0")+COUNTIF('Data SW'!S740,"&gt;0")+COUNTIF('Data SW'!U740,"&gt;0")+COUNTIF('Data SW'!W740,"&gt;0")+COUNTIF('Data SW'!Y740,"&gt;0"))&gt;0,1,0))</f>
        <v/>
      </c>
      <c r="M8722" t="inlineStr">
        <is>
          <t>Data R</t>
        </is>
      </c>
    </row>
    <row r="8723">
      <c r="A8723" t="inlineStr">
        <is>
          <t>PT Swasta / PPKS</t>
        </is>
      </c>
      <c r="B8723">
        <f>IF('Data SW'!C741="","",'Data SW'!B741)</f>
        <v/>
      </c>
      <c r="C8723">
        <f>IF('Data SW'!C741="","",'Data SW'!C741)</f>
        <v/>
      </c>
      <c r="D8723">
        <f>IF('Data SW'!C741="","",'Data SW'!D741)</f>
        <v/>
      </c>
      <c r="E8723">
        <f>IF('Data SW'!C741="","",'Data SW'!E741)</f>
        <v/>
      </c>
      <c r="F8723">
        <f>IF('Data SW'!C741="","",'Data SW'!F741)</f>
        <v/>
      </c>
      <c r="G8723">
        <f>IF('Data SW'!C741="","",'Data SW'!AD741)</f>
        <v/>
      </c>
      <c r="H8723">
        <f>IF('Data SW'!C741="","",'Data SW'!AC741)</f>
        <v/>
      </c>
      <c r="I8723">
        <f>IF('Data SW'!C741="","",COUNTIF('Data SW'!J741,"&gt;0")+COUNTIF('Data SW'!L741,"&gt;0")+COUNTIF('Data SW'!N741,"&gt;0")+COUNTIF('Data SW'!P741,"&gt;0")+COUNTIF('Data SW'!R741,"&gt;0")+COUNTIF('Data SW'!T741,"&gt;0")+COUNTIF('Data SW'!V741,"&gt;0")+COUNTIF('Data SW'!X741,"&gt;0"))</f>
        <v/>
      </c>
      <c r="J8723">
        <f>IF('Data SW'!C741="","",IF((COUNTIF('Data SW'!K741,"&gt;0")+COUNTIF('Data SW'!M741,"&gt;0")+COUNTIF('Data SW'!O741,"&gt;0")+COUNTIF('Data SW'!Q741,"&gt;0")+COUNTIF('Data SW'!S741,"&gt;0")+COUNTIF('Data SW'!U741,"&gt;0")+COUNTIF('Data SW'!W741,"&gt;0")+COUNTIF('Data SW'!Y741,"&gt;0"))&gt;0,1,0))</f>
        <v/>
      </c>
      <c r="M8723" t="inlineStr">
        <is>
          <t>Data R</t>
        </is>
      </c>
    </row>
    <row r="8724">
      <c r="A8724" t="inlineStr">
        <is>
          <t>PT Swasta / PPKS</t>
        </is>
      </c>
      <c r="B8724">
        <f>IF('Data SW'!C742="","",'Data SW'!B742)</f>
        <v/>
      </c>
      <c r="C8724">
        <f>IF('Data SW'!C742="","",'Data SW'!C742)</f>
        <v/>
      </c>
      <c r="D8724">
        <f>IF('Data SW'!C742="","",'Data SW'!D742)</f>
        <v/>
      </c>
      <c r="E8724">
        <f>IF('Data SW'!C742="","",'Data SW'!E742)</f>
        <v/>
      </c>
      <c r="F8724">
        <f>IF('Data SW'!C742="","",'Data SW'!F742)</f>
        <v/>
      </c>
      <c r="G8724">
        <f>IF('Data SW'!C742="","",'Data SW'!AD742)</f>
        <v/>
      </c>
      <c r="H8724">
        <f>IF('Data SW'!C742="","",'Data SW'!AC742)</f>
        <v/>
      </c>
      <c r="I8724">
        <f>IF('Data SW'!C742="","",COUNTIF('Data SW'!J742,"&gt;0")+COUNTIF('Data SW'!L742,"&gt;0")+COUNTIF('Data SW'!N742,"&gt;0")+COUNTIF('Data SW'!P742,"&gt;0")+COUNTIF('Data SW'!R742,"&gt;0")+COUNTIF('Data SW'!T742,"&gt;0")+COUNTIF('Data SW'!V742,"&gt;0")+COUNTIF('Data SW'!X742,"&gt;0"))</f>
        <v/>
      </c>
      <c r="J8724">
        <f>IF('Data SW'!C742="","",IF((COUNTIF('Data SW'!K742,"&gt;0")+COUNTIF('Data SW'!M742,"&gt;0")+COUNTIF('Data SW'!O742,"&gt;0")+COUNTIF('Data SW'!Q742,"&gt;0")+COUNTIF('Data SW'!S742,"&gt;0")+COUNTIF('Data SW'!U742,"&gt;0")+COUNTIF('Data SW'!W742,"&gt;0")+COUNTIF('Data SW'!Y742,"&gt;0"))&gt;0,1,0))</f>
        <v/>
      </c>
      <c r="M8724" t="inlineStr">
        <is>
          <t>Data R</t>
        </is>
      </c>
    </row>
    <row r="8725">
      <c r="A8725" t="inlineStr">
        <is>
          <t>PT Swasta / PPKS</t>
        </is>
      </c>
      <c r="B8725">
        <f>IF('Data SW'!C743="","",'Data SW'!B743)</f>
        <v/>
      </c>
      <c r="C8725">
        <f>IF('Data SW'!C743="","",'Data SW'!C743)</f>
        <v/>
      </c>
      <c r="D8725">
        <f>IF('Data SW'!C743="","",'Data SW'!D743)</f>
        <v/>
      </c>
      <c r="E8725">
        <f>IF('Data SW'!C743="","",'Data SW'!E743)</f>
        <v/>
      </c>
      <c r="F8725">
        <f>IF('Data SW'!C743="","",'Data SW'!F743)</f>
        <v/>
      </c>
      <c r="G8725">
        <f>IF('Data SW'!C743="","",'Data SW'!AD743)</f>
        <v/>
      </c>
      <c r="H8725">
        <f>IF('Data SW'!C743="","",'Data SW'!AC743)</f>
        <v/>
      </c>
      <c r="I8725">
        <f>IF('Data SW'!C743="","",COUNTIF('Data SW'!J743,"&gt;0")+COUNTIF('Data SW'!L743,"&gt;0")+COUNTIF('Data SW'!N743,"&gt;0")+COUNTIF('Data SW'!P743,"&gt;0")+COUNTIF('Data SW'!R743,"&gt;0")+COUNTIF('Data SW'!T743,"&gt;0")+COUNTIF('Data SW'!V743,"&gt;0")+COUNTIF('Data SW'!X743,"&gt;0"))</f>
        <v/>
      </c>
      <c r="J8725">
        <f>IF('Data SW'!C743="","",IF((COUNTIF('Data SW'!K743,"&gt;0")+COUNTIF('Data SW'!M743,"&gt;0")+COUNTIF('Data SW'!O743,"&gt;0")+COUNTIF('Data SW'!Q743,"&gt;0")+COUNTIF('Data SW'!S743,"&gt;0")+COUNTIF('Data SW'!U743,"&gt;0")+COUNTIF('Data SW'!W743,"&gt;0")+COUNTIF('Data SW'!Y743,"&gt;0"))&gt;0,1,0))</f>
        <v/>
      </c>
      <c r="M8725" t="inlineStr">
        <is>
          <t>Data R</t>
        </is>
      </c>
    </row>
    <row r="8726">
      <c r="A8726" t="inlineStr">
        <is>
          <t>PT Swasta / PPKS</t>
        </is>
      </c>
      <c r="B8726">
        <f>IF('Data SW'!C744="","",'Data SW'!B744)</f>
        <v/>
      </c>
      <c r="C8726">
        <f>IF('Data SW'!C744="","",'Data SW'!C744)</f>
        <v/>
      </c>
      <c r="D8726">
        <f>IF('Data SW'!C744="","",'Data SW'!D744)</f>
        <v/>
      </c>
      <c r="E8726">
        <f>IF('Data SW'!C744="","",'Data SW'!E744)</f>
        <v/>
      </c>
      <c r="F8726">
        <f>IF('Data SW'!C744="","",'Data SW'!F744)</f>
        <v/>
      </c>
      <c r="G8726">
        <f>IF('Data SW'!C744="","",'Data SW'!AD744)</f>
        <v/>
      </c>
      <c r="H8726">
        <f>IF('Data SW'!C744="","",'Data SW'!AC744)</f>
        <v/>
      </c>
      <c r="I8726">
        <f>IF('Data SW'!C744="","",COUNTIF('Data SW'!J744,"&gt;0")+COUNTIF('Data SW'!L744,"&gt;0")+COUNTIF('Data SW'!N744,"&gt;0")+COUNTIF('Data SW'!P744,"&gt;0")+COUNTIF('Data SW'!R744,"&gt;0")+COUNTIF('Data SW'!T744,"&gt;0")+COUNTIF('Data SW'!V744,"&gt;0")+COUNTIF('Data SW'!X744,"&gt;0"))</f>
        <v/>
      </c>
      <c r="J8726">
        <f>IF('Data SW'!C744="","",IF((COUNTIF('Data SW'!K744,"&gt;0")+COUNTIF('Data SW'!M744,"&gt;0")+COUNTIF('Data SW'!O744,"&gt;0")+COUNTIF('Data SW'!Q744,"&gt;0")+COUNTIF('Data SW'!S744,"&gt;0")+COUNTIF('Data SW'!U744,"&gt;0")+COUNTIF('Data SW'!W744,"&gt;0")+COUNTIF('Data SW'!Y744,"&gt;0"))&gt;0,1,0))</f>
        <v/>
      </c>
      <c r="M8726" t="inlineStr">
        <is>
          <t>Data R</t>
        </is>
      </c>
    </row>
    <row r="8727">
      <c r="A8727" t="inlineStr">
        <is>
          <t>PT Swasta / PPKS</t>
        </is>
      </c>
      <c r="B8727">
        <f>IF('Data SW'!C745="","",'Data SW'!B745)</f>
        <v/>
      </c>
      <c r="C8727">
        <f>IF('Data SW'!C745="","",'Data SW'!C745)</f>
        <v/>
      </c>
      <c r="D8727">
        <f>IF('Data SW'!C745="","",'Data SW'!D745)</f>
        <v/>
      </c>
      <c r="E8727">
        <f>IF('Data SW'!C745="","",'Data SW'!E745)</f>
        <v/>
      </c>
      <c r="F8727">
        <f>IF('Data SW'!C745="","",'Data SW'!F745)</f>
        <v/>
      </c>
      <c r="G8727">
        <f>IF('Data SW'!C745="","",'Data SW'!AD745)</f>
        <v/>
      </c>
      <c r="H8727">
        <f>IF('Data SW'!C745="","",'Data SW'!AC745)</f>
        <v/>
      </c>
      <c r="I8727">
        <f>IF('Data SW'!C745="","",COUNTIF('Data SW'!J745,"&gt;0")+COUNTIF('Data SW'!L745,"&gt;0")+COUNTIF('Data SW'!N745,"&gt;0")+COUNTIF('Data SW'!P745,"&gt;0")+COUNTIF('Data SW'!R745,"&gt;0")+COUNTIF('Data SW'!T745,"&gt;0")+COUNTIF('Data SW'!V745,"&gt;0")+COUNTIF('Data SW'!X745,"&gt;0"))</f>
        <v/>
      </c>
      <c r="J8727">
        <f>IF('Data SW'!C745="","",IF((COUNTIF('Data SW'!K745,"&gt;0")+COUNTIF('Data SW'!M745,"&gt;0")+COUNTIF('Data SW'!O745,"&gt;0")+COUNTIF('Data SW'!Q745,"&gt;0")+COUNTIF('Data SW'!S745,"&gt;0")+COUNTIF('Data SW'!U745,"&gt;0")+COUNTIF('Data SW'!W745,"&gt;0")+COUNTIF('Data SW'!Y745,"&gt;0"))&gt;0,1,0))</f>
        <v/>
      </c>
      <c r="M8727" t="inlineStr">
        <is>
          <t>Data R</t>
        </is>
      </c>
    </row>
    <row r="8728">
      <c r="A8728" t="inlineStr">
        <is>
          <t>PT Swasta / PPKS</t>
        </is>
      </c>
      <c r="B8728">
        <f>IF('Data SW'!C746="","",'Data SW'!B746)</f>
        <v/>
      </c>
      <c r="C8728">
        <f>IF('Data SW'!C746="","",'Data SW'!C746)</f>
        <v/>
      </c>
      <c r="D8728">
        <f>IF('Data SW'!C746="","",'Data SW'!D746)</f>
        <v/>
      </c>
      <c r="E8728">
        <f>IF('Data SW'!C746="","",'Data SW'!E746)</f>
        <v/>
      </c>
      <c r="F8728">
        <f>IF('Data SW'!C746="","",'Data SW'!F746)</f>
        <v/>
      </c>
      <c r="G8728">
        <f>IF('Data SW'!C746="","",'Data SW'!AD746)</f>
        <v/>
      </c>
      <c r="H8728">
        <f>IF('Data SW'!C746="","",'Data SW'!AC746)</f>
        <v/>
      </c>
      <c r="I8728">
        <f>IF('Data SW'!C746="","",COUNTIF('Data SW'!J746,"&gt;0")+COUNTIF('Data SW'!L746,"&gt;0")+COUNTIF('Data SW'!N746,"&gt;0")+COUNTIF('Data SW'!P746,"&gt;0")+COUNTIF('Data SW'!R746,"&gt;0")+COUNTIF('Data SW'!T746,"&gt;0")+COUNTIF('Data SW'!V746,"&gt;0")+COUNTIF('Data SW'!X746,"&gt;0"))</f>
        <v/>
      </c>
      <c r="J8728">
        <f>IF('Data SW'!C746="","",IF((COUNTIF('Data SW'!K746,"&gt;0")+COUNTIF('Data SW'!M746,"&gt;0")+COUNTIF('Data SW'!O746,"&gt;0")+COUNTIF('Data SW'!Q746,"&gt;0")+COUNTIF('Data SW'!S746,"&gt;0")+COUNTIF('Data SW'!U746,"&gt;0")+COUNTIF('Data SW'!W746,"&gt;0")+COUNTIF('Data SW'!Y746,"&gt;0"))&gt;0,1,0))</f>
        <v/>
      </c>
      <c r="M8728" t="inlineStr">
        <is>
          <t>Data R</t>
        </is>
      </c>
    </row>
    <row r="8729">
      <c r="A8729" t="inlineStr">
        <is>
          <t>PT Swasta / PPKS</t>
        </is>
      </c>
      <c r="B8729">
        <f>IF('Data SW'!C747="","",'Data SW'!B747)</f>
        <v/>
      </c>
      <c r="C8729">
        <f>IF('Data SW'!C747="","",'Data SW'!C747)</f>
        <v/>
      </c>
      <c r="D8729">
        <f>IF('Data SW'!C747="","",'Data SW'!D747)</f>
        <v/>
      </c>
      <c r="E8729">
        <f>IF('Data SW'!C747="","",'Data SW'!E747)</f>
        <v/>
      </c>
      <c r="F8729">
        <f>IF('Data SW'!C747="","",'Data SW'!F747)</f>
        <v/>
      </c>
      <c r="G8729">
        <f>IF('Data SW'!C747="","",'Data SW'!AD747)</f>
        <v/>
      </c>
      <c r="H8729">
        <f>IF('Data SW'!C747="","",'Data SW'!AC747)</f>
        <v/>
      </c>
      <c r="I8729">
        <f>IF('Data SW'!C747="","",COUNTIF('Data SW'!J747,"&gt;0")+COUNTIF('Data SW'!L747,"&gt;0")+COUNTIF('Data SW'!N747,"&gt;0")+COUNTIF('Data SW'!P747,"&gt;0")+COUNTIF('Data SW'!R747,"&gt;0")+COUNTIF('Data SW'!T747,"&gt;0")+COUNTIF('Data SW'!V747,"&gt;0")+COUNTIF('Data SW'!X747,"&gt;0"))</f>
        <v/>
      </c>
      <c r="J8729">
        <f>IF('Data SW'!C747="","",IF((COUNTIF('Data SW'!K747,"&gt;0")+COUNTIF('Data SW'!M747,"&gt;0")+COUNTIF('Data SW'!O747,"&gt;0")+COUNTIF('Data SW'!Q747,"&gt;0")+COUNTIF('Data SW'!S747,"&gt;0")+COUNTIF('Data SW'!U747,"&gt;0")+COUNTIF('Data SW'!W747,"&gt;0")+COUNTIF('Data SW'!Y747,"&gt;0"))&gt;0,1,0))</f>
        <v/>
      </c>
      <c r="M8729" t="inlineStr">
        <is>
          <t>Data R</t>
        </is>
      </c>
    </row>
    <row r="8730">
      <c r="A8730" t="inlineStr">
        <is>
          <t>PT Swasta / PPKS</t>
        </is>
      </c>
      <c r="B8730">
        <f>IF('Data SW'!C748="","",'Data SW'!B748)</f>
        <v/>
      </c>
      <c r="C8730">
        <f>IF('Data SW'!C748="","",'Data SW'!C748)</f>
        <v/>
      </c>
      <c r="D8730">
        <f>IF('Data SW'!C748="","",'Data SW'!D748)</f>
        <v/>
      </c>
      <c r="E8730">
        <f>IF('Data SW'!C748="","",'Data SW'!E748)</f>
        <v/>
      </c>
      <c r="F8730">
        <f>IF('Data SW'!C748="","",'Data SW'!F748)</f>
        <v/>
      </c>
      <c r="G8730">
        <f>IF('Data SW'!C748="","",'Data SW'!AD748)</f>
        <v/>
      </c>
      <c r="H8730">
        <f>IF('Data SW'!C748="","",'Data SW'!AC748)</f>
        <v/>
      </c>
      <c r="I8730">
        <f>IF('Data SW'!C748="","",COUNTIF('Data SW'!J748,"&gt;0")+COUNTIF('Data SW'!L748,"&gt;0")+COUNTIF('Data SW'!N748,"&gt;0")+COUNTIF('Data SW'!P748,"&gt;0")+COUNTIF('Data SW'!R748,"&gt;0")+COUNTIF('Data SW'!T748,"&gt;0")+COUNTIF('Data SW'!V748,"&gt;0")+COUNTIF('Data SW'!X748,"&gt;0"))</f>
        <v/>
      </c>
      <c r="J8730">
        <f>IF('Data SW'!C748="","",IF((COUNTIF('Data SW'!K748,"&gt;0")+COUNTIF('Data SW'!M748,"&gt;0")+COUNTIF('Data SW'!O748,"&gt;0")+COUNTIF('Data SW'!Q748,"&gt;0")+COUNTIF('Data SW'!S748,"&gt;0")+COUNTIF('Data SW'!U748,"&gt;0")+COUNTIF('Data SW'!W748,"&gt;0")+COUNTIF('Data SW'!Y748,"&gt;0"))&gt;0,1,0))</f>
        <v/>
      </c>
      <c r="M8730" t="inlineStr">
        <is>
          <t>Data R</t>
        </is>
      </c>
    </row>
    <row r="8731">
      <c r="A8731" t="inlineStr">
        <is>
          <t>PT Swasta / PPKS</t>
        </is>
      </c>
      <c r="B8731">
        <f>IF('Data SW'!C749="","",'Data SW'!B749)</f>
        <v/>
      </c>
      <c r="C8731">
        <f>IF('Data SW'!C749="","",'Data SW'!C749)</f>
        <v/>
      </c>
      <c r="D8731">
        <f>IF('Data SW'!C749="","",'Data SW'!D749)</f>
        <v/>
      </c>
      <c r="E8731">
        <f>IF('Data SW'!C749="","",'Data SW'!E749)</f>
        <v/>
      </c>
      <c r="F8731">
        <f>IF('Data SW'!C749="","",'Data SW'!F749)</f>
        <v/>
      </c>
      <c r="G8731">
        <f>IF('Data SW'!C749="","",'Data SW'!AD749)</f>
        <v/>
      </c>
      <c r="H8731">
        <f>IF('Data SW'!C749="","",'Data SW'!AC749)</f>
        <v/>
      </c>
      <c r="I8731">
        <f>IF('Data SW'!C749="","",COUNTIF('Data SW'!J749,"&gt;0")+COUNTIF('Data SW'!L749,"&gt;0")+COUNTIF('Data SW'!N749,"&gt;0")+COUNTIF('Data SW'!P749,"&gt;0")+COUNTIF('Data SW'!R749,"&gt;0")+COUNTIF('Data SW'!T749,"&gt;0")+COUNTIF('Data SW'!V749,"&gt;0")+COUNTIF('Data SW'!X749,"&gt;0"))</f>
        <v/>
      </c>
      <c r="J8731">
        <f>IF('Data SW'!C749="","",IF((COUNTIF('Data SW'!K749,"&gt;0")+COUNTIF('Data SW'!M749,"&gt;0")+COUNTIF('Data SW'!O749,"&gt;0")+COUNTIF('Data SW'!Q749,"&gt;0")+COUNTIF('Data SW'!S749,"&gt;0")+COUNTIF('Data SW'!U749,"&gt;0")+COUNTIF('Data SW'!W749,"&gt;0")+COUNTIF('Data SW'!Y749,"&gt;0"))&gt;0,1,0))</f>
        <v/>
      </c>
      <c r="M8731" t="inlineStr">
        <is>
          <t>Data R</t>
        </is>
      </c>
    </row>
    <row r="8732">
      <c r="A8732" t="inlineStr">
        <is>
          <t>PT Swasta / PPKS</t>
        </is>
      </c>
      <c r="B8732">
        <f>IF('Data SW'!C750="","",'Data SW'!B750)</f>
        <v/>
      </c>
      <c r="C8732">
        <f>IF('Data SW'!C750="","",'Data SW'!C750)</f>
        <v/>
      </c>
      <c r="D8732">
        <f>IF('Data SW'!C750="","",'Data SW'!D750)</f>
        <v/>
      </c>
      <c r="E8732">
        <f>IF('Data SW'!C750="","",'Data SW'!E750)</f>
        <v/>
      </c>
      <c r="F8732">
        <f>IF('Data SW'!C750="","",'Data SW'!F750)</f>
        <v/>
      </c>
      <c r="G8732">
        <f>IF('Data SW'!C750="","",'Data SW'!AD750)</f>
        <v/>
      </c>
      <c r="H8732">
        <f>IF('Data SW'!C750="","",'Data SW'!AC750)</f>
        <v/>
      </c>
      <c r="I8732">
        <f>IF('Data SW'!C750="","",COUNTIF('Data SW'!J750,"&gt;0")+COUNTIF('Data SW'!L750,"&gt;0")+COUNTIF('Data SW'!N750,"&gt;0")+COUNTIF('Data SW'!P750,"&gt;0")+COUNTIF('Data SW'!R750,"&gt;0")+COUNTIF('Data SW'!T750,"&gt;0")+COUNTIF('Data SW'!V750,"&gt;0")+COUNTIF('Data SW'!X750,"&gt;0"))</f>
        <v/>
      </c>
      <c r="J8732">
        <f>IF('Data SW'!C750="","",IF((COUNTIF('Data SW'!K750,"&gt;0")+COUNTIF('Data SW'!M750,"&gt;0")+COUNTIF('Data SW'!O750,"&gt;0")+COUNTIF('Data SW'!Q750,"&gt;0")+COUNTIF('Data SW'!S750,"&gt;0")+COUNTIF('Data SW'!U750,"&gt;0")+COUNTIF('Data SW'!W750,"&gt;0")+COUNTIF('Data SW'!Y750,"&gt;0"))&gt;0,1,0))</f>
        <v/>
      </c>
      <c r="M8732" t="inlineStr">
        <is>
          <t>Data R</t>
        </is>
      </c>
    </row>
    <row r="8733">
      <c r="A8733" t="inlineStr">
        <is>
          <t>PT Swasta / PPKS</t>
        </is>
      </c>
      <c r="B8733">
        <f>IF('Data SW'!C751="","",'Data SW'!B751)</f>
        <v/>
      </c>
      <c r="C8733">
        <f>IF('Data SW'!C751="","",'Data SW'!C751)</f>
        <v/>
      </c>
      <c r="D8733">
        <f>IF('Data SW'!C751="","",'Data SW'!D751)</f>
        <v/>
      </c>
      <c r="E8733">
        <f>IF('Data SW'!C751="","",'Data SW'!E751)</f>
        <v/>
      </c>
      <c r="F8733">
        <f>IF('Data SW'!C751="","",'Data SW'!F751)</f>
        <v/>
      </c>
      <c r="G8733">
        <f>IF('Data SW'!C751="","",'Data SW'!AD751)</f>
        <v/>
      </c>
      <c r="H8733">
        <f>IF('Data SW'!C751="","",'Data SW'!AC751)</f>
        <v/>
      </c>
      <c r="I8733">
        <f>IF('Data SW'!C751="","",COUNTIF('Data SW'!J751,"&gt;0")+COUNTIF('Data SW'!L751,"&gt;0")+COUNTIF('Data SW'!N751,"&gt;0")+COUNTIF('Data SW'!P751,"&gt;0")+COUNTIF('Data SW'!R751,"&gt;0")+COUNTIF('Data SW'!T751,"&gt;0")+COUNTIF('Data SW'!V751,"&gt;0")+COUNTIF('Data SW'!X751,"&gt;0"))</f>
        <v/>
      </c>
      <c r="J8733">
        <f>IF('Data SW'!C751="","",IF((COUNTIF('Data SW'!K751,"&gt;0")+COUNTIF('Data SW'!M751,"&gt;0")+COUNTIF('Data SW'!O751,"&gt;0")+COUNTIF('Data SW'!Q751,"&gt;0")+COUNTIF('Data SW'!S751,"&gt;0")+COUNTIF('Data SW'!U751,"&gt;0")+COUNTIF('Data SW'!W751,"&gt;0")+COUNTIF('Data SW'!Y751,"&gt;0"))&gt;0,1,0))</f>
        <v/>
      </c>
      <c r="M8733" t="inlineStr">
        <is>
          <t>Data R</t>
        </is>
      </c>
    </row>
    <row r="8734">
      <c r="A8734" t="inlineStr">
        <is>
          <t>PT Swasta / PPKS</t>
        </is>
      </c>
      <c r="B8734">
        <f>IF('Data SW'!C752="","",'Data SW'!B752)</f>
        <v/>
      </c>
      <c r="C8734">
        <f>IF('Data SW'!C752="","",'Data SW'!C752)</f>
        <v/>
      </c>
      <c r="D8734">
        <f>IF('Data SW'!C752="","",'Data SW'!D752)</f>
        <v/>
      </c>
      <c r="E8734">
        <f>IF('Data SW'!C752="","",'Data SW'!E752)</f>
        <v/>
      </c>
      <c r="F8734">
        <f>IF('Data SW'!C752="","",'Data SW'!F752)</f>
        <v/>
      </c>
      <c r="G8734">
        <f>IF('Data SW'!C752="","",'Data SW'!AD752)</f>
        <v/>
      </c>
      <c r="H8734">
        <f>IF('Data SW'!C752="","",'Data SW'!AC752)</f>
        <v/>
      </c>
      <c r="I8734">
        <f>IF('Data SW'!C752="","",COUNTIF('Data SW'!J752,"&gt;0")+COUNTIF('Data SW'!L752,"&gt;0")+COUNTIF('Data SW'!N752,"&gt;0")+COUNTIF('Data SW'!P752,"&gt;0")+COUNTIF('Data SW'!R752,"&gt;0")+COUNTIF('Data SW'!T752,"&gt;0")+COUNTIF('Data SW'!V752,"&gt;0")+COUNTIF('Data SW'!X752,"&gt;0"))</f>
        <v/>
      </c>
      <c r="J8734">
        <f>IF('Data SW'!C752="","",IF((COUNTIF('Data SW'!K752,"&gt;0")+COUNTIF('Data SW'!M752,"&gt;0")+COUNTIF('Data SW'!O752,"&gt;0")+COUNTIF('Data SW'!Q752,"&gt;0")+COUNTIF('Data SW'!S752,"&gt;0")+COUNTIF('Data SW'!U752,"&gt;0")+COUNTIF('Data SW'!W752,"&gt;0")+COUNTIF('Data SW'!Y752,"&gt;0"))&gt;0,1,0))</f>
        <v/>
      </c>
      <c r="M8734" t="inlineStr">
        <is>
          <t>Data R</t>
        </is>
      </c>
    </row>
    <row r="8735">
      <c r="A8735" t="inlineStr">
        <is>
          <t>PT Swasta / PPKS</t>
        </is>
      </c>
      <c r="B8735">
        <f>IF('Data SW'!C753="","",'Data SW'!B753)</f>
        <v/>
      </c>
      <c r="C8735">
        <f>IF('Data SW'!C753="","",'Data SW'!C753)</f>
        <v/>
      </c>
      <c r="D8735">
        <f>IF('Data SW'!C753="","",'Data SW'!D753)</f>
        <v/>
      </c>
      <c r="E8735">
        <f>IF('Data SW'!C753="","",'Data SW'!E753)</f>
        <v/>
      </c>
      <c r="F8735">
        <f>IF('Data SW'!C753="","",'Data SW'!F753)</f>
        <v/>
      </c>
      <c r="G8735">
        <f>IF('Data SW'!C753="","",'Data SW'!AD753)</f>
        <v/>
      </c>
      <c r="H8735">
        <f>IF('Data SW'!C753="","",'Data SW'!AC753)</f>
        <v/>
      </c>
      <c r="I8735">
        <f>IF('Data SW'!C753="","",COUNTIF('Data SW'!J753,"&gt;0")+COUNTIF('Data SW'!L753,"&gt;0")+COUNTIF('Data SW'!N753,"&gt;0")+COUNTIF('Data SW'!P753,"&gt;0")+COUNTIF('Data SW'!R753,"&gt;0")+COUNTIF('Data SW'!T753,"&gt;0")+COUNTIF('Data SW'!V753,"&gt;0")+COUNTIF('Data SW'!X753,"&gt;0"))</f>
        <v/>
      </c>
      <c r="J8735">
        <f>IF('Data SW'!C753="","",IF((COUNTIF('Data SW'!K753,"&gt;0")+COUNTIF('Data SW'!M753,"&gt;0")+COUNTIF('Data SW'!O753,"&gt;0")+COUNTIF('Data SW'!Q753,"&gt;0")+COUNTIF('Data SW'!S753,"&gt;0")+COUNTIF('Data SW'!U753,"&gt;0")+COUNTIF('Data SW'!W753,"&gt;0")+COUNTIF('Data SW'!Y753,"&gt;0"))&gt;0,1,0))</f>
        <v/>
      </c>
      <c r="M8735" t="inlineStr">
        <is>
          <t>Data R</t>
        </is>
      </c>
    </row>
    <row r="8736">
      <c r="A8736" t="inlineStr">
        <is>
          <t>PT Swasta / PPKS</t>
        </is>
      </c>
      <c r="B8736">
        <f>IF('Data SW'!C754="","",'Data SW'!B754)</f>
        <v/>
      </c>
      <c r="C8736">
        <f>IF('Data SW'!C754="","",'Data SW'!C754)</f>
        <v/>
      </c>
      <c r="D8736">
        <f>IF('Data SW'!C754="","",'Data SW'!D754)</f>
        <v/>
      </c>
      <c r="E8736">
        <f>IF('Data SW'!C754="","",'Data SW'!E754)</f>
        <v/>
      </c>
      <c r="F8736">
        <f>IF('Data SW'!C754="","",'Data SW'!F754)</f>
        <v/>
      </c>
      <c r="G8736">
        <f>IF('Data SW'!C754="","",'Data SW'!AD754)</f>
        <v/>
      </c>
      <c r="H8736">
        <f>IF('Data SW'!C754="","",'Data SW'!AC754)</f>
        <v/>
      </c>
      <c r="I8736">
        <f>IF('Data SW'!C754="","",COUNTIF('Data SW'!J754,"&gt;0")+COUNTIF('Data SW'!L754,"&gt;0")+COUNTIF('Data SW'!N754,"&gt;0")+COUNTIF('Data SW'!P754,"&gt;0")+COUNTIF('Data SW'!R754,"&gt;0")+COUNTIF('Data SW'!T754,"&gt;0")+COUNTIF('Data SW'!V754,"&gt;0")+COUNTIF('Data SW'!X754,"&gt;0"))</f>
        <v/>
      </c>
      <c r="J8736">
        <f>IF('Data SW'!C754="","",IF((COUNTIF('Data SW'!K754,"&gt;0")+COUNTIF('Data SW'!M754,"&gt;0")+COUNTIF('Data SW'!O754,"&gt;0")+COUNTIF('Data SW'!Q754,"&gt;0")+COUNTIF('Data SW'!S754,"&gt;0")+COUNTIF('Data SW'!U754,"&gt;0")+COUNTIF('Data SW'!W754,"&gt;0")+COUNTIF('Data SW'!Y754,"&gt;0"))&gt;0,1,0))</f>
        <v/>
      </c>
      <c r="M8736" t="inlineStr">
        <is>
          <t>Data R</t>
        </is>
      </c>
    </row>
    <row r="8737">
      <c r="A8737" t="inlineStr">
        <is>
          <t>PT Swasta / PPKS</t>
        </is>
      </c>
      <c r="B8737">
        <f>IF('Data SW'!C755="","",'Data SW'!B755)</f>
        <v/>
      </c>
      <c r="C8737">
        <f>IF('Data SW'!C755="","",'Data SW'!C755)</f>
        <v/>
      </c>
      <c r="D8737">
        <f>IF('Data SW'!C755="","",'Data SW'!D755)</f>
        <v/>
      </c>
      <c r="E8737">
        <f>IF('Data SW'!C755="","",'Data SW'!E755)</f>
        <v/>
      </c>
      <c r="F8737">
        <f>IF('Data SW'!C755="","",'Data SW'!F755)</f>
        <v/>
      </c>
      <c r="G8737">
        <f>IF('Data SW'!C755="","",'Data SW'!AD755)</f>
        <v/>
      </c>
      <c r="H8737">
        <f>IF('Data SW'!C755="","",'Data SW'!AC755)</f>
        <v/>
      </c>
      <c r="I8737">
        <f>IF('Data SW'!C755="","",COUNTIF('Data SW'!J755,"&gt;0")+COUNTIF('Data SW'!L755,"&gt;0")+COUNTIF('Data SW'!N755,"&gt;0")+COUNTIF('Data SW'!P755,"&gt;0")+COUNTIF('Data SW'!R755,"&gt;0")+COUNTIF('Data SW'!T755,"&gt;0")+COUNTIF('Data SW'!V755,"&gt;0")+COUNTIF('Data SW'!X755,"&gt;0"))</f>
        <v/>
      </c>
      <c r="J8737">
        <f>IF('Data SW'!C755="","",IF((COUNTIF('Data SW'!K755,"&gt;0")+COUNTIF('Data SW'!M755,"&gt;0")+COUNTIF('Data SW'!O755,"&gt;0")+COUNTIF('Data SW'!Q755,"&gt;0")+COUNTIF('Data SW'!S755,"&gt;0")+COUNTIF('Data SW'!U755,"&gt;0")+COUNTIF('Data SW'!W755,"&gt;0")+COUNTIF('Data SW'!Y755,"&gt;0"))&gt;0,1,0))</f>
        <v/>
      </c>
      <c r="M8737" t="inlineStr">
        <is>
          <t>Data R</t>
        </is>
      </c>
    </row>
    <row r="8738">
      <c r="A8738" t="inlineStr">
        <is>
          <t>PT Swasta / PPKS</t>
        </is>
      </c>
      <c r="B8738">
        <f>IF('Data SW'!C756="","",'Data SW'!B756)</f>
        <v/>
      </c>
      <c r="C8738">
        <f>IF('Data SW'!C756="","",'Data SW'!C756)</f>
        <v/>
      </c>
      <c r="D8738">
        <f>IF('Data SW'!C756="","",'Data SW'!D756)</f>
        <v/>
      </c>
      <c r="E8738">
        <f>IF('Data SW'!C756="","",'Data SW'!E756)</f>
        <v/>
      </c>
      <c r="F8738">
        <f>IF('Data SW'!C756="","",'Data SW'!F756)</f>
        <v/>
      </c>
      <c r="G8738">
        <f>IF('Data SW'!C756="","",'Data SW'!AD756)</f>
        <v/>
      </c>
      <c r="H8738">
        <f>IF('Data SW'!C756="","",'Data SW'!AC756)</f>
        <v/>
      </c>
      <c r="I8738">
        <f>IF('Data SW'!C756="","",COUNTIF('Data SW'!J756,"&gt;0")+COUNTIF('Data SW'!L756,"&gt;0")+COUNTIF('Data SW'!N756,"&gt;0")+COUNTIF('Data SW'!P756,"&gt;0")+COUNTIF('Data SW'!R756,"&gt;0")+COUNTIF('Data SW'!T756,"&gt;0")+COUNTIF('Data SW'!V756,"&gt;0")+COUNTIF('Data SW'!X756,"&gt;0"))</f>
        <v/>
      </c>
      <c r="J8738">
        <f>IF('Data SW'!C756="","",IF((COUNTIF('Data SW'!K756,"&gt;0")+COUNTIF('Data SW'!M756,"&gt;0")+COUNTIF('Data SW'!O756,"&gt;0")+COUNTIF('Data SW'!Q756,"&gt;0")+COUNTIF('Data SW'!S756,"&gt;0")+COUNTIF('Data SW'!U756,"&gt;0")+COUNTIF('Data SW'!W756,"&gt;0")+COUNTIF('Data SW'!Y756,"&gt;0"))&gt;0,1,0))</f>
        <v/>
      </c>
      <c r="M8738" t="inlineStr">
        <is>
          <t>Data R</t>
        </is>
      </c>
    </row>
    <row r="8739">
      <c r="A8739" t="inlineStr">
        <is>
          <t>PT Swasta / PPKS</t>
        </is>
      </c>
      <c r="B8739">
        <f>IF('Data SW'!C757="","",'Data SW'!B757)</f>
        <v/>
      </c>
      <c r="C8739">
        <f>IF('Data SW'!C757="","",'Data SW'!C757)</f>
        <v/>
      </c>
      <c r="D8739">
        <f>IF('Data SW'!C757="","",'Data SW'!D757)</f>
        <v/>
      </c>
      <c r="E8739">
        <f>IF('Data SW'!C757="","",'Data SW'!E757)</f>
        <v/>
      </c>
      <c r="F8739">
        <f>IF('Data SW'!C757="","",'Data SW'!F757)</f>
        <v/>
      </c>
      <c r="G8739">
        <f>IF('Data SW'!C757="","",'Data SW'!AD757)</f>
        <v/>
      </c>
      <c r="H8739">
        <f>IF('Data SW'!C757="","",'Data SW'!AC757)</f>
        <v/>
      </c>
      <c r="I8739">
        <f>IF('Data SW'!C757="","",COUNTIF('Data SW'!J757,"&gt;0")+COUNTIF('Data SW'!L757,"&gt;0")+COUNTIF('Data SW'!N757,"&gt;0")+COUNTIF('Data SW'!P757,"&gt;0")+COUNTIF('Data SW'!R757,"&gt;0")+COUNTIF('Data SW'!T757,"&gt;0")+COUNTIF('Data SW'!V757,"&gt;0")+COUNTIF('Data SW'!X757,"&gt;0"))</f>
        <v/>
      </c>
      <c r="J8739">
        <f>IF('Data SW'!C757="","",IF((COUNTIF('Data SW'!K757,"&gt;0")+COUNTIF('Data SW'!M757,"&gt;0")+COUNTIF('Data SW'!O757,"&gt;0")+COUNTIF('Data SW'!Q757,"&gt;0")+COUNTIF('Data SW'!S757,"&gt;0")+COUNTIF('Data SW'!U757,"&gt;0")+COUNTIF('Data SW'!W757,"&gt;0")+COUNTIF('Data SW'!Y757,"&gt;0"))&gt;0,1,0))</f>
        <v/>
      </c>
      <c r="M8739" t="inlineStr">
        <is>
          <t>Data R</t>
        </is>
      </c>
    </row>
    <row r="8740">
      <c r="A8740" t="inlineStr">
        <is>
          <t>PT Swasta / PPKS</t>
        </is>
      </c>
      <c r="B8740">
        <f>IF('Data SW'!C758="","",'Data SW'!B758)</f>
        <v/>
      </c>
      <c r="C8740">
        <f>IF('Data SW'!C758="","",'Data SW'!C758)</f>
        <v/>
      </c>
      <c r="D8740">
        <f>IF('Data SW'!C758="","",'Data SW'!D758)</f>
        <v/>
      </c>
      <c r="E8740">
        <f>IF('Data SW'!C758="","",'Data SW'!E758)</f>
        <v/>
      </c>
      <c r="F8740">
        <f>IF('Data SW'!C758="","",'Data SW'!F758)</f>
        <v/>
      </c>
      <c r="G8740">
        <f>IF('Data SW'!C758="","",'Data SW'!AD758)</f>
        <v/>
      </c>
      <c r="H8740">
        <f>IF('Data SW'!C758="","",'Data SW'!AC758)</f>
        <v/>
      </c>
      <c r="I8740">
        <f>IF('Data SW'!C758="","",COUNTIF('Data SW'!J758,"&gt;0")+COUNTIF('Data SW'!L758,"&gt;0")+COUNTIF('Data SW'!N758,"&gt;0")+COUNTIF('Data SW'!P758,"&gt;0")+COUNTIF('Data SW'!R758,"&gt;0")+COUNTIF('Data SW'!T758,"&gt;0")+COUNTIF('Data SW'!V758,"&gt;0")+COUNTIF('Data SW'!X758,"&gt;0"))</f>
        <v/>
      </c>
      <c r="J8740">
        <f>IF('Data SW'!C758="","",IF((COUNTIF('Data SW'!K758,"&gt;0")+COUNTIF('Data SW'!M758,"&gt;0")+COUNTIF('Data SW'!O758,"&gt;0")+COUNTIF('Data SW'!Q758,"&gt;0")+COUNTIF('Data SW'!S758,"&gt;0")+COUNTIF('Data SW'!U758,"&gt;0")+COUNTIF('Data SW'!W758,"&gt;0")+COUNTIF('Data SW'!Y758,"&gt;0"))&gt;0,1,0))</f>
        <v/>
      </c>
      <c r="M8740" t="inlineStr">
        <is>
          <t>Data R</t>
        </is>
      </c>
    </row>
    <row r="8741">
      <c r="A8741" t="inlineStr">
        <is>
          <t>PT Swasta / PPKS</t>
        </is>
      </c>
      <c r="B8741">
        <f>IF('Data SW'!C759="","",'Data SW'!B759)</f>
        <v/>
      </c>
      <c r="C8741">
        <f>IF('Data SW'!C759="","",'Data SW'!C759)</f>
        <v/>
      </c>
      <c r="D8741">
        <f>IF('Data SW'!C759="","",'Data SW'!D759)</f>
        <v/>
      </c>
      <c r="E8741">
        <f>IF('Data SW'!C759="","",'Data SW'!E759)</f>
        <v/>
      </c>
      <c r="F8741">
        <f>IF('Data SW'!C759="","",'Data SW'!F759)</f>
        <v/>
      </c>
      <c r="G8741">
        <f>IF('Data SW'!C759="","",'Data SW'!AD759)</f>
        <v/>
      </c>
      <c r="H8741">
        <f>IF('Data SW'!C759="","",'Data SW'!AC759)</f>
        <v/>
      </c>
      <c r="I8741">
        <f>IF('Data SW'!C759="","",COUNTIF('Data SW'!J759,"&gt;0")+COUNTIF('Data SW'!L759,"&gt;0")+COUNTIF('Data SW'!N759,"&gt;0")+COUNTIF('Data SW'!P759,"&gt;0")+COUNTIF('Data SW'!R759,"&gt;0")+COUNTIF('Data SW'!T759,"&gt;0")+COUNTIF('Data SW'!V759,"&gt;0")+COUNTIF('Data SW'!X759,"&gt;0"))</f>
        <v/>
      </c>
      <c r="J8741">
        <f>IF('Data SW'!C759="","",IF((COUNTIF('Data SW'!K759,"&gt;0")+COUNTIF('Data SW'!M759,"&gt;0")+COUNTIF('Data SW'!O759,"&gt;0")+COUNTIF('Data SW'!Q759,"&gt;0")+COUNTIF('Data SW'!S759,"&gt;0")+COUNTIF('Data SW'!U759,"&gt;0")+COUNTIF('Data SW'!W759,"&gt;0")+COUNTIF('Data SW'!Y759,"&gt;0"))&gt;0,1,0))</f>
        <v/>
      </c>
      <c r="M8741" t="inlineStr">
        <is>
          <t>Data R</t>
        </is>
      </c>
    </row>
    <row r="8742">
      <c r="A8742" t="inlineStr">
        <is>
          <t>PT Swasta / PPKS</t>
        </is>
      </c>
      <c r="B8742">
        <f>IF('Data SW'!C760="","",'Data SW'!B760)</f>
        <v/>
      </c>
      <c r="C8742">
        <f>IF('Data SW'!C760="","",'Data SW'!C760)</f>
        <v/>
      </c>
      <c r="D8742">
        <f>IF('Data SW'!C760="","",'Data SW'!D760)</f>
        <v/>
      </c>
      <c r="E8742">
        <f>IF('Data SW'!C760="","",'Data SW'!E760)</f>
        <v/>
      </c>
      <c r="F8742">
        <f>IF('Data SW'!C760="","",'Data SW'!F760)</f>
        <v/>
      </c>
      <c r="G8742">
        <f>IF('Data SW'!C760="","",'Data SW'!AD760)</f>
        <v/>
      </c>
      <c r="H8742">
        <f>IF('Data SW'!C760="","",'Data SW'!AC760)</f>
        <v/>
      </c>
      <c r="I8742">
        <f>IF('Data SW'!C760="","",COUNTIF('Data SW'!J760,"&gt;0")+COUNTIF('Data SW'!L760,"&gt;0")+COUNTIF('Data SW'!N760,"&gt;0")+COUNTIF('Data SW'!P760,"&gt;0")+COUNTIF('Data SW'!R760,"&gt;0")+COUNTIF('Data SW'!T760,"&gt;0")+COUNTIF('Data SW'!V760,"&gt;0")+COUNTIF('Data SW'!X760,"&gt;0"))</f>
        <v/>
      </c>
      <c r="J8742">
        <f>IF('Data SW'!C760="","",IF((COUNTIF('Data SW'!K760,"&gt;0")+COUNTIF('Data SW'!M760,"&gt;0")+COUNTIF('Data SW'!O760,"&gt;0")+COUNTIF('Data SW'!Q760,"&gt;0")+COUNTIF('Data SW'!S760,"&gt;0")+COUNTIF('Data SW'!U760,"&gt;0")+COUNTIF('Data SW'!W760,"&gt;0")+COUNTIF('Data SW'!Y760,"&gt;0"))&gt;0,1,0))</f>
        <v/>
      </c>
      <c r="M8742" t="inlineStr">
        <is>
          <t>Data R</t>
        </is>
      </c>
    </row>
    <row r="8743">
      <c r="A8743" t="inlineStr">
        <is>
          <t>PT Swasta / PPKS</t>
        </is>
      </c>
      <c r="B8743">
        <f>IF('Data SW'!C761="","",'Data SW'!B761)</f>
        <v/>
      </c>
      <c r="C8743">
        <f>IF('Data SW'!C761="","",'Data SW'!C761)</f>
        <v/>
      </c>
      <c r="D8743">
        <f>IF('Data SW'!C761="","",'Data SW'!D761)</f>
        <v/>
      </c>
      <c r="E8743">
        <f>IF('Data SW'!C761="","",'Data SW'!E761)</f>
        <v/>
      </c>
      <c r="F8743">
        <f>IF('Data SW'!C761="","",'Data SW'!F761)</f>
        <v/>
      </c>
      <c r="G8743">
        <f>IF('Data SW'!C761="","",'Data SW'!AD761)</f>
        <v/>
      </c>
      <c r="H8743">
        <f>IF('Data SW'!C761="","",'Data SW'!AC761)</f>
        <v/>
      </c>
      <c r="I8743">
        <f>IF('Data SW'!C761="","",COUNTIF('Data SW'!J761,"&gt;0")+COUNTIF('Data SW'!L761,"&gt;0")+COUNTIF('Data SW'!N761,"&gt;0")+COUNTIF('Data SW'!P761,"&gt;0")+COUNTIF('Data SW'!R761,"&gt;0")+COUNTIF('Data SW'!T761,"&gt;0")+COUNTIF('Data SW'!V761,"&gt;0")+COUNTIF('Data SW'!X761,"&gt;0"))</f>
        <v/>
      </c>
      <c r="J8743">
        <f>IF('Data SW'!C761="","",IF((COUNTIF('Data SW'!K761,"&gt;0")+COUNTIF('Data SW'!M761,"&gt;0")+COUNTIF('Data SW'!O761,"&gt;0")+COUNTIF('Data SW'!Q761,"&gt;0")+COUNTIF('Data SW'!S761,"&gt;0")+COUNTIF('Data SW'!U761,"&gt;0")+COUNTIF('Data SW'!W761,"&gt;0")+COUNTIF('Data SW'!Y761,"&gt;0"))&gt;0,1,0))</f>
        <v/>
      </c>
      <c r="M8743" t="inlineStr">
        <is>
          <t>Data R</t>
        </is>
      </c>
    </row>
    <row r="8744">
      <c r="A8744" t="inlineStr">
        <is>
          <t>PT Swasta / PPKS</t>
        </is>
      </c>
      <c r="B8744">
        <f>IF('Data SW'!C762="","",'Data SW'!B762)</f>
        <v/>
      </c>
      <c r="C8744">
        <f>IF('Data SW'!C762="","",'Data SW'!C762)</f>
        <v/>
      </c>
      <c r="D8744">
        <f>IF('Data SW'!C762="","",'Data SW'!D762)</f>
        <v/>
      </c>
      <c r="E8744">
        <f>IF('Data SW'!C762="","",'Data SW'!E762)</f>
        <v/>
      </c>
      <c r="F8744">
        <f>IF('Data SW'!C762="","",'Data SW'!F762)</f>
        <v/>
      </c>
      <c r="G8744">
        <f>IF('Data SW'!C762="","",'Data SW'!AD762)</f>
        <v/>
      </c>
      <c r="H8744">
        <f>IF('Data SW'!C762="","",'Data SW'!AC762)</f>
        <v/>
      </c>
      <c r="I8744">
        <f>IF('Data SW'!C762="","",COUNTIF('Data SW'!J762,"&gt;0")+COUNTIF('Data SW'!L762,"&gt;0")+COUNTIF('Data SW'!N762,"&gt;0")+COUNTIF('Data SW'!P762,"&gt;0")+COUNTIF('Data SW'!R762,"&gt;0")+COUNTIF('Data SW'!T762,"&gt;0")+COUNTIF('Data SW'!V762,"&gt;0")+COUNTIF('Data SW'!X762,"&gt;0"))</f>
        <v/>
      </c>
      <c r="J8744">
        <f>IF('Data SW'!C762="","",IF((COUNTIF('Data SW'!K762,"&gt;0")+COUNTIF('Data SW'!M762,"&gt;0")+COUNTIF('Data SW'!O762,"&gt;0")+COUNTIF('Data SW'!Q762,"&gt;0")+COUNTIF('Data SW'!S762,"&gt;0")+COUNTIF('Data SW'!U762,"&gt;0")+COUNTIF('Data SW'!W762,"&gt;0")+COUNTIF('Data SW'!Y762,"&gt;0"))&gt;0,1,0))</f>
        <v/>
      </c>
      <c r="M8744" t="inlineStr">
        <is>
          <t>Data R</t>
        </is>
      </c>
    </row>
    <row r="8745">
      <c r="A8745" t="inlineStr">
        <is>
          <t>PT Swasta / PPKS</t>
        </is>
      </c>
      <c r="B8745">
        <f>IF('Data SW'!C763="","",'Data SW'!B763)</f>
        <v/>
      </c>
      <c r="C8745">
        <f>IF('Data SW'!C763="","",'Data SW'!C763)</f>
        <v/>
      </c>
      <c r="D8745">
        <f>IF('Data SW'!C763="","",'Data SW'!D763)</f>
        <v/>
      </c>
      <c r="E8745">
        <f>IF('Data SW'!C763="","",'Data SW'!E763)</f>
        <v/>
      </c>
      <c r="F8745">
        <f>IF('Data SW'!C763="","",'Data SW'!F763)</f>
        <v/>
      </c>
      <c r="G8745">
        <f>IF('Data SW'!C763="","",'Data SW'!AD763)</f>
        <v/>
      </c>
      <c r="H8745">
        <f>IF('Data SW'!C763="","",'Data SW'!AC763)</f>
        <v/>
      </c>
      <c r="I8745">
        <f>IF('Data SW'!C763="","",COUNTIF('Data SW'!J763,"&gt;0")+COUNTIF('Data SW'!L763,"&gt;0")+COUNTIF('Data SW'!N763,"&gt;0")+COUNTIF('Data SW'!P763,"&gt;0")+COUNTIF('Data SW'!R763,"&gt;0")+COUNTIF('Data SW'!T763,"&gt;0")+COUNTIF('Data SW'!V763,"&gt;0")+COUNTIF('Data SW'!X763,"&gt;0"))</f>
        <v/>
      </c>
      <c r="J8745">
        <f>IF('Data SW'!C763="","",IF((COUNTIF('Data SW'!K763,"&gt;0")+COUNTIF('Data SW'!M763,"&gt;0")+COUNTIF('Data SW'!O763,"&gt;0")+COUNTIF('Data SW'!Q763,"&gt;0")+COUNTIF('Data SW'!S763,"&gt;0")+COUNTIF('Data SW'!U763,"&gt;0")+COUNTIF('Data SW'!W763,"&gt;0")+COUNTIF('Data SW'!Y763,"&gt;0"))&gt;0,1,0))</f>
        <v/>
      </c>
      <c r="M8745" t="inlineStr">
        <is>
          <t>Data R</t>
        </is>
      </c>
    </row>
    <row r="8746">
      <c r="A8746" t="inlineStr">
        <is>
          <t>PT Swasta / PPKS</t>
        </is>
      </c>
      <c r="B8746">
        <f>IF('Data SW'!C764="","",'Data SW'!B764)</f>
        <v/>
      </c>
      <c r="C8746">
        <f>IF('Data SW'!C764="","",'Data SW'!C764)</f>
        <v/>
      </c>
      <c r="D8746">
        <f>IF('Data SW'!C764="","",'Data SW'!D764)</f>
        <v/>
      </c>
      <c r="E8746">
        <f>IF('Data SW'!C764="","",'Data SW'!E764)</f>
        <v/>
      </c>
      <c r="F8746">
        <f>IF('Data SW'!C764="","",'Data SW'!F764)</f>
        <v/>
      </c>
      <c r="G8746">
        <f>IF('Data SW'!C764="","",'Data SW'!AD764)</f>
        <v/>
      </c>
      <c r="H8746">
        <f>IF('Data SW'!C764="","",'Data SW'!AC764)</f>
        <v/>
      </c>
      <c r="I8746">
        <f>IF('Data SW'!C764="","",COUNTIF('Data SW'!J764,"&gt;0")+COUNTIF('Data SW'!L764,"&gt;0")+COUNTIF('Data SW'!N764,"&gt;0")+COUNTIF('Data SW'!P764,"&gt;0")+COUNTIF('Data SW'!R764,"&gt;0")+COUNTIF('Data SW'!T764,"&gt;0")+COUNTIF('Data SW'!V764,"&gt;0")+COUNTIF('Data SW'!X764,"&gt;0"))</f>
        <v/>
      </c>
      <c r="J8746">
        <f>IF('Data SW'!C764="","",IF((COUNTIF('Data SW'!K764,"&gt;0")+COUNTIF('Data SW'!M764,"&gt;0")+COUNTIF('Data SW'!O764,"&gt;0")+COUNTIF('Data SW'!Q764,"&gt;0")+COUNTIF('Data SW'!S764,"&gt;0")+COUNTIF('Data SW'!U764,"&gt;0")+COUNTIF('Data SW'!W764,"&gt;0")+COUNTIF('Data SW'!Y764,"&gt;0"))&gt;0,1,0))</f>
        <v/>
      </c>
      <c r="M8746" t="inlineStr">
        <is>
          <t>Data R</t>
        </is>
      </c>
    </row>
    <row r="8747">
      <c r="A8747" t="inlineStr">
        <is>
          <t>PT Swasta / PPKS</t>
        </is>
      </c>
      <c r="B8747">
        <f>IF('Data SW'!C765="","",'Data SW'!B765)</f>
        <v/>
      </c>
      <c r="C8747">
        <f>IF('Data SW'!C765="","",'Data SW'!C765)</f>
        <v/>
      </c>
      <c r="D8747">
        <f>IF('Data SW'!C765="","",'Data SW'!D765)</f>
        <v/>
      </c>
      <c r="E8747">
        <f>IF('Data SW'!C765="","",'Data SW'!E765)</f>
        <v/>
      </c>
      <c r="F8747">
        <f>IF('Data SW'!C765="","",'Data SW'!F765)</f>
        <v/>
      </c>
      <c r="G8747">
        <f>IF('Data SW'!C765="","",'Data SW'!AD765)</f>
        <v/>
      </c>
      <c r="H8747">
        <f>IF('Data SW'!C765="","",'Data SW'!AC765)</f>
        <v/>
      </c>
      <c r="I8747">
        <f>IF('Data SW'!C765="","",COUNTIF('Data SW'!J765,"&gt;0")+COUNTIF('Data SW'!L765,"&gt;0")+COUNTIF('Data SW'!N765,"&gt;0")+COUNTIF('Data SW'!P765,"&gt;0")+COUNTIF('Data SW'!R765,"&gt;0")+COUNTIF('Data SW'!T765,"&gt;0")+COUNTIF('Data SW'!V765,"&gt;0")+COUNTIF('Data SW'!X765,"&gt;0"))</f>
        <v/>
      </c>
      <c r="J8747">
        <f>IF('Data SW'!C765="","",IF((COUNTIF('Data SW'!K765,"&gt;0")+COUNTIF('Data SW'!M765,"&gt;0")+COUNTIF('Data SW'!O765,"&gt;0")+COUNTIF('Data SW'!Q765,"&gt;0")+COUNTIF('Data SW'!S765,"&gt;0")+COUNTIF('Data SW'!U765,"&gt;0")+COUNTIF('Data SW'!W765,"&gt;0")+COUNTIF('Data SW'!Y765,"&gt;0"))&gt;0,1,0))</f>
        <v/>
      </c>
      <c r="M8747" t="inlineStr">
        <is>
          <t>Data R</t>
        </is>
      </c>
    </row>
    <row r="8748">
      <c r="A8748" t="inlineStr">
        <is>
          <t>PT Swasta / PPKS</t>
        </is>
      </c>
      <c r="B8748">
        <f>IF('Data SW'!C766="","",'Data SW'!B766)</f>
        <v/>
      </c>
      <c r="C8748">
        <f>IF('Data SW'!C766="","",'Data SW'!C766)</f>
        <v/>
      </c>
      <c r="D8748">
        <f>IF('Data SW'!C766="","",'Data SW'!D766)</f>
        <v/>
      </c>
      <c r="E8748">
        <f>IF('Data SW'!C766="","",'Data SW'!E766)</f>
        <v/>
      </c>
      <c r="F8748">
        <f>IF('Data SW'!C766="","",'Data SW'!F766)</f>
        <v/>
      </c>
      <c r="G8748">
        <f>IF('Data SW'!C766="","",'Data SW'!AD766)</f>
        <v/>
      </c>
      <c r="H8748">
        <f>IF('Data SW'!C766="","",'Data SW'!AC766)</f>
        <v/>
      </c>
      <c r="I8748">
        <f>IF('Data SW'!C766="","",COUNTIF('Data SW'!J766,"&gt;0")+COUNTIF('Data SW'!L766,"&gt;0")+COUNTIF('Data SW'!N766,"&gt;0")+COUNTIF('Data SW'!P766,"&gt;0")+COUNTIF('Data SW'!R766,"&gt;0")+COUNTIF('Data SW'!T766,"&gt;0")+COUNTIF('Data SW'!V766,"&gt;0")+COUNTIF('Data SW'!X766,"&gt;0"))</f>
        <v/>
      </c>
      <c r="J8748">
        <f>IF('Data SW'!C766="","",IF((COUNTIF('Data SW'!K766,"&gt;0")+COUNTIF('Data SW'!M766,"&gt;0")+COUNTIF('Data SW'!O766,"&gt;0")+COUNTIF('Data SW'!Q766,"&gt;0")+COUNTIF('Data SW'!S766,"&gt;0")+COUNTIF('Data SW'!U766,"&gt;0")+COUNTIF('Data SW'!W766,"&gt;0")+COUNTIF('Data SW'!Y766,"&gt;0"))&gt;0,1,0))</f>
        <v/>
      </c>
      <c r="M8748" t="inlineStr">
        <is>
          <t>Data R</t>
        </is>
      </c>
    </row>
    <row r="8749">
      <c r="A8749" t="inlineStr">
        <is>
          <t>PT Swasta / PPKS</t>
        </is>
      </c>
      <c r="B8749">
        <f>IF('Data SW'!C767="","",'Data SW'!B767)</f>
        <v/>
      </c>
      <c r="C8749">
        <f>IF('Data SW'!C767="","",'Data SW'!C767)</f>
        <v/>
      </c>
      <c r="D8749">
        <f>IF('Data SW'!C767="","",'Data SW'!D767)</f>
        <v/>
      </c>
      <c r="E8749">
        <f>IF('Data SW'!C767="","",'Data SW'!E767)</f>
        <v/>
      </c>
      <c r="F8749">
        <f>IF('Data SW'!C767="","",'Data SW'!F767)</f>
        <v/>
      </c>
      <c r="G8749">
        <f>IF('Data SW'!C767="","",'Data SW'!AD767)</f>
        <v/>
      </c>
      <c r="H8749">
        <f>IF('Data SW'!C767="","",'Data SW'!AC767)</f>
        <v/>
      </c>
      <c r="I8749">
        <f>IF('Data SW'!C767="","",COUNTIF('Data SW'!J767,"&gt;0")+COUNTIF('Data SW'!L767,"&gt;0")+COUNTIF('Data SW'!N767,"&gt;0")+COUNTIF('Data SW'!P767,"&gt;0")+COUNTIF('Data SW'!R767,"&gt;0")+COUNTIF('Data SW'!T767,"&gt;0")+COUNTIF('Data SW'!V767,"&gt;0")+COUNTIF('Data SW'!X767,"&gt;0"))</f>
        <v/>
      </c>
      <c r="J8749">
        <f>IF('Data SW'!C767="","",IF((COUNTIF('Data SW'!K767,"&gt;0")+COUNTIF('Data SW'!M767,"&gt;0")+COUNTIF('Data SW'!O767,"&gt;0")+COUNTIF('Data SW'!Q767,"&gt;0")+COUNTIF('Data SW'!S767,"&gt;0")+COUNTIF('Data SW'!U767,"&gt;0")+COUNTIF('Data SW'!W767,"&gt;0")+COUNTIF('Data SW'!Y767,"&gt;0"))&gt;0,1,0))</f>
        <v/>
      </c>
      <c r="M8749" t="inlineStr">
        <is>
          <t>Data R</t>
        </is>
      </c>
    </row>
    <row r="8750">
      <c r="A8750" t="inlineStr">
        <is>
          <t>PT Swasta / PPKS</t>
        </is>
      </c>
      <c r="B8750">
        <f>IF('Data SW'!C768="","",'Data SW'!B768)</f>
        <v/>
      </c>
      <c r="C8750">
        <f>IF('Data SW'!C768="","",'Data SW'!C768)</f>
        <v/>
      </c>
      <c r="D8750">
        <f>IF('Data SW'!C768="","",'Data SW'!D768)</f>
        <v/>
      </c>
      <c r="E8750">
        <f>IF('Data SW'!C768="","",'Data SW'!E768)</f>
        <v/>
      </c>
      <c r="F8750">
        <f>IF('Data SW'!C768="","",'Data SW'!F768)</f>
        <v/>
      </c>
      <c r="G8750">
        <f>IF('Data SW'!C768="","",'Data SW'!AD768)</f>
        <v/>
      </c>
      <c r="H8750">
        <f>IF('Data SW'!C768="","",'Data SW'!AC768)</f>
        <v/>
      </c>
      <c r="I8750">
        <f>IF('Data SW'!C768="","",COUNTIF('Data SW'!J768,"&gt;0")+COUNTIF('Data SW'!L768,"&gt;0")+COUNTIF('Data SW'!N768,"&gt;0")+COUNTIF('Data SW'!P768,"&gt;0")+COUNTIF('Data SW'!R768,"&gt;0")+COUNTIF('Data SW'!T768,"&gt;0")+COUNTIF('Data SW'!V768,"&gt;0")+COUNTIF('Data SW'!X768,"&gt;0"))</f>
        <v/>
      </c>
      <c r="J8750">
        <f>IF('Data SW'!C768="","",IF((COUNTIF('Data SW'!K768,"&gt;0")+COUNTIF('Data SW'!M768,"&gt;0")+COUNTIF('Data SW'!O768,"&gt;0")+COUNTIF('Data SW'!Q768,"&gt;0")+COUNTIF('Data SW'!S768,"&gt;0")+COUNTIF('Data SW'!U768,"&gt;0")+COUNTIF('Data SW'!W768,"&gt;0")+COUNTIF('Data SW'!Y768,"&gt;0"))&gt;0,1,0))</f>
        <v/>
      </c>
      <c r="M8750" t="inlineStr">
        <is>
          <t>Data R</t>
        </is>
      </c>
    </row>
    <row r="8751">
      <c r="A8751" t="inlineStr">
        <is>
          <t>PT Swasta / PPKS</t>
        </is>
      </c>
      <c r="B8751">
        <f>IF('Data SW'!C769="","",'Data SW'!B769)</f>
        <v/>
      </c>
      <c r="C8751">
        <f>IF('Data SW'!C769="","",'Data SW'!C769)</f>
        <v/>
      </c>
      <c r="D8751">
        <f>IF('Data SW'!C769="","",'Data SW'!D769)</f>
        <v/>
      </c>
      <c r="E8751">
        <f>IF('Data SW'!C769="","",'Data SW'!E769)</f>
        <v/>
      </c>
      <c r="F8751">
        <f>IF('Data SW'!C769="","",'Data SW'!F769)</f>
        <v/>
      </c>
      <c r="G8751">
        <f>IF('Data SW'!C769="","",'Data SW'!AD769)</f>
        <v/>
      </c>
      <c r="H8751">
        <f>IF('Data SW'!C769="","",'Data SW'!AC769)</f>
        <v/>
      </c>
      <c r="I8751">
        <f>IF('Data SW'!C769="","",COUNTIF('Data SW'!J769,"&gt;0")+COUNTIF('Data SW'!L769,"&gt;0")+COUNTIF('Data SW'!N769,"&gt;0")+COUNTIF('Data SW'!P769,"&gt;0")+COUNTIF('Data SW'!R769,"&gt;0")+COUNTIF('Data SW'!T769,"&gt;0")+COUNTIF('Data SW'!V769,"&gt;0")+COUNTIF('Data SW'!X769,"&gt;0"))</f>
        <v/>
      </c>
      <c r="J8751">
        <f>IF('Data SW'!C769="","",IF((COUNTIF('Data SW'!K769,"&gt;0")+COUNTIF('Data SW'!M769,"&gt;0")+COUNTIF('Data SW'!O769,"&gt;0")+COUNTIF('Data SW'!Q769,"&gt;0")+COUNTIF('Data SW'!S769,"&gt;0")+COUNTIF('Data SW'!U769,"&gt;0")+COUNTIF('Data SW'!W769,"&gt;0")+COUNTIF('Data SW'!Y769,"&gt;0"))&gt;0,1,0))</f>
        <v/>
      </c>
      <c r="M8751" t="inlineStr">
        <is>
          <t>Data R</t>
        </is>
      </c>
    </row>
    <row r="8752">
      <c r="A8752" t="inlineStr">
        <is>
          <t>PT Swasta / PPKS</t>
        </is>
      </c>
      <c r="B8752">
        <f>IF('Data SW'!C770="","",'Data SW'!B770)</f>
        <v/>
      </c>
      <c r="C8752">
        <f>IF('Data SW'!C770="","",'Data SW'!C770)</f>
        <v/>
      </c>
      <c r="D8752">
        <f>IF('Data SW'!C770="","",'Data SW'!D770)</f>
        <v/>
      </c>
      <c r="E8752">
        <f>IF('Data SW'!C770="","",'Data SW'!E770)</f>
        <v/>
      </c>
      <c r="F8752">
        <f>IF('Data SW'!C770="","",'Data SW'!F770)</f>
        <v/>
      </c>
      <c r="G8752">
        <f>IF('Data SW'!C770="","",'Data SW'!AD770)</f>
        <v/>
      </c>
      <c r="H8752">
        <f>IF('Data SW'!C770="","",'Data SW'!AC770)</f>
        <v/>
      </c>
      <c r="I8752">
        <f>IF('Data SW'!C770="","",COUNTIF('Data SW'!J770,"&gt;0")+COUNTIF('Data SW'!L770,"&gt;0")+COUNTIF('Data SW'!N770,"&gt;0")+COUNTIF('Data SW'!P770,"&gt;0")+COUNTIF('Data SW'!R770,"&gt;0")+COUNTIF('Data SW'!T770,"&gt;0")+COUNTIF('Data SW'!V770,"&gt;0")+COUNTIF('Data SW'!X770,"&gt;0"))</f>
        <v/>
      </c>
      <c r="J8752">
        <f>IF('Data SW'!C770="","",IF((COUNTIF('Data SW'!K770,"&gt;0")+COUNTIF('Data SW'!M770,"&gt;0")+COUNTIF('Data SW'!O770,"&gt;0")+COUNTIF('Data SW'!Q770,"&gt;0")+COUNTIF('Data SW'!S770,"&gt;0")+COUNTIF('Data SW'!U770,"&gt;0")+COUNTIF('Data SW'!W770,"&gt;0")+COUNTIF('Data SW'!Y770,"&gt;0"))&gt;0,1,0))</f>
        <v/>
      </c>
      <c r="M8752" t="inlineStr">
        <is>
          <t>Data R</t>
        </is>
      </c>
    </row>
    <row r="8753">
      <c r="A8753" t="inlineStr">
        <is>
          <t>PT Swasta / PPKS</t>
        </is>
      </c>
      <c r="B8753">
        <f>IF('Data SW'!C771="","",'Data SW'!B771)</f>
        <v/>
      </c>
      <c r="C8753">
        <f>IF('Data SW'!C771="","",'Data SW'!C771)</f>
        <v/>
      </c>
      <c r="D8753">
        <f>IF('Data SW'!C771="","",'Data SW'!D771)</f>
        <v/>
      </c>
      <c r="E8753">
        <f>IF('Data SW'!C771="","",'Data SW'!E771)</f>
        <v/>
      </c>
      <c r="F8753">
        <f>IF('Data SW'!C771="","",'Data SW'!F771)</f>
        <v/>
      </c>
      <c r="G8753">
        <f>IF('Data SW'!C771="","",'Data SW'!AD771)</f>
        <v/>
      </c>
      <c r="H8753">
        <f>IF('Data SW'!C771="","",'Data SW'!AC771)</f>
        <v/>
      </c>
      <c r="I8753">
        <f>IF('Data SW'!C771="","",COUNTIF('Data SW'!J771,"&gt;0")+COUNTIF('Data SW'!L771,"&gt;0")+COUNTIF('Data SW'!N771,"&gt;0")+COUNTIF('Data SW'!P771,"&gt;0")+COUNTIF('Data SW'!R771,"&gt;0")+COUNTIF('Data SW'!T771,"&gt;0")+COUNTIF('Data SW'!V771,"&gt;0")+COUNTIF('Data SW'!X771,"&gt;0"))</f>
        <v/>
      </c>
      <c r="J8753">
        <f>IF('Data SW'!C771="","",IF((COUNTIF('Data SW'!K771,"&gt;0")+COUNTIF('Data SW'!M771,"&gt;0")+COUNTIF('Data SW'!O771,"&gt;0")+COUNTIF('Data SW'!Q771,"&gt;0")+COUNTIF('Data SW'!S771,"&gt;0")+COUNTIF('Data SW'!U771,"&gt;0")+COUNTIF('Data SW'!W771,"&gt;0")+COUNTIF('Data SW'!Y771,"&gt;0"))&gt;0,1,0))</f>
        <v/>
      </c>
      <c r="M8753" t="inlineStr">
        <is>
          <t>Data R</t>
        </is>
      </c>
    </row>
    <row r="8754">
      <c r="A8754" t="inlineStr">
        <is>
          <t>PT Swasta / PPKS</t>
        </is>
      </c>
      <c r="B8754">
        <f>IF('Data SW'!C772="","",'Data SW'!B772)</f>
        <v/>
      </c>
      <c r="C8754">
        <f>IF('Data SW'!C772="","",'Data SW'!C772)</f>
        <v/>
      </c>
      <c r="D8754">
        <f>IF('Data SW'!C772="","",'Data SW'!D772)</f>
        <v/>
      </c>
      <c r="E8754">
        <f>IF('Data SW'!C772="","",'Data SW'!E772)</f>
        <v/>
      </c>
      <c r="F8754">
        <f>IF('Data SW'!C772="","",'Data SW'!F772)</f>
        <v/>
      </c>
      <c r="G8754">
        <f>IF('Data SW'!C772="","",'Data SW'!AD772)</f>
        <v/>
      </c>
      <c r="H8754">
        <f>IF('Data SW'!C772="","",'Data SW'!AC772)</f>
        <v/>
      </c>
      <c r="I8754">
        <f>IF('Data SW'!C772="","",COUNTIF('Data SW'!J772,"&gt;0")+COUNTIF('Data SW'!L772,"&gt;0")+COUNTIF('Data SW'!N772,"&gt;0")+COUNTIF('Data SW'!P772,"&gt;0")+COUNTIF('Data SW'!R772,"&gt;0")+COUNTIF('Data SW'!T772,"&gt;0")+COUNTIF('Data SW'!V772,"&gt;0")+COUNTIF('Data SW'!X772,"&gt;0"))</f>
        <v/>
      </c>
      <c r="J8754">
        <f>IF('Data SW'!C772="","",IF((COUNTIF('Data SW'!K772,"&gt;0")+COUNTIF('Data SW'!M772,"&gt;0")+COUNTIF('Data SW'!O772,"&gt;0")+COUNTIF('Data SW'!Q772,"&gt;0")+COUNTIF('Data SW'!S772,"&gt;0")+COUNTIF('Data SW'!U772,"&gt;0")+COUNTIF('Data SW'!W772,"&gt;0")+COUNTIF('Data SW'!Y772,"&gt;0"))&gt;0,1,0))</f>
        <v/>
      </c>
      <c r="M8754" t="inlineStr">
        <is>
          <t>Data R</t>
        </is>
      </c>
    </row>
    <row r="8755">
      <c r="A8755" t="inlineStr">
        <is>
          <t>PT Swasta / PPKS</t>
        </is>
      </c>
      <c r="B8755">
        <f>IF('Data SW'!C773="","",'Data SW'!B773)</f>
        <v/>
      </c>
      <c r="C8755">
        <f>IF('Data SW'!C773="","",'Data SW'!C773)</f>
        <v/>
      </c>
      <c r="D8755">
        <f>IF('Data SW'!C773="","",'Data SW'!D773)</f>
        <v/>
      </c>
      <c r="E8755">
        <f>IF('Data SW'!C773="","",'Data SW'!E773)</f>
        <v/>
      </c>
      <c r="F8755">
        <f>IF('Data SW'!C773="","",'Data SW'!F773)</f>
        <v/>
      </c>
      <c r="G8755">
        <f>IF('Data SW'!C773="","",'Data SW'!AD773)</f>
        <v/>
      </c>
      <c r="H8755">
        <f>IF('Data SW'!C773="","",'Data SW'!AC773)</f>
        <v/>
      </c>
      <c r="I8755">
        <f>IF('Data SW'!C773="","",COUNTIF('Data SW'!J773,"&gt;0")+COUNTIF('Data SW'!L773,"&gt;0")+COUNTIF('Data SW'!N773,"&gt;0")+COUNTIF('Data SW'!P773,"&gt;0")+COUNTIF('Data SW'!R773,"&gt;0")+COUNTIF('Data SW'!T773,"&gt;0")+COUNTIF('Data SW'!V773,"&gt;0")+COUNTIF('Data SW'!X773,"&gt;0"))</f>
        <v/>
      </c>
      <c r="J8755">
        <f>IF('Data SW'!C773="","",IF((COUNTIF('Data SW'!K773,"&gt;0")+COUNTIF('Data SW'!M773,"&gt;0")+COUNTIF('Data SW'!O773,"&gt;0")+COUNTIF('Data SW'!Q773,"&gt;0")+COUNTIF('Data SW'!S773,"&gt;0")+COUNTIF('Data SW'!U773,"&gt;0")+COUNTIF('Data SW'!W773,"&gt;0")+COUNTIF('Data SW'!Y773,"&gt;0"))&gt;0,1,0))</f>
        <v/>
      </c>
      <c r="M8755" t="inlineStr">
        <is>
          <t>Data R</t>
        </is>
      </c>
    </row>
    <row r="8756">
      <c r="A8756" t="inlineStr">
        <is>
          <t>PT Swasta / PPKS</t>
        </is>
      </c>
      <c r="B8756">
        <f>IF('Data SW'!C774="","",'Data SW'!B774)</f>
        <v/>
      </c>
      <c r="C8756">
        <f>IF('Data SW'!C774="","",'Data SW'!C774)</f>
        <v/>
      </c>
      <c r="D8756">
        <f>IF('Data SW'!C774="","",'Data SW'!D774)</f>
        <v/>
      </c>
      <c r="E8756">
        <f>IF('Data SW'!C774="","",'Data SW'!E774)</f>
        <v/>
      </c>
      <c r="F8756">
        <f>IF('Data SW'!C774="","",'Data SW'!F774)</f>
        <v/>
      </c>
      <c r="G8756">
        <f>IF('Data SW'!C774="","",'Data SW'!AD774)</f>
        <v/>
      </c>
      <c r="H8756">
        <f>IF('Data SW'!C774="","",'Data SW'!AC774)</f>
        <v/>
      </c>
      <c r="I8756">
        <f>IF('Data SW'!C774="","",COUNTIF('Data SW'!J774,"&gt;0")+COUNTIF('Data SW'!L774,"&gt;0")+COUNTIF('Data SW'!N774,"&gt;0")+COUNTIF('Data SW'!P774,"&gt;0")+COUNTIF('Data SW'!R774,"&gt;0")+COUNTIF('Data SW'!T774,"&gt;0")+COUNTIF('Data SW'!V774,"&gt;0")+COUNTIF('Data SW'!X774,"&gt;0"))</f>
        <v/>
      </c>
      <c r="J8756">
        <f>IF('Data SW'!C774="","",IF((COUNTIF('Data SW'!K774,"&gt;0")+COUNTIF('Data SW'!M774,"&gt;0")+COUNTIF('Data SW'!O774,"&gt;0")+COUNTIF('Data SW'!Q774,"&gt;0")+COUNTIF('Data SW'!S774,"&gt;0")+COUNTIF('Data SW'!U774,"&gt;0")+COUNTIF('Data SW'!W774,"&gt;0")+COUNTIF('Data SW'!Y774,"&gt;0"))&gt;0,1,0))</f>
        <v/>
      </c>
      <c r="M8756" t="inlineStr">
        <is>
          <t>Data R</t>
        </is>
      </c>
    </row>
    <row r="8757">
      <c r="A8757" t="inlineStr">
        <is>
          <t>PT Swasta / PPKS</t>
        </is>
      </c>
      <c r="B8757">
        <f>IF('Data SW'!C775="","",'Data SW'!B775)</f>
        <v/>
      </c>
      <c r="C8757">
        <f>IF('Data SW'!C775="","",'Data SW'!C775)</f>
        <v/>
      </c>
      <c r="D8757">
        <f>IF('Data SW'!C775="","",'Data SW'!D775)</f>
        <v/>
      </c>
      <c r="E8757">
        <f>IF('Data SW'!C775="","",'Data SW'!E775)</f>
        <v/>
      </c>
      <c r="F8757">
        <f>IF('Data SW'!C775="","",'Data SW'!F775)</f>
        <v/>
      </c>
      <c r="G8757">
        <f>IF('Data SW'!C775="","",'Data SW'!AD775)</f>
        <v/>
      </c>
      <c r="H8757">
        <f>IF('Data SW'!C775="","",'Data SW'!AC775)</f>
        <v/>
      </c>
      <c r="I8757">
        <f>IF('Data SW'!C775="","",COUNTIF('Data SW'!J775,"&gt;0")+COUNTIF('Data SW'!L775,"&gt;0")+COUNTIF('Data SW'!N775,"&gt;0")+COUNTIF('Data SW'!P775,"&gt;0")+COUNTIF('Data SW'!R775,"&gt;0")+COUNTIF('Data SW'!T775,"&gt;0")+COUNTIF('Data SW'!V775,"&gt;0")+COUNTIF('Data SW'!X775,"&gt;0"))</f>
        <v/>
      </c>
      <c r="J8757">
        <f>IF('Data SW'!C775="","",IF((COUNTIF('Data SW'!K775,"&gt;0")+COUNTIF('Data SW'!M775,"&gt;0")+COUNTIF('Data SW'!O775,"&gt;0")+COUNTIF('Data SW'!Q775,"&gt;0")+COUNTIF('Data SW'!S775,"&gt;0")+COUNTIF('Data SW'!U775,"&gt;0")+COUNTIF('Data SW'!W775,"&gt;0")+COUNTIF('Data SW'!Y775,"&gt;0"))&gt;0,1,0))</f>
        <v/>
      </c>
      <c r="M8757" t="inlineStr">
        <is>
          <t>Data R</t>
        </is>
      </c>
    </row>
    <row r="8758">
      <c r="A8758" t="inlineStr">
        <is>
          <t>PT Swasta / PPKS</t>
        </is>
      </c>
      <c r="B8758">
        <f>IF('Data SW'!C776="","",'Data SW'!B776)</f>
        <v/>
      </c>
      <c r="C8758">
        <f>IF('Data SW'!C776="","",'Data SW'!C776)</f>
        <v/>
      </c>
      <c r="D8758">
        <f>IF('Data SW'!C776="","",'Data SW'!D776)</f>
        <v/>
      </c>
      <c r="E8758">
        <f>IF('Data SW'!C776="","",'Data SW'!E776)</f>
        <v/>
      </c>
      <c r="F8758">
        <f>IF('Data SW'!C776="","",'Data SW'!F776)</f>
        <v/>
      </c>
      <c r="G8758">
        <f>IF('Data SW'!C776="","",'Data SW'!AD776)</f>
        <v/>
      </c>
      <c r="H8758">
        <f>IF('Data SW'!C776="","",'Data SW'!AC776)</f>
        <v/>
      </c>
      <c r="I8758">
        <f>IF('Data SW'!C776="","",COUNTIF('Data SW'!J776,"&gt;0")+COUNTIF('Data SW'!L776,"&gt;0")+COUNTIF('Data SW'!N776,"&gt;0")+COUNTIF('Data SW'!P776,"&gt;0")+COUNTIF('Data SW'!R776,"&gt;0")+COUNTIF('Data SW'!T776,"&gt;0")+COUNTIF('Data SW'!V776,"&gt;0")+COUNTIF('Data SW'!X776,"&gt;0"))</f>
        <v/>
      </c>
      <c r="J8758">
        <f>IF('Data SW'!C776="","",IF((COUNTIF('Data SW'!K776,"&gt;0")+COUNTIF('Data SW'!M776,"&gt;0")+COUNTIF('Data SW'!O776,"&gt;0")+COUNTIF('Data SW'!Q776,"&gt;0")+COUNTIF('Data SW'!S776,"&gt;0")+COUNTIF('Data SW'!U776,"&gt;0")+COUNTIF('Data SW'!W776,"&gt;0")+COUNTIF('Data SW'!Y776,"&gt;0"))&gt;0,1,0))</f>
        <v/>
      </c>
      <c r="M8758" t="inlineStr">
        <is>
          <t>Data R</t>
        </is>
      </c>
    </row>
    <row r="8759">
      <c r="A8759" t="inlineStr">
        <is>
          <t>PT Swasta / PPKS</t>
        </is>
      </c>
      <c r="B8759">
        <f>IF('Data SW'!C777="","",'Data SW'!B777)</f>
        <v/>
      </c>
      <c r="C8759">
        <f>IF('Data SW'!C777="","",'Data SW'!C777)</f>
        <v/>
      </c>
      <c r="D8759">
        <f>IF('Data SW'!C777="","",'Data SW'!D777)</f>
        <v/>
      </c>
      <c r="E8759">
        <f>IF('Data SW'!C777="","",'Data SW'!E777)</f>
        <v/>
      </c>
      <c r="F8759">
        <f>IF('Data SW'!C777="","",'Data SW'!F777)</f>
        <v/>
      </c>
      <c r="G8759">
        <f>IF('Data SW'!C777="","",'Data SW'!AD777)</f>
        <v/>
      </c>
      <c r="H8759">
        <f>IF('Data SW'!C777="","",'Data SW'!AC777)</f>
        <v/>
      </c>
      <c r="I8759">
        <f>IF('Data SW'!C777="","",COUNTIF('Data SW'!J777,"&gt;0")+COUNTIF('Data SW'!L777,"&gt;0")+COUNTIF('Data SW'!N777,"&gt;0")+COUNTIF('Data SW'!P777,"&gt;0")+COUNTIF('Data SW'!R777,"&gt;0")+COUNTIF('Data SW'!T777,"&gt;0")+COUNTIF('Data SW'!V777,"&gt;0")+COUNTIF('Data SW'!X777,"&gt;0"))</f>
        <v/>
      </c>
      <c r="J8759">
        <f>IF('Data SW'!C777="","",IF((COUNTIF('Data SW'!K777,"&gt;0")+COUNTIF('Data SW'!M777,"&gt;0")+COUNTIF('Data SW'!O777,"&gt;0")+COUNTIF('Data SW'!Q777,"&gt;0")+COUNTIF('Data SW'!S777,"&gt;0")+COUNTIF('Data SW'!U777,"&gt;0")+COUNTIF('Data SW'!W777,"&gt;0")+COUNTIF('Data SW'!Y777,"&gt;0"))&gt;0,1,0))</f>
        <v/>
      </c>
      <c r="M8759" t="inlineStr">
        <is>
          <t>Data R</t>
        </is>
      </c>
    </row>
    <row r="8760">
      <c r="A8760" t="inlineStr">
        <is>
          <t>PT Swasta / PPKS</t>
        </is>
      </c>
      <c r="B8760">
        <f>IF('Data SW'!C778="","",'Data SW'!B778)</f>
        <v/>
      </c>
      <c r="C8760">
        <f>IF('Data SW'!C778="","",'Data SW'!C778)</f>
        <v/>
      </c>
      <c r="D8760">
        <f>IF('Data SW'!C778="","",'Data SW'!D778)</f>
        <v/>
      </c>
      <c r="E8760">
        <f>IF('Data SW'!C778="","",'Data SW'!E778)</f>
        <v/>
      </c>
      <c r="F8760">
        <f>IF('Data SW'!C778="","",'Data SW'!F778)</f>
        <v/>
      </c>
      <c r="G8760">
        <f>IF('Data SW'!C778="","",'Data SW'!AD778)</f>
        <v/>
      </c>
      <c r="H8760">
        <f>IF('Data SW'!C778="","",'Data SW'!AC778)</f>
        <v/>
      </c>
      <c r="I8760">
        <f>IF('Data SW'!C778="","",COUNTIF('Data SW'!J778,"&gt;0")+COUNTIF('Data SW'!L778,"&gt;0")+COUNTIF('Data SW'!N778,"&gt;0")+COUNTIF('Data SW'!P778,"&gt;0")+COUNTIF('Data SW'!R778,"&gt;0")+COUNTIF('Data SW'!T778,"&gt;0")+COUNTIF('Data SW'!V778,"&gt;0")+COUNTIF('Data SW'!X778,"&gt;0"))</f>
        <v/>
      </c>
      <c r="J8760">
        <f>IF('Data SW'!C778="","",IF((COUNTIF('Data SW'!K778,"&gt;0")+COUNTIF('Data SW'!M778,"&gt;0")+COUNTIF('Data SW'!O778,"&gt;0")+COUNTIF('Data SW'!Q778,"&gt;0")+COUNTIF('Data SW'!S778,"&gt;0")+COUNTIF('Data SW'!U778,"&gt;0")+COUNTIF('Data SW'!W778,"&gt;0")+COUNTIF('Data SW'!Y778,"&gt;0"))&gt;0,1,0))</f>
        <v/>
      </c>
      <c r="M8760" t="inlineStr">
        <is>
          <t>Data R</t>
        </is>
      </c>
    </row>
    <row r="8761">
      <c r="A8761" t="inlineStr">
        <is>
          <t>PT Swasta / PPKS</t>
        </is>
      </c>
      <c r="B8761">
        <f>IF('Data SW'!C779="","",'Data SW'!B779)</f>
        <v/>
      </c>
      <c r="C8761">
        <f>IF('Data SW'!C779="","",'Data SW'!C779)</f>
        <v/>
      </c>
      <c r="D8761">
        <f>IF('Data SW'!C779="","",'Data SW'!D779)</f>
        <v/>
      </c>
      <c r="E8761">
        <f>IF('Data SW'!C779="","",'Data SW'!E779)</f>
        <v/>
      </c>
      <c r="F8761">
        <f>IF('Data SW'!C779="","",'Data SW'!F779)</f>
        <v/>
      </c>
      <c r="G8761">
        <f>IF('Data SW'!C779="","",'Data SW'!AD779)</f>
        <v/>
      </c>
      <c r="H8761">
        <f>IF('Data SW'!C779="","",'Data SW'!AC779)</f>
        <v/>
      </c>
      <c r="I8761">
        <f>IF('Data SW'!C779="","",COUNTIF('Data SW'!J779,"&gt;0")+COUNTIF('Data SW'!L779,"&gt;0")+COUNTIF('Data SW'!N779,"&gt;0")+COUNTIF('Data SW'!P779,"&gt;0")+COUNTIF('Data SW'!R779,"&gt;0")+COUNTIF('Data SW'!T779,"&gt;0")+COUNTIF('Data SW'!V779,"&gt;0")+COUNTIF('Data SW'!X779,"&gt;0"))</f>
        <v/>
      </c>
      <c r="J8761">
        <f>IF('Data SW'!C779="","",IF((COUNTIF('Data SW'!K779,"&gt;0")+COUNTIF('Data SW'!M779,"&gt;0")+COUNTIF('Data SW'!O779,"&gt;0")+COUNTIF('Data SW'!Q779,"&gt;0")+COUNTIF('Data SW'!S779,"&gt;0")+COUNTIF('Data SW'!U779,"&gt;0")+COUNTIF('Data SW'!W779,"&gt;0")+COUNTIF('Data SW'!Y779,"&gt;0"))&gt;0,1,0))</f>
        <v/>
      </c>
      <c r="M8761" t="inlineStr">
        <is>
          <t>Data R</t>
        </is>
      </c>
    </row>
    <row r="8762">
      <c r="A8762" t="inlineStr">
        <is>
          <t>PT Swasta / PPKS</t>
        </is>
      </c>
      <c r="B8762">
        <f>IF('Data SW'!C780="","",'Data SW'!B780)</f>
        <v/>
      </c>
      <c r="C8762">
        <f>IF('Data SW'!C780="","",'Data SW'!C780)</f>
        <v/>
      </c>
      <c r="D8762">
        <f>IF('Data SW'!C780="","",'Data SW'!D780)</f>
        <v/>
      </c>
      <c r="E8762">
        <f>IF('Data SW'!C780="","",'Data SW'!E780)</f>
        <v/>
      </c>
      <c r="F8762">
        <f>IF('Data SW'!C780="","",'Data SW'!F780)</f>
        <v/>
      </c>
      <c r="G8762">
        <f>IF('Data SW'!C780="","",'Data SW'!AD780)</f>
        <v/>
      </c>
      <c r="H8762">
        <f>IF('Data SW'!C780="","",'Data SW'!AC780)</f>
        <v/>
      </c>
      <c r="I8762">
        <f>IF('Data SW'!C780="","",COUNTIF('Data SW'!J780,"&gt;0")+COUNTIF('Data SW'!L780,"&gt;0")+COUNTIF('Data SW'!N780,"&gt;0")+COUNTIF('Data SW'!P780,"&gt;0")+COUNTIF('Data SW'!R780,"&gt;0")+COUNTIF('Data SW'!T780,"&gt;0")+COUNTIF('Data SW'!V780,"&gt;0")+COUNTIF('Data SW'!X780,"&gt;0"))</f>
        <v/>
      </c>
      <c r="J8762">
        <f>IF('Data SW'!C780="","",IF((COUNTIF('Data SW'!K780,"&gt;0")+COUNTIF('Data SW'!M780,"&gt;0")+COUNTIF('Data SW'!O780,"&gt;0")+COUNTIF('Data SW'!Q780,"&gt;0")+COUNTIF('Data SW'!S780,"&gt;0")+COUNTIF('Data SW'!U780,"&gt;0")+COUNTIF('Data SW'!W780,"&gt;0")+COUNTIF('Data SW'!Y780,"&gt;0"))&gt;0,1,0))</f>
        <v/>
      </c>
      <c r="M8762" t="inlineStr">
        <is>
          <t>Data R</t>
        </is>
      </c>
    </row>
    <row r="8763">
      <c r="A8763" t="inlineStr">
        <is>
          <t>PT Swasta / PPKS</t>
        </is>
      </c>
      <c r="B8763">
        <f>IF('Data SW'!C781="","",'Data SW'!B781)</f>
        <v/>
      </c>
      <c r="C8763">
        <f>IF('Data SW'!C781="","",'Data SW'!C781)</f>
        <v/>
      </c>
      <c r="D8763">
        <f>IF('Data SW'!C781="","",'Data SW'!D781)</f>
        <v/>
      </c>
      <c r="E8763">
        <f>IF('Data SW'!C781="","",'Data SW'!E781)</f>
        <v/>
      </c>
      <c r="F8763">
        <f>IF('Data SW'!C781="","",'Data SW'!F781)</f>
        <v/>
      </c>
      <c r="G8763">
        <f>IF('Data SW'!C781="","",'Data SW'!AD781)</f>
        <v/>
      </c>
      <c r="H8763">
        <f>IF('Data SW'!C781="","",'Data SW'!AC781)</f>
        <v/>
      </c>
      <c r="I8763">
        <f>IF('Data SW'!C781="","",COUNTIF('Data SW'!J781,"&gt;0")+COUNTIF('Data SW'!L781,"&gt;0")+COUNTIF('Data SW'!N781,"&gt;0")+COUNTIF('Data SW'!P781,"&gt;0")+COUNTIF('Data SW'!R781,"&gt;0")+COUNTIF('Data SW'!T781,"&gt;0")+COUNTIF('Data SW'!V781,"&gt;0")+COUNTIF('Data SW'!X781,"&gt;0"))</f>
        <v/>
      </c>
      <c r="J8763">
        <f>IF('Data SW'!C781="","",IF((COUNTIF('Data SW'!K781,"&gt;0")+COUNTIF('Data SW'!M781,"&gt;0")+COUNTIF('Data SW'!O781,"&gt;0")+COUNTIF('Data SW'!Q781,"&gt;0")+COUNTIF('Data SW'!S781,"&gt;0")+COUNTIF('Data SW'!U781,"&gt;0")+COUNTIF('Data SW'!W781,"&gt;0")+COUNTIF('Data SW'!Y781,"&gt;0"))&gt;0,1,0))</f>
        <v/>
      </c>
      <c r="M8763" t="inlineStr">
        <is>
          <t>Data R</t>
        </is>
      </c>
    </row>
    <row r="8764">
      <c r="A8764" t="inlineStr">
        <is>
          <t>PT Swasta / PPKS</t>
        </is>
      </c>
      <c r="B8764">
        <f>IF('Data SW'!C782="","",'Data SW'!B782)</f>
        <v/>
      </c>
      <c r="C8764">
        <f>IF('Data SW'!C782="","",'Data SW'!C782)</f>
        <v/>
      </c>
      <c r="D8764">
        <f>IF('Data SW'!C782="","",'Data SW'!D782)</f>
        <v/>
      </c>
      <c r="E8764">
        <f>IF('Data SW'!C782="","",'Data SW'!E782)</f>
        <v/>
      </c>
      <c r="F8764">
        <f>IF('Data SW'!C782="","",'Data SW'!F782)</f>
        <v/>
      </c>
      <c r="G8764">
        <f>IF('Data SW'!C782="","",'Data SW'!AD782)</f>
        <v/>
      </c>
      <c r="H8764">
        <f>IF('Data SW'!C782="","",'Data SW'!AC782)</f>
        <v/>
      </c>
      <c r="I8764">
        <f>IF('Data SW'!C782="","",COUNTIF('Data SW'!J782,"&gt;0")+COUNTIF('Data SW'!L782,"&gt;0")+COUNTIF('Data SW'!N782,"&gt;0")+COUNTIF('Data SW'!P782,"&gt;0")+COUNTIF('Data SW'!R782,"&gt;0")+COUNTIF('Data SW'!T782,"&gt;0")+COUNTIF('Data SW'!V782,"&gt;0")+COUNTIF('Data SW'!X782,"&gt;0"))</f>
        <v/>
      </c>
      <c r="J8764">
        <f>IF('Data SW'!C782="","",IF((COUNTIF('Data SW'!K782,"&gt;0")+COUNTIF('Data SW'!M782,"&gt;0")+COUNTIF('Data SW'!O782,"&gt;0")+COUNTIF('Data SW'!Q782,"&gt;0")+COUNTIF('Data SW'!S782,"&gt;0")+COUNTIF('Data SW'!U782,"&gt;0")+COUNTIF('Data SW'!W782,"&gt;0")+COUNTIF('Data SW'!Y782,"&gt;0"))&gt;0,1,0))</f>
        <v/>
      </c>
      <c r="M8764" t="inlineStr">
        <is>
          <t>Data R</t>
        </is>
      </c>
    </row>
    <row r="8765">
      <c r="A8765" t="inlineStr">
        <is>
          <t>PT Swasta / PPKS</t>
        </is>
      </c>
      <c r="B8765">
        <f>IF('Data SW'!C783="","",'Data SW'!B783)</f>
        <v/>
      </c>
      <c r="C8765">
        <f>IF('Data SW'!C783="","",'Data SW'!C783)</f>
        <v/>
      </c>
      <c r="D8765">
        <f>IF('Data SW'!C783="","",'Data SW'!D783)</f>
        <v/>
      </c>
      <c r="E8765">
        <f>IF('Data SW'!C783="","",'Data SW'!E783)</f>
        <v/>
      </c>
      <c r="F8765">
        <f>IF('Data SW'!C783="","",'Data SW'!F783)</f>
        <v/>
      </c>
      <c r="G8765">
        <f>IF('Data SW'!C783="","",'Data SW'!AD783)</f>
        <v/>
      </c>
      <c r="H8765">
        <f>IF('Data SW'!C783="","",'Data SW'!AC783)</f>
        <v/>
      </c>
      <c r="I8765">
        <f>IF('Data SW'!C783="","",COUNTIF('Data SW'!J783,"&gt;0")+COUNTIF('Data SW'!L783,"&gt;0")+COUNTIF('Data SW'!N783,"&gt;0")+COUNTIF('Data SW'!P783,"&gt;0")+COUNTIF('Data SW'!R783,"&gt;0")+COUNTIF('Data SW'!T783,"&gt;0")+COUNTIF('Data SW'!V783,"&gt;0")+COUNTIF('Data SW'!X783,"&gt;0"))</f>
        <v/>
      </c>
      <c r="J8765">
        <f>IF('Data SW'!C783="","",IF((COUNTIF('Data SW'!K783,"&gt;0")+COUNTIF('Data SW'!M783,"&gt;0")+COUNTIF('Data SW'!O783,"&gt;0")+COUNTIF('Data SW'!Q783,"&gt;0")+COUNTIF('Data SW'!S783,"&gt;0")+COUNTIF('Data SW'!U783,"&gt;0")+COUNTIF('Data SW'!W783,"&gt;0")+COUNTIF('Data SW'!Y783,"&gt;0"))&gt;0,1,0))</f>
        <v/>
      </c>
      <c r="M8765" t="inlineStr">
        <is>
          <t>Data R</t>
        </is>
      </c>
    </row>
    <row r="8766">
      <c r="A8766" t="inlineStr">
        <is>
          <t>PT Swasta / PPKS</t>
        </is>
      </c>
      <c r="B8766">
        <f>IF('Data SW'!C784="","",'Data SW'!B784)</f>
        <v/>
      </c>
      <c r="C8766">
        <f>IF('Data SW'!C784="","",'Data SW'!C784)</f>
        <v/>
      </c>
      <c r="D8766">
        <f>IF('Data SW'!C784="","",'Data SW'!D784)</f>
        <v/>
      </c>
      <c r="E8766">
        <f>IF('Data SW'!C784="","",'Data SW'!E784)</f>
        <v/>
      </c>
      <c r="F8766">
        <f>IF('Data SW'!C784="","",'Data SW'!F784)</f>
        <v/>
      </c>
      <c r="G8766">
        <f>IF('Data SW'!C784="","",'Data SW'!AD784)</f>
        <v/>
      </c>
      <c r="H8766">
        <f>IF('Data SW'!C784="","",'Data SW'!AC784)</f>
        <v/>
      </c>
      <c r="I8766">
        <f>IF('Data SW'!C784="","",COUNTIF('Data SW'!J784,"&gt;0")+COUNTIF('Data SW'!L784,"&gt;0")+COUNTIF('Data SW'!N784,"&gt;0")+COUNTIF('Data SW'!P784,"&gt;0")+COUNTIF('Data SW'!R784,"&gt;0")+COUNTIF('Data SW'!T784,"&gt;0")+COUNTIF('Data SW'!V784,"&gt;0")+COUNTIF('Data SW'!X784,"&gt;0"))</f>
        <v/>
      </c>
      <c r="J8766">
        <f>IF('Data SW'!C784="","",IF((COUNTIF('Data SW'!K784,"&gt;0")+COUNTIF('Data SW'!M784,"&gt;0")+COUNTIF('Data SW'!O784,"&gt;0")+COUNTIF('Data SW'!Q784,"&gt;0")+COUNTIF('Data SW'!S784,"&gt;0")+COUNTIF('Data SW'!U784,"&gt;0")+COUNTIF('Data SW'!W784,"&gt;0")+COUNTIF('Data SW'!Y784,"&gt;0"))&gt;0,1,0))</f>
        <v/>
      </c>
      <c r="M8766" t="inlineStr">
        <is>
          <t>Data R</t>
        </is>
      </c>
    </row>
    <row r="8767">
      <c r="A8767" t="inlineStr">
        <is>
          <t>PT Swasta / PPKS</t>
        </is>
      </c>
      <c r="B8767">
        <f>IF('Data SW'!C785="","",'Data SW'!B785)</f>
        <v/>
      </c>
      <c r="C8767">
        <f>IF('Data SW'!C785="","",'Data SW'!C785)</f>
        <v/>
      </c>
      <c r="D8767">
        <f>IF('Data SW'!C785="","",'Data SW'!D785)</f>
        <v/>
      </c>
      <c r="E8767">
        <f>IF('Data SW'!C785="","",'Data SW'!E785)</f>
        <v/>
      </c>
      <c r="F8767">
        <f>IF('Data SW'!C785="","",'Data SW'!F785)</f>
        <v/>
      </c>
      <c r="G8767">
        <f>IF('Data SW'!C785="","",'Data SW'!AD785)</f>
        <v/>
      </c>
      <c r="H8767">
        <f>IF('Data SW'!C785="","",'Data SW'!AC785)</f>
        <v/>
      </c>
      <c r="I8767">
        <f>IF('Data SW'!C785="","",COUNTIF('Data SW'!J785,"&gt;0")+COUNTIF('Data SW'!L785,"&gt;0")+COUNTIF('Data SW'!N785,"&gt;0")+COUNTIF('Data SW'!P785,"&gt;0")+COUNTIF('Data SW'!R785,"&gt;0")+COUNTIF('Data SW'!T785,"&gt;0")+COUNTIF('Data SW'!V785,"&gt;0")+COUNTIF('Data SW'!X785,"&gt;0"))</f>
        <v/>
      </c>
      <c r="J8767">
        <f>IF('Data SW'!C785="","",IF((COUNTIF('Data SW'!K785,"&gt;0")+COUNTIF('Data SW'!M785,"&gt;0")+COUNTIF('Data SW'!O785,"&gt;0")+COUNTIF('Data SW'!Q785,"&gt;0")+COUNTIF('Data SW'!S785,"&gt;0")+COUNTIF('Data SW'!U785,"&gt;0")+COUNTIF('Data SW'!W785,"&gt;0")+COUNTIF('Data SW'!Y785,"&gt;0"))&gt;0,1,0))</f>
        <v/>
      </c>
      <c r="M8767" t="inlineStr">
        <is>
          <t>Data R</t>
        </is>
      </c>
    </row>
    <row r="8768">
      <c r="A8768" t="inlineStr">
        <is>
          <t>PT Swasta / PPKS</t>
        </is>
      </c>
      <c r="B8768">
        <f>IF('Data SW'!C786="","",'Data SW'!B786)</f>
        <v/>
      </c>
      <c r="C8768">
        <f>IF('Data SW'!C786="","",'Data SW'!C786)</f>
        <v/>
      </c>
      <c r="D8768">
        <f>IF('Data SW'!C786="","",'Data SW'!D786)</f>
        <v/>
      </c>
      <c r="E8768">
        <f>IF('Data SW'!C786="","",'Data SW'!E786)</f>
        <v/>
      </c>
      <c r="F8768">
        <f>IF('Data SW'!C786="","",'Data SW'!F786)</f>
        <v/>
      </c>
      <c r="G8768">
        <f>IF('Data SW'!C786="","",'Data SW'!AD786)</f>
        <v/>
      </c>
      <c r="H8768">
        <f>IF('Data SW'!C786="","",'Data SW'!AC786)</f>
        <v/>
      </c>
      <c r="I8768">
        <f>IF('Data SW'!C786="","",COUNTIF('Data SW'!J786,"&gt;0")+COUNTIF('Data SW'!L786,"&gt;0")+COUNTIF('Data SW'!N786,"&gt;0")+COUNTIF('Data SW'!P786,"&gt;0")+COUNTIF('Data SW'!R786,"&gt;0")+COUNTIF('Data SW'!T786,"&gt;0")+COUNTIF('Data SW'!V786,"&gt;0")+COUNTIF('Data SW'!X786,"&gt;0"))</f>
        <v/>
      </c>
      <c r="J8768">
        <f>IF('Data SW'!C786="","",IF((COUNTIF('Data SW'!K786,"&gt;0")+COUNTIF('Data SW'!M786,"&gt;0")+COUNTIF('Data SW'!O786,"&gt;0")+COUNTIF('Data SW'!Q786,"&gt;0")+COUNTIF('Data SW'!S786,"&gt;0")+COUNTIF('Data SW'!U786,"&gt;0")+COUNTIF('Data SW'!W786,"&gt;0")+COUNTIF('Data SW'!Y786,"&gt;0"))&gt;0,1,0))</f>
        <v/>
      </c>
      <c r="M8768" t="inlineStr">
        <is>
          <t>Data R</t>
        </is>
      </c>
    </row>
    <row r="8769">
      <c r="A8769" t="inlineStr">
        <is>
          <t>PT Swasta / PPKS</t>
        </is>
      </c>
      <c r="B8769">
        <f>IF('Data SW'!C787="","",'Data SW'!B787)</f>
        <v/>
      </c>
      <c r="C8769">
        <f>IF('Data SW'!C787="","",'Data SW'!C787)</f>
        <v/>
      </c>
      <c r="D8769">
        <f>IF('Data SW'!C787="","",'Data SW'!D787)</f>
        <v/>
      </c>
      <c r="E8769">
        <f>IF('Data SW'!C787="","",'Data SW'!E787)</f>
        <v/>
      </c>
      <c r="F8769">
        <f>IF('Data SW'!C787="","",'Data SW'!F787)</f>
        <v/>
      </c>
      <c r="G8769">
        <f>IF('Data SW'!C787="","",'Data SW'!AD787)</f>
        <v/>
      </c>
      <c r="H8769">
        <f>IF('Data SW'!C787="","",'Data SW'!AC787)</f>
        <v/>
      </c>
      <c r="I8769">
        <f>IF('Data SW'!C787="","",COUNTIF('Data SW'!J787,"&gt;0")+COUNTIF('Data SW'!L787,"&gt;0")+COUNTIF('Data SW'!N787,"&gt;0")+COUNTIF('Data SW'!P787,"&gt;0")+COUNTIF('Data SW'!R787,"&gt;0")+COUNTIF('Data SW'!T787,"&gt;0")+COUNTIF('Data SW'!V787,"&gt;0")+COUNTIF('Data SW'!X787,"&gt;0"))</f>
        <v/>
      </c>
      <c r="J8769">
        <f>IF('Data SW'!C787="","",IF((COUNTIF('Data SW'!K787,"&gt;0")+COUNTIF('Data SW'!M787,"&gt;0")+COUNTIF('Data SW'!O787,"&gt;0")+COUNTIF('Data SW'!Q787,"&gt;0")+COUNTIF('Data SW'!S787,"&gt;0")+COUNTIF('Data SW'!U787,"&gt;0")+COUNTIF('Data SW'!W787,"&gt;0")+COUNTIF('Data SW'!Y787,"&gt;0"))&gt;0,1,0))</f>
        <v/>
      </c>
      <c r="M8769" t="inlineStr">
        <is>
          <t>Data R</t>
        </is>
      </c>
    </row>
    <row r="8770">
      <c r="A8770" t="inlineStr">
        <is>
          <t>PT Swasta / PPKS</t>
        </is>
      </c>
      <c r="B8770">
        <f>IF('Data SW'!C788="","",'Data SW'!B788)</f>
        <v/>
      </c>
      <c r="C8770">
        <f>IF('Data SW'!C788="","",'Data SW'!C788)</f>
        <v/>
      </c>
      <c r="D8770">
        <f>IF('Data SW'!C788="","",'Data SW'!D788)</f>
        <v/>
      </c>
      <c r="E8770">
        <f>IF('Data SW'!C788="","",'Data SW'!E788)</f>
        <v/>
      </c>
      <c r="F8770">
        <f>IF('Data SW'!C788="","",'Data SW'!F788)</f>
        <v/>
      </c>
      <c r="G8770">
        <f>IF('Data SW'!C788="","",'Data SW'!AD788)</f>
        <v/>
      </c>
      <c r="H8770">
        <f>IF('Data SW'!C788="","",'Data SW'!AC788)</f>
        <v/>
      </c>
      <c r="I8770">
        <f>IF('Data SW'!C788="","",COUNTIF('Data SW'!J788,"&gt;0")+COUNTIF('Data SW'!L788,"&gt;0")+COUNTIF('Data SW'!N788,"&gt;0")+COUNTIF('Data SW'!P788,"&gt;0")+COUNTIF('Data SW'!R788,"&gt;0")+COUNTIF('Data SW'!T788,"&gt;0")+COUNTIF('Data SW'!V788,"&gt;0")+COUNTIF('Data SW'!X788,"&gt;0"))</f>
        <v/>
      </c>
      <c r="J8770">
        <f>IF('Data SW'!C788="","",IF((COUNTIF('Data SW'!K788,"&gt;0")+COUNTIF('Data SW'!M788,"&gt;0")+COUNTIF('Data SW'!O788,"&gt;0")+COUNTIF('Data SW'!Q788,"&gt;0")+COUNTIF('Data SW'!S788,"&gt;0")+COUNTIF('Data SW'!U788,"&gt;0")+COUNTIF('Data SW'!W788,"&gt;0")+COUNTIF('Data SW'!Y788,"&gt;0"))&gt;0,1,0))</f>
        <v/>
      </c>
      <c r="M8770" t="inlineStr">
        <is>
          <t>Data R</t>
        </is>
      </c>
    </row>
    <row r="8771">
      <c r="A8771" t="inlineStr">
        <is>
          <t>PT Swasta / PPKS</t>
        </is>
      </c>
      <c r="B8771">
        <f>IF('Data SW'!C789="","",'Data SW'!B789)</f>
        <v/>
      </c>
      <c r="C8771">
        <f>IF('Data SW'!C789="","",'Data SW'!C789)</f>
        <v/>
      </c>
      <c r="D8771">
        <f>IF('Data SW'!C789="","",'Data SW'!D789)</f>
        <v/>
      </c>
      <c r="E8771">
        <f>IF('Data SW'!C789="","",'Data SW'!E789)</f>
        <v/>
      </c>
      <c r="F8771">
        <f>IF('Data SW'!C789="","",'Data SW'!F789)</f>
        <v/>
      </c>
      <c r="G8771">
        <f>IF('Data SW'!C789="","",'Data SW'!AD789)</f>
        <v/>
      </c>
      <c r="H8771">
        <f>IF('Data SW'!C789="","",'Data SW'!AC789)</f>
        <v/>
      </c>
      <c r="I8771">
        <f>IF('Data SW'!C789="","",COUNTIF('Data SW'!J789,"&gt;0")+COUNTIF('Data SW'!L789,"&gt;0")+COUNTIF('Data SW'!N789,"&gt;0")+COUNTIF('Data SW'!P789,"&gt;0")+COUNTIF('Data SW'!R789,"&gt;0")+COUNTIF('Data SW'!T789,"&gt;0")+COUNTIF('Data SW'!V789,"&gt;0")+COUNTIF('Data SW'!X789,"&gt;0"))</f>
        <v/>
      </c>
      <c r="J8771">
        <f>IF('Data SW'!C789="","",IF((COUNTIF('Data SW'!K789,"&gt;0")+COUNTIF('Data SW'!M789,"&gt;0")+COUNTIF('Data SW'!O789,"&gt;0")+COUNTIF('Data SW'!Q789,"&gt;0")+COUNTIF('Data SW'!S789,"&gt;0")+COUNTIF('Data SW'!U789,"&gt;0")+COUNTIF('Data SW'!W789,"&gt;0")+COUNTIF('Data SW'!Y789,"&gt;0"))&gt;0,1,0))</f>
        <v/>
      </c>
      <c r="M8771" t="inlineStr">
        <is>
          <t>Data R</t>
        </is>
      </c>
    </row>
    <row r="8772">
      <c r="A8772" t="inlineStr">
        <is>
          <t>PT Swasta / PPKS</t>
        </is>
      </c>
      <c r="B8772">
        <f>IF('Data SW'!C790="","",'Data SW'!B790)</f>
        <v/>
      </c>
      <c r="C8772">
        <f>IF('Data SW'!C790="","",'Data SW'!C790)</f>
        <v/>
      </c>
      <c r="D8772">
        <f>IF('Data SW'!C790="","",'Data SW'!D790)</f>
        <v/>
      </c>
      <c r="E8772">
        <f>IF('Data SW'!C790="","",'Data SW'!E790)</f>
        <v/>
      </c>
      <c r="F8772">
        <f>IF('Data SW'!C790="","",'Data SW'!F790)</f>
        <v/>
      </c>
      <c r="G8772">
        <f>IF('Data SW'!C790="","",'Data SW'!AD790)</f>
        <v/>
      </c>
      <c r="H8772">
        <f>IF('Data SW'!C790="","",'Data SW'!AC790)</f>
        <v/>
      </c>
      <c r="I8772">
        <f>IF('Data SW'!C790="","",COUNTIF('Data SW'!J790,"&gt;0")+COUNTIF('Data SW'!L790,"&gt;0")+COUNTIF('Data SW'!N790,"&gt;0")+COUNTIF('Data SW'!P790,"&gt;0")+COUNTIF('Data SW'!R790,"&gt;0")+COUNTIF('Data SW'!T790,"&gt;0")+COUNTIF('Data SW'!V790,"&gt;0")+COUNTIF('Data SW'!X790,"&gt;0"))</f>
        <v/>
      </c>
      <c r="J8772">
        <f>IF('Data SW'!C790="","",IF((COUNTIF('Data SW'!K790,"&gt;0")+COUNTIF('Data SW'!M790,"&gt;0")+COUNTIF('Data SW'!O790,"&gt;0")+COUNTIF('Data SW'!Q790,"&gt;0")+COUNTIF('Data SW'!S790,"&gt;0")+COUNTIF('Data SW'!U790,"&gt;0")+COUNTIF('Data SW'!W790,"&gt;0")+COUNTIF('Data SW'!Y790,"&gt;0"))&gt;0,1,0))</f>
        <v/>
      </c>
      <c r="M8772" t="inlineStr">
        <is>
          <t>Data R</t>
        </is>
      </c>
    </row>
    <row r="8773">
      <c r="A8773" t="inlineStr">
        <is>
          <t>PT Swasta / PPKS</t>
        </is>
      </c>
      <c r="B8773">
        <f>IF('Data SW'!C791="","",'Data SW'!B791)</f>
        <v/>
      </c>
      <c r="C8773">
        <f>IF('Data SW'!C791="","",'Data SW'!C791)</f>
        <v/>
      </c>
      <c r="D8773">
        <f>IF('Data SW'!C791="","",'Data SW'!D791)</f>
        <v/>
      </c>
      <c r="E8773">
        <f>IF('Data SW'!C791="","",'Data SW'!E791)</f>
        <v/>
      </c>
      <c r="F8773">
        <f>IF('Data SW'!C791="","",'Data SW'!F791)</f>
        <v/>
      </c>
      <c r="G8773">
        <f>IF('Data SW'!C791="","",'Data SW'!AD791)</f>
        <v/>
      </c>
      <c r="H8773">
        <f>IF('Data SW'!C791="","",'Data SW'!AC791)</f>
        <v/>
      </c>
      <c r="I8773">
        <f>IF('Data SW'!C791="","",COUNTIF('Data SW'!J791,"&gt;0")+COUNTIF('Data SW'!L791,"&gt;0")+COUNTIF('Data SW'!N791,"&gt;0")+COUNTIF('Data SW'!P791,"&gt;0")+COUNTIF('Data SW'!R791,"&gt;0")+COUNTIF('Data SW'!T791,"&gt;0")+COUNTIF('Data SW'!V791,"&gt;0")+COUNTIF('Data SW'!X791,"&gt;0"))</f>
        <v/>
      </c>
      <c r="J8773">
        <f>IF('Data SW'!C791="","",IF((COUNTIF('Data SW'!K791,"&gt;0")+COUNTIF('Data SW'!M791,"&gt;0")+COUNTIF('Data SW'!O791,"&gt;0")+COUNTIF('Data SW'!Q791,"&gt;0")+COUNTIF('Data SW'!S791,"&gt;0")+COUNTIF('Data SW'!U791,"&gt;0")+COUNTIF('Data SW'!W791,"&gt;0")+COUNTIF('Data SW'!Y791,"&gt;0"))&gt;0,1,0))</f>
        <v/>
      </c>
      <c r="M8773" t="inlineStr">
        <is>
          <t>Data R</t>
        </is>
      </c>
    </row>
    <row r="8774">
      <c r="A8774" t="inlineStr">
        <is>
          <t>PT Swasta / PPKS</t>
        </is>
      </c>
      <c r="B8774">
        <f>IF('Data SW'!C792="","",'Data SW'!B792)</f>
        <v/>
      </c>
      <c r="C8774">
        <f>IF('Data SW'!C792="","",'Data SW'!C792)</f>
        <v/>
      </c>
      <c r="D8774">
        <f>IF('Data SW'!C792="","",'Data SW'!D792)</f>
        <v/>
      </c>
      <c r="E8774">
        <f>IF('Data SW'!C792="","",'Data SW'!E792)</f>
        <v/>
      </c>
      <c r="F8774">
        <f>IF('Data SW'!C792="","",'Data SW'!F792)</f>
        <v/>
      </c>
      <c r="G8774">
        <f>IF('Data SW'!C792="","",'Data SW'!AD792)</f>
        <v/>
      </c>
      <c r="H8774">
        <f>IF('Data SW'!C792="","",'Data SW'!AC792)</f>
        <v/>
      </c>
      <c r="I8774">
        <f>IF('Data SW'!C792="","",COUNTIF('Data SW'!J792,"&gt;0")+COUNTIF('Data SW'!L792,"&gt;0")+COUNTIF('Data SW'!N792,"&gt;0")+COUNTIF('Data SW'!P792,"&gt;0")+COUNTIF('Data SW'!R792,"&gt;0")+COUNTIF('Data SW'!T792,"&gt;0")+COUNTIF('Data SW'!V792,"&gt;0")+COUNTIF('Data SW'!X792,"&gt;0"))</f>
        <v/>
      </c>
      <c r="J8774">
        <f>IF('Data SW'!C792="","",IF((COUNTIF('Data SW'!K792,"&gt;0")+COUNTIF('Data SW'!M792,"&gt;0")+COUNTIF('Data SW'!O792,"&gt;0")+COUNTIF('Data SW'!Q792,"&gt;0")+COUNTIF('Data SW'!S792,"&gt;0")+COUNTIF('Data SW'!U792,"&gt;0")+COUNTIF('Data SW'!W792,"&gt;0")+COUNTIF('Data SW'!Y792,"&gt;0"))&gt;0,1,0))</f>
        <v/>
      </c>
      <c r="M8774" t="inlineStr">
        <is>
          <t>Data R</t>
        </is>
      </c>
    </row>
    <row r="8775">
      <c r="A8775" t="inlineStr">
        <is>
          <t>PT Swasta / PPKS</t>
        </is>
      </c>
      <c r="B8775">
        <f>IF('Data SW'!C793="","",'Data SW'!B793)</f>
        <v/>
      </c>
      <c r="C8775">
        <f>IF('Data SW'!C793="","",'Data SW'!C793)</f>
        <v/>
      </c>
      <c r="D8775">
        <f>IF('Data SW'!C793="","",'Data SW'!D793)</f>
        <v/>
      </c>
      <c r="E8775">
        <f>IF('Data SW'!C793="","",'Data SW'!E793)</f>
        <v/>
      </c>
      <c r="F8775">
        <f>IF('Data SW'!C793="","",'Data SW'!F793)</f>
        <v/>
      </c>
      <c r="G8775">
        <f>IF('Data SW'!C793="","",'Data SW'!AD793)</f>
        <v/>
      </c>
      <c r="H8775">
        <f>IF('Data SW'!C793="","",'Data SW'!AC793)</f>
        <v/>
      </c>
      <c r="I8775">
        <f>IF('Data SW'!C793="","",COUNTIF('Data SW'!J793,"&gt;0")+COUNTIF('Data SW'!L793,"&gt;0")+COUNTIF('Data SW'!N793,"&gt;0")+COUNTIF('Data SW'!P793,"&gt;0")+COUNTIF('Data SW'!R793,"&gt;0")+COUNTIF('Data SW'!T793,"&gt;0")+COUNTIF('Data SW'!V793,"&gt;0")+COUNTIF('Data SW'!X793,"&gt;0"))</f>
        <v/>
      </c>
      <c r="J8775">
        <f>IF('Data SW'!C793="","",IF((COUNTIF('Data SW'!K793,"&gt;0")+COUNTIF('Data SW'!M793,"&gt;0")+COUNTIF('Data SW'!O793,"&gt;0")+COUNTIF('Data SW'!Q793,"&gt;0")+COUNTIF('Data SW'!S793,"&gt;0")+COUNTIF('Data SW'!U793,"&gt;0")+COUNTIF('Data SW'!W793,"&gt;0")+COUNTIF('Data SW'!Y793,"&gt;0"))&gt;0,1,0))</f>
        <v/>
      </c>
      <c r="M8775" t="inlineStr">
        <is>
          <t>Data R</t>
        </is>
      </c>
    </row>
    <row r="8776">
      <c r="A8776" t="inlineStr">
        <is>
          <t>PT Swasta / PPKS</t>
        </is>
      </c>
      <c r="B8776">
        <f>IF('Data SW'!C794="","",'Data SW'!B794)</f>
        <v/>
      </c>
      <c r="C8776">
        <f>IF('Data SW'!C794="","",'Data SW'!C794)</f>
        <v/>
      </c>
      <c r="D8776">
        <f>IF('Data SW'!C794="","",'Data SW'!D794)</f>
        <v/>
      </c>
      <c r="E8776">
        <f>IF('Data SW'!C794="","",'Data SW'!E794)</f>
        <v/>
      </c>
      <c r="F8776">
        <f>IF('Data SW'!C794="","",'Data SW'!F794)</f>
        <v/>
      </c>
      <c r="G8776">
        <f>IF('Data SW'!C794="","",'Data SW'!AD794)</f>
        <v/>
      </c>
      <c r="H8776">
        <f>IF('Data SW'!C794="","",'Data SW'!AC794)</f>
        <v/>
      </c>
      <c r="I8776">
        <f>IF('Data SW'!C794="","",COUNTIF('Data SW'!J794,"&gt;0")+COUNTIF('Data SW'!L794,"&gt;0")+COUNTIF('Data SW'!N794,"&gt;0")+COUNTIF('Data SW'!P794,"&gt;0")+COUNTIF('Data SW'!R794,"&gt;0")+COUNTIF('Data SW'!T794,"&gt;0")+COUNTIF('Data SW'!V794,"&gt;0")+COUNTIF('Data SW'!X794,"&gt;0"))</f>
        <v/>
      </c>
      <c r="J8776">
        <f>IF('Data SW'!C794="","",IF((COUNTIF('Data SW'!K794,"&gt;0")+COUNTIF('Data SW'!M794,"&gt;0")+COUNTIF('Data SW'!O794,"&gt;0")+COUNTIF('Data SW'!Q794,"&gt;0")+COUNTIF('Data SW'!S794,"&gt;0")+COUNTIF('Data SW'!U794,"&gt;0")+COUNTIF('Data SW'!W794,"&gt;0")+COUNTIF('Data SW'!Y794,"&gt;0"))&gt;0,1,0))</f>
        <v/>
      </c>
      <c r="M8776" t="inlineStr">
        <is>
          <t>Data R</t>
        </is>
      </c>
    </row>
    <row r="8777">
      <c r="A8777" t="inlineStr">
        <is>
          <t>PT Swasta / PPKS</t>
        </is>
      </c>
      <c r="B8777">
        <f>IF('Data SW'!C795="","",'Data SW'!B795)</f>
        <v/>
      </c>
      <c r="C8777">
        <f>IF('Data SW'!C795="","",'Data SW'!C795)</f>
        <v/>
      </c>
      <c r="D8777">
        <f>IF('Data SW'!C795="","",'Data SW'!D795)</f>
        <v/>
      </c>
      <c r="E8777">
        <f>IF('Data SW'!C795="","",'Data SW'!E795)</f>
        <v/>
      </c>
      <c r="F8777">
        <f>IF('Data SW'!C795="","",'Data SW'!F795)</f>
        <v/>
      </c>
      <c r="G8777">
        <f>IF('Data SW'!C795="","",'Data SW'!AD795)</f>
        <v/>
      </c>
      <c r="H8777">
        <f>IF('Data SW'!C795="","",'Data SW'!AC795)</f>
        <v/>
      </c>
      <c r="I8777">
        <f>IF('Data SW'!C795="","",COUNTIF('Data SW'!J795,"&gt;0")+COUNTIF('Data SW'!L795,"&gt;0")+COUNTIF('Data SW'!N795,"&gt;0")+COUNTIF('Data SW'!P795,"&gt;0")+COUNTIF('Data SW'!R795,"&gt;0")+COUNTIF('Data SW'!T795,"&gt;0")+COUNTIF('Data SW'!V795,"&gt;0")+COUNTIF('Data SW'!X795,"&gt;0"))</f>
        <v/>
      </c>
      <c r="J8777">
        <f>IF('Data SW'!C795="","",IF((COUNTIF('Data SW'!K795,"&gt;0")+COUNTIF('Data SW'!M795,"&gt;0")+COUNTIF('Data SW'!O795,"&gt;0")+COUNTIF('Data SW'!Q795,"&gt;0")+COUNTIF('Data SW'!S795,"&gt;0")+COUNTIF('Data SW'!U795,"&gt;0")+COUNTIF('Data SW'!W795,"&gt;0")+COUNTIF('Data SW'!Y795,"&gt;0"))&gt;0,1,0))</f>
        <v/>
      </c>
      <c r="M8777" t="inlineStr">
        <is>
          <t>Data R</t>
        </is>
      </c>
    </row>
    <row r="8778">
      <c r="A8778" t="inlineStr">
        <is>
          <t>PT Swasta / PPKS</t>
        </is>
      </c>
      <c r="B8778">
        <f>IF('Data SW'!C796="","",'Data SW'!B796)</f>
        <v/>
      </c>
      <c r="C8778">
        <f>IF('Data SW'!C796="","",'Data SW'!C796)</f>
        <v/>
      </c>
      <c r="D8778">
        <f>IF('Data SW'!C796="","",'Data SW'!D796)</f>
        <v/>
      </c>
      <c r="E8778">
        <f>IF('Data SW'!C796="","",'Data SW'!E796)</f>
        <v/>
      </c>
      <c r="F8778">
        <f>IF('Data SW'!C796="","",'Data SW'!F796)</f>
        <v/>
      </c>
      <c r="G8778">
        <f>IF('Data SW'!C796="","",'Data SW'!AD796)</f>
        <v/>
      </c>
      <c r="H8778">
        <f>IF('Data SW'!C796="","",'Data SW'!AC796)</f>
        <v/>
      </c>
      <c r="I8778">
        <f>IF('Data SW'!C796="","",COUNTIF('Data SW'!J796,"&gt;0")+COUNTIF('Data SW'!L796,"&gt;0")+COUNTIF('Data SW'!N796,"&gt;0")+COUNTIF('Data SW'!P796,"&gt;0")+COUNTIF('Data SW'!R796,"&gt;0")+COUNTIF('Data SW'!T796,"&gt;0")+COUNTIF('Data SW'!V796,"&gt;0")+COUNTIF('Data SW'!X796,"&gt;0"))</f>
        <v/>
      </c>
      <c r="J8778">
        <f>IF('Data SW'!C796="","",IF((COUNTIF('Data SW'!K796,"&gt;0")+COUNTIF('Data SW'!M796,"&gt;0")+COUNTIF('Data SW'!O796,"&gt;0")+COUNTIF('Data SW'!Q796,"&gt;0")+COUNTIF('Data SW'!S796,"&gt;0")+COUNTIF('Data SW'!U796,"&gt;0")+COUNTIF('Data SW'!W796,"&gt;0")+COUNTIF('Data SW'!Y796,"&gt;0"))&gt;0,1,0))</f>
        <v/>
      </c>
      <c r="M8778" t="inlineStr">
        <is>
          <t>Data R</t>
        </is>
      </c>
    </row>
    <row r="8779">
      <c r="A8779" t="inlineStr">
        <is>
          <t>PT Swasta / PPKS</t>
        </is>
      </c>
      <c r="B8779">
        <f>IF('Data SW'!C797="","",'Data SW'!B797)</f>
        <v/>
      </c>
      <c r="C8779">
        <f>IF('Data SW'!C797="","",'Data SW'!C797)</f>
        <v/>
      </c>
      <c r="D8779">
        <f>IF('Data SW'!C797="","",'Data SW'!D797)</f>
        <v/>
      </c>
      <c r="E8779">
        <f>IF('Data SW'!C797="","",'Data SW'!E797)</f>
        <v/>
      </c>
      <c r="F8779">
        <f>IF('Data SW'!C797="","",'Data SW'!F797)</f>
        <v/>
      </c>
      <c r="G8779">
        <f>IF('Data SW'!C797="","",'Data SW'!AD797)</f>
        <v/>
      </c>
      <c r="H8779">
        <f>IF('Data SW'!C797="","",'Data SW'!AC797)</f>
        <v/>
      </c>
      <c r="I8779">
        <f>IF('Data SW'!C797="","",COUNTIF('Data SW'!J797,"&gt;0")+COUNTIF('Data SW'!L797,"&gt;0")+COUNTIF('Data SW'!N797,"&gt;0")+COUNTIF('Data SW'!P797,"&gt;0")+COUNTIF('Data SW'!R797,"&gt;0")+COUNTIF('Data SW'!T797,"&gt;0")+COUNTIF('Data SW'!V797,"&gt;0")+COUNTIF('Data SW'!X797,"&gt;0"))</f>
        <v/>
      </c>
      <c r="J8779">
        <f>IF('Data SW'!C797="","",IF((COUNTIF('Data SW'!K797,"&gt;0")+COUNTIF('Data SW'!M797,"&gt;0")+COUNTIF('Data SW'!O797,"&gt;0")+COUNTIF('Data SW'!Q797,"&gt;0")+COUNTIF('Data SW'!S797,"&gt;0")+COUNTIF('Data SW'!U797,"&gt;0")+COUNTIF('Data SW'!W797,"&gt;0")+COUNTIF('Data SW'!Y797,"&gt;0"))&gt;0,1,0))</f>
        <v/>
      </c>
      <c r="M8779" t="inlineStr">
        <is>
          <t>Data R</t>
        </is>
      </c>
    </row>
    <row r="8780">
      <c r="A8780" t="inlineStr">
        <is>
          <t>PT Swasta / PPKS</t>
        </is>
      </c>
      <c r="B8780">
        <f>IF('Data SW'!C798="","",'Data SW'!B798)</f>
        <v/>
      </c>
      <c r="C8780">
        <f>IF('Data SW'!C798="","",'Data SW'!C798)</f>
        <v/>
      </c>
      <c r="D8780">
        <f>IF('Data SW'!C798="","",'Data SW'!D798)</f>
        <v/>
      </c>
      <c r="E8780">
        <f>IF('Data SW'!C798="","",'Data SW'!E798)</f>
        <v/>
      </c>
      <c r="F8780">
        <f>IF('Data SW'!C798="","",'Data SW'!F798)</f>
        <v/>
      </c>
      <c r="G8780">
        <f>IF('Data SW'!C798="","",'Data SW'!AD798)</f>
        <v/>
      </c>
      <c r="H8780">
        <f>IF('Data SW'!C798="","",'Data SW'!AC798)</f>
        <v/>
      </c>
      <c r="I8780">
        <f>IF('Data SW'!C798="","",COUNTIF('Data SW'!J798,"&gt;0")+COUNTIF('Data SW'!L798,"&gt;0")+COUNTIF('Data SW'!N798,"&gt;0")+COUNTIF('Data SW'!P798,"&gt;0")+COUNTIF('Data SW'!R798,"&gt;0")+COUNTIF('Data SW'!T798,"&gt;0")+COUNTIF('Data SW'!V798,"&gt;0")+COUNTIF('Data SW'!X798,"&gt;0"))</f>
        <v/>
      </c>
      <c r="J8780">
        <f>IF('Data SW'!C798="","",IF((COUNTIF('Data SW'!K798,"&gt;0")+COUNTIF('Data SW'!M798,"&gt;0")+COUNTIF('Data SW'!O798,"&gt;0")+COUNTIF('Data SW'!Q798,"&gt;0")+COUNTIF('Data SW'!S798,"&gt;0")+COUNTIF('Data SW'!U798,"&gt;0")+COUNTIF('Data SW'!W798,"&gt;0")+COUNTIF('Data SW'!Y798,"&gt;0"))&gt;0,1,0))</f>
        <v/>
      </c>
      <c r="M8780" t="inlineStr">
        <is>
          <t>Data R</t>
        </is>
      </c>
    </row>
    <row r="8781">
      <c r="A8781" t="inlineStr">
        <is>
          <t>PT Swasta / PPKS</t>
        </is>
      </c>
      <c r="B8781">
        <f>IF('Data SW'!C799="","",'Data SW'!B799)</f>
        <v/>
      </c>
      <c r="C8781">
        <f>IF('Data SW'!C799="","",'Data SW'!C799)</f>
        <v/>
      </c>
      <c r="D8781">
        <f>IF('Data SW'!C799="","",'Data SW'!D799)</f>
        <v/>
      </c>
      <c r="E8781">
        <f>IF('Data SW'!C799="","",'Data SW'!E799)</f>
        <v/>
      </c>
      <c r="F8781">
        <f>IF('Data SW'!C799="","",'Data SW'!F799)</f>
        <v/>
      </c>
      <c r="G8781">
        <f>IF('Data SW'!C799="","",'Data SW'!AD799)</f>
        <v/>
      </c>
      <c r="H8781">
        <f>IF('Data SW'!C799="","",'Data SW'!AC799)</f>
        <v/>
      </c>
      <c r="I8781">
        <f>IF('Data SW'!C799="","",COUNTIF('Data SW'!J799,"&gt;0")+COUNTIF('Data SW'!L799,"&gt;0")+COUNTIF('Data SW'!N799,"&gt;0")+COUNTIF('Data SW'!P799,"&gt;0")+COUNTIF('Data SW'!R799,"&gt;0")+COUNTIF('Data SW'!T799,"&gt;0")+COUNTIF('Data SW'!V799,"&gt;0")+COUNTIF('Data SW'!X799,"&gt;0"))</f>
        <v/>
      </c>
      <c r="J8781">
        <f>IF('Data SW'!C799="","",IF((COUNTIF('Data SW'!K799,"&gt;0")+COUNTIF('Data SW'!M799,"&gt;0")+COUNTIF('Data SW'!O799,"&gt;0")+COUNTIF('Data SW'!Q799,"&gt;0")+COUNTIF('Data SW'!S799,"&gt;0")+COUNTIF('Data SW'!U799,"&gt;0")+COUNTIF('Data SW'!W799,"&gt;0")+COUNTIF('Data SW'!Y799,"&gt;0"))&gt;0,1,0))</f>
        <v/>
      </c>
      <c r="M8781" t="inlineStr">
        <is>
          <t>Data R</t>
        </is>
      </c>
    </row>
    <row r="8782">
      <c r="A8782" t="inlineStr">
        <is>
          <t>PT Swasta / PPKS</t>
        </is>
      </c>
      <c r="B8782">
        <f>IF('Data SW'!C800="","",'Data SW'!B800)</f>
        <v/>
      </c>
      <c r="C8782">
        <f>IF('Data SW'!C800="","",'Data SW'!C800)</f>
        <v/>
      </c>
      <c r="D8782">
        <f>IF('Data SW'!C800="","",'Data SW'!D800)</f>
        <v/>
      </c>
      <c r="E8782">
        <f>IF('Data SW'!C800="","",'Data SW'!E800)</f>
        <v/>
      </c>
      <c r="F8782">
        <f>IF('Data SW'!C800="","",'Data SW'!F800)</f>
        <v/>
      </c>
      <c r="G8782">
        <f>IF('Data SW'!C800="","",'Data SW'!AD800)</f>
        <v/>
      </c>
      <c r="H8782">
        <f>IF('Data SW'!C800="","",'Data SW'!AC800)</f>
        <v/>
      </c>
      <c r="I8782">
        <f>IF('Data SW'!C800="","",COUNTIF('Data SW'!J800,"&gt;0")+COUNTIF('Data SW'!L800,"&gt;0")+COUNTIF('Data SW'!N800,"&gt;0")+COUNTIF('Data SW'!P800,"&gt;0")+COUNTIF('Data SW'!R800,"&gt;0")+COUNTIF('Data SW'!T800,"&gt;0")+COUNTIF('Data SW'!V800,"&gt;0")+COUNTIF('Data SW'!X800,"&gt;0"))</f>
        <v/>
      </c>
      <c r="J8782">
        <f>IF('Data SW'!C800="","",IF((COUNTIF('Data SW'!K800,"&gt;0")+COUNTIF('Data SW'!M800,"&gt;0")+COUNTIF('Data SW'!O800,"&gt;0")+COUNTIF('Data SW'!Q800,"&gt;0")+COUNTIF('Data SW'!S800,"&gt;0")+COUNTIF('Data SW'!U800,"&gt;0")+COUNTIF('Data SW'!W800,"&gt;0")+COUNTIF('Data SW'!Y800,"&gt;0"))&gt;0,1,0))</f>
        <v/>
      </c>
      <c r="M8782" t="inlineStr">
        <is>
          <t>Data R</t>
        </is>
      </c>
    </row>
    <row r="8783">
      <c r="A8783" t="inlineStr">
        <is>
          <t>PT Swasta / PPKS</t>
        </is>
      </c>
      <c r="B8783">
        <f>IF('Data SW'!C801="","",'Data SW'!B801)</f>
        <v/>
      </c>
      <c r="C8783">
        <f>IF('Data SW'!C801="","",'Data SW'!C801)</f>
        <v/>
      </c>
      <c r="D8783">
        <f>IF('Data SW'!C801="","",'Data SW'!D801)</f>
        <v/>
      </c>
      <c r="E8783">
        <f>IF('Data SW'!C801="","",'Data SW'!E801)</f>
        <v/>
      </c>
      <c r="F8783">
        <f>IF('Data SW'!C801="","",'Data SW'!F801)</f>
        <v/>
      </c>
      <c r="G8783">
        <f>IF('Data SW'!C801="","",'Data SW'!AD801)</f>
        <v/>
      </c>
      <c r="H8783">
        <f>IF('Data SW'!C801="","",'Data SW'!AC801)</f>
        <v/>
      </c>
      <c r="I8783">
        <f>IF('Data SW'!C801="","",COUNTIF('Data SW'!J801,"&gt;0")+COUNTIF('Data SW'!L801,"&gt;0")+COUNTIF('Data SW'!N801,"&gt;0")+COUNTIF('Data SW'!P801,"&gt;0")+COUNTIF('Data SW'!R801,"&gt;0")+COUNTIF('Data SW'!T801,"&gt;0")+COUNTIF('Data SW'!V801,"&gt;0")+COUNTIF('Data SW'!X801,"&gt;0"))</f>
        <v/>
      </c>
      <c r="J8783">
        <f>IF('Data SW'!C801="","",IF((COUNTIF('Data SW'!K801,"&gt;0")+COUNTIF('Data SW'!M801,"&gt;0")+COUNTIF('Data SW'!O801,"&gt;0")+COUNTIF('Data SW'!Q801,"&gt;0")+COUNTIF('Data SW'!S801,"&gt;0")+COUNTIF('Data SW'!U801,"&gt;0")+COUNTIF('Data SW'!W801,"&gt;0")+COUNTIF('Data SW'!Y801,"&gt;0"))&gt;0,1,0))</f>
        <v/>
      </c>
      <c r="M8783" t="inlineStr">
        <is>
          <t>Data R</t>
        </is>
      </c>
    </row>
    <row r="8784">
      <c r="A8784" t="inlineStr">
        <is>
          <t>PT Swasta / PPKS</t>
        </is>
      </c>
      <c r="B8784">
        <f>IF('Data SW'!C802="","",'Data SW'!B802)</f>
        <v/>
      </c>
      <c r="C8784">
        <f>IF('Data SW'!C802="","",'Data SW'!C802)</f>
        <v/>
      </c>
      <c r="D8784">
        <f>IF('Data SW'!C802="","",'Data SW'!D802)</f>
        <v/>
      </c>
      <c r="E8784">
        <f>IF('Data SW'!C802="","",'Data SW'!E802)</f>
        <v/>
      </c>
      <c r="F8784">
        <f>IF('Data SW'!C802="","",'Data SW'!F802)</f>
        <v/>
      </c>
      <c r="G8784">
        <f>IF('Data SW'!C802="","",'Data SW'!AD802)</f>
        <v/>
      </c>
      <c r="H8784">
        <f>IF('Data SW'!C802="","",'Data SW'!AC802)</f>
        <v/>
      </c>
      <c r="I8784">
        <f>IF('Data SW'!C802="","",COUNTIF('Data SW'!J802,"&gt;0")+COUNTIF('Data SW'!L802,"&gt;0")+COUNTIF('Data SW'!N802,"&gt;0")+COUNTIF('Data SW'!P802,"&gt;0")+COUNTIF('Data SW'!R802,"&gt;0")+COUNTIF('Data SW'!T802,"&gt;0")+COUNTIF('Data SW'!V802,"&gt;0")+COUNTIF('Data SW'!X802,"&gt;0"))</f>
        <v/>
      </c>
      <c r="J8784">
        <f>IF('Data SW'!C802="","",IF((COUNTIF('Data SW'!K802,"&gt;0")+COUNTIF('Data SW'!M802,"&gt;0")+COUNTIF('Data SW'!O802,"&gt;0")+COUNTIF('Data SW'!Q802,"&gt;0")+COUNTIF('Data SW'!S802,"&gt;0")+COUNTIF('Data SW'!U802,"&gt;0")+COUNTIF('Data SW'!W802,"&gt;0")+COUNTIF('Data SW'!Y802,"&gt;0"))&gt;0,1,0))</f>
        <v/>
      </c>
      <c r="M8784" t="inlineStr">
        <is>
          <t>Data R</t>
        </is>
      </c>
    </row>
    <row r="8785">
      <c r="A8785" t="inlineStr">
        <is>
          <t>PT Swasta / PPKS</t>
        </is>
      </c>
      <c r="B8785">
        <f>IF('Data SW'!C803="","",'Data SW'!B803)</f>
        <v/>
      </c>
      <c r="C8785">
        <f>IF('Data SW'!C803="","",'Data SW'!C803)</f>
        <v/>
      </c>
      <c r="D8785">
        <f>IF('Data SW'!C803="","",'Data SW'!D803)</f>
        <v/>
      </c>
      <c r="E8785">
        <f>IF('Data SW'!C803="","",'Data SW'!E803)</f>
        <v/>
      </c>
      <c r="F8785">
        <f>IF('Data SW'!C803="","",'Data SW'!F803)</f>
        <v/>
      </c>
      <c r="G8785">
        <f>IF('Data SW'!C803="","",'Data SW'!AD803)</f>
        <v/>
      </c>
      <c r="H8785">
        <f>IF('Data SW'!C803="","",'Data SW'!AC803)</f>
        <v/>
      </c>
      <c r="I8785">
        <f>IF('Data SW'!C803="","",COUNTIF('Data SW'!J803,"&gt;0")+COUNTIF('Data SW'!L803,"&gt;0")+COUNTIF('Data SW'!N803,"&gt;0")+COUNTIF('Data SW'!P803,"&gt;0")+COUNTIF('Data SW'!R803,"&gt;0")+COUNTIF('Data SW'!T803,"&gt;0")+COUNTIF('Data SW'!V803,"&gt;0")+COUNTIF('Data SW'!X803,"&gt;0"))</f>
        <v/>
      </c>
      <c r="J8785">
        <f>IF('Data SW'!C803="","",IF((COUNTIF('Data SW'!K803,"&gt;0")+COUNTIF('Data SW'!M803,"&gt;0")+COUNTIF('Data SW'!O803,"&gt;0")+COUNTIF('Data SW'!Q803,"&gt;0")+COUNTIF('Data SW'!S803,"&gt;0")+COUNTIF('Data SW'!U803,"&gt;0")+COUNTIF('Data SW'!W803,"&gt;0")+COUNTIF('Data SW'!Y803,"&gt;0"))&gt;0,1,0))</f>
        <v/>
      </c>
      <c r="M8785" t="inlineStr">
        <is>
          <t>Data R</t>
        </is>
      </c>
    </row>
    <row r="8786">
      <c r="A8786" t="inlineStr">
        <is>
          <t>PT Swasta / PPKS</t>
        </is>
      </c>
      <c r="B8786">
        <f>IF('Data SW'!C804="","",'Data SW'!B804)</f>
        <v/>
      </c>
      <c r="C8786">
        <f>IF('Data SW'!C804="","",'Data SW'!C804)</f>
        <v/>
      </c>
      <c r="D8786">
        <f>IF('Data SW'!C804="","",'Data SW'!D804)</f>
        <v/>
      </c>
      <c r="E8786">
        <f>IF('Data SW'!C804="","",'Data SW'!E804)</f>
        <v/>
      </c>
      <c r="F8786">
        <f>IF('Data SW'!C804="","",'Data SW'!F804)</f>
        <v/>
      </c>
      <c r="G8786">
        <f>IF('Data SW'!C804="","",'Data SW'!AD804)</f>
        <v/>
      </c>
      <c r="H8786">
        <f>IF('Data SW'!C804="","",'Data SW'!AC804)</f>
        <v/>
      </c>
      <c r="I8786">
        <f>IF('Data SW'!C804="","",COUNTIF('Data SW'!J804,"&gt;0")+COUNTIF('Data SW'!L804,"&gt;0")+COUNTIF('Data SW'!N804,"&gt;0")+COUNTIF('Data SW'!P804,"&gt;0")+COUNTIF('Data SW'!R804,"&gt;0")+COUNTIF('Data SW'!T804,"&gt;0")+COUNTIF('Data SW'!V804,"&gt;0")+COUNTIF('Data SW'!X804,"&gt;0"))</f>
        <v/>
      </c>
      <c r="J8786">
        <f>IF('Data SW'!C804="","",IF((COUNTIF('Data SW'!K804,"&gt;0")+COUNTIF('Data SW'!M804,"&gt;0")+COUNTIF('Data SW'!O804,"&gt;0")+COUNTIF('Data SW'!Q804,"&gt;0")+COUNTIF('Data SW'!S804,"&gt;0")+COUNTIF('Data SW'!U804,"&gt;0")+COUNTIF('Data SW'!W804,"&gt;0")+COUNTIF('Data SW'!Y804,"&gt;0"))&gt;0,1,0))</f>
        <v/>
      </c>
      <c r="M8786" t="inlineStr">
        <is>
          <t>Data R</t>
        </is>
      </c>
    </row>
    <row r="8787">
      <c r="A8787" t="inlineStr">
        <is>
          <t>PT Swasta / PPKS</t>
        </is>
      </c>
      <c r="B8787">
        <f>IF('Data SW'!C805="","",'Data SW'!B805)</f>
        <v/>
      </c>
      <c r="C8787">
        <f>IF('Data SW'!C805="","",'Data SW'!C805)</f>
        <v/>
      </c>
      <c r="D8787">
        <f>IF('Data SW'!C805="","",'Data SW'!D805)</f>
        <v/>
      </c>
      <c r="E8787">
        <f>IF('Data SW'!C805="","",'Data SW'!E805)</f>
        <v/>
      </c>
      <c r="F8787">
        <f>IF('Data SW'!C805="","",'Data SW'!F805)</f>
        <v/>
      </c>
      <c r="G8787">
        <f>IF('Data SW'!C805="","",'Data SW'!AD805)</f>
        <v/>
      </c>
      <c r="H8787">
        <f>IF('Data SW'!C805="","",'Data SW'!AC805)</f>
        <v/>
      </c>
      <c r="I8787">
        <f>IF('Data SW'!C805="","",COUNTIF('Data SW'!J805,"&gt;0")+COUNTIF('Data SW'!L805,"&gt;0")+COUNTIF('Data SW'!N805,"&gt;0")+COUNTIF('Data SW'!P805,"&gt;0")+COUNTIF('Data SW'!R805,"&gt;0")+COUNTIF('Data SW'!T805,"&gt;0")+COUNTIF('Data SW'!V805,"&gt;0")+COUNTIF('Data SW'!X805,"&gt;0"))</f>
        <v/>
      </c>
      <c r="J8787">
        <f>IF('Data SW'!C805="","",IF((COUNTIF('Data SW'!K805,"&gt;0")+COUNTIF('Data SW'!M805,"&gt;0")+COUNTIF('Data SW'!O805,"&gt;0")+COUNTIF('Data SW'!Q805,"&gt;0")+COUNTIF('Data SW'!S805,"&gt;0")+COUNTIF('Data SW'!U805,"&gt;0")+COUNTIF('Data SW'!W805,"&gt;0")+COUNTIF('Data SW'!Y805,"&gt;0"))&gt;0,1,0))</f>
        <v/>
      </c>
      <c r="M8787" t="inlineStr">
        <is>
          <t>Data R</t>
        </is>
      </c>
    </row>
    <row r="8788">
      <c r="A8788" t="inlineStr">
        <is>
          <t>PT Swasta / PPKS</t>
        </is>
      </c>
      <c r="B8788">
        <f>IF('Data SW'!C806="","",'Data SW'!B806)</f>
        <v/>
      </c>
      <c r="C8788">
        <f>IF('Data SW'!C806="","",'Data SW'!C806)</f>
        <v/>
      </c>
      <c r="D8788">
        <f>IF('Data SW'!C806="","",'Data SW'!D806)</f>
        <v/>
      </c>
      <c r="E8788">
        <f>IF('Data SW'!C806="","",'Data SW'!E806)</f>
        <v/>
      </c>
      <c r="F8788">
        <f>IF('Data SW'!C806="","",'Data SW'!F806)</f>
        <v/>
      </c>
      <c r="G8788">
        <f>IF('Data SW'!C806="","",'Data SW'!AD806)</f>
        <v/>
      </c>
      <c r="H8788">
        <f>IF('Data SW'!C806="","",'Data SW'!AC806)</f>
        <v/>
      </c>
      <c r="I8788">
        <f>IF('Data SW'!C806="","",COUNTIF('Data SW'!J806,"&gt;0")+COUNTIF('Data SW'!L806,"&gt;0")+COUNTIF('Data SW'!N806,"&gt;0")+COUNTIF('Data SW'!P806,"&gt;0")+COUNTIF('Data SW'!R806,"&gt;0")+COUNTIF('Data SW'!T806,"&gt;0")+COUNTIF('Data SW'!V806,"&gt;0")+COUNTIF('Data SW'!X806,"&gt;0"))</f>
        <v/>
      </c>
      <c r="J8788">
        <f>IF('Data SW'!C806="","",IF((COUNTIF('Data SW'!K806,"&gt;0")+COUNTIF('Data SW'!M806,"&gt;0")+COUNTIF('Data SW'!O806,"&gt;0")+COUNTIF('Data SW'!Q806,"&gt;0")+COUNTIF('Data SW'!S806,"&gt;0")+COUNTIF('Data SW'!U806,"&gt;0")+COUNTIF('Data SW'!W806,"&gt;0")+COUNTIF('Data SW'!Y806,"&gt;0"))&gt;0,1,0))</f>
        <v/>
      </c>
      <c r="M8788" t="inlineStr">
        <is>
          <t>Data R</t>
        </is>
      </c>
    </row>
    <row r="8789">
      <c r="A8789" t="inlineStr">
        <is>
          <t>PT Swasta / PPKS</t>
        </is>
      </c>
      <c r="B8789">
        <f>IF('Data SW'!C807="","",'Data SW'!B807)</f>
        <v/>
      </c>
      <c r="C8789">
        <f>IF('Data SW'!C807="","",'Data SW'!C807)</f>
        <v/>
      </c>
      <c r="D8789">
        <f>IF('Data SW'!C807="","",'Data SW'!D807)</f>
        <v/>
      </c>
      <c r="E8789">
        <f>IF('Data SW'!C807="","",'Data SW'!E807)</f>
        <v/>
      </c>
      <c r="F8789">
        <f>IF('Data SW'!C807="","",'Data SW'!F807)</f>
        <v/>
      </c>
      <c r="G8789">
        <f>IF('Data SW'!C807="","",'Data SW'!AD807)</f>
        <v/>
      </c>
      <c r="H8789">
        <f>IF('Data SW'!C807="","",'Data SW'!AC807)</f>
        <v/>
      </c>
      <c r="I8789">
        <f>IF('Data SW'!C807="","",COUNTIF('Data SW'!J807,"&gt;0")+COUNTIF('Data SW'!L807,"&gt;0")+COUNTIF('Data SW'!N807,"&gt;0")+COUNTIF('Data SW'!P807,"&gt;0")+COUNTIF('Data SW'!R807,"&gt;0")+COUNTIF('Data SW'!T807,"&gt;0")+COUNTIF('Data SW'!V807,"&gt;0")+COUNTIF('Data SW'!X807,"&gt;0"))</f>
        <v/>
      </c>
      <c r="J8789">
        <f>IF('Data SW'!C807="","",IF((COUNTIF('Data SW'!K807,"&gt;0")+COUNTIF('Data SW'!M807,"&gt;0")+COUNTIF('Data SW'!O807,"&gt;0")+COUNTIF('Data SW'!Q807,"&gt;0")+COUNTIF('Data SW'!S807,"&gt;0")+COUNTIF('Data SW'!U807,"&gt;0")+COUNTIF('Data SW'!W807,"&gt;0")+COUNTIF('Data SW'!Y807,"&gt;0"))&gt;0,1,0))</f>
        <v/>
      </c>
      <c r="M8789" t="inlineStr">
        <is>
          <t>Data R</t>
        </is>
      </c>
    </row>
    <row r="8790">
      <c r="A8790" t="inlineStr">
        <is>
          <t>PT Swasta / PPKS</t>
        </is>
      </c>
      <c r="B8790">
        <f>IF('Data SW'!C808="","",'Data SW'!B808)</f>
        <v/>
      </c>
      <c r="C8790">
        <f>IF('Data SW'!C808="","",'Data SW'!C808)</f>
        <v/>
      </c>
      <c r="D8790">
        <f>IF('Data SW'!C808="","",'Data SW'!D808)</f>
        <v/>
      </c>
      <c r="E8790">
        <f>IF('Data SW'!C808="","",'Data SW'!E808)</f>
        <v/>
      </c>
      <c r="F8790">
        <f>IF('Data SW'!C808="","",'Data SW'!F808)</f>
        <v/>
      </c>
      <c r="G8790">
        <f>IF('Data SW'!C808="","",'Data SW'!AD808)</f>
        <v/>
      </c>
      <c r="H8790">
        <f>IF('Data SW'!C808="","",'Data SW'!AC808)</f>
        <v/>
      </c>
      <c r="I8790">
        <f>IF('Data SW'!C808="","",COUNTIF('Data SW'!J808,"&gt;0")+COUNTIF('Data SW'!L808,"&gt;0")+COUNTIF('Data SW'!N808,"&gt;0")+COUNTIF('Data SW'!P808,"&gt;0")+COUNTIF('Data SW'!R808,"&gt;0")+COUNTIF('Data SW'!T808,"&gt;0")+COUNTIF('Data SW'!V808,"&gt;0")+COUNTIF('Data SW'!X808,"&gt;0"))</f>
        <v/>
      </c>
      <c r="J8790">
        <f>IF('Data SW'!C808="","",IF((COUNTIF('Data SW'!K808,"&gt;0")+COUNTIF('Data SW'!M808,"&gt;0")+COUNTIF('Data SW'!O808,"&gt;0")+COUNTIF('Data SW'!Q808,"&gt;0")+COUNTIF('Data SW'!S808,"&gt;0")+COUNTIF('Data SW'!U808,"&gt;0")+COUNTIF('Data SW'!W808,"&gt;0")+COUNTIF('Data SW'!Y808,"&gt;0"))&gt;0,1,0))</f>
        <v/>
      </c>
      <c r="M8790" t="inlineStr">
        <is>
          <t>Data R</t>
        </is>
      </c>
    </row>
    <row r="8791">
      <c r="A8791" t="inlineStr">
        <is>
          <t>PT Swasta / PPKS</t>
        </is>
      </c>
      <c r="B8791">
        <f>IF('Data SW'!C809="","",'Data SW'!B809)</f>
        <v/>
      </c>
      <c r="C8791">
        <f>IF('Data SW'!C809="","",'Data SW'!C809)</f>
        <v/>
      </c>
      <c r="D8791">
        <f>IF('Data SW'!C809="","",'Data SW'!D809)</f>
        <v/>
      </c>
      <c r="E8791">
        <f>IF('Data SW'!C809="","",'Data SW'!E809)</f>
        <v/>
      </c>
      <c r="F8791">
        <f>IF('Data SW'!C809="","",'Data SW'!F809)</f>
        <v/>
      </c>
      <c r="G8791">
        <f>IF('Data SW'!C809="","",'Data SW'!AD809)</f>
        <v/>
      </c>
      <c r="H8791">
        <f>IF('Data SW'!C809="","",'Data SW'!AC809)</f>
        <v/>
      </c>
      <c r="I8791">
        <f>IF('Data SW'!C809="","",COUNTIF('Data SW'!J809,"&gt;0")+COUNTIF('Data SW'!L809,"&gt;0")+COUNTIF('Data SW'!N809,"&gt;0")+COUNTIF('Data SW'!P809,"&gt;0")+COUNTIF('Data SW'!R809,"&gt;0")+COUNTIF('Data SW'!T809,"&gt;0")+COUNTIF('Data SW'!V809,"&gt;0")+COUNTIF('Data SW'!X809,"&gt;0"))</f>
        <v/>
      </c>
      <c r="J8791">
        <f>IF('Data SW'!C809="","",IF((COUNTIF('Data SW'!K809,"&gt;0")+COUNTIF('Data SW'!M809,"&gt;0")+COUNTIF('Data SW'!O809,"&gt;0")+COUNTIF('Data SW'!Q809,"&gt;0")+COUNTIF('Data SW'!S809,"&gt;0")+COUNTIF('Data SW'!U809,"&gt;0")+COUNTIF('Data SW'!W809,"&gt;0")+COUNTIF('Data SW'!Y809,"&gt;0"))&gt;0,1,0))</f>
        <v/>
      </c>
      <c r="M8791" t="inlineStr">
        <is>
          <t>Data R</t>
        </is>
      </c>
    </row>
    <row r="8792">
      <c r="A8792" t="inlineStr">
        <is>
          <t>PT Swasta / PPKS</t>
        </is>
      </c>
      <c r="B8792">
        <f>IF('Data SW'!C810="","",'Data SW'!B810)</f>
        <v/>
      </c>
      <c r="C8792">
        <f>IF('Data SW'!C810="","",'Data SW'!C810)</f>
        <v/>
      </c>
      <c r="D8792">
        <f>IF('Data SW'!C810="","",'Data SW'!D810)</f>
        <v/>
      </c>
      <c r="E8792">
        <f>IF('Data SW'!C810="","",'Data SW'!E810)</f>
        <v/>
      </c>
      <c r="F8792">
        <f>IF('Data SW'!C810="","",'Data SW'!F810)</f>
        <v/>
      </c>
      <c r="G8792">
        <f>IF('Data SW'!C810="","",'Data SW'!AD810)</f>
        <v/>
      </c>
      <c r="H8792">
        <f>IF('Data SW'!C810="","",'Data SW'!AC810)</f>
        <v/>
      </c>
      <c r="I8792">
        <f>IF('Data SW'!C810="","",COUNTIF('Data SW'!J810,"&gt;0")+COUNTIF('Data SW'!L810,"&gt;0")+COUNTIF('Data SW'!N810,"&gt;0")+COUNTIF('Data SW'!P810,"&gt;0")+COUNTIF('Data SW'!R810,"&gt;0")+COUNTIF('Data SW'!T810,"&gt;0")+COUNTIF('Data SW'!V810,"&gt;0")+COUNTIF('Data SW'!X810,"&gt;0"))</f>
        <v/>
      </c>
      <c r="J8792">
        <f>IF('Data SW'!C810="","",IF((COUNTIF('Data SW'!K810,"&gt;0")+COUNTIF('Data SW'!M810,"&gt;0")+COUNTIF('Data SW'!O810,"&gt;0")+COUNTIF('Data SW'!Q810,"&gt;0")+COUNTIF('Data SW'!S810,"&gt;0")+COUNTIF('Data SW'!U810,"&gt;0")+COUNTIF('Data SW'!W810,"&gt;0")+COUNTIF('Data SW'!Y810,"&gt;0"))&gt;0,1,0))</f>
        <v/>
      </c>
      <c r="M8792" t="inlineStr">
        <is>
          <t>Data R</t>
        </is>
      </c>
    </row>
    <row r="8793">
      <c r="A8793" t="inlineStr">
        <is>
          <t>PT Swasta / PPKS</t>
        </is>
      </c>
      <c r="B8793">
        <f>IF('Data SW'!C811="","",'Data SW'!B811)</f>
        <v/>
      </c>
      <c r="C8793">
        <f>IF('Data SW'!C811="","",'Data SW'!C811)</f>
        <v/>
      </c>
      <c r="D8793">
        <f>IF('Data SW'!C811="","",'Data SW'!D811)</f>
        <v/>
      </c>
      <c r="E8793">
        <f>IF('Data SW'!C811="","",'Data SW'!E811)</f>
        <v/>
      </c>
      <c r="F8793">
        <f>IF('Data SW'!C811="","",'Data SW'!F811)</f>
        <v/>
      </c>
      <c r="G8793">
        <f>IF('Data SW'!C811="","",'Data SW'!AD811)</f>
        <v/>
      </c>
      <c r="H8793">
        <f>IF('Data SW'!C811="","",'Data SW'!AC811)</f>
        <v/>
      </c>
      <c r="I8793">
        <f>IF('Data SW'!C811="","",COUNTIF('Data SW'!J811,"&gt;0")+COUNTIF('Data SW'!L811,"&gt;0")+COUNTIF('Data SW'!N811,"&gt;0")+COUNTIF('Data SW'!P811,"&gt;0")+COUNTIF('Data SW'!R811,"&gt;0")+COUNTIF('Data SW'!T811,"&gt;0")+COUNTIF('Data SW'!V811,"&gt;0")+COUNTIF('Data SW'!X811,"&gt;0"))</f>
        <v/>
      </c>
      <c r="J8793">
        <f>IF('Data SW'!C811="","",IF((COUNTIF('Data SW'!K811,"&gt;0")+COUNTIF('Data SW'!M811,"&gt;0")+COUNTIF('Data SW'!O811,"&gt;0")+COUNTIF('Data SW'!Q811,"&gt;0")+COUNTIF('Data SW'!S811,"&gt;0")+COUNTIF('Data SW'!U811,"&gt;0")+COUNTIF('Data SW'!W811,"&gt;0")+COUNTIF('Data SW'!Y811,"&gt;0"))&gt;0,1,0))</f>
        <v/>
      </c>
      <c r="M8793" t="inlineStr">
        <is>
          <t>Data R</t>
        </is>
      </c>
    </row>
    <row r="8794">
      <c r="A8794" t="inlineStr">
        <is>
          <t>PT Swasta / PPKS</t>
        </is>
      </c>
      <c r="B8794">
        <f>IF('Data SW'!C812="","",'Data SW'!B812)</f>
        <v/>
      </c>
      <c r="C8794">
        <f>IF('Data SW'!C812="","",'Data SW'!C812)</f>
        <v/>
      </c>
      <c r="D8794">
        <f>IF('Data SW'!C812="","",'Data SW'!D812)</f>
        <v/>
      </c>
      <c r="E8794">
        <f>IF('Data SW'!C812="","",'Data SW'!E812)</f>
        <v/>
      </c>
      <c r="F8794">
        <f>IF('Data SW'!C812="","",'Data SW'!F812)</f>
        <v/>
      </c>
      <c r="G8794">
        <f>IF('Data SW'!C812="","",'Data SW'!AD812)</f>
        <v/>
      </c>
      <c r="H8794">
        <f>IF('Data SW'!C812="","",'Data SW'!AC812)</f>
        <v/>
      </c>
      <c r="I8794">
        <f>IF('Data SW'!C812="","",COUNTIF('Data SW'!J812,"&gt;0")+COUNTIF('Data SW'!L812,"&gt;0")+COUNTIF('Data SW'!N812,"&gt;0")+COUNTIF('Data SW'!P812,"&gt;0")+COUNTIF('Data SW'!R812,"&gt;0")+COUNTIF('Data SW'!T812,"&gt;0")+COUNTIF('Data SW'!V812,"&gt;0")+COUNTIF('Data SW'!X812,"&gt;0"))</f>
        <v/>
      </c>
      <c r="J8794">
        <f>IF('Data SW'!C812="","",IF((COUNTIF('Data SW'!K812,"&gt;0")+COUNTIF('Data SW'!M812,"&gt;0")+COUNTIF('Data SW'!O812,"&gt;0")+COUNTIF('Data SW'!Q812,"&gt;0")+COUNTIF('Data SW'!S812,"&gt;0")+COUNTIF('Data SW'!U812,"&gt;0")+COUNTIF('Data SW'!W812,"&gt;0")+COUNTIF('Data SW'!Y812,"&gt;0"))&gt;0,1,0))</f>
        <v/>
      </c>
      <c r="M8794" t="inlineStr">
        <is>
          <t>Data R</t>
        </is>
      </c>
    </row>
    <row r="8795">
      <c r="A8795" t="inlineStr">
        <is>
          <t>PT Swasta / PPKS</t>
        </is>
      </c>
      <c r="B8795">
        <f>IF('Data SW'!C813="","",'Data SW'!B813)</f>
        <v/>
      </c>
      <c r="C8795">
        <f>IF('Data SW'!C813="","",'Data SW'!C813)</f>
        <v/>
      </c>
      <c r="D8795">
        <f>IF('Data SW'!C813="","",'Data SW'!D813)</f>
        <v/>
      </c>
      <c r="E8795">
        <f>IF('Data SW'!C813="","",'Data SW'!E813)</f>
        <v/>
      </c>
      <c r="F8795">
        <f>IF('Data SW'!C813="","",'Data SW'!F813)</f>
        <v/>
      </c>
      <c r="G8795">
        <f>IF('Data SW'!C813="","",'Data SW'!AD813)</f>
        <v/>
      </c>
      <c r="H8795">
        <f>IF('Data SW'!C813="","",'Data SW'!AC813)</f>
        <v/>
      </c>
      <c r="I8795">
        <f>IF('Data SW'!C813="","",COUNTIF('Data SW'!J813,"&gt;0")+COUNTIF('Data SW'!L813,"&gt;0")+COUNTIF('Data SW'!N813,"&gt;0")+COUNTIF('Data SW'!P813,"&gt;0")+COUNTIF('Data SW'!R813,"&gt;0")+COUNTIF('Data SW'!T813,"&gt;0")+COUNTIF('Data SW'!V813,"&gt;0")+COUNTIF('Data SW'!X813,"&gt;0"))</f>
        <v/>
      </c>
      <c r="J8795">
        <f>IF('Data SW'!C813="","",IF((COUNTIF('Data SW'!K813,"&gt;0")+COUNTIF('Data SW'!M813,"&gt;0")+COUNTIF('Data SW'!O813,"&gt;0")+COUNTIF('Data SW'!Q813,"&gt;0")+COUNTIF('Data SW'!S813,"&gt;0")+COUNTIF('Data SW'!U813,"&gt;0")+COUNTIF('Data SW'!W813,"&gt;0")+COUNTIF('Data SW'!Y813,"&gt;0"))&gt;0,1,0))</f>
        <v/>
      </c>
      <c r="M8795" t="inlineStr">
        <is>
          <t>Data R</t>
        </is>
      </c>
    </row>
    <row r="8796">
      <c r="A8796" t="inlineStr">
        <is>
          <t>PT Swasta / PPKS</t>
        </is>
      </c>
      <c r="B8796">
        <f>IF('Data SW'!C814="","",'Data SW'!B814)</f>
        <v/>
      </c>
      <c r="C8796">
        <f>IF('Data SW'!C814="","",'Data SW'!C814)</f>
        <v/>
      </c>
      <c r="D8796">
        <f>IF('Data SW'!C814="","",'Data SW'!D814)</f>
        <v/>
      </c>
      <c r="E8796">
        <f>IF('Data SW'!C814="","",'Data SW'!E814)</f>
        <v/>
      </c>
      <c r="F8796">
        <f>IF('Data SW'!C814="","",'Data SW'!F814)</f>
        <v/>
      </c>
      <c r="G8796">
        <f>IF('Data SW'!C814="","",'Data SW'!AD814)</f>
        <v/>
      </c>
      <c r="H8796">
        <f>IF('Data SW'!C814="","",'Data SW'!AC814)</f>
        <v/>
      </c>
      <c r="I8796">
        <f>IF('Data SW'!C814="","",COUNTIF('Data SW'!J814,"&gt;0")+COUNTIF('Data SW'!L814,"&gt;0")+COUNTIF('Data SW'!N814,"&gt;0")+COUNTIF('Data SW'!P814,"&gt;0")+COUNTIF('Data SW'!R814,"&gt;0")+COUNTIF('Data SW'!T814,"&gt;0")+COUNTIF('Data SW'!V814,"&gt;0")+COUNTIF('Data SW'!X814,"&gt;0"))</f>
        <v/>
      </c>
      <c r="J8796">
        <f>IF('Data SW'!C814="","",IF((COUNTIF('Data SW'!K814,"&gt;0")+COUNTIF('Data SW'!M814,"&gt;0")+COUNTIF('Data SW'!O814,"&gt;0")+COUNTIF('Data SW'!Q814,"&gt;0")+COUNTIF('Data SW'!S814,"&gt;0")+COUNTIF('Data SW'!U814,"&gt;0")+COUNTIF('Data SW'!W814,"&gt;0")+COUNTIF('Data SW'!Y814,"&gt;0"))&gt;0,1,0))</f>
        <v/>
      </c>
      <c r="M8796" t="inlineStr">
        <is>
          <t>Data R</t>
        </is>
      </c>
    </row>
    <row r="8797">
      <c r="A8797" t="inlineStr">
        <is>
          <t>PT Swasta / PPKS</t>
        </is>
      </c>
      <c r="B8797">
        <f>IF('Data SW'!C815="","",'Data SW'!B815)</f>
        <v/>
      </c>
      <c r="C8797">
        <f>IF('Data SW'!C815="","",'Data SW'!C815)</f>
        <v/>
      </c>
      <c r="D8797">
        <f>IF('Data SW'!C815="","",'Data SW'!D815)</f>
        <v/>
      </c>
      <c r="E8797">
        <f>IF('Data SW'!C815="","",'Data SW'!E815)</f>
        <v/>
      </c>
      <c r="F8797">
        <f>IF('Data SW'!C815="","",'Data SW'!F815)</f>
        <v/>
      </c>
      <c r="G8797">
        <f>IF('Data SW'!C815="","",'Data SW'!AD815)</f>
        <v/>
      </c>
      <c r="H8797">
        <f>IF('Data SW'!C815="","",'Data SW'!AC815)</f>
        <v/>
      </c>
      <c r="I8797">
        <f>IF('Data SW'!C815="","",COUNTIF('Data SW'!J815,"&gt;0")+COUNTIF('Data SW'!L815,"&gt;0")+COUNTIF('Data SW'!N815,"&gt;0")+COUNTIF('Data SW'!P815,"&gt;0")+COUNTIF('Data SW'!R815,"&gt;0")+COUNTIF('Data SW'!T815,"&gt;0")+COUNTIF('Data SW'!V815,"&gt;0")+COUNTIF('Data SW'!X815,"&gt;0"))</f>
        <v/>
      </c>
      <c r="J8797">
        <f>IF('Data SW'!C815="","",IF((COUNTIF('Data SW'!K815,"&gt;0")+COUNTIF('Data SW'!M815,"&gt;0")+COUNTIF('Data SW'!O815,"&gt;0")+COUNTIF('Data SW'!Q815,"&gt;0")+COUNTIF('Data SW'!S815,"&gt;0")+COUNTIF('Data SW'!U815,"&gt;0")+COUNTIF('Data SW'!W815,"&gt;0")+COUNTIF('Data SW'!Y815,"&gt;0"))&gt;0,1,0))</f>
        <v/>
      </c>
      <c r="M8797" t="inlineStr">
        <is>
          <t>Data R</t>
        </is>
      </c>
    </row>
    <row r="8798">
      <c r="A8798" t="inlineStr">
        <is>
          <t>PT Swasta / PPKS</t>
        </is>
      </c>
      <c r="B8798">
        <f>IF('Data SW'!C816="","",'Data SW'!B816)</f>
        <v/>
      </c>
      <c r="C8798">
        <f>IF('Data SW'!C816="","",'Data SW'!C816)</f>
        <v/>
      </c>
      <c r="D8798">
        <f>IF('Data SW'!C816="","",'Data SW'!D816)</f>
        <v/>
      </c>
      <c r="E8798">
        <f>IF('Data SW'!C816="","",'Data SW'!E816)</f>
        <v/>
      </c>
      <c r="F8798">
        <f>IF('Data SW'!C816="","",'Data SW'!F816)</f>
        <v/>
      </c>
      <c r="G8798">
        <f>IF('Data SW'!C816="","",'Data SW'!AD816)</f>
        <v/>
      </c>
      <c r="H8798">
        <f>IF('Data SW'!C816="","",'Data SW'!AC816)</f>
        <v/>
      </c>
      <c r="I8798">
        <f>IF('Data SW'!C816="","",COUNTIF('Data SW'!J816,"&gt;0")+COUNTIF('Data SW'!L816,"&gt;0")+COUNTIF('Data SW'!N816,"&gt;0")+COUNTIF('Data SW'!P816,"&gt;0")+COUNTIF('Data SW'!R816,"&gt;0")+COUNTIF('Data SW'!T816,"&gt;0")+COUNTIF('Data SW'!V816,"&gt;0")+COUNTIF('Data SW'!X816,"&gt;0"))</f>
        <v/>
      </c>
      <c r="J8798">
        <f>IF('Data SW'!C816="","",IF((COUNTIF('Data SW'!K816,"&gt;0")+COUNTIF('Data SW'!M816,"&gt;0")+COUNTIF('Data SW'!O816,"&gt;0")+COUNTIF('Data SW'!Q816,"&gt;0")+COUNTIF('Data SW'!S816,"&gt;0")+COUNTIF('Data SW'!U816,"&gt;0")+COUNTIF('Data SW'!W816,"&gt;0")+COUNTIF('Data SW'!Y816,"&gt;0"))&gt;0,1,0))</f>
        <v/>
      </c>
      <c r="M8798" t="inlineStr">
        <is>
          <t>Data R</t>
        </is>
      </c>
    </row>
    <row r="8799">
      <c r="A8799" t="inlineStr">
        <is>
          <t>PT Swasta / PPKS</t>
        </is>
      </c>
      <c r="B8799">
        <f>IF('Data SW'!C817="","",'Data SW'!B817)</f>
        <v/>
      </c>
      <c r="C8799">
        <f>IF('Data SW'!C817="","",'Data SW'!C817)</f>
        <v/>
      </c>
      <c r="D8799">
        <f>IF('Data SW'!C817="","",'Data SW'!D817)</f>
        <v/>
      </c>
      <c r="E8799">
        <f>IF('Data SW'!C817="","",'Data SW'!E817)</f>
        <v/>
      </c>
      <c r="F8799">
        <f>IF('Data SW'!C817="","",'Data SW'!F817)</f>
        <v/>
      </c>
      <c r="G8799">
        <f>IF('Data SW'!C817="","",'Data SW'!AD817)</f>
        <v/>
      </c>
      <c r="H8799">
        <f>IF('Data SW'!C817="","",'Data SW'!AC817)</f>
        <v/>
      </c>
      <c r="I8799">
        <f>IF('Data SW'!C817="","",COUNTIF('Data SW'!J817,"&gt;0")+COUNTIF('Data SW'!L817,"&gt;0")+COUNTIF('Data SW'!N817,"&gt;0")+COUNTIF('Data SW'!P817,"&gt;0")+COUNTIF('Data SW'!R817,"&gt;0")+COUNTIF('Data SW'!T817,"&gt;0")+COUNTIF('Data SW'!V817,"&gt;0")+COUNTIF('Data SW'!X817,"&gt;0"))</f>
        <v/>
      </c>
      <c r="J8799">
        <f>IF('Data SW'!C817="","",IF((COUNTIF('Data SW'!K817,"&gt;0")+COUNTIF('Data SW'!M817,"&gt;0")+COUNTIF('Data SW'!O817,"&gt;0")+COUNTIF('Data SW'!Q817,"&gt;0")+COUNTIF('Data SW'!S817,"&gt;0")+COUNTIF('Data SW'!U817,"&gt;0")+COUNTIF('Data SW'!W817,"&gt;0")+COUNTIF('Data SW'!Y817,"&gt;0"))&gt;0,1,0))</f>
        <v/>
      </c>
      <c r="M8799" t="inlineStr">
        <is>
          <t>Data R</t>
        </is>
      </c>
    </row>
    <row r="8800">
      <c r="A8800" t="inlineStr">
        <is>
          <t>PT Swasta / PPKS</t>
        </is>
      </c>
      <c r="B8800">
        <f>IF('Data SW'!C818="","",'Data SW'!B818)</f>
        <v/>
      </c>
      <c r="C8800">
        <f>IF('Data SW'!C818="","",'Data SW'!C818)</f>
        <v/>
      </c>
      <c r="D8800">
        <f>IF('Data SW'!C818="","",'Data SW'!D818)</f>
        <v/>
      </c>
      <c r="E8800">
        <f>IF('Data SW'!C818="","",'Data SW'!E818)</f>
        <v/>
      </c>
      <c r="F8800">
        <f>IF('Data SW'!C818="","",'Data SW'!F818)</f>
        <v/>
      </c>
      <c r="G8800">
        <f>IF('Data SW'!C818="","",'Data SW'!AD818)</f>
        <v/>
      </c>
      <c r="H8800">
        <f>IF('Data SW'!C818="","",'Data SW'!AC818)</f>
        <v/>
      </c>
      <c r="I8800">
        <f>IF('Data SW'!C818="","",COUNTIF('Data SW'!J818,"&gt;0")+COUNTIF('Data SW'!L818,"&gt;0")+COUNTIF('Data SW'!N818,"&gt;0")+COUNTIF('Data SW'!P818,"&gt;0")+COUNTIF('Data SW'!R818,"&gt;0")+COUNTIF('Data SW'!T818,"&gt;0")+COUNTIF('Data SW'!V818,"&gt;0")+COUNTIF('Data SW'!X818,"&gt;0"))</f>
        <v/>
      </c>
      <c r="J8800">
        <f>IF('Data SW'!C818="","",IF((COUNTIF('Data SW'!K818,"&gt;0")+COUNTIF('Data SW'!M818,"&gt;0")+COUNTIF('Data SW'!O818,"&gt;0")+COUNTIF('Data SW'!Q818,"&gt;0")+COUNTIF('Data SW'!S818,"&gt;0")+COUNTIF('Data SW'!U818,"&gt;0")+COUNTIF('Data SW'!W818,"&gt;0")+COUNTIF('Data SW'!Y818,"&gt;0"))&gt;0,1,0))</f>
        <v/>
      </c>
      <c r="M8800" t="inlineStr">
        <is>
          <t>Data R</t>
        </is>
      </c>
    </row>
    <row r="8801">
      <c r="A8801" t="inlineStr">
        <is>
          <t>PT Swasta / PPKS</t>
        </is>
      </c>
      <c r="B8801">
        <f>IF('Data SW'!C819="","",'Data SW'!B819)</f>
        <v/>
      </c>
      <c r="C8801">
        <f>IF('Data SW'!C819="","",'Data SW'!C819)</f>
        <v/>
      </c>
      <c r="D8801">
        <f>IF('Data SW'!C819="","",'Data SW'!D819)</f>
        <v/>
      </c>
      <c r="E8801">
        <f>IF('Data SW'!C819="","",'Data SW'!E819)</f>
        <v/>
      </c>
      <c r="F8801">
        <f>IF('Data SW'!C819="","",'Data SW'!F819)</f>
        <v/>
      </c>
      <c r="G8801">
        <f>IF('Data SW'!C819="","",'Data SW'!AD819)</f>
        <v/>
      </c>
      <c r="H8801">
        <f>IF('Data SW'!C819="","",'Data SW'!AC819)</f>
        <v/>
      </c>
      <c r="I8801">
        <f>IF('Data SW'!C819="","",COUNTIF('Data SW'!J819,"&gt;0")+COUNTIF('Data SW'!L819,"&gt;0")+COUNTIF('Data SW'!N819,"&gt;0")+COUNTIF('Data SW'!P819,"&gt;0")+COUNTIF('Data SW'!R819,"&gt;0")+COUNTIF('Data SW'!T819,"&gt;0")+COUNTIF('Data SW'!V819,"&gt;0")+COUNTIF('Data SW'!X819,"&gt;0"))</f>
        <v/>
      </c>
      <c r="J8801">
        <f>IF('Data SW'!C819="","",IF((COUNTIF('Data SW'!K819,"&gt;0")+COUNTIF('Data SW'!M819,"&gt;0")+COUNTIF('Data SW'!O819,"&gt;0")+COUNTIF('Data SW'!Q819,"&gt;0")+COUNTIF('Data SW'!S819,"&gt;0")+COUNTIF('Data SW'!U819,"&gt;0")+COUNTIF('Data SW'!W819,"&gt;0")+COUNTIF('Data SW'!Y819,"&gt;0"))&gt;0,1,0))</f>
        <v/>
      </c>
      <c r="M8801" t="inlineStr">
        <is>
          <t>Data R</t>
        </is>
      </c>
    </row>
    <row r="8802">
      <c r="A8802" t="inlineStr">
        <is>
          <t>PT Swasta / PPKS</t>
        </is>
      </c>
      <c r="B8802">
        <f>IF('Data SW'!C820="","",'Data SW'!B820)</f>
        <v/>
      </c>
      <c r="C8802">
        <f>IF('Data SW'!C820="","",'Data SW'!C820)</f>
        <v/>
      </c>
      <c r="D8802">
        <f>IF('Data SW'!C820="","",'Data SW'!D820)</f>
        <v/>
      </c>
      <c r="E8802">
        <f>IF('Data SW'!C820="","",'Data SW'!E820)</f>
        <v/>
      </c>
      <c r="F8802">
        <f>IF('Data SW'!C820="","",'Data SW'!F820)</f>
        <v/>
      </c>
      <c r="G8802">
        <f>IF('Data SW'!C820="","",'Data SW'!AD820)</f>
        <v/>
      </c>
      <c r="H8802">
        <f>IF('Data SW'!C820="","",'Data SW'!AC820)</f>
        <v/>
      </c>
      <c r="I8802">
        <f>IF('Data SW'!C820="","",COUNTIF('Data SW'!J820,"&gt;0")+COUNTIF('Data SW'!L820,"&gt;0")+COUNTIF('Data SW'!N820,"&gt;0")+COUNTIF('Data SW'!P820,"&gt;0")+COUNTIF('Data SW'!R820,"&gt;0")+COUNTIF('Data SW'!T820,"&gt;0")+COUNTIF('Data SW'!V820,"&gt;0")+COUNTIF('Data SW'!X820,"&gt;0"))</f>
        <v/>
      </c>
      <c r="J8802">
        <f>IF('Data SW'!C820="","",IF((COUNTIF('Data SW'!K820,"&gt;0")+COUNTIF('Data SW'!M820,"&gt;0")+COUNTIF('Data SW'!O820,"&gt;0")+COUNTIF('Data SW'!Q820,"&gt;0")+COUNTIF('Data SW'!S820,"&gt;0")+COUNTIF('Data SW'!U820,"&gt;0")+COUNTIF('Data SW'!W820,"&gt;0")+COUNTIF('Data SW'!Y820,"&gt;0"))&gt;0,1,0))</f>
        <v/>
      </c>
      <c r="M8802" t="inlineStr">
        <is>
          <t>Data R</t>
        </is>
      </c>
    </row>
    <row r="8803">
      <c r="A8803" t="inlineStr">
        <is>
          <t>PT Swasta / PPKS</t>
        </is>
      </c>
      <c r="B8803">
        <f>IF('Data SW'!C821="","",'Data SW'!B821)</f>
        <v/>
      </c>
      <c r="C8803">
        <f>IF('Data SW'!C821="","",'Data SW'!C821)</f>
        <v/>
      </c>
      <c r="D8803">
        <f>IF('Data SW'!C821="","",'Data SW'!D821)</f>
        <v/>
      </c>
      <c r="E8803">
        <f>IF('Data SW'!C821="","",'Data SW'!E821)</f>
        <v/>
      </c>
      <c r="F8803">
        <f>IF('Data SW'!C821="","",'Data SW'!F821)</f>
        <v/>
      </c>
      <c r="G8803">
        <f>IF('Data SW'!C821="","",'Data SW'!AD821)</f>
        <v/>
      </c>
      <c r="H8803">
        <f>IF('Data SW'!C821="","",'Data SW'!AC821)</f>
        <v/>
      </c>
      <c r="I8803">
        <f>IF('Data SW'!C821="","",COUNTIF('Data SW'!J821,"&gt;0")+COUNTIF('Data SW'!L821,"&gt;0")+COUNTIF('Data SW'!N821,"&gt;0")+COUNTIF('Data SW'!P821,"&gt;0")+COUNTIF('Data SW'!R821,"&gt;0")+COUNTIF('Data SW'!T821,"&gt;0")+COUNTIF('Data SW'!V821,"&gt;0")+COUNTIF('Data SW'!X821,"&gt;0"))</f>
        <v/>
      </c>
      <c r="J8803">
        <f>IF('Data SW'!C821="","",IF((COUNTIF('Data SW'!K821,"&gt;0")+COUNTIF('Data SW'!M821,"&gt;0")+COUNTIF('Data SW'!O821,"&gt;0")+COUNTIF('Data SW'!Q821,"&gt;0")+COUNTIF('Data SW'!S821,"&gt;0")+COUNTIF('Data SW'!U821,"&gt;0")+COUNTIF('Data SW'!W821,"&gt;0")+COUNTIF('Data SW'!Y821,"&gt;0"))&gt;0,1,0))</f>
        <v/>
      </c>
      <c r="M8803" t="inlineStr">
        <is>
          <t>Data R</t>
        </is>
      </c>
    </row>
    <row r="8804">
      <c r="A8804" t="inlineStr">
        <is>
          <t>PT Swasta / PPKS</t>
        </is>
      </c>
      <c r="B8804">
        <f>IF('Data SW'!C822="","",'Data SW'!B822)</f>
        <v/>
      </c>
      <c r="C8804">
        <f>IF('Data SW'!C822="","",'Data SW'!C822)</f>
        <v/>
      </c>
      <c r="D8804">
        <f>IF('Data SW'!C822="","",'Data SW'!D822)</f>
        <v/>
      </c>
      <c r="E8804">
        <f>IF('Data SW'!C822="","",'Data SW'!E822)</f>
        <v/>
      </c>
      <c r="F8804">
        <f>IF('Data SW'!C822="","",'Data SW'!F822)</f>
        <v/>
      </c>
      <c r="G8804">
        <f>IF('Data SW'!C822="","",'Data SW'!AD822)</f>
        <v/>
      </c>
      <c r="H8804">
        <f>IF('Data SW'!C822="","",'Data SW'!AC822)</f>
        <v/>
      </c>
      <c r="I8804">
        <f>IF('Data SW'!C822="","",COUNTIF('Data SW'!J822,"&gt;0")+COUNTIF('Data SW'!L822,"&gt;0")+COUNTIF('Data SW'!N822,"&gt;0")+COUNTIF('Data SW'!P822,"&gt;0")+COUNTIF('Data SW'!R822,"&gt;0")+COUNTIF('Data SW'!T822,"&gt;0")+COUNTIF('Data SW'!V822,"&gt;0")+COUNTIF('Data SW'!X822,"&gt;0"))</f>
        <v/>
      </c>
      <c r="J8804">
        <f>IF('Data SW'!C822="","",IF((COUNTIF('Data SW'!K822,"&gt;0")+COUNTIF('Data SW'!M822,"&gt;0")+COUNTIF('Data SW'!O822,"&gt;0")+COUNTIF('Data SW'!Q822,"&gt;0")+COUNTIF('Data SW'!S822,"&gt;0")+COUNTIF('Data SW'!U822,"&gt;0")+COUNTIF('Data SW'!W822,"&gt;0")+COUNTIF('Data SW'!Y822,"&gt;0"))&gt;0,1,0))</f>
        <v/>
      </c>
      <c r="M8804" t="inlineStr">
        <is>
          <t>Data R</t>
        </is>
      </c>
    </row>
    <row r="8805">
      <c r="A8805" t="inlineStr">
        <is>
          <t>PT Swasta / PPKS</t>
        </is>
      </c>
      <c r="B8805">
        <f>IF('Data SW'!C823="","",'Data SW'!B823)</f>
        <v/>
      </c>
      <c r="C8805">
        <f>IF('Data SW'!C823="","",'Data SW'!C823)</f>
        <v/>
      </c>
      <c r="D8805">
        <f>IF('Data SW'!C823="","",'Data SW'!D823)</f>
        <v/>
      </c>
      <c r="E8805">
        <f>IF('Data SW'!C823="","",'Data SW'!E823)</f>
        <v/>
      </c>
      <c r="F8805">
        <f>IF('Data SW'!C823="","",'Data SW'!F823)</f>
        <v/>
      </c>
      <c r="G8805">
        <f>IF('Data SW'!C823="","",'Data SW'!AD823)</f>
        <v/>
      </c>
      <c r="H8805">
        <f>IF('Data SW'!C823="","",'Data SW'!AC823)</f>
        <v/>
      </c>
      <c r="I8805">
        <f>IF('Data SW'!C823="","",COUNTIF('Data SW'!J823,"&gt;0")+COUNTIF('Data SW'!L823,"&gt;0")+COUNTIF('Data SW'!N823,"&gt;0")+COUNTIF('Data SW'!P823,"&gt;0")+COUNTIF('Data SW'!R823,"&gt;0")+COUNTIF('Data SW'!T823,"&gt;0")+COUNTIF('Data SW'!V823,"&gt;0")+COUNTIF('Data SW'!X823,"&gt;0"))</f>
        <v/>
      </c>
      <c r="J8805">
        <f>IF('Data SW'!C823="","",IF((COUNTIF('Data SW'!K823,"&gt;0")+COUNTIF('Data SW'!M823,"&gt;0")+COUNTIF('Data SW'!O823,"&gt;0")+COUNTIF('Data SW'!Q823,"&gt;0")+COUNTIF('Data SW'!S823,"&gt;0")+COUNTIF('Data SW'!U823,"&gt;0")+COUNTIF('Data SW'!W823,"&gt;0")+COUNTIF('Data SW'!Y823,"&gt;0"))&gt;0,1,0))</f>
        <v/>
      </c>
      <c r="M8805" t="inlineStr">
        <is>
          <t>Data R</t>
        </is>
      </c>
    </row>
    <row r="8806">
      <c r="A8806" t="inlineStr">
        <is>
          <t>PT Swasta / PPKS</t>
        </is>
      </c>
      <c r="B8806">
        <f>IF('Data SW'!C824="","",'Data SW'!B824)</f>
        <v/>
      </c>
      <c r="C8806">
        <f>IF('Data SW'!C824="","",'Data SW'!C824)</f>
        <v/>
      </c>
      <c r="D8806">
        <f>IF('Data SW'!C824="","",'Data SW'!D824)</f>
        <v/>
      </c>
      <c r="E8806">
        <f>IF('Data SW'!C824="","",'Data SW'!E824)</f>
        <v/>
      </c>
      <c r="F8806">
        <f>IF('Data SW'!C824="","",'Data SW'!F824)</f>
        <v/>
      </c>
      <c r="G8806">
        <f>IF('Data SW'!C824="","",'Data SW'!AD824)</f>
        <v/>
      </c>
      <c r="H8806">
        <f>IF('Data SW'!C824="","",'Data SW'!AC824)</f>
        <v/>
      </c>
      <c r="I8806">
        <f>IF('Data SW'!C824="","",COUNTIF('Data SW'!J824,"&gt;0")+COUNTIF('Data SW'!L824,"&gt;0")+COUNTIF('Data SW'!N824,"&gt;0")+COUNTIF('Data SW'!P824,"&gt;0")+COUNTIF('Data SW'!R824,"&gt;0")+COUNTIF('Data SW'!T824,"&gt;0")+COUNTIF('Data SW'!V824,"&gt;0")+COUNTIF('Data SW'!X824,"&gt;0"))</f>
        <v/>
      </c>
      <c r="J8806">
        <f>IF('Data SW'!C824="","",IF((COUNTIF('Data SW'!K824,"&gt;0")+COUNTIF('Data SW'!M824,"&gt;0")+COUNTIF('Data SW'!O824,"&gt;0")+COUNTIF('Data SW'!Q824,"&gt;0")+COUNTIF('Data SW'!S824,"&gt;0")+COUNTIF('Data SW'!U824,"&gt;0")+COUNTIF('Data SW'!W824,"&gt;0")+COUNTIF('Data SW'!Y824,"&gt;0"))&gt;0,1,0))</f>
        <v/>
      </c>
      <c r="M8806" t="inlineStr">
        <is>
          <t>Data R</t>
        </is>
      </c>
    </row>
    <row r="8807">
      <c r="A8807" t="inlineStr">
        <is>
          <t>PT Swasta / PPKS</t>
        </is>
      </c>
      <c r="B8807">
        <f>IF('Data SW'!C825="","",'Data SW'!B825)</f>
        <v/>
      </c>
      <c r="C8807">
        <f>IF('Data SW'!C825="","",'Data SW'!C825)</f>
        <v/>
      </c>
      <c r="D8807">
        <f>IF('Data SW'!C825="","",'Data SW'!D825)</f>
        <v/>
      </c>
      <c r="E8807">
        <f>IF('Data SW'!C825="","",'Data SW'!E825)</f>
        <v/>
      </c>
      <c r="F8807">
        <f>IF('Data SW'!C825="","",'Data SW'!F825)</f>
        <v/>
      </c>
      <c r="G8807">
        <f>IF('Data SW'!C825="","",'Data SW'!AD825)</f>
        <v/>
      </c>
      <c r="H8807">
        <f>IF('Data SW'!C825="","",'Data SW'!AC825)</f>
        <v/>
      </c>
      <c r="I8807">
        <f>IF('Data SW'!C825="","",COUNTIF('Data SW'!J825,"&gt;0")+COUNTIF('Data SW'!L825,"&gt;0")+COUNTIF('Data SW'!N825,"&gt;0")+COUNTIF('Data SW'!P825,"&gt;0")+COUNTIF('Data SW'!R825,"&gt;0")+COUNTIF('Data SW'!T825,"&gt;0")+COUNTIF('Data SW'!V825,"&gt;0")+COUNTIF('Data SW'!X825,"&gt;0"))</f>
        <v/>
      </c>
      <c r="J8807">
        <f>IF('Data SW'!C825="","",IF((COUNTIF('Data SW'!K825,"&gt;0")+COUNTIF('Data SW'!M825,"&gt;0")+COUNTIF('Data SW'!O825,"&gt;0")+COUNTIF('Data SW'!Q825,"&gt;0")+COUNTIF('Data SW'!S825,"&gt;0")+COUNTIF('Data SW'!U825,"&gt;0")+COUNTIF('Data SW'!W825,"&gt;0")+COUNTIF('Data SW'!Y825,"&gt;0"))&gt;0,1,0))</f>
        <v/>
      </c>
      <c r="M8807" t="inlineStr">
        <is>
          <t>Data R</t>
        </is>
      </c>
    </row>
    <row r="8808">
      <c r="A8808" t="inlineStr">
        <is>
          <t>PT Swasta / PPKS</t>
        </is>
      </c>
      <c r="B8808">
        <f>IF('Data SW'!C826="","",'Data SW'!B826)</f>
        <v/>
      </c>
      <c r="C8808">
        <f>IF('Data SW'!C826="","",'Data SW'!C826)</f>
        <v/>
      </c>
      <c r="D8808">
        <f>IF('Data SW'!C826="","",'Data SW'!D826)</f>
        <v/>
      </c>
      <c r="E8808">
        <f>IF('Data SW'!C826="","",'Data SW'!E826)</f>
        <v/>
      </c>
      <c r="F8808">
        <f>IF('Data SW'!C826="","",'Data SW'!F826)</f>
        <v/>
      </c>
      <c r="G8808">
        <f>IF('Data SW'!C826="","",'Data SW'!AD826)</f>
        <v/>
      </c>
      <c r="H8808">
        <f>IF('Data SW'!C826="","",'Data SW'!AC826)</f>
        <v/>
      </c>
      <c r="I8808">
        <f>IF('Data SW'!C826="","",COUNTIF('Data SW'!J826,"&gt;0")+COUNTIF('Data SW'!L826,"&gt;0")+COUNTIF('Data SW'!N826,"&gt;0")+COUNTIF('Data SW'!P826,"&gt;0")+COUNTIF('Data SW'!R826,"&gt;0")+COUNTIF('Data SW'!T826,"&gt;0")+COUNTIF('Data SW'!V826,"&gt;0")+COUNTIF('Data SW'!X826,"&gt;0"))</f>
        <v/>
      </c>
      <c r="J8808">
        <f>IF('Data SW'!C826="","",IF((COUNTIF('Data SW'!K826,"&gt;0")+COUNTIF('Data SW'!M826,"&gt;0")+COUNTIF('Data SW'!O826,"&gt;0")+COUNTIF('Data SW'!Q826,"&gt;0")+COUNTIF('Data SW'!S826,"&gt;0")+COUNTIF('Data SW'!U826,"&gt;0")+COUNTIF('Data SW'!W826,"&gt;0")+COUNTIF('Data SW'!Y826,"&gt;0"))&gt;0,1,0))</f>
        <v/>
      </c>
      <c r="M8808" t="inlineStr">
        <is>
          <t>Data R</t>
        </is>
      </c>
    </row>
    <row r="8809">
      <c r="A8809" t="inlineStr">
        <is>
          <t>PT Swasta / PPKS</t>
        </is>
      </c>
      <c r="B8809">
        <f>IF('Data SW'!C827="","",'Data SW'!B827)</f>
        <v/>
      </c>
      <c r="C8809">
        <f>IF('Data SW'!C827="","",'Data SW'!C827)</f>
        <v/>
      </c>
      <c r="D8809">
        <f>IF('Data SW'!C827="","",'Data SW'!D827)</f>
        <v/>
      </c>
      <c r="E8809">
        <f>IF('Data SW'!C827="","",'Data SW'!E827)</f>
        <v/>
      </c>
      <c r="F8809">
        <f>IF('Data SW'!C827="","",'Data SW'!F827)</f>
        <v/>
      </c>
      <c r="G8809">
        <f>IF('Data SW'!C827="","",'Data SW'!AD827)</f>
        <v/>
      </c>
      <c r="H8809">
        <f>IF('Data SW'!C827="","",'Data SW'!AC827)</f>
        <v/>
      </c>
      <c r="I8809">
        <f>IF('Data SW'!C827="","",COUNTIF('Data SW'!J827,"&gt;0")+COUNTIF('Data SW'!L827,"&gt;0")+COUNTIF('Data SW'!N827,"&gt;0")+COUNTIF('Data SW'!P827,"&gt;0")+COUNTIF('Data SW'!R827,"&gt;0")+COUNTIF('Data SW'!T827,"&gt;0")+COUNTIF('Data SW'!V827,"&gt;0")+COUNTIF('Data SW'!X827,"&gt;0"))</f>
        <v/>
      </c>
      <c r="J8809">
        <f>IF('Data SW'!C827="","",IF((COUNTIF('Data SW'!K827,"&gt;0")+COUNTIF('Data SW'!M827,"&gt;0")+COUNTIF('Data SW'!O827,"&gt;0")+COUNTIF('Data SW'!Q827,"&gt;0")+COUNTIF('Data SW'!S827,"&gt;0")+COUNTIF('Data SW'!U827,"&gt;0")+COUNTIF('Data SW'!W827,"&gt;0")+COUNTIF('Data SW'!Y827,"&gt;0"))&gt;0,1,0))</f>
        <v/>
      </c>
      <c r="M8809" t="inlineStr">
        <is>
          <t>Data R</t>
        </is>
      </c>
    </row>
    <row r="8810">
      <c r="A8810" t="inlineStr">
        <is>
          <t>PT Swasta / PPKS</t>
        </is>
      </c>
      <c r="B8810">
        <f>IF('Data SW'!C828="","",'Data SW'!B828)</f>
        <v/>
      </c>
      <c r="C8810">
        <f>IF('Data SW'!C828="","",'Data SW'!C828)</f>
        <v/>
      </c>
      <c r="D8810">
        <f>IF('Data SW'!C828="","",'Data SW'!D828)</f>
        <v/>
      </c>
      <c r="E8810">
        <f>IF('Data SW'!C828="","",'Data SW'!E828)</f>
        <v/>
      </c>
      <c r="F8810">
        <f>IF('Data SW'!C828="","",'Data SW'!F828)</f>
        <v/>
      </c>
      <c r="G8810">
        <f>IF('Data SW'!C828="","",'Data SW'!AD828)</f>
        <v/>
      </c>
      <c r="H8810">
        <f>IF('Data SW'!C828="","",'Data SW'!AC828)</f>
        <v/>
      </c>
      <c r="I8810">
        <f>IF('Data SW'!C828="","",COUNTIF('Data SW'!J828,"&gt;0")+COUNTIF('Data SW'!L828,"&gt;0")+COUNTIF('Data SW'!N828,"&gt;0")+COUNTIF('Data SW'!P828,"&gt;0")+COUNTIF('Data SW'!R828,"&gt;0")+COUNTIF('Data SW'!T828,"&gt;0")+COUNTIF('Data SW'!V828,"&gt;0")+COUNTIF('Data SW'!X828,"&gt;0"))</f>
        <v/>
      </c>
      <c r="J8810">
        <f>IF('Data SW'!C828="","",IF((COUNTIF('Data SW'!K828,"&gt;0")+COUNTIF('Data SW'!M828,"&gt;0")+COUNTIF('Data SW'!O828,"&gt;0")+COUNTIF('Data SW'!Q828,"&gt;0")+COUNTIF('Data SW'!S828,"&gt;0")+COUNTIF('Data SW'!U828,"&gt;0")+COUNTIF('Data SW'!W828,"&gt;0")+COUNTIF('Data SW'!Y828,"&gt;0"))&gt;0,1,0))</f>
        <v/>
      </c>
      <c r="M8810" t="inlineStr">
        <is>
          <t>Data R</t>
        </is>
      </c>
    </row>
    <row r="8811">
      <c r="A8811" t="inlineStr">
        <is>
          <t>PT Swasta / PPKS</t>
        </is>
      </c>
      <c r="B8811">
        <f>IF('Data SW'!C829="","",'Data SW'!B829)</f>
        <v/>
      </c>
      <c r="C8811">
        <f>IF('Data SW'!C829="","",'Data SW'!C829)</f>
        <v/>
      </c>
      <c r="D8811">
        <f>IF('Data SW'!C829="","",'Data SW'!D829)</f>
        <v/>
      </c>
      <c r="E8811">
        <f>IF('Data SW'!C829="","",'Data SW'!E829)</f>
        <v/>
      </c>
      <c r="F8811">
        <f>IF('Data SW'!C829="","",'Data SW'!F829)</f>
        <v/>
      </c>
      <c r="G8811">
        <f>IF('Data SW'!C829="","",'Data SW'!AD829)</f>
        <v/>
      </c>
      <c r="H8811">
        <f>IF('Data SW'!C829="","",'Data SW'!AC829)</f>
        <v/>
      </c>
      <c r="I8811">
        <f>IF('Data SW'!C829="","",COUNTIF('Data SW'!J829,"&gt;0")+COUNTIF('Data SW'!L829,"&gt;0")+COUNTIF('Data SW'!N829,"&gt;0")+COUNTIF('Data SW'!P829,"&gt;0")+COUNTIF('Data SW'!R829,"&gt;0")+COUNTIF('Data SW'!T829,"&gt;0")+COUNTIF('Data SW'!V829,"&gt;0")+COUNTIF('Data SW'!X829,"&gt;0"))</f>
        <v/>
      </c>
      <c r="J8811">
        <f>IF('Data SW'!C829="","",IF((COUNTIF('Data SW'!K829,"&gt;0")+COUNTIF('Data SW'!M829,"&gt;0")+COUNTIF('Data SW'!O829,"&gt;0")+COUNTIF('Data SW'!Q829,"&gt;0")+COUNTIF('Data SW'!S829,"&gt;0")+COUNTIF('Data SW'!U829,"&gt;0")+COUNTIF('Data SW'!W829,"&gt;0")+COUNTIF('Data SW'!Y829,"&gt;0"))&gt;0,1,0))</f>
        <v/>
      </c>
      <c r="M8811" t="inlineStr">
        <is>
          <t>Data R</t>
        </is>
      </c>
    </row>
    <row r="8812">
      <c r="A8812" t="inlineStr">
        <is>
          <t>PT Swasta / PPKS</t>
        </is>
      </c>
      <c r="B8812">
        <f>IF('Data SW'!C830="","",'Data SW'!B830)</f>
        <v/>
      </c>
      <c r="C8812">
        <f>IF('Data SW'!C830="","",'Data SW'!C830)</f>
        <v/>
      </c>
      <c r="D8812">
        <f>IF('Data SW'!C830="","",'Data SW'!D830)</f>
        <v/>
      </c>
      <c r="E8812">
        <f>IF('Data SW'!C830="","",'Data SW'!E830)</f>
        <v/>
      </c>
      <c r="F8812">
        <f>IF('Data SW'!C830="","",'Data SW'!F830)</f>
        <v/>
      </c>
      <c r="G8812">
        <f>IF('Data SW'!C830="","",'Data SW'!AD830)</f>
        <v/>
      </c>
      <c r="H8812">
        <f>IF('Data SW'!C830="","",'Data SW'!AC830)</f>
        <v/>
      </c>
      <c r="I8812">
        <f>IF('Data SW'!C830="","",COUNTIF('Data SW'!J830,"&gt;0")+COUNTIF('Data SW'!L830,"&gt;0")+COUNTIF('Data SW'!N830,"&gt;0")+COUNTIF('Data SW'!P830,"&gt;0")+COUNTIF('Data SW'!R830,"&gt;0")+COUNTIF('Data SW'!T830,"&gt;0")+COUNTIF('Data SW'!V830,"&gt;0")+COUNTIF('Data SW'!X830,"&gt;0"))</f>
        <v/>
      </c>
      <c r="J8812">
        <f>IF('Data SW'!C830="","",IF((COUNTIF('Data SW'!K830,"&gt;0")+COUNTIF('Data SW'!M830,"&gt;0")+COUNTIF('Data SW'!O830,"&gt;0")+COUNTIF('Data SW'!Q830,"&gt;0")+COUNTIF('Data SW'!S830,"&gt;0")+COUNTIF('Data SW'!U830,"&gt;0")+COUNTIF('Data SW'!W830,"&gt;0")+COUNTIF('Data SW'!Y830,"&gt;0"))&gt;0,1,0))</f>
        <v/>
      </c>
      <c r="M8812" t="inlineStr">
        <is>
          <t>Data R</t>
        </is>
      </c>
    </row>
    <row r="8813">
      <c r="A8813" t="inlineStr">
        <is>
          <t>PT Swasta / PPKS</t>
        </is>
      </c>
      <c r="B8813">
        <f>IF('Data SW'!C831="","",'Data SW'!B831)</f>
        <v/>
      </c>
      <c r="C8813">
        <f>IF('Data SW'!C831="","",'Data SW'!C831)</f>
        <v/>
      </c>
      <c r="D8813">
        <f>IF('Data SW'!C831="","",'Data SW'!D831)</f>
        <v/>
      </c>
      <c r="E8813">
        <f>IF('Data SW'!C831="","",'Data SW'!E831)</f>
        <v/>
      </c>
      <c r="F8813">
        <f>IF('Data SW'!C831="","",'Data SW'!F831)</f>
        <v/>
      </c>
      <c r="G8813">
        <f>IF('Data SW'!C831="","",'Data SW'!AD831)</f>
        <v/>
      </c>
      <c r="H8813">
        <f>IF('Data SW'!C831="","",'Data SW'!AC831)</f>
        <v/>
      </c>
      <c r="I8813">
        <f>IF('Data SW'!C831="","",COUNTIF('Data SW'!J831,"&gt;0")+COUNTIF('Data SW'!L831,"&gt;0")+COUNTIF('Data SW'!N831,"&gt;0")+COUNTIF('Data SW'!P831,"&gt;0")+COUNTIF('Data SW'!R831,"&gt;0")+COUNTIF('Data SW'!T831,"&gt;0")+COUNTIF('Data SW'!V831,"&gt;0")+COUNTIF('Data SW'!X831,"&gt;0"))</f>
        <v/>
      </c>
      <c r="J8813">
        <f>IF('Data SW'!C831="","",IF((COUNTIF('Data SW'!K831,"&gt;0")+COUNTIF('Data SW'!M831,"&gt;0")+COUNTIF('Data SW'!O831,"&gt;0")+COUNTIF('Data SW'!Q831,"&gt;0")+COUNTIF('Data SW'!S831,"&gt;0")+COUNTIF('Data SW'!U831,"&gt;0")+COUNTIF('Data SW'!W831,"&gt;0")+COUNTIF('Data SW'!Y831,"&gt;0"))&gt;0,1,0))</f>
        <v/>
      </c>
      <c r="M8813" t="inlineStr">
        <is>
          <t>Data R</t>
        </is>
      </c>
    </row>
    <row r="8814">
      <c r="A8814" t="inlineStr">
        <is>
          <t>PT Swasta / PPKS</t>
        </is>
      </c>
      <c r="B8814">
        <f>IF('Data SW'!C832="","",'Data SW'!B832)</f>
        <v/>
      </c>
      <c r="C8814">
        <f>IF('Data SW'!C832="","",'Data SW'!C832)</f>
        <v/>
      </c>
      <c r="D8814">
        <f>IF('Data SW'!C832="","",'Data SW'!D832)</f>
        <v/>
      </c>
      <c r="E8814">
        <f>IF('Data SW'!C832="","",'Data SW'!E832)</f>
        <v/>
      </c>
      <c r="F8814">
        <f>IF('Data SW'!C832="","",'Data SW'!F832)</f>
        <v/>
      </c>
      <c r="G8814">
        <f>IF('Data SW'!C832="","",'Data SW'!AD832)</f>
        <v/>
      </c>
      <c r="H8814">
        <f>IF('Data SW'!C832="","",'Data SW'!AC832)</f>
        <v/>
      </c>
      <c r="I8814">
        <f>IF('Data SW'!C832="","",COUNTIF('Data SW'!J832,"&gt;0")+COUNTIF('Data SW'!L832,"&gt;0")+COUNTIF('Data SW'!N832,"&gt;0")+COUNTIF('Data SW'!P832,"&gt;0")+COUNTIF('Data SW'!R832,"&gt;0")+COUNTIF('Data SW'!T832,"&gt;0")+COUNTIF('Data SW'!V832,"&gt;0")+COUNTIF('Data SW'!X832,"&gt;0"))</f>
        <v/>
      </c>
      <c r="J8814">
        <f>IF('Data SW'!C832="","",IF((COUNTIF('Data SW'!K832,"&gt;0")+COUNTIF('Data SW'!M832,"&gt;0")+COUNTIF('Data SW'!O832,"&gt;0")+COUNTIF('Data SW'!Q832,"&gt;0")+COUNTIF('Data SW'!S832,"&gt;0")+COUNTIF('Data SW'!U832,"&gt;0")+COUNTIF('Data SW'!W832,"&gt;0")+COUNTIF('Data SW'!Y832,"&gt;0"))&gt;0,1,0))</f>
        <v/>
      </c>
      <c r="M8814" t="inlineStr">
        <is>
          <t>Data R</t>
        </is>
      </c>
    </row>
    <row r="8815">
      <c r="A8815" t="inlineStr">
        <is>
          <t>PT Swasta / PPKS</t>
        </is>
      </c>
      <c r="B8815">
        <f>IF('Data SW'!C833="","",'Data SW'!B833)</f>
        <v/>
      </c>
      <c r="C8815">
        <f>IF('Data SW'!C833="","",'Data SW'!C833)</f>
        <v/>
      </c>
      <c r="D8815">
        <f>IF('Data SW'!C833="","",'Data SW'!D833)</f>
        <v/>
      </c>
      <c r="E8815">
        <f>IF('Data SW'!C833="","",'Data SW'!E833)</f>
        <v/>
      </c>
      <c r="F8815">
        <f>IF('Data SW'!C833="","",'Data SW'!F833)</f>
        <v/>
      </c>
      <c r="G8815">
        <f>IF('Data SW'!C833="","",'Data SW'!AD833)</f>
        <v/>
      </c>
      <c r="H8815">
        <f>IF('Data SW'!C833="","",'Data SW'!AC833)</f>
        <v/>
      </c>
      <c r="I8815">
        <f>IF('Data SW'!C833="","",COUNTIF('Data SW'!J833,"&gt;0")+COUNTIF('Data SW'!L833,"&gt;0")+COUNTIF('Data SW'!N833,"&gt;0")+COUNTIF('Data SW'!P833,"&gt;0")+COUNTIF('Data SW'!R833,"&gt;0")+COUNTIF('Data SW'!T833,"&gt;0")+COUNTIF('Data SW'!V833,"&gt;0")+COUNTIF('Data SW'!X833,"&gt;0"))</f>
        <v/>
      </c>
      <c r="J8815">
        <f>IF('Data SW'!C833="","",IF((COUNTIF('Data SW'!K833,"&gt;0")+COUNTIF('Data SW'!M833,"&gt;0")+COUNTIF('Data SW'!O833,"&gt;0")+COUNTIF('Data SW'!Q833,"&gt;0")+COUNTIF('Data SW'!S833,"&gt;0")+COUNTIF('Data SW'!U833,"&gt;0")+COUNTIF('Data SW'!W833,"&gt;0")+COUNTIF('Data SW'!Y833,"&gt;0"))&gt;0,1,0))</f>
        <v/>
      </c>
      <c r="M8815" t="inlineStr">
        <is>
          <t>Data R</t>
        </is>
      </c>
    </row>
    <row r="8816">
      <c r="A8816" t="inlineStr">
        <is>
          <t>PT Swasta / PPKS</t>
        </is>
      </c>
      <c r="B8816">
        <f>IF('Data SW'!C834="","",'Data SW'!B834)</f>
        <v/>
      </c>
      <c r="C8816">
        <f>IF('Data SW'!C834="","",'Data SW'!C834)</f>
        <v/>
      </c>
      <c r="D8816">
        <f>IF('Data SW'!C834="","",'Data SW'!D834)</f>
        <v/>
      </c>
      <c r="E8816">
        <f>IF('Data SW'!C834="","",'Data SW'!E834)</f>
        <v/>
      </c>
      <c r="F8816">
        <f>IF('Data SW'!C834="","",'Data SW'!F834)</f>
        <v/>
      </c>
      <c r="G8816">
        <f>IF('Data SW'!C834="","",'Data SW'!AD834)</f>
        <v/>
      </c>
      <c r="H8816">
        <f>IF('Data SW'!C834="","",'Data SW'!AC834)</f>
        <v/>
      </c>
      <c r="I8816">
        <f>IF('Data SW'!C834="","",COUNTIF('Data SW'!J834,"&gt;0")+COUNTIF('Data SW'!L834,"&gt;0")+COUNTIF('Data SW'!N834,"&gt;0")+COUNTIF('Data SW'!P834,"&gt;0")+COUNTIF('Data SW'!R834,"&gt;0")+COUNTIF('Data SW'!T834,"&gt;0")+COUNTIF('Data SW'!V834,"&gt;0")+COUNTIF('Data SW'!X834,"&gt;0"))</f>
        <v/>
      </c>
      <c r="J8816">
        <f>IF('Data SW'!C834="","",IF((COUNTIF('Data SW'!K834,"&gt;0")+COUNTIF('Data SW'!M834,"&gt;0")+COUNTIF('Data SW'!O834,"&gt;0")+COUNTIF('Data SW'!Q834,"&gt;0")+COUNTIF('Data SW'!S834,"&gt;0")+COUNTIF('Data SW'!U834,"&gt;0")+COUNTIF('Data SW'!W834,"&gt;0")+COUNTIF('Data SW'!Y834,"&gt;0"))&gt;0,1,0))</f>
        <v/>
      </c>
      <c r="M8816" t="inlineStr">
        <is>
          <t>Data R</t>
        </is>
      </c>
    </row>
    <row r="8817">
      <c r="A8817" t="inlineStr">
        <is>
          <t>PT Swasta / PPKS</t>
        </is>
      </c>
      <c r="B8817">
        <f>IF('Data SW'!C835="","",'Data SW'!B835)</f>
        <v/>
      </c>
      <c r="C8817">
        <f>IF('Data SW'!C835="","",'Data SW'!C835)</f>
        <v/>
      </c>
      <c r="D8817">
        <f>IF('Data SW'!C835="","",'Data SW'!D835)</f>
        <v/>
      </c>
      <c r="E8817">
        <f>IF('Data SW'!C835="","",'Data SW'!E835)</f>
        <v/>
      </c>
      <c r="F8817">
        <f>IF('Data SW'!C835="","",'Data SW'!F835)</f>
        <v/>
      </c>
      <c r="G8817">
        <f>IF('Data SW'!C835="","",'Data SW'!AD835)</f>
        <v/>
      </c>
      <c r="H8817">
        <f>IF('Data SW'!C835="","",'Data SW'!AC835)</f>
        <v/>
      </c>
      <c r="I8817">
        <f>IF('Data SW'!C835="","",COUNTIF('Data SW'!J835,"&gt;0")+COUNTIF('Data SW'!L835,"&gt;0")+COUNTIF('Data SW'!N835,"&gt;0")+COUNTIF('Data SW'!P835,"&gt;0")+COUNTIF('Data SW'!R835,"&gt;0")+COUNTIF('Data SW'!T835,"&gt;0")+COUNTIF('Data SW'!V835,"&gt;0")+COUNTIF('Data SW'!X835,"&gt;0"))</f>
        <v/>
      </c>
      <c r="J8817">
        <f>IF('Data SW'!C835="","",IF((COUNTIF('Data SW'!K835,"&gt;0")+COUNTIF('Data SW'!M835,"&gt;0")+COUNTIF('Data SW'!O835,"&gt;0")+COUNTIF('Data SW'!Q835,"&gt;0")+COUNTIF('Data SW'!S835,"&gt;0")+COUNTIF('Data SW'!U835,"&gt;0")+COUNTIF('Data SW'!W835,"&gt;0")+COUNTIF('Data SW'!Y835,"&gt;0"))&gt;0,1,0))</f>
        <v/>
      </c>
      <c r="M8817" t="inlineStr">
        <is>
          <t>Data R</t>
        </is>
      </c>
    </row>
    <row r="8818">
      <c r="A8818" t="inlineStr">
        <is>
          <t>PT Swasta / PPKS</t>
        </is>
      </c>
      <c r="B8818">
        <f>IF('Data SW'!C836="","",'Data SW'!B836)</f>
        <v/>
      </c>
      <c r="C8818">
        <f>IF('Data SW'!C836="","",'Data SW'!C836)</f>
        <v/>
      </c>
      <c r="D8818">
        <f>IF('Data SW'!C836="","",'Data SW'!D836)</f>
        <v/>
      </c>
      <c r="E8818">
        <f>IF('Data SW'!C836="","",'Data SW'!E836)</f>
        <v/>
      </c>
      <c r="F8818">
        <f>IF('Data SW'!C836="","",'Data SW'!F836)</f>
        <v/>
      </c>
      <c r="G8818">
        <f>IF('Data SW'!C836="","",'Data SW'!AD836)</f>
        <v/>
      </c>
      <c r="H8818">
        <f>IF('Data SW'!C836="","",'Data SW'!AC836)</f>
        <v/>
      </c>
      <c r="I8818">
        <f>IF('Data SW'!C836="","",COUNTIF('Data SW'!J836,"&gt;0")+COUNTIF('Data SW'!L836,"&gt;0")+COUNTIF('Data SW'!N836,"&gt;0")+COUNTIF('Data SW'!P836,"&gt;0")+COUNTIF('Data SW'!R836,"&gt;0")+COUNTIF('Data SW'!T836,"&gt;0")+COUNTIF('Data SW'!V836,"&gt;0")+COUNTIF('Data SW'!X836,"&gt;0"))</f>
        <v/>
      </c>
      <c r="J8818">
        <f>IF('Data SW'!C836="","",IF((COUNTIF('Data SW'!K836,"&gt;0")+COUNTIF('Data SW'!M836,"&gt;0")+COUNTIF('Data SW'!O836,"&gt;0")+COUNTIF('Data SW'!Q836,"&gt;0")+COUNTIF('Data SW'!S836,"&gt;0")+COUNTIF('Data SW'!U836,"&gt;0")+COUNTIF('Data SW'!W836,"&gt;0")+COUNTIF('Data SW'!Y836,"&gt;0"))&gt;0,1,0))</f>
        <v/>
      </c>
      <c r="M8818" t="inlineStr">
        <is>
          <t>Data R</t>
        </is>
      </c>
    </row>
    <row r="8819">
      <c r="A8819" t="inlineStr">
        <is>
          <t>PT Swasta / PPKS</t>
        </is>
      </c>
      <c r="B8819">
        <f>IF('Data SW'!C837="","",'Data SW'!B837)</f>
        <v/>
      </c>
      <c r="C8819">
        <f>IF('Data SW'!C837="","",'Data SW'!C837)</f>
        <v/>
      </c>
      <c r="D8819">
        <f>IF('Data SW'!C837="","",'Data SW'!D837)</f>
        <v/>
      </c>
      <c r="E8819">
        <f>IF('Data SW'!C837="","",'Data SW'!E837)</f>
        <v/>
      </c>
      <c r="F8819">
        <f>IF('Data SW'!C837="","",'Data SW'!F837)</f>
        <v/>
      </c>
      <c r="G8819">
        <f>IF('Data SW'!C837="","",'Data SW'!AD837)</f>
        <v/>
      </c>
      <c r="H8819">
        <f>IF('Data SW'!C837="","",'Data SW'!AC837)</f>
        <v/>
      </c>
      <c r="I8819">
        <f>IF('Data SW'!C837="","",COUNTIF('Data SW'!J837,"&gt;0")+COUNTIF('Data SW'!L837,"&gt;0")+COUNTIF('Data SW'!N837,"&gt;0")+COUNTIF('Data SW'!P837,"&gt;0")+COUNTIF('Data SW'!R837,"&gt;0")+COUNTIF('Data SW'!T837,"&gt;0")+COUNTIF('Data SW'!V837,"&gt;0")+COUNTIF('Data SW'!X837,"&gt;0"))</f>
        <v/>
      </c>
      <c r="J8819">
        <f>IF('Data SW'!C837="","",IF((COUNTIF('Data SW'!K837,"&gt;0")+COUNTIF('Data SW'!M837,"&gt;0")+COUNTIF('Data SW'!O837,"&gt;0")+COUNTIF('Data SW'!Q837,"&gt;0")+COUNTIF('Data SW'!S837,"&gt;0")+COUNTIF('Data SW'!U837,"&gt;0")+COUNTIF('Data SW'!W837,"&gt;0")+COUNTIF('Data SW'!Y837,"&gt;0"))&gt;0,1,0))</f>
        <v/>
      </c>
      <c r="M8819" t="inlineStr">
        <is>
          <t>Data R</t>
        </is>
      </c>
    </row>
    <row r="8820">
      <c r="A8820" t="inlineStr">
        <is>
          <t>PT Swasta / PPKS</t>
        </is>
      </c>
      <c r="B8820">
        <f>IF('Data SW'!C838="","",'Data SW'!B838)</f>
        <v/>
      </c>
      <c r="C8820">
        <f>IF('Data SW'!C838="","",'Data SW'!C838)</f>
        <v/>
      </c>
      <c r="D8820">
        <f>IF('Data SW'!C838="","",'Data SW'!D838)</f>
        <v/>
      </c>
      <c r="E8820">
        <f>IF('Data SW'!C838="","",'Data SW'!E838)</f>
        <v/>
      </c>
      <c r="F8820">
        <f>IF('Data SW'!C838="","",'Data SW'!F838)</f>
        <v/>
      </c>
      <c r="G8820">
        <f>IF('Data SW'!C838="","",'Data SW'!AD838)</f>
        <v/>
      </c>
      <c r="H8820">
        <f>IF('Data SW'!C838="","",'Data SW'!AC838)</f>
        <v/>
      </c>
      <c r="I8820">
        <f>IF('Data SW'!C838="","",COUNTIF('Data SW'!J838,"&gt;0")+COUNTIF('Data SW'!L838,"&gt;0")+COUNTIF('Data SW'!N838,"&gt;0")+COUNTIF('Data SW'!P838,"&gt;0")+COUNTIF('Data SW'!R838,"&gt;0")+COUNTIF('Data SW'!T838,"&gt;0")+COUNTIF('Data SW'!V838,"&gt;0")+COUNTIF('Data SW'!X838,"&gt;0"))</f>
        <v/>
      </c>
      <c r="J8820">
        <f>IF('Data SW'!C838="","",IF((COUNTIF('Data SW'!K838,"&gt;0")+COUNTIF('Data SW'!M838,"&gt;0")+COUNTIF('Data SW'!O838,"&gt;0")+COUNTIF('Data SW'!Q838,"&gt;0")+COUNTIF('Data SW'!S838,"&gt;0")+COUNTIF('Data SW'!U838,"&gt;0")+COUNTIF('Data SW'!W838,"&gt;0")+COUNTIF('Data SW'!Y838,"&gt;0"))&gt;0,1,0))</f>
        <v/>
      </c>
      <c r="M8820" t="inlineStr">
        <is>
          <t>Data R</t>
        </is>
      </c>
    </row>
    <row r="8821">
      <c r="A8821" t="inlineStr">
        <is>
          <t>PT Swasta / PPKS</t>
        </is>
      </c>
      <c r="B8821">
        <f>IF('Data SW'!C839="","",'Data SW'!B839)</f>
        <v/>
      </c>
      <c r="C8821">
        <f>IF('Data SW'!C839="","",'Data SW'!C839)</f>
        <v/>
      </c>
      <c r="D8821">
        <f>IF('Data SW'!C839="","",'Data SW'!D839)</f>
        <v/>
      </c>
      <c r="E8821">
        <f>IF('Data SW'!C839="","",'Data SW'!E839)</f>
        <v/>
      </c>
      <c r="F8821">
        <f>IF('Data SW'!C839="","",'Data SW'!F839)</f>
        <v/>
      </c>
      <c r="G8821">
        <f>IF('Data SW'!C839="","",'Data SW'!AD839)</f>
        <v/>
      </c>
      <c r="H8821">
        <f>IF('Data SW'!C839="","",'Data SW'!AC839)</f>
        <v/>
      </c>
      <c r="I8821">
        <f>IF('Data SW'!C839="","",COUNTIF('Data SW'!J839,"&gt;0")+COUNTIF('Data SW'!L839,"&gt;0")+COUNTIF('Data SW'!N839,"&gt;0")+COUNTIF('Data SW'!P839,"&gt;0")+COUNTIF('Data SW'!R839,"&gt;0")+COUNTIF('Data SW'!T839,"&gt;0")+COUNTIF('Data SW'!V839,"&gt;0")+COUNTIF('Data SW'!X839,"&gt;0"))</f>
        <v/>
      </c>
      <c r="J8821">
        <f>IF('Data SW'!C839="","",IF((COUNTIF('Data SW'!K839,"&gt;0")+COUNTIF('Data SW'!M839,"&gt;0")+COUNTIF('Data SW'!O839,"&gt;0")+COUNTIF('Data SW'!Q839,"&gt;0")+COUNTIF('Data SW'!S839,"&gt;0")+COUNTIF('Data SW'!U839,"&gt;0")+COUNTIF('Data SW'!W839,"&gt;0")+COUNTIF('Data SW'!Y839,"&gt;0"))&gt;0,1,0))</f>
        <v/>
      </c>
      <c r="M8821" t="inlineStr">
        <is>
          <t>Data R</t>
        </is>
      </c>
    </row>
    <row r="8822">
      <c r="A8822" t="inlineStr">
        <is>
          <t>PT Swasta / PPKS</t>
        </is>
      </c>
      <c r="B8822">
        <f>IF('Data SW'!C840="","",'Data SW'!B840)</f>
        <v/>
      </c>
      <c r="C8822">
        <f>IF('Data SW'!C840="","",'Data SW'!C840)</f>
        <v/>
      </c>
      <c r="D8822">
        <f>IF('Data SW'!C840="","",'Data SW'!D840)</f>
        <v/>
      </c>
      <c r="E8822">
        <f>IF('Data SW'!C840="","",'Data SW'!E840)</f>
        <v/>
      </c>
      <c r="F8822">
        <f>IF('Data SW'!C840="","",'Data SW'!F840)</f>
        <v/>
      </c>
      <c r="G8822">
        <f>IF('Data SW'!C840="","",'Data SW'!AD840)</f>
        <v/>
      </c>
      <c r="H8822">
        <f>IF('Data SW'!C840="","",'Data SW'!AC840)</f>
        <v/>
      </c>
      <c r="I8822">
        <f>IF('Data SW'!C840="","",COUNTIF('Data SW'!J840,"&gt;0")+COUNTIF('Data SW'!L840,"&gt;0")+COUNTIF('Data SW'!N840,"&gt;0")+COUNTIF('Data SW'!P840,"&gt;0")+COUNTIF('Data SW'!R840,"&gt;0")+COUNTIF('Data SW'!T840,"&gt;0")+COUNTIF('Data SW'!V840,"&gt;0")+COUNTIF('Data SW'!X840,"&gt;0"))</f>
        <v/>
      </c>
      <c r="J8822">
        <f>IF('Data SW'!C840="","",IF((COUNTIF('Data SW'!K840,"&gt;0")+COUNTIF('Data SW'!M840,"&gt;0")+COUNTIF('Data SW'!O840,"&gt;0")+COUNTIF('Data SW'!Q840,"&gt;0")+COUNTIF('Data SW'!S840,"&gt;0")+COUNTIF('Data SW'!U840,"&gt;0")+COUNTIF('Data SW'!W840,"&gt;0")+COUNTIF('Data SW'!Y840,"&gt;0"))&gt;0,1,0))</f>
        <v/>
      </c>
      <c r="M8822" t="inlineStr">
        <is>
          <t>Data R</t>
        </is>
      </c>
    </row>
    <row r="8823">
      <c r="A8823" t="inlineStr">
        <is>
          <t>PT Swasta / PPKS</t>
        </is>
      </c>
      <c r="B8823">
        <f>IF('Data SW'!C841="","",'Data SW'!B841)</f>
        <v/>
      </c>
      <c r="C8823">
        <f>IF('Data SW'!C841="","",'Data SW'!C841)</f>
        <v/>
      </c>
      <c r="D8823">
        <f>IF('Data SW'!C841="","",'Data SW'!D841)</f>
        <v/>
      </c>
      <c r="E8823">
        <f>IF('Data SW'!C841="","",'Data SW'!E841)</f>
        <v/>
      </c>
      <c r="F8823">
        <f>IF('Data SW'!C841="","",'Data SW'!F841)</f>
        <v/>
      </c>
      <c r="G8823">
        <f>IF('Data SW'!C841="","",'Data SW'!AD841)</f>
        <v/>
      </c>
      <c r="H8823">
        <f>IF('Data SW'!C841="","",'Data SW'!AC841)</f>
        <v/>
      </c>
      <c r="I8823">
        <f>IF('Data SW'!C841="","",COUNTIF('Data SW'!J841,"&gt;0")+COUNTIF('Data SW'!L841,"&gt;0")+COUNTIF('Data SW'!N841,"&gt;0")+COUNTIF('Data SW'!P841,"&gt;0")+COUNTIF('Data SW'!R841,"&gt;0")+COUNTIF('Data SW'!T841,"&gt;0")+COUNTIF('Data SW'!V841,"&gt;0")+COUNTIF('Data SW'!X841,"&gt;0"))</f>
        <v/>
      </c>
      <c r="J8823">
        <f>IF('Data SW'!C841="","",IF((COUNTIF('Data SW'!K841,"&gt;0")+COUNTIF('Data SW'!M841,"&gt;0")+COUNTIF('Data SW'!O841,"&gt;0")+COUNTIF('Data SW'!Q841,"&gt;0")+COUNTIF('Data SW'!S841,"&gt;0")+COUNTIF('Data SW'!U841,"&gt;0")+COUNTIF('Data SW'!W841,"&gt;0")+COUNTIF('Data SW'!Y841,"&gt;0"))&gt;0,1,0))</f>
        <v/>
      </c>
      <c r="M8823" t="inlineStr">
        <is>
          <t>Data R</t>
        </is>
      </c>
    </row>
    <row r="8824">
      <c r="A8824" t="inlineStr">
        <is>
          <t>PT Swasta / PPKS</t>
        </is>
      </c>
      <c r="B8824">
        <f>IF('Data SW'!C842="","",'Data SW'!B842)</f>
        <v/>
      </c>
      <c r="C8824">
        <f>IF('Data SW'!C842="","",'Data SW'!C842)</f>
        <v/>
      </c>
      <c r="D8824">
        <f>IF('Data SW'!C842="","",'Data SW'!D842)</f>
        <v/>
      </c>
      <c r="E8824">
        <f>IF('Data SW'!C842="","",'Data SW'!E842)</f>
        <v/>
      </c>
      <c r="F8824">
        <f>IF('Data SW'!C842="","",'Data SW'!F842)</f>
        <v/>
      </c>
      <c r="G8824">
        <f>IF('Data SW'!C842="","",'Data SW'!AD842)</f>
        <v/>
      </c>
      <c r="H8824">
        <f>IF('Data SW'!C842="","",'Data SW'!AC842)</f>
        <v/>
      </c>
      <c r="I8824">
        <f>IF('Data SW'!C842="","",COUNTIF('Data SW'!J842,"&gt;0")+COUNTIF('Data SW'!L842,"&gt;0")+COUNTIF('Data SW'!N842,"&gt;0")+COUNTIF('Data SW'!P842,"&gt;0")+COUNTIF('Data SW'!R842,"&gt;0")+COUNTIF('Data SW'!T842,"&gt;0")+COUNTIF('Data SW'!V842,"&gt;0")+COUNTIF('Data SW'!X842,"&gt;0"))</f>
        <v/>
      </c>
      <c r="J8824">
        <f>IF('Data SW'!C842="","",IF((COUNTIF('Data SW'!K842,"&gt;0")+COUNTIF('Data SW'!M842,"&gt;0")+COUNTIF('Data SW'!O842,"&gt;0")+COUNTIF('Data SW'!Q842,"&gt;0")+COUNTIF('Data SW'!S842,"&gt;0")+COUNTIF('Data SW'!U842,"&gt;0")+COUNTIF('Data SW'!W842,"&gt;0")+COUNTIF('Data SW'!Y842,"&gt;0"))&gt;0,1,0))</f>
        <v/>
      </c>
      <c r="M8824" t="inlineStr">
        <is>
          <t>Data R</t>
        </is>
      </c>
    </row>
    <row r="8825">
      <c r="A8825" t="inlineStr">
        <is>
          <t>PT Swasta / PPKS</t>
        </is>
      </c>
      <c r="B8825">
        <f>IF('Data SW'!C843="","",'Data SW'!B843)</f>
        <v/>
      </c>
      <c r="C8825">
        <f>IF('Data SW'!C843="","",'Data SW'!C843)</f>
        <v/>
      </c>
      <c r="D8825">
        <f>IF('Data SW'!C843="","",'Data SW'!D843)</f>
        <v/>
      </c>
      <c r="E8825">
        <f>IF('Data SW'!C843="","",'Data SW'!E843)</f>
        <v/>
      </c>
      <c r="F8825">
        <f>IF('Data SW'!C843="","",'Data SW'!F843)</f>
        <v/>
      </c>
      <c r="G8825">
        <f>IF('Data SW'!C843="","",'Data SW'!AD843)</f>
        <v/>
      </c>
      <c r="H8825">
        <f>IF('Data SW'!C843="","",'Data SW'!AC843)</f>
        <v/>
      </c>
      <c r="I8825">
        <f>IF('Data SW'!C843="","",COUNTIF('Data SW'!J843,"&gt;0")+COUNTIF('Data SW'!L843,"&gt;0")+COUNTIF('Data SW'!N843,"&gt;0")+COUNTIF('Data SW'!P843,"&gt;0")+COUNTIF('Data SW'!R843,"&gt;0")+COUNTIF('Data SW'!T843,"&gt;0")+COUNTIF('Data SW'!V843,"&gt;0")+COUNTIF('Data SW'!X843,"&gt;0"))</f>
        <v/>
      </c>
      <c r="J8825">
        <f>IF('Data SW'!C843="","",IF((COUNTIF('Data SW'!K843,"&gt;0")+COUNTIF('Data SW'!M843,"&gt;0")+COUNTIF('Data SW'!O843,"&gt;0")+COUNTIF('Data SW'!Q843,"&gt;0")+COUNTIF('Data SW'!S843,"&gt;0")+COUNTIF('Data SW'!U843,"&gt;0")+COUNTIF('Data SW'!W843,"&gt;0")+COUNTIF('Data SW'!Y843,"&gt;0"))&gt;0,1,0))</f>
        <v/>
      </c>
      <c r="M8825" t="inlineStr">
        <is>
          <t>Data R</t>
        </is>
      </c>
    </row>
    <row r="8826">
      <c r="A8826" t="inlineStr">
        <is>
          <t>PT Swasta / PPKS</t>
        </is>
      </c>
      <c r="B8826">
        <f>IF('Data SW'!C844="","",'Data SW'!B844)</f>
        <v/>
      </c>
      <c r="C8826">
        <f>IF('Data SW'!C844="","",'Data SW'!C844)</f>
        <v/>
      </c>
      <c r="D8826">
        <f>IF('Data SW'!C844="","",'Data SW'!D844)</f>
        <v/>
      </c>
      <c r="E8826">
        <f>IF('Data SW'!C844="","",'Data SW'!E844)</f>
        <v/>
      </c>
      <c r="F8826">
        <f>IF('Data SW'!C844="","",'Data SW'!F844)</f>
        <v/>
      </c>
      <c r="G8826">
        <f>IF('Data SW'!C844="","",'Data SW'!AD844)</f>
        <v/>
      </c>
      <c r="H8826">
        <f>IF('Data SW'!C844="","",'Data SW'!AC844)</f>
        <v/>
      </c>
      <c r="I8826">
        <f>IF('Data SW'!C844="","",COUNTIF('Data SW'!J844,"&gt;0")+COUNTIF('Data SW'!L844,"&gt;0")+COUNTIF('Data SW'!N844,"&gt;0")+COUNTIF('Data SW'!P844,"&gt;0")+COUNTIF('Data SW'!R844,"&gt;0")+COUNTIF('Data SW'!T844,"&gt;0")+COUNTIF('Data SW'!V844,"&gt;0")+COUNTIF('Data SW'!X844,"&gt;0"))</f>
        <v/>
      </c>
      <c r="J8826">
        <f>IF('Data SW'!C844="","",IF((COUNTIF('Data SW'!K844,"&gt;0")+COUNTIF('Data SW'!M844,"&gt;0")+COUNTIF('Data SW'!O844,"&gt;0")+COUNTIF('Data SW'!Q844,"&gt;0")+COUNTIF('Data SW'!S844,"&gt;0")+COUNTIF('Data SW'!U844,"&gt;0")+COUNTIF('Data SW'!W844,"&gt;0")+COUNTIF('Data SW'!Y844,"&gt;0"))&gt;0,1,0))</f>
        <v/>
      </c>
      <c r="M8826" t="inlineStr">
        <is>
          <t>Data R</t>
        </is>
      </c>
    </row>
    <row r="8827">
      <c r="A8827" t="inlineStr">
        <is>
          <t>PT Swasta / PPKS</t>
        </is>
      </c>
      <c r="B8827">
        <f>IF('Data SW'!C845="","",'Data SW'!B845)</f>
        <v/>
      </c>
      <c r="C8827">
        <f>IF('Data SW'!C845="","",'Data SW'!C845)</f>
        <v/>
      </c>
      <c r="D8827">
        <f>IF('Data SW'!C845="","",'Data SW'!D845)</f>
        <v/>
      </c>
      <c r="E8827">
        <f>IF('Data SW'!C845="","",'Data SW'!E845)</f>
        <v/>
      </c>
      <c r="F8827">
        <f>IF('Data SW'!C845="","",'Data SW'!F845)</f>
        <v/>
      </c>
      <c r="G8827">
        <f>IF('Data SW'!C845="","",'Data SW'!AD845)</f>
        <v/>
      </c>
      <c r="H8827">
        <f>IF('Data SW'!C845="","",'Data SW'!AC845)</f>
        <v/>
      </c>
      <c r="I8827">
        <f>IF('Data SW'!C845="","",COUNTIF('Data SW'!J845,"&gt;0")+COUNTIF('Data SW'!L845,"&gt;0")+COUNTIF('Data SW'!N845,"&gt;0")+COUNTIF('Data SW'!P845,"&gt;0")+COUNTIF('Data SW'!R845,"&gt;0")+COUNTIF('Data SW'!T845,"&gt;0")+COUNTIF('Data SW'!V845,"&gt;0")+COUNTIF('Data SW'!X845,"&gt;0"))</f>
        <v/>
      </c>
      <c r="J8827">
        <f>IF('Data SW'!C845="","",IF((COUNTIF('Data SW'!K845,"&gt;0")+COUNTIF('Data SW'!M845,"&gt;0")+COUNTIF('Data SW'!O845,"&gt;0")+COUNTIF('Data SW'!Q845,"&gt;0")+COUNTIF('Data SW'!S845,"&gt;0")+COUNTIF('Data SW'!U845,"&gt;0")+COUNTIF('Data SW'!W845,"&gt;0")+COUNTIF('Data SW'!Y845,"&gt;0"))&gt;0,1,0))</f>
        <v/>
      </c>
      <c r="M8827" t="inlineStr">
        <is>
          <t>Data R</t>
        </is>
      </c>
    </row>
    <row r="8828">
      <c r="A8828" t="inlineStr">
        <is>
          <t>PT Swasta / PPKS</t>
        </is>
      </c>
      <c r="B8828">
        <f>IF('Data SW'!C846="","",'Data SW'!B846)</f>
        <v/>
      </c>
      <c r="C8828">
        <f>IF('Data SW'!C846="","",'Data SW'!C846)</f>
        <v/>
      </c>
      <c r="D8828">
        <f>IF('Data SW'!C846="","",'Data SW'!D846)</f>
        <v/>
      </c>
      <c r="E8828">
        <f>IF('Data SW'!C846="","",'Data SW'!E846)</f>
        <v/>
      </c>
      <c r="F8828">
        <f>IF('Data SW'!C846="","",'Data SW'!F846)</f>
        <v/>
      </c>
      <c r="G8828">
        <f>IF('Data SW'!C846="","",'Data SW'!AD846)</f>
        <v/>
      </c>
      <c r="H8828">
        <f>IF('Data SW'!C846="","",'Data SW'!AC846)</f>
        <v/>
      </c>
      <c r="I8828">
        <f>IF('Data SW'!C846="","",COUNTIF('Data SW'!J846,"&gt;0")+COUNTIF('Data SW'!L846,"&gt;0")+COUNTIF('Data SW'!N846,"&gt;0")+COUNTIF('Data SW'!P846,"&gt;0")+COUNTIF('Data SW'!R846,"&gt;0")+COUNTIF('Data SW'!T846,"&gt;0")+COUNTIF('Data SW'!V846,"&gt;0")+COUNTIF('Data SW'!X846,"&gt;0"))</f>
        <v/>
      </c>
      <c r="J8828">
        <f>IF('Data SW'!C846="","",IF((COUNTIF('Data SW'!K846,"&gt;0")+COUNTIF('Data SW'!M846,"&gt;0")+COUNTIF('Data SW'!O846,"&gt;0")+COUNTIF('Data SW'!Q846,"&gt;0")+COUNTIF('Data SW'!S846,"&gt;0")+COUNTIF('Data SW'!U846,"&gt;0")+COUNTIF('Data SW'!W846,"&gt;0")+COUNTIF('Data SW'!Y846,"&gt;0"))&gt;0,1,0))</f>
        <v/>
      </c>
      <c r="M8828" t="inlineStr">
        <is>
          <t>Data R</t>
        </is>
      </c>
    </row>
    <row r="8829">
      <c r="A8829" t="inlineStr">
        <is>
          <t>PT Swasta / PPKS</t>
        </is>
      </c>
      <c r="B8829">
        <f>IF('Data SW'!C847="","",'Data SW'!B847)</f>
        <v/>
      </c>
      <c r="C8829">
        <f>IF('Data SW'!C847="","",'Data SW'!C847)</f>
        <v/>
      </c>
      <c r="D8829">
        <f>IF('Data SW'!C847="","",'Data SW'!D847)</f>
        <v/>
      </c>
      <c r="E8829">
        <f>IF('Data SW'!C847="","",'Data SW'!E847)</f>
        <v/>
      </c>
      <c r="F8829">
        <f>IF('Data SW'!C847="","",'Data SW'!F847)</f>
        <v/>
      </c>
      <c r="G8829">
        <f>IF('Data SW'!C847="","",'Data SW'!AD847)</f>
        <v/>
      </c>
      <c r="H8829">
        <f>IF('Data SW'!C847="","",'Data SW'!AC847)</f>
        <v/>
      </c>
      <c r="I8829">
        <f>IF('Data SW'!C847="","",COUNTIF('Data SW'!J847,"&gt;0")+COUNTIF('Data SW'!L847,"&gt;0")+COUNTIF('Data SW'!N847,"&gt;0")+COUNTIF('Data SW'!P847,"&gt;0")+COUNTIF('Data SW'!R847,"&gt;0")+COUNTIF('Data SW'!T847,"&gt;0")+COUNTIF('Data SW'!V847,"&gt;0")+COUNTIF('Data SW'!X847,"&gt;0"))</f>
        <v/>
      </c>
      <c r="J8829">
        <f>IF('Data SW'!C847="","",IF((COUNTIF('Data SW'!K847,"&gt;0")+COUNTIF('Data SW'!M847,"&gt;0")+COUNTIF('Data SW'!O847,"&gt;0")+COUNTIF('Data SW'!Q847,"&gt;0")+COUNTIF('Data SW'!S847,"&gt;0")+COUNTIF('Data SW'!U847,"&gt;0")+COUNTIF('Data SW'!W847,"&gt;0")+COUNTIF('Data SW'!Y847,"&gt;0"))&gt;0,1,0))</f>
        <v/>
      </c>
      <c r="M8829" t="inlineStr">
        <is>
          <t>Data R</t>
        </is>
      </c>
    </row>
    <row r="8830">
      <c r="A8830" t="inlineStr">
        <is>
          <t>PT Swasta / PPKS</t>
        </is>
      </c>
      <c r="B8830">
        <f>IF('Data SW'!C848="","",'Data SW'!B848)</f>
        <v/>
      </c>
      <c r="C8830">
        <f>IF('Data SW'!C848="","",'Data SW'!C848)</f>
        <v/>
      </c>
      <c r="D8830">
        <f>IF('Data SW'!C848="","",'Data SW'!D848)</f>
        <v/>
      </c>
      <c r="E8830">
        <f>IF('Data SW'!C848="","",'Data SW'!E848)</f>
        <v/>
      </c>
      <c r="F8830">
        <f>IF('Data SW'!C848="","",'Data SW'!F848)</f>
        <v/>
      </c>
      <c r="G8830">
        <f>IF('Data SW'!C848="","",'Data SW'!AD848)</f>
        <v/>
      </c>
      <c r="H8830">
        <f>IF('Data SW'!C848="","",'Data SW'!AC848)</f>
        <v/>
      </c>
      <c r="I8830">
        <f>IF('Data SW'!C848="","",COUNTIF('Data SW'!J848,"&gt;0")+COUNTIF('Data SW'!L848,"&gt;0")+COUNTIF('Data SW'!N848,"&gt;0")+COUNTIF('Data SW'!P848,"&gt;0")+COUNTIF('Data SW'!R848,"&gt;0")+COUNTIF('Data SW'!T848,"&gt;0")+COUNTIF('Data SW'!V848,"&gt;0")+COUNTIF('Data SW'!X848,"&gt;0"))</f>
        <v/>
      </c>
      <c r="J8830">
        <f>IF('Data SW'!C848="","",IF((COUNTIF('Data SW'!K848,"&gt;0")+COUNTIF('Data SW'!M848,"&gt;0")+COUNTIF('Data SW'!O848,"&gt;0")+COUNTIF('Data SW'!Q848,"&gt;0")+COUNTIF('Data SW'!S848,"&gt;0")+COUNTIF('Data SW'!U848,"&gt;0")+COUNTIF('Data SW'!W848,"&gt;0")+COUNTIF('Data SW'!Y848,"&gt;0"))&gt;0,1,0))</f>
        <v/>
      </c>
      <c r="M8830" t="inlineStr">
        <is>
          <t>Data R</t>
        </is>
      </c>
    </row>
    <row r="8831">
      <c r="A8831" t="inlineStr">
        <is>
          <t>PT Swasta / PPKS</t>
        </is>
      </c>
      <c r="B8831">
        <f>IF('Data SW'!C849="","",'Data SW'!B849)</f>
        <v/>
      </c>
      <c r="C8831">
        <f>IF('Data SW'!C849="","",'Data SW'!C849)</f>
        <v/>
      </c>
      <c r="D8831">
        <f>IF('Data SW'!C849="","",'Data SW'!D849)</f>
        <v/>
      </c>
      <c r="E8831">
        <f>IF('Data SW'!C849="","",'Data SW'!E849)</f>
        <v/>
      </c>
      <c r="F8831">
        <f>IF('Data SW'!C849="","",'Data SW'!F849)</f>
        <v/>
      </c>
      <c r="G8831">
        <f>IF('Data SW'!C849="","",'Data SW'!AD849)</f>
        <v/>
      </c>
      <c r="H8831">
        <f>IF('Data SW'!C849="","",'Data SW'!AC849)</f>
        <v/>
      </c>
      <c r="I8831">
        <f>IF('Data SW'!C849="","",COUNTIF('Data SW'!J849,"&gt;0")+COUNTIF('Data SW'!L849,"&gt;0")+COUNTIF('Data SW'!N849,"&gt;0")+COUNTIF('Data SW'!P849,"&gt;0")+COUNTIF('Data SW'!R849,"&gt;0")+COUNTIF('Data SW'!T849,"&gt;0")+COUNTIF('Data SW'!V849,"&gt;0")+COUNTIF('Data SW'!X849,"&gt;0"))</f>
        <v/>
      </c>
      <c r="J8831">
        <f>IF('Data SW'!C849="","",IF((COUNTIF('Data SW'!K849,"&gt;0")+COUNTIF('Data SW'!M849,"&gt;0")+COUNTIF('Data SW'!O849,"&gt;0")+COUNTIF('Data SW'!Q849,"&gt;0")+COUNTIF('Data SW'!S849,"&gt;0")+COUNTIF('Data SW'!U849,"&gt;0")+COUNTIF('Data SW'!W849,"&gt;0")+COUNTIF('Data SW'!Y849,"&gt;0"))&gt;0,1,0))</f>
        <v/>
      </c>
      <c r="M8831" t="inlineStr">
        <is>
          <t>Data R</t>
        </is>
      </c>
    </row>
    <row r="8832">
      <c r="A8832" t="inlineStr">
        <is>
          <t>PT Swasta / PPKS</t>
        </is>
      </c>
      <c r="B8832">
        <f>IF('Data SW'!C850="","",'Data SW'!B850)</f>
        <v/>
      </c>
      <c r="C8832">
        <f>IF('Data SW'!C850="","",'Data SW'!C850)</f>
        <v/>
      </c>
      <c r="D8832">
        <f>IF('Data SW'!C850="","",'Data SW'!D850)</f>
        <v/>
      </c>
      <c r="E8832">
        <f>IF('Data SW'!C850="","",'Data SW'!E850)</f>
        <v/>
      </c>
      <c r="F8832">
        <f>IF('Data SW'!C850="","",'Data SW'!F850)</f>
        <v/>
      </c>
      <c r="G8832">
        <f>IF('Data SW'!C850="","",'Data SW'!AD850)</f>
        <v/>
      </c>
      <c r="H8832">
        <f>IF('Data SW'!C850="","",'Data SW'!AC850)</f>
        <v/>
      </c>
      <c r="I8832">
        <f>IF('Data SW'!C850="","",COUNTIF('Data SW'!J850,"&gt;0")+COUNTIF('Data SW'!L850,"&gt;0")+COUNTIF('Data SW'!N850,"&gt;0")+COUNTIF('Data SW'!P850,"&gt;0")+COUNTIF('Data SW'!R850,"&gt;0")+COUNTIF('Data SW'!T850,"&gt;0")+COUNTIF('Data SW'!V850,"&gt;0")+COUNTIF('Data SW'!X850,"&gt;0"))</f>
        <v/>
      </c>
      <c r="J8832">
        <f>IF('Data SW'!C850="","",IF((COUNTIF('Data SW'!K850,"&gt;0")+COUNTIF('Data SW'!M850,"&gt;0")+COUNTIF('Data SW'!O850,"&gt;0")+COUNTIF('Data SW'!Q850,"&gt;0")+COUNTIF('Data SW'!S850,"&gt;0")+COUNTIF('Data SW'!U850,"&gt;0")+COUNTIF('Data SW'!W850,"&gt;0")+COUNTIF('Data SW'!Y850,"&gt;0"))&gt;0,1,0))</f>
        <v/>
      </c>
      <c r="M8832" t="inlineStr">
        <is>
          <t>Data R</t>
        </is>
      </c>
    </row>
    <row r="8833">
      <c r="A8833" t="inlineStr">
        <is>
          <t>PT Swasta / PPKS</t>
        </is>
      </c>
      <c r="B8833">
        <f>IF('Data SW'!C851="","",'Data SW'!B851)</f>
        <v/>
      </c>
      <c r="C8833">
        <f>IF('Data SW'!C851="","",'Data SW'!C851)</f>
        <v/>
      </c>
      <c r="D8833">
        <f>IF('Data SW'!C851="","",'Data SW'!D851)</f>
        <v/>
      </c>
      <c r="E8833">
        <f>IF('Data SW'!C851="","",'Data SW'!E851)</f>
        <v/>
      </c>
      <c r="F8833">
        <f>IF('Data SW'!C851="","",'Data SW'!F851)</f>
        <v/>
      </c>
      <c r="G8833">
        <f>IF('Data SW'!C851="","",'Data SW'!AD851)</f>
        <v/>
      </c>
      <c r="H8833">
        <f>IF('Data SW'!C851="","",'Data SW'!AC851)</f>
        <v/>
      </c>
      <c r="I8833">
        <f>IF('Data SW'!C851="","",COUNTIF('Data SW'!J851,"&gt;0")+COUNTIF('Data SW'!L851,"&gt;0")+COUNTIF('Data SW'!N851,"&gt;0")+COUNTIF('Data SW'!P851,"&gt;0")+COUNTIF('Data SW'!R851,"&gt;0")+COUNTIF('Data SW'!T851,"&gt;0")+COUNTIF('Data SW'!V851,"&gt;0")+COUNTIF('Data SW'!X851,"&gt;0"))</f>
        <v/>
      </c>
      <c r="J8833">
        <f>IF('Data SW'!C851="","",IF((COUNTIF('Data SW'!K851,"&gt;0")+COUNTIF('Data SW'!M851,"&gt;0")+COUNTIF('Data SW'!O851,"&gt;0")+COUNTIF('Data SW'!Q851,"&gt;0")+COUNTIF('Data SW'!S851,"&gt;0")+COUNTIF('Data SW'!U851,"&gt;0")+COUNTIF('Data SW'!W851,"&gt;0")+COUNTIF('Data SW'!Y851,"&gt;0"))&gt;0,1,0))</f>
        <v/>
      </c>
      <c r="M8833" t="inlineStr">
        <is>
          <t>Data R</t>
        </is>
      </c>
    </row>
    <row r="8834">
      <c r="A8834" t="inlineStr">
        <is>
          <t>PT Swasta / PPKS</t>
        </is>
      </c>
      <c r="B8834">
        <f>IF('Data SW'!C852="","",'Data SW'!B852)</f>
        <v/>
      </c>
      <c r="C8834">
        <f>IF('Data SW'!C852="","",'Data SW'!C852)</f>
        <v/>
      </c>
      <c r="D8834">
        <f>IF('Data SW'!C852="","",'Data SW'!D852)</f>
        <v/>
      </c>
      <c r="E8834">
        <f>IF('Data SW'!C852="","",'Data SW'!E852)</f>
        <v/>
      </c>
      <c r="F8834">
        <f>IF('Data SW'!C852="","",'Data SW'!F852)</f>
        <v/>
      </c>
      <c r="G8834">
        <f>IF('Data SW'!C852="","",'Data SW'!AD852)</f>
        <v/>
      </c>
      <c r="H8834">
        <f>IF('Data SW'!C852="","",'Data SW'!AC852)</f>
        <v/>
      </c>
      <c r="I8834">
        <f>IF('Data SW'!C852="","",COUNTIF('Data SW'!J852,"&gt;0")+COUNTIF('Data SW'!L852,"&gt;0")+COUNTIF('Data SW'!N852,"&gt;0")+COUNTIF('Data SW'!P852,"&gt;0")+COUNTIF('Data SW'!R852,"&gt;0")+COUNTIF('Data SW'!T852,"&gt;0")+COUNTIF('Data SW'!V852,"&gt;0")+COUNTIF('Data SW'!X852,"&gt;0"))</f>
        <v/>
      </c>
      <c r="J8834">
        <f>IF('Data SW'!C852="","",IF((COUNTIF('Data SW'!K852,"&gt;0")+COUNTIF('Data SW'!M852,"&gt;0")+COUNTIF('Data SW'!O852,"&gt;0")+COUNTIF('Data SW'!Q852,"&gt;0")+COUNTIF('Data SW'!S852,"&gt;0")+COUNTIF('Data SW'!U852,"&gt;0")+COUNTIF('Data SW'!W852,"&gt;0")+COUNTIF('Data SW'!Y852,"&gt;0"))&gt;0,1,0))</f>
        <v/>
      </c>
      <c r="M8834" t="inlineStr">
        <is>
          <t>Data R</t>
        </is>
      </c>
    </row>
    <row r="8835">
      <c r="A8835" t="inlineStr">
        <is>
          <t>PT Swasta / PPKS</t>
        </is>
      </c>
      <c r="B8835">
        <f>IF('Data SW'!C853="","",'Data SW'!B853)</f>
        <v/>
      </c>
      <c r="C8835">
        <f>IF('Data SW'!C853="","",'Data SW'!C853)</f>
        <v/>
      </c>
      <c r="D8835">
        <f>IF('Data SW'!C853="","",'Data SW'!D853)</f>
        <v/>
      </c>
      <c r="E8835">
        <f>IF('Data SW'!C853="","",'Data SW'!E853)</f>
        <v/>
      </c>
      <c r="F8835">
        <f>IF('Data SW'!C853="","",'Data SW'!F853)</f>
        <v/>
      </c>
      <c r="G8835">
        <f>IF('Data SW'!C853="","",'Data SW'!AD853)</f>
        <v/>
      </c>
      <c r="H8835">
        <f>IF('Data SW'!C853="","",'Data SW'!AC853)</f>
        <v/>
      </c>
      <c r="I8835">
        <f>IF('Data SW'!C853="","",COUNTIF('Data SW'!J853,"&gt;0")+COUNTIF('Data SW'!L853,"&gt;0")+COUNTIF('Data SW'!N853,"&gt;0")+COUNTIF('Data SW'!P853,"&gt;0")+COUNTIF('Data SW'!R853,"&gt;0")+COUNTIF('Data SW'!T853,"&gt;0")+COUNTIF('Data SW'!V853,"&gt;0")+COUNTIF('Data SW'!X853,"&gt;0"))</f>
        <v/>
      </c>
      <c r="J8835">
        <f>IF('Data SW'!C853="","",IF((COUNTIF('Data SW'!K853,"&gt;0")+COUNTIF('Data SW'!M853,"&gt;0")+COUNTIF('Data SW'!O853,"&gt;0")+COUNTIF('Data SW'!Q853,"&gt;0")+COUNTIF('Data SW'!S853,"&gt;0")+COUNTIF('Data SW'!U853,"&gt;0")+COUNTIF('Data SW'!W853,"&gt;0")+COUNTIF('Data SW'!Y853,"&gt;0"))&gt;0,1,0))</f>
        <v/>
      </c>
      <c r="M8835" t="inlineStr">
        <is>
          <t>Data R</t>
        </is>
      </c>
    </row>
    <row r="8836">
      <c r="A8836" t="inlineStr">
        <is>
          <t>PT Swasta / PPKS</t>
        </is>
      </c>
      <c r="B8836">
        <f>IF('Data SW'!C854="","",'Data SW'!B854)</f>
        <v/>
      </c>
      <c r="C8836">
        <f>IF('Data SW'!C854="","",'Data SW'!C854)</f>
        <v/>
      </c>
      <c r="D8836">
        <f>IF('Data SW'!C854="","",'Data SW'!D854)</f>
        <v/>
      </c>
      <c r="E8836">
        <f>IF('Data SW'!C854="","",'Data SW'!E854)</f>
        <v/>
      </c>
      <c r="F8836">
        <f>IF('Data SW'!C854="","",'Data SW'!F854)</f>
        <v/>
      </c>
      <c r="G8836">
        <f>IF('Data SW'!C854="","",'Data SW'!AD854)</f>
        <v/>
      </c>
      <c r="H8836">
        <f>IF('Data SW'!C854="","",'Data SW'!AC854)</f>
        <v/>
      </c>
      <c r="I8836">
        <f>IF('Data SW'!C854="","",COUNTIF('Data SW'!J854,"&gt;0")+COUNTIF('Data SW'!L854,"&gt;0")+COUNTIF('Data SW'!N854,"&gt;0")+COUNTIF('Data SW'!P854,"&gt;0")+COUNTIF('Data SW'!R854,"&gt;0")+COUNTIF('Data SW'!T854,"&gt;0")+COUNTIF('Data SW'!V854,"&gt;0")+COUNTIF('Data SW'!X854,"&gt;0"))</f>
        <v/>
      </c>
      <c r="J8836">
        <f>IF('Data SW'!C854="","",IF((COUNTIF('Data SW'!K854,"&gt;0")+COUNTIF('Data SW'!M854,"&gt;0")+COUNTIF('Data SW'!O854,"&gt;0")+COUNTIF('Data SW'!Q854,"&gt;0")+COUNTIF('Data SW'!S854,"&gt;0")+COUNTIF('Data SW'!U854,"&gt;0")+COUNTIF('Data SW'!W854,"&gt;0")+COUNTIF('Data SW'!Y854,"&gt;0"))&gt;0,1,0))</f>
        <v/>
      </c>
      <c r="M8836" t="inlineStr">
        <is>
          <t>Data R</t>
        </is>
      </c>
    </row>
    <row r="8837">
      <c r="A8837" t="inlineStr">
        <is>
          <t>PT Swasta / PPKS</t>
        </is>
      </c>
      <c r="B8837">
        <f>IF('Data SW'!C855="","",'Data SW'!B855)</f>
        <v/>
      </c>
      <c r="C8837">
        <f>IF('Data SW'!C855="","",'Data SW'!C855)</f>
        <v/>
      </c>
      <c r="D8837">
        <f>IF('Data SW'!C855="","",'Data SW'!D855)</f>
        <v/>
      </c>
      <c r="E8837">
        <f>IF('Data SW'!C855="","",'Data SW'!E855)</f>
        <v/>
      </c>
      <c r="F8837">
        <f>IF('Data SW'!C855="","",'Data SW'!F855)</f>
        <v/>
      </c>
      <c r="G8837">
        <f>IF('Data SW'!C855="","",'Data SW'!AD855)</f>
        <v/>
      </c>
      <c r="H8837">
        <f>IF('Data SW'!C855="","",'Data SW'!AC855)</f>
        <v/>
      </c>
      <c r="I8837">
        <f>IF('Data SW'!C855="","",COUNTIF('Data SW'!J855,"&gt;0")+COUNTIF('Data SW'!L855,"&gt;0")+COUNTIF('Data SW'!N855,"&gt;0")+COUNTIF('Data SW'!P855,"&gt;0")+COUNTIF('Data SW'!R855,"&gt;0")+COUNTIF('Data SW'!T855,"&gt;0")+COUNTIF('Data SW'!V855,"&gt;0")+COUNTIF('Data SW'!X855,"&gt;0"))</f>
        <v/>
      </c>
      <c r="J8837">
        <f>IF('Data SW'!C855="","",IF((COUNTIF('Data SW'!K855,"&gt;0")+COUNTIF('Data SW'!M855,"&gt;0")+COUNTIF('Data SW'!O855,"&gt;0")+COUNTIF('Data SW'!Q855,"&gt;0")+COUNTIF('Data SW'!S855,"&gt;0")+COUNTIF('Data SW'!U855,"&gt;0")+COUNTIF('Data SW'!W855,"&gt;0")+COUNTIF('Data SW'!Y855,"&gt;0"))&gt;0,1,0))</f>
        <v/>
      </c>
      <c r="M8837" t="inlineStr">
        <is>
          <t>Data R</t>
        </is>
      </c>
    </row>
    <row r="8838">
      <c r="A8838" t="inlineStr">
        <is>
          <t>PT Swasta / PPKS</t>
        </is>
      </c>
      <c r="B8838">
        <f>IF('Data SW'!C856="","",'Data SW'!B856)</f>
        <v/>
      </c>
      <c r="C8838">
        <f>IF('Data SW'!C856="","",'Data SW'!C856)</f>
        <v/>
      </c>
      <c r="D8838">
        <f>IF('Data SW'!C856="","",'Data SW'!D856)</f>
        <v/>
      </c>
      <c r="E8838">
        <f>IF('Data SW'!C856="","",'Data SW'!E856)</f>
        <v/>
      </c>
      <c r="F8838">
        <f>IF('Data SW'!C856="","",'Data SW'!F856)</f>
        <v/>
      </c>
      <c r="G8838">
        <f>IF('Data SW'!C856="","",'Data SW'!AD856)</f>
        <v/>
      </c>
      <c r="H8838">
        <f>IF('Data SW'!C856="","",'Data SW'!AC856)</f>
        <v/>
      </c>
      <c r="I8838">
        <f>IF('Data SW'!C856="","",COUNTIF('Data SW'!J856,"&gt;0")+COUNTIF('Data SW'!L856,"&gt;0")+COUNTIF('Data SW'!N856,"&gt;0")+COUNTIF('Data SW'!P856,"&gt;0")+COUNTIF('Data SW'!R856,"&gt;0")+COUNTIF('Data SW'!T856,"&gt;0")+COUNTIF('Data SW'!V856,"&gt;0")+COUNTIF('Data SW'!X856,"&gt;0"))</f>
        <v/>
      </c>
      <c r="J8838">
        <f>IF('Data SW'!C856="","",IF((COUNTIF('Data SW'!K856,"&gt;0")+COUNTIF('Data SW'!M856,"&gt;0")+COUNTIF('Data SW'!O856,"&gt;0")+COUNTIF('Data SW'!Q856,"&gt;0")+COUNTIF('Data SW'!S856,"&gt;0")+COUNTIF('Data SW'!U856,"&gt;0")+COUNTIF('Data SW'!W856,"&gt;0")+COUNTIF('Data SW'!Y856,"&gt;0"))&gt;0,1,0))</f>
        <v/>
      </c>
      <c r="M8838" t="inlineStr">
        <is>
          <t>Data R</t>
        </is>
      </c>
    </row>
    <row r="8839">
      <c r="A8839" t="inlineStr">
        <is>
          <t>PT Swasta / PPKS</t>
        </is>
      </c>
      <c r="B8839">
        <f>IF('Data SW'!C857="","",'Data SW'!B857)</f>
        <v/>
      </c>
      <c r="C8839">
        <f>IF('Data SW'!C857="","",'Data SW'!C857)</f>
        <v/>
      </c>
      <c r="D8839">
        <f>IF('Data SW'!C857="","",'Data SW'!D857)</f>
        <v/>
      </c>
      <c r="E8839">
        <f>IF('Data SW'!C857="","",'Data SW'!E857)</f>
        <v/>
      </c>
      <c r="F8839">
        <f>IF('Data SW'!C857="","",'Data SW'!F857)</f>
        <v/>
      </c>
      <c r="G8839">
        <f>IF('Data SW'!C857="","",'Data SW'!AD857)</f>
        <v/>
      </c>
      <c r="H8839">
        <f>IF('Data SW'!C857="","",'Data SW'!AC857)</f>
        <v/>
      </c>
      <c r="I8839">
        <f>IF('Data SW'!C857="","",COUNTIF('Data SW'!J857,"&gt;0")+COUNTIF('Data SW'!L857,"&gt;0")+COUNTIF('Data SW'!N857,"&gt;0")+COUNTIF('Data SW'!P857,"&gt;0")+COUNTIF('Data SW'!R857,"&gt;0")+COUNTIF('Data SW'!T857,"&gt;0")+COUNTIF('Data SW'!V857,"&gt;0")+COUNTIF('Data SW'!X857,"&gt;0"))</f>
        <v/>
      </c>
      <c r="J8839">
        <f>IF('Data SW'!C857="","",IF((COUNTIF('Data SW'!K857,"&gt;0")+COUNTIF('Data SW'!M857,"&gt;0")+COUNTIF('Data SW'!O857,"&gt;0")+COUNTIF('Data SW'!Q857,"&gt;0")+COUNTIF('Data SW'!S857,"&gt;0")+COUNTIF('Data SW'!U857,"&gt;0")+COUNTIF('Data SW'!W857,"&gt;0")+COUNTIF('Data SW'!Y857,"&gt;0"))&gt;0,1,0))</f>
        <v/>
      </c>
      <c r="M8839" t="inlineStr">
        <is>
          <t>Data R</t>
        </is>
      </c>
    </row>
    <row r="8840">
      <c r="A8840" t="inlineStr">
        <is>
          <t>PT Swasta / PPKS</t>
        </is>
      </c>
      <c r="B8840">
        <f>IF('Data SW'!C858="","",'Data SW'!B858)</f>
        <v/>
      </c>
      <c r="C8840">
        <f>IF('Data SW'!C858="","",'Data SW'!C858)</f>
        <v/>
      </c>
      <c r="D8840">
        <f>IF('Data SW'!C858="","",'Data SW'!D858)</f>
        <v/>
      </c>
      <c r="E8840">
        <f>IF('Data SW'!C858="","",'Data SW'!E858)</f>
        <v/>
      </c>
      <c r="F8840">
        <f>IF('Data SW'!C858="","",'Data SW'!F858)</f>
        <v/>
      </c>
      <c r="G8840">
        <f>IF('Data SW'!C858="","",'Data SW'!AD858)</f>
        <v/>
      </c>
      <c r="H8840">
        <f>IF('Data SW'!C858="","",'Data SW'!AC858)</f>
        <v/>
      </c>
      <c r="I8840">
        <f>IF('Data SW'!C858="","",COUNTIF('Data SW'!J858,"&gt;0")+COUNTIF('Data SW'!L858,"&gt;0")+COUNTIF('Data SW'!N858,"&gt;0")+COUNTIF('Data SW'!P858,"&gt;0")+COUNTIF('Data SW'!R858,"&gt;0")+COUNTIF('Data SW'!T858,"&gt;0")+COUNTIF('Data SW'!V858,"&gt;0")+COUNTIF('Data SW'!X858,"&gt;0"))</f>
        <v/>
      </c>
      <c r="J8840">
        <f>IF('Data SW'!C858="","",IF((COUNTIF('Data SW'!K858,"&gt;0")+COUNTIF('Data SW'!M858,"&gt;0")+COUNTIF('Data SW'!O858,"&gt;0")+COUNTIF('Data SW'!Q858,"&gt;0")+COUNTIF('Data SW'!S858,"&gt;0")+COUNTIF('Data SW'!U858,"&gt;0")+COUNTIF('Data SW'!W858,"&gt;0")+COUNTIF('Data SW'!Y858,"&gt;0"))&gt;0,1,0))</f>
        <v/>
      </c>
      <c r="M8840" t="inlineStr">
        <is>
          <t>Data R</t>
        </is>
      </c>
    </row>
    <row r="8841">
      <c r="A8841" t="inlineStr">
        <is>
          <t>PT Swasta / PPKS</t>
        </is>
      </c>
      <c r="B8841">
        <f>IF('Data SW'!C859="","",'Data SW'!B859)</f>
        <v/>
      </c>
      <c r="C8841">
        <f>IF('Data SW'!C859="","",'Data SW'!C859)</f>
        <v/>
      </c>
      <c r="D8841">
        <f>IF('Data SW'!C859="","",'Data SW'!D859)</f>
        <v/>
      </c>
      <c r="E8841">
        <f>IF('Data SW'!C859="","",'Data SW'!E859)</f>
        <v/>
      </c>
      <c r="F8841">
        <f>IF('Data SW'!C859="","",'Data SW'!F859)</f>
        <v/>
      </c>
      <c r="G8841">
        <f>IF('Data SW'!C859="","",'Data SW'!AD859)</f>
        <v/>
      </c>
      <c r="H8841">
        <f>IF('Data SW'!C859="","",'Data SW'!AC859)</f>
        <v/>
      </c>
      <c r="I8841">
        <f>IF('Data SW'!C859="","",COUNTIF('Data SW'!J859,"&gt;0")+COUNTIF('Data SW'!L859,"&gt;0")+COUNTIF('Data SW'!N859,"&gt;0")+COUNTIF('Data SW'!P859,"&gt;0")+COUNTIF('Data SW'!R859,"&gt;0")+COUNTIF('Data SW'!T859,"&gt;0")+COUNTIF('Data SW'!V859,"&gt;0")+COUNTIF('Data SW'!X859,"&gt;0"))</f>
        <v/>
      </c>
      <c r="J8841">
        <f>IF('Data SW'!C859="","",IF((COUNTIF('Data SW'!K859,"&gt;0")+COUNTIF('Data SW'!M859,"&gt;0")+COUNTIF('Data SW'!O859,"&gt;0")+COUNTIF('Data SW'!Q859,"&gt;0")+COUNTIF('Data SW'!S859,"&gt;0")+COUNTIF('Data SW'!U859,"&gt;0")+COUNTIF('Data SW'!W859,"&gt;0")+COUNTIF('Data SW'!Y859,"&gt;0"))&gt;0,1,0))</f>
        <v/>
      </c>
      <c r="M8841" t="inlineStr">
        <is>
          <t>Data R</t>
        </is>
      </c>
    </row>
    <row r="8842">
      <c r="A8842" t="inlineStr">
        <is>
          <t>PT Swasta / PPKS</t>
        </is>
      </c>
      <c r="B8842">
        <f>IF('Data SW'!C860="","",'Data SW'!B860)</f>
        <v/>
      </c>
      <c r="C8842">
        <f>IF('Data SW'!C860="","",'Data SW'!C860)</f>
        <v/>
      </c>
      <c r="D8842">
        <f>IF('Data SW'!C860="","",'Data SW'!D860)</f>
        <v/>
      </c>
      <c r="E8842">
        <f>IF('Data SW'!C860="","",'Data SW'!E860)</f>
        <v/>
      </c>
      <c r="F8842">
        <f>IF('Data SW'!C860="","",'Data SW'!F860)</f>
        <v/>
      </c>
      <c r="G8842">
        <f>IF('Data SW'!C860="","",'Data SW'!AD860)</f>
        <v/>
      </c>
      <c r="H8842">
        <f>IF('Data SW'!C860="","",'Data SW'!AC860)</f>
        <v/>
      </c>
      <c r="I8842">
        <f>IF('Data SW'!C860="","",COUNTIF('Data SW'!J860,"&gt;0")+COUNTIF('Data SW'!L860,"&gt;0")+COUNTIF('Data SW'!N860,"&gt;0")+COUNTIF('Data SW'!P860,"&gt;0")+COUNTIF('Data SW'!R860,"&gt;0")+COUNTIF('Data SW'!T860,"&gt;0")+COUNTIF('Data SW'!V860,"&gt;0")+COUNTIF('Data SW'!X860,"&gt;0"))</f>
        <v/>
      </c>
      <c r="J8842">
        <f>IF('Data SW'!C860="","",IF((COUNTIF('Data SW'!K860,"&gt;0")+COUNTIF('Data SW'!M860,"&gt;0")+COUNTIF('Data SW'!O860,"&gt;0")+COUNTIF('Data SW'!Q860,"&gt;0")+COUNTIF('Data SW'!S860,"&gt;0")+COUNTIF('Data SW'!U860,"&gt;0")+COUNTIF('Data SW'!W860,"&gt;0")+COUNTIF('Data SW'!Y860,"&gt;0"))&gt;0,1,0))</f>
        <v/>
      </c>
      <c r="M8842" t="inlineStr">
        <is>
          <t>Data R</t>
        </is>
      </c>
    </row>
    <row r="8843">
      <c r="A8843" t="inlineStr">
        <is>
          <t>PT Swasta / PPKS</t>
        </is>
      </c>
      <c r="B8843">
        <f>IF('Data SW'!C861="","",'Data SW'!B861)</f>
        <v/>
      </c>
      <c r="C8843">
        <f>IF('Data SW'!C861="","",'Data SW'!C861)</f>
        <v/>
      </c>
      <c r="D8843">
        <f>IF('Data SW'!C861="","",'Data SW'!D861)</f>
        <v/>
      </c>
      <c r="E8843">
        <f>IF('Data SW'!C861="","",'Data SW'!E861)</f>
        <v/>
      </c>
      <c r="F8843">
        <f>IF('Data SW'!C861="","",'Data SW'!F861)</f>
        <v/>
      </c>
      <c r="G8843">
        <f>IF('Data SW'!C861="","",'Data SW'!AD861)</f>
        <v/>
      </c>
      <c r="H8843">
        <f>IF('Data SW'!C861="","",'Data SW'!AC861)</f>
        <v/>
      </c>
      <c r="I8843">
        <f>IF('Data SW'!C861="","",COUNTIF('Data SW'!J861,"&gt;0")+COUNTIF('Data SW'!L861,"&gt;0")+COUNTIF('Data SW'!N861,"&gt;0")+COUNTIF('Data SW'!P861,"&gt;0")+COUNTIF('Data SW'!R861,"&gt;0")+COUNTIF('Data SW'!T861,"&gt;0")+COUNTIF('Data SW'!V861,"&gt;0")+COUNTIF('Data SW'!X861,"&gt;0"))</f>
        <v/>
      </c>
      <c r="J8843">
        <f>IF('Data SW'!C861="","",IF((COUNTIF('Data SW'!K861,"&gt;0")+COUNTIF('Data SW'!M861,"&gt;0")+COUNTIF('Data SW'!O861,"&gt;0")+COUNTIF('Data SW'!Q861,"&gt;0")+COUNTIF('Data SW'!S861,"&gt;0")+COUNTIF('Data SW'!U861,"&gt;0")+COUNTIF('Data SW'!W861,"&gt;0")+COUNTIF('Data SW'!Y861,"&gt;0"))&gt;0,1,0))</f>
        <v/>
      </c>
      <c r="M8843" t="inlineStr">
        <is>
          <t>Data R</t>
        </is>
      </c>
    </row>
    <row r="8844">
      <c r="A8844" t="inlineStr">
        <is>
          <t>PT Swasta / PPKS</t>
        </is>
      </c>
      <c r="B8844">
        <f>IF('Data SW'!C862="","",'Data SW'!B862)</f>
        <v/>
      </c>
      <c r="C8844">
        <f>IF('Data SW'!C862="","",'Data SW'!C862)</f>
        <v/>
      </c>
      <c r="D8844">
        <f>IF('Data SW'!C862="","",'Data SW'!D862)</f>
        <v/>
      </c>
      <c r="E8844">
        <f>IF('Data SW'!C862="","",'Data SW'!E862)</f>
        <v/>
      </c>
      <c r="F8844">
        <f>IF('Data SW'!C862="","",'Data SW'!F862)</f>
        <v/>
      </c>
      <c r="G8844">
        <f>IF('Data SW'!C862="","",'Data SW'!AD862)</f>
        <v/>
      </c>
      <c r="H8844">
        <f>IF('Data SW'!C862="","",'Data SW'!AC862)</f>
        <v/>
      </c>
      <c r="I8844">
        <f>IF('Data SW'!C862="","",COUNTIF('Data SW'!J862,"&gt;0")+COUNTIF('Data SW'!L862,"&gt;0")+COUNTIF('Data SW'!N862,"&gt;0")+COUNTIF('Data SW'!P862,"&gt;0")+COUNTIF('Data SW'!R862,"&gt;0")+COUNTIF('Data SW'!T862,"&gt;0")+COUNTIF('Data SW'!V862,"&gt;0")+COUNTIF('Data SW'!X862,"&gt;0"))</f>
        <v/>
      </c>
      <c r="J8844">
        <f>IF('Data SW'!C862="","",IF((COUNTIF('Data SW'!K862,"&gt;0")+COUNTIF('Data SW'!M862,"&gt;0")+COUNTIF('Data SW'!O862,"&gt;0")+COUNTIF('Data SW'!Q862,"&gt;0")+COUNTIF('Data SW'!S862,"&gt;0")+COUNTIF('Data SW'!U862,"&gt;0")+COUNTIF('Data SW'!W862,"&gt;0")+COUNTIF('Data SW'!Y862,"&gt;0"))&gt;0,1,0))</f>
        <v/>
      </c>
      <c r="M8844" t="inlineStr">
        <is>
          <t>Data R</t>
        </is>
      </c>
    </row>
    <row r="8845">
      <c r="A8845" t="inlineStr">
        <is>
          <t>PT Swasta / PPKS</t>
        </is>
      </c>
      <c r="B8845">
        <f>IF('Data SW'!C863="","",'Data SW'!B863)</f>
        <v/>
      </c>
      <c r="C8845">
        <f>IF('Data SW'!C863="","",'Data SW'!C863)</f>
        <v/>
      </c>
      <c r="D8845">
        <f>IF('Data SW'!C863="","",'Data SW'!D863)</f>
        <v/>
      </c>
      <c r="E8845">
        <f>IF('Data SW'!C863="","",'Data SW'!E863)</f>
        <v/>
      </c>
      <c r="F8845">
        <f>IF('Data SW'!C863="","",'Data SW'!F863)</f>
        <v/>
      </c>
      <c r="G8845">
        <f>IF('Data SW'!C863="","",'Data SW'!AD863)</f>
        <v/>
      </c>
      <c r="H8845">
        <f>IF('Data SW'!C863="","",'Data SW'!AC863)</f>
        <v/>
      </c>
      <c r="I8845">
        <f>IF('Data SW'!C863="","",COUNTIF('Data SW'!J863,"&gt;0")+COUNTIF('Data SW'!L863,"&gt;0")+COUNTIF('Data SW'!N863,"&gt;0")+COUNTIF('Data SW'!P863,"&gt;0")+COUNTIF('Data SW'!R863,"&gt;0")+COUNTIF('Data SW'!T863,"&gt;0")+COUNTIF('Data SW'!V863,"&gt;0")+COUNTIF('Data SW'!X863,"&gt;0"))</f>
        <v/>
      </c>
      <c r="J8845">
        <f>IF('Data SW'!C863="","",IF((COUNTIF('Data SW'!K863,"&gt;0")+COUNTIF('Data SW'!M863,"&gt;0")+COUNTIF('Data SW'!O863,"&gt;0")+COUNTIF('Data SW'!Q863,"&gt;0")+COUNTIF('Data SW'!S863,"&gt;0")+COUNTIF('Data SW'!U863,"&gt;0")+COUNTIF('Data SW'!W863,"&gt;0")+COUNTIF('Data SW'!Y863,"&gt;0"))&gt;0,1,0))</f>
        <v/>
      </c>
      <c r="M8845" t="inlineStr">
        <is>
          <t>Data R</t>
        </is>
      </c>
    </row>
    <row r="8846">
      <c r="A8846" t="inlineStr">
        <is>
          <t>PT Swasta / PPKS</t>
        </is>
      </c>
      <c r="B8846">
        <f>IF('Data SW'!C864="","",'Data SW'!B864)</f>
        <v/>
      </c>
      <c r="C8846">
        <f>IF('Data SW'!C864="","",'Data SW'!C864)</f>
        <v/>
      </c>
      <c r="D8846">
        <f>IF('Data SW'!C864="","",'Data SW'!D864)</f>
        <v/>
      </c>
      <c r="E8846">
        <f>IF('Data SW'!C864="","",'Data SW'!E864)</f>
        <v/>
      </c>
      <c r="F8846">
        <f>IF('Data SW'!C864="","",'Data SW'!F864)</f>
        <v/>
      </c>
      <c r="G8846">
        <f>IF('Data SW'!C864="","",'Data SW'!AD864)</f>
        <v/>
      </c>
      <c r="H8846">
        <f>IF('Data SW'!C864="","",'Data SW'!AC864)</f>
        <v/>
      </c>
      <c r="I8846">
        <f>IF('Data SW'!C864="","",COUNTIF('Data SW'!J864,"&gt;0")+COUNTIF('Data SW'!L864,"&gt;0")+COUNTIF('Data SW'!N864,"&gt;0")+COUNTIF('Data SW'!P864,"&gt;0")+COUNTIF('Data SW'!R864,"&gt;0")+COUNTIF('Data SW'!T864,"&gt;0")+COUNTIF('Data SW'!V864,"&gt;0")+COUNTIF('Data SW'!X864,"&gt;0"))</f>
        <v/>
      </c>
      <c r="J8846">
        <f>IF('Data SW'!C864="","",IF((COUNTIF('Data SW'!K864,"&gt;0")+COUNTIF('Data SW'!M864,"&gt;0")+COUNTIF('Data SW'!O864,"&gt;0")+COUNTIF('Data SW'!Q864,"&gt;0")+COUNTIF('Data SW'!S864,"&gt;0")+COUNTIF('Data SW'!U864,"&gt;0")+COUNTIF('Data SW'!W864,"&gt;0")+COUNTIF('Data SW'!Y864,"&gt;0"))&gt;0,1,0))</f>
        <v/>
      </c>
      <c r="M8846" t="inlineStr">
        <is>
          <t>Data R</t>
        </is>
      </c>
    </row>
    <row r="8847">
      <c r="A8847" t="inlineStr">
        <is>
          <t>PT Swasta / PPKS</t>
        </is>
      </c>
      <c r="B8847">
        <f>IF('Data SW'!C865="","",'Data SW'!B865)</f>
        <v/>
      </c>
      <c r="C8847">
        <f>IF('Data SW'!C865="","",'Data SW'!C865)</f>
        <v/>
      </c>
      <c r="D8847">
        <f>IF('Data SW'!C865="","",'Data SW'!D865)</f>
        <v/>
      </c>
      <c r="E8847">
        <f>IF('Data SW'!C865="","",'Data SW'!E865)</f>
        <v/>
      </c>
      <c r="F8847">
        <f>IF('Data SW'!C865="","",'Data SW'!F865)</f>
        <v/>
      </c>
      <c r="G8847">
        <f>IF('Data SW'!C865="","",'Data SW'!AD865)</f>
        <v/>
      </c>
      <c r="H8847">
        <f>IF('Data SW'!C865="","",'Data SW'!AC865)</f>
        <v/>
      </c>
      <c r="I8847">
        <f>IF('Data SW'!C865="","",COUNTIF('Data SW'!J865,"&gt;0")+COUNTIF('Data SW'!L865,"&gt;0")+COUNTIF('Data SW'!N865,"&gt;0")+COUNTIF('Data SW'!P865,"&gt;0")+COUNTIF('Data SW'!R865,"&gt;0")+COUNTIF('Data SW'!T865,"&gt;0")+COUNTIF('Data SW'!V865,"&gt;0")+COUNTIF('Data SW'!X865,"&gt;0"))</f>
        <v/>
      </c>
      <c r="J8847">
        <f>IF('Data SW'!C865="","",IF((COUNTIF('Data SW'!K865,"&gt;0")+COUNTIF('Data SW'!M865,"&gt;0")+COUNTIF('Data SW'!O865,"&gt;0")+COUNTIF('Data SW'!Q865,"&gt;0")+COUNTIF('Data SW'!S865,"&gt;0")+COUNTIF('Data SW'!U865,"&gt;0")+COUNTIF('Data SW'!W865,"&gt;0")+COUNTIF('Data SW'!Y865,"&gt;0"))&gt;0,1,0))</f>
        <v/>
      </c>
      <c r="M8847" t="inlineStr">
        <is>
          <t>Data R</t>
        </is>
      </c>
    </row>
    <row r="8848">
      <c r="A8848" t="inlineStr">
        <is>
          <t>PT Swasta / PPKS</t>
        </is>
      </c>
      <c r="B8848">
        <f>IF('Data SW'!C866="","",'Data SW'!B866)</f>
        <v/>
      </c>
      <c r="C8848">
        <f>IF('Data SW'!C866="","",'Data SW'!C866)</f>
        <v/>
      </c>
      <c r="D8848">
        <f>IF('Data SW'!C866="","",'Data SW'!D866)</f>
        <v/>
      </c>
      <c r="E8848">
        <f>IF('Data SW'!C866="","",'Data SW'!E866)</f>
        <v/>
      </c>
      <c r="F8848">
        <f>IF('Data SW'!C866="","",'Data SW'!F866)</f>
        <v/>
      </c>
      <c r="G8848">
        <f>IF('Data SW'!C866="","",'Data SW'!AD866)</f>
        <v/>
      </c>
      <c r="H8848">
        <f>IF('Data SW'!C866="","",'Data SW'!AC866)</f>
        <v/>
      </c>
      <c r="I8848">
        <f>IF('Data SW'!C866="","",COUNTIF('Data SW'!J866,"&gt;0")+COUNTIF('Data SW'!L866,"&gt;0")+COUNTIF('Data SW'!N866,"&gt;0")+COUNTIF('Data SW'!P866,"&gt;0")+COUNTIF('Data SW'!R866,"&gt;0")+COUNTIF('Data SW'!T866,"&gt;0")+COUNTIF('Data SW'!V866,"&gt;0")+COUNTIF('Data SW'!X866,"&gt;0"))</f>
        <v/>
      </c>
      <c r="J8848">
        <f>IF('Data SW'!C866="","",IF((COUNTIF('Data SW'!K866,"&gt;0")+COUNTIF('Data SW'!M866,"&gt;0")+COUNTIF('Data SW'!O866,"&gt;0")+COUNTIF('Data SW'!Q866,"&gt;0")+COUNTIF('Data SW'!S866,"&gt;0")+COUNTIF('Data SW'!U866,"&gt;0")+COUNTIF('Data SW'!W866,"&gt;0")+COUNTIF('Data SW'!Y866,"&gt;0"))&gt;0,1,0))</f>
        <v/>
      </c>
      <c r="M8848" t="inlineStr">
        <is>
          <t>Data R</t>
        </is>
      </c>
    </row>
    <row r="8849">
      <c r="A8849" t="inlineStr">
        <is>
          <t>PT Swasta / PPKS</t>
        </is>
      </c>
      <c r="B8849">
        <f>IF('Data SW'!C867="","",'Data SW'!B867)</f>
        <v/>
      </c>
      <c r="C8849">
        <f>IF('Data SW'!C867="","",'Data SW'!C867)</f>
        <v/>
      </c>
      <c r="D8849">
        <f>IF('Data SW'!C867="","",'Data SW'!D867)</f>
        <v/>
      </c>
      <c r="E8849">
        <f>IF('Data SW'!C867="","",'Data SW'!E867)</f>
        <v/>
      </c>
      <c r="F8849">
        <f>IF('Data SW'!C867="","",'Data SW'!F867)</f>
        <v/>
      </c>
      <c r="G8849">
        <f>IF('Data SW'!C867="","",'Data SW'!AD867)</f>
        <v/>
      </c>
      <c r="H8849">
        <f>IF('Data SW'!C867="","",'Data SW'!AC867)</f>
        <v/>
      </c>
      <c r="I8849">
        <f>IF('Data SW'!C867="","",COUNTIF('Data SW'!J867,"&gt;0")+COUNTIF('Data SW'!L867,"&gt;0")+COUNTIF('Data SW'!N867,"&gt;0")+COUNTIF('Data SW'!P867,"&gt;0")+COUNTIF('Data SW'!R867,"&gt;0")+COUNTIF('Data SW'!T867,"&gt;0")+COUNTIF('Data SW'!V867,"&gt;0")+COUNTIF('Data SW'!X867,"&gt;0"))</f>
        <v/>
      </c>
      <c r="J8849">
        <f>IF('Data SW'!C867="","",IF((COUNTIF('Data SW'!K867,"&gt;0")+COUNTIF('Data SW'!M867,"&gt;0")+COUNTIF('Data SW'!O867,"&gt;0")+COUNTIF('Data SW'!Q867,"&gt;0")+COUNTIF('Data SW'!S867,"&gt;0")+COUNTIF('Data SW'!U867,"&gt;0")+COUNTIF('Data SW'!W867,"&gt;0")+COUNTIF('Data SW'!Y867,"&gt;0"))&gt;0,1,0))</f>
        <v/>
      </c>
      <c r="M8849" t="inlineStr">
        <is>
          <t>Data R</t>
        </is>
      </c>
    </row>
    <row r="8850">
      <c r="A8850" t="inlineStr">
        <is>
          <t>PT Swasta / PPKS</t>
        </is>
      </c>
      <c r="B8850">
        <f>IF('Data SW'!C868="","",'Data SW'!B868)</f>
        <v/>
      </c>
      <c r="C8850">
        <f>IF('Data SW'!C868="","",'Data SW'!C868)</f>
        <v/>
      </c>
      <c r="D8850">
        <f>IF('Data SW'!C868="","",'Data SW'!D868)</f>
        <v/>
      </c>
      <c r="E8850">
        <f>IF('Data SW'!C868="","",'Data SW'!E868)</f>
        <v/>
      </c>
      <c r="F8850">
        <f>IF('Data SW'!C868="","",'Data SW'!F868)</f>
        <v/>
      </c>
      <c r="G8850">
        <f>IF('Data SW'!C868="","",'Data SW'!AD868)</f>
        <v/>
      </c>
      <c r="H8850">
        <f>IF('Data SW'!C868="","",'Data SW'!AC868)</f>
        <v/>
      </c>
      <c r="I8850">
        <f>IF('Data SW'!C868="","",COUNTIF('Data SW'!J868,"&gt;0")+COUNTIF('Data SW'!L868,"&gt;0")+COUNTIF('Data SW'!N868,"&gt;0")+COUNTIF('Data SW'!P868,"&gt;0")+COUNTIF('Data SW'!R868,"&gt;0")+COUNTIF('Data SW'!T868,"&gt;0")+COUNTIF('Data SW'!V868,"&gt;0")+COUNTIF('Data SW'!X868,"&gt;0"))</f>
        <v/>
      </c>
      <c r="J8850">
        <f>IF('Data SW'!C868="","",IF((COUNTIF('Data SW'!K868,"&gt;0")+COUNTIF('Data SW'!M868,"&gt;0")+COUNTIF('Data SW'!O868,"&gt;0")+COUNTIF('Data SW'!Q868,"&gt;0")+COUNTIF('Data SW'!S868,"&gt;0")+COUNTIF('Data SW'!U868,"&gt;0")+COUNTIF('Data SW'!W868,"&gt;0")+COUNTIF('Data SW'!Y868,"&gt;0"))&gt;0,1,0))</f>
        <v/>
      </c>
      <c r="M8850" t="inlineStr">
        <is>
          <t>Data R</t>
        </is>
      </c>
    </row>
    <row r="8851">
      <c r="A8851" t="inlineStr">
        <is>
          <t>PT Swasta / PPKS</t>
        </is>
      </c>
      <c r="B8851">
        <f>IF('Data SW'!C869="","",'Data SW'!B869)</f>
        <v/>
      </c>
      <c r="C8851">
        <f>IF('Data SW'!C869="","",'Data SW'!C869)</f>
        <v/>
      </c>
      <c r="D8851">
        <f>IF('Data SW'!C869="","",'Data SW'!D869)</f>
        <v/>
      </c>
      <c r="E8851">
        <f>IF('Data SW'!C869="","",'Data SW'!E869)</f>
        <v/>
      </c>
      <c r="F8851">
        <f>IF('Data SW'!C869="","",'Data SW'!F869)</f>
        <v/>
      </c>
      <c r="G8851">
        <f>IF('Data SW'!C869="","",'Data SW'!AD869)</f>
        <v/>
      </c>
      <c r="H8851">
        <f>IF('Data SW'!C869="","",'Data SW'!AC869)</f>
        <v/>
      </c>
      <c r="I8851">
        <f>IF('Data SW'!C869="","",COUNTIF('Data SW'!J869,"&gt;0")+COUNTIF('Data SW'!L869,"&gt;0")+COUNTIF('Data SW'!N869,"&gt;0")+COUNTIF('Data SW'!P869,"&gt;0")+COUNTIF('Data SW'!R869,"&gt;0")+COUNTIF('Data SW'!T869,"&gt;0")+COUNTIF('Data SW'!V869,"&gt;0")+COUNTIF('Data SW'!X869,"&gt;0"))</f>
        <v/>
      </c>
      <c r="J8851">
        <f>IF('Data SW'!C869="","",IF((COUNTIF('Data SW'!K869,"&gt;0")+COUNTIF('Data SW'!M869,"&gt;0")+COUNTIF('Data SW'!O869,"&gt;0")+COUNTIF('Data SW'!Q869,"&gt;0")+COUNTIF('Data SW'!S869,"&gt;0")+COUNTIF('Data SW'!U869,"&gt;0")+COUNTIF('Data SW'!W869,"&gt;0")+COUNTIF('Data SW'!Y869,"&gt;0"))&gt;0,1,0))</f>
        <v/>
      </c>
      <c r="M8851" t="inlineStr">
        <is>
          <t>Data R</t>
        </is>
      </c>
    </row>
    <row r="8852">
      <c r="A8852" t="inlineStr">
        <is>
          <t>PT Swasta / PPKS</t>
        </is>
      </c>
      <c r="B8852">
        <f>IF('Data SW'!C870="","",'Data SW'!B870)</f>
        <v/>
      </c>
      <c r="C8852">
        <f>IF('Data SW'!C870="","",'Data SW'!C870)</f>
        <v/>
      </c>
      <c r="D8852">
        <f>IF('Data SW'!C870="","",'Data SW'!D870)</f>
        <v/>
      </c>
      <c r="E8852">
        <f>IF('Data SW'!C870="","",'Data SW'!E870)</f>
        <v/>
      </c>
      <c r="F8852">
        <f>IF('Data SW'!C870="","",'Data SW'!F870)</f>
        <v/>
      </c>
      <c r="G8852">
        <f>IF('Data SW'!C870="","",'Data SW'!AD870)</f>
        <v/>
      </c>
      <c r="H8852">
        <f>IF('Data SW'!C870="","",'Data SW'!AC870)</f>
        <v/>
      </c>
      <c r="I8852">
        <f>IF('Data SW'!C870="","",COUNTIF('Data SW'!J870,"&gt;0")+COUNTIF('Data SW'!L870,"&gt;0")+COUNTIF('Data SW'!N870,"&gt;0")+COUNTIF('Data SW'!P870,"&gt;0")+COUNTIF('Data SW'!R870,"&gt;0")+COUNTIF('Data SW'!T870,"&gt;0")+COUNTIF('Data SW'!V870,"&gt;0")+COUNTIF('Data SW'!X870,"&gt;0"))</f>
        <v/>
      </c>
      <c r="J8852">
        <f>IF('Data SW'!C870="","",IF((COUNTIF('Data SW'!K870,"&gt;0")+COUNTIF('Data SW'!M870,"&gt;0")+COUNTIF('Data SW'!O870,"&gt;0")+COUNTIF('Data SW'!Q870,"&gt;0")+COUNTIF('Data SW'!S870,"&gt;0")+COUNTIF('Data SW'!U870,"&gt;0")+COUNTIF('Data SW'!W870,"&gt;0")+COUNTIF('Data SW'!Y870,"&gt;0"))&gt;0,1,0))</f>
        <v/>
      </c>
      <c r="M8852" t="inlineStr">
        <is>
          <t>Data R</t>
        </is>
      </c>
    </row>
    <row r="8853">
      <c r="A8853" t="inlineStr">
        <is>
          <t>PT Swasta / PPKS</t>
        </is>
      </c>
      <c r="B8853">
        <f>IF('Data SW'!C871="","",'Data SW'!B871)</f>
        <v/>
      </c>
      <c r="C8853">
        <f>IF('Data SW'!C871="","",'Data SW'!C871)</f>
        <v/>
      </c>
      <c r="D8853">
        <f>IF('Data SW'!C871="","",'Data SW'!D871)</f>
        <v/>
      </c>
      <c r="E8853">
        <f>IF('Data SW'!C871="","",'Data SW'!E871)</f>
        <v/>
      </c>
      <c r="F8853">
        <f>IF('Data SW'!C871="","",'Data SW'!F871)</f>
        <v/>
      </c>
      <c r="G8853">
        <f>IF('Data SW'!C871="","",'Data SW'!AD871)</f>
        <v/>
      </c>
      <c r="H8853">
        <f>IF('Data SW'!C871="","",'Data SW'!AC871)</f>
        <v/>
      </c>
      <c r="I8853">
        <f>IF('Data SW'!C871="","",COUNTIF('Data SW'!J871,"&gt;0")+COUNTIF('Data SW'!L871,"&gt;0")+COUNTIF('Data SW'!N871,"&gt;0")+COUNTIF('Data SW'!P871,"&gt;0")+COUNTIF('Data SW'!R871,"&gt;0")+COUNTIF('Data SW'!T871,"&gt;0")+COUNTIF('Data SW'!V871,"&gt;0")+COUNTIF('Data SW'!X871,"&gt;0"))</f>
        <v/>
      </c>
      <c r="J8853">
        <f>IF('Data SW'!C871="","",IF((COUNTIF('Data SW'!K871,"&gt;0")+COUNTIF('Data SW'!M871,"&gt;0")+COUNTIF('Data SW'!O871,"&gt;0")+COUNTIF('Data SW'!Q871,"&gt;0")+COUNTIF('Data SW'!S871,"&gt;0")+COUNTIF('Data SW'!U871,"&gt;0")+COUNTIF('Data SW'!W871,"&gt;0")+COUNTIF('Data SW'!Y871,"&gt;0"))&gt;0,1,0))</f>
        <v/>
      </c>
      <c r="M8853" t="inlineStr">
        <is>
          <t>Data R</t>
        </is>
      </c>
    </row>
    <row r="8854">
      <c r="A8854" t="inlineStr">
        <is>
          <t>PT Swasta / PPKS</t>
        </is>
      </c>
      <c r="B8854">
        <f>IF('Data SW'!C872="","",'Data SW'!B872)</f>
        <v/>
      </c>
      <c r="C8854">
        <f>IF('Data SW'!C872="","",'Data SW'!C872)</f>
        <v/>
      </c>
      <c r="D8854">
        <f>IF('Data SW'!C872="","",'Data SW'!D872)</f>
        <v/>
      </c>
      <c r="E8854">
        <f>IF('Data SW'!C872="","",'Data SW'!E872)</f>
        <v/>
      </c>
      <c r="F8854">
        <f>IF('Data SW'!C872="","",'Data SW'!F872)</f>
        <v/>
      </c>
      <c r="G8854">
        <f>IF('Data SW'!C872="","",'Data SW'!AD872)</f>
        <v/>
      </c>
      <c r="H8854">
        <f>IF('Data SW'!C872="","",'Data SW'!AC872)</f>
        <v/>
      </c>
      <c r="I8854">
        <f>IF('Data SW'!C872="","",COUNTIF('Data SW'!J872,"&gt;0")+COUNTIF('Data SW'!L872,"&gt;0")+COUNTIF('Data SW'!N872,"&gt;0")+COUNTIF('Data SW'!P872,"&gt;0")+COUNTIF('Data SW'!R872,"&gt;0")+COUNTIF('Data SW'!T872,"&gt;0")+COUNTIF('Data SW'!V872,"&gt;0")+COUNTIF('Data SW'!X872,"&gt;0"))</f>
        <v/>
      </c>
      <c r="J8854">
        <f>IF('Data SW'!C872="","",IF((COUNTIF('Data SW'!K872,"&gt;0")+COUNTIF('Data SW'!M872,"&gt;0")+COUNTIF('Data SW'!O872,"&gt;0")+COUNTIF('Data SW'!Q872,"&gt;0")+COUNTIF('Data SW'!S872,"&gt;0")+COUNTIF('Data SW'!U872,"&gt;0")+COUNTIF('Data SW'!W872,"&gt;0")+COUNTIF('Data SW'!Y872,"&gt;0"))&gt;0,1,0))</f>
        <v/>
      </c>
      <c r="M8854" t="inlineStr">
        <is>
          <t>Data R</t>
        </is>
      </c>
    </row>
    <row r="8855">
      <c r="A8855" t="inlineStr">
        <is>
          <t>PT Swasta / PPKS</t>
        </is>
      </c>
      <c r="B8855">
        <f>IF('Data SW'!C873="","",'Data SW'!B873)</f>
        <v/>
      </c>
      <c r="C8855">
        <f>IF('Data SW'!C873="","",'Data SW'!C873)</f>
        <v/>
      </c>
      <c r="D8855">
        <f>IF('Data SW'!C873="","",'Data SW'!D873)</f>
        <v/>
      </c>
      <c r="E8855">
        <f>IF('Data SW'!C873="","",'Data SW'!E873)</f>
        <v/>
      </c>
      <c r="F8855">
        <f>IF('Data SW'!C873="","",'Data SW'!F873)</f>
        <v/>
      </c>
      <c r="G8855">
        <f>IF('Data SW'!C873="","",'Data SW'!AD873)</f>
        <v/>
      </c>
      <c r="H8855">
        <f>IF('Data SW'!C873="","",'Data SW'!AC873)</f>
        <v/>
      </c>
      <c r="I8855">
        <f>IF('Data SW'!C873="","",COUNTIF('Data SW'!J873,"&gt;0")+COUNTIF('Data SW'!L873,"&gt;0")+COUNTIF('Data SW'!N873,"&gt;0")+COUNTIF('Data SW'!P873,"&gt;0")+COUNTIF('Data SW'!R873,"&gt;0")+COUNTIF('Data SW'!T873,"&gt;0")+COUNTIF('Data SW'!V873,"&gt;0")+COUNTIF('Data SW'!X873,"&gt;0"))</f>
        <v/>
      </c>
      <c r="J8855">
        <f>IF('Data SW'!C873="","",IF((COUNTIF('Data SW'!K873,"&gt;0")+COUNTIF('Data SW'!M873,"&gt;0")+COUNTIF('Data SW'!O873,"&gt;0")+COUNTIF('Data SW'!Q873,"&gt;0")+COUNTIF('Data SW'!S873,"&gt;0")+COUNTIF('Data SW'!U873,"&gt;0")+COUNTIF('Data SW'!W873,"&gt;0")+COUNTIF('Data SW'!Y873,"&gt;0"))&gt;0,1,0))</f>
        <v/>
      </c>
      <c r="M8855" t="inlineStr">
        <is>
          <t>Data R</t>
        </is>
      </c>
    </row>
    <row r="8856">
      <c r="A8856" t="inlineStr">
        <is>
          <t>PT Swasta / PPKS</t>
        </is>
      </c>
      <c r="B8856">
        <f>IF('Data SW'!C874="","",'Data SW'!B874)</f>
        <v/>
      </c>
      <c r="C8856">
        <f>IF('Data SW'!C874="","",'Data SW'!C874)</f>
        <v/>
      </c>
      <c r="D8856">
        <f>IF('Data SW'!C874="","",'Data SW'!D874)</f>
        <v/>
      </c>
      <c r="E8856">
        <f>IF('Data SW'!C874="","",'Data SW'!E874)</f>
        <v/>
      </c>
      <c r="F8856">
        <f>IF('Data SW'!C874="","",'Data SW'!F874)</f>
        <v/>
      </c>
      <c r="G8856">
        <f>IF('Data SW'!C874="","",'Data SW'!AD874)</f>
        <v/>
      </c>
      <c r="H8856">
        <f>IF('Data SW'!C874="","",'Data SW'!AC874)</f>
        <v/>
      </c>
      <c r="I8856">
        <f>IF('Data SW'!C874="","",COUNTIF('Data SW'!J874,"&gt;0")+COUNTIF('Data SW'!L874,"&gt;0")+COUNTIF('Data SW'!N874,"&gt;0")+COUNTIF('Data SW'!P874,"&gt;0")+COUNTIF('Data SW'!R874,"&gt;0")+COUNTIF('Data SW'!T874,"&gt;0")+COUNTIF('Data SW'!V874,"&gt;0")+COUNTIF('Data SW'!X874,"&gt;0"))</f>
        <v/>
      </c>
      <c r="J8856">
        <f>IF('Data SW'!C874="","",IF((COUNTIF('Data SW'!K874,"&gt;0")+COUNTIF('Data SW'!M874,"&gt;0")+COUNTIF('Data SW'!O874,"&gt;0")+COUNTIF('Data SW'!Q874,"&gt;0")+COUNTIF('Data SW'!S874,"&gt;0")+COUNTIF('Data SW'!U874,"&gt;0")+COUNTIF('Data SW'!W874,"&gt;0")+COUNTIF('Data SW'!Y874,"&gt;0"))&gt;0,1,0))</f>
        <v/>
      </c>
      <c r="M8856" t="inlineStr">
        <is>
          <t>Data R</t>
        </is>
      </c>
    </row>
    <row r="8857">
      <c r="A8857" t="inlineStr">
        <is>
          <t>PT Swasta / PPKS</t>
        </is>
      </c>
      <c r="B8857">
        <f>IF('Data SW'!C875="","",'Data SW'!B875)</f>
        <v/>
      </c>
      <c r="C8857">
        <f>IF('Data SW'!C875="","",'Data SW'!C875)</f>
        <v/>
      </c>
      <c r="D8857">
        <f>IF('Data SW'!C875="","",'Data SW'!D875)</f>
        <v/>
      </c>
      <c r="E8857">
        <f>IF('Data SW'!C875="","",'Data SW'!E875)</f>
        <v/>
      </c>
      <c r="F8857">
        <f>IF('Data SW'!C875="","",'Data SW'!F875)</f>
        <v/>
      </c>
      <c r="G8857">
        <f>IF('Data SW'!C875="","",'Data SW'!AD875)</f>
        <v/>
      </c>
      <c r="H8857">
        <f>IF('Data SW'!C875="","",'Data SW'!AC875)</f>
        <v/>
      </c>
      <c r="I8857">
        <f>IF('Data SW'!C875="","",COUNTIF('Data SW'!J875,"&gt;0")+COUNTIF('Data SW'!L875,"&gt;0")+COUNTIF('Data SW'!N875,"&gt;0")+COUNTIF('Data SW'!P875,"&gt;0")+COUNTIF('Data SW'!R875,"&gt;0")+COUNTIF('Data SW'!T875,"&gt;0")+COUNTIF('Data SW'!V875,"&gt;0")+COUNTIF('Data SW'!X875,"&gt;0"))</f>
        <v/>
      </c>
      <c r="J8857">
        <f>IF('Data SW'!C875="","",IF((COUNTIF('Data SW'!K875,"&gt;0")+COUNTIF('Data SW'!M875,"&gt;0")+COUNTIF('Data SW'!O875,"&gt;0")+COUNTIF('Data SW'!Q875,"&gt;0")+COUNTIF('Data SW'!S875,"&gt;0")+COUNTIF('Data SW'!U875,"&gt;0")+COUNTIF('Data SW'!W875,"&gt;0")+COUNTIF('Data SW'!Y875,"&gt;0"))&gt;0,1,0))</f>
        <v/>
      </c>
      <c r="M8857" t="inlineStr">
        <is>
          <t>Data R</t>
        </is>
      </c>
    </row>
    <row r="8858">
      <c r="A8858" t="inlineStr">
        <is>
          <t>PT Swasta / PPKS</t>
        </is>
      </c>
      <c r="B8858">
        <f>IF('Data SW'!C876="","",'Data SW'!B876)</f>
        <v/>
      </c>
      <c r="C8858">
        <f>IF('Data SW'!C876="","",'Data SW'!C876)</f>
        <v/>
      </c>
      <c r="D8858">
        <f>IF('Data SW'!C876="","",'Data SW'!D876)</f>
        <v/>
      </c>
      <c r="E8858">
        <f>IF('Data SW'!C876="","",'Data SW'!E876)</f>
        <v/>
      </c>
      <c r="F8858">
        <f>IF('Data SW'!C876="","",'Data SW'!F876)</f>
        <v/>
      </c>
      <c r="G8858">
        <f>IF('Data SW'!C876="","",'Data SW'!AD876)</f>
        <v/>
      </c>
      <c r="H8858">
        <f>IF('Data SW'!C876="","",'Data SW'!AC876)</f>
        <v/>
      </c>
      <c r="I8858">
        <f>IF('Data SW'!C876="","",COUNTIF('Data SW'!J876,"&gt;0")+COUNTIF('Data SW'!L876,"&gt;0")+COUNTIF('Data SW'!N876,"&gt;0")+COUNTIF('Data SW'!P876,"&gt;0")+COUNTIF('Data SW'!R876,"&gt;0")+COUNTIF('Data SW'!T876,"&gt;0")+COUNTIF('Data SW'!V876,"&gt;0")+COUNTIF('Data SW'!X876,"&gt;0"))</f>
        <v/>
      </c>
      <c r="J8858">
        <f>IF('Data SW'!C876="","",IF((COUNTIF('Data SW'!K876,"&gt;0")+COUNTIF('Data SW'!M876,"&gt;0")+COUNTIF('Data SW'!O876,"&gt;0")+COUNTIF('Data SW'!Q876,"&gt;0")+COUNTIF('Data SW'!S876,"&gt;0")+COUNTIF('Data SW'!U876,"&gt;0")+COUNTIF('Data SW'!W876,"&gt;0")+COUNTIF('Data SW'!Y876,"&gt;0"))&gt;0,1,0))</f>
        <v/>
      </c>
      <c r="M8858" t="inlineStr">
        <is>
          <t>Data R</t>
        </is>
      </c>
    </row>
    <row r="8859">
      <c r="A8859" t="inlineStr">
        <is>
          <t>PT Swasta / PPKS</t>
        </is>
      </c>
      <c r="B8859">
        <f>IF('Data SW'!C877="","",'Data SW'!B877)</f>
        <v/>
      </c>
      <c r="C8859">
        <f>IF('Data SW'!C877="","",'Data SW'!C877)</f>
        <v/>
      </c>
      <c r="D8859">
        <f>IF('Data SW'!C877="","",'Data SW'!D877)</f>
        <v/>
      </c>
      <c r="E8859">
        <f>IF('Data SW'!C877="","",'Data SW'!E877)</f>
        <v/>
      </c>
      <c r="F8859">
        <f>IF('Data SW'!C877="","",'Data SW'!F877)</f>
        <v/>
      </c>
      <c r="G8859">
        <f>IF('Data SW'!C877="","",'Data SW'!AD877)</f>
        <v/>
      </c>
      <c r="H8859">
        <f>IF('Data SW'!C877="","",'Data SW'!AC877)</f>
        <v/>
      </c>
      <c r="I8859">
        <f>IF('Data SW'!C877="","",COUNTIF('Data SW'!J877,"&gt;0")+COUNTIF('Data SW'!L877,"&gt;0")+COUNTIF('Data SW'!N877,"&gt;0")+COUNTIF('Data SW'!P877,"&gt;0")+COUNTIF('Data SW'!R877,"&gt;0")+COUNTIF('Data SW'!T877,"&gt;0")+COUNTIF('Data SW'!V877,"&gt;0")+COUNTIF('Data SW'!X877,"&gt;0"))</f>
        <v/>
      </c>
      <c r="J8859">
        <f>IF('Data SW'!C877="","",IF((COUNTIF('Data SW'!K877,"&gt;0")+COUNTIF('Data SW'!M877,"&gt;0")+COUNTIF('Data SW'!O877,"&gt;0")+COUNTIF('Data SW'!Q877,"&gt;0")+COUNTIF('Data SW'!S877,"&gt;0")+COUNTIF('Data SW'!U877,"&gt;0")+COUNTIF('Data SW'!W877,"&gt;0")+COUNTIF('Data SW'!Y877,"&gt;0"))&gt;0,1,0))</f>
        <v/>
      </c>
      <c r="M8859" t="inlineStr">
        <is>
          <t>Data R</t>
        </is>
      </c>
    </row>
    <row r="8860">
      <c r="A8860" t="inlineStr">
        <is>
          <t>PT Swasta / PPKS</t>
        </is>
      </c>
      <c r="B8860">
        <f>IF('Data SW'!C878="","",'Data SW'!B878)</f>
        <v/>
      </c>
      <c r="C8860">
        <f>IF('Data SW'!C878="","",'Data SW'!C878)</f>
        <v/>
      </c>
      <c r="D8860">
        <f>IF('Data SW'!C878="","",'Data SW'!D878)</f>
        <v/>
      </c>
      <c r="E8860">
        <f>IF('Data SW'!C878="","",'Data SW'!E878)</f>
        <v/>
      </c>
      <c r="F8860">
        <f>IF('Data SW'!C878="","",'Data SW'!F878)</f>
        <v/>
      </c>
      <c r="G8860">
        <f>IF('Data SW'!C878="","",'Data SW'!AD878)</f>
        <v/>
      </c>
      <c r="H8860">
        <f>IF('Data SW'!C878="","",'Data SW'!AC878)</f>
        <v/>
      </c>
      <c r="I8860">
        <f>IF('Data SW'!C878="","",COUNTIF('Data SW'!J878,"&gt;0")+COUNTIF('Data SW'!L878,"&gt;0")+COUNTIF('Data SW'!N878,"&gt;0")+COUNTIF('Data SW'!P878,"&gt;0")+COUNTIF('Data SW'!R878,"&gt;0")+COUNTIF('Data SW'!T878,"&gt;0")+COUNTIF('Data SW'!V878,"&gt;0")+COUNTIF('Data SW'!X878,"&gt;0"))</f>
        <v/>
      </c>
      <c r="J8860">
        <f>IF('Data SW'!C878="","",IF((COUNTIF('Data SW'!K878,"&gt;0")+COUNTIF('Data SW'!M878,"&gt;0")+COUNTIF('Data SW'!O878,"&gt;0")+COUNTIF('Data SW'!Q878,"&gt;0")+COUNTIF('Data SW'!S878,"&gt;0")+COUNTIF('Data SW'!U878,"&gt;0")+COUNTIF('Data SW'!W878,"&gt;0")+COUNTIF('Data SW'!Y878,"&gt;0"))&gt;0,1,0))</f>
        <v/>
      </c>
      <c r="M8860" t="inlineStr">
        <is>
          <t>Data R</t>
        </is>
      </c>
    </row>
    <row r="8861">
      <c r="A8861" t="inlineStr">
        <is>
          <t>PT Swasta / PPKS</t>
        </is>
      </c>
      <c r="B8861">
        <f>IF('Data SW'!C879="","",'Data SW'!B879)</f>
        <v/>
      </c>
      <c r="C8861">
        <f>IF('Data SW'!C879="","",'Data SW'!C879)</f>
        <v/>
      </c>
      <c r="D8861">
        <f>IF('Data SW'!C879="","",'Data SW'!D879)</f>
        <v/>
      </c>
      <c r="E8861">
        <f>IF('Data SW'!C879="","",'Data SW'!E879)</f>
        <v/>
      </c>
      <c r="F8861">
        <f>IF('Data SW'!C879="","",'Data SW'!F879)</f>
        <v/>
      </c>
      <c r="G8861">
        <f>IF('Data SW'!C879="","",'Data SW'!AD879)</f>
        <v/>
      </c>
      <c r="H8861">
        <f>IF('Data SW'!C879="","",'Data SW'!AC879)</f>
        <v/>
      </c>
      <c r="I8861">
        <f>IF('Data SW'!C879="","",COUNTIF('Data SW'!J879,"&gt;0")+COUNTIF('Data SW'!L879,"&gt;0")+COUNTIF('Data SW'!N879,"&gt;0")+COUNTIF('Data SW'!P879,"&gt;0")+COUNTIF('Data SW'!R879,"&gt;0")+COUNTIF('Data SW'!T879,"&gt;0")+COUNTIF('Data SW'!V879,"&gt;0")+COUNTIF('Data SW'!X879,"&gt;0"))</f>
        <v/>
      </c>
      <c r="J8861">
        <f>IF('Data SW'!C879="","",IF((COUNTIF('Data SW'!K879,"&gt;0")+COUNTIF('Data SW'!M879,"&gt;0")+COUNTIF('Data SW'!O879,"&gt;0")+COUNTIF('Data SW'!Q879,"&gt;0")+COUNTIF('Data SW'!S879,"&gt;0")+COUNTIF('Data SW'!U879,"&gt;0")+COUNTIF('Data SW'!W879,"&gt;0")+COUNTIF('Data SW'!Y879,"&gt;0"))&gt;0,1,0))</f>
        <v/>
      </c>
      <c r="M8861" t="inlineStr">
        <is>
          <t>Data R</t>
        </is>
      </c>
    </row>
    <row r="8862">
      <c r="A8862" t="inlineStr">
        <is>
          <t>PT Swasta / PPKS</t>
        </is>
      </c>
      <c r="B8862">
        <f>IF('Data SW'!C880="","",'Data SW'!B880)</f>
        <v/>
      </c>
      <c r="C8862">
        <f>IF('Data SW'!C880="","",'Data SW'!C880)</f>
        <v/>
      </c>
      <c r="D8862">
        <f>IF('Data SW'!C880="","",'Data SW'!D880)</f>
        <v/>
      </c>
      <c r="E8862">
        <f>IF('Data SW'!C880="","",'Data SW'!E880)</f>
        <v/>
      </c>
      <c r="F8862">
        <f>IF('Data SW'!C880="","",'Data SW'!F880)</f>
        <v/>
      </c>
      <c r="G8862">
        <f>IF('Data SW'!C880="","",'Data SW'!AD880)</f>
        <v/>
      </c>
      <c r="H8862">
        <f>IF('Data SW'!C880="","",'Data SW'!AC880)</f>
        <v/>
      </c>
      <c r="I8862">
        <f>IF('Data SW'!C880="","",COUNTIF('Data SW'!J880,"&gt;0")+COUNTIF('Data SW'!L880,"&gt;0")+COUNTIF('Data SW'!N880,"&gt;0")+COUNTIF('Data SW'!P880,"&gt;0")+COUNTIF('Data SW'!R880,"&gt;0")+COUNTIF('Data SW'!T880,"&gt;0")+COUNTIF('Data SW'!V880,"&gt;0")+COUNTIF('Data SW'!X880,"&gt;0"))</f>
        <v/>
      </c>
      <c r="J8862">
        <f>IF('Data SW'!C880="","",IF((COUNTIF('Data SW'!K880,"&gt;0")+COUNTIF('Data SW'!M880,"&gt;0")+COUNTIF('Data SW'!O880,"&gt;0")+COUNTIF('Data SW'!Q880,"&gt;0")+COUNTIF('Data SW'!S880,"&gt;0")+COUNTIF('Data SW'!U880,"&gt;0")+COUNTIF('Data SW'!W880,"&gt;0")+COUNTIF('Data SW'!Y880,"&gt;0"))&gt;0,1,0))</f>
        <v/>
      </c>
      <c r="M8862" t="inlineStr">
        <is>
          <t>Data R</t>
        </is>
      </c>
    </row>
    <row r="8863">
      <c r="A8863" t="inlineStr">
        <is>
          <t>PT Swasta / PPKS</t>
        </is>
      </c>
      <c r="B8863">
        <f>IF('Data SW'!C881="","",'Data SW'!B881)</f>
        <v/>
      </c>
      <c r="C8863">
        <f>IF('Data SW'!C881="","",'Data SW'!C881)</f>
        <v/>
      </c>
      <c r="D8863">
        <f>IF('Data SW'!C881="","",'Data SW'!D881)</f>
        <v/>
      </c>
      <c r="E8863">
        <f>IF('Data SW'!C881="","",'Data SW'!E881)</f>
        <v/>
      </c>
      <c r="F8863">
        <f>IF('Data SW'!C881="","",'Data SW'!F881)</f>
        <v/>
      </c>
      <c r="G8863">
        <f>IF('Data SW'!C881="","",'Data SW'!AD881)</f>
        <v/>
      </c>
      <c r="H8863">
        <f>IF('Data SW'!C881="","",'Data SW'!AC881)</f>
        <v/>
      </c>
      <c r="I8863">
        <f>IF('Data SW'!C881="","",COUNTIF('Data SW'!J881,"&gt;0")+COUNTIF('Data SW'!L881,"&gt;0")+COUNTIF('Data SW'!N881,"&gt;0")+COUNTIF('Data SW'!P881,"&gt;0")+COUNTIF('Data SW'!R881,"&gt;0")+COUNTIF('Data SW'!T881,"&gt;0")+COUNTIF('Data SW'!V881,"&gt;0")+COUNTIF('Data SW'!X881,"&gt;0"))</f>
        <v/>
      </c>
      <c r="J8863">
        <f>IF('Data SW'!C881="","",IF((COUNTIF('Data SW'!K881,"&gt;0")+COUNTIF('Data SW'!M881,"&gt;0")+COUNTIF('Data SW'!O881,"&gt;0")+COUNTIF('Data SW'!Q881,"&gt;0")+COUNTIF('Data SW'!S881,"&gt;0")+COUNTIF('Data SW'!U881,"&gt;0")+COUNTIF('Data SW'!W881,"&gt;0")+COUNTIF('Data SW'!Y881,"&gt;0"))&gt;0,1,0))</f>
        <v/>
      </c>
      <c r="M8863" t="inlineStr">
        <is>
          <t>Data R</t>
        </is>
      </c>
    </row>
    <row r="8864">
      <c r="A8864" t="inlineStr">
        <is>
          <t>PT Swasta / PPKS</t>
        </is>
      </c>
      <c r="B8864">
        <f>IF('Data SW'!C882="","",'Data SW'!B882)</f>
        <v/>
      </c>
      <c r="C8864">
        <f>IF('Data SW'!C882="","",'Data SW'!C882)</f>
        <v/>
      </c>
      <c r="D8864">
        <f>IF('Data SW'!C882="","",'Data SW'!D882)</f>
        <v/>
      </c>
      <c r="E8864">
        <f>IF('Data SW'!C882="","",'Data SW'!E882)</f>
        <v/>
      </c>
      <c r="F8864">
        <f>IF('Data SW'!C882="","",'Data SW'!F882)</f>
        <v/>
      </c>
      <c r="G8864">
        <f>IF('Data SW'!C882="","",'Data SW'!AD882)</f>
        <v/>
      </c>
      <c r="H8864">
        <f>IF('Data SW'!C882="","",'Data SW'!AC882)</f>
        <v/>
      </c>
      <c r="I8864">
        <f>IF('Data SW'!C882="","",COUNTIF('Data SW'!J882,"&gt;0")+COUNTIF('Data SW'!L882,"&gt;0")+COUNTIF('Data SW'!N882,"&gt;0")+COUNTIF('Data SW'!P882,"&gt;0")+COUNTIF('Data SW'!R882,"&gt;0")+COUNTIF('Data SW'!T882,"&gt;0")+COUNTIF('Data SW'!V882,"&gt;0")+COUNTIF('Data SW'!X882,"&gt;0"))</f>
        <v/>
      </c>
      <c r="J8864">
        <f>IF('Data SW'!C882="","",IF((COUNTIF('Data SW'!K882,"&gt;0")+COUNTIF('Data SW'!M882,"&gt;0")+COUNTIF('Data SW'!O882,"&gt;0")+COUNTIF('Data SW'!Q882,"&gt;0")+COUNTIF('Data SW'!S882,"&gt;0")+COUNTIF('Data SW'!U882,"&gt;0")+COUNTIF('Data SW'!W882,"&gt;0")+COUNTIF('Data SW'!Y882,"&gt;0"))&gt;0,1,0))</f>
        <v/>
      </c>
      <c r="M8864" t="inlineStr">
        <is>
          <t>Data R</t>
        </is>
      </c>
    </row>
    <row r="8865">
      <c r="A8865" t="inlineStr">
        <is>
          <t>PT Swasta / PPKS</t>
        </is>
      </c>
      <c r="B8865">
        <f>IF('Data SW'!C883="","",'Data SW'!B883)</f>
        <v/>
      </c>
      <c r="C8865">
        <f>IF('Data SW'!C883="","",'Data SW'!C883)</f>
        <v/>
      </c>
      <c r="D8865">
        <f>IF('Data SW'!C883="","",'Data SW'!D883)</f>
        <v/>
      </c>
      <c r="E8865">
        <f>IF('Data SW'!C883="","",'Data SW'!E883)</f>
        <v/>
      </c>
      <c r="F8865">
        <f>IF('Data SW'!C883="","",'Data SW'!F883)</f>
        <v/>
      </c>
      <c r="G8865">
        <f>IF('Data SW'!C883="","",'Data SW'!AD883)</f>
        <v/>
      </c>
      <c r="H8865">
        <f>IF('Data SW'!C883="","",'Data SW'!AC883)</f>
        <v/>
      </c>
      <c r="I8865">
        <f>IF('Data SW'!C883="","",COUNTIF('Data SW'!J883,"&gt;0")+COUNTIF('Data SW'!L883,"&gt;0")+COUNTIF('Data SW'!N883,"&gt;0")+COUNTIF('Data SW'!P883,"&gt;0")+COUNTIF('Data SW'!R883,"&gt;0")+COUNTIF('Data SW'!T883,"&gt;0")+COUNTIF('Data SW'!V883,"&gt;0")+COUNTIF('Data SW'!X883,"&gt;0"))</f>
        <v/>
      </c>
      <c r="J8865">
        <f>IF('Data SW'!C883="","",IF((COUNTIF('Data SW'!K883,"&gt;0")+COUNTIF('Data SW'!M883,"&gt;0")+COUNTIF('Data SW'!O883,"&gt;0")+COUNTIF('Data SW'!Q883,"&gt;0")+COUNTIF('Data SW'!S883,"&gt;0")+COUNTIF('Data SW'!U883,"&gt;0")+COUNTIF('Data SW'!W883,"&gt;0")+COUNTIF('Data SW'!Y883,"&gt;0"))&gt;0,1,0))</f>
        <v/>
      </c>
      <c r="M8865" t="inlineStr">
        <is>
          <t>Data R</t>
        </is>
      </c>
    </row>
    <row r="8866">
      <c r="A8866" t="inlineStr">
        <is>
          <t>PT Swasta / PPKS</t>
        </is>
      </c>
      <c r="B8866">
        <f>IF('Data SW'!C884="","",'Data SW'!B884)</f>
        <v/>
      </c>
      <c r="C8866">
        <f>IF('Data SW'!C884="","",'Data SW'!C884)</f>
        <v/>
      </c>
      <c r="D8866">
        <f>IF('Data SW'!C884="","",'Data SW'!D884)</f>
        <v/>
      </c>
      <c r="E8866">
        <f>IF('Data SW'!C884="","",'Data SW'!E884)</f>
        <v/>
      </c>
      <c r="F8866">
        <f>IF('Data SW'!C884="","",'Data SW'!F884)</f>
        <v/>
      </c>
      <c r="G8866">
        <f>IF('Data SW'!C884="","",'Data SW'!AD884)</f>
        <v/>
      </c>
      <c r="H8866">
        <f>IF('Data SW'!C884="","",'Data SW'!AC884)</f>
        <v/>
      </c>
      <c r="I8866">
        <f>IF('Data SW'!C884="","",COUNTIF('Data SW'!J884,"&gt;0")+COUNTIF('Data SW'!L884,"&gt;0")+COUNTIF('Data SW'!N884,"&gt;0")+COUNTIF('Data SW'!P884,"&gt;0")+COUNTIF('Data SW'!R884,"&gt;0")+COUNTIF('Data SW'!T884,"&gt;0")+COUNTIF('Data SW'!V884,"&gt;0")+COUNTIF('Data SW'!X884,"&gt;0"))</f>
        <v/>
      </c>
      <c r="J8866">
        <f>IF('Data SW'!C884="","",IF((COUNTIF('Data SW'!K884,"&gt;0")+COUNTIF('Data SW'!M884,"&gt;0")+COUNTIF('Data SW'!O884,"&gt;0")+COUNTIF('Data SW'!Q884,"&gt;0")+COUNTIF('Data SW'!S884,"&gt;0")+COUNTIF('Data SW'!U884,"&gt;0")+COUNTIF('Data SW'!W884,"&gt;0")+COUNTIF('Data SW'!Y884,"&gt;0"))&gt;0,1,0))</f>
        <v/>
      </c>
      <c r="M8866" t="inlineStr">
        <is>
          <t>Data R</t>
        </is>
      </c>
    </row>
    <row r="8867">
      <c r="A8867" t="inlineStr">
        <is>
          <t>PT Swasta / PPKS</t>
        </is>
      </c>
      <c r="B8867">
        <f>IF('Data SW'!C885="","",'Data SW'!B885)</f>
        <v/>
      </c>
      <c r="C8867">
        <f>IF('Data SW'!C885="","",'Data SW'!C885)</f>
        <v/>
      </c>
      <c r="D8867">
        <f>IF('Data SW'!C885="","",'Data SW'!D885)</f>
        <v/>
      </c>
      <c r="E8867">
        <f>IF('Data SW'!C885="","",'Data SW'!E885)</f>
        <v/>
      </c>
      <c r="F8867">
        <f>IF('Data SW'!C885="","",'Data SW'!F885)</f>
        <v/>
      </c>
      <c r="G8867">
        <f>IF('Data SW'!C885="","",'Data SW'!AD885)</f>
        <v/>
      </c>
      <c r="H8867">
        <f>IF('Data SW'!C885="","",'Data SW'!AC885)</f>
        <v/>
      </c>
      <c r="I8867">
        <f>IF('Data SW'!C885="","",COUNTIF('Data SW'!J885,"&gt;0")+COUNTIF('Data SW'!L885,"&gt;0")+COUNTIF('Data SW'!N885,"&gt;0")+COUNTIF('Data SW'!P885,"&gt;0")+COUNTIF('Data SW'!R885,"&gt;0")+COUNTIF('Data SW'!T885,"&gt;0")+COUNTIF('Data SW'!V885,"&gt;0")+COUNTIF('Data SW'!X885,"&gt;0"))</f>
        <v/>
      </c>
      <c r="J8867">
        <f>IF('Data SW'!C885="","",IF((COUNTIF('Data SW'!K885,"&gt;0")+COUNTIF('Data SW'!M885,"&gt;0")+COUNTIF('Data SW'!O885,"&gt;0")+COUNTIF('Data SW'!Q885,"&gt;0")+COUNTIF('Data SW'!S885,"&gt;0")+COUNTIF('Data SW'!U885,"&gt;0")+COUNTIF('Data SW'!W885,"&gt;0")+COUNTIF('Data SW'!Y885,"&gt;0"))&gt;0,1,0))</f>
        <v/>
      </c>
      <c r="M8867" t="inlineStr">
        <is>
          <t>Data R</t>
        </is>
      </c>
    </row>
    <row r="8868">
      <c r="A8868" t="inlineStr">
        <is>
          <t>PT Swasta / PPKS</t>
        </is>
      </c>
      <c r="B8868">
        <f>IF('Data SW'!C886="","",'Data SW'!B886)</f>
        <v/>
      </c>
      <c r="C8868">
        <f>IF('Data SW'!C886="","",'Data SW'!C886)</f>
        <v/>
      </c>
      <c r="D8868">
        <f>IF('Data SW'!C886="","",'Data SW'!D886)</f>
        <v/>
      </c>
      <c r="E8868">
        <f>IF('Data SW'!C886="","",'Data SW'!E886)</f>
        <v/>
      </c>
      <c r="F8868">
        <f>IF('Data SW'!C886="","",'Data SW'!F886)</f>
        <v/>
      </c>
      <c r="G8868">
        <f>IF('Data SW'!C886="","",'Data SW'!AD886)</f>
        <v/>
      </c>
      <c r="H8868">
        <f>IF('Data SW'!C886="","",'Data SW'!AC886)</f>
        <v/>
      </c>
      <c r="I8868">
        <f>IF('Data SW'!C886="","",COUNTIF('Data SW'!J886,"&gt;0")+COUNTIF('Data SW'!L886,"&gt;0")+COUNTIF('Data SW'!N886,"&gt;0")+COUNTIF('Data SW'!P886,"&gt;0")+COUNTIF('Data SW'!R886,"&gt;0")+COUNTIF('Data SW'!T886,"&gt;0")+COUNTIF('Data SW'!V886,"&gt;0")+COUNTIF('Data SW'!X886,"&gt;0"))</f>
        <v/>
      </c>
      <c r="J8868">
        <f>IF('Data SW'!C886="","",IF((COUNTIF('Data SW'!K886,"&gt;0")+COUNTIF('Data SW'!M886,"&gt;0")+COUNTIF('Data SW'!O886,"&gt;0")+COUNTIF('Data SW'!Q886,"&gt;0")+COUNTIF('Data SW'!S886,"&gt;0")+COUNTIF('Data SW'!U886,"&gt;0")+COUNTIF('Data SW'!W886,"&gt;0")+COUNTIF('Data SW'!Y886,"&gt;0"))&gt;0,1,0))</f>
        <v/>
      </c>
      <c r="M8868" t="inlineStr">
        <is>
          <t>Data R</t>
        </is>
      </c>
    </row>
    <row r="8869">
      <c r="A8869" t="inlineStr">
        <is>
          <t>PT Swasta / PPKS</t>
        </is>
      </c>
      <c r="B8869">
        <f>IF('Data SW'!C887="","",'Data SW'!B887)</f>
        <v/>
      </c>
      <c r="C8869">
        <f>IF('Data SW'!C887="","",'Data SW'!C887)</f>
        <v/>
      </c>
      <c r="D8869">
        <f>IF('Data SW'!C887="","",'Data SW'!D887)</f>
        <v/>
      </c>
      <c r="E8869">
        <f>IF('Data SW'!C887="","",'Data SW'!E887)</f>
        <v/>
      </c>
      <c r="F8869">
        <f>IF('Data SW'!C887="","",'Data SW'!F887)</f>
        <v/>
      </c>
      <c r="G8869">
        <f>IF('Data SW'!C887="","",'Data SW'!AD887)</f>
        <v/>
      </c>
      <c r="H8869">
        <f>IF('Data SW'!C887="","",'Data SW'!AC887)</f>
        <v/>
      </c>
      <c r="I8869">
        <f>IF('Data SW'!C887="","",COUNTIF('Data SW'!J887,"&gt;0")+COUNTIF('Data SW'!L887,"&gt;0")+COUNTIF('Data SW'!N887,"&gt;0")+COUNTIF('Data SW'!P887,"&gt;0")+COUNTIF('Data SW'!R887,"&gt;0")+COUNTIF('Data SW'!T887,"&gt;0")+COUNTIF('Data SW'!V887,"&gt;0")+COUNTIF('Data SW'!X887,"&gt;0"))</f>
        <v/>
      </c>
      <c r="J8869">
        <f>IF('Data SW'!C887="","",IF((COUNTIF('Data SW'!K887,"&gt;0")+COUNTIF('Data SW'!M887,"&gt;0")+COUNTIF('Data SW'!O887,"&gt;0")+COUNTIF('Data SW'!Q887,"&gt;0")+COUNTIF('Data SW'!S887,"&gt;0")+COUNTIF('Data SW'!U887,"&gt;0")+COUNTIF('Data SW'!W887,"&gt;0")+COUNTIF('Data SW'!Y887,"&gt;0"))&gt;0,1,0))</f>
        <v/>
      </c>
      <c r="M8869" t="inlineStr">
        <is>
          <t>Data R</t>
        </is>
      </c>
    </row>
    <row r="8870">
      <c r="A8870" t="inlineStr">
        <is>
          <t>PT Swasta / PPKS</t>
        </is>
      </c>
      <c r="B8870">
        <f>IF('Data SW'!C888="","",'Data SW'!B888)</f>
        <v/>
      </c>
      <c r="C8870">
        <f>IF('Data SW'!C888="","",'Data SW'!C888)</f>
        <v/>
      </c>
      <c r="D8870">
        <f>IF('Data SW'!C888="","",'Data SW'!D888)</f>
        <v/>
      </c>
      <c r="E8870">
        <f>IF('Data SW'!C888="","",'Data SW'!E888)</f>
        <v/>
      </c>
      <c r="F8870">
        <f>IF('Data SW'!C888="","",'Data SW'!F888)</f>
        <v/>
      </c>
      <c r="G8870">
        <f>IF('Data SW'!C888="","",'Data SW'!AD888)</f>
        <v/>
      </c>
      <c r="H8870">
        <f>IF('Data SW'!C888="","",'Data SW'!AC888)</f>
        <v/>
      </c>
      <c r="I8870">
        <f>IF('Data SW'!C888="","",COUNTIF('Data SW'!J888,"&gt;0")+COUNTIF('Data SW'!L888,"&gt;0")+COUNTIF('Data SW'!N888,"&gt;0")+COUNTIF('Data SW'!P888,"&gt;0")+COUNTIF('Data SW'!R888,"&gt;0")+COUNTIF('Data SW'!T888,"&gt;0")+COUNTIF('Data SW'!V888,"&gt;0")+COUNTIF('Data SW'!X888,"&gt;0"))</f>
        <v/>
      </c>
      <c r="J8870">
        <f>IF('Data SW'!C888="","",IF((COUNTIF('Data SW'!K888,"&gt;0")+COUNTIF('Data SW'!M888,"&gt;0")+COUNTIF('Data SW'!O888,"&gt;0")+COUNTIF('Data SW'!Q888,"&gt;0")+COUNTIF('Data SW'!S888,"&gt;0")+COUNTIF('Data SW'!U888,"&gt;0")+COUNTIF('Data SW'!W888,"&gt;0")+COUNTIF('Data SW'!Y888,"&gt;0"))&gt;0,1,0))</f>
        <v/>
      </c>
      <c r="M8870" t="inlineStr">
        <is>
          <t>Data R</t>
        </is>
      </c>
    </row>
    <row r="8871">
      <c r="A8871" t="inlineStr">
        <is>
          <t>PT Swasta / PPKS</t>
        </is>
      </c>
      <c r="B8871">
        <f>IF('Data SW'!C889="","",'Data SW'!B889)</f>
        <v/>
      </c>
      <c r="C8871">
        <f>IF('Data SW'!C889="","",'Data SW'!C889)</f>
        <v/>
      </c>
      <c r="D8871">
        <f>IF('Data SW'!C889="","",'Data SW'!D889)</f>
        <v/>
      </c>
      <c r="E8871">
        <f>IF('Data SW'!C889="","",'Data SW'!E889)</f>
        <v/>
      </c>
      <c r="F8871">
        <f>IF('Data SW'!C889="","",'Data SW'!F889)</f>
        <v/>
      </c>
      <c r="G8871">
        <f>IF('Data SW'!C889="","",'Data SW'!AD889)</f>
        <v/>
      </c>
      <c r="H8871">
        <f>IF('Data SW'!C889="","",'Data SW'!AC889)</f>
        <v/>
      </c>
      <c r="I8871">
        <f>IF('Data SW'!C889="","",COUNTIF('Data SW'!J889,"&gt;0")+COUNTIF('Data SW'!L889,"&gt;0")+COUNTIF('Data SW'!N889,"&gt;0")+COUNTIF('Data SW'!P889,"&gt;0")+COUNTIF('Data SW'!R889,"&gt;0")+COUNTIF('Data SW'!T889,"&gt;0")+COUNTIF('Data SW'!V889,"&gt;0")+COUNTIF('Data SW'!X889,"&gt;0"))</f>
        <v/>
      </c>
      <c r="J8871">
        <f>IF('Data SW'!C889="","",IF((COUNTIF('Data SW'!K889,"&gt;0")+COUNTIF('Data SW'!M889,"&gt;0")+COUNTIF('Data SW'!O889,"&gt;0")+COUNTIF('Data SW'!Q889,"&gt;0")+COUNTIF('Data SW'!S889,"&gt;0")+COUNTIF('Data SW'!U889,"&gt;0")+COUNTIF('Data SW'!W889,"&gt;0")+COUNTIF('Data SW'!Y889,"&gt;0"))&gt;0,1,0))</f>
        <v/>
      </c>
      <c r="M8871" t="inlineStr">
        <is>
          <t>Data R</t>
        </is>
      </c>
    </row>
    <row r="8872">
      <c r="A8872" t="inlineStr">
        <is>
          <t>PT Swasta / PPKS</t>
        </is>
      </c>
      <c r="B8872">
        <f>IF('Data SW'!C890="","",'Data SW'!B890)</f>
        <v/>
      </c>
      <c r="C8872">
        <f>IF('Data SW'!C890="","",'Data SW'!C890)</f>
        <v/>
      </c>
      <c r="D8872">
        <f>IF('Data SW'!C890="","",'Data SW'!D890)</f>
        <v/>
      </c>
      <c r="E8872">
        <f>IF('Data SW'!C890="","",'Data SW'!E890)</f>
        <v/>
      </c>
      <c r="F8872">
        <f>IF('Data SW'!C890="","",'Data SW'!F890)</f>
        <v/>
      </c>
      <c r="G8872">
        <f>IF('Data SW'!C890="","",'Data SW'!AD890)</f>
        <v/>
      </c>
      <c r="H8872">
        <f>IF('Data SW'!C890="","",'Data SW'!AC890)</f>
        <v/>
      </c>
      <c r="I8872">
        <f>IF('Data SW'!C890="","",COUNTIF('Data SW'!J890,"&gt;0")+COUNTIF('Data SW'!L890,"&gt;0")+COUNTIF('Data SW'!N890,"&gt;0")+COUNTIF('Data SW'!P890,"&gt;0")+COUNTIF('Data SW'!R890,"&gt;0")+COUNTIF('Data SW'!T890,"&gt;0")+COUNTIF('Data SW'!V890,"&gt;0")+COUNTIF('Data SW'!X890,"&gt;0"))</f>
        <v/>
      </c>
      <c r="J8872">
        <f>IF('Data SW'!C890="","",IF((COUNTIF('Data SW'!K890,"&gt;0")+COUNTIF('Data SW'!M890,"&gt;0")+COUNTIF('Data SW'!O890,"&gt;0")+COUNTIF('Data SW'!Q890,"&gt;0")+COUNTIF('Data SW'!S890,"&gt;0")+COUNTIF('Data SW'!U890,"&gt;0")+COUNTIF('Data SW'!W890,"&gt;0")+COUNTIF('Data SW'!Y890,"&gt;0"))&gt;0,1,0))</f>
        <v/>
      </c>
      <c r="M8872" t="inlineStr">
        <is>
          <t>Data R</t>
        </is>
      </c>
    </row>
    <row r="8873">
      <c r="A8873" t="inlineStr">
        <is>
          <t>PT Swasta / PPKS</t>
        </is>
      </c>
      <c r="B8873">
        <f>IF('Data SW'!C891="","",'Data SW'!B891)</f>
        <v/>
      </c>
      <c r="C8873">
        <f>IF('Data SW'!C891="","",'Data SW'!C891)</f>
        <v/>
      </c>
      <c r="D8873">
        <f>IF('Data SW'!C891="","",'Data SW'!D891)</f>
        <v/>
      </c>
      <c r="E8873">
        <f>IF('Data SW'!C891="","",'Data SW'!E891)</f>
        <v/>
      </c>
      <c r="F8873">
        <f>IF('Data SW'!C891="","",'Data SW'!F891)</f>
        <v/>
      </c>
      <c r="G8873">
        <f>IF('Data SW'!C891="","",'Data SW'!AD891)</f>
        <v/>
      </c>
      <c r="H8873">
        <f>IF('Data SW'!C891="","",'Data SW'!AC891)</f>
        <v/>
      </c>
      <c r="I8873">
        <f>IF('Data SW'!C891="","",COUNTIF('Data SW'!J891,"&gt;0")+COUNTIF('Data SW'!L891,"&gt;0")+COUNTIF('Data SW'!N891,"&gt;0")+COUNTIF('Data SW'!P891,"&gt;0")+COUNTIF('Data SW'!R891,"&gt;0")+COUNTIF('Data SW'!T891,"&gt;0")+COUNTIF('Data SW'!V891,"&gt;0")+COUNTIF('Data SW'!X891,"&gt;0"))</f>
        <v/>
      </c>
      <c r="J8873">
        <f>IF('Data SW'!C891="","",IF((COUNTIF('Data SW'!K891,"&gt;0")+COUNTIF('Data SW'!M891,"&gt;0")+COUNTIF('Data SW'!O891,"&gt;0")+COUNTIF('Data SW'!Q891,"&gt;0")+COUNTIF('Data SW'!S891,"&gt;0")+COUNTIF('Data SW'!U891,"&gt;0")+COUNTIF('Data SW'!W891,"&gt;0")+COUNTIF('Data SW'!Y891,"&gt;0"))&gt;0,1,0))</f>
        <v/>
      </c>
      <c r="M8873" t="inlineStr">
        <is>
          <t>Data R</t>
        </is>
      </c>
    </row>
    <row r="8874">
      <c r="A8874" t="inlineStr">
        <is>
          <t>PT Swasta / PPKS</t>
        </is>
      </c>
      <c r="B8874">
        <f>IF('Data SW'!C892="","",'Data SW'!B892)</f>
        <v/>
      </c>
      <c r="C8874">
        <f>IF('Data SW'!C892="","",'Data SW'!C892)</f>
        <v/>
      </c>
      <c r="D8874">
        <f>IF('Data SW'!C892="","",'Data SW'!D892)</f>
        <v/>
      </c>
      <c r="E8874">
        <f>IF('Data SW'!C892="","",'Data SW'!E892)</f>
        <v/>
      </c>
      <c r="F8874">
        <f>IF('Data SW'!C892="","",'Data SW'!F892)</f>
        <v/>
      </c>
      <c r="G8874">
        <f>IF('Data SW'!C892="","",'Data SW'!AD892)</f>
        <v/>
      </c>
      <c r="H8874">
        <f>IF('Data SW'!C892="","",'Data SW'!AC892)</f>
        <v/>
      </c>
      <c r="I8874">
        <f>IF('Data SW'!C892="","",COUNTIF('Data SW'!J892,"&gt;0")+COUNTIF('Data SW'!L892,"&gt;0")+COUNTIF('Data SW'!N892,"&gt;0")+COUNTIF('Data SW'!P892,"&gt;0")+COUNTIF('Data SW'!R892,"&gt;0")+COUNTIF('Data SW'!T892,"&gt;0")+COUNTIF('Data SW'!V892,"&gt;0")+COUNTIF('Data SW'!X892,"&gt;0"))</f>
        <v/>
      </c>
      <c r="J8874">
        <f>IF('Data SW'!C892="","",IF((COUNTIF('Data SW'!K892,"&gt;0")+COUNTIF('Data SW'!M892,"&gt;0")+COUNTIF('Data SW'!O892,"&gt;0")+COUNTIF('Data SW'!Q892,"&gt;0")+COUNTIF('Data SW'!S892,"&gt;0")+COUNTIF('Data SW'!U892,"&gt;0")+COUNTIF('Data SW'!W892,"&gt;0")+COUNTIF('Data SW'!Y892,"&gt;0"))&gt;0,1,0))</f>
        <v/>
      </c>
      <c r="M8874" t="inlineStr">
        <is>
          <t>Data R</t>
        </is>
      </c>
    </row>
    <row r="8875">
      <c r="A8875" t="inlineStr">
        <is>
          <t>PT Swasta / PPKS</t>
        </is>
      </c>
      <c r="B8875">
        <f>IF('Data SW'!C893="","",'Data SW'!B893)</f>
        <v/>
      </c>
      <c r="C8875">
        <f>IF('Data SW'!C893="","",'Data SW'!C893)</f>
        <v/>
      </c>
      <c r="D8875">
        <f>IF('Data SW'!C893="","",'Data SW'!D893)</f>
        <v/>
      </c>
      <c r="E8875">
        <f>IF('Data SW'!C893="","",'Data SW'!E893)</f>
        <v/>
      </c>
      <c r="F8875">
        <f>IF('Data SW'!C893="","",'Data SW'!F893)</f>
        <v/>
      </c>
      <c r="G8875">
        <f>IF('Data SW'!C893="","",'Data SW'!AD893)</f>
        <v/>
      </c>
      <c r="H8875">
        <f>IF('Data SW'!C893="","",'Data SW'!AC893)</f>
        <v/>
      </c>
      <c r="I8875">
        <f>IF('Data SW'!C893="","",COUNTIF('Data SW'!J893,"&gt;0")+COUNTIF('Data SW'!L893,"&gt;0")+COUNTIF('Data SW'!N893,"&gt;0")+COUNTIF('Data SW'!P893,"&gt;0")+COUNTIF('Data SW'!R893,"&gt;0")+COUNTIF('Data SW'!T893,"&gt;0")+COUNTIF('Data SW'!V893,"&gt;0")+COUNTIF('Data SW'!X893,"&gt;0"))</f>
        <v/>
      </c>
      <c r="J8875">
        <f>IF('Data SW'!C893="","",IF((COUNTIF('Data SW'!K893,"&gt;0")+COUNTIF('Data SW'!M893,"&gt;0")+COUNTIF('Data SW'!O893,"&gt;0")+COUNTIF('Data SW'!Q893,"&gt;0")+COUNTIF('Data SW'!S893,"&gt;0")+COUNTIF('Data SW'!U893,"&gt;0")+COUNTIF('Data SW'!W893,"&gt;0")+COUNTIF('Data SW'!Y893,"&gt;0"))&gt;0,1,0))</f>
        <v/>
      </c>
      <c r="M8875" t="inlineStr">
        <is>
          <t>Data R</t>
        </is>
      </c>
    </row>
    <row r="8876">
      <c r="A8876" t="inlineStr">
        <is>
          <t>PT Swasta / PPKS</t>
        </is>
      </c>
      <c r="B8876">
        <f>IF('Data SW'!C894="","",'Data SW'!B894)</f>
        <v/>
      </c>
      <c r="C8876">
        <f>IF('Data SW'!C894="","",'Data SW'!C894)</f>
        <v/>
      </c>
      <c r="D8876">
        <f>IF('Data SW'!C894="","",'Data SW'!D894)</f>
        <v/>
      </c>
      <c r="E8876">
        <f>IF('Data SW'!C894="","",'Data SW'!E894)</f>
        <v/>
      </c>
      <c r="F8876">
        <f>IF('Data SW'!C894="","",'Data SW'!F894)</f>
        <v/>
      </c>
      <c r="G8876">
        <f>IF('Data SW'!C894="","",'Data SW'!AD894)</f>
        <v/>
      </c>
      <c r="H8876">
        <f>IF('Data SW'!C894="","",'Data SW'!AC894)</f>
        <v/>
      </c>
      <c r="I8876">
        <f>IF('Data SW'!C894="","",COUNTIF('Data SW'!J894,"&gt;0")+COUNTIF('Data SW'!L894,"&gt;0")+COUNTIF('Data SW'!N894,"&gt;0")+COUNTIF('Data SW'!P894,"&gt;0")+COUNTIF('Data SW'!R894,"&gt;0")+COUNTIF('Data SW'!T894,"&gt;0")+COUNTIF('Data SW'!V894,"&gt;0")+COUNTIF('Data SW'!X894,"&gt;0"))</f>
        <v/>
      </c>
      <c r="J8876">
        <f>IF('Data SW'!C894="","",IF((COUNTIF('Data SW'!K894,"&gt;0")+COUNTIF('Data SW'!M894,"&gt;0")+COUNTIF('Data SW'!O894,"&gt;0")+COUNTIF('Data SW'!Q894,"&gt;0")+COUNTIF('Data SW'!S894,"&gt;0")+COUNTIF('Data SW'!U894,"&gt;0")+COUNTIF('Data SW'!W894,"&gt;0")+COUNTIF('Data SW'!Y894,"&gt;0"))&gt;0,1,0))</f>
        <v/>
      </c>
      <c r="M8876" t="inlineStr">
        <is>
          <t>Data R</t>
        </is>
      </c>
    </row>
    <row r="8877">
      <c r="A8877" t="inlineStr">
        <is>
          <t>PT Swasta / PPKS</t>
        </is>
      </c>
      <c r="B8877">
        <f>IF('Data SW'!C895="","",'Data SW'!B895)</f>
        <v/>
      </c>
      <c r="C8877">
        <f>IF('Data SW'!C895="","",'Data SW'!C895)</f>
        <v/>
      </c>
      <c r="D8877">
        <f>IF('Data SW'!C895="","",'Data SW'!D895)</f>
        <v/>
      </c>
      <c r="E8877">
        <f>IF('Data SW'!C895="","",'Data SW'!E895)</f>
        <v/>
      </c>
      <c r="F8877">
        <f>IF('Data SW'!C895="","",'Data SW'!F895)</f>
        <v/>
      </c>
      <c r="G8877">
        <f>IF('Data SW'!C895="","",'Data SW'!AD895)</f>
        <v/>
      </c>
      <c r="H8877">
        <f>IF('Data SW'!C895="","",'Data SW'!AC895)</f>
        <v/>
      </c>
      <c r="I8877">
        <f>IF('Data SW'!C895="","",COUNTIF('Data SW'!J895,"&gt;0")+COUNTIF('Data SW'!L895,"&gt;0")+COUNTIF('Data SW'!N895,"&gt;0")+COUNTIF('Data SW'!P895,"&gt;0")+COUNTIF('Data SW'!R895,"&gt;0")+COUNTIF('Data SW'!T895,"&gt;0")+COUNTIF('Data SW'!V895,"&gt;0")+COUNTIF('Data SW'!X895,"&gt;0"))</f>
        <v/>
      </c>
      <c r="J8877">
        <f>IF('Data SW'!C895="","",IF((COUNTIF('Data SW'!K895,"&gt;0")+COUNTIF('Data SW'!M895,"&gt;0")+COUNTIF('Data SW'!O895,"&gt;0")+COUNTIF('Data SW'!Q895,"&gt;0")+COUNTIF('Data SW'!S895,"&gt;0")+COUNTIF('Data SW'!U895,"&gt;0")+COUNTIF('Data SW'!W895,"&gt;0")+COUNTIF('Data SW'!Y895,"&gt;0"))&gt;0,1,0))</f>
        <v/>
      </c>
      <c r="M8877" t="inlineStr">
        <is>
          <t>Data R</t>
        </is>
      </c>
    </row>
    <row r="8878">
      <c r="A8878" t="inlineStr">
        <is>
          <t>PT Swasta / PPKS</t>
        </is>
      </c>
      <c r="B8878">
        <f>IF('Data SW'!C896="","",'Data SW'!B896)</f>
        <v/>
      </c>
      <c r="C8878">
        <f>IF('Data SW'!C896="","",'Data SW'!C896)</f>
        <v/>
      </c>
      <c r="D8878">
        <f>IF('Data SW'!C896="","",'Data SW'!D896)</f>
        <v/>
      </c>
      <c r="E8878">
        <f>IF('Data SW'!C896="","",'Data SW'!E896)</f>
        <v/>
      </c>
      <c r="F8878">
        <f>IF('Data SW'!C896="","",'Data SW'!F896)</f>
        <v/>
      </c>
      <c r="G8878">
        <f>IF('Data SW'!C896="","",'Data SW'!AD896)</f>
        <v/>
      </c>
      <c r="H8878">
        <f>IF('Data SW'!C896="","",'Data SW'!AC896)</f>
        <v/>
      </c>
      <c r="I8878">
        <f>IF('Data SW'!C896="","",COUNTIF('Data SW'!J896,"&gt;0")+COUNTIF('Data SW'!L896,"&gt;0")+COUNTIF('Data SW'!N896,"&gt;0")+COUNTIF('Data SW'!P896,"&gt;0")+COUNTIF('Data SW'!R896,"&gt;0")+COUNTIF('Data SW'!T896,"&gt;0")+COUNTIF('Data SW'!V896,"&gt;0")+COUNTIF('Data SW'!X896,"&gt;0"))</f>
        <v/>
      </c>
      <c r="J8878">
        <f>IF('Data SW'!C896="","",IF((COUNTIF('Data SW'!K896,"&gt;0")+COUNTIF('Data SW'!M896,"&gt;0")+COUNTIF('Data SW'!O896,"&gt;0")+COUNTIF('Data SW'!Q896,"&gt;0")+COUNTIF('Data SW'!S896,"&gt;0")+COUNTIF('Data SW'!U896,"&gt;0")+COUNTIF('Data SW'!W896,"&gt;0")+COUNTIF('Data SW'!Y896,"&gt;0"))&gt;0,1,0))</f>
        <v/>
      </c>
      <c r="M8878" t="inlineStr">
        <is>
          <t>Data R</t>
        </is>
      </c>
    </row>
    <row r="8879">
      <c r="A8879" t="inlineStr">
        <is>
          <t>PT Swasta / PPKS</t>
        </is>
      </c>
      <c r="B8879">
        <f>IF('Data SW'!C897="","",'Data SW'!B897)</f>
        <v/>
      </c>
      <c r="C8879">
        <f>IF('Data SW'!C897="","",'Data SW'!C897)</f>
        <v/>
      </c>
      <c r="D8879">
        <f>IF('Data SW'!C897="","",'Data SW'!D897)</f>
        <v/>
      </c>
      <c r="E8879">
        <f>IF('Data SW'!C897="","",'Data SW'!E897)</f>
        <v/>
      </c>
      <c r="F8879">
        <f>IF('Data SW'!C897="","",'Data SW'!F897)</f>
        <v/>
      </c>
      <c r="G8879">
        <f>IF('Data SW'!C897="","",'Data SW'!AD897)</f>
        <v/>
      </c>
      <c r="H8879">
        <f>IF('Data SW'!C897="","",'Data SW'!AC897)</f>
        <v/>
      </c>
      <c r="I8879">
        <f>IF('Data SW'!C897="","",COUNTIF('Data SW'!J897,"&gt;0")+COUNTIF('Data SW'!L897,"&gt;0")+COUNTIF('Data SW'!N897,"&gt;0")+COUNTIF('Data SW'!P897,"&gt;0")+COUNTIF('Data SW'!R897,"&gt;0")+COUNTIF('Data SW'!T897,"&gt;0")+COUNTIF('Data SW'!V897,"&gt;0")+COUNTIF('Data SW'!X897,"&gt;0"))</f>
        <v/>
      </c>
      <c r="J8879">
        <f>IF('Data SW'!C897="","",IF((COUNTIF('Data SW'!K897,"&gt;0")+COUNTIF('Data SW'!M897,"&gt;0")+COUNTIF('Data SW'!O897,"&gt;0")+COUNTIF('Data SW'!Q897,"&gt;0")+COUNTIF('Data SW'!S897,"&gt;0")+COUNTIF('Data SW'!U897,"&gt;0")+COUNTIF('Data SW'!W897,"&gt;0")+COUNTIF('Data SW'!Y897,"&gt;0"))&gt;0,1,0))</f>
        <v/>
      </c>
      <c r="M8879" t="inlineStr">
        <is>
          <t>Data R</t>
        </is>
      </c>
    </row>
    <row r="8880">
      <c r="A8880" t="inlineStr">
        <is>
          <t>PT Swasta / PPKS</t>
        </is>
      </c>
      <c r="B8880">
        <f>IF('Data SW'!C898="","",'Data SW'!B898)</f>
        <v/>
      </c>
      <c r="C8880">
        <f>IF('Data SW'!C898="","",'Data SW'!C898)</f>
        <v/>
      </c>
      <c r="D8880">
        <f>IF('Data SW'!C898="","",'Data SW'!D898)</f>
        <v/>
      </c>
      <c r="E8880">
        <f>IF('Data SW'!C898="","",'Data SW'!E898)</f>
        <v/>
      </c>
      <c r="F8880">
        <f>IF('Data SW'!C898="","",'Data SW'!F898)</f>
        <v/>
      </c>
      <c r="G8880">
        <f>IF('Data SW'!C898="","",'Data SW'!AD898)</f>
        <v/>
      </c>
      <c r="H8880">
        <f>IF('Data SW'!C898="","",'Data SW'!AC898)</f>
        <v/>
      </c>
      <c r="I8880">
        <f>IF('Data SW'!C898="","",COUNTIF('Data SW'!J898,"&gt;0")+COUNTIF('Data SW'!L898,"&gt;0")+COUNTIF('Data SW'!N898,"&gt;0")+COUNTIF('Data SW'!P898,"&gt;0")+COUNTIF('Data SW'!R898,"&gt;0")+COUNTIF('Data SW'!T898,"&gt;0")+COUNTIF('Data SW'!V898,"&gt;0")+COUNTIF('Data SW'!X898,"&gt;0"))</f>
        <v/>
      </c>
      <c r="J8880">
        <f>IF('Data SW'!C898="","",IF((COUNTIF('Data SW'!K898,"&gt;0")+COUNTIF('Data SW'!M898,"&gt;0")+COUNTIF('Data SW'!O898,"&gt;0")+COUNTIF('Data SW'!Q898,"&gt;0")+COUNTIF('Data SW'!S898,"&gt;0")+COUNTIF('Data SW'!U898,"&gt;0")+COUNTIF('Data SW'!W898,"&gt;0")+COUNTIF('Data SW'!Y898,"&gt;0"))&gt;0,1,0))</f>
        <v/>
      </c>
      <c r="M8880" t="inlineStr">
        <is>
          <t>Data R</t>
        </is>
      </c>
    </row>
    <row r="8881">
      <c r="A8881" t="inlineStr">
        <is>
          <t>PT Swasta / PPKS</t>
        </is>
      </c>
      <c r="B8881">
        <f>IF('Data SW'!C899="","",'Data SW'!B899)</f>
        <v/>
      </c>
      <c r="C8881">
        <f>IF('Data SW'!C899="","",'Data SW'!C899)</f>
        <v/>
      </c>
      <c r="D8881">
        <f>IF('Data SW'!C899="","",'Data SW'!D899)</f>
        <v/>
      </c>
      <c r="E8881">
        <f>IF('Data SW'!C899="","",'Data SW'!E899)</f>
        <v/>
      </c>
      <c r="F8881">
        <f>IF('Data SW'!C899="","",'Data SW'!F899)</f>
        <v/>
      </c>
      <c r="G8881">
        <f>IF('Data SW'!C899="","",'Data SW'!AD899)</f>
        <v/>
      </c>
      <c r="H8881">
        <f>IF('Data SW'!C899="","",'Data SW'!AC899)</f>
        <v/>
      </c>
      <c r="I8881">
        <f>IF('Data SW'!C899="","",COUNTIF('Data SW'!J899,"&gt;0")+COUNTIF('Data SW'!L899,"&gt;0")+COUNTIF('Data SW'!N899,"&gt;0")+COUNTIF('Data SW'!P899,"&gt;0")+COUNTIF('Data SW'!R899,"&gt;0")+COUNTIF('Data SW'!T899,"&gt;0")+COUNTIF('Data SW'!V899,"&gt;0")+COUNTIF('Data SW'!X899,"&gt;0"))</f>
        <v/>
      </c>
      <c r="J8881">
        <f>IF('Data SW'!C899="","",IF((COUNTIF('Data SW'!K899,"&gt;0")+COUNTIF('Data SW'!M899,"&gt;0")+COUNTIF('Data SW'!O899,"&gt;0")+COUNTIF('Data SW'!Q899,"&gt;0")+COUNTIF('Data SW'!S899,"&gt;0")+COUNTIF('Data SW'!U899,"&gt;0")+COUNTIF('Data SW'!W899,"&gt;0")+COUNTIF('Data SW'!Y899,"&gt;0"))&gt;0,1,0))</f>
        <v/>
      </c>
      <c r="M8881" t="inlineStr">
        <is>
          <t>Data R</t>
        </is>
      </c>
    </row>
    <row r="8882">
      <c r="A8882" t="inlineStr">
        <is>
          <t>PT Swasta / PPKS</t>
        </is>
      </c>
      <c r="B8882">
        <f>IF('Data SW'!C900="","",'Data SW'!B900)</f>
        <v/>
      </c>
      <c r="C8882">
        <f>IF('Data SW'!C900="","",'Data SW'!C900)</f>
        <v/>
      </c>
      <c r="D8882">
        <f>IF('Data SW'!C900="","",'Data SW'!D900)</f>
        <v/>
      </c>
      <c r="E8882">
        <f>IF('Data SW'!C900="","",'Data SW'!E900)</f>
        <v/>
      </c>
      <c r="F8882">
        <f>IF('Data SW'!C900="","",'Data SW'!F900)</f>
        <v/>
      </c>
      <c r="G8882">
        <f>IF('Data SW'!C900="","",'Data SW'!AD900)</f>
        <v/>
      </c>
      <c r="H8882">
        <f>IF('Data SW'!C900="","",'Data SW'!AC900)</f>
        <v/>
      </c>
      <c r="I8882">
        <f>IF('Data SW'!C900="","",COUNTIF('Data SW'!J900,"&gt;0")+COUNTIF('Data SW'!L900,"&gt;0")+COUNTIF('Data SW'!N900,"&gt;0")+COUNTIF('Data SW'!P900,"&gt;0")+COUNTIF('Data SW'!R900,"&gt;0")+COUNTIF('Data SW'!T900,"&gt;0")+COUNTIF('Data SW'!V900,"&gt;0")+COUNTIF('Data SW'!X900,"&gt;0"))</f>
        <v/>
      </c>
      <c r="J8882">
        <f>IF('Data SW'!C900="","",IF((COUNTIF('Data SW'!K900,"&gt;0")+COUNTIF('Data SW'!M900,"&gt;0")+COUNTIF('Data SW'!O900,"&gt;0")+COUNTIF('Data SW'!Q900,"&gt;0")+COUNTIF('Data SW'!S900,"&gt;0")+COUNTIF('Data SW'!U900,"&gt;0")+COUNTIF('Data SW'!W900,"&gt;0")+COUNTIF('Data SW'!Y900,"&gt;0"))&gt;0,1,0))</f>
        <v/>
      </c>
      <c r="M8882" t="inlineStr">
        <is>
          <t>Data R</t>
        </is>
      </c>
    </row>
    <row r="8883">
      <c r="A8883" t="inlineStr">
        <is>
          <t>PT Swasta / PPKS</t>
        </is>
      </c>
      <c r="B8883">
        <f>IF('Data SW'!C901="","",'Data SW'!B901)</f>
        <v/>
      </c>
      <c r="C8883">
        <f>IF('Data SW'!C901="","",'Data SW'!C901)</f>
        <v/>
      </c>
      <c r="D8883">
        <f>IF('Data SW'!C901="","",'Data SW'!D901)</f>
        <v/>
      </c>
      <c r="E8883">
        <f>IF('Data SW'!C901="","",'Data SW'!E901)</f>
        <v/>
      </c>
      <c r="F8883">
        <f>IF('Data SW'!C901="","",'Data SW'!F901)</f>
        <v/>
      </c>
      <c r="G8883">
        <f>IF('Data SW'!C901="","",'Data SW'!AD901)</f>
        <v/>
      </c>
      <c r="H8883">
        <f>IF('Data SW'!C901="","",'Data SW'!AC901)</f>
        <v/>
      </c>
      <c r="I8883">
        <f>IF('Data SW'!C901="","",COUNTIF('Data SW'!J901,"&gt;0")+COUNTIF('Data SW'!L901,"&gt;0")+COUNTIF('Data SW'!N901,"&gt;0")+COUNTIF('Data SW'!P901,"&gt;0")+COUNTIF('Data SW'!R901,"&gt;0")+COUNTIF('Data SW'!T901,"&gt;0")+COUNTIF('Data SW'!V901,"&gt;0")+COUNTIF('Data SW'!X901,"&gt;0"))</f>
        <v/>
      </c>
      <c r="J8883">
        <f>IF('Data SW'!C901="","",IF((COUNTIF('Data SW'!K901,"&gt;0")+COUNTIF('Data SW'!M901,"&gt;0")+COUNTIF('Data SW'!O901,"&gt;0")+COUNTIF('Data SW'!Q901,"&gt;0")+COUNTIF('Data SW'!S901,"&gt;0")+COUNTIF('Data SW'!U901,"&gt;0")+COUNTIF('Data SW'!W901,"&gt;0")+COUNTIF('Data SW'!Y901,"&gt;0"))&gt;0,1,0))</f>
        <v/>
      </c>
      <c r="M8883" t="inlineStr">
        <is>
          <t>Data R</t>
        </is>
      </c>
    </row>
    <row r="8884">
      <c r="A8884" t="inlineStr">
        <is>
          <t>PT Swasta / PPKS</t>
        </is>
      </c>
      <c r="B8884">
        <f>IF('Data SW'!C902="","",'Data SW'!B902)</f>
        <v/>
      </c>
      <c r="C8884">
        <f>IF('Data SW'!C902="","",'Data SW'!C902)</f>
        <v/>
      </c>
      <c r="D8884">
        <f>IF('Data SW'!C902="","",'Data SW'!D902)</f>
        <v/>
      </c>
      <c r="E8884">
        <f>IF('Data SW'!C902="","",'Data SW'!E902)</f>
        <v/>
      </c>
      <c r="F8884">
        <f>IF('Data SW'!C902="","",'Data SW'!F902)</f>
        <v/>
      </c>
      <c r="G8884">
        <f>IF('Data SW'!C902="","",'Data SW'!AD902)</f>
        <v/>
      </c>
      <c r="H8884">
        <f>IF('Data SW'!C902="","",'Data SW'!AC902)</f>
        <v/>
      </c>
      <c r="I8884">
        <f>IF('Data SW'!C902="","",COUNTIF('Data SW'!J902,"&gt;0")+COUNTIF('Data SW'!L902,"&gt;0")+COUNTIF('Data SW'!N902,"&gt;0")+COUNTIF('Data SW'!P902,"&gt;0")+COUNTIF('Data SW'!R902,"&gt;0")+COUNTIF('Data SW'!T902,"&gt;0")+COUNTIF('Data SW'!V902,"&gt;0")+COUNTIF('Data SW'!X902,"&gt;0"))</f>
        <v/>
      </c>
      <c r="J8884">
        <f>IF('Data SW'!C902="","",IF((COUNTIF('Data SW'!K902,"&gt;0")+COUNTIF('Data SW'!M902,"&gt;0")+COUNTIF('Data SW'!O902,"&gt;0")+COUNTIF('Data SW'!Q902,"&gt;0")+COUNTIF('Data SW'!S902,"&gt;0")+COUNTIF('Data SW'!U902,"&gt;0")+COUNTIF('Data SW'!W902,"&gt;0")+COUNTIF('Data SW'!Y902,"&gt;0"))&gt;0,1,0))</f>
        <v/>
      </c>
      <c r="M8884" t="inlineStr">
        <is>
          <t>Data R</t>
        </is>
      </c>
    </row>
    <row r="8885">
      <c r="A8885" t="inlineStr">
        <is>
          <t>PT Swasta / PPKS</t>
        </is>
      </c>
      <c r="B8885">
        <f>IF('Data SW'!C903="","",'Data SW'!B903)</f>
        <v/>
      </c>
      <c r="C8885">
        <f>IF('Data SW'!C903="","",'Data SW'!C903)</f>
        <v/>
      </c>
      <c r="D8885">
        <f>IF('Data SW'!C903="","",'Data SW'!D903)</f>
        <v/>
      </c>
      <c r="E8885">
        <f>IF('Data SW'!C903="","",'Data SW'!E903)</f>
        <v/>
      </c>
      <c r="F8885">
        <f>IF('Data SW'!C903="","",'Data SW'!F903)</f>
        <v/>
      </c>
      <c r="G8885">
        <f>IF('Data SW'!C903="","",'Data SW'!AD903)</f>
        <v/>
      </c>
      <c r="H8885">
        <f>IF('Data SW'!C903="","",'Data SW'!AC903)</f>
        <v/>
      </c>
      <c r="I8885">
        <f>IF('Data SW'!C903="","",COUNTIF('Data SW'!J903,"&gt;0")+COUNTIF('Data SW'!L903,"&gt;0")+COUNTIF('Data SW'!N903,"&gt;0")+COUNTIF('Data SW'!P903,"&gt;0")+COUNTIF('Data SW'!R903,"&gt;0")+COUNTIF('Data SW'!T903,"&gt;0")+COUNTIF('Data SW'!V903,"&gt;0")+COUNTIF('Data SW'!X903,"&gt;0"))</f>
        <v/>
      </c>
      <c r="J8885">
        <f>IF('Data SW'!C903="","",IF((COUNTIF('Data SW'!K903,"&gt;0")+COUNTIF('Data SW'!M903,"&gt;0")+COUNTIF('Data SW'!O903,"&gt;0")+COUNTIF('Data SW'!Q903,"&gt;0")+COUNTIF('Data SW'!S903,"&gt;0")+COUNTIF('Data SW'!U903,"&gt;0")+COUNTIF('Data SW'!W903,"&gt;0")+COUNTIF('Data SW'!Y903,"&gt;0"))&gt;0,1,0))</f>
        <v/>
      </c>
      <c r="M8885" t="inlineStr">
        <is>
          <t>Data R</t>
        </is>
      </c>
    </row>
    <row r="8886">
      <c r="A8886" t="inlineStr">
        <is>
          <t>PT Swasta / PPKS</t>
        </is>
      </c>
      <c r="B8886">
        <f>IF('Data SW'!C904="","",'Data SW'!B904)</f>
        <v/>
      </c>
      <c r="C8886">
        <f>IF('Data SW'!C904="","",'Data SW'!C904)</f>
        <v/>
      </c>
      <c r="D8886">
        <f>IF('Data SW'!C904="","",'Data SW'!D904)</f>
        <v/>
      </c>
      <c r="E8886">
        <f>IF('Data SW'!C904="","",'Data SW'!E904)</f>
        <v/>
      </c>
      <c r="F8886">
        <f>IF('Data SW'!C904="","",'Data SW'!F904)</f>
        <v/>
      </c>
      <c r="G8886">
        <f>IF('Data SW'!C904="","",'Data SW'!AD904)</f>
        <v/>
      </c>
      <c r="H8886">
        <f>IF('Data SW'!C904="","",'Data SW'!AC904)</f>
        <v/>
      </c>
      <c r="I8886">
        <f>IF('Data SW'!C904="","",COUNTIF('Data SW'!J904,"&gt;0")+COUNTIF('Data SW'!L904,"&gt;0")+COUNTIF('Data SW'!N904,"&gt;0")+COUNTIF('Data SW'!P904,"&gt;0")+COUNTIF('Data SW'!R904,"&gt;0")+COUNTIF('Data SW'!T904,"&gt;0")+COUNTIF('Data SW'!V904,"&gt;0")+COUNTIF('Data SW'!X904,"&gt;0"))</f>
        <v/>
      </c>
      <c r="J8886">
        <f>IF('Data SW'!C904="","",IF((COUNTIF('Data SW'!K904,"&gt;0")+COUNTIF('Data SW'!M904,"&gt;0")+COUNTIF('Data SW'!O904,"&gt;0")+COUNTIF('Data SW'!Q904,"&gt;0")+COUNTIF('Data SW'!S904,"&gt;0")+COUNTIF('Data SW'!U904,"&gt;0")+COUNTIF('Data SW'!W904,"&gt;0")+COUNTIF('Data SW'!Y904,"&gt;0"))&gt;0,1,0))</f>
        <v/>
      </c>
      <c r="M8886" t="inlineStr">
        <is>
          <t>Data R</t>
        </is>
      </c>
    </row>
    <row r="8887">
      <c r="A8887" t="inlineStr">
        <is>
          <t>PT Swasta / PPKS</t>
        </is>
      </c>
      <c r="B8887">
        <f>IF('Data SW'!C905="","",'Data SW'!B905)</f>
        <v/>
      </c>
      <c r="C8887">
        <f>IF('Data SW'!C905="","",'Data SW'!C905)</f>
        <v/>
      </c>
      <c r="D8887">
        <f>IF('Data SW'!C905="","",'Data SW'!D905)</f>
        <v/>
      </c>
      <c r="E8887">
        <f>IF('Data SW'!C905="","",'Data SW'!E905)</f>
        <v/>
      </c>
      <c r="F8887">
        <f>IF('Data SW'!C905="","",'Data SW'!F905)</f>
        <v/>
      </c>
      <c r="G8887">
        <f>IF('Data SW'!C905="","",'Data SW'!AD905)</f>
        <v/>
      </c>
      <c r="H8887">
        <f>IF('Data SW'!C905="","",'Data SW'!AC905)</f>
        <v/>
      </c>
      <c r="I8887">
        <f>IF('Data SW'!C905="","",COUNTIF('Data SW'!J905,"&gt;0")+COUNTIF('Data SW'!L905,"&gt;0")+COUNTIF('Data SW'!N905,"&gt;0")+COUNTIF('Data SW'!P905,"&gt;0")+COUNTIF('Data SW'!R905,"&gt;0")+COUNTIF('Data SW'!T905,"&gt;0")+COUNTIF('Data SW'!V905,"&gt;0")+COUNTIF('Data SW'!X905,"&gt;0"))</f>
        <v/>
      </c>
      <c r="J8887">
        <f>IF('Data SW'!C905="","",IF((COUNTIF('Data SW'!K905,"&gt;0")+COUNTIF('Data SW'!M905,"&gt;0")+COUNTIF('Data SW'!O905,"&gt;0")+COUNTIF('Data SW'!Q905,"&gt;0")+COUNTIF('Data SW'!S905,"&gt;0")+COUNTIF('Data SW'!U905,"&gt;0")+COUNTIF('Data SW'!W905,"&gt;0")+COUNTIF('Data SW'!Y905,"&gt;0"))&gt;0,1,0))</f>
        <v/>
      </c>
      <c r="M8887" t="inlineStr">
        <is>
          <t>Data R</t>
        </is>
      </c>
    </row>
    <row r="8888">
      <c r="A8888" t="inlineStr">
        <is>
          <t>PT Swasta / PPKS</t>
        </is>
      </c>
      <c r="B8888">
        <f>IF('Data SW'!C906="","",'Data SW'!B906)</f>
        <v/>
      </c>
      <c r="C8888">
        <f>IF('Data SW'!C906="","",'Data SW'!C906)</f>
        <v/>
      </c>
      <c r="D8888">
        <f>IF('Data SW'!C906="","",'Data SW'!D906)</f>
        <v/>
      </c>
      <c r="E8888">
        <f>IF('Data SW'!C906="","",'Data SW'!E906)</f>
        <v/>
      </c>
      <c r="F8888">
        <f>IF('Data SW'!C906="","",'Data SW'!F906)</f>
        <v/>
      </c>
      <c r="G8888">
        <f>IF('Data SW'!C906="","",'Data SW'!AD906)</f>
        <v/>
      </c>
      <c r="H8888">
        <f>IF('Data SW'!C906="","",'Data SW'!AC906)</f>
        <v/>
      </c>
      <c r="I8888">
        <f>IF('Data SW'!C906="","",COUNTIF('Data SW'!J906,"&gt;0")+COUNTIF('Data SW'!L906,"&gt;0")+COUNTIF('Data SW'!N906,"&gt;0")+COUNTIF('Data SW'!P906,"&gt;0")+COUNTIF('Data SW'!R906,"&gt;0")+COUNTIF('Data SW'!T906,"&gt;0")+COUNTIF('Data SW'!V906,"&gt;0")+COUNTIF('Data SW'!X906,"&gt;0"))</f>
        <v/>
      </c>
      <c r="J8888">
        <f>IF('Data SW'!C906="","",IF((COUNTIF('Data SW'!K906,"&gt;0")+COUNTIF('Data SW'!M906,"&gt;0")+COUNTIF('Data SW'!O906,"&gt;0")+COUNTIF('Data SW'!Q906,"&gt;0")+COUNTIF('Data SW'!S906,"&gt;0")+COUNTIF('Data SW'!U906,"&gt;0")+COUNTIF('Data SW'!W906,"&gt;0")+COUNTIF('Data SW'!Y906,"&gt;0"))&gt;0,1,0))</f>
        <v/>
      </c>
      <c r="M8888" t="inlineStr">
        <is>
          <t>Data R</t>
        </is>
      </c>
    </row>
    <row r="8889">
      <c r="A8889" t="inlineStr">
        <is>
          <t>PT Swasta / PPKS</t>
        </is>
      </c>
      <c r="B8889">
        <f>IF('Data SW'!C907="","",'Data SW'!B907)</f>
        <v/>
      </c>
      <c r="C8889">
        <f>IF('Data SW'!C907="","",'Data SW'!C907)</f>
        <v/>
      </c>
      <c r="D8889">
        <f>IF('Data SW'!C907="","",'Data SW'!D907)</f>
        <v/>
      </c>
      <c r="E8889">
        <f>IF('Data SW'!C907="","",'Data SW'!E907)</f>
        <v/>
      </c>
      <c r="F8889">
        <f>IF('Data SW'!C907="","",'Data SW'!F907)</f>
        <v/>
      </c>
      <c r="G8889">
        <f>IF('Data SW'!C907="","",'Data SW'!AD907)</f>
        <v/>
      </c>
      <c r="H8889">
        <f>IF('Data SW'!C907="","",'Data SW'!AC907)</f>
        <v/>
      </c>
      <c r="I8889">
        <f>IF('Data SW'!C907="","",COUNTIF('Data SW'!J907,"&gt;0")+COUNTIF('Data SW'!L907,"&gt;0")+COUNTIF('Data SW'!N907,"&gt;0")+COUNTIF('Data SW'!P907,"&gt;0")+COUNTIF('Data SW'!R907,"&gt;0")+COUNTIF('Data SW'!T907,"&gt;0")+COUNTIF('Data SW'!V907,"&gt;0")+COUNTIF('Data SW'!X907,"&gt;0"))</f>
        <v/>
      </c>
      <c r="J8889">
        <f>IF('Data SW'!C907="","",IF((COUNTIF('Data SW'!K907,"&gt;0")+COUNTIF('Data SW'!M907,"&gt;0")+COUNTIF('Data SW'!O907,"&gt;0")+COUNTIF('Data SW'!Q907,"&gt;0")+COUNTIF('Data SW'!S907,"&gt;0")+COUNTIF('Data SW'!U907,"&gt;0")+COUNTIF('Data SW'!W907,"&gt;0")+COUNTIF('Data SW'!Y907,"&gt;0"))&gt;0,1,0))</f>
        <v/>
      </c>
      <c r="M8889" t="inlineStr">
        <is>
          <t>Data R</t>
        </is>
      </c>
    </row>
    <row r="8890">
      <c r="A8890" t="inlineStr">
        <is>
          <t>PT Swasta / PPKS</t>
        </is>
      </c>
      <c r="B8890">
        <f>IF('Data SW'!C908="","",'Data SW'!B908)</f>
        <v/>
      </c>
      <c r="C8890">
        <f>IF('Data SW'!C908="","",'Data SW'!C908)</f>
        <v/>
      </c>
      <c r="D8890">
        <f>IF('Data SW'!C908="","",'Data SW'!D908)</f>
        <v/>
      </c>
      <c r="E8890">
        <f>IF('Data SW'!C908="","",'Data SW'!E908)</f>
        <v/>
      </c>
      <c r="F8890">
        <f>IF('Data SW'!C908="","",'Data SW'!F908)</f>
        <v/>
      </c>
      <c r="G8890">
        <f>IF('Data SW'!C908="","",'Data SW'!AD908)</f>
        <v/>
      </c>
      <c r="H8890">
        <f>IF('Data SW'!C908="","",'Data SW'!AC908)</f>
        <v/>
      </c>
      <c r="I8890">
        <f>IF('Data SW'!C908="","",COUNTIF('Data SW'!J908,"&gt;0")+COUNTIF('Data SW'!L908,"&gt;0")+COUNTIF('Data SW'!N908,"&gt;0")+COUNTIF('Data SW'!P908,"&gt;0")+COUNTIF('Data SW'!R908,"&gt;0")+COUNTIF('Data SW'!T908,"&gt;0")+COUNTIF('Data SW'!V908,"&gt;0")+COUNTIF('Data SW'!X908,"&gt;0"))</f>
        <v/>
      </c>
      <c r="J8890">
        <f>IF('Data SW'!C908="","",IF((COUNTIF('Data SW'!K908,"&gt;0")+COUNTIF('Data SW'!M908,"&gt;0")+COUNTIF('Data SW'!O908,"&gt;0")+COUNTIF('Data SW'!Q908,"&gt;0")+COUNTIF('Data SW'!S908,"&gt;0")+COUNTIF('Data SW'!U908,"&gt;0")+COUNTIF('Data SW'!W908,"&gt;0")+COUNTIF('Data SW'!Y908,"&gt;0"))&gt;0,1,0))</f>
        <v/>
      </c>
      <c r="M8890" t="inlineStr">
        <is>
          <t>Data R</t>
        </is>
      </c>
    </row>
    <row r="8891">
      <c r="A8891" t="inlineStr">
        <is>
          <t>PT Swasta / PPKS</t>
        </is>
      </c>
      <c r="B8891">
        <f>IF('Data SW'!C909="","",'Data SW'!B909)</f>
        <v/>
      </c>
      <c r="C8891">
        <f>IF('Data SW'!C909="","",'Data SW'!C909)</f>
        <v/>
      </c>
      <c r="D8891">
        <f>IF('Data SW'!C909="","",'Data SW'!D909)</f>
        <v/>
      </c>
      <c r="E8891">
        <f>IF('Data SW'!C909="","",'Data SW'!E909)</f>
        <v/>
      </c>
      <c r="F8891">
        <f>IF('Data SW'!C909="","",'Data SW'!F909)</f>
        <v/>
      </c>
      <c r="G8891">
        <f>IF('Data SW'!C909="","",'Data SW'!AD909)</f>
        <v/>
      </c>
      <c r="H8891">
        <f>IF('Data SW'!C909="","",'Data SW'!AC909)</f>
        <v/>
      </c>
      <c r="I8891">
        <f>IF('Data SW'!C909="","",COUNTIF('Data SW'!J909,"&gt;0")+COUNTIF('Data SW'!L909,"&gt;0")+COUNTIF('Data SW'!N909,"&gt;0")+COUNTIF('Data SW'!P909,"&gt;0")+COUNTIF('Data SW'!R909,"&gt;0")+COUNTIF('Data SW'!T909,"&gt;0")+COUNTIF('Data SW'!V909,"&gt;0")+COUNTIF('Data SW'!X909,"&gt;0"))</f>
        <v/>
      </c>
      <c r="J8891">
        <f>IF('Data SW'!C909="","",IF((COUNTIF('Data SW'!K909,"&gt;0")+COUNTIF('Data SW'!M909,"&gt;0")+COUNTIF('Data SW'!O909,"&gt;0")+COUNTIF('Data SW'!Q909,"&gt;0")+COUNTIF('Data SW'!S909,"&gt;0")+COUNTIF('Data SW'!U909,"&gt;0")+COUNTIF('Data SW'!W909,"&gt;0")+COUNTIF('Data SW'!Y909,"&gt;0"))&gt;0,1,0))</f>
        <v/>
      </c>
      <c r="M8891" t="inlineStr">
        <is>
          <t>Data R</t>
        </is>
      </c>
    </row>
    <row r="8892">
      <c r="A8892" t="inlineStr">
        <is>
          <t>PT Swasta / PPKS</t>
        </is>
      </c>
      <c r="B8892">
        <f>IF('Data SW'!C910="","",'Data SW'!B910)</f>
        <v/>
      </c>
      <c r="C8892">
        <f>IF('Data SW'!C910="","",'Data SW'!C910)</f>
        <v/>
      </c>
      <c r="D8892">
        <f>IF('Data SW'!C910="","",'Data SW'!D910)</f>
        <v/>
      </c>
      <c r="E8892">
        <f>IF('Data SW'!C910="","",'Data SW'!E910)</f>
        <v/>
      </c>
      <c r="F8892">
        <f>IF('Data SW'!C910="","",'Data SW'!F910)</f>
        <v/>
      </c>
      <c r="G8892">
        <f>IF('Data SW'!C910="","",'Data SW'!AD910)</f>
        <v/>
      </c>
      <c r="H8892">
        <f>IF('Data SW'!C910="","",'Data SW'!AC910)</f>
        <v/>
      </c>
      <c r="I8892">
        <f>IF('Data SW'!C910="","",COUNTIF('Data SW'!J910,"&gt;0")+COUNTIF('Data SW'!L910,"&gt;0")+COUNTIF('Data SW'!N910,"&gt;0")+COUNTIF('Data SW'!P910,"&gt;0")+COUNTIF('Data SW'!R910,"&gt;0")+COUNTIF('Data SW'!T910,"&gt;0")+COUNTIF('Data SW'!V910,"&gt;0")+COUNTIF('Data SW'!X910,"&gt;0"))</f>
        <v/>
      </c>
      <c r="J8892">
        <f>IF('Data SW'!C910="","",IF((COUNTIF('Data SW'!K910,"&gt;0")+COUNTIF('Data SW'!M910,"&gt;0")+COUNTIF('Data SW'!O910,"&gt;0")+COUNTIF('Data SW'!Q910,"&gt;0")+COUNTIF('Data SW'!S910,"&gt;0")+COUNTIF('Data SW'!U910,"&gt;0")+COUNTIF('Data SW'!W910,"&gt;0")+COUNTIF('Data SW'!Y910,"&gt;0"))&gt;0,1,0))</f>
        <v/>
      </c>
      <c r="M8892" t="inlineStr">
        <is>
          <t>Data R</t>
        </is>
      </c>
    </row>
    <row r="8893">
      <c r="A8893" t="inlineStr">
        <is>
          <t>PT Swasta / PPKS</t>
        </is>
      </c>
      <c r="B8893">
        <f>IF('Data SW'!C911="","",'Data SW'!B911)</f>
        <v/>
      </c>
      <c r="C8893">
        <f>IF('Data SW'!C911="","",'Data SW'!C911)</f>
        <v/>
      </c>
      <c r="D8893">
        <f>IF('Data SW'!C911="","",'Data SW'!D911)</f>
        <v/>
      </c>
      <c r="E8893">
        <f>IF('Data SW'!C911="","",'Data SW'!E911)</f>
        <v/>
      </c>
      <c r="F8893">
        <f>IF('Data SW'!C911="","",'Data SW'!F911)</f>
        <v/>
      </c>
      <c r="G8893">
        <f>IF('Data SW'!C911="","",'Data SW'!AD911)</f>
        <v/>
      </c>
      <c r="H8893">
        <f>IF('Data SW'!C911="","",'Data SW'!AC911)</f>
        <v/>
      </c>
      <c r="I8893">
        <f>IF('Data SW'!C911="","",COUNTIF('Data SW'!J911,"&gt;0")+COUNTIF('Data SW'!L911,"&gt;0")+COUNTIF('Data SW'!N911,"&gt;0")+COUNTIF('Data SW'!P911,"&gt;0")+COUNTIF('Data SW'!R911,"&gt;0")+COUNTIF('Data SW'!T911,"&gt;0")+COUNTIF('Data SW'!V911,"&gt;0")+COUNTIF('Data SW'!X911,"&gt;0"))</f>
        <v/>
      </c>
      <c r="J8893">
        <f>IF('Data SW'!C911="","",IF((COUNTIF('Data SW'!K911,"&gt;0")+COUNTIF('Data SW'!M911,"&gt;0")+COUNTIF('Data SW'!O911,"&gt;0")+COUNTIF('Data SW'!Q911,"&gt;0")+COUNTIF('Data SW'!S911,"&gt;0")+COUNTIF('Data SW'!U911,"&gt;0")+COUNTIF('Data SW'!W911,"&gt;0")+COUNTIF('Data SW'!Y911,"&gt;0"))&gt;0,1,0))</f>
        <v/>
      </c>
      <c r="M8893" t="inlineStr">
        <is>
          <t>Data R</t>
        </is>
      </c>
    </row>
    <row r="8894">
      <c r="A8894" t="inlineStr">
        <is>
          <t>PT Swasta / PPKS</t>
        </is>
      </c>
      <c r="B8894">
        <f>IF('Data SW'!C912="","",'Data SW'!B912)</f>
        <v/>
      </c>
      <c r="C8894">
        <f>IF('Data SW'!C912="","",'Data SW'!C912)</f>
        <v/>
      </c>
      <c r="D8894">
        <f>IF('Data SW'!C912="","",'Data SW'!D912)</f>
        <v/>
      </c>
      <c r="E8894">
        <f>IF('Data SW'!C912="","",'Data SW'!E912)</f>
        <v/>
      </c>
      <c r="F8894">
        <f>IF('Data SW'!C912="","",'Data SW'!F912)</f>
        <v/>
      </c>
      <c r="G8894">
        <f>IF('Data SW'!C912="","",'Data SW'!AD912)</f>
        <v/>
      </c>
      <c r="H8894">
        <f>IF('Data SW'!C912="","",'Data SW'!AC912)</f>
        <v/>
      </c>
      <c r="I8894">
        <f>IF('Data SW'!C912="","",COUNTIF('Data SW'!J912,"&gt;0")+COUNTIF('Data SW'!L912,"&gt;0")+COUNTIF('Data SW'!N912,"&gt;0")+COUNTIF('Data SW'!P912,"&gt;0")+COUNTIF('Data SW'!R912,"&gt;0")+COUNTIF('Data SW'!T912,"&gt;0")+COUNTIF('Data SW'!V912,"&gt;0")+COUNTIF('Data SW'!X912,"&gt;0"))</f>
        <v/>
      </c>
      <c r="J8894">
        <f>IF('Data SW'!C912="","",IF((COUNTIF('Data SW'!K912,"&gt;0")+COUNTIF('Data SW'!M912,"&gt;0")+COUNTIF('Data SW'!O912,"&gt;0")+COUNTIF('Data SW'!Q912,"&gt;0")+COUNTIF('Data SW'!S912,"&gt;0")+COUNTIF('Data SW'!U912,"&gt;0")+COUNTIF('Data SW'!W912,"&gt;0")+COUNTIF('Data SW'!Y912,"&gt;0"))&gt;0,1,0))</f>
        <v/>
      </c>
      <c r="M8894" t="inlineStr">
        <is>
          <t>Data R</t>
        </is>
      </c>
    </row>
    <row r="8895">
      <c r="A8895" t="inlineStr">
        <is>
          <t>PT Swasta / PPKS</t>
        </is>
      </c>
      <c r="B8895">
        <f>IF('Data SW'!C913="","",'Data SW'!B913)</f>
        <v/>
      </c>
      <c r="C8895">
        <f>IF('Data SW'!C913="","",'Data SW'!C913)</f>
        <v/>
      </c>
      <c r="D8895">
        <f>IF('Data SW'!C913="","",'Data SW'!D913)</f>
        <v/>
      </c>
      <c r="E8895">
        <f>IF('Data SW'!C913="","",'Data SW'!E913)</f>
        <v/>
      </c>
      <c r="F8895">
        <f>IF('Data SW'!C913="","",'Data SW'!F913)</f>
        <v/>
      </c>
      <c r="G8895">
        <f>IF('Data SW'!C913="","",'Data SW'!AD913)</f>
        <v/>
      </c>
      <c r="H8895">
        <f>IF('Data SW'!C913="","",'Data SW'!AC913)</f>
        <v/>
      </c>
      <c r="I8895">
        <f>IF('Data SW'!C913="","",COUNTIF('Data SW'!J913,"&gt;0")+COUNTIF('Data SW'!L913,"&gt;0")+COUNTIF('Data SW'!N913,"&gt;0")+COUNTIF('Data SW'!P913,"&gt;0")+COUNTIF('Data SW'!R913,"&gt;0")+COUNTIF('Data SW'!T913,"&gt;0")+COUNTIF('Data SW'!V913,"&gt;0")+COUNTIF('Data SW'!X913,"&gt;0"))</f>
        <v/>
      </c>
      <c r="J8895">
        <f>IF('Data SW'!C913="","",IF((COUNTIF('Data SW'!K913,"&gt;0")+COUNTIF('Data SW'!M913,"&gt;0")+COUNTIF('Data SW'!O913,"&gt;0")+COUNTIF('Data SW'!Q913,"&gt;0")+COUNTIF('Data SW'!S913,"&gt;0")+COUNTIF('Data SW'!U913,"&gt;0")+COUNTIF('Data SW'!W913,"&gt;0")+COUNTIF('Data SW'!Y913,"&gt;0"))&gt;0,1,0))</f>
        <v/>
      </c>
      <c r="M8895" t="inlineStr">
        <is>
          <t>Data R</t>
        </is>
      </c>
    </row>
    <row r="8896">
      <c r="A8896" t="inlineStr">
        <is>
          <t>PT Swasta / PPKS</t>
        </is>
      </c>
      <c r="B8896">
        <f>IF('Data SW'!C914="","",'Data SW'!B914)</f>
        <v/>
      </c>
      <c r="C8896">
        <f>IF('Data SW'!C914="","",'Data SW'!C914)</f>
        <v/>
      </c>
      <c r="D8896">
        <f>IF('Data SW'!C914="","",'Data SW'!D914)</f>
        <v/>
      </c>
      <c r="E8896">
        <f>IF('Data SW'!C914="","",'Data SW'!E914)</f>
        <v/>
      </c>
      <c r="F8896">
        <f>IF('Data SW'!C914="","",'Data SW'!F914)</f>
        <v/>
      </c>
      <c r="G8896">
        <f>IF('Data SW'!C914="","",'Data SW'!AD914)</f>
        <v/>
      </c>
      <c r="H8896">
        <f>IF('Data SW'!C914="","",'Data SW'!AC914)</f>
        <v/>
      </c>
      <c r="I8896">
        <f>IF('Data SW'!C914="","",COUNTIF('Data SW'!J914,"&gt;0")+COUNTIF('Data SW'!L914,"&gt;0")+COUNTIF('Data SW'!N914,"&gt;0")+COUNTIF('Data SW'!P914,"&gt;0")+COUNTIF('Data SW'!R914,"&gt;0")+COUNTIF('Data SW'!T914,"&gt;0")+COUNTIF('Data SW'!V914,"&gt;0")+COUNTIF('Data SW'!X914,"&gt;0"))</f>
        <v/>
      </c>
      <c r="J8896">
        <f>IF('Data SW'!C914="","",IF((COUNTIF('Data SW'!K914,"&gt;0")+COUNTIF('Data SW'!M914,"&gt;0")+COUNTIF('Data SW'!O914,"&gt;0")+COUNTIF('Data SW'!Q914,"&gt;0")+COUNTIF('Data SW'!S914,"&gt;0")+COUNTIF('Data SW'!U914,"&gt;0")+COUNTIF('Data SW'!W914,"&gt;0")+COUNTIF('Data SW'!Y914,"&gt;0"))&gt;0,1,0))</f>
        <v/>
      </c>
      <c r="M8896" t="inlineStr">
        <is>
          <t>Data R</t>
        </is>
      </c>
    </row>
    <row r="8897">
      <c r="A8897" t="inlineStr">
        <is>
          <t>PT Swasta / PPKS</t>
        </is>
      </c>
      <c r="B8897">
        <f>IF('Data SW'!C915="","",'Data SW'!B915)</f>
        <v/>
      </c>
      <c r="C8897">
        <f>IF('Data SW'!C915="","",'Data SW'!C915)</f>
        <v/>
      </c>
      <c r="D8897">
        <f>IF('Data SW'!C915="","",'Data SW'!D915)</f>
        <v/>
      </c>
      <c r="E8897">
        <f>IF('Data SW'!C915="","",'Data SW'!E915)</f>
        <v/>
      </c>
      <c r="F8897">
        <f>IF('Data SW'!C915="","",'Data SW'!F915)</f>
        <v/>
      </c>
      <c r="G8897">
        <f>IF('Data SW'!C915="","",'Data SW'!AD915)</f>
        <v/>
      </c>
      <c r="H8897">
        <f>IF('Data SW'!C915="","",'Data SW'!AC915)</f>
        <v/>
      </c>
      <c r="I8897">
        <f>IF('Data SW'!C915="","",COUNTIF('Data SW'!J915,"&gt;0")+COUNTIF('Data SW'!L915,"&gt;0")+COUNTIF('Data SW'!N915,"&gt;0")+COUNTIF('Data SW'!P915,"&gt;0")+COUNTIF('Data SW'!R915,"&gt;0")+COUNTIF('Data SW'!T915,"&gt;0")+COUNTIF('Data SW'!V915,"&gt;0")+COUNTIF('Data SW'!X915,"&gt;0"))</f>
        <v/>
      </c>
      <c r="J8897">
        <f>IF('Data SW'!C915="","",IF((COUNTIF('Data SW'!K915,"&gt;0")+COUNTIF('Data SW'!M915,"&gt;0")+COUNTIF('Data SW'!O915,"&gt;0")+COUNTIF('Data SW'!Q915,"&gt;0")+COUNTIF('Data SW'!S915,"&gt;0")+COUNTIF('Data SW'!U915,"&gt;0")+COUNTIF('Data SW'!W915,"&gt;0")+COUNTIF('Data SW'!Y915,"&gt;0"))&gt;0,1,0))</f>
        <v/>
      </c>
      <c r="M8897" t="inlineStr">
        <is>
          <t>Data R</t>
        </is>
      </c>
    </row>
    <row r="8898">
      <c r="A8898" t="inlineStr">
        <is>
          <t>PT Swasta / PPKS</t>
        </is>
      </c>
      <c r="B8898">
        <f>IF('Data SW'!C916="","",'Data SW'!B916)</f>
        <v/>
      </c>
      <c r="C8898">
        <f>IF('Data SW'!C916="","",'Data SW'!C916)</f>
        <v/>
      </c>
      <c r="D8898">
        <f>IF('Data SW'!C916="","",'Data SW'!D916)</f>
        <v/>
      </c>
      <c r="E8898">
        <f>IF('Data SW'!C916="","",'Data SW'!E916)</f>
        <v/>
      </c>
      <c r="F8898">
        <f>IF('Data SW'!C916="","",'Data SW'!F916)</f>
        <v/>
      </c>
      <c r="G8898">
        <f>IF('Data SW'!C916="","",'Data SW'!AD916)</f>
        <v/>
      </c>
      <c r="H8898">
        <f>IF('Data SW'!C916="","",'Data SW'!AC916)</f>
        <v/>
      </c>
      <c r="I8898">
        <f>IF('Data SW'!C916="","",COUNTIF('Data SW'!J916,"&gt;0")+COUNTIF('Data SW'!L916,"&gt;0")+COUNTIF('Data SW'!N916,"&gt;0")+COUNTIF('Data SW'!P916,"&gt;0")+COUNTIF('Data SW'!R916,"&gt;0")+COUNTIF('Data SW'!T916,"&gt;0")+COUNTIF('Data SW'!V916,"&gt;0")+COUNTIF('Data SW'!X916,"&gt;0"))</f>
        <v/>
      </c>
      <c r="J8898">
        <f>IF('Data SW'!C916="","",IF((COUNTIF('Data SW'!K916,"&gt;0")+COUNTIF('Data SW'!M916,"&gt;0")+COUNTIF('Data SW'!O916,"&gt;0")+COUNTIF('Data SW'!Q916,"&gt;0")+COUNTIF('Data SW'!S916,"&gt;0")+COUNTIF('Data SW'!U916,"&gt;0")+COUNTIF('Data SW'!W916,"&gt;0")+COUNTIF('Data SW'!Y916,"&gt;0"))&gt;0,1,0))</f>
        <v/>
      </c>
      <c r="M8898" t="inlineStr">
        <is>
          <t>Data R</t>
        </is>
      </c>
    </row>
    <row r="8899">
      <c r="A8899" t="inlineStr">
        <is>
          <t>PT Swasta / PPKS</t>
        </is>
      </c>
      <c r="B8899">
        <f>IF('Data SW'!C917="","",'Data SW'!B917)</f>
        <v/>
      </c>
      <c r="C8899">
        <f>IF('Data SW'!C917="","",'Data SW'!C917)</f>
        <v/>
      </c>
      <c r="D8899">
        <f>IF('Data SW'!C917="","",'Data SW'!D917)</f>
        <v/>
      </c>
      <c r="E8899">
        <f>IF('Data SW'!C917="","",'Data SW'!E917)</f>
        <v/>
      </c>
      <c r="F8899">
        <f>IF('Data SW'!C917="","",'Data SW'!F917)</f>
        <v/>
      </c>
      <c r="G8899">
        <f>IF('Data SW'!C917="","",'Data SW'!AD917)</f>
        <v/>
      </c>
      <c r="H8899">
        <f>IF('Data SW'!C917="","",'Data SW'!AC917)</f>
        <v/>
      </c>
      <c r="I8899">
        <f>IF('Data SW'!C917="","",COUNTIF('Data SW'!J917,"&gt;0")+COUNTIF('Data SW'!L917,"&gt;0")+COUNTIF('Data SW'!N917,"&gt;0")+COUNTIF('Data SW'!P917,"&gt;0")+COUNTIF('Data SW'!R917,"&gt;0")+COUNTIF('Data SW'!T917,"&gt;0")+COUNTIF('Data SW'!V917,"&gt;0")+COUNTIF('Data SW'!X917,"&gt;0"))</f>
        <v/>
      </c>
      <c r="J8899">
        <f>IF('Data SW'!C917="","",IF((COUNTIF('Data SW'!K917,"&gt;0")+COUNTIF('Data SW'!M917,"&gt;0")+COUNTIF('Data SW'!O917,"&gt;0")+COUNTIF('Data SW'!Q917,"&gt;0")+COUNTIF('Data SW'!S917,"&gt;0")+COUNTIF('Data SW'!U917,"&gt;0")+COUNTIF('Data SW'!W917,"&gt;0")+COUNTIF('Data SW'!Y917,"&gt;0"))&gt;0,1,0))</f>
        <v/>
      </c>
      <c r="M8899" t="inlineStr">
        <is>
          <t>Data R</t>
        </is>
      </c>
    </row>
    <row r="8900">
      <c r="A8900" t="inlineStr">
        <is>
          <t>PT Swasta / PPKS</t>
        </is>
      </c>
      <c r="B8900">
        <f>IF('Data SW'!C918="","",'Data SW'!B918)</f>
        <v/>
      </c>
      <c r="C8900">
        <f>IF('Data SW'!C918="","",'Data SW'!C918)</f>
        <v/>
      </c>
      <c r="D8900">
        <f>IF('Data SW'!C918="","",'Data SW'!D918)</f>
        <v/>
      </c>
      <c r="E8900">
        <f>IF('Data SW'!C918="","",'Data SW'!E918)</f>
        <v/>
      </c>
      <c r="F8900">
        <f>IF('Data SW'!C918="","",'Data SW'!F918)</f>
        <v/>
      </c>
      <c r="G8900">
        <f>IF('Data SW'!C918="","",'Data SW'!AD918)</f>
        <v/>
      </c>
      <c r="H8900">
        <f>IF('Data SW'!C918="","",'Data SW'!AC918)</f>
        <v/>
      </c>
      <c r="I8900">
        <f>IF('Data SW'!C918="","",COUNTIF('Data SW'!J918,"&gt;0")+COUNTIF('Data SW'!L918,"&gt;0")+COUNTIF('Data SW'!N918,"&gt;0")+COUNTIF('Data SW'!P918,"&gt;0")+COUNTIF('Data SW'!R918,"&gt;0")+COUNTIF('Data SW'!T918,"&gt;0")+COUNTIF('Data SW'!V918,"&gt;0")+COUNTIF('Data SW'!X918,"&gt;0"))</f>
        <v/>
      </c>
      <c r="J8900">
        <f>IF('Data SW'!C918="","",IF((COUNTIF('Data SW'!K918,"&gt;0")+COUNTIF('Data SW'!M918,"&gt;0")+COUNTIF('Data SW'!O918,"&gt;0")+COUNTIF('Data SW'!Q918,"&gt;0")+COUNTIF('Data SW'!S918,"&gt;0")+COUNTIF('Data SW'!U918,"&gt;0")+COUNTIF('Data SW'!W918,"&gt;0")+COUNTIF('Data SW'!Y918,"&gt;0"))&gt;0,1,0))</f>
        <v/>
      </c>
      <c r="M8900" t="inlineStr">
        <is>
          <t>Data R</t>
        </is>
      </c>
    </row>
    <row r="8901">
      <c r="A8901" t="inlineStr">
        <is>
          <t>PT Swasta / PPKS</t>
        </is>
      </c>
      <c r="B8901">
        <f>IF('Data SW'!C919="","",'Data SW'!B919)</f>
        <v/>
      </c>
      <c r="C8901">
        <f>IF('Data SW'!C919="","",'Data SW'!C919)</f>
        <v/>
      </c>
      <c r="D8901">
        <f>IF('Data SW'!C919="","",'Data SW'!D919)</f>
        <v/>
      </c>
      <c r="E8901">
        <f>IF('Data SW'!C919="","",'Data SW'!E919)</f>
        <v/>
      </c>
      <c r="F8901">
        <f>IF('Data SW'!C919="","",'Data SW'!F919)</f>
        <v/>
      </c>
      <c r="G8901">
        <f>IF('Data SW'!C919="","",'Data SW'!AD919)</f>
        <v/>
      </c>
      <c r="H8901">
        <f>IF('Data SW'!C919="","",'Data SW'!AC919)</f>
        <v/>
      </c>
      <c r="I8901">
        <f>IF('Data SW'!C919="","",COUNTIF('Data SW'!J919,"&gt;0")+COUNTIF('Data SW'!L919,"&gt;0")+COUNTIF('Data SW'!N919,"&gt;0")+COUNTIF('Data SW'!P919,"&gt;0")+COUNTIF('Data SW'!R919,"&gt;0")+COUNTIF('Data SW'!T919,"&gt;0")+COUNTIF('Data SW'!V919,"&gt;0")+COUNTIF('Data SW'!X919,"&gt;0"))</f>
        <v/>
      </c>
      <c r="J8901">
        <f>IF('Data SW'!C919="","",IF((COUNTIF('Data SW'!K919,"&gt;0")+COUNTIF('Data SW'!M919,"&gt;0")+COUNTIF('Data SW'!O919,"&gt;0")+COUNTIF('Data SW'!Q919,"&gt;0")+COUNTIF('Data SW'!S919,"&gt;0")+COUNTIF('Data SW'!U919,"&gt;0")+COUNTIF('Data SW'!W919,"&gt;0")+COUNTIF('Data SW'!Y919,"&gt;0"))&gt;0,1,0))</f>
        <v/>
      </c>
      <c r="M8901" t="inlineStr">
        <is>
          <t>Data R</t>
        </is>
      </c>
    </row>
    <row r="8902">
      <c r="A8902" t="inlineStr">
        <is>
          <t>PT Swasta / PPKS</t>
        </is>
      </c>
      <c r="B8902">
        <f>IF('Data SW'!C920="","",'Data SW'!B920)</f>
        <v/>
      </c>
      <c r="C8902">
        <f>IF('Data SW'!C920="","",'Data SW'!C920)</f>
        <v/>
      </c>
      <c r="D8902">
        <f>IF('Data SW'!C920="","",'Data SW'!D920)</f>
        <v/>
      </c>
      <c r="E8902">
        <f>IF('Data SW'!C920="","",'Data SW'!E920)</f>
        <v/>
      </c>
      <c r="F8902">
        <f>IF('Data SW'!C920="","",'Data SW'!F920)</f>
        <v/>
      </c>
      <c r="G8902">
        <f>IF('Data SW'!C920="","",'Data SW'!AD920)</f>
        <v/>
      </c>
      <c r="H8902">
        <f>IF('Data SW'!C920="","",'Data SW'!AC920)</f>
        <v/>
      </c>
      <c r="I8902">
        <f>IF('Data SW'!C920="","",COUNTIF('Data SW'!J920,"&gt;0")+COUNTIF('Data SW'!L920,"&gt;0")+COUNTIF('Data SW'!N920,"&gt;0")+COUNTIF('Data SW'!P920,"&gt;0")+COUNTIF('Data SW'!R920,"&gt;0")+COUNTIF('Data SW'!T920,"&gt;0")+COUNTIF('Data SW'!V920,"&gt;0")+COUNTIF('Data SW'!X920,"&gt;0"))</f>
        <v/>
      </c>
      <c r="J8902">
        <f>IF('Data SW'!C920="","",IF((COUNTIF('Data SW'!K920,"&gt;0")+COUNTIF('Data SW'!M920,"&gt;0")+COUNTIF('Data SW'!O920,"&gt;0")+COUNTIF('Data SW'!Q920,"&gt;0")+COUNTIF('Data SW'!S920,"&gt;0")+COUNTIF('Data SW'!U920,"&gt;0")+COUNTIF('Data SW'!W920,"&gt;0")+COUNTIF('Data SW'!Y920,"&gt;0"))&gt;0,1,0))</f>
        <v/>
      </c>
      <c r="M8902" t="inlineStr">
        <is>
          <t>Data R</t>
        </is>
      </c>
    </row>
    <row r="8903">
      <c r="A8903" t="inlineStr">
        <is>
          <t>PT Swasta / PPKS</t>
        </is>
      </c>
      <c r="B8903">
        <f>IF('Data SW'!C921="","",'Data SW'!B921)</f>
        <v/>
      </c>
      <c r="C8903">
        <f>IF('Data SW'!C921="","",'Data SW'!C921)</f>
        <v/>
      </c>
      <c r="D8903">
        <f>IF('Data SW'!C921="","",'Data SW'!D921)</f>
        <v/>
      </c>
      <c r="E8903">
        <f>IF('Data SW'!C921="","",'Data SW'!E921)</f>
        <v/>
      </c>
      <c r="F8903">
        <f>IF('Data SW'!C921="","",'Data SW'!F921)</f>
        <v/>
      </c>
      <c r="G8903">
        <f>IF('Data SW'!C921="","",'Data SW'!AD921)</f>
        <v/>
      </c>
      <c r="H8903">
        <f>IF('Data SW'!C921="","",'Data SW'!AC921)</f>
        <v/>
      </c>
      <c r="I8903">
        <f>IF('Data SW'!C921="","",COUNTIF('Data SW'!J921,"&gt;0")+COUNTIF('Data SW'!L921,"&gt;0")+COUNTIF('Data SW'!N921,"&gt;0")+COUNTIF('Data SW'!P921,"&gt;0")+COUNTIF('Data SW'!R921,"&gt;0")+COUNTIF('Data SW'!T921,"&gt;0")+COUNTIF('Data SW'!V921,"&gt;0")+COUNTIF('Data SW'!X921,"&gt;0"))</f>
        <v/>
      </c>
      <c r="J8903">
        <f>IF('Data SW'!C921="","",IF((COUNTIF('Data SW'!K921,"&gt;0")+COUNTIF('Data SW'!M921,"&gt;0")+COUNTIF('Data SW'!O921,"&gt;0")+COUNTIF('Data SW'!Q921,"&gt;0")+COUNTIF('Data SW'!S921,"&gt;0")+COUNTIF('Data SW'!U921,"&gt;0")+COUNTIF('Data SW'!W921,"&gt;0")+COUNTIF('Data SW'!Y921,"&gt;0"))&gt;0,1,0))</f>
        <v/>
      </c>
      <c r="M8903" t="inlineStr">
        <is>
          <t>Data R</t>
        </is>
      </c>
    </row>
    <row r="8904">
      <c r="A8904" t="inlineStr">
        <is>
          <t>PT Swasta / PPKS</t>
        </is>
      </c>
      <c r="B8904">
        <f>IF('Data SW'!C922="","",'Data SW'!B922)</f>
        <v/>
      </c>
      <c r="C8904">
        <f>IF('Data SW'!C922="","",'Data SW'!C922)</f>
        <v/>
      </c>
      <c r="D8904">
        <f>IF('Data SW'!C922="","",'Data SW'!D922)</f>
        <v/>
      </c>
      <c r="E8904">
        <f>IF('Data SW'!C922="","",'Data SW'!E922)</f>
        <v/>
      </c>
      <c r="F8904">
        <f>IF('Data SW'!C922="","",'Data SW'!F922)</f>
        <v/>
      </c>
      <c r="G8904">
        <f>IF('Data SW'!C922="","",'Data SW'!AD922)</f>
        <v/>
      </c>
      <c r="H8904">
        <f>IF('Data SW'!C922="","",'Data SW'!AC922)</f>
        <v/>
      </c>
      <c r="I8904">
        <f>IF('Data SW'!C922="","",COUNTIF('Data SW'!J922,"&gt;0")+COUNTIF('Data SW'!L922,"&gt;0")+COUNTIF('Data SW'!N922,"&gt;0")+COUNTIF('Data SW'!P922,"&gt;0")+COUNTIF('Data SW'!R922,"&gt;0")+COUNTIF('Data SW'!T922,"&gt;0")+COUNTIF('Data SW'!V922,"&gt;0")+COUNTIF('Data SW'!X922,"&gt;0"))</f>
        <v/>
      </c>
      <c r="J8904">
        <f>IF('Data SW'!C922="","",IF((COUNTIF('Data SW'!K922,"&gt;0")+COUNTIF('Data SW'!M922,"&gt;0")+COUNTIF('Data SW'!O922,"&gt;0")+COUNTIF('Data SW'!Q922,"&gt;0")+COUNTIF('Data SW'!S922,"&gt;0")+COUNTIF('Data SW'!U922,"&gt;0")+COUNTIF('Data SW'!W922,"&gt;0")+COUNTIF('Data SW'!Y922,"&gt;0"))&gt;0,1,0))</f>
        <v/>
      </c>
      <c r="M8904" t="inlineStr">
        <is>
          <t>Data R</t>
        </is>
      </c>
    </row>
    <row r="8905">
      <c r="A8905" t="inlineStr">
        <is>
          <t>PT Swasta / PPKS</t>
        </is>
      </c>
      <c r="B8905">
        <f>IF('Data SW'!C923="","",'Data SW'!B923)</f>
        <v/>
      </c>
      <c r="C8905">
        <f>IF('Data SW'!C923="","",'Data SW'!C923)</f>
        <v/>
      </c>
      <c r="D8905">
        <f>IF('Data SW'!C923="","",'Data SW'!D923)</f>
        <v/>
      </c>
      <c r="E8905">
        <f>IF('Data SW'!C923="","",'Data SW'!E923)</f>
        <v/>
      </c>
      <c r="F8905">
        <f>IF('Data SW'!C923="","",'Data SW'!F923)</f>
        <v/>
      </c>
      <c r="G8905">
        <f>IF('Data SW'!C923="","",'Data SW'!AD923)</f>
        <v/>
      </c>
      <c r="H8905">
        <f>IF('Data SW'!C923="","",'Data SW'!AC923)</f>
        <v/>
      </c>
      <c r="I8905">
        <f>IF('Data SW'!C923="","",COUNTIF('Data SW'!J923,"&gt;0")+COUNTIF('Data SW'!L923,"&gt;0")+COUNTIF('Data SW'!N923,"&gt;0")+COUNTIF('Data SW'!P923,"&gt;0")+COUNTIF('Data SW'!R923,"&gt;0")+COUNTIF('Data SW'!T923,"&gt;0")+COUNTIF('Data SW'!V923,"&gt;0")+COUNTIF('Data SW'!X923,"&gt;0"))</f>
        <v/>
      </c>
      <c r="J8905">
        <f>IF('Data SW'!C923="","",IF((COUNTIF('Data SW'!K923,"&gt;0")+COUNTIF('Data SW'!M923,"&gt;0")+COUNTIF('Data SW'!O923,"&gt;0")+COUNTIF('Data SW'!Q923,"&gt;0")+COUNTIF('Data SW'!S923,"&gt;0")+COUNTIF('Data SW'!U923,"&gt;0")+COUNTIF('Data SW'!W923,"&gt;0")+COUNTIF('Data SW'!Y923,"&gt;0"))&gt;0,1,0))</f>
        <v/>
      </c>
      <c r="M8905" t="inlineStr">
        <is>
          <t>Data R</t>
        </is>
      </c>
    </row>
    <row r="8906">
      <c r="A8906" t="inlineStr">
        <is>
          <t>PT Swasta / PPKS</t>
        </is>
      </c>
      <c r="B8906">
        <f>IF('Data SW'!C924="","",'Data SW'!B924)</f>
        <v/>
      </c>
      <c r="C8906">
        <f>IF('Data SW'!C924="","",'Data SW'!C924)</f>
        <v/>
      </c>
      <c r="D8906">
        <f>IF('Data SW'!C924="","",'Data SW'!D924)</f>
        <v/>
      </c>
      <c r="E8906">
        <f>IF('Data SW'!C924="","",'Data SW'!E924)</f>
        <v/>
      </c>
      <c r="F8906">
        <f>IF('Data SW'!C924="","",'Data SW'!F924)</f>
        <v/>
      </c>
      <c r="G8906">
        <f>IF('Data SW'!C924="","",'Data SW'!AD924)</f>
        <v/>
      </c>
      <c r="H8906">
        <f>IF('Data SW'!C924="","",'Data SW'!AC924)</f>
        <v/>
      </c>
      <c r="I8906">
        <f>IF('Data SW'!C924="","",COUNTIF('Data SW'!J924,"&gt;0")+COUNTIF('Data SW'!L924,"&gt;0")+COUNTIF('Data SW'!N924,"&gt;0")+COUNTIF('Data SW'!P924,"&gt;0")+COUNTIF('Data SW'!R924,"&gt;0")+COUNTIF('Data SW'!T924,"&gt;0")+COUNTIF('Data SW'!V924,"&gt;0")+COUNTIF('Data SW'!X924,"&gt;0"))</f>
        <v/>
      </c>
      <c r="J8906">
        <f>IF('Data SW'!C924="","",IF((COUNTIF('Data SW'!K924,"&gt;0")+COUNTIF('Data SW'!M924,"&gt;0")+COUNTIF('Data SW'!O924,"&gt;0")+COUNTIF('Data SW'!Q924,"&gt;0")+COUNTIF('Data SW'!S924,"&gt;0")+COUNTIF('Data SW'!U924,"&gt;0")+COUNTIF('Data SW'!W924,"&gt;0")+COUNTIF('Data SW'!Y924,"&gt;0"))&gt;0,1,0))</f>
        <v/>
      </c>
      <c r="M8906" t="inlineStr">
        <is>
          <t>Data R</t>
        </is>
      </c>
    </row>
    <row r="8907">
      <c r="A8907" t="inlineStr">
        <is>
          <t>PT Swasta / PPKS</t>
        </is>
      </c>
      <c r="B8907">
        <f>IF('Data SW'!C925="","",'Data SW'!B925)</f>
        <v/>
      </c>
      <c r="C8907">
        <f>IF('Data SW'!C925="","",'Data SW'!C925)</f>
        <v/>
      </c>
      <c r="D8907">
        <f>IF('Data SW'!C925="","",'Data SW'!D925)</f>
        <v/>
      </c>
      <c r="E8907">
        <f>IF('Data SW'!C925="","",'Data SW'!E925)</f>
        <v/>
      </c>
      <c r="F8907">
        <f>IF('Data SW'!C925="","",'Data SW'!F925)</f>
        <v/>
      </c>
      <c r="G8907">
        <f>IF('Data SW'!C925="","",'Data SW'!AD925)</f>
        <v/>
      </c>
      <c r="H8907">
        <f>IF('Data SW'!C925="","",'Data SW'!AC925)</f>
        <v/>
      </c>
      <c r="I8907">
        <f>IF('Data SW'!C925="","",COUNTIF('Data SW'!J925,"&gt;0")+COUNTIF('Data SW'!L925,"&gt;0")+COUNTIF('Data SW'!N925,"&gt;0")+COUNTIF('Data SW'!P925,"&gt;0")+COUNTIF('Data SW'!R925,"&gt;0")+COUNTIF('Data SW'!T925,"&gt;0")+COUNTIF('Data SW'!V925,"&gt;0")+COUNTIF('Data SW'!X925,"&gt;0"))</f>
        <v/>
      </c>
      <c r="J8907">
        <f>IF('Data SW'!C925="","",IF((COUNTIF('Data SW'!K925,"&gt;0")+COUNTIF('Data SW'!M925,"&gt;0")+COUNTIF('Data SW'!O925,"&gt;0")+COUNTIF('Data SW'!Q925,"&gt;0")+COUNTIF('Data SW'!S925,"&gt;0")+COUNTIF('Data SW'!U925,"&gt;0")+COUNTIF('Data SW'!W925,"&gt;0")+COUNTIF('Data SW'!Y925,"&gt;0"))&gt;0,1,0))</f>
        <v/>
      </c>
      <c r="M8907" t="inlineStr">
        <is>
          <t>Data R</t>
        </is>
      </c>
    </row>
    <row r="8908">
      <c r="A8908" t="inlineStr">
        <is>
          <t>PT Swasta / PPKS</t>
        </is>
      </c>
      <c r="B8908">
        <f>IF('Data SW'!C926="","",'Data SW'!B926)</f>
        <v/>
      </c>
      <c r="C8908">
        <f>IF('Data SW'!C926="","",'Data SW'!C926)</f>
        <v/>
      </c>
      <c r="D8908">
        <f>IF('Data SW'!C926="","",'Data SW'!D926)</f>
        <v/>
      </c>
      <c r="E8908">
        <f>IF('Data SW'!C926="","",'Data SW'!E926)</f>
        <v/>
      </c>
      <c r="F8908">
        <f>IF('Data SW'!C926="","",'Data SW'!F926)</f>
        <v/>
      </c>
      <c r="G8908">
        <f>IF('Data SW'!C926="","",'Data SW'!AD926)</f>
        <v/>
      </c>
      <c r="H8908">
        <f>IF('Data SW'!C926="","",'Data SW'!AC926)</f>
        <v/>
      </c>
      <c r="I8908">
        <f>IF('Data SW'!C926="","",COUNTIF('Data SW'!J926,"&gt;0")+COUNTIF('Data SW'!L926,"&gt;0")+COUNTIF('Data SW'!N926,"&gt;0")+COUNTIF('Data SW'!P926,"&gt;0")+COUNTIF('Data SW'!R926,"&gt;0")+COUNTIF('Data SW'!T926,"&gt;0")+COUNTIF('Data SW'!V926,"&gt;0")+COUNTIF('Data SW'!X926,"&gt;0"))</f>
        <v/>
      </c>
      <c r="J8908">
        <f>IF('Data SW'!C926="","",IF((COUNTIF('Data SW'!K926,"&gt;0")+COUNTIF('Data SW'!M926,"&gt;0")+COUNTIF('Data SW'!O926,"&gt;0")+COUNTIF('Data SW'!Q926,"&gt;0")+COUNTIF('Data SW'!S926,"&gt;0")+COUNTIF('Data SW'!U926,"&gt;0")+COUNTIF('Data SW'!W926,"&gt;0")+COUNTIF('Data SW'!Y926,"&gt;0"))&gt;0,1,0))</f>
        <v/>
      </c>
      <c r="M8908" t="inlineStr">
        <is>
          <t>Data R</t>
        </is>
      </c>
    </row>
    <row r="8909">
      <c r="A8909" t="inlineStr">
        <is>
          <t>PT Swasta / PPKS</t>
        </is>
      </c>
      <c r="B8909">
        <f>IF('Data SW'!C927="","",'Data SW'!B927)</f>
        <v/>
      </c>
      <c r="C8909">
        <f>IF('Data SW'!C927="","",'Data SW'!C927)</f>
        <v/>
      </c>
      <c r="D8909">
        <f>IF('Data SW'!C927="","",'Data SW'!D927)</f>
        <v/>
      </c>
      <c r="E8909">
        <f>IF('Data SW'!C927="","",'Data SW'!E927)</f>
        <v/>
      </c>
      <c r="F8909">
        <f>IF('Data SW'!C927="","",'Data SW'!F927)</f>
        <v/>
      </c>
      <c r="G8909">
        <f>IF('Data SW'!C927="","",'Data SW'!AD927)</f>
        <v/>
      </c>
      <c r="H8909">
        <f>IF('Data SW'!C927="","",'Data SW'!AC927)</f>
        <v/>
      </c>
      <c r="I8909">
        <f>IF('Data SW'!C927="","",COUNTIF('Data SW'!J927,"&gt;0")+COUNTIF('Data SW'!L927,"&gt;0")+COUNTIF('Data SW'!N927,"&gt;0")+COUNTIF('Data SW'!P927,"&gt;0")+COUNTIF('Data SW'!R927,"&gt;0")+COUNTIF('Data SW'!T927,"&gt;0")+COUNTIF('Data SW'!V927,"&gt;0")+COUNTIF('Data SW'!X927,"&gt;0"))</f>
        <v/>
      </c>
      <c r="J8909">
        <f>IF('Data SW'!C927="","",IF((COUNTIF('Data SW'!K927,"&gt;0")+COUNTIF('Data SW'!M927,"&gt;0")+COUNTIF('Data SW'!O927,"&gt;0")+COUNTIF('Data SW'!Q927,"&gt;0")+COUNTIF('Data SW'!S927,"&gt;0")+COUNTIF('Data SW'!U927,"&gt;0")+COUNTIF('Data SW'!W927,"&gt;0")+COUNTIF('Data SW'!Y927,"&gt;0"))&gt;0,1,0))</f>
        <v/>
      </c>
      <c r="M8909" t="inlineStr">
        <is>
          <t>Data R</t>
        </is>
      </c>
    </row>
    <row r="8910">
      <c r="A8910" t="inlineStr">
        <is>
          <t>PT Swasta / PPKS</t>
        </is>
      </c>
      <c r="B8910">
        <f>IF('Data SW'!C928="","",'Data SW'!B928)</f>
        <v/>
      </c>
      <c r="C8910">
        <f>IF('Data SW'!C928="","",'Data SW'!C928)</f>
        <v/>
      </c>
      <c r="D8910">
        <f>IF('Data SW'!C928="","",'Data SW'!D928)</f>
        <v/>
      </c>
      <c r="E8910">
        <f>IF('Data SW'!C928="","",'Data SW'!E928)</f>
        <v/>
      </c>
      <c r="F8910">
        <f>IF('Data SW'!C928="","",'Data SW'!F928)</f>
        <v/>
      </c>
      <c r="G8910">
        <f>IF('Data SW'!C928="","",'Data SW'!AD928)</f>
        <v/>
      </c>
      <c r="H8910">
        <f>IF('Data SW'!C928="","",'Data SW'!AC928)</f>
        <v/>
      </c>
      <c r="I8910">
        <f>IF('Data SW'!C928="","",COUNTIF('Data SW'!J928,"&gt;0")+COUNTIF('Data SW'!L928,"&gt;0")+COUNTIF('Data SW'!N928,"&gt;0")+COUNTIF('Data SW'!P928,"&gt;0")+COUNTIF('Data SW'!R928,"&gt;0")+COUNTIF('Data SW'!T928,"&gt;0")+COUNTIF('Data SW'!V928,"&gt;0")+COUNTIF('Data SW'!X928,"&gt;0"))</f>
        <v/>
      </c>
      <c r="J8910">
        <f>IF('Data SW'!C928="","",IF((COUNTIF('Data SW'!K928,"&gt;0")+COUNTIF('Data SW'!M928,"&gt;0")+COUNTIF('Data SW'!O928,"&gt;0")+COUNTIF('Data SW'!Q928,"&gt;0")+COUNTIF('Data SW'!S928,"&gt;0")+COUNTIF('Data SW'!U928,"&gt;0")+COUNTIF('Data SW'!W928,"&gt;0")+COUNTIF('Data SW'!Y928,"&gt;0"))&gt;0,1,0))</f>
        <v/>
      </c>
      <c r="M8910" t="inlineStr">
        <is>
          <t>Data R</t>
        </is>
      </c>
    </row>
    <row r="8911">
      <c r="A8911" t="inlineStr">
        <is>
          <t>PT Swasta / PPKS</t>
        </is>
      </c>
      <c r="B8911">
        <f>IF('Data SW'!C929="","",'Data SW'!B929)</f>
        <v/>
      </c>
      <c r="C8911">
        <f>IF('Data SW'!C929="","",'Data SW'!C929)</f>
        <v/>
      </c>
      <c r="D8911">
        <f>IF('Data SW'!C929="","",'Data SW'!D929)</f>
        <v/>
      </c>
      <c r="E8911">
        <f>IF('Data SW'!C929="","",'Data SW'!E929)</f>
        <v/>
      </c>
      <c r="F8911">
        <f>IF('Data SW'!C929="","",'Data SW'!F929)</f>
        <v/>
      </c>
      <c r="G8911">
        <f>IF('Data SW'!C929="","",'Data SW'!AD929)</f>
        <v/>
      </c>
      <c r="H8911">
        <f>IF('Data SW'!C929="","",'Data SW'!AC929)</f>
        <v/>
      </c>
      <c r="I8911">
        <f>IF('Data SW'!C929="","",COUNTIF('Data SW'!J929,"&gt;0")+COUNTIF('Data SW'!L929,"&gt;0")+COUNTIF('Data SW'!N929,"&gt;0")+COUNTIF('Data SW'!P929,"&gt;0")+COUNTIF('Data SW'!R929,"&gt;0")+COUNTIF('Data SW'!T929,"&gt;0")+COUNTIF('Data SW'!V929,"&gt;0")+COUNTIF('Data SW'!X929,"&gt;0"))</f>
        <v/>
      </c>
      <c r="J8911">
        <f>IF('Data SW'!C929="","",IF((COUNTIF('Data SW'!K929,"&gt;0")+COUNTIF('Data SW'!M929,"&gt;0")+COUNTIF('Data SW'!O929,"&gt;0")+COUNTIF('Data SW'!Q929,"&gt;0")+COUNTIF('Data SW'!S929,"&gt;0")+COUNTIF('Data SW'!U929,"&gt;0")+COUNTIF('Data SW'!W929,"&gt;0")+COUNTIF('Data SW'!Y929,"&gt;0"))&gt;0,1,0))</f>
        <v/>
      </c>
      <c r="M8911" t="inlineStr">
        <is>
          <t>Data R</t>
        </is>
      </c>
    </row>
    <row r="8912">
      <c r="A8912" t="inlineStr">
        <is>
          <t>PT Swasta / PPKS</t>
        </is>
      </c>
      <c r="B8912">
        <f>IF('Data SW'!C930="","",'Data SW'!B930)</f>
        <v/>
      </c>
      <c r="C8912">
        <f>IF('Data SW'!C930="","",'Data SW'!C930)</f>
        <v/>
      </c>
      <c r="D8912">
        <f>IF('Data SW'!C930="","",'Data SW'!D930)</f>
        <v/>
      </c>
      <c r="E8912">
        <f>IF('Data SW'!C930="","",'Data SW'!E930)</f>
        <v/>
      </c>
      <c r="F8912">
        <f>IF('Data SW'!C930="","",'Data SW'!F930)</f>
        <v/>
      </c>
      <c r="G8912">
        <f>IF('Data SW'!C930="","",'Data SW'!AD930)</f>
        <v/>
      </c>
      <c r="H8912">
        <f>IF('Data SW'!C930="","",'Data SW'!AC930)</f>
        <v/>
      </c>
      <c r="I8912">
        <f>IF('Data SW'!C930="","",COUNTIF('Data SW'!J930,"&gt;0")+COUNTIF('Data SW'!L930,"&gt;0")+COUNTIF('Data SW'!N930,"&gt;0")+COUNTIF('Data SW'!P930,"&gt;0")+COUNTIF('Data SW'!R930,"&gt;0")+COUNTIF('Data SW'!T930,"&gt;0")+COUNTIF('Data SW'!V930,"&gt;0")+COUNTIF('Data SW'!X930,"&gt;0"))</f>
        <v/>
      </c>
      <c r="J8912">
        <f>IF('Data SW'!C930="","",IF((COUNTIF('Data SW'!K930,"&gt;0")+COUNTIF('Data SW'!M930,"&gt;0")+COUNTIF('Data SW'!O930,"&gt;0")+COUNTIF('Data SW'!Q930,"&gt;0")+COUNTIF('Data SW'!S930,"&gt;0")+COUNTIF('Data SW'!U930,"&gt;0")+COUNTIF('Data SW'!W930,"&gt;0")+COUNTIF('Data SW'!Y930,"&gt;0"))&gt;0,1,0))</f>
        <v/>
      </c>
      <c r="M8912" t="inlineStr">
        <is>
          <t>Data R</t>
        </is>
      </c>
    </row>
    <row r="8913">
      <c r="A8913" t="inlineStr">
        <is>
          <t>PT Swasta / PPKS</t>
        </is>
      </c>
      <c r="B8913">
        <f>IF('Data SW'!C931="","",'Data SW'!B931)</f>
        <v/>
      </c>
      <c r="C8913">
        <f>IF('Data SW'!C931="","",'Data SW'!C931)</f>
        <v/>
      </c>
      <c r="D8913">
        <f>IF('Data SW'!C931="","",'Data SW'!D931)</f>
        <v/>
      </c>
      <c r="E8913">
        <f>IF('Data SW'!C931="","",'Data SW'!E931)</f>
        <v/>
      </c>
      <c r="F8913">
        <f>IF('Data SW'!C931="","",'Data SW'!F931)</f>
        <v/>
      </c>
      <c r="G8913">
        <f>IF('Data SW'!C931="","",'Data SW'!AD931)</f>
        <v/>
      </c>
      <c r="H8913">
        <f>IF('Data SW'!C931="","",'Data SW'!AC931)</f>
        <v/>
      </c>
      <c r="I8913">
        <f>IF('Data SW'!C931="","",COUNTIF('Data SW'!J931,"&gt;0")+COUNTIF('Data SW'!L931,"&gt;0")+COUNTIF('Data SW'!N931,"&gt;0")+COUNTIF('Data SW'!P931,"&gt;0")+COUNTIF('Data SW'!R931,"&gt;0")+COUNTIF('Data SW'!T931,"&gt;0")+COUNTIF('Data SW'!V931,"&gt;0")+COUNTIF('Data SW'!X931,"&gt;0"))</f>
        <v/>
      </c>
      <c r="J8913">
        <f>IF('Data SW'!C931="","",IF((COUNTIF('Data SW'!K931,"&gt;0")+COUNTIF('Data SW'!M931,"&gt;0")+COUNTIF('Data SW'!O931,"&gt;0")+COUNTIF('Data SW'!Q931,"&gt;0")+COUNTIF('Data SW'!S931,"&gt;0")+COUNTIF('Data SW'!U931,"&gt;0")+COUNTIF('Data SW'!W931,"&gt;0")+COUNTIF('Data SW'!Y931,"&gt;0"))&gt;0,1,0))</f>
        <v/>
      </c>
      <c r="M8913" t="inlineStr">
        <is>
          <t>Data R</t>
        </is>
      </c>
    </row>
    <row r="8914">
      <c r="A8914" t="inlineStr">
        <is>
          <t>PT Swasta / PPKS</t>
        </is>
      </c>
      <c r="B8914">
        <f>IF('Data SW'!C932="","",'Data SW'!B932)</f>
        <v/>
      </c>
      <c r="C8914">
        <f>IF('Data SW'!C932="","",'Data SW'!C932)</f>
        <v/>
      </c>
      <c r="D8914">
        <f>IF('Data SW'!C932="","",'Data SW'!D932)</f>
        <v/>
      </c>
      <c r="E8914">
        <f>IF('Data SW'!C932="","",'Data SW'!E932)</f>
        <v/>
      </c>
      <c r="F8914">
        <f>IF('Data SW'!C932="","",'Data SW'!F932)</f>
        <v/>
      </c>
      <c r="G8914">
        <f>IF('Data SW'!C932="","",'Data SW'!AD932)</f>
        <v/>
      </c>
      <c r="H8914">
        <f>IF('Data SW'!C932="","",'Data SW'!AC932)</f>
        <v/>
      </c>
      <c r="I8914">
        <f>IF('Data SW'!C932="","",COUNTIF('Data SW'!J932,"&gt;0")+COUNTIF('Data SW'!L932,"&gt;0")+COUNTIF('Data SW'!N932,"&gt;0")+COUNTIF('Data SW'!P932,"&gt;0")+COUNTIF('Data SW'!R932,"&gt;0")+COUNTIF('Data SW'!T932,"&gt;0")+COUNTIF('Data SW'!V932,"&gt;0")+COUNTIF('Data SW'!X932,"&gt;0"))</f>
        <v/>
      </c>
      <c r="J8914">
        <f>IF('Data SW'!C932="","",IF((COUNTIF('Data SW'!K932,"&gt;0")+COUNTIF('Data SW'!M932,"&gt;0")+COUNTIF('Data SW'!O932,"&gt;0")+COUNTIF('Data SW'!Q932,"&gt;0")+COUNTIF('Data SW'!S932,"&gt;0")+COUNTIF('Data SW'!U932,"&gt;0")+COUNTIF('Data SW'!W932,"&gt;0")+COUNTIF('Data SW'!Y932,"&gt;0"))&gt;0,1,0))</f>
        <v/>
      </c>
      <c r="M8914" t="inlineStr">
        <is>
          <t>Data R</t>
        </is>
      </c>
    </row>
    <row r="8915">
      <c r="A8915" t="inlineStr">
        <is>
          <t>PT Swasta / PPKS</t>
        </is>
      </c>
      <c r="B8915">
        <f>IF('Data SW'!C933="","",'Data SW'!B933)</f>
        <v/>
      </c>
      <c r="C8915">
        <f>IF('Data SW'!C933="","",'Data SW'!C933)</f>
        <v/>
      </c>
      <c r="D8915">
        <f>IF('Data SW'!C933="","",'Data SW'!D933)</f>
        <v/>
      </c>
      <c r="E8915">
        <f>IF('Data SW'!C933="","",'Data SW'!E933)</f>
        <v/>
      </c>
      <c r="F8915">
        <f>IF('Data SW'!C933="","",'Data SW'!F933)</f>
        <v/>
      </c>
      <c r="G8915">
        <f>IF('Data SW'!C933="","",'Data SW'!AD933)</f>
        <v/>
      </c>
      <c r="H8915">
        <f>IF('Data SW'!C933="","",'Data SW'!AC933)</f>
        <v/>
      </c>
      <c r="I8915">
        <f>IF('Data SW'!C933="","",COUNTIF('Data SW'!J933,"&gt;0")+COUNTIF('Data SW'!L933,"&gt;0")+COUNTIF('Data SW'!N933,"&gt;0")+COUNTIF('Data SW'!P933,"&gt;0")+COUNTIF('Data SW'!R933,"&gt;0")+COUNTIF('Data SW'!T933,"&gt;0")+COUNTIF('Data SW'!V933,"&gt;0")+COUNTIF('Data SW'!X933,"&gt;0"))</f>
        <v/>
      </c>
      <c r="J8915">
        <f>IF('Data SW'!C933="","",IF((COUNTIF('Data SW'!K933,"&gt;0")+COUNTIF('Data SW'!M933,"&gt;0")+COUNTIF('Data SW'!O933,"&gt;0")+COUNTIF('Data SW'!Q933,"&gt;0")+COUNTIF('Data SW'!S933,"&gt;0")+COUNTIF('Data SW'!U933,"&gt;0")+COUNTIF('Data SW'!W933,"&gt;0")+COUNTIF('Data SW'!Y933,"&gt;0"))&gt;0,1,0))</f>
        <v/>
      </c>
      <c r="M8915" t="inlineStr">
        <is>
          <t>Data R</t>
        </is>
      </c>
    </row>
    <row r="8916">
      <c r="A8916" t="inlineStr">
        <is>
          <t>PT Swasta / PPKS</t>
        </is>
      </c>
      <c r="B8916">
        <f>IF('Data SW'!C934="","",'Data SW'!B934)</f>
        <v/>
      </c>
      <c r="C8916">
        <f>IF('Data SW'!C934="","",'Data SW'!C934)</f>
        <v/>
      </c>
      <c r="D8916">
        <f>IF('Data SW'!C934="","",'Data SW'!D934)</f>
        <v/>
      </c>
      <c r="E8916">
        <f>IF('Data SW'!C934="","",'Data SW'!E934)</f>
        <v/>
      </c>
      <c r="F8916">
        <f>IF('Data SW'!C934="","",'Data SW'!F934)</f>
        <v/>
      </c>
      <c r="G8916">
        <f>IF('Data SW'!C934="","",'Data SW'!AD934)</f>
        <v/>
      </c>
      <c r="H8916">
        <f>IF('Data SW'!C934="","",'Data SW'!AC934)</f>
        <v/>
      </c>
      <c r="I8916">
        <f>IF('Data SW'!C934="","",COUNTIF('Data SW'!J934,"&gt;0")+COUNTIF('Data SW'!L934,"&gt;0")+COUNTIF('Data SW'!N934,"&gt;0")+COUNTIF('Data SW'!P934,"&gt;0")+COUNTIF('Data SW'!R934,"&gt;0")+COUNTIF('Data SW'!T934,"&gt;0")+COUNTIF('Data SW'!V934,"&gt;0")+COUNTIF('Data SW'!X934,"&gt;0"))</f>
        <v/>
      </c>
      <c r="J8916">
        <f>IF('Data SW'!C934="","",IF((COUNTIF('Data SW'!K934,"&gt;0")+COUNTIF('Data SW'!M934,"&gt;0")+COUNTIF('Data SW'!O934,"&gt;0")+COUNTIF('Data SW'!Q934,"&gt;0")+COUNTIF('Data SW'!S934,"&gt;0")+COUNTIF('Data SW'!U934,"&gt;0")+COUNTIF('Data SW'!W934,"&gt;0")+COUNTIF('Data SW'!Y934,"&gt;0"))&gt;0,1,0))</f>
        <v/>
      </c>
      <c r="M8916" t="inlineStr">
        <is>
          <t>Data R</t>
        </is>
      </c>
    </row>
    <row r="8917">
      <c r="A8917" t="inlineStr">
        <is>
          <t>PT Swasta / PPKS</t>
        </is>
      </c>
      <c r="B8917">
        <f>IF('Data SW'!C935="","",'Data SW'!B935)</f>
        <v/>
      </c>
      <c r="C8917">
        <f>IF('Data SW'!C935="","",'Data SW'!C935)</f>
        <v/>
      </c>
      <c r="D8917">
        <f>IF('Data SW'!C935="","",'Data SW'!D935)</f>
        <v/>
      </c>
      <c r="E8917">
        <f>IF('Data SW'!C935="","",'Data SW'!E935)</f>
        <v/>
      </c>
      <c r="F8917">
        <f>IF('Data SW'!C935="","",'Data SW'!F935)</f>
        <v/>
      </c>
      <c r="G8917">
        <f>IF('Data SW'!C935="","",'Data SW'!AD935)</f>
        <v/>
      </c>
      <c r="H8917">
        <f>IF('Data SW'!C935="","",'Data SW'!AC935)</f>
        <v/>
      </c>
      <c r="I8917">
        <f>IF('Data SW'!C935="","",COUNTIF('Data SW'!J935,"&gt;0")+COUNTIF('Data SW'!L935,"&gt;0")+COUNTIF('Data SW'!N935,"&gt;0")+COUNTIF('Data SW'!P935,"&gt;0")+COUNTIF('Data SW'!R935,"&gt;0")+COUNTIF('Data SW'!T935,"&gt;0")+COUNTIF('Data SW'!V935,"&gt;0")+COUNTIF('Data SW'!X935,"&gt;0"))</f>
        <v/>
      </c>
      <c r="J8917">
        <f>IF('Data SW'!C935="","",IF((COUNTIF('Data SW'!K935,"&gt;0")+COUNTIF('Data SW'!M935,"&gt;0")+COUNTIF('Data SW'!O935,"&gt;0")+COUNTIF('Data SW'!Q935,"&gt;0")+COUNTIF('Data SW'!S935,"&gt;0")+COUNTIF('Data SW'!U935,"&gt;0")+COUNTIF('Data SW'!W935,"&gt;0")+COUNTIF('Data SW'!Y935,"&gt;0"))&gt;0,1,0))</f>
        <v/>
      </c>
      <c r="M8917" t="inlineStr">
        <is>
          <t>Data R</t>
        </is>
      </c>
    </row>
    <row r="8918">
      <c r="A8918" t="inlineStr">
        <is>
          <t>PT Swasta / PPKS</t>
        </is>
      </c>
      <c r="B8918">
        <f>IF('Data SW'!C936="","",'Data SW'!B936)</f>
        <v/>
      </c>
      <c r="C8918">
        <f>IF('Data SW'!C936="","",'Data SW'!C936)</f>
        <v/>
      </c>
      <c r="D8918">
        <f>IF('Data SW'!C936="","",'Data SW'!D936)</f>
        <v/>
      </c>
      <c r="E8918">
        <f>IF('Data SW'!C936="","",'Data SW'!E936)</f>
        <v/>
      </c>
      <c r="F8918">
        <f>IF('Data SW'!C936="","",'Data SW'!F936)</f>
        <v/>
      </c>
      <c r="G8918">
        <f>IF('Data SW'!C936="","",'Data SW'!AD936)</f>
        <v/>
      </c>
      <c r="H8918">
        <f>IF('Data SW'!C936="","",'Data SW'!AC936)</f>
        <v/>
      </c>
      <c r="I8918">
        <f>IF('Data SW'!C936="","",COUNTIF('Data SW'!J936,"&gt;0")+COUNTIF('Data SW'!L936,"&gt;0")+COUNTIF('Data SW'!N936,"&gt;0")+COUNTIF('Data SW'!P936,"&gt;0")+COUNTIF('Data SW'!R936,"&gt;0")+COUNTIF('Data SW'!T936,"&gt;0")+COUNTIF('Data SW'!V936,"&gt;0")+COUNTIF('Data SW'!X936,"&gt;0"))</f>
        <v/>
      </c>
      <c r="J8918">
        <f>IF('Data SW'!C936="","",IF((COUNTIF('Data SW'!K936,"&gt;0")+COUNTIF('Data SW'!M936,"&gt;0")+COUNTIF('Data SW'!O936,"&gt;0")+COUNTIF('Data SW'!Q936,"&gt;0")+COUNTIF('Data SW'!S936,"&gt;0")+COUNTIF('Data SW'!U936,"&gt;0")+COUNTIF('Data SW'!W936,"&gt;0")+COUNTIF('Data SW'!Y936,"&gt;0"))&gt;0,1,0))</f>
        <v/>
      </c>
      <c r="M8918" t="inlineStr">
        <is>
          <t>Data R</t>
        </is>
      </c>
    </row>
    <row r="8919">
      <c r="A8919" t="inlineStr">
        <is>
          <t>PT Swasta / PPKS</t>
        </is>
      </c>
      <c r="B8919">
        <f>IF('Data SW'!C937="","",'Data SW'!B937)</f>
        <v/>
      </c>
      <c r="C8919">
        <f>IF('Data SW'!C937="","",'Data SW'!C937)</f>
        <v/>
      </c>
      <c r="D8919">
        <f>IF('Data SW'!C937="","",'Data SW'!D937)</f>
        <v/>
      </c>
      <c r="E8919">
        <f>IF('Data SW'!C937="","",'Data SW'!E937)</f>
        <v/>
      </c>
      <c r="F8919">
        <f>IF('Data SW'!C937="","",'Data SW'!F937)</f>
        <v/>
      </c>
      <c r="G8919">
        <f>IF('Data SW'!C937="","",'Data SW'!AD937)</f>
        <v/>
      </c>
      <c r="H8919">
        <f>IF('Data SW'!C937="","",'Data SW'!AC937)</f>
        <v/>
      </c>
      <c r="I8919">
        <f>IF('Data SW'!C937="","",COUNTIF('Data SW'!J937,"&gt;0")+COUNTIF('Data SW'!L937,"&gt;0")+COUNTIF('Data SW'!N937,"&gt;0")+COUNTIF('Data SW'!P937,"&gt;0")+COUNTIF('Data SW'!R937,"&gt;0")+COUNTIF('Data SW'!T937,"&gt;0")+COUNTIF('Data SW'!V937,"&gt;0")+COUNTIF('Data SW'!X937,"&gt;0"))</f>
        <v/>
      </c>
      <c r="J8919">
        <f>IF('Data SW'!C937="","",IF((COUNTIF('Data SW'!K937,"&gt;0")+COUNTIF('Data SW'!M937,"&gt;0")+COUNTIF('Data SW'!O937,"&gt;0")+COUNTIF('Data SW'!Q937,"&gt;0")+COUNTIF('Data SW'!S937,"&gt;0")+COUNTIF('Data SW'!U937,"&gt;0")+COUNTIF('Data SW'!W937,"&gt;0")+COUNTIF('Data SW'!Y937,"&gt;0"))&gt;0,1,0))</f>
        <v/>
      </c>
      <c r="M8919" t="inlineStr">
        <is>
          <t>Data R</t>
        </is>
      </c>
    </row>
    <row r="8920">
      <c r="A8920" t="inlineStr">
        <is>
          <t>PT Swasta / PPKS</t>
        </is>
      </c>
      <c r="B8920">
        <f>IF('Data SW'!C938="","",'Data SW'!B938)</f>
        <v/>
      </c>
      <c r="C8920">
        <f>IF('Data SW'!C938="","",'Data SW'!C938)</f>
        <v/>
      </c>
      <c r="D8920">
        <f>IF('Data SW'!C938="","",'Data SW'!D938)</f>
        <v/>
      </c>
      <c r="E8920">
        <f>IF('Data SW'!C938="","",'Data SW'!E938)</f>
        <v/>
      </c>
      <c r="F8920">
        <f>IF('Data SW'!C938="","",'Data SW'!F938)</f>
        <v/>
      </c>
      <c r="G8920">
        <f>IF('Data SW'!C938="","",'Data SW'!AD938)</f>
        <v/>
      </c>
      <c r="H8920">
        <f>IF('Data SW'!C938="","",'Data SW'!AC938)</f>
        <v/>
      </c>
      <c r="I8920">
        <f>IF('Data SW'!C938="","",COUNTIF('Data SW'!J938,"&gt;0")+COUNTIF('Data SW'!L938,"&gt;0")+COUNTIF('Data SW'!N938,"&gt;0")+COUNTIF('Data SW'!P938,"&gt;0")+COUNTIF('Data SW'!R938,"&gt;0")+COUNTIF('Data SW'!T938,"&gt;0")+COUNTIF('Data SW'!V938,"&gt;0")+COUNTIF('Data SW'!X938,"&gt;0"))</f>
        <v/>
      </c>
      <c r="J8920">
        <f>IF('Data SW'!C938="","",IF((COUNTIF('Data SW'!K938,"&gt;0")+COUNTIF('Data SW'!M938,"&gt;0")+COUNTIF('Data SW'!O938,"&gt;0")+COUNTIF('Data SW'!Q938,"&gt;0")+COUNTIF('Data SW'!S938,"&gt;0")+COUNTIF('Data SW'!U938,"&gt;0")+COUNTIF('Data SW'!W938,"&gt;0")+COUNTIF('Data SW'!Y938,"&gt;0"))&gt;0,1,0))</f>
        <v/>
      </c>
      <c r="M8920" t="inlineStr">
        <is>
          <t>Data R</t>
        </is>
      </c>
    </row>
    <row r="8921">
      <c r="A8921" t="inlineStr">
        <is>
          <t>PT Swasta / PPKS</t>
        </is>
      </c>
      <c r="B8921">
        <f>IF('Data SW'!C939="","",'Data SW'!B939)</f>
        <v/>
      </c>
      <c r="C8921">
        <f>IF('Data SW'!C939="","",'Data SW'!C939)</f>
        <v/>
      </c>
      <c r="D8921">
        <f>IF('Data SW'!C939="","",'Data SW'!D939)</f>
        <v/>
      </c>
      <c r="E8921">
        <f>IF('Data SW'!C939="","",'Data SW'!E939)</f>
        <v/>
      </c>
      <c r="F8921">
        <f>IF('Data SW'!C939="","",'Data SW'!F939)</f>
        <v/>
      </c>
      <c r="G8921">
        <f>IF('Data SW'!C939="","",'Data SW'!AD939)</f>
        <v/>
      </c>
      <c r="H8921">
        <f>IF('Data SW'!C939="","",'Data SW'!AC939)</f>
        <v/>
      </c>
      <c r="I8921">
        <f>IF('Data SW'!C939="","",COUNTIF('Data SW'!J939,"&gt;0")+COUNTIF('Data SW'!L939,"&gt;0")+COUNTIF('Data SW'!N939,"&gt;0")+COUNTIF('Data SW'!P939,"&gt;0")+COUNTIF('Data SW'!R939,"&gt;0")+COUNTIF('Data SW'!T939,"&gt;0")+COUNTIF('Data SW'!V939,"&gt;0")+COUNTIF('Data SW'!X939,"&gt;0"))</f>
        <v/>
      </c>
      <c r="J8921">
        <f>IF('Data SW'!C939="","",IF((COUNTIF('Data SW'!K939,"&gt;0")+COUNTIF('Data SW'!M939,"&gt;0")+COUNTIF('Data SW'!O939,"&gt;0")+COUNTIF('Data SW'!Q939,"&gt;0")+COUNTIF('Data SW'!S939,"&gt;0")+COUNTIF('Data SW'!U939,"&gt;0")+COUNTIF('Data SW'!W939,"&gt;0")+COUNTIF('Data SW'!Y939,"&gt;0"))&gt;0,1,0))</f>
        <v/>
      </c>
      <c r="M8921" t="inlineStr">
        <is>
          <t>Data R</t>
        </is>
      </c>
    </row>
    <row r="8922">
      <c r="A8922" t="inlineStr">
        <is>
          <t>PT Swasta / PPKS</t>
        </is>
      </c>
      <c r="B8922">
        <f>IF('Data SW'!C940="","",'Data SW'!B940)</f>
        <v/>
      </c>
      <c r="C8922">
        <f>IF('Data SW'!C940="","",'Data SW'!C940)</f>
        <v/>
      </c>
      <c r="D8922">
        <f>IF('Data SW'!C940="","",'Data SW'!D940)</f>
        <v/>
      </c>
      <c r="E8922">
        <f>IF('Data SW'!C940="","",'Data SW'!E940)</f>
        <v/>
      </c>
      <c r="F8922">
        <f>IF('Data SW'!C940="","",'Data SW'!F940)</f>
        <v/>
      </c>
      <c r="G8922">
        <f>IF('Data SW'!C940="","",'Data SW'!AD940)</f>
        <v/>
      </c>
      <c r="H8922">
        <f>IF('Data SW'!C940="","",'Data SW'!AC940)</f>
        <v/>
      </c>
      <c r="I8922">
        <f>IF('Data SW'!C940="","",COUNTIF('Data SW'!J940,"&gt;0")+COUNTIF('Data SW'!L940,"&gt;0")+COUNTIF('Data SW'!N940,"&gt;0")+COUNTIF('Data SW'!P940,"&gt;0")+COUNTIF('Data SW'!R940,"&gt;0")+COUNTIF('Data SW'!T940,"&gt;0")+COUNTIF('Data SW'!V940,"&gt;0")+COUNTIF('Data SW'!X940,"&gt;0"))</f>
        <v/>
      </c>
      <c r="J8922">
        <f>IF('Data SW'!C940="","",IF((COUNTIF('Data SW'!K940,"&gt;0")+COUNTIF('Data SW'!M940,"&gt;0")+COUNTIF('Data SW'!O940,"&gt;0")+COUNTIF('Data SW'!Q940,"&gt;0")+COUNTIF('Data SW'!S940,"&gt;0")+COUNTIF('Data SW'!U940,"&gt;0")+COUNTIF('Data SW'!W940,"&gt;0")+COUNTIF('Data SW'!Y940,"&gt;0"))&gt;0,1,0))</f>
        <v/>
      </c>
      <c r="M8922" t="inlineStr">
        <is>
          <t>Data R</t>
        </is>
      </c>
    </row>
    <row r="8923">
      <c r="A8923" t="inlineStr">
        <is>
          <t>PT Swasta / PPKS</t>
        </is>
      </c>
      <c r="B8923">
        <f>IF('Data SW'!C941="","",'Data SW'!B941)</f>
        <v/>
      </c>
      <c r="C8923">
        <f>IF('Data SW'!C941="","",'Data SW'!C941)</f>
        <v/>
      </c>
      <c r="D8923">
        <f>IF('Data SW'!C941="","",'Data SW'!D941)</f>
        <v/>
      </c>
      <c r="E8923">
        <f>IF('Data SW'!C941="","",'Data SW'!E941)</f>
        <v/>
      </c>
      <c r="F8923">
        <f>IF('Data SW'!C941="","",'Data SW'!F941)</f>
        <v/>
      </c>
      <c r="G8923">
        <f>IF('Data SW'!C941="","",'Data SW'!AD941)</f>
        <v/>
      </c>
      <c r="H8923">
        <f>IF('Data SW'!C941="","",'Data SW'!AC941)</f>
        <v/>
      </c>
      <c r="I8923">
        <f>IF('Data SW'!C941="","",COUNTIF('Data SW'!J941,"&gt;0")+COUNTIF('Data SW'!L941,"&gt;0")+COUNTIF('Data SW'!N941,"&gt;0")+COUNTIF('Data SW'!P941,"&gt;0")+COUNTIF('Data SW'!R941,"&gt;0")+COUNTIF('Data SW'!T941,"&gt;0")+COUNTIF('Data SW'!V941,"&gt;0")+COUNTIF('Data SW'!X941,"&gt;0"))</f>
        <v/>
      </c>
      <c r="J8923">
        <f>IF('Data SW'!C941="","",IF((COUNTIF('Data SW'!K941,"&gt;0")+COUNTIF('Data SW'!M941,"&gt;0")+COUNTIF('Data SW'!O941,"&gt;0")+COUNTIF('Data SW'!Q941,"&gt;0")+COUNTIF('Data SW'!S941,"&gt;0")+COUNTIF('Data SW'!U941,"&gt;0")+COUNTIF('Data SW'!W941,"&gt;0")+COUNTIF('Data SW'!Y941,"&gt;0"))&gt;0,1,0))</f>
        <v/>
      </c>
      <c r="M8923" t="inlineStr">
        <is>
          <t>Data R</t>
        </is>
      </c>
    </row>
    <row r="8924">
      <c r="A8924" t="inlineStr">
        <is>
          <t>PT Swasta / PPKS</t>
        </is>
      </c>
      <c r="B8924">
        <f>IF('Data SW'!C942="","",'Data SW'!B942)</f>
        <v/>
      </c>
      <c r="C8924">
        <f>IF('Data SW'!C942="","",'Data SW'!C942)</f>
        <v/>
      </c>
      <c r="D8924">
        <f>IF('Data SW'!C942="","",'Data SW'!D942)</f>
        <v/>
      </c>
      <c r="E8924">
        <f>IF('Data SW'!C942="","",'Data SW'!E942)</f>
        <v/>
      </c>
      <c r="F8924">
        <f>IF('Data SW'!C942="","",'Data SW'!F942)</f>
        <v/>
      </c>
      <c r="G8924">
        <f>IF('Data SW'!C942="","",'Data SW'!AD942)</f>
        <v/>
      </c>
      <c r="H8924">
        <f>IF('Data SW'!C942="","",'Data SW'!AC942)</f>
        <v/>
      </c>
      <c r="I8924">
        <f>IF('Data SW'!C942="","",COUNTIF('Data SW'!J942,"&gt;0")+COUNTIF('Data SW'!L942,"&gt;0")+COUNTIF('Data SW'!N942,"&gt;0")+COUNTIF('Data SW'!P942,"&gt;0")+COUNTIF('Data SW'!R942,"&gt;0")+COUNTIF('Data SW'!T942,"&gt;0")+COUNTIF('Data SW'!V942,"&gt;0")+COUNTIF('Data SW'!X942,"&gt;0"))</f>
        <v/>
      </c>
      <c r="J8924">
        <f>IF('Data SW'!C942="","",IF((COUNTIF('Data SW'!K942,"&gt;0")+COUNTIF('Data SW'!M942,"&gt;0")+COUNTIF('Data SW'!O942,"&gt;0")+COUNTIF('Data SW'!Q942,"&gt;0")+COUNTIF('Data SW'!S942,"&gt;0")+COUNTIF('Data SW'!U942,"&gt;0")+COUNTIF('Data SW'!W942,"&gt;0")+COUNTIF('Data SW'!Y942,"&gt;0"))&gt;0,1,0))</f>
        <v/>
      </c>
      <c r="M8924" t="inlineStr">
        <is>
          <t>Data R</t>
        </is>
      </c>
    </row>
    <row r="8925">
      <c r="A8925" t="inlineStr">
        <is>
          <t>PT Swasta / PPKS</t>
        </is>
      </c>
      <c r="B8925">
        <f>IF('Data SW'!C943="","",'Data SW'!B943)</f>
        <v/>
      </c>
      <c r="C8925">
        <f>IF('Data SW'!C943="","",'Data SW'!C943)</f>
        <v/>
      </c>
      <c r="D8925">
        <f>IF('Data SW'!C943="","",'Data SW'!D943)</f>
        <v/>
      </c>
      <c r="E8925">
        <f>IF('Data SW'!C943="","",'Data SW'!E943)</f>
        <v/>
      </c>
      <c r="F8925">
        <f>IF('Data SW'!C943="","",'Data SW'!F943)</f>
        <v/>
      </c>
      <c r="G8925">
        <f>IF('Data SW'!C943="","",'Data SW'!AD943)</f>
        <v/>
      </c>
      <c r="H8925">
        <f>IF('Data SW'!C943="","",'Data SW'!AC943)</f>
        <v/>
      </c>
      <c r="I8925">
        <f>IF('Data SW'!C943="","",COUNTIF('Data SW'!J943,"&gt;0")+COUNTIF('Data SW'!L943,"&gt;0")+COUNTIF('Data SW'!N943,"&gt;0")+COUNTIF('Data SW'!P943,"&gt;0")+COUNTIF('Data SW'!R943,"&gt;0")+COUNTIF('Data SW'!T943,"&gt;0")+COUNTIF('Data SW'!V943,"&gt;0")+COUNTIF('Data SW'!X943,"&gt;0"))</f>
        <v/>
      </c>
      <c r="J8925">
        <f>IF('Data SW'!C943="","",IF((COUNTIF('Data SW'!K943,"&gt;0")+COUNTIF('Data SW'!M943,"&gt;0")+COUNTIF('Data SW'!O943,"&gt;0")+COUNTIF('Data SW'!Q943,"&gt;0")+COUNTIF('Data SW'!S943,"&gt;0")+COUNTIF('Data SW'!U943,"&gt;0")+COUNTIF('Data SW'!W943,"&gt;0")+COUNTIF('Data SW'!Y943,"&gt;0"))&gt;0,1,0))</f>
        <v/>
      </c>
      <c r="M8925" t="inlineStr">
        <is>
          <t>Data R</t>
        </is>
      </c>
    </row>
    <row r="8926">
      <c r="A8926" t="inlineStr">
        <is>
          <t>PT Swasta / PPKS</t>
        </is>
      </c>
      <c r="B8926">
        <f>IF('Data SW'!C944="","",'Data SW'!B944)</f>
        <v/>
      </c>
      <c r="C8926">
        <f>IF('Data SW'!C944="","",'Data SW'!C944)</f>
        <v/>
      </c>
      <c r="D8926">
        <f>IF('Data SW'!C944="","",'Data SW'!D944)</f>
        <v/>
      </c>
      <c r="E8926">
        <f>IF('Data SW'!C944="","",'Data SW'!E944)</f>
        <v/>
      </c>
      <c r="F8926">
        <f>IF('Data SW'!C944="","",'Data SW'!F944)</f>
        <v/>
      </c>
      <c r="G8926">
        <f>IF('Data SW'!C944="","",'Data SW'!AD944)</f>
        <v/>
      </c>
      <c r="H8926">
        <f>IF('Data SW'!C944="","",'Data SW'!AC944)</f>
        <v/>
      </c>
      <c r="I8926">
        <f>IF('Data SW'!C944="","",COUNTIF('Data SW'!J944,"&gt;0")+COUNTIF('Data SW'!L944,"&gt;0")+COUNTIF('Data SW'!N944,"&gt;0")+COUNTIF('Data SW'!P944,"&gt;0")+COUNTIF('Data SW'!R944,"&gt;0")+COUNTIF('Data SW'!T944,"&gt;0")+COUNTIF('Data SW'!V944,"&gt;0")+COUNTIF('Data SW'!X944,"&gt;0"))</f>
        <v/>
      </c>
      <c r="J8926">
        <f>IF('Data SW'!C944="","",IF((COUNTIF('Data SW'!K944,"&gt;0")+COUNTIF('Data SW'!M944,"&gt;0")+COUNTIF('Data SW'!O944,"&gt;0")+COUNTIF('Data SW'!Q944,"&gt;0")+COUNTIF('Data SW'!S944,"&gt;0")+COUNTIF('Data SW'!U944,"&gt;0")+COUNTIF('Data SW'!W944,"&gt;0")+COUNTIF('Data SW'!Y944,"&gt;0"))&gt;0,1,0))</f>
        <v/>
      </c>
      <c r="M8926" t="inlineStr">
        <is>
          <t>Data R</t>
        </is>
      </c>
    </row>
    <row r="8927">
      <c r="A8927" t="inlineStr">
        <is>
          <t>PT Swasta / PPKS</t>
        </is>
      </c>
      <c r="B8927">
        <f>IF('Data SW'!C945="","",'Data SW'!B945)</f>
        <v/>
      </c>
      <c r="C8927">
        <f>IF('Data SW'!C945="","",'Data SW'!C945)</f>
        <v/>
      </c>
      <c r="D8927">
        <f>IF('Data SW'!C945="","",'Data SW'!D945)</f>
        <v/>
      </c>
      <c r="E8927">
        <f>IF('Data SW'!C945="","",'Data SW'!E945)</f>
        <v/>
      </c>
      <c r="F8927">
        <f>IF('Data SW'!C945="","",'Data SW'!F945)</f>
        <v/>
      </c>
      <c r="G8927">
        <f>IF('Data SW'!C945="","",'Data SW'!AD945)</f>
        <v/>
      </c>
      <c r="H8927">
        <f>IF('Data SW'!C945="","",'Data SW'!AC945)</f>
        <v/>
      </c>
      <c r="I8927">
        <f>IF('Data SW'!C945="","",COUNTIF('Data SW'!J945,"&gt;0")+COUNTIF('Data SW'!L945,"&gt;0")+COUNTIF('Data SW'!N945,"&gt;0")+COUNTIF('Data SW'!P945,"&gt;0")+COUNTIF('Data SW'!R945,"&gt;0")+COUNTIF('Data SW'!T945,"&gt;0")+COUNTIF('Data SW'!V945,"&gt;0")+COUNTIF('Data SW'!X945,"&gt;0"))</f>
        <v/>
      </c>
      <c r="J8927">
        <f>IF('Data SW'!C945="","",IF((COUNTIF('Data SW'!K945,"&gt;0")+COUNTIF('Data SW'!M945,"&gt;0")+COUNTIF('Data SW'!O945,"&gt;0")+COUNTIF('Data SW'!Q945,"&gt;0")+COUNTIF('Data SW'!S945,"&gt;0")+COUNTIF('Data SW'!U945,"&gt;0")+COUNTIF('Data SW'!W945,"&gt;0")+COUNTIF('Data SW'!Y945,"&gt;0"))&gt;0,1,0))</f>
        <v/>
      </c>
      <c r="M8927" t="inlineStr">
        <is>
          <t>Data R</t>
        </is>
      </c>
    </row>
    <row r="8928">
      <c r="A8928" t="inlineStr">
        <is>
          <t>PT Swasta / PPKS</t>
        </is>
      </c>
      <c r="B8928">
        <f>IF('Data SW'!C946="","",'Data SW'!B946)</f>
        <v/>
      </c>
      <c r="C8928">
        <f>IF('Data SW'!C946="","",'Data SW'!C946)</f>
        <v/>
      </c>
      <c r="D8928">
        <f>IF('Data SW'!C946="","",'Data SW'!D946)</f>
        <v/>
      </c>
      <c r="E8928">
        <f>IF('Data SW'!C946="","",'Data SW'!E946)</f>
        <v/>
      </c>
      <c r="F8928">
        <f>IF('Data SW'!C946="","",'Data SW'!F946)</f>
        <v/>
      </c>
      <c r="G8928">
        <f>IF('Data SW'!C946="","",'Data SW'!AD946)</f>
        <v/>
      </c>
      <c r="H8928">
        <f>IF('Data SW'!C946="","",'Data SW'!AC946)</f>
        <v/>
      </c>
      <c r="I8928">
        <f>IF('Data SW'!C946="","",COUNTIF('Data SW'!J946,"&gt;0")+COUNTIF('Data SW'!L946,"&gt;0")+COUNTIF('Data SW'!N946,"&gt;0")+COUNTIF('Data SW'!P946,"&gt;0")+COUNTIF('Data SW'!R946,"&gt;0")+COUNTIF('Data SW'!T946,"&gt;0")+COUNTIF('Data SW'!V946,"&gt;0")+COUNTIF('Data SW'!X946,"&gt;0"))</f>
        <v/>
      </c>
      <c r="J8928">
        <f>IF('Data SW'!C946="","",IF((COUNTIF('Data SW'!K946,"&gt;0")+COUNTIF('Data SW'!M946,"&gt;0")+COUNTIF('Data SW'!O946,"&gt;0")+COUNTIF('Data SW'!Q946,"&gt;0")+COUNTIF('Data SW'!S946,"&gt;0")+COUNTIF('Data SW'!U946,"&gt;0")+COUNTIF('Data SW'!W946,"&gt;0")+COUNTIF('Data SW'!Y946,"&gt;0"))&gt;0,1,0))</f>
        <v/>
      </c>
      <c r="M8928" t="inlineStr">
        <is>
          <t>Data R</t>
        </is>
      </c>
    </row>
    <row r="8929">
      <c r="A8929" t="inlineStr">
        <is>
          <t>PT Swasta / PPKS</t>
        </is>
      </c>
      <c r="B8929">
        <f>IF('Data SW'!C947="","",'Data SW'!B947)</f>
        <v/>
      </c>
      <c r="C8929">
        <f>IF('Data SW'!C947="","",'Data SW'!C947)</f>
        <v/>
      </c>
      <c r="D8929">
        <f>IF('Data SW'!C947="","",'Data SW'!D947)</f>
        <v/>
      </c>
      <c r="E8929">
        <f>IF('Data SW'!C947="","",'Data SW'!E947)</f>
        <v/>
      </c>
      <c r="F8929">
        <f>IF('Data SW'!C947="","",'Data SW'!F947)</f>
        <v/>
      </c>
      <c r="G8929">
        <f>IF('Data SW'!C947="","",'Data SW'!AD947)</f>
        <v/>
      </c>
      <c r="H8929">
        <f>IF('Data SW'!C947="","",'Data SW'!AC947)</f>
        <v/>
      </c>
      <c r="I8929">
        <f>IF('Data SW'!C947="","",COUNTIF('Data SW'!J947,"&gt;0")+COUNTIF('Data SW'!L947,"&gt;0")+COUNTIF('Data SW'!N947,"&gt;0")+COUNTIF('Data SW'!P947,"&gt;0")+COUNTIF('Data SW'!R947,"&gt;0")+COUNTIF('Data SW'!T947,"&gt;0")+COUNTIF('Data SW'!V947,"&gt;0")+COUNTIF('Data SW'!X947,"&gt;0"))</f>
        <v/>
      </c>
      <c r="J8929">
        <f>IF('Data SW'!C947="","",IF((COUNTIF('Data SW'!K947,"&gt;0")+COUNTIF('Data SW'!M947,"&gt;0")+COUNTIF('Data SW'!O947,"&gt;0")+COUNTIF('Data SW'!Q947,"&gt;0")+COUNTIF('Data SW'!S947,"&gt;0")+COUNTIF('Data SW'!U947,"&gt;0")+COUNTIF('Data SW'!W947,"&gt;0")+COUNTIF('Data SW'!Y947,"&gt;0"))&gt;0,1,0))</f>
        <v/>
      </c>
      <c r="M8929" t="inlineStr">
        <is>
          <t>Data R</t>
        </is>
      </c>
    </row>
    <row r="8930">
      <c r="A8930" t="inlineStr">
        <is>
          <t>PT Swasta / PPKS</t>
        </is>
      </c>
      <c r="B8930">
        <f>IF('Data SW'!C948="","",'Data SW'!B948)</f>
        <v/>
      </c>
      <c r="C8930">
        <f>IF('Data SW'!C948="","",'Data SW'!C948)</f>
        <v/>
      </c>
      <c r="D8930">
        <f>IF('Data SW'!C948="","",'Data SW'!D948)</f>
        <v/>
      </c>
      <c r="E8930">
        <f>IF('Data SW'!C948="","",'Data SW'!E948)</f>
        <v/>
      </c>
      <c r="F8930">
        <f>IF('Data SW'!C948="","",'Data SW'!F948)</f>
        <v/>
      </c>
      <c r="G8930">
        <f>IF('Data SW'!C948="","",'Data SW'!AD948)</f>
        <v/>
      </c>
      <c r="H8930">
        <f>IF('Data SW'!C948="","",'Data SW'!AC948)</f>
        <v/>
      </c>
      <c r="I8930">
        <f>IF('Data SW'!C948="","",COUNTIF('Data SW'!J948,"&gt;0")+COUNTIF('Data SW'!L948,"&gt;0")+COUNTIF('Data SW'!N948,"&gt;0")+COUNTIF('Data SW'!P948,"&gt;0")+COUNTIF('Data SW'!R948,"&gt;0")+COUNTIF('Data SW'!T948,"&gt;0")+COUNTIF('Data SW'!V948,"&gt;0")+COUNTIF('Data SW'!X948,"&gt;0"))</f>
        <v/>
      </c>
      <c r="J8930">
        <f>IF('Data SW'!C948="","",IF((COUNTIF('Data SW'!K948,"&gt;0")+COUNTIF('Data SW'!M948,"&gt;0")+COUNTIF('Data SW'!O948,"&gt;0")+COUNTIF('Data SW'!Q948,"&gt;0")+COUNTIF('Data SW'!S948,"&gt;0")+COUNTIF('Data SW'!U948,"&gt;0")+COUNTIF('Data SW'!W948,"&gt;0")+COUNTIF('Data SW'!Y948,"&gt;0"))&gt;0,1,0))</f>
        <v/>
      </c>
      <c r="M8930" t="inlineStr">
        <is>
          <t>Data R</t>
        </is>
      </c>
    </row>
    <row r="8931">
      <c r="A8931" t="inlineStr">
        <is>
          <t>PT Swasta / PPKS</t>
        </is>
      </c>
      <c r="B8931">
        <f>IF('Data SW'!C949="","",'Data SW'!B949)</f>
        <v/>
      </c>
      <c r="C8931">
        <f>IF('Data SW'!C949="","",'Data SW'!C949)</f>
        <v/>
      </c>
      <c r="D8931">
        <f>IF('Data SW'!C949="","",'Data SW'!D949)</f>
        <v/>
      </c>
      <c r="E8931">
        <f>IF('Data SW'!C949="","",'Data SW'!E949)</f>
        <v/>
      </c>
      <c r="F8931">
        <f>IF('Data SW'!C949="","",'Data SW'!F949)</f>
        <v/>
      </c>
      <c r="G8931">
        <f>IF('Data SW'!C949="","",'Data SW'!AD949)</f>
        <v/>
      </c>
      <c r="H8931">
        <f>IF('Data SW'!C949="","",'Data SW'!AC949)</f>
        <v/>
      </c>
      <c r="I8931">
        <f>IF('Data SW'!C949="","",COUNTIF('Data SW'!J949,"&gt;0")+COUNTIF('Data SW'!L949,"&gt;0")+COUNTIF('Data SW'!N949,"&gt;0")+COUNTIF('Data SW'!P949,"&gt;0")+COUNTIF('Data SW'!R949,"&gt;0")+COUNTIF('Data SW'!T949,"&gt;0")+COUNTIF('Data SW'!V949,"&gt;0")+COUNTIF('Data SW'!X949,"&gt;0"))</f>
        <v/>
      </c>
      <c r="J8931">
        <f>IF('Data SW'!C949="","",IF((COUNTIF('Data SW'!K949,"&gt;0")+COUNTIF('Data SW'!M949,"&gt;0")+COUNTIF('Data SW'!O949,"&gt;0")+COUNTIF('Data SW'!Q949,"&gt;0")+COUNTIF('Data SW'!S949,"&gt;0")+COUNTIF('Data SW'!U949,"&gt;0")+COUNTIF('Data SW'!W949,"&gt;0")+COUNTIF('Data SW'!Y949,"&gt;0"))&gt;0,1,0))</f>
        <v/>
      </c>
      <c r="M8931" t="inlineStr">
        <is>
          <t>Data R</t>
        </is>
      </c>
    </row>
    <row r="8932">
      <c r="A8932" t="inlineStr">
        <is>
          <t>PT Swasta / PPKS</t>
        </is>
      </c>
      <c r="B8932">
        <f>IF('Data SW'!C950="","",'Data SW'!B950)</f>
        <v/>
      </c>
      <c r="C8932">
        <f>IF('Data SW'!C950="","",'Data SW'!C950)</f>
        <v/>
      </c>
      <c r="D8932">
        <f>IF('Data SW'!C950="","",'Data SW'!D950)</f>
        <v/>
      </c>
      <c r="E8932">
        <f>IF('Data SW'!C950="","",'Data SW'!E950)</f>
        <v/>
      </c>
      <c r="F8932">
        <f>IF('Data SW'!C950="","",'Data SW'!F950)</f>
        <v/>
      </c>
      <c r="G8932">
        <f>IF('Data SW'!C950="","",'Data SW'!AD950)</f>
        <v/>
      </c>
      <c r="H8932">
        <f>IF('Data SW'!C950="","",'Data SW'!AC950)</f>
        <v/>
      </c>
      <c r="I8932">
        <f>IF('Data SW'!C950="","",COUNTIF('Data SW'!J950,"&gt;0")+COUNTIF('Data SW'!L950,"&gt;0")+COUNTIF('Data SW'!N950,"&gt;0")+COUNTIF('Data SW'!P950,"&gt;0")+COUNTIF('Data SW'!R950,"&gt;0")+COUNTIF('Data SW'!T950,"&gt;0")+COUNTIF('Data SW'!V950,"&gt;0")+COUNTIF('Data SW'!X950,"&gt;0"))</f>
        <v/>
      </c>
      <c r="J8932">
        <f>IF('Data SW'!C950="","",IF((COUNTIF('Data SW'!K950,"&gt;0")+COUNTIF('Data SW'!M950,"&gt;0")+COUNTIF('Data SW'!O950,"&gt;0")+COUNTIF('Data SW'!Q950,"&gt;0")+COUNTIF('Data SW'!S950,"&gt;0")+COUNTIF('Data SW'!U950,"&gt;0")+COUNTIF('Data SW'!W950,"&gt;0")+COUNTIF('Data SW'!Y950,"&gt;0"))&gt;0,1,0))</f>
        <v/>
      </c>
      <c r="M8932" t="inlineStr">
        <is>
          <t>Data R</t>
        </is>
      </c>
    </row>
    <row r="8933">
      <c r="A8933" t="inlineStr">
        <is>
          <t>PT Swasta / PPKS</t>
        </is>
      </c>
      <c r="B8933">
        <f>IF('Data SW'!C951="","",'Data SW'!B951)</f>
        <v/>
      </c>
      <c r="C8933">
        <f>IF('Data SW'!C951="","",'Data SW'!C951)</f>
        <v/>
      </c>
      <c r="D8933">
        <f>IF('Data SW'!C951="","",'Data SW'!D951)</f>
        <v/>
      </c>
      <c r="E8933">
        <f>IF('Data SW'!C951="","",'Data SW'!E951)</f>
        <v/>
      </c>
      <c r="F8933">
        <f>IF('Data SW'!C951="","",'Data SW'!F951)</f>
        <v/>
      </c>
      <c r="G8933">
        <f>IF('Data SW'!C951="","",'Data SW'!AD951)</f>
        <v/>
      </c>
      <c r="H8933">
        <f>IF('Data SW'!C951="","",'Data SW'!AC951)</f>
        <v/>
      </c>
      <c r="I8933">
        <f>IF('Data SW'!C951="","",COUNTIF('Data SW'!J951,"&gt;0")+COUNTIF('Data SW'!L951,"&gt;0")+COUNTIF('Data SW'!N951,"&gt;0")+COUNTIF('Data SW'!P951,"&gt;0")+COUNTIF('Data SW'!R951,"&gt;0")+COUNTIF('Data SW'!T951,"&gt;0")+COUNTIF('Data SW'!V951,"&gt;0")+COUNTIF('Data SW'!X951,"&gt;0"))</f>
        <v/>
      </c>
      <c r="J8933">
        <f>IF('Data SW'!C951="","",IF((COUNTIF('Data SW'!K951,"&gt;0")+COUNTIF('Data SW'!M951,"&gt;0")+COUNTIF('Data SW'!O951,"&gt;0")+COUNTIF('Data SW'!Q951,"&gt;0")+COUNTIF('Data SW'!S951,"&gt;0")+COUNTIF('Data SW'!U951,"&gt;0")+COUNTIF('Data SW'!W951,"&gt;0")+COUNTIF('Data SW'!Y951,"&gt;0"))&gt;0,1,0))</f>
        <v/>
      </c>
      <c r="M8933" t="inlineStr">
        <is>
          <t>Data R</t>
        </is>
      </c>
    </row>
    <row r="8934">
      <c r="A8934" t="inlineStr">
        <is>
          <t>PT Swasta / PPKS</t>
        </is>
      </c>
      <c r="B8934">
        <f>IF('Data SW'!C952="","",'Data SW'!B952)</f>
        <v/>
      </c>
      <c r="C8934">
        <f>IF('Data SW'!C952="","",'Data SW'!C952)</f>
        <v/>
      </c>
      <c r="D8934">
        <f>IF('Data SW'!C952="","",'Data SW'!D952)</f>
        <v/>
      </c>
      <c r="E8934">
        <f>IF('Data SW'!C952="","",'Data SW'!E952)</f>
        <v/>
      </c>
      <c r="F8934">
        <f>IF('Data SW'!C952="","",'Data SW'!F952)</f>
        <v/>
      </c>
      <c r="G8934">
        <f>IF('Data SW'!C952="","",'Data SW'!AD952)</f>
        <v/>
      </c>
      <c r="H8934">
        <f>IF('Data SW'!C952="","",'Data SW'!AC952)</f>
        <v/>
      </c>
      <c r="I8934">
        <f>IF('Data SW'!C952="","",COUNTIF('Data SW'!J952,"&gt;0")+COUNTIF('Data SW'!L952,"&gt;0")+COUNTIF('Data SW'!N952,"&gt;0")+COUNTIF('Data SW'!P952,"&gt;0")+COUNTIF('Data SW'!R952,"&gt;0")+COUNTIF('Data SW'!T952,"&gt;0")+COUNTIF('Data SW'!V952,"&gt;0")+COUNTIF('Data SW'!X952,"&gt;0"))</f>
        <v/>
      </c>
      <c r="J8934">
        <f>IF('Data SW'!C952="","",IF((COUNTIF('Data SW'!K952,"&gt;0")+COUNTIF('Data SW'!M952,"&gt;0")+COUNTIF('Data SW'!O952,"&gt;0")+COUNTIF('Data SW'!Q952,"&gt;0")+COUNTIF('Data SW'!S952,"&gt;0")+COUNTIF('Data SW'!U952,"&gt;0")+COUNTIF('Data SW'!W952,"&gt;0")+COUNTIF('Data SW'!Y952,"&gt;0"))&gt;0,1,0))</f>
        <v/>
      </c>
      <c r="M8934" t="inlineStr">
        <is>
          <t>Data R</t>
        </is>
      </c>
    </row>
    <row r="8935">
      <c r="A8935" t="inlineStr">
        <is>
          <t>PT Swasta / PPKS</t>
        </is>
      </c>
      <c r="B8935">
        <f>IF('Data SW'!C953="","",'Data SW'!B953)</f>
        <v/>
      </c>
      <c r="C8935">
        <f>IF('Data SW'!C953="","",'Data SW'!C953)</f>
        <v/>
      </c>
      <c r="D8935">
        <f>IF('Data SW'!C953="","",'Data SW'!D953)</f>
        <v/>
      </c>
      <c r="E8935">
        <f>IF('Data SW'!C953="","",'Data SW'!E953)</f>
        <v/>
      </c>
      <c r="F8935">
        <f>IF('Data SW'!C953="","",'Data SW'!F953)</f>
        <v/>
      </c>
      <c r="G8935">
        <f>IF('Data SW'!C953="","",'Data SW'!AD953)</f>
        <v/>
      </c>
      <c r="H8935">
        <f>IF('Data SW'!C953="","",'Data SW'!AC953)</f>
        <v/>
      </c>
      <c r="I8935">
        <f>IF('Data SW'!C953="","",COUNTIF('Data SW'!J953,"&gt;0")+COUNTIF('Data SW'!L953,"&gt;0")+COUNTIF('Data SW'!N953,"&gt;0")+COUNTIF('Data SW'!P953,"&gt;0")+COUNTIF('Data SW'!R953,"&gt;0")+COUNTIF('Data SW'!T953,"&gt;0")+COUNTIF('Data SW'!V953,"&gt;0")+COUNTIF('Data SW'!X953,"&gt;0"))</f>
        <v/>
      </c>
      <c r="J8935">
        <f>IF('Data SW'!C953="","",IF((COUNTIF('Data SW'!K953,"&gt;0")+COUNTIF('Data SW'!M953,"&gt;0")+COUNTIF('Data SW'!O953,"&gt;0")+COUNTIF('Data SW'!Q953,"&gt;0")+COUNTIF('Data SW'!S953,"&gt;0")+COUNTIF('Data SW'!U953,"&gt;0")+COUNTIF('Data SW'!W953,"&gt;0")+COUNTIF('Data SW'!Y953,"&gt;0"))&gt;0,1,0))</f>
        <v/>
      </c>
      <c r="M8935" t="inlineStr">
        <is>
          <t>Data R</t>
        </is>
      </c>
    </row>
    <row r="8936">
      <c r="A8936" t="inlineStr">
        <is>
          <t>PT Swasta / PPKS</t>
        </is>
      </c>
      <c r="B8936">
        <f>IF('Data SW'!C954="","",'Data SW'!B954)</f>
        <v/>
      </c>
      <c r="C8936">
        <f>IF('Data SW'!C954="","",'Data SW'!C954)</f>
        <v/>
      </c>
      <c r="D8936">
        <f>IF('Data SW'!C954="","",'Data SW'!D954)</f>
        <v/>
      </c>
      <c r="E8936">
        <f>IF('Data SW'!C954="","",'Data SW'!E954)</f>
        <v/>
      </c>
      <c r="F8936">
        <f>IF('Data SW'!C954="","",'Data SW'!F954)</f>
        <v/>
      </c>
      <c r="G8936">
        <f>IF('Data SW'!C954="","",'Data SW'!AD954)</f>
        <v/>
      </c>
      <c r="H8936">
        <f>IF('Data SW'!C954="","",'Data SW'!AC954)</f>
        <v/>
      </c>
      <c r="I8936">
        <f>IF('Data SW'!C954="","",COUNTIF('Data SW'!J954,"&gt;0")+COUNTIF('Data SW'!L954,"&gt;0")+COUNTIF('Data SW'!N954,"&gt;0")+COUNTIF('Data SW'!P954,"&gt;0")+COUNTIF('Data SW'!R954,"&gt;0")+COUNTIF('Data SW'!T954,"&gt;0")+COUNTIF('Data SW'!V954,"&gt;0")+COUNTIF('Data SW'!X954,"&gt;0"))</f>
        <v/>
      </c>
      <c r="J8936">
        <f>IF('Data SW'!C954="","",IF((COUNTIF('Data SW'!K954,"&gt;0")+COUNTIF('Data SW'!M954,"&gt;0")+COUNTIF('Data SW'!O954,"&gt;0")+COUNTIF('Data SW'!Q954,"&gt;0")+COUNTIF('Data SW'!S954,"&gt;0")+COUNTIF('Data SW'!U954,"&gt;0")+COUNTIF('Data SW'!W954,"&gt;0")+COUNTIF('Data SW'!Y954,"&gt;0"))&gt;0,1,0))</f>
        <v/>
      </c>
      <c r="M8936" t="inlineStr">
        <is>
          <t>Data R</t>
        </is>
      </c>
    </row>
    <row r="8937">
      <c r="A8937" t="inlineStr">
        <is>
          <t>PT Swasta / PPKS</t>
        </is>
      </c>
      <c r="B8937">
        <f>IF('Data SW'!C955="","",'Data SW'!B955)</f>
        <v/>
      </c>
      <c r="C8937">
        <f>IF('Data SW'!C955="","",'Data SW'!C955)</f>
        <v/>
      </c>
      <c r="D8937">
        <f>IF('Data SW'!C955="","",'Data SW'!D955)</f>
        <v/>
      </c>
      <c r="E8937">
        <f>IF('Data SW'!C955="","",'Data SW'!E955)</f>
        <v/>
      </c>
      <c r="F8937">
        <f>IF('Data SW'!C955="","",'Data SW'!F955)</f>
        <v/>
      </c>
      <c r="G8937">
        <f>IF('Data SW'!C955="","",'Data SW'!AD955)</f>
        <v/>
      </c>
      <c r="H8937">
        <f>IF('Data SW'!C955="","",'Data SW'!AC955)</f>
        <v/>
      </c>
      <c r="I8937">
        <f>IF('Data SW'!C955="","",COUNTIF('Data SW'!J955,"&gt;0")+COUNTIF('Data SW'!L955,"&gt;0")+COUNTIF('Data SW'!N955,"&gt;0")+COUNTIF('Data SW'!P955,"&gt;0")+COUNTIF('Data SW'!R955,"&gt;0")+COUNTIF('Data SW'!T955,"&gt;0")+COUNTIF('Data SW'!V955,"&gt;0")+COUNTIF('Data SW'!X955,"&gt;0"))</f>
        <v/>
      </c>
      <c r="J8937">
        <f>IF('Data SW'!C955="","",IF((COUNTIF('Data SW'!K955,"&gt;0")+COUNTIF('Data SW'!M955,"&gt;0")+COUNTIF('Data SW'!O955,"&gt;0")+COUNTIF('Data SW'!Q955,"&gt;0")+COUNTIF('Data SW'!S955,"&gt;0")+COUNTIF('Data SW'!U955,"&gt;0")+COUNTIF('Data SW'!W955,"&gt;0")+COUNTIF('Data SW'!Y955,"&gt;0"))&gt;0,1,0))</f>
        <v/>
      </c>
      <c r="M8937" t="inlineStr">
        <is>
          <t>Data R</t>
        </is>
      </c>
    </row>
    <row r="8938">
      <c r="A8938" t="inlineStr">
        <is>
          <t>PT Swasta / PPKS</t>
        </is>
      </c>
      <c r="B8938">
        <f>IF('Data SW'!C956="","",'Data SW'!B956)</f>
        <v/>
      </c>
      <c r="C8938">
        <f>IF('Data SW'!C956="","",'Data SW'!C956)</f>
        <v/>
      </c>
      <c r="D8938">
        <f>IF('Data SW'!C956="","",'Data SW'!D956)</f>
        <v/>
      </c>
      <c r="E8938">
        <f>IF('Data SW'!C956="","",'Data SW'!E956)</f>
        <v/>
      </c>
      <c r="F8938">
        <f>IF('Data SW'!C956="","",'Data SW'!F956)</f>
        <v/>
      </c>
      <c r="G8938">
        <f>IF('Data SW'!C956="","",'Data SW'!AD956)</f>
        <v/>
      </c>
      <c r="H8938">
        <f>IF('Data SW'!C956="","",'Data SW'!AC956)</f>
        <v/>
      </c>
      <c r="I8938">
        <f>IF('Data SW'!C956="","",COUNTIF('Data SW'!J956,"&gt;0")+COUNTIF('Data SW'!L956,"&gt;0")+COUNTIF('Data SW'!N956,"&gt;0")+COUNTIF('Data SW'!P956,"&gt;0")+COUNTIF('Data SW'!R956,"&gt;0")+COUNTIF('Data SW'!T956,"&gt;0")+COUNTIF('Data SW'!V956,"&gt;0")+COUNTIF('Data SW'!X956,"&gt;0"))</f>
        <v/>
      </c>
      <c r="J8938">
        <f>IF('Data SW'!C956="","",IF((COUNTIF('Data SW'!K956,"&gt;0")+COUNTIF('Data SW'!M956,"&gt;0")+COUNTIF('Data SW'!O956,"&gt;0")+COUNTIF('Data SW'!Q956,"&gt;0")+COUNTIF('Data SW'!S956,"&gt;0")+COUNTIF('Data SW'!U956,"&gt;0")+COUNTIF('Data SW'!W956,"&gt;0")+COUNTIF('Data SW'!Y956,"&gt;0"))&gt;0,1,0))</f>
        <v/>
      </c>
      <c r="M8938" t="inlineStr">
        <is>
          <t>Data R</t>
        </is>
      </c>
    </row>
    <row r="8939">
      <c r="A8939" t="inlineStr">
        <is>
          <t>PT Swasta / PPKS</t>
        </is>
      </c>
      <c r="B8939">
        <f>IF('Data SW'!C957="","",'Data SW'!B957)</f>
        <v/>
      </c>
      <c r="C8939">
        <f>IF('Data SW'!C957="","",'Data SW'!C957)</f>
        <v/>
      </c>
      <c r="D8939">
        <f>IF('Data SW'!C957="","",'Data SW'!D957)</f>
        <v/>
      </c>
      <c r="E8939">
        <f>IF('Data SW'!C957="","",'Data SW'!E957)</f>
        <v/>
      </c>
      <c r="F8939">
        <f>IF('Data SW'!C957="","",'Data SW'!F957)</f>
        <v/>
      </c>
      <c r="G8939">
        <f>IF('Data SW'!C957="","",'Data SW'!AD957)</f>
        <v/>
      </c>
      <c r="H8939">
        <f>IF('Data SW'!C957="","",'Data SW'!AC957)</f>
        <v/>
      </c>
      <c r="I8939">
        <f>IF('Data SW'!C957="","",COUNTIF('Data SW'!J957,"&gt;0")+COUNTIF('Data SW'!L957,"&gt;0")+COUNTIF('Data SW'!N957,"&gt;0")+COUNTIF('Data SW'!P957,"&gt;0")+COUNTIF('Data SW'!R957,"&gt;0")+COUNTIF('Data SW'!T957,"&gt;0")+COUNTIF('Data SW'!V957,"&gt;0")+COUNTIF('Data SW'!X957,"&gt;0"))</f>
        <v/>
      </c>
      <c r="J8939">
        <f>IF('Data SW'!C957="","",IF((COUNTIF('Data SW'!K957,"&gt;0")+COUNTIF('Data SW'!M957,"&gt;0")+COUNTIF('Data SW'!O957,"&gt;0")+COUNTIF('Data SW'!Q957,"&gt;0")+COUNTIF('Data SW'!S957,"&gt;0")+COUNTIF('Data SW'!U957,"&gt;0")+COUNTIF('Data SW'!W957,"&gt;0")+COUNTIF('Data SW'!Y957,"&gt;0"))&gt;0,1,0))</f>
        <v/>
      </c>
      <c r="M8939" t="inlineStr">
        <is>
          <t>Data R</t>
        </is>
      </c>
    </row>
    <row r="8940">
      <c r="A8940" t="inlineStr">
        <is>
          <t>PT Swasta / PPKS</t>
        </is>
      </c>
      <c r="B8940">
        <f>IF('Data SW'!C958="","",'Data SW'!B958)</f>
        <v/>
      </c>
      <c r="C8940">
        <f>IF('Data SW'!C958="","",'Data SW'!C958)</f>
        <v/>
      </c>
      <c r="D8940">
        <f>IF('Data SW'!C958="","",'Data SW'!D958)</f>
        <v/>
      </c>
      <c r="E8940">
        <f>IF('Data SW'!C958="","",'Data SW'!E958)</f>
        <v/>
      </c>
      <c r="F8940">
        <f>IF('Data SW'!C958="","",'Data SW'!F958)</f>
        <v/>
      </c>
      <c r="G8940">
        <f>IF('Data SW'!C958="","",'Data SW'!AD958)</f>
        <v/>
      </c>
      <c r="H8940">
        <f>IF('Data SW'!C958="","",'Data SW'!AC958)</f>
        <v/>
      </c>
      <c r="I8940">
        <f>IF('Data SW'!C958="","",COUNTIF('Data SW'!J958,"&gt;0")+COUNTIF('Data SW'!L958,"&gt;0")+COUNTIF('Data SW'!N958,"&gt;0")+COUNTIF('Data SW'!P958,"&gt;0")+COUNTIF('Data SW'!R958,"&gt;0")+COUNTIF('Data SW'!T958,"&gt;0")+COUNTIF('Data SW'!V958,"&gt;0")+COUNTIF('Data SW'!X958,"&gt;0"))</f>
        <v/>
      </c>
      <c r="J8940">
        <f>IF('Data SW'!C958="","",IF((COUNTIF('Data SW'!K958,"&gt;0")+COUNTIF('Data SW'!M958,"&gt;0")+COUNTIF('Data SW'!O958,"&gt;0")+COUNTIF('Data SW'!Q958,"&gt;0")+COUNTIF('Data SW'!S958,"&gt;0")+COUNTIF('Data SW'!U958,"&gt;0")+COUNTIF('Data SW'!W958,"&gt;0")+COUNTIF('Data SW'!Y958,"&gt;0"))&gt;0,1,0))</f>
        <v/>
      </c>
      <c r="M8940" t="inlineStr">
        <is>
          <t>Data R</t>
        </is>
      </c>
    </row>
    <row r="8941">
      <c r="A8941" t="inlineStr">
        <is>
          <t>PT Swasta / PPKS</t>
        </is>
      </c>
      <c r="B8941">
        <f>IF('Data SW'!C959="","",'Data SW'!B959)</f>
        <v/>
      </c>
      <c r="C8941">
        <f>IF('Data SW'!C959="","",'Data SW'!C959)</f>
        <v/>
      </c>
      <c r="D8941">
        <f>IF('Data SW'!C959="","",'Data SW'!D959)</f>
        <v/>
      </c>
      <c r="E8941">
        <f>IF('Data SW'!C959="","",'Data SW'!E959)</f>
        <v/>
      </c>
      <c r="F8941">
        <f>IF('Data SW'!C959="","",'Data SW'!F959)</f>
        <v/>
      </c>
      <c r="G8941">
        <f>IF('Data SW'!C959="","",'Data SW'!AD959)</f>
        <v/>
      </c>
      <c r="H8941">
        <f>IF('Data SW'!C959="","",'Data SW'!AC959)</f>
        <v/>
      </c>
      <c r="I8941">
        <f>IF('Data SW'!C959="","",COUNTIF('Data SW'!J959,"&gt;0")+COUNTIF('Data SW'!L959,"&gt;0")+COUNTIF('Data SW'!N959,"&gt;0")+COUNTIF('Data SW'!P959,"&gt;0")+COUNTIF('Data SW'!R959,"&gt;0")+COUNTIF('Data SW'!T959,"&gt;0")+COUNTIF('Data SW'!V959,"&gt;0")+COUNTIF('Data SW'!X959,"&gt;0"))</f>
        <v/>
      </c>
      <c r="J8941">
        <f>IF('Data SW'!C959="","",IF((COUNTIF('Data SW'!K959,"&gt;0")+COUNTIF('Data SW'!M959,"&gt;0")+COUNTIF('Data SW'!O959,"&gt;0")+COUNTIF('Data SW'!Q959,"&gt;0")+COUNTIF('Data SW'!S959,"&gt;0")+COUNTIF('Data SW'!U959,"&gt;0")+COUNTIF('Data SW'!W959,"&gt;0")+COUNTIF('Data SW'!Y959,"&gt;0"))&gt;0,1,0))</f>
        <v/>
      </c>
      <c r="M8941" t="inlineStr">
        <is>
          <t>Data R</t>
        </is>
      </c>
    </row>
    <row r="8942">
      <c r="A8942" t="inlineStr">
        <is>
          <t>PT Swasta / PPKS</t>
        </is>
      </c>
      <c r="B8942">
        <f>IF('Data SW'!C960="","",'Data SW'!B960)</f>
        <v/>
      </c>
      <c r="C8942">
        <f>IF('Data SW'!C960="","",'Data SW'!C960)</f>
        <v/>
      </c>
      <c r="D8942">
        <f>IF('Data SW'!C960="","",'Data SW'!D960)</f>
        <v/>
      </c>
      <c r="E8942">
        <f>IF('Data SW'!C960="","",'Data SW'!E960)</f>
        <v/>
      </c>
      <c r="F8942">
        <f>IF('Data SW'!C960="","",'Data SW'!F960)</f>
        <v/>
      </c>
      <c r="G8942">
        <f>IF('Data SW'!C960="","",'Data SW'!AD960)</f>
        <v/>
      </c>
      <c r="H8942">
        <f>IF('Data SW'!C960="","",'Data SW'!AC960)</f>
        <v/>
      </c>
      <c r="I8942">
        <f>IF('Data SW'!C960="","",COUNTIF('Data SW'!J960,"&gt;0")+COUNTIF('Data SW'!L960,"&gt;0")+COUNTIF('Data SW'!N960,"&gt;0")+COUNTIF('Data SW'!P960,"&gt;0")+COUNTIF('Data SW'!R960,"&gt;0")+COUNTIF('Data SW'!T960,"&gt;0")+COUNTIF('Data SW'!V960,"&gt;0")+COUNTIF('Data SW'!X960,"&gt;0"))</f>
        <v/>
      </c>
      <c r="J8942">
        <f>IF('Data SW'!C960="","",IF((COUNTIF('Data SW'!K960,"&gt;0")+COUNTIF('Data SW'!M960,"&gt;0")+COUNTIF('Data SW'!O960,"&gt;0")+COUNTIF('Data SW'!Q960,"&gt;0")+COUNTIF('Data SW'!S960,"&gt;0")+COUNTIF('Data SW'!U960,"&gt;0")+COUNTIF('Data SW'!W960,"&gt;0")+COUNTIF('Data SW'!Y960,"&gt;0"))&gt;0,1,0))</f>
        <v/>
      </c>
      <c r="M8942" t="inlineStr">
        <is>
          <t>Data R</t>
        </is>
      </c>
    </row>
    <row r="8943">
      <c r="A8943" t="inlineStr">
        <is>
          <t>PT Swasta / PPKS</t>
        </is>
      </c>
      <c r="B8943">
        <f>IF('Data SW'!C961="","",'Data SW'!B961)</f>
        <v/>
      </c>
      <c r="C8943">
        <f>IF('Data SW'!C961="","",'Data SW'!C961)</f>
        <v/>
      </c>
      <c r="D8943">
        <f>IF('Data SW'!C961="","",'Data SW'!D961)</f>
        <v/>
      </c>
      <c r="E8943">
        <f>IF('Data SW'!C961="","",'Data SW'!E961)</f>
        <v/>
      </c>
      <c r="F8943">
        <f>IF('Data SW'!C961="","",'Data SW'!F961)</f>
        <v/>
      </c>
      <c r="G8943">
        <f>IF('Data SW'!C961="","",'Data SW'!AD961)</f>
        <v/>
      </c>
      <c r="H8943">
        <f>IF('Data SW'!C961="","",'Data SW'!AC961)</f>
        <v/>
      </c>
      <c r="I8943">
        <f>IF('Data SW'!C961="","",COUNTIF('Data SW'!J961,"&gt;0")+COUNTIF('Data SW'!L961,"&gt;0")+COUNTIF('Data SW'!N961,"&gt;0")+COUNTIF('Data SW'!P961,"&gt;0")+COUNTIF('Data SW'!R961,"&gt;0")+COUNTIF('Data SW'!T961,"&gt;0")+COUNTIF('Data SW'!V961,"&gt;0")+COUNTIF('Data SW'!X961,"&gt;0"))</f>
        <v/>
      </c>
      <c r="J8943">
        <f>IF('Data SW'!C961="","",IF((COUNTIF('Data SW'!K961,"&gt;0")+COUNTIF('Data SW'!M961,"&gt;0")+COUNTIF('Data SW'!O961,"&gt;0")+COUNTIF('Data SW'!Q961,"&gt;0")+COUNTIF('Data SW'!S961,"&gt;0")+COUNTIF('Data SW'!U961,"&gt;0")+COUNTIF('Data SW'!W961,"&gt;0")+COUNTIF('Data SW'!Y961,"&gt;0"))&gt;0,1,0))</f>
        <v/>
      </c>
      <c r="M8943" t="inlineStr">
        <is>
          <t>Data R</t>
        </is>
      </c>
    </row>
    <row r="8944">
      <c r="A8944" t="inlineStr">
        <is>
          <t>PT Swasta / PPKS</t>
        </is>
      </c>
      <c r="B8944">
        <f>IF('Data SW'!C962="","",'Data SW'!B962)</f>
        <v/>
      </c>
      <c r="C8944">
        <f>IF('Data SW'!C962="","",'Data SW'!C962)</f>
        <v/>
      </c>
      <c r="D8944">
        <f>IF('Data SW'!C962="","",'Data SW'!D962)</f>
        <v/>
      </c>
      <c r="E8944">
        <f>IF('Data SW'!C962="","",'Data SW'!E962)</f>
        <v/>
      </c>
      <c r="F8944">
        <f>IF('Data SW'!C962="","",'Data SW'!F962)</f>
        <v/>
      </c>
      <c r="G8944">
        <f>IF('Data SW'!C962="","",'Data SW'!AD962)</f>
        <v/>
      </c>
      <c r="H8944">
        <f>IF('Data SW'!C962="","",'Data SW'!AC962)</f>
        <v/>
      </c>
      <c r="I8944">
        <f>IF('Data SW'!C962="","",COUNTIF('Data SW'!J962,"&gt;0")+COUNTIF('Data SW'!L962,"&gt;0")+COUNTIF('Data SW'!N962,"&gt;0")+COUNTIF('Data SW'!P962,"&gt;0")+COUNTIF('Data SW'!R962,"&gt;0")+COUNTIF('Data SW'!T962,"&gt;0")+COUNTIF('Data SW'!V962,"&gt;0")+COUNTIF('Data SW'!X962,"&gt;0"))</f>
        <v/>
      </c>
      <c r="J8944">
        <f>IF('Data SW'!C962="","",IF((COUNTIF('Data SW'!K962,"&gt;0")+COUNTIF('Data SW'!M962,"&gt;0")+COUNTIF('Data SW'!O962,"&gt;0")+COUNTIF('Data SW'!Q962,"&gt;0")+COUNTIF('Data SW'!S962,"&gt;0")+COUNTIF('Data SW'!U962,"&gt;0")+COUNTIF('Data SW'!W962,"&gt;0")+COUNTIF('Data SW'!Y962,"&gt;0"))&gt;0,1,0))</f>
        <v/>
      </c>
      <c r="M8944" t="inlineStr">
        <is>
          <t>Data R</t>
        </is>
      </c>
    </row>
    <row r="8945">
      <c r="A8945" t="inlineStr">
        <is>
          <t>PT Swasta / PPKS</t>
        </is>
      </c>
      <c r="B8945">
        <f>IF('Data SW'!C963="","",'Data SW'!B963)</f>
        <v/>
      </c>
      <c r="C8945">
        <f>IF('Data SW'!C963="","",'Data SW'!C963)</f>
        <v/>
      </c>
      <c r="D8945">
        <f>IF('Data SW'!C963="","",'Data SW'!D963)</f>
        <v/>
      </c>
      <c r="E8945">
        <f>IF('Data SW'!C963="","",'Data SW'!E963)</f>
        <v/>
      </c>
      <c r="F8945">
        <f>IF('Data SW'!C963="","",'Data SW'!F963)</f>
        <v/>
      </c>
      <c r="G8945">
        <f>IF('Data SW'!C963="","",'Data SW'!AD963)</f>
        <v/>
      </c>
      <c r="H8945">
        <f>IF('Data SW'!C963="","",'Data SW'!AC963)</f>
        <v/>
      </c>
      <c r="I8945">
        <f>IF('Data SW'!C963="","",COUNTIF('Data SW'!J963,"&gt;0")+COUNTIF('Data SW'!L963,"&gt;0")+COUNTIF('Data SW'!N963,"&gt;0")+COUNTIF('Data SW'!P963,"&gt;0")+COUNTIF('Data SW'!R963,"&gt;0")+COUNTIF('Data SW'!T963,"&gt;0")+COUNTIF('Data SW'!V963,"&gt;0")+COUNTIF('Data SW'!X963,"&gt;0"))</f>
        <v/>
      </c>
      <c r="J8945">
        <f>IF('Data SW'!C963="","",IF((COUNTIF('Data SW'!K963,"&gt;0")+COUNTIF('Data SW'!M963,"&gt;0")+COUNTIF('Data SW'!O963,"&gt;0")+COUNTIF('Data SW'!Q963,"&gt;0")+COUNTIF('Data SW'!S963,"&gt;0")+COUNTIF('Data SW'!U963,"&gt;0")+COUNTIF('Data SW'!W963,"&gt;0")+COUNTIF('Data SW'!Y963,"&gt;0"))&gt;0,1,0))</f>
        <v/>
      </c>
      <c r="M8945" t="inlineStr">
        <is>
          <t>Data R</t>
        </is>
      </c>
    </row>
    <row r="8946">
      <c r="A8946" t="inlineStr">
        <is>
          <t>PT Swasta / PPKS</t>
        </is>
      </c>
      <c r="B8946">
        <f>IF('Data SW'!C964="","",'Data SW'!B964)</f>
        <v/>
      </c>
      <c r="C8946">
        <f>IF('Data SW'!C964="","",'Data SW'!C964)</f>
        <v/>
      </c>
      <c r="D8946">
        <f>IF('Data SW'!C964="","",'Data SW'!D964)</f>
        <v/>
      </c>
      <c r="E8946">
        <f>IF('Data SW'!C964="","",'Data SW'!E964)</f>
        <v/>
      </c>
      <c r="F8946">
        <f>IF('Data SW'!C964="","",'Data SW'!F964)</f>
        <v/>
      </c>
      <c r="G8946">
        <f>IF('Data SW'!C964="","",'Data SW'!AD964)</f>
        <v/>
      </c>
      <c r="H8946">
        <f>IF('Data SW'!C964="","",'Data SW'!AC964)</f>
        <v/>
      </c>
      <c r="I8946">
        <f>IF('Data SW'!C964="","",COUNTIF('Data SW'!J964,"&gt;0")+COUNTIF('Data SW'!L964,"&gt;0")+COUNTIF('Data SW'!N964,"&gt;0")+COUNTIF('Data SW'!P964,"&gt;0")+COUNTIF('Data SW'!R964,"&gt;0")+COUNTIF('Data SW'!T964,"&gt;0")+COUNTIF('Data SW'!V964,"&gt;0")+COUNTIF('Data SW'!X964,"&gt;0"))</f>
        <v/>
      </c>
      <c r="J8946">
        <f>IF('Data SW'!C964="","",IF((COUNTIF('Data SW'!K964,"&gt;0")+COUNTIF('Data SW'!M964,"&gt;0")+COUNTIF('Data SW'!O964,"&gt;0")+COUNTIF('Data SW'!Q964,"&gt;0")+COUNTIF('Data SW'!S964,"&gt;0")+COUNTIF('Data SW'!U964,"&gt;0")+COUNTIF('Data SW'!W964,"&gt;0")+COUNTIF('Data SW'!Y964,"&gt;0"))&gt;0,1,0))</f>
        <v/>
      </c>
      <c r="M8946" t="inlineStr">
        <is>
          <t>Data R</t>
        </is>
      </c>
    </row>
    <row r="8947">
      <c r="A8947" t="inlineStr">
        <is>
          <t>PT Swasta / PPKS</t>
        </is>
      </c>
      <c r="B8947">
        <f>IF('Data SW'!C965="","",'Data SW'!B965)</f>
        <v/>
      </c>
      <c r="C8947">
        <f>IF('Data SW'!C965="","",'Data SW'!C965)</f>
        <v/>
      </c>
      <c r="D8947">
        <f>IF('Data SW'!C965="","",'Data SW'!D965)</f>
        <v/>
      </c>
      <c r="E8947">
        <f>IF('Data SW'!C965="","",'Data SW'!E965)</f>
        <v/>
      </c>
      <c r="F8947">
        <f>IF('Data SW'!C965="","",'Data SW'!F965)</f>
        <v/>
      </c>
      <c r="G8947">
        <f>IF('Data SW'!C965="","",'Data SW'!AD965)</f>
        <v/>
      </c>
      <c r="H8947">
        <f>IF('Data SW'!C965="","",'Data SW'!AC965)</f>
        <v/>
      </c>
      <c r="I8947">
        <f>IF('Data SW'!C965="","",COUNTIF('Data SW'!J965,"&gt;0")+COUNTIF('Data SW'!L965,"&gt;0")+COUNTIF('Data SW'!N965,"&gt;0")+COUNTIF('Data SW'!P965,"&gt;0")+COUNTIF('Data SW'!R965,"&gt;0")+COUNTIF('Data SW'!T965,"&gt;0")+COUNTIF('Data SW'!V965,"&gt;0")+COUNTIF('Data SW'!X965,"&gt;0"))</f>
        <v/>
      </c>
      <c r="J8947">
        <f>IF('Data SW'!C965="","",IF((COUNTIF('Data SW'!K965,"&gt;0")+COUNTIF('Data SW'!M965,"&gt;0")+COUNTIF('Data SW'!O965,"&gt;0")+COUNTIF('Data SW'!Q965,"&gt;0")+COUNTIF('Data SW'!S965,"&gt;0")+COUNTIF('Data SW'!U965,"&gt;0")+COUNTIF('Data SW'!W965,"&gt;0")+COUNTIF('Data SW'!Y965,"&gt;0"))&gt;0,1,0))</f>
        <v/>
      </c>
      <c r="M8947" t="inlineStr">
        <is>
          <t>Data R</t>
        </is>
      </c>
    </row>
    <row r="8948">
      <c r="A8948" t="inlineStr">
        <is>
          <t>PT Swasta / PPKS</t>
        </is>
      </c>
      <c r="B8948">
        <f>IF('Data SW'!C966="","",'Data SW'!B966)</f>
        <v/>
      </c>
      <c r="C8948">
        <f>IF('Data SW'!C966="","",'Data SW'!C966)</f>
        <v/>
      </c>
      <c r="D8948">
        <f>IF('Data SW'!C966="","",'Data SW'!D966)</f>
        <v/>
      </c>
      <c r="E8948">
        <f>IF('Data SW'!C966="","",'Data SW'!E966)</f>
        <v/>
      </c>
      <c r="F8948">
        <f>IF('Data SW'!C966="","",'Data SW'!F966)</f>
        <v/>
      </c>
      <c r="G8948">
        <f>IF('Data SW'!C966="","",'Data SW'!AD966)</f>
        <v/>
      </c>
      <c r="H8948">
        <f>IF('Data SW'!C966="","",'Data SW'!AC966)</f>
        <v/>
      </c>
      <c r="I8948">
        <f>IF('Data SW'!C966="","",COUNTIF('Data SW'!J966,"&gt;0")+COUNTIF('Data SW'!L966,"&gt;0")+COUNTIF('Data SW'!N966,"&gt;0")+COUNTIF('Data SW'!P966,"&gt;0")+COUNTIF('Data SW'!R966,"&gt;0")+COUNTIF('Data SW'!T966,"&gt;0")+COUNTIF('Data SW'!V966,"&gt;0")+COUNTIF('Data SW'!X966,"&gt;0"))</f>
        <v/>
      </c>
      <c r="J8948">
        <f>IF('Data SW'!C966="","",IF((COUNTIF('Data SW'!K966,"&gt;0")+COUNTIF('Data SW'!M966,"&gt;0")+COUNTIF('Data SW'!O966,"&gt;0")+COUNTIF('Data SW'!Q966,"&gt;0")+COUNTIF('Data SW'!S966,"&gt;0")+COUNTIF('Data SW'!U966,"&gt;0")+COUNTIF('Data SW'!W966,"&gt;0")+COUNTIF('Data SW'!Y966,"&gt;0"))&gt;0,1,0))</f>
        <v/>
      </c>
      <c r="M8948" t="inlineStr">
        <is>
          <t>Data R</t>
        </is>
      </c>
    </row>
    <row r="8949">
      <c r="A8949" t="inlineStr">
        <is>
          <t>PT Swasta / PPKS</t>
        </is>
      </c>
      <c r="B8949">
        <f>IF('Data SW'!C967="","",'Data SW'!B967)</f>
        <v/>
      </c>
      <c r="C8949">
        <f>IF('Data SW'!C967="","",'Data SW'!C967)</f>
        <v/>
      </c>
      <c r="D8949">
        <f>IF('Data SW'!C967="","",'Data SW'!D967)</f>
        <v/>
      </c>
      <c r="E8949">
        <f>IF('Data SW'!C967="","",'Data SW'!E967)</f>
        <v/>
      </c>
      <c r="F8949">
        <f>IF('Data SW'!C967="","",'Data SW'!F967)</f>
        <v/>
      </c>
      <c r="G8949">
        <f>IF('Data SW'!C967="","",'Data SW'!AD967)</f>
        <v/>
      </c>
      <c r="H8949">
        <f>IF('Data SW'!C967="","",'Data SW'!AC967)</f>
        <v/>
      </c>
      <c r="I8949">
        <f>IF('Data SW'!C967="","",COUNTIF('Data SW'!J967,"&gt;0")+COUNTIF('Data SW'!L967,"&gt;0")+COUNTIF('Data SW'!N967,"&gt;0")+COUNTIF('Data SW'!P967,"&gt;0")+COUNTIF('Data SW'!R967,"&gt;0")+COUNTIF('Data SW'!T967,"&gt;0")+COUNTIF('Data SW'!V967,"&gt;0")+COUNTIF('Data SW'!X967,"&gt;0"))</f>
        <v/>
      </c>
      <c r="J8949">
        <f>IF('Data SW'!C967="","",IF((COUNTIF('Data SW'!K967,"&gt;0")+COUNTIF('Data SW'!M967,"&gt;0")+COUNTIF('Data SW'!O967,"&gt;0")+COUNTIF('Data SW'!Q967,"&gt;0")+COUNTIF('Data SW'!S967,"&gt;0")+COUNTIF('Data SW'!U967,"&gt;0")+COUNTIF('Data SW'!W967,"&gt;0")+COUNTIF('Data SW'!Y967,"&gt;0"))&gt;0,1,0))</f>
        <v/>
      </c>
      <c r="M8949" t="inlineStr">
        <is>
          <t>Data R</t>
        </is>
      </c>
    </row>
    <row r="8950">
      <c r="A8950" t="inlineStr">
        <is>
          <t>PT Swasta / PPKS</t>
        </is>
      </c>
      <c r="B8950">
        <f>IF('Data SW'!C968="","",'Data SW'!B968)</f>
        <v/>
      </c>
      <c r="C8950">
        <f>IF('Data SW'!C968="","",'Data SW'!C968)</f>
        <v/>
      </c>
      <c r="D8950">
        <f>IF('Data SW'!C968="","",'Data SW'!D968)</f>
        <v/>
      </c>
      <c r="E8950">
        <f>IF('Data SW'!C968="","",'Data SW'!E968)</f>
        <v/>
      </c>
      <c r="F8950">
        <f>IF('Data SW'!C968="","",'Data SW'!F968)</f>
        <v/>
      </c>
      <c r="G8950">
        <f>IF('Data SW'!C968="","",'Data SW'!AD968)</f>
        <v/>
      </c>
      <c r="H8950">
        <f>IF('Data SW'!C968="","",'Data SW'!AC968)</f>
        <v/>
      </c>
      <c r="I8950">
        <f>IF('Data SW'!C968="","",COUNTIF('Data SW'!J968,"&gt;0")+COUNTIF('Data SW'!L968,"&gt;0")+COUNTIF('Data SW'!N968,"&gt;0")+COUNTIF('Data SW'!P968,"&gt;0")+COUNTIF('Data SW'!R968,"&gt;0")+COUNTIF('Data SW'!T968,"&gt;0")+COUNTIF('Data SW'!V968,"&gt;0")+COUNTIF('Data SW'!X968,"&gt;0"))</f>
        <v/>
      </c>
      <c r="J8950">
        <f>IF('Data SW'!C968="","",IF((COUNTIF('Data SW'!K968,"&gt;0")+COUNTIF('Data SW'!M968,"&gt;0")+COUNTIF('Data SW'!O968,"&gt;0")+COUNTIF('Data SW'!Q968,"&gt;0")+COUNTIF('Data SW'!S968,"&gt;0")+COUNTIF('Data SW'!U968,"&gt;0")+COUNTIF('Data SW'!W968,"&gt;0")+COUNTIF('Data SW'!Y968,"&gt;0"))&gt;0,1,0))</f>
        <v/>
      </c>
      <c r="M8950" t="inlineStr">
        <is>
          <t>Data R</t>
        </is>
      </c>
    </row>
    <row r="8951">
      <c r="A8951" t="inlineStr">
        <is>
          <t>PT Swasta / PPKS</t>
        </is>
      </c>
      <c r="B8951">
        <f>IF('Data SW'!C969="","",'Data SW'!B969)</f>
        <v/>
      </c>
      <c r="C8951">
        <f>IF('Data SW'!C969="","",'Data SW'!C969)</f>
        <v/>
      </c>
      <c r="D8951">
        <f>IF('Data SW'!C969="","",'Data SW'!D969)</f>
        <v/>
      </c>
      <c r="E8951">
        <f>IF('Data SW'!C969="","",'Data SW'!E969)</f>
        <v/>
      </c>
      <c r="F8951">
        <f>IF('Data SW'!C969="","",'Data SW'!F969)</f>
        <v/>
      </c>
      <c r="G8951">
        <f>IF('Data SW'!C969="","",'Data SW'!AD969)</f>
        <v/>
      </c>
      <c r="H8951">
        <f>IF('Data SW'!C969="","",'Data SW'!AC969)</f>
        <v/>
      </c>
      <c r="I8951">
        <f>IF('Data SW'!C969="","",COUNTIF('Data SW'!J969,"&gt;0")+COUNTIF('Data SW'!L969,"&gt;0")+COUNTIF('Data SW'!N969,"&gt;0")+COUNTIF('Data SW'!P969,"&gt;0")+COUNTIF('Data SW'!R969,"&gt;0")+COUNTIF('Data SW'!T969,"&gt;0")+COUNTIF('Data SW'!V969,"&gt;0")+COUNTIF('Data SW'!X969,"&gt;0"))</f>
        <v/>
      </c>
      <c r="J8951">
        <f>IF('Data SW'!C969="","",IF((COUNTIF('Data SW'!K969,"&gt;0")+COUNTIF('Data SW'!M969,"&gt;0")+COUNTIF('Data SW'!O969,"&gt;0")+COUNTIF('Data SW'!Q969,"&gt;0")+COUNTIF('Data SW'!S969,"&gt;0")+COUNTIF('Data SW'!U969,"&gt;0")+COUNTIF('Data SW'!W969,"&gt;0")+COUNTIF('Data SW'!Y969,"&gt;0"))&gt;0,1,0))</f>
        <v/>
      </c>
      <c r="M8951" t="inlineStr">
        <is>
          <t>Data R</t>
        </is>
      </c>
    </row>
    <row r="8952">
      <c r="A8952" t="inlineStr">
        <is>
          <t>PT Swasta / PPKS</t>
        </is>
      </c>
      <c r="B8952">
        <f>IF('Data SW'!C970="","",'Data SW'!B970)</f>
        <v/>
      </c>
      <c r="C8952">
        <f>IF('Data SW'!C970="","",'Data SW'!C970)</f>
        <v/>
      </c>
      <c r="D8952">
        <f>IF('Data SW'!C970="","",'Data SW'!D970)</f>
        <v/>
      </c>
      <c r="E8952">
        <f>IF('Data SW'!C970="","",'Data SW'!E970)</f>
        <v/>
      </c>
      <c r="F8952">
        <f>IF('Data SW'!C970="","",'Data SW'!F970)</f>
        <v/>
      </c>
      <c r="G8952">
        <f>IF('Data SW'!C970="","",'Data SW'!AD970)</f>
        <v/>
      </c>
      <c r="H8952">
        <f>IF('Data SW'!C970="","",'Data SW'!AC970)</f>
        <v/>
      </c>
      <c r="I8952">
        <f>IF('Data SW'!C970="","",COUNTIF('Data SW'!J970,"&gt;0")+COUNTIF('Data SW'!L970,"&gt;0")+COUNTIF('Data SW'!N970,"&gt;0")+COUNTIF('Data SW'!P970,"&gt;0")+COUNTIF('Data SW'!R970,"&gt;0")+COUNTIF('Data SW'!T970,"&gt;0")+COUNTIF('Data SW'!V970,"&gt;0")+COUNTIF('Data SW'!X970,"&gt;0"))</f>
        <v/>
      </c>
      <c r="J8952">
        <f>IF('Data SW'!C970="","",IF((COUNTIF('Data SW'!K970,"&gt;0")+COUNTIF('Data SW'!M970,"&gt;0")+COUNTIF('Data SW'!O970,"&gt;0")+COUNTIF('Data SW'!Q970,"&gt;0")+COUNTIF('Data SW'!S970,"&gt;0")+COUNTIF('Data SW'!U970,"&gt;0")+COUNTIF('Data SW'!W970,"&gt;0")+COUNTIF('Data SW'!Y970,"&gt;0"))&gt;0,1,0))</f>
        <v/>
      </c>
      <c r="M8952" t="inlineStr">
        <is>
          <t>Data R</t>
        </is>
      </c>
    </row>
    <row r="8953">
      <c r="A8953" t="inlineStr">
        <is>
          <t>PT Swasta / PPKS</t>
        </is>
      </c>
      <c r="B8953">
        <f>IF('Data SW'!C971="","",'Data SW'!B971)</f>
        <v/>
      </c>
      <c r="C8953">
        <f>IF('Data SW'!C971="","",'Data SW'!C971)</f>
        <v/>
      </c>
      <c r="D8953">
        <f>IF('Data SW'!C971="","",'Data SW'!D971)</f>
        <v/>
      </c>
      <c r="E8953">
        <f>IF('Data SW'!C971="","",'Data SW'!E971)</f>
        <v/>
      </c>
      <c r="F8953">
        <f>IF('Data SW'!C971="","",'Data SW'!F971)</f>
        <v/>
      </c>
      <c r="G8953">
        <f>IF('Data SW'!C971="","",'Data SW'!AD971)</f>
        <v/>
      </c>
      <c r="H8953">
        <f>IF('Data SW'!C971="","",'Data SW'!AC971)</f>
        <v/>
      </c>
      <c r="I8953">
        <f>IF('Data SW'!C971="","",COUNTIF('Data SW'!J971,"&gt;0")+COUNTIF('Data SW'!L971,"&gt;0")+COUNTIF('Data SW'!N971,"&gt;0")+COUNTIF('Data SW'!P971,"&gt;0")+COUNTIF('Data SW'!R971,"&gt;0")+COUNTIF('Data SW'!T971,"&gt;0")+COUNTIF('Data SW'!V971,"&gt;0")+COUNTIF('Data SW'!X971,"&gt;0"))</f>
        <v/>
      </c>
      <c r="J8953">
        <f>IF('Data SW'!C971="","",IF((COUNTIF('Data SW'!K971,"&gt;0")+COUNTIF('Data SW'!M971,"&gt;0")+COUNTIF('Data SW'!O971,"&gt;0")+COUNTIF('Data SW'!Q971,"&gt;0")+COUNTIF('Data SW'!S971,"&gt;0")+COUNTIF('Data SW'!U971,"&gt;0")+COUNTIF('Data SW'!W971,"&gt;0")+COUNTIF('Data SW'!Y971,"&gt;0"))&gt;0,1,0))</f>
        <v/>
      </c>
      <c r="M8953" t="inlineStr">
        <is>
          <t>Data R</t>
        </is>
      </c>
    </row>
    <row r="8954">
      <c r="A8954" t="inlineStr">
        <is>
          <t>PT Swasta / PPKS</t>
        </is>
      </c>
      <c r="B8954">
        <f>IF('Data SW'!C972="","",'Data SW'!B972)</f>
        <v/>
      </c>
      <c r="C8954">
        <f>IF('Data SW'!C972="","",'Data SW'!C972)</f>
        <v/>
      </c>
      <c r="D8954">
        <f>IF('Data SW'!C972="","",'Data SW'!D972)</f>
        <v/>
      </c>
      <c r="E8954">
        <f>IF('Data SW'!C972="","",'Data SW'!E972)</f>
        <v/>
      </c>
      <c r="F8954">
        <f>IF('Data SW'!C972="","",'Data SW'!F972)</f>
        <v/>
      </c>
      <c r="G8954">
        <f>IF('Data SW'!C972="","",'Data SW'!AD972)</f>
        <v/>
      </c>
      <c r="H8954">
        <f>IF('Data SW'!C972="","",'Data SW'!AC972)</f>
        <v/>
      </c>
      <c r="I8954">
        <f>IF('Data SW'!C972="","",COUNTIF('Data SW'!J972,"&gt;0")+COUNTIF('Data SW'!L972,"&gt;0")+COUNTIF('Data SW'!N972,"&gt;0")+COUNTIF('Data SW'!P972,"&gt;0")+COUNTIF('Data SW'!R972,"&gt;0")+COUNTIF('Data SW'!T972,"&gt;0")+COUNTIF('Data SW'!V972,"&gt;0")+COUNTIF('Data SW'!X972,"&gt;0"))</f>
        <v/>
      </c>
      <c r="J8954">
        <f>IF('Data SW'!C972="","",IF((COUNTIF('Data SW'!K972,"&gt;0")+COUNTIF('Data SW'!M972,"&gt;0")+COUNTIF('Data SW'!O972,"&gt;0")+COUNTIF('Data SW'!Q972,"&gt;0")+COUNTIF('Data SW'!S972,"&gt;0")+COUNTIF('Data SW'!U972,"&gt;0")+COUNTIF('Data SW'!W972,"&gt;0")+COUNTIF('Data SW'!Y972,"&gt;0"))&gt;0,1,0))</f>
        <v/>
      </c>
      <c r="M8954" t="inlineStr">
        <is>
          <t>Data R</t>
        </is>
      </c>
    </row>
    <row r="8955">
      <c r="A8955" t="inlineStr">
        <is>
          <t>PT Swasta / PPKS</t>
        </is>
      </c>
      <c r="B8955">
        <f>IF('Data SW'!C973="","",'Data SW'!B973)</f>
        <v/>
      </c>
      <c r="C8955">
        <f>IF('Data SW'!C973="","",'Data SW'!C973)</f>
        <v/>
      </c>
      <c r="D8955">
        <f>IF('Data SW'!C973="","",'Data SW'!D973)</f>
        <v/>
      </c>
      <c r="E8955">
        <f>IF('Data SW'!C973="","",'Data SW'!E973)</f>
        <v/>
      </c>
      <c r="F8955">
        <f>IF('Data SW'!C973="","",'Data SW'!F973)</f>
        <v/>
      </c>
      <c r="G8955">
        <f>IF('Data SW'!C973="","",'Data SW'!AD973)</f>
        <v/>
      </c>
      <c r="H8955">
        <f>IF('Data SW'!C973="","",'Data SW'!AC973)</f>
        <v/>
      </c>
      <c r="I8955">
        <f>IF('Data SW'!C973="","",COUNTIF('Data SW'!J973,"&gt;0")+COUNTIF('Data SW'!L973,"&gt;0")+COUNTIF('Data SW'!N973,"&gt;0")+COUNTIF('Data SW'!P973,"&gt;0")+COUNTIF('Data SW'!R973,"&gt;0")+COUNTIF('Data SW'!T973,"&gt;0")+COUNTIF('Data SW'!V973,"&gt;0")+COUNTIF('Data SW'!X973,"&gt;0"))</f>
        <v/>
      </c>
      <c r="J8955">
        <f>IF('Data SW'!C973="","",IF((COUNTIF('Data SW'!K973,"&gt;0")+COUNTIF('Data SW'!M973,"&gt;0")+COUNTIF('Data SW'!O973,"&gt;0")+COUNTIF('Data SW'!Q973,"&gt;0")+COUNTIF('Data SW'!S973,"&gt;0")+COUNTIF('Data SW'!U973,"&gt;0")+COUNTIF('Data SW'!W973,"&gt;0")+COUNTIF('Data SW'!Y973,"&gt;0"))&gt;0,1,0))</f>
        <v/>
      </c>
      <c r="M8955" t="inlineStr">
        <is>
          <t>Data R</t>
        </is>
      </c>
    </row>
    <row r="8956">
      <c r="A8956" t="inlineStr">
        <is>
          <t>PT Swasta / PPKS</t>
        </is>
      </c>
      <c r="B8956">
        <f>IF('Data SW'!C974="","",'Data SW'!B974)</f>
        <v/>
      </c>
      <c r="C8956">
        <f>IF('Data SW'!C974="","",'Data SW'!C974)</f>
        <v/>
      </c>
      <c r="D8956">
        <f>IF('Data SW'!C974="","",'Data SW'!D974)</f>
        <v/>
      </c>
      <c r="E8956">
        <f>IF('Data SW'!C974="","",'Data SW'!E974)</f>
        <v/>
      </c>
      <c r="F8956">
        <f>IF('Data SW'!C974="","",'Data SW'!F974)</f>
        <v/>
      </c>
      <c r="G8956">
        <f>IF('Data SW'!C974="","",'Data SW'!AD974)</f>
        <v/>
      </c>
      <c r="H8956">
        <f>IF('Data SW'!C974="","",'Data SW'!AC974)</f>
        <v/>
      </c>
      <c r="I8956">
        <f>IF('Data SW'!C974="","",COUNTIF('Data SW'!J974,"&gt;0")+COUNTIF('Data SW'!L974,"&gt;0")+COUNTIF('Data SW'!N974,"&gt;0")+COUNTIF('Data SW'!P974,"&gt;0")+COUNTIF('Data SW'!R974,"&gt;0")+COUNTIF('Data SW'!T974,"&gt;0")+COUNTIF('Data SW'!V974,"&gt;0")+COUNTIF('Data SW'!X974,"&gt;0"))</f>
        <v/>
      </c>
      <c r="J8956">
        <f>IF('Data SW'!C974="","",IF((COUNTIF('Data SW'!K974,"&gt;0")+COUNTIF('Data SW'!M974,"&gt;0")+COUNTIF('Data SW'!O974,"&gt;0")+COUNTIF('Data SW'!Q974,"&gt;0")+COUNTIF('Data SW'!S974,"&gt;0")+COUNTIF('Data SW'!U974,"&gt;0")+COUNTIF('Data SW'!W974,"&gt;0")+COUNTIF('Data SW'!Y974,"&gt;0"))&gt;0,1,0))</f>
        <v/>
      </c>
      <c r="M8956" t="inlineStr">
        <is>
          <t>Data R</t>
        </is>
      </c>
    </row>
    <row r="8957">
      <c r="A8957" t="inlineStr">
        <is>
          <t>PT Swasta / PPKS</t>
        </is>
      </c>
      <c r="B8957">
        <f>IF('Data SW'!C975="","",'Data SW'!B975)</f>
        <v/>
      </c>
      <c r="C8957">
        <f>IF('Data SW'!C975="","",'Data SW'!C975)</f>
        <v/>
      </c>
      <c r="D8957">
        <f>IF('Data SW'!C975="","",'Data SW'!D975)</f>
        <v/>
      </c>
      <c r="E8957">
        <f>IF('Data SW'!C975="","",'Data SW'!E975)</f>
        <v/>
      </c>
      <c r="F8957">
        <f>IF('Data SW'!C975="","",'Data SW'!F975)</f>
        <v/>
      </c>
      <c r="G8957">
        <f>IF('Data SW'!C975="","",'Data SW'!AD975)</f>
        <v/>
      </c>
      <c r="H8957">
        <f>IF('Data SW'!C975="","",'Data SW'!AC975)</f>
        <v/>
      </c>
      <c r="I8957">
        <f>IF('Data SW'!C975="","",COUNTIF('Data SW'!J975,"&gt;0")+COUNTIF('Data SW'!L975,"&gt;0")+COUNTIF('Data SW'!N975,"&gt;0")+COUNTIF('Data SW'!P975,"&gt;0")+COUNTIF('Data SW'!R975,"&gt;0")+COUNTIF('Data SW'!T975,"&gt;0")+COUNTIF('Data SW'!V975,"&gt;0")+COUNTIF('Data SW'!X975,"&gt;0"))</f>
        <v/>
      </c>
      <c r="J8957">
        <f>IF('Data SW'!C975="","",IF((COUNTIF('Data SW'!K975,"&gt;0")+COUNTIF('Data SW'!M975,"&gt;0")+COUNTIF('Data SW'!O975,"&gt;0")+COUNTIF('Data SW'!Q975,"&gt;0")+COUNTIF('Data SW'!S975,"&gt;0")+COUNTIF('Data SW'!U975,"&gt;0")+COUNTIF('Data SW'!W975,"&gt;0")+COUNTIF('Data SW'!Y975,"&gt;0"))&gt;0,1,0))</f>
        <v/>
      </c>
      <c r="M8957" t="inlineStr">
        <is>
          <t>Data R</t>
        </is>
      </c>
    </row>
    <row r="8958">
      <c r="A8958" t="inlineStr">
        <is>
          <t>PT Swasta / PPKS</t>
        </is>
      </c>
      <c r="B8958">
        <f>IF('Data SW'!C976="","",'Data SW'!B976)</f>
        <v/>
      </c>
      <c r="C8958">
        <f>IF('Data SW'!C976="","",'Data SW'!C976)</f>
        <v/>
      </c>
      <c r="D8958">
        <f>IF('Data SW'!C976="","",'Data SW'!D976)</f>
        <v/>
      </c>
      <c r="E8958">
        <f>IF('Data SW'!C976="","",'Data SW'!E976)</f>
        <v/>
      </c>
      <c r="F8958">
        <f>IF('Data SW'!C976="","",'Data SW'!F976)</f>
        <v/>
      </c>
      <c r="G8958">
        <f>IF('Data SW'!C976="","",'Data SW'!AD976)</f>
        <v/>
      </c>
      <c r="H8958">
        <f>IF('Data SW'!C976="","",'Data SW'!AC976)</f>
        <v/>
      </c>
      <c r="I8958">
        <f>IF('Data SW'!C976="","",COUNTIF('Data SW'!J976,"&gt;0")+COUNTIF('Data SW'!L976,"&gt;0")+COUNTIF('Data SW'!N976,"&gt;0")+COUNTIF('Data SW'!P976,"&gt;0")+COUNTIF('Data SW'!R976,"&gt;0")+COUNTIF('Data SW'!T976,"&gt;0")+COUNTIF('Data SW'!V976,"&gt;0")+COUNTIF('Data SW'!X976,"&gt;0"))</f>
        <v/>
      </c>
      <c r="J8958">
        <f>IF('Data SW'!C976="","",IF((COUNTIF('Data SW'!K976,"&gt;0")+COUNTIF('Data SW'!M976,"&gt;0")+COUNTIF('Data SW'!O976,"&gt;0")+COUNTIF('Data SW'!Q976,"&gt;0")+COUNTIF('Data SW'!S976,"&gt;0")+COUNTIF('Data SW'!U976,"&gt;0")+COUNTIF('Data SW'!W976,"&gt;0")+COUNTIF('Data SW'!Y976,"&gt;0"))&gt;0,1,0))</f>
        <v/>
      </c>
      <c r="M8958" t="inlineStr">
        <is>
          <t>Data R</t>
        </is>
      </c>
    </row>
    <row r="8959">
      <c r="A8959" t="inlineStr">
        <is>
          <t>PT Swasta / PPKS</t>
        </is>
      </c>
      <c r="B8959">
        <f>IF('Data SW'!C977="","",'Data SW'!B977)</f>
        <v/>
      </c>
      <c r="C8959">
        <f>IF('Data SW'!C977="","",'Data SW'!C977)</f>
        <v/>
      </c>
      <c r="D8959">
        <f>IF('Data SW'!C977="","",'Data SW'!D977)</f>
        <v/>
      </c>
      <c r="E8959">
        <f>IF('Data SW'!C977="","",'Data SW'!E977)</f>
        <v/>
      </c>
      <c r="F8959">
        <f>IF('Data SW'!C977="","",'Data SW'!F977)</f>
        <v/>
      </c>
      <c r="G8959">
        <f>IF('Data SW'!C977="","",'Data SW'!AD977)</f>
        <v/>
      </c>
      <c r="H8959">
        <f>IF('Data SW'!C977="","",'Data SW'!AC977)</f>
        <v/>
      </c>
      <c r="I8959">
        <f>IF('Data SW'!C977="","",COUNTIF('Data SW'!J977,"&gt;0")+COUNTIF('Data SW'!L977,"&gt;0")+COUNTIF('Data SW'!N977,"&gt;0")+COUNTIF('Data SW'!P977,"&gt;0")+COUNTIF('Data SW'!R977,"&gt;0")+COUNTIF('Data SW'!T977,"&gt;0")+COUNTIF('Data SW'!V977,"&gt;0")+COUNTIF('Data SW'!X977,"&gt;0"))</f>
        <v/>
      </c>
      <c r="J8959">
        <f>IF('Data SW'!C977="","",IF((COUNTIF('Data SW'!K977,"&gt;0")+COUNTIF('Data SW'!M977,"&gt;0")+COUNTIF('Data SW'!O977,"&gt;0")+COUNTIF('Data SW'!Q977,"&gt;0")+COUNTIF('Data SW'!S977,"&gt;0")+COUNTIF('Data SW'!U977,"&gt;0")+COUNTIF('Data SW'!W977,"&gt;0")+COUNTIF('Data SW'!Y977,"&gt;0"))&gt;0,1,0))</f>
        <v/>
      </c>
      <c r="M8959" t="inlineStr">
        <is>
          <t>Data R</t>
        </is>
      </c>
    </row>
    <row r="8960">
      <c r="A8960" t="inlineStr">
        <is>
          <t>PT Swasta / PPKS</t>
        </is>
      </c>
      <c r="B8960">
        <f>IF('Data SW'!C978="","",'Data SW'!B978)</f>
        <v/>
      </c>
      <c r="C8960">
        <f>IF('Data SW'!C978="","",'Data SW'!C978)</f>
        <v/>
      </c>
      <c r="D8960">
        <f>IF('Data SW'!C978="","",'Data SW'!D978)</f>
        <v/>
      </c>
      <c r="E8960">
        <f>IF('Data SW'!C978="","",'Data SW'!E978)</f>
        <v/>
      </c>
      <c r="F8960">
        <f>IF('Data SW'!C978="","",'Data SW'!F978)</f>
        <v/>
      </c>
      <c r="G8960">
        <f>IF('Data SW'!C978="","",'Data SW'!AD978)</f>
        <v/>
      </c>
      <c r="H8960">
        <f>IF('Data SW'!C978="","",'Data SW'!AC978)</f>
        <v/>
      </c>
      <c r="I8960">
        <f>IF('Data SW'!C978="","",COUNTIF('Data SW'!J978,"&gt;0")+COUNTIF('Data SW'!L978,"&gt;0")+COUNTIF('Data SW'!N978,"&gt;0")+COUNTIF('Data SW'!P978,"&gt;0")+COUNTIF('Data SW'!R978,"&gt;0")+COUNTIF('Data SW'!T978,"&gt;0")+COUNTIF('Data SW'!V978,"&gt;0")+COUNTIF('Data SW'!X978,"&gt;0"))</f>
        <v/>
      </c>
      <c r="J8960">
        <f>IF('Data SW'!C978="","",IF((COUNTIF('Data SW'!K978,"&gt;0")+COUNTIF('Data SW'!M978,"&gt;0")+COUNTIF('Data SW'!O978,"&gt;0")+COUNTIF('Data SW'!Q978,"&gt;0")+COUNTIF('Data SW'!S978,"&gt;0")+COUNTIF('Data SW'!U978,"&gt;0")+COUNTIF('Data SW'!W978,"&gt;0")+COUNTIF('Data SW'!Y978,"&gt;0"))&gt;0,1,0))</f>
        <v/>
      </c>
      <c r="M8960" t="inlineStr">
        <is>
          <t>Data R</t>
        </is>
      </c>
    </row>
    <row r="8961">
      <c r="A8961" t="inlineStr">
        <is>
          <t>PT Swasta / PPKS</t>
        </is>
      </c>
      <c r="B8961">
        <f>IF('Data SW'!C979="","",'Data SW'!B979)</f>
        <v/>
      </c>
      <c r="C8961">
        <f>IF('Data SW'!C979="","",'Data SW'!C979)</f>
        <v/>
      </c>
      <c r="D8961">
        <f>IF('Data SW'!C979="","",'Data SW'!D979)</f>
        <v/>
      </c>
      <c r="E8961">
        <f>IF('Data SW'!C979="","",'Data SW'!E979)</f>
        <v/>
      </c>
      <c r="F8961">
        <f>IF('Data SW'!C979="","",'Data SW'!F979)</f>
        <v/>
      </c>
      <c r="G8961">
        <f>IF('Data SW'!C979="","",'Data SW'!AD979)</f>
        <v/>
      </c>
      <c r="H8961">
        <f>IF('Data SW'!C979="","",'Data SW'!AC979)</f>
        <v/>
      </c>
      <c r="I8961">
        <f>IF('Data SW'!C979="","",COUNTIF('Data SW'!J979,"&gt;0")+COUNTIF('Data SW'!L979,"&gt;0")+COUNTIF('Data SW'!N979,"&gt;0")+COUNTIF('Data SW'!P979,"&gt;0")+COUNTIF('Data SW'!R979,"&gt;0")+COUNTIF('Data SW'!T979,"&gt;0")+COUNTIF('Data SW'!V979,"&gt;0")+COUNTIF('Data SW'!X979,"&gt;0"))</f>
        <v/>
      </c>
      <c r="J8961">
        <f>IF('Data SW'!C979="","",IF((COUNTIF('Data SW'!K979,"&gt;0")+COUNTIF('Data SW'!M979,"&gt;0")+COUNTIF('Data SW'!O979,"&gt;0")+COUNTIF('Data SW'!Q979,"&gt;0")+COUNTIF('Data SW'!S979,"&gt;0")+COUNTIF('Data SW'!U979,"&gt;0")+COUNTIF('Data SW'!W979,"&gt;0")+COUNTIF('Data SW'!Y979,"&gt;0"))&gt;0,1,0))</f>
        <v/>
      </c>
      <c r="M8961" t="inlineStr">
        <is>
          <t>Data R</t>
        </is>
      </c>
    </row>
    <row r="8962">
      <c r="A8962" t="inlineStr">
        <is>
          <t>PT Swasta / PPKS</t>
        </is>
      </c>
      <c r="B8962">
        <f>IF('Data SW'!C980="","",'Data SW'!B980)</f>
        <v/>
      </c>
      <c r="C8962">
        <f>IF('Data SW'!C980="","",'Data SW'!C980)</f>
        <v/>
      </c>
      <c r="D8962">
        <f>IF('Data SW'!C980="","",'Data SW'!D980)</f>
        <v/>
      </c>
      <c r="E8962">
        <f>IF('Data SW'!C980="","",'Data SW'!E980)</f>
        <v/>
      </c>
      <c r="F8962">
        <f>IF('Data SW'!C980="","",'Data SW'!F980)</f>
        <v/>
      </c>
      <c r="G8962">
        <f>IF('Data SW'!C980="","",'Data SW'!AD980)</f>
        <v/>
      </c>
      <c r="H8962">
        <f>IF('Data SW'!C980="","",'Data SW'!AC980)</f>
        <v/>
      </c>
      <c r="I8962">
        <f>IF('Data SW'!C980="","",COUNTIF('Data SW'!J980,"&gt;0")+COUNTIF('Data SW'!L980,"&gt;0")+COUNTIF('Data SW'!N980,"&gt;0")+COUNTIF('Data SW'!P980,"&gt;0")+COUNTIF('Data SW'!R980,"&gt;0")+COUNTIF('Data SW'!T980,"&gt;0")+COUNTIF('Data SW'!V980,"&gt;0")+COUNTIF('Data SW'!X980,"&gt;0"))</f>
        <v/>
      </c>
      <c r="J8962">
        <f>IF('Data SW'!C980="","",IF((COUNTIF('Data SW'!K980,"&gt;0")+COUNTIF('Data SW'!M980,"&gt;0")+COUNTIF('Data SW'!O980,"&gt;0")+COUNTIF('Data SW'!Q980,"&gt;0")+COUNTIF('Data SW'!S980,"&gt;0")+COUNTIF('Data SW'!U980,"&gt;0")+COUNTIF('Data SW'!W980,"&gt;0")+COUNTIF('Data SW'!Y980,"&gt;0"))&gt;0,1,0))</f>
        <v/>
      </c>
      <c r="M8962" t="inlineStr">
        <is>
          <t>Data R</t>
        </is>
      </c>
    </row>
    <row r="8963">
      <c r="A8963" t="inlineStr">
        <is>
          <t>PT Swasta / PPKS</t>
        </is>
      </c>
      <c r="B8963">
        <f>IF('Data SW'!C981="","",'Data SW'!B981)</f>
        <v/>
      </c>
      <c r="C8963">
        <f>IF('Data SW'!C981="","",'Data SW'!C981)</f>
        <v/>
      </c>
      <c r="D8963">
        <f>IF('Data SW'!C981="","",'Data SW'!D981)</f>
        <v/>
      </c>
      <c r="E8963">
        <f>IF('Data SW'!C981="","",'Data SW'!E981)</f>
        <v/>
      </c>
      <c r="F8963">
        <f>IF('Data SW'!C981="","",'Data SW'!F981)</f>
        <v/>
      </c>
      <c r="G8963">
        <f>IF('Data SW'!C981="","",'Data SW'!AD981)</f>
        <v/>
      </c>
      <c r="H8963">
        <f>IF('Data SW'!C981="","",'Data SW'!AC981)</f>
        <v/>
      </c>
      <c r="I8963">
        <f>IF('Data SW'!C981="","",COUNTIF('Data SW'!J981,"&gt;0")+COUNTIF('Data SW'!L981,"&gt;0")+COUNTIF('Data SW'!N981,"&gt;0")+COUNTIF('Data SW'!P981,"&gt;0")+COUNTIF('Data SW'!R981,"&gt;0")+COUNTIF('Data SW'!T981,"&gt;0")+COUNTIF('Data SW'!V981,"&gt;0")+COUNTIF('Data SW'!X981,"&gt;0"))</f>
        <v/>
      </c>
      <c r="J8963">
        <f>IF('Data SW'!C981="","",IF((COUNTIF('Data SW'!K981,"&gt;0")+COUNTIF('Data SW'!M981,"&gt;0")+COUNTIF('Data SW'!O981,"&gt;0")+COUNTIF('Data SW'!Q981,"&gt;0")+COUNTIF('Data SW'!S981,"&gt;0")+COUNTIF('Data SW'!U981,"&gt;0")+COUNTIF('Data SW'!W981,"&gt;0")+COUNTIF('Data SW'!Y981,"&gt;0"))&gt;0,1,0))</f>
        <v/>
      </c>
      <c r="M8963" t="inlineStr">
        <is>
          <t>Data R</t>
        </is>
      </c>
    </row>
    <row r="8964">
      <c r="A8964" t="inlineStr">
        <is>
          <t>PT Swasta / PPKS</t>
        </is>
      </c>
      <c r="B8964">
        <f>IF('Data SW'!C982="","",'Data SW'!B982)</f>
        <v/>
      </c>
      <c r="C8964">
        <f>IF('Data SW'!C982="","",'Data SW'!C982)</f>
        <v/>
      </c>
      <c r="D8964">
        <f>IF('Data SW'!C982="","",'Data SW'!D982)</f>
        <v/>
      </c>
      <c r="E8964">
        <f>IF('Data SW'!C982="","",'Data SW'!E982)</f>
        <v/>
      </c>
      <c r="F8964">
        <f>IF('Data SW'!C982="","",'Data SW'!F982)</f>
        <v/>
      </c>
      <c r="G8964">
        <f>IF('Data SW'!C982="","",'Data SW'!AD982)</f>
        <v/>
      </c>
      <c r="H8964">
        <f>IF('Data SW'!C982="","",'Data SW'!AC982)</f>
        <v/>
      </c>
      <c r="I8964">
        <f>IF('Data SW'!C982="","",COUNTIF('Data SW'!J982,"&gt;0")+COUNTIF('Data SW'!L982,"&gt;0")+COUNTIF('Data SW'!N982,"&gt;0")+COUNTIF('Data SW'!P982,"&gt;0")+COUNTIF('Data SW'!R982,"&gt;0")+COUNTIF('Data SW'!T982,"&gt;0")+COUNTIF('Data SW'!V982,"&gt;0")+COUNTIF('Data SW'!X982,"&gt;0"))</f>
        <v/>
      </c>
      <c r="J8964">
        <f>IF('Data SW'!C982="","",IF((COUNTIF('Data SW'!K982,"&gt;0")+COUNTIF('Data SW'!M982,"&gt;0")+COUNTIF('Data SW'!O982,"&gt;0")+COUNTIF('Data SW'!Q982,"&gt;0")+COUNTIF('Data SW'!S982,"&gt;0")+COUNTIF('Data SW'!U982,"&gt;0")+COUNTIF('Data SW'!W982,"&gt;0")+COUNTIF('Data SW'!Y982,"&gt;0"))&gt;0,1,0))</f>
        <v/>
      </c>
      <c r="M8964" t="inlineStr">
        <is>
          <t>Data R</t>
        </is>
      </c>
    </row>
    <row r="8965">
      <c r="A8965" t="inlineStr">
        <is>
          <t>PT Swasta / PPKS</t>
        </is>
      </c>
      <c r="B8965">
        <f>IF('Data SW'!C983="","",'Data SW'!B983)</f>
        <v/>
      </c>
      <c r="C8965">
        <f>IF('Data SW'!C983="","",'Data SW'!C983)</f>
        <v/>
      </c>
      <c r="D8965">
        <f>IF('Data SW'!C983="","",'Data SW'!D983)</f>
        <v/>
      </c>
      <c r="E8965">
        <f>IF('Data SW'!C983="","",'Data SW'!E983)</f>
        <v/>
      </c>
      <c r="F8965">
        <f>IF('Data SW'!C983="","",'Data SW'!F983)</f>
        <v/>
      </c>
      <c r="G8965">
        <f>IF('Data SW'!C983="","",'Data SW'!AD983)</f>
        <v/>
      </c>
      <c r="H8965">
        <f>IF('Data SW'!C983="","",'Data SW'!AC983)</f>
        <v/>
      </c>
      <c r="I8965">
        <f>IF('Data SW'!C983="","",COUNTIF('Data SW'!J983,"&gt;0")+COUNTIF('Data SW'!L983,"&gt;0")+COUNTIF('Data SW'!N983,"&gt;0")+COUNTIF('Data SW'!P983,"&gt;0")+COUNTIF('Data SW'!R983,"&gt;0")+COUNTIF('Data SW'!T983,"&gt;0")+COUNTIF('Data SW'!V983,"&gt;0")+COUNTIF('Data SW'!X983,"&gt;0"))</f>
        <v/>
      </c>
      <c r="J8965">
        <f>IF('Data SW'!C983="","",IF((COUNTIF('Data SW'!K983,"&gt;0")+COUNTIF('Data SW'!M983,"&gt;0")+COUNTIF('Data SW'!O983,"&gt;0")+COUNTIF('Data SW'!Q983,"&gt;0")+COUNTIF('Data SW'!S983,"&gt;0")+COUNTIF('Data SW'!U983,"&gt;0")+COUNTIF('Data SW'!W983,"&gt;0")+COUNTIF('Data SW'!Y983,"&gt;0"))&gt;0,1,0))</f>
        <v/>
      </c>
      <c r="M8965" t="inlineStr">
        <is>
          <t>Data R</t>
        </is>
      </c>
    </row>
    <row r="8966">
      <c r="A8966" t="inlineStr">
        <is>
          <t>PT Swasta / PPKS</t>
        </is>
      </c>
      <c r="B8966">
        <f>IF('Data SW'!C984="","",'Data SW'!B984)</f>
        <v/>
      </c>
      <c r="C8966">
        <f>IF('Data SW'!C984="","",'Data SW'!C984)</f>
        <v/>
      </c>
      <c r="D8966">
        <f>IF('Data SW'!C984="","",'Data SW'!D984)</f>
        <v/>
      </c>
      <c r="E8966">
        <f>IF('Data SW'!C984="","",'Data SW'!E984)</f>
        <v/>
      </c>
      <c r="F8966">
        <f>IF('Data SW'!C984="","",'Data SW'!F984)</f>
        <v/>
      </c>
      <c r="G8966">
        <f>IF('Data SW'!C984="","",'Data SW'!AD984)</f>
        <v/>
      </c>
      <c r="H8966">
        <f>IF('Data SW'!C984="","",'Data SW'!AC984)</f>
        <v/>
      </c>
      <c r="I8966">
        <f>IF('Data SW'!C984="","",COUNTIF('Data SW'!J984,"&gt;0")+COUNTIF('Data SW'!L984,"&gt;0")+COUNTIF('Data SW'!N984,"&gt;0")+COUNTIF('Data SW'!P984,"&gt;0")+COUNTIF('Data SW'!R984,"&gt;0")+COUNTIF('Data SW'!T984,"&gt;0")+COUNTIF('Data SW'!V984,"&gt;0")+COUNTIF('Data SW'!X984,"&gt;0"))</f>
        <v/>
      </c>
      <c r="J8966">
        <f>IF('Data SW'!C984="","",IF((COUNTIF('Data SW'!K984,"&gt;0")+COUNTIF('Data SW'!M984,"&gt;0")+COUNTIF('Data SW'!O984,"&gt;0")+COUNTIF('Data SW'!Q984,"&gt;0")+COUNTIF('Data SW'!S984,"&gt;0")+COUNTIF('Data SW'!U984,"&gt;0")+COUNTIF('Data SW'!W984,"&gt;0")+COUNTIF('Data SW'!Y984,"&gt;0"))&gt;0,1,0))</f>
        <v/>
      </c>
      <c r="M8966" t="inlineStr">
        <is>
          <t>Data R</t>
        </is>
      </c>
    </row>
    <row r="8967">
      <c r="A8967" t="inlineStr">
        <is>
          <t>PT Swasta / PPKS</t>
        </is>
      </c>
      <c r="B8967">
        <f>IF('Data SW'!C985="","",'Data SW'!B985)</f>
        <v/>
      </c>
      <c r="C8967">
        <f>IF('Data SW'!C985="","",'Data SW'!C985)</f>
        <v/>
      </c>
      <c r="D8967">
        <f>IF('Data SW'!C985="","",'Data SW'!D985)</f>
        <v/>
      </c>
      <c r="E8967">
        <f>IF('Data SW'!C985="","",'Data SW'!E985)</f>
        <v/>
      </c>
      <c r="F8967">
        <f>IF('Data SW'!C985="","",'Data SW'!F985)</f>
        <v/>
      </c>
      <c r="G8967">
        <f>IF('Data SW'!C985="","",'Data SW'!AD985)</f>
        <v/>
      </c>
      <c r="H8967">
        <f>IF('Data SW'!C985="","",'Data SW'!AC985)</f>
        <v/>
      </c>
      <c r="I8967">
        <f>IF('Data SW'!C985="","",COUNTIF('Data SW'!J985,"&gt;0")+COUNTIF('Data SW'!L985,"&gt;0")+COUNTIF('Data SW'!N985,"&gt;0")+COUNTIF('Data SW'!P985,"&gt;0")+COUNTIF('Data SW'!R985,"&gt;0")+COUNTIF('Data SW'!T985,"&gt;0")+COUNTIF('Data SW'!V985,"&gt;0")+COUNTIF('Data SW'!X985,"&gt;0"))</f>
        <v/>
      </c>
      <c r="J8967">
        <f>IF('Data SW'!C985="","",IF((COUNTIF('Data SW'!K985,"&gt;0")+COUNTIF('Data SW'!M985,"&gt;0")+COUNTIF('Data SW'!O985,"&gt;0")+COUNTIF('Data SW'!Q985,"&gt;0")+COUNTIF('Data SW'!S985,"&gt;0")+COUNTIF('Data SW'!U985,"&gt;0")+COUNTIF('Data SW'!W985,"&gt;0")+COUNTIF('Data SW'!Y985,"&gt;0"))&gt;0,1,0))</f>
        <v/>
      </c>
      <c r="M8967" t="inlineStr">
        <is>
          <t>Data R</t>
        </is>
      </c>
    </row>
    <row r="8968">
      <c r="A8968" t="inlineStr">
        <is>
          <t>PT Swasta / PPKS</t>
        </is>
      </c>
      <c r="B8968">
        <f>IF('Data SW'!C986="","",'Data SW'!B986)</f>
        <v/>
      </c>
      <c r="C8968">
        <f>IF('Data SW'!C986="","",'Data SW'!C986)</f>
        <v/>
      </c>
      <c r="D8968">
        <f>IF('Data SW'!C986="","",'Data SW'!D986)</f>
        <v/>
      </c>
      <c r="E8968">
        <f>IF('Data SW'!C986="","",'Data SW'!E986)</f>
        <v/>
      </c>
      <c r="F8968">
        <f>IF('Data SW'!C986="","",'Data SW'!F986)</f>
        <v/>
      </c>
      <c r="G8968">
        <f>IF('Data SW'!C986="","",'Data SW'!AD986)</f>
        <v/>
      </c>
      <c r="H8968">
        <f>IF('Data SW'!C986="","",'Data SW'!AC986)</f>
        <v/>
      </c>
      <c r="I8968">
        <f>IF('Data SW'!C986="","",COUNTIF('Data SW'!J986,"&gt;0")+COUNTIF('Data SW'!L986,"&gt;0")+COUNTIF('Data SW'!N986,"&gt;0")+COUNTIF('Data SW'!P986,"&gt;0")+COUNTIF('Data SW'!R986,"&gt;0")+COUNTIF('Data SW'!T986,"&gt;0")+COUNTIF('Data SW'!V986,"&gt;0")+COUNTIF('Data SW'!X986,"&gt;0"))</f>
        <v/>
      </c>
      <c r="J8968">
        <f>IF('Data SW'!C986="","",IF((COUNTIF('Data SW'!K986,"&gt;0")+COUNTIF('Data SW'!M986,"&gt;0")+COUNTIF('Data SW'!O986,"&gt;0")+COUNTIF('Data SW'!Q986,"&gt;0")+COUNTIF('Data SW'!S986,"&gt;0")+COUNTIF('Data SW'!U986,"&gt;0")+COUNTIF('Data SW'!W986,"&gt;0")+COUNTIF('Data SW'!Y986,"&gt;0"))&gt;0,1,0))</f>
        <v/>
      </c>
      <c r="M8968" t="inlineStr">
        <is>
          <t>Data R</t>
        </is>
      </c>
    </row>
    <row r="8969">
      <c r="A8969" t="inlineStr">
        <is>
          <t>PT Swasta / PPKS</t>
        </is>
      </c>
      <c r="B8969">
        <f>IF('Data SW'!C987="","",'Data SW'!B987)</f>
        <v/>
      </c>
      <c r="C8969">
        <f>IF('Data SW'!C987="","",'Data SW'!C987)</f>
        <v/>
      </c>
      <c r="D8969">
        <f>IF('Data SW'!C987="","",'Data SW'!D987)</f>
        <v/>
      </c>
      <c r="E8969">
        <f>IF('Data SW'!C987="","",'Data SW'!E987)</f>
        <v/>
      </c>
      <c r="F8969">
        <f>IF('Data SW'!C987="","",'Data SW'!F987)</f>
        <v/>
      </c>
      <c r="G8969">
        <f>IF('Data SW'!C987="","",'Data SW'!AD987)</f>
        <v/>
      </c>
      <c r="H8969">
        <f>IF('Data SW'!C987="","",'Data SW'!AC987)</f>
        <v/>
      </c>
      <c r="I8969">
        <f>IF('Data SW'!C987="","",COUNTIF('Data SW'!J987,"&gt;0")+COUNTIF('Data SW'!L987,"&gt;0")+COUNTIF('Data SW'!N987,"&gt;0")+COUNTIF('Data SW'!P987,"&gt;0")+COUNTIF('Data SW'!R987,"&gt;0")+COUNTIF('Data SW'!T987,"&gt;0")+COUNTIF('Data SW'!V987,"&gt;0")+COUNTIF('Data SW'!X987,"&gt;0"))</f>
        <v/>
      </c>
      <c r="J8969">
        <f>IF('Data SW'!C987="","",IF((COUNTIF('Data SW'!K987,"&gt;0")+COUNTIF('Data SW'!M987,"&gt;0")+COUNTIF('Data SW'!O987,"&gt;0")+COUNTIF('Data SW'!Q987,"&gt;0")+COUNTIF('Data SW'!S987,"&gt;0")+COUNTIF('Data SW'!U987,"&gt;0")+COUNTIF('Data SW'!W987,"&gt;0")+COUNTIF('Data SW'!Y987,"&gt;0"))&gt;0,1,0))</f>
        <v/>
      </c>
      <c r="M8969" t="inlineStr">
        <is>
          <t>Data R</t>
        </is>
      </c>
    </row>
    <row r="8970">
      <c r="A8970" t="inlineStr">
        <is>
          <t>PT Swasta / PPKS</t>
        </is>
      </c>
      <c r="B8970">
        <f>IF('Data SW'!C988="","",'Data SW'!B988)</f>
        <v/>
      </c>
      <c r="C8970">
        <f>IF('Data SW'!C988="","",'Data SW'!C988)</f>
        <v/>
      </c>
      <c r="D8970">
        <f>IF('Data SW'!C988="","",'Data SW'!D988)</f>
        <v/>
      </c>
      <c r="E8970">
        <f>IF('Data SW'!C988="","",'Data SW'!E988)</f>
        <v/>
      </c>
      <c r="F8970">
        <f>IF('Data SW'!C988="","",'Data SW'!F988)</f>
        <v/>
      </c>
      <c r="G8970">
        <f>IF('Data SW'!C988="","",'Data SW'!AD988)</f>
        <v/>
      </c>
      <c r="H8970">
        <f>IF('Data SW'!C988="","",'Data SW'!AC988)</f>
        <v/>
      </c>
      <c r="I8970">
        <f>IF('Data SW'!C988="","",COUNTIF('Data SW'!J988,"&gt;0")+COUNTIF('Data SW'!L988,"&gt;0")+COUNTIF('Data SW'!N988,"&gt;0")+COUNTIF('Data SW'!P988,"&gt;0")+COUNTIF('Data SW'!R988,"&gt;0")+COUNTIF('Data SW'!T988,"&gt;0")+COUNTIF('Data SW'!V988,"&gt;0")+COUNTIF('Data SW'!X988,"&gt;0"))</f>
        <v/>
      </c>
      <c r="J8970">
        <f>IF('Data SW'!C988="","",IF((COUNTIF('Data SW'!K988,"&gt;0")+COUNTIF('Data SW'!M988,"&gt;0")+COUNTIF('Data SW'!O988,"&gt;0")+COUNTIF('Data SW'!Q988,"&gt;0")+COUNTIF('Data SW'!S988,"&gt;0")+COUNTIF('Data SW'!U988,"&gt;0")+COUNTIF('Data SW'!W988,"&gt;0")+COUNTIF('Data SW'!Y988,"&gt;0"))&gt;0,1,0))</f>
        <v/>
      </c>
      <c r="M8970" t="inlineStr">
        <is>
          <t>Data R</t>
        </is>
      </c>
    </row>
    <row r="8971">
      <c r="A8971" t="inlineStr">
        <is>
          <t>PT Swasta / PPKS</t>
        </is>
      </c>
      <c r="B8971">
        <f>IF('Data SW'!C989="","",'Data SW'!B989)</f>
        <v/>
      </c>
      <c r="C8971">
        <f>IF('Data SW'!C989="","",'Data SW'!C989)</f>
        <v/>
      </c>
      <c r="D8971">
        <f>IF('Data SW'!C989="","",'Data SW'!D989)</f>
        <v/>
      </c>
      <c r="E8971">
        <f>IF('Data SW'!C989="","",'Data SW'!E989)</f>
        <v/>
      </c>
      <c r="F8971">
        <f>IF('Data SW'!C989="","",'Data SW'!F989)</f>
        <v/>
      </c>
      <c r="G8971">
        <f>IF('Data SW'!C989="","",'Data SW'!AD989)</f>
        <v/>
      </c>
      <c r="H8971">
        <f>IF('Data SW'!C989="","",'Data SW'!AC989)</f>
        <v/>
      </c>
      <c r="I8971">
        <f>IF('Data SW'!C989="","",COUNTIF('Data SW'!J989,"&gt;0")+COUNTIF('Data SW'!L989,"&gt;0")+COUNTIF('Data SW'!N989,"&gt;0")+COUNTIF('Data SW'!P989,"&gt;0")+COUNTIF('Data SW'!R989,"&gt;0")+COUNTIF('Data SW'!T989,"&gt;0")+COUNTIF('Data SW'!V989,"&gt;0")+COUNTIF('Data SW'!X989,"&gt;0"))</f>
        <v/>
      </c>
      <c r="J8971">
        <f>IF('Data SW'!C989="","",IF((COUNTIF('Data SW'!K989,"&gt;0")+COUNTIF('Data SW'!M989,"&gt;0")+COUNTIF('Data SW'!O989,"&gt;0")+COUNTIF('Data SW'!Q989,"&gt;0")+COUNTIF('Data SW'!S989,"&gt;0")+COUNTIF('Data SW'!U989,"&gt;0")+COUNTIF('Data SW'!W989,"&gt;0")+COUNTIF('Data SW'!Y989,"&gt;0"))&gt;0,1,0))</f>
        <v/>
      </c>
      <c r="M8971" t="inlineStr">
        <is>
          <t>Data R</t>
        </is>
      </c>
    </row>
    <row r="8972">
      <c r="A8972" t="inlineStr">
        <is>
          <t>PT Swasta / PPKS</t>
        </is>
      </c>
      <c r="B8972">
        <f>IF('Data SW'!C990="","",'Data SW'!B990)</f>
        <v/>
      </c>
      <c r="C8972">
        <f>IF('Data SW'!C990="","",'Data SW'!C990)</f>
        <v/>
      </c>
      <c r="D8972">
        <f>IF('Data SW'!C990="","",'Data SW'!D990)</f>
        <v/>
      </c>
      <c r="E8972">
        <f>IF('Data SW'!C990="","",'Data SW'!E990)</f>
        <v/>
      </c>
      <c r="F8972">
        <f>IF('Data SW'!C990="","",'Data SW'!F990)</f>
        <v/>
      </c>
      <c r="G8972">
        <f>IF('Data SW'!C990="","",'Data SW'!AD990)</f>
        <v/>
      </c>
      <c r="H8972">
        <f>IF('Data SW'!C990="","",'Data SW'!AC990)</f>
        <v/>
      </c>
      <c r="I8972">
        <f>IF('Data SW'!C990="","",COUNTIF('Data SW'!J990,"&gt;0")+COUNTIF('Data SW'!L990,"&gt;0")+COUNTIF('Data SW'!N990,"&gt;0")+COUNTIF('Data SW'!P990,"&gt;0")+COUNTIF('Data SW'!R990,"&gt;0")+COUNTIF('Data SW'!T990,"&gt;0")+COUNTIF('Data SW'!V990,"&gt;0")+COUNTIF('Data SW'!X990,"&gt;0"))</f>
        <v/>
      </c>
      <c r="J8972">
        <f>IF('Data SW'!C990="","",IF((COUNTIF('Data SW'!K990,"&gt;0")+COUNTIF('Data SW'!M990,"&gt;0")+COUNTIF('Data SW'!O990,"&gt;0")+COUNTIF('Data SW'!Q990,"&gt;0")+COUNTIF('Data SW'!S990,"&gt;0")+COUNTIF('Data SW'!U990,"&gt;0")+COUNTIF('Data SW'!W990,"&gt;0")+COUNTIF('Data SW'!Y990,"&gt;0"))&gt;0,1,0))</f>
        <v/>
      </c>
      <c r="M8972" t="inlineStr">
        <is>
          <t>Data R</t>
        </is>
      </c>
    </row>
    <row r="8973">
      <c r="A8973" t="inlineStr">
        <is>
          <t>PT Swasta / PPKS</t>
        </is>
      </c>
      <c r="B8973">
        <f>IF('Data SW'!C991="","",'Data SW'!B991)</f>
        <v/>
      </c>
      <c r="C8973">
        <f>IF('Data SW'!C991="","",'Data SW'!C991)</f>
        <v/>
      </c>
      <c r="D8973">
        <f>IF('Data SW'!C991="","",'Data SW'!D991)</f>
        <v/>
      </c>
      <c r="E8973">
        <f>IF('Data SW'!C991="","",'Data SW'!E991)</f>
        <v/>
      </c>
      <c r="F8973">
        <f>IF('Data SW'!C991="","",'Data SW'!F991)</f>
        <v/>
      </c>
      <c r="G8973">
        <f>IF('Data SW'!C991="","",'Data SW'!AD991)</f>
        <v/>
      </c>
      <c r="H8973">
        <f>IF('Data SW'!C991="","",'Data SW'!AC991)</f>
        <v/>
      </c>
      <c r="I8973">
        <f>IF('Data SW'!C991="","",COUNTIF('Data SW'!J991,"&gt;0")+COUNTIF('Data SW'!L991,"&gt;0")+COUNTIF('Data SW'!N991,"&gt;0")+COUNTIF('Data SW'!P991,"&gt;0")+COUNTIF('Data SW'!R991,"&gt;0")+COUNTIF('Data SW'!T991,"&gt;0")+COUNTIF('Data SW'!V991,"&gt;0")+COUNTIF('Data SW'!X991,"&gt;0"))</f>
        <v/>
      </c>
      <c r="J8973">
        <f>IF('Data SW'!C991="","",IF((COUNTIF('Data SW'!K991,"&gt;0")+COUNTIF('Data SW'!M991,"&gt;0")+COUNTIF('Data SW'!O991,"&gt;0")+COUNTIF('Data SW'!Q991,"&gt;0")+COUNTIF('Data SW'!S991,"&gt;0")+COUNTIF('Data SW'!U991,"&gt;0")+COUNTIF('Data SW'!W991,"&gt;0")+COUNTIF('Data SW'!Y991,"&gt;0"))&gt;0,1,0))</f>
        <v/>
      </c>
      <c r="M8973" t="inlineStr">
        <is>
          <t>Data R</t>
        </is>
      </c>
    </row>
    <row r="8974">
      <c r="A8974" t="inlineStr">
        <is>
          <t>PT Swasta / PPKS</t>
        </is>
      </c>
      <c r="B8974">
        <f>IF('Data SW'!C992="","",'Data SW'!B992)</f>
        <v/>
      </c>
      <c r="C8974">
        <f>IF('Data SW'!C992="","",'Data SW'!C992)</f>
        <v/>
      </c>
      <c r="D8974">
        <f>IF('Data SW'!C992="","",'Data SW'!D992)</f>
        <v/>
      </c>
      <c r="E8974">
        <f>IF('Data SW'!C992="","",'Data SW'!E992)</f>
        <v/>
      </c>
      <c r="F8974">
        <f>IF('Data SW'!C992="","",'Data SW'!F992)</f>
        <v/>
      </c>
      <c r="G8974">
        <f>IF('Data SW'!C992="","",'Data SW'!AD992)</f>
        <v/>
      </c>
      <c r="H8974">
        <f>IF('Data SW'!C992="","",'Data SW'!AC992)</f>
        <v/>
      </c>
      <c r="I8974">
        <f>IF('Data SW'!C992="","",COUNTIF('Data SW'!J992,"&gt;0")+COUNTIF('Data SW'!L992,"&gt;0")+COUNTIF('Data SW'!N992,"&gt;0")+COUNTIF('Data SW'!P992,"&gt;0")+COUNTIF('Data SW'!R992,"&gt;0")+COUNTIF('Data SW'!T992,"&gt;0")+COUNTIF('Data SW'!V992,"&gt;0")+COUNTIF('Data SW'!X992,"&gt;0"))</f>
        <v/>
      </c>
      <c r="J8974">
        <f>IF('Data SW'!C992="","",IF((COUNTIF('Data SW'!K992,"&gt;0")+COUNTIF('Data SW'!M992,"&gt;0")+COUNTIF('Data SW'!O992,"&gt;0")+COUNTIF('Data SW'!Q992,"&gt;0")+COUNTIF('Data SW'!S992,"&gt;0")+COUNTIF('Data SW'!U992,"&gt;0")+COUNTIF('Data SW'!W992,"&gt;0")+COUNTIF('Data SW'!Y992,"&gt;0"))&gt;0,1,0))</f>
        <v/>
      </c>
      <c r="M8974" t="inlineStr">
        <is>
          <t>Data R</t>
        </is>
      </c>
    </row>
    <row r="8975">
      <c r="A8975" t="inlineStr">
        <is>
          <t>PT Swasta / PPKS</t>
        </is>
      </c>
      <c r="B8975">
        <f>IF('Data SW'!C993="","",'Data SW'!B993)</f>
        <v/>
      </c>
      <c r="C8975">
        <f>IF('Data SW'!C993="","",'Data SW'!C993)</f>
        <v/>
      </c>
      <c r="D8975">
        <f>IF('Data SW'!C993="","",'Data SW'!D993)</f>
        <v/>
      </c>
      <c r="E8975">
        <f>IF('Data SW'!C993="","",'Data SW'!E993)</f>
        <v/>
      </c>
      <c r="F8975">
        <f>IF('Data SW'!C993="","",'Data SW'!F993)</f>
        <v/>
      </c>
      <c r="G8975">
        <f>IF('Data SW'!C993="","",'Data SW'!AD993)</f>
        <v/>
      </c>
      <c r="H8975">
        <f>IF('Data SW'!C993="","",'Data SW'!AC993)</f>
        <v/>
      </c>
      <c r="I8975">
        <f>IF('Data SW'!C993="","",COUNTIF('Data SW'!J993,"&gt;0")+COUNTIF('Data SW'!L993,"&gt;0")+COUNTIF('Data SW'!N993,"&gt;0")+COUNTIF('Data SW'!P993,"&gt;0")+COUNTIF('Data SW'!R993,"&gt;0")+COUNTIF('Data SW'!T993,"&gt;0")+COUNTIF('Data SW'!V993,"&gt;0")+COUNTIF('Data SW'!X993,"&gt;0"))</f>
        <v/>
      </c>
      <c r="J8975">
        <f>IF('Data SW'!C993="","",IF((COUNTIF('Data SW'!K993,"&gt;0")+COUNTIF('Data SW'!M993,"&gt;0")+COUNTIF('Data SW'!O993,"&gt;0")+COUNTIF('Data SW'!Q993,"&gt;0")+COUNTIF('Data SW'!S993,"&gt;0")+COUNTIF('Data SW'!U993,"&gt;0")+COUNTIF('Data SW'!W993,"&gt;0")+COUNTIF('Data SW'!Y993,"&gt;0"))&gt;0,1,0))</f>
        <v/>
      </c>
      <c r="M8975" t="inlineStr">
        <is>
          <t>Data R</t>
        </is>
      </c>
    </row>
    <row r="8976">
      <c r="A8976" t="inlineStr">
        <is>
          <t>PT Swasta / PPKS</t>
        </is>
      </c>
      <c r="B8976">
        <f>IF('Data SW'!C994="","",'Data SW'!B994)</f>
        <v/>
      </c>
      <c r="C8976">
        <f>IF('Data SW'!C994="","",'Data SW'!C994)</f>
        <v/>
      </c>
      <c r="D8976">
        <f>IF('Data SW'!C994="","",'Data SW'!D994)</f>
        <v/>
      </c>
      <c r="E8976">
        <f>IF('Data SW'!C994="","",'Data SW'!E994)</f>
        <v/>
      </c>
      <c r="F8976">
        <f>IF('Data SW'!C994="","",'Data SW'!F994)</f>
        <v/>
      </c>
      <c r="G8976">
        <f>IF('Data SW'!C994="","",'Data SW'!AD994)</f>
        <v/>
      </c>
      <c r="H8976">
        <f>IF('Data SW'!C994="","",'Data SW'!AC994)</f>
        <v/>
      </c>
      <c r="I8976">
        <f>IF('Data SW'!C994="","",COUNTIF('Data SW'!J994,"&gt;0")+COUNTIF('Data SW'!L994,"&gt;0")+COUNTIF('Data SW'!N994,"&gt;0")+COUNTIF('Data SW'!P994,"&gt;0")+COUNTIF('Data SW'!R994,"&gt;0")+COUNTIF('Data SW'!T994,"&gt;0")+COUNTIF('Data SW'!V994,"&gt;0")+COUNTIF('Data SW'!X994,"&gt;0"))</f>
        <v/>
      </c>
      <c r="J8976">
        <f>IF('Data SW'!C994="","",IF((COUNTIF('Data SW'!K994,"&gt;0")+COUNTIF('Data SW'!M994,"&gt;0")+COUNTIF('Data SW'!O994,"&gt;0")+COUNTIF('Data SW'!Q994,"&gt;0")+COUNTIF('Data SW'!S994,"&gt;0")+COUNTIF('Data SW'!U994,"&gt;0")+COUNTIF('Data SW'!W994,"&gt;0")+COUNTIF('Data SW'!Y994,"&gt;0"))&gt;0,1,0))</f>
        <v/>
      </c>
      <c r="M8976" t="inlineStr">
        <is>
          <t>Data R</t>
        </is>
      </c>
    </row>
    <row r="8977">
      <c r="A8977" t="inlineStr">
        <is>
          <t>PT Swasta / PPKS</t>
        </is>
      </c>
      <c r="B8977">
        <f>IF('Data SW'!C995="","",'Data SW'!B995)</f>
        <v/>
      </c>
      <c r="C8977">
        <f>IF('Data SW'!C995="","",'Data SW'!C995)</f>
        <v/>
      </c>
      <c r="D8977">
        <f>IF('Data SW'!C995="","",'Data SW'!D995)</f>
        <v/>
      </c>
      <c r="E8977">
        <f>IF('Data SW'!C995="","",'Data SW'!E995)</f>
        <v/>
      </c>
      <c r="F8977">
        <f>IF('Data SW'!C995="","",'Data SW'!F995)</f>
        <v/>
      </c>
      <c r="G8977">
        <f>IF('Data SW'!C995="","",'Data SW'!AD995)</f>
        <v/>
      </c>
      <c r="H8977">
        <f>IF('Data SW'!C995="","",'Data SW'!AC995)</f>
        <v/>
      </c>
      <c r="I8977">
        <f>IF('Data SW'!C995="","",COUNTIF('Data SW'!J995,"&gt;0")+COUNTIF('Data SW'!L995,"&gt;0")+COUNTIF('Data SW'!N995,"&gt;0")+COUNTIF('Data SW'!P995,"&gt;0")+COUNTIF('Data SW'!R995,"&gt;0")+COUNTIF('Data SW'!T995,"&gt;0")+COUNTIF('Data SW'!V995,"&gt;0")+COUNTIF('Data SW'!X995,"&gt;0"))</f>
        <v/>
      </c>
      <c r="J8977">
        <f>IF('Data SW'!C995="","",IF((COUNTIF('Data SW'!K995,"&gt;0")+COUNTIF('Data SW'!M995,"&gt;0")+COUNTIF('Data SW'!O995,"&gt;0")+COUNTIF('Data SW'!Q995,"&gt;0")+COUNTIF('Data SW'!S995,"&gt;0")+COUNTIF('Data SW'!U995,"&gt;0")+COUNTIF('Data SW'!W995,"&gt;0")+COUNTIF('Data SW'!Y995,"&gt;0"))&gt;0,1,0))</f>
        <v/>
      </c>
      <c r="M8977" t="inlineStr">
        <is>
          <t>Data R</t>
        </is>
      </c>
    </row>
    <row r="8978">
      <c r="A8978" t="inlineStr">
        <is>
          <t>PT Swasta / PPKS</t>
        </is>
      </c>
      <c r="B8978">
        <f>IF('Data SW'!C996="","",'Data SW'!B996)</f>
        <v/>
      </c>
      <c r="C8978">
        <f>IF('Data SW'!C996="","",'Data SW'!C996)</f>
        <v/>
      </c>
      <c r="D8978">
        <f>IF('Data SW'!C996="","",'Data SW'!D996)</f>
        <v/>
      </c>
      <c r="E8978">
        <f>IF('Data SW'!C996="","",'Data SW'!E996)</f>
        <v/>
      </c>
      <c r="F8978">
        <f>IF('Data SW'!C996="","",'Data SW'!F996)</f>
        <v/>
      </c>
      <c r="G8978">
        <f>IF('Data SW'!C996="","",'Data SW'!AD996)</f>
        <v/>
      </c>
      <c r="H8978">
        <f>IF('Data SW'!C996="","",'Data SW'!AC996)</f>
        <v/>
      </c>
      <c r="I8978">
        <f>IF('Data SW'!C996="","",COUNTIF('Data SW'!J996,"&gt;0")+COUNTIF('Data SW'!L996,"&gt;0")+COUNTIF('Data SW'!N996,"&gt;0")+COUNTIF('Data SW'!P996,"&gt;0")+COUNTIF('Data SW'!R996,"&gt;0")+COUNTIF('Data SW'!T996,"&gt;0")+COUNTIF('Data SW'!V996,"&gt;0")+COUNTIF('Data SW'!X996,"&gt;0"))</f>
        <v/>
      </c>
      <c r="J8978">
        <f>IF('Data SW'!C996="","",IF((COUNTIF('Data SW'!K996,"&gt;0")+COUNTIF('Data SW'!M996,"&gt;0")+COUNTIF('Data SW'!O996,"&gt;0")+COUNTIF('Data SW'!Q996,"&gt;0")+COUNTIF('Data SW'!S996,"&gt;0")+COUNTIF('Data SW'!U996,"&gt;0")+COUNTIF('Data SW'!W996,"&gt;0")+COUNTIF('Data SW'!Y996,"&gt;0"))&gt;0,1,0))</f>
        <v/>
      </c>
      <c r="M8978" t="inlineStr">
        <is>
          <t>Data R</t>
        </is>
      </c>
    </row>
    <row r="8979">
      <c r="A8979" t="inlineStr">
        <is>
          <t>PT Swasta / PPKS</t>
        </is>
      </c>
      <c r="B8979">
        <f>IF('Data SW'!C997="","",'Data SW'!B997)</f>
        <v/>
      </c>
      <c r="C8979">
        <f>IF('Data SW'!C997="","",'Data SW'!C997)</f>
        <v/>
      </c>
      <c r="D8979">
        <f>IF('Data SW'!C997="","",'Data SW'!D997)</f>
        <v/>
      </c>
      <c r="E8979">
        <f>IF('Data SW'!C997="","",'Data SW'!E997)</f>
        <v/>
      </c>
      <c r="F8979">
        <f>IF('Data SW'!C997="","",'Data SW'!F997)</f>
        <v/>
      </c>
      <c r="G8979">
        <f>IF('Data SW'!C997="","",'Data SW'!AD997)</f>
        <v/>
      </c>
      <c r="H8979">
        <f>IF('Data SW'!C997="","",'Data SW'!AC997)</f>
        <v/>
      </c>
      <c r="I8979">
        <f>IF('Data SW'!C997="","",COUNTIF('Data SW'!J997,"&gt;0")+COUNTIF('Data SW'!L997,"&gt;0")+COUNTIF('Data SW'!N997,"&gt;0")+COUNTIF('Data SW'!P997,"&gt;0")+COUNTIF('Data SW'!R997,"&gt;0")+COUNTIF('Data SW'!T997,"&gt;0")+COUNTIF('Data SW'!V997,"&gt;0")+COUNTIF('Data SW'!X997,"&gt;0"))</f>
        <v/>
      </c>
      <c r="J8979">
        <f>IF('Data SW'!C997="","",IF((COUNTIF('Data SW'!K997,"&gt;0")+COUNTIF('Data SW'!M997,"&gt;0")+COUNTIF('Data SW'!O997,"&gt;0")+COUNTIF('Data SW'!Q997,"&gt;0")+COUNTIF('Data SW'!S997,"&gt;0")+COUNTIF('Data SW'!U997,"&gt;0")+COUNTIF('Data SW'!W997,"&gt;0")+COUNTIF('Data SW'!Y997,"&gt;0"))&gt;0,1,0))</f>
        <v/>
      </c>
      <c r="M8979" t="inlineStr">
        <is>
          <t>Data R</t>
        </is>
      </c>
    </row>
    <row r="8980">
      <c r="A8980" t="inlineStr">
        <is>
          <t>PT Swasta / PPKS</t>
        </is>
      </c>
      <c r="B8980">
        <f>IF('Data SW'!C998="","",'Data SW'!B998)</f>
        <v/>
      </c>
      <c r="C8980">
        <f>IF('Data SW'!C998="","",'Data SW'!C998)</f>
        <v/>
      </c>
      <c r="D8980">
        <f>IF('Data SW'!C998="","",'Data SW'!D998)</f>
        <v/>
      </c>
      <c r="E8980">
        <f>IF('Data SW'!C998="","",'Data SW'!E998)</f>
        <v/>
      </c>
      <c r="F8980">
        <f>IF('Data SW'!C998="","",'Data SW'!F998)</f>
        <v/>
      </c>
      <c r="G8980">
        <f>IF('Data SW'!C998="","",'Data SW'!AD998)</f>
        <v/>
      </c>
      <c r="H8980">
        <f>IF('Data SW'!C998="","",'Data SW'!AC998)</f>
        <v/>
      </c>
      <c r="I8980">
        <f>IF('Data SW'!C998="","",COUNTIF('Data SW'!J998,"&gt;0")+COUNTIF('Data SW'!L998,"&gt;0")+COUNTIF('Data SW'!N998,"&gt;0")+COUNTIF('Data SW'!P998,"&gt;0")+COUNTIF('Data SW'!R998,"&gt;0")+COUNTIF('Data SW'!T998,"&gt;0")+COUNTIF('Data SW'!V998,"&gt;0")+COUNTIF('Data SW'!X998,"&gt;0"))</f>
        <v/>
      </c>
      <c r="J8980">
        <f>IF('Data SW'!C998="","",IF((COUNTIF('Data SW'!K998,"&gt;0")+COUNTIF('Data SW'!M998,"&gt;0")+COUNTIF('Data SW'!O998,"&gt;0")+COUNTIF('Data SW'!Q998,"&gt;0")+COUNTIF('Data SW'!S998,"&gt;0")+COUNTIF('Data SW'!U998,"&gt;0")+COUNTIF('Data SW'!W998,"&gt;0")+COUNTIF('Data SW'!Y998,"&gt;0"))&gt;0,1,0))</f>
        <v/>
      </c>
      <c r="M8980" t="inlineStr">
        <is>
          <t>Data R</t>
        </is>
      </c>
    </row>
    <row r="8981">
      <c r="A8981" t="inlineStr">
        <is>
          <t>PT Swasta / PPKS</t>
        </is>
      </c>
      <c r="B8981">
        <f>IF('Data SW'!C999="","",'Data SW'!B999)</f>
        <v/>
      </c>
      <c r="C8981">
        <f>IF('Data SW'!C999="","",'Data SW'!C999)</f>
        <v/>
      </c>
      <c r="D8981">
        <f>IF('Data SW'!C999="","",'Data SW'!D999)</f>
        <v/>
      </c>
      <c r="E8981">
        <f>IF('Data SW'!C999="","",'Data SW'!E999)</f>
        <v/>
      </c>
      <c r="F8981">
        <f>IF('Data SW'!C999="","",'Data SW'!F999)</f>
        <v/>
      </c>
      <c r="G8981">
        <f>IF('Data SW'!C999="","",'Data SW'!AD999)</f>
        <v/>
      </c>
      <c r="H8981">
        <f>IF('Data SW'!C999="","",'Data SW'!AC999)</f>
        <v/>
      </c>
      <c r="I8981">
        <f>IF('Data SW'!C999="","",COUNTIF('Data SW'!J999,"&gt;0")+COUNTIF('Data SW'!L999,"&gt;0")+COUNTIF('Data SW'!N999,"&gt;0")+COUNTIF('Data SW'!P999,"&gt;0")+COUNTIF('Data SW'!R999,"&gt;0")+COUNTIF('Data SW'!T999,"&gt;0")+COUNTIF('Data SW'!V999,"&gt;0")+COUNTIF('Data SW'!X999,"&gt;0"))</f>
        <v/>
      </c>
      <c r="J8981">
        <f>IF('Data SW'!C999="","",IF((COUNTIF('Data SW'!K999,"&gt;0")+COUNTIF('Data SW'!M999,"&gt;0")+COUNTIF('Data SW'!O999,"&gt;0")+COUNTIF('Data SW'!Q999,"&gt;0")+COUNTIF('Data SW'!S999,"&gt;0")+COUNTIF('Data SW'!U999,"&gt;0")+COUNTIF('Data SW'!W999,"&gt;0")+COUNTIF('Data SW'!Y999,"&gt;0"))&gt;0,1,0))</f>
        <v/>
      </c>
      <c r="M8981" t="inlineStr">
        <is>
          <t>Data R</t>
        </is>
      </c>
    </row>
    <row r="8982">
      <c r="A8982" t="inlineStr">
        <is>
          <t>PT Swasta / PPKS</t>
        </is>
      </c>
      <c r="B8982">
        <f>IF('Data SW'!C1000="","",'Data SW'!B1000)</f>
        <v/>
      </c>
      <c r="C8982">
        <f>IF('Data SW'!C1000="","",'Data SW'!C1000)</f>
        <v/>
      </c>
      <c r="D8982">
        <f>IF('Data SW'!C1000="","",'Data SW'!D1000)</f>
        <v/>
      </c>
      <c r="E8982">
        <f>IF('Data SW'!C1000="","",'Data SW'!E1000)</f>
        <v/>
      </c>
      <c r="F8982">
        <f>IF('Data SW'!C1000="","",'Data SW'!F1000)</f>
        <v/>
      </c>
      <c r="G8982">
        <f>IF('Data SW'!C1000="","",'Data SW'!AD1000)</f>
        <v/>
      </c>
      <c r="H8982">
        <f>IF('Data SW'!C1000="","",'Data SW'!AC1000)</f>
        <v/>
      </c>
      <c r="I8982">
        <f>IF('Data SW'!C1000="","",COUNTIF('Data SW'!J1000,"&gt;0")+COUNTIF('Data SW'!L1000,"&gt;0")+COUNTIF('Data SW'!N1000,"&gt;0")+COUNTIF('Data SW'!P1000,"&gt;0")+COUNTIF('Data SW'!R1000,"&gt;0")+COUNTIF('Data SW'!T1000,"&gt;0")+COUNTIF('Data SW'!V1000,"&gt;0")+COUNTIF('Data SW'!X1000,"&gt;0"))</f>
        <v/>
      </c>
      <c r="J8982">
        <f>IF('Data SW'!C1000="","",IF((COUNTIF('Data SW'!K1000,"&gt;0")+COUNTIF('Data SW'!M1000,"&gt;0")+COUNTIF('Data SW'!O1000,"&gt;0")+COUNTIF('Data SW'!Q1000,"&gt;0")+COUNTIF('Data SW'!S1000,"&gt;0")+COUNTIF('Data SW'!U1000,"&gt;0")+COUNTIF('Data SW'!W1000,"&gt;0")+COUNTIF('Data SW'!Y1000,"&gt;0"))&gt;0,1,0))</f>
        <v/>
      </c>
      <c r="M8982" t="inlineStr">
        <is>
          <t>Data R</t>
        </is>
      </c>
    </row>
    <row r="8983">
      <c r="A8983" t="inlineStr">
        <is>
          <t>PT Swasta / PPKS</t>
        </is>
      </c>
      <c r="B8983">
        <f>IF('Data SW'!C1001="","",'Data SW'!B1001)</f>
        <v/>
      </c>
      <c r="C8983">
        <f>IF('Data SW'!C1001="","",'Data SW'!C1001)</f>
        <v/>
      </c>
      <c r="D8983">
        <f>IF('Data SW'!C1001="","",'Data SW'!D1001)</f>
        <v/>
      </c>
      <c r="E8983">
        <f>IF('Data SW'!C1001="","",'Data SW'!E1001)</f>
        <v/>
      </c>
      <c r="F8983">
        <f>IF('Data SW'!C1001="","",'Data SW'!F1001)</f>
        <v/>
      </c>
      <c r="G8983">
        <f>IF('Data SW'!C1001="","",'Data SW'!AD1001)</f>
        <v/>
      </c>
      <c r="H8983">
        <f>IF('Data SW'!C1001="","",'Data SW'!AC1001)</f>
        <v/>
      </c>
      <c r="I8983">
        <f>IF('Data SW'!C1001="","",COUNTIF('Data SW'!J1001,"&gt;0")+COUNTIF('Data SW'!L1001,"&gt;0")+COUNTIF('Data SW'!N1001,"&gt;0")+COUNTIF('Data SW'!P1001,"&gt;0")+COUNTIF('Data SW'!R1001,"&gt;0")+COUNTIF('Data SW'!T1001,"&gt;0")+COUNTIF('Data SW'!V1001,"&gt;0")+COUNTIF('Data SW'!X1001,"&gt;0"))</f>
        <v/>
      </c>
      <c r="J8983">
        <f>IF('Data SW'!C1001="","",IF((COUNTIF('Data SW'!K1001,"&gt;0")+COUNTIF('Data SW'!M1001,"&gt;0")+COUNTIF('Data SW'!O1001,"&gt;0")+COUNTIF('Data SW'!Q1001,"&gt;0")+COUNTIF('Data SW'!S1001,"&gt;0")+COUNTIF('Data SW'!U1001,"&gt;0")+COUNTIF('Data SW'!W1001,"&gt;0")+COUNTIF('Data SW'!Y1001,"&gt;0"))&gt;0,1,0))</f>
        <v/>
      </c>
      <c r="M8983" t="inlineStr">
        <is>
          <t>Data 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selection activeCell="I54" sqref="I54"/>
    </sheetView>
  </sheetViews>
  <sheetFormatPr baseColWidth="8" defaultRowHeight="14.5"/>
  <cols>
    <col width="18" customWidth="1" style="35" min="1" max="1"/>
    <col width="12.26953125" customWidth="1" style="35" min="2" max="2"/>
    <col width="12.54296875" customWidth="1" style="35" min="3" max="3"/>
    <col width="11" customWidth="1" style="35" min="4" max="4"/>
    <col width="10" customWidth="1" style="35" min="5" max="6"/>
    <col width="13" customWidth="1" style="35" min="7" max="7"/>
    <col width="10" customWidth="1" style="35" min="8" max="8"/>
    <col width="14" customWidth="1" style="35" min="9" max="9"/>
  </cols>
  <sheetData>
    <row r="1" ht="30" customHeight="1" s="35">
      <c r="A1" s="41" t="inlineStr">
        <is>
          <t>MONITORING LAPORAN BANTUAN TEKNIS</t>
        </is>
      </c>
    </row>
    <row r="2">
      <c r="A2" s="36" t="inlineStr">
        <is>
          <t>Urusan Pelayanan Jasa Konsultansi dan Pelatihan (otomatis ter-update s.d 1000 baris/sheet)</t>
        </is>
      </c>
    </row>
    <row r="4">
      <c r="A4" s="37" t="inlineStr">
        <is>
          <t>STATISTIK KESELURUHAN</t>
        </is>
      </c>
      <c r="B4" s="38" t="n"/>
      <c r="C4" s="39" t="n"/>
    </row>
    <row r="5" ht="37.5" customHeight="1" s="35">
      <c r="A5" s="2" t="inlineStr">
        <is>
          <t>Total Data:</t>
        </is>
      </c>
      <c r="B5" s="3" t="inlineStr">
        <is>
          <t>Sudah Dikirim:</t>
        </is>
      </c>
      <c r="C5" s="4" t="inlineStr">
        <is>
          <t>Masih Proses:</t>
        </is>
      </c>
    </row>
    <row r="6" ht="26" customHeight="1" s="35">
      <c r="A6" s="5">
        <f>COUNTA('Data R1'!$C$4:$C$1001)+COUNTA('Data R2'!$C$4:$C$1001)+COUNTA('Data R3'!$C$4:$C$1001)+COUNTA('Data R4'!$C$4:$C$1001)+COUNTA('Data R5'!$C$4:$C$1001)+COUNTA('Data R6'!$C$4:$C$1001)+COUNTA('Data R7'!$C$4:$C$1001)+COUNTA('Data R4P'!$C$4:$C$1001)+COUNTA('Data SW'!$C$4:$C$1001)</f>
        <v/>
      </c>
      <c r="B6" s="6">
        <f>COUNTIF('Data R1'!$AC$4:$AC$1001,"SELESAI")+COUNTIF('Data R2'!$AC$4:$AC$1001,"SELESAI")+COUNTIF('Data R3'!$AC$4:$AC$1001,"SELESAI")+COUNTIF('Data R4'!$AC$4:$AC$1001,"SELESAI")+COUNTIF('Data R5'!$AC$4:$AC$1001,"SELESAI")+COUNTIF('Data R6'!$AC$4:$AC$1001,"SELESAI")+COUNTIF('Data R7'!$AC$4:$AC$1001,"SELESAI")+COUNTIF('Data R4P'!$AC$4:$AC$1001,"SELESAI")+COUNTIF('Data SW'!$AC$4:$AC$1001,"SELESAI")</f>
        <v/>
      </c>
      <c r="C6" s="7">
        <f>COUNTIF('Data R1'!$AC$4:$AC$1001,"PROSES")+COUNTIF('Data R2'!$AC$4:$AC$1001,"PROSES")+COUNTIF('Data R3'!$AC$4:$AC$1001,"PROSES")+COUNTIF('Data R4'!$AC$4:$AC$1001,"PROSES")+COUNTIF('Data R5'!$AC$4:$AC$1001,"PROSES")+COUNTIF('Data R6'!$AC$4:$AC$1001,"PROSES")+COUNTIF('Data R7'!$AC$4:$AC$1001,"PROSES")+COUNTIF('Data R4P'!$AC$4:$AC$1001,"PROSES")+COUNTIF('Data SW'!$AC$4:$AC$1001,"PROSES")</f>
        <v/>
      </c>
    </row>
    <row r="8" ht="15.5" customHeight="1" s="35">
      <c r="A8" s="8" t="inlineStr">
        <is>
          <t>% Selesai:</t>
        </is>
      </c>
      <c r="B8" s="9">
        <f>IF((COUNTA('Data R1'!$C$4:$C$1001)+COUNTA('Data R2'!$C$4:$C$1001)+COUNTA('Data R3'!$C$4:$C$1001)+COUNTA('Data R4'!$C$4:$C$1001)+COUNTA('Data R5'!$C$4:$C$1001)+COUNTA('Data R6'!$C$4:$C$1001)+COUNTA('Data R7'!$C$4:$C$1001)+COUNTA('Data R4P'!$C$4:$C$1001)+COUNTA('Data SW'!$C$4:$C$1001))=0,0,ROUND((COUNTIF('Data R1'!$AC$4:$AC$1001,"SELESAI")+COUNTIF('Data R2'!$AC$4:$AC$1001,"SELESAI")+COUNTIF('Data R3'!$AC$4:$AC$1001,"SELESAI")+COUNTIF('Data R4'!$AC$4:$AC$1001,"SELESAI")+COUNTIF('Data R5'!$AC$4:$AC$1001,"SELESAI")+COUNTIF('Data R6'!$AC$4:$AC$1001,"SELESAI")+COUNTIF('Data R7'!$AC$4:$AC$1001,"SELESAI")+COUNTIF('Data R4P'!$AC$4:$AC$1001,"SELESAI")+COUNTIF('Data SW'!$AC$4:$AC$1001,"SELESAI"))/(COUNTA('Data R1'!$C$4:$C$1001)+COUNTA('Data R2'!$C$4:$C$1001)+COUNTA('Data R3'!$C$4:$C$1001)+COUNTA('Data R4'!$C$4:$C$1001)+COUNTA('Data R5'!$C$4:$C$1001)+COUNTA('Data R6'!$C$4:$C$1001)+COUNTA('Data R7'!$C$4:$C$1001)+COUNTA('Data R4P'!$C$4:$C$1001)+COUNTA('Data SW'!$C$4:$C$1001))*100,0))</f>
        <v/>
      </c>
      <c r="C8" s="1" t="inlineStr">
        <is>
          <t>%</t>
        </is>
      </c>
      <c r="D8" s="1" t="n"/>
      <c r="E8" s="1" t="n"/>
      <c r="F8" s="1" t="n"/>
      <c r="G8" s="1" t="n"/>
      <c r="H8" s="1" t="n"/>
      <c r="I8" s="1" t="n"/>
    </row>
    <row r="10">
      <c r="A10" s="37" t="inlineStr">
        <is>
          <t>RINGKASAN PER REGIONAL (otomatis)</t>
        </is>
      </c>
      <c r="B10" s="38" t="n"/>
      <c r="C10" s="38" t="n"/>
      <c r="D10" s="38" t="n"/>
      <c r="E10" s="38" t="n"/>
      <c r="F10" s="38" t="n"/>
      <c r="G10" s="38" t="n"/>
      <c r="H10" s="38" t="n"/>
      <c r="I10" s="39" t="n"/>
    </row>
    <row r="11" ht="29" customHeight="1" s="35">
      <c r="A11" s="10" t="inlineStr">
        <is>
          <t>Regional</t>
        </is>
      </c>
      <c r="B11" s="10" t="inlineStr">
        <is>
          <t>Total</t>
        </is>
      </c>
      <c r="C11" s="10" t="inlineStr">
        <is>
          <t>Draft Masuk</t>
        </is>
      </c>
      <c r="D11" s="10" t="inlineStr">
        <is>
          <t>Dikoreksi</t>
        </is>
      </c>
      <c r="E11" s="10" t="inlineStr">
        <is>
          <t>Direvisi</t>
        </is>
      </c>
      <c r="F11" s="10" t="inlineStr">
        <is>
          <t>Dicetak</t>
        </is>
      </c>
      <c r="G11" s="10" t="inlineStr">
        <is>
          <t>Sudah Dikirim</t>
        </is>
      </c>
      <c r="H11" s="10" t="inlineStr">
        <is>
          <t>% Selesai</t>
        </is>
      </c>
      <c r="I11" s="10" t="inlineStr">
        <is>
          <t>Sheet</t>
        </is>
      </c>
    </row>
    <row r="12">
      <c r="A12" s="11" t="inlineStr">
        <is>
          <t>Regional 1</t>
        </is>
      </c>
      <c r="B12" s="12">
        <f>COUNTA('Data R1'!$C$4:$C$1001)</f>
        <v/>
      </c>
      <c r="C12" s="12">
        <f>COUNTIF('Data R1'!$G$4:$G$1001,"&lt;&gt;")</f>
        <v/>
      </c>
      <c r="D12" s="12">
        <f>COUNTIF('Data R1'!$J$4:$J$1001,"&lt;&gt;")</f>
        <v/>
      </c>
      <c r="E12" s="12">
        <f>COUNTIF('Data R1'!$Z$4:$Z$1001,"&lt;&gt;")</f>
        <v/>
      </c>
      <c r="F12" s="12">
        <f>COUNTIF('Data R1'!$AA$4:$AA$1001,"&lt;&gt;")</f>
        <v/>
      </c>
      <c r="G12" s="12">
        <f>COUNTIF('Data R1'!$AB$4:$AB$1001,"&lt;&gt;")</f>
        <v/>
      </c>
      <c r="H12" s="12">
        <f>IF(COUNTA('Data R1'!$C$4:$C$1001)=0,0,ROUND(COUNTIF('Data R1'!$AB$4:$AB$1001,"&lt;&gt;")/COUNTA('Data R1'!$C$4:$C$1001)*100,0))</f>
        <v/>
      </c>
      <c r="I12" s="12" t="inlineStr">
        <is>
          <t>Data R1</t>
        </is>
      </c>
    </row>
    <row r="13">
      <c r="A13" s="11" t="inlineStr">
        <is>
          <t>Regional 2</t>
        </is>
      </c>
      <c r="B13" s="12">
        <f>COUNTA('Data R2'!$C$4:$C$1001)</f>
        <v/>
      </c>
      <c r="C13" s="12">
        <f>COUNTIF('Data R2'!$G$4:$G$1001,"&lt;&gt;")</f>
        <v/>
      </c>
      <c r="D13" s="12">
        <f>COUNTIF('Data R2'!$J$4:$J$1001,"&lt;&gt;")</f>
        <v/>
      </c>
      <c r="E13" s="12">
        <f>COUNTIF('Data R2'!$Z$4:$Z$1001,"&lt;&gt;")</f>
        <v/>
      </c>
      <c r="F13" s="12">
        <f>COUNTIF('Data R2'!$AA$4:$AA$1001,"&lt;&gt;")</f>
        <v/>
      </c>
      <c r="G13" s="12">
        <f>COUNTIF('Data R2'!$AB$4:$AB$1001,"&lt;&gt;")</f>
        <v/>
      </c>
      <c r="H13" s="12">
        <f>IF(COUNTA('Data R2'!$C$4:$C$1001)=0,0,ROUND(COUNTIF('Data R2'!$AB$4:$AB$1001,"&lt;&gt;")/COUNTA('Data R2'!$C$4:$C$1001)*100,0))</f>
        <v/>
      </c>
      <c r="I13" s="12" t="inlineStr">
        <is>
          <t>Data R2</t>
        </is>
      </c>
    </row>
    <row r="14">
      <c r="A14" s="11" t="inlineStr">
        <is>
          <t>Regional 3</t>
        </is>
      </c>
      <c r="B14" s="12">
        <f>COUNTA('Data R3'!$C$4:$C$1001)</f>
        <v/>
      </c>
      <c r="C14" s="12">
        <f>COUNTIF('Data R3'!$G$4:$G$1001,"&lt;&gt;")</f>
        <v/>
      </c>
      <c r="D14" s="12">
        <f>COUNTIF('Data R3'!$J$4:$J$1001,"&lt;&gt;")</f>
        <v/>
      </c>
      <c r="E14" s="12">
        <f>COUNTIF('Data R3'!$Z$4:$Z$1001,"&lt;&gt;")</f>
        <v/>
      </c>
      <c r="F14" s="12">
        <f>COUNTIF('Data R3'!$AA$4:$AA$1001,"&lt;&gt;")</f>
        <v/>
      </c>
      <c r="G14" s="12">
        <f>COUNTIF('Data R3'!$AB$4:$AB$1001,"&lt;&gt;")</f>
        <v/>
      </c>
      <c r="H14" s="12">
        <f>IF(COUNTA('Data R3'!$C$4:$C$1001)=0,0,ROUND(COUNTIF('Data R3'!$AB$4:$AB$1001,"&lt;&gt;")/COUNTA('Data R3'!$C$4:$C$1001)*100,0))</f>
        <v/>
      </c>
      <c r="I14" s="12" t="inlineStr">
        <is>
          <t>Data R3</t>
        </is>
      </c>
    </row>
    <row r="15">
      <c r="A15" s="11" t="inlineStr">
        <is>
          <t>Regional 4</t>
        </is>
      </c>
      <c r="B15" s="12">
        <f>COUNTA('Data R4'!$C$4:$C$1001)</f>
        <v/>
      </c>
      <c r="C15" s="12">
        <f>COUNTIF('Data R4'!$G$4:$G$1001,"&lt;&gt;")</f>
        <v/>
      </c>
      <c r="D15" s="12">
        <f>COUNTIF('Data R4'!$J$4:$J$1001,"&lt;&gt;")</f>
        <v/>
      </c>
      <c r="E15" s="12">
        <f>COUNTIF('Data R4'!$Z$4:$Z$1001,"&lt;&gt;")</f>
        <v/>
      </c>
      <c r="F15" s="12">
        <f>COUNTIF('Data R4'!$AA$4:$AA$1001,"&lt;&gt;")</f>
        <v/>
      </c>
      <c r="G15" s="12">
        <f>COUNTIF('Data R4'!$AB$4:$AB$1001,"&lt;&gt;")</f>
        <v/>
      </c>
      <c r="H15" s="12">
        <f>IF(COUNTA('Data R4'!$C$4:$C$1001)=0,0,ROUND(COUNTIF('Data R4'!$AB$4:$AB$1001,"&lt;&gt;")/COUNTA('Data R4'!$C$4:$C$1001)*100,0))</f>
        <v/>
      </c>
      <c r="I15" s="12" t="inlineStr">
        <is>
          <t>Data R4</t>
        </is>
      </c>
    </row>
    <row r="16">
      <c r="A16" s="11" t="inlineStr">
        <is>
          <t>Regional 5</t>
        </is>
      </c>
      <c r="B16" s="12">
        <f>COUNTA('Data R5'!$C$4:$C$1001)</f>
        <v/>
      </c>
      <c r="C16" s="12">
        <f>COUNTIF('Data R5'!$G$4:$G$1001,"&lt;&gt;")</f>
        <v/>
      </c>
      <c r="D16" s="12">
        <f>COUNTIF('Data R5'!$J$4:$J$1001,"&lt;&gt;")</f>
        <v/>
      </c>
      <c r="E16" s="12">
        <f>COUNTIF('Data R5'!$Z$4:$Z$1001,"&lt;&gt;")</f>
        <v/>
      </c>
      <c r="F16" s="12">
        <f>COUNTIF('Data R5'!$AA$4:$AA$1001,"&lt;&gt;")</f>
        <v/>
      </c>
      <c r="G16" s="12">
        <f>COUNTIF('Data R5'!$AB$4:$AB$1001,"&lt;&gt;")</f>
        <v/>
      </c>
      <c r="H16" s="12">
        <f>IF(COUNTA('Data R5'!$C$4:$C$1001)=0,0,ROUND(COUNTIF('Data R5'!$AB$4:$AB$1001,"&lt;&gt;")/COUNTA('Data R5'!$C$4:$C$1001)*100,0))</f>
        <v/>
      </c>
      <c r="I16" s="12" t="inlineStr">
        <is>
          <t>Data R5</t>
        </is>
      </c>
    </row>
    <row r="17">
      <c r="A17" s="11" t="inlineStr">
        <is>
          <t>Regional 6</t>
        </is>
      </c>
      <c r="B17" s="12">
        <f>COUNTA('Data R6'!$C$4:$C$1001)</f>
        <v/>
      </c>
      <c r="C17" s="12">
        <f>COUNTIF('Data R6'!$G$4:$G$1001,"&lt;&gt;")</f>
        <v/>
      </c>
      <c r="D17" s="12">
        <f>COUNTIF('Data R6'!$J$4:$J$1001,"&lt;&gt;")</f>
        <v/>
      </c>
      <c r="E17" s="12">
        <f>COUNTIF('Data R6'!$Z$4:$Z$1001,"&lt;&gt;")</f>
        <v/>
      </c>
      <c r="F17" s="12">
        <f>COUNTIF('Data R6'!$AA$4:$AA$1001,"&lt;&gt;")</f>
        <v/>
      </c>
      <c r="G17" s="12">
        <f>COUNTIF('Data R6'!$AB$4:$AB$1001,"&lt;&gt;")</f>
        <v/>
      </c>
      <c r="H17" s="12">
        <f>IF(COUNTA('Data R6'!$C$4:$C$1001)=0,0,ROUND(COUNTIF('Data R6'!$AB$4:$AB$1001,"&lt;&gt;")/COUNTA('Data R6'!$C$4:$C$1001)*100,0))</f>
        <v/>
      </c>
      <c r="I17" s="12" t="inlineStr">
        <is>
          <t>Data R6</t>
        </is>
      </c>
    </row>
    <row r="18">
      <c r="A18" s="11" t="inlineStr">
        <is>
          <t>Regional 7</t>
        </is>
      </c>
      <c r="B18" s="12">
        <f>COUNTA('Data R7'!$C$4:$C$1001)</f>
        <v/>
      </c>
      <c r="C18" s="12">
        <f>COUNTIF('Data R7'!$G$4:$G$1001,"&lt;&gt;")</f>
        <v/>
      </c>
      <c r="D18" s="12">
        <f>COUNTIF('Data R7'!$J$4:$J$1001,"&lt;&gt;")</f>
        <v/>
      </c>
      <c r="E18" s="12">
        <f>COUNTIF('Data R7'!$Z$4:$Z$1001,"&lt;&gt;")</f>
        <v/>
      </c>
      <c r="F18" s="12">
        <f>COUNTIF('Data R7'!$AA$4:$AA$1001,"&lt;&gt;")</f>
        <v/>
      </c>
      <c r="G18" s="12">
        <f>COUNTIF('Data R7'!$AB$4:$AB$1001,"&lt;&gt;")</f>
        <v/>
      </c>
      <c r="H18" s="12">
        <f>IF(COUNTA('Data R7'!$C$4:$C$1001)=0,0,ROUND(COUNTIF('Data R7'!$AB$4:$AB$1001,"&lt;&gt;")/COUNTA('Data R7'!$C$4:$C$1001)*100,0))</f>
        <v/>
      </c>
      <c r="I18" s="12" t="inlineStr">
        <is>
          <t>Data R7</t>
        </is>
      </c>
    </row>
    <row r="19">
      <c r="A19" s="11" t="inlineStr">
        <is>
          <t>Regional 4 Palmco</t>
        </is>
      </c>
      <c r="B19" s="12">
        <f>COUNTA('Data R4P'!$C$4:$C$1001)</f>
        <v/>
      </c>
      <c r="C19" s="12">
        <f>COUNTIF('Data R4P'!$G$4:$G$1001,"&lt;&gt;")</f>
        <v/>
      </c>
      <c r="D19" s="12">
        <f>COUNTIF('Data R4P'!$J$4:$J$1001,"&lt;&gt;")</f>
        <v/>
      </c>
      <c r="E19" s="12">
        <f>COUNTIF('Data R4P'!$Z$4:$Z$1001,"&lt;&gt;")</f>
        <v/>
      </c>
      <c r="F19" s="12">
        <f>COUNTIF('Data R4P'!$AA$4:$AA$1001,"&lt;&gt;")</f>
        <v/>
      </c>
      <c r="G19" s="12">
        <f>COUNTIF('Data R4P'!$AB$4:$AB$1001,"&lt;&gt;")</f>
        <v/>
      </c>
      <c r="H19" s="12">
        <f>IF(COUNTA('Data R4P'!$C$4:$C$1001)=0,0,ROUND(COUNTIF('Data R4P'!$AB$4:$AB$1001,"&lt;&gt;")/COUNTA('Data R4P'!$C$4:$C$1001)*100,0))</f>
        <v/>
      </c>
      <c r="I19" s="12" t="inlineStr">
        <is>
          <t>Data R4P</t>
        </is>
      </c>
    </row>
    <row r="20">
      <c r="A20" s="11" t="inlineStr">
        <is>
          <t>Swasta/PPKS</t>
        </is>
      </c>
      <c r="B20" s="12">
        <f>COUNTA('Data SW'!$C$4:$C$1001)</f>
        <v/>
      </c>
      <c r="C20" s="12">
        <f>COUNTIF('Data SW'!$G$4:$G$1001,"&lt;&gt;")</f>
        <v/>
      </c>
      <c r="D20" s="12">
        <f>COUNTIF('Data SW'!$J$4:$J$1001,"&lt;&gt;")</f>
        <v/>
      </c>
      <c r="E20" s="12">
        <f>COUNTIF('Data SW'!$Z$4:$Z$1001,"&lt;&gt;")</f>
        <v/>
      </c>
      <c r="F20" s="12">
        <f>COUNTIF('Data SW'!$AA$4:$AA$1001,"&lt;&gt;")</f>
        <v/>
      </c>
      <c r="G20" s="12">
        <f>COUNTIF('Data SW'!$AB$4:$AB$1001,"&lt;&gt;")</f>
        <v/>
      </c>
      <c r="H20" s="12">
        <f>IF(COUNTA('Data SW'!$C$4:$C$1001)=0,0,ROUND(COUNTIF('Data SW'!$AB$4:$AB$1001,"&lt;&gt;")/COUNTA('Data SW'!$C$4:$C$1001)*100,0))</f>
        <v/>
      </c>
      <c r="I20" s="12" t="inlineStr">
        <is>
          <t>Data SW</t>
        </is>
      </c>
    </row>
    <row r="21">
      <c r="A21" s="13" t="inlineStr">
        <is>
          <t>TOTAL</t>
        </is>
      </c>
      <c r="B21" s="14">
        <f>COUNTA('Data R1'!$C$4:$C$1001)+COUNTA('Data R2'!$C$4:$C$1001)+COUNTA('Data R3'!$C$4:$C$1001)+COUNTA('Data R4'!$C$4:$C$1001)+COUNTA('Data R5'!$C$4:$C$1001)+COUNTA('Data R6'!$C$4:$C$1001)+COUNTA('Data R7'!$C$4:$C$1001)+COUNTA('Data R4P'!$C$4:$C$1001)+COUNTA('Data SW'!$C$4:$C$1001)</f>
        <v/>
      </c>
      <c r="C21" s="14">
        <f>COUNTIF('Data R1'!$G$4:$G$1001,"&lt;&gt;")+COUNTIF('Data R2'!$G$4:$G$1001,"&lt;&gt;")+COUNTIF('Data R3'!$G$4:$G$1001,"&lt;&gt;")+COUNTIF('Data R4'!$G$4:$G$1001,"&lt;&gt;")+COUNTIF('Data R5'!$G$4:$G$1001,"&lt;&gt;")+COUNTIF('Data R6'!$G$4:$G$1001,"&lt;&gt;")+COUNTIF('Data R7'!$G$4:$G$1001,"&lt;&gt;")+COUNTIF('Data R4P'!$G$4:$G$1001,"&lt;&gt;")+COUNTIF('Data SW'!$G$4:$G$1001,"&lt;&gt;")</f>
        <v/>
      </c>
      <c r="D21" s="14">
        <f>COUNTIF('Data R1'!$J$4:$J$1001,"&lt;&gt;")+COUNTIF('Data R2'!$J$4:$J$1001,"&lt;&gt;")+COUNTIF('Data R3'!$J$4:$J$1001,"&lt;&gt;")+COUNTIF('Data R4'!$J$4:$J$1001,"&lt;&gt;")+COUNTIF('Data R5'!$J$4:$J$1001,"&lt;&gt;")+COUNTIF('Data R6'!$J$4:$J$1001,"&lt;&gt;")+COUNTIF('Data R7'!$J$4:$J$1001,"&lt;&gt;")+COUNTIF('Data R4P'!$J$4:$J$1001,"&lt;&gt;")+COUNTIF('Data SW'!$J$4:$J$1001,"&lt;&gt;")</f>
        <v/>
      </c>
      <c r="E21" s="14">
        <f>COUNTIF('Data R1'!$Z$4:$Z$1001,"&lt;&gt;")+COUNTIF('Data R2'!$Z$4:$Z$1001,"&lt;&gt;")+COUNTIF('Data R3'!$Z$4:$Z$1001,"&lt;&gt;")+COUNTIF('Data R4'!$Z$4:$Z$1001,"&lt;&gt;")+COUNTIF('Data R5'!$Z$4:$Z$1001,"&lt;&gt;")+COUNTIF('Data R6'!$Z$4:$Z$1001,"&lt;&gt;")+COUNTIF('Data R7'!$Z$4:$Z$1001,"&lt;&gt;")+COUNTIF('Data R4P'!$Z$4:$Z$1001,"&lt;&gt;")+COUNTIF('Data SW'!$Z$4:$Z$1001,"&lt;&gt;")</f>
        <v/>
      </c>
      <c r="F21" s="14">
        <f>COUNTIF('Data R1'!$AA$4:$AA$1001,"&lt;&gt;")+COUNTIF('Data R2'!$AA$4:$AA$1001,"&lt;&gt;")+COUNTIF('Data R3'!$AA$4:$AA$1001,"&lt;&gt;")+COUNTIF('Data R4'!$AA$4:$AA$1001,"&lt;&gt;")+COUNTIF('Data R5'!$AA$4:$AA$1001,"&lt;&gt;")+COUNTIF('Data R6'!$AA$4:$AA$1001,"&lt;&gt;")+COUNTIF('Data R7'!$AA$4:$AA$1001,"&lt;&gt;")+COUNTIF('Data R4P'!$AA$4:$AA$1001,"&lt;&gt;")+COUNTIF('Data SW'!$AA$4:$AA$1001,"&lt;&gt;")</f>
        <v/>
      </c>
      <c r="G21" s="14">
        <f>COUNTIF('Data R1'!$AB$4:$AB$1001,"&lt;&gt;")+COUNTIF('Data R2'!$AB$4:$AB$1001,"&lt;&gt;")+COUNTIF('Data R3'!$AB$4:$AB$1001,"&lt;&gt;")+COUNTIF('Data R4'!$AB$4:$AB$1001,"&lt;&gt;")+COUNTIF('Data R5'!$AB$4:$AB$1001,"&lt;&gt;")+COUNTIF('Data R6'!$AB$4:$AB$1001,"&lt;&gt;")+COUNTIF('Data R7'!$AB$4:$AB$1001,"&lt;&gt;")+COUNTIF('Data R4P'!$AB$4:$AB$1001,"&lt;&gt;")+COUNTIF('Data SW'!$AB$4:$AB$1001,"&lt;&gt;")</f>
        <v/>
      </c>
      <c r="H21" s="14">
        <f>IF((COUNTA('Data R1'!$C$4:$C$1001)+COUNTA('Data R2'!$C$4:$C$1001)+COUNTA('Data R3'!$C$4:$C$1001)+COUNTA('Data R4'!$C$4:$C$1001)+COUNTA('Data R5'!$C$4:$C$1001)+COUNTA('Data R6'!$C$4:$C$1001)+COUNTA('Data R7'!$C$4:$C$1001)+COUNTA('Data R4P'!$C$4:$C$1001)+COUNTA('Data SW'!$C$4:$C$1001))=0,0,ROUND((COUNTIF('Data R1'!$AB$4:$AB$1001,"&lt;&gt;")+COUNTIF('Data R2'!$AB$4:$AB$1001,"&lt;&gt;")+COUNTIF('Data R3'!$AB$4:$AB$1001,"&lt;&gt;")+COUNTIF('Data R4'!$AB$4:$AB$1001,"&lt;&gt;")+COUNTIF('Data R5'!$AB$4:$AB$1001,"&lt;&gt;")+COUNTIF('Data R6'!$AB$4:$AB$1001,"&lt;&gt;")+COUNTIF('Data R7'!$AB$4:$AB$1001,"&lt;&gt;")+COUNTIF('Data R4P'!$AB$4:$AB$1001,"&lt;&gt;")+COUNTIF('Data SW'!$AB$4:$AB$1001,"&lt;&gt;"))/(COUNTA('Data R1'!$C$4:$C$1001)+COUNTA('Data R2'!$C$4:$C$1001)+COUNTA('Data R3'!$C$4:$C$1001)+COUNTA('Data R4'!$C$4:$C$1001)+COUNTA('Data R5'!$C$4:$C$1001)+COUNTA('Data R6'!$C$4:$C$1001)+COUNTA('Data R7'!$C$4:$C$1001)+COUNTA('Data R4P'!$C$4:$C$1001)+COUNTA('Data SW'!$C$4:$C$1001))*100,0))</f>
        <v/>
      </c>
      <c r="I21" s="14" t="n"/>
    </row>
    <row r="23">
      <c r="A23" s="40" t="inlineStr">
        <is>
          <t>RINGKASAN PER TAHUN (otomatis)</t>
        </is>
      </c>
    </row>
    <row r="24">
      <c r="A24" s="17" t="inlineStr">
        <is>
          <t>Tahun</t>
        </is>
      </c>
      <c r="B24" s="17" t="inlineStr">
        <is>
          <t>Total</t>
        </is>
      </c>
      <c r="C24" s="17" t="inlineStr">
        <is>
          <t>Draft Masuk</t>
        </is>
      </c>
      <c r="D24" s="17" t="inlineStr">
        <is>
          <t>Dikoreksi</t>
        </is>
      </c>
      <c r="E24" s="17" t="inlineStr">
        <is>
          <t>Direvisi</t>
        </is>
      </c>
      <c r="F24" s="17" t="inlineStr">
        <is>
          <t>Dicetak</t>
        </is>
      </c>
      <c r="G24" s="17" t="inlineStr">
        <is>
          <t>Sudah Dikirim</t>
        </is>
      </c>
      <c r="H24" s="17" t="inlineStr">
        <is>
          <t>% Selesai</t>
        </is>
      </c>
    </row>
    <row r="25">
      <c r="A25" s="18" t="n">
        <v>2024</v>
      </c>
      <c r="B25" s="19">
        <f>COUNTIFS('Data R1'!$C$4:$C$1001,"&lt;&gt;",'Data R1'!$AD$4:$AD$1001,$A25)+COUNTIFS('Data R2'!$C$4:$C$1001,"&lt;&gt;",'Data R2'!$AD$4:$AD$1001,$A25)+COUNTIFS('Data R3'!$C$4:$C$1001,"&lt;&gt;",'Data R3'!$AD$4:$AD$1001,$A25)+COUNTIFS('Data R4'!$C$4:$C$1001,"&lt;&gt;",'Data R4'!$AD$4:$AD$1001,$A25)+COUNTIFS('Data R5'!$C$4:$C$1001,"&lt;&gt;",'Data R5'!$AD$4:$AD$1001,$A25)+COUNTIFS('Data R6'!$C$4:$C$1001,"&lt;&gt;",'Data R6'!$AD$4:$AD$1001,$A25)+COUNTIFS('Data R7'!$C$4:$C$1001,"&lt;&gt;",'Data R7'!$AD$4:$AD$1001,$A25)+COUNTIFS('Data R4P'!$C$4:$C$1001,"&lt;&gt;",'Data R4P'!$AD$4:$AD$1001,$A25)+COUNTIFS('Data SW'!$C$4:$C$1001,"&lt;&gt;",'Data SW'!$AD$4:$AD$1001,$A25)</f>
        <v/>
      </c>
      <c r="C25" s="19">
        <f>COUNTIFS('Data R1'!$G$4:$G$1001,"&lt;&gt;",'Data R1'!$AD$4:$AD$1001,$A25)+COUNTIFS('Data R2'!$G$4:$G$1001,"&lt;&gt;",'Data R2'!$AD$4:$AD$1001,$A25)+COUNTIFS('Data R3'!$G$4:$G$1001,"&lt;&gt;",'Data R3'!$AD$4:$AD$1001,$A25)+COUNTIFS('Data R4'!$G$4:$G$1001,"&lt;&gt;",'Data R4'!$AD$4:$AD$1001,$A25)+COUNTIFS('Data R5'!$G$4:$G$1001,"&lt;&gt;",'Data R5'!$AD$4:$AD$1001,$A25)+COUNTIFS('Data R6'!$G$4:$G$1001,"&lt;&gt;",'Data R6'!$AD$4:$AD$1001,$A25)+COUNTIFS('Data R7'!$G$4:$G$1001,"&lt;&gt;",'Data R7'!$AD$4:$AD$1001,$A25)+COUNTIFS('Data R4P'!$G$4:$G$1001,"&lt;&gt;",'Data R4P'!$AD$4:$AD$1001,$A25)+COUNTIFS('Data SW'!$G$4:$G$1001,"&lt;&gt;",'Data SW'!$AD$4:$AD$1001,$A25)</f>
        <v/>
      </c>
      <c r="D25" s="19">
        <f>COUNTIFS('Data R1'!$J$4:$J$1001,"&lt;&gt;",'Data R1'!$AD$4:$AD$1001,$A25)+COUNTIFS('Data R2'!$J$4:$J$1001,"&lt;&gt;",'Data R2'!$AD$4:$AD$1001,$A25)+COUNTIFS('Data R3'!$J$4:$J$1001,"&lt;&gt;",'Data R3'!$AD$4:$AD$1001,$A25)+COUNTIFS('Data R4'!$J$4:$J$1001,"&lt;&gt;",'Data R4'!$AD$4:$AD$1001,$A25)+COUNTIFS('Data R5'!$J$4:$J$1001,"&lt;&gt;",'Data R5'!$AD$4:$AD$1001,$A25)+COUNTIFS('Data R6'!$J$4:$J$1001,"&lt;&gt;",'Data R6'!$AD$4:$AD$1001,$A25)+COUNTIFS('Data R7'!$J$4:$J$1001,"&lt;&gt;",'Data R7'!$AD$4:$AD$1001,$A25)+COUNTIFS('Data R4P'!$J$4:$J$1001,"&lt;&gt;",'Data R4P'!$AD$4:$AD$1001,$A25)+COUNTIFS('Data SW'!$J$4:$J$1001,"&lt;&gt;",'Data SW'!$AD$4:$AD$1001,$A25)</f>
        <v/>
      </c>
      <c r="E25" s="19">
        <f>COUNTIFS('Data R1'!$Z$4:$Z$1001,"&lt;&gt;",'Data R1'!$AD$4:$AD$1001,$A25)+COUNTIFS('Data R2'!$Z$4:$Z$1001,"&lt;&gt;",'Data R2'!$AD$4:$AD$1001,$A25)+COUNTIFS('Data R3'!$Z$4:$Z$1001,"&lt;&gt;",'Data R3'!$AD$4:$AD$1001,$A25)+COUNTIFS('Data R4'!$Z$4:$Z$1001,"&lt;&gt;",'Data R4'!$AD$4:$AD$1001,$A25)+COUNTIFS('Data R5'!$Z$4:$Z$1001,"&lt;&gt;",'Data R5'!$AD$4:$AD$1001,$A25)+COUNTIFS('Data R6'!$Z$4:$Z$1001,"&lt;&gt;",'Data R6'!$AD$4:$AD$1001,$A25)+COUNTIFS('Data R7'!$Z$4:$Z$1001,"&lt;&gt;",'Data R7'!$AD$4:$AD$1001,$A25)+COUNTIFS('Data R4P'!$Z$4:$Z$1001,"&lt;&gt;",'Data R4P'!$AD$4:$AD$1001,$A25)+COUNTIFS('Data SW'!$Z$4:$Z$1001,"&lt;&gt;",'Data SW'!$AD$4:$AD$1001,$A25)</f>
        <v/>
      </c>
      <c r="F25" s="19">
        <f>COUNTIFS('Data R1'!$AA$4:$AA$1001,"&lt;&gt;",'Data R1'!$AD$4:$AD$1001,$A25)+COUNTIFS('Data R2'!$AA$4:$AA$1001,"&lt;&gt;",'Data R2'!$AD$4:$AD$1001,$A25)+COUNTIFS('Data R3'!$AA$4:$AA$1001,"&lt;&gt;",'Data R3'!$AD$4:$AD$1001,$A25)+COUNTIFS('Data R4'!$AA$4:$AA$1001,"&lt;&gt;",'Data R4'!$AD$4:$AD$1001,$A25)+COUNTIFS('Data R5'!$AA$4:$AA$1001,"&lt;&gt;",'Data R5'!$AD$4:$AD$1001,$A25)+COUNTIFS('Data R6'!$AA$4:$AA$1001,"&lt;&gt;",'Data R6'!$AD$4:$AD$1001,$A25)+COUNTIFS('Data R7'!$AA$4:$AA$1001,"&lt;&gt;",'Data R7'!$AD$4:$AD$1001,$A25)+COUNTIFS('Data R4P'!$AA$4:$AA$1001,"&lt;&gt;",'Data R4P'!$AD$4:$AD$1001,$A25)+COUNTIFS('Data SW'!$AA$4:$AA$1001,"&lt;&gt;",'Data SW'!$AD$4:$AD$1001,$A25)</f>
        <v/>
      </c>
      <c r="G25" s="19">
        <f>COUNTIFS('Data R1'!$AB$4:$AB$1001,"&lt;&gt;",'Data R1'!$AD$4:$AD$1001,$A25)+COUNTIFS('Data R2'!$AB$4:$AB$1001,"&lt;&gt;",'Data R2'!$AD$4:$AD$1001,$A25)+COUNTIFS('Data R3'!$AB$4:$AB$1001,"&lt;&gt;",'Data R3'!$AD$4:$AD$1001,$A25)+COUNTIFS('Data R4'!$AB$4:$AB$1001,"&lt;&gt;",'Data R4'!$AD$4:$AD$1001,$A25)+COUNTIFS('Data R5'!$AB$4:$AB$1001,"&lt;&gt;",'Data R5'!$AD$4:$AD$1001,$A25)+COUNTIFS('Data R6'!$AB$4:$AB$1001,"&lt;&gt;",'Data R6'!$AD$4:$AD$1001,$A25)+COUNTIFS('Data R7'!$AB$4:$AB$1001,"&lt;&gt;",'Data R7'!$AD$4:$AD$1001,$A25)+COUNTIFS('Data R4P'!$AB$4:$AB$1001,"&lt;&gt;",'Data R4P'!$AD$4:$AD$1001,$A25)+COUNTIFS('Data SW'!$AB$4:$AB$1001,"&lt;&gt;",'Data SW'!$AD$4:$AD$1001,$A25)</f>
        <v/>
      </c>
      <c r="H25" s="19">
        <f>IF(B25=0,0,ROUND(G25/B25*100,0))</f>
        <v/>
      </c>
    </row>
    <row r="26">
      <c r="A26" s="18" t="n">
        <v>2025</v>
      </c>
      <c r="B26" s="19">
        <f>COUNTIFS('Data R1'!$C$4:$C$1001,"&lt;&gt;",'Data R1'!$AD$4:$AD$1001,$A26)+COUNTIFS('Data R2'!$C$4:$C$1001,"&lt;&gt;",'Data R2'!$AD$4:$AD$1001,$A26)+COUNTIFS('Data R3'!$C$4:$C$1001,"&lt;&gt;",'Data R3'!$AD$4:$AD$1001,$A26)+COUNTIFS('Data R4'!$C$4:$C$1001,"&lt;&gt;",'Data R4'!$AD$4:$AD$1001,$A26)+COUNTIFS('Data R5'!$C$4:$C$1001,"&lt;&gt;",'Data R5'!$AD$4:$AD$1001,$A26)+COUNTIFS('Data R6'!$C$4:$C$1001,"&lt;&gt;",'Data R6'!$AD$4:$AD$1001,$A26)+COUNTIFS('Data R7'!$C$4:$C$1001,"&lt;&gt;",'Data R7'!$AD$4:$AD$1001,$A26)+COUNTIFS('Data R4P'!$C$4:$C$1001,"&lt;&gt;",'Data R4P'!$AD$4:$AD$1001,$A26)+COUNTIFS('Data SW'!$C$4:$C$1001,"&lt;&gt;",'Data SW'!$AD$4:$AD$1001,$A26)</f>
        <v/>
      </c>
      <c r="C26" s="19">
        <f>COUNTIFS('Data R1'!$G$4:$G$1001,"&lt;&gt;",'Data R1'!$AD$4:$AD$1001,$A26)+COUNTIFS('Data R2'!$G$4:$G$1001,"&lt;&gt;",'Data R2'!$AD$4:$AD$1001,$A26)+COUNTIFS('Data R3'!$G$4:$G$1001,"&lt;&gt;",'Data R3'!$AD$4:$AD$1001,$A26)+COUNTIFS('Data R4'!$G$4:$G$1001,"&lt;&gt;",'Data R4'!$AD$4:$AD$1001,$A26)+COUNTIFS('Data R5'!$G$4:$G$1001,"&lt;&gt;",'Data R5'!$AD$4:$AD$1001,$A26)+COUNTIFS('Data R6'!$G$4:$G$1001,"&lt;&gt;",'Data R6'!$AD$4:$AD$1001,$A26)+COUNTIFS('Data R7'!$G$4:$G$1001,"&lt;&gt;",'Data R7'!$AD$4:$AD$1001,$A26)+COUNTIFS('Data R4P'!$G$4:$G$1001,"&lt;&gt;",'Data R4P'!$AD$4:$AD$1001,$A26)+COUNTIFS('Data SW'!$G$4:$G$1001,"&lt;&gt;",'Data SW'!$AD$4:$AD$1001,$A26)</f>
        <v/>
      </c>
      <c r="D26" s="19">
        <f>COUNTIFS('Data R1'!$J$4:$J$1001,"&lt;&gt;",'Data R1'!$AD$4:$AD$1001,$A26)+COUNTIFS('Data R2'!$J$4:$J$1001,"&lt;&gt;",'Data R2'!$AD$4:$AD$1001,$A26)+COUNTIFS('Data R3'!$J$4:$J$1001,"&lt;&gt;",'Data R3'!$AD$4:$AD$1001,$A26)+COUNTIFS('Data R4'!$J$4:$J$1001,"&lt;&gt;",'Data R4'!$AD$4:$AD$1001,$A26)+COUNTIFS('Data R5'!$J$4:$J$1001,"&lt;&gt;",'Data R5'!$AD$4:$AD$1001,$A26)+COUNTIFS('Data R6'!$J$4:$J$1001,"&lt;&gt;",'Data R6'!$AD$4:$AD$1001,$A26)+COUNTIFS('Data R7'!$J$4:$J$1001,"&lt;&gt;",'Data R7'!$AD$4:$AD$1001,$A26)+COUNTIFS('Data R4P'!$J$4:$J$1001,"&lt;&gt;",'Data R4P'!$AD$4:$AD$1001,$A26)+COUNTIFS('Data SW'!$J$4:$J$1001,"&lt;&gt;",'Data SW'!$AD$4:$AD$1001,$A26)</f>
        <v/>
      </c>
      <c r="E26" s="19">
        <f>COUNTIFS('Data R1'!$Z$4:$Z$1001,"&lt;&gt;",'Data R1'!$AD$4:$AD$1001,$A26)+COUNTIFS('Data R2'!$Z$4:$Z$1001,"&lt;&gt;",'Data R2'!$AD$4:$AD$1001,$A26)+COUNTIFS('Data R3'!$Z$4:$Z$1001,"&lt;&gt;",'Data R3'!$AD$4:$AD$1001,$A26)+COUNTIFS('Data R4'!$Z$4:$Z$1001,"&lt;&gt;",'Data R4'!$AD$4:$AD$1001,$A26)+COUNTIFS('Data R5'!$Z$4:$Z$1001,"&lt;&gt;",'Data R5'!$AD$4:$AD$1001,$A26)+COUNTIFS('Data R6'!$Z$4:$Z$1001,"&lt;&gt;",'Data R6'!$AD$4:$AD$1001,$A26)+COUNTIFS('Data R7'!$Z$4:$Z$1001,"&lt;&gt;",'Data R7'!$AD$4:$AD$1001,$A26)+COUNTIFS('Data R4P'!$Z$4:$Z$1001,"&lt;&gt;",'Data R4P'!$AD$4:$AD$1001,$A26)+COUNTIFS('Data SW'!$Z$4:$Z$1001,"&lt;&gt;",'Data SW'!$AD$4:$AD$1001,$A26)</f>
        <v/>
      </c>
      <c r="F26" s="19">
        <f>COUNTIFS('Data R1'!$AA$4:$AA$1001,"&lt;&gt;",'Data R1'!$AD$4:$AD$1001,$A26)+COUNTIFS('Data R2'!$AA$4:$AA$1001,"&lt;&gt;",'Data R2'!$AD$4:$AD$1001,$A26)+COUNTIFS('Data R3'!$AA$4:$AA$1001,"&lt;&gt;",'Data R3'!$AD$4:$AD$1001,$A26)+COUNTIFS('Data R4'!$AA$4:$AA$1001,"&lt;&gt;",'Data R4'!$AD$4:$AD$1001,$A26)+COUNTIFS('Data R5'!$AA$4:$AA$1001,"&lt;&gt;",'Data R5'!$AD$4:$AD$1001,$A26)+COUNTIFS('Data R6'!$AA$4:$AA$1001,"&lt;&gt;",'Data R6'!$AD$4:$AD$1001,$A26)+COUNTIFS('Data R7'!$AA$4:$AA$1001,"&lt;&gt;",'Data R7'!$AD$4:$AD$1001,$A26)+COUNTIFS('Data R4P'!$AA$4:$AA$1001,"&lt;&gt;",'Data R4P'!$AD$4:$AD$1001,$A26)+COUNTIFS('Data SW'!$AA$4:$AA$1001,"&lt;&gt;",'Data SW'!$AD$4:$AD$1001,$A26)</f>
        <v/>
      </c>
      <c r="G26" s="19">
        <f>COUNTIFS('Data R1'!$AB$4:$AB$1001,"&lt;&gt;",'Data R1'!$AD$4:$AD$1001,$A26)+COUNTIFS('Data R2'!$AB$4:$AB$1001,"&lt;&gt;",'Data R2'!$AD$4:$AD$1001,$A26)+COUNTIFS('Data R3'!$AB$4:$AB$1001,"&lt;&gt;",'Data R3'!$AD$4:$AD$1001,$A26)+COUNTIFS('Data R4'!$AB$4:$AB$1001,"&lt;&gt;",'Data R4'!$AD$4:$AD$1001,$A26)+COUNTIFS('Data R5'!$AB$4:$AB$1001,"&lt;&gt;",'Data R5'!$AD$4:$AD$1001,$A26)+COUNTIFS('Data R6'!$AB$4:$AB$1001,"&lt;&gt;",'Data R6'!$AD$4:$AD$1001,$A26)+COUNTIFS('Data R7'!$AB$4:$AB$1001,"&lt;&gt;",'Data R7'!$AD$4:$AD$1001,$A26)+COUNTIFS('Data R4P'!$AB$4:$AB$1001,"&lt;&gt;",'Data R4P'!$AD$4:$AD$1001,$A26)+COUNTIFS('Data SW'!$AB$4:$AB$1001,"&lt;&gt;",'Data SW'!$AD$4:$AD$1001,$A26)</f>
        <v/>
      </c>
      <c r="H26" s="19">
        <f>IF(B26=0,0,ROUND(G26/B26*100,0))</f>
        <v/>
      </c>
    </row>
    <row r="27">
      <c r="A27" s="18" t="n">
        <v>2026</v>
      </c>
      <c r="B27" s="19">
        <f>COUNTIFS('Data R1'!$C$4:$C$1001,"&lt;&gt;",'Data R1'!$AD$4:$AD$1001,$A27)+COUNTIFS('Data R2'!$C$4:$C$1001,"&lt;&gt;",'Data R2'!$AD$4:$AD$1001,$A27)+COUNTIFS('Data R3'!$C$4:$C$1001,"&lt;&gt;",'Data R3'!$AD$4:$AD$1001,$A27)+COUNTIFS('Data R4'!$C$4:$C$1001,"&lt;&gt;",'Data R4'!$AD$4:$AD$1001,$A27)+COUNTIFS('Data R5'!$C$4:$C$1001,"&lt;&gt;",'Data R5'!$AD$4:$AD$1001,$A27)+COUNTIFS('Data R6'!$C$4:$C$1001,"&lt;&gt;",'Data R6'!$AD$4:$AD$1001,$A27)+COUNTIFS('Data R7'!$C$4:$C$1001,"&lt;&gt;",'Data R7'!$AD$4:$AD$1001,$A27)+COUNTIFS('Data R4P'!$C$4:$C$1001,"&lt;&gt;",'Data R4P'!$AD$4:$AD$1001,$A27)+COUNTIFS('Data SW'!$C$4:$C$1001,"&lt;&gt;",'Data SW'!$AD$4:$AD$1001,$A27)</f>
        <v/>
      </c>
      <c r="C27" s="19">
        <f>COUNTIFS('Data R1'!$G$4:$G$1001,"&lt;&gt;",'Data R1'!$AD$4:$AD$1001,$A27)+COUNTIFS('Data R2'!$G$4:$G$1001,"&lt;&gt;",'Data R2'!$AD$4:$AD$1001,$A27)+COUNTIFS('Data R3'!$G$4:$G$1001,"&lt;&gt;",'Data R3'!$AD$4:$AD$1001,$A27)+COUNTIFS('Data R4'!$G$4:$G$1001,"&lt;&gt;",'Data R4'!$AD$4:$AD$1001,$A27)+COUNTIFS('Data R5'!$G$4:$G$1001,"&lt;&gt;",'Data R5'!$AD$4:$AD$1001,$A27)+COUNTIFS('Data R6'!$G$4:$G$1001,"&lt;&gt;",'Data R6'!$AD$4:$AD$1001,$A27)+COUNTIFS('Data R7'!$G$4:$G$1001,"&lt;&gt;",'Data R7'!$AD$4:$AD$1001,$A27)+COUNTIFS('Data R4P'!$G$4:$G$1001,"&lt;&gt;",'Data R4P'!$AD$4:$AD$1001,$A27)+COUNTIFS('Data SW'!$G$4:$G$1001,"&lt;&gt;",'Data SW'!$AD$4:$AD$1001,$A27)</f>
        <v/>
      </c>
      <c r="D27" s="19">
        <f>COUNTIFS('Data R1'!$J$4:$J$1001,"&lt;&gt;",'Data R1'!$AD$4:$AD$1001,$A27)+COUNTIFS('Data R2'!$J$4:$J$1001,"&lt;&gt;",'Data R2'!$AD$4:$AD$1001,$A27)+COUNTIFS('Data R3'!$J$4:$J$1001,"&lt;&gt;",'Data R3'!$AD$4:$AD$1001,$A27)+COUNTIFS('Data R4'!$J$4:$J$1001,"&lt;&gt;",'Data R4'!$AD$4:$AD$1001,$A27)+COUNTIFS('Data R5'!$J$4:$J$1001,"&lt;&gt;",'Data R5'!$AD$4:$AD$1001,$A27)+COUNTIFS('Data R6'!$J$4:$J$1001,"&lt;&gt;",'Data R6'!$AD$4:$AD$1001,$A27)+COUNTIFS('Data R7'!$J$4:$J$1001,"&lt;&gt;",'Data R7'!$AD$4:$AD$1001,$A27)+COUNTIFS('Data R4P'!$J$4:$J$1001,"&lt;&gt;",'Data R4P'!$AD$4:$AD$1001,$A27)+COUNTIFS('Data SW'!$J$4:$J$1001,"&lt;&gt;",'Data SW'!$AD$4:$AD$1001,$A27)</f>
        <v/>
      </c>
      <c r="E27" s="19">
        <f>COUNTIFS('Data R1'!$Z$4:$Z$1001,"&lt;&gt;",'Data R1'!$AD$4:$AD$1001,$A27)+COUNTIFS('Data R2'!$Z$4:$Z$1001,"&lt;&gt;",'Data R2'!$AD$4:$AD$1001,$A27)+COUNTIFS('Data R3'!$Z$4:$Z$1001,"&lt;&gt;",'Data R3'!$AD$4:$AD$1001,$A27)+COUNTIFS('Data R4'!$Z$4:$Z$1001,"&lt;&gt;",'Data R4'!$AD$4:$AD$1001,$A27)+COUNTIFS('Data R5'!$Z$4:$Z$1001,"&lt;&gt;",'Data R5'!$AD$4:$AD$1001,$A27)+COUNTIFS('Data R6'!$Z$4:$Z$1001,"&lt;&gt;",'Data R6'!$AD$4:$AD$1001,$A27)+COUNTIFS('Data R7'!$Z$4:$Z$1001,"&lt;&gt;",'Data R7'!$AD$4:$AD$1001,$A27)+COUNTIFS('Data R4P'!$Z$4:$Z$1001,"&lt;&gt;",'Data R4P'!$AD$4:$AD$1001,$A27)+COUNTIFS('Data SW'!$Z$4:$Z$1001,"&lt;&gt;",'Data SW'!$AD$4:$AD$1001,$A27)</f>
        <v/>
      </c>
      <c r="F27" s="19">
        <f>COUNTIFS('Data R1'!$AA$4:$AA$1001,"&lt;&gt;",'Data R1'!$AD$4:$AD$1001,$A27)+COUNTIFS('Data R2'!$AA$4:$AA$1001,"&lt;&gt;",'Data R2'!$AD$4:$AD$1001,$A27)+COUNTIFS('Data R3'!$AA$4:$AA$1001,"&lt;&gt;",'Data R3'!$AD$4:$AD$1001,$A27)+COUNTIFS('Data R4'!$AA$4:$AA$1001,"&lt;&gt;",'Data R4'!$AD$4:$AD$1001,$A27)+COUNTIFS('Data R5'!$AA$4:$AA$1001,"&lt;&gt;",'Data R5'!$AD$4:$AD$1001,$A27)+COUNTIFS('Data R6'!$AA$4:$AA$1001,"&lt;&gt;",'Data R6'!$AD$4:$AD$1001,$A27)+COUNTIFS('Data R7'!$AA$4:$AA$1001,"&lt;&gt;",'Data R7'!$AD$4:$AD$1001,$A27)+COUNTIFS('Data R4P'!$AA$4:$AA$1001,"&lt;&gt;",'Data R4P'!$AD$4:$AD$1001,$A27)+COUNTIFS('Data SW'!$AA$4:$AA$1001,"&lt;&gt;",'Data SW'!$AD$4:$AD$1001,$A27)</f>
        <v/>
      </c>
      <c r="G27" s="19">
        <f>COUNTIFS('Data R1'!$AB$4:$AB$1001,"&lt;&gt;",'Data R1'!$AD$4:$AD$1001,$A27)+COUNTIFS('Data R2'!$AB$4:$AB$1001,"&lt;&gt;",'Data R2'!$AD$4:$AD$1001,$A27)+COUNTIFS('Data R3'!$AB$4:$AB$1001,"&lt;&gt;",'Data R3'!$AD$4:$AD$1001,$A27)+COUNTIFS('Data R4'!$AB$4:$AB$1001,"&lt;&gt;",'Data R4'!$AD$4:$AD$1001,$A27)+COUNTIFS('Data R5'!$AB$4:$AB$1001,"&lt;&gt;",'Data R5'!$AD$4:$AD$1001,$A27)+COUNTIFS('Data R6'!$AB$4:$AB$1001,"&lt;&gt;",'Data R6'!$AD$4:$AD$1001,$A27)+COUNTIFS('Data R7'!$AB$4:$AB$1001,"&lt;&gt;",'Data R7'!$AD$4:$AD$1001,$A27)+COUNTIFS('Data R4P'!$AB$4:$AB$1001,"&lt;&gt;",'Data R4P'!$AD$4:$AD$1001,$A27)+COUNTIFS('Data SW'!$AB$4:$AB$1001,"&lt;&gt;",'Data SW'!$AD$4:$AD$1001,$A27)</f>
        <v/>
      </c>
      <c r="H27" s="19">
        <f>IF(B27=0,0,ROUND(G27/B27*100,0))</f>
        <v/>
      </c>
    </row>
    <row r="28">
      <c r="A28" s="18" t="inlineStr">
        <is>
          <t>TOTAL</t>
        </is>
      </c>
      <c r="B28" s="19">
        <f>SUM(B25:B27)</f>
        <v/>
      </c>
      <c r="C28" s="19">
        <f>SUM(C25:C27)</f>
        <v/>
      </c>
      <c r="D28" s="19">
        <f>SUM(D25:D27)</f>
        <v/>
      </c>
      <c r="E28" s="19">
        <f>SUM(E25:E27)</f>
        <v/>
      </c>
      <c r="F28" s="19">
        <f>SUM(F25:F27)</f>
        <v/>
      </c>
      <c r="G28" s="19">
        <f>SUM(G25:G27)</f>
        <v/>
      </c>
      <c r="H28" s="19">
        <f>IF(B28=0,0,ROUND(G28/B28*100,0))</f>
        <v/>
      </c>
    </row>
    <row r="30">
      <c r="A30" s="40" t="inlineStr">
        <is>
          <t>RINGKASAN PER TAHUN PER REGIONAL (otomatis)</t>
        </is>
      </c>
    </row>
    <row r="31" ht="29" customHeight="1" s="35">
      <c r="A31" s="17" t="inlineStr">
        <is>
          <t>Tahun</t>
        </is>
      </c>
      <c r="B31" s="20" t="inlineStr">
        <is>
          <t>Regional 1</t>
        </is>
      </c>
      <c r="C31" s="20" t="inlineStr">
        <is>
          <t>Regional 2</t>
        </is>
      </c>
      <c r="D31" s="20" t="inlineStr">
        <is>
          <t>Regional 3</t>
        </is>
      </c>
      <c r="E31" s="20" t="inlineStr">
        <is>
          <t>Regional 4</t>
        </is>
      </c>
      <c r="F31" s="20" t="inlineStr">
        <is>
          <t>Regional 5</t>
        </is>
      </c>
      <c r="G31" s="20" t="inlineStr">
        <is>
          <t>Regional 6</t>
        </is>
      </c>
      <c r="H31" s="20" t="inlineStr">
        <is>
          <t>Regional 7</t>
        </is>
      </c>
      <c r="I31" s="20" t="inlineStr">
        <is>
          <t>Regional 4 Palmco</t>
        </is>
      </c>
      <c r="J31" s="20" t="inlineStr">
        <is>
          <t>Swasta/PPKS</t>
        </is>
      </c>
      <c r="K31" s="17" t="inlineStr">
        <is>
          <t>TOTAL</t>
        </is>
      </c>
    </row>
    <row r="32">
      <c r="A32" s="18" t="n">
        <v>2024</v>
      </c>
      <c r="B32" s="19">
        <f>COUNTIFS('Data R1'!$AD$4:$AD$1001,$A32,'Data R1'!$C$4:$C$1001,"&lt;&gt;")</f>
        <v/>
      </c>
      <c r="C32" s="19">
        <f>COUNTIFS('Data R2'!$AD$4:$AD$1001,$A32,'Data R2'!$C$4:$C$1001,"&lt;&gt;")</f>
        <v/>
      </c>
      <c r="D32" s="19">
        <f>COUNTIFS('Data R3'!$AD$4:$AD$1001,$A32,'Data R3'!$C$4:$C$1001,"&lt;&gt;")</f>
        <v/>
      </c>
      <c r="E32" s="19">
        <f>COUNTIFS('Data R4'!$AD$4:$AD$1001,$A32,'Data R4'!$C$4:$C$1001,"&lt;&gt;")</f>
        <v/>
      </c>
      <c r="F32" s="19">
        <f>COUNTIFS('Data R5'!$AD$4:$AD$1001,$A32,'Data R5'!$C$4:$C$1001,"&lt;&gt;")</f>
        <v/>
      </c>
      <c r="G32" s="19">
        <f>COUNTIFS('Data R6'!$AD$4:$AD$1001,$A32,'Data R6'!$C$4:$C$1001,"&lt;&gt;")</f>
        <v/>
      </c>
      <c r="H32" s="19">
        <f>COUNTIFS('Data R7'!$AD$4:$AD$1001,$A32,'Data R7'!$C$4:$C$1001,"&lt;&gt;")</f>
        <v/>
      </c>
      <c r="I32" s="19">
        <f>COUNTIFS('Data R4P'!$AD$4:$AD$1001,$A32,'Data R4P'!$C$4:$C$1001,"&lt;&gt;")</f>
        <v/>
      </c>
      <c r="J32" s="19">
        <f>COUNTIFS('Data SW'!$AD$4:$AD$1001,$A32,'Data SW'!$C$4:$C$1001,"&lt;&gt;")</f>
        <v/>
      </c>
      <c r="K32" s="19">
        <f>SUM(B32:J32)</f>
        <v/>
      </c>
    </row>
    <row r="33">
      <c r="A33" s="18" t="n">
        <v>2025</v>
      </c>
      <c r="B33" s="19">
        <f>COUNTIFS('Data R1'!$AD$4:$AD$1001,$A33,'Data R1'!$C$4:$C$1001,"&lt;&gt;")</f>
        <v/>
      </c>
      <c r="C33" s="19">
        <f>COUNTIFS('Data R2'!$AD$4:$AD$1001,$A33,'Data R2'!$C$4:$C$1001,"&lt;&gt;")</f>
        <v/>
      </c>
      <c r="D33" s="19">
        <f>COUNTIFS('Data R3'!$AD$4:$AD$1001,$A33,'Data R3'!$C$4:$C$1001,"&lt;&gt;")</f>
        <v/>
      </c>
      <c r="E33" s="19">
        <f>COUNTIFS('Data R4'!$AD$4:$AD$1001,$A33,'Data R4'!$C$4:$C$1001,"&lt;&gt;")</f>
        <v/>
      </c>
      <c r="F33" s="19">
        <f>COUNTIFS('Data R5'!$AD$4:$AD$1001,$A33,'Data R5'!$C$4:$C$1001,"&lt;&gt;")</f>
        <v/>
      </c>
      <c r="G33" s="19">
        <f>COUNTIFS('Data R6'!$AD$4:$AD$1001,$A33,'Data R6'!$C$4:$C$1001,"&lt;&gt;")</f>
        <v/>
      </c>
      <c r="H33" s="19">
        <f>COUNTIFS('Data R7'!$AD$4:$AD$1001,$A33,'Data R7'!$C$4:$C$1001,"&lt;&gt;")</f>
        <v/>
      </c>
      <c r="I33" s="19">
        <f>COUNTIFS('Data R4P'!$AD$4:$AD$1001,$A33,'Data R4P'!$C$4:$C$1001,"&lt;&gt;")</f>
        <v/>
      </c>
      <c r="J33" s="19">
        <f>COUNTIFS('Data SW'!$AD$4:$AD$1001,$A33,'Data SW'!$C$4:$C$1001,"&lt;&gt;")</f>
        <v/>
      </c>
      <c r="K33" s="19">
        <f>SUM(B33:J33)</f>
        <v/>
      </c>
    </row>
    <row r="34">
      <c r="A34" s="18" t="n">
        <v>2026</v>
      </c>
      <c r="B34" s="19">
        <f>COUNTIFS('Data R1'!$AD$4:$AD$1001,$A34,'Data R1'!$C$4:$C$1001,"&lt;&gt;")</f>
        <v/>
      </c>
      <c r="C34" s="19">
        <f>COUNTIFS('Data R2'!$AD$4:$AD$1001,$A34,'Data R2'!$C$4:$C$1001,"&lt;&gt;")</f>
        <v/>
      </c>
      <c r="D34" s="19">
        <f>COUNTIFS('Data R3'!$AD$4:$AD$1001,$A34,'Data R3'!$C$4:$C$1001,"&lt;&gt;")</f>
        <v/>
      </c>
      <c r="E34" s="19">
        <f>COUNTIFS('Data R4'!$AD$4:$AD$1001,$A34,'Data R4'!$C$4:$C$1001,"&lt;&gt;")</f>
        <v/>
      </c>
      <c r="F34" s="19">
        <f>COUNTIFS('Data R5'!$AD$4:$AD$1001,$A34,'Data R5'!$C$4:$C$1001,"&lt;&gt;")</f>
        <v/>
      </c>
      <c r="G34" s="19">
        <f>COUNTIFS('Data R6'!$AD$4:$AD$1001,$A34,'Data R6'!$C$4:$C$1001,"&lt;&gt;")</f>
        <v/>
      </c>
      <c r="H34" s="19">
        <f>COUNTIFS('Data R7'!$AD$4:$AD$1001,$A34,'Data R7'!$C$4:$C$1001,"&lt;&gt;")</f>
        <v/>
      </c>
      <c r="I34" s="19">
        <f>COUNTIFS('Data R4P'!$AD$4:$AD$1001,$A34,'Data R4P'!$C$4:$C$1001,"&lt;&gt;")</f>
        <v/>
      </c>
      <c r="J34" s="19">
        <f>COUNTIFS('Data SW'!$AD$4:$AD$1001,$A34,'Data SW'!$C$4:$C$1001,"&lt;&gt;")</f>
        <v/>
      </c>
      <c r="K34" s="19">
        <f>SUM(B34:J34)</f>
        <v/>
      </c>
    </row>
    <row r="35">
      <c r="A35" s="18" t="inlineStr">
        <is>
          <t>TOTAL</t>
        </is>
      </c>
      <c r="B35" s="19">
        <f>SUM(B32:B34)</f>
        <v/>
      </c>
      <c r="C35" s="19">
        <f>SUM(C32:C34)</f>
        <v/>
      </c>
      <c r="D35" s="19">
        <f>SUM(D32:D34)</f>
        <v/>
      </c>
      <c r="E35" s="19">
        <f>SUM(E32:E34)</f>
        <v/>
      </c>
      <c r="F35" s="19">
        <f>SUM(F32:F34)</f>
        <v/>
      </c>
      <c r="G35" s="19">
        <f>SUM(G32:G34)</f>
        <v/>
      </c>
      <c r="H35" s="19">
        <f>SUM(H32:H34)</f>
        <v/>
      </c>
      <c r="I35" s="19">
        <f>SUM(I32:I34)</f>
        <v/>
      </c>
      <c r="J35" s="19">
        <f>SUM(J32:J34)</f>
        <v/>
      </c>
      <c r="K35" s="19">
        <f>SUM(K32:K34)</f>
        <v/>
      </c>
    </row>
    <row r="37">
      <c r="A37" s="40" t="inlineStr">
        <is>
          <t>RINGKASAN % SELESAI PER TAHUN PER REGIONAL (otomatis)</t>
        </is>
      </c>
    </row>
    <row r="38" ht="29" customHeight="1" s="35">
      <c r="A38" s="17" t="inlineStr">
        <is>
          <t>Tahun</t>
        </is>
      </c>
      <c r="B38" s="20" t="inlineStr">
        <is>
          <t>Regional 1</t>
        </is>
      </c>
      <c r="C38" s="20" t="inlineStr">
        <is>
          <t>Regional 2</t>
        </is>
      </c>
      <c r="D38" s="20" t="inlineStr">
        <is>
          <t>Regional 3</t>
        </is>
      </c>
      <c r="E38" s="20" t="inlineStr">
        <is>
          <t>Regional 4</t>
        </is>
      </c>
      <c r="F38" s="20" t="inlineStr">
        <is>
          <t>Regional 5</t>
        </is>
      </c>
      <c r="G38" s="20" t="inlineStr">
        <is>
          <t>Regional 6</t>
        </is>
      </c>
      <c r="H38" s="20" t="inlineStr">
        <is>
          <t>Regional 7</t>
        </is>
      </c>
      <c r="I38" s="20" t="inlineStr">
        <is>
          <t>Regional 4 Palmco</t>
        </is>
      </c>
      <c r="J38" s="20" t="inlineStr">
        <is>
          <t>Swasta/PPKS</t>
        </is>
      </c>
      <c r="K38" s="17" t="inlineStr">
        <is>
          <t>TOTAL</t>
        </is>
      </c>
    </row>
    <row r="39">
      <c r="A39" t="n">
        <v>2024</v>
      </c>
      <c r="B39">
        <f>IF(COUNTIFS('Data R1'!$AD$4:$AD$1001,$A39,'Data R1'!$C$4:$C$1001,"&lt;&gt;")=0,0,ROUND(COUNTIFS('Data R1'!$AD$4:$AD$1001,$A39,'Data R1'!$AB$4:$AB$1001,"&lt;&gt;")/COUNTIFS('Data R1'!$AD$4:$AD$1001,$A39,'Data R1'!$C$4:$C$1001,"&lt;&gt;")*100,0))</f>
        <v/>
      </c>
      <c r="C39">
        <f>IF(COUNTIFS('Data R2'!$AD$4:$AD$1001,$A39,'Data R2'!$C$4:$C$1001,"&lt;&gt;")=0,0,ROUND(COUNTIFS('Data R2'!$AD$4:$AD$1001,$A39,'Data R2'!$AB$4:$AB$1001,"&lt;&gt;")/COUNTIFS('Data R2'!$AD$4:$AD$1001,$A39,'Data R2'!$C$4:$C$1001,"&lt;&gt;")*100,0))</f>
        <v/>
      </c>
      <c r="D39">
        <f>IF(COUNTIFS('Data R3'!$AD$4:$AD$1001,$A39,'Data R3'!$C$4:$C$1001,"&lt;&gt;")=0,0,ROUND(COUNTIFS('Data R3'!$AD$4:$AD$1001,$A39,'Data R3'!$AB$4:$AB$1001,"&lt;&gt;")/COUNTIFS('Data R3'!$AD$4:$AD$1001,$A39,'Data R3'!$C$4:$C$1001,"&lt;&gt;")*100,0))</f>
        <v/>
      </c>
      <c r="E39">
        <f>IF(COUNTIFS('Data R4'!$AD$4:$AD$1001,$A39,'Data R4'!$C$4:$C$1001,"&lt;&gt;")=0,0,ROUND(COUNTIFS('Data R4'!$AD$4:$AD$1001,$A39,'Data R4'!$AB$4:$AB$1001,"&lt;&gt;")/COUNTIFS('Data R4'!$AD$4:$AD$1001,$A39,'Data R4'!$C$4:$C$1001,"&lt;&gt;")*100,0))</f>
        <v/>
      </c>
      <c r="F39">
        <f>IF(COUNTIFS('Data R5'!$AD$4:$AD$1001,$A39,'Data R5'!$C$4:$C$1001,"&lt;&gt;")=0,0,ROUND(COUNTIFS('Data R5'!$AD$4:$AD$1001,$A39,'Data R5'!$AB$4:$AB$1001,"&lt;&gt;")/COUNTIFS('Data R5'!$AD$4:$AD$1001,$A39,'Data R5'!$C$4:$C$1001,"&lt;&gt;")*100,0))</f>
        <v/>
      </c>
      <c r="G39">
        <f>IF(COUNTIFS('Data R6'!$AD$4:$AD$1001,$A39,'Data R6'!$C$4:$C$1001,"&lt;&gt;")=0,0,ROUND(COUNTIFS('Data R6'!$AD$4:$AD$1001,$A39,'Data R6'!$AB$4:$AB$1001,"&lt;&gt;")/COUNTIFS('Data R6'!$AD$4:$AD$1001,$A39,'Data R6'!$C$4:$C$1001,"&lt;&gt;")*100,0))</f>
        <v/>
      </c>
      <c r="H39">
        <f>IF(COUNTIFS('Data R7'!$AD$4:$AD$1001,$A39,'Data R7'!$C$4:$C$1001,"&lt;&gt;")=0,0,ROUND(COUNTIFS('Data R7'!$AD$4:$AD$1001,$A39,'Data R7'!$AB$4:$AB$1001,"&lt;&gt;")/COUNTIFS('Data R7'!$AD$4:$AD$1001,$A39,'Data R7'!$C$4:$C$1001,"&lt;&gt;")*100,0))</f>
        <v/>
      </c>
      <c r="I39">
        <f>IF(COUNTIFS('Data R4P'!$AD$4:$AD$1001,$A39,'Data R4P'!$C$4:$C$1001,"&lt;&gt;")=0,0,ROUND(COUNTIFS('Data R4P'!$AD$4:$AD$1001,$A39,'Data R4P'!$AB$4:$AB$1001,"&lt;&gt;")/COUNTIFS('Data R4P'!$AD$4:$AD$1001,$A39,'Data R4P'!$C$4:$C$1001,"&lt;&gt;")*100,0))</f>
        <v/>
      </c>
      <c r="J39">
        <f>IF(COUNTIFS('Data SW'!$AD$4:$AD$1001,$A39,'Data SW'!$C$4:$C$1001,"&lt;&gt;")=0,0,ROUND(COUNTIFS('Data SW'!$AD$4:$AD$1001,$A39,'Data SW'!$AB$4:$AB$1001,"&lt;&gt;")/COUNTIFS('Data SW'!$AD$4:$AD$1001,$A39,'Data SW'!$C$4:$C$1001,"&lt;&gt;")*100,0))</f>
        <v/>
      </c>
      <c r="K39">
        <f>IF(SUM(B39:J39)=0,0,ROUND(AVERAGE(B39:J39),0))</f>
        <v/>
      </c>
    </row>
    <row r="40">
      <c r="A40" s="18" t="n">
        <v>2025</v>
      </c>
      <c r="B40" s="19">
        <f>IF(COUNTIFS('Data R1'!$AD$4:$AD$1001,$A40,'Data R1'!$C$4:$C$1001,"&lt;&gt;")=0,0,ROUND(COUNTIFS('Data R1'!$AD$4:$AD$1001,$A40,'Data R1'!$AB$4:$AB$1001,"&lt;&gt;")/COUNTIFS('Data R1'!$AD$4:$AD$1001,$A40,'Data R1'!$C$4:$C$1001,"&lt;&gt;")*100,0))</f>
        <v/>
      </c>
      <c r="C40" s="19">
        <f>IF(COUNTIFS('Data R2'!$AD$4:$AD$1001,$A40,'Data R2'!$C$4:$C$1001,"&lt;&gt;")=0,0,ROUND(COUNTIFS('Data R2'!$AD$4:$AD$1001,$A40,'Data R2'!$AB$4:$AB$1001,"&lt;&gt;")/COUNTIFS('Data R2'!$AD$4:$AD$1001,$A40,'Data R2'!$C$4:$C$1001,"&lt;&gt;")*100,0))</f>
        <v/>
      </c>
      <c r="D40" s="19">
        <f>IF(COUNTIFS('Data R3'!$AD$4:$AD$1001,$A40,'Data R3'!$C$4:$C$1001,"&lt;&gt;")=0,0,ROUND(COUNTIFS('Data R3'!$AD$4:$AD$1001,$A40,'Data R3'!$AB$4:$AB$1001,"&lt;&gt;")/COUNTIFS('Data R3'!$AD$4:$AD$1001,$A40,'Data R3'!$C$4:$C$1001,"&lt;&gt;")*100,0))</f>
        <v/>
      </c>
      <c r="E40" s="19">
        <f>IF(COUNTIFS('Data R4'!$AD$4:$AD$1001,$A40,'Data R4'!$C$4:$C$1001,"&lt;&gt;")=0,0,ROUND(COUNTIFS('Data R4'!$AD$4:$AD$1001,$A40,'Data R4'!$AB$4:$AB$1001,"&lt;&gt;")/COUNTIFS('Data R4'!$AD$4:$AD$1001,$A40,'Data R4'!$C$4:$C$1001,"&lt;&gt;")*100,0))</f>
        <v/>
      </c>
      <c r="F40" s="19">
        <f>IF(COUNTIFS('Data R5'!$AD$4:$AD$1001,$A40,'Data R5'!$C$4:$C$1001,"&lt;&gt;")=0,0,ROUND(COUNTIFS('Data R5'!$AD$4:$AD$1001,$A40,'Data R5'!$AB$4:$AB$1001,"&lt;&gt;")/COUNTIFS('Data R5'!$AD$4:$AD$1001,$A40,'Data R5'!$C$4:$C$1001,"&lt;&gt;")*100,0))</f>
        <v/>
      </c>
      <c r="G40" s="19">
        <f>IF(COUNTIFS('Data R6'!$AD$4:$AD$1001,$A40,'Data R6'!$C$4:$C$1001,"&lt;&gt;")=0,0,ROUND(COUNTIFS('Data R6'!$AD$4:$AD$1001,$A40,'Data R6'!$AB$4:$AB$1001,"&lt;&gt;")/COUNTIFS('Data R6'!$AD$4:$AD$1001,$A40,'Data R6'!$C$4:$C$1001,"&lt;&gt;")*100,0))</f>
        <v/>
      </c>
      <c r="H40" s="19">
        <f>IF(COUNTIFS('Data R7'!$AD$4:$AD$1001,$A40,'Data R7'!$C$4:$C$1001,"&lt;&gt;")=0,0,ROUND(COUNTIFS('Data R7'!$AD$4:$AD$1001,$A40,'Data R7'!$AB$4:$AB$1001,"&lt;&gt;")/COUNTIFS('Data R7'!$AD$4:$AD$1001,$A40,'Data R7'!$C$4:$C$1001,"&lt;&gt;")*100,0))</f>
        <v/>
      </c>
      <c r="I40" s="19">
        <f>IF(COUNTIFS('Data R4P'!$AD$4:$AD$1001,$A40,'Data R4P'!$C$4:$C$1001,"&lt;&gt;")=0,0,ROUND(COUNTIFS('Data R4P'!$AD$4:$AD$1001,$A40,'Data R4P'!$AB$4:$AB$1001,"&lt;&gt;")/COUNTIFS('Data R4P'!$AD$4:$AD$1001,$A40,'Data R4P'!$C$4:$C$1001,"&lt;&gt;")*100,0))</f>
        <v/>
      </c>
      <c r="J40" s="19">
        <f>IF(COUNTIFS('Data SW'!$AD$4:$AD$1001,$A40,'Data SW'!$C$4:$C$1001,"&lt;&gt;")=0,0,ROUND(COUNTIFS('Data SW'!$AD$4:$AD$1001,$A40,'Data SW'!$AB$4:$AB$1001,"&lt;&gt;")/COUNTIFS('Data SW'!$AD$4:$AD$1001,$A40,'Data SW'!$C$4:$C$1001,"&lt;&gt;")*100,0))</f>
        <v/>
      </c>
      <c r="K40" s="19">
        <f>IF(SUM(B40:J40)=0,0,ROUND(AVERAGE(B40:J40),0))</f>
        <v/>
      </c>
    </row>
    <row r="41">
      <c r="A41" s="18" t="n">
        <v>2026</v>
      </c>
      <c r="B41" s="19">
        <f>IF(COUNTIFS('Data R1'!$AD$4:$AD$1001,$A41,'Data R1'!$C$4:$C$1001,"&lt;&gt;")=0,0,ROUND(COUNTIFS('Data R1'!$AD$4:$AD$1001,$A41,'Data R1'!$AB$4:$AB$1001,"&lt;&gt;")/COUNTIFS('Data R1'!$AD$4:$AD$1001,$A41,'Data R1'!$C$4:$C$1001,"&lt;&gt;")*100,0))</f>
        <v/>
      </c>
      <c r="C41" s="19">
        <f>IF(COUNTIFS('Data R2'!$AD$4:$AD$1001,$A41,'Data R2'!$C$4:$C$1001,"&lt;&gt;")=0,0,ROUND(COUNTIFS('Data R2'!$AD$4:$AD$1001,$A41,'Data R2'!$AB$4:$AB$1001,"&lt;&gt;")/COUNTIFS('Data R2'!$AD$4:$AD$1001,$A41,'Data R2'!$C$4:$C$1001,"&lt;&gt;")*100,0))</f>
        <v/>
      </c>
      <c r="D41" s="19">
        <f>IF(COUNTIFS('Data R3'!$AD$4:$AD$1001,$A41,'Data R3'!$C$4:$C$1001,"&lt;&gt;")=0,0,ROUND(COUNTIFS('Data R3'!$AD$4:$AD$1001,$A41,'Data R3'!$AB$4:$AB$1001,"&lt;&gt;")/COUNTIFS('Data R3'!$AD$4:$AD$1001,$A41,'Data R3'!$C$4:$C$1001,"&lt;&gt;")*100,0))</f>
        <v/>
      </c>
      <c r="E41" s="19">
        <f>IF(COUNTIFS('Data R4'!$AD$4:$AD$1001,$A41,'Data R4'!$C$4:$C$1001,"&lt;&gt;")=0,0,ROUND(COUNTIFS('Data R4'!$AD$4:$AD$1001,$A41,'Data R4'!$AB$4:$AB$1001,"&lt;&gt;")/COUNTIFS('Data R4'!$AD$4:$AD$1001,$A41,'Data R4'!$C$4:$C$1001,"&lt;&gt;")*100,0))</f>
        <v/>
      </c>
      <c r="F41" s="19">
        <f>IF(COUNTIFS('Data R5'!$AD$4:$AD$1001,$A41,'Data R5'!$C$4:$C$1001,"&lt;&gt;")=0,0,ROUND(COUNTIFS('Data R5'!$AD$4:$AD$1001,$A41,'Data R5'!$AB$4:$AB$1001,"&lt;&gt;")/COUNTIFS('Data R5'!$AD$4:$AD$1001,$A41,'Data R5'!$C$4:$C$1001,"&lt;&gt;")*100,0))</f>
        <v/>
      </c>
      <c r="G41" s="19">
        <f>IF(COUNTIFS('Data R6'!$AD$4:$AD$1001,$A41,'Data R6'!$C$4:$C$1001,"&lt;&gt;")=0,0,ROUND(COUNTIFS('Data R6'!$AD$4:$AD$1001,$A41,'Data R6'!$AB$4:$AB$1001,"&lt;&gt;")/COUNTIFS('Data R6'!$AD$4:$AD$1001,$A41,'Data R6'!$C$4:$C$1001,"&lt;&gt;")*100,0))</f>
        <v/>
      </c>
      <c r="H41" s="19">
        <f>IF(COUNTIFS('Data R7'!$AD$4:$AD$1001,$A41,'Data R7'!$C$4:$C$1001,"&lt;&gt;")=0,0,ROUND(COUNTIFS('Data R7'!$AD$4:$AD$1001,$A41,'Data R7'!$AB$4:$AB$1001,"&lt;&gt;")/COUNTIFS('Data R7'!$AD$4:$AD$1001,$A41,'Data R7'!$C$4:$C$1001,"&lt;&gt;")*100,0))</f>
        <v/>
      </c>
      <c r="I41" s="19">
        <f>IF(COUNTIFS('Data R4P'!$AD$4:$AD$1001,$A41,'Data R4P'!$C$4:$C$1001,"&lt;&gt;")=0,0,ROUND(COUNTIFS('Data R4P'!$AD$4:$AD$1001,$A41,'Data R4P'!$AB$4:$AB$1001,"&lt;&gt;")/COUNTIFS('Data R4P'!$AD$4:$AD$1001,$A41,'Data R4P'!$C$4:$C$1001,"&lt;&gt;")*100,0))</f>
        <v/>
      </c>
      <c r="J41" s="19">
        <f>IF(COUNTIFS('Data SW'!$AD$4:$AD$1001,$A41,'Data SW'!$C$4:$C$1001,"&lt;&gt;")=0,0,ROUND(COUNTIFS('Data SW'!$AD$4:$AD$1001,$A41,'Data SW'!$AB$4:$AB$1001,"&lt;&gt;")/COUNTIFS('Data SW'!$AD$4:$AD$1001,$A41,'Data SW'!$C$4:$C$1001,"&lt;&gt;")*100,0))</f>
        <v/>
      </c>
      <c r="K41" s="19">
        <f>IF(SUM(B41:J41)=0,0,ROUND(AVERAGE(B41:J41),0))</f>
        <v/>
      </c>
    </row>
    <row r="42">
      <c r="A42" s="18" t="inlineStr">
        <is>
          <t>TOTAL</t>
        </is>
      </c>
      <c r="B42" s="19">
        <f>H12</f>
        <v/>
      </c>
      <c r="C42" s="19">
        <f>H13</f>
        <v/>
      </c>
      <c r="D42" s="19">
        <f>H14</f>
        <v/>
      </c>
      <c r="E42" s="19">
        <f>H15</f>
        <v/>
      </c>
      <c r="F42" s="19">
        <f>H16</f>
        <v/>
      </c>
      <c r="G42" s="19">
        <f>H17</f>
        <v/>
      </c>
      <c r="H42" s="19">
        <f>H18</f>
        <v/>
      </c>
      <c r="I42" s="19">
        <f>H19</f>
        <v/>
      </c>
      <c r="J42" s="19">
        <f>H20</f>
        <v/>
      </c>
      <c r="K42" s="19">
        <f>H21</f>
        <v/>
      </c>
    </row>
    <row r="44">
      <c r="A44" t="inlineStr">
        <is>
          <t>STATISTIK SUDah DIKIRIM &amp; MASIH PROSES PER TAHUN (otomatis)</t>
        </is>
      </c>
    </row>
    <row r="45">
      <c r="A45" t="inlineStr">
        <is>
          <t>Tahun</t>
        </is>
      </c>
      <c r="B45" t="inlineStr">
        <is>
          <t>Total KeBun</t>
        </is>
      </c>
      <c r="C45" t="inlineStr">
        <is>
          <t>Sudah Dikirim</t>
        </is>
      </c>
      <c r="D45" t="inlineStr">
        <is>
          <t>Masih Proses</t>
        </is>
      </c>
      <c r="E45" t="inlineStr">
        <is>
          <t>% Sudah Dikirim</t>
        </is>
      </c>
    </row>
    <row r="46">
      <c r="A46" t="n">
        <v>2024</v>
      </c>
      <c r="B46">
        <f>COUNTIFS('Data R1'!$AD$4:$AD$1001,$A46,'Data R1'!$C$4:$C$1001,"&lt;&gt;")+COUNTIFS('Data R2'!$AD$4:$AD$1001,$A46,'Data R2'!$C$4:$C$1001,"&lt;&gt;")+COUNTIFS('Data R3'!$AD$4:$AD$1001,$A46,'Data R3'!$C$4:$C$1001,"&lt;&gt;")+COUNTIFS('Data R4'!$AD$4:$AD$1001,$A46,'Data R4'!$C$4:$C$1001,"&lt;&gt;")+COUNTIFS('Data R5'!$AD$4:$AD$1001,$A46,'Data R5'!$C$4:$C$1001,"&lt;&gt;")+COUNTIFS('Data R6'!$AD$4:$AD$1001,$A46,'Data R6'!$C$4:$C$1001,"&lt;&gt;")+COUNTIFS('Data R7'!$AD$4:$AD$1001,$A46,'Data R7'!$C$4:$C$1001,"&lt;&gt;")+COUNTIFS('Data R4P'!$AD$4:$AD$1001,$A46,'Data R4P'!$C$4:$C$1001,"&lt;&gt;")+COUNTIFS('Data SW'!$AD$4:$AD$1001,$A46,'Data SW'!$C$4:$C$1001,"&lt;&gt;")</f>
        <v/>
      </c>
      <c r="C46">
        <f>COUNTIFS('Data R1'!$AD$4:$AD$1001,$A46,'Data R1'!$AB$4:$AB$1001,"&lt;&gt;")+COUNTIFS('Data R2'!$AD$4:$AD$1001,$A46,'Data R2'!$AB$4:$AB$1001,"&lt;&gt;")+COUNTIFS('Data R3'!$AD$4:$AD$1001,$A46,'Data R3'!$AB$4:$AB$1001,"&lt;&gt;")+COUNTIFS('Data R4'!$AD$4:$AD$1001,$A46,'Data R4'!$AB$4:$AB$1001,"&lt;&gt;")+COUNTIFS('Data R5'!$AD$4:$AD$1001,$A46,'Data R5'!$AB$4:$AB$1001,"&lt;&gt;")+COUNTIFS('Data R6'!$AD$4:$AD$1001,$A46,'Data R6'!$AB$4:$AB$1001,"&lt;&gt;")+COUNTIFS('Data R7'!$AD$4:$AD$1001,$A46,'Data R7'!$AB$4:$AB$1001,"&lt;&gt;")+COUNTIFS('Data R4P'!$AD$4:$AD$1001,$A46,'Data R4P'!$AB$4:$AB$1001,"&lt;&gt;")+COUNTIFS('Data SW'!$AD$4:$AD$1001,$A46,'Data SW'!$AB$4:$AB$1001,"&lt;&gt;")</f>
        <v/>
      </c>
      <c r="D46">
        <f>B46-C46</f>
        <v/>
      </c>
      <c r="E46">
        <f>IF(B46=0,0,ROUND(C46/B46*100,0))</f>
        <v/>
      </c>
    </row>
    <row r="47">
      <c r="A47" t="n">
        <v>2025</v>
      </c>
      <c r="B47">
        <f>COUNTIFS('Data R1'!$AD$4:$AD$1001,$A47,'Data R1'!$C$4:$C$1001,"&lt;&gt;")+COUNTIFS('Data R2'!$AD$4:$AD$1001,$A47,'Data R2'!$C$4:$C$1001,"&lt;&gt;")+COUNTIFS('Data R3'!$AD$4:$AD$1001,$A47,'Data R3'!$C$4:$C$1001,"&lt;&gt;")+COUNTIFS('Data R4'!$AD$4:$AD$1001,$A47,'Data R4'!$C$4:$C$1001,"&lt;&gt;")+COUNTIFS('Data R5'!$AD$4:$AD$1001,$A47,'Data R5'!$C$4:$C$1001,"&lt;&gt;")+COUNTIFS('Data R6'!$AD$4:$AD$1001,$A47,'Data R6'!$C$4:$C$1001,"&lt;&gt;")+COUNTIFS('Data R7'!$AD$4:$AD$1001,$A47,'Data R7'!$C$4:$C$1001,"&lt;&gt;")+COUNTIFS('Data R4P'!$AD$4:$AD$1001,$A47,'Data R4P'!$C$4:$C$1001,"&lt;&gt;")+COUNTIFS('Data SW'!$AD$4:$AD$1001,$A47,'Data SW'!$C$4:$C$1001,"&lt;&gt;")</f>
        <v/>
      </c>
      <c r="C47">
        <f>COUNTIFS('Data R1'!$AD$4:$AD$1001,$A47,'Data R1'!$AB$4:$AB$1001,"&lt;&gt;")+COUNTIFS('Data R2'!$AD$4:$AD$1001,$A47,'Data R2'!$AB$4:$AB$1001,"&lt;&gt;")+COUNTIFS('Data R3'!$AD$4:$AD$1001,$A47,'Data R3'!$AB$4:$AB$1001,"&lt;&gt;")+COUNTIFS('Data R4'!$AD$4:$AD$1001,$A47,'Data R4'!$AB$4:$AB$1001,"&lt;&gt;")+COUNTIFS('Data R5'!$AD$4:$AD$1001,$A47,'Data R5'!$AB$4:$AB$1001,"&lt;&gt;")+COUNTIFS('Data R6'!$AD$4:$AD$1001,$A47,'Data R6'!$AB$4:$AB$1001,"&lt;&gt;")+COUNTIFS('Data R7'!$AD$4:$AD$1001,$A47,'Data R7'!$AB$4:$AB$1001,"&lt;&gt;")+COUNTIFS('Data R4P'!$AD$4:$AD$1001,$A47,'Data R4P'!$AB$4:$AB$1001,"&lt;&gt;")+COUNTIFS('Data SW'!$AD$4:$AD$1001,$A47,'Data SW'!$AB$4:$AB$1001,"&lt;&gt;")</f>
        <v/>
      </c>
      <c r="D47">
        <f>B47-C47</f>
        <v/>
      </c>
      <c r="E47">
        <f>IF(B47=0,0,ROUND(C47/B47*100,0))</f>
        <v/>
      </c>
    </row>
    <row r="48">
      <c r="A48" t="n">
        <v>2026</v>
      </c>
      <c r="B48">
        <f>COUNTIFS('Data R1'!$AD$4:$AD$1001,$A48,'Data R1'!$C$4:$C$1001,"&lt;&gt;")+COUNTIFS('Data R2'!$AD$4:$AD$1001,$A48,'Data R2'!$C$4:$C$1001,"&lt;&gt;")+COUNTIFS('Data R3'!$AD$4:$AD$1001,$A48,'Data R3'!$C$4:$C$1001,"&lt;&gt;")+COUNTIFS('Data R4'!$AD$4:$AD$1001,$A48,'Data R4'!$C$4:$C$1001,"&lt;&gt;")+COUNTIFS('Data R5'!$AD$4:$AD$1001,$A48,'Data R5'!$C$4:$C$1001,"&lt;&gt;")+COUNTIFS('Data R6'!$AD$4:$AD$1001,$A48,'Data R6'!$C$4:$C$1001,"&lt;&gt;")+COUNTIFS('Data R7'!$AD$4:$AD$1001,$A48,'Data R7'!$C$4:$C$1001,"&lt;&gt;")+COUNTIFS('Data R4P'!$AD$4:$AD$1001,$A48,'Data R4P'!$C$4:$C$1001,"&lt;&gt;")+COUNTIFS('Data SW'!$AD$4:$AD$1001,$A48,'Data SW'!$C$4:$C$1001,"&lt;&gt;")</f>
        <v/>
      </c>
      <c r="C48">
        <f>COUNTIFS('Data R1'!$AD$4:$AD$1001,$A48,'Data R1'!$AB$4:$AB$1001,"&lt;&gt;")+COUNTIFS('Data R2'!$AD$4:$AD$1001,$A48,'Data R2'!$AB$4:$AB$1001,"&lt;&gt;")+COUNTIFS('Data R3'!$AD$4:$AD$1001,$A48,'Data R3'!$AB$4:$AB$1001,"&lt;&gt;")+COUNTIFS('Data R4'!$AD$4:$AD$1001,$A48,'Data R4'!$AB$4:$AB$1001,"&lt;&gt;")+COUNTIFS('Data R5'!$AD$4:$AD$1001,$A48,'Data R5'!$AB$4:$AB$1001,"&lt;&gt;")+COUNTIFS('Data R6'!$AD$4:$AD$1001,$A48,'Data R6'!$AB$4:$AB$1001,"&lt;&gt;")+COUNTIFS('Data R7'!$AD$4:$AD$1001,$A48,'Data R7'!$AB$4:$AB$1001,"&lt;&gt;")+COUNTIFS('Data R4P'!$AD$4:$AD$1001,$A48,'Data R4P'!$AB$4:$AB$1001,"&lt;&gt;")+COUNTIFS('Data SW'!$AD$4:$AD$1001,$A48,'Data SW'!$AB$4:$AB$1001,"&lt;&gt;")</f>
        <v/>
      </c>
      <c r="D48">
        <f>B48-C48</f>
        <v/>
      </c>
      <c r="E48">
        <f>IF(B48=0,0,ROUND(C48/B48*100,0))</f>
        <v/>
      </c>
    </row>
    <row r="49">
      <c r="A49" t="inlineStr">
        <is>
          <t>TOTAL KeBun</t>
        </is>
      </c>
      <c r="B49">
        <f>SUM(B46:B48)</f>
        <v/>
      </c>
      <c r="C49">
        <f>SUM(C46:C48)</f>
        <v/>
      </c>
      <c r="D49">
        <f>B49-C49</f>
        <v/>
      </c>
      <c r="E49">
        <f>IF(B49=0,0,ROUND(C49/B49*100,0))</f>
        <v/>
      </c>
    </row>
  </sheetData>
  <mergeCells count="7">
    <mergeCell ref="A2:I2"/>
    <mergeCell ref="A10:I10"/>
    <mergeCell ref="A30:K30"/>
    <mergeCell ref="A1:I1"/>
    <mergeCell ref="A23:I23"/>
    <mergeCell ref="A4:C4"/>
    <mergeCell ref="A37:K37"/>
  </mergeCells>
  <conditionalFormatting sqref="H12:H21">
    <cfRule type="expression" priority="1" dxfId="20" stopIfTrue="1">
      <formula>H12&gt;=75</formula>
    </cfRule>
    <cfRule type="expression" priority="2" dxfId="19" stopIfTrue="1">
      <formula>H12&gt;=40</formula>
    </cfRule>
    <cfRule type="expression" priority="3" dxfId="18" stopIfTrue="1">
      <formula>H12&lt;40</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F1001"/>
  <sheetViews>
    <sheetView zoomScale="55" zoomScaleNormal="55" workbookViewId="0">
      <pane ySplit="3" topLeftCell="A5" activePane="bottomLeft" state="frozen"/>
      <selection pane="bottomLeft" activeCell="AE16" sqref="AE16"/>
    </sheetView>
  </sheetViews>
  <sheetFormatPr baseColWidth="8" defaultRowHeight="14.5"/>
  <cols>
    <col width="5" customWidth="1" style="35" min="1" max="1"/>
    <col width="26" customWidth="1" style="35" min="2" max="2"/>
    <col width="22" customWidth="1" style="35" min="3" max="3"/>
    <col width="28" customWidth="1" style="35" min="4" max="4"/>
    <col width="16"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Regional 1</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Regional 1</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Eko</t>
        </is>
      </c>
      <c r="Q2" s="43" t="n"/>
      <c r="R2" s="42" t="inlineStr">
        <is>
          <t>Pak Madiyuanto</t>
        </is>
      </c>
      <c r="S2" s="43" t="n"/>
      <c r="T2" s="42" t="inlineStr">
        <is>
          <t>Buk Ratna</t>
        </is>
      </c>
      <c r="U2" s="43" t="n"/>
      <c r="V2" s="42" t="inlineStr">
        <is>
          <t>Pak Josep</t>
        </is>
      </c>
      <c r="W2" s="43" t="n"/>
      <c r="X2" s="42" t="inlineStr">
        <is>
          <t>Pak Desra</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ht="43.5" customHeight="1" s="35">
      <c r="A4" s="28" t="n">
        <v>1</v>
      </c>
      <c r="B4" s="29" t="inlineStr">
        <is>
          <t>PTPN IV Regional I</t>
        </is>
      </c>
      <c r="C4" s="29" t="inlineStr">
        <is>
          <t>Dusun Hulu</t>
        </is>
      </c>
      <c r="D4" s="28" t="inlineStr">
        <is>
          <t>Mahardika Gama Pradana, Anastasya Fadhia Lubis, nirwanto</t>
        </is>
      </c>
      <c r="E4" s="28" t="inlineStr">
        <is>
          <t>22-24 April 2025</t>
        </is>
      </c>
      <c r="F4" s="29" t="inlineStr">
        <is>
          <t>Pengawalan pengendalian hama UPDKS</t>
        </is>
      </c>
      <c r="G4" s="28" t="n"/>
      <c r="H4" s="28" t="n"/>
      <c r="I4" s="28" t="n"/>
      <c r="Z4" s="28" t="n"/>
      <c r="AA4" s="28" t="n"/>
      <c r="AB4" s="29" t="n"/>
      <c r="AC4" s="30">
        <f>IF($C4="","",IF($AB4="","PROSES","SELESAI"))</f>
        <v/>
      </c>
      <c r="AD4" s="28" t="n">
        <v>2025</v>
      </c>
      <c r="AE4" s="21">
        <f>HYPERLINK("file:///E:/Muslim/Pelayanan/Kirim MitraKarya/Bantek/2025/PTPN/PT Perkebunan Nusantara IV Regional 1/FS TU/Net/Ref bulan Desember","[Buka 2 file]")</f>
        <v/>
      </c>
    </row>
    <row r="5" ht="29" customHeight="1" s="35">
      <c r="A5" s="12" t="n">
        <v>2</v>
      </c>
      <c r="B5" s="15" t="inlineStr">
        <is>
          <t>PTPN IV Regional I</t>
        </is>
      </c>
      <c r="C5" s="15" t="inlineStr">
        <is>
          <t>Batang Toru</t>
        </is>
      </c>
      <c r="D5" s="12" t="inlineStr">
        <is>
          <t>Asma Nabila, Anastasya Fadia Lubis, Riadi, Emil Jamal</t>
        </is>
      </c>
      <c r="E5" s="12" t="inlineStr">
        <is>
          <t>07-11 Juli 2025</t>
        </is>
      </c>
      <c r="F5" s="15" t="inlineStr">
        <is>
          <t>Kajian kelayakan rencana tanaman ulang tahun 2025</t>
        </is>
      </c>
      <c r="G5" s="12" t="inlineStr">
        <is>
          <t>22-07-2025</t>
        </is>
      </c>
      <c r="H5" s="12" t="inlineStr">
        <is>
          <t>22-07-2025</t>
        </is>
      </c>
      <c r="I5" s="12" t="n"/>
      <c r="J5" s="22" t="n">
        <v>45860</v>
      </c>
      <c r="K5" s="22" t="n">
        <v>45860</v>
      </c>
      <c r="L5" s="22" t="n">
        <v>45904</v>
      </c>
      <c r="M5" s="22" t="n">
        <v>45904</v>
      </c>
      <c r="N5" s="22" t="n">
        <v>45888</v>
      </c>
      <c r="O5" s="22" t="n">
        <v>45888</v>
      </c>
      <c r="Z5" s="12" t="n"/>
      <c r="AA5" s="12" t="inlineStr">
        <is>
          <t>30-08-2025</t>
        </is>
      </c>
      <c r="AB5" s="15" t="n"/>
      <c r="AC5" s="8">
        <f>IF($C5="","",IF($AB5="","PROSES","SELESAI"))</f>
        <v/>
      </c>
      <c r="AD5" s="12" t="n">
        <v>2025</v>
      </c>
      <c r="AE5" s="21">
        <f>HYPERLINK("file:///E:/Muslim/Pelayanan/Kirim MitraKarya/Bantek/2025/PTPN/PT Perkebunan Nusantara IV Regional 1/FS TU/Net/Ref bulan Desember","[Buka 2 file]")</f>
        <v/>
      </c>
    </row>
    <row r="6">
      <c r="A6" s="12" t="n">
        <v>3</v>
      </c>
      <c r="B6" s="15" t="inlineStr">
        <is>
          <t>PTPN IV Regional I</t>
        </is>
      </c>
      <c r="C6" s="15" t="inlineStr">
        <is>
          <t>Labuhan Haji</t>
        </is>
      </c>
      <c r="D6" s="12" t="n"/>
      <c r="E6" s="12" t="n"/>
      <c r="F6" s="15" t="n"/>
      <c r="G6" s="12" t="inlineStr">
        <is>
          <t>22-07-2025</t>
        </is>
      </c>
      <c r="H6" s="12" t="inlineStr">
        <is>
          <t>22-07-2025</t>
        </is>
      </c>
      <c r="I6" s="12" t="n"/>
      <c r="J6" s="22" t="n">
        <v>45860</v>
      </c>
      <c r="K6" s="22" t="n">
        <v>45860</v>
      </c>
      <c r="L6" s="22" t="n">
        <v>45904</v>
      </c>
      <c r="M6" s="22" t="n">
        <v>45904</v>
      </c>
      <c r="N6" s="22" t="n">
        <v>45888</v>
      </c>
      <c r="O6" s="22" t="n">
        <v>45888</v>
      </c>
      <c r="Z6" s="12" t="n"/>
      <c r="AA6" s="12" t="inlineStr">
        <is>
          <t>30-08-2025</t>
        </is>
      </c>
      <c r="AB6" s="15" t="n"/>
      <c r="AC6" s="8">
        <f>IF($C6="","",IF($AB6="","PROSES","SELESAI"))</f>
        <v/>
      </c>
      <c r="AD6" s="12" t="n">
        <v>2025</v>
      </c>
      <c r="AE6" s="21">
        <f>HYPERLINK("file:///E:/Muslim/Pelayanan/Kirim MitraKarya/Bantek/2025/PTPN/PT Perkebunan Nusantara IV Regional 1/FS TU/Net/Ref bulan Desember","[Buka 2 file]")</f>
        <v/>
      </c>
    </row>
    <row r="7" ht="43.5" customHeight="1" s="35">
      <c r="A7" s="12" t="n">
        <v>4</v>
      </c>
      <c r="B7" s="15" t="inlineStr">
        <is>
          <t>PTPN IV Regional I</t>
        </is>
      </c>
      <c r="C7" s="15" t="inlineStr">
        <is>
          <t>Bojong Datar</t>
        </is>
      </c>
      <c r="D7" s="12" t="inlineStr">
        <is>
          <t>Asma Nabila, M. Faizal Ridwan, Habiburrahman Malik Al-Hamda, Nurdian</t>
        </is>
      </c>
      <c r="E7" s="12" t="n"/>
      <c r="F7" s="15" t="inlineStr">
        <is>
          <t>Kajian kelayakan rencana tanaman ulang tahun 2025</t>
        </is>
      </c>
      <c r="G7" s="12" t="inlineStr">
        <is>
          <t>15-12-2025</t>
        </is>
      </c>
      <c r="H7" s="12" t="n"/>
      <c r="I7" s="12" t="n"/>
      <c r="J7" s="22" t="n">
        <v>46007</v>
      </c>
      <c r="K7" s="22" t="n">
        <v>46007</v>
      </c>
      <c r="L7" s="22" t="n">
        <v>46219</v>
      </c>
      <c r="M7" s="22" t="n">
        <v>46219</v>
      </c>
      <c r="N7" s="22" t="n">
        <v>46028</v>
      </c>
      <c r="O7" s="22" t="n">
        <v>46028</v>
      </c>
      <c r="P7" s="22" t="n">
        <v>46085</v>
      </c>
      <c r="Q7" s="22" t="n">
        <v>46085</v>
      </c>
      <c r="Z7" s="12" t="inlineStr">
        <is>
          <t>04-03-2026</t>
        </is>
      </c>
      <c r="AA7" s="12" t="inlineStr">
        <is>
          <t>13-05-2026</t>
        </is>
      </c>
      <c r="AB7" s="15" t="n"/>
      <c r="AC7" s="8">
        <f>IF($C7="","",IF($AB7="","PROSES","SELESAI"))</f>
        <v/>
      </c>
      <c r="AD7" s="12" t="n">
        <v>2025</v>
      </c>
      <c r="AE7" s="21">
        <f>HYPERLINK("file:///E:/Muslim/Pelayanan/Kirim MitraKarya/Bantek/2025/PTPN/PT Perkebunan Nusantara IV Regional 1/FS TU/Net/Ref bulan Desember","[Buka 2 file]")</f>
        <v/>
      </c>
    </row>
    <row r="8">
      <c r="A8" s="12" t="n">
        <v>5</v>
      </c>
      <c r="B8" s="15" t="inlineStr">
        <is>
          <t>PTPN IV Regional I</t>
        </is>
      </c>
      <c r="C8" s="15" t="inlineStr">
        <is>
          <t>Cisalak Baru</t>
        </is>
      </c>
      <c r="D8" s="12" t="n"/>
      <c r="E8" s="12" t="n"/>
      <c r="F8" s="15" t="n"/>
      <c r="G8" s="12" t="inlineStr">
        <is>
          <t>15-12-2025</t>
        </is>
      </c>
      <c r="H8" s="12" t="n"/>
      <c r="I8" s="12" t="n"/>
      <c r="J8" s="22" t="n">
        <v>46007</v>
      </c>
      <c r="K8" s="22" t="n">
        <v>46007</v>
      </c>
      <c r="L8" s="22" t="n">
        <v>46219</v>
      </c>
      <c r="M8" s="22" t="n">
        <v>46219</v>
      </c>
      <c r="N8" s="22" t="n">
        <v>46028</v>
      </c>
      <c r="O8" s="22" t="n">
        <v>46028</v>
      </c>
      <c r="P8" s="22" t="n">
        <v>46030</v>
      </c>
      <c r="Q8" s="22" t="n">
        <v>46030</v>
      </c>
      <c r="Z8" s="12" t="inlineStr">
        <is>
          <t>08-01-2026</t>
        </is>
      </c>
      <c r="AA8" s="12" t="inlineStr">
        <is>
          <t>13-05-2026</t>
        </is>
      </c>
      <c r="AB8" s="15" t="n"/>
      <c r="AC8" s="8">
        <f>IF($C8="","",IF($AB8="","PROSES","SELESAI"))</f>
        <v/>
      </c>
      <c r="AD8" s="12" t="n">
        <v>2025</v>
      </c>
      <c r="AE8" s="21">
        <f>HYPERLINK("file:///E:/Muslim/Pelayanan/Kirim MitraKarya/Bantek/2025/PTPN/PT Perkebunan Nusantara IV Regional 1/FS TU/Net/Ref bulan Desember","[Buka 2 file]")</f>
        <v/>
      </c>
    </row>
    <row r="9">
      <c r="A9" s="12" t="n">
        <v>6</v>
      </c>
      <c r="B9" s="15" t="inlineStr">
        <is>
          <t>PTPN IV Regional I</t>
        </is>
      </c>
      <c r="C9" s="15" t="inlineStr">
        <is>
          <t>Kertajaya</t>
        </is>
      </c>
      <c r="D9" s="12" t="n"/>
      <c r="E9" s="12" t="n"/>
      <c r="F9" s="15" t="n"/>
      <c r="G9" s="12" t="inlineStr">
        <is>
          <t>15-12-2025</t>
        </is>
      </c>
      <c r="H9" s="12" t="n"/>
      <c r="I9" s="12" t="n"/>
      <c r="J9" s="22" t="n">
        <v>46007</v>
      </c>
      <c r="K9" s="22" t="n">
        <v>46007</v>
      </c>
      <c r="L9" s="22" t="n">
        <v>46219</v>
      </c>
      <c r="M9" s="22" t="n">
        <v>46219</v>
      </c>
      <c r="N9" s="22" t="n">
        <v>46028</v>
      </c>
      <c r="O9" s="22" t="n">
        <v>46028</v>
      </c>
      <c r="P9" s="22" t="n">
        <v>46085</v>
      </c>
      <c r="Q9" s="22" t="n">
        <v>46085</v>
      </c>
      <c r="Z9" s="12" t="inlineStr">
        <is>
          <t>04-03-2026</t>
        </is>
      </c>
      <c r="AA9" s="12" t="inlineStr">
        <is>
          <t>13-05-2026</t>
        </is>
      </c>
      <c r="AB9" s="15" t="n"/>
      <c r="AC9" s="8">
        <f>IF($C9="","",IF($AB9="","PROSES","SELESAI"))</f>
        <v/>
      </c>
      <c r="AD9" s="12" t="n">
        <v>2025</v>
      </c>
      <c r="AE9" s="21">
        <f>HYPERLINK("file:///E:/Muslim/Pelayanan/Kirim MitraKarya/Bantek/2025/PTPN/PT Perkebunan Nusantara IV Regional 1/FS TU/Net/Ref bulan Desember","[Buka 2 file]")</f>
        <v/>
      </c>
    </row>
    <row r="10">
      <c r="A10" s="12" t="n">
        <v>7</v>
      </c>
      <c r="B10" s="15" t="inlineStr">
        <is>
          <t>PTPN IV Regional 1</t>
        </is>
      </c>
      <c r="C10" s="15" t="inlineStr">
        <is>
          <t>Sei Meranti, Bukit Tujuh</t>
        </is>
      </c>
      <c r="D10" s="12" t="n"/>
      <c r="E10" s="12" t="n"/>
      <c r="F10" s="15" t="inlineStr">
        <is>
          <t>Kriteria matang panen tahun 2025</t>
        </is>
      </c>
      <c r="G10" s="12" t="inlineStr">
        <is>
          <t>29-05-2026</t>
        </is>
      </c>
      <c r="H10" s="12" t="inlineStr">
        <is>
          <t>29-05-2026</t>
        </is>
      </c>
      <c r="I10" s="12" t="n"/>
      <c r="J10" s="22" t="n">
        <v>46171</v>
      </c>
      <c r="K10" s="22" t="n">
        <v>46171</v>
      </c>
      <c r="L10" s="22" t="n">
        <v>46219</v>
      </c>
      <c r="M10" s="22" t="n">
        <v>46219</v>
      </c>
      <c r="N10" s="22" t="n">
        <v>46182</v>
      </c>
      <c r="O10" s="22" t="n">
        <v>46182</v>
      </c>
      <c r="Z10" s="12" t="inlineStr">
        <is>
          <t>11-06-2026</t>
        </is>
      </c>
      <c r="AA10" s="12" t="inlineStr">
        <is>
          <t>18-06-2026</t>
        </is>
      </c>
      <c r="AB10" s="15" t="n"/>
      <c r="AC10" s="8">
        <f>IF($C10="","",IF($AB10="","PROSES","SELESAI"))</f>
        <v/>
      </c>
      <c r="AD10" s="12" t="n">
        <v>2025</v>
      </c>
      <c r="AE10" s="21">
        <f>HYPERLINK("file:///E:/Muslim/Pelayanan/Kirim MitraKarya/Bantek/2025/PTPN/PT Perkebunan Nusantara IV Regional 1/FS TU/Net/Ref bulan Desember","[Buka 2 file]")</f>
        <v/>
      </c>
    </row>
    <row r="11">
      <c r="A11" s="12" t="n">
        <v>8</v>
      </c>
      <c r="B11" s="15" t="inlineStr">
        <is>
          <t>PTPN IV Regional 2</t>
        </is>
      </c>
      <c r="C11" s="15" t="inlineStr">
        <is>
          <t>Bah jambi</t>
        </is>
      </c>
      <c r="D11" s="12" t="n"/>
      <c r="E11" s="12" t="n"/>
      <c r="F11" s="15" t="n"/>
      <c r="G11" s="12" t="inlineStr">
        <is>
          <t>29-05-2026</t>
        </is>
      </c>
      <c r="H11" s="12" t="inlineStr">
        <is>
          <t>29-05-2026</t>
        </is>
      </c>
      <c r="I11" s="12" t="n"/>
      <c r="J11" s="22" t="n">
        <v>46171</v>
      </c>
      <c r="K11" s="22" t="n">
        <v>46171</v>
      </c>
      <c r="L11" s="22" t="n">
        <v>46219</v>
      </c>
      <c r="M11" s="22" t="n">
        <v>46219</v>
      </c>
      <c r="N11" s="22" t="n">
        <v>46182</v>
      </c>
      <c r="O11" s="22" t="n">
        <v>46182</v>
      </c>
      <c r="Z11" s="12" t="inlineStr">
        <is>
          <t>11-06-2026</t>
        </is>
      </c>
      <c r="AA11" s="12" t="inlineStr">
        <is>
          <t>18-06-2026</t>
        </is>
      </c>
      <c r="AB11" s="15" t="n"/>
      <c r="AC11" s="8">
        <f>IF($C11="","",IF($AB11="","PROSES","SELESAI"))</f>
        <v/>
      </c>
      <c r="AD11" s="12" t="n">
        <v>2025</v>
      </c>
      <c r="AE11" s="21">
        <f>HYPERLINK("file:///E:/Muslim/Pelayanan/Kirim MitraKarya/Bantek/2024/PTPN/PTPN IV Regional II/Evaluasi rencana tanam ulang tahun 2025/02. Ajamu/Narasi/Cetak 1","[Buka 2 file]")</f>
        <v/>
      </c>
    </row>
    <row r="12" ht="29" customHeight="1" s="35">
      <c r="A12" s="12" t="n">
        <v>9</v>
      </c>
      <c r="B12" s="15" t="inlineStr">
        <is>
          <t>PTPN IV Regional 1</t>
        </is>
      </c>
      <c r="C12" s="15" t="inlineStr">
        <is>
          <t>Sei Kebara</t>
        </is>
      </c>
      <c r="D12" s="12" t="n"/>
      <c r="E12" s="12" t="n"/>
      <c r="F12" s="15" t="inlineStr">
        <is>
          <t>Kajian kelayakan rencana tanaman ulang tahun 2026</t>
        </is>
      </c>
      <c r="G12" s="12" t="n"/>
      <c r="H12" s="12" t="n"/>
      <c r="I12" s="12" t="n"/>
      <c r="J12" s="22" t="n">
        <v>46050</v>
      </c>
      <c r="K12" s="22" t="n">
        <v>46050</v>
      </c>
      <c r="L12" s="22" t="n">
        <v>46059</v>
      </c>
      <c r="M12" s="22" t="n">
        <v>46059</v>
      </c>
      <c r="Z12" s="12" t="n"/>
      <c r="AA12" s="12" t="n"/>
      <c r="AB12" s="15" t="n"/>
      <c r="AC12" s="8">
        <f>IF($C12="","",IF($AB12="","PROSES","SELESAI"))</f>
        <v/>
      </c>
      <c r="AD12" s="12" t="n">
        <v>2025</v>
      </c>
      <c r="AE12" s="21">
        <f>HYPERLINK("file:///E:/Muslim/Pelayanan/Kirim MitraKarya/Bantek/2025/PTPN/PT Perkebunan Nusantara IV Regional 1/FS TU/Net/Ref bulan Desember","[Buka 2 file]")</f>
        <v/>
      </c>
    </row>
    <row r="13">
      <c r="A13" s="12" t="n">
        <v>10</v>
      </c>
      <c r="B13" s="15" t="inlineStr">
        <is>
          <t>PTPN IV Regional 1</t>
        </is>
      </c>
      <c r="C13" s="15" t="inlineStr">
        <is>
          <t>Silau Dunia</t>
        </is>
      </c>
      <c r="D13" s="12" t="n"/>
      <c r="E13" s="12" t="n"/>
      <c r="F13" s="15" t="n"/>
      <c r="G13" s="12" t="n"/>
      <c r="H13" s="12" t="n"/>
      <c r="I13" s="12" t="n"/>
      <c r="J13" s="22" t="n">
        <v>46050</v>
      </c>
      <c r="K13" s="22" t="n">
        <v>46050</v>
      </c>
      <c r="L13" s="22" t="n">
        <v>46059</v>
      </c>
      <c r="M13" s="22" t="n">
        <v>46059</v>
      </c>
      <c r="Z13" s="12" t="n"/>
      <c r="AA13" s="12" t="n"/>
      <c r="AB13" s="15" t="n"/>
      <c r="AC13" s="8">
        <f>IF($C13="","",IF($AB13="","PROSES","SELESAI"))</f>
        <v/>
      </c>
      <c r="AD13" s="12" t="n">
        <v>2025</v>
      </c>
      <c r="AE13" s="21">
        <f>HYPERLINK("file:///E:/Muslim/Pelayanan/Kirim MitraKarya/Bantek/2025/PTPN/PT Perkebunan Nusantara IV Regional 1/FS TU/Net/Ref bulan Desember","[Buka 2 file]")</f>
        <v/>
      </c>
    </row>
    <row r="14">
      <c r="A14" s="12" t="n">
        <v>11</v>
      </c>
      <c r="B14" s="15" t="inlineStr">
        <is>
          <t>PTPN IV Regional 1</t>
        </is>
      </c>
      <c r="C14" s="15" t="inlineStr">
        <is>
          <t>Gunung Pamela</t>
        </is>
      </c>
      <c r="D14" s="12" t="n"/>
      <c r="E14" s="12" t="n"/>
      <c r="F14" s="15" t="n"/>
      <c r="G14" s="12" t="n"/>
      <c r="H14" s="12" t="n"/>
      <c r="I14" s="12" t="n"/>
      <c r="J14" s="22" t="n">
        <v>46050</v>
      </c>
      <c r="K14" s="22" t="n">
        <v>46050</v>
      </c>
      <c r="L14" s="22" t="n">
        <v>46059</v>
      </c>
      <c r="M14" s="22" t="n">
        <v>46059</v>
      </c>
      <c r="Z14" s="12" t="n"/>
      <c r="AA14" s="12" t="n"/>
      <c r="AB14" s="15" t="n"/>
      <c r="AC14" s="8">
        <f>IF($C14="","",IF($AB14="","PROSES","SELESAI"))</f>
        <v/>
      </c>
      <c r="AD14" s="12" t="n">
        <v>2025</v>
      </c>
      <c r="AE14" s="21">
        <f>HYPERLINK("file:///E:/Muslim/Pelayanan/Kirim MitraKarya/Bantek/2025/PTPN/PT Perkebunan Nusantara IV Regional 1/FS TU/Net/Ref bulan Desember","[Buka 2 file]")</f>
        <v/>
      </c>
    </row>
    <row r="15">
      <c r="A15" s="12" t="n">
        <v>12</v>
      </c>
      <c r="B15" s="15" t="inlineStr">
        <is>
          <t>PTPN IV Regional 1</t>
        </is>
      </c>
      <c r="C15" s="15" t="inlineStr">
        <is>
          <t>Rantau Prapat</t>
        </is>
      </c>
      <c r="D15" s="12" t="n"/>
      <c r="E15" s="12" t="n"/>
      <c r="F15" s="15" t="n"/>
      <c r="G15" s="12" t="n"/>
      <c r="H15" s="12" t="n"/>
      <c r="I15" s="12" t="n"/>
      <c r="J15" s="22" t="n">
        <v>46050</v>
      </c>
      <c r="K15" s="22" t="n">
        <v>46050</v>
      </c>
      <c r="L15" s="22" t="n">
        <v>46059</v>
      </c>
      <c r="M15" s="22" t="n">
        <v>46059</v>
      </c>
      <c r="Z15" s="12" t="n"/>
      <c r="AA15" s="12" t="n"/>
      <c r="AB15" s="15" t="n"/>
      <c r="AC15" s="8">
        <f>IF($C15="","",IF($AB15="","PROSES","SELESAI"))</f>
        <v/>
      </c>
      <c r="AD15" s="12" t="n">
        <v>2025</v>
      </c>
      <c r="AE15" s="21">
        <f>HYPERLINK("file:///E:/Muslim/Pelayanan/Kirim MitraKarya/Bantek/2025/PTPN/PT Perkebunan Nusantara IV Regional 1/FS TU/Net/Ref bulan Desember","[Buka 2 file]")</f>
        <v/>
      </c>
    </row>
    <row r="16">
      <c r="A16" s="12" t="n">
        <v>13</v>
      </c>
      <c r="B16" s="15" t="inlineStr">
        <is>
          <t>PTPN IV Regional 1</t>
        </is>
      </c>
      <c r="C16" s="15" t="inlineStr">
        <is>
          <t>Rambutan</t>
        </is>
      </c>
      <c r="D16" s="12" t="n"/>
      <c r="E16" s="12" t="n"/>
      <c r="F16" s="15" t="n"/>
      <c r="G16" s="12" t="n"/>
      <c r="H16" s="12" t="n"/>
      <c r="I16" s="12" t="n"/>
      <c r="J16" s="22" t="n">
        <v>46050</v>
      </c>
      <c r="K16" s="22" t="n">
        <v>46050</v>
      </c>
      <c r="L16" s="22" t="n">
        <v>46059</v>
      </c>
      <c r="M16" s="22" t="n">
        <v>46059</v>
      </c>
      <c r="Z16" s="12" t="n"/>
      <c r="AA16" s="12" t="n"/>
      <c r="AB16" s="15" t="n"/>
      <c r="AC16" s="8">
        <f>IF($C16="","",IF($AB16="","PROSES","SELESAI"))</f>
        <v/>
      </c>
      <c r="AD16" s="12" t="n">
        <v>2025</v>
      </c>
      <c r="AE16" s="21">
        <f>HYPERLINK("file:///E:/Muslim/Pelayanan/Kirim MitraKarya/Bantek/2025/PTPN/PT Perkebunan Nusantara IV Regional 1/FS TU/Net/Ref bulan Desember","[Buka 2 file]")</f>
        <v/>
      </c>
    </row>
    <row r="17">
      <c r="A17" s="12" t="n">
        <v>14</v>
      </c>
      <c r="B17" s="15" t="inlineStr">
        <is>
          <t>PTPN IV Regional 1</t>
        </is>
      </c>
      <c r="C17" s="15" t="inlineStr">
        <is>
          <t>Aek Nabara Utara</t>
        </is>
      </c>
      <c r="D17" s="12" t="n"/>
      <c r="E17" s="12" t="n"/>
      <c r="F17" s="15" t="n"/>
      <c r="G17" s="12" t="n"/>
      <c r="H17" s="12" t="n"/>
      <c r="I17" s="12" t="n"/>
      <c r="J17" s="22" t="n">
        <v>46050</v>
      </c>
      <c r="K17" s="22" t="n">
        <v>46050</v>
      </c>
      <c r="L17" s="22" t="n">
        <v>46059</v>
      </c>
      <c r="M17" s="22" t="n">
        <v>46059</v>
      </c>
      <c r="Z17" s="12" t="n"/>
      <c r="AA17" s="12" t="n"/>
      <c r="AB17" s="15" t="n"/>
      <c r="AC17" s="8">
        <f>IF($C17="","",IF($AB17="","PROSES","SELESAI"))</f>
        <v/>
      </c>
      <c r="AD17" s="12" t="n">
        <v>2025</v>
      </c>
      <c r="AE17" s="21">
        <f>HYPERLINK("file:///E:/Muslim/Pelayanan/Kirim MitraKarya/Bantek/2025/PTPN/PT Perkebunan Nusantara IV Regional 1/FS TU/Net/Ref bulan Desember","[Buka 2 file]")</f>
        <v/>
      </c>
    </row>
    <row r="18">
      <c r="A18" s="12" t="n">
        <v>15</v>
      </c>
      <c r="B18" s="15" t="inlineStr">
        <is>
          <t>PTPN IV Regional 1</t>
        </is>
      </c>
      <c r="C18" s="15" t="inlineStr">
        <is>
          <t>Sisumut</t>
        </is>
      </c>
      <c r="D18" s="12" t="n"/>
      <c r="E18" s="12" t="n"/>
      <c r="F18" s="15" t="n"/>
      <c r="G18" s="12" t="n"/>
      <c r="H18" s="12" t="n"/>
      <c r="I18" s="12" t="n"/>
      <c r="J18" s="22" t="n">
        <v>46050</v>
      </c>
      <c r="K18" s="22" t="n">
        <v>46050</v>
      </c>
      <c r="L18" s="22" t="n">
        <v>46059</v>
      </c>
      <c r="M18" s="22" t="n">
        <v>46059</v>
      </c>
      <c r="Z18" s="12" t="n"/>
      <c r="AA18" s="12" t="n"/>
      <c r="AB18" s="15" t="n"/>
      <c r="AC18" s="8">
        <f>IF($C18="","",IF($AB18="","PROSES","SELESAI"))</f>
        <v/>
      </c>
      <c r="AD18" s="12" t="n">
        <v>2025</v>
      </c>
      <c r="AE18" s="21">
        <f>HYPERLINK("file:///E:/Muslim/Pelayanan/Kirim MitraKarya/Bantek/2025/PTPN/PT Perkebunan Nusantara IV Regional 1/FS TU/Net/Ref bulan Desember","[Buka 2 file]")</f>
        <v/>
      </c>
    </row>
    <row r="19">
      <c r="A19" s="12" t="n">
        <v>16</v>
      </c>
      <c r="B19" s="15" t="inlineStr">
        <is>
          <t>PTPN IV Regional 1</t>
        </is>
      </c>
      <c r="C19" s="15" t="inlineStr">
        <is>
          <t>Sarang Giting</t>
        </is>
      </c>
      <c r="D19" s="12" t="n"/>
      <c r="E19" s="12" t="n"/>
      <c r="F19" s="15" t="n"/>
      <c r="G19" s="12" t="inlineStr">
        <is>
          <t>10-08-2026</t>
        </is>
      </c>
      <c r="H19" s="12" t="inlineStr">
        <is>
          <t>10-08-2026</t>
        </is>
      </c>
      <c r="I19" s="12" t="n"/>
      <c r="Z19" s="12" t="n"/>
      <c r="AA19" s="12" t="n"/>
      <c r="AB19" s="15" t="n"/>
      <c r="AC19" s="8">
        <f>IF($C19="","",IF($AB19="","PROSES","SELESAI"))</f>
        <v/>
      </c>
      <c r="AD19" s="12" t="n">
        <v>2025</v>
      </c>
      <c r="AE19" s="21">
        <f>HYPERLINK("file:///E:/Muslim/Pelayanan/Kirim MitraKarya/Bantek/2025/PTPN/PT Perkebunan Nusantara IV Regional 1/FS TU/Net/Ref bulan Desember","[Buka 2 file]")</f>
        <v/>
      </c>
    </row>
    <row r="20" ht="29" customHeight="1" s="35">
      <c r="A20" s="12" t="n">
        <v>17</v>
      </c>
      <c r="B20" s="15" t="inlineStr">
        <is>
          <t>PTPN IV Regional I (eks PTPN III)</t>
        </is>
      </c>
      <c r="C20" s="15" t="inlineStr">
        <is>
          <t>Sei Silau</t>
        </is>
      </c>
      <c r="D20" s="12" t="inlineStr">
        <is>
          <t>Desra Sahputra, Akbar Arlandes Simanjutak</t>
        </is>
      </c>
      <c r="E20" s="12" t="inlineStr">
        <is>
          <t>18-21 Januari 2024</t>
        </is>
      </c>
      <c r="F20" s="15" t="inlineStr">
        <is>
          <t>Evaluasi areal TBM I kelapa sawit</t>
        </is>
      </c>
      <c r="G20" s="12" t="n"/>
      <c r="H20" s="12" t="n"/>
      <c r="I20" s="12" t="n"/>
      <c r="J20" s="22" t="n">
        <v>45316</v>
      </c>
      <c r="K20" s="22" t="n">
        <v>45316</v>
      </c>
      <c r="Z20" s="12" t="n"/>
      <c r="AA20" s="12" t="n"/>
      <c r="AB20" s="15" t="n"/>
      <c r="AC20" s="8">
        <f>IF($C20="","",IF($AB20="","PROSES","SELESAI"))</f>
        <v/>
      </c>
      <c r="AD20" s="12" t="n">
        <v>2024</v>
      </c>
      <c r="AE20" s="21">
        <f>HYPERLINK("file:///E:/Muslim/Pelayanan/Kirim MitraKarya/Bantek/2024/PTPN/PTPN IV Regional I/Kajian Fuso/Aek Raso/Narasi/Cetak 1","[Buka 2 file]")</f>
        <v/>
      </c>
    </row>
    <row r="21" ht="29" customHeight="1" s="35">
      <c r="A21" s="12" t="n">
        <v>18</v>
      </c>
      <c r="B21" s="15" t="inlineStr">
        <is>
          <t>PTPN IV Regional I (eks PTPN III)</t>
        </is>
      </c>
      <c r="C21" s="15" t="inlineStr">
        <is>
          <t>Dusun Hulu</t>
        </is>
      </c>
      <c r="D21" s="12" t="n"/>
      <c r="E21" s="12" t="n"/>
      <c r="F21" s="15" t="n"/>
      <c r="G21" s="12" t="n"/>
      <c r="H21" s="12" t="n"/>
      <c r="I21" s="12" t="n"/>
      <c r="J21" s="22" t="n">
        <v>45316</v>
      </c>
      <c r="K21" s="22" t="n">
        <v>45316</v>
      </c>
      <c r="Z21" s="12" t="n"/>
      <c r="AA21" s="12" t="n"/>
      <c r="AB21" s="15" t="n"/>
      <c r="AC21" s="8">
        <f>IF($C21="","",IF($AB21="","PROSES","SELESAI"))</f>
        <v/>
      </c>
      <c r="AD21" s="12" t="n">
        <v>2024</v>
      </c>
      <c r="AE21" s="21">
        <f>HYPERLINK("file:///E:/Muslim/Pelayanan/Kirim MitraKarya/Bantek/2024/PTPN/PTPN IV Regional I/Kajian Fuso/Aek Raso/Narasi/Cetak 1","[Buka 2 file]")</f>
        <v/>
      </c>
    </row>
    <row r="22" ht="29" customHeight="1" s="35">
      <c r="A22" s="12" t="n">
        <v>19</v>
      </c>
      <c r="B22" s="15" t="inlineStr">
        <is>
          <t>PTPN IV Regional I (eks PTPN III)</t>
        </is>
      </c>
      <c r="C22" s="15" t="inlineStr">
        <is>
          <t>Sei Putih</t>
        </is>
      </c>
      <c r="D22" s="12" t="n"/>
      <c r="E22" s="12" t="n"/>
      <c r="F22" s="15" t="n"/>
      <c r="G22" s="12" t="n"/>
      <c r="H22" s="12" t="n"/>
      <c r="I22" s="12" t="n"/>
      <c r="J22" s="22" t="n">
        <v>45316</v>
      </c>
      <c r="K22" s="22" t="n">
        <v>45316</v>
      </c>
      <c r="Z22" s="12" t="n"/>
      <c r="AA22" s="12" t="n"/>
      <c r="AB22" s="15" t="n"/>
      <c r="AC22" s="8">
        <f>IF($C22="","",IF($AB22="","PROSES","SELESAI"))</f>
        <v/>
      </c>
      <c r="AD22" s="12" t="n">
        <v>2024</v>
      </c>
      <c r="AE22" s="21">
        <f>HYPERLINK("file:///E:/Muslim/Pelayanan/Kirim MitraKarya/Bantek/2024/PTPN/PTPN IV Regional I/Kajian Fuso/Aek Raso/Narasi/Cetak 1","[Buka 2 file]")</f>
        <v/>
      </c>
    </row>
    <row r="23" ht="29" customHeight="1" s="35">
      <c r="A23" s="12" t="n">
        <v>20</v>
      </c>
      <c r="B23" s="15" t="inlineStr">
        <is>
          <t>PTPN IV Regional I</t>
        </is>
      </c>
      <c r="C23" s="15" t="inlineStr">
        <is>
          <t>Sei Dadap</t>
        </is>
      </c>
      <c r="D23" s="12" t="inlineStr">
        <is>
          <t>Mahardika Gama Pradana, nirwanto, panji kusuma</t>
        </is>
      </c>
      <c r="E23" s="12" t="inlineStr">
        <is>
          <t>27 Mei-02 Jun 2024</t>
        </is>
      </c>
      <c r="F23" s="15" t="inlineStr">
        <is>
          <t>Evaluasi buah Partenokarpi</t>
        </is>
      </c>
      <c r="G23" s="12" t="n"/>
      <c r="H23" s="12" t="n"/>
      <c r="I23" s="12" t="n"/>
      <c r="Z23" s="12" t="inlineStr">
        <is>
          <t>05-08-2024</t>
        </is>
      </c>
      <c r="AA23" s="12" t="inlineStr">
        <is>
          <t>05-08-2024</t>
        </is>
      </c>
      <c r="AB23" s="15" t="n"/>
      <c r="AC23" s="8">
        <f>IF($C23="","",IF($AB23="","PROSES","SELESAI"))</f>
        <v/>
      </c>
      <c r="AD23" s="12" t="n">
        <v>2024</v>
      </c>
      <c r="AE23" s="21">
        <f>HYPERLINK("file:///E:/Muslim/Pelayanan/Kirim MitraKarya/Bantek/2024/PTPN/PTPN IV Regional I/Kajian Fuso/Aek Raso/Narasi/Cetak 1","[Buka 2 file]")</f>
        <v/>
      </c>
    </row>
    <row r="24" ht="43.5" customHeight="1" s="35">
      <c r="A24" s="12" t="n">
        <v>21</v>
      </c>
      <c r="B24" s="15" t="inlineStr">
        <is>
          <t>PTPN IV Regional I</t>
        </is>
      </c>
      <c r="C24" s="15" t="inlineStr">
        <is>
          <t>Karang Inong -Datim</t>
        </is>
      </c>
      <c r="D24" s="12" t="inlineStr">
        <is>
          <t>Iput Pradiko, Kurnia Rinanda, Muslim Nugraha, Dharma Syahputra</t>
        </is>
      </c>
      <c r="E24" s="12" t="inlineStr">
        <is>
          <t>27-31 Agustus 2024</t>
        </is>
      </c>
      <c r="F24" s="15" t="inlineStr">
        <is>
          <t>Kajian Teknis Areal Non Produktif (Puso)</t>
        </is>
      </c>
      <c r="G24" s="12" t="inlineStr">
        <is>
          <t>03-09-2024</t>
        </is>
      </c>
      <c r="H24" s="12" t="inlineStr">
        <is>
          <t>04-09-2024</t>
        </is>
      </c>
      <c r="I24" s="12" t="n"/>
      <c r="J24" s="22" t="n">
        <v>45326</v>
      </c>
      <c r="K24" s="22" t="n">
        <v>45326</v>
      </c>
      <c r="L24" s="22" t="n">
        <v>45573</v>
      </c>
      <c r="M24" s="22" t="n">
        <v>45573</v>
      </c>
      <c r="Z24" s="12" t="inlineStr">
        <is>
          <t>09-10-2024</t>
        </is>
      </c>
      <c r="AA24" s="12" t="inlineStr">
        <is>
          <t>30-10-2024</t>
        </is>
      </c>
      <c r="AB24" s="15" t="n"/>
      <c r="AC24" s="8">
        <f>IF($C24="","",IF($AB24="","PROSES","SELESAI"))</f>
        <v/>
      </c>
      <c r="AD24" s="12" t="n">
        <v>2024</v>
      </c>
      <c r="AE24" s="21">
        <f>HYPERLINK("file:///E:/Muslim/Pelayanan/Kirim MitraKarya/Bantek/2024/PTPN/PTPN IV Regional I/Kajian Fuso/Aek Raso/Narasi/Cetak 1","[Buka 2 file]")</f>
        <v/>
      </c>
    </row>
    <row r="25" ht="43.5" customHeight="1" s="35">
      <c r="A25" s="12" t="n">
        <v>22</v>
      </c>
      <c r="B25" s="15" t="inlineStr">
        <is>
          <t>PTPN IV Regional I</t>
        </is>
      </c>
      <c r="C25" s="15" t="inlineStr">
        <is>
          <t>Gunung Pamela</t>
        </is>
      </c>
      <c r="D25" s="12" t="inlineStr">
        <is>
          <t>Nuzul Hijri Darlan, Asma Nabila, Burju Silaban, Rama Gilang Pradana, M. Arif Prasetyo</t>
        </is>
      </c>
      <c r="E25" s="12" t="inlineStr">
        <is>
          <t>09-13 Juli 2024</t>
        </is>
      </c>
      <c r="F25" s="15" t="inlineStr">
        <is>
          <t>Kajian Teknis Areal Non Produktif (Puso)</t>
        </is>
      </c>
      <c r="G25" s="12" t="inlineStr">
        <is>
          <t>12-08-2024</t>
        </is>
      </c>
      <c r="H25" s="12" t="inlineStr">
        <is>
          <t>12-08-2024</t>
        </is>
      </c>
      <c r="I25" s="12" t="n"/>
      <c r="J25" s="22" t="n">
        <v>45516</v>
      </c>
      <c r="K25" s="22" t="n">
        <v>45516</v>
      </c>
      <c r="L25" s="22" t="n">
        <v>45537</v>
      </c>
      <c r="M25" s="22" t="n">
        <v>45537</v>
      </c>
      <c r="N25" s="22" t="n">
        <v>45596</v>
      </c>
      <c r="O25" s="22" t="n">
        <v>45596</v>
      </c>
      <c r="Z25" s="12" t="inlineStr">
        <is>
          <t>01-10-2024</t>
        </is>
      </c>
      <c r="AA25" s="12" t="inlineStr">
        <is>
          <t>01-10-2024</t>
        </is>
      </c>
      <c r="AB25" s="15" t="n"/>
      <c r="AC25" s="8">
        <f>IF($C25="","",IF($AB25="","PROSES","SELESAI"))</f>
        <v/>
      </c>
      <c r="AD25" s="12" t="n">
        <v>2024</v>
      </c>
      <c r="AE25" s="21">
        <f>HYPERLINK("file:///E:/Muslim/Pelayanan/Kirim MitraKarya/Bantek/2024/PTPN/PTPN IV Regional I/Kajian Fuso/Aek Raso/Narasi/Cetak 1","[Buka 2 file]")</f>
        <v/>
      </c>
    </row>
    <row r="26">
      <c r="A26" s="12" t="n">
        <v>23</v>
      </c>
      <c r="B26" s="15" t="inlineStr">
        <is>
          <t>PTPN IV Regional I</t>
        </is>
      </c>
      <c r="C26" s="15" t="inlineStr">
        <is>
          <t>Aek Raso</t>
        </is>
      </c>
      <c r="D26" s="12" t="n"/>
      <c r="E26" s="12" t="n"/>
      <c r="F26" s="15" t="n"/>
      <c r="G26" s="12" t="inlineStr">
        <is>
          <t>12-08-2024</t>
        </is>
      </c>
      <c r="H26" s="12" t="inlineStr">
        <is>
          <t>12-08-2024</t>
        </is>
      </c>
      <c r="I26" s="12" t="n"/>
      <c r="J26" s="22" t="n">
        <v>45516</v>
      </c>
      <c r="K26" s="22" t="n">
        <v>45516</v>
      </c>
      <c r="L26" s="22" t="n">
        <v>45537</v>
      </c>
      <c r="M26" s="22" t="n">
        <v>45537</v>
      </c>
      <c r="N26" s="22" t="n">
        <v>45596</v>
      </c>
      <c r="O26" s="22" t="n">
        <v>45596</v>
      </c>
      <c r="Z26" s="12" t="inlineStr">
        <is>
          <t>01-10-2024</t>
        </is>
      </c>
      <c r="AA26" s="12" t="inlineStr">
        <is>
          <t>01-10-2024</t>
        </is>
      </c>
      <c r="AB26" s="15" t="n"/>
      <c r="AC26" s="8">
        <f>IF($C26="","",IF($AB26="","PROSES","SELESAI"))</f>
        <v/>
      </c>
      <c r="AD26" s="12" t="n">
        <v>2024</v>
      </c>
      <c r="AE26" s="21">
        <f>HYPERLINK("file:///E:/Muslim/Pelayanan/Kirim MitraKarya/Bantek/2024/PTPN/PTPN IV Regional I/Kajian Fuso/Aek Raso/Narasi/Cetak 1","[Buka 2 file]")</f>
        <v/>
      </c>
    </row>
    <row r="27">
      <c r="A27" s="12" t="n">
        <v>24</v>
      </c>
      <c r="B27" s="15" t="inlineStr">
        <is>
          <t>PTPN IV Regional I</t>
        </is>
      </c>
      <c r="C27" s="15" t="inlineStr">
        <is>
          <t>Tanah Raja</t>
        </is>
      </c>
      <c r="D27" s="12" t="n"/>
      <c r="E27" s="12" t="n"/>
      <c r="F27" s="15" t="n"/>
      <c r="G27" s="12" t="inlineStr">
        <is>
          <t>12-08-2024</t>
        </is>
      </c>
      <c r="H27" s="12" t="inlineStr">
        <is>
          <t>12-08-2024</t>
        </is>
      </c>
      <c r="I27" s="12" t="n"/>
      <c r="J27" s="22" t="n">
        <v>45516</v>
      </c>
      <c r="K27" s="22" t="n">
        <v>45516</v>
      </c>
      <c r="L27" s="22" t="n">
        <v>45537</v>
      </c>
      <c r="M27" s="22" t="n">
        <v>45537</v>
      </c>
      <c r="N27" s="22" t="n">
        <v>45596</v>
      </c>
      <c r="O27" s="22" t="n">
        <v>45596</v>
      </c>
      <c r="Z27" s="12" t="inlineStr">
        <is>
          <t>01-10-2024</t>
        </is>
      </c>
      <c r="AA27" s="12" t="inlineStr">
        <is>
          <t>01-10-2024</t>
        </is>
      </c>
      <c r="AB27" s="15" t="n"/>
      <c r="AC27" s="8">
        <f>IF($C27="","",IF($AB27="","PROSES","SELESAI"))</f>
        <v/>
      </c>
      <c r="AD27" s="12" t="n">
        <v>2024</v>
      </c>
      <c r="AE27" s="21">
        <f>HYPERLINK("file:///E:/Muslim/Pelayanan/Kirim MitraKarya/Bantek/2024/PTPN/PTPN IV Regional I/Kajian Fuso/Aek Raso/Narasi/Cetak 1","[Buka 2 file]")</f>
        <v/>
      </c>
    </row>
    <row r="28" ht="58" customHeight="1" s="35">
      <c r="A28" s="12" t="n">
        <v>25</v>
      </c>
      <c r="B28" s="15" t="inlineStr">
        <is>
          <t>PTPN IV Regional I</t>
        </is>
      </c>
      <c r="C28" s="15" t="inlineStr">
        <is>
          <t>Sei Putih</t>
        </is>
      </c>
      <c r="D28" s="12" t="inlineStr">
        <is>
          <t>Asma Nabila, Anastasya Fadia Lubis, M. Faisal Ridwan, Dewi Ismayani Fuad, Emil Jamal, Dheny Ramon Damanik</t>
        </is>
      </c>
      <c r="E28" s="12" t="inlineStr">
        <is>
          <t>17-29 Juli 2024</t>
        </is>
      </c>
      <c r="F28" s="15" t="inlineStr">
        <is>
          <t>Evaluasi Rencana Tanam Ulang Tahun 2025</t>
        </is>
      </c>
      <c r="G28" s="12" t="inlineStr">
        <is>
          <t>17-09-2024</t>
        </is>
      </c>
      <c r="H28" s="12" t="inlineStr">
        <is>
          <t>17-09-2024</t>
        </is>
      </c>
      <c r="I28" s="12" t="n"/>
      <c r="J28" s="22" t="n">
        <v>45552</v>
      </c>
      <c r="K28" s="22" t="n">
        <v>45552</v>
      </c>
      <c r="L28" s="22" t="n">
        <v>45573</v>
      </c>
      <c r="M28" s="22" t="n">
        <v>45573</v>
      </c>
      <c r="Z28" s="12" t="inlineStr">
        <is>
          <t>20-10-2024</t>
        </is>
      </c>
      <c r="AA28" s="12" t="n"/>
      <c r="AB28" s="15" t="n"/>
      <c r="AC28" s="8">
        <f>IF($C28="","",IF($AB28="","PROSES","SELESAI"))</f>
        <v/>
      </c>
      <c r="AD28" s="12" t="n">
        <v>2024</v>
      </c>
      <c r="AE28" s="21">
        <f>HYPERLINK("file:///E:/Muslim/Pelayanan/Kirim MitraKarya/Bantek/2024/PTPN/PTPN IV Regional I/Kajian Fuso/Aek Raso/Narasi/Cetak 1","[Buka 2 file]")</f>
        <v/>
      </c>
    </row>
    <row r="29">
      <c r="A29" s="12" t="n">
        <v>26</v>
      </c>
      <c r="B29" s="15" t="inlineStr">
        <is>
          <t>PTPN IV Regional I</t>
        </is>
      </c>
      <c r="C29" s="15" t="inlineStr">
        <is>
          <t>Ambalutu</t>
        </is>
      </c>
      <c r="D29" s="12" t="n"/>
      <c r="E29" s="12" t="n"/>
      <c r="F29" s="15" t="n"/>
      <c r="G29" s="12" t="inlineStr">
        <is>
          <t>17-09-2024</t>
        </is>
      </c>
      <c r="H29" s="12" t="inlineStr">
        <is>
          <t>17-09-2024</t>
        </is>
      </c>
      <c r="I29" s="12" t="n"/>
      <c r="J29" s="22" t="n">
        <v>45552</v>
      </c>
      <c r="K29" s="22" t="n">
        <v>45552</v>
      </c>
      <c r="L29" s="22" t="n">
        <v>45573</v>
      </c>
      <c r="M29" s="22" t="n">
        <v>45573</v>
      </c>
      <c r="Z29" s="12" t="inlineStr">
        <is>
          <t>20-10-2024</t>
        </is>
      </c>
      <c r="AA29" s="12" t="n"/>
      <c r="AB29" s="15" t="n"/>
      <c r="AC29" s="8">
        <f>IF($C29="","",IF($AB29="","PROSES","SELESAI"))</f>
        <v/>
      </c>
      <c r="AD29" s="12" t="n">
        <v>2024</v>
      </c>
      <c r="AE29" s="21">
        <f>HYPERLINK("file:///E:/Muslim/Pelayanan/Kirim MitraKarya/Bantek/2024/PTPN/PTPN IV Regional I/Kajian Fuso/Aek Raso/Narasi/Cetak 1","[Buka 2 file]")</f>
        <v/>
      </c>
    </row>
    <row r="30">
      <c r="A30" s="12" t="n">
        <v>27</v>
      </c>
      <c r="B30" s="15" t="inlineStr">
        <is>
          <t>PTPN IV Regional I</t>
        </is>
      </c>
      <c r="C30" s="15" t="inlineStr">
        <is>
          <t>Batang Toru</t>
        </is>
      </c>
      <c r="D30" s="12" t="n"/>
      <c r="E30" s="12" t="n"/>
      <c r="F30" s="15" t="n"/>
      <c r="G30" s="12" t="inlineStr">
        <is>
          <t>17-09-2024</t>
        </is>
      </c>
      <c r="H30" s="12" t="inlineStr">
        <is>
          <t>17-09-2024</t>
        </is>
      </c>
      <c r="I30" s="12" t="n"/>
      <c r="J30" s="22" t="n">
        <v>45552</v>
      </c>
      <c r="K30" s="22" t="n">
        <v>45552</v>
      </c>
      <c r="L30" s="22" t="n">
        <v>45573</v>
      </c>
      <c r="M30" s="22" t="n">
        <v>45573</v>
      </c>
      <c r="Z30" s="12" t="inlineStr">
        <is>
          <t>20-10-2024</t>
        </is>
      </c>
      <c r="AA30" s="12" t="n"/>
      <c r="AB30" s="15" t="n"/>
      <c r="AC30" s="8">
        <f>IF($C30="","",IF($AB30="","PROSES","SELESAI"))</f>
        <v/>
      </c>
      <c r="AD30" s="12" t="n">
        <v>2024</v>
      </c>
      <c r="AE30" s="21">
        <f>HYPERLINK("file:///E:/Muslim/Pelayanan/Kirim MitraKarya/Bantek/2024/PTPN/PTPN IV Regional I/Kajian Fuso/Aek Raso/Narasi/Cetak 1","[Buka 2 file]")</f>
        <v/>
      </c>
    </row>
    <row r="31">
      <c r="A31" s="12" t="n">
        <v>28</v>
      </c>
      <c r="B31" s="15" t="inlineStr">
        <is>
          <t>PTPN IV Regional I</t>
        </is>
      </c>
      <c r="C31" s="15" t="inlineStr">
        <is>
          <t>Merbau Selatan</t>
        </is>
      </c>
      <c r="D31" s="12" t="n"/>
      <c r="E31" s="12" t="n"/>
      <c r="F31" s="15" t="n"/>
      <c r="G31" s="12" t="inlineStr">
        <is>
          <t>17-09-2024</t>
        </is>
      </c>
      <c r="H31" s="12" t="inlineStr">
        <is>
          <t>17-09-2024</t>
        </is>
      </c>
      <c r="I31" s="12" t="n"/>
      <c r="J31" s="22" t="n">
        <v>45552</v>
      </c>
      <c r="K31" s="22" t="n">
        <v>45552</v>
      </c>
      <c r="L31" s="22" t="n">
        <v>45573</v>
      </c>
      <c r="M31" s="22" t="n">
        <v>45573</v>
      </c>
      <c r="Z31" s="12" t="inlineStr">
        <is>
          <t>20-10-2024</t>
        </is>
      </c>
      <c r="AA31" s="12" t="n"/>
      <c r="AB31" s="15" t="n"/>
      <c r="AC31" s="8">
        <f>IF($C31="","",IF($AB31="","PROSES","SELESAI"))</f>
        <v/>
      </c>
      <c r="AD31" s="12" t="n">
        <v>2024</v>
      </c>
      <c r="AE31" s="21">
        <f>HYPERLINK("file:///E:/Muslim/Pelayanan/Kirim MitraKarya/Bantek/2024/PTPN/PTPN IV Regional I/Kajian Fuso/Aek Raso/Narasi/Cetak 1","[Buka 2 file]")</f>
        <v/>
      </c>
    </row>
    <row r="32">
      <c r="A32" s="12" t="n">
        <v>29</v>
      </c>
      <c r="B32" s="15" t="inlineStr">
        <is>
          <t>PTPN IV Regional I</t>
        </is>
      </c>
      <c r="C32" s="15" t="inlineStr">
        <is>
          <t>Sei Kebara</t>
        </is>
      </c>
      <c r="D32" s="12" t="n"/>
      <c r="E32" s="12" t="n"/>
      <c r="F32" s="15" t="n"/>
      <c r="G32" s="12" t="inlineStr">
        <is>
          <t>17-09-2024</t>
        </is>
      </c>
      <c r="H32" s="12" t="inlineStr">
        <is>
          <t>17-09-2024</t>
        </is>
      </c>
      <c r="I32" s="12" t="n"/>
      <c r="J32" s="22" t="n">
        <v>45552</v>
      </c>
      <c r="K32" s="22" t="n">
        <v>45552</v>
      </c>
      <c r="L32" s="22" t="n">
        <v>45573</v>
      </c>
      <c r="M32" s="22" t="n">
        <v>45573</v>
      </c>
      <c r="Z32" s="12" t="inlineStr">
        <is>
          <t>20-10-2024</t>
        </is>
      </c>
      <c r="AA32" s="12" t="n"/>
      <c r="AB32" s="15" t="n"/>
      <c r="AC32" s="8">
        <f>IF($C32="","",IF($AB32="","PROSES","SELESAI"))</f>
        <v/>
      </c>
      <c r="AD32" s="12" t="n">
        <v>2024</v>
      </c>
      <c r="AE32" s="21">
        <f>HYPERLINK("file:///E:/Muslim/Pelayanan/Kirim MitraKarya/Bantek/2024/PTPN/PTPN IV Regional I/Kajian Fuso/Aek Raso/Narasi/Cetak 1","[Buka 2 file]")</f>
        <v/>
      </c>
    </row>
    <row r="33">
      <c r="A33" s="12" t="n">
        <v>30</v>
      </c>
      <c r="B33" s="15" t="inlineStr">
        <is>
          <t>PTPN IV Regional I</t>
        </is>
      </c>
      <c r="C33" s="15" t="inlineStr">
        <is>
          <t>Aek Nabara Utara</t>
        </is>
      </c>
      <c r="D33" s="12" t="n"/>
      <c r="E33" s="12" t="n"/>
      <c r="F33" s="15" t="n"/>
      <c r="G33" s="12" t="inlineStr">
        <is>
          <t>17-09-2024</t>
        </is>
      </c>
      <c r="H33" s="12" t="inlineStr">
        <is>
          <t>17-09-2024</t>
        </is>
      </c>
      <c r="I33" s="12" t="n"/>
      <c r="J33" s="22" t="n">
        <v>45552</v>
      </c>
      <c r="K33" s="22" t="n">
        <v>45552</v>
      </c>
      <c r="L33" s="22" t="n">
        <v>45573</v>
      </c>
      <c r="M33" s="22" t="n">
        <v>45573</v>
      </c>
      <c r="Z33" s="12" t="inlineStr">
        <is>
          <t>20-10-2024</t>
        </is>
      </c>
      <c r="AA33" s="12" t="n"/>
      <c r="AB33" s="15" t="n"/>
      <c r="AC33" s="8">
        <f>IF($C33="","",IF($AB33="","PROSES","SELESAI"))</f>
        <v/>
      </c>
      <c r="AD33" s="12" t="n">
        <v>2024</v>
      </c>
      <c r="AE33" s="21">
        <f>HYPERLINK("file:///E:/Muslim/Pelayanan/Kirim MitraKarya/Bantek/2024/PTPN/PTPN IV Regional I/Kajian Fuso/Aek Raso/Narasi/Cetak 1","[Buka 2 file]")</f>
        <v/>
      </c>
    </row>
    <row r="34" ht="29" customHeight="1" s="35">
      <c r="A34" s="12" t="n">
        <v>31</v>
      </c>
      <c r="B34" s="15" t="inlineStr">
        <is>
          <t>PTPN IV Regional I</t>
        </is>
      </c>
      <c r="C34" s="15" t="inlineStr">
        <is>
          <t>Sei Dadap</t>
        </is>
      </c>
      <c r="D34" s="12" t="inlineStr">
        <is>
          <t>Sumaryanto, dicky arbianto, muslim nugraha</t>
        </is>
      </c>
      <c r="E34" s="12" t="inlineStr">
        <is>
          <t>19-23 Juni 2024</t>
        </is>
      </c>
      <c r="F34" s="15" t="inlineStr">
        <is>
          <t>BT (Evaluasi TBM III Big hole)</t>
        </is>
      </c>
      <c r="G34" s="12" t="n"/>
      <c r="H34" s="12" t="n"/>
      <c r="I34" s="12" t="n"/>
      <c r="Z34" s="12" t="n"/>
      <c r="AA34" s="12" t="n"/>
      <c r="AB34" s="15" t="n"/>
      <c r="AC34" s="8">
        <f>IF($C34="","",IF($AB34="","PROSES","SELESAI"))</f>
        <v/>
      </c>
      <c r="AD34" s="12" t="n">
        <v>2024</v>
      </c>
      <c r="AE34" s="21">
        <f>HYPERLINK("file:///E:/Muslim/Pelayanan/Kirim MitraKarya/Bantek/2024/PTPN/PTPN IV Regional I/Kajian Fuso/Aek Raso/Narasi/Cetak 1","[Buka 2 file]")</f>
        <v/>
      </c>
    </row>
    <row r="35" ht="29" customHeight="1" s="35">
      <c r="A35" s="12" t="n">
        <v>32</v>
      </c>
      <c r="B35" s="15" t="inlineStr">
        <is>
          <t>PTPN IV Regional I</t>
        </is>
      </c>
      <c r="C35" s="15" t="inlineStr">
        <is>
          <t>Sei Daun</t>
        </is>
      </c>
      <c r="D35" s="12" t="inlineStr">
        <is>
          <t>Iput Pradiko, harifin, zulhamdani sembiring</t>
        </is>
      </c>
      <c r="E35" s="12" t="inlineStr">
        <is>
          <t>04-09 Desember 2024</t>
        </is>
      </c>
      <c r="F35" s="15" t="inlineStr">
        <is>
          <t>Kajian pelepah sengkleh alami TM kelapa sawi</t>
        </is>
      </c>
      <c r="G35" s="12" t="n"/>
      <c r="H35" s="12" t="n"/>
      <c r="I35" s="12" t="n"/>
      <c r="Z35" s="12" t="n"/>
      <c r="AA35" s="12" t="n"/>
      <c r="AB35" s="15" t="n"/>
      <c r="AC35" s="8">
        <f>IF($C35="","",IF($AB35="","PROSES","SELESAI"))</f>
        <v/>
      </c>
      <c r="AD35" s="12" t="n">
        <v>2024</v>
      </c>
      <c r="AE35" s="21">
        <f>HYPERLINK("file:///E:/Muslim/Pelayanan/Kirim MitraKarya/Bantek/2024/PTPN/PTPN IV Regional I/Kajian Fuso/Aek Raso/Narasi/Cetak 1","[Buka 2 file]")</f>
        <v/>
      </c>
    </row>
    <row r="36">
      <c r="A36" s="12" t="n">
        <v>33</v>
      </c>
      <c r="B36" s="15" t="inlineStr">
        <is>
          <t>PTPN IV Regional I</t>
        </is>
      </c>
      <c r="C36" s="15" t="inlineStr">
        <is>
          <t>Torgamba</t>
        </is>
      </c>
      <c r="D36" s="12" t="n"/>
      <c r="E36" s="12" t="n"/>
      <c r="F36" s="15" t="n"/>
      <c r="G36" s="12" t="n"/>
      <c r="H36" s="12" t="n"/>
      <c r="I36" s="12" t="n"/>
      <c r="Z36" s="12" t="n"/>
      <c r="AA36" s="12" t="n"/>
      <c r="AB36" s="15" t="n"/>
      <c r="AC36" s="8">
        <f>IF($C36="","",IF($AB36="","PROSES","SELESAI"))</f>
        <v/>
      </c>
      <c r="AD36" s="12" t="n">
        <v>2024</v>
      </c>
      <c r="AE36" s="21">
        <f>HYPERLINK("file:///E:/Muslim/Pelayanan/Kirim MitraKarya/Bantek/2024/PTPN/PTPN IV Regional I/Kajian Fuso/Aek Raso/Narasi/Cetak 1","[Buka 2 file]")</f>
        <v/>
      </c>
    </row>
    <row r="37">
      <c r="AC37" s="8">
        <f>IF($C37="","",IF($AB37="","PROSES","SELESAI"))</f>
        <v/>
      </c>
    </row>
    <row r="38">
      <c r="AC38" s="8">
        <f>IF($C38="","",IF($AB38="","PROSES","SELESAI"))</f>
        <v/>
      </c>
    </row>
    <row r="39">
      <c r="AC39" s="8">
        <f>IF($C39="","",IF($AB39="","PROSES","SELESAI"))</f>
        <v/>
      </c>
    </row>
    <row r="40">
      <c r="AC40" s="8">
        <f>IF($C40="","",IF($AB40="","PROSES","SELESAI"))</f>
        <v/>
      </c>
    </row>
    <row r="41">
      <c r="AC41" s="8">
        <f>IF($C41="","",IF($AB41="","PROSES","SELESAI"))</f>
        <v/>
      </c>
    </row>
    <row r="42">
      <c r="AC42" s="8">
        <f>IF($C42="","",IF($AB42="","PROSES","SELESAI"))</f>
        <v/>
      </c>
    </row>
    <row r="43">
      <c r="AC43" s="8">
        <f>IF($C43="","",IF($AB43="","PROSES","SELESAI"))</f>
        <v/>
      </c>
    </row>
    <row r="44">
      <c r="AC44" s="8">
        <f>IF($C44="","",IF($AB44="","PROSES","SELESAI"))</f>
        <v/>
      </c>
    </row>
    <row r="45">
      <c r="AC45" s="8">
        <f>IF($C45="","",IF($AB45="","PROSES","SELESAI"))</f>
        <v/>
      </c>
    </row>
    <row r="46">
      <c r="AC46" s="8">
        <f>IF($C46="","",IF($AB46="","PROSES","SELESAI"))</f>
        <v/>
      </c>
    </row>
    <row r="47">
      <c r="AC47" s="8">
        <f>IF($C47="","",IF($AB47="","PROSES","SELESAI"))</f>
        <v/>
      </c>
    </row>
    <row r="48">
      <c r="AC48" s="8">
        <f>IF($C48="","",IF($AB48="","PROSES","SELESAI"))</f>
        <v/>
      </c>
    </row>
    <row r="49">
      <c r="AC49" s="8">
        <f>IF($C49="","",IF($AB49="","PROSES","SELESAI"))</f>
        <v/>
      </c>
    </row>
    <row r="50">
      <c r="AC50" s="8">
        <f>IF($C50="","",IF($AB50="","PROSES","SELESAI"))</f>
        <v/>
      </c>
    </row>
    <row r="51">
      <c r="AC51" s="8">
        <f>IF($C51="","",IF($AB51="","PROSES","SELESAI"))</f>
        <v/>
      </c>
    </row>
    <row r="52">
      <c r="AC52" s="8">
        <f>IF($C52="","",IF($AB52="","PROSES","SELESAI"))</f>
        <v/>
      </c>
    </row>
    <row r="53">
      <c r="AC53" s="8">
        <f>IF($C53="","",IF($AB53="","PROSES","SELESAI"))</f>
        <v/>
      </c>
    </row>
    <row r="54">
      <c r="AC54" s="8">
        <f>IF($C54="","",IF($AB54="","PROSES","SELESAI"))</f>
        <v/>
      </c>
    </row>
    <row r="55">
      <c r="AC55" s="8">
        <f>IF($C55="","",IF($AB55="","PROSES","SELESAI"))</f>
        <v/>
      </c>
    </row>
    <row r="56">
      <c r="AC56" s="8">
        <f>IF($C56="","",IF($AB56="","PROSES","SELESAI"))</f>
        <v/>
      </c>
    </row>
    <row r="57">
      <c r="AC57" s="8">
        <f>IF($C57="","",IF($AB57="","PROSES","SELESAI"))</f>
        <v/>
      </c>
    </row>
    <row r="58">
      <c r="AC58" s="8">
        <f>IF($C58="","",IF($AB58="","PROSES","SELESAI"))</f>
        <v/>
      </c>
    </row>
    <row r="59">
      <c r="AC59" s="8">
        <f>IF($C59="","",IF($AB59="","PROSES","SELESAI"))</f>
        <v/>
      </c>
    </row>
    <row r="60">
      <c r="AC60" s="8">
        <f>IF($C60="","",IF($AB60="","PROSES","SELESAI"))</f>
        <v/>
      </c>
    </row>
    <row r="61">
      <c r="AC61" s="8">
        <f>IF($C61="","",IF($AB61="","PROSES","SELESAI"))</f>
        <v/>
      </c>
    </row>
    <row r="62">
      <c r="AC62" s="8">
        <f>IF($C62="","",IF($AB62="","PROSES","SELESAI"))</f>
        <v/>
      </c>
    </row>
    <row r="63">
      <c r="AC63" s="8">
        <f>IF($C63="","",IF($AB63="","PROSES","SELESAI"))</f>
        <v/>
      </c>
    </row>
    <row r="64">
      <c r="AC64" s="8">
        <f>IF($C64="","",IF($AB64="","PROSES","SELESAI"))</f>
        <v/>
      </c>
    </row>
    <row r="65">
      <c r="AC65" s="8">
        <f>IF($C65="","",IF($AB65="","PROSES","SELESAI"))</f>
        <v/>
      </c>
    </row>
    <row r="66">
      <c r="AC66" s="8">
        <f>IF($C66="","",IF($AB66="","PROSES","SELESAI"))</f>
        <v/>
      </c>
    </row>
    <row r="67">
      <c r="AC67" s="8">
        <f>IF($C67="","",IF($AB67="","PROSES","SELESAI"))</f>
        <v/>
      </c>
    </row>
    <row r="68">
      <c r="AC68" s="8">
        <f>IF($C68="","",IF($AB68="","PROSES","SELESAI"))</f>
        <v/>
      </c>
    </row>
    <row r="69">
      <c r="AC69" s="8">
        <f>IF($C69="","",IF($AB69="","PROSES","SELESAI"))</f>
        <v/>
      </c>
    </row>
    <row r="70">
      <c r="AC70" s="8">
        <f>IF($C70="","",IF($AB70="","PROSES","SELESAI"))</f>
        <v/>
      </c>
    </row>
    <row r="71">
      <c r="AC71" s="8">
        <f>IF($C71="","",IF($AB71="","PROSES","SELESAI"))</f>
        <v/>
      </c>
    </row>
    <row r="72">
      <c r="AC72" s="8">
        <f>IF($C72="","",IF($AB72="","PROSES","SELESAI"))</f>
        <v/>
      </c>
    </row>
    <row r="73">
      <c r="AC73" s="8">
        <f>IF($C73="","",IF($AB73="","PROSES","SELESAI"))</f>
        <v/>
      </c>
    </row>
    <row r="74">
      <c r="AC74" s="8">
        <f>IF($C74="","",IF($AB74="","PROSES","SELESAI"))</f>
        <v/>
      </c>
    </row>
    <row r="75">
      <c r="AC75" s="8">
        <f>IF($C75="","",IF($AB75="","PROSES","SELESAI"))</f>
        <v/>
      </c>
    </row>
    <row r="76">
      <c r="AC76" s="8">
        <f>IF($C76="","",IF($AB76="","PROSES","SELESAI"))</f>
        <v/>
      </c>
    </row>
    <row r="77">
      <c r="AC77" s="8">
        <f>IF($C77="","",IF($AB77="","PROSES","SELESAI"))</f>
        <v/>
      </c>
    </row>
    <row r="78">
      <c r="AC78" s="8">
        <f>IF($C78="","",IF($AB78="","PROSES","SELESAI"))</f>
        <v/>
      </c>
    </row>
    <row r="79">
      <c r="AC79" s="8">
        <f>IF($C79="","",IF($AB79="","PROSES","SELESAI"))</f>
        <v/>
      </c>
    </row>
    <row r="80">
      <c r="AC80" s="8">
        <f>IF($C80="","",IF($AB80="","PROSES","SELESAI"))</f>
        <v/>
      </c>
    </row>
    <row r="81">
      <c r="AC81" s="8">
        <f>IF($C81="","",IF($AB81="","PROSES","SELESAI"))</f>
        <v/>
      </c>
    </row>
    <row r="82">
      <c r="AC82" s="8">
        <f>IF($C82="","",IF($AB82="","PROSES","SELESAI"))</f>
        <v/>
      </c>
    </row>
    <row r="83">
      <c r="AC83" s="8">
        <f>IF($C83="","",IF($AB83="","PROSES","SELESAI"))</f>
        <v/>
      </c>
    </row>
    <row r="84">
      <c r="AC84" s="8">
        <f>IF($C84="","",IF($AB84="","PROSES","SELESAI"))</f>
        <v/>
      </c>
    </row>
    <row r="85">
      <c r="AC85" s="8">
        <f>IF($C85="","",IF($AB85="","PROSES","SELESAI"))</f>
        <v/>
      </c>
    </row>
    <row r="86">
      <c r="AC86" s="8">
        <f>IF($C86="","",IF($AB86="","PROSES","SELESAI"))</f>
        <v/>
      </c>
    </row>
    <row r="87">
      <c r="AC87" s="8">
        <f>IF($C87="","",IF($AB87="","PROSES","SELESAI"))</f>
        <v/>
      </c>
    </row>
    <row r="88">
      <c r="AC88" s="8">
        <f>IF($C88="","",IF($AB88="","PROSES","SELESAI"))</f>
        <v/>
      </c>
    </row>
    <row r="89">
      <c r="AC89" s="8">
        <f>IF($C89="","",IF($AB89="","PROSES","SELESAI"))</f>
        <v/>
      </c>
    </row>
    <row r="90">
      <c r="AC90" s="8">
        <f>IF($C90="","",IF($AB90="","PROSES","SELESAI"))</f>
        <v/>
      </c>
    </row>
    <row r="91">
      <c r="AC91" s="8">
        <f>IF($C91="","",IF($AB91="","PROSES","SELESAI"))</f>
        <v/>
      </c>
    </row>
    <row r="92">
      <c r="AC92" s="8">
        <f>IF($C92="","",IF($AB92="","PROSES","SELESAI"))</f>
        <v/>
      </c>
    </row>
    <row r="93">
      <c r="AC93" s="8">
        <f>IF($C93="","",IF($AB93="","PROSES","SELESAI"))</f>
        <v/>
      </c>
    </row>
    <row r="94">
      <c r="AC94" s="8">
        <f>IF($C94="","",IF($AB94="","PROSES","SELESAI"))</f>
        <v/>
      </c>
    </row>
    <row r="95">
      <c r="AC95" s="8">
        <f>IF($C95="","",IF($AB95="","PROSES","SELESAI"))</f>
        <v/>
      </c>
    </row>
    <row r="96">
      <c r="AC96" s="8">
        <f>IF($C96="","",IF($AB96="","PROSES","SELESAI"))</f>
        <v/>
      </c>
    </row>
    <row r="97">
      <c r="AC97" s="8">
        <f>IF($C97="","",IF($AB97="","PROSES","SELESAI"))</f>
        <v/>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001"/>
  <sheetViews>
    <sheetView topLeftCell="T1" zoomScale="55" zoomScaleNormal="55" workbookViewId="0">
      <pane ySplit="3" topLeftCell="A8" activePane="bottomLeft" state="frozen"/>
      <selection pane="bottomLeft" activeCell="A1" sqref="A1:AF3"/>
    </sheetView>
  </sheetViews>
  <sheetFormatPr baseColWidth="8" defaultRowHeight="14.5"/>
  <cols>
    <col width="5" customWidth="1" style="35" min="1" max="1"/>
    <col width="26" customWidth="1" style="35" min="2" max="2"/>
    <col width="22" customWidth="1" style="35" min="3" max="3"/>
    <col width="28" customWidth="1" style="35" min="4" max="4"/>
    <col width="20"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Regional 2</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Regional 2</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Prast</t>
        </is>
      </c>
      <c r="Q2" s="43" t="n"/>
      <c r="R2" s="42" t="inlineStr">
        <is>
          <t>Pak Eko</t>
        </is>
      </c>
      <c r="S2" s="43" t="n"/>
      <c r="T2" s="42" t="inlineStr">
        <is>
          <t>Pak Madiyuanto</t>
        </is>
      </c>
      <c r="U2" s="43" t="n"/>
      <c r="V2" s="42" t="inlineStr">
        <is>
          <t>Buk Ratna</t>
        </is>
      </c>
      <c r="W2" s="43" t="n"/>
      <c r="X2" s="42" t="inlineStr">
        <is>
          <t>Pak Desra</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ht="43.5" customHeight="1" s="35">
      <c r="A4" s="28" t="n">
        <v>1</v>
      </c>
      <c r="B4" s="29" t="inlineStr">
        <is>
          <t>PTPN IV Regional II</t>
        </is>
      </c>
      <c r="C4" s="29" t="inlineStr">
        <is>
          <t>Air Tenang</t>
        </is>
      </c>
      <c r="D4" s="28" t="inlineStr">
        <is>
          <t>Hambali, Saidah Putri Rambe, Hendrik Sucahyo, Permadi, Frandy, Emil Jamal</t>
        </is>
      </c>
      <c r="E4" s="28" t="inlineStr">
        <is>
          <t>21 - 25 Januari 2026</t>
        </is>
      </c>
      <c r="F4" s="29" t="inlineStr">
        <is>
          <t>Kajian rencana tanaman ulang kelapa sawit tahun 2026</t>
        </is>
      </c>
      <c r="G4" s="28" t="n"/>
      <c r="H4" s="28" t="n"/>
      <c r="I4" s="28" t="n"/>
      <c r="J4" s="22" t="n">
        <v>46072</v>
      </c>
      <c r="K4" s="22" t="n">
        <v>46080</v>
      </c>
      <c r="L4" s="22" t="n">
        <v>46118</v>
      </c>
      <c r="M4" s="22" t="n">
        <v>46118</v>
      </c>
      <c r="Z4" s="28" t="n"/>
      <c r="AA4" s="28" t="n"/>
      <c r="AB4" s="29" t="n"/>
      <c r="AC4" s="30">
        <f>IF($C4="","",IF($AB4="","PROSES","SELESAI"))</f>
        <v/>
      </c>
      <c r="AD4" s="28" t="n">
        <v>2026</v>
      </c>
      <c r="AE4" s="21">
        <f>HYPERLINK("file:///E:/Muslim/Pelayanan/Kirim MitraKarya/Bantek/2024/PTPN/PTPN IV Regional II/Kajian Pembumbunan/1. Adolina/Narasi/Cetak 1","[Buka 1 file]")</f>
        <v/>
      </c>
    </row>
    <row r="5">
      <c r="A5" s="12" t="n">
        <v>2</v>
      </c>
      <c r="B5" s="15" t="inlineStr">
        <is>
          <t>PTPN IV Regional II</t>
        </is>
      </c>
      <c r="C5" s="15" t="inlineStr">
        <is>
          <t>Tanjung Jati</t>
        </is>
      </c>
      <c r="D5" s="12" t="n"/>
      <c r="E5" s="12" t="n"/>
      <c r="F5" s="15" t="n"/>
      <c r="G5" s="12" t="n"/>
      <c r="H5" s="12" t="n"/>
      <c r="I5" s="12" t="n"/>
      <c r="J5" s="22" t="n">
        <v>46072</v>
      </c>
      <c r="K5" s="22" t="n">
        <v>46080</v>
      </c>
      <c r="L5" s="22" t="n">
        <v>46118</v>
      </c>
      <c r="M5" s="22" t="n">
        <v>46118</v>
      </c>
      <c r="Z5" s="12" t="n"/>
      <c r="AA5" s="12" t="n"/>
      <c r="AB5" s="15" t="n"/>
      <c r="AC5" s="8">
        <f>IF($C5="","",IF($AB5="","PROSES","SELESAI"))</f>
        <v/>
      </c>
      <c r="AD5" s="12" t="n">
        <v>2026</v>
      </c>
      <c r="AE5" s="21">
        <f>HYPERLINK("file:///E:/Muslim/Pelayanan/Kirim MitraKarya/Bantek/2024/PTPN/PTPN IV Regional II/Evaluasi rencana tanam ulang tahun 2025/02. Ajamu/Narasi/Cetak 1","[Buka 2 file]")</f>
        <v/>
      </c>
    </row>
    <row r="6">
      <c r="A6" s="12" t="n">
        <v>3</v>
      </c>
      <c r="B6" s="15" t="inlineStr">
        <is>
          <t>PTPN IV Regional II</t>
        </is>
      </c>
      <c r="C6" s="15" t="inlineStr">
        <is>
          <t>Sawit Seberang</t>
        </is>
      </c>
      <c r="D6" s="12" t="n"/>
      <c r="E6" s="12" t="n"/>
      <c r="F6" s="15" t="n"/>
      <c r="G6" s="12" t="n"/>
      <c r="H6" s="12" t="n"/>
      <c r="I6" s="12" t="n"/>
      <c r="J6" s="22" t="n">
        <v>46072</v>
      </c>
      <c r="K6" s="22" t="n">
        <v>46080</v>
      </c>
      <c r="L6" s="22" t="n">
        <v>46118</v>
      </c>
      <c r="M6" s="22" t="n">
        <v>46118</v>
      </c>
      <c r="Z6" s="12" t="n"/>
      <c r="AA6" s="12" t="n"/>
      <c r="AB6" s="15" t="n"/>
      <c r="AC6" s="8">
        <f>IF($C6="","",IF($AB6="","PROSES","SELESAI"))</f>
        <v/>
      </c>
      <c r="AD6" s="12" t="n">
        <v>2026</v>
      </c>
      <c r="AE6" s="21">
        <f>HYPERLINK("file:///E:/Muslim/Pelayanan/Kirim MitraKarya/Bantek/2024/PTPN/PTPN IV Regional II/Evaluasi rencana tanam ulang tahun 2025/02. Ajamu/Narasi/Cetak 1","[Buka 2 file]")</f>
        <v/>
      </c>
    </row>
    <row r="7">
      <c r="A7" s="12" t="n">
        <v>4</v>
      </c>
      <c r="B7" s="15" t="inlineStr">
        <is>
          <t>PTPN IV Regional II</t>
        </is>
      </c>
      <c r="C7" s="15" t="inlineStr">
        <is>
          <t>Sawit Hulu</t>
        </is>
      </c>
      <c r="D7" s="12" t="n"/>
      <c r="E7" s="12" t="n"/>
      <c r="F7" s="15" t="n"/>
      <c r="G7" s="12" t="n"/>
      <c r="H7" s="12" t="n"/>
      <c r="I7" s="12" t="n"/>
      <c r="J7" s="22" t="n">
        <v>46072</v>
      </c>
      <c r="K7" s="22" t="n">
        <v>46080</v>
      </c>
      <c r="L7" s="22" t="n">
        <v>46118</v>
      </c>
      <c r="M7" s="22" t="n">
        <v>46118</v>
      </c>
      <c r="Z7" s="12" t="n"/>
      <c r="AA7" s="12" t="n"/>
      <c r="AB7" s="15" t="n"/>
      <c r="AC7" s="8">
        <f>IF($C7="","",IF($AB7="","PROSES","SELESAI"))</f>
        <v/>
      </c>
      <c r="AD7" s="12" t="n">
        <v>2026</v>
      </c>
      <c r="AE7" s="21">
        <f>HYPERLINK("file:///E:/Muslim/Pelayanan/Kirim MitraKarya/Bantek/2024/PTPN/PTPN IV Regional II/Evaluasi rencana tanam ulang tahun 2025/02. Ajamu/Narasi/Cetak 1","[Buka 2 file]")</f>
        <v/>
      </c>
    </row>
    <row r="8" ht="101.5" customHeight="1" s="35">
      <c r="A8" s="12" t="n">
        <v>5</v>
      </c>
      <c r="B8" s="15" t="inlineStr">
        <is>
          <t>PTPN IV Regional II</t>
        </is>
      </c>
      <c r="C8" s="15" t="inlineStr">
        <is>
          <t>Bah Jambi</t>
        </is>
      </c>
      <c r="D8" s="12" t="inlineStr">
        <is>
          <t>Muhdan Syarovy, Iput pradiko, Valdi Muhamad Rafiansyah Siregar, Eka Wijayanti, Bayu Aji Pamungkas, lambok siahaan, deny sahputra, paisal mizra mulyadi, handy s. saragih, dharma syahputra</t>
        </is>
      </c>
      <c r="E8" s="12" t="inlineStr">
        <is>
          <t>13-22 Januari 2026</t>
        </is>
      </c>
      <c r="F8" s="15" t="inlineStr">
        <is>
          <t>Kajian pembumbunan tanaman kelapa sawit pasca 16 bulan</t>
        </is>
      </c>
      <c r="G8" s="12" t="n"/>
      <c r="H8" s="12" t="n"/>
      <c r="I8" s="12" t="n"/>
      <c r="Z8" s="12" t="n"/>
      <c r="AA8" s="12" t="n"/>
      <c r="AB8" s="15" t="n"/>
      <c r="AC8" s="8">
        <f>IF($C8="","",IF($AB8="","PROSES","SELESAI"))</f>
        <v/>
      </c>
      <c r="AD8" s="12" t="n">
        <v>2026</v>
      </c>
      <c r="AE8" s="21">
        <f>HYPERLINK("file:///E:/Muslim/Pelayanan/Kirim MitraKarya/Bantek/2024/PTPN/PTPN IV Regional II/Kajian Pembumbunan/1. Adolina/Narasi/Cetak 1","[Buka 1 file]")</f>
        <v/>
      </c>
    </row>
    <row r="9">
      <c r="A9" s="12" t="n">
        <v>6</v>
      </c>
      <c r="B9" s="15" t="inlineStr">
        <is>
          <t>PTPN IV Regional II</t>
        </is>
      </c>
      <c r="C9" s="15" t="inlineStr">
        <is>
          <t>Gunung Bayu</t>
        </is>
      </c>
      <c r="D9" s="12" t="n"/>
      <c r="E9" s="12" t="n"/>
      <c r="F9" s="15" t="n"/>
      <c r="G9" s="12" t="n"/>
      <c r="H9" s="12" t="n"/>
      <c r="I9" s="12" t="n"/>
      <c r="Z9" s="12" t="n"/>
      <c r="AA9" s="12" t="n"/>
      <c r="AB9" s="15" t="n"/>
      <c r="AC9" s="8">
        <f>IF($C9="","",IF($AB9="","PROSES","SELESAI"))</f>
        <v/>
      </c>
      <c r="AD9" s="12" t="n">
        <v>2026</v>
      </c>
      <c r="AE9" s="21">
        <f>HYPERLINK("file:///E:/Muslim/Pelayanan/Kirim MitraKarya/Bantek/2024/PTPN/PTPN IV Regional II/Evaluasi rencana tanam ulang tahun 2025/02. Ajamu/Narasi/Cetak 1","[Buka 2 file]")</f>
        <v/>
      </c>
    </row>
    <row r="10">
      <c r="A10" s="12" t="n">
        <v>7</v>
      </c>
      <c r="B10" s="15" t="inlineStr">
        <is>
          <t>PTPN IV Regional II</t>
        </is>
      </c>
      <c r="C10" s="15" t="inlineStr">
        <is>
          <t>Air Batu</t>
        </is>
      </c>
      <c r="D10" s="12" t="n"/>
      <c r="E10" s="12" t="n"/>
      <c r="F10" s="15" t="n"/>
      <c r="G10" s="12" t="n"/>
      <c r="H10" s="12" t="n"/>
      <c r="I10" s="12" t="n"/>
      <c r="Z10" s="12" t="n"/>
      <c r="AA10" s="12" t="n"/>
      <c r="AB10" s="15" t="n"/>
      <c r="AC10" s="8">
        <f>IF($C10="","",IF($AB10="","PROSES","SELESAI"))</f>
        <v/>
      </c>
      <c r="AD10" s="12" t="n">
        <v>2026</v>
      </c>
      <c r="AE10" s="21">
        <f>HYPERLINK("file:///E:/Muslim/Pelayanan/Kirim MitraKarya/Bantek/2024/PTPN/PTPN IV Regional II/Evaluasi rencana tanam ulang tahun 2025/02. Ajamu/Narasi/Cetak 1","[Buka 2 file]")</f>
        <v/>
      </c>
    </row>
    <row r="11">
      <c r="A11" s="12" t="n">
        <v>8</v>
      </c>
      <c r="B11" s="15" t="inlineStr">
        <is>
          <t>PTPN IV Regional II</t>
        </is>
      </c>
      <c r="C11" s="15" t="inlineStr">
        <is>
          <t>Pulu Raja</t>
        </is>
      </c>
      <c r="D11" s="12" t="n"/>
      <c r="E11" s="12" t="n"/>
      <c r="F11" s="15" t="n"/>
      <c r="G11" s="12" t="n"/>
      <c r="H11" s="12" t="n"/>
      <c r="I11" s="12" t="n"/>
      <c r="Z11" s="12" t="n"/>
      <c r="AA11" s="12" t="n"/>
      <c r="AB11" s="15" t="n"/>
      <c r="AC11" s="8">
        <f>IF($C11="","",IF($AB11="","PROSES","SELESAI"))</f>
        <v/>
      </c>
      <c r="AD11" s="12" t="n">
        <v>2026</v>
      </c>
      <c r="AE11" s="21">
        <f>HYPERLINK("file:///E:/Muslim/Pelayanan/Kirim MitraKarya/Bantek/2024/PTPN/PTPN IV Regional II/Evaluasi rencana tanam ulang tahun 2025/02. Ajamu/Narasi/Cetak 1","[Buka 2 file]")</f>
        <v/>
      </c>
    </row>
    <row r="12">
      <c r="A12" s="12" t="n">
        <v>9</v>
      </c>
      <c r="B12" s="15" t="inlineStr">
        <is>
          <t>PTPN IV Regional II</t>
        </is>
      </c>
      <c r="C12" s="15" t="inlineStr">
        <is>
          <t>Adolina</t>
        </is>
      </c>
      <c r="D12" s="12" t="n"/>
      <c r="E12" s="12" t="n"/>
      <c r="F12" s="15" t="n"/>
      <c r="G12" s="12" t="n"/>
      <c r="H12" s="12" t="n"/>
      <c r="I12" s="12" t="n"/>
      <c r="Z12" s="12" t="n"/>
      <c r="AA12" s="12" t="n"/>
      <c r="AB12" s="15" t="n"/>
      <c r="AC12" s="8">
        <f>IF($C12="","",IF($AB12="","PROSES","SELESAI"))</f>
        <v/>
      </c>
      <c r="AD12" s="12" t="n">
        <v>2026</v>
      </c>
      <c r="AE12" s="21">
        <f>HYPERLINK("file:///E:/Muslim/Pelayanan/Kirim MitraKarya/Bantek/2024/PTPN/PTPN IV Regional II/Evaluasi rencana tanam ulang tahun 2025/02. Ajamu/Narasi/Cetak 1","[Buka 2 file]")</f>
        <v/>
      </c>
    </row>
    <row r="13">
      <c r="A13" s="12" t="n">
        <v>10</v>
      </c>
      <c r="B13" s="15" t="inlineStr">
        <is>
          <t>PTPN IV Regional II</t>
        </is>
      </c>
      <c r="C13" s="15" t="inlineStr">
        <is>
          <t>Tinjowan</t>
        </is>
      </c>
      <c r="D13" s="12" t="n"/>
      <c r="E13" s="12" t="n"/>
      <c r="F13" s="15" t="n"/>
      <c r="G13" s="12" t="n"/>
      <c r="H13" s="12" t="n"/>
      <c r="I13" s="12" t="n"/>
      <c r="Z13" s="12" t="n"/>
      <c r="AA13" s="12" t="n"/>
      <c r="AB13" s="15" t="n"/>
      <c r="AC13" s="8">
        <f>IF($C13="","",IF($AB13="","PROSES","SELESAI"))</f>
        <v/>
      </c>
      <c r="AD13" s="12" t="n">
        <v>2026</v>
      </c>
      <c r="AE13" s="21">
        <f>HYPERLINK("file:///E:/Muslim/Pelayanan/Kirim MitraKarya/Bantek/2024/PTPN/PTPN IV Regional II/Evaluasi rencana tanam ulang tahun 2025/02. Ajamu/Narasi/Cetak 1","[Buka 2 file]")</f>
        <v/>
      </c>
    </row>
    <row r="14" ht="58" customHeight="1" s="35">
      <c r="A14" s="12" t="n">
        <v>11</v>
      </c>
      <c r="B14" s="15" t="inlineStr">
        <is>
          <t>PTPN IV Regional II</t>
        </is>
      </c>
      <c r="C14" s="15" t="inlineStr">
        <is>
          <t>Bah Birong Ulu</t>
        </is>
      </c>
      <c r="D14" s="12" t="inlineStr">
        <is>
          <t>Agung Rahmat Syahputra, Eka Wijayanti, apriliawan wahyu prabowo, ridoan lubis, mhd. Syuhdi</t>
        </is>
      </c>
      <c r="E14" s="12" t="inlineStr">
        <is>
          <t>06 s/d 14 Juli 2026</t>
        </is>
      </c>
      <c r="F14" s="15" t="inlineStr">
        <is>
          <t>Kajian rencana TU tahun 2027</t>
        </is>
      </c>
      <c r="G14" s="12" t="n"/>
      <c r="H14" s="12" t="n"/>
      <c r="I14" s="12" t="n"/>
      <c r="Z14" s="12" t="n"/>
      <c r="AA14" s="12" t="n"/>
      <c r="AB14" s="15" t="n"/>
      <c r="AC14" s="8">
        <f>IF($C14="","",IF($AB14="","PROSES","SELESAI"))</f>
        <v/>
      </c>
      <c r="AD14" s="12" t="n">
        <v>2026</v>
      </c>
      <c r="AE14" s="21">
        <f>HYPERLINK("file:///E:/Muslim/Pelayanan/Kirim MitraKarya/Bantek/2024/PTPN/PTPN IV Regional II/Kajian Pembumbunan/1. Adolina/Narasi/Cetak 1","[Buka 1 file]")</f>
        <v/>
      </c>
    </row>
    <row r="15">
      <c r="A15" s="12" t="n">
        <v>12</v>
      </c>
      <c r="B15" s="15" t="inlineStr">
        <is>
          <t>PTPN IV Regional II</t>
        </is>
      </c>
      <c r="C15" s="15" t="inlineStr">
        <is>
          <t>Sei Kopas</t>
        </is>
      </c>
      <c r="D15" s="12" t="n"/>
      <c r="E15" s="12" t="n"/>
      <c r="F15" s="15" t="n"/>
      <c r="G15" s="12" t="n"/>
      <c r="H15" s="12" t="n"/>
      <c r="I15" s="12" t="n"/>
      <c r="Z15" s="12" t="n"/>
      <c r="AA15" s="12" t="n"/>
      <c r="AB15" s="15" t="n"/>
      <c r="AC15" s="8">
        <f>IF($C15="","",IF($AB15="","PROSES","SELESAI"))</f>
        <v/>
      </c>
      <c r="AD15" s="12" t="n">
        <v>2026</v>
      </c>
      <c r="AE15" s="21">
        <f>HYPERLINK("file:///E:/Muslim/Pelayanan/Kirim MitraKarya/Bantek/2024/PTPN/PTPN IV Regional II/Evaluasi rencana tanam ulang tahun 2025/02. Ajamu/Narasi/Cetak 1","[Buka 2 file]")</f>
        <v/>
      </c>
    </row>
    <row r="16">
      <c r="A16" s="12" t="n">
        <v>13</v>
      </c>
      <c r="B16" s="15" t="inlineStr">
        <is>
          <t>PTPN IV Regional II</t>
        </is>
      </c>
      <c r="C16" s="15" t="inlineStr">
        <is>
          <t>Marihat</t>
        </is>
      </c>
      <c r="D16" s="12" t="n"/>
      <c r="E16" s="12" t="n"/>
      <c r="F16" s="15" t="n"/>
      <c r="G16" s="12" t="n"/>
      <c r="H16" s="12" t="n"/>
      <c r="I16" s="12" t="n"/>
      <c r="Z16" s="12" t="n"/>
      <c r="AA16" s="12" t="n"/>
      <c r="AB16" s="15" t="n"/>
      <c r="AC16" s="8">
        <f>IF($C16="","",IF($AB16="","PROSES","SELESAI"))</f>
        <v/>
      </c>
      <c r="AD16" s="12" t="n">
        <v>2026</v>
      </c>
      <c r="AE16" s="21">
        <f>HYPERLINK("file:///E:/Muslim/Pelayanan/Kirim MitraKarya/Bantek/2024/PTPN/PTPN IV Regional II/Evaluasi rencana tanam ulang tahun 2025/02. Ajamu/Narasi/Cetak 1","[Buka 2 file]")</f>
        <v/>
      </c>
    </row>
    <row r="17">
      <c r="A17" s="12" t="n">
        <v>14</v>
      </c>
      <c r="B17" s="15" t="inlineStr">
        <is>
          <t>PTPN IV Regional II</t>
        </is>
      </c>
      <c r="C17" s="15" t="inlineStr">
        <is>
          <t>Pasir Mandoge</t>
        </is>
      </c>
      <c r="D17" s="12" t="n"/>
      <c r="E17" s="12" t="n"/>
      <c r="F17" s="15" t="n"/>
      <c r="G17" s="12" t="n"/>
      <c r="H17" s="12" t="n"/>
      <c r="I17" s="12" t="n"/>
      <c r="Z17" s="12" t="n"/>
      <c r="AA17" s="12" t="n"/>
      <c r="AB17" s="15" t="n"/>
      <c r="AC17" s="8">
        <f>IF($C17="","",IF($AB17="","PROSES","SELESAI"))</f>
        <v/>
      </c>
      <c r="AD17" s="12" t="n">
        <v>2026</v>
      </c>
      <c r="AE17" s="21">
        <f>HYPERLINK("file:///E:/Muslim/Pelayanan/Kirim MitraKarya/Bantek/2024/PTPN/PTPN IV Regional II/Evaluasi rencana tanam ulang tahun 2025/02. Ajamu/Narasi/Cetak 1","[Buka 2 file]")</f>
        <v/>
      </c>
    </row>
    <row r="18">
      <c r="A18" s="12" t="n">
        <v>15</v>
      </c>
      <c r="B18" s="15" t="inlineStr">
        <is>
          <t>PTPN IV Regional II</t>
        </is>
      </c>
      <c r="C18" s="15" t="inlineStr">
        <is>
          <t>Tonduhan</t>
        </is>
      </c>
      <c r="D18" s="12" t="n"/>
      <c r="E18" s="12" t="n"/>
      <c r="F18" s="15" t="n"/>
      <c r="G18" s="12" t="n"/>
      <c r="H18" s="12" t="n"/>
      <c r="I18" s="12" t="n"/>
      <c r="Z18" s="12" t="n"/>
      <c r="AA18" s="12" t="n"/>
      <c r="AB18" s="15" t="n"/>
      <c r="AC18" s="8">
        <f>IF($C18="","",IF($AB18="","PROSES","SELESAI"))</f>
        <v/>
      </c>
      <c r="AD18" s="12" t="n">
        <v>2026</v>
      </c>
      <c r="AE18" s="21">
        <f>HYPERLINK("file:///E:/Muslim/Pelayanan/Kirim MitraKarya/Bantek/2024/PTPN/PTPN IV Regional II/Evaluasi rencana tanam ulang tahun 2025/02. Ajamu/Narasi/Cetak 1","[Buka 2 file]")</f>
        <v/>
      </c>
    </row>
    <row r="19">
      <c r="A19" s="12" t="n">
        <v>16</v>
      </c>
      <c r="B19" s="15" t="inlineStr">
        <is>
          <t>PTPN IV Regional II</t>
        </is>
      </c>
      <c r="C19" s="15" t="inlineStr">
        <is>
          <t>Bah Jambi</t>
        </is>
      </c>
      <c r="D19" s="12" t="n"/>
      <c r="E19" s="12" t="n"/>
      <c r="F19" s="15" t="n"/>
      <c r="G19" s="12" t="n"/>
      <c r="H19" s="12" t="n"/>
      <c r="I19" s="12" t="n"/>
      <c r="Z19" s="12" t="n"/>
      <c r="AA19" s="12" t="n"/>
      <c r="AB19" s="15" t="n"/>
      <c r="AC19" s="8">
        <f>IF($C19="","",IF($AB19="","PROSES","SELESAI"))</f>
        <v/>
      </c>
      <c r="AD19" s="12" t="n">
        <v>2026</v>
      </c>
      <c r="AE19" s="21">
        <f>HYPERLINK("file:///E:/Muslim/Pelayanan/Kirim MitraKarya/Bantek/2024/PTPN/PTPN IV Regional II/Evaluasi rencana tanam ulang tahun 2025/02. Ajamu/Narasi/Cetak 1","[Buka 2 file]")</f>
        <v/>
      </c>
    </row>
    <row r="20">
      <c r="A20" s="12" t="n">
        <v>17</v>
      </c>
      <c r="B20" s="15" t="inlineStr">
        <is>
          <t>PTPN IV Regional II</t>
        </is>
      </c>
      <c r="C20" s="15" t="inlineStr">
        <is>
          <t>Tinjowan</t>
        </is>
      </c>
      <c r="D20" s="12" t="n"/>
      <c r="E20" s="12" t="n"/>
      <c r="F20" s="15" t="n"/>
      <c r="G20" s="12" t="n"/>
      <c r="H20" s="12" t="n"/>
      <c r="I20" s="12" t="n"/>
      <c r="Z20" s="12" t="n"/>
      <c r="AA20" s="12" t="n"/>
      <c r="AB20" s="15" t="n"/>
      <c r="AC20" s="8">
        <f>IF($C20="","",IF($AB20="","PROSES","SELESAI"))</f>
        <v/>
      </c>
      <c r="AD20" s="12" t="n">
        <v>2026</v>
      </c>
      <c r="AE20" s="21">
        <f>HYPERLINK("file:///E:/Muslim/Pelayanan/Kirim MitraKarya/Bantek/2024/PTPN/PTPN IV Regional II/Evaluasi rencana tanam ulang tahun 2025/02. Ajamu/Narasi/Cetak 1","[Buka 2 file]")</f>
        <v/>
      </c>
    </row>
    <row r="21">
      <c r="A21" s="12" t="n">
        <v>18</v>
      </c>
      <c r="B21" s="15" t="inlineStr">
        <is>
          <t>PTPN IV Regional II</t>
        </is>
      </c>
      <c r="C21" s="15" t="inlineStr">
        <is>
          <t>Padang Matinggi</t>
        </is>
      </c>
      <c r="D21" s="12" t="n"/>
      <c r="E21" s="12" t="n"/>
      <c r="F21" s="15" t="n"/>
      <c r="G21" s="12" t="n"/>
      <c r="H21" s="12" t="n"/>
      <c r="I21" s="12" t="n"/>
      <c r="Z21" s="12" t="n"/>
      <c r="AA21" s="12" t="n"/>
      <c r="AB21" s="15" t="n"/>
      <c r="AC21" s="8">
        <f>IF($C21="","",IF($AB21="","PROSES","SELESAI"))</f>
        <v/>
      </c>
      <c r="AD21" s="12" t="n">
        <v>2026</v>
      </c>
      <c r="AE21" s="21">
        <f>HYPERLINK("file:///E:/Muslim/Pelayanan/Kirim MitraKarya/Bantek/2024/PTPN/PTPN IV Regional II/Evaluasi rencana tanam ulang tahun 2025/02. Ajamu/Narasi/Cetak 1","[Buka 2 file]")</f>
        <v/>
      </c>
    </row>
    <row r="22" ht="43.5" customHeight="1" s="35">
      <c r="A22" s="12" t="n">
        <v>19</v>
      </c>
      <c r="B22" s="15" t="inlineStr">
        <is>
          <t>PTPN IV Regional II</t>
        </is>
      </c>
      <c r="C22" s="15" t="inlineStr">
        <is>
          <t>Adolina</t>
        </is>
      </c>
      <c r="D22" s="12" t="inlineStr">
        <is>
          <t>Hambali Syahputra, Saidah Putri Rambe, hendrik sucahyo, riadi, paisal mizra mulyadi</t>
        </is>
      </c>
      <c r="E22" s="12" t="n"/>
      <c r="F22" s="15" t="n"/>
      <c r="G22" s="12" t="inlineStr">
        <is>
          <t>18-08-2026</t>
        </is>
      </c>
      <c r="H22" s="12" t="n"/>
      <c r="I22" s="12" t="n"/>
      <c r="Z22" s="12" t="n"/>
      <c r="AA22" s="12" t="n"/>
      <c r="AB22" s="15" t="n"/>
      <c r="AC22" s="8">
        <f>IF($C22="","",IF($AB22="","PROSES","SELESAI"))</f>
        <v/>
      </c>
      <c r="AD22" s="12" t="n">
        <v>2026</v>
      </c>
      <c r="AE22" s="21">
        <f>HYPERLINK("file:///E:/Muslim/Pelayanan/Kirim MitraKarya/Bantek/2024/PTPN/PTPN IV Regional II/Evaluasi rencana tanam ulang tahun 2025/02. Ajamu/Narasi/Cetak 1","[Buka 2 file]")</f>
        <v/>
      </c>
    </row>
    <row r="23">
      <c r="A23" s="12" t="n">
        <v>20</v>
      </c>
      <c r="B23" s="15" t="inlineStr">
        <is>
          <t>PTPN IV Regional II</t>
        </is>
      </c>
      <c r="C23" s="15" t="inlineStr">
        <is>
          <t>Pabatu</t>
        </is>
      </c>
      <c r="D23" s="12" t="n"/>
      <c r="E23" s="12" t="n"/>
      <c r="F23" s="15" t="n"/>
      <c r="G23" s="12" t="inlineStr">
        <is>
          <t>18-08-2026</t>
        </is>
      </c>
      <c r="H23" s="12" t="n"/>
      <c r="I23" s="12" t="n"/>
      <c r="Z23" s="12" t="n"/>
      <c r="AA23" s="12" t="n"/>
      <c r="AB23" s="15" t="n"/>
      <c r="AC23" s="8">
        <f>IF($C23="","",IF($AB23="","PROSES","SELESAI"))</f>
        <v/>
      </c>
      <c r="AD23" s="12" t="n">
        <v>2026</v>
      </c>
      <c r="AE23" s="21">
        <f>HYPERLINK("file:///E:/Muslim/Pelayanan/Kirim MitraKarya/Bantek/2024/PTPN/PTPN IV Regional II/Evaluasi rencana tanam ulang tahun 2025/02. Ajamu/Narasi/Cetak 1","[Buka 2 file]")</f>
        <v/>
      </c>
    </row>
    <row r="24">
      <c r="A24" s="12" t="n">
        <v>21</v>
      </c>
      <c r="B24" s="15" t="inlineStr">
        <is>
          <t>PTPN IV Regional II</t>
        </is>
      </c>
      <c r="C24" s="15" t="inlineStr">
        <is>
          <t>Bukit Lima</t>
        </is>
      </c>
      <c r="D24" s="12" t="n"/>
      <c r="E24" s="12" t="n"/>
      <c r="F24" s="15" t="n"/>
      <c r="G24" s="12" t="inlineStr">
        <is>
          <t>18-08-2026</t>
        </is>
      </c>
      <c r="H24" s="12" t="n"/>
      <c r="I24" s="12" t="n"/>
      <c r="Z24" s="12" t="n"/>
      <c r="AA24" s="12" t="n"/>
      <c r="AB24" s="15" t="n"/>
      <c r="AC24" s="8">
        <f>IF($C24="","",IF($AB24="","PROSES","SELESAI"))</f>
        <v/>
      </c>
      <c r="AD24" s="12" t="n">
        <v>2026</v>
      </c>
      <c r="AE24" s="21">
        <f>HYPERLINK("file:///E:/Muslim/Pelayanan/Kirim MitraKarya/Bantek/2024/PTPN/PTPN IV Regional II/Evaluasi rencana tanam ulang tahun 2025/02. Ajamu/Narasi/Cetak 1","[Buka 2 file]")</f>
        <v/>
      </c>
    </row>
    <row r="25">
      <c r="A25" s="12" t="n">
        <v>22</v>
      </c>
      <c r="B25" s="15" t="inlineStr">
        <is>
          <t>PTPN IV Regional II</t>
        </is>
      </c>
      <c r="C25" s="15" t="inlineStr">
        <is>
          <t>Tanah Itam Ulu</t>
        </is>
      </c>
      <c r="D25" s="12" t="n"/>
      <c r="E25" s="12" t="n"/>
      <c r="F25" s="15" t="n"/>
      <c r="G25" s="12" t="inlineStr">
        <is>
          <t>18-08-2026</t>
        </is>
      </c>
      <c r="H25" s="12" t="n"/>
      <c r="I25" s="12" t="n"/>
      <c r="Z25" s="12" t="n"/>
      <c r="AA25" s="12" t="n"/>
      <c r="AB25" s="15" t="n"/>
      <c r="AC25" s="8">
        <f>IF($C25="","",IF($AB25="","PROSES","SELESAI"))</f>
        <v/>
      </c>
      <c r="AD25" s="12" t="n">
        <v>2026</v>
      </c>
      <c r="AE25" s="21">
        <f>HYPERLINK("file:///E:/Muslim/Pelayanan/Kirim MitraKarya/Bantek/2024/PTPN/PTPN IV Regional II/Evaluasi rencana tanam ulang tahun 2025/02. Ajamu/Narasi/Cetak 1","[Buka 2 file]")</f>
        <v/>
      </c>
    </row>
    <row r="26">
      <c r="A26" s="12" t="n">
        <v>23</v>
      </c>
      <c r="B26" s="15" t="inlineStr">
        <is>
          <t>PTPN IV Regional II</t>
        </is>
      </c>
      <c r="C26" s="15" t="inlineStr">
        <is>
          <t>Mayang</t>
        </is>
      </c>
      <c r="D26" s="12" t="n"/>
      <c r="E26" s="12" t="n"/>
      <c r="F26" s="15" t="n"/>
      <c r="G26" s="12" t="inlineStr">
        <is>
          <t>18-08-2026</t>
        </is>
      </c>
      <c r="H26" s="12" t="n"/>
      <c r="I26" s="12" t="n"/>
      <c r="Z26" s="12" t="n"/>
      <c r="AA26" s="12" t="n"/>
      <c r="AB26" s="15" t="n"/>
      <c r="AC26" s="8">
        <f>IF($C26="","",IF($AB26="","PROSES","SELESAI"))</f>
        <v/>
      </c>
      <c r="AD26" s="12" t="n">
        <v>2026</v>
      </c>
      <c r="AE26" s="21">
        <f>HYPERLINK("file:///E:/Muslim/Pelayanan/Kirim MitraKarya/Bantek/2024/PTPN/PTPN IV Regional II/Evaluasi rencana tanam ulang tahun 2025/02. Ajamu/Narasi/Cetak 1","[Buka 2 file]")</f>
        <v/>
      </c>
    </row>
    <row r="27">
      <c r="A27" s="12" t="n">
        <v>24</v>
      </c>
      <c r="B27" s="15" t="inlineStr">
        <is>
          <t>PTPN IV Regional II</t>
        </is>
      </c>
      <c r="C27" s="15" t="inlineStr">
        <is>
          <t>Dolok Sinumbah</t>
        </is>
      </c>
      <c r="D27" s="12" t="n"/>
      <c r="E27" s="12" t="n"/>
      <c r="F27" s="15" t="n"/>
      <c r="G27" s="12" t="inlineStr">
        <is>
          <t>18-08-2026</t>
        </is>
      </c>
      <c r="H27" s="12" t="n"/>
      <c r="I27" s="12" t="n"/>
      <c r="Z27" s="12" t="n"/>
      <c r="AA27" s="12" t="n"/>
      <c r="AB27" s="15" t="n"/>
      <c r="AC27" s="8">
        <f>IF($C27="","",IF($AB27="","PROSES","SELESAI"))</f>
        <v/>
      </c>
      <c r="AD27" s="12" t="n">
        <v>2026</v>
      </c>
      <c r="AE27" s="21">
        <f>HYPERLINK("file:///E:/Muslim/Pelayanan/Kirim MitraKarya/Bantek/2024/PTPN/PTPN IV Regional II/Evaluasi rencana tanam ulang tahun 2025/02. Ajamu/Narasi/Cetak 1","[Buka 2 file]")</f>
        <v/>
      </c>
    </row>
    <row r="28">
      <c r="A28" s="12" t="n">
        <v>25</v>
      </c>
      <c r="B28" s="15" t="inlineStr">
        <is>
          <t>PTPN IV Regional II</t>
        </is>
      </c>
      <c r="C28" s="15" t="inlineStr">
        <is>
          <t>Berangir</t>
        </is>
      </c>
      <c r="D28" s="12" t="n"/>
      <c r="E28" s="12" t="n"/>
      <c r="F28" s="15" t="n"/>
      <c r="G28" s="12" t="inlineStr">
        <is>
          <t>18-08-2026</t>
        </is>
      </c>
      <c r="H28" s="12" t="n"/>
      <c r="I28" s="12" t="n"/>
      <c r="Z28" s="12" t="n"/>
      <c r="AA28" s="12" t="n"/>
      <c r="AB28" s="15" t="n"/>
      <c r="AC28" s="8">
        <f>IF($C28="","",IF($AB28="","PROSES","SELESAI"))</f>
        <v/>
      </c>
      <c r="AD28" s="12" t="n">
        <v>2026</v>
      </c>
      <c r="AE28" s="21">
        <f>HYPERLINK("file:///E:/Muslim/Pelayanan/Kirim MitraKarya/Bantek/2024/PTPN/PTPN IV Regional II/Evaluasi rencana tanam ulang tahun 2025/02. Ajamu/Narasi/Cetak 1","[Buka 2 file]")</f>
        <v/>
      </c>
    </row>
    <row r="29">
      <c r="A29" s="12" t="n">
        <v>26</v>
      </c>
      <c r="B29" s="15" t="inlineStr">
        <is>
          <t>PTPN IV Regional II</t>
        </is>
      </c>
      <c r="C29" s="15" t="inlineStr">
        <is>
          <t>Meranti Paham</t>
        </is>
      </c>
      <c r="D29" s="12" t="n"/>
      <c r="E29" s="12" t="n"/>
      <c r="F29" s="15" t="n"/>
      <c r="G29" s="12" t="inlineStr">
        <is>
          <t>18-08-2026</t>
        </is>
      </c>
      <c r="H29" s="12" t="n"/>
      <c r="I29" s="12" t="n"/>
      <c r="Z29" s="12" t="n"/>
      <c r="AA29" s="12" t="n"/>
      <c r="AB29" s="15" t="n"/>
      <c r="AC29" s="8">
        <f>IF($C29="","",IF($AB29="","PROSES","SELESAI"))</f>
        <v/>
      </c>
      <c r="AD29" s="12" t="n">
        <v>2026</v>
      </c>
      <c r="AE29" s="21">
        <f>HYPERLINK("file:///E:/Muslim/Pelayanan/Kirim MitraKarya/Bantek/2024/PTPN/PTPN IV Regional II/Evaluasi rencana tanam ulang tahun 2025/02. Ajamu/Narasi/Cetak 1","[Buka 2 file]")</f>
        <v/>
      </c>
    </row>
    <row r="30" ht="58" customHeight="1" s="35">
      <c r="A30" s="12" t="n">
        <v>27</v>
      </c>
      <c r="B30" s="15" t="inlineStr">
        <is>
          <t>PTPN IV Regional 2</t>
        </is>
      </c>
      <c r="C30" s="15" t="inlineStr">
        <is>
          <t>Sawit Hulu</t>
        </is>
      </c>
      <c r="D30" s="12" t="inlineStr">
        <is>
          <t>Kurnia Rinanda Filsofi Siregar, Bayu Aji Pamungkas, aditya handoyo putra, abdul rahman, handy s. saragih</t>
        </is>
      </c>
      <c r="E30" s="12" t="inlineStr">
        <is>
          <t>20–24 Juli 2026</t>
        </is>
      </c>
      <c r="F30" s="15" t="inlineStr">
        <is>
          <t>Kajian rencana tanaman ulang kelapa sawit tahun 2026 KSO eks PTPN 2</t>
        </is>
      </c>
      <c r="G30" s="12" t="n"/>
      <c r="H30" s="12" t="n"/>
      <c r="I30" s="12" t="n"/>
      <c r="Z30" s="12" t="n"/>
      <c r="AA30" s="12" t="n"/>
      <c r="AB30" s="15" t="n"/>
      <c r="AC30" s="8">
        <f>IF($C30="","",IF($AB30="","PROSES","SELESAI"))</f>
        <v/>
      </c>
      <c r="AD30" s="12" t="n">
        <v>2026</v>
      </c>
      <c r="AE30" s="21">
        <f>HYPERLINK("file:///E:/Muslim/Pelayanan/Kirim MitraKarya/Bantek/2024/PTPN/PTPN IV Regional II/Kajian Pembumbunan/1. Adolina/Narasi/Cetak 1","[Buka 1 file]")</f>
        <v/>
      </c>
    </row>
    <row r="31">
      <c r="A31" s="12" t="n">
        <v>28</v>
      </c>
      <c r="B31" s="15" t="inlineStr">
        <is>
          <t>PTPN IV Regional 2</t>
        </is>
      </c>
      <c r="C31" s="15" t="inlineStr">
        <is>
          <t>Batang Serangan</t>
        </is>
      </c>
      <c r="D31" s="12" t="n"/>
      <c r="E31" s="12" t="n"/>
      <c r="F31" s="15" t="n"/>
      <c r="G31" s="12" t="n"/>
      <c r="H31" s="12" t="n"/>
      <c r="I31" s="12" t="n"/>
      <c r="Z31" s="12" t="n"/>
      <c r="AA31" s="12" t="n"/>
      <c r="AB31" s="15" t="n"/>
      <c r="AC31" s="8">
        <f>IF($C31="","",IF($AB31="","PROSES","SELESAI"))</f>
        <v/>
      </c>
      <c r="AD31" s="12" t="n">
        <v>2026</v>
      </c>
      <c r="AE31" s="21">
        <f>HYPERLINK("file:///E:/Muslim/Pelayanan/Kirim MitraKarya/Bantek/2024/PTPN/PTPN IV Regional II/Evaluasi rencana tanam ulang tahun 2025/02. Ajamu/Narasi/Cetak 1","[Buka 2 file]")</f>
        <v/>
      </c>
    </row>
    <row r="32">
      <c r="A32" s="12" t="n">
        <v>29</v>
      </c>
      <c r="B32" s="15" t="inlineStr">
        <is>
          <t>PTPN IV Regional 2</t>
        </is>
      </c>
      <c r="C32" s="15" t="inlineStr">
        <is>
          <t>Air Tenang</t>
        </is>
      </c>
      <c r="D32" s="12" t="n"/>
      <c r="E32" s="12" t="n"/>
      <c r="F32" s="15" t="n"/>
      <c r="G32" s="12" t="n"/>
      <c r="H32" s="12" t="n"/>
      <c r="I32" s="12" t="n"/>
      <c r="Z32" s="12" t="n"/>
      <c r="AA32" s="12" t="n"/>
      <c r="AB32" s="15" t="n"/>
      <c r="AC32" s="8">
        <f>IF($C32="","",IF($AB32="","PROSES","SELESAI"))</f>
        <v/>
      </c>
      <c r="AD32" s="12" t="n">
        <v>2026</v>
      </c>
      <c r="AE32" s="21">
        <f>HYPERLINK("file:///E:/Muslim/Pelayanan/Kirim MitraKarya/Bantek/2024/PTPN/PTPN IV Regional II/Evaluasi rencana tanam ulang tahun 2025/02. Ajamu/Narasi/Cetak 1","[Buka 2 file]")</f>
        <v/>
      </c>
    </row>
    <row r="33">
      <c r="A33" s="12" t="n">
        <v>30</v>
      </c>
      <c r="B33" s="15" t="inlineStr">
        <is>
          <t>PTPN IV Regional 2</t>
        </is>
      </c>
      <c r="C33" s="15" t="inlineStr">
        <is>
          <t>Tanjung Jati</t>
        </is>
      </c>
      <c r="D33" s="12" t="n"/>
      <c r="E33" s="12" t="n"/>
      <c r="F33" s="15" t="n"/>
      <c r="G33" s="12" t="n"/>
      <c r="H33" s="12" t="n"/>
      <c r="I33" s="12" t="n"/>
      <c r="Z33" s="12" t="n"/>
      <c r="AA33" s="12" t="n"/>
      <c r="AB33" s="15" t="n"/>
      <c r="AC33" s="8">
        <f>IF($C33="","",IF($AB33="","PROSES","SELESAI"))</f>
        <v/>
      </c>
      <c r="AD33" s="12" t="n">
        <v>2026</v>
      </c>
      <c r="AE33" s="21">
        <f>HYPERLINK("file:///E:/Muslim/Pelayanan/Kirim MitraKarya/Bantek/2024/PTPN/PTPN IV Regional II/Evaluasi rencana tanam ulang tahun 2025/02. Ajamu/Narasi/Cetak 1","[Buka 2 file]")</f>
        <v/>
      </c>
    </row>
    <row r="34" ht="43.5" customHeight="1" s="35">
      <c r="A34" s="12" t="n">
        <v>31</v>
      </c>
      <c r="B34" s="15" t="inlineStr">
        <is>
          <t>PTPN IV Regional II</t>
        </is>
      </c>
      <c r="C34" s="15" t="inlineStr">
        <is>
          <t>Bah Jambi</t>
        </is>
      </c>
      <c r="D34" s="12" t="inlineStr">
        <is>
          <t>Iput Pradiko, M. Yusuf Muslim, Agung Rahmat Syahputra, Valdi Muhamad Rafiansyah Siregar</t>
        </is>
      </c>
      <c r="E34" s="12" t="inlineStr">
        <is>
          <t>19-20 Februari 2025</t>
        </is>
      </c>
      <c r="F34" s="15" t="inlineStr">
        <is>
          <t>Kajian rencana tanaman ulang pada areal garapan</t>
        </is>
      </c>
      <c r="G34" s="12" t="inlineStr">
        <is>
          <t>22-05-2025</t>
        </is>
      </c>
      <c r="H34" s="12" t="inlineStr">
        <is>
          <t>22-05-2025</t>
        </is>
      </c>
      <c r="I34" s="12" t="n"/>
      <c r="J34" s="22" t="n">
        <v>45799</v>
      </c>
      <c r="K34" s="22" t="n">
        <v>45799</v>
      </c>
      <c r="L34" s="22" t="n">
        <v>45801</v>
      </c>
      <c r="M34" s="22" t="n">
        <v>45801</v>
      </c>
      <c r="Z34" s="12" t="n"/>
      <c r="AA34" s="12" t="n"/>
      <c r="AB34" s="15" t="n"/>
      <c r="AC34" s="8">
        <f>IF($C34="","",IF($AB34="","PROSES","SELESAI"))</f>
        <v/>
      </c>
      <c r="AD34" s="12" t="n">
        <v>2025</v>
      </c>
      <c r="AE34" s="21">
        <f>HYPERLINK("file:///E:/Muslim/Pelayanan/Kirim MitraKarya/Bantek/2024/PTPN/PTPN IV Regional II/Evaluasi rencana tanam ulang tahun 2025/02. Ajamu/Narasi/Cetak 1","[Buka 2 file]")</f>
        <v/>
      </c>
    </row>
    <row r="35" ht="72.5" customHeight="1" s="35">
      <c r="A35" s="12" t="n">
        <v>32</v>
      </c>
      <c r="B35" s="15" t="inlineStr">
        <is>
          <t>PTPN IV Regional II</t>
        </is>
      </c>
      <c r="C35" s="15" t="inlineStr">
        <is>
          <t>Keera-Maroangin</t>
        </is>
      </c>
      <c r="D35" s="12" t="inlineStr">
        <is>
          <t>Sumaryanto, Desra Sahputra, Moh Imam Aulia, muslim nugraha, syukri agus harahap, dicky arbianto, febi satria lesmana</t>
        </is>
      </c>
      <c r="E35" s="12" t="inlineStr">
        <is>
          <t>25 Feb-04 Mar 2025</t>
        </is>
      </c>
      <c r="F35" s="15" t="inlineStr">
        <is>
          <t>Evaluasi kondisi TBM dan bibitan kelapa sawit</t>
        </is>
      </c>
      <c r="G35" s="12" t="inlineStr">
        <is>
          <t>20-03-2025</t>
        </is>
      </c>
      <c r="H35" s="12" t="inlineStr">
        <is>
          <t>20-03-2025</t>
        </is>
      </c>
      <c r="I35" s="12" t="n"/>
      <c r="J35" s="22" t="n">
        <v>45736</v>
      </c>
      <c r="K35" s="22" t="n">
        <v>45736</v>
      </c>
      <c r="L35" s="22" t="n">
        <v>45741</v>
      </c>
      <c r="M35" s="22" t="n">
        <v>45741</v>
      </c>
      <c r="N35" s="22" t="n">
        <v>45756</v>
      </c>
      <c r="O35" s="22" t="n">
        <v>45756</v>
      </c>
      <c r="Z35" s="12" t="n"/>
      <c r="AA35" s="12" t="n"/>
      <c r="AB35" s="15" t="n"/>
      <c r="AC35" s="8">
        <f>IF($C35="","",IF($AB35="","PROSES","SELESAI"))</f>
        <v/>
      </c>
      <c r="AD35" s="12" t="n">
        <v>2025</v>
      </c>
      <c r="AE35" s="21">
        <f>HYPERLINK("file:///E:/Muslim/Pelayanan/Kirim MitraKarya/Bantek/2024/PTPN/PTPN IV Regional II/Evaluasi rencana tanam ulang tahun 2025/02. Ajamu/Narasi/Cetak 1","[Buka 2 file]")</f>
        <v/>
      </c>
    </row>
    <row r="36">
      <c r="A36" s="12" t="n">
        <v>33</v>
      </c>
      <c r="B36" s="15" t="inlineStr">
        <is>
          <t>PTPN IV Regional II</t>
        </is>
      </c>
      <c r="C36" s="15" t="inlineStr">
        <is>
          <t>Air Tenang</t>
        </is>
      </c>
      <c r="D36" s="12" t="inlineStr">
        <is>
          <t>Muhdan Syarovy, dicky arbianto</t>
        </is>
      </c>
      <c r="E36" s="12" t="inlineStr">
        <is>
          <t>16-18 April 2025</t>
        </is>
      </c>
      <c r="F36" s="15" t="inlineStr">
        <is>
          <t>Evaluasi kondisi tanaman</t>
        </is>
      </c>
      <c r="G36" s="12" t="n"/>
      <c r="H36" s="12" t="n"/>
      <c r="I36" s="12" t="n"/>
      <c r="Z36" s="12" t="n"/>
      <c r="AA36" s="12" t="n"/>
      <c r="AB36" s="15" t="n"/>
      <c r="AC36" s="8">
        <f>IF($C36="","",IF($AB36="","PROSES","SELESAI"))</f>
        <v/>
      </c>
      <c r="AD36" s="12" t="n">
        <v>2025</v>
      </c>
      <c r="AE36" s="21">
        <f>HYPERLINK("file:///E:/Muslim/Pelayanan/Kirim MitraKarya/Bantek/2024/PTPN/PTPN IV Regional II/Evaluasi rencana tanam ulang tahun 2025/02. Ajamu/Narasi/Cetak 1","[Buka 2 file]")</f>
        <v/>
      </c>
    </row>
    <row r="37" ht="58" customHeight="1" s="35">
      <c r="A37" s="12" t="n">
        <v>34</v>
      </c>
      <c r="B37" s="15" t="inlineStr">
        <is>
          <t>PTPN IV Regional II</t>
        </is>
      </c>
      <c r="C37" s="15" t="inlineStr">
        <is>
          <t>Air Batu</t>
        </is>
      </c>
      <c r="D37" s="12" t="inlineStr">
        <is>
          <t>Muhayat, Agus Eko Prasetyo, Iput Pradiko, Desra Sahputra, Nirwanto, Ridoan Lubis, Panji Kusuma</t>
        </is>
      </c>
      <c r="E37" s="16" t="n">
        <v>45773</v>
      </c>
      <c r="F37" s="15" t="inlineStr">
        <is>
          <t>Pendampingan peningkatan produksi</t>
        </is>
      </c>
      <c r="G37" s="12" t="n"/>
      <c r="H37" s="12" t="n"/>
      <c r="I37" s="12" t="n"/>
      <c r="Z37" s="12" t="n"/>
      <c r="AA37" s="12" t="n"/>
      <c r="AB37" s="15" t="n"/>
      <c r="AC37" s="8">
        <f>IF($C37="","",IF($AB37="","PROSES","SELESAI"))</f>
        <v/>
      </c>
      <c r="AD37" s="12" t="n">
        <v>2025</v>
      </c>
      <c r="AE37" s="21">
        <f>HYPERLINK("file:///E:/Muslim/Pelayanan/Kirim MitraKarya/Bantek/2024/PTPN/PTPN IV Regional II/Evaluasi rencana tanam ulang tahun 2025/02. Ajamu/Narasi/Cetak 1","[Buka 2 file]")</f>
        <v/>
      </c>
    </row>
    <row r="38" ht="72.5" customHeight="1" s="35">
      <c r="A38" s="12" t="n">
        <v>35</v>
      </c>
      <c r="B38" s="15" t="inlineStr">
        <is>
          <t>PTPN IV Regional II</t>
        </is>
      </c>
      <c r="C38" s="15" t="inlineStr">
        <is>
          <t>Sawit Langkat</t>
        </is>
      </c>
      <c r="D38" s="12" t="inlineStr">
        <is>
          <t>Muhayat, Agus Eko Prasetyo, Iput Pradiko, Desra Sahputra, M. Yusuf Muslim, Theo Rizqy Gunawan, Nirwanto, Ridoan Lubis, Panji Kusuma</t>
        </is>
      </c>
      <c r="E38" s="12" t="inlineStr">
        <is>
          <t>16-17 Mei 2024</t>
        </is>
      </c>
      <c r="F38" s="15" t="n"/>
      <c r="G38" s="12" t="n"/>
      <c r="H38" s="12" t="n"/>
      <c r="I38" s="12" t="n"/>
      <c r="Z38" s="12" t="n"/>
      <c r="AA38" s="12" t="n"/>
      <c r="AB38" s="15" t="n"/>
      <c r="AC38" s="8">
        <f>IF($C38="","",IF($AB38="","PROSES","SELESAI"))</f>
        <v/>
      </c>
      <c r="AD38" s="12" t="n">
        <v>2025</v>
      </c>
      <c r="AE38" s="21">
        <f>HYPERLINK("file:///E:/Muslim/Pelayanan/Kirim MitraKarya/Bantek/2024/PTPN/PTPN IV Regional II/Evaluasi rencana tanam ulang tahun 2025/02. Ajamu/Narasi/Cetak 1","[Buka 2 file]")</f>
        <v/>
      </c>
    </row>
    <row r="39" ht="87" customHeight="1" s="35">
      <c r="A39" s="12" t="n">
        <v>36</v>
      </c>
      <c r="B39" s="15" t="inlineStr">
        <is>
          <t>PTPN IV Regional II</t>
        </is>
      </c>
      <c r="C39" s="15" t="inlineStr">
        <is>
          <t>Gunung Bayu</t>
        </is>
      </c>
      <c r="D39" s="12" t="inlineStr">
        <is>
          <t>Muhayat, Agus Eko Prasetyo, Iput Pradiko, Desra Sahputra, M. Yusuf Muslim, Candra Oktavianus Debataraja, Mahardika Gama Pradana, riadi, genesa, handy s. saragih</t>
        </is>
      </c>
      <c r="E39" s="12" t="inlineStr">
        <is>
          <t>31 Mei-01 Jun 2024</t>
        </is>
      </c>
      <c r="F39" s="15" t="n"/>
      <c r="G39" s="12" t="n"/>
      <c r="H39" s="12" t="n"/>
      <c r="I39" s="12" t="n"/>
      <c r="Z39" s="12" t="n"/>
      <c r="AA39" s="12" t="n"/>
      <c r="AB39" s="15" t="n"/>
      <c r="AC39" s="8">
        <f>IF($C39="","",IF($AB39="","PROSES","SELESAI"))</f>
        <v/>
      </c>
      <c r="AD39" s="12" t="n">
        <v>2025</v>
      </c>
      <c r="AE39" s="21">
        <f>HYPERLINK("file:///E:/Muslim/Pelayanan/Kirim MitraKarya/Bantek/2024/PTPN/PTPN IV Regional II/Evaluasi rencana tanam ulang tahun 2025/02. Ajamu/Narasi/Cetak 1","[Buka 2 file]")</f>
        <v/>
      </c>
    </row>
    <row r="40" ht="43.5" customHeight="1" s="35">
      <c r="A40" s="12" t="n">
        <v>37</v>
      </c>
      <c r="B40" s="15" t="inlineStr">
        <is>
          <t>PTPN IV Regional II</t>
        </is>
      </c>
      <c r="C40" s="15" t="inlineStr">
        <is>
          <t>Bah Jambi</t>
        </is>
      </c>
      <c r="D40" s="12" t="inlineStr">
        <is>
          <t>Asma Nabila, Anastasia Fadia Lubis, M. Faizal Ridwan, genesa, handy s. saragih</t>
        </is>
      </c>
      <c r="E40" s="12" t="inlineStr">
        <is>
          <t>06-12 Oktober 2025</t>
        </is>
      </c>
      <c r="F40" s="15" t="inlineStr">
        <is>
          <t>Kajian rencana tanaman ulang kelapa sawit tahun 2026</t>
        </is>
      </c>
      <c r="G40" s="12" t="n"/>
      <c r="H40" s="12" t="n"/>
      <c r="I40" s="12" t="n"/>
      <c r="J40" s="22" t="n">
        <v>45988</v>
      </c>
      <c r="K40" s="22" t="n">
        <v>45988</v>
      </c>
      <c r="L40" s="22" t="n">
        <v>45999</v>
      </c>
      <c r="M40" s="22" t="n">
        <v>45999</v>
      </c>
      <c r="Z40" s="12" t="inlineStr">
        <is>
          <t>05-01-2026</t>
        </is>
      </c>
      <c r="AA40" s="12" t="n"/>
      <c r="AB40" s="15" t="n"/>
      <c r="AC40" s="8">
        <f>IF($C40="","",IF($AB40="","PROSES","SELESAI"))</f>
        <v/>
      </c>
      <c r="AD40" s="12" t="n">
        <v>2025</v>
      </c>
      <c r="AE40" s="21">
        <f>HYPERLINK("file:///E:/Muslim/Pelayanan/Kirim MitraKarya/Bantek/2024/PTPN/PTPN IV Regional II/Evaluasi rencana tanam ulang tahun 2025/02. Ajamu/Narasi/Cetak 1","[Buka 2 file]")</f>
        <v/>
      </c>
    </row>
    <row r="41">
      <c r="A41" s="12" t="n">
        <v>38</v>
      </c>
      <c r="B41" s="15" t="inlineStr">
        <is>
          <t>PTPN IV Regional II</t>
        </is>
      </c>
      <c r="C41" s="15" t="inlineStr">
        <is>
          <t>Marihat</t>
        </is>
      </c>
      <c r="D41" s="12" t="n"/>
      <c r="E41" s="12" t="n"/>
      <c r="F41" s="15" t="n"/>
      <c r="G41" s="12" t="inlineStr">
        <is>
          <t>15-12-2025</t>
        </is>
      </c>
      <c r="H41" s="12" t="n"/>
      <c r="I41" s="12" t="n"/>
      <c r="J41" s="22" t="n">
        <v>46007</v>
      </c>
      <c r="K41" s="22" t="n">
        <v>46007</v>
      </c>
      <c r="L41" s="22" t="n">
        <v>46028</v>
      </c>
      <c r="M41" s="22" t="n">
        <v>46028</v>
      </c>
      <c r="Z41" s="12" t="inlineStr">
        <is>
          <t>24-02-2026</t>
        </is>
      </c>
      <c r="AA41" s="12" t="n"/>
      <c r="AB41" s="15" t="n"/>
      <c r="AC41" s="8">
        <f>IF($C41="","",IF($AB41="","PROSES","SELESAI"))</f>
        <v/>
      </c>
      <c r="AD41" s="12" t="n">
        <v>2025</v>
      </c>
      <c r="AE41" s="21">
        <f>HYPERLINK("file:///E:/Muslim/Pelayanan/Kirim MitraKarya/Bantek/2024/PTPN/PTPN IV Regional II/Evaluasi rencana tanam ulang tahun 2025/02. Ajamu/Narasi/Cetak 1","[Buka 2 file]")</f>
        <v/>
      </c>
    </row>
    <row r="42">
      <c r="A42" s="12" t="n">
        <v>39</v>
      </c>
      <c r="B42" s="15" t="inlineStr">
        <is>
          <t>PTPN IV Regional II</t>
        </is>
      </c>
      <c r="C42" s="15" t="inlineStr">
        <is>
          <t>Pasir Mandoge</t>
        </is>
      </c>
      <c r="D42" s="12" t="n"/>
      <c r="E42" s="12" t="n"/>
      <c r="F42" s="15" t="n"/>
      <c r="G42" s="12" t="n"/>
      <c r="H42" s="12" t="n"/>
      <c r="I42" s="12" t="n"/>
      <c r="J42" s="22" t="n">
        <v>45988</v>
      </c>
      <c r="K42" s="22" t="n">
        <v>45988</v>
      </c>
      <c r="L42" s="22" t="n">
        <v>45999</v>
      </c>
      <c r="M42" s="22" t="n">
        <v>45999</v>
      </c>
      <c r="Z42" s="12" t="inlineStr">
        <is>
          <t>05-01-2026</t>
        </is>
      </c>
      <c r="AA42" s="12" t="n"/>
      <c r="AB42" s="15" t="n"/>
      <c r="AC42" s="8">
        <f>IF($C42="","",IF($AB42="","PROSES","SELESAI"))</f>
        <v/>
      </c>
      <c r="AD42" s="12" t="n">
        <v>2025</v>
      </c>
      <c r="AE42" s="21">
        <f>HYPERLINK("file:///E:/Muslim/Pelayanan/Kirim MitraKarya/Bantek/2024/PTPN/PTPN IV Regional II/Evaluasi rencana tanam ulang tahun 2025/02. Ajamu/Narasi/Cetak 1","[Buka 2 file]")</f>
        <v/>
      </c>
    </row>
    <row r="43">
      <c r="A43" s="12" t="n">
        <v>40</v>
      </c>
      <c r="B43" s="15" t="inlineStr">
        <is>
          <t>PTPN IV Regional II</t>
        </is>
      </c>
      <c r="C43" s="15" t="inlineStr">
        <is>
          <t>Tinjowan</t>
        </is>
      </c>
      <c r="D43" s="12" t="n"/>
      <c r="E43" s="12" t="n"/>
      <c r="F43" s="15" t="n"/>
      <c r="G43" s="12" t="n"/>
      <c r="H43" s="12" t="n"/>
      <c r="I43" s="12" t="n"/>
      <c r="J43" s="22" t="n">
        <v>45988</v>
      </c>
      <c r="K43" s="22" t="n">
        <v>45988</v>
      </c>
      <c r="L43" s="22" t="n">
        <v>45999</v>
      </c>
      <c r="M43" s="22" t="n">
        <v>45999</v>
      </c>
      <c r="Z43" s="12" t="inlineStr">
        <is>
          <t>05-01-2026</t>
        </is>
      </c>
      <c r="AA43" s="12" t="n"/>
      <c r="AB43" s="15" t="n"/>
      <c r="AC43" s="8">
        <f>IF($C43="","",IF($AB43="","PROSES","SELESAI"))</f>
        <v/>
      </c>
      <c r="AD43" s="12" t="n">
        <v>2025</v>
      </c>
      <c r="AE43" s="21">
        <f>HYPERLINK("file:///E:/Muslim/Pelayanan/Kirim MitraKarya/Bantek/2024/PTPN/PTPN IV Regional II/Evaluasi rencana tanam ulang tahun 2025/02. Ajamu/Narasi/Cetak 1","[Buka 2 file]")</f>
        <v/>
      </c>
    </row>
    <row r="44" ht="43.5" customHeight="1" s="35">
      <c r="A44" s="12" t="n">
        <v>41</v>
      </c>
      <c r="B44" s="15" t="inlineStr">
        <is>
          <t>PTPN IV Regional II</t>
        </is>
      </c>
      <c r="C44" s="15" t="inlineStr">
        <is>
          <t>Berangir</t>
        </is>
      </c>
      <c r="D44" s="12" t="inlineStr">
        <is>
          <t>Asma Nabila, Anastasia Fadia Lubis, M. Faizal Ridwan, genesa, handy s. saragih</t>
        </is>
      </c>
      <c r="E44" s="12" t="inlineStr">
        <is>
          <t>08-14 Oktober 2025</t>
        </is>
      </c>
      <c r="F44" s="15" t="n"/>
      <c r="G44" s="12" t="n"/>
      <c r="H44" s="12" t="n"/>
      <c r="I44" s="12" t="n"/>
      <c r="J44" s="22" t="n">
        <v>45971</v>
      </c>
      <c r="K44" s="22" t="n">
        <v>45971</v>
      </c>
      <c r="L44" s="22" t="n">
        <v>45992</v>
      </c>
      <c r="M44" s="22" t="n">
        <v>45992</v>
      </c>
      <c r="N44" s="22" t="n">
        <v>46059</v>
      </c>
      <c r="O44" s="22" t="n">
        <v>46059</v>
      </c>
      <c r="P44" t="inlineStr">
        <is>
          <t>Pak Josep (masuk: Rhozi Akbar Siregar)</t>
        </is>
      </c>
      <c r="Q44" t="inlineStr">
        <is>
          <t>Pak Josep (keluar: Rhozi Akbar Siregar)</t>
        </is>
      </c>
      <c r="Z44" s="12" t="inlineStr">
        <is>
          <t>24-12-2025</t>
        </is>
      </c>
      <c r="AA44" s="12" t="inlineStr">
        <is>
          <t>08-01-2026</t>
        </is>
      </c>
      <c r="AB44" s="15" t="n"/>
      <c r="AC44" s="8">
        <f>IF($C44="","",IF($AB44="","PROSES","SELESAI"))</f>
        <v/>
      </c>
      <c r="AD44" s="12" t="n">
        <v>2025</v>
      </c>
      <c r="AE44" s="21">
        <f>HYPERLINK("file:///E:/Muslim/Pelayanan/Kirim MitraKarya/Bantek/2024/PTPN/PTPN IV Regional II/Evaluasi rencana tanam ulang tahun 2025/02. Ajamu/Narasi/Cetak 1","[Buka 2 file]")</f>
        <v/>
      </c>
    </row>
    <row r="45">
      <c r="A45" s="12" t="n">
        <v>42</v>
      </c>
      <c r="B45" s="15" t="inlineStr">
        <is>
          <t>PTPN IV Regional II</t>
        </is>
      </c>
      <c r="C45" s="15" t="inlineStr">
        <is>
          <t>Air Batu</t>
        </is>
      </c>
      <c r="D45" s="12" t="n"/>
      <c r="E45" s="12" t="n"/>
      <c r="F45" s="15" t="n"/>
      <c r="G45" s="12" t="n"/>
      <c r="H45" s="12" t="n"/>
      <c r="I45" s="12" t="n"/>
      <c r="J45" s="22" t="n">
        <v>45971</v>
      </c>
      <c r="K45" s="22" t="n">
        <v>45971</v>
      </c>
      <c r="L45" s="22" t="n">
        <v>45992</v>
      </c>
      <c r="M45" s="22" t="n">
        <v>45992</v>
      </c>
      <c r="N45" s="22" t="n">
        <v>46059</v>
      </c>
      <c r="O45" s="22" t="n">
        <v>46059</v>
      </c>
      <c r="P45" t="inlineStr">
        <is>
          <t>Pak Josep (masuk: Rhozi Akbar Siregar)</t>
        </is>
      </c>
      <c r="Q45" t="inlineStr">
        <is>
          <t>Pak Josep (keluar: Rhozi Akbar Siregar)</t>
        </is>
      </c>
      <c r="Z45" s="12" t="inlineStr">
        <is>
          <t>24-12-2025</t>
        </is>
      </c>
      <c r="AA45" s="12" t="inlineStr">
        <is>
          <t>08-01-2026</t>
        </is>
      </c>
      <c r="AB45" s="15" t="n"/>
      <c r="AC45" s="8">
        <f>IF($C45="","",IF($AB45="","PROSES","SELESAI"))</f>
        <v/>
      </c>
      <c r="AD45" s="12" t="n">
        <v>2025</v>
      </c>
      <c r="AE45" s="21">
        <f>HYPERLINK("file:///E:/Muslim/Pelayanan/Kirim MitraKarya/Bantek/2024/PTPN/PTPN IV Regional II/Evaluasi rencana tanam ulang tahun 2025/02. Ajamu/Narasi/Cetak 1","[Buka 2 file]")</f>
        <v/>
      </c>
    </row>
    <row r="46">
      <c r="A46" s="12" t="n">
        <v>43</v>
      </c>
      <c r="B46" s="15" t="inlineStr">
        <is>
          <t>PTPN IV Regional II</t>
        </is>
      </c>
      <c r="C46" s="15" t="inlineStr">
        <is>
          <t>Dolok Sinumbah</t>
        </is>
      </c>
      <c r="D46" s="12" t="n"/>
      <c r="E46" s="12" t="n"/>
      <c r="F46" s="15" t="n"/>
      <c r="G46" s="12" t="n"/>
      <c r="H46" s="12" t="n"/>
      <c r="I46" s="12" t="n"/>
      <c r="J46" s="22" t="n">
        <v>45971</v>
      </c>
      <c r="K46" s="22" t="n">
        <v>45971</v>
      </c>
      <c r="L46" s="22" t="n">
        <v>45992</v>
      </c>
      <c r="M46" s="22" t="n">
        <v>45992</v>
      </c>
      <c r="N46" s="22" t="n">
        <v>46059</v>
      </c>
      <c r="O46" s="22" t="n">
        <v>46059</v>
      </c>
      <c r="P46" t="inlineStr">
        <is>
          <t>Pak Josep (masuk: Rhozi Akbar Siregar)</t>
        </is>
      </c>
      <c r="Q46" t="inlineStr">
        <is>
          <t>Pak Josep (keluar: Rhozi Akbar Siregar)</t>
        </is>
      </c>
      <c r="Z46" s="12" t="inlineStr">
        <is>
          <t>24-12-2025</t>
        </is>
      </c>
      <c r="AA46" s="12" t="inlineStr">
        <is>
          <t>08-01-2026</t>
        </is>
      </c>
      <c r="AB46" s="15" t="n"/>
      <c r="AC46" s="8">
        <f>IF($C46="","",IF($AB46="","PROSES","SELESAI"))</f>
        <v/>
      </c>
      <c r="AD46" s="12" t="n">
        <v>2025</v>
      </c>
      <c r="AE46" s="21">
        <f>HYPERLINK("file:///E:/Muslim/Pelayanan/Kirim MitraKarya/Bantek/2024/PTPN/PTPN IV Regional II/Evaluasi rencana tanam ulang tahun 2025/02. Ajamu/Narasi/Cetak 1","[Buka 2 file]")</f>
        <v/>
      </c>
    </row>
    <row r="47">
      <c r="A47" s="12" t="n">
        <v>44</v>
      </c>
      <c r="B47" s="15" t="inlineStr">
        <is>
          <t>PTPN IV Regional II</t>
        </is>
      </c>
      <c r="C47" s="15" t="inlineStr">
        <is>
          <t>Mayang</t>
        </is>
      </c>
      <c r="D47" s="12" t="n"/>
      <c r="E47" s="12" t="n"/>
      <c r="F47" s="15" t="n"/>
      <c r="G47" s="12" t="n"/>
      <c r="H47" s="12" t="n"/>
      <c r="I47" s="12" t="n"/>
      <c r="J47" s="22" t="n">
        <v>45971</v>
      </c>
      <c r="K47" s="22" t="n">
        <v>45971</v>
      </c>
      <c r="L47" s="22" t="n">
        <v>45992</v>
      </c>
      <c r="M47" s="22" t="n">
        <v>45992</v>
      </c>
      <c r="N47" s="22" t="n">
        <v>46059</v>
      </c>
      <c r="O47" s="22" t="n">
        <v>46059</v>
      </c>
      <c r="P47" t="inlineStr">
        <is>
          <t>Pak Josep (masuk: Rhozi Akbar Siregar)</t>
        </is>
      </c>
      <c r="Q47" t="inlineStr">
        <is>
          <t>Pak Josep (keluar: Rhozi Akbar Siregar)</t>
        </is>
      </c>
      <c r="Z47" s="12" t="inlineStr">
        <is>
          <t>24-12-2025</t>
        </is>
      </c>
      <c r="AA47" s="12" t="inlineStr">
        <is>
          <t>08-01-2026</t>
        </is>
      </c>
      <c r="AB47" s="15" t="n"/>
      <c r="AC47" s="8">
        <f>IF($C47="","",IF($AB47="","PROSES","SELESAI"))</f>
        <v/>
      </c>
      <c r="AD47" s="12" t="n">
        <v>2025</v>
      </c>
      <c r="AE47" s="21">
        <f>HYPERLINK("file:///E:/Muslim/Pelayanan/Kirim MitraKarya/Bantek/2024/PTPN/PTPN IV Regional II/Evaluasi rencana tanam ulang tahun 2025/02. Ajamu/Narasi/Cetak 1","[Buka 2 file]")</f>
        <v/>
      </c>
    </row>
    <row r="48">
      <c r="A48" s="12" t="n">
        <v>45</v>
      </c>
      <c r="B48" s="15" t="inlineStr">
        <is>
          <t>PTPN IV Regional II</t>
        </is>
      </c>
      <c r="C48" s="15" t="inlineStr">
        <is>
          <t>Gunung Bayu</t>
        </is>
      </c>
      <c r="D48" s="12" t="n"/>
      <c r="E48" s="12" t="n"/>
      <c r="F48" s="15" t="n"/>
      <c r="G48" s="12" t="n"/>
      <c r="H48" s="12" t="n"/>
      <c r="I48" s="12" t="n"/>
      <c r="J48" s="22" t="n">
        <v>45971</v>
      </c>
      <c r="K48" s="22" t="n">
        <v>45971</v>
      </c>
      <c r="L48" s="22" t="n">
        <v>45992</v>
      </c>
      <c r="M48" s="22" t="n">
        <v>45992</v>
      </c>
      <c r="N48" s="22" t="n">
        <v>46059</v>
      </c>
      <c r="O48" s="22" t="n">
        <v>46059</v>
      </c>
      <c r="P48" t="inlineStr">
        <is>
          <t>Pak Josep (masuk: Rhozi Akbar Siregar)</t>
        </is>
      </c>
      <c r="Q48" t="inlineStr">
        <is>
          <t>Pak Josep (keluar: Rhozi Akbar Siregar)</t>
        </is>
      </c>
      <c r="Z48" s="12" t="inlineStr">
        <is>
          <t>24-12-2025</t>
        </is>
      </c>
      <c r="AA48" s="12" t="inlineStr">
        <is>
          <t>08-01-2026</t>
        </is>
      </c>
      <c r="AB48" s="15" t="n"/>
      <c r="AC48" s="8">
        <f>IF($C48="","",IF($AB48="","PROSES","SELESAI"))</f>
        <v/>
      </c>
      <c r="AD48" s="12" t="n">
        <v>2025</v>
      </c>
      <c r="AE48" s="21">
        <f>HYPERLINK("file:///E:/Muslim/Pelayanan/Kirim MitraKarya/Bantek/2024/PTPN/PTPN IV Regional II/Evaluasi rencana tanam ulang tahun 2025/02. Ajamu/Narasi/Cetak 1","[Buka 2 file]")</f>
        <v/>
      </c>
    </row>
    <row r="49">
      <c r="A49" s="12" t="n">
        <v>46</v>
      </c>
      <c r="B49" s="15" t="inlineStr">
        <is>
          <t>PTPN IV Regional II</t>
        </is>
      </c>
      <c r="C49" s="15" t="inlineStr">
        <is>
          <t>Adolina</t>
        </is>
      </c>
      <c r="D49" s="12" t="n"/>
      <c r="E49" s="12" t="n"/>
      <c r="F49" s="15" t="n"/>
      <c r="G49" s="12" t="n"/>
      <c r="H49" s="12" t="n"/>
      <c r="I49" s="12" t="n"/>
      <c r="J49" s="22" t="n">
        <v>45971</v>
      </c>
      <c r="K49" s="22" t="n">
        <v>45971</v>
      </c>
      <c r="L49" s="22" t="n">
        <v>45992</v>
      </c>
      <c r="M49" s="22" t="n">
        <v>45992</v>
      </c>
      <c r="N49" s="22" t="n">
        <v>46059</v>
      </c>
      <c r="O49" s="22" t="n">
        <v>46059</v>
      </c>
      <c r="P49" t="inlineStr">
        <is>
          <t>Pak Josep (masuk: Rhozi Akbar Siregar)</t>
        </is>
      </c>
      <c r="Q49" t="inlineStr">
        <is>
          <t>Pak Josep (keluar: Rhozi Akbar Siregar)</t>
        </is>
      </c>
      <c r="Z49" s="12" t="inlineStr">
        <is>
          <t>24-12-2025</t>
        </is>
      </c>
      <c r="AA49" s="12" t="inlineStr">
        <is>
          <t>08-01-2026</t>
        </is>
      </c>
      <c r="AB49" s="15" t="n"/>
      <c r="AC49" s="8">
        <f>IF($C49="","",IF($AB49="","PROSES","SELESAI"))</f>
        <v/>
      </c>
      <c r="AD49" s="12" t="n">
        <v>2025</v>
      </c>
      <c r="AE49" s="21">
        <f>HYPERLINK("file:///E:/Muslim/Pelayanan/Kirim MitraKarya/Bantek/2024/PTPN/PTPN IV Regional II/Evaluasi rencana tanam ulang tahun 2025/02. Ajamu/Narasi/Cetak 1","[Buka 2 file]")</f>
        <v/>
      </c>
    </row>
    <row r="50" ht="43.5" customHeight="1" s="35">
      <c r="A50" s="12" t="n">
        <v>47</v>
      </c>
      <c r="B50" s="15" t="inlineStr">
        <is>
          <t>PTPN IV Regional II</t>
        </is>
      </c>
      <c r="C50" s="15" t="inlineStr">
        <is>
          <t>Adolina</t>
        </is>
      </c>
      <c r="D50" s="12" t="n"/>
      <c r="E50" s="12" t="n"/>
      <c r="F50" s="15" t="inlineStr">
        <is>
          <t>Pengawalan Produk Fumyco PT Perkebunan Nusantara IV Regional 2 Kebun Adolina tahun 2026</t>
        </is>
      </c>
      <c r="G50" s="12" t="n"/>
      <c r="H50" s="12" t="n"/>
      <c r="I50" s="12" t="n"/>
      <c r="J50" s="22" t="n">
        <v>46029</v>
      </c>
      <c r="K50" s="22" t="n">
        <v>46029</v>
      </c>
      <c r="L50" s="22" t="n">
        <v>46030</v>
      </c>
      <c r="M50" s="22" t="n">
        <v>46030</v>
      </c>
      <c r="Z50" s="12" t="n"/>
      <c r="AA50" s="12" t="n"/>
      <c r="AB50" s="15" t="inlineStr">
        <is>
          <t>02-02-2026</t>
        </is>
      </c>
      <c r="AC50" s="8">
        <f>IF($C50="","",IF($AB50="","PROSES","SELESAI"))</f>
        <v/>
      </c>
      <c r="AD50" s="12" t="n">
        <v>2025</v>
      </c>
      <c r="AE50" s="21">
        <f>HYPERLINK("file:///E:/Muslim/Pelayanan/Kirim MitraKarya/Bantek/2024/PTPN/PTPN IV Regional II/Evaluasi rencana tanam ulang tahun 2025/02. Ajamu/Narasi/Cetak 1","[Buka 2 file]")</f>
        <v/>
      </c>
    </row>
    <row r="51" ht="58" customHeight="1" s="35">
      <c r="A51" s="12" t="n">
        <v>48</v>
      </c>
      <c r="B51" s="15" t="inlineStr">
        <is>
          <t>PTPN IV Regional II</t>
        </is>
      </c>
      <c r="C51" s="15" t="inlineStr">
        <is>
          <t>Air Batu</t>
        </is>
      </c>
      <c r="D51" s="12" t="inlineStr">
        <is>
          <t>Tjut Ahmad Perdana Rozziansha, Mahardika Gama Pradana, Eka Wijayanti, lambok siahaan, sukri agus harahap</t>
        </is>
      </c>
      <c r="E51" s="12" t="inlineStr">
        <is>
          <t>19 s.d 28 Februari 2024</t>
        </is>
      </c>
      <c r="F51" s="15" t="inlineStr">
        <is>
          <t>Kajian pembumbunan tanaman kelapa sawit</t>
        </is>
      </c>
      <c r="G51" s="12" t="inlineStr">
        <is>
          <t>19-04-2024</t>
        </is>
      </c>
      <c r="H51" s="12" t="inlineStr">
        <is>
          <t>19-04-2024</t>
        </is>
      </c>
      <c r="I51" s="12" t="n"/>
      <c r="J51" s="22" t="n">
        <v>45404</v>
      </c>
      <c r="K51" s="22" t="n">
        <v>45404</v>
      </c>
      <c r="L51" s="22" t="n">
        <v>45420</v>
      </c>
      <c r="M51" s="22" t="n">
        <v>45420</v>
      </c>
      <c r="Z51" s="12" t="inlineStr">
        <is>
          <t>15-05-2024</t>
        </is>
      </c>
      <c r="AA51" s="12" t="inlineStr">
        <is>
          <t>15-05-2024</t>
        </is>
      </c>
      <c r="AB51" s="15" t="n"/>
      <c r="AC51" s="8">
        <f>IF($C51="","",IF($AB51="","PROSES","SELESAI"))</f>
        <v/>
      </c>
      <c r="AD51" s="12" t="n">
        <v>2024</v>
      </c>
      <c r="AE51" s="21">
        <f>HYPERLINK("file:///E:/Muslim/Pelayanan/Kirim MitraKarya/Bantek/2024/PTPN/PTPN IV Regional II/Kajian Pembumbunan/1. Adolina/Narasi/Cetak 1","[Buka 1 file]")</f>
        <v/>
      </c>
    </row>
    <row r="52" ht="29" customHeight="1" s="35">
      <c r="A52" s="12" t="n">
        <v>49</v>
      </c>
      <c r="B52" s="15" t="inlineStr">
        <is>
          <t>PTPN IV Regional II</t>
        </is>
      </c>
      <c r="C52" s="15" t="inlineStr">
        <is>
          <t>Bah Jambi</t>
        </is>
      </c>
      <c r="D52" s="12" t="inlineStr">
        <is>
          <t>Muhdan Syarovy</t>
        </is>
      </c>
      <c r="E52" s="12" t="inlineStr">
        <is>
          <t>23 s.d 28 Februari 2024</t>
        </is>
      </c>
      <c r="F52" s="15" t="n"/>
      <c r="G52" s="12" t="inlineStr">
        <is>
          <t>19-04-2024</t>
        </is>
      </c>
      <c r="H52" s="12" t="inlineStr">
        <is>
          <t>19-04-2024</t>
        </is>
      </c>
      <c r="I52" s="12" t="n"/>
      <c r="J52" s="22" t="n">
        <v>45404</v>
      </c>
      <c r="K52" s="22" t="n">
        <v>45404</v>
      </c>
      <c r="L52" s="22" t="n">
        <v>45420</v>
      </c>
      <c r="M52" s="22" t="n">
        <v>45420</v>
      </c>
      <c r="Z52" s="12" t="inlineStr">
        <is>
          <t>15-05-2024</t>
        </is>
      </c>
      <c r="AA52" s="12" t="inlineStr">
        <is>
          <t>27-06-2024</t>
        </is>
      </c>
      <c r="AB52" s="15" t="n"/>
      <c r="AC52" s="8">
        <f>IF($C52="","",IF($AB52="","PROSES","SELESAI"))</f>
        <v/>
      </c>
      <c r="AD52" s="12" t="n">
        <v>2024</v>
      </c>
      <c r="AE52" s="21">
        <f>HYPERLINK("file:///E:/Muslim/Pelayanan/Kirim MitraKarya/Bantek/2024/PTPN/PTPN IV Regional II/Evaluasi rencana tanam ulang tahun 2025/02. Ajamu/Narasi/Cetak 1","[Buka 2 file]")</f>
        <v/>
      </c>
    </row>
    <row r="53" ht="58" customHeight="1" s="35">
      <c r="A53" s="12" t="n">
        <v>50</v>
      </c>
      <c r="B53" s="15" t="inlineStr">
        <is>
          <t>PTPN IV Regional II</t>
        </is>
      </c>
      <c r="C53" s="15" t="inlineStr">
        <is>
          <t>Gunung Bayu</t>
        </is>
      </c>
      <c r="D53" s="12" t="inlineStr">
        <is>
          <t>Sumaryanto, Asma Nabila, Burju Silaban, Paisal Mirza, Nirwanto, Mahyudin, Lambok Siahaan, Sukri agus Harahap</t>
        </is>
      </c>
      <c r="E53" s="12" t="inlineStr">
        <is>
          <t>19 s.d 28 Februari 2024</t>
        </is>
      </c>
      <c r="F53" s="15" t="n"/>
      <c r="G53" s="12" t="inlineStr">
        <is>
          <t>19-04-2024</t>
        </is>
      </c>
      <c r="H53" s="12" t="inlineStr">
        <is>
          <t>19-04-2024</t>
        </is>
      </c>
      <c r="I53" s="12" t="n"/>
      <c r="J53" s="22" t="n">
        <v>45404</v>
      </c>
      <c r="K53" s="22" t="n">
        <v>45404</v>
      </c>
      <c r="L53" s="22" t="n">
        <v>45420</v>
      </c>
      <c r="M53" s="22" t="n">
        <v>45420</v>
      </c>
      <c r="Z53" s="12" t="inlineStr">
        <is>
          <t>15-05-2024</t>
        </is>
      </c>
      <c r="AA53" s="12" t="inlineStr">
        <is>
          <t>27-06-2024</t>
        </is>
      </c>
      <c r="AB53" s="15" t="n"/>
      <c r="AC53" s="8">
        <f>IF($C53="","",IF($AB53="","PROSES","SELESAI"))</f>
        <v/>
      </c>
      <c r="AD53" s="12" t="n">
        <v>2024</v>
      </c>
      <c r="AE53" s="21">
        <f>HYPERLINK("file:///E:/Muslim/Pelayanan/Kirim MitraKarya/Bantek/2024/PTPN/PTPN IV Regional II/Evaluasi rencana tanam ulang tahun 2025/02. Ajamu/Narasi/Cetak 1","[Buka 2 file]")</f>
        <v/>
      </c>
    </row>
    <row r="54">
      <c r="A54" s="12" t="n">
        <v>51</v>
      </c>
      <c r="B54" s="15" t="inlineStr">
        <is>
          <t>PTPN IV Regional II</t>
        </is>
      </c>
      <c r="C54" s="15" t="inlineStr">
        <is>
          <t>Pulu Raja</t>
        </is>
      </c>
      <c r="D54" s="12" t="n"/>
      <c r="E54" s="12" t="n"/>
      <c r="F54" s="15" t="n"/>
      <c r="G54" s="12" t="inlineStr">
        <is>
          <t>19-04-2024</t>
        </is>
      </c>
      <c r="H54" s="12" t="inlineStr">
        <is>
          <t>19-04-2024</t>
        </is>
      </c>
      <c r="I54" s="12" t="n"/>
      <c r="J54" s="22" t="n">
        <v>45404</v>
      </c>
      <c r="K54" s="22" t="n">
        <v>45404</v>
      </c>
      <c r="L54" s="22" t="n">
        <v>45420</v>
      </c>
      <c r="M54" s="22" t="n">
        <v>45420</v>
      </c>
      <c r="Z54" s="12" t="inlineStr">
        <is>
          <t>15-05-2024</t>
        </is>
      </c>
      <c r="AA54" s="12" t="inlineStr">
        <is>
          <t>27-06-2024</t>
        </is>
      </c>
      <c r="AB54" s="15" t="n"/>
      <c r="AC54" s="8">
        <f>IF($C54="","",IF($AB54="","PROSES","SELESAI"))</f>
        <v/>
      </c>
      <c r="AD54" s="12" t="n">
        <v>2024</v>
      </c>
      <c r="AE54" s="21">
        <f>HYPERLINK("file:///E:/Muslim/Pelayanan/Kirim MitraKarya/Bantek/2024/PTPN/PTPN IV Regional II/Evaluasi rencana tanam ulang tahun 2025/02. Ajamu/Narasi/Cetak 1","[Buka 2 file]")</f>
        <v/>
      </c>
    </row>
    <row r="55">
      <c r="A55" s="12" t="n">
        <v>52</v>
      </c>
      <c r="B55" s="15" t="inlineStr">
        <is>
          <t>PTPN IV Regional II</t>
        </is>
      </c>
      <c r="C55" s="15" t="inlineStr">
        <is>
          <t>Adolina</t>
        </is>
      </c>
      <c r="D55" s="12" t="n"/>
      <c r="E55" s="12" t="n"/>
      <c r="F55" s="15" t="n"/>
      <c r="G55" s="12" t="inlineStr">
        <is>
          <t>19-04-2024</t>
        </is>
      </c>
      <c r="H55" s="12" t="inlineStr">
        <is>
          <t>19-04-2024</t>
        </is>
      </c>
      <c r="I55" s="12" t="n"/>
      <c r="J55" s="22" t="n">
        <v>45404</v>
      </c>
      <c r="K55" s="22" t="n">
        <v>45404</v>
      </c>
      <c r="L55" s="22" t="n">
        <v>45420</v>
      </c>
      <c r="M55" s="22" t="n">
        <v>45420</v>
      </c>
      <c r="Z55" s="12" t="inlineStr">
        <is>
          <t>15-05-2024</t>
        </is>
      </c>
      <c r="AA55" s="12" t="inlineStr">
        <is>
          <t>27-06-2024</t>
        </is>
      </c>
      <c r="AB55" s="15" t="n"/>
      <c r="AC55" s="8">
        <f>IF($C55="","",IF($AB55="","PROSES","SELESAI"))</f>
        <v/>
      </c>
      <c r="AD55" s="12" t="n">
        <v>2024</v>
      </c>
      <c r="AE55" s="21">
        <f>HYPERLINK("file:///E:/Muslim/Pelayanan/Kirim MitraKarya/Bantek/2024/PTPN/PTPN IV Regional II/Evaluasi rencana tanam ulang tahun 2025/02. Ajamu/Narasi/Cetak 1","[Buka 2 file]")</f>
        <v/>
      </c>
    </row>
    <row r="56">
      <c r="A56" s="12" t="n">
        <v>53</v>
      </c>
      <c r="B56" s="15" t="inlineStr">
        <is>
          <t>PTPN IV Regional II</t>
        </is>
      </c>
      <c r="C56" s="15" t="inlineStr">
        <is>
          <t>Tinjowan</t>
        </is>
      </c>
      <c r="D56" s="12" t="n"/>
      <c r="E56" s="12" t="n"/>
      <c r="F56" s="15" t="n"/>
      <c r="G56" s="12" t="inlineStr">
        <is>
          <t>19-04-2024</t>
        </is>
      </c>
      <c r="H56" s="12" t="inlineStr">
        <is>
          <t>19-04-2024</t>
        </is>
      </c>
      <c r="I56" s="12" t="n"/>
      <c r="J56" s="22" t="n">
        <v>45404</v>
      </c>
      <c r="K56" s="22" t="n">
        <v>45404</v>
      </c>
      <c r="L56" s="22" t="n">
        <v>45420</v>
      </c>
      <c r="M56" s="22" t="n">
        <v>45420</v>
      </c>
      <c r="Z56" s="12" t="inlineStr">
        <is>
          <t>15-05-2024</t>
        </is>
      </c>
      <c r="AA56" s="12" t="inlineStr">
        <is>
          <t>27-06-2024</t>
        </is>
      </c>
      <c r="AB56" s="15" t="n"/>
      <c r="AC56" s="8">
        <f>IF($C56="","",IF($AB56="","PROSES","SELESAI"))</f>
        <v/>
      </c>
      <c r="AD56" s="12" t="n">
        <v>2024</v>
      </c>
      <c r="AE56" s="21">
        <f>HYPERLINK("file:///E:/Muslim/Pelayanan/Kirim MitraKarya/Bantek/2024/PTPN/PTPN IV Regional II/Evaluasi rencana tanam ulang tahun 2025/02. Ajamu/Narasi/Cetak 1","[Buka 2 file]")</f>
        <v/>
      </c>
    </row>
    <row r="57">
      <c r="A57" s="12" t="n">
        <v>54</v>
      </c>
      <c r="B57" s="15" t="inlineStr">
        <is>
          <t>PTPN IV Regional II</t>
        </is>
      </c>
      <c r="C57" s="15" t="inlineStr">
        <is>
          <t>Sumatera Utara</t>
        </is>
      </c>
      <c r="D57" s="12" t="inlineStr">
        <is>
          <t>Wan Rizki Fauzi, Dicky Arbianto</t>
        </is>
      </c>
      <c r="E57" s="12" t="inlineStr">
        <is>
          <t>21-23 Maret 2024</t>
        </is>
      </c>
      <c r="F57" s="15" t="inlineStr">
        <is>
          <t>Kajian morfologi Mucuna Bracteata</t>
        </is>
      </c>
      <c r="G57" s="12" t="n"/>
      <c r="H57" s="12" t="n"/>
      <c r="I57" s="12" t="n"/>
      <c r="Z57" s="12" t="n"/>
      <c r="AA57" s="12" t="n"/>
      <c r="AB57" s="15" t="n"/>
      <c r="AC57" s="8">
        <f>IF($C57="","",IF($AB57="","PROSES","SELESAI"))</f>
        <v/>
      </c>
      <c r="AD57" s="12" t="n">
        <v>2024</v>
      </c>
      <c r="AE57" s="21">
        <f>HYPERLINK("file:///E:/Muslim/Pelayanan/Kirim MitraKarya/Bantek/2024/PTPN/PTPN IV Regional II/Kajian Pembumbunan/1. Adolina/Narasi/Cetak 1","[Buka 1 file]")</f>
        <v/>
      </c>
    </row>
    <row r="58" ht="29" customHeight="1" s="35">
      <c r="A58" s="12" t="n">
        <v>55</v>
      </c>
      <c r="B58" s="15" t="inlineStr">
        <is>
          <t>PTPN IV Regional II</t>
        </is>
      </c>
      <c r="C58" s="15" t="inlineStr">
        <is>
          <t>Tanah Itam Ulu</t>
        </is>
      </c>
      <c r="D58" s="12" t="inlineStr">
        <is>
          <t>M. Yusuf Muslim, Desra Sahputra</t>
        </is>
      </c>
      <c r="E58" s="12" t="inlineStr">
        <is>
          <t>17-25 September 2024</t>
        </is>
      </c>
      <c r="F58" s="15" t="inlineStr">
        <is>
          <t>Pengawalan teknis pelaksanaan program TU TK tahun 2024, tahap 2</t>
        </is>
      </c>
      <c r="G58" s="12" t="n"/>
      <c r="H58" s="12" t="n"/>
      <c r="I58" s="12" t="n"/>
      <c r="Z58" s="12" t="n"/>
      <c r="AA58" s="12" t="n"/>
      <c r="AB58" s="15" t="n"/>
      <c r="AC58" s="8">
        <f>IF($C58="","",IF($AB58="","PROSES","SELESAI"))</f>
        <v/>
      </c>
      <c r="AD58" s="12" t="n">
        <v>2024</v>
      </c>
      <c r="AE58" s="21">
        <f>HYPERLINK("file:///E:/Muslim/Pelayanan/Kirim MitraKarya/Bantek/2024/PTPN/PTPN IV Regional II/Evaluasi rencana tanam ulang tahun 2025/02. Ajamu/Narasi/Cetak 1","[Buka 2 file]")</f>
        <v/>
      </c>
    </row>
    <row r="59">
      <c r="A59" s="12" t="n">
        <v>56</v>
      </c>
      <c r="B59" s="15" t="inlineStr">
        <is>
          <t>PTPN IV Regional II</t>
        </is>
      </c>
      <c r="C59" s="15" t="inlineStr">
        <is>
          <t>Bah Jambi</t>
        </is>
      </c>
      <c r="D59" s="12" t="n"/>
      <c r="E59" s="12" t="n"/>
      <c r="F59" s="15" t="n"/>
      <c r="G59" s="12" t="n"/>
      <c r="H59" s="12" t="n"/>
      <c r="I59" s="12" t="n"/>
      <c r="Z59" s="12" t="n"/>
      <c r="AA59" s="12" t="n"/>
      <c r="AB59" s="15" t="n"/>
      <c r="AC59" s="8">
        <f>IF($C59="","",IF($AB59="","PROSES","SELESAI"))</f>
        <v/>
      </c>
      <c r="AD59" s="12" t="n">
        <v>2024</v>
      </c>
      <c r="AE59" s="21">
        <f>HYPERLINK("file:///E:/Muslim/Pelayanan/Kirim MitraKarya/Bantek/2024/PTPN/PTPN IV Regional II/Evaluasi rencana tanam ulang tahun 2025/02. Ajamu/Narasi/Cetak 1","[Buka 2 file]")</f>
        <v/>
      </c>
    </row>
    <row r="60" ht="43.5" customHeight="1" s="35">
      <c r="A60" s="12" t="n">
        <v>57</v>
      </c>
      <c r="B60" s="15" t="inlineStr">
        <is>
          <t>PTPN IV Regional II</t>
        </is>
      </c>
      <c r="C60" s="15" t="inlineStr">
        <is>
          <t>Padang Matinggi</t>
        </is>
      </c>
      <c r="D60" s="12" t="inlineStr">
        <is>
          <t>Desra Sahputra, Moh. Imam Aulia, harija alfian nasution, febi satria lesmana</t>
        </is>
      </c>
      <c r="E60" s="12" t="inlineStr">
        <is>
          <t>14-27 Januari 2025</t>
        </is>
      </c>
      <c r="F60" s="15" t="n"/>
      <c r="G60" s="12" t="n"/>
      <c r="H60" s="12" t="n"/>
      <c r="I60" s="12" t="n"/>
      <c r="Z60" s="12" t="n"/>
      <c r="AA60" s="12" t="n"/>
      <c r="AB60" s="15" t="n"/>
      <c r="AC60" s="8">
        <f>IF($C60="","",IF($AB60="","PROSES","SELESAI"))</f>
        <v/>
      </c>
      <c r="AD60" s="12" t="n">
        <v>2024</v>
      </c>
      <c r="AE60" s="21">
        <f>HYPERLINK("file:///E:/Muslim/Pelayanan/Kirim MitraKarya/Bantek/2024/PTPN/PTPN IV Regional II/Evaluasi rencana tanam ulang tahun 2025/02. Ajamu/Narasi/Cetak 1","[Buka 2 file]")</f>
        <v/>
      </c>
    </row>
    <row r="61">
      <c r="A61" s="12" t="n">
        <v>58</v>
      </c>
      <c r="B61" s="15" t="inlineStr">
        <is>
          <t>PTPN IV Regional II</t>
        </is>
      </c>
      <c r="C61" s="15" t="inlineStr">
        <is>
          <t>Bukit Lima</t>
        </is>
      </c>
      <c r="D61" s="12" t="n"/>
      <c r="E61" s="12" t="n"/>
      <c r="F61" s="15" t="n"/>
      <c r="G61" s="12" t="n"/>
      <c r="H61" s="12" t="n"/>
      <c r="I61" s="12" t="n"/>
      <c r="Z61" s="12" t="n"/>
      <c r="AA61" s="12" t="n"/>
      <c r="AB61" s="15" t="n"/>
      <c r="AC61" s="8">
        <f>IF($C61="","",IF($AB61="","PROSES","SELESAI"))</f>
        <v/>
      </c>
      <c r="AD61" s="12" t="n">
        <v>2024</v>
      </c>
      <c r="AE61" s="21">
        <f>HYPERLINK("file:///E:/Muslim/Pelayanan/Kirim MitraKarya/Bantek/2024/PTPN/PTPN IV Regional II/Evaluasi rencana tanam ulang tahun 2025/02. Ajamu/Narasi/Cetak 1","[Buka 2 file]")</f>
        <v/>
      </c>
    </row>
    <row r="62" ht="29" customHeight="1" s="35">
      <c r="A62" s="12" t="n">
        <v>59</v>
      </c>
      <c r="B62" s="15" t="inlineStr">
        <is>
          <t>PTPN IV Regional II</t>
        </is>
      </c>
      <c r="C62" s="15" t="inlineStr">
        <is>
          <t>Pabatu</t>
        </is>
      </c>
      <c r="D62" s="12" t="inlineStr">
        <is>
          <t>M. Yusuf Muslim, harija alfian nasution, syahrul</t>
        </is>
      </c>
      <c r="E62" s="12" t="inlineStr">
        <is>
          <t>13-16 Agustus 2024</t>
        </is>
      </c>
      <c r="F62" s="15" t="n"/>
      <c r="G62" s="12" t="n"/>
      <c r="H62" s="12" t="n"/>
      <c r="I62" s="12" t="n"/>
      <c r="Z62" s="12" t="n"/>
      <c r="AA62" s="12" t="n"/>
      <c r="AB62" s="15" t="n"/>
      <c r="AC62" s="8">
        <f>IF($C62="","",IF($AB62="","PROSES","SELESAI"))</f>
        <v/>
      </c>
      <c r="AD62" s="12" t="n">
        <v>2024</v>
      </c>
      <c r="AE62" s="21">
        <f>HYPERLINK("file:///E:/Muslim/Pelayanan/Kirim MitraKarya/Bantek/2024/PTPN/PTPN IV Regional II/Evaluasi rencana tanam ulang tahun 2025/02. Ajamu/Narasi/Cetak 1","[Buka 2 file]")</f>
        <v/>
      </c>
    </row>
    <row r="63">
      <c r="A63" s="12" t="n">
        <v>60</v>
      </c>
      <c r="B63" s="15" t="inlineStr">
        <is>
          <t>PTPN IV Regional II</t>
        </is>
      </c>
      <c r="C63" s="15" t="inlineStr">
        <is>
          <t>Dolok Ilir</t>
        </is>
      </c>
      <c r="D63" s="12" t="n"/>
      <c r="E63" s="12" t="n"/>
      <c r="F63" s="15" t="n"/>
      <c r="G63" s="12" t="n"/>
      <c r="H63" s="12" t="n"/>
      <c r="I63" s="12" t="n"/>
      <c r="Z63" s="12" t="n"/>
      <c r="AA63" s="12" t="n"/>
      <c r="AB63" s="15" t="n"/>
      <c r="AC63" s="8">
        <f>IF($C63="","",IF($AB63="","PROSES","SELESAI"))</f>
        <v/>
      </c>
      <c r="AD63" s="12" t="n">
        <v>2024</v>
      </c>
      <c r="AE63" s="21">
        <f>HYPERLINK("file:///E:/Muslim/Pelayanan/Kirim MitraKarya/Bantek/2024/PTPN/PTPN IV Regional II/Evaluasi rencana tanam ulang tahun 2025/02. Ajamu/Narasi/Cetak 1","[Buka 2 file]")</f>
        <v/>
      </c>
    </row>
    <row r="64" ht="29" customHeight="1" s="35">
      <c r="A64" s="12" t="n">
        <v>61</v>
      </c>
      <c r="B64" s="15" t="inlineStr">
        <is>
          <t>PTPN IV Regional II</t>
        </is>
      </c>
      <c r="C64" s="15" t="inlineStr">
        <is>
          <t>Tonduhan</t>
        </is>
      </c>
      <c r="D64" s="12" t="inlineStr">
        <is>
          <t>Desra Sahputra, lutfi hafiz harahap, m. arief prasetyo</t>
        </is>
      </c>
      <c r="E64" s="12" t="inlineStr">
        <is>
          <t>14-21 Oktober 2024</t>
        </is>
      </c>
      <c r="F64" s="15" t="n"/>
      <c r="G64" s="12" t="n"/>
      <c r="H64" s="12" t="n"/>
      <c r="I64" s="12" t="n"/>
      <c r="Z64" s="12" t="n"/>
      <c r="AA64" s="12" t="n"/>
      <c r="AB64" s="15" t="n"/>
      <c r="AC64" s="8">
        <f>IF($C64="","",IF($AB64="","PROSES","SELESAI"))</f>
        <v/>
      </c>
      <c r="AD64" s="12" t="n">
        <v>2024</v>
      </c>
      <c r="AE64" s="21">
        <f>HYPERLINK("file:///E:/Muslim/Pelayanan/Kirim MitraKarya/Bantek/2024/PTPN/PTPN IV Regional II/Evaluasi rencana tanam ulang tahun 2025/02. Ajamu/Narasi/Cetak 1","[Buka 2 file]")</f>
        <v/>
      </c>
    </row>
    <row r="65" ht="29" customHeight="1" s="35">
      <c r="A65" s="12" t="n">
        <v>62</v>
      </c>
      <c r="B65" s="15" t="inlineStr">
        <is>
          <t>PTPN IV Regional II</t>
        </is>
      </c>
      <c r="C65" s="15" t="inlineStr">
        <is>
          <t>Adolina</t>
        </is>
      </c>
      <c r="D65" s="12" t="inlineStr">
        <is>
          <t>Moh. Imam aulia, syarifuddin, syahrul</t>
        </is>
      </c>
      <c r="E65" s="12" t="inlineStr">
        <is>
          <t>22-28 Oktober 2024</t>
        </is>
      </c>
      <c r="F65" s="15" t="n"/>
      <c r="G65" s="12" t="n"/>
      <c r="H65" s="12" t="n"/>
      <c r="I65" s="12" t="n"/>
      <c r="Z65" s="12" t="n"/>
      <c r="AA65" s="12" t="n"/>
      <c r="AB65" s="15" t="n"/>
      <c r="AC65" s="8">
        <f>IF($C65="","",IF($AB65="","PROSES","SELESAI"))</f>
        <v/>
      </c>
      <c r="AD65" s="12" t="n">
        <v>2024</v>
      </c>
      <c r="AE65" s="21">
        <f>HYPERLINK("file:///E:/Muslim/Pelayanan/Kirim MitraKarya/Bantek/2024/PTPN/PTPN IV Regional II/Evaluasi rencana tanam ulang tahun 2025/02. Ajamu/Narasi/Cetak 1","[Buka 2 file]")</f>
        <v/>
      </c>
    </row>
    <row r="66" ht="29" customHeight="1" s="35">
      <c r="A66" s="12" t="n">
        <v>63</v>
      </c>
      <c r="B66" s="15" t="inlineStr">
        <is>
          <t>PTPN IV Regional II</t>
        </is>
      </c>
      <c r="C66" s="15" t="inlineStr">
        <is>
          <t>Balimbingan</t>
        </is>
      </c>
      <c r="D66" s="12" t="inlineStr">
        <is>
          <t>Akbar Arlandes Simanjuntak, suhendra, muslim nugraha</t>
        </is>
      </c>
      <c r="E66" s="12" t="n"/>
      <c r="F66" s="15" t="n"/>
      <c r="G66" s="12" t="n"/>
      <c r="H66" s="12" t="n"/>
      <c r="I66" s="12" t="n"/>
      <c r="Z66" s="12" t="n"/>
      <c r="AA66" s="12" t="n"/>
      <c r="AB66" s="15" t="n"/>
      <c r="AC66" s="8">
        <f>IF($C66="","",IF($AB66="","PROSES","SELESAI"))</f>
        <v/>
      </c>
      <c r="AD66" s="12" t="n">
        <v>2024</v>
      </c>
      <c r="AE66" s="21">
        <f>HYPERLINK("file:///E:/Muslim/Pelayanan/Kirim MitraKarya/Bantek/2024/PTPN/PTPN IV Regional II/Evaluasi rencana tanam ulang tahun 2025/02. Ajamu/Narasi/Cetak 1","[Buka 2 file]")</f>
        <v/>
      </c>
    </row>
    <row r="67" ht="29" customHeight="1" s="35">
      <c r="A67" s="12" t="n">
        <v>64</v>
      </c>
      <c r="B67" s="15" t="inlineStr">
        <is>
          <t>PTPN IV Regional II</t>
        </is>
      </c>
      <c r="C67" s="15" t="inlineStr">
        <is>
          <t>Ajamu</t>
        </is>
      </c>
      <c r="D67" s="12" t="inlineStr">
        <is>
          <t>Moh. Imam Aulia, harija alfian nasution, irfandi nugraha</t>
        </is>
      </c>
      <c r="E67" s="12" t="inlineStr">
        <is>
          <t>11-16 November 2024</t>
        </is>
      </c>
      <c r="F67" s="15" t="n"/>
      <c r="G67" s="12" t="n"/>
      <c r="H67" s="12" t="n"/>
      <c r="I67" s="12" t="n"/>
      <c r="Z67" s="12" t="n"/>
      <c r="AA67" s="12" t="n"/>
      <c r="AB67" s="15" t="n"/>
      <c r="AC67" s="8">
        <f>IF($C67="","",IF($AB67="","PROSES","SELESAI"))</f>
        <v/>
      </c>
      <c r="AD67" s="12" t="n">
        <v>2024</v>
      </c>
      <c r="AE67" s="21">
        <f>HYPERLINK("file:///E:/Muslim/Pelayanan/Kirim MitraKarya/Bantek/2024/PTPN/PTPN IV Regional II/Evaluasi rencana tanam ulang tahun 2025/02. Ajamu/Narasi/Cetak 1","[Buka 2 file]")</f>
        <v/>
      </c>
    </row>
    <row r="68" ht="29" customHeight="1" s="35">
      <c r="A68" s="12" t="n">
        <v>65</v>
      </c>
      <c r="B68" s="15" t="inlineStr">
        <is>
          <t>PTPN IV Regional II</t>
        </is>
      </c>
      <c r="C68" s="15" t="inlineStr">
        <is>
          <t>Gunung Bayu</t>
        </is>
      </c>
      <c r="D68" s="12" t="inlineStr">
        <is>
          <t>Moh. Imam Aulia, syahrul, febi satria lesmana</t>
        </is>
      </c>
      <c r="E68" s="12" t="inlineStr">
        <is>
          <t>05-10 Desember 2024</t>
        </is>
      </c>
      <c r="F68" s="15" t="n"/>
      <c r="G68" s="12" t="n"/>
      <c r="H68" s="12" t="n"/>
      <c r="I68" s="12" t="n"/>
      <c r="Z68" s="12" t="n"/>
      <c r="AA68" s="12" t="n"/>
      <c r="AB68" s="15" t="n"/>
      <c r="AC68" s="8">
        <f>IF($C68="","",IF($AB68="","PROSES","SELESAI"))</f>
        <v/>
      </c>
      <c r="AD68" s="12" t="n">
        <v>2024</v>
      </c>
      <c r="AE68" s="21">
        <f>HYPERLINK("file:///E:/Muslim/Pelayanan/Kirim MitraKarya/Bantek/2024/PTPN/PTPN IV Regional II/Evaluasi rencana tanam ulang tahun 2025/02. Ajamu/Narasi/Cetak 1","[Buka 2 file]")</f>
        <v/>
      </c>
    </row>
    <row r="69" ht="101.5" customHeight="1" s="35">
      <c r="A69" s="12" t="n">
        <v>66</v>
      </c>
      <c r="B69" s="15" t="inlineStr">
        <is>
          <t>PTPN IV Regional II (PT Agro Sinergi Nusantara)</t>
        </is>
      </c>
      <c r="C69" s="15" t="inlineStr">
        <is>
          <t>Aceh</t>
        </is>
      </c>
      <c r="D69" s="12" t="inlineStr">
        <is>
          <t>Muhammad Anshori Nasution, Erwin Nyak Akoeb, Henny Lydiasari, Meta Rivani, Erwin Nazri, Iput Pradiko, Fatimahhakki Salsabela M., Asma Nabila, zulhamdani sembiring, lutfi hafiz harahap</t>
        </is>
      </c>
      <c r="E69" s="12" t="inlineStr">
        <is>
          <t>18-23 Mei 2024</t>
        </is>
      </c>
      <c r="F69" s="15" t="inlineStr">
        <is>
          <t>BT (Due diligence PT Agro Sinergi Nusantara)</t>
        </is>
      </c>
      <c r="G69" s="12" t="n"/>
      <c r="H69" s="12" t="n"/>
      <c r="I69" s="12" t="n"/>
      <c r="Z69" s="12" t="n"/>
      <c r="AA69" s="12" t="n"/>
      <c r="AB69" s="15" t="n"/>
      <c r="AC69" s="8">
        <f>IF($C69="","",IF($AB69="","PROSES","SELESAI"))</f>
        <v/>
      </c>
      <c r="AD69" s="12" t="n">
        <v>2024</v>
      </c>
      <c r="AE69" s="21">
        <f>HYPERLINK("file:///E:/Muslim/Pelayanan/Kirim MitraKarya/Bantek/2024/PTPN/PTPN IV Regional II/Evaluasi rencana tanam ulang tahun 2025/02. Ajamu/Narasi/Cetak 1","[Buka 2 file]")</f>
        <v/>
      </c>
    </row>
    <row r="70" ht="58" customHeight="1" s="35">
      <c r="A70" s="12" t="n">
        <v>67</v>
      </c>
      <c r="B70" s="15" t="inlineStr">
        <is>
          <t>PTPN IV Regional II KSO Eks PTPN II</t>
        </is>
      </c>
      <c r="C70" s="15" t="inlineStr">
        <is>
          <t>Kalsel dan Kalbar</t>
        </is>
      </c>
      <c r="D70" s="12" t="inlineStr">
        <is>
          <t>Joseph C. Siburian, Desra Sahputra, Zulfi Primasani Nasution, Agung Rahmat Syahputra</t>
        </is>
      </c>
      <c r="E70" s="12" t="inlineStr">
        <is>
          <t>07-17 Agustus 2024</t>
        </is>
      </c>
      <c r="F70" s="15" t="inlineStr">
        <is>
          <t>BT (Pra survei dan pra studi kelayakan lahan pengganti perkebunan kelapa sawit seluas 10.000 ha)</t>
        </is>
      </c>
      <c r="G70" s="12" t="inlineStr">
        <is>
          <t>06-01-2025</t>
        </is>
      </c>
      <c r="H70" s="12" t="inlineStr">
        <is>
          <t>06-01-2025</t>
        </is>
      </c>
      <c r="I70" s="12" t="n"/>
      <c r="J70" s="22" t="n">
        <v>45663</v>
      </c>
      <c r="K70" s="22" t="n">
        <v>45663</v>
      </c>
      <c r="L70" s="22" t="n">
        <v>45700</v>
      </c>
      <c r="M70" s="22" t="n">
        <v>45700</v>
      </c>
      <c r="Z70" s="12" t="n"/>
      <c r="AA70" s="12" t="n"/>
      <c r="AB70" s="15" t="n"/>
      <c r="AC70" s="8">
        <f>IF($C70="","",IF($AB70="","PROSES","SELESAI"))</f>
        <v/>
      </c>
      <c r="AD70" s="12" t="n">
        <v>2024</v>
      </c>
      <c r="AE70" s="21">
        <f>HYPERLINK("file:///E:/Muslim/Pelayanan/Kirim MitraKarya/Bantek/2024/PTPN/PTPN IV Regional II/Evaluasi rencana tanam ulang tahun 2025/02. Ajamu/Narasi/Cetak 1","[Buka 2 file]")</f>
        <v/>
      </c>
    </row>
    <row r="71" ht="43.5" customHeight="1" s="35">
      <c r="A71" s="12" t="n">
        <v>68</v>
      </c>
      <c r="B71" s="15" t="inlineStr">
        <is>
          <t>PTPN IV Regional II KSO Eks PTPN II</t>
        </is>
      </c>
      <c r="C71" s="15" t="inlineStr">
        <is>
          <t>Kalbar</t>
        </is>
      </c>
      <c r="D71" s="12" t="inlineStr">
        <is>
          <t>Sumaryanto, M. Yusuf Muslim, Zulfi Prima Sani Nasution, Agung Rahmat Syahputra</t>
        </is>
      </c>
      <c r="E71" s="12" t="inlineStr">
        <is>
          <t>09-15 September 2024</t>
        </is>
      </c>
      <c r="F71" s="15" t="n"/>
      <c r="G71" s="12" t="inlineStr">
        <is>
          <t>06-01-2025</t>
        </is>
      </c>
      <c r="H71" s="12" t="inlineStr">
        <is>
          <t>06-01-2025</t>
        </is>
      </c>
      <c r="I71" s="12" t="n"/>
      <c r="J71" s="22" t="n">
        <v>45663</v>
      </c>
      <c r="K71" s="22" t="n">
        <v>45663</v>
      </c>
      <c r="L71" s="22" t="n">
        <v>45700</v>
      </c>
      <c r="M71" s="22" t="n">
        <v>45700</v>
      </c>
      <c r="Z71" s="12" t="n"/>
      <c r="AA71" s="12" t="n"/>
      <c r="AB71" s="15" t="n"/>
      <c r="AC71" s="8">
        <f>IF($C71="","",IF($AB71="","PROSES","SELESAI"))</f>
        <v/>
      </c>
      <c r="AD71" s="12" t="n">
        <v>2024</v>
      </c>
      <c r="AE71" s="21">
        <f>HYPERLINK("file:///E:/Muslim/Pelayanan/Kirim MitraKarya/Bantek/2024/PTPN/PTPN IV Regional II/Evaluasi rencana tanam ulang tahun 2025/02. Ajamu/Narasi/Cetak 1","[Buka 2 file]")</f>
        <v/>
      </c>
    </row>
    <row r="72" ht="145" customHeight="1" s="35">
      <c r="A72" s="12" t="n">
        <v>69</v>
      </c>
      <c r="B72" s="15" t="inlineStr">
        <is>
          <t>PTPN IV Regional II</t>
        </is>
      </c>
      <c r="C72" s="15" t="inlineStr">
        <is>
          <t>Sosa</t>
        </is>
      </c>
      <c r="D72" s="12" t="inlineStr">
        <is>
          <t>Anastasya Fadia Lubis, Burju Silaban, Saidah Putri Rambe, Asma Nabila, Iput Pradiko, Desra Sahputra, Agung Rahmat Syahputra, Riadi, M. Syuhdi, Handy S. Saragih, Ika Sari Maulidya,  Ahmad Ridoan Lubis, Abdul Rahman, Panji Kusuma, Azmi Widya Permata, Dicky Arbianto</t>
        </is>
      </c>
      <c r="E72" s="12" t="inlineStr">
        <is>
          <t>02-14  September 2024</t>
        </is>
      </c>
      <c r="F72" s="15" t="inlineStr">
        <is>
          <t>BT (Kajian rencana tanaman ulang kelapa sawit tahun 2025)</t>
        </is>
      </c>
      <c r="G72" s="12" t="inlineStr">
        <is>
          <t>08-10-2024</t>
        </is>
      </c>
      <c r="H72" s="12" t="inlineStr">
        <is>
          <t>08-10-2024</t>
        </is>
      </c>
      <c r="I72" s="12" t="n"/>
      <c r="J72" s="22" t="n">
        <v>45573</v>
      </c>
      <c r="K72" s="22" t="n">
        <v>45573</v>
      </c>
      <c r="L72" s="22" t="n">
        <v>45580</v>
      </c>
      <c r="M72" s="22" t="n">
        <v>45580</v>
      </c>
      <c r="Z72" s="12" t="inlineStr">
        <is>
          <t>28-10-2024</t>
        </is>
      </c>
      <c r="AA72" s="12" t="inlineStr">
        <is>
          <t>31-10-2024</t>
        </is>
      </c>
      <c r="AB72" s="15" t="n"/>
      <c r="AC72" s="8">
        <f>IF($C72="","",IF($AB72="","PROSES","SELESAI"))</f>
        <v/>
      </c>
      <c r="AD72" s="12" t="n">
        <v>2024</v>
      </c>
      <c r="AE72" s="21">
        <f>HYPERLINK("file:///E:/Muslim/Pelayanan/Kirim MitraKarya/Bantek/2024/PTPN/PTPN IV Regional II/Kajian Pembumbunan/1. Adolina/Narasi/Cetak 1","[Buka 1 file]")</f>
        <v/>
      </c>
    </row>
    <row r="73">
      <c r="A73" s="12" t="n">
        <v>70</v>
      </c>
      <c r="B73" s="15" t="inlineStr">
        <is>
          <t>PTPN IV Regional II</t>
        </is>
      </c>
      <c r="C73" s="15" t="inlineStr">
        <is>
          <t>Ajamu</t>
        </is>
      </c>
      <c r="D73" s="12" t="n"/>
      <c r="E73" s="12" t="n"/>
      <c r="F73" s="15" t="n"/>
      <c r="G73" s="12" t="inlineStr">
        <is>
          <t>08-10-2024</t>
        </is>
      </c>
      <c r="H73" s="12" t="inlineStr">
        <is>
          <t>08-10-2024</t>
        </is>
      </c>
      <c r="I73" s="12" t="n"/>
      <c r="J73" s="22" t="n">
        <v>45573</v>
      </c>
      <c r="K73" s="22" t="n">
        <v>45573</v>
      </c>
      <c r="L73" s="22" t="n">
        <v>45580</v>
      </c>
      <c r="M73" s="22" t="n">
        <v>45580</v>
      </c>
      <c r="Z73" s="12" t="inlineStr">
        <is>
          <t>28-10-2024</t>
        </is>
      </c>
      <c r="AA73" s="12" t="inlineStr">
        <is>
          <t>31-10-2024</t>
        </is>
      </c>
      <c r="AB73" s="15" t="n"/>
      <c r="AC73" s="8">
        <f>IF($C73="","",IF($AB73="","PROSES","SELESAI"))</f>
        <v/>
      </c>
      <c r="AD73" s="12" t="n">
        <v>2024</v>
      </c>
      <c r="AE73" s="21">
        <f>HYPERLINK("file:///E:/Muslim/Pelayanan/Kirim MitraKarya/Bantek/2024/PTPN/PTPN IV Regional II/Evaluasi rencana tanam ulang tahun 2025/02. Ajamu/Narasi/Cetak 1","[Buka 2 file]")</f>
        <v/>
      </c>
    </row>
    <row r="74">
      <c r="A74" s="12" t="n">
        <v>71</v>
      </c>
      <c r="B74" s="15" t="inlineStr">
        <is>
          <t>PTPN IV Regional II</t>
        </is>
      </c>
      <c r="C74" s="15" t="inlineStr">
        <is>
          <t>Air Batu</t>
        </is>
      </c>
      <c r="D74" s="12" t="n"/>
      <c r="E74" s="12" t="n"/>
      <c r="F74" s="15" t="n"/>
      <c r="G74" s="12" t="inlineStr">
        <is>
          <t>08-10-2024</t>
        </is>
      </c>
      <c r="H74" s="12" t="inlineStr">
        <is>
          <t>08-10-2024</t>
        </is>
      </c>
      <c r="I74" s="12" t="n"/>
      <c r="J74" s="22" t="n">
        <v>45573</v>
      </c>
      <c r="K74" s="22" t="n">
        <v>45573</v>
      </c>
      <c r="L74" s="22" t="n">
        <v>45580</v>
      </c>
      <c r="M74" s="22" t="n">
        <v>45580</v>
      </c>
      <c r="Z74" s="12" t="inlineStr">
        <is>
          <t>28-10-2024</t>
        </is>
      </c>
      <c r="AA74" s="12" t="inlineStr">
        <is>
          <t>31-10-2024</t>
        </is>
      </c>
      <c r="AB74" s="15" t="n"/>
      <c r="AC74" s="8">
        <f>IF($C74="","",IF($AB74="","PROSES","SELESAI"))</f>
        <v/>
      </c>
      <c r="AD74" s="12" t="n">
        <v>2024</v>
      </c>
      <c r="AE74" s="21">
        <f>HYPERLINK("file:///E:/Muslim/Pelayanan/Kirim MitraKarya/Bantek/2024/PTPN/PTPN IV Regional II/Evaluasi rencana tanam ulang tahun 2025/02. Ajamu/Narasi/Cetak 1","[Buka 2 file]")</f>
        <v/>
      </c>
    </row>
    <row r="75">
      <c r="A75" s="12" t="n">
        <v>72</v>
      </c>
      <c r="B75" s="15" t="inlineStr">
        <is>
          <t>PTPN IV Regional II</t>
        </is>
      </c>
      <c r="C75" s="15" t="inlineStr">
        <is>
          <t>Pasir Mandoge</t>
        </is>
      </c>
      <c r="D75" s="12" t="n"/>
      <c r="E75" s="12" t="n"/>
      <c r="F75" s="15" t="n"/>
      <c r="G75" s="12" t="inlineStr">
        <is>
          <t>08-10-2024</t>
        </is>
      </c>
      <c r="H75" s="12" t="inlineStr">
        <is>
          <t>08-10-2024</t>
        </is>
      </c>
      <c r="I75" s="12" t="n"/>
      <c r="J75" s="22" t="n">
        <v>45573</v>
      </c>
      <c r="K75" s="22" t="n">
        <v>45573</v>
      </c>
      <c r="L75" s="22" t="n">
        <v>45580</v>
      </c>
      <c r="M75" s="22" t="n">
        <v>45580</v>
      </c>
      <c r="Z75" s="12" t="inlineStr">
        <is>
          <t>29-10-2024</t>
        </is>
      </c>
      <c r="AA75" s="12" t="inlineStr">
        <is>
          <t>31-10-2024</t>
        </is>
      </c>
      <c r="AB75" s="15" t="n"/>
      <c r="AC75" s="8">
        <f>IF($C75="","",IF($AB75="","PROSES","SELESAI"))</f>
        <v/>
      </c>
      <c r="AD75" s="12" t="n">
        <v>2024</v>
      </c>
      <c r="AE75" s="21">
        <f>HYPERLINK("file:///E:/Muslim/Pelayanan/Kirim MitraKarya/Bantek/2024/PTPN/PTPN IV Regional II/Evaluasi rencana tanam ulang tahun 2025/02. Ajamu/Narasi/Cetak 1","[Buka 2 file]")</f>
        <v/>
      </c>
    </row>
    <row r="76">
      <c r="A76" s="12" t="n">
        <v>73</v>
      </c>
      <c r="B76" s="15" t="inlineStr">
        <is>
          <t>PTPN IV Regional II</t>
        </is>
      </c>
      <c r="C76" s="15" t="inlineStr">
        <is>
          <t>Padang Matinggi</t>
        </is>
      </c>
      <c r="D76" s="12" t="n"/>
      <c r="E76" s="12" t="n"/>
      <c r="F76" s="15" t="n"/>
      <c r="G76" s="12" t="inlineStr">
        <is>
          <t>08-10-2024</t>
        </is>
      </c>
      <c r="H76" s="12" t="inlineStr">
        <is>
          <t>08-10-2024</t>
        </is>
      </c>
      <c r="I76" s="12" t="n"/>
      <c r="J76" s="22" t="n">
        <v>45573</v>
      </c>
      <c r="K76" s="22" t="n">
        <v>45573</v>
      </c>
      <c r="L76" s="22" t="n">
        <v>45580</v>
      </c>
      <c r="M76" s="22" t="n">
        <v>45580</v>
      </c>
      <c r="Z76" s="12" t="inlineStr">
        <is>
          <t>28-10-2024</t>
        </is>
      </c>
      <c r="AA76" s="12" t="inlineStr">
        <is>
          <t>31-10-2024</t>
        </is>
      </c>
      <c r="AB76" s="15" t="n"/>
      <c r="AC76" s="8">
        <f>IF($C76="","",IF($AB76="","PROSES","SELESAI"))</f>
        <v/>
      </c>
      <c r="AD76" s="12" t="n">
        <v>2024</v>
      </c>
      <c r="AE76" s="21">
        <f>HYPERLINK("file:///E:/Muslim/Pelayanan/Kirim MitraKarya/Bantek/2024/PTPN/PTPN IV Regional II/Evaluasi rencana tanam ulang tahun 2025/02. Ajamu/Narasi/Cetak 1","[Buka 2 file]")</f>
        <v/>
      </c>
    </row>
    <row r="77">
      <c r="A77" s="12" t="n">
        <v>74</v>
      </c>
      <c r="B77" s="15" t="inlineStr">
        <is>
          <t>PTPN IV Regional II</t>
        </is>
      </c>
      <c r="C77" s="15" t="inlineStr">
        <is>
          <t>Tanah Itam Ulu</t>
        </is>
      </c>
      <c r="D77" s="12" t="n"/>
      <c r="E77" s="12" t="n"/>
      <c r="F77" s="15" t="n"/>
      <c r="G77" s="12" t="inlineStr">
        <is>
          <t>08-10-2024</t>
        </is>
      </c>
      <c r="H77" s="12" t="inlineStr">
        <is>
          <t>08-10-2024</t>
        </is>
      </c>
      <c r="I77" s="12" t="n"/>
      <c r="J77" s="22" t="n">
        <v>45573</v>
      </c>
      <c r="K77" s="22" t="n">
        <v>45573</v>
      </c>
      <c r="L77" s="22" t="n">
        <v>45580</v>
      </c>
      <c r="M77" s="22" t="n">
        <v>45580</v>
      </c>
      <c r="Z77" s="12" t="inlineStr">
        <is>
          <t>28-10-2024</t>
        </is>
      </c>
      <c r="AA77" s="12" t="inlineStr">
        <is>
          <t>31-10-2024</t>
        </is>
      </c>
      <c r="AB77" s="15" t="n"/>
      <c r="AC77" s="8">
        <f>IF($C77="","",IF($AB77="","PROSES","SELESAI"))</f>
        <v/>
      </c>
      <c r="AD77" s="12" t="n">
        <v>2024</v>
      </c>
      <c r="AE77" s="21">
        <f>HYPERLINK("file:///E:/Muslim/Pelayanan/Kirim MitraKarya/Bantek/2024/PTPN/PTPN IV Regional II/Evaluasi rencana tanam ulang tahun 2025/02. Ajamu/Narasi/Cetak 1","[Buka 2 file]")</f>
        <v/>
      </c>
    </row>
    <row r="78" ht="43.5" customHeight="1" s="35">
      <c r="A78" s="12" t="n">
        <v>75</v>
      </c>
      <c r="B78" s="15" t="inlineStr">
        <is>
          <t>PTPN IV Regional II</t>
        </is>
      </c>
      <c r="C78" s="15" t="inlineStr">
        <is>
          <t>Dolok Sinumbah</t>
        </is>
      </c>
      <c r="D78" s="12" t="inlineStr">
        <is>
          <t>Asma Nabila, Anastasya Fadila, Azmi Widya Permata, Riadi, Handy S Saragih, M Syuhdi</t>
        </is>
      </c>
      <c r="E78" s="12" t="inlineStr">
        <is>
          <t>02-14  September 2024</t>
        </is>
      </c>
      <c r="F78" s="15" t="n"/>
      <c r="G78" s="12" t="inlineStr">
        <is>
          <t>02-10-2024</t>
        </is>
      </c>
      <c r="H78" s="12" t="inlineStr">
        <is>
          <t>02-10-2024</t>
        </is>
      </c>
      <c r="I78" s="12" t="n"/>
      <c r="J78" s="22" t="n">
        <v>45567</v>
      </c>
      <c r="K78" s="22" t="n">
        <v>45567</v>
      </c>
      <c r="L78" s="22" t="n">
        <v>45573</v>
      </c>
      <c r="M78" s="22" t="n">
        <v>45573</v>
      </c>
      <c r="N78" s="22" t="n">
        <v>45635</v>
      </c>
      <c r="O78" s="22" t="n">
        <v>45635</v>
      </c>
      <c r="Z78" s="12" t="inlineStr">
        <is>
          <t>19-10-2024</t>
        </is>
      </c>
      <c r="AA78" s="12" t="inlineStr">
        <is>
          <t>18-11-2024</t>
        </is>
      </c>
      <c r="AB78" s="15" t="n"/>
      <c r="AC78" s="8">
        <f>IF($C78="","",IF($AB78="","PROSES","SELESAI"))</f>
        <v/>
      </c>
      <c r="AD78" s="12" t="n">
        <v>2024</v>
      </c>
      <c r="AE78" s="21">
        <f>HYPERLINK("file:///E:/Muslim/Pelayanan/Kirim MitraKarya/Bantek/2024/PTPN/PTPN IV Regional II/Evaluasi rencana tanam ulang tahun 2025/02. Ajamu/Narasi/Cetak 1","[Buka 2 file]")</f>
        <v/>
      </c>
    </row>
    <row r="79">
      <c r="A79" s="12" t="n">
        <v>76</v>
      </c>
      <c r="B79" s="15" t="inlineStr">
        <is>
          <t>PTPN IV Regional II</t>
        </is>
      </c>
      <c r="C79" s="15" t="inlineStr">
        <is>
          <t>Bah Jambi (Balimbingan)</t>
        </is>
      </c>
      <c r="D79" s="12" t="n"/>
      <c r="E79" s="12" t="n"/>
      <c r="F79" s="15" t="n"/>
      <c r="G79" s="12" t="inlineStr">
        <is>
          <t>02-10-2024</t>
        </is>
      </c>
      <c r="H79" s="12" t="inlineStr">
        <is>
          <t>02-10-2024</t>
        </is>
      </c>
      <c r="I79" s="12" t="n"/>
      <c r="J79" s="22" t="n">
        <v>45567</v>
      </c>
      <c r="K79" s="22" t="n">
        <v>45567</v>
      </c>
      <c r="L79" s="22" t="n">
        <v>45573</v>
      </c>
      <c r="M79" s="22" t="n">
        <v>45573</v>
      </c>
      <c r="N79" s="22" t="n">
        <v>45596</v>
      </c>
      <c r="O79" s="22" t="n">
        <v>45596</v>
      </c>
      <c r="P79" s="22" t="n">
        <v>45635</v>
      </c>
      <c r="Q79" s="22" t="n">
        <v>45635</v>
      </c>
      <c r="Z79" s="12" t="inlineStr">
        <is>
          <t>19-10-2024</t>
        </is>
      </c>
      <c r="AA79" s="12" t="inlineStr">
        <is>
          <t>18-11-2024</t>
        </is>
      </c>
      <c r="AB79" s="15" t="n"/>
      <c r="AC79" s="8">
        <f>IF($C79="","",IF($AB79="","PROSES","SELESAI"))</f>
        <v/>
      </c>
      <c r="AD79" s="12" t="n">
        <v>2024</v>
      </c>
      <c r="AE79" s="21">
        <f>HYPERLINK("file:///E:/Muslim/Pelayanan/Kirim MitraKarya/Bantek/2024/PTPN/PTPN IV Regional II/Evaluasi rencana tanam ulang tahun 2025/02. Ajamu/Narasi/Cetak 1","[Buka 2 file]")</f>
        <v/>
      </c>
    </row>
    <row r="80">
      <c r="A80" s="12" t="n">
        <v>77</v>
      </c>
      <c r="B80" s="15" t="inlineStr">
        <is>
          <t>PTPN IV Regional II</t>
        </is>
      </c>
      <c r="C80" s="15" t="inlineStr">
        <is>
          <t>Tonduhan</t>
        </is>
      </c>
      <c r="D80" s="12" t="n"/>
      <c r="E80" s="12" t="n"/>
      <c r="F80" s="15" t="n"/>
      <c r="G80" s="12" t="inlineStr">
        <is>
          <t>02-10-2024</t>
        </is>
      </c>
      <c r="H80" s="12" t="inlineStr">
        <is>
          <t>02-10-2024</t>
        </is>
      </c>
      <c r="I80" s="12" t="n"/>
      <c r="J80" s="22" t="n">
        <v>45567</v>
      </c>
      <c r="K80" s="22" t="n">
        <v>45567</v>
      </c>
      <c r="L80" s="22" t="n">
        <v>45573</v>
      </c>
      <c r="M80" s="22" t="n">
        <v>45573</v>
      </c>
      <c r="N80" s="22" t="n">
        <v>45635</v>
      </c>
      <c r="O80" s="22" t="n">
        <v>45635</v>
      </c>
      <c r="Z80" s="12" t="inlineStr">
        <is>
          <t>19-10-2024</t>
        </is>
      </c>
      <c r="AA80" s="12" t="inlineStr">
        <is>
          <t>18-11-2024</t>
        </is>
      </c>
      <c r="AB80" s="15" t="n"/>
      <c r="AC80" s="8">
        <f>IF($C80="","",IF($AB80="","PROSES","SELESAI"))</f>
        <v/>
      </c>
      <c r="AD80" s="12" t="n">
        <v>2024</v>
      </c>
      <c r="AE80" s="21">
        <f>HYPERLINK("file:///E:/Muslim/Pelayanan/Kirim MitraKarya/Bantek/2024/PTPN/PTPN IV Regional II/Evaluasi rencana tanam ulang tahun 2025/02. Ajamu/Narasi/Cetak 1","[Buka 2 file]")</f>
        <v/>
      </c>
    </row>
    <row r="81">
      <c r="A81" s="12" t="n">
        <v>78</v>
      </c>
      <c r="B81" s="15" t="inlineStr">
        <is>
          <t>PTPN IV Regional II</t>
        </is>
      </c>
      <c r="C81" s="15" t="inlineStr">
        <is>
          <t>Mayang</t>
        </is>
      </c>
      <c r="D81" s="12" t="n"/>
      <c r="E81" s="12" t="n"/>
      <c r="F81" s="15" t="n"/>
      <c r="G81" s="12" t="inlineStr">
        <is>
          <t>02-10-2024</t>
        </is>
      </c>
      <c r="H81" s="12" t="inlineStr">
        <is>
          <t>02-10-2024</t>
        </is>
      </c>
      <c r="I81" s="12" t="n"/>
      <c r="J81" s="22" t="n">
        <v>45567</v>
      </c>
      <c r="K81" s="22" t="n">
        <v>45567</v>
      </c>
      <c r="L81" s="22" t="n">
        <v>45573</v>
      </c>
      <c r="M81" s="22" t="n">
        <v>45573</v>
      </c>
      <c r="N81" s="22" t="n">
        <v>45635</v>
      </c>
      <c r="O81" s="22" t="n">
        <v>45635</v>
      </c>
      <c r="Z81" s="12" t="inlineStr">
        <is>
          <t>19-10-2024</t>
        </is>
      </c>
      <c r="AA81" s="12" t="inlineStr">
        <is>
          <t>18-11-2024</t>
        </is>
      </c>
      <c r="AB81" s="15" t="n"/>
      <c r="AC81" s="8">
        <f>IF($C81="","",IF($AB81="","PROSES","SELESAI"))</f>
        <v/>
      </c>
      <c r="AD81" s="12" t="n">
        <v>2024</v>
      </c>
      <c r="AE81" s="21">
        <f>HYPERLINK("file:///E:/Muslim/Pelayanan/Kirim MitraKarya/Bantek/2024/PTPN/PTPN IV Regional II/Evaluasi rencana tanam ulang tahun 2025/02. Ajamu/Narasi/Cetak 1","[Buka 2 file]")</f>
        <v/>
      </c>
    </row>
    <row r="82">
      <c r="A82" s="12" t="n">
        <v>79</v>
      </c>
      <c r="B82" s="15" t="inlineStr">
        <is>
          <t>PTPN IV Regional II</t>
        </is>
      </c>
      <c r="C82" s="15" t="inlineStr">
        <is>
          <t>Bukit Lima</t>
        </is>
      </c>
      <c r="D82" s="12" t="n"/>
      <c r="E82" s="12" t="n"/>
      <c r="F82" s="15" t="n"/>
      <c r="G82" s="12" t="inlineStr">
        <is>
          <t>02-10-2024</t>
        </is>
      </c>
      <c r="H82" s="12" t="inlineStr">
        <is>
          <t>02-10-2024</t>
        </is>
      </c>
      <c r="I82" s="12" t="n"/>
      <c r="J82" s="22" t="n">
        <v>45567</v>
      </c>
      <c r="K82" s="22" t="n">
        <v>45567</v>
      </c>
      <c r="L82" s="22" t="n">
        <v>45573</v>
      </c>
      <c r="M82" s="22" t="n">
        <v>45573</v>
      </c>
      <c r="N82" s="22" t="n">
        <v>45635</v>
      </c>
      <c r="O82" s="22" t="n">
        <v>45635</v>
      </c>
      <c r="Z82" s="12" t="inlineStr">
        <is>
          <t>19-10-2024</t>
        </is>
      </c>
      <c r="AA82" s="12" t="inlineStr">
        <is>
          <t>18-11-2024</t>
        </is>
      </c>
      <c r="AB82" s="15" t="n"/>
      <c r="AC82" s="8">
        <f>IF($C82="","",IF($AB82="","PROSES","SELESAI"))</f>
        <v/>
      </c>
      <c r="AD82" s="12" t="n">
        <v>2024</v>
      </c>
      <c r="AE82" s="21">
        <f>HYPERLINK("file:///E:/Muslim/Pelayanan/Kirim MitraKarya/Bantek/2024/PTPN/PTPN IV Regional II/Evaluasi rencana tanam ulang tahun 2025/02. Ajamu/Narasi/Cetak 1","[Buka 2 file]")</f>
        <v/>
      </c>
    </row>
    <row r="83">
      <c r="A83" s="12" t="n">
        <v>80</v>
      </c>
      <c r="B83" s="15" t="inlineStr">
        <is>
          <t>PTPN IV Regional II</t>
        </is>
      </c>
      <c r="C83" s="15" t="inlineStr">
        <is>
          <t>Gunung Bayu</t>
        </is>
      </c>
      <c r="D83" s="12" t="n"/>
      <c r="E83" s="12" t="n"/>
      <c r="F83" s="15" t="n"/>
      <c r="G83" s="12" t="inlineStr">
        <is>
          <t>02-10-2024</t>
        </is>
      </c>
      <c r="H83" s="12" t="inlineStr">
        <is>
          <t>02-10-2024</t>
        </is>
      </c>
      <c r="I83" s="12" t="n"/>
      <c r="J83" s="22" t="n">
        <v>45567</v>
      </c>
      <c r="K83" s="22" t="n">
        <v>45567</v>
      </c>
      <c r="L83" s="22" t="n">
        <v>45573</v>
      </c>
      <c r="M83" s="22" t="n">
        <v>45573</v>
      </c>
      <c r="N83" s="22" t="n">
        <v>45635</v>
      </c>
      <c r="O83" s="22" t="n">
        <v>45635</v>
      </c>
      <c r="Z83" s="12" t="inlineStr">
        <is>
          <t>19-10-2024</t>
        </is>
      </c>
      <c r="AA83" s="12" t="inlineStr">
        <is>
          <t>18-11-2024</t>
        </is>
      </c>
      <c r="AB83" s="15" t="n"/>
      <c r="AC83" s="8">
        <f>IF($C83="","",IF($AB83="","PROSES","SELESAI"))</f>
        <v/>
      </c>
      <c r="AD83" s="12" t="n">
        <v>2024</v>
      </c>
      <c r="AE83" s="21">
        <f>HYPERLINK("file:///E:/Muslim/Pelayanan/Kirim MitraKarya/Bantek/2024/PTPN/PTPN IV Regional II/Evaluasi rencana tanam ulang tahun 2025/02. Ajamu/Narasi/Cetak 1","[Buka 2 file]")</f>
        <v/>
      </c>
    </row>
    <row r="84" ht="43.5" customHeight="1" s="35">
      <c r="A84" s="12" t="n">
        <v>81</v>
      </c>
      <c r="B84" s="15" t="inlineStr">
        <is>
          <t>PTPN IV Regional II</t>
        </is>
      </c>
      <c r="C84" s="15" t="inlineStr">
        <is>
          <t>Sidamanik dan Bah Butong</t>
        </is>
      </c>
      <c r="D84" s="12" t="inlineStr">
        <is>
          <t>Iput Pradiko, Desra Sahputra, Agung Rahmat Syahputra, Dicky Arbianto'</t>
        </is>
      </c>
      <c r="E84" s="12" t="inlineStr">
        <is>
          <t>03-06 September 2024</t>
        </is>
      </c>
      <c r="F84" s="15" t="n"/>
      <c r="G84" s="12" t="n"/>
      <c r="H84" s="12" t="n"/>
      <c r="I84" s="12" t="n"/>
      <c r="Z84" s="12" t="n"/>
      <c r="AA84" s="12" t="n"/>
      <c r="AB84" s="15" t="n"/>
      <c r="AC84" s="8">
        <f>IF($C84="","",IF($AB84="","PROSES","SELESAI"))</f>
        <v/>
      </c>
      <c r="AD84" s="12" t="n">
        <v>2024</v>
      </c>
      <c r="AE84" s="21">
        <f>HYPERLINK("file:///E:/Muslim/Pelayanan/Kirim MitraKarya/Bantek/2024/PTPN/PTPN IV Regional II/Evaluasi rencana tanam ulang tahun 2025/02. Ajamu/Narasi/Cetak 1","[Buka 2 file]")</f>
        <v/>
      </c>
    </row>
    <row r="85" ht="58" customHeight="1" s="35">
      <c r="A85" s="12" t="n">
        <v>82</v>
      </c>
      <c r="B85" s="15" t="inlineStr">
        <is>
          <t>PTPN IV Regional II</t>
        </is>
      </c>
      <c r="C85" s="15" t="inlineStr">
        <is>
          <t>Air Tenang</t>
        </is>
      </c>
      <c r="D85" s="12" t="inlineStr">
        <is>
          <t>Asma Nabila, Saidah Putri Rambe, riadi, ridoan lubis , denny ramon damanik, ika sari maulidya</t>
        </is>
      </c>
      <c r="E85" s="12" t="inlineStr">
        <is>
          <t>20-28 November 2024</t>
        </is>
      </c>
      <c r="F85" s="15" t="inlineStr">
        <is>
          <t>BT (Kajian rencana tanaman ulang kelapa sawit tahun 2025)</t>
        </is>
      </c>
      <c r="G85" s="12" t="inlineStr">
        <is>
          <t>06-01-2025</t>
        </is>
      </c>
      <c r="H85" s="12" t="inlineStr">
        <is>
          <t>06-01-2025</t>
        </is>
      </c>
      <c r="I85" s="12" t="n"/>
      <c r="J85" s="22" t="n">
        <v>45663</v>
      </c>
      <c r="K85" s="22" t="n">
        <v>45663</v>
      </c>
      <c r="L85" s="22" t="n">
        <v>45733</v>
      </c>
      <c r="M85" s="22" t="n">
        <v>45733</v>
      </c>
      <c r="N85" s="22" t="n">
        <v>45691</v>
      </c>
      <c r="O85" s="22" t="n">
        <v>45691</v>
      </c>
      <c r="Z85" s="12" t="n"/>
      <c r="AA85" s="12" t="n"/>
      <c r="AB85" s="15" t="n"/>
      <c r="AC85" s="8">
        <f>IF($C85="","",IF($AB85="","PROSES","SELESAI"))</f>
        <v/>
      </c>
      <c r="AD85" s="12" t="n">
        <v>2024</v>
      </c>
      <c r="AE85" s="21">
        <f>HYPERLINK("file:///E:/Muslim/Pelayanan/Kirim MitraKarya/Bantek/2024/PTPN/PTPN IV Regional II/Kajian Pembumbunan/1. Adolina/Narasi/Cetak 1","[Buka 1 file]")</f>
        <v/>
      </c>
    </row>
    <row r="86">
      <c r="A86" s="12" t="n">
        <v>83</v>
      </c>
      <c r="B86" s="15" t="inlineStr">
        <is>
          <t>PTPN IV Regional II</t>
        </is>
      </c>
      <c r="C86" s="15" t="inlineStr">
        <is>
          <t>Batang Serangan</t>
        </is>
      </c>
      <c r="D86" s="12" t="n"/>
      <c r="E86" s="12" t="n"/>
      <c r="F86" s="15" t="n"/>
      <c r="G86" s="12" t="inlineStr">
        <is>
          <t>06-01-2025</t>
        </is>
      </c>
      <c r="H86" s="12" t="inlineStr">
        <is>
          <t>06-01-2025</t>
        </is>
      </c>
      <c r="I86" s="12" t="n"/>
      <c r="J86" s="22" t="n">
        <v>45663</v>
      </c>
      <c r="K86" s="22" t="n">
        <v>45663</v>
      </c>
      <c r="L86" s="22" t="n">
        <v>45733</v>
      </c>
      <c r="M86" s="22" t="n">
        <v>45733</v>
      </c>
      <c r="N86" s="22" t="n">
        <v>45691</v>
      </c>
      <c r="O86" s="22" t="n">
        <v>45691</v>
      </c>
      <c r="Z86" s="12" t="n"/>
      <c r="AA86" s="12" t="n"/>
      <c r="AB86" s="15" t="n"/>
      <c r="AC86" s="8">
        <f>IF($C86="","",IF($AB86="","PROSES","SELESAI"))</f>
        <v/>
      </c>
      <c r="AD86" s="12" t="n">
        <v>2024</v>
      </c>
      <c r="AE86" s="21">
        <f>HYPERLINK("file:///E:/Muslim/Pelayanan/Kirim MitraKarya/Bantek/2024/PTPN/PTPN IV Regional II/Evaluasi rencana tanam ulang tahun 2025/02. Ajamu/Narasi/Cetak 1","[Buka 2 file]")</f>
        <v/>
      </c>
    </row>
    <row r="87">
      <c r="A87" s="12" t="n">
        <v>84</v>
      </c>
      <c r="B87" s="15" t="inlineStr">
        <is>
          <t>PTPN IV Regional II</t>
        </is>
      </c>
      <c r="C87" s="15" t="inlineStr">
        <is>
          <t>Melati</t>
        </is>
      </c>
      <c r="D87" s="12" t="n"/>
      <c r="E87" s="12" t="n"/>
      <c r="F87" s="15" t="n"/>
      <c r="G87" s="12" t="inlineStr">
        <is>
          <t>06-01-2025</t>
        </is>
      </c>
      <c r="H87" s="12" t="inlineStr">
        <is>
          <t>06-01-2025</t>
        </is>
      </c>
      <c r="I87" s="12" t="n"/>
      <c r="J87" s="22" t="n">
        <v>45663</v>
      </c>
      <c r="K87" s="22" t="n">
        <v>45663</v>
      </c>
      <c r="L87" s="22" t="n">
        <v>45733</v>
      </c>
      <c r="M87" s="22" t="n">
        <v>45733</v>
      </c>
      <c r="N87" s="22" t="n">
        <v>45691</v>
      </c>
      <c r="O87" s="22" t="n">
        <v>45691</v>
      </c>
      <c r="Z87" s="12" t="n"/>
      <c r="AA87" s="12" t="n"/>
      <c r="AB87" s="15" t="n"/>
      <c r="AC87" s="8">
        <f>IF($C87="","",IF($AB87="","PROSES","SELESAI"))</f>
        <v/>
      </c>
      <c r="AD87" s="12" t="n">
        <v>2024</v>
      </c>
      <c r="AE87" s="21">
        <f>HYPERLINK("file:///E:/Muslim/Pelayanan/Kirim MitraKarya/Bantek/2024/PTPN/PTPN IV Regional II/Evaluasi rencana tanam ulang tahun 2025/02. Ajamu/Narasi/Cetak 1","[Buka 2 file]")</f>
        <v/>
      </c>
    </row>
    <row r="88">
      <c r="A88" s="12" t="n">
        <v>85</v>
      </c>
      <c r="B88" s="15" t="inlineStr">
        <is>
          <t>PTPN IV Regional II</t>
        </is>
      </c>
      <c r="C88" s="15" t="inlineStr">
        <is>
          <t>Sawit Hulu</t>
        </is>
      </c>
      <c r="D88" s="12" t="n"/>
      <c r="E88" s="12" t="n"/>
      <c r="F88" s="15" t="n"/>
      <c r="G88" s="12" t="inlineStr">
        <is>
          <t>06-01-2025</t>
        </is>
      </c>
      <c r="H88" s="12" t="inlineStr">
        <is>
          <t>06-01-2025</t>
        </is>
      </c>
      <c r="I88" s="12" t="n"/>
      <c r="J88" s="22" t="n">
        <v>45663</v>
      </c>
      <c r="K88" s="22" t="n">
        <v>45663</v>
      </c>
      <c r="L88" s="22" t="n">
        <v>45733</v>
      </c>
      <c r="M88" s="22" t="n">
        <v>45733</v>
      </c>
      <c r="N88" s="22" t="n">
        <v>45691</v>
      </c>
      <c r="O88" s="22" t="n">
        <v>45691</v>
      </c>
      <c r="Z88" s="12" t="n"/>
      <c r="AA88" s="12" t="n"/>
      <c r="AB88" s="15" t="n"/>
      <c r="AC88" s="8">
        <f>IF($C88="","",IF($AB88="","PROSES","SELESAI"))</f>
        <v/>
      </c>
      <c r="AD88" s="12" t="n">
        <v>2024</v>
      </c>
      <c r="AE88" s="21">
        <f>HYPERLINK("file:///E:/Muslim/Pelayanan/Kirim MitraKarya/Bantek/2024/PTPN/PTPN IV Regional II/Evaluasi rencana tanam ulang tahun 2025/02. Ajamu/Narasi/Cetak 1","[Buka 2 file]")</f>
        <v/>
      </c>
    </row>
    <row r="89">
      <c r="A89" s="12" t="n">
        <v>86</v>
      </c>
      <c r="B89" s="15" t="inlineStr">
        <is>
          <t>PTPN IV Regional II</t>
        </is>
      </c>
      <c r="C89" s="15" t="inlineStr">
        <is>
          <t>Sawit Sebrang</t>
        </is>
      </c>
      <c r="D89" s="12" t="n"/>
      <c r="E89" s="12" t="n"/>
      <c r="F89" s="15" t="n"/>
      <c r="G89" s="12" t="inlineStr">
        <is>
          <t>06-01-2025</t>
        </is>
      </c>
      <c r="H89" s="12" t="inlineStr">
        <is>
          <t>06-01-2025</t>
        </is>
      </c>
      <c r="I89" s="12" t="n"/>
      <c r="J89" s="22" t="n">
        <v>45663</v>
      </c>
      <c r="K89" s="22" t="n">
        <v>45663</v>
      </c>
      <c r="L89" s="22" t="n">
        <v>45733</v>
      </c>
      <c r="M89" s="22" t="n">
        <v>45733</v>
      </c>
      <c r="N89" s="22" t="n">
        <v>45691</v>
      </c>
      <c r="O89" s="22" t="n">
        <v>45691</v>
      </c>
      <c r="Z89" s="12" t="n"/>
      <c r="AA89" s="12" t="n"/>
      <c r="AB89" s="15" t="n"/>
      <c r="AC89" s="8">
        <f>IF($C89="","",IF($AB89="","PROSES","SELESAI"))</f>
        <v/>
      </c>
      <c r="AD89" s="12" t="n">
        <v>2024</v>
      </c>
      <c r="AE89" s="21">
        <f>HYPERLINK("file:///E:/Muslim/Pelayanan/Kirim MitraKarya/Bantek/2024/PTPN/PTPN IV Regional II/Evaluasi rencana tanam ulang tahun 2025/02. Ajamu/Narasi/Cetak 1","[Buka 2 file]")</f>
        <v/>
      </c>
    </row>
    <row r="90">
      <c r="A90" s="12" t="n">
        <v>87</v>
      </c>
      <c r="B90" s="15" t="inlineStr">
        <is>
          <t>PTPN IV Regional II</t>
        </is>
      </c>
      <c r="C90" s="15" t="inlineStr">
        <is>
          <t>Tanjung Jati</t>
        </is>
      </c>
      <c r="D90" s="12" t="n"/>
      <c r="E90" s="12" t="n"/>
      <c r="F90" s="15" t="n"/>
      <c r="G90" s="12" t="inlineStr">
        <is>
          <t>06-01-2025</t>
        </is>
      </c>
      <c r="H90" s="12" t="inlineStr">
        <is>
          <t>06-01-2025</t>
        </is>
      </c>
      <c r="I90" s="12" t="n"/>
      <c r="J90" s="22" t="n">
        <v>45663</v>
      </c>
      <c r="K90" s="22" t="n">
        <v>45663</v>
      </c>
      <c r="L90" s="22" t="n">
        <v>45733</v>
      </c>
      <c r="M90" s="22" t="n">
        <v>45733</v>
      </c>
      <c r="N90" s="22" t="n">
        <v>45691</v>
      </c>
      <c r="O90" s="22" t="n">
        <v>45691</v>
      </c>
      <c r="Z90" s="12" t="n"/>
      <c r="AA90" s="12" t="n"/>
      <c r="AB90" s="15" t="n"/>
      <c r="AC90" s="8">
        <f>IF($C90="","",IF($AB90="","PROSES","SELESAI"))</f>
        <v/>
      </c>
      <c r="AD90" s="12" t="n">
        <v>2024</v>
      </c>
      <c r="AE90" s="21">
        <f>HYPERLINK("file:///E:/Muslim/Pelayanan/Kirim MitraKarya/Bantek/2024/PTPN/PTPN IV Regional II/Evaluasi rencana tanam ulang tahun 2025/02. Ajamu/Narasi/Cetak 1","[Buka 2 file]")</f>
        <v/>
      </c>
    </row>
    <row r="91">
      <c r="A91" s="12" t="n">
        <v>88</v>
      </c>
      <c r="B91" s="15" t="inlineStr">
        <is>
          <t>PTPN IV Regional II</t>
        </is>
      </c>
      <c r="C91" s="15" t="inlineStr">
        <is>
          <t>Tanjung Garbus</t>
        </is>
      </c>
      <c r="D91" s="12" t="n"/>
      <c r="E91" s="12" t="n"/>
      <c r="F91" s="15" t="n"/>
      <c r="G91" s="12" t="inlineStr">
        <is>
          <t>06-01-2025</t>
        </is>
      </c>
      <c r="H91" s="12" t="inlineStr">
        <is>
          <t>06-01-2025</t>
        </is>
      </c>
      <c r="I91" s="12" t="n"/>
      <c r="J91" s="22" t="n">
        <v>45663</v>
      </c>
      <c r="K91" s="22" t="n">
        <v>45663</v>
      </c>
      <c r="L91" s="22" t="n">
        <v>45733</v>
      </c>
      <c r="M91" s="22" t="n">
        <v>45733</v>
      </c>
      <c r="N91" s="22" t="n">
        <v>45691</v>
      </c>
      <c r="O91" s="22" t="n">
        <v>45691</v>
      </c>
      <c r="Z91" s="12" t="n"/>
      <c r="AA91" s="12" t="n"/>
      <c r="AB91" s="15" t="n"/>
      <c r="AC91" s="8">
        <f>IF($C91="","",IF($AB91="","PROSES","SELESAI"))</f>
        <v/>
      </c>
      <c r="AD91" s="12" t="n">
        <v>2024</v>
      </c>
      <c r="AE91" s="21">
        <f>HYPERLINK("file:///E:/Muslim/Pelayanan/Kirim MitraKarya/Bantek/2024/PTPN/PTPN IV Regional II/Evaluasi rencana tanam ulang tahun 2025/02. Ajamu/Narasi/Cetak 1","[Buka 2 file]")</f>
        <v/>
      </c>
    </row>
    <row r="92">
      <c r="A92" s="12" t="n">
        <v>89</v>
      </c>
      <c r="B92" s="15" t="inlineStr">
        <is>
          <t>PTPN IV Regional II</t>
        </is>
      </c>
      <c r="C92" s="15" t="inlineStr">
        <is>
          <t>Pagar Merbau</t>
        </is>
      </c>
      <c r="D92" s="12" t="n"/>
      <c r="E92" s="12" t="n"/>
      <c r="F92" s="15" t="n"/>
      <c r="G92" s="12" t="n"/>
      <c r="H92" s="12" t="n"/>
      <c r="I92" s="12" t="n"/>
      <c r="Z92" s="12" t="n"/>
      <c r="AA92" s="12" t="n"/>
      <c r="AB92" s="15" t="n"/>
      <c r="AC92" s="8">
        <f>IF($C92="","",IF($AB92="","PROSES","SELESAI"))</f>
        <v/>
      </c>
      <c r="AD92" s="12" t="n">
        <v>2024</v>
      </c>
      <c r="AE92" s="21">
        <f>HYPERLINK("file:///E:/Muslim/Pelayanan/Kirim MitraKarya/Bantek/2024/PTPN/PTPN IV Regional II/Evaluasi rencana tanam ulang tahun 2025/02. Ajamu/Narasi/Cetak 1","[Buka 2 file]")</f>
        <v/>
      </c>
    </row>
    <row r="93" ht="43.5" customHeight="1" s="35">
      <c r="A93" s="12" t="n">
        <v>90</v>
      </c>
      <c r="B93" s="15" t="inlineStr">
        <is>
          <t>PTPN IV Regional II KSO Eks PTPN II</t>
        </is>
      </c>
      <c r="C93" s="15" t="inlineStr">
        <is>
          <t>Sawit Seberang</t>
        </is>
      </c>
      <c r="D93" s="12" t="inlineStr">
        <is>
          <t>Iput Pradiko, Burju Silaban, Moh. Imam Aulia, panca agus priyanto</t>
        </is>
      </c>
      <c r="E93" s="12" t="inlineStr">
        <is>
          <t>28-29 November 2024</t>
        </is>
      </c>
      <c r="F93" s="15" t="inlineStr">
        <is>
          <t>Kajian rencana areal TM tergenang menjadi areal konservasi</t>
        </is>
      </c>
      <c r="G93" s="12" t="inlineStr">
        <is>
          <t>22-07-2025</t>
        </is>
      </c>
      <c r="H93" s="12" t="inlineStr">
        <is>
          <t>22-07-2025</t>
        </is>
      </c>
      <c r="I93" s="12" t="n"/>
      <c r="J93" s="22" t="n">
        <v>45860</v>
      </c>
      <c r="K93" s="22" t="n">
        <v>45860</v>
      </c>
      <c r="L93" s="22" t="n">
        <v>45897</v>
      </c>
      <c r="M93" s="22" t="n">
        <v>45897</v>
      </c>
      <c r="Z93" s="12" t="n"/>
      <c r="AA93" s="12" t="n"/>
      <c r="AB93" s="15" t="n"/>
      <c r="AC93" s="8">
        <f>IF($C93="","",IF($AB93="","PROSES","SELESAI"))</f>
        <v/>
      </c>
      <c r="AD93" s="12" t="n">
        <v>2024</v>
      </c>
      <c r="AE93" s="21">
        <f>HYPERLINK("file:///E:/Muslim/Pelayanan/Kirim MitraKarya/Bantek/2024/PTPN/PTPN IV Regional II/Kajian Pembumbunan/1. Adolina/Narasi/Cetak 1","[Buka 1 file]")</f>
        <v/>
      </c>
    </row>
    <row r="94">
      <c r="AC94" s="8">
        <f>IF($C94="","",IF($AB94="","PROSES","SELESAI"))</f>
        <v/>
      </c>
    </row>
    <row r="95">
      <c r="AC95" s="8">
        <f>IF($C95="","",IF($AB95="","PROSES","SELESAI"))</f>
        <v/>
      </c>
    </row>
    <row r="96">
      <c r="AC96" s="8">
        <f>IF($C96="","",IF($AB96="","PROSES","SELESAI"))</f>
        <v/>
      </c>
    </row>
    <row r="97">
      <c r="AC97" s="8">
        <f>IF($C97="","",IF($AB97="","PROSES","SELESAI"))</f>
        <v/>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001"/>
  <sheetViews>
    <sheetView topLeftCell="V1" zoomScale="70" zoomScaleNormal="70" workbookViewId="0">
      <pane ySplit="3" topLeftCell="A4" activePane="bottomLeft" state="frozen"/>
      <selection pane="bottomLeft" activeCell="A1" sqref="A1:AF3"/>
    </sheetView>
  </sheetViews>
  <sheetFormatPr baseColWidth="8" defaultRowHeight="14.5"/>
  <cols>
    <col width="5" customWidth="1" style="35" min="1" max="1"/>
    <col width="26" customWidth="1" style="35" min="2" max="2"/>
    <col width="22" customWidth="1" style="35" min="3" max="3"/>
    <col width="28" customWidth="1" style="35" min="4" max="4"/>
    <col width="16"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Regional 3</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Regional 3</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Madiyuanto</t>
        </is>
      </c>
      <c r="Q2" s="43" t="n"/>
      <c r="R2" s="42" t="inlineStr">
        <is>
          <t>Buk Ratna</t>
        </is>
      </c>
      <c r="S2" s="43" t="n"/>
      <c r="T2" s="42" t="inlineStr">
        <is>
          <t>Pak Desra</t>
        </is>
      </c>
      <c r="U2" s="43" t="n"/>
      <c r="V2" s="42" t="inlineStr">
        <is>
          <t>Pak M Yusuf M</t>
        </is>
      </c>
      <c r="W2" s="43" t="n"/>
      <c r="X2" s="42" t="inlineStr">
        <is>
          <t>Verifikator</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ht="58" customHeight="1" s="35">
      <c r="A4" s="28" t="n">
        <v>1</v>
      </c>
      <c r="B4" s="29" t="inlineStr">
        <is>
          <t>PTPN IV Regional III</t>
        </is>
      </c>
      <c r="C4" s="29" t="inlineStr">
        <is>
          <t>Air Molek I</t>
        </is>
      </c>
      <c r="D4" s="28" t="inlineStr">
        <is>
          <t>Desra Sahputra, Agung Rahmat Syahputra, muhammad malik helmy daulay, Agung Rahmat Syahputra</t>
        </is>
      </c>
      <c r="E4" s="28" t="inlineStr">
        <is>
          <t>19-27 Januari 2026</t>
        </is>
      </c>
      <c r="F4" s="29" t="inlineStr">
        <is>
          <t>Kajian rencana TU/TK tahun 2026</t>
        </is>
      </c>
      <c r="G4" s="28" t="inlineStr">
        <is>
          <t>09-04-2026</t>
        </is>
      </c>
      <c r="H4" s="28" t="inlineStr">
        <is>
          <t>09-04-2026</t>
        </is>
      </c>
      <c r="I4" s="28" t="n"/>
      <c r="J4" s="22" t="n">
        <v>46218</v>
      </c>
      <c r="K4" s="22" t="n">
        <v>46222</v>
      </c>
      <c r="L4" s="22" t="n">
        <v>46190</v>
      </c>
      <c r="M4" s="22" t="n">
        <v>46199</v>
      </c>
      <c r="Z4" s="28" t="n"/>
      <c r="AA4" s="28" t="n"/>
      <c r="AB4" s="29" t="n"/>
      <c r="AC4" s="30">
        <f>IF($C4="","",IF($AB4="","PROSES","SELESAI"))</f>
        <v/>
      </c>
      <c r="AD4" s="28" t="n">
        <v>2026</v>
      </c>
      <c r="AE4" s="21">
        <f>HYPERLINK("file:///E:/Muslim/Pelayanan/Kirim MitraKarya/Bantek/2024/PTPN/PTPN IV Regional III/Evaluasi Pokok tidak berbuah/Ex N5/Narasi/Cetak 1","[Buka 2 file]")</f>
        <v/>
      </c>
    </row>
    <row r="5">
      <c r="A5" s="12" t="n">
        <v>2</v>
      </c>
      <c r="B5" s="15" t="inlineStr">
        <is>
          <t>PTPN IV Regional III</t>
        </is>
      </c>
      <c r="C5" s="15" t="inlineStr">
        <is>
          <t>Air Molek II</t>
        </is>
      </c>
      <c r="D5" s="12" t="n"/>
      <c r="E5" s="12" t="n"/>
      <c r="F5" s="15" t="n"/>
      <c r="G5" s="12" t="inlineStr">
        <is>
          <t>09-04-2026</t>
        </is>
      </c>
      <c r="H5" s="12" t="inlineStr">
        <is>
          <t>09-04-2026</t>
        </is>
      </c>
      <c r="I5" s="12" t="n"/>
      <c r="J5" s="22" t="n">
        <v>46218</v>
      </c>
      <c r="K5" s="22" t="n">
        <v>46222</v>
      </c>
      <c r="L5" s="22" t="n">
        <v>46190</v>
      </c>
      <c r="M5" s="22" t="n">
        <v>46199</v>
      </c>
      <c r="Z5" s="12" t="n"/>
      <c r="AA5" s="12" t="n"/>
      <c r="AB5" s="15" t="n"/>
      <c r="AC5" s="8">
        <f>IF($C5="","",IF($AB5="","PROSES","SELESAI"))</f>
        <v/>
      </c>
      <c r="AD5" s="12" t="n">
        <v>2026</v>
      </c>
      <c r="AE5" s="21">
        <f>HYPERLINK("file:///E:/Muslim/Pelayanan/Kirim MitraKarya/Bantek/2024/PTPN/PTPN IV Regional III/Evaluasi Pokok tidak berbuah/Ex N5/Narasi/Cetak 1","[Buka 2 file]")</f>
        <v/>
      </c>
    </row>
    <row r="6">
      <c r="A6" s="12" t="n">
        <v>3</v>
      </c>
      <c r="B6" s="15" t="inlineStr">
        <is>
          <t>PTPN IV Regional III</t>
        </is>
      </c>
      <c r="C6" s="15" t="inlineStr">
        <is>
          <t>Sei Buatan</t>
        </is>
      </c>
      <c r="D6" s="12" t="n"/>
      <c r="E6" s="12" t="n"/>
      <c r="F6" s="15" t="n"/>
      <c r="G6" s="12" t="inlineStr">
        <is>
          <t>09-04-2026</t>
        </is>
      </c>
      <c r="H6" s="12" t="inlineStr">
        <is>
          <t>09-04-2026</t>
        </is>
      </c>
      <c r="I6" s="12" t="n"/>
      <c r="J6" s="22" t="n">
        <v>46218</v>
      </c>
      <c r="K6" s="22" t="n">
        <v>46222</v>
      </c>
      <c r="L6" s="22" t="n">
        <v>46190</v>
      </c>
      <c r="M6" s="22" t="n">
        <v>46199</v>
      </c>
      <c r="Z6" s="12" t="n"/>
      <c r="AA6" s="12" t="n"/>
      <c r="AB6" s="15" t="n"/>
      <c r="AC6" s="8">
        <f>IF($C6="","",IF($AB6="","PROSES","SELESAI"))</f>
        <v/>
      </c>
      <c r="AD6" s="12" t="n">
        <v>2026</v>
      </c>
      <c r="AE6" s="21">
        <f>HYPERLINK("file:///E:/Muslim/Pelayanan/Kirim MitraKarya/Bantek/2024/PTPN/PTPN IV Regional III/Evaluasi Pokok tidak berbuah/Ex N5/Narasi/Cetak 1","[Buka 2 file]")</f>
        <v/>
      </c>
    </row>
    <row r="7">
      <c r="A7" s="12" t="n">
        <v>4</v>
      </c>
      <c r="B7" s="15" t="inlineStr">
        <is>
          <t>PTPN IV Regional III</t>
        </is>
      </c>
      <c r="C7" s="15" t="inlineStr">
        <is>
          <t>Lubuk Dalam</t>
        </is>
      </c>
      <c r="D7" s="12" t="n"/>
      <c r="E7" s="12" t="n"/>
      <c r="F7" s="15" t="n"/>
      <c r="G7" s="12" t="inlineStr">
        <is>
          <t>09-04-2026</t>
        </is>
      </c>
      <c r="H7" s="12" t="inlineStr">
        <is>
          <t>09-04-2026</t>
        </is>
      </c>
      <c r="I7" s="12" t="n"/>
      <c r="J7" s="22" t="n">
        <v>46218</v>
      </c>
      <c r="K7" s="22" t="n">
        <v>46222</v>
      </c>
      <c r="L7" s="22" t="n">
        <v>46190</v>
      </c>
      <c r="M7" s="22" t="n">
        <v>46199</v>
      </c>
      <c r="Z7" s="12" t="n"/>
      <c r="AA7" s="12" t="n"/>
      <c r="AB7" s="15" t="n"/>
      <c r="AC7" s="8">
        <f>IF($C7="","",IF($AB7="","PROSES","SELESAI"))</f>
        <v/>
      </c>
      <c r="AD7" s="12" t="n">
        <v>2026</v>
      </c>
      <c r="AE7" s="21">
        <f>HYPERLINK("file:///E:/Muslim/Pelayanan/Kirim MitraKarya/Bantek/2024/PTPN/PTPN IV Regional III/Evaluasi Pokok tidak berbuah/Ex N5/Narasi/Cetak 1","[Buka 2 file]")</f>
        <v/>
      </c>
    </row>
    <row r="8" ht="58" customHeight="1" s="35">
      <c r="A8" s="12" t="n">
        <v>5</v>
      </c>
      <c r="B8" s="15" t="inlineStr">
        <is>
          <t>PTPN IV Regional III</t>
        </is>
      </c>
      <c r="C8" s="15" t="inlineStr">
        <is>
          <t>Sei Siasam</t>
        </is>
      </c>
      <c r="D8" s="12" t="inlineStr">
        <is>
          <t>Soekarno Mismana Putra, Zulfi Prima Sani Nasution, Habiburrahman Malik Al-Hamda</t>
        </is>
      </c>
      <c r="E8" s="12" t="inlineStr">
        <is>
          <t>21-26 Januari 2026</t>
        </is>
      </c>
      <c r="F8" s="15" t="n"/>
      <c r="G8" s="12" t="inlineStr">
        <is>
          <t>09-04-2026</t>
        </is>
      </c>
      <c r="H8" s="12" t="inlineStr">
        <is>
          <t>09-04-2026</t>
        </is>
      </c>
      <c r="I8" s="12" t="n"/>
      <c r="J8" s="22" t="n">
        <v>46171</v>
      </c>
      <c r="K8" s="22" t="n">
        <v>46181</v>
      </c>
      <c r="L8" s="22" t="n">
        <v>46218</v>
      </c>
      <c r="M8" s="22" t="n">
        <v>46222</v>
      </c>
      <c r="N8" s="22" t="n">
        <v>46121</v>
      </c>
      <c r="O8" s="22" t="n">
        <v>46121</v>
      </c>
      <c r="Z8" s="12" t="n"/>
      <c r="AA8" s="12" t="n"/>
      <c r="AB8" s="15" t="n"/>
      <c r="AC8" s="8">
        <f>IF($C8="","",IF($AB8="","PROSES","SELESAI"))</f>
        <v/>
      </c>
      <c r="AD8" s="12" t="n">
        <v>2026</v>
      </c>
      <c r="AE8" s="21">
        <f>HYPERLINK("file:///E:/Muslim/Pelayanan/Kirim MitraKarya/Bantek/2024/PTPN/PTPN IV Regional III/Evaluasi Pokok tidak berbuah/Ex N5/Narasi/Cetak 1","[Buka 2 file]")</f>
        <v/>
      </c>
    </row>
    <row r="9">
      <c r="A9" s="12" t="n">
        <v>6</v>
      </c>
      <c r="B9" s="15" t="inlineStr">
        <is>
          <t>PTPN IV Regional III</t>
        </is>
      </c>
      <c r="C9" s="15" t="inlineStr">
        <is>
          <t>Sei Tapung</t>
        </is>
      </c>
      <c r="D9" s="12" t="n"/>
      <c r="E9" s="12" t="n"/>
      <c r="F9" s="15" t="n"/>
      <c r="G9" s="12" t="inlineStr">
        <is>
          <t>09-04-2026</t>
        </is>
      </c>
      <c r="H9" s="12" t="inlineStr">
        <is>
          <t>09-04-2026</t>
        </is>
      </c>
      <c r="I9" s="12" t="n"/>
      <c r="J9" s="22" t="n">
        <v>46171</v>
      </c>
      <c r="K9" s="22" t="n">
        <v>46181</v>
      </c>
      <c r="L9" s="22" t="n">
        <v>46218</v>
      </c>
      <c r="M9" s="22" t="n">
        <v>46222</v>
      </c>
      <c r="N9" s="22" t="n">
        <v>46121</v>
      </c>
      <c r="O9" s="22" t="n">
        <v>46121</v>
      </c>
      <c r="Z9" s="12" t="n"/>
      <c r="AA9" s="12" t="n"/>
      <c r="AB9" s="15" t="n"/>
      <c r="AC9" s="8">
        <f>IF($C9="","",IF($AB9="","PROSES","SELESAI"))</f>
        <v/>
      </c>
      <c r="AD9" s="12" t="n">
        <v>2026</v>
      </c>
      <c r="AE9" s="21">
        <f>HYPERLINK("file:///E:/Muslim/Pelayanan/Kirim MitraKarya/Bantek/2024/PTPN/PTPN IV Regional III/Evaluasi Pokok tidak berbuah/Ex N5/Narasi/Cetak 1","[Buka 2 file]")</f>
        <v/>
      </c>
    </row>
    <row r="10">
      <c r="A10" s="12" t="n">
        <v>7</v>
      </c>
      <c r="B10" s="15" t="inlineStr">
        <is>
          <t>PTPN IV Regional III</t>
        </is>
      </c>
      <c r="C10" s="15" t="inlineStr">
        <is>
          <t>Sei Intan</t>
        </is>
      </c>
      <c r="D10" s="12" t="n"/>
      <c r="E10" s="12" t="n"/>
      <c r="F10" s="15" t="n"/>
      <c r="G10" s="12" t="inlineStr">
        <is>
          <t>09-04-2026</t>
        </is>
      </c>
      <c r="H10" s="12" t="inlineStr">
        <is>
          <t>09-04-2026</t>
        </is>
      </c>
      <c r="I10" s="12" t="n"/>
      <c r="J10" s="22" t="n">
        <v>46171</v>
      </c>
      <c r="K10" s="22" t="n">
        <v>46181</v>
      </c>
      <c r="L10" s="22" t="n">
        <v>46218</v>
      </c>
      <c r="M10" s="22" t="n">
        <v>46222</v>
      </c>
      <c r="N10" s="22" t="n">
        <v>46121</v>
      </c>
      <c r="O10" s="22" t="n">
        <v>46121</v>
      </c>
      <c r="Z10" s="12" t="n"/>
      <c r="AA10" s="12" t="n"/>
      <c r="AB10" s="15" t="n"/>
      <c r="AC10" s="8">
        <f>IF($C10="","",IF($AB10="","PROSES","SELESAI"))</f>
        <v/>
      </c>
      <c r="AD10" s="12" t="n">
        <v>2026</v>
      </c>
      <c r="AE10" s="21">
        <f>HYPERLINK("file:///E:/Muslim/Pelayanan/Kirim MitraKarya/Bantek/2024/PTPN/PTPN IV Regional III/Evaluasi Pokok tidak berbuah/Ex N5/Narasi/Cetak 1","[Buka 2 file]")</f>
        <v/>
      </c>
    </row>
    <row r="11">
      <c r="A11" s="12" t="n">
        <v>8</v>
      </c>
      <c r="B11" s="15" t="inlineStr">
        <is>
          <t>PTPN IV Regional III</t>
        </is>
      </c>
      <c r="C11" s="15" t="inlineStr">
        <is>
          <t>Sei Rokan</t>
        </is>
      </c>
      <c r="D11" s="12" t="n"/>
      <c r="E11" s="12" t="n"/>
      <c r="F11" s="15" t="n"/>
      <c r="G11" s="12" t="inlineStr">
        <is>
          <t>09-04-2026</t>
        </is>
      </c>
      <c r="H11" s="12" t="inlineStr">
        <is>
          <t>09-04-2026</t>
        </is>
      </c>
      <c r="I11" s="12" t="n"/>
      <c r="J11" s="22" t="n">
        <v>46171</v>
      </c>
      <c r="K11" s="22" t="n">
        <v>46181</v>
      </c>
      <c r="L11" s="22" t="n">
        <v>46218</v>
      </c>
      <c r="M11" s="22" t="n">
        <v>46222</v>
      </c>
      <c r="N11" s="22" t="n">
        <v>46121</v>
      </c>
      <c r="O11" s="22" t="n">
        <v>46121</v>
      </c>
      <c r="Z11" s="12" t="n"/>
      <c r="AA11" s="12" t="n"/>
      <c r="AB11" s="15" t="n"/>
      <c r="AC11" s="8">
        <f>IF($C11="","",IF($AB11="","PROSES","SELESAI"))</f>
        <v/>
      </c>
      <c r="AD11" s="12" t="n">
        <v>2026</v>
      </c>
      <c r="AE11" s="21">
        <f>HYPERLINK("file:///E:/Muslim/Pelayanan/Kirim MitraKarya/Bantek/2024/PTPN/PTPN IV Regional III/Evaluasi Pokok tidak berbuah/Ex N5/Narasi/Cetak 1","[Buka 2 file]")</f>
        <v/>
      </c>
    </row>
    <row r="12">
      <c r="A12" s="12" t="n">
        <v>9</v>
      </c>
      <c r="B12" s="15" t="inlineStr">
        <is>
          <t>PTPN IV Regional III</t>
        </is>
      </c>
      <c r="C12" s="15" t="inlineStr">
        <is>
          <t>Sei Kencana</t>
        </is>
      </c>
      <c r="D12" s="12" t="n"/>
      <c r="E12" s="12" t="n"/>
      <c r="F12" s="15" t="n"/>
      <c r="G12" s="12" t="inlineStr">
        <is>
          <t>09-04-2026</t>
        </is>
      </c>
      <c r="H12" s="12" t="inlineStr">
        <is>
          <t>09-04-2026</t>
        </is>
      </c>
      <c r="I12" s="12" t="n"/>
      <c r="J12" s="22" t="n">
        <v>46171</v>
      </c>
      <c r="K12" s="22" t="n">
        <v>46181</v>
      </c>
      <c r="L12" s="22" t="n">
        <v>46218</v>
      </c>
      <c r="M12" s="22" t="n">
        <v>46222</v>
      </c>
      <c r="N12" s="22" t="n">
        <v>46121</v>
      </c>
      <c r="O12" s="22" t="n">
        <v>46121</v>
      </c>
      <c r="Z12" s="12" t="n"/>
      <c r="AA12" s="12" t="n"/>
      <c r="AB12" s="15" t="n"/>
      <c r="AC12" s="8">
        <f>IF($C12="","",IF($AB12="","PROSES","SELESAI"))</f>
        <v/>
      </c>
      <c r="AD12" s="12" t="n">
        <v>2026</v>
      </c>
      <c r="AE12" s="21">
        <f>HYPERLINK("file:///E:/Muslim/Pelayanan/Kirim MitraKarya/Bantek/2024/PTPN/PTPN IV Regional III/Evaluasi Pokok tidak berbuah/Ex N5/Narasi/Cetak 1","[Buka 2 file]")</f>
        <v/>
      </c>
    </row>
    <row r="13" ht="29" customHeight="1" s="35">
      <c r="A13" s="12" t="n">
        <v>10</v>
      </c>
      <c r="B13" s="15" t="inlineStr">
        <is>
          <t>PTPN IV Regional III (Persero)</t>
        </is>
      </c>
      <c r="C13" s="15" t="inlineStr">
        <is>
          <t>Bah Birung Ulu, PTPN IV Regional 2</t>
        </is>
      </c>
      <c r="D13" s="12" t="inlineStr">
        <is>
          <t>M. Rhozi Akbar Siregar, m. arief prasetyo, fahrul rozi</t>
        </is>
      </c>
      <c r="E13" s="12" t="inlineStr">
        <is>
          <t>06-10 April 2026</t>
        </is>
      </c>
      <c r="F13" s="15" t="inlineStr">
        <is>
          <t>Evaluasi TBM</t>
        </is>
      </c>
      <c r="G13" s="12" t="n"/>
      <c r="H13" s="12" t="n"/>
      <c r="I13" s="12" t="n"/>
      <c r="Z13" s="12" t="n"/>
      <c r="AA13" s="12" t="n"/>
      <c r="AB13" s="15" t="n"/>
      <c r="AC13" s="8">
        <f>IF($C13="","",IF($AB13="","PROSES","SELESAI"))</f>
        <v/>
      </c>
      <c r="AD13" s="12" t="n">
        <v>2026</v>
      </c>
      <c r="AE13" s="21">
        <f>HYPERLINK("file:///E:/Muslim/Pelayanan/Kirim MitraKarya/Bantek/2024/PTPN/PTPN IV Regional III/Evaluasi Pokok tidak berbuah/Ex N5/Narasi/Cetak 1","[Buka 2 file]")</f>
        <v/>
      </c>
    </row>
    <row r="14" ht="29" customHeight="1" s="35">
      <c r="A14" s="12" t="n">
        <v>11</v>
      </c>
      <c r="B14" s="15" t="inlineStr">
        <is>
          <t>PTPN IV Regional III (Persero)</t>
        </is>
      </c>
      <c r="C14" s="15" t="inlineStr">
        <is>
          <t>Dusun Hulu, PTPN IV Regional 1</t>
        </is>
      </c>
      <c r="D14" s="12" t="n"/>
      <c r="E14" s="12" t="n"/>
      <c r="F14" s="15" t="n"/>
      <c r="G14" s="12" t="n"/>
      <c r="H14" s="12" t="n"/>
      <c r="I14" s="12" t="n"/>
      <c r="Z14" s="12" t="n"/>
      <c r="AA14" s="12" t="n"/>
      <c r="AB14" s="15" t="n"/>
      <c r="AC14" s="8">
        <f>IF($C14="","",IF($AB14="","PROSES","SELESAI"))</f>
        <v/>
      </c>
      <c r="AD14" s="12" t="n">
        <v>2026</v>
      </c>
      <c r="AE14" s="21">
        <f>HYPERLINK("file:///E:/Muslim/Pelayanan/Kirim MitraKarya/Bantek/2024/PTPN/PTPN IV Regional III/Evaluasi Pokok tidak berbuah/Ex N5/Narasi/Cetak 1","[Buka 2 file]")</f>
        <v/>
      </c>
    </row>
    <row r="15" ht="43.5" customHeight="1" s="35">
      <c r="A15" s="12" t="n">
        <v>12</v>
      </c>
      <c r="B15" s="15" t="inlineStr">
        <is>
          <t>PTPN IV Regional III</t>
        </is>
      </c>
      <c r="C15" s="15" t="inlineStr">
        <is>
          <t>Riau</t>
        </is>
      </c>
      <c r="D15" s="12" t="inlineStr">
        <is>
          <t>Renica Nurhermawati, Annisa Fadhila Sitepu</t>
        </is>
      </c>
      <c r="E15" s="12" t="inlineStr">
        <is>
          <t>22-27 September 2025</t>
        </is>
      </c>
      <c r="F15" s="15" t="inlineStr">
        <is>
          <t>Pemeriksaan lapangan dan rekomendasi bibit kelapa sawit siap salur</t>
        </is>
      </c>
      <c r="G15" s="12" t="n"/>
      <c r="H15" s="12" t="n"/>
      <c r="I15" s="12" t="n"/>
      <c r="Z15" s="12" t="n"/>
      <c r="AA15" s="12" t="n"/>
      <c r="AB15" s="15" t="n"/>
      <c r="AC15" s="8">
        <f>IF($C15="","",IF($AB15="","PROSES","SELESAI"))</f>
        <v/>
      </c>
      <c r="AD15" s="12" t="n">
        <v>2025</v>
      </c>
      <c r="AE15" s="21">
        <f>HYPERLINK("file:///E:/Muslim/Pelayanan/Kirim MitraKarya/Bantek/2024/PTPN/PTPN IV Regional III/Evaluasi Pokok tidak berbuah/Ex N5/Narasi/Cetak 1","[Buka 2 file]")</f>
        <v/>
      </c>
    </row>
    <row r="16" ht="43.5" customHeight="1" s="35">
      <c r="A16" s="12" t="n">
        <v>13</v>
      </c>
      <c r="B16" s="15" t="inlineStr">
        <is>
          <t>PTPN IV Reg. III</t>
        </is>
      </c>
      <c r="C16" s="15" t="inlineStr">
        <is>
          <t>Sei Rokan, Sei Tapung, Terantam dan Sei Lindai</t>
        </is>
      </c>
      <c r="D16" s="12" t="inlineStr">
        <is>
          <t>Eka Listia, Agus Eko Prasetyo, Tjut Ahmad Perdana, M. Yusuf Muslim</t>
        </is>
      </c>
      <c r="E16" s="12" t="inlineStr">
        <is>
          <t>16 s.d 23 Januari 2024</t>
        </is>
      </c>
      <c r="F16" s="15" t="inlineStr">
        <is>
          <t>Kajian Kultur Teknis dan Evaluasi Produksi Tanaman Kelapa Sawit</t>
        </is>
      </c>
      <c r="G16" s="12" t="inlineStr">
        <is>
          <t>√</t>
        </is>
      </c>
      <c r="H16" s="12" t="inlineStr">
        <is>
          <t>√</t>
        </is>
      </c>
      <c r="I16" s="12" t="n"/>
      <c r="J16" s="22" t="n">
        <v>45343</v>
      </c>
      <c r="K16" s="22" t="n">
        <v>45343</v>
      </c>
      <c r="L16" s="22" t="n">
        <v>45351</v>
      </c>
      <c r="M16" s="22" t="n">
        <v>45351</v>
      </c>
      <c r="Z16" s="12" t="inlineStr">
        <is>
          <t>05-03-2024</t>
        </is>
      </c>
      <c r="AA16" s="12" t="inlineStr">
        <is>
          <t>18-11-2024</t>
        </is>
      </c>
      <c r="AB16" s="15" t="n"/>
      <c r="AC16" s="8">
        <f>IF($C16="","",IF($AB16="","PROSES","SELESAI"))</f>
        <v/>
      </c>
      <c r="AD16" s="12" t="n">
        <v>2024</v>
      </c>
      <c r="AE16" s="21">
        <f>HYPERLINK("file:///E:/Muslim/Pelayanan/Kirim MitraKarya/Bantek/2024/PTPN/PTPN IV Regional III/Evaluasi Pokok tidak berbuah/Ex N5/Narasi/Cetak 1","[Buka 2 file]")</f>
        <v/>
      </c>
    </row>
    <row r="17" ht="29" customHeight="1" s="35">
      <c r="A17" s="12" t="n">
        <v>14</v>
      </c>
      <c r="B17" s="15" t="inlineStr">
        <is>
          <t>PTPN IV Reg. III</t>
        </is>
      </c>
      <c r="C17" s="15" t="inlineStr">
        <is>
          <t>Sei Rokan dan Tandun</t>
        </is>
      </c>
      <c r="D17" s="12" t="inlineStr">
        <is>
          <t>Tjut Ahmad Perdana, Iput Pradiko, Lutfi Hafiz</t>
        </is>
      </c>
      <c r="E17" s="12" t="inlineStr">
        <is>
          <t>01 s.d 05 April 2024</t>
        </is>
      </c>
      <c r="F17" s="15" t="inlineStr">
        <is>
          <t>Evaluasi Produksi Tanaman Kelapa Sawit tahun 2024</t>
        </is>
      </c>
      <c r="G17" s="12" t="inlineStr">
        <is>
          <t>30-04-2024</t>
        </is>
      </c>
      <c r="H17" s="12" t="inlineStr">
        <is>
          <t>30-04-2024</t>
        </is>
      </c>
      <c r="I17" s="12" t="n"/>
      <c r="J17" s="22" t="n">
        <v>45412</v>
      </c>
      <c r="K17" s="22" t="n">
        <v>45412</v>
      </c>
      <c r="L17" s="22" t="n">
        <v>45427</v>
      </c>
      <c r="M17" s="22" t="n">
        <v>45427</v>
      </c>
      <c r="Z17" s="12" t="n"/>
      <c r="AA17" s="12" t="n"/>
      <c r="AB17" s="15" t="n"/>
      <c r="AC17" s="8">
        <f>IF($C17="","",IF($AB17="","PROSES","SELESAI"))</f>
        <v/>
      </c>
      <c r="AD17" s="12" t="n">
        <v>2024</v>
      </c>
      <c r="AE17" s="21">
        <f>HYPERLINK("file:///E:/Muslim/Pelayanan/Kirim MitraKarya/Bantek/2024/PTPN/PTPN IV Regional III/Evaluasi Pokok tidak berbuah/Ex N5/Narasi/Cetak 1","[Buka 2 file]")</f>
        <v/>
      </c>
    </row>
    <row r="18">
      <c r="AC18" s="8">
        <f>IF($C18="","",IF($AB18="","PROSES","SELESAI"))</f>
        <v/>
      </c>
    </row>
    <row r="19">
      <c r="AC19" s="8">
        <f>IF($C19="","",IF($AB19="","PROSES","SELESAI"))</f>
        <v/>
      </c>
    </row>
    <row r="20">
      <c r="AC20" s="8">
        <f>IF($C20="","",IF($AB20="","PROSES","SELESAI"))</f>
        <v/>
      </c>
    </row>
    <row r="21">
      <c r="AC21" s="8">
        <f>IF($C21="","",IF($AB21="","PROSES","SELESAI"))</f>
        <v/>
      </c>
    </row>
    <row r="22">
      <c r="AC22" s="8">
        <f>IF($C22="","",IF($AB22="","PROSES","SELESAI"))</f>
        <v/>
      </c>
    </row>
    <row r="23">
      <c r="AC23" s="8">
        <f>IF($C23="","",IF($AB23="","PROSES","SELESAI"))</f>
        <v/>
      </c>
    </row>
    <row r="24">
      <c r="AC24" s="8">
        <f>IF($C24="","",IF($AB24="","PROSES","SELESAI"))</f>
        <v/>
      </c>
    </row>
    <row r="25">
      <c r="AC25" s="8">
        <f>IF($C25="","",IF($AB25="","PROSES","SELESAI"))</f>
        <v/>
      </c>
    </row>
    <row r="26">
      <c r="AC26" s="8">
        <f>IF($C26="","",IF($AB26="","PROSES","SELESAI"))</f>
        <v/>
      </c>
    </row>
    <row r="27">
      <c r="AC27" s="8">
        <f>IF($C27="","",IF($AB27="","PROSES","SELESAI"))</f>
        <v/>
      </c>
    </row>
    <row r="28">
      <c r="AC28" s="8">
        <f>IF($C28="","",IF($AB28="","PROSES","SELESAI"))</f>
        <v/>
      </c>
    </row>
    <row r="29">
      <c r="AC29" s="8">
        <f>IF($C29="","",IF($AB29="","PROSES","SELESAI"))</f>
        <v/>
      </c>
    </row>
    <row r="30">
      <c r="AC30" s="8">
        <f>IF($C30="","",IF($AB30="","PROSES","SELESAI"))</f>
        <v/>
      </c>
    </row>
    <row r="31">
      <c r="AC31" s="8">
        <f>IF($C31="","",IF($AB31="","PROSES","SELESAI"))</f>
        <v/>
      </c>
    </row>
    <row r="32">
      <c r="AC32" s="8">
        <f>IF($C32="","",IF($AB32="","PROSES","SELESAI"))</f>
        <v/>
      </c>
    </row>
    <row r="33">
      <c r="AC33" s="8">
        <f>IF($C33="","",IF($AB33="","PROSES","SELESAI"))</f>
        <v/>
      </c>
    </row>
    <row r="34">
      <c r="AC34" s="8">
        <f>IF($C34="","",IF($AB34="","PROSES","SELESAI"))</f>
        <v/>
      </c>
    </row>
    <row r="35">
      <c r="AC35" s="8">
        <f>IF($C35="","",IF($AB35="","PROSES","SELESAI"))</f>
        <v/>
      </c>
    </row>
    <row r="36">
      <c r="AC36" s="8">
        <f>IF($C36="","",IF($AB36="","PROSES","SELESAI"))</f>
        <v/>
      </c>
    </row>
    <row r="37">
      <c r="AC37" s="8">
        <f>IF($C37="","",IF($AB37="","PROSES","SELESAI"))</f>
        <v/>
      </c>
    </row>
    <row r="38">
      <c r="AC38" s="8">
        <f>IF($C38="","",IF($AB38="","PROSES","SELESAI"))</f>
        <v/>
      </c>
    </row>
    <row r="39">
      <c r="AC39" s="8">
        <f>IF($C39="","",IF($AB39="","PROSES","SELESAI"))</f>
        <v/>
      </c>
    </row>
    <row r="40">
      <c r="AC40" s="8">
        <f>IF($C40="","",IF($AB40="","PROSES","SELESAI"))</f>
        <v/>
      </c>
    </row>
    <row r="41">
      <c r="AC41" s="8">
        <f>IF($C41="","",IF($AB41="","PROSES","SELESAI"))</f>
        <v/>
      </c>
    </row>
    <row r="42">
      <c r="AC42" s="8">
        <f>IF($C42="","",IF($AB42="","PROSES","SELESAI"))</f>
        <v/>
      </c>
    </row>
    <row r="43">
      <c r="AC43" s="8">
        <f>IF($C43="","",IF($AB43="","PROSES","SELESAI"))</f>
        <v/>
      </c>
    </row>
    <row r="44">
      <c r="AC44" s="8">
        <f>IF($C44="","",IF($AB44="","PROSES","SELESAI"))</f>
        <v/>
      </c>
    </row>
    <row r="45">
      <c r="AC45" s="8">
        <f>IF($C45="","",IF($AB45="","PROSES","SELESAI"))</f>
        <v/>
      </c>
    </row>
    <row r="46">
      <c r="AC46" s="8">
        <f>IF($C46="","",IF($AB46="","PROSES","SELESAI"))</f>
        <v/>
      </c>
    </row>
    <row r="47">
      <c r="AC47" s="8">
        <f>IF($C47="","",IF($AB47="","PROSES","SELESAI"))</f>
        <v/>
      </c>
    </row>
    <row r="48">
      <c r="AC48" s="8">
        <f>IF($C48="","",IF($AB48="","PROSES","SELESAI"))</f>
        <v/>
      </c>
    </row>
    <row r="49">
      <c r="AC49" s="8">
        <f>IF($C49="","",IF($AB49="","PROSES","SELESAI"))</f>
        <v/>
      </c>
    </row>
    <row r="50">
      <c r="AC50" s="8">
        <f>IF($C50="","",IF($AB50="","PROSES","SELESAI"))</f>
        <v/>
      </c>
    </row>
    <row r="51">
      <c r="AC51" s="8">
        <f>IF($C51="","",IF($AB51="","PROSES","SELESAI"))</f>
        <v/>
      </c>
    </row>
    <row r="52">
      <c r="AC52" s="8">
        <f>IF($C52="","",IF($AB52="","PROSES","SELESAI"))</f>
        <v/>
      </c>
    </row>
    <row r="53">
      <c r="AC53" s="8">
        <f>IF($C53="","",IF($AB53="","PROSES","SELESAI"))</f>
        <v/>
      </c>
    </row>
    <row r="54">
      <c r="AC54" s="8">
        <f>IF($C54="","",IF($AB54="","PROSES","SELESAI"))</f>
        <v/>
      </c>
    </row>
    <row r="55">
      <c r="AC55" s="8">
        <f>IF($C55="","",IF($AB55="","PROSES","SELESAI"))</f>
        <v/>
      </c>
    </row>
    <row r="56">
      <c r="AC56" s="8">
        <f>IF($C56="","",IF($AB56="","PROSES","SELESAI"))</f>
        <v/>
      </c>
    </row>
    <row r="57">
      <c r="AC57" s="8">
        <f>IF($C57="","",IF($AB57="","PROSES","SELESAI"))</f>
        <v/>
      </c>
    </row>
    <row r="58">
      <c r="AC58" s="8">
        <f>IF($C58="","",IF($AB58="","PROSES","SELESAI"))</f>
        <v/>
      </c>
    </row>
    <row r="59">
      <c r="AC59" s="8">
        <f>IF($C59="","",IF($AB59="","PROSES","SELESAI"))</f>
        <v/>
      </c>
    </row>
    <row r="60">
      <c r="AC60" s="8">
        <f>IF($C60="","",IF($AB60="","PROSES","SELESAI"))</f>
        <v/>
      </c>
    </row>
    <row r="61">
      <c r="AC61" s="8">
        <f>IF($C61="","",IF($AB61="","PROSES","SELESAI"))</f>
        <v/>
      </c>
    </row>
    <row r="62">
      <c r="AC62" s="8">
        <f>IF($C62="","",IF($AB62="","PROSES","SELESAI"))</f>
        <v/>
      </c>
    </row>
    <row r="63">
      <c r="AC63" s="8">
        <f>IF($C63="","",IF($AB63="","PROSES","SELESAI"))</f>
        <v/>
      </c>
    </row>
    <row r="64">
      <c r="AC64" s="8">
        <f>IF($C64="","",IF($AB64="","PROSES","SELESAI"))</f>
        <v/>
      </c>
    </row>
    <row r="65">
      <c r="AC65" s="8">
        <f>IF($C65="","",IF($AB65="","PROSES","SELESAI"))</f>
        <v/>
      </c>
    </row>
    <row r="66">
      <c r="AC66" s="8">
        <f>IF($C66="","",IF($AB66="","PROSES","SELESAI"))</f>
        <v/>
      </c>
    </row>
    <row r="67">
      <c r="AC67" s="8">
        <f>IF($C67="","",IF($AB67="","PROSES","SELESAI"))</f>
        <v/>
      </c>
    </row>
    <row r="68">
      <c r="AC68" s="8">
        <f>IF($C68="","",IF($AB68="","PROSES","SELESAI"))</f>
        <v/>
      </c>
    </row>
    <row r="69">
      <c r="AC69" s="8">
        <f>IF($C69="","",IF($AB69="","PROSES","SELESAI"))</f>
        <v/>
      </c>
    </row>
    <row r="70">
      <c r="AC70" s="8">
        <f>IF($C70="","",IF($AB70="","PROSES","SELESAI"))</f>
        <v/>
      </c>
    </row>
    <row r="71">
      <c r="AC71" s="8">
        <f>IF($C71="","",IF($AB71="","PROSES","SELESAI"))</f>
        <v/>
      </c>
    </row>
    <row r="72">
      <c r="AC72" s="8">
        <f>IF($C72="","",IF($AB72="","PROSES","SELESAI"))</f>
        <v/>
      </c>
    </row>
    <row r="73">
      <c r="AC73" s="8">
        <f>IF($C73="","",IF($AB73="","PROSES","SELESAI"))</f>
        <v/>
      </c>
    </row>
    <row r="74">
      <c r="AC74" s="8">
        <f>IF($C74="","",IF($AB74="","PROSES","SELESAI"))</f>
        <v/>
      </c>
    </row>
    <row r="75">
      <c r="AC75" s="8">
        <f>IF($C75="","",IF($AB75="","PROSES","SELESAI"))</f>
        <v/>
      </c>
    </row>
    <row r="76">
      <c r="AC76" s="8">
        <f>IF($C76="","",IF($AB76="","PROSES","SELESAI"))</f>
        <v/>
      </c>
    </row>
    <row r="77">
      <c r="AC77" s="8">
        <f>IF($C77="","",IF($AB77="","PROSES","SELESAI"))</f>
        <v/>
      </c>
    </row>
    <row r="78">
      <c r="AC78" s="8">
        <f>IF($C78="","",IF($AB78="","PROSES","SELESAI"))</f>
        <v/>
      </c>
    </row>
    <row r="79">
      <c r="AC79" s="8">
        <f>IF($C79="","",IF($AB79="","PROSES","SELESAI"))</f>
        <v/>
      </c>
    </row>
    <row r="80">
      <c r="AC80" s="8">
        <f>IF($C80="","",IF($AB80="","PROSES","SELESAI"))</f>
        <v/>
      </c>
    </row>
    <row r="81">
      <c r="AC81" s="8">
        <f>IF($C81="","",IF($AB81="","PROSES","SELESAI"))</f>
        <v/>
      </c>
    </row>
    <row r="82">
      <c r="AC82" s="8">
        <f>IF($C82="","",IF($AB82="","PROSES","SELESAI"))</f>
        <v/>
      </c>
    </row>
    <row r="83">
      <c r="AC83" s="8">
        <f>IF($C83="","",IF($AB83="","PROSES","SELESAI"))</f>
        <v/>
      </c>
    </row>
    <row r="84">
      <c r="AC84" s="8">
        <f>IF($C84="","",IF($AB84="","PROSES","SELESAI"))</f>
        <v/>
      </c>
    </row>
    <row r="85">
      <c r="AC85" s="8">
        <f>IF($C85="","",IF($AB85="","PROSES","SELESAI"))</f>
        <v/>
      </c>
    </row>
    <row r="86">
      <c r="AC86" s="8">
        <f>IF($C86="","",IF($AB86="","PROSES","SELESAI"))</f>
        <v/>
      </c>
    </row>
    <row r="87">
      <c r="AC87" s="8">
        <f>IF($C87="","",IF($AB87="","PROSES","SELESAI"))</f>
        <v/>
      </c>
    </row>
    <row r="88">
      <c r="AC88" s="8">
        <f>IF($C88="","",IF($AB88="","PROSES","SELESAI"))</f>
        <v/>
      </c>
    </row>
    <row r="89">
      <c r="AC89" s="8">
        <f>IF($C89="","",IF($AB89="","PROSES","SELESAI"))</f>
        <v/>
      </c>
    </row>
    <row r="90">
      <c r="AC90" s="8">
        <f>IF($C90="","",IF($AB90="","PROSES","SELESAI"))</f>
        <v/>
      </c>
    </row>
    <row r="91">
      <c r="AC91" s="8">
        <f>IF($C91="","",IF($AB91="","PROSES","SELESAI"))</f>
        <v/>
      </c>
    </row>
    <row r="92">
      <c r="AC92" s="8">
        <f>IF($C92="","",IF($AB92="","PROSES","SELESAI"))</f>
        <v/>
      </c>
    </row>
    <row r="93">
      <c r="AC93" s="8">
        <f>IF($C93="","",IF($AB93="","PROSES","SELESAI"))</f>
        <v/>
      </c>
    </row>
    <row r="94">
      <c r="AC94" s="8">
        <f>IF($C94="","",IF($AB94="","PROSES","SELESAI"))</f>
        <v/>
      </c>
    </row>
    <row r="95">
      <c r="AC95" s="8">
        <f>IF($C95="","",IF($AB95="","PROSES","SELESAI"))</f>
        <v/>
      </c>
    </row>
    <row r="96">
      <c r="AC96" s="8">
        <f>IF($C96="","",IF($AB96="","PROSES","SELESAI"))</f>
        <v/>
      </c>
    </row>
    <row r="97">
      <c r="AC97" s="8">
        <f>IF($C97="","",IF($AB97="","PROSES","SELESAI"))</f>
        <v/>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001"/>
  <sheetViews>
    <sheetView topLeftCell="T1" zoomScale="55" zoomScaleNormal="55" workbookViewId="0">
      <pane ySplit="3" topLeftCell="A4" activePane="bottomLeft" state="frozen"/>
      <selection pane="bottomLeft" activeCell="A1" sqref="A1:AF3"/>
    </sheetView>
  </sheetViews>
  <sheetFormatPr baseColWidth="8" defaultRowHeight="14.5"/>
  <cols>
    <col width="5" customWidth="1" style="35" min="1" max="1"/>
    <col width="26" customWidth="1" style="35" min="2" max="2"/>
    <col width="22" customWidth="1" style="35" min="3" max="3"/>
    <col width="28" customWidth="1" style="35" min="4" max="4"/>
    <col width="16"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Regional 4</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Regional 4</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Madiyuanto</t>
        </is>
      </c>
      <c r="Q2" s="43" t="n"/>
      <c r="R2" s="42" t="inlineStr">
        <is>
          <t>Pak Fandi Hidayat</t>
        </is>
      </c>
      <c r="S2" s="43" t="n"/>
      <c r="T2" s="42" t="inlineStr">
        <is>
          <t>Buk Ratna</t>
        </is>
      </c>
      <c r="U2" s="43" t="n"/>
      <c r="V2" s="42" t="inlineStr">
        <is>
          <t>Pak Desra</t>
        </is>
      </c>
      <c r="W2" s="43" t="n"/>
      <c r="X2" s="42" t="inlineStr">
        <is>
          <t>Pak M Yusuf M</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c r="A4" s="28" t="n">
        <v>1</v>
      </c>
      <c r="B4" s="29" t="inlineStr">
        <is>
          <t>PTPN IV Regional 4</t>
        </is>
      </c>
      <c r="C4" s="29" t="inlineStr">
        <is>
          <t>Bunut</t>
        </is>
      </c>
      <c r="D4" s="28" t="inlineStr">
        <is>
          <t>Sujadi</t>
        </is>
      </c>
      <c r="E4" s="28" t="inlineStr">
        <is>
          <t>09-11 Juni 2026</t>
        </is>
      </c>
      <c r="F4" s="29" t="inlineStr">
        <is>
          <t>Evaluasi bibit kelapa sawit lewat umur</t>
        </is>
      </c>
      <c r="G4" s="28" t="n"/>
      <c r="H4" s="28" t="n"/>
      <c r="I4" s="28" t="n"/>
      <c r="Z4" s="28" t="n"/>
      <c r="AA4" s="28" t="n"/>
      <c r="AB4" s="29" t="n"/>
      <c r="AC4" s="30">
        <f>IF($C4="","",IF($AB4="","PROSES","SELESAI"))</f>
        <v/>
      </c>
      <c r="AD4" s="28" t="n">
        <v>2026</v>
      </c>
      <c r="AE4" s="21">
        <f>HYPERLINK("file:///E:/Muslim/Pelayanan/Kirim MitraKarya/Bantek/2024/PTPN/PTPN IV Regional IV/Evaluasi Rencana Tanam Ulang/Rimbo Dua/Narasi/Cetak 1","[Buka 2 file]")</f>
        <v/>
      </c>
    </row>
    <row r="5" ht="43.5" customHeight="1" s="35">
      <c r="A5" s="12" t="n">
        <v>2</v>
      </c>
      <c r="B5" s="15" t="inlineStr">
        <is>
          <t xml:space="preserve">PTPN IV Regional IV     </t>
        </is>
      </c>
      <c r="C5" s="15" t="inlineStr">
        <is>
          <t>Batang Hari</t>
        </is>
      </c>
      <c r="D5" s="12" t="inlineStr">
        <is>
          <t>Hambali Sahputra, Soekarno Mismana Putra, Habiburrahman Malik Al- Hamda</t>
        </is>
      </c>
      <c r="E5" s="12" t="inlineStr">
        <is>
          <t>08-15 September 2025</t>
        </is>
      </c>
      <c r="F5" s="15" t="inlineStr">
        <is>
          <t>Evaluasi Rencan Tanam Ulang tahun 2026</t>
        </is>
      </c>
      <c r="G5" s="12" t="inlineStr">
        <is>
          <t>19-09-2025</t>
        </is>
      </c>
      <c r="H5" s="12" t="inlineStr">
        <is>
          <t>22-09-2025</t>
        </is>
      </c>
      <c r="I5" s="12" t="n"/>
      <c r="J5" s="22" t="n">
        <v>45922</v>
      </c>
      <c r="K5" s="22" t="n">
        <v>45922</v>
      </c>
      <c r="L5" s="22" t="n">
        <v>45922</v>
      </c>
      <c r="M5" s="22" t="n">
        <v>45922</v>
      </c>
      <c r="N5" s="22" t="n">
        <v>46028</v>
      </c>
      <c r="O5" s="22" t="n">
        <v>46028</v>
      </c>
      <c r="P5" t="inlineStr">
        <is>
          <t>Pak M Yusuf M (masuk: Moh Imam Aulia)</t>
        </is>
      </c>
      <c r="Q5" t="inlineStr">
        <is>
          <t>Pak M Yusuf M (keluar: Moh Imam Aulia)</t>
        </is>
      </c>
      <c r="Z5" s="12" t="inlineStr">
        <is>
          <t>27-10-2025</t>
        </is>
      </c>
      <c r="AA5" s="12" t="inlineStr">
        <is>
          <t>07-11-2025</t>
        </is>
      </c>
      <c r="AB5" s="15" t="n"/>
      <c r="AC5" s="8">
        <f>IF($C5="","",IF($AB5="","PROSES","SELESAI"))</f>
        <v/>
      </c>
      <c r="AD5" s="12" t="n">
        <v>2025</v>
      </c>
      <c r="AE5" s="21">
        <f>HYPERLINK("file:///E:/Muslim/Pelayanan/Kirim MitraKarya/Bantek/2024/PTPN/PTPN IV Regional IV/Evaluasi Rencana Tanam Ulang/Rimbo Dua/Narasi/Cetak 1","[Buka 2 file]")</f>
        <v/>
      </c>
    </row>
    <row r="6">
      <c r="A6" s="12" t="n">
        <v>3</v>
      </c>
      <c r="B6" s="15" t="inlineStr">
        <is>
          <t xml:space="preserve">PTPN IV Regional IV     </t>
        </is>
      </c>
      <c r="C6" s="15" t="inlineStr">
        <is>
          <t>Rimbo Satu</t>
        </is>
      </c>
      <c r="D6" s="12" t="n"/>
      <c r="E6" s="12" t="n"/>
      <c r="F6" s="15" t="n"/>
      <c r="G6" s="12" t="inlineStr">
        <is>
          <t>19-09-2025</t>
        </is>
      </c>
      <c r="H6" s="12" t="inlineStr">
        <is>
          <t>22-09-2025</t>
        </is>
      </c>
      <c r="I6" s="12" t="n"/>
      <c r="J6" s="22" t="n">
        <v>45922</v>
      </c>
      <c r="K6" s="22" t="n">
        <v>45922</v>
      </c>
      <c r="L6" s="22" t="n">
        <v>45922</v>
      </c>
      <c r="M6" s="22" t="n">
        <v>45922</v>
      </c>
      <c r="N6" s="22" t="n">
        <v>46028</v>
      </c>
      <c r="O6" s="22" t="n">
        <v>46028</v>
      </c>
      <c r="P6" t="inlineStr">
        <is>
          <t>Pak M Yusuf M (masuk: Moh Imam Aulia)</t>
        </is>
      </c>
      <c r="Q6" t="inlineStr">
        <is>
          <t>Pak M Yusuf M (keluar: Moh Imam Aulia)</t>
        </is>
      </c>
      <c r="Z6" s="12" t="inlineStr">
        <is>
          <t>27-10-2025</t>
        </is>
      </c>
      <c r="AA6" s="12" t="inlineStr">
        <is>
          <t>07-11-2025</t>
        </is>
      </c>
      <c r="AB6" s="15" t="n"/>
      <c r="AC6" s="8">
        <f>IF($C6="","",IF($AB6="","PROSES","SELESAI"))</f>
        <v/>
      </c>
      <c r="AD6" s="12" t="n">
        <v>2025</v>
      </c>
      <c r="AE6" s="21">
        <f>HYPERLINK("file:///E:/Muslim/Pelayanan/Kirim MitraKarya/Bantek/2025/PTPN/PT Perkebunan Nusantara IV Regional 4/FS TU/Net/ttd","[Buka 3 file]")</f>
        <v/>
      </c>
    </row>
    <row r="7">
      <c r="A7" s="12" t="n">
        <v>4</v>
      </c>
      <c r="B7" s="15" t="inlineStr">
        <is>
          <t xml:space="preserve">PTPN IV Regional IV     </t>
        </is>
      </c>
      <c r="C7" s="15" t="inlineStr">
        <is>
          <t>Solok Selatan</t>
        </is>
      </c>
      <c r="D7" s="12" t="n"/>
      <c r="E7" s="12" t="n"/>
      <c r="F7" s="15" t="n"/>
      <c r="G7" s="12" t="inlineStr">
        <is>
          <t>19-09-2025</t>
        </is>
      </c>
      <c r="H7" s="12" t="inlineStr">
        <is>
          <t>22-09-2025</t>
        </is>
      </c>
      <c r="I7" s="12" t="n"/>
      <c r="J7" s="22" t="n">
        <v>45922</v>
      </c>
      <c r="K7" s="22" t="n">
        <v>45922</v>
      </c>
      <c r="L7" s="22" t="n">
        <v>45922</v>
      </c>
      <c r="M7" s="22" t="n">
        <v>45922</v>
      </c>
      <c r="N7" s="22" t="n">
        <v>46028</v>
      </c>
      <c r="O7" s="22" t="n">
        <v>46028</v>
      </c>
      <c r="P7" t="inlineStr">
        <is>
          <t>Pak M Yusuf M (masuk: Moh Imam Aulia)</t>
        </is>
      </c>
      <c r="Q7" t="inlineStr">
        <is>
          <t>Pak M Yusuf M (keluar: Moh Imam Aulia)</t>
        </is>
      </c>
      <c r="Z7" s="12" t="inlineStr">
        <is>
          <t>27-10-2025</t>
        </is>
      </c>
      <c r="AA7" s="12" t="inlineStr">
        <is>
          <t>07-11-2025</t>
        </is>
      </c>
      <c r="AB7" s="15" t="n"/>
      <c r="AC7" s="8">
        <f>IF($C7="","",IF($AB7="","PROSES","SELESAI"))</f>
        <v/>
      </c>
      <c r="AD7" s="12" t="n">
        <v>2025</v>
      </c>
      <c r="AE7" s="21">
        <f>HYPERLINK("file:///E:/Muslim/Pelayanan/Kirim MitraKarya/Bantek/2025/PTPN/PT Perkebunan Nusantara IV Regional 4/FS TU/Net/ttd","[Buka 3 file]")</f>
        <v/>
      </c>
    </row>
    <row r="8" ht="29" customHeight="1" s="35">
      <c r="A8" s="12" t="n">
        <v>5</v>
      </c>
      <c r="B8" s="15" t="inlineStr">
        <is>
          <t>PTPN IV Regional IV</t>
        </is>
      </c>
      <c r="C8" s="15" t="inlineStr">
        <is>
          <t>Pangkalan 50 Kota</t>
        </is>
      </c>
      <c r="D8" s="12" t="inlineStr">
        <is>
          <t>Ahmad P. Dongoran, Erlianto, satria p. putra</t>
        </is>
      </c>
      <c r="E8" s="12" t="inlineStr">
        <is>
          <t>11-19 Desember 2025</t>
        </is>
      </c>
      <c r="F8" s="15" t="inlineStr">
        <is>
          <t>Kajian teknis produktivitas</t>
        </is>
      </c>
      <c r="G8" s="12" t="inlineStr">
        <is>
          <t>14-01-2026</t>
        </is>
      </c>
      <c r="H8" s="12" t="inlineStr">
        <is>
          <t>19-01-2026</t>
        </is>
      </c>
      <c r="I8" s="12" t="n"/>
      <c r="J8" s="22" t="n">
        <v>46041</v>
      </c>
      <c r="K8" s="22" t="n">
        <v>46041</v>
      </c>
      <c r="L8" s="22" t="n">
        <v>46090</v>
      </c>
      <c r="M8" s="22" t="n">
        <v>46090</v>
      </c>
      <c r="Z8" s="12" t="inlineStr">
        <is>
          <t>04-02-2026</t>
        </is>
      </c>
      <c r="AA8" s="12" t="inlineStr">
        <is>
          <t>05-02-2026</t>
        </is>
      </c>
      <c r="AB8" s="15" t="n"/>
      <c r="AC8" s="8">
        <f>IF($C8="","",IF($AB8="","PROSES","SELESAI"))</f>
        <v/>
      </c>
      <c r="AD8" s="12" t="n">
        <v>2025</v>
      </c>
      <c r="AE8" s="21">
        <f>HYPERLINK("file:///E:/Muslim/Pelayanan/Kirim MitraKarya/Bantek/2025/PTPN/PT Perkebunan Nusantara IV Regional 4/FS TU/Net/ttd","[Buka 3 file]")</f>
        <v/>
      </c>
    </row>
    <row r="9" ht="29" customHeight="1" s="35">
      <c r="A9" s="12" t="n">
        <v>6</v>
      </c>
      <c r="B9" s="15" t="inlineStr">
        <is>
          <t>PTPN IV Regional IV</t>
        </is>
      </c>
      <c r="C9" s="15" t="inlineStr">
        <is>
          <t>Bukit Kausar</t>
        </is>
      </c>
      <c r="D9" s="12" t="inlineStr">
        <is>
          <t>Ahmad P. Dongoran, Erlianto, satria p. putra</t>
        </is>
      </c>
      <c r="E9" s="12" t="inlineStr">
        <is>
          <t>11-19 Desember 2025</t>
        </is>
      </c>
      <c r="F9" s="15" t="inlineStr">
        <is>
          <t>Kajian teknis produktivitas</t>
        </is>
      </c>
      <c r="G9" s="12" t="inlineStr">
        <is>
          <t>14-01-2026</t>
        </is>
      </c>
      <c r="H9" s="12" t="inlineStr">
        <is>
          <t>19-01-2026</t>
        </is>
      </c>
      <c r="I9" s="12" t="n"/>
      <c r="J9" s="22" t="n">
        <v>46041</v>
      </c>
      <c r="K9" s="22" t="n">
        <v>46041</v>
      </c>
      <c r="L9" s="22" t="n">
        <v>46090</v>
      </c>
      <c r="M9" s="22" t="n">
        <v>46090</v>
      </c>
      <c r="Z9" s="12" t="inlineStr">
        <is>
          <t>04-02-2026</t>
        </is>
      </c>
      <c r="AA9" s="12" t="inlineStr">
        <is>
          <t>05-02-2026</t>
        </is>
      </c>
      <c r="AB9" s="15" t="n"/>
      <c r="AC9" s="8">
        <f>IF($C9="","",IF($AB9="","PROSES","SELESAI"))</f>
        <v/>
      </c>
      <c r="AD9" s="12" t="n">
        <v>2025</v>
      </c>
      <c r="AE9" s="21">
        <f>HYPERLINK("file:///E:/Muslim/Pelayanan/Kirim MitraKarya/Bantek/2025/PTPN/PT Perkebunan Nusantara IV Regional 4/FS TU/Net/ttd","[Buka 3 file]")</f>
        <v/>
      </c>
    </row>
    <row r="10" ht="29" customHeight="1" s="35">
      <c r="A10" s="12" t="n">
        <v>7</v>
      </c>
      <c r="B10" s="15" t="inlineStr">
        <is>
          <t>PTPN IV Regional IV</t>
        </is>
      </c>
      <c r="C10" s="15" t="inlineStr">
        <is>
          <t>Lagan</t>
        </is>
      </c>
      <c r="D10" s="12" t="inlineStr">
        <is>
          <t>Ahmad P. Dongoran, Erlianto, satria p. putra</t>
        </is>
      </c>
      <c r="E10" s="12" t="inlineStr">
        <is>
          <t>20-23 Desember 2025</t>
        </is>
      </c>
      <c r="F10" s="15" t="inlineStr">
        <is>
          <t>Kajian teknis produktivitas</t>
        </is>
      </c>
      <c r="G10" s="12" t="inlineStr">
        <is>
          <t>14-01-2026</t>
        </is>
      </c>
      <c r="H10" s="12" t="inlineStr">
        <is>
          <t>19-01-2026</t>
        </is>
      </c>
      <c r="I10" s="12" t="n"/>
      <c r="J10" s="22" t="n">
        <v>46041</v>
      </c>
      <c r="K10" s="22" t="n">
        <v>46041</v>
      </c>
      <c r="L10" s="22" t="n">
        <v>46090</v>
      </c>
      <c r="M10" s="22" t="n">
        <v>46090</v>
      </c>
      <c r="Z10" s="12" t="inlineStr">
        <is>
          <t>04-02-2026</t>
        </is>
      </c>
      <c r="AA10" s="12" t="inlineStr">
        <is>
          <t>05-02-2026</t>
        </is>
      </c>
      <c r="AB10" s="15" t="n"/>
      <c r="AC10" s="8">
        <f>IF($C10="","",IF($AB10="","PROSES","SELESAI"))</f>
        <v/>
      </c>
      <c r="AD10" s="12" t="n">
        <v>2025</v>
      </c>
      <c r="AE10" s="21">
        <f>HYPERLINK("file:///E:/Muslim/Pelayanan/Kirim MitraKarya/Bantek/2025/PTPN/PT Perkebunan Nusantara IV Regional 4/FS TU/Net/ttd","[Buka 3 file]")</f>
        <v/>
      </c>
    </row>
    <row r="11" ht="29" customHeight="1" s="35">
      <c r="A11" s="12" t="n">
        <v>8</v>
      </c>
      <c r="B11" s="15" t="inlineStr">
        <is>
          <t>PTPN IV Reg. IV (Eks PTPN VI)</t>
        </is>
      </c>
      <c r="C11" s="15" t="inlineStr">
        <is>
          <t>UU Durian Luncuk</t>
        </is>
      </c>
      <c r="D11" s="12" t="inlineStr">
        <is>
          <t>Kurnia Rinanda Filosofi, Darma Syahputra, Andi Syafrizal</t>
        </is>
      </c>
      <c r="E11" s="12" t="inlineStr">
        <is>
          <t>15 s.d 21 Januari 2024</t>
        </is>
      </c>
      <c r="F11" s="15" t="inlineStr">
        <is>
          <t>Kajian Kelayakan TU seluas 571 ha tahun 2024</t>
        </is>
      </c>
      <c r="G11" s="12" t="inlineStr">
        <is>
          <t>√</t>
        </is>
      </c>
      <c r="H11" s="12" t="inlineStr">
        <is>
          <t>√</t>
        </is>
      </c>
      <c r="I11" s="12" t="n"/>
      <c r="J11" s="22" t="n">
        <v>45342</v>
      </c>
      <c r="K11" s="22" t="n">
        <v>45342</v>
      </c>
      <c r="L11" s="22" t="n">
        <v>45349</v>
      </c>
      <c r="M11" s="22" t="n">
        <v>45349</v>
      </c>
      <c r="N11" s="22" t="n">
        <v>45372</v>
      </c>
      <c r="O11" s="22" t="n">
        <v>45372</v>
      </c>
      <c r="Z11" s="12" t="inlineStr">
        <is>
          <t>05-03-2024</t>
        </is>
      </c>
      <c r="AA11" s="12" t="inlineStr">
        <is>
          <t>13-03-2024</t>
        </is>
      </c>
      <c r="AB11" s="15" t="n"/>
      <c r="AC11" s="8">
        <f>IF($C11="","",IF($AB11="","PROSES","SELESAI"))</f>
        <v/>
      </c>
      <c r="AD11" s="12" t="n">
        <v>2024</v>
      </c>
      <c r="AE11" s="21">
        <f>HYPERLINK("file:///E:/Muslim/Pelayanan/Kirim MitraKarya/Bantek/2024/PTPN/PTPN IV Regional IV/Evaluasi Rencana Tanam Ulang/Rimbo Dua/Narasi/Cetak 1","[Buka 2 file]")</f>
        <v/>
      </c>
    </row>
    <row r="12">
      <c r="A12" s="12" t="n">
        <v>9</v>
      </c>
      <c r="B12" s="15" t="inlineStr">
        <is>
          <t>PTPN IV Reg. IV (Eks PTPN VI)</t>
        </is>
      </c>
      <c r="C12" s="15" t="inlineStr">
        <is>
          <t>Solok Selatan</t>
        </is>
      </c>
      <c r="D12" s="12" t="n"/>
      <c r="E12" s="12" t="n"/>
      <c r="F12" s="15" t="n"/>
      <c r="G12" s="12" t="inlineStr">
        <is>
          <t>√</t>
        </is>
      </c>
      <c r="H12" s="12" t="inlineStr">
        <is>
          <t>√</t>
        </is>
      </c>
      <c r="I12" s="12" t="n"/>
      <c r="J12" s="22" t="n">
        <v>45328</v>
      </c>
      <c r="K12" s="22" t="n">
        <v>45328</v>
      </c>
      <c r="L12" s="22" t="n">
        <v>45349</v>
      </c>
      <c r="M12" s="22" t="n">
        <v>45349</v>
      </c>
      <c r="N12" s="22" t="n">
        <v>45372</v>
      </c>
      <c r="O12" s="22" t="n">
        <v>45372</v>
      </c>
      <c r="Z12" s="12" t="inlineStr">
        <is>
          <t>05-03-2024</t>
        </is>
      </c>
      <c r="AA12" s="12" t="inlineStr">
        <is>
          <t>13-03-2024</t>
        </is>
      </c>
      <c r="AB12" s="15" t="n"/>
      <c r="AC12" s="8">
        <f>IF($C12="","",IF($AB12="","PROSES","SELESAI"))</f>
        <v/>
      </c>
      <c r="AD12" s="12" t="n">
        <v>2024</v>
      </c>
      <c r="AE12" s="21">
        <f>HYPERLINK("file:///E:/Muslim/Pelayanan/Kirim MitraKarya/Bantek/2024/PTPN/PTPN IV Regional IV/Evaluasi Rencana Tanam Ulang/Rimbo Dua/Narasi/Cetak 1","[Buka 2 file]")</f>
        <v/>
      </c>
    </row>
    <row r="13">
      <c r="A13" s="12" t="n">
        <v>10</v>
      </c>
      <c r="B13" s="15" t="inlineStr">
        <is>
          <t>PTPN IV Reg. IV (Eks PTPN VI)</t>
        </is>
      </c>
      <c r="C13" s="15" t="inlineStr">
        <is>
          <t>Rimbo Dua</t>
        </is>
      </c>
      <c r="D13" s="12" t="n"/>
      <c r="E13" s="12" t="n"/>
      <c r="F13" s="15" t="n"/>
      <c r="G13" s="12" t="inlineStr">
        <is>
          <t>√</t>
        </is>
      </c>
      <c r="H13" s="12" t="inlineStr">
        <is>
          <t>√</t>
        </is>
      </c>
      <c r="I13" s="12" t="n"/>
      <c r="J13" s="22" t="n">
        <v>45328</v>
      </c>
      <c r="K13" s="22" t="n">
        <v>45328</v>
      </c>
      <c r="L13" s="22" t="n">
        <v>45349</v>
      </c>
      <c r="M13" s="22" t="n">
        <v>45349</v>
      </c>
      <c r="N13" s="22" t="n">
        <v>45596</v>
      </c>
      <c r="O13" s="22" t="n">
        <v>45596</v>
      </c>
      <c r="Z13" s="12" t="inlineStr">
        <is>
          <t>15-03-2024</t>
        </is>
      </c>
      <c r="AA13" s="12" t="inlineStr">
        <is>
          <t>15-03-2024</t>
        </is>
      </c>
      <c r="AB13" s="15" t="n"/>
      <c r="AC13" s="8">
        <f>IF($C13="","",IF($AB13="","PROSES","SELESAI"))</f>
        <v/>
      </c>
      <c r="AD13" s="12" t="n">
        <v>2024</v>
      </c>
      <c r="AE13" s="21">
        <f>HYPERLINK("file:///E:/Muslim/Pelayanan/Kirim MitraKarya/Bantek/2024/PTPN/PTPN IV Regional IV/Evaluasi Rencana Tanam Ulang/Rimbo Dua/Narasi/Cetak 1","[Buka 2 file]")</f>
        <v/>
      </c>
    </row>
    <row r="14" ht="43.5" customHeight="1" s="35">
      <c r="A14" s="12" t="n">
        <v>11</v>
      </c>
      <c r="B14" s="15" t="inlineStr">
        <is>
          <t>PTPN IV Reg. IV (Eks PTPN VI)</t>
        </is>
      </c>
      <c r="C14" s="15" t="inlineStr">
        <is>
          <t>Rimbo Dua</t>
        </is>
      </c>
      <c r="D14" s="12" t="inlineStr">
        <is>
          <t>Zulfi Prima Sani Nasution, Dharma Syahputra, Andi Syafrizal</t>
        </is>
      </c>
      <c r="E14" s="12" t="inlineStr">
        <is>
          <t>19-23 Januari 2024</t>
        </is>
      </c>
      <c r="F14" s="15" t="inlineStr">
        <is>
          <t>Evaluasi Rencan Tanam Ulang tahun 2025</t>
        </is>
      </c>
      <c r="G14" s="12" t="inlineStr">
        <is>
          <t>√</t>
        </is>
      </c>
      <c r="H14" s="12" t="inlineStr">
        <is>
          <t>√</t>
        </is>
      </c>
      <c r="I14" s="12" t="n"/>
      <c r="Z14" s="12" t="inlineStr">
        <is>
          <t>17-09-2024</t>
        </is>
      </c>
      <c r="AA14" s="12" t="inlineStr">
        <is>
          <t>01-10-2024</t>
        </is>
      </c>
      <c r="AB14" s="15" t="n"/>
      <c r="AC14" s="8">
        <f>IF($C14="","",IF($AB14="","PROSES","SELESAI"))</f>
        <v/>
      </c>
      <c r="AD14" s="12" t="n">
        <v>2024</v>
      </c>
      <c r="AE14" s="21">
        <f>HYPERLINK("file:///E:/Muslim/Pelayanan/Kirim MitraKarya/Bantek/2024/PTPN/PTPN IV Regional IV/Evaluasi Rencana Tanam Ulang/Rimbo Dua/Narasi/Cetak 1","[Buka 2 file]")</f>
        <v/>
      </c>
    </row>
    <row r="15" ht="58" customHeight="1" s="35">
      <c r="A15" s="12" t="n">
        <v>12</v>
      </c>
      <c r="B15" s="15" t="inlineStr">
        <is>
          <t xml:space="preserve">PTPN IV Regional IV     </t>
        </is>
      </c>
      <c r="C15" s="15" t="inlineStr">
        <is>
          <t>Bukit Cermin</t>
        </is>
      </c>
      <c r="D15" s="12" t="inlineStr">
        <is>
          <t>Iput Pradiko, M. Yusuf Muslim, Kurnia Rinanda Filosofi Siregar, Agung Rahmat Syahputra, Lutfi Hafiz Harahap</t>
        </is>
      </c>
      <c r="E15" s="12" t="inlineStr">
        <is>
          <t>19-26 Jun 2024</t>
        </is>
      </c>
      <c r="F15" s="15" t="inlineStr">
        <is>
          <t>BT (Kajian teknis areal non produktif)</t>
        </is>
      </c>
      <c r="G15" s="12" t="inlineStr">
        <is>
          <t>15-11-2024</t>
        </is>
      </c>
      <c r="H15" s="12" t="inlineStr">
        <is>
          <t>15-11-2024</t>
        </is>
      </c>
      <c r="I15" s="12" t="n"/>
      <c r="J15" s="22" t="n">
        <v>45614</v>
      </c>
      <c r="K15" s="22" t="n">
        <v>45614</v>
      </c>
      <c r="L15" s="22" t="n">
        <v>45664</v>
      </c>
      <c r="M15" s="22" t="n">
        <v>45664</v>
      </c>
      <c r="Z15" s="12" t="n"/>
      <c r="AA15" s="12" t="n"/>
      <c r="AB15" s="15" t="inlineStr">
        <is>
          <t>20-06-2025</t>
        </is>
      </c>
      <c r="AC15" s="8">
        <f>IF($C15="","",IF($AB15="","PROSES","SELESAI"))</f>
        <v/>
      </c>
      <c r="AD15" s="12" t="n">
        <v>2024</v>
      </c>
      <c r="AE15" s="21">
        <f>HYPERLINK("file:///E:/Muslim/Pelayanan/Kirim MitraKarya/Bantek/2024/PTPN/PTPN IV Regional IV/Evaluasi Rencana Tanam Ulang/Rimbo Dua/Narasi/Cetak 1","[Buka 2 file]")</f>
        <v/>
      </c>
    </row>
    <row r="16" ht="29" customHeight="1" s="35">
      <c r="A16" s="12" t="n">
        <v>13</v>
      </c>
      <c r="B16" s="15" t="inlineStr">
        <is>
          <t xml:space="preserve">PTPN IV Regional IV     </t>
        </is>
      </c>
      <c r="C16" s="15" t="inlineStr">
        <is>
          <t>Pangkalan Lima Puluh Kota</t>
        </is>
      </c>
      <c r="D16" s="12" t="n"/>
      <c r="E16" s="12" t="n"/>
      <c r="F16" s="15" t="n"/>
      <c r="G16" s="12" t="inlineStr">
        <is>
          <t>15-11-2024</t>
        </is>
      </c>
      <c r="H16" s="12" t="inlineStr">
        <is>
          <t>15-11-2024</t>
        </is>
      </c>
      <c r="I16" s="12" t="n"/>
      <c r="J16" s="22" t="n">
        <v>45614</v>
      </c>
      <c r="K16" s="22" t="n">
        <v>45614</v>
      </c>
      <c r="L16" s="22" t="n">
        <v>45664</v>
      </c>
      <c r="M16" s="22" t="n">
        <v>45664</v>
      </c>
      <c r="Z16" s="12" t="n"/>
      <c r="AA16" s="12" t="n"/>
      <c r="AB16" s="15" t="inlineStr">
        <is>
          <t>20-06-2025</t>
        </is>
      </c>
      <c r="AC16" s="8">
        <f>IF($C16="","",IF($AB16="","PROSES","SELESAI"))</f>
        <v/>
      </c>
      <c r="AD16" s="12" t="n">
        <v>2024</v>
      </c>
      <c r="AE16" s="21">
        <f>HYPERLINK("file:///E:/Muslim/Pelayanan/Kirim MitraKarya/Bantek/2024/PTPN/PTPN IV Regional IV/Evaluasi Rencana Tanam Ulang/Rimbo Dua/Narasi/Cetak 1","[Buka 2 file]")</f>
        <v/>
      </c>
    </row>
    <row r="17" ht="43.5" customHeight="1" s="35">
      <c r="A17" s="12" t="n">
        <v>14</v>
      </c>
      <c r="B17" s="15" t="inlineStr">
        <is>
          <t>PTPN IV Regional IV</t>
        </is>
      </c>
      <c r="C17" s="15" t="inlineStr">
        <is>
          <t>Jambi</t>
        </is>
      </c>
      <c r="D17" s="12" t="inlineStr">
        <is>
          <t>Sujadi</t>
        </is>
      </c>
      <c r="E17" s="12" t="inlineStr">
        <is>
          <t>23-26 Juli 2024</t>
        </is>
      </c>
      <c r="F17" s="15" t="inlineStr">
        <is>
          <t>Pemeriksaan lapangan dan rekomendasi bibit kelapa sawit lewat umur</t>
        </is>
      </c>
      <c r="G17" s="12" t="n"/>
      <c r="H17" s="12" t="n"/>
      <c r="I17" s="12" t="n"/>
      <c r="Z17" s="12" t="n"/>
      <c r="AA17" s="12" t="n"/>
      <c r="AB17" s="15" t="n"/>
      <c r="AC17" s="8">
        <f>IF($C17="","",IF($AB17="","PROSES","SELESAI"))</f>
        <v/>
      </c>
      <c r="AD17" s="12" t="n">
        <v>2024</v>
      </c>
      <c r="AE17" s="21">
        <f>HYPERLINK("file:///E:/Muslim/Pelayanan/Kirim MitraKarya/Bantek/2024/PTPN/PTPN IV Regional IV/Evaluasi Rencana Tanam Ulang/Rimbo Dua/Narasi/Cetak 1","[Buka 2 file]")</f>
        <v/>
      </c>
    </row>
    <row r="18">
      <c r="AC18" s="8">
        <f>IF($C18="","",IF($AB18="","PROSES","SELESAI"))</f>
        <v/>
      </c>
    </row>
    <row r="19">
      <c r="AC19" s="8">
        <f>IF($C19="","",IF($AB19="","PROSES","SELESAI"))</f>
        <v/>
      </c>
    </row>
    <row r="20">
      <c r="AC20" s="8">
        <f>IF($C20="","",IF($AB20="","PROSES","SELESAI"))</f>
        <v/>
      </c>
    </row>
    <row r="21">
      <c r="AC21" s="8">
        <f>IF($C21="","",IF($AB21="","PROSES","SELESAI"))</f>
        <v/>
      </c>
    </row>
    <row r="22">
      <c r="AC22" s="8">
        <f>IF($C22="","",IF($AB22="","PROSES","SELESAI"))</f>
        <v/>
      </c>
    </row>
    <row r="23">
      <c r="AC23" s="8">
        <f>IF($C23="","",IF($AB23="","PROSES","SELESAI"))</f>
        <v/>
      </c>
    </row>
    <row r="24">
      <c r="AC24" s="8">
        <f>IF($C24="","",IF($AB24="","PROSES","SELESAI"))</f>
        <v/>
      </c>
    </row>
    <row r="25">
      <c r="AC25" s="8">
        <f>IF($C25="","",IF($AB25="","PROSES","SELESAI"))</f>
        <v/>
      </c>
    </row>
    <row r="26">
      <c r="AC26" s="8">
        <f>IF($C26="","",IF($AB26="","PROSES","SELESAI"))</f>
        <v/>
      </c>
    </row>
    <row r="27">
      <c r="AC27" s="8">
        <f>IF($C27="","",IF($AB27="","PROSES","SELESAI"))</f>
        <v/>
      </c>
    </row>
    <row r="28">
      <c r="AC28" s="8">
        <f>IF($C28="","",IF($AB28="","PROSES","SELESAI"))</f>
        <v/>
      </c>
    </row>
    <row r="29">
      <c r="AC29" s="8">
        <f>IF($C29="","",IF($AB29="","PROSES","SELESAI"))</f>
        <v/>
      </c>
    </row>
    <row r="30">
      <c r="AC30" s="8">
        <f>IF($C30="","",IF($AB30="","PROSES","SELESAI"))</f>
        <v/>
      </c>
    </row>
    <row r="31">
      <c r="AC31" s="8">
        <f>IF($C31="","",IF($AB31="","PROSES","SELESAI"))</f>
        <v/>
      </c>
    </row>
    <row r="32">
      <c r="AC32" s="8">
        <f>IF($C32="","",IF($AB32="","PROSES","SELESAI"))</f>
        <v/>
      </c>
    </row>
    <row r="33">
      <c r="AC33" s="8">
        <f>IF($C33="","",IF($AB33="","PROSES","SELESAI"))</f>
        <v/>
      </c>
    </row>
    <row r="34">
      <c r="AC34" s="8">
        <f>IF($C34="","",IF($AB34="","PROSES","SELESAI"))</f>
        <v/>
      </c>
    </row>
    <row r="35">
      <c r="AC35" s="8">
        <f>IF($C35="","",IF($AB35="","PROSES","SELESAI"))</f>
        <v/>
      </c>
    </row>
    <row r="36">
      <c r="AC36" s="8">
        <f>IF($C36="","",IF($AB36="","PROSES","SELESAI"))</f>
        <v/>
      </c>
    </row>
    <row r="37">
      <c r="AC37" s="8">
        <f>IF($C37="","",IF($AB37="","PROSES","SELESAI"))</f>
        <v/>
      </c>
    </row>
    <row r="38">
      <c r="AC38" s="8">
        <f>IF($C38="","",IF($AB38="","PROSES","SELESAI"))</f>
        <v/>
      </c>
    </row>
    <row r="39">
      <c r="AC39" s="8">
        <f>IF($C39="","",IF($AB39="","PROSES","SELESAI"))</f>
        <v/>
      </c>
    </row>
    <row r="40">
      <c r="AC40" s="8">
        <f>IF($C40="","",IF($AB40="","PROSES","SELESAI"))</f>
        <v/>
      </c>
    </row>
    <row r="41">
      <c r="AC41" s="8">
        <f>IF($C41="","",IF($AB41="","PROSES","SELESAI"))</f>
        <v/>
      </c>
    </row>
    <row r="42">
      <c r="AC42" s="8">
        <f>IF($C42="","",IF($AB42="","PROSES","SELESAI"))</f>
        <v/>
      </c>
    </row>
    <row r="43">
      <c r="AC43" s="8">
        <f>IF($C43="","",IF($AB43="","PROSES","SELESAI"))</f>
        <v/>
      </c>
    </row>
    <row r="44">
      <c r="AC44" s="8">
        <f>IF($C44="","",IF($AB44="","PROSES","SELESAI"))</f>
        <v/>
      </c>
    </row>
    <row r="45">
      <c r="AC45" s="8">
        <f>IF($C45="","",IF($AB45="","PROSES","SELESAI"))</f>
        <v/>
      </c>
    </row>
    <row r="46">
      <c r="AC46" s="8">
        <f>IF($C46="","",IF($AB46="","PROSES","SELESAI"))</f>
        <v/>
      </c>
    </row>
    <row r="47">
      <c r="AC47" s="8">
        <f>IF($C47="","",IF($AB47="","PROSES","SELESAI"))</f>
        <v/>
      </c>
    </row>
    <row r="48">
      <c r="AC48" s="8">
        <f>IF($C48="","",IF($AB48="","PROSES","SELESAI"))</f>
        <v/>
      </c>
    </row>
    <row r="49">
      <c r="AC49" s="8">
        <f>IF($C49="","",IF($AB49="","PROSES","SELESAI"))</f>
        <v/>
      </c>
    </row>
    <row r="50">
      <c r="AC50" s="8">
        <f>IF($C50="","",IF($AB50="","PROSES","SELESAI"))</f>
        <v/>
      </c>
    </row>
    <row r="51">
      <c r="AC51" s="8">
        <f>IF($C51="","",IF($AB51="","PROSES","SELESAI"))</f>
        <v/>
      </c>
    </row>
    <row r="52">
      <c r="AC52" s="8">
        <f>IF($C52="","",IF($AB52="","PROSES","SELESAI"))</f>
        <v/>
      </c>
    </row>
    <row r="53">
      <c r="AC53" s="8">
        <f>IF($C53="","",IF($AB53="","PROSES","SELESAI"))</f>
        <v/>
      </c>
    </row>
    <row r="54">
      <c r="AC54" s="8">
        <f>IF($C54="","",IF($AB54="","PROSES","SELESAI"))</f>
        <v/>
      </c>
    </row>
    <row r="55">
      <c r="AC55" s="8">
        <f>IF($C55="","",IF($AB55="","PROSES","SELESAI"))</f>
        <v/>
      </c>
    </row>
    <row r="56">
      <c r="AC56" s="8">
        <f>IF($C56="","",IF($AB56="","PROSES","SELESAI"))</f>
        <v/>
      </c>
    </row>
    <row r="57">
      <c r="AC57" s="8">
        <f>IF($C57="","",IF($AB57="","PROSES","SELESAI"))</f>
        <v/>
      </c>
    </row>
    <row r="58">
      <c r="AC58" s="8">
        <f>IF($C58="","",IF($AB58="","PROSES","SELESAI"))</f>
        <v/>
      </c>
    </row>
    <row r="59">
      <c r="AC59" s="8">
        <f>IF($C59="","",IF($AB59="","PROSES","SELESAI"))</f>
        <v/>
      </c>
    </row>
    <row r="60">
      <c r="AC60" s="8">
        <f>IF($C60="","",IF($AB60="","PROSES","SELESAI"))</f>
        <v/>
      </c>
    </row>
    <row r="61">
      <c r="AC61" s="8">
        <f>IF($C61="","",IF($AB61="","PROSES","SELESAI"))</f>
        <v/>
      </c>
    </row>
    <row r="62">
      <c r="AC62" s="8">
        <f>IF($C62="","",IF($AB62="","PROSES","SELESAI"))</f>
        <v/>
      </c>
    </row>
    <row r="63">
      <c r="AC63" s="8">
        <f>IF($C63="","",IF($AB63="","PROSES","SELESAI"))</f>
        <v/>
      </c>
    </row>
    <row r="64">
      <c r="AC64" s="8">
        <f>IF($C64="","",IF($AB64="","PROSES","SELESAI"))</f>
        <v/>
      </c>
    </row>
    <row r="65">
      <c r="AC65" s="8">
        <f>IF($C65="","",IF($AB65="","PROSES","SELESAI"))</f>
        <v/>
      </c>
    </row>
    <row r="66">
      <c r="AC66" s="8">
        <f>IF($C66="","",IF($AB66="","PROSES","SELESAI"))</f>
        <v/>
      </c>
    </row>
    <row r="67">
      <c r="AC67" s="8">
        <f>IF($C67="","",IF($AB67="","PROSES","SELESAI"))</f>
        <v/>
      </c>
    </row>
    <row r="68">
      <c r="AC68" s="8">
        <f>IF($C68="","",IF($AB68="","PROSES","SELESAI"))</f>
        <v/>
      </c>
    </row>
    <row r="69">
      <c r="AC69" s="8">
        <f>IF($C69="","",IF($AB69="","PROSES","SELESAI"))</f>
        <v/>
      </c>
    </row>
    <row r="70">
      <c r="AC70" s="8">
        <f>IF($C70="","",IF($AB70="","PROSES","SELESAI"))</f>
        <v/>
      </c>
    </row>
    <row r="71">
      <c r="AC71" s="8">
        <f>IF($C71="","",IF($AB71="","PROSES","SELESAI"))</f>
        <v/>
      </c>
    </row>
    <row r="72">
      <c r="AC72" s="8">
        <f>IF($C72="","",IF($AB72="","PROSES","SELESAI"))</f>
        <v/>
      </c>
    </row>
    <row r="73">
      <c r="AC73" s="8">
        <f>IF($C73="","",IF($AB73="","PROSES","SELESAI"))</f>
        <v/>
      </c>
    </row>
    <row r="74">
      <c r="AC74" s="8">
        <f>IF($C74="","",IF($AB74="","PROSES","SELESAI"))</f>
        <v/>
      </c>
    </row>
    <row r="75">
      <c r="AC75" s="8">
        <f>IF($C75="","",IF($AB75="","PROSES","SELESAI"))</f>
        <v/>
      </c>
    </row>
    <row r="76">
      <c r="AC76" s="8">
        <f>IF($C76="","",IF($AB76="","PROSES","SELESAI"))</f>
        <v/>
      </c>
    </row>
    <row r="77">
      <c r="AC77" s="8">
        <f>IF($C77="","",IF($AB77="","PROSES","SELESAI"))</f>
        <v/>
      </c>
    </row>
    <row r="78">
      <c r="AC78" s="8">
        <f>IF($C78="","",IF($AB78="","PROSES","SELESAI"))</f>
        <v/>
      </c>
    </row>
    <row r="79">
      <c r="AC79" s="8">
        <f>IF($C79="","",IF($AB79="","PROSES","SELESAI"))</f>
        <v/>
      </c>
    </row>
    <row r="80">
      <c r="AC80" s="8">
        <f>IF($C80="","",IF($AB80="","PROSES","SELESAI"))</f>
        <v/>
      </c>
    </row>
    <row r="81">
      <c r="AC81" s="8">
        <f>IF($C81="","",IF($AB81="","PROSES","SELESAI"))</f>
        <v/>
      </c>
    </row>
    <row r="82">
      <c r="AC82" s="8">
        <f>IF($C82="","",IF($AB82="","PROSES","SELESAI"))</f>
        <v/>
      </c>
    </row>
    <row r="83">
      <c r="AC83" s="8">
        <f>IF($C83="","",IF($AB83="","PROSES","SELESAI"))</f>
        <v/>
      </c>
    </row>
    <row r="84">
      <c r="AC84" s="8">
        <f>IF($C84="","",IF($AB84="","PROSES","SELESAI"))</f>
        <v/>
      </c>
    </row>
    <row r="85">
      <c r="AC85" s="8">
        <f>IF($C85="","",IF($AB85="","PROSES","SELESAI"))</f>
        <v/>
      </c>
    </row>
    <row r="86">
      <c r="AC86" s="8">
        <f>IF($C86="","",IF($AB86="","PROSES","SELESAI"))</f>
        <v/>
      </c>
    </row>
    <row r="87">
      <c r="AC87" s="8">
        <f>IF($C87="","",IF($AB87="","PROSES","SELESAI"))</f>
        <v/>
      </c>
    </row>
    <row r="88">
      <c r="AC88" s="8">
        <f>IF($C88="","",IF($AB88="","PROSES","SELESAI"))</f>
        <v/>
      </c>
    </row>
    <row r="89">
      <c r="AC89" s="8">
        <f>IF($C89="","",IF($AB89="","PROSES","SELESAI"))</f>
        <v/>
      </c>
    </row>
    <row r="90">
      <c r="AC90" s="8">
        <f>IF($C90="","",IF($AB90="","PROSES","SELESAI"))</f>
        <v/>
      </c>
    </row>
    <row r="91">
      <c r="AC91" s="8">
        <f>IF($C91="","",IF($AB91="","PROSES","SELESAI"))</f>
        <v/>
      </c>
    </row>
    <row r="92">
      <c r="AC92" s="8">
        <f>IF($C92="","",IF($AB92="","PROSES","SELESAI"))</f>
        <v/>
      </c>
    </row>
    <row r="93">
      <c r="AC93" s="8">
        <f>IF($C93="","",IF($AB93="","PROSES","SELESAI"))</f>
        <v/>
      </c>
    </row>
    <row r="94">
      <c r="AC94" s="8">
        <f>IF($C94="","",IF($AB94="","PROSES","SELESAI"))</f>
        <v/>
      </c>
    </row>
    <row r="95">
      <c r="AC95" s="8">
        <f>IF($C95="","",IF($AB95="","PROSES","SELESAI"))</f>
        <v/>
      </c>
    </row>
    <row r="96">
      <c r="AC96" s="8">
        <f>IF($C96="","",IF($AB96="","PROSES","SELESAI"))</f>
        <v/>
      </c>
    </row>
    <row r="97">
      <c r="AC97" s="8">
        <f>IF($C97="","",IF($AB97="","PROSES","SELESAI"))</f>
        <v/>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001"/>
  <sheetViews>
    <sheetView topLeftCell="T1" zoomScale="55" zoomScaleNormal="55" workbookViewId="0">
      <pane ySplit="3" topLeftCell="A4" activePane="bottomLeft" state="frozen"/>
      <selection pane="bottomLeft" activeCell="A1" sqref="A1:AF3"/>
    </sheetView>
  </sheetViews>
  <sheetFormatPr baseColWidth="8" defaultRowHeight="14.5"/>
  <cols>
    <col width="5" customWidth="1" style="35" min="1" max="1"/>
    <col width="26" customWidth="1" style="35" min="2" max="2"/>
    <col width="22" customWidth="1" style="35" min="3" max="3"/>
    <col width="28" customWidth="1" style="35" min="4" max="4"/>
    <col width="16"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Regional 5</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Regional 5</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Madiyuanto</t>
        </is>
      </c>
      <c r="Q2" s="43" t="n"/>
      <c r="R2" s="42" t="inlineStr">
        <is>
          <t>Buk Ratna</t>
        </is>
      </c>
      <c r="S2" s="43" t="n"/>
      <c r="T2" s="42" t="inlineStr">
        <is>
          <t>Pak Desra</t>
        </is>
      </c>
      <c r="U2" s="43" t="n"/>
      <c r="V2" s="42" t="inlineStr">
        <is>
          <t>Pak M Yusuf M</t>
        </is>
      </c>
      <c r="W2" s="43" t="n"/>
      <c r="X2" s="42" t="inlineStr">
        <is>
          <t>Verifikator</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ht="43.5" customHeight="1" s="35">
      <c r="A4" s="28" t="n">
        <v>1</v>
      </c>
      <c r="B4" s="29" t="inlineStr">
        <is>
          <t>PTPN IV Regional V</t>
        </is>
      </c>
      <c r="C4" s="29" t="inlineStr">
        <is>
          <t>Gunung Emas</t>
        </is>
      </c>
      <c r="D4" s="28" t="inlineStr">
        <is>
          <t>M. Yusuf Muslim, Rana Farrasati, Asma Nabila, muslim nugraha</t>
        </is>
      </c>
      <c r="E4" s="28" t="inlineStr">
        <is>
          <t>07-14 April 2026</t>
        </is>
      </c>
      <c r="F4" s="29" t="inlineStr">
        <is>
          <t>Kajian kelayakan TU TK tahun 2026 dan 2027</t>
        </is>
      </c>
      <c r="G4" s="28" t="inlineStr">
        <is>
          <t>22-06-2026</t>
        </is>
      </c>
      <c r="H4" s="28" t="inlineStr">
        <is>
          <t>22-06-2026</t>
        </is>
      </c>
      <c r="I4" s="28" t="n"/>
      <c r="Z4" s="28" t="n"/>
      <c r="AA4" s="28" t="n"/>
      <c r="AB4" s="29" t="n"/>
      <c r="AC4" s="30">
        <f>IF($C4="","",IF($AB4="","PROSES","SELESAI"))</f>
        <v/>
      </c>
      <c r="AD4" s="28" t="n">
        <v>2026</v>
      </c>
      <c r="AE4" s="21">
        <f>HYPERLINK("file:///E:/Muslim/Pelayanan/Kirim MitraKarya/Bantek/2025/PTPN/PT Perkebunan Nusantara IV Regional 5/FS TU/Net/Ref 1 tidak dikirim","[Buka 12 file]")</f>
        <v/>
      </c>
    </row>
    <row r="5">
      <c r="A5" s="12" t="n">
        <v>2</v>
      </c>
      <c r="B5" s="15" t="inlineStr">
        <is>
          <t>PTPN IV Regional V</t>
        </is>
      </c>
      <c r="C5" s="15" t="inlineStr">
        <is>
          <t>Gunung Meliau</t>
        </is>
      </c>
      <c r="D5" s="12" t="n"/>
      <c r="E5" s="12" t="n"/>
      <c r="F5" s="15" t="n"/>
      <c r="G5" s="12" t="inlineStr">
        <is>
          <t>22-06-2026</t>
        </is>
      </c>
      <c r="H5" s="12" t="inlineStr">
        <is>
          <t>22-06-2026</t>
        </is>
      </c>
      <c r="I5" s="12" t="n"/>
      <c r="Z5" s="12" t="n"/>
      <c r="AA5" s="12" t="n"/>
      <c r="AB5" s="15" t="n"/>
      <c r="AC5" s="8">
        <f>IF($C5="","",IF($AB5="","PROSES","SELESAI"))</f>
        <v/>
      </c>
      <c r="AD5" s="12" t="n">
        <v>2026</v>
      </c>
      <c r="AE5" s="21">
        <f>HYPERLINK("file:///E:/Muslim/Pelayanan/Kirim MitraKarya/Bantek/2025/PTPN/PT Perkebunan Nusantara IV Regional 5/FS TU/Net/Ref 1 tidak dikirim","[Buka 12 file]")</f>
        <v/>
      </c>
    </row>
    <row r="6">
      <c r="A6" s="12" t="n">
        <v>3</v>
      </c>
      <c r="B6" s="15" t="inlineStr">
        <is>
          <t>PTPN IV Regional V</t>
        </is>
      </c>
      <c r="C6" s="15" t="inlineStr">
        <is>
          <t>Kembayan</t>
        </is>
      </c>
      <c r="D6" s="12" t="n"/>
      <c r="E6" s="12" t="n"/>
      <c r="F6" s="15" t="n"/>
      <c r="G6" s="12" t="inlineStr">
        <is>
          <t>22-06-2026</t>
        </is>
      </c>
      <c r="H6" s="12" t="inlineStr">
        <is>
          <t>22-06-2026</t>
        </is>
      </c>
      <c r="I6" s="12" t="n"/>
      <c r="Z6" s="12" t="n"/>
      <c r="AA6" s="12" t="n"/>
      <c r="AB6" s="15" t="n"/>
      <c r="AC6" s="8">
        <f>IF($C6="","",IF($AB6="","PROSES","SELESAI"))</f>
        <v/>
      </c>
      <c r="AD6" s="12" t="n">
        <v>2026</v>
      </c>
      <c r="AE6" s="21">
        <f>HYPERLINK("file:///E:/Muslim/Pelayanan/Kirim MitraKarya/Bantek/2025/PTPN/PT Perkebunan Nusantara IV Regional 5/FS TU/Net/Ref 1 tidak dikirim","[Buka 12 file]")</f>
        <v/>
      </c>
    </row>
    <row r="7">
      <c r="A7" s="12" t="n">
        <v>4</v>
      </c>
      <c r="B7" s="15" t="inlineStr">
        <is>
          <t>PTPN IV Regional V</t>
        </is>
      </c>
      <c r="C7" s="15" t="inlineStr">
        <is>
          <t>Parindu</t>
        </is>
      </c>
      <c r="D7" s="12" t="n"/>
      <c r="E7" s="12" t="n"/>
      <c r="F7" s="15" t="n"/>
      <c r="G7" s="12" t="inlineStr">
        <is>
          <t>24-06-2026</t>
        </is>
      </c>
      <c r="H7" s="12" t="inlineStr">
        <is>
          <t>24-06-2026</t>
        </is>
      </c>
      <c r="I7" s="12" t="n"/>
      <c r="J7" s="22" t="n">
        <v>46197</v>
      </c>
      <c r="K7" s="22" t="n">
        <v>46202</v>
      </c>
      <c r="Z7" s="12" t="inlineStr">
        <is>
          <t>24-06-2026</t>
        </is>
      </c>
      <c r="AA7" s="12" t="inlineStr">
        <is>
          <t>29-06-2026</t>
        </is>
      </c>
      <c r="AB7" s="15" t="n"/>
      <c r="AC7" s="8">
        <f>IF($C7="","",IF($AB7="","PROSES","SELESAI"))</f>
        <v/>
      </c>
      <c r="AD7" s="12" t="n">
        <v>2026</v>
      </c>
      <c r="AE7" s="21">
        <f>HYPERLINK("file:///E:/Muslim/Pelayanan/Kirim MitraKarya/Bantek/2025/PTPN/PT Perkebunan Nusantara IV Regional 5/FS TU/Net/Ref 1 tidak dikirim","[Buka 12 file]")</f>
        <v/>
      </c>
    </row>
    <row r="8">
      <c r="A8" s="12" t="n">
        <v>5</v>
      </c>
      <c r="B8" s="15" t="inlineStr">
        <is>
          <t>PTPN IV Regional V</t>
        </is>
      </c>
      <c r="C8" s="15" t="inlineStr">
        <is>
          <t>Rimba Belian</t>
        </is>
      </c>
      <c r="D8" s="12" t="n"/>
      <c r="E8" s="12" t="n"/>
      <c r="F8" s="15" t="n"/>
      <c r="G8" s="12" t="inlineStr">
        <is>
          <t>22-06-2026</t>
        </is>
      </c>
      <c r="H8" s="12" t="inlineStr">
        <is>
          <t>22-06-2026</t>
        </is>
      </c>
      <c r="I8" s="12" t="n"/>
      <c r="Z8" s="12" t="n"/>
      <c r="AA8" s="12" t="n"/>
      <c r="AB8" s="15" t="n"/>
      <c r="AC8" s="8">
        <f>IF($C8="","",IF($AB8="","PROSES","SELESAI"))</f>
        <v/>
      </c>
      <c r="AD8" s="12" t="n">
        <v>2026</v>
      </c>
      <c r="AE8" s="21">
        <f>HYPERLINK("file:///E:/Muslim/Pelayanan/Kirim MitraKarya/Bantek/2025/PTPN/PT Perkebunan Nusantara IV Regional 5/FS TU/Net/Ref 1 tidak dikirim","[Buka 12 file]")</f>
        <v/>
      </c>
    </row>
    <row r="9">
      <c r="A9" s="12" t="n">
        <v>6</v>
      </c>
      <c r="B9" s="15" t="inlineStr">
        <is>
          <t>PTPN IV Regional V</t>
        </is>
      </c>
      <c r="C9" s="15" t="inlineStr">
        <is>
          <t>Sintang</t>
        </is>
      </c>
      <c r="D9" s="12" t="n"/>
      <c r="E9" s="12" t="n"/>
      <c r="F9" s="15" t="n"/>
      <c r="G9" s="12" t="n"/>
      <c r="H9" s="12" t="n"/>
      <c r="I9" s="12" t="n"/>
      <c r="Z9" s="12" t="n"/>
      <c r="AA9" s="12" t="n"/>
      <c r="AB9" s="15" t="n"/>
      <c r="AC9" s="8">
        <f>IF($C9="","",IF($AB9="","PROSES","SELESAI"))</f>
        <v/>
      </c>
      <c r="AD9" s="12" t="n">
        <v>2026</v>
      </c>
      <c r="AE9" s="21">
        <f>HYPERLINK("file:///E:/Muslim/Pelayanan/Kirim MitraKarya/Bantek/2025/PTPN/PT Perkebunan Nusantara IV Regional 5/FS TU/Net/Ref 1 tidak dikirim","[Buka 12 file]")</f>
        <v/>
      </c>
    </row>
    <row r="10" ht="29" customHeight="1" s="35">
      <c r="A10" s="12" t="n">
        <v>7</v>
      </c>
      <c r="B10" s="15" t="inlineStr">
        <is>
          <t>PTPN IV Regional V</t>
        </is>
      </c>
      <c r="C10" s="15" t="inlineStr">
        <is>
          <t>Longkali</t>
        </is>
      </c>
      <c r="D10" s="12" t="inlineStr">
        <is>
          <t>Fandi Hidayat, dharma syahputra, irfandi nugraha</t>
        </is>
      </c>
      <c r="E10" s="12" t="inlineStr">
        <is>
          <t>05-11 April 2026</t>
        </is>
      </c>
      <c r="F10" s="15" t="n"/>
      <c r="G10" s="12" t="inlineStr">
        <is>
          <t>22-06-2026</t>
        </is>
      </c>
      <c r="H10" s="12" t="inlineStr">
        <is>
          <t>22-06-2026</t>
        </is>
      </c>
      <c r="I10" s="12" t="n"/>
      <c r="Z10" s="12" t="n"/>
      <c r="AA10" s="12" t="n"/>
      <c r="AB10" s="15" t="n"/>
      <c r="AC10" s="8">
        <f>IF($C10="","",IF($AB10="","PROSES","SELESAI"))</f>
        <v/>
      </c>
      <c r="AD10" s="12" t="n">
        <v>2026</v>
      </c>
      <c r="AE10" s="21">
        <f>HYPERLINK("file:///E:/Muslim/Pelayanan/Kirim MitraKarya/Bantek/2025/PTPN/PT Perkebunan Nusantara IV Regional 5/FS TU/Net/Ref 1 tidak dikirim","[Buka 12 file]")</f>
        <v/>
      </c>
    </row>
    <row r="11">
      <c r="A11" s="12" t="n">
        <v>8</v>
      </c>
      <c r="B11" s="15" t="inlineStr">
        <is>
          <t>PTPN IV Regional V</t>
        </is>
      </c>
      <c r="C11" s="15" t="inlineStr">
        <is>
          <t>Pandawa</t>
        </is>
      </c>
      <c r="D11" s="12" t="n"/>
      <c r="E11" s="12" t="n"/>
      <c r="F11" s="15" t="n"/>
      <c r="G11" s="12" t="inlineStr">
        <is>
          <t>22-06-2026</t>
        </is>
      </c>
      <c r="H11" s="12" t="inlineStr">
        <is>
          <t>22-06-2026</t>
        </is>
      </c>
      <c r="I11" s="12" t="n"/>
      <c r="Z11" s="12" t="n"/>
      <c r="AA11" s="12" t="n"/>
      <c r="AB11" s="15" t="n"/>
      <c r="AC11" s="8">
        <f>IF($C11="","",IF($AB11="","PROSES","SELESAI"))</f>
        <v/>
      </c>
      <c r="AD11" s="12" t="n">
        <v>2026</v>
      </c>
      <c r="AE11" s="21">
        <f>HYPERLINK("file:///E:/Muslim/Pelayanan/Kirim MitraKarya/Bantek/2025/PTPN/PT Perkebunan Nusantara IV Regional 5/FS TU/Net/Ref 1 tidak dikirim","[Buka 12 file]")</f>
        <v/>
      </c>
    </row>
    <row r="12">
      <c r="A12" s="12" t="n">
        <v>9</v>
      </c>
      <c r="B12" s="15" t="inlineStr">
        <is>
          <t>PTPN IV Regional V</t>
        </is>
      </c>
      <c r="C12" s="15" t="inlineStr">
        <is>
          <t>Tabara</t>
        </is>
      </c>
      <c r="D12" s="12" t="n"/>
      <c r="E12" s="12" t="n"/>
      <c r="F12" s="15" t="n"/>
      <c r="G12" s="12" t="inlineStr">
        <is>
          <t>22-06-2026</t>
        </is>
      </c>
      <c r="H12" s="12" t="inlineStr">
        <is>
          <t>22-06-2026</t>
        </is>
      </c>
      <c r="I12" s="12" t="n"/>
      <c r="Z12" s="12" t="n"/>
      <c r="AA12" s="12" t="n"/>
      <c r="AB12" s="15" t="n"/>
      <c r="AC12" s="8">
        <f>IF($C12="","",IF($AB12="","PROSES","SELESAI"))</f>
        <v/>
      </c>
      <c r="AD12" s="12" t="n">
        <v>2026</v>
      </c>
      <c r="AE12" s="21">
        <f>HYPERLINK("file:///E:/Muslim/Pelayanan/Kirim MitraKarya/Bantek/2025/PTPN/PT Perkebunan Nusantara IV Regional 5/FS TU/Net/Ref 1 tidak dikirim","[Buka 12 file]")</f>
        <v/>
      </c>
    </row>
    <row r="13">
      <c r="A13" s="12" t="n">
        <v>10</v>
      </c>
      <c r="B13" s="15" t="inlineStr">
        <is>
          <t>PTPN IV Regional V</t>
        </is>
      </c>
      <c r="C13" s="15" t="inlineStr">
        <is>
          <t>Tajati</t>
        </is>
      </c>
      <c r="D13" s="12" t="n"/>
      <c r="E13" s="12" t="n"/>
      <c r="F13" s="15" t="n"/>
      <c r="G13" s="12" t="inlineStr">
        <is>
          <t>22-06-2026</t>
        </is>
      </c>
      <c r="H13" s="12" t="inlineStr">
        <is>
          <t>22-06-2026</t>
        </is>
      </c>
      <c r="I13" s="12" t="n"/>
      <c r="Z13" s="12" t="n"/>
      <c r="AA13" s="12" t="n"/>
      <c r="AB13" s="15" t="n"/>
      <c r="AC13" s="8">
        <f>IF($C13="","",IF($AB13="","PROSES","SELESAI"))</f>
        <v/>
      </c>
      <c r="AD13" s="12" t="n">
        <v>2026</v>
      </c>
      <c r="AE13" s="21">
        <f>HYPERLINK("file:///E:/Muslim/Pelayanan/Kirim MitraKarya/Bantek/2025/PTPN/PT Perkebunan Nusantara IV Regional 5/FS TU/Net/Ref 1 tidak dikirim","[Buka 12 file]")</f>
        <v/>
      </c>
    </row>
    <row r="14">
      <c r="A14" s="12" t="n">
        <v>11</v>
      </c>
      <c r="B14" s="15" t="inlineStr">
        <is>
          <t>PTPN IV Regional V</t>
        </is>
      </c>
      <c r="C14" s="15" t="inlineStr">
        <is>
          <t>Pamukan</t>
        </is>
      </c>
      <c r="D14" s="12" t="n"/>
      <c r="E14" s="12" t="n"/>
      <c r="F14" s="15" t="n"/>
      <c r="G14" s="12" t="inlineStr">
        <is>
          <t>22-06-2026</t>
        </is>
      </c>
      <c r="H14" s="12" t="inlineStr">
        <is>
          <t>22-06-2026</t>
        </is>
      </c>
      <c r="I14" s="12" t="n"/>
      <c r="Z14" s="12" t="n"/>
      <c r="AA14" s="12" t="n"/>
      <c r="AB14" s="15" t="n"/>
      <c r="AC14" s="8">
        <f>IF($C14="","",IF($AB14="","PROSES","SELESAI"))</f>
        <v/>
      </c>
      <c r="AD14" s="12" t="n">
        <v>2026</v>
      </c>
      <c r="AE14" s="21">
        <f>HYPERLINK("file:///E:/Muslim/Pelayanan/Kirim MitraKarya/Bantek/2025/PTPN/PT Perkebunan Nusantara IV Regional 5/FS TU/Net/Ref 1 tidak dikirim","[Buka 12 file]")</f>
        <v/>
      </c>
    </row>
    <row r="15" ht="29" customHeight="1" s="35">
      <c r="A15" s="12" t="n">
        <v>12</v>
      </c>
      <c r="B15" s="15" t="inlineStr">
        <is>
          <t>PTPN IV Regional V</t>
        </is>
      </c>
      <c r="C15" s="15" t="inlineStr">
        <is>
          <t>Tabara</t>
        </is>
      </c>
      <c r="D15" s="12" t="inlineStr">
        <is>
          <t>Desra Sahputra, Agung Rahmat Syahputra</t>
        </is>
      </c>
      <c r="E15" s="12" t="inlineStr">
        <is>
          <t>06-15 Januari 2025</t>
        </is>
      </c>
      <c r="F15" s="15" t="inlineStr">
        <is>
          <t>(Kajian kelayakan tanaman ulang kelapa sawit tahun 2025)</t>
        </is>
      </c>
      <c r="G15" s="12" t="inlineStr">
        <is>
          <t>26-11-2025</t>
        </is>
      </c>
      <c r="H15" s="12" t="inlineStr">
        <is>
          <t>26-11-2025</t>
        </is>
      </c>
      <c r="I15" s="12" t="n"/>
      <c r="J15" s="22" t="n">
        <v>45988</v>
      </c>
      <c r="K15" s="22" t="n">
        <v>45988</v>
      </c>
      <c r="L15" s="22" t="n">
        <v>45995</v>
      </c>
      <c r="M15" s="22" t="n">
        <v>45995</v>
      </c>
      <c r="N15" s="22" t="n">
        <v>46014</v>
      </c>
      <c r="O15" s="22" t="n">
        <v>46014</v>
      </c>
      <c r="Z15" s="12" t="inlineStr">
        <is>
          <t>23-12-2025</t>
        </is>
      </c>
      <c r="AA15" s="12" t="n"/>
      <c r="AB15" s="15" t="n"/>
      <c r="AC15" s="8">
        <f>IF($C15="","",IF($AB15="","PROSES","SELESAI"))</f>
        <v/>
      </c>
      <c r="AD15" s="12" t="n">
        <v>2025</v>
      </c>
      <c r="AE15" s="21">
        <f>HYPERLINK("file:///E:/Muslim/Pelayanan/Kirim MitraKarya/Bantek/2025/PTPN/PT Perkebunan Nusantara IV Regional 5/FS TU/Net/Ref 1 tidak dikirim","[Buka 12 file]")</f>
        <v/>
      </c>
    </row>
    <row r="16">
      <c r="A16" s="12" t="n">
        <v>13</v>
      </c>
      <c r="B16" s="15" t="inlineStr">
        <is>
          <t>PTPN IV Regional V</t>
        </is>
      </c>
      <c r="C16" s="15" t="inlineStr">
        <is>
          <t>Tajati</t>
        </is>
      </c>
      <c r="D16" s="12" t="n"/>
      <c r="E16" s="12" t="n"/>
      <c r="F16" s="15" t="n"/>
      <c r="G16" s="12" t="inlineStr">
        <is>
          <t>26-11-2025</t>
        </is>
      </c>
      <c r="H16" s="12" t="inlineStr">
        <is>
          <t>26-11-2025</t>
        </is>
      </c>
      <c r="I16" s="12" t="n"/>
      <c r="J16" s="22" t="n">
        <v>45988</v>
      </c>
      <c r="K16" s="22" t="n">
        <v>45988</v>
      </c>
      <c r="L16" s="22" t="n">
        <v>45995</v>
      </c>
      <c r="M16" s="22" t="n">
        <v>45995</v>
      </c>
      <c r="N16" s="22" t="n">
        <v>46014</v>
      </c>
      <c r="O16" s="22" t="n">
        <v>46014</v>
      </c>
      <c r="Z16" s="12" t="inlineStr">
        <is>
          <t>23-12-2025</t>
        </is>
      </c>
      <c r="AA16" s="12" t="n"/>
      <c r="AB16" s="15" t="n"/>
      <c r="AC16" s="8">
        <f>IF($C16="","",IF($AB16="","PROSES","SELESAI"))</f>
        <v/>
      </c>
      <c r="AD16" s="12" t="n">
        <v>2025</v>
      </c>
      <c r="AE16" s="21">
        <f>HYPERLINK("file:///E:/Muslim/Pelayanan/Kirim MitraKarya/Bantek/2025/PTPN/PT Perkebunan Nusantara IV Regional 5/FS TU/Net/Ref 1 tidak dikirim","[Buka 12 file]")</f>
        <v/>
      </c>
    </row>
    <row r="17">
      <c r="A17" s="12" t="n">
        <v>14</v>
      </c>
      <c r="B17" s="15" t="inlineStr">
        <is>
          <t>PTPN IV Regional V</t>
        </is>
      </c>
      <c r="C17" s="15" t="inlineStr">
        <is>
          <t>Pandawa</t>
        </is>
      </c>
      <c r="D17" s="12" t="n"/>
      <c r="E17" s="12" t="n"/>
      <c r="F17" s="15" t="n"/>
      <c r="G17" s="12" t="inlineStr">
        <is>
          <t>26-11-2025</t>
        </is>
      </c>
      <c r="H17" s="12" t="inlineStr">
        <is>
          <t>26-11-2025</t>
        </is>
      </c>
      <c r="I17" s="12" t="n"/>
      <c r="J17" s="22" t="n">
        <v>45988</v>
      </c>
      <c r="K17" s="22" t="n">
        <v>45988</v>
      </c>
      <c r="L17" s="22" t="n">
        <v>45995</v>
      </c>
      <c r="M17" s="22" t="n">
        <v>45995</v>
      </c>
      <c r="N17" s="22" t="n">
        <v>46014</v>
      </c>
      <c r="O17" s="22" t="n">
        <v>46014</v>
      </c>
      <c r="Z17" s="12" t="inlineStr">
        <is>
          <t>23-12-2025</t>
        </is>
      </c>
      <c r="AA17" s="12" t="n"/>
      <c r="AB17" s="15" t="n"/>
      <c r="AC17" s="8">
        <f>IF($C17="","",IF($AB17="","PROSES","SELESAI"))</f>
        <v/>
      </c>
      <c r="AD17" s="12" t="n">
        <v>2025</v>
      </c>
      <c r="AE17" s="21">
        <f>HYPERLINK("file:///E:/Muslim/Pelayanan/Kirim MitraKarya/Bantek/2025/PTPN/PT Perkebunan Nusantara IV Regional 5/FS TU/Net/Ref 1 tidak dikirim","[Buka 12 file]")</f>
        <v/>
      </c>
    </row>
    <row r="18">
      <c r="A18" s="12" t="n">
        <v>15</v>
      </c>
      <c r="B18" s="15" t="inlineStr">
        <is>
          <t>PTPN IV Regional V</t>
        </is>
      </c>
      <c r="C18" s="15" t="inlineStr">
        <is>
          <t>Pamukan</t>
        </is>
      </c>
      <c r="D18" s="12" t="n"/>
      <c r="E18" s="12" t="n"/>
      <c r="F18" s="15" t="n"/>
      <c r="G18" s="12" t="inlineStr">
        <is>
          <t>26-11-2025</t>
        </is>
      </c>
      <c r="H18" s="12" t="inlineStr">
        <is>
          <t>26-11-2025</t>
        </is>
      </c>
      <c r="I18" s="12" t="n"/>
      <c r="J18" s="22" t="n">
        <v>45988</v>
      </c>
      <c r="K18" s="22" t="n">
        <v>45988</v>
      </c>
      <c r="L18" s="22" t="n">
        <v>46014</v>
      </c>
      <c r="M18" s="22" t="n">
        <v>46014</v>
      </c>
      <c r="N18" s="22" t="n">
        <v>45999</v>
      </c>
      <c r="O18" s="22" t="n">
        <v>45999</v>
      </c>
      <c r="Z18" s="12" t="inlineStr">
        <is>
          <t>23-12-2025</t>
        </is>
      </c>
      <c r="AA18" s="12" t="n"/>
      <c r="AB18" s="15" t="n"/>
      <c r="AC18" s="8">
        <f>IF($C18="","",IF($AB18="","PROSES","SELESAI"))</f>
        <v/>
      </c>
      <c r="AD18" s="12" t="n">
        <v>2025</v>
      </c>
      <c r="AE18" s="21">
        <f>HYPERLINK("file:///E:/Muslim/Pelayanan/Kirim MitraKarya/Bantek/2025/PTPN/PT Perkebunan Nusantara IV Regional 5/FS TU/Net/Ref 1 tidak dikirim","[Buka 12 file]")</f>
        <v/>
      </c>
    </row>
    <row r="19" ht="29" customHeight="1" s="35">
      <c r="A19" s="12" t="n">
        <v>16</v>
      </c>
      <c r="B19" s="15" t="inlineStr">
        <is>
          <t>PTPN IV Regional V</t>
        </is>
      </c>
      <c r="C19" s="15" t="inlineStr">
        <is>
          <t>Gunung Meliau</t>
        </is>
      </c>
      <c r="D19" s="12" t="inlineStr">
        <is>
          <t>Kurnia Rinanda F. Siregar, Desra Sahputra, Dharma Syahputra</t>
        </is>
      </c>
      <c r="E19" s="12" t="n"/>
      <c r="F19" s="15" t="inlineStr">
        <is>
          <t>(Kajian kelayakan tanaman ulang kelapa sawit tahun 2025)</t>
        </is>
      </c>
      <c r="G19" s="12" t="inlineStr">
        <is>
          <t>28-11-2025</t>
        </is>
      </c>
      <c r="H19" s="12" t="inlineStr">
        <is>
          <t>28-11-2025</t>
        </is>
      </c>
      <c r="I19" s="12" t="n"/>
      <c r="J19" s="22" t="n">
        <v>45988</v>
      </c>
      <c r="K19" s="22" t="n">
        <v>45988</v>
      </c>
      <c r="L19" s="22" t="n">
        <v>45995</v>
      </c>
      <c r="M19" s="22" t="n">
        <v>45995</v>
      </c>
      <c r="N19" s="22" t="n">
        <v>46014</v>
      </c>
      <c r="O19" s="22" t="n">
        <v>46014</v>
      </c>
      <c r="Z19" s="12" t="inlineStr">
        <is>
          <t>23-12-2025</t>
        </is>
      </c>
      <c r="AA19" s="12" t="n"/>
      <c r="AB19" s="15" t="n"/>
      <c r="AC19" s="8">
        <f>IF($C19="","",IF($AB19="","PROSES","SELESAI"))</f>
        <v/>
      </c>
      <c r="AD19" s="12" t="n">
        <v>2025</v>
      </c>
      <c r="AE19" s="21">
        <f>HYPERLINK("file:///E:/Muslim/Pelayanan/Kirim MitraKarya/Bantek/2025/PTPN/PT Perkebunan Nusantara IV Regional 5/FS TU/Net/Ref 1 tidak dikirim","[Buka 12 file]")</f>
        <v/>
      </c>
    </row>
    <row r="20">
      <c r="A20" s="12" t="n">
        <v>17</v>
      </c>
      <c r="B20" s="15" t="inlineStr">
        <is>
          <t>PTPN IV Regional V</t>
        </is>
      </c>
      <c r="C20" s="15" t="inlineStr">
        <is>
          <t>Gunung Emas</t>
        </is>
      </c>
      <c r="D20" s="12" t="n"/>
      <c r="E20" s="12" t="n"/>
      <c r="F20" s="15" t="n"/>
      <c r="G20" s="12" t="inlineStr">
        <is>
          <t>28-11-2025</t>
        </is>
      </c>
      <c r="H20" s="12" t="inlineStr">
        <is>
          <t>28-11-2025</t>
        </is>
      </c>
      <c r="I20" s="12" t="n"/>
      <c r="J20" s="22" t="n">
        <v>45988</v>
      </c>
      <c r="K20" s="22" t="n">
        <v>45988</v>
      </c>
      <c r="L20" s="22" t="n">
        <v>46014</v>
      </c>
      <c r="M20" s="22" t="n">
        <v>46014</v>
      </c>
      <c r="N20" s="22" t="n">
        <v>45999</v>
      </c>
      <c r="O20" s="22" t="n">
        <v>45999</v>
      </c>
      <c r="Z20" s="12" t="inlineStr">
        <is>
          <t>23-12-2025</t>
        </is>
      </c>
      <c r="AA20" s="12" t="n"/>
      <c r="AB20" s="15" t="n"/>
      <c r="AC20" s="8">
        <f>IF($C20="","",IF($AB20="","PROSES","SELESAI"))</f>
        <v/>
      </c>
      <c r="AD20" s="12" t="n">
        <v>2025</v>
      </c>
      <c r="AE20" s="21">
        <f>HYPERLINK("file:///E:/Muslim/Pelayanan/Kirim MitraKarya/Bantek/2025/PTPN/PT Perkebunan Nusantara IV Regional 5/FS TU/Net/Ref 1 tidak dikirim","[Buka 12 file]")</f>
        <v/>
      </c>
    </row>
    <row r="21">
      <c r="A21" s="12" t="n">
        <v>18</v>
      </c>
      <c r="B21" s="15" t="inlineStr">
        <is>
          <t>PTPN IV Regional V</t>
        </is>
      </c>
      <c r="C21" s="15" t="inlineStr">
        <is>
          <t>Sungai Dekan</t>
        </is>
      </c>
      <c r="D21" s="12" t="n"/>
      <c r="E21" s="12" t="n"/>
      <c r="F21" s="15" t="n"/>
      <c r="G21" s="12" t="inlineStr">
        <is>
          <t>28-11-2025</t>
        </is>
      </c>
      <c r="H21" s="12" t="inlineStr">
        <is>
          <t>28-11-2025</t>
        </is>
      </c>
      <c r="I21" s="12" t="n"/>
      <c r="J21" s="22" t="n">
        <v>45988</v>
      </c>
      <c r="K21" s="22" t="n">
        <v>45988</v>
      </c>
      <c r="L21" s="22" t="n">
        <v>45995</v>
      </c>
      <c r="M21" s="22" t="n">
        <v>45995</v>
      </c>
      <c r="N21" s="22" t="n">
        <v>46014</v>
      </c>
      <c r="O21" s="22" t="n">
        <v>46014</v>
      </c>
      <c r="Z21" s="12" t="inlineStr">
        <is>
          <t>23-12-2025</t>
        </is>
      </c>
      <c r="AA21" s="12" t="n"/>
      <c r="AB21" s="15" t="n"/>
      <c r="AC21" s="8">
        <f>IF($C21="","",IF($AB21="","PROSES","SELESAI"))</f>
        <v/>
      </c>
      <c r="AD21" s="12" t="n">
        <v>2025</v>
      </c>
      <c r="AE21" s="21">
        <f>HYPERLINK("file:///E:/Muslim/Pelayanan/Kirim MitraKarya/Bantek/2025/PTPN/PT Perkebunan Nusantara IV Regional 5/FS TU/Net/Ref 1 tidak dikirim","[Buka 12 file]")</f>
        <v/>
      </c>
    </row>
    <row r="22">
      <c r="A22" s="12" t="n">
        <v>19</v>
      </c>
      <c r="B22" s="15" t="inlineStr">
        <is>
          <t>PTPN IV Regional V</t>
        </is>
      </c>
      <c r="C22" s="15" t="inlineStr">
        <is>
          <t>Rimba Belian</t>
        </is>
      </c>
      <c r="D22" s="12" t="n"/>
      <c r="E22" s="12" t="n"/>
      <c r="F22" s="15" t="n"/>
      <c r="G22" s="12" t="inlineStr">
        <is>
          <t>28-11-2025</t>
        </is>
      </c>
      <c r="H22" s="12" t="inlineStr">
        <is>
          <t>28-11-2025</t>
        </is>
      </c>
      <c r="I22" s="12" t="n"/>
      <c r="J22" s="22" t="n">
        <v>45988</v>
      </c>
      <c r="K22" s="22" t="n">
        <v>45988</v>
      </c>
      <c r="L22" s="22" t="n">
        <v>45995</v>
      </c>
      <c r="M22" s="22" t="n">
        <v>45995</v>
      </c>
      <c r="N22" s="22" t="n">
        <v>46014</v>
      </c>
      <c r="O22" s="22" t="n">
        <v>46014</v>
      </c>
      <c r="Z22" s="12" t="inlineStr">
        <is>
          <t>23-12-2025</t>
        </is>
      </c>
      <c r="AA22" s="12" t="n"/>
      <c r="AB22" s="15" t="n"/>
      <c r="AC22" s="8">
        <f>IF($C22="","",IF($AB22="","PROSES","SELESAI"))</f>
        <v/>
      </c>
      <c r="AD22" s="12" t="n">
        <v>2025</v>
      </c>
      <c r="AE22" s="21">
        <f>HYPERLINK("file:///E:/Muslim/Pelayanan/Kirim MitraKarya/Bantek/2025/PTPN/PT Perkebunan Nusantara IV Regional 5/FS TU/Net/Ref 1 tidak dikirim","[Buka 12 file]")</f>
        <v/>
      </c>
    </row>
    <row r="23">
      <c r="A23" s="12" t="n">
        <v>20</v>
      </c>
      <c r="B23" s="15" t="inlineStr">
        <is>
          <t>PTPN IV Regional V</t>
        </is>
      </c>
      <c r="C23" s="15" t="inlineStr">
        <is>
          <t>Kembayan</t>
        </is>
      </c>
      <c r="D23" s="12" t="n"/>
      <c r="E23" s="12" t="n"/>
      <c r="F23" s="15" t="n"/>
      <c r="G23" s="12" t="inlineStr">
        <is>
          <t>28-11-2025</t>
        </is>
      </c>
      <c r="H23" s="12" t="inlineStr">
        <is>
          <t>28-11-2025</t>
        </is>
      </c>
      <c r="I23" s="12" t="n"/>
      <c r="J23" s="22" t="n">
        <v>45988</v>
      </c>
      <c r="K23" s="22" t="n">
        <v>45988</v>
      </c>
      <c r="L23" s="22" t="n">
        <v>46014</v>
      </c>
      <c r="M23" s="22" t="n">
        <v>46014</v>
      </c>
      <c r="N23" s="22" t="n">
        <v>45999</v>
      </c>
      <c r="O23" s="22" t="n">
        <v>45999</v>
      </c>
      <c r="Z23" s="12" t="inlineStr">
        <is>
          <t>23-12-2025</t>
        </is>
      </c>
      <c r="AA23" s="12" t="n"/>
      <c r="AB23" s="15" t="n"/>
      <c r="AC23" s="8">
        <f>IF($C23="","",IF($AB23="","PROSES","SELESAI"))</f>
        <v/>
      </c>
      <c r="AD23" s="12" t="n">
        <v>2025</v>
      </c>
      <c r="AE23" s="21">
        <f>HYPERLINK("file:///E:/Muslim/Pelayanan/Kirim MitraKarya/Bantek/2025/PTPN/PT Perkebunan Nusantara IV Regional 5/FS TU/Net/Ref 1 tidak dikirim","[Buka 12 file]")</f>
        <v/>
      </c>
    </row>
    <row r="24">
      <c r="A24" s="12" t="n">
        <v>21</v>
      </c>
      <c r="B24" s="15" t="inlineStr">
        <is>
          <t>PTPN IV Regional V</t>
        </is>
      </c>
      <c r="C24" s="15" t="inlineStr">
        <is>
          <t>Parindu</t>
        </is>
      </c>
      <c r="D24" s="12" t="n"/>
      <c r="E24" s="12" t="n"/>
      <c r="F24" s="15" t="n"/>
      <c r="G24" s="12" t="inlineStr">
        <is>
          <t>28-11-2025</t>
        </is>
      </c>
      <c r="H24" s="12" t="inlineStr">
        <is>
          <t>28-11-2025</t>
        </is>
      </c>
      <c r="I24" s="12" t="n"/>
      <c r="J24" s="22" t="n">
        <v>45988</v>
      </c>
      <c r="K24" s="22" t="n">
        <v>45988</v>
      </c>
      <c r="L24" s="22" t="n">
        <v>45995</v>
      </c>
      <c r="M24" s="22" t="n">
        <v>45995</v>
      </c>
      <c r="N24" s="22" t="n">
        <v>46014</v>
      </c>
      <c r="O24" s="22" t="n">
        <v>46014</v>
      </c>
      <c r="Z24" s="12" t="inlineStr">
        <is>
          <t>23-12-2025</t>
        </is>
      </c>
      <c r="AA24" s="12" t="n"/>
      <c r="AB24" s="15" t="n"/>
      <c r="AC24" s="8">
        <f>IF($C24="","",IF($AB24="","PROSES","SELESAI"))</f>
        <v/>
      </c>
      <c r="AD24" s="12" t="n">
        <v>2025</v>
      </c>
      <c r="AE24" s="21">
        <f>HYPERLINK("file:///E:/Muslim/Pelayanan/Kirim MitraKarya/Bantek/2025/PTPN/PT Perkebunan Nusantara IV Regional 5/FS TU/Net/Ref 1 tidak dikirim","[Buka 12 file]")</f>
        <v/>
      </c>
    </row>
    <row r="25" ht="43.5" customHeight="1" s="35">
      <c r="A25" s="12" t="n">
        <v>22</v>
      </c>
      <c r="B25" s="15" t="inlineStr">
        <is>
          <t>PTPN IV Regional V</t>
        </is>
      </c>
      <c r="C25" s="15" t="inlineStr">
        <is>
          <t>Gunung Meliau</t>
        </is>
      </c>
      <c r="D25" s="12" t="inlineStr">
        <is>
          <t>Desra Sahputra, Kurnia Rinanda Filosofi Siregar, dharma syahputra</t>
        </is>
      </c>
      <c r="E25" s="12" t="inlineStr">
        <is>
          <t>09-18 Desember 2024</t>
        </is>
      </c>
      <c r="F25" s="15" t="inlineStr">
        <is>
          <t>(Kajian kelayakan tanaman ulang kelapa sawit tahun 2025)</t>
        </is>
      </c>
      <c r="G25" s="12" t="inlineStr">
        <is>
          <t>20-03-2025</t>
        </is>
      </c>
      <c r="H25" s="12" t="inlineStr">
        <is>
          <t>20-03-2025</t>
        </is>
      </c>
      <c r="I25" s="12" t="n"/>
      <c r="J25" s="22" t="n">
        <v>45736</v>
      </c>
      <c r="K25" s="22" t="n">
        <v>45736</v>
      </c>
      <c r="L25" s="22" t="n">
        <v>45773</v>
      </c>
      <c r="M25" s="22" t="n">
        <v>45773</v>
      </c>
      <c r="N25" s="22" t="n">
        <v>45822</v>
      </c>
      <c r="O25" s="22" t="n">
        <v>45822</v>
      </c>
      <c r="Z25" s="12" t="inlineStr">
        <is>
          <t>04-06-2025</t>
        </is>
      </c>
      <c r="AA25" s="12" t="inlineStr">
        <is>
          <t>17-06-2025</t>
        </is>
      </c>
      <c r="AB25" s="15" t="n"/>
      <c r="AC25" s="8">
        <f>IF($C25="","",IF($AB25="","PROSES","SELESAI"))</f>
        <v/>
      </c>
      <c r="AD25" s="12" t="n">
        <v>2024</v>
      </c>
      <c r="AE25" s="21">
        <f>HYPERLINK("file:///E:/Muslim/Pelayanan/Kirim MitraKarya/Bantek/2025/PTPN/PT Perkebunan Nusantara IV Regional 5/FS TU/Net/Ref 1 tidak dikirim","[Buka 12 file]")</f>
        <v/>
      </c>
    </row>
    <row r="26">
      <c r="A26" s="12" t="n">
        <v>23</v>
      </c>
      <c r="B26" s="15" t="inlineStr">
        <is>
          <t>PTPN IV Regional V</t>
        </is>
      </c>
      <c r="C26" s="15" t="inlineStr">
        <is>
          <t>Gunung Emas</t>
        </is>
      </c>
      <c r="D26" s="12" t="n"/>
      <c r="E26" s="12" t="n"/>
      <c r="F26" s="15" t="n"/>
      <c r="G26" s="12" t="inlineStr">
        <is>
          <t>20-03-2025</t>
        </is>
      </c>
      <c r="H26" s="12" t="inlineStr">
        <is>
          <t>20-03-2025</t>
        </is>
      </c>
      <c r="I26" s="12" t="n"/>
      <c r="J26" s="22" t="n">
        <v>45736</v>
      </c>
      <c r="K26" s="22" t="n">
        <v>45736</v>
      </c>
      <c r="L26" s="22" t="n">
        <v>45773</v>
      </c>
      <c r="M26" s="22" t="n">
        <v>45773</v>
      </c>
      <c r="N26" s="22" t="n">
        <v>45822</v>
      </c>
      <c r="O26" s="22" t="n">
        <v>45822</v>
      </c>
      <c r="Z26" s="12" t="inlineStr">
        <is>
          <t>04-06-2025</t>
        </is>
      </c>
      <c r="AA26" s="12" t="inlineStr">
        <is>
          <t>17-06-2025</t>
        </is>
      </c>
      <c r="AB26" s="15" t="n"/>
      <c r="AC26" s="8">
        <f>IF($C26="","",IF($AB26="","PROSES","SELESAI"))</f>
        <v/>
      </c>
      <c r="AD26" s="12" t="n">
        <v>2024</v>
      </c>
      <c r="AE26" s="21">
        <f>HYPERLINK("file:///E:/Muslim/Pelayanan/Kirim MitraKarya/Bantek/2025/PTPN/PT Perkebunan Nusantara IV Regional 5/FS TU/Net/Ref 1 tidak dikirim","[Buka 12 file]")</f>
        <v/>
      </c>
    </row>
    <row r="27">
      <c r="A27" s="12" t="n">
        <v>24</v>
      </c>
      <c r="B27" s="15" t="inlineStr">
        <is>
          <t>PTPN IV Regional V</t>
        </is>
      </c>
      <c r="C27" s="15" t="inlineStr">
        <is>
          <t>Sungai Dekan</t>
        </is>
      </c>
      <c r="D27" s="12" t="n"/>
      <c r="E27" s="12" t="n"/>
      <c r="F27" s="15" t="n"/>
      <c r="G27" s="12" t="inlineStr">
        <is>
          <t>20-03-2025</t>
        </is>
      </c>
      <c r="H27" s="12" t="inlineStr">
        <is>
          <t>20-03-2025</t>
        </is>
      </c>
      <c r="I27" s="12" t="n"/>
      <c r="J27" s="22" t="n">
        <v>45736</v>
      </c>
      <c r="K27" s="22" t="n">
        <v>45736</v>
      </c>
      <c r="L27" s="22" t="n">
        <v>45773</v>
      </c>
      <c r="M27" s="22" t="n">
        <v>45773</v>
      </c>
      <c r="N27" s="22" t="n">
        <v>45822</v>
      </c>
      <c r="O27" s="22" t="n">
        <v>45822</v>
      </c>
      <c r="Z27" s="12" t="inlineStr">
        <is>
          <t>04-06-2025</t>
        </is>
      </c>
      <c r="AA27" s="12" t="inlineStr">
        <is>
          <t>17-06-2025</t>
        </is>
      </c>
      <c r="AB27" s="15" t="n"/>
      <c r="AC27" s="8">
        <f>IF($C27="","",IF($AB27="","PROSES","SELESAI"))</f>
        <v/>
      </c>
      <c r="AD27" s="12" t="n">
        <v>2024</v>
      </c>
      <c r="AE27" s="21">
        <f>HYPERLINK("file:///E:/Muslim/Pelayanan/Kirim MitraKarya/Bantek/2025/PTPN/PT Perkebunan Nusantara IV Regional 5/FS TU/Net/Ref 1 tidak dikirim","[Buka 12 file]")</f>
        <v/>
      </c>
    </row>
    <row r="28">
      <c r="A28" s="12" t="n">
        <v>25</v>
      </c>
      <c r="B28" s="15" t="inlineStr">
        <is>
          <t>PTPN IV Regional V</t>
        </is>
      </c>
      <c r="C28" s="15" t="inlineStr">
        <is>
          <t>Rimba Belian</t>
        </is>
      </c>
      <c r="D28" s="12" t="n"/>
      <c r="E28" s="12" t="n"/>
      <c r="F28" s="15" t="n"/>
      <c r="G28" s="12" t="inlineStr">
        <is>
          <t>20-03-2025</t>
        </is>
      </c>
      <c r="H28" s="12" t="inlineStr">
        <is>
          <t>20-03-2025</t>
        </is>
      </c>
      <c r="I28" s="12" t="n"/>
      <c r="J28" s="22" t="n">
        <v>45736</v>
      </c>
      <c r="K28" s="22" t="n">
        <v>45736</v>
      </c>
      <c r="L28" s="22" t="n">
        <v>45773</v>
      </c>
      <c r="M28" s="22" t="n">
        <v>45773</v>
      </c>
      <c r="N28" s="22" t="n">
        <v>45822</v>
      </c>
      <c r="O28" s="22" t="n">
        <v>45822</v>
      </c>
      <c r="Z28" s="12" t="inlineStr">
        <is>
          <t>04-06-2025</t>
        </is>
      </c>
      <c r="AA28" s="12" t="inlineStr">
        <is>
          <t>17-06-2025</t>
        </is>
      </c>
      <c r="AB28" s="15" t="n"/>
      <c r="AC28" s="8">
        <f>IF($C28="","",IF($AB28="","PROSES","SELESAI"))</f>
        <v/>
      </c>
      <c r="AD28" s="12" t="n">
        <v>2024</v>
      </c>
      <c r="AE28" s="21">
        <f>HYPERLINK("file:///E:/Muslim/Pelayanan/Kirim MitraKarya/Bantek/2025/PTPN/PT Perkebunan Nusantara IV Regional 5/FS TU/Net/Ref 1 tidak dikirim","[Buka 12 file]")</f>
        <v/>
      </c>
    </row>
    <row r="29">
      <c r="A29" s="12" t="n">
        <v>26</v>
      </c>
      <c r="B29" s="15" t="inlineStr">
        <is>
          <t>PTPN IV Regional V</t>
        </is>
      </c>
      <c r="C29" s="15" t="inlineStr">
        <is>
          <t>Ngabang</t>
        </is>
      </c>
      <c r="D29" s="12" t="n"/>
      <c r="E29" s="12" t="n"/>
      <c r="F29" s="15" t="n"/>
      <c r="G29" s="12" t="n"/>
      <c r="H29" s="12" t="n"/>
      <c r="I29" s="12" t="n"/>
      <c r="Z29" s="12" t="n"/>
      <c r="AA29" s="12" t="n"/>
      <c r="AB29" s="15" t="n"/>
      <c r="AC29" s="8">
        <f>IF($C29="","",IF($AB29="","PROSES","SELESAI"))</f>
        <v/>
      </c>
      <c r="AD29" s="12" t="n">
        <v>2024</v>
      </c>
      <c r="AE29" s="21">
        <f>HYPERLINK("file:///E:/Muslim/Pelayanan/Kirim MitraKarya/Bantek/2025/PTPN/PT Perkebunan Nusantara IV Regional 5/FS TU/Net/Ref 1 tidak dikirim","[Buka 12 file]")</f>
        <v/>
      </c>
    </row>
    <row r="30">
      <c r="A30" s="12" t="n">
        <v>27</v>
      </c>
      <c r="B30" s="15" t="inlineStr">
        <is>
          <t>PTPN IV Regional V</t>
        </is>
      </c>
      <c r="C30" s="15" t="inlineStr">
        <is>
          <t>Kembayan</t>
        </is>
      </c>
      <c r="D30" s="12" t="n"/>
      <c r="E30" s="12" t="n"/>
      <c r="F30" s="15" t="n"/>
      <c r="G30" s="12" t="inlineStr">
        <is>
          <t>20-03-2025</t>
        </is>
      </c>
      <c r="H30" s="12" t="inlineStr">
        <is>
          <t>20-03-2025</t>
        </is>
      </c>
      <c r="I30" s="12" t="n"/>
      <c r="J30" s="22" t="n">
        <v>45736</v>
      </c>
      <c r="K30" s="22" t="n">
        <v>45736</v>
      </c>
      <c r="L30" s="22" t="n">
        <v>45773</v>
      </c>
      <c r="M30" s="22" t="n">
        <v>45773</v>
      </c>
      <c r="N30" s="22" t="n">
        <v>45822</v>
      </c>
      <c r="O30" s="22" t="n">
        <v>45822</v>
      </c>
      <c r="Z30" s="12" t="inlineStr">
        <is>
          <t>04-06-2025</t>
        </is>
      </c>
      <c r="AA30" s="12" t="inlineStr">
        <is>
          <t>17-06-2025</t>
        </is>
      </c>
      <c r="AB30" s="15" t="n"/>
      <c r="AC30" s="8">
        <f>IF($C30="","",IF($AB30="","PROSES","SELESAI"))</f>
        <v/>
      </c>
      <c r="AD30" s="12" t="n">
        <v>2024</v>
      </c>
      <c r="AE30" s="21">
        <f>HYPERLINK("file:///E:/Muslim/Pelayanan/Kirim MitraKarya/Bantek/2025/PTPN/PT Perkebunan Nusantara IV Regional 5/FS TU/Net/Ref 1 tidak dikirim","[Buka 12 file]")</f>
        <v/>
      </c>
    </row>
    <row r="31">
      <c r="A31" s="12" t="n">
        <v>28</v>
      </c>
      <c r="B31" s="15" t="inlineStr">
        <is>
          <t>PTPN IV Regional V</t>
        </is>
      </c>
      <c r="C31" s="15" t="inlineStr">
        <is>
          <t>Parindu</t>
        </is>
      </c>
      <c r="D31" s="12" t="n"/>
      <c r="E31" s="12" t="n"/>
      <c r="F31" s="15" t="n"/>
      <c r="G31" s="12" t="inlineStr">
        <is>
          <t>12-03-2025</t>
        </is>
      </c>
      <c r="H31" s="12" t="inlineStr">
        <is>
          <t>12-03-2025</t>
        </is>
      </c>
      <c r="I31" s="12" t="n"/>
      <c r="J31" s="22" t="n">
        <v>45728</v>
      </c>
      <c r="K31" s="22" t="n">
        <v>45728</v>
      </c>
      <c r="L31" s="22" t="n">
        <v>45773</v>
      </c>
      <c r="M31" s="22" t="n">
        <v>45773</v>
      </c>
      <c r="N31" s="22" t="n">
        <v>45822</v>
      </c>
      <c r="O31" s="22" t="n">
        <v>45822</v>
      </c>
      <c r="Z31" s="12" t="inlineStr">
        <is>
          <t>04-06-2025</t>
        </is>
      </c>
      <c r="AA31" s="12" t="inlineStr">
        <is>
          <t>17-06-2025</t>
        </is>
      </c>
      <c r="AB31" s="15" t="n"/>
      <c r="AC31" s="8">
        <f>IF($C31="","",IF($AB31="","PROSES","SELESAI"))</f>
        <v/>
      </c>
      <c r="AD31" s="12" t="n">
        <v>2024</v>
      </c>
      <c r="AE31" s="21">
        <f>HYPERLINK("file:///E:/Muslim/Pelayanan/Kirim MitraKarya/Bantek/2025/PTPN/PT Perkebunan Nusantara IV Regional 5/FS TU/Net/Ref 1 tidak dikirim","[Buka 12 file]")</f>
        <v/>
      </c>
    </row>
    <row r="32">
      <c r="AC32" s="8">
        <f>IF($C32="","",IF($AB32="","PROSES","SELESAI"))</f>
        <v/>
      </c>
    </row>
    <row r="33">
      <c r="AC33" s="8">
        <f>IF($C33="","",IF($AB33="","PROSES","SELESAI"))</f>
        <v/>
      </c>
    </row>
    <row r="34">
      <c r="AC34" s="8">
        <f>IF($C34="","",IF($AB34="","PROSES","SELESAI"))</f>
        <v/>
      </c>
    </row>
    <row r="35">
      <c r="AC35" s="8">
        <f>IF($C35="","",IF($AB35="","PROSES","SELESAI"))</f>
        <v/>
      </c>
    </row>
    <row r="36">
      <c r="AC36" s="8">
        <f>IF($C36="","",IF($AB36="","PROSES","SELESAI"))</f>
        <v/>
      </c>
    </row>
    <row r="37">
      <c r="AC37" s="8">
        <f>IF($C37="","",IF($AB37="","PROSES","SELESAI"))</f>
        <v/>
      </c>
    </row>
    <row r="38">
      <c r="AC38" s="8">
        <f>IF($C38="","",IF($AB38="","PROSES","SELESAI"))</f>
        <v/>
      </c>
    </row>
    <row r="39">
      <c r="AC39" s="8">
        <f>IF($C39="","",IF($AB39="","PROSES","SELESAI"))</f>
        <v/>
      </c>
    </row>
    <row r="40">
      <c r="AC40" s="8">
        <f>IF($C40="","",IF($AB40="","PROSES","SELESAI"))</f>
        <v/>
      </c>
    </row>
    <row r="41">
      <c r="AC41" s="8">
        <f>IF($C41="","",IF($AB41="","PROSES","SELESAI"))</f>
        <v/>
      </c>
    </row>
    <row r="42">
      <c r="AC42" s="8">
        <f>IF($C42="","",IF($AB42="","PROSES","SELESAI"))</f>
        <v/>
      </c>
    </row>
    <row r="43">
      <c r="AC43" s="8">
        <f>IF($C43="","",IF($AB43="","PROSES","SELESAI"))</f>
        <v/>
      </c>
    </row>
    <row r="44">
      <c r="AC44" s="8">
        <f>IF($C44="","",IF($AB44="","PROSES","SELESAI"))</f>
        <v/>
      </c>
    </row>
    <row r="45">
      <c r="AC45" s="8">
        <f>IF($C45="","",IF($AB45="","PROSES","SELESAI"))</f>
        <v/>
      </c>
    </row>
    <row r="46">
      <c r="AC46" s="8">
        <f>IF($C46="","",IF($AB46="","PROSES","SELESAI"))</f>
        <v/>
      </c>
    </row>
    <row r="47">
      <c r="AC47" s="8">
        <f>IF($C47="","",IF($AB47="","PROSES","SELESAI"))</f>
        <v/>
      </c>
    </row>
    <row r="48">
      <c r="AC48" s="8">
        <f>IF($C48="","",IF($AB48="","PROSES","SELESAI"))</f>
        <v/>
      </c>
    </row>
    <row r="49">
      <c r="AC49" s="8">
        <f>IF($C49="","",IF($AB49="","PROSES","SELESAI"))</f>
        <v/>
      </c>
    </row>
    <row r="50">
      <c r="AC50" s="8">
        <f>IF($C50="","",IF($AB50="","PROSES","SELESAI"))</f>
        <v/>
      </c>
    </row>
    <row r="51">
      <c r="AC51" s="8">
        <f>IF($C51="","",IF($AB51="","PROSES","SELESAI"))</f>
        <v/>
      </c>
    </row>
    <row r="52">
      <c r="AC52" s="8">
        <f>IF($C52="","",IF($AB52="","PROSES","SELESAI"))</f>
        <v/>
      </c>
    </row>
    <row r="53">
      <c r="AC53" s="8">
        <f>IF($C53="","",IF($AB53="","PROSES","SELESAI"))</f>
        <v/>
      </c>
    </row>
    <row r="54">
      <c r="AC54" s="8">
        <f>IF($C54="","",IF($AB54="","PROSES","SELESAI"))</f>
        <v/>
      </c>
    </row>
    <row r="55">
      <c r="AC55" s="8">
        <f>IF($C55="","",IF($AB55="","PROSES","SELESAI"))</f>
        <v/>
      </c>
    </row>
    <row r="56">
      <c r="AC56" s="8">
        <f>IF($C56="","",IF($AB56="","PROSES","SELESAI"))</f>
        <v/>
      </c>
    </row>
    <row r="57">
      <c r="AC57" s="8">
        <f>IF($C57="","",IF($AB57="","PROSES","SELESAI"))</f>
        <v/>
      </c>
    </row>
    <row r="58">
      <c r="AC58" s="8">
        <f>IF($C58="","",IF($AB58="","PROSES","SELESAI"))</f>
        <v/>
      </c>
    </row>
    <row r="59">
      <c r="AC59" s="8">
        <f>IF($C59="","",IF($AB59="","PROSES","SELESAI"))</f>
        <v/>
      </c>
    </row>
    <row r="60">
      <c r="AC60" s="8">
        <f>IF($C60="","",IF($AB60="","PROSES","SELESAI"))</f>
        <v/>
      </c>
    </row>
    <row r="61">
      <c r="AC61" s="8">
        <f>IF($C61="","",IF($AB61="","PROSES","SELESAI"))</f>
        <v/>
      </c>
    </row>
    <row r="62">
      <c r="AC62" s="8">
        <f>IF($C62="","",IF($AB62="","PROSES","SELESAI"))</f>
        <v/>
      </c>
    </row>
    <row r="63">
      <c r="AC63" s="8">
        <f>IF($C63="","",IF($AB63="","PROSES","SELESAI"))</f>
        <v/>
      </c>
    </row>
    <row r="64">
      <c r="AC64" s="8">
        <f>IF($C64="","",IF($AB64="","PROSES","SELESAI"))</f>
        <v/>
      </c>
    </row>
    <row r="65">
      <c r="AC65" s="8">
        <f>IF($C65="","",IF($AB65="","PROSES","SELESAI"))</f>
        <v/>
      </c>
    </row>
    <row r="66">
      <c r="AC66" s="8">
        <f>IF($C66="","",IF($AB66="","PROSES","SELESAI"))</f>
        <v/>
      </c>
    </row>
    <row r="67">
      <c r="AC67" s="8">
        <f>IF($C67="","",IF($AB67="","PROSES","SELESAI"))</f>
        <v/>
      </c>
    </row>
    <row r="68">
      <c r="AC68" s="8">
        <f>IF($C68="","",IF($AB68="","PROSES","SELESAI"))</f>
        <v/>
      </c>
    </row>
    <row r="69">
      <c r="AC69" s="8">
        <f>IF($C69="","",IF($AB69="","PROSES","SELESAI"))</f>
        <v/>
      </c>
    </row>
    <row r="70">
      <c r="AC70" s="8">
        <f>IF($C70="","",IF($AB70="","PROSES","SELESAI"))</f>
        <v/>
      </c>
    </row>
    <row r="71">
      <c r="AC71" s="8">
        <f>IF($C71="","",IF($AB71="","PROSES","SELESAI"))</f>
        <v/>
      </c>
    </row>
    <row r="72">
      <c r="AC72" s="8">
        <f>IF($C72="","",IF($AB72="","PROSES","SELESAI"))</f>
        <v/>
      </c>
    </row>
    <row r="73">
      <c r="AC73" s="8">
        <f>IF($C73="","",IF($AB73="","PROSES","SELESAI"))</f>
        <v/>
      </c>
    </row>
    <row r="74">
      <c r="AC74" s="8">
        <f>IF($C74="","",IF($AB74="","PROSES","SELESAI"))</f>
        <v/>
      </c>
    </row>
    <row r="75">
      <c r="AC75" s="8">
        <f>IF($C75="","",IF($AB75="","PROSES","SELESAI"))</f>
        <v/>
      </c>
    </row>
    <row r="76">
      <c r="AC76" s="8">
        <f>IF($C76="","",IF($AB76="","PROSES","SELESAI"))</f>
        <v/>
      </c>
    </row>
    <row r="77">
      <c r="AC77" s="8">
        <f>IF($C77="","",IF($AB77="","PROSES","SELESAI"))</f>
        <v/>
      </c>
    </row>
    <row r="78">
      <c r="AC78" s="8">
        <f>IF($C78="","",IF($AB78="","PROSES","SELESAI"))</f>
        <v/>
      </c>
    </row>
    <row r="79">
      <c r="AC79" s="8">
        <f>IF($C79="","",IF($AB79="","PROSES","SELESAI"))</f>
        <v/>
      </c>
    </row>
    <row r="80">
      <c r="AC80" s="8">
        <f>IF($C80="","",IF($AB80="","PROSES","SELESAI"))</f>
        <v/>
      </c>
    </row>
    <row r="81">
      <c r="AC81" s="8">
        <f>IF($C81="","",IF($AB81="","PROSES","SELESAI"))</f>
        <v/>
      </c>
    </row>
    <row r="82">
      <c r="AC82" s="8">
        <f>IF($C82="","",IF($AB82="","PROSES","SELESAI"))</f>
        <v/>
      </c>
    </row>
    <row r="83">
      <c r="AC83" s="8">
        <f>IF($C83="","",IF($AB83="","PROSES","SELESAI"))</f>
        <v/>
      </c>
    </row>
    <row r="84">
      <c r="AC84" s="8">
        <f>IF($C84="","",IF($AB84="","PROSES","SELESAI"))</f>
        <v/>
      </c>
    </row>
    <row r="85">
      <c r="AC85" s="8">
        <f>IF($C85="","",IF($AB85="","PROSES","SELESAI"))</f>
        <v/>
      </c>
    </row>
    <row r="86">
      <c r="AC86" s="8">
        <f>IF($C86="","",IF($AB86="","PROSES","SELESAI"))</f>
        <v/>
      </c>
    </row>
    <row r="87">
      <c r="AC87" s="8">
        <f>IF($C87="","",IF($AB87="","PROSES","SELESAI"))</f>
        <v/>
      </c>
    </row>
    <row r="88">
      <c r="AC88" s="8">
        <f>IF($C88="","",IF($AB88="","PROSES","SELESAI"))</f>
        <v/>
      </c>
    </row>
    <row r="89">
      <c r="AC89" s="8">
        <f>IF($C89="","",IF($AB89="","PROSES","SELESAI"))</f>
        <v/>
      </c>
    </row>
    <row r="90">
      <c r="AC90" s="8">
        <f>IF($C90="","",IF($AB90="","PROSES","SELESAI"))</f>
        <v/>
      </c>
    </row>
    <row r="91">
      <c r="AC91" s="8">
        <f>IF($C91="","",IF($AB91="","PROSES","SELESAI"))</f>
        <v/>
      </c>
    </row>
    <row r="92">
      <c r="AC92" s="8">
        <f>IF($C92="","",IF($AB92="","PROSES","SELESAI"))</f>
        <v/>
      </c>
    </row>
    <row r="93">
      <c r="AC93" s="8">
        <f>IF($C93="","",IF($AB93="","PROSES","SELESAI"))</f>
        <v/>
      </c>
    </row>
    <row r="94">
      <c r="AC94" s="8">
        <f>IF($C94="","",IF($AB94="","PROSES","SELESAI"))</f>
        <v/>
      </c>
    </row>
    <row r="95">
      <c r="AC95" s="8">
        <f>IF($C95="","",IF($AB95="","PROSES","SELESAI"))</f>
        <v/>
      </c>
    </row>
    <row r="96">
      <c r="AC96" s="8">
        <f>IF($C96="","",IF($AB96="","PROSES","SELESAI"))</f>
        <v/>
      </c>
    </row>
    <row r="97">
      <c r="AC97" s="8">
        <f>IF($C97="","",IF($AB97="","PROSES","SELESAI"))</f>
        <v/>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001"/>
  <sheetViews>
    <sheetView topLeftCell="T1" zoomScale="55" zoomScaleNormal="55" workbookViewId="0">
      <pane ySplit="3" topLeftCell="A4" activePane="bottomLeft" state="frozen"/>
      <selection pane="bottomLeft" activeCell="A1" sqref="A1:AF3"/>
    </sheetView>
  </sheetViews>
  <sheetFormatPr baseColWidth="8" defaultRowHeight="14.5"/>
  <cols>
    <col width="5" customWidth="1" style="35" min="1" max="1"/>
    <col width="26" customWidth="1" style="35" min="2" max="2"/>
    <col width="22" customWidth="1" style="35" min="3" max="3"/>
    <col width="28" customWidth="1" style="35" min="4" max="4"/>
    <col width="16"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Regional 6</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Regional 6</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Madiyuanto</t>
        </is>
      </c>
      <c r="Q2" s="43" t="n"/>
      <c r="R2" s="42" t="inlineStr">
        <is>
          <t>Buk Ratna</t>
        </is>
      </c>
      <c r="S2" s="43" t="n"/>
      <c r="T2" s="42" t="inlineStr">
        <is>
          <t>Pak Desra</t>
        </is>
      </c>
      <c r="U2" s="43" t="n"/>
      <c r="V2" s="42" t="inlineStr">
        <is>
          <t>Pak M Yusuf M</t>
        </is>
      </c>
      <c r="W2" s="43" t="n"/>
      <c r="X2" s="42" t="inlineStr">
        <is>
          <t>Verifikator</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ht="43.5" customHeight="1" s="35">
      <c r="A4" s="28" t="n">
        <v>1</v>
      </c>
      <c r="B4" s="29" t="inlineStr">
        <is>
          <t>PTPN IV Regional 6</t>
        </is>
      </c>
      <c r="C4" s="29" t="inlineStr">
        <is>
          <t>Aceh</t>
        </is>
      </c>
      <c r="D4" s="28" t="inlineStr">
        <is>
          <t>Moh. Imam Aulia, Muhammad Rizky Fajar, Muhammad Afif Syaifurrahman</t>
        </is>
      </c>
      <c r="E4" s="28" t="inlineStr">
        <is>
          <t>11-15 Agustus 2026</t>
        </is>
      </c>
      <c r="F4" s="29" t="inlineStr">
        <is>
          <t>Kajian pemanfaatan bibit lewat umur</t>
        </is>
      </c>
      <c r="G4" s="28" t="n"/>
      <c r="H4" s="28" t="n"/>
      <c r="I4" s="28" t="n"/>
      <c r="Z4" s="28" t="n"/>
      <c r="AA4" s="28" t="n"/>
      <c r="AB4" s="29" t="n"/>
      <c r="AC4" s="30">
        <f>IF($C4="","",IF($AB4="","PROSES","SELESAI"))</f>
        <v/>
      </c>
      <c r="AD4" s="28" t="n">
        <v>2026</v>
      </c>
      <c r="AF4" t="inlineStr">
        <is>
          <t>Tidak ada folder laporan yang cocok</t>
        </is>
      </c>
    </row>
    <row r="5">
      <c r="A5" s="12" t="n">
        <v>2</v>
      </c>
      <c r="B5" s="15" t="inlineStr">
        <is>
          <t>PTPN IV Regional VI KSO</t>
        </is>
      </c>
      <c r="C5" s="15" t="inlineStr">
        <is>
          <t>Kebun Baru/Aceh</t>
        </is>
      </c>
      <c r="D5" s="12" t="inlineStr">
        <is>
          <t>Desra Sahputra, haripin</t>
        </is>
      </c>
      <c r="E5" s="12" t="inlineStr">
        <is>
          <t>01-03 Mei 2025</t>
        </is>
      </c>
      <c r="F5" s="15" t="inlineStr">
        <is>
          <t>Evaluasi bibit kelapa sawit lewat umur</t>
        </is>
      </c>
      <c r="G5" s="12" t="n"/>
      <c r="H5" s="12" t="n"/>
      <c r="I5" s="12" t="n"/>
      <c r="J5" s="22" t="n">
        <v>45812</v>
      </c>
      <c r="K5" s="22" t="n">
        <v>45812</v>
      </c>
      <c r="Z5" s="12" t="inlineStr">
        <is>
          <t>02-06-2025</t>
        </is>
      </c>
      <c r="AA5" s="12" t="n"/>
      <c r="AB5" s="15" t="n"/>
      <c r="AC5" s="8">
        <f>IF($C5="","",IF($AB5="","PROSES","SELESAI"))</f>
        <v/>
      </c>
      <c r="AD5" s="12" t="n">
        <v>2025</v>
      </c>
      <c r="AF5" t="inlineStr">
        <is>
          <t>Tidak ada folder laporan yang cocok</t>
        </is>
      </c>
    </row>
    <row r="6" ht="43.5" customHeight="1" s="35">
      <c r="A6" s="12" t="n">
        <v>3</v>
      </c>
      <c r="B6" s="15" t="inlineStr">
        <is>
          <t>PTPN IV Regional VI KSO</t>
        </is>
      </c>
      <c r="C6" s="15" t="inlineStr">
        <is>
          <t>Tualang Sawit</t>
        </is>
      </c>
      <c r="D6" s="12" t="inlineStr">
        <is>
          <t>M. Yusuf Muslim, Agung Rahmat Syahputra, dharma syahputra</t>
        </is>
      </c>
      <c r="E6" s="12" t="inlineStr">
        <is>
          <t>10-15 November 2025</t>
        </is>
      </c>
      <c r="F6" s="15" t="inlineStr">
        <is>
          <t>FS rencana tanaman konversi tahun 2025-2026</t>
        </is>
      </c>
      <c r="G6" s="12" t="n"/>
      <c r="H6" s="12" t="n"/>
      <c r="I6" s="12" t="n"/>
      <c r="Z6" s="12" t="n"/>
      <c r="AA6" s="12" t="n"/>
      <c r="AB6" s="15" t="n"/>
      <c r="AC6" s="8">
        <f>IF($C6="","",IF($AB6="","PROSES","SELESAI"))</f>
        <v/>
      </c>
      <c r="AD6" s="12" t="n">
        <v>2025</v>
      </c>
      <c r="AF6" t="inlineStr">
        <is>
          <t>Tidak ada folder laporan yang cocok</t>
        </is>
      </c>
    </row>
    <row r="7">
      <c r="A7" s="12" t="n">
        <v>4</v>
      </c>
      <c r="B7" s="15" t="inlineStr">
        <is>
          <t>PTPN IV Regional VI KSO</t>
        </is>
      </c>
      <c r="C7" s="15" t="inlineStr">
        <is>
          <t>Julok Rayeuk Utara</t>
        </is>
      </c>
      <c r="D7" s="12" t="n"/>
      <c r="E7" s="12" t="n"/>
      <c r="F7" s="15" t="n"/>
      <c r="G7" s="12" t="n"/>
      <c r="H7" s="12" t="n"/>
      <c r="I7" s="12" t="n"/>
      <c r="Z7" s="12" t="n"/>
      <c r="AA7" s="12" t="n"/>
      <c r="AB7" s="15" t="n"/>
      <c r="AC7" s="8">
        <f>IF($C7="","",IF($AB7="","PROSES","SELESAI"))</f>
        <v/>
      </c>
      <c r="AD7" s="12" t="n">
        <v>2025</v>
      </c>
      <c r="AF7" t="inlineStr">
        <is>
          <t>Tidak ada folder laporan yang cocok</t>
        </is>
      </c>
    </row>
    <row r="8">
      <c r="AC8" s="8">
        <f>IF($C8="","",IF($AB8="","PROSES","SELESAI"))</f>
        <v/>
      </c>
    </row>
    <row r="9">
      <c r="AC9" s="8">
        <f>IF($C9="","",IF($AB9="","PROSES","SELESAI"))</f>
        <v/>
      </c>
    </row>
    <row r="10">
      <c r="AC10" s="8">
        <f>IF($C10="","",IF($AB10="","PROSES","SELESAI"))</f>
        <v/>
      </c>
    </row>
    <row r="11">
      <c r="AC11" s="8">
        <f>IF($C11="","",IF($AB11="","PROSES","SELESAI"))</f>
        <v/>
      </c>
    </row>
    <row r="12">
      <c r="AC12" s="8">
        <f>IF($C12="","",IF($AB12="","PROSES","SELESAI"))</f>
        <v/>
      </c>
    </row>
    <row r="13">
      <c r="AC13" s="8">
        <f>IF($C13="","",IF($AB13="","PROSES","SELESAI"))</f>
        <v/>
      </c>
    </row>
    <row r="14">
      <c r="AC14" s="8">
        <f>IF($C14="","",IF($AB14="","PROSES","SELESAI"))</f>
        <v/>
      </c>
    </row>
    <row r="15">
      <c r="AC15" s="8">
        <f>IF($C15="","",IF($AB15="","PROSES","SELESAI"))</f>
        <v/>
      </c>
    </row>
    <row r="16">
      <c r="AC16" s="8">
        <f>IF($C16="","",IF($AB16="","PROSES","SELESAI"))</f>
        <v/>
      </c>
    </row>
    <row r="17">
      <c r="AC17" s="8">
        <f>IF($C17="","",IF($AB17="","PROSES","SELESAI"))</f>
        <v/>
      </c>
    </row>
    <row r="18">
      <c r="AC18" s="8">
        <f>IF($C18="","",IF($AB18="","PROSES","SELESAI"))</f>
        <v/>
      </c>
    </row>
    <row r="19">
      <c r="AC19" s="8">
        <f>IF($C19="","",IF($AB19="","PROSES","SELESAI"))</f>
        <v/>
      </c>
    </row>
    <row r="20">
      <c r="AC20" s="8">
        <f>IF($C20="","",IF($AB20="","PROSES","SELESAI"))</f>
        <v/>
      </c>
    </row>
    <row r="21">
      <c r="AC21" s="8">
        <f>IF($C21="","",IF($AB21="","PROSES","SELESAI"))</f>
        <v/>
      </c>
    </row>
    <row r="22">
      <c r="AC22" s="8">
        <f>IF($C22="","",IF($AB22="","PROSES","SELESAI"))</f>
        <v/>
      </c>
    </row>
    <row r="23">
      <c r="AC23" s="8">
        <f>IF($C23="","",IF($AB23="","PROSES","SELESAI"))</f>
        <v/>
      </c>
    </row>
    <row r="24">
      <c r="AC24" s="8">
        <f>IF($C24="","",IF($AB24="","PROSES","SELESAI"))</f>
        <v/>
      </c>
    </row>
    <row r="25">
      <c r="AC25" s="8">
        <f>IF($C25="","",IF($AB25="","PROSES","SELESAI"))</f>
        <v/>
      </c>
    </row>
    <row r="26">
      <c r="AC26" s="8">
        <f>IF($C26="","",IF($AB26="","PROSES","SELESAI"))</f>
        <v/>
      </c>
    </row>
    <row r="27">
      <c r="AC27" s="8">
        <f>IF($C27="","",IF($AB27="","PROSES","SELESAI"))</f>
        <v/>
      </c>
    </row>
    <row r="28">
      <c r="AC28" s="8">
        <f>IF($C28="","",IF($AB28="","PROSES","SELESAI"))</f>
        <v/>
      </c>
    </row>
    <row r="29">
      <c r="AC29" s="8">
        <f>IF($C29="","",IF($AB29="","PROSES","SELESAI"))</f>
        <v/>
      </c>
    </row>
    <row r="30">
      <c r="AC30" s="8">
        <f>IF($C30="","",IF($AB30="","PROSES","SELESAI"))</f>
        <v/>
      </c>
    </row>
    <row r="31">
      <c r="AC31" s="8">
        <f>IF($C31="","",IF($AB31="","PROSES","SELESAI"))</f>
        <v/>
      </c>
    </row>
    <row r="32">
      <c r="AC32" s="8">
        <f>IF($C32="","",IF($AB32="","PROSES","SELESAI"))</f>
        <v/>
      </c>
    </row>
    <row r="33">
      <c r="AC33" s="8">
        <f>IF($C33="","",IF($AB33="","PROSES","SELESAI"))</f>
        <v/>
      </c>
    </row>
    <row r="34">
      <c r="AC34" s="8">
        <f>IF($C34="","",IF($AB34="","PROSES","SELESAI"))</f>
        <v/>
      </c>
    </row>
    <row r="35">
      <c r="AC35" s="8">
        <f>IF($C35="","",IF($AB35="","PROSES","SELESAI"))</f>
        <v/>
      </c>
    </row>
    <row r="36">
      <c r="AC36" s="8">
        <f>IF($C36="","",IF($AB36="","PROSES","SELESAI"))</f>
        <v/>
      </c>
    </row>
    <row r="37">
      <c r="AC37" s="8">
        <f>IF($C37="","",IF($AB37="","PROSES","SELESAI"))</f>
        <v/>
      </c>
    </row>
    <row r="38">
      <c r="AC38" s="8">
        <f>IF($C38="","",IF($AB38="","PROSES","SELESAI"))</f>
        <v/>
      </c>
    </row>
    <row r="39">
      <c r="AC39" s="8">
        <f>IF($C39="","",IF($AB39="","PROSES","SELESAI"))</f>
        <v/>
      </c>
    </row>
    <row r="40">
      <c r="AC40" s="8">
        <f>IF($C40="","",IF($AB40="","PROSES","SELESAI"))</f>
        <v/>
      </c>
    </row>
    <row r="41">
      <c r="AC41" s="8">
        <f>IF($C41="","",IF($AB41="","PROSES","SELESAI"))</f>
        <v/>
      </c>
    </row>
    <row r="42">
      <c r="AC42" s="8">
        <f>IF($C42="","",IF($AB42="","PROSES","SELESAI"))</f>
        <v/>
      </c>
    </row>
    <row r="43">
      <c r="AC43" s="8">
        <f>IF($C43="","",IF($AB43="","PROSES","SELESAI"))</f>
        <v/>
      </c>
    </row>
    <row r="44">
      <c r="AC44" s="8">
        <f>IF($C44="","",IF($AB44="","PROSES","SELESAI"))</f>
        <v/>
      </c>
    </row>
    <row r="45">
      <c r="AC45" s="8">
        <f>IF($C45="","",IF($AB45="","PROSES","SELESAI"))</f>
        <v/>
      </c>
    </row>
    <row r="46">
      <c r="AC46" s="8">
        <f>IF($C46="","",IF($AB46="","PROSES","SELESAI"))</f>
        <v/>
      </c>
    </row>
    <row r="47">
      <c r="AC47" s="8">
        <f>IF($C47="","",IF($AB47="","PROSES","SELESAI"))</f>
        <v/>
      </c>
    </row>
    <row r="48">
      <c r="AC48" s="8">
        <f>IF($C48="","",IF($AB48="","PROSES","SELESAI"))</f>
        <v/>
      </c>
    </row>
    <row r="49">
      <c r="AC49" s="8">
        <f>IF($C49="","",IF($AB49="","PROSES","SELESAI"))</f>
        <v/>
      </c>
    </row>
    <row r="50">
      <c r="AC50" s="8">
        <f>IF($C50="","",IF($AB50="","PROSES","SELESAI"))</f>
        <v/>
      </c>
    </row>
    <row r="51">
      <c r="AC51" s="8">
        <f>IF($C51="","",IF($AB51="","PROSES","SELESAI"))</f>
        <v/>
      </c>
    </row>
    <row r="52">
      <c r="AC52" s="8">
        <f>IF($C52="","",IF($AB52="","PROSES","SELESAI"))</f>
        <v/>
      </c>
    </row>
    <row r="53">
      <c r="AC53" s="8">
        <f>IF($C53="","",IF($AB53="","PROSES","SELESAI"))</f>
        <v/>
      </c>
    </row>
    <row r="54">
      <c r="AC54" s="8">
        <f>IF($C54="","",IF($AB54="","PROSES","SELESAI"))</f>
        <v/>
      </c>
    </row>
    <row r="55">
      <c r="AC55" s="8">
        <f>IF($C55="","",IF($AB55="","PROSES","SELESAI"))</f>
        <v/>
      </c>
    </row>
    <row r="56">
      <c r="AC56" s="8">
        <f>IF($C56="","",IF($AB56="","PROSES","SELESAI"))</f>
        <v/>
      </c>
    </row>
    <row r="57">
      <c r="AC57" s="8">
        <f>IF($C57="","",IF($AB57="","PROSES","SELESAI"))</f>
        <v/>
      </c>
    </row>
    <row r="58">
      <c r="AC58" s="8">
        <f>IF($C58="","",IF($AB58="","PROSES","SELESAI"))</f>
        <v/>
      </c>
    </row>
    <row r="59">
      <c r="AC59" s="8">
        <f>IF($C59="","",IF($AB59="","PROSES","SELESAI"))</f>
        <v/>
      </c>
    </row>
    <row r="60">
      <c r="AC60" s="8">
        <f>IF($C60="","",IF($AB60="","PROSES","SELESAI"))</f>
        <v/>
      </c>
    </row>
    <row r="61">
      <c r="AC61" s="8">
        <f>IF($C61="","",IF($AB61="","PROSES","SELESAI"))</f>
        <v/>
      </c>
    </row>
    <row r="62">
      <c r="AC62" s="8">
        <f>IF($C62="","",IF($AB62="","PROSES","SELESAI"))</f>
        <v/>
      </c>
    </row>
    <row r="63">
      <c r="AC63" s="8">
        <f>IF($C63="","",IF($AB63="","PROSES","SELESAI"))</f>
        <v/>
      </c>
    </row>
    <row r="64">
      <c r="AC64" s="8">
        <f>IF($C64="","",IF($AB64="","PROSES","SELESAI"))</f>
        <v/>
      </c>
    </row>
    <row r="65">
      <c r="AC65" s="8">
        <f>IF($C65="","",IF($AB65="","PROSES","SELESAI"))</f>
        <v/>
      </c>
    </row>
    <row r="66">
      <c r="AC66" s="8">
        <f>IF($C66="","",IF($AB66="","PROSES","SELESAI"))</f>
        <v/>
      </c>
    </row>
    <row r="67">
      <c r="AC67" s="8">
        <f>IF($C67="","",IF($AB67="","PROSES","SELESAI"))</f>
        <v/>
      </c>
    </row>
    <row r="68">
      <c r="AC68" s="8">
        <f>IF($C68="","",IF($AB68="","PROSES","SELESAI"))</f>
        <v/>
      </c>
    </row>
    <row r="69">
      <c r="AC69" s="8">
        <f>IF($C69="","",IF($AB69="","PROSES","SELESAI"))</f>
        <v/>
      </c>
    </row>
    <row r="70">
      <c r="AC70" s="8">
        <f>IF($C70="","",IF($AB70="","PROSES","SELESAI"))</f>
        <v/>
      </c>
    </row>
    <row r="71">
      <c r="AC71" s="8">
        <f>IF($C71="","",IF($AB71="","PROSES","SELESAI"))</f>
        <v/>
      </c>
    </row>
    <row r="72">
      <c r="AC72" s="8">
        <f>IF($C72="","",IF($AB72="","PROSES","SELESAI"))</f>
        <v/>
      </c>
    </row>
    <row r="73">
      <c r="AC73" s="8">
        <f>IF($C73="","",IF($AB73="","PROSES","SELESAI"))</f>
        <v/>
      </c>
    </row>
    <row r="74">
      <c r="AC74" s="8">
        <f>IF($C74="","",IF($AB74="","PROSES","SELESAI"))</f>
        <v/>
      </c>
    </row>
    <row r="75">
      <c r="AC75" s="8">
        <f>IF($C75="","",IF($AB75="","PROSES","SELESAI"))</f>
        <v/>
      </c>
    </row>
    <row r="76">
      <c r="AC76" s="8">
        <f>IF($C76="","",IF($AB76="","PROSES","SELESAI"))</f>
        <v/>
      </c>
    </row>
    <row r="77">
      <c r="AC77" s="8">
        <f>IF($C77="","",IF($AB77="","PROSES","SELESAI"))</f>
        <v/>
      </c>
    </row>
    <row r="78">
      <c r="AC78" s="8">
        <f>IF($C78="","",IF($AB78="","PROSES","SELESAI"))</f>
        <v/>
      </c>
    </row>
    <row r="79">
      <c r="AC79" s="8">
        <f>IF($C79="","",IF($AB79="","PROSES","SELESAI"))</f>
        <v/>
      </c>
    </row>
    <row r="80">
      <c r="AC80" s="8">
        <f>IF($C80="","",IF($AB80="","PROSES","SELESAI"))</f>
        <v/>
      </c>
    </row>
    <row r="81">
      <c r="AC81" s="8">
        <f>IF($C81="","",IF($AB81="","PROSES","SELESAI"))</f>
        <v/>
      </c>
    </row>
    <row r="82">
      <c r="AC82" s="8">
        <f>IF($C82="","",IF($AB82="","PROSES","SELESAI"))</f>
        <v/>
      </c>
    </row>
    <row r="83">
      <c r="AC83" s="8">
        <f>IF($C83="","",IF($AB83="","PROSES","SELESAI"))</f>
        <v/>
      </c>
    </row>
    <row r="84">
      <c r="AC84" s="8">
        <f>IF($C84="","",IF($AB84="","PROSES","SELESAI"))</f>
        <v/>
      </c>
    </row>
    <row r="85">
      <c r="AC85" s="8">
        <f>IF($C85="","",IF($AB85="","PROSES","SELESAI"))</f>
        <v/>
      </c>
    </row>
    <row r="86">
      <c r="AC86" s="8">
        <f>IF($C86="","",IF($AB86="","PROSES","SELESAI"))</f>
        <v/>
      </c>
    </row>
    <row r="87">
      <c r="AC87" s="8">
        <f>IF($C87="","",IF($AB87="","PROSES","SELESAI"))</f>
        <v/>
      </c>
    </row>
    <row r="88">
      <c r="AC88" s="8">
        <f>IF($C88="","",IF($AB88="","PROSES","SELESAI"))</f>
        <v/>
      </c>
    </row>
    <row r="89">
      <c r="AC89" s="8">
        <f>IF($C89="","",IF($AB89="","PROSES","SELESAI"))</f>
        <v/>
      </c>
    </row>
    <row r="90">
      <c r="AC90" s="8">
        <f>IF($C90="","",IF($AB90="","PROSES","SELESAI"))</f>
        <v/>
      </c>
    </row>
    <row r="91">
      <c r="AC91" s="8">
        <f>IF($C91="","",IF($AB91="","PROSES","SELESAI"))</f>
        <v/>
      </c>
    </row>
    <row r="92">
      <c r="AC92" s="8">
        <f>IF($C92="","",IF($AB92="","PROSES","SELESAI"))</f>
        <v/>
      </c>
    </row>
    <row r="93">
      <c r="AC93" s="8">
        <f>IF($C93="","",IF($AB93="","PROSES","SELESAI"))</f>
        <v/>
      </c>
    </row>
    <row r="94">
      <c r="AC94" s="8">
        <f>IF($C94="","",IF($AB94="","PROSES","SELESAI"))</f>
        <v/>
      </c>
    </row>
    <row r="95">
      <c r="AC95" s="8">
        <f>IF($C95="","",IF($AB95="","PROSES","SELESAI"))</f>
        <v/>
      </c>
    </row>
    <row r="96">
      <c r="AC96" s="8">
        <f>IF($C96="","",IF($AB96="","PROSES","SELESAI"))</f>
        <v/>
      </c>
    </row>
    <row r="97">
      <c r="AC97" s="8">
        <f>IF($C97="","",IF($AB97="","PROSES","SELESAI"))</f>
        <v/>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1001"/>
  <sheetViews>
    <sheetView topLeftCell="T1" zoomScale="55" zoomScaleNormal="55" workbookViewId="0">
      <pane ySplit="3" topLeftCell="A4" activePane="bottomLeft" state="frozen"/>
      <selection pane="bottomLeft" activeCell="A1" sqref="A1:AF3"/>
    </sheetView>
  </sheetViews>
  <sheetFormatPr baseColWidth="8" defaultRowHeight="14.5"/>
  <cols>
    <col width="5" customWidth="1" style="35" min="1" max="1"/>
    <col width="26" customWidth="1" style="35" min="2" max="2"/>
    <col width="22" customWidth="1" style="35" min="3" max="3"/>
    <col width="28" customWidth="1" style="35" min="4" max="4"/>
    <col width="16"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Regional 7</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Regional 7</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Madiyuanto</t>
        </is>
      </c>
      <c r="Q2" s="43" t="n"/>
      <c r="R2" s="42" t="inlineStr">
        <is>
          <t>Buk Ratna</t>
        </is>
      </c>
      <c r="S2" s="43" t="n"/>
      <c r="T2" s="42" t="inlineStr">
        <is>
          <t>Pak Josep</t>
        </is>
      </c>
      <c r="U2" s="43" t="n"/>
      <c r="V2" s="42" t="inlineStr">
        <is>
          <t>Pak Desra</t>
        </is>
      </c>
      <c r="W2" s="43" t="n"/>
      <c r="X2" s="42" t="inlineStr">
        <is>
          <t>Pak M Yusuf M</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ht="43.5" customHeight="1" s="35">
      <c r="A4" s="28" t="n">
        <v>1</v>
      </c>
      <c r="B4" s="29" t="inlineStr">
        <is>
          <t>PTPN IV Regional VII KSO</t>
        </is>
      </c>
      <c r="C4" s="29" t="inlineStr">
        <is>
          <t>Rejosari</t>
        </is>
      </c>
      <c r="D4" s="28" t="inlineStr">
        <is>
          <t>Iput Pradiko, Moh. Imam Aulia, Muslim Nugraha, gema wahyudi, fahrul rozi</t>
        </is>
      </c>
      <c r="E4" s="28" t="inlineStr">
        <is>
          <t>19-30 Januari 2026</t>
        </is>
      </c>
      <c r="F4" s="29" t="inlineStr">
        <is>
          <t>Evaluasi penilaian pekerjaan pemeliharaan TBM I</t>
        </is>
      </c>
      <c r="G4" s="28" t="inlineStr">
        <is>
          <t>17-06-2026</t>
        </is>
      </c>
      <c r="H4" s="28" t="n"/>
      <c r="I4" s="28" t="n"/>
      <c r="J4" s="22" t="n">
        <v>46190</v>
      </c>
      <c r="K4" s="22" t="n">
        <v>46209</v>
      </c>
      <c r="Z4" s="28" t="n"/>
      <c r="AA4" s="28" t="n"/>
      <c r="AB4" s="29" t="n"/>
      <c r="AC4" s="30">
        <f>IF($C4="","",IF($AB4="","PROSES","SELESAI"))</f>
        <v/>
      </c>
      <c r="AD4" s="28" t="n">
        <v>2026</v>
      </c>
      <c r="AF4" t="inlineStr">
        <is>
          <t>Tidak ada folder laporan yang cocok</t>
        </is>
      </c>
    </row>
    <row r="5">
      <c r="A5" s="12" t="n">
        <v>2</v>
      </c>
      <c r="B5" s="15" t="inlineStr">
        <is>
          <t>PTPN IV Regional VII KSO</t>
        </is>
      </c>
      <c r="C5" s="15" t="inlineStr">
        <is>
          <t>Bekri</t>
        </is>
      </c>
      <c r="D5" s="12" t="n"/>
      <c r="E5" s="12" t="n"/>
      <c r="F5" s="15" t="n"/>
      <c r="G5" s="12" t="inlineStr">
        <is>
          <t>17-06-2026</t>
        </is>
      </c>
      <c r="H5" s="12" t="n"/>
      <c r="I5" s="12" t="n"/>
      <c r="J5" s="22" t="n">
        <v>46190</v>
      </c>
      <c r="K5" s="22" t="n">
        <v>46209</v>
      </c>
      <c r="Z5" s="12" t="n"/>
      <c r="AA5" s="12" t="n"/>
      <c r="AB5" s="15" t="n"/>
      <c r="AC5" s="8">
        <f>IF($C5="","",IF($AB5="","PROSES","SELESAI"))</f>
        <v/>
      </c>
      <c r="AD5" s="12" t="n">
        <v>2026</v>
      </c>
      <c r="AF5" t="inlineStr">
        <is>
          <t>Tidak ada folder laporan yang cocok</t>
        </is>
      </c>
    </row>
    <row r="6">
      <c r="A6" s="12" t="n">
        <v>3</v>
      </c>
      <c r="B6" s="15" t="inlineStr">
        <is>
          <t>PTPN IV Regional VII KSO</t>
        </is>
      </c>
      <c r="C6" s="15" t="inlineStr">
        <is>
          <t>Padangratu</t>
        </is>
      </c>
      <c r="D6" s="12" t="n"/>
      <c r="E6" s="12" t="n"/>
      <c r="F6" s="15" t="n"/>
      <c r="G6" s="12" t="inlineStr">
        <is>
          <t>17-06-2026</t>
        </is>
      </c>
      <c r="H6" s="12" t="n"/>
      <c r="I6" s="12" t="n"/>
      <c r="J6" s="22" t="n">
        <v>46190</v>
      </c>
      <c r="K6" s="22" t="n">
        <v>46209</v>
      </c>
      <c r="Z6" s="12" t="n"/>
      <c r="AA6" s="12" t="n"/>
      <c r="AB6" s="15" t="n"/>
      <c r="AC6" s="8">
        <f>IF($C6="","",IF($AB6="","PROSES","SELESAI"))</f>
        <v/>
      </c>
      <c r="AD6" s="12" t="n">
        <v>2026</v>
      </c>
      <c r="AF6" t="inlineStr">
        <is>
          <t>Tidak ada folder laporan yang cocok</t>
        </is>
      </c>
    </row>
    <row r="7" ht="43.5" customHeight="1" s="35">
      <c r="A7" s="12" t="n">
        <v>4</v>
      </c>
      <c r="B7" s="15" t="inlineStr">
        <is>
          <t>PTPN IV Regional VII KSO</t>
        </is>
      </c>
      <c r="C7" s="15" t="inlineStr">
        <is>
          <t>Sungai Lengi</t>
        </is>
      </c>
      <c r="D7" s="12" t="inlineStr">
        <is>
          <t>Iput Pradiko, Moh. Imam Aulia, Muslim Nugraha, gema wahyudi, fahrul rozi</t>
        </is>
      </c>
      <c r="E7" s="12" t="n"/>
      <c r="F7" s="15" t="inlineStr">
        <is>
          <t>Evaluasi penilaian pekerjaan TU</t>
        </is>
      </c>
      <c r="G7" s="12" t="inlineStr">
        <is>
          <t>17-06-2026</t>
        </is>
      </c>
      <c r="H7" s="12" t="n"/>
      <c r="I7" s="12" t="n"/>
      <c r="J7" s="22" t="n">
        <v>46190</v>
      </c>
      <c r="K7" s="22" t="n">
        <v>46209</v>
      </c>
      <c r="Z7" s="12" t="n"/>
      <c r="AA7" s="12" t="n"/>
      <c r="AB7" s="15" t="n"/>
      <c r="AC7" s="8">
        <f>IF($C7="","",IF($AB7="","PROSES","SELESAI"))</f>
        <v/>
      </c>
      <c r="AD7" s="12" t="n">
        <v>2026</v>
      </c>
      <c r="AF7" t="inlineStr">
        <is>
          <t>Tidak ada folder laporan yang cocok</t>
        </is>
      </c>
    </row>
    <row r="8">
      <c r="A8" s="12" t="n">
        <v>5</v>
      </c>
      <c r="B8" s="15" t="inlineStr">
        <is>
          <t>PTPN IV Regional VII KSO</t>
        </is>
      </c>
      <c r="C8" s="15" t="inlineStr">
        <is>
          <t>Rejosari</t>
        </is>
      </c>
      <c r="D8" s="12" t="n"/>
      <c r="E8" s="12" t="n"/>
      <c r="F8" s="15" t="n"/>
      <c r="G8" s="12" t="inlineStr">
        <is>
          <t>17-06-2026</t>
        </is>
      </c>
      <c r="H8" s="12" t="n"/>
      <c r="I8" s="12" t="n"/>
      <c r="J8" s="22" t="n">
        <v>46190</v>
      </c>
      <c r="K8" s="22" t="n">
        <v>46209</v>
      </c>
      <c r="Z8" s="12" t="n"/>
      <c r="AA8" s="12" t="n"/>
      <c r="AB8" s="15" t="n"/>
      <c r="AC8" s="8">
        <f>IF($C8="","",IF($AB8="","PROSES","SELESAI"))</f>
        <v/>
      </c>
      <c r="AD8" s="12" t="n">
        <v>2026</v>
      </c>
      <c r="AF8" t="inlineStr">
        <is>
          <t>Tidak ada folder laporan yang cocok</t>
        </is>
      </c>
    </row>
    <row r="9" ht="58" customHeight="1" s="35">
      <c r="A9" s="12" t="n">
        <v>6</v>
      </c>
      <c r="B9" s="15" t="inlineStr">
        <is>
          <t>PTPN IV Regional VII KSO</t>
        </is>
      </c>
      <c r="C9" s="15" t="inlineStr">
        <is>
          <t>Rejosari</t>
        </is>
      </c>
      <c r="D9" s="12" t="inlineStr">
        <is>
          <t>Rana Farrasati, Kurnia Rinanda Filsofi Siregar, Saidah Putri Rambe, ridoan lubis, mhd. syuhdi</t>
        </is>
      </c>
      <c r="E9" s="12" t="inlineStr">
        <is>
          <t>11-17 Februari 2026</t>
        </is>
      </c>
      <c r="F9" s="15" t="inlineStr">
        <is>
          <t>Kajian kelayakan TU TK tahun 2026 dan kajian kelayakan TU tahun 2027</t>
        </is>
      </c>
      <c r="G9" s="12" t="n"/>
      <c r="H9" s="12" t="n"/>
      <c r="I9" s="12" t="n"/>
      <c r="Z9" s="12" t="n"/>
      <c r="AA9" s="12" t="n"/>
      <c r="AB9" s="15" t="n"/>
      <c r="AC9" s="8">
        <f>IF($C9="","",IF($AB9="","PROSES","SELESAI"))</f>
        <v/>
      </c>
      <c r="AD9" s="12" t="n">
        <v>2026</v>
      </c>
      <c r="AF9" t="inlineStr">
        <is>
          <t>Tidak ada folder laporan yang cocok</t>
        </is>
      </c>
    </row>
    <row r="10">
      <c r="A10" s="12" t="n">
        <v>7</v>
      </c>
      <c r="B10" s="15" t="inlineStr">
        <is>
          <t>PTPN IV Regional VII KSO</t>
        </is>
      </c>
      <c r="C10" s="15" t="inlineStr">
        <is>
          <t>Bekri</t>
        </is>
      </c>
      <c r="D10" s="12" t="n"/>
      <c r="E10" s="12" t="n"/>
      <c r="F10" s="15" t="n"/>
      <c r="G10" s="12" t="n"/>
      <c r="H10" s="12" t="n"/>
      <c r="I10" s="12" t="n"/>
      <c r="Z10" s="12" t="n"/>
      <c r="AA10" s="12" t="n"/>
      <c r="AB10" s="15" t="n"/>
      <c r="AC10" s="8">
        <f>IF($C10="","",IF($AB10="","PROSES","SELESAI"))</f>
        <v/>
      </c>
      <c r="AD10" s="12" t="n">
        <v>2026</v>
      </c>
      <c r="AF10" t="inlineStr">
        <is>
          <t>Tidak ada folder laporan yang cocok</t>
        </is>
      </c>
    </row>
    <row r="11" ht="58" customHeight="1" s="35">
      <c r="A11" s="12" t="n">
        <v>8</v>
      </c>
      <c r="B11" s="15" t="inlineStr">
        <is>
          <t>PTPN IV Regional VII KSO</t>
        </is>
      </c>
      <c r="C11" s="15" t="inlineStr">
        <is>
          <t>Beringin</t>
        </is>
      </c>
      <c r="D11" s="12" t="inlineStr">
        <is>
          <t>Soekarno Mismana Putra, Valdi M. Rafiansyah Siregar, Desra Sahputra, dicky arbianto, genesa</t>
        </is>
      </c>
      <c r="E11" s="12" t="n"/>
      <c r="F11" s="15" t="n"/>
      <c r="G11" s="12" t="n"/>
      <c r="H11" s="12" t="n"/>
      <c r="I11" s="12" t="n"/>
      <c r="Z11" s="12" t="n"/>
      <c r="AA11" s="12" t="n"/>
      <c r="AB11" s="15" t="n"/>
      <c r="AC11" s="8">
        <f>IF($C11="","",IF($AB11="","PROSES","SELESAI"))</f>
        <v/>
      </c>
      <c r="AD11" s="12" t="n">
        <v>2026</v>
      </c>
      <c r="AF11" t="inlineStr">
        <is>
          <t>Tidak ada folder laporan yang cocok</t>
        </is>
      </c>
    </row>
    <row r="12">
      <c r="A12" s="12" t="n">
        <v>9</v>
      </c>
      <c r="B12" s="15" t="inlineStr">
        <is>
          <t>PTPN IV Regional VII KSO</t>
        </is>
      </c>
      <c r="C12" s="15" t="inlineStr">
        <is>
          <t>Sungai Lengi</t>
        </is>
      </c>
      <c r="D12" s="12" t="n"/>
      <c r="E12" s="12" t="n"/>
      <c r="F12" s="15" t="n"/>
      <c r="G12" s="12" t="n"/>
      <c r="H12" s="12" t="n"/>
      <c r="I12" s="12" t="n"/>
      <c r="Z12" s="12" t="n"/>
      <c r="AA12" s="12" t="n"/>
      <c r="AB12" s="15" t="n"/>
      <c r="AC12" s="8">
        <f>IF($C12="","",IF($AB12="","PROSES","SELESAI"))</f>
        <v/>
      </c>
      <c r="AD12" s="12" t="n">
        <v>2026</v>
      </c>
      <c r="AF12" t="inlineStr">
        <is>
          <t>Tidak ada folder laporan yang cocok</t>
        </is>
      </c>
    </row>
    <row r="13" ht="43.5" customHeight="1" s="35">
      <c r="A13" s="12" t="n">
        <v>10</v>
      </c>
      <c r="B13" s="15" t="inlineStr">
        <is>
          <t>PTPN IV Regional VII KSO</t>
        </is>
      </c>
      <c r="C13" s="15" t="inlineStr">
        <is>
          <t>Rejosari</t>
        </is>
      </c>
      <c r="D13" s="12" t="inlineStr">
        <is>
          <t>Zulfi Prima Sani Nasution, Desra Sahputra, Kurnia Rinanda Filosofi Siregar</t>
        </is>
      </c>
      <c r="E13" s="12" t="inlineStr">
        <is>
          <t>11-19 Februari 2025</t>
        </is>
      </c>
      <c r="F13" s="15" t="inlineStr">
        <is>
          <t>Kajian kelayakan TU dan TK kelapa sawit tahun 2025</t>
        </is>
      </c>
      <c r="G13" s="12" t="n"/>
      <c r="H13" s="12" t="n"/>
      <c r="I13" s="12" t="n"/>
      <c r="Z13" s="12" t="n"/>
      <c r="AA13" s="12" t="n"/>
      <c r="AB13" s="15" t="n"/>
      <c r="AC13" s="8">
        <f>IF($C13="","",IF($AB13="","PROSES","SELESAI"))</f>
        <v/>
      </c>
      <c r="AD13" s="12" t="n">
        <v>2025</v>
      </c>
      <c r="AF13" t="inlineStr">
        <is>
          <t>Tidak ada folder laporan yang cocok</t>
        </is>
      </c>
    </row>
    <row r="14">
      <c r="A14" s="12" t="n">
        <v>11</v>
      </c>
      <c r="B14" s="15" t="inlineStr">
        <is>
          <t>PTPN IV Regional VII KSO</t>
        </is>
      </c>
      <c r="C14" s="15" t="inlineStr">
        <is>
          <t>Sungai Lengi</t>
        </is>
      </c>
      <c r="D14" s="12" t="n"/>
      <c r="E14" s="12" t="n"/>
      <c r="F14" s="15" t="n"/>
      <c r="G14" s="12" t="n"/>
      <c r="H14" s="12" t="n"/>
      <c r="I14" s="12" t="n"/>
      <c r="Z14" s="12" t="n"/>
      <c r="AA14" s="12" t="n"/>
      <c r="AB14" s="15" t="n"/>
      <c r="AC14" s="8">
        <f>IF($C14="","",IF($AB14="","PROSES","SELESAI"))</f>
        <v/>
      </c>
      <c r="AD14" s="12" t="n">
        <v>2025</v>
      </c>
      <c r="AF14" t="inlineStr">
        <is>
          <t>Tidak ada folder laporan yang cocok</t>
        </is>
      </c>
    </row>
    <row r="15">
      <c r="A15" s="12" t="n">
        <v>12</v>
      </c>
      <c r="B15" s="15" t="inlineStr">
        <is>
          <t>PTPN IV Regional VII KSO</t>
        </is>
      </c>
      <c r="C15" s="15" t="inlineStr">
        <is>
          <t>Beringin</t>
        </is>
      </c>
      <c r="D15" s="12" t="n"/>
      <c r="E15" s="12" t="n"/>
      <c r="F15" s="15" t="n"/>
      <c r="G15" s="12" t="n"/>
      <c r="H15" s="12" t="n"/>
      <c r="I15" s="12" t="n"/>
      <c r="Z15" s="12" t="n"/>
      <c r="AA15" s="12" t="n"/>
      <c r="AB15" s="15" t="n"/>
      <c r="AC15" s="8">
        <f>IF($C15="","",IF($AB15="","PROSES","SELESAI"))</f>
        <v/>
      </c>
      <c r="AD15" s="12" t="n">
        <v>2025</v>
      </c>
      <c r="AF15" t="inlineStr">
        <is>
          <t>Tidak ada folder laporan yang cocok</t>
        </is>
      </c>
    </row>
    <row r="16" ht="43.5" customHeight="1" s="35">
      <c r="A16" s="12" t="n">
        <v>13</v>
      </c>
      <c r="B16" s="15" t="inlineStr">
        <is>
          <t>PTPN IV Regional VII KSO</t>
        </is>
      </c>
      <c r="C16" s="15" t="inlineStr">
        <is>
          <t>Bentayan</t>
        </is>
      </c>
      <c r="D16" s="12" t="inlineStr">
        <is>
          <t>Desra Sahputra, Rian Rahmat Afwor Putra, gema wahyudi, rama gilang pradana</t>
        </is>
      </c>
      <c r="E16" s="12" t="inlineStr">
        <is>
          <t>13-27 Oktober 2025</t>
        </is>
      </c>
      <c r="F16" s="15" t="inlineStr">
        <is>
          <t>Evaluasi kelas kesesuaian lahan untuk budidaya tanaman kelapa sawit</t>
        </is>
      </c>
      <c r="G16" s="12" t="n"/>
      <c r="H16" s="12" t="n"/>
      <c r="I16" s="12" t="n"/>
      <c r="Z16" s="12" t="n"/>
      <c r="AA16" s="12" t="n"/>
      <c r="AB16" s="15" t="n"/>
      <c r="AC16" s="8">
        <f>IF($C16="","",IF($AB16="","PROSES","SELESAI"))</f>
        <v/>
      </c>
      <c r="AD16" s="12" t="n">
        <v>2025</v>
      </c>
      <c r="AF16" t="inlineStr">
        <is>
          <t>Tidak ada folder laporan yang cocok</t>
        </is>
      </c>
    </row>
    <row r="17">
      <c r="A17" s="12" t="n">
        <v>14</v>
      </c>
      <c r="B17" s="15" t="inlineStr">
        <is>
          <t>PTPN IV Regional VII KSO</t>
        </is>
      </c>
      <c r="C17" s="15" t="inlineStr">
        <is>
          <t>Betung Krawo</t>
        </is>
      </c>
      <c r="D17" s="12" t="n"/>
      <c r="E17" s="12" t="n"/>
      <c r="F17" s="15" t="n"/>
      <c r="G17" s="12" t="n"/>
      <c r="H17" s="12" t="n"/>
      <c r="I17" s="12" t="n"/>
      <c r="Z17" s="12" t="n"/>
      <c r="AA17" s="12" t="n"/>
      <c r="AB17" s="15" t="n"/>
      <c r="AC17" s="8">
        <f>IF($C17="","",IF($AB17="","PROSES","SELESAI"))</f>
        <v/>
      </c>
      <c r="AD17" s="12" t="n">
        <v>2025</v>
      </c>
      <c r="AF17" t="inlineStr">
        <is>
          <t>Tidak ada folder laporan yang cocok</t>
        </is>
      </c>
    </row>
    <row r="18" ht="72.5" customHeight="1" s="35">
      <c r="A18" s="12" t="n">
        <v>15</v>
      </c>
      <c r="B18" s="15" t="inlineStr">
        <is>
          <t>PT Perkebunan Nusantara I Regional VII</t>
        </is>
      </c>
      <c r="C18" s="15" t="inlineStr">
        <is>
          <t>Rawa Pitu</t>
        </is>
      </c>
      <c r="D18" s="12" t="inlineStr">
        <is>
          <t>Heri Santoso, Ratnawati Nurkhoiry, Henny Lydiasari, Zulfi Primasani Nasution, Agung Rahmat Syahputra, andi syafrizal</t>
        </is>
      </c>
      <c r="E18" s="12" t="inlineStr">
        <is>
          <t>26 Feb-03 Mar 2024</t>
        </is>
      </c>
      <c r="F18" s="15" t="inlineStr">
        <is>
          <t>Visitasi dan kajian Kebun Plasma Rawa Pitu</t>
        </is>
      </c>
      <c r="G18" s="12" t="inlineStr">
        <is>
          <t>25-07-2024</t>
        </is>
      </c>
      <c r="H18" s="12" t="inlineStr">
        <is>
          <t>25-07-2024</t>
        </is>
      </c>
      <c r="I18" s="12" t="n"/>
      <c r="J18" s="22" t="n">
        <v>45509</v>
      </c>
      <c r="K18" s="22" t="n">
        <v>45509</v>
      </c>
      <c r="L18" s="22" t="n">
        <v>45516</v>
      </c>
      <c r="M18" s="22" t="n">
        <v>45516</v>
      </c>
      <c r="N18" s="22" t="n">
        <v>45596</v>
      </c>
      <c r="O18" s="22" t="n">
        <v>45596</v>
      </c>
      <c r="Z18" s="12" t="inlineStr">
        <is>
          <t>02-10-2024</t>
        </is>
      </c>
      <c r="AA18" s="12" t="inlineStr">
        <is>
          <t>02-10-2024</t>
        </is>
      </c>
      <c r="AB18" s="15" t="n"/>
      <c r="AC18" s="8">
        <f>IF($C18="","",IF($AB18="","PROSES","SELESAI"))</f>
        <v/>
      </c>
      <c r="AD18" s="12" t="n">
        <v>2024</v>
      </c>
      <c r="AE18" s="21">
        <f>HYPERLINK("file:///E:/Muslim/Pelayanan/Kirim MitraKarya/Bantek/2024/PTPN/PTPN I Regional VII/Evaluasi kebun/Rawa Pitu/Narasi/Cetak 1","[Buka 2 file]")</f>
        <v/>
      </c>
    </row>
    <row r="19">
      <c r="AC19" s="8">
        <f>IF($C19="","",IF($AB19="","PROSES","SELESAI"))</f>
        <v/>
      </c>
    </row>
    <row r="20">
      <c r="AC20" s="8">
        <f>IF($C20="","",IF($AB20="","PROSES","SELESAI"))</f>
        <v/>
      </c>
    </row>
    <row r="21">
      <c r="AC21" s="8">
        <f>IF($C21="","",IF($AB21="","PROSES","SELESAI"))</f>
        <v/>
      </c>
    </row>
    <row r="22">
      <c r="AC22" s="8">
        <f>IF($C22="","",IF($AB22="","PROSES","SELESAI"))</f>
        <v/>
      </c>
    </row>
    <row r="23">
      <c r="AC23" s="8">
        <f>IF($C23="","",IF($AB23="","PROSES","SELESAI"))</f>
        <v/>
      </c>
    </row>
    <row r="24">
      <c r="AC24" s="8">
        <f>IF($C24="","",IF($AB24="","PROSES","SELESAI"))</f>
        <v/>
      </c>
    </row>
    <row r="25">
      <c r="AC25" s="8">
        <f>IF($C25="","",IF($AB25="","PROSES","SELESAI"))</f>
        <v/>
      </c>
    </row>
    <row r="26">
      <c r="AC26" s="8">
        <f>IF($C26="","",IF($AB26="","PROSES","SELESAI"))</f>
        <v/>
      </c>
    </row>
    <row r="27">
      <c r="AC27" s="8">
        <f>IF($C27="","",IF($AB27="","PROSES","SELESAI"))</f>
        <v/>
      </c>
    </row>
    <row r="28">
      <c r="AC28" s="8">
        <f>IF($C28="","",IF($AB28="","PROSES","SELESAI"))</f>
        <v/>
      </c>
    </row>
    <row r="29">
      <c r="AC29" s="8">
        <f>IF($C29="","",IF($AB29="","PROSES","SELESAI"))</f>
        <v/>
      </c>
    </row>
    <row r="30">
      <c r="AC30" s="8">
        <f>IF($C30="","",IF($AB30="","PROSES","SELESAI"))</f>
        <v/>
      </c>
    </row>
    <row r="31">
      <c r="AC31" s="8">
        <f>IF($C31="","",IF($AB31="","PROSES","SELESAI"))</f>
        <v/>
      </c>
    </row>
    <row r="32">
      <c r="AC32" s="8">
        <f>IF($C32="","",IF($AB32="","PROSES","SELESAI"))</f>
        <v/>
      </c>
    </row>
    <row r="33">
      <c r="AC33" s="8">
        <f>IF($C33="","",IF($AB33="","PROSES","SELESAI"))</f>
        <v/>
      </c>
    </row>
    <row r="34">
      <c r="AC34" s="8">
        <f>IF($C34="","",IF($AB34="","PROSES","SELESAI"))</f>
        <v/>
      </c>
    </row>
    <row r="35">
      <c r="AC35" s="8">
        <f>IF($C35="","",IF($AB35="","PROSES","SELESAI"))</f>
        <v/>
      </c>
    </row>
    <row r="36">
      <c r="AC36" s="8">
        <f>IF($C36="","",IF($AB36="","PROSES","SELESAI"))</f>
        <v/>
      </c>
    </row>
    <row r="37">
      <c r="AC37" s="8">
        <f>IF($C37="","",IF($AB37="","PROSES","SELESAI"))</f>
        <v/>
      </c>
    </row>
    <row r="38">
      <c r="AC38" s="8">
        <f>IF($C38="","",IF($AB38="","PROSES","SELESAI"))</f>
        <v/>
      </c>
    </row>
    <row r="39">
      <c r="AC39" s="8">
        <f>IF($C39="","",IF($AB39="","PROSES","SELESAI"))</f>
        <v/>
      </c>
    </row>
    <row r="40">
      <c r="AC40" s="8">
        <f>IF($C40="","",IF($AB40="","PROSES","SELESAI"))</f>
        <v/>
      </c>
    </row>
    <row r="41">
      <c r="AC41" s="8">
        <f>IF($C41="","",IF($AB41="","PROSES","SELESAI"))</f>
        <v/>
      </c>
    </row>
    <row r="42">
      <c r="AC42" s="8">
        <f>IF($C42="","",IF($AB42="","PROSES","SELESAI"))</f>
        <v/>
      </c>
    </row>
    <row r="43">
      <c r="AC43" s="8">
        <f>IF($C43="","",IF($AB43="","PROSES","SELESAI"))</f>
        <v/>
      </c>
    </row>
    <row r="44">
      <c r="AC44" s="8">
        <f>IF($C44="","",IF($AB44="","PROSES","SELESAI"))</f>
        <v/>
      </c>
    </row>
    <row r="45">
      <c r="AC45" s="8">
        <f>IF($C45="","",IF($AB45="","PROSES","SELESAI"))</f>
        <v/>
      </c>
    </row>
    <row r="46">
      <c r="AC46" s="8">
        <f>IF($C46="","",IF($AB46="","PROSES","SELESAI"))</f>
        <v/>
      </c>
    </row>
    <row r="47">
      <c r="AC47" s="8">
        <f>IF($C47="","",IF($AB47="","PROSES","SELESAI"))</f>
        <v/>
      </c>
    </row>
    <row r="48">
      <c r="AC48" s="8">
        <f>IF($C48="","",IF($AB48="","PROSES","SELESAI"))</f>
        <v/>
      </c>
    </row>
    <row r="49">
      <c r="AC49" s="8">
        <f>IF($C49="","",IF($AB49="","PROSES","SELESAI"))</f>
        <v/>
      </c>
    </row>
    <row r="50">
      <c r="AC50" s="8">
        <f>IF($C50="","",IF($AB50="","PROSES","SELESAI"))</f>
        <v/>
      </c>
    </row>
    <row r="51">
      <c r="AC51" s="8">
        <f>IF($C51="","",IF($AB51="","PROSES","SELESAI"))</f>
        <v/>
      </c>
    </row>
    <row r="52">
      <c r="AC52" s="8">
        <f>IF($C52="","",IF($AB52="","PROSES","SELESAI"))</f>
        <v/>
      </c>
    </row>
    <row r="53">
      <c r="AC53" s="8">
        <f>IF($C53="","",IF($AB53="","PROSES","SELESAI"))</f>
        <v/>
      </c>
    </row>
    <row r="54">
      <c r="AC54" s="8">
        <f>IF($C54="","",IF($AB54="","PROSES","SELESAI"))</f>
        <v/>
      </c>
    </row>
    <row r="55">
      <c r="AC55" s="8">
        <f>IF($C55="","",IF($AB55="","PROSES","SELESAI"))</f>
        <v/>
      </c>
    </row>
    <row r="56">
      <c r="AC56" s="8">
        <f>IF($C56="","",IF($AB56="","PROSES","SELESAI"))</f>
        <v/>
      </c>
    </row>
    <row r="57">
      <c r="AC57" s="8">
        <f>IF($C57="","",IF($AB57="","PROSES","SELESAI"))</f>
        <v/>
      </c>
    </row>
    <row r="58">
      <c r="AC58" s="8">
        <f>IF($C58="","",IF($AB58="","PROSES","SELESAI"))</f>
        <v/>
      </c>
    </row>
    <row r="59">
      <c r="AC59" s="8">
        <f>IF($C59="","",IF($AB59="","PROSES","SELESAI"))</f>
        <v/>
      </c>
    </row>
    <row r="60">
      <c r="AC60" s="8">
        <f>IF($C60="","",IF($AB60="","PROSES","SELESAI"))</f>
        <v/>
      </c>
    </row>
    <row r="61">
      <c r="AC61" s="8">
        <f>IF($C61="","",IF($AB61="","PROSES","SELESAI"))</f>
        <v/>
      </c>
    </row>
    <row r="62">
      <c r="AC62" s="8">
        <f>IF($C62="","",IF($AB62="","PROSES","SELESAI"))</f>
        <v/>
      </c>
    </row>
    <row r="63">
      <c r="AC63" s="8">
        <f>IF($C63="","",IF($AB63="","PROSES","SELESAI"))</f>
        <v/>
      </c>
    </row>
    <row r="64">
      <c r="AC64" s="8">
        <f>IF($C64="","",IF($AB64="","PROSES","SELESAI"))</f>
        <v/>
      </c>
    </row>
    <row r="65">
      <c r="AC65" s="8">
        <f>IF($C65="","",IF($AB65="","PROSES","SELESAI"))</f>
        <v/>
      </c>
    </row>
    <row r="66">
      <c r="AC66" s="8">
        <f>IF($C66="","",IF($AB66="","PROSES","SELESAI"))</f>
        <v/>
      </c>
    </row>
    <row r="67">
      <c r="AC67" s="8">
        <f>IF($C67="","",IF($AB67="","PROSES","SELESAI"))</f>
        <v/>
      </c>
    </row>
    <row r="68">
      <c r="AC68" s="8">
        <f>IF($C68="","",IF($AB68="","PROSES","SELESAI"))</f>
        <v/>
      </c>
    </row>
    <row r="69">
      <c r="AC69" s="8">
        <f>IF($C69="","",IF($AB69="","PROSES","SELESAI"))</f>
        <v/>
      </c>
    </row>
    <row r="70">
      <c r="AC70" s="8">
        <f>IF($C70="","",IF($AB70="","PROSES","SELESAI"))</f>
        <v/>
      </c>
    </row>
    <row r="71">
      <c r="AC71" s="8">
        <f>IF($C71="","",IF($AB71="","PROSES","SELESAI"))</f>
        <v/>
      </c>
    </row>
    <row r="72">
      <c r="AC72" s="8">
        <f>IF($C72="","",IF($AB72="","PROSES","SELESAI"))</f>
        <v/>
      </c>
    </row>
    <row r="73">
      <c r="AC73" s="8">
        <f>IF($C73="","",IF($AB73="","PROSES","SELESAI"))</f>
        <v/>
      </c>
    </row>
    <row r="74">
      <c r="AC74" s="8">
        <f>IF($C74="","",IF($AB74="","PROSES","SELESAI"))</f>
        <v/>
      </c>
    </row>
    <row r="75">
      <c r="AC75" s="8">
        <f>IF($C75="","",IF($AB75="","PROSES","SELESAI"))</f>
        <v/>
      </c>
    </row>
    <row r="76">
      <c r="AC76" s="8">
        <f>IF($C76="","",IF($AB76="","PROSES","SELESAI"))</f>
        <v/>
      </c>
    </row>
    <row r="77">
      <c r="AC77" s="8">
        <f>IF($C77="","",IF($AB77="","PROSES","SELESAI"))</f>
        <v/>
      </c>
    </row>
    <row r="78">
      <c r="AC78" s="8">
        <f>IF($C78="","",IF($AB78="","PROSES","SELESAI"))</f>
        <v/>
      </c>
    </row>
    <row r="79">
      <c r="AC79" s="8">
        <f>IF($C79="","",IF($AB79="","PROSES","SELESAI"))</f>
        <v/>
      </c>
    </row>
    <row r="80">
      <c r="AC80" s="8">
        <f>IF($C80="","",IF($AB80="","PROSES","SELESAI"))</f>
        <v/>
      </c>
    </row>
    <row r="81">
      <c r="AC81" s="8">
        <f>IF($C81="","",IF($AB81="","PROSES","SELESAI"))</f>
        <v/>
      </c>
    </row>
    <row r="82">
      <c r="AC82" s="8">
        <f>IF($C82="","",IF($AB82="","PROSES","SELESAI"))</f>
        <v/>
      </c>
    </row>
    <row r="83">
      <c r="AC83" s="8">
        <f>IF($C83="","",IF($AB83="","PROSES","SELESAI"))</f>
        <v/>
      </c>
    </row>
    <row r="84">
      <c r="AC84" s="8">
        <f>IF($C84="","",IF($AB84="","PROSES","SELESAI"))</f>
        <v/>
      </c>
    </row>
    <row r="85">
      <c r="AC85" s="8">
        <f>IF($C85="","",IF($AB85="","PROSES","SELESAI"))</f>
        <v/>
      </c>
    </row>
    <row r="86">
      <c r="AC86" s="8">
        <f>IF($C86="","",IF($AB86="","PROSES","SELESAI"))</f>
        <v/>
      </c>
    </row>
    <row r="87">
      <c r="AC87" s="8">
        <f>IF($C87="","",IF($AB87="","PROSES","SELESAI"))</f>
        <v/>
      </c>
    </row>
    <row r="88">
      <c r="AC88" s="8">
        <f>IF($C88="","",IF($AB88="","PROSES","SELESAI"))</f>
        <v/>
      </c>
    </row>
    <row r="89">
      <c r="AC89" s="8">
        <f>IF($C89="","",IF($AB89="","PROSES","SELESAI"))</f>
        <v/>
      </c>
    </row>
    <row r="90">
      <c r="AC90" s="8">
        <f>IF($C90="","",IF($AB90="","PROSES","SELESAI"))</f>
        <v/>
      </c>
    </row>
    <row r="91">
      <c r="AC91" s="8">
        <f>IF($C91="","",IF($AB91="","PROSES","SELESAI"))</f>
        <v/>
      </c>
    </row>
    <row r="92">
      <c r="AC92" s="8">
        <f>IF($C92="","",IF($AB92="","PROSES","SELESAI"))</f>
        <v/>
      </c>
    </row>
    <row r="93">
      <c r="AC93" s="8">
        <f>IF($C93="","",IF($AB93="","PROSES","SELESAI"))</f>
        <v/>
      </c>
    </row>
    <row r="94">
      <c r="AC94" s="8">
        <f>IF($C94="","",IF($AB94="","PROSES","SELESAI"))</f>
        <v/>
      </c>
    </row>
    <row r="95">
      <c r="AC95" s="8">
        <f>IF($C95="","",IF($AB95="","PROSES","SELESAI"))</f>
        <v/>
      </c>
    </row>
    <row r="96">
      <c r="AC96" s="8">
        <f>IF($C96="","",IF($AB96="","PROSES","SELESAI"))</f>
        <v/>
      </c>
    </row>
    <row r="97">
      <c r="AC97" s="8">
        <f>IF($C97="","",IF($AB97="","PROSES","SELESAI"))</f>
        <v/>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1001"/>
  <sheetViews>
    <sheetView topLeftCell="T1" zoomScale="55" zoomScaleNormal="55" workbookViewId="0">
      <pane ySplit="3" topLeftCell="A4" activePane="bottomLeft" state="frozen"/>
      <selection pane="bottomLeft" activeCell="A1" sqref="A1:AF3"/>
    </sheetView>
  </sheetViews>
  <sheetFormatPr baseColWidth="8" defaultRowHeight="14.5"/>
  <cols>
    <col width="5" customWidth="1" style="35" min="1" max="1"/>
    <col width="26" customWidth="1" style="35" min="2" max="2"/>
    <col width="22" customWidth="1" style="35" min="3" max="3"/>
    <col width="28" customWidth="1" style="35" min="4" max="4"/>
    <col width="16"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Regional 4 Palmco</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Regional 4 Palmco</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Madiyuanto</t>
        </is>
      </c>
      <c r="Q2" s="43" t="n"/>
      <c r="R2" s="42" t="inlineStr">
        <is>
          <t>Pak Fandi Hidayat</t>
        </is>
      </c>
      <c r="S2" s="43" t="n"/>
      <c r="T2" s="42" t="inlineStr">
        <is>
          <t>Pak Chandra</t>
        </is>
      </c>
      <c r="U2" s="43" t="n"/>
      <c r="V2" s="42" t="inlineStr">
        <is>
          <t>Pak Desra</t>
        </is>
      </c>
      <c r="W2" s="43" t="n"/>
      <c r="X2" s="42" t="inlineStr">
        <is>
          <t>Pak Agus Eko Prasetyo</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ht="43.5" customHeight="1" s="35">
      <c r="A4" s="28" t="n">
        <v>1</v>
      </c>
      <c r="B4" s="29" t="inlineStr">
        <is>
          <t>PTPN IV PalmCo</t>
        </is>
      </c>
      <c r="C4" s="29" t="inlineStr">
        <is>
          <t>Sei Meranti PTPN IV Regional 1</t>
        </is>
      </c>
      <c r="D4" s="28" t="inlineStr">
        <is>
          <t>Yandi Hardi Purba, hendra surya, friyandi syahputra, mutiara nabila, ahmad fauzi</t>
        </is>
      </c>
      <c r="E4" s="28" t="inlineStr">
        <is>
          <t>02–10 Februari 2026</t>
        </is>
      </c>
      <c r="F4" s="29" t="inlineStr">
        <is>
          <t>Kajian dampak perubahan kriteria matang panen</t>
        </is>
      </c>
      <c r="G4" s="28" t="n"/>
      <c r="H4" s="28" t="n"/>
      <c r="I4" s="28" t="n"/>
      <c r="Z4" s="28" t="n"/>
      <c r="AA4" s="28" t="n"/>
      <c r="AB4" s="29" t="n"/>
      <c r="AC4" s="30">
        <f>IF($C4="","",IF($AB4="","PROSES","SELESAI"))</f>
        <v/>
      </c>
      <c r="AD4" s="28" t="n">
        <v>2026</v>
      </c>
      <c r="AF4" t="inlineStr">
        <is>
          <t>Tidak ada folder laporan yang cocok</t>
        </is>
      </c>
    </row>
    <row r="5" ht="43.5" customHeight="1" s="35">
      <c r="A5" s="12" t="n">
        <v>2</v>
      </c>
      <c r="B5" s="15" t="inlineStr">
        <is>
          <t>PTPN IV PalmCo</t>
        </is>
      </c>
      <c r="C5" s="15" t="inlineStr">
        <is>
          <t>Bukit Tujuh PTPN IV Regional 1</t>
        </is>
      </c>
      <c r="D5" s="12" t="inlineStr">
        <is>
          <t>Atika Afriani, Rhozi Akbar Siregar, afwani rahma gultom, andi sutoro, irfandi nugraha</t>
        </is>
      </c>
      <c r="E5" s="12" t="n"/>
      <c r="F5" s="15" t="n"/>
      <c r="G5" s="12" t="n"/>
      <c r="H5" s="12" t="n"/>
      <c r="I5" s="12" t="n"/>
      <c r="Z5" s="12" t="n"/>
      <c r="AA5" s="12" t="n"/>
      <c r="AB5" s="15" t="n"/>
      <c r="AC5" s="8">
        <f>IF($C5="","",IF($AB5="","PROSES","SELESAI"))</f>
        <v/>
      </c>
      <c r="AD5" s="12" t="n">
        <v>2026</v>
      </c>
      <c r="AF5" t="inlineStr">
        <is>
          <t>Tidak ada folder laporan yang cocok</t>
        </is>
      </c>
    </row>
    <row r="6" ht="116" customHeight="1" s="35">
      <c r="A6" s="12" t="n">
        <v>3</v>
      </c>
      <c r="B6" s="15" t="inlineStr">
        <is>
          <t>PTPN IV PalmCo</t>
        </is>
      </c>
      <c r="C6" s="15" t="inlineStr">
        <is>
          <t>Bah Jambi PTPN IV</t>
        </is>
      </c>
      <c r="D6" s="12" t="inlineStr">
        <is>
          <t>Erlangga Habibi, Ayu Wulandari, Rivaldy Yustianto Pasaribu, Fadhlin Qisty Nasution, ari zafran pangaribuan, eka anggaraini aritonang, harija alfian nasution,  aga prima handika, sSherly oktavia, juwita arida, m. fauzan azmi</t>
        </is>
      </c>
      <c r="E6" s="12" t="inlineStr">
        <is>
          <t>06–14 Februari 2026</t>
        </is>
      </c>
      <c r="F6" s="15" t="n"/>
      <c r="G6" s="12" t="n"/>
      <c r="H6" s="12" t="n"/>
      <c r="I6" s="12" t="n"/>
      <c r="Z6" s="12" t="n"/>
      <c r="AA6" s="12" t="n"/>
      <c r="AB6" s="15" t="n"/>
      <c r="AC6" s="8">
        <f>IF($C6="","",IF($AB6="","PROSES","SELESAI"))</f>
        <v/>
      </c>
      <c r="AD6" s="12" t="n">
        <v>2026</v>
      </c>
      <c r="AF6" t="inlineStr">
        <is>
          <t>Tidak ada folder laporan yang cocok</t>
        </is>
      </c>
    </row>
    <row r="7" ht="43.5" customHeight="1" s="35">
      <c r="A7" s="12" t="n">
        <v>4</v>
      </c>
      <c r="B7" s="15" t="inlineStr">
        <is>
          <t>PTPN IV PalmCo</t>
        </is>
      </c>
      <c r="C7" s="15" t="inlineStr">
        <is>
          <t>Sukamaju dan Cibungur lingkup PTPN IV Regional I Djaba</t>
        </is>
      </c>
      <c r="D7" s="12" t="inlineStr">
        <is>
          <t>Eko Noviandi Ginting, Nuzul Hijri Darlan, rama gilang pradana, muhammad malik helmy daulay</t>
        </is>
      </c>
      <c r="E7" s="12" t="inlineStr">
        <is>
          <t>11-19 Februari 2026</t>
        </is>
      </c>
      <c r="F7" s="15" t="inlineStr">
        <is>
          <t>Kajian thinning out tanaman kelapa sawit</t>
        </is>
      </c>
      <c r="G7" s="12" t="n"/>
      <c r="H7" s="12" t="n"/>
      <c r="I7" s="12" t="n"/>
      <c r="Z7" s="12" t="n"/>
      <c r="AA7" s="12" t="n"/>
      <c r="AB7" s="15" t="n"/>
      <c r="AC7" s="8">
        <f>IF($C7="","",IF($AB7="","PROSES","SELESAI"))</f>
        <v/>
      </c>
      <c r="AD7" s="12" t="n">
        <v>2026</v>
      </c>
      <c r="AF7" t="inlineStr">
        <is>
          <t>Tidak ada folder laporan yang cocok</t>
        </is>
      </c>
    </row>
    <row r="8" ht="58" customHeight="1" s="35">
      <c r="A8" s="12" t="n">
        <v>5</v>
      </c>
      <c r="B8" s="15" t="inlineStr">
        <is>
          <t>PTPN IV PalmCo</t>
        </is>
      </c>
      <c r="C8" s="15" t="inlineStr">
        <is>
          <t>Meranti Paham</t>
        </is>
      </c>
      <c r="D8" s="12" t="inlineStr">
        <is>
          <t>Rhozi Akbar Siregar, dicky arbianto, sukri agus harahap, deny sahputra, muhammad malik helmy daulay</t>
        </is>
      </c>
      <c r="E8" s="12" t="inlineStr">
        <is>
          <t>25-30 Jun 2025</t>
        </is>
      </c>
      <c r="F8" s="15" t="inlineStr">
        <is>
          <t>Kajian Evaluasi areal tanaman belum menghasilkan</t>
        </is>
      </c>
      <c r="G8" s="12" t="n"/>
      <c r="H8" s="12" t="n"/>
      <c r="I8" s="12" t="n"/>
      <c r="J8" s="22" t="n">
        <v>45896</v>
      </c>
      <c r="K8" s="22" t="n">
        <v>45896</v>
      </c>
      <c r="L8" s="22" t="n">
        <v>45883</v>
      </c>
      <c r="M8" s="22" t="n">
        <v>45883</v>
      </c>
      <c r="Z8" s="12" t="inlineStr">
        <is>
          <t>28-08-2025</t>
        </is>
      </c>
      <c r="AA8" s="12" t="inlineStr">
        <is>
          <t>18-09-2025</t>
        </is>
      </c>
      <c r="AB8" s="15" t="n"/>
      <c r="AC8" s="8">
        <f>IF($C8="","",IF($AB8="","PROSES","SELESAI"))</f>
        <v/>
      </c>
      <c r="AD8" s="12" t="n">
        <v>2025</v>
      </c>
      <c r="AF8" t="inlineStr">
        <is>
          <t>Tidak ada folder laporan yang cocok</t>
        </is>
      </c>
    </row>
    <row r="9">
      <c r="A9" s="12" t="n">
        <v>6</v>
      </c>
      <c r="B9" s="15" t="inlineStr">
        <is>
          <t>PTPN IV PalmCo</t>
        </is>
      </c>
      <c r="C9" s="15" t="inlineStr">
        <is>
          <t>Adolina</t>
        </is>
      </c>
      <c r="D9" s="12" t="n"/>
      <c r="E9" s="12" t="n"/>
      <c r="F9" s="15" t="n"/>
      <c r="G9" s="12" t="n"/>
      <c r="H9" s="12" t="n"/>
      <c r="I9" s="12" t="n"/>
      <c r="Z9" s="12" t="n"/>
      <c r="AA9" s="12" t="n"/>
      <c r="AB9" s="15" t="n"/>
      <c r="AC9" s="8">
        <f>IF($C9="","",IF($AB9="","PROSES","SELESAI"))</f>
        <v/>
      </c>
      <c r="AD9" s="12" t="n">
        <v>2025</v>
      </c>
      <c r="AF9" t="inlineStr">
        <is>
          <t>Tidak ada folder laporan yang cocok</t>
        </is>
      </c>
    </row>
    <row r="10" ht="43.5" customHeight="1" s="35">
      <c r="A10" s="12" t="n">
        <v>7</v>
      </c>
      <c r="B10" s="15" t="inlineStr">
        <is>
          <t>PTPN IV PalmCo</t>
        </is>
      </c>
      <c r="C10" s="15" t="inlineStr">
        <is>
          <t>Hapesong</t>
        </is>
      </c>
      <c r="D10" s="12" t="inlineStr">
        <is>
          <t>Kurnia Rinanda Filosofi Siregar, Valdi Muhamad Rafiansyah Siregar, Dicky arbianto</t>
        </is>
      </c>
      <c r="E10" s="12" t="inlineStr">
        <is>
          <t>02-10 Juli 2025</t>
        </is>
      </c>
      <c r="F10" s="15" t="inlineStr">
        <is>
          <t>Kajian bibit kelapa sawit lewat umur</t>
        </is>
      </c>
      <c r="G10" s="12" t="n"/>
      <c r="H10" s="12" t="n"/>
      <c r="I10" s="12" t="n"/>
      <c r="Z10" s="12" t="n"/>
      <c r="AA10" s="12" t="n"/>
      <c r="AB10" s="15" t="n"/>
      <c r="AC10" s="8">
        <f>IF($C10="","",IF($AB10="","PROSES","SELESAI"))</f>
        <v/>
      </c>
      <c r="AD10" s="12" t="n">
        <v>2025</v>
      </c>
      <c r="AF10" t="inlineStr">
        <is>
          <t>Tidak ada folder laporan yang cocok</t>
        </is>
      </c>
    </row>
    <row r="11">
      <c r="A11" s="12" t="n">
        <v>8</v>
      </c>
      <c r="B11" s="15" t="inlineStr">
        <is>
          <t>PTPN IV PalmCo</t>
        </is>
      </c>
      <c r="C11" s="15" t="inlineStr">
        <is>
          <t>Sei Kebara</t>
        </is>
      </c>
      <c r="D11" s="12" t="n"/>
      <c r="E11" s="12" t="n"/>
      <c r="F11" s="15" t="n"/>
      <c r="G11" s="12" t="n"/>
      <c r="H11" s="12" t="n"/>
      <c r="I11" s="12" t="n"/>
      <c r="Z11" s="12" t="n"/>
      <c r="AA11" s="12" t="n"/>
      <c r="AB11" s="15" t="n"/>
      <c r="AC11" s="8">
        <f>IF($C11="","",IF($AB11="","PROSES","SELESAI"))</f>
        <v/>
      </c>
      <c r="AD11" s="12" t="n">
        <v>2025</v>
      </c>
      <c r="AF11" t="inlineStr">
        <is>
          <t>Tidak ada folder laporan yang cocok</t>
        </is>
      </c>
    </row>
    <row r="12">
      <c r="A12" s="12" t="n">
        <v>9</v>
      </c>
      <c r="B12" s="15" t="inlineStr">
        <is>
          <t>PTPN IV PalmCo</t>
        </is>
      </c>
      <c r="C12" s="15" t="inlineStr">
        <is>
          <t>Aek Nabara Utara</t>
        </is>
      </c>
      <c r="D12" s="12" t="n"/>
      <c r="E12" s="12" t="n"/>
      <c r="F12" s="15" t="n"/>
      <c r="G12" s="12" t="n"/>
      <c r="H12" s="12" t="n"/>
      <c r="I12" s="12" t="n"/>
      <c r="Z12" s="12" t="n"/>
      <c r="AA12" s="12" t="n"/>
      <c r="AB12" s="15" t="n"/>
      <c r="AC12" s="8">
        <f>IF($C12="","",IF($AB12="","PROSES","SELESAI"))</f>
        <v/>
      </c>
      <c r="AD12" s="12" t="n">
        <v>2025</v>
      </c>
      <c r="AF12" t="inlineStr">
        <is>
          <t>Tidak ada folder laporan yang cocok</t>
        </is>
      </c>
    </row>
    <row r="13">
      <c r="A13" s="12" t="n">
        <v>10</v>
      </c>
      <c r="B13" s="15" t="inlineStr">
        <is>
          <t>PTPN IV PalmCo</t>
        </is>
      </c>
      <c r="C13" s="15" t="inlineStr">
        <is>
          <t>Merbau Selatan</t>
        </is>
      </c>
      <c r="D13" s="12" t="n"/>
      <c r="E13" s="12" t="n"/>
      <c r="F13" s="15" t="n"/>
      <c r="G13" s="12" t="n"/>
      <c r="H13" s="12" t="n"/>
      <c r="I13" s="12" t="n"/>
      <c r="Z13" s="12" t="n"/>
      <c r="AA13" s="12" t="n"/>
      <c r="AB13" s="15" t="n"/>
      <c r="AC13" s="8">
        <f>IF($C13="","",IF($AB13="","PROSES","SELESAI"))</f>
        <v/>
      </c>
      <c r="AD13" s="12" t="n">
        <v>2025</v>
      </c>
      <c r="AF13" t="inlineStr">
        <is>
          <t>Tidak ada folder laporan yang cocok</t>
        </is>
      </c>
    </row>
    <row r="14">
      <c r="A14" s="12" t="n">
        <v>11</v>
      </c>
      <c r="B14" s="15" t="inlineStr">
        <is>
          <t>PTPN IV PalmCo</t>
        </is>
      </c>
      <c r="C14" s="15" t="inlineStr">
        <is>
          <t>Pulau Mandi</t>
        </is>
      </c>
      <c r="D14" s="12" t="n"/>
      <c r="E14" s="12" t="n"/>
      <c r="F14" s="15" t="n"/>
      <c r="G14" s="12" t="n"/>
      <c r="H14" s="12" t="n"/>
      <c r="I14" s="12" t="n"/>
      <c r="Z14" s="12" t="n"/>
      <c r="AA14" s="12" t="n"/>
      <c r="AB14" s="15" t="n"/>
      <c r="AC14" s="8">
        <f>IF($C14="","",IF($AB14="","PROSES","SELESAI"))</f>
        <v/>
      </c>
      <c r="AD14" s="12" t="n">
        <v>2025</v>
      </c>
      <c r="AF14" t="inlineStr">
        <is>
          <t>Tidak ada folder laporan yang cocok</t>
        </is>
      </c>
    </row>
    <row r="15">
      <c r="A15" s="12" t="n">
        <v>12</v>
      </c>
      <c r="B15" s="15" t="inlineStr">
        <is>
          <t>PTPN IV PalmCo</t>
        </is>
      </c>
      <c r="C15" s="15" t="inlineStr">
        <is>
          <t>Sei Silau</t>
        </is>
      </c>
      <c r="D15" s="12" t="n"/>
      <c r="E15" s="12" t="n"/>
      <c r="F15" s="15" t="n"/>
      <c r="G15" s="12" t="n"/>
      <c r="H15" s="12" t="n"/>
      <c r="I15" s="12" t="n"/>
      <c r="Z15" s="12" t="n"/>
      <c r="AA15" s="12" t="n"/>
      <c r="AB15" s="15" t="n"/>
      <c r="AC15" s="8">
        <f>IF($C15="","",IF($AB15="","PROSES","SELESAI"))</f>
        <v/>
      </c>
      <c r="AD15" s="12" t="n">
        <v>2025</v>
      </c>
      <c r="AF15" t="inlineStr">
        <is>
          <t>Tidak ada folder laporan yang cocok</t>
        </is>
      </c>
    </row>
    <row r="16" ht="43.5" customHeight="1" s="35">
      <c r="A16" s="12" t="n">
        <v>13</v>
      </c>
      <c r="B16" s="15" t="inlineStr">
        <is>
          <t>PTPN IV PalmCo</t>
        </is>
      </c>
      <c r="C16" s="15" t="inlineStr">
        <is>
          <t>Keera Maroangin</t>
        </is>
      </c>
      <c r="D16" s="12" t="inlineStr">
        <is>
          <t>Joseph C. Siburian, Candra Oktavianus Debataraja, Hambali Sahputra</t>
        </is>
      </c>
      <c r="E16" s="12" t="inlineStr">
        <is>
          <t>21-26 Juli 2025</t>
        </is>
      </c>
      <c r="F16" s="15" t="n"/>
      <c r="G16" s="12" t="n"/>
      <c r="H16" s="12" t="n"/>
      <c r="I16" s="12" t="n"/>
      <c r="Z16" s="12" t="n"/>
      <c r="AA16" s="12" t="n"/>
      <c r="AB16" s="15" t="n"/>
      <c r="AC16" s="8">
        <f>IF($C16="","",IF($AB16="","PROSES","SELESAI"))</f>
        <v/>
      </c>
      <c r="AD16" s="12" t="n">
        <v>2025</v>
      </c>
      <c r="AF16" t="inlineStr">
        <is>
          <t>Tidak ada folder laporan yang cocok</t>
        </is>
      </c>
    </row>
    <row r="17">
      <c r="A17" s="12" t="n">
        <v>14</v>
      </c>
      <c r="B17" s="15" t="inlineStr">
        <is>
          <t>PTPN IV PalmCo</t>
        </is>
      </c>
      <c r="C17" s="15" t="inlineStr">
        <is>
          <t>Luwu I</t>
        </is>
      </c>
      <c r="D17" s="12" t="n"/>
      <c r="E17" s="12" t="n"/>
      <c r="F17" s="15" t="n"/>
      <c r="G17" s="12" t="n"/>
      <c r="H17" s="12" t="n"/>
      <c r="I17" s="12" t="n"/>
      <c r="Z17" s="12" t="n"/>
      <c r="AA17" s="12" t="n"/>
      <c r="AB17" s="15" t="n"/>
      <c r="AC17" s="8">
        <f>IF($C17="","",IF($AB17="","PROSES","SELESAI"))</f>
        <v/>
      </c>
      <c r="AD17" s="12" t="n">
        <v>2025</v>
      </c>
      <c r="AF17" t="inlineStr">
        <is>
          <t>Tidak ada folder laporan yang cocok</t>
        </is>
      </c>
    </row>
    <row r="18" ht="29" customHeight="1" s="35">
      <c r="A18" s="12" t="n">
        <v>15</v>
      </c>
      <c r="B18" s="15" t="inlineStr">
        <is>
          <t>PTPN IV PalmCo</t>
        </is>
      </c>
      <c r="C18" s="15" t="inlineStr">
        <is>
          <t>Sungai Lengi</t>
        </is>
      </c>
      <c r="D18" s="12" t="inlineStr">
        <is>
          <t>Desra Sahputra, Zulfi Prima Sani Nasution, Rhozi Akbar Siregar</t>
        </is>
      </c>
      <c r="E18" s="12" t="inlineStr">
        <is>
          <t>21-27 Juli 2025</t>
        </is>
      </c>
      <c r="F18" s="15" t="n"/>
      <c r="G18" s="12" t="n"/>
      <c r="H18" s="12" t="n"/>
      <c r="I18" s="12" t="n"/>
      <c r="Z18" s="12" t="n"/>
      <c r="AA18" s="12" t="n"/>
      <c r="AB18" s="15" t="n"/>
      <c r="AC18" s="8">
        <f>IF($C18="","",IF($AB18="","PROSES","SELESAI"))</f>
        <v/>
      </c>
      <c r="AD18" s="12" t="n">
        <v>2025</v>
      </c>
      <c r="AF18" t="inlineStr">
        <is>
          <t>Tidak ada folder laporan yang cocok</t>
        </is>
      </c>
    </row>
    <row r="19">
      <c r="A19" s="12" t="n">
        <v>16</v>
      </c>
      <c r="B19" s="15" t="inlineStr">
        <is>
          <t>PTPN IV PalmCo</t>
        </is>
      </c>
      <c r="C19" s="15" t="inlineStr">
        <is>
          <t>Beringin</t>
        </is>
      </c>
      <c r="D19" s="12" t="n"/>
      <c r="E19" s="12" t="n"/>
      <c r="F19" s="15" t="n"/>
      <c r="G19" s="12" t="n"/>
      <c r="H19" s="12" t="n"/>
      <c r="I19" s="12" t="n"/>
      <c r="Z19" s="12" t="n"/>
      <c r="AA19" s="12" t="n"/>
      <c r="AB19" s="15" t="n"/>
      <c r="AC19" s="8">
        <f>IF($C19="","",IF($AB19="","PROSES","SELESAI"))</f>
        <v/>
      </c>
      <c r="AD19" s="12" t="n">
        <v>2025</v>
      </c>
      <c r="AF19" t="inlineStr">
        <is>
          <t>Tidak ada folder laporan yang cocok</t>
        </is>
      </c>
    </row>
    <row r="20">
      <c r="A20" s="12" t="n">
        <v>17</v>
      </c>
      <c r="B20" s="15" t="inlineStr">
        <is>
          <t>PTPN IV PalmCo</t>
        </is>
      </c>
      <c r="C20" s="15" t="inlineStr">
        <is>
          <t>Rejosari</t>
        </is>
      </c>
      <c r="D20" s="12" t="n"/>
      <c r="E20" s="12" t="n"/>
      <c r="F20" s="15" t="n"/>
      <c r="G20" s="12" t="n"/>
      <c r="H20" s="12" t="n"/>
      <c r="I20" s="12" t="n"/>
      <c r="Z20" s="12" t="n"/>
      <c r="AA20" s="12" t="n"/>
      <c r="AB20" s="15" t="n"/>
      <c r="AC20" s="8">
        <f>IF($C20="","",IF($AB20="","PROSES","SELESAI"))</f>
        <v/>
      </c>
      <c r="AD20" s="12" t="n">
        <v>2025</v>
      </c>
      <c r="AF20" t="inlineStr">
        <is>
          <t>Tidak ada folder laporan yang cocok</t>
        </is>
      </c>
    </row>
    <row r="21" ht="43.5" customHeight="1" s="35">
      <c r="A21" s="12" t="n">
        <v>18</v>
      </c>
      <c r="B21" s="15" t="inlineStr">
        <is>
          <t>PTPN IV PalmCo</t>
        </is>
      </c>
      <c r="C21" s="15" t="inlineStr">
        <is>
          <t>Sungai Dekan</t>
        </is>
      </c>
      <c r="D21" s="12" t="inlineStr">
        <is>
          <t>M. Yusuf Muslim, Valdi Muhamad Rafiansyah Siregar, Agung Rahmat Syahputra,</t>
        </is>
      </c>
      <c r="E21" s="12" t="inlineStr">
        <is>
          <t>21-28 Juli 2025</t>
        </is>
      </c>
      <c r="F21" s="15" t="n"/>
      <c r="G21" s="12" t="n"/>
      <c r="H21" s="12" t="n"/>
      <c r="I21" s="12" t="n"/>
      <c r="Z21" s="12" t="n"/>
      <c r="AA21" s="12" t="n"/>
      <c r="AB21" s="15" t="n"/>
      <c r="AC21" s="8">
        <f>IF($C21="","",IF($AB21="","PROSES","SELESAI"))</f>
        <v/>
      </c>
      <c r="AD21" s="12" t="n">
        <v>2025</v>
      </c>
      <c r="AF21" t="inlineStr">
        <is>
          <t>Tidak ada folder laporan yang cocok</t>
        </is>
      </c>
    </row>
    <row r="22">
      <c r="A22" s="12" t="n">
        <v>19</v>
      </c>
      <c r="B22" s="15" t="inlineStr">
        <is>
          <t>PTPN IV PalmCo</t>
        </is>
      </c>
      <c r="C22" s="15" t="inlineStr">
        <is>
          <t>Rimba Belian</t>
        </is>
      </c>
      <c r="D22" s="12" t="n"/>
      <c r="E22" s="12" t="n"/>
      <c r="F22" s="15" t="n"/>
      <c r="G22" s="12" t="n"/>
      <c r="H22" s="12" t="n"/>
      <c r="I22" s="12" t="n"/>
      <c r="Z22" s="12" t="n"/>
      <c r="AA22" s="12" t="n"/>
      <c r="AB22" s="15" t="n"/>
      <c r="AC22" s="8">
        <f>IF($C22="","",IF($AB22="","PROSES","SELESAI"))</f>
        <v/>
      </c>
      <c r="AD22" s="12" t="n">
        <v>2025</v>
      </c>
      <c r="AF22" t="inlineStr">
        <is>
          <t>Tidak ada folder laporan yang cocok</t>
        </is>
      </c>
    </row>
    <row r="23">
      <c r="A23" s="12" t="n">
        <v>20</v>
      </c>
      <c r="B23" s="15" t="inlineStr">
        <is>
          <t>PTPN IV PalmCo</t>
        </is>
      </c>
      <c r="C23" s="15" t="inlineStr">
        <is>
          <t>Ngabang</t>
        </is>
      </c>
      <c r="D23" s="12" t="n"/>
      <c r="E23" s="12" t="n"/>
      <c r="F23" s="15" t="n"/>
      <c r="G23" s="12" t="n"/>
      <c r="H23" s="12" t="n"/>
      <c r="I23" s="12" t="n"/>
      <c r="Z23" s="12" t="n"/>
      <c r="AA23" s="12" t="n"/>
      <c r="AB23" s="15" t="n"/>
      <c r="AC23" s="8">
        <f>IF($C23="","",IF($AB23="","PROSES","SELESAI"))</f>
        <v/>
      </c>
      <c r="AD23" s="12" t="n">
        <v>2025</v>
      </c>
      <c r="AF23" t="inlineStr">
        <is>
          <t>Tidak ada folder laporan yang cocok</t>
        </is>
      </c>
    </row>
    <row r="24">
      <c r="A24" s="12" t="n">
        <v>21</v>
      </c>
      <c r="B24" s="15" t="inlineStr">
        <is>
          <t>PTPN IV PalmCo</t>
        </is>
      </c>
      <c r="C24" s="15" t="inlineStr">
        <is>
          <t>Kembayan</t>
        </is>
      </c>
      <c r="D24" s="12" t="n"/>
      <c r="E24" s="12" t="n"/>
      <c r="F24" s="15" t="n"/>
      <c r="G24" s="12" t="n"/>
      <c r="H24" s="12" t="n"/>
      <c r="I24" s="12" t="n"/>
      <c r="Z24" s="12" t="n"/>
      <c r="AA24" s="12" t="n"/>
      <c r="AB24" s="15" t="n"/>
      <c r="AC24" s="8">
        <f>IF($C24="","",IF($AB24="","PROSES","SELESAI"))</f>
        <v/>
      </c>
      <c r="AD24" s="12" t="n">
        <v>2025</v>
      </c>
      <c r="AF24" t="inlineStr">
        <is>
          <t>Tidak ada folder laporan yang cocok</t>
        </is>
      </c>
    </row>
    <row r="25" ht="29" customHeight="1" s="35">
      <c r="A25" s="12" t="n">
        <v>22</v>
      </c>
      <c r="B25" s="15" t="inlineStr">
        <is>
          <t>PTPN IV PalmCo</t>
        </is>
      </c>
      <c r="C25" s="15" t="inlineStr">
        <is>
          <t>Tajati</t>
        </is>
      </c>
      <c r="D25" s="12" t="inlineStr">
        <is>
          <t>Akbar Arlandes Simanjuntak, Moh. Imam Aulia, Asma Nabila</t>
        </is>
      </c>
      <c r="E25" s="12" t="inlineStr">
        <is>
          <t>21-29 Juli 2025</t>
        </is>
      </c>
      <c r="F25" s="15" t="n"/>
      <c r="G25" s="12" t="n"/>
      <c r="H25" s="12" t="n"/>
      <c r="I25" s="12" t="n"/>
      <c r="Z25" s="12" t="n"/>
      <c r="AA25" s="12" t="n"/>
      <c r="AB25" s="15" t="n"/>
      <c r="AC25" s="8">
        <f>IF($C25="","",IF($AB25="","PROSES","SELESAI"))</f>
        <v/>
      </c>
      <c r="AD25" s="12" t="n">
        <v>2025</v>
      </c>
      <c r="AF25" t="inlineStr">
        <is>
          <t>Tidak ada folder laporan yang cocok</t>
        </is>
      </c>
    </row>
    <row r="26">
      <c r="A26" s="12" t="n">
        <v>23</v>
      </c>
      <c r="B26" s="15" t="inlineStr">
        <is>
          <t>PTPN IV PalmCo</t>
        </is>
      </c>
      <c r="C26" s="15" t="inlineStr">
        <is>
          <t>Tabara</t>
        </is>
      </c>
      <c r="D26" s="12" t="n"/>
      <c r="E26" s="12" t="n"/>
      <c r="F26" s="15" t="n"/>
      <c r="G26" s="12" t="n"/>
      <c r="H26" s="12" t="n"/>
      <c r="I26" s="12" t="n"/>
      <c r="Z26" s="12" t="n"/>
      <c r="AA26" s="12" t="n"/>
      <c r="AB26" s="15" t="n"/>
      <c r="AC26" s="8">
        <f>IF($C26="","",IF($AB26="","PROSES","SELESAI"))</f>
        <v/>
      </c>
      <c r="AD26" s="12" t="n">
        <v>2025</v>
      </c>
      <c r="AF26" t="inlineStr">
        <is>
          <t>Tidak ada folder laporan yang cocok</t>
        </is>
      </c>
    </row>
    <row r="27">
      <c r="A27" s="12" t="n">
        <v>24</v>
      </c>
      <c r="B27" s="15" t="inlineStr">
        <is>
          <t>PTPN IV PalmCo</t>
        </is>
      </c>
      <c r="C27" s="15" t="inlineStr">
        <is>
          <t>Pandawa</t>
        </is>
      </c>
      <c r="D27" s="12" t="n"/>
      <c r="E27" s="12" t="n"/>
      <c r="F27" s="15" t="n"/>
      <c r="G27" s="12" t="n"/>
      <c r="H27" s="12" t="n"/>
      <c r="I27" s="12" t="n"/>
      <c r="Z27" s="12" t="n"/>
      <c r="AA27" s="12" t="n"/>
      <c r="AB27" s="15" t="n"/>
      <c r="AC27" s="8">
        <f>IF($C27="","",IF($AB27="","PROSES","SELESAI"))</f>
        <v/>
      </c>
      <c r="AD27" s="12" t="n">
        <v>2025</v>
      </c>
      <c r="AF27" t="inlineStr">
        <is>
          <t>Tidak ada folder laporan yang cocok</t>
        </is>
      </c>
    </row>
    <row r="28">
      <c r="A28" s="12" t="n">
        <v>25</v>
      </c>
      <c r="B28" s="15" t="inlineStr">
        <is>
          <t>PTPN IV PalmCo</t>
        </is>
      </c>
      <c r="C28" s="15" t="inlineStr">
        <is>
          <t>Danau Salak</t>
        </is>
      </c>
      <c r="D28" s="12" t="n"/>
      <c r="E28" s="12" t="n"/>
      <c r="F28" s="15" t="n"/>
      <c r="G28" s="12" t="n"/>
      <c r="H28" s="12" t="n"/>
      <c r="I28" s="12" t="n"/>
      <c r="Z28" s="12" t="n"/>
      <c r="AA28" s="12" t="n"/>
      <c r="AB28" s="15" t="n"/>
      <c r="AC28" s="8">
        <f>IF($C28="","",IF($AB28="","PROSES","SELESAI"))</f>
        <v/>
      </c>
      <c r="AD28" s="12" t="n">
        <v>2025</v>
      </c>
      <c r="AF28" t="inlineStr">
        <is>
          <t>Tidak ada folder laporan yang cocok</t>
        </is>
      </c>
    </row>
    <row r="29">
      <c r="A29" s="12" t="n">
        <v>26</v>
      </c>
      <c r="B29" s="15" t="inlineStr">
        <is>
          <t>PTPN IV PalmCo</t>
        </is>
      </c>
      <c r="C29" s="15" t="inlineStr">
        <is>
          <t>Pamukan</t>
        </is>
      </c>
      <c r="D29" s="12" t="n"/>
      <c r="E29" s="12" t="n"/>
      <c r="F29" s="15" t="n"/>
      <c r="G29" s="12" t="n"/>
      <c r="H29" s="12" t="n"/>
      <c r="I29" s="12" t="n"/>
      <c r="Z29" s="12" t="n"/>
      <c r="AA29" s="12" t="n"/>
      <c r="AB29" s="15" t="n"/>
      <c r="AC29" s="8">
        <f>IF($C29="","",IF($AB29="","PROSES","SELESAI"))</f>
        <v/>
      </c>
      <c r="AD29" s="12" t="n">
        <v>2025</v>
      </c>
      <c r="AF29" t="inlineStr">
        <is>
          <t>Tidak ada folder laporan yang cocok</t>
        </is>
      </c>
    </row>
    <row r="30" ht="58" customHeight="1" s="35">
      <c r="A30" s="12" t="n">
        <v>27</v>
      </c>
      <c r="B30" s="15" t="inlineStr">
        <is>
          <t>PTPN IV PalmCo</t>
        </is>
      </c>
      <c r="C30" s="15" t="inlineStr">
        <is>
          <t>Lingkup PalmCo</t>
        </is>
      </c>
      <c r="D30" s="12" t="inlineStr">
        <is>
          <t>Iput Pradiko, Agus Eko Prasetyo, Desra Sahputra, M Yusuf Muslim,  Joseph C Siburian, Muhayat</t>
        </is>
      </c>
      <c r="E30" s="12" t="n"/>
      <c r="F30" s="15" t="inlineStr">
        <is>
          <t>Evaluasi Tahapan TU, TK, TB tahun 2025</t>
        </is>
      </c>
      <c r="G30" s="12" t="n"/>
      <c r="H30" s="12" t="n"/>
      <c r="I30" s="12" t="n"/>
      <c r="J30" s="22" t="n">
        <v>45922</v>
      </c>
      <c r="K30" s="22" t="n">
        <v>45922</v>
      </c>
      <c r="L30" s="22" t="n">
        <v>45922</v>
      </c>
      <c r="M30" s="22" t="n">
        <v>45922</v>
      </c>
      <c r="N30" s="22" t="n">
        <v>45922</v>
      </c>
      <c r="O30" s="22" t="n">
        <v>45922</v>
      </c>
      <c r="Z30" s="12" t="n"/>
      <c r="AA30" s="12" t="inlineStr">
        <is>
          <t>23-09-2025</t>
        </is>
      </c>
      <c r="AB30" s="15" t="n"/>
      <c r="AC30" s="8">
        <f>IF($C30="","",IF($AB30="","PROSES","SELESAI"))</f>
        <v/>
      </c>
      <c r="AD30" s="12" t="n">
        <v>2025</v>
      </c>
      <c r="AF30" t="inlineStr">
        <is>
          <t>Tidak ada folder laporan yang cocok</t>
        </is>
      </c>
    </row>
    <row r="31" ht="72.5" customHeight="1" s="35">
      <c r="A31" s="12" t="n">
        <v>28</v>
      </c>
      <c r="B31" s="15" t="inlineStr">
        <is>
          <t>PTPN IV PalmCo</t>
        </is>
      </c>
      <c r="C31" s="15" t="inlineStr">
        <is>
          <t>Jakarta</t>
        </is>
      </c>
      <c r="D31" s="12" t="inlineStr">
        <is>
          <t>Iput Pradiko, Kurnia Rinanda Filosofi Siregar</t>
        </is>
      </c>
      <c r="E31" s="12" t="inlineStr">
        <is>
          <t>03-06 November 2025, 10-15 November 2025, 17-22 November 2025</t>
        </is>
      </c>
      <c r="F31" s="15" t="inlineStr">
        <is>
          <t>Kajian standarisasi premi panen kelapa sawit</t>
        </is>
      </c>
      <c r="G31" s="12" t="n"/>
      <c r="H31" s="12" t="n"/>
      <c r="I31" s="12" t="n"/>
      <c r="Z31" s="12" t="n"/>
      <c r="AA31" s="12" t="n"/>
      <c r="AB31" s="15" t="n"/>
      <c r="AC31" s="8">
        <f>IF($C31="","",IF($AB31="","PROSES","SELESAI"))</f>
        <v/>
      </c>
      <c r="AD31" s="12" t="n">
        <v>2025</v>
      </c>
      <c r="AF31" t="inlineStr">
        <is>
          <t>Tidak ada folder laporan yang cocok</t>
        </is>
      </c>
    </row>
    <row r="32">
      <c r="AC32" s="8">
        <f>IF($C32="","",IF($AB32="","PROSES","SELESAI"))</f>
        <v/>
      </c>
    </row>
    <row r="33">
      <c r="AC33" s="8">
        <f>IF($C33="","",IF($AB33="","PROSES","SELESAI"))</f>
        <v/>
      </c>
    </row>
    <row r="34">
      <c r="AC34" s="8">
        <f>IF($C34="","",IF($AB34="","PROSES","SELESAI"))</f>
        <v/>
      </c>
    </row>
    <row r="35">
      <c r="AC35" s="8">
        <f>IF($C35="","",IF($AB35="","PROSES","SELESAI"))</f>
        <v/>
      </c>
    </row>
    <row r="36">
      <c r="AC36" s="8">
        <f>IF($C36="","",IF($AB36="","PROSES","SELESAI"))</f>
        <v/>
      </c>
    </row>
    <row r="37">
      <c r="AC37" s="8">
        <f>IF($C37="","",IF($AB37="","PROSES","SELESAI"))</f>
        <v/>
      </c>
    </row>
    <row r="38">
      <c r="AC38" s="8">
        <f>IF($C38="","",IF($AB38="","PROSES","SELESAI"))</f>
        <v/>
      </c>
    </row>
    <row r="39">
      <c r="AC39" s="8">
        <f>IF($C39="","",IF($AB39="","PROSES","SELESAI"))</f>
        <v/>
      </c>
    </row>
    <row r="40">
      <c r="AC40" s="8">
        <f>IF($C40="","",IF($AB40="","PROSES","SELESAI"))</f>
        <v/>
      </c>
    </row>
    <row r="41">
      <c r="AC41" s="8">
        <f>IF($C41="","",IF($AB41="","PROSES","SELESAI"))</f>
        <v/>
      </c>
    </row>
    <row r="42">
      <c r="AC42" s="8">
        <f>IF($C42="","",IF($AB42="","PROSES","SELESAI"))</f>
        <v/>
      </c>
    </row>
    <row r="43">
      <c r="AC43" s="8">
        <f>IF($C43="","",IF($AB43="","PROSES","SELESAI"))</f>
        <v/>
      </c>
    </row>
    <row r="44">
      <c r="AC44" s="8">
        <f>IF($C44="","",IF($AB44="","PROSES","SELESAI"))</f>
        <v/>
      </c>
    </row>
    <row r="45">
      <c r="AC45" s="8">
        <f>IF($C45="","",IF($AB45="","PROSES","SELESAI"))</f>
        <v/>
      </c>
    </row>
    <row r="46">
      <c r="AC46" s="8">
        <f>IF($C46="","",IF($AB46="","PROSES","SELESAI"))</f>
        <v/>
      </c>
    </row>
    <row r="47">
      <c r="AC47" s="8">
        <f>IF($C47="","",IF($AB47="","PROSES","SELESAI"))</f>
        <v/>
      </c>
    </row>
    <row r="48">
      <c r="AC48" s="8">
        <f>IF($C48="","",IF($AB48="","PROSES","SELESAI"))</f>
        <v/>
      </c>
    </row>
    <row r="49">
      <c r="AC49" s="8">
        <f>IF($C49="","",IF($AB49="","PROSES","SELESAI"))</f>
        <v/>
      </c>
    </row>
    <row r="50">
      <c r="AC50" s="8">
        <f>IF($C50="","",IF($AB50="","PROSES","SELESAI"))</f>
        <v/>
      </c>
    </row>
    <row r="51">
      <c r="AC51" s="8">
        <f>IF($C51="","",IF($AB51="","PROSES","SELESAI"))</f>
        <v/>
      </c>
    </row>
    <row r="52">
      <c r="AC52" s="8">
        <f>IF($C52="","",IF($AB52="","PROSES","SELESAI"))</f>
        <v/>
      </c>
    </row>
    <row r="53">
      <c r="AC53" s="8">
        <f>IF($C53="","",IF($AB53="","PROSES","SELESAI"))</f>
        <v/>
      </c>
    </row>
    <row r="54">
      <c r="AC54" s="8">
        <f>IF($C54="","",IF($AB54="","PROSES","SELESAI"))</f>
        <v/>
      </c>
    </row>
    <row r="55">
      <c r="AC55" s="8">
        <f>IF($C55="","",IF($AB55="","PROSES","SELESAI"))</f>
        <v/>
      </c>
    </row>
    <row r="56">
      <c r="AC56" s="8">
        <f>IF($C56="","",IF($AB56="","PROSES","SELESAI"))</f>
        <v/>
      </c>
    </row>
    <row r="57">
      <c r="AC57" s="8">
        <f>IF($C57="","",IF($AB57="","PROSES","SELESAI"))</f>
        <v/>
      </c>
    </row>
    <row r="58">
      <c r="AC58" s="8">
        <f>IF($C58="","",IF($AB58="","PROSES","SELESAI"))</f>
        <v/>
      </c>
    </row>
    <row r="59">
      <c r="AC59" s="8">
        <f>IF($C59="","",IF($AB59="","PROSES","SELESAI"))</f>
        <v/>
      </c>
    </row>
    <row r="60">
      <c r="AC60" s="8">
        <f>IF($C60="","",IF($AB60="","PROSES","SELESAI"))</f>
        <v/>
      </c>
    </row>
    <row r="61">
      <c r="AC61" s="8">
        <f>IF($C61="","",IF($AB61="","PROSES","SELESAI"))</f>
        <v/>
      </c>
    </row>
    <row r="62">
      <c r="AC62" s="8">
        <f>IF($C62="","",IF($AB62="","PROSES","SELESAI"))</f>
        <v/>
      </c>
    </row>
    <row r="63">
      <c r="AC63" s="8">
        <f>IF($C63="","",IF($AB63="","PROSES","SELESAI"))</f>
        <v/>
      </c>
    </row>
    <row r="64">
      <c r="AC64" s="8">
        <f>IF($C64="","",IF($AB64="","PROSES","SELESAI"))</f>
        <v/>
      </c>
    </row>
    <row r="65">
      <c r="AC65" s="8">
        <f>IF($C65="","",IF($AB65="","PROSES","SELESAI"))</f>
        <v/>
      </c>
    </row>
    <row r="66">
      <c r="AC66" s="8">
        <f>IF($C66="","",IF($AB66="","PROSES","SELESAI"))</f>
        <v/>
      </c>
    </row>
    <row r="67">
      <c r="AC67" s="8">
        <f>IF($C67="","",IF($AB67="","PROSES","SELESAI"))</f>
        <v/>
      </c>
    </row>
    <row r="68">
      <c r="AC68" s="8">
        <f>IF($C68="","",IF($AB68="","PROSES","SELESAI"))</f>
        <v/>
      </c>
    </row>
    <row r="69">
      <c r="AC69" s="8">
        <f>IF($C69="","",IF($AB69="","PROSES","SELESAI"))</f>
        <v/>
      </c>
    </row>
    <row r="70">
      <c r="AC70" s="8">
        <f>IF($C70="","",IF($AB70="","PROSES","SELESAI"))</f>
        <v/>
      </c>
    </row>
    <row r="71">
      <c r="AC71" s="8">
        <f>IF($C71="","",IF($AB71="","PROSES","SELESAI"))</f>
        <v/>
      </c>
    </row>
    <row r="72">
      <c r="AC72" s="8">
        <f>IF($C72="","",IF($AB72="","PROSES","SELESAI"))</f>
        <v/>
      </c>
    </row>
    <row r="73">
      <c r="AC73" s="8">
        <f>IF($C73="","",IF($AB73="","PROSES","SELESAI"))</f>
        <v/>
      </c>
    </row>
    <row r="74">
      <c r="AC74" s="8">
        <f>IF($C74="","",IF($AB74="","PROSES","SELESAI"))</f>
        <v/>
      </c>
    </row>
    <row r="75">
      <c r="AC75" s="8">
        <f>IF($C75="","",IF($AB75="","PROSES","SELESAI"))</f>
        <v/>
      </c>
    </row>
    <row r="76">
      <c r="AC76" s="8">
        <f>IF($C76="","",IF($AB76="","PROSES","SELESAI"))</f>
        <v/>
      </c>
    </row>
    <row r="77">
      <c r="AC77" s="8">
        <f>IF($C77="","",IF($AB77="","PROSES","SELESAI"))</f>
        <v/>
      </c>
    </row>
    <row r="78">
      <c r="AC78" s="8">
        <f>IF($C78="","",IF($AB78="","PROSES","SELESAI"))</f>
        <v/>
      </c>
    </row>
    <row r="79">
      <c r="AC79" s="8">
        <f>IF($C79="","",IF($AB79="","PROSES","SELESAI"))</f>
        <v/>
      </c>
    </row>
    <row r="80">
      <c r="AC80" s="8">
        <f>IF($C80="","",IF($AB80="","PROSES","SELESAI"))</f>
        <v/>
      </c>
    </row>
    <row r="81">
      <c r="AC81" s="8">
        <f>IF($C81="","",IF($AB81="","PROSES","SELESAI"))</f>
        <v/>
      </c>
    </row>
    <row r="82">
      <c r="AC82" s="8">
        <f>IF($C82="","",IF($AB82="","PROSES","SELESAI"))</f>
        <v/>
      </c>
    </row>
    <row r="83">
      <c r="AC83" s="8">
        <f>IF($C83="","",IF($AB83="","PROSES","SELESAI"))</f>
        <v/>
      </c>
    </row>
    <row r="84">
      <c r="AC84" s="8">
        <f>IF($C84="","",IF($AB84="","PROSES","SELESAI"))</f>
        <v/>
      </c>
    </row>
    <row r="85">
      <c r="AC85" s="8">
        <f>IF($C85="","",IF($AB85="","PROSES","SELESAI"))</f>
        <v/>
      </c>
    </row>
    <row r="86">
      <c r="AC86" s="8">
        <f>IF($C86="","",IF($AB86="","PROSES","SELESAI"))</f>
        <v/>
      </c>
    </row>
    <row r="87">
      <c r="AC87" s="8">
        <f>IF($C87="","",IF($AB87="","PROSES","SELESAI"))</f>
        <v/>
      </c>
    </row>
    <row r="88">
      <c r="AC88" s="8">
        <f>IF($C88="","",IF($AB88="","PROSES","SELESAI"))</f>
        <v/>
      </c>
    </row>
    <row r="89">
      <c r="AC89" s="8">
        <f>IF($C89="","",IF($AB89="","PROSES","SELESAI"))</f>
        <v/>
      </c>
    </row>
    <row r="90">
      <c r="AC90" s="8">
        <f>IF($C90="","",IF($AB90="","PROSES","SELESAI"))</f>
        <v/>
      </c>
    </row>
    <row r="91">
      <c r="AC91" s="8">
        <f>IF($C91="","",IF($AB91="","PROSES","SELESAI"))</f>
        <v/>
      </c>
    </row>
    <row r="92">
      <c r="AC92" s="8">
        <f>IF($C92="","",IF($AB92="","PROSES","SELESAI"))</f>
        <v/>
      </c>
    </row>
    <row r="93">
      <c r="AC93" s="8">
        <f>IF($C93="","",IF($AB93="","PROSES","SELESAI"))</f>
        <v/>
      </c>
    </row>
    <row r="94">
      <c r="AC94" s="8">
        <f>IF($C94="","",IF($AB94="","PROSES","SELESAI"))</f>
        <v/>
      </c>
    </row>
    <row r="95">
      <c r="AC95" s="8">
        <f>IF($C95="","",IF($AB95="","PROSES","SELESAI"))</f>
        <v/>
      </c>
    </row>
    <row r="96">
      <c r="AC96" s="8">
        <f>IF($C96="","",IF($AB96="","PROSES","SELESAI"))</f>
        <v/>
      </c>
    </row>
    <row r="97">
      <c r="AC97" s="8">
        <f>IF($C97="","",IF($AB97="","PROSES","SELESAI"))</f>
        <v/>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001"/>
  <sheetViews>
    <sheetView topLeftCell="T1" zoomScale="55" zoomScaleNormal="55" workbookViewId="0">
      <pane ySplit="3" topLeftCell="A4" activePane="bottomLeft" state="frozen"/>
      <selection pane="bottomLeft" activeCell="A1" sqref="A1:AF3"/>
    </sheetView>
  </sheetViews>
  <sheetFormatPr baseColWidth="8" defaultRowHeight="14.5"/>
  <cols>
    <col width="5" customWidth="1" style="35" min="1" max="1"/>
    <col width="26" customWidth="1" style="35" min="2" max="2"/>
    <col width="22" customWidth="1" style="35" min="3" max="3"/>
    <col width="28" customWidth="1" style="35" min="4" max="4"/>
    <col width="16" customWidth="1" style="35" min="5" max="5"/>
    <col width="34" customWidth="1" style="35" min="6" max="6"/>
    <col width="12" customWidth="1" style="35" min="7" max="9"/>
    <col width="28" customWidth="1" style="35" min="10" max="25"/>
    <col width="12" customWidth="1" style="35" min="26" max="27"/>
    <col width="14" customWidth="1" style="35" min="28" max="28"/>
    <col width="10" customWidth="1" style="35" min="29" max="29"/>
    <col width="7" customWidth="1" style="35" min="30" max="30"/>
    <col width="38" customWidth="1" style="35" min="31" max="31"/>
    <col width="40" customWidth="1" style="35" min="32" max="32"/>
  </cols>
  <sheetData>
    <row r="1" ht="26" customHeight="1" s="35">
      <c r="A1" s="46" t="inlineStr">
        <is>
          <t>MONITORING LAPORAN BANTUAN TEKNIS - Swasta_PPKS</t>
        </is>
      </c>
      <c r="B1" s="47" t="n"/>
      <c r="C1" s="47" t="n"/>
      <c r="D1" s="47" t="n"/>
      <c r="E1" s="47" t="n"/>
      <c r="F1" s="47" t="n"/>
      <c r="G1" s="47" t="n"/>
      <c r="H1" s="47" t="n"/>
      <c r="I1" s="48" t="n"/>
      <c r="J1" s="44" t="inlineStr">
        <is>
          <t>Korektor</t>
        </is>
      </c>
      <c r="K1" s="45" t="n"/>
      <c r="L1" s="45" t="n"/>
      <c r="M1" s="45" t="n"/>
      <c r="N1" s="45" t="n"/>
      <c r="O1" s="45" t="n"/>
      <c r="P1" s="45" t="n"/>
      <c r="Q1" s="45" t="n"/>
      <c r="R1" s="45" t="n"/>
      <c r="S1" s="45" t="n"/>
      <c r="T1" s="45" t="n"/>
      <c r="U1" s="45" t="n"/>
      <c r="V1" s="45" t="n"/>
      <c r="W1" s="45" t="n"/>
      <c r="X1" s="45" t="n"/>
      <c r="Y1" s="43" t="n"/>
      <c r="Z1" s="52" t="inlineStr">
        <is>
          <t>MONITORING LAPORAN BANTUAN TEKNIS - Swasta_PPKS</t>
        </is>
      </c>
      <c r="AA1" s="47" t="n"/>
      <c r="AB1" s="47" t="n"/>
      <c r="AC1" s="47" t="n"/>
      <c r="AD1" s="47" t="n"/>
      <c r="AE1" s="47" t="n"/>
      <c r="AF1" s="48" t="n"/>
    </row>
    <row r="2" ht="26" customHeight="1" s="35">
      <c r="A2" s="49" t="n"/>
      <c r="B2" s="50" t="n"/>
      <c r="C2" s="50" t="n"/>
      <c r="D2" s="50" t="n"/>
      <c r="E2" s="50" t="n"/>
      <c r="F2" s="50" t="n"/>
      <c r="G2" s="50" t="n"/>
      <c r="H2" s="50" t="n"/>
      <c r="I2" s="51" t="n"/>
      <c r="J2" s="42" t="inlineStr">
        <is>
          <t>Pak Edi Sigit Sutarta</t>
        </is>
      </c>
      <c r="K2" s="43" t="n"/>
      <c r="L2" s="42" t="inlineStr">
        <is>
          <t>Pak Iput Pradiko</t>
        </is>
      </c>
      <c r="M2" s="43" t="n"/>
      <c r="N2" s="42" t="inlineStr">
        <is>
          <t>Buk Nuzul Hijri</t>
        </is>
      </c>
      <c r="O2" s="43" t="n"/>
      <c r="P2" s="42" t="inlineStr">
        <is>
          <t>Pak Eko</t>
        </is>
      </c>
      <c r="Q2" s="43" t="n"/>
      <c r="R2" s="42" t="inlineStr">
        <is>
          <t>Pak Madiyuanto</t>
        </is>
      </c>
      <c r="S2" s="43" t="n"/>
      <c r="T2" s="42" t="inlineStr">
        <is>
          <t>Buk Ratna</t>
        </is>
      </c>
      <c r="U2" s="43" t="n"/>
      <c r="V2" s="42" t="inlineStr">
        <is>
          <t>Pak Josep</t>
        </is>
      </c>
      <c r="W2" s="43" t="n"/>
      <c r="X2" s="42" t="inlineStr">
        <is>
          <t>Pak Desra</t>
        </is>
      </c>
      <c r="Y2" s="43" t="n"/>
      <c r="Z2" s="49" t="n"/>
      <c r="AA2" s="50" t="n"/>
      <c r="AB2" s="50" t="n"/>
      <c r="AC2" s="50" t="n"/>
      <c r="AD2" s="50" t="n"/>
      <c r="AE2" s="50" t="n"/>
      <c r="AF2" s="51" t="n"/>
    </row>
    <row r="3" ht="28" customHeight="1" s="35">
      <c r="A3" s="32" t="inlineStr">
        <is>
          <t>No</t>
        </is>
      </c>
      <c r="B3" s="32" t="inlineStr">
        <is>
          <t>Perusahaan</t>
        </is>
      </c>
      <c r="C3" s="32" t="inlineStr">
        <is>
          <t>Kebun/Lokasi</t>
        </is>
      </c>
      <c r="D3" s="32" t="inlineStr">
        <is>
          <t>Petugas</t>
        </is>
      </c>
      <c r="E3" s="32" t="inlineStr">
        <is>
          <t>Tanggal Kunjungan</t>
        </is>
      </c>
      <c r="F3" s="32" t="inlineStr">
        <is>
          <t>Kegiatan</t>
        </is>
      </c>
      <c r="G3" s="32" t="inlineStr">
        <is>
          <t>Draft Masuk</t>
        </is>
      </c>
      <c r="H3" s="32" t="inlineStr">
        <is>
          <t>Draft Korektor</t>
        </is>
      </c>
      <c r="I3" s="32" t="inlineStr">
        <is>
          <t>Korektor</t>
        </is>
      </c>
      <c r="J3" s="33" t="inlineStr">
        <is>
          <t>Tanggal (Masuk)</t>
        </is>
      </c>
      <c r="K3" s="33" t="inlineStr">
        <is>
          <t>Tanggal (Keluar)</t>
        </is>
      </c>
      <c r="L3" s="33" t="inlineStr">
        <is>
          <t>Tanggal (Masuk)</t>
        </is>
      </c>
      <c r="M3" s="33" t="inlineStr">
        <is>
          <t>Tanggal (Keluar)</t>
        </is>
      </c>
      <c r="N3" s="33" t="inlineStr">
        <is>
          <t>Tanggal (Masuk)</t>
        </is>
      </c>
      <c r="O3" s="33" t="inlineStr">
        <is>
          <t>Tanggal (Keluar)</t>
        </is>
      </c>
      <c r="P3" s="33" t="inlineStr">
        <is>
          <t>Tanggal (Masuk)</t>
        </is>
      </c>
      <c r="Q3" s="33" t="inlineStr">
        <is>
          <t>Tanggal (Keluar)</t>
        </is>
      </c>
      <c r="R3" s="33" t="inlineStr">
        <is>
          <t>Tanggal (Masuk)</t>
        </is>
      </c>
      <c r="S3" s="33" t="inlineStr">
        <is>
          <t>Tanggal (Keluar)</t>
        </is>
      </c>
      <c r="T3" s="33" t="inlineStr">
        <is>
          <t>Tanggal (Masuk)</t>
        </is>
      </c>
      <c r="U3" s="33" t="inlineStr">
        <is>
          <t>Tanggal (Keluar)</t>
        </is>
      </c>
      <c r="V3" s="33" t="inlineStr">
        <is>
          <t>Tanggal (Masuk)</t>
        </is>
      </c>
      <c r="W3" s="33" t="inlineStr">
        <is>
          <t>Tanggal (Keluar)</t>
        </is>
      </c>
      <c r="X3" s="33" t="inlineStr">
        <is>
          <t>Tanggal (Masuk)</t>
        </is>
      </c>
      <c r="Y3" s="33" t="inlineStr">
        <is>
          <t>Tanggal (Keluar)</t>
        </is>
      </c>
      <c r="Z3" s="32" t="inlineStr">
        <is>
          <t>Revisi</t>
        </is>
      </c>
      <c r="AA3" s="32" t="inlineStr">
        <is>
          <t>Cetak</t>
        </is>
      </c>
      <c r="AB3" s="32" t="inlineStr">
        <is>
          <t>Sudah Dikirim</t>
        </is>
      </c>
      <c r="AC3" s="32" t="inlineStr">
        <is>
          <t>STATUS</t>
        </is>
      </c>
      <c r="AD3" s="32" t="inlineStr">
        <is>
          <t>Tahun</t>
        </is>
      </c>
      <c r="AE3" s="42" t="inlineStr">
        <is>
          <t>Folder Laporan</t>
        </is>
      </c>
      <c r="AF3" s="42" t="inlineStr">
        <is>
          <t>Catatan</t>
        </is>
      </c>
    </row>
    <row r="4" ht="29" customHeight="1" s="35">
      <c r="A4" s="28" t="n">
        <v>1</v>
      </c>
      <c r="B4" s="29" t="inlineStr">
        <is>
          <t>Ibu Susi/Bapak Iwan Salim</t>
        </is>
      </c>
      <c r="C4" s="29" t="inlineStr">
        <is>
          <t>Tebing Tinggi</t>
        </is>
      </c>
      <c r="D4" s="28" t="inlineStr">
        <is>
          <t>Achmad Irvan, rahmad ramadhan, muslim nugraha</t>
        </is>
      </c>
      <c r="E4" s="28" t="inlineStr">
        <is>
          <t>02-03 Februari 2026</t>
        </is>
      </c>
      <c r="F4" s="29" t="inlineStr">
        <is>
          <t>Desain kebun kelapa sawit menggunakan drone</t>
        </is>
      </c>
      <c r="G4" s="28" t="n"/>
      <c r="H4" s="28" t="n"/>
      <c r="I4" s="28" t="n"/>
      <c r="Z4" s="28" t="n"/>
      <c r="AA4" s="28" t="n"/>
      <c r="AB4" s="29" t="n"/>
      <c r="AC4" s="30">
        <f>IF($C4="","",IF($AB4="","PROSES","SELESAI"))</f>
        <v/>
      </c>
      <c r="AD4" s="28" t="n">
        <v>2026</v>
      </c>
      <c r="AF4" t="inlineStr">
        <is>
          <t>Tidak ada folder laporan yang cocok</t>
        </is>
      </c>
    </row>
    <row r="5" ht="29" customHeight="1" s="35">
      <c r="A5" s="12" t="n">
        <v>2</v>
      </c>
      <c r="B5" s="15" t="inlineStr">
        <is>
          <t>Bapak Regie Eprilis Sandy</t>
        </is>
      </c>
      <c r="C5" s="15" t="inlineStr">
        <is>
          <t>Labuhan Batu, Provinsi Sumatera Utara</t>
        </is>
      </c>
      <c r="D5" s="12" t="inlineStr">
        <is>
          <t>muhammad malik helmy daulay</t>
        </is>
      </c>
      <c r="E5" s="12" t="inlineStr">
        <is>
          <t>02-05 Maret 2026</t>
        </is>
      </c>
      <c r="F5" s="15" t="inlineStr">
        <is>
          <t>Pemetaan kebun menggunakan drone</t>
        </is>
      </c>
      <c r="G5" s="12" t="n"/>
      <c r="H5" s="12" t="n"/>
      <c r="I5" s="12" t="n"/>
      <c r="Z5" s="12" t="n"/>
      <c r="AA5" s="12" t="n"/>
      <c r="AB5" s="15" t="n"/>
      <c r="AC5" s="8">
        <f>IF($C5="","",IF($AB5="","PROSES","SELESAI"))</f>
        <v/>
      </c>
      <c r="AD5" s="12" t="n">
        <v>2026</v>
      </c>
      <c r="AF5" t="inlineStr">
        <is>
          <t>Tidak ada folder laporan yang cocok</t>
        </is>
      </c>
    </row>
    <row r="6" ht="43.5" customHeight="1" s="35">
      <c r="A6" s="12" t="n">
        <v>3</v>
      </c>
      <c r="B6" s="15" t="inlineStr">
        <is>
          <t>PT Hasnur Citra Lestari</t>
        </is>
      </c>
      <c r="C6" s="15" t="inlineStr">
        <is>
          <t>Kalimantan Selatan</t>
        </is>
      </c>
      <c r="D6" s="12" t="inlineStr">
        <is>
          <t>Muhayat, Iput Pradiko, Achmad Irvan, Hambali Syahputra, andi syafrizal</t>
        </is>
      </c>
      <c r="E6" s="12" t="inlineStr">
        <is>
          <t>03-06 Maret 2026</t>
        </is>
      </c>
      <c r="F6" s="15" t="inlineStr">
        <is>
          <t>Evaluasi perbaikan kebun inti, Tahap 3</t>
        </is>
      </c>
      <c r="G6" s="12" t="inlineStr">
        <is>
          <t>02-06-2026</t>
        </is>
      </c>
      <c r="H6" s="12" t="inlineStr">
        <is>
          <t>08-06-2026</t>
        </is>
      </c>
      <c r="I6" s="12" t="n"/>
      <c r="J6" s="22" t="n">
        <v>46182</v>
      </c>
      <c r="K6" s="22" t="n">
        <v>46182</v>
      </c>
      <c r="L6" s="22" t="n">
        <v>46181</v>
      </c>
      <c r="M6" s="22" t="n">
        <v>46182</v>
      </c>
      <c r="Z6" s="12" t="inlineStr">
        <is>
          <t>08-06-2026</t>
        </is>
      </c>
      <c r="AA6" s="12" t="inlineStr">
        <is>
          <t>09-06-2026</t>
        </is>
      </c>
      <c r="AB6" s="15" t="n"/>
      <c r="AC6" s="8">
        <f>IF($C6="","",IF($AB6="","PROSES","SELESAI"))</f>
        <v/>
      </c>
      <c r="AD6" s="12" t="n">
        <v>2026</v>
      </c>
      <c r="AF6" t="inlineStr">
        <is>
          <t>Tidak ada folder laporan yang cocok</t>
        </is>
      </c>
    </row>
    <row r="7">
      <c r="A7" s="12" t="n">
        <v>4</v>
      </c>
      <c r="B7" s="15" t="inlineStr">
        <is>
          <t>PT Hasnur Citra Lestari</t>
        </is>
      </c>
      <c r="C7" s="15" t="inlineStr">
        <is>
          <t>Kalimantan Selatan</t>
        </is>
      </c>
      <c r="D7" s="12" t="n"/>
      <c r="E7" s="12" t="inlineStr">
        <is>
          <t>28-31 Juli 2026</t>
        </is>
      </c>
      <c r="F7" s="15" t="inlineStr">
        <is>
          <t>Evaluasi perbaikan kebun inti, Tahap 4</t>
        </is>
      </c>
      <c r="G7" s="12" t="n"/>
      <c r="H7" s="12" t="n"/>
      <c r="I7" s="12" t="n"/>
      <c r="Z7" s="12" t="n"/>
      <c r="AA7" s="12" t="n"/>
      <c r="AB7" s="15" t="n"/>
      <c r="AC7" s="8">
        <f>IF($C7="","",IF($AB7="","PROSES","SELESAI"))</f>
        <v/>
      </c>
      <c r="AD7" s="12" t="n">
        <v>2026</v>
      </c>
      <c r="AF7" t="inlineStr">
        <is>
          <t>Tidak ada folder laporan yang cocok</t>
        </is>
      </c>
    </row>
    <row r="8">
      <c r="A8" s="12" t="n">
        <v>5</v>
      </c>
      <c r="B8" s="15" t="inlineStr">
        <is>
          <t>PT Barito Putera Plantation</t>
        </is>
      </c>
      <c r="C8" s="15" t="inlineStr">
        <is>
          <t>Kalimantan Selatan</t>
        </is>
      </c>
      <c r="D8" s="12" t="n"/>
      <c r="E8" s="12" t="inlineStr">
        <is>
          <t>07-08 Maret 2026</t>
        </is>
      </c>
      <c r="F8" s="15" t="inlineStr">
        <is>
          <t>Evaluasi perbaikan kebun inti, Tahap 3</t>
        </is>
      </c>
      <c r="G8" s="12" t="inlineStr">
        <is>
          <t>15-07-2026</t>
        </is>
      </c>
      <c r="H8" s="12" t="inlineStr">
        <is>
          <t>15-07-2026</t>
        </is>
      </c>
      <c r="I8" s="12" t="n"/>
      <c r="J8" s="22" t="n">
        <v>46208</v>
      </c>
      <c r="K8" s="22" t="n">
        <v>46208</v>
      </c>
      <c r="Z8" s="12" t="n"/>
      <c r="AA8" s="12" t="n"/>
      <c r="AB8" s="15" t="n"/>
      <c r="AC8" s="8">
        <f>IF($C8="","",IF($AB8="","PROSES","SELESAI"))</f>
        <v/>
      </c>
      <c r="AD8" s="12" t="n">
        <v>2026</v>
      </c>
      <c r="AF8" t="inlineStr">
        <is>
          <t>Tidak ada folder laporan yang cocok</t>
        </is>
      </c>
    </row>
    <row r="9" ht="29" customHeight="1" s="35">
      <c r="A9" s="12" t="n">
        <v>6</v>
      </c>
      <c r="B9" s="15" t="inlineStr">
        <is>
          <t>PT Barito Putera Plantation</t>
        </is>
      </c>
      <c r="C9" s="15" t="inlineStr">
        <is>
          <t>Kalimantan Selatan</t>
        </is>
      </c>
      <c r="D9" s="12" t="n"/>
      <c r="E9" s="12" t="inlineStr">
        <is>
          <t>01-02 Agustus 2026</t>
        </is>
      </c>
      <c r="F9" s="15" t="inlineStr">
        <is>
          <t>Evaluasi perbaikan kebun inti, Tahap 4</t>
        </is>
      </c>
      <c r="G9" s="12" t="n"/>
      <c r="H9" s="12" t="n"/>
      <c r="I9" s="12" t="n"/>
      <c r="Z9" s="12" t="n"/>
      <c r="AA9" s="12" t="n"/>
      <c r="AB9" s="15" t="n"/>
      <c r="AC9" s="8">
        <f>IF($C9="","",IF($AB9="","PROSES","SELESAI"))</f>
        <v/>
      </c>
      <c r="AD9" s="12" t="n">
        <v>2026</v>
      </c>
      <c r="AF9" t="inlineStr">
        <is>
          <t>Tidak ada folder laporan yang cocok</t>
        </is>
      </c>
    </row>
    <row r="10" ht="43.5" customHeight="1" s="35">
      <c r="A10" s="12" t="n">
        <v>7</v>
      </c>
      <c r="B10" s="15" t="inlineStr">
        <is>
          <t>PT Agro Sinergi Nusantara</t>
        </is>
      </c>
      <c r="C10" s="15" t="inlineStr">
        <is>
          <t>Tanoh Makmue Seujahtera</t>
        </is>
      </c>
      <c r="D10" s="12" t="inlineStr">
        <is>
          <t>Desra Sahputra, Agung Rahmat Syahputra, muhammmad malik helmy daulay</t>
        </is>
      </c>
      <c r="E10" s="12" t="inlineStr">
        <is>
          <t>30 Mar-03 Apr 2026</t>
        </is>
      </c>
      <c r="F10" s="15" t="inlineStr">
        <is>
          <t>Kajian kelayakan TU dan TB kelapa sawit tahun 2026</t>
        </is>
      </c>
      <c r="G10" s="12" t="n"/>
      <c r="H10" s="12" t="n"/>
      <c r="I10" s="12" t="n"/>
      <c r="Z10" s="12" t="n"/>
      <c r="AA10" s="12" t="n"/>
      <c r="AB10" s="15" t="n"/>
      <c r="AC10" s="8">
        <f>IF($C10="","",IF($AB10="","PROSES","SELESAI"))</f>
        <v/>
      </c>
      <c r="AD10" s="12" t="n">
        <v>2026</v>
      </c>
      <c r="AF10" t="inlineStr">
        <is>
          <t>Tidak ada folder laporan yang cocok</t>
        </is>
      </c>
    </row>
    <row r="11">
      <c r="A11" s="12" t="n">
        <v>8</v>
      </c>
      <c r="B11" s="15" t="inlineStr">
        <is>
          <t>PT Agro Sinergi Nusantara</t>
        </is>
      </c>
      <c r="C11" s="15" t="inlineStr">
        <is>
          <t>Batee Puteh</t>
        </is>
      </c>
      <c r="D11" s="12" t="n"/>
      <c r="E11" s="12" t="n"/>
      <c r="F11" s="15" t="n"/>
      <c r="G11" s="12" t="n"/>
      <c r="H11" s="12" t="n"/>
      <c r="I11" s="12" t="n"/>
      <c r="Z11" s="12" t="n"/>
      <c r="AA11" s="12" t="n"/>
      <c r="AB11" s="15" t="n"/>
      <c r="AC11" s="8">
        <f>IF($C11="","",IF($AB11="","PROSES","SELESAI"))</f>
        <v/>
      </c>
      <c r="AD11" s="12" t="n">
        <v>2026</v>
      </c>
      <c r="AF11" t="inlineStr">
        <is>
          <t>Tidak ada folder laporan yang cocok</t>
        </is>
      </c>
    </row>
    <row r="12" ht="43.5" customHeight="1" s="35">
      <c r="A12" s="12" t="n">
        <v>9</v>
      </c>
      <c r="B12" s="15" t="inlineStr">
        <is>
          <t xml:space="preserve">Dinas Perkebunan Sumatera Selatan </t>
        </is>
      </c>
      <c r="C12" s="15" t="inlineStr">
        <is>
          <t>PT Pulau Subur Kabupaten Ogan Komering Ilir</t>
        </is>
      </c>
      <c r="D12" s="12" t="inlineStr">
        <is>
          <t>Muhdan Syahrovy, Zulfi Prima Sani Nasution, harija alfian nasution</t>
        </is>
      </c>
      <c r="E12" s="12" t="inlineStr">
        <is>
          <t>03-05 Juni 2026</t>
        </is>
      </c>
      <c r="F12" s="15" t="inlineStr">
        <is>
          <t>Perhitungan nilai optimum produksi kebun</t>
        </is>
      </c>
      <c r="G12" s="12" t="n"/>
      <c r="H12" s="12" t="n"/>
      <c r="I12" s="12" t="n"/>
      <c r="Z12" s="12" t="n"/>
      <c r="AA12" s="12" t="n"/>
      <c r="AB12" s="15" t="n"/>
      <c r="AC12" s="8">
        <f>IF($C12="","",IF($AB12="","PROSES","SELESAI"))</f>
        <v/>
      </c>
      <c r="AD12" s="12" t="n">
        <v>2026</v>
      </c>
      <c r="AF12" t="inlineStr">
        <is>
          <t>Tidak ada folder laporan yang cocok</t>
        </is>
      </c>
    </row>
    <row r="13" ht="43.5" customHeight="1" s="35">
      <c r="A13" s="12" t="n">
        <v>10</v>
      </c>
      <c r="B13" s="15" t="inlineStr">
        <is>
          <t xml:space="preserve">Dinas Perkebunan Sumatera Selatan </t>
        </is>
      </c>
      <c r="C13" s="15" t="inlineStr">
        <is>
          <t>PT Pulau Subur Kabupaten Ogan Komering Ilir</t>
        </is>
      </c>
      <c r="D13" s="12" t="n"/>
      <c r="E13" s="12" t="n"/>
      <c r="F13" s="15" t="n"/>
      <c r="G13" s="12" t="n"/>
      <c r="H13" s="12" t="n"/>
      <c r="I13" s="12" t="n"/>
      <c r="Z13" s="12" t="n"/>
      <c r="AA13" s="12" t="n"/>
      <c r="AB13" s="15" t="n"/>
      <c r="AC13" s="8">
        <f>IF($C13="","",IF($AB13="","PROSES","SELESAI"))</f>
        <v/>
      </c>
      <c r="AD13" s="12" t="n">
        <v>2026</v>
      </c>
      <c r="AF13" t="inlineStr">
        <is>
          <t>Tidak ada folder laporan yang cocok</t>
        </is>
      </c>
    </row>
    <row r="14" ht="43.5" customHeight="1" s="35">
      <c r="A14" s="12" t="n">
        <v>11</v>
      </c>
      <c r="B14" s="15" t="inlineStr">
        <is>
          <t>PT Berkat Sawit Sejati</t>
        </is>
      </c>
      <c r="C14" s="15" t="inlineStr">
        <is>
          <t>PT Berkat Sawit Sejati</t>
        </is>
      </c>
      <c r="D14" s="12" t="inlineStr">
        <is>
          <t>Sujadi</t>
        </is>
      </c>
      <c r="E14" s="12" t="inlineStr">
        <is>
          <t>17-21 Juni 2026</t>
        </is>
      </c>
      <c r="F14" s="15" t="inlineStr">
        <is>
          <t>Pemeriksaan lapangan dan rekomendasi bibit kelapa sawit lewat umur</t>
        </is>
      </c>
      <c r="G14" s="12" t="n"/>
      <c r="H14" s="12" t="n"/>
      <c r="I14" s="12" t="n"/>
      <c r="Z14" s="12" t="n"/>
      <c r="AA14" s="12" t="n"/>
      <c r="AB14" s="15" t="n"/>
      <c r="AC14" s="8">
        <f>IF($C14="","",IF($AB14="","PROSES","SELESAI"))</f>
        <v/>
      </c>
      <c r="AD14" s="12" t="n">
        <v>2026</v>
      </c>
      <c r="AF14" t="inlineStr">
        <is>
          <t>Tidak ada folder laporan yang cocok</t>
        </is>
      </c>
    </row>
    <row r="15" ht="101.5" customHeight="1" s="35">
      <c r="A15" s="12" t="n">
        <v>12</v>
      </c>
      <c r="B15" s="15" t="inlineStr">
        <is>
          <t xml:space="preserve">Dinas Perkebunan Sumatera Selatan </t>
        </is>
      </c>
      <c r="C15" s="15" t="inlineStr">
        <is>
          <t>PT Dapur Sawit</t>
        </is>
      </c>
      <c r="D15" s="12" t="inlineStr">
        <is>
          <t>Muhdan Syahrovy, Zulfi Prima Sani Nasution, Akbar Arlandes Simanjuntak, Rhozi Akbar Siregar, Candra O. Debataraja, Muhammad Rizky Fajar, harija alfian nasution, m. arif prasetyo, lutfi hafiz harahap</t>
        </is>
      </c>
      <c r="E15" s="12" t="inlineStr">
        <is>
          <t>27 Jul-01 Agt 2026</t>
        </is>
      </c>
      <c r="F15" s="15" t="inlineStr">
        <is>
          <t>Perhitungan nilai optimum produksi kebun</t>
        </is>
      </c>
      <c r="G15" s="12" t="n"/>
      <c r="H15" s="12" t="n"/>
      <c r="I15" s="12" t="n"/>
      <c r="Z15" s="12" t="n"/>
      <c r="AA15" s="12" t="n"/>
      <c r="AB15" s="15" t="n"/>
      <c r="AC15" s="8">
        <f>IF($C15="","",IF($AB15="","PROSES","SELESAI"))</f>
        <v/>
      </c>
      <c r="AD15" s="12" t="n">
        <v>2026</v>
      </c>
      <c r="AF15" t="inlineStr">
        <is>
          <t>Tidak ada folder laporan yang cocok</t>
        </is>
      </c>
    </row>
    <row r="16" ht="29" customHeight="1" s="35">
      <c r="A16" s="12" t="n">
        <v>13</v>
      </c>
      <c r="B16" s="15" t="inlineStr">
        <is>
          <t xml:space="preserve">Dinas Perkebunan Sumatera Selatan </t>
        </is>
      </c>
      <c r="C16" s="15" t="inlineStr">
        <is>
          <t>PT Sukaramai Cahaya Makmur</t>
        </is>
      </c>
      <c r="D16" s="12" t="n"/>
      <c r="E16" s="12" t="n"/>
      <c r="F16" s="15" t="n"/>
      <c r="G16" s="12" t="n"/>
      <c r="H16" s="12" t="n"/>
      <c r="I16" s="12" t="n"/>
      <c r="Z16" s="12" t="n"/>
      <c r="AA16" s="12" t="n"/>
      <c r="AB16" s="15" t="n"/>
      <c r="AC16" s="8">
        <f>IF($C16="","",IF($AB16="","PROSES","SELESAI"))</f>
        <v/>
      </c>
      <c r="AD16" s="12" t="n">
        <v>2026</v>
      </c>
      <c r="AF16" t="inlineStr">
        <is>
          <t>Tidak ada folder laporan yang cocok</t>
        </is>
      </c>
    </row>
    <row r="17" ht="29" customHeight="1" s="35">
      <c r="A17" s="12" t="n">
        <v>14</v>
      </c>
      <c r="B17" s="15" t="inlineStr">
        <is>
          <t xml:space="preserve">Dinas Perkebunan Sumatera Selatan </t>
        </is>
      </c>
      <c r="C17" s="15" t="inlineStr">
        <is>
          <t>PT Cipta Futura</t>
        </is>
      </c>
      <c r="D17" s="12" t="n"/>
      <c r="E17" s="12" t="n"/>
      <c r="F17" s="15" t="n"/>
      <c r="G17" s="12" t="n"/>
      <c r="H17" s="12" t="n"/>
      <c r="I17" s="12" t="n"/>
      <c r="Z17" s="12" t="n"/>
      <c r="AA17" s="12" t="n"/>
      <c r="AB17" s="15" t="n"/>
      <c r="AC17" s="8">
        <f>IF($C17="","",IF($AB17="","PROSES","SELESAI"))</f>
        <v/>
      </c>
      <c r="AD17" s="12" t="n">
        <v>2026</v>
      </c>
      <c r="AF17" t="inlineStr">
        <is>
          <t>Tidak ada folder laporan yang cocok</t>
        </is>
      </c>
    </row>
    <row r="18" ht="29" customHeight="1" s="35">
      <c r="A18" s="12" t="n">
        <v>15</v>
      </c>
      <c r="B18" s="15" t="inlineStr">
        <is>
          <t xml:space="preserve">Dinas Perkebunan Sumatera Selatan </t>
        </is>
      </c>
      <c r="C18" s="15" t="inlineStr">
        <is>
          <t>PT Ita Mugoreben</t>
        </is>
      </c>
      <c r="D18" s="12" t="n"/>
      <c r="E18" s="12" t="n"/>
      <c r="F18" s="15" t="n"/>
      <c r="G18" s="12" t="n"/>
      <c r="H18" s="12" t="n"/>
      <c r="I18" s="12" t="n"/>
      <c r="Z18" s="12" t="n"/>
      <c r="AA18" s="12" t="n"/>
      <c r="AB18" s="15" t="n"/>
      <c r="AC18" s="8">
        <f>IF($C18="","",IF($AB18="","PROSES","SELESAI"))</f>
        <v/>
      </c>
      <c r="AD18" s="12" t="n">
        <v>2026</v>
      </c>
      <c r="AF18" t="inlineStr">
        <is>
          <t>Tidak ada folder laporan yang cocok</t>
        </is>
      </c>
    </row>
    <row r="19" ht="29" customHeight="1" s="35">
      <c r="A19" s="12" t="n">
        <v>16</v>
      </c>
      <c r="B19" s="15" t="inlineStr">
        <is>
          <t xml:space="preserve">Dinas Perkebunan Sumatera Selatan </t>
        </is>
      </c>
      <c r="C19" s="15" t="inlineStr">
        <is>
          <t>PT Arum Makmur Sejahtera</t>
        </is>
      </c>
      <c r="D19" s="12" t="n"/>
      <c r="E19" s="12" t="n"/>
      <c r="F19" s="15" t="n"/>
      <c r="G19" s="12" t="n"/>
      <c r="H19" s="12" t="n"/>
      <c r="I19" s="12" t="n"/>
      <c r="Z19" s="12" t="n"/>
      <c r="AA19" s="12" t="n"/>
      <c r="AB19" s="15" t="n"/>
      <c r="AC19" s="8">
        <f>IF($C19="","",IF($AB19="","PROSES","SELESAI"))</f>
        <v/>
      </c>
      <c r="AD19" s="12" t="n">
        <v>2026</v>
      </c>
      <c r="AF19" t="inlineStr">
        <is>
          <t>Tidak ada folder laporan yang cocok</t>
        </is>
      </c>
    </row>
    <row r="20" ht="29" customHeight="1" s="35">
      <c r="A20" s="12" t="n">
        <v>17</v>
      </c>
      <c r="B20" s="15" t="inlineStr">
        <is>
          <t xml:space="preserve">Dinas Perkebunan Sumatera Selatan </t>
        </is>
      </c>
      <c r="C20" s="15" t="inlineStr">
        <is>
          <t>PT Mitra Agrolika Sejahtera</t>
        </is>
      </c>
      <c r="D20" s="12" t="n"/>
      <c r="E20" s="12" t="n"/>
      <c r="F20" s="15" t="n"/>
      <c r="G20" s="12" t="n"/>
      <c r="H20" s="12" t="n"/>
      <c r="I20" s="12" t="n"/>
      <c r="Z20" s="12" t="n"/>
      <c r="AA20" s="12" t="n"/>
      <c r="AB20" s="15" t="n"/>
      <c r="AC20" s="8">
        <f>IF($C20="","",IF($AB20="","PROSES","SELESAI"))</f>
        <v/>
      </c>
      <c r="AD20" s="12" t="n">
        <v>2026</v>
      </c>
      <c r="AF20" t="inlineStr">
        <is>
          <t>Tidak ada folder laporan yang cocok</t>
        </is>
      </c>
    </row>
    <row r="21" ht="29" customHeight="1" s="35">
      <c r="A21" s="12" t="n">
        <v>18</v>
      </c>
      <c r="B21" s="15" t="inlineStr">
        <is>
          <t xml:space="preserve">Dinas Perkebunan Sumatera Selatan </t>
        </is>
      </c>
      <c r="C21" s="15" t="inlineStr">
        <is>
          <t>PT Sumber Sawit Maju</t>
        </is>
      </c>
      <c r="D21" s="12" t="n"/>
      <c r="E21" s="12" t="n"/>
      <c r="F21" s="15" t="n"/>
      <c r="G21" s="12" t="n"/>
      <c r="H21" s="12" t="n"/>
      <c r="I21" s="12" t="n"/>
      <c r="Z21" s="12" t="n"/>
      <c r="AA21" s="12" t="n"/>
      <c r="AB21" s="15" t="n"/>
      <c r="AC21" s="8">
        <f>IF($C21="","",IF($AB21="","PROSES","SELESAI"))</f>
        <v/>
      </c>
      <c r="AD21" s="12" t="n">
        <v>2026</v>
      </c>
      <c r="AF21" t="inlineStr">
        <is>
          <t>Tidak ada folder laporan yang cocok</t>
        </is>
      </c>
    </row>
    <row r="22" ht="29" customHeight="1" s="35">
      <c r="A22" s="12" t="n">
        <v>19</v>
      </c>
      <c r="B22" s="15" t="inlineStr">
        <is>
          <t xml:space="preserve">Dinas Perkebunan Sumatera Selatan </t>
        </is>
      </c>
      <c r="C22" s="15" t="inlineStr">
        <is>
          <t>PT Sawit Mas Sejahtera</t>
        </is>
      </c>
      <c r="D22" s="12" t="n"/>
      <c r="E22" s="12" t="n"/>
      <c r="F22" s="15" t="n"/>
      <c r="G22" s="12" t="n"/>
      <c r="H22" s="12" t="n"/>
      <c r="I22" s="12" t="n"/>
      <c r="Z22" s="12" t="n"/>
      <c r="AA22" s="12" t="n"/>
      <c r="AB22" s="15" t="n"/>
      <c r="AC22" s="8">
        <f>IF($C22="","",IF($AB22="","PROSES","SELESAI"))</f>
        <v/>
      </c>
      <c r="AD22" s="12" t="n">
        <v>2026</v>
      </c>
      <c r="AF22" t="inlineStr">
        <is>
          <t>Tidak ada folder laporan yang cocok</t>
        </is>
      </c>
    </row>
    <row r="23" ht="43.5" customHeight="1" s="35">
      <c r="A23" s="12" t="n">
        <v>20</v>
      </c>
      <c r="B23" s="15" t="inlineStr">
        <is>
          <t>PT PP London Sumatra Indonesia Tbk</t>
        </is>
      </c>
      <c r="C23" s="15" t="inlineStr">
        <is>
          <t>agori Bahlias, Sumatera Utara</t>
        </is>
      </c>
      <c r="D23" s="12" t="inlineStr">
        <is>
          <t>Sujadi</t>
        </is>
      </c>
      <c r="E23" s="12" t="inlineStr">
        <is>
          <t>20 Agustus 2026</t>
        </is>
      </c>
      <c r="F23" s="15" t="inlineStr">
        <is>
          <t>Pemeriksaan lapangan dan rekomendasi bibit kelapa sawit lewat umur</t>
        </is>
      </c>
      <c r="G23" s="12" t="n"/>
      <c r="H23" s="12" t="n"/>
      <c r="I23" s="12" t="n"/>
      <c r="Z23" s="12" t="n"/>
      <c r="AA23" s="12" t="n"/>
      <c r="AB23" s="15" t="n"/>
      <c r="AC23" s="8">
        <f>IF($C23="","",IF($AB23="","PROSES","SELESAI"))</f>
        <v/>
      </c>
      <c r="AD23" s="12" t="n">
        <v>2026</v>
      </c>
      <c r="AF23" t="inlineStr">
        <is>
          <t>Tidak ada folder laporan yang cocok</t>
        </is>
      </c>
    </row>
    <row r="24" ht="72.5" customHeight="1" s="35">
      <c r="A24" s="12" t="n">
        <v>21</v>
      </c>
      <c r="B24" s="15" t="inlineStr">
        <is>
          <t>PT Menthobi Makmur Lestari</t>
        </is>
      </c>
      <c r="C24" s="15" t="inlineStr">
        <is>
          <t>Kalimantan Tengah (MMAL)</t>
        </is>
      </c>
      <c r="D24" s="12" t="inlineStr">
        <is>
          <t>Heri Santoso, Madiyuanto, Henny Lydiasari, Achmad Irvan, panca agus priyanto, gema wahyudi, zulhamdani sembiring, dinda dinata</t>
        </is>
      </c>
      <c r="E24" s="12" t="inlineStr">
        <is>
          <t>13-15 Januari 2025</t>
        </is>
      </c>
      <c r="F24" s="15" t="n"/>
      <c r="G24" s="12" t="inlineStr">
        <is>
          <t>Kajian pendahuluan kelayakan tata kelola air</t>
        </is>
      </c>
      <c r="H24" s="12" t="inlineStr">
        <is>
          <t>17-06-2026</t>
        </is>
      </c>
      <c r="I24" s="12" t="n"/>
      <c r="J24" s="22" t="n">
        <v>46190</v>
      </c>
      <c r="K24" s="22" t="n">
        <v>46190</v>
      </c>
      <c r="L24" s="22" t="n">
        <v>45978</v>
      </c>
      <c r="M24" s="22" t="n">
        <v>45978</v>
      </c>
      <c r="N24" s="22" t="n">
        <v>45971</v>
      </c>
      <c r="O24" s="22" t="n">
        <v>45971</v>
      </c>
      <c r="Z24" s="12" t="inlineStr">
        <is>
          <t>13-11-2025</t>
        </is>
      </c>
      <c r="AA24" s="12" t="inlineStr">
        <is>
          <t>28-10-2025</t>
        </is>
      </c>
      <c r="AB24" s="15" t="inlineStr">
        <is>
          <t>Terkirim</t>
        </is>
      </c>
      <c r="AC24" s="8">
        <f>IF($C24="","",IF($AB24="","PROSES","SELESAI"))</f>
        <v/>
      </c>
      <c r="AD24" s="12" t="n">
        <v>2025</v>
      </c>
      <c r="AF24" t="inlineStr">
        <is>
          <t>Tidak ada folder laporan yang cocok</t>
        </is>
      </c>
    </row>
    <row r="25" ht="87" customHeight="1" s="35">
      <c r="A25" s="12" t="n">
        <v>22</v>
      </c>
      <c r="B25" s="15" t="inlineStr">
        <is>
          <t>PT Menthobi Makmur Lestari</t>
        </is>
      </c>
      <c r="C25" s="15" t="inlineStr">
        <is>
          <t>Kalimantan Tengah (Menthobi)</t>
        </is>
      </c>
      <c r="D25" s="12" t="n"/>
      <c r="E25" s="12" t="inlineStr">
        <is>
          <t>23 Feb-04 Mar 2025</t>
        </is>
      </c>
      <c r="F25" s="15" t="n"/>
      <c r="G25" s="12" t="inlineStr">
        <is>
          <t>Kajian mikrotopografi dan tata kelola air perkebunan kelapa sawit</t>
        </is>
      </c>
      <c r="H25" s="12" t="n"/>
      <c r="I25" s="12" t="n"/>
      <c r="J25" s="22" t="n">
        <v>45964</v>
      </c>
      <c r="K25" s="22" t="n">
        <v>45964</v>
      </c>
      <c r="L25" s="22" t="n">
        <v>46252</v>
      </c>
      <c r="M25" s="22" t="n">
        <v>46252</v>
      </c>
      <c r="Z25" s="12" t="n"/>
      <c r="AA25" s="12" t="n"/>
      <c r="AB25" s="15" t="n"/>
      <c r="AC25" s="8">
        <f>IF($C25="","",IF($AB25="","PROSES","SELESAI"))</f>
        <v/>
      </c>
      <c r="AD25" s="12" t="n">
        <v>2025</v>
      </c>
      <c r="AF25" t="inlineStr">
        <is>
          <t>Tidak ada folder laporan yang cocok</t>
        </is>
      </c>
    </row>
    <row r="26" ht="72.5" customHeight="1" s="35">
      <c r="A26" s="12" t="n">
        <v>23</v>
      </c>
      <c r="B26" s="15" t="inlineStr">
        <is>
          <t>PT Sriwijaya Hijau Lestari Group</t>
        </is>
      </c>
      <c r="C26" s="15" t="inlineStr">
        <is>
          <t>PT SAL</t>
        </is>
      </c>
      <c r="D26" s="12" t="inlineStr">
        <is>
          <t>Madiyuanto, Candra O. Debataraja, panca agus priyanto, gema wahyudi, muslim nugraha, m. arief prasetyo</t>
        </is>
      </c>
      <c r="E26" s="12" t="inlineStr">
        <is>
          <t>16 Jan-14 Feb 2025</t>
        </is>
      </c>
      <c r="F26" s="15" t="n"/>
      <c r="G26" s="12" t="inlineStr">
        <is>
          <t>{Pemetaan foto udara (drone) kebun kelapa sawit}</t>
        </is>
      </c>
      <c r="H26" s="12" t="n"/>
      <c r="I26" s="12" t="n"/>
      <c r="Z26" s="12" t="n"/>
      <c r="AA26" s="12" t="n"/>
      <c r="AB26" s="15" t="n"/>
      <c r="AC26" s="8">
        <f>IF($C26="","",IF($AB26="","PROSES","SELESAI"))</f>
        <v/>
      </c>
      <c r="AD26" s="12" t="n">
        <v>2025</v>
      </c>
      <c r="AF26" t="inlineStr">
        <is>
          <t>Tidak ada folder laporan yang cocok</t>
        </is>
      </c>
    </row>
    <row r="27" ht="101.5" customHeight="1" s="35">
      <c r="A27" s="12" t="n">
        <v>24</v>
      </c>
      <c r="B27" s="15" t="inlineStr">
        <is>
          <t>PT Sawit Sumbermas Sarana</t>
        </is>
      </c>
      <c r="C27" s="15" t="inlineStr">
        <is>
          <t>Kalimantan Tengah</t>
        </is>
      </c>
      <c r="D27" s="12" t="inlineStr">
        <is>
          <t>Agus Susanto</t>
        </is>
      </c>
      <c r="E27" s="12" t="inlineStr">
        <is>
          <t>20-27 Januari 2025</t>
        </is>
      </c>
      <c r="F27" s="15" t="n"/>
      <c r="G27" s="12" t="inlineStr">
        <is>
          <t>BT. Riview Penanganan Penyakit Ganoderma di Kebun Kelapa Sawit tahun 2025</t>
        </is>
      </c>
      <c r="H27" s="12" t="inlineStr">
        <is>
          <t>04-02-2025</t>
        </is>
      </c>
      <c r="I27" s="12" t="n"/>
      <c r="J27" s="22" t="n">
        <v>45692</v>
      </c>
      <c r="K27" s="22" t="n">
        <v>45692</v>
      </c>
      <c r="L27" s="22" t="n">
        <v>45709</v>
      </c>
      <c r="M27" s="22" t="n">
        <v>45709</v>
      </c>
      <c r="Z27" s="12" t="n"/>
      <c r="AA27" s="12" t="inlineStr">
        <is>
          <t>07-03-2025</t>
        </is>
      </c>
      <c r="AB27" s="15" t="inlineStr">
        <is>
          <t>19-06-2025</t>
        </is>
      </c>
      <c r="AC27" s="8">
        <f>IF($C27="","",IF($AB27="","PROSES","SELESAI"))</f>
        <v/>
      </c>
      <c r="AD27" s="12" t="n">
        <v>2025</v>
      </c>
      <c r="AE27" s="21">
        <f>HYPERLINK("file:///E:/Muslim/Pelayanan/Kirim MitraKarya/Bantek/2025/PT/PT Sawit Sumbermas Sarana/Narasi/Cetak 1","[Buka 3 file]")</f>
        <v/>
      </c>
    </row>
    <row r="28" ht="43.5" customHeight="1" s="35">
      <c r="A28" s="12" t="n">
        <v>25</v>
      </c>
      <c r="B28" s="15" t="inlineStr">
        <is>
          <t>PT Arutmin Indonesia</t>
        </is>
      </c>
      <c r="C28" s="15" t="inlineStr">
        <is>
          <t>Kabupaten Kotabaru, Provinsi Kalimantan Selatan</t>
        </is>
      </c>
      <c r="D28" s="12" t="inlineStr">
        <is>
          <t>Zulfi Prima Sani Nasution, M. Yusuf Muslim</t>
        </is>
      </c>
      <c r="E28" s="12" t="inlineStr">
        <is>
          <t>28 Apr-02 Mei 2025</t>
        </is>
      </c>
      <c r="F28" s="15" t="n"/>
      <c r="G28" s="12" t="inlineStr">
        <is>
          <t>Evaluasi kondisi TBM kelapa sawit</t>
        </is>
      </c>
      <c r="H28" s="12" t="inlineStr">
        <is>
          <t>26-06-2025</t>
        </is>
      </c>
      <c r="I28" s="12" t="n"/>
      <c r="J28" s="22" t="n">
        <v>45834</v>
      </c>
      <c r="K28" s="22" t="n">
        <v>45834</v>
      </c>
      <c r="Z28" s="12" t="inlineStr">
        <is>
          <t>03-07-2025</t>
        </is>
      </c>
      <c r="AA28" s="12" t="n"/>
      <c r="AB28" s="15" t="n"/>
      <c r="AC28" s="8">
        <f>IF($C28="","",IF($AB28="","PROSES","SELESAI"))</f>
        <v/>
      </c>
      <c r="AD28" s="12" t="n">
        <v>2025</v>
      </c>
      <c r="AF28" t="inlineStr">
        <is>
          <t>Tidak ada folder laporan yang cocok</t>
        </is>
      </c>
    </row>
    <row r="29" ht="101.5" customHeight="1" s="35">
      <c r="A29" s="12" t="n">
        <v>26</v>
      </c>
      <c r="B29" s="15" t="inlineStr">
        <is>
          <t>PT Wanapotensi Guna</t>
        </is>
      </c>
      <c r="C29" s="15" t="inlineStr">
        <is>
          <t>Disbun Provinsi Sumatera Selatan</t>
        </is>
      </c>
      <c r="D29" s="12" t="inlineStr">
        <is>
          <t>Muhdan Syahrovi, Zulfi Prima Sani Nasution, harija alfian nasution</t>
        </is>
      </c>
      <c r="E29" s="12" t="inlineStr">
        <is>
          <t>20-24 Mei 2025</t>
        </is>
      </c>
      <c r="F29" s="15" t="n"/>
      <c r="G29" s="12" t="inlineStr">
        <is>
          <t>Penugasan tim ahli perhitungan nilai optimum produksi kebun</t>
        </is>
      </c>
      <c r="H29" s="12" t="inlineStr">
        <is>
          <t>15-07-2025</t>
        </is>
      </c>
      <c r="I29" s="12" t="n"/>
      <c r="J29" s="22" t="n">
        <v>45853</v>
      </c>
      <c r="K29" s="22" t="n">
        <v>45853</v>
      </c>
      <c r="L29" s="22" t="n">
        <v>46223</v>
      </c>
      <c r="M29" s="22" t="n">
        <v>46223</v>
      </c>
      <c r="Z29" s="12" t="inlineStr">
        <is>
          <t>21-07-2025</t>
        </is>
      </c>
      <c r="AA29" s="12" t="inlineStr">
        <is>
          <t>Print sendiri</t>
        </is>
      </c>
      <c r="AB29" s="15" t="inlineStr">
        <is>
          <t>Draft NET oleh Disbun Sumsel</t>
        </is>
      </c>
      <c r="AC29" s="8">
        <f>IF($C29="","",IF($AB29="","PROSES","SELESAI"))</f>
        <v/>
      </c>
      <c r="AD29" s="12" t="n">
        <v>2025</v>
      </c>
      <c r="AF29" t="inlineStr">
        <is>
          <t>Tidak ada folder laporan yang cocok</t>
        </is>
      </c>
    </row>
    <row r="30" ht="101.5" customHeight="1" s="35">
      <c r="A30" s="12" t="n">
        <v>27</v>
      </c>
      <c r="B30" s="15" t="inlineStr">
        <is>
          <t>PT Bumi Sawindo Permai</t>
        </is>
      </c>
      <c r="C30" s="15" t="inlineStr">
        <is>
          <t>Disbun Provinsi Sumatera Selatan</t>
        </is>
      </c>
      <c r="D30" s="12" t="inlineStr">
        <is>
          <t>Muhdan Syahrovi, Zulfi Prima Sani Nasution, Akbar Arlandes Simanjuntak, harija alfian nasution</t>
        </is>
      </c>
      <c r="E30" s="12" t="inlineStr">
        <is>
          <t>30 Jun-05 Jul 2025</t>
        </is>
      </c>
      <c r="F30" s="15" t="n"/>
      <c r="G30" s="12" t="inlineStr">
        <is>
          <t>Penugasan tim ahli perhitungan nilai optimum produksi kebun</t>
        </is>
      </c>
      <c r="H30" s="12" t="inlineStr">
        <is>
          <t>20-07-2026</t>
        </is>
      </c>
      <c r="I30" s="12" t="n"/>
      <c r="J30" s="22" t="n">
        <v>46223</v>
      </c>
      <c r="K30" s="22" t="n">
        <v>46223</v>
      </c>
      <c r="L30" s="22" t="n">
        <v>46247</v>
      </c>
      <c r="M30" s="22" t="n">
        <v>46247</v>
      </c>
      <c r="Z30" s="12" t="inlineStr">
        <is>
          <t>19-08-2026</t>
        </is>
      </c>
      <c r="AA30" s="12" t="n"/>
      <c r="AB30" s="15" t="inlineStr">
        <is>
          <t>Draft NET oleh Disbun Sumsel</t>
        </is>
      </c>
      <c r="AC30" s="8">
        <f>IF($C30="","",IF($AB30="","PROSES","SELESAI"))</f>
        <v/>
      </c>
      <c r="AD30" s="12" t="n">
        <v>2025</v>
      </c>
      <c r="AF30" t="inlineStr">
        <is>
          <t>Tidak ada folder laporan yang cocok</t>
        </is>
      </c>
    </row>
    <row r="31" ht="101.5" customHeight="1" s="35">
      <c r="A31" s="12" t="n">
        <v>28</v>
      </c>
      <c r="B31" s="15" t="inlineStr">
        <is>
          <t>PT Menthobi Karyatama Raya Tbk</t>
        </is>
      </c>
      <c r="C31" s="15" t="inlineStr">
        <is>
          <t>Kabupaten Lamandau, Provinsi Kalimantan Tengah</t>
        </is>
      </c>
      <c r="D31" s="12" t="inlineStr">
        <is>
          <t>Mohamad Arif, Renica Nurhermawati</t>
        </is>
      </c>
      <c r="E31" s="12" t="inlineStr">
        <is>
          <t>17-20 Februari 2025</t>
        </is>
      </c>
      <c r="F31" s="15" t="n"/>
      <c r="G31" s="12" t="inlineStr">
        <is>
          <t>Pemeriksaan lapangan dan rekomendasi bibit kelapa sawit lewat umur</t>
        </is>
      </c>
      <c r="H31" s="12" t="n"/>
      <c r="I31" s="12" t="n"/>
      <c r="Z31" s="12" t="n"/>
      <c r="AA31" s="12" t="n"/>
      <c r="AB31" s="15" t="n"/>
      <c r="AC31" s="8">
        <f>IF($C31="","",IF($AB31="","PROSES","SELESAI"))</f>
        <v/>
      </c>
      <c r="AD31" s="12" t="n">
        <v>2025</v>
      </c>
      <c r="AF31" t="inlineStr">
        <is>
          <t>Tidak ada folder laporan yang cocok</t>
        </is>
      </c>
    </row>
    <row r="32" ht="101.5" customHeight="1" s="35">
      <c r="A32" s="12" t="n">
        <v>29</v>
      </c>
      <c r="B32" s="15" t="inlineStr">
        <is>
          <t>Pusat Penelitian Karet</t>
        </is>
      </c>
      <c r="C32" s="15" t="inlineStr">
        <is>
          <t>Sembawa</t>
        </is>
      </c>
      <c r="D32" s="12" t="inlineStr">
        <is>
          <t>Sujadi</t>
        </is>
      </c>
      <c r="E32" s="12" t="inlineStr">
        <is>
          <t>06-08 Maret 2025</t>
        </is>
      </c>
      <c r="F32" s="15" t="n"/>
      <c r="G32" s="12" t="inlineStr">
        <is>
          <t>Pemeriksaan lapangan dan rekomendasi bibit kelapa sawit lewat umur</t>
        </is>
      </c>
      <c r="H32" s="12" t="n"/>
      <c r="I32" s="12" t="n"/>
      <c r="Z32" s="12" t="n"/>
      <c r="AA32" s="12" t="n"/>
      <c r="AB32" s="15" t="n"/>
      <c r="AC32" s="8">
        <f>IF($C32="","",IF($AB32="","PROSES","SELESAI"))</f>
        <v/>
      </c>
      <c r="AD32" s="12" t="n">
        <v>2025</v>
      </c>
      <c r="AF32" t="inlineStr">
        <is>
          <t>Tidak ada folder laporan yang cocok</t>
        </is>
      </c>
    </row>
    <row r="33" ht="101.5" customHeight="1" s="35">
      <c r="A33" s="12" t="n">
        <v>30</v>
      </c>
      <c r="B33" s="15" t="inlineStr">
        <is>
          <t>PT Agro Kati Lama</t>
        </is>
      </c>
      <c r="C33" s="15" t="inlineStr">
        <is>
          <t>Sumatera Selatan</t>
        </is>
      </c>
      <c r="D33" s="12" t="inlineStr">
        <is>
          <t>Sujadi</t>
        </is>
      </c>
      <c r="E33" s="12" t="inlineStr">
        <is>
          <t>10-13 Jun 2025</t>
        </is>
      </c>
      <c r="F33" s="15" t="n"/>
      <c r="G33" s="12" t="inlineStr">
        <is>
          <t>Pemeriksaan lapangan dan rekomendasi bibit kelapa sawit lewat umur</t>
        </is>
      </c>
      <c r="H33" s="12" t="n"/>
      <c r="I33" s="12" t="n"/>
      <c r="Z33" s="12" t="n"/>
      <c r="AA33" s="12" t="n"/>
      <c r="AB33" s="15" t="n"/>
      <c r="AC33" s="8">
        <f>IF($C33="","",IF($AB33="","PROSES","SELESAI"))</f>
        <v/>
      </c>
      <c r="AD33" s="12" t="n">
        <v>2025</v>
      </c>
      <c r="AF33" t="inlineStr">
        <is>
          <t>Tidak ada folder laporan yang cocok</t>
        </is>
      </c>
    </row>
    <row r="34" ht="58" customHeight="1" s="35">
      <c r="A34" s="12" t="n">
        <v>31</v>
      </c>
      <c r="B34" s="15" t="inlineStr">
        <is>
          <t>PT Hasnur Citra Lestari</t>
        </is>
      </c>
      <c r="C34" s="15" t="inlineStr">
        <is>
          <t>Kalimantan Selatan</t>
        </is>
      </c>
      <c r="D34" s="12" t="inlineStr">
        <is>
          <t>Muhayat, Henny Lydiasari, Achmad Irvan, Hambali Syahputra, andi syafrizal</t>
        </is>
      </c>
      <c r="E34" s="12" t="inlineStr">
        <is>
          <t>12-17 Agustus 2025</t>
        </is>
      </c>
      <c r="F34" s="15" t="n"/>
      <c r="G34" s="12" t="inlineStr">
        <is>
          <t>Evaluasi perbaikan kebun inti, Tahap 1</t>
        </is>
      </c>
      <c r="H34" s="12" t="n"/>
      <c r="I34" s="12" t="n"/>
      <c r="J34" s="22" t="n">
        <v>45964</v>
      </c>
      <c r="K34" s="22" t="n">
        <v>45964</v>
      </c>
      <c r="L34" s="22" t="n">
        <v>45967</v>
      </c>
      <c r="M34" s="22" t="n">
        <v>45967</v>
      </c>
      <c r="N34" s="22" t="n">
        <v>45971</v>
      </c>
      <c r="O34" s="22" t="n">
        <v>45971</v>
      </c>
      <c r="Z34" s="12" t="inlineStr">
        <is>
          <t>13-11-2025</t>
        </is>
      </c>
      <c r="AA34" s="12" t="n"/>
      <c r="AB34" s="15" t="n"/>
      <c r="AC34" s="8">
        <f>IF($C34="","",IF($AB34="","PROSES","SELESAI"))</f>
        <v/>
      </c>
      <c r="AD34" s="12" t="n">
        <v>2025</v>
      </c>
      <c r="AF34" t="inlineStr">
        <is>
          <t>Tidak ada folder laporan yang cocok</t>
        </is>
      </c>
    </row>
    <row r="35" ht="58" customHeight="1" s="35">
      <c r="A35" s="12" t="n">
        <v>32</v>
      </c>
      <c r="B35" s="15" t="inlineStr">
        <is>
          <t>PT Barito Putera Plantation</t>
        </is>
      </c>
      <c r="C35" s="15" t="inlineStr">
        <is>
          <t>Kalimantan Selatan</t>
        </is>
      </c>
      <c r="D35" s="12" t="inlineStr">
        <is>
          <t>Muhayat, Henny Lydiasari, Achmad Irvan, Hambali Syahputra, andi syafrizal</t>
        </is>
      </c>
      <c r="E35" s="12" t="inlineStr">
        <is>
          <t>18-21 Agustus 2025</t>
        </is>
      </c>
      <c r="F35" s="15" t="n"/>
      <c r="G35" s="12" t="inlineStr">
        <is>
          <t>Evaluasi perbaikan kebun inti, Tahap 1</t>
        </is>
      </c>
      <c r="H35" s="12" t="n"/>
      <c r="I35" s="12" t="n"/>
      <c r="J35" s="22" t="n">
        <v>45964</v>
      </c>
      <c r="K35" s="22" t="n">
        <v>45964</v>
      </c>
      <c r="L35" s="22" t="n">
        <v>45967</v>
      </c>
      <c r="M35" s="22" t="n">
        <v>45967</v>
      </c>
      <c r="N35" s="22" t="n">
        <v>45971</v>
      </c>
      <c r="O35" s="22" t="n">
        <v>45971</v>
      </c>
      <c r="Z35" s="12" t="inlineStr">
        <is>
          <t>13-11-2025</t>
        </is>
      </c>
      <c r="AA35" s="12" t="n"/>
      <c r="AB35" s="15" t="n"/>
      <c r="AC35" s="8">
        <f>IF($C35="","",IF($AB35="","PROSES","SELESAI"))</f>
        <v/>
      </c>
      <c r="AD35" s="12" t="n">
        <v>2025</v>
      </c>
      <c r="AF35" t="inlineStr">
        <is>
          <t>Tidak ada folder laporan yang cocok</t>
        </is>
      </c>
    </row>
    <row r="36" ht="72.5" customHeight="1" s="35">
      <c r="A36" s="12" t="n">
        <v>33</v>
      </c>
      <c r="B36" s="15" t="inlineStr">
        <is>
          <t>PT Barito Putera Plantation</t>
        </is>
      </c>
      <c r="C36" s="15" t="inlineStr">
        <is>
          <t>Kalimantan Selatan</t>
        </is>
      </c>
      <c r="D36" s="12" t="inlineStr">
        <is>
          <t>Muhayat, Henny Lydiasari, Achmad Irvan, Hambali Syahputra, andi syafrizal</t>
        </is>
      </c>
      <c r="E36" s="12" t="n"/>
      <c r="F36" s="15" t="n"/>
      <c r="G36" s="12" t="inlineStr">
        <is>
          <t>Evaluasi perbaikan kebun inti, Tahap 2 tahun 2024</t>
        </is>
      </c>
      <c r="H36" s="12" t="n"/>
      <c r="I36" s="12" t="n"/>
      <c r="J36" s="22" t="n">
        <v>45964</v>
      </c>
      <c r="K36" s="22" t="n">
        <v>45964</v>
      </c>
      <c r="L36" s="22" t="n">
        <v>45967</v>
      </c>
      <c r="M36" s="22" t="n">
        <v>45967</v>
      </c>
      <c r="N36" s="22" t="n">
        <v>45971</v>
      </c>
      <c r="O36" s="22" t="n">
        <v>45971</v>
      </c>
      <c r="Z36" s="12" t="inlineStr">
        <is>
          <t>13-11-2025</t>
        </is>
      </c>
      <c r="AA36" s="12" t="n"/>
      <c r="AB36" s="15" t="n"/>
      <c r="AC36" s="8">
        <f>IF($C36="","",IF($AB36="","PROSES","SELESAI"))</f>
        <v/>
      </c>
      <c r="AD36" s="12" t="n">
        <v>2025</v>
      </c>
      <c r="AF36" t="inlineStr">
        <is>
          <t>Tidak ada folder laporan yang cocok</t>
        </is>
      </c>
    </row>
    <row r="37" ht="43.5" customHeight="1" s="35">
      <c r="A37" s="12" t="n">
        <v>34</v>
      </c>
      <c r="B37" s="15" t="inlineStr">
        <is>
          <t>PT Karya Hevea Indonesia</t>
        </is>
      </c>
      <c r="C37" s="15" t="inlineStr">
        <is>
          <t>Tebing Tinggi</t>
        </is>
      </c>
      <c r="D37" s="12" t="inlineStr">
        <is>
          <t>rama gilang pradana, yolanda destri dharma</t>
        </is>
      </c>
      <c r="E37" s="12" t="inlineStr">
        <is>
          <t>22-23 Agustus 2025</t>
        </is>
      </c>
      <c r="F37" s="15" t="n"/>
      <c r="G37" s="12" t="inlineStr">
        <is>
          <t>Pengambilan contoh daun dan tanah</t>
        </is>
      </c>
      <c r="H37" s="12" t="n"/>
      <c r="I37" s="12" t="n"/>
      <c r="Z37" s="12" t="n"/>
      <c r="AA37" s="12" t="n"/>
      <c r="AB37" s="15" t="n"/>
      <c r="AC37" s="8">
        <f>IF($C37="","",IF($AB37="","PROSES","SELESAI"))</f>
        <v/>
      </c>
      <c r="AD37" s="12" t="n">
        <v>2025</v>
      </c>
      <c r="AF37" t="inlineStr">
        <is>
          <t>Tidak ada folder laporan yang cocok</t>
        </is>
      </c>
    </row>
    <row r="38" ht="58" customHeight="1" s="35">
      <c r="A38" s="12" t="n">
        <v>35</v>
      </c>
      <c r="B38" s="15" t="inlineStr">
        <is>
          <t>Bapak Wilbert Janico</t>
        </is>
      </c>
      <c r="C38" s="15" t="inlineStr">
        <is>
          <t>Jambi</t>
        </is>
      </c>
      <c r="D38" s="12" t="inlineStr">
        <is>
          <t>Muhammad Malik Helmy Daulay</t>
        </is>
      </c>
      <c r="E38" s="12" t="inlineStr">
        <is>
          <t>02-05 September 2025</t>
        </is>
      </c>
      <c r="F38" s="15" t="n"/>
      <c r="G38" s="12" t="inlineStr">
        <is>
          <t>Pemetaan kebun menggunakan drone</t>
        </is>
      </c>
      <c r="H38" s="12" t="n"/>
      <c r="I38" s="12" t="n"/>
      <c r="Z38" s="12" t="n"/>
      <c r="AA38" s="12" t="n"/>
      <c r="AB38" s="15" t="n"/>
      <c r="AC38" s="8">
        <f>IF($C38="","",IF($AB38="","PROSES","SELESAI"))</f>
        <v/>
      </c>
      <c r="AD38" s="12" t="n">
        <v>2025</v>
      </c>
      <c r="AF38" t="inlineStr">
        <is>
          <t>Tidak ada folder laporan yang cocok</t>
        </is>
      </c>
    </row>
    <row r="39" ht="101.5" customHeight="1" s="35">
      <c r="A39" s="12" t="n">
        <v>36</v>
      </c>
      <c r="B39" s="15" t="inlineStr">
        <is>
          <t>CV Manunggal Sawit Sejahtera</t>
        </is>
      </c>
      <c r="C39" s="15" t="inlineStr">
        <is>
          <t>Sumatera Selatan</t>
        </is>
      </c>
      <c r="D39" s="12" t="inlineStr">
        <is>
          <t>Mohamad Arif</t>
        </is>
      </c>
      <c r="E39" s="12" t="inlineStr">
        <is>
          <t>07-10 September 2025</t>
        </is>
      </c>
      <c r="F39" s="15" t="n"/>
      <c r="G39" s="12" t="inlineStr">
        <is>
          <t>Pemeriksaan lapangan dan rekomendasi bibit kelapa sawit siap salur</t>
        </is>
      </c>
      <c r="H39" s="12" t="n"/>
      <c r="I39" s="12" t="n"/>
      <c r="Z39" s="12" t="n"/>
      <c r="AA39" s="12" t="n"/>
      <c r="AB39" s="15" t="n"/>
      <c r="AC39" s="8">
        <f>IF($C39="","",IF($AB39="","PROSES","SELESAI"))</f>
        <v/>
      </c>
      <c r="AD39" s="12" t="n">
        <v>2025</v>
      </c>
      <c r="AF39" t="inlineStr">
        <is>
          <t>Tidak ada folder laporan yang cocok</t>
        </is>
      </c>
    </row>
    <row r="40" ht="101.5" customHeight="1" s="35">
      <c r="A40" s="12" t="n">
        <v>37</v>
      </c>
      <c r="B40" s="15" t="inlineStr">
        <is>
          <t>PT Sinar Sasongko</t>
        </is>
      </c>
      <c r="C40" s="15" t="inlineStr">
        <is>
          <t>Disbun Provinsi Sumatera Selatan</t>
        </is>
      </c>
      <c r="D40" s="12" t="inlineStr">
        <is>
          <t>Muhdan Syahrovi, Zulfi Prima Sani Nasution, Akbar Arlandes Simanjuntak, harija alfian nasution</t>
        </is>
      </c>
      <c r="E40" s="12" t="inlineStr">
        <is>
          <t>30 Jun-05 Jul 2025</t>
        </is>
      </c>
      <c r="F40" s="15" t="n"/>
      <c r="G40" s="12" t="inlineStr">
        <is>
          <t>Penugasan tim ahli perhitungan nilai optimum produksi kebun</t>
        </is>
      </c>
      <c r="H40" s="12" t="n"/>
      <c r="I40" s="12" t="n"/>
      <c r="Z40" s="12" t="n"/>
      <c r="AA40" s="12" t="n"/>
      <c r="AB40" s="15" t="inlineStr">
        <is>
          <t>Draft NET oleh Disbun Sumsel</t>
        </is>
      </c>
      <c r="AC40" s="8">
        <f>IF($C40="","",IF($AB40="","PROSES","SELESAI"))</f>
        <v/>
      </c>
      <c r="AD40" s="12" t="n">
        <v>2025</v>
      </c>
      <c r="AF40" t="inlineStr">
        <is>
          <t>Tidak ada folder laporan yang cocok</t>
        </is>
      </c>
    </row>
    <row r="41" ht="101.5" customHeight="1" s="35">
      <c r="A41" s="12" t="n">
        <v>38</v>
      </c>
      <c r="B41" s="15" t="inlineStr">
        <is>
          <t>Kebun Timur PTPN IV Regional II</t>
        </is>
      </c>
      <c r="C41" s="15" t="inlineStr">
        <is>
          <t>Disbun Provinsi Sumatera  Utara</t>
        </is>
      </c>
      <c r="D41" s="12" t="inlineStr">
        <is>
          <t>Akbar Arlandes Simanjutak, Moh. Imam Aulia, harija alfian nasution, lutfi hafiz harahap</t>
        </is>
      </c>
      <c r="E41" s="12" t="inlineStr">
        <is>
          <t>13-17 Oktober 2025</t>
        </is>
      </c>
      <c r="F41" s="15" t="n"/>
      <c r="G41" s="12" t="inlineStr">
        <is>
          <t>Penugasan tim ahli perhitungan nilai optimum produksi kebun</t>
        </is>
      </c>
      <c r="H41" s="12" t="n"/>
      <c r="I41" s="12" t="n"/>
      <c r="Z41" s="12" t="n"/>
      <c r="AA41" s="12" t="n"/>
      <c r="AB41" s="15" t="inlineStr">
        <is>
          <t>Draft NET oleh Disbun Sumut</t>
        </is>
      </c>
      <c r="AC41" s="8">
        <f>IF($C41="","",IF($AB41="","PROSES","SELESAI"))</f>
        <v/>
      </c>
      <c r="AD41" s="12" t="n">
        <v>2025</v>
      </c>
      <c r="AE41" s="21">
        <f>HYPERLINK("file:///E:/Muslim/Pelayanan/Kirim MitraKarya/Bantek/2024/PTPN/PTPN IV Regional II/Evaluasi rencana tanam ulang tahun 2025/02. Ajamu/Narasi/Cetak 1","[Buka 2 file]")</f>
        <v/>
      </c>
    </row>
    <row r="42" ht="101.5" customHeight="1" s="35">
      <c r="A42" s="12" t="n">
        <v>39</v>
      </c>
      <c r="B42" s="15" t="inlineStr">
        <is>
          <t>PT Sungai Rangit</t>
        </is>
      </c>
      <c r="C42" s="15" t="inlineStr">
        <is>
          <t>Kalimantan Selatan</t>
        </is>
      </c>
      <c r="D42" s="12" t="inlineStr">
        <is>
          <t>Mohamad Arif</t>
        </is>
      </c>
      <c r="E42" s="12" t="inlineStr">
        <is>
          <t>08-11 November 2025</t>
        </is>
      </c>
      <c r="F42" s="15" t="n"/>
      <c r="G42" s="12" t="inlineStr">
        <is>
          <t>Pemeriksaan lapangan dan rekomendasi bibit kelapa sawit lewat umur</t>
        </is>
      </c>
      <c r="H42" s="12" t="n"/>
      <c r="I42" s="12" t="n"/>
      <c r="Z42" s="12" t="n"/>
      <c r="AA42" s="12" t="n"/>
      <c r="AB42" s="15" t="n"/>
      <c r="AC42" s="8">
        <f>IF($C42="","",IF($AB42="","PROSES","SELESAI"))</f>
        <v/>
      </c>
      <c r="AD42" s="12" t="n">
        <v>2025</v>
      </c>
      <c r="AF42" t="inlineStr">
        <is>
          <t>Tidak ada folder laporan yang cocok</t>
        </is>
      </c>
    </row>
    <row r="43" ht="58" customHeight="1" s="35">
      <c r="A43" s="12" t="n">
        <v>40</v>
      </c>
      <c r="B43" s="15" t="inlineStr">
        <is>
          <t>PT Sidojadi</t>
        </is>
      </c>
      <c r="C43" s="15" t="inlineStr">
        <is>
          <t>Kebun Sei Parit</t>
        </is>
      </c>
      <c r="D43" s="12" t="inlineStr">
        <is>
          <t>Agus Eko Prasetyo, Valdi Muhammad Rafiansyah Siregar, nirwanto, lambok siahaan</t>
        </is>
      </c>
      <c r="E43" s="12" t="inlineStr">
        <is>
          <t>13-15 November 2025</t>
        </is>
      </c>
      <c r="F43" s="15" t="n"/>
      <c r="G43" s="12" t="inlineStr">
        <is>
          <t>Evaluasi penyakit di perkebunan kelapa sawit</t>
        </is>
      </c>
      <c r="H43" s="12" t="n"/>
      <c r="I43" s="12" t="n"/>
      <c r="J43" s="22" t="n">
        <v>45988</v>
      </c>
      <c r="K43" s="22" t="n">
        <v>45988</v>
      </c>
      <c r="L43" s="22" t="n">
        <v>45999</v>
      </c>
      <c r="M43" s="22" t="n">
        <v>45999</v>
      </c>
      <c r="Z43" s="12" t="n"/>
      <c r="AA43" s="12" t="n"/>
      <c r="AB43" s="15" t="n"/>
      <c r="AC43" s="8">
        <f>IF($C43="","",IF($AB43="","PROSES","SELESAI"))</f>
        <v/>
      </c>
      <c r="AD43" s="12" t="n">
        <v>2025</v>
      </c>
      <c r="AF43" t="inlineStr">
        <is>
          <t>Tidak ada folder laporan yang cocok</t>
        </is>
      </c>
    </row>
    <row r="44" ht="87" customHeight="1" s="35">
      <c r="A44" s="12" t="n">
        <v>41</v>
      </c>
      <c r="B44" s="15" t="inlineStr">
        <is>
          <t>Kantor Hukum Ruslan, SH, MH dan Rekan</t>
        </is>
      </c>
      <c r="C44" s="15" t="inlineStr">
        <is>
          <t>Sumatera Selatan</t>
        </is>
      </c>
      <c r="D44" s="12" t="inlineStr">
        <is>
          <t>Iput Pradiko, M. Yusuf Muslim</t>
        </is>
      </c>
      <c r="E44" s="12" t="inlineStr">
        <is>
          <t>25-28 November 2025</t>
        </is>
      </c>
      <c r="F44" s="15" t="n"/>
      <c r="G44" s="12" t="inlineStr">
        <is>
          <t>Estimasi potensi produksi kelapa sawit sejak tahun 2026</t>
        </is>
      </c>
      <c r="H44" s="12" t="n"/>
      <c r="I44" s="12" t="n"/>
      <c r="J44" s="22" t="n">
        <v>46072</v>
      </c>
      <c r="K44" s="22" t="n">
        <v>46072</v>
      </c>
      <c r="L44" s="22" t="n">
        <v>46118</v>
      </c>
      <c r="M44" s="22" t="n">
        <v>46118</v>
      </c>
      <c r="Z44" s="12" t="inlineStr">
        <is>
          <t>08-06-2026</t>
        </is>
      </c>
      <c r="AA44" s="12" t="n"/>
      <c r="AB44" s="15" t="n"/>
      <c r="AC44" s="8">
        <f>IF($C44="","",IF($AB44="","PROSES","SELESAI"))</f>
        <v/>
      </c>
      <c r="AD44" s="12" t="n">
        <v>2025</v>
      </c>
      <c r="AF44" t="inlineStr">
        <is>
          <t>Tidak ada folder laporan yang cocok</t>
        </is>
      </c>
    </row>
    <row r="45" ht="43.5" customHeight="1" s="35">
      <c r="A45" s="12" t="n">
        <v>42</v>
      </c>
      <c r="B45" s="15" t="inlineStr">
        <is>
          <t>Dinas Ketahanan Pangan dan Pertanian Pemkab Nias Utara</t>
        </is>
      </c>
      <c r="C45" s="15" t="inlineStr">
        <is>
          <t>Nias Utara</t>
        </is>
      </c>
      <c r="D45" s="12" t="inlineStr">
        <is>
          <t>Muhdan Syarovy, M. Yusuf Muslim, Desra Sahputra, Kurnia Rinanda Filosofi Siregar</t>
        </is>
      </c>
      <c r="E45" s="12" t="inlineStr">
        <is>
          <t>18-21 Desember 2025</t>
        </is>
      </c>
      <c r="F45" s="15" t="n"/>
      <c r="G45" s="12" t="inlineStr">
        <is>
          <t>Sosialisasi budidaya kelapa sawit</t>
        </is>
      </c>
      <c r="H45" s="12" t="n"/>
      <c r="I45" s="12" t="n"/>
      <c r="Z45" s="12" t="n"/>
      <c r="AA45" s="12" t="n"/>
      <c r="AB45" s="15" t="n"/>
      <c r="AC45" s="8">
        <f>IF($C45="","",IF($AB45="","PROSES","SELESAI"))</f>
        <v/>
      </c>
      <c r="AD45" s="12" t="n">
        <v>2025</v>
      </c>
      <c r="AF45" t="inlineStr">
        <is>
          <t>Tidak ada folder laporan yang cocok</t>
        </is>
      </c>
    </row>
    <row r="46" ht="72.5" customHeight="1" s="35">
      <c r="A46" s="12" t="n">
        <v>43</v>
      </c>
      <c r="B46" s="15" t="inlineStr">
        <is>
          <t>PT Bumitama Gunajaya Agro</t>
        </is>
      </c>
      <c r="C46" s="15" t="inlineStr">
        <is>
          <t>Kalimantan Tengah</t>
        </is>
      </c>
      <c r="D46" s="12" t="inlineStr">
        <is>
          <t>Agus Eko Prasetyo</t>
        </is>
      </c>
      <c r="E46" s="12" t="inlineStr">
        <is>
          <t>15-19 Desember 2025</t>
        </is>
      </c>
      <c r="F46" s="15" t="n"/>
      <c r="G46" s="12" t="inlineStr">
        <is>
          <t>Evaluasi penanganan Ganoderma di Regional 3 Pundu</t>
        </is>
      </c>
      <c r="H46" s="12" t="inlineStr">
        <is>
          <t>05-01-2026</t>
        </is>
      </c>
      <c r="I46" s="12" t="n"/>
      <c r="J46" s="22" t="n">
        <v>46027</v>
      </c>
      <c r="K46" s="22" t="n">
        <v>46027</v>
      </c>
      <c r="L46" s="22" t="n">
        <v>46050</v>
      </c>
      <c r="M46" s="22" t="n">
        <v>46050</v>
      </c>
      <c r="Z46" s="12" t="n"/>
      <c r="AA46" s="12" t="n"/>
      <c r="AB46" s="15" t="n"/>
      <c r="AC46" s="8">
        <f>IF($C46="","",IF($AB46="","PROSES","SELESAI"))</f>
        <v/>
      </c>
      <c r="AD46" s="12" t="n">
        <v>2025</v>
      </c>
      <c r="AF46" t="inlineStr">
        <is>
          <t>Tidak ada folder laporan yang cocok</t>
        </is>
      </c>
    </row>
    <row r="47" ht="203" customHeight="1" s="35">
      <c r="A47" s="12" t="n">
        <v>44</v>
      </c>
      <c r="B47" s="15" t="inlineStr">
        <is>
          <t>PT Anugerah Sarana Hayati</t>
        </is>
      </c>
      <c r="C47" s="15" t="inlineStr">
        <is>
          <t>Adolina</t>
        </is>
      </c>
      <c r="D47" s="12" t="inlineStr">
        <is>
          <t>Eka Wijayanti, Agus Eko Pasetyo, Tjut Ahmad Perdana Rozziansha, Anastasya Fadia Lubis, Valdi Muhamad Rafiansyah Siregar, Fatimah Nur Istiqomah, Praditya Rzqi Novanto, Sahru Ananda Ramadhan</t>
        </is>
      </c>
      <c r="E47" s="12" t="inlineStr">
        <is>
          <t>06-09 Januari 2025,  20-22 Januari 2025, 08-11 April 2025, 21-24 Juli 2025, 27-29 Oktober 2025</t>
        </is>
      </c>
      <c r="F47" s="15" t="n"/>
      <c r="G47" s="12" t="inlineStr">
        <is>
          <t>Pendampingan pengujian produk fumyco untuk kesehatan tanaman kelapa sawit di Kebun Adolina lingkup PT Perkebunan Nusantara IV Regional II</t>
        </is>
      </c>
      <c r="H47" s="12" t="inlineStr">
        <is>
          <t>07-01-2026</t>
        </is>
      </c>
      <c r="I47" s="12" t="n"/>
      <c r="J47" s="22" t="n">
        <v>46029</v>
      </c>
      <c r="K47" s="22" t="n">
        <v>46029</v>
      </c>
      <c r="L47" s="22" t="n">
        <v>46028</v>
      </c>
      <c r="M47" s="22" t="n">
        <v>46028</v>
      </c>
      <c r="Z47" s="12" t="n"/>
      <c r="AA47" s="12" t="n"/>
      <c r="AB47" s="15" t="n"/>
      <c r="AC47" s="8">
        <f>IF($C47="","",IF($AB47="","PROSES","SELESAI"))</f>
        <v/>
      </c>
      <c r="AD47" s="12" t="n">
        <v>2025</v>
      </c>
      <c r="AF47" t="inlineStr">
        <is>
          <t>Tidak ada folder laporan yang cocok</t>
        </is>
      </c>
    </row>
    <row r="48" ht="101.5" customHeight="1" s="35">
      <c r="A48" s="12" t="n">
        <v>45</v>
      </c>
      <c r="B48" s="15" t="inlineStr">
        <is>
          <t>PT Inti Indosawit Subur</t>
        </is>
      </c>
      <c r="C48" s="15" t="inlineStr">
        <is>
          <t>Provinsi Jambi</t>
        </is>
      </c>
      <c r="D48" s="12" t="inlineStr">
        <is>
          <t>Sujadi</t>
        </is>
      </c>
      <c r="E48" s="12" t="inlineStr">
        <is>
          <t>08 s.d 10 Januari 2024</t>
        </is>
      </c>
      <c r="F48" s="15" t="n"/>
      <c r="G48" s="12" t="inlineStr">
        <is>
          <t>Pemeriksaan Lapangan dan Rekomendasi Bibit Kelapa Sawit Lewat Umur</t>
        </is>
      </c>
      <c r="H48" s="12" t="n"/>
      <c r="I48" s="12" t="n"/>
      <c r="Z48" s="12" t="n"/>
      <c r="AA48" s="12" t="n"/>
      <c r="AB48" s="15" t="n"/>
      <c r="AC48" s="8">
        <f>IF($C48="","",IF($AB48="","PROSES","SELESAI"))</f>
        <v/>
      </c>
      <c r="AD48" s="12" t="n">
        <v>2024</v>
      </c>
      <c r="AF48" t="inlineStr">
        <is>
          <t>Tidak ada folder laporan yang cocok</t>
        </is>
      </c>
    </row>
    <row r="49" ht="116" customHeight="1" s="35">
      <c r="A49" s="12" t="n">
        <v>46</v>
      </c>
      <c r="B49" s="15" t="inlineStr">
        <is>
          <t>CV Tunas Indo Perkasa</t>
        </is>
      </c>
      <c r="C49" s="15" t="inlineStr">
        <is>
          <t>Pontianak</t>
        </is>
      </c>
      <c r="D49" s="12" t="inlineStr">
        <is>
          <t>Mohamad Arif</t>
        </is>
      </c>
      <c r="E49" s="12" t="inlineStr">
        <is>
          <t>25 s.d 28 Januari 2024</t>
        </is>
      </c>
      <c r="F49" s="15" t="n"/>
      <c r="G49" s="12" t="inlineStr">
        <is>
          <t>Pemeriksaan lapangan dan rekomendasi sertifikasi bibit kelapa sawit lewat umur</t>
        </is>
      </c>
      <c r="H49" s="12" t="n"/>
      <c r="I49" s="12" t="n"/>
      <c r="Z49" s="12" t="n"/>
      <c r="AA49" s="12" t="n"/>
      <c r="AB49" s="15" t="n"/>
      <c r="AC49" s="8">
        <f>IF($C49="","",IF($AB49="","PROSES","SELESAI"))</f>
        <v/>
      </c>
      <c r="AD49" s="12" t="n">
        <v>2024</v>
      </c>
      <c r="AF49" t="inlineStr">
        <is>
          <t>Tidak ada folder laporan yang cocok</t>
        </is>
      </c>
    </row>
    <row r="50" ht="101.5" customHeight="1" s="35">
      <c r="A50" s="12" t="n">
        <v>47</v>
      </c>
      <c r="B50" s="15" t="inlineStr">
        <is>
          <t>CV Wahana Multi Cipta</t>
        </is>
      </c>
      <c r="C50" s="15" t="inlineStr">
        <is>
          <t>Aceh</t>
        </is>
      </c>
      <c r="D50" s="12" t="inlineStr">
        <is>
          <t>Hernawan Yuli Rahmadi</t>
        </is>
      </c>
      <c r="E50" s="12" t="inlineStr">
        <is>
          <t>29 Feb s.d 03 Mar 2024</t>
        </is>
      </c>
      <c r="F50" s="15" t="n"/>
      <c r="G50" s="12" t="inlineStr">
        <is>
          <t>Pemeriksaan lapangan dan rekomendasi bibit kelapa sawit lewat umur</t>
        </is>
      </c>
      <c r="H50" s="12" t="n"/>
      <c r="I50" s="12" t="n"/>
      <c r="Z50" s="12" t="n"/>
      <c r="AA50" s="12" t="n"/>
      <c r="AB50" s="15" t="n"/>
      <c r="AC50" s="8">
        <f>IF($C50="","",IF($AB50="","PROSES","SELESAI"))</f>
        <v/>
      </c>
      <c r="AD50" s="12" t="n">
        <v>2024</v>
      </c>
      <c r="AF50" t="inlineStr">
        <is>
          <t>Tidak ada folder laporan yang cocok</t>
        </is>
      </c>
    </row>
    <row r="51" ht="101.5" customHeight="1" s="35">
      <c r="A51" s="12" t="n">
        <v>48</v>
      </c>
      <c r="B51" s="15" t="inlineStr">
        <is>
          <t>CV Era Rimba Raya</t>
        </is>
      </c>
      <c r="C51" s="15" t="inlineStr">
        <is>
          <t>Sumatera Utara</t>
        </is>
      </c>
      <c r="D51" s="12" t="inlineStr">
        <is>
          <t>Mohamad Arif, Renica Nurhermawati</t>
        </is>
      </c>
      <c r="E51" s="12" t="inlineStr">
        <is>
          <t>17-19 April 2024</t>
        </is>
      </c>
      <c r="F51" s="15" t="n"/>
      <c r="G51" s="12" t="inlineStr">
        <is>
          <t>Pemeriksaan lapangan dan rekomendasi bibit kelapa sawit lewat umur</t>
        </is>
      </c>
      <c r="H51" s="12" t="n"/>
      <c r="I51" s="12" t="n"/>
      <c r="Z51" s="12" t="n"/>
      <c r="AA51" s="12" t="n"/>
      <c r="AB51" s="15" t="n"/>
      <c r="AC51" s="8">
        <f>IF($C51="","",IF($AB51="","PROSES","SELESAI"))</f>
        <v/>
      </c>
      <c r="AD51" s="12" t="n">
        <v>2024</v>
      </c>
      <c r="AF51" t="inlineStr">
        <is>
          <t>Tidak ada folder laporan yang cocok</t>
        </is>
      </c>
    </row>
    <row r="52" ht="101.5" customHeight="1" s="35">
      <c r="A52" s="12" t="n">
        <v>49</v>
      </c>
      <c r="B52" s="15" t="inlineStr">
        <is>
          <t>CV Berkah Tani Sukses</t>
        </is>
      </c>
      <c r="C52" s="15" t="inlineStr">
        <is>
          <t>Sulawesi Barat</t>
        </is>
      </c>
      <c r="D52" s="12" t="inlineStr">
        <is>
          <t>Heri Adriwan Siregar</t>
        </is>
      </c>
      <c r="E52" s="12" t="inlineStr">
        <is>
          <t>17-21 April 2024</t>
        </is>
      </c>
      <c r="F52" s="15" t="n"/>
      <c r="G52" s="12" t="inlineStr">
        <is>
          <t>Pemeriksaan lapangan dan rekomendasi bibit kelapa sawit lewat umur</t>
        </is>
      </c>
      <c r="H52" s="12" t="n"/>
      <c r="I52" s="12" t="n"/>
      <c r="Z52" s="12" t="n"/>
      <c r="AA52" s="12" t="n"/>
      <c r="AB52" s="15" t="n"/>
      <c r="AC52" s="8">
        <f>IF($C52="","",IF($AB52="","PROSES","SELESAI"))</f>
        <v/>
      </c>
      <c r="AD52" s="12" t="n">
        <v>2024</v>
      </c>
      <c r="AF52" t="inlineStr">
        <is>
          <t>Tidak ada folder laporan yang cocok</t>
        </is>
      </c>
    </row>
    <row r="53" ht="101.5" customHeight="1" s="35">
      <c r="A53" s="12" t="n">
        <v>50</v>
      </c>
      <c r="B53" s="15" t="inlineStr">
        <is>
          <t>CV Mitra Sejahtera Tani</t>
        </is>
      </c>
      <c r="C53" s="15" t="inlineStr">
        <is>
          <t>Kalimantan Tengah</t>
        </is>
      </c>
      <c r="D53" s="12" t="inlineStr">
        <is>
          <t>Yurna Yenni</t>
        </is>
      </c>
      <c r="E53" s="12" t="inlineStr">
        <is>
          <t>06-11 Mei 2024</t>
        </is>
      </c>
      <c r="F53" s="15" t="n"/>
      <c r="G53" s="12" t="inlineStr">
        <is>
          <t>Pemeriksaan lapangan dan rekomendasi bibit kelapa sawit lewat umur</t>
        </is>
      </c>
      <c r="H53" s="12" t="n"/>
      <c r="I53" s="12" t="n"/>
      <c r="Z53" s="12" t="n"/>
      <c r="AA53" s="12" t="n"/>
      <c r="AB53" s="15" t="n"/>
      <c r="AC53" s="8">
        <f>IF($C53="","",IF($AB53="","PROSES","SELESAI"))</f>
        <v/>
      </c>
      <c r="AD53" s="12" t="n">
        <v>2024</v>
      </c>
      <c r="AF53" t="inlineStr">
        <is>
          <t>Tidak ada folder laporan yang cocok</t>
        </is>
      </c>
    </row>
    <row r="54" ht="101.5" customHeight="1" s="35">
      <c r="A54" s="12" t="n">
        <v>51</v>
      </c>
      <c r="B54" s="15" t="inlineStr">
        <is>
          <t>CV Tapian Nadenggan</t>
        </is>
      </c>
      <c r="C54" s="15" t="inlineStr">
        <is>
          <t>Kalimantan Selatan</t>
        </is>
      </c>
      <c r="D54" s="12" t="inlineStr">
        <is>
          <t>Mohamad Arif</t>
        </is>
      </c>
      <c r="E54" s="12" t="inlineStr">
        <is>
          <t>16-19 Mei 2024</t>
        </is>
      </c>
      <c r="F54" s="15" t="n"/>
      <c r="G54" s="12" t="inlineStr">
        <is>
          <t>Pemeriksaan lapangan dan rekomendasi bibit kelapa sawit lewat umur</t>
        </is>
      </c>
      <c r="H54" s="12" t="n"/>
      <c r="I54" s="12" t="n"/>
      <c r="Z54" s="12" t="n"/>
      <c r="AA54" s="12" t="n"/>
      <c r="AB54" s="15" t="n"/>
      <c r="AC54" s="8">
        <f>IF($C54="","",IF($AB54="","PROSES","SELESAI"))</f>
        <v/>
      </c>
      <c r="AD54" s="12" t="n">
        <v>2024</v>
      </c>
      <c r="AF54" t="inlineStr">
        <is>
          <t>Tidak ada folder laporan yang cocok</t>
        </is>
      </c>
    </row>
    <row r="55" ht="101.5" customHeight="1" s="35">
      <c r="A55" s="12" t="n">
        <v>52</v>
      </c>
      <c r="B55" s="15" t="inlineStr">
        <is>
          <t>CV Agro Bangun Desa Persada</t>
        </is>
      </c>
      <c r="C55" s="15" t="inlineStr">
        <is>
          <t>Jambi</t>
        </is>
      </c>
      <c r="D55" s="12" t="inlineStr">
        <is>
          <t>Sujadi</t>
        </is>
      </c>
      <c r="E55" s="12" t="inlineStr">
        <is>
          <t>13-18 Mei 2024</t>
        </is>
      </c>
      <c r="F55" s="15" t="n"/>
      <c r="G55" s="12" t="inlineStr">
        <is>
          <t>Pemeriksaan lapangan dan rekomendasi bibit kelapa sawit lewat umur</t>
        </is>
      </c>
      <c r="H55" s="12" t="n"/>
      <c r="I55" s="12" t="n"/>
      <c r="Z55" s="12" t="n"/>
      <c r="AA55" s="12" t="n"/>
      <c r="AB55" s="15" t="n"/>
      <c r="AC55" s="8">
        <f>IF($C55="","",IF($AB55="","PROSES","SELESAI"))</f>
        <v/>
      </c>
      <c r="AD55" s="12" t="n">
        <v>2024</v>
      </c>
      <c r="AF55" t="inlineStr">
        <is>
          <t>Tidak ada folder laporan yang cocok</t>
        </is>
      </c>
    </row>
    <row r="56" ht="101.5" customHeight="1" s="35">
      <c r="A56" s="12" t="n">
        <v>53</v>
      </c>
      <c r="B56" s="15" t="inlineStr">
        <is>
          <t>CV Agro Bina Tani</t>
        </is>
      </c>
      <c r="C56" s="15" t="inlineStr">
        <is>
          <t>Jambi</t>
        </is>
      </c>
      <c r="D56" s="12" t="inlineStr">
        <is>
          <t>Heri Adriwan Siregar</t>
        </is>
      </c>
      <c r="E56" s="12" t="inlineStr">
        <is>
          <t>20-24 Mei 2024</t>
        </is>
      </c>
      <c r="F56" s="15" t="n"/>
      <c r="G56" s="12" t="inlineStr">
        <is>
          <t>Pemeriksaan lapangan dan rekomendasi bibit kelapa sawit lewat umur</t>
        </is>
      </c>
      <c r="H56" s="12" t="n"/>
      <c r="I56" s="12" t="n"/>
      <c r="Z56" s="12" t="n"/>
      <c r="AA56" s="12" t="n"/>
      <c r="AB56" s="15" t="n"/>
      <c r="AC56" s="8">
        <f>IF($C56="","",IF($AB56="","PROSES","SELESAI"))</f>
        <v/>
      </c>
      <c r="AD56" s="12" t="n">
        <v>2024</v>
      </c>
      <c r="AF56" t="inlineStr">
        <is>
          <t>Tidak ada folder laporan yang cocok</t>
        </is>
      </c>
    </row>
    <row r="57" ht="101.5" customHeight="1" s="35">
      <c r="A57" s="12" t="n">
        <v>54</v>
      </c>
      <c r="B57" s="15" t="inlineStr">
        <is>
          <t>Kelompok Tani Talang Jaya</t>
        </is>
      </c>
      <c r="C57" s="15" t="inlineStr">
        <is>
          <t>Jambi</t>
        </is>
      </c>
      <c r="D57" s="12" t="inlineStr">
        <is>
          <t>Heri Adriwan Siregar</t>
        </is>
      </c>
      <c r="E57" s="12" t="inlineStr">
        <is>
          <t>25-29 Juni 2024</t>
        </is>
      </c>
      <c r="F57" s="15" t="n"/>
      <c r="G57" s="12" t="inlineStr">
        <is>
          <t>Pemeriksaan lapangan dan rekomendasi bibit kelapa sawit lewat umur</t>
        </is>
      </c>
      <c r="H57" s="12" t="n"/>
      <c r="I57" s="12" t="n"/>
      <c r="Z57" s="12" t="n"/>
      <c r="AA57" s="12" t="n"/>
      <c r="AB57" s="15" t="n"/>
      <c r="AC57" s="8">
        <f>IF($C57="","",IF($AB57="","PROSES","SELESAI"))</f>
        <v/>
      </c>
      <c r="AD57" s="12" t="n">
        <v>2024</v>
      </c>
      <c r="AF57" t="inlineStr">
        <is>
          <t>Tidak ada folder laporan yang cocok</t>
        </is>
      </c>
    </row>
    <row r="58" ht="101.5" customHeight="1" s="35">
      <c r="A58" s="12" t="n">
        <v>55</v>
      </c>
      <c r="B58" s="15" t="inlineStr">
        <is>
          <t>PT Damai Jaya Lestari</t>
        </is>
      </c>
      <c r="C58" s="15" t="inlineStr">
        <is>
          <t>Sulawesi Tenggara</t>
        </is>
      </c>
      <c r="D58" s="12" t="inlineStr">
        <is>
          <t>Heri Adriwan Siregar</t>
        </is>
      </c>
      <c r="E58" s="12" t="inlineStr">
        <is>
          <t>12-17 Juli 2024</t>
        </is>
      </c>
      <c r="F58" s="15" t="n"/>
      <c r="G58" s="12" t="inlineStr">
        <is>
          <t>Pemeriksaan lapangan dan rekomendasi bibit kelapa sawit lewat umur</t>
        </is>
      </c>
      <c r="H58" s="12" t="n"/>
      <c r="I58" s="12" t="n"/>
      <c r="Z58" s="12" t="n"/>
      <c r="AA58" s="12" t="n"/>
      <c r="AB58" s="15" t="n"/>
      <c r="AC58" s="8">
        <f>IF($C58="","",IF($AB58="","PROSES","SELESAI"))</f>
        <v/>
      </c>
      <c r="AD58" s="12" t="n">
        <v>2024</v>
      </c>
      <c r="AF58" t="inlineStr">
        <is>
          <t>Tidak ada folder laporan yang cocok</t>
        </is>
      </c>
    </row>
    <row r="59" ht="101.5" customHeight="1" s="35">
      <c r="A59" s="12" t="n">
        <v>56</v>
      </c>
      <c r="B59" s="15" t="inlineStr">
        <is>
          <t>PT PP London Sumatra Indonesia Tbk</t>
        </is>
      </c>
      <c r="C59" s="15" t="inlineStr">
        <is>
          <t>Pulo Rambung, Rambung Sialang Estate dan Sei Rumbiya Estate</t>
        </is>
      </c>
      <c r="D59" s="12" t="inlineStr">
        <is>
          <t>Mohamad Arif, Renica Nurhermawati</t>
        </is>
      </c>
      <c r="E59" s="12" t="inlineStr">
        <is>
          <t>07-10 Agustus 2024</t>
        </is>
      </c>
      <c r="F59" s="15" t="n"/>
      <c r="G59" s="12" t="inlineStr">
        <is>
          <t>Pemeriksaan lapangan dan rekomendasi bibit kelapa sawit lewat umur</t>
        </is>
      </c>
      <c r="H59" s="12" t="n"/>
      <c r="I59" s="12" t="n"/>
      <c r="Z59" s="12" t="n"/>
      <c r="AA59" s="12" t="n"/>
      <c r="AB59" s="15" t="n"/>
      <c r="AC59" s="8">
        <f>IF($C59="","",IF($AB59="","PROSES","SELESAI"))</f>
        <v/>
      </c>
      <c r="AD59" s="12" t="n">
        <v>2024</v>
      </c>
      <c r="AF59" t="inlineStr">
        <is>
          <t>Tidak ada folder laporan yang cocok</t>
        </is>
      </c>
    </row>
    <row r="60" ht="58" customHeight="1" s="35">
      <c r="A60" s="12" t="n">
        <v>57</v>
      </c>
      <c r="B60" s="15" t="inlineStr">
        <is>
          <t>PT Wilmar International Plantation</t>
        </is>
      </c>
      <c r="C60" s="15" t="inlineStr">
        <is>
          <t>Wonosari</t>
        </is>
      </c>
      <c r="D60" s="12" t="inlineStr">
        <is>
          <t>Agus Susanto</t>
        </is>
      </c>
      <c r="E60" s="12" t="inlineStr">
        <is>
          <t>19-25 Februari 2024</t>
        </is>
      </c>
      <c r="F60" s="15" t="n"/>
      <c r="G60" s="12" t="inlineStr">
        <is>
          <t>Review SOP Pengendalian Ganoderma tahun 2024</t>
        </is>
      </c>
      <c r="H60" s="12" t="inlineStr">
        <is>
          <t>05-03-2024</t>
        </is>
      </c>
      <c r="I60" s="12" t="n"/>
      <c r="J60" s="22" t="n">
        <v>45364</v>
      </c>
      <c r="K60" s="22" t="n">
        <v>45364</v>
      </c>
      <c r="L60" s="22" t="n">
        <v>45356</v>
      </c>
      <c r="M60" s="22" t="n">
        <v>45356</v>
      </c>
      <c r="Z60" s="12" t="n"/>
      <c r="AA60" s="12" t="n"/>
      <c r="AB60" s="15" t="inlineStr">
        <is>
          <t>√</t>
        </is>
      </c>
      <c r="AC60" s="8">
        <f>IF($C60="","",IF($AB60="","PROSES","SELESAI"))</f>
        <v/>
      </c>
      <c r="AD60" s="12" t="n">
        <v>2024</v>
      </c>
      <c r="AF60" t="inlineStr">
        <is>
          <t>Tidak ada folder laporan yang cocok</t>
        </is>
      </c>
    </row>
    <row r="61" ht="101.5" customHeight="1" s="35">
      <c r="A61" s="12" t="n">
        <v>58</v>
      </c>
      <c r="B61" s="15" t="inlineStr">
        <is>
          <t>PT Megah Pusaka Andalas</t>
        </is>
      </c>
      <c r="C61" s="15" t="inlineStr">
        <is>
          <t>Kwala Kerapuh</t>
        </is>
      </c>
      <c r="D61" s="12" t="inlineStr">
        <is>
          <t>Iput Pradiko, Desra Sahputra, Muslim Nugraha, Fahrul Rozi</t>
        </is>
      </c>
      <c r="E61" s="12" t="inlineStr">
        <is>
          <t>18 s.d 20 Maret 2024</t>
        </is>
      </c>
      <c r="F61" s="15" t="n"/>
      <c r="G61" s="12" t="inlineStr">
        <is>
          <t>Evaluasi Tanaman KS Lingkup PT Megah Pusaka Andalas tahun 2020</t>
        </is>
      </c>
      <c r="H61" s="12" t="inlineStr">
        <is>
          <t>19-07-2024</t>
        </is>
      </c>
      <c r="I61" s="12" t="n"/>
      <c r="J61" s="22" t="n">
        <v>45496</v>
      </c>
      <c r="K61" s="22" t="n">
        <v>45496</v>
      </c>
      <c r="L61" s="22" t="n">
        <v>45499</v>
      </c>
      <c r="M61" s="22" t="n">
        <v>45499</v>
      </c>
      <c r="Z61" s="12" t="inlineStr">
        <is>
          <t>02-08-2024</t>
        </is>
      </c>
      <c r="AA61" s="12" t="inlineStr">
        <is>
          <t>02-08-2024</t>
        </is>
      </c>
      <c r="AB61" s="15" t="inlineStr">
        <is>
          <t>√</t>
        </is>
      </c>
      <c r="AC61" s="8">
        <f>IF($C61="","",IF($AB61="","PROSES","SELESAI"))</f>
        <v/>
      </c>
      <c r="AD61" s="12" t="n">
        <v>2024</v>
      </c>
      <c r="AF61" t="inlineStr">
        <is>
          <t>Tidak ada folder laporan yang cocok</t>
        </is>
      </c>
    </row>
    <row r="62" ht="101.5" customHeight="1" s="35">
      <c r="A62" s="12" t="n">
        <v>59</v>
      </c>
      <c r="B62" s="15" t="inlineStr">
        <is>
          <t>CV Era Rimba Raya</t>
        </is>
      </c>
      <c r="C62" s="15" t="inlineStr">
        <is>
          <t>Sumatera Utara</t>
        </is>
      </c>
      <c r="D62" s="12" t="inlineStr">
        <is>
          <t>Mohamad Arif, Renica Nurhermawati</t>
        </is>
      </c>
      <c r="E62" s="12" t="inlineStr">
        <is>
          <t>17-19 April 2024</t>
        </is>
      </c>
      <c r="F62" s="15" t="n"/>
      <c r="G62" s="12" t="inlineStr">
        <is>
          <t>Pemeriksaan lapangan dan rekomendasi bibit kelapa sawit lewat umur</t>
        </is>
      </c>
      <c r="H62" s="12" t="n"/>
      <c r="I62" s="12" t="n"/>
      <c r="Z62" s="12" t="n"/>
      <c r="AA62" s="12" t="n"/>
      <c r="AB62" s="15" t="n"/>
      <c r="AC62" s="8">
        <f>IF($C62="","",IF($AB62="","PROSES","SELESAI"))</f>
        <v/>
      </c>
      <c r="AD62" s="12" t="n">
        <v>2024</v>
      </c>
      <c r="AF62" t="inlineStr">
        <is>
          <t>Tidak ada folder laporan yang cocok</t>
        </is>
      </c>
    </row>
    <row r="63" ht="101.5" customHeight="1" s="35">
      <c r="A63" s="12" t="n">
        <v>60</v>
      </c>
      <c r="B63" s="15" t="inlineStr">
        <is>
          <t>CV Berkah Tani Sukses</t>
        </is>
      </c>
      <c r="C63" s="15" t="inlineStr">
        <is>
          <t>Sulawesi Barat</t>
        </is>
      </c>
      <c r="D63" s="12" t="inlineStr">
        <is>
          <t>Heri Adriwan Siregar</t>
        </is>
      </c>
      <c r="E63" s="12" t="inlineStr">
        <is>
          <t>17-21 April 2024</t>
        </is>
      </c>
      <c r="F63" s="15" t="n"/>
      <c r="G63" s="12" t="inlineStr">
        <is>
          <t>Pemeriksaan lapangan dan rekomendasi bibit kelapa sawit lewat umur</t>
        </is>
      </c>
      <c r="H63" s="12" t="n"/>
      <c r="I63" s="12" t="n"/>
      <c r="Z63" s="12" t="n"/>
      <c r="AA63" s="12" t="n"/>
      <c r="AB63" s="15" t="n"/>
      <c r="AC63" s="8">
        <f>IF($C63="","",IF($AB63="","PROSES","SELESAI"))</f>
        <v/>
      </c>
      <c r="AD63" s="12" t="n">
        <v>2024</v>
      </c>
      <c r="AF63" t="inlineStr">
        <is>
          <t>Tidak ada folder laporan yang cocok</t>
        </is>
      </c>
    </row>
    <row r="64" ht="174" customHeight="1" s="35">
      <c r="A64" s="12" t="n">
        <v>61</v>
      </c>
      <c r="B64" s="15" t="inlineStr">
        <is>
          <t>PPKS</t>
        </is>
      </c>
      <c r="C64" s="15" t="inlineStr">
        <is>
          <t>Sarolangun</t>
        </is>
      </c>
      <c r="D64" s="12" t="inlineStr">
        <is>
          <t>Sumaryanto, Moh Imam Aulia, Agung Hermanto, Dicky Arbiano, Muslim Nugraha</t>
        </is>
      </c>
      <c r="E64" s="12" t="inlineStr">
        <is>
          <t>01-05 April 2024</t>
        </is>
      </c>
      <c r="F64" s="15" t="n"/>
      <c r="G64" s="12" t="inlineStr">
        <is>
          <t>Evaluasi Tanaman Kelapa Sawit TT 2014, 2016 dan 2017 Kebun Sarolangun Pusat Penelitian Kelapa Sawit  Tahun 2023
Tahun 2024</t>
        </is>
      </c>
      <c r="H64" s="12" t="inlineStr">
        <is>
          <t>21-05-2024</t>
        </is>
      </c>
      <c r="I64" s="12" t="n"/>
      <c r="Z64" s="12" t="n"/>
      <c r="AA64" s="12" t="n"/>
      <c r="AB64" s="15" t="n"/>
      <c r="AC64" s="8">
        <f>IF($C64="","",IF($AB64="","PROSES","SELESAI"))</f>
        <v/>
      </c>
      <c r="AD64" s="12" t="n">
        <v>2024</v>
      </c>
      <c r="AF64" t="inlineStr">
        <is>
          <t>Tidak ada folder laporan yang cocok</t>
        </is>
      </c>
    </row>
    <row r="65" ht="58" customHeight="1" s="35">
      <c r="A65" s="12" t="n">
        <v>62</v>
      </c>
      <c r="B65" s="15" t="inlineStr">
        <is>
          <t>PT Sinergi Perkebunan Nusantara</t>
        </is>
      </c>
      <c r="C65" s="15" t="inlineStr">
        <is>
          <t>Sulawesi  Tengah</t>
        </is>
      </c>
      <c r="D65" s="12" t="inlineStr">
        <is>
          <t>Muhdan Syahrovy, Zulfi Primasani Nasution, Kurnia Rinanda Pilosofi Siregar, qory abdillah riswadi</t>
        </is>
      </c>
      <c r="E65" s="12" t="inlineStr">
        <is>
          <t>13-19 Mei 2024</t>
        </is>
      </c>
      <c r="F65" s="15" t="n"/>
      <c r="G65" s="12" t="inlineStr">
        <is>
          <t>Kajian rencana TU TT 1997,1998 dan 1999</t>
        </is>
      </c>
      <c r="H65" s="12" t="inlineStr">
        <is>
          <t>14-06-2024</t>
        </is>
      </c>
      <c r="I65" s="12" t="n"/>
      <c r="J65" s="22" t="n">
        <v>45491</v>
      </c>
      <c r="K65" s="22" t="n">
        <v>45491</v>
      </c>
      <c r="L65" s="22" t="n">
        <v>45457</v>
      </c>
      <c r="M65" s="22" t="n">
        <v>45457</v>
      </c>
      <c r="Z65" s="12" t="inlineStr">
        <is>
          <t>20-08-2024</t>
        </is>
      </c>
      <c r="AA65" s="12" t="inlineStr">
        <is>
          <t>26-08-2024</t>
        </is>
      </c>
      <c r="AB65" s="15" t="n"/>
      <c r="AC65" s="8">
        <f>IF($C65="","",IF($AB65="","PROSES","SELESAI"))</f>
        <v/>
      </c>
      <c r="AD65" s="12" t="n">
        <v>2024</v>
      </c>
      <c r="AE65" s="21">
        <f>HYPERLINK("file:///E:/Muslim/Pelayanan/Kirim MitraKarya/Bantek/2024/PT/PT Sinergi Perkebunan Nusantara/Narasi/Cetak 1","[Buka 3 file]")</f>
        <v/>
      </c>
    </row>
    <row r="66" ht="116" customHeight="1" s="35">
      <c r="A66" s="12" t="n">
        <v>63</v>
      </c>
      <c r="B66" s="15" t="inlineStr">
        <is>
          <t>PT Pancadaya Perkasa</t>
        </is>
      </c>
      <c r="C66" s="15" t="inlineStr">
        <is>
          <t>Teluk Dalam</t>
        </is>
      </c>
      <c r="D66" s="12" t="inlineStr">
        <is>
          <t>Heri Santoso, Agus Eko Prasetyo, Henny Lydiasari, Achmad Irvan, Hambali Syahputra, andi syafrizal</t>
        </is>
      </c>
      <c r="E66" s="12" t="inlineStr">
        <is>
          <t>06-08 Mei 2024</t>
        </is>
      </c>
      <c r="F66" s="15" t="n"/>
      <c r="G66" s="12" t="inlineStr">
        <is>
          <t>Evaluasi produksi dan kajian kelayakan tanaman ulang kelapa sawit tahun 2024</t>
        </is>
      </c>
      <c r="H66" s="12" t="n"/>
      <c r="I66" s="12" t="n"/>
      <c r="Z66" s="12" t="n"/>
      <c r="AA66" s="12" t="n"/>
      <c r="AB66" s="15" t="n"/>
      <c r="AC66" s="8">
        <f>IF($C66="","",IF($AB66="","PROSES","SELESAI"))</f>
        <v/>
      </c>
      <c r="AD66" s="12" t="n">
        <v>2024</v>
      </c>
      <c r="AE66" s="21">
        <f>HYPERLINK("file:///E:/Muslim/Pelayanan/Kirim MitraKarya/Bantek/2024/PT/PT Pancadaya Perkasa/Kajian Tanam Ulang tahun 2024/Narasi/Net","[Buka 2 file]")</f>
        <v/>
      </c>
    </row>
    <row r="67" ht="87" customHeight="1" s="35">
      <c r="A67" s="12" t="n">
        <v>64</v>
      </c>
      <c r="B67" s="15" t="inlineStr">
        <is>
          <t>PT Pancadaya Perkasa</t>
        </is>
      </c>
      <c r="C67" s="15" t="inlineStr">
        <is>
          <t>Kalianta Satu</t>
        </is>
      </c>
      <c r="D67" s="12" t="inlineStr">
        <is>
          <t>Heri Santoso, Madiyuanto, Desra Sahputra, Ratnawaty Nurkhoiry, Achmad Irvan, Hambali Syahputra, andi syafrizal, dhinda dinata</t>
        </is>
      </c>
      <c r="E67" s="12" t="inlineStr">
        <is>
          <t>13-23 Mei 2024</t>
        </is>
      </c>
      <c r="F67" s="15" t="n"/>
      <c r="G67" s="12" t="inlineStr">
        <is>
          <t>kajian kelayakan tanaman ulang kelapa sawit tahun 2024</t>
        </is>
      </c>
      <c r="H67" s="12" t="n"/>
      <c r="I67" s="12" t="n"/>
      <c r="J67" s="22" t="n">
        <v>45496</v>
      </c>
      <c r="K67" s="22" t="n">
        <v>45496</v>
      </c>
      <c r="L67" s="22" t="n">
        <v>45530</v>
      </c>
      <c r="M67" s="22" t="n">
        <v>45530</v>
      </c>
      <c r="N67" s="22" t="n">
        <v>45499</v>
      </c>
      <c r="O67" s="22" t="n">
        <v>45499</v>
      </c>
      <c r="Z67" s="12" t="inlineStr">
        <is>
          <t>26-07-2024</t>
        </is>
      </c>
      <c r="AA67" s="12" t="inlineStr">
        <is>
          <t>27-07-2024</t>
        </is>
      </c>
      <c r="AB67" s="15" t="n"/>
      <c r="AC67" s="8">
        <f>IF($C67="","",IF($AB67="","PROSES","SELESAI"))</f>
        <v/>
      </c>
      <c r="AD67" s="12" t="n">
        <v>2024</v>
      </c>
      <c r="AE67" s="21">
        <f>HYPERLINK("file:///E:/Muslim/Pelayanan/Kirim MitraKarya/Bantek/2024/PT/PT Pancadaya Perkasa/Kajian Tanam Ulang tahun 2024/Narasi/Net","[Buka 2 file]")</f>
        <v/>
      </c>
    </row>
    <row r="68">
      <c r="A68" s="12" t="n">
        <v>65</v>
      </c>
      <c r="B68" s="15" t="inlineStr">
        <is>
          <t>PT Pancadaya Perkasa</t>
        </is>
      </c>
      <c r="C68" s="15" t="inlineStr">
        <is>
          <t>Kalianata Dua</t>
        </is>
      </c>
      <c r="D68" s="12" t="n"/>
      <c r="E68" s="12" t="n"/>
      <c r="F68" s="15" t="n"/>
      <c r="G68" s="12" t="n"/>
      <c r="H68" s="12" t="n"/>
      <c r="I68" s="12" t="n"/>
      <c r="J68" s="22" t="n">
        <v>45496</v>
      </c>
      <c r="K68" s="22" t="n">
        <v>45496</v>
      </c>
      <c r="L68" s="22" t="n">
        <v>45530</v>
      </c>
      <c r="M68" s="22" t="n">
        <v>45530</v>
      </c>
      <c r="N68" s="22" t="n">
        <v>45499</v>
      </c>
      <c r="O68" s="22" t="n">
        <v>45499</v>
      </c>
      <c r="Z68" s="12" t="inlineStr">
        <is>
          <t>26-07-2024</t>
        </is>
      </c>
      <c r="AA68" s="12" t="inlineStr">
        <is>
          <t>27-07-2024</t>
        </is>
      </c>
      <c r="AB68" s="15" t="n"/>
      <c r="AC68" s="8">
        <f>IF($C68="","",IF($AB68="","PROSES","SELESAI"))</f>
        <v/>
      </c>
      <c r="AD68" s="12" t="n">
        <v>2024</v>
      </c>
      <c r="AE68" s="21">
        <f>HYPERLINK("file:///E:/Muslim/Pelayanan/Kirim MitraKarya/Bantek/2024/PT/PT Pancadaya Perkasa/Kajian Tanam Ulang tahun 2024/Narasi/Net","[Buka 2 file]")</f>
        <v/>
      </c>
    </row>
    <row r="69">
      <c r="A69" s="12" t="n">
        <v>66</v>
      </c>
      <c r="B69" s="15" t="inlineStr">
        <is>
          <t>PT Pancadaya Perkasa</t>
        </is>
      </c>
      <c r="C69" s="15" t="inlineStr">
        <is>
          <t>Koto Kampar</t>
        </is>
      </c>
      <c r="D69" s="12" t="n"/>
      <c r="E69" s="12" t="n"/>
      <c r="F69" s="15" t="n"/>
      <c r="G69" s="12" t="n"/>
      <c r="H69" s="12" t="n"/>
      <c r="I69" s="12" t="n"/>
      <c r="J69" s="22" t="n">
        <v>45496</v>
      </c>
      <c r="K69" s="22" t="n">
        <v>45496</v>
      </c>
      <c r="L69" s="22" t="n">
        <v>45530</v>
      </c>
      <c r="M69" s="22" t="n">
        <v>45530</v>
      </c>
      <c r="N69" s="22" t="n">
        <v>45499</v>
      </c>
      <c r="O69" s="22" t="n">
        <v>45499</v>
      </c>
      <c r="Z69" s="12" t="inlineStr">
        <is>
          <t>26-07-2024</t>
        </is>
      </c>
      <c r="AA69" s="12" t="inlineStr">
        <is>
          <t>27-07-2024</t>
        </is>
      </c>
      <c r="AB69" s="15" t="n"/>
      <c r="AC69" s="8">
        <f>IF($C69="","",IF($AB69="","PROSES","SELESAI"))</f>
        <v/>
      </c>
      <c r="AD69" s="12" t="n">
        <v>2024</v>
      </c>
      <c r="AE69" s="21">
        <f>HYPERLINK("file:///E:/Muslim/Pelayanan/Kirim MitraKarya/Bantek/2024/PT/PT Pancadaya Perkasa/Kajian Tanam Ulang tahun 2024/Narasi/Net","[Buka 2 file]")</f>
        <v/>
      </c>
    </row>
    <row r="70" ht="43.5" customHeight="1" s="35">
      <c r="A70" s="12" t="n">
        <v>67</v>
      </c>
      <c r="B70" s="15" t="inlineStr">
        <is>
          <t>PT Tulas Sakti Jaya</t>
        </is>
      </c>
      <c r="C70" s="15" t="inlineStr">
        <is>
          <t>Sumatera Barat</t>
        </is>
      </c>
      <c r="D70" s="12" t="inlineStr">
        <is>
          <t>Tjut Ahmad Perdana Rozziansha, Akbar Arlandes Simanjuntak</t>
        </is>
      </c>
      <c r="E70" s="12" t="inlineStr">
        <is>
          <t>19-22 Mei 2024</t>
        </is>
      </c>
      <c r="F70" s="15" t="n"/>
      <c r="G70" s="12" t="inlineStr">
        <is>
          <t>Evaluasi kondisi TBM I</t>
        </is>
      </c>
      <c r="H70" s="12" t="inlineStr">
        <is>
          <t>03-06-2024</t>
        </is>
      </c>
      <c r="I70" s="12" t="n"/>
      <c r="J70" s="22" t="n">
        <v>45449</v>
      </c>
      <c r="K70" s="22" t="n">
        <v>45449</v>
      </c>
      <c r="L70" s="22" t="n">
        <v>45467</v>
      </c>
      <c r="M70" s="22" t="n">
        <v>45467</v>
      </c>
      <c r="Z70" s="12" t="inlineStr">
        <is>
          <t>25-06-2024</t>
        </is>
      </c>
      <c r="AA70" s="12" t="inlineStr">
        <is>
          <t>27-06-2024</t>
        </is>
      </c>
      <c r="AB70" s="15" t="n"/>
      <c r="AC70" s="8">
        <f>IF($C70="","",IF($AB70="","PROSES","SELESAI"))</f>
        <v/>
      </c>
      <c r="AD70" s="12" t="n">
        <v>2024</v>
      </c>
      <c r="AE70" s="21">
        <f>HYPERLINK("file:///E:/Muslim/Pelayanan/Kirim MitraKarya/Bantek/2024/PT/PT Tulas Sakti Jaya/Narasi/Cetak 1","[Buka 2 file]")</f>
        <v/>
      </c>
    </row>
    <row r="71" ht="87" customHeight="1" s="35">
      <c r="A71" s="12" t="n">
        <v>68</v>
      </c>
      <c r="B71" s="15" t="inlineStr">
        <is>
          <t>Wilmar International Plantation</t>
        </is>
      </c>
      <c r="C71" s="15" t="inlineStr">
        <is>
          <t>Sumatera Utara</t>
        </is>
      </c>
      <c r="D71" s="12" t="inlineStr">
        <is>
          <t>Agus Susanto</t>
        </is>
      </c>
      <c r="E71" s="12" t="inlineStr">
        <is>
          <t>19-25 Februari 2024</t>
        </is>
      </c>
      <c r="F71" s="15" t="n"/>
      <c r="G71" s="12" t="inlineStr">
        <is>
          <t>Review penanganan Ganoderma di PT Daya Labuhan Indah</t>
        </is>
      </c>
      <c r="H71" s="12" t="n"/>
      <c r="I71" s="12" t="n"/>
      <c r="Z71" s="12" t="n"/>
      <c r="AA71" s="12" t="n"/>
      <c r="AB71" s="15" t="n"/>
      <c r="AC71" s="8">
        <f>IF($C71="","",IF($AB71="","PROSES","SELESAI"))</f>
        <v/>
      </c>
      <c r="AD71" s="12" t="n">
        <v>2024</v>
      </c>
      <c r="AF71" t="inlineStr">
        <is>
          <t>Tidak ada folder laporan yang cocok</t>
        </is>
      </c>
    </row>
    <row r="72" ht="159.5" customHeight="1" s="35">
      <c r="A72" s="12" t="n">
        <v>69</v>
      </c>
      <c r="B72" s="15" t="inlineStr">
        <is>
          <t>PT Dharma Satya Nusantara</t>
        </is>
      </c>
      <c r="C72" s="15" t="inlineStr">
        <is>
          <t>Kalimantan Timur</t>
        </is>
      </c>
      <c r="D72" s="12" t="inlineStr">
        <is>
          <t>Agus Eko Prasetyo, Tjut Ahmad Perdana Rozziansha, nirwanto, frandy</t>
        </is>
      </c>
      <c r="E72" s="12" t="inlineStr">
        <is>
          <t>27 Mei-02 Juni 2024</t>
        </is>
      </c>
      <c r="F72" s="15" t="n"/>
      <c r="G72" s="12" t="inlineStr">
        <is>
          <t>Studi keanekaragaman dan kelimpahan serangga penyerbuk, hama, dan predator kelapa sawit akibat risiko iklim</t>
        </is>
      </c>
      <c r="H72" s="12" t="n"/>
      <c r="I72" s="12" t="n"/>
      <c r="J72" s="22" t="n">
        <v>45825</v>
      </c>
      <c r="K72" s="22" t="n">
        <v>45825</v>
      </c>
      <c r="Z72" s="12" t="n"/>
      <c r="AA72" s="12" t="n"/>
      <c r="AB72" s="15" t="inlineStr">
        <is>
          <t>23-06-2025</t>
        </is>
      </c>
      <c r="AC72" s="8">
        <f>IF($C72="","",IF($AB72="","PROSES","SELESAI"))</f>
        <v/>
      </c>
      <c r="AD72" s="12" t="n">
        <v>2024</v>
      </c>
      <c r="AF72" t="inlineStr">
        <is>
          <t>Tidak ada folder laporan yang cocok</t>
        </is>
      </c>
    </row>
    <row r="73" ht="72.5" customHeight="1" s="35">
      <c r="A73" s="12" t="n">
        <v>70</v>
      </c>
      <c r="B73" s="15" t="inlineStr">
        <is>
          <t>PT Hasnur Citra Terpadu</t>
        </is>
      </c>
      <c r="C73" s="15" t="inlineStr">
        <is>
          <t>Inti</t>
        </is>
      </c>
      <c r="D73" s="12" t="inlineStr">
        <is>
          <t>Muhayat, Achmad Irvan, Akbar Arlandes Simanjuntak, Andi Syarfizal, Hambali</t>
        </is>
      </c>
      <c r="E73" s="12" t="n"/>
      <c r="F73" s="15" t="n"/>
      <c r="G73" s="12" t="inlineStr">
        <is>
          <t>Evaluasi dan Pengawalan kebun kelapa sawit tahun 2023</t>
        </is>
      </c>
      <c r="H73" s="12" t="inlineStr">
        <is>
          <t>07-10-2024</t>
        </is>
      </c>
      <c r="I73" s="12" t="n"/>
      <c r="J73" s="22" t="n">
        <v>45573</v>
      </c>
      <c r="K73" s="22" t="n">
        <v>45573</v>
      </c>
      <c r="L73" t="inlineStr">
        <is>
          <t>Pak Iput Pradiko (masuk: 188/10/2024)</t>
        </is>
      </c>
      <c r="M73" t="inlineStr">
        <is>
          <t>Pak Iput Pradiko (keluar: 188/10/2024)</t>
        </is>
      </c>
      <c r="N73" s="22" t="n">
        <v>45606</v>
      </c>
      <c r="O73" s="22" t="n">
        <v>45606</v>
      </c>
      <c r="Z73" s="12" t="inlineStr">
        <is>
          <t>11-11-2024</t>
        </is>
      </c>
      <c r="AA73" s="12" t="n"/>
      <c r="AB73" s="15" t="inlineStr">
        <is>
          <t>24-12-2025</t>
        </is>
      </c>
      <c r="AC73" s="8">
        <f>IF($C73="","",IF($AB73="","PROSES","SELESAI"))</f>
        <v/>
      </c>
      <c r="AD73" s="12" t="n">
        <v>2024</v>
      </c>
      <c r="AE73" s="21">
        <f>HYPERLINK("file:///E:/Muslim/Pelayanan/Kirim MitraKarya/Bantek/2023/PT/PT Hasnur Citra Terpadu kunjungan ke 4/Narasi/Net","[Buka 2 file]")</f>
        <v/>
      </c>
    </row>
    <row r="74">
      <c r="A74" s="12" t="n">
        <v>71</v>
      </c>
      <c r="B74" s="15" t="inlineStr">
        <is>
          <t>PT Hasnur Citra Terpadu</t>
        </is>
      </c>
      <c r="C74" s="15" t="inlineStr">
        <is>
          <t>Plasma</t>
        </is>
      </c>
      <c r="D74" s="12" t="n"/>
      <c r="E74" s="12" t="n"/>
      <c r="F74" s="15" t="n"/>
      <c r="G74" s="12" t="n"/>
      <c r="H74" s="12" t="inlineStr">
        <is>
          <t>07-10-2024</t>
        </is>
      </c>
      <c r="I74" s="12" t="n"/>
      <c r="J74" s="22" t="n">
        <v>45573</v>
      </c>
      <c r="K74" s="22" t="n">
        <v>45573</v>
      </c>
      <c r="L74" t="inlineStr">
        <is>
          <t>Pak Iput Pradiko (masuk: 188/10/2024)</t>
        </is>
      </c>
      <c r="M74" t="inlineStr">
        <is>
          <t>Pak Iput Pradiko (keluar: 188/10/2024)</t>
        </is>
      </c>
      <c r="N74" s="22" t="n">
        <v>45606</v>
      </c>
      <c r="O74" s="22" t="n">
        <v>45606</v>
      </c>
      <c r="Z74" s="12" t="inlineStr">
        <is>
          <t>11-11-2024</t>
        </is>
      </c>
      <c r="AA74" s="12" t="n"/>
      <c r="AB74" s="15" t="inlineStr">
        <is>
          <t>24-12-2025</t>
        </is>
      </c>
      <c r="AC74" s="8">
        <f>IF($C74="","",IF($AB74="","PROSES","SELESAI"))</f>
        <v/>
      </c>
      <c r="AD74" s="12" t="n">
        <v>2024</v>
      </c>
      <c r="AE74" s="21">
        <f>HYPERLINK("file:///E:/Muslim/Pelayanan/Kirim MitraKarya/Bantek/2023/PT/PT Hasnur Citra Terpadu kunjungan ke 4/Narasi/Net","[Buka 2 file]")</f>
        <v/>
      </c>
    </row>
    <row r="75" ht="72.5" customHeight="1" s="35">
      <c r="A75" s="12" t="n">
        <v>72</v>
      </c>
      <c r="B75" s="15" t="inlineStr">
        <is>
          <t>PT Barito Putra Plantation</t>
        </is>
      </c>
      <c r="C75" s="15" t="inlineStr">
        <is>
          <t>Inti</t>
        </is>
      </c>
      <c r="D75" s="12" t="inlineStr">
        <is>
          <t>Muhayat, Achmad Irvan, Akbar Arlandes Simanjuntak, Andi Syarfizal, Hambali</t>
        </is>
      </c>
      <c r="E75" s="12" t="n"/>
      <c r="F75" s="15" t="n"/>
      <c r="G75" s="12" t="inlineStr">
        <is>
          <t>Evaluasi dan Pengawalan kebun kelapa sawit tahun 2023</t>
        </is>
      </c>
      <c r="H75" s="12" t="inlineStr">
        <is>
          <t>07-10-2024</t>
        </is>
      </c>
      <c r="I75" s="12" t="n"/>
      <c r="J75" s="22" t="n">
        <v>45573</v>
      </c>
      <c r="K75" s="22" t="n">
        <v>45573</v>
      </c>
      <c r="L75" t="inlineStr">
        <is>
          <t>Pak Iput Pradiko (masuk: 188/10/2024)</t>
        </is>
      </c>
      <c r="M75" t="inlineStr">
        <is>
          <t>Pak Iput Pradiko (keluar: 188/10/2024)</t>
        </is>
      </c>
      <c r="N75" s="22" t="n">
        <v>45606</v>
      </c>
      <c r="O75" s="22" t="n">
        <v>45606</v>
      </c>
      <c r="Z75" s="12" t="inlineStr">
        <is>
          <t>11-11-2024</t>
        </is>
      </c>
      <c r="AA75" s="12" t="n"/>
      <c r="AB75" s="15" t="inlineStr">
        <is>
          <t>24-12-2025</t>
        </is>
      </c>
      <c r="AC75" s="8">
        <f>IF($C75="","",IF($AB75="","PROSES","SELESAI"))</f>
        <v/>
      </c>
      <c r="AD75" s="12" t="n">
        <v>2024</v>
      </c>
      <c r="AF75" t="inlineStr">
        <is>
          <t>Tidak ada folder laporan yang cocok</t>
        </is>
      </c>
    </row>
    <row r="76">
      <c r="A76" s="12" t="n">
        <v>73</v>
      </c>
      <c r="B76" s="15" t="inlineStr">
        <is>
          <t>PT Barito Putra Plantation</t>
        </is>
      </c>
      <c r="C76" s="15" t="inlineStr">
        <is>
          <t>Plasma</t>
        </is>
      </c>
      <c r="D76" s="12" t="n"/>
      <c r="E76" s="12" t="n"/>
      <c r="F76" s="15" t="n"/>
      <c r="G76" s="12" t="n"/>
      <c r="H76" s="12" t="inlineStr">
        <is>
          <t>07-10-2024</t>
        </is>
      </c>
      <c r="I76" s="12" t="n"/>
      <c r="J76" s="22" t="n">
        <v>45573</v>
      </c>
      <c r="K76" s="22" t="n">
        <v>45573</v>
      </c>
      <c r="L76" t="inlineStr">
        <is>
          <t>Pak Iput Pradiko (masuk: 188/10/2024)</t>
        </is>
      </c>
      <c r="M76" t="inlineStr">
        <is>
          <t>Pak Iput Pradiko (keluar: 188/10/2024)</t>
        </is>
      </c>
      <c r="N76" s="22" t="n">
        <v>45606</v>
      </c>
      <c r="O76" s="22" t="n">
        <v>45606</v>
      </c>
      <c r="Z76" s="12" t="inlineStr">
        <is>
          <t>11-11-2024</t>
        </is>
      </c>
      <c r="AA76" s="12" t="n"/>
      <c r="AB76" s="15" t="inlineStr">
        <is>
          <t>24-12-2025</t>
        </is>
      </c>
      <c r="AC76" s="8">
        <f>IF($C76="","",IF($AB76="","PROSES","SELESAI"))</f>
        <v/>
      </c>
      <c r="AD76" s="12" t="n">
        <v>2024</v>
      </c>
      <c r="AF76" t="inlineStr">
        <is>
          <t>Tidak ada folder laporan yang cocok</t>
        </is>
      </c>
    </row>
    <row r="77" ht="72.5" customHeight="1" s="35">
      <c r="A77" s="12" t="n">
        <v>74</v>
      </c>
      <c r="B77" s="15" t="inlineStr">
        <is>
          <t>PT Hasnur Citra Terpadu</t>
        </is>
      </c>
      <c r="C77" s="15" t="inlineStr">
        <is>
          <t>Inti</t>
        </is>
      </c>
      <c r="D77" s="12" t="inlineStr">
        <is>
          <t>Muhayat, Achmad Irvan, Akbar Arlandes Simanjuntak, Andi Syarfizal, Hambali</t>
        </is>
      </c>
      <c r="E77" s="12" t="inlineStr">
        <is>
          <t>08-16 Juli 2024</t>
        </is>
      </c>
      <c r="F77" s="15" t="n"/>
      <c r="G77" s="12" t="inlineStr">
        <is>
          <t>Evaluasi dan Pengawalan kebun kelapa sawit tahun 2024</t>
        </is>
      </c>
      <c r="H77" s="12" t="inlineStr">
        <is>
          <t>07-10-2024</t>
        </is>
      </c>
      <c r="I77" s="12" t="n"/>
      <c r="J77" s="22" t="n">
        <v>45573</v>
      </c>
      <c r="K77" s="22" t="n">
        <v>45573</v>
      </c>
      <c r="L77" t="inlineStr">
        <is>
          <t>Pak Iput Pradiko (masuk: 188/10/2024)</t>
        </is>
      </c>
      <c r="M77" t="inlineStr">
        <is>
          <t>Pak Iput Pradiko (keluar: 188/10/2024)</t>
        </is>
      </c>
      <c r="N77" s="22" t="n">
        <v>45606</v>
      </c>
      <c r="O77" s="22" t="n">
        <v>45606</v>
      </c>
      <c r="Z77" s="12" t="inlineStr">
        <is>
          <t>11-11-2024</t>
        </is>
      </c>
      <c r="AA77" s="12" t="n"/>
      <c r="AB77" s="15" t="inlineStr">
        <is>
          <t>24-12-2025</t>
        </is>
      </c>
      <c r="AC77" s="8">
        <f>IF($C77="","",IF($AB77="","PROSES","SELESAI"))</f>
        <v/>
      </c>
      <c r="AD77" s="12" t="n">
        <v>2024</v>
      </c>
      <c r="AE77" s="21">
        <f>HYPERLINK("file:///E:/Muslim/Pelayanan/Kirim MitraKarya/Bantek/2023/PT/PT Hasnur Citra Terpadu kunjungan ke 4/Narasi/Net","[Buka 2 file]")</f>
        <v/>
      </c>
    </row>
    <row r="78">
      <c r="A78" s="12" t="n">
        <v>75</v>
      </c>
      <c r="B78" s="15" t="inlineStr">
        <is>
          <t>PT Hasnur Citra Terpadu</t>
        </is>
      </c>
      <c r="C78" s="15" t="inlineStr">
        <is>
          <t>Plasma</t>
        </is>
      </c>
      <c r="D78" s="12" t="n"/>
      <c r="E78" s="12" t="n"/>
      <c r="F78" s="15" t="n"/>
      <c r="G78" s="12" t="n"/>
      <c r="H78" s="12" t="inlineStr">
        <is>
          <t>07-10-2024</t>
        </is>
      </c>
      <c r="I78" s="12" t="n"/>
      <c r="J78" s="22" t="n">
        <v>45573</v>
      </c>
      <c r="K78" s="22" t="n">
        <v>45573</v>
      </c>
      <c r="L78" t="inlineStr">
        <is>
          <t>Pak Iput Pradiko (masuk: 188/10/2024)</t>
        </is>
      </c>
      <c r="M78" t="inlineStr">
        <is>
          <t>Pak Iput Pradiko (keluar: 188/10/2024)</t>
        </is>
      </c>
      <c r="N78" s="22" t="n">
        <v>45606</v>
      </c>
      <c r="O78" s="22" t="n">
        <v>45606</v>
      </c>
      <c r="Z78" s="12" t="inlineStr">
        <is>
          <t>11-11-2024</t>
        </is>
      </c>
      <c r="AA78" s="12" t="n"/>
      <c r="AB78" s="15" t="inlineStr">
        <is>
          <t>24-12-2025</t>
        </is>
      </c>
      <c r="AC78" s="8">
        <f>IF($C78="","",IF($AB78="","PROSES","SELESAI"))</f>
        <v/>
      </c>
      <c r="AD78" s="12" t="n">
        <v>2024</v>
      </c>
      <c r="AE78" s="21">
        <f>HYPERLINK("file:///E:/Muslim/Pelayanan/Kirim MitraKarya/Bantek/2023/PT/PT Hasnur Citra Terpadu kunjungan ke 4/Narasi/Net","[Buka 2 file]")</f>
        <v/>
      </c>
    </row>
    <row r="79" ht="72.5" customHeight="1" s="35">
      <c r="A79" s="12" t="n">
        <v>76</v>
      </c>
      <c r="B79" s="15" t="inlineStr">
        <is>
          <t>PT Barito Putra Plantation</t>
        </is>
      </c>
      <c r="C79" s="15" t="inlineStr">
        <is>
          <t>Inti</t>
        </is>
      </c>
      <c r="D79" s="12" t="inlineStr">
        <is>
          <t>Muhayat, Achmad Irvan, Akbar Arlandes Simanjuntak, Andi Syarfizal, Hambali</t>
        </is>
      </c>
      <c r="E79" s="12" t="n"/>
      <c r="F79" s="15" t="n"/>
      <c r="G79" s="12" t="inlineStr">
        <is>
          <t>Evaluasi dan Pengawalan kebun kelapa sawit tahun 2024</t>
        </is>
      </c>
      <c r="H79" s="12" t="inlineStr">
        <is>
          <t>07-10-2024</t>
        </is>
      </c>
      <c r="I79" s="12" t="n"/>
      <c r="J79" s="22" t="n">
        <v>45573</v>
      </c>
      <c r="K79" s="22" t="n">
        <v>45573</v>
      </c>
      <c r="L79" t="inlineStr">
        <is>
          <t>Pak Iput Pradiko (masuk: 188/10/2024)</t>
        </is>
      </c>
      <c r="M79" t="inlineStr">
        <is>
          <t>Pak Iput Pradiko (keluar: 188/10/2024)</t>
        </is>
      </c>
      <c r="N79" s="22" t="n">
        <v>45606</v>
      </c>
      <c r="O79" s="22" t="n">
        <v>45606</v>
      </c>
      <c r="Z79" s="12" t="inlineStr">
        <is>
          <t>11-11-2024</t>
        </is>
      </c>
      <c r="AA79" s="12" t="n"/>
      <c r="AB79" s="15" t="inlineStr">
        <is>
          <t>24-12-2025</t>
        </is>
      </c>
      <c r="AC79" s="8">
        <f>IF($C79="","",IF($AB79="","PROSES","SELESAI"))</f>
        <v/>
      </c>
      <c r="AD79" s="12" t="n">
        <v>2024</v>
      </c>
      <c r="AF79" t="inlineStr">
        <is>
          <t>Tidak ada folder laporan yang cocok</t>
        </is>
      </c>
    </row>
    <row r="80">
      <c r="A80" s="12" t="n">
        <v>77</v>
      </c>
      <c r="B80" s="15" t="inlineStr">
        <is>
          <t>PT Barito Putra Plantation</t>
        </is>
      </c>
      <c r="C80" s="15" t="inlineStr">
        <is>
          <t>Plasma</t>
        </is>
      </c>
      <c r="D80" s="12" t="n"/>
      <c r="E80" s="12" t="n"/>
      <c r="F80" s="15" t="n"/>
      <c r="G80" s="12" t="n"/>
      <c r="H80" s="12" t="inlineStr">
        <is>
          <t>07-10-2024</t>
        </is>
      </c>
      <c r="I80" s="12" t="n"/>
      <c r="J80" s="22" t="n">
        <v>45573</v>
      </c>
      <c r="K80" s="22" t="n">
        <v>45573</v>
      </c>
      <c r="L80" t="inlineStr">
        <is>
          <t>Pak Iput Pradiko (masuk: 188/10/2024)</t>
        </is>
      </c>
      <c r="M80" t="inlineStr">
        <is>
          <t>Pak Iput Pradiko (keluar: 188/10/2024)</t>
        </is>
      </c>
      <c r="N80" s="22" t="n">
        <v>45606</v>
      </c>
      <c r="O80" s="22" t="n">
        <v>45606</v>
      </c>
      <c r="Z80" s="12" t="inlineStr">
        <is>
          <t>11-11-2024</t>
        </is>
      </c>
      <c r="AA80" s="12" t="n"/>
      <c r="AB80" s="15" t="inlineStr">
        <is>
          <t>24-12-2025</t>
        </is>
      </c>
      <c r="AC80" s="8">
        <f>IF($C80="","",IF($AB80="","PROSES","SELESAI"))</f>
        <v/>
      </c>
      <c r="AD80" s="12" t="n">
        <v>2024</v>
      </c>
      <c r="AF80" t="inlineStr">
        <is>
          <t>Tidak ada folder laporan yang cocok</t>
        </is>
      </c>
    </row>
    <row r="81" ht="58" customHeight="1" s="35">
      <c r="A81" s="12" t="n">
        <v>78</v>
      </c>
      <c r="B81" s="15" t="inlineStr">
        <is>
          <t>PPKS Dawas</t>
        </is>
      </c>
      <c r="C81" s="15" t="inlineStr">
        <is>
          <t>Dawas I dan II</t>
        </is>
      </c>
      <c r="D81" s="12" t="inlineStr">
        <is>
          <t>Nuzul Hijri Darlan, zulhamdani sembiring, rama gilang pradana</t>
        </is>
      </c>
      <c r="E81" s="12" t="inlineStr">
        <is>
          <t>12-17 Agustus 2024</t>
        </is>
      </c>
      <c r="F81" s="15" t="n"/>
      <c r="G81" s="12" t="inlineStr">
        <is>
          <t>BT (Kajian teknis produksi TBS)</t>
        </is>
      </c>
      <c r="H81" s="12" t="n"/>
      <c r="I81" s="12" t="n"/>
      <c r="Z81" s="12" t="n"/>
      <c r="AA81" s="12" t="n"/>
      <c r="AB81" s="15" t="n"/>
      <c r="AC81" s="8">
        <f>IF($C81="","",IF($AB81="","PROSES","SELESAI"))</f>
        <v/>
      </c>
      <c r="AD81" s="12" t="n">
        <v>2024</v>
      </c>
      <c r="AF81" t="inlineStr">
        <is>
          <t>Tidak ada folder laporan yang cocok</t>
        </is>
      </c>
    </row>
    <row r="82" ht="101.5" customHeight="1" s="35">
      <c r="A82" s="12" t="n">
        <v>79</v>
      </c>
      <c r="B82" s="15" t="inlineStr">
        <is>
          <t>PT Parawira Utama</t>
        </is>
      </c>
      <c r="C82" s="15" t="inlineStr">
        <is>
          <t>Riau</t>
        </is>
      </c>
      <c r="D82" s="12" t="inlineStr">
        <is>
          <t>M. Yusuf Muslim, Panca Agus Priyanto</t>
        </is>
      </c>
      <c r="E82" s="12" t="inlineStr">
        <is>
          <t>21-27 Agustus 2024</t>
        </is>
      </c>
      <c r="F82" s="15" t="n"/>
      <c r="G82" s="12" t="inlineStr">
        <is>
          <t>BT (Review rekomendasi pemupukan Kebun Parawira tahun 2024 pasca banjir)</t>
        </is>
      </c>
      <c r="H82" s="12" t="inlineStr">
        <is>
          <t>07-02-2025</t>
        </is>
      </c>
      <c r="I82" s="12" t="n"/>
      <c r="J82" s="22" t="n">
        <v>45696</v>
      </c>
      <c r="K82" s="22" t="n">
        <v>45696</v>
      </c>
      <c r="L82" s="22" t="n">
        <v>45695</v>
      </c>
      <c r="M82" s="22" t="n">
        <v>45695</v>
      </c>
      <c r="Z82" s="12" t="n"/>
      <c r="AA82" s="12" t="n"/>
      <c r="AB82" s="15" t="n"/>
      <c r="AC82" s="8">
        <f>IF($C82="","",IF($AB82="","PROSES","SELESAI"))</f>
        <v/>
      </c>
      <c r="AD82" s="12" t="n">
        <v>2024</v>
      </c>
      <c r="AF82" t="inlineStr">
        <is>
          <t>Tidak ada folder laporan yang cocok</t>
        </is>
      </c>
    </row>
    <row r="83" ht="145" customHeight="1" s="35">
      <c r="A83" s="12" t="n">
        <v>80</v>
      </c>
      <c r="B83" s="15" t="inlineStr">
        <is>
          <t>PT Sriwijaya Hijau Lestari Group</t>
        </is>
      </c>
      <c r="C83" s="15" t="inlineStr">
        <is>
          <t>PT BSS</t>
        </is>
      </c>
      <c r="D83" s="12" t="inlineStr">
        <is>
          <t>Madiyuanto, panca agus priyanto, muslim nugraha</t>
        </is>
      </c>
      <c r="E83" s="12" t="inlineStr">
        <is>
          <t>05-14 September 2024</t>
        </is>
      </c>
      <c r="F83" s="15" t="inlineStr">
        <is>
          <t>15-25 September 2024</t>
        </is>
      </c>
      <c r="G83" s="12" t="inlineStr">
        <is>
          <t>BT (Pemetaan foto udara kebun kelapa sawit menggunakan drone PT Buana Sriwijaya Sejahtera)</t>
        </is>
      </c>
      <c r="H83" s="12" t="n"/>
      <c r="I83" s="12" t="n"/>
      <c r="Z83" s="12" t="n"/>
      <c r="AA83" s="12" t="n"/>
      <c r="AB83" s="15" t="n"/>
      <c r="AC83" s="8">
        <f>IF($C83="","",IF($AB83="","PROSES","SELESAI"))</f>
        <v/>
      </c>
      <c r="AD83" s="12" t="n">
        <v>2024</v>
      </c>
      <c r="AF83" t="inlineStr">
        <is>
          <t>Tidak ada folder laporan yang cocok</t>
        </is>
      </c>
    </row>
    <row r="84" ht="58" customHeight="1" s="35">
      <c r="A84" s="12" t="n">
        <v>81</v>
      </c>
      <c r="B84" s="15" t="inlineStr">
        <is>
          <t>PT Sinergi Perkebunan Nusantara</t>
        </is>
      </c>
      <c r="C84" s="15" t="inlineStr">
        <is>
          <t>Sulawesi Tengah</t>
        </is>
      </c>
      <c r="D84" s="12" t="inlineStr">
        <is>
          <t>Ahmad P. Dongoran, Erlianto, satria p. putra</t>
        </is>
      </c>
      <c r="E84" s="12" t="inlineStr">
        <is>
          <t>19-26 September 2024</t>
        </is>
      </c>
      <c r="F84" s="15" t="inlineStr">
        <is>
          <t>19-26 September 2024</t>
        </is>
      </c>
      <c r="G84" s="12" t="inlineStr">
        <is>
          <t>BT (Evaluasi produksi tanaman kelapa sawit)</t>
        </is>
      </c>
      <c r="H84" s="12" t="inlineStr">
        <is>
          <t>17-10-2024</t>
        </is>
      </c>
      <c r="I84" s="12" t="n"/>
      <c r="J84" s="22" t="n">
        <v>45582</v>
      </c>
      <c r="K84" s="22" t="n">
        <v>45582</v>
      </c>
      <c r="L84" s="22" t="n">
        <v>45595</v>
      </c>
      <c r="M84" s="22" t="n">
        <v>45595</v>
      </c>
      <c r="Z84" s="12" t="inlineStr">
        <is>
          <t>08-11-2024</t>
        </is>
      </c>
      <c r="AA84" s="12" t="n"/>
      <c r="AB84" s="15" t="n"/>
      <c r="AC84" s="8">
        <f>IF($C84="","",IF($AB84="","PROSES","SELESAI"))</f>
        <v/>
      </c>
      <c r="AD84" s="12" t="n">
        <v>2024</v>
      </c>
      <c r="AE84" s="21">
        <f>HYPERLINK("file:///E:/Muslim/Pelayanan/Kirim MitraKarya/Bantek/2024/PT/PT Sinergi Perkebunan Nusantara/Narasi/Cetak 1","[Buka 3 file]")</f>
        <v/>
      </c>
    </row>
    <row r="85" ht="101.5" customHeight="1" s="35">
      <c r="A85" s="12" t="n">
        <v>82</v>
      </c>
      <c r="B85" s="15" t="inlineStr">
        <is>
          <t>PT Kalimantan Agro Nusantara</t>
        </is>
      </c>
      <c r="C85" s="15" t="inlineStr">
        <is>
          <t>Kalimantan Timur</t>
        </is>
      </c>
      <c r="D85" s="12" t="inlineStr">
        <is>
          <t>Heri Santoso, Sumaryanto, Sujadi, Madiyuanto, Achmad Irvan, Kurnia Rinanda Filosofi Siregar, Hambali Syahputra, muslim nugraha, dinda dinata, Maulana Abdul Hakim</t>
        </is>
      </c>
      <c r="E85" s="12" t="inlineStr">
        <is>
          <t>20-29 November 2024</t>
        </is>
      </c>
      <c r="F85" s="15" t="inlineStr">
        <is>
          <t>28 Nov-10 Des 2024</t>
        </is>
      </c>
      <c r="G85" s="12" t="inlineStr">
        <is>
          <t>Evaluasi teknis dan rekomendasi perbaikan kebun kelapa sawit Kalianusa</t>
        </is>
      </c>
      <c r="H85" s="12" t="inlineStr">
        <is>
          <t>14-04-2025</t>
        </is>
      </c>
      <c r="I85" s="12" t="n"/>
      <c r="J85" s="22" t="n">
        <v>45763</v>
      </c>
      <c r="K85" s="22" t="n">
        <v>45763</v>
      </c>
      <c r="L85" s="22" t="n">
        <v>45775</v>
      </c>
      <c r="M85" s="22" t="n">
        <v>45775</v>
      </c>
      <c r="Z85" s="12" t="n"/>
      <c r="AA85" s="12" t="n"/>
      <c r="AB85" s="15" t="n"/>
      <c r="AC85" s="8">
        <f>IF($C85="","",IF($AB85="","PROSES","SELESAI"))</f>
        <v/>
      </c>
      <c r="AD85" s="12" t="n">
        <v>2024</v>
      </c>
      <c r="AF85" t="inlineStr">
        <is>
          <t>Tidak ada folder laporan yang cocok</t>
        </is>
      </c>
    </row>
    <row r="86" ht="72.5" customHeight="1" s="35">
      <c r="A86" s="12" t="n">
        <v>83</v>
      </c>
      <c r="B86" s="15" t="inlineStr">
        <is>
          <t>PT Menthobi Makmur Lestari</t>
        </is>
      </c>
      <c r="C86" s="15" t="inlineStr">
        <is>
          <t>Kalimantan Tengah</t>
        </is>
      </c>
      <c r="D86" s="12" t="inlineStr">
        <is>
          <t>Heri Santoso, Henny Lydiasari, Achmad Irvan</t>
        </is>
      </c>
      <c r="E86" s="12" t="inlineStr">
        <is>
          <t>23-27 Desember 2024</t>
        </is>
      </c>
      <c r="F86" s="15" t="n"/>
      <c r="G86" s="12" t="inlineStr">
        <is>
          <t>Kajian pendahuluan kelayakan tata kelola air</t>
        </is>
      </c>
      <c r="H86" s="12" t="n"/>
      <c r="I86" s="12" t="n"/>
      <c r="J86" s="22" t="n">
        <v>45964</v>
      </c>
      <c r="K86" s="22" t="n">
        <v>45964</v>
      </c>
      <c r="L86" s="22" t="n">
        <v>45971</v>
      </c>
      <c r="M86" s="22" t="n">
        <v>45971</v>
      </c>
      <c r="Z86" s="12" t="n"/>
      <c r="AA86" s="12" t="inlineStr">
        <is>
          <t>28-11-2025</t>
        </is>
      </c>
      <c r="AB86" s="15" t="n"/>
      <c r="AC86" s="8">
        <f>IF($C86="","",IF($AB86="","PROSES","SELESAI"))</f>
        <v/>
      </c>
      <c r="AD86" s="12" t="n">
        <v>2024</v>
      </c>
      <c r="AF86" t="inlineStr">
        <is>
          <t>Tidak ada folder laporan yang cocok</t>
        </is>
      </c>
    </row>
    <row r="87" ht="87" customHeight="1" s="35">
      <c r="A87" s="12" t="n">
        <v>84</v>
      </c>
      <c r="B87" s="15" t="inlineStr">
        <is>
          <t>BPDPKS</t>
        </is>
      </c>
      <c r="C87" s="15" t="inlineStr">
        <is>
          <t>Gorontalo</t>
        </is>
      </c>
      <c r="D87" s="12" t="inlineStr">
        <is>
          <t>Donald Siahaan, Heri Adriwan Siregar, Ilmi Fadhilah Rizki, Alida Lubis, Rhozi Akbar Siregar, muhammad handoko, syarifuddin, dedek rahmat wibowo, gustry harish pohan</t>
        </is>
      </c>
      <c r="E87" s="12" t="inlineStr">
        <is>
          <t>22-31 Juli 2024</t>
        </is>
      </c>
      <c r="F87" s="15" t="n"/>
      <c r="G87" s="12" t="inlineStr">
        <is>
          <t>Kajian rendemen CPO dan inti TBS tahap II, 11 provinsi</t>
        </is>
      </c>
      <c r="H87" s="12" t="inlineStr">
        <is>
          <t>23-04-2025</t>
        </is>
      </c>
      <c r="I87" s="12" t="n"/>
      <c r="J87" s="22" t="n">
        <v>45770</v>
      </c>
      <c r="K87" s="22" t="n">
        <v>45770</v>
      </c>
      <c r="Z87" s="12" t="n"/>
      <c r="AA87" s="12" t="n"/>
      <c r="AB87" s="15" t="n"/>
      <c r="AC87" s="8">
        <f>IF($C87="","",IF($AB87="","PROSES","SELESAI"))</f>
        <v/>
      </c>
      <c r="AD87" s="12" t="n">
        <v>2024</v>
      </c>
      <c r="AF87" t="inlineStr">
        <is>
          <t>Tidak ada folder laporan yang cocok</t>
        </is>
      </c>
    </row>
    <row r="88" ht="72.5" customHeight="1" s="35">
      <c r="A88" s="12" t="n">
        <v>85</v>
      </c>
      <c r="B88" s="15" t="inlineStr">
        <is>
          <t>BPDPKS</t>
        </is>
      </c>
      <c r="C88" s="15" t="inlineStr">
        <is>
          <t>Sulawesi Barat</t>
        </is>
      </c>
      <c r="D88" s="12" t="inlineStr">
        <is>
          <t>Hasrul Abdi Hasibuan, Irfandi Nugraha, T. Ikhwan Mirza, Ahmad Fauzi, Suharto, Edy Susilo, Susi Andayani, Nita Handayani, Teguh Imam Fadli</t>
        </is>
      </c>
      <c r="E88" s="12" t="inlineStr">
        <is>
          <t>18-30 Agustus 2024</t>
        </is>
      </c>
      <c r="F88" s="15" t="n"/>
      <c r="G88" s="12" t="n"/>
      <c r="H88" s="12" t="inlineStr">
        <is>
          <t>23-04-2025</t>
        </is>
      </c>
      <c r="I88" s="12" t="n"/>
      <c r="J88" s="22" t="n">
        <v>45770</v>
      </c>
      <c r="K88" s="22" t="n">
        <v>45770</v>
      </c>
      <c r="Z88" s="12" t="n"/>
      <c r="AA88" s="12" t="n"/>
      <c r="AB88" s="15" t="n"/>
      <c r="AC88" s="8">
        <f>IF($C88="","",IF($AB88="","PROSES","SELESAI"))</f>
        <v/>
      </c>
      <c r="AD88" s="12" t="n">
        <v>2024</v>
      </c>
      <c r="AF88" t="inlineStr">
        <is>
          <t>Tidak ada folder laporan yang cocok</t>
        </is>
      </c>
    </row>
    <row r="89" ht="87" customHeight="1" s="35">
      <c r="A89" s="12" t="n">
        <v>86</v>
      </c>
      <c r="B89" s="15" t="inlineStr">
        <is>
          <t>BPDPKS</t>
        </is>
      </c>
      <c r="C89" s="15" t="inlineStr">
        <is>
          <t>Sulawesi Tengah</t>
        </is>
      </c>
      <c r="D89" s="12" t="inlineStr">
        <is>
          <t>Hasrul Abdi Hasibuan, Endranto, Friandy Syahputra, Suci Rahamdhani, Eko Hariyanto, Muhammad Arif, Ari Zafran Pangaribuan, M. Rifky Fadhlan, D. Sri Pujani Sawishtri</t>
        </is>
      </c>
      <c r="E89" s="12" t="inlineStr">
        <is>
          <t>17-30 September 2024</t>
        </is>
      </c>
      <c r="F89" s="15" t="inlineStr">
        <is>
          <t>15-17 Januari 2025</t>
        </is>
      </c>
      <c r="G89" s="12" t="n"/>
      <c r="H89" s="12" t="inlineStr">
        <is>
          <t>23-04-2025</t>
        </is>
      </c>
      <c r="I89" s="12" t="n"/>
      <c r="J89" s="22" t="n">
        <v>45770</v>
      </c>
      <c r="K89" s="22" t="n">
        <v>45770</v>
      </c>
      <c r="Z89" s="12" t="n"/>
      <c r="AA89" s="12" t="n"/>
      <c r="AB89" s="15" t="n"/>
      <c r="AC89" s="8">
        <f>IF($C89="","",IF($AB89="","PROSES","SELESAI"))</f>
        <v/>
      </c>
      <c r="AD89" s="12" t="n">
        <v>2024</v>
      </c>
      <c r="AF89" t="inlineStr">
        <is>
          <t>Tidak ada folder laporan yang cocok</t>
        </is>
      </c>
    </row>
    <row r="90" ht="87" customHeight="1" s="35">
      <c r="A90" s="12" t="n">
        <v>87</v>
      </c>
      <c r="B90" s="15" t="inlineStr">
        <is>
          <t>BPDPKS</t>
        </is>
      </c>
      <c r="C90" s="15" t="inlineStr">
        <is>
          <t>Kalimantan Barat</t>
        </is>
      </c>
      <c r="D90" s="12" t="inlineStr">
        <is>
          <t>Heri Adriwan Siregar, Donald Siahaan, Alida Lubis, Ilmi Fadhilah Rizki, Rhozi Akbar Siregar, gustry harish pohan, syarifuddin, suwandi, surya mulyadi saragih</t>
        </is>
      </c>
      <c r="E90" s="12" t="inlineStr">
        <is>
          <t>21 Agt-04 Sept 2024</t>
        </is>
      </c>
      <c r="F90" s="15" t="n"/>
      <c r="G90" s="12" t="n"/>
      <c r="H90" s="12" t="inlineStr">
        <is>
          <t>23-04-2025</t>
        </is>
      </c>
      <c r="I90" s="12" t="n"/>
      <c r="J90" s="22" t="n">
        <v>45770</v>
      </c>
      <c r="K90" s="22" t="n">
        <v>45770</v>
      </c>
      <c r="Z90" s="12" t="n"/>
      <c r="AA90" s="12" t="n"/>
      <c r="AB90" s="15" t="n"/>
      <c r="AC90" s="8">
        <f>IF($C90="","",IF($AB90="","PROSES","SELESAI"))</f>
        <v/>
      </c>
      <c r="AD90" s="12" t="n">
        <v>2024</v>
      </c>
      <c r="AF90" t="inlineStr">
        <is>
          <t>Tidak ada folder laporan yang cocok</t>
        </is>
      </c>
    </row>
    <row r="91" ht="72.5" customHeight="1" s="35">
      <c r="A91" s="12" t="n">
        <v>88</v>
      </c>
      <c r="B91" s="15" t="inlineStr">
        <is>
          <t>BPDPKS</t>
        </is>
      </c>
      <c r="C91" s="15" t="inlineStr">
        <is>
          <t>Kalimantan Utara</t>
        </is>
      </c>
      <c r="D91" s="12" t="inlineStr">
        <is>
          <t>Hasrul Abdi Hasibuan, Rhozi Akbar Siregar, eny triana, juwita arida, siti utami ayuni, rahmat firdaus, m. fajar firmansyah, andi sutoro, suharto</t>
        </is>
      </c>
      <c r="E91" s="12" t="inlineStr">
        <is>
          <t>02-13 Oktober 2024</t>
        </is>
      </c>
      <c r="F91" s="15" t="inlineStr">
        <is>
          <t>02-04 Februari 2025</t>
        </is>
      </c>
      <c r="G91" s="12" t="n"/>
      <c r="H91" s="12" t="inlineStr">
        <is>
          <t>23-04-2025</t>
        </is>
      </c>
      <c r="I91" s="12" t="n"/>
      <c r="J91" s="22" t="n">
        <v>45770</v>
      </c>
      <c r="K91" s="22" t="n">
        <v>45770</v>
      </c>
      <c r="Z91" s="12" t="n"/>
      <c r="AA91" s="12" t="n"/>
      <c r="AB91" s="15" t="n"/>
      <c r="AC91" s="8">
        <f>IF($C91="","",IF($AB91="","PROSES","SELESAI"))</f>
        <v/>
      </c>
      <c r="AD91" s="12" t="n">
        <v>2024</v>
      </c>
      <c r="AF91" t="inlineStr">
        <is>
          <t>Tidak ada folder laporan yang cocok</t>
        </is>
      </c>
    </row>
    <row r="92" ht="87" customHeight="1" s="35">
      <c r="A92" s="12" t="n">
        <v>89</v>
      </c>
      <c r="B92" s="15" t="inlineStr">
        <is>
          <t>BPDPKS</t>
        </is>
      </c>
      <c r="C92" s="15" t="inlineStr">
        <is>
          <t>Kalimantan Selatan</t>
        </is>
      </c>
      <c r="D92" s="12" t="inlineStr">
        <is>
          <t>Hasrul Abdi Hasibuan, Endranto, Edy Suryono, Warti Sagita,  wina yunanda damanik, andre saputra, panji darmawan, rahmat fadhil, reza pratama yudha, ika widya syahfitry, rizal</t>
        </is>
      </c>
      <c r="E92" s="12" t="inlineStr">
        <is>
          <t>15-29 Oktober 2024</t>
        </is>
      </c>
      <c r="F92" s="15" t="n"/>
      <c r="G92" s="12" t="n"/>
      <c r="H92" s="12" t="inlineStr">
        <is>
          <t>23-04-2025</t>
        </is>
      </c>
      <c r="I92" s="12" t="n"/>
      <c r="J92" s="22" t="n">
        <v>45770</v>
      </c>
      <c r="K92" s="22" t="n">
        <v>45770</v>
      </c>
      <c r="Z92" s="12" t="n"/>
      <c r="AA92" s="12" t="n"/>
      <c r="AB92" s="15" t="n"/>
      <c r="AC92" s="8">
        <f>IF($C92="","",IF($AB92="","PROSES","SELESAI"))</f>
        <v/>
      </c>
      <c r="AD92" s="12" t="n">
        <v>2024</v>
      </c>
      <c r="AF92" t="inlineStr">
        <is>
          <t>Tidak ada folder laporan yang cocok</t>
        </is>
      </c>
    </row>
    <row r="93" ht="116" customHeight="1" s="35">
      <c r="A93" s="12" t="n">
        <v>90</v>
      </c>
      <c r="B93" s="15" t="inlineStr">
        <is>
          <t>BPDPKS</t>
        </is>
      </c>
      <c r="C93" s="15" t="inlineStr">
        <is>
          <t>Kalimantan Timur</t>
        </is>
      </c>
      <c r="D93" s="12" t="inlineStr">
        <is>
          <t>Donald Siahaan, Heri Adriwan Siregar, Rhozi Akbar Siregar, Ilmi Fadhilah Rizki, susi andayani, andika prasetya, muhamad wahyudi, raju pamungkas, nanda novrizal, novrizal, harija alfian nasution, amalia khairunnisa hasibuan</t>
        </is>
      </c>
      <c r="E93" s="12" t="inlineStr">
        <is>
          <t>14-28 Oktober 2024</t>
        </is>
      </c>
      <c r="F93" s="15" t="n"/>
      <c r="G93" s="12" t="n"/>
      <c r="H93" s="12" t="inlineStr">
        <is>
          <t>23-04-2025</t>
        </is>
      </c>
      <c r="I93" s="12" t="n"/>
      <c r="J93" s="22" t="n">
        <v>45770</v>
      </c>
      <c r="K93" s="22" t="n">
        <v>45770</v>
      </c>
      <c r="Z93" s="12" t="n"/>
      <c r="AA93" s="12" t="n"/>
      <c r="AB93" s="15" t="n"/>
      <c r="AC93" s="8">
        <f>IF($C93="","",IF($AB93="","PROSES","SELESAI"))</f>
        <v/>
      </c>
      <c r="AD93" s="12" t="n">
        <v>2024</v>
      </c>
      <c r="AF93" t="inlineStr">
        <is>
          <t>Tidak ada folder laporan yang cocok</t>
        </is>
      </c>
    </row>
    <row r="94" ht="145" customHeight="1" s="35">
      <c r="A94" s="12" t="n">
        <v>91</v>
      </c>
      <c r="B94" s="15" t="inlineStr">
        <is>
          <t>BPDPKS</t>
        </is>
      </c>
      <c r="C94" s="15" t="inlineStr">
        <is>
          <t>Kalimantan Tengah</t>
        </is>
      </c>
      <c r="D94" s="12" t="inlineStr">
        <is>
          <t>Hasrul Abdi Hasibuan, Erlangga Habibi Nasution, Novri Darti, aga prima hardika, muhammad aswinsyah putra, sukron robi pangaribuan, jelita salwa hayati lubis, eka anggraini aritonang, sri budi utami, ria rosdiani, rahmad halim hasibuan, ahmad firdaus,  ivan candra, andhika permana, suharto</t>
        </is>
      </c>
      <c r="E94" s="12" t="inlineStr">
        <is>
          <t>04-19 November 2024</t>
        </is>
      </c>
      <c r="F94" s="15" t="n"/>
      <c r="G94" s="12" t="n"/>
      <c r="H94" s="12" t="inlineStr">
        <is>
          <t>23-04-2025</t>
        </is>
      </c>
      <c r="I94" s="12" t="n"/>
      <c r="J94" s="22" t="n">
        <v>45770</v>
      </c>
      <c r="K94" s="22" t="n">
        <v>45770</v>
      </c>
      <c r="Z94" s="12" t="n"/>
      <c r="AA94" s="12" t="n"/>
      <c r="AB94" s="15" t="n"/>
      <c r="AC94" s="8">
        <f>IF($C94="","",IF($AB94="","PROSES","SELESAI"))</f>
        <v/>
      </c>
      <c r="AD94" s="12" t="n">
        <v>2024</v>
      </c>
      <c r="AF94" t="inlineStr">
        <is>
          <t>Tidak ada folder laporan yang cocok</t>
        </is>
      </c>
    </row>
    <row r="95" ht="116" customHeight="1" s="35">
      <c r="A95" s="12" t="n">
        <v>92</v>
      </c>
      <c r="B95" s="15" t="inlineStr">
        <is>
          <t>BPDPKS</t>
        </is>
      </c>
      <c r="C95" s="15" t="inlineStr">
        <is>
          <t>Banten</t>
        </is>
      </c>
      <c r="D95" s="12" t="inlineStr">
        <is>
          <t>Hasrul Abdi Hasibuan, tengku irfa yunita, sri amelia, mutiara nabhila, ari zafran pangaribuan, rizka nurafifah siregar, muhammad faisal, ayusniar, annisa safriana rangkuti, annisa nurdiana, chandra hasibuan, ridha harahap, hamdi</t>
        </is>
      </c>
      <c r="E95" s="12" t="inlineStr">
        <is>
          <t>17-27 Desember 2024</t>
        </is>
      </c>
      <c r="F95" s="15" t="n"/>
      <c r="G95" s="12" t="n"/>
      <c r="H95" s="12" t="inlineStr">
        <is>
          <t>23-04-2025</t>
        </is>
      </c>
      <c r="I95" s="12" t="n"/>
      <c r="J95" s="22" t="n">
        <v>45770</v>
      </c>
      <c r="K95" s="22" t="n">
        <v>45770</v>
      </c>
      <c r="Z95" s="12" t="n"/>
      <c r="AA95" s="12" t="n"/>
      <c r="AB95" s="15" t="n"/>
      <c r="AC95" s="8">
        <f>IF($C95="","",IF($AB95="","PROSES","SELESAI"))</f>
        <v/>
      </c>
      <c r="AD95" s="12" t="n">
        <v>2024</v>
      </c>
      <c r="AF95" t="inlineStr">
        <is>
          <t>Tidak ada folder laporan yang cocok</t>
        </is>
      </c>
    </row>
    <row r="96" ht="101.5" customHeight="1" s="35">
      <c r="A96" s="12" t="n">
        <v>93</v>
      </c>
      <c r="B96" s="15" t="inlineStr">
        <is>
          <t>BPDPKS</t>
        </is>
      </c>
      <c r="C96" s="15" t="inlineStr">
        <is>
          <t>Sumatera Barat</t>
        </is>
      </c>
      <c r="D96" s="12" t="inlineStr">
        <is>
          <t>Donald Siahaan, Ilmi Fadhilah Rizki, Tri Ningsih, Rhozi Akbar Siregar, gustry harish pohan, muhammad indirwan, julpan, rico lasandy, auzay iron boy, hanafi nasution, suci rahamdhani, m. brian pradimo</t>
        </is>
      </c>
      <c r="E96" s="12" t="inlineStr">
        <is>
          <t>15-24 Desember 2024</t>
        </is>
      </c>
      <c r="F96" s="15" t="n"/>
      <c r="G96" s="12" t="n"/>
      <c r="H96" s="12" t="inlineStr">
        <is>
          <t>23-04-2025</t>
        </is>
      </c>
      <c r="I96" s="12" t="n"/>
      <c r="J96" s="22" t="n">
        <v>45770</v>
      </c>
      <c r="K96" s="22" t="n">
        <v>45770</v>
      </c>
      <c r="Z96" s="12" t="n"/>
      <c r="AA96" s="12" t="n"/>
      <c r="AB96" s="15" t="n"/>
      <c r="AC96" s="8">
        <f>IF($C96="","",IF($AB96="","PROSES","SELESAI"))</f>
        <v/>
      </c>
      <c r="AD96" s="12" t="n">
        <v>2024</v>
      </c>
      <c r="AF96" t="inlineStr">
        <is>
          <t>Tidak ada folder laporan yang cocok</t>
        </is>
      </c>
    </row>
    <row r="97" ht="130.5" customHeight="1" s="35">
      <c r="A97" s="12" t="n">
        <v>94</v>
      </c>
      <c r="B97" s="15" t="inlineStr">
        <is>
          <t>BPDPKS</t>
        </is>
      </c>
      <c r="C97" s="15" t="inlineStr">
        <is>
          <t>Aceh</t>
        </is>
      </c>
      <c r="D97" s="12" t="inlineStr">
        <is>
          <t>Rhozi Akbar Siregar, Donald Siahaan, Ilmi Fadhilah Rizki, Alida Lubis, Annisa Fadhila Sitepu, Gustry Haris  Pohan, Wawan Hendrawan, M. Handoko, Rahmadisyam Lubis, Tengku Ikhwan Mirza, Syarifuddin, Feby Satria Lesmana</t>
        </is>
      </c>
      <c r="E97" s="12" t="inlineStr">
        <is>
          <t>10-21 Februari 2025</t>
        </is>
      </c>
      <c r="F97" s="15" t="n"/>
      <c r="G97" s="12" t="n"/>
      <c r="H97" s="12" t="inlineStr">
        <is>
          <t>23-04-2025</t>
        </is>
      </c>
      <c r="I97" s="12" t="n"/>
      <c r="J97" s="22" t="n">
        <v>45770</v>
      </c>
      <c r="K97" s="22" t="n">
        <v>45770</v>
      </c>
      <c r="Z97" s="12" t="n"/>
      <c r="AA97" s="12" t="n"/>
      <c r="AB97" s="15" t="n"/>
      <c r="AC97" s="8">
        <f>IF($C97="","",IF($AB97="","PROSES","SELESAI"))</f>
        <v/>
      </c>
      <c r="AD97" s="12" t="n">
        <v>2024</v>
      </c>
      <c r="AF97" t="inlineStr">
        <is>
          <t>Tidak ada folder laporan yang cocok</t>
        </is>
      </c>
    </row>
    <row r="98">
      <c r="AC98" s="8">
        <f>IF($C98="","",IF($AB98="","PROSES","SELESAI"))</f>
        <v/>
      </c>
    </row>
    <row r="99">
      <c r="AC99" s="8">
        <f>IF($C99="","",IF($AB99="","PROSES","SELESAI"))</f>
        <v/>
      </c>
    </row>
    <row r="100">
      <c r="AC100" s="8">
        <f>IF($C100="","",IF($AB100="","PROSES","SELESAI"))</f>
        <v/>
      </c>
    </row>
    <row r="101">
      <c r="AC101" s="8">
        <f>IF($C101="","",IF($AB101="","PROSES","SELESAI"))</f>
        <v/>
      </c>
    </row>
    <row r="102">
      <c r="AC102" s="8">
        <f>IF($C102="","",IF($AB102="","PROSES","SELESAI"))</f>
        <v/>
      </c>
    </row>
    <row r="103">
      <c r="AC103" s="8">
        <f>IF($C103="","",IF($AB103="","PROSES","SELESAI"))</f>
        <v/>
      </c>
    </row>
    <row r="104">
      <c r="AC104" s="8">
        <f>IF($C104="","",IF($AB104="","PROSES","SELESAI"))</f>
        <v/>
      </c>
    </row>
    <row r="105">
      <c r="AC105" s="8">
        <f>IF($C105="","",IF($AB105="","PROSES","SELESAI"))</f>
        <v/>
      </c>
    </row>
    <row r="106">
      <c r="AC106" s="8">
        <f>IF($C106="","",IF($AB106="","PROSES","SELESAI"))</f>
        <v/>
      </c>
    </row>
    <row r="107">
      <c r="AC107" s="8">
        <f>IF($C107="","",IF($AB107="","PROSES","SELESAI"))</f>
        <v/>
      </c>
    </row>
    <row r="108">
      <c r="AC108" s="8">
        <f>IF($C108="","",IF($AB108="","PROSES","SELESAI"))</f>
        <v/>
      </c>
    </row>
    <row r="109">
      <c r="AC109" s="8">
        <f>IF($C109="","",IF($AB109="","PROSES","SELESAI"))</f>
        <v/>
      </c>
    </row>
    <row r="110">
      <c r="AC110" s="8">
        <f>IF($C110="","",IF($AB110="","PROSES","SELESAI"))</f>
        <v/>
      </c>
    </row>
    <row r="111">
      <c r="AC111" s="8">
        <f>IF($C111="","",IF($AB111="","PROSES","SELESAI"))</f>
        <v/>
      </c>
    </row>
    <row r="112">
      <c r="AC112" s="8">
        <f>IF($C112="","",IF($AB112="","PROSES","SELESAI"))</f>
        <v/>
      </c>
    </row>
    <row r="113">
      <c r="AC113" s="8">
        <f>IF($C113="","",IF($AB113="","PROSES","SELESAI"))</f>
        <v/>
      </c>
    </row>
    <row r="114">
      <c r="AC114" s="8">
        <f>IF($C114="","",IF($AB114="","PROSES","SELESAI"))</f>
        <v/>
      </c>
    </row>
    <row r="115">
      <c r="AC115" s="8">
        <f>IF($C115="","",IF($AB115="","PROSES","SELESAI"))</f>
        <v/>
      </c>
    </row>
    <row r="116">
      <c r="AC116" s="8">
        <f>IF($C116="","",IF($AB116="","PROSES","SELESAI"))</f>
        <v/>
      </c>
    </row>
    <row r="117">
      <c r="AC117" s="8">
        <f>IF($C117="","",IF($AB117="","PROSES","SELESAI"))</f>
        <v/>
      </c>
    </row>
    <row r="118">
      <c r="AC118" s="8">
        <f>IF($C118="","",IF($AB118="","PROSES","SELESAI"))</f>
        <v/>
      </c>
    </row>
    <row r="119">
      <c r="AC119" s="8">
        <f>IF($C119="","",IF($AB119="","PROSES","SELESAI"))</f>
        <v/>
      </c>
    </row>
    <row r="120">
      <c r="AC120" s="8">
        <f>IF($C120="","",IF($AB120="","PROSES","SELESAI"))</f>
        <v/>
      </c>
    </row>
    <row r="121">
      <c r="AC121" s="8">
        <f>IF($C121="","",IF($AB121="","PROSES","SELESAI"))</f>
        <v/>
      </c>
    </row>
    <row r="122">
      <c r="AC122" s="8">
        <f>IF($C122="","",IF($AB122="","PROSES","SELESAI"))</f>
        <v/>
      </c>
    </row>
    <row r="123">
      <c r="AC123" s="8">
        <f>IF($C123="","",IF($AB123="","PROSES","SELESAI"))</f>
        <v/>
      </c>
    </row>
    <row r="124">
      <c r="AC124" s="8">
        <f>IF($C124="","",IF($AB124="","PROSES","SELESAI"))</f>
        <v/>
      </c>
    </row>
    <row r="125">
      <c r="AC125" s="8">
        <f>IF($C125="","",IF($AB125="","PROSES","SELESAI"))</f>
        <v/>
      </c>
    </row>
    <row r="126">
      <c r="AC126" s="8">
        <f>IF($C126="","",IF($AB126="","PROSES","SELESAI"))</f>
        <v/>
      </c>
    </row>
    <row r="127">
      <c r="AC127" s="8">
        <f>IF($C127="","",IF($AB127="","PROSES","SELESAI"))</f>
        <v/>
      </c>
    </row>
    <row r="128">
      <c r="AC128" s="8">
        <f>IF($C128="","",IF($AB128="","PROSES","SELESAI"))</f>
        <v/>
      </c>
    </row>
    <row r="129">
      <c r="AC129" s="8">
        <f>IF($C129="","",IF($AB129="","PROSES","SELESAI"))</f>
        <v/>
      </c>
    </row>
    <row r="130">
      <c r="AC130" s="8">
        <f>IF($C130="","",IF($AB130="","PROSES","SELESAI"))</f>
        <v/>
      </c>
    </row>
    <row r="131">
      <c r="AC131" s="8">
        <f>IF($C131="","",IF($AB131="","PROSES","SELESAI"))</f>
        <v/>
      </c>
    </row>
    <row r="132">
      <c r="AC132" s="8">
        <f>IF($C132="","",IF($AB132="","PROSES","SELESAI"))</f>
        <v/>
      </c>
    </row>
    <row r="133">
      <c r="AC133" s="8">
        <f>IF($C133="","",IF($AB133="","PROSES","SELESAI"))</f>
        <v/>
      </c>
    </row>
    <row r="134">
      <c r="AC134" s="8">
        <f>IF($C134="","",IF($AB134="","PROSES","SELESAI"))</f>
        <v/>
      </c>
    </row>
    <row r="135">
      <c r="AC135" s="8">
        <f>IF($C135="","",IF($AB135="","PROSES","SELESAI"))</f>
        <v/>
      </c>
    </row>
    <row r="136">
      <c r="AC136" s="8">
        <f>IF($C136="","",IF($AB136="","PROSES","SELESAI"))</f>
        <v/>
      </c>
    </row>
    <row r="137">
      <c r="AC137" s="8">
        <f>IF($C137="","",IF($AB137="","PROSES","SELESAI"))</f>
        <v/>
      </c>
    </row>
    <row r="138">
      <c r="AC138" s="8">
        <f>IF($C138="","",IF($AB138="","PROSES","SELESAI"))</f>
        <v/>
      </c>
    </row>
    <row r="139">
      <c r="AC139" s="8">
        <f>IF($C139="","",IF($AB139="","PROSES","SELESAI"))</f>
        <v/>
      </c>
    </row>
    <row r="140">
      <c r="AC140" s="8">
        <f>IF($C140="","",IF($AB140="","PROSES","SELESAI"))</f>
        <v/>
      </c>
    </row>
    <row r="141">
      <c r="AC141" s="8">
        <f>IF($C141="","",IF($AB141="","PROSES","SELESAI"))</f>
        <v/>
      </c>
    </row>
    <row r="142">
      <c r="AC142" s="8">
        <f>IF($C142="","",IF($AB142="","PROSES","SELESAI"))</f>
        <v/>
      </c>
    </row>
    <row r="143">
      <c r="AC143" s="8">
        <f>IF($C143="","",IF($AB143="","PROSES","SELESAI"))</f>
        <v/>
      </c>
    </row>
    <row r="144">
      <c r="AC144" s="8">
        <f>IF($C144="","",IF($AB144="","PROSES","SELESAI"))</f>
        <v/>
      </c>
    </row>
    <row r="145">
      <c r="AC145" s="8">
        <f>IF($C145="","",IF($AB145="","PROSES","SELESAI"))</f>
        <v/>
      </c>
    </row>
    <row r="146">
      <c r="AC146" s="8">
        <f>IF($C146="","",IF($AB146="","PROSES","SELESAI"))</f>
        <v/>
      </c>
    </row>
    <row r="147">
      <c r="AC147" s="8">
        <f>IF($C147="","",IF($AB147="","PROSES","SELESAI"))</f>
        <v/>
      </c>
    </row>
    <row r="148">
      <c r="AC148" s="8">
        <f>IF($C148="","",IF($AB148="","PROSES","SELESAI"))</f>
        <v/>
      </c>
    </row>
    <row r="149">
      <c r="AC149" s="8">
        <f>IF($C149="","",IF($AB149="","PROSES","SELESAI"))</f>
        <v/>
      </c>
    </row>
    <row r="150">
      <c r="AC150" s="8">
        <f>IF($C150="","",IF($AB150="","PROSES","SELESAI"))</f>
        <v/>
      </c>
    </row>
    <row r="151">
      <c r="AC151" s="8">
        <f>IF($C151="","",IF($AB151="","PROSES","SELESAI"))</f>
        <v/>
      </c>
    </row>
    <row r="152">
      <c r="AC152" s="8">
        <f>IF($C152="","",IF($AB152="","PROSES","SELESAI"))</f>
        <v/>
      </c>
    </row>
    <row r="153">
      <c r="AC153" s="8">
        <f>IF($C153="","",IF($AB153="","PROSES","SELESAI"))</f>
        <v/>
      </c>
    </row>
    <row r="154">
      <c r="AC154" s="8">
        <f>IF($C154="","",IF($AB154="","PROSES","SELESAI"))</f>
        <v/>
      </c>
    </row>
    <row r="155">
      <c r="AC155" s="8">
        <f>IF($C155="","",IF($AB155="","PROSES","SELESAI"))</f>
        <v/>
      </c>
    </row>
    <row r="156">
      <c r="AC156" s="8">
        <f>IF($C156="","",IF($AB156="","PROSES","SELESAI"))</f>
        <v/>
      </c>
    </row>
    <row r="157">
      <c r="AC157" s="8">
        <f>IF($C157="","",IF($AB157="","PROSES","SELESAI"))</f>
        <v/>
      </c>
    </row>
    <row r="158">
      <c r="AC158" s="8">
        <f>IF($C158="","",IF($AB158="","PROSES","SELESAI"))</f>
        <v/>
      </c>
    </row>
    <row r="159">
      <c r="AC159" s="8">
        <f>IF($C159="","",IF($AB159="","PROSES","SELESAI"))</f>
        <v/>
      </c>
    </row>
    <row r="160">
      <c r="AC160" s="8">
        <f>IF($C160="","",IF($AB160="","PROSES","SELESAI"))</f>
        <v/>
      </c>
    </row>
    <row r="161">
      <c r="AC161" s="8">
        <f>IF($C161="","",IF($AB161="","PROSES","SELESAI"))</f>
        <v/>
      </c>
    </row>
    <row r="162">
      <c r="AC162" s="8">
        <f>IF($C162="","",IF($AB162="","PROSES","SELESAI"))</f>
        <v/>
      </c>
    </row>
    <row r="163">
      <c r="AC163" s="8">
        <f>IF($C163="","",IF($AB163="","PROSES","SELESAI"))</f>
        <v/>
      </c>
    </row>
    <row r="164">
      <c r="AC164" s="8">
        <f>IF($C164="","",IF($AB164="","PROSES","SELESAI"))</f>
        <v/>
      </c>
    </row>
    <row r="165">
      <c r="AC165" s="8">
        <f>IF($C165="","",IF($AB165="","PROSES","SELESAI"))</f>
        <v/>
      </c>
    </row>
    <row r="166">
      <c r="AC166" s="8">
        <f>IF($C166="","",IF($AB166="","PROSES","SELESAI"))</f>
        <v/>
      </c>
    </row>
    <row r="167">
      <c r="AC167" s="8">
        <f>IF($C167="","",IF($AB167="","PROSES","SELESAI"))</f>
        <v/>
      </c>
    </row>
    <row r="168">
      <c r="AC168" s="8">
        <f>IF($C168="","",IF($AB168="","PROSES","SELESAI"))</f>
        <v/>
      </c>
    </row>
    <row r="169">
      <c r="AC169" s="8">
        <f>IF($C169="","",IF($AB169="","PROSES","SELESAI"))</f>
        <v/>
      </c>
    </row>
    <row r="170">
      <c r="AC170" s="8">
        <f>IF($C170="","",IF($AB170="","PROSES","SELESAI"))</f>
        <v/>
      </c>
    </row>
    <row r="171">
      <c r="AC171" s="8">
        <f>IF($C171="","",IF($AB171="","PROSES","SELESAI"))</f>
        <v/>
      </c>
    </row>
    <row r="172">
      <c r="AC172" s="8">
        <f>IF($C172="","",IF($AB172="","PROSES","SELESAI"))</f>
        <v/>
      </c>
    </row>
    <row r="173">
      <c r="AC173" s="8">
        <f>IF($C173="","",IF($AB173="","PROSES","SELESAI"))</f>
        <v/>
      </c>
    </row>
    <row r="174">
      <c r="AC174" s="8">
        <f>IF($C174="","",IF($AB174="","PROSES","SELESAI"))</f>
        <v/>
      </c>
    </row>
    <row r="175">
      <c r="AC175" s="8">
        <f>IF($C175="","",IF($AB175="","PROSES","SELESAI"))</f>
        <v/>
      </c>
    </row>
    <row r="176">
      <c r="AC176" s="8">
        <f>IF($C176="","",IF($AB176="","PROSES","SELESAI"))</f>
        <v/>
      </c>
    </row>
    <row r="177">
      <c r="AC177" s="8">
        <f>IF($C177="","",IF($AB177="","PROSES","SELESAI"))</f>
        <v/>
      </c>
    </row>
    <row r="178">
      <c r="AC178" s="8">
        <f>IF($C178="","",IF($AB178="","PROSES","SELESAI"))</f>
        <v/>
      </c>
    </row>
    <row r="179">
      <c r="AC179" s="8">
        <f>IF($C179="","",IF($AB179="","PROSES","SELESAI"))</f>
        <v/>
      </c>
    </row>
    <row r="180">
      <c r="AC180" s="8">
        <f>IF($C180="","",IF($AB180="","PROSES","SELESAI"))</f>
        <v/>
      </c>
    </row>
    <row r="181">
      <c r="AC181" s="8">
        <f>IF($C181="","",IF($AB181="","PROSES","SELESAI"))</f>
        <v/>
      </c>
    </row>
    <row r="182">
      <c r="AC182" s="8">
        <f>IF($C182="","",IF($AB182="","PROSES","SELESAI"))</f>
        <v/>
      </c>
    </row>
    <row r="183">
      <c r="AC183" s="8">
        <f>IF($C183="","",IF($AB183="","PROSES","SELESAI"))</f>
        <v/>
      </c>
    </row>
    <row r="184">
      <c r="AC184" s="8">
        <f>IF($C184="","",IF($AB184="","PROSES","SELESAI"))</f>
        <v/>
      </c>
    </row>
    <row r="185">
      <c r="AC185" s="8">
        <f>IF($C185="","",IF($AB185="","PROSES","SELESAI"))</f>
        <v/>
      </c>
    </row>
    <row r="186">
      <c r="AC186" s="8">
        <f>IF($C186="","",IF($AB186="","PROSES","SELESAI"))</f>
        <v/>
      </c>
    </row>
    <row r="187">
      <c r="AC187" s="8">
        <f>IF($C187="","",IF($AB187="","PROSES","SELESAI"))</f>
        <v/>
      </c>
    </row>
    <row r="188">
      <c r="AC188" s="8">
        <f>IF($C188="","",IF($AB188="","PROSES","SELESAI"))</f>
        <v/>
      </c>
    </row>
    <row r="189">
      <c r="AC189" s="8">
        <f>IF($C189="","",IF($AB189="","PROSES","SELESAI"))</f>
        <v/>
      </c>
    </row>
    <row r="190">
      <c r="AC190" s="8">
        <f>IF($C190="","",IF($AB190="","PROSES","SELESAI"))</f>
        <v/>
      </c>
    </row>
    <row r="191">
      <c r="AC191" s="8">
        <f>IF($C191="","",IF($AB191="","PROSES","SELESAI"))</f>
        <v/>
      </c>
    </row>
    <row r="192">
      <c r="AC192" s="8">
        <f>IF($C192="","",IF($AB192="","PROSES","SELESAI"))</f>
        <v/>
      </c>
    </row>
    <row r="193">
      <c r="AC193" s="8">
        <f>IF($C193="","",IF($AB193="","PROSES","SELESAI"))</f>
        <v/>
      </c>
    </row>
    <row r="194">
      <c r="AC194" s="8">
        <f>IF($C194="","",IF($AB194="","PROSES","SELESAI"))</f>
        <v/>
      </c>
    </row>
    <row r="195">
      <c r="AC195" s="8">
        <f>IF($C195="","",IF($AB195="","PROSES","SELESAI"))</f>
        <v/>
      </c>
    </row>
    <row r="196">
      <c r="AC196" s="8">
        <f>IF($C196="","",IF($AB196="","PROSES","SELESAI"))</f>
        <v/>
      </c>
    </row>
    <row r="197">
      <c r="AC197" s="8">
        <f>IF($C197="","",IF($AB197="","PROSES","SELESAI"))</f>
        <v/>
      </c>
    </row>
    <row r="198">
      <c r="AC198" s="8">
        <f>IF($C198="","",IF($AB198="","PROSES","SELESAI"))</f>
        <v/>
      </c>
    </row>
    <row r="199">
      <c r="AC199" s="8">
        <f>IF($C199="","",IF($AB199="","PROSES","SELESAI"))</f>
        <v/>
      </c>
    </row>
    <row r="200">
      <c r="AC200" s="8">
        <f>IF($C200="","",IF($AB200="","PROSES","SELESAI"))</f>
        <v/>
      </c>
    </row>
    <row r="201">
      <c r="AC201" s="8">
        <f>IF($C201="","",IF($AB201="","PROSES","SELESAI"))</f>
        <v/>
      </c>
    </row>
    <row r="202">
      <c r="AC202" s="8">
        <f>IF($C202="","",IF($AB202="","PROSES","SELESAI"))</f>
        <v/>
      </c>
    </row>
    <row r="203">
      <c r="AC203" s="8">
        <f>IF($C203="","",IF($AB203="","PROSES","SELESAI"))</f>
        <v/>
      </c>
    </row>
    <row r="204">
      <c r="AC204" s="8">
        <f>IF($C204="","",IF($AB204="","PROSES","SELESAI"))</f>
        <v/>
      </c>
    </row>
    <row r="205">
      <c r="AC205" s="8">
        <f>IF($C205="","",IF($AB205="","PROSES","SELESAI"))</f>
        <v/>
      </c>
    </row>
    <row r="206">
      <c r="AC206" s="8">
        <f>IF($C206="","",IF($AB206="","PROSES","SELESAI"))</f>
        <v/>
      </c>
    </row>
    <row r="207">
      <c r="AC207" s="8">
        <f>IF($C207="","",IF($AB207="","PROSES","SELESAI"))</f>
        <v/>
      </c>
    </row>
    <row r="208">
      <c r="AC208" s="8">
        <f>IF($C208="","",IF($AB208="","PROSES","SELESAI"))</f>
        <v/>
      </c>
    </row>
    <row r="209">
      <c r="AC209" s="8">
        <f>IF($C209="","",IF($AB209="","PROSES","SELESAI"))</f>
        <v/>
      </c>
    </row>
    <row r="210">
      <c r="AC210" s="8">
        <f>IF($C210="","",IF($AB210="","PROSES","SELESAI"))</f>
        <v/>
      </c>
    </row>
    <row r="211">
      <c r="AC211" s="8">
        <f>IF($C211="","",IF($AB211="","PROSES","SELESAI"))</f>
        <v/>
      </c>
    </row>
    <row r="212">
      <c r="AC212" s="8">
        <f>IF($C212="","",IF($AB212="","PROSES","SELESAI"))</f>
        <v/>
      </c>
    </row>
    <row r="213">
      <c r="AC213" s="8">
        <f>IF($C213="","",IF($AB213="","PROSES","SELESAI"))</f>
        <v/>
      </c>
    </row>
    <row r="214">
      <c r="AC214" s="8">
        <f>IF($C214="","",IF($AB214="","PROSES","SELESAI"))</f>
        <v/>
      </c>
    </row>
    <row r="215">
      <c r="AC215" s="8">
        <f>IF($C215="","",IF($AB215="","PROSES","SELESAI"))</f>
        <v/>
      </c>
    </row>
    <row r="216">
      <c r="AC216" s="8">
        <f>IF($C216="","",IF($AB216="","PROSES","SELESAI"))</f>
        <v/>
      </c>
    </row>
    <row r="217">
      <c r="AC217" s="8">
        <f>IF($C217="","",IF($AB217="","PROSES","SELESAI"))</f>
        <v/>
      </c>
    </row>
    <row r="218">
      <c r="AC218" s="8">
        <f>IF($C218="","",IF($AB218="","PROSES","SELESAI"))</f>
        <v/>
      </c>
    </row>
    <row r="219">
      <c r="AC219" s="8">
        <f>IF($C219="","",IF($AB219="","PROSES","SELESAI"))</f>
        <v/>
      </c>
    </row>
    <row r="220">
      <c r="AC220" s="8">
        <f>IF($C220="","",IF($AB220="","PROSES","SELESAI"))</f>
        <v/>
      </c>
    </row>
    <row r="221">
      <c r="AC221" s="8">
        <f>IF($C221="","",IF($AB221="","PROSES","SELESAI"))</f>
        <v/>
      </c>
    </row>
    <row r="222">
      <c r="AC222" s="8">
        <f>IF($C222="","",IF($AB222="","PROSES","SELESAI"))</f>
        <v/>
      </c>
    </row>
    <row r="223">
      <c r="AC223" s="8">
        <f>IF($C223="","",IF($AB223="","PROSES","SELESAI"))</f>
        <v/>
      </c>
    </row>
    <row r="224">
      <c r="AC224" s="8">
        <f>IF($C224="","",IF($AB224="","PROSES","SELESAI"))</f>
        <v/>
      </c>
    </row>
    <row r="225">
      <c r="AC225" s="8">
        <f>IF($C225="","",IF($AB225="","PROSES","SELESAI"))</f>
        <v/>
      </c>
    </row>
    <row r="226">
      <c r="AC226" s="8">
        <f>IF($C226="","",IF($AB226="","PROSES","SELESAI"))</f>
        <v/>
      </c>
    </row>
    <row r="227">
      <c r="AC227" s="8">
        <f>IF($C227="","",IF($AB227="","PROSES","SELESAI"))</f>
        <v/>
      </c>
    </row>
    <row r="228">
      <c r="AC228" s="8">
        <f>IF($C228="","",IF($AB228="","PROSES","SELESAI"))</f>
        <v/>
      </c>
    </row>
    <row r="229">
      <c r="AC229" s="8">
        <f>IF($C229="","",IF($AB229="","PROSES","SELESAI"))</f>
        <v/>
      </c>
    </row>
    <row r="230">
      <c r="AC230" s="8">
        <f>IF($C230="","",IF($AB230="","PROSES","SELESAI"))</f>
        <v/>
      </c>
    </row>
    <row r="231">
      <c r="AC231" s="8">
        <f>IF($C231="","",IF($AB231="","PROSES","SELESAI"))</f>
        <v/>
      </c>
    </row>
    <row r="232">
      <c r="AC232" s="8">
        <f>IF($C232="","",IF($AB232="","PROSES","SELESAI"))</f>
        <v/>
      </c>
    </row>
    <row r="233">
      <c r="AC233" s="8">
        <f>IF($C233="","",IF($AB233="","PROSES","SELESAI"))</f>
        <v/>
      </c>
    </row>
    <row r="234">
      <c r="AC234" s="8">
        <f>IF($C234="","",IF($AB234="","PROSES","SELESAI"))</f>
        <v/>
      </c>
    </row>
    <row r="235">
      <c r="AC235" s="8">
        <f>IF($C235="","",IF($AB235="","PROSES","SELESAI"))</f>
        <v/>
      </c>
    </row>
    <row r="236">
      <c r="AC236" s="8">
        <f>IF($C236="","",IF($AB236="","PROSES","SELESAI"))</f>
        <v/>
      </c>
    </row>
    <row r="237">
      <c r="AC237" s="8">
        <f>IF($C237="","",IF($AB237="","PROSES","SELESAI"))</f>
        <v/>
      </c>
    </row>
    <row r="238">
      <c r="AC238" s="8">
        <f>IF($C238="","",IF($AB238="","PROSES","SELESAI"))</f>
        <v/>
      </c>
    </row>
    <row r="239">
      <c r="AC239" s="8">
        <f>IF($C239="","",IF($AB239="","PROSES","SELESAI"))</f>
        <v/>
      </c>
    </row>
    <row r="240">
      <c r="AC240" s="8">
        <f>IF($C240="","",IF($AB240="","PROSES","SELESAI"))</f>
        <v/>
      </c>
    </row>
    <row r="241">
      <c r="AC241" s="8">
        <f>IF($C241="","",IF($AB241="","PROSES","SELESAI"))</f>
        <v/>
      </c>
    </row>
    <row r="242">
      <c r="AC242" s="8">
        <f>IF($C242="","",IF($AB242="","PROSES","SELESAI"))</f>
        <v/>
      </c>
    </row>
    <row r="243">
      <c r="AC243" s="8">
        <f>IF($C243="","",IF($AB243="","PROSES","SELESAI"))</f>
        <v/>
      </c>
    </row>
    <row r="244">
      <c r="AC244" s="8">
        <f>IF($C244="","",IF($AB244="","PROSES","SELESAI"))</f>
        <v/>
      </c>
    </row>
    <row r="245">
      <c r="AC245" s="8">
        <f>IF($C245="","",IF($AB245="","PROSES","SELESAI"))</f>
        <v/>
      </c>
    </row>
    <row r="246">
      <c r="AC246" s="8">
        <f>IF($C246="","",IF($AB246="","PROSES","SELESAI"))</f>
        <v/>
      </c>
    </row>
    <row r="247">
      <c r="AC247" s="8">
        <f>IF($C247="","",IF($AB247="","PROSES","SELESAI"))</f>
        <v/>
      </c>
    </row>
    <row r="248">
      <c r="AC248" s="8">
        <f>IF($C248="","",IF($AB248="","PROSES","SELESAI"))</f>
        <v/>
      </c>
    </row>
    <row r="249">
      <c r="AC249" s="8">
        <f>IF($C249="","",IF($AB249="","PROSES","SELESAI"))</f>
        <v/>
      </c>
    </row>
    <row r="250">
      <c r="AC250" s="8">
        <f>IF($C250="","",IF($AB250="","PROSES","SELESAI"))</f>
        <v/>
      </c>
    </row>
    <row r="251">
      <c r="AC251" s="8">
        <f>IF($C251="","",IF($AB251="","PROSES","SELESAI"))</f>
        <v/>
      </c>
    </row>
    <row r="252">
      <c r="AC252" s="8">
        <f>IF($C252="","",IF($AB252="","PROSES","SELESAI"))</f>
        <v/>
      </c>
    </row>
    <row r="253">
      <c r="AC253" s="8">
        <f>IF($C253="","",IF($AB253="","PROSES","SELESAI"))</f>
        <v/>
      </c>
    </row>
    <row r="254">
      <c r="AC254" s="8">
        <f>IF($C254="","",IF($AB254="","PROSES","SELESAI"))</f>
        <v/>
      </c>
    </row>
    <row r="255">
      <c r="AC255" s="8">
        <f>IF($C255="","",IF($AB255="","PROSES","SELESAI"))</f>
        <v/>
      </c>
    </row>
    <row r="256">
      <c r="AC256" s="8">
        <f>IF($C256="","",IF($AB256="","PROSES","SELESAI"))</f>
        <v/>
      </c>
    </row>
    <row r="257">
      <c r="AC257" s="8">
        <f>IF($C257="","",IF($AB257="","PROSES","SELESAI"))</f>
        <v/>
      </c>
    </row>
    <row r="258">
      <c r="AC258" s="8">
        <f>IF($C258="","",IF($AB258="","PROSES","SELESAI"))</f>
        <v/>
      </c>
    </row>
    <row r="259">
      <c r="AC259" s="8">
        <f>IF($C259="","",IF($AB259="","PROSES","SELESAI"))</f>
        <v/>
      </c>
    </row>
    <row r="260">
      <c r="AC260" s="8">
        <f>IF($C260="","",IF($AB260="","PROSES","SELESAI"))</f>
        <v/>
      </c>
    </row>
    <row r="261">
      <c r="AC261" s="8">
        <f>IF($C261="","",IF($AB261="","PROSES","SELESAI"))</f>
        <v/>
      </c>
    </row>
    <row r="262">
      <c r="AC262" s="8">
        <f>IF($C262="","",IF($AB262="","PROSES","SELESAI"))</f>
        <v/>
      </c>
    </row>
    <row r="263">
      <c r="AC263" s="8">
        <f>IF($C263="","",IF($AB263="","PROSES","SELESAI"))</f>
        <v/>
      </c>
    </row>
    <row r="264">
      <c r="AC264" s="8">
        <f>IF($C264="","",IF($AB264="","PROSES","SELESAI"))</f>
        <v/>
      </c>
    </row>
    <row r="265">
      <c r="AC265" s="8">
        <f>IF($C265="","",IF($AB265="","PROSES","SELESAI"))</f>
        <v/>
      </c>
    </row>
    <row r="266">
      <c r="AC266" s="8">
        <f>IF($C266="","",IF($AB266="","PROSES","SELESAI"))</f>
        <v/>
      </c>
    </row>
    <row r="267">
      <c r="AC267" s="8">
        <f>IF($C267="","",IF($AB267="","PROSES","SELESAI"))</f>
        <v/>
      </c>
    </row>
    <row r="268">
      <c r="AC268" s="8">
        <f>IF($C268="","",IF($AB268="","PROSES","SELESAI"))</f>
        <v/>
      </c>
    </row>
    <row r="269">
      <c r="AC269" s="8">
        <f>IF($C269="","",IF($AB269="","PROSES","SELESAI"))</f>
        <v/>
      </c>
    </row>
    <row r="270">
      <c r="AC270" s="8">
        <f>IF($C270="","",IF($AB270="","PROSES","SELESAI"))</f>
        <v/>
      </c>
    </row>
    <row r="271">
      <c r="AC271" s="8">
        <f>IF($C271="","",IF($AB271="","PROSES","SELESAI"))</f>
        <v/>
      </c>
    </row>
    <row r="272">
      <c r="AC272" s="8">
        <f>IF($C272="","",IF($AB272="","PROSES","SELESAI"))</f>
        <v/>
      </c>
    </row>
    <row r="273">
      <c r="AC273" s="8">
        <f>IF($C273="","",IF($AB273="","PROSES","SELESAI"))</f>
        <v/>
      </c>
    </row>
    <row r="274">
      <c r="AC274" s="8">
        <f>IF($C274="","",IF($AB274="","PROSES","SELESAI"))</f>
        <v/>
      </c>
    </row>
    <row r="275">
      <c r="AC275" s="8">
        <f>IF($C275="","",IF($AB275="","PROSES","SELESAI"))</f>
        <v/>
      </c>
    </row>
    <row r="276">
      <c r="AC276" s="8">
        <f>IF($C276="","",IF($AB276="","PROSES","SELESAI"))</f>
        <v/>
      </c>
    </row>
    <row r="277">
      <c r="AC277" s="8">
        <f>IF($C277="","",IF($AB277="","PROSES","SELESAI"))</f>
        <v/>
      </c>
    </row>
    <row r="278">
      <c r="AC278" s="8">
        <f>IF($C278="","",IF($AB278="","PROSES","SELESAI"))</f>
        <v/>
      </c>
    </row>
    <row r="279">
      <c r="AC279" s="8">
        <f>IF($C279="","",IF($AB279="","PROSES","SELESAI"))</f>
        <v/>
      </c>
    </row>
    <row r="280">
      <c r="AC280" s="8">
        <f>IF($C280="","",IF($AB280="","PROSES","SELESAI"))</f>
        <v/>
      </c>
    </row>
    <row r="281">
      <c r="AC281" s="8">
        <f>IF($C281="","",IF($AB281="","PROSES","SELESAI"))</f>
        <v/>
      </c>
    </row>
    <row r="282">
      <c r="AC282" s="8">
        <f>IF($C282="","",IF($AB282="","PROSES","SELESAI"))</f>
        <v/>
      </c>
    </row>
    <row r="283">
      <c r="AC283" s="8">
        <f>IF($C283="","",IF($AB283="","PROSES","SELESAI"))</f>
        <v/>
      </c>
    </row>
    <row r="284">
      <c r="AC284" s="8">
        <f>IF($C284="","",IF($AB284="","PROSES","SELESAI"))</f>
        <v/>
      </c>
    </row>
    <row r="285">
      <c r="AC285" s="8">
        <f>IF($C285="","",IF($AB285="","PROSES","SELESAI"))</f>
        <v/>
      </c>
    </row>
    <row r="286">
      <c r="AC286" s="8">
        <f>IF($C286="","",IF($AB286="","PROSES","SELESAI"))</f>
        <v/>
      </c>
    </row>
    <row r="287">
      <c r="AC287" s="8">
        <f>IF($C287="","",IF($AB287="","PROSES","SELESAI"))</f>
        <v/>
      </c>
    </row>
    <row r="288">
      <c r="AC288" s="8">
        <f>IF($C288="","",IF($AB288="","PROSES","SELESAI"))</f>
        <v/>
      </c>
    </row>
    <row r="289">
      <c r="AC289" s="8">
        <f>IF($C289="","",IF($AB289="","PROSES","SELESAI"))</f>
        <v/>
      </c>
    </row>
    <row r="290">
      <c r="AC290" s="8">
        <f>IF($C290="","",IF($AB290="","PROSES","SELESAI"))</f>
        <v/>
      </c>
    </row>
    <row r="291">
      <c r="AC291" s="8">
        <f>IF($C291="","",IF($AB291="","PROSES","SELESAI"))</f>
        <v/>
      </c>
    </row>
    <row r="292">
      <c r="AC292" s="8">
        <f>IF($C292="","",IF($AB292="","PROSES","SELESAI"))</f>
        <v/>
      </c>
    </row>
    <row r="293">
      <c r="AC293" s="8">
        <f>IF($C293="","",IF($AB293="","PROSES","SELESAI"))</f>
        <v/>
      </c>
    </row>
    <row r="294">
      <c r="AC294" s="8">
        <f>IF($C294="","",IF($AB294="","PROSES","SELESAI"))</f>
        <v/>
      </c>
    </row>
    <row r="295">
      <c r="AC295" s="8">
        <f>IF($C295="","",IF($AB295="","PROSES","SELESAI"))</f>
        <v/>
      </c>
    </row>
    <row r="296">
      <c r="AC296" s="8">
        <f>IF($C296="","",IF($AB296="","PROSES","SELESAI"))</f>
        <v/>
      </c>
    </row>
    <row r="297">
      <c r="AC297" s="8">
        <f>IF($C297="","",IF($AB297="","PROSES","SELESAI"))</f>
        <v/>
      </c>
    </row>
    <row r="298">
      <c r="AC298" s="8">
        <f>IF($C298="","",IF($AB298="","PROSES","SELESAI"))</f>
        <v/>
      </c>
    </row>
    <row r="299">
      <c r="AC299" s="8">
        <f>IF($C299="","",IF($AB299="","PROSES","SELESAI"))</f>
        <v/>
      </c>
    </row>
    <row r="300">
      <c r="AC300" s="8">
        <f>IF($C300="","",IF($AB300="","PROSES","SELESAI"))</f>
        <v/>
      </c>
    </row>
    <row r="301">
      <c r="AC301" s="8">
        <f>IF($C301="","",IF($AB301="","PROSES","SELESAI"))</f>
        <v/>
      </c>
    </row>
    <row r="302">
      <c r="AC302" s="8">
        <f>IF($C302="","",IF($AB302="","PROSES","SELESAI"))</f>
        <v/>
      </c>
    </row>
    <row r="303">
      <c r="AC303" s="8">
        <f>IF($C303="","",IF($AB303="","PROSES","SELESAI"))</f>
        <v/>
      </c>
    </row>
    <row r="304">
      <c r="AC304" s="8">
        <f>IF($C304="","",IF($AB304="","PROSES","SELESAI"))</f>
        <v/>
      </c>
    </row>
    <row r="305">
      <c r="AC305" s="8">
        <f>IF($C305="","",IF($AB305="","PROSES","SELESAI"))</f>
        <v/>
      </c>
    </row>
    <row r="306">
      <c r="AC306" s="8">
        <f>IF($C306="","",IF($AB306="","PROSES","SELESAI"))</f>
        <v/>
      </c>
    </row>
    <row r="307">
      <c r="AC307" s="8">
        <f>IF($C307="","",IF($AB307="","PROSES","SELESAI"))</f>
        <v/>
      </c>
    </row>
    <row r="308">
      <c r="AC308" s="8">
        <f>IF($C308="","",IF($AB308="","PROSES","SELESAI"))</f>
        <v/>
      </c>
    </row>
    <row r="309">
      <c r="AC309" s="8">
        <f>IF($C309="","",IF($AB309="","PROSES","SELESAI"))</f>
        <v/>
      </c>
    </row>
    <row r="310">
      <c r="AC310" s="8">
        <f>IF($C310="","",IF($AB310="","PROSES","SELESAI"))</f>
        <v/>
      </c>
    </row>
    <row r="311">
      <c r="AC311" s="8">
        <f>IF($C311="","",IF($AB311="","PROSES","SELESAI"))</f>
        <v/>
      </c>
    </row>
    <row r="312">
      <c r="AC312" s="8">
        <f>IF($C312="","",IF($AB312="","PROSES","SELESAI"))</f>
        <v/>
      </c>
    </row>
    <row r="313">
      <c r="AC313" s="8">
        <f>IF($C313="","",IF($AB313="","PROSES","SELESAI"))</f>
        <v/>
      </c>
    </row>
    <row r="314">
      <c r="AC314" s="8">
        <f>IF($C314="","",IF($AB314="","PROSES","SELESAI"))</f>
        <v/>
      </c>
    </row>
    <row r="315">
      <c r="AC315" s="8">
        <f>IF($C315="","",IF($AB315="","PROSES","SELESAI"))</f>
        <v/>
      </c>
    </row>
    <row r="316">
      <c r="AC316" s="8">
        <f>IF($C316="","",IF($AB316="","PROSES","SELESAI"))</f>
        <v/>
      </c>
    </row>
    <row r="317">
      <c r="AC317" s="8">
        <f>IF($C317="","",IF($AB317="","PROSES","SELESAI"))</f>
        <v/>
      </c>
    </row>
    <row r="318">
      <c r="AC318" s="8">
        <f>IF($C318="","",IF($AB318="","PROSES","SELESAI"))</f>
        <v/>
      </c>
    </row>
    <row r="319">
      <c r="AC319" s="8">
        <f>IF($C319="","",IF($AB319="","PROSES","SELESAI"))</f>
        <v/>
      </c>
    </row>
    <row r="320">
      <c r="AC320" s="8">
        <f>IF($C320="","",IF($AB320="","PROSES","SELESAI"))</f>
        <v/>
      </c>
    </row>
    <row r="321">
      <c r="AC321" s="8">
        <f>IF($C321="","",IF($AB321="","PROSES","SELESAI"))</f>
        <v/>
      </c>
    </row>
    <row r="322">
      <c r="AC322" s="8">
        <f>IF($C322="","",IF($AB322="","PROSES","SELESAI"))</f>
        <v/>
      </c>
    </row>
    <row r="323">
      <c r="AC323" s="8">
        <f>IF($C323="","",IF($AB323="","PROSES","SELESAI"))</f>
        <v/>
      </c>
    </row>
    <row r="324">
      <c r="AC324" s="8">
        <f>IF($C324="","",IF($AB324="","PROSES","SELESAI"))</f>
        <v/>
      </c>
    </row>
    <row r="325">
      <c r="AC325" s="8">
        <f>IF($C325="","",IF($AB325="","PROSES","SELESAI"))</f>
        <v/>
      </c>
    </row>
    <row r="326">
      <c r="AC326" s="8">
        <f>IF($C326="","",IF($AB326="","PROSES","SELESAI"))</f>
        <v/>
      </c>
    </row>
    <row r="327">
      <c r="AC327" s="8">
        <f>IF($C327="","",IF($AB327="","PROSES","SELESAI"))</f>
        <v/>
      </c>
    </row>
    <row r="328">
      <c r="AC328" s="8">
        <f>IF($C328="","",IF($AB328="","PROSES","SELESAI"))</f>
        <v/>
      </c>
    </row>
    <row r="329">
      <c r="AC329" s="8">
        <f>IF($C329="","",IF($AB329="","PROSES","SELESAI"))</f>
        <v/>
      </c>
    </row>
    <row r="330">
      <c r="AC330" s="8">
        <f>IF($C330="","",IF($AB330="","PROSES","SELESAI"))</f>
        <v/>
      </c>
    </row>
    <row r="331">
      <c r="AC331" s="8">
        <f>IF($C331="","",IF($AB331="","PROSES","SELESAI"))</f>
        <v/>
      </c>
    </row>
    <row r="332">
      <c r="AC332" s="8">
        <f>IF($C332="","",IF($AB332="","PROSES","SELESAI"))</f>
        <v/>
      </c>
    </row>
    <row r="333">
      <c r="AC333" s="8">
        <f>IF($C333="","",IF($AB333="","PROSES","SELESAI"))</f>
        <v/>
      </c>
    </row>
    <row r="334">
      <c r="AC334" s="8">
        <f>IF($C334="","",IF($AB334="","PROSES","SELESAI"))</f>
        <v/>
      </c>
    </row>
    <row r="335">
      <c r="AC335" s="8">
        <f>IF($C335="","",IF($AB335="","PROSES","SELESAI"))</f>
        <v/>
      </c>
    </row>
    <row r="336">
      <c r="AC336" s="8">
        <f>IF($C336="","",IF($AB336="","PROSES","SELESAI"))</f>
        <v/>
      </c>
    </row>
    <row r="337">
      <c r="AC337" s="8">
        <f>IF($C337="","",IF($AB337="","PROSES","SELESAI"))</f>
        <v/>
      </c>
    </row>
    <row r="338">
      <c r="AC338" s="8">
        <f>IF($C338="","",IF($AB338="","PROSES","SELESAI"))</f>
        <v/>
      </c>
    </row>
    <row r="339">
      <c r="AC339" s="8">
        <f>IF($C339="","",IF($AB339="","PROSES","SELESAI"))</f>
        <v/>
      </c>
    </row>
    <row r="340">
      <c r="AC340" s="8">
        <f>IF($C340="","",IF($AB340="","PROSES","SELESAI"))</f>
        <v/>
      </c>
    </row>
    <row r="341">
      <c r="AC341" s="8">
        <f>IF($C341="","",IF($AB341="","PROSES","SELESAI"))</f>
        <v/>
      </c>
    </row>
    <row r="342">
      <c r="AC342" s="8">
        <f>IF($C342="","",IF($AB342="","PROSES","SELESAI"))</f>
        <v/>
      </c>
    </row>
    <row r="343">
      <c r="AC343" s="8">
        <f>IF($C343="","",IF($AB343="","PROSES","SELESAI"))</f>
        <v/>
      </c>
    </row>
    <row r="344">
      <c r="AC344" s="8">
        <f>IF($C344="","",IF($AB344="","PROSES","SELESAI"))</f>
        <v/>
      </c>
    </row>
    <row r="345">
      <c r="AC345" s="8">
        <f>IF($C345="","",IF($AB345="","PROSES","SELESAI"))</f>
        <v/>
      </c>
    </row>
    <row r="346">
      <c r="AC346" s="8">
        <f>IF($C346="","",IF($AB346="","PROSES","SELESAI"))</f>
        <v/>
      </c>
    </row>
    <row r="347">
      <c r="AC347" s="8">
        <f>IF($C347="","",IF($AB347="","PROSES","SELESAI"))</f>
        <v/>
      </c>
    </row>
    <row r="348">
      <c r="AC348" s="8">
        <f>IF($C348="","",IF($AB348="","PROSES","SELESAI"))</f>
        <v/>
      </c>
    </row>
    <row r="349">
      <c r="AC349" s="8">
        <f>IF($C349="","",IF($AB349="","PROSES","SELESAI"))</f>
        <v/>
      </c>
    </row>
    <row r="350">
      <c r="AC350" s="8">
        <f>IF($C350="","",IF($AB350="","PROSES","SELESAI"))</f>
        <v/>
      </c>
    </row>
    <row r="351">
      <c r="AC351" s="8">
        <f>IF($C351="","",IF($AB351="","PROSES","SELESAI"))</f>
        <v/>
      </c>
    </row>
    <row r="352">
      <c r="AC352" s="8">
        <f>IF($C352="","",IF($AB352="","PROSES","SELESAI"))</f>
        <v/>
      </c>
    </row>
    <row r="353">
      <c r="AC353" s="8">
        <f>IF($C353="","",IF($AB353="","PROSES","SELESAI"))</f>
        <v/>
      </c>
    </row>
    <row r="354">
      <c r="AC354" s="8">
        <f>IF($C354="","",IF($AB354="","PROSES","SELESAI"))</f>
        <v/>
      </c>
    </row>
    <row r="355">
      <c r="AC355" s="8">
        <f>IF($C355="","",IF($AB355="","PROSES","SELESAI"))</f>
        <v/>
      </c>
    </row>
    <row r="356">
      <c r="AC356" s="8">
        <f>IF($C356="","",IF($AB356="","PROSES","SELESAI"))</f>
        <v/>
      </c>
    </row>
    <row r="357">
      <c r="AC357" s="8">
        <f>IF($C357="","",IF($AB357="","PROSES","SELESAI"))</f>
        <v/>
      </c>
    </row>
    <row r="358">
      <c r="AC358" s="8">
        <f>IF($C358="","",IF($AB358="","PROSES","SELESAI"))</f>
        <v/>
      </c>
    </row>
    <row r="359">
      <c r="AC359" s="8">
        <f>IF($C359="","",IF($AB359="","PROSES","SELESAI"))</f>
        <v/>
      </c>
    </row>
    <row r="360">
      <c r="AC360" s="8">
        <f>IF($C360="","",IF($AB360="","PROSES","SELESAI"))</f>
        <v/>
      </c>
    </row>
    <row r="361">
      <c r="AC361" s="8">
        <f>IF($C361="","",IF($AB361="","PROSES","SELESAI"))</f>
        <v/>
      </c>
    </row>
    <row r="362">
      <c r="AC362" s="8">
        <f>IF($C362="","",IF($AB362="","PROSES","SELESAI"))</f>
        <v/>
      </c>
    </row>
    <row r="363">
      <c r="AC363" s="8">
        <f>IF($C363="","",IF($AB363="","PROSES","SELESAI"))</f>
        <v/>
      </c>
    </row>
    <row r="364">
      <c r="AC364" s="8">
        <f>IF($C364="","",IF($AB364="","PROSES","SELESAI"))</f>
        <v/>
      </c>
    </row>
    <row r="365">
      <c r="AC365" s="8">
        <f>IF($C365="","",IF($AB365="","PROSES","SELESAI"))</f>
        <v/>
      </c>
    </row>
    <row r="366">
      <c r="AC366" s="8">
        <f>IF($C366="","",IF($AB366="","PROSES","SELESAI"))</f>
        <v/>
      </c>
    </row>
    <row r="367">
      <c r="AC367" s="8">
        <f>IF($C367="","",IF($AB367="","PROSES","SELESAI"))</f>
        <v/>
      </c>
    </row>
    <row r="368">
      <c r="AC368" s="8">
        <f>IF($C368="","",IF($AB368="","PROSES","SELESAI"))</f>
        <v/>
      </c>
    </row>
    <row r="369">
      <c r="AC369" s="8">
        <f>IF($C369="","",IF($AB369="","PROSES","SELESAI"))</f>
        <v/>
      </c>
    </row>
    <row r="370">
      <c r="AC370" s="8">
        <f>IF($C370="","",IF($AB370="","PROSES","SELESAI"))</f>
        <v/>
      </c>
    </row>
    <row r="371">
      <c r="AC371" s="8">
        <f>IF($C371="","",IF($AB371="","PROSES","SELESAI"))</f>
        <v/>
      </c>
    </row>
    <row r="372">
      <c r="AC372" s="8">
        <f>IF($C372="","",IF($AB372="","PROSES","SELESAI"))</f>
        <v/>
      </c>
    </row>
    <row r="373">
      <c r="AC373" s="8">
        <f>IF($C373="","",IF($AB373="","PROSES","SELESAI"))</f>
        <v/>
      </c>
    </row>
    <row r="374">
      <c r="AC374" s="8">
        <f>IF($C374="","",IF($AB374="","PROSES","SELESAI"))</f>
        <v/>
      </c>
    </row>
    <row r="375">
      <c r="AC375" s="8">
        <f>IF($C375="","",IF($AB375="","PROSES","SELESAI"))</f>
        <v/>
      </c>
    </row>
    <row r="376">
      <c r="AC376" s="8">
        <f>IF($C376="","",IF($AB376="","PROSES","SELESAI"))</f>
        <v/>
      </c>
    </row>
    <row r="377">
      <c r="AC377" s="8">
        <f>IF($C377="","",IF($AB377="","PROSES","SELESAI"))</f>
        <v/>
      </c>
    </row>
    <row r="378">
      <c r="AC378" s="8">
        <f>IF($C378="","",IF($AB378="","PROSES","SELESAI"))</f>
        <v/>
      </c>
    </row>
    <row r="379">
      <c r="AC379" s="8">
        <f>IF($C379="","",IF($AB379="","PROSES","SELESAI"))</f>
        <v/>
      </c>
    </row>
    <row r="380">
      <c r="AC380" s="8">
        <f>IF($C380="","",IF($AB380="","PROSES","SELESAI"))</f>
        <v/>
      </c>
    </row>
    <row r="381">
      <c r="AC381" s="8">
        <f>IF($C381="","",IF($AB381="","PROSES","SELESAI"))</f>
        <v/>
      </c>
    </row>
    <row r="382">
      <c r="AC382" s="8">
        <f>IF($C382="","",IF($AB382="","PROSES","SELESAI"))</f>
        <v/>
      </c>
    </row>
    <row r="383">
      <c r="AC383" s="8">
        <f>IF($C383="","",IF($AB383="","PROSES","SELESAI"))</f>
        <v/>
      </c>
    </row>
    <row r="384">
      <c r="AC384" s="8">
        <f>IF($C384="","",IF($AB384="","PROSES","SELESAI"))</f>
        <v/>
      </c>
    </row>
    <row r="385">
      <c r="AC385" s="8">
        <f>IF($C385="","",IF($AB385="","PROSES","SELESAI"))</f>
        <v/>
      </c>
    </row>
    <row r="386">
      <c r="AC386" s="8">
        <f>IF($C386="","",IF($AB386="","PROSES","SELESAI"))</f>
        <v/>
      </c>
    </row>
    <row r="387">
      <c r="AC387" s="8">
        <f>IF($C387="","",IF($AB387="","PROSES","SELESAI"))</f>
        <v/>
      </c>
    </row>
    <row r="388">
      <c r="AC388" s="8">
        <f>IF($C388="","",IF($AB388="","PROSES","SELESAI"))</f>
        <v/>
      </c>
    </row>
    <row r="389">
      <c r="AC389" s="8">
        <f>IF($C389="","",IF($AB389="","PROSES","SELESAI"))</f>
        <v/>
      </c>
    </row>
    <row r="390">
      <c r="AC390" s="8">
        <f>IF($C390="","",IF($AB390="","PROSES","SELESAI"))</f>
        <v/>
      </c>
    </row>
    <row r="391">
      <c r="AC391" s="8">
        <f>IF($C391="","",IF($AB391="","PROSES","SELESAI"))</f>
        <v/>
      </c>
    </row>
    <row r="392">
      <c r="AC392" s="8">
        <f>IF($C392="","",IF($AB392="","PROSES","SELESAI"))</f>
        <v/>
      </c>
    </row>
    <row r="393">
      <c r="AC393" s="8">
        <f>IF($C393="","",IF($AB393="","PROSES","SELESAI"))</f>
        <v/>
      </c>
    </row>
    <row r="394">
      <c r="AC394" s="8">
        <f>IF($C394="","",IF($AB394="","PROSES","SELESAI"))</f>
        <v/>
      </c>
    </row>
    <row r="395">
      <c r="AC395" s="8">
        <f>IF($C395="","",IF($AB395="","PROSES","SELESAI"))</f>
        <v/>
      </c>
    </row>
    <row r="396">
      <c r="AC396" s="8">
        <f>IF($C396="","",IF($AB396="","PROSES","SELESAI"))</f>
        <v/>
      </c>
    </row>
    <row r="397">
      <c r="AC397" s="8">
        <f>IF($C397="","",IF($AB397="","PROSES","SELESAI"))</f>
        <v/>
      </c>
    </row>
    <row r="398">
      <c r="AC398" s="8">
        <f>IF($C398="","",IF($AB398="","PROSES","SELESAI"))</f>
        <v/>
      </c>
    </row>
    <row r="399">
      <c r="AC399" s="8">
        <f>IF($C399="","",IF($AB399="","PROSES","SELESAI"))</f>
        <v/>
      </c>
    </row>
    <row r="400">
      <c r="AC400" s="8">
        <f>IF($C400="","",IF($AB400="","PROSES","SELESAI"))</f>
        <v/>
      </c>
    </row>
    <row r="401">
      <c r="AC401" s="8">
        <f>IF($C401="","",IF($AB401="","PROSES","SELESAI"))</f>
        <v/>
      </c>
    </row>
    <row r="402">
      <c r="AC402" s="8">
        <f>IF($C402="","",IF($AB402="","PROSES","SELESAI"))</f>
        <v/>
      </c>
    </row>
    <row r="403">
      <c r="AC403" s="8">
        <f>IF($C403="","",IF($AB403="","PROSES","SELESAI"))</f>
        <v/>
      </c>
    </row>
    <row r="404">
      <c r="AC404" s="8">
        <f>IF($C404="","",IF($AB404="","PROSES","SELESAI"))</f>
        <v/>
      </c>
    </row>
    <row r="405">
      <c r="AC405" s="8">
        <f>IF($C405="","",IF($AB405="","PROSES","SELESAI"))</f>
        <v/>
      </c>
    </row>
    <row r="406">
      <c r="AC406" s="8">
        <f>IF($C406="","",IF($AB406="","PROSES","SELESAI"))</f>
        <v/>
      </c>
    </row>
    <row r="407">
      <c r="AC407" s="8">
        <f>IF($C407="","",IF($AB407="","PROSES","SELESAI"))</f>
        <v/>
      </c>
    </row>
    <row r="408">
      <c r="AC408" s="8">
        <f>IF($C408="","",IF($AB408="","PROSES","SELESAI"))</f>
        <v/>
      </c>
    </row>
    <row r="409">
      <c r="AC409" s="8">
        <f>IF($C409="","",IF($AB409="","PROSES","SELESAI"))</f>
        <v/>
      </c>
    </row>
    <row r="410">
      <c r="AC410" s="8">
        <f>IF($C410="","",IF($AB410="","PROSES","SELESAI"))</f>
        <v/>
      </c>
    </row>
    <row r="411">
      <c r="AC411" s="8">
        <f>IF($C411="","",IF($AB411="","PROSES","SELESAI"))</f>
        <v/>
      </c>
    </row>
    <row r="412">
      <c r="AC412" s="8">
        <f>IF($C412="","",IF($AB412="","PROSES","SELESAI"))</f>
        <v/>
      </c>
    </row>
    <row r="413">
      <c r="AC413" s="8">
        <f>IF($C413="","",IF($AB413="","PROSES","SELESAI"))</f>
        <v/>
      </c>
    </row>
    <row r="414">
      <c r="AC414" s="8">
        <f>IF($C414="","",IF($AB414="","PROSES","SELESAI"))</f>
        <v/>
      </c>
    </row>
    <row r="415">
      <c r="AC415" s="8">
        <f>IF($C415="","",IF($AB415="","PROSES","SELESAI"))</f>
        <v/>
      </c>
    </row>
    <row r="416">
      <c r="AC416" s="8">
        <f>IF($C416="","",IF($AB416="","PROSES","SELESAI"))</f>
        <v/>
      </c>
    </row>
    <row r="417">
      <c r="AC417" s="8">
        <f>IF($C417="","",IF($AB417="","PROSES","SELESAI"))</f>
        <v/>
      </c>
    </row>
    <row r="418">
      <c r="AC418" s="8">
        <f>IF($C418="","",IF($AB418="","PROSES","SELESAI"))</f>
        <v/>
      </c>
    </row>
    <row r="419">
      <c r="AC419" s="8">
        <f>IF($C419="","",IF($AB419="","PROSES","SELESAI"))</f>
        <v/>
      </c>
    </row>
    <row r="420">
      <c r="AC420" s="8">
        <f>IF($C420="","",IF($AB420="","PROSES","SELESAI"))</f>
        <v/>
      </c>
    </row>
    <row r="421">
      <c r="AC421" s="8">
        <f>IF($C421="","",IF($AB421="","PROSES","SELESAI"))</f>
        <v/>
      </c>
    </row>
    <row r="422">
      <c r="AC422" s="8">
        <f>IF($C422="","",IF($AB422="","PROSES","SELESAI"))</f>
        <v/>
      </c>
    </row>
    <row r="423">
      <c r="AC423" s="8">
        <f>IF($C423="","",IF($AB423="","PROSES","SELESAI"))</f>
        <v/>
      </c>
    </row>
    <row r="424">
      <c r="AC424" s="8">
        <f>IF($C424="","",IF($AB424="","PROSES","SELESAI"))</f>
        <v/>
      </c>
    </row>
    <row r="425">
      <c r="AC425" s="8">
        <f>IF($C425="","",IF($AB425="","PROSES","SELESAI"))</f>
        <v/>
      </c>
    </row>
    <row r="426">
      <c r="AC426" s="8">
        <f>IF($C426="","",IF($AB426="","PROSES","SELESAI"))</f>
        <v/>
      </c>
    </row>
    <row r="427">
      <c r="AC427" s="8">
        <f>IF($C427="","",IF($AB427="","PROSES","SELESAI"))</f>
        <v/>
      </c>
    </row>
    <row r="428">
      <c r="AC428" s="8">
        <f>IF($C428="","",IF($AB428="","PROSES","SELESAI"))</f>
        <v/>
      </c>
    </row>
    <row r="429">
      <c r="AC429" s="8">
        <f>IF($C429="","",IF($AB429="","PROSES","SELESAI"))</f>
        <v/>
      </c>
    </row>
    <row r="430">
      <c r="AC430" s="8">
        <f>IF($C430="","",IF($AB430="","PROSES","SELESAI"))</f>
        <v/>
      </c>
    </row>
    <row r="431">
      <c r="AC431" s="8">
        <f>IF($C431="","",IF($AB431="","PROSES","SELESAI"))</f>
        <v/>
      </c>
    </row>
    <row r="432">
      <c r="AC432" s="8">
        <f>IF($C432="","",IF($AB432="","PROSES","SELESAI"))</f>
        <v/>
      </c>
    </row>
    <row r="433">
      <c r="AC433" s="8">
        <f>IF($C433="","",IF($AB433="","PROSES","SELESAI"))</f>
        <v/>
      </c>
    </row>
    <row r="434">
      <c r="AC434" s="8">
        <f>IF($C434="","",IF($AB434="","PROSES","SELESAI"))</f>
        <v/>
      </c>
    </row>
    <row r="435">
      <c r="AC435" s="8">
        <f>IF($C435="","",IF($AB435="","PROSES","SELESAI"))</f>
        <v/>
      </c>
    </row>
    <row r="436">
      <c r="AC436" s="8">
        <f>IF($C436="","",IF($AB436="","PROSES","SELESAI"))</f>
        <v/>
      </c>
    </row>
    <row r="437">
      <c r="AC437" s="8">
        <f>IF($C437="","",IF($AB437="","PROSES","SELESAI"))</f>
        <v/>
      </c>
    </row>
    <row r="438">
      <c r="AC438" s="8">
        <f>IF($C438="","",IF($AB438="","PROSES","SELESAI"))</f>
        <v/>
      </c>
    </row>
    <row r="439">
      <c r="AC439" s="8">
        <f>IF($C439="","",IF($AB439="","PROSES","SELESAI"))</f>
        <v/>
      </c>
    </row>
    <row r="440">
      <c r="AC440" s="8">
        <f>IF($C440="","",IF($AB440="","PROSES","SELESAI"))</f>
        <v/>
      </c>
    </row>
    <row r="441">
      <c r="AC441" s="8">
        <f>IF($C441="","",IF($AB441="","PROSES","SELESAI"))</f>
        <v/>
      </c>
    </row>
    <row r="442">
      <c r="AC442" s="8">
        <f>IF($C442="","",IF($AB442="","PROSES","SELESAI"))</f>
        <v/>
      </c>
    </row>
    <row r="443">
      <c r="AC443" s="8">
        <f>IF($C443="","",IF($AB443="","PROSES","SELESAI"))</f>
        <v/>
      </c>
    </row>
    <row r="444">
      <c r="AC444" s="8">
        <f>IF($C444="","",IF($AB444="","PROSES","SELESAI"))</f>
        <v/>
      </c>
    </row>
    <row r="445">
      <c r="AC445" s="8">
        <f>IF($C445="","",IF($AB445="","PROSES","SELESAI"))</f>
        <v/>
      </c>
    </row>
    <row r="446">
      <c r="AC446" s="8">
        <f>IF($C446="","",IF($AB446="","PROSES","SELESAI"))</f>
        <v/>
      </c>
    </row>
    <row r="447">
      <c r="AC447" s="8">
        <f>IF($C447="","",IF($AB447="","PROSES","SELESAI"))</f>
        <v/>
      </c>
    </row>
    <row r="448">
      <c r="AC448" s="8">
        <f>IF($C448="","",IF($AB448="","PROSES","SELESAI"))</f>
        <v/>
      </c>
    </row>
    <row r="449">
      <c r="AC449" s="8">
        <f>IF($C449="","",IF($AB449="","PROSES","SELESAI"))</f>
        <v/>
      </c>
    </row>
    <row r="450">
      <c r="AC450" s="8">
        <f>IF($C450="","",IF($AB450="","PROSES","SELESAI"))</f>
        <v/>
      </c>
    </row>
    <row r="451">
      <c r="AC451" s="8">
        <f>IF($C451="","",IF($AB451="","PROSES","SELESAI"))</f>
        <v/>
      </c>
    </row>
    <row r="452">
      <c r="AC452" s="8">
        <f>IF($C452="","",IF($AB452="","PROSES","SELESAI"))</f>
        <v/>
      </c>
    </row>
    <row r="453">
      <c r="AC453" s="8">
        <f>IF($C453="","",IF($AB453="","PROSES","SELESAI"))</f>
        <v/>
      </c>
    </row>
    <row r="454">
      <c r="AC454" s="8">
        <f>IF($C454="","",IF($AB454="","PROSES","SELESAI"))</f>
        <v/>
      </c>
    </row>
    <row r="455">
      <c r="AC455" s="8">
        <f>IF($C455="","",IF($AB455="","PROSES","SELESAI"))</f>
        <v/>
      </c>
    </row>
    <row r="456">
      <c r="AC456" s="8">
        <f>IF($C456="","",IF($AB456="","PROSES","SELESAI"))</f>
        <v/>
      </c>
    </row>
    <row r="457">
      <c r="AC457" s="8">
        <f>IF($C457="","",IF($AB457="","PROSES","SELESAI"))</f>
        <v/>
      </c>
    </row>
    <row r="458">
      <c r="AC458" s="8">
        <f>IF($C458="","",IF($AB458="","PROSES","SELESAI"))</f>
        <v/>
      </c>
    </row>
    <row r="459">
      <c r="AC459" s="8">
        <f>IF($C459="","",IF($AB459="","PROSES","SELESAI"))</f>
        <v/>
      </c>
    </row>
    <row r="460">
      <c r="AC460" s="8">
        <f>IF($C460="","",IF($AB460="","PROSES","SELESAI"))</f>
        <v/>
      </c>
    </row>
    <row r="461">
      <c r="AC461" s="8">
        <f>IF($C461="","",IF($AB461="","PROSES","SELESAI"))</f>
        <v/>
      </c>
    </row>
    <row r="462">
      <c r="AC462" s="8">
        <f>IF($C462="","",IF($AB462="","PROSES","SELESAI"))</f>
        <v/>
      </c>
    </row>
    <row r="463">
      <c r="AC463" s="8">
        <f>IF($C463="","",IF($AB463="","PROSES","SELESAI"))</f>
        <v/>
      </c>
    </row>
    <row r="464">
      <c r="AC464" s="8">
        <f>IF($C464="","",IF($AB464="","PROSES","SELESAI"))</f>
        <v/>
      </c>
    </row>
    <row r="465">
      <c r="AC465" s="8">
        <f>IF($C465="","",IF($AB465="","PROSES","SELESAI"))</f>
        <v/>
      </c>
    </row>
    <row r="466">
      <c r="AC466" s="8">
        <f>IF($C466="","",IF($AB466="","PROSES","SELESAI"))</f>
        <v/>
      </c>
    </row>
    <row r="467">
      <c r="AC467" s="8">
        <f>IF($C467="","",IF($AB467="","PROSES","SELESAI"))</f>
        <v/>
      </c>
    </row>
    <row r="468">
      <c r="AC468" s="8">
        <f>IF($C468="","",IF($AB468="","PROSES","SELESAI"))</f>
        <v/>
      </c>
    </row>
    <row r="469">
      <c r="AC469" s="8">
        <f>IF($C469="","",IF($AB469="","PROSES","SELESAI"))</f>
        <v/>
      </c>
    </row>
    <row r="470">
      <c r="AC470" s="8">
        <f>IF($C470="","",IF($AB470="","PROSES","SELESAI"))</f>
        <v/>
      </c>
    </row>
    <row r="471">
      <c r="AC471" s="8">
        <f>IF($C471="","",IF($AB471="","PROSES","SELESAI"))</f>
        <v/>
      </c>
    </row>
    <row r="472">
      <c r="AC472" s="8">
        <f>IF($C472="","",IF($AB472="","PROSES","SELESAI"))</f>
        <v/>
      </c>
    </row>
    <row r="473">
      <c r="AC473" s="8">
        <f>IF($C473="","",IF($AB473="","PROSES","SELESAI"))</f>
        <v/>
      </c>
    </row>
    <row r="474">
      <c r="AC474" s="8">
        <f>IF($C474="","",IF($AB474="","PROSES","SELESAI"))</f>
        <v/>
      </c>
    </row>
    <row r="475">
      <c r="AC475" s="8">
        <f>IF($C475="","",IF($AB475="","PROSES","SELESAI"))</f>
        <v/>
      </c>
    </row>
    <row r="476">
      <c r="AC476" s="8">
        <f>IF($C476="","",IF($AB476="","PROSES","SELESAI"))</f>
        <v/>
      </c>
    </row>
    <row r="477">
      <c r="AC477" s="8">
        <f>IF($C477="","",IF($AB477="","PROSES","SELESAI"))</f>
        <v/>
      </c>
    </row>
    <row r="478">
      <c r="AC478" s="8">
        <f>IF($C478="","",IF($AB478="","PROSES","SELESAI"))</f>
        <v/>
      </c>
    </row>
    <row r="479">
      <c r="AC479" s="8">
        <f>IF($C479="","",IF($AB479="","PROSES","SELESAI"))</f>
        <v/>
      </c>
    </row>
    <row r="480">
      <c r="AC480" s="8">
        <f>IF($C480="","",IF($AB480="","PROSES","SELESAI"))</f>
        <v/>
      </c>
    </row>
    <row r="481">
      <c r="AC481" s="8">
        <f>IF($C481="","",IF($AB481="","PROSES","SELESAI"))</f>
        <v/>
      </c>
    </row>
    <row r="482">
      <c r="AC482" s="8">
        <f>IF($C482="","",IF($AB482="","PROSES","SELESAI"))</f>
        <v/>
      </c>
    </row>
    <row r="483">
      <c r="AC483" s="8">
        <f>IF($C483="","",IF($AB483="","PROSES","SELESAI"))</f>
        <v/>
      </c>
    </row>
    <row r="484">
      <c r="AC484" s="8">
        <f>IF($C484="","",IF($AB484="","PROSES","SELESAI"))</f>
        <v/>
      </c>
    </row>
    <row r="485">
      <c r="AC485" s="8">
        <f>IF($C485="","",IF($AB485="","PROSES","SELESAI"))</f>
        <v/>
      </c>
    </row>
    <row r="486">
      <c r="AC486" s="8">
        <f>IF($C486="","",IF($AB486="","PROSES","SELESAI"))</f>
        <v/>
      </c>
    </row>
    <row r="487">
      <c r="AC487" s="8">
        <f>IF($C487="","",IF($AB487="","PROSES","SELESAI"))</f>
        <v/>
      </c>
    </row>
    <row r="488">
      <c r="AC488" s="8">
        <f>IF($C488="","",IF($AB488="","PROSES","SELESAI"))</f>
        <v/>
      </c>
    </row>
    <row r="489">
      <c r="AC489" s="8">
        <f>IF($C489="","",IF($AB489="","PROSES","SELESAI"))</f>
        <v/>
      </c>
    </row>
    <row r="490">
      <c r="AC490" s="8">
        <f>IF($C490="","",IF($AB490="","PROSES","SELESAI"))</f>
        <v/>
      </c>
    </row>
    <row r="491">
      <c r="AC491" s="8">
        <f>IF($C491="","",IF($AB491="","PROSES","SELESAI"))</f>
        <v/>
      </c>
    </row>
    <row r="492">
      <c r="AC492" s="8">
        <f>IF($C492="","",IF($AB492="","PROSES","SELESAI"))</f>
        <v/>
      </c>
    </row>
    <row r="493">
      <c r="AC493" s="8">
        <f>IF($C493="","",IF($AB493="","PROSES","SELESAI"))</f>
        <v/>
      </c>
    </row>
    <row r="494">
      <c r="AC494" s="8">
        <f>IF($C494="","",IF($AB494="","PROSES","SELESAI"))</f>
        <v/>
      </c>
    </row>
    <row r="495">
      <c r="AC495" s="8">
        <f>IF($C495="","",IF($AB495="","PROSES","SELESAI"))</f>
        <v/>
      </c>
    </row>
    <row r="496">
      <c r="AC496" s="8">
        <f>IF($C496="","",IF($AB496="","PROSES","SELESAI"))</f>
        <v/>
      </c>
    </row>
    <row r="497">
      <c r="AC497" s="8">
        <f>IF($C497="","",IF($AB497="","PROSES","SELESAI"))</f>
        <v/>
      </c>
    </row>
    <row r="498">
      <c r="AC498" s="8">
        <f>IF($C498="","",IF($AB498="","PROSES","SELESAI"))</f>
        <v/>
      </c>
    </row>
    <row r="499">
      <c r="AC499" s="8">
        <f>IF($C499="","",IF($AB499="","PROSES","SELESAI"))</f>
        <v/>
      </c>
    </row>
    <row r="500">
      <c r="AC500" s="8">
        <f>IF($C500="","",IF($AB500="","PROSES","SELESAI"))</f>
        <v/>
      </c>
    </row>
    <row r="501">
      <c r="AC501" s="8">
        <f>IF($C501="","",IF($AB501="","PROSES","SELESAI"))</f>
        <v/>
      </c>
    </row>
    <row r="502">
      <c r="AC502" s="8">
        <f>IF($C502="","",IF($AB502="","PROSES","SELESAI"))</f>
        <v/>
      </c>
    </row>
    <row r="503">
      <c r="AC503" s="8">
        <f>IF($C503="","",IF($AB503="","PROSES","SELESAI"))</f>
        <v/>
      </c>
    </row>
    <row r="504">
      <c r="AC504" s="8">
        <f>IF($C504="","",IF($AB504="","PROSES","SELESAI"))</f>
        <v/>
      </c>
    </row>
    <row r="505">
      <c r="AC505" s="8">
        <f>IF($C505="","",IF($AB505="","PROSES","SELESAI"))</f>
        <v/>
      </c>
    </row>
    <row r="506">
      <c r="AC506" s="8">
        <f>IF($C506="","",IF($AB506="","PROSES","SELESAI"))</f>
        <v/>
      </c>
    </row>
    <row r="507">
      <c r="AC507" s="8">
        <f>IF($C507="","",IF($AB507="","PROSES","SELESAI"))</f>
        <v/>
      </c>
    </row>
    <row r="508">
      <c r="AC508" s="8">
        <f>IF($C508="","",IF($AB508="","PROSES","SELESAI"))</f>
        <v/>
      </c>
    </row>
    <row r="509">
      <c r="AC509" s="8">
        <f>IF($C509="","",IF($AB509="","PROSES","SELESAI"))</f>
        <v/>
      </c>
    </row>
    <row r="510">
      <c r="AC510" s="8">
        <f>IF($C510="","",IF($AB510="","PROSES","SELESAI"))</f>
        <v/>
      </c>
    </row>
    <row r="511">
      <c r="AC511" s="8">
        <f>IF($C511="","",IF($AB511="","PROSES","SELESAI"))</f>
        <v/>
      </c>
    </row>
    <row r="512">
      <c r="AC512" s="8">
        <f>IF($C512="","",IF($AB512="","PROSES","SELESAI"))</f>
        <v/>
      </c>
    </row>
    <row r="513">
      <c r="AC513" s="8">
        <f>IF($C513="","",IF($AB513="","PROSES","SELESAI"))</f>
        <v/>
      </c>
    </row>
    <row r="514">
      <c r="AC514" s="8">
        <f>IF($C514="","",IF($AB514="","PROSES","SELESAI"))</f>
        <v/>
      </c>
    </row>
    <row r="515">
      <c r="AC515" s="8">
        <f>IF($C515="","",IF($AB515="","PROSES","SELESAI"))</f>
        <v/>
      </c>
    </row>
    <row r="516">
      <c r="AC516" s="8">
        <f>IF($C516="","",IF($AB516="","PROSES","SELESAI"))</f>
        <v/>
      </c>
    </row>
    <row r="517">
      <c r="AC517" s="8">
        <f>IF($C517="","",IF($AB517="","PROSES","SELESAI"))</f>
        <v/>
      </c>
    </row>
    <row r="518">
      <c r="AC518" s="8">
        <f>IF($C518="","",IF($AB518="","PROSES","SELESAI"))</f>
        <v/>
      </c>
    </row>
    <row r="519">
      <c r="AC519" s="8">
        <f>IF($C519="","",IF($AB519="","PROSES","SELESAI"))</f>
        <v/>
      </c>
    </row>
    <row r="520">
      <c r="AC520" s="8">
        <f>IF($C520="","",IF($AB520="","PROSES","SELESAI"))</f>
        <v/>
      </c>
    </row>
    <row r="521">
      <c r="AC521" s="8">
        <f>IF($C521="","",IF($AB521="","PROSES","SELESAI"))</f>
        <v/>
      </c>
    </row>
    <row r="522">
      <c r="AC522" s="8">
        <f>IF($C522="","",IF($AB522="","PROSES","SELESAI"))</f>
        <v/>
      </c>
    </row>
    <row r="523">
      <c r="AC523" s="8">
        <f>IF($C523="","",IF($AB523="","PROSES","SELESAI"))</f>
        <v/>
      </c>
    </row>
    <row r="524">
      <c r="AC524" s="8">
        <f>IF($C524="","",IF($AB524="","PROSES","SELESAI"))</f>
        <v/>
      </c>
    </row>
    <row r="525">
      <c r="AC525" s="8">
        <f>IF($C525="","",IF($AB525="","PROSES","SELESAI"))</f>
        <v/>
      </c>
    </row>
    <row r="526">
      <c r="AC526" s="8">
        <f>IF($C526="","",IF($AB526="","PROSES","SELESAI"))</f>
        <v/>
      </c>
    </row>
    <row r="527">
      <c r="AC527" s="8">
        <f>IF($C527="","",IF($AB527="","PROSES","SELESAI"))</f>
        <v/>
      </c>
    </row>
    <row r="528">
      <c r="AC528" s="8">
        <f>IF($C528="","",IF($AB528="","PROSES","SELESAI"))</f>
        <v/>
      </c>
    </row>
    <row r="529">
      <c r="AC529" s="8">
        <f>IF($C529="","",IF($AB529="","PROSES","SELESAI"))</f>
        <v/>
      </c>
    </row>
    <row r="530">
      <c r="AC530" s="8">
        <f>IF($C530="","",IF($AB530="","PROSES","SELESAI"))</f>
        <v/>
      </c>
    </row>
    <row r="531">
      <c r="AC531" s="8">
        <f>IF($C531="","",IF($AB531="","PROSES","SELESAI"))</f>
        <v/>
      </c>
    </row>
    <row r="532">
      <c r="AC532" s="8">
        <f>IF($C532="","",IF($AB532="","PROSES","SELESAI"))</f>
        <v/>
      </c>
    </row>
    <row r="533">
      <c r="AC533" s="8">
        <f>IF($C533="","",IF($AB533="","PROSES","SELESAI"))</f>
        <v/>
      </c>
    </row>
    <row r="534">
      <c r="AC534" s="8">
        <f>IF($C534="","",IF($AB534="","PROSES","SELESAI"))</f>
        <v/>
      </c>
    </row>
    <row r="535">
      <c r="AC535" s="8">
        <f>IF($C535="","",IF($AB535="","PROSES","SELESAI"))</f>
        <v/>
      </c>
    </row>
    <row r="536">
      <c r="AC536" s="8">
        <f>IF($C536="","",IF($AB536="","PROSES","SELESAI"))</f>
        <v/>
      </c>
    </row>
    <row r="537">
      <c r="AC537" s="8">
        <f>IF($C537="","",IF($AB537="","PROSES","SELESAI"))</f>
        <v/>
      </c>
    </row>
    <row r="538">
      <c r="AC538" s="8">
        <f>IF($C538="","",IF($AB538="","PROSES","SELESAI"))</f>
        <v/>
      </c>
    </row>
    <row r="539">
      <c r="AC539" s="8">
        <f>IF($C539="","",IF($AB539="","PROSES","SELESAI"))</f>
        <v/>
      </c>
    </row>
    <row r="540">
      <c r="AC540" s="8">
        <f>IF($C540="","",IF($AB540="","PROSES","SELESAI"))</f>
        <v/>
      </c>
    </row>
    <row r="541">
      <c r="AC541" s="8">
        <f>IF($C541="","",IF($AB541="","PROSES","SELESAI"))</f>
        <v/>
      </c>
    </row>
    <row r="542">
      <c r="AC542" s="8">
        <f>IF($C542="","",IF($AB542="","PROSES","SELESAI"))</f>
        <v/>
      </c>
    </row>
    <row r="543">
      <c r="AC543" s="8">
        <f>IF($C543="","",IF($AB543="","PROSES","SELESAI"))</f>
        <v/>
      </c>
    </row>
    <row r="544">
      <c r="AC544" s="8">
        <f>IF($C544="","",IF($AB544="","PROSES","SELESAI"))</f>
        <v/>
      </c>
    </row>
    <row r="545">
      <c r="AC545" s="8">
        <f>IF($C545="","",IF($AB545="","PROSES","SELESAI"))</f>
        <v/>
      </c>
    </row>
    <row r="546">
      <c r="AC546" s="8">
        <f>IF($C546="","",IF($AB546="","PROSES","SELESAI"))</f>
        <v/>
      </c>
    </row>
    <row r="547">
      <c r="AC547" s="8">
        <f>IF($C547="","",IF($AB547="","PROSES","SELESAI"))</f>
        <v/>
      </c>
    </row>
    <row r="548">
      <c r="AC548" s="8">
        <f>IF($C548="","",IF($AB548="","PROSES","SELESAI"))</f>
        <v/>
      </c>
    </row>
    <row r="549">
      <c r="AC549" s="8">
        <f>IF($C549="","",IF($AB549="","PROSES","SELESAI"))</f>
        <v/>
      </c>
    </row>
    <row r="550">
      <c r="AC550" s="8">
        <f>IF($C550="","",IF($AB550="","PROSES","SELESAI"))</f>
        <v/>
      </c>
    </row>
    <row r="551">
      <c r="AC551" s="8">
        <f>IF($C551="","",IF($AB551="","PROSES","SELESAI"))</f>
        <v/>
      </c>
    </row>
    <row r="552">
      <c r="AC552" s="8">
        <f>IF($C552="","",IF($AB552="","PROSES","SELESAI"))</f>
        <v/>
      </c>
    </row>
    <row r="553">
      <c r="AC553" s="8">
        <f>IF($C553="","",IF($AB553="","PROSES","SELESAI"))</f>
        <v/>
      </c>
    </row>
    <row r="554">
      <c r="AC554" s="8">
        <f>IF($C554="","",IF($AB554="","PROSES","SELESAI"))</f>
        <v/>
      </c>
    </row>
    <row r="555">
      <c r="AC555" s="8">
        <f>IF($C555="","",IF($AB555="","PROSES","SELESAI"))</f>
        <v/>
      </c>
    </row>
    <row r="556">
      <c r="AC556" s="8">
        <f>IF($C556="","",IF($AB556="","PROSES","SELESAI"))</f>
        <v/>
      </c>
    </row>
    <row r="557">
      <c r="AC557" s="8">
        <f>IF($C557="","",IF($AB557="","PROSES","SELESAI"))</f>
        <v/>
      </c>
    </row>
    <row r="558">
      <c r="AC558" s="8">
        <f>IF($C558="","",IF($AB558="","PROSES","SELESAI"))</f>
        <v/>
      </c>
    </row>
    <row r="559">
      <c r="AC559" s="8">
        <f>IF($C559="","",IF($AB559="","PROSES","SELESAI"))</f>
        <v/>
      </c>
    </row>
    <row r="560">
      <c r="AC560" s="8">
        <f>IF($C560="","",IF($AB560="","PROSES","SELESAI"))</f>
        <v/>
      </c>
    </row>
    <row r="561">
      <c r="AC561" s="8">
        <f>IF($C561="","",IF($AB561="","PROSES","SELESAI"))</f>
        <v/>
      </c>
    </row>
    <row r="562">
      <c r="AC562" s="8">
        <f>IF($C562="","",IF($AB562="","PROSES","SELESAI"))</f>
        <v/>
      </c>
    </row>
    <row r="563">
      <c r="AC563" s="8">
        <f>IF($C563="","",IF($AB563="","PROSES","SELESAI"))</f>
        <v/>
      </c>
    </row>
    <row r="564">
      <c r="AC564" s="8">
        <f>IF($C564="","",IF($AB564="","PROSES","SELESAI"))</f>
        <v/>
      </c>
    </row>
    <row r="565">
      <c r="AC565" s="8">
        <f>IF($C565="","",IF($AB565="","PROSES","SELESAI"))</f>
        <v/>
      </c>
    </row>
    <row r="566">
      <c r="AC566" s="8">
        <f>IF($C566="","",IF($AB566="","PROSES","SELESAI"))</f>
        <v/>
      </c>
    </row>
    <row r="567">
      <c r="AC567" s="8">
        <f>IF($C567="","",IF($AB567="","PROSES","SELESAI"))</f>
        <v/>
      </c>
    </row>
    <row r="568">
      <c r="AC568" s="8">
        <f>IF($C568="","",IF($AB568="","PROSES","SELESAI"))</f>
        <v/>
      </c>
    </row>
    <row r="569">
      <c r="AC569" s="8">
        <f>IF($C569="","",IF($AB569="","PROSES","SELESAI"))</f>
        <v/>
      </c>
    </row>
    <row r="570">
      <c r="AC570" s="8">
        <f>IF($C570="","",IF($AB570="","PROSES","SELESAI"))</f>
        <v/>
      </c>
    </row>
    <row r="571">
      <c r="AC571" s="8">
        <f>IF($C571="","",IF($AB571="","PROSES","SELESAI"))</f>
        <v/>
      </c>
    </row>
    <row r="572">
      <c r="AC572" s="8">
        <f>IF($C572="","",IF($AB572="","PROSES","SELESAI"))</f>
        <v/>
      </c>
    </row>
    <row r="573">
      <c r="AC573" s="8">
        <f>IF($C573="","",IF($AB573="","PROSES","SELESAI"))</f>
        <v/>
      </c>
    </row>
    <row r="574">
      <c r="AC574" s="8">
        <f>IF($C574="","",IF($AB574="","PROSES","SELESAI"))</f>
        <v/>
      </c>
    </row>
    <row r="575">
      <c r="AC575" s="8">
        <f>IF($C575="","",IF($AB575="","PROSES","SELESAI"))</f>
        <v/>
      </c>
    </row>
    <row r="576">
      <c r="AC576" s="8">
        <f>IF($C576="","",IF($AB576="","PROSES","SELESAI"))</f>
        <v/>
      </c>
    </row>
    <row r="577">
      <c r="AC577" s="8">
        <f>IF($C577="","",IF($AB577="","PROSES","SELESAI"))</f>
        <v/>
      </c>
    </row>
    <row r="578">
      <c r="AC578" s="8">
        <f>IF($C578="","",IF($AB578="","PROSES","SELESAI"))</f>
        <v/>
      </c>
    </row>
    <row r="579">
      <c r="AC579" s="8">
        <f>IF($C579="","",IF($AB579="","PROSES","SELESAI"))</f>
        <v/>
      </c>
    </row>
    <row r="580">
      <c r="AC580" s="8">
        <f>IF($C580="","",IF($AB580="","PROSES","SELESAI"))</f>
        <v/>
      </c>
    </row>
    <row r="581">
      <c r="AC581" s="8">
        <f>IF($C581="","",IF($AB581="","PROSES","SELESAI"))</f>
        <v/>
      </c>
    </row>
    <row r="582">
      <c r="AC582" s="8">
        <f>IF($C582="","",IF($AB582="","PROSES","SELESAI"))</f>
        <v/>
      </c>
    </row>
    <row r="583">
      <c r="AC583" s="8">
        <f>IF($C583="","",IF($AB583="","PROSES","SELESAI"))</f>
        <v/>
      </c>
    </row>
    <row r="584">
      <c r="AC584" s="8">
        <f>IF($C584="","",IF($AB584="","PROSES","SELESAI"))</f>
        <v/>
      </c>
    </row>
    <row r="585">
      <c r="AC585" s="8">
        <f>IF($C585="","",IF($AB585="","PROSES","SELESAI"))</f>
        <v/>
      </c>
    </row>
    <row r="586">
      <c r="AC586" s="8">
        <f>IF($C586="","",IF($AB586="","PROSES","SELESAI"))</f>
        <v/>
      </c>
    </row>
    <row r="587">
      <c r="AC587" s="8">
        <f>IF($C587="","",IF($AB587="","PROSES","SELESAI"))</f>
        <v/>
      </c>
    </row>
    <row r="588">
      <c r="AC588" s="8">
        <f>IF($C588="","",IF($AB588="","PROSES","SELESAI"))</f>
        <v/>
      </c>
    </row>
    <row r="589">
      <c r="AC589" s="8">
        <f>IF($C589="","",IF($AB589="","PROSES","SELESAI"))</f>
        <v/>
      </c>
    </row>
    <row r="590">
      <c r="AC590" s="8">
        <f>IF($C590="","",IF($AB590="","PROSES","SELESAI"))</f>
        <v/>
      </c>
    </row>
    <row r="591">
      <c r="AC591" s="8">
        <f>IF($C591="","",IF($AB591="","PROSES","SELESAI"))</f>
        <v/>
      </c>
    </row>
    <row r="592">
      <c r="AC592" s="8">
        <f>IF($C592="","",IF($AB592="","PROSES","SELESAI"))</f>
        <v/>
      </c>
    </row>
    <row r="593">
      <c r="AC593" s="8">
        <f>IF($C593="","",IF($AB593="","PROSES","SELESAI"))</f>
        <v/>
      </c>
    </row>
    <row r="594">
      <c r="AC594" s="8">
        <f>IF($C594="","",IF($AB594="","PROSES","SELESAI"))</f>
        <v/>
      </c>
    </row>
    <row r="595">
      <c r="AC595" s="8">
        <f>IF($C595="","",IF($AB595="","PROSES","SELESAI"))</f>
        <v/>
      </c>
    </row>
    <row r="596">
      <c r="AC596" s="8">
        <f>IF($C596="","",IF($AB596="","PROSES","SELESAI"))</f>
        <v/>
      </c>
    </row>
    <row r="597">
      <c r="AC597" s="8">
        <f>IF($C597="","",IF($AB597="","PROSES","SELESAI"))</f>
        <v/>
      </c>
    </row>
    <row r="598">
      <c r="AC598" s="8">
        <f>IF($C598="","",IF($AB598="","PROSES","SELESAI"))</f>
        <v/>
      </c>
    </row>
    <row r="599">
      <c r="AC599" s="8">
        <f>IF($C599="","",IF($AB599="","PROSES","SELESAI"))</f>
        <v/>
      </c>
    </row>
    <row r="600">
      <c r="AC600" s="8">
        <f>IF($C600="","",IF($AB600="","PROSES","SELESAI"))</f>
        <v/>
      </c>
    </row>
    <row r="601">
      <c r="AC601" s="8">
        <f>IF($C601="","",IF($AB601="","PROSES","SELESAI"))</f>
        <v/>
      </c>
    </row>
    <row r="602">
      <c r="AC602" s="8">
        <f>IF($C602="","",IF($AB602="","PROSES","SELESAI"))</f>
        <v/>
      </c>
    </row>
    <row r="603">
      <c r="AC603" s="8">
        <f>IF($C603="","",IF($AB603="","PROSES","SELESAI"))</f>
        <v/>
      </c>
    </row>
    <row r="604">
      <c r="AC604" s="8">
        <f>IF($C604="","",IF($AB604="","PROSES","SELESAI"))</f>
        <v/>
      </c>
    </row>
    <row r="605">
      <c r="AC605" s="8">
        <f>IF($C605="","",IF($AB605="","PROSES","SELESAI"))</f>
        <v/>
      </c>
    </row>
    <row r="606">
      <c r="AC606" s="8">
        <f>IF($C606="","",IF($AB606="","PROSES","SELESAI"))</f>
        <v/>
      </c>
    </row>
    <row r="607">
      <c r="AC607" s="8">
        <f>IF($C607="","",IF($AB607="","PROSES","SELESAI"))</f>
        <v/>
      </c>
    </row>
    <row r="608">
      <c r="AC608" s="8">
        <f>IF($C608="","",IF($AB608="","PROSES","SELESAI"))</f>
        <v/>
      </c>
    </row>
    <row r="609">
      <c r="AC609" s="8">
        <f>IF($C609="","",IF($AB609="","PROSES","SELESAI"))</f>
        <v/>
      </c>
    </row>
    <row r="610">
      <c r="AC610" s="8">
        <f>IF($C610="","",IF($AB610="","PROSES","SELESAI"))</f>
        <v/>
      </c>
    </row>
    <row r="611">
      <c r="AC611" s="8">
        <f>IF($C611="","",IF($AB611="","PROSES","SELESAI"))</f>
        <v/>
      </c>
    </row>
    <row r="612">
      <c r="AC612" s="8">
        <f>IF($C612="","",IF($AB612="","PROSES","SELESAI"))</f>
        <v/>
      </c>
    </row>
    <row r="613">
      <c r="AC613" s="8">
        <f>IF($C613="","",IF($AB613="","PROSES","SELESAI"))</f>
        <v/>
      </c>
    </row>
    <row r="614">
      <c r="AC614" s="8">
        <f>IF($C614="","",IF($AB614="","PROSES","SELESAI"))</f>
        <v/>
      </c>
    </row>
    <row r="615">
      <c r="AC615" s="8">
        <f>IF($C615="","",IF($AB615="","PROSES","SELESAI"))</f>
        <v/>
      </c>
    </row>
    <row r="616">
      <c r="AC616" s="8">
        <f>IF($C616="","",IF($AB616="","PROSES","SELESAI"))</f>
        <v/>
      </c>
    </row>
    <row r="617">
      <c r="AC617" s="8">
        <f>IF($C617="","",IF($AB617="","PROSES","SELESAI"))</f>
        <v/>
      </c>
    </row>
    <row r="618">
      <c r="AC618" s="8">
        <f>IF($C618="","",IF($AB618="","PROSES","SELESAI"))</f>
        <v/>
      </c>
    </row>
    <row r="619">
      <c r="AC619" s="8">
        <f>IF($C619="","",IF($AB619="","PROSES","SELESAI"))</f>
        <v/>
      </c>
    </row>
    <row r="620">
      <c r="AC620" s="8">
        <f>IF($C620="","",IF($AB620="","PROSES","SELESAI"))</f>
        <v/>
      </c>
    </row>
    <row r="621">
      <c r="AC621" s="8">
        <f>IF($C621="","",IF($AB621="","PROSES","SELESAI"))</f>
        <v/>
      </c>
    </row>
    <row r="622">
      <c r="AC622" s="8">
        <f>IF($C622="","",IF($AB622="","PROSES","SELESAI"))</f>
        <v/>
      </c>
    </row>
    <row r="623">
      <c r="AC623" s="8">
        <f>IF($C623="","",IF($AB623="","PROSES","SELESAI"))</f>
        <v/>
      </c>
    </row>
    <row r="624">
      <c r="AC624" s="8">
        <f>IF($C624="","",IF($AB624="","PROSES","SELESAI"))</f>
        <v/>
      </c>
    </row>
    <row r="625">
      <c r="AC625" s="8">
        <f>IF($C625="","",IF($AB625="","PROSES","SELESAI"))</f>
        <v/>
      </c>
    </row>
    <row r="626">
      <c r="AC626" s="8">
        <f>IF($C626="","",IF($AB626="","PROSES","SELESAI"))</f>
        <v/>
      </c>
    </row>
    <row r="627">
      <c r="AC627" s="8">
        <f>IF($C627="","",IF($AB627="","PROSES","SELESAI"))</f>
        <v/>
      </c>
    </row>
    <row r="628">
      <c r="AC628" s="8">
        <f>IF($C628="","",IF($AB628="","PROSES","SELESAI"))</f>
        <v/>
      </c>
    </row>
    <row r="629">
      <c r="AC629" s="8">
        <f>IF($C629="","",IF($AB629="","PROSES","SELESAI"))</f>
        <v/>
      </c>
    </row>
    <row r="630">
      <c r="AC630" s="8">
        <f>IF($C630="","",IF($AB630="","PROSES","SELESAI"))</f>
        <v/>
      </c>
    </row>
    <row r="631">
      <c r="AC631" s="8">
        <f>IF($C631="","",IF($AB631="","PROSES","SELESAI"))</f>
        <v/>
      </c>
    </row>
    <row r="632">
      <c r="AC632" s="8">
        <f>IF($C632="","",IF($AB632="","PROSES","SELESAI"))</f>
        <v/>
      </c>
    </row>
    <row r="633">
      <c r="AC633" s="8">
        <f>IF($C633="","",IF($AB633="","PROSES","SELESAI"))</f>
        <v/>
      </c>
    </row>
    <row r="634">
      <c r="AC634" s="8">
        <f>IF($C634="","",IF($AB634="","PROSES","SELESAI"))</f>
        <v/>
      </c>
    </row>
    <row r="635">
      <c r="AC635" s="8">
        <f>IF($C635="","",IF($AB635="","PROSES","SELESAI"))</f>
        <v/>
      </c>
    </row>
    <row r="636">
      <c r="AC636" s="8">
        <f>IF($C636="","",IF($AB636="","PROSES","SELESAI"))</f>
        <v/>
      </c>
    </row>
    <row r="637">
      <c r="AC637" s="8">
        <f>IF($C637="","",IF($AB637="","PROSES","SELESAI"))</f>
        <v/>
      </c>
    </row>
    <row r="638">
      <c r="AC638" s="8">
        <f>IF($C638="","",IF($AB638="","PROSES","SELESAI"))</f>
        <v/>
      </c>
    </row>
    <row r="639">
      <c r="AC639" s="8">
        <f>IF($C639="","",IF($AB639="","PROSES","SELESAI"))</f>
        <v/>
      </c>
    </row>
    <row r="640">
      <c r="AC640" s="8">
        <f>IF($C640="","",IF($AB640="","PROSES","SELESAI"))</f>
        <v/>
      </c>
    </row>
    <row r="641">
      <c r="AC641" s="8">
        <f>IF($C641="","",IF($AB641="","PROSES","SELESAI"))</f>
        <v/>
      </c>
    </row>
    <row r="642">
      <c r="AC642" s="8">
        <f>IF($C642="","",IF($AB642="","PROSES","SELESAI"))</f>
        <v/>
      </c>
    </row>
    <row r="643">
      <c r="AC643" s="8">
        <f>IF($C643="","",IF($AB643="","PROSES","SELESAI"))</f>
        <v/>
      </c>
    </row>
    <row r="644">
      <c r="AC644" s="8">
        <f>IF($C644="","",IF($AB644="","PROSES","SELESAI"))</f>
        <v/>
      </c>
    </row>
    <row r="645">
      <c r="AC645" s="8">
        <f>IF($C645="","",IF($AB645="","PROSES","SELESAI"))</f>
        <v/>
      </c>
    </row>
    <row r="646">
      <c r="AC646" s="8">
        <f>IF($C646="","",IF($AB646="","PROSES","SELESAI"))</f>
        <v/>
      </c>
    </row>
    <row r="647">
      <c r="AC647" s="8">
        <f>IF($C647="","",IF($AB647="","PROSES","SELESAI"))</f>
        <v/>
      </c>
    </row>
    <row r="648">
      <c r="AC648" s="8">
        <f>IF($C648="","",IF($AB648="","PROSES","SELESAI"))</f>
        <v/>
      </c>
    </row>
    <row r="649">
      <c r="AC649" s="8">
        <f>IF($C649="","",IF($AB649="","PROSES","SELESAI"))</f>
        <v/>
      </c>
    </row>
    <row r="650">
      <c r="AC650" s="8">
        <f>IF($C650="","",IF($AB650="","PROSES","SELESAI"))</f>
        <v/>
      </c>
    </row>
    <row r="651">
      <c r="AC651" s="8">
        <f>IF($C651="","",IF($AB651="","PROSES","SELESAI"))</f>
        <v/>
      </c>
    </row>
    <row r="652">
      <c r="AC652" s="8">
        <f>IF($C652="","",IF($AB652="","PROSES","SELESAI"))</f>
        <v/>
      </c>
    </row>
    <row r="653">
      <c r="AC653" s="8">
        <f>IF($C653="","",IF($AB653="","PROSES","SELESAI"))</f>
        <v/>
      </c>
    </row>
    <row r="654">
      <c r="AC654" s="8">
        <f>IF($C654="","",IF($AB654="","PROSES","SELESAI"))</f>
        <v/>
      </c>
    </row>
    <row r="655">
      <c r="AC655" s="8">
        <f>IF($C655="","",IF($AB655="","PROSES","SELESAI"))</f>
        <v/>
      </c>
    </row>
    <row r="656">
      <c r="AC656" s="8">
        <f>IF($C656="","",IF($AB656="","PROSES","SELESAI"))</f>
        <v/>
      </c>
    </row>
    <row r="657">
      <c r="AC657" s="8">
        <f>IF($C657="","",IF($AB657="","PROSES","SELESAI"))</f>
        <v/>
      </c>
    </row>
    <row r="658">
      <c r="AC658" s="8">
        <f>IF($C658="","",IF($AB658="","PROSES","SELESAI"))</f>
        <v/>
      </c>
    </row>
    <row r="659">
      <c r="AC659" s="8">
        <f>IF($C659="","",IF($AB659="","PROSES","SELESAI"))</f>
        <v/>
      </c>
    </row>
    <row r="660">
      <c r="AC660" s="8">
        <f>IF($C660="","",IF($AB660="","PROSES","SELESAI"))</f>
        <v/>
      </c>
    </row>
    <row r="661">
      <c r="AC661" s="8">
        <f>IF($C661="","",IF($AB661="","PROSES","SELESAI"))</f>
        <v/>
      </c>
    </row>
    <row r="662">
      <c r="AC662" s="8">
        <f>IF($C662="","",IF($AB662="","PROSES","SELESAI"))</f>
        <v/>
      </c>
    </row>
    <row r="663">
      <c r="AC663" s="8">
        <f>IF($C663="","",IF($AB663="","PROSES","SELESAI"))</f>
        <v/>
      </c>
    </row>
    <row r="664">
      <c r="AC664" s="8">
        <f>IF($C664="","",IF($AB664="","PROSES","SELESAI"))</f>
        <v/>
      </c>
    </row>
    <row r="665">
      <c r="AC665" s="8">
        <f>IF($C665="","",IF($AB665="","PROSES","SELESAI"))</f>
        <v/>
      </c>
    </row>
    <row r="666">
      <c r="AC666" s="8">
        <f>IF($C666="","",IF($AB666="","PROSES","SELESAI"))</f>
        <v/>
      </c>
    </row>
    <row r="667">
      <c r="AC667" s="8">
        <f>IF($C667="","",IF($AB667="","PROSES","SELESAI"))</f>
        <v/>
      </c>
    </row>
    <row r="668">
      <c r="AC668" s="8">
        <f>IF($C668="","",IF($AB668="","PROSES","SELESAI"))</f>
        <v/>
      </c>
    </row>
    <row r="669">
      <c r="AC669" s="8">
        <f>IF($C669="","",IF($AB669="","PROSES","SELESAI"))</f>
        <v/>
      </c>
    </row>
    <row r="670">
      <c r="AC670" s="8">
        <f>IF($C670="","",IF($AB670="","PROSES","SELESAI"))</f>
        <v/>
      </c>
    </row>
    <row r="671">
      <c r="AC671" s="8">
        <f>IF($C671="","",IF($AB671="","PROSES","SELESAI"))</f>
        <v/>
      </c>
    </row>
    <row r="672">
      <c r="AC672" s="8">
        <f>IF($C672="","",IF($AB672="","PROSES","SELESAI"))</f>
        <v/>
      </c>
    </row>
    <row r="673">
      <c r="AC673" s="8">
        <f>IF($C673="","",IF($AB673="","PROSES","SELESAI"))</f>
        <v/>
      </c>
    </row>
    <row r="674">
      <c r="AC674" s="8">
        <f>IF($C674="","",IF($AB674="","PROSES","SELESAI"))</f>
        <v/>
      </c>
    </row>
    <row r="675">
      <c r="AC675" s="8">
        <f>IF($C675="","",IF($AB675="","PROSES","SELESAI"))</f>
        <v/>
      </c>
    </row>
    <row r="676">
      <c r="AC676" s="8">
        <f>IF($C676="","",IF($AB676="","PROSES","SELESAI"))</f>
        <v/>
      </c>
    </row>
    <row r="677">
      <c r="AC677" s="8">
        <f>IF($C677="","",IF($AB677="","PROSES","SELESAI"))</f>
        <v/>
      </c>
    </row>
    <row r="678">
      <c r="AC678" s="8">
        <f>IF($C678="","",IF($AB678="","PROSES","SELESAI"))</f>
        <v/>
      </c>
    </row>
    <row r="679">
      <c r="AC679" s="8">
        <f>IF($C679="","",IF($AB679="","PROSES","SELESAI"))</f>
        <v/>
      </c>
    </row>
    <row r="680">
      <c r="AC680" s="8">
        <f>IF($C680="","",IF($AB680="","PROSES","SELESAI"))</f>
        <v/>
      </c>
    </row>
    <row r="681">
      <c r="AC681" s="8">
        <f>IF($C681="","",IF($AB681="","PROSES","SELESAI"))</f>
        <v/>
      </c>
    </row>
    <row r="682">
      <c r="AC682" s="8">
        <f>IF($C682="","",IF($AB682="","PROSES","SELESAI"))</f>
        <v/>
      </c>
    </row>
    <row r="683">
      <c r="AC683" s="8">
        <f>IF($C683="","",IF($AB683="","PROSES","SELESAI"))</f>
        <v/>
      </c>
    </row>
    <row r="684">
      <c r="AC684" s="8">
        <f>IF($C684="","",IF($AB684="","PROSES","SELESAI"))</f>
        <v/>
      </c>
    </row>
    <row r="685">
      <c r="AC685" s="8">
        <f>IF($C685="","",IF($AB685="","PROSES","SELESAI"))</f>
        <v/>
      </c>
    </row>
    <row r="686">
      <c r="AC686" s="8">
        <f>IF($C686="","",IF($AB686="","PROSES","SELESAI"))</f>
        <v/>
      </c>
    </row>
    <row r="687">
      <c r="AC687" s="8">
        <f>IF($C687="","",IF($AB687="","PROSES","SELESAI"))</f>
        <v/>
      </c>
    </row>
    <row r="688">
      <c r="AC688" s="8">
        <f>IF($C688="","",IF($AB688="","PROSES","SELESAI"))</f>
        <v/>
      </c>
    </row>
    <row r="689">
      <c r="AC689" s="8">
        <f>IF($C689="","",IF($AB689="","PROSES","SELESAI"))</f>
        <v/>
      </c>
    </row>
    <row r="690">
      <c r="AC690" s="8">
        <f>IF($C690="","",IF($AB690="","PROSES","SELESAI"))</f>
        <v/>
      </c>
    </row>
    <row r="691">
      <c r="AC691" s="8">
        <f>IF($C691="","",IF($AB691="","PROSES","SELESAI"))</f>
        <v/>
      </c>
    </row>
    <row r="692">
      <c r="AC692" s="8">
        <f>IF($C692="","",IF($AB692="","PROSES","SELESAI"))</f>
        <v/>
      </c>
    </row>
    <row r="693">
      <c r="AC693" s="8">
        <f>IF($C693="","",IF($AB693="","PROSES","SELESAI"))</f>
        <v/>
      </c>
    </row>
    <row r="694">
      <c r="AC694" s="8">
        <f>IF($C694="","",IF($AB694="","PROSES","SELESAI"))</f>
        <v/>
      </c>
    </row>
    <row r="695">
      <c r="AC695" s="8">
        <f>IF($C695="","",IF($AB695="","PROSES","SELESAI"))</f>
        <v/>
      </c>
    </row>
    <row r="696">
      <c r="AC696" s="8">
        <f>IF($C696="","",IF($AB696="","PROSES","SELESAI"))</f>
        <v/>
      </c>
    </row>
    <row r="697">
      <c r="AC697" s="8">
        <f>IF($C697="","",IF($AB697="","PROSES","SELESAI"))</f>
        <v/>
      </c>
    </row>
    <row r="698">
      <c r="AC698" s="8">
        <f>IF($C698="","",IF($AB698="","PROSES","SELESAI"))</f>
        <v/>
      </c>
    </row>
    <row r="699">
      <c r="AC699" s="8">
        <f>IF($C699="","",IF($AB699="","PROSES","SELESAI"))</f>
        <v/>
      </c>
    </row>
    <row r="700">
      <c r="AC700" s="8">
        <f>IF($C700="","",IF($AB700="","PROSES","SELESAI"))</f>
        <v/>
      </c>
    </row>
    <row r="701">
      <c r="AC701" s="8">
        <f>IF($C701="","",IF($AB701="","PROSES","SELESAI"))</f>
        <v/>
      </c>
    </row>
    <row r="702">
      <c r="AC702" s="8">
        <f>IF($C702="","",IF($AB702="","PROSES","SELESAI"))</f>
        <v/>
      </c>
    </row>
    <row r="703">
      <c r="AC703" s="8">
        <f>IF($C703="","",IF($AB703="","PROSES","SELESAI"))</f>
        <v/>
      </c>
    </row>
    <row r="704">
      <c r="AC704" s="8">
        <f>IF($C704="","",IF($AB704="","PROSES","SELESAI"))</f>
        <v/>
      </c>
    </row>
    <row r="705">
      <c r="AC705" s="8">
        <f>IF($C705="","",IF($AB705="","PROSES","SELESAI"))</f>
        <v/>
      </c>
    </row>
    <row r="706">
      <c r="AC706" s="8">
        <f>IF($C706="","",IF($AB706="","PROSES","SELESAI"))</f>
        <v/>
      </c>
    </row>
    <row r="707">
      <c r="AC707" s="8">
        <f>IF($C707="","",IF($AB707="","PROSES","SELESAI"))</f>
        <v/>
      </c>
    </row>
    <row r="708">
      <c r="AC708" s="8">
        <f>IF($C708="","",IF($AB708="","PROSES","SELESAI"))</f>
        <v/>
      </c>
    </row>
    <row r="709">
      <c r="AC709" s="8">
        <f>IF($C709="","",IF($AB709="","PROSES","SELESAI"))</f>
        <v/>
      </c>
    </row>
    <row r="710">
      <c r="AC710" s="8">
        <f>IF($C710="","",IF($AB710="","PROSES","SELESAI"))</f>
        <v/>
      </c>
    </row>
    <row r="711">
      <c r="AC711" s="8">
        <f>IF($C711="","",IF($AB711="","PROSES","SELESAI"))</f>
        <v/>
      </c>
    </row>
    <row r="712">
      <c r="AC712" s="8">
        <f>IF($C712="","",IF($AB712="","PROSES","SELESAI"))</f>
        <v/>
      </c>
    </row>
    <row r="713">
      <c r="AC713" s="8">
        <f>IF($C713="","",IF($AB713="","PROSES","SELESAI"))</f>
        <v/>
      </c>
    </row>
    <row r="714">
      <c r="AC714" s="8">
        <f>IF($C714="","",IF($AB714="","PROSES","SELESAI"))</f>
        <v/>
      </c>
    </row>
    <row r="715">
      <c r="AC715" s="8">
        <f>IF($C715="","",IF($AB715="","PROSES","SELESAI"))</f>
        <v/>
      </c>
    </row>
    <row r="716">
      <c r="AC716" s="8">
        <f>IF($C716="","",IF($AB716="","PROSES","SELESAI"))</f>
        <v/>
      </c>
    </row>
    <row r="717">
      <c r="AC717" s="8">
        <f>IF($C717="","",IF($AB717="","PROSES","SELESAI"))</f>
        <v/>
      </c>
    </row>
    <row r="718">
      <c r="AC718" s="8">
        <f>IF($C718="","",IF($AB718="","PROSES","SELESAI"))</f>
        <v/>
      </c>
    </row>
    <row r="719">
      <c r="AC719" s="8">
        <f>IF($C719="","",IF($AB719="","PROSES","SELESAI"))</f>
        <v/>
      </c>
    </row>
    <row r="720">
      <c r="AC720" s="8">
        <f>IF($C720="","",IF($AB720="","PROSES","SELESAI"))</f>
        <v/>
      </c>
    </row>
    <row r="721">
      <c r="AC721" s="8">
        <f>IF($C721="","",IF($AB721="","PROSES","SELESAI"))</f>
        <v/>
      </c>
    </row>
    <row r="722">
      <c r="AC722" s="8">
        <f>IF($C722="","",IF($AB722="","PROSES","SELESAI"))</f>
        <v/>
      </c>
    </row>
    <row r="723">
      <c r="AC723" s="8">
        <f>IF($C723="","",IF($AB723="","PROSES","SELESAI"))</f>
        <v/>
      </c>
    </row>
    <row r="724">
      <c r="AC724" s="8">
        <f>IF($C724="","",IF($AB724="","PROSES","SELESAI"))</f>
        <v/>
      </c>
    </row>
    <row r="725">
      <c r="AC725" s="8">
        <f>IF($C725="","",IF($AB725="","PROSES","SELESAI"))</f>
        <v/>
      </c>
    </row>
    <row r="726">
      <c r="AC726" s="8">
        <f>IF($C726="","",IF($AB726="","PROSES","SELESAI"))</f>
        <v/>
      </c>
    </row>
    <row r="727">
      <c r="AC727" s="8">
        <f>IF($C727="","",IF($AB727="","PROSES","SELESAI"))</f>
        <v/>
      </c>
    </row>
    <row r="728">
      <c r="AC728" s="8">
        <f>IF($C728="","",IF($AB728="","PROSES","SELESAI"))</f>
        <v/>
      </c>
    </row>
    <row r="729">
      <c r="AC729" s="8">
        <f>IF($C729="","",IF($AB729="","PROSES","SELESAI"))</f>
        <v/>
      </c>
    </row>
    <row r="730">
      <c r="AC730" s="8">
        <f>IF($C730="","",IF($AB730="","PROSES","SELESAI"))</f>
        <v/>
      </c>
    </row>
    <row r="731">
      <c r="AC731" s="8">
        <f>IF($C731="","",IF($AB731="","PROSES","SELESAI"))</f>
        <v/>
      </c>
    </row>
    <row r="732">
      <c r="AC732" s="8">
        <f>IF($C732="","",IF($AB732="","PROSES","SELESAI"))</f>
        <v/>
      </c>
    </row>
    <row r="733">
      <c r="AC733" s="8">
        <f>IF($C733="","",IF($AB733="","PROSES","SELESAI"))</f>
        <v/>
      </c>
    </row>
    <row r="734">
      <c r="AC734" s="8">
        <f>IF($C734="","",IF($AB734="","PROSES","SELESAI"))</f>
        <v/>
      </c>
    </row>
    <row r="735">
      <c r="AC735" s="8">
        <f>IF($C735="","",IF($AB735="","PROSES","SELESAI"))</f>
        <v/>
      </c>
    </row>
    <row r="736">
      <c r="AC736" s="8">
        <f>IF($C736="","",IF($AB736="","PROSES","SELESAI"))</f>
        <v/>
      </c>
    </row>
    <row r="737">
      <c r="AC737" s="8">
        <f>IF($C737="","",IF($AB737="","PROSES","SELESAI"))</f>
        <v/>
      </c>
    </row>
    <row r="738">
      <c r="AC738" s="8">
        <f>IF($C738="","",IF($AB738="","PROSES","SELESAI"))</f>
        <v/>
      </c>
    </row>
    <row r="739">
      <c r="AC739" s="8">
        <f>IF($C739="","",IF($AB739="","PROSES","SELESAI"))</f>
        <v/>
      </c>
    </row>
    <row r="740">
      <c r="AC740" s="8">
        <f>IF($C740="","",IF($AB740="","PROSES","SELESAI"))</f>
        <v/>
      </c>
    </row>
    <row r="741">
      <c r="AC741" s="8">
        <f>IF($C741="","",IF($AB741="","PROSES","SELESAI"))</f>
        <v/>
      </c>
    </row>
    <row r="742">
      <c r="AC742" s="8">
        <f>IF($C742="","",IF($AB742="","PROSES","SELESAI"))</f>
        <v/>
      </c>
    </row>
    <row r="743">
      <c r="AC743" s="8">
        <f>IF($C743="","",IF($AB743="","PROSES","SELESAI"))</f>
        <v/>
      </c>
    </row>
    <row r="744">
      <c r="AC744" s="8">
        <f>IF($C744="","",IF($AB744="","PROSES","SELESAI"))</f>
        <v/>
      </c>
    </row>
    <row r="745">
      <c r="AC745" s="8">
        <f>IF($C745="","",IF($AB745="","PROSES","SELESAI"))</f>
        <v/>
      </c>
    </row>
    <row r="746">
      <c r="AC746" s="8">
        <f>IF($C746="","",IF($AB746="","PROSES","SELESAI"))</f>
        <v/>
      </c>
    </row>
    <row r="747">
      <c r="AC747" s="8">
        <f>IF($C747="","",IF($AB747="","PROSES","SELESAI"))</f>
        <v/>
      </c>
    </row>
    <row r="748">
      <c r="AC748" s="8">
        <f>IF($C748="","",IF($AB748="","PROSES","SELESAI"))</f>
        <v/>
      </c>
    </row>
    <row r="749">
      <c r="AC749" s="8">
        <f>IF($C749="","",IF($AB749="","PROSES","SELESAI"))</f>
        <v/>
      </c>
    </row>
    <row r="750">
      <c r="AC750" s="8">
        <f>IF($C750="","",IF($AB750="","PROSES","SELESAI"))</f>
        <v/>
      </c>
    </row>
    <row r="751">
      <c r="AC751" s="8">
        <f>IF($C751="","",IF($AB751="","PROSES","SELESAI"))</f>
        <v/>
      </c>
    </row>
    <row r="752">
      <c r="AC752" s="8">
        <f>IF($C752="","",IF($AB752="","PROSES","SELESAI"))</f>
        <v/>
      </c>
    </row>
    <row r="753">
      <c r="AC753" s="8">
        <f>IF($C753="","",IF($AB753="","PROSES","SELESAI"))</f>
        <v/>
      </c>
    </row>
    <row r="754">
      <c r="AC754" s="8">
        <f>IF($C754="","",IF($AB754="","PROSES","SELESAI"))</f>
        <v/>
      </c>
    </row>
    <row r="755">
      <c r="AC755" s="8">
        <f>IF($C755="","",IF($AB755="","PROSES","SELESAI"))</f>
        <v/>
      </c>
    </row>
    <row r="756">
      <c r="AC756" s="8">
        <f>IF($C756="","",IF($AB756="","PROSES","SELESAI"))</f>
        <v/>
      </c>
    </row>
    <row r="757">
      <c r="AC757" s="8">
        <f>IF($C757="","",IF($AB757="","PROSES","SELESAI"))</f>
        <v/>
      </c>
    </row>
    <row r="758">
      <c r="AC758" s="8">
        <f>IF($C758="","",IF($AB758="","PROSES","SELESAI"))</f>
        <v/>
      </c>
    </row>
    <row r="759">
      <c r="AC759" s="8">
        <f>IF($C759="","",IF($AB759="","PROSES","SELESAI"))</f>
        <v/>
      </c>
    </row>
    <row r="760">
      <c r="AC760" s="8">
        <f>IF($C760="","",IF($AB760="","PROSES","SELESAI"))</f>
        <v/>
      </c>
    </row>
    <row r="761">
      <c r="AC761" s="8">
        <f>IF($C761="","",IF($AB761="","PROSES","SELESAI"))</f>
        <v/>
      </c>
    </row>
    <row r="762">
      <c r="AC762" s="8">
        <f>IF($C762="","",IF($AB762="","PROSES","SELESAI"))</f>
        <v/>
      </c>
    </row>
    <row r="763">
      <c r="AC763" s="8">
        <f>IF($C763="","",IF($AB763="","PROSES","SELESAI"))</f>
        <v/>
      </c>
    </row>
    <row r="764">
      <c r="AC764" s="8">
        <f>IF($C764="","",IF($AB764="","PROSES","SELESAI"))</f>
        <v/>
      </c>
    </row>
    <row r="765">
      <c r="AC765" s="8">
        <f>IF($C765="","",IF($AB765="","PROSES","SELESAI"))</f>
        <v/>
      </c>
    </row>
    <row r="766">
      <c r="AC766" s="8">
        <f>IF($C766="","",IF($AB766="","PROSES","SELESAI"))</f>
        <v/>
      </c>
    </row>
    <row r="767">
      <c r="AC767" s="8">
        <f>IF($C767="","",IF($AB767="","PROSES","SELESAI"))</f>
        <v/>
      </c>
    </row>
    <row r="768">
      <c r="AC768" s="8">
        <f>IF($C768="","",IF($AB768="","PROSES","SELESAI"))</f>
        <v/>
      </c>
    </row>
    <row r="769">
      <c r="AC769" s="8">
        <f>IF($C769="","",IF($AB769="","PROSES","SELESAI"))</f>
        <v/>
      </c>
    </row>
    <row r="770">
      <c r="AC770" s="8">
        <f>IF($C770="","",IF($AB770="","PROSES","SELESAI"))</f>
        <v/>
      </c>
    </row>
    <row r="771">
      <c r="AC771" s="8">
        <f>IF($C771="","",IF($AB771="","PROSES","SELESAI"))</f>
        <v/>
      </c>
    </row>
    <row r="772">
      <c r="AC772" s="8">
        <f>IF($C772="","",IF($AB772="","PROSES","SELESAI"))</f>
        <v/>
      </c>
    </row>
    <row r="773">
      <c r="AC773" s="8">
        <f>IF($C773="","",IF($AB773="","PROSES","SELESAI"))</f>
        <v/>
      </c>
    </row>
    <row r="774">
      <c r="AC774" s="8">
        <f>IF($C774="","",IF($AB774="","PROSES","SELESAI"))</f>
        <v/>
      </c>
    </row>
    <row r="775">
      <c r="AC775" s="8">
        <f>IF($C775="","",IF($AB775="","PROSES","SELESAI"))</f>
        <v/>
      </c>
    </row>
    <row r="776">
      <c r="AC776" s="8">
        <f>IF($C776="","",IF($AB776="","PROSES","SELESAI"))</f>
        <v/>
      </c>
    </row>
    <row r="777">
      <c r="AC777" s="8">
        <f>IF($C777="","",IF($AB777="","PROSES","SELESAI"))</f>
        <v/>
      </c>
    </row>
    <row r="778">
      <c r="AC778" s="8">
        <f>IF($C778="","",IF($AB778="","PROSES","SELESAI"))</f>
        <v/>
      </c>
    </row>
    <row r="779">
      <c r="AC779" s="8">
        <f>IF($C779="","",IF($AB779="","PROSES","SELESAI"))</f>
        <v/>
      </c>
    </row>
    <row r="780">
      <c r="AC780" s="8">
        <f>IF($C780="","",IF($AB780="","PROSES","SELESAI"))</f>
        <v/>
      </c>
    </row>
    <row r="781">
      <c r="AC781" s="8">
        <f>IF($C781="","",IF($AB781="","PROSES","SELESAI"))</f>
        <v/>
      </c>
    </row>
    <row r="782">
      <c r="AC782" s="8">
        <f>IF($C782="","",IF($AB782="","PROSES","SELESAI"))</f>
        <v/>
      </c>
    </row>
    <row r="783">
      <c r="AC783" s="8">
        <f>IF($C783="","",IF($AB783="","PROSES","SELESAI"))</f>
        <v/>
      </c>
    </row>
    <row r="784">
      <c r="AC784" s="8">
        <f>IF($C784="","",IF($AB784="","PROSES","SELESAI"))</f>
        <v/>
      </c>
    </row>
    <row r="785">
      <c r="AC785" s="8">
        <f>IF($C785="","",IF($AB785="","PROSES","SELESAI"))</f>
        <v/>
      </c>
    </row>
    <row r="786">
      <c r="AC786" s="8">
        <f>IF($C786="","",IF($AB786="","PROSES","SELESAI"))</f>
        <v/>
      </c>
    </row>
    <row r="787">
      <c r="AC787" s="8">
        <f>IF($C787="","",IF($AB787="","PROSES","SELESAI"))</f>
        <v/>
      </c>
    </row>
    <row r="788">
      <c r="AC788" s="8">
        <f>IF($C788="","",IF($AB788="","PROSES","SELESAI"))</f>
        <v/>
      </c>
    </row>
    <row r="789">
      <c r="AC789" s="8">
        <f>IF($C789="","",IF($AB789="","PROSES","SELESAI"))</f>
        <v/>
      </c>
    </row>
    <row r="790">
      <c r="AC790" s="8">
        <f>IF($C790="","",IF($AB790="","PROSES","SELESAI"))</f>
        <v/>
      </c>
    </row>
    <row r="791">
      <c r="AC791" s="8">
        <f>IF($C791="","",IF($AB791="","PROSES","SELESAI"))</f>
        <v/>
      </c>
    </row>
    <row r="792">
      <c r="AC792" s="8">
        <f>IF($C792="","",IF($AB792="","PROSES","SELESAI"))</f>
        <v/>
      </c>
    </row>
    <row r="793">
      <c r="AC793" s="8">
        <f>IF($C793="","",IF($AB793="","PROSES","SELESAI"))</f>
        <v/>
      </c>
    </row>
    <row r="794">
      <c r="AC794" s="8">
        <f>IF($C794="","",IF($AB794="","PROSES","SELESAI"))</f>
        <v/>
      </c>
    </row>
    <row r="795">
      <c r="AC795" s="8">
        <f>IF($C795="","",IF($AB795="","PROSES","SELESAI"))</f>
        <v/>
      </c>
    </row>
    <row r="796">
      <c r="AC796" s="8">
        <f>IF($C796="","",IF($AB796="","PROSES","SELESAI"))</f>
        <v/>
      </c>
    </row>
    <row r="797">
      <c r="AC797" s="8">
        <f>IF($C797="","",IF($AB797="","PROSES","SELESAI"))</f>
        <v/>
      </c>
    </row>
    <row r="798">
      <c r="AC798" s="8">
        <f>IF($C798="","",IF($AB798="","PROSES","SELESAI"))</f>
        <v/>
      </c>
    </row>
    <row r="799">
      <c r="AC799" s="8">
        <f>IF($C799="","",IF($AB799="","PROSES","SELESAI"))</f>
        <v/>
      </c>
    </row>
    <row r="800">
      <c r="AC800" s="8">
        <f>IF($C800="","",IF($AB800="","PROSES","SELESAI"))</f>
        <v/>
      </c>
    </row>
    <row r="801">
      <c r="AC801" s="8">
        <f>IF($C801="","",IF($AB801="","PROSES","SELESAI"))</f>
        <v/>
      </c>
    </row>
    <row r="802">
      <c r="AC802" s="8">
        <f>IF($C802="","",IF($AB802="","PROSES","SELESAI"))</f>
        <v/>
      </c>
    </row>
    <row r="803">
      <c r="AC803" s="8">
        <f>IF($C803="","",IF($AB803="","PROSES","SELESAI"))</f>
        <v/>
      </c>
    </row>
    <row r="804">
      <c r="AC804" s="8">
        <f>IF($C804="","",IF($AB804="","PROSES","SELESAI"))</f>
        <v/>
      </c>
    </row>
    <row r="805">
      <c r="AC805" s="8">
        <f>IF($C805="","",IF($AB805="","PROSES","SELESAI"))</f>
        <v/>
      </c>
    </row>
    <row r="806">
      <c r="AC806" s="8">
        <f>IF($C806="","",IF($AB806="","PROSES","SELESAI"))</f>
        <v/>
      </c>
    </row>
    <row r="807">
      <c r="AC807" s="8">
        <f>IF($C807="","",IF($AB807="","PROSES","SELESAI"))</f>
        <v/>
      </c>
    </row>
    <row r="808">
      <c r="AC808" s="8">
        <f>IF($C808="","",IF($AB808="","PROSES","SELESAI"))</f>
        <v/>
      </c>
    </row>
    <row r="809">
      <c r="AC809" s="8">
        <f>IF($C809="","",IF($AB809="","PROSES","SELESAI"))</f>
        <v/>
      </c>
    </row>
    <row r="810">
      <c r="AC810" s="8">
        <f>IF($C810="","",IF($AB810="","PROSES","SELESAI"))</f>
        <v/>
      </c>
    </row>
    <row r="811">
      <c r="AC811" s="8">
        <f>IF($C811="","",IF($AB811="","PROSES","SELESAI"))</f>
        <v/>
      </c>
    </row>
    <row r="812">
      <c r="AC812" s="8">
        <f>IF($C812="","",IF($AB812="","PROSES","SELESAI"))</f>
        <v/>
      </c>
    </row>
    <row r="813">
      <c r="AC813" s="8">
        <f>IF($C813="","",IF($AB813="","PROSES","SELESAI"))</f>
        <v/>
      </c>
    </row>
    <row r="814">
      <c r="AC814" s="8">
        <f>IF($C814="","",IF($AB814="","PROSES","SELESAI"))</f>
        <v/>
      </c>
    </row>
    <row r="815">
      <c r="AC815" s="8">
        <f>IF($C815="","",IF($AB815="","PROSES","SELESAI"))</f>
        <v/>
      </c>
    </row>
    <row r="816">
      <c r="AC816" s="8">
        <f>IF($C816="","",IF($AB816="","PROSES","SELESAI"))</f>
        <v/>
      </c>
    </row>
    <row r="817">
      <c r="AC817" s="8">
        <f>IF($C817="","",IF($AB817="","PROSES","SELESAI"))</f>
        <v/>
      </c>
    </row>
    <row r="818">
      <c r="AC818" s="8">
        <f>IF($C818="","",IF($AB818="","PROSES","SELESAI"))</f>
        <v/>
      </c>
    </row>
    <row r="819">
      <c r="AC819" s="8">
        <f>IF($C819="","",IF($AB819="","PROSES","SELESAI"))</f>
        <v/>
      </c>
    </row>
    <row r="820">
      <c r="AC820" s="8">
        <f>IF($C820="","",IF($AB820="","PROSES","SELESAI"))</f>
        <v/>
      </c>
    </row>
    <row r="821">
      <c r="AC821" s="8">
        <f>IF($C821="","",IF($AB821="","PROSES","SELESAI"))</f>
        <v/>
      </c>
    </row>
    <row r="822">
      <c r="AC822" s="8">
        <f>IF($C822="","",IF($AB822="","PROSES","SELESAI"))</f>
        <v/>
      </c>
    </row>
    <row r="823">
      <c r="AC823" s="8">
        <f>IF($C823="","",IF($AB823="","PROSES","SELESAI"))</f>
        <v/>
      </c>
    </row>
    <row r="824">
      <c r="AC824" s="8">
        <f>IF($C824="","",IF($AB824="","PROSES","SELESAI"))</f>
        <v/>
      </c>
    </row>
    <row r="825">
      <c r="AC825" s="8">
        <f>IF($C825="","",IF($AB825="","PROSES","SELESAI"))</f>
        <v/>
      </c>
    </row>
    <row r="826">
      <c r="AC826" s="8">
        <f>IF($C826="","",IF($AB826="","PROSES","SELESAI"))</f>
        <v/>
      </c>
    </row>
    <row r="827">
      <c r="AC827" s="8">
        <f>IF($C827="","",IF($AB827="","PROSES","SELESAI"))</f>
        <v/>
      </c>
    </row>
    <row r="828">
      <c r="AC828" s="8">
        <f>IF($C828="","",IF($AB828="","PROSES","SELESAI"))</f>
        <v/>
      </c>
    </row>
    <row r="829">
      <c r="AC829" s="8">
        <f>IF($C829="","",IF($AB829="","PROSES","SELESAI"))</f>
        <v/>
      </c>
    </row>
    <row r="830">
      <c r="AC830" s="8">
        <f>IF($C830="","",IF($AB830="","PROSES","SELESAI"))</f>
        <v/>
      </c>
    </row>
    <row r="831">
      <c r="AC831" s="8">
        <f>IF($C831="","",IF($AB831="","PROSES","SELESAI"))</f>
        <v/>
      </c>
    </row>
    <row r="832">
      <c r="AC832" s="8">
        <f>IF($C832="","",IF($AB832="","PROSES","SELESAI"))</f>
        <v/>
      </c>
    </row>
    <row r="833">
      <c r="AC833" s="8">
        <f>IF($C833="","",IF($AB833="","PROSES","SELESAI"))</f>
        <v/>
      </c>
    </row>
    <row r="834">
      <c r="AC834" s="8">
        <f>IF($C834="","",IF($AB834="","PROSES","SELESAI"))</f>
        <v/>
      </c>
    </row>
    <row r="835">
      <c r="AC835" s="8">
        <f>IF($C835="","",IF($AB835="","PROSES","SELESAI"))</f>
        <v/>
      </c>
    </row>
    <row r="836">
      <c r="AC836" s="8">
        <f>IF($C836="","",IF($AB836="","PROSES","SELESAI"))</f>
        <v/>
      </c>
    </row>
    <row r="837">
      <c r="AC837" s="8">
        <f>IF($C837="","",IF($AB837="","PROSES","SELESAI"))</f>
        <v/>
      </c>
    </row>
    <row r="838">
      <c r="AC838" s="8">
        <f>IF($C838="","",IF($AB838="","PROSES","SELESAI"))</f>
        <v/>
      </c>
    </row>
    <row r="839">
      <c r="AC839" s="8">
        <f>IF($C839="","",IF($AB839="","PROSES","SELESAI"))</f>
        <v/>
      </c>
    </row>
    <row r="840">
      <c r="AC840" s="8">
        <f>IF($C840="","",IF($AB840="","PROSES","SELESAI"))</f>
        <v/>
      </c>
    </row>
    <row r="841">
      <c r="AC841" s="8">
        <f>IF($C841="","",IF($AB841="","PROSES","SELESAI"))</f>
        <v/>
      </c>
    </row>
    <row r="842">
      <c r="AC842" s="8">
        <f>IF($C842="","",IF($AB842="","PROSES","SELESAI"))</f>
        <v/>
      </c>
    </row>
    <row r="843">
      <c r="AC843" s="8">
        <f>IF($C843="","",IF($AB843="","PROSES","SELESAI"))</f>
        <v/>
      </c>
    </row>
    <row r="844">
      <c r="AC844" s="8">
        <f>IF($C844="","",IF($AB844="","PROSES","SELESAI"))</f>
        <v/>
      </c>
    </row>
    <row r="845">
      <c r="AC845" s="8">
        <f>IF($C845="","",IF($AB845="","PROSES","SELESAI"))</f>
        <v/>
      </c>
    </row>
    <row r="846">
      <c r="AC846" s="8">
        <f>IF($C846="","",IF($AB846="","PROSES","SELESAI"))</f>
        <v/>
      </c>
    </row>
    <row r="847">
      <c r="AC847" s="8">
        <f>IF($C847="","",IF($AB847="","PROSES","SELESAI"))</f>
        <v/>
      </c>
    </row>
    <row r="848">
      <c r="AC848" s="8">
        <f>IF($C848="","",IF($AB848="","PROSES","SELESAI"))</f>
        <v/>
      </c>
    </row>
    <row r="849">
      <c r="AC849" s="8">
        <f>IF($C849="","",IF($AB849="","PROSES","SELESAI"))</f>
        <v/>
      </c>
    </row>
    <row r="850">
      <c r="AC850" s="8">
        <f>IF($C850="","",IF($AB850="","PROSES","SELESAI"))</f>
        <v/>
      </c>
    </row>
    <row r="851">
      <c r="AC851" s="8">
        <f>IF($C851="","",IF($AB851="","PROSES","SELESAI"))</f>
        <v/>
      </c>
    </row>
    <row r="852">
      <c r="AC852" s="8">
        <f>IF($C852="","",IF($AB852="","PROSES","SELESAI"))</f>
        <v/>
      </c>
    </row>
    <row r="853">
      <c r="AC853" s="8">
        <f>IF($C853="","",IF($AB853="","PROSES","SELESAI"))</f>
        <v/>
      </c>
    </row>
    <row r="854">
      <c r="AC854" s="8">
        <f>IF($C854="","",IF($AB854="","PROSES","SELESAI"))</f>
        <v/>
      </c>
    </row>
    <row r="855">
      <c r="AC855" s="8">
        <f>IF($C855="","",IF($AB855="","PROSES","SELESAI"))</f>
        <v/>
      </c>
    </row>
    <row r="856">
      <c r="AC856" s="8">
        <f>IF($C856="","",IF($AB856="","PROSES","SELESAI"))</f>
        <v/>
      </c>
    </row>
    <row r="857">
      <c r="AC857" s="8">
        <f>IF($C857="","",IF($AB857="","PROSES","SELESAI"))</f>
        <v/>
      </c>
    </row>
    <row r="858">
      <c r="AC858" s="8">
        <f>IF($C858="","",IF($AB858="","PROSES","SELESAI"))</f>
        <v/>
      </c>
    </row>
    <row r="859">
      <c r="AC859" s="8">
        <f>IF($C859="","",IF($AB859="","PROSES","SELESAI"))</f>
        <v/>
      </c>
    </row>
    <row r="860">
      <c r="AC860" s="8">
        <f>IF($C860="","",IF($AB860="","PROSES","SELESAI"))</f>
        <v/>
      </c>
    </row>
    <row r="861">
      <c r="AC861" s="8">
        <f>IF($C861="","",IF($AB861="","PROSES","SELESAI"))</f>
        <v/>
      </c>
    </row>
    <row r="862">
      <c r="AC862" s="8">
        <f>IF($C862="","",IF($AB862="","PROSES","SELESAI"))</f>
        <v/>
      </c>
    </row>
    <row r="863">
      <c r="AC863" s="8">
        <f>IF($C863="","",IF($AB863="","PROSES","SELESAI"))</f>
        <v/>
      </c>
    </row>
    <row r="864">
      <c r="AC864" s="8">
        <f>IF($C864="","",IF($AB864="","PROSES","SELESAI"))</f>
        <v/>
      </c>
    </row>
    <row r="865">
      <c r="AC865" s="8">
        <f>IF($C865="","",IF($AB865="","PROSES","SELESAI"))</f>
        <v/>
      </c>
    </row>
    <row r="866">
      <c r="AC866" s="8">
        <f>IF($C866="","",IF($AB866="","PROSES","SELESAI"))</f>
        <v/>
      </c>
    </row>
    <row r="867">
      <c r="AC867" s="8">
        <f>IF($C867="","",IF($AB867="","PROSES","SELESAI"))</f>
        <v/>
      </c>
    </row>
    <row r="868">
      <c r="AC868" s="8">
        <f>IF($C868="","",IF($AB868="","PROSES","SELESAI"))</f>
        <v/>
      </c>
    </row>
    <row r="869">
      <c r="AC869" s="8">
        <f>IF($C869="","",IF($AB869="","PROSES","SELESAI"))</f>
        <v/>
      </c>
    </row>
    <row r="870">
      <c r="AC870" s="8">
        <f>IF($C870="","",IF($AB870="","PROSES","SELESAI"))</f>
        <v/>
      </c>
    </row>
    <row r="871">
      <c r="AC871" s="8">
        <f>IF($C871="","",IF($AB871="","PROSES","SELESAI"))</f>
        <v/>
      </c>
    </row>
    <row r="872">
      <c r="AC872" s="8">
        <f>IF($C872="","",IF($AB872="","PROSES","SELESAI"))</f>
        <v/>
      </c>
    </row>
    <row r="873">
      <c r="AC873" s="8">
        <f>IF($C873="","",IF($AB873="","PROSES","SELESAI"))</f>
        <v/>
      </c>
    </row>
    <row r="874">
      <c r="AC874" s="8">
        <f>IF($C874="","",IF($AB874="","PROSES","SELESAI"))</f>
        <v/>
      </c>
    </row>
    <row r="875">
      <c r="AC875" s="8">
        <f>IF($C875="","",IF($AB875="","PROSES","SELESAI"))</f>
        <v/>
      </c>
    </row>
    <row r="876">
      <c r="AC876" s="8">
        <f>IF($C876="","",IF($AB876="","PROSES","SELESAI"))</f>
        <v/>
      </c>
    </row>
    <row r="877">
      <c r="AC877" s="8">
        <f>IF($C877="","",IF($AB877="","PROSES","SELESAI"))</f>
        <v/>
      </c>
    </row>
    <row r="878">
      <c r="AC878" s="8">
        <f>IF($C878="","",IF($AB878="","PROSES","SELESAI"))</f>
        <v/>
      </c>
    </row>
    <row r="879">
      <c r="AC879" s="8">
        <f>IF($C879="","",IF($AB879="","PROSES","SELESAI"))</f>
        <v/>
      </c>
    </row>
    <row r="880">
      <c r="AC880" s="8">
        <f>IF($C880="","",IF($AB880="","PROSES","SELESAI"))</f>
        <v/>
      </c>
    </row>
    <row r="881">
      <c r="AC881" s="8">
        <f>IF($C881="","",IF($AB881="","PROSES","SELESAI"))</f>
        <v/>
      </c>
    </row>
    <row r="882">
      <c r="AC882" s="8">
        <f>IF($C882="","",IF($AB882="","PROSES","SELESAI"))</f>
        <v/>
      </c>
    </row>
    <row r="883">
      <c r="AC883" s="8">
        <f>IF($C883="","",IF($AB883="","PROSES","SELESAI"))</f>
        <v/>
      </c>
    </row>
    <row r="884">
      <c r="AC884" s="8">
        <f>IF($C884="","",IF($AB884="","PROSES","SELESAI"))</f>
        <v/>
      </c>
    </row>
    <row r="885">
      <c r="AC885" s="8">
        <f>IF($C885="","",IF($AB885="","PROSES","SELESAI"))</f>
        <v/>
      </c>
    </row>
    <row r="886">
      <c r="AC886" s="8">
        <f>IF($C886="","",IF($AB886="","PROSES","SELESAI"))</f>
        <v/>
      </c>
    </row>
    <row r="887">
      <c r="AC887" s="8">
        <f>IF($C887="","",IF($AB887="","PROSES","SELESAI"))</f>
        <v/>
      </c>
    </row>
    <row r="888">
      <c r="AC888" s="8">
        <f>IF($C888="","",IF($AB888="","PROSES","SELESAI"))</f>
        <v/>
      </c>
    </row>
    <row r="889">
      <c r="AC889" s="8">
        <f>IF($C889="","",IF($AB889="","PROSES","SELESAI"))</f>
        <v/>
      </c>
    </row>
    <row r="890">
      <c r="AC890" s="8">
        <f>IF($C890="","",IF($AB890="","PROSES","SELESAI"))</f>
        <v/>
      </c>
    </row>
    <row r="891">
      <c r="AC891" s="8">
        <f>IF($C891="","",IF($AB891="","PROSES","SELESAI"))</f>
        <v/>
      </c>
    </row>
    <row r="892">
      <c r="AC892" s="8">
        <f>IF($C892="","",IF($AB892="","PROSES","SELESAI"))</f>
        <v/>
      </c>
    </row>
    <row r="893">
      <c r="AC893" s="8">
        <f>IF($C893="","",IF($AB893="","PROSES","SELESAI"))</f>
        <v/>
      </c>
    </row>
    <row r="894">
      <c r="AC894" s="8">
        <f>IF($C894="","",IF($AB894="","PROSES","SELESAI"))</f>
        <v/>
      </c>
    </row>
    <row r="895">
      <c r="AC895" s="8">
        <f>IF($C895="","",IF($AB895="","PROSES","SELESAI"))</f>
        <v/>
      </c>
    </row>
    <row r="896">
      <c r="AC896" s="8">
        <f>IF($C896="","",IF($AB896="","PROSES","SELESAI"))</f>
        <v/>
      </c>
    </row>
    <row r="897">
      <c r="AC897" s="8">
        <f>IF($C897="","",IF($AB897="","PROSES","SELESAI"))</f>
        <v/>
      </c>
    </row>
    <row r="898">
      <c r="AC898" s="8">
        <f>IF($C898="","",IF($AB898="","PROSES","SELESAI"))</f>
        <v/>
      </c>
    </row>
    <row r="899">
      <c r="AC899" s="8">
        <f>IF($C899="","",IF($AB899="","PROSES","SELESAI"))</f>
        <v/>
      </c>
    </row>
    <row r="900">
      <c r="AC900" s="8">
        <f>IF($C900="","",IF($AB900="","PROSES","SELESAI"))</f>
        <v/>
      </c>
    </row>
    <row r="901">
      <c r="AC901" s="8">
        <f>IF($C901="","",IF($AB901="","PROSES","SELESAI"))</f>
        <v/>
      </c>
    </row>
    <row r="902">
      <c r="AC902" s="8">
        <f>IF($C902="","",IF($AB902="","PROSES","SELESAI"))</f>
        <v/>
      </c>
    </row>
    <row r="903">
      <c r="AC903" s="8">
        <f>IF($C903="","",IF($AB903="","PROSES","SELESAI"))</f>
        <v/>
      </c>
    </row>
    <row r="904">
      <c r="AC904" s="8">
        <f>IF($C904="","",IF($AB904="","PROSES","SELESAI"))</f>
        <v/>
      </c>
    </row>
    <row r="905">
      <c r="AC905" s="8">
        <f>IF($C905="","",IF($AB905="","PROSES","SELESAI"))</f>
        <v/>
      </c>
    </row>
    <row r="906">
      <c r="AC906" s="8">
        <f>IF($C906="","",IF($AB906="","PROSES","SELESAI"))</f>
        <v/>
      </c>
    </row>
    <row r="907">
      <c r="AC907" s="8">
        <f>IF($C907="","",IF($AB907="","PROSES","SELESAI"))</f>
        <v/>
      </c>
    </row>
    <row r="908">
      <c r="AC908" s="8">
        <f>IF($C908="","",IF($AB908="","PROSES","SELESAI"))</f>
        <v/>
      </c>
    </row>
    <row r="909">
      <c r="AC909" s="8">
        <f>IF($C909="","",IF($AB909="","PROSES","SELESAI"))</f>
        <v/>
      </c>
    </row>
    <row r="910">
      <c r="AC910" s="8">
        <f>IF($C910="","",IF($AB910="","PROSES","SELESAI"))</f>
        <v/>
      </c>
    </row>
    <row r="911">
      <c r="AC911" s="8">
        <f>IF($C911="","",IF($AB911="","PROSES","SELESAI"))</f>
        <v/>
      </c>
    </row>
    <row r="912">
      <c r="AC912" s="8">
        <f>IF($C912="","",IF($AB912="","PROSES","SELESAI"))</f>
        <v/>
      </c>
    </row>
    <row r="913">
      <c r="AC913" s="8">
        <f>IF($C913="","",IF($AB913="","PROSES","SELESAI"))</f>
        <v/>
      </c>
    </row>
    <row r="914">
      <c r="AC914" s="8">
        <f>IF($C914="","",IF($AB914="","PROSES","SELESAI"))</f>
        <v/>
      </c>
    </row>
    <row r="915">
      <c r="AC915" s="8">
        <f>IF($C915="","",IF($AB915="","PROSES","SELESAI"))</f>
        <v/>
      </c>
    </row>
    <row r="916">
      <c r="AC916" s="8">
        <f>IF($C916="","",IF($AB916="","PROSES","SELESAI"))</f>
        <v/>
      </c>
    </row>
    <row r="917">
      <c r="AC917" s="8">
        <f>IF($C917="","",IF($AB917="","PROSES","SELESAI"))</f>
        <v/>
      </c>
    </row>
    <row r="918">
      <c r="AC918" s="8">
        <f>IF($C918="","",IF($AB918="","PROSES","SELESAI"))</f>
        <v/>
      </c>
    </row>
    <row r="919">
      <c r="AC919" s="8">
        <f>IF($C919="","",IF($AB919="","PROSES","SELESAI"))</f>
        <v/>
      </c>
    </row>
    <row r="920">
      <c r="AC920" s="8">
        <f>IF($C920="","",IF($AB920="","PROSES","SELESAI"))</f>
        <v/>
      </c>
    </row>
    <row r="921">
      <c r="AC921" s="8">
        <f>IF($C921="","",IF($AB921="","PROSES","SELESAI"))</f>
        <v/>
      </c>
    </row>
    <row r="922">
      <c r="AC922" s="8">
        <f>IF($C922="","",IF($AB922="","PROSES","SELESAI"))</f>
        <v/>
      </c>
    </row>
    <row r="923">
      <c r="AC923" s="8">
        <f>IF($C923="","",IF($AB923="","PROSES","SELESAI"))</f>
        <v/>
      </c>
    </row>
    <row r="924">
      <c r="AC924" s="8">
        <f>IF($C924="","",IF($AB924="","PROSES","SELESAI"))</f>
        <v/>
      </c>
    </row>
    <row r="925">
      <c r="AC925" s="8">
        <f>IF($C925="","",IF($AB925="","PROSES","SELESAI"))</f>
        <v/>
      </c>
    </row>
    <row r="926">
      <c r="AC926" s="8">
        <f>IF($C926="","",IF($AB926="","PROSES","SELESAI"))</f>
        <v/>
      </c>
    </row>
    <row r="927">
      <c r="AC927" s="8">
        <f>IF($C927="","",IF($AB927="","PROSES","SELESAI"))</f>
        <v/>
      </c>
    </row>
    <row r="928">
      <c r="AC928" s="8">
        <f>IF($C928="","",IF($AB928="","PROSES","SELESAI"))</f>
        <v/>
      </c>
    </row>
    <row r="929">
      <c r="AC929" s="8">
        <f>IF($C929="","",IF($AB929="","PROSES","SELESAI"))</f>
        <v/>
      </c>
    </row>
    <row r="930">
      <c r="AC930" s="8">
        <f>IF($C930="","",IF($AB930="","PROSES","SELESAI"))</f>
        <v/>
      </c>
    </row>
    <row r="931">
      <c r="AC931" s="8">
        <f>IF($C931="","",IF($AB931="","PROSES","SELESAI"))</f>
        <v/>
      </c>
    </row>
    <row r="932">
      <c r="AC932" s="8">
        <f>IF($C932="","",IF($AB932="","PROSES","SELESAI"))</f>
        <v/>
      </c>
    </row>
    <row r="933">
      <c r="AC933" s="8">
        <f>IF($C933="","",IF($AB933="","PROSES","SELESAI"))</f>
        <v/>
      </c>
    </row>
    <row r="934">
      <c r="AC934" s="8">
        <f>IF($C934="","",IF($AB934="","PROSES","SELESAI"))</f>
        <v/>
      </c>
    </row>
    <row r="935">
      <c r="AC935" s="8">
        <f>IF($C935="","",IF($AB935="","PROSES","SELESAI"))</f>
        <v/>
      </c>
    </row>
    <row r="936">
      <c r="AC936" s="8">
        <f>IF($C936="","",IF($AB936="","PROSES","SELESAI"))</f>
        <v/>
      </c>
    </row>
    <row r="937">
      <c r="AC937" s="8">
        <f>IF($C937="","",IF($AB937="","PROSES","SELESAI"))</f>
        <v/>
      </c>
    </row>
    <row r="938">
      <c r="AC938" s="8">
        <f>IF($C938="","",IF($AB938="","PROSES","SELESAI"))</f>
        <v/>
      </c>
    </row>
    <row r="939">
      <c r="AC939" s="8">
        <f>IF($C939="","",IF($AB939="","PROSES","SELESAI"))</f>
        <v/>
      </c>
    </row>
    <row r="940">
      <c r="AC940" s="8">
        <f>IF($C940="","",IF($AB940="","PROSES","SELESAI"))</f>
        <v/>
      </c>
    </row>
    <row r="941">
      <c r="AC941" s="8">
        <f>IF($C941="","",IF($AB941="","PROSES","SELESAI"))</f>
        <v/>
      </c>
    </row>
    <row r="942">
      <c r="AC942" s="8">
        <f>IF($C942="","",IF($AB942="","PROSES","SELESAI"))</f>
        <v/>
      </c>
    </row>
    <row r="943">
      <c r="AC943" s="8">
        <f>IF($C943="","",IF($AB943="","PROSES","SELESAI"))</f>
        <v/>
      </c>
    </row>
    <row r="944">
      <c r="AC944" s="8">
        <f>IF($C944="","",IF($AB944="","PROSES","SELESAI"))</f>
        <v/>
      </c>
    </row>
    <row r="945">
      <c r="AC945" s="8">
        <f>IF($C945="","",IF($AB945="","PROSES","SELESAI"))</f>
        <v/>
      </c>
    </row>
    <row r="946">
      <c r="AC946" s="8">
        <f>IF($C946="","",IF($AB946="","PROSES","SELESAI"))</f>
        <v/>
      </c>
    </row>
    <row r="947">
      <c r="AC947" s="8">
        <f>IF($C947="","",IF($AB947="","PROSES","SELESAI"))</f>
        <v/>
      </c>
    </row>
    <row r="948">
      <c r="AC948" s="8">
        <f>IF($C948="","",IF($AB948="","PROSES","SELESAI"))</f>
        <v/>
      </c>
    </row>
    <row r="949">
      <c r="AC949" s="8">
        <f>IF($C949="","",IF($AB949="","PROSES","SELESAI"))</f>
        <v/>
      </c>
    </row>
    <row r="950">
      <c r="AC950" s="8">
        <f>IF($C950="","",IF($AB950="","PROSES","SELESAI"))</f>
        <v/>
      </c>
    </row>
    <row r="951">
      <c r="AC951" s="8">
        <f>IF($C951="","",IF($AB951="","PROSES","SELESAI"))</f>
        <v/>
      </c>
    </row>
    <row r="952">
      <c r="AC952" s="8">
        <f>IF($C952="","",IF($AB952="","PROSES","SELESAI"))</f>
        <v/>
      </c>
    </row>
    <row r="953">
      <c r="AC953" s="8">
        <f>IF($C953="","",IF($AB953="","PROSES","SELESAI"))</f>
        <v/>
      </c>
    </row>
    <row r="954">
      <c r="AC954" s="8">
        <f>IF($C954="","",IF($AB954="","PROSES","SELESAI"))</f>
        <v/>
      </c>
    </row>
    <row r="955">
      <c r="AC955" s="8">
        <f>IF($C955="","",IF($AB955="","PROSES","SELESAI"))</f>
        <v/>
      </c>
    </row>
    <row r="956">
      <c r="AC956" s="8">
        <f>IF($C956="","",IF($AB956="","PROSES","SELESAI"))</f>
        <v/>
      </c>
    </row>
    <row r="957">
      <c r="AC957" s="8">
        <f>IF($C957="","",IF($AB957="","PROSES","SELESAI"))</f>
        <v/>
      </c>
    </row>
    <row r="958">
      <c r="AC958" s="8">
        <f>IF($C958="","",IF($AB958="","PROSES","SELESAI"))</f>
        <v/>
      </c>
    </row>
    <row r="959">
      <c r="AC959" s="8">
        <f>IF($C959="","",IF($AB959="","PROSES","SELESAI"))</f>
        <v/>
      </c>
    </row>
    <row r="960">
      <c r="AC960" s="8">
        <f>IF($C960="","",IF($AB960="","PROSES","SELESAI"))</f>
        <v/>
      </c>
    </row>
    <row r="961">
      <c r="AC961" s="8">
        <f>IF($C961="","",IF($AB961="","PROSES","SELESAI"))</f>
        <v/>
      </c>
    </row>
    <row r="962">
      <c r="AC962" s="8">
        <f>IF($C962="","",IF($AB962="","PROSES","SELESAI"))</f>
        <v/>
      </c>
    </row>
    <row r="963">
      <c r="AC963" s="8">
        <f>IF($C963="","",IF($AB963="","PROSES","SELESAI"))</f>
        <v/>
      </c>
    </row>
    <row r="964">
      <c r="AC964" s="8">
        <f>IF($C964="","",IF($AB964="","PROSES","SELESAI"))</f>
        <v/>
      </c>
    </row>
    <row r="965">
      <c r="AC965" s="8">
        <f>IF($C965="","",IF($AB965="","PROSES","SELESAI"))</f>
        <v/>
      </c>
    </row>
    <row r="966">
      <c r="AC966" s="8">
        <f>IF($C966="","",IF($AB966="","PROSES","SELESAI"))</f>
        <v/>
      </c>
    </row>
    <row r="967">
      <c r="AC967" s="8">
        <f>IF($C967="","",IF($AB967="","PROSES","SELESAI"))</f>
        <v/>
      </c>
    </row>
    <row r="968">
      <c r="AC968" s="8">
        <f>IF($C968="","",IF($AB968="","PROSES","SELESAI"))</f>
        <v/>
      </c>
    </row>
    <row r="969">
      <c r="AC969" s="8">
        <f>IF($C969="","",IF($AB969="","PROSES","SELESAI"))</f>
        <v/>
      </c>
    </row>
    <row r="970">
      <c r="AC970" s="8">
        <f>IF($C970="","",IF($AB970="","PROSES","SELESAI"))</f>
        <v/>
      </c>
    </row>
    <row r="971">
      <c r="AC971" s="8">
        <f>IF($C971="","",IF($AB971="","PROSES","SELESAI"))</f>
        <v/>
      </c>
    </row>
    <row r="972">
      <c r="AC972" s="8">
        <f>IF($C972="","",IF($AB972="","PROSES","SELESAI"))</f>
        <v/>
      </c>
    </row>
    <row r="973">
      <c r="AC973" s="8">
        <f>IF($C973="","",IF($AB973="","PROSES","SELESAI"))</f>
        <v/>
      </c>
    </row>
    <row r="974">
      <c r="AC974" s="8">
        <f>IF($C974="","",IF($AB974="","PROSES","SELESAI"))</f>
        <v/>
      </c>
    </row>
    <row r="975">
      <c r="AC975" s="8">
        <f>IF($C975="","",IF($AB975="","PROSES","SELESAI"))</f>
        <v/>
      </c>
    </row>
    <row r="976">
      <c r="AC976" s="8">
        <f>IF($C976="","",IF($AB976="","PROSES","SELESAI"))</f>
        <v/>
      </c>
    </row>
    <row r="977">
      <c r="AC977" s="8">
        <f>IF($C977="","",IF($AB977="","PROSES","SELESAI"))</f>
        <v/>
      </c>
    </row>
    <row r="978">
      <c r="AC978" s="8">
        <f>IF($C978="","",IF($AB978="","PROSES","SELESAI"))</f>
        <v/>
      </c>
    </row>
    <row r="979">
      <c r="AC979" s="8">
        <f>IF($C979="","",IF($AB979="","PROSES","SELESAI"))</f>
        <v/>
      </c>
    </row>
    <row r="980">
      <c r="AC980" s="8">
        <f>IF($C980="","",IF($AB980="","PROSES","SELESAI"))</f>
        <v/>
      </c>
    </row>
    <row r="981">
      <c r="AC981" s="8">
        <f>IF($C981="","",IF($AB981="","PROSES","SELESAI"))</f>
        <v/>
      </c>
    </row>
    <row r="982">
      <c r="AC982" s="8">
        <f>IF($C982="","",IF($AB982="","PROSES","SELESAI"))</f>
        <v/>
      </c>
    </row>
    <row r="983">
      <c r="AC983" s="8">
        <f>IF($C983="","",IF($AB983="","PROSES","SELESAI"))</f>
        <v/>
      </c>
    </row>
    <row r="984">
      <c r="AC984" s="8">
        <f>IF($C984="","",IF($AB984="","PROSES","SELESAI"))</f>
        <v/>
      </c>
    </row>
    <row r="985">
      <c r="AC985" s="8">
        <f>IF($C985="","",IF($AB985="","PROSES","SELESAI"))</f>
        <v/>
      </c>
    </row>
    <row r="986">
      <c r="AC986" s="8">
        <f>IF($C986="","",IF($AB986="","PROSES","SELESAI"))</f>
        <v/>
      </c>
    </row>
    <row r="987">
      <c r="AC987" s="8">
        <f>IF($C987="","",IF($AB987="","PROSES","SELESAI"))</f>
        <v/>
      </c>
    </row>
    <row r="988">
      <c r="AC988" s="8">
        <f>IF($C988="","",IF($AB988="","PROSES","SELESAI"))</f>
        <v/>
      </c>
    </row>
    <row r="989">
      <c r="AC989" s="8">
        <f>IF($C989="","",IF($AB989="","PROSES","SELESAI"))</f>
        <v/>
      </c>
    </row>
    <row r="990">
      <c r="AC990" s="8">
        <f>IF($C990="","",IF($AB990="","PROSES","SELESAI"))</f>
        <v/>
      </c>
    </row>
    <row r="991">
      <c r="AC991" s="8">
        <f>IF($C991="","",IF($AB991="","PROSES","SELESAI"))</f>
        <v/>
      </c>
    </row>
    <row r="992">
      <c r="AC992" s="8">
        <f>IF($C992="","",IF($AB992="","PROSES","SELESAI"))</f>
        <v/>
      </c>
    </row>
    <row r="993">
      <c r="AC993" s="8">
        <f>IF($C993="","",IF($AB993="","PROSES","SELESAI"))</f>
        <v/>
      </c>
    </row>
    <row r="994">
      <c r="AC994" s="8">
        <f>IF($C994="","",IF($AB994="","PROSES","SELESAI"))</f>
        <v/>
      </c>
    </row>
    <row r="995">
      <c r="AC995" s="8">
        <f>IF($C995="","",IF($AB995="","PROSES","SELESAI"))</f>
        <v/>
      </c>
    </row>
    <row r="996">
      <c r="AC996" s="8">
        <f>IF($C996="","",IF($AB996="","PROSES","SELESAI"))</f>
        <v/>
      </c>
    </row>
    <row r="997">
      <c r="AC997" s="8">
        <f>IF($C997="","",IF($AB997="","PROSES","SELESAI"))</f>
        <v/>
      </c>
    </row>
    <row r="998">
      <c r="AC998" s="8">
        <f>IF($C998="","",IF($AB998="","PROSES","SELESAI"))</f>
        <v/>
      </c>
    </row>
    <row r="999">
      <c r="AC999" s="8">
        <f>IF($C999="","",IF($AB999="","PROSES","SELESAI"))</f>
        <v/>
      </c>
    </row>
    <row r="1000">
      <c r="AC1000" s="8">
        <f>IF($C1000="","",IF($AB1000="","PROSES","SELESAI"))</f>
        <v/>
      </c>
    </row>
    <row r="1001">
      <c r="AC1001" s="8">
        <f>IF($C1001="","",IF($AB1001="","PROSES","SELESAI"))</f>
        <v/>
      </c>
    </row>
  </sheetData>
  <mergeCells count="11">
    <mergeCell ref="L2:M2"/>
    <mergeCell ref="J1:Y1"/>
    <mergeCell ref="V2:W2"/>
    <mergeCell ref="T2:U2"/>
    <mergeCell ref="X2:Y2"/>
    <mergeCell ref="J2:K2"/>
    <mergeCell ref="N2:O2"/>
    <mergeCell ref="R2:S2"/>
    <mergeCell ref="P2:Q2"/>
    <mergeCell ref="A1:I2"/>
    <mergeCell ref="Z1:AF2"/>
  </mergeCells>
  <conditionalFormatting sqref="AC4:AD1001">
    <cfRule type="expression" priority="3" dxfId="1">
      <formula>$AC4="SELESAI"</formula>
    </cfRule>
    <cfRule type="expression" priority="4" dxfId="0">
      <formula>$AC4="PROSES"</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69"/>
  <sheetViews>
    <sheetView workbookViewId="0">
      <pane ySplit="1" topLeftCell="A158" activePane="bottomLeft" state="frozen"/>
      <selection pane="bottomLeft" activeCell="D7" sqref="D7"/>
    </sheetView>
  </sheetViews>
  <sheetFormatPr baseColWidth="8" defaultRowHeight="14.5"/>
  <cols>
    <col width="70" customWidth="1" style="35" min="1" max="1"/>
    <col width="10" customWidth="1" style="35" min="2" max="2"/>
    <col width="12" customWidth="1" style="35" min="3" max="4"/>
    <col width="11" customWidth="1" style="35" min="5" max="5"/>
    <col width="12" customWidth="1" style="35" min="6" max="6"/>
  </cols>
  <sheetData>
    <row r="1">
      <c r="A1" s="20" t="inlineStr">
        <is>
          <t>Folder</t>
        </is>
      </c>
      <c r="B1" s="20" t="inlineStr">
        <is>
          <t>Tahun</t>
        </is>
      </c>
      <c r="C1" s="20" t="inlineStr">
        <is>
          <t>Kategori</t>
        </is>
      </c>
      <c r="D1" s="20" t="inlineStr">
        <is>
          <t>Sumber</t>
        </is>
      </c>
      <c r="E1" s="20" t="inlineStr">
        <is>
          <t>Jumlah File</t>
        </is>
      </c>
      <c r="F1" s="20" t="inlineStr">
        <is>
          <t>Link</t>
        </is>
      </c>
    </row>
    <row r="2">
      <c r="A2" t="inlineStr">
        <is>
          <t>Bantek</t>
        </is>
      </c>
      <c r="C2" t="inlineStr">
        <is>
          <t>Lainnya</t>
        </is>
      </c>
      <c r="D2" t="inlineStr">
        <is>
          <t>Bantek</t>
        </is>
      </c>
      <c r="E2" t="n">
        <v>2</v>
      </c>
      <c r="F2" s="21">
        <f>HYPERLINK("file:///E:/Muslim/Pelayanan/Kirim MitraKarya/Bantek","Buka")</f>
        <v/>
      </c>
    </row>
    <row r="3">
      <c r="A3" t="inlineStr">
        <is>
          <t>Bantek\2021\PT\PT BPP 2021\Cetak 1</t>
        </is>
      </c>
      <c r="B3" t="inlineStr">
        <is>
          <t>2021</t>
        </is>
      </c>
      <c r="C3" t="inlineStr">
        <is>
          <t>PT</t>
        </is>
      </c>
      <c r="D3" t="inlineStr">
        <is>
          <t>Bantek</t>
        </is>
      </c>
      <c r="E3" t="n">
        <v>1</v>
      </c>
      <c r="F3" s="21">
        <f>HYPERLINK("file:///E:/Muslim/Pelayanan/Kirim MitraKarya/Bantek/2021/PT/PT BPP 2021/Cetak 1","Buka")</f>
        <v/>
      </c>
    </row>
    <row r="4">
      <c r="A4" t="inlineStr">
        <is>
          <t>Bantek\2021\PTPN\Pengawalan Tanam Ulang PTPN IV 2021\Narasi\Cetak 1</t>
        </is>
      </c>
      <c r="B4" t="inlineStr">
        <is>
          <t>2021</t>
        </is>
      </c>
      <c r="C4" t="inlineStr">
        <is>
          <t>PTPN</t>
        </is>
      </c>
      <c r="D4" t="inlineStr">
        <is>
          <t>Bantek</t>
        </is>
      </c>
      <c r="E4" t="n">
        <v>2</v>
      </c>
      <c r="F4" s="21">
        <f>HYPERLINK("file:///E:/Muslim/Pelayanan/Kirim MitraKarya/Bantek/2021/PTPN/Pengawalan Tanam Ulang PTPN IV 2021/Narasi/Cetak 1","Buka")</f>
        <v/>
      </c>
    </row>
    <row r="5">
      <c r="A5" t="inlineStr">
        <is>
          <t>Bantek\2021\PTPN\Pengawalan Tanam Ulang PTPN IV 2021\Narasi\Net</t>
        </is>
      </c>
      <c r="B5" t="inlineStr">
        <is>
          <t>2021</t>
        </is>
      </c>
      <c r="C5" t="inlineStr">
        <is>
          <t>PTPN</t>
        </is>
      </c>
      <c r="D5" t="inlineStr">
        <is>
          <t>Bantek</t>
        </is>
      </c>
      <c r="E5" t="n">
        <v>2</v>
      </c>
      <c r="F5" s="21">
        <f>HYPERLINK("file:///E:/Muslim/Pelayanan/Kirim MitraKarya/Bantek/2021/PTPN/Pengawalan Tanam Ulang PTPN IV 2021/Narasi/Net","Buka")</f>
        <v/>
      </c>
    </row>
    <row r="6">
      <c r="A6" t="inlineStr">
        <is>
          <t>Bantek\2022\PT\Kajian Randemen CPO dan Inti\1. Bangka Belitung_Net\Net</t>
        </is>
      </c>
      <c r="B6" t="inlineStr">
        <is>
          <t>2022</t>
        </is>
      </c>
      <c r="C6" t="inlineStr">
        <is>
          <t>PT</t>
        </is>
      </c>
      <c r="D6" t="inlineStr">
        <is>
          <t>Bantek</t>
        </is>
      </c>
      <c r="E6" t="n">
        <v>2</v>
      </c>
      <c r="F6" s="21">
        <f>HYPERLINK("file:///E:/Muslim/Pelayanan/Kirim MitraKarya/Bantek/2022/PT/Kajian Randemen CPO dan Inti/1. Bangka Belitung_Net/Net","Buka")</f>
        <v/>
      </c>
    </row>
    <row r="7">
      <c r="A7" t="inlineStr">
        <is>
          <t>Bantek\2022\PT\Kajian Randemen CPO dan Inti\2. Bengkulu_Net\Net</t>
        </is>
      </c>
      <c r="B7" t="inlineStr">
        <is>
          <t>2022</t>
        </is>
      </c>
      <c r="C7" t="inlineStr">
        <is>
          <t>PT</t>
        </is>
      </c>
      <c r="D7" t="inlineStr">
        <is>
          <t>Bantek</t>
        </is>
      </c>
      <c r="E7" t="n">
        <v>3</v>
      </c>
      <c r="F7" s="21">
        <f>HYPERLINK("file:///E:/Muslim/Pelayanan/Kirim MitraKarya/Bantek/2022/PT/Kajian Randemen CPO dan Inti/2. Bengkulu_Net/Net","Buka")</f>
        <v/>
      </c>
    </row>
    <row r="8">
      <c r="A8" t="inlineStr">
        <is>
          <t>Bantek\2022\PT\Kajian Randemen CPO dan Inti\3. Lampung_Net\Cetak 1</t>
        </is>
      </c>
      <c r="B8" t="inlineStr">
        <is>
          <t>2022</t>
        </is>
      </c>
      <c r="C8" t="inlineStr">
        <is>
          <t>PT</t>
        </is>
      </c>
      <c r="D8" t="inlineStr">
        <is>
          <t>Bantek</t>
        </is>
      </c>
      <c r="E8" t="n">
        <v>1</v>
      </c>
      <c r="F8" s="21">
        <f>HYPERLINK("file:///E:/Muslim/Pelayanan/Kirim MitraKarya/Bantek/2022/PT/Kajian Randemen CPO dan Inti/3. Lampung_Net/Cetak 1","Buka")</f>
        <v/>
      </c>
    </row>
    <row r="9">
      <c r="A9" t="inlineStr">
        <is>
          <t>Bantek\2022\PT\Kajian Randemen CPO dan Inti\3. Lampung_Net\Net</t>
        </is>
      </c>
      <c r="B9" t="inlineStr">
        <is>
          <t>2022</t>
        </is>
      </c>
      <c r="C9" t="inlineStr">
        <is>
          <t>PT</t>
        </is>
      </c>
      <c r="D9" t="inlineStr">
        <is>
          <t>Bantek</t>
        </is>
      </c>
      <c r="E9" t="n">
        <v>3</v>
      </c>
      <c r="F9" s="21">
        <f>HYPERLINK("file:///E:/Muslim/Pelayanan/Kirim MitraKarya/Bantek/2022/PT/Kajian Randemen CPO dan Inti/3. Lampung_Net/Net","Buka")</f>
        <v/>
      </c>
    </row>
    <row r="10">
      <c r="A10" t="inlineStr">
        <is>
          <t>Bantek\2022\PT\Kajian Randemen CPO dan Inti\4. Sumatera Selatan_Net\Cetak 1</t>
        </is>
      </c>
      <c r="B10" t="inlineStr">
        <is>
          <t>2022</t>
        </is>
      </c>
      <c r="C10" t="inlineStr">
        <is>
          <t>PT</t>
        </is>
      </c>
      <c r="D10" t="inlineStr">
        <is>
          <t>Bantek</t>
        </is>
      </c>
      <c r="E10" t="n">
        <v>2</v>
      </c>
      <c r="F10" s="21">
        <f>HYPERLINK("file:///E:/Muslim/Pelayanan/Kirim MitraKarya/Bantek/2022/PT/Kajian Randemen CPO dan Inti/4. Sumatera Selatan_Net/Cetak 1","Buka")</f>
        <v/>
      </c>
    </row>
    <row r="11">
      <c r="A11" t="inlineStr">
        <is>
          <t>Bantek\2022\PT\Kajian Randemen CPO dan Inti\4. Sumatera Selatan_Net\Net</t>
        </is>
      </c>
      <c r="B11" t="inlineStr">
        <is>
          <t>2022</t>
        </is>
      </c>
      <c r="C11" t="inlineStr">
        <is>
          <t>PT</t>
        </is>
      </c>
      <c r="D11" t="inlineStr">
        <is>
          <t>Bantek</t>
        </is>
      </c>
      <c r="E11" t="n">
        <v>2</v>
      </c>
      <c r="F11" s="21">
        <f>HYPERLINK("file:///E:/Muslim/Pelayanan/Kirim MitraKarya/Bantek/2022/PT/Kajian Randemen CPO dan Inti/4. Sumatera Selatan_Net/Net","Buka")</f>
        <v/>
      </c>
    </row>
    <row r="12">
      <c r="A12" t="inlineStr">
        <is>
          <t>Bantek\2022\PT\Kajian Randemen CPO dan Inti\Papua Barat_Net</t>
        </is>
      </c>
      <c r="B12" t="inlineStr">
        <is>
          <t>2022</t>
        </is>
      </c>
      <c r="C12" t="inlineStr">
        <is>
          <t>PT</t>
        </is>
      </c>
      <c r="D12" t="inlineStr">
        <is>
          <t>Bantek</t>
        </is>
      </c>
      <c r="E12" t="n">
        <v>2</v>
      </c>
      <c r="F12" s="21">
        <f>HYPERLINK("file:///E:/Muslim/Pelayanan/Kirim MitraKarya/Bantek/2022/PT/Kajian Randemen CPO dan Inti/Papua Barat_Net","Buka")</f>
        <v/>
      </c>
    </row>
    <row r="13">
      <c r="A13" t="inlineStr">
        <is>
          <t>Bantek\2022\PT\Kajian Randemen CPO dan Inti\Sulawesi Tenggara_Net</t>
        </is>
      </c>
      <c r="B13" t="inlineStr">
        <is>
          <t>2022</t>
        </is>
      </c>
      <c r="C13" t="inlineStr">
        <is>
          <t>PT</t>
        </is>
      </c>
      <c r="D13" t="inlineStr">
        <is>
          <t>Bantek</t>
        </is>
      </c>
      <c r="E13" t="n">
        <v>2</v>
      </c>
      <c r="F13" s="21">
        <f>HYPERLINK("file:///E:/Muslim/Pelayanan/Kirim MitraKarya/Bantek/2022/PT/Kajian Randemen CPO dan Inti/Sulawesi Tenggara_Net","Buka")</f>
        <v/>
      </c>
    </row>
    <row r="14">
      <c r="A14" t="inlineStr">
        <is>
          <t>Bantek\2022\PT\KSK 2022\Narasi\Cetak 1</t>
        </is>
      </c>
      <c r="B14" t="inlineStr">
        <is>
          <t>2022</t>
        </is>
      </c>
      <c r="C14" t="inlineStr">
        <is>
          <t>PT</t>
        </is>
      </c>
      <c r="D14" t="inlineStr">
        <is>
          <t>Bantek</t>
        </is>
      </c>
      <c r="E14" t="n">
        <v>2</v>
      </c>
      <c r="F14" s="21">
        <f>HYPERLINK("file:///E:/Muslim/Pelayanan/Kirim MitraKarya/Bantek/2022/PT/KSK 2022/Narasi/Cetak 1","Buka")</f>
        <v/>
      </c>
    </row>
    <row r="15">
      <c r="A15" t="inlineStr">
        <is>
          <t>Bantek\2022\PT\KSK 2022\Narasi\Net</t>
        </is>
      </c>
      <c r="B15" t="inlineStr">
        <is>
          <t>2022</t>
        </is>
      </c>
      <c r="C15" t="inlineStr">
        <is>
          <t>PT</t>
        </is>
      </c>
      <c r="D15" t="inlineStr">
        <is>
          <t>Bantek</t>
        </is>
      </c>
      <c r="E15" t="n">
        <v>3</v>
      </c>
      <c r="F15" s="21">
        <f>HYPERLINK("file:///E:/Muslim/Pelayanan/Kirim MitraKarya/Bantek/2022/PT/KSK 2022/Narasi/Net","Buka")</f>
        <v/>
      </c>
    </row>
    <row r="16">
      <c r="A16" t="inlineStr">
        <is>
          <t>Bantek\2022\PT\PT BPP Kunjungan 2_Net\Cetak 1</t>
        </is>
      </c>
      <c r="B16" t="inlineStr">
        <is>
          <t>2022</t>
        </is>
      </c>
      <c r="C16" t="inlineStr">
        <is>
          <t>PT</t>
        </is>
      </c>
      <c r="D16" t="inlineStr">
        <is>
          <t>Bantek</t>
        </is>
      </c>
      <c r="E16" t="n">
        <v>4</v>
      </c>
      <c r="F16" s="21">
        <f>HYPERLINK("file:///E:/Muslim/Pelayanan/Kirim MitraKarya/Bantek/2022/PT/PT BPP Kunjungan 2_Net/Cetak 1","Buka")</f>
        <v/>
      </c>
    </row>
    <row r="17">
      <c r="A17" t="inlineStr">
        <is>
          <t>Bantek\2022\PT\PT BPP Kunjungan 2_Net\Net</t>
        </is>
      </c>
      <c r="B17" t="inlineStr">
        <is>
          <t>2022</t>
        </is>
      </c>
      <c r="C17" t="inlineStr">
        <is>
          <t>PT</t>
        </is>
      </c>
      <c r="D17" t="inlineStr">
        <is>
          <t>Bantek</t>
        </is>
      </c>
      <c r="E17" t="n">
        <v>4</v>
      </c>
      <c r="F17" s="21">
        <f>HYPERLINK("file:///E:/Muslim/Pelayanan/Kirim MitraKarya/Bantek/2022/PT/PT BPP Kunjungan 2_Net/Net","Buka")</f>
        <v/>
      </c>
    </row>
    <row r="18">
      <c r="A18" t="inlineStr">
        <is>
          <t>Bantek\2022\PT\PT BPP Plasma_Kunjungan 1_2022\Narasi\Cetak 1</t>
        </is>
      </c>
      <c r="B18" t="inlineStr">
        <is>
          <t>2022</t>
        </is>
      </c>
      <c r="C18" t="inlineStr">
        <is>
          <t>PT</t>
        </is>
      </c>
      <c r="D18" t="inlineStr">
        <is>
          <t>Bantek</t>
        </is>
      </c>
      <c r="E18" t="n">
        <v>2</v>
      </c>
      <c r="F18" s="21">
        <f>HYPERLINK("file:///E:/Muslim/Pelayanan/Kirim MitraKarya/Bantek/2022/PT/PT BPP Plasma_Kunjungan 1_2022/Narasi/Cetak 1","Buka")</f>
        <v/>
      </c>
    </row>
    <row r="19">
      <c r="A19" t="inlineStr">
        <is>
          <t>Bantek\2022\PT\PT HCT Kunjungan 2_Net\Cetak 1</t>
        </is>
      </c>
      <c r="B19" t="inlineStr">
        <is>
          <t>2022</t>
        </is>
      </c>
      <c r="C19" t="inlineStr">
        <is>
          <t>PT</t>
        </is>
      </c>
      <c r="D19" t="inlineStr">
        <is>
          <t>Bantek</t>
        </is>
      </c>
      <c r="E19" t="n">
        <v>4</v>
      </c>
      <c r="F19" s="21">
        <f>HYPERLINK("file:///E:/Muslim/Pelayanan/Kirim MitraKarya/Bantek/2022/PT/PT HCT Kunjungan 2_Net/Cetak 1","Buka")</f>
        <v/>
      </c>
    </row>
    <row r="20">
      <c r="A20" t="inlineStr">
        <is>
          <t>Bantek\2022\PT\PT HCT Kunjungan 2_Net\Net</t>
        </is>
      </c>
      <c r="B20" t="inlineStr">
        <is>
          <t>2022</t>
        </is>
      </c>
      <c r="C20" t="inlineStr">
        <is>
          <t>PT</t>
        </is>
      </c>
      <c r="D20" t="inlineStr">
        <is>
          <t>Bantek</t>
        </is>
      </c>
      <c r="E20" t="n">
        <v>4</v>
      </c>
      <c r="F20" s="21">
        <f>HYPERLINK("file:///E:/Muslim/Pelayanan/Kirim MitraKarya/Bantek/2022/PT/PT HCT Kunjungan 2_Net/Net","Buka")</f>
        <v/>
      </c>
    </row>
    <row r="21">
      <c r="A21" t="inlineStr">
        <is>
          <t>Bantek\2022\PTPN\Evaluasi rencana tanam ulang PTPN 13 Net</t>
        </is>
      </c>
      <c r="B21" t="inlineStr">
        <is>
          <t>2022</t>
        </is>
      </c>
      <c r="C21" t="inlineStr">
        <is>
          <t>PTPN</t>
        </is>
      </c>
      <c r="D21" t="inlineStr">
        <is>
          <t>Bantek</t>
        </is>
      </c>
      <c r="E21" t="n">
        <v>6</v>
      </c>
      <c r="F21" s="21">
        <f>HYPERLINK("file:///E:/Muslim/Pelayanan/Kirim MitraKarya/Bantek/2022/PTPN/Evaluasi rencana tanam ulang PTPN 13 Net","Buka")</f>
        <v/>
      </c>
    </row>
    <row r="22">
      <c r="A22" t="inlineStr">
        <is>
          <t>Bantek\2022\PTPN\PTPN IV Kajian Bera Tanaman Teh 2022\Cetak 1</t>
        </is>
      </c>
      <c r="B22" t="inlineStr">
        <is>
          <t>2022</t>
        </is>
      </c>
      <c r="C22" t="inlineStr">
        <is>
          <t>PTPN</t>
        </is>
      </c>
      <c r="D22" t="inlineStr">
        <is>
          <t>Bantek</t>
        </is>
      </c>
      <c r="E22" t="n">
        <v>1</v>
      </c>
      <c r="F22" s="21">
        <f>HYPERLINK("file:///E:/Muslim/Pelayanan/Kirim MitraKarya/Bantek/2022/PTPN/PTPN IV Kajian Bera Tanaman Teh 2022/Cetak 1","Buka")</f>
        <v/>
      </c>
    </row>
    <row r="23">
      <c r="A23" t="inlineStr">
        <is>
          <t>Bantek\2023</t>
        </is>
      </c>
      <c r="B23" t="inlineStr">
        <is>
          <t>2023</t>
        </is>
      </c>
      <c r="C23" t="inlineStr">
        <is>
          <t>Lainnya</t>
        </is>
      </c>
      <c r="D23" t="inlineStr">
        <is>
          <t>Bantek</t>
        </is>
      </c>
      <c r="E23" t="n">
        <v>1</v>
      </c>
      <c r="F23" s="21">
        <f>HYPERLINK("file:///E:/Muslim/Pelayanan/Kirim MitraKarya/Bantek/2023","Buka")</f>
        <v/>
      </c>
    </row>
    <row r="24">
      <c r="A24" t="inlineStr">
        <is>
          <t>Bantek\2023\PT\PT Hasnur Citra Terpadu kunjungan ke 4\Narasi\Net</t>
        </is>
      </c>
      <c r="B24" t="inlineStr">
        <is>
          <t>2023</t>
        </is>
      </c>
      <c r="C24" t="inlineStr">
        <is>
          <t>PT</t>
        </is>
      </c>
      <c r="D24" t="inlineStr">
        <is>
          <t>Bantek</t>
        </is>
      </c>
      <c r="E24" t="n">
        <v>2</v>
      </c>
      <c r="F24" s="21">
        <f>HYPERLINK("file:///E:/Muslim/Pelayanan/Kirim MitraKarya/Bantek/2023/PT/PT Hasnur Citra Terpadu kunjungan ke 4/Narasi/Net","Buka")</f>
        <v/>
      </c>
    </row>
    <row r="25">
      <c r="A25" t="inlineStr">
        <is>
          <t>Bantek\2023\PT\PT Loka Indah Lestari\Narasi\Net</t>
        </is>
      </c>
      <c r="B25" t="inlineStr">
        <is>
          <t>2023</t>
        </is>
      </c>
      <c r="C25" t="inlineStr">
        <is>
          <t>PT</t>
        </is>
      </c>
      <c r="D25" t="inlineStr">
        <is>
          <t>Bantek</t>
        </is>
      </c>
      <c r="E25" t="n">
        <v>1</v>
      </c>
      <c r="F25" s="21">
        <f>HYPERLINK("file:///E:/Muslim/Pelayanan/Kirim MitraKarya/Bantek/2023/PT/PT Loka Indah Lestari/Narasi/Net","Buka")</f>
        <v/>
      </c>
    </row>
    <row r="26">
      <c r="A26" t="inlineStr">
        <is>
          <t>Bantek\2023\PT\PT Sawindo Cemerlang\Narasi\Net</t>
        </is>
      </c>
      <c r="B26" t="inlineStr">
        <is>
          <t>2023</t>
        </is>
      </c>
      <c r="C26" t="inlineStr">
        <is>
          <t>PT</t>
        </is>
      </c>
      <c r="D26" t="inlineStr">
        <is>
          <t>Bantek</t>
        </is>
      </c>
      <c r="E26" t="n">
        <v>1</v>
      </c>
      <c r="F26" s="21">
        <f>HYPERLINK("file:///E:/Muslim/Pelayanan/Kirim MitraKarya/Bantek/2023/PT/PT Sawindo Cemerlang/Narasi/Net","Buka")</f>
        <v/>
      </c>
    </row>
    <row r="27">
      <c r="A27" t="inlineStr">
        <is>
          <t>Bantek\2023\PTPN\N1 Net\1. Cot Girek\Narasi\Cetak 1</t>
        </is>
      </c>
      <c r="B27" t="inlineStr">
        <is>
          <t>2023</t>
        </is>
      </c>
      <c r="C27" t="inlineStr">
        <is>
          <t>PTPN</t>
        </is>
      </c>
      <c r="D27" t="inlineStr">
        <is>
          <t>Bantek</t>
        </is>
      </c>
      <c r="E27" t="n">
        <v>2</v>
      </c>
      <c r="F27" s="21">
        <f>HYPERLINK("file:///E:/Muslim/Pelayanan/Kirim MitraKarya/Bantek/2023/PTPN/N1 Net/1. Cot Girek/Narasi/Cetak 1","Buka")</f>
        <v/>
      </c>
    </row>
    <row r="28">
      <c r="A28" t="inlineStr">
        <is>
          <t>Bantek\2023\PTPN\N1 Net\1. Cot Girek\Narasi\Net</t>
        </is>
      </c>
      <c r="B28" t="inlineStr">
        <is>
          <t>2023</t>
        </is>
      </c>
      <c r="C28" t="inlineStr">
        <is>
          <t>PTPN</t>
        </is>
      </c>
      <c r="D28" t="inlineStr">
        <is>
          <t>Bantek</t>
        </is>
      </c>
      <c r="E28" t="n">
        <v>2</v>
      </c>
      <c r="F28" s="21">
        <f>HYPERLINK("file:///E:/Muslim/Pelayanan/Kirim MitraKarya/Bantek/2023/PTPN/N1 Net/1. Cot Girek/Narasi/Net","Buka")</f>
        <v/>
      </c>
    </row>
    <row r="29">
      <c r="A29" t="inlineStr">
        <is>
          <t>Bantek\2023\PTPN\N1 Net\2. Kebun Lama\Narasi\Cetak 1</t>
        </is>
      </c>
      <c r="B29" t="inlineStr">
        <is>
          <t>2023</t>
        </is>
      </c>
      <c r="C29" t="inlineStr">
        <is>
          <t>PTPN</t>
        </is>
      </c>
      <c r="D29" t="inlineStr">
        <is>
          <t>Bantek</t>
        </is>
      </c>
      <c r="E29" t="n">
        <v>2</v>
      </c>
      <c r="F29" s="21">
        <f>HYPERLINK("file:///E:/Muslim/Pelayanan/Kirim MitraKarya/Bantek/2023/PTPN/N1 Net/2. Kebun Lama/Narasi/Cetak 1","Buka")</f>
        <v/>
      </c>
    </row>
    <row r="30">
      <c r="A30" t="inlineStr">
        <is>
          <t>Bantek\2023\PTPN\N1 Net\2. Kebun Lama\Narasi\Net</t>
        </is>
      </c>
      <c r="B30" t="inlineStr">
        <is>
          <t>2023</t>
        </is>
      </c>
      <c r="C30" t="inlineStr">
        <is>
          <t>PTPN</t>
        </is>
      </c>
      <c r="D30" t="inlineStr">
        <is>
          <t>Bantek</t>
        </is>
      </c>
      <c r="E30" t="n">
        <v>2</v>
      </c>
      <c r="F30" s="21">
        <f>HYPERLINK("file:///E:/Muslim/Pelayanan/Kirim MitraKarya/Bantek/2023/PTPN/N1 Net/2. Kebun Lama/Narasi/Net","Buka")</f>
        <v/>
      </c>
    </row>
    <row r="31">
      <c r="A31" t="inlineStr">
        <is>
          <t>Bantek\2023\PTPN\N2\Evaluasi Produksi\Air Tenang\Narasi\Cetak 1</t>
        </is>
      </c>
      <c r="B31" t="inlineStr">
        <is>
          <t>2023</t>
        </is>
      </c>
      <c r="C31" t="inlineStr">
        <is>
          <t>PTPN</t>
        </is>
      </c>
      <c r="D31" t="inlineStr">
        <is>
          <t>Bantek</t>
        </is>
      </c>
      <c r="E31" t="n">
        <v>2</v>
      </c>
      <c r="F31" s="21">
        <f>HYPERLINK("file:///E:/Muslim/Pelayanan/Kirim MitraKarya/Bantek/2023/PTPN/N2/Evaluasi Produksi/Air Tenang/Narasi/Cetak 1","Buka")</f>
        <v/>
      </c>
    </row>
    <row r="32">
      <c r="A32" t="inlineStr">
        <is>
          <t>Bantek\2023\PTPN\N2\Evaluasi Produksi\Kuala Sawit_Net\Cetak 1</t>
        </is>
      </c>
      <c r="B32" t="inlineStr">
        <is>
          <t>2023</t>
        </is>
      </c>
      <c r="C32" t="inlineStr">
        <is>
          <t>PTPN</t>
        </is>
      </c>
      <c r="D32" t="inlineStr">
        <is>
          <t>Bantek</t>
        </is>
      </c>
      <c r="E32" t="n">
        <v>2</v>
      </c>
      <c r="F32" s="21">
        <f>HYPERLINK("file:///E:/Muslim/Pelayanan/Kirim MitraKarya/Bantek/2023/PTPN/N2/Evaluasi Produksi/Kuala Sawit_Net/Cetak 1","Buka")</f>
        <v/>
      </c>
    </row>
    <row r="33">
      <c r="A33" t="inlineStr">
        <is>
          <t>Bantek\2023\PTPN\N2\Evaluasi Produksi\Kuala Sawit_Net\Draf</t>
        </is>
      </c>
      <c r="B33" t="inlineStr">
        <is>
          <t>2023</t>
        </is>
      </c>
      <c r="C33" t="inlineStr">
        <is>
          <t>PTPN</t>
        </is>
      </c>
      <c r="D33" t="inlineStr">
        <is>
          <t>Bantek</t>
        </is>
      </c>
      <c r="E33" t="n">
        <v>1</v>
      </c>
      <c r="F33" s="21">
        <f>HYPERLINK("file:///E:/Muslim/Pelayanan/Kirim MitraKarya/Bantek/2023/PTPN/N2/Evaluasi Produksi/Kuala Sawit_Net/Draf","Buka")</f>
        <v/>
      </c>
    </row>
    <row r="34">
      <c r="A34" t="inlineStr">
        <is>
          <t>Bantek\2023\PTPN\N2\Evaluasi Produksi\Kuala Sawit_Net\Net</t>
        </is>
      </c>
      <c r="B34" t="inlineStr">
        <is>
          <t>2023</t>
        </is>
      </c>
      <c r="C34" t="inlineStr">
        <is>
          <t>PTPN</t>
        </is>
      </c>
      <c r="D34" t="inlineStr">
        <is>
          <t>Bantek</t>
        </is>
      </c>
      <c r="E34" t="n">
        <v>2</v>
      </c>
      <c r="F34" s="21">
        <f>HYPERLINK("file:///E:/Muslim/Pelayanan/Kirim MitraKarya/Bantek/2023/PTPN/N2/Evaluasi Produksi/Kuala Sawit_Net/Net","Buka")</f>
        <v/>
      </c>
    </row>
    <row r="35">
      <c r="A35" t="inlineStr">
        <is>
          <t>Bantek\2023\PTPN\N2\Evaluasi Rencana Tanam Ulang 2024\1. Air Tenang\Narasi\Cetak 1</t>
        </is>
      </c>
      <c r="B35" t="inlineStr">
        <is>
          <t>2023</t>
        </is>
      </c>
      <c r="C35" t="inlineStr">
        <is>
          <t>PTPN</t>
        </is>
      </c>
      <c r="D35" t="inlineStr">
        <is>
          <t>Bantek</t>
        </is>
      </c>
      <c r="E35" t="n">
        <v>2</v>
      </c>
      <c r="F35" s="21">
        <f>HYPERLINK("file:///E:/Muslim/Pelayanan/Kirim MitraKarya/Bantek/2023/PTPN/N2/Evaluasi Rencana Tanam Ulang 2024/1. Air Tenang/Narasi/Cetak 1","Buka")</f>
        <v/>
      </c>
    </row>
    <row r="36">
      <c r="A36" t="inlineStr">
        <is>
          <t>Bantek\2023\PTPN\N2\Evaluasi Rencana Tanam Ulang 2024\1. Air Tenang\Narasi\Net</t>
        </is>
      </c>
      <c r="B36" t="inlineStr">
        <is>
          <t>2023</t>
        </is>
      </c>
      <c r="C36" t="inlineStr">
        <is>
          <t>PTPN</t>
        </is>
      </c>
      <c r="D36" t="inlineStr">
        <is>
          <t>Bantek</t>
        </is>
      </c>
      <c r="E36" t="n">
        <v>2</v>
      </c>
      <c r="F36" s="21">
        <f>HYPERLINK("file:///E:/Muslim/Pelayanan/Kirim MitraKarya/Bantek/2023/PTPN/N2/Evaluasi Rencana Tanam Ulang 2024/1. Air Tenang/Narasi/Net","Buka")</f>
        <v/>
      </c>
    </row>
    <row r="37">
      <c r="A37" t="inlineStr">
        <is>
          <t>Bantek\2023\PTPN\N2\Evaluasi Rencana Tanam Ulang 2024\2. Batang Serangan\Narasi\Cetak 1</t>
        </is>
      </c>
      <c r="B37" t="inlineStr">
        <is>
          <t>2023</t>
        </is>
      </c>
      <c r="C37" t="inlineStr">
        <is>
          <t>PTPN</t>
        </is>
      </c>
      <c r="D37" t="inlineStr">
        <is>
          <t>Bantek</t>
        </is>
      </c>
      <c r="E37" t="n">
        <v>2</v>
      </c>
      <c r="F37" s="21">
        <f>HYPERLINK("file:///E:/Muslim/Pelayanan/Kirim MitraKarya/Bantek/2023/PTPN/N2/Evaluasi Rencana Tanam Ulang 2024/2. Batang Serangan/Narasi/Cetak 1","Buka")</f>
        <v/>
      </c>
    </row>
    <row r="38">
      <c r="A38" t="inlineStr">
        <is>
          <t>Bantek\2023\PTPN\N2\Evaluasi Rencana Tanam Ulang 2024\2. Batang Serangan\Narasi\Net</t>
        </is>
      </c>
      <c r="B38" t="inlineStr">
        <is>
          <t>2023</t>
        </is>
      </c>
      <c r="C38" t="inlineStr">
        <is>
          <t>PTPN</t>
        </is>
      </c>
      <c r="D38" t="inlineStr">
        <is>
          <t>Bantek</t>
        </is>
      </c>
      <c r="E38" t="n">
        <v>2</v>
      </c>
      <c r="F38" s="21">
        <f>HYPERLINK("file:///E:/Muslim/Pelayanan/Kirim MitraKarya/Bantek/2023/PTPN/N2/Evaluasi Rencana Tanam Ulang 2024/2. Batang Serangan/Narasi/Net","Buka")</f>
        <v/>
      </c>
    </row>
    <row r="39">
      <c r="A39" t="inlineStr">
        <is>
          <t>Bantek\2023\PTPN\N2\Evaluasi Rencana Tanam Ulang 2024\3. Limau Mungkur\Narasi\Cetak 1</t>
        </is>
      </c>
      <c r="B39" t="inlineStr">
        <is>
          <t>2023</t>
        </is>
      </c>
      <c r="C39" t="inlineStr">
        <is>
          <t>PTPN</t>
        </is>
      </c>
      <c r="D39" t="inlineStr">
        <is>
          <t>Bantek</t>
        </is>
      </c>
      <c r="E39" t="n">
        <v>2</v>
      </c>
      <c r="F39" s="21">
        <f>HYPERLINK("file:///E:/Muslim/Pelayanan/Kirim MitraKarya/Bantek/2023/PTPN/N2/Evaluasi Rencana Tanam Ulang 2024/3. Limau Mungkur/Narasi/Cetak 1","Buka")</f>
        <v/>
      </c>
    </row>
    <row r="40">
      <c r="A40" t="inlineStr">
        <is>
          <t>Bantek\2023\PTPN\N2\Evaluasi Rencana Tanam Ulang 2024\3. Limau Mungkur\Narasi\Net</t>
        </is>
      </c>
      <c r="B40" t="inlineStr">
        <is>
          <t>2023</t>
        </is>
      </c>
      <c r="C40" t="inlineStr">
        <is>
          <t>PTPN</t>
        </is>
      </c>
      <c r="D40" t="inlineStr">
        <is>
          <t>Bantek</t>
        </is>
      </c>
      <c r="E40" t="n">
        <v>2</v>
      </c>
      <c r="F40" s="21">
        <f>HYPERLINK("file:///E:/Muslim/Pelayanan/Kirim MitraKarya/Bantek/2023/PTPN/N2/Evaluasi Rencana Tanam Ulang 2024/3. Limau Mungkur/Narasi/Net","Buka")</f>
        <v/>
      </c>
    </row>
    <row r="41">
      <c r="A41" t="inlineStr">
        <is>
          <t>Bantek\2023\PTPN\N2\Evaluasi Rencana Tanam Ulang 2024\4. Sawit Hulu\Narasi\Cetak 1</t>
        </is>
      </c>
      <c r="B41" t="inlineStr">
        <is>
          <t>2023</t>
        </is>
      </c>
      <c r="C41" t="inlineStr">
        <is>
          <t>PTPN</t>
        </is>
      </c>
      <c r="D41" t="inlineStr">
        <is>
          <t>Bantek</t>
        </is>
      </c>
      <c r="E41" t="n">
        <v>2</v>
      </c>
      <c r="F41" s="21">
        <f>HYPERLINK("file:///E:/Muslim/Pelayanan/Kirim MitraKarya/Bantek/2023/PTPN/N2/Evaluasi Rencana Tanam Ulang 2024/4. Sawit Hulu/Narasi/Cetak 1","Buka")</f>
        <v/>
      </c>
    </row>
    <row r="42">
      <c r="A42" t="inlineStr">
        <is>
          <t>Bantek\2023\PTPN\N2\Evaluasi Rencana Tanam Ulang 2024\4. Sawit Hulu\Narasi\Net</t>
        </is>
      </c>
      <c r="B42" t="inlineStr">
        <is>
          <t>2023</t>
        </is>
      </c>
      <c r="C42" t="inlineStr">
        <is>
          <t>PTPN</t>
        </is>
      </c>
      <c r="D42" t="inlineStr">
        <is>
          <t>Bantek</t>
        </is>
      </c>
      <c r="E42" t="n">
        <v>2</v>
      </c>
      <c r="F42" s="21">
        <f>HYPERLINK("file:///E:/Muslim/Pelayanan/Kirim MitraKarya/Bantek/2023/PTPN/N2/Evaluasi Rencana Tanam Ulang 2024/4. Sawit Hulu/Narasi/Net","Buka")</f>
        <v/>
      </c>
    </row>
    <row r="43">
      <c r="A43" t="inlineStr">
        <is>
          <t>Bantek\2023\PTPN\N2\Evaluasi Rencana Tanam Ulang 2024\5. Sawit Seberang\Narasi\Cetak 1</t>
        </is>
      </c>
      <c r="B43" t="inlineStr">
        <is>
          <t>2023</t>
        </is>
      </c>
      <c r="C43" t="inlineStr">
        <is>
          <t>PTPN</t>
        </is>
      </c>
      <c r="D43" t="inlineStr">
        <is>
          <t>Bantek</t>
        </is>
      </c>
      <c r="E43" t="n">
        <v>2</v>
      </c>
      <c r="F43" s="21">
        <f>HYPERLINK("file:///E:/Muslim/Pelayanan/Kirim MitraKarya/Bantek/2023/PTPN/N2/Evaluasi Rencana Tanam Ulang 2024/5. Sawit Seberang/Narasi/Cetak 1","Buka")</f>
        <v/>
      </c>
    </row>
    <row r="44">
      <c r="A44" t="inlineStr">
        <is>
          <t>Bantek\2023\PTPN\N2\Evaluasi Rencana Tanam Ulang 2024\5. Sawit Seberang\Narasi\Net</t>
        </is>
      </c>
      <c r="B44" t="inlineStr">
        <is>
          <t>2023</t>
        </is>
      </c>
      <c r="C44" t="inlineStr">
        <is>
          <t>PTPN</t>
        </is>
      </c>
      <c r="D44" t="inlineStr">
        <is>
          <t>Bantek</t>
        </is>
      </c>
      <c r="E44" t="n">
        <v>2</v>
      </c>
      <c r="F44" s="21">
        <f>HYPERLINK("file:///E:/Muslim/Pelayanan/Kirim MitraKarya/Bantek/2023/PTPN/N2/Evaluasi Rencana Tanam Ulang 2024/5. Sawit Seberang/Narasi/Net","Buka")</f>
        <v/>
      </c>
    </row>
    <row r="45">
      <c r="A45" t="inlineStr">
        <is>
          <t>Bantek\2023\PTPN\N2\Evaluasi Rencana Tanam Ulang 2024\6. Tanjung Garbus\Narasi\Cetak 1</t>
        </is>
      </c>
      <c r="B45" t="inlineStr">
        <is>
          <t>2023</t>
        </is>
      </c>
      <c r="C45" t="inlineStr">
        <is>
          <t>PTPN</t>
        </is>
      </c>
      <c r="D45" t="inlineStr">
        <is>
          <t>Bantek</t>
        </is>
      </c>
      <c r="E45" t="n">
        <v>2</v>
      </c>
      <c r="F45" s="21">
        <f>HYPERLINK("file:///E:/Muslim/Pelayanan/Kirim MitraKarya/Bantek/2023/PTPN/N2/Evaluasi Rencana Tanam Ulang 2024/6. Tanjung Garbus/Narasi/Cetak 1","Buka")</f>
        <v/>
      </c>
    </row>
    <row r="46">
      <c r="A46" t="inlineStr">
        <is>
          <t>Bantek\2023\PTPN\N2\Evaluasi Rencana Tanam Ulang 2024\6. Tanjung Garbus\Narasi\Net</t>
        </is>
      </c>
      <c r="B46" t="inlineStr">
        <is>
          <t>2023</t>
        </is>
      </c>
      <c r="C46" t="inlineStr">
        <is>
          <t>PTPN</t>
        </is>
      </c>
      <c r="D46" t="inlineStr">
        <is>
          <t>Bantek</t>
        </is>
      </c>
      <c r="E46" t="n">
        <v>2</v>
      </c>
      <c r="F46" s="21">
        <f>HYPERLINK("file:///E:/Muslim/Pelayanan/Kirim MitraKarya/Bantek/2023/PTPN/N2/Evaluasi Rencana Tanam Ulang 2024/6. Tanjung Garbus/Narasi/Net","Buka")</f>
        <v/>
      </c>
    </row>
    <row r="47">
      <c r="A47" t="inlineStr">
        <is>
          <t>Bantek\2023\PTPN\N4\Evaluasi rencana Tanam Ualang PTPN IV 2024\Tahap 1</t>
        </is>
      </c>
      <c r="B47" t="inlineStr">
        <is>
          <t>2023</t>
        </is>
      </c>
      <c r="C47" t="inlineStr">
        <is>
          <t>PTPN</t>
        </is>
      </c>
      <c r="D47" t="inlineStr">
        <is>
          <t>Bantek</t>
        </is>
      </c>
      <c r="E47" t="n">
        <v>10</v>
      </c>
      <c r="F47" s="21">
        <f>HYPERLINK("file:///E:/Muslim/Pelayanan/Kirim MitraKarya/Bantek/2023/PTPN/N4/Evaluasi rencana Tanam Ualang PTPN IV 2024/Tahap 1","Buka")</f>
        <v/>
      </c>
    </row>
    <row r="48">
      <c r="A48" t="inlineStr">
        <is>
          <t>Bantek\2023\PTPN\N4\Evaluasi rencana Tanam Ualang PTPN IV 2024\Tahap 1\TTD</t>
        </is>
      </c>
      <c r="B48" t="inlineStr">
        <is>
          <t>2023</t>
        </is>
      </c>
      <c r="C48" t="inlineStr">
        <is>
          <t>PTPN</t>
        </is>
      </c>
      <c r="D48" t="inlineStr">
        <is>
          <t>Bantek</t>
        </is>
      </c>
      <c r="E48" t="n">
        <v>10</v>
      </c>
      <c r="F48" s="21">
        <f>HYPERLINK("file:///E:/Muslim/Pelayanan/Kirim MitraKarya/Bantek/2023/PTPN/N4/Evaluasi rencana Tanam Ualang PTPN IV 2024/Tahap 1/TTD","Buka")</f>
        <v/>
      </c>
    </row>
    <row r="49">
      <c r="A49" t="inlineStr">
        <is>
          <t>Bantek\2023\PTPN\N4\Evaluasi rencana Tanam Ualang PTPN IV 2024\Tahap 2</t>
        </is>
      </c>
      <c r="B49" t="inlineStr">
        <is>
          <t>2023</t>
        </is>
      </c>
      <c r="C49" t="inlineStr">
        <is>
          <t>PTPN</t>
        </is>
      </c>
      <c r="D49" t="inlineStr">
        <is>
          <t>Bantek</t>
        </is>
      </c>
      <c r="E49" t="n">
        <v>5</v>
      </c>
      <c r="F49" s="21">
        <f>HYPERLINK("file:///E:/Muslim/Pelayanan/Kirim MitraKarya/Bantek/2023/PTPN/N4/Evaluasi rencana Tanam Ualang PTPN IV 2024/Tahap 2","Buka")</f>
        <v/>
      </c>
    </row>
    <row r="50">
      <c r="A50" t="inlineStr">
        <is>
          <t>Bantek\2023\PTPN\N4\Evaluasi Rencana Tanam Ulang Tahap 1</t>
        </is>
      </c>
      <c r="B50" t="inlineStr">
        <is>
          <t>2023</t>
        </is>
      </c>
      <c r="C50" t="inlineStr">
        <is>
          <t>PTPN</t>
        </is>
      </c>
      <c r="D50" t="inlineStr">
        <is>
          <t>Bantek</t>
        </is>
      </c>
      <c r="E50" t="n">
        <v>2</v>
      </c>
      <c r="F50" s="21">
        <f>HYPERLINK("file:///E:/Muslim/Pelayanan/Kirim MitraKarya/Bantek/2023/PTPN/N4/Evaluasi Rencana Tanam Ulang Tahap 1","Buka")</f>
        <v/>
      </c>
    </row>
    <row r="51">
      <c r="A51" t="inlineStr">
        <is>
          <t>Bantek\2023\PTPN\N4\Evaluasi Rencana Tanam Ulang Tahap 1\1. Adolina_Net\Cetak 1</t>
        </is>
      </c>
      <c r="B51" t="inlineStr">
        <is>
          <t>2023</t>
        </is>
      </c>
      <c r="C51" t="inlineStr">
        <is>
          <t>PTPN</t>
        </is>
      </c>
      <c r="D51" t="inlineStr">
        <is>
          <t>Bantek</t>
        </is>
      </c>
      <c r="E51" t="n">
        <v>2</v>
      </c>
      <c r="F51" s="21">
        <f>HYPERLINK("file:///E:/Muslim/Pelayanan/Kirim MitraKarya/Bantek/2023/PTPN/N4/Evaluasi Rencana Tanam Ulang Tahap 1/1. Adolina_Net/Cetak 1","Buka")</f>
        <v/>
      </c>
    </row>
    <row r="52">
      <c r="A52" t="inlineStr">
        <is>
          <t>Bantek\2023\PTPN\N4\Evaluasi Rencana Tanam Ulang Tahap 1\1. Adolina_Net\Net</t>
        </is>
      </c>
      <c r="B52" t="inlineStr">
        <is>
          <t>2023</t>
        </is>
      </c>
      <c r="C52" t="inlineStr">
        <is>
          <t>PTPN</t>
        </is>
      </c>
      <c r="D52" t="inlineStr">
        <is>
          <t>Bantek</t>
        </is>
      </c>
      <c r="E52" t="n">
        <v>3</v>
      </c>
      <c r="F52" s="21">
        <f>HYPERLINK("file:///E:/Muslim/Pelayanan/Kirim MitraKarya/Bantek/2023/PTPN/N4/Evaluasi Rencana Tanam Ulang Tahap 1/1. Adolina_Net/Net","Buka")</f>
        <v/>
      </c>
    </row>
    <row r="53">
      <c r="A53" t="inlineStr">
        <is>
          <t>Bantek\2023\PTPN\N4\Evaluasi Rencana Tanam Ulang Tahap 1\10. Dolok Ilir_Net\Narasi\Cetak 1</t>
        </is>
      </c>
      <c r="B53" t="inlineStr">
        <is>
          <t>2023</t>
        </is>
      </c>
      <c r="C53" t="inlineStr">
        <is>
          <t>PTPN</t>
        </is>
      </c>
      <c r="D53" t="inlineStr">
        <is>
          <t>Bantek</t>
        </is>
      </c>
      <c r="E53" t="n">
        <v>2</v>
      </c>
      <c r="F53" s="21">
        <f>HYPERLINK("file:///E:/Muslim/Pelayanan/Kirim MitraKarya/Bantek/2023/PTPN/N4/Evaluasi Rencana Tanam Ulang Tahap 1/10. Dolok Ilir_Net/Narasi/Cetak 1","Buka")</f>
        <v/>
      </c>
    </row>
    <row r="54">
      <c r="A54" t="inlineStr">
        <is>
          <t>Bantek\2023\PTPN\N4\Evaluasi Rencana Tanam Ulang Tahap 1\10. Dolok Ilir_Net\Narasi\Net</t>
        </is>
      </c>
      <c r="B54" t="inlineStr">
        <is>
          <t>2023</t>
        </is>
      </c>
      <c r="C54" t="inlineStr">
        <is>
          <t>PTPN</t>
        </is>
      </c>
      <c r="D54" t="inlineStr">
        <is>
          <t>Bantek</t>
        </is>
      </c>
      <c r="E54" t="n">
        <v>3</v>
      </c>
      <c r="F54" s="21">
        <f>HYPERLINK("file:///E:/Muslim/Pelayanan/Kirim MitraKarya/Bantek/2023/PTPN/N4/Evaluasi Rencana Tanam Ulang Tahap 1/10. Dolok Ilir_Net/Narasi/Net","Buka")</f>
        <v/>
      </c>
    </row>
    <row r="55">
      <c r="A55" t="inlineStr">
        <is>
          <t>Bantek\2023\PTPN\N4\Evaluasi Rencana Tanam Ulang Tahap 1\11. Tonduhan_Net\Narasi\Cetak 1</t>
        </is>
      </c>
      <c r="B55" t="inlineStr">
        <is>
          <t>2023</t>
        </is>
      </c>
      <c r="C55" t="inlineStr">
        <is>
          <t>PTPN</t>
        </is>
      </c>
      <c r="D55" t="inlineStr">
        <is>
          <t>Bantek</t>
        </is>
      </c>
      <c r="E55" t="n">
        <v>2</v>
      </c>
      <c r="F55" s="21">
        <f>HYPERLINK("file:///E:/Muslim/Pelayanan/Kirim MitraKarya/Bantek/2023/PTPN/N4/Evaluasi Rencana Tanam Ulang Tahap 1/11. Tonduhan_Net/Narasi/Cetak 1","Buka")</f>
        <v/>
      </c>
    </row>
    <row r="56">
      <c r="A56" t="inlineStr">
        <is>
          <t>Bantek\2023\PTPN\N4\Evaluasi Rencana Tanam Ulang Tahap 1\11. Tonduhan_Net\Narasi\Net</t>
        </is>
      </c>
      <c r="B56" t="inlineStr">
        <is>
          <t>2023</t>
        </is>
      </c>
      <c r="C56" t="inlineStr">
        <is>
          <t>PTPN</t>
        </is>
      </c>
      <c r="D56" t="inlineStr">
        <is>
          <t>Bantek</t>
        </is>
      </c>
      <c r="E56" t="n">
        <v>3</v>
      </c>
      <c r="F56" s="21">
        <f>HYPERLINK("file:///E:/Muslim/Pelayanan/Kirim MitraKarya/Bantek/2023/PTPN/N4/Evaluasi Rencana Tanam Ulang Tahap 1/11. Tonduhan_Net/Narasi/Net","Buka")</f>
        <v/>
      </c>
    </row>
    <row r="57">
      <c r="A57" t="inlineStr">
        <is>
          <t>Bantek\2023\PTPN\N4\Evaluasi Rencana Tanam Ulang Tahap 1\12. Bah Jambi_Cetak 1\Narasi\Cetak 1</t>
        </is>
      </c>
      <c r="B57" t="inlineStr">
        <is>
          <t>2023</t>
        </is>
      </c>
      <c r="C57" t="inlineStr">
        <is>
          <t>PTPN</t>
        </is>
      </c>
      <c r="D57" t="inlineStr">
        <is>
          <t>Bantek</t>
        </is>
      </c>
      <c r="E57" t="n">
        <v>2</v>
      </c>
      <c r="F57" s="21">
        <f>HYPERLINK("file:///E:/Muslim/Pelayanan/Kirim MitraKarya/Bantek/2023/PTPN/N4/Evaluasi Rencana Tanam Ulang Tahap 1/12. Bah Jambi_Cetak 1/Narasi/Cetak 1","Buka")</f>
        <v/>
      </c>
    </row>
    <row r="58">
      <c r="A58" t="inlineStr">
        <is>
          <t>Bantek\2023\PTPN\N4\Evaluasi Rencana Tanam Ulang Tahap 1\12. Bah Jambi_Cetak 1\Narasi\Net</t>
        </is>
      </c>
      <c r="B58" t="inlineStr">
        <is>
          <t>2023</t>
        </is>
      </c>
      <c r="C58" t="inlineStr">
        <is>
          <t>PTPN</t>
        </is>
      </c>
      <c r="D58" t="inlineStr">
        <is>
          <t>Bantek</t>
        </is>
      </c>
      <c r="E58" t="n">
        <v>3</v>
      </c>
      <c r="F58" s="21">
        <f>HYPERLINK("file:///E:/Muslim/Pelayanan/Kirim MitraKarya/Bantek/2023/PTPN/N4/Evaluasi Rencana Tanam Ulang Tahap 1/12. Bah Jambi_Cetak 1/Narasi/Net","Buka")</f>
        <v/>
      </c>
    </row>
    <row r="59">
      <c r="A59" t="inlineStr">
        <is>
          <t>Bantek\2023\PTPN\N4\Evaluasi Rencana Tanam Ulang Tahap 1\13. Balimbingan_Cetak 1\Narasi\Cetak 1</t>
        </is>
      </c>
      <c r="B59" t="inlineStr">
        <is>
          <t>2023</t>
        </is>
      </c>
      <c r="C59" t="inlineStr">
        <is>
          <t>PTPN</t>
        </is>
      </c>
      <c r="D59" t="inlineStr">
        <is>
          <t>Bantek</t>
        </is>
      </c>
      <c r="E59" t="n">
        <v>2</v>
      </c>
      <c r="F59" s="21">
        <f>HYPERLINK("file:///E:/Muslim/Pelayanan/Kirim MitraKarya/Bantek/2023/PTPN/N4/Evaluasi Rencana Tanam Ulang Tahap 1/13. Balimbingan_Cetak 1/Narasi/Cetak 1","Buka")</f>
        <v/>
      </c>
    </row>
    <row r="60">
      <c r="A60" t="inlineStr">
        <is>
          <t>Bantek\2023\PTPN\N4\Evaluasi Rencana Tanam Ulang Tahap 1\13. Balimbingan_Cetak 1\Narasi\Net</t>
        </is>
      </c>
      <c r="B60" t="inlineStr">
        <is>
          <t>2023</t>
        </is>
      </c>
      <c r="C60" t="inlineStr">
        <is>
          <t>PTPN</t>
        </is>
      </c>
      <c r="D60" t="inlineStr">
        <is>
          <t>Bantek</t>
        </is>
      </c>
      <c r="E60" t="n">
        <v>3</v>
      </c>
      <c r="F60" s="21">
        <f>HYPERLINK("file:///E:/Muslim/Pelayanan/Kirim MitraKarya/Bantek/2023/PTPN/N4/Evaluasi Rencana Tanam Ulang Tahap 1/13. Balimbingan_Cetak 1/Narasi/Net","Buka")</f>
        <v/>
      </c>
    </row>
    <row r="61">
      <c r="A61" t="inlineStr">
        <is>
          <t>Bantek\2023\PTPN\N4\Evaluasi Rencana Tanam Ulang Tahap 1\2. Gunung Bayu_Net\Narasi\Cetak 1</t>
        </is>
      </c>
      <c r="B61" t="inlineStr">
        <is>
          <t>2023</t>
        </is>
      </c>
      <c r="C61" t="inlineStr">
        <is>
          <t>PTPN</t>
        </is>
      </c>
      <c r="D61" t="inlineStr">
        <is>
          <t>Bantek</t>
        </is>
      </c>
      <c r="E61" t="n">
        <v>2</v>
      </c>
      <c r="F61" s="21">
        <f>HYPERLINK("file:///E:/Muslim/Pelayanan/Kirim MitraKarya/Bantek/2023/PTPN/N4/Evaluasi Rencana Tanam Ulang Tahap 1/2. Gunung Bayu_Net/Narasi/Cetak 1","Buka")</f>
        <v/>
      </c>
    </row>
    <row r="62">
      <c r="A62" t="inlineStr">
        <is>
          <t>Bantek\2023\PTPN\N4\Evaluasi Rencana Tanam Ulang Tahap 1\2. Gunung Bayu_Net\Narasi\Net</t>
        </is>
      </c>
      <c r="B62" t="inlineStr">
        <is>
          <t>2023</t>
        </is>
      </c>
      <c r="C62" t="inlineStr">
        <is>
          <t>PTPN</t>
        </is>
      </c>
      <c r="D62" t="inlineStr">
        <is>
          <t>Bantek</t>
        </is>
      </c>
      <c r="E62" t="n">
        <v>3</v>
      </c>
      <c r="F62" s="21">
        <f>HYPERLINK("file:///E:/Muslim/Pelayanan/Kirim MitraKarya/Bantek/2023/PTPN/N4/Evaluasi Rencana Tanam Ulang Tahap 1/2. Gunung Bayu_Net/Narasi/Net","Buka")</f>
        <v/>
      </c>
    </row>
    <row r="63">
      <c r="A63" t="inlineStr">
        <is>
          <t>Bantek\2023\PTPN\N4\Evaluasi Rencana Tanam Ulang Tahap 1\3. Pabatu_Net\Narasi\Cetak 1</t>
        </is>
      </c>
      <c r="B63" t="inlineStr">
        <is>
          <t>2023</t>
        </is>
      </c>
      <c r="C63" t="inlineStr">
        <is>
          <t>PTPN</t>
        </is>
      </c>
      <c r="D63" t="inlineStr">
        <is>
          <t>Bantek</t>
        </is>
      </c>
      <c r="E63" t="n">
        <v>2</v>
      </c>
      <c r="F63" s="21">
        <f>HYPERLINK("file:///E:/Muslim/Pelayanan/Kirim MitraKarya/Bantek/2023/PTPN/N4/Evaluasi Rencana Tanam Ulang Tahap 1/3. Pabatu_Net/Narasi/Cetak 1","Buka")</f>
        <v/>
      </c>
    </row>
    <row r="64">
      <c r="A64" t="inlineStr">
        <is>
          <t>Bantek\2023\PTPN\N4\Evaluasi Rencana Tanam Ulang Tahap 1\3. Pabatu_Net\Narasi\Net</t>
        </is>
      </c>
      <c r="B64" t="inlineStr">
        <is>
          <t>2023</t>
        </is>
      </c>
      <c r="C64" t="inlineStr">
        <is>
          <t>PTPN</t>
        </is>
      </c>
      <c r="D64" t="inlineStr">
        <is>
          <t>Bantek</t>
        </is>
      </c>
      <c r="E64" t="n">
        <v>3</v>
      </c>
      <c r="F64" s="21">
        <f>HYPERLINK("file:///E:/Muslim/Pelayanan/Kirim MitraKarya/Bantek/2023/PTPN/N4/Evaluasi Rencana Tanam Ulang Tahap 1/3. Pabatu_Net/Narasi/Net","Buka")</f>
        <v/>
      </c>
    </row>
    <row r="65">
      <c r="A65" t="inlineStr">
        <is>
          <t>Bantek\2023\PTPN\N4\Evaluasi Rencana Tanam Ulang Tahap 1\4. Ajamu_Net\Narasi\Cetak 1</t>
        </is>
      </c>
      <c r="B65" t="inlineStr">
        <is>
          <t>2023</t>
        </is>
      </c>
      <c r="C65" t="inlineStr">
        <is>
          <t>PTPN</t>
        </is>
      </c>
      <c r="D65" t="inlineStr">
        <is>
          <t>Bantek</t>
        </is>
      </c>
      <c r="E65" t="n">
        <v>2</v>
      </c>
      <c r="F65" s="21">
        <f>HYPERLINK("file:///E:/Muslim/Pelayanan/Kirim MitraKarya/Bantek/2023/PTPN/N4/Evaluasi Rencana Tanam Ulang Tahap 1/4. Ajamu_Net/Narasi/Cetak 1","Buka")</f>
        <v/>
      </c>
    </row>
    <row r="66">
      <c r="A66" t="inlineStr">
        <is>
          <t>Bantek\2023\PTPN\N4\Evaluasi Rencana Tanam Ulang Tahap 1\4. Ajamu_Net\Narasi\Net</t>
        </is>
      </c>
      <c r="B66" t="inlineStr">
        <is>
          <t>2023</t>
        </is>
      </c>
      <c r="C66" t="inlineStr">
        <is>
          <t>PTPN</t>
        </is>
      </c>
      <c r="D66" t="inlineStr">
        <is>
          <t>Bantek</t>
        </is>
      </c>
      <c r="E66" t="n">
        <v>3</v>
      </c>
      <c r="F66" s="21">
        <f>HYPERLINK("file:///E:/Muslim/Pelayanan/Kirim MitraKarya/Bantek/2023/PTPN/N4/Evaluasi Rencana Tanam Ulang Tahap 1/4. Ajamu_Net/Narasi/Net","Buka")</f>
        <v/>
      </c>
    </row>
    <row r="67">
      <c r="A67" t="inlineStr">
        <is>
          <t>Bantek\2023\PTPN\N4\Evaluasi Rencana Tanam Ulang Tahap 1\5. Meranti Paham_Cetak 1\Narasi\Cetak 1</t>
        </is>
      </c>
      <c r="B67" t="inlineStr">
        <is>
          <t>2023</t>
        </is>
      </c>
      <c r="C67" t="inlineStr">
        <is>
          <t>PTPN</t>
        </is>
      </c>
      <c r="D67" t="inlineStr">
        <is>
          <t>Bantek</t>
        </is>
      </c>
      <c r="E67" t="n">
        <v>2</v>
      </c>
      <c r="F67" s="21">
        <f>HYPERLINK("file:///E:/Muslim/Pelayanan/Kirim MitraKarya/Bantek/2023/PTPN/N4/Evaluasi Rencana Tanam Ulang Tahap 1/5. Meranti Paham_Cetak 1/Narasi/Cetak 1","Buka")</f>
        <v/>
      </c>
    </row>
    <row r="68">
      <c r="A68" t="inlineStr">
        <is>
          <t>Bantek\2023\PTPN\N4\Evaluasi Rencana Tanam Ulang Tahap 1\5. Meranti Paham_Cetak 1\Narasi\Net</t>
        </is>
      </c>
      <c r="B68" t="inlineStr">
        <is>
          <t>2023</t>
        </is>
      </c>
      <c r="C68" t="inlineStr">
        <is>
          <t>PTPN</t>
        </is>
      </c>
      <c r="D68" t="inlineStr">
        <is>
          <t>Bantek</t>
        </is>
      </c>
      <c r="E68" t="n">
        <v>3</v>
      </c>
      <c r="F68" s="21">
        <f>HYPERLINK("file:///E:/Muslim/Pelayanan/Kirim MitraKarya/Bantek/2023/PTPN/N4/Evaluasi Rencana Tanam Ulang Tahap 1/5. Meranti Paham_Cetak 1/Narasi/Net","Buka")</f>
        <v/>
      </c>
    </row>
    <row r="69">
      <c r="A69" t="inlineStr">
        <is>
          <t>Bantek\2023\PTPN\N4\Evaluasi Rencana Tanam Ulang Tahap 1\6. Bukit Lima_Net\Narasi\Cetak 1</t>
        </is>
      </c>
      <c r="B69" t="inlineStr">
        <is>
          <t>2023</t>
        </is>
      </c>
      <c r="C69" t="inlineStr">
        <is>
          <t>PTPN</t>
        </is>
      </c>
      <c r="D69" t="inlineStr">
        <is>
          <t>Bantek</t>
        </is>
      </c>
      <c r="E69" t="n">
        <v>2</v>
      </c>
      <c r="F69" s="21">
        <f>HYPERLINK("file:///E:/Muslim/Pelayanan/Kirim MitraKarya/Bantek/2023/PTPN/N4/Evaluasi Rencana Tanam Ulang Tahap 1/6. Bukit Lima_Net/Narasi/Cetak 1","Buka")</f>
        <v/>
      </c>
    </row>
    <row r="70">
      <c r="A70" t="inlineStr">
        <is>
          <t>Bantek\2023\PTPN\N4\Evaluasi Rencana Tanam Ulang Tahap 1\6. Bukit Lima_Net\Narasi\Net</t>
        </is>
      </c>
      <c r="B70" t="inlineStr">
        <is>
          <t>2023</t>
        </is>
      </c>
      <c r="C70" t="inlineStr">
        <is>
          <t>PTPN</t>
        </is>
      </c>
      <c r="D70" t="inlineStr">
        <is>
          <t>Bantek</t>
        </is>
      </c>
      <c r="E70" t="n">
        <v>3</v>
      </c>
      <c r="F70" s="21">
        <f>HYPERLINK("file:///E:/Muslim/Pelayanan/Kirim MitraKarya/Bantek/2023/PTPN/N4/Evaluasi Rencana Tanam Ulang Tahap 1/6. Bukit Lima_Net/Narasi/Net","Buka")</f>
        <v/>
      </c>
    </row>
    <row r="71">
      <c r="A71" t="inlineStr">
        <is>
          <t>Bantek\2023\PTPN\N4\Evaluasi Rencana Tanam Ulang Tahap 1\7. Tanah Itam Ulu_Net\Narasi</t>
        </is>
      </c>
      <c r="B71" t="inlineStr">
        <is>
          <t>2023</t>
        </is>
      </c>
      <c r="C71" t="inlineStr">
        <is>
          <t>PTPN</t>
        </is>
      </c>
      <c r="D71" t="inlineStr">
        <is>
          <t>Bantek</t>
        </is>
      </c>
      <c r="E71" t="n">
        <v>1</v>
      </c>
      <c r="F71" s="21">
        <f>HYPERLINK("file:///E:/Muslim/Pelayanan/Kirim MitraKarya/Bantek/2023/PTPN/N4/Evaluasi Rencana Tanam Ulang Tahap 1/7. Tanah Itam Ulu_Net/Narasi","Buka")</f>
        <v/>
      </c>
    </row>
    <row r="72">
      <c r="A72" t="inlineStr">
        <is>
          <t>Bantek\2023\PTPN\N4\Evaluasi Rencana Tanam Ulang Tahap 1\7. Tanah Itam Ulu_Net\Narasi\Cetak 1</t>
        </is>
      </c>
      <c r="B72" t="inlineStr">
        <is>
          <t>2023</t>
        </is>
      </c>
      <c r="C72" t="inlineStr">
        <is>
          <t>PTPN</t>
        </is>
      </c>
      <c r="D72" t="inlineStr">
        <is>
          <t>Bantek</t>
        </is>
      </c>
      <c r="E72" t="n">
        <v>2</v>
      </c>
      <c r="F72" s="21">
        <f>HYPERLINK("file:///E:/Muslim/Pelayanan/Kirim MitraKarya/Bantek/2023/PTPN/N4/Evaluasi Rencana Tanam Ulang Tahap 1/7. Tanah Itam Ulu_Net/Narasi/Cetak 1","Buka")</f>
        <v/>
      </c>
    </row>
    <row r="73">
      <c r="A73" t="inlineStr">
        <is>
          <t>Bantek\2023\PTPN\N4\Evaluasi Rencana Tanam Ulang Tahap 1\7. Tanah Itam Ulu_Net\Narasi\Net</t>
        </is>
      </c>
      <c r="B73" t="inlineStr">
        <is>
          <t>2023</t>
        </is>
      </c>
      <c r="C73" t="inlineStr">
        <is>
          <t>PTPN</t>
        </is>
      </c>
      <c r="D73" t="inlineStr">
        <is>
          <t>Bantek</t>
        </is>
      </c>
      <c r="E73" t="n">
        <v>2</v>
      </c>
      <c r="F73" s="21">
        <f>HYPERLINK("file:///E:/Muslim/Pelayanan/Kirim MitraKarya/Bantek/2023/PTPN/N4/Evaluasi Rencana Tanam Ulang Tahap 1/7. Tanah Itam Ulu_Net/Narasi/Net","Buka")</f>
        <v/>
      </c>
    </row>
    <row r="74">
      <c r="A74" t="inlineStr">
        <is>
          <t>Bantek\2023\PTPN\N4\Evaluasi Rencana Tanam Ulang Tahap 1\8. Padang Matinggi_Net\Narasi\Net</t>
        </is>
      </c>
      <c r="B74" t="inlineStr">
        <is>
          <t>2023</t>
        </is>
      </c>
      <c r="C74" t="inlineStr">
        <is>
          <t>PTPN</t>
        </is>
      </c>
      <c r="D74" t="inlineStr">
        <is>
          <t>Bantek</t>
        </is>
      </c>
      <c r="E74" t="n">
        <v>3</v>
      </c>
      <c r="F74" s="21">
        <f>HYPERLINK("file:///E:/Muslim/Pelayanan/Kirim MitraKarya/Bantek/2023/PTPN/N4/Evaluasi Rencana Tanam Ulang Tahap 1/8. Padang Matinggi_Net/Narasi/Net","Buka")</f>
        <v/>
      </c>
    </row>
    <row r="75">
      <c r="A75" t="inlineStr">
        <is>
          <t>Bantek\2023\PTPN\N4\Evaluasi Rencana Tanam Ulang Tahap 1\9. Tinjowan_Net\Narasi\Net</t>
        </is>
      </c>
      <c r="B75" t="inlineStr">
        <is>
          <t>2023</t>
        </is>
      </c>
      <c r="C75" t="inlineStr">
        <is>
          <t>PTPN</t>
        </is>
      </c>
      <c r="D75" t="inlineStr">
        <is>
          <t>Bantek</t>
        </is>
      </c>
      <c r="E75" t="n">
        <v>3</v>
      </c>
      <c r="F75" s="21">
        <f>HYPERLINK("file:///E:/Muslim/Pelayanan/Kirim MitraKarya/Bantek/2023/PTPN/N4/Evaluasi Rencana Tanam Ulang Tahap 1/9. Tinjowan_Net/Narasi/Net","Buka")</f>
        <v/>
      </c>
    </row>
    <row r="76">
      <c r="A76" t="inlineStr">
        <is>
          <t>Bantek\2023\PTPN\N4\Evaluasi Rencana Tanam Ulang Tahap 2_Net\Balimbingan_Net</t>
        </is>
      </c>
      <c r="B76" t="inlineStr">
        <is>
          <t>2023</t>
        </is>
      </c>
      <c r="C76" t="inlineStr">
        <is>
          <t>PTPN</t>
        </is>
      </c>
      <c r="D76" t="inlineStr">
        <is>
          <t>Bantek</t>
        </is>
      </c>
      <c r="E76" t="n">
        <v>2</v>
      </c>
      <c r="F76" s="21">
        <f>HYPERLINK("file:///E:/Muslim/Pelayanan/Kirim MitraKarya/Bantek/2023/PTPN/N4/Evaluasi Rencana Tanam Ulang Tahap 2_Net/Balimbingan_Net","Buka")</f>
        <v/>
      </c>
    </row>
    <row r="77">
      <c r="A77" t="inlineStr">
        <is>
          <t>Bantek\2023\PTPN\N4\Evaluasi Rencana Tanam Ulang Tahap 2_Net\Balimbingan_Net\Narasi\Cetak 1</t>
        </is>
      </c>
      <c r="B77" t="inlineStr">
        <is>
          <t>2023</t>
        </is>
      </c>
      <c r="C77" t="inlineStr">
        <is>
          <t>PTPN</t>
        </is>
      </c>
      <c r="D77" t="inlineStr">
        <is>
          <t>Bantek</t>
        </is>
      </c>
      <c r="E77" t="n">
        <v>2</v>
      </c>
      <c r="F77" s="21">
        <f>HYPERLINK("file:///E:/Muslim/Pelayanan/Kirim MitraKarya/Bantek/2023/PTPN/N4/Evaluasi Rencana Tanam Ulang Tahap 2_Net/Balimbingan_Net/Narasi/Cetak 1","Buka")</f>
        <v/>
      </c>
    </row>
    <row r="78">
      <c r="A78" t="inlineStr">
        <is>
          <t>Bantek\2023\PTPN\N4\Evaluasi Rencana Tanam Ulang Tahap 2_Net\Bukit Lima_Net\Narasi\Cetak 1</t>
        </is>
      </c>
      <c r="B78" t="inlineStr">
        <is>
          <t>2023</t>
        </is>
      </c>
      <c r="C78" t="inlineStr">
        <is>
          <t>PTPN</t>
        </is>
      </c>
      <c r="D78" t="inlineStr">
        <is>
          <t>Bantek</t>
        </is>
      </c>
      <c r="E78" t="n">
        <v>2</v>
      </c>
      <c r="F78" s="21">
        <f>HYPERLINK("file:///E:/Muslim/Pelayanan/Kirim MitraKarya/Bantek/2023/PTPN/N4/Evaluasi Rencana Tanam Ulang Tahap 2_Net/Bukit Lima_Net/Narasi/Cetak 1","Buka")</f>
        <v/>
      </c>
    </row>
    <row r="79">
      <c r="A79" t="inlineStr">
        <is>
          <t>Bantek\2023\PTPN\N4\Evaluasi Rencana Tanam Ulang Tahap 2_Net\Bukit Lima_Net\Narasi\Net</t>
        </is>
      </c>
      <c r="B79" t="inlineStr">
        <is>
          <t>2023</t>
        </is>
      </c>
      <c r="C79" t="inlineStr">
        <is>
          <t>PTPN</t>
        </is>
      </c>
      <c r="D79" t="inlineStr">
        <is>
          <t>Bantek</t>
        </is>
      </c>
      <c r="E79" t="n">
        <v>3</v>
      </c>
      <c r="F79" s="21">
        <f>HYPERLINK("file:///E:/Muslim/Pelayanan/Kirim MitraKarya/Bantek/2023/PTPN/N4/Evaluasi Rencana Tanam Ulang Tahap 2_Net/Bukit Lima_Net/Narasi/Net","Buka")</f>
        <v/>
      </c>
    </row>
    <row r="80">
      <c r="A80" t="inlineStr">
        <is>
          <t>Bantek\2023\PTPN\N4\Evaluasi Rencana Tanam Ulang Tahap 2_Net\Meranti Paham_Net</t>
        </is>
      </c>
      <c r="B80" t="inlineStr">
        <is>
          <t>2023</t>
        </is>
      </c>
      <c r="C80" t="inlineStr">
        <is>
          <t>PTPN</t>
        </is>
      </c>
      <c r="D80" t="inlineStr">
        <is>
          <t>Bantek</t>
        </is>
      </c>
      <c r="E80" t="n">
        <v>2</v>
      </c>
      <c r="F80" s="21">
        <f>HYPERLINK("file:///E:/Muslim/Pelayanan/Kirim MitraKarya/Bantek/2023/PTPN/N4/Evaluasi Rencana Tanam Ulang Tahap 2_Net/Meranti Paham_Net","Buka")</f>
        <v/>
      </c>
    </row>
    <row r="81">
      <c r="A81" t="inlineStr">
        <is>
          <t>Bantek\2023\PTPN\N4\Evaluasi Rencana Tanam Ulang Tahap 2_Net\Meranti Paham_Net\Narasi\Cetak 1</t>
        </is>
      </c>
      <c r="B81" t="inlineStr">
        <is>
          <t>2023</t>
        </is>
      </c>
      <c r="C81" t="inlineStr">
        <is>
          <t>PTPN</t>
        </is>
      </c>
      <c r="D81" t="inlineStr">
        <is>
          <t>Bantek</t>
        </is>
      </c>
      <c r="E81" t="n">
        <v>2</v>
      </c>
      <c r="F81" s="21">
        <f>HYPERLINK("file:///E:/Muslim/Pelayanan/Kirim MitraKarya/Bantek/2023/PTPN/N4/Evaluasi Rencana Tanam Ulang Tahap 2_Net/Meranti Paham_Net/Narasi/Cetak 1","Buka")</f>
        <v/>
      </c>
    </row>
    <row r="82">
      <c r="A82" t="inlineStr">
        <is>
          <t>Bantek\2023\PTPN\N4\Evaluasi Rencana Tanam Ulang Tahap 2_Net\Padang Matinggi_Net</t>
        </is>
      </c>
      <c r="B82" t="inlineStr">
        <is>
          <t>2023</t>
        </is>
      </c>
      <c r="C82" t="inlineStr">
        <is>
          <t>PTPN</t>
        </is>
      </c>
      <c r="D82" t="inlineStr">
        <is>
          <t>Bantek</t>
        </is>
      </c>
      <c r="E82" t="n">
        <v>2</v>
      </c>
      <c r="F82" s="21">
        <f>HYPERLINK("file:///E:/Muslim/Pelayanan/Kirim MitraKarya/Bantek/2023/PTPN/N4/Evaluasi Rencana Tanam Ulang Tahap 2_Net/Padang Matinggi_Net","Buka")</f>
        <v/>
      </c>
    </row>
    <row r="83">
      <c r="A83" t="inlineStr">
        <is>
          <t>Bantek\2023\PTPN\N4\Evaluasi Rencana Tanam Ulang Tahap 2_Net\Padang Matinggi_Net\Narasi\Cetak 1</t>
        </is>
      </c>
      <c r="B83" t="inlineStr">
        <is>
          <t>2023</t>
        </is>
      </c>
      <c r="C83" t="inlineStr">
        <is>
          <t>PTPN</t>
        </is>
      </c>
      <c r="D83" t="inlineStr">
        <is>
          <t>Bantek</t>
        </is>
      </c>
      <c r="E83" t="n">
        <v>2</v>
      </c>
      <c r="F83" s="21">
        <f>HYPERLINK("file:///E:/Muslim/Pelayanan/Kirim MitraKarya/Bantek/2023/PTPN/N4/Evaluasi Rencana Tanam Ulang Tahap 2_Net/Padang Matinggi_Net/Narasi/Cetak 1","Buka")</f>
        <v/>
      </c>
    </row>
    <row r="84">
      <c r="A84" t="inlineStr">
        <is>
          <t>Bantek\2023\PTPN\N4\Evaluasi Rencana Tanam Ulang Tahap 2_Net\Tonduhan_Net</t>
        </is>
      </c>
      <c r="B84" t="inlineStr">
        <is>
          <t>2023</t>
        </is>
      </c>
      <c r="C84" t="inlineStr">
        <is>
          <t>PTPN</t>
        </is>
      </c>
      <c r="D84" t="inlineStr">
        <is>
          <t>Bantek</t>
        </is>
      </c>
      <c r="E84" t="n">
        <v>2</v>
      </c>
      <c r="F84" s="21">
        <f>HYPERLINK("file:///E:/Muslim/Pelayanan/Kirim MitraKarya/Bantek/2023/PTPN/N4/Evaluasi Rencana Tanam Ulang Tahap 2_Net/Tonduhan_Net","Buka")</f>
        <v/>
      </c>
    </row>
    <row r="85">
      <c r="A85" t="inlineStr">
        <is>
          <t>Bantek\2023\PTPN\N4\Evaluasi Rencana Tanam Ulang Tahap 2_Net\Tonduhan_Net\Narasi\Cetak 1</t>
        </is>
      </c>
      <c r="B85" t="inlineStr">
        <is>
          <t>2023</t>
        </is>
      </c>
      <c r="C85" t="inlineStr">
        <is>
          <t>PTPN</t>
        </is>
      </c>
      <c r="D85" t="inlineStr">
        <is>
          <t>Bantek</t>
        </is>
      </c>
      <c r="E85" t="n">
        <v>2</v>
      </c>
      <c r="F85" s="21">
        <f>HYPERLINK("file:///E:/Muslim/Pelayanan/Kirim MitraKarya/Bantek/2023/PTPN/N4/Evaluasi Rencana Tanam Ulang Tahap 2_Net/Tonduhan_Net/Narasi/Cetak 1","Buka")</f>
        <v/>
      </c>
    </row>
    <row r="86">
      <c r="A86" t="inlineStr">
        <is>
          <t>Bantek\2023\PTPN\N4\Evaluasi Tanaman Belum Menghasilkan I_Net\Cetak 1</t>
        </is>
      </c>
      <c r="B86" t="inlineStr">
        <is>
          <t>2023</t>
        </is>
      </c>
      <c r="C86" t="inlineStr">
        <is>
          <t>PTPN</t>
        </is>
      </c>
      <c r="D86" t="inlineStr">
        <is>
          <t>Bantek</t>
        </is>
      </c>
      <c r="E86" t="n">
        <v>1</v>
      </c>
      <c r="F86" s="21">
        <f>HYPERLINK("file:///E:/Muslim/Pelayanan/Kirim MitraKarya/Bantek/2023/PTPN/N4/Evaluasi Tanaman Belum Menghasilkan I_Net/Cetak 1","Buka")</f>
        <v/>
      </c>
    </row>
    <row r="87">
      <c r="A87" t="inlineStr">
        <is>
          <t>Bantek\2023\PTPN\N4\Evaluasi Tanaman Belum Menghasilkan I_Net\Net</t>
        </is>
      </c>
      <c r="B87" t="inlineStr">
        <is>
          <t>2023</t>
        </is>
      </c>
      <c r="C87" t="inlineStr">
        <is>
          <t>PTPN</t>
        </is>
      </c>
      <c r="D87" t="inlineStr">
        <is>
          <t>Bantek</t>
        </is>
      </c>
      <c r="E87" t="n">
        <v>6</v>
      </c>
      <c r="F87" s="21">
        <f>HYPERLINK("file:///E:/Muslim/Pelayanan/Kirim MitraKarya/Bantek/2023/PTPN/N4/Evaluasi Tanaman Belum Menghasilkan I_Net/Net","Buka")</f>
        <v/>
      </c>
    </row>
    <row r="88">
      <c r="A88" t="inlineStr">
        <is>
          <t>Bantek\2023\PTPN\N5\Air Molek II\Narasi\Cetak 1</t>
        </is>
      </c>
      <c r="B88" t="inlineStr">
        <is>
          <t>2023</t>
        </is>
      </c>
      <c r="C88" t="inlineStr">
        <is>
          <t>PTPN</t>
        </is>
      </c>
      <c r="D88" t="inlineStr">
        <is>
          <t>Bantek</t>
        </is>
      </c>
      <c r="E88" t="n">
        <v>2</v>
      </c>
      <c r="F88" s="21">
        <f>HYPERLINK("file:///E:/Muslim/Pelayanan/Kirim MitraKarya/Bantek/2023/PTPN/N5/Air Molek II/Narasi/Cetak 1","Buka")</f>
        <v/>
      </c>
    </row>
    <row r="89">
      <c r="A89" t="inlineStr">
        <is>
          <t>Bantek\2023\PTPN\N5\Air Molek II\Narasi\Net</t>
        </is>
      </c>
      <c r="B89" t="inlineStr">
        <is>
          <t>2023</t>
        </is>
      </c>
      <c r="C89" t="inlineStr">
        <is>
          <t>PTPN</t>
        </is>
      </c>
      <c r="D89" t="inlineStr">
        <is>
          <t>Bantek</t>
        </is>
      </c>
      <c r="E89" t="n">
        <v>2</v>
      </c>
      <c r="F89" s="21">
        <f>HYPERLINK("file:///E:/Muslim/Pelayanan/Kirim MitraKarya/Bantek/2023/PTPN/N5/Air Molek II/Narasi/Net","Buka")</f>
        <v/>
      </c>
    </row>
    <row r="90">
      <c r="A90" t="inlineStr">
        <is>
          <t>Bantek\2023\PTPN\N5\Kajian Bongkal Malang\Narasi\Cetak 1</t>
        </is>
      </c>
      <c r="B90" t="inlineStr">
        <is>
          <t>2023</t>
        </is>
      </c>
      <c r="C90" t="inlineStr">
        <is>
          <t>PTPN</t>
        </is>
      </c>
      <c r="D90" t="inlineStr">
        <is>
          <t>Bantek</t>
        </is>
      </c>
      <c r="E90" t="n">
        <v>2</v>
      </c>
      <c r="F90" s="21">
        <f>HYPERLINK("file:///E:/Muslim/Pelayanan/Kirim MitraKarya/Bantek/2023/PTPN/N5/Kajian Bongkal Malang/Narasi/Cetak 1","Buka")</f>
        <v/>
      </c>
    </row>
    <row r="91">
      <c r="A91" t="inlineStr">
        <is>
          <t>Bantek\2023\PTPN\N5\Kajian Bongkal Malang\Narasi\Net</t>
        </is>
      </c>
      <c r="B91" t="inlineStr">
        <is>
          <t>2023</t>
        </is>
      </c>
      <c r="C91" t="inlineStr">
        <is>
          <t>PTPN</t>
        </is>
      </c>
      <c r="D91" t="inlineStr">
        <is>
          <t>Bantek</t>
        </is>
      </c>
      <c r="E91" t="n">
        <v>2</v>
      </c>
      <c r="F91" s="21">
        <f>HYPERLINK("file:///E:/Muslim/Pelayanan/Kirim MitraKarya/Bantek/2023/PTPN/N5/Kajian Bongkal Malang/Narasi/Net","Buka")</f>
        <v/>
      </c>
    </row>
    <row r="92">
      <c r="A92" t="inlineStr">
        <is>
          <t>Bantek\2023\PTPN\N5\Lubuk Dalam\Narasi\Cetak 1</t>
        </is>
      </c>
      <c r="B92" t="inlineStr">
        <is>
          <t>2023</t>
        </is>
      </c>
      <c r="C92" t="inlineStr">
        <is>
          <t>PTPN</t>
        </is>
      </c>
      <c r="D92" t="inlineStr">
        <is>
          <t>Bantek</t>
        </is>
      </c>
      <c r="E92" t="n">
        <v>2</v>
      </c>
      <c r="F92" s="21">
        <f>HYPERLINK("file:///E:/Muslim/Pelayanan/Kirim MitraKarya/Bantek/2023/PTPN/N5/Lubuk Dalam/Narasi/Cetak 1","Buka")</f>
        <v/>
      </c>
    </row>
    <row r="93">
      <c r="A93" t="inlineStr">
        <is>
          <t>Bantek\2023\PTPN\N5\Lubuk Dalam\Narasi\Net</t>
        </is>
      </c>
      <c r="B93" t="inlineStr">
        <is>
          <t>2023</t>
        </is>
      </c>
      <c r="C93" t="inlineStr">
        <is>
          <t>PTPN</t>
        </is>
      </c>
      <c r="D93" t="inlineStr">
        <is>
          <t>Bantek</t>
        </is>
      </c>
      <c r="E93" t="n">
        <v>2</v>
      </c>
      <c r="F93" s="21">
        <f>HYPERLINK("file:///E:/Muslim/Pelayanan/Kirim MitraKarya/Bantek/2023/PTPN/N5/Lubuk Dalam/Narasi/Net","Buka")</f>
        <v/>
      </c>
    </row>
    <row r="94">
      <c r="A94" t="inlineStr">
        <is>
          <t>Bantek\2023\PTPN\N5\Sei Berlian\Narasi\Cetak 1</t>
        </is>
      </c>
      <c r="B94" t="inlineStr">
        <is>
          <t>2023</t>
        </is>
      </c>
      <c r="C94" t="inlineStr">
        <is>
          <t>PTPN</t>
        </is>
      </c>
      <c r="D94" t="inlineStr">
        <is>
          <t>Bantek</t>
        </is>
      </c>
      <c r="E94" t="n">
        <v>2</v>
      </c>
      <c r="F94" s="21">
        <f>HYPERLINK("file:///E:/Muslim/Pelayanan/Kirim MitraKarya/Bantek/2023/PTPN/N5/Sei Berlian/Narasi/Cetak 1","Buka")</f>
        <v/>
      </c>
    </row>
    <row r="95">
      <c r="A95" t="inlineStr">
        <is>
          <t>Bantek\2023\PTPN\N5\Sei Buatan\Narasi\Cetak 1</t>
        </is>
      </c>
      <c r="B95" t="inlineStr">
        <is>
          <t>2023</t>
        </is>
      </c>
      <c r="C95" t="inlineStr">
        <is>
          <t>PTPN</t>
        </is>
      </c>
      <c r="D95" t="inlineStr">
        <is>
          <t>Bantek</t>
        </is>
      </c>
      <c r="E95" t="n">
        <v>2</v>
      </c>
      <c r="F95" s="21">
        <f>HYPERLINK("file:///E:/Muslim/Pelayanan/Kirim MitraKarya/Bantek/2023/PTPN/N5/Sei Buatan/Narasi/Cetak 1","Buka")</f>
        <v/>
      </c>
    </row>
    <row r="96">
      <c r="A96" t="inlineStr">
        <is>
          <t>Bantek\2023\PTPN\N5\Sei Buatan\Narasi\Net</t>
        </is>
      </c>
      <c r="B96" t="inlineStr">
        <is>
          <t>2023</t>
        </is>
      </c>
      <c r="C96" t="inlineStr">
        <is>
          <t>PTPN</t>
        </is>
      </c>
      <c r="D96" t="inlineStr">
        <is>
          <t>Bantek</t>
        </is>
      </c>
      <c r="E96" t="n">
        <v>2</v>
      </c>
      <c r="F96" s="21">
        <f>HYPERLINK("file:///E:/Muslim/Pelayanan/Kirim MitraKarya/Bantek/2023/PTPN/N5/Sei Buatan/Narasi/Net","Buka")</f>
        <v/>
      </c>
    </row>
    <row r="97">
      <c r="A97" t="inlineStr">
        <is>
          <t>Bantek\2023\PTPN\N5\Sei Intan\Narasi\Cetak 1</t>
        </is>
      </c>
      <c r="B97" t="inlineStr">
        <is>
          <t>2023</t>
        </is>
      </c>
      <c r="C97" t="inlineStr">
        <is>
          <t>PTPN</t>
        </is>
      </c>
      <c r="D97" t="inlineStr">
        <is>
          <t>Bantek</t>
        </is>
      </c>
      <c r="E97" t="n">
        <v>2</v>
      </c>
      <c r="F97" s="21">
        <f>HYPERLINK("file:///E:/Muslim/Pelayanan/Kirim MitraKarya/Bantek/2023/PTPN/N5/Sei Intan/Narasi/Cetak 1","Buka")</f>
        <v/>
      </c>
    </row>
    <row r="98">
      <c r="A98" t="inlineStr">
        <is>
          <t>Bantek\2023\PTPN\N5\Sei Kencana\Narasi\Cetak 1</t>
        </is>
      </c>
      <c r="B98" t="inlineStr">
        <is>
          <t>2023</t>
        </is>
      </c>
      <c r="C98" t="inlineStr">
        <is>
          <t>PTPN</t>
        </is>
      </c>
      <c r="D98" t="inlineStr">
        <is>
          <t>Bantek</t>
        </is>
      </c>
      <c r="E98" t="n">
        <v>2</v>
      </c>
      <c r="F98" s="21">
        <f>HYPERLINK("file:///E:/Muslim/Pelayanan/Kirim MitraKarya/Bantek/2023/PTPN/N5/Sei Kencana/Narasi/Cetak 1","Buka")</f>
        <v/>
      </c>
    </row>
    <row r="99">
      <c r="A99" t="inlineStr">
        <is>
          <t>Bantek\2023\PTPN\N5\Sei Kencana\Narasi\Net</t>
        </is>
      </c>
      <c r="B99" t="inlineStr">
        <is>
          <t>2023</t>
        </is>
      </c>
      <c r="C99" t="inlineStr">
        <is>
          <t>PTPN</t>
        </is>
      </c>
      <c r="D99" t="inlineStr">
        <is>
          <t>Bantek</t>
        </is>
      </c>
      <c r="E99" t="n">
        <v>2</v>
      </c>
      <c r="F99" s="21">
        <f>HYPERLINK("file:///E:/Muslim/Pelayanan/Kirim MitraKarya/Bantek/2023/PTPN/N5/Sei Kencana/Narasi/Net","Buka")</f>
        <v/>
      </c>
    </row>
    <row r="100">
      <c r="A100" t="inlineStr">
        <is>
          <t>Bantek\2023\PTPN\N5\Sei Lindai\Narasi\Cetak 1</t>
        </is>
      </c>
      <c r="B100" t="inlineStr">
        <is>
          <t>2023</t>
        </is>
      </c>
      <c r="C100" t="inlineStr">
        <is>
          <t>PTPN</t>
        </is>
      </c>
      <c r="D100" t="inlineStr">
        <is>
          <t>Bantek</t>
        </is>
      </c>
      <c r="E100" t="n">
        <v>2</v>
      </c>
      <c r="F100" s="21">
        <f>HYPERLINK("file:///E:/Muslim/Pelayanan/Kirim MitraKarya/Bantek/2023/PTPN/N5/Sei Lindai/Narasi/Cetak 1","Buka")</f>
        <v/>
      </c>
    </row>
    <row r="101">
      <c r="A101" t="inlineStr">
        <is>
          <t>Bantek\2023\PTPN\N5\Sei Lindai\Narasi\Net</t>
        </is>
      </c>
      <c r="B101" t="inlineStr">
        <is>
          <t>2023</t>
        </is>
      </c>
      <c r="C101" t="inlineStr">
        <is>
          <t>PTPN</t>
        </is>
      </c>
      <c r="D101" t="inlineStr">
        <is>
          <t>Bantek</t>
        </is>
      </c>
      <c r="E101" t="n">
        <v>2</v>
      </c>
      <c r="F101" s="21">
        <f>HYPERLINK("file:///E:/Muslim/Pelayanan/Kirim MitraKarya/Bantek/2023/PTPN/N5/Sei Lindai/Narasi/Net","Buka")</f>
        <v/>
      </c>
    </row>
    <row r="102">
      <c r="A102" t="inlineStr">
        <is>
          <t>Bantek\2023\PTPN\N5\Sei Rokan\Narasi\Cetak 1</t>
        </is>
      </c>
      <c r="B102" t="inlineStr">
        <is>
          <t>2023</t>
        </is>
      </c>
      <c r="C102" t="inlineStr">
        <is>
          <t>PTPN</t>
        </is>
      </c>
      <c r="D102" t="inlineStr">
        <is>
          <t>Bantek</t>
        </is>
      </c>
      <c r="E102" t="n">
        <v>2</v>
      </c>
      <c r="F102" s="21">
        <f>HYPERLINK("file:///E:/Muslim/Pelayanan/Kirim MitraKarya/Bantek/2023/PTPN/N5/Sei Rokan/Narasi/Cetak 1","Buka")</f>
        <v/>
      </c>
    </row>
    <row r="103">
      <c r="A103" t="inlineStr">
        <is>
          <t>Bantek\2023\PTPN\N5\Sei Tapung\Narasi\Cetak 1</t>
        </is>
      </c>
      <c r="B103" t="inlineStr">
        <is>
          <t>2023</t>
        </is>
      </c>
      <c r="C103" t="inlineStr">
        <is>
          <t>PTPN</t>
        </is>
      </c>
      <c r="D103" t="inlineStr">
        <is>
          <t>Bantek</t>
        </is>
      </c>
      <c r="E103" t="n">
        <v>2</v>
      </c>
      <c r="F103" s="21">
        <f>HYPERLINK("file:///E:/Muslim/Pelayanan/Kirim MitraKarya/Bantek/2023/PTPN/N5/Sei Tapung/Narasi/Cetak 1","Buka")</f>
        <v/>
      </c>
    </row>
    <row r="104">
      <c r="A104" t="inlineStr">
        <is>
          <t>Bantek\2023\PTPN\N5\Terantam\Narasi\Cetak 1</t>
        </is>
      </c>
      <c r="B104" t="inlineStr">
        <is>
          <t>2023</t>
        </is>
      </c>
      <c r="C104" t="inlineStr">
        <is>
          <t>PTPN</t>
        </is>
      </c>
      <c r="D104" t="inlineStr">
        <is>
          <t>Bantek</t>
        </is>
      </c>
      <c r="E104" t="n">
        <v>2</v>
      </c>
      <c r="F104" s="21">
        <f>HYPERLINK("file:///E:/Muslim/Pelayanan/Kirim MitraKarya/Bantek/2023/PTPN/N5/Terantam/Narasi/Cetak 1","Buka")</f>
        <v/>
      </c>
    </row>
    <row r="105">
      <c r="A105" t="inlineStr">
        <is>
          <t>Bantek\2023\PTPN\N6\Evaluasi Rencana Tanam Ulang tahun 2024\01. UU Durian Luncuk_Net\Narasi\Cetak 1</t>
        </is>
      </c>
      <c r="B105" t="inlineStr">
        <is>
          <t>2023</t>
        </is>
      </c>
      <c r="C105" t="inlineStr">
        <is>
          <t>PTPN</t>
        </is>
      </c>
      <c r="D105" t="inlineStr">
        <is>
          <t>Bantek</t>
        </is>
      </c>
      <c r="E105" t="n">
        <v>2</v>
      </c>
      <c r="F105" s="21">
        <f>HYPERLINK("file:///E:/Muslim/Pelayanan/Kirim MitraKarya/Bantek/2023/PTPN/N6/Evaluasi Rencana Tanam Ulang tahun 2024/01. UU Durian Luncuk_Net/Narasi/Cetak 1","Buka")</f>
        <v/>
      </c>
    </row>
    <row r="106">
      <c r="A106" t="inlineStr">
        <is>
          <t>Bantek\2023\PTPN\N6\Evaluasi Rencana Tanam Ulang tahun 2024\01. UU Durian Luncuk_Net\Narasi\Net</t>
        </is>
      </c>
      <c r="B106" t="inlineStr">
        <is>
          <t>2023</t>
        </is>
      </c>
      <c r="C106" t="inlineStr">
        <is>
          <t>PTPN</t>
        </is>
      </c>
      <c r="D106" t="inlineStr">
        <is>
          <t>Bantek</t>
        </is>
      </c>
      <c r="E106" t="n">
        <v>2</v>
      </c>
      <c r="F106" s="21">
        <f>HYPERLINK("file:///E:/Muslim/Pelayanan/Kirim MitraKarya/Bantek/2023/PTPN/N6/Evaluasi Rencana Tanam Ulang tahun 2024/01. UU Durian Luncuk_Net/Narasi/Net","Buka")</f>
        <v/>
      </c>
    </row>
    <row r="107">
      <c r="A107" t="inlineStr">
        <is>
          <t>Bantek\2023\PTPN\N6\Evaluasi Rencana Tanam Ulang tahun 2024\02. UU Solok Selatan_Net\Narasi\Cetak 1</t>
        </is>
      </c>
      <c r="B107" t="inlineStr">
        <is>
          <t>2023</t>
        </is>
      </c>
      <c r="C107" t="inlineStr">
        <is>
          <t>PTPN</t>
        </is>
      </c>
      <c r="D107" t="inlineStr">
        <is>
          <t>Bantek</t>
        </is>
      </c>
      <c r="E107" t="n">
        <v>2</v>
      </c>
      <c r="F107" s="21">
        <f>HYPERLINK("file:///E:/Muslim/Pelayanan/Kirim MitraKarya/Bantek/2023/PTPN/N6/Evaluasi Rencana Tanam Ulang tahun 2024/02. UU Solok Selatan_Net/Narasi/Cetak 1","Buka")</f>
        <v/>
      </c>
    </row>
    <row r="108">
      <c r="A108" t="inlineStr">
        <is>
          <t>Bantek\2023\PTPN\N6\Evaluasi Rencana Tanam Ulang tahun 2024\02. UU Solok Selatan_Net\Narasi\Net</t>
        </is>
      </c>
      <c r="B108" t="inlineStr">
        <is>
          <t>2023</t>
        </is>
      </c>
      <c r="C108" t="inlineStr">
        <is>
          <t>PTPN</t>
        </is>
      </c>
      <c r="D108" t="inlineStr">
        <is>
          <t>Bantek</t>
        </is>
      </c>
      <c r="E108" t="n">
        <v>2</v>
      </c>
      <c r="F108" s="21">
        <f>HYPERLINK("file:///E:/Muslim/Pelayanan/Kirim MitraKarya/Bantek/2023/PTPN/N6/Evaluasi Rencana Tanam Ulang tahun 2024/02. UU Solok Selatan_Net/Narasi/Net","Buka")</f>
        <v/>
      </c>
    </row>
    <row r="109">
      <c r="A109" t="inlineStr">
        <is>
          <t>Bantek\2023\PTPN\N6\Evaluasi Rencana Tanam Ulang tahun 2024\03. UU Rimbo Dua\Narasi\Cetak 1</t>
        </is>
      </c>
      <c r="B109" t="inlineStr">
        <is>
          <t>2023</t>
        </is>
      </c>
      <c r="C109" t="inlineStr">
        <is>
          <t>PTPN</t>
        </is>
      </c>
      <c r="D109" t="inlineStr">
        <is>
          <t>Bantek</t>
        </is>
      </c>
      <c r="E109" t="n">
        <v>1</v>
      </c>
      <c r="F109" s="21">
        <f>HYPERLINK("file:///E:/Muslim/Pelayanan/Kirim MitraKarya/Bantek/2023/PTPN/N6/Evaluasi Rencana Tanam Ulang tahun 2024/03. UU Rimbo Dua/Narasi/Cetak 1","Buka")</f>
        <v/>
      </c>
    </row>
    <row r="110">
      <c r="A110" t="inlineStr">
        <is>
          <t>Bantek\2023\PTPN\N6\Evaluasi Rencana Tanam Ulang tahun 2024\03. UU Rimbo Dua\Narasi\Net</t>
        </is>
      </c>
      <c r="B110" t="inlineStr">
        <is>
          <t>2023</t>
        </is>
      </c>
      <c r="C110" t="inlineStr">
        <is>
          <t>PTPN</t>
        </is>
      </c>
      <c r="D110" t="inlineStr">
        <is>
          <t>Bantek</t>
        </is>
      </c>
      <c r="E110" t="n">
        <v>2</v>
      </c>
      <c r="F110" s="21">
        <f>HYPERLINK("file:///E:/Muslim/Pelayanan/Kirim MitraKarya/Bantek/2023/PTPN/N6/Evaluasi Rencana Tanam Ulang tahun 2024/03. UU Rimbo Dua/Narasi/Net","Buka")</f>
        <v/>
      </c>
    </row>
    <row r="111">
      <c r="A111" t="inlineStr">
        <is>
          <t>Bantek\2023\PTPN\N6\Kajian Kelayakan Penanggulangan ganoderma dan hama tikus\Lagan\Narasi\Cetak 1</t>
        </is>
      </c>
      <c r="B111" t="inlineStr">
        <is>
          <t>2023</t>
        </is>
      </c>
      <c r="C111" t="inlineStr">
        <is>
          <t>PTPN</t>
        </is>
      </c>
      <c r="D111" t="inlineStr">
        <is>
          <t>Bantek</t>
        </is>
      </c>
      <c r="E111" t="n">
        <v>2</v>
      </c>
      <c r="F111" s="21">
        <f>HYPERLINK("file:///E:/Muslim/Pelayanan/Kirim MitraKarya/Bantek/2023/PTPN/N6/Kajian Kelayakan Penanggulangan ganoderma dan hama tikus/Lagan/Narasi/Cetak 1","Buka")</f>
        <v/>
      </c>
    </row>
    <row r="112">
      <c r="A112" t="inlineStr">
        <is>
          <t>Bantek\2023\PTPN\N6\Kajian Kelayakan Penanggulangan ganoderma dan hama tikus\Lagan\Narasi\Net</t>
        </is>
      </c>
      <c r="B112" t="inlineStr">
        <is>
          <t>2023</t>
        </is>
      </c>
      <c r="C112" t="inlineStr">
        <is>
          <t>PTPN</t>
        </is>
      </c>
      <c r="D112" t="inlineStr">
        <is>
          <t>Bantek</t>
        </is>
      </c>
      <c r="E112" t="n">
        <v>3</v>
      </c>
      <c r="F112" s="21">
        <f>HYPERLINK("file:///E:/Muslim/Pelayanan/Kirim MitraKarya/Bantek/2023/PTPN/N6/Kajian Kelayakan Penanggulangan ganoderma dan hama tikus/Lagan/Narasi/Net","Buka")</f>
        <v/>
      </c>
    </row>
    <row r="113">
      <c r="A113" t="inlineStr">
        <is>
          <t>Bantek\2023\PTPN\N6\Kajian Kelayakan Penanggulangan ganoderma dan hama tikus\Opir\Narasi\Cetak 1</t>
        </is>
      </c>
      <c r="B113" t="inlineStr">
        <is>
          <t>2023</t>
        </is>
      </c>
      <c r="C113" t="inlineStr">
        <is>
          <t>PTPN</t>
        </is>
      </c>
      <c r="D113" t="inlineStr">
        <is>
          <t>Bantek</t>
        </is>
      </c>
      <c r="E113" t="n">
        <v>2</v>
      </c>
      <c r="F113" s="21">
        <f>HYPERLINK("file:///E:/Muslim/Pelayanan/Kirim MitraKarya/Bantek/2023/PTPN/N6/Kajian Kelayakan Penanggulangan ganoderma dan hama tikus/Opir/Narasi/Cetak 1","Buka")</f>
        <v/>
      </c>
    </row>
    <row r="114">
      <c r="A114" t="inlineStr">
        <is>
          <t>Bantek\2023\PTPN\N6\Kajian Kelayakan Penanggulangan ganoderma dan hama tikus\Opir\Narasi\Net</t>
        </is>
      </c>
      <c r="B114" t="inlineStr">
        <is>
          <t>2023</t>
        </is>
      </c>
      <c r="C114" t="inlineStr">
        <is>
          <t>PTPN</t>
        </is>
      </c>
      <c r="D114" t="inlineStr">
        <is>
          <t>Bantek</t>
        </is>
      </c>
      <c r="E114" t="n">
        <v>3</v>
      </c>
      <c r="F114" s="21">
        <f>HYPERLINK("file:///E:/Muslim/Pelayanan/Kirim MitraKarya/Bantek/2023/PTPN/N6/Kajian Kelayakan Penanggulangan ganoderma dan hama tikus/Opir/Narasi/Net","Buka")</f>
        <v/>
      </c>
    </row>
    <row r="115">
      <c r="A115" t="inlineStr">
        <is>
          <t>Bantek\2023\PTPN\N6\Lingkup Unit Usaha\Narasi\Cetak 1</t>
        </is>
      </c>
      <c r="B115" t="inlineStr">
        <is>
          <t>2023</t>
        </is>
      </c>
      <c r="C115" t="inlineStr">
        <is>
          <t>PTPN</t>
        </is>
      </c>
      <c r="D115" t="inlineStr">
        <is>
          <t>Bantek</t>
        </is>
      </c>
      <c r="E115" t="n">
        <v>3</v>
      </c>
      <c r="F115" s="21">
        <f>HYPERLINK("file:///E:/Muslim/Pelayanan/Kirim MitraKarya/Bantek/2023/PTPN/N6/Lingkup Unit Usaha/Narasi/Cetak 1","Buka")</f>
        <v/>
      </c>
    </row>
    <row r="116">
      <c r="A116" t="inlineStr">
        <is>
          <t>Bantek\2023\PTPN\N6\Studi Rencana Tanam Baru Kelapa Sawit tahun 2023\Bukit Kausar\Narasi\Cetak 1</t>
        </is>
      </c>
      <c r="B116" t="inlineStr">
        <is>
          <t>2023</t>
        </is>
      </c>
      <c r="C116" t="inlineStr">
        <is>
          <t>PTPN</t>
        </is>
      </c>
      <c r="D116" t="inlineStr">
        <is>
          <t>Bantek</t>
        </is>
      </c>
      <c r="E116" t="n">
        <v>2</v>
      </c>
      <c r="F116" s="21">
        <f>HYPERLINK("file:///E:/Muslim/Pelayanan/Kirim MitraKarya/Bantek/2023/PTPN/N6/Studi Rencana Tanam Baru Kelapa Sawit tahun 2023/Bukit Kausar/Narasi/Cetak 1","Buka")</f>
        <v/>
      </c>
    </row>
    <row r="117">
      <c r="A117" t="inlineStr">
        <is>
          <t>Bantek\2023\PTPN\N6\Studi Rencana Tanam Baru Kelapa Sawit tahun 2023\Bukit Kausar\Narasi\Net</t>
        </is>
      </c>
      <c r="B117" t="inlineStr">
        <is>
          <t>2023</t>
        </is>
      </c>
      <c r="C117" t="inlineStr">
        <is>
          <t>PTPN</t>
        </is>
      </c>
      <c r="D117" t="inlineStr">
        <is>
          <t>Bantek</t>
        </is>
      </c>
      <c r="E117" t="n">
        <v>1</v>
      </c>
      <c r="F117" s="21">
        <f>HYPERLINK("file:///E:/Muslim/Pelayanan/Kirim MitraKarya/Bantek/2023/PTPN/N6/Studi Rencana Tanam Baru Kelapa Sawit tahun 2023/Bukit Kausar/Narasi/Net","Buka")</f>
        <v/>
      </c>
    </row>
    <row r="118">
      <c r="A118" t="inlineStr">
        <is>
          <t>Bantek\2023\PTPN\N7\Kelas Kesesuaian Lahan\Betung Krawo\Narasi\Cetak 1</t>
        </is>
      </c>
      <c r="B118" t="inlineStr">
        <is>
          <t>2023</t>
        </is>
      </c>
      <c r="C118" t="inlineStr">
        <is>
          <t>PTPN</t>
        </is>
      </c>
      <c r="D118" t="inlineStr">
        <is>
          <t>Bantek</t>
        </is>
      </c>
      <c r="E118" t="n">
        <v>2</v>
      </c>
      <c r="F118" s="21">
        <f>HYPERLINK("file:///E:/Muslim/Pelayanan/Kirim MitraKarya/Bantek/2023/PTPN/N7/Kelas Kesesuaian Lahan/Betung Krawo/Narasi/Cetak 1","Buka")</f>
        <v/>
      </c>
    </row>
    <row r="119">
      <c r="A119" t="inlineStr">
        <is>
          <t>Bantek\2023\PTPN\N7\Kelas Kesesuaian Lahan\Betung Krawo\Narasi\Net</t>
        </is>
      </c>
      <c r="B119" t="inlineStr">
        <is>
          <t>2023</t>
        </is>
      </c>
      <c r="C119" t="inlineStr">
        <is>
          <t>PTPN</t>
        </is>
      </c>
      <c r="D119" t="inlineStr">
        <is>
          <t>Bantek</t>
        </is>
      </c>
      <c r="E119" t="n">
        <v>2</v>
      </c>
      <c r="F119" s="21">
        <f>HYPERLINK("file:///E:/Muslim/Pelayanan/Kirim MitraKarya/Bantek/2023/PTPN/N7/Kelas Kesesuaian Lahan/Betung Krawo/Narasi/Net","Buka")</f>
        <v/>
      </c>
    </row>
    <row r="120">
      <c r="A120" t="inlineStr">
        <is>
          <t>Bantek\2023\PTPN\N7\Laporan Penanaman Bibit\Narasi\Cetak 1</t>
        </is>
      </c>
      <c r="B120" t="inlineStr">
        <is>
          <t>2023</t>
        </is>
      </c>
      <c r="C120" t="inlineStr">
        <is>
          <t>PTPN</t>
        </is>
      </c>
      <c r="D120" t="inlineStr">
        <is>
          <t>Bantek</t>
        </is>
      </c>
      <c r="E120" t="n">
        <v>2</v>
      </c>
      <c r="F120" s="21">
        <f>HYPERLINK("file:///E:/Muslim/Pelayanan/Kirim MitraKarya/Bantek/2023/PTPN/N7/Laporan Penanaman Bibit/Narasi/Cetak 1","Buka")</f>
        <v/>
      </c>
    </row>
    <row r="121">
      <c r="A121" t="inlineStr">
        <is>
          <t>Bantek\2023\PTPN\N7\Laporan Penanaman Bibit\Narasi\Net</t>
        </is>
      </c>
      <c r="B121" t="inlineStr">
        <is>
          <t>2023</t>
        </is>
      </c>
      <c r="C121" t="inlineStr">
        <is>
          <t>PTPN</t>
        </is>
      </c>
      <c r="D121" t="inlineStr">
        <is>
          <t>Bantek</t>
        </is>
      </c>
      <c r="E121" t="n">
        <v>2</v>
      </c>
      <c r="F121" s="21">
        <f>HYPERLINK("file:///E:/Muslim/Pelayanan/Kirim MitraKarya/Bantek/2023/PTPN/N7/Laporan Penanaman Bibit/Narasi/Net","Buka")</f>
        <v/>
      </c>
    </row>
    <row r="122">
      <c r="A122" t="inlineStr">
        <is>
          <t>Bantek\2023\PTPN\N7\Pengawalan Produksi_Net\Bekri_Net</t>
        </is>
      </c>
      <c r="B122" t="inlineStr">
        <is>
          <t>2023</t>
        </is>
      </c>
      <c r="C122" t="inlineStr">
        <is>
          <t>PTPN</t>
        </is>
      </c>
      <c r="D122" t="inlineStr">
        <is>
          <t>Bantek</t>
        </is>
      </c>
      <c r="E122" t="n">
        <v>1</v>
      </c>
      <c r="F122" s="21">
        <f>HYPERLINK("file:///E:/Muslim/Pelayanan/Kirim MitraKarya/Bantek/2023/PTPN/N7/Pengawalan Produksi_Net/Bekri_Net","Buka")</f>
        <v/>
      </c>
    </row>
    <row r="123">
      <c r="A123" t="inlineStr">
        <is>
          <t>Bantek\2023\PTPN\N7\Pengawalan Produksi_Net\Bekri_Net\Narasi\Cetak 1</t>
        </is>
      </c>
      <c r="B123" t="inlineStr">
        <is>
          <t>2023</t>
        </is>
      </c>
      <c r="C123" t="inlineStr">
        <is>
          <t>PTPN</t>
        </is>
      </c>
      <c r="D123" t="inlineStr">
        <is>
          <t>Bantek</t>
        </is>
      </c>
      <c r="E123" t="n">
        <v>2</v>
      </c>
      <c r="F123" s="21">
        <f>HYPERLINK("file:///E:/Muslim/Pelayanan/Kirim MitraKarya/Bantek/2023/PTPN/N7/Pengawalan Produksi_Net/Bekri_Net/Narasi/Cetak 1","Buka")</f>
        <v/>
      </c>
    </row>
    <row r="124">
      <c r="A124" t="inlineStr">
        <is>
          <t>Bantek\2023\PTPN\N7\Pengawalan Produksi_Net\Padang Ratu_Net</t>
        </is>
      </c>
      <c r="B124" t="inlineStr">
        <is>
          <t>2023</t>
        </is>
      </c>
      <c r="C124" t="inlineStr">
        <is>
          <t>PTPN</t>
        </is>
      </c>
      <c r="D124" t="inlineStr">
        <is>
          <t>Bantek</t>
        </is>
      </c>
      <c r="E124" t="n">
        <v>1</v>
      </c>
      <c r="F124" s="21">
        <f>HYPERLINK("file:///E:/Muslim/Pelayanan/Kirim MitraKarya/Bantek/2023/PTPN/N7/Pengawalan Produksi_Net/Padang Ratu_Net","Buka")</f>
        <v/>
      </c>
    </row>
    <row r="125">
      <c r="A125" t="inlineStr">
        <is>
          <t>Bantek\2023\PTPN\N7\Pengawalan Produksi_Net\Padang Ratu_Net\Narasi\Cetak 1</t>
        </is>
      </c>
      <c r="B125" t="inlineStr">
        <is>
          <t>2023</t>
        </is>
      </c>
      <c r="C125" t="inlineStr">
        <is>
          <t>PTPN</t>
        </is>
      </c>
      <c r="D125" t="inlineStr">
        <is>
          <t>Bantek</t>
        </is>
      </c>
      <c r="E125" t="n">
        <v>3</v>
      </c>
      <c r="F125" s="21">
        <f>HYPERLINK("file:///E:/Muslim/Pelayanan/Kirim MitraKarya/Bantek/2023/PTPN/N7/Pengawalan Produksi_Net/Padang Ratu_Net/Narasi/Cetak 1","Buka")</f>
        <v/>
      </c>
    </row>
    <row r="126">
      <c r="A126" t="inlineStr">
        <is>
          <t>Bantek\2023\PTPN\N7\Pengawalan Produksi_Net\Rejosari_Net</t>
        </is>
      </c>
      <c r="B126" t="inlineStr">
        <is>
          <t>2023</t>
        </is>
      </c>
      <c r="C126" t="inlineStr">
        <is>
          <t>PTPN</t>
        </is>
      </c>
      <c r="D126" t="inlineStr">
        <is>
          <t>Bantek</t>
        </is>
      </c>
      <c r="E126" t="n">
        <v>1</v>
      </c>
      <c r="F126" s="21">
        <f>HYPERLINK("file:///E:/Muslim/Pelayanan/Kirim MitraKarya/Bantek/2023/PTPN/N7/Pengawalan Produksi_Net/Rejosari_Net","Buka")</f>
        <v/>
      </c>
    </row>
    <row r="127">
      <c r="A127" t="inlineStr">
        <is>
          <t>Bantek\2023\PTPN\N7\Pengawalan Produksi_Net\Rejosari_Net\Narasi\Cetak 1</t>
        </is>
      </c>
      <c r="B127" t="inlineStr">
        <is>
          <t>2023</t>
        </is>
      </c>
      <c r="C127" t="inlineStr">
        <is>
          <t>PTPN</t>
        </is>
      </c>
      <c r="D127" t="inlineStr">
        <is>
          <t>Bantek</t>
        </is>
      </c>
      <c r="E127" t="n">
        <v>2</v>
      </c>
      <c r="F127" s="21">
        <f>HYPERLINK("file:///E:/Muslim/Pelayanan/Kirim MitraKarya/Bantek/2023/PTPN/N7/Pengawalan Produksi_Net/Rejosari_Net/Narasi/Cetak 1","Buka")</f>
        <v/>
      </c>
    </row>
    <row r="128">
      <c r="A128" t="inlineStr">
        <is>
          <t>Bantek\2023\PTPN\N7\Pengawalan Produksi_Net\Senabing_Net</t>
        </is>
      </c>
      <c r="B128" t="inlineStr">
        <is>
          <t>2023</t>
        </is>
      </c>
      <c r="C128" t="inlineStr">
        <is>
          <t>PTPN</t>
        </is>
      </c>
      <c r="D128" t="inlineStr">
        <is>
          <t>Bantek</t>
        </is>
      </c>
      <c r="E128" t="n">
        <v>1</v>
      </c>
      <c r="F128" s="21">
        <f>HYPERLINK("file:///E:/Muslim/Pelayanan/Kirim MitraKarya/Bantek/2023/PTPN/N7/Pengawalan Produksi_Net/Senabing_Net","Buka")</f>
        <v/>
      </c>
    </row>
    <row r="129">
      <c r="A129" t="inlineStr">
        <is>
          <t>Bantek\2023\PTPN\N7\Pengawalan Produksi_Net\Senabing_Net\Narasi\Cetak 1</t>
        </is>
      </c>
      <c r="B129" t="inlineStr">
        <is>
          <t>2023</t>
        </is>
      </c>
      <c r="C129" t="inlineStr">
        <is>
          <t>PTPN</t>
        </is>
      </c>
      <c r="D129" t="inlineStr">
        <is>
          <t>Bantek</t>
        </is>
      </c>
      <c r="E129" t="n">
        <v>2</v>
      </c>
      <c r="F129" s="21">
        <f>HYPERLINK("file:///E:/Muslim/Pelayanan/Kirim MitraKarya/Bantek/2023/PTPN/N7/Pengawalan Produksi_Net/Senabing_Net/Narasi/Cetak 1","Buka")</f>
        <v/>
      </c>
    </row>
    <row r="130">
      <c r="A130" t="inlineStr">
        <is>
          <t>Bantek\2023\PTPN\N7\Pengawalan Produksi_Net\Talopino_Net</t>
        </is>
      </c>
      <c r="B130" t="inlineStr">
        <is>
          <t>2023</t>
        </is>
      </c>
      <c r="C130" t="inlineStr">
        <is>
          <t>PTPN</t>
        </is>
      </c>
      <c r="D130" t="inlineStr">
        <is>
          <t>Bantek</t>
        </is>
      </c>
      <c r="E130" t="n">
        <v>1</v>
      </c>
      <c r="F130" s="21">
        <f>HYPERLINK("file:///E:/Muslim/Pelayanan/Kirim MitraKarya/Bantek/2023/PTPN/N7/Pengawalan Produksi_Net/Talopino_Net","Buka")</f>
        <v/>
      </c>
    </row>
    <row r="131">
      <c r="A131" t="inlineStr">
        <is>
          <t>Bantek\2023\PTPN\N7\Pengawalan Produksi_Net\Talopino_Net\Narasi\Cetak 1</t>
        </is>
      </c>
      <c r="B131" t="inlineStr">
        <is>
          <t>2023</t>
        </is>
      </c>
      <c r="C131" t="inlineStr">
        <is>
          <t>PTPN</t>
        </is>
      </c>
      <c r="D131" t="inlineStr">
        <is>
          <t>Bantek</t>
        </is>
      </c>
      <c r="E131" t="n">
        <v>2</v>
      </c>
      <c r="F131" s="21">
        <f>HYPERLINK("file:///E:/Muslim/Pelayanan/Kirim MitraKarya/Bantek/2023/PTPN/N7/Pengawalan Produksi_Net/Talopino_Net/Narasi/Cetak 1","Buka")</f>
        <v/>
      </c>
    </row>
    <row r="132">
      <c r="A132" t="inlineStr">
        <is>
          <t>Bantek\2023\PTPN\PTPN III to 2024\Evaluasi Rencana Tanam Ulang\1. Ambalutu_Net\Narasi\Cetak 1</t>
        </is>
      </c>
      <c r="B132" t="inlineStr">
        <is>
          <t>2023</t>
        </is>
      </c>
      <c r="C132" t="inlineStr">
        <is>
          <t>PTPN</t>
        </is>
      </c>
      <c r="D132" t="inlineStr">
        <is>
          <t>Bantek</t>
        </is>
      </c>
      <c r="E132" t="n">
        <v>2</v>
      </c>
      <c r="F132" s="21">
        <f>HYPERLINK("file:///E:/Muslim/Pelayanan/Kirim MitraKarya/Bantek/2023/PTPN/PTPN III to 2024/Evaluasi Rencana Tanam Ulang/1. Ambalutu_Net/Narasi/Cetak 1","Buka")</f>
        <v/>
      </c>
    </row>
    <row r="133">
      <c r="A133" t="inlineStr">
        <is>
          <t>Bantek\2023\PTPN\PTPN III to 2024\Evaluasi Rencana Tanam Ulang\1. Ambalutu_Net\Narasi\Net</t>
        </is>
      </c>
      <c r="B133" t="inlineStr">
        <is>
          <t>2023</t>
        </is>
      </c>
      <c r="C133" t="inlineStr">
        <is>
          <t>PTPN</t>
        </is>
      </c>
      <c r="D133" t="inlineStr">
        <is>
          <t>Bantek</t>
        </is>
      </c>
      <c r="E133" t="n">
        <v>2</v>
      </c>
      <c r="F133" s="21">
        <f>HYPERLINK("file:///E:/Muslim/Pelayanan/Kirim MitraKarya/Bantek/2023/PTPN/PTPN III to 2024/Evaluasi Rencana Tanam Ulang/1. Ambalutu_Net/Narasi/Net","Buka")</f>
        <v/>
      </c>
    </row>
    <row r="134">
      <c r="A134" t="inlineStr">
        <is>
          <t>Bantek\2023\PTPN\PTPN III to 2024\Evaluasi Rencana Tanam Ulang\10. Pulau Mandi_Net\Narasi\Cetak 1</t>
        </is>
      </c>
      <c r="B134" t="inlineStr">
        <is>
          <t>2023</t>
        </is>
      </c>
      <c r="C134" t="inlineStr">
        <is>
          <t>PTPN</t>
        </is>
      </c>
      <c r="D134" t="inlineStr">
        <is>
          <t>Bantek</t>
        </is>
      </c>
      <c r="E134" t="n">
        <v>2</v>
      </c>
      <c r="F134" s="21">
        <f>HYPERLINK("file:///E:/Muslim/Pelayanan/Kirim MitraKarya/Bantek/2023/PTPN/PTPN III to 2024/Evaluasi Rencana Tanam Ulang/10. Pulau Mandi_Net/Narasi/Cetak 1","Buka")</f>
        <v/>
      </c>
    </row>
    <row r="135">
      <c r="A135" t="inlineStr">
        <is>
          <t>Bantek\2023\PTPN\PTPN III to 2024\Evaluasi Rencana Tanam Ulang\10. Pulau Mandi_Net\Narasi\Net</t>
        </is>
      </c>
      <c r="B135" t="inlineStr">
        <is>
          <t>2023</t>
        </is>
      </c>
      <c r="C135" t="inlineStr">
        <is>
          <t>PTPN</t>
        </is>
      </c>
      <c r="D135" t="inlineStr">
        <is>
          <t>Bantek</t>
        </is>
      </c>
      <c r="E135" t="n">
        <v>2</v>
      </c>
      <c r="F135" s="21">
        <f>HYPERLINK("file:///E:/Muslim/Pelayanan/Kirim MitraKarya/Bantek/2023/PTPN/PTPN III to 2024/Evaluasi Rencana Tanam Ulang/10. Pulau Mandi_Net/Narasi/Net","Buka")</f>
        <v/>
      </c>
    </row>
    <row r="136">
      <c r="A136" t="inlineStr">
        <is>
          <t>Bantek\2023\PTPN\PTPN III to 2024\Evaluasi Rencana Tanam Ulang\11. Silau Dunia_Net\Narasi\Cetak 1</t>
        </is>
      </c>
      <c r="B136" t="inlineStr">
        <is>
          <t>2023</t>
        </is>
      </c>
      <c r="C136" t="inlineStr">
        <is>
          <t>PTPN</t>
        </is>
      </c>
      <c r="D136" t="inlineStr">
        <is>
          <t>Bantek</t>
        </is>
      </c>
      <c r="E136" t="n">
        <v>2</v>
      </c>
      <c r="F136" s="21">
        <f>HYPERLINK("file:///E:/Muslim/Pelayanan/Kirim MitraKarya/Bantek/2023/PTPN/PTPN III to 2024/Evaluasi Rencana Tanam Ulang/11. Silau Dunia_Net/Narasi/Cetak 1","Buka")</f>
        <v/>
      </c>
    </row>
    <row r="137">
      <c r="A137" t="inlineStr">
        <is>
          <t>Bantek\2023\PTPN\PTPN III to 2024\Evaluasi Rencana Tanam Ulang\11. Silau Dunia_Net\Narasi\Net</t>
        </is>
      </c>
      <c r="B137" t="inlineStr">
        <is>
          <t>2023</t>
        </is>
      </c>
      <c r="C137" t="inlineStr">
        <is>
          <t>PTPN</t>
        </is>
      </c>
      <c r="D137" t="inlineStr">
        <is>
          <t>Bantek</t>
        </is>
      </c>
      <c r="E137" t="n">
        <v>2</v>
      </c>
      <c r="F137" s="21">
        <f>HYPERLINK("file:///E:/Muslim/Pelayanan/Kirim MitraKarya/Bantek/2023/PTPN/PTPN III to 2024/Evaluasi Rencana Tanam Ulang/11. Silau Dunia_Net/Narasi/Net","Buka")</f>
        <v/>
      </c>
    </row>
    <row r="138">
      <c r="A138" t="inlineStr">
        <is>
          <t>Bantek\2023\PTPN\PTPN III to 2024\Evaluasi Rencana Tanam Ulang\12. Batang Toru_Kirim\Narasi\Cetak 1</t>
        </is>
      </c>
      <c r="B138" t="inlineStr">
        <is>
          <t>2023</t>
        </is>
      </c>
      <c r="C138" t="inlineStr">
        <is>
          <t>PTPN</t>
        </is>
      </c>
      <c r="D138" t="inlineStr">
        <is>
          <t>Bantek</t>
        </is>
      </c>
      <c r="E138" t="n">
        <v>2</v>
      </c>
      <c r="F138" s="21">
        <f>HYPERLINK("file:///E:/Muslim/Pelayanan/Kirim MitraKarya/Bantek/2023/PTPN/PTPN III to 2024/Evaluasi Rencana Tanam Ulang/12. Batang Toru_Kirim/Narasi/Cetak 1","Buka")</f>
        <v/>
      </c>
    </row>
    <row r="139">
      <c r="A139" t="inlineStr">
        <is>
          <t>Bantek\2023\PTPN\PTPN III to 2024\Evaluasi Rencana Tanam Ulang\12. Batang Toru_Kirim\Narasi\Net</t>
        </is>
      </c>
      <c r="B139" t="inlineStr">
        <is>
          <t>2023</t>
        </is>
      </c>
      <c r="C139" t="inlineStr">
        <is>
          <t>PTPN</t>
        </is>
      </c>
      <c r="D139" t="inlineStr">
        <is>
          <t>Bantek</t>
        </is>
      </c>
      <c r="E139" t="n">
        <v>2</v>
      </c>
      <c r="F139" s="21">
        <f>HYPERLINK("file:///E:/Muslim/Pelayanan/Kirim MitraKarya/Bantek/2023/PTPN/PTPN III to 2024/Evaluasi Rencana Tanam Ulang/12. Batang Toru_Kirim/Narasi/Net","Buka")</f>
        <v/>
      </c>
    </row>
    <row r="140">
      <c r="A140" t="inlineStr">
        <is>
          <t>Bantek\2023\PTPN\PTPN III to 2024\Evaluasi Rencana Tanam Ulang\2. Huta Padang_Net\Narasi\Cetak 1</t>
        </is>
      </c>
      <c r="B140" t="inlineStr">
        <is>
          <t>2023</t>
        </is>
      </c>
      <c r="C140" t="inlineStr">
        <is>
          <t>PTPN</t>
        </is>
      </c>
      <c r="D140" t="inlineStr">
        <is>
          <t>Bantek</t>
        </is>
      </c>
      <c r="E140" t="n">
        <v>2</v>
      </c>
      <c r="F140" s="21">
        <f>HYPERLINK("file:///E:/Muslim/Pelayanan/Kirim MitraKarya/Bantek/2023/PTPN/PTPN III to 2024/Evaluasi Rencana Tanam Ulang/2. Huta Padang_Net/Narasi/Cetak 1","Buka")</f>
        <v/>
      </c>
    </row>
    <row r="141">
      <c r="A141" t="inlineStr">
        <is>
          <t>Bantek\2023\PTPN\PTPN III to 2024\Evaluasi Rencana Tanam Ulang\2. Huta Padang_Net\Narasi\Net</t>
        </is>
      </c>
      <c r="B141" t="inlineStr">
        <is>
          <t>2023</t>
        </is>
      </c>
      <c r="C141" t="inlineStr">
        <is>
          <t>PTPN</t>
        </is>
      </c>
      <c r="D141" t="inlineStr">
        <is>
          <t>Bantek</t>
        </is>
      </c>
      <c r="E141" t="n">
        <v>2</v>
      </c>
      <c r="F141" s="21">
        <f>HYPERLINK("file:///E:/Muslim/Pelayanan/Kirim MitraKarya/Bantek/2023/PTPN/PTPN III to 2024/Evaluasi Rencana Tanam Ulang/2. Huta Padang_Net/Narasi/Net","Buka")</f>
        <v/>
      </c>
    </row>
    <row r="142">
      <c r="A142" t="inlineStr">
        <is>
          <t>Bantek\2023\PTPN\PTPN III to 2024\Evaluasi Rencana Tanam Ulang\3. Labuhan Haji_Net\Narasi\Cetak 1</t>
        </is>
      </c>
      <c r="B142" t="inlineStr">
        <is>
          <t>2023</t>
        </is>
      </c>
      <c r="C142" t="inlineStr">
        <is>
          <t>PTPN</t>
        </is>
      </c>
      <c r="D142" t="inlineStr">
        <is>
          <t>Bantek</t>
        </is>
      </c>
      <c r="E142" t="n">
        <v>2</v>
      </c>
      <c r="F142" s="21">
        <f>HYPERLINK("file:///E:/Muslim/Pelayanan/Kirim MitraKarya/Bantek/2023/PTPN/PTPN III to 2024/Evaluasi Rencana Tanam Ulang/3. Labuhan Haji_Net/Narasi/Cetak 1","Buka")</f>
        <v/>
      </c>
    </row>
    <row r="143">
      <c r="A143" t="inlineStr">
        <is>
          <t>Bantek\2023\PTPN\PTPN III to 2024\Evaluasi Rencana Tanam Ulang\3. Labuhan Haji_Net\Narasi\Net</t>
        </is>
      </c>
      <c r="B143" t="inlineStr">
        <is>
          <t>2023</t>
        </is>
      </c>
      <c r="C143" t="inlineStr">
        <is>
          <t>PTPN</t>
        </is>
      </c>
      <c r="D143" t="inlineStr">
        <is>
          <t>Bantek</t>
        </is>
      </c>
      <c r="E143" t="n">
        <v>2</v>
      </c>
      <c r="F143" s="21">
        <f>HYPERLINK("file:///E:/Muslim/Pelayanan/Kirim MitraKarya/Bantek/2023/PTPN/PTPN III to 2024/Evaluasi Rencana Tanam Ulang/3. Labuhan Haji_Net/Narasi/Net","Buka")</f>
        <v/>
      </c>
    </row>
    <row r="144">
      <c r="A144" t="inlineStr">
        <is>
          <t>Bantek\2023\PTPN\PTPN III to 2024\Evaluasi Rencana Tanam Ulang\4. Merbau Selatan_Net\Narasi\Cetak 1</t>
        </is>
      </c>
      <c r="B144" t="inlineStr">
        <is>
          <t>2023</t>
        </is>
      </c>
      <c r="C144" t="inlineStr">
        <is>
          <t>PTPN</t>
        </is>
      </c>
      <c r="D144" t="inlineStr">
        <is>
          <t>Bantek</t>
        </is>
      </c>
      <c r="E144" t="n">
        <v>2</v>
      </c>
      <c r="F144" s="21">
        <f>HYPERLINK("file:///E:/Muslim/Pelayanan/Kirim MitraKarya/Bantek/2023/PTPN/PTPN III to 2024/Evaluasi Rencana Tanam Ulang/4. Merbau Selatan_Net/Narasi/Cetak 1","Buka")</f>
        <v/>
      </c>
    </row>
    <row r="145">
      <c r="A145" t="inlineStr">
        <is>
          <t>Bantek\2023\PTPN\PTPN III to 2024\Evaluasi Rencana Tanam Ulang\4. Merbau Selatan_Net\Narasi\Net</t>
        </is>
      </c>
      <c r="B145" t="inlineStr">
        <is>
          <t>2023</t>
        </is>
      </c>
      <c r="C145" t="inlineStr">
        <is>
          <t>PTPN</t>
        </is>
      </c>
      <c r="D145" t="inlineStr">
        <is>
          <t>Bantek</t>
        </is>
      </c>
      <c r="E145" t="n">
        <v>2</v>
      </c>
      <c r="F145" s="21">
        <f>HYPERLINK("file:///E:/Muslim/Pelayanan/Kirim MitraKarya/Bantek/2023/PTPN/PTPN III to 2024/Evaluasi Rencana Tanam Ulang/4. Merbau Selatan_Net/Narasi/Net","Buka")</f>
        <v/>
      </c>
    </row>
    <row r="146">
      <c r="A146" t="inlineStr">
        <is>
          <t>Bantek\2023\PTPN\PTPN III to 2024\Evaluasi Rencana Tanam Ulang\5. Sei Dadap_Net\Narasi\Cetak 1</t>
        </is>
      </c>
      <c r="B146" t="inlineStr">
        <is>
          <t>2023</t>
        </is>
      </c>
      <c r="C146" t="inlineStr">
        <is>
          <t>PTPN</t>
        </is>
      </c>
      <c r="D146" t="inlineStr">
        <is>
          <t>Bantek</t>
        </is>
      </c>
      <c r="E146" t="n">
        <v>2</v>
      </c>
      <c r="F146" s="21">
        <f>HYPERLINK("file:///E:/Muslim/Pelayanan/Kirim MitraKarya/Bantek/2023/PTPN/PTPN III to 2024/Evaluasi Rencana Tanam Ulang/5. Sei Dadap_Net/Narasi/Cetak 1","Buka")</f>
        <v/>
      </c>
    </row>
    <row r="147">
      <c r="A147" t="inlineStr">
        <is>
          <t>Bantek\2023\PTPN\PTPN III to 2024\Evaluasi Rencana Tanam Ulang\5. Sei Dadap_Net\Narasi\Net</t>
        </is>
      </c>
      <c r="B147" t="inlineStr">
        <is>
          <t>2023</t>
        </is>
      </c>
      <c r="C147" t="inlineStr">
        <is>
          <t>PTPN</t>
        </is>
      </c>
      <c r="D147" t="inlineStr">
        <is>
          <t>Bantek</t>
        </is>
      </c>
      <c r="E147" t="n">
        <v>2</v>
      </c>
      <c r="F147" s="21">
        <f>HYPERLINK("file:///E:/Muslim/Pelayanan/Kirim MitraKarya/Bantek/2023/PTPN/PTPN III to 2024/Evaluasi Rencana Tanam Ulang/5. Sei Dadap_Net/Narasi/Net","Buka")</f>
        <v/>
      </c>
    </row>
    <row r="148">
      <c r="A148" t="inlineStr">
        <is>
          <t>Bantek\2023\PTPN\PTPN III to 2024\Evaluasi Rencana Tanam Ulang\6. Sei Kebara_Net\Narasi\Cetak 1</t>
        </is>
      </c>
      <c r="B148" t="inlineStr">
        <is>
          <t>2023</t>
        </is>
      </c>
      <c r="C148" t="inlineStr">
        <is>
          <t>PTPN</t>
        </is>
      </c>
      <c r="D148" t="inlineStr">
        <is>
          <t>Bantek</t>
        </is>
      </c>
      <c r="E148" t="n">
        <v>2</v>
      </c>
      <c r="F148" s="21">
        <f>HYPERLINK("file:///E:/Muslim/Pelayanan/Kirim MitraKarya/Bantek/2023/PTPN/PTPN III to 2024/Evaluasi Rencana Tanam Ulang/6. Sei Kebara_Net/Narasi/Cetak 1","Buka")</f>
        <v/>
      </c>
    </row>
    <row r="149">
      <c r="A149" t="inlineStr">
        <is>
          <t>Bantek\2023\PTPN\PTPN III to 2024\Evaluasi Rencana Tanam Ulang\6. Sei Kebara_Net\Narasi\Net</t>
        </is>
      </c>
      <c r="B149" t="inlineStr">
        <is>
          <t>2023</t>
        </is>
      </c>
      <c r="C149" t="inlineStr">
        <is>
          <t>PTPN</t>
        </is>
      </c>
      <c r="D149" t="inlineStr">
        <is>
          <t>Bantek</t>
        </is>
      </c>
      <c r="E149" t="n">
        <v>2</v>
      </c>
      <c r="F149" s="21">
        <f>HYPERLINK("file:///E:/Muslim/Pelayanan/Kirim MitraKarya/Bantek/2023/PTPN/PTPN III to 2024/Evaluasi Rencana Tanam Ulang/6. Sei Kebara_Net/Narasi/Net","Buka")</f>
        <v/>
      </c>
    </row>
    <row r="150">
      <c r="A150" t="inlineStr">
        <is>
          <t>Bantek\2023\PTPN\PTPN III to 2024\Evaluasi Rencana Tanam Ulang\7. Sei Silau_Net\Narasi\Cetak 1</t>
        </is>
      </c>
      <c r="B150" t="inlineStr">
        <is>
          <t>2023</t>
        </is>
      </c>
      <c r="C150" t="inlineStr">
        <is>
          <t>PTPN</t>
        </is>
      </c>
      <c r="D150" t="inlineStr">
        <is>
          <t>Bantek</t>
        </is>
      </c>
      <c r="E150" t="n">
        <v>2</v>
      </c>
      <c r="F150" s="21">
        <f>HYPERLINK("file:///E:/Muslim/Pelayanan/Kirim MitraKarya/Bantek/2023/PTPN/PTPN III to 2024/Evaluasi Rencana Tanam Ulang/7. Sei Silau_Net/Narasi/Cetak 1","Buka")</f>
        <v/>
      </c>
    </row>
    <row r="151">
      <c r="A151" t="inlineStr">
        <is>
          <t>Bantek\2023\PTPN\PTPN III to 2024\Evaluasi Rencana Tanam Ulang\7. Sei Silau_Net\Narasi\Net</t>
        </is>
      </c>
      <c r="B151" t="inlineStr">
        <is>
          <t>2023</t>
        </is>
      </c>
      <c r="C151" t="inlineStr">
        <is>
          <t>PTPN</t>
        </is>
      </c>
      <c r="D151" t="inlineStr">
        <is>
          <t>Bantek</t>
        </is>
      </c>
      <c r="E151" t="n">
        <v>2</v>
      </c>
      <c r="F151" s="21">
        <f>HYPERLINK("file:///E:/Muslim/Pelayanan/Kirim MitraKarya/Bantek/2023/PTPN/PTPN III to 2024/Evaluasi Rencana Tanam Ulang/7. Sei Silau_Net/Narasi/Net","Buka")</f>
        <v/>
      </c>
    </row>
    <row r="152">
      <c r="A152" t="inlineStr">
        <is>
          <t>Bantek\2023\PTPN\PTPN III to 2024\Evaluasi Rencana Tanam Ulang\8. Sei Putih_Net\Narasi\Cetak 1</t>
        </is>
      </c>
      <c r="B152" t="inlineStr">
        <is>
          <t>2023</t>
        </is>
      </c>
      <c r="C152" t="inlineStr">
        <is>
          <t>PTPN</t>
        </is>
      </c>
      <c r="D152" t="inlineStr">
        <is>
          <t>Bantek</t>
        </is>
      </c>
      <c r="E152" t="n">
        <v>2</v>
      </c>
      <c r="F152" s="21">
        <f>HYPERLINK("file:///E:/Muslim/Pelayanan/Kirim MitraKarya/Bantek/2023/PTPN/PTPN III to 2024/Evaluasi Rencana Tanam Ulang/8. Sei Putih_Net/Narasi/Cetak 1","Buka")</f>
        <v/>
      </c>
    </row>
    <row r="153">
      <c r="A153" t="inlineStr">
        <is>
          <t>Bantek\2023\PTPN\PTPN III to 2024\Evaluasi Rencana Tanam Ulang\8. Sei Putih_Net\Narasi\Net</t>
        </is>
      </c>
      <c r="B153" t="inlineStr">
        <is>
          <t>2023</t>
        </is>
      </c>
      <c r="C153" t="inlineStr">
        <is>
          <t>PTPN</t>
        </is>
      </c>
      <c r="D153" t="inlineStr">
        <is>
          <t>Bantek</t>
        </is>
      </c>
      <c r="E153" t="n">
        <v>2</v>
      </c>
      <c r="F153" s="21">
        <f>HYPERLINK("file:///E:/Muslim/Pelayanan/Kirim MitraKarya/Bantek/2023/PTPN/PTPN III to 2024/Evaluasi Rencana Tanam Ulang/8. Sei Putih_Net/Narasi/Net","Buka")</f>
        <v/>
      </c>
    </row>
    <row r="154">
      <c r="A154" t="inlineStr">
        <is>
          <t>Bantek\2023\PTPN\PTPN III to 2024\Evaluasi Rencana Tanam Ulang\9. Tanah Raja_Net\Narasi\Cetak 1</t>
        </is>
      </c>
      <c r="B154" t="inlineStr">
        <is>
          <t>2023</t>
        </is>
      </c>
      <c r="C154" t="inlineStr">
        <is>
          <t>PTPN</t>
        </is>
      </c>
      <c r="D154" t="inlineStr">
        <is>
          <t>Bantek</t>
        </is>
      </c>
      <c r="E154" t="n">
        <v>2</v>
      </c>
      <c r="F154" s="21">
        <f>HYPERLINK("file:///E:/Muslim/Pelayanan/Kirim MitraKarya/Bantek/2023/PTPN/PTPN III to 2024/Evaluasi Rencana Tanam Ulang/9. Tanah Raja_Net/Narasi/Cetak 1","Buka")</f>
        <v/>
      </c>
    </row>
    <row r="155">
      <c r="A155" t="inlineStr">
        <is>
          <t>Bantek\2023\PTPN\PTPN III to 2024\Evaluasi Rencana Tanam Ulang\9. Tanah Raja_Net\Narasi\Net</t>
        </is>
      </c>
      <c r="B155" t="inlineStr">
        <is>
          <t>2023</t>
        </is>
      </c>
      <c r="C155" t="inlineStr">
        <is>
          <t>PTPN</t>
        </is>
      </c>
      <c r="D155" t="inlineStr">
        <is>
          <t>Bantek</t>
        </is>
      </c>
      <c r="E155" t="n">
        <v>2</v>
      </c>
      <c r="F155" s="21">
        <f>HYPERLINK("file:///E:/Muslim/Pelayanan/Kirim MitraKarya/Bantek/2023/PTPN/PTPN III to 2024/Evaluasi Rencana Tanam Ulang/9. Tanah Raja_Net/Narasi/Net","Buka")</f>
        <v/>
      </c>
    </row>
    <row r="156">
      <c r="A156" t="inlineStr">
        <is>
          <t>Bantek\2024\PT</t>
        </is>
      </c>
      <c r="B156" t="inlineStr">
        <is>
          <t>2024</t>
        </is>
      </c>
      <c r="C156" t="inlineStr">
        <is>
          <t>Lainnya</t>
        </is>
      </c>
      <c r="D156" t="inlineStr">
        <is>
          <t>Bantek</t>
        </is>
      </c>
      <c r="E156" t="n">
        <v>2</v>
      </c>
      <c r="F156" s="21">
        <f>HYPERLINK("file:///E:/Muslim/Pelayanan/Kirim MitraKarya/Bantek/2024/PT","Buka")</f>
        <v/>
      </c>
    </row>
    <row r="157">
      <c r="A157" t="inlineStr">
        <is>
          <t>Bantek\2024\PT\Kebun Pak Torkis</t>
        </is>
      </c>
      <c r="B157" t="inlineStr">
        <is>
          <t>2024</t>
        </is>
      </c>
      <c r="C157" t="inlineStr">
        <is>
          <t>PT</t>
        </is>
      </c>
      <c r="D157" t="inlineStr">
        <is>
          <t>Bantek</t>
        </is>
      </c>
      <c r="E157" t="n">
        <v>1</v>
      </c>
      <c r="F157" s="21">
        <f>HYPERLINK("file:///E:/Muslim/Pelayanan/Kirim MitraKarya/Bantek/2024/PT/Kebun Pak Torkis","Buka")</f>
        <v/>
      </c>
    </row>
    <row r="158">
      <c r="A158" t="inlineStr">
        <is>
          <t>Bantek\2024\PT\PT Padasa Enam Utama\Teluk Dalam\KML</t>
        </is>
      </c>
      <c r="B158" t="inlineStr">
        <is>
          <t>2024</t>
        </is>
      </c>
      <c r="C158" t="inlineStr">
        <is>
          <t>PT</t>
        </is>
      </c>
      <c r="D158" t="inlineStr">
        <is>
          <t>Bantek</t>
        </is>
      </c>
      <c r="E158" t="n">
        <v>1</v>
      </c>
      <c r="F158" s="21">
        <f>HYPERLINK("file:///E:/Muslim/Pelayanan/Kirim MitraKarya/Bantek/2024/PT/PT Padasa Enam Utama/Teluk Dalam/KML","Buka")</f>
        <v/>
      </c>
    </row>
    <row r="159">
      <c r="A159" t="inlineStr">
        <is>
          <t>Bantek\2024\PT\PT Padasa Enam Utama\Teluk Dalam\LayOut</t>
        </is>
      </c>
      <c r="B159" t="inlineStr">
        <is>
          <t>2024</t>
        </is>
      </c>
      <c r="C159" t="inlineStr">
        <is>
          <t>PT</t>
        </is>
      </c>
      <c r="D159" t="inlineStr">
        <is>
          <t>Bantek</t>
        </is>
      </c>
      <c r="E159" t="n">
        <v>1</v>
      </c>
      <c r="F159" s="21">
        <f>HYPERLINK("file:///E:/Muslim/Pelayanan/Kirim MitraKarya/Bantek/2024/PT/PT Padasa Enam Utama/Teluk Dalam/LayOut","Buka")</f>
        <v/>
      </c>
    </row>
    <row r="160">
      <c r="A160" t="inlineStr">
        <is>
          <t>Bantek\2024\PT\PT Padasa Enam Utama\Teluk Dalam\PDF</t>
        </is>
      </c>
      <c r="B160" t="inlineStr">
        <is>
          <t>2024</t>
        </is>
      </c>
      <c r="C160" t="inlineStr">
        <is>
          <t>PT</t>
        </is>
      </c>
      <c r="D160" t="inlineStr">
        <is>
          <t>Bantek</t>
        </is>
      </c>
      <c r="E160" t="n">
        <v>1</v>
      </c>
      <c r="F160" s="21">
        <f>HYPERLINK("file:///E:/Muslim/Pelayanan/Kirim MitraKarya/Bantek/2024/PT/PT Padasa Enam Utama/Teluk Dalam/PDF","Buka")</f>
        <v/>
      </c>
    </row>
    <row r="161">
      <c r="A161" t="inlineStr">
        <is>
          <t>Bantek\2024\PT\PT Pancadaya Perkasa\Kajian Tanam Ulang tahun 2024\Narasi\Net</t>
        </is>
      </c>
      <c r="B161" t="inlineStr">
        <is>
          <t>2024</t>
        </is>
      </c>
      <c r="C161" t="inlineStr">
        <is>
          <t>PT</t>
        </is>
      </c>
      <c r="D161" t="inlineStr">
        <is>
          <t>Bantek</t>
        </is>
      </c>
      <c r="E161" t="n">
        <v>2</v>
      </c>
      <c r="F161" s="21">
        <f>HYPERLINK("file:///E:/Muslim/Pelayanan/Kirim MitraKarya/Bantek/2024/PT/PT Pancadaya Perkasa/Kajian Tanam Ulang tahun 2024/Narasi/Net","Buka")</f>
        <v/>
      </c>
    </row>
    <row r="162">
      <c r="A162" t="inlineStr">
        <is>
          <t>Bantek\2024\PT\PT Sinergi Perkebunan Nusantara\Narasi\Cetak 1</t>
        </is>
      </c>
      <c r="B162" t="inlineStr">
        <is>
          <t>2024</t>
        </is>
      </c>
      <c r="C162" t="inlineStr">
        <is>
          <t>PTPN</t>
        </is>
      </c>
      <c r="D162" t="inlineStr">
        <is>
          <t>Bantek</t>
        </is>
      </c>
      <c r="E162" t="n">
        <v>3</v>
      </c>
      <c r="F162" s="21">
        <f>HYPERLINK("file:///E:/Muslim/Pelayanan/Kirim MitraKarya/Bantek/2024/PT/PT Sinergi Perkebunan Nusantara/Narasi/Cetak 1","Buka")</f>
        <v/>
      </c>
    </row>
    <row r="163">
      <c r="A163" t="inlineStr">
        <is>
          <t>Bantek\2024\PT\PT Sinergi Perkebunan Nusantara\Narasi\Net</t>
        </is>
      </c>
      <c r="B163" t="inlineStr">
        <is>
          <t>2024</t>
        </is>
      </c>
      <c r="C163" t="inlineStr">
        <is>
          <t>PTPN</t>
        </is>
      </c>
      <c r="D163" t="inlineStr">
        <is>
          <t>Bantek</t>
        </is>
      </c>
      <c r="E163" t="n">
        <v>2</v>
      </c>
      <c r="F163" s="21">
        <f>HYPERLINK("file:///E:/Muslim/Pelayanan/Kirim MitraKarya/Bantek/2024/PT/PT Sinergi Perkebunan Nusantara/Narasi/Net","Buka")</f>
        <v/>
      </c>
    </row>
    <row r="164">
      <c r="A164" t="inlineStr">
        <is>
          <t>Bantek\2024\PT\PT Tidar Kerinci Agung\Narasi\Net</t>
        </is>
      </c>
      <c r="B164" t="inlineStr">
        <is>
          <t>2024</t>
        </is>
      </c>
      <c r="C164" t="inlineStr">
        <is>
          <t>PT</t>
        </is>
      </c>
      <c r="D164" t="inlineStr">
        <is>
          <t>Bantek</t>
        </is>
      </c>
      <c r="E164" t="n">
        <v>2</v>
      </c>
      <c r="F164" s="21">
        <f>HYPERLINK("file:///E:/Muslim/Pelayanan/Kirim MitraKarya/Bantek/2024/PT/PT Tidar Kerinci Agung/Narasi/Net","Buka")</f>
        <v/>
      </c>
    </row>
    <row r="165">
      <c r="A165" t="inlineStr">
        <is>
          <t>Bantek\2024\PT\PT Tulas Sakti Jaya\Narasi\Cetak 1</t>
        </is>
      </c>
      <c r="B165" t="inlineStr">
        <is>
          <t>2024</t>
        </is>
      </c>
      <c r="C165" t="inlineStr">
        <is>
          <t>PT</t>
        </is>
      </c>
      <c r="D165" t="inlineStr">
        <is>
          <t>Bantek</t>
        </is>
      </c>
      <c r="E165" t="n">
        <v>2</v>
      </c>
      <c r="F165" s="21">
        <f>HYPERLINK("file:///E:/Muslim/Pelayanan/Kirim MitraKarya/Bantek/2024/PT/PT Tulas Sakti Jaya/Narasi/Cetak 1","Buka")</f>
        <v/>
      </c>
    </row>
    <row r="166">
      <c r="A166" t="inlineStr">
        <is>
          <t>Bantek\2024\PTPN</t>
        </is>
      </c>
      <c r="B166" t="inlineStr">
        <is>
          <t>2024</t>
        </is>
      </c>
      <c r="C166" t="inlineStr">
        <is>
          <t>PTPN</t>
        </is>
      </c>
      <c r="D166" t="inlineStr">
        <is>
          <t>Bantek</t>
        </is>
      </c>
      <c r="E166" t="n">
        <v>1</v>
      </c>
      <c r="F166" s="21">
        <f>HYPERLINK("file:///E:/Muslim/Pelayanan/Kirim MitraKarya/Bantek/2024/PTPN","Buka")</f>
        <v/>
      </c>
    </row>
    <row r="167">
      <c r="A167" t="inlineStr">
        <is>
          <t>Bantek\2024\PTPN\PTPN I Regional I\Pra Survei dan Pra Studi Kelayakan Calon Lahan Pengganti PDF Net</t>
        </is>
      </c>
      <c r="B167" t="inlineStr">
        <is>
          <t>2024</t>
        </is>
      </c>
      <c r="C167" t="inlineStr">
        <is>
          <t>PTPN</t>
        </is>
      </c>
      <c r="D167" t="inlineStr">
        <is>
          <t>Bantek</t>
        </is>
      </c>
      <c r="E167" t="n">
        <v>2</v>
      </c>
      <c r="F167" s="21">
        <f>HYPERLINK("file:///E:/Muslim/Pelayanan/Kirim MitraKarya/Bantek/2024/PTPN/PTPN I Regional I/Pra Survei dan Pra Studi Kelayakan Calon Lahan Pengganti PDF Net","Buka")</f>
        <v/>
      </c>
    </row>
    <row r="168">
      <c r="A168" t="inlineStr">
        <is>
          <t>Bantek\2024\PTPN\PTPN I Regional VII\Evaluasi kebun\Rawa Pitu\Narasi\Cetak 1</t>
        </is>
      </c>
      <c r="B168" t="inlineStr">
        <is>
          <t>2024</t>
        </is>
      </c>
      <c r="C168" t="inlineStr">
        <is>
          <t>PTPN</t>
        </is>
      </c>
      <c r="D168" t="inlineStr">
        <is>
          <t>Bantek</t>
        </is>
      </c>
      <c r="E168" t="n">
        <v>2</v>
      </c>
      <c r="F168" s="21">
        <f>HYPERLINK("file:///E:/Muslim/Pelayanan/Kirim MitraKarya/Bantek/2024/PTPN/PTPN I Regional VII/Evaluasi kebun/Rawa Pitu/Narasi/Cetak 1","Buka")</f>
        <v/>
      </c>
    </row>
    <row r="169">
      <c r="A169" t="inlineStr">
        <is>
          <t>Bantek\2024\PTPN\PTPN I Regional VII\Evaluasi kebun\Rawa Pitu\Narasi\Net</t>
        </is>
      </c>
      <c r="B169" t="inlineStr">
        <is>
          <t>2024</t>
        </is>
      </c>
      <c r="C169" t="inlineStr">
        <is>
          <t>PTPN</t>
        </is>
      </c>
      <c r="D169" t="inlineStr">
        <is>
          <t>Bantek</t>
        </is>
      </c>
      <c r="E169" t="n">
        <v>2</v>
      </c>
      <c r="F169" s="21">
        <f>HYPERLINK("file:///E:/Muslim/Pelayanan/Kirim MitraKarya/Bantek/2024/PTPN/PTPN I Regional VII/Evaluasi kebun/Rawa Pitu/Narasi/Net","Buka")</f>
        <v/>
      </c>
    </row>
    <row r="170">
      <c r="A170" t="inlineStr">
        <is>
          <t>Bantek\2024\PTPN\PTPN IV Regional I</t>
        </is>
      </c>
      <c r="B170" t="inlineStr">
        <is>
          <t>2024</t>
        </is>
      </c>
      <c r="C170" t="inlineStr">
        <is>
          <t>PTPN</t>
        </is>
      </c>
      <c r="D170" t="inlineStr">
        <is>
          <t>Bantek</t>
        </is>
      </c>
      <c r="E170" t="n">
        <v>13</v>
      </c>
      <c r="F170" s="21">
        <f>HYPERLINK("file:///E:/Muslim/Pelayanan/Kirim MitraKarya/Bantek/2024/PTPN/PTPN IV Regional I","Buka")</f>
        <v/>
      </c>
    </row>
    <row r="171">
      <c r="A171" t="inlineStr">
        <is>
          <t>Bantek\2024\PTPN\PTPN IV Regional I\Kajian Fuso</t>
        </is>
      </c>
      <c r="B171" t="inlineStr">
        <is>
          <t>2024</t>
        </is>
      </c>
      <c r="C171" t="inlineStr">
        <is>
          <t>PTPN</t>
        </is>
      </c>
      <c r="D171" t="inlineStr">
        <is>
          <t>Bantek</t>
        </is>
      </c>
      <c r="E171" t="n">
        <v>3</v>
      </c>
      <c r="F171" s="21">
        <f>HYPERLINK("file:///E:/Muslim/Pelayanan/Kirim MitraKarya/Bantek/2024/PTPN/PTPN IV Regional I/Kajian Fuso","Buka")</f>
        <v/>
      </c>
    </row>
    <row r="172">
      <c r="A172" t="inlineStr">
        <is>
          <t>Bantek\2024\PTPN\PTPN IV Regional I\Kajian Fuso\Aek Raso\Narasi\Cetak 1</t>
        </is>
      </c>
      <c r="B172" t="inlineStr">
        <is>
          <t>2024</t>
        </is>
      </c>
      <c r="C172" t="inlineStr">
        <is>
          <t>PTPN</t>
        </is>
      </c>
      <c r="D172" t="inlineStr">
        <is>
          <t>Bantek</t>
        </is>
      </c>
      <c r="E172" t="n">
        <v>2</v>
      </c>
      <c r="F172" s="21">
        <f>HYPERLINK("file:///E:/Muslim/Pelayanan/Kirim MitraKarya/Bantek/2024/PTPN/PTPN IV Regional I/Kajian Fuso/Aek Raso/Narasi/Cetak 1","Buka")</f>
        <v/>
      </c>
    </row>
    <row r="173">
      <c r="A173" t="inlineStr">
        <is>
          <t>Bantek\2024\PTPN\PTPN IV Regional I\Kajian Fuso\Gunung Pamela\Narasi\Cetak 1</t>
        </is>
      </c>
      <c r="B173" t="inlineStr">
        <is>
          <t>2024</t>
        </is>
      </c>
      <c r="C173" t="inlineStr">
        <is>
          <t>PTPN</t>
        </is>
      </c>
      <c r="D173" t="inlineStr">
        <is>
          <t>Bantek</t>
        </is>
      </c>
      <c r="E173" t="n">
        <v>2</v>
      </c>
      <c r="F173" s="21">
        <f>HYPERLINK("file:///E:/Muslim/Pelayanan/Kirim MitraKarya/Bantek/2024/PTPN/PTPN IV Regional I/Kajian Fuso/Gunung Pamela/Narasi/Cetak 1","Buka")</f>
        <v/>
      </c>
    </row>
    <row r="174">
      <c r="A174" t="inlineStr">
        <is>
          <t>Bantek\2024\PTPN\PTPN IV Regional I\Kajian Fuso\Tanah Raja\Narasi\Cetak 1</t>
        </is>
      </c>
      <c r="B174" t="inlineStr">
        <is>
          <t>2024</t>
        </is>
      </c>
      <c r="C174" t="inlineStr">
        <is>
          <t>PTPN</t>
        </is>
      </c>
      <c r="D174" t="inlineStr">
        <is>
          <t>Bantek</t>
        </is>
      </c>
      <c r="E174" t="n">
        <v>2</v>
      </c>
      <c r="F174" s="21">
        <f>HYPERLINK("file:///E:/Muslim/Pelayanan/Kirim MitraKarya/Bantek/2024/PTPN/PTPN IV Regional I/Kajian Fuso/Tanah Raja/Narasi/Cetak 1","Buka")</f>
        <v/>
      </c>
    </row>
    <row r="175">
      <c r="A175" t="inlineStr">
        <is>
          <t>Bantek\2024\PTPN\PTPN IV Regional II\Evaluasi rencana tanam ulang tahun 2025</t>
        </is>
      </c>
      <c r="B175" t="inlineStr">
        <is>
          <t>2024</t>
        </is>
      </c>
      <c r="C175" t="inlineStr">
        <is>
          <t>PTPN</t>
        </is>
      </c>
      <c r="D175" t="inlineStr">
        <is>
          <t>Bantek</t>
        </is>
      </c>
      <c r="E175" t="n">
        <v>12</v>
      </c>
      <c r="F175" s="21">
        <f>HYPERLINK("file:///E:/Muslim/Pelayanan/Kirim MitraKarya/Bantek/2024/PTPN/PTPN IV Regional II/Evaluasi rencana tanam ulang tahun 2025","Buka")</f>
        <v/>
      </c>
    </row>
    <row r="176">
      <c r="A176" t="inlineStr">
        <is>
          <t>Bantek\2024\PTPN\PTPN IV Regional II\Evaluasi rencana tanam ulang tahun 2025\02. Ajamu\Narasi\Cetak 1</t>
        </is>
      </c>
      <c r="B176" t="inlineStr">
        <is>
          <t>2024</t>
        </is>
      </c>
      <c r="C176" t="inlineStr">
        <is>
          <t>PTPN</t>
        </is>
      </c>
      <c r="D176" t="inlineStr">
        <is>
          <t>Bantek</t>
        </is>
      </c>
      <c r="E176" t="n">
        <v>2</v>
      </c>
      <c r="F176" s="21">
        <f>HYPERLINK("file:///E:/Muslim/Pelayanan/Kirim MitraKarya/Bantek/2024/PTPN/PTPN IV Regional II/Evaluasi rencana tanam ulang tahun 2025/02. Ajamu/Narasi/Cetak 1","Buka")</f>
        <v/>
      </c>
    </row>
    <row r="177">
      <c r="A177" t="inlineStr">
        <is>
          <t>Bantek\2024\PTPN\PTPN IV Regional II\Evaluasi rencana tanam ulang tahun 2025\05. Sosa\Narasi\Cetak 1</t>
        </is>
      </c>
      <c r="B177" t="inlineStr">
        <is>
          <t>2024</t>
        </is>
      </c>
      <c r="C177" t="inlineStr">
        <is>
          <t>PTPN</t>
        </is>
      </c>
      <c r="D177" t="inlineStr">
        <is>
          <t>Bantek</t>
        </is>
      </c>
      <c r="E177" t="n">
        <v>2</v>
      </c>
      <c r="F177" s="21">
        <f>HYPERLINK("file:///E:/Muslim/Pelayanan/Kirim MitraKarya/Bantek/2024/PTPN/PTPN IV Regional II/Evaluasi rencana tanam ulang tahun 2025/05. Sosa/Narasi/Cetak 1","Buka")</f>
        <v/>
      </c>
    </row>
    <row r="178">
      <c r="A178" t="inlineStr">
        <is>
          <t>Bantek\2024\PTPN\PTPN IV Regional II\Evaluasi rencana tanam ulang tahun 2025\07. Balimbingan</t>
        </is>
      </c>
      <c r="B178" t="inlineStr">
        <is>
          <t>2024</t>
        </is>
      </c>
      <c r="C178" t="inlineStr">
        <is>
          <t>PTPN</t>
        </is>
      </c>
      <c r="D178" t="inlineStr">
        <is>
          <t>Bantek</t>
        </is>
      </c>
      <c r="E178" t="n">
        <v>1</v>
      </c>
      <c r="F178" s="21">
        <f>HYPERLINK("file:///E:/Muslim/Pelayanan/Kirim MitraKarya/Bantek/2024/PTPN/PTPN IV Regional II/Evaluasi rencana tanam ulang tahun 2025/07. Balimbingan","Buka")</f>
        <v/>
      </c>
    </row>
    <row r="179">
      <c r="A179" t="inlineStr">
        <is>
          <t>Bantek\2024\PTPN\PTPN IV Regional II\Evaluasi rencana tanam ulang tahun 2025\08. Bukit Lima</t>
        </is>
      </c>
      <c r="B179" t="inlineStr">
        <is>
          <t>2024</t>
        </is>
      </c>
      <c r="C179" t="inlineStr">
        <is>
          <t>PTPN</t>
        </is>
      </c>
      <c r="D179" t="inlineStr">
        <is>
          <t>Bantek</t>
        </is>
      </c>
      <c r="E179" t="n">
        <v>1</v>
      </c>
      <c r="F179" s="21">
        <f>HYPERLINK("file:///E:/Muslim/Pelayanan/Kirim MitraKarya/Bantek/2024/PTPN/PTPN IV Regional II/Evaluasi rencana tanam ulang tahun 2025/08. Bukit Lima","Buka")</f>
        <v/>
      </c>
    </row>
    <row r="180">
      <c r="A180" t="inlineStr">
        <is>
          <t>Bantek\2024\PTPN\PTPN IV Regional II\Evaluasi rencana tanam ulang tahun 2025\10. Gunung Bayu</t>
        </is>
      </c>
      <c r="B180" t="inlineStr">
        <is>
          <t>2024</t>
        </is>
      </c>
      <c r="C180" t="inlineStr">
        <is>
          <t>PTPN</t>
        </is>
      </c>
      <c r="D180" t="inlineStr">
        <is>
          <t>Bantek</t>
        </is>
      </c>
      <c r="E180" t="n">
        <v>1</v>
      </c>
      <c r="F180" s="21">
        <f>HYPERLINK("file:///E:/Muslim/Pelayanan/Kirim MitraKarya/Bantek/2024/PTPN/PTPN IV Regional II/Evaluasi rencana tanam ulang tahun 2025/10. Gunung Bayu","Buka")</f>
        <v/>
      </c>
    </row>
    <row r="181">
      <c r="A181" t="inlineStr">
        <is>
          <t>Bantek\2024\PTPN\PTPN IV Regional II\Evaluasi rencana tanam ulang tahun 2025\11. Mayang</t>
        </is>
      </c>
      <c r="B181" t="inlineStr">
        <is>
          <t>2024</t>
        </is>
      </c>
      <c r="C181" t="inlineStr">
        <is>
          <t>PTPN</t>
        </is>
      </c>
      <c r="D181" t="inlineStr">
        <is>
          <t>Bantek</t>
        </is>
      </c>
      <c r="E181" t="n">
        <v>1</v>
      </c>
      <c r="F181" s="21">
        <f>HYPERLINK("file:///E:/Muslim/Pelayanan/Kirim MitraKarya/Bantek/2024/PTPN/PTPN IV Regional II/Evaluasi rencana tanam ulang tahun 2025/11. Mayang","Buka")</f>
        <v/>
      </c>
    </row>
    <row r="182">
      <c r="A182" t="inlineStr">
        <is>
          <t>Bantek\2024\PTPN\PTPN IV Regional II\Evaluasi rencana tanam ulang tahun 2025\12. Tonduhan</t>
        </is>
      </c>
      <c r="B182" t="inlineStr">
        <is>
          <t>2024</t>
        </is>
      </c>
      <c r="C182" t="inlineStr">
        <is>
          <t>PTPN</t>
        </is>
      </c>
      <c r="D182" t="inlineStr">
        <is>
          <t>Bantek</t>
        </is>
      </c>
      <c r="E182" t="n">
        <v>1</v>
      </c>
      <c r="F182" s="21">
        <f>HYPERLINK("file:///E:/Muslim/Pelayanan/Kirim MitraKarya/Bantek/2024/PTPN/PTPN IV Regional II/Evaluasi rencana tanam ulang tahun 2025/12. Tonduhan","Buka")</f>
        <v/>
      </c>
    </row>
    <row r="183">
      <c r="A183" t="inlineStr">
        <is>
          <t>Bantek\2024\PTPN\PTPN IV Regional II\Evaluasi rencana tanam ulang tahun 2025\Ex PTPN II\01. Air Tenang</t>
        </is>
      </c>
      <c r="B183" t="inlineStr">
        <is>
          <t>2024</t>
        </is>
      </c>
      <c r="C183" t="inlineStr">
        <is>
          <t>PTPN</t>
        </is>
      </c>
      <c r="D183" t="inlineStr">
        <is>
          <t>Bantek</t>
        </is>
      </c>
      <c r="E183" t="n">
        <v>2</v>
      </c>
      <c r="F183" s="21">
        <f>HYPERLINK("file:///E:/Muslim/Pelayanan/Kirim MitraKarya/Bantek/2024/PTPN/PTPN IV Regional II/Evaluasi rencana tanam ulang tahun 2025/Ex PTPN II/01. Air Tenang","Buka")</f>
        <v/>
      </c>
    </row>
    <row r="184">
      <c r="A184" t="inlineStr">
        <is>
          <t>Bantek\2024\PTPN\PTPN IV Regional II\Evaluasi rencana tanam ulang tahun 2025\Ex PTPN II\03. Melati</t>
        </is>
      </c>
      <c r="B184" t="inlineStr">
        <is>
          <t>2024</t>
        </is>
      </c>
      <c r="C184" t="inlineStr">
        <is>
          <t>PTPN</t>
        </is>
      </c>
      <c r="D184" t="inlineStr">
        <is>
          <t>Bantek</t>
        </is>
      </c>
      <c r="E184" t="n">
        <v>3</v>
      </c>
      <c r="F184" s="21">
        <f>HYPERLINK("file:///E:/Muslim/Pelayanan/Kirim MitraKarya/Bantek/2024/PTPN/PTPN IV Regional II/Evaluasi rencana tanam ulang tahun 2025/Ex PTPN II/03. Melati","Buka")</f>
        <v/>
      </c>
    </row>
    <row r="185">
      <c r="A185" t="inlineStr">
        <is>
          <t>Bantek\2024\PTPN\PTPN IV Regional II\Evaluasi rencana tanam ulang tahun 2025\Ex PTPN II\04. Sawit Hulu</t>
        </is>
      </c>
      <c r="B185" t="inlineStr">
        <is>
          <t>2024</t>
        </is>
      </c>
      <c r="C185" t="inlineStr">
        <is>
          <t>PTPN</t>
        </is>
      </c>
      <c r="D185" t="inlineStr">
        <is>
          <t>Bantek</t>
        </is>
      </c>
      <c r="E185" t="n">
        <v>2</v>
      </c>
      <c r="F185" s="21">
        <f>HYPERLINK("file:///E:/Muslim/Pelayanan/Kirim MitraKarya/Bantek/2024/PTPN/PTPN IV Regional II/Evaluasi rencana tanam ulang tahun 2025/Ex PTPN II/04. Sawit Hulu","Buka")</f>
        <v/>
      </c>
    </row>
    <row r="186">
      <c r="A186" t="inlineStr">
        <is>
          <t>Bantek\2024\PTPN\PTPN IV Regional II\Kajian Pembumbunan\1. Adolina\Narasi\Cetak 1</t>
        </is>
      </c>
      <c r="B186" t="inlineStr">
        <is>
          <t>2024</t>
        </is>
      </c>
      <c r="C186" t="inlineStr">
        <is>
          <t>PTPN</t>
        </is>
      </c>
      <c r="D186" t="inlineStr">
        <is>
          <t>Bantek</t>
        </is>
      </c>
      <c r="E186" t="n">
        <v>1</v>
      </c>
      <c r="F186" s="21">
        <f>HYPERLINK("file:///E:/Muslim/Pelayanan/Kirim MitraKarya/Bantek/2024/PTPN/PTPN IV Regional II/Kajian Pembumbunan/1. Adolina/Narasi/Cetak 1","Buka")</f>
        <v/>
      </c>
    </row>
    <row r="187">
      <c r="A187" t="inlineStr">
        <is>
          <t>Bantek\2024\PTPN\PTPN IV Regional II\Kajian Pembumbunan\1. Adolina\Narasi\Net</t>
        </is>
      </c>
      <c r="B187" t="inlineStr">
        <is>
          <t>2024</t>
        </is>
      </c>
      <c r="C187" t="inlineStr">
        <is>
          <t>PTPN</t>
        </is>
      </c>
      <c r="D187" t="inlineStr">
        <is>
          <t>Bantek</t>
        </is>
      </c>
      <c r="E187" t="n">
        <v>2</v>
      </c>
      <c r="F187" s="21">
        <f>HYPERLINK("file:///E:/Muslim/Pelayanan/Kirim MitraKarya/Bantek/2024/PTPN/PTPN IV Regional II/Kajian Pembumbunan/1. Adolina/Narasi/Net","Buka")</f>
        <v/>
      </c>
    </row>
    <row r="188">
      <c r="A188" t="inlineStr">
        <is>
          <t>Bantek\2024\PTPN\PTPN IV Regional II\Kajian Pembumbunan\2. Air Batu\Narasi\Cetak 1</t>
        </is>
      </c>
      <c r="B188" t="inlineStr">
        <is>
          <t>2024</t>
        </is>
      </c>
      <c r="C188" t="inlineStr">
        <is>
          <t>PTPN</t>
        </is>
      </c>
      <c r="D188" t="inlineStr">
        <is>
          <t>Bantek</t>
        </is>
      </c>
      <c r="E188" t="n">
        <v>1</v>
      </c>
      <c r="F188" s="21">
        <f>HYPERLINK("file:///E:/Muslim/Pelayanan/Kirim MitraKarya/Bantek/2024/PTPN/PTPN IV Regional II/Kajian Pembumbunan/2. Air Batu/Narasi/Cetak 1","Buka")</f>
        <v/>
      </c>
    </row>
    <row r="189">
      <c r="A189" t="inlineStr">
        <is>
          <t>Bantek\2024\PTPN\PTPN IV Regional II\Kajian Pembumbunan\2. Air Batu\Narasi\Net</t>
        </is>
      </c>
      <c r="B189" t="inlineStr">
        <is>
          <t>2024</t>
        </is>
      </c>
      <c r="C189" t="inlineStr">
        <is>
          <t>PTPN</t>
        </is>
      </c>
      <c r="D189" t="inlineStr">
        <is>
          <t>Bantek</t>
        </is>
      </c>
      <c r="E189" t="n">
        <v>2</v>
      </c>
      <c r="F189" s="21">
        <f>HYPERLINK("file:///E:/Muslim/Pelayanan/Kirim MitraKarya/Bantek/2024/PTPN/PTPN IV Regional II/Kajian Pembumbunan/2. Air Batu/Narasi/Net","Buka")</f>
        <v/>
      </c>
    </row>
    <row r="190">
      <c r="A190" t="inlineStr">
        <is>
          <t>Bantek\2024\PTPN\PTPN IV Regional II\Kajian Pembumbunan\3. Bah Jambi\Narasi\Cetak 1</t>
        </is>
      </c>
      <c r="B190" t="inlineStr">
        <is>
          <t>2024</t>
        </is>
      </c>
      <c r="C190" t="inlineStr">
        <is>
          <t>PTPN</t>
        </is>
      </c>
      <c r="D190" t="inlineStr">
        <is>
          <t>Bantek</t>
        </is>
      </c>
      <c r="E190" t="n">
        <v>1</v>
      </c>
      <c r="F190" s="21">
        <f>HYPERLINK("file:///E:/Muslim/Pelayanan/Kirim MitraKarya/Bantek/2024/PTPN/PTPN IV Regional II/Kajian Pembumbunan/3. Bah Jambi/Narasi/Cetak 1","Buka")</f>
        <v/>
      </c>
    </row>
    <row r="191">
      <c r="A191" t="inlineStr">
        <is>
          <t>Bantek\2024\PTPN\PTPN IV Regional II\Kajian Pembumbunan\3. Bah Jambi\Narasi\Net</t>
        </is>
      </c>
      <c r="B191" t="inlineStr">
        <is>
          <t>2024</t>
        </is>
      </c>
      <c r="C191" t="inlineStr">
        <is>
          <t>PTPN</t>
        </is>
      </c>
      <c r="D191" t="inlineStr">
        <is>
          <t>Bantek</t>
        </is>
      </c>
      <c r="E191" t="n">
        <v>2</v>
      </c>
      <c r="F191" s="21">
        <f>HYPERLINK("file:///E:/Muslim/Pelayanan/Kirim MitraKarya/Bantek/2024/PTPN/PTPN IV Regional II/Kajian Pembumbunan/3. Bah Jambi/Narasi/Net","Buka")</f>
        <v/>
      </c>
    </row>
    <row r="192">
      <c r="A192" t="inlineStr">
        <is>
          <t>Bantek\2024\PTPN\PTPN IV Regional II\Kajian Pembumbunan\4. Gunung Bayu\Narasi\Cetak 1</t>
        </is>
      </c>
      <c r="B192" t="inlineStr">
        <is>
          <t>2024</t>
        </is>
      </c>
      <c r="C192" t="inlineStr">
        <is>
          <t>PTPN</t>
        </is>
      </c>
      <c r="D192" t="inlineStr">
        <is>
          <t>Bantek</t>
        </is>
      </c>
      <c r="E192" t="n">
        <v>1</v>
      </c>
      <c r="F192" s="21">
        <f>HYPERLINK("file:///E:/Muslim/Pelayanan/Kirim MitraKarya/Bantek/2024/PTPN/PTPN IV Regional II/Kajian Pembumbunan/4. Gunung Bayu/Narasi/Cetak 1","Buka")</f>
        <v/>
      </c>
    </row>
    <row r="193">
      <c r="A193" t="inlineStr">
        <is>
          <t>Bantek\2024\PTPN\PTPN IV Regional II\Kajian Pembumbunan\4. Gunung Bayu\Narasi\Net</t>
        </is>
      </c>
      <c r="B193" t="inlineStr">
        <is>
          <t>2024</t>
        </is>
      </c>
      <c r="C193" t="inlineStr">
        <is>
          <t>PTPN</t>
        </is>
      </c>
      <c r="D193" t="inlineStr">
        <is>
          <t>Bantek</t>
        </is>
      </c>
      <c r="E193" t="n">
        <v>2</v>
      </c>
      <c r="F193" s="21">
        <f>HYPERLINK("file:///E:/Muslim/Pelayanan/Kirim MitraKarya/Bantek/2024/PTPN/PTPN IV Regional II/Kajian Pembumbunan/4. Gunung Bayu/Narasi/Net","Buka")</f>
        <v/>
      </c>
    </row>
    <row r="194">
      <c r="A194" t="inlineStr">
        <is>
          <t>Bantek\2024\PTPN\PTPN IV Regional II\Kajian Pembumbunan\5. Pulu Raja\Narasi\Cetak 1</t>
        </is>
      </c>
      <c r="B194" t="inlineStr">
        <is>
          <t>2024</t>
        </is>
      </c>
      <c r="C194" t="inlineStr">
        <is>
          <t>PTPN</t>
        </is>
      </c>
      <c r="D194" t="inlineStr">
        <is>
          <t>Bantek</t>
        </is>
      </c>
      <c r="E194" t="n">
        <v>1</v>
      </c>
      <c r="F194" s="21">
        <f>HYPERLINK("file:///E:/Muslim/Pelayanan/Kirim MitraKarya/Bantek/2024/PTPN/PTPN IV Regional II/Kajian Pembumbunan/5. Pulu Raja/Narasi/Cetak 1","Buka")</f>
        <v/>
      </c>
    </row>
    <row r="195">
      <c r="A195" t="inlineStr">
        <is>
          <t>Bantek\2024\PTPN\PTPN IV Regional II\Kajian Pembumbunan\5. Pulu Raja\Narasi\Net</t>
        </is>
      </c>
      <c r="B195" t="inlineStr">
        <is>
          <t>2024</t>
        </is>
      </c>
      <c r="C195" t="inlineStr">
        <is>
          <t>PTPN</t>
        </is>
      </c>
      <c r="D195" t="inlineStr">
        <is>
          <t>Bantek</t>
        </is>
      </c>
      <c r="E195" t="n">
        <v>2</v>
      </c>
      <c r="F195" s="21">
        <f>HYPERLINK("file:///E:/Muslim/Pelayanan/Kirim MitraKarya/Bantek/2024/PTPN/PTPN IV Regional II/Kajian Pembumbunan/5. Pulu Raja/Narasi/Net","Buka")</f>
        <v/>
      </c>
    </row>
    <row r="196">
      <c r="A196" t="inlineStr">
        <is>
          <t>Bantek\2024\PTPN\PTPN IV Regional II\Kajian Pembumbunan\6. Tinjowan\Narasi\Cetak 1</t>
        </is>
      </c>
      <c r="B196" t="inlineStr">
        <is>
          <t>2024</t>
        </is>
      </c>
      <c r="C196" t="inlineStr">
        <is>
          <t>PTPN</t>
        </is>
      </c>
      <c r="D196" t="inlineStr">
        <is>
          <t>Bantek</t>
        </is>
      </c>
      <c r="E196" t="n">
        <v>1</v>
      </c>
      <c r="F196" s="21">
        <f>HYPERLINK("file:///E:/Muslim/Pelayanan/Kirim MitraKarya/Bantek/2024/PTPN/PTPN IV Regional II/Kajian Pembumbunan/6. Tinjowan/Narasi/Cetak 1","Buka")</f>
        <v/>
      </c>
    </row>
    <row r="197">
      <c r="A197" t="inlineStr">
        <is>
          <t>Bantek\2024\PTPN\PTPN IV Regional II\Kajian Pembumbunan\6. Tinjowan\Narasi\Net</t>
        </is>
      </c>
      <c r="B197" t="inlineStr">
        <is>
          <t>2024</t>
        </is>
      </c>
      <c r="C197" t="inlineStr">
        <is>
          <t>PTPN</t>
        </is>
      </c>
      <c r="D197" t="inlineStr">
        <is>
          <t>Bantek</t>
        </is>
      </c>
      <c r="E197" t="n">
        <v>2</v>
      </c>
      <c r="F197" s="21">
        <f>HYPERLINK("file:///E:/Muslim/Pelayanan/Kirim MitraKarya/Bantek/2024/PTPN/PTPN IV Regional II/Kajian Pembumbunan/6. Tinjowan/Narasi/Net","Buka")</f>
        <v/>
      </c>
    </row>
    <row r="198">
      <c r="A198" t="inlineStr">
        <is>
          <t>Bantek\2024\PTPN\PTPN IV Regional III\Evaluasi Pokok tidak berbuah\Ex N5\Narasi\Cetak 1</t>
        </is>
      </c>
      <c r="B198" t="inlineStr">
        <is>
          <t>2024</t>
        </is>
      </c>
      <c r="C198" t="inlineStr">
        <is>
          <t>PTPN</t>
        </is>
      </c>
      <c r="D198" t="inlineStr">
        <is>
          <t>Bantek</t>
        </is>
      </c>
      <c r="E198" t="n">
        <v>2</v>
      </c>
      <c r="F198" s="21">
        <f>HYPERLINK("file:///E:/Muslim/Pelayanan/Kirim MitraKarya/Bantek/2024/PTPN/PTPN IV Regional III/Evaluasi Pokok tidak berbuah/Ex N5/Narasi/Cetak 1","Buka")</f>
        <v/>
      </c>
    </row>
    <row r="199">
      <c r="A199" t="inlineStr">
        <is>
          <t>Bantek\2024\PTPN\PTPN IV Regional III\Evaluasi Pokok tidak berbuah\Ex N5\Narasi\Net</t>
        </is>
      </c>
      <c r="B199" t="inlineStr">
        <is>
          <t>2024</t>
        </is>
      </c>
      <c r="C199" t="inlineStr">
        <is>
          <t>PTPN</t>
        </is>
      </c>
      <c r="D199" t="inlineStr">
        <is>
          <t>Bantek</t>
        </is>
      </c>
      <c r="E199" t="n">
        <v>3</v>
      </c>
      <c r="F199" s="21">
        <f>HYPERLINK("file:///E:/Muslim/Pelayanan/Kirim MitraKarya/Bantek/2024/PTPN/PTPN IV Regional III/Evaluasi Pokok tidak berbuah/Ex N5/Narasi/Net","Buka")</f>
        <v/>
      </c>
    </row>
    <row r="200">
      <c r="A200" t="inlineStr">
        <is>
          <t>Bantek\2024\PTPN\PTPN IV Regional IV\Evaluasi Areal Non Produktif (PUSO)\Ex PTPN VI</t>
        </is>
      </c>
      <c r="B200" t="inlineStr">
        <is>
          <t>2024</t>
        </is>
      </c>
      <c r="C200" t="inlineStr">
        <is>
          <t>PTPN</t>
        </is>
      </c>
      <c r="D200" t="inlineStr">
        <is>
          <t>Bantek</t>
        </is>
      </c>
      <c r="E200" t="n">
        <v>6</v>
      </c>
      <c r="F200" s="21">
        <f>HYPERLINK("file:///E:/Muslim/Pelayanan/Kirim MitraKarya/Bantek/2024/PTPN/PTPN IV Regional IV/Evaluasi Areal Non Produktif (PUSO)/Ex PTPN VI","Buka")</f>
        <v/>
      </c>
    </row>
    <row r="201">
      <c r="A201" t="inlineStr">
        <is>
          <t>Bantek\2024\PTPN\PTPN IV Regional IV\Evaluasi Rencana Tanam Ulang\Rimbo Dua\Lampiran_Ref</t>
        </is>
      </c>
      <c r="B201" t="inlineStr">
        <is>
          <t>2024</t>
        </is>
      </c>
      <c r="C201" t="inlineStr">
        <is>
          <t>PTPN</t>
        </is>
      </c>
      <c r="D201" t="inlineStr">
        <is>
          <t>Bantek</t>
        </is>
      </c>
      <c r="E201" t="n">
        <v>3</v>
      </c>
      <c r="F201" s="21">
        <f>HYPERLINK("file:///E:/Muslim/Pelayanan/Kirim MitraKarya/Bantek/2024/PTPN/PTPN IV Regional IV/Evaluasi Rencana Tanam Ulang/Rimbo Dua/Lampiran_Ref","Buka")</f>
        <v/>
      </c>
    </row>
    <row r="202">
      <c r="A202" t="inlineStr">
        <is>
          <t>Bantek\2024\PTPN\PTPN IV Regional IV\Evaluasi Rencana Tanam Ulang\Rimbo Dua\Narasi\Cetak 1</t>
        </is>
      </c>
      <c r="B202" t="inlineStr">
        <is>
          <t>2024</t>
        </is>
      </c>
      <c r="C202" t="inlineStr">
        <is>
          <t>PTPN</t>
        </is>
      </c>
      <c r="D202" t="inlineStr">
        <is>
          <t>Bantek</t>
        </is>
      </c>
      <c r="E202" t="n">
        <v>2</v>
      </c>
      <c r="F202" s="21">
        <f>HYPERLINK("file:///E:/Muslim/Pelayanan/Kirim MitraKarya/Bantek/2024/PTPN/PTPN IV Regional IV/Evaluasi Rencana Tanam Ulang/Rimbo Dua/Narasi/Cetak 1","Buka")</f>
        <v/>
      </c>
    </row>
    <row r="203">
      <c r="A203" t="inlineStr">
        <is>
          <t>Bantek\2024\PTPN\PTPN IV Regional IV\Evaluasi Rencana Tanam Ulang\Rimbo Dua\Narasi\Net</t>
        </is>
      </c>
      <c r="B203" t="inlineStr">
        <is>
          <t>2024</t>
        </is>
      </c>
      <c r="C203" t="inlineStr">
        <is>
          <t>PTPN</t>
        </is>
      </c>
      <c r="D203" t="inlineStr">
        <is>
          <t>Bantek</t>
        </is>
      </c>
      <c r="E203" t="n">
        <v>3</v>
      </c>
      <c r="F203" s="21">
        <f>HYPERLINK("file:///E:/Muslim/Pelayanan/Kirim MitraKarya/Bantek/2024/PTPN/PTPN IV Regional IV/Evaluasi Rencana Tanam Ulang/Rimbo Dua/Narasi/Net","Buka")</f>
        <v/>
      </c>
    </row>
    <row r="204">
      <c r="A204" t="inlineStr">
        <is>
          <t>Bantek\2025\PT</t>
        </is>
      </c>
      <c r="B204" t="inlineStr">
        <is>
          <t>2025</t>
        </is>
      </c>
      <c r="C204" t="inlineStr">
        <is>
          <t>Lainnya</t>
        </is>
      </c>
      <c r="D204" t="inlineStr">
        <is>
          <t>Bantek</t>
        </is>
      </c>
      <c r="E204" t="n">
        <v>3</v>
      </c>
      <c r="F204" s="21">
        <f>HYPERLINK("file:///E:/Muslim/Pelayanan/Kirim MitraKarya/Bantek/2025/PT","Buka")</f>
        <v/>
      </c>
    </row>
    <row r="205">
      <c r="A205" t="inlineStr">
        <is>
          <t>Bantek\2025\PT\PT Sawit Sumbermas Sarana</t>
        </is>
      </c>
      <c r="B205" t="inlineStr">
        <is>
          <t>2025</t>
        </is>
      </c>
      <c r="C205" t="inlineStr">
        <is>
          <t>PT</t>
        </is>
      </c>
      <c r="D205" t="inlineStr">
        <is>
          <t>Bantek</t>
        </is>
      </c>
      <c r="E205" t="n">
        <v>1</v>
      </c>
      <c r="F205" s="21">
        <f>HYPERLINK("file:///E:/Muslim/Pelayanan/Kirim MitraKarya/Bantek/2025/PT/PT Sawit Sumbermas Sarana","Buka")</f>
        <v/>
      </c>
    </row>
    <row r="206">
      <c r="A206" t="inlineStr">
        <is>
          <t>Bantek\2025\PT\PT Sawit Sumbermas Sarana\Narasi\Cetak 1</t>
        </is>
      </c>
      <c r="B206" t="inlineStr">
        <is>
          <t>2025</t>
        </is>
      </c>
      <c r="C206" t="inlineStr">
        <is>
          <t>PT</t>
        </is>
      </c>
      <c r="D206" t="inlineStr">
        <is>
          <t>Bantek</t>
        </is>
      </c>
      <c r="E206" t="n">
        <v>3</v>
      </c>
      <c r="F206" s="21">
        <f>HYPERLINK("file:///E:/Muslim/Pelayanan/Kirim MitraKarya/Bantek/2025/PT/PT Sawit Sumbermas Sarana/Narasi/Cetak 1","Buka")</f>
        <v/>
      </c>
    </row>
    <row r="207">
      <c r="A207" t="inlineStr">
        <is>
          <t>Bantek\2025\PT\PT Sawit Sumbermas Sarana\Narasi\Net</t>
        </is>
      </c>
      <c r="B207" t="inlineStr">
        <is>
          <t>2025</t>
        </is>
      </c>
      <c r="C207" t="inlineStr">
        <is>
          <t>PT</t>
        </is>
      </c>
      <c r="D207" t="inlineStr">
        <is>
          <t>Bantek</t>
        </is>
      </c>
      <c r="E207" t="n">
        <v>3</v>
      </c>
      <c r="F207" s="21">
        <f>HYPERLINK("file:///E:/Muslim/Pelayanan/Kirim MitraKarya/Bantek/2025/PT/PT Sawit Sumbermas Sarana/Narasi/Net","Buka")</f>
        <v/>
      </c>
    </row>
    <row r="208">
      <c r="A208" t="inlineStr">
        <is>
          <t>Bantek\2025\PTPN\PT Perkebunan Nusantara IV Regional 5\FS TU\Cetak 1</t>
        </is>
      </c>
      <c r="B208" t="inlineStr">
        <is>
          <t>2025</t>
        </is>
      </c>
      <c r="C208" t="inlineStr">
        <is>
          <t>PTPN</t>
        </is>
      </c>
      <c r="D208" t="inlineStr">
        <is>
          <t>Bantek</t>
        </is>
      </c>
      <c r="E208" t="n">
        <v>12</v>
      </c>
      <c r="F208" s="21">
        <f>HYPERLINK("file:///E:/Muslim/Pelayanan/Kirim MitraKarya/Bantek/2025/PTPN/PT Perkebunan Nusantara IV Regional 5/FS TU/Cetak 1","Buka")</f>
        <v/>
      </c>
    </row>
    <row r="209">
      <c r="A209" t="inlineStr">
        <is>
          <t>Bantek\2025\PTPN\PT Perkebunan Nusantara IV Regional 5\FS TU\Net</t>
        </is>
      </c>
      <c r="B209" t="inlineStr">
        <is>
          <t>2025</t>
        </is>
      </c>
      <c r="C209" t="inlineStr">
        <is>
          <t>PTPN</t>
        </is>
      </c>
      <c r="D209" t="inlineStr">
        <is>
          <t>Bantek</t>
        </is>
      </c>
      <c r="E209" t="n">
        <v>12</v>
      </c>
      <c r="F209" s="21">
        <f>HYPERLINK("file:///E:/Muslim/Pelayanan/Kirim MitraKarya/Bantek/2025/PTPN/PT Perkebunan Nusantara IV Regional 5/FS TU/Net","Buka")</f>
        <v/>
      </c>
    </row>
    <row r="210">
      <c r="A210" t="inlineStr">
        <is>
          <t>Bantek\2025\PTPN\PT Perkebunan Nusantara IV Regional 5\FS TU\Net\Ref 1 tidak dikirim</t>
        </is>
      </c>
      <c r="B210" t="inlineStr">
        <is>
          <t>2025</t>
        </is>
      </c>
      <c r="C210" t="inlineStr">
        <is>
          <t>PTPN</t>
        </is>
      </c>
      <c r="D210" t="inlineStr">
        <is>
          <t>Bantek</t>
        </is>
      </c>
      <c r="E210" t="n">
        <v>12</v>
      </c>
      <c r="F210" s="21">
        <f>HYPERLINK("file:///E:/Muslim/Pelayanan/Kirim MitraKarya/Bantek/2025/PTPN/PT Perkebunan Nusantara IV Regional 5/FS TU/Net/Ref 1 tidak dikirim","Buka")</f>
        <v/>
      </c>
    </row>
    <row r="211">
      <c r="A211" t="inlineStr">
        <is>
          <t>Bantek\2025\PTPN\PT Perkebunan Nusantara IV Regional 1\FS TU\Cetak 1</t>
        </is>
      </c>
      <c r="B211" t="inlineStr">
        <is>
          <t>2025</t>
        </is>
      </c>
      <c r="C211" t="inlineStr">
        <is>
          <t>PTPN</t>
        </is>
      </c>
      <c r="D211" t="inlineStr">
        <is>
          <t>Bantek</t>
        </is>
      </c>
      <c r="E211" t="n">
        <v>4</v>
      </c>
      <c r="F211" s="21">
        <f>HYPERLINK("file:///E:/Muslim/Pelayanan/Kirim MitraKarya/Bantek/2025/PTPN/PT Perkebunan Nusantara IV Regional 1/FS TU/Cetak 1","Buka")</f>
        <v/>
      </c>
    </row>
    <row r="212">
      <c r="A212" t="inlineStr">
        <is>
          <t>Bantek\2025\PTPN\PT Perkebunan Nusantara IV Regional 1\FS TU\Net</t>
        </is>
      </c>
      <c r="B212" t="inlineStr">
        <is>
          <t>2025</t>
        </is>
      </c>
      <c r="C212" t="inlineStr">
        <is>
          <t>PTPN</t>
        </is>
      </c>
      <c r="D212" t="inlineStr">
        <is>
          <t>Bantek</t>
        </is>
      </c>
      <c r="E212" t="n">
        <v>6</v>
      </c>
      <c r="F212" s="21">
        <f>HYPERLINK("file:///E:/Muslim/Pelayanan/Kirim MitraKarya/Bantek/2025/PTPN/PT Perkebunan Nusantara IV Regional 1/FS TU/Net","Buka")</f>
        <v/>
      </c>
    </row>
    <row r="213">
      <c r="A213" t="inlineStr">
        <is>
          <t>Bantek\2025\PTPN\PT Perkebunan Nusantara IV Regional 1\FS TU\Net\Ref bulan Desember</t>
        </is>
      </c>
      <c r="B213" t="inlineStr">
        <is>
          <t>2025</t>
        </is>
      </c>
      <c r="C213" t="inlineStr">
        <is>
          <t>PTPN</t>
        </is>
      </c>
      <c r="D213" t="inlineStr">
        <is>
          <t>Bantek</t>
        </is>
      </c>
      <c r="E213" t="n">
        <v>2</v>
      </c>
      <c r="F213" s="21">
        <f>HYPERLINK("file:///E:/Muslim/Pelayanan/Kirim MitraKarya/Bantek/2025/PTPN/PT Perkebunan Nusantara IV Regional 1/FS TU/Net/Ref bulan Desember","Buka")</f>
        <v/>
      </c>
    </row>
    <row r="214">
      <c r="A214" t="inlineStr">
        <is>
          <t>Bantek\2025\PTPN\PT Perkebunan Nusantara IV Regional 1\FS TU Djaba\Cetak 1</t>
        </is>
      </c>
      <c r="B214" t="inlineStr">
        <is>
          <t>2025</t>
        </is>
      </c>
      <c r="C214" t="inlineStr">
        <is>
          <t>PTPN</t>
        </is>
      </c>
      <c r="D214" t="inlineStr">
        <is>
          <t>Bantek</t>
        </is>
      </c>
      <c r="E214" t="n">
        <v>6</v>
      </c>
      <c r="F214" s="21">
        <f>HYPERLINK("file:///E:/Muslim/Pelayanan/Kirim MitraKarya/Bantek/2025/PTPN/PT Perkebunan Nusantara IV Regional 1/FS TU Djaba/Cetak 1","Buka")</f>
        <v/>
      </c>
    </row>
    <row r="215">
      <c r="A215" t="inlineStr">
        <is>
          <t>Bantek\2025\PTPN\PT Perkebunan Nusantara IV Regional 1\FS TU Djaba\Net</t>
        </is>
      </c>
      <c r="B215" t="inlineStr">
        <is>
          <t>2025</t>
        </is>
      </c>
      <c r="C215" t="inlineStr">
        <is>
          <t>PTPN</t>
        </is>
      </c>
      <c r="D215" t="inlineStr">
        <is>
          <t>Bantek</t>
        </is>
      </c>
      <c r="E215" t="n">
        <v>3</v>
      </c>
      <c r="F215" s="21">
        <f>HYPERLINK("file:///E:/Muslim/Pelayanan/Kirim MitraKarya/Bantek/2025/PTPN/PT Perkebunan Nusantara IV Regional 1/FS TU Djaba/Net","Buka")</f>
        <v/>
      </c>
    </row>
    <row r="216">
      <c r="A216" t="inlineStr">
        <is>
          <t>Bantek\2025\PTPN\PT Perkebunan Nusantara IV Regional 4\FS TU\Cetak 1</t>
        </is>
      </c>
      <c r="B216" t="inlineStr">
        <is>
          <t>2025</t>
        </is>
      </c>
      <c r="C216" t="inlineStr">
        <is>
          <t>PTPN</t>
        </is>
      </c>
      <c r="D216" t="inlineStr">
        <is>
          <t>Bantek</t>
        </is>
      </c>
      <c r="E216" t="n">
        <v>6</v>
      </c>
      <c r="F216" s="21">
        <f>HYPERLINK("file:///E:/Muslim/Pelayanan/Kirim MitraKarya/Bantek/2025/PTPN/PT Perkebunan Nusantara IV Regional 4/FS TU/Cetak 1","Buka")</f>
        <v/>
      </c>
    </row>
    <row r="217">
      <c r="A217" t="inlineStr">
        <is>
          <t>Bantek\2025\PTPN\PT Perkebunan Nusantara IV Regional 4\FS TU\Net</t>
        </is>
      </c>
      <c r="B217" t="inlineStr">
        <is>
          <t>2025</t>
        </is>
      </c>
      <c r="C217" t="inlineStr">
        <is>
          <t>PTPN</t>
        </is>
      </c>
      <c r="D217" t="inlineStr">
        <is>
          <t>Bantek</t>
        </is>
      </c>
      <c r="E217" t="n">
        <v>3</v>
      </c>
      <c r="F217" s="21">
        <f>HYPERLINK("file:///E:/Muslim/Pelayanan/Kirim MitraKarya/Bantek/2025/PTPN/PT Perkebunan Nusantara IV Regional 4/FS TU/Net","Buka")</f>
        <v/>
      </c>
    </row>
    <row r="218">
      <c r="A218" t="inlineStr">
        <is>
          <t>Bantek\2025\PTPN\PT Perkebunan Nusantara IV Regional 4\FS TU\Net\ttd</t>
        </is>
      </c>
      <c r="B218" t="inlineStr">
        <is>
          <t>2025</t>
        </is>
      </c>
      <c r="C218" t="inlineStr">
        <is>
          <t>PTPN</t>
        </is>
      </c>
      <c r="D218" t="inlineStr">
        <is>
          <t>Bantek</t>
        </is>
      </c>
      <c r="E218" t="n">
        <v>3</v>
      </c>
      <c r="F218" s="21">
        <f>HYPERLINK("file:///E:/Muslim/Pelayanan/Kirim MitraKarya/Bantek/2025/PTPN/PT Perkebunan Nusantara IV Regional 4/FS TU/Net/ttd","Buka")</f>
        <v/>
      </c>
    </row>
    <row r="219">
      <c r="A219" t="inlineStr">
        <is>
          <t>Rekom\2021 to 2022\PTPN\N2\Air Tenang\Narasi\Cetak 1</t>
        </is>
      </c>
      <c r="B219" t="inlineStr">
        <is>
          <t>2021</t>
        </is>
      </c>
      <c r="C219" t="inlineStr">
        <is>
          <t>PTPN</t>
        </is>
      </c>
      <c r="D219" t="inlineStr">
        <is>
          <t>Rekom</t>
        </is>
      </c>
      <c r="E219" t="n">
        <v>1</v>
      </c>
      <c r="F219" s="21">
        <f>HYPERLINK("file:///E:/Muslim/Pelayanan/Kirim MitraKarya/Rekom/2021 to 2022/PTPN/N2/Air Tenang/Narasi/Cetak 1","Buka")</f>
        <v/>
      </c>
    </row>
    <row r="220">
      <c r="A220" t="inlineStr">
        <is>
          <t>Rekom\2021 to 2022\PTPN\N2\Kwala Sawit\Narasi\Cetak 1</t>
        </is>
      </c>
      <c r="B220" t="inlineStr">
        <is>
          <t>2021</t>
        </is>
      </c>
      <c r="C220" t="inlineStr">
        <is>
          <t>PTPN</t>
        </is>
      </c>
      <c r="D220" t="inlineStr">
        <is>
          <t>Rekom</t>
        </is>
      </c>
      <c r="E220" t="n">
        <v>1</v>
      </c>
      <c r="F220" s="21">
        <f>HYPERLINK("file:///E:/Muslim/Pelayanan/Kirim MitraKarya/Rekom/2021 to 2022/PTPN/N2/Kwala Sawit/Narasi/Cetak 1","Buka")</f>
        <v/>
      </c>
    </row>
    <row r="221">
      <c r="A221" t="inlineStr">
        <is>
          <t>Rekom\2022 to 2023\PT\Manise\Cetak 1</t>
        </is>
      </c>
      <c r="B221" t="inlineStr">
        <is>
          <t>2022</t>
        </is>
      </c>
      <c r="C221" t="inlineStr">
        <is>
          <t>PT</t>
        </is>
      </c>
      <c r="D221" t="inlineStr">
        <is>
          <t>Rekom</t>
        </is>
      </c>
      <c r="E221" t="n">
        <v>2</v>
      </c>
      <c r="F221" s="21">
        <f>HYPERLINK("file:///E:/Muslim/Pelayanan/Kirim MitraKarya/Rekom/2022 to 2023/PT/Manise/Cetak 1","Buka")</f>
        <v/>
      </c>
    </row>
    <row r="222">
      <c r="A222" t="inlineStr">
        <is>
          <t>Rekom\2022 to 2023\PT\PT Anam Koto\01. Parawira\Narasi\Cetak 1</t>
        </is>
      </c>
      <c r="B222" t="inlineStr">
        <is>
          <t>2022</t>
        </is>
      </c>
      <c r="C222" t="inlineStr">
        <is>
          <t>PT</t>
        </is>
      </c>
      <c r="D222" t="inlineStr">
        <is>
          <t>Rekom</t>
        </is>
      </c>
      <c r="E222" t="n">
        <v>2</v>
      </c>
      <c r="F222" s="21">
        <f>HYPERLINK("file:///E:/Muslim/Pelayanan/Kirim MitraKarya/Rekom/2022 to 2023/PT/PT Anam Koto/01. Parawira/Narasi/Cetak 1","Buka")</f>
        <v/>
      </c>
    </row>
    <row r="223">
      <c r="A223" t="inlineStr">
        <is>
          <t>Rekom\2022 to 2023\PT\PT Anam Koto\01. Parawira\Narasi\Net</t>
        </is>
      </c>
      <c r="B223" t="inlineStr">
        <is>
          <t>2022</t>
        </is>
      </c>
      <c r="C223" t="inlineStr">
        <is>
          <t>PT</t>
        </is>
      </c>
      <c r="D223" t="inlineStr">
        <is>
          <t>Rekom</t>
        </is>
      </c>
      <c r="E223" t="n">
        <v>2</v>
      </c>
      <c r="F223" s="21">
        <f>HYPERLINK("file:///E:/Muslim/Pelayanan/Kirim MitraKarya/Rekom/2022 to 2023/PT/PT Anam Koto/01. Parawira/Narasi/Net","Buka")</f>
        <v/>
      </c>
    </row>
    <row r="224">
      <c r="A224" t="inlineStr">
        <is>
          <t>Rekom\2022 to 2023\PT\PT Anam Koto\02. Padang Laweh\Narasi\Cetak 1</t>
        </is>
      </c>
      <c r="B224" t="inlineStr">
        <is>
          <t>2022</t>
        </is>
      </c>
      <c r="C224" t="inlineStr">
        <is>
          <t>PT</t>
        </is>
      </c>
      <c r="D224" t="inlineStr">
        <is>
          <t>Rekom</t>
        </is>
      </c>
      <c r="E224" t="n">
        <v>2</v>
      </c>
      <c r="F224" s="21">
        <f>HYPERLINK("file:///E:/Muslim/Pelayanan/Kirim MitraKarya/Rekom/2022 to 2023/PT/PT Anam Koto/02. Padang Laweh/Narasi/Cetak 1","Buka")</f>
        <v/>
      </c>
    </row>
    <row r="225">
      <c r="A225" t="inlineStr">
        <is>
          <t>Rekom\2022 to 2023\PT\PT Anam Koto\02. Padang Laweh\Narasi\Net</t>
        </is>
      </c>
      <c r="B225" t="inlineStr">
        <is>
          <t>2022</t>
        </is>
      </c>
      <c r="C225" t="inlineStr">
        <is>
          <t>PT</t>
        </is>
      </c>
      <c r="D225" t="inlineStr">
        <is>
          <t>Rekom</t>
        </is>
      </c>
      <c r="E225" t="n">
        <v>2</v>
      </c>
      <c r="F225" s="21">
        <f>HYPERLINK("file:///E:/Muslim/Pelayanan/Kirim MitraKarya/Rekom/2022 to 2023/PT/PT Anam Koto/02. Padang Laweh/Narasi/Net","Buka")</f>
        <v/>
      </c>
    </row>
    <row r="226">
      <c r="A226" t="inlineStr">
        <is>
          <t>Rekom\2022 to 2023\PT\PT Anam Koto\03. Anam Koto\Narasi\Cetak 1</t>
        </is>
      </c>
      <c r="B226" t="inlineStr">
        <is>
          <t>2022</t>
        </is>
      </c>
      <c r="C226" t="inlineStr">
        <is>
          <t>PT</t>
        </is>
      </c>
      <c r="D226" t="inlineStr">
        <is>
          <t>Rekom</t>
        </is>
      </c>
      <c r="E226" t="n">
        <v>2</v>
      </c>
      <c r="F226" s="21">
        <f>HYPERLINK("file:///E:/Muslim/Pelayanan/Kirim MitraKarya/Rekom/2022 to 2023/PT/PT Anam Koto/03. Anam Koto/Narasi/Cetak 1","Buka")</f>
        <v/>
      </c>
    </row>
    <row r="227">
      <c r="A227" t="inlineStr">
        <is>
          <t>Rekom\2022 to 2023\PT\PT Anam Koto\03. Anam Koto\Narasi\Net</t>
        </is>
      </c>
      <c r="B227" t="inlineStr">
        <is>
          <t>2022</t>
        </is>
      </c>
      <c r="C227" t="inlineStr">
        <is>
          <t>PT</t>
        </is>
      </c>
      <c r="D227" t="inlineStr">
        <is>
          <t>Rekom</t>
        </is>
      </c>
      <c r="E227" t="n">
        <v>2</v>
      </c>
      <c r="F227" s="21">
        <f>HYPERLINK("file:///E:/Muslim/Pelayanan/Kirim MitraKarya/Rekom/2022 to 2023/PT/PT Anam Koto/03. Anam Koto/Narasi/Net","Buka")</f>
        <v/>
      </c>
    </row>
    <row r="228">
      <c r="A228" t="inlineStr">
        <is>
          <t>Rekom\2022 to 2023\PT\PT Anam Koto\04. Tulas Sakti Jaya\Narasi\Cetak 1</t>
        </is>
      </c>
      <c r="B228" t="inlineStr">
        <is>
          <t>2022</t>
        </is>
      </c>
      <c r="C228" t="inlineStr">
        <is>
          <t>PT</t>
        </is>
      </c>
      <c r="D228" t="inlineStr">
        <is>
          <t>Rekom</t>
        </is>
      </c>
      <c r="E228" t="n">
        <v>2</v>
      </c>
      <c r="F228" s="21">
        <f>HYPERLINK("file:///E:/Muslim/Pelayanan/Kirim MitraKarya/Rekom/2022 to 2023/PT/PT Anam Koto/04. Tulas Sakti Jaya/Narasi/Cetak 1","Buka")</f>
        <v/>
      </c>
    </row>
    <row r="229">
      <c r="A229" t="inlineStr">
        <is>
          <t>Rekom\2022 to 2023\PT\PT Damai Nusa Sekawan\Kebun Lingkup\Narasi\Cetak 1</t>
        </is>
      </c>
      <c r="B229" t="inlineStr">
        <is>
          <t>2022</t>
        </is>
      </c>
      <c r="C229" t="inlineStr">
        <is>
          <t>PT</t>
        </is>
      </c>
      <c r="D229" t="inlineStr">
        <is>
          <t>Rekom</t>
        </is>
      </c>
      <c r="E229" t="n">
        <v>1</v>
      </c>
      <c r="F229" s="21">
        <f>HYPERLINK("file:///E:/Muslim/Pelayanan/Kirim MitraKarya/Rekom/2022 to 2023/PT/PT Damai Nusa Sekawan/Kebun Lingkup/Narasi/Cetak 1","Buka")</f>
        <v/>
      </c>
    </row>
    <row r="230">
      <c r="A230" t="inlineStr">
        <is>
          <t>Rekom\2022 to 2023\PT\PT Damai Nusa Sekawan\Kebun Lingkup\Narasi\Net</t>
        </is>
      </c>
      <c r="B230" t="inlineStr">
        <is>
          <t>2022</t>
        </is>
      </c>
      <c r="C230" t="inlineStr">
        <is>
          <t>PT</t>
        </is>
      </c>
      <c r="D230" t="inlineStr">
        <is>
          <t>Rekom</t>
        </is>
      </c>
      <c r="E230" t="n">
        <v>1</v>
      </c>
      <c r="F230" s="21">
        <f>HYPERLINK("file:///E:/Muslim/Pelayanan/Kirim MitraKarya/Rekom/2022 to 2023/PT/PT Damai Nusa Sekawan/Kebun Lingkup/Narasi/Net","Buka")</f>
        <v/>
      </c>
    </row>
    <row r="231">
      <c r="A231" t="inlineStr">
        <is>
          <t>Rekom\2022 to 2023\PT\PT Simassawit Aliantan\Narasi\Cetak 1</t>
        </is>
      </c>
      <c r="B231" t="inlineStr">
        <is>
          <t>2022</t>
        </is>
      </c>
      <c r="C231" t="inlineStr">
        <is>
          <t>PT</t>
        </is>
      </c>
      <c r="D231" t="inlineStr">
        <is>
          <t>Rekom</t>
        </is>
      </c>
      <c r="E231" t="n">
        <v>2</v>
      </c>
      <c r="F231" s="21">
        <f>HYPERLINK("file:///E:/Muslim/Pelayanan/Kirim MitraKarya/Rekom/2022 to 2023/PT/PT Simassawit Aliantan/Narasi/Cetak 1","Buka")</f>
        <v/>
      </c>
    </row>
    <row r="232">
      <c r="A232" t="inlineStr">
        <is>
          <t>Rekom\2022 to 2023\PT\PT Simassawit Aliantan\Narasi\Net</t>
        </is>
      </c>
      <c r="B232" t="inlineStr">
        <is>
          <t>2022</t>
        </is>
      </c>
      <c r="C232" t="inlineStr">
        <is>
          <t>PT</t>
        </is>
      </c>
      <c r="D232" t="inlineStr">
        <is>
          <t>Rekom</t>
        </is>
      </c>
      <c r="E232" t="n">
        <v>1</v>
      </c>
      <c r="F232" s="21">
        <f>HYPERLINK("file:///E:/Muslim/Pelayanan/Kirim MitraKarya/Rekom/2022 to 2023/PT/PT Simassawit Aliantan/Narasi/Net","Buka")</f>
        <v/>
      </c>
    </row>
    <row r="233">
      <c r="A233" t="inlineStr">
        <is>
          <t>Rekom\2022 to 2023\PTPN</t>
        </is>
      </c>
      <c r="B233" t="inlineStr">
        <is>
          <t>2022</t>
        </is>
      </c>
      <c r="C233" t="inlineStr">
        <is>
          <t>PTPN</t>
        </is>
      </c>
      <c r="D233" t="inlineStr">
        <is>
          <t>Rekom</t>
        </is>
      </c>
      <c r="E233" t="n">
        <v>1</v>
      </c>
      <c r="F233" s="21">
        <f>HYPERLINK("file:///E:/Muslim/Pelayanan/Kirim MitraKarya/Rekom/2022 to 2023/PTPN","Buka")</f>
        <v/>
      </c>
    </row>
    <row r="234">
      <c r="A234" t="inlineStr">
        <is>
          <t>Rekom\2022 to 2023\PTPN\PTPN I 2023</t>
        </is>
      </c>
      <c r="B234" t="inlineStr">
        <is>
          <t>2022</t>
        </is>
      </c>
      <c r="C234" t="inlineStr">
        <is>
          <t>PTPN</t>
        </is>
      </c>
      <c r="D234" t="inlineStr">
        <is>
          <t>Rekom</t>
        </is>
      </c>
      <c r="E234" t="n">
        <v>3</v>
      </c>
      <c r="F234" s="21">
        <f>HYPERLINK("file:///E:/Muslim/Pelayanan/Kirim MitraKarya/Rekom/2022 to 2023/PTPN/PTPN I 2023","Buka")</f>
        <v/>
      </c>
    </row>
    <row r="235">
      <c r="A235" t="inlineStr">
        <is>
          <t>Rekom\2022 to 2023\PTPN\PTPN II 2023\Cetak 1</t>
        </is>
      </c>
      <c r="B235" t="inlineStr">
        <is>
          <t>2022</t>
        </is>
      </c>
      <c r="C235" t="inlineStr">
        <is>
          <t>PTPN</t>
        </is>
      </c>
      <c r="D235" t="inlineStr">
        <is>
          <t>Rekom</t>
        </is>
      </c>
      <c r="E235" t="n">
        <v>12</v>
      </c>
      <c r="F235" s="21">
        <f>HYPERLINK("file:///E:/Muslim/Pelayanan/Kirim MitraKarya/Rekom/2022 to 2023/PTPN/PTPN II 2023/Cetak 1","Buka")</f>
        <v/>
      </c>
    </row>
    <row r="236">
      <c r="A236" t="inlineStr">
        <is>
          <t>Rekom\2022 to 2023\PTPN\PTPN II 2023\Net</t>
        </is>
      </c>
      <c r="B236" t="inlineStr">
        <is>
          <t>2022</t>
        </is>
      </c>
      <c r="C236" t="inlineStr">
        <is>
          <t>PTPN</t>
        </is>
      </c>
      <c r="D236" t="inlineStr">
        <is>
          <t>Rekom</t>
        </is>
      </c>
      <c r="E236" t="n">
        <v>16</v>
      </c>
      <c r="F236" s="21">
        <f>HYPERLINK("file:///E:/Muslim/Pelayanan/Kirim MitraKarya/Rekom/2022 to 2023/PTPN/PTPN II 2023/Net","Buka")</f>
        <v/>
      </c>
    </row>
    <row r="237">
      <c r="A237" t="inlineStr">
        <is>
          <t>Rekom\2022 to 2023\PTPN\PTPN XIII 2023\0. Hara Daun PTPN XIII 2022</t>
        </is>
      </c>
      <c r="B237" t="inlineStr">
        <is>
          <t>2022</t>
        </is>
      </c>
      <c r="C237" t="inlineStr">
        <is>
          <t>PTPN</t>
        </is>
      </c>
      <c r="D237" t="inlineStr">
        <is>
          <t>Rekom</t>
        </is>
      </c>
      <c r="E237" t="n">
        <v>2</v>
      </c>
      <c r="F237" s="21">
        <f>HYPERLINK("file:///E:/Muslim/Pelayanan/Kirim MitraKarya/Rekom/2022 to 2023/PTPN/PTPN XIII 2023/0. Hara Daun PTPN XIII 2022","Buka")</f>
        <v/>
      </c>
    </row>
    <row r="238">
      <c r="A238" t="inlineStr">
        <is>
          <t>Rekom\2022 to 2023\PTPN\PTPN XIII 2023\1. Danau Salak\Lampiran</t>
        </is>
      </c>
      <c r="B238" t="inlineStr">
        <is>
          <t>2022</t>
        </is>
      </c>
      <c r="C238" t="inlineStr">
        <is>
          <t>PTPN</t>
        </is>
      </c>
      <c r="D238" t="inlineStr">
        <is>
          <t>Rekom</t>
        </is>
      </c>
      <c r="E238" t="n">
        <v>2</v>
      </c>
      <c r="F238" s="21">
        <f>HYPERLINK("file:///E:/Muslim/Pelayanan/Kirim MitraKarya/Rekom/2022 to 2023/PTPN/PTPN XIII 2023/1. Danau Salak/Lampiran","Buka")</f>
        <v/>
      </c>
    </row>
    <row r="239">
      <c r="A239" t="inlineStr">
        <is>
          <t>Rekom\2022 to 2023\PTPN\PTPN XIII 2023\1. Danau Salak\Narasi\Cetak 1</t>
        </is>
      </c>
      <c r="B239" t="inlineStr">
        <is>
          <t>2022</t>
        </is>
      </c>
      <c r="C239" t="inlineStr">
        <is>
          <t>PTPN</t>
        </is>
      </c>
      <c r="D239" t="inlineStr">
        <is>
          <t>Rekom</t>
        </is>
      </c>
      <c r="E239" t="n">
        <v>2</v>
      </c>
      <c r="F239" s="21">
        <f>HYPERLINK("file:///E:/Muslim/Pelayanan/Kirim MitraKarya/Rekom/2022 to 2023/PTPN/PTPN XIII 2023/1. Danau Salak/Narasi/Cetak 1","Buka")</f>
        <v/>
      </c>
    </row>
    <row r="240">
      <c r="A240" t="inlineStr">
        <is>
          <t>Rekom\2022 to 2023\PTPN\PTPN XIII 2023\10. Sungai Dekan\Narasi\Net</t>
        </is>
      </c>
      <c r="B240" t="inlineStr">
        <is>
          <t>2022</t>
        </is>
      </c>
      <c r="C240" t="inlineStr">
        <is>
          <t>PTPN</t>
        </is>
      </c>
      <c r="D240" t="inlineStr">
        <is>
          <t>Rekom</t>
        </is>
      </c>
      <c r="E240" t="n">
        <v>2</v>
      </c>
      <c r="F240" s="21">
        <f>HYPERLINK("file:///E:/Muslim/Pelayanan/Kirim MitraKarya/Rekom/2022 to 2023/PTPN/PTPN XIII 2023/10. Sungai Dekan/Narasi/Net","Buka")</f>
        <v/>
      </c>
    </row>
    <row r="241">
      <c r="A241" t="inlineStr">
        <is>
          <t>Rekom\2022 to 2023\PTPN\PTPN XIII 2023\2. Gunung Emas\Lampiran</t>
        </is>
      </c>
      <c r="B241" t="inlineStr">
        <is>
          <t>2022</t>
        </is>
      </c>
      <c r="C241" t="inlineStr">
        <is>
          <t>PTPN</t>
        </is>
      </c>
      <c r="D241" t="inlineStr">
        <is>
          <t>Rekom</t>
        </is>
      </c>
      <c r="E241" t="n">
        <v>2</v>
      </c>
      <c r="F241" s="21">
        <f>HYPERLINK("file:///E:/Muslim/Pelayanan/Kirim MitraKarya/Rekom/2022 to 2023/PTPN/PTPN XIII 2023/2. Gunung Emas/Lampiran","Buka")</f>
        <v/>
      </c>
    </row>
    <row r="242">
      <c r="A242" t="inlineStr">
        <is>
          <t>Rekom\2022 to 2023\PTPN\PTPN XIII 2023\2. Gunung Emas\Narasi\Cetak 1</t>
        </is>
      </c>
      <c r="B242" t="inlineStr">
        <is>
          <t>2022</t>
        </is>
      </c>
      <c r="C242" t="inlineStr">
        <is>
          <t>PTPN</t>
        </is>
      </c>
      <c r="D242" t="inlineStr">
        <is>
          <t>Rekom</t>
        </is>
      </c>
      <c r="E242" t="n">
        <v>2</v>
      </c>
      <c r="F242" s="21">
        <f>HYPERLINK("file:///E:/Muslim/Pelayanan/Kirim MitraKarya/Rekom/2022 to 2023/PTPN/PTPN XIII 2023/2. Gunung Emas/Narasi/Cetak 1","Buka")</f>
        <v/>
      </c>
    </row>
    <row r="243">
      <c r="A243" t="inlineStr">
        <is>
          <t>Rekom\2022 to 2023\PTPN\PTPN XIII 2023\3. Kembayan\Lampiran</t>
        </is>
      </c>
      <c r="B243" t="inlineStr">
        <is>
          <t>2022</t>
        </is>
      </c>
      <c r="C243" t="inlineStr">
        <is>
          <t>PTPN</t>
        </is>
      </c>
      <c r="D243" t="inlineStr">
        <is>
          <t>Rekom</t>
        </is>
      </c>
      <c r="E243" t="n">
        <v>2</v>
      </c>
      <c r="F243" s="21">
        <f>HYPERLINK("file:///E:/Muslim/Pelayanan/Kirim MitraKarya/Rekom/2022 to 2023/PTPN/PTPN XIII 2023/3. Kembayan/Lampiran","Buka")</f>
        <v/>
      </c>
    </row>
    <row r="244">
      <c r="A244" t="inlineStr">
        <is>
          <t>Rekom\2022 to 2023\PTPN\PTPN XIII 2023\3. Kembayan\Narasi\Cetak 1</t>
        </is>
      </c>
      <c r="B244" t="inlineStr">
        <is>
          <t>2022</t>
        </is>
      </c>
      <c r="C244" t="inlineStr">
        <is>
          <t>PTPN</t>
        </is>
      </c>
      <c r="D244" t="inlineStr">
        <is>
          <t>Rekom</t>
        </is>
      </c>
      <c r="E244" t="n">
        <v>2</v>
      </c>
      <c r="F244" s="21">
        <f>HYPERLINK("file:///E:/Muslim/Pelayanan/Kirim MitraKarya/Rekom/2022 to 2023/PTPN/PTPN XIII 2023/3. Kembayan/Narasi/Cetak 1","Buka")</f>
        <v/>
      </c>
    </row>
    <row r="245">
      <c r="A245" t="inlineStr">
        <is>
          <t>Rekom\2022 to 2023\PTPN\PTPN XIII 2023\4. Ngabang\Lampiran</t>
        </is>
      </c>
      <c r="B245" t="inlineStr">
        <is>
          <t>2022</t>
        </is>
      </c>
      <c r="C245" t="inlineStr">
        <is>
          <t>PTPN</t>
        </is>
      </c>
      <c r="D245" t="inlineStr">
        <is>
          <t>Rekom</t>
        </is>
      </c>
      <c r="E245" t="n">
        <v>2</v>
      </c>
      <c r="F245" s="21">
        <f>HYPERLINK("file:///E:/Muslim/Pelayanan/Kirim MitraKarya/Rekom/2022 to 2023/PTPN/PTPN XIII 2023/4. Ngabang/Lampiran","Buka")</f>
        <v/>
      </c>
    </row>
    <row r="246">
      <c r="A246" t="inlineStr">
        <is>
          <t>Rekom\2022 to 2023\PTPN\PTPN XIII 2023\4. Ngabang\Narasi\Cetak 1</t>
        </is>
      </c>
      <c r="B246" t="inlineStr">
        <is>
          <t>2022</t>
        </is>
      </c>
      <c r="C246" t="inlineStr">
        <is>
          <t>PTPN</t>
        </is>
      </c>
      <c r="D246" t="inlineStr">
        <is>
          <t>Rekom</t>
        </is>
      </c>
      <c r="E246" t="n">
        <v>2</v>
      </c>
      <c r="F246" s="21">
        <f>HYPERLINK("file:///E:/Muslim/Pelayanan/Kirim MitraKarya/Rekom/2022 to 2023/PTPN/PTPN XIII 2023/4. Ngabang/Narasi/Cetak 1","Buka")</f>
        <v/>
      </c>
    </row>
    <row r="247">
      <c r="A247" t="inlineStr">
        <is>
          <t>Rekom\2022 to 2023\PTPN\PTPN XIII 2023\5. Pamukan\Lampiran</t>
        </is>
      </c>
      <c r="B247" t="inlineStr">
        <is>
          <t>2022</t>
        </is>
      </c>
      <c r="C247" t="inlineStr">
        <is>
          <t>PTPN</t>
        </is>
      </c>
      <c r="D247" t="inlineStr">
        <is>
          <t>Rekom</t>
        </is>
      </c>
      <c r="E247" t="n">
        <v>2</v>
      </c>
      <c r="F247" s="21">
        <f>HYPERLINK("file:///E:/Muslim/Pelayanan/Kirim MitraKarya/Rekom/2022 to 2023/PTPN/PTPN XIII 2023/5. Pamukan/Lampiran","Buka")</f>
        <v/>
      </c>
    </row>
    <row r="248">
      <c r="A248" t="inlineStr">
        <is>
          <t>Rekom\2022 to 2023\PTPN\PTPN XIII 2023\5. Pamukan\Narasi\Cetak 1</t>
        </is>
      </c>
      <c r="B248" t="inlineStr">
        <is>
          <t>2022</t>
        </is>
      </c>
      <c r="C248" t="inlineStr">
        <is>
          <t>PTPN</t>
        </is>
      </c>
      <c r="D248" t="inlineStr">
        <is>
          <t>Rekom</t>
        </is>
      </c>
      <c r="E248" t="n">
        <v>2</v>
      </c>
      <c r="F248" s="21">
        <f>HYPERLINK("file:///E:/Muslim/Pelayanan/Kirim MitraKarya/Rekom/2022 to 2023/PTPN/PTPN XIII 2023/5. Pamukan/Narasi/Cetak 1","Buka")</f>
        <v/>
      </c>
    </row>
    <row r="249">
      <c r="A249" t="inlineStr">
        <is>
          <t>Rekom\2022 to 2023\PTPN\PTPN XIII 2023\6. Pelaihari\Lampiran</t>
        </is>
      </c>
      <c r="B249" t="inlineStr">
        <is>
          <t>2022</t>
        </is>
      </c>
      <c r="C249" t="inlineStr">
        <is>
          <t>PTPN</t>
        </is>
      </c>
      <c r="D249" t="inlineStr">
        <is>
          <t>Rekom</t>
        </is>
      </c>
      <c r="E249" t="n">
        <v>2</v>
      </c>
      <c r="F249" s="21">
        <f>HYPERLINK("file:///E:/Muslim/Pelayanan/Kirim MitraKarya/Rekom/2022 to 2023/PTPN/PTPN XIII 2023/6. Pelaihari/Lampiran","Buka")</f>
        <v/>
      </c>
    </row>
    <row r="250">
      <c r="A250" t="inlineStr">
        <is>
          <t>Rekom\2022 to 2023\PTPN\PTPN XIII 2023\6. Pelaihari\Narasi\Cetak 1</t>
        </is>
      </c>
      <c r="B250" t="inlineStr">
        <is>
          <t>2022</t>
        </is>
      </c>
      <c r="C250" t="inlineStr">
        <is>
          <t>PTPN</t>
        </is>
      </c>
      <c r="D250" t="inlineStr">
        <is>
          <t>Rekom</t>
        </is>
      </c>
      <c r="E250" t="n">
        <v>2</v>
      </c>
      <c r="F250" s="21">
        <f>HYPERLINK("file:///E:/Muslim/Pelayanan/Kirim MitraKarya/Rekom/2022 to 2023/PTPN/PTPN XIII 2023/6. Pelaihari/Narasi/Cetak 1","Buka")</f>
        <v/>
      </c>
    </row>
    <row r="251">
      <c r="A251" t="inlineStr">
        <is>
          <t>Rekom\2022 to 2023\PTPN\PTPN XIII 2023\7. Gunung Meliau\Narasi\Net</t>
        </is>
      </c>
      <c r="B251" t="inlineStr">
        <is>
          <t>2022</t>
        </is>
      </c>
      <c r="C251" t="inlineStr">
        <is>
          <t>PTPN</t>
        </is>
      </c>
      <c r="D251" t="inlineStr">
        <is>
          <t>Rekom</t>
        </is>
      </c>
      <c r="E251" t="n">
        <v>2</v>
      </c>
      <c r="F251" s="21">
        <f>HYPERLINK("file:///E:/Muslim/Pelayanan/Kirim MitraKarya/Rekom/2022 to 2023/PTPN/PTPN XIII 2023/7. Gunung Meliau/Narasi/Net","Buka")</f>
        <v/>
      </c>
    </row>
    <row r="252">
      <c r="A252" t="inlineStr">
        <is>
          <t>Rekom\2022 to 2023\PTPN\PTPN XIII 2023\8. Parindu\Narasi\Net</t>
        </is>
      </c>
      <c r="B252" t="inlineStr">
        <is>
          <t>2022</t>
        </is>
      </c>
      <c r="C252" t="inlineStr">
        <is>
          <t>PTPN</t>
        </is>
      </c>
      <c r="D252" t="inlineStr">
        <is>
          <t>Rekom</t>
        </is>
      </c>
      <c r="E252" t="n">
        <v>2</v>
      </c>
      <c r="F252" s="21">
        <f>HYPERLINK("file:///E:/Muslim/Pelayanan/Kirim MitraKarya/Rekom/2022 to 2023/PTPN/PTPN XIII 2023/8. Parindu/Narasi/Net","Buka")</f>
        <v/>
      </c>
    </row>
    <row r="253">
      <c r="A253" t="inlineStr">
        <is>
          <t>Rekom\2022 to 2023\PTPN\PTPN XIII 2023\9. Rimba Berlian\Narasi\Net</t>
        </is>
      </c>
      <c r="B253" t="inlineStr">
        <is>
          <t>2022</t>
        </is>
      </c>
      <c r="C253" t="inlineStr">
        <is>
          <t>PTPN</t>
        </is>
      </c>
      <c r="D253" t="inlineStr">
        <is>
          <t>Rekom</t>
        </is>
      </c>
      <c r="E253" t="n">
        <v>2</v>
      </c>
      <c r="F253" s="21">
        <f>HYPERLINK("file:///E:/Muslim/Pelayanan/Kirim MitraKarya/Rekom/2022 to 2023/PTPN/PTPN XIII 2023/9. Rimba Berlian/Narasi/Net","Buka")</f>
        <v/>
      </c>
    </row>
    <row r="254">
      <c r="A254" t="inlineStr">
        <is>
          <t>Rekom\2023 to 2024\PT\PT Artha Jaya Sawit\Narasi\Net</t>
        </is>
      </c>
      <c r="B254" t="inlineStr">
        <is>
          <t>2023</t>
        </is>
      </c>
      <c r="C254" t="inlineStr">
        <is>
          <t>PT</t>
        </is>
      </c>
      <c r="D254" t="inlineStr">
        <is>
          <t>Rekom</t>
        </is>
      </c>
      <c r="E254" t="n">
        <v>1</v>
      </c>
      <c r="F254" s="21">
        <f>HYPERLINK("file:///E:/Muslim/Pelayanan/Kirim MitraKarya/Rekom/2023 to 2024/PT/PT Artha Jaya Sawit/Narasi/Net","Buka")</f>
        <v/>
      </c>
    </row>
    <row r="255">
      <c r="A255" t="inlineStr">
        <is>
          <t>Rekom\2023 to 2024\PT\PT Hasfram Sukokulon_Net\Narasi\Cetak 1</t>
        </is>
      </c>
      <c r="B255" t="inlineStr">
        <is>
          <t>2023</t>
        </is>
      </c>
      <c r="C255" t="inlineStr">
        <is>
          <t>PT</t>
        </is>
      </c>
      <c r="D255" t="inlineStr">
        <is>
          <t>Rekom</t>
        </is>
      </c>
      <c r="E255" t="n">
        <v>2</v>
      </c>
      <c r="F255" s="21">
        <f>HYPERLINK("file:///E:/Muslim/Pelayanan/Kirim MitraKarya/Rekom/2023 to 2024/PT/PT Hasfram Sukokulon_Net/Narasi/Cetak 1","Buka")</f>
        <v/>
      </c>
    </row>
    <row r="256">
      <c r="A256" t="inlineStr">
        <is>
          <t>Rekom\2023 to 2024\PT\PT Hasfram Sukokulon_Net\Narasi\Net</t>
        </is>
      </c>
      <c r="B256" t="inlineStr">
        <is>
          <t>2023</t>
        </is>
      </c>
      <c r="C256" t="inlineStr">
        <is>
          <t>PT</t>
        </is>
      </c>
      <c r="D256" t="inlineStr">
        <is>
          <t>Rekom</t>
        </is>
      </c>
      <c r="E256" t="n">
        <v>2</v>
      </c>
      <c r="F256" s="21">
        <f>HYPERLINK("file:///E:/Muslim/Pelayanan/Kirim MitraKarya/Rekom/2023 to 2024/PT/PT Hasfram Sukokulon_Net/Narasi/Net","Buka")</f>
        <v/>
      </c>
    </row>
    <row r="257">
      <c r="A257" t="inlineStr">
        <is>
          <t>Rekom\2023 to 2024\PT\PT Hexasetia Sawita_Cetak 1\Lampiran</t>
        </is>
      </c>
      <c r="B257" t="inlineStr">
        <is>
          <t>2023</t>
        </is>
      </c>
      <c r="C257" t="inlineStr">
        <is>
          <t>PT</t>
        </is>
      </c>
      <c r="D257" t="inlineStr">
        <is>
          <t>Rekom</t>
        </is>
      </c>
      <c r="E257" t="n">
        <v>2</v>
      </c>
      <c r="F257" s="21">
        <f>HYPERLINK("file:///E:/Muslim/Pelayanan/Kirim MitraKarya/Rekom/2023 to 2024/PT/PT Hexasetia Sawita_Cetak 1/Lampiran","Buka")</f>
        <v/>
      </c>
    </row>
    <row r="258">
      <c r="A258" t="inlineStr">
        <is>
          <t>Rekom\2023 to 2024\PT\PT Hexasetia Sawita_Cetak 1\Narasi\Cetak 1</t>
        </is>
      </c>
      <c r="B258" t="inlineStr">
        <is>
          <t>2023</t>
        </is>
      </c>
      <c r="C258" t="inlineStr">
        <is>
          <t>PT</t>
        </is>
      </c>
      <c r="D258" t="inlineStr">
        <is>
          <t>Rekom</t>
        </is>
      </c>
      <c r="E258" t="n">
        <v>2</v>
      </c>
      <c r="F258" s="21">
        <f>HYPERLINK("file:///E:/Muslim/Pelayanan/Kirim MitraKarya/Rekom/2023 to 2024/PT/PT Hexasetia Sawita_Cetak 1/Narasi/Cetak 1","Buka")</f>
        <v/>
      </c>
    </row>
    <row r="259">
      <c r="A259" t="inlineStr">
        <is>
          <t>Rekom\2023 to 2024\PT\PT IKS 2024\Narasi\Cetak 1</t>
        </is>
      </c>
      <c r="B259" t="inlineStr">
        <is>
          <t>2023</t>
        </is>
      </c>
      <c r="C259" t="inlineStr">
        <is>
          <t>PT</t>
        </is>
      </c>
      <c r="D259" t="inlineStr">
        <is>
          <t>Rekom</t>
        </is>
      </c>
      <c r="E259" t="n">
        <v>2</v>
      </c>
      <c r="F259" s="21">
        <f>HYPERLINK("file:///E:/Muslim/Pelayanan/Kirim MitraKarya/Rekom/2023 to 2024/PT/PT IKS 2024/Narasi/Cetak 1","Buka")</f>
        <v/>
      </c>
    </row>
    <row r="260">
      <c r="A260" t="inlineStr">
        <is>
          <t>Rekom\2023 to 2024\PT\PT IKS 2024\Narasi\Draf</t>
        </is>
      </c>
      <c r="B260" t="inlineStr">
        <is>
          <t>2023</t>
        </is>
      </c>
      <c r="C260" t="inlineStr">
        <is>
          <t>PT</t>
        </is>
      </c>
      <c r="D260" t="inlineStr">
        <is>
          <t>Rekom</t>
        </is>
      </c>
      <c r="E260" t="n">
        <v>2</v>
      </c>
      <c r="F260" s="21">
        <f>HYPERLINK("file:///E:/Muslim/Pelayanan/Kirim MitraKarya/Rekom/2023 to 2024/PT/PT IKS 2024/Narasi/Draf","Buka")</f>
        <v/>
      </c>
    </row>
    <row r="261">
      <c r="A261" t="inlineStr">
        <is>
          <t>Rekom\2023 to 2024\PT\PT IKS 2024\Narasi\Net</t>
        </is>
      </c>
      <c r="B261" t="inlineStr">
        <is>
          <t>2023</t>
        </is>
      </c>
      <c r="C261" t="inlineStr">
        <is>
          <t>PT</t>
        </is>
      </c>
      <c r="D261" t="inlineStr">
        <is>
          <t>Rekom</t>
        </is>
      </c>
      <c r="E261" t="n">
        <v>6</v>
      </c>
      <c r="F261" s="21">
        <f>HYPERLINK("file:///E:/Muslim/Pelayanan/Kirim MitraKarya/Rekom/2023 to 2024/PT/PT IKS 2024/Narasi/Net","Buka")</f>
        <v/>
      </c>
    </row>
    <row r="262">
      <c r="A262" t="inlineStr">
        <is>
          <t>Rekom\2023 to 2024\PT\PT IKS 2024\Narasi\Net\Net</t>
        </is>
      </c>
      <c r="B262" t="inlineStr">
        <is>
          <t>2023</t>
        </is>
      </c>
      <c r="C262" t="inlineStr">
        <is>
          <t>PT</t>
        </is>
      </c>
      <c r="D262" t="inlineStr">
        <is>
          <t>Rekom</t>
        </is>
      </c>
      <c r="E262" t="n">
        <v>6</v>
      </c>
      <c r="F262" s="21">
        <f>HYPERLINK("file:///E:/Muslim/Pelayanan/Kirim MitraKarya/Rekom/2023 to 2024/PT/PT IKS 2024/Narasi/Net/Net","Buka")</f>
        <v/>
      </c>
    </row>
    <row r="263">
      <c r="A263" t="inlineStr">
        <is>
          <t>Rekom\2023 to 2024\PT\PT MAR BA 2024_Cetak 1\Narasi\Cetak 1</t>
        </is>
      </c>
      <c r="B263" t="inlineStr">
        <is>
          <t>2023</t>
        </is>
      </c>
      <c r="C263" t="inlineStr">
        <is>
          <t>PT</t>
        </is>
      </c>
      <c r="D263" t="inlineStr">
        <is>
          <t>Rekom</t>
        </is>
      </c>
      <c r="E263" t="n">
        <v>2</v>
      </c>
      <c r="F263" s="21">
        <f>HYPERLINK("file:///E:/Muslim/Pelayanan/Kirim MitraKarya/Rekom/2023 to 2024/PT/PT MAR BA 2024_Cetak 1/Narasi/Cetak 1","Buka")</f>
        <v/>
      </c>
    </row>
    <row r="264">
      <c r="A264" t="inlineStr">
        <is>
          <t>Rekom\2023 to 2024\PT\PT Merbaujaya Indahraya_Net\Narasi\Cetak 1</t>
        </is>
      </c>
      <c r="B264" t="inlineStr">
        <is>
          <t>2023</t>
        </is>
      </c>
      <c r="C264" t="inlineStr">
        <is>
          <t>PT</t>
        </is>
      </c>
      <c r="D264" t="inlineStr">
        <is>
          <t>Rekom</t>
        </is>
      </c>
      <c r="E264" t="n">
        <v>2</v>
      </c>
      <c r="F264" s="21">
        <f>HYPERLINK("file:///E:/Muslim/Pelayanan/Kirim MitraKarya/Rekom/2023 to 2024/PT/PT Merbaujaya Indahraya_Net/Narasi/Cetak 1","Buka")</f>
        <v/>
      </c>
    </row>
    <row r="265">
      <c r="A265" t="inlineStr">
        <is>
          <t>Rekom\2023 to 2024\PT\PT Merbaujaya Indahraya_Net\Narasi\Net</t>
        </is>
      </c>
      <c r="B265" t="inlineStr">
        <is>
          <t>2023</t>
        </is>
      </c>
      <c r="C265" t="inlineStr">
        <is>
          <t>PT</t>
        </is>
      </c>
      <c r="D265" t="inlineStr">
        <is>
          <t>Rekom</t>
        </is>
      </c>
      <c r="E265" t="n">
        <v>2</v>
      </c>
      <c r="F265" s="21">
        <f>HYPERLINK("file:///E:/Muslim/Pelayanan/Kirim MitraKarya/Rekom/2023 to 2024/PT/PT Merbaujaya Indahraya_Net/Narasi/Net","Buka")</f>
        <v/>
      </c>
    </row>
    <row r="266">
      <c r="A266" t="inlineStr">
        <is>
          <t>Rekom\2023 to 2024\PT\PT PHI_Net\Narasi\Cetak 1</t>
        </is>
      </c>
      <c r="B266" t="inlineStr">
        <is>
          <t>2023</t>
        </is>
      </c>
      <c r="C266" t="inlineStr">
        <is>
          <t>PT</t>
        </is>
      </c>
      <c r="D266" t="inlineStr">
        <is>
          <t>Rekom</t>
        </is>
      </c>
      <c r="E266" t="n">
        <v>2</v>
      </c>
      <c r="F266" s="21">
        <f>HYPERLINK("file:///E:/Muslim/Pelayanan/Kirim MitraKarya/Rekom/2023 to 2024/PT/PT PHI_Net/Narasi/Cetak 1","Buka")</f>
        <v/>
      </c>
    </row>
    <row r="267">
      <c r="A267" t="inlineStr">
        <is>
          <t>Rekom\2023 to 2024\PT\PT PHI_Net\Narasi\Draf</t>
        </is>
      </c>
      <c r="B267" t="inlineStr">
        <is>
          <t>2023</t>
        </is>
      </c>
      <c r="C267" t="inlineStr">
        <is>
          <t>PT</t>
        </is>
      </c>
      <c r="D267" t="inlineStr">
        <is>
          <t>Rekom</t>
        </is>
      </c>
      <c r="E267" t="n">
        <v>1</v>
      </c>
      <c r="F267" s="21">
        <f>HYPERLINK("file:///E:/Muslim/Pelayanan/Kirim MitraKarya/Rekom/2023 to 2024/PT/PT PHI_Net/Narasi/Draf","Buka")</f>
        <v/>
      </c>
    </row>
    <row r="268">
      <c r="A268" t="inlineStr">
        <is>
          <t>Rekom\2023 to 2024\PT\PT PHI_Net\Narasi\Net</t>
        </is>
      </c>
      <c r="B268" t="inlineStr">
        <is>
          <t>2023</t>
        </is>
      </c>
      <c r="C268" t="inlineStr">
        <is>
          <t>PT</t>
        </is>
      </c>
      <c r="D268" t="inlineStr">
        <is>
          <t>Rekom</t>
        </is>
      </c>
      <c r="E268" t="n">
        <v>1</v>
      </c>
      <c r="F268" s="21">
        <f>HYPERLINK("file:///E:/Muslim/Pelayanan/Kirim MitraKarya/Rekom/2023 to 2024/PT/PT PHI_Net/Narasi/Net","Buka")</f>
        <v/>
      </c>
    </row>
    <row r="269">
      <c r="A269" t="inlineStr">
        <is>
          <t>Rekom\2023 to 2024\PT\PT SGSR_Net\Narasi\Cetak 1</t>
        </is>
      </c>
      <c r="B269" t="inlineStr">
        <is>
          <t>2023</t>
        </is>
      </c>
      <c r="C269" t="inlineStr">
        <is>
          <t>PT</t>
        </is>
      </c>
      <c r="D269" t="inlineStr">
        <is>
          <t>Rekom</t>
        </is>
      </c>
      <c r="E269" t="n">
        <v>2</v>
      </c>
      <c r="F269" s="21">
        <f>HYPERLINK("file:///E:/Muslim/Pelayanan/Kirim MitraKarya/Rekom/2023 to 2024/PT/PT SGSR_Net/Narasi/Cetak 1","Buka")</f>
        <v/>
      </c>
    </row>
    <row r="270">
      <c r="A270" t="inlineStr">
        <is>
          <t>Rekom\2023 to 2024\PT\PT SGSR_Net\Narasi\Net</t>
        </is>
      </c>
      <c r="B270" t="inlineStr">
        <is>
          <t>2023</t>
        </is>
      </c>
      <c r="C270" t="inlineStr">
        <is>
          <t>PT</t>
        </is>
      </c>
      <c r="D270" t="inlineStr">
        <is>
          <t>Rekom</t>
        </is>
      </c>
      <c r="E270" t="n">
        <v>2</v>
      </c>
      <c r="F270" s="21">
        <f>HYPERLINK("file:///E:/Muslim/Pelayanan/Kirim MitraKarya/Rekom/2023 to 2024/PT/PT SGSR_Net/Narasi/Net","Buka")</f>
        <v/>
      </c>
    </row>
    <row r="271">
      <c r="A271" t="inlineStr">
        <is>
          <t>Rekom\2023 to 2024\PT\PT SPN_Net belum dikirim</t>
        </is>
      </c>
      <c r="B271" t="inlineStr">
        <is>
          <t>2023</t>
        </is>
      </c>
      <c r="C271" t="inlineStr">
        <is>
          <t>PT</t>
        </is>
      </c>
      <c r="D271" t="inlineStr">
        <is>
          <t>Rekom</t>
        </is>
      </c>
      <c r="E271" t="n">
        <v>1</v>
      </c>
      <c r="F271" s="21">
        <f>HYPERLINK("file:///E:/Muslim/Pelayanan/Kirim MitraKarya/Rekom/2023 to 2024/PT/PT SPN_Net belum dikirim","Buka")</f>
        <v/>
      </c>
    </row>
    <row r="272">
      <c r="A272" t="inlineStr">
        <is>
          <t>Rekom\2023 to 2024\PT\PT SPN_Net belum dikirim\Narasi\Cetak 1</t>
        </is>
      </c>
      <c r="B272" t="inlineStr">
        <is>
          <t>2023</t>
        </is>
      </c>
      <c r="C272" t="inlineStr">
        <is>
          <t>PT</t>
        </is>
      </c>
      <c r="D272" t="inlineStr">
        <is>
          <t>Rekom</t>
        </is>
      </c>
      <c r="E272" t="n">
        <v>2</v>
      </c>
      <c r="F272" s="21">
        <f>HYPERLINK("file:///E:/Muslim/Pelayanan/Kirim MitraKarya/Rekom/2023 to 2024/PT/PT SPN_Net belum dikirim/Narasi/Cetak 1","Buka")</f>
        <v/>
      </c>
    </row>
    <row r="273">
      <c r="A273" t="inlineStr">
        <is>
          <t>Rekom\2023 to 2024\PT\PT SPN_Net belum dikirim\Narasi\Net</t>
        </is>
      </c>
      <c r="B273" t="inlineStr">
        <is>
          <t>2023</t>
        </is>
      </c>
      <c r="C273" t="inlineStr">
        <is>
          <t>PT</t>
        </is>
      </c>
      <c r="D273" t="inlineStr">
        <is>
          <t>Rekom</t>
        </is>
      </c>
      <c r="E273" t="n">
        <v>2</v>
      </c>
      <c r="F273" s="21">
        <f>HYPERLINK("file:///E:/Muslim/Pelayanan/Kirim MitraKarya/Rekom/2023 to 2024/PT/PT SPN_Net belum dikirim/Narasi/Net","Buka")</f>
        <v/>
      </c>
    </row>
    <row r="274">
      <c r="A274" t="inlineStr">
        <is>
          <t>Rekom\2023 to 2024\PT\PT SPN_Net belum dikirim\Narasi\Net\Tanpa rumus Lampiran</t>
        </is>
      </c>
      <c r="B274" t="inlineStr">
        <is>
          <t>2023</t>
        </is>
      </c>
      <c r="C274" t="inlineStr">
        <is>
          <t>PT</t>
        </is>
      </c>
      <c r="D274" t="inlineStr">
        <is>
          <t>Rekom</t>
        </is>
      </c>
      <c r="E274" t="n">
        <v>2</v>
      </c>
      <c r="F274" s="21">
        <f>HYPERLINK("file:///E:/Muslim/Pelayanan/Kirim MitraKarya/Rekom/2023 to 2024/PT/PT SPN_Net belum dikirim/Narasi/Net/Tanpa rumus Lampiran","Buka")</f>
        <v/>
      </c>
    </row>
    <row r="275">
      <c r="A275" t="inlineStr">
        <is>
          <t>Rekom\2023 to 2024\PTPN\PTPN I</t>
        </is>
      </c>
      <c r="B275" t="inlineStr">
        <is>
          <t>2023</t>
        </is>
      </c>
      <c r="C275" t="inlineStr">
        <is>
          <t>PTPN</t>
        </is>
      </c>
      <c r="D275" t="inlineStr">
        <is>
          <t>Rekom</t>
        </is>
      </c>
      <c r="E275" t="n">
        <v>1</v>
      </c>
      <c r="F275" s="21">
        <f>HYPERLINK("file:///E:/Muslim/Pelayanan/Kirim MitraKarya/Rekom/2023 to 2024/PTPN/PTPN I","Buka")</f>
        <v/>
      </c>
    </row>
    <row r="276">
      <c r="A276" t="inlineStr">
        <is>
          <t>Rekom\2023 to 2024\PTPN\PTPN I\00. PTPN I kunjungan tahun 2023</t>
        </is>
      </c>
      <c r="B276" t="inlineStr">
        <is>
          <t>2023</t>
        </is>
      </c>
      <c r="C276" t="inlineStr">
        <is>
          <t>PTPN</t>
        </is>
      </c>
      <c r="D276" t="inlineStr">
        <is>
          <t>Rekom</t>
        </is>
      </c>
      <c r="E276" t="n">
        <v>6</v>
      </c>
      <c r="F276" s="21">
        <f>HYPERLINK("file:///E:/Muslim/Pelayanan/Kirim MitraKarya/Rekom/2023 to 2024/PTPN/PTPN I/00. PTPN I kunjungan tahun 2023","Buka")</f>
        <v/>
      </c>
    </row>
    <row r="277">
      <c r="A277" t="inlineStr">
        <is>
          <t>Rekom\2023 to 2024\PTPN\PTPN I\Cot Girek_Net\Lampiran</t>
        </is>
      </c>
      <c r="B277" t="inlineStr">
        <is>
          <t>2023</t>
        </is>
      </c>
      <c r="C277" t="inlineStr">
        <is>
          <t>PTPN</t>
        </is>
      </c>
      <c r="D277" t="inlineStr">
        <is>
          <t>Rekom</t>
        </is>
      </c>
      <c r="E277" t="n">
        <v>2</v>
      </c>
      <c r="F277" s="21">
        <f>HYPERLINK("file:///E:/Muslim/Pelayanan/Kirim MitraKarya/Rekom/2023 to 2024/PTPN/PTPN I/Cot Girek_Net/Lampiran","Buka")</f>
        <v/>
      </c>
    </row>
    <row r="278">
      <c r="A278" t="inlineStr">
        <is>
          <t>Rekom\2023 to 2024\PTPN\PTPN I\Cot Girek_Net\Narasi\Cetak 1</t>
        </is>
      </c>
      <c r="B278" t="inlineStr">
        <is>
          <t>2023</t>
        </is>
      </c>
      <c r="C278" t="inlineStr">
        <is>
          <t>PTPN</t>
        </is>
      </c>
      <c r="D278" t="inlineStr">
        <is>
          <t>Rekom</t>
        </is>
      </c>
      <c r="E278" t="n">
        <v>2</v>
      </c>
      <c r="F278" s="21">
        <f>HYPERLINK("file:///E:/Muslim/Pelayanan/Kirim MitraKarya/Rekom/2023 to 2024/PTPN/PTPN I/Cot Girek_Net/Narasi/Cetak 1","Buka")</f>
        <v/>
      </c>
    </row>
    <row r="279">
      <c r="A279" t="inlineStr">
        <is>
          <t>Rekom\2023 to 2024\PTPN\PTPN I\Cot Girek_Net\Narasi\Net</t>
        </is>
      </c>
      <c r="B279" t="inlineStr">
        <is>
          <t>2023</t>
        </is>
      </c>
      <c r="C279" t="inlineStr">
        <is>
          <t>PTPN</t>
        </is>
      </c>
      <c r="D279" t="inlineStr">
        <is>
          <t>Rekom</t>
        </is>
      </c>
      <c r="E279" t="n">
        <v>2</v>
      </c>
      <c r="F279" s="21">
        <f>HYPERLINK("file:///E:/Muslim/Pelayanan/Kirim MitraKarya/Rekom/2023 to 2024/PTPN/PTPN I/Cot Girek_Net/Narasi/Net","Buka")</f>
        <v/>
      </c>
    </row>
    <row r="280">
      <c r="A280" t="inlineStr">
        <is>
          <t>Rekom\2023 to 2024\PTPN\PTPN I\Julok Rayeuk Utara_Net\Lampiran</t>
        </is>
      </c>
      <c r="B280" t="inlineStr">
        <is>
          <t>2023</t>
        </is>
      </c>
      <c r="C280" t="inlineStr">
        <is>
          <t>PTPN</t>
        </is>
      </c>
      <c r="D280" t="inlineStr">
        <is>
          <t>Rekom</t>
        </is>
      </c>
      <c r="E280" t="n">
        <v>2</v>
      </c>
      <c r="F280" s="21">
        <f>HYPERLINK("file:///E:/Muslim/Pelayanan/Kirim MitraKarya/Rekom/2023 to 2024/PTPN/PTPN I/Julok Rayeuk Utara_Net/Lampiran","Buka")</f>
        <v/>
      </c>
    </row>
    <row r="281">
      <c r="A281" t="inlineStr">
        <is>
          <t>Rekom\2023 to 2024\PTPN\PTPN I\Julok Rayeuk Utara_Net\Narasi\Cetak 1</t>
        </is>
      </c>
      <c r="B281" t="inlineStr">
        <is>
          <t>2023</t>
        </is>
      </c>
      <c r="C281" t="inlineStr">
        <is>
          <t>PTPN</t>
        </is>
      </c>
      <c r="D281" t="inlineStr">
        <is>
          <t>Rekom</t>
        </is>
      </c>
      <c r="E281" t="n">
        <v>2</v>
      </c>
      <c r="F281" s="21">
        <f>HYPERLINK("file:///E:/Muslim/Pelayanan/Kirim MitraKarya/Rekom/2023 to 2024/PTPN/PTPN I/Julok Rayeuk Utara_Net/Narasi/Cetak 1","Buka")</f>
        <v/>
      </c>
    </row>
    <row r="282">
      <c r="A282" t="inlineStr">
        <is>
          <t>Rekom\2023 to 2024\PTPN\PTPN I\Julok Rayeuk Utara_Net\Narasi\Net</t>
        </is>
      </c>
      <c r="B282" t="inlineStr">
        <is>
          <t>2023</t>
        </is>
      </c>
      <c r="C282" t="inlineStr">
        <is>
          <t>PTPN</t>
        </is>
      </c>
      <c r="D282" t="inlineStr">
        <is>
          <t>Rekom</t>
        </is>
      </c>
      <c r="E282" t="n">
        <v>2</v>
      </c>
      <c r="F282" s="21">
        <f>HYPERLINK("file:///E:/Muslim/Pelayanan/Kirim MitraKarya/Rekom/2023 to 2024/PTPN/PTPN I/Julok Rayeuk Utara_Net/Narasi/Net","Buka")</f>
        <v/>
      </c>
    </row>
    <row r="283">
      <c r="A283" t="inlineStr">
        <is>
          <t>Rekom\2023 to 2024\PTPN\PTPN I\Kebun Baru_Net\Lampiran</t>
        </is>
      </c>
      <c r="B283" t="inlineStr">
        <is>
          <t>2023</t>
        </is>
      </c>
      <c r="C283" t="inlineStr">
        <is>
          <t>PTPN</t>
        </is>
      </c>
      <c r="D283" t="inlineStr">
        <is>
          <t>Rekom</t>
        </is>
      </c>
      <c r="E283" t="n">
        <v>1</v>
      </c>
      <c r="F283" s="21">
        <f>HYPERLINK("file:///E:/Muslim/Pelayanan/Kirim MitraKarya/Rekom/2023 to 2024/PTPN/PTPN I/Kebun Baru_Net/Lampiran","Buka")</f>
        <v/>
      </c>
    </row>
    <row r="284">
      <c r="A284" t="inlineStr">
        <is>
          <t>Rekom\2023 to 2024\PTPN\PTPN I\Kebun Baru_Net\Narasi\Cetak 1</t>
        </is>
      </c>
      <c r="B284" t="inlineStr">
        <is>
          <t>2023</t>
        </is>
      </c>
      <c r="C284" t="inlineStr">
        <is>
          <t>PTPN</t>
        </is>
      </c>
      <c r="D284" t="inlineStr">
        <is>
          <t>Rekom</t>
        </is>
      </c>
      <c r="E284" t="n">
        <v>2</v>
      </c>
      <c r="F284" s="21">
        <f>HYPERLINK("file:///E:/Muslim/Pelayanan/Kirim MitraKarya/Rekom/2023 to 2024/PTPN/PTPN I/Kebun Baru_Net/Narasi/Cetak 1","Buka")</f>
        <v/>
      </c>
    </row>
    <row r="285">
      <c r="A285" t="inlineStr">
        <is>
          <t>Rekom\2023 to 2024\PTPN\PTPN I\Kebun Baru_Net\Narasi\Net</t>
        </is>
      </c>
      <c r="B285" t="inlineStr">
        <is>
          <t>2023</t>
        </is>
      </c>
      <c r="C285" t="inlineStr">
        <is>
          <t>PTPN</t>
        </is>
      </c>
      <c r="D285" t="inlineStr">
        <is>
          <t>Rekom</t>
        </is>
      </c>
      <c r="E285" t="n">
        <v>2</v>
      </c>
      <c r="F285" s="21">
        <f>HYPERLINK("file:///E:/Muslim/Pelayanan/Kirim MitraKarya/Rekom/2023 to 2024/PTPN/PTPN I/Kebun Baru_Net/Narasi/Net","Buka")</f>
        <v/>
      </c>
    </row>
    <row r="286">
      <c r="A286" t="inlineStr">
        <is>
          <t>Rekom\2023 to 2024\PTPN\PTPN I\Kebun Lama_Net\Lampiran</t>
        </is>
      </c>
      <c r="B286" t="inlineStr">
        <is>
          <t>2023</t>
        </is>
      </c>
      <c r="C286" t="inlineStr">
        <is>
          <t>PTPN</t>
        </is>
      </c>
      <c r="D286" t="inlineStr">
        <is>
          <t>Rekom</t>
        </is>
      </c>
      <c r="E286" t="n">
        <v>1</v>
      </c>
      <c r="F286" s="21">
        <f>HYPERLINK("file:///E:/Muslim/Pelayanan/Kirim MitraKarya/Rekom/2023 to 2024/PTPN/PTPN I/Kebun Lama_Net/Lampiran","Buka")</f>
        <v/>
      </c>
    </row>
    <row r="287">
      <c r="A287" t="inlineStr">
        <is>
          <t>Rekom\2023 to 2024\PTPN\PTPN I\Kebun Lama_Net\Narasi\Cetak 1</t>
        </is>
      </c>
      <c r="B287" t="inlineStr">
        <is>
          <t>2023</t>
        </is>
      </c>
      <c r="C287" t="inlineStr">
        <is>
          <t>PTPN</t>
        </is>
      </c>
      <c r="D287" t="inlineStr">
        <is>
          <t>Rekom</t>
        </is>
      </c>
      <c r="E287" t="n">
        <v>2</v>
      </c>
      <c r="F287" s="21">
        <f>HYPERLINK("file:///E:/Muslim/Pelayanan/Kirim MitraKarya/Rekom/2023 to 2024/PTPN/PTPN I/Kebun Lama_Net/Narasi/Cetak 1","Buka")</f>
        <v/>
      </c>
    </row>
    <row r="288">
      <c r="A288" t="inlineStr">
        <is>
          <t>Rekom\2023 to 2024\PTPN\PTPN I\Kebun Lama_Net\Narasi\Net</t>
        </is>
      </c>
      <c r="B288" t="inlineStr">
        <is>
          <t>2023</t>
        </is>
      </c>
      <c r="C288" t="inlineStr">
        <is>
          <t>PTPN</t>
        </is>
      </c>
      <c r="D288" t="inlineStr">
        <is>
          <t>Rekom</t>
        </is>
      </c>
      <c r="E288" t="n">
        <v>2</v>
      </c>
      <c r="F288" s="21">
        <f>HYPERLINK("file:///E:/Muslim/Pelayanan/Kirim MitraKarya/Rekom/2023 to 2024/PTPN/PTPN I/Kebun Lama_Net/Narasi/Net","Buka")</f>
        <v/>
      </c>
    </row>
    <row r="289">
      <c r="A289" t="inlineStr">
        <is>
          <t>Rekom\2023 to 2024\PTPN\PTPN I\Pulau Tiga_Net\Lampiran</t>
        </is>
      </c>
      <c r="B289" t="inlineStr">
        <is>
          <t>2023</t>
        </is>
      </c>
      <c r="C289" t="inlineStr">
        <is>
          <t>PTPN</t>
        </is>
      </c>
      <c r="D289" t="inlineStr">
        <is>
          <t>Rekom</t>
        </is>
      </c>
      <c r="E289" t="n">
        <v>1</v>
      </c>
      <c r="F289" s="21">
        <f>HYPERLINK("file:///E:/Muslim/Pelayanan/Kirim MitraKarya/Rekom/2023 to 2024/PTPN/PTPN I/Pulau Tiga_Net/Lampiran","Buka")</f>
        <v/>
      </c>
    </row>
    <row r="290">
      <c r="A290" t="inlineStr">
        <is>
          <t>Rekom\2023 to 2024\PTPN\PTPN I\Pulau Tiga_Net\Narasi\Cetak 1</t>
        </is>
      </c>
      <c r="B290" t="inlineStr">
        <is>
          <t>2023</t>
        </is>
      </c>
      <c r="C290" t="inlineStr">
        <is>
          <t>PTPN</t>
        </is>
      </c>
      <c r="D290" t="inlineStr">
        <is>
          <t>Rekom</t>
        </is>
      </c>
      <c r="E290" t="n">
        <v>2</v>
      </c>
      <c r="F290" s="21">
        <f>HYPERLINK("file:///E:/Muslim/Pelayanan/Kirim MitraKarya/Rekom/2023 to 2024/PTPN/PTPN I/Pulau Tiga_Net/Narasi/Cetak 1","Buka")</f>
        <v/>
      </c>
    </row>
    <row r="291">
      <c r="A291" t="inlineStr">
        <is>
          <t>Rekom\2023 to 2024\PTPN\PTPN I\Pulau Tiga_Net\Narasi\Net</t>
        </is>
      </c>
      <c r="B291" t="inlineStr">
        <is>
          <t>2023</t>
        </is>
      </c>
      <c r="C291" t="inlineStr">
        <is>
          <t>PTPN</t>
        </is>
      </c>
      <c r="D291" t="inlineStr">
        <is>
          <t>Rekom</t>
        </is>
      </c>
      <c r="E291" t="n">
        <v>2</v>
      </c>
      <c r="F291" s="21">
        <f>HYPERLINK("file:///E:/Muslim/Pelayanan/Kirim MitraKarya/Rekom/2023 to 2024/PTPN/PTPN I/Pulau Tiga_Net/Narasi/Net","Buka")</f>
        <v/>
      </c>
    </row>
    <row r="292">
      <c r="A292" t="inlineStr">
        <is>
          <t>Rekom\2023 to 2024\PTPN\PTPN I\Tualang Sawit\Narasi</t>
        </is>
      </c>
      <c r="B292" t="inlineStr">
        <is>
          <t>2023</t>
        </is>
      </c>
      <c r="C292" t="inlineStr">
        <is>
          <t>PTPN</t>
        </is>
      </c>
      <c r="D292" t="inlineStr">
        <is>
          <t>Rekom</t>
        </is>
      </c>
      <c r="E292" t="n">
        <v>1</v>
      </c>
      <c r="F292" s="21">
        <f>HYPERLINK("file:///E:/Muslim/Pelayanan/Kirim MitraKarya/Rekom/2023 to 2024/PTPN/PTPN I/Tualang Sawit/Narasi","Buka")</f>
        <v/>
      </c>
    </row>
    <row r="293">
      <c r="A293" t="inlineStr">
        <is>
          <t>Rekom\2023 to 2024\PTPN\PTPN I\Tualang Sawit\Narasi\Cetak 1</t>
        </is>
      </c>
      <c r="B293" t="inlineStr">
        <is>
          <t>2023</t>
        </is>
      </c>
      <c r="C293" t="inlineStr">
        <is>
          <t>PTPN</t>
        </is>
      </c>
      <c r="D293" t="inlineStr">
        <is>
          <t>Rekom</t>
        </is>
      </c>
      <c r="E293" t="n">
        <v>2</v>
      </c>
      <c r="F293" s="21">
        <f>HYPERLINK("file:///E:/Muslim/Pelayanan/Kirim MitraKarya/Rekom/2023 to 2024/PTPN/PTPN I/Tualang Sawit/Narasi/Cetak 1","Buka")</f>
        <v/>
      </c>
    </row>
    <row r="294">
      <c r="A294" t="inlineStr">
        <is>
          <t>Rekom\2023 to 2024\PTPN\PTPN II</t>
        </is>
      </c>
      <c r="B294" t="inlineStr">
        <is>
          <t>2023</t>
        </is>
      </c>
      <c r="C294" t="inlineStr">
        <is>
          <t>PTPN</t>
        </is>
      </c>
      <c r="D294" t="inlineStr">
        <is>
          <t>Rekom</t>
        </is>
      </c>
      <c r="E294" t="n">
        <v>1</v>
      </c>
      <c r="F294" s="21">
        <f>HYPERLINK("file:///E:/Muslim/Pelayanan/Kirim MitraKarya/Rekom/2023 to 2024/PTPN/PTPN II","Buka")</f>
        <v/>
      </c>
    </row>
    <row r="295">
      <c r="A295" t="inlineStr">
        <is>
          <t>Rekom\2023 to 2024\PTPN\PTPN II\1. Limau Mungkur\Narasi\Cetak 1</t>
        </is>
      </c>
      <c r="B295" t="inlineStr">
        <is>
          <t>2023</t>
        </is>
      </c>
      <c r="C295" t="inlineStr">
        <is>
          <t>PTPN</t>
        </is>
      </c>
      <c r="D295" t="inlineStr">
        <is>
          <t>Rekom</t>
        </is>
      </c>
      <c r="E295" t="n">
        <v>2</v>
      </c>
      <c r="F295" s="21">
        <f>HYPERLINK("file:///E:/Muslim/Pelayanan/Kirim MitraKarya/Rekom/2023 to 2024/PTPN/PTPN II/1. Limau Mungkur/Narasi/Cetak 1","Buka")</f>
        <v/>
      </c>
    </row>
    <row r="296">
      <c r="A296" t="inlineStr">
        <is>
          <t>Rekom\2023 to 2024\PTPN\PTPN II\2. Patumbak\Narasi\Cetak 1</t>
        </is>
      </c>
      <c r="B296" t="inlineStr">
        <is>
          <t>2023</t>
        </is>
      </c>
      <c r="C296" t="inlineStr">
        <is>
          <t>PTPN</t>
        </is>
      </c>
      <c r="D296" t="inlineStr">
        <is>
          <t>Rekom</t>
        </is>
      </c>
      <c r="E296" t="n">
        <v>2</v>
      </c>
      <c r="F296" s="21">
        <f>HYPERLINK("file:///E:/Muslim/Pelayanan/Kirim MitraKarya/Rekom/2023 to 2024/PTPN/PTPN II/2. Patumbak/Narasi/Cetak 1","Buka")</f>
        <v/>
      </c>
    </row>
    <row r="297">
      <c r="A297" t="inlineStr">
        <is>
          <t>Rekom\2023 to 2024\PTPN\PTPN II\3. Tandem Group\Narasi\Cetak 1</t>
        </is>
      </c>
      <c r="B297" t="inlineStr">
        <is>
          <t>2023</t>
        </is>
      </c>
      <c r="C297" t="inlineStr">
        <is>
          <t>PTPN</t>
        </is>
      </c>
      <c r="D297" t="inlineStr">
        <is>
          <t>Rekom</t>
        </is>
      </c>
      <c r="E297" t="n">
        <v>2</v>
      </c>
      <c r="F297" s="21">
        <f>HYPERLINK("file:///E:/Muslim/Pelayanan/Kirim MitraKarya/Rekom/2023 to 2024/PTPN/PTPN II/3. Tandem Group/Narasi/Cetak 1","Buka")</f>
        <v/>
      </c>
    </row>
    <row r="298">
      <c r="A298" t="inlineStr">
        <is>
          <t>Rekom\2023 to 2024\PTPN\PTPN III\Julok Rayeuk Selatan\Narasi\Draf</t>
        </is>
      </c>
      <c r="B298" t="inlineStr">
        <is>
          <t>2023</t>
        </is>
      </c>
      <c r="C298" t="inlineStr">
        <is>
          <t>PTPN</t>
        </is>
      </c>
      <c r="D298" t="inlineStr">
        <is>
          <t>Rekom</t>
        </is>
      </c>
      <c r="E298" t="n">
        <v>1</v>
      </c>
      <c r="F298" s="21">
        <f>HYPERLINK("file:///E:/Muslim/Pelayanan/Kirim MitraKarya/Rekom/2023 to 2024/PTPN/PTPN III/Julok Rayeuk Selatan/Narasi/Draf","Buka")</f>
        <v/>
      </c>
    </row>
    <row r="299">
      <c r="A299" t="inlineStr">
        <is>
          <t>Rekom\2023 to 2024\PTPN\PTPN IV\1. Ajamu_Cetak 1\Narasi\Cetak 1</t>
        </is>
      </c>
      <c r="B299" t="inlineStr">
        <is>
          <t>2023</t>
        </is>
      </c>
      <c r="C299" t="inlineStr">
        <is>
          <t>PTPN</t>
        </is>
      </c>
      <c r="D299" t="inlineStr">
        <is>
          <t>Rekom</t>
        </is>
      </c>
      <c r="E299" t="n">
        <v>2</v>
      </c>
      <c r="F299" s="21">
        <f>HYPERLINK("file:///E:/Muslim/Pelayanan/Kirim MitraKarya/Rekom/2023 to 2024/PTPN/PTPN IV/1. Ajamu_Cetak 1/Narasi/Cetak 1","Buka")</f>
        <v/>
      </c>
    </row>
    <row r="300">
      <c r="A300" t="inlineStr">
        <is>
          <t>Rekom\2023 to 2024\PTPN\PTPN IV\2. Meranti Paham_Cetak 1\Narasi\Cetak 1</t>
        </is>
      </c>
      <c r="B300" t="inlineStr">
        <is>
          <t>2023</t>
        </is>
      </c>
      <c r="C300" t="inlineStr">
        <is>
          <t>PTPN</t>
        </is>
      </c>
      <c r="D300" t="inlineStr">
        <is>
          <t>Rekom</t>
        </is>
      </c>
      <c r="E300" t="n">
        <v>2</v>
      </c>
      <c r="F300" s="21">
        <f>HYPERLINK("file:///E:/Muslim/Pelayanan/Kirim MitraKarya/Rekom/2023 to 2024/PTPN/PTPN IV/2. Meranti Paham_Cetak 1/Narasi/Cetak 1","Buka")</f>
        <v/>
      </c>
    </row>
    <row r="301">
      <c r="A301" t="inlineStr">
        <is>
          <t>Rekom\2023 to 2024\PTPN\PTPN IV\3. Panai Jaya_Cetak 1\Narasi\Cetak 1</t>
        </is>
      </c>
      <c r="B301" t="inlineStr">
        <is>
          <t>2023</t>
        </is>
      </c>
      <c r="C301" t="inlineStr">
        <is>
          <t>PTPN</t>
        </is>
      </c>
      <c r="D301" t="inlineStr">
        <is>
          <t>Rekom</t>
        </is>
      </c>
      <c r="E301" t="n">
        <v>2</v>
      </c>
      <c r="F301" s="21">
        <f>HYPERLINK("file:///E:/Muslim/Pelayanan/Kirim MitraKarya/Rekom/2023 to 2024/PTPN/PTPN IV/3. Panai Jaya_Cetak 1/Narasi/Cetak 1","Buka")</f>
        <v/>
      </c>
    </row>
    <row r="302">
      <c r="A302" t="inlineStr">
        <is>
          <t>Rekom\2023 to 2024\PTPN\PTPN IV\4. Adolina_Cetak 1\Narasi\Cetak 1</t>
        </is>
      </c>
      <c r="B302" t="inlineStr">
        <is>
          <t>2023</t>
        </is>
      </c>
      <c r="C302" t="inlineStr">
        <is>
          <t>PTPN</t>
        </is>
      </c>
      <c r="D302" t="inlineStr">
        <is>
          <t>Rekom</t>
        </is>
      </c>
      <c r="E302" t="n">
        <v>2</v>
      </c>
      <c r="F302" s="21">
        <f>HYPERLINK("file:///E:/Muslim/Pelayanan/Kirim MitraKarya/Rekom/2023 to 2024/PTPN/PTPN IV/4. Adolina_Cetak 1/Narasi/Cetak 1","Buka")</f>
        <v/>
      </c>
    </row>
    <row r="303">
      <c r="A303" t="inlineStr">
        <is>
          <t>Rekom\2023 to 2024\PTPN\PTPN IV\5. Pabatu_Cetak 1\Narasi\Cetak 1</t>
        </is>
      </c>
      <c r="B303" t="inlineStr">
        <is>
          <t>2023</t>
        </is>
      </c>
      <c r="C303" t="inlineStr">
        <is>
          <t>PTPN</t>
        </is>
      </c>
      <c r="D303" t="inlineStr">
        <is>
          <t>Rekom</t>
        </is>
      </c>
      <c r="E303" t="n">
        <v>2</v>
      </c>
      <c r="F303" s="21">
        <f>HYPERLINK("file:///E:/Muslim/Pelayanan/Kirim MitraKarya/Rekom/2023 to 2024/PTPN/PTPN IV/5. Pabatu_Cetak 1/Narasi/Cetak 1","Buka")</f>
        <v/>
      </c>
    </row>
    <row r="304">
      <c r="A304" t="inlineStr">
        <is>
          <t>Rekom\2023 to 2024\PTPN\PTPN IV\6. Air Batu_Cetak 1\Narasi\Cetak 1</t>
        </is>
      </c>
      <c r="B304" t="inlineStr">
        <is>
          <t>2023</t>
        </is>
      </c>
      <c r="C304" t="inlineStr">
        <is>
          <t>PTPN</t>
        </is>
      </c>
      <c r="D304" t="inlineStr">
        <is>
          <t>Rekom</t>
        </is>
      </c>
      <c r="E304" t="n">
        <v>2</v>
      </c>
      <c r="F304" s="21">
        <f>HYPERLINK("file:///E:/Muslim/Pelayanan/Kirim MitraKarya/Rekom/2023 to 2024/PTPN/PTPN IV/6. Air Batu_Cetak 1/Narasi/Cetak 1","Buka")</f>
        <v/>
      </c>
    </row>
    <row r="305">
      <c r="A305" t="inlineStr">
        <is>
          <t>Rekom\2023 to 2024\PTPN\PTPN IV\7. Padang Matinggi_Cetak 1\Narasi\Cetak 1</t>
        </is>
      </c>
      <c r="B305" t="inlineStr">
        <is>
          <t>2023</t>
        </is>
      </c>
      <c r="C305" t="inlineStr">
        <is>
          <t>PTPN</t>
        </is>
      </c>
      <c r="D305" t="inlineStr">
        <is>
          <t>Rekom</t>
        </is>
      </c>
      <c r="E305" t="n">
        <v>2</v>
      </c>
      <c r="F305" s="21">
        <f>HYPERLINK("file:///E:/Muslim/Pelayanan/Kirim MitraKarya/Rekom/2023 to 2024/PTPN/PTPN IV/7. Padang Matinggi_Cetak 1/Narasi/Cetak 1","Buka")</f>
        <v/>
      </c>
    </row>
    <row r="306">
      <c r="A306" t="inlineStr">
        <is>
          <t>Rekom\2023 to 2024\PTPN\PTPN IV\8. Tinjowan_Cetak 1\Narasi\Cetak 1</t>
        </is>
      </c>
      <c r="B306" t="inlineStr">
        <is>
          <t>2023</t>
        </is>
      </c>
      <c r="C306" t="inlineStr">
        <is>
          <t>PTPN</t>
        </is>
      </c>
      <c r="D306" t="inlineStr">
        <is>
          <t>Rekom</t>
        </is>
      </c>
      <c r="E306" t="n">
        <v>2</v>
      </c>
      <c r="F306" s="21">
        <f>HYPERLINK("file:///E:/Muslim/Pelayanan/Kirim MitraKarya/Rekom/2023 to 2024/PTPN/PTPN IV/8. Tinjowan_Cetak 1/Narasi/Cetak 1","Buka")</f>
        <v/>
      </c>
    </row>
    <row r="307">
      <c r="A307" t="inlineStr">
        <is>
          <t>Rekom\2023 to 2024\PTPN\PTPN V\Air Molek I\Lampiran</t>
        </is>
      </c>
      <c r="B307" t="inlineStr">
        <is>
          <t>2023</t>
        </is>
      </c>
      <c r="C307" t="inlineStr">
        <is>
          <t>PTPN</t>
        </is>
      </c>
      <c r="D307" t="inlineStr">
        <is>
          <t>Rekom</t>
        </is>
      </c>
      <c r="E307" t="n">
        <v>4</v>
      </c>
      <c r="F307" s="21">
        <f>HYPERLINK("file:///E:/Muslim/Pelayanan/Kirim MitraKarya/Rekom/2023 to 2024/PTPN/PTPN V/Air Molek I/Lampiran","Buka")</f>
        <v/>
      </c>
    </row>
    <row r="308">
      <c r="A308" t="inlineStr">
        <is>
          <t>Rekom\2023 to 2024\PTPN\PTPN V\Air Molek I\Narasi\Cetak 1</t>
        </is>
      </c>
      <c r="B308" t="inlineStr">
        <is>
          <t>2023</t>
        </is>
      </c>
      <c r="C308" t="inlineStr">
        <is>
          <t>PTPN</t>
        </is>
      </c>
      <c r="D308" t="inlineStr">
        <is>
          <t>Rekom</t>
        </is>
      </c>
      <c r="E308" t="n">
        <v>2</v>
      </c>
      <c r="F308" s="21">
        <f>HYPERLINK("file:///E:/Muslim/Pelayanan/Kirim MitraKarya/Rekom/2023 to 2024/PTPN/PTPN V/Air Molek I/Narasi/Cetak 1","Buka")</f>
        <v/>
      </c>
    </row>
    <row r="309">
      <c r="A309" t="inlineStr">
        <is>
          <t>Rekom\2023 to 2024\PTPN\PTPN V\Air Molek I\Narasi\Net</t>
        </is>
      </c>
      <c r="B309" t="inlineStr">
        <is>
          <t>2023</t>
        </is>
      </c>
      <c r="C309" t="inlineStr">
        <is>
          <t>PTPN</t>
        </is>
      </c>
      <c r="D309" t="inlineStr">
        <is>
          <t>Rekom</t>
        </is>
      </c>
      <c r="E309" t="n">
        <v>2</v>
      </c>
      <c r="F309" s="21">
        <f>HYPERLINK("file:///E:/Muslim/Pelayanan/Kirim MitraKarya/Rekom/2023 to 2024/PTPN/PTPN V/Air Molek I/Narasi/Net","Buka")</f>
        <v/>
      </c>
    </row>
    <row r="310">
      <c r="A310" t="inlineStr">
        <is>
          <t>Rekom\2023 to 2024\PTPN\PTPN V\Air Molek II\Lampiran</t>
        </is>
      </c>
      <c r="B310" t="inlineStr">
        <is>
          <t>2023</t>
        </is>
      </c>
      <c r="C310" t="inlineStr">
        <is>
          <t>PTPN</t>
        </is>
      </c>
      <c r="D310" t="inlineStr">
        <is>
          <t>Rekom</t>
        </is>
      </c>
      <c r="E310" t="n">
        <v>4</v>
      </c>
      <c r="F310" s="21">
        <f>HYPERLINK("file:///E:/Muslim/Pelayanan/Kirim MitraKarya/Rekom/2023 to 2024/PTPN/PTPN V/Air Molek II/Lampiran","Buka")</f>
        <v/>
      </c>
    </row>
    <row r="311">
      <c r="A311" t="inlineStr">
        <is>
          <t>Rekom\2023 to 2024\PTPN\PTPN V\Air Molek II\Narasi\Cetak 1</t>
        </is>
      </c>
      <c r="B311" t="inlineStr">
        <is>
          <t>2023</t>
        </is>
      </c>
      <c r="C311" t="inlineStr">
        <is>
          <t>PTPN</t>
        </is>
      </c>
      <c r="D311" t="inlineStr">
        <is>
          <t>Rekom</t>
        </is>
      </c>
      <c r="E311" t="n">
        <v>2</v>
      </c>
      <c r="F311" s="21">
        <f>HYPERLINK("file:///E:/Muslim/Pelayanan/Kirim MitraKarya/Rekom/2023 to 2024/PTPN/PTPN V/Air Molek II/Narasi/Cetak 1","Buka")</f>
        <v/>
      </c>
    </row>
    <row r="312">
      <c r="A312" t="inlineStr">
        <is>
          <t>Rekom\2023 to 2024\PTPN\PTPN V\Air Molek II\Narasi\Net</t>
        </is>
      </c>
      <c r="B312" t="inlineStr">
        <is>
          <t>2023</t>
        </is>
      </c>
      <c r="C312" t="inlineStr">
        <is>
          <t>PTPN</t>
        </is>
      </c>
      <c r="D312" t="inlineStr">
        <is>
          <t>Rekom</t>
        </is>
      </c>
      <c r="E312" t="n">
        <v>2</v>
      </c>
      <c r="F312" s="21">
        <f>HYPERLINK("file:///E:/Muslim/Pelayanan/Kirim MitraKarya/Rekom/2023 to 2024/PTPN/PTPN V/Air Molek II/Narasi/Net","Buka")</f>
        <v/>
      </c>
    </row>
    <row r="313">
      <c r="A313" t="inlineStr">
        <is>
          <t>Rekom\2023 to 2024\PTPN\PTPN V\Sei Batulangkah\Lampiran</t>
        </is>
      </c>
      <c r="B313" t="inlineStr">
        <is>
          <t>2023</t>
        </is>
      </c>
      <c r="C313" t="inlineStr">
        <is>
          <t>PTPN</t>
        </is>
      </c>
      <c r="D313" t="inlineStr">
        <is>
          <t>Rekom</t>
        </is>
      </c>
      <c r="E313" t="n">
        <v>3</v>
      </c>
      <c r="F313" s="21">
        <f>HYPERLINK("file:///E:/Muslim/Pelayanan/Kirim MitraKarya/Rekom/2023 to 2024/PTPN/PTPN V/Sei Batulangkah/Lampiran","Buka")</f>
        <v/>
      </c>
    </row>
    <row r="314">
      <c r="A314" t="inlineStr">
        <is>
          <t>Rekom\2023 to 2024\PTPN\PTPN V\Sei Batulangkah\Narasi\Cetak 1</t>
        </is>
      </c>
      <c r="B314" t="inlineStr">
        <is>
          <t>2023</t>
        </is>
      </c>
      <c r="C314" t="inlineStr">
        <is>
          <t>PTPN</t>
        </is>
      </c>
      <c r="D314" t="inlineStr">
        <is>
          <t>Rekom</t>
        </is>
      </c>
      <c r="E314" t="n">
        <v>2</v>
      </c>
      <c r="F314" s="21">
        <f>HYPERLINK("file:///E:/Muslim/Pelayanan/Kirim MitraKarya/Rekom/2023 to 2024/PTPN/PTPN V/Sei Batulangkah/Narasi/Cetak 1","Buka")</f>
        <v/>
      </c>
    </row>
    <row r="315">
      <c r="A315" t="inlineStr">
        <is>
          <t>Rekom\2023 to 2024\PTPN\PTPN V\Sei Batulangkah\Narasi\Net</t>
        </is>
      </c>
      <c r="B315" t="inlineStr">
        <is>
          <t>2023</t>
        </is>
      </c>
      <c r="C315" t="inlineStr">
        <is>
          <t>PTPN</t>
        </is>
      </c>
      <c r="D315" t="inlineStr">
        <is>
          <t>Rekom</t>
        </is>
      </c>
      <c r="E315" t="n">
        <v>2</v>
      </c>
      <c r="F315" s="21">
        <f>HYPERLINK("file:///E:/Muslim/Pelayanan/Kirim MitraKarya/Rekom/2023 to 2024/PTPN/PTPN V/Sei Batulangkah/Narasi/Net","Buka")</f>
        <v/>
      </c>
    </row>
    <row r="316">
      <c r="A316" t="inlineStr">
        <is>
          <t>Rekom\2023 to 2024\PTPN\PTPN V\Sei Galuh\Lampiran</t>
        </is>
      </c>
      <c r="B316" t="inlineStr">
        <is>
          <t>2023</t>
        </is>
      </c>
      <c r="C316" t="inlineStr">
        <is>
          <t>PTPN</t>
        </is>
      </c>
      <c r="D316" t="inlineStr">
        <is>
          <t>Rekom</t>
        </is>
      </c>
      <c r="E316" t="n">
        <v>3</v>
      </c>
      <c r="F316" s="21">
        <f>HYPERLINK("file:///E:/Muslim/Pelayanan/Kirim MitraKarya/Rekom/2023 to 2024/PTPN/PTPN V/Sei Galuh/Lampiran","Buka")</f>
        <v/>
      </c>
    </row>
    <row r="317">
      <c r="A317" t="inlineStr">
        <is>
          <t>Rekom\2023 to 2024\PTPN\PTPN V\Sei Galuh\Narasi\Cetak 1</t>
        </is>
      </c>
      <c r="B317" t="inlineStr">
        <is>
          <t>2023</t>
        </is>
      </c>
      <c r="C317" t="inlineStr">
        <is>
          <t>PTPN</t>
        </is>
      </c>
      <c r="D317" t="inlineStr">
        <is>
          <t>Rekom</t>
        </is>
      </c>
      <c r="E317" t="n">
        <v>2</v>
      </c>
      <c r="F317" s="21">
        <f>HYPERLINK("file:///E:/Muslim/Pelayanan/Kirim MitraKarya/Rekom/2023 to 2024/PTPN/PTPN V/Sei Galuh/Narasi/Cetak 1","Buka")</f>
        <v/>
      </c>
    </row>
    <row r="318">
      <c r="A318" t="inlineStr">
        <is>
          <t>Rekom\2023 to 2024\PTPN\PTPN V\Sei Galuh\Narasi\Net</t>
        </is>
      </c>
      <c r="B318" t="inlineStr">
        <is>
          <t>2023</t>
        </is>
      </c>
      <c r="C318" t="inlineStr">
        <is>
          <t>PTPN</t>
        </is>
      </c>
      <c r="D318" t="inlineStr">
        <is>
          <t>Rekom</t>
        </is>
      </c>
      <c r="E318" t="n">
        <v>2</v>
      </c>
      <c r="F318" s="21">
        <f>HYPERLINK("file:///E:/Muslim/Pelayanan/Kirim MitraKarya/Rekom/2023 to 2024/PTPN/PTPN V/Sei Galuh/Narasi/Net","Buka")</f>
        <v/>
      </c>
    </row>
    <row r="319">
      <c r="A319" t="inlineStr">
        <is>
          <t>Rekom\2023 to 2024\PTPN\PTPN V\Sei Garo\Lampiran</t>
        </is>
      </c>
      <c r="B319" t="inlineStr">
        <is>
          <t>2023</t>
        </is>
      </c>
      <c r="C319" t="inlineStr">
        <is>
          <t>PTPN</t>
        </is>
      </c>
      <c r="D319" t="inlineStr">
        <is>
          <t>Rekom</t>
        </is>
      </c>
      <c r="E319" t="n">
        <v>3</v>
      </c>
      <c r="F319" s="21">
        <f>HYPERLINK("file:///E:/Muslim/Pelayanan/Kirim MitraKarya/Rekom/2023 to 2024/PTPN/PTPN V/Sei Garo/Lampiran","Buka")</f>
        <v/>
      </c>
    </row>
    <row r="320">
      <c r="A320" t="inlineStr">
        <is>
          <t>Rekom\2023 to 2024\PTPN\PTPN V\Sei Garo\Narasi\Cetak 1</t>
        </is>
      </c>
      <c r="B320" t="inlineStr">
        <is>
          <t>2023</t>
        </is>
      </c>
      <c r="C320" t="inlineStr">
        <is>
          <t>PTPN</t>
        </is>
      </c>
      <c r="D320" t="inlineStr">
        <is>
          <t>Rekom</t>
        </is>
      </c>
      <c r="E320" t="n">
        <v>2</v>
      </c>
      <c r="F320" s="21">
        <f>HYPERLINK("file:///E:/Muslim/Pelayanan/Kirim MitraKarya/Rekom/2023 to 2024/PTPN/PTPN V/Sei Garo/Narasi/Cetak 1","Buka")</f>
        <v/>
      </c>
    </row>
    <row r="321">
      <c r="A321" t="inlineStr">
        <is>
          <t>Rekom\2023 to 2024\PTPN\PTPN V\Sei Garo\Narasi\Net</t>
        </is>
      </c>
      <c r="B321" t="inlineStr">
        <is>
          <t>2023</t>
        </is>
      </c>
      <c r="C321" t="inlineStr">
        <is>
          <t>PTPN</t>
        </is>
      </c>
      <c r="D321" t="inlineStr">
        <is>
          <t>Rekom</t>
        </is>
      </c>
      <c r="E321" t="n">
        <v>2</v>
      </c>
      <c r="F321" s="21">
        <f>HYPERLINK("file:///E:/Muslim/Pelayanan/Kirim MitraKarya/Rekom/2023 to 2024/PTPN/PTPN V/Sei Garo/Narasi/Net","Buka")</f>
        <v/>
      </c>
    </row>
    <row r="322">
      <c r="A322" t="inlineStr">
        <is>
          <t>Rekom\2023 to 2024\PTPN\PTPN V\Sei Intan\Lampiran</t>
        </is>
      </c>
      <c r="B322" t="inlineStr">
        <is>
          <t>2023</t>
        </is>
      </c>
      <c r="C322" t="inlineStr">
        <is>
          <t>PTPN</t>
        </is>
      </c>
      <c r="D322" t="inlineStr">
        <is>
          <t>Rekom</t>
        </is>
      </c>
      <c r="E322" t="n">
        <v>4</v>
      </c>
      <c r="F322" s="21">
        <f>HYPERLINK("file:///E:/Muslim/Pelayanan/Kirim MitraKarya/Rekom/2023 to 2024/PTPN/PTPN V/Sei Intan/Lampiran","Buka")</f>
        <v/>
      </c>
    </row>
    <row r="323">
      <c r="A323" t="inlineStr">
        <is>
          <t>Rekom\2023 to 2024\PTPN\PTPN V\Sei Intan\Narasi\Cetak 1</t>
        </is>
      </c>
      <c r="B323" t="inlineStr">
        <is>
          <t>2023</t>
        </is>
      </c>
      <c r="C323" t="inlineStr">
        <is>
          <t>PTPN</t>
        </is>
      </c>
      <c r="D323" t="inlineStr">
        <is>
          <t>Rekom</t>
        </is>
      </c>
      <c r="E323" t="n">
        <v>2</v>
      </c>
      <c r="F323" s="21">
        <f>HYPERLINK("file:///E:/Muslim/Pelayanan/Kirim MitraKarya/Rekom/2023 to 2024/PTPN/PTPN V/Sei Intan/Narasi/Cetak 1","Buka")</f>
        <v/>
      </c>
    </row>
    <row r="324">
      <c r="A324" t="inlineStr">
        <is>
          <t>Rekom\2023 to 2024\PTPN\PTPN V\Sei Intan\Narasi\Net</t>
        </is>
      </c>
      <c r="B324" t="inlineStr">
        <is>
          <t>2023</t>
        </is>
      </c>
      <c r="C324" t="inlineStr">
        <is>
          <t>PTPN</t>
        </is>
      </c>
      <c r="D324" t="inlineStr">
        <is>
          <t>Rekom</t>
        </is>
      </c>
      <c r="E324" t="n">
        <v>2</v>
      </c>
      <c r="F324" s="21">
        <f>HYPERLINK("file:///E:/Muslim/Pelayanan/Kirim MitraKarya/Rekom/2023 to 2024/PTPN/PTPN V/Sei Intan/Narasi/Net","Buka")</f>
        <v/>
      </c>
    </row>
    <row r="325">
      <c r="A325" t="inlineStr">
        <is>
          <t>Rekom\2023 to 2024\PTPN\PTPN V\Sei Kencana\Lampiran</t>
        </is>
      </c>
      <c r="B325" t="inlineStr">
        <is>
          <t>2023</t>
        </is>
      </c>
      <c r="C325" t="inlineStr">
        <is>
          <t>PTPN</t>
        </is>
      </c>
      <c r="D325" t="inlineStr">
        <is>
          <t>Rekom</t>
        </is>
      </c>
      <c r="E325" t="n">
        <v>3</v>
      </c>
      <c r="F325" s="21">
        <f>HYPERLINK("file:///E:/Muslim/Pelayanan/Kirim MitraKarya/Rekom/2023 to 2024/PTPN/PTPN V/Sei Kencana/Lampiran","Buka")</f>
        <v/>
      </c>
    </row>
    <row r="326">
      <c r="A326" t="inlineStr">
        <is>
          <t>Rekom\2023 to 2024\PTPN\PTPN V\Sei Kencana\Narasi\Cetak 1</t>
        </is>
      </c>
      <c r="B326" t="inlineStr">
        <is>
          <t>2023</t>
        </is>
      </c>
      <c r="C326" t="inlineStr">
        <is>
          <t>PTPN</t>
        </is>
      </c>
      <c r="D326" t="inlineStr">
        <is>
          <t>Rekom</t>
        </is>
      </c>
      <c r="E326" t="n">
        <v>2</v>
      </c>
      <c r="F326" s="21">
        <f>HYPERLINK("file:///E:/Muslim/Pelayanan/Kirim MitraKarya/Rekom/2023 to 2024/PTPN/PTPN V/Sei Kencana/Narasi/Cetak 1","Buka")</f>
        <v/>
      </c>
    </row>
    <row r="327">
      <c r="A327" t="inlineStr">
        <is>
          <t>Rekom\2023 to 2024\PTPN\PTPN V\Sei Kencana\Narasi\Net</t>
        </is>
      </c>
      <c r="B327" t="inlineStr">
        <is>
          <t>2023</t>
        </is>
      </c>
      <c r="C327" t="inlineStr">
        <is>
          <t>PTPN</t>
        </is>
      </c>
      <c r="D327" t="inlineStr">
        <is>
          <t>Rekom</t>
        </is>
      </c>
      <c r="E327" t="n">
        <v>2</v>
      </c>
      <c r="F327" s="21">
        <f>HYPERLINK("file:///E:/Muslim/Pelayanan/Kirim MitraKarya/Rekom/2023 to 2024/PTPN/PTPN V/Sei Kencana/Narasi/Net","Buka")</f>
        <v/>
      </c>
    </row>
    <row r="328">
      <c r="A328" t="inlineStr">
        <is>
          <t>Rekom\2023 to 2024\PTPN\PTPN V\Sei Rokan\Lampiran</t>
        </is>
      </c>
      <c r="B328" t="inlineStr">
        <is>
          <t>2023</t>
        </is>
      </c>
      <c r="C328" t="inlineStr">
        <is>
          <t>PTPN</t>
        </is>
      </c>
      <c r="D328" t="inlineStr">
        <is>
          <t>Rekom</t>
        </is>
      </c>
      <c r="E328" t="n">
        <v>3</v>
      </c>
      <c r="F328" s="21">
        <f>HYPERLINK("file:///E:/Muslim/Pelayanan/Kirim MitraKarya/Rekom/2023 to 2024/PTPN/PTPN V/Sei Rokan/Lampiran","Buka")</f>
        <v/>
      </c>
    </row>
    <row r="329">
      <c r="A329" t="inlineStr">
        <is>
          <t>Rekom\2023 to 2024\PTPN\PTPN V\Sei Rokan\Narasi\Cetak 1</t>
        </is>
      </c>
      <c r="B329" t="inlineStr">
        <is>
          <t>2023</t>
        </is>
      </c>
      <c r="C329" t="inlineStr">
        <is>
          <t>PTPN</t>
        </is>
      </c>
      <c r="D329" t="inlineStr">
        <is>
          <t>Rekom</t>
        </is>
      </c>
      <c r="E329" t="n">
        <v>2</v>
      </c>
      <c r="F329" s="21">
        <f>HYPERLINK("file:///E:/Muslim/Pelayanan/Kirim MitraKarya/Rekom/2023 to 2024/PTPN/PTPN V/Sei Rokan/Narasi/Cetak 1","Buka")</f>
        <v/>
      </c>
    </row>
    <row r="330">
      <c r="A330" t="inlineStr">
        <is>
          <t>Rekom\2023 to 2024\PTPN\PTPN V\Sei Rokan\Narasi\Net</t>
        </is>
      </c>
      <c r="B330" t="inlineStr">
        <is>
          <t>2023</t>
        </is>
      </c>
      <c r="C330" t="inlineStr">
        <is>
          <t>PTPN</t>
        </is>
      </c>
      <c r="D330" t="inlineStr">
        <is>
          <t>Rekom</t>
        </is>
      </c>
      <c r="E330" t="n">
        <v>2</v>
      </c>
      <c r="F330" s="21">
        <f>HYPERLINK("file:///E:/Muslim/Pelayanan/Kirim MitraKarya/Rekom/2023 to 2024/PTPN/PTPN V/Sei Rokan/Narasi/Net","Buka")</f>
        <v/>
      </c>
    </row>
    <row r="331">
      <c r="A331" t="inlineStr">
        <is>
          <t>Rekom\2023 to 2024\PTPN\PTPN V\Sei Rokan\Narasi\Net\Update</t>
        </is>
      </c>
      <c r="B331" t="inlineStr">
        <is>
          <t>2023</t>
        </is>
      </c>
      <c r="C331" t="inlineStr">
        <is>
          <t>PTPN</t>
        </is>
      </c>
      <c r="D331" t="inlineStr">
        <is>
          <t>Rekom</t>
        </is>
      </c>
      <c r="E331" t="n">
        <v>2</v>
      </c>
      <c r="F331" s="21">
        <f>HYPERLINK("file:///E:/Muslim/Pelayanan/Kirim MitraKarya/Rekom/2023 to 2024/PTPN/PTPN V/Sei Rokan/Narasi/Net/Update","Buka")</f>
        <v/>
      </c>
    </row>
    <row r="332">
      <c r="A332" t="inlineStr">
        <is>
          <t>Rekom\2023 to 2024\PTPN\PTPN V\Sei Siasam\Lampiran</t>
        </is>
      </c>
      <c r="B332" t="inlineStr">
        <is>
          <t>2023</t>
        </is>
      </c>
      <c r="C332" t="inlineStr">
        <is>
          <t>PTPN</t>
        </is>
      </c>
      <c r="D332" t="inlineStr">
        <is>
          <t>Rekom</t>
        </is>
      </c>
      <c r="E332" t="n">
        <v>4</v>
      </c>
      <c r="F332" s="21">
        <f>HYPERLINK("file:///E:/Muslim/Pelayanan/Kirim MitraKarya/Rekom/2023 to 2024/PTPN/PTPN V/Sei Siasam/Lampiran","Buka")</f>
        <v/>
      </c>
    </row>
    <row r="333">
      <c r="A333" t="inlineStr">
        <is>
          <t>Rekom\2023 to 2024\PTPN\PTPN V\Sei Siasam\Narasi\Cetak 1</t>
        </is>
      </c>
      <c r="B333" t="inlineStr">
        <is>
          <t>2023</t>
        </is>
      </c>
      <c r="C333" t="inlineStr">
        <is>
          <t>PTPN</t>
        </is>
      </c>
      <c r="D333" t="inlineStr">
        <is>
          <t>Rekom</t>
        </is>
      </c>
      <c r="E333" t="n">
        <v>2</v>
      </c>
      <c r="F333" s="21">
        <f>HYPERLINK("file:///E:/Muslim/Pelayanan/Kirim MitraKarya/Rekom/2023 to 2024/PTPN/PTPN V/Sei Siasam/Narasi/Cetak 1","Buka")</f>
        <v/>
      </c>
    </row>
    <row r="334">
      <c r="A334" t="inlineStr">
        <is>
          <t>Rekom\2023 to 2024\PTPN\PTPN V\Sei Siasam\Narasi\Net</t>
        </is>
      </c>
      <c r="B334" t="inlineStr">
        <is>
          <t>2023</t>
        </is>
      </c>
      <c r="C334" t="inlineStr">
        <is>
          <t>PTPN</t>
        </is>
      </c>
      <c r="D334" t="inlineStr">
        <is>
          <t>Rekom</t>
        </is>
      </c>
      <c r="E334" t="n">
        <v>2</v>
      </c>
      <c r="F334" s="21">
        <f>HYPERLINK("file:///E:/Muslim/Pelayanan/Kirim MitraKarya/Rekom/2023 to 2024/PTPN/PTPN V/Sei Siasam/Narasi/Net","Buka")</f>
        <v/>
      </c>
    </row>
    <row r="335">
      <c r="A335" t="inlineStr">
        <is>
          <t>Rekom\2023 to 2024\PTPN\PTPN V\Sei Siasam\Narasi\Net\Update</t>
        </is>
      </c>
      <c r="B335" t="inlineStr">
        <is>
          <t>2023</t>
        </is>
      </c>
      <c r="C335" t="inlineStr">
        <is>
          <t>PTPN</t>
        </is>
      </c>
      <c r="D335" t="inlineStr">
        <is>
          <t>Rekom</t>
        </is>
      </c>
      <c r="E335" t="n">
        <v>2</v>
      </c>
      <c r="F335" s="21">
        <f>HYPERLINK("file:///E:/Muslim/Pelayanan/Kirim MitraKarya/Rekom/2023 to 2024/PTPN/PTPN V/Sei Siasam/Narasi/Net/Update","Buka")</f>
        <v/>
      </c>
    </row>
    <row r="336">
      <c r="A336" t="inlineStr">
        <is>
          <t>Rekom\2023 to 2024\PTPN\PTPN V\Tandun\Narasi\Cetak 1</t>
        </is>
      </c>
      <c r="B336" t="inlineStr">
        <is>
          <t>2023</t>
        </is>
      </c>
      <c r="C336" t="inlineStr">
        <is>
          <t>PTPN</t>
        </is>
      </c>
      <c r="D336" t="inlineStr">
        <is>
          <t>Rekom</t>
        </is>
      </c>
      <c r="E336" t="n">
        <v>2</v>
      </c>
      <c r="F336" s="21">
        <f>HYPERLINK("file:///E:/Muslim/Pelayanan/Kirim MitraKarya/Rekom/2023 to 2024/PTPN/PTPN V/Tandun/Narasi/Cetak 1","Buka")</f>
        <v/>
      </c>
    </row>
    <row r="337">
      <c r="A337" t="inlineStr">
        <is>
          <t>Rekom\2023 to 2024\PTPN\PTPN V\Tandun\Narasi\Net</t>
        </is>
      </c>
      <c r="B337" t="inlineStr">
        <is>
          <t>2023</t>
        </is>
      </c>
      <c r="C337" t="inlineStr">
        <is>
          <t>PTPN</t>
        </is>
      </c>
      <c r="D337" t="inlineStr">
        <is>
          <t>Rekom</t>
        </is>
      </c>
      <c r="E337" t="n">
        <v>2</v>
      </c>
      <c r="F337" s="21">
        <f>HYPERLINK("file:///E:/Muslim/Pelayanan/Kirim MitraKarya/Rekom/2023 to 2024/PTPN/PTPN V/Tandun/Narasi/Net","Buka")</f>
        <v/>
      </c>
    </row>
    <row r="338">
      <c r="A338" t="inlineStr">
        <is>
          <t>Rekom\2023 to 2024\PTPN\PTPN VII</t>
        </is>
      </c>
      <c r="B338" t="inlineStr">
        <is>
          <t>2023</t>
        </is>
      </c>
      <c r="C338" t="inlineStr">
        <is>
          <t>PTPN</t>
        </is>
      </c>
      <c r="D338" t="inlineStr">
        <is>
          <t>Rekom</t>
        </is>
      </c>
      <c r="E338" t="n">
        <v>2</v>
      </c>
      <c r="F338" s="21">
        <f>HYPERLINK("file:///E:/Muslim/Pelayanan/Kirim MitraKarya/Rekom/2023 to 2024/PTPN/PTPN VII","Buka")</f>
        <v/>
      </c>
    </row>
    <row r="339">
      <c r="A339" t="inlineStr">
        <is>
          <t>Rekom\2023 to 2024\PTPN\PTPN VII\1. Bekri_Net Ref1\Narasi\Cetak 1</t>
        </is>
      </c>
      <c r="B339" t="inlineStr">
        <is>
          <t>2023</t>
        </is>
      </c>
      <c r="C339" t="inlineStr">
        <is>
          <t>PTPN</t>
        </is>
      </c>
      <c r="D339" t="inlineStr">
        <is>
          <t>Rekom</t>
        </is>
      </c>
      <c r="E339" t="n">
        <v>2</v>
      </c>
      <c r="F339" s="21">
        <f>HYPERLINK("file:///E:/Muslim/Pelayanan/Kirim MitraKarya/Rekom/2023 to 2024/PTPN/PTPN VII/1. Bekri_Net Ref1/Narasi/Cetak 1","Buka")</f>
        <v/>
      </c>
    </row>
    <row r="340">
      <c r="A340" t="inlineStr">
        <is>
          <t>Rekom\2023 to 2024\PTPN\PTPN VII\1. Bekri_Net Ref1\Narasi\Net</t>
        </is>
      </c>
      <c r="B340" t="inlineStr">
        <is>
          <t>2023</t>
        </is>
      </c>
      <c r="C340" t="inlineStr">
        <is>
          <t>PTPN</t>
        </is>
      </c>
      <c r="D340" t="inlineStr">
        <is>
          <t>Rekom</t>
        </is>
      </c>
      <c r="E340" t="n">
        <v>2</v>
      </c>
      <c r="F340" s="21">
        <f>HYPERLINK("file:///E:/Muslim/Pelayanan/Kirim MitraKarya/Rekom/2023 to 2024/PTPN/PTPN VII/1. Bekri_Net Ref1/Narasi/Net","Buka")</f>
        <v/>
      </c>
    </row>
    <row r="341">
      <c r="A341" t="inlineStr">
        <is>
          <t>Rekom\2023 to 2024\PTPN\PTPN VII\1. Bekri_Net Ref1\Narasi\Net Ref1</t>
        </is>
      </c>
      <c r="B341" t="inlineStr">
        <is>
          <t>2023</t>
        </is>
      </c>
      <c r="C341" t="inlineStr">
        <is>
          <t>PTPN</t>
        </is>
      </c>
      <c r="D341" t="inlineStr">
        <is>
          <t>Rekom</t>
        </is>
      </c>
      <c r="E341" t="n">
        <v>2</v>
      </c>
      <c r="F341" s="21">
        <f>HYPERLINK("file:///E:/Muslim/Pelayanan/Kirim MitraKarya/Rekom/2023 to 2024/PTPN/PTPN VII/1. Bekri_Net Ref1/Narasi/Net Ref1","Buka")</f>
        <v/>
      </c>
    </row>
    <row r="342">
      <c r="A342" t="inlineStr">
        <is>
          <t>Rekom\2023 to 2024\PTPN\PTPN VII\2. Senabing_Net</t>
        </is>
      </c>
      <c r="B342" t="inlineStr">
        <is>
          <t>2023</t>
        </is>
      </c>
      <c r="C342" t="inlineStr">
        <is>
          <t>PTPN</t>
        </is>
      </c>
      <c r="D342" t="inlineStr">
        <is>
          <t>Rekom</t>
        </is>
      </c>
      <c r="E342" t="n">
        <v>1</v>
      </c>
      <c r="F342" s="21">
        <f>HYPERLINK("file:///E:/Muslim/Pelayanan/Kirim MitraKarya/Rekom/2023 to 2024/PTPN/PTPN VII/2. Senabing_Net","Buka")</f>
        <v/>
      </c>
    </row>
    <row r="343">
      <c r="A343" t="inlineStr">
        <is>
          <t>Rekom\2023 to 2024\PTPN\PTPN VII\2. Senabing_Net\Narasi\Cetak 1</t>
        </is>
      </c>
      <c r="B343" t="inlineStr">
        <is>
          <t>2023</t>
        </is>
      </c>
      <c r="C343" t="inlineStr">
        <is>
          <t>PTPN</t>
        </is>
      </c>
      <c r="D343" t="inlineStr">
        <is>
          <t>Rekom</t>
        </is>
      </c>
      <c r="E343" t="n">
        <v>2</v>
      </c>
      <c r="F343" s="21">
        <f>HYPERLINK("file:///E:/Muslim/Pelayanan/Kirim MitraKarya/Rekom/2023 to 2024/PTPN/PTPN VII/2. Senabing_Net/Narasi/Cetak 1","Buka")</f>
        <v/>
      </c>
    </row>
    <row r="344">
      <c r="A344" t="inlineStr">
        <is>
          <t>Rekom\2023 to 2024\PTPN\PTPN VII\2. Senabing_Net\Narasi\Net</t>
        </is>
      </c>
      <c r="B344" t="inlineStr">
        <is>
          <t>2023</t>
        </is>
      </c>
      <c r="C344" t="inlineStr">
        <is>
          <t>PTPN</t>
        </is>
      </c>
      <c r="D344" t="inlineStr">
        <is>
          <t>Rekom</t>
        </is>
      </c>
      <c r="E344" t="n">
        <v>2</v>
      </c>
      <c r="F344" s="21">
        <f>HYPERLINK("file:///E:/Muslim/Pelayanan/Kirim MitraKarya/Rekom/2023 to 2024/PTPN/PTPN VII/2. Senabing_Net/Narasi/Net","Buka")</f>
        <v/>
      </c>
    </row>
    <row r="345">
      <c r="A345" t="inlineStr">
        <is>
          <t>Rekom\2023 to 2024\PTPN\PTPN VII\3. Talopino_Net Ref1</t>
        </is>
      </c>
      <c r="B345" t="inlineStr">
        <is>
          <t>2023</t>
        </is>
      </c>
      <c r="C345" t="inlineStr">
        <is>
          <t>PTPN</t>
        </is>
      </c>
      <c r="D345" t="inlineStr">
        <is>
          <t>Rekom</t>
        </is>
      </c>
      <c r="E345" t="n">
        <v>1</v>
      </c>
      <c r="F345" s="21">
        <f>HYPERLINK("file:///E:/Muslim/Pelayanan/Kirim MitraKarya/Rekom/2023 to 2024/PTPN/PTPN VII/3. Talopino_Net Ref1","Buka")</f>
        <v/>
      </c>
    </row>
    <row r="346">
      <c r="A346" t="inlineStr">
        <is>
          <t>Rekom\2023 to 2024\PTPN\PTPN VII\3. Talopino_Net Ref1\Narasi\Cetak 1</t>
        </is>
      </c>
      <c r="B346" t="inlineStr">
        <is>
          <t>2023</t>
        </is>
      </c>
      <c r="C346" t="inlineStr">
        <is>
          <t>PTPN</t>
        </is>
      </c>
      <c r="D346" t="inlineStr">
        <is>
          <t>Rekom</t>
        </is>
      </c>
      <c r="E346" t="n">
        <v>2</v>
      </c>
      <c r="F346" s="21">
        <f>HYPERLINK("file:///E:/Muslim/Pelayanan/Kirim MitraKarya/Rekom/2023 to 2024/PTPN/PTPN VII/3. Talopino_Net Ref1/Narasi/Cetak 1","Buka")</f>
        <v/>
      </c>
    </row>
    <row r="347">
      <c r="A347" t="inlineStr">
        <is>
          <t>Rekom\2023 to 2024\PTPN\PTPN VII\3. Talopino_Net Ref1\Narasi\Net</t>
        </is>
      </c>
      <c r="B347" t="inlineStr">
        <is>
          <t>2023</t>
        </is>
      </c>
      <c r="C347" t="inlineStr">
        <is>
          <t>PTPN</t>
        </is>
      </c>
      <c r="D347" t="inlineStr">
        <is>
          <t>Rekom</t>
        </is>
      </c>
      <c r="E347" t="n">
        <v>2</v>
      </c>
      <c r="F347" s="21">
        <f>HYPERLINK("file:///E:/Muslim/Pelayanan/Kirim MitraKarya/Rekom/2023 to 2024/PTPN/PTPN VII/3. Talopino_Net Ref1/Narasi/Net","Buka")</f>
        <v/>
      </c>
    </row>
    <row r="348">
      <c r="A348" t="inlineStr">
        <is>
          <t>Rekom\2023 to 2024\PTPN\PTPN VII\3. Talopino_Net Ref1\Narasi\Net Ref1</t>
        </is>
      </c>
      <c r="B348" t="inlineStr">
        <is>
          <t>2023</t>
        </is>
      </c>
      <c r="C348" t="inlineStr">
        <is>
          <t>PTPN</t>
        </is>
      </c>
      <c r="D348" t="inlineStr">
        <is>
          <t>Rekom</t>
        </is>
      </c>
      <c r="E348" t="n">
        <v>2</v>
      </c>
      <c r="F348" s="21">
        <f>HYPERLINK("file:///E:/Muslim/Pelayanan/Kirim MitraKarya/Rekom/2023 to 2024/PTPN/PTPN VII/3. Talopino_Net Ref1/Narasi/Net Ref1","Buka")</f>
        <v/>
      </c>
    </row>
    <row r="349">
      <c r="A349" t="inlineStr">
        <is>
          <t>Rekom\2023 to 2024\PTPN\PTPN VII\4. Rejosari_Cetak 1\Narasi\Cetak 1</t>
        </is>
      </c>
      <c r="B349" t="inlineStr">
        <is>
          <t>2023</t>
        </is>
      </c>
      <c r="C349" t="inlineStr">
        <is>
          <t>PTPN</t>
        </is>
      </c>
      <c r="D349" t="inlineStr">
        <is>
          <t>Rekom</t>
        </is>
      </c>
      <c r="E349" t="n">
        <v>2</v>
      </c>
      <c r="F349" s="21">
        <f>HYPERLINK("file:///E:/Muslim/Pelayanan/Kirim MitraKarya/Rekom/2023 to 2024/PTPN/PTPN VII/4. Rejosari_Cetak 1/Narasi/Cetak 1","Buka")</f>
        <v/>
      </c>
    </row>
    <row r="350">
      <c r="A350" t="inlineStr">
        <is>
          <t>Rekom\2023 to 2024\PTPN\PTPN VII\5. Padang Ratu\Lampiran</t>
        </is>
      </c>
      <c r="B350" t="inlineStr">
        <is>
          <t>2023</t>
        </is>
      </c>
      <c r="C350" t="inlineStr">
        <is>
          <t>PTPN</t>
        </is>
      </c>
      <c r="D350" t="inlineStr">
        <is>
          <t>Rekom</t>
        </is>
      </c>
      <c r="E350" t="n">
        <v>2</v>
      </c>
      <c r="F350" s="21">
        <f>HYPERLINK("file:///E:/Muslim/Pelayanan/Kirim MitraKarya/Rekom/2023 to 2024/PTPN/PTPN VII/5. Padang Ratu/Lampiran","Buka")</f>
        <v/>
      </c>
    </row>
    <row r="351">
      <c r="A351" t="inlineStr">
        <is>
          <t>Rekom\2023 to 2024\PTPN\PTPN VII\5. Padang Ratu\Narasi\Cetak 1</t>
        </is>
      </c>
      <c r="B351" t="inlineStr">
        <is>
          <t>2023</t>
        </is>
      </c>
      <c r="C351" t="inlineStr">
        <is>
          <t>PTPN</t>
        </is>
      </c>
      <c r="D351" t="inlineStr">
        <is>
          <t>Rekom</t>
        </is>
      </c>
      <c r="E351" t="n">
        <v>1</v>
      </c>
      <c r="F351" s="21">
        <f>HYPERLINK("file:///E:/Muslim/Pelayanan/Kirim MitraKarya/Rekom/2023 to 2024/PTPN/PTPN VII/5. Padang Ratu/Narasi/Cetak 1","Buka")</f>
        <v/>
      </c>
    </row>
    <row r="352">
      <c r="A352" t="inlineStr">
        <is>
          <t>Rekom\2023 to 2024\PTPN\PTPN XIII\01. Danau Salak</t>
        </is>
      </c>
      <c r="B352" t="inlineStr">
        <is>
          <t>2023</t>
        </is>
      </c>
      <c r="C352" t="inlineStr">
        <is>
          <t>PTPN</t>
        </is>
      </c>
      <c r="D352" t="inlineStr">
        <is>
          <t>Rekom</t>
        </is>
      </c>
      <c r="E352" t="n">
        <v>4</v>
      </c>
      <c r="F352" s="21">
        <f>HYPERLINK("file:///E:/Muslim/Pelayanan/Kirim MitraKarya/Rekom/2023 to 2024/PTPN/PTPN XIII/01. Danau Salak","Buka")</f>
        <v/>
      </c>
    </row>
    <row r="353">
      <c r="A353" t="inlineStr">
        <is>
          <t>Rekom\2023 to 2024\PTPN\PTPN XIII\02. Pamukan</t>
        </is>
      </c>
      <c r="B353" t="inlineStr">
        <is>
          <t>2023</t>
        </is>
      </c>
      <c r="C353" t="inlineStr">
        <is>
          <t>PTPN</t>
        </is>
      </c>
      <c r="D353" t="inlineStr">
        <is>
          <t>Rekom</t>
        </is>
      </c>
      <c r="E353" t="n">
        <v>3</v>
      </c>
      <c r="F353" s="21">
        <f>HYPERLINK("file:///E:/Muslim/Pelayanan/Kirim MitraKarya/Rekom/2023 to 2024/PTPN/PTPN XIII/02. Pamukan","Buka")</f>
        <v/>
      </c>
    </row>
    <row r="354">
      <c r="A354" t="inlineStr">
        <is>
          <t>Rekom\2023 to 2024\PTPN\PTPN XIII\03. Pelaihari</t>
        </is>
      </c>
      <c r="B354" t="inlineStr">
        <is>
          <t>2023</t>
        </is>
      </c>
      <c r="C354" t="inlineStr">
        <is>
          <t>PTPN</t>
        </is>
      </c>
      <c r="D354" t="inlineStr">
        <is>
          <t>Rekom</t>
        </is>
      </c>
      <c r="E354" t="n">
        <v>5</v>
      </c>
      <c r="F354" s="21">
        <f>HYPERLINK("file:///E:/Muslim/Pelayanan/Kirim MitraKarya/Rekom/2023 to 2024/PTPN/PTPN XIII/03. Pelaihari","Buka")</f>
        <v/>
      </c>
    </row>
    <row r="355">
      <c r="A355" t="inlineStr">
        <is>
          <t>Rekom\2024 to 2025\PT\CPKA\03. Gunung Lima\Narasi\Draf</t>
        </is>
      </c>
      <c r="B355" t="inlineStr">
        <is>
          <t>2024</t>
        </is>
      </c>
      <c r="C355" t="inlineStr">
        <is>
          <t>PT</t>
        </is>
      </c>
      <c r="D355" t="inlineStr">
        <is>
          <t>Rekom</t>
        </is>
      </c>
      <c r="E355" t="n">
        <v>1</v>
      </c>
      <c r="F355" s="21">
        <f>HYPERLINK("file:///E:/Muslim/Pelayanan/Kirim MitraKarya/Rekom/2024 to 2025/PT/CPKA/03. Gunung Lima/Narasi/Draf","Buka")</f>
        <v/>
      </c>
    </row>
    <row r="356">
      <c r="A356" t="inlineStr">
        <is>
          <t>Rekom\2024 to 2025\PT\CPKA\03. Gunung Lima\Narasi\Cetak 1</t>
        </is>
      </c>
      <c r="B356" t="inlineStr">
        <is>
          <t>2024</t>
        </is>
      </c>
      <c r="C356" t="inlineStr">
        <is>
          <t>PT</t>
        </is>
      </c>
      <c r="D356" t="inlineStr">
        <is>
          <t>Rekom</t>
        </is>
      </c>
      <c r="E356" t="n">
        <v>2</v>
      </c>
      <c r="F356" s="21">
        <f>HYPERLINK("file:///E:/Muslim/Pelayanan/Kirim MitraKarya/Rekom/2024 to 2025/PT/CPKA/03. Gunung Lima/Narasi/Cetak 1","Buka")</f>
        <v/>
      </c>
    </row>
    <row r="357">
      <c r="A357" t="inlineStr">
        <is>
          <t>Rekom\2024 to 2025\PT\CPKA\03. Gunung Lima\Lampiran</t>
        </is>
      </c>
      <c r="B357" t="inlineStr">
        <is>
          <t>2024</t>
        </is>
      </c>
      <c r="C357" t="inlineStr">
        <is>
          <t>PT</t>
        </is>
      </c>
      <c r="D357" t="inlineStr">
        <is>
          <t>Rekom</t>
        </is>
      </c>
      <c r="E357" t="n">
        <v>1</v>
      </c>
      <c r="F357" s="21">
        <f>HYPERLINK("file:///E:/Muslim/Pelayanan/Kirim MitraKarya/Rekom/2024 to 2025/PT/CPKA/03. Gunung Lima/Lampiran","Buka")</f>
        <v/>
      </c>
    </row>
    <row r="358">
      <c r="A358" t="inlineStr">
        <is>
          <t>Rekom\2024 to 2025\PT\CPKA\01. Jorong\Narasi\Draf</t>
        </is>
      </c>
      <c r="B358" t="inlineStr">
        <is>
          <t>2024</t>
        </is>
      </c>
      <c r="C358" t="inlineStr">
        <is>
          <t>PT</t>
        </is>
      </c>
      <c r="D358" t="inlineStr">
        <is>
          <t>Rekom</t>
        </is>
      </c>
      <c r="E358" t="n">
        <v>1</v>
      </c>
      <c r="F358" s="21">
        <f>HYPERLINK("file:///E:/Muslim/Pelayanan/Kirim MitraKarya/Rekom/2024 to 2025/PT/CPKA/01. Jorong/Narasi/Draf","Buka")</f>
        <v/>
      </c>
    </row>
    <row r="359">
      <c r="A359" t="inlineStr">
        <is>
          <t>Rekom\2024 to 2025\PT\CPKA\01. Jorong\Narasi\Cetak 1</t>
        </is>
      </c>
      <c r="B359" t="inlineStr">
        <is>
          <t>2024</t>
        </is>
      </c>
      <c r="C359" t="inlineStr">
        <is>
          <t>PT</t>
        </is>
      </c>
      <c r="D359" t="inlineStr">
        <is>
          <t>Rekom</t>
        </is>
      </c>
      <c r="E359" t="n">
        <v>2</v>
      </c>
      <c r="F359" s="21">
        <f>HYPERLINK("file:///E:/Muslim/Pelayanan/Kirim MitraKarya/Rekom/2024 to 2025/PT/CPKA/01. Jorong/Narasi/Cetak 1","Buka")</f>
        <v/>
      </c>
    </row>
    <row r="360">
      <c r="A360" t="inlineStr">
        <is>
          <t>Rekom\2024 to 2025\PT\CPKA\01. Jorong\Foto</t>
        </is>
      </c>
      <c r="B360" t="inlineStr">
        <is>
          <t>2024</t>
        </is>
      </c>
      <c r="C360" t="inlineStr">
        <is>
          <t>PT</t>
        </is>
      </c>
      <c r="D360" t="inlineStr">
        <is>
          <t>Rekom</t>
        </is>
      </c>
      <c r="E360" t="n">
        <v>5</v>
      </c>
      <c r="F360" s="21">
        <f>HYPERLINK("file:///E:/Muslim/Pelayanan/Kirim MitraKarya/Rekom/2024 to 2025/PT/CPKA/01. Jorong/Foto","Buka")</f>
        <v/>
      </c>
    </row>
    <row r="361">
      <c r="A361" t="inlineStr">
        <is>
          <t>Rekom\2024 to 2025\PT\CPKA\01. Jorong\Lampiran</t>
        </is>
      </c>
      <c r="B361" t="inlineStr">
        <is>
          <t>2024</t>
        </is>
      </c>
      <c r="C361" t="inlineStr">
        <is>
          <t>PT</t>
        </is>
      </c>
      <c r="D361" t="inlineStr">
        <is>
          <t>Rekom</t>
        </is>
      </c>
      <c r="E361" t="n">
        <v>1</v>
      </c>
      <c r="F361" s="21">
        <f>HYPERLINK("file:///E:/Muslim/Pelayanan/Kirim MitraKarya/Rekom/2024 to 2025/PT/CPKA/01. Jorong/Lampiran","Buka")</f>
        <v/>
      </c>
    </row>
    <row r="362">
      <c r="A362" t="inlineStr">
        <is>
          <t>Rekom\2024 to 2025\PT\CPKA\04. Kintapura\Narasi\Draf</t>
        </is>
      </c>
      <c r="B362" t="inlineStr">
        <is>
          <t>2024</t>
        </is>
      </c>
      <c r="C362" t="inlineStr">
        <is>
          <t>PT</t>
        </is>
      </c>
      <c r="D362" t="inlineStr">
        <is>
          <t>Rekom</t>
        </is>
      </c>
      <c r="E362" t="n">
        <v>1</v>
      </c>
      <c r="F362" s="21">
        <f>HYPERLINK("file:///E:/Muslim/Pelayanan/Kirim MitraKarya/Rekom/2024 to 2025/PT/CPKA/04. Kintapura/Narasi/Draf","Buka")</f>
        <v/>
      </c>
    </row>
    <row r="363">
      <c r="A363" t="inlineStr">
        <is>
          <t>Rekom\2024 to 2025\PT\CPKA\04. Kintapura\Narasi\Cetak 1</t>
        </is>
      </c>
      <c r="B363" t="inlineStr">
        <is>
          <t>2024</t>
        </is>
      </c>
      <c r="C363" t="inlineStr">
        <is>
          <t>PT</t>
        </is>
      </c>
      <c r="D363" t="inlineStr">
        <is>
          <t>Rekom</t>
        </is>
      </c>
      <c r="E363" t="n">
        <v>2</v>
      </c>
      <c r="F363" s="21">
        <f>HYPERLINK("file:///E:/Muslim/Pelayanan/Kirim MitraKarya/Rekom/2024 to 2025/PT/CPKA/04. Kintapura/Narasi/Cetak 1","Buka")</f>
        <v/>
      </c>
    </row>
    <row r="364">
      <c r="A364" t="inlineStr">
        <is>
          <t>Rekom\2024 to 2025\PT\CPKA\04. Kintapura\Lampiran</t>
        </is>
      </c>
      <c r="B364" t="inlineStr">
        <is>
          <t>2024</t>
        </is>
      </c>
      <c r="C364" t="inlineStr">
        <is>
          <t>PT</t>
        </is>
      </c>
      <c r="D364" t="inlineStr">
        <is>
          <t>Rekom</t>
        </is>
      </c>
      <c r="E364" t="n">
        <v>1</v>
      </c>
      <c r="F364" s="21">
        <f>HYPERLINK("file:///E:/Muslim/Pelayanan/Kirim MitraKarya/Rekom/2024 to 2025/PT/CPKA/04. Kintapura/Lampiran","Buka")</f>
        <v/>
      </c>
    </row>
    <row r="365">
      <c r="A365" t="inlineStr">
        <is>
          <t>Rekom\2024 to 2025\PT\CPKA\02. Salaman Estate\Narasi\Draf</t>
        </is>
      </c>
      <c r="B365" t="inlineStr">
        <is>
          <t>2024</t>
        </is>
      </c>
      <c r="C365" t="inlineStr">
        <is>
          <t>PT</t>
        </is>
      </c>
      <c r="D365" t="inlineStr">
        <is>
          <t>Rekom</t>
        </is>
      </c>
      <c r="E365" t="n">
        <v>1</v>
      </c>
      <c r="F365" s="21">
        <f>HYPERLINK("file:///E:/Muslim/Pelayanan/Kirim MitraKarya/Rekom/2024 to 2025/PT/CPKA/02. Salaman Estate/Narasi/Draf","Buka")</f>
        <v/>
      </c>
    </row>
    <row r="366">
      <c r="A366" t="inlineStr">
        <is>
          <t>Rekom\2024 to 2025\PT\CPKA\02. Salaman Estate\Narasi\Cetak 1</t>
        </is>
      </c>
      <c r="B366" t="inlineStr">
        <is>
          <t>2024</t>
        </is>
      </c>
      <c r="C366" t="inlineStr">
        <is>
          <t>PT</t>
        </is>
      </c>
      <c r="D366" t="inlineStr">
        <is>
          <t>Rekom</t>
        </is>
      </c>
      <c r="E366" t="n">
        <v>2</v>
      </c>
      <c r="F366" s="21">
        <f>HYPERLINK("file:///E:/Muslim/Pelayanan/Kirim MitraKarya/Rekom/2024 to 2025/PT/CPKA/02. Salaman Estate/Narasi/Cetak 1","Buka")</f>
        <v/>
      </c>
    </row>
    <row r="367">
      <c r="A367" t="inlineStr">
        <is>
          <t>Rekom\2024 to 2025\PT\CPKA\02. Salaman Estate\Lampiran</t>
        </is>
      </c>
      <c r="B367" t="inlineStr">
        <is>
          <t>2024</t>
        </is>
      </c>
      <c r="C367" t="inlineStr">
        <is>
          <t>PT</t>
        </is>
      </c>
      <c r="D367" t="inlineStr">
        <is>
          <t>Rekom</t>
        </is>
      </c>
      <c r="E367" t="n">
        <v>1</v>
      </c>
      <c r="F367" s="21">
        <f>HYPERLINK("file:///E:/Muslim/Pelayanan/Kirim MitraKarya/Rekom/2024 to 2025/PT/CPKA/02. Salaman Estate/Lampiran","Buka")</f>
        <v/>
      </c>
    </row>
    <row r="368">
      <c r="A368" t="inlineStr">
        <is>
          <t>Pelatihan\2024\BRI\Narasi\Cetak 1</t>
        </is>
      </c>
      <c r="B368" t="inlineStr">
        <is>
          <t>2024</t>
        </is>
      </c>
      <c r="C368" t="inlineStr">
        <is>
          <t>Lainnya</t>
        </is>
      </c>
      <c r="D368" t="inlineStr">
        <is>
          <t>Pelatihan</t>
        </is>
      </c>
      <c r="E368" t="n">
        <v>1</v>
      </c>
      <c r="F368" s="21">
        <f>HYPERLINK("file:///E:/Muslim/Pelayanan/Kirim MitraKarya/Pelatihan/2024/BRI/Narasi/Cetak 1","Buka")</f>
        <v/>
      </c>
    </row>
    <row r="369">
      <c r="A369" t="inlineStr">
        <is>
          <t>Pelatihan\2024\BRI\Narasi\Net</t>
        </is>
      </c>
      <c r="B369" t="inlineStr">
        <is>
          <t>2024</t>
        </is>
      </c>
      <c r="C369" t="inlineStr">
        <is>
          <t>Lainnya</t>
        </is>
      </c>
      <c r="D369" t="inlineStr">
        <is>
          <t>Pelatihan</t>
        </is>
      </c>
      <c r="E369" t="n">
        <v>1</v>
      </c>
      <c r="F369" s="21">
        <f>HYPERLINK("file:///E:/Muslim/Pelayanan/Kirim MitraKarya/Pelatihan/2024/BRI/Narasi/Net","Buka")</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983"/>
  <sheetViews>
    <sheetView topLeftCell="A24" zoomScale="55" zoomScaleNormal="55" workbookViewId="0">
      <selection activeCell="L33" sqref="L33"/>
    </sheetView>
  </sheetViews>
  <sheetFormatPr baseColWidth="8" defaultRowHeight="14.5"/>
  <cols>
    <col width="22" customWidth="1" style="35" min="1" max="1"/>
    <col width="30" customWidth="1" style="35" min="2" max="2"/>
    <col width="28" customWidth="1" style="35" min="3" max="3"/>
    <col width="34" customWidth="1" style="35" min="4" max="4"/>
    <col width="20" customWidth="1" style="35" min="5" max="5"/>
    <col width="44" customWidth="1" style="35" min="6" max="6"/>
    <col width="8" customWidth="1" style="35" min="7" max="7"/>
    <col width="12" customWidth="1" style="35" min="8" max="8"/>
    <col width="10" customWidth="1" style="35" min="9" max="10"/>
    <col width="30" customWidth="1" style="35" min="11" max="11"/>
    <col width="44" customWidth="1" style="35" min="12" max="12"/>
    <col width="12" customWidth="1" style="35" min="13" max="13"/>
  </cols>
  <sheetData>
    <row r="1" ht="29" customHeight="1" s="35">
      <c r="A1" s="23" t="inlineStr">
        <is>
          <t>Regional</t>
        </is>
      </c>
      <c r="B1" s="23" t="inlineStr">
        <is>
          <t>Perusahaan</t>
        </is>
      </c>
      <c r="C1" s="23" t="inlineStr">
        <is>
          <t>Kebun</t>
        </is>
      </c>
      <c r="D1" s="23" t="inlineStr">
        <is>
          <t>Petugas</t>
        </is>
      </c>
      <c r="E1" s="23" t="inlineStr">
        <is>
          <t>TanggalKunjungan</t>
        </is>
      </c>
      <c r="F1" s="23" t="inlineStr">
        <is>
          <t>Kegiatan</t>
        </is>
      </c>
      <c r="G1" s="23" t="inlineStr">
        <is>
          <t>Tahun</t>
        </is>
      </c>
      <c r="H1" s="23" t="inlineStr">
        <is>
          <t>Status</t>
        </is>
      </c>
      <c r="I1" s="23" t="inlineStr">
        <is>
          <t>JumlahKorektor</t>
        </is>
      </c>
      <c r="J1" s="23" t="inlineStr">
        <is>
          <t>AdaKeluar</t>
        </is>
      </c>
      <c r="K1" s="23" t="inlineStr">
        <is>
          <t>KategoriKegiatan</t>
        </is>
      </c>
      <c r="L1" s="23" t="inlineStr">
        <is>
          <t>KorektorPerKebun</t>
        </is>
      </c>
      <c r="M1" s="23" t="inlineStr">
        <is>
          <t>SumberBeban</t>
        </is>
      </c>
    </row>
    <row r="2">
      <c r="A2">
        <f>'DATA DASH'!A2</f>
        <v/>
      </c>
      <c r="B2">
        <f>'DATA DASH'!B2</f>
        <v/>
      </c>
      <c r="C2">
        <f>'DATA DASH'!C2</f>
        <v/>
      </c>
      <c r="D2">
        <f>'DATA DASH'!D2</f>
        <v/>
      </c>
      <c r="E2">
        <f>'DATA DASH'!E2</f>
        <v/>
      </c>
      <c r="F2">
        <f>'DATA DASH'!F2</f>
        <v/>
      </c>
      <c r="G2">
        <f>'DATA DASH'!G2</f>
        <v/>
      </c>
      <c r="H2">
        <f>'DATA DASH'!H2</f>
        <v/>
      </c>
      <c r="I2">
        <f>'DATA DASH'!I2</f>
        <v/>
      </c>
      <c r="J2">
        <f>'DATA DASH'!J2</f>
        <v/>
      </c>
      <c r="K2">
        <f>'DATA DASH'!K2</f>
        <v/>
      </c>
      <c r="L2">
        <f>'DATA DASH'!L2</f>
        <v/>
      </c>
      <c r="M2">
        <f>'DATA DASH'!M2</f>
        <v/>
      </c>
    </row>
    <row r="3">
      <c r="A3">
        <f>'DATA DASH'!A3</f>
        <v/>
      </c>
      <c r="B3">
        <f>'DATA DASH'!B3</f>
        <v/>
      </c>
      <c r="C3">
        <f>'DATA DASH'!C3</f>
        <v/>
      </c>
      <c r="D3">
        <f>'DATA DASH'!D3</f>
        <v/>
      </c>
      <c r="E3">
        <f>'DATA DASH'!E3</f>
        <v/>
      </c>
      <c r="F3">
        <f>'DATA DASH'!F3</f>
        <v/>
      </c>
      <c r="G3">
        <f>'DATA DASH'!G3</f>
        <v/>
      </c>
      <c r="H3">
        <f>'DATA DASH'!H3</f>
        <v/>
      </c>
      <c r="I3">
        <f>'DATA DASH'!I3</f>
        <v/>
      </c>
      <c r="J3">
        <f>'DATA DASH'!J3</f>
        <v/>
      </c>
      <c r="K3">
        <f>'DATA DASH'!K3</f>
        <v/>
      </c>
      <c r="L3">
        <f>'DATA DASH'!L3</f>
        <v/>
      </c>
      <c r="M3">
        <f>'DATA DASH'!M3</f>
        <v/>
      </c>
    </row>
    <row r="4">
      <c r="A4">
        <f>'DATA DASH'!A4</f>
        <v/>
      </c>
      <c r="B4">
        <f>'DATA DASH'!B4</f>
        <v/>
      </c>
      <c r="C4">
        <f>'DATA DASH'!C4</f>
        <v/>
      </c>
      <c r="D4">
        <f>'DATA DASH'!D4</f>
        <v/>
      </c>
      <c r="E4">
        <f>'DATA DASH'!E4</f>
        <v/>
      </c>
      <c r="F4">
        <f>'DATA DASH'!F4</f>
        <v/>
      </c>
      <c r="G4">
        <f>'DATA DASH'!G4</f>
        <v/>
      </c>
      <c r="H4">
        <f>'DATA DASH'!H4</f>
        <v/>
      </c>
      <c r="I4">
        <f>'DATA DASH'!I4</f>
        <v/>
      </c>
      <c r="J4">
        <f>'DATA DASH'!J4</f>
        <v/>
      </c>
      <c r="K4">
        <f>'DATA DASH'!K4</f>
        <v/>
      </c>
      <c r="L4">
        <f>'DATA DASH'!L4</f>
        <v/>
      </c>
      <c r="M4">
        <f>'DATA DASH'!M4</f>
        <v/>
      </c>
    </row>
    <row r="5">
      <c r="A5">
        <f>'DATA DASH'!A5</f>
        <v/>
      </c>
      <c r="B5">
        <f>'DATA DASH'!B5</f>
        <v/>
      </c>
      <c r="C5">
        <f>'DATA DASH'!C5</f>
        <v/>
      </c>
      <c r="D5">
        <f>'DATA DASH'!D5</f>
        <v/>
      </c>
      <c r="E5">
        <f>'DATA DASH'!E5</f>
        <v/>
      </c>
      <c r="F5">
        <f>'DATA DASH'!F5</f>
        <v/>
      </c>
      <c r="G5">
        <f>'DATA DASH'!G5</f>
        <v/>
      </c>
      <c r="H5">
        <f>'DATA DASH'!H5</f>
        <v/>
      </c>
      <c r="I5">
        <f>'DATA DASH'!I5</f>
        <v/>
      </c>
      <c r="J5">
        <f>'DATA DASH'!J5</f>
        <v/>
      </c>
      <c r="K5">
        <f>'DATA DASH'!K5</f>
        <v/>
      </c>
      <c r="L5">
        <f>'DATA DASH'!L5</f>
        <v/>
      </c>
      <c r="M5">
        <f>'DATA DASH'!M5</f>
        <v/>
      </c>
    </row>
    <row r="6">
      <c r="A6">
        <f>'DATA DASH'!A6</f>
        <v/>
      </c>
      <c r="B6">
        <f>'DATA DASH'!B6</f>
        <v/>
      </c>
      <c r="C6">
        <f>'DATA DASH'!C6</f>
        <v/>
      </c>
      <c r="D6">
        <f>'DATA DASH'!D6</f>
        <v/>
      </c>
      <c r="E6">
        <f>'DATA DASH'!E6</f>
        <v/>
      </c>
      <c r="F6">
        <f>'DATA DASH'!F6</f>
        <v/>
      </c>
      <c r="G6">
        <f>'DATA DASH'!G6</f>
        <v/>
      </c>
      <c r="H6">
        <f>'DATA DASH'!H6</f>
        <v/>
      </c>
      <c r="I6">
        <f>'DATA DASH'!I6</f>
        <v/>
      </c>
      <c r="J6">
        <f>'DATA DASH'!J6</f>
        <v/>
      </c>
      <c r="K6">
        <f>'DATA DASH'!K6</f>
        <v/>
      </c>
      <c r="L6">
        <f>'DATA DASH'!L6</f>
        <v/>
      </c>
      <c r="M6">
        <f>'DATA DASH'!M6</f>
        <v/>
      </c>
    </row>
    <row r="7">
      <c r="A7">
        <f>'DATA DASH'!A7</f>
        <v/>
      </c>
      <c r="B7">
        <f>'DATA DASH'!B7</f>
        <v/>
      </c>
      <c r="C7">
        <f>'DATA DASH'!C7</f>
        <v/>
      </c>
      <c r="D7">
        <f>'DATA DASH'!D7</f>
        <v/>
      </c>
      <c r="E7">
        <f>'DATA DASH'!E7</f>
        <v/>
      </c>
      <c r="F7">
        <f>'DATA DASH'!F7</f>
        <v/>
      </c>
      <c r="G7">
        <f>'DATA DASH'!G7</f>
        <v/>
      </c>
      <c r="H7">
        <f>'DATA DASH'!H7</f>
        <v/>
      </c>
      <c r="I7">
        <f>'DATA DASH'!I7</f>
        <v/>
      </c>
      <c r="J7">
        <f>'DATA DASH'!J7</f>
        <v/>
      </c>
      <c r="K7">
        <f>'DATA DASH'!K7</f>
        <v/>
      </c>
      <c r="L7">
        <f>'DATA DASH'!L7</f>
        <v/>
      </c>
      <c r="M7">
        <f>'DATA DASH'!M7</f>
        <v/>
      </c>
    </row>
    <row r="8">
      <c r="A8">
        <f>'DATA DASH'!A8</f>
        <v/>
      </c>
      <c r="B8">
        <f>'DATA DASH'!B8</f>
        <v/>
      </c>
      <c r="C8">
        <f>'DATA DASH'!C8</f>
        <v/>
      </c>
      <c r="D8">
        <f>'DATA DASH'!D8</f>
        <v/>
      </c>
      <c r="E8">
        <f>'DATA DASH'!E8</f>
        <v/>
      </c>
      <c r="F8">
        <f>'DATA DASH'!F8</f>
        <v/>
      </c>
      <c r="G8">
        <f>'DATA DASH'!G8</f>
        <v/>
      </c>
      <c r="H8">
        <f>'DATA DASH'!H8</f>
        <v/>
      </c>
      <c r="I8">
        <f>'DATA DASH'!I8</f>
        <v/>
      </c>
      <c r="J8">
        <f>'DATA DASH'!J8</f>
        <v/>
      </c>
      <c r="K8">
        <f>'DATA DASH'!K8</f>
        <v/>
      </c>
      <c r="L8">
        <f>'DATA DASH'!L8</f>
        <v/>
      </c>
      <c r="M8">
        <f>'DATA DASH'!M8</f>
        <v/>
      </c>
    </row>
    <row r="9">
      <c r="A9">
        <f>'DATA DASH'!A9</f>
        <v/>
      </c>
      <c r="B9">
        <f>'DATA DASH'!B9</f>
        <v/>
      </c>
      <c r="C9">
        <f>'DATA DASH'!C9</f>
        <v/>
      </c>
      <c r="D9">
        <f>'DATA DASH'!D9</f>
        <v/>
      </c>
      <c r="E9">
        <f>'DATA DASH'!E9</f>
        <v/>
      </c>
      <c r="F9">
        <f>'DATA DASH'!F9</f>
        <v/>
      </c>
      <c r="G9">
        <f>'DATA DASH'!G9</f>
        <v/>
      </c>
      <c r="H9">
        <f>'DATA DASH'!H9</f>
        <v/>
      </c>
      <c r="I9">
        <f>'DATA DASH'!I9</f>
        <v/>
      </c>
      <c r="J9">
        <f>'DATA DASH'!J9</f>
        <v/>
      </c>
      <c r="K9">
        <f>'DATA DASH'!K9</f>
        <v/>
      </c>
      <c r="L9">
        <f>'DATA DASH'!L9</f>
        <v/>
      </c>
      <c r="M9">
        <f>'DATA DASH'!M9</f>
        <v/>
      </c>
    </row>
    <row r="10">
      <c r="A10">
        <f>'DATA DASH'!A10</f>
        <v/>
      </c>
      <c r="B10">
        <f>'DATA DASH'!B10</f>
        <v/>
      </c>
      <c r="C10">
        <f>'DATA DASH'!C10</f>
        <v/>
      </c>
      <c r="D10">
        <f>'DATA DASH'!D10</f>
        <v/>
      </c>
      <c r="E10">
        <f>'DATA DASH'!E10</f>
        <v/>
      </c>
      <c r="F10">
        <f>'DATA DASH'!F10</f>
        <v/>
      </c>
      <c r="G10">
        <f>'DATA DASH'!G10</f>
        <v/>
      </c>
      <c r="H10">
        <f>'DATA DASH'!H10</f>
        <v/>
      </c>
      <c r="I10">
        <f>'DATA DASH'!I10</f>
        <v/>
      </c>
      <c r="J10">
        <f>'DATA DASH'!J10</f>
        <v/>
      </c>
      <c r="K10">
        <f>'DATA DASH'!K10</f>
        <v/>
      </c>
      <c r="L10">
        <f>'DATA DASH'!L10</f>
        <v/>
      </c>
      <c r="M10">
        <f>'DATA DASH'!M10</f>
        <v/>
      </c>
    </row>
    <row r="11">
      <c r="A11">
        <f>'DATA DASH'!A11</f>
        <v/>
      </c>
      <c r="B11">
        <f>'DATA DASH'!B11</f>
        <v/>
      </c>
      <c r="C11">
        <f>'DATA DASH'!C11</f>
        <v/>
      </c>
      <c r="D11">
        <f>'DATA DASH'!D11</f>
        <v/>
      </c>
      <c r="E11">
        <f>'DATA DASH'!E11</f>
        <v/>
      </c>
      <c r="F11">
        <f>'DATA DASH'!F11</f>
        <v/>
      </c>
      <c r="G11">
        <f>'DATA DASH'!G11</f>
        <v/>
      </c>
      <c r="H11">
        <f>'DATA DASH'!H11</f>
        <v/>
      </c>
      <c r="I11">
        <f>'DATA DASH'!I11</f>
        <v/>
      </c>
      <c r="J11">
        <f>'DATA DASH'!J11</f>
        <v/>
      </c>
      <c r="K11">
        <f>'DATA DASH'!K11</f>
        <v/>
      </c>
      <c r="L11">
        <f>'DATA DASH'!L11</f>
        <v/>
      </c>
      <c r="M11">
        <f>'DATA DASH'!M11</f>
        <v/>
      </c>
    </row>
    <row r="12">
      <c r="A12">
        <f>'DATA DASH'!A12</f>
        <v/>
      </c>
      <c r="B12">
        <f>'DATA DASH'!B12</f>
        <v/>
      </c>
      <c r="C12">
        <f>'DATA DASH'!C12</f>
        <v/>
      </c>
      <c r="D12">
        <f>'DATA DASH'!D12</f>
        <v/>
      </c>
      <c r="E12">
        <f>'DATA DASH'!E12</f>
        <v/>
      </c>
      <c r="F12">
        <f>'DATA DASH'!F12</f>
        <v/>
      </c>
      <c r="G12">
        <f>'DATA DASH'!G12</f>
        <v/>
      </c>
      <c r="H12">
        <f>'DATA DASH'!H12</f>
        <v/>
      </c>
      <c r="I12">
        <f>'DATA DASH'!I12</f>
        <v/>
      </c>
      <c r="J12">
        <f>'DATA DASH'!J12</f>
        <v/>
      </c>
      <c r="K12">
        <f>'DATA DASH'!K12</f>
        <v/>
      </c>
      <c r="L12">
        <f>'DATA DASH'!L12</f>
        <v/>
      </c>
      <c r="M12">
        <f>'DATA DASH'!M12</f>
        <v/>
      </c>
    </row>
    <row r="13">
      <c r="A13">
        <f>'DATA DASH'!A13</f>
        <v/>
      </c>
      <c r="B13">
        <f>'DATA DASH'!B13</f>
        <v/>
      </c>
      <c r="C13">
        <f>'DATA DASH'!C13</f>
        <v/>
      </c>
      <c r="D13">
        <f>'DATA DASH'!D13</f>
        <v/>
      </c>
      <c r="E13">
        <f>'DATA DASH'!E13</f>
        <v/>
      </c>
      <c r="F13">
        <f>'DATA DASH'!F13</f>
        <v/>
      </c>
      <c r="G13">
        <f>'DATA DASH'!G13</f>
        <v/>
      </c>
      <c r="H13">
        <f>'DATA DASH'!H13</f>
        <v/>
      </c>
      <c r="I13">
        <f>'DATA DASH'!I13</f>
        <v/>
      </c>
      <c r="J13">
        <f>'DATA DASH'!J13</f>
        <v/>
      </c>
      <c r="K13">
        <f>'DATA DASH'!K13</f>
        <v/>
      </c>
      <c r="L13">
        <f>'DATA DASH'!L13</f>
        <v/>
      </c>
      <c r="M13">
        <f>'DATA DASH'!M13</f>
        <v/>
      </c>
    </row>
    <row r="14">
      <c r="A14">
        <f>'DATA DASH'!A14</f>
        <v/>
      </c>
      <c r="B14">
        <f>'DATA DASH'!B14</f>
        <v/>
      </c>
      <c r="C14">
        <f>'DATA DASH'!C14</f>
        <v/>
      </c>
      <c r="D14">
        <f>'DATA DASH'!D14</f>
        <v/>
      </c>
      <c r="E14">
        <f>'DATA DASH'!E14</f>
        <v/>
      </c>
      <c r="F14">
        <f>'DATA DASH'!F14</f>
        <v/>
      </c>
      <c r="G14">
        <f>'DATA DASH'!G14</f>
        <v/>
      </c>
      <c r="H14">
        <f>'DATA DASH'!H14</f>
        <v/>
      </c>
      <c r="I14">
        <f>'DATA DASH'!I14</f>
        <v/>
      </c>
      <c r="J14">
        <f>'DATA DASH'!J14</f>
        <v/>
      </c>
      <c r="K14">
        <f>'DATA DASH'!K14</f>
        <v/>
      </c>
      <c r="L14">
        <f>'DATA DASH'!L14</f>
        <v/>
      </c>
      <c r="M14">
        <f>'DATA DASH'!M14</f>
        <v/>
      </c>
    </row>
    <row r="15">
      <c r="A15">
        <f>'DATA DASH'!A15</f>
        <v/>
      </c>
      <c r="B15">
        <f>'DATA DASH'!B15</f>
        <v/>
      </c>
      <c r="C15">
        <f>'DATA DASH'!C15</f>
        <v/>
      </c>
      <c r="D15">
        <f>'DATA DASH'!D15</f>
        <v/>
      </c>
      <c r="E15">
        <f>'DATA DASH'!E15</f>
        <v/>
      </c>
      <c r="F15">
        <f>'DATA DASH'!F15</f>
        <v/>
      </c>
      <c r="G15">
        <f>'DATA DASH'!G15</f>
        <v/>
      </c>
      <c r="H15">
        <f>'DATA DASH'!H15</f>
        <v/>
      </c>
      <c r="I15">
        <f>'DATA DASH'!I15</f>
        <v/>
      </c>
      <c r="J15">
        <f>'DATA DASH'!J15</f>
        <v/>
      </c>
      <c r="K15">
        <f>'DATA DASH'!K15</f>
        <v/>
      </c>
      <c r="L15">
        <f>'DATA DASH'!L15</f>
        <v/>
      </c>
      <c r="M15">
        <f>'DATA DASH'!M15</f>
        <v/>
      </c>
    </row>
    <row r="16">
      <c r="A16">
        <f>'DATA DASH'!A16</f>
        <v/>
      </c>
      <c r="B16">
        <f>'DATA DASH'!B16</f>
        <v/>
      </c>
      <c r="C16">
        <f>'DATA DASH'!C16</f>
        <v/>
      </c>
      <c r="D16">
        <f>'DATA DASH'!D16</f>
        <v/>
      </c>
      <c r="E16">
        <f>'DATA DASH'!E16</f>
        <v/>
      </c>
      <c r="F16">
        <f>'DATA DASH'!F16</f>
        <v/>
      </c>
      <c r="G16">
        <f>'DATA DASH'!G16</f>
        <v/>
      </c>
      <c r="H16">
        <f>'DATA DASH'!H16</f>
        <v/>
      </c>
      <c r="I16">
        <f>'DATA DASH'!I16</f>
        <v/>
      </c>
      <c r="J16">
        <f>'DATA DASH'!J16</f>
        <v/>
      </c>
      <c r="K16">
        <f>'DATA DASH'!K16</f>
        <v/>
      </c>
      <c r="L16">
        <f>'DATA DASH'!L16</f>
        <v/>
      </c>
      <c r="M16">
        <f>'DATA DASH'!M16</f>
        <v/>
      </c>
    </row>
    <row r="17">
      <c r="A17">
        <f>'DATA DASH'!A17</f>
        <v/>
      </c>
      <c r="B17">
        <f>'DATA DASH'!B17</f>
        <v/>
      </c>
      <c r="C17">
        <f>'DATA DASH'!C17</f>
        <v/>
      </c>
      <c r="D17">
        <f>'DATA DASH'!D17</f>
        <v/>
      </c>
      <c r="E17">
        <f>'DATA DASH'!E17</f>
        <v/>
      </c>
      <c r="F17">
        <f>'DATA DASH'!F17</f>
        <v/>
      </c>
      <c r="G17">
        <f>'DATA DASH'!G17</f>
        <v/>
      </c>
      <c r="H17">
        <f>'DATA DASH'!H17</f>
        <v/>
      </c>
      <c r="I17">
        <f>'DATA DASH'!I17</f>
        <v/>
      </c>
      <c r="J17">
        <f>'DATA DASH'!J17</f>
        <v/>
      </c>
      <c r="K17">
        <f>'DATA DASH'!K17</f>
        <v/>
      </c>
      <c r="L17">
        <f>'DATA DASH'!L17</f>
        <v/>
      </c>
      <c r="M17">
        <f>'DATA DASH'!M17</f>
        <v/>
      </c>
    </row>
    <row r="18">
      <c r="A18">
        <f>'DATA DASH'!A18</f>
        <v/>
      </c>
      <c r="B18">
        <f>'DATA DASH'!B18</f>
        <v/>
      </c>
      <c r="C18">
        <f>'DATA DASH'!C18</f>
        <v/>
      </c>
      <c r="D18">
        <f>'DATA DASH'!D18</f>
        <v/>
      </c>
      <c r="E18">
        <f>'DATA DASH'!E18</f>
        <v/>
      </c>
      <c r="F18">
        <f>'DATA DASH'!F18</f>
        <v/>
      </c>
      <c r="G18">
        <f>'DATA DASH'!G18</f>
        <v/>
      </c>
      <c r="H18">
        <f>'DATA DASH'!H18</f>
        <v/>
      </c>
      <c r="I18">
        <f>'DATA DASH'!I18</f>
        <v/>
      </c>
      <c r="J18">
        <f>'DATA DASH'!J18</f>
        <v/>
      </c>
      <c r="K18">
        <f>'DATA DASH'!K18</f>
        <v/>
      </c>
      <c r="L18">
        <f>'DATA DASH'!L18</f>
        <v/>
      </c>
      <c r="M18">
        <f>'DATA DASH'!M18</f>
        <v/>
      </c>
    </row>
    <row r="19">
      <c r="A19">
        <f>'DATA DASH'!A19</f>
        <v/>
      </c>
      <c r="B19">
        <f>'DATA DASH'!B19</f>
        <v/>
      </c>
      <c r="C19">
        <f>'DATA DASH'!C19</f>
        <v/>
      </c>
      <c r="D19">
        <f>'DATA DASH'!D19</f>
        <v/>
      </c>
      <c r="E19">
        <f>'DATA DASH'!E19</f>
        <v/>
      </c>
      <c r="F19">
        <f>'DATA DASH'!F19</f>
        <v/>
      </c>
      <c r="G19">
        <f>'DATA DASH'!G19</f>
        <v/>
      </c>
      <c r="H19">
        <f>'DATA DASH'!H19</f>
        <v/>
      </c>
      <c r="I19">
        <f>'DATA DASH'!I19</f>
        <v/>
      </c>
      <c r="J19">
        <f>'DATA DASH'!J19</f>
        <v/>
      </c>
      <c r="K19">
        <f>'DATA DASH'!K19</f>
        <v/>
      </c>
      <c r="L19">
        <f>'DATA DASH'!L19</f>
        <v/>
      </c>
      <c r="M19">
        <f>'DATA DASH'!M19</f>
        <v/>
      </c>
    </row>
    <row r="20">
      <c r="A20">
        <f>'DATA DASH'!A20</f>
        <v/>
      </c>
      <c r="B20">
        <f>'DATA DASH'!B20</f>
        <v/>
      </c>
      <c r="C20">
        <f>'DATA DASH'!C20</f>
        <v/>
      </c>
      <c r="D20">
        <f>'DATA DASH'!D20</f>
        <v/>
      </c>
      <c r="E20">
        <f>'DATA DASH'!E20</f>
        <v/>
      </c>
      <c r="F20">
        <f>'DATA DASH'!F20</f>
        <v/>
      </c>
      <c r="G20">
        <f>'DATA DASH'!G20</f>
        <v/>
      </c>
      <c r="H20">
        <f>'DATA DASH'!H20</f>
        <v/>
      </c>
      <c r="I20">
        <f>'DATA DASH'!I20</f>
        <v/>
      </c>
      <c r="J20">
        <f>'DATA DASH'!J20</f>
        <v/>
      </c>
      <c r="K20">
        <f>'DATA DASH'!K20</f>
        <v/>
      </c>
      <c r="L20">
        <f>'DATA DASH'!L20</f>
        <v/>
      </c>
      <c r="M20">
        <f>'DATA DASH'!M20</f>
        <v/>
      </c>
    </row>
    <row r="21">
      <c r="A21">
        <f>'DATA DASH'!A21</f>
        <v/>
      </c>
      <c r="B21">
        <f>'DATA DASH'!B21</f>
        <v/>
      </c>
      <c r="C21">
        <f>'DATA DASH'!C21</f>
        <v/>
      </c>
      <c r="D21">
        <f>'DATA DASH'!D21</f>
        <v/>
      </c>
      <c r="E21">
        <f>'DATA DASH'!E21</f>
        <v/>
      </c>
      <c r="F21">
        <f>'DATA DASH'!F21</f>
        <v/>
      </c>
      <c r="G21">
        <f>'DATA DASH'!G21</f>
        <v/>
      </c>
      <c r="H21">
        <f>'DATA DASH'!H21</f>
        <v/>
      </c>
      <c r="I21">
        <f>'DATA DASH'!I21</f>
        <v/>
      </c>
      <c r="J21">
        <f>'DATA DASH'!J21</f>
        <v/>
      </c>
      <c r="K21">
        <f>'DATA DASH'!K21</f>
        <v/>
      </c>
      <c r="L21">
        <f>'DATA DASH'!L21</f>
        <v/>
      </c>
      <c r="M21">
        <f>'DATA DASH'!M21</f>
        <v/>
      </c>
    </row>
    <row r="22">
      <c r="A22">
        <f>'DATA DASH'!A22</f>
        <v/>
      </c>
      <c r="B22">
        <f>'DATA DASH'!B22</f>
        <v/>
      </c>
      <c r="C22">
        <f>'DATA DASH'!C22</f>
        <v/>
      </c>
      <c r="D22">
        <f>'DATA DASH'!D22</f>
        <v/>
      </c>
      <c r="E22">
        <f>'DATA DASH'!E22</f>
        <v/>
      </c>
      <c r="F22">
        <f>'DATA DASH'!F22</f>
        <v/>
      </c>
      <c r="G22">
        <f>'DATA DASH'!G22</f>
        <v/>
      </c>
      <c r="H22">
        <f>'DATA DASH'!H22</f>
        <v/>
      </c>
      <c r="I22">
        <f>'DATA DASH'!I22</f>
        <v/>
      </c>
      <c r="J22">
        <f>'DATA DASH'!J22</f>
        <v/>
      </c>
      <c r="K22">
        <f>'DATA DASH'!K22</f>
        <v/>
      </c>
      <c r="L22">
        <f>'DATA DASH'!L22</f>
        <v/>
      </c>
      <c r="M22">
        <f>'DATA DASH'!M22</f>
        <v/>
      </c>
    </row>
    <row r="23">
      <c r="A23">
        <f>'DATA DASH'!A23</f>
        <v/>
      </c>
      <c r="B23">
        <f>'DATA DASH'!B23</f>
        <v/>
      </c>
      <c r="C23">
        <f>'DATA DASH'!C23</f>
        <v/>
      </c>
      <c r="D23">
        <f>'DATA DASH'!D23</f>
        <v/>
      </c>
      <c r="E23">
        <f>'DATA DASH'!E23</f>
        <v/>
      </c>
      <c r="F23">
        <f>'DATA DASH'!F23</f>
        <v/>
      </c>
      <c r="G23">
        <f>'DATA DASH'!G23</f>
        <v/>
      </c>
      <c r="H23">
        <f>'DATA DASH'!H23</f>
        <v/>
      </c>
      <c r="I23">
        <f>'DATA DASH'!I23</f>
        <v/>
      </c>
      <c r="J23">
        <f>'DATA DASH'!J23</f>
        <v/>
      </c>
      <c r="K23">
        <f>'DATA DASH'!K23</f>
        <v/>
      </c>
      <c r="L23">
        <f>'DATA DASH'!L23</f>
        <v/>
      </c>
      <c r="M23">
        <f>'DATA DASH'!M23</f>
        <v/>
      </c>
    </row>
    <row r="24">
      <c r="A24">
        <f>'DATA DASH'!A24</f>
        <v/>
      </c>
      <c r="B24">
        <f>'DATA DASH'!B24</f>
        <v/>
      </c>
      <c r="C24">
        <f>'DATA DASH'!C24</f>
        <v/>
      </c>
      <c r="D24">
        <f>'DATA DASH'!D24</f>
        <v/>
      </c>
      <c r="E24">
        <f>'DATA DASH'!E24</f>
        <v/>
      </c>
      <c r="F24">
        <f>'DATA DASH'!F24</f>
        <v/>
      </c>
      <c r="G24">
        <f>'DATA DASH'!G24</f>
        <v/>
      </c>
      <c r="H24">
        <f>'DATA DASH'!H24</f>
        <v/>
      </c>
      <c r="I24">
        <f>'DATA DASH'!I24</f>
        <v/>
      </c>
      <c r="J24">
        <f>'DATA DASH'!J24</f>
        <v/>
      </c>
      <c r="K24">
        <f>'DATA DASH'!K24</f>
        <v/>
      </c>
      <c r="L24">
        <f>'DATA DASH'!L24</f>
        <v/>
      </c>
      <c r="M24">
        <f>'DATA DASH'!M24</f>
        <v/>
      </c>
    </row>
    <row r="25">
      <c r="A25">
        <f>'DATA DASH'!A25</f>
        <v/>
      </c>
      <c r="B25">
        <f>'DATA DASH'!B25</f>
        <v/>
      </c>
      <c r="C25">
        <f>'DATA DASH'!C25</f>
        <v/>
      </c>
      <c r="D25">
        <f>'DATA DASH'!D25</f>
        <v/>
      </c>
      <c r="E25">
        <f>'DATA DASH'!E25</f>
        <v/>
      </c>
      <c r="F25">
        <f>'DATA DASH'!F25</f>
        <v/>
      </c>
      <c r="G25">
        <f>'DATA DASH'!G25</f>
        <v/>
      </c>
      <c r="H25">
        <f>'DATA DASH'!H25</f>
        <v/>
      </c>
      <c r="I25">
        <f>'DATA DASH'!I25</f>
        <v/>
      </c>
      <c r="J25">
        <f>'DATA DASH'!J25</f>
        <v/>
      </c>
      <c r="K25">
        <f>'DATA DASH'!K25</f>
        <v/>
      </c>
      <c r="L25">
        <f>'DATA DASH'!L25</f>
        <v/>
      </c>
      <c r="M25">
        <f>'DATA DASH'!M25</f>
        <v/>
      </c>
    </row>
    <row r="26">
      <c r="A26">
        <f>'DATA DASH'!A26</f>
        <v/>
      </c>
      <c r="B26">
        <f>'DATA DASH'!B26</f>
        <v/>
      </c>
      <c r="C26">
        <f>'DATA DASH'!C26</f>
        <v/>
      </c>
      <c r="D26">
        <f>'DATA DASH'!D26</f>
        <v/>
      </c>
      <c r="E26">
        <f>'DATA DASH'!E26</f>
        <v/>
      </c>
      <c r="F26">
        <f>'DATA DASH'!F26</f>
        <v/>
      </c>
      <c r="G26">
        <f>'DATA DASH'!G26</f>
        <v/>
      </c>
      <c r="H26">
        <f>'DATA DASH'!H26</f>
        <v/>
      </c>
      <c r="I26">
        <f>'DATA DASH'!I26</f>
        <v/>
      </c>
      <c r="J26">
        <f>'DATA DASH'!J26</f>
        <v/>
      </c>
      <c r="K26">
        <f>'DATA DASH'!K26</f>
        <v/>
      </c>
      <c r="L26">
        <f>'DATA DASH'!L26</f>
        <v/>
      </c>
      <c r="M26">
        <f>'DATA DASH'!M26</f>
        <v/>
      </c>
    </row>
    <row r="27">
      <c r="A27">
        <f>'DATA DASH'!A27</f>
        <v/>
      </c>
      <c r="B27">
        <f>'DATA DASH'!B27</f>
        <v/>
      </c>
      <c r="C27">
        <f>'DATA DASH'!C27</f>
        <v/>
      </c>
      <c r="D27">
        <f>'DATA DASH'!D27</f>
        <v/>
      </c>
      <c r="E27">
        <f>'DATA DASH'!E27</f>
        <v/>
      </c>
      <c r="F27">
        <f>'DATA DASH'!F27</f>
        <v/>
      </c>
      <c r="G27">
        <f>'DATA DASH'!G27</f>
        <v/>
      </c>
      <c r="H27">
        <f>'DATA DASH'!H27</f>
        <v/>
      </c>
      <c r="I27">
        <f>'DATA DASH'!I27</f>
        <v/>
      </c>
      <c r="J27">
        <f>'DATA DASH'!J27</f>
        <v/>
      </c>
      <c r="K27">
        <f>'DATA DASH'!K27</f>
        <v/>
      </c>
      <c r="L27">
        <f>'DATA DASH'!L27</f>
        <v/>
      </c>
      <c r="M27">
        <f>'DATA DASH'!M27</f>
        <v/>
      </c>
    </row>
    <row r="28">
      <c r="A28">
        <f>'DATA DASH'!A28</f>
        <v/>
      </c>
      <c r="B28">
        <f>'DATA DASH'!B28</f>
        <v/>
      </c>
      <c r="C28">
        <f>'DATA DASH'!C28</f>
        <v/>
      </c>
      <c r="D28">
        <f>'DATA DASH'!D28</f>
        <v/>
      </c>
      <c r="E28">
        <f>'DATA DASH'!E28</f>
        <v/>
      </c>
      <c r="F28">
        <f>'DATA DASH'!F28</f>
        <v/>
      </c>
      <c r="G28">
        <f>'DATA DASH'!G28</f>
        <v/>
      </c>
      <c r="H28">
        <f>'DATA DASH'!H28</f>
        <v/>
      </c>
      <c r="I28">
        <f>'DATA DASH'!I28</f>
        <v/>
      </c>
      <c r="J28">
        <f>'DATA DASH'!J28</f>
        <v/>
      </c>
      <c r="K28">
        <f>'DATA DASH'!K28</f>
        <v/>
      </c>
      <c r="L28">
        <f>'DATA DASH'!L28</f>
        <v/>
      </c>
      <c r="M28">
        <f>'DATA DASH'!M28</f>
        <v/>
      </c>
    </row>
    <row r="29">
      <c r="A29">
        <f>'DATA DASH'!A29</f>
        <v/>
      </c>
      <c r="B29">
        <f>'DATA DASH'!B29</f>
        <v/>
      </c>
      <c r="C29">
        <f>'DATA DASH'!C29</f>
        <v/>
      </c>
      <c r="D29">
        <f>'DATA DASH'!D29</f>
        <v/>
      </c>
      <c r="E29">
        <f>'DATA DASH'!E29</f>
        <v/>
      </c>
      <c r="F29">
        <f>'DATA DASH'!F29</f>
        <v/>
      </c>
      <c r="G29">
        <f>'DATA DASH'!G29</f>
        <v/>
      </c>
      <c r="H29">
        <f>'DATA DASH'!H29</f>
        <v/>
      </c>
      <c r="I29">
        <f>'DATA DASH'!I29</f>
        <v/>
      </c>
      <c r="J29">
        <f>'DATA DASH'!J29</f>
        <v/>
      </c>
      <c r="K29">
        <f>'DATA DASH'!K29</f>
        <v/>
      </c>
      <c r="L29">
        <f>'DATA DASH'!L29</f>
        <v/>
      </c>
      <c r="M29">
        <f>'DATA DASH'!M29</f>
        <v/>
      </c>
    </row>
    <row r="30">
      <c r="A30">
        <f>'DATA DASH'!A30</f>
        <v/>
      </c>
      <c r="B30">
        <f>'DATA DASH'!B30</f>
        <v/>
      </c>
      <c r="C30">
        <f>'DATA DASH'!C30</f>
        <v/>
      </c>
      <c r="D30">
        <f>'DATA DASH'!D30</f>
        <v/>
      </c>
      <c r="E30">
        <f>'DATA DASH'!E30</f>
        <v/>
      </c>
      <c r="F30">
        <f>'DATA DASH'!F30</f>
        <v/>
      </c>
      <c r="G30">
        <f>'DATA DASH'!G30</f>
        <v/>
      </c>
      <c r="H30">
        <f>'DATA DASH'!H30</f>
        <v/>
      </c>
      <c r="I30">
        <f>'DATA DASH'!I30</f>
        <v/>
      </c>
      <c r="J30">
        <f>'DATA DASH'!J30</f>
        <v/>
      </c>
      <c r="K30">
        <f>'DATA DASH'!K30</f>
        <v/>
      </c>
      <c r="L30">
        <f>'DATA DASH'!L30</f>
        <v/>
      </c>
      <c r="M30">
        <f>'DATA DASH'!M30</f>
        <v/>
      </c>
    </row>
    <row r="31">
      <c r="A31">
        <f>'DATA DASH'!A31</f>
        <v/>
      </c>
      <c r="B31">
        <f>'DATA DASH'!B31</f>
        <v/>
      </c>
      <c r="C31">
        <f>'DATA DASH'!C31</f>
        <v/>
      </c>
      <c r="D31">
        <f>'DATA DASH'!D31</f>
        <v/>
      </c>
      <c r="E31">
        <f>'DATA DASH'!E31</f>
        <v/>
      </c>
      <c r="F31">
        <f>'DATA DASH'!F31</f>
        <v/>
      </c>
      <c r="G31">
        <f>'DATA DASH'!G31</f>
        <v/>
      </c>
      <c r="H31">
        <f>'DATA DASH'!H31</f>
        <v/>
      </c>
      <c r="I31">
        <f>'DATA DASH'!I31</f>
        <v/>
      </c>
      <c r="J31">
        <f>'DATA DASH'!J31</f>
        <v/>
      </c>
      <c r="K31">
        <f>'DATA DASH'!K31</f>
        <v/>
      </c>
      <c r="L31">
        <f>'DATA DASH'!L31</f>
        <v/>
      </c>
      <c r="M31">
        <f>'DATA DASH'!M31</f>
        <v/>
      </c>
    </row>
    <row r="32">
      <c r="A32">
        <f>'DATA DASH'!A32</f>
        <v/>
      </c>
      <c r="B32">
        <f>'DATA DASH'!B32</f>
        <v/>
      </c>
      <c r="C32">
        <f>'DATA DASH'!C32</f>
        <v/>
      </c>
      <c r="D32">
        <f>'DATA DASH'!D32</f>
        <v/>
      </c>
      <c r="E32">
        <f>'DATA DASH'!E32</f>
        <v/>
      </c>
      <c r="F32">
        <f>'DATA DASH'!F32</f>
        <v/>
      </c>
      <c r="G32">
        <f>'DATA DASH'!G32</f>
        <v/>
      </c>
      <c r="H32">
        <f>'DATA DASH'!H32</f>
        <v/>
      </c>
      <c r="I32">
        <f>'DATA DASH'!I32</f>
        <v/>
      </c>
      <c r="J32">
        <f>'DATA DASH'!J32</f>
        <v/>
      </c>
      <c r="K32">
        <f>'DATA DASH'!K32</f>
        <v/>
      </c>
      <c r="L32">
        <f>'DATA DASH'!L32</f>
        <v/>
      </c>
      <c r="M32">
        <f>'DATA DASH'!M32</f>
        <v/>
      </c>
    </row>
    <row r="33">
      <c r="A33">
        <f>'DATA DASH'!A33</f>
        <v/>
      </c>
      <c r="B33">
        <f>'DATA DASH'!B33</f>
        <v/>
      </c>
      <c r="C33">
        <f>'DATA DASH'!C33</f>
        <v/>
      </c>
      <c r="D33">
        <f>'DATA DASH'!D33</f>
        <v/>
      </c>
      <c r="E33">
        <f>'DATA DASH'!E33</f>
        <v/>
      </c>
      <c r="F33">
        <f>'DATA DASH'!F33</f>
        <v/>
      </c>
      <c r="G33">
        <f>'DATA DASH'!G33</f>
        <v/>
      </c>
      <c r="H33">
        <f>'DATA DASH'!H33</f>
        <v/>
      </c>
      <c r="I33">
        <f>'DATA DASH'!I33</f>
        <v/>
      </c>
      <c r="J33">
        <f>'DATA DASH'!J33</f>
        <v/>
      </c>
      <c r="K33">
        <f>'DATA DASH'!K33</f>
        <v/>
      </c>
      <c r="L33">
        <f>'DATA DASH'!L33</f>
        <v/>
      </c>
      <c r="M33">
        <f>'DATA DASH'!M33</f>
        <v/>
      </c>
    </row>
    <row r="34">
      <c r="A34">
        <f>'DATA DASH'!A34</f>
        <v/>
      </c>
      <c r="B34">
        <f>'DATA DASH'!B34</f>
        <v/>
      </c>
      <c r="C34">
        <f>'DATA DASH'!C34</f>
        <v/>
      </c>
      <c r="D34">
        <f>'DATA DASH'!D34</f>
        <v/>
      </c>
      <c r="E34">
        <f>'DATA DASH'!E34</f>
        <v/>
      </c>
      <c r="F34">
        <f>'DATA DASH'!F34</f>
        <v/>
      </c>
      <c r="G34">
        <f>'DATA DASH'!G34</f>
        <v/>
      </c>
      <c r="H34">
        <f>'DATA DASH'!H34</f>
        <v/>
      </c>
      <c r="I34">
        <f>'DATA DASH'!I34</f>
        <v/>
      </c>
      <c r="J34">
        <f>'DATA DASH'!J34</f>
        <v/>
      </c>
      <c r="K34">
        <f>'DATA DASH'!K34</f>
        <v/>
      </c>
      <c r="L34">
        <f>'DATA DASH'!L34</f>
        <v/>
      </c>
      <c r="M34">
        <f>'DATA DASH'!M34</f>
        <v/>
      </c>
    </row>
    <row r="35">
      <c r="A35">
        <f>'DATA DASH'!A35</f>
        <v/>
      </c>
      <c r="B35">
        <f>'DATA DASH'!B35</f>
        <v/>
      </c>
      <c r="C35">
        <f>'DATA DASH'!C35</f>
        <v/>
      </c>
      <c r="D35">
        <f>'DATA DASH'!D35</f>
        <v/>
      </c>
      <c r="E35">
        <f>'DATA DASH'!E35</f>
        <v/>
      </c>
      <c r="F35">
        <f>'DATA DASH'!F35</f>
        <v/>
      </c>
      <c r="G35">
        <f>'DATA DASH'!G35</f>
        <v/>
      </c>
      <c r="H35">
        <f>'DATA DASH'!H35</f>
        <v/>
      </c>
      <c r="I35">
        <f>'DATA DASH'!I35</f>
        <v/>
      </c>
      <c r="J35">
        <f>'DATA DASH'!J35</f>
        <v/>
      </c>
      <c r="K35">
        <f>'DATA DASH'!K35</f>
        <v/>
      </c>
      <c r="L35">
        <f>'DATA DASH'!L35</f>
        <v/>
      </c>
      <c r="M35">
        <f>'DATA DASH'!M35</f>
        <v/>
      </c>
    </row>
    <row r="36">
      <c r="A36">
        <f>'DATA DASH'!A36</f>
        <v/>
      </c>
      <c r="B36">
        <f>'DATA DASH'!B36</f>
        <v/>
      </c>
      <c r="C36">
        <f>'DATA DASH'!C36</f>
        <v/>
      </c>
      <c r="D36">
        <f>'DATA DASH'!D36</f>
        <v/>
      </c>
      <c r="E36">
        <f>'DATA DASH'!E36</f>
        <v/>
      </c>
      <c r="F36">
        <f>'DATA DASH'!F36</f>
        <v/>
      </c>
      <c r="G36">
        <f>'DATA DASH'!G36</f>
        <v/>
      </c>
      <c r="H36">
        <f>'DATA DASH'!H36</f>
        <v/>
      </c>
      <c r="I36">
        <f>'DATA DASH'!I36</f>
        <v/>
      </c>
      <c r="J36">
        <f>'DATA DASH'!J36</f>
        <v/>
      </c>
      <c r="K36">
        <f>'DATA DASH'!K36</f>
        <v/>
      </c>
      <c r="L36">
        <f>'DATA DASH'!L36</f>
        <v/>
      </c>
      <c r="M36">
        <f>'DATA DASH'!M36</f>
        <v/>
      </c>
    </row>
    <row r="37">
      <c r="A37">
        <f>'DATA DASH'!A37</f>
        <v/>
      </c>
      <c r="B37">
        <f>'DATA DASH'!B37</f>
        <v/>
      </c>
      <c r="C37">
        <f>'DATA DASH'!C37</f>
        <v/>
      </c>
      <c r="D37">
        <f>'DATA DASH'!D37</f>
        <v/>
      </c>
      <c r="E37">
        <f>'DATA DASH'!E37</f>
        <v/>
      </c>
      <c r="F37">
        <f>'DATA DASH'!F37</f>
        <v/>
      </c>
      <c r="G37">
        <f>'DATA DASH'!G37</f>
        <v/>
      </c>
      <c r="H37">
        <f>'DATA DASH'!H37</f>
        <v/>
      </c>
      <c r="I37">
        <f>'DATA DASH'!I37</f>
        <v/>
      </c>
      <c r="J37">
        <f>'DATA DASH'!J37</f>
        <v/>
      </c>
      <c r="K37">
        <f>'DATA DASH'!K37</f>
        <v/>
      </c>
      <c r="L37">
        <f>'DATA DASH'!L37</f>
        <v/>
      </c>
      <c r="M37">
        <f>'DATA DASH'!M37</f>
        <v/>
      </c>
    </row>
    <row r="38">
      <c r="A38">
        <f>'DATA DASH'!A38</f>
        <v/>
      </c>
      <c r="B38">
        <f>'DATA DASH'!B38</f>
        <v/>
      </c>
      <c r="C38">
        <f>'DATA DASH'!C38</f>
        <v/>
      </c>
      <c r="D38">
        <f>'DATA DASH'!D38</f>
        <v/>
      </c>
      <c r="E38">
        <f>'DATA DASH'!E38</f>
        <v/>
      </c>
      <c r="F38">
        <f>'DATA DASH'!F38</f>
        <v/>
      </c>
      <c r="G38">
        <f>'DATA DASH'!G38</f>
        <v/>
      </c>
      <c r="H38">
        <f>'DATA DASH'!H38</f>
        <v/>
      </c>
      <c r="I38">
        <f>'DATA DASH'!I38</f>
        <v/>
      </c>
      <c r="J38">
        <f>'DATA DASH'!J38</f>
        <v/>
      </c>
      <c r="K38">
        <f>'DATA DASH'!K38</f>
        <v/>
      </c>
      <c r="L38">
        <f>'DATA DASH'!L38</f>
        <v/>
      </c>
      <c r="M38">
        <f>'DATA DASH'!M38</f>
        <v/>
      </c>
    </row>
    <row r="39">
      <c r="A39">
        <f>'DATA DASH'!A39</f>
        <v/>
      </c>
      <c r="B39">
        <f>'DATA DASH'!B39</f>
        <v/>
      </c>
      <c r="C39">
        <f>'DATA DASH'!C39</f>
        <v/>
      </c>
      <c r="D39">
        <f>'DATA DASH'!D39</f>
        <v/>
      </c>
      <c r="E39">
        <f>'DATA DASH'!E39</f>
        <v/>
      </c>
      <c r="F39">
        <f>'DATA DASH'!F39</f>
        <v/>
      </c>
      <c r="G39">
        <f>'DATA DASH'!G39</f>
        <v/>
      </c>
      <c r="H39">
        <f>'DATA DASH'!H39</f>
        <v/>
      </c>
      <c r="I39">
        <f>'DATA DASH'!I39</f>
        <v/>
      </c>
      <c r="J39">
        <f>'DATA DASH'!J39</f>
        <v/>
      </c>
      <c r="K39">
        <f>'DATA DASH'!K39</f>
        <v/>
      </c>
      <c r="L39">
        <f>'DATA DASH'!L39</f>
        <v/>
      </c>
      <c r="M39">
        <f>'DATA DASH'!M39</f>
        <v/>
      </c>
    </row>
    <row r="40">
      <c r="A40">
        <f>'DATA DASH'!A40</f>
        <v/>
      </c>
      <c r="B40">
        <f>'DATA DASH'!B40</f>
        <v/>
      </c>
      <c r="C40">
        <f>'DATA DASH'!C40</f>
        <v/>
      </c>
      <c r="D40">
        <f>'DATA DASH'!D40</f>
        <v/>
      </c>
      <c r="E40">
        <f>'DATA DASH'!E40</f>
        <v/>
      </c>
      <c r="F40">
        <f>'DATA DASH'!F40</f>
        <v/>
      </c>
      <c r="G40">
        <f>'DATA DASH'!G40</f>
        <v/>
      </c>
      <c r="H40">
        <f>'DATA DASH'!H40</f>
        <v/>
      </c>
      <c r="I40">
        <f>'DATA DASH'!I40</f>
        <v/>
      </c>
      <c r="J40">
        <f>'DATA DASH'!J40</f>
        <v/>
      </c>
      <c r="K40">
        <f>'DATA DASH'!K40</f>
        <v/>
      </c>
      <c r="L40">
        <f>'DATA DASH'!L40</f>
        <v/>
      </c>
      <c r="M40">
        <f>'DATA DASH'!M40</f>
        <v/>
      </c>
    </row>
    <row r="41">
      <c r="A41">
        <f>'DATA DASH'!A41</f>
        <v/>
      </c>
      <c r="B41">
        <f>'DATA DASH'!B41</f>
        <v/>
      </c>
      <c r="C41">
        <f>'DATA DASH'!C41</f>
        <v/>
      </c>
      <c r="D41">
        <f>'DATA DASH'!D41</f>
        <v/>
      </c>
      <c r="E41">
        <f>'DATA DASH'!E41</f>
        <v/>
      </c>
      <c r="F41">
        <f>'DATA DASH'!F41</f>
        <v/>
      </c>
      <c r="G41">
        <f>'DATA DASH'!G41</f>
        <v/>
      </c>
      <c r="H41">
        <f>'DATA DASH'!H41</f>
        <v/>
      </c>
      <c r="I41">
        <f>'DATA DASH'!I41</f>
        <v/>
      </c>
      <c r="J41">
        <f>'DATA DASH'!J41</f>
        <v/>
      </c>
      <c r="K41">
        <f>'DATA DASH'!K41</f>
        <v/>
      </c>
      <c r="L41">
        <f>'DATA DASH'!L41</f>
        <v/>
      </c>
      <c r="M41">
        <f>'DATA DASH'!M41</f>
        <v/>
      </c>
    </row>
    <row r="42">
      <c r="A42">
        <f>'DATA DASH'!A42</f>
        <v/>
      </c>
      <c r="B42">
        <f>'DATA DASH'!B42</f>
        <v/>
      </c>
      <c r="C42">
        <f>'DATA DASH'!C42</f>
        <v/>
      </c>
      <c r="D42">
        <f>'DATA DASH'!D42</f>
        <v/>
      </c>
      <c r="E42">
        <f>'DATA DASH'!E42</f>
        <v/>
      </c>
      <c r="F42">
        <f>'DATA DASH'!F42</f>
        <v/>
      </c>
      <c r="G42">
        <f>'DATA DASH'!G42</f>
        <v/>
      </c>
      <c r="H42">
        <f>'DATA DASH'!H42</f>
        <v/>
      </c>
      <c r="I42">
        <f>'DATA DASH'!I42</f>
        <v/>
      </c>
      <c r="J42">
        <f>'DATA DASH'!J42</f>
        <v/>
      </c>
      <c r="K42">
        <f>'DATA DASH'!K42</f>
        <v/>
      </c>
      <c r="L42">
        <f>'DATA DASH'!L42</f>
        <v/>
      </c>
      <c r="M42">
        <f>'DATA DASH'!M42</f>
        <v/>
      </c>
    </row>
    <row r="43">
      <c r="A43">
        <f>'DATA DASH'!A43</f>
        <v/>
      </c>
      <c r="B43">
        <f>'DATA DASH'!B43</f>
        <v/>
      </c>
      <c r="C43">
        <f>'DATA DASH'!C43</f>
        <v/>
      </c>
      <c r="D43">
        <f>'DATA DASH'!D43</f>
        <v/>
      </c>
      <c r="E43">
        <f>'DATA DASH'!E43</f>
        <v/>
      </c>
      <c r="F43">
        <f>'DATA DASH'!F43</f>
        <v/>
      </c>
      <c r="G43">
        <f>'DATA DASH'!G43</f>
        <v/>
      </c>
      <c r="H43">
        <f>'DATA DASH'!H43</f>
        <v/>
      </c>
      <c r="I43">
        <f>'DATA DASH'!I43</f>
        <v/>
      </c>
      <c r="J43">
        <f>'DATA DASH'!J43</f>
        <v/>
      </c>
      <c r="K43">
        <f>'DATA DASH'!K43</f>
        <v/>
      </c>
      <c r="L43">
        <f>'DATA DASH'!L43</f>
        <v/>
      </c>
      <c r="M43">
        <f>'DATA DASH'!M43</f>
        <v/>
      </c>
    </row>
    <row r="44">
      <c r="A44">
        <f>'DATA DASH'!A44</f>
        <v/>
      </c>
      <c r="B44">
        <f>'DATA DASH'!B44</f>
        <v/>
      </c>
      <c r="C44">
        <f>'DATA DASH'!C44</f>
        <v/>
      </c>
      <c r="D44">
        <f>'DATA DASH'!D44</f>
        <v/>
      </c>
      <c r="E44">
        <f>'DATA DASH'!E44</f>
        <v/>
      </c>
      <c r="F44">
        <f>'DATA DASH'!F44</f>
        <v/>
      </c>
      <c r="G44">
        <f>'DATA DASH'!G44</f>
        <v/>
      </c>
      <c r="H44">
        <f>'DATA DASH'!H44</f>
        <v/>
      </c>
      <c r="I44">
        <f>'DATA DASH'!I44</f>
        <v/>
      </c>
      <c r="J44">
        <f>'DATA DASH'!J44</f>
        <v/>
      </c>
      <c r="K44">
        <f>'DATA DASH'!K44</f>
        <v/>
      </c>
      <c r="L44">
        <f>'DATA DASH'!L44</f>
        <v/>
      </c>
      <c r="M44">
        <f>'DATA DASH'!M44</f>
        <v/>
      </c>
    </row>
    <row r="45">
      <c r="A45">
        <f>'DATA DASH'!A45</f>
        <v/>
      </c>
      <c r="B45">
        <f>'DATA DASH'!B45</f>
        <v/>
      </c>
      <c r="C45">
        <f>'DATA DASH'!C45</f>
        <v/>
      </c>
      <c r="D45">
        <f>'DATA DASH'!D45</f>
        <v/>
      </c>
      <c r="E45">
        <f>'DATA DASH'!E45</f>
        <v/>
      </c>
      <c r="F45">
        <f>'DATA DASH'!F45</f>
        <v/>
      </c>
      <c r="G45">
        <f>'DATA DASH'!G45</f>
        <v/>
      </c>
      <c r="H45">
        <f>'DATA DASH'!H45</f>
        <v/>
      </c>
      <c r="I45">
        <f>'DATA DASH'!I45</f>
        <v/>
      </c>
      <c r="J45">
        <f>'DATA DASH'!J45</f>
        <v/>
      </c>
      <c r="K45">
        <f>'DATA DASH'!K45</f>
        <v/>
      </c>
      <c r="L45">
        <f>'DATA DASH'!L45</f>
        <v/>
      </c>
      <c r="M45">
        <f>'DATA DASH'!M45</f>
        <v/>
      </c>
    </row>
    <row r="46">
      <c r="A46">
        <f>'DATA DASH'!A46</f>
        <v/>
      </c>
      <c r="B46">
        <f>'DATA DASH'!B46</f>
        <v/>
      </c>
      <c r="C46">
        <f>'DATA DASH'!C46</f>
        <v/>
      </c>
      <c r="D46">
        <f>'DATA DASH'!D46</f>
        <v/>
      </c>
      <c r="E46">
        <f>'DATA DASH'!E46</f>
        <v/>
      </c>
      <c r="F46">
        <f>'DATA DASH'!F46</f>
        <v/>
      </c>
      <c r="G46">
        <f>'DATA DASH'!G46</f>
        <v/>
      </c>
      <c r="H46">
        <f>'DATA DASH'!H46</f>
        <v/>
      </c>
      <c r="I46">
        <f>'DATA DASH'!I46</f>
        <v/>
      </c>
      <c r="J46">
        <f>'DATA DASH'!J46</f>
        <v/>
      </c>
      <c r="K46">
        <f>'DATA DASH'!K46</f>
        <v/>
      </c>
      <c r="L46">
        <f>'DATA DASH'!L46</f>
        <v/>
      </c>
      <c r="M46">
        <f>'DATA DASH'!M46</f>
        <v/>
      </c>
    </row>
    <row r="47">
      <c r="A47">
        <f>'DATA DASH'!A47</f>
        <v/>
      </c>
      <c r="B47">
        <f>'DATA DASH'!B47</f>
        <v/>
      </c>
      <c r="C47">
        <f>'DATA DASH'!C47</f>
        <v/>
      </c>
      <c r="D47">
        <f>'DATA DASH'!D47</f>
        <v/>
      </c>
      <c r="E47">
        <f>'DATA DASH'!E47</f>
        <v/>
      </c>
      <c r="F47">
        <f>'DATA DASH'!F47</f>
        <v/>
      </c>
      <c r="G47">
        <f>'DATA DASH'!G47</f>
        <v/>
      </c>
      <c r="H47">
        <f>'DATA DASH'!H47</f>
        <v/>
      </c>
      <c r="I47">
        <f>'DATA DASH'!I47</f>
        <v/>
      </c>
      <c r="J47">
        <f>'DATA DASH'!J47</f>
        <v/>
      </c>
      <c r="K47">
        <f>'DATA DASH'!K47</f>
        <v/>
      </c>
      <c r="L47">
        <f>'DATA DASH'!L47</f>
        <v/>
      </c>
      <c r="M47">
        <f>'DATA DASH'!M47</f>
        <v/>
      </c>
    </row>
    <row r="48">
      <c r="A48">
        <f>'DATA DASH'!A48</f>
        <v/>
      </c>
      <c r="B48">
        <f>'DATA DASH'!B48</f>
        <v/>
      </c>
      <c r="C48">
        <f>'DATA DASH'!C48</f>
        <v/>
      </c>
      <c r="D48">
        <f>'DATA DASH'!D48</f>
        <v/>
      </c>
      <c r="E48">
        <f>'DATA DASH'!E48</f>
        <v/>
      </c>
      <c r="F48">
        <f>'DATA DASH'!F48</f>
        <v/>
      </c>
      <c r="G48">
        <f>'DATA DASH'!G48</f>
        <v/>
      </c>
      <c r="H48">
        <f>'DATA DASH'!H48</f>
        <v/>
      </c>
      <c r="I48">
        <f>'DATA DASH'!I48</f>
        <v/>
      </c>
      <c r="J48">
        <f>'DATA DASH'!J48</f>
        <v/>
      </c>
      <c r="K48">
        <f>'DATA DASH'!K48</f>
        <v/>
      </c>
      <c r="L48">
        <f>'DATA DASH'!L48</f>
        <v/>
      </c>
      <c r="M48">
        <f>'DATA DASH'!M48</f>
        <v/>
      </c>
    </row>
    <row r="49">
      <c r="A49">
        <f>'DATA DASH'!A49</f>
        <v/>
      </c>
      <c r="B49">
        <f>'DATA DASH'!B49</f>
        <v/>
      </c>
      <c r="C49">
        <f>'DATA DASH'!C49</f>
        <v/>
      </c>
      <c r="D49">
        <f>'DATA DASH'!D49</f>
        <v/>
      </c>
      <c r="E49">
        <f>'DATA DASH'!E49</f>
        <v/>
      </c>
      <c r="F49">
        <f>'DATA DASH'!F49</f>
        <v/>
      </c>
      <c r="G49">
        <f>'DATA DASH'!G49</f>
        <v/>
      </c>
      <c r="H49">
        <f>'DATA DASH'!H49</f>
        <v/>
      </c>
      <c r="I49">
        <f>'DATA DASH'!I49</f>
        <v/>
      </c>
      <c r="J49">
        <f>'DATA DASH'!J49</f>
        <v/>
      </c>
      <c r="K49">
        <f>'DATA DASH'!K49</f>
        <v/>
      </c>
      <c r="L49">
        <f>'DATA DASH'!L49</f>
        <v/>
      </c>
      <c r="M49">
        <f>'DATA DASH'!M49</f>
        <v/>
      </c>
    </row>
    <row r="50">
      <c r="A50">
        <f>'DATA DASH'!A50</f>
        <v/>
      </c>
      <c r="B50">
        <f>'DATA DASH'!B50</f>
        <v/>
      </c>
      <c r="C50">
        <f>'DATA DASH'!C50</f>
        <v/>
      </c>
      <c r="D50">
        <f>'DATA DASH'!D50</f>
        <v/>
      </c>
      <c r="E50">
        <f>'DATA DASH'!E50</f>
        <v/>
      </c>
      <c r="F50">
        <f>'DATA DASH'!F50</f>
        <v/>
      </c>
      <c r="G50">
        <f>'DATA DASH'!G50</f>
        <v/>
      </c>
      <c r="H50">
        <f>'DATA DASH'!H50</f>
        <v/>
      </c>
      <c r="I50">
        <f>'DATA DASH'!I50</f>
        <v/>
      </c>
      <c r="J50">
        <f>'DATA DASH'!J50</f>
        <v/>
      </c>
      <c r="K50">
        <f>'DATA DASH'!K50</f>
        <v/>
      </c>
      <c r="L50">
        <f>'DATA DASH'!L50</f>
        <v/>
      </c>
      <c r="M50">
        <f>'DATA DASH'!M50</f>
        <v/>
      </c>
    </row>
    <row r="51">
      <c r="A51">
        <f>'DATA DASH'!A51</f>
        <v/>
      </c>
      <c r="B51">
        <f>'DATA DASH'!B51</f>
        <v/>
      </c>
      <c r="C51">
        <f>'DATA DASH'!C51</f>
        <v/>
      </c>
      <c r="D51">
        <f>'DATA DASH'!D51</f>
        <v/>
      </c>
      <c r="E51">
        <f>'DATA DASH'!E51</f>
        <v/>
      </c>
      <c r="F51">
        <f>'DATA DASH'!F51</f>
        <v/>
      </c>
      <c r="G51">
        <f>'DATA DASH'!G51</f>
        <v/>
      </c>
      <c r="H51">
        <f>'DATA DASH'!H51</f>
        <v/>
      </c>
      <c r="I51">
        <f>'DATA DASH'!I51</f>
        <v/>
      </c>
      <c r="J51">
        <f>'DATA DASH'!J51</f>
        <v/>
      </c>
      <c r="K51">
        <f>'DATA DASH'!K51</f>
        <v/>
      </c>
      <c r="L51">
        <f>'DATA DASH'!L51</f>
        <v/>
      </c>
      <c r="M51">
        <f>'DATA DASH'!M51</f>
        <v/>
      </c>
    </row>
    <row r="52">
      <c r="A52">
        <f>'DATA DASH'!A52</f>
        <v/>
      </c>
      <c r="B52">
        <f>'DATA DASH'!B52</f>
        <v/>
      </c>
      <c r="C52">
        <f>'DATA DASH'!C52</f>
        <v/>
      </c>
      <c r="D52">
        <f>'DATA DASH'!D52</f>
        <v/>
      </c>
      <c r="E52">
        <f>'DATA DASH'!E52</f>
        <v/>
      </c>
      <c r="F52">
        <f>'DATA DASH'!F52</f>
        <v/>
      </c>
      <c r="G52">
        <f>'DATA DASH'!G52</f>
        <v/>
      </c>
      <c r="H52">
        <f>'DATA DASH'!H52</f>
        <v/>
      </c>
      <c r="I52">
        <f>'DATA DASH'!I52</f>
        <v/>
      </c>
      <c r="J52">
        <f>'DATA DASH'!J52</f>
        <v/>
      </c>
      <c r="K52">
        <f>'DATA DASH'!K52</f>
        <v/>
      </c>
      <c r="L52">
        <f>'DATA DASH'!L52</f>
        <v/>
      </c>
      <c r="M52">
        <f>'DATA DASH'!M52</f>
        <v/>
      </c>
    </row>
    <row r="53">
      <c r="A53">
        <f>'DATA DASH'!A53</f>
        <v/>
      </c>
      <c r="B53">
        <f>'DATA DASH'!B53</f>
        <v/>
      </c>
      <c r="C53">
        <f>'DATA DASH'!C53</f>
        <v/>
      </c>
      <c r="D53">
        <f>'DATA DASH'!D53</f>
        <v/>
      </c>
      <c r="E53">
        <f>'DATA DASH'!E53</f>
        <v/>
      </c>
      <c r="F53">
        <f>'DATA DASH'!F53</f>
        <v/>
      </c>
      <c r="G53">
        <f>'DATA DASH'!G53</f>
        <v/>
      </c>
      <c r="H53">
        <f>'DATA DASH'!H53</f>
        <v/>
      </c>
      <c r="I53">
        <f>'DATA DASH'!I53</f>
        <v/>
      </c>
      <c r="J53">
        <f>'DATA DASH'!J53</f>
        <v/>
      </c>
      <c r="K53">
        <f>'DATA DASH'!K53</f>
        <v/>
      </c>
      <c r="L53">
        <f>'DATA DASH'!L53</f>
        <v/>
      </c>
      <c r="M53">
        <f>'DATA DASH'!M53</f>
        <v/>
      </c>
    </row>
    <row r="54">
      <c r="A54">
        <f>'DATA DASH'!A54</f>
        <v/>
      </c>
      <c r="B54">
        <f>'DATA DASH'!B54</f>
        <v/>
      </c>
      <c r="C54">
        <f>'DATA DASH'!C54</f>
        <v/>
      </c>
      <c r="D54">
        <f>'DATA DASH'!D54</f>
        <v/>
      </c>
      <c r="E54">
        <f>'DATA DASH'!E54</f>
        <v/>
      </c>
      <c r="F54">
        <f>'DATA DASH'!F54</f>
        <v/>
      </c>
      <c r="G54">
        <f>'DATA DASH'!G54</f>
        <v/>
      </c>
      <c r="H54">
        <f>'DATA DASH'!H54</f>
        <v/>
      </c>
      <c r="I54">
        <f>'DATA DASH'!I54</f>
        <v/>
      </c>
      <c r="J54">
        <f>'DATA DASH'!J54</f>
        <v/>
      </c>
      <c r="K54">
        <f>'DATA DASH'!K54</f>
        <v/>
      </c>
      <c r="L54">
        <f>'DATA DASH'!L54</f>
        <v/>
      </c>
      <c r="M54">
        <f>'DATA DASH'!M54</f>
        <v/>
      </c>
    </row>
    <row r="55">
      <c r="A55">
        <f>'DATA DASH'!A55</f>
        <v/>
      </c>
      <c r="B55">
        <f>'DATA DASH'!B55</f>
        <v/>
      </c>
      <c r="C55">
        <f>'DATA DASH'!C55</f>
        <v/>
      </c>
      <c r="D55">
        <f>'DATA DASH'!D55</f>
        <v/>
      </c>
      <c r="E55">
        <f>'DATA DASH'!E55</f>
        <v/>
      </c>
      <c r="F55">
        <f>'DATA DASH'!F55</f>
        <v/>
      </c>
      <c r="G55">
        <f>'DATA DASH'!G55</f>
        <v/>
      </c>
      <c r="H55">
        <f>'DATA DASH'!H55</f>
        <v/>
      </c>
      <c r="I55">
        <f>'DATA DASH'!I55</f>
        <v/>
      </c>
      <c r="J55">
        <f>'DATA DASH'!J55</f>
        <v/>
      </c>
      <c r="K55">
        <f>'DATA DASH'!K55</f>
        <v/>
      </c>
      <c r="L55">
        <f>'DATA DASH'!L55</f>
        <v/>
      </c>
      <c r="M55">
        <f>'DATA DASH'!M55</f>
        <v/>
      </c>
    </row>
    <row r="56">
      <c r="A56">
        <f>'DATA DASH'!A56</f>
        <v/>
      </c>
      <c r="B56">
        <f>'DATA DASH'!B56</f>
        <v/>
      </c>
      <c r="C56">
        <f>'DATA DASH'!C56</f>
        <v/>
      </c>
      <c r="D56">
        <f>'DATA DASH'!D56</f>
        <v/>
      </c>
      <c r="E56">
        <f>'DATA DASH'!E56</f>
        <v/>
      </c>
      <c r="F56">
        <f>'DATA DASH'!F56</f>
        <v/>
      </c>
      <c r="G56">
        <f>'DATA DASH'!G56</f>
        <v/>
      </c>
      <c r="H56">
        <f>'DATA DASH'!H56</f>
        <v/>
      </c>
      <c r="I56">
        <f>'DATA DASH'!I56</f>
        <v/>
      </c>
      <c r="J56">
        <f>'DATA DASH'!J56</f>
        <v/>
      </c>
      <c r="K56">
        <f>'DATA DASH'!K56</f>
        <v/>
      </c>
      <c r="L56">
        <f>'DATA DASH'!L56</f>
        <v/>
      </c>
      <c r="M56">
        <f>'DATA DASH'!M56</f>
        <v/>
      </c>
    </row>
    <row r="57">
      <c r="A57">
        <f>'DATA DASH'!A57</f>
        <v/>
      </c>
      <c r="B57">
        <f>'DATA DASH'!B57</f>
        <v/>
      </c>
      <c r="C57">
        <f>'DATA DASH'!C57</f>
        <v/>
      </c>
      <c r="D57">
        <f>'DATA DASH'!D57</f>
        <v/>
      </c>
      <c r="E57">
        <f>'DATA DASH'!E57</f>
        <v/>
      </c>
      <c r="F57">
        <f>'DATA DASH'!F57</f>
        <v/>
      </c>
      <c r="G57">
        <f>'DATA DASH'!G57</f>
        <v/>
      </c>
      <c r="H57">
        <f>'DATA DASH'!H57</f>
        <v/>
      </c>
      <c r="I57">
        <f>'DATA DASH'!I57</f>
        <v/>
      </c>
      <c r="J57">
        <f>'DATA DASH'!J57</f>
        <v/>
      </c>
      <c r="K57">
        <f>'DATA DASH'!K57</f>
        <v/>
      </c>
      <c r="L57">
        <f>'DATA DASH'!L57</f>
        <v/>
      </c>
      <c r="M57">
        <f>'DATA DASH'!M57</f>
        <v/>
      </c>
    </row>
    <row r="58">
      <c r="A58">
        <f>'DATA DASH'!A58</f>
        <v/>
      </c>
      <c r="B58">
        <f>'DATA DASH'!B58</f>
        <v/>
      </c>
      <c r="C58">
        <f>'DATA DASH'!C58</f>
        <v/>
      </c>
      <c r="D58">
        <f>'DATA DASH'!D58</f>
        <v/>
      </c>
      <c r="E58">
        <f>'DATA DASH'!E58</f>
        <v/>
      </c>
      <c r="F58">
        <f>'DATA DASH'!F58</f>
        <v/>
      </c>
      <c r="G58">
        <f>'DATA DASH'!G58</f>
        <v/>
      </c>
      <c r="H58">
        <f>'DATA DASH'!H58</f>
        <v/>
      </c>
      <c r="I58">
        <f>'DATA DASH'!I58</f>
        <v/>
      </c>
      <c r="J58">
        <f>'DATA DASH'!J58</f>
        <v/>
      </c>
      <c r="K58">
        <f>'DATA DASH'!K58</f>
        <v/>
      </c>
      <c r="L58">
        <f>'DATA DASH'!L58</f>
        <v/>
      </c>
      <c r="M58">
        <f>'DATA DASH'!M58</f>
        <v/>
      </c>
    </row>
    <row r="59">
      <c r="A59">
        <f>'DATA DASH'!A59</f>
        <v/>
      </c>
      <c r="B59">
        <f>'DATA DASH'!B59</f>
        <v/>
      </c>
      <c r="C59">
        <f>'DATA DASH'!C59</f>
        <v/>
      </c>
      <c r="D59">
        <f>'DATA DASH'!D59</f>
        <v/>
      </c>
      <c r="E59">
        <f>'DATA DASH'!E59</f>
        <v/>
      </c>
      <c r="F59">
        <f>'DATA DASH'!F59</f>
        <v/>
      </c>
      <c r="G59">
        <f>'DATA DASH'!G59</f>
        <v/>
      </c>
      <c r="H59">
        <f>'DATA DASH'!H59</f>
        <v/>
      </c>
      <c r="I59">
        <f>'DATA DASH'!I59</f>
        <v/>
      </c>
      <c r="J59">
        <f>'DATA DASH'!J59</f>
        <v/>
      </c>
      <c r="K59">
        <f>'DATA DASH'!K59</f>
        <v/>
      </c>
      <c r="L59">
        <f>'DATA DASH'!L59</f>
        <v/>
      </c>
      <c r="M59">
        <f>'DATA DASH'!M59</f>
        <v/>
      </c>
    </row>
    <row r="60">
      <c r="A60">
        <f>'DATA DASH'!A60</f>
        <v/>
      </c>
      <c r="B60">
        <f>'DATA DASH'!B60</f>
        <v/>
      </c>
      <c r="C60">
        <f>'DATA DASH'!C60</f>
        <v/>
      </c>
      <c r="D60">
        <f>'DATA DASH'!D60</f>
        <v/>
      </c>
      <c r="E60">
        <f>'DATA DASH'!E60</f>
        <v/>
      </c>
      <c r="F60">
        <f>'DATA DASH'!F60</f>
        <v/>
      </c>
      <c r="G60">
        <f>'DATA DASH'!G60</f>
        <v/>
      </c>
      <c r="H60">
        <f>'DATA DASH'!H60</f>
        <v/>
      </c>
      <c r="I60">
        <f>'DATA DASH'!I60</f>
        <v/>
      </c>
      <c r="J60">
        <f>'DATA DASH'!J60</f>
        <v/>
      </c>
      <c r="K60">
        <f>'DATA DASH'!K60</f>
        <v/>
      </c>
      <c r="L60">
        <f>'DATA DASH'!L60</f>
        <v/>
      </c>
      <c r="M60">
        <f>'DATA DASH'!M60</f>
        <v/>
      </c>
    </row>
    <row r="61">
      <c r="A61">
        <f>'DATA DASH'!A61</f>
        <v/>
      </c>
      <c r="B61">
        <f>'DATA DASH'!B61</f>
        <v/>
      </c>
      <c r="C61">
        <f>'DATA DASH'!C61</f>
        <v/>
      </c>
      <c r="D61">
        <f>'DATA DASH'!D61</f>
        <v/>
      </c>
      <c r="E61">
        <f>'DATA DASH'!E61</f>
        <v/>
      </c>
      <c r="F61">
        <f>'DATA DASH'!F61</f>
        <v/>
      </c>
      <c r="G61">
        <f>'DATA DASH'!G61</f>
        <v/>
      </c>
      <c r="H61">
        <f>'DATA DASH'!H61</f>
        <v/>
      </c>
      <c r="I61">
        <f>'DATA DASH'!I61</f>
        <v/>
      </c>
      <c r="J61">
        <f>'DATA DASH'!J61</f>
        <v/>
      </c>
      <c r="K61">
        <f>'DATA DASH'!K61</f>
        <v/>
      </c>
      <c r="L61">
        <f>'DATA DASH'!L61</f>
        <v/>
      </c>
      <c r="M61">
        <f>'DATA DASH'!M61</f>
        <v/>
      </c>
    </row>
    <row r="62">
      <c r="A62">
        <f>'DATA DASH'!A62</f>
        <v/>
      </c>
      <c r="B62">
        <f>'DATA DASH'!B62</f>
        <v/>
      </c>
      <c r="C62">
        <f>'DATA DASH'!C62</f>
        <v/>
      </c>
      <c r="D62">
        <f>'DATA DASH'!D62</f>
        <v/>
      </c>
      <c r="E62">
        <f>'DATA DASH'!E62</f>
        <v/>
      </c>
      <c r="F62">
        <f>'DATA DASH'!F62</f>
        <v/>
      </c>
      <c r="G62">
        <f>'DATA DASH'!G62</f>
        <v/>
      </c>
      <c r="H62">
        <f>'DATA DASH'!H62</f>
        <v/>
      </c>
      <c r="I62">
        <f>'DATA DASH'!I62</f>
        <v/>
      </c>
      <c r="J62">
        <f>'DATA DASH'!J62</f>
        <v/>
      </c>
      <c r="K62">
        <f>'DATA DASH'!K62</f>
        <v/>
      </c>
      <c r="L62">
        <f>'DATA DASH'!L62</f>
        <v/>
      </c>
      <c r="M62">
        <f>'DATA DASH'!M62</f>
        <v/>
      </c>
    </row>
    <row r="63">
      <c r="A63">
        <f>'DATA DASH'!A63</f>
        <v/>
      </c>
      <c r="B63">
        <f>'DATA DASH'!B63</f>
        <v/>
      </c>
      <c r="C63">
        <f>'DATA DASH'!C63</f>
        <v/>
      </c>
      <c r="D63">
        <f>'DATA DASH'!D63</f>
        <v/>
      </c>
      <c r="E63">
        <f>'DATA DASH'!E63</f>
        <v/>
      </c>
      <c r="F63">
        <f>'DATA DASH'!F63</f>
        <v/>
      </c>
      <c r="G63">
        <f>'DATA DASH'!G63</f>
        <v/>
      </c>
      <c r="H63">
        <f>'DATA DASH'!H63</f>
        <v/>
      </c>
      <c r="I63">
        <f>'DATA DASH'!I63</f>
        <v/>
      </c>
      <c r="J63">
        <f>'DATA DASH'!J63</f>
        <v/>
      </c>
      <c r="K63">
        <f>'DATA DASH'!K63</f>
        <v/>
      </c>
      <c r="L63">
        <f>'DATA DASH'!L63</f>
        <v/>
      </c>
      <c r="M63">
        <f>'DATA DASH'!M63</f>
        <v/>
      </c>
    </row>
    <row r="64">
      <c r="A64">
        <f>'DATA DASH'!A64</f>
        <v/>
      </c>
      <c r="B64">
        <f>'DATA DASH'!B64</f>
        <v/>
      </c>
      <c r="C64">
        <f>'DATA DASH'!C64</f>
        <v/>
      </c>
      <c r="D64">
        <f>'DATA DASH'!D64</f>
        <v/>
      </c>
      <c r="E64">
        <f>'DATA DASH'!E64</f>
        <v/>
      </c>
      <c r="F64">
        <f>'DATA DASH'!F64</f>
        <v/>
      </c>
      <c r="G64">
        <f>'DATA DASH'!G64</f>
        <v/>
      </c>
      <c r="H64">
        <f>'DATA DASH'!H64</f>
        <v/>
      </c>
      <c r="I64">
        <f>'DATA DASH'!I64</f>
        <v/>
      </c>
      <c r="J64">
        <f>'DATA DASH'!J64</f>
        <v/>
      </c>
      <c r="K64">
        <f>'DATA DASH'!K64</f>
        <v/>
      </c>
      <c r="L64">
        <f>'DATA DASH'!L64</f>
        <v/>
      </c>
      <c r="M64">
        <f>'DATA DASH'!M64</f>
        <v/>
      </c>
    </row>
    <row r="65">
      <c r="A65">
        <f>'DATA DASH'!A65</f>
        <v/>
      </c>
      <c r="B65">
        <f>'DATA DASH'!B65</f>
        <v/>
      </c>
      <c r="C65">
        <f>'DATA DASH'!C65</f>
        <v/>
      </c>
      <c r="D65">
        <f>'DATA DASH'!D65</f>
        <v/>
      </c>
      <c r="E65">
        <f>'DATA DASH'!E65</f>
        <v/>
      </c>
      <c r="F65">
        <f>'DATA DASH'!F65</f>
        <v/>
      </c>
      <c r="G65">
        <f>'DATA DASH'!G65</f>
        <v/>
      </c>
      <c r="H65">
        <f>'DATA DASH'!H65</f>
        <v/>
      </c>
      <c r="I65">
        <f>'DATA DASH'!I65</f>
        <v/>
      </c>
      <c r="J65">
        <f>'DATA DASH'!J65</f>
        <v/>
      </c>
      <c r="K65">
        <f>'DATA DASH'!K65</f>
        <v/>
      </c>
      <c r="L65">
        <f>'DATA DASH'!L65</f>
        <v/>
      </c>
      <c r="M65">
        <f>'DATA DASH'!M65</f>
        <v/>
      </c>
    </row>
    <row r="66">
      <c r="A66">
        <f>'DATA DASH'!A66</f>
        <v/>
      </c>
      <c r="B66">
        <f>'DATA DASH'!B66</f>
        <v/>
      </c>
      <c r="C66">
        <f>'DATA DASH'!C66</f>
        <v/>
      </c>
      <c r="D66">
        <f>'DATA DASH'!D66</f>
        <v/>
      </c>
      <c r="E66">
        <f>'DATA DASH'!E66</f>
        <v/>
      </c>
      <c r="F66">
        <f>'DATA DASH'!F66</f>
        <v/>
      </c>
      <c r="G66">
        <f>'DATA DASH'!G66</f>
        <v/>
      </c>
      <c r="H66">
        <f>'DATA DASH'!H66</f>
        <v/>
      </c>
      <c r="I66">
        <f>'DATA DASH'!I66</f>
        <v/>
      </c>
      <c r="J66">
        <f>'DATA DASH'!J66</f>
        <v/>
      </c>
      <c r="K66">
        <f>'DATA DASH'!K66</f>
        <v/>
      </c>
      <c r="L66">
        <f>'DATA DASH'!L66</f>
        <v/>
      </c>
      <c r="M66">
        <f>'DATA DASH'!M66</f>
        <v/>
      </c>
    </row>
    <row r="67">
      <c r="A67">
        <f>'DATA DASH'!A67</f>
        <v/>
      </c>
      <c r="B67">
        <f>'DATA DASH'!B67</f>
        <v/>
      </c>
      <c r="C67">
        <f>'DATA DASH'!C67</f>
        <v/>
      </c>
      <c r="D67">
        <f>'DATA DASH'!D67</f>
        <v/>
      </c>
      <c r="E67">
        <f>'DATA DASH'!E67</f>
        <v/>
      </c>
      <c r="F67">
        <f>'DATA DASH'!F67</f>
        <v/>
      </c>
      <c r="G67">
        <f>'DATA DASH'!G67</f>
        <v/>
      </c>
      <c r="H67">
        <f>'DATA DASH'!H67</f>
        <v/>
      </c>
      <c r="I67">
        <f>'DATA DASH'!I67</f>
        <v/>
      </c>
      <c r="J67">
        <f>'DATA DASH'!J67</f>
        <v/>
      </c>
      <c r="K67">
        <f>'DATA DASH'!K67</f>
        <v/>
      </c>
      <c r="L67">
        <f>'DATA DASH'!L67</f>
        <v/>
      </c>
      <c r="M67">
        <f>'DATA DASH'!M67</f>
        <v/>
      </c>
    </row>
    <row r="68">
      <c r="A68">
        <f>'DATA DASH'!A68</f>
        <v/>
      </c>
      <c r="B68">
        <f>'DATA DASH'!B68</f>
        <v/>
      </c>
      <c r="C68">
        <f>'DATA DASH'!C68</f>
        <v/>
      </c>
      <c r="D68">
        <f>'DATA DASH'!D68</f>
        <v/>
      </c>
      <c r="E68">
        <f>'DATA DASH'!E68</f>
        <v/>
      </c>
      <c r="F68">
        <f>'DATA DASH'!F68</f>
        <v/>
      </c>
      <c r="G68">
        <f>'DATA DASH'!G68</f>
        <v/>
      </c>
      <c r="H68">
        <f>'DATA DASH'!H68</f>
        <v/>
      </c>
      <c r="I68">
        <f>'DATA DASH'!I68</f>
        <v/>
      </c>
      <c r="J68">
        <f>'DATA DASH'!J68</f>
        <v/>
      </c>
      <c r="K68">
        <f>'DATA DASH'!K68</f>
        <v/>
      </c>
      <c r="L68">
        <f>'DATA DASH'!L68</f>
        <v/>
      </c>
      <c r="M68">
        <f>'DATA DASH'!M68</f>
        <v/>
      </c>
    </row>
    <row r="69">
      <c r="A69">
        <f>'DATA DASH'!A69</f>
        <v/>
      </c>
      <c r="B69">
        <f>'DATA DASH'!B69</f>
        <v/>
      </c>
      <c r="C69">
        <f>'DATA DASH'!C69</f>
        <v/>
      </c>
      <c r="D69">
        <f>'DATA DASH'!D69</f>
        <v/>
      </c>
      <c r="E69">
        <f>'DATA DASH'!E69</f>
        <v/>
      </c>
      <c r="F69">
        <f>'DATA DASH'!F69</f>
        <v/>
      </c>
      <c r="G69">
        <f>'DATA DASH'!G69</f>
        <v/>
      </c>
      <c r="H69">
        <f>'DATA DASH'!H69</f>
        <v/>
      </c>
      <c r="I69">
        <f>'DATA DASH'!I69</f>
        <v/>
      </c>
      <c r="J69">
        <f>'DATA DASH'!J69</f>
        <v/>
      </c>
      <c r="K69">
        <f>'DATA DASH'!K69</f>
        <v/>
      </c>
      <c r="L69">
        <f>'DATA DASH'!L69</f>
        <v/>
      </c>
      <c r="M69">
        <f>'DATA DASH'!M69</f>
        <v/>
      </c>
    </row>
    <row r="70">
      <c r="A70">
        <f>'DATA DASH'!A70</f>
        <v/>
      </c>
      <c r="B70">
        <f>'DATA DASH'!B70</f>
        <v/>
      </c>
      <c r="C70">
        <f>'DATA DASH'!C70</f>
        <v/>
      </c>
      <c r="D70">
        <f>'DATA DASH'!D70</f>
        <v/>
      </c>
      <c r="E70">
        <f>'DATA DASH'!E70</f>
        <v/>
      </c>
      <c r="F70">
        <f>'DATA DASH'!F70</f>
        <v/>
      </c>
      <c r="G70">
        <f>'DATA DASH'!G70</f>
        <v/>
      </c>
      <c r="H70">
        <f>'DATA DASH'!H70</f>
        <v/>
      </c>
      <c r="I70">
        <f>'DATA DASH'!I70</f>
        <v/>
      </c>
      <c r="J70">
        <f>'DATA DASH'!J70</f>
        <v/>
      </c>
      <c r="K70">
        <f>'DATA DASH'!K70</f>
        <v/>
      </c>
      <c r="L70">
        <f>'DATA DASH'!L70</f>
        <v/>
      </c>
      <c r="M70">
        <f>'DATA DASH'!M70</f>
        <v/>
      </c>
    </row>
    <row r="71">
      <c r="A71">
        <f>'DATA DASH'!A71</f>
        <v/>
      </c>
      <c r="B71">
        <f>'DATA DASH'!B71</f>
        <v/>
      </c>
      <c r="C71">
        <f>'DATA DASH'!C71</f>
        <v/>
      </c>
      <c r="D71">
        <f>'DATA DASH'!D71</f>
        <v/>
      </c>
      <c r="E71">
        <f>'DATA DASH'!E71</f>
        <v/>
      </c>
      <c r="F71">
        <f>'DATA DASH'!F71</f>
        <v/>
      </c>
      <c r="G71">
        <f>'DATA DASH'!G71</f>
        <v/>
      </c>
      <c r="H71">
        <f>'DATA DASH'!H71</f>
        <v/>
      </c>
      <c r="I71">
        <f>'DATA DASH'!I71</f>
        <v/>
      </c>
      <c r="J71">
        <f>'DATA DASH'!J71</f>
        <v/>
      </c>
      <c r="K71">
        <f>'DATA DASH'!K71</f>
        <v/>
      </c>
      <c r="L71">
        <f>'DATA DASH'!L71</f>
        <v/>
      </c>
      <c r="M71">
        <f>'DATA DASH'!M71</f>
        <v/>
      </c>
    </row>
    <row r="72">
      <c r="A72">
        <f>'DATA DASH'!A72</f>
        <v/>
      </c>
      <c r="B72">
        <f>'DATA DASH'!B72</f>
        <v/>
      </c>
      <c r="C72">
        <f>'DATA DASH'!C72</f>
        <v/>
      </c>
      <c r="D72">
        <f>'DATA DASH'!D72</f>
        <v/>
      </c>
      <c r="E72">
        <f>'DATA DASH'!E72</f>
        <v/>
      </c>
      <c r="F72">
        <f>'DATA DASH'!F72</f>
        <v/>
      </c>
      <c r="G72">
        <f>'DATA DASH'!G72</f>
        <v/>
      </c>
      <c r="H72">
        <f>'DATA DASH'!H72</f>
        <v/>
      </c>
      <c r="I72">
        <f>'DATA DASH'!I72</f>
        <v/>
      </c>
      <c r="J72">
        <f>'DATA DASH'!J72</f>
        <v/>
      </c>
      <c r="K72">
        <f>'DATA DASH'!K72</f>
        <v/>
      </c>
      <c r="L72">
        <f>'DATA DASH'!L72</f>
        <v/>
      </c>
      <c r="M72">
        <f>'DATA DASH'!M72</f>
        <v/>
      </c>
    </row>
    <row r="73">
      <c r="A73">
        <f>'DATA DASH'!A73</f>
        <v/>
      </c>
      <c r="B73">
        <f>'DATA DASH'!B73</f>
        <v/>
      </c>
      <c r="C73">
        <f>'DATA DASH'!C73</f>
        <v/>
      </c>
      <c r="D73">
        <f>'DATA DASH'!D73</f>
        <v/>
      </c>
      <c r="E73">
        <f>'DATA DASH'!E73</f>
        <v/>
      </c>
      <c r="F73">
        <f>'DATA DASH'!F73</f>
        <v/>
      </c>
      <c r="G73">
        <f>'DATA DASH'!G73</f>
        <v/>
      </c>
      <c r="H73">
        <f>'DATA DASH'!H73</f>
        <v/>
      </c>
      <c r="I73">
        <f>'DATA DASH'!I73</f>
        <v/>
      </c>
      <c r="J73">
        <f>'DATA DASH'!J73</f>
        <v/>
      </c>
      <c r="K73">
        <f>'DATA DASH'!K73</f>
        <v/>
      </c>
      <c r="L73">
        <f>'DATA DASH'!L73</f>
        <v/>
      </c>
      <c r="M73">
        <f>'DATA DASH'!M73</f>
        <v/>
      </c>
    </row>
    <row r="74">
      <c r="A74">
        <f>'DATA DASH'!A74</f>
        <v/>
      </c>
      <c r="B74">
        <f>'DATA DASH'!B74</f>
        <v/>
      </c>
      <c r="C74">
        <f>'DATA DASH'!C74</f>
        <v/>
      </c>
      <c r="D74">
        <f>'DATA DASH'!D74</f>
        <v/>
      </c>
      <c r="E74">
        <f>'DATA DASH'!E74</f>
        <v/>
      </c>
      <c r="F74">
        <f>'DATA DASH'!F74</f>
        <v/>
      </c>
      <c r="G74">
        <f>'DATA DASH'!G74</f>
        <v/>
      </c>
      <c r="H74">
        <f>'DATA DASH'!H74</f>
        <v/>
      </c>
      <c r="I74">
        <f>'DATA DASH'!I74</f>
        <v/>
      </c>
      <c r="J74">
        <f>'DATA DASH'!J74</f>
        <v/>
      </c>
      <c r="K74">
        <f>'DATA DASH'!K74</f>
        <v/>
      </c>
      <c r="L74">
        <f>'DATA DASH'!L74</f>
        <v/>
      </c>
      <c r="M74">
        <f>'DATA DASH'!M74</f>
        <v/>
      </c>
    </row>
    <row r="75">
      <c r="A75">
        <f>'DATA DASH'!A75</f>
        <v/>
      </c>
      <c r="B75">
        <f>'DATA DASH'!B75</f>
        <v/>
      </c>
      <c r="C75">
        <f>'DATA DASH'!C75</f>
        <v/>
      </c>
      <c r="D75">
        <f>'DATA DASH'!D75</f>
        <v/>
      </c>
      <c r="E75">
        <f>'DATA DASH'!E75</f>
        <v/>
      </c>
      <c r="F75">
        <f>'DATA DASH'!F75</f>
        <v/>
      </c>
      <c r="G75">
        <f>'DATA DASH'!G75</f>
        <v/>
      </c>
      <c r="H75">
        <f>'DATA DASH'!H75</f>
        <v/>
      </c>
      <c r="I75">
        <f>'DATA DASH'!I75</f>
        <v/>
      </c>
      <c r="J75">
        <f>'DATA DASH'!J75</f>
        <v/>
      </c>
      <c r="K75">
        <f>'DATA DASH'!K75</f>
        <v/>
      </c>
      <c r="L75">
        <f>'DATA DASH'!L75</f>
        <v/>
      </c>
      <c r="M75">
        <f>'DATA DASH'!M75</f>
        <v/>
      </c>
    </row>
    <row r="76">
      <c r="A76">
        <f>'DATA DASH'!A76</f>
        <v/>
      </c>
      <c r="B76">
        <f>'DATA DASH'!B76</f>
        <v/>
      </c>
      <c r="C76">
        <f>'DATA DASH'!C76</f>
        <v/>
      </c>
      <c r="D76">
        <f>'DATA DASH'!D76</f>
        <v/>
      </c>
      <c r="E76">
        <f>'DATA DASH'!E76</f>
        <v/>
      </c>
      <c r="F76">
        <f>'DATA DASH'!F76</f>
        <v/>
      </c>
      <c r="G76">
        <f>'DATA DASH'!G76</f>
        <v/>
      </c>
      <c r="H76">
        <f>'DATA DASH'!H76</f>
        <v/>
      </c>
      <c r="I76">
        <f>'DATA DASH'!I76</f>
        <v/>
      </c>
      <c r="J76">
        <f>'DATA DASH'!J76</f>
        <v/>
      </c>
      <c r="K76">
        <f>'DATA DASH'!K76</f>
        <v/>
      </c>
      <c r="L76">
        <f>'DATA DASH'!L76</f>
        <v/>
      </c>
      <c r="M76">
        <f>'DATA DASH'!M76</f>
        <v/>
      </c>
    </row>
    <row r="77">
      <c r="A77">
        <f>'DATA DASH'!A77</f>
        <v/>
      </c>
      <c r="B77">
        <f>'DATA DASH'!B77</f>
        <v/>
      </c>
      <c r="C77">
        <f>'DATA DASH'!C77</f>
        <v/>
      </c>
      <c r="D77">
        <f>'DATA DASH'!D77</f>
        <v/>
      </c>
      <c r="E77">
        <f>'DATA DASH'!E77</f>
        <v/>
      </c>
      <c r="F77">
        <f>'DATA DASH'!F77</f>
        <v/>
      </c>
      <c r="G77">
        <f>'DATA DASH'!G77</f>
        <v/>
      </c>
      <c r="H77">
        <f>'DATA DASH'!H77</f>
        <v/>
      </c>
      <c r="I77">
        <f>'DATA DASH'!I77</f>
        <v/>
      </c>
      <c r="J77">
        <f>'DATA DASH'!J77</f>
        <v/>
      </c>
      <c r="K77">
        <f>'DATA DASH'!K77</f>
        <v/>
      </c>
      <c r="L77">
        <f>'DATA DASH'!L77</f>
        <v/>
      </c>
      <c r="M77">
        <f>'DATA DASH'!M77</f>
        <v/>
      </c>
    </row>
    <row r="78">
      <c r="A78">
        <f>'DATA DASH'!A78</f>
        <v/>
      </c>
      <c r="B78">
        <f>'DATA DASH'!B78</f>
        <v/>
      </c>
      <c r="C78">
        <f>'DATA DASH'!C78</f>
        <v/>
      </c>
      <c r="D78">
        <f>'DATA DASH'!D78</f>
        <v/>
      </c>
      <c r="E78">
        <f>'DATA DASH'!E78</f>
        <v/>
      </c>
      <c r="F78">
        <f>'DATA DASH'!F78</f>
        <v/>
      </c>
      <c r="G78">
        <f>'DATA DASH'!G78</f>
        <v/>
      </c>
      <c r="H78">
        <f>'DATA DASH'!H78</f>
        <v/>
      </c>
      <c r="I78">
        <f>'DATA DASH'!I78</f>
        <v/>
      </c>
      <c r="J78">
        <f>'DATA DASH'!J78</f>
        <v/>
      </c>
      <c r="K78">
        <f>'DATA DASH'!K78</f>
        <v/>
      </c>
      <c r="L78">
        <f>'DATA DASH'!L78</f>
        <v/>
      </c>
      <c r="M78">
        <f>'DATA DASH'!M78</f>
        <v/>
      </c>
    </row>
    <row r="79">
      <c r="A79">
        <f>'DATA DASH'!A79</f>
        <v/>
      </c>
      <c r="B79">
        <f>'DATA DASH'!B79</f>
        <v/>
      </c>
      <c r="C79">
        <f>'DATA DASH'!C79</f>
        <v/>
      </c>
      <c r="D79">
        <f>'DATA DASH'!D79</f>
        <v/>
      </c>
      <c r="E79">
        <f>'DATA DASH'!E79</f>
        <v/>
      </c>
      <c r="F79">
        <f>'DATA DASH'!F79</f>
        <v/>
      </c>
      <c r="G79">
        <f>'DATA DASH'!G79</f>
        <v/>
      </c>
      <c r="H79">
        <f>'DATA DASH'!H79</f>
        <v/>
      </c>
      <c r="I79">
        <f>'DATA DASH'!I79</f>
        <v/>
      </c>
      <c r="J79">
        <f>'DATA DASH'!J79</f>
        <v/>
      </c>
      <c r="K79">
        <f>'DATA DASH'!K79</f>
        <v/>
      </c>
      <c r="L79">
        <f>'DATA DASH'!L79</f>
        <v/>
      </c>
      <c r="M79">
        <f>'DATA DASH'!M79</f>
        <v/>
      </c>
    </row>
    <row r="80">
      <c r="A80">
        <f>'DATA DASH'!A80</f>
        <v/>
      </c>
      <c r="B80">
        <f>'DATA DASH'!B80</f>
        <v/>
      </c>
      <c r="C80">
        <f>'DATA DASH'!C80</f>
        <v/>
      </c>
      <c r="D80">
        <f>'DATA DASH'!D80</f>
        <v/>
      </c>
      <c r="E80">
        <f>'DATA DASH'!E80</f>
        <v/>
      </c>
      <c r="F80">
        <f>'DATA DASH'!F80</f>
        <v/>
      </c>
      <c r="G80">
        <f>'DATA DASH'!G80</f>
        <v/>
      </c>
      <c r="H80">
        <f>'DATA DASH'!H80</f>
        <v/>
      </c>
      <c r="I80">
        <f>'DATA DASH'!I80</f>
        <v/>
      </c>
      <c r="J80">
        <f>'DATA DASH'!J80</f>
        <v/>
      </c>
      <c r="K80">
        <f>'DATA DASH'!K80</f>
        <v/>
      </c>
      <c r="L80">
        <f>'DATA DASH'!L80</f>
        <v/>
      </c>
      <c r="M80">
        <f>'DATA DASH'!M80</f>
        <v/>
      </c>
    </row>
    <row r="81">
      <c r="A81">
        <f>'DATA DASH'!A81</f>
        <v/>
      </c>
      <c r="B81">
        <f>'DATA DASH'!B81</f>
        <v/>
      </c>
      <c r="C81">
        <f>'DATA DASH'!C81</f>
        <v/>
      </c>
      <c r="D81">
        <f>'DATA DASH'!D81</f>
        <v/>
      </c>
      <c r="E81">
        <f>'DATA DASH'!E81</f>
        <v/>
      </c>
      <c r="F81">
        <f>'DATA DASH'!F81</f>
        <v/>
      </c>
      <c r="G81">
        <f>'DATA DASH'!G81</f>
        <v/>
      </c>
      <c r="H81">
        <f>'DATA DASH'!H81</f>
        <v/>
      </c>
      <c r="I81">
        <f>'DATA DASH'!I81</f>
        <v/>
      </c>
      <c r="J81">
        <f>'DATA DASH'!J81</f>
        <v/>
      </c>
      <c r="K81">
        <f>'DATA DASH'!K81</f>
        <v/>
      </c>
      <c r="L81">
        <f>'DATA DASH'!L81</f>
        <v/>
      </c>
      <c r="M81">
        <f>'DATA DASH'!M81</f>
        <v/>
      </c>
    </row>
    <row r="82">
      <c r="A82">
        <f>'DATA DASH'!A82</f>
        <v/>
      </c>
      <c r="B82">
        <f>'DATA DASH'!B82</f>
        <v/>
      </c>
      <c r="C82">
        <f>'DATA DASH'!C82</f>
        <v/>
      </c>
      <c r="D82">
        <f>'DATA DASH'!D82</f>
        <v/>
      </c>
      <c r="E82">
        <f>'DATA DASH'!E82</f>
        <v/>
      </c>
      <c r="F82">
        <f>'DATA DASH'!F82</f>
        <v/>
      </c>
      <c r="G82">
        <f>'DATA DASH'!G82</f>
        <v/>
      </c>
      <c r="H82">
        <f>'DATA DASH'!H82</f>
        <v/>
      </c>
      <c r="I82">
        <f>'DATA DASH'!I82</f>
        <v/>
      </c>
      <c r="J82">
        <f>'DATA DASH'!J82</f>
        <v/>
      </c>
      <c r="K82">
        <f>'DATA DASH'!K82</f>
        <v/>
      </c>
      <c r="L82">
        <f>'DATA DASH'!L82</f>
        <v/>
      </c>
      <c r="M82">
        <f>'DATA DASH'!M82</f>
        <v/>
      </c>
    </row>
    <row r="83">
      <c r="A83">
        <f>'DATA DASH'!A83</f>
        <v/>
      </c>
      <c r="B83">
        <f>'DATA DASH'!B83</f>
        <v/>
      </c>
      <c r="C83">
        <f>'DATA DASH'!C83</f>
        <v/>
      </c>
      <c r="D83">
        <f>'DATA DASH'!D83</f>
        <v/>
      </c>
      <c r="E83">
        <f>'DATA DASH'!E83</f>
        <v/>
      </c>
      <c r="F83">
        <f>'DATA DASH'!F83</f>
        <v/>
      </c>
      <c r="G83">
        <f>'DATA DASH'!G83</f>
        <v/>
      </c>
      <c r="H83">
        <f>'DATA DASH'!H83</f>
        <v/>
      </c>
      <c r="I83">
        <f>'DATA DASH'!I83</f>
        <v/>
      </c>
      <c r="J83">
        <f>'DATA DASH'!J83</f>
        <v/>
      </c>
      <c r="K83">
        <f>'DATA DASH'!K83</f>
        <v/>
      </c>
      <c r="L83">
        <f>'DATA DASH'!L83</f>
        <v/>
      </c>
      <c r="M83">
        <f>'DATA DASH'!M83</f>
        <v/>
      </c>
    </row>
    <row r="84">
      <c r="A84">
        <f>'DATA DASH'!A84</f>
        <v/>
      </c>
      <c r="B84">
        <f>'DATA DASH'!B84</f>
        <v/>
      </c>
      <c r="C84">
        <f>'DATA DASH'!C84</f>
        <v/>
      </c>
      <c r="D84">
        <f>'DATA DASH'!D84</f>
        <v/>
      </c>
      <c r="E84">
        <f>'DATA DASH'!E84</f>
        <v/>
      </c>
      <c r="F84">
        <f>'DATA DASH'!F84</f>
        <v/>
      </c>
      <c r="G84">
        <f>'DATA DASH'!G84</f>
        <v/>
      </c>
      <c r="H84">
        <f>'DATA DASH'!H84</f>
        <v/>
      </c>
      <c r="I84">
        <f>'DATA DASH'!I84</f>
        <v/>
      </c>
      <c r="J84">
        <f>'DATA DASH'!J84</f>
        <v/>
      </c>
      <c r="K84">
        <f>'DATA DASH'!K84</f>
        <v/>
      </c>
      <c r="L84">
        <f>'DATA DASH'!L84</f>
        <v/>
      </c>
      <c r="M84">
        <f>'DATA DASH'!M84</f>
        <v/>
      </c>
    </row>
    <row r="85">
      <c r="A85">
        <f>'DATA DASH'!A85</f>
        <v/>
      </c>
      <c r="B85">
        <f>'DATA DASH'!B85</f>
        <v/>
      </c>
      <c r="C85">
        <f>'DATA DASH'!C85</f>
        <v/>
      </c>
      <c r="D85">
        <f>'DATA DASH'!D85</f>
        <v/>
      </c>
      <c r="E85">
        <f>'DATA DASH'!E85</f>
        <v/>
      </c>
      <c r="F85">
        <f>'DATA DASH'!F85</f>
        <v/>
      </c>
      <c r="G85">
        <f>'DATA DASH'!G85</f>
        <v/>
      </c>
      <c r="H85">
        <f>'DATA DASH'!H85</f>
        <v/>
      </c>
      <c r="I85">
        <f>'DATA DASH'!I85</f>
        <v/>
      </c>
      <c r="J85">
        <f>'DATA DASH'!J85</f>
        <v/>
      </c>
      <c r="K85">
        <f>'DATA DASH'!K85</f>
        <v/>
      </c>
      <c r="L85">
        <f>'DATA DASH'!L85</f>
        <v/>
      </c>
      <c r="M85">
        <f>'DATA DASH'!M85</f>
        <v/>
      </c>
    </row>
    <row r="86">
      <c r="A86">
        <f>'DATA DASH'!A86</f>
        <v/>
      </c>
      <c r="B86">
        <f>'DATA DASH'!B86</f>
        <v/>
      </c>
      <c r="C86">
        <f>'DATA DASH'!C86</f>
        <v/>
      </c>
      <c r="D86">
        <f>'DATA DASH'!D86</f>
        <v/>
      </c>
      <c r="E86">
        <f>'DATA DASH'!E86</f>
        <v/>
      </c>
      <c r="F86">
        <f>'DATA DASH'!F86</f>
        <v/>
      </c>
      <c r="G86">
        <f>'DATA DASH'!G86</f>
        <v/>
      </c>
      <c r="H86">
        <f>'DATA DASH'!H86</f>
        <v/>
      </c>
      <c r="I86">
        <f>'DATA DASH'!I86</f>
        <v/>
      </c>
      <c r="J86">
        <f>'DATA DASH'!J86</f>
        <v/>
      </c>
      <c r="K86">
        <f>'DATA DASH'!K86</f>
        <v/>
      </c>
      <c r="L86">
        <f>'DATA DASH'!L86</f>
        <v/>
      </c>
      <c r="M86">
        <f>'DATA DASH'!M86</f>
        <v/>
      </c>
    </row>
    <row r="87">
      <c r="A87">
        <f>'DATA DASH'!A87</f>
        <v/>
      </c>
      <c r="B87">
        <f>'DATA DASH'!B87</f>
        <v/>
      </c>
      <c r="C87">
        <f>'DATA DASH'!C87</f>
        <v/>
      </c>
      <c r="D87">
        <f>'DATA DASH'!D87</f>
        <v/>
      </c>
      <c r="E87">
        <f>'DATA DASH'!E87</f>
        <v/>
      </c>
      <c r="F87">
        <f>'DATA DASH'!F87</f>
        <v/>
      </c>
      <c r="G87">
        <f>'DATA DASH'!G87</f>
        <v/>
      </c>
      <c r="H87">
        <f>'DATA DASH'!H87</f>
        <v/>
      </c>
      <c r="I87">
        <f>'DATA DASH'!I87</f>
        <v/>
      </c>
      <c r="J87">
        <f>'DATA DASH'!J87</f>
        <v/>
      </c>
      <c r="K87">
        <f>'DATA DASH'!K87</f>
        <v/>
      </c>
      <c r="L87">
        <f>'DATA DASH'!L87</f>
        <v/>
      </c>
      <c r="M87">
        <f>'DATA DASH'!M87</f>
        <v/>
      </c>
    </row>
    <row r="88">
      <c r="A88">
        <f>'DATA DASH'!A88</f>
        <v/>
      </c>
      <c r="B88">
        <f>'DATA DASH'!B88</f>
        <v/>
      </c>
      <c r="C88">
        <f>'DATA DASH'!C88</f>
        <v/>
      </c>
      <c r="D88">
        <f>'DATA DASH'!D88</f>
        <v/>
      </c>
      <c r="E88">
        <f>'DATA DASH'!E88</f>
        <v/>
      </c>
      <c r="F88">
        <f>'DATA DASH'!F88</f>
        <v/>
      </c>
      <c r="G88">
        <f>'DATA DASH'!G88</f>
        <v/>
      </c>
      <c r="H88">
        <f>'DATA DASH'!H88</f>
        <v/>
      </c>
      <c r="I88">
        <f>'DATA DASH'!I88</f>
        <v/>
      </c>
      <c r="J88">
        <f>'DATA DASH'!J88</f>
        <v/>
      </c>
      <c r="K88">
        <f>'DATA DASH'!K88</f>
        <v/>
      </c>
      <c r="L88">
        <f>'DATA DASH'!L88</f>
        <v/>
      </c>
      <c r="M88">
        <f>'DATA DASH'!M88</f>
        <v/>
      </c>
    </row>
    <row r="89">
      <c r="A89">
        <f>'DATA DASH'!A89</f>
        <v/>
      </c>
      <c r="B89">
        <f>'DATA DASH'!B89</f>
        <v/>
      </c>
      <c r="C89">
        <f>'DATA DASH'!C89</f>
        <v/>
      </c>
      <c r="D89">
        <f>'DATA DASH'!D89</f>
        <v/>
      </c>
      <c r="E89">
        <f>'DATA DASH'!E89</f>
        <v/>
      </c>
      <c r="F89">
        <f>'DATA DASH'!F89</f>
        <v/>
      </c>
      <c r="G89">
        <f>'DATA DASH'!G89</f>
        <v/>
      </c>
      <c r="H89">
        <f>'DATA DASH'!H89</f>
        <v/>
      </c>
      <c r="I89">
        <f>'DATA DASH'!I89</f>
        <v/>
      </c>
      <c r="J89">
        <f>'DATA DASH'!J89</f>
        <v/>
      </c>
      <c r="K89">
        <f>'DATA DASH'!K89</f>
        <v/>
      </c>
      <c r="L89">
        <f>'DATA DASH'!L89</f>
        <v/>
      </c>
      <c r="M89">
        <f>'DATA DASH'!M89</f>
        <v/>
      </c>
    </row>
    <row r="90">
      <c r="A90">
        <f>'DATA DASH'!A90</f>
        <v/>
      </c>
      <c r="B90">
        <f>'DATA DASH'!B90</f>
        <v/>
      </c>
      <c r="C90">
        <f>'DATA DASH'!C90</f>
        <v/>
      </c>
      <c r="D90">
        <f>'DATA DASH'!D90</f>
        <v/>
      </c>
      <c r="E90">
        <f>'DATA DASH'!E90</f>
        <v/>
      </c>
      <c r="F90">
        <f>'DATA DASH'!F90</f>
        <v/>
      </c>
      <c r="G90">
        <f>'DATA DASH'!G90</f>
        <v/>
      </c>
      <c r="H90">
        <f>'DATA DASH'!H90</f>
        <v/>
      </c>
      <c r="I90">
        <f>'DATA DASH'!I90</f>
        <v/>
      </c>
      <c r="J90">
        <f>'DATA DASH'!J90</f>
        <v/>
      </c>
      <c r="K90">
        <f>'DATA DASH'!K90</f>
        <v/>
      </c>
      <c r="L90">
        <f>'DATA DASH'!L90</f>
        <v/>
      </c>
      <c r="M90">
        <f>'DATA DASH'!M90</f>
        <v/>
      </c>
    </row>
    <row r="91">
      <c r="A91">
        <f>'DATA DASH'!A91</f>
        <v/>
      </c>
      <c r="B91">
        <f>'DATA DASH'!B91</f>
        <v/>
      </c>
      <c r="C91">
        <f>'DATA DASH'!C91</f>
        <v/>
      </c>
      <c r="D91">
        <f>'DATA DASH'!D91</f>
        <v/>
      </c>
      <c r="E91">
        <f>'DATA DASH'!E91</f>
        <v/>
      </c>
      <c r="F91">
        <f>'DATA DASH'!F91</f>
        <v/>
      </c>
      <c r="G91">
        <f>'DATA DASH'!G91</f>
        <v/>
      </c>
      <c r="H91">
        <f>'DATA DASH'!H91</f>
        <v/>
      </c>
      <c r="I91">
        <f>'DATA DASH'!I91</f>
        <v/>
      </c>
      <c r="J91">
        <f>'DATA DASH'!J91</f>
        <v/>
      </c>
      <c r="K91">
        <f>'DATA DASH'!K91</f>
        <v/>
      </c>
      <c r="L91">
        <f>'DATA DASH'!L91</f>
        <v/>
      </c>
      <c r="M91">
        <f>'DATA DASH'!M91</f>
        <v/>
      </c>
    </row>
    <row r="92">
      <c r="A92">
        <f>'DATA DASH'!A92</f>
        <v/>
      </c>
      <c r="B92">
        <f>'DATA DASH'!B92</f>
        <v/>
      </c>
      <c r="C92">
        <f>'DATA DASH'!C92</f>
        <v/>
      </c>
      <c r="D92">
        <f>'DATA DASH'!D92</f>
        <v/>
      </c>
      <c r="E92">
        <f>'DATA DASH'!E92</f>
        <v/>
      </c>
      <c r="F92">
        <f>'DATA DASH'!F92</f>
        <v/>
      </c>
      <c r="G92">
        <f>'DATA DASH'!G92</f>
        <v/>
      </c>
      <c r="H92">
        <f>'DATA DASH'!H92</f>
        <v/>
      </c>
      <c r="I92">
        <f>'DATA DASH'!I92</f>
        <v/>
      </c>
      <c r="J92">
        <f>'DATA DASH'!J92</f>
        <v/>
      </c>
      <c r="K92">
        <f>'DATA DASH'!K92</f>
        <v/>
      </c>
      <c r="L92">
        <f>'DATA DASH'!L92</f>
        <v/>
      </c>
      <c r="M92">
        <f>'DATA DASH'!M92</f>
        <v/>
      </c>
    </row>
    <row r="93">
      <c r="A93">
        <f>'DATA DASH'!A93</f>
        <v/>
      </c>
      <c r="B93">
        <f>'DATA DASH'!B93</f>
        <v/>
      </c>
      <c r="C93">
        <f>'DATA DASH'!C93</f>
        <v/>
      </c>
      <c r="D93">
        <f>'DATA DASH'!D93</f>
        <v/>
      </c>
      <c r="E93">
        <f>'DATA DASH'!E93</f>
        <v/>
      </c>
      <c r="F93">
        <f>'DATA DASH'!F93</f>
        <v/>
      </c>
      <c r="G93">
        <f>'DATA DASH'!G93</f>
        <v/>
      </c>
      <c r="H93">
        <f>'DATA DASH'!H93</f>
        <v/>
      </c>
      <c r="I93">
        <f>'DATA DASH'!I93</f>
        <v/>
      </c>
      <c r="J93">
        <f>'DATA DASH'!J93</f>
        <v/>
      </c>
      <c r="K93">
        <f>'DATA DASH'!K93</f>
        <v/>
      </c>
      <c r="L93">
        <f>'DATA DASH'!L93</f>
        <v/>
      </c>
      <c r="M93">
        <f>'DATA DASH'!M93</f>
        <v/>
      </c>
    </row>
    <row r="94">
      <c r="A94">
        <f>'DATA DASH'!A94</f>
        <v/>
      </c>
      <c r="B94">
        <f>'DATA DASH'!B94</f>
        <v/>
      </c>
      <c r="C94">
        <f>'DATA DASH'!C94</f>
        <v/>
      </c>
      <c r="D94">
        <f>'DATA DASH'!D94</f>
        <v/>
      </c>
      <c r="E94">
        <f>'DATA DASH'!E94</f>
        <v/>
      </c>
      <c r="F94">
        <f>'DATA DASH'!F94</f>
        <v/>
      </c>
      <c r="G94">
        <f>'DATA DASH'!G94</f>
        <v/>
      </c>
      <c r="H94">
        <f>'DATA DASH'!H94</f>
        <v/>
      </c>
      <c r="I94">
        <f>'DATA DASH'!I94</f>
        <v/>
      </c>
      <c r="J94">
        <f>'DATA DASH'!J94</f>
        <v/>
      </c>
      <c r="K94">
        <f>'DATA DASH'!K94</f>
        <v/>
      </c>
      <c r="L94">
        <f>'DATA DASH'!L94</f>
        <v/>
      </c>
      <c r="M94">
        <f>'DATA DASH'!M94</f>
        <v/>
      </c>
    </row>
    <row r="95">
      <c r="A95">
        <f>'DATA DASH'!A95</f>
        <v/>
      </c>
      <c r="B95">
        <f>'DATA DASH'!B95</f>
        <v/>
      </c>
      <c r="C95">
        <f>'DATA DASH'!C95</f>
        <v/>
      </c>
      <c r="D95">
        <f>'DATA DASH'!D95</f>
        <v/>
      </c>
      <c r="E95">
        <f>'DATA DASH'!E95</f>
        <v/>
      </c>
      <c r="F95">
        <f>'DATA DASH'!F95</f>
        <v/>
      </c>
      <c r="G95">
        <f>'DATA DASH'!G95</f>
        <v/>
      </c>
      <c r="H95">
        <f>'DATA DASH'!H95</f>
        <v/>
      </c>
      <c r="I95">
        <f>'DATA DASH'!I95</f>
        <v/>
      </c>
      <c r="J95">
        <f>'DATA DASH'!J95</f>
        <v/>
      </c>
      <c r="K95">
        <f>'DATA DASH'!K95</f>
        <v/>
      </c>
      <c r="L95">
        <f>'DATA DASH'!L95</f>
        <v/>
      </c>
      <c r="M95">
        <f>'DATA DASH'!M95</f>
        <v/>
      </c>
    </row>
    <row r="96">
      <c r="A96">
        <f>'DATA DASH'!A96</f>
        <v/>
      </c>
      <c r="B96">
        <f>'DATA DASH'!B96</f>
        <v/>
      </c>
      <c r="C96">
        <f>'DATA DASH'!C96</f>
        <v/>
      </c>
      <c r="D96">
        <f>'DATA DASH'!D96</f>
        <v/>
      </c>
      <c r="E96">
        <f>'DATA DASH'!E96</f>
        <v/>
      </c>
      <c r="F96">
        <f>'DATA DASH'!F96</f>
        <v/>
      </c>
      <c r="G96">
        <f>'DATA DASH'!G96</f>
        <v/>
      </c>
      <c r="H96">
        <f>'DATA DASH'!H96</f>
        <v/>
      </c>
      <c r="I96">
        <f>'DATA DASH'!I96</f>
        <v/>
      </c>
      <c r="J96">
        <f>'DATA DASH'!J96</f>
        <v/>
      </c>
      <c r="K96">
        <f>'DATA DASH'!K96</f>
        <v/>
      </c>
      <c r="L96">
        <f>'DATA DASH'!L96</f>
        <v/>
      </c>
      <c r="M96">
        <f>'DATA DASH'!M96</f>
        <v/>
      </c>
    </row>
    <row r="97">
      <c r="A97">
        <f>'DATA DASH'!A97</f>
        <v/>
      </c>
      <c r="B97">
        <f>'DATA DASH'!B97</f>
        <v/>
      </c>
      <c r="C97">
        <f>'DATA DASH'!C97</f>
        <v/>
      </c>
      <c r="D97">
        <f>'DATA DASH'!D97</f>
        <v/>
      </c>
      <c r="E97">
        <f>'DATA DASH'!E97</f>
        <v/>
      </c>
      <c r="F97">
        <f>'DATA DASH'!F97</f>
        <v/>
      </c>
      <c r="G97">
        <f>'DATA DASH'!G97</f>
        <v/>
      </c>
      <c r="H97">
        <f>'DATA DASH'!H97</f>
        <v/>
      </c>
      <c r="I97">
        <f>'DATA DASH'!I97</f>
        <v/>
      </c>
      <c r="J97">
        <f>'DATA DASH'!J97</f>
        <v/>
      </c>
      <c r="K97">
        <f>'DATA DASH'!K97</f>
        <v/>
      </c>
      <c r="L97">
        <f>'DATA DASH'!L97</f>
        <v/>
      </c>
      <c r="M97">
        <f>'DATA DASH'!M97</f>
        <v/>
      </c>
    </row>
    <row r="98">
      <c r="A98">
        <f>'DATA DASH'!A98</f>
        <v/>
      </c>
      <c r="B98">
        <f>'DATA DASH'!B98</f>
        <v/>
      </c>
      <c r="C98">
        <f>'DATA DASH'!C98</f>
        <v/>
      </c>
      <c r="D98">
        <f>'DATA DASH'!D98</f>
        <v/>
      </c>
      <c r="E98">
        <f>'DATA DASH'!E98</f>
        <v/>
      </c>
      <c r="F98">
        <f>'DATA DASH'!F98</f>
        <v/>
      </c>
      <c r="G98">
        <f>'DATA DASH'!G98</f>
        <v/>
      </c>
      <c r="H98">
        <f>'DATA DASH'!H98</f>
        <v/>
      </c>
      <c r="I98">
        <f>'DATA DASH'!I98</f>
        <v/>
      </c>
      <c r="J98">
        <f>'DATA DASH'!J98</f>
        <v/>
      </c>
      <c r="K98">
        <f>'DATA DASH'!K98</f>
        <v/>
      </c>
      <c r="L98">
        <f>'DATA DASH'!L98</f>
        <v/>
      </c>
      <c r="M98">
        <f>'DATA DASH'!M98</f>
        <v/>
      </c>
    </row>
    <row r="99">
      <c r="A99">
        <f>'DATA DASH'!A99</f>
        <v/>
      </c>
      <c r="B99">
        <f>'DATA DASH'!B99</f>
        <v/>
      </c>
      <c r="C99">
        <f>'DATA DASH'!C99</f>
        <v/>
      </c>
      <c r="D99">
        <f>'DATA DASH'!D99</f>
        <v/>
      </c>
      <c r="E99">
        <f>'DATA DASH'!E99</f>
        <v/>
      </c>
      <c r="F99">
        <f>'DATA DASH'!F99</f>
        <v/>
      </c>
      <c r="G99">
        <f>'DATA DASH'!G99</f>
        <v/>
      </c>
      <c r="H99">
        <f>'DATA DASH'!H99</f>
        <v/>
      </c>
      <c r="I99">
        <f>'DATA DASH'!I99</f>
        <v/>
      </c>
      <c r="J99">
        <f>'DATA DASH'!J99</f>
        <v/>
      </c>
      <c r="K99">
        <f>'DATA DASH'!K99</f>
        <v/>
      </c>
      <c r="L99">
        <f>'DATA DASH'!L99</f>
        <v/>
      </c>
      <c r="M99">
        <f>'DATA DASH'!M99</f>
        <v/>
      </c>
    </row>
    <row r="100">
      <c r="A100">
        <f>'DATA DASH'!A100</f>
        <v/>
      </c>
      <c r="B100">
        <f>'DATA DASH'!B100</f>
        <v/>
      </c>
      <c r="C100">
        <f>'DATA DASH'!C100</f>
        <v/>
      </c>
      <c r="D100">
        <f>'DATA DASH'!D100</f>
        <v/>
      </c>
      <c r="E100">
        <f>'DATA DASH'!E100</f>
        <v/>
      </c>
      <c r="F100">
        <f>'DATA DASH'!F100</f>
        <v/>
      </c>
      <c r="G100">
        <f>'DATA DASH'!G100</f>
        <v/>
      </c>
      <c r="H100">
        <f>'DATA DASH'!H100</f>
        <v/>
      </c>
      <c r="I100">
        <f>'DATA DASH'!I100</f>
        <v/>
      </c>
      <c r="J100">
        <f>'DATA DASH'!J100</f>
        <v/>
      </c>
      <c r="K100">
        <f>'DATA DASH'!K100</f>
        <v/>
      </c>
      <c r="L100">
        <f>'DATA DASH'!L100</f>
        <v/>
      </c>
      <c r="M100">
        <f>'DATA DASH'!M100</f>
        <v/>
      </c>
    </row>
    <row r="101">
      <c r="A101">
        <f>'DATA DASH'!A101</f>
        <v/>
      </c>
      <c r="B101">
        <f>'DATA DASH'!B101</f>
        <v/>
      </c>
      <c r="C101">
        <f>'DATA DASH'!C101</f>
        <v/>
      </c>
      <c r="D101">
        <f>'DATA DASH'!D101</f>
        <v/>
      </c>
      <c r="E101">
        <f>'DATA DASH'!E101</f>
        <v/>
      </c>
      <c r="F101">
        <f>'DATA DASH'!F101</f>
        <v/>
      </c>
      <c r="G101">
        <f>'DATA DASH'!G101</f>
        <v/>
      </c>
      <c r="H101">
        <f>'DATA DASH'!H101</f>
        <v/>
      </c>
      <c r="I101">
        <f>'DATA DASH'!I101</f>
        <v/>
      </c>
      <c r="J101">
        <f>'DATA DASH'!J101</f>
        <v/>
      </c>
      <c r="K101">
        <f>'DATA DASH'!K101</f>
        <v/>
      </c>
      <c r="L101">
        <f>'DATA DASH'!L101</f>
        <v/>
      </c>
      <c r="M101">
        <f>'DATA DASH'!M101</f>
        <v/>
      </c>
    </row>
    <row r="102">
      <c r="A102">
        <f>'DATA DASH'!A102</f>
        <v/>
      </c>
      <c r="B102">
        <f>'DATA DASH'!B102</f>
        <v/>
      </c>
      <c r="C102">
        <f>'DATA DASH'!C102</f>
        <v/>
      </c>
      <c r="D102">
        <f>'DATA DASH'!D102</f>
        <v/>
      </c>
      <c r="E102">
        <f>'DATA DASH'!E102</f>
        <v/>
      </c>
      <c r="F102">
        <f>'DATA DASH'!F102</f>
        <v/>
      </c>
      <c r="G102">
        <f>'DATA DASH'!G102</f>
        <v/>
      </c>
      <c r="H102">
        <f>'DATA DASH'!H102</f>
        <v/>
      </c>
      <c r="I102">
        <f>'DATA DASH'!I102</f>
        <v/>
      </c>
      <c r="J102">
        <f>'DATA DASH'!J102</f>
        <v/>
      </c>
      <c r="K102">
        <f>'DATA DASH'!K102</f>
        <v/>
      </c>
      <c r="L102">
        <f>'DATA DASH'!L102</f>
        <v/>
      </c>
      <c r="M102">
        <f>'DATA DASH'!M102</f>
        <v/>
      </c>
    </row>
    <row r="103">
      <c r="A103">
        <f>'DATA DASH'!A103</f>
        <v/>
      </c>
      <c r="B103">
        <f>'DATA DASH'!B103</f>
        <v/>
      </c>
      <c r="C103">
        <f>'DATA DASH'!C103</f>
        <v/>
      </c>
      <c r="D103">
        <f>'DATA DASH'!D103</f>
        <v/>
      </c>
      <c r="E103">
        <f>'DATA DASH'!E103</f>
        <v/>
      </c>
      <c r="F103">
        <f>'DATA DASH'!F103</f>
        <v/>
      </c>
      <c r="G103">
        <f>'DATA DASH'!G103</f>
        <v/>
      </c>
      <c r="H103">
        <f>'DATA DASH'!H103</f>
        <v/>
      </c>
      <c r="I103">
        <f>'DATA DASH'!I103</f>
        <v/>
      </c>
      <c r="J103">
        <f>'DATA DASH'!J103</f>
        <v/>
      </c>
      <c r="K103">
        <f>'DATA DASH'!K103</f>
        <v/>
      </c>
      <c r="L103">
        <f>'DATA DASH'!L103</f>
        <v/>
      </c>
      <c r="M103">
        <f>'DATA DASH'!M103</f>
        <v/>
      </c>
    </row>
    <row r="104">
      <c r="A104">
        <f>'DATA DASH'!A104</f>
        <v/>
      </c>
      <c r="B104">
        <f>'DATA DASH'!B104</f>
        <v/>
      </c>
      <c r="C104">
        <f>'DATA DASH'!C104</f>
        <v/>
      </c>
      <c r="D104">
        <f>'DATA DASH'!D104</f>
        <v/>
      </c>
      <c r="E104">
        <f>'DATA DASH'!E104</f>
        <v/>
      </c>
      <c r="F104">
        <f>'DATA DASH'!F104</f>
        <v/>
      </c>
      <c r="G104">
        <f>'DATA DASH'!G104</f>
        <v/>
      </c>
      <c r="H104">
        <f>'DATA DASH'!H104</f>
        <v/>
      </c>
      <c r="I104">
        <f>'DATA DASH'!I104</f>
        <v/>
      </c>
      <c r="J104">
        <f>'DATA DASH'!J104</f>
        <v/>
      </c>
      <c r="K104">
        <f>'DATA DASH'!K104</f>
        <v/>
      </c>
      <c r="L104">
        <f>'DATA DASH'!L104</f>
        <v/>
      </c>
      <c r="M104">
        <f>'DATA DASH'!M104</f>
        <v/>
      </c>
    </row>
    <row r="105">
      <c r="A105">
        <f>'DATA DASH'!A105</f>
        <v/>
      </c>
      <c r="B105">
        <f>'DATA DASH'!B105</f>
        <v/>
      </c>
      <c r="C105">
        <f>'DATA DASH'!C105</f>
        <v/>
      </c>
      <c r="D105">
        <f>'DATA DASH'!D105</f>
        <v/>
      </c>
      <c r="E105">
        <f>'DATA DASH'!E105</f>
        <v/>
      </c>
      <c r="F105">
        <f>'DATA DASH'!F105</f>
        <v/>
      </c>
      <c r="G105">
        <f>'DATA DASH'!G105</f>
        <v/>
      </c>
      <c r="H105">
        <f>'DATA DASH'!H105</f>
        <v/>
      </c>
      <c r="I105">
        <f>'DATA DASH'!I105</f>
        <v/>
      </c>
      <c r="J105">
        <f>'DATA DASH'!J105</f>
        <v/>
      </c>
      <c r="K105">
        <f>'DATA DASH'!K105</f>
        <v/>
      </c>
      <c r="L105">
        <f>'DATA DASH'!L105</f>
        <v/>
      </c>
      <c r="M105">
        <f>'DATA DASH'!M105</f>
        <v/>
      </c>
    </row>
    <row r="106">
      <c r="A106">
        <f>'DATA DASH'!A106</f>
        <v/>
      </c>
      <c r="B106">
        <f>'DATA DASH'!B106</f>
        <v/>
      </c>
      <c r="C106">
        <f>'DATA DASH'!C106</f>
        <v/>
      </c>
      <c r="D106">
        <f>'DATA DASH'!D106</f>
        <v/>
      </c>
      <c r="E106">
        <f>'DATA DASH'!E106</f>
        <v/>
      </c>
      <c r="F106">
        <f>'DATA DASH'!F106</f>
        <v/>
      </c>
      <c r="G106">
        <f>'DATA DASH'!G106</f>
        <v/>
      </c>
      <c r="H106">
        <f>'DATA DASH'!H106</f>
        <v/>
      </c>
      <c r="I106">
        <f>'DATA DASH'!I106</f>
        <v/>
      </c>
      <c r="J106">
        <f>'DATA DASH'!J106</f>
        <v/>
      </c>
      <c r="K106">
        <f>'DATA DASH'!K106</f>
        <v/>
      </c>
      <c r="L106">
        <f>'DATA DASH'!L106</f>
        <v/>
      </c>
      <c r="M106">
        <f>'DATA DASH'!M106</f>
        <v/>
      </c>
    </row>
    <row r="107">
      <c r="A107">
        <f>'DATA DASH'!A107</f>
        <v/>
      </c>
      <c r="B107">
        <f>'DATA DASH'!B107</f>
        <v/>
      </c>
      <c r="C107">
        <f>'DATA DASH'!C107</f>
        <v/>
      </c>
      <c r="D107">
        <f>'DATA DASH'!D107</f>
        <v/>
      </c>
      <c r="E107">
        <f>'DATA DASH'!E107</f>
        <v/>
      </c>
      <c r="F107">
        <f>'DATA DASH'!F107</f>
        <v/>
      </c>
      <c r="G107">
        <f>'DATA DASH'!G107</f>
        <v/>
      </c>
      <c r="H107">
        <f>'DATA DASH'!H107</f>
        <v/>
      </c>
      <c r="I107">
        <f>'DATA DASH'!I107</f>
        <v/>
      </c>
      <c r="J107">
        <f>'DATA DASH'!J107</f>
        <v/>
      </c>
      <c r="K107">
        <f>'DATA DASH'!K107</f>
        <v/>
      </c>
      <c r="L107">
        <f>'DATA DASH'!L107</f>
        <v/>
      </c>
      <c r="M107">
        <f>'DATA DASH'!M107</f>
        <v/>
      </c>
    </row>
    <row r="108">
      <c r="A108">
        <f>'DATA DASH'!A108</f>
        <v/>
      </c>
      <c r="B108">
        <f>'DATA DASH'!B108</f>
        <v/>
      </c>
      <c r="C108">
        <f>'DATA DASH'!C108</f>
        <v/>
      </c>
      <c r="D108">
        <f>'DATA DASH'!D108</f>
        <v/>
      </c>
      <c r="E108">
        <f>'DATA DASH'!E108</f>
        <v/>
      </c>
      <c r="F108">
        <f>'DATA DASH'!F108</f>
        <v/>
      </c>
      <c r="G108">
        <f>'DATA DASH'!G108</f>
        <v/>
      </c>
      <c r="H108">
        <f>'DATA DASH'!H108</f>
        <v/>
      </c>
      <c r="I108">
        <f>'DATA DASH'!I108</f>
        <v/>
      </c>
      <c r="J108">
        <f>'DATA DASH'!J108</f>
        <v/>
      </c>
      <c r="K108">
        <f>'DATA DASH'!K108</f>
        <v/>
      </c>
      <c r="L108">
        <f>'DATA DASH'!L108</f>
        <v/>
      </c>
      <c r="M108">
        <f>'DATA DASH'!M108</f>
        <v/>
      </c>
    </row>
    <row r="109">
      <c r="A109">
        <f>'DATA DASH'!A109</f>
        <v/>
      </c>
      <c r="B109">
        <f>'DATA DASH'!B109</f>
        <v/>
      </c>
      <c r="C109">
        <f>'DATA DASH'!C109</f>
        <v/>
      </c>
      <c r="D109">
        <f>'DATA DASH'!D109</f>
        <v/>
      </c>
      <c r="E109">
        <f>'DATA DASH'!E109</f>
        <v/>
      </c>
      <c r="F109">
        <f>'DATA DASH'!F109</f>
        <v/>
      </c>
      <c r="G109">
        <f>'DATA DASH'!G109</f>
        <v/>
      </c>
      <c r="H109">
        <f>'DATA DASH'!H109</f>
        <v/>
      </c>
      <c r="I109">
        <f>'DATA DASH'!I109</f>
        <v/>
      </c>
      <c r="J109">
        <f>'DATA DASH'!J109</f>
        <v/>
      </c>
      <c r="K109">
        <f>'DATA DASH'!K109</f>
        <v/>
      </c>
      <c r="L109">
        <f>'DATA DASH'!L109</f>
        <v/>
      </c>
      <c r="M109">
        <f>'DATA DASH'!M109</f>
        <v/>
      </c>
    </row>
    <row r="110">
      <c r="A110">
        <f>'DATA DASH'!A110</f>
        <v/>
      </c>
      <c r="B110">
        <f>'DATA DASH'!B110</f>
        <v/>
      </c>
      <c r="C110">
        <f>'DATA DASH'!C110</f>
        <v/>
      </c>
      <c r="D110">
        <f>'DATA DASH'!D110</f>
        <v/>
      </c>
      <c r="E110">
        <f>'DATA DASH'!E110</f>
        <v/>
      </c>
      <c r="F110">
        <f>'DATA DASH'!F110</f>
        <v/>
      </c>
      <c r="G110">
        <f>'DATA DASH'!G110</f>
        <v/>
      </c>
      <c r="H110">
        <f>'DATA DASH'!H110</f>
        <v/>
      </c>
      <c r="I110">
        <f>'DATA DASH'!I110</f>
        <v/>
      </c>
      <c r="J110">
        <f>'DATA DASH'!J110</f>
        <v/>
      </c>
      <c r="K110">
        <f>'DATA DASH'!K110</f>
        <v/>
      </c>
      <c r="L110">
        <f>'DATA DASH'!L110</f>
        <v/>
      </c>
      <c r="M110">
        <f>'DATA DASH'!M110</f>
        <v/>
      </c>
    </row>
    <row r="111">
      <c r="A111">
        <f>'DATA DASH'!A111</f>
        <v/>
      </c>
      <c r="B111">
        <f>'DATA DASH'!B111</f>
        <v/>
      </c>
      <c r="C111">
        <f>'DATA DASH'!C111</f>
        <v/>
      </c>
      <c r="D111">
        <f>'DATA DASH'!D111</f>
        <v/>
      </c>
      <c r="E111">
        <f>'DATA DASH'!E111</f>
        <v/>
      </c>
      <c r="F111">
        <f>'DATA DASH'!F111</f>
        <v/>
      </c>
      <c r="G111">
        <f>'DATA DASH'!G111</f>
        <v/>
      </c>
      <c r="H111">
        <f>'DATA DASH'!H111</f>
        <v/>
      </c>
      <c r="I111">
        <f>'DATA DASH'!I111</f>
        <v/>
      </c>
      <c r="J111">
        <f>'DATA DASH'!J111</f>
        <v/>
      </c>
      <c r="K111">
        <f>'DATA DASH'!K111</f>
        <v/>
      </c>
      <c r="L111">
        <f>'DATA DASH'!L111</f>
        <v/>
      </c>
      <c r="M111">
        <f>'DATA DASH'!M111</f>
        <v/>
      </c>
    </row>
    <row r="112">
      <c r="A112">
        <f>'DATA DASH'!A112</f>
        <v/>
      </c>
      <c r="B112">
        <f>'DATA DASH'!B112</f>
        <v/>
      </c>
      <c r="C112">
        <f>'DATA DASH'!C112</f>
        <v/>
      </c>
      <c r="D112">
        <f>'DATA DASH'!D112</f>
        <v/>
      </c>
      <c r="E112">
        <f>'DATA DASH'!E112</f>
        <v/>
      </c>
      <c r="F112">
        <f>'DATA DASH'!F112</f>
        <v/>
      </c>
      <c r="G112">
        <f>'DATA DASH'!G112</f>
        <v/>
      </c>
      <c r="H112">
        <f>'DATA DASH'!H112</f>
        <v/>
      </c>
      <c r="I112">
        <f>'DATA DASH'!I112</f>
        <v/>
      </c>
      <c r="J112">
        <f>'DATA DASH'!J112</f>
        <v/>
      </c>
      <c r="K112">
        <f>'DATA DASH'!K112</f>
        <v/>
      </c>
      <c r="L112">
        <f>'DATA DASH'!L112</f>
        <v/>
      </c>
      <c r="M112">
        <f>'DATA DASH'!M112</f>
        <v/>
      </c>
    </row>
    <row r="113">
      <c r="A113">
        <f>'DATA DASH'!A113</f>
        <v/>
      </c>
      <c r="B113">
        <f>'DATA DASH'!B113</f>
        <v/>
      </c>
      <c r="C113">
        <f>'DATA DASH'!C113</f>
        <v/>
      </c>
      <c r="D113">
        <f>'DATA DASH'!D113</f>
        <v/>
      </c>
      <c r="E113">
        <f>'DATA DASH'!E113</f>
        <v/>
      </c>
      <c r="F113">
        <f>'DATA DASH'!F113</f>
        <v/>
      </c>
      <c r="G113">
        <f>'DATA DASH'!G113</f>
        <v/>
      </c>
      <c r="H113">
        <f>'DATA DASH'!H113</f>
        <v/>
      </c>
      <c r="I113">
        <f>'DATA DASH'!I113</f>
        <v/>
      </c>
      <c r="J113">
        <f>'DATA DASH'!J113</f>
        <v/>
      </c>
      <c r="K113">
        <f>'DATA DASH'!K113</f>
        <v/>
      </c>
      <c r="L113">
        <f>'DATA DASH'!L113</f>
        <v/>
      </c>
      <c r="M113">
        <f>'DATA DASH'!M113</f>
        <v/>
      </c>
    </row>
    <row r="114">
      <c r="A114">
        <f>'DATA DASH'!A114</f>
        <v/>
      </c>
      <c r="B114">
        <f>'DATA DASH'!B114</f>
        <v/>
      </c>
      <c r="C114">
        <f>'DATA DASH'!C114</f>
        <v/>
      </c>
      <c r="D114">
        <f>'DATA DASH'!D114</f>
        <v/>
      </c>
      <c r="E114">
        <f>'DATA DASH'!E114</f>
        <v/>
      </c>
      <c r="F114">
        <f>'DATA DASH'!F114</f>
        <v/>
      </c>
      <c r="G114">
        <f>'DATA DASH'!G114</f>
        <v/>
      </c>
      <c r="H114">
        <f>'DATA DASH'!H114</f>
        <v/>
      </c>
      <c r="I114">
        <f>'DATA DASH'!I114</f>
        <v/>
      </c>
      <c r="J114">
        <f>'DATA DASH'!J114</f>
        <v/>
      </c>
      <c r="K114">
        <f>'DATA DASH'!K114</f>
        <v/>
      </c>
      <c r="L114">
        <f>'DATA DASH'!L114</f>
        <v/>
      </c>
      <c r="M114">
        <f>'DATA DASH'!M114</f>
        <v/>
      </c>
    </row>
    <row r="115">
      <c r="A115">
        <f>'DATA DASH'!A115</f>
        <v/>
      </c>
      <c r="B115">
        <f>'DATA DASH'!B115</f>
        <v/>
      </c>
      <c r="C115">
        <f>'DATA DASH'!C115</f>
        <v/>
      </c>
      <c r="D115">
        <f>'DATA DASH'!D115</f>
        <v/>
      </c>
      <c r="E115">
        <f>'DATA DASH'!E115</f>
        <v/>
      </c>
      <c r="F115">
        <f>'DATA DASH'!F115</f>
        <v/>
      </c>
      <c r="G115">
        <f>'DATA DASH'!G115</f>
        <v/>
      </c>
      <c r="H115">
        <f>'DATA DASH'!H115</f>
        <v/>
      </c>
      <c r="I115">
        <f>'DATA DASH'!I115</f>
        <v/>
      </c>
      <c r="J115">
        <f>'DATA DASH'!J115</f>
        <v/>
      </c>
      <c r="K115">
        <f>'DATA DASH'!K115</f>
        <v/>
      </c>
      <c r="L115">
        <f>'DATA DASH'!L115</f>
        <v/>
      </c>
      <c r="M115">
        <f>'DATA DASH'!M115</f>
        <v/>
      </c>
    </row>
    <row r="116">
      <c r="A116">
        <f>'DATA DASH'!A116</f>
        <v/>
      </c>
      <c r="B116">
        <f>'DATA DASH'!B116</f>
        <v/>
      </c>
      <c r="C116">
        <f>'DATA DASH'!C116</f>
        <v/>
      </c>
      <c r="D116">
        <f>'DATA DASH'!D116</f>
        <v/>
      </c>
      <c r="E116">
        <f>'DATA DASH'!E116</f>
        <v/>
      </c>
      <c r="F116">
        <f>'DATA DASH'!F116</f>
        <v/>
      </c>
      <c r="G116">
        <f>'DATA DASH'!G116</f>
        <v/>
      </c>
      <c r="H116">
        <f>'DATA DASH'!H116</f>
        <v/>
      </c>
      <c r="I116">
        <f>'DATA DASH'!I116</f>
        <v/>
      </c>
      <c r="J116">
        <f>'DATA DASH'!J116</f>
        <v/>
      </c>
      <c r="K116">
        <f>'DATA DASH'!K116</f>
        <v/>
      </c>
      <c r="L116">
        <f>'DATA DASH'!L116</f>
        <v/>
      </c>
      <c r="M116">
        <f>'DATA DASH'!M116</f>
        <v/>
      </c>
    </row>
    <row r="117">
      <c r="A117">
        <f>'DATA DASH'!A117</f>
        <v/>
      </c>
      <c r="B117">
        <f>'DATA DASH'!B117</f>
        <v/>
      </c>
      <c r="C117">
        <f>'DATA DASH'!C117</f>
        <v/>
      </c>
      <c r="D117">
        <f>'DATA DASH'!D117</f>
        <v/>
      </c>
      <c r="E117">
        <f>'DATA DASH'!E117</f>
        <v/>
      </c>
      <c r="F117">
        <f>'DATA DASH'!F117</f>
        <v/>
      </c>
      <c r="G117">
        <f>'DATA DASH'!G117</f>
        <v/>
      </c>
      <c r="H117">
        <f>'DATA DASH'!H117</f>
        <v/>
      </c>
      <c r="I117">
        <f>'DATA DASH'!I117</f>
        <v/>
      </c>
      <c r="J117">
        <f>'DATA DASH'!J117</f>
        <v/>
      </c>
      <c r="K117">
        <f>'DATA DASH'!K117</f>
        <v/>
      </c>
      <c r="L117">
        <f>'DATA DASH'!L117</f>
        <v/>
      </c>
      <c r="M117">
        <f>'DATA DASH'!M117</f>
        <v/>
      </c>
    </row>
    <row r="118">
      <c r="A118">
        <f>'DATA DASH'!A118</f>
        <v/>
      </c>
      <c r="B118">
        <f>'DATA DASH'!B118</f>
        <v/>
      </c>
      <c r="C118">
        <f>'DATA DASH'!C118</f>
        <v/>
      </c>
      <c r="D118">
        <f>'DATA DASH'!D118</f>
        <v/>
      </c>
      <c r="E118">
        <f>'DATA DASH'!E118</f>
        <v/>
      </c>
      <c r="F118">
        <f>'DATA DASH'!F118</f>
        <v/>
      </c>
      <c r="G118">
        <f>'DATA DASH'!G118</f>
        <v/>
      </c>
      <c r="H118">
        <f>'DATA DASH'!H118</f>
        <v/>
      </c>
      <c r="I118">
        <f>'DATA DASH'!I118</f>
        <v/>
      </c>
      <c r="J118">
        <f>'DATA DASH'!J118</f>
        <v/>
      </c>
      <c r="K118">
        <f>'DATA DASH'!K118</f>
        <v/>
      </c>
      <c r="L118">
        <f>'DATA DASH'!L118</f>
        <v/>
      </c>
      <c r="M118">
        <f>'DATA DASH'!M118</f>
        <v/>
      </c>
    </row>
    <row r="119">
      <c r="A119">
        <f>'DATA DASH'!A119</f>
        <v/>
      </c>
      <c r="B119">
        <f>'DATA DASH'!B119</f>
        <v/>
      </c>
      <c r="C119">
        <f>'DATA DASH'!C119</f>
        <v/>
      </c>
      <c r="D119">
        <f>'DATA DASH'!D119</f>
        <v/>
      </c>
      <c r="E119">
        <f>'DATA DASH'!E119</f>
        <v/>
      </c>
      <c r="F119">
        <f>'DATA DASH'!F119</f>
        <v/>
      </c>
      <c r="G119">
        <f>'DATA DASH'!G119</f>
        <v/>
      </c>
      <c r="H119">
        <f>'DATA DASH'!H119</f>
        <v/>
      </c>
      <c r="I119">
        <f>'DATA DASH'!I119</f>
        <v/>
      </c>
      <c r="J119">
        <f>'DATA DASH'!J119</f>
        <v/>
      </c>
      <c r="K119">
        <f>'DATA DASH'!K119</f>
        <v/>
      </c>
      <c r="L119">
        <f>'DATA DASH'!L119</f>
        <v/>
      </c>
      <c r="M119">
        <f>'DATA DASH'!M119</f>
        <v/>
      </c>
    </row>
    <row r="120">
      <c r="A120">
        <f>'DATA DASH'!A120</f>
        <v/>
      </c>
      <c r="B120">
        <f>'DATA DASH'!B120</f>
        <v/>
      </c>
      <c r="C120">
        <f>'DATA DASH'!C120</f>
        <v/>
      </c>
      <c r="D120">
        <f>'DATA DASH'!D120</f>
        <v/>
      </c>
      <c r="E120">
        <f>'DATA DASH'!E120</f>
        <v/>
      </c>
      <c r="F120">
        <f>'DATA DASH'!F120</f>
        <v/>
      </c>
      <c r="G120">
        <f>'DATA DASH'!G120</f>
        <v/>
      </c>
      <c r="H120">
        <f>'DATA DASH'!H120</f>
        <v/>
      </c>
      <c r="I120">
        <f>'DATA DASH'!I120</f>
        <v/>
      </c>
      <c r="J120">
        <f>'DATA DASH'!J120</f>
        <v/>
      </c>
      <c r="K120">
        <f>'DATA DASH'!K120</f>
        <v/>
      </c>
      <c r="L120">
        <f>'DATA DASH'!L120</f>
        <v/>
      </c>
      <c r="M120">
        <f>'DATA DASH'!M120</f>
        <v/>
      </c>
    </row>
    <row r="121">
      <c r="A121">
        <f>'DATA DASH'!A121</f>
        <v/>
      </c>
      <c r="B121">
        <f>'DATA DASH'!B121</f>
        <v/>
      </c>
      <c r="C121">
        <f>'DATA DASH'!C121</f>
        <v/>
      </c>
      <c r="D121">
        <f>'DATA DASH'!D121</f>
        <v/>
      </c>
      <c r="E121">
        <f>'DATA DASH'!E121</f>
        <v/>
      </c>
      <c r="F121">
        <f>'DATA DASH'!F121</f>
        <v/>
      </c>
      <c r="G121">
        <f>'DATA DASH'!G121</f>
        <v/>
      </c>
      <c r="H121">
        <f>'DATA DASH'!H121</f>
        <v/>
      </c>
      <c r="I121">
        <f>'DATA DASH'!I121</f>
        <v/>
      </c>
      <c r="J121">
        <f>'DATA DASH'!J121</f>
        <v/>
      </c>
      <c r="K121">
        <f>'DATA DASH'!K121</f>
        <v/>
      </c>
      <c r="L121">
        <f>'DATA DASH'!L121</f>
        <v/>
      </c>
      <c r="M121">
        <f>'DATA DASH'!M121</f>
        <v/>
      </c>
    </row>
    <row r="122">
      <c r="A122">
        <f>'DATA DASH'!A122</f>
        <v/>
      </c>
      <c r="B122">
        <f>'DATA DASH'!B122</f>
        <v/>
      </c>
      <c r="C122">
        <f>'DATA DASH'!C122</f>
        <v/>
      </c>
      <c r="D122">
        <f>'DATA DASH'!D122</f>
        <v/>
      </c>
      <c r="E122">
        <f>'DATA DASH'!E122</f>
        <v/>
      </c>
      <c r="F122">
        <f>'DATA DASH'!F122</f>
        <v/>
      </c>
      <c r="G122">
        <f>'DATA DASH'!G122</f>
        <v/>
      </c>
      <c r="H122">
        <f>'DATA DASH'!H122</f>
        <v/>
      </c>
      <c r="I122">
        <f>'DATA DASH'!I122</f>
        <v/>
      </c>
      <c r="J122">
        <f>'DATA DASH'!J122</f>
        <v/>
      </c>
      <c r="K122">
        <f>'DATA DASH'!K122</f>
        <v/>
      </c>
      <c r="L122">
        <f>'DATA DASH'!L122</f>
        <v/>
      </c>
      <c r="M122">
        <f>'DATA DASH'!M122</f>
        <v/>
      </c>
    </row>
    <row r="123">
      <c r="A123">
        <f>'DATA DASH'!A123</f>
        <v/>
      </c>
      <c r="B123">
        <f>'DATA DASH'!B123</f>
        <v/>
      </c>
      <c r="C123">
        <f>'DATA DASH'!C123</f>
        <v/>
      </c>
      <c r="D123">
        <f>'DATA DASH'!D123</f>
        <v/>
      </c>
      <c r="E123">
        <f>'DATA DASH'!E123</f>
        <v/>
      </c>
      <c r="F123">
        <f>'DATA DASH'!F123</f>
        <v/>
      </c>
      <c r="G123">
        <f>'DATA DASH'!G123</f>
        <v/>
      </c>
      <c r="H123">
        <f>'DATA DASH'!H123</f>
        <v/>
      </c>
      <c r="I123">
        <f>'DATA DASH'!I123</f>
        <v/>
      </c>
      <c r="J123">
        <f>'DATA DASH'!J123</f>
        <v/>
      </c>
      <c r="K123">
        <f>'DATA DASH'!K123</f>
        <v/>
      </c>
      <c r="L123">
        <f>'DATA DASH'!L123</f>
        <v/>
      </c>
      <c r="M123">
        <f>'DATA DASH'!M123</f>
        <v/>
      </c>
    </row>
    <row r="124">
      <c r="A124">
        <f>'DATA DASH'!A124</f>
        <v/>
      </c>
      <c r="B124">
        <f>'DATA DASH'!B124</f>
        <v/>
      </c>
      <c r="C124">
        <f>'DATA DASH'!C124</f>
        <v/>
      </c>
      <c r="D124">
        <f>'DATA DASH'!D124</f>
        <v/>
      </c>
      <c r="E124">
        <f>'DATA DASH'!E124</f>
        <v/>
      </c>
      <c r="F124">
        <f>'DATA DASH'!F124</f>
        <v/>
      </c>
      <c r="G124">
        <f>'DATA DASH'!G124</f>
        <v/>
      </c>
      <c r="H124">
        <f>'DATA DASH'!H124</f>
        <v/>
      </c>
      <c r="I124">
        <f>'DATA DASH'!I124</f>
        <v/>
      </c>
      <c r="J124">
        <f>'DATA DASH'!J124</f>
        <v/>
      </c>
      <c r="K124">
        <f>'DATA DASH'!K124</f>
        <v/>
      </c>
      <c r="L124">
        <f>'DATA DASH'!L124</f>
        <v/>
      </c>
      <c r="M124">
        <f>'DATA DASH'!M124</f>
        <v/>
      </c>
    </row>
    <row r="125">
      <c r="A125">
        <f>'DATA DASH'!A125</f>
        <v/>
      </c>
      <c r="B125">
        <f>'DATA DASH'!B125</f>
        <v/>
      </c>
      <c r="C125">
        <f>'DATA DASH'!C125</f>
        <v/>
      </c>
      <c r="D125">
        <f>'DATA DASH'!D125</f>
        <v/>
      </c>
      <c r="E125">
        <f>'DATA DASH'!E125</f>
        <v/>
      </c>
      <c r="F125">
        <f>'DATA DASH'!F125</f>
        <v/>
      </c>
      <c r="G125">
        <f>'DATA DASH'!G125</f>
        <v/>
      </c>
      <c r="H125">
        <f>'DATA DASH'!H125</f>
        <v/>
      </c>
      <c r="I125">
        <f>'DATA DASH'!I125</f>
        <v/>
      </c>
      <c r="J125">
        <f>'DATA DASH'!J125</f>
        <v/>
      </c>
      <c r="K125">
        <f>'DATA DASH'!K125</f>
        <v/>
      </c>
      <c r="L125">
        <f>'DATA DASH'!L125</f>
        <v/>
      </c>
      <c r="M125">
        <f>'DATA DASH'!M125</f>
        <v/>
      </c>
    </row>
    <row r="126">
      <c r="A126">
        <f>'DATA DASH'!A126</f>
        <v/>
      </c>
      <c r="B126">
        <f>'DATA DASH'!B126</f>
        <v/>
      </c>
      <c r="C126">
        <f>'DATA DASH'!C126</f>
        <v/>
      </c>
      <c r="D126">
        <f>'DATA DASH'!D126</f>
        <v/>
      </c>
      <c r="E126">
        <f>'DATA DASH'!E126</f>
        <v/>
      </c>
      <c r="F126">
        <f>'DATA DASH'!F126</f>
        <v/>
      </c>
      <c r="G126">
        <f>'DATA DASH'!G126</f>
        <v/>
      </c>
      <c r="H126">
        <f>'DATA DASH'!H126</f>
        <v/>
      </c>
      <c r="I126">
        <f>'DATA DASH'!I126</f>
        <v/>
      </c>
      <c r="J126">
        <f>'DATA DASH'!J126</f>
        <v/>
      </c>
      <c r="K126">
        <f>'DATA DASH'!K126</f>
        <v/>
      </c>
      <c r="L126">
        <f>'DATA DASH'!L126</f>
        <v/>
      </c>
      <c r="M126">
        <f>'DATA DASH'!M126</f>
        <v/>
      </c>
    </row>
    <row r="127">
      <c r="A127">
        <f>'DATA DASH'!A127</f>
        <v/>
      </c>
      <c r="B127">
        <f>'DATA DASH'!B127</f>
        <v/>
      </c>
      <c r="C127">
        <f>'DATA DASH'!C127</f>
        <v/>
      </c>
      <c r="D127">
        <f>'DATA DASH'!D127</f>
        <v/>
      </c>
      <c r="E127">
        <f>'DATA DASH'!E127</f>
        <v/>
      </c>
      <c r="F127">
        <f>'DATA DASH'!F127</f>
        <v/>
      </c>
      <c r="G127">
        <f>'DATA DASH'!G127</f>
        <v/>
      </c>
      <c r="H127">
        <f>'DATA DASH'!H127</f>
        <v/>
      </c>
      <c r="I127">
        <f>'DATA DASH'!I127</f>
        <v/>
      </c>
      <c r="J127">
        <f>'DATA DASH'!J127</f>
        <v/>
      </c>
      <c r="K127">
        <f>'DATA DASH'!K127</f>
        <v/>
      </c>
      <c r="L127">
        <f>'DATA DASH'!L127</f>
        <v/>
      </c>
      <c r="M127">
        <f>'DATA DASH'!M127</f>
        <v/>
      </c>
    </row>
    <row r="128">
      <c r="A128">
        <f>'DATA DASH'!A128</f>
        <v/>
      </c>
      <c r="B128">
        <f>'DATA DASH'!B128</f>
        <v/>
      </c>
      <c r="C128">
        <f>'DATA DASH'!C128</f>
        <v/>
      </c>
      <c r="D128">
        <f>'DATA DASH'!D128</f>
        <v/>
      </c>
      <c r="E128">
        <f>'DATA DASH'!E128</f>
        <v/>
      </c>
      <c r="F128">
        <f>'DATA DASH'!F128</f>
        <v/>
      </c>
      <c r="G128">
        <f>'DATA DASH'!G128</f>
        <v/>
      </c>
      <c r="H128">
        <f>'DATA DASH'!H128</f>
        <v/>
      </c>
      <c r="I128">
        <f>'DATA DASH'!I128</f>
        <v/>
      </c>
      <c r="J128">
        <f>'DATA DASH'!J128</f>
        <v/>
      </c>
      <c r="K128">
        <f>'DATA DASH'!K128</f>
        <v/>
      </c>
      <c r="L128">
        <f>'DATA DASH'!L128</f>
        <v/>
      </c>
      <c r="M128">
        <f>'DATA DASH'!M128</f>
        <v/>
      </c>
    </row>
    <row r="129">
      <c r="A129">
        <f>'DATA DASH'!A129</f>
        <v/>
      </c>
      <c r="B129">
        <f>'DATA DASH'!B129</f>
        <v/>
      </c>
      <c r="C129">
        <f>'DATA DASH'!C129</f>
        <v/>
      </c>
      <c r="D129">
        <f>'DATA DASH'!D129</f>
        <v/>
      </c>
      <c r="E129">
        <f>'DATA DASH'!E129</f>
        <v/>
      </c>
      <c r="F129">
        <f>'DATA DASH'!F129</f>
        <v/>
      </c>
      <c r="G129">
        <f>'DATA DASH'!G129</f>
        <v/>
      </c>
      <c r="H129">
        <f>'DATA DASH'!H129</f>
        <v/>
      </c>
      <c r="I129">
        <f>'DATA DASH'!I129</f>
        <v/>
      </c>
      <c r="J129">
        <f>'DATA DASH'!J129</f>
        <v/>
      </c>
      <c r="K129">
        <f>'DATA DASH'!K129</f>
        <v/>
      </c>
      <c r="L129">
        <f>'DATA DASH'!L129</f>
        <v/>
      </c>
      <c r="M129">
        <f>'DATA DASH'!M129</f>
        <v/>
      </c>
    </row>
    <row r="130">
      <c r="A130">
        <f>'DATA DASH'!A130</f>
        <v/>
      </c>
      <c r="B130">
        <f>'DATA DASH'!B130</f>
        <v/>
      </c>
      <c r="C130">
        <f>'DATA DASH'!C130</f>
        <v/>
      </c>
      <c r="D130">
        <f>'DATA DASH'!D130</f>
        <v/>
      </c>
      <c r="E130">
        <f>'DATA DASH'!E130</f>
        <v/>
      </c>
      <c r="F130">
        <f>'DATA DASH'!F130</f>
        <v/>
      </c>
      <c r="G130">
        <f>'DATA DASH'!G130</f>
        <v/>
      </c>
      <c r="H130">
        <f>'DATA DASH'!H130</f>
        <v/>
      </c>
      <c r="I130">
        <f>'DATA DASH'!I130</f>
        <v/>
      </c>
      <c r="J130">
        <f>'DATA DASH'!J130</f>
        <v/>
      </c>
      <c r="K130">
        <f>'DATA DASH'!K130</f>
        <v/>
      </c>
      <c r="L130">
        <f>'DATA DASH'!L130</f>
        <v/>
      </c>
      <c r="M130">
        <f>'DATA DASH'!M130</f>
        <v/>
      </c>
    </row>
    <row r="131">
      <c r="A131">
        <f>'DATA DASH'!A131</f>
        <v/>
      </c>
      <c r="B131">
        <f>'DATA DASH'!B131</f>
        <v/>
      </c>
      <c r="C131">
        <f>'DATA DASH'!C131</f>
        <v/>
      </c>
      <c r="D131">
        <f>'DATA DASH'!D131</f>
        <v/>
      </c>
      <c r="E131">
        <f>'DATA DASH'!E131</f>
        <v/>
      </c>
      <c r="F131">
        <f>'DATA DASH'!F131</f>
        <v/>
      </c>
      <c r="G131">
        <f>'DATA DASH'!G131</f>
        <v/>
      </c>
      <c r="H131">
        <f>'DATA DASH'!H131</f>
        <v/>
      </c>
      <c r="I131">
        <f>'DATA DASH'!I131</f>
        <v/>
      </c>
      <c r="J131">
        <f>'DATA DASH'!J131</f>
        <v/>
      </c>
      <c r="K131">
        <f>'DATA DASH'!K131</f>
        <v/>
      </c>
      <c r="L131">
        <f>'DATA DASH'!L131</f>
        <v/>
      </c>
      <c r="M131">
        <f>'DATA DASH'!M131</f>
        <v/>
      </c>
    </row>
    <row r="132">
      <c r="A132">
        <f>'DATA DASH'!A132</f>
        <v/>
      </c>
      <c r="B132">
        <f>'DATA DASH'!B132</f>
        <v/>
      </c>
      <c r="C132">
        <f>'DATA DASH'!C132</f>
        <v/>
      </c>
      <c r="D132">
        <f>'DATA DASH'!D132</f>
        <v/>
      </c>
      <c r="E132">
        <f>'DATA DASH'!E132</f>
        <v/>
      </c>
      <c r="F132">
        <f>'DATA DASH'!F132</f>
        <v/>
      </c>
      <c r="G132">
        <f>'DATA DASH'!G132</f>
        <v/>
      </c>
      <c r="H132">
        <f>'DATA DASH'!H132</f>
        <v/>
      </c>
      <c r="I132">
        <f>'DATA DASH'!I132</f>
        <v/>
      </c>
      <c r="J132">
        <f>'DATA DASH'!J132</f>
        <v/>
      </c>
      <c r="K132">
        <f>'DATA DASH'!K132</f>
        <v/>
      </c>
      <c r="L132">
        <f>'DATA DASH'!L132</f>
        <v/>
      </c>
      <c r="M132">
        <f>'DATA DASH'!M132</f>
        <v/>
      </c>
    </row>
    <row r="133">
      <c r="A133">
        <f>'DATA DASH'!A133</f>
        <v/>
      </c>
      <c r="B133">
        <f>'DATA DASH'!B133</f>
        <v/>
      </c>
      <c r="C133">
        <f>'DATA DASH'!C133</f>
        <v/>
      </c>
      <c r="D133">
        <f>'DATA DASH'!D133</f>
        <v/>
      </c>
      <c r="E133">
        <f>'DATA DASH'!E133</f>
        <v/>
      </c>
      <c r="F133">
        <f>'DATA DASH'!F133</f>
        <v/>
      </c>
      <c r="G133">
        <f>'DATA DASH'!G133</f>
        <v/>
      </c>
      <c r="H133">
        <f>'DATA DASH'!H133</f>
        <v/>
      </c>
      <c r="I133">
        <f>'DATA DASH'!I133</f>
        <v/>
      </c>
      <c r="J133">
        <f>'DATA DASH'!J133</f>
        <v/>
      </c>
      <c r="K133">
        <f>'DATA DASH'!K133</f>
        <v/>
      </c>
      <c r="L133">
        <f>'DATA DASH'!L133</f>
        <v/>
      </c>
      <c r="M133">
        <f>'DATA DASH'!M133</f>
        <v/>
      </c>
    </row>
    <row r="134">
      <c r="A134">
        <f>'DATA DASH'!A134</f>
        <v/>
      </c>
      <c r="B134">
        <f>'DATA DASH'!B134</f>
        <v/>
      </c>
      <c r="C134">
        <f>'DATA DASH'!C134</f>
        <v/>
      </c>
      <c r="D134">
        <f>'DATA DASH'!D134</f>
        <v/>
      </c>
      <c r="E134">
        <f>'DATA DASH'!E134</f>
        <v/>
      </c>
      <c r="F134">
        <f>'DATA DASH'!F134</f>
        <v/>
      </c>
      <c r="G134">
        <f>'DATA DASH'!G134</f>
        <v/>
      </c>
      <c r="H134">
        <f>'DATA DASH'!H134</f>
        <v/>
      </c>
      <c r="I134">
        <f>'DATA DASH'!I134</f>
        <v/>
      </c>
      <c r="J134">
        <f>'DATA DASH'!J134</f>
        <v/>
      </c>
      <c r="K134">
        <f>'DATA DASH'!K134</f>
        <v/>
      </c>
      <c r="L134">
        <f>'DATA DASH'!L134</f>
        <v/>
      </c>
      <c r="M134">
        <f>'DATA DASH'!M134</f>
        <v/>
      </c>
    </row>
    <row r="135">
      <c r="A135">
        <f>'DATA DASH'!A135</f>
        <v/>
      </c>
      <c r="B135">
        <f>'DATA DASH'!B135</f>
        <v/>
      </c>
      <c r="C135">
        <f>'DATA DASH'!C135</f>
        <v/>
      </c>
      <c r="D135">
        <f>'DATA DASH'!D135</f>
        <v/>
      </c>
      <c r="E135">
        <f>'DATA DASH'!E135</f>
        <v/>
      </c>
      <c r="F135">
        <f>'DATA DASH'!F135</f>
        <v/>
      </c>
      <c r="G135">
        <f>'DATA DASH'!G135</f>
        <v/>
      </c>
      <c r="H135">
        <f>'DATA DASH'!H135</f>
        <v/>
      </c>
      <c r="I135">
        <f>'DATA DASH'!I135</f>
        <v/>
      </c>
      <c r="J135">
        <f>'DATA DASH'!J135</f>
        <v/>
      </c>
      <c r="K135">
        <f>'DATA DASH'!K135</f>
        <v/>
      </c>
      <c r="L135">
        <f>'DATA DASH'!L135</f>
        <v/>
      </c>
      <c r="M135">
        <f>'DATA DASH'!M135</f>
        <v/>
      </c>
    </row>
    <row r="136">
      <c r="A136">
        <f>'DATA DASH'!A136</f>
        <v/>
      </c>
      <c r="B136">
        <f>'DATA DASH'!B136</f>
        <v/>
      </c>
      <c r="C136">
        <f>'DATA DASH'!C136</f>
        <v/>
      </c>
      <c r="D136">
        <f>'DATA DASH'!D136</f>
        <v/>
      </c>
      <c r="E136">
        <f>'DATA DASH'!E136</f>
        <v/>
      </c>
      <c r="F136">
        <f>'DATA DASH'!F136</f>
        <v/>
      </c>
      <c r="G136">
        <f>'DATA DASH'!G136</f>
        <v/>
      </c>
      <c r="H136">
        <f>'DATA DASH'!H136</f>
        <v/>
      </c>
      <c r="I136">
        <f>'DATA DASH'!I136</f>
        <v/>
      </c>
      <c r="J136">
        <f>'DATA DASH'!J136</f>
        <v/>
      </c>
      <c r="K136">
        <f>'DATA DASH'!K136</f>
        <v/>
      </c>
      <c r="L136">
        <f>'DATA DASH'!L136</f>
        <v/>
      </c>
      <c r="M136">
        <f>'DATA DASH'!M136</f>
        <v/>
      </c>
    </row>
    <row r="137">
      <c r="A137">
        <f>'DATA DASH'!A137</f>
        <v/>
      </c>
      <c r="B137">
        <f>'DATA DASH'!B137</f>
        <v/>
      </c>
      <c r="C137">
        <f>'DATA DASH'!C137</f>
        <v/>
      </c>
      <c r="D137">
        <f>'DATA DASH'!D137</f>
        <v/>
      </c>
      <c r="E137">
        <f>'DATA DASH'!E137</f>
        <v/>
      </c>
      <c r="F137">
        <f>'DATA DASH'!F137</f>
        <v/>
      </c>
      <c r="G137">
        <f>'DATA DASH'!G137</f>
        <v/>
      </c>
      <c r="H137">
        <f>'DATA DASH'!H137</f>
        <v/>
      </c>
      <c r="I137">
        <f>'DATA DASH'!I137</f>
        <v/>
      </c>
      <c r="J137">
        <f>'DATA DASH'!J137</f>
        <v/>
      </c>
      <c r="K137">
        <f>'DATA DASH'!K137</f>
        <v/>
      </c>
      <c r="L137">
        <f>'DATA DASH'!L137</f>
        <v/>
      </c>
      <c r="M137">
        <f>'DATA DASH'!M137</f>
        <v/>
      </c>
    </row>
    <row r="138">
      <c r="A138">
        <f>'DATA DASH'!A138</f>
        <v/>
      </c>
      <c r="B138">
        <f>'DATA DASH'!B138</f>
        <v/>
      </c>
      <c r="C138">
        <f>'DATA DASH'!C138</f>
        <v/>
      </c>
      <c r="D138">
        <f>'DATA DASH'!D138</f>
        <v/>
      </c>
      <c r="E138">
        <f>'DATA DASH'!E138</f>
        <v/>
      </c>
      <c r="F138">
        <f>'DATA DASH'!F138</f>
        <v/>
      </c>
      <c r="G138">
        <f>'DATA DASH'!G138</f>
        <v/>
      </c>
      <c r="H138">
        <f>'DATA DASH'!H138</f>
        <v/>
      </c>
      <c r="I138">
        <f>'DATA DASH'!I138</f>
        <v/>
      </c>
      <c r="J138">
        <f>'DATA DASH'!J138</f>
        <v/>
      </c>
      <c r="K138">
        <f>'DATA DASH'!K138</f>
        <v/>
      </c>
      <c r="L138">
        <f>'DATA DASH'!L138</f>
        <v/>
      </c>
      <c r="M138">
        <f>'DATA DASH'!M138</f>
        <v/>
      </c>
    </row>
    <row r="139">
      <c r="A139">
        <f>'DATA DASH'!A139</f>
        <v/>
      </c>
      <c r="B139">
        <f>'DATA DASH'!B139</f>
        <v/>
      </c>
      <c r="C139">
        <f>'DATA DASH'!C139</f>
        <v/>
      </c>
      <c r="D139">
        <f>'DATA DASH'!D139</f>
        <v/>
      </c>
      <c r="E139">
        <f>'DATA DASH'!E139</f>
        <v/>
      </c>
      <c r="F139">
        <f>'DATA DASH'!F139</f>
        <v/>
      </c>
      <c r="G139">
        <f>'DATA DASH'!G139</f>
        <v/>
      </c>
      <c r="H139">
        <f>'DATA DASH'!H139</f>
        <v/>
      </c>
      <c r="I139">
        <f>'DATA DASH'!I139</f>
        <v/>
      </c>
      <c r="J139">
        <f>'DATA DASH'!J139</f>
        <v/>
      </c>
      <c r="K139">
        <f>'DATA DASH'!K139</f>
        <v/>
      </c>
      <c r="L139">
        <f>'DATA DASH'!L139</f>
        <v/>
      </c>
      <c r="M139">
        <f>'DATA DASH'!M139</f>
        <v/>
      </c>
    </row>
    <row r="140">
      <c r="A140">
        <f>'DATA DASH'!A140</f>
        <v/>
      </c>
      <c r="B140">
        <f>'DATA DASH'!B140</f>
        <v/>
      </c>
      <c r="C140">
        <f>'DATA DASH'!C140</f>
        <v/>
      </c>
      <c r="D140">
        <f>'DATA DASH'!D140</f>
        <v/>
      </c>
      <c r="E140">
        <f>'DATA DASH'!E140</f>
        <v/>
      </c>
      <c r="F140">
        <f>'DATA DASH'!F140</f>
        <v/>
      </c>
      <c r="G140">
        <f>'DATA DASH'!G140</f>
        <v/>
      </c>
      <c r="H140">
        <f>'DATA DASH'!H140</f>
        <v/>
      </c>
      <c r="I140">
        <f>'DATA DASH'!I140</f>
        <v/>
      </c>
      <c r="J140">
        <f>'DATA DASH'!J140</f>
        <v/>
      </c>
      <c r="K140">
        <f>'DATA DASH'!K140</f>
        <v/>
      </c>
      <c r="L140">
        <f>'DATA DASH'!L140</f>
        <v/>
      </c>
      <c r="M140">
        <f>'DATA DASH'!M140</f>
        <v/>
      </c>
    </row>
    <row r="141">
      <c r="A141">
        <f>'DATA DASH'!A141</f>
        <v/>
      </c>
      <c r="B141">
        <f>'DATA DASH'!B141</f>
        <v/>
      </c>
      <c r="C141">
        <f>'DATA DASH'!C141</f>
        <v/>
      </c>
      <c r="D141">
        <f>'DATA DASH'!D141</f>
        <v/>
      </c>
      <c r="E141">
        <f>'DATA DASH'!E141</f>
        <v/>
      </c>
      <c r="F141">
        <f>'DATA DASH'!F141</f>
        <v/>
      </c>
      <c r="G141">
        <f>'DATA DASH'!G141</f>
        <v/>
      </c>
      <c r="H141">
        <f>'DATA DASH'!H141</f>
        <v/>
      </c>
      <c r="I141">
        <f>'DATA DASH'!I141</f>
        <v/>
      </c>
      <c r="J141">
        <f>'DATA DASH'!J141</f>
        <v/>
      </c>
      <c r="K141">
        <f>'DATA DASH'!K141</f>
        <v/>
      </c>
      <c r="L141">
        <f>'DATA DASH'!L141</f>
        <v/>
      </c>
      <c r="M141">
        <f>'DATA DASH'!M141</f>
        <v/>
      </c>
    </row>
    <row r="142">
      <c r="A142">
        <f>'DATA DASH'!A142</f>
        <v/>
      </c>
      <c r="B142">
        <f>'DATA DASH'!B142</f>
        <v/>
      </c>
      <c r="C142">
        <f>'DATA DASH'!C142</f>
        <v/>
      </c>
      <c r="D142">
        <f>'DATA DASH'!D142</f>
        <v/>
      </c>
      <c r="E142">
        <f>'DATA DASH'!E142</f>
        <v/>
      </c>
      <c r="F142">
        <f>'DATA DASH'!F142</f>
        <v/>
      </c>
      <c r="G142">
        <f>'DATA DASH'!G142</f>
        <v/>
      </c>
      <c r="H142">
        <f>'DATA DASH'!H142</f>
        <v/>
      </c>
      <c r="I142">
        <f>'DATA DASH'!I142</f>
        <v/>
      </c>
      <c r="J142">
        <f>'DATA DASH'!J142</f>
        <v/>
      </c>
      <c r="K142">
        <f>'DATA DASH'!K142</f>
        <v/>
      </c>
      <c r="L142">
        <f>'DATA DASH'!L142</f>
        <v/>
      </c>
      <c r="M142">
        <f>'DATA DASH'!M142</f>
        <v/>
      </c>
    </row>
    <row r="143">
      <c r="A143">
        <f>'DATA DASH'!A143</f>
        <v/>
      </c>
      <c r="B143">
        <f>'DATA DASH'!B143</f>
        <v/>
      </c>
      <c r="C143">
        <f>'DATA DASH'!C143</f>
        <v/>
      </c>
      <c r="D143">
        <f>'DATA DASH'!D143</f>
        <v/>
      </c>
      <c r="E143">
        <f>'DATA DASH'!E143</f>
        <v/>
      </c>
      <c r="F143">
        <f>'DATA DASH'!F143</f>
        <v/>
      </c>
      <c r="G143">
        <f>'DATA DASH'!G143</f>
        <v/>
      </c>
      <c r="H143">
        <f>'DATA DASH'!H143</f>
        <v/>
      </c>
      <c r="I143">
        <f>'DATA DASH'!I143</f>
        <v/>
      </c>
      <c r="J143">
        <f>'DATA DASH'!J143</f>
        <v/>
      </c>
      <c r="K143">
        <f>'DATA DASH'!K143</f>
        <v/>
      </c>
      <c r="L143">
        <f>'DATA DASH'!L143</f>
        <v/>
      </c>
      <c r="M143">
        <f>'DATA DASH'!M143</f>
        <v/>
      </c>
    </row>
    <row r="144">
      <c r="A144">
        <f>'DATA DASH'!A144</f>
        <v/>
      </c>
      <c r="B144">
        <f>'DATA DASH'!B144</f>
        <v/>
      </c>
      <c r="C144">
        <f>'DATA DASH'!C144</f>
        <v/>
      </c>
      <c r="D144">
        <f>'DATA DASH'!D144</f>
        <v/>
      </c>
      <c r="E144">
        <f>'DATA DASH'!E144</f>
        <v/>
      </c>
      <c r="F144">
        <f>'DATA DASH'!F144</f>
        <v/>
      </c>
      <c r="G144">
        <f>'DATA DASH'!G144</f>
        <v/>
      </c>
      <c r="H144">
        <f>'DATA DASH'!H144</f>
        <v/>
      </c>
      <c r="I144">
        <f>'DATA DASH'!I144</f>
        <v/>
      </c>
      <c r="J144">
        <f>'DATA DASH'!J144</f>
        <v/>
      </c>
      <c r="K144">
        <f>'DATA DASH'!K144</f>
        <v/>
      </c>
      <c r="L144">
        <f>'DATA DASH'!L144</f>
        <v/>
      </c>
      <c r="M144">
        <f>'DATA DASH'!M144</f>
        <v/>
      </c>
    </row>
    <row r="145">
      <c r="A145">
        <f>'DATA DASH'!A145</f>
        <v/>
      </c>
      <c r="B145">
        <f>'DATA DASH'!B145</f>
        <v/>
      </c>
      <c r="C145">
        <f>'DATA DASH'!C145</f>
        <v/>
      </c>
      <c r="D145">
        <f>'DATA DASH'!D145</f>
        <v/>
      </c>
      <c r="E145">
        <f>'DATA DASH'!E145</f>
        <v/>
      </c>
      <c r="F145">
        <f>'DATA DASH'!F145</f>
        <v/>
      </c>
      <c r="G145">
        <f>'DATA DASH'!G145</f>
        <v/>
      </c>
      <c r="H145">
        <f>'DATA DASH'!H145</f>
        <v/>
      </c>
      <c r="I145">
        <f>'DATA DASH'!I145</f>
        <v/>
      </c>
      <c r="J145">
        <f>'DATA DASH'!J145</f>
        <v/>
      </c>
      <c r="K145">
        <f>'DATA DASH'!K145</f>
        <v/>
      </c>
      <c r="L145">
        <f>'DATA DASH'!L145</f>
        <v/>
      </c>
      <c r="M145">
        <f>'DATA DASH'!M145</f>
        <v/>
      </c>
    </row>
    <row r="146">
      <c r="A146">
        <f>'DATA DASH'!A146</f>
        <v/>
      </c>
      <c r="B146">
        <f>'DATA DASH'!B146</f>
        <v/>
      </c>
      <c r="C146">
        <f>'DATA DASH'!C146</f>
        <v/>
      </c>
      <c r="D146">
        <f>'DATA DASH'!D146</f>
        <v/>
      </c>
      <c r="E146">
        <f>'DATA DASH'!E146</f>
        <v/>
      </c>
      <c r="F146">
        <f>'DATA DASH'!F146</f>
        <v/>
      </c>
      <c r="G146">
        <f>'DATA DASH'!G146</f>
        <v/>
      </c>
      <c r="H146">
        <f>'DATA DASH'!H146</f>
        <v/>
      </c>
      <c r="I146">
        <f>'DATA DASH'!I146</f>
        <v/>
      </c>
      <c r="J146">
        <f>'DATA DASH'!J146</f>
        <v/>
      </c>
      <c r="K146">
        <f>'DATA DASH'!K146</f>
        <v/>
      </c>
      <c r="L146">
        <f>'DATA DASH'!L146</f>
        <v/>
      </c>
      <c r="M146">
        <f>'DATA DASH'!M146</f>
        <v/>
      </c>
    </row>
    <row r="147">
      <c r="A147">
        <f>'DATA DASH'!A147</f>
        <v/>
      </c>
      <c r="B147">
        <f>'DATA DASH'!B147</f>
        <v/>
      </c>
      <c r="C147">
        <f>'DATA DASH'!C147</f>
        <v/>
      </c>
      <c r="D147">
        <f>'DATA DASH'!D147</f>
        <v/>
      </c>
      <c r="E147">
        <f>'DATA DASH'!E147</f>
        <v/>
      </c>
      <c r="F147">
        <f>'DATA DASH'!F147</f>
        <v/>
      </c>
      <c r="G147">
        <f>'DATA DASH'!G147</f>
        <v/>
      </c>
      <c r="H147">
        <f>'DATA DASH'!H147</f>
        <v/>
      </c>
      <c r="I147">
        <f>'DATA DASH'!I147</f>
        <v/>
      </c>
      <c r="J147">
        <f>'DATA DASH'!J147</f>
        <v/>
      </c>
      <c r="K147">
        <f>'DATA DASH'!K147</f>
        <v/>
      </c>
      <c r="L147">
        <f>'DATA DASH'!L147</f>
        <v/>
      </c>
      <c r="M147">
        <f>'DATA DASH'!M147</f>
        <v/>
      </c>
    </row>
    <row r="148">
      <c r="A148">
        <f>'DATA DASH'!A148</f>
        <v/>
      </c>
      <c r="B148">
        <f>'DATA DASH'!B148</f>
        <v/>
      </c>
      <c r="C148">
        <f>'DATA DASH'!C148</f>
        <v/>
      </c>
      <c r="D148">
        <f>'DATA DASH'!D148</f>
        <v/>
      </c>
      <c r="E148">
        <f>'DATA DASH'!E148</f>
        <v/>
      </c>
      <c r="F148">
        <f>'DATA DASH'!F148</f>
        <v/>
      </c>
      <c r="G148">
        <f>'DATA DASH'!G148</f>
        <v/>
      </c>
      <c r="H148">
        <f>'DATA DASH'!H148</f>
        <v/>
      </c>
      <c r="I148">
        <f>'DATA DASH'!I148</f>
        <v/>
      </c>
      <c r="J148">
        <f>'DATA DASH'!J148</f>
        <v/>
      </c>
      <c r="K148">
        <f>'DATA DASH'!K148</f>
        <v/>
      </c>
      <c r="L148">
        <f>'DATA DASH'!L148</f>
        <v/>
      </c>
      <c r="M148">
        <f>'DATA DASH'!M148</f>
        <v/>
      </c>
    </row>
    <row r="149">
      <c r="A149">
        <f>'DATA DASH'!A149</f>
        <v/>
      </c>
      <c r="B149">
        <f>'DATA DASH'!B149</f>
        <v/>
      </c>
      <c r="C149">
        <f>'DATA DASH'!C149</f>
        <v/>
      </c>
      <c r="D149">
        <f>'DATA DASH'!D149</f>
        <v/>
      </c>
      <c r="E149">
        <f>'DATA DASH'!E149</f>
        <v/>
      </c>
      <c r="F149">
        <f>'DATA DASH'!F149</f>
        <v/>
      </c>
      <c r="G149">
        <f>'DATA DASH'!G149</f>
        <v/>
      </c>
      <c r="H149">
        <f>'DATA DASH'!H149</f>
        <v/>
      </c>
      <c r="I149">
        <f>'DATA DASH'!I149</f>
        <v/>
      </c>
      <c r="J149">
        <f>'DATA DASH'!J149</f>
        <v/>
      </c>
      <c r="K149">
        <f>'DATA DASH'!K149</f>
        <v/>
      </c>
      <c r="L149">
        <f>'DATA DASH'!L149</f>
        <v/>
      </c>
      <c r="M149">
        <f>'DATA DASH'!M149</f>
        <v/>
      </c>
    </row>
    <row r="150">
      <c r="A150">
        <f>'DATA DASH'!A150</f>
        <v/>
      </c>
      <c r="B150">
        <f>'DATA DASH'!B150</f>
        <v/>
      </c>
      <c r="C150">
        <f>'DATA DASH'!C150</f>
        <v/>
      </c>
      <c r="D150">
        <f>'DATA DASH'!D150</f>
        <v/>
      </c>
      <c r="E150">
        <f>'DATA DASH'!E150</f>
        <v/>
      </c>
      <c r="F150">
        <f>'DATA DASH'!F150</f>
        <v/>
      </c>
      <c r="G150">
        <f>'DATA DASH'!G150</f>
        <v/>
      </c>
      <c r="H150">
        <f>'DATA DASH'!H150</f>
        <v/>
      </c>
      <c r="I150">
        <f>'DATA DASH'!I150</f>
        <v/>
      </c>
      <c r="J150">
        <f>'DATA DASH'!J150</f>
        <v/>
      </c>
      <c r="K150">
        <f>'DATA DASH'!K150</f>
        <v/>
      </c>
      <c r="L150">
        <f>'DATA DASH'!L150</f>
        <v/>
      </c>
      <c r="M150">
        <f>'DATA DASH'!M150</f>
        <v/>
      </c>
    </row>
    <row r="151">
      <c r="A151">
        <f>'DATA DASH'!A151</f>
        <v/>
      </c>
      <c r="B151">
        <f>'DATA DASH'!B151</f>
        <v/>
      </c>
      <c r="C151">
        <f>'DATA DASH'!C151</f>
        <v/>
      </c>
      <c r="D151">
        <f>'DATA DASH'!D151</f>
        <v/>
      </c>
      <c r="E151">
        <f>'DATA DASH'!E151</f>
        <v/>
      </c>
      <c r="F151">
        <f>'DATA DASH'!F151</f>
        <v/>
      </c>
      <c r="G151">
        <f>'DATA DASH'!G151</f>
        <v/>
      </c>
      <c r="H151">
        <f>'DATA DASH'!H151</f>
        <v/>
      </c>
      <c r="I151">
        <f>'DATA DASH'!I151</f>
        <v/>
      </c>
      <c r="J151">
        <f>'DATA DASH'!J151</f>
        <v/>
      </c>
      <c r="K151">
        <f>'DATA DASH'!K151</f>
        <v/>
      </c>
      <c r="L151">
        <f>'DATA DASH'!L151</f>
        <v/>
      </c>
      <c r="M151">
        <f>'DATA DASH'!M151</f>
        <v/>
      </c>
    </row>
    <row r="152">
      <c r="A152">
        <f>'DATA DASH'!A152</f>
        <v/>
      </c>
      <c r="B152">
        <f>'DATA DASH'!B152</f>
        <v/>
      </c>
      <c r="C152">
        <f>'DATA DASH'!C152</f>
        <v/>
      </c>
      <c r="D152">
        <f>'DATA DASH'!D152</f>
        <v/>
      </c>
      <c r="E152">
        <f>'DATA DASH'!E152</f>
        <v/>
      </c>
      <c r="F152">
        <f>'DATA DASH'!F152</f>
        <v/>
      </c>
      <c r="G152">
        <f>'DATA DASH'!G152</f>
        <v/>
      </c>
      <c r="H152">
        <f>'DATA DASH'!H152</f>
        <v/>
      </c>
      <c r="I152">
        <f>'DATA DASH'!I152</f>
        <v/>
      </c>
      <c r="J152">
        <f>'DATA DASH'!J152</f>
        <v/>
      </c>
      <c r="K152">
        <f>'DATA DASH'!K152</f>
        <v/>
      </c>
      <c r="L152">
        <f>'DATA DASH'!L152</f>
        <v/>
      </c>
      <c r="M152">
        <f>'DATA DASH'!M152</f>
        <v/>
      </c>
    </row>
    <row r="153">
      <c r="A153">
        <f>'DATA DASH'!A153</f>
        <v/>
      </c>
      <c r="B153">
        <f>'DATA DASH'!B153</f>
        <v/>
      </c>
      <c r="C153">
        <f>'DATA DASH'!C153</f>
        <v/>
      </c>
      <c r="D153">
        <f>'DATA DASH'!D153</f>
        <v/>
      </c>
      <c r="E153">
        <f>'DATA DASH'!E153</f>
        <v/>
      </c>
      <c r="F153">
        <f>'DATA DASH'!F153</f>
        <v/>
      </c>
      <c r="G153">
        <f>'DATA DASH'!G153</f>
        <v/>
      </c>
      <c r="H153">
        <f>'DATA DASH'!H153</f>
        <v/>
      </c>
      <c r="I153">
        <f>'DATA DASH'!I153</f>
        <v/>
      </c>
      <c r="J153">
        <f>'DATA DASH'!J153</f>
        <v/>
      </c>
      <c r="K153">
        <f>'DATA DASH'!K153</f>
        <v/>
      </c>
      <c r="L153">
        <f>'DATA DASH'!L153</f>
        <v/>
      </c>
      <c r="M153">
        <f>'DATA DASH'!M153</f>
        <v/>
      </c>
    </row>
    <row r="154">
      <c r="A154">
        <f>'DATA DASH'!A154</f>
        <v/>
      </c>
      <c r="B154">
        <f>'DATA DASH'!B154</f>
        <v/>
      </c>
      <c r="C154">
        <f>'DATA DASH'!C154</f>
        <v/>
      </c>
      <c r="D154">
        <f>'DATA DASH'!D154</f>
        <v/>
      </c>
      <c r="E154">
        <f>'DATA DASH'!E154</f>
        <v/>
      </c>
      <c r="F154">
        <f>'DATA DASH'!F154</f>
        <v/>
      </c>
      <c r="G154">
        <f>'DATA DASH'!G154</f>
        <v/>
      </c>
      <c r="H154">
        <f>'DATA DASH'!H154</f>
        <v/>
      </c>
      <c r="I154">
        <f>'DATA DASH'!I154</f>
        <v/>
      </c>
      <c r="J154">
        <f>'DATA DASH'!J154</f>
        <v/>
      </c>
      <c r="K154">
        <f>'DATA DASH'!K154</f>
        <v/>
      </c>
      <c r="L154">
        <f>'DATA DASH'!L154</f>
        <v/>
      </c>
      <c r="M154">
        <f>'DATA DASH'!M154</f>
        <v/>
      </c>
    </row>
    <row r="155">
      <c r="A155">
        <f>'DATA DASH'!A155</f>
        <v/>
      </c>
      <c r="B155">
        <f>'DATA DASH'!B155</f>
        <v/>
      </c>
      <c r="C155">
        <f>'DATA DASH'!C155</f>
        <v/>
      </c>
      <c r="D155">
        <f>'DATA DASH'!D155</f>
        <v/>
      </c>
      <c r="E155">
        <f>'DATA DASH'!E155</f>
        <v/>
      </c>
      <c r="F155">
        <f>'DATA DASH'!F155</f>
        <v/>
      </c>
      <c r="G155">
        <f>'DATA DASH'!G155</f>
        <v/>
      </c>
      <c r="H155">
        <f>'DATA DASH'!H155</f>
        <v/>
      </c>
      <c r="I155">
        <f>'DATA DASH'!I155</f>
        <v/>
      </c>
      <c r="J155">
        <f>'DATA DASH'!J155</f>
        <v/>
      </c>
      <c r="K155">
        <f>'DATA DASH'!K155</f>
        <v/>
      </c>
      <c r="L155">
        <f>'DATA DASH'!L155</f>
        <v/>
      </c>
      <c r="M155">
        <f>'DATA DASH'!M155</f>
        <v/>
      </c>
    </row>
    <row r="156">
      <c r="A156">
        <f>'DATA DASH'!A156</f>
        <v/>
      </c>
      <c r="B156">
        <f>'DATA DASH'!B156</f>
        <v/>
      </c>
      <c r="C156">
        <f>'DATA DASH'!C156</f>
        <v/>
      </c>
      <c r="D156">
        <f>'DATA DASH'!D156</f>
        <v/>
      </c>
      <c r="E156">
        <f>'DATA DASH'!E156</f>
        <v/>
      </c>
      <c r="F156">
        <f>'DATA DASH'!F156</f>
        <v/>
      </c>
      <c r="G156">
        <f>'DATA DASH'!G156</f>
        <v/>
      </c>
      <c r="H156">
        <f>'DATA DASH'!H156</f>
        <v/>
      </c>
      <c r="I156">
        <f>'DATA DASH'!I156</f>
        <v/>
      </c>
      <c r="J156">
        <f>'DATA DASH'!J156</f>
        <v/>
      </c>
      <c r="K156">
        <f>'DATA DASH'!K156</f>
        <v/>
      </c>
      <c r="L156">
        <f>'DATA DASH'!L156</f>
        <v/>
      </c>
      <c r="M156">
        <f>'DATA DASH'!M156</f>
        <v/>
      </c>
    </row>
    <row r="157">
      <c r="A157">
        <f>'DATA DASH'!A157</f>
        <v/>
      </c>
      <c r="B157">
        <f>'DATA DASH'!B157</f>
        <v/>
      </c>
      <c r="C157">
        <f>'DATA DASH'!C157</f>
        <v/>
      </c>
      <c r="D157">
        <f>'DATA DASH'!D157</f>
        <v/>
      </c>
      <c r="E157">
        <f>'DATA DASH'!E157</f>
        <v/>
      </c>
      <c r="F157">
        <f>'DATA DASH'!F157</f>
        <v/>
      </c>
      <c r="G157">
        <f>'DATA DASH'!G157</f>
        <v/>
      </c>
      <c r="H157">
        <f>'DATA DASH'!H157</f>
        <v/>
      </c>
      <c r="I157">
        <f>'DATA DASH'!I157</f>
        <v/>
      </c>
      <c r="J157">
        <f>'DATA DASH'!J157</f>
        <v/>
      </c>
      <c r="K157">
        <f>'DATA DASH'!K157</f>
        <v/>
      </c>
      <c r="L157">
        <f>'DATA DASH'!L157</f>
        <v/>
      </c>
      <c r="M157">
        <f>'DATA DASH'!M157</f>
        <v/>
      </c>
    </row>
    <row r="158">
      <c r="A158">
        <f>'DATA DASH'!A158</f>
        <v/>
      </c>
      <c r="B158">
        <f>'DATA DASH'!B158</f>
        <v/>
      </c>
      <c r="C158">
        <f>'DATA DASH'!C158</f>
        <v/>
      </c>
      <c r="D158">
        <f>'DATA DASH'!D158</f>
        <v/>
      </c>
      <c r="E158">
        <f>'DATA DASH'!E158</f>
        <v/>
      </c>
      <c r="F158">
        <f>'DATA DASH'!F158</f>
        <v/>
      </c>
      <c r="G158">
        <f>'DATA DASH'!G158</f>
        <v/>
      </c>
      <c r="H158">
        <f>'DATA DASH'!H158</f>
        <v/>
      </c>
      <c r="I158">
        <f>'DATA DASH'!I158</f>
        <v/>
      </c>
      <c r="J158">
        <f>'DATA DASH'!J158</f>
        <v/>
      </c>
      <c r="K158">
        <f>'DATA DASH'!K158</f>
        <v/>
      </c>
      <c r="L158">
        <f>'DATA DASH'!L158</f>
        <v/>
      </c>
      <c r="M158">
        <f>'DATA DASH'!M158</f>
        <v/>
      </c>
    </row>
    <row r="159">
      <c r="A159">
        <f>'DATA DASH'!A159</f>
        <v/>
      </c>
      <c r="B159">
        <f>'DATA DASH'!B159</f>
        <v/>
      </c>
      <c r="C159">
        <f>'DATA DASH'!C159</f>
        <v/>
      </c>
      <c r="D159">
        <f>'DATA DASH'!D159</f>
        <v/>
      </c>
      <c r="E159">
        <f>'DATA DASH'!E159</f>
        <v/>
      </c>
      <c r="F159">
        <f>'DATA DASH'!F159</f>
        <v/>
      </c>
      <c r="G159">
        <f>'DATA DASH'!G159</f>
        <v/>
      </c>
      <c r="H159">
        <f>'DATA DASH'!H159</f>
        <v/>
      </c>
      <c r="I159">
        <f>'DATA DASH'!I159</f>
        <v/>
      </c>
      <c r="J159">
        <f>'DATA DASH'!J159</f>
        <v/>
      </c>
      <c r="K159">
        <f>'DATA DASH'!K159</f>
        <v/>
      </c>
      <c r="L159">
        <f>'DATA DASH'!L159</f>
        <v/>
      </c>
      <c r="M159">
        <f>'DATA DASH'!M159</f>
        <v/>
      </c>
    </row>
    <row r="160">
      <c r="A160">
        <f>'DATA DASH'!A160</f>
        <v/>
      </c>
      <c r="B160">
        <f>'DATA DASH'!B160</f>
        <v/>
      </c>
      <c r="C160">
        <f>'DATA DASH'!C160</f>
        <v/>
      </c>
      <c r="D160">
        <f>'DATA DASH'!D160</f>
        <v/>
      </c>
      <c r="E160">
        <f>'DATA DASH'!E160</f>
        <v/>
      </c>
      <c r="F160">
        <f>'DATA DASH'!F160</f>
        <v/>
      </c>
      <c r="G160">
        <f>'DATA DASH'!G160</f>
        <v/>
      </c>
      <c r="H160">
        <f>'DATA DASH'!H160</f>
        <v/>
      </c>
      <c r="I160">
        <f>'DATA DASH'!I160</f>
        <v/>
      </c>
      <c r="J160">
        <f>'DATA DASH'!J160</f>
        <v/>
      </c>
      <c r="K160">
        <f>'DATA DASH'!K160</f>
        <v/>
      </c>
      <c r="L160">
        <f>'DATA DASH'!L160</f>
        <v/>
      </c>
      <c r="M160">
        <f>'DATA DASH'!M160</f>
        <v/>
      </c>
    </row>
    <row r="161">
      <c r="A161">
        <f>'DATA DASH'!A161</f>
        <v/>
      </c>
      <c r="B161">
        <f>'DATA DASH'!B161</f>
        <v/>
      </c>
      <c r="C161">
        <f>'DATA DASH'!C161</f>
        <v/>
      </c>
      <c r="D161">
        <f>'DATA DASH'!D161</f>
        <v/>
      </c>
      <c r="E161">
        <f>'DATA DASH'!E161</f>
        <v/>
      </c>
      <c r="F161">
        <f>'DATA DASH'!F161</f>
        <v/>
      </c>
      <c r="G161">
        <f>'DATA DASH'!G161</f>
        <v/>
      </c>
      <c r="H161">
        <f>'DATA DASH'!H161</f>
        <v/>
      </c>
      <c r="I161">
        <f>'DATA DASH'!I161</f>
        <v/>
      </c>
      <c r="J161">
        <f>'DATA DASH'!J161</f>
        <v/>
      </c>
      <c r="K161">
        <f>'DATA DASH'!K161</f>
        <v/>
      </c>
      <c r="L161">
        <f>'DATA DASH'!L161</f>
        <v/>
      </c>
      <c r="M161">
        <f>'DATA DASH'!M161</f>
        <v/>
      </c>
    </row>
    <row r="162">
      <c r="A162">
        <f>'DATA DASH'!A162</f>
        <v/>
      </c>
      <c r="B162">
        <f>'DATA DASH'!B162</f>
        <v/>
      </c>
      <c r="C162">
        <f>'DATA DASH'!C162</f>
        <v/>
      </c>
      <c r="D162">
        <f>'DATA DASH'!D162</f>
        <v/>
      </c>
      <c r="E162">
        <f>'DATA DASH'!E162</f>
        <v/>
      </c>
      <c r="F162">
        <f>'DATA DASH'!F162</f>
        <v/>
      </c>
      <c r="G162">
        <f>'DATA DASH'!G162</f>
        <v/>
      </c>
      <c r="H162">
        <f>'DATA DASH'!H162</f>
        <v/>
      </c>
      <c r="I162">
        <f>'DATA DASH'!I162</f>
        <v/>
      </c>
      <c r="J162">
        <f>'DATA DASH'!J162</f>
        <v/>
      </c>
      <c r="K162">
        <f>'DATA DASH'!K162</f>
        <v/>
      </c>
      <c r="L162">
        <f>'DATA DASH'!L162</f>
        <v/>
      </c>
      <c r="M162">
        <f>'DATA DASH'!M162</f>
        <v/>
      </c>
    </row>
    <row r="163">
      <c r="A163">
        <f>'DATA DASH'!A163</f>
        <v/>
      </c>
      <c r="B163">
        <f>'DATA DASH'!B163</f>
        <v/>
      </c>
      <c r="C163">
        <f>'DATA DASH'!C163</f>
        <v/>
      </c>
      <c r="D163">
        <f>'DATA DASH'!D163</f>
        <v/>
      </c>
      <c r="E163">
        <f>'DATA DASH'!E163</f>
        <v/>
      </c>
      <c r="F163">
        <f>'DATA DASH'!F163</f>
        <v/>
      </c>
      <c r="G163">
        <f>'DATA DASH'!G163</f>
        <v/>
      </c>
      <c r="H163">
        <f>'DATA DASH'!H163</f>
        <v/>
      </c>
      <c r="I163">
        <f>'DATA DASH'!I163</f>
        <v/>
      </c>
      <c r="J163">
        <f>'DATA DASH'!J163</f>
        <v/>
      </c>
      <c r="K163">
        <f>'DATA DASH'!K163</f>
        <v/>
      </c>
      <c r="L163">
        <f>'DATA DASH'!L163</f>
        <v/>
      </c>
      <c r="M163">
        <f>'DATA DASH'!M163</f>
        <v/>
      </c>
    </row>
    <row r="164">
      <c r="A164">
        <f>'DATA DASH'!A164</f>
        <v/>
      </c>
      <c r="B164">
        <f>'DATA DASH'!B164</f>
        <v/>
      </c>
      <c r="C164">
        <f>'DATA DASH'!C164</f>
        <v/>
      </c>
      <c r="D164">
        <f>'DATA DASH'!D164</f>
        <v/>
      </c>
      <c r="E164">
        <f>'DATA DASH'!E164</f>
        <v/>
      </c>
      <c r="F164">
        <f>'DATA DASH'!F164</f>
        <v/>
      </c>
      <c r="G164">
        <f>'DATA DASH'!G164</f>
        <v/>
      </c>
      <c r="H164">
        <f>'DATA DASH'!H164</f>
        <v/>
      </c>
      <c r="I164">
        <f>'DATA DASH'!I164</f>
        <v/>
      </c>
      <c r="J164">
        <f>'DATA DASH'!J164</f>
        <v/>
      </c>
      <c r="K164">
        <f>'DATA DASH'!K164</f>
        <v/>
      </c>
      <c r="L164">
        <f>'DATA DASH'!L164</f>
        <v/>
      </c>
      <c r="M164">
        <f>'DATA DASH'!M164</f>
        <v/>
      </c>
    </row>
    <row r="165">
      <c r="A165">
        <f>'DATA DASH'!A165</f>
        <v/>
      </c>
      <c r="B165">
        <f>'DATA DASH'!B165</f>
        <v/>
      </c>
      <c r="C165">
        <f>'DATA DASH'!C165</f>
        <v/>
      </c>
      <c r="D165">
        <f>'DATA DASH'!D165</f>
        <v/>
      </c>
      <c r="E165">
        <f>'DATA DASH'!E165</f>
        <v/>
      </c>
      <c r="F165">
        <f>'DATA DASH'!F165</f>
        <v/>
      </c>
      <c r="G165">
        <f>'DATA DASH'!G165</f>
        <v/>
      </c>
      <c r="H165">
        <f>'DATA DASH'!H165</f>
        <v/>
      </c>
      <c r="I165">
        <f>'DATA DASH'!I165</f>
        <v/>
      </c>
      <c r="J165">
        <f>'DATA DASH'!J165</f>
        <v/>
      </c>
      <c r="K165">
        <f>'DATA DASH'!K165</f>
        <v/>
      </c>
      <c r="L165">
        <f>'DATA DASH'!L165</f>
        <v/>
      </c>
      <c r="M165">
        <f>'DATA DASH'!M165</f>
        <v/>
      </c>
    </row>
    <row r="166">
      <c r="A166">
        <f>'DATA DASH'!A166</f>
        <v/>
      </c>
      <c r="B166">
        <f>'DATA DASH'!B166</f>
        <v/>
      </c>
      <c r="C166">
        <f>'DATA DASH'!C166</f>
        <v/>
      </c>
      <c r="D166">
        <f>'DATA DASH'!D166</f>
        <v/>
      </c>
      <c r="E166">
        <f>'DATA DASH'!E166</f>
        <v/>
      </c>
      <c r="F166">
        <f>'DATA DASH'!F166</f>
        <v/>
      </c>
      <c r="G166">
        <f>'DATA DASH'!G166</f>
        <v/>
      </c>
      <c r="H166">
        <f>'DATA DASH'!H166</f>
        <v/>
      </c>
      <c r="I166">
        <f>'DATA DASH'!I166</f>
        <v/>
      </c>
      <c r="J166">
        <f>'DATA DASH'!J166</f>
        <v/>
      </c>
      <c r="K166">
        <f>'DATA DASH'!K166</f>
        <v/>
      </c>
      <c r="L166">
        <f>'DATA DASH'!L166</f>
        <v/>
      </c>
      <c r="M166">
        <f>'DATA DASH'!M166</f>
        <v/>
      </c>
    </row>
    <row r="167">
      <c r="A167">
        <f>'DATA DASH'!A167</f>
        <v/>
      </c>
      <c r="B167">
        <f>'DATA DASH'!B167</f>
        <v/>
      </c>
      <c r="C167">
        <f>'DATA DASH'!C167</f>
        <v/>
      </c>
      <c r="D167">
        <f>'DATA DASH'!D167</f>
        <v/>
      </c>
      <c r="E167">
        <f>'DATA DASH'!E167</f>
        <v/>
      </c>
      <c r="F167">
        <f>'DATA DASH'!F167</f>
        <v/>
      </c>
      <c r="G167">
        <f>'DATA DASH'!G167</f>
        <v/>
      </c>
      <c r="H167">
        <f>'DATA DASH'!H167</f>
        <v/>
      </c>
      <c r="I167">
        <f>'DATA DASH'!I167</f>
        <v/>
      </c>
      <c r="J167">
        <f>'DATA DASH'!J167</f>
        <v/>
      </c>
      <c r="K167">
        <f>'DATA DASH'!K167</f>
        <v/>
      </c>
      <c r="L167">
        <f>'DATA DASH'!L167</f>
        <v/>
      </c>
      <c r="M167">
        <f>'DATA DASH'!M167</f>
        <v/>
      </c>
    </row>
    <row r="168">
      <c r="A168">
        <f>'DATA DASH'!A168</f>
        <v/>
      </c>
      <c r="B168">
        <f>'DATA DASH'!B168</f>
        <v/>
      </c>
      <c r="C168">
        <f>'DATA DASH'!C168</f>
        <v/>
      </c>
      <c r="D168">
        <f>'DATA DASH'!D168</f>
        <v/>
      </c>
      <c r="E168">
        <f>'DATA DASH'!E168</f>
        <v/>
      </c>
      <c r="F168">
        <f>'DATA DASH'!F168</f>
        <v/>
      </c>
      <c r="G168">
        <f>'DATA DASH'!G168</f>
        <v/>
      </c>
      <c r="H168">
        <f>'DATA DASH'!H168</f>
        <v/>
      </c>
      <c r="I168">
        <f>'DATA DASH'!I168</f>
        <v/>
      </c>
      <c r="J168">
        <f>'DATA DASH'!J168</f>
        <v/>
      </c>
      <c r="K168">
        <f>'DATA DASH'!K168</f>
        <v/>
      </c>
      <c r="L168">
        <f>'DATA DASH'!L168</f>
        <v/>
      </c>
      <c r="M168">
        <f>'DATA DASH'!M168</f>
        <v/>
      </c>
    </row>
    <row r="169">
      <c r="A169">
        <f>'DATA DASH'!A169</f>
        <v/>
      </c>
      <c r="B169">
        <f>'DATA DASH'!B169</f>
        <v/>
      </c>
      <c r="C169">
        <f>'DATA DASH'!C169</f>
        <v/>
      </c>
      <c r="D169">
        <f>'DATA DASH'!D169</f>
        <v/>
      </c>
      <c r="E169">
        <f>'DATA DASH'!E169</f>
        <v/>
      </c>
      <c r="F169">
        <f>'DATA DASH'!F169</f>
        <v/>
      </c>
      <c r="G169">
        <f>'DATA DASH'!G169</f>
        <v/>
      </c>
      <c r="H169">
        <f>'DATA DASH'!H169</f>
        <v/>
      </c>
      <c r="I169">
        <f>'DATA DASH'!I169</f>
        <v/>
      </c>
      <c r="J169">
        <f>'DATA DASH'!J169</f>
        <v/>
      </c>
      <c r="K169">
        <f>'DATA DASH'!K169</f>
        <v/>
      </c>
      <c r="L169">
        <f>'DATA DASH'!L169</f>
        <v/>
      </c>
      <c r="M169">
        <f>'DATA DASH'!M169</f>
        <v/>
      </c>
    </row>
    <row r="170">
      <c r="A170">
        <f>'DATA DASH'!A170</f>
        <v/>
      </c>
      <c r="B170">
        <f>'DATA DASH'!B170</f>
        <v/>
      </c>
      <c r="C170">
        <f>'DATA DASH'!C170</f>
        <v/>
      </c>
      <c r="D170">
        <f>'DATA DASH'!D170</f>
        <v/>
      </c>
      <c r="E170">
        <f>'DATA DASH'!E170</f>
        <v/>
      </c>
      <c r="F170">
        <f>'DATA DASH'!F170</f>
        <v/>
      </c>
      <c r="G170">
        <f>'DATA DASH'!G170</f>
        <v/>
      </c>
      <c r="H170">
        <f>'DATA DASH'!H170</f>
        <v/>
      </c>
      <c r="I170">
        <f>'DATA DASH'!I170</f>
        <v/>
      </c>
      <c r="J170">
        <f>'DATA DASH'!J170</f>
        <v/>
      </c>
      <c r="K170">
        <f>'DATA DASH'!K170</f>
        <v/>
      </c>
      <c r="L170">
        <f>'DATA DASH'!L170</f>
        <v/>
      </c>
      <c r="M170">
        <f>'DATA DASH'!M170</f>
        <v/>
      </c>
    </row>
    <row r="171">
      <c r="A171">
        <f>'DATA DASH'!A171</f>
        <v/>
      </c>
      <c r="B171">
        <f>'DATA DASH'!B171</f>
        <v/>
      </c>
      <c r="C171">
        <f>'DATA DASH'!C171</f>
        <v/>
      </c>
      <c r="D171">
        <f>'DATA DASH'!D171</f>
        <v/>
      </c>
      <c r="E171">
        <f>'DATA DASH'!E171</f>
        <v/>
      </c>
      <c r="F171">
        <f>'DATA DASH'!F171</f>
        <v/>
      </c>
      <c r="G171">
        <f>'DATA DASH'!G171</f>
        <v/>
      </c>
      <c r="H171">
        <f>'DATA DASH'!H171</f>
        <v/>
      </c>
      <c r="I171">
        <f>'DATA DASH'!I171</f>
        <v/>
      </c>
      <c r="J171">
        <f>'DATA DASH'!J171</f>
        <v/>
      </c>
      <c r="K171">
        <f>'DATA DASH'!K171</f>
        <v/>
      </c>
      <c r="L171">
        <f>'DATA DASH'!L171</f>
        <v/>
      </c>
      <c r="M171">
        <f>'DATA DASH'!M171</f>
        <v/>
      </c>
    </row>
    <row r="172">
      <c r="A172">
        <f>'DATA DASH'!A172</f>
        <v/>
      </c>
      <c r="B172">
        <f>'DATA DASH'!B172</f>
        <v/>
      </c>
      <c r="C172">
        <f>'DATA DASH'!C172</f>
        <v/>
      </c>
      <c r="D172">
        <f>'DATA DASH'!D172</f>
        <v/>
      </c>
      <c r="E172">
        <f>'DATA DASH'!E172</f>
        <v/>
      </c>
      <c r="F172">
        <f>'DATA DASH'!F172</f>
        <v/>
      </c>
      <c r="G172">
        <f>'DATA DASH'!G172</f>
        <v/>
      </c>
      <c r="H172">
        <f>'DATA DASH'!H172</f>
        <v/>
      </c>
      <c r="I172">
        <f>'DATA DASH'!I172</f>
        <v/>
      </c>
      <c r="J172">
        <f>'DATA DASH'!J172</f>
        <v/>
      </c>
      <c r="K172">
        <f>'DATA DASH'!K172</f>
        <v/>
      </c>
      <c r="L172">
        <f>'DATA DASH'!L172</f>
        <v/>
      </c>
      <c r="M172">
        <f>'DATA DASH'!M172</f>
        <v/>
      </c>
    </row>
    <row r="173">
      <c r="A173">
        <f>'DATA DASH'!A173</f>
        <v/>
      </c>
      <c r="B173">
        <f>'DATA DASH'!B173</f>
        <v/>
      </c>
      <c r="C173">
        <f>'DATA DASH'!C173</f>
        <v/>
      </c>
      <c r="D173">
        <f>'DATA DASH'!D173</f>
        <v/>
      </c>
      <c r="E173">
        <f>'DATA DASH'!E173</f>
        <v/>
      </c>
      <c r="F173">
        <f>'DATA DASH'!F173</f>
        <v/>
      </c>
      <c r="G173">
        <f>'DATA DASH'!G173</f>
        <v/>
      </c>
      <c r="H173">
        <f>'DATA DASH'!H173</f>
        <v/>
      </c>
      <c r="I173">
        <f>'DATA DASH'!I173</f>
        <v/>
      </c>
      <c r="J173">
        <f>'DATA DASH'!J173</f>
        <v/>
      </c>
      <c r="K173">
        <f>'DATA DASH'!K173</f>
        <v/>
      </c>
      <c r="L173">
        <f>'DATA DASH'!L173</f>
        <v/>
      </c>
      <c r="M173">
        <f>'DATA DASH'!M173</f>
        <v/>
      </c>
    </row>
    <row r="174">
      <c r="A174">
        <f>'DATA DASH'!A174</f>
        <v/>
      </c>
      <c r="B174">
        <f>'DATA DASH'!B174</f>
        <v/>
      </c>
      <c r="C174">
        <f>'DATA DASH'!C174</f>
        <v/>
      </c>
      <c r="D174">
        <f>'DATA DASH'!D174</f>
        <v/>
      </c>
      <c r="E174">
        <f>'DATA DASH'!E174</f>
        <v/>
      </c>
      <c r="F174">
        <f>'DATA DASH'!F174</f>
        <v/>
      </c>
      <c r="G174">
        <f>'DATA DASH'!G174</f>
        <v/>
      </c>
      <c r="H174">
        <f>'DATA DASH'!H174</f>
        <v/>
      </c>
      <c r="I174">
        <f>'DATA DASH'!I174</f>
        <v/>
      </c>
      <c r="J174">
        <f>'DATA DASH'!J174</f>
        <v/>
      </c>
      <c r="K174">
        <f>'DATA DASH'!K174</f>
        <v/>
      </c>
      <c r="L174">
        <f>'DATA DASH'!L174</f>
        <v/>
      </c>
      <c r="M174">
        <f>'DATA DASH'!M174</f>
        <v/>
      </c>
    </row>
    <row r="175">
      <c r="A175">
        <f>'DATA DASH'!A175</f>
        <v/>
      </c>
      <c r="B175">
        <f>'DATA DASH'!B175</f>
        <v/>
      </c>
      <c r="C175">
        <f>'DATA DASH'!C175</f>
        <v/>
      </c>
      <c r="D175">
        <f>'DATA DASH'!D175</f>
        <v/>
      </c>
      <c r="E175">
        <f>'DATA DASH'!E175</f>
        <v/>
      </c>
      <c r="F175">
        <f>'DATA DASH'!F175</f>
        <v/>
      </c>
      <c r="G175">
        <f>'DATA DASH'!G175</f>
        <v/>
      </c>
      <c r="H175">
        <f>'DATA DASH'!H175</f>
        <v/>
      </c>
      <c r="I175">
        <f>'DATA DASH'!I175</f>
        <v/>
      </c>
      <c r="J175">
        <f>'DATA DASH'!J175</f>
        <v/>
      </c>
      <c r="K175">
        <f>'DATA DASH'!K175</f>
        <v/>
      </c>
      <c r="L175">
        <f>'DATA DASH'!L175</f>
        <v/>
      </c>
      <c r="M175">
        <f>'DATA DASH'!M175</f>
        <v/>
      </c>
    </row>
    <row r="176">
      <c r="A176">
        <f>'DATA DASH'!A176</f>
        <v/>
      </c>
      <c r="B176">
        <f>'DATA DASH'!B176</f>
        <v/>
      </c>
      <c r="C176">
        <f>'DATA DASH'!C176</f>
        <v/>
      </c>
      <c r="D176">
        <f>'DATA DASH'!D176</f>
        <v/>
      </c>
      <c r="E176">
        <f>'DATA DASH'!E176</f>
        <v/>
      </c>
      <c r="F176">
        <f>'DATA DASH'!F176</f>
        <v/>
      </c>
      <c r="G176">
        <f>'DATA DASH'!G176</f>
        <v/>
      </c>
      <c r="H176">
        <f>'DATA DASH'!H176</f>
        <v/>
      </c>
      <c r="I176">
        <f>'DATA DASH'!I176</f>
        <v/>
      </c>
      <c r="J176">
        <f>'DATA DASH'!J176</f>
        <v/>
      </c>
      <c r="K176">
        <f>'DATA DASH'!K176</f>
        <v/>
      </c>
      <c r="L176">
        <f>'DATA DASH'!L176</f>
        <v/>
      </c>
      <c r="M176">
        <f>'DATA DASH'!M176</f>
        <v/>
      </c>
    </row>
    <row r="177">
      <c r="A177">
        <f>'DATA DASH'!A177</f>
        <v/>
      </c>
      <c r="B177">
        <f>'DATA DASH'!B177</f>
        <v/>
      </c>
      <c r="C177">
        <f>'DATA DASH'!C177</f>
        <v/>
      </c>
      <c r="D177">
        <f>'DATA DASH'!D177</f>
        <v/>
      </c>
      <c r="E177">
        <f>'DATA DASH'!E177</f>
        <v/>
      </c>
      <c r="F177">
        <f>'DATA DASH'!F177</f>
        <v/>
      </c>
      <c r="G177">
        <f>'DATA DASH'!G177</f>
        <v/>
      </c>
      <c r="H177">
        <f>'DATA DASH'!H177</f>
        <v/>
      </c>
      <c r="I177">
        <f>'DATA DASH'!I177</f>
        <v/>
      </c>
      <c r="J177">
        <f>'DATA DASH'!J177</f>
        <v/>
      </c>
      <c r="K177">
        <f>'DATA DASH'!K177</f>
        <v/>
      </c>
      <c r="L177">
        <f>'DATA DASH'!L177</f>
        <v/>
      </c>
      <c r="M177">
        <f>'DATA DASH'!M177</f>
        <v/>
      </c>
    </row>
    <row r="178">
      <c r="A178">
        <f>'DATA DASH'!A178</f>
        <v/>
      </c>
      <c r="B178">
        <f>'DATA DASH'!B178</f>
        <v/>
      </c>
      <c r="C178">
        <f>'DATA DASH'!C178</f>
        <v/>
      </c>
      <c r="D178">
        <f>'DATA DASH'!D178</f>
        <v/>
      </c>
      <c r="E178">
        <f>'DATA DASH'!E178</f>
        <v/>
      </c>
      <c r="F178">
        <f>'DATA DASH'!F178</f>
        <v/>
      </c>
      <c r="G178">
        <f>'DATA DASH'!G178</f>
        <v/>
      </c>
      <c r="H178">
        <f>'DATA DASH'!H178</f>
        <v/>
      </c>
      <c r="I178">
        <f>'DATA DASH'!I178</f>
        <v/>
      </c>
      <c r="J178">
        <f>'DATA DASH'!J178</f>
        <v/>
      </c>
      <c r="K178">
        <f>'DATA DASH'!K178</f>
        <v/>
      </c>
      <c r="L178">
        <f>'DATA DASH'!L178</f>
        <v/>
      </c>
      <c r="M178">
        <f>'DATA DASH'!M178</f>
        <v/>
      </c>
    </row>
    <row r="179">
      <c r="A179">
        <f>'DATA DASH'!A179</f>
        <v/>
      </c>
      <c r="B179">
        <f>'DATA DASH'!B179</f>
        <v/>
      </c>
      <c r="C179">
        <f>'DATA DASH'!C179</f>
        <v/>
      </c>
      <c r="D179">
        <f>'DATA DASH'!D179</f>
        <v/>
      </c>
      <c r="E179">
        <f>'DATA DASH'!E179</f>
        <v/>
      </c>
      <c r="F179">
        <f>'DATA DASH'!F179</f>
        <v/>
      </c>
      <c r="G179">
        <f>'DATA DASH'!G179</f>
        <v/>
      </c>
      <c r="H179">
        <f>'DATA DASH'!H179</f>
        <v/>
      </c>
      <c r="I179">
        <f>'DATA DASH'!I179</f>
        <v/>
      </c>
      <c r="J179">
        <f>'DATA DASH'!J179</f>
        <v/>
      </c>
      <c r="K179">
        <f>'DATA DASH'!K179</f>
        <v/>
      </c>
      <c r="L179">
        <f>'DATA DASH'!L179</f>
        <v/>
      </c>
      <c r="M179">
        <f>'DATA DASH'!M179</f>
        <v/>
      </c>
    </row>
    <row r="180">
      <c r="A180">
        <f>'DATA DASH'!A180</f>
        <v/>
      </c>
      <c r="B180">
        <f>'DATA DASH'!B180</f>
        <v/>
      </c>
      <c r="C180">
        <f>'DATA DASH'!C180</f>
        <v/>
      </c>
      <c r="D180">
        <f>'DATA DASH'!D180</f>
        <v/>
      </c>
      <c r="E180">
        <f>'DATA DASH'!E180</f>
        <v/>
      </c>
      <c r="F180">
        <f>'DATA DASH'!F180</f>
        <v/>
      </c>
      <c r="G180">
        <f>'DATA DASH'!G180</f>
        <v/>
      </c>
      <c r="H180">
        <f>'DATA DASH'!H180</f>
        <v/>
      </c>
      <c r="I180">
        <f>'DATA DASH'!I180</f>
        <v/>
      </c>
      <c r="J180">
        <f>'DATA DASH'!J180</f>
        <v/>
      </c>
      <c r="K180">
        <f>'DATA DASH'!K180</f>
        <v/>
      </c>
      <c r="L180">
        <f>'DATA DASH'!L180</f>
        <v/>
      </c>
      <c r="M180">
        <f>'DATA DASH'!M180</f>
        <v/>
      </c>
    </row>
    <row r="181">
      <c r="A181">
        <f>'DATA DASH'!A181</f>
        <v/>
      </c>
      <c r="B181">
        <f>'DATA DASH'!B181</f>
        <v/>
      </c>
      <c r="C181">
        <f>'DATA DASH'!C181</f>
        <v/>
      </c>
      <c r="D181">
        <f>'DATA DASH'!D181</f>
        <v/>
      </c>
      <c r="E181">
        <f>'DATA DASH'!E181</f>
        <v/>
      </c>
      <c r="F181">
        <f>'DATA DASH'!F181</f>
        <v/>
      </c>
      <c r="G181">
        <f>'DATA DASH'!G181</f>
        <v/>
      </c>
      <c r="H181">
        <f>'DATA DASH'!H181</f>
        <v/>
      </c>
      <c r="I181">
        <f>'DATA DASH'!I181</f>
        <v/>
      </c>
      <c r="J181">
        <f>'DATA DASH'!J181</f>
        <v/>
      </c>
      <c r="K181">
        <f>'DATA DASH'!K181</f>
        <v/>
      </c>
      <c r="L181">
        <f>'DATA DASH'!L181</f>
        <v/>
      </c>
      <c r="M181">
        <f>'DATA DASH'!M181</f>
        <v/>
      </c>
    </row>
    <row r="182">
      <c r="A182">
        <f>'DATA DASH'!A182</f>
        <v/>
      </c>
      <c r="B182">
        <f>'DATA DASH'!B182</f>
        <v/>
      </c>
      <c r="C182">
        <f>'DATA DASH'!C182</f>
        <v/>
      </c>
      <c r="D182">
        <f>'DATA DASH'!D182</f>
        <v/>
      </c>
      <c r="E182">
        <f>'DATA DASH'!E182</f>
        <v/>
      </c>
      <c r="F182">
        <f>'DATA DASH'!F182</f>
        <v/>
      </c>
      <c r="G182">
        <f>'DATA DASH'!G182</f>
        <v/>
      </c>
      <c r="H182">
        <f>'DATA DASH'!H182</f>
        <v/>
      </c>
      <c r="I182">
        <f>'DATA DASH'!I182</f>
        <v/>
      </c>
      <c r="J182">
        <f>'DATA DASH'!J182</f>
        <v/>
      </c>
      <c r="K182">
        <f>'DATA DASH'!K182</f>
        <v/>
      </c>
      <c r="L182">
        <f>'DATA DASH'!L182</f>
        <v/>
      </c>
      <c r="M182">
        <f>'DATA DASH'!M182</f>
        <v/>
      </c>
    </row>
    <row r="183">
      <c r="A183">
        <f>'DATA DASH'!A183</f>
        <v/>
      </c>
      <c r="B183">
        <f>'DATA DASH'!B183</f>
        <v/>
      </c>
      <c r="C183">
        <f>'DATA DASH'!C183</f>
        <v/>
      </c>
      <c r="D183">
        <f>'DATA DASH'!D183</f>
        <v/>
      </c>
      <c r="E183">
        <f>'DATA DASH'!E183</f>
        <v/>
      </c>
      <c r="F183">
        <f>'DATA DASH'!F183</f>
        <v/>
      </c>
      <c r="G183">
        <f>'DATA DASH'!G183</f>
        <v/>
      </c>
      <c r="H183">
        <f>'DATA DASH'!H183</f>
        <v/>
      </c>
      <c r="I183">
        <f>'DATA DASH'!I183</f>
        <v/>
      </c>
      <c r="J183">
        <f>'DATA DASH'!J183</f>
        <v/>
      </c>
      <c r="K183">
        <f>'DATA DASH'!K183</f>
        <v/>
      </c>
      <c r="L183">
        <f>'DATA DASH'!L183</f>
        <v/>
      </c>
      <c r="M183">
        <f>'DATA DASH'!M183</f>
        <v/>
      </c>
    </row>
    <row r="184">
      <c r="A184">
        <f>'DATA DASH'!A184</f>
        <v/>
      </c>
      <c r="B184">
        <f>'DATA DASH'!B184</f>
        <v/>
      </c>
      <c r="C184">
        <f>'DATA DASH'!C184</f>
        <v/>
      </c>
      <c r="D184">
        <f>'DATA DASH'!D184</f>
        <v/>
      </c>
      <c r="E184">
        <f>'DATA DASH'!E184</f>
        <v/>
      </c>
      <c r="F184">
        <f>'DATA DASH'!F184</f>
        <v/>
      </c>
      <c r="G184">
        <f>'DATA DASH'!G184</f>
        <v/>
      </c>
      <c r="H184">
        <f>'DATA DASH'!H184</f>
        <v/>
      </c>
      <c r="I184">
        <f>'DATA DASH'!I184</f>
        <v/>
      </c>
      <c r="J184">
        <f>'DATA DASH'!J184</f>
        <v/>
      </c>
      <c r="K184">
        <f>'DATA DASH'!K184</f>
        <v/>
      </c>
      <c r="L184">
        <f>'DATA DASH'!L184</f>
        <v/>
      </c>
      <c r="M184">
        <f>'DATA DASH'!M184</f>
        <v/>
      </c>
    </row>
    <row r="185">
      <c r="A185">
        <f>'DATA DASH'!A185</f>
        <v/>
      </c>
      <c r="B185">
        <f>'DATA DASH'!B185</f>
        <v/>
      </c>
      <c r="C185">
        <f>'DATA DASH'!C185</f>
        <v/>
      </c>
      <c r="D185">
        <f>'DATA DASH'!D185</f>
        <v/>
      </c>
      <c r="E185">
        <f>'DATA DASH'!E185</f>
        <v/>
      </c>
      <c r="F185">
        <f>'DATA DASH'!F185</f>
        <v/>
      </c>
      <c r="G185">
        <f>'DATA DASH'!G185</f>
        <v/>
      </c>
      <c r="H185">
        <f>'DATA DASH'!H185</f>
        <v/>
      </c>
      <c r="I185">
        <f>'DATA DASH'!I185</f>
        <v/>
      </c>
      <c r="J185">
        <f>'DATA DASH'!J185</f>
        <v/>
      </c>
      <c r="K185">
        <f>'DATA DASH'!K185</f>
        <v/>
      </c>
      <c r="L185">
        <f>'DATA DASH'!L185</f>
        <v/>
      </c>
      <c r="M185">
        <f>'DATA DASH'!M185</f>
        <v/>
      </c>
    </row>
    <row r="186">
      <c r="A186">
        <f>'DATA DASH'!A186</f>
        <v/>
      </c>
      <c r="B186">
        <f>'DATA DASH'!B186</f>
        <v/>
      </c>
      <c r="C186">
        <f>'DATA DASH'!C186</f>
        <v/>
      </c>
      <c r="D186">
        <f>'DATA DASH'!D186</f>
        <v/>
      </c>
      <c r="E186">
        <f>'DATA DASH'!E186</f>
        <v/>
      </c>
      <c r="F186">
        <f>'DATA DASH'!F186</f>
        <v/>
      </c>
      <c r="G186">
        <f>'DATA DASH'!G186</f>
        <v/>
      </c>
      <c r="H186">
        <f>'DATA DASH'!H186</f>
        <v/>
      </c>
      <c r="I186">
        <f>'DATA DASH'!I186</f>
        <v/>
      </c>
      <c r="J186">
        <f>'DATA DASH'!J186</f>
        <v/>
      </c>
      <c r="K186">
        <f>'DATA DASH'!K186</f>
        <v/>
      </c>
      <c r="L186">
        <f>'DATA DASH'!L186</f>
        <v/>
      </c>
      <c r="M186">
        <f>'DATA DASH'!M186</f>
        <v/>
      </c>
    </row>
    <row r="187">
      <c r="A187">
        <f>'DATA DASH'!A187</f>
        <v/>
      </c>
      <c r="B187">
        <f>'DATA DASH'!B187</f>
        <v/>
      </c>
      <c r="C187">
        <f>'DATA DASH'!C187</f>
        <v/>
      </c>
      <c r="D187">
        <f>'DATA DASH'!D187</f>
        <v/>
      </c>
      <c r="E187">
        <f>'DATA DASH'!E187</f>
        <v/>
      </c>
      <c r="F187">
        <f>'DATA DASH'!F187</f>
        <v/>
      </c>
      <c r="G187">
        <f>'DATA DASH'!G187</f>
        <v/>
      </c>
      <c r="H187">
        <f>'DATA DASH'!H187</f>
        <v/>
      </c>
      <c r="I187">
        <f>'DATA DASH'!I187</f>
        <v/>
      </c>
      <c r="J187">
        <f>'DATA DASH'!J187</f>
        <v/>
      </c>
      <c r="K187">
        <f>'DATA DASH'!K187</f>
        <v/>
      </c>
      <c r="L187">
        <f>'DATA DASH'!L187</f>
        <v/>
      </c>
      <c r="M187">
        <f>'DATA DASH'!M187</f>
        <v/>
      </c>
    </row>
    <row r="188">
      <c r="A188">
        <f>'DATA DASH'!A188</f>
        <v/>
      </c>
      <c r="B188">
        <f>'DATA DASH'!B188</f>
        <v/>
      </c>
      <c r="C188">
        <f>'DATA DASH'!C188</f>
        <v/>
      </c>
      <c r="D188">
        <f>'DATA DASH'!D188</f>
        <v/>
      </c>
      <c r="E188">
        <f>'DATA DASH'!E188</f>
        <v/>
      </c>
      <c r="F188">
        <f>'DATA DASH'!F188</f>
        <v/>
      </c>
      <c r="G188">
        <f>'DATA DASH'!G188</f>
        <v/>
      </c>
      <c r="H188">
        <f>'DATA DASH'!H188</f>
        <v/>
      </c>
      <c r="I188">
        <f>'DATA DASH'!I188</f>
        <v/>
      </c>
      <c r="J188">
        <f>'DATA DASH'!J188</f>
        <v/>
      </c>
      <c r="K188">
        <f>'DATA DASH'!K188</f>
        <v/>
      </c>
      <c r="L188">
        <f>'DATA DASH'!L188</f>
        <v/>
      </c>
      <c r="M188">
        <f>'DATA DASH'!M188</f>
        <v/>
      </c>
    </row>
    <row r="189">
      <c r="A189">
        <f>'DATA DASH'!A189</f>
        <v/>
      </c>
      <c r="B189">
        <f>'DATA DASH'!B189</f>
        <v/>
      </c>
      <c r="C189">
        <f>'DATA DASH'!C189</f>
        <v/>
      </c>
      <c r="D189">
        <f>'DATA DASH'!D189</f>
        <v/>
      </c>
      <c r="E189">
        <f>'DATA DASH'!E189</f>
        <v/>
      </c>
      <c r="F189">
        <f>'DATA DASH'!F189</f>
        <v/>
      </c>
      <c r="G189">
        <f>'DATA DASH'!G189</f>
        <v/>
      </c>
      <c r="H189">
        <f>'DATA DASH'!H189</f>
        <v/>
      </c>
      <c r="I189">
        <f>'DATA DASH'!I189</f>
        <v/>
      </c>
      <c r="J189">
        <f>'DATA DASH'!J189</f>
        <v/>
      </c>
      <c r="K189">
        <f>'DATA DASH'!K189</f>
        <v/>
      </c>
      <c r="L189">
        <f>'DATA DASH'!L189</f>
        <v/>
      </c>
      <c r="M189">
        <f>'DATA DASH'!M189</f>
        <v/>
      </c>
    </row>
    <row r="190">
      <c r="A190">
        <f>'DATA DASH'!A190</f>
        <v/>
      </c>
      <c r="B190">
        <f>'DATA DASH'!B190</f>
        <v/>
      </c>
      <c r="C190">
        <f>'DATA DASH'!C190</f>
        <v/>
      </c>
      <c r="D190">
        <f>'DATA DASH'!D190</f>
        <v/>
      </c>
      <c r="E190">
        <f>'DATA DASH'!E190</f>
        <v/>
      </c>
      <c r="F190">
        <f>'DATA DASH'!F190</f>
        <v/>
      </c>
      <c r="G190">
        <f>'DATA DASH'!G190</f>
        <v/>
      </c>
      <c r="H190">
        <f>'DATA DASH'!H190</f>
        <v/>
      </c>
      <c r="I190">
        <f>'DATA DASH'!I190</f>
        <v/>
      </c>
      <c r="J190">
        <f>'DATA DASH'!J190</f>
        <v/>
      </c>
      <c r="K190">
        <f>'DATA DASH'!K190</f>
        <v/>
      </c>
      <c r="L190">
        <f>'DATA DASH'!L190</f>
        <v/>
      </c>
      <c r="M190">
        <f>'DATA DASH'!M190</f>
        <v/>
      </c>
    </row>
    <row r="191">
      <c r="A191">
        <f>'DATA DASH'!A191</f>
        <v/>
      </c>
      <c r="B191">
        <f>'DATA DASH'!B191</f>
        <v/>
      </c>
      <c r="C191">
        <f>'DATA DASH'!C191</f>
        <v/>
      </c>
      <c r="D191">
        <f>'DATA DASH'!D191</f>
        <v/>
      </c>
      <c r="E191">
        <f>'DATA DASH'!E191</f>
        <v/>
      </c>
      <c r="F191">
        <f>'DATA DASH'!F191</f>
        <v/>
      </c>
      <c r="G191">
        <f>'DATA DASH'!G191</f>
        <v/>
      </c>
      <c r="H191">
        <f>'DATA DASH'!H191</f>
        <v/>
      </c>
      <c r="I191">
        <f>'DATA DASH'!I191</f>
        <v/>
      </c>
      <c r="J191">
        <f>'DATA DASH'!J191</f>
        <v/>
      </c>
      <c r="K191">
        <f>'DATA DASH'!K191</f>
        <v/>
      </c>
      <c r="L191">
        <f>'DATA DASH'!L191</f>
        <v/>
      </c>
      <c r="M191">
        <f>'DATA DASH'!M191</f>
        <v/>
      </c>
    </row>
    <row r="192">
      <c r="A192">
        <f>'DATA DASH'!A192</f>
        <v/>
      </c>
      <c r="B192">
        <f>'DATA DASH'!B192</f>
        <v/>
      </c>
      <c r="C192">
        <f>'DATA DASH'!C192</f>
        <v/>
      </c>
      <c r="D192">
        <f>'DATA DASH'!D192</f>
        <v/>
      </c>
      <c r="E192">
        <f>'DATA DASH'!E192</f>
        <v/>
      </c>
      <c r="F192">
        <f>'DATA DASH'!F192</f>
        <v/>
      </c>
      <c r="G192">
        <f>'DATA DASH'!G192</f>
        <v/>
      </c>
      <c r="H192">
        <f>'DATA DASH'!H192</f>
        <v/>
      </c>
      <c r="I192">
        <f>'DATA DASH'!I192</f>
        <v/>
      </c>
      <c r="J192">
        <f>'DATA DASH'!J192</f>
        <v/>
      </c>
      <c r="K192">
        <f>'DATA DASH'!K192</f>
        <v/>
      </c>
      <c r="L192">
        <f>'DATA DASH'!L192</f>
        <v/>
      </c>
      <c r="M192">
        <f>'DATA DASH'!M192</f>
        <v/>
      </c>
    </row>
    <row r="193">
      <c r="A193">
        <f>'DATA DASH'!A193</f>
        <v/>
      </c>
      <c r="B193">
        <f>'DATA DASH'!B193</f>
        <v/>
      </c>
      <c r="C193">
        <f>'DATA DASH'!C193</f>
        <v/>
      </c>
      <c r="D193">
        <f>'DATA DASH'!D193</f>
        <v/>
      </c>
      <c r="E193">
        <f>'DATA DASH'!E193</f>
        <v/>
      </c>
      <c r="F193">
        <f>'DATA DASH'!F193</f>
        <v/>
      </c>
      <c r="G193">
        <f>'DATA DASH'!G193</f>
        <v/>
      </c>
      <c r="H193">
        <f>'DATA DASH'!H193</f>
        <v/>
      </c>
      <c r="I193">
        <f>'DATA DASH'!I193</f>
        <v/>
      </c>
      <c r="J193">
        <f>'DATA DASH'!J193</f>
        <v/>
      </c>
      <c r="K193">
        <f>'DATA DASH'!K193</f>
        <v/>
      </c>
      <c r="L193">
        <f>'DATA DASH'!L193</f>
        <v/>
      </c>
      <c r="M193">
        <f>'DATA DASH'!M193</f>
        <v/>
      </c>
    </row>
    <row r="194">
      <c r="A194">
        <f>'DATA DASH'!A194</f>
        <v/>
      </c>
      <c r="B194">
        <f>'DATA DASH'!B194</f>
        <v/>
      </c>
      <c r="C194">
        <f>'DATA DASH'!C194</f>
        <v/>
      </c>
      <c r="D194">
        <f>'DATA DASH'!D194</f>
        <v/>
      </c>
      <c r="E194">
        <f>'DATA DASH'!E194</f>
        <v/>
      </c>
      <c r="F194">
        <f>'DATA DASH'!F194</f>
        <v/>
      </c>
      <c r="G194">
        <f>'DATA DASH'!G194</f>
        <v/>
      </c>
      <c r="H194">
        <f>'DATA DASH'!H194</f>
        <v/>
      </c>
      <c r="I194">
        <f>'DATA DASH'!I194</f>
        <v/>
      </c>
      <c r="J194">
        <f>'DATA DASH'!J194</f>
        <v/>
      </c>
      <c r="K194">
        <f>'DATA DASH'!K194</f>
        <v/>
      </c>
      <c r="L194">
        <f>'DATA DASH'!L194</f>
        <v/>
      </c>
      <c r="M194">
        <f>'DATA DASH'!M194</f>
        <v/>
      </c>
    </row>
    <row r="195">
      <c r="A195">
        <f>'DATA DASH'!A195</f>
        <v/>
      </c>
      <c r="B195">
        <f>'DATA DASH'!B195</f>
        <v/>
      </c>
      <c r="C195">
        <f>'DATA DASH'!C195</f>
        <v/>
      </c>
      <c r="D195">
        <f>'DATA DASH'!D195</f>
        <v/>
      </c>
      <c r="E195">
        <f>'DATA DASH'!E195</f>
        <v/>
      </c>
      <c r="F195">
        <f>'DATA DASH'!F195</f>
        <v/>
      </c>
      <c r="G195">
        <f>'DATA DASH'!G195</f>
        <v/>
      </c>
      <c r="H195">
        <f>'DATA DASH'!H195</f>
        <v/>
      </c>
      <c r="I195">
        <f>'DATA DASH'!I195</f>
        <v/>
      </c>
      <c r="J195">
        <f>'DATA DASH'!J195</f>
        <v/>
      </c>
      <c r="K195">
        <f>'DATA DASH'!K195</f>
        <v/>
      </c>
      <c r="L195">
        <f>'DATA DASH'!L195</f>
        <v/>
      </c>
      <c r="M195">
        <f>'DATA DASH'!M195</f>
        <v/>
      </c>
    </row>
    <row r="196">
      <c r="A196">
        <f>'DATA DASH'!A196</f>
        <v/>
      </c>
      <c r="B196">
        <f>'DATA DASH'!B196</f>
        <v/>
      </c>
      <c r="C196">
        <f>'DATA DASH'!C196</f>
        <v/>
      </c>
      <c r="D196">
        <f>'DATA DASH'!D196</f>
        <v/>
      </c>
      <c r="E196">
        <f>'DATA DASH'!E196</f>
        <v/>
      </c>
      <c r="F196">
        <f>'DATA DASH'!F196</f>
        <v/>
      </c>
      <c r="G196">
        <f>'DATA DASH'!G196</f>
        <v/>
      </c>
      <c r="H196">
        <f>'DATA DASH'!H196</f>
        <v/>
      </c>
      <c r="I196">
        <f>'DATA DASH'!I196</f>
        <v/>
      </c>
      <c r="J196">
        <f>'DATA DASH'!J196</f>
        <v/>
      </c>
      <c r="K196">
        <f>'DATA DASH'!K196</f>
        <v/>
      </c>
      <c r="L196">
        <f>'DATA DASH'!L196</f>
        <v/>
      </c>
      <c r="M196">
        <f>'DATA DASH'!M196</f>
        <v/>
      </c>
    </row>
    <row r="197">
      <c r="A197">
        <f>'DATA DASH'!A197</f>
        <v/>
      </c>
      <c r="B197">
        <f>'DATA DASH'!B197</f>
        <v/>
      </c>
      <c r="C197">
        <f>'DATA DASH'!C197</f>
        <v/>
      </c>
      <c r="D197">
        <f>'DATA DASH'!D197</f>
        <v/>
      </c>
      <c r="E197">
        <f>'DATA DASH'!E197</f>
        <v/>
      </c>
      <c r="F197">
        <f>'DATA DASH'!F197</f>
        <v/>
      </c>
      <c r="G197">
        <f>'DATA DASH'!G197</f>
        <v/>
      </c>
      <c r="H197">
        <f>'DATA DASH'!H197</f>
        <v/>
      </c>
      <c r="I197">
        <f>'DATA DASH'!I197</f>
        <v/>
      </c>
      <c r="J197">
        <f>'DATA DASH'!J197</f>
        <v/>
      </c>
      <c r="K197">
        <f>'DATA DASH'!K197</f>
        <v/>
      </c>
      <c r="L197">
        <f>'DATA DASH'!L197</f>
        <v/>
      </c>
      <c r="M197">
        <f>'DATA DASH'!M197</f>
        <v/>
      </c>
    </row>
    <row r="198">
      <c r="A198">
        <f>'DATA DASH'!A198</f>
        <v/>
      </c>
      <c r="B198">
        <f>'DATA DASH'!B198</f>
        <v/>
      </c>
      <c r="C198">
        <f>'DATA DASH'!C198</f>
        <v/>
      </c>
      <c r="D198">
        <f>'DATA DASH'!D198</f>
        <v/>
      </c>
      <c r="E198">
        <f>'DATA DASH'!E198</f>
        <v/>
      </c>
      <c r="F198">
        <f>'DATA DASH'!F198</f>
        <v/>
      </c>
      <c r="G198">
        <f>'DATA DASH'!G198</f>
        <v/>
      </c>
      <c r="H198">
        <f>'DATA DASH'!H198</f>
        <v/>
      </c>
      <c r="I198">
        <f>'DATA DASH'!I198</f>
        <v/>
      </c>
      <c r="J198">
        <f>'DATA DASH'!J198</f>
        <v/>
      </c>
      <c r="K198">
        <f>'DATA DASH'!K198</f>
        <v/>
      </c>
      <c r="L198">
        <f>'DATA DASH'!L198</f>
        <v/>
      </c>
      <c r="M198">
        <f>'DATA DASH'!M198</f>
        <v/>
      </c>
    </row>
    <row r="199">
      <c r="A199">
        <f>'DATA DASH'!A199</f>
        <v/>
      </c>
      <c r="B199">
        <f>'DATA DASH'!B199</f>
        <v/>
      </c>
      <c r="C199">
        <f>'DATA DASH'!C199</f>
        <v/>
      </c>
      <c r="D199">
        <f>'DATA DASH'!D199</f>
        <v/>
      </c>
      <c r="E199">
        <f>'DATA DASH'!E199</f>
        <v/>
      </c>
      <c r="F199">
        <f>'DATA DASH'!F199</f>
        <v/>
      </c>
      <c r="G199">
        <f>'DATA DASH'!G199</f>
        <v/>
      </c>
      <c r="H199">
        <f>'DATA DASH'!H199</f>
        <v/>
      </c>
      <c r="I199">
        <f>'DATA DASH'!I199</f>
        <v/>
      </c>
      <c r="J199">
        <f>'DATA DASH'!J199</f>
        <v/>
      </c>
      <c r="K199">
        <f>'DATA DASH'!K199</f>
        <v/>
      </c>
      <c r="L199">
        <f>'DATA DASH'!L199</f>
        <v/>
      </c>
      <c r="M199">
        <f>'DATA DASH'!M199</f>
        <v/>
      </c>
    </row>
    <row r="200">
      <c r="A200">
        <f>'DATA DASH'!A200</f>
        <v/>
      </c>
      <c r="B200">
        <f>'DATA DASH'!B200</f>
        <v/>
      </c>
      <c r="C200">
        <f>'DATA DASH'!C200</f>
        <v/>
      </c>
      <c r="D200">
        <f>'DATA DASH'!D200</f>
        <v/>
      </c>
      <c r="E200">
        <f>'DATA DASH'!E200</f>
        <v/>
      </c>
      <c r="F200">
        <f>'DATA DASH'!F200</f>
        <v/>
      </c>
      <c r="G200">
        <f>'DATA DASH'!G200</f>
        <v/>
      </c>
      <c r="H200">
        <f>'DATA DASH'!H200</f>
        <v/>
      </c>
      <c r="I200">
        <f>'DATA DASH'!I200</f>
        <v/>
      </c>
      <c r="J200">
        <f>'DATA DASH'!J200</f>
        <v/>
      </c>
      <c r="K200">
        <f>'DATA DASH'!K200</f>
        <v/>
      </c>
      <c r="L200">
        <f>'DATA DASH'!L200</f>
        <v/>
      </c>
      <c r="M200">
        <f>'DATA DASH'!M200</f>
        <v/>
      </c>
    </row>
    <row r="201">
      <c r="A201">
        <f>'DATA DASH'!A201</f>
        <v/>
      </c>
      <c r="B201">
        <f>'DATA DASH'!B201</f>
        <v/>
      </c>
      <c r="C201">
        <f>'DATA DASH'!C201</f>
        <v/>
      </c>
      <c r="D201">
        <f>'DATA DASH'!D201</f>
        <v/>
      </c>
      <c r="E201">
        <f>'DATA DASH'!E201</f>
        <v/>
      </c>
      <c r="F201">
        <f>'DATA DASH'!F201</f>
        <v/>
      </c>
      <c r="G201">
        <f>'DATA DASH'!G201</f>
        <v/>
      </c>
      <c r="H201">
        <f>'DATA DASH'!H201</f>
        <v/>
      </c>
      <c r="I201">
        <f>'DATA DASH'!I201</f>
        <v/>
      </c>
      <c r="J201">
        <f>'DATA DASH'!J201</f>
        <v/>
      </c>
      <c r="K201">
        <f>'DATA DASH'!K201</f>
        <v/>
      </c>
      <c r="L201">
        <f>'DATA DASH'!L201</f>
        <v/>
      </c>
      <c r="M201">
        <f>'DATA DASH'!M201</f>
        <v/>
      </c>
    </row>
    <row r="202">
      <c r="A202">
        <f>'DATA DASH'!A202</f>
        <v/>
      </c>
      <c r="B202">
        <f>'DATA DASH'!B202</f>
        <v/>
      </c>
      <c r="C202">
        <f>'DATA DASH'!C202</f>
        <v/>
      </c>
      <c r="D202">
        <f>'DATA DASH'!D202</f>
        <v/>
      </c>
      <c r="E202">
        <f>'DATA DASH'!E202</f>
        <v/>
      </c>
      <c r="F202">
        <f>'DATA DASH'!F202</f>
        <v/>
      </c>
      <c r="G202">
        <f>'DATA DASH'!G202</f>
        <v/>
      </c>
      <c r="H202">
        <f>'DATA DASH'!H202</f>
        <v/>
      </c>
      <c r="I202">
        <f>'DATA DASH'!I202</f>
        <v/>
      </c>
      <c r="J202">
        <f>'DATA DASH'!J202</f>
        <v/>
      </c>
      <c r="K202">
        <f>'DATA DASH'!K202</f>
        <v/>
      </c>
      <c r="L202">
        <f>'DATA DASH'!L202</f>
        <v/>
      </c>
      <c r="M202">
        <f>'DATA DASH'!M202</f>
        <v/>
      </c>
    </row>
    <row r="203">
      <c r="A203">
        <f>'DATA DASH'!A203</f>
        <v/>
      </c>
      <c r="B203">
        <f>'DATA DASH'!B203</f>
        <v/>
      </c>
      <c r="C203">
        <f>'DATA DASH'!C203</f>
        <v/>
      </c>
      <c r="D203">
        <f>'DATA DASH'!D203</f>
        <v/>
      </c>
      <c r="E203">
        <f>'DATA DASH'!E203</f>
        <v/>
      </c>
      <c r="F203">
        <f>'DATA DASH'!F203</f>
        <v/>
      </c>
      <c r="G203">
        <f>'DATA DASH'!G203</f>
        <v/>
      </c>
      <c r="H203">
        <f>'DATA DASH'!H203</f>
        <v/>
      </c>
      <c r="I203">
        <f>'DATA DASH'!I203</f>
        <v/>
      </c>
      <c r="J203">
        <f>'DATA DASH'!J203</f>
        <v/>
      </c>
      <c r="K203">
        <f>'DATA DASH'!K203</f>
        <v/>
      </c>
      <c r="L203">
        <f>'DATA DASH'!L203</f>
        <v/>
      </c>
      <c r="M203">
        <f>'DATA DASH'!M203</f>
        <v/>
      </c>
    </row>
    <row r="204">
      <c r="A204">
        <f>'DATA DASH'!A204</f>
        <v/>
      </c>
      <c r="B204">
        <f>'DATA DASH'!B204</f>
        <v/>
      </c>
      <c r="C204">
        <f>'DATA DASH'!C204</f>
        <v/>
      </c>
      <c r="D204">
        <f>'DATA DASH'!D204</f>
        <v/>
      </c>
      <c r="E204">
        <f>'DATA DASH'!E204</f>
        <v/>
      </c>
      <c r="F204">
        <f>'DATA DASH'!F204</f>
        <v/>
      </c>
      <c r="G204">
        <f>'DATA DASH'!G204</f>
        <v/>
      </c>
      <c r="H204">
        <f>'DATA DASH'!H204</f>
        <v/>
      </c>
      <c r="I204">
        <f>'DATA DASH'!I204</f>
        <v/>
      </c>
      <c r="J204">
        <f>'DATA DASH'!J204</f>
        <v/>
      </c>
      <c r="K204">
        <f>'DATA DASH'!K204</f>
        <v/>
      </c>
      <c r="L204">
        <f>'DATA DASH'!L204</f>
        <v/>
      </c>
      <c r="M204">
        <f>'DATA DASH'!M204</f>
        <v/>
      </c>
    </row>
    <row r="205">
      <c r="A205">
        <f>'DATA DASH'!A205</f>
        <v/>
      </c>
      <c r="B205">
        <f>'DATA DASH'!B205</f>
        <v/>
      </c>
      <c r="C205">
        <f>'DATA DASH'!C205</f>
        <v/>
      </c>
      <c r="D205">
        <f>'DATA DASH'!D205</f>
        <v/>
      </c>
      <c r="E205">
        <f>'DATA DASH'!E205</f>
        <v/>
      </c>
      <c r="F205">
        <f>'DATA DASH'!F205</f>
        <v/>
      </c>
      <c r="G205">
        <f>'DATA DASH'!G205</f>
        <v/>
      </c>
      <c r="H205">
        <f>'DATA DASH'!H205</f>
        <v/>
      </c>
      <c r="I205">
        <f>'DATA DASH'!I205</f>
        <v/>
      </c>
      <c r="J205">
        <f>'DATA DASH'!J205</f>
        <v/>
      </c>
      <c r="K205">
        <f>'DATA DASH'!K205</f>
        <v/>
      </c>
      <c r="L205">
        <f>'DATA DASH'!L205</f>
        <v/>
      </c>
      <c r="M205">
        <f>'DATA DASH'!M205</f>
        <v/>
      </c>
    </row>
    <row r="206">
      <c r="A206">
        <f>'DATA DASH'!A206</f>
        <v/>
      </c>
      <c r="B206">
        <f>'DATA DASH'!B206</f>
        <v/>
      </c>
      <c r="C206">
        <f>'DATA DASH'!C206</f>
        <v/>
      </c>
      <c r="D206">
        <f>'DATA DASH'!D206</f>
        <v/>
      </c>
      <c r="E206">
        <f>'DATA DASH'!E206</f>
        <v/>
      </c>
      <c r="F206">
        <f>'DATA DASH'!F206</f>
        <v/>
      </c>
      <c r="G206">
        <f>'DATA DASH'!G206</f>
        <v/>
      </c>
      <c r="H206">
        <f>'DATA DASH'!H206</f>
        <v/>
      </c>
      <c r="I206">
        <f>'DATA DASH'!I206</f>
        <v/>
      </c>
      <c r="J206">
        <f>'DATA DASH'!J206</f>
        <v/>
      </c>
      <c r="K206">
        <f>'DATA DASH'!K206</f>
        <v/>
      </c>
      <c r="L206">
        <f>'DATA DASH'!L206</f>
        <v/>
      </c>
      <c r="M206">
        <f>'DATA DASH'!M206</f>
        <v/>
      </c>
    </row>
    <row r="207">
      <c r="A207">
        <f>'DATA DASH'!A207</f>
        <v/>
      </c>
      <c r="B207">
        <f>'DATA DASH'!B207</f>
        <v/>
      </c>
      <c r="C207">
        <f>'DATA DASH'!C207</f>
        <v/>
      </c>
      <c r="D207">
        <f>'DATA DASH'!D207</f>
        <v/>
      </c>
      <c r="E207">
        <f>'DATA DASH'!E207</f>
        <v/>
      </c>
      <c r="F207">
        <f>'DATA DASH'!F207</f>
        <v/>
      </c>
      <c r="G207">
        <f>'DATA DASH'!G207</f>
        <v/>
      </c>
      <c r="H207">
        <f>'DATA DASH'!H207</f>
        <v/>
      </c>
      <c r="I207">
        <f>'DATA DASH'!I207</f>
        <v/>
      </c>
      <c r="J207">
        <f>'DATA DASH'!J207</f>
        <v/>
      </c>
      <c r="K207">
        <f>'DATA DASH'!K207</f>
        <v/>
      </c>
      <c r="L207">
        <f>'DATA DASH'!L207</f>
        <v/>
      </c>
      <c r="M207">
        <f>'DATA DASH'!M207</f>
        <v/>
      </c>
    </row>
    <row r="208">
      <c r="A208">
        <f>'DATA DASH'!A208</f>
        <v/>
      </c>
      <c r="B208">
        <f>'DATA DASH'!B208</f>
        <v/>
      </c>
      <c r="C208">
        <f>'DATA DASH'!C208</f>
        <v/>
      </c>
      <c r="D208">
        <f>'DATA DASH'!D208</f>
        <v/>
      </c>
      <c r="E208">
        <f>'DATA DASH'!E208</f>
        <v/>
      </c>
      <c r="F208">
        <f>'DATA DASH'!F208</f>
        <v/>
      </c>
      <c r="G208">
        <f>'DATA DASH'!G208</f>
        <v/>
      </c>
      <c r="H208">
        <f>'DATA DASH'!H208</f>
        <v/>
      </c>
      <c r="I208">
        <f>'DATA DASH'!I208</f>
        <v/>
      </c>
      <c r="J208">
        <f>'DATA DASH'!J208</f>
        <v/>
      </c>
      <c r="K208">
        <f>'DATA DASH'!K208</f>
        <v/>
      </c>
      <c r="L208">
        <f>'DATA DASH'!L208</f>
        <v/>
      </c>
      <c r="M208">
        <f>'DATA DASH'!M208</f>
        <v/>
      </c>
    </row>
    <row r="209">
      <c r="A209">
        <f>'DATA DASH'!A209</f>
        <v/>
      </c>
      <c r="B209">
        <f>'DATA DASH'!B209</f>
        <v/>
      </c>
      <c r="C209">
        <f>'DATA DASH'!C209</f>
        <v/>
      </c>
      <c r="D209">
        <f>'DATA DASH'!D209</f>
        <v/>
      </c>
      <c r="E209">
        <f>'DATA DASH'!E209</f>
        <v/>
      </c>
      <c r="F209">
        <f>'DATA DASH'!F209</f>
        <v/>
      </c>
      <c r="G209">
        <f>'DATA DASH'!G209</f>
        <v/>
      </c>
      <c r="H209">
        <f>'DATA DASH'!H209</f>
        <v/>
      </c>
      <c r="I209">
        <f>'DATA DASH'!I209</f>
        <v/>
      </c>
      <c r="J209">
        <f>'DATA DASH'!J209</f>
        <v/>
      </c>
      <c r="K209">
        <f>'DATA DASH'!K209</f>
        <v/>
      </c>
      <c r="L209">
        <f>'DATA DASH'!L209</f>
        <v/>
      </c>
      <c r="M209">
        <f>'DATA DASH'!M209</f>
        <v/>
      </c>
    </row>
    <row r="210">
      <c r="A210">
        <f>'DATA DASH'!A210</f>
        <v/>
      </c>
      <c r="B210">
        <f>'DATA DASH'!B210</f>
        <v/>
      </c>
      <c r="C210">
        <f>'DATA DASH'!C210</f>
        <v/>
      </c>
      <c r="D210">
        <f>'DATA DASH'!D210</f>
        <v/>
      </c>
      <c r="E210">
        <f>'DATA DASH'!E210</f>
        <v/>
      </c>
      <c r="F210">
        <f>'DATA DASH'!F210</f>
        <v/>
      </c>
      <c r="G210">
        <f>'DATA DASH'!G210</f>
        <v/>
      </c>
      <c r="H210">
        <f>'DATA DASH'!H210</f>
        <v/>
      </c>
      <c r="I210">
        <f>'DATA DASH'!I210</f>
        <v/>
      </c>
      <c r="J210">
        <f>'DATA DASH'!J210</f>
        <v/>
      </c>
      <c r="K210">
        <f>'DATA DASH'!K210</f>
        <v/>
      </c>
      <c r="L210">
        <f>'DATA DASH'!L210</f>
        <v/>
      </c>
      <c r="M210">
        <f>'DATA DASH'!M210</f>
        <v/>
      </c>
    </row>
    <row r="211">
      <c r="A211">
        <f>'DATA DASH'!A211</f>
        <v/>
      </c>
      <c r="B211">
        <f>'DATA DASH'!B211</f>
        <v/>
      </c>
      <c r="C211">
        <f>'DATA DASH'!C211</f>
        <v/>
      </c>
      <c r="D211">
        <f>'DATA DASH'!D211</f>
        <v/>
      </c>
      <c r="E211">
        <f>'DATA DASH'!E211</f>
        <v/>
      </c>
      <c r="F211">
        <f>'DATA DASH'!F211</f>
        <v/>
      </c>
      <c r="G211">
        <f>'DATA DASH'!G211</f>
        <v/>
      </c>
      <c r="H211">
        <f>'DATA DASH'!H211</f>
        <v/>
      </c>
      <c r="I211">
        <f>'DATA DASH'!I211</f>
        <v/>
      </c>
      <c r="J211">
        <f>'DATA DASH'!J211</f>
        <v/>
      </c>
      <c r="K211">
        <f>'DATA DASH'!K211</f>
        <v/>
      </c>
      <c r="L211">
        <f>'DATA DASH'!L211</f>
        <v/>
      </c>
      <c r="M211">
        <f>'DATA DASH'!M211</f>
        <v/>
      </c>
    </row>
    <row r="212">
      <c r="A212">
        <f>'DATA DASH'!A212</f>
        <v/>
      </c>
      <c r="B212">
        <f>'DATA DASH'!B212</f>
        <v/>
      </c>
      <c r="C212">
        <f>'DATA DASH'!C212</f>
        <v/>
      </c>
      <c r="D212">
        <f>'DATA DASH'!D212</f>
        <v/>
      </c>
      <c r="E212">
        <f>'DATA DASH'!E212</f>
        <v/>
      </c>
      <c r="F212">
        <f>'DATA DASH'!F212</f>
        <v/>
      </c>
      <c r="G212">
        <f>'DATA DASH'!G212</f>
        <v/>
      </c>
      <c r="H212">
        <f>'DATA DASH'!H212</f>
        <v/>
      </c>
      <c r="I212">
        <f>'DATA DASH'!I212</f>
        <v/>
      </c>
      <c r="J212">
        <f>'DATA DASH'!J212</f>
        <v/>
      </c>
      <c r="K212">
        <f>'DATA DASH'!K212</f>
        <v/>
      </c>
      <c r="L212">
        <f>'DATA DASH'!L212</f>
        <v/>
      </c>
      <c r="M212">
        <f>'DATA DASH'!M212</f>
        <v/>
      </c>
    </row>
    <row r="213">
      <c r="A213">
        <f>'DATA DASH'!A213</f>
        <v/>
      </c>
      <c r="B213">
        <f>'DATA DASH'!B213</f>
        <v/>
      </c>
      <c r="C213">
        <f>'DATA DASH'!C213</f>
        <v/>
      </c>
      <c r="D213">
        <f>'DATA DASH'!D213</f>
        <v/>
      </c>
      <c r="E213">
        <f>'DATA DASH'!E213</f>
        <v/>
      </c>
      <c r="F213">
        <f>'DATA DASH'!F213</f>
        <v/>
      </c>
      <c r="G213">
        <f>'DATA DASH'!G213</f>
        <v/>
      </c>
      <c r="H213">
        <f>'DATA DASH'!H213</f>
        <v/>
      </c>
      <c r="I213">
        <f>'DATA DASH'!I213</f>
        <v/>
      </c>
      <c r="J213">
        <f>'DATA DASH'!J213</f>
        <v/>
      </c>
      <c r="K213">
        <f>'DATA DASH'!K213</f>
        <v/>
      </c>
      <c r="L213">
        <f>'DATA DASH'!L213</f>
        <v/>
      </c>
      <c r="M213">
        <f>'DATA DASH'!M213</f>
        <v/>
      </c>
    </row>
    <row r="214">
      <c r="A214">
        <f>'DATA DASH'!A214</f>
        <v/>
      </c>
      <c r="B214">
        <f>'DATA DASH'!B214</f>
        <v/>
      </c>
      <c r="C214">
        <f>'DATA DASH'!C214</f>
        <v/>
      </c>
      <c r="D214">
        <f>'DATA DASH'!D214</f>
        <v/>
      </c>
      <c r="E214">
        <f>'DATA DASH'!E214</f>
        <v/>
      </c>
      <c r="F214">
        <f>'DATA DASH'!F214</f>
        <v/>
      </c>
      <c r="G214">
        <f>'DATA DASH'!G214</f>
        <v/>
      </c>
      <c r="H214">
        <f>'DATA DASH'!H214</f>
        <v/>
      </c>
      <c r="I214">
        <f>'DATA DASH'!I214</f>
        <v/>
      </c>
      <c r="J214">
        <f>'DATA DASH'!J214</f>
        <v/>
      </c>
      <c r="K214">
        <f>'DATA DASH'!K214</f>
        <v/>
      </c>
      <c r="L214">
        <f>'DATA DASH'!L214</f>
        <v/>
      </c>
      <c r="M214">
        <f>'DATA DASH'!M214</f>
        <v/>
      </c>
    </row>
    <row r="215">
      <c r="A215">
        <f>'DATA DASH'!A215</f>
        <v/>
      </c>
      <c r="B215">
        <f>'DATA DASH'!B215</f>
        <v/>
      </c>
      <c r="C215">
        <f>'DATA DASH'!C215</f>
        <v/>
      </c>
      <c r="D215">
        <f>'DATA DASH'!D215</f>
        <v/>
      </c>
      <c r="E215">
        <f>'DATA DASH'!E215</f>
        <v/>
      </c>
      <c r="F215">
        <f>'DATA DASH'!F215</f>
        <v/>
      </c>
      <c r="G215">
        <f>'DATA DASH'!G215</f>
        <v/>
      </c>
      <c r="H215">
        <f>'DATA DASH'!H215</f>
        <v/>
      </c>
      <c r="I215">
        <f>'DATA DASH'!I215</f>
        <v/>
      </c>
      <c r="J215">
        <f>'DATA DASH'!J215</f>
        <v/>
      </c>
      <c r="K215">
        <f>'DATA DASH'!K215</f>
        <v/>
      </c>
      <c r="L215">
        <f>'DATA DASH'!L215</f>
        <v/>
      </c>
      <c r="M215">
        <f>'DATA DASH'!M215</f>
        <v/>
      </c>
    </row>
    <row r="216">
      <c r="A216">
        <f>'DATA DASH'!A216</f>
        <v/>
      </c>
      <c r="B216">
        <f>'DATA DASH'!B216</f>
        <v/>
      </c>
      <c r="C216">
        <f>'DATA DASH'!C216</f>
        <v/>
      </c>
      <c r="D216">
        <f>'DATA DASH'!D216</f>
        <v/>
      </c>
      <c r="E216">
        <f>'DATA DASH'!E216</f>
        <v/>
      </c>
      <c r="F216">
        <f>'DATA DASH'!F216</f>
        <v/>
      </c>
      <c r="G216">
        <f>'DATA DASH'!G216</f>
        <v/>
      </c>
      <c r="H216">
        <f>'DATA DASH'!H216</f>
        <v/>
      </c>
      <c r="I216">
        <f>'DATA DASH'!I216</f>
        <v/>
      </c>
      <c r="J216">
        <f>'DATA DASH'!J216</f>
        <v/>
      </c>
      <c r="K216">
        <f>'DATA DASH'!K216</f>
        <v/>
      </c>
      <c r="L216">
        <f>'DATA DASH'!L216</f>
        <v/>
      </c>
      <c r="M216">
        <f>'DATA DASH'!M216</f>
        <v/>
      </c>
    </row>
    <row r="217">
      <c r="A217">
        <f>'DATA DASH'!A217</f>
        <v/>
      </c>
      <c r="B217">
        <f>'DATA DASH'!B217</f>
        <v/>
      </c>
      <c r="C217">
        <f>'DATA DASH'!C217</f>
        <v/>
      </c>
      <c r="D217">
        <f>'DATA DASH'!D217</f>
        <v/>
      </c>
      <c r="E217">
        <f>'DATA DASH'!E217</f>
        <v/>
      </c>
      <c r="F217">
        <f>'DATA DASH'!F217</f>
        <v/>
      </c>
      <c r="G217">
        <f>'DATA DASH'!G217</f>
        <v/>
      </c>
      <c r="H217">
        <f>'DATA DASH'!H217</f>
        <v/>
      </c>
      <c r="I217">
        <f>'DATA DASH'!I217</f>
        <v/>
      </c>
      <c r="J217">
        <f>'DATA DASH'!J217</f>
        <v/>
      </c>
      <c r="K217">
        <f>'DATA DASH'!K217</f>
        <v/>
      </c>
      <c r="L217">
        <f>'DATA DASH'!L217</f>
        <v/>
      </c>
      <c r="M217">
        <f>'DATA DASH'!M217</f>
        <v/>
      </c>
    </row>
    <row r="218">
      <c r="A218">
        <f>'DATA DASH'!A218</f>
        <v/>
      </c>
      <c r="B218">
        <f>'DATA DASH'!B218</f>
        <v/>
      </c>
      <c r="C218">
        <f>'DATA DASH'!C218</f>
        <v/>
      </c>
      <c r="D218">
        <f>'DATA DASH'!D218</f>
        <v/>
      </c>
      <c r="E218">
        <f>'DATA DASH'!E218</f>
        <v/>
      </c>
      <c r="F218">
        <f>'DATA DASH'!F218</f>
        <v/>
      </c>
      <c r="G218">
        <f>'DATA DASH'!G218</f>
        <v/>
      </c>
      <c r="H218">
        <f>'DATA DASH'!H218</f>
        <v/>
      </c>
      <c r="I218">
        <f>'DATA DASH'!I218</f>
        <v/>
      </c>
      <c r="J218">
        <f>'DATA DASH'!J218</f>
        <v/>
      </c>
      <c r="K218">
        <f>'DATA DASH'!K218</f>
        <v/>
      </c>
      <c r="L218">
        <f>'DATA DASH'!L218</f>
        <v/>
      </c>
      <c r="M218">
        <f>'DATA DASH'!M218</f>
        <v/>
      </c>
    </row>
    <row r="219">
      <c r="A219">
        <f>'DATA DASH'!A219</f>
        <v/>
      </c>
      <c r="B219">
        <f>'DATA DASH'!B219</f>
        <v/>
      </c>
      <c r="C219">
        <f>'DATA DASH'!C219</f>
        <v/>
      </c>
      <c r="D219">
        <f>'DATA DASH'!D219</f>
        <v/>
      </c>
      <c r="E219">
        <f>'DATA DASH'!E219</f>
        <v/>
      </c>
      <c r="F219">
        <f>'DATA DASH'!F219</f>
        <v/>
      </c>
      <c r="G219">
        <f>'DATA DASH'!G219</f>
        <v/>
      </c>
      <c r="H219">
        <f>'DATA DASH'!H219</f>
        <v/>
      </c>
      <c r="I219">
        <f>'DATA DASH'!I219</f>
        <v/>
      </c>
      <c r="J219">
        <f>'DATA DASH'!J219</f>
        <v/>
      </c>
      <c r="K219">
        <f>'DATA DASH'!K219</f>
        <v/>
      </c>
      <c r="L219">
        <f>'DATA DASH'!L219</f>
        <v/>
      </c>
      <c r="M219">
        <f>'DATA DASH'!M219</f>
        <v/>
      </c>
    </row>
    <row r="220">
      <c r="A220">
        <f>'DATA DASH'!A220</f>
        <v/>
      </c>
      <c r="B220">
        <f>'DATA DASH'!B220</f>
        <v/>
      </c>
      <c r="C220">
        <f>'DATA DASH'!C220</f>
        <v/>
      </c>
      <c r="D220">
        <f>'DATA DASH'!D220</f>
        <v/>
      </c>
      <c r="E220">
        <f>'DATA DASH'!E220</f>
        <v/>
      </c>
      <c r="F220">
        <f>'DATA DASH'!F220</f>
        <v/>
      </c>
      <c r="G220">
        <f>'DATA DASH'!G220</f>
        <v/>
      </c>
      <c r="H220">
        <f>'DATA DASH'!H220</f>
        <v/>
      </c>
      <c r="I220">
        <f>'DATA DASH'!I220</f>
        <v/>
      </c>
      <c r="J220">
        <f>'DATA DASH'!J220</f>
        <v/>
      </c>
      <c r="K220">
        <f>'DATA DASH'!K220</f>
        <v/>
      </c>
      <c r="L220">
        <f>'DATA DASH'!L220</f>
        <v/>
      </c>
      <c r="M220">
        <f>'DATA DASH'!M220</f>
        <v/>
      </c>
    </row>
    <row r="221">
      <c r="A221">
        <f>'DATA DASH'!A221</f>
        <v/>
      </c>
      <c r="B221">
        <f>'DATA DASH'!B221</f>
        <v/>
      </c>
      <c r="C221">
        <f>'DATA DASH'!C221</f>
        <v/>
      </c>
      <c r="D221">
        <f>'DATA DASH'!D221</f>
        <v/>
      </c>
      <c r="E221">
        <f>'DATA DASH'!E221</f>
        <v/>
      </c>
      <c r="F221">
        <f>'DATA DASH'!F221</f>
        <v/>
      </c>
      <c r="G221">
        <f>'DATA DASH'!G221</f>
        <v/>
      </c>
      <c r="H221">
        <f>'DATA DASH'!H221</f>
        <v/>
      </c>
      <c r="I221">
        <f>'DATA DASH'!I221</f>
        <v/>
      </c>
      <c r="J221">
        <f>'DATA DASH'!J221</f>
        <v/>
      </c>
      <c r="K221">
        <f>'DATA DASH'!K221</f>
        <v/>
      </c>
      <c r="L221">
        <f>'DATA DASH'!L221</f>
        <v/>
      </c>
      <c r="M221">
        <f>'DATA DASH'!M221</f>
        <v/>
      </c>
    </row>
    <row r="222">
      <c r="A222">
        <f>'DATA DASH'!A222</f>
        <v/>
      </c>
      <c r="B222">
        <f>'DATA DASH'!B222</f>
        <v/>
      </c>
      <c r="C222">
        <f>'DATA DASH'!C222</f>
        <v/>
      </c>
      <c r="D222">
        <f>'DATA DASH'!D222</f>
        <v/>
      </c>
      <c r="E222">
        <f>'DATA DASH'!E222</f>
        <v/>
      </c>
      <c r="F222">
        <f>'DATA DASH'!F222</f>
        <v/>
      </c>
      <c r="G222">
        <f>'DATA DASH'!G222</f>
        <v/>
      </c>
      <c r="H222">
        <f>'DATA DASH'!H222</f>
        <v/>
      </c>
      <c r="I222">
        <f>'DATA DASH'!I222</f>
        <v/>
      </c>
      <c r="J222">
        <f>'DATA DASH'!J222</f>
        <v/>
      </c>
      <c r="K222">
        <f>'DATA DASH'!K222</f>
        <v/>
      </c>
      <c r="L222">
        <f>'DATA DASH'!L222</f>
        <v/>
      </c>
      <c r="M222">
        <f>'DATA DASH'!M222</f>
        <v/>
      </c>
    </row>
    <row r="223">
      <c r="A223">
        <f>'DATA DASH'!A223</f>
        <v/>
      </c>
      <c r="B223">
        <f>'DATA DASH'!B223</f>
        <v/>
      </c>
      <c r="C223">
        <f>'DATA DASH'!C223</f>
        <v/>
      </c>
      <c r="D223">
        <f>'DATA DASH'!D223</f>
        <v/>
      </c>
      <c r="E223">
        <f>'DATA DASH'!E223</f>
        <v/>
      </c>
      <c r="F223">
        <f>'DATA DASH'!F223</f>
        <v/>
      </c>
      <c r="G223">
        <f>'DATA DASH'!G223</f>
        <v/>
      </c>
      <c r="H223">
        <f>'DATA DASH'!H223</f>
        <v/>
      </c>
      <c r="I223">
        <f>'DATA DASH'!I223</f>
        <v/>
      </c>
      <c r="J223">
        <f>'DATA DASH'!J223</f>
        <v/>
      </c>
      <c r="K223">
        <f>'DATA DASH'!K223</f>
        <v/>
      </c>
      <c r="L223">
        <f>'DATA DASH'!L223</f>
        <v/>
      </c>
      <c r="M223">
        <f>'DATA DASH'!M223</f>
        <v/>
      </c>
    </row>
    <row r="224">
      <c r="A224">
        <f>'DATA DASH'!A224</f>
        <v/>
      </c>
      <c r="B224">
        <f>'DATA DASH'!B224</f>
        <v/>
      </c>
      <c r="C224">
        <f>'DATA DASH'!C224</f>
        <v/>
      </c>
      <c r="D224">
        <f>'DATA DASH'!D224</f>
        <v/>
      </c>
      <c r="E224">
        <f>'DATA DASH'!E224</f>
        <v/>
      </c>
      <c r="F224">
        <f>'DATA DASH'!F224</f>
        <v/>
      </c>
      <c r="G224">
        <f>'DATA DASH'!G224</f>
        <v/>
      </c>
      <c r="H224">
        <f>'DATA DASH'!H224</f>
        <v/>
      </c>
      <c r="I224">
        <f>'DATA DASH'!I224</f>
        <v/>
      </c>
      <c r="J224">
        <f>'DATA DASH'!J224</f>
        <v/>
      </c>
      <c r="K224">
        <f>'DATA DASH'!K224</f>
        <v/>
      </c>
      <c r="L224">
        <f>'DATA DASH'!L224</f>
        <v/>
      </c>
      <c r="M224">
        <f>'DATA DASH'!M224</f>
        <v/>
      </c>
    </row>
    <row r="225">
      <c r="A225">
        <f>'DATA DASH'!A225</f>
        <v/>
      </c>
      <c r="B225">
        <f>'DATA DASH'!B225</f>
        <v/>
      </c>
      <c r="C225">
        <f>'DATA DASH'!C225</f>
        <v/>
      </c>
      <c r="D225">
        <f>'DATA DASH'!D225</f>
        <v/>
      </c>
      <c r="E225">
        <f>'DATA DASH'!E225</f>
        <v/>
      </c>
      <c r="F225">
        <f>'DATA DASH'!F225</f>
        <v/>
      </c>
      <c r="G225">
        <f>'DATA DASH'!G225</f>
        <v/>
      </c>
      <c r="H225">
        <f>'DATA DASH'!H225</f>
        <v/>
      </c>
      <c r="I225">
        <f>'DATA DASH'!I225</f>
        <v/>
      </c>
      <c r="J225">
        <f>'DATA DASH'!J225</f>
        <v/>
      </c>
      <c r="K225">
        <f>'DATA DASH'!K225</f>
        <v/>
      </c>
      <c r="L225">
        <f>'DATA DASH'!L225</f>
        <v/>
      </c>
      <c r="M225">
        <f>'DATA DASH'!M225</f>
        <v/>
      </c>
    </row>
    <row r="226">
      <c r="A226">
        <f>'DATA DASH'!A226</f>
        <v/>
      </c>
      <c r="B226">
        <f>'DATA DASH'!B226</f>
        <v/>
      </c>
      <c r="C226">
        <f>'DATA DASH'!C226</f>
        <v/>
      </c>
      <c r="D226">
        <f>'DATA DASH'!D226</f>
        <v/>
      </c>
      <c r="E226">
        <f>'DATA DASH'!E226</f>
        <v/>
      </c>
      <c r="F226">
        <f>'DATA DASH'!F226</f>
        <v/>
      </c>
      <c r="G226">
        <f>'DATA DASH'!G226</f>
        <v/>
      </c>
      <c r="H226">
        <f>'DATA DASH'!H226</f>
        <v/>
      </c>
      <c r="I226">
        <f>'DATA DASH'!I226</f>
        <v/>
      </c>
      <c r="J226">
        <f>'DATA DASH'!J226</f>
        <v/>
      </c>
      <c r="K226">
        <f>'DATA DASH'!K226</f>
        <v/>
      </c>
      <c r="L226">
        <f>'DATA DASH'!L226</f>
        <v/>
      </c>
      <c r="M226">
        <f>'DATA DASH'!M226</f>
        <v/>
      </c>
    </row>
    <row r="227">
      <c r="A227">
        <f>'DATA DASH'!A227</f>
        <v/>
      </c>
      <c r="B227">
        <f>'DATA DASH'!B227</f>
        <v/>
      </c>
      <c r="C227">
        <f>'DATA DASH'!C227</f>
        <v/>
      </c>
      <c r="D227">
        <f>'DATA DASH'!D227</f>
        <v/>
      </c>
      <c r="E227">
        <f>'DATA DASH'!E227</f>
        <v/>
      </c>
      <c r="F227">
        <f>'DATA DASH'!F227</f>
        <v/>
      </c>
      <c r="G227">
        <f>'DATA DASH'!G227</f>
        <v/>
      </c>
      <c r="H227">
        <f>'DATA DASH'!H227</f>
        <v/>
      </c>
      <c r="I227">
        <f>'DATA DASH'!I227</f>
        <v/>
      </c>
      <c r="J227">
        <f>'DATA DASH'!J227</f>
        <v/>
      </c>
      <c r="K227">
        <f>'DATA DASH'!K227</f>
        <v/>
      </c>
      <c r="L227">
        <f>'DATA DASH'!L227</f>
        <v/>
      </c>
      <c r="M227">
        <f>'DATA DASH'!M227</f>
        <v/>
      </c>
    </row>
    <row r="228">
      <c r="A228">
        <f>'DATA DASH'!A228</f>
        <v/>
      </c>
      <c r="B228">
        <f>'DATA DASH'!B228</f>
        <v/>
      </c>
      <c r="C228">
        <f>'DATA DASH'!C228</f>
        <v/>
      </c>
      <c r="D228">
        <f>'DATA DASH'!D228</f>
        <v/>
      </c>
      <c r="E228">
        <f>'DATA DASH'!E228</f>
        <v/>
      </c>
      <c r="F228">
        <f>'DATA DASH'!F228</f>
        <v/>
      </c>
      <c r="G228">
        <f>'DATA DASH'!G228</f>
        <v/>
      </c>
      <c r="H228">
        <f>'DATA DASH'!H228</f>
        <v/>
      </c>
      <c r="I228">
        <f>'DATA DASH'!I228</f>
        <v/>
      </c>
      <c r="J228">
        <f>'DATA DASH'!J228</f>
        <v/>
      </c>
      <c r="K228">
        <f>'DATA DASH'!K228</f>
        <v/>
      </c>
      <c r="L228">
        <f>'DATA DASH'!L228</f>
        <v/>
      </c>
      <c r="M228">
        <f>'DATA DASH'!M228</f>
        <v/>
      </c>
    </row>
    <row r="229">
      <c r="A229">
        <f>'DATA DASH'!A229</f>
        <v/>
      </c>
      <c r="B229">
        <f>'DATA DASH'!B229</f>
        <v/>
      </c>
      <c r="C229">
        <f>'DATA DASH'!C229</f>
        <v/>
      </c>
      <c r="D229">
        <f>'DATA DASH'!D229</f>
        <v/>
      </c>
      <c r="E229">
        <f>'DATA DASH'!E229</f>
        <v/>
      </c>
      <c r="F229">
        <f>'DATA DASH'!F229</f>
        <v/>
      </c>
      <c r="G229">
        <f>'DATA DASH'!G229</f>
        <v/>
      </c>
      <c r="H229">
        <f>'DATA DASH'!H229</f>
        <v/>
      </c>
      <c r="I229">
        <f>'DATA DASH'!I229</f>
        <v/>
      </c>
      <c r="J229">
        <f>'DATA DASH'!J229</f>
        <v/>
      </c>
      <c r="K229">
        <f>'DATA DASH'!K229</f>
        <v/>
      </c>
      <c r="L229">
        <f>'DATA DASH'!L229</f>
        <v/>
      </c>
      <c r="M229">
        <f>'DATA DASH'!M229</f>
        <v/>
      </c>
    </row>
    <row r="230">
      <c r="A230">
        <f>'DATA DASH'!A230</f>
        <v/>
      </c>
      <c r="B230">
        <f>'DATA DASH'!B230</f>
        <v/>
      </c>
      <c r="C230">
        <f>'DATA DASH'!C230</f>
        <v/>
      </c>
      <c r="D230">
        <f>'DATA DASH'!D230</f>
        <v/>
      </c>
      <c r="E230">
        <f>'DATA DASH'!E230</f>
        <v/>
      </c>
      <c r="F230">
        <f>'DATA DASH'!F230</f>
        <v/>
      </c>
      <c r="G230">
        <f>'DATA DASH'!G230</f>
        <v/>
      </c>
      <c r="H230">
        <f>'DATA DASH'!H230</f>
        <v/>
      </c>
      <c r="I230">
        <f>'DATA DASH'!I230</f>
        <v/>
      </c>
      <c r="J230">
        <f>'DATA DASH'!J230</f>
        <v/>
      </c>
      <c r="K230">
        <f>'DATA DASH'!K230</f>
        <v/>
      </c>
      <c r="L230">
        <f>'DATA DASH'!L230</f>
        <v/>
      </c>
      <c r="M230">
        <f>'DATA DASH'!M230</f>
        <v/>
      </c>
    </row>
    <row r="231">
      <c r="A231">
        <f>'DATA DASH'!A231</f>
        <v/>
      </c>
      <c r="B231">
        <f>'DATA DASH'!B231</f>
        <v/>
      </c>
      <c r="C231">
        <f>'DATA DASH'!C231</f>
        <v/>
      </c>
      <c r="D231">
        <f>'DATA DASH'!D231</f>
        <v/>
      </c>
      <c r="E231">
        <f>'DATA DASH'!E231</f>
        <v/>
      </c>
      <c r="F231">
        <f>'DATA DASH'!F231</f>
        <v/>
      </c>
      <c r="G231">
        <f>'DATA DASH'!G231</f>
        <v/>
      </c>
      <c r="H231">
        <f>'DATA DASH'!H231</f>
        <v/>
      </c>
      <c r="I231">
        <f>'DATA DASH'!I231</f>
        <v/>
      </c>
      <c r="J231">
        <f>'DATA DASH'!J231</f>
        <v/>
      </c>
      <c r="K231">
        <f>'DATA DASH'!K231</f>
        <v/>
      </c>
      <c r="L231">
        <f>'DATA DASH'!L231</f>
        <v/>
      </c>
      <c r="M231">
        <f>'DATA DASH'!M231</f>
        <v/>
      </c>
    </row>
    <row r="232">
      <c r="A232">
        <f>'DATA DASH'!A232</f>
        <v/>
      </c>
      <c r="B232">
        <f>'DATA DASH'!B232</f>
        <v/>
      </c>
      <c r="C232">
        <f>'DATA DASH'!C232</f>
        <v/>
      </c>
      <c r="D232">
        <f>'DATA DASH'!D232</f>
        <v/>
      </c>
      <c r="E232">
        <f>'DATA DASH'!E232</f>
        <v/>
      </c>
      <c r="F232">
        <f>'DATA DASH'!F232</f>
        <v/>
      </c>
      <c r="G232">
        <f>'DATA DASH'!G232</f>
        <v/>
      </c>
      <c r="H232">
        <f>'DATA DASH'!H232</f>
        <v/>
      </c>
      <c r="I232">
        <f>'DATA DASH'!I232</f>
        <v/>
      </c>
      <c r="J232">
        <f>'DATA DASH'!J232</f>
        <v/>
      </c>
      <c r="K232">
        <f>'DATA DASH'!K232</f>
        <v/>
      </c>
      <c r="L232">
        <f>'DATA DASH'!L232</f>
        <v/>
      </c>
      <c r="M232">
        <f>'DATA DASH'!M232</f>
        <v/>
      </c>
    </row>
    <row r="233">
      <c r="A233">
        <f>'DATA DASH'!A233</f>
        <v/>
      </c>
      <c r="B233">
        <f>'DATA DASH'!B233</f>
        <v/>
      </c>
      <c r="C233">
        <f>'DATA DASH'!C233</f>
        <v/>
      </c>
      <c r="D233">
        <f>'DATA DASH'!D233</f>
        <v/>
      </c>
      <c r="E233">
        <f>'DATA DASH'!E233</f>
        <v/>
      </c>
      <c r="F233">
        <f>'DATA DASH'!F233</f>
        <v/>
      </c>
      <c r="G233">
        <f>'DATA DASH'!G233</f>
        <v/>
      </c>
      <c r="H233">
        <f>'DATA DASH'!H233</f>
        <v/>
      </c>
      <c r="I233">
        <f>'DATA DASH'!I233</f>
        <v/>
      </c>
      <c r="J233">
        <f>'DATA DASH'!J233</f>
        <v/>
      </c>
      <c r="K233">
        <f>'DATA DASH'!K233</f>
        <v/>
      </c>
      <c r="L233">
        <f>'DATA DASH'!L233</f>
        <v/>
      </c>
      <c r="M233">
        <f>'DATA DASH'!M233</f>
        <v/>
      </c>
    </row>
    <row r="234">
      <c r="A234">
        <f>'DATA DASH'!A234</f>
        <v/>
      </c>
      <c r="B234">
        <f>'DATA DASH'!B234</f>
        <v/>
      </c>
      <c r="C234">
        <f>'DATA DASH'!C234</f>
        <v/>
      </c>
      <c r="D234">
        <f>'DATA DASH'!D234</f>
        <v/>
      </c>
      <c r="E234">
        <f>'DATA DASH'!E234</f>
        <v/>
      </c>
      <c r="F234">
        <f>'DATA DASH'!F234</f>
        <v/>
      </c>
      <c r="G234">
        <f>'DATA DASH'!G234</f>
        <v/>
      </c>
      <c r="H234">
        <f>'DATA DASH'!H234</f>
        <v/>
      </c>
      <c r="I234">
        <f>'DATA DASH'!I234</f>
        <v/>
      </c>
      <c r="J234">
        <f>'DATA DASH'!J234</f>
        <v/>
      </c>
      <c r="K234">
        <f>'DATA DASH'!K234</f>
        <v/>
      </c>
      <c r="L234">
        <f>'DATA DASH'!L234</f>
        <v/>
      </c>
      <c r="M234">
        <f>'DATA DASH'!M234</f>
        <v/>
      </c>
    </row>
    <row r="235">
      <c r="A235">
        <f>'DATA DASH'!A235</f>
        <v/>
      </c>
      <c r="B235">
        <f>'DATA DASH'!B235</f>
        <v/>
      </c>
      <c r="C235">
        <f>'DATA DASH'!C235</f>
        <v/>
      </c>
      <c r="D235">
        <f>'DATA DASH'!D235</f>
        <v/>
      </c>
      <c r="E235">
        <f>'DATA DASH'!E235</f>
        <v/>
      </c>
      <c r="F235">
        <f>'DATA DASH'!F235</f>
        <v/>
      </c>
      <c r="G235">
        <f>'DATA DASH'!G235</f>
        <v/>
      </c>
      <c r="H235">
        <f>'DATA DASH'!H235</f>
        <v/>
      </c>
      <c r="I235">
        <f>'DATA DASH'!I235</f>
        <v/>
      </c>
      <c r="J235">
        <f>'DATA DASH'!J235</f>
        <v/>
      </c>
      <c r="K235">
        <f>'DATA DASH'!K235</f>
        <v/>
      </c>
      <c r="L235">
        <f>'DATA DASH'!L235</f>
        <v/>
      </c>
      <c r="M235">
        <f>'DATA DASH'!M235</f>
        <v/>
      </c>
    </row>
    <row r="236">
      <c r="A236">
        <f>'DATA DASH'!A236</f>
        <v/>
      </c>
      <c r="B236">
        <f>'DATA DASH'!B236</f>
        <v/>
      </c>
      <c r="C236">
        <f>'DATA DASH'!C236</f>
        <v/>
      </c>
      <c r="D236">
        <f>'DATA DASH'!D236</f>
        <v/>
      </c>
      <c r="E236">
        <f>'DATA DASH'!E236</f>
        <v/>
      </c>
      <c r="F236">
        <f>'DATA DASH'!F236</f>
        <v/>
      </c>
      <c r="G236">
        <f>'DATA DASH'!G236</f>
        <v/>
      </c>
      <c r="H236">
        <f>'DATA DASH'!H236</f>
        <v/>
      </c>
      <c r="I236">
        <f>'DATA DASH'!I236</f>
        <v/>
      </c>
      <c r="J236">
        <f>'DATA DASH'!J236</f>
        <v/>
      </c>
      <c r="K236">
        <f>'DATA DASH'!K236</f>
        <v/>
      </c>
      <c r="L236">
        <f>'DATA DASH'!L236</f>
        <v/>
      </c>
      <c r="M236">
        <f>'DATA DASH'!M236</f>
        <v/>
      </c>
    </row>
    <row r="237">
      <c r="A237">
        <f>'DATA DASH'!A237</f>
        <v/>
      </c>
      <c r="B237">
        <f>'DATA DASH'!B237</f>
        <v/>
      </c>
      <c r="C237">
        <f>'DATA DASH'!C237</f>
        <v/>
      </c>
      <c r="D237">
        <f>'DATA DASH'!D237</f>
        <v/>
      </c>
      <c r="E237">
        <f>'DATA DASH'!E237</f>
        <v/>
      </c>
      <c r="F237">
        <f>'DATA DASH'!F237</f>
        <v/>
      </c>
      <c r="G237">
        <f>'DATA DASH'!G237</f>
        <v/>
      </c>
      <c r="H237">
        <f>'DATA DASH'!H237</f>
        <v/>
      </c>
      <c r="I237">
        <f>'DATA DASH'!I237</f>
        <v/>
      </c>
      <c r="J237">
        <f>'DATA DASH'!J237</f>
        <v/>
      </c>
      <c r="K237">
        <f>'DATA DASH'!K237</f>
        <v/>
      </c>
      <c r="L237">
        <f>'DATA DASH'!L237</f>
        <v/>
      </c>
      <c r="M237">
        <f>'DATA DASH'!M237</f>
        <v/>
      </c>
    </row>
    <row r="238">
      <c r="A238">
        <f>'DATA DASH'!A238</f>
        <v/>
      </c>
      <c r="B238">
        <f>'DATA DASH'!B238</f>
        <v/>
      </c>
      <c r="C238">
        <f>'DATA DASH'!C238</f>
        <v/>
      </c>
      <c r="D238">
        <f>'DATA DASH'!D238</f>
        <v/>
      </c>
      <c r="E238">
        <f>'DATA DASH'!E238</f>
        <v/>
      </c>
      <c r="F238">
        <f>'DATA DASH'!F238</f>
        <v/>
      </c>
      <c r="G238">
        <f>'DATA DASH'!G238</f>
        <v/>
      </c>
      <c r="H238">
        <f>'DATA DASH'!H238</f>
        <v/>
      </c>
      <c r="I238">
        <f>'DATA DASH'!I238</f>
        <v/>
      </c>
      <c r="J238">
        <f>'DATA DASH'!J238</f>
        <v/>
      </c>
      <c r="K238">
        <f>'DATA DASH'!K238</f>
        <v/>
      </c>
      <c r="L238">
        <f>'DATA DASH'!L238</f>
        <v/>
      </c>
      <c r="M238">
        <f>'DATA DASH'!M238</f>
        <v/>
      </c>
    </row>
    <row r="239">
      <c r="A239">
        <f>'DATA DASH'!A239</f>
        <v/>
      </c>
      <c r="B239">
        <f>'DATA DASH'!B239</f>
        <v/>
      </c>
      <c r="C239">
        <f>'DATA DASH'!C239</f>
        <v/>
      </c>
      <c r="D239">
        <f>'DATA DASH'!D239</f>
        <v/>
      </c>
      <c r="E239">
        <f>'DATA DASH'!E239</f>
        <v/>
      </c>
      <c r="F239">
        <f>'DATA DASH'!F239</f>
        <v/>
      </c>
      <c r="G239">
        <f>'DATA DASH'!G239</f>
        <v/>
      </c>
      <c r="H239">
        <f>'DATA DASH'!H239</f>
        <v/>
      </c>
      <c r="I239">
        <f>'DATA DASH'!I239</f>
        <v/>
      </c>
      <c r="J239">
        <f>'DATA DASH'!J239</f>
        <v/>
      </c>
      <c r="K239">
        <f>'DATA DASH'!K239</f>
        <v/>
      </c>
      <c r="L239">
        <f>'DATA DASH'!L239</f>
        <v/>
      </c>
      <c r="M239">
        <f>'DATA DASH'!M239</f>
        <v/>
      </c>
    </row>
    <row r="240">
      <c r="A240">
        <f>'DATA DASH'!A240</f>
        <v/>
      </c>
      <c r="B240">
        <f>'DATA DASH'!B240</f>
        <v/>
      </c>
      <c r="C240">
        <f>'DATA DASH'!C240</f>
        <v/>
      </c>
      <c r="D240">
        <f>'DATA DASH'!D240</f>
        <v/>
      </c>
      <c r="E240">
        <f>'DATA DASH'!E240</f>
        <v/>
      </c>
      <c r="F240">
        <f>'DATA DASH'!F240</f>
        <v/>
      </c>
      <c r="G240">
        <f>'DATA DASH'!G240</f>
        <v/>
      </c>
      <c r="H240">
        <f>'DATA DASH'!H240</f>
        <v/>
      </c>
      <c r="I240">
        <f>'DATA DASH'!I240</f>
        <v/>
      </c>
      <c r="J240">
        <f>'DATA DASH'!J240</f>
        <v/>
      </c>
      <c r="K240">
        <f>'DATA DASH'!K240</f>
        <v/>
      </c>
      <c r="L240">
        <f>'DATA DASH'!L240</f>
        <v/>
      </c>
      <c r="M240">
        <f>'DATA DASH'!M240</f>
        <v/>
      </c>
    </row>
    <row r="241">
      <c r="A241">
        <f>'DATA DASH'!A241</f>
        <v/>
      </c>
      <c r="B241">
        <f>'DATA DASH'!B241</f>
        <v/>
      </c>
      <c r="C241">
        <f>'DATA DASH'!C241</f>
        <v/>
      </c>
      <c r="D241">
        <f>'DATA DASH'!D241</f>
        <v/>
      </c>
      <c r="E241">
        <f>'DATA DASH'!E241</f>
        <v/>
      </c>
      <c r="F241">
        <f>'DATA DASH'!F241</f>
        <v/>
      </c>
      <c r="G241">
        <f>'DATA DASH'!G241</f>
        <v/>
      </c>
      <c r="H241">
        <f>'DATA DASH'!H241</f>
        <v/>
      </c>
      <c r="I241">
        <f>'DATA DASH'!I241</f>
        <v/>
      </c>
      <c r="J241">
        <f>'DATA DASH'!J241</f>
        <v/>
      </c>
      <c r="K241">
        <f>'DATA DASH'!K241</f>
        <v/>
      </c>
      <c r="L241">
        <f>'DATA DASH'!L241</f>
        <v/>
      </c>
      <c r="M241">
        <f>'DATA DASH'!M241</f>
        <v/>
      </c>
    </row>
    <row r="242">
      <c r="A242">
        <f>'DATA DASH'!A242</f>
        <v/>
      </c>
      <c r="B242">
        <f>'DATA DASH'!B242</f>
        <v/>
      </c>
      <c r="C242">
        <f>'DATA DASH'!C242</f>
        <v/>
      </c>
      <c r="D242">
        <f>'DATA DASH'!D242</f>
        <v/>
      </c>
      <c r="E242">
        <f>'DATA DASH'!E242</f>
        <v/>
      </c>
      <c r="F242">
        <f>'DATA DASH'!F242</f>
        <v/>
      </c>
      <c r="G242">
        <f>'DATA DASH'!G242</f>
        <v/>
      </c>
      <c r="H242">
        <f>'DATA DASH'!H242</f>
        <v/>
      </c>
      <c r="I242">
        <f>'DATA DASH'!I242</f>
        <v/>
      </c>
      <c r="J242">
        <f>'DATA DASH'!J242</f>
        <v/>
      </c>
      <c r="K242">
        <f>'DATA DASH'!K242</f>
        <v/>
      </c>
      <c r="L242">
        <f>'DATA DASH'!L242</f>
        <v/>
      </c>
      <c r="M242">
        <f>'DATA DASH'!M242</f>
        <v/>
      </c>
    </row>
    <row r="243">
      <c r="A243">
        <f>'DATA DASH'!A243</f>
        <v/>
      </c>
      <c r="B243">
        <f>'DATA DASH'!B243</f>
        <v/>
      </c>
      <c r="C243">
        <f>'DATA DASH'!C243</f>
        <v/>
      </c>
      <c r="D243">
        <f>'DATA DASH'!D243</f>
        <v/>
      </c>
      <c r="E243">
        <f>'DATA DASH'!E243</f>
        <v/>
      </c>
      <c r="F243">
        <f>'DATA DASH'!F243</f>
        <v/>
      </c>
      <c r="G243">
        <f>'DATA DASH'!G243</f>
        <v/>
      </c>
      <c r="H243">
        <f>'DATA DASH'!H243</f>
        <v/>
      </c>
      <c r="I243">
        <f>'DATA DASH'!I243</f>
        <v/>
      </c>
      <c r="J243">
        <f>'DATA DASH'!J243</f>
        <v/>
      </c>
      <c r="K243">
        <f>'DATA DASH'!K243</f>
        <v/>
      </c>
      <c r="L243">
        <f>'DATA DASH'!L243</f>
        <v/>
      </c>
      <c r="M243">
        <f>'DATA DASH'!M243</f>
        <v/>
      </c>
    </row>
    <row r="244">
      <c r="A244">
        <f>'DATA DASH'!A244</f>
        <v/>
      </c>
      <c r="B244">
        <f>'DATA DASH'!B244</f>
        <v/>
      </c>
      <c r="C244">
        <f>'DATA DASH'!C244</f>
        <v/>
      </c>
      <c r="D244">
        <f>'DATA DASH'!D244</f>
        <v/>
      </c>
      <c r="E244">
        <f>'DATA DASH'!E244</f>
        <v/>
      </c>
      <c r="F244">
        <f>'DATA DASH'!F244</f>
        <v/>
      </c>
      <c r="G244">
        <f>'DATA DASH'!G244</f>
        <v/>
      </c>
      <c r="H244">
        <f>'DATA DASH'!H244</f>
        <v/>
      </c>
      <c r="I244">
        <f>'DATA DASH'!I244</f>
        <v/>
      </c>
      <c r="J244">
        <f>'DATA DASH'!J244</f>
        <v/>
      </c>
      <c r="K244">
        <f>'DATA DASH'!K244</f>
        <v/>
      </c>
      <c r="L244">
        <f>'DATA DASH'!L244</f>
        <v/>
      </c>
      <c r="M244">
        <f>'DATA DASH'!M244</f>
        <v/>
      </c>
    </row>
    <row r="245">
      <c r="A245">
        <f>'DATA DASH'!A245</f>
        <v/>
      </c>
      <c r="B245">
        <f>'DATA DASH'!B245</f>
        <v/>
      </c>
      <c r="C245">
        <f>'DATA DASH'!C245</f>
        <v/>
      </c>
      <c r="D245">
        <f>'DATA DASH'!D245</f>
        <v/>
      </c>
      <c r="E245">
        <f>'DATA DASH'!E245</f>
        <v/>
      </c>
      <c r="F245">
        <f>'DATA DASH'!F245</f>
        <v/>
      </c>
      <c r="G245">
        <f>'DATA DASH'!G245</f>
        <v/>
      </c>
      <c r="H245">
        <f>'DATA DASH'!H245</f>
        <v/>
      </c>
      <c r="I245">
        <f>'DATA DASH'!I245</f>
        <v/>
      </c>
      <c r="J245">
        <f>'DATA DASH'!J245</f>
        <v/>
      </c>
      <c r="K245">
        <f>'DATA DASH'!K245</f>
        <v/>
      </c>
      <c r="L245">
        <f>'DATA DASH'!L245</f>
        <v/>
      </c>
      <c r="M245">
        <f>'DATA DASH'!M245</f>
        <v/>
      </c>
    </row>
    <row r="246">
      <c r="A246">
        <f>'DATA DASH'!A246</f>
        <v/>
      </c>
      <c r="B246">
        <f>'DATA DASH'!B246</f>
        <v/>
      </c>
      <c r="C246">
        <f>'DATA DASH'!C246</f>
        <v/>
      </c>
      <c r="D246">
        <f>'DATA DASH'!D246</f>
        <v/>
      </c>
      <c r="E246">
        <f>'DATA DASH'!E246</f>
        <v/>
      </c>
      <c r="F246">
        <f>'DATA DASH'!F246</f>
        <v/>
      </c>
      <c r="G246">
        <f>'DATA DASH'!G246</f>
        <v/>
      </c>
      <c r="H246">
        <f>'DATA DASH'!H246</f>
        <v/>
      </c>
      <c r="I246">
        <f>'DATA DASH'!I246</f>
        <v/>
      </c>
      <c r="J246">
        <f>'DATA DASH'!J246</f>
        <v/>
      </c>
      <c r="K246">
        <f>'DATA DASH'!K246</f>
        <v/>
      </c>
      <c r="L246">
        <f>'DATA DASH'!L246</f>
        <v/>
      </c>
      <c r="M246">
        <f>'DATA DASH'!M246</f>
        <v/>
      </c>
    </row>
    <row r="247">
      <c r="A247">
        <f>'DATA DASH'!A247</f>
        <v/>
      </c>
      <c r="B247">
        <f>'DATA DASH'!B247</f>
        <v/>
      </c>
      <c r="C247">
        <f>'DATA DASH'!C247</f>
        <v/>
      </c>
      <c r="D247">
        <f>'DATA DASH'!D247</f>
        <v/>
      </c>
      <c r="E247">
        <f>'DATA DASH'!E247</f>
        <v/>
      </c>
      <c r="F247">
        <f>'DATA DASH'!F247</f>
        <v/>
      </c>
      <c r="G247">
        <f>'DATA DASH'!G247</f>
        <v/>
      </c>
      <c r="H247">
        <f>'DATA DASH'!H247</f>
        <v/>
      </c>
      <c r="I247">
        <f>'DATA DASH'!I247</f>
        <v/>
      </c>
      <c r="J247">
        <f>'DATA DASH'!J247</f>
        <v/>
      </c>
      <c r="K247">
        <f>'DATA DASH'!K247</f>
        <v/>
      </c>
      <c r="L247">
        <f>'DATA DASH'!L247</f>
        <v/>
      </c>
      <c r="M247">
        <f>'DATA DASH'!M247</f>
        <v/>
      </c>
    </row>
    <row r="248">
      <c r="A248">
        <f>'DATA DASH'!A248</f>
        <v/>
      </c>
      <c r="B248">
        <f>'DATA DASH'!B248</f>
        <v/>
      </c>
      <c r="C248">
        <f>'DATA DASH'!C248</f>
        <v/>
      </c>
      <c r="D248">
        <f>'DATA DASH'!D248</f>
        <v/>
      </c>
      <c r="E248">
        <f>'DATA DASH'!E248</f>
        <v/>
      </c>
      <c r="F248">
        <f>'DATA DASH'!F248</f>
        <v/>
      </c>
      <c r="G248">
        <f>'DATA DASH'!G248</f>
        <v/>
      </c>
      <c r="H248">
        <f>'DATA DASH'!H248</f>
        <v/>
      </c>
      <c r="I248">
        <f>'DATA DASH'!I248</f>
        <v/>
      </c>
      <c r="J248">
        <f>'DATA DASH'!J248</f>
        <v/>
      </c>
      <c r="K248">
        <f>'DATA DASH'!K248</f>
        <v/>
      </c>
      <c r="L248">
        <f>'DATA DASH'!L248</f>
        <v/>
      </c>
      <c r="M248">
        <f>'DATA DASH'!M248</f>
        <v/>
      </c>
    </row>
    <row r="249">
      <c r="A249">
        <f>'DATA DASH'!A249</f>
        <v/>
      </c>
      <c r="B249">
        <f>'DATA DASH'!B249</f>
        <v/>
      </c>
      <c r="C249">
        <f>'DATA DASH'!C249</f>
        <v/>
      </c>
      <c r="D249">
        <f>'DATA DASH'!D249</f>
        <v/>
      </c>
      <c r="E249">
        <f>'DATA DASH'!E249</f>
        <v/>
      </c>
      <c r="F249">
        <f>'DATA DASH'!F249</f>
        <v/>
      </c>
      <c r="G249">
        <f>'DATA DASH'!G249</f>
        <v/>
      </c>
      <c r="H249">
        <f>'DATA DASH'!H249</f>
        <v/>
      </c>
      <c r="I249">
        <f>'DATA DASH'!I249</f>
        <v/>
      </c>
      <c r="J249">
        <f>'DATA DASH'!J249</f>
        <v/>
      </c>
      <c r="K249">
        <f>'DATA DASH'!K249</f>
        <v/>
      </c>
      <c r="L249">
        <f>'DATA DASH'!L249</f>
        <v/>
      </c>
      <c r="M249">
        <f>'DATA DASH'!M249</f>
        <v/>
      </c>
    </row>
    <row r="250">
      <c r="A250">
        <f>'DATA DASH'!A250</f>
        <v/>
      </c>
      <c r="B250">
        <f>'DATA DASH'!B250</f>
        <v/>
      </c>
      <c r="C250">
        <f>'DATA DASH'!C250</f>
        <v/>
      </c>
      <c r="D250">
        <f>'DATA DASH'!D250</f>
        <v/>
      </c>
      <c r="E250">
        <f>'DATA DASH'!E250</f>
        <v/>
      </c>
      <c r="F250">
        <f>'DATA DASH'!F250</f>
        <v/>
      </c>
      <c r="G250">
        <f>'DATA DASH'!G250</f>
        <v/>
      </c>
      <c r="H250">
        <f>'DATA DASH'!H250</f>
        <v/>
      </c>
      <c r="I250">
        <f>'DATA DASH'!I250</f>
        <v/>
      </c>
      <c r="J250">
        <f>'DATA DASH'!J250</f>
        <v/>
      </c>
      <c r="K250">
        <f>'DATA DASH'!K250</f>
        <v/>
      </c>
      <c r="L250">
        <f>'DATA DASH'!L250</f>
        <v/>
      </c>
      <c r="M250">
        <f>'DATA DASH'!M250</f>
        <v/>
      </c>
    </row>
    <row r="251">
      <c r="A251">
        <f>'DATA DASH'!A251</f>
        <v/>
      </c>
      <c r="B251">
        <f>'DATA DASH'!B251</f>
        <v/>
      </c>
      <c r="C251">
        <f>'DATA DASH'!C251</f>
        <v/>
      </c>
      <c r="D251">
        <f>'DATA DASH'!D251</f>
        <v/>
      </c>
      <c r="E251">
        <f>'DATA DASH'!E251</f>
        <v/>
      </c>
      <c r="F251">
        <f>'DATA DASH'!F251</f>
        <v/>
      </c>
      <c r="G251">
        <f>'DATA DASH'!G251</f>
        <v/>
      </c>
      <c r="H251">
        <f>'DATA DASH'!H251</f>
        <v/>
      </c>
      <c r="I251">
        <f>'DATA DASH'!I251</f>
        <v/>
      </c>
      <c r="J251">
        <f>'DATA DASH'!J251</f>
        <v/>
      </c>
      <c r="K251">
        <f>'DATA DASH'!K251</f>
        <v/>
      </c>
      <c r="L251">
        <f>'DATA DASH'!L251</f>
        <v/>
      </c>
      <c r="M251">
        <f>'DATA DASH'!M251</f>
        <v/>
      </c>
    </row>
    <row r="252">
      <c r="A252">
        <f>'DATA DASH'!A252</f>
        <v/>
      </c>
      <c r="B252">
        <f>'DATA DASH'!B252</f>
        <v/>
      </c>
      <c r="C252">
        <f>'DATA DASH'!C252</f>
        <v/>
      </c>
      <c r="D252">
        <f>'DATA DASH'!D252</f>
        <v/>
      </c>
      <c r="E252">
        <f>'DATA DASH'!E252</f>
        <v/>
      </c>
      <c r="F252">
        <f>'DATA DASH'!F252</f>
        <v/>
      </c>
      <c r="G252">
        <f>'DATA DASH'!G252</f>
        <v/>
      </c>
      <c r="H252">
        <f>'DATA DASH'!H252</f>
        <v/>
      </c>
      <c r="I252">
        <f>'DATA DASH'!I252</f>
        <v/>
      </c>
      <c r="J252">
        <f>'DATA DASH'!J252</f>
        <v/>
      </c>
      <c r="K252">
        <f>'DATA DASH'!K252</f>
        <v/>
      </c>
      <c r="L252">
        <f>'DATA DASH'!L252</f>
        <v/>
      </c>
      <c r="M252">
        <f>'DATA DASH'!M252</f>
        <v/>
      </c>
    </row>
    <row r="253">
      <c r="A253">
        <f>'DATA DASH'!A253</f>
        <v/>
      </c>
      <c r="B253">
        <f>'DATA DASH'!B253</f>
        <v/>
      </c>
      <c r="C253">
        <f>'DATA DASH'!C253</f>
        <v/>
      </c>
      <c r="D253">
        <f>'DATA DASH'!D253</f>
        <v/>
      </c>
      <c r="E253">
        <f>'DATA DASH'!E253</f>
        <v/>
      </c>
      <c r="F253">
        <f>'DATA DASH'!F253</f>
        <v/>
      </c>
      <c r="G253">
        <f>'DATA DASH'!G253</f>
        <v/>
      </c>
      <c r="H253">
        <f>'DATA DASH'!H253</f>
        <v/>
      </c>
      <c r="I253">
        <f>'DATA DASH'!I253</f>
        <v/>
      </c>
      <c r="J253">
        <f>'DATA DASH'!J253</f>
        <v/>
      </c>
      <c r="K253">
        <f>'DATA DASH'!K253</f>
        <v/>
      </c>
      <c r="L253">
        <f>'DATA DASH'!L253</f>
        <v/>
      </c>
      <c r="M253">
        <f>'DATA DASH'!M253</f>
        <v/>
      </c>
    </row>
    <row r="254">
      <c r="A254">
        <f>'DATA DASH'!A254</f>
        <v/>
      </c>
      <c r="B254">
        <f>'DATA DASH'!B254</f>
        <v/>
      </c>
      <c r="C254">
        <f>'DATA DASH'!C254</f>
        <v/>
      </c>
      <c r="D254">
        <f>'DATA DASH'!D254</f>
        <v/>
      </c>
      <c r="E254">
        <f>'DATA DASH'!E254</f>
        <v/>
      </c>
      <c r="F254">
        <f>'DATA DASH'!F254</f>
        <v/>
      </c>
      <c r="G254">
        <f>'DATA DASH'!G254</f>
        <v/>
      </c>
      <c r="H254">
        <f>'DATA DASH'!H254</f>
        <v/>
      </c>
      <c r="I254">
        <f>'DATA DASH'!I254</f>
        <v/>
      </c>
      <c r="J254">
        <f>'DATA DASH'!J254</f>
        <v/>
      </c>
      <c r="K254">
        <f>'DATA DASH'!K254</f>
        <v/>
      </c>
      <c r="L254">
        <f>'DATA DASH'!L254</f>
        <v/>
      </c>
      <c r="M254">
        <f>'DATA DASH'!M254</f>
        <v/>
      </c>
    </row>
    <row r="255">
      <c r="A255">
        <f>'DATA DASH'!A255</f>
        <v/>
      </c>
      <c r="B255">
        <f>'DATA DASH'!B255</f>
        <v/>
      </c>
      <c r="C255">
        <f>'DATA DASH'!C255</f>
        <v/>
      </c>
      <c r="D255">
        <f>'DATA DASH'!D255</f>
        <v/>
      </c>
      <c r="E255">
        <f>'DATA DASH'!E255</f>
        <v/>
      </c>
      <c r="F255">
        <f>'DATA DASH'!F255</f>
        <v/>
      </c>
      <c r="G255">
        <f>'DATA DASH'!G255</f>
        <v/>
      </c>
      <c r="H255">
        <f>'DATA DASH'!H255</f>
        <v/>
      </c>
      <c r="I255">
        <f>'DATA DASH'!I255</f>
        <v/>
      </c>
      <c r="J255">
        <f>'DATA DASH'!J255</f>
        <v/>
      </c>
      <c r="K255">
        <f>'DATA DASH'!K255</f>
        <v/>
      </c>
      <c r="L255">
        <f>'DATA DASH'!L255</f>
        <v/>
      </c>
      <c r="M255">
        <f>'DATA DASH'!M255</f>
        <v/>
      </c>
    </row>
    <row r="256">
      <c r="A256">
        <f>'DATA DASH'!A256</f>
        <v/>
      </c>
      <c r="B256">
        <f>'DATA DASH'!B256</f>
        <v/>
      </c>
      <c r="C256">
        <f>'DATA DASH'!C256</f>
        <v/>
      </c>
      <c r="D256">
        <f>'DATA DASH'!D256</f>
        <v/>
      </c>
      <c r="E256">
        <f>'DATA DASH'!E256</f>
        <v/>
      </c>
      <c r="F256">
        <f>'DATA DASH'!F256</f>
        <v/>
      </c>
      <c r="G256">
        <f>'DATA DASH'!G256</f>
        <v/>
      </c>
      <c r="H256">
        <f>'DATA DASH'!H256</f>
        <v/>
      </c>
      <c r="I256">
        <f>'DATA DASH'!I256</f>
        <v/>
      </c>
      <c r="J256">
        <f>'DATA DASH'!J256</f>
        <v/>
      </c>
      <c r="K256">
        <f>'DATA DASH'!K256</f>
        <v/>
      </c>
      <c r="L256">
        <f>'DATA DASH'!L256</f>
        <v/>
      </c>
      <c r="M256">
        <f>'DATA DASH'!M256</f>
        <v/>
      </c>
    </row>
    <row r="257">
      <c r="A257">
        <f>'DATA DASH'!A257</f>
        <v/>
      </c>
      <c r="B257">
        <f>'DATA DASH'!B257</f>
        <v/>
      </c>
      <c r="C257">
        <f>'DATA DASH'!C257</f>
        <v/>
      </c>
      <c r="D257">
        <f>'DATA DASH'!D257</f>
        <v/>
      </c>
      <c r="E257">
        <f>'DATA DASH'!E257</f>
        <v/>
      </c>
      <c r="F257">
        <f>'DATA DASH'!F257</f>
        <v/>
      </c>
      <c r="G257">
        <f>'DATA DASH'!G257</f>
        <v/>
      </c>
      <c r="H257">
        <f>'DATA DASH'!H257</f>
        <v/>
      </c>
      <c r="I257">
        <f>'DATA DASH'!I257</f>
        <v/>
      </c>
      <c r="J257">
        <f>'DATA DASH'!J257</f>
        <v/>
      </c>
      <c r="K257">
        <f>'DATA DASH'!K257</f>
        <v/>
      </c>
      <c r="L257">
        <f>'DATA DASH'!L257</f>
        <v/>
      </c>
      <c r="M257">
        <f>'DATA DASH'!M257</f>
        <v/>
      </c>
    </row>
    <row r="258">
      <c r="A258">
        <f>'DATA DASH'!A258</f>
        <v/>
      </c>
      <c r="B258">
        <f>'DATA DASH'!B258</f>
        <v/>
      </c>
      <c r="C258">
        <f>'DATA DASH'!C258</f>
        <v/>
      </c>
      <c r="D258">
        <f>'DATA DASH'!D258</f>
        <v/>
      </c>
      <c r="E258">
        <f>'DATA DASH'!E258</f>
        <v/>
      </c>
      <c r="F258">
        <f>'DATA DASH'!F258</f>
        <v/>
      </c>
      <c r="G258">
        <f>'DATA DASH'!G258</f>
        <v/>
      </c>
      <c r="H258">
        <f>'DATA DASH'!H258</f>
        <v/>
      </c>
      <c r="I258">
        <f>'DATA DASH'!I258</f>
        <v/>
      </c>
      <c r="J258">
        <f>'DATA DASH'!J258</f>
        <v/>
      </c>
      <c r="K258">
        <f>'DATA DASH'!K258</f>
        <v/>
      </c>
      <c r="L258">
        <f>'DATA DASH'!L258</f>
        <v/>
      </c>
      <c r="M258">
        <f>'DATA DASH'!M258</f>
        <v/>
      </c>
    </row>
    <row r="259">
      <c r="A259">
        <f>'DATA DASH'!A259</f>
        <v/>
      </c>
      <c r="B259">
        <f>'DATA DASH'!B259</f>
        <v/>
      </c>
      <c r="C259">
        <f>'DATA DASH'!C259</f>
        <v/>
      </c>
      <c r="D259">
        <f>'DATA DASH'!D259</f>
        <v/>
      </c>
      <c r="E259">
        <f>'DATA DASH'!E259</f>
        <v/>
      </c>
      <c r="F259">
        <f>'DATA DASH'!F259</f>
        <v/>
      </c>
      <c r="G259">
        <f>'DATA DASH'!G259</f>
        <v/>
      </c>
      <c r="H259">
        <f>'DATA DASH'!H259</f>
        <v/>
      </c>
      <c r="I259">
        <f>'DATA DASH'!I259</f>
        <v/>
      </c>
      <c r="J259">
        <f>'DATA DASH'!J259</f>
        <v/>
      </c>
      <c r="K259">
        <f>'DATA DASH'!K259</f>
        <v/>
      </c>
      <c r="L259">
        <f>'DATA DASH'!L259</f>
        <v/>
      </c>
      <c r="M259">
        <f>'DATA DASH'!M259</f>
        <v/>
      </c>
    </row>
    <row r="260">
      <c r="A260">
        <f>'DATA DASH'!A260</f>
        <v/>
      </c>
      <c r="B260">
        <f>'DATA DASH'!B260</f>
        <v/>
      </c>
      <c r="C260">
        <f>'DATA DASH'!C260</f>
        <v/>
      </c>
      <c r="D260">
        <f>'DATA DASH'!D260</f>
        <v/>
      </c>
      <c r="E260">
        <f>'DATA DASH'!E260</f>
        <v/>
      </c>
      <c r="F260">
        <f>'DATA DASH'!F260</f>
        <v/>
      </c>
      <c r="G260">
        <f>'DATA DASH'!G260</f>
        <v/>
      </c>
      <c r="H260">
        <f>'DATA DASH'!H260</f>
        <v/>
      </c>
      <c r="I260">
        <f>'DATA DASH'!I260</f>
        <v/>
      </c>
      <c r="J260">
        <f>'DATA DASH'!J260</f>
        <v/>
      </c>
      <c r="K260">
        <f>'DATA DASH'!K260</f>
        <v/>
      </c>
      <c r="L260">
        <f>'DATA DASH'!L260</f>
        <v/>
      </c>
      <c r="M260">
        <f>'DATA DASH'!M260</f>
        <v/>
      </c>
    </row>
    <row r="261">
      <c r="A261">
        <f>'DATA DASH'!A261</f>
        <v/>
      </c>
      <c r="B261">
        <f>'DATA DASH'!B261</f>
        <v/>
      </c>
      <c r="C261">
        <f>'DATA DASH'!C261</f>
        <v/>
      </c>
      <c r="D261">
        <f>'DATA DASH'!D261</f>
        <v/>
      </c>
      <c r="E261">
        <f>'DATA DASH'!E261</f>
        <v/>
      </c>
      <c r="F261">
        <f>'DATA DASH'!F261</f>
        <v/>
      </c>
      <c r="G261">
        <f>'DATA DASH'!G261</f>
        <v/>
      </c>
      <c r="H261">
        <f>'DATA DASH'!H261</f>
        <v/>
      </c>
      <c r="I261">
        <f>'DATA DASH'!I261</f>
        <v/>
      </c>
      <c r="J261">
        <f>'DATA DASH'!J261</f>
        <v/>
      </c>
      <c r="K261">
        <f>'DATA DASH'!K261</f>
        <v/>
      </c>
      <c r="L261">
        <f>'DATA DASH'!L261</f>
        <v/>
      </c>
      <c r="M261">
        <f>'DATA DASH'!M261</f>
        <v/>
      </c>
    </row>
    <row r="262">
      <c r="A262">
        <f>'DATA DASH'!A262</f>
        <v/>
      </c>
      <c r="B262">
        <f>'DATA DASH'!B262</f>
        <v/>
      </c>
      <c r="C262">
        <f>'DATA DASH'!C262</f>
        <v/>
      </c>
      <c r="D262">
        <f>'DATA DASH'!D262</f>
        <v/>
      </c>
      <c r="E262">
        <f>'DATA DASH'!E262</f>
        <v/>
      </c>
      <c r="F262">
        <f>'DATA DASH'!F262</f>
        <v/>
      </c>
      <c r="G262">
        <f>'DATA DASH'!G262</f>
        <v/>
      </c>
      <c r="H262">
        <f>'DATA DASH'!H262</f>
        <v/>
      </c>
      <c r="I262">
        <f>'DATA DASH'!I262</f>
        <v/>
      </c>
      <c r="J262">
        <f>'DATA DASH'!J262</f>
        <v/>
      </c>
      <c r="K262">
        <f>'DATA DASH'!K262</f>
        <v/>
      </c>
      <c r="L262">
        <f>'DATA DASH'!L262</f>
        <v/>
      </c>
      <c r="M262">
        <f>'DATA DASH'!M262</f>
        <v/>
      </c>
    </row>
    <row r="263">
      <c r="A263">
        <f>'DATA DASH'!A263</f>
        <v/>
      </c>
      <c r="B263">
        <f>'DATA DASH'!B263</f>
        <v/>
      </c>
      <c r="C263">
        <f>'DATA DASH'!C263</f>
        <v/>
      </c>
      <c r="D263">
        <f>'DATA DASH'!D263</f>
        <v/>
      </c>
      <c r="E263">
        <f>'DATA DASH'!E263</f>
        <v/>
      </c>
      <c r="F263">
        <f>'DATA DASH'!F263</f>
        <v/>
      </c>
      <c r="G263">
        <f>'DATA DASH'!G263</f>
        <v/>
      </c>
      <c r="H263">
        <f>'DATA DASH'!H263</f>
        <v/>
      </c>
      <c r="I263">
        <f>'DATA DASH'!I263</f>
        <v/>
      </c>
      <c r="J263">
        <f>'DATA DASH'!J263</f>
        <v/>
      </c>
      <c r="K263">
        <f>'DATA DASH'!K263</f>
        <v/>
      </c>
      <c r="L263">
        <f>'DATA DASH'!L263</f>
        <v/>
      </c>
      <c r="M263">
        <f>'DATA DASH'!M263</f>
        <v/>
      </c>
    </row>
    <row r="264">
      <c r="A264">
        <f>'DATA DASH'!A264</f>
        <v/>
      </c>
      <c r="B264">
        <f>'DATA DASH'!B264</f>
        <v/>
      </c>
      <c r="C264">
        <f>'DATA DASH'!C264</f>
        <v/>
      </c>
      <c r="D264">
        <f>'DATA DASH'!D264</f>
        <v/>
      </c>
      <c r="E264">
        <f>'DATA DASH'!E264</f>
        <v/>
      </c>
      <c r="F264">
        <f>'DATA DASH'!F264</f>
        <v/>
      </c>
      <c r="G264">
        <f>'DATA DASH'!G264</f>
        <v/>
      </c>
      <c r="H264">
        <f>'DATA DASH'!H264</f>
        <v/>
      </c>
      <c r="I264">
        <f>'DATA DASH'!I264</f>
        <v/>
      </c>
      <c r="J264">
        <f>'DATA DASH'!J264</f>
        <v/>
      </c>
      <c r="K264">
        <f>'DATA DASH'!K264</f>
        <v/>
      </c>
      <c r="L264">
        <f>'DATA DASH'!L264</f>
        <v/>
      </c>
      <c r="M264">
        <f>'DATA DASH'!M264</f>
        <v/>
      </c>
    </row>
    <row r="265">
      <c r="A265">
        <f>'DATA DASH'!A265</f>
        <v/>
      </c>
      <c r="B265">
        <f>'DATA DASH'!B265</f>
        <v/>
      </c>
      <c r="C265">
        <f>'DATA DASH'!C265</f>
        <v/>
      </c>
      <c r="D265">
        <f>'DATA DASH'!D265</f>
        <v/>
      </c>
      <c r="E265">
        <f>'DATA DASH'!E265</f>
        <v/>
      </c>
      <c r="F265">
        <f>'DATA DASH'!F265</f>
        <v/>
      </c>
      <c r="G265">
        <f>'DATA DASH'!G265</f>
        <v/>
      </c>
      <c r="H265">
        <f>'DATA DASH'!H265</f>
        <v/>
      </c>
      <c r="I265">
        <f>'DATA DASH'!I265</f>
        <v/>
      </c>
      <c r="J265">
        <f>'DATA DASH'!J265</f>
        <v/>
      </c>
      <c r="K265">
        <f>'DATA DASH'!K265</f>
        <v/>
      </c>
      <c r="L265">
        <f>'DATA DASH'!L265</f>
        <v/>
      </c>
      <c r="M265">
        <f>'DATA DASH'!M265</f>
        <v/>
      </c>
    </row>
    <row r="266">
      <c r="A266">
        <f>'DATA DASH'!A266</f>
        <v/>
      </c>
      <c r="B266">
        <f>'DATA DASH'!B266</f>
        <v/>
      </c>
      <c r="C266">
        <f>'DATA DASH'!C266</f>
        <v/>
      </c>
      <c r="D266">
        <f>'DATA DASH'!D266</f>
        <v/>
      </c>
      <c r="E266">
        <f>'DATA DASH'!E266</f>
        <v/>
      </c>
      <c r="F266">
        <f>'DATA DASH'!F266</f>
        <v/>
      </c>
      <c r="G266">
        <f>'DATA DASH'!G266</f>
        <v/>
      </c>
      <c r="H266">
        <f>'DATA DASH'!H266</f>
        <v/>
      </c>
      <c r="I266">
        <f>'DATA DASH'!I266</f>
        <v/>
      </c>
      <c r="J266">
        <f>'DATA DASH'!J266</f>
        <v/>
      </c>
      <c r="K266">
        <f>'DATA DASH'!K266</f>
        <v/>
      </c>
      <c r="L266">
        <f>'DATA DASH'!L266</f>
        <v/>
      </c>
      <c r="M266">
        <f>'DATA DASH'!M266</f>
        <v/>
      </c>
    </row>
    <row r="267">
      <c r="A267">
        <f>'DATA DASH'!A267</f>
        <v/>
      </c>
      <c r="B267">
        <f>'DATA DASH'!B267</f>
        <v/>
      </c>
      <c r="C267">
        <f>'DATA DASH'!C267</f>
        <v/>
      </c>
      <c r="D267">
        <f>'DATA DASH'!D267</f>
        <v/>
      </c>
      <c r="E267">
        <f>'DATA DASH'!E267</f>
        <v/>
      </c>
      <c r="F267">
        <f>'DATA DASH'!F267</f>
        <v/>
      </c>
      <c r="G267">
        <f>'DATA DASH'!G267</f>
        <v/>
      </c>
      <c r="H267">
        <f>'DATA DASH'!H267</f>
        <v/>
      </c>
      <c r="I267">
        <f>'DATA DASH'!I267</f>
        <v/>
      </c>
      <c r="J267">
        <f>'DATA DASH'!J267</f>
        <v/>
      </c>
      <c r="K267">
        <f>'DATA DASH'!K267</f>
        <v/>
      </c>
      <c r="L267">
        <f>'DATA DASH'!L267</f>
        <v/>
      </c>
      <c r="M267">
        <f>'DATA DASH'!M267</f>
        <v/>
      </c>
    </row>
    <row r="268">
      <c r="A268">
        <f>'DATA DASH'!A268</f>
        <v/>
      </c>
      <c r="B268">
        <f>'DATA DASH'!B268</f>
        <v/>
      </c>
      <c r="C268">
        <f>'DATA DASH'!C268</f>
        <v/>
      </c>
      <c r="D268">
        <f>'DATA DASH'!D268</f>
        <v/>
      </c>
      <c r="E268">
        <f>'DATA DASH'!E268</f>
        <v/>
      </c>
      <c r="F268">
        <f>'DATA DASH'!F268</f>
        <v/>
      </c>
      <c r="G268">
        <f>'DATA DASH'!G268</f>
        <v/>
      </c>
      <c r="H268">
        <f>'DATA DASH'!H268</f>
        <v/>
      </c>
      <c r="I268">
        <f>'DATA DASH'!I268</f>
        <v/>
      </c>
      <c r="J268">
        <f>'DATA DASH'!J268</f>
        <v/>
      </c>
      <c r="K268">
        <f>'DATA DASH'!K268</f>
        <v/>
      </c>
      <c r="L268">
        <f>'DATA DASH'!L268</f>
        <v/>
      </c>
      <c r="M268">
        <f>'DATA DASH'!M268</f>
        <v/>
      </c>
    </row>
    <row r="269">
      <c r="A269">
        <f>'DATA DASH'!A269</f>
        <v/>
      </c>
      <c r="B269">
        <f>'DATA DASH'!B269</f>
        <v/>
      </c>
      <c r="C269">
        <f>'DATA DASH'!C269</f>
        <v/>
      </c>
      <c r="D269">
        <f>'DATA DASH'!D269</f>
        <v/>
      </c>
      <c r="E269">
        <f>'DATA DASH'!E269</f>
        <v/>
      </c>
      <c r="F269">
        <f>'DATA DASH'!F269</f>
        <v/>
      </c>
      <c r="G269">
        <f>'DATA DASH'!G269</f>
        <v/>
      </c>
      <c r="H269">
        <f>'DATA DASH'!H269</f>
        <v/>
      </c>
      <c r="I269">
        <f>'DATA DASH'!I269</f>
        <v/>
      </c>
      <c r="J269">
        <f>'DATA DASH'!J269</f>
        <v/>
      </c>
      <c r="K269">
        <f>'DATA DASH'!K269</f>
        <v/>
      </c>
      <c r="L269">
        <f>'DATA DASH'!L269</f>
        <v/>
      </c>
      <c r="M269">
        <f>'DATA DASH'!M269</f>
        <v/>
      </c>
    </row>
    <row r="270">
      <c r="A270">
        <f>'DATA DASH'!A270</f>
        <v/>
      </c>
      <c r="B270">
        <f>'DATA DASH'!B270</f>
        <v/>
      </c>
      <c r="C270">
        <f>'DATA DASH'!C270</f>
        <v/>
      </c>
      <c r="D270">
        <f>'DATA DASH'!D270</f>
        <v/>
      </c>
      <c r="E270">
        <f>'DATA DASH'!E270</f>
        <v/>
      </c>
      <c r="F270">
        <f>'DATA DASH'!F270</f>
        <v/>
      </c>
      <c r="G270">
        <f>'DATA DASH'!G270</f>
        <v/>
      </c>
      <c r="H270">
        <f>'DATA DASH'!H270</f>
        <v/>
      </c>
      <c r="I270">
        <f>'DATA DASH'!I270</f>
        <v/>
      </c>
      <c r="J270">
        <f>'DATA DASH'!J270</f>
        <v/>
      </c>
      <c r="K270">
        <f>'DATA DASH'!K270</f>
        <v/>
      </c>
      <c r="L270">
        <f>'DATA DASH'!L270</f>
        <v/>
      </c>
      <c r="M270">
        <f>'DATA DASH'!M270</f>
        <v/>
      </c>
    </row>
    <row r="271">
      <c r="A271">
        <f>'DATA DASH'!A271</f>
        <v/>
      </c>
      <c r="B271">
        <f>'DATA DASH'!B271</f>
        <v/>
      </c>
      <c r="C271">
        <f>'DATA DASH'!C271</f>
        <v/>
      </c>
      <c r="D271">
        <f>'DATA DASH'!D271</f>
        <v/>
      </c>
      <c r="E271">
        <f>'DATA DASH'!E271</f>
        <v/>
      </c>
      <c r="F271">
        <f>'DATA DASH'!F271</f>
        <v/>
      </c>
      <c r="G271">
        <f>'DATA DASH'!G271</f>
        <v/>
      </c>
      <c r="H271">
        <f>'DATA DASH'!H271</f>
        <v/>
      </c>
      <c r="I271">
        <f>'DATA DASH'!I271</f>
        <v/>
      </c>
      <c r="J271">
        <f>'DATA DASH'!J271</f>
        <v/>
      </c>
      <c r="K271">
        <f>'DATA DASH'!K271</f>
        <v/>
      </c>
      <c r="L271">
        <f>'DATA DASH'!L271</f>
        <v/>
      </c>
      <c r="M271">
        <f>'DATA DASH'!M271</f>
        <v/>
      </c>
    </row>
    <row r="272">
      <c r="A272">
        <f>'DATA DASH'!A272</f>
        <v/>
      </c>
      <c r="B272">
        <f>'DATA DASH'!B272</f>
        <v/>
      </c>
      <c r="C272">
        <f>'DATA DASH'!C272</f>
        <v/>
      </c>
      <c r="D272">
        <f>'DATA DASH'!D272</f>
        <v/>
      </c>
      <c r="E272">
        <f>'DATA DASH'!E272</f>
        <v/>
      </c>
      <c r="F272">
        <f>'DATA DASH'!F272</f>
        <v/>
      </c>
      <c r="G272">
        <f>'DATA DASH'!G272</f>
        <v/>
      </c>
      <c r="H272">
        <f>'DATA DASH'!H272</f>
        <v/>
      </c>
      <c r="I272">
        <f>'DATA DASH'!I272</f>
        <v/>
      </c>
      <c r="J272">
        <f>'DATA DASH'!J272</f>
        <v/>
      </c>
      <c r="K272">
        <f>'DATA DASH'!K272</f>
        <v/>
      </c>
      <c r="L272">
        <f>'DATA DASH'!L272</f>
        <v/>
      </c>
      <c r="M272">
        <f>'DATA DASH'!M272</f>
        <v/>
      </c>
    </row>
    <row r="273">
      <c r="A273">
        <f>'DATA DASH'!A273</f>
        <v/>
      </c>
      <c r="B273">
        <f>'DATA DASH'!B273</f>
        <v/>
      </c>
      <c r="C273">
        <f>'DATA DASH'!C273</f>
        <v/>
      </c>
      <c r="D273">
        <f>'DATA DASH'!D273</f>
        <v/>
      </c>
      <c r="E273">
        <f>'DATA DASH'!E273</f>
        <v/>
      </c>
      <c r="F273">
        <f>'DATA DASH'!F273</f>
        <v/>
      </c>
      <c r="G273">
        <f>'DATA DASH'!G273</f>
        <v/>
      </c>
      <c r="H273">
        <f>'DATA DASH'!H273</f>
        <v/>
      </c>
      <c r="I273">
        <f>'DATA DASH'!I273</f>
        <v/>
      </c>
      <c r="J273">
        <f>'DATA DASH'!J273</f>
        <v/>
      </c>
      <c r="K273">
        <f>'DATA DASH'!K273</f>
        <v/>
      </c>
      <c r="L273">
        <f>'DATA DASH'!L273</f>
        <v/>
      </c>
      <c r="M273">
        <f>'DATA DASH'!M273</f>
        <v/>
      </c>
    </row>
    <row r="274">
      <c r="A274">
        <f>'DATA DASH'!A274</f>
        <v/>
      </c>
      <c r="B274">
        <f>'DATA DASH'!B274</f>
        <v/>
      </c>
      <c r="C274">
        <f>'DATA DASH'!C274</f>
        <v/>
      </c>
      <c r="D274">
        <f>'DATA DASH'!D274</f>
        <v/>
      </c>
      <c r="E274">
        <f>'DATA DASH'!E274</f>
        <v/>
      </c>
      <c r="F274">
        <f>'DATA DASH'!F274</f>
        <v/>
      </c>
      <c r="G274">
        <f>'DATA DASH'!G274</f>
        <v/>
      </c>
      <c r="H274">
        <f>'DATA DASH'!H274</f>
        <v/>
      </c>
      <c r="I274">
        <f>'DATA DASH'!I274</f>
        <v/>
      </c>
      <c r="J274">
        <f>'DATA DASH'!J274</f>
        <v/>
      </c>
      <c r="K274">
        <f>'DATA DASH'!K274</f>
        <v/>
      </c>
      <c r="L274">
        <f>'DATA DASH'!L274</f>
        <v/>
      </c>
      <c r="M274">
        <f>'DATA DASH'!M274</f>
        <v/>
      </c>
    </row>
    <row r="275">
      <c r="A275">
        <f>'DATA DASH'!A275</f>
        <v/>
      </c>
      <c r="B275">
        <f>'DATA DASH'!B275</f>
        <v/>
      </c>
      <c r="C275">
        <f>'DATA DASH'!C275</f>
        <v/>
      </c>
      <c r="D275">
        <f>'DATA DASH'!D275</f>
        <v/>
      </c>
      <c r="E275">
        <f>'DATA DASH'!E275</f>
        <v/>
      </c>
      <c r="F275">
        <f>'DATA DASH'!F275</f>
        <v/>
      </c>
      <c r="G275">
        <f>'DATA DASH'!G275</f>
        <v/>
      </c>
      <c r="H275">
        <f>'DATA DASH'!H275</f>
        <v/>
      </c>
      <c r="I275">
        <f>'DATA DASH'!I275</f>
        <v/>
      </c>
      <c r="J275">
        <f>'DATA DASH'!J275</f>
        <v/>
      </c>
      <c r="K275">
        <f>'DATA DASH'!K275</f>
        <v/>
      </c>
      <c r="L275">
        <f>'DATA DASH'!L275</f>
        <v/>
      </c>
      <c r="M275">
        <f>'DATA DASH'!M275</f>
        <v/>
      </c>
    </row>
    <row r="276">
      <c r="A276">
        <f>'DATA DASH'!A276</f>
        <v/>
      </c>
      <c r="B276">
        <f>'DATA DASH'!B276</f>
        <v/>
      </c>
      <c r="C276">
        <f>'DATA DASH'!C276</f>
        <v/>
      </c>
      <c r="D276">
        <f>'DATA DASH'!D276</f>
        <v/>
      </c>
      <c r="E276">
        <f>'DATA DASH'!E276</f>
        <v/>
      </c>
      <c r="F276">
        <f>'DATA DASH'!F276</f>
        <v/>
      </c>
      <c r="G276">
        <f>'DATA DASH'!G276</f>
        <v/>
      </c>
      <c r="H276">
        <f>'DATA DASH'!H276</f>
        <v/>
      </c>
      <c r="I276">
        <f>'DATA DASH'!I276</f>
        <v/>
      </c>
      <c r="J276">
        <f>'DATA DASH'!J276</f>
        <v/>
      </c>
      <c r="K276">
        <f>'DATA DASH'!K276</f>
        <v/>
      </c>
      <c r="L276">
        <f>'DATA DASH'!L276</f>
        <v/>
      </c>
      <c r="M276">
        <f>'DATA DASH'!M276</f>
        <v/>
      </c>
    </row>
    <row r="277">
      <c r="A277">
        <f>'DATA DASH'!A277</f>
        <v/>
      </c>
      <c r="B277">
        <f>'DATA DASH'!B277</f>
        <v/>
      </c>
      <c r="C277">
        <f>'DATA DASH'!C277</f>
        <v/>
      </c>
      <c r="D277">
        <f>'DATA DASH'!D277</f>
        <v/>
      </c>
      <c r="E277">
        <f>'DATA DASH'!E277</f>
        <v/>
      </c>
      <c r="F277">
        <f>'DATA DASH'!F277</f>
        <v/>
      </c>
      <c r="G277">
        <f>'DATA DASH'!G277</f>
        <v/>
      </c>
      <c r="H277">
        <f>'DATA DASH'!H277</f>
        <v/>
      </c>
      <c r="I277">
        <f>'DATA DASH'!I277</f>
        <v/>
      </c>
      <c r="J277">
        <f>'DATA DASH'!J277</f>
        <v/>
      </c>
      <c r="K277">
        <f>'DATA DASH'!K277</f>
        <v/>
      </c>
      <c r="L277">
        <f>'DATA DASH'!L277</f>
        <v/>
      </c>
      <c r="M277">
        <f>'DATA DASH'!M277</f>
        <v/>
      </c>
    </row>
    <row r="278">
      <c r="A278">
        <f>'DATA DASH'!A278</f>
        <v/>
      </c>
      <c r="B278">
        <f>'DATA DASH'!B278</f>
        <v/>
      </c>
      <c r="C278">
        <f>'DATA DASH'!C278</f>
        <v/>
      </c>
      <c r="D278">
        <f>'DATA DASH'!D278</f>
        <v/>
      </c>
      <c r="E278">
        <f>'DATA DASH'!E278</f>
        <v/>
      </c>
      <c r="F278">
        <f>'DATA DASH'!F278</f>
        <v/>
      </c>
      <c r="G278">
        <f>'DATA DASH'!G278</f>
        <v/>
      </c>
      <c r="H278">
        <f>'DATA DASH'!H278</f>
        <v/>
      </c>
      <c r="I278">
        <f>'DATA DASH'!I278</f>
        <v/>
      </c>
      <c r="J278">
        <f>'DATA DASH'!J278</f>
        <v/>
      </c>
      <c r="K278">
        <f>'DATA DASH'!K278</f>
        <v/>
      </c>
      <c r="L278">
        <f>'DATA DASH'!L278</f>
        <v/>
      </c>
      <c r="M278">
        <f>'DATA DASH'!M278</f>
        <v/>
      </c>
    </row>
    <row r="279">
      <c r="A279">
        <f>'DATA DASH'!A279</f>
        <v/>
      </c>
      <c r="B279">
        <f>'DATA DASH'!B279</f>
        <v/>
      </c>
      <c r="C279">
        <f>'DATA DASH'!C279</f>
        <v/>
      </c>
      <c r="D279">
        <f>'DATA DASH'!D279</f>
        <v/>
      </c>
      <c r="E279">
        <f>'DATA DASH'!E279</f>
        <v/>
      </c>
      <c r="F279">
        <f>'DATA DASH'!F279</f>
        <v/>
      </c>
      <c r="G279">
        <f>'DATA DASH'!G279</f>
        <v/>
      </c>
      <c r="H279">
        <f>'DATA DASH'!H279</f>
        <v/>
      </c>
      <c r="I279">
        <f>'DATA DASH'!I279</f>
        <v/>
      </c>
      <c r="J279">
        <f>'DATA DASH'!J279</f>
        <v/>
      </c>
      <c r="K279">
        <f>'DATA DASH'!K279</f>
        <v/>
      </c>
      <c r="L279">
        <f>'DATA DASH'!L279</f>
        <v/>
      </c>
      <c r="M279">
        <f>'DATA DASH'!M279</f>
        <v/>
      </c>
    </row>
    <row r="280">
      <c r="A280">
        <f>'DATA DASH'!A280</f>
        <v/>
      </c>
      <c r="B280">
        <f>'DATA DASH'!B280</f>
        <v/>
      </c>
      <c r="C280">
        <f>'DATA DASH'!C280</f>
        <v/>
      </c>
      <c r="D280">
        <f>'DATA DASH'!D280</f>
        <v/>
      </c>
      <c r="E280">
        <f>'DATA DASH'!E280</f>
        <v/>
      </c>
      <c r="F280">
        <f>'DATA DASH'!F280</f>
        <v/>
      </c>
      <c r="G280">
        <f>'DATA DASH'!G280</f>
        <v/>
      </c>
      <c r="H280">
        <f>'DATA DASH'!H280</f>
        <v/>
      </c>
      <c r="I280">
        <f>'DATA DASH'!I280</f>
        <v/>
      </c>
      <c r="J280">
        <f>'DATA DASH'!J280</f>
        <v/>
      </c>
      <c r="K280">
        <f>'DATA DASH'!K280</f>
        <v/>
      </c>
      <c r="L280">
        <f>'DATA DASH'!L280</f>
        <v/>
      </c>
      <c r="M280">
        <f>'DATA DASH'!M280</f>
        <v/>
      </c>
    </row>
    <row r="281">
      <c r="A281">
        <f>'DATA DASH'!A281</f>
        <v/>
      </c>
      <c r="B281">
        <f>'DATA DASH'!B281</f>
        <v/>
      </c>
      <c r="C281">
        <f>'DATA DASH'!C281</f>
        <v/>
      </c>
      <c r="D281">
        <f>'DATA DASH'!D281</f>
        <v/>
      </c>
      <c r="E281">
        <f>'DATA DASH'!E281</f>
        <v/>
      </c>
      <c r="F281">
        <f>'DATA DASH'!F281</f>
        <v/>
      </c>
      <c r="G281">
        <f>'DATA DASH'!G281</f>
        <v/>
      </c>
      <c r="H281">
        <f>'DATA DASH'!H281</f>
        <v/>
      </c>
      <c r="I281">
        <f>'DATA DASH'!I281</f>
        <v/>
      </c>
      <c r="J281">
        <f>'DATA DASH'!J281</f>
        <v/>
      </c>
      <c r="K281">
        <f>'DATA DASH'!K281</f>
        <v/>
      </c>
      <c r="L281">
        <f>'DATA DASH'!L281</f>
        <v/>
      </c>
      <c r="M281">
        <f>'DATA DASH'!M281</f>
        <v/>
      </c>
    </row>
    <row r="282">
      <c r="A282">
        <f>'DATA DASH'!A282</f>
        <v/>
      </c>
      <c r="B282">
        <f>'DATA DASH'!B282</f>
        <v/>
      </c>
      <c r="C282">
        <f>'DATA DASH'!C282</f>
        <v/>
      </c>
      <c r="D282">
        <f>'DATA DASH'!D282</f>
        <v/>
      </c>
      <c r="E282">
        <f>'DATA DASH'!E282</f>
        <v/>
      </c>
      <c r="F282">
        <f>'DATA DASH'!F282</f>
        <v/>
      </c>
      <c r="G282">
        <f>'DATA DASH'!G282</f>
        <v/>
      </c>
      <c r="H282">
        <f>'DATA DASH'!H282</f>
        <v/>
      </c>
      <c r="I282">
        <f>'DATA DASH'!I282</f>
        <v/>
      </c>
      <c r="J282">
        <f>'DATA DASH'!J282</f>
        <v/>
      </c>
      <c r="K282">
        <f>'DATA DASH'!K282</f>
        <v/>
      </c>
      <c r="L282">
        <f>'DATA DASH'!L282</f>
        <v/>
      </c>
      <c r="M282">
        <f>'DATA DASH'!M282</f>
        <v/>
      </c>
    </row>
    <row r="283">
      <c r="A283">
        <f>'DATA DASH'!A283</f>
        <v/>
      </c>
      <c r="B283">
        <f>'DATA DASH'!B283</f>
        <v/>
      </c>
      <c r="C283">
        <f>'DATA DASH'!C283</f>
        <v/>
      </c>
      <c r="D283">
        <f>'DATA DASH'!D283</f>
        <v/>
      </c>
      <c r="E283">
        <f>'DATA DASH'!E283</f>
        <v/>
      </c>
      <c r="F283">
        <f>'DATA DASH'!F283</f>
        <v/>
      </c>
      <c r="G283">
        <f>'DATA DASH'!G283</f>
        <v/>
      </c>
      <c r="H283">
        <f>'DATA DASH'!H283</f>
        <v/>
      </c>
      <c r="I283">
        <f>'DATA DASH'!I283</f>
        <v/>
      </c>
      <c r="J283">
        <f>'DATA DASH'!J283</f>
        <v/>
      </c>
      <c r="K283">
        <f>'DATA DASH'!K283</f>
        <v/>
      </c>
      <c r="L283">
        <f>'DATA DASH'!L283</f>
        <v/>
      </c>
      <c r="M283">
        <f>'DATA DASH'!M283</f>
        <v/>
      </c>
    </row>
    <row r="284">
      <c r="A284">
        <f>'DATA DASH'!A284</f>
        <v/>
      </c>
      <c r="B284">
        <f>'DATA DASH'!B284</f>
        <v/>
      </c>
      <c r="C284">
        <f>'DATA DASH'!C284</f>
        <v/>
      </c>
      <c r="D284">
        <f>'DATA DASH'!D284</f>
        <v/>
      </c>
      <c r="E284">
        <f>'DATA DASH'!E284</f>
        <v/>
      </c>
      <c r="F284">
        <f>'DATA DASH'!F284</f>
        <v/>
      </c>
      <c r="G284">
        <f>'DATA DASH'!G284</f>
        <v/>
      </c>
      <c r="H284">
        <f>'DATA DASH'!H284</f>
        <v/>
      </c>
      <c r="I284">
        <f>'DATA DASH'!I284</f>
        <v/>
      </c>
      <c r="J284">
        <f>'DATA DASH'!J284</f>
        <v/>
      </c>
      <c r="K284">
        <f>'DATA DASH'!K284</f>
        <v/>
      </c>
      <c r="L284">
        <f>'DATA DASH'!L284</f>
        <v/>
      </c>
      <c r="M284">
        <f>'DATA DASH'!M284</f>
        <v/>
      </c>
    </row>
    <row r="285">
      <c r="A285">
        <f>'DATA DASH'!A285</f>
        <v/>
      </c>
      <c r="B285">
        <f>'DATA DASH'!B285</f>
        <v/>
      </c>
      <c r="C285">
        <f>'DATA DASH'!C285</f>
        <v/>
      </c>
      <c r="D285">
        <f>'DATA DASH'!D285</f>
        <v/>
      </c>
      <c r="E285">
        <f>'DATA DASH'!E285</f>
        <v/>
      </c>
      <c r="F285">
        <f>'DATA DASH'!F285</f>
        <v/>
      </c>
      <c r="G285">
        <f>'DATA DASH'!G285</f>
        <v/>
      </c>
      <c r="H285">
        <f>'DATA DASH'!H285</f>
        <v/>
      </c>
      <c r="I285">
        <f>'DATA DASH'!I285</f>
        <v/>
      </c>
      <c r="J285">
        <f>'DATA DASH'!J285</f>
        <v/>
      </c>
      <c r="K285">
        <f>'DATA DASH'!K285</f>
        <v/>
      </c>
      <c r="L285">
        <f>'DATA DASH'!L285</f>
        <v/>
      </c>
      <c r="M285">
        <f>'DATA DASH'!M285</f>
        <v/>
      </c>
    </row>
    <row r="286">
      <c r="A286">
        <f>'DATA DASH'!A286</f>
        <v/>
      </c>
      <c r="B286">
        <f>'DATA DASH'!B286</f>
        <v/>
      </c>
      <c r="C286">
        <f>'DATA DASH'!C286</f>
        <v/>
      </c>
      <c r="D286">
        <f>'DATA DASH'!D286</f>
        <v/>
      </c>
      <c r="E286">
        <f>'DATA DASH'!E286</f>
        <v/>
      </c>
      <c r="F286">
        <f>'DATA DASH'!F286</f>
        <v/>
      </c>
      <c r="G286">
        <f>'DATA DASH'!G286</f>
        <v/>
      </c>
      <c r="H286">
        <f>'DATA DASH'!H286</f>
        <v/>
      </c>
      <c r="I286">
        <f>'DATA DASH'!I286</f>
        <v/>
      </c>
      <c r="J286">
        <f>'DATA DASH'!J286</f>
        <v/>
      </c>
      <c r="K286">
        <f>'DATA DASH'!K286</f>
        <v/>
      </c>
      <c r="L286">
        <f>'DATA DASH'!L286</f>
        <v/>
      </c>
      <c r="M286">
        <f>'DATA DASH'!M286</f>
        <v/>
      </c>
    </row>
    <row r="287">
      <c r="A287">
        <f>'DATA DASH'!A287</f>
        <v/>
      </c>
      <c r="B287">
        <f>'DATA DASH'!B287</f>
        <v/>
      </c>
      <c r="C287">
        <f>'DATA DASH'!C287</f>
        <v/>
      </c>
      <c r="D287">
        <f>'DATA DASH'!D287</f>
        <v/>
      </c>
      <c r="E287">
        <f>'DATA DASH'!E287</f>
        <v/>
      </c>
      <c r="F287">
        <f>'DATA DASH'!F287</f>
        <v/>
      </c>
      <c r="G287">
        <f>'DATA DASH'!G287</f>
        <v/>
      </c>
      <c r="H287">
        <f>'DATA DASH'!H287</f>
        <v/>
      </c>
      <c r="I287">
        <f>'DATA DASH'!I287</f>
        <v/>
      </c>
      <c r="J287">
        <f>'DATA DASH'!J287</f>
        <v/>
      </c>
      <c r="K287">
        <f>'DATA DASH'!K287</f>
        <v/>
      </c>
      <c r="L287">
        <f>'DATA DASH'!L287</f>
        <v/>
      </c>
      <c r="M287">
        <f>'DATA DASH'!M287</f>
        <v/>
      </c>
    </row>
    <row r="288">
      <c r="A288">
        <f>'DATA DASH'!A288</f>
        <v/>
      </c>
      <c r="B288">
        <f>'DATA DASH'!B288</f>
        <v/>
      </c>
      <c r="C288">
        <f>'DATA DASH'!C288</f>
        <v/>
      </c>
      <c r="D288">
        <f>'DATA DASH'!D288</f>
        <v/>
      </c>
      <c r="E288">
        <f>'DATA DASH'!E288</f>
        <v/>
      </c>
      <c r="F288">
        <f>'DATA DASH'!F288</f>
        <v/>
      </c>
      <c r="G288">
        <f>'DATA DASH'!G288</f>
        <v/>
      </c>
      <c r="H288">
        <f>'DATA DASH'!H288</f>
        <v/>
      </c>
      <c r="I288">
        <f>'DATA DASH'!I288</f>
        <v/>
      </c>
      <c r="J288">
        <f>'DATA DASH'!J288</f>
        <v/>
      </c>
      <c r="K288">
        <f>'DATA DASH'!K288</f>
        <v/>
      </c>
      <c r="L288">
        <f>'DATA DASH'!L288</f>
        <v/>
      </c>
      <c r="M288">
        <f>'DATA DASH'!M288</f>
        <v/>
      </c>
    </row>
    <row r="289">
      <c r="A289">
        <f>'DATA DASH'!A289</f>
        <v/>
      </c>
      <c r="B289">
        <f>'DATA DASH'!B289</f>
        <v/>
      </c>
      <c r="C289">
        <f>'DATA DASH'!C289</f>
        <v/>
      </c>
      <c r="D289">
        <f>'DATA DASH'!D289</f>
        <v/>
      </c>
      <c r="E289">
        <f>'DATA DASH'!E289</f>
        <v/>
      </c>
      <c r="F289">
        <f>'DATA DASH'!F289</f>
        <v/>
      </c>
      <c r="G289">
        <f>'DATA DASH'!G289</f>
        <v/>
      </c>
      <c r="H289">
        <f>'DATA DASH'!H289</f>
        <v/>
      </c>
      <c r="I289">
        <f>'DATA DASH'!I289</f>
        <v/>
      </c>
      <c r="J289">
        <f>'DATA DASH'!J289</f>
        <v/>
      </c>
      <c r="K289">
        <f>'DATA DASH'!K289</f>
        <v/>
      </c>
      <c r="L289">
        <f>'DATA DASH'!L289</f>
        <v/>
      </c>
      <c r="M289">
        <f>'DATA DASH'!M289</f>
        <v/>
      </c>
    </row>
    <row r="290">
      <c r="A290">
        <f>'DATA DASH'!A290</f>
        <v/>
      </c>
      <c r="B290">
        <f>'DATA DASH'!B290</f>
        <v/>
      </c>
      <c r="C290">
        <f>'DATA DASH'!C290</f>
        <v/>
      </c>
      <c r="D290">
        <f>'DATA DASH'!D290</f>
        <v/>
      </c>
      <c r="E290">
        <f>'DATA DASH'!E290</f>
        <v/>
      </c>
      <c r="F290">
        <f>'DATA DASH'!F290</f>
        <v/>
      </c>
      <c r="G290">
        <f>'DATA DASH'!G290</f>
        <v/>
      </c>
      <c r="H290">
        <f>'DATA DASH'!H290</f>
        <v/>
      </c>
      <c r="I290">
        <f>'DATA DASH'!I290</f>
        <v/>
      </c>
      <c r="J290">
        <f>'DATA DASH'!J290</f>
        <v/>
      </c>
      <c r="K290">
        <f>'DATA DASH'!K290</f>
        <v/>
      </c>
      <c r="L290">
        <f>'DATA DASH'!L290</f>
        <v/>
      </c>
      <c r="M290">
        <f>'DATA DASH'!M290</f>
        <v/>
      </c>
    </row>
    <row r="291">
      <c r="A291">
        <f>'DATA DASH'!A291</f>
        <v/>
      </c>
      <c r="B291">
        <f>'DATA DASH'!B291</f>
        <v/>
      </c>
      <c r="C291">
        <f>'DATA DASH'!C291</f>
        <v/>
      </c>
      <c r="D291">
        <f>'DATA DASH'!D291</f>
        <v/>
      </c>
      <c r="E291">
        <f>'DATA DASH'!E291</f>
        <v/>
      </c>
      <c r="F291">
        <f>'DATA DASH'!F291</f>
        <v/>
      </c>
      <c r="G291">
        <f>'DATA DASH'!G291</f>
        <v/>
      </c>
      <c r="H291">
        <f>'DATA DASH'!H291</f>
        <v/>
      </c>
      <c r="I291">
        <f>'DATA DASH'!I291</f>
        <v/>
      </c>
      <c r="J291">
        <f>'DATA DASH'!J291</f>
        <v/>
      </c>
      <c r="K291">
        <f>'DATA DASH'!K291</f>
        <v/>
      </c>
      <c r="L291">
        <f>'DATA DASH'!L291</f>
        <v/>
      </c>
      <c r="M291">
        <f>'DATA DASH'!M291</f>
        <v/>
      </c>
    </row>
    <row r="292">
      <c r="A292">
        <f>'DATA DASH'!A292</f>
        <v/>
      </c>
      <c r="B292">
        <f>'DATA DASH'!B292</f>
        <v/>
      </c>
      <c r="C292">
        <f>'DATA DASH'!C292</f>
        <v/>
      </c>
      <c r="D292">
        <f>'DATA DASH'!D292</f>
        <v/>
      </c>
      <c r="E292">
        <f>'DATA DASH'!E292</f>
        <v/>
      </c>
      <c r="F292">
        <f>'DATA DASH'!F292</f>
        <v/>
      </c>
      <c r="G292">
        <f>'DATA DASH'!G292</f>
        <v/>
      </c>
      <c r="H292">
        <f>'DATA DASH'!H292</f>
        <v/>
      </c>
      <c r="I292">
        <f>'DATA DASH'!I292</f>
        <v/>
      </c>
      <c r="J292">
        <f>'DATA DASH'!J292</f>
        <v/>
      </c>
      <c r="K292">
        <f>'DATA DASH'!K292</f>
        <v/>
      </c>
      <c r="L292">
        <f>'DATA DASH'!L292</f>
        <v/>
      </c>
      <c r="M292">
        <f>'DATA DASH'!M292</f>
        <v/>
      </c>
    </row>
    <row r="293">
      <c r="A293">
        <f>'DATA DASH'!A293</f>
        <v/>
      </c>
      <c r="B293">
        <f>'DATA DASH'!B293</f>
        <v/>
      </c>
      <c r="C293">
        <f>'DATA DASH'!C293</f>
        <v/>
      </c>
      <c r="D293">
        <f>'DATA DASH'!D293</f>
        <v/>
      </c>
      <c r="E293">
        <f>'DATA DASH'!E293</f>
        <v/>
      </c>
      <c r="F293">
        <f>'DATA DASH'!F293</f>
        <v/>
      </c>
      <c r="G293">
        <f>'DATA DASH'!G293</f>
        <v/>
      </c>
      <c r="H293">
        <f>'DATA DASH'!H293</f>
        <v/>
      </c>
      <c r="I293">
        <f>'DATA DASH'!I293</f>
        <v/>
      </c>
      <c r="J293">
        <f>'DATA DASH'!J293</f>
        <v/>
      </c>
      <c r="K293">
        <f>'DATA DASH'!K293</f>
        <v/>
      </c>
      <c r="L293">
        <f>'DATA DASH'!L293</f>
        <v/>
      </c>
      <c r="M293">
        <f>'DATA DASH'!M293</f>
        <v/>
      </c>
    </row>
    <row r="294">
      <c r="A294">
        <f>'DATA DASH'!A294</f>
        <v/>
      </c>
      <c r="B294">
        <f>'DATA DASH'!B294</f>
        <v/>
      </c>
      <c r="C294">
        <f>'DATA DASH'!C294</f>
        <v/>
      </c>
      <c r="D294">
        <f>'DATA DASH'!D294</f>
        <v/>
      </c>
      <c r="E294">
        <f>'DATA DASH'!E294</f>
        <v/>
      </c>
      <c r="F294">
        <f>'DATA DASH'!F294</f>
        <v/>
      </c>
      <c r="G294">
        <f>'DATA DASH'!G294</f>
        <v/>
      </c>
      <c r="H294">
        <f>'DATA DASH'!H294</f>
        <v/>
      </c>
      <c r="I294">
        <f>'DATA DASH'!I294</f>
        <v/>
      </c>
      <c r="J294">
        <f>'DATA DASH'!J294</f>
        <v/>
      </c>
      <c r="K294">
        <f>'DATA DASH'!K294</f>
        <v/>
      </c>
      <c r="L294">
        <f>'DATA DASH'!L294</f>
        <v/>
      </c>
      <c r="M294">
        <f>'DATA DASH'!M294</f>
        <v/>
      </c>
    </row>
    <row r="295">
      <c r="A295">
        <f>'DATA DASH'!A295</f>
        <v/>
      </c>
      <c r="B295">
        <f>'DATA DASH'!B295</f>
        <v/>
      </c>
      <c r="C295">
        <f>'DATA DASH'!C295</f>
        <v/>
      </c>
      <c r="D295">
        <f>'DATA DASH'!D295</f>
        <v/>
      </c>
      <c r="E295">
        <f>'DATA DASH'!E295</f>
        <v/>
      </c>
      <c r="F295">
        <f>'DATA DASH'!F295</f>
        <v/>
      </c>
      <c r="G295">
        <f>'DATA DASH'!G295</f>
        <v/>
      </c>
      <c r="H295">
        <f>'DATA DASH'!H295</f>
        <v/>
      </c>
      <c r="I295">
        <f>'DATA DASH'!I295</f>
        <v/>
      </c>
      <c r="J295">
        <f>'DATA DASH'!J295</f>
        <v/>
      </c>
      <c r="K295">
        <f>'DATA DASH'!K295</f>
        <v/>
      </c>
      <c r="L295">
        <f>'DATA DASH'!L295</f>
        <v/>
      </c>
      <c r="M295">
        <f>'DATA DASH'!M295</f>
        <v/>
      </c>
    </row>
    <row r="296">
      <c r="A296">
        <f>'DATA DASH'!A296</f>
        <v/>
      </c>
      <c r="B296">
        <f>'DATA DASH'!B296</f>
        <v/>
      </c>
      <c r="C296">
        <f>'DATA DASH'!C296</f>
        <v/>
      </c>
      <c r="D296">
        <f>'DATA DASH'!D296</f>
        <v/>
      </c>
      <c r="E296">
        <f>'DATA DASH'!E296</f>
        <v/>
      </c>
      <c r="F296">
        <f>'DATA DASH'!F296</f>
        <v/>
      </c>
      <c r="G296">
        <f>'DATA DASH'!G296</f>
        <v/>
      </c>
      <c r="H296">
        <f>'DATA DASH'!H296</f>
        <v/>
      </c>
      <c r="I296">
        <f>'DATA DASH'!I296</f>
        <v/>
      </c>
      <c r="J296">
        <f>'DATA DASH'!J296</f>
        <v/>
      </c>
      <c r="K296">
        <f>'DATA DASH'!K296</f>
        <v/>
      </c>
      <c r="L296">
        <f>'DATA DASH'!L296</f>
        <v/>
      </c>
      <c r="M296">
        <f>'DATA DASH'!M296</f>
        <v/>
      </c>
    </row>
    <row r="297">
      <c r="A297">
        <f>'DATA DASH'!A297</f>
        <v/>
      </c>
      <c r="B297">
        <f>'DATA DASH'!B297</f>
        <v/>
      </c>
      <c r="C297">
        <f>'DATA DASH'!C297</f>
        <v/>
      </c>
      <c r="D297">
        <f>'DATA DASH'!D297</f>
        <v/>
      </c>
      <c r="E297">
        <f>'DATA DASH'!E297</f>
        <v/>
      </c>
      <c r="F297">
        <f>'DATA DASH'!F297</f>
        <v/>
      </c>
      <c r="G297">
        <f>'DATA DASH'!G297</f>
        <v/>
      </c>
      <c r="H297">
        <f>'DATA DASH'!H297</f>
        <v/>
      </c>
      <c r="I297">
        <f>'DATA DASH'!I297</f>
        <v/>
      </c>
      <c r="J297">
        <f>'DATA DASH'!J297</f>
        <v/>
      </c>
      <c r="K297">
        <f>'DATA DASH'!K297</f>
        <v/>
      </c>
      <c r="L297">
        <f>'DATA DASH'!L297</f>
        <v/>
      </c>
      <c r="M297">
        <f>'DATA DASH'!M297</f>
        <v/>
      </c>
    </row>
    <row r="298">
      <c r="A298">
        <f>'DATA DASH'!A298</f>
        <v/>
      </c>
      <c r="B298">
        <f>'DATA DASH'!B298</f>
        <v/>
      </c>
      <c r="C298">
        <f>'DATA DASH'!C298</f>
        <v/>
      </c>
      <c r="D298">
        <f>'DATA DASH'!D298</f>
        <v/>
      </c>
      <c r="E298">
        <f>'DATA DASH'!E298</f>
        <v/>
      </c>
      <c r="F298">
        <f>'DATA DASH'!F298</f>
        <v/>
      </c>
      <c r="G298">
        <f>'DATA DASH'!G298</f>
        <v/>
      </c>
      <c r="H298">
        <f>'DATA DASH'!H298</f>
        <v/>
      </c>
      <c r="I298">
        <f>'DATA DASH'!I298</f>
        <v/>
      </c>
      <c r="J298">
        <f>'DATA DASH'!J298</f>
        <v/>
      </c>
      <c r="K298">
        <f>'DATA DASH'!K298</f>
        <v/>
      </c>
      <c r="L298">
        <f>'DATA DASH'!L298</f>
        <v/>
      </c>
      <c r="M298">
        <f>'DATA DASH'!M298</f>
        <v/>
      </c>
    </row>
    <row r="299">
      <c r="A299">
        <f>'DATA DASH'!A299</f>
        <v/>
      </c>
      <c r="B299">
        <f>'DATA DASH'!B299</f>
        <v/>
      </c>
      <c r="C299">
        <f>'DATA DASH'!C299</f>
        <v/>
      </c>
      <c r="D299">
        <f>'DATA DASH'!D299</f>
        <v/>
      </c>
      <c r="E299">
        <f>'DATA DASH'!E299</f>
        <v/>
      </c>
      <c r="F299">
        <f>'DATA DASH'!F299</f>
        <v/>
      </c>
      <c r="G299">
        <f>'DATA DASH'!G299</f>
        <v/>
      </c>
      <c r="H299">
        <f>'DATA DASH'!H299</f>
        <v/>
      </c>
      <c r="I299">
        <f>'DATA DASH'!I299</f>
        <v/>
      </c>
      <c r="J299">
        <f>'DATA DASH'!J299</f>
        <v/>
      </c>
      <c r="K299">
        <f>'DATA DASH'!K299</f>
        <v/>
      </c>
      <c r="L299">
        <f>'DATA DASH'!L299</f>
        <v/>
      </c>
      <c r="M299">
        <f>'DATA DASH'!M299</f>
        <v/>
      </c>
    </row>
    <row r="300">
      <c r="A300">
        <f>'DATA DASH'!A300</f>
        <v/>
      </c>
      <c r="B300">
        <f>'DATA DASH'!B300</f>
        <v/>
      </c>
      <c r="C300">
        <f>'DATA DASH'!C300</f>
        <v/>
      </c>
      <c r="D300">
        <f>'DATA DASH'!D300</f>
        <v/>
      </c>
      <c r="E300">
        <f>'DATA DASH'!E300</f>
        <v/>
      </c>
      <c r="F300">
        <f>'DATA DASH'!F300</f>
        <v/>
      </c>
      <c r="G300">
        <f>'DATA DASH'!G300</f>
        <v/>
      </c>
      <c r="H300">
        <f>'DATA DASH'!H300</f>
        <v/>
      </c>
      <c r="I300">
        <f>'DATA DASH'!I300</f>
        <v/>
      </c>
      <c r="J300">
        <f>'DATA DASH'!J300</f>
        <v/>
      </c>
      <c r="K300">
        <f>'DATA DASH'!K300</f>
        <v/>
      </c>
      <c r="L300">
        <f>'DATA DASH'!L300</f>
        <v/>
      </c>
      <c r="M300">
        <f>'DATA DASH'!M300</f>
        <v/>
      </c>
    </row>
    <row r="301">
      <c r="A301">
        <f>'DATA DASH'!A301</f>
        <v/>
      </c>
      <c r="B301">
        <f>'DATA DASH'!B301</f>
        <v/>
      </c>
      <c r="C301">
        <f>'DATA DASH'!C301</f>
        <v/>
      </c>
      <c r="D301">
        <f>'DATA DASH'!D301</f>
        <v/>
      </c>
      <c r="E301">
        <f>'DATA DASH'!E301</f>
        <v/>
      </c>
      <c r="F301">
        <f>'DATA DASH'!F301</f>
        <v/>
      </c>
      <c r="G301">
        <f>'DATA DASH'!G301</f>
        <v/>
      </c>
      <c r="H301">
        <f>'DATA DASH'!H301</f>
        <v/>
      </c>
      <c r="I301">
        <f>'DATA DASH'!I301</f>
        <v/>
      </c>
      <c r="J301">
        <f>'DATA DASH'!J301</f>
        <v/>
      </c>
      <c r="K301">
        <f>'DATA DASH'!K301</f>
        <v/>
      </c>
      <c r="L301">
        <f>'DATA DASH'!L301</f>
        <v/>
      </c>
      <c r="M301">
        <f>'DATA DASH'!M301</f>
        <v/>
      </c>
    </row>
    <row r="302">
      <c r="A302">
        <f>'DATA DASH'!A302</f>
        <v/>
      </c>
      <c r="B302">
        <f>'DATA DASH'!B302</f>
        <v/>
      </c>
      <c r="C302">
        <f>'DATA DASH'!C302</f>
        <v/>
      </c>
      <c r="D302">
        <f>'DATA DASH'!D302</f>
        <v/>
      </c>
      <c r="E302">
        <f>'DATA DASH'!E302</f>
        <v/>
      </c>
      <c r="F302">
        <f>'DATA DASH'!F302</f>
        <v/>
      </c>
      <c r="G302">
        <f>'DATA DASH'!G302</f>
        <v/>
      </c>
      <c r="H302">
        <f>'DATA DASH'!H302</f>
        <v/>
      </c>
      <c r="I302">
        <f>'DATA DASH'!I302</f>
        <v/>
      </c>
      <c r="J302">
        <f>'DATA DASH'!J302</f>
        <v/>
      </c>
      <c r="K302">
        <f>'DATA DASH'!K302</f>
        <v/>
      </c>
      <c r="L302">
        <f>'DATA DASH'!L302</f>
        <v/>
      </c>
      <c r="M302">
        <f>'DATA DASH'!M302</f>
        <v/>
      </c>
    </row>
    <row r="303">
      <c r="A303">
        <f>'DATA DASH'!A303</f>
        <v/>
      </c>
      <c r="B303">
        <f>'DATA DASH'!B303</f>
        <v/>
      </c>
      <c r="C303">
        <f>'DATA DASH'!C303</f>
        <v/>
      </c>
      <c r="D303">
        <f>'DATA DASH'!D303</f>
        <v/>
      </c>
      <c r="E303">
        <f>'DATA DASH'!E303</f>
        <v/>
      </c>
      <c r="F303">
        <f>'DATA DASH'!F303</f>
        <v/>
      </c>
      <c r="G303">
        <f>'DATA DASH'!G303</f>
        <v/>
      </c>
      <c r="H303">
        <f>'DATA DASH'!H303</f>
        <v/>
      </c>
      <c r="I303">
        <f>'DATA DASH'!I303</f>
        <v/>
      </c>
      <c r="J303">
        <f>'DATA DASH'!J303</f>
        <v/>
      </c>
      <c r="K303">
        <f>'DATA DASH'!K303</f>
        <v/>
      </c>
      <c r="L303">
        <f>'DATA DASH'!L303</f>
        <v/>
      </c>
      <c r="M303">
        <f>'DATA DASH'!M303</f>
        <v/>
      </c>
    </row>
    <row r="304">
      <c r="A304">
        <f>'DATA DASH'!A304</f>
        <v/>
      </c>
      <c r="B304">
        <f>'DATA DASH'!B304</f>
        <v/>
      </c>
      <c r="C304">
        <f>'DATA DASH'!C304</f>
        <v/>
      </c>
      <c r="D304">
        <f>'DATA DASH'!D304</f>
        <v/>
      </c>
      <c r="E304">
        <f>'DATA DASH'!E304</f>
        <v/>
      </c>
      <c r="F304">
        <f>'DATA DASH'!F304</f>
        <v/>
      </c>
      <c r="G304">
        <f>'DATA DASH'!G304</f>
        <v/>
      </c>
      <c r="H304">
        <f>'DATA DASH'!H304</f>
        <v/>
      </c>
      <c r="I304">
        <f>'DATA DASH'!I304</f>
        <v/>
      </c>
      <c r="J304">
        <f>'DATA DASH'!J304</f>
        <v/>
      </c>
      <c r="K304">
        <f>'DATA DASH'!K304</f>
        <v/>
      </c>
      <c r="L304">
        <f>'DATA DASH'!L304</f>
        <v/>
      </c>
      <c r="M304">
        <f>'DATA DASH'!M304</f>
        <v/>
      </c>
    </row>
    <row r="305">
      <c r="A305">
        <f>'DATA DASH'!A305</f>
        <v/>
      </c>
      <c r="B305">
        <f>'DATA DASH'!B305</f>
        <v/>
      </c>
      <c r="C305">
        <f>'DATA DASH'!C305</f>
        <v/>
      </c>
      <c r="D305">
        <f>'DATA DASH'!D305</f>
        <v/>
      </c>
      <c r="E305">
        <f>'DATA DASH'!E305</f>
        <v/>
      </c>
      <c r="F305">
        <f>'DATA DASH'!F305</f>
        <v/>
      </c>
      <c r="G305">
        <f>'DATA DASH'!G305</f>
        <v/>
      </c>
      <c r="H305">
        <f>'DATA DASH'!H305</f>
        <v/>
      </c>
      <c r="I305">
        <f>'DATA DASH'!I305</f>
        <v/>
      </c>
      <c r="J305">
        <f>'DATA DASH'!J305</f>
        <v/>
      </c>
      <c r="K305">
        <f>'DATA DASH'!K305</f>
        <v/>
      </c>
      <c r="L305">
        <f>'DATA DASH'!L305</f>
        <v/>
      </c>
      <c r="M305">
        <f>'DATA DASH'!M305</f>
        <v/>
      </c>
    </row>
    <row r="306">
      <c r="A306">
        <f>'DATA DASH'!A306</f>
        <v/>
      </c>
      <c r="B306">
        <f>'DATA DASH'!B306</f>
        <v/>
      </c>
      <c r="C306">
        <f>'DATA DASH'!C306</f>
        <v/>
      </c>
      <c r="D306">
        <f>'DATA DASH'!D306</f>
        <v/>
      </c>
      <c r="E306">
        <f>'DATA DASH'!E306</f>
        <v/>
      </c>
      <c r="F306">
        <f>'DATA DASH'!F306</f>
        <v/>
      </c>
      <c r="G306">
        <f>'DATA DASH'!G306</f>
        <v/>
      </c>
      <c r="H306">
        <f>'DATA DASH'!H306</f>
        <v/>
      </c>
      <c r="I306">
        <f>'DATA DASH'!I306</f>
        <v/>
      </c>
      <c r="J306">
        <f>'DATA DASH'!J306</f>
        <v/>
      </c>
      <c r="K306">
        <f>'DATA DASH'!K306</f>
        <v/>
      </c>
      <c r="L306">
        <f>'DATA DASH'!L306</f>
        <v/>
      </c>
      <c r="M306">
        <f>'DATA DASH'!M306</f>
        <v/>
      </c>
    </row>
    <row r="307">
      <c r="A307">
        <f>'DATA DASH'!A307</f>
        <v/>
      </c>
      <c r="B307">
        <f>'DATA DASH'!B307</f>
        <v/>
      </c>
      <c r="C307">
        <f>'DATA DASH'!C307</f>
        <v/>
      </c>
      <c r="D307">
        <f>'DATA DASH'!D307</f>
        <v/>
      </c>
      <c r="E307">
        <f>'DATA DASH'!E307</f>
        <v/>
      </c>
      <c r="F307">
        <f>'DATA DASH'!F307</f>
        <v/>
      </c>
      <c r="G307">
        <f>'DATA DASH'!G307</f>
        <v/>
      </c>
      <c r="H307">
        <f>'DATA DASH'!H307</f>
        <v/>
      </c>
      <c r="I307">
        <f>'DATA DASH'!I307</f>
        <v/>
      </c>
      <c r="J307">
        <f>'DATA DASH'!J307</f>
        <v/>
      </c>
      <c r="K307">
        <f>'DATA DASH'!K307</f>
        <v/>
      </c>
      <c r="L307">
        <f>'DATA DASH'!L307</f>
        <v/>
      </c>
      <c r="M307">
        <f>'DATA DASH'!M307</f>
        <v/>
      </c>
    </row>
    <row r="308">
      <c r="A308">
        <f>'DATA DASH'!A308</f>
        <v/>
      </c>
      <c r="B308">
        <f>'DATA DASH'!B308</f>
        <v/>
      </c>
      <c r="C308">
        <f>'DATA DASH'!C308</f>
        <v/>
      </c>
      <c r="D308">
        <f>'DATA DASH'!D308</f>
        <v/>
      </c>
      <c r="E308">
        <f>'DATA DASH'!E308</f>
        <v/>
      </c>
      <c r="F308">
        <f>'DATA DASH'!F308</f>
        <v/>
      </c>
      <c r="G308">
        <f>'DATA DASH'!G308</f>
        <v/>
      </c>
      <c r="H308">
        <f>'DATA DASH'!H308</f>
        <v/>
      </c>
      <c r="I308">
        <f>'DATA DASH'!I308</f>
        <v/>
      </c>
      <c r="J308">
        <f>'DATA DASH'!J308</f>
        <v/>
      </c>
      <c r="K308">
        <f>'DATA DASH'!K308</f>
        <v/>
      </c>
      <c r="L308">
        <f>'DATA DASH'!L308</f>
        <v/>
      </c>
      <c r="M308">
        <f>'DATA DASH'!M308</f>
        <v/>
      </c>
    </row>
    <row r="309">
      <c r="A309">
        <f>'DATA DASH'!A309</f>
        <v/>
      </c>
      <c r="B309">
        <f>'DATA DASH'!B309</f>
        <v/>
      </c>
      <c r="C309">
        <f>'DATA DASH'!C309</f>
        <v/>
      </c>
      <c r="D309">
        <f>'DATA DASH'!D309</f>
        <v/>
      </c>
      <c r="E309">
        <f>'DATA DASH'!E309</f>
        <v/>
      </c>
      <c r="F309">
        <f>'DATA DASH'!F309</f>
        <v/>
      </c>
      <c r="G309">
        <f>'DATA DASH'!G309</f>
        <v/>
      </c>
      <c r="H309">
        <f>'DATA DASH'!H309</f>
        <v/>
      </c>
      <c r="I309">
        <f>'DATA DASH'!I309</f>
        <v/>
      </c>
      <c r="J309">
        <f>'DATA DASH'!J309</f>
        <v/>
      </c>
      <c r="K309">
        <f>'DATA DASH'!K309</f>
        <v/>
      </c>
      <c r="L309">
        <f>'DATA DASH'!L309</f>
        <v/>
      </c>
      <c r="M309">
        <f>'DATA DASH'!M309</f>
        <v/>
      </c>
    </row>
    <row r="310">
      <c r="A310">
        <f>'DATA DASH'!A310</f>
        <v/>
      </c>
      <c r="B310">
        <f>'DATA DASH'!B310</f>
        <v/>
      </c>
      <c r="C310">
        <f>'DATA DASH'!C310</f>
        <v/>
      </c>
      <c r="D310">
        <f>'DATA DASH'!D310</f>
        <v/>
      </c>
      <c r="E310">
        <f>'DATA DASH'!E310</f>
        <v/>
      </c>
      <c r="F310">
        <f>'DATA DASH'!F310</f>
        <v/>
      </c>
      <c r="G310">
        <f>'DATA DASH'!G310</f>
        <v/>
      </c>
      <c r="H310">
        <f>'DATA DASH'!H310</f>
        <v/>
      </c>
      <c r="I310">
        <f>'DATA DASH'!I310</f>
        <v/>
      </c>
      <c r="J310">
        <f>'DATA DASH'!J310</f>
        <v/>
      </c>
      <c r="K310">
        <f>'DATA DASH'!K310</f>
        <v/>
      </c>
      <c r="L310">
        <f>'DATA DASH'!L310</f>
        <v/>
      </c>
      <c r="M310">
        <f>'DATA DASH'!M310</f>
        <v/>
      </c>
    </row>
    <row r="311">
      <c r="A311">
        <f>'DATA DASH'!A311</f>
        <v/>
      </c>
      <c r="B311">
        <f>'DATA DASH'!B311</f>
        <v/>
      </c>
      <c r="C311">
        <f>'DATA DASH'!C311</f>
        <v/>
      </c>
      <c r="D311">
        <f>'DATA DASH'!D311</f>
        <v/>
      </c>
      <c r="E311">
        <f>'DATA DASH'!E311</f>
        <v/>
      </c>
      <c r="F311">
        <f>'DATA DASH'!F311</f>
        <v/>
      </c>
      <c r="G311">
        <f>'DATA DASH'!G311</f>
        <v/>
      </c>
      <c r="H311">
        <f>'DATA DASH'!H311</f>
        <v/>
      </c>
      <c r="I311">
        <f>'DATA DASH'!I311</f>
        <v/>
      </c>
      <c r="J311">
        <f>'DATA DASH'!J311</f>
        <v/>
      </c>
      <c r="K311">
        <f>'DATA DASH'!K311</f>
        <v/>
      </c>
      <c r="L311">
        <f>'DATA DASH'!L311</f>
        <v/>
      </c>
      <c r="M311">
        <f>'DATA DASH'!M311</f>
        <v/>
      </c>
    </row>
    <row r="312">
      <c r="A312">
        <f>'DATA DASH'!A312</f>
        <v/>
      </c>
      <c r="B312">
        <f>'DATA DASH'!B312</f>
        <v/>
      </c>
      <c r="C312">
        <f>'DATA DASH'!C312</f>
        <v/>
      </c>
      <c r="D312">
        <f>'DATA DASH'!D312</f>
        <v/>
      </c>
      <c r="E312">
        <f>'DATA DASH'!E312</f>
        <v/>
      </c>
      <c r="F312">
        <f>'DATA DASH'!F312</f>
        <v/>
      </c>
      <c r="G312">
        <f>'DATA DASH'!G312</f>
        <v/>
      </c>
      <c r="H312">
        <f>'DATA DASH'!H312</f>
        <v/>
      </c>
      <c r="I312">
        <f>'DATA DASH'!I312</f>
        <v/>
      </c>
      <c r="J312">
        <f>'DATA DASH'!J312</f>
        <v/>
      </c>
      <c r="K312">
        <f>'DATA DASH'!K312</f>
        <v/>
      </c>
      <c r="L312">
        <f>'DATA DASH'!L312</f>
        <v/>
      </c>
      <c r="M312">
        <f>'DATA DASH'!M312</f>
        <v/>
      </c>
    </row>
    <row r="313">
      <c r="A313">
        <f>'DATA DASH'!A313</f>
        <v/>
      </c>
      <c r="B313">
        <f>'DATA DASH'!B313</f>
        <v/>
      </c>
      <c r="C313">
        <f>'DATA DASH'!C313</f>
        <v/>
      </c>
      <c r="D313">
        <f>'DATA DASH'!D313</f>
        <v/>
      </c>
      <c r="E313">
        <f>'DATA DASH'!E313</f>
        <v/>
      </c>
      <c r="F313">
        <f>'DATA DASH'!F313</f>
        <v/>
      </c>
      <c r="G313">
        <f>'DATA DASH'!G313</f>
        <v/>
      </c>
      <c r="H313">
        <f>'DATA DASH'!H313</f>
        <v/>
      </c>
      <c r="I313">
        <f>'DATA DASH'!I313</f>
        <v/>
      </c>
      <c r="J313">
        <f>'DATA DASH'!J313</f>
        <v/>
      </c>
      <c r="K313">
        <f>'DATA DASH'!K313</f>
        <v/>
      </c>
      <c r="L313">
        <f>'DATA DASH'!L313</f>
        <v/>
      </c>
      <c r="M313">
        <f>'DATA DASH'!M313</f>
        <v/>
      </c>
    </row>
    <row r="314">
      <c r="A314">
        <f>'DATA DASH'!A314</f>
        <v/>
      </c>
      <c r="B314">
        <f>'DATA DASH'!B314</f>
        <v/>
      </c>
      <c r="C314">
        <f>'DATA DASH'!C314</f>
        <v/>
      </c>
      <c r="D314">
        <f>'DATA DASH'!D314</f>
        <v/>
      </c>
      <c r="E314">
        <f>'DATA DASH'!E314</f>
        <v/>
      </c>
      <c r="F314">
        <f>'DATA DASH'!F314</f>
        <v/>
      </c>
      <c r="G314">
        <f>'DATA DASH'!G314</f>
        <v/>
      </c>
      <c r="H314">
        <f>'DATA DASH'!H314</f>
        <v/>
      </c>
      <c r="I314">
        <f>'DATA DASH'!I314</f>
        <v/>
      </c>
      <c r="J314">
        <f>'DATA DASH'!J314</f>
        <v/>
      </c>
      <c r="K314">
        <f>'DATA DASH'!K314</f>
        <v/>
      </c>
      <c r="L314">
        <f>'DATA DASH'!L314</f>
        <v/>
      </c>
      <c r="M314">
        <f>'DATA DASH'!M314</f>
        <v/>
      </c>
    </row>
    <row r="315">
      <c r="A315">
        <f>'DATA DASH'!A315</f>
        <v/>
      </c>
      <c r="B315">
        <f>'DATA DASH'!B315</f>
        <v/>
      </c>
      <c r="C315">
        <f>'DATA DASH'!C315</f>
        <v/>
      </c>
      <c r="D315">
        <f>'DATA DASH'!D315</f>
        <v/>
      </c>
      <c r="E315">
        <f>'DATA DASH'!E315</f>
        <v/>
      </c>
      <c r="F315">
        <f>'DATA DASH'!F315</f>
        <v/>
      </c>
      <c r="G315">
        <f>'DATA DASH'!G315</f>
        <v/>
      </c>
      <c r="H315">
        <f>'DATA DASH'!H315</f>
        <v/>
      </c>
      <c r="I315">
        <f>'DATA DASH'!I315</f>
        <v/>
      </c>
      <c r="J315">
        <f>'DATA DASH'!J315</f>
        <v/>
      </c>
      <c r="K315">
        <f>'DATA DASH'!K315</f>
        <v/>
      </c>
      <c r="L315">
        <f>'DATA DASH'!L315</f>
        <v/>
      </c>
      <c r="M315">
        <f>'DATA DASH'!M315</f>
        <v/>
      </c>
    </row>
    <row r="316">
      <c r="A316">
        <f>'DATA DASH'!A316</f>
        <v/>
      </c>
      <c r="B316">
        <f>'DATA DASH'!B316</f>
        <v/>
      </c>
      <c r="C316">
        <f>'DATA DASH'!C316</f>
        <v/>
      </c>
      <c r="D316">
        <f>'DATA DASH'!D316</f>
        <v/>
      </c>
      <c r="E316">
        <f>'DATA DASH'!E316</f>
        <v/>
      </c>
      <c r="F316">
        <f>'DATA DASH'!F316</f>
        <v/>
      </c>
      <c r="G316">
        <f>'DATA DASH'!G316</f>
        <v/>
      </c>
      <c r="H316">
        <f>'DATA DASH'!H316</f>
        <v/>
      </c>
      <c r="I316">
        <f>'DATA DASH'!I316</f>
        <v/>
      </c>
      <c r="J316">
        <f>'DATA DASH'!J316</f>
        <v/>
      </c>
      <c r="K316">
        <f>'DATA DASH'!K316</f>
        <v/>
      </c>
      <c r="L316">
        <f>'DATA DASH'!L316</f>
        <v/>
      </c>
      <c r="M316">
        <f>'DATA DASH'!M316</f>
        <v/>
      </c>
    </row>
    <row r="317">
      <c r="A317">
        <f>'DATA DASH'!A317</f>
        <v/>
      </c>
      <c r="B317">
        <f>'DATA DASH'!B317</f>
        <v/>
      </c>
      <c r="C317">
        <f>'DATA DASH'!C317</f>
        <v/>
      </c>
      <c r="D317">
        <f>'DATA DASH'!D317</f>
        <v/>
      </c>
      <c r="E317">
        <f>'DATA DASH'!E317</f>
        <v/>
      </c>
      <c r="F317">
        <f>'DATA DASH'!F317</f>
        <v/>
      </c>
      <c r="G317">
        <f>'DATA DASH'!G317</f>
        <v/>
      </c>
      <c r="H317">
        <f>'DATA DASH'!H317</f>
        <v/>
      </c>
      <c r="I317">
        <f>'DATA DASH'!I317</f>
        <v/>
      </c>
      <c r="J317">
        <f>'DATA DASH'!J317</f>
        <v/>
      </c>
      <c r="K317">
        <f>'DATA DASH'!K317</f>
        <v/>
      </c>
      <c r="L317">
        <f>'DATA DASH'!L317</f>
        <v/>
      </c>
      <c r="M317">
        <f>'DATA DASH'!M317</f>
        <v/>
      </c>
    </row>
    <row r="318">
      <c r="A318">
        <f>'DATA DASH'!A318</f>
        <v/>
      </c>
      <c r="B318">
        <f>'DATA DASH'!B318</f>
        <v/>
      </c>
      <c r="C318">
        <f>'DATA DASH'!C318</f>
        <v/>
      </c>
      <c r="D318">
        <f>'DATA DASH'!D318</f>
        <v/>
      </c>
      <c r="E318">
        <f>'DATA DASH'!E318</f>
        <v/>
      </c>
      <c r="F318">
        <f>'DATA DASH'!F318</f>
        <v/>
      </c>
      <c r="G318">
        <f>'DATA DASH'!G318</f>
        <v/>
      </c>
      <c r="H318">
        <f>'DATA DASH'!H318</f>
        <v/>
      </c>
      <c r="I318">
        <f>'DATA DASH'!I318</f>
        <v/>
      </c>
      <c r="J318">
        <f>'DATA DASH'!J318</f>
        <v/>
      </c>
      <c r="K318">
        <f>'DATA DASH'!K318</f>
        <v/>
      </c>
      <c r="L318">
        <f>'DATA DASH'!L318</f>
        <v/>
      </c>
      <c r="M318">
        <f>'DATA DASH'!M318</f>
        <v/>
      </c>
    </row>
    <row r="319">
      <c r="A319">
        <f>'DATA DASH'!A319</f>
        <v/>
      </c>
      <c r="B319">
        <f>'DATA DASH'!B319</f>
        <v/>
      </c>
      <c r="C319">
        <f>'DATA DASH'!C319</f>
        <v/>
      </c>
      <c r="D319">
        <f>'DATA DASH'!D319</f>
        <v/>
      </c>
      <c r="E319">
        <f>'DATA DASH'!E319</f>
        <v/>
      </c>
      <c r="F319">
        <f>'DATA DASH'!F319</f>
        <v/>
      </c>
      <c r="G319">
        <f>'DATA DASH'!G319</f>
        <v/>
      </c>
      <c r="H319">
        <f>'DATA DASH'!H319</f>
        <v/>
      </c>
      <c r="I319">
        <f>'DATA DASH'!I319</f>
        <v/>
      </c>
      <c r="J319">
        <f>'DATA DASH'!J319</f>
        <v/>
      </c>
      <c r="K319">
        <f>'DATA DASH'!K319</f>
        <v/>
      </c>
      <c r="L319">
        <f>'DATA DASH'!L319</f>
        <v/>
      </c>
      <c r="M319">
        <f>'DATA DASH'!M319</f>
        <v/>
      </c>
    </row>
    <row r="320">
      <c r="A320">
        <f>'DATA DASH'!A320</f>
        <v/>
      </c>
      <c r="B320">
        <f>'DATA DASH'!B320</f>
        <v/>
      </c>
      <c r="C320">
        <f>'DATA DASH'!C320</f>
        <v/>
      </c>
      <c r="D320">
        <f>'DATA DASH'!D320</f>
        <v/>
      </c>
      <c r="E320">
        <f>'DATA DASH'!E320</f>
        <v/>
      </c>
      <c r="F320">
        <f>'DATA DASH'!F320</f>
        <v/>
      </c>
      <c r="G320">
        <f>'DATA DASH'!G320</f>
        <v/>
      </c>
      <c r="H320">
        <f>'DATA DASH'!H320</f>
        <v/>
      </c>
      <c r="I320">
        <f>'DATA DASH'!I320</f>
        <v/>
      </c>
      <c r="J320">
        <f>'DATA DASH'!J320</f>
        <v/>
      </c>
      <c r="K320">
        <f>'DATA DASH'!K320</f>
        <v/>
      </c>
      <c r="L320">
        <f>'DATA DASH'!L320</f>
        <v/>
      </c>
      <c r="M320">
        <f>'DATA DASH'!M320</f>
        <v/>
      </c>
    </row>
    <row r="321">
      <c r="A321">
        <f>'DATA DASH'!A321</f>
        <v/>
      </c>
      <c r="B321">
        <f>'DATA DASH'!B321</f>
        <v/>
      </c>
      <c r="C321">
        <f>'DATA DASH'!C321</f>
        <v/>
      </c>
      <c r="D321">
        <f>'DATA DASH'!D321</f>
        <v/>
      </c>
      <c r="E321">
        <f>'DATA DASH'!E321</f>
        <v/>
      </c>
      <c r="F321">
        <f>'DATA DASH'!F321</f>
        <v/>
      </c>
      <c r="G321">
        <f>'DATA DASH'!G321</f>
        <v/>
      </c>
      <c r="H321">
        <f>'DATA DASH'!H321</f>
        <v/>
      </c>
      <c r="I321">
        <f>'DATA DASH'!I321</f>
        <v/>
      </c>
      <c r="J321">
        <f>'DATA DASH'!J321</f>
        <v/>
      </c>
      <c r="K321">
        <f>'DATA DASH'!K321</f>
        <v/>
      </c>
      <c r="L321">
        <f>'DATA DASH'!L321</f>
        <v/>
      </c>
      <c r="M321">
        <f>'DATA DASH'!M321</f>
        <v/>
      </c>
    </row>
    <row r="322">
      <c r="A322">
        <f>'DATA DASH'!A322</f>
        <v/>
      </c>
      <c r="B322">
        <f>'DATA DASH'!B322</f>
        <v/>
      </c>
      <c r="C322">
        <f>'DATA DASH'!C322</f>
        <v/>
      </c>
      <c r="D322">
        <f>'DATA DASH'!D322</f>
        <v/>
      </c>
      <c r="E322">
        <f>'DATA DASH'!E322</f>
        <v/>
      </c>
      <c r="F322">
        <f>'DATA DASH'!F322</f>
        <v/>
      </c>
      <c r="G322">
        <f>'DATA DASH'!G322</f>
        <v/>
      </c>
      <c r="H322">
        <f>'DATA DASH'!H322</f>
        <v/>
      </c>
      <c r="I322">
        <f>'DATA DASH'!I322</f>
        <v/>
      </c>
      <c r="J322">
        <f>'DATA DASH'!J322</f>
        <v/>
      </c>
      <c r="K322">
        <f>'DATA DASH'!K322</f>
        <v/>
      </c>
      <c r="L322">
        <f>'DATA DASH'!L322</f>
        <v/>
      </c>
      <c r="M322">
        <f>'DATA DASH'!M322</f>
        <v/>
      </c>
    </row>
    <row r="323">
      <c r="A323">
        <f>'DATA DASH'!A323</f>
        <v/>
      </c>
      <c r="B323">
        <f>'DATA DASH'!B323</f>
        <v/>
      </c>
      <c r="C323">
        <f>'DATA DASH'!C323</f>
        <v/>
      </c>
      <c r="D323">
        <f>'DATA DASH'!D323</f>
        <v/>
      </c>
      <c r="E323">
        <f>'DATA DASH'!E323</f>
        <v/>
      </c>
      <c r="F323">
        <f>'DATA DASH'!F323</f>
        <v/>
      </c>
      <c r="G323">
        <f>'DATA DASH'!G323</f>
        <v/>
      </c>
      <c r="H323">
        <f>'DATA DASH'!H323</f>
        <v/>
      </c>
      <c r="I323">
        <f>'DATA DASH'!I323</f>
        <v/>
      </c>
      <c r="J323">
        <f>'DATA DASH'!J323</f>
        <v/>
      </c>
      <c r="K323">
        <f>'DATA DASH'!K323</f>
        <v/>
      </c>
      <c r="L323">
        <f>'DATA DASH'!L323</f>
        <v/>
      </c>
      <c r="M323">
        <f>'DATA DASH'!M323</f>
        <v/>
      </c>
    </row>
    <row r="324">
      <c r="A324">
        <f>'DATA DASH'!A324</f>
        <v/>
      </c>
      <c r="B324">
        <f>'DATA DASH'!B324</f>
        <v/>
      </c>
      <c r="C324">
        <f>'DATA DASH'!C324</f>
        <v/>
      </c>
      <c r="D324">
        <f>'DATA DASH'!D324</f>
        <v/>
      </c>
      <c r="E324">
        <f>'DATA DASH'!E324</f>
        <v/>
      </c>
      <c r="F324">
        <f>'DATA DASH'!F324</f>
        <v/>
      </c>
      <c r="G324">
        <f>'DATA DASH'!G324</f>
        <v/>
      </c>
      <c r="H324">
        <f>'DATA DASH'!H324</f>
        <v/>
      </c>
      <c r="I324">
        <f>'DATA DASH'!I324</f>
        <v/>
      </c>
      <c r="J324">
        <f>'DATA DASH'!J324</f>
        <v/>
      </c>
      <c r="K324">
        <f>'DATA DASH'!K324</f>
        <v/>
      </c>
      <c r="L324">
        <f>'DATA DASH'!L324</f>
        <v/>
      </c>
      <c r="M324">
        <f>'DATA DASH'!M324</f>
        <v/>
      </c>
    </row>
    <row r="325">
      <c r="A325">
        <f>'DATA DASH'!A325</f>
        <v/>
      </c>
      <c r="B325">
        <f>'DATA DASH'!B325</f>
        <v/>
      </c>
      <c r="C325">
        <f>'DATA DASH'!C325</f>
        <v/>
      </c>
      <c r="D325">
        <f>'DATA DASH'!D325</f>
        <v/>
      </c>
      <c r="E325">
        <f>'DATA DASH'!E325</f>
        <v/>
      </c>
      <c r="F325">
        <f>'DATA DASH'!F325</f>
        <v/>
      </c>
      <c r="G325">
        <f>'DATA DASH'!G325</f>
        <v/>
      </c>
      <c r="H325">
        <f>'DATA DASH'!H325</f>
        <v/>
      </c>
      <c r="I325">
        <f>'DATA DASH'!I325</f>
        <v/>
      </c>
      <c r="J325">
        <f>'DATA DASH'!J325</f>
        <v/>
      </c>
      <c r="K325">
        <f>'DATA DASH'!K325</f>
        <v/>
      </c>
      <c r="L325">
        <f>'DATA DASH'!L325</f>
        <v/>
      </c>
      <c r="M325">
        <f>'DATA DASH'!M325</f>
        <v/>
      </c>
    </row>
    <row r="326">
      <c r="A326">
        <f>'DATA DASH'!A326</f>
        <v/>
      </c>
      <c r="B326">
        <f>'DATA DASH'!B326</f>
        <v/>
      </c>
      <c r="C326">
        <f>'DATA DASH'!C326</f>
        <v/>
      </c>
      <c r="D326">
        <f>'DATA DASH'!D326</f>
        <v/>
      </c>
      <c r="E326">
        <f>'DATA DASH'!E326</f>
        <v/>
      </c>
      <c r="F326">
        <f>'DATA DASH'!F326</f>
        <v/>
      </c>
      <c r="G326">
        <f>'DATA DASH'!G326</f>
        <v/>
      </c>
      <c r="H326">
        <f>'DATA DASH'!H326</f>
        <v/>
      </c>
      <c r="I326">
        <f>'DATA DASH'!I326</f>
        <v/>
      </c>
      <c r="J326">
        <f>'DATA DASH'!J326</f>
        <v/>
      </c>
      <c r="K326">
        <f>'DATA DASH'!K326</f>
        <v/>
      </c>
      <c r="L326">
        <f>'DATA DASH'!L326</f>
        <v/>
      </c>
      <c r="M326">
        <f>'DATA DASH'!M326</f>
        <v/>
      </c>
    </row>
    <row r="327">
      <c r="A327">
        <f>'DATA DASH'!A327</f>
        <v/>
      </c>
      <c r="B327">
        <f>'DATA DASH'!B327</f>
        <v/>
      </c>
      <c r="C327">
        <f>'DATA DASH'!C327</f>
        <v/>
      </c>
      <c r="D327">
        <f>'DATA DASH'!D327</f>
        <v/>
      </c>
      <c r="E327">
        <f>'DATA DASH'!E327</f>
        <v/>
      </c>
      <c r="F327">
        <f>'DATA DASH'!F327</f>
        <v/>
      </c>
      <c r="G327">
        <f>'DATA DASH'!G327</f>
        <v/>
      </c>
      <c r="H327">
        <f>'DATA DASH'!H327</f>
        <v/>
      </c>
      <c r="I327">
        <f>'DATA DASH'!I327</f>
        <v/>
      </c>
      <c r="J327">
        <f>'DATA DASH'!J327</f>
        <v/>
      </c>
      <c r="K327">
        <f>'DATA DASH'!K327</f>
        <v/>
      </c>
      <c r="L327">
        <f>'DATA DASH'!L327</f>
        <v/>
      </c>
      <c r="M327">
        <f>'DATA DASH'!M327</f>
        <v/>
      </c>
    </row>
    <row r="328">
      <c r="A328">
        <f>'DATA DASH'!A328</f>
        <v/>
      </c>
      <c r="B328">
        <f>'DATA DASH'!B328</f>
        <v/>
      </c>
      <c r="C328">
        <f>'DATA DASH'!C328</f>
        <v/>
      </c>
      <c r="D328">
        <f>'DATA DASH'!D328</f>
        <v/>
      </c>
      <c r="E328">
        <f>'DATA DASH'!E328</f>
        <v/>
      </c>
      <c r="F328">
        <f>'DATA DASH'!F328</f>
        <v/>
      </c>
      <c r="G328">
        <f>'DATA DASH'!G328</f>
        <v/>
      </c>
      <c r="H328">
        <f>'DATA DASH'!H328</f>
        <v/>
      </c>
      <c r="I328">
        <f>'DATA DASH'!I328</f>
        <v/>
      </c>
      <c r="J328">
        <f>'DATA DASH'!J328</f>
        <v/>
      </c>
      <c r="K328">
        <f>'DATA DASH'!K328</f>
        <v/>
      </c>
      <c r="L328">
        <f>'DATA DASH'!L328</f>
        <v/>
      </c>
      <c r="M328">
        <f>'DATA DASH'!M328</f>
        <v/>
      </c>
    </row>
    <row r="329">
      <c r="A329">
        <f>'DATA DASH'!A329</f>
        <v/>
      </c>
      <c r="B329">
        <f>'DATA DASH'!B329</f>
        <v/>
      </c>
      <c r="C329">
        <f>'DATA DASH'!C329</f>
        <v/>
      </c>
      <c r="D329">
        <f>'DATA DASH'!D329</f>
        <v/>
      </c>
      <c r="E329">
        <f>'DATA DASH'!E329</f>
        <v/>
      </c>
      <c r="F329">
        <f>'DATA DASH'!F329</f>
        <v/>
      </c>
      <c r="G329">
        <f>'DATA DASH'!G329</f>
        <v/>
      </c>
      <c r="H329">
        <f>'DATA DASH'!H329</f>
        <v/>
      </c>
      <c r="I329">
        <f>'DATA DASH'!I329</f>
        <v/>
      </c>
      <c r="J329">
        <f>'DATA DASH'!J329</f>
        <v/>
      </c>
      <c r="K329">
        <f>'DATA DASH'!K329</f>
        <v/>
      </c>
      <c r="L329">
        <f>'DATA DASH'!L329</f>
        <v/>
      </c>
      <c r="M329">
        <f>'DATA DASH'!M329</f>
        <v/>
      </c>
    </row>
    <row r="330">
      <c r="A330">
        <f>'DATA DASH'!A330</f>
        <v/>
      </c>
      <c r="B330">
        <f>'DATA DASH'!B330</f>
        <v/>
      </c>
      <c r="C330">
        <f>'DATA DASH'!C330</f>
        <v/>
      </c>
      <c r="D330">
        <f>'DATA DASH'!D330</f>
        <v/>
      </c>
      <c r="E330">
        <f>'DATA DASH'!E330</f>
        <v/>
      </c>
      <c r="F330">
        <f>'DATA DASH'!F330</f>
        <v/>
      </c>
      <c r="G330">
        <f>'DATA DASH'!G330</f>
        <v/>
      </c>
      <c r="H330">
        <f>'DATA DASH'!H330</f>
        <v/>
      </c>
      <c r="I330">
        <f>'DATA DASH'!I330</f>
        <v/>
      </c>
      <c r="J330">
        <f>'DATA DASH'!J330</f>
        <v/>
      </c>
      <c r="K330">
        <f>'DATA DASH'!K330</f>
        <v/>
      </c>
      <c r="L330">
        <f>'DATA DASH'!L330</f>
        <v/>
      </c>
      <c r="M330">
        <f>'DATA DASH'!M330</f>
        <v/>
      </c>
    </row>
    <row r="331">
      <c r="A331">
        <f>'DATA DASH'!A331</f>
        <v/>
      </c>
      <c r="B331">
        <f>'DATA DASH'!B331</f>
        <v/>
      </c>
      <c r="C331">
        <f>'DATA DASH'!C331</f>
        <v/>
      </c>
      <c r="D331">
        <f>'DATA DASH'!D331</f>
        <v/>
      </c>
      <c r="E331">
        <f>'DATA DASH'!E331</f>
        <v/>
      </c>
      <c r="F331">
        <f>'DATA DASH'!F331</f>
        <v/>
      </c>
      <c r="G331">
        <f>'DATA DASH'!G331</f>
        <v/>
      </c>
      <c r="H331">
        <f>'DATA DASH'!H331</f>
        <v/>
      </c>
      <c r="I331">
        <f>'DATA DASH'!I331</f>
        <v/>
      </c>
      <c r="J331">
        <f>'DATA DASH'!J331</f>
        <v/>
      </c>
      <c r="K331">
        <f>'DATA DASH'!K331</f>
        <v/>
      </c>
      <c r="L331">
        <f>'DATA DASH'!L331</f>
        <v/>
      </c>
      <c r="M331">
        <f>'DATA DASH'!M331</f>
        <v/>
      </c>
    </row>
    <row r="332">
      <c r="A332">
        <f>'DATA DASH'!A332</f>
        <v/>
      </c>
      <c r="B332">
        <f>'DATA DASH'!B332</f>
        <v/>
      </c>
      <c r="C332">
        <f>'DATA DASH'!C332</f>
        <v/>
      </c>
      <c r="D332">
        <f>'DATA DASH'!D332</f>
        <v/>
      </c>
      <c r="E332">
        <f>'DATA DASH'!E332</f>
        <v/>
      </c>
      <c r="F332">
        <f>'DATA DASH'!F332</f>
        <v/>
      </c>
      <c r="G332">
        <f>'DATA DASH'!G332</f>
        <v/>
      </c>
      <c r="H332">
        <f>'DATA DASH'!H332</f>
        <v/>
      </c>
      <c r="I332">
        <f>'DATA DASH'!I332</f>
        <v/>
      </c>
      <c r="J332">
        <f>'DATA DASH'!J332</f>
        <v/>
      </c>
      <c r="K332">
        <f>'DATA DASH'!K332</f>
        <v/>
      </c>
      <c r="L332">
        <f>'DATA DASH'!L332</f>
        <v/>
      </c>
      <c r="M332">
        <f>'DATA DASH'!M332</f>
        <v/>
      </c>
    </row>
    <row r="333">
      <c r="A333">
        <f>'DATA DASH'!A333</f>
        <v/>
      </c>
      <c r="B333">
        <f>'DATA DASH'!B333</f>
        <v/>
      </c>
      <c r="C333">
        <f>'DATA DASH'!C333</f>
        <v/>
      </c>
      <c r="D333">
        <f>'DATA DASH'!D333</f>
        <v/>
      </c>
      <c r="E333">
        <f>'DATA DASH'!E333</f>
        <v/>
      </c>
      <c r="F333">
        <f>'DATA DASH'!F333</f>
        <v/>
      </c>
      <c r="G333">
        <f>'DATA DASH'!G333</f>
        <v/>
      </c>
      <c r="H333">
        <f>'DATA DASH'!H333</f>
        <v/>
      </c>
      <c r="I333">
        <f>'DATA DASH'!I333</f>
        <v/>
      </c>
      <c r="J333">
        <f>'DATA DASH'!J333</f>
        <v/>
      </c>
      <c r="K333">
        <f>'DATA DASH'!K333</f>
        <v/>
      </c>
      <c r="L333">
        <f>'DATA DASH'!L333</f>
        <v/>
      </c>
      <c r="M333">
        <f>'DATA DASH'!M333</f>
        <v/>
      </c>
    </row>
    <row r="334">
      <c r="A334">
        <f>'DATA DASH'!A334</f>
        <v/>
      </c>
      <c r="B334">
        <f>'DATA DASH'!B334</f>
        <v/>
      </c>
      <c r="C334">
        <f>'DATA DASH'!C334</f>
        <v/>
      </c>
      <c r="D334">
        <f>'DATA DASH'!D334</f>
        <v/>
      </c>
      <c r="E334">
        <f>'DATA DASH'!E334</f>
        <v/>
      </c>
      <c r="F334">
        <f>'DATA DASH'!F334</f>
        <v/>
      </c>
      <c r="G334">
        <f>'DATA DASH'!G334</f>
        <v/>
      </c>
      <c r="H334">
        <f>'DATA DASH'!H334</f>
        <v/>
      </c>
      <c r="I334">
        <f>'DATA DASH'!I334</f>
        <v/>
      </c>
      <c r="J334">
        <f>'DATA DASH'!J334</f>
        <v/>
      </c>
      <c r="K334">
        <f>'DATA DASH'!K334</f>
        <v/>
      </c>
      <c r="L334">
        <f>'DATA DASH'!L334</f>
        <v/>
      </c>
      <c r="M334">
        <f>'DATA DASH'!M334</f>
        <v/>
      </c>
    </row>
    <row r="335">
      <c r="A335">
        <f>'DATA DASH'!A335</f>
        <v/>
      </c>
      <c r="B335">
        <f>'DATA DASH'!B335</f>
        <v/>
      </c>
      <c r="C335">
        <f>'DATA DASH'!C335</f>
        <v/>
      </c>
      <c r="D335">
        <f>'DATA DASH'!D335</f>
        <v/>
      </c>
      <c r="E335">
        <f>'DATA DASH'!E335</f>
        <v/>
      </c>
      <c r="F335">
        <f>'DATA DASH'!F335</f>
        <v/>
      </c>
      <c r="G335">
        <f>'DATA DASH'!G335</f>
        <v/>
      </c>
      <c r="H335">
        <f>'DATA DASH'!H335</f>
        <v/>
      </c>
      <c r="I335">
        <f>'DATA DASH'!I335</f>
        <v/>
      </c>
      <c r="J335">
        <f>'DATA DASH'!J335</f>
        <v/>
      </c>
      <c r="K335">
        <f>'DATA DASH'!K335</f>
        <v/>
      </c>
      <c r="L335">
        <f>'DATA DASH'!L335</f>
        <v/>
      </c>
      <c r="M335">
        <f>'DATA DASH'!M335</f>
        <v/>
      </c>
    </row>
    <row r="336">
      <c r="A336">
        <f>'DATA DASH'!A336</f>
        <v/>
      </c>
      <c r="B336">
        <f>'DATA DASH'!B336</f>
        <v/>
      </c>
      <c r="C336">
        <f>'DATA DASH'!C336</f>
        <v/>
      </c>
      <c r="D336">
        <f>'DATA DASH'!D336</f>
        <v/>
      </c>
      <c r="E336">
        <f>'DATA DASH'!E336</f>
        <v/>
      </c>
      <c r="F336">
        <f>'DATA DASH'!F336</f>
        <v/>
      </c>
      <c r="G336">
        <f>'DATA DASH'!G336</f>
        <v/>
      </c>
      <c r="H336">
        <f>'DATA DASH'!H336</f>
        <v/>
      </c>
      <c r="I336">
        <f>'DATA DASH'!I336</f>
        <v/>
      </c>
      <c r="J336">
        <f>'DATA DASH'!J336</f>
        <v/>
      </c>
      <c r="K336">
        <f>'DATA DASH'!K336</f>
        <v/>
      </c>
      <c r="L336">
        <f>'DATA DASH'!L336</f>
        <v/>
      </c>
      <c r="M336">
        <f>'DATA DASH'!M336</f>
        <v/>
      </c>
    </row>
    <row r="337">
      <c r="A337">
        <f>'DATA DASH'!A337</f>
        <v/>
      </c>
      <c r="B337">
        <f>'DATA DASH'!B337</f>
        <v/>
      </c>
      <c r="C337">
        <f>'DATA DASH'!C337</f>
        <v/>
      </c>
      <c r="D337">
        <f>'DATA DASH'!D337</f>
        <v/>
      </c>
      <c r="E337">
        <f>'DATA DASH'!E337</f>
        <v/>
      </c>
      <c r="F337">
        <f>'DATA DASH'!F337</f>
        <v/>
      </c>
      <c r="G337">
        <f>'DATA DASH'!G337</f>
        <v/>
      </c>
      <c r="H337">
        <f>'DATA DASH'!H337</f>
        <v/>
      </c>
      <c r="I337">
        <f>'DATA DASH'!I337</f>
        <v/>
      </c>
      <c r="J337">
        <f>'DATA DASH'!J337</f>
        <v/>
      </c>
      <c r="K337">
        <f>'DATA DASH'!K337</f>
        <v/>
      </c>
      <c r="L337">
        <f>'DATA DASH'!L337</f>
        <v/>
      </c>
      <c r="M337">
        <f>'DATA DASH'!M337</f>
        <v/>
      </c>
    </row>
    <row r="338">
      <c r="A338">
        <f>'DATA DASH'!A338</f>
        <v/>
      </c>
      <c r="B338">
        <f>'DATA DASH'!B338</f>
        <v/>
      </c>
      <c r="C338">
        <f>'DATA DASH'!C338</f>
        <v/>
      </c>
      <c r="D338">
        <f>'DATA DASH'!D338</f>
        <v/>
      </c>
      <c r="E338">
        <f>'DATA DASH'!E338</f>
        <v/>
      </c>
      <c r="F338">
        <f>'DATA DASH'!F338</f>
        <v/>
      </c>
      <c r="G338">
        <f>'DATA DASH'!G338</f>
        <v/>
      </c>
      <c r="H338">
        <f>'DATA DASH'!H338</f>
        <v/>
      </c>
      <c r="I338">
        <f>'DATA DASH'!I338</f>
        <v/>
      </c>
      <c r="J338">
        <f>'DATA DASH'!J338</f>
        <v/>
      </c>
      <c r="K338">
        <f>'DATA DASH'!K338</f>
        <v/>
      </c>
      <c r="L338">
        <f>'DATA DASH'!L338</f>
        <v/>
      </c>
      <c r="M338">
        <f>'DATA DASH'!M338</f>
        <v/>
      </c>
    </row>
    <row r="339">
      <c r="A339">
        <f>'DATA DASH'!A339</f>
        <v/>
      </c>
      <c r="B339">
        <f>'DATA DASH'!B339</f>
        <v/>
      </c>
      <c r="C339">
        <f>'DATA DASH'!C339</f>
        <v/>
      </c>
      <c r="D339">
        <f>'DATA DASH'!D339</f>
        <v/>
      </c>
      <c r="E339">
        <f>'DATA DASH'!E339</f>
        <v/>
      </c>
      <c r="F339">
        <f>'DATA DASH'!F339</f>
        <v/>
      </c>
      <c r="G339">
        <f>'DATA DASH'!G339</f>
        <v/>
      </c>
      <c r="H339">
        <f>'DATA DASH'!H339</f>
        <v/>
      </c>
      <c r="I339">
        <f>'DATA DASH'!I339</f>
        <v/>
      </c>
      <c r="J339">
        <f>'DATA DASH'!J339</f>
        <v/>
      </c>
      <c r="K339">
        <f>'DATA DASH'!K339</f>
        <v/>
      </c>
      <c r="L339">
        <f>'DATA DASH'!L339</f>
        <v/>
      </c>
      <c r="M339">
        <f>'DATA DASH'!M339</f>
        <v/>
      </c>
    </row>
    <row r="340">
      <c r="A340">
        <f>'DATA DASH'!A340</f>
        <v/>
      </c>
      <c r="B340">
        <f>'DATA DASH'!B340</f>
        <v/>
      </c>
      <c r="C340">
        <f>'DATA DASH'!C340</f>
        <v/>
      </c>
      <c r="D340">
        <f>'DATA DASH'!D340</f>
        <v/>
      </c>
      <c r="E340">
        <f>'DATA DASH'!E340</f>
        <v/>
      </c>
      <c r="F340">
        <f>'DATA DASH'!F340</f>
        <v/>
      </c>
      <c r="G340">
        <f>'DATA DASH'!G340</f>
        <v/>
      </c>
      <c r="H340">
        <f>'DATA DASH'!H340</f>
        <v/>
      </c>
      <c r="I340">
        <f>'DATA DASH'!I340</f>
        <v/>
      </c>
      <c r="J340">
        <f>'DATA DASH'!J340</f>
        <v/>
      </c>
      <c r="K340">
        <f>'DATA DASH'!K340</f>
        <v/>
      </c>
      <c r="L340">
        <f>'DATA DASH'!L340</f>
        <v/>
      </c>
      <c r="M340">
        <f>'DATA DASH'!M340</f>
        <v/>
      </c>
    </row>
    <row r="341">
      <c r="A341">
        <f>'DATA DASH'!A341</f>
        <v/>
      </c>
      <c r="B341">
        <f>'DATA DASH'!B341</f>
        <v/>
      </c>
      <c r="C341">
        <f>'DATA DASH'!C341</f>
        <v/>
      </c>
      <c r="D341">
        <f>'DATA DASH'!D341</f>
        <v/>
      </c>
      <c r="E341">
        <f>'DATA DASH'!E341</f>
        <v/>
      </c>
      <c r="F341">
        <f>'DATA DASH'!F341</f>
        <v/>
      </c>
      <c r="G341">
        <f>'DATA DASH'!G341</f>
        <v/>
      </c>
      <c r="H341">
        <f>'DATA DASH'!H341</f>
        <v/>
      </c>
      <c r="I341">
        <f>'DATA DASH'!I341</f>
        <v/>
      </c>
      <c r="J341">
        <f>'DATA DASH'!J341</f>
        <v/>
      </c>
      <c r="K341">
        <f>'DATA DASH'!K341</f>
        <v/>
      </c>
      <c r="L341">
        <f>'DATA DASH'!L341</f>
        <v/>
      </c>
      <c r="M341">
        <f>'DATA DASH'!M341</f>
        <v/>
      </c>
    </row>
    <row r="342">
      <c r="A342">
        <f>'DATA DASH'!A342</f>
        <v/>
      </c>
      <c r="B342">
        <f>'DATA DASH'!B342</f>
        <v/>
      </c>
      <c r="C342">
        <f>'DATA DASH'!C342</f>
        <v/>
      </c>
      <c r="D342">
        <f>'DATA DASH'!D342</f>
        <v/>
      </c>
      <c r="E342">
        <f>'DATA DASH'!E342</f>
        <v/>
      </c>
      <c r="F342">
        <f>'DATA DASH'!F342</f>
        <v/>
      </c>
      <c r="G342">
        <f>'DATA DASH'!G342</f>
        <v/>
      </c>
      <c r="H342">
        <f>'DATA DASH'!H342</f>
        <v/>
      </c>
      <c r="I342">
        <f>'DATA DASH'!I342</f>
        <v/>
      </c>
      <c r="J342">
        <f>'DATA DASH'!J342</f>
        <v/>
      </c>
      <c r="K342">
        <f>'DATA DASH'!K342</f>
        <v/>
      </c>
      <c r="L342">
        <f>'DATA DASH'!L342</f>
        <v/>
      </c>
      <c r="M342">
        <f>'DATA DASH'!M342</f>
        <v/>
      </c>
    </row>
    <row r="343">
      <c r="A343">
        <f>'DATA DASH'!A343</f>
        <v/>
      </c>
      <c r="B343">
        <f>'DATA DASH'!B343</f>
        <v/>
      </c>
      <c r="C343">
        <f>'DATA DASH'!C343</f>
        <v/>
      </c>
      <c r="D343">
        <f>'DATA DASH'!D343</f>
        <v/>
      </c>
      <c r="E343">
        <f>'DATA DASH'!E343</f>
        <v/>
      </c>
      <c r="F343">
        <f>'DATA DASH'!F343</f>
        <v/>
      </c>
      <c r="G343">
        <f>'DATA DASH'!G343</f>
        <v/>
      </c>
      <c r="H343">
        <f>'DATA DASH'!H343</f>
        <v/>
      </c>
      <c r="I343">
        <f>'DATA DASH'!I343</f>
        <v/>
      </c>
      <c r="J343">
        <f>'DATA DASH'!J343</f>
        <v/>
      </c>
      <c r="K343">
        <f>'DATA DASH'!K343</f>
        <v/>
      </c>
      <c r="L343">
        <f>'DATA DASH'!L343</f>
        <v/>
      </c>
      <c r="M343">
        <f>'DATA DASH'!M343</f>
        <v/>
      </c>
    </row>
    <row r="344">
      <c r="A344">
        <f>'DATA DASH'!A344</f>
        <v/>
      </c>
      <c r="B344">
        <f>'DATA DASH'!B344</f>
        <v/>
      </c>
      <c r="C344">
        <f>'DATA DASH'!C344</f>
        <v/>
      </c>
      <c r="D344">
        <f>'DATA DASH'!D344</f>
        <v/>
      </c>
      <c r="E344">
        <f>'DATA DASH'!E344</f>
        <v/>
      </c>
      <c r="F344">
        <f>'DATA DASH'!F344</f>
        <v/>
      </c>
      <c r="G344">
        <f>'DATA DASH'!G344</f>
        <v/>
      </c>
      <c r="H344">
        <f>'DATA DASH'!H344</f>
        <v/>
      </c>
      <c r="I344">
        <f>'DATA DASH'!I344</f>
        <v/>
      </c>
      <c r="J344">
        <f>'DATA DASH'!J344</f>
        <v/>
      </c>
      <c r="K344">
        <f>'DATA DASH'!K344</f>
        <v/>
      </c>
      <c r="L344">
        <f>'DATA DASH'!L344</f>
        <v/>
      </c>
      <c r="M344">
        <f>'DATA DASH'!M344</f>
        <v/>
      </c>
    </row>
    <row r="345">
      <c r="A345">
        <f>'DATA DASH'!A345</f>
        <v/>
      </c>
      <c r="B345">
        <f>'DATA DASH'!B345</f>
        <v/>
      </c>
      <c r="C345">
        <f>'DATA DASH'!C345</f>
        <v/>
      </c>
      <c r="D345">
        <f>'DATA DASH'!D345</f>
        <v/>
      </c>
      <c r="E345">
        <f>'DATA DASH'!E345</f>
        <v/>
      </c>
      <c r="F345">
        <f>'DATA DASH'!F345</f>
        <v/>
      </c>
      <c r="G345">
        <f>'DATA DASH'!G345</f>
        <v/>
      </c>
      <c r="H345">
        <f>'DATA DASH'!H345</f>
        <v/>
      </c>
      <c r="I345">
        <f>'DATA DASH'!I345</f>
        <v/>
      </c>
      <c r="J345">
        <f>'DATA DASH'!J345</f>
        <v/>
      </c>
      <c r="K345">
        <f>'DATA DASH'!K345</f>
        <v/>
      </c>
      <c r="L345">
        <f>'DATA DASH'!L345</f>
        <v/>
      </c>
      <c r="M345">
        <f>'DATA DASH'!M345</f>
        <v/>
      </c>
    </row>
    <row r="346">
      <c r="A346">
        <f>'DATA DASH'!A346</f>
        <v/>
      </c>
      <c r="B346">
        <f>'DATA DASH'!B346</f>
        <v/>
      </c>
      <c r="C346">
        <f>'DATA DASH'!C346</f>
        <v/>
      </c>
      <c r="D346">
        <f>'DATA DASH'!D346</f>
        <v/>
      </c>
      <c r="E346">
        <f>'DATA DASH'!E346</f>
        <v/>
      </c>
      <c r="F346">
        <f>'DATA DASH'!F346</f>
        <v/>
      </c>
      <c r="G346">
        <f>'DATA DASH'!G346</f>
        <v/>
      </c>
      <c r="H346">
        <f>'DATA DASH'!H346</f>
        <v/>
      </c>
      <c r="I346">
        <f>'DATA DASH'!I346</f>
        <v/>
      </c>
      <c r="J346">
        <f>'DATA DASH'!J346</f>
        <v/>
      </c>
      <c r="K346">
        <f>'DATA DASH'!K346</f>
        <v/>
      </c>
      <c r="L346">
        <f>'DATA DASH'!L346</f>
        <v/>
      </c>
      <c r="M346">
        <f>'DATA DASH'!M346</f>
        <v/>
      </c>
    </row>
    <row r="347">
      <c r="A347">
        <f>'DATA DASH'!A347</f>
        <v/>
      </c>
      <c r="B347">
        <f>'DATA DASH'!B347</f>
        <v/>
      </c>
      <c r="C347">
        <f>'DATA DASH'!C347</f>
        <v/>
      </c>
      <c r="D347">
        <f>'DATA DASH'!D347</f>
        <v/>
      </c>
      <c r="E347">
        <f>'DATA DASH'!E347</f>
        <v/>
      </c>
      <c r="F347">
        <f>'DATA DASH'!F347</f>
        <v/>
      </c>
      <c r="G347">
        <f>'DATA DASH'!G347</f>
        <v/>
      </c>
      <c r="H347">
        <f>'DATA DASH'!H347</f>
        <v/>
      </c>
      <c r="I347">
        <f>'DATA DASH'!I347</f>
        <v/>
      </c>
      <c r="J347">
        <f>'DATA DASH'!J347</f>
        <v/>
      </c>
      <c r="K347">
        <f>'DATA DASH'!K347</f>
        <v/>
      </c>
      <c r="L347">
        <f>'DATA DASH'!L347</f>
        <v/>
      </c>
      <c r="M347">
        <f>'DATA DASH'!M347</f>
        <v/>
      </c>
    </row>
    <row r="348">
      <c r="A348">
        <f>'DATA DASH'!A348</f>
        <v/>
      </c>
      <c r="B348">
        <f>'DATA DASH'!B348</f>
        <v/>
      </c>
      <c r="C348">
        <f>'DATA DASH'!C348</f>
        <v/>
      </c>
      <c r="D348">
        <f>'DATA DASH'!D348</f>
        <v/>
      </c>
      <c r="E348">
        <f>'DATA DASH'!E348</f>
        <v/>
      </c>
      <c r="F348">
        <f>'DATA DASH'!F348</f>
        <v/>
      </c>
      <c r="G348">
        <f>'DATA DASH'!G348</f>
        <v/>
      </c>
      <c r="H348">
        <f>'DATA DASH'!H348</f>
        <v/>
      </c>
      <c r="I348">
        <f>'DATA DASH'!I348</f>
        <v/>
      </c>
      <c r="J348">
        <f>'DATA DASH'!J348</f>
        <v/>
      </c>
      <c r="K348">
        <f>'DATA DASH'!K348</f>
        <v/>
      </c>
      <c r="L348">
        <f>'DATA DASH'!L348</f>
        <v/>
      </c>
      <c r="M348">
        <f>'DATA DASH'!M348</f>
        <v/>
      </c>
    </row>
    <row r="349">
      <c r="A349">
        <f>'DATA DASH'!A349</f>
        <v/>
      </c>
      <c r="B349">
        <f>'DATA DASH'!B349</f>
        <v/>
      </c>
      <c r="C349">
        <f>'DATA DASH'!C349</f>
        <v/>
      </c>
      <c r="D349">
        <f>'DATA DASH'!D349</f>
        <v/>
      </c>
      <c r="E349">
        <f>'DATA DASH'!E349</f>
        <v/>
      </c>
      <c r="F349">
        <f>'DATA DASH'!F349</f>
        <v/>
      </c>
      <c r="G349">
        <f>'DATA DASH'!G349</f>
        <v/>
      </c>
      <c r="H349">
        <f>'DATA DASH'!H349</f>
        <v/>
      </c>
      <c r="I349">
        <f>'DATA DASH'!I349</f>
        <v/>
      </c>
      <c r="J349">
        <f>'DATA DASH'!J349</f>
        <v/>
      </c>
      <c r="K349">
        <f>'DATA DASH'!K349</f>
        <v/>
      </c>
      <c r="L349">
        <f>'DATA DASH'!L349</f>
        <v/>
      </c>
      <c r="M349">
        <f>'DATA DASH'!M349</f>
        <v/>
      </c>
    </row>
    <row r="350">
      <c r="A350">
        <f>'DATA DASH'!A350</f>
        <v/>
      </c>
      <c r="B350">
        <f>'DATA DASH'!B350</f>
        <v/>
      </c>
      <c r="C350">
        <f>'DATA DASH'!C350</f>
        <v/>
      </c>
      <c r="D350">
        <f>'DATA DASH'!D350</f>
        <v/>
      </c>
      <c r="E350">
        <f>'DATA DASH'!E350</f>
        <v/>
      </c>
      <c r="F350">
        <f>'DATA DASH'!F350</f>
        <v/>
      </c>
      <c r="G350">
        <f>'DATA DASH'!G350</f>
        <v/>
      </c>
      <c r="H350">
        <f>'DATA DASH'!H350</f>
        <v/>
      </c>
      <c r="I350">
        <f>'DATA DASH'!I350</f>
        <v/>
      </c>
      <c r="J350">
        <f>'DATA DASH'!J350</f>
        <v/>
      </c>
      <c r="K350">
        <f>'DATA DASH'!K350</f>
        <v/>
      </c>
      <c r="L350">
        <f>'DATA DASH'!L350</f>
        <v/>
      </c>
      <c r="M350">
        <f>'DATA DASH'!M350</f>
        <v/>
      </c>
    </row>
    <row r="351">
      <c r="A351">
        <f>'DATA DASH'!A351</f>
        <v/>
      </c>
      <c r="B351">
        <f>'DATA DASH'!B351</f>
        <v/>
      </c>
      <c r="C351">
        <f>'DATA DASH'!C351</f>
        <v/>
      </c>
      <c r="D351">
        <f>'DATA DASH'!D351</f>
        <v/>
      </c>
      <c r="E351">
        <f>'DATA DASH'!E351</f>
        <v/>
      </c>
      <c r="F351">
        <f>'DATA DASH'!F351</f>
        <v/>
      </c>
      <c r="G351">
        <f>'DATA DASH'!G351</f>
        <v/>
      </c>
      <c r="H351">
        <f>'DATA DASH'!H351</f>
        <v/>
      </c>
      <c r="I351">
        <f>'DATA DASH'!I351</f>
        <v/>
      </c>
      <c r="J351">
        <f>'DATA DASH'!J351</f>
        <v/>
      </c>
      <c r="K351">
        <f>'DATA DASH'!K351</f>
        <v/>
      </c>
      <c r="L351">
        <f>'DATA DASH'!L351</f>
        <v/>
      </c>
      <c r="M351">
        <f>'DATA DASH'!M351</f>
        <v/>
      </c>
    </row>
    <row r="352">
      <c r="A352">
        <f>'DATA DASH'!A352</f>
        <v/>
      </c>
      <c r="B352">
        <f>'DATA DASH'!B352</f>
        <v/>
      </c>
      <c r="C352">
        <f>'DATA DASH'!C352</f>
        <v/>
      </c>
      <c r="D352">
        <f>'DATA DASH'!D352</f>
        <v/>
      </c>
      <c r="E352">
        <f>'DATA DASH'!E352</f>
        <v/>
      </c>
      <c r="F352">
        <f>'DATA DASH'!F352</f>
        <v/>
      </c>
      <c r="G352">
        <f>'DATA DASH'!G352</f>
        <v/>
      </c>
      <c r="H352">
        <f>'DATA DASH'!H352</f>
        <v/>
      </c>
      <c r="I352">
        <f>'DATA DASH'!I352</f>
        <v/>
      </c>
      <c r="J352">
        <f>'DATA DASH'!J352</f>
        <v/>
      </c>
      <c r="K352">
        <f>'DATA DASH'!K352</f>
        <v/>
      </c>
      <c r="L352">
        <f>'DATA DASH'!L352</f>
        <v/>
      </c>
      <c r="M352">
        <f>'DATA DASH'!M352</f>
        <v/>
      </c>
    </row>
    <row r="353">
      <c r="A353">
        <f>'DATA DASH'!A353</f>
        <v/>
      </c>
      <c r="B353">
        <f>'DATA DASH'!B353</f>
        <v/>
      </c>
      <c r="C353">
        <f>'DATA DASH'!C353</f>
        <v/>
      </c>
      <c r="D353">
        <f>'DATA DASH'!D353</f>
        <v/>
      </c>
      <c r="E353">
        <f>'DATA DASH'!E353</f>
        <v/>
      </c>
      <c r="F353">
        <f>'DATA DASH'!F353</f>
        <v/>
      </c>
      <c r="G353">
        <f>'DATA DASH'!G353</f>
        <v/>
      </c>
      <c r="H353">
        <f>'DATA DASH'!H353</f>
        <v/>
      </c>
      <c r="I353">
        <f>'DATA DASH'!I353</f>
        <v/>
      </c>
      <c r="J353">
        <f>'DATA DASH'!J353</f>
        <v/>
      </c>
      <c r="K353">
        <f>'DATA DASH'!K353</f>
        <v/>
      </c>
      <c r="L353">
        <f>'DATA DASH'!L353</f>
        <v/>
      </c>
      <c r="M353">
        <f>'DATA DASH'!M353</f>
        <v/>
      </c>
    </row>
    <row r="354">
      <c r="A354">
        <f>'DATA DASH'!A354</f>
        <v/>
      </c>
      <c r="B354">
        <f>'DATA DASH'!B354</f>
        <v/>
      </c>
      <c r="C354">
        <f>'DATA DASH'!C354</f>
        <v/>
      </c>
      <c r="D354">
        <f>'DATA DASH'!D354</f>
        <v/>
      </c>
      <c r="E354">
        <f>'DATA DASH'!E354</f>
        <v/>
      </c>
      <c r="F354">
        <f>'DATA DASH'!F354</f>
        <v/>
      </c>
      <c r="G354">
        <f>'DATA DASH'!G354</f>
        <v/>
      </c>
      <c r="H354">
        <f>'DATA DASH'!H354</f>
        <v/>
      </c>
      <c r="I354">
        <f>'DATA DASH'!I354</f>
        <v/>
      </c>
      <c r="J354">
        <f>'DATA DASH'!J354</f>
        <v/>
      </c>
      <c r="K354">
        <f>'DATA DASH'!K354</f>
        <v/>
      </c>
      <c r="L354">
        <f>'DATA DASH'!L354</f>
        <v/>
      </c>
      <c r="M354">
        <f>'DATA DASH'!M354</f>
        <v/>
      </c>
    </row>
    <row r="355">
      <c r="A355">
        <f>'DATA DASH'!A355</f>
        <v/>
      </c>
      <c r="B355">
        <f>'DATA DASH'!B355</f>
        <v/>
      </c>
      <c r="C355">
        <f>'DATA DASH'!C355</f>
        <v/>
      </c>
      <c r="D355">
        <f>'DATA DASH'!D355</f>
        <v/>
      </c>
      <c r="E355">
        <f>'DATA DASH'!E355</f>
        <v/>
      </c>
      <c r="F355">
        <f>'DATA DASH'!F355</f>
        <v/>
      </c>
      <c r="G355">
        <f>'DATA DASH'!G355</f>
        <v/>
      </c>
      <c r="H355">
        <f>'DATA DASH'!H355</f>
        <v/>
      </c>
      <c r="I355">
        <f>'DATA DASH'!I355</f>
        <v/>
      </c>
      <c r="J355">
        <f>'DATA DASH'!J355</f>
        <v/>
      </c>
      <c r="K355">
        <f>'DATA DASH'!K355</f>
        <v/>
      </c>
      <c r="L355">
        <f>'DATA DASH'!L355</f>
        <v/>
      </c>
      <c r="M355">
        <f>'DATA DASH'!M355</f>
        <v/>
      </c>
    </row>
    <row r="356">
      <c r="A356">
        <f>'DATA DASH'!A356</f>
        <v/>
      </c>
      <c r="B356">
        <f>'DATA DASH'!B356</f>
        <v/>
      </c>
      <c r="C356">
        <f>'DATA DASH'!C356</f>
        <v/>
      </c>
      <c r="D356">
        <f>'DATA DASH'!D356</f>
        <v/>
      </c>
      <c r="E356">
        <f>'DATA DASH'!E356</f>
        <v/>
      </c>
      <c r="F356">
        <f>'DATA DASH'!F356</f>
        <v/>
      </c>
      <c r="G356">
        <f>'DATA DASH'!G356</f>
        <v/>
      </c>
      <c r="H356">
        <f>'DATA DASH'!H356</f>
        <v/>
      </c>
      <c r="I356">
        <f>'DATA DASH'!I356</f>
        <v/>
      </c>
      <c r="J356">
        <f>'DATA DASH'!J356</f>
        <v/>
      </c>
      <c r="K356">
        <f>'DATA DASH'!K356</f>
        <v/>
      </c>
      <c r="L356">
        <f>'DATA DASH'!L356</f>
        <v/>
      </c>
      <c r="M356">
        <f>'DATA DASH'!M356</f>
        <v/>
      </c>
    </row>
    <row r="357">
      <c r="A357">
        <f>'DATA DASH'!A357</f>
        <v/>
      </c>
      <c r="B357">
        <f>'DATA DASH'!B357</f>
        <v/>
      </c>
      <c r="C357">
        <f>'DATA DASH'!C357</f>
        <v/>
      </c>
      <c r="D357">
        <f>'DATA DASH'!D357</f>
        <v/>
      </c>
      <c r="E357">
        <f>'DATA DASH'!E357</f>
        <v/>
      </c>
      <c r="F357">
        <f>'DATA DASH'!F357</f>
        <v/>
      </c>
      <c r="G357">
        <f>'DATA DASH'!G357</f>
        <v/>
      </c>
      <c r="H357">
        <f>'DATA DASH'!H357</f>
        <v/>
      </c>
      <c r="I357">
        <f>'DATA DASH'!I357</f>
        <v/>
      </c>
      <c r="J357">
        <f>'DATA DASH'!J357</f>
        <v/>
      </c>
      <c r="K357">
        <f>'DATA DASH'!K357</f>
        <v/>
      </c>
      <c r="L357">
        <f>'DATA DASH'!L357</f>
        <v/>
      </c>
      <c r="M357">
        <f>'DATA DASH'!M357</f>
        <v/>
      </c>
    </row>
    <row r="358">
      <c r="A358">
        <f>'DATA DASH'!A358</f>
        <v/>
      </c>
      <c r="B358">
        <f>'DATA DASH'!B358</f>
        <v/>
      </c>
      <c r="C358">
        <f>'DATA DASH'!C358</f>
        <v/>
      </c>
      <c r="D358">
        <f>'DATA DASH'!D358</f>
        <v/>
      </c>
      <c r="E358">
        <f>'DATA DASH'!E358</f>
        <v/>
      </c>
      <c r="F358">
        <f>'DATA DASH'!F358</f>
        <v/>
      </c>
      <c r="G358">
        <f>'DATA DASH'!G358</f>
        <v/>
      </c>
      <c r="H358">
        <f>'DATA DASH'!H358</f>
        <v/>
      </c>
      <c r="I358">
        <f>'DATA DASH'!I358</f>
        <v/>
      </c>
      <c r="J358">
        <f>'DATA DASH'!J358</f>
        <v/>
      </c>
      <c r="K358">
        <f>'DATA DASH'!K358</f>
        <v/>
      </c>
      <c r="L358">
        <f>'DATA DASH'!L358</f>
        <v/>
      </c>
      <c r="M358">
        <f>'DATA DASH'!M358</f>
        <v/>
      </c>
    </row>
    <row r="359">
      <c r="A359">
        <f>'DATA DASH'!A359</f>
        <v/>
      </c>
      <c r="B359">
        <f>'DATA DASH'!B359</f>
        <v/>
      </c>
      <c r="C359">
        <f>'DATA DASH'!C359</f>
        <v/>
      </c>
      <c r="D359">
        <f>'DATA DASH'!D359</f>
        <v/>
      </c>
      <c r="E359">
        <f>'DATA DASH'!E359</f>
        <v/>
      </c>
      <c r="F359">
        <f>'DATA DASH'!F359</f>
        <v/>
      </c>
      <c r="G359">
        <f>'DATA DASH'!G359</f>
        <v/>
      </c>
      <c r="H359">
        <f>'DATA DASH'!H359</f>
        <v/>
      </c>
      <c r="I359">
        <f>'DATA DASH'!I359</f>
        <v/>
      </c>
      <c r="J359">
        <f>'DATA DASH'!J359</f>
        <v/>
      </c>
      <c r="K359">
        <f>'DATA DASH'!K359</f>
        <v/>
      </c>
      <c r="L359">
        <f>'DATA DASH'!L359</f>
        <v/>
      </c>
      <c r="M359">
        <f>'DATA DASH'!M359</f>
        <v/>
      </c>
    </row>
    <row r="360">
      <c r="A360">
        <f>'DATA DASH'!A360</f>
        <v/>
      </c>
      <c r="B360">
        <f>'DATA DASH'!B360</f>
        <v/>
      </c>
      <c r="C360">
        <f>'DATA DASH'!C360</f>
        <v/>
      </c>
      <c r="D360">
        <f>'DATA DASH'!D360</f>
        <v/>
      </c>
      <c r="E360">
        <f>'DATA DASH'!E360</f>
        <v/>
      </c>
      <c r="F360">
        <f>'DATA DASH'!F360</f>
        <v/>
      </c>
      <c r="G360">
        <f>'DATA DASH'!G360</f>
        <v/>
      </c>
      <c r="H360">
        <f>'DATA DASH'!H360</f>
        <v/>
      </c>
      <c r="I360">
        <f>'DATA DASH'!I360</f>
        <v/>
      </c>
      <c r="J360">
        <f>'DATA DASH'!J360</f>
        <v/>
      </c>
      <c r="K360">
        <f>'DATA DASH'!K360</f>
        <v/>
      </c>
      <c r="L360">
        <f>'DATA DASH'!L360</f>
        <v/>
      </c>
      <c r="M360">
        <f>'DATA DASH'!M360</f>
        <v/>
      </c>
    </row>
    <row r="361">
      <c r="A361">
        <f>'DATA DASH'!A361</f>
        <v/>
      </c>
      <c r="B361">
        <f>'DATA DASH'!B361</f>
        <v/>
      </c>
      <c r="C361">
        <f>'DATA DASH'!C361</f>
        <v/>
      </c>
      <c r="D361">
        <f>'DATA DASH'!D361</f>
        <v/>
      </c>
      <c r="E361">
        <f>'DATA DASH'!E361</f>
        <v/>
      </c>
      <c r="F361">
        <f>'DATA DASH'!F361</f>
        <v/>
      </c>
      <c r="G361">
        <f>'DATA DASH'!G361</f>
        <v/>
      </c>
      <c r="H361">
        <f>'DATA DASH'!H361</f>
        <v/>
      </c>
      <c r="I361">
        <f>'DATA DASH'!I361</f>
        <v/>
      </c>
      <c r="J361">
        <f>'DATA DASH'!J361</f>
        <v/>
      </c>
      <c r="K361">
        <f>'DATA DASH'!K361</f>
        <v/>
      </c>
      <c r="L361">
        <f>'DATA DASH'!L361</f>
        <v/>
      </c>
      <c r="M361">
        <f>'DATA DASH'!M361</f>
        <v/>
      </c>
    </row>
    <row r="362">
      <c r="A362">
        <f>'DATA DASH'!A362</f>
        <v/>
      </c>
      <c r="B362">
        <f>'DATA DASH'!B362</f>
        <v/>
      </c>
      <c r="C362">
        <f>'DATA DASH'!C362</f>
        <v/>
      </c>
      <c r="D362">
        <f>'DATA DASH'!D362</f>
        <v/>
      </c>
      <c r="E362">
        <f>'DATA DASH'!E362</f>
        <v/>
      </c>
      <c r="F362">
        <f>'DATA DASH'!F362</f>
        <v/>
      </c>
      <c r="G362">
        <f>'DATA DASH'!G362</f>
        <v/>
      </c>
      <c r="H362">
        <f>'DATA DASH'!H362</f>
        <v/>
      </c>
      <c r="I362">
        <f>'DATA DASH'!I362</f>
        <v/>
      </c>
      <c r="J362">
        <f>'DATA DASH'!J362</f>
        <v/>
      </c>
      <c r="K362">
        <f>'DATA DASH'!K362</f>
        <v/>
      </c>
      <c r="L362">
        <f>'DATA DASH'!L362</f>
        <v/>
      </c>
      <c r="M362">
        <f>'DATA DASH'!M362</f>
        <v/>
      </c>
    </row>
    <row r="363">
      <c r="A363">
        <f>'DATA DASH'!A363</f>
        <v/>
      </c>
      <c r="B363">
        <f>'DATA DASH'!B363</f>
        <v/>
      </c>
      <c r="C363">
        <f>'DATA DASH'!C363</f>
        <v/>
      </c>
      <c r="D363">
        <f>'DATA DASH'!D363</f>
        <v/>
      </c>
      <c r="E363">
        <f>'DATA DASH'!E363</f>
        <v/>
      </c>
      <c r="F363">
        <f>'DATA DASH'!F363</f>
        <v/>
      </c>
      <c r="G363">
        <f>'DATA DASH'!G363</f>
        <v/>
      </c>
      <c r="H363">
        <f>'DATA DASH'!H363</f>
        <v/>
      </c>
      <c r="I363">
        <f>'DATA DASH'!I363</f>
        <v/>
      </c>
      <c r="J363">
        <f>'DATA DASH'!J363</f>
        <v/>
      </c>
      <c r="K363">
        <f>'DATA DASH'!K363</f>
        <v/>
      </c>
      <c r="L363">
        <f>'DATA DASH'!L363</f>
        <v/>
      </c>
      <c r="M363">
        <f>'DATA DASH'!M363</f>
        <v/>
      </c>
    </row>
    <row r="364">
      <c r="A364">
        <f>'DATA DASH'!A364</f>
        <v/>
      </c>
      <c r="B364">
        <f>'DATA DASH'!B364</f>
        <v/>
      </c>
      <c r="C364">
        <f>'DATA DASH'!C364</f>
        <v/>
      </c>
      <c r="D364">
        <f>'DATA DASH'!D364</f>
        <v/>
      </c>
      <c r="E364">
        <f>'DATA DASH'!E364</f>
        <v/>
      </c>
      <c r="F364">
        <f>'DATA DASH'!F364</f>
        <v/>
      </c>
      <c r="G364">
        <f>'DATA DASH'!G364</f>
        <v/>
      </c>
      <c r="H364">
        <f>'DATA DASH'!H364</f>
        <v/>
      </c>
      <c r="I364">
        <f>'DATA DASH'!I364</f>
        <v/>
      </c>
      <c r="J364">
        <f>'DATA DASH'!J364</f>
        <v/>
      </c>
      <c r="K364">
        <f>'DATA DASH'!K364</f>
        <v/>
      </c>
      <c r="L364">
        <f>'DATA DASH'!L364</f>
        <v/>
      </c>
      <c r="M364">
        <f>'DATA DASH'!M364</f>
        <v/>
      </c>
    </row>
    <row r="365">
      <c r="A365">
        <f>'DATA DASH'!A365</f>
        <v/>
      </c>
      <c r="B365">
        <f>'DATA DASH'!B365</f>
        <v/>
      </c>
      <c r="C365">
        <f>'DATA DASH'!C365</f>
        <v/>
      </c>
      <c r="D365">
        <f>'DATA DASH'!D365</f>
        <v/>
      </c>
      <c r="E365">
        <f>'DATA DASH'!E365</f>
        <v/>
      </c>
      <c r="F365">
        <f>'DATA DASH'!F365</f>
        <v/>
      </c>
      <c r="G365">
        <f>'DATA DASH'!G365</f>
        <v/>
      </c>
      <c r="H365">
        <f>'DATA DASH'!H365</f>
        <v/>
      </c>
      <c r="I365">
        <f>'DATA DASH'!I365</f>
        <v/>
      </c>
      <c r="J365">
        <f>'DATA DASH'!J365</f>
        <v/>
      </c>
      <c r="K365">
        <f>'DATA DASH'!K365</f>
        <v/>
      </c>
      <c r="L365">
        <f>'DATA DASH'!L365</f>
        <v/>
      </c>
      <c r="M365">
        <f>'DATA DASH'!M365</f>
        <v/>
      </c>
    </row>
    <row r="366">
      <c r="A366">
        <f>'DATA DASH'!A366</f>
        <v/>
      </c>
      <c r="B366">
        <f>'DATA DASH'!B366</f>
        <v/>
      </c>
      <c r="C366">
        <f>'DATA DASH'!C366</f>
        <v/>
      </c>
      <c r="D366">
        <f>'DATA DASH'!D366</f>
        <v/>
      </c>
      <c r="E366">
        <f>'DATA DASH'!E366</f>
        <v/>
      </c>
      <c r="F366">
        <f>'DATA DASH'!F366</f>
        <v/>
      </c>
      <c r="G366">
        <f>'DATA DASH'!G366</f>
        <v/>
      </c>
      <c r="H366">
        <f>'DATA DASH'!H366</f>
        <v/>
      </c>
      <c r="I366">
        <f>'DATA DASH'!I366</f>
        <v/>
      </c>
      <c r="J366">
        <f>'DATA DASH'!J366</f>
        <v/>
      </c>
      <c r="K366">
        <f>'DATA DASH'!K366</f>
        <v/>
      </c>
      <c r="L366">
        <f>'DATA DASH'!L366</f>
        <v/>
      </c>
      <c r="M366">
        <f>'DATA DASH'!M366</f>
        <v/>
      </c>
    </row>
    <row r="367">
      <c r="A367">
        <f>'DATA DASH'!A367</f>
        <v/>
      </c>
      <c r="B367">
        <f>'DATA DASH'!B367</f>
        <v/>
      </c>
      <c r="C367">
        <f>'DATA DASH'!C367</f>
        <v/>
      </c>
      <c r="D367">
        <f>'DATA DASH'!D367</f>
        <v/>
      </c>
      <c r="E367">
        <f>'DATA DASH'!E367</f>
        <v/>
      </c>
      <c r="F367">
        <f>'DATA DASH'!F367</f>
        <v/>
      </c>
      <c r="G367">
        <f>'DATA DASH'!G367</f>
        <v/>
      </c>
      <c r="H367">
        <f>'DATA DASH'!H367</f>
        <v/>
      </c>
      <c r="I367">
        <f>'DATA DASH'!I367</f>
        <v/>
      </c>
      <c r="J367">
        <f>'DATA DASH'!J367</f>
        <v/>
      </c>
      <c r="K367">
        <f>'DATA DASH'!K367</f>
        <v/>
      </c>
      <c r="L367">
        <f>'DATA DASH'!L367</f>
        <v/>
      </c>
      <c r="M367">
        <f>'DATA DASH'!M367</f>
        <v/>
      </c>
    </row>
    <row r="368">
      <c r="A368">
        <f>'DATA DASH'!A368</f>
        <v/>
      </c>
      <c r="B368">
        <f>'DATA DASH'!B368</f>
        <v/>
      </c>
      <c r="C368">
        <f>'DATA DASH'!C368</f>
        <v/>
      </c>
      <c r="D368">
        <f>'DATA DASH'!D368</f>
        <v/>
      </c>
      <c r="E368">
        <f>'DATA DASH'!E368</f>
        <v/>
      </c>
      <c r="F368">
        <f>'DATA DASH'!F368</f>
        <v/>
      </c>
      <c r="G368">
        <f>'DATA DASH'!G368</f>
        <v/>
      </c>
      <c r="H368">
        <f>'DATA DASH'!H368</f>
        <v/>
      </c>
      <c r="I368">
        <f>'DATA DASH'!I368</f>
        <v/>
      </c>
      <c r="J368">
        <f>'DATA DASH'!J368</f>
        <v/>
      </c>
      <c r="K368">
        <f>'DATA DASH'!K368</f>
        <v/>
      </c>
      <c r="L368">
        <f>'DATA DASH'!L368</f>
        <v/>
      </c>
      <c r="M368">
        <f>'DATA DASH'!M368</f>
        <v/>
      </c>
    </row>
    <row r="369">
      <c r="A369">
        <f>'DATA DASH'!A369</f>
        <v/>
      </c>
      <c r="B369">
        <f>'DATA DASH'!B369</f>
        <v/>
      </c>
      <c r="C369">
        <f>'DATA DASH'!C369</f>
        <v/>
      </c>
      <c r="D369">
        <f>'DATA DASH'!D369</f>
        <v/>
      </c>
      <c r="E369">
        <f>'DATA DASH'!E369</f>
        <v/>
      </c>
      <c r="F369">
        <f>'DATA DASH'!F369</f>
        <v/>
      </c>
      <c r="G369">
        <f>'DATA DASH'!G369</f>
        <v/>
      </c>
      <c r="H369">
        <f>'DATA DASH'!H369</f>
        <v/>
      </c>
      <c r="I369">
        <f>'DATA DASH'!I369</f>
        <v/>
      </c>
      <c r="J369">
        <f>'DATA DASH'!J369</f>
        <v/>
      </c>
      <c r="K369">
        <f>'DATA DASH'!K369</f>
        <v/>
      </c>
      <c r="L369">
        <f>'DATA DASH'!L369</f>
        <v/>
      </c>
      <c r="M369">
        <f>'DATA DASH'!M369</f>
        <v/>
      </c>
    </row>
    <row r="370">
      <c r="A370">
        <f>'DATA DASH'!A370</f>
        <v/>
      </c>
      <c r="B370">
        <f>'DATA DASH'!B370</f>
        <v/>
      </c>
      <c r="C370">
        <f>'DATA DASH'!C370</f>
        <v/>
      </c>
      <c r="D370">
        <f>'DATA DASH'!D370</f>
        <v/>
      </c>
      <c r="E370">
        <f>'DATA DASH'!E370</f>
        <v/>
      </c>
      <c r="F370">
        <f>'DATA DASH'!F370</f>
        <v/>
      </c>
      <c r="G370">
        <f>'DATA DASH'!G370</f>
        <v/>
      </c>
      <c r="H370">
        <f>'DATA DASH'!H370</f>
        <v/>
      </c>
      <c r="I370">
        <f>'DATA DASH'!I370</f>
        <v/>
      </c>
      <c r="J370">
        <f>'DATA DASH'!J370</f>
        <v/>
      </c>
      <c r="K370">
        <f>'DATA DASH'!K370</f>
        <v/>
      </c>
      <c r="L370">
        <f>'DATA DASH'!L370</f>
        <v/>
      </c>
      <c r="M370">
        <f>'DATA DASH'!M370</f>
        <v/>
      </c>
    </row>
    <row r="371">
      <c r="A371">
        <f>'DATA DASH'!A371</f>
        <v/>
      </c>
      <c r="B371">
        <f>'DATA DASH'!B371</f>
        <v/>
      </c>
      <c r="C371">
        <f>'DATA DASH'!C371</f>
        <v/>
      </c>
      <c r="D371">
        <f>'DATA DASH'!D371</f>
        <v/>
      </c>
      <c r="E371">
        <f>'DATA DASH'!E371</f>
        <v/>
      </c>
      <c r="F371">
        <f>'DATA DASH'!F371</f>
        <v/>
      </c>
      <c r="G371">
        <f>'DATA DASH'!G371</f>
        <v/>
      </c>
      <c r="H371">
        <f>'DATA DASH'!H371</f>
        <v/>
      </c>
      <c r="I371">
        <f>'DATA DASH'!I371</f>
        <v/>
      </c>
      <c r="J371">
        <f>'DATA DASH'!J371</f>
        <v/>
      </c>
      <c r="K371">
        <f>'DATA DASH'!K371</f>
        <v/>
      </c>
      <c r="L371">
        <f>'DATA DASH'!L371</f>
        <v/>
      </c>
      <c r="M371">
        <f>'DATA DASH'!M371</f>
        <v/>
      </c>
    </row>
    <row r="372">
      <c r="A372">
        <f>'DATA DASH'!A372</f>
        <v/>
      </c>
      <c r="B372">
        <f>'DATA DASH'!B372</f>
        <v/>
      </c>
      <c r="C372">
        <f>'DATA DASH'!C372</f>
        <v/>
      </c>
      <c r="D372">
        <f>'DATA DASH'!D372</f>
        <v/>
      </c>
      <c r="E372">
        <f>'DATA DASH'!E372</f>
        <v/>
      </c>
      <c r="F372">
        <f>'DATA DASH'!F372</f>
        <v/>
      </c>
      <c r="G372">
        <f>'DATA DASH'!G372</f>
        <v/>
      </c>
      <c r="H372">
        <f>'DATA DASH'!H372</f>
        <v/>
      </c>
      <c r="I372">
        <f>'DATA DASH'!I372</f>
        <v/>
      </c>
      <c r="J372">
        <f>'DATA DASH'!J372</f>
        <v/>
      </c>
      <c r="K372">
        <f>'DATA DASH'!K372</f>
        <v/>
      </c>
      <c r="L372">
        <f>'DATA DASH'!L372</f>
        <v/>
      </c>
      <c r="M372">
        <f>'DATA DASH'!M372</f>
        <v/>
      </c>
    </row>
    <row r="373">
      <c r="A373">
        <f>'DATA DASH'!A373</f>
        <v/>
      </c>
      <c r="B373">
        <f>'DATA DASH'!B373</f>
        <v/>
      </c>
      <c r="C373">
        <f>'DATA DASH'!C373</f>
        <v/>
      </c>
      <c r="D373">
        <f>'DATA DASH'!D373</f>
        <v/>
      </c>
      <c r="E373">
        <f>'DATA DASH'!E373</f>
        <v/>
      </c>
      <c r="F373">
        <f>'DATA DASH'!F373</f>
        <v/>
      </c>
      <c r="G373">
        <f>'DATA DASH'!G373</f>
        <v/>
      </c>
      <c r="H373">
        <f>'DATA DASH'!H373</f>
        <v/>
      </c>
      <c r="I373">
        <f>'DATA DASH'!I373</f>
        <v/>
      </c>
      <c r="J373">
        <f>'DATA DASH'!J373</f>
        <v/>
      </c>
      <c r="K373">
        <f>'DATA DASH'!K373</f>
        <v/>
      </c>
      <c r="L373">
        <f>'DATA DASH'!L373</f>
        <v/>
      </c>
      <c r="M373">
        <f>'DATA DASH'!M373</f>
        <v/>
      </c>
    </row>
    <row r="374">
      <c r="A374">
        <f>'DATA DASH'!A374</f>
        <v/>
      </c>
      <c r="B374">
        <f>'DATA DASH'!B374</f>
        <v/>
      </c>
      <c r="C374">
        <f>'DATA DASH'!C374</f>
        <v/>
      </c>
      <c r="D374">
        <f>'DATA DASH'!D374</f>
        <v/>
      </c>
      <c r="E374">
        <f>'DATA DASH'!E374</f>
        <v/>
      </c>
      <c r="F374">
        <f>'DATA DASH'!F374</f>
        <v/>
      </c>
      <c r="G374">
        <f>'DATA DASH'!G374</f>
        <v/>
      </c>
      <c r="H374">
        <f>'DATA DASH'!H374</f>
        <v/>
      </c>
      <c r="I374">
        <f>'DATA DASH'!I374</f>
        <v/>
      </c>
      <c r="J374">
        <f>'DATA DASH'!J374</f>
        <v/>
      </c>
      <c r="K374">
        <f>'DATA DASH'!K374</f>
        <v/>
      </c>
      <c r="L374">
        <f>'DATA DASH'!L374</f>
        <v/>
      </c>
      <c r="M374">
        <f>'DATA DASH'!M374</f>
        <v/>
      </c>
    </row>
    <row r="375">
      <c r="A375">
        <f>'DATA DASH'!A375</f>
        <v/>
      </c>
      <c r="B375">
        <f>'DATA DASH'!B375</f>
        <v/>
      </c>
      <c r="C375">
        <f>'DATA DASH'!C375</f>
        <v/>
      </c>
      <c r="D375">
        <f>'DATA DASH'!D375</f>
        <v/>
      </c>
      <c r="E375">
        <f>'DATA DASH'!E375</f>
        <v/>
      </c>
      <c r="F375">
        <f>'DATA DASH'!F375</f>
        <v/>
      </c>
      <c r="G375">
        <f>'DATA DASH'!G375</f>
        <v/>
      </c>
      <c r="H375">
        <f>'DATA DASH'!H375</f>
        <v/>
      </c>
      <c r="I375">
        <f>'DATA DASH'!I375</f>
        <v/>
      </c>
      <c r="J375">
        <f>'DATA DASH'!J375</f>
        <v/>
      </c>
      <c r="K375">
        <f>'DATA DASH'!K375</f>
        <v/>
      </c>
      <c r="L375">
        <f>'DATA DASH'!L375</f>
        <v/>
      </c>
      <c r="M375">
        <f>'DATA DASH'!M375</f>
        <v/>
      </c>
    </row>
    <row r="376">
      <c r="A376">
        <f>'DATA DASH'!A376</f>
        <v/>
      </c>
      <c r="B376">
        <f>'DATA DASH'!B376</f>
        <v/>
      </c>
      <c r="C376">
        <f>'DATA DASH'!C376</f>
        <v/>
      </c>
      <c r="D376">
        <f>'DATA DASH'!D376</f>
        <v/>
      </c>
      <c r="E376">
        <f>'DATA DASH'!E376</f>
        <v/>
      </c>
      <c r="F376">
        <f>'DATA DASH'!F376</f>
        <v/>
      </c>
      <c r="G376">
        <f>'DATA DASH'!G376</f>
        <v/>
      </c>
      <c r="H376">
        <f>'DATA DASH'!H376</f>
        <v/>
      </c>
      <c r="I376">
        <f>'DATA DASH'!I376</f>
        <v/>
      </c>
      <c r="J376">
        <f>'DATA DASH'!J376</f>
        <v/>
      </c>
      <c r="K376">
        <f>'DATA DASH'!K376</f>
        <v/>
      </c>
      <c r="L376">
        <f>'DATA DASH'!L376</f>
        <v/>
      </c>
      <c r="M376">
        <f>'DATA DASH'!M376</f>
        <v/>
      </c>
    </row>
    <row r="377">
      <c r="A377">
        <f>'DATA DASH'!A377</f>
        <v/>
      </c>
      <c r="B377">
        <f>'DATA DASH'!B377</f>
        <v/>
      </c>
      <c r="C377">
        <f>'DATA DASH'!C377</f>
        <v/>
      </c>
      <c r="D377">
        <f>'DATA DASH'!D377</f>
        <v/>
      </c>
      <c r="E377">
        <f>'DATA DASH'!E377</f>
        <v/>
      </c>
      <c r="F377">
        <f>'DATA DASH'!F377</f>
        <v/>
      </c>
      <c r="G377">
        <f>'DATA DASH'!G377</f>
        <v/>
      </c>
      <c r="H377">
        <f>'DATA DASH'!H377</f>
        <v/>
      </c>
      <c r="I377">
        <f>'DATA DASH'!I377</f>
        <v/>
      </c>
      <c r="J377">
        <f>'DATA DASH'!J377</f>
        <v/>
      </c>
      <c r="K377">
        <f>'DATA DASH'!K377</f>
        <v/>
      </c>
      <c r="L377">
        <f>'DATA DASH'!L377</f>
        <v/>
      </c>
      <c r="M377">
        <f>'DATA DASH'!M377</f>
        <v/>
      </c>
    </row>
    <row r="378">
      <c r="A378">
        <f>'DATA DASH'!A378</f>
        <v/>
      </c>
      <c r="B378">
        <f>'DATA DASH'!B378</f>
        <v/>
      </c>
      <c r="C378">
        <f>'DATA DASH'!C378</f>
        <v/>
      </c>
      <c r="D378">
        <f>'DATA DASH'!D378</f>
        <v/>
      </c>
      <c r="E378">
        <f>'DATA DASH'!E378</f>
        <v/>
      </c>
      <c r="F378">
        <f>'DATA DASH'!F378</f>
        <v/>
      </c>
      <c r="G378">
        <f>'DATA DASH'!G378</f>
        <v/>
      </c>
      <c r="H378">
        <f>'DATA DASH'!H378</f>
        <v/>
      </c>
      <c r="I378">
        <f>'DATA DASH'!I378</f>
        <v/>
      </c>
      <c r="J378">
        <f>'DATA DASH'!J378</f>
        <v/>
      </c>
      <c r="K378">
        <f>'DATA DASH'!K378</f>
        <v/>
      </c>
      <c r="L378">
        <f>'DATA DASH'!L378</f>
        <v/>
      </c>
      <c r="M378">
        <f>'DATA DASH'!M378</f>
        <v/>
      </c>
    </row>
    <row r="379">
      <c r="A379">
        <f>'DATA DASH'!A379</f>
        <v/>
      </c>
      <c r="B379">
        <f>'DATA DASH'!B379</f>
        <v/>
      </c>
      <c r="C379">
        <f>'DATA DASH'!C379</f>
        <v/>
      </c>
      <c r="D379">
        <f>'DATA DASH'!D379</f>
        <v/>
      </c>
      <c r="E379">
        <f>'DATA DASH'!E379</f>
        <v/>
      </c>
      <c r="F379">
        <f>'DATA DASH'!F379</f>
        <v/>
      </c>
      <c r="G379">
        <f>'DATA DASH'!G379</f>
        <v/>
      </c>
      <c r="H379">
        <f>'DATA DASH'!H379</f>
        <v/>
      </c>
      <c r="I379">
        <f>'DATA DASH'!I379</f>
        <v/>
      </c>
      <c r="J379">
        <f>'DATA DASH'!J379</f>
        <v/>
      </c>
      <c r="K379">
        <f>'DATA DASH'!K379</f>
        <v/>
      </c>
      <c r="L379">
        <f>'DATA DASH'!L379</f>
        <v/>
      </c>
      <c r="M379">
        <f>'DATA DASH'!M379</f>
        <v/>
      </c>
    </row>
    <row r="380">
      <c r="A380">
        <f>'DATA DASH'!A380</f>
        <v/>
      </c>
      <c r="B380">
        <f>'DATA DASH'!B380</f>
        <v/>
      </c>
      <c r="C380">
        <f>'DATA DASH'!C380</f>
        <v/>
      </c>
      <c r="D380">
        <f>'DATA DASH'!D380</f>
        <v/>
      </c>
      <c r="E380">
        <f>'DATA DASH'!E380</f>
        <v/>
      </c>
      <c r="F380">
        <f>'DATA DASH'!F380</f>
        <v/>
      </c>
      <c r="G380">
        <f>'DATA DASH'!G380</f>
        <v/>
      </c>
      <c r="H380">
        <f>'DATA DASH'!H380</f>
        <v/>
      </c>
      <c r="I380">
        <f>'DATA DASH'!I380</f>
        <v/>
      </c>
      <c r="J380">
        <f>'DATA DASH'!J380</f>
        <v/>
      </c>
      <c r="K380">
        <f>'DATA DASH'!K380</f>
        <v/>
      </c>
      <c r="L380">
        <f>'DATA DASH'!L380</f>
        <v/>
      </c>
      <c r="M380">
        <f>'DATA DASH'!M380</f>
        <v/>
      </c>
    </row>
    <row r="381">
      <c r="A381">
        <f>'DATA DASH'!A381</f>
        <v/>
      </c>
      <c r="B381">
        <f>'DATA DASH'!B381</f>
        <v/>
      </c>
      <c r="C381">
        <f>'DATA DASH'!C381</f>
        <v/>
      </c>
      <c r="D381">
        <f>'DATA DASH'!D381</f>
        <v/>
      </c>
      <c r="E381">
        <f>'DATA DASH'!E381</f>
        <v/>
      </c>
      <c r="F381">
        <f>'DATA DASH'!F381</f>
        <v/>
      </c>
      <c r="G381">
        <f>'DATA DASH'!G381</f>
        <v/>
      </c>
      <c r="H381">
        <f>'DATA DASH'!H381</f>
        <v/>
      </c>
      <c r="I381">
        <f>'DATA DASH'!I381</f>
        <v/>
      </c>
      <c r="J381">
        <f>'DATA DASH'!J381</f>
        <v/>
      </c>
      <c r="K381">
        <f>'DATA DASH'!K381</f>
        <v/>
      </c>
      <c r="L381">
        <f>'DATA DASH'!L381</f>
        <v/>
      </c>
      <c r="M381">
        <f>'DATA DASH'!M381</f>
        <v/>
      </c>
    </row>
    <row r="382">
      <c r="A382">
        <f>'DATA DASH'!A382</f>
        <v/>
      </c>
      <c r="B382">
        <f>'DATA DASH'!B382</f>
        <v/>
      </c>
      <c r="C382">
        <f>'DATA DASH'!C382</f>
        <v/>
      </c>
      <c r="D382">
        <f>'DATA DASH'!D382</f>
        <v/>
      </c>
      <c r="E382">
        <f>'DATA DASH'!E382</f>
        <v/>
      </c>
      <c r="F382">
        <f>'DATA DASH'!F382</f>
        <v/>
      </c>
      <c r="G382">
        <f>'DATA DASH'!G382</f>
        <v/>
      </c>
      <c r="H382">
        <f>'DATA DASH'!H382</f>
        <v/>
      </c>
      <c r="I382">
        <f>'DATA DASH'!I382</f>
        <v/>
      </c>
      <c r="J382">
        <f>'DATA DASH'!J382</f>
        <v/>
      </c>
      <c r="K382">
        <f>'DATA DASH'!K382</f>
        <v/>
      </c>
      <c r="L382">
        <f>'DATA DASH'!L382</f>
        <v/>
      </c>
      <c r="M382">
        <f>'DATA DASH'!M382</f>
        <v/>
      </c>
    </row>
    <row r="383">
      <c r="A383">
        <f>'DATA DASH'!A383</f>
        <v/>
      </c>
      <c r="B383">
        <f>'DATA DASH'!B383</f>
        <v/>
      </c>
      <c r="C383">
        <f>'DATA DASH'!C383</f>
        <v/>
      </c>
      <c r="D383">
        <f>'DATA DASH'!D383</f>
        <v/>
      </c>
      <c r="E383">
        <f>'DATA DASH'!E383</f>
        <v/>
      </c>
      <c r="F383">
        <f>'DATA DASH'!F383</f>
        <v/>
      </c>
      <c r="G383">
        <f>'DATA DASH'!G383</f>
        <v/>
      </c>
      <c r="H383">
        <f>'DATA DASH'!H383</f>
        <v/>
      </c>
      <c r="I383">
        <f>'DATA DASH'!I383</f>
        <v/>
      </c>
      <c r="J383">
        <f>'DATA DASH'!J383</f>
        <v/>
      </c>
      <c r="K383">
        <f>'DATA DASH'!K383</f>
        <v/>
      </c>
      <c r="L383">
        <f>'DATA DASH'!L383</f>
        <v/>
      </c>
      <c r="M383">
        <f>'DATA DASH'!M383</f>
        <v/>
      </c>
    </row>
    <row r="384">
      <c r="A384">
        <f>'DATA DASH'!A384</f>
        <v/>
      </c>
      <c r="B384">
        <f>'DATA DASH'!B384</f>
        <v/>
      </c>
      <c r="C384">
        <f>'DATA DASH'!C384</f>
        <v/>
      </c>
      <c r="D384">
        <f>'DATA DASH'!D384</f>
        <v/>
      </c>
      <c r="E384">
        <f>'DATA DASH'!E384</f>
        <v/>
      </c>
      <c r="F384">
        <f>'DATA DASH'!F384</f>
        <v/>
      </c>
      <c r="G384">
        <f>'DATA DASH'!G384</f>
        <v/>
      </c>
      <c r="H384">
        <f>'DATA DASH'!H384</f>
        <v/>
      </c>
      <c r="I384">
        <f>'DATA DASH'!I384</f>
        <v/>
      </c>
      <c r="J384">
        <f>'DATA DASH'!J384</f>
        <v/>
      </c>
      <c r="K384">
        <f>'DATA DASH'!K384</f>
        <v/>
      </c>
      <c r="L384">
        <f>'DATA DASH'!L384</f>
        <v/>
      </c>
      <c r="M384">
        <f>'DATA DASH'!M384</f>
        <v/>
      </c>
    </row>
    <row r="385">
      <c r="A385">
        <f>'DATA DASH'!A385</f>
        <v/>
      </c>
      <c r="B385">
        <f>'DATA DASH'!B385</f>
        <v/>
      </c>
      <c r="C385">
        <f>'DATA DASH'!C385</f>
        <v/>
      </c>
      <c r="D385">
        <f>'DATA DASH'!D385</f>
        <v/>
      </c>
      <c r="E385">
        <f>'DATA DASH'!E385</f>
        <v/>
      </c>
      <c r="F385">
        <f>'DATA DASH'!F385</f>
        <v/>
      </c>
      <c r="G385">
        <f>'DATA DASH'!G385</f>
        <v/>
      </c>
      <c r="H385">
        <f>'DATA DASH'!H385</f>
        <v/>
      </c>
      <c r="I385">
        <f>'DATA DASH'!I385</f>
        <v/>
      </c>
      <c r="J385">
        <f>'DATA DASH'!J385</f>
        <v/>
      </c>
      <c r="K385">
        <f>'DATA DASH'!K385</f>
        <v/>
      </c>
      <c r="L385">
        <f>'DATA DASH'!L385</f>
        <v/>
      </c>
      <c r="M385">
        <f>'DATA DASH'!M385</f>
        <v/>
      </c>
    </row>
    <row r="386">
      <c r="A386">
        <f>'DATA DASH'!A386</f>
        <v/>
      </c>
      <c r="B386">
        <f>'DATA DASH'!B386</f>
        <v/>
      </c>
      <c r="C386">
        <f>'DATA DASH'!C386</f>
        <v/>
      </c>
      <c r="D386">
        <f>'DATA DASH'!D386</f>
        <v/>
      </c>
      <c r="E386">
        <f>'DATA DASH'!E386</f>
        <v/>
      </c>
      <c r="F386">
        <f>'DATA DASH'!F386</f>
        <v/>
      </c>
      <c r="G386">
        <f>'DATA DASH'!G386</f>
        <v/>
      </c>
      <c r="H386">
        <f>'DATA DASH'!H386</f>
        <v/>
      </c>
      <c r="I386">
        <f>'DATA DASH'!I386</f>
        <v/>
      </c>
      <c r="J386">
        <f>'DATA DASH'!J386</f>
        <v/>
      </c>
      <c r="K386">
        <f>'DATA DASH'!K386</f>
        <v/>
      </c>
      <c r="L386">
        <f>'DATA DASH'!L386</f>
        <v/>
      </c>
      <c r="M386">
        <f>'DATA DASH'!M386</f>
        <v/>
      </c>
    </row>
    <row r="387">
      <c r="A387">
        <f>'DATA DASH'!A387</f>
        <v/>
      </c>
      <c r="B387">
        <f>'DATA DASH'!B387</f>
        <v/>
      </c>
      <c r="C387">
        <f>'DATA DASH'!C387</f>
        <v/>
      </c>
      <c r="D387">
        <f>'DATA DASH'!D387</f>
        <v/>
      </c>
      <c r="E387">
        <f>'DATA DASH'!E387</f>
        <v/>
      </c>
      <c r="F387">
        <f>'DATA DASH'!F387</f>
        <v/>
      </c>
      <c r="G387">
        <f>'DATA DASH'!G387</f>
        <v/>
      </c>
      <c r="H387">
        <f>'DATA DASH'!H387</f>
        <v/>
      </c>
      <c r="I387">
        <f>'DATA DASH'!I387</f>
        <v/>
      </c>
      <c r="J387">
        <f>'DATA DASH'!J387</f>
        <v/>
      </c>
      <c r="K387">
        <f>'DATA DASH'!K387</f>
        <v/>
      </c>
      <c r="L387">
        <f>'DATA DASH'!L387</f>
        <v/>
      </c>
      <c r="M387">
        <f>'DATA DASH'!M387</f>
        <v/>
      </c>
    </row>
    <row r="388">
      <c r="A388">
        <f>'DATA DASH'!A388</f>
        <v/>
      </c>
      <c r="B388">
        <f>'DATA DASH'!B388</f>
        <v/>
      </c>
      <c r="C388">
        <f>'DATA DASH'!C388</f>
        <v/>
      </c>
      <c r="D388">
        <f>'DATA DASH'!D388</f>
        <v/>
      </c>
      <c r="E388">
        <f>'DATA DASH'!E388</f>
        <v/>
      </c>
      <c r="F388">
        <f>'DATA DASH'!F388</f>
        <v/>
      </c>
      <c r="G388">
        <f>'DATA DASH'!G388</f>
        <v/>
      </c>
      <c r="H388">
        <f>'DATA DASH'!H388</f>
        <v/>
      </c>
      <c r="I388">
        <f>'DATA DASH'!I388</f>
        <v/>
      </c>
      <c r="J388">
        <f>'DATA DASH'!J388</f>
        <v/>
      </c>
      <c r="K388">
        <f>'DATA DASH'!K388</f>
        <v/>
      </c>
      <c r="L388">
        <f>'DATA DASH'!L388</f>
        <v/>
      </c>
      <c r="M388">
        <f>'DATA DASH'!M388</f>
        <v/>
      </c>
    </row>
    <row r="389">
      <c r="A389">
        <f>'DATA DASH'!A389</f>
        <v/>
      </c>
      <c r="B389">
        <f>'DATA DASH'!B389</f>
        <v/>
      </c>
      <c r="C389">
        <f>'DATA DASH'!C389</f>
        <v/>
      </c>
      <c r="D389">
        <f>'DATA DASH'!D389</f>
        <v/>
      </c>
      <c r="E389">
        <f>'DATA DASH'!E389</f>
        <v/>
      </c>
      <c r="F389">
        <f>'DATA DASH'!F389</f>
        <v/>
      </c>
      <c r="G389">
        <f>'DATA DASH'!G389</f>
        <v/>
      </c>
      <c r="H389">
        <f>'DATA DASH'!H389</f>
        <v/>
      </c>
      <c r="I389">
        <f>'DATA DASH'!I389</f>
        <v/>
      </c>
      <c r="J389">
        <f>'DATA DASH'!J389</f>
        <v/>
      </c>
      <c r="K389">
        <f>'DATA DASH'!K389</f>
        <v/>
      </c>
      <c r="L389">
        <f>'DATA DASH'!L389</f>
        <v/>
      </c>
      <c r="M389">
        <f>'DATA DASH'!M389</f>
        <v/>
      </c>
    </row>
    <row r="390">
      <c r="A390">
        <f>'DATA DASH'!A390</f>
        <v/>
      </c>
      <c r="B390">
        <f>'DATA DASH'!B390</f>
        <v/>
      </c>
      <c r="C390">
        <f>'DATA DASH'!C390</f>
        <v/>
      </c>
      <c r="D390">
        <f>'DATA DASH'!D390</f>
        <v/>
      </c>
      <c r="E390">
        <f>'DATA DASH'!E390</f>
        <v/>
      </c>
      <c r="F390">
        <f>'DATA DASH'!F390</f>
        <v/>
      </c>
      <c r="G390">
        <f>'DATA DASH'!G390</f>
        <v/>
      </c>
      <c r="H390">
        <f>'DATA DASH'!H390</f>
        <v/>
      </c>
      <c r="I390">
        <f>'DATA DASH'!I390</f>
        <v/>
      </c>
      <c r="J390">
        <f>'DATA DASH'!J390</f>
        <v/>
      </c>
      <c r="K390">
        <f>'DATA DASH'!K390</f>
        <v/>
      </c>
      <c r="L390">
        <f>'DATA DASH'!L390</f>
        <v/>
      </c>
      <c r="M390">
        <f>'DATA DASH'!M390</f>
        <v/>
      </c>
    </row>
    <row r="391">
      <c r="A391">
        <f>'DATA DASH'!A391</f>
        <v/>
      </c>
      <c r="B391">
        <f>'DATA DASH'!B391</f>
        <v/>
      </c>
      <c r="C391">
        <f>'DATA DASH'!C391</f>
        <v/>
      </c>
      <c r="D391">
        <f>'DATA DASH'!D391</f>
        <v/>
      </c>
      <c r="E391">
        <f>'DATA DASH'!E391</f>
        <v/>
      </c>
      <c r="F391">
        <f>'DATA DASH'!F391</f>
        <v/>
      </c>
      <c r="G391">
        <f>'DATA DASH'!G391</f>
        <v/>
      </c>
      <c r="H391">
        <f>'DATA DASH'!H391</f>
        <v/>
      </c>
      <c r="I391">
        <f>'DATA DASH'!I391</f>
        <v/>
      </c>
      <c r="J391">
        <f>'DATA DASH'!J391</f>
        <v/>
      </c>
      <c r="K391">
        <f>'DATA DASH'!K391</f>
        <v/>
      </c>
      <c r="L391">
        <f>'DATA DASH'!L391</f>
        <v/>
      </c>
      <c r="M391">
        <f>'DATA DASH'!M391</f>
        <v/>
      </c>
    </row>
    <row r="392">
      <c r="A392">
        <f>'DATA DASH'!A392</f>
        <v/>
      </c>
      <c r="B392">
        <f>'DATA DASH'!B392</f>
        <v/>
      </c>
      <c r="C392">
        <f>'DATA DASH'!C392</f>
        <v/>
      </c>
      <c r="D392">
        <f>'DATA DASH'!D392</f>
        <v/>
      </c>
      <c r="E392">
        <f>'DATA DASH'!E392</f>
        <v/>
      </c>
      <c r="F392">
        <f>'DATA DASH'!F392</f>
        <v/>
      </c>
      <c r="G392">
        <f>'DATA DASH'!G392</f>
        <v/>
      </c>
      <c r="H392">
        <f>'DATA DASH'!H392</f>
        <v/>
      </c>
      <c r="I392">
        <f>'DATA DASH'!I392</f>
        <v/>
      </c>
      <c r="J392">
        <f>'DATA DASH'!J392</f>
        <v/>
      </c>
      <c r="K392">
        <f>'DATA DASH'!K392</f>
        <v/>
      </c>
      <c r="L392">
        <f>'DATA DASH'!L392</f>
        <v/>
      </c>
      <c r="M392">
        <f>'DATA DASH'!M392</f>
        <v/>
      </c>
    </row>
    <row r="393">
      <c r="A393">
        <f>'DATA DASH'!A393</f>
        <v/>
      </c>
      <c r="B393">
        <f>'DATA DASH'!B393</f>
        <v/>
      </c>
      <c r="C393">
        <f>'DATA DASH'!C393</f>
        <v/>
      </c>
      <c r="D393">
        <f>'DATA DASH'!D393</f>
        <v/>
      </c>
      <c r="E393">
        <f>'DATA DASH'!E393</f>
        <v/>
      </c>
      <c r="F393">
        <f>'DATA DASH'!F393</f>
        <v/>
      </c>
      <c r="G393">
        <f>'DATA DASH'!G393</f>
        <v/>
      </c>
      <c r="H393">
        <f>'DATA DASH'!H393</f>
        <v/>
      </c>
      <c r="I393">
        <f>'DATA DASH'!I393</f>
        <v/>
      </c>
      <c r="J393">
        <f>'DATA DASH'!J393</f>
        <v/>
      </c>
      <c r="K393">
        <f>'DATA DASH'!K393</f>
        <v/>
      </c>
      <c r="L393">
        <f>'DATA DASH'!L393</f>
        <v/>
      </c>
      <c r="M393">
        <f>'DATA DASH'!M393</f>
        <v/>
      </c>
    </row>
    <row r="394">
      <c r="A394">
        <f>'DATA DASH'!A394</f>
        <v/>
      </c>
      <c r="B394">
        <f>'DATA DASH'!B394</f>
        <v/>
      </c>
      <c r="C394">
        <f>'DATA DASH'!C394</f>
        <v/>
      </c>
      <c r="D394">
        <f>'DATA DASH'!D394</f>
        <v/>
      </c>
      <c r="E394">
        <f>'DATA DASH'!E394</f>
        <v/>
      </c>
      <c r="F394">
        <f>'DATA DASH'!F394</f>
        <v/>
      </c>
      <c r="G394">
        <f>'DATA DASH'!G394</f>
        <v/>
      </c>
      <c r="H394">
        <f>'DATA DASH'!H394</f>
        <v/>
      </c>
      <c r="I394">
        <f>'DATA DASH'!I394</f>
        <v/>
      </c>
      <c r="J394">
        <f>'DATA DASH'!J394</f>
        <v/>
      </c>
      <c r="K394">
        <f>'DATA DASH'!K394</f>
        <v/>
      </c>
      <c r="L394">
        <f>'DATA DASH'!L394</f>
        <v/>
      </c>
      <c r="M394">
        <f>'DATA DASH'!M394</f>
        <v/>
      </c>
    </row>
    <row r="395">
      <c r="A395">
        <f>'DATA DASH'!A395</f>
        <v/>
      </c>
      <c r="B395">
        <f>'DATA DASH'!B395</f>
        <v/>
      </c>
      <c r="C395">
        <f>'DATA DASH'!C395</f>
        <v/>
      </c>
      <c r="D395">
        <f>'DATA DASH'!D395</f>
        <v/>
      </c>
      <c r="E395">
        <f>'DATA DASH'!E395</f>
        <v/>
      </c>
      <c r="F395">
        <f>'DATA DASH'!F395</f>
        <v/>
      </c>
      <c r="G395">
        <f>'DATA DASH'!G395</f>
        <v/>
      </c>
      <c r="H395">
        <f>'DATA DASH'!H395</f>
        <v/>
      </c>
      <c r="I395">
        <f>'DATA DASH'!I395</f>
        <v/>
      </c>
      <c r="J395">
        <f>'DATA DASH'!J395</f>
        <v/>
      </c>
      <c r="K395">
        <f>'DATA DASH'!K395</f>
        <v/>
      </c>
      <c r="L395">
        <f>'DATA DASH'!L395</f>
        <v/>
      </c>
      <c r="M395">
        <f>'DATA DASH'!M395</f>
        <v/>
      </c>
    </row>
    <row r="396">
      <c r="A396">
        <f>'DATA DASH'!A396</f>
        <v/>
      </c>
      <c r="B396">
        <f>'DATA DASH'!B396</f>
        <v/>
      </c>
      <c r="C396">
        <f>'DATA DASH'!C396</f>
        <v/>
      </c>
      <c r="D396">
        <f>'DATA DASH'!D396</f>
        <v/>
      </c>
      <c r="E396">
        <f>'DATA DASH'!E396</f>
        <v/>
      </c>
      <c r="F396">
        <f>'DATA DASH'!F396</f>
        <v/>
      </c>
      <c r="G396">
        <f>'DATA DASH'!G396</f>
        <v/>
      </c>
      <c r="H396">
        <f>'DATA DASH'!H396</f>
        <v/>
      </c>
      <c r="I396">
        <f>'DATA DASH'!I396</f>
        <v/>
      </c>
      <c r="J396">
        <f>'DATA DASH'!J396</f>
        <v/>
      </c>
      <c r="K396">
        <f>'DATA DASH'!K396</f>
        <v/>
      </c>
      <c r="L396">
        <f>'DATA DASH'!L396</f>
        <v/>
      </c>
      <c r="M396">
        <f>'DATA DASH'!M396</f>
        <v/>
      </c>
    </row>
    <row r="397">
      <c r="A397">
        <f>'DATA DASH'!A397</f>
        <v/>
      </c>
      <c r="B397">
        <f>'DATA DASH'!B397</f>
        <v/>
      </c>
      <c r="C397">
        <f>'DATA DASH'!C397</f>
        <v/>
      </c>
      <c r="D397">
        <f>'DATA DASH'!D397</f>
        <v/>
      </c>
      <c r="E397">
        <f>'DATA DASH'!E397</f>
        <v/>
      </c>
      <c r="F397">
        <f>'DATA DASH'!F397</f>
        <v/>
      </c>
      <c r="G397">
        <f>'DATA DASH'!G397</f>
        <v/>
      </c>
      <c r="H397">
        <f>'DATA DASH'!H397</f>
        <v/>
      </c>
      <c r="I397">
        <f>'DATA DASH'!I397</f>
        <v/>
      </c>
      <c r="J397">
        <f>'DATA DASH'!J397</f>
        <v/>
      </c>
      <c r="K397">
        <f>'DATA DASH'!K397</f>
        <v/>
      </c>
      <c r="L397">
        <f>'DATA DASH'!L397</f>
        <v/>
      </c>
      <c r="M397">
        <f>'DATA DASH'!M397</f>
        <v/>
      </c>
    </row>
    <row r="398">
      <c r="A398">
        <f>'DATA DASH'!A398</f>
        <v/>
      </c>
      <c r="B398">
        <f>'DATA DASH'!B398</f>
        <v/>
      </c>
      <c r="C398">
        <f>'DATA DASH'!C398</f>
        <v/>
      </c>
      <c r="D398">
        <f>'DATA DASH'!D398</f>
        <v/>
      </c>
      <c r="E398">
        <f>'DATA DASH'!E398</f>
        <v/>
      </c>
      <c r="F398">
        <f>'DATA DASH'!F398</f>
        <v/>
      </c>
      <c r="G398">
        <f>'DATA DASH'!G398</f>
        <v/>
      </c>
      <c r="H398">
        <f>'DATA DASH'!H398</f>
        <v/>
      </c>
      <c r="I398">
        <f>'DATA DASH'!I398</f>
        <v/>
      </c>
      <c r="J398">
        <f>'DATA DASH'!J398</f>
        <v/>
      </c>
      <c r="K398">
        <f>'DATA DASH'!K398</f>
        <v/>
      </c>
      <c r="L398">
        <f>'DATA DASH'!L398</f>
        <v/>
      </c>
      <c r="M398">
        <f>'DATA DASH'!M398</f>
        <v/>
      </c>
    </row>
    <row r="399">
      <c r="A399">
        <f>'DATA DASH'!A399</f>
        <v/>
      </c>
      <c r="B399">
        <f>'DATA DASH'!B399</f>
        <v/>
      </c>
      <c r="C399">
        <f>'DATA DASH'!C399</f>
        <v/>
      </c>
      <c r="D399">
        <f>'DATA DASH'!D399</f>
        <v/>
      </c>
      <c r="E399">
        <f>'DATA DASH'!E399</f>
        <v/>
      </c>
      <c r="F399">
        <f>'DATA DASH'!F399</f>
        <v/>
      </c>
      <c r="G399">
        <f>'DATA DASH'!G399</f>
        <v/>
      </c>
      <c r="H399">
        <f>'DATA DASH'!H399</f>
        <v/>
      </c>
      <c r="I399">
        <f>'DATA DASH'!I399</f>
        <v/>
      </c>
      <c r="J399">
        <f>'DATA DASH'!J399</f>
        <v/>
      </c>
      <c r="K399">
        <f>'DATA DASH'!K399</f>
        <v/>
      </c>
      <c r="L399">
        <f>'DATA DASH'!L399</f>
        <v/>
      </c>
      <c r="M399">
        <f>'DATA DASH'!M399</f>
        <v/>
      </c>
    </row>
    <row r="400">
      <c r="A400">
        <f>'DATA DASH'!A400</f>
        <v/>
      </c>
      <c r="B400">
        <f>'DATA DASH'!B400</f>
        <v/>
      </c>
      <c r="C400">
        <f>'DATA DASH'!C400</f>
        <v/>
      </c>
      <c r="D400">
        <f>'DATA DASH'!D400</f>
        <v/>
      </c>
      <c r="E400">
        <f>'DATA DASH'!E400</f>
        <v/>
      </c>
      <c r="F400">
        <f>'DATA DASH'!F400</f>
        <v/>
      </c>
      <c r="G400">
        <f>'DATA DASH'!G400</f>
        <v/>
      </c>
      <c r="H400">
        <f>'DATA DASH'!H400</f>
        <v/>
      </c>
      <c r="I400">
        <f>'DATA DASH'!I400</f>
        <v/>
      </c>
      <c r="J400">
        <f>'DATA DASH'!J400</f>
        <v/>
      </c>
      <c r="K400">
        <f>'DATA DASH'!K400</f>
        <v/>
      </c>
      <c r="L400">
        <f>'DATA DASH'!L400</f>
        <v/>
      </c>
      <c r="M400">
        <f>'DATA DASH'!M400</f>
        <v/>
      </c>
    </row>
    <row r="401">
      <c r="A401">
        <f>'DATA DASH'!A401</f>
        <v/>
      </c>
      <c r="B401">
        <f>'DATA DASH'!B401</f>
        <v/>
      </c>
      <c r="C401">
        <f>'DATA DASH'!C401</f>
        <v/>
      </c>
      <c r="D401">
        <f>'DATA DASH'!D401</f>
        <v/>
      </c>
      <c r="E401">
        <f>'DATA DASH'!E401</f>
        <v/>
      </c>
      <c r="F401">
        <f>'DATA DASH'!F401</f>
        <v/>
      </c>
      <c r="G401">
        <f>'DATA DASH'!G401</f>
        <v/>
      </c>
      <c r="H401">
        <f>'DATA DASH'!H401</f>
        <v/>
      </c>
      <c r="I401">
        <f>'DATA DASH'!I401</f>
        <v/>
      </c>
      <c r="J401">
        <f>'DATA DASH'!J401</f>
        <v/>
      </c>
      <c r="K401">
        <f>'DATA DASH'!K401</f>
        <v/>
      </c>
      <c r="L401">
        <f>'DATA DASH'!L401</f>
        <v/>
      </c>
      <c r="M401">
        <f>'DATA DASH'!M401</f>
        <v/>
      </c>
    </row>
    <row r="402">
      <c r="A402">
        <f>'DATA DASH'!A402</f>
        <v/>
      </c>
      <c r="B402">
        <f>'DATA DASH'!B402</f>
        <v/>
      </c>
      <c r="C402">
        <f>'DATA DASH'!C402</f>
        <v/>
      </c>
      <c r="D402">
        <f>'DATA DASH'!D402</f>
        <v/>
      </c>
      <c r="E402">
        <f>'DATA DASH'!E402</f>
        <v/>
      </c>
      <c r="F402">
        <f>'DATA DASH'!F402</f>
        <v/>
      </c>
      <c r="G402">
        <f>'DATA DASH'!G402</f>
        <v/>
      </c>
      <c r="H402">
        <f>'DATA DASH'!H402</f>
        <v/>
      </c>
      <c r="I402">
        <f>'DATA DASH'!I402</f>
        <v/>
      </c>
      <c r="J402">
        <f>'DATA DASH'!J402</f>
        <v/>
      </c>
      <c r="K402">
        <f>'DATA DASH'!K402</f>
        <v/>
      </c>
      <c r="L402">
        <f>'DATA DASH'!L402</f>
        <v/>
      </c>
      <c r="M402">
        <f>'DATA DASH'!M402</f>
        <v/>
      </c>
    </row>
    <row r="403">
      <c r="A403">
        <f>'DATA DASH'!A403</f>
        <v/>
      </c>
      <c r="B403">
        <f>'DATA DASH'!B403</f>
        <v/>
      </c>
      <c r="C403">
        <f>'DATA DASH'!C403</f>
        <v/>
      </c>
      <c r="D403">
        <f>'DATA DASH'!D403</f>
        <v/>
      </c>
      <c r="E403">
        <f>'DATA DASH'!E403</f>
        <v/>
      </c>
      <c r="F403">
        <f>'DATA DASH'!F403</f>
        <v/>
      </c>
      <c r="G403">
        <f>'DATA DASH'!G403</f>
        <v/>
      </c>
      <c r="H403">
        <f>'DATA DASH'!H403</f>
        <v/>
      </c>
      <c r="I403">
        <f>'DATA DASH'!I403</f>
        <v/>
      </c>
      <c r="J403">
        <f>'DATA DASH'!J403</f>
        <v/>
      </c>
      <c r="K403">
        <f>'DATA DASH'!K403</f>
        <v/>
      </c>
      <c r="L403">
        <f>'DATA DASH'!L403</f>
        <v/>
      </c>
      <c r="M403">
        <f>'DATA DASH'!M403</f>
        <v/>
      </c>
    </row>
    <row r="404">
      <c r="A404">
        <f>'DATA DASH'!A404</f>
        <v/>
      </c>
      <c r="B404">
        <f>'DATA DASH'!B404</f>
        <v/>
      </c>
      <c r="C404">
        <f>'DATA DASH'!C404</f>
        <v/>
      </c>
      <c r="D404">
        <f>'DATA DASH'!D404</f>
        <v/>
      </c>
      <c r="E404">
        <f>'DATA DASH'!E404</f>
        <v/>
      </c>
      <c r="F404">
        <f>'DATA DASH'!F404</f>
        <v/>
      </c>
      <c r="G404">
        <f>'DATA DASH'!G404</f>
        <v/>
      </c>
      <c r="H404">
        <f>'DATA DASH'!H404</f>
        <v/>
      </c>
      <c r="I404">
        <f>'DATA DASH'!I404</f>
        <v/>
      </c>
      <c r="J404">
        <f>'DATA DASH'!J404</f>
        <v/>
      </c>
      <c r="K404">
        <f>'DATA DASH'!K404</f>
        <v/>
      </c>
      <c r="L404">
        <f>'DATA DASH'!L404</f>
        <v/>
      </c>
      <c r="M404">
        <f>'DATA DASH'!M404</f>
        <v/>
      </c>
    </row>
    <row r="405">
      <c r="A405">
        <f>'DATA DASH'!A405</f>
        <v/>
      </c>
      <c r="B405">
        <f>'DATA DASH'!B405</f>
        <v/>
      </c>
      <c r="C405">
        <f>'DATA DASH'!C405</f>
        <v/>
      </c>
      <c r="D405">
        <f>'DATA DASH'!D405</f>
        <v/>
      </c>
      <c r="E405">
        <f>'DATA DASH'!E405</f>
        <v/>
      </c>
      <c r="F405">
        <f>'DATA DASH'!F405</f>
        <v/>
      </c>
      <c r="G405">
        <f>'DATA DASH'!G405</f>
        <v/>
      </c>
      <c r="H405">
        <f>'DATA DASH'!H405</f>
        <v/>
      </c>
      <c r="I405">
        <f>'DATA DASH'!I405</f>
        <v/>
      </c>
      <c r="J405">
        <f>'DATA DASH'!J405</f>
        <v/>
      </c>
      <c r="K405">
        <f>'DATA DASH'!K405</f>
        <v/>
      </c>
      <c r="L405">
        <f>'DATA DASH'!L405</f>
        <v/>
      </c>
      <c r="M405">
        <f>'DATA DASH'!M405</f>
        <v/>
      </c>
    </row>
    <row r="406">
      <c r="A406">
        <f>'DATA DASH'!A406</f>
        <v/>
      </c>
      <c r="B406">
        <f>'DATA DASH'!B406</f>
        <v/>
      </c>
      <c r="C406">
        <f>'DATA DASH'!C406</f>
        <v/>
      </c>
      <c r="D406">
        <f>'DATA DASH'!D406</f>
        <v/>
      </c>
      <c r="E406">
        <f>'DATA DASH'!E406</f>
        <v/>
      </c>
      <c r="F406">
        <f>'DATA DASH'!F406</f>
        <v/>
      </c>
      <c r="G406">
        <f>'DATA DASH'!G406</f>
        <v/>
      </c>
      <c r="H406">
        <f>'DATA DASH'!H406</f>
        <v/>
      </c>
      <c r="I406">
        <f>'DATA DASH'!I406</f>
        <v/>
      </c>
      <c r="J406">
        <f>'DATA DASH'!J406</f>
        <v/>
      </c>
      <c r="K406">
        <f>'DATA DASH'!K406</f>
        <v/>
      </c>
      <c r="L406">
        <f>'DATA DASH'!L406</f>
        <v/>
      </c>
      <c r="M406">
        <f>'DATA DASH'!M406</f>
        <v/>
      </c>
    </row>
    <row r="407">
      <c r="A407">
        <f>'DATA DASH'!A407</f>
        <v/>
      </c>
      <c r="B407">
        <f>'DATA DASH'!B407</f>
        <v/>
      </c>
      <c r="C407">
        <f>'DATA DASH'!C407</f>
        <v/>
      </c>
      <c r="D407">
        <f>'DATA DASH'!D407</f>
        <v/>
      </c>
      <c r="E407">
        <f>'DATA DASH'!E407</f>
        <v/>
      </c>
      <c r="F407">
        <f>'DATA DASH'!F407</f>
        <v/>
      </c>
      <c r="G407">
        <f>'DATA DASH'!G407</f>
        <v/>
      </c>
      <c r="H407">
        <f>'DATA DASH'!H407</f>
        <v/>
      </c>
      <c r="I407">
        <f>'DATA DASH'!I407</f>
        <v/>
      </c>
      <c r="J407">
        <f>'DATA DASH'!J407</f>
        <v/>
      </c>
      <c r="K407">
        <f>'DATA DASH'!K407</f>
        <v/>
      </c>
      <c r="L407">
        <f>'DATA DASH'!L407</f>
        <v/>
      </c>
      <c r="M407">
        <f>'DATA DASH'!M407</f>
        <v/>
      </c>
    </row>
    <row r="408">
      <c r="A408">
        <f>'DATA DASH'!A408</f>
        <v/>
      </c>
      <c r="B408">
        <f>'DATA DASH'!B408</f>
        <v/>
      </c>
      <c r="C408">
        <f>'DATA DASH'!C408</f>
        <v/>
      </c>
      <c r="D408">
        <f>'DATA DASH'!D408</f>
        <v/>
      </c>
      <c r="E408">
        <f>'DATA DASH'!E408</f>
        <v/>
      </c>
      <c r="F408">
        <f>'DATA DASH'!F408</f>
        <v/>
      </c>
      <c r="G408">
        <f>'DATA DASH'!G408</f>
        <v/>
      </c>
      <c r="H408">
        <f>'DATA DASH'!H408</f>
        <v/>
      </c>
      <c r="I408">
        <f>'DATA DASH'!I408</f>
        <v/>
      </c>
      <c r="J408">
        <f>'DATA DASH'!J408</f>
        <v/>
      </c>
      <c r="K408">
        <f>'DATA DASH'!K408</f>
        <v/>
      </c>
      <c r="L408">
        <f>'DATA DASH'!L408</f>
        <v/>
      </c>
      <c r="M408">
        <f>'DATA DASH'!M408</f>
        <v/>
      </c>
    </row>
    <row r="409">
      <c r="A409">
        <f>'DATA DASH'!A409</f>
        <v/>
      </c>
      <c r="B409">
        <f>'DATA DASH'!B409</f>
        <v/>
      </c>
      <c r="C409">
        <f>'DATA DASH'!C409</f>
        <v/>
      </c>
      <c r="D409">
        <f>'DATA DASH'!D409</f>
        <v/>
      </c>
      <c r="E409">
        <f>'DATA DASH'!E409</f>
        <v/>
      </c>
      <c r="F409">
        <f>'DATA DASH'!F409</f>
        <v/>
      </c>
      <c r="G409">
        <f>'DATA DASH'!G409</f>
        <v/>
      </c>
      <c r="H409">
        <f>'DATA DASH'!H409</f>
        <v/>
      </c>
      <c r="I409">
        <f>'DATA DASH'!I409</f>
        <v/>
      </c>
      <c r="J409">
        <f>'DATA DASH'!J409</f>
        <v/>
      </c>
      <c r="K409">
        <f>'DATA DASH'!K409</f>
        <v/>
      </c>
      <c r="L409">
        <f>'DATA DASH'!L409</f>
        <v/>
      </c>
      <c r="M409">
        <f>'DATA DASH'!M409</f>
        <v/>
      </c>
    </row>
    <row r="410">
      <c r="A410">
        <f>'DATA DASH'!A410</f>
        <v/>
      </c>
      <c r="B410">
        <f>'DATA DASH'!B410</f>
        <v/>
      </c>
      <c r="C410">
        <f>'DATA DASH'!C410</f>
        <v/>
      </c>
      <c r="D410">
        <f>'DATA DASH'!D410</f>
        <v/>
      </c>
      <c r="E410">
        <f>'DATA DASH'!E410</f>
        <v/>
      </c>
      <c r="F410">
        <f>'DATA DASH'!F410</f>
        <v/>
      </c>
      <c r="G410">
        <f>'DATA DASH'!G410</f>
        <v/>
      </c>
      <c r="H410">
        <f>'DATA DASH'!H410</f>
        <v/>
      </c>
      <c r="I410">
        <f>'DATA DASH'!I410</f>
        <v/>
      </c>
      <c r="J410">
        <f>'DATA DASH'!J410</f>
        <v/>
      </c>
      <c r="K410">
        <f>'DATA DASH'!K410</f>
        <v/>
      </c>
      <c r="L410">
        <f>'DATA DASH'!L410</f>
        <v/>
      </c>
      <c r="M410">
        <f>'DATA DASH'!M410</f>
        <v/>
      </c>
    </row>
    <row r="411">
      <c r="A411">
        <f>'DATA DASH'!A411</f>
        <v/>
      </c>
      <c r="B411">
        <f>'DATA DASH'!B411</f>
        <v/>
      </c>
      <c r="C411">
        <f>'DATA DASH'!C411</f>
        <v/>
      </c>
      <c r="D411">
        <f>'DATA DASH'!D411</f>
        <v/>
      </c>
      <c r="E411">
        <f>'DATA DASH'!E411</f>
        <v/>
      </c>
      <c r="F411">
        <f>'DATA DASH'!F411</f>
        <v/>
      </c>
      <c r="G411">
        <f>'DATA DASH'!G411</f>
        <v/>
      </c>
      <c r="H411">
        <f>'DATA DASH'!H411</f>
        <v/>
      </c>
      <c r="I411">
        <f>'DATA DASH'!I411</f>
        <v/>
      </c>
      <c r="J411">
        <f>'DATA DASH'!J411</f>
        <v/>
      </c>
      <c r="K411">
        <f>'DATA DASH'!K411</f>
        <v/>
      </c>
      <c r="L411">
        <f>'DATA DASH'!L411</f>
        <v/>
      </c>
      <c r="M411">
        <f>'DATA DASH'!M411</f>
        <v/>
      </c>
    </row>
    <row r="412">
      <c r="A412">
        <f>'DATA DASH'!A412</f>
        <v/>
      </c>
      <c r="B412">
        <f>'DATA DASH'!B412</f>
        <v/>
      </c>
      <c r="C412">
        <f>'DATA DASH'!C412</f>
        <v/>
      </c>
      <c r="D412">
        <f>'DATA DASH'!D412</f>
        <v/>
      </c>
      <c r="E412">
        <f>'DATA DASH'!E412</f>
        <v/>
      </c>
      <c r="F412">
        <f>'DATA DASH'!F412</f>
        <v/>
      </c>
      <c r="G412">
        <f>'DATA DASH'!G412</f>
        <v/>
      </c>
      <c r="H412">
        <f>'DATA DASH'!H412</f>
        <v/>
      </c>
      <c r="I412">
        <f>'DATA DASH'!I412</f>
        <v/>
      </c>
      <c r="J412">
        <f>'DATA DASH'!J412</f>
        <v/>
      </c>
      <c r="K412">
        <f>'DATA DASH'!K412</f>
        <v/>
      </c>
      <c r="L412">
        <f>'DATA DASH'!L412</f>
        <v/>
      </c>
      <c r="M412">
        <f>'DATA DASH'!M412</f>
        <v/>
      </c>
    </row>
    <row r="413">
      <c r="A413">
        <f>'DATA DASH'!A413</f>
        <v/>
      </c>
      <c r="B413">
        <f>'DATA DASH'!B413</f>
        <v/>
      </c>
      <c r="C413">
        <f>'DATA DASH'!C413</f>
        <v/>
      </c>
      <c r="D413">
        <f>'DATA DASH'!D413</f>
        <v/>
      </c>
      <c r="E413">
        <f>'DATA DASH'!E413</f>
        <v/>
      </c>
      <c r="F413">
        <f>'DATA DASH'!F413</f>
        <v/>
      </c>
      <c r="G413">
        <f>'DATA DASH'!G413</f>
        <v/>
      </c>
      <c r="H413">
        <f>'DATA DASH'!H413</f>
        <v/>
      </c>
      <c r="I413">
        <f>'DATA DASH'!I413</f>
        <v/>
      </c>
      <c r="J413">
        <f>'DATA DASH'!J413</f>
        <v/>
      </c>
      <c r="K413">
        <f>'DATA DASH'!K413</f>
        <v/>
      </c>
      <c r="L413">
        <f>'DATA DASH'!L413</f>
        <v/>
      </c>
      <c r="M413">
        <f>'DATA DASH'!M413</f>
        <v/>
      </c>
    </row>
    <row r="414">
      <c r="A414">
        <f>'DATA DASH'!A414</f>
        <v/>
      </c>
      <c r="B414">
        <f>'DATA DASH'!B414</f>
        <v/>
      </c>
      <c r="C414">
        <f>'DATA DASH'!C414</f>
        <v/>
      </c>
      <c r="D414">
        <f>'DATA DASH'!D414</f>
        <v/>
      </c>
      <c r="E414">
        <f>'DATA DASH'!E414</f>
        <v/>
      </c>
      <c r="F414">
        <f>'DATA DASH'!F414</f>
        <v/>
      </c>
      <c r="G414">
        <f>'DATA DASH'!G414</f>
        <v/>
      </c>
      <c r="H414">
        <f>'DATA DASH'!H414</f>
        <v/>
      </c>
      <c r="I414">
        <f>'DATA DASH'!I414</f>
        <v/>
      </c>
      <c r="J414">
        <f>'DATA DASH'!J414</f>
        <v/>
      </c>
      <c r="K414">
        <f>'DATA DASH'!K414</f>
        <v/>
      </c>
      <c r="L414">
        <f>'DATA DASH'!L414</f>
        <v/>
      </c>
      <c r="M414">
        <f>'DATA DASH'!M414</f>
        <v/>
      </c>
    </row>
    <row r="415">
      <c r="A415">
        <f>'DATA DASH'!A415</f>
        <v/>
      </c>
      <c r="B415">
        <f>'DATA DASH'!B415</f>
        <v/>
      </c>
      <c r="C415">
        <f>'DATA DASH'!C415</f>
        <v/>
      </c>
      <c r="D415">
        <f>'DATA DASH'!D415</f>
        <v/>
      </c>
      <c r="E415">
        <f>'DATA DASH'!E415</f>
        <v/>
      </c>
      <c r="F415">
        <f>'DATA DASH'!F415</f>
        <v/>
      </c>
      <c r="G415">
        <f>'DATA DASH'!G415</f>
        <v/>
      </c>
      <c r="H415">
        <f>'DATA DASH'!H415</f>
        <v/>
      </c>
      <c r="I415">
        <f>'DATA DASH'!I415</f>
        <v/>
      </c>
      <c r="J415">
        <f>'DATA DASH'!J415</f>
        <v/>
      </c>
      <c r="K415">
        <f>'DATA DASH'!K415</f>
        <v/>
      </c>
      <c r="L415">
        <f>'DATA DASH'!L415</f>
        <v/>
      </c>
      <c r="M415">
        <f>'DATA DASH'!M415</f>
        <v/>
      </c>
    </row>
    <row r="416">
      <c r="A416">
        <f>'DATA DASH'!A416</f>
        <v/>
      </c>
      <c r="B416">
        <f>'DATA DASH'!B416</f>
        <v/>
      </c>
      <c r="C416">
        <f>'DATA DASH'!C416</f>
        <v/>
      </c>
      <c r="D416">
        <f>'DATA DASH'!D416</f>
        <v/>
      </c>
      <c r="E416">
        <f>'DATA DASH'!E416</f>
        <v/>
      </c>
      <c r="F416">
        <f>'DATA DASH'!F416</f>
        <v/>
      </c>
      <c r="G416">
        <f>'DATA DASH'!G416</f>
        <v/>
      </c>
      <c r="H416">
        <f>'DATA DASH'!H416</f>
        <v/>
      </c>
      <c r="I416">
        <f>'DATA DASH'!I416</f>
        <v/>
      </c>
      <c r="J416">
        <f>'DATA DASH'!J416</f>
        <v/>
      </c>
      <c r="K416">
        <f>'DATA DASH'!K416</f>
        <v/>
      </c>
      <c r="L416">
        <f>'DATA DASH'!L416</f>
        <v/>
      </c>
      <c r="M416">
        <f>'DATA DASH'!M416</f>
        <v/>
      </c>
    </row>
    <row r="417">
      <c r="A417">
        <f>'DATA DASH'!A417</f>
        <v/>
      </c>
      <c r="B417">
        <f>'DATA DASH'!B417</f>
        <v/>
      </c>
      <c r="C417">
        <f>'DATA DASH'!C417</f>
        <v/>
      </c>
      <c r="D417">
        <f>'DATA DASH'!D417</f>
        <v/>
      </c>
      <c r="E417">
        <f>'DATA DASH'!E417</f>
        <v/>
      </c>
      <c r="F417">
        <f>'DATA DASH'!F417</f>
        <v/>
      </c>
      <c r="G417">
        <f>'DATA DASH'!G417</f>
        <v/>
      </c>
      <c r="H417">
        <f>'DATA DASH'!H417</f>
        <v/>
      </c>
      <c r="I417">
        <f>'DATA DASH'!I417</f>
        <v/>
      </c>
      <c r="J417">
        <f>'DATA DASH'!J417</f>
        <v/>
      </c>
      <c r="K417">
        <f>'DATA DASH'!K417</f>
        <v/>
      </c>
      <c r="L417">
        <f>'DATA DASH'!L417</f>
        <v/>
      </c>
      <c r="M417">
        <f>'DATA DASH'!M417</f>
        <v/>
      </c>
    </row>
    <row r="418">
      <c r="A418">
        <f>'DATA DASH'!A418</f>
        <v/>
      </c>
      <c r="B418">
        <f>'DATA DASH'!B418</f>
        <v/>
      </c>
      <c r="C418">
        <f>'DATA DASH'!C418</f>
        <v/>
      </c>
      <c r="D418">
        <f>'DATA DASH'!D418</f>
        <v/>
      </c>
      <c r="E418">
        <f>'DATA DASH'!E418</f>
        <v/>
      </c>
      <c r="F418">
        <f>'DATA DASH'!F418</f>
        <v/>
      </c>
      <c r="G418">
        <f>'DATA DASH'!G418</f>
        <v/>
      </c>
      <c r="H418">
        <f>'DATA DASH'!H418</f>
        <v/>
      </c>
      <c r="I418">
        <f>'DATA DASH'!I418</f>
        <v/>
      </c>
      <c r="J418">
        <f>'DATA DASH'!J418</f>
        <v/>
      </c>
      <c r="K418">
        <f>'DATA DASH'!K418</f>
        <v/>
      </c>
      <c r="L418">
        <f>'DATA DASH'!L418</f>
        <v/>
      </c>
      <c r="M418">
        <f>'DATA DASH'!M418</f>
        <v/>
      </c>
    </row>
    <row r="419">
      <c r="A419">
        <f>'DATA DASH'!A419</f>
        <v/>
      </c>
      <c r="B419">
        <f>'DATA DASH'!B419</f>
        <v/>
      </c>
      <c r="C419">
        <f>'DATA DASH'!C419</f>
        <v/>
      </c>
      <c r="D419">
        <f>'DATA DASH'!D419</f>
        <v/>
      </c>
      <c r="E419">
        <f>'DATA DASH'!E419</f>
        <v/>
      </c>
      <c r="F419">
        <f>'DATA DASH'!F419</f>
        <v/>
      </c>
      <c r="G419">
        <f>'DATA DASH'!G419</f>
        <v/>
      </c>
      <c r="H419">
        <f>'DATA DASH'!H419</f>
        <v/>
      </c>
      <c r="I419">
        <f>'DATA DASH'!I419</f>
        <v/>
      </c>
      <c r="J419">
        <f>'DATA DASH'!J419</f>
        <v/>
      </c>
      <c r="K419">
        <f>'DATA DASH'!K419</f>
        <v/>
      </c>
      <c r="L419">
        <f>'DATA DASH'!L419</f>
        <v/>
      </c>
      <c r="M419">
        <f>'DATA DASH'!M419</f>
        <v/>
      </c>
    </row>
    <row r="420">
      <c r="A420">
        <f>'DATA DASH'!A420</f>
        <v/>
      </c>
      <c r="B420">
        <f>'DATA DASH'!B420</f>
        <v/>
      </c>
      <c r="C420">
        <f>'DATA DASH'!C420</f>
        <v/>
      </c>
      <c r="D420">
        <f>'DATA DASH'!D420</f>
        <v/>
      </c>
      <c r="E420">
        <f>'DATA DASH'!E420</f>
        <v/>
      </c>
      <c r="F420">
        <f>'DATA DASH'!F420</f>
        <v/>
      </c>
      <c r="G420">
        <f>'DATA DASH'!G420</f>
        <v/>
      </c>
      <c r="H420">
        <f>'DATA DASH'!H420</f>
        <v/>
      </c>
      <c r="I420">
        <f>'DATA DASH'!I420</f>
        <v/>
      </c>
      <c r="J420">
        <f>'DATA DASH'!J420</f>
        <v/>
      </c>
      <c r="K420">
        <f>'DATA DASH'!K420</f>
        <v/>
      </c>
      <c r="L420">
        <f>'DATA DASH'!L420</f>
        <v/>
      </c>
      <c r="M420">
        <f>'DATA DASH'!M420</f>
        <v/>
      </c>
    </row>
    <row r="421">
      <c r="A421">
        <f>'DATA DASH'!A421</f>
        <v/>
      </c>
      <c r="B421">
        <f>'DATA DASH'!B421</f>
        <v/>
      </c>
      <c r="C421">
        <f>'DATA DASH'!C421</f>
        <v/>
      </c>
      <c r="D421">
        <f>'DATA DASH'!D421</f>
        <v/>
      </c>
      <c r="E421">
        <f>'DATA DASH'!E421</f>
        <v/>
      </c>
      <c r="F421">
        <f>'DATA DASH'!F421</f>
        <v/>
      </c>
      <c r="G421">
        <f>'DATA DASH'!G421</f>
        <v/>
      </c>
      <c r="H421">
        <f>'DATA DASH'!H421</f>
        <v/>
      </c>
      <c r="I421">
        <f>'DATA DASH'!I421</f>
        <v/>
      </c>
      <c r="J421">
        <f>'DATA DASH'!J421</f>
        <v/>
      </c>
      <c r="K421">
        <f>'DATA DASH'!K421</f>
        <v/>
      </c>
      <c r="L421">
        <f>'DATA DASH'!L421</f>
        <v/>
      </c>
      <c r="M421">
        <f>'DATA DASH'!M421</f>
        <v/>
      </c>
    </row>
    <row r="422">
      <c r="A422">
        <f>'DATA DASH'!A422</f>
        <v/>
      </c>
      <c r="B422">
        <f>'DATA DASH'!B422</f>
        <v/>
      </c>
      <c r="C422">
        <f>'DATA DASH'!C422</f>
        <v/>
      </c>
      <c r="D422">
        <f>'DATA DASH'!D422</f>
        <v/>
      </c>
      <c r="E422">
        <f>'DATA DASH'!E422</f>
        <v/>
      </c>
      <c r="F422">
        <f>'DATA DASH'!F422</f>
        <v/>
      </c>
      <c r="G422">
        <f>'DATA DASH'!G422</f>
        <v/>
      </c>
      <c r="H422">
        <f>'DATA DASH'!H422</f>
        <v/>
      </c>
      <c r="I422">
        <f>'DATA DASH'!I422</f>
        <v/>
      </c>
      <c r="J422">
        <f>'DATA DASH'!J422</f>
        <v/>
      </c>
      <c r="K422">
        <f>'DATA DASH'!K422</f>
        <v/>
      </c>
      <c r="L422">
        <f>'DATA DASH'!L422</f>
        <v/>
      </c>
      <c r="M422">
        <f>'DATA DASH'!M422</f>
        <v/>
      </c>
    </row>
    <row r="423">
      <c r="A423">
        <f>'DATA DASH'!A423</f>
        <v/>
      </c>
      <c r="B423">
        <f>'DATA DASH'!B423</f>
        <v/>
      </c>
      <c r="C423">
        <f>'DATA DASH'!C423</f>
        <v/>
      </c>
      <c r="D423">
        <f>'DATA DASH'!D423</f>
        <v/>
      </c>
      <c r="E423">
        <f>'DATA DASH'!E423</f>
        <v/>
      </c>
      <c r="F423">
        <f>'DATA DASH'!F423</f>
        <v/>
      </c>
      <c r="G423">
        <f>'DATA DASH'!G423</f>
        <v/>
      </c>
      <c r="H423">
        <f>'DATA DASH'!H423</f>
        <v/>
      </c>
      <c r="I423">
        <f>'DATA DASH'!I423</f>
        <v/>
      </c>
      <c r="J423">
        <f>'DATA DASH'!J423</f>
        <v/>
      </c>
      <c r="K423">
        <f>'DATA DASH'!K423</f>
        <v/>
      </c>
      <c r="L423">
        <f>'DATA DASH'!L423</f>
        <v/>
      </c>
      <c r="M423">
        <f>'DATA DASH'!M423</f>
        <v/>
      </c>
    </row>
    <row r="424">
      <c r="A424">
        <f>'DATA DASH'!A424</f>
        <v/>
      </c>
      <c r="B424">
        <f>'DATA DASH'!B424</f>
        <v/>
      </c>
      <c r="C424">
        <f>'DATA DASH'!C424</f>
        <v/>
      </c>
      <c r="D424">
        <f>'DATA DASH'!D424</f>
        <v/>
      </c>
      <c r="E424">
        <f>'DATA DASH'!E424</f>
        <v/>
      </c>
      <c r="F424">
        <f>'DATA DASH'!F424</f>
        <v/>
      </c>
      <c r="G424">
        <f>'DATA DASH'!G424</f>
        <v/>
      </c>
      <c r="H424">
        <f>'DATA DASH'!H424</f>
        <v/>
      </c>
      <c r="I424">
        <f>'DATA DASH'!I424</f>
        <v/>
      </c>
      <c r="J424">
        <f>'DATA DASH'!J424</f>
        <v/>
      </c>
      <c r="K424">
        <f>'DATA DASH'!K424</f>
        <v/>
      </c>
      <c r="L424">
        <f>'DATA DASH'!L424</f>
        <v/>
      </c>
      <c r="M424">
        <f>'DATA DASH'!M424</f>
        <v/>
      </c>
    </row>
    <row r="425">
      <c r="A425">
        <f>'DATA DASH'!A425</f>
        <v/>
      </c>
      <c r="B425">
        <f>'DATA DASH'!B425</f>
        <v/>
      </c>
      <c r="C425">
        <f>'DATA DASH'!C425</f>
        <v/>
      </c>
      <c r="D425">
        <f>'DATA DASH'!D425</f>
        <v/>
      </c>
      <c r="E425">
        <f>'DATA DASH'!E425</f>
        <v/>
      </c>
      <c r="F425">
        <f>'DATA DASH'!F425</f>
        <v/>
      </c>
      <c r="G425">
        <f>'DATA DASH'!G425</f>
        <v/>
      </c>
      <c r="H425">
        <f>'DATA DASH'!H425</f>
        <v/>
      </c>
      <c r="I425">
        <f>'DATA DASH'!I425</f>
        <v/>
      </c>
      <c r="J425">
        <f>'DATA DASH'!J425</f>
        <v/>
      </c>
      <c r="K425">
        <f>'DATA DASH'!K425</f>
        <v/>
      </c>
      <c r="L425">
        <f>'DATA DASH'!L425</f>
        <v/>
      </c>
      <c r="M425">
        <f>'DATA DASH'!M425</f>
        <v/>
      </c>
    </row>
    <row r="426">
      <c r="A426">
        <f>'DATA DASH'!A426</f>
        <v/>
      </c>
      <c r="B426">
        <f>'DATA DASH'!B426</f>
        <v/>
      </c>
      <c r="C426">
        <f>'DATA DASH'!C426</f>
        <v/>
      </c>
      <c r="D426">
        <f>'DATA DASH'!D426</f>
        <v/>
      </c>
      <c r="E426">
        <f>'DATA DASH'!E426</f>
        <v/>
      </c>
      <c r="F426">
        <f>'DATA DASH'!F426</f>
        <v/>
      </c>
      <c r="G426">
        <f>'DATA DASH'!G426</f>
        <v/>
      </c>
      <c r="H426">
        <f>'DATA DASH'!H426</f>
        <v/>
      </c>
      <c r="I426">
        <f>'DATA DASH'!I426</f>
        <v/>
      </c>
      <c r="J426">
        <f>'DATA DASH'!J426</f>
        <v/>
      </c>
      <c r="K426">
        <f>'DATA DASH'!K426</f>
        <v/>
      </c>
      <c r="L426">
        <f>'DATA DASH'!L426</f>
        <v/>
      </c>
      <c r="M426">
        <f>'DATA DASH'!M426</f>
        <v/>
      </c>
    </row>
    <row r="427">
      <c r="A427">
        <f>'DATA DASH'!A427</f>
        <v/>
      </c>
      <c r="B427">
        <f>'DATA DASH'!B427</f>
        <v/>
      </c>
      <c r="C427">
        <f>'DATA DASH'!C427</f>
        <v/>
      </c>
      <c r="D427">
        <f>'DATA DASH'!D427</f>
        <v/>
      </c>
      <c r="E427">
        <f>'DATA DASH'!E427</f>
        <v/>
      </c>
      <c r="F427">
        <f>'DATA DASH'!F427</f>
        <v/>
      </c>
      <c r="G427">
        <f>'DATA DASH'!G427</f>
        <v/>
      </c>
      <c r="H427">
        <f>'DATA DASH'!H427</f>
        <v/>
      </c>
      <c r="I427">
        <f>'DATA DASH'!I427</f>
        <v/>
      </c>
      <c r="J427">
        <f>'DATA DASH'!J427</f>
        <v/>
      </c>
      <c r="K427">
        <f>'DATA DASH'!K427</f>
        <v/>
      </c>
      <c r="L427">
        <f>'DATA DASH'!L427</f>
        <v/>
      </c>
      <c r="M427">
        <f>'DATA DASH'!M427</f>
        <v/>
      </c>
    </row>
    <row r="428">
      <c r="A428">
        <f>'DATA DASH'!A428</f>
        <v/>
      </c>
      <c r="B428">
        <f>'DATA DASH'!B428</f>
        <v/>
      </c>
      <c r="C428">
        <f>'DATA DASH'!C428</f>
        <v/>
      </c>
      <c r="D428">
        <f>'DATA DASH'!D428</f>
        <v/>
      </c>
      <c r="E428">
        <f>'DATA DASH'!E428</f>
        <v/>
      </c>
      <c r="F428">
        <f>'DATA DASH'!F428</f>
        <v/>
      </c>
      <c r="G428">
        <f>'DATA DASH'!G428</f>
        <v/>
      </c>
      <c r="H428">
        <f>'DATA DASH'!H428</f>
        <v/>
      </c>
      <c r="I428">
        <f>'DATA DASH'!I428</f>
        <v/>
      </c>
      <c r="J428">
        <f>'DATA DASH'!J428</f>
        <v/>
      </c>
      <c r="K428">
        <f>'DATA DASH'!K428</f>
        <v/>
      </c>
      <c r="L428">
        <f>'DATA DASH'!L428</f>
        <v/>
      </c>
      <c r="M428">
        <f>'DATA DASH'!M428</f>
        <v/>
      </c>
    </row>
    <row r="429">
      <c r="A429">
        <f>'DATA DASH'!A429</f>
        <v/>
      </c>
      <c r="B429">
        <f>'DATA DASH'!B429</f>
        <v/>
      </c>
      <c r="C429">
        <f>'DATA DASH'!C429</f>
        <v/>
      </c>
      <c r="D429">
        <f>'DATA DASH'!D429</f>
        <v/>
      </c>
      <c r="E429">
        <f>'DATA DASH'!E429</f>
        <v/>
      </c>
      <c r="F429">
        <f>'DATA DASH'!F429</f>
        <v/>
      </c>
      <c r="G429">
        <f>'DATA DASH'!G429</f>
        <v/>
      </c>
      <c r="H429">
        <f>'DATA DASH'!H429</f>
        <v/>
      </c>
      <c r="I429">
        <f>'DATA DASH'!I429</f>
        <v/>
      </c>
      <c r="J429">
        <f>'DATA DASH'!J429</f>
        <v/>
      </c>
      <c r="K429">
        <f>'DATA DASH'!K429</f>
        <v/>
      </c>
      <c r="L429">
        <f>'DATA DASH'!L429</f>
        <v/>
      </c>
      <c r="M429">
        <f>'DATA DASH'!M429</f>
        <v/>
      </c>
    </row>
    <row r="430">
      <c r="A430">
        <f>'DATA DASH'!A430</f>
        <v/>
      </c>
      <c r="B430">
        <f>'DATA DASH'!B430</f>
        <v/>
      </c>
      <c r="C430">
        <f>'DATA DASH'!C430</f>
        <v/>
      </c>
      <c r="D430">
        <f>'DATA DASH'!D430</f>
        <v/>
      </c>
      <c r="E430">
        <f>'DATA DASH'!E430</f>
        <v/>
      </c>
      <c r="F430">
        <f>'DATA DASH'!F430</f>
        <v/>
      </c>
      <c r="G430">
        <f>'DATA DASH'!G430</f>
        <v/>
      </c>
      <c r="H430">
        <f>'DATA DASH'!H430</f>
        <v/>
      </c>
      <c r="I430">
        <f>'DATA DASH'!I430</f>
        <v/>
      </c>
      <c r="J430">
        <f>'DATA DASH'!J430</f>
        <v/>
      </c>
      <c r="K430">
        <f>'DATA DASH'!K430</f>
        <v/>
      </c>
      <c r="L430">
        <f>'DATA DASH'!L430</f>
        <v/>
      </c>
      <c r="M430">
        <f>'DATA DASH'!M430</f>
        <v/>
      </c>
    </row>
    <row r="431">
      <c r="A431">
        <f>'DATA DASH'!A431</f>
        <v/>
      </c>
      <c r="B431">
        <f>'DATA DASH'!B431</f>
        <v/>
      </c>
      <c r="C431">
        <f>'DATA DASH'!C431</f>
        <v/>
      </c>
      <c r="D431">
        <f>'DATA DASH'!D431</f>
        <v/>
      </c>
      <c r="E431">
        <f>'DATA DASH'!E431</f>
        <v/>
      </c>
      <c r="F431">
        <f>'DATA DASH'!F431</f>
        <v/>
      </c>
      <c r="G431">
        <f>'DATA DASH'!G431</f>
        <v/>
      </c>
      <c r="H431">
        <f>'DATA DASH'!H431</f>
        <v/>
      </c>
      <c r="I431">
        <f>'DATA DASH'!I431</f>
        <v/>
      </c>
      <c r="J431">
        <f>'DATA DASH'!J431</f>
        <v/>
      </c>
      <c r="K431">
        <f>'DATA DASH'!K431</f>
        <v/>
      </c>
      <c r="L431">
        <f>'DATA DASH'!L431</f>
        <v/>
      </c>
      <c r="M431">
        <f>'DATA DASH'!M431</f>
        <v/>
      </c>
    </row>
    <row r="432">
      <c r="A432">
        <f>'DATA DASH'!A432</f>
        <v/>
      </c>
      <c r="B432">
        <f>'DATA DASH'!B432</f>
        <v/>
      </c>
      <c r="C432">
        <f>'DATA DASH'!C432</f>
        <v/>
      </c>
      <c r="D432">
        <f>'DATA DASH'!D432</f>
        <v/>
      </c>
      <c r="E432">
        <f>'DATA DASH'!E432</f>
        <v/>
      </c>
      <c r="F432">
        <f>'DATA DASH'!F432</f>
        <v/>
      </c>
      <c r="G432">
        <f>'DATA DASH'!G432</f>
        <v/>
      </c>
      <c r="H432">
        <f>'DATA DASH'!H432</f>
        <v/>
      </c>
      <c r="I432">
        <f>'DATA DASH'!I432</f>
        <v/>
      </c>
      <c r="J432">
        <f>'DATA DASH'!J432</f>
        <v/>
      </c>
      <c r="K432">
        <f>'DATA DASH'!K432</f>
        <v/>
      </c>
      <c r="L432">
        <f>'DATA DASH'!L432</f>
        <v/>
      </c>
      <c r="M432">
        <f>'DATA DASH'!M432</f>
        <v/>
      </c>
    </row>
    <row r="433">
      <c r="A433">
        <f>'DATA DASH'!A433</f>
        <v/>
      </c>
      <c r="B433">
        <f>'DATA DASH'!B433</f>
        <v/>
      </c>
      <c r="C433">
        <f>'DATA DASH'!C433</f>
        <v/>
      </c>
      <c r="D433">
        <f>'DATA DASH'!D433</f>
        <v/>
      </c>
      <c r="E433">
        <f>'DATA DASH'!E433</f>
        <v/>
      </c>
      <c r="F433">
        <f>'DATA DASH'!F433</f>
        <v/>
      </c>
      <c r="G433">
        <f>'DATA DASH'!G433</f>
        <v/>
      </c>
      <c r="H433">
        <f>'DATA DASH'!H433</f>
        <v/>
      </c>
      <c r="I433">
        <f>'DATA DASH'!I433</f>
        <v/>
      </c>
      <c r="J433">
        <f>'DATA DASH'!J433</f>
        <v/>
      </c>
      <c r="K433">
        <f>'DATA DASH'!K433</f>
        <v/>
      </c>
      <c r="L433">
        <f>'DATA DASH'!L433</f>
        <v/>
      </c>
      <c r="M433">
        <f>'DATA DASH'!M433</f>
        <v/>
      </c>
    </row>
    <row r="434">
      <c r="A434">
        <f>'DATA DASH'!A434</f>
        <v/>
      </c>
      <c r="B434">
        <f>'DATA DASH'!B434</f>
        <v/>
      </c>
      <c r="C434">
        <f>'DATA DASH'!C434</f>
        <v/>
      </c>
      <c r="D434">
        <f>'DATA DASH'!D434</f>
        <v/>
      </c>
      <c r="E434">
        <f>'DATA DASH'!E434</f>
        <v/>
      </c>
      <c r="F434">
        <f>'DATA DASH'!F434</f>
        <v/>
      </c>
      <c r="G434">
        <f>'DATA DASH'!G434</f>
        <v/>
      </c>
      <c r="H434">
        <f>'DATA DASH'!H434</f>
        <v/>
      </c>
      <c r="I434">
        <f>'DATA DASH'!I434</f>
        <v/>
      </c>
      <c r="J434">
        <f>'DATA DASH'!J434</f>
        <v/>
      </c>
      <c r="K434">
        <f>'DATA DASH'!K434</f>
        <v/>
      </c>
      <c r="L434">
        <f>'DATA DASH'!L434</f>
        <v/>
      </c>
      <c r="M434">
        <f>'DATA DASH'!M434</f>
        <v/>
      </c>
    </row>
    <row r="435">
      <c r="A435">
        <f>'DATA DASH'!A435</f>
        <v/>
      </c>
      <c r="B435">
        <f>'DATA DASH'!B435</f>
        <v/>
      </c>
      <c r="C435">
        <f>'DATA DASH'!C435</f>
        <v/>
      </c>
      <c r="D435">
        <f>'DATA DASH'!D435</f>
        <v/>
      </c>
      <c r="E435">
        <f>'DATA DASH'!E435</f>
        <v/>
      </c>
      <c r="F435">
        <f>'DATA DASH'!F435</f>
        <v/>
      </c>
      <c r="G435">
        <f>'DATA DASH'!G435</f>
        <v/>
      </c>
      <c r="H435">
        <f>'DATA DASH'!H435</f>
        <v/>
      </c>
      <c r="I435">
        <f>'DATA DASH'!I435</f>
        <v/>
      </c>
      <c r="J435">
        <f>'DATA DASH'!J435</f>
        <v/>
      </c>
      <c r="K435">
        <f>'DATA DASH'!K435</f>
        <v/>
      </c>
      <c r="L435">
        <f>'DATA DASH'!L435</f>
        <v/>
      </c>
      <c r="M435">
        <f>'DATA DASH'!M435</f>
        <v/>
      </c>
    </row>
    <row r="436">
      <c r="A436">
        <f>'DATA DASH'!A436</f>
        <v/>
      </c>
      <c r="B436">
        <f>'DATA DASH'!B436</f>
        <v/>
      </c>
      <c r="C436">
        <f>'DATA DASH'!C436</f>
        <v/>
      </c>
      <c r="D436">
        <f>'DATA DASH'!D436</f>
        <v/>
      </c>
      <c r="E436">
        <f>'DATA DASH'!E436</f>
        <v/>
      </c>
      <c r="F436">
        <f>'DATA DASH'!F436</f>
        <v/>
      </c>
      <c r="G436">
        <f>'DATA DASH'!G436</f>
        <v/>
      </c>
      <c r="H436">
        <f>'DATA DASH'!H436</f>
        <v/>
      </c>
      <c r="I436">
        <f>'DATA DASH'!I436</f>
        <v/>
      </c>
      <c r="J436">
        <f>'DATA DASH'!J436</f>
        <v/>
      </c>
      <c r="K436">
        <f>'DATA DASH'!K436</f>
        <v/>
      </c>
      <c r="L436">
        <f>'DATA DASH'!L436</f>
        <v/>
      </c>
      <c r="M436">
        <f>'DATA DASH'!M436</f>
        <v/>
      </c>
    </row>
    <row r="437">
      <c r="A437">
        <f>'DATA DASH'!A437</f>
        <v/>
      </c>
      <c r="B437">
        <f>'DATA DASH'!B437</f>
        <v/>
      </c>
      <c r="C437">
        <f>'DATA DASH'!C437</f>
        <v/>
      </c>
      <c r="D437">
        <f>'DATA DASH'!D437</f>
        <v/>
      </c>
      <c r="E437">
        <f>'DATA DASH'!E437</f>
        <v/>
      </c>
      <c r="F437">
        <f>'DATA DASH'!F437</f>
        <v/>
      </c>
      <c r="G437">
        <f>'DATA DASH'!G437</f>
        <v/>
      </c>
      <c r="H437">
        <f>'DATA DASH'!H437</f>
        <v/>
      </c>
      <c r="I437">
        <f>'DATA DASH'!I437</f>
        <v/>
      </c>
      <c r="J437">
        <f>'DATA DASH'!J437</f>
        <v/>
      </c>
      <c r="K437">
        <f>'DATA DASH'!K437</f>
        <v/>
      </c>
      <c r="L437">
        <f>'DATA DASH'!L437</f>
        <v/>
      </c>
      <c r="M437">
        <f>'DATA DASH'!M437</f>
        <v/>
      </c>
    </row>
    <row r="438">
      <c r="A438">
        <f>'DATA DASH'!A438</f>
        <v/>
      </c>
      <c r="B438">
        <f>'DATA DASH'!B438</f>
        <v/>
      </c>
      <c r="C438">
        <f>'DATA DASH'!C438</f>
        <v/>
      </c>
      <c r="D438">
        <f>'DATA DASH'!D438</f>
        <v/>
      </c>
      <c r="E438">
        <f>'DATA DASH'!E438</f>
        <v/>
      </c>
      <c r="F438">
        <f>'DATA DASH'!F438</f>
        <v/>
      </c>
      <c r="G438">
        <f>'DATA DASH'!G438</f>
        <v/>
      </c>
      <c r="H438">
        <f>'DATA DASH'!H438</f>
        <v/>
      </c>
      <c r="I438">
        <f>'DATA DASH'!I438</f>
        <v/>
      </c>
      <c r="J438">
        <f>'DATA DASH'!J438</f>
        <v/>
      </c>
      <c r="K438">
        <f>'DATA DASH'!K438</f>
        <v/>
      </c>
      <c r="L438">
        <f>'DATA DASH'!L438</f>
        <v/>
      </c>
      <c r="M438">
        <f>'DATA DASH'!M438</f>
        <v/>
      </c>
    </row>
    <row r="439">
      <c r="A439">
        <f>'DATA DASH'!A439</f>
        <v/>
      </c>
      <c r="B439">
        <f>'DATA DASH'!B439</f>
        <v/>
      </c>
      <c r="C439">
        <f>'DATA DASH'!C439</f>
        <v/>
      </c>
      <c r="D439">
        <f>'DATA DASH'!D439</f>
        <v/>
      </c>
      <c r="E439">
        <f>'DATA DASH'!E439</f>
        <v/>
      </c>
      <c r="F439">
        <f>'DATA DASH'!F439</f>
        <v/>
      </c>
      <c r="G439">
        <f>'DATA DASH'!G439</f>
        <v/>
      </c>
      <c r="H439">
        <f>'DATA DASH'!H439</f>
        <v/>
      </c>
      <c r="I439">
        <f>'DATA DASH'!I439</f>
        <v/>
      </c>
      <c r="J439">
        <f>'DATA DASH'!J439</f>
        <v/>
      </c>
      <c r="K439">
        <f>'DATA DASH'!K439</f>
        <v/>
      </c>
      <c r="L439">
        <f>'DATA DASH'!L439</f>
        <v/>
      </c>
      <c r="M439">
        <f>'DATA DASH'!M439</f>
        <v/>
      </c>
    </row>
    <row r="440">
      <c r="A440">
        <f>'DATA DASH'!A440</f>
        <v/>
      </c>
      <c r="B440">
        <f>'DATA DASH'!B440</f>
        <v/>
      </c>
      <c r="C440">
        <f>'DATA DASH'!C440</f>
        <v/>
      </c>
      <c r="D440">
        <f>'DATA DASH'!D440</f>
        <v/>
      </c>
      <c r="E440">
        <f>'DATA DASH'!E440</f>
        <v/>
      </c>
      <c r="F440">
        <f>'DATA DASH'!F440</f>
        <v/>
      </c>
      <c r="G440">
        <f>'DATA DASH'!G440</f>
        <v/>
      </c>
      <c r="H440">
        <f>'DATA DASH'!H440</f>
        <v/>
      </c>
      <c r="I440">
        <f>'DATA DASH'!I440</f>
        <v/>
      </c>
      <c r="J440">
        <f>'DATA DASH'!J440</f>
        <v/>
      </c>
      <c r="K440">
        <f>'DATA DASH'!K440</f>
        <v/>
      </c>
      <c r="L440">
        <f>'DATA DASH'!L440</f>
        <v/>
      </c>
      <c r="M440">
        <f>'DATA DASH'!M440</f>
        <v/>
      </c>
    </row>
    <row r="441">
      <c r="A441">
        <f>'DATA DASH'!A441</f>
        <v/>
      </c>
      <c r="B441">
        <f>'DATA DASH'!B441</f>
        <v/>
      </c>
      <c r="C441">
        <f>'DATA DASH'!C441</f>
        <v/>
      </c>
      <c r="D441">
        <f>'DATA DASH'!D441</f>
        <v/>
      </c>
      <c r="E441">
        <f>'DATA DASH'!E441</f>
        <v/>
      </c>
      <c r="F441">
        <f>'DATA DASH'!F441</f>
        <v/>
      </c>
      <c r="G441">
        <f>'DATA DASH'!G441</f>
        <v/>
      </c>
      <c r="H441">
        <f>'DATA DASH'!H441</f>
        <v/>
      </c>
      <c r="I441">
        <f>'DATA DASH'!I441</f>
        <v/>
      </c>
      <c r="J441">
        <f>'DATA DASH'!J441</f>
        <v/>
      </c>
      <c r="K441">
        <f>'DATA DASH'!K441</f>
        <v/>
      </c>
      <c r="L441">
        <f>'DATA DASH'!L441</f>
        <v/>
      </c>
      <c r="M441">
        <f>'DATA DASH'!M441</f>
        <v/>
      </c>
    </row>
    <row r="442">
      <c r="A442">
        <f>'DATA DASH'!A442</f>
        <v/>
      </c>
      <c r="B442">
        <f>'DATA DASH'!B442</f>
        <v/>
      </c>
      <c r="C442">
        <f>'DATA DASH'!C442</f>
        <v/>
      </c>
      <c r="D442">
        <f>'DATA DASH'!D442</f>
        <v/>
      </c>
      <c r="E442">
        <f>'DATA DASH'!E442</f>
        <v/>
      </c>
      <c r="F442">
        <f>'DATA DASH'!F442</f>
        <v/>
      </c>
      <c r="G442">
        <f>'DATA DASH'!G442</f>
        <v/>
      </c>
      <c r="H442">
        <f>'DATA DASH'!H442</f>
        <v/>
      </c>
      <c r="I442">
        <f>'DATA DASH'!I442</f>
        <v/>
      </c>
      <c r="J442">
        <f>'DATA DASH'!J442</f>
        <v/>
      </c>
      <c r="K442">
        <f>'DATA DASH'!K442</f>
        <v/>
      </c>
      <c r="L442">
        <f>'DATA DASH'!L442</f>
        <v/>
      </c>
      <c r="M442">
        <f>'DATA DASH'!M442</f>
        <v/>
      </c>
    </row>
    <row r="443">
      <c r="A443">
        <f>'DATA DASH'!A443</f>
        <v/>
      </c>
      <c r="B443">
        <f>'DATA DASH'!B443</f>
        <v/>
      </c>
      <c r="C443">
        <f>'DATA DASH'!C443</f>
        <v/>
      </c>
      <c r="D443">
        <f>'DATA DASH'!D443</f>
        <v/>
      </c>
      <c r="E443">
        <f>'DATA DASH'!E443</f>
        <v/>
      </c>
      <c r="F443">
        <f>'DATA DASH'!F443</f>
        <v/>
      </c>
      <c r="G443">
        <f>'DATA DASH'!G443</f>
        <v/>
      </c>
      <c r="H443">
        <f>'DATA DASH'!H443</f>
        <v/>
      </c>
      <c r="I443">
        <f>'DATA DASH'!I443</f>
        <v/>
      </c>
      <c r="J443">
        <f>'DATA DASH'!J443</f>
        <v/>
      </c>
      <c r="K443">
        <f>'DATA DASH'!K443</f>
        <v/>
      </c>
      <c r="L443">
        <f>'DATA DASH'!L443</f>
        <v/>
      </c>
      <c r="M443">
        <f>'DATA DASH'!M443</f>
        <v/>
      </c>
    </row>
    <row r="444">
      <c r="A444">
        <f>'DATA DASH'!A444</f>
        <v/>
      </c>
      <c r="B444">
        <f>'DATA DASH'!B444</f>
        <v/>
      </c>
      <c r="C444">
        <f>'DATA DASH'!C444</f>
        <v/>
      </c>
      <c r="D444">
        <f>'DATA DASH'!D444</f>
        <v/>
      </c>
      <c r="E444">
        <f>'DATA DASH'!E444</f>
        <v/>
      </c>
      <c r="F444">
        <f>'DATA DASH'!F444</f>
        <v/>
      </c>
      <c r="G444">
        <f>'DATA DASH'!G444</f>
        <v/>
      </c>
      <c r="H444">
        <f>'DATA DASH'!H444</f>
        <v/>
      </c>
      <c r="I444">
        <f>'DATA DASH'!I444</f>
        <v/>
      </c>
      <c r="J444">
        <f>'DATA DASH'!J444</f>
        <v/>
      </c>
      <c r="K444">
        <f>'DATA DASH'!K444</f>
        <v/>
      </c>
      <c r="L444">
        <f>'DATA DASH'!L444</f>
        <v/>
      </c>
      <c r="M444">
        <f>'DATA DASH'!M444</f>
        <v/>
      </c>
    </row>
    <row r="445">
      <c r="A445">
        <f>'DATA DASH'!A445</f>
        <v/>
      </c>
      <c r="B445">
        <f>'DATA DASH'!B445</f>
        <v/>
      </c>
      <c r="C445">
        <f>'DATA DASH'!C445</f>
        <v/>
      </c>
      <c r="D445">
        <f>'DATA DASH'!D445</f>
        <v/>
      </c>
      <c r="E445">
        <f>'DATA DASH'!E445</f>
        <v/>
      </c>
      <c r="F445">
        <f>'DATA DASH'!F445</f>
        <v/>
      </c>
      <c r="G445">
        <f>'DATA DASH'!G445</f>
        <v/>
      </c>
      <c r="H445">
        <f>'DATA DASH'!H445</f>
        <v/>
      </c>
      <c r="I445">
        <f>'DATA DASH'!I445</f>
        <v/>
      </c>
      <c r="J445">
        <f>'DATA DASH'!J445</f>
        <v/>
      </c>
      <c r="K445">
        <f>'DATA DASH'!K445</f>
        <v/>
      </c>
      <c r="L445">
        <f>'DATA DASH'!L445</f>
        <v/>
      </c>
      <c r="M445">
        <f>'DATA DASH'!M445</f>
        <v/>
      </c>
    </row>
    <row r="446">
      <c r="A446">
        <f>'DATA DASH'!A446</f>
        <v/>
      </c>
      <c r="B446">
        <f>'DATA DASH'!B446</f>
        <v/>
      </c>
      <c r="C446">
        <f>'DATA DASH'!C446</f>
        <v/>
      </c>
      <c r="D446">
        <f>'DATA DASH'!D446</f>
        <v/>
      </c>
      <c r="E446">
        <f>'DATA DASH'!E446</f>
        <v/>
      </c>
      <c r="F446">
        <f>'DATA DASH'!F446</f>
        <v/>
      </c>
      <c r="G446">
        <f>'DATA DASH'!G446</f>
        <v/>
      </c>
      <c r="H446">
        <f>'DATA DASH'!H446</f>
        <v/>
      </c>
      <c r="I446">
        <f>'DATA DASH'!I446</f>
        <v/>
      </c>
      <c r="J446">
        <f>'DATA DASH'!J446</f>
        <v/>
      </c>
      <c r="K446">
        <f>'DATA DASH'!K446</f>
        <v/>
      </c>
      <c r="L446">
        <f>'DATA DASH'!L446</f>
        <v/>
      </c>
      <c r="M446">
        <f>'DATA DASH'!M446</f>
        <v/>
      </c>
    </row>
    <row r="447">
      <c r="A447">
        <f>'DATA DASH'!A447</f>
        <v/>
      </c>
      <c r="B447">
        <f>'DATA DASH'!B447</f>
        <v/>
      </c>
      <c r="C447">
        <f>'DATA DASH'!C447</f>
        <v/>
      </c>
      <c r="D447">
        <f>'DATA DASH'!D447</f>
        <v/>
      </c>
      <c r="E447">
        <f>'DATA DASH'!E447</f>
        <v/>
      </c>
      <c r="F447">
        <f>'DATA DASH'!F447</f>
        <v/>
      </c>
      <c r="G447">
        <f>'DATA DASH'!G447</f>
        <v/>
      </c>
      <c r="H447">
        <f>'DATA DASH'!H447</f>
        <v/>
      </c>
      <c r="I447">
        <f>'DATA DASH'!I447</f>
        <v/>
      </c>
      <c r="J447">
        <f>'DATA DASH'!J447</f>
        <v/>
      </c>
      <c r="K447">
        <f>'DATA DASH'!K447</f>
        <v/>
      </c>
      <c r="L447">
        <f>'DATA DASH'!L447</f>
        <v/>
      </c>
      <c r="M447">
        <f>'DATA DASH'!M447</f>
        <v/>
      </c>
    </row>
    <row r="448">
      <c r="A448">
        <f>'DATA DASH'!A448</f>
        <v/>
      </c>
      <c r="B448">
        <f>'DATA DASH'!B448</f>
        <v/>
      </c>
      <c r="C448">
        <f>'DATA DASH'!C448</f>
        <v/>
      </c>
      <c r="D448">
        <f>'DATA DASH'!D448</f>
        <v/>
      </c>
      <c r="E448">
        <f>'DATA DASH'!E448</f>
        <v/>
      </c>
      <c r="F448">
        <f>'DATA DASH'!F448</f>
        <v/>
      </c>
      <c r="G448">
        <f>'DATA DASH'!G448</f>
        <v/>
      </c>
      <c r="H448">
        <f>'DATA DASH'!H448</f>
        <v/>
      </c>
      <c r="I448">
        <f>'DATA DASH'!I448</f>
        <v/>
      </c>
      <c r="J448">
        <f>'DATA DASH'!J448</f>
        <v/>
      </c>
      <c r="K448">
        <f>'DATA DASH'!K448</f>
        <v/>
      </c>
      <c r="L448">
        <f>'DATA DASH'!L448</f>
        <v/>
      </c>
      <c r="M448">
        <f>'DATA DASH'!M448</f>
        <v/>
      </c>
    </row>
    <row r="449">
      <c r="A449">
        <f>'DATA DASH'!A449</f>
        <v/>
      </c>
      <c r="B449">
        <f>'DATA DASH'!B449</f>
        <v/>
      </c>
      <c r="C449">
        <f>'DATA DASH'!C449</f>
        <v/>
      </c>
      <c r="D449">
        <f>'DATA DASH'!D449</f>
        <v/>
      </c>
      <c r="E449">
        <f>'DATA DASH'!E449</f>
        <v/>
      </c>
      <c r="F449">
        <f>'DATA DASH'!F449</f>
        <v/>
      </c>
      <c r="G449">
        <f>'DATA DASH'!G449</f>
        <v/>
      </c>
      <c r="H449">
        <f>'DATA DASH'!H449</f>
        <v/>
      </c>
      <c r="I449">
        <f>'DATA DASH'!I449</f>
        <v/>
      </c>
      <c r="J449">
        <f>'DATA DASH'!J449</f>
        <v/>
      </c>
      <c r="K449">
        <f>'DATA DASH'!K449</f>
        <v/>
      </c>
      <c r="L449">
        <f>'DATA DASH'!L449</f>
        <v/>
      </c>
      <c r="M449">
        <f>'DATA DASH'!M449</f>
        <v/>
      </c>
    </row>
    <row r="450">
      <c r="A450">
        <f>'DATA DASH'!A450</f>
        <v/>
      </c>
      <c r="B450">
        <f>'DATA DASH'!B450</f>
        <v/>
      </c>
      <c r="C450">
        <f>'DATA DASH'!C450</f>
        <v/>
      </c>
      <c r="D450">
        <f>'DATA DASH'!D450</f>
        <v/>
      </c>
      <c r="E450">
        <f>'DATA DASH'!E450</f>
        <v/>
      </c>
      <c r="F450">
        <f>'DATA DASH'!F450</f>
        <v/>
      </c>
      <c r="G450">
        <f>'DATA DASH'!G450</f>
        <v/>
      </c>
      <c r="H450">
        <f>'DATA DASH'!H450</f>
        <v/>
      </c>
      <c r="I450">
        <f>'DATA DASH'!I450</f>
        <v/>
      </c>
      <c r="J450">
        <f>'DATA DASH'!J450</f>
        <v/>
      </c>
      <c r="K450">
        <f>'DATA DASH'!K450</f>
        <v/>
      </c>
      <c r="L450">
        <f>'DATA DASH'!L450</f>
        <v/>
      </c>
      <c r="M450">
        <f>'DATA DASH'!M450</f>
        <v/>
      </c>
    </row>
    <row r="451">
      <c r="A451">
        <f>'DATA DASH'!A451</f>
        <v/>
      </c>
      <c r="B451">
        <f>'DATA DASH'!B451</f>
        <v/>
      </c>
      <c r="C451">
        <f>'DATA DASH'!C451</f>
        <v/>
      </c>
      <c r="D451">
        <f>'DATA DASH'!D451</f>
        <v/>
      </c>
      <c r="E451">
        <f>'DATA DASH'!E451</f>
        <v/>
      </c>
      <c r="F451">
        <f>'DATA DASH'!F451</f>
        <v/>
      </c>
      <c r="G451">
        <f>'DATA DASH'!G451</f>
        <v/>
      </c>
      <c r="H451">
        <f>'DATA DASH'!H451</f>
        <v/>
      </c>
      <c r="I451">
        <f>'DATA DASH'!I451</f>
        <v/>
      </c>
      <c r="J451">
        <f>'DATA DASH'!J451</f>
        <v/>
      </c>
      <c r="K451">
        <f>'DATA DASH'!K451</f>
        <v/>
      </c>
      <c r="L451">
        <f>'DATA DASH'!L451</f>
        <v/>
      </c>
      <c r="M451">
        <f>'DATA DASH'!M451</f>
        <v/>
      </c>
    </row>
    <row r="452">
      <c r="A452">
        <f>'DATA DASH'!A452</f>
        <v/>
      </c>
      <c r="B452">
        <f>'DATA DASH'!B452</f>
        <v/>
      </c>
      <c r="C452">
        <f>'DATA DASH'!C452</f>
        <v/>
      </c>
      <c r="D452">
        <f>'DATA DASH'!D452</f>
        <v/>
      </c>
      <c r="E452">
        <f>'DATA DASH'!E452</f>
        <v/>
      </c>
      <c r="F452">
        <f>'DATA DASH'!F452</f>
        <v/>
      </c>
      <c r="G452">
        <f>'DATA DASH'!G452</f>
        <v/>
      </c>
      <c r="H452">
        <f>'DATA DASH'!H452</f>
        <v/>
      </c>
      <c r="I452">
        <f>'DATA DASH'!I452</f>
        <v/>
      </c>
      <c r="J452">
        <f>'DATA DASH'!J452</f>
        <v/>
      </c>
      <c r="K452">
        <f>'DATA DASH'!K452</f>
        <v/>
      </c>
      <c r="L452">
        <f>'DATA DASH'!L452</f>
        <v/>
      </c>
      <c r="M452">
        <f>'DATA DASH'!M452</f>
        <v/>
      </c>
    </row>
    <row r="453">
      <c r="A453">
        <f>'DATA DASH'!A453</f>
        <v/>
      </c>
      <c r="B453">
        <f>'DATA DASH'!B453</f>
        <v/>
      </c>
      <c r="C453">
        <f>'DATA DASH'!C453</f>
        <v/>
      </c>
      <c r="D453">
        <f>'DATA DASH'!D453</f>
        <v/>
      </c>
      <c r="E453">
        <f>'DATA DASH'!E453</f>
        <v/>
      </c>
      <c r="F453">
        <f>'DATA DASH'!F453</f>
        <v/>
      </c>
      <c r="G453">
        <f>'DATA DASH'!G453</f>
        <v/>
      </c>
      <c r="H453">
        <f>'DATA DASH'!H453</f>
        <v/>
      </c>
      <c r="I453">
        <f>'DATA DASH'!I453</f>
        <v/>
      </c>
      <c r="J453">
        <f>'DATA DASH'!J453</f>
        <v/>
      </c>
      <c r="K453">
        <f>'DATA DASH'!K453</f>
        <v/>
      </c>
      <c r="L453">
        <f>'DATA DASH'!L453</f>
        <v/>
      </c>
      <c r="M453">
        <f>'DATA DASH'!M453</f>
        <v/>
      </c>
    </row>
    <row r="454">
      <c r="A454">
        <f>'DATA DASH'!A454</f>
        <v/>
      </c>
      <c r="B454">
        <f>'DATA DASH'!B454</f>
        <v/>
      </c>
      <c r="C454">
        <f>'DATA DASH'!C454</f>
        <v/>
      </c>
      <c r="D454">
        <f>'DATA DASH'!D454</f>
        <v/>
      </c>
      <c r="E454">
        <f>'DATA DASH'!E454</f>
        <v/>
      </c>
      <c r="F454">
        <f>'DATA DASH'!F454</f>
        <v/>
      </c>
      <c r="G454">
        <f>'DATA DASH'!G454</f>
        <v/>
      </c>
      <c r="H454">
        <f>'DATA DASH'!H454</f>
        <v/>
      </c>
      <c r="I454">
        <f>'DATA DASH'!I454</f>
        <v/>
      </c>
      <c r="J454">
        <f>'DATA DASH'!J454</f>
        <v/>
      </c>
      <c r="K454">
        <f>'DATA DASH'!K454</f>
        <v/>
      </c>
      <c r="L454">
        <f>'DATA DASH'!L454</f>
        <v/>
      </c>
      <c r="M454">
        <f>'DATA DASH'!M454</f>
        <v/>
      </c>
    </row>
    <row r="455">
      <c r="A455">
        <f>'DATA DASH'!A455</f>
        <v/>
      </c>
      <c r="B455">
        <f>'DATA DASH'!B455</f>
        <v/>
      </c>
      <c r="C455">
        <f>'DATA DASH'!C455</f>
        <v/>
      </c>
      <c r="D455">
        <f>'DATA DASH'!D455</f>
        <v/>
      </c>
      <c r="E455">
        <f>'DATA DASH'!E455</f>
        <v/>
      </c>
      <c r="F455">
        <f>'DATA DASH'!F455</f>
        <v/>
      </c>
      <c r="G455">
        <f>'DATA DASH'!G455</f>
        <v/>
      </c>
      <c r="H455">
        <f>'DATA DASH'!H455</f>
        <v/>
      </c>
      <c r="I455">
        <f>'DATA DASH'!I455</f>
        <v/>
      </c>
      <c r="J455">
        <f>'DATA DASH'!J455</f>
        <v/>
      </c>
      <c r="K455">
        <f>'DATA DASH'!K455</f>
        <v/>
      </c>
      <c r="L455">
        <f>'DATA DASH'!L455</f>
        <v/>
      </c>
      <c r="M455">
        <f>'DATA DASH'!M455</f>
        <v/>
      </c>
    </row>
    <row r="456">
      <c r="A456">
        <f>'DATA DASH'!A456</f>
        <v/>
      </c>
      <c r="B456">
        <f>'DATA DASH'!B456</f>
        <v/>
      </c>
      <c r="C456">
        <f>'DATA DASH'!C456</f>
        <v/>
      </c>
      <c r="D456">
        <f>'DATA DASH'!D456</f>
        <v/>
      </c>
      <c r="E456">
        <f>'DATA DASH'!E456</f>
        <v/>
      </c>
      <c r="F456">
        <f>'DATA DASH'!F456</f>
        <v/>
      </c>
      <c r="G456">
        <f>'DATA DASH'!G456</f>
        <v/>
      </c>
      <c r="H456">
        <f>'DATA DASH'!H456</f>
        <v/>
      </c>
      <c r="I456">
        <f>'DATA DASH'!I456</f>
        <v/>
      </c>
      <c r="J456">
        <f>'DATA DASH'!J456</f>
        <v/>
      </c>
      <c r="K456">
        <f>'DATA DASH'!K456</f>
        <v/>
      </c>
      <c r="L456">
        <f>'DATA DASH'!L456</f>
        <v/>
      </c>
      <c r="M456">
        <f>'DATA DASH'!M456</f>
        <v/>
      </c>
    </row>
    <row r="457">
      <c r="A457">
        <f>'DATA DASH'!A457</f>
        <v/>
      </c>
      <c r="B457">
        <f>'DATA DASH'!B457</f>
        <v/>
      </c>
      <c r="C457">
        <f>'DATA DASH'!C457</f>
        <v/>
      </c>
      <c r="D457">
        <f>'DATA DASH'!D457</f>
        <v/>
      </c>
      <c r="E457">
        <f>'DATA DASH'!E457</f>
        <v/>
      </c>
      <c r="F457">
        <f>'DATA DASH'!F457</f>
        <v/>
      </c>
      <c r="G457">
        <f>'DATA DASH'!G457</f>
        <v/>
      </c>
      <c r="H457">
        <f>'DATA DASH'!H457</f>
        <v/>
      </c>
      <c r="I457">
        <f>'DATA DASH'!I457</f>
        <v/>
      </c>
      <c r="J457">
        <f>'DATA DASH'!J457</f>
        <v/>
      </c>
      <c r="K457">
        <f>'DATA DASH'!K457</f>
        <v/>
      </c>
      <c r="L457">
        <f>'DATA DASH'!L457</f>
        <v/>
      </c>
      <c r="M457">
        <f>'DATA DASH'!M457</f>
        <v/>
      </c>
    </row>
    <row r="458">
      <c r="A458">
        <f>'DATA DASH'!A458</f>
        <v/>
      </c>
      <c r="B458">
        <f>'DATA DASH'!B458</f>
        <v/>
      </c>
      <c r="C458">
        <f>'DATA DASH'!C458</f>
        <v/>
      </c>
      <c r="D458">
        <f>'DATA DASH'!D458</f>
        <v/>
      </c>
      <c r="E458">
        <f>'DATA DASH'!E458</f>
        <v/>
      </c>
      <c r="F458">
        <f>'DATA DASH'!F458</f>
        <v/>
      </c>
      <c r="G458">
        <f>'DATA DASH'!G458</f>
        <v/>
      </c>
      <c r="H458">
        <f>'DATA DASH'!H458</f>
        <v/>
      </c>
      <c r="I458">
        <f>'DATA DASH'!I458</f>
        <v/>
      </c>
      <c r="J458">
        <f>'DATA DASH'!J458</f>
        <v/>
      </c>
      <c r="K458">
        <f>'DATA DASH'!K458</f>
        <v/>
      </c>
      <c r="L458">
        <f>'DATA DASH'!L458</f>
        <v/>
      </c>
      <c r="M458">
        <f>'DATA DASH'!M458</f>
        <v/>
      </c>
    </row>
    <row r="459">
      <c r="A459">
        <f>'DATA DASH'!A459</f>
        <v/>
      </c>
      <c r="B459">
        <f>'DATA DASH'!B459</f>
        <v/>
      </c>
      <c r="C459">
        <f>'DATA DASH'!C459</f>
        <v/>
      </c>
      <c r="D459">
        <f>'DATA DASH'!D459</f>
        <v/>
      </c>
      <c r="E459">
        <f>'DATA DASH'!E459</f>
        <v/>
      </c>
      <c r="F459">
        <f>'DATA DASH'!F459</f>
        <v/>
      </c>
      <c r="G459">
        <f>'DATA DASH'!G459</f>
        <v/>
      </c>
      <c r="H459">
        <f>'DATA DASH'!H459</f>
        <v/>
      </c>
      <c r="I459">
        <f>'DATA DASH'!I459</f>
        <v/>
      </c>
      <c r="J459">
        <f>'DATA DASH'!J459</f>
        <v/>
      </c>
      <c r="K459">
        <f>'DATA DASH'!K459</f>
        <v/>
      </c>
      <c r="L459">
        <f>'DATA DASH'!L459</f>
        <v/>
      </c>
      <c r="M459">
        <f>'DATA DASH'!M459</f>
        <v/>
      </c>
    </row>
    <row r="460">
      <c r="A460">
        <f>'DATA DASH'!A460</f>
        <v/>
      </c>
      <c r="B460">
        <f>'DATA DASH'!B460</f>
        <v/>
      </c>
      <c r="C460">
        <f>'DATA DASH'!C460</f>
        <v/>
      </c>
      <c r="D460">
        <f>'DATA DASH'!D460</f>
        <v/>
      </c>
      <c r="E460">
        <f>'DATA DASH'!E460</f>
        <v/>
      </c>
      <c r="F460">
        <f>'DATA DASH'!F460</f>
        <v/>
      </c>
      <c r="G460">
        <f>'DATA DASH'!G460</f>
        <v/>
      </c>
      <c r="H460">
        <f>'DATA DASH'!H460</f>
        <v/>
      </c>
      <c r="I460">
        <f>'DATA DASH'!I460</f>
        <v/>
      </c>
      <c r="J460">
        <f>'DATA DASH'!J460</f>
        <v/>
      </c>
      <c r="K460">
        <f>'DATA DASH'!K460</f>
        <v/>
      </c>
      <c r="L460">
        <f>'DATA DASH'!L460</f>
        <v/>
      </c>
      <c r="M460">
        <f>'DATA DASH'!M460</f>
        <v/>
      </c>
    </row>
    <row r="461">
      <c r="A461">
        <f>'DATA DASH'!A461</f>
        <v/>
      </c>
      <c r="B461">
        <f>'DATA DASH'!B461</f>
        <v/>
      </c>
      <c r="C461">
        <f>'DATA DASH'!C461</f>
        <v/>
      </c>
      <c r="D461">
        <f>'DATA DASH'!D461</f>
        <v/>
      </c>
      <c r="E461">
        <f>'DATA DASH'!E461</f>
        <v/>
      </c>
      <c r="F461">
        <f>'DATA DASH'!F461</f>
        <v/>
      </c>
      <c r="G461">
        <f>'DATA DASH'!G461</f>
        <v/>
      </c>
      <c r="H461">
        <f>'DATA DASH'!H461</f>
        <v/>
      </c>
      <c r="I461">
        <f>'DATA DASH'!I461</f>
        <v/>
      </c>
      <c r="J461">
        <f>'DATA DASH'!J461</f>
        <v/>
      </c>
      <c r="K461">
        <f>'DATA DASH'!K461</f>
        <v/>
      </c>
      <c r="L461">
        <f>'DATA DASH'!L461</f>
        <v/>
      </c>
      <c r="M461">
        <f>'DATA DASH'!M461</f>
        <v/>
      </c>
    </row>
    <row r="462">
      <c r="A462">
        <f>'DATA DASH'!A462</f>
        <v/>
      </c>
      <c r="B462">
        <f>'DATA DASH'!B462</f>
        <v/>
      </c>
      <c r="C462">
        <f>'DATA DASH'!C462</f>
        <v/>
      </c>
      <c r="D462">
        <f>'DATA DASH'!D462</f>
        <v/>
      </c>
      <c r="E462">
        <f>'DATA DASH'!E462</f>
        <v/>
      </c>
      <c r="F462">
        <f>'DATA DASH'!F462</f>
        <v/>
      </c>
      <c r="G462">
        <f>'DATA DASH'!G462</f>
        <v/>
      </c>
      <c r="H462">
        <f>'DATA DASH'!H462</f>
        <v/>
      </c>
      <c r="I462">
        <f>'DATA DASH'!I462</f>
        <v/>
      </c>
      <c r="J462">
        <f>'DATA DASH'!J462</f>
        <v/>
      </c>
      <c r="K462">
        <f>'DATA DASH'!K462</f>
        <v/>
      </c>
      <c r="L462">
        <f>'DATA DASH'!L462</f>
        <v/>
      </c>
      <c r="M462">
        <f>'DATA DASH'!M462</f>
        <v/>
      </c>
    </row>
    <row r="463">
      <c r="A463">
        <f>'DATA DASH'!A463</f>
        <v/>
      </c>
      <c r="B463">
        <f>'DATA DASH'!B463</f>
        <v/>
      </c>
      <c r="C463">
        <f>'DATA DASH'!C463</f>
        <v/>
      </c>
      <c r="D463">
        <f>'DATA DASH'!D463</f>
        <v/>
      </c>
      <c r="E463">
        <f>'DATA DASH'!E463</f>
        <v/>
      </c>
      <c r="F463">
        <f>'DATA DASH'!F463</f>
        <v/>
      </c>
      <c r="G463">
        <f>'DATA DASH'!G463</f>
        <v/>
      </c>
      <c r="H463">
        <f>'DATA DASH'!H463</f>
        <v/>
      </c>
      <c r="I463">
        <f>'DATA DASH'!I463</f>
        <v/>
      </c>
      <c r="J463">
        <f>'DATA DASH'!J463</f>
        <v/>
      </c>
      <c r="K463">
        <f>'DATA DASH'!K463</f>
        <v/>
      </c>
      <c r="L463">
        <f>'DATA DASH'!L463</f>
        <v/>
      </c>
      <c r="M463">
        <f>'DATA DASH'!M463</f>
        <v/>
      </c>
    </row>
    <row r="464">
      <c r="A464">
        <f>'DATA DASH'!A464</f>
        <v/>
      </c>
      <c r="B464">
        <f>'DATA DASH'!B464</f>
        <v/>
      </c>
      <c r="C464">
        <f>'DATA DASH'!C464</f>
        <v/>
      </c>
      <c r="D464">
        <f>'DATA DASH'!D464</f>
        <v/>
      </c>
      <c r="E464">
        <f>'DATA DASH'!E464</f>
        <v/>
      </c>
      <c r="F464">
        <f>'DATA DASH'!F464</f>
        <v/>
      </c>
      <c r="G464">
        <f>'DATA DASH'!G464</f>
        <v/>
      </c>
      <c r="H464">
        <f>'DATA DASH'!H464</f>
        <v/>
      </c>
      <c r="I464">
        <f>'DATA DASH'!I464</f>
        <v/>
      </c>
      <c r="J464">
        <f>'DATA DASH'!J464</f>
        <v/>
      </c>
      <c r="K464">
        <f>'DATA DASH'!K464</f>
        <v/>
      </c>
      <c r="L464">
        <f>'DATA DASH'!L464</f>
        <v/>
      </c>
      <c r="M464">
        <f>'DATA DASH'!M464</f>
        <v/>
      </c>
    </row>
    <row r="465">
      <c r="A465">
        <f>'DATA DASH'!A465</f>
        <v/>
      </c>
      <c r="B465">
        <f>'DATA DASH'!B465</f>
        <v/>
      </c>
      <c r="C465">
        <f>'DATA DASH'!C465</f>
        <v/>
      </c>
      <c r="D465">
        <f>'DATA DASH'!D465</f>
        <v/>
      </c>
      <c r="E465">
        <f>'DATA DASH'!E465</f>
        <v/>
      </c>
      <c r="F465">
        <f>'DATA DASH'!F465</f>
        <v/>
      </c>
      <c r="G465">
        <f>'DATA DASH'!G465</f>
        <v/>
      </c>
      <c r="H465">
        <f>'DATA DASH'!H465</f>
        <v/>
      </c>
      <c r="I465">
        <f>'DATA DASH'!I465</f>
        <v/>
      </c>
      <c r="J465">
        <f>'DATA DASH'!J465</f>
        <v/>
      </c>
      <c r="K465">
        <f>'DATA DASH'!K465</f>
        <v/>
      </c>
      <c r="L465">
        <f>'DATA DASH'!L465</f>
        <v/>
      </c>
      <c r="M465">
        <f>'DATA DASH'!M465</f>
        <v/>
      </c>
    </row>
    <row r="466">
      <c r="A466">
        <f>'DATA DASH'!A466</f>
        <v/>
      </c>
      <c r="B466">
        <f>'DATA DASH'!B466</f>
        <v/>
      </c>
      <c r="C466">
        <f>'DATA DASH'!C466</f>
        <v/>
      </c>
      <c r="D466">
        <f>'DATA DASH'!D466</f>
        <v/>
      </c>
      <c r="E466">
        <f>'DATA DASH'!E466</f>
        <v/>
      </c>
      <c r="F466">
        <f>'DATA DASH'!F466</f>
        <v/>
      </c>
      <c r="G466">
        <f>'DATA DASH'!G466</f>
        <v/>
      </c>
      <c r="H466">
        <f>'DATA DASH'!H466</f>
        <v/>
      </c>
      <c r="I466">
        <f>'DATA DASH'!I466</f>
        <v/>
      </c>
      <c r="J466">
        <f>'DATA DASH'!J466</f>
        <v/>
      </c>
      <c r="K466">
        <f>'DATA DASH'!K466</f>
        <v/>
      </c>
      <c r="L466">
        <f>'DATA DASH'!L466</f>
        <v/>
      </c>
      <c r="M466">
        <f>'DATA DASH'!M466</f>
        <v/>
      </c>
    </row>
    <row r="467">
      <c r="A467">
        <f>'DATA DASH'!A467</f>
        <v/>
      </c>
      <c r="B467">
        <f>'DATA DASH'!B467</f>
        <v/>
      </c>
      <c r="C467">
        <f>'DATA DASH'!C467</f>
        <v/>
      </c>
      <c r="D467">
        <f>'DATA DASH'!D467</f>
        <v/>
      </c>
      <c r="E467">
        <f>'DATA DASH'!E467</f>
        <v/>
      </c>
      <c r="F467">
        <f>'DATA DASH'!F467</f>
        <v/>
      </c>
      <c r="G467">
        <f>'DATA DASH'!G467</f>
        <v/>
      </c>
      <c r="H467">
        <f>'DATA DASH'!H467</f>
        <v/>
      </c>
      <c r="I467">
        <f>'DATA DASH'!I467</f>
        <v/>
      </c>
      <c r="J467">
        <f>'DATA DASH'!J467</f>
        <v/>
      </c>
      <c r="K467">
        <f>'DATA DASH'!K467</f>
        <v/>
      </c>
      <c r="L467">
        <f>'DATA DASH'!L467</f>
        <v/>
      </c>
      <c r="M467">
        <f>'DATA DASH'!M467</f>
        <v/>
      </c>
    </row>
    <row r="468">
      <c r="A468">
        <f>'DATA DASH'!A468</f>
        <v/>
      </c>
      <c r="B468">
        <f>'DATA DASH'!B468</f>
        <v/>
      </c>
      <c r="C468">
        <f>'DATA DASH'!C468</f>
        <v/>
      </c>
      <c r="D468">
        <f>'DATA DASH'!D468</f>
        <v/>
      </c>
      <c r="E468">
        <f>'DATA DASH'!E468</f>
        <v/>
      </c>
      <c r="F468">
        <f>'DATA DASH'!F468</f>
        <v/>
      </c>
      <c r="G468">
        <f>'DATA DASH'!G468</f>
        <v/>
      </c>
      <c r="H468">
        <f>'DATA DASH'!H468</f>
        <v/>
      </c>
      <c r="I468">
        <f>'DATA DASH'!I468</f>
        <v/>
      </c>
      <c r="J468">
        <f>'DATA DASH'!J468</f>
        <v/>
      </c>
      <c r="K468">
        <f>'DATA DASH'!K468</f>
        <v/>
      </c>
      <c r="L468">
        <f>'DATA DASH'!L468</f>
        <v/>
      </c>
      <c r="M468">
        <f>'DATA DASH'!M468</f>
        <v/>
      </c>
    </row>
    <row r="469">
      <c r="A469">
        <f>'DATA DASH'!A469</f>
        <v/>
      </c>
      <c r="B469">
        <f>'DATA DASH'!B469</f>
        <v/>
      </c>
      <c r="C469">
        <f>'DATA DASH'!C469</f>
        <v/>
      </c>
      <c r="D469">
        <f>'DATA DASH'!D469</f>
        <v/>
      </c>
      <c r="E469">
        <f>'DATA DASH'!E469</f>
        <v/>
      </c>
      <c r="F469">
        <f>'DATA DASH'!F469</f>
        <v/>
      </c>
      <c r="G469">
        <f>'DATA DASH'!G469</f>
        <v/>
      </c>
      <c r="H469">
        <f>'DATA DASH'!H469</f>
        <v/>
      </c>
      <c r="I469">
        <f>'DATA DASH'!I469</f>
        <v/>
      </c>
      <c r="J469">
        <f>'DATA DASH'!J469</f>
        <v/>
      </c>
      <c r="K469">
        <f>'DATA DASH'!K469</f>
        <v/>
      </c>
      <c r="L469">
        <f>'DATA DASH'!L469</f>
        <v/>
      </c>
      <c r="M469">
        <f>'DATA DASH'!M469</f>
        <v/>
      </c>
    </row>
    <row r="470">
      <c r="A470">
        <f>'DATA DASH'!A470</f>
        <v/>
      </c>
      <c r="B470">
        <f>'DATA DASH'!B470</f>
        <v/>
      </c>
      <c r="C470">
        <f>'DATA DASH'!C470</f>
        <v/>
      </c>
      <c r="D470">
        <f>'DATA DASH'!D470</f>
        <v/>
      </c>
      <c r="E470">
        <f>'DATA DASH'!E470</f>
        <v/>
      </c>
      <c r="F470">
        <f>'DATA DASH'!F470</f>
        <v/>
      </c>
      <c r="G470">
        <f>'DATA DASH'!G470</f>
        <v/>
      </c>
      <c r="H470">
        <f>'DATA DASH'!H470</f>
        <v/>
      </c>
      <c r="I470">
        <f>'DATA DASH'!I470</f>
        <v/>
      </c>
      <c r="J470">
        <f>'DATA DASH'!J470</f>
        <v/>
      </c>
      <c r="K470">
        <f>'DATA DASH'!K470</f>
        <v/>
      </c>
      <c r="L470">
        <f>'DATA DASH'!L470</f>
        <v/>
      </c>
      <c r="M470">
        <f>'DATA DASH'!M470</f>
        <v/>
      </c>
    </row>
    <row r="471">
      <c r="A471">
        <f>'DATA DASH'!A471</f>
        <v/>
      </c>
      <c r="B471">
        <f>'DATA DASH'!B471</f>
        <v/>
      </c>
      <c r="C471">
        <f>'DATA DASH'!C471</f>
        <v/>
      </c>
      <c r="D471">
        <f>'DATA DASH'!D471</f>
        <v/>
      </c>
      <c r="E471">
        <f>'DATA DASH'!E471</f>
        <v/>
      </c>
      <c r="F471">
        <f>'DATA DASH'!F471</f>
        <v/>
      </c>
      <c r="G471">
        <f>'DATA DASH'!G471</f>
        <v/>
      </c>
      <c r="H471">
        <f>'DATA DASH'!H471</f>
        <v/>
      </c>
      <c r="I471">
        <f>'DATA DASH'!I471</f>
        <v/>
      </c>
      <c r="J471">
        <f>'DATA DASH'!J471</f>
        <v/>
      </c>
      <c r="K471">
        <f>'DATA DASH'!K471</f>
        <v/>
      </c>
      <c r="L471">
        <f>'DATA DASH'!L471</f>
        <v/>
      </c>
      <c r="M471">
        <f>'DATA DASH'!M471</f>
        <v/>
      </c>
    </row>
    <row r="472">
      <c r="A472">
        <f>'DATA DASH'!A472</f>
        <v/>
      </c>
      <c r="B472">
        <f>'DATA DASH'!B472</f>
        <v/>
      </c>
      <c r="C472">
        <f>'DATA DASH'!C472</f>
        <v/>
      </c>
      <c r="D472">
        <f>'DATA DASH'!D472</f>
        <v/>
      </c>
      <c r="E472">
        <f>'DATA DASH'!E472</f>
        <v/>
      </c>
      <c r="F472">
        <f>'DATA DASH'!F472</f>
        <v/>
      </c>
      <c r="G472">
        <f>'DATA DASH'!G472</f>
        <v/>
      </c>
      <c r="H472">
        <f>'DATA DASH'!H472</f>
        <v/>
      </c>
      <c r="I472">
        <f>'DATA DASH'!I472</f>
        <v/>
      </c>
      <c r="J472">
        <f>'DATA DASH'!J472</f>
        <v/>
      </c>
      <c r="K472">
        <f>'DATA DASH'!K472</f>
        <v/>
      </c>
      <c r="L472">
        <f>'DATA DASH'!L472</f>
        <v/>
      </c>
      <c r="M472">
        <f>'DATA DASH'!M472</f>
        <v/>
      </c>
    </row>
    <row r="473">
      <c r="A473">
        <f>'DATA DASH'!A473</f>
        <v/>
      </c>
      <c r="B473">
        <f>'DATA DASH'!B473</f>
        <v/>
      </c>
      <c r="C473">
        <f>'DATA DASH'!C473</f>
        <v/>
      </c>
      <c r="D473">
        <f>'DATA DASH'!D473</f>
        <v/>
      </c>
      <c r="E473">
        <f>'DATA DASH'!E473</f>
        <v/>
      </c>
      <c r="F473">
        <f>'DATA DASH'!F473</f>
        <v/>
      </c>
      <c r="G473">
        <f>'DATA DASH'!G473</f>
        <v/>
      </c>
      <c r="H473">
        <f>'DATA DASH'!H473</f>
        <v/>
      </c>
      <c r="I473">
        <f>'DATA DASH'!I473</f>
        <v/>
      </c>
      <c r="J473">
        <f>'DATA DASH'!J473</f>
        <v/>
      </c>
      <c r="K473">
        <f>'DATA DASH'!K473</f>
        <v/>
      </c>
      <c r="L473">
        <f>'DATA DASH'!L473</f>
        <v/>
      </c>
      <c r="M473">
        <f>'DATA DASH'!M473</f>
        <v/>
      </c>
    </row>
    <row r="474">
      <c r="A474">
        <f>'DATA DASH'!A474</f>
        <v/>
      </c>
      <c r="B474">
        <f>'DATA DASH'!B474</f>
        <v/>
      </c>
      <c r="C474">
        <f>'DATA DASH'!C474</f>
        <v/>
      </c>
      <c r="D474">
        <f>'DATA DASH'!D474</f>
        <v/>
      </c>
      <c r="E474">
        <f>'DATA DASH'!E474</f>
        <v/>
      </c>
      <c r="F474">
        <f>'DATA DASH'!F474</f>
        <v/>
      </c>
      <c r="G474">
        <f>'DATA DASH'!G474</f>
        <v/>
      </c>
      <c r="H474">
        <f>'DATA DASH'!H474</f>
        <v/>
      </c>
      <c r="I474">
        <f>'DATA DASH'!I474</f>
        <v/>
      </c>
      <c r="J474">
        <f>'DATA DASH'!J474</f>
        <v/>
      </c>
      <c r="K474">
        <f>'DATA DASH'!K474</f>
        <v/>
      </c>
      <c r="L474">
        <f>'DATA DASH'!L474</f>
        <v/>
      </c>
      <c r="M474">
        <f>'DATA DASH'!M474</f>
        <v/>
      </c>
    </row>
    <row r="475">
      <c r="A475">
        <f>'DATA DASH'!A475</f>
        <v/>
      </c>
      <c r="B475">
        <f>'DATA DASH'!B475</f>
        <v/>
      </c>
      <c r="C475">
        <f>'DATA DASH'!C475</f>
        <v/>
      </c>
      <c r="D475">
        <f>'DATA DASH'!D475</f>
        <v/>
      </c>
      <c r="E475">
        <f>'DATA DASH'!E475</f>
        <v/>
      </c>
      <c r="F475">
        <f>'DATA DASH'!F475</f>
        <v/>
      </c>
      <c r="G475">
        <f>'DATA DASH'!G475</f>
        <v/>
      </c>
      <c r="H475">
        <f>'DATA DASH'!H475</f>
        <v/>
      </c>
      <c r="I475">
        <f>'DATA DASH'!I475</f>
        <v/>
      </c>
      <c r="J475">
        <f>'DATA DASH'!J475</f>
        <v/>
      </c>
      <c r="K475">
        <f>'DATA DASH'!K475</f>
        <v/>
      </c>
      <c r="L475">
        <f>'DATA DASH'!L475</f>
        <v/>
      </c>
      <c r="M475">
        <f>'DATA DASH'!M475</f>
        <v/>
      </c>
    </row>
    <row r="476">
      <c r="A476">
        <f>'DATA DASH'!A476</f>
        <v/>
      </c>
      <c r="B476">
        <f>'DATA DASH'!B476</f>
        <v/>
      </c>
      <c r="C476">
        <f>'DATA DASH'!C476</f>
        <v/>
      </c>
      <c r="D476">
        <f>'DATA DASH'!D476</f>
        <v/>
      </c>
      <c r="E476">
        <f>'DATA DASH'!E476</f>
        <v/>
      </c>
      <c r="F476">
        <f>'DATA DASH'!F476</f>
        <v/>
      </c>
      <c r="G476">
        <f>'DATA DASH'!G476</f>
        <v/>
      </c>
      <c r="H476">
        <f>'DATA DASH'!H476</f>
        <v/>
      </c>
      <c r="I476">
        <f>'DATA DASH'!I476</f>
        <v/>
      </c>
      <c r="J476">
        <f>'DATA DASH'!J476</f>
        <v/>
      </c>
      <c r="K476">
        <f>'DATA DASH'!K476</f>
        <v/>
      </c>
      <c r="L476">
        <f>'DATA DASH'!L476</f>
        <v/>
      </c>
      <c r="M476">
        <f>'DATA DASH'!M476</f>
        <v/>
      </c>
    </row>
    <row r="477">
      <c r="A477">
        <f>'DATA DASH'!A477</f>
        <v/>
      </c>
      <c r="B477">
        <f>'DATA DASH'!B477</f>
        <v/>
      </c>
      <c r="C477">
        <f>'DATA DASH'!C477</f>
        <v/>
      </c>
      <c r="D477">
        <f>'DATA DASH'!D477</f>
        <v/>
      </c>
      <c r="E477">
        <f>'DATA DASH'!E477</f>
        <v/>
      </c>
      <c r="F477">
        <f>'DATA DASH'!F477</f>
        <v/>
      </c>
      <c r="G477">
        <f>'DATA DASH'!G477</f>
        <v/>
      </c>
      <c r="H477">
        <f>'DATA DASH'!H477</f>
        <v/>
      </c>
      <c r="I477">
        <f>'DATA DASH'!I477</f>
        <v/>
      </c>
      <c r="J477">
        <f>'DATA DASH'!J477</f>
        <v/>
      </c>
      <c r="K477">
        <f>'DATA DASH'!K477</f>
        <v/>
      </c>
      <c r="L477">
        <f>'DATA DASH'!L477</f>
        <v/>
      </c>
      <c r="M477">
        <f>'DATA DASH'!M477</f>
        <v/>
      </c>
    </row>
    <row r="478">
      <c r="A478">
        <f>'DATA DASH'!A478</f>
        <v/>
      </c>
      <c r="B478">
        <f>'DATA DASH'!B478</f>
        <v/>
      </c>
      <c r="C478">
        <f>'DATA DASH'!C478</f>
        <v/>
      </c>
      <c r="D478">
        <f>'DATA DASH'!D478</f>
        <v/>
      </c>
      <c r="E478">
        <f>'DATA DASH'!E478</f>
        <v/>
      </c>
      <c r="F478">
        <f>'DATA DASH'!F478</f>
        <v/>
      </c>
      <c r="G478">
        <f>'DATA DASH'!G478</f>
        <v/>
      </c>
      <c r="H478">
        <f>'DATA DASH'!H478</f>
        <v/>
      </c>
      <c r="I478">
        <f>'DATA DASH'!I478</f>
        <v/>
      </c>
      <c r="J478">
        <f>'DATA DASH'!J478</f>
        <v/>
      </c>
      <c r="K478">
        <f>'DATA DASH'!K478</f>
        <v/>
      </c>
      <c r="L478">
        <f>'DATA DASH'!L478</f>
        <v/>
      </c>
      <c r="M478">
        <f>'DATA DASH'!M478</f>
        <v/>
      </c>
    </row>
    <row r="479">
      <c r="A479">
        <f>'DATA DASH'!A479</f>
        <v/>
      </c>
      <c r="B479">
        <f>'DATA DASH'!B479</f>
        <v/>
      </c>
      <c r="C479">
        <f>'DATA DASH'!C479</f>
        <v/>
      </c>
      <c r="D479">
        <f>'DATA DASH'!D479</f>
        <v/>
      </c>
      <c r="E479">
        <f>'DATA DASH'!E479</f>
        <v/>
      </c>
      <c r="F479">
        <f>'DATA DASH'!F479</f>
        <v/>
      </c>
      <c r="G479">
        <f>'DATA DASH'!G479</f>
        <v/>
      </c>
      <c r="H479">
        <f>'DATA DASH'!H479</f>
        <v/>
      </c>
      <c r="I479">
        <f>'DATA DASH'!I479</f>
        <v/>
      </c>
      <c r="J479">
        <f>'DATA DASH'!J479</f>
        <v/>
      </c>
      <c r="K479">
        <f>'DATA DASH'!K479</f>
        <v/>
      </c>
      <c r="L479">
        <f>'DATA DASH'!L479</f>
        <v/>
      </c>
      <c r="M479">
        <f>'DATA DASH'!M479</f>
        <v/>
      </c>
    </row>
    <row r="480">
      <c r="A480">
        <f>'DATA DASH'!A480</f>
        <v/>
      </c>
      <c r="B480">
        <f>'DATA DASH'!B480</f>
        <v/>
      </c>
      <c r="C480">
        <f>'DATA DASH'!C480</f>
        <v/>
      </c>
      <c r="D480">
        <f>'DATA DASH'!D480</f>
        <v/>
      </c>
      <c r="E480">
        <f>'DATA DASH'!E480</f>
        <v/>
      </c>
      <c r="F480">
        <f>'DATA DASH'!F480</f>
        <v/>
      </c>
      <c r="G480">
        <f>'DATA DASH'!G480</f>
        <v/>
      </c>
      <c r="H480">
        <f>'DATA DASH'!H480</f>
        <v/>
      </c>
      <c r="I480">
        <f>'DATA DASH'!I480</f>
        <v/>
      </c>
      <c r="J480">
        <f>'DATA DASH'!J480</f>
        <v/>
      </c>
      <c r="K480">
        <f>'DATA DASH'!K480</f>
        <v/>
      </c>
      <c r="L480">
        <f>'DATA DASH'!L480</f>
        <v/>
      </c>
      <c r="M480">
        <f>'DATA DASH'!M480</f>
        <v/>
      </c>
    </row>
    <row r="481">
      <c r="A481">
        <f>'DATA DASH'!A481</f>
        <v/>
      </c>
      <c r="B481">
        <f>'DATA DASH'!B481</f>
        <v/>
      </c>
      <c r="C481">
        <f>'DATA DASH'!C481</f>
        <v/>
      </c>
      <c r="D481">
        <f>'DATA DASH'!D481</f>
        <v/>
      </c>
      <c r="E481">
        <f>'DATA DASH'!E481</f>
        <v/>
      </c>
      <c r="F481">
        <f>'DATA DASH'!F481</f>
        <v/>
      </c>
      <c r="G481">
        <f>'DATA DASH'!G481</f>
        <v/>
      </c>
      <c r="H481">
        <f>'DATA DASH'!H481</f>
        <v/>
      </c>
      <c r="I481">
        <f>'DATA DASH'!I481</f>
        <v/>
      </c>
      <c r="J481">
        <f>'DATA DASH'!J481</f>
        <v/>
      </c>
      <c r="K481">
        <f>'DATA DASH'!K481</f>
        <v/>
      </c>
      <c r="L481">
        <f>'DATA DASH'!L481</f>
        <v/>
      </c>
      <c r="M481">
        <f>'DATA DASH'!M481</f>
        <v/>
      </c>
    </row>
    <row r="482">
      <c r="A482">
        <f>'DATA DASH'!A482</f>
        <v/>
      </c>
      <c r="B482">
        <f>'DATA DASH'!B482</f>
        <v/>
      </c>
      <c r="C482">
        <f>'DATA DASH'!C482</f>
        <v/>
      </c>
      <c r="D482">
        <f>'DATA DASH'!D482</f>
        <v/>
      </c>
      <c r="E482">
        <f>'DATA DASH'!E482</f>
        <v/>
      </c>
      <c r="F482">
        <f>'DATA DASH'!F482</f>
        <v/>
      </c>
      <c r="G482">
        <f>'DATA DASH'!G482</f>
        <v/>
      </c>
      <c r="H482">
        <f>'DATA DASH'!H482</f>
        <v/>
      </c>
      <c r="I482">
        <f>'DATA DASH'!I482</f>
        <v/>
      </c>
      <c r="J482">
        <f>'DATA DASH'!J482</f>
        <v/>
      </c>
      <c r="K482">
        <f>'DATA DASH'!K482</f>
        <v/>
      </c>
      <c r="L482">
        <f>'DATA DASH'!L482</f>
        <v/>
      </c>
      <c r="M482">
        <f>'DATA DASH'!M482</f>
        <v/>
      </c>
    </row>
    <row r="483">
      <c r="A483">
        <f>'DATA DASH'!A483</f>
        <v/>
      </c>
      <c r="B483">
        <f>'DATA DASH'!B483</f>
        <v/>
      </c>
      <c r="C483">
        <f>'DATA DASH'!C483</f>
        <v/>
      </c>
      <c r="D483">
        <f>'DATA DASH'!D483</f>
        <v/>
      </c>
      <c r="E483">
        <f>'DATA DASH'!E483</f>
        <v/>
      </c>
      <c r="F483">
        <f>'DATA DASH'!F483</f>
        <v/>
      </c>
      <c r="G483">
        <f>'DATA DASH'!G483</f>
        <v/>
      </c>
      <c r="H483">
        <f>'DATA DASH'!H483</f>
        <v/>
      </c>
      <c r="I483">
        <f>'DATA DASH'!I483</f>
        <v/>
      </c>
      <c r="J483">
        <f>'DATA DASH'!J483</f>
        <v/>
      </c>
      <c r="K483">
        <f>'DATA DASH'!K483</f>
        <v/>
      </c>
      <c r="L483">
        <f>'DATA DASH'!L483</f>
        <v/>
      </c>
      <c r="M483">
        <f>'DATA DASH'!M483</f>
        <v/>
      </c>
    </row>
    <row r="484">
      <c r="A484">
        <f>'DATA DASH'!A484</f>
        <v/>
      </c>
      <c r="B484">
        <f>'DATA DASH'!B484</f>
        <v/>
      </c>
      <c r="C484">
        <f>'DATA DASH'!C484</f>
        <v/>
      </c>
      <c r="D484">
        <f>'DATA DASH'!D484</f>
        <v/>
      </c>
      <c r="E484">
        <f>'DATA DASH'!E484</f>
        <v/>
      </c>
      <c r="F484">
        <f>'DATA DASH'!F484</f>
        <v/>
      </c>
      <c r="G484">
        <f>'DATA DASH'!G484</f>
        <v/>
      </c>
      <c r="H484">
        <f>'DATA DASH'!H484</f>
        <v/>
      </c>
      <c r="I484">
        <f>'DATA DASH'!I484</f>
        <v/>
      </c>
      <c r="J484">
        <f>'DATA DASH'!J484</f>
        <v/>
      </c>
      <c r="K484">
        <f>'DATA DASH'!K484</f>
        <v/>
      </c>
      <c r="L484">
        <f>'DATA DASH'!L484</f>
        <v/>
      </c>
      <c r="M484">
        <f>'DATA DASH'!M484</f>
        <v/>
      </c>
    </row>
    <row r="485">
      <c r="A485">
        <f>'DATA DASH'!A485</f>
        <v/>
      </c>
      <c r="B485">
        <f>'DATA DASH'!B485</f>
        <v/>
      </c>
      <c r="C485">
        <f>'DATA DASH'!C485</f>
        <v/>
      </c>
      <c r="D485">
        <f>'DATA DASH'!D485</f>
        <v/>
      </c>
      <c r="E485">
        <f>'DATA DASH'!E485</f>
        <v/>
      </c>
      <c r="F485">
        <f>'DATA DASH'!F485</f>
        <v/>
      </c>
      <c r="G485">
        <f>'DATA DASH'!G485</f>
        <v/>
      </c>
      <c r="H485">
        <f>'DATA DASH'!H485</f>
        <v/>
      </c>
      <c r="I485">
        <f>'DATA DASH'!I485</f>
        <v/>
      </c>
      <c r="J485">
        <f>'DATA DASH'!J485</f>
        <v/>
      </c>
      <c r="K485">
        <f>'DATA DASH'!K485</f>
        <v/>
      </c>
      <c r="L485">
        <f>'DATA DASH'!L485</f>
        <v/>
      </c>
      <c r="M485">
        <f>'DATA DASH'!M485</f>
        <v/>
      </c>
    </row>
    <row r="486">
      <c r="A486">
        <f>'DATA DASH'!A486</f>
        <v/>
      </c>
      <c r="B486">
        <f>'DATA DASH'!B486</f>
        <v/>
      </c>
      <c r="C486">
        <f>'DATA DASH'!C486</f>
        <v/>
      </c>
      <c r="D486">
        <f>'DATA DASH'!D486</f>
        <v/>
      </c>
      <c r="E486">
        <f>'DATA DASH'!E486</f>
        <v/>
      </c>
      <c r="F486">
        <f>'DATA DASH'!F486</f>
        <v/>
      </c>
      <c r="G486">
        <f>'DATA DASH'!G486</f>
        <v/>
      </c>
      <c r="H486">
        <f>'DATA DASH'!H486</f>
        <v/>
      </c>
      <c r="I486">
        <f>'DATA DASH'!I486</f>
        <v/>
      </c>
      <c r="J486">
        <f>'DATA DASH'!J486</f>
        <v/>
      </c>
      <c r="K486">
        <f>'DATA DASH'!K486</f>
        <v/>
      </c>
      <c r="L486">
        <f>'DATA DASH'!L486</f>
        <v/>
      </c>
      <c r="M486">
        <f>'DATA DASH'!M486</f>
        <v/>
      </c>
    </row>
    <row r="487">
      <c r="A487">
        <f>'DATA DASH'!A487</f>
        <v/>
      </c>
      <c r="B487">
        <f>'DATA DASH'!B487</f>
        <v/>
      </c>
      <c r="C487">
        <f>'DATA DASH'!C487</f>
        <v/>
      </c>
      <c r="D487">
        <f>'DATA DASH'!D487</f>
        <v/>
      </c>
      <c r="E487">
        <f>'DATA DASH'!E487</f>
        <v/>
      </c>
      <c r="F487">
        <f>'DATA DASH'!F487</f>
        <v/>
      </c>
      <c r="G487">
        <f>'DATA DASH'!G487</f>
        <v/>
      </c>
      <c r="H487">
        <f>'DATA DASH'!H487</f>
        <v/>
      </c>
      <c r="I487">
        <f>'DATA DASH'!I487</f>
        <v/>
      </c>
      <c r="J487">
        <f>'DATA DASH'!J487</f>
        <v/>
      </c>
      <c r="K487">
        <f>'DATA DASH'!K487</f>
        <v/>
      </c>
      <c r="L487">
        <f>'DATA DASH'!L487</f>
        <v/>
      </c>
      <c r="M487">
        <f>'DATA DASH'!M487</f>
        <v/>
      </c>
    </row>
    <row r="488">
      <c r="A488">
        <f>'DATA DASH'!A488</f>
        <v/>
      </c>
      <c r="B488">
        <f>'DATA DASH'!B488</f>
        <v/>
      </c>
      <c r="C488">
        <f>'DATA DASH'!C488</f>
        <v/>
      </c>
      <c r="D488">
        <f>'DATA DASH'!D488</f>
        <v/>
      </c>
      <c r="E488">
        <f>'DATA DASH'!E488</f>
        <v/>
      </c>
      <c r="F488">
        <f>'DATA DASH'!F488</f>
        <v/>
      </c>
      <c r="G488">
        <f>'DATA DASH'!G488</f>
        <v/>
      </c>
      <c r="H488">
        <f>'DATA DASH'!H488</f>
        <v/>
      </c>
      <c r="I488">
        <f>'DATA DASH'!I488</f>
        <v/>
      </c>
      <c r="J488">
        <f>'DATA DASH'!J488</f>
        <v/>
      </c>
      <c r="K488">
        <f>'DATA DASH'!K488</f>
        <v/>
      </c>
      <c r="L488">
        <f>'DATA DASH'!L488</f>
        <v/>
      </c>
      <c r="M488">
        <f>'DATA DASH'!M488</f>
        <v/>
      </c>
    </row>
    <row r="489">
      <c r="A489">
        <f>'DATA DASH'!A489</f>
        <v/>
      </c>
      <c r="B489">
        <f>'DATA DASH'!B489</f>
        <v/>
      </c>
      <c r="C489">
        <f>'DATA DASH'!C489</f>
        <v/>
      </c>
      <c r="D489">
        <f>'DATA DASH'!D489</f>
        <v/>
      </c>
      <c r="E489">
        <f>'DATA DASH'!E489</f>
        <v/>
      </c>
      <c r="F489">
        <f>'DATA DASH'!F489</f>
        <v/>
      </c>
      <c r="G489">
        <f>'DATA DASH'!G489</f>
        <v/>
      </c>
      <c r="H489">
        <f>'DATA DASH'!H489</f>
        <v/>
      </c>
      <c r="I489">
        <f>'DATA DASH'!I489</f>
        <v/>
      </c>
      <c r="J489">
        <f>'DATA DASH'!J489</f>
        <v/>
      </c>
      <c r="K489">
        <f>'DATA DASH'!K489</f>
        <v/>
      </c>
      <c r="L489">
        <f>'DATA DASH'!L489</f>
        <v/>
      </c>
      <c r="M489">
        <f>'DATA DASH'!M489</f>
        <v/>
      </c>
    </row>
    <row r="490">
      <c r="A490">
        <f>'DATA DASH'!A490</f>
        <v/>
      </c>
      <c r="B490">
        <f>'DATA DASH'!B490</f>
        <v/>
      </c>
      <c r="C490">
        <f>'DATA DASH'!C490</f>
        <v/>
      </c>
      <c r="D490">
        <f>'DATA DASH'!D490</f>
        <v/>
      </c>
      <c r="E490">
        <f>'DATA DASH'!E490</f>
        <v/>
      </c>
      <c r="F490">
        <f>'DATA DASH'!F490</f>
        <v/>
      </c>
      <c r="G490">
        <f>'DATA DASH'!G490</f>
        <v/>
      </c>
      <c r="H490">
        <f>'DATA DASH'!H490</f>
        <v/>
      </c>
      <c r="I490">
        <f>'DATA DASH'!I490</f>
        <v/>
      </c>
      <c r="J490">
        <f>'DATA DASH'!J490</f>
        <v/>
      </c>
      <c r="K490">
        <f>'DATA DASH'!K490</f>
        <v/>
      </c>
      <c r="L490">
        <f>'DATA DASH'!L490</f>
        <v/>
      </c>
      <c r="M490">
        <f>'DATA DASH'!M490</f>
        <v/>
      </c>
    </row>
    <row r="491">
      <c r="A491">
        <f>'DATA DASH'!A491</f>
        <v/>
      </c>
      <c r="B491">
        <f>'DATA DASH'!B491</f>
        <v/>
      </c>
      <c r="C491">
        <f>'DATA DASH'!C491</f>
        <v/>
      </c>
      <c r="D491">
        <f>'DATA DASH'!D491</f>
        <v/>
      </c>
      <c r="E491">
        <f>'DATA DASH'!E491</f>
        <v/>
      </c>
      <c r="F491">
        <f>'DATA DASH'!F491</f>
        <v/>
      </c>
      <c r="G491">
        <f>'DATA DASH'!G491</f>
        <v/>
      </c>
      <c r="H491">
        <f>'DATA DASH'!H491</f>
        <v/>
      </c>
      <c r="I491">
        <f>'DATA DASH'!I491</f>
        <v/>
      </c>
      <c r="J491">
        <f>'DATA DASH'!J491</f>
        <v/>
      </c>
      <c r="K491">
        <f>'DATA DASH'!K491</f>
        <v/>
      </c>
      <c r="L491">
        <f>'DATA DASH'!L491</f>
        <v/>
      </c>
      <c r="M491">
        <f>'DATA DASH'!M491</f>
        <v/>
      </c>
    </row>
    <row r="492">
      <c r="A492">
        <f>'DATA DASH'!A492</f>
        <v/>
      </c>
      <c r="B492">
        <f>'DATA DASH'!B492</f>
        <v/>
      </c>
      <c r="C492">
        <f>'DATA DASH'!C492</f>
        <v/>
      </c>
      <c r="D492">
        <f>'DATA DASH'!D492</f>
        <v/>
      </c>
      <c r="E492">
        <f>'DATA DASH'!E492</f>
        <v/>
      </c>
      <c r="F492">
        <f>'DATA DASH'!F492</f>
        <v/>
      </c>
      <c r="G492">
        <f>'DATA DASH'!G492</f>
        <v/>
      </c>
      <c r="H492">
        <f>'DATA DASH'!H492</f>
        <v/>
      </c>
      <c r="I492">
        <f>'DATA DASH'!I492</f>
        <v/>
      </c>
      <c r="J492">
        <f>'DATA DASH'!J492</f>
        <v/>
      </c>
      <c r="K492">
        <f>'DATA DASH'!K492</f>
        <v/>
      </c>
      <c r="L492">
        <f>'DATA DASH'!L492</f>
        <v/>
      </c>
      <c r="M492">
        <f>'DATA DASH'!M492</f>
        <v/>
      </c>
    </row>
    <row r="493">
      <c r="A493">
        <f>'DATA DASH'!A493</f>
        <v/>
      </c>
      <c r="B493">
        <f>'DATA DASH'!B493</f>
        <v/>
      </c>
      <c r="C493">
        <f>'DATA DASH'!C493</f>
        <v/>
      </c>
      <c r="D493">
        <f>'DATA DASH'!D493</f>
        <v/>
      </c>
      <c r="E493">
        <f>'DATA DASH'!E493</f>
        <v/>
      </c>
      <c r="F493">
        <f>'DATA DASH'!F493</f>
        <v/>
      </c>
      <c r="G493">
        <f>'DATA DASH'!G493</f>
        <v/>
      </c>
      <c r="H493">
        <f>'DATA DASH'!H493</f>
        <v/>
      </c>
      <c r="I493">
        <f>'DATA DASH'!I493</f>
        <v/>
      </c>
      <c r="J493">
        <f>'DATA DASH'!J493</f>
        <v/>
      </c>
      <c r="K493">
        <f>'DATA DASH'!K493</f>
        <v/>
      </c>
      <c r="L493">
        <f>'DATA DASH'!L493</f>
        <v/>
      </c>
      <c r="M493">
        <f>'DATA DASH'!M493</f>
        <v/>
      </c>
    </row>
    <row r="494">
      <c r="A494">
        <f>'DATA DASH'!A494</f>
        <v/>
      </c>
      <c r="B494">
        <f>'DATA DASH'!B494</f>
        <v/>
      </c>
      <c r="C494">
        <f>'DATA DASH'!C494</f>
        <v/>
      </c>
      <c r="D494">
        <f>'DATA DASH'!D494</f>
        <v/>
      </c>
      <c r="E494">
        <f>'DATA DASH'!E494</f>
        <v/>
      </c>
      <c r="F494">
        <f>'DATA DASH'!F494</f>
        <v/>
      </c>
      <c r="G494">
        <f>'DATA DASH'!G494</f>
        <v/>
      </c>
      <c r="H494">
        <f>'DATA DASH'!H494</f>
        <v/>
      </c>
      <c r="I494">
        <f>'DATA DASH'!I494</f>
        <v/>
      </c>
      <c r="J494">
        <f>'DATA DASH'!J494</f>
        <v/>
      </c>
      <c r="K494">
        <f>'DATA DASH'!K494</f>
        <v/>
      </c>
      <c r="L494">
        <f>'DATA DASH'!L494</f>
        <v/>
      </c>
      <c r="M494">
        <f>'DATA DASH'!M494</f>
        <v/>
      </c>
    </row>
    <row r="495">
      <c r="A495">
        <f>'DATA DASH'!A495</f>
        <v/>
      </c>
      <c r="B495">
        <f>'DATA DASH'!B495</f>
        <v/>
      </c>
      <c r="C495">
        <f>'DATA DASH'!C495</f>
        <v/>
      </c>
      <c r="D495">
        <f>'DATA DASH'!D495</f>
        <v/>
      </c>
      <c r="E495">
        <f>'DATA DASH'!E495</f>
        <v/>
      </c>
      <c r="F495">
        <f>'DATA DASH'!F495</f>
        <v/>
      </c>
      <c r="G495">
        <f>'DATA DASH'!G495</f>
        <v/>
      </c>
      <c r="H495">
        <f>'DATA DASH'!H495</f>
        <v/>
      </c>
      <c r="I495">
        <f>'DATA DASH'!I495</f>
        <v/>
      </c>
      <c r="J495">
        <f>'DATA DASH'!J495</f>
        <v/>
      </c>
      <c r="K495">
        <f>'DATA DASH'!K495</f>
        <v/>
      </c>
      <c r="L495">
        <f>'DATA DASH'!L495</f>
        <v/>
      </c>
      <c r="M495">
        <f>'DATA DASH'!M495</f>
        <v/>
      </c>
    </row>
    <row r="496">
      <c r="A496">
        <f>'DATA DASH'!A496</f>
        <v/>
      </c>
      <c r="B496">
        <f>'DATA DASH'!B496</f>
        <v/>
      </c>
      <c r="C496">
        <f>'DATA DASH'!C496</f>
        <v/>
      </c>
      <c r="D496">
        <f>'DATA DASH'!D496</f>
        <v/>
      </c>
      <c r="E496">
        <f>'DATA DASH'!E496</f>
        <v/>
      </c>
      <c r="F496">
        <f>'DATA DASH'!F496</f>
        <v/>
      </c>
      <c r="G496">
        <f>'DATA DASH'!G496</f>
        <v/>
      </c>
      <c r="H496">
        <f>'DATA DASH'!H496</f>
        <v/>
      </c>
      <c r="I496">
        <f>'DATA DASH'!I496</f>
        <v/>
      </c>
      <c r="J496">
        <f>'DATA DASH'!J496</f>
        <v/>
      </c>
      <c r="K496">
        <f>'DATA DASH'!K496</f>
        <v/>
      </c>
      <c r="L496">
        <f>'DATA DASH'!L496</f>
        <v/>
      </c>
      <c r="M496">
        <f>'DATA DASH'!M496</f>
        <v/>
      </c>
    </row>
    <row r="497">
      <c r="A497">
        <f>'DATA DASH'!A497</f>
        <v/>
      </c>
      <c r="B497">
        <f>'DATA DASH'!B497</f>
        <v/>
      </c>
      <c r="C497">
        <f>'DATA DASH'!C497</f>
        <v/>
      </c>
      <c r="D497">
        <f>'DATA DASH'!D497</f>
        <v/>
      </c>
      <c r="E497">
        <f>'DATA DASH'!E497</f>
        <v/>
      </c>
      <c r="F497">
        <f>'DATA DASH'!F497</f>
        <v/>
      </c>
      <c r="G497">
        <f>'DATA DASH'!G497</f>
        <v/>
      </c>
      <c r="H497">
        <f>'DATA DASH'!H497</f>
        <v/>
      </c>
      <c r="I497">
        <f>'DATA DASH'!I497</f>
        <v/>
      </c>
      <c r="J497">
        <f>'DATA DASH'!J497</f>
        <v/>
      </c>
      <c r="K497">
        <f>'DATA DASH'!K497</f>
        <v/>
      </c>
      <c r="L497">
        <f>'DATA DASH'!L497</f>
        <v/>
      </c>
      <c r="M497">
        <f>'DATA DASH'!M497</f>
        <v/>
      </c>
    </row>
    <row r="498">
      <c r="A498">
        <f>'DATA DASH'!A498</f>
        <v/>
      </c>
      <c r="B498">
        <f>'DATA DASH'!B498</f>
        <v/>
      </c>
      <c r="C498">
        <f>'DATA DASH'!C498</f>
        <v/>
      </c>
      <c r="D498">
        <f>'DATA DASH'!D498</f>
        <v/>
      </c>
      <c r="E498">
        <f>'DATA DASH'!E498</f>
        <v/>
      </c>
      <c r="F498">
        <f>'DATA DASH'!F498</f>
        <v/>
      </c>
      <c r="G498">
        <f>'DATA DASH'!G498</f>
        <v/>
      </c>
      <c r="H498">
        <f>'DATA DASH'!H498</f>
        <v/>
      </c>
      <c r="I498">
        <f>'DATA DASH'!I498</f>
        <v/>
      </c>
      <c r="J498">
        <f>'DATA DASH'!J498</f>
        <v/>
      </c>
      <c r="K498">
        <f>'DATA DASH'!K498</f>
        <v/>
      </c>
      <c r="L498">
        <f>'DATA DASH'!L498</f>
        <v/>
      </c>
      <c r="M498">
        <f>'DATA DASH'!M498</f>
        <v/>
      </c>
    </row>
    <row r="499">
      <c r="A499">
        <f>'DATA DASH'!A499</f>
        <v/>
      </c>
      <c r="B499">
        <f>'DATA DASH'!B499</f>
        <v/>
      </c>
      <c r="C499">
        <f>'DATA DASH'!C499</f>
        <v/>
      </c>
      <c r="D499">
        <f>'DATA DASH'!D499</f>
        <v/>
      </c>
      <c r="E499">
        <f>'DATA DASH'!E499</f>
        <v/>
      </c>
      <c r="F499">
        <f>'DATA DASH'!F499</f>
        <v/>
      </c>
      <c r="G499">
        <f>'DATA DASH'!G499</f>
        <v/>
      </c>
      <c r="H499">
        <f>'DATA DASH'!H499</f>
        <v/>
      </c>
      <c r="I499">
        <f>'DATA DASH'!I499</f>
        <v/>
      </c>
      <c r="J499">
        <f>'DATA DASH'!J499</f>
        <v/>
      </c>
      <c r="K499">
        <f>'DATA DASH'!K499</f>
        <v/>
      </c>
      <c r="L499">
        <f>'DATA DASH'!L499</f>
        <v/>
      </c>
      <c r="M499">
        <f>'DATA DASH'!M499</f>
        <v/>
      </c>
    </row>
    <row r="500">
      <c r="A500">
        <f>'DATA DASH'!A500</f>
        <v/>
      </c>
      <c r="B500">
        <f>'DATA DASH'!B500</f>
        <v/>
      </c>
      <c r="C500">
        <f>'DATA DASH'!C500</f>
        <v/>
      </c>
      <c r="D500">
        <f>'DATA DASH'!D500</f>
        <v/>
      </c>
      <c r="E500">
        <f>'DATA DASH'!E500</f>
        <v/>
      </c>
      <c r="F500">
        <f>'DATA DASH'!F500</f>
        <v/>
      </c>
      <c r="G500">
        <f>'DATA DASH'!G500</f>
        <v/>
      </c>
      <c r="H500">
        <f>'DATA DASH'!H500</f>
        <v/>
      </c>
      <c r="I500">
        <f>'DATA DASH'!I500</f>
        <v/>
      </c>
      <c r="J500">
        <f>'DATA DASH'!J500</f>
        <v/>
      </c>
      <c r="K500">
        <f>'DATA DASH'!K500</f>
        <v/>
      </c>
      <c r="L500">
        <f>'DATA DASH'!L500</f>
        <v/>
      </c>
      <c r="M500">
        <f>'DATA DASH'!M500</f>
        <v/>
      </c>
    </row>
    <row r="501">
      <c r="A501">
        <f>'DATA DASH'!A501</f>
        <v/>
      </c>
      <c r="B501">
        <f>'DATA DASH'!B501</f>
        <v/>
      </c>
      <c r="C501">
        <f>'DATA DASH'!C501</f>
        <v/>
      </c>
      <c r="D501">
        <f>'DATA DASH'!D501</f>
        <v/>
      </c>
      <c r="E501">
        <f>'DATA DASH'!E501</f>
        <v/>
      </c>
      <c r="F501">
        <f>'DATA DASH'!F501</f>
        <v/>
      </c>
      <c r="G501">
        <f>'DATA DASH'!G501</f>
        <v/>
      </c>
      <c r="H501">
        <f>'DATA DASH'!H501</f>
        <v/>
      </c>
      <c r="I501">
        <f>'DATA DASH'!I501</f>
        <v/>
      </c>
      <c r="J501">
        <f>'DATA DASH'!J501</f>
        <v/>
      </c>
      <c r="K501">
        <f>'DATA DASH'!K501</f>
        <v/>
      </c>
      <c r="L501">
        <f>'DATA DASH'!L501</f>
        <v/>
      </c>
      <c r="M501">
        <f>'DATA DASH'!M501</f>
        <v/>
      </c>
    </row>
    <row r="502">
      <c r="A502">
        <f>'DATA DASH'!A502</f>
        <v/>
      </c>
      <c r="B502">
        <f>'DATA DASH'!B502</f>
        <v/>
      </c>
      <c r="C502">
        <f>'DATA DASH'!C502</f>
        <v/>
      </c>
      <c r="D502">
        <f>'DATA DASH'!D502</f>
        <v/>
      </c>
      <c r="E502">
        <f>'DATA DASH'!E502</f>
        <v/>
      </c>
      <c r="F502">
        <f>'DATA DASH'!F502</f>
        <v/>
      </c>
      <c r="G502">
        <f>'DATA DASH'!G502</f>
        <v/>
      </c>
      <c r="H502">
        <f>'DATA DASH'!H502</f>
        <v/>
      </c>
      <c r="I502">
        <f>'DATA DASH'!I502</f>
        <v/>
      </c>
      <c r="J502">
        <f>'DATA DASH'!J502</f>
        <v/>
      </c>
      <c r="K502">
        <f>'DATA DASH'!K502</f>
        <v/>
      </c>
      <c r="L502">
        <f>'DATA DASH'!L502</f>
        <v/>
      </c>
      <c r="M502">
        <f>'DATA DASH'!M502</f>
        <v/>
      </c>
    </row>
    <row r="503">
      <c r="A503">
        <f>'DATA DASH'!A503</f>
        <v/>
      </c>
      <c r="B503">
        <f>'DATA DASH'!B503</f>
        <v/>
      </c>
      <c r="C503">
        <f>'DATA DASH'!C503</f>
        <v/>
      </c>
      <c r="D503">
        <f>'DATA DASH'!D503</f>
        <v/>
      </c>
      <c r="E503">
        <f>'DATA DASH'!E503</f>
        <v/>
      </c>
      <c r="F503">
        <f>'DATA DASH'!F503</f>
        <v/>
      </c>
      <c r="G503">
        <f>'DATA DASH'!G503</f>
        <v/>
      </c>
      <c r="H503">
        <f>'DATA DASH'!H503</f>
        <v/>
      </c>
      <c r="I503">
        <f>'DATA DASH'!I503</f>
        <v/>
      </c>
      <c r="J503">
        <f>'DATA DASH'!J503</f>
        <v/>
      </c>
      <c r="K503">
        <f>'DATA DASH'!K503</f>
        <v/>
      </c>
      <c r="L503">
        <f>'DATA DASH'!L503</f>
        <v/>
      </c>
      <c r="M503">
        <f>'DATA DASH'!M503</f>
        <v/>
      </c>
    </row>
    <row r="504">
      <c r="A504">
        <f>'DATA DASH'!A504</f>
        <v/>
      </c>
      <c r="B504">
        <f>'DATA DASH'!B504</f>
        <v/>
      </c>
      <c r="C504">
        <f>'DATA DASH'!C504</f>
        <v/>
      </c>
      <c r="D504">
        <f>'DATA DASH'!D504</f>
        <v/>
      </c>
      <c r="E504">
        <f>'DATA DASH'!E504</f>
        <v/>
      </c>
      <c r="F504">
        <f>'DATA DASH'!F504</f>
        <v/>
      </c>
      <c r="G504">
        <f>'DATA DASH'!G504</f>
        <v/>
      </c>
      <c r="H504">
        <f>'DATA DASH'!H504</f>
        <v/>
      </c>
      <c r="I504">
        <f>'DATA DASH'!I504</f>
        <v/>
      </c>
      <c r="J504">
        <f>'DATA DASH'!J504</f>
        <v/>
      </c>
      <c r="K504">
        <f>'DATA DASH'!K504</f>
        <v/>
      </c>
      <c r="L504">
        <f>'DATA DASH'!L504</f>
        <v/>
      </c>
      <c r="M504">
        <f>'DATA DASH'!M504</f>
        <v/>
      </c>
    </row>
    <row r="505">
      <c r="A505">
        <f>'DATA DASH'!A505</f>
        <v/>
      </c>
      <c r="B505">
        <f>'DATA DASH'!B505</f>
        <v/>
      </c>
      <c r="C505">
        <f>'DATA DASH'!C505</f>
        <v/>
      </c>
      <c r="D505">
        <f>'DATA DASH'!D505</f>
        <v/>
      </c>
      <c r="E505">
        <f>'DATA DASH'!E505</f>
        <v/>
      </c>
      <c r="F505">
        <f>'DATA DASH'!F505</f>
        <v/>
      </c>
      <c r="G505">
        <f>'DATA DASH'!G505</f>
        <v/>
      </c>
      <c r="H505">
        <f>'DATA DASH'!H505</f>
        <v/>
      </c>
      <c r="I505">
        <f>'DATA DASH'!I505</f>
        <v/>
      </c>
      <c r="J505">
        <f>'DATA DASH'!J505</f>
        <v/>
      </c>
      <c r="K505">
        <f>'DATA DASH'!K505</f>
        <v/>
      </c>
      <c r="L505">
        <f>'DATA DASH'!L505</f>
        <v/>
      </c>
      <c r="M505">
        <f>'DATA DASH'!M505</f>
        <v/>
      </c>
    </row>
    <row r="506">
      <c r="A506">
        <f>'DATA DASH'!A506</f>
        <v/>
      </c>
      <c r="B506">
        <f>'DATA DASH'!B506</f>
        <v/>
      </c>
      <c r="C506">
        <f>'DATA DASH'!C506</f>
        <v/>
      </c>
      <c r="D506">
        <f>'DATA DASH'!D506</f>
        <v/>
      </c>
      <c r="E506">
        <f>'DATA DASH'!E506</f>
        <v/>
      </c>
      <c r="F506">
        <f>'DATA DASH'!F506</f>
        <v/>
      </c>
      <c r="G506">
        <f>'DATA DASH'!G506</f>
        <v/>
      </c>
      <c r="H506">
        <f>'DATA DASH'!H506</f>
        <v/>
      </c>
      <c r="I506">
        <f>'DATA DASH'!I506</f>
        <v/>
      </c>
      <c r="J506">
        <f>'DATA DASH'!J506</f>
        <v/>
      </c>
      <c r="K506">
        <f>'DATA DASH'!K506</f>
        <v/>
      </c>
      <c r="L506">
        <f>'DATA DASH'!L506</f>
        <v/>
      </c>
      <c r="M506">
        <f>'DATA DASH'!M506</f>
        <v/>
      </c>
    </row>
    <row r="507">
      <c r="A507">
        <f>'DATA DASH'!A507</f>
        <v/>
      </c>
      <c r="B507">
        <f>'DATA DASH'!B507</f>
        <v/>
      </c>
      <c r="C507">
        <f>'DATA DASH'!C507</f>
        <v/>
      </c>
      <c r="D507">
        <f>'DATA DASH'!D507</f>
        <v/>
      </c>
      <c r="E507">
        <f>'DATA DASH'!E507</f>
        <v/>
      </c>
      <c r="F507">
        <f>'DATA DASH'!F507</f>
        <v/>
      </c>
      <c r="G507">
        <f>'DATA DASH'!G507</f>
        <v/>
      </c>
      <c r="H507">
        <f>'DATA DASH'!H507</f>
        <v/>
      </c>
      <c r="I507">
        <f>'DATA DASH'!I507</f>
        <v/>
      </c>
      <c r="J507">
        <f>'DATA DASH'!J507</f>
        <v/>
      </c>
      <c r="K507">
        <f>'DATA DASH'!K507</f>
        <v/>
      </c>
      <c r="L507">
        <f>'DATA DASH'!L507</f>
        <v/>
      </c>
      <c r="M507">
        <f>'DATA DASH'!M507</f>
        <v/>
      </c>
    </row>
    <row r="508">
      <c r="A508">
        <f>'DATA DASH'!A508</f>
        <v/>
      </c>
      <c r="B508">
        <f>'DATA DASH'!B508</f>
        <v/>
      </c>
      <c r="C508">
        <f>'DATA DASH'!C508</f>
        <v/>
      </c>
      <c r="D508">
        <f>'DATA DASH'!D508</f>
        <v/>
      </c>
      <c r="E508">
        <f>'DATA DASH'!E508</f>
        <v/>
      </c>
      <c r="F508">
        <f>'DATA DASH'!F508</f>
        <v/>
      </c>
      <c r="G508">
        <f>'DATA DASH'!G508</f>
        <v/>
      </c>
      <c r="H508">
        <f>'DATA DASH'!H508</f>
        <v/>
      </c>
      <c r="I508">
        <f>'DATA DASH'!I508</f>
        <v/>
      </c>
      <c r="J508">
        <f>'DATA DASH'!J508</f>
        <v/>
      </c>
      <c r="K508">
        <f>'DATA DASH'!K508</f>
        <v/>
      </c>
      <c r="L508">
        <f>'DATA DASH'!L508</f>
        <v/>
      </c>
      <c r="M508">
        <f>'DATA DASH'!M508</f>
        <v/>
      </c>
    </row>
    <row r="509">
      <c r="A509">
        <f>'DATA DASH'!A509</f>
        <v/>
      </c>
      <c r="B509">
        <f>'DATA DASH'!B509</f>
        <v/>
      </c>
      <c r="C509">
        <f>'DATA DASH'!C509</f>
        <v/>
      </c>
      <c r="D509">
        <f>'DATA DASH'!D509</f>
        <v/>
      </c>
      <c r="E509">
        <f>'DATA DASH'!E509</f>
        <v/>
      </c>
      <c r="F509">
        <f>'DATA DASH'!F509</f>
        <v/>
      </c>
      <c r="G509">
        <f>'DATA DASH'!G509</f>
        <v/>
      </c>
      <c r="H509">
        <f>'DATA DASH'!H509</f>
        <v/>
      </c>
      <c r="I509">
        <f>'DATA DASH'!I509</f>
        <v/>
      </c>
      <c r="J509">
        <f>'DATA DASH'!J509</f>
        <v/>
      </c>
      <c r="K509">
        <f>'DATA DASH'!K509</f>
        <v/>
      </c>
      <c r="L509">
        <f>'DATA DASH'!L509</f>
        <v/>
      </c>
      <c r="M509">
        <f>'DATA DASH'!M509</f>
        <v/>
      </c>
    </row>
    <row r="510">
      <c r="A510">
        <f>'DATA DASH'!A510</f>
        <v/>
      </c>
      <c r="B510">
        <f>'DATA DASH'!B510</f>
        <v/>
      </c>
      <c r="C510">
        <f>'DATA DASH'!C510</f>
        <v/>
      </c>
      <c r="D510">
        <f>'DATA DASH'!D510</f>
        <v/>
      </c>
      <c r="E510">
        <f>'DATA DASH'!E510</f>
        <v/>
      </c>
      <c r="F510">
        <f>'DATA DASH'!F510</f>
        <v/>
      </c>
      <c r="G510">
        <f>'DATA DASH'!G510</f>
        <v/>
      </c>
      <c r="H510">
        <f>'DATA DASH'!H510</f>
        <v/>
      </c>
      <c r="I510">
        <f>'DATA DASH'!I510</f>
        <v/>
      </c>
      <c r="J510">
        <f>'DATA DASH'!J510</f>
        <v/>
      </c>
      <c r="K510">
        <f>'DATA DASH'!K510</f>
        <v/>
      </c>
      <c r="L510">
        <f>'DATA DASH'!L510</f>
        <v/>
      </c>
      <c r="M510">
        <f>'DATA DASH'!M510</f>
        <v/>
      </c>
    </row>
    <row r="511">
      <c r="A511">
        <f>'DATA DASH'!A511</f>
        <v/>
      </c>
      <c r="B511">
        <f>'DATA DASH'!B511</f>
        <v/>
      </c>
      <c r="C511">
        <f>'DATA DASH'!C511</f>
        <v/>
      </c>
      <c r="D511">
        <f>'DATA DASH'!D511</f>
        <v/>
      </c>
      <c r="E511">
        <f>'DATA DASH'!E511</f>
        <v/>
      </c>
      <c r="F511">
        <f>'DATA DASH'!F511</f>
        <v/>
      </c>
      <c r="G511">
        <f>'DATA DASH'!G511</f>
        <v/>
      </c>
      <c r="H511">
        <f>'DATA DASH'!H511</f>
        <v/>
      </c>
      <c r="I511">
        <f>'DATA DASH'!I511</f>
        <v/>
      </c>
      <c r="J511">
        <f>'DATA DASH'!J511</f>
        <v/>
      </c>
      <c r="K511">
        <f>'DATA DASH'!K511</f>
        <v/>
      </c>
      <c r="L511">
        <f>'DATA DASH'!L511</f>
        <v/>
      </c>
      <c r="M511">
        <f>'DATA DASH'!M511</f>
        <v/>
      </c>
    </row>
    <row r="512">
      <c r="A512">
        <f>'DATA DASH'!A512</f>
        <v/>
      </c>
      <c r="B512">
        <f>'DATA DASH'!B512</f>
        <v/>
      </c>
      <c r="C512">
        <f>'DATA DASH'!C512</f>
        <v/>
      </c>
      <c r="D512">
        <f>'DATA DASH'!D512</f>
        <v/>
      </c>
      <c r="E512">
        <f>'DATA DASH'!E512</f>
        <v/>
      </c>
      <c r="F512">
        <f>'DATA DASH'!F512</f>
        <v/>
      </c>
      <c r="G512">
        <f>'DATA DASH'!G512</f>
        <v/>
      </c>
      <c r="H512">
        <f>'DATA DASH'!H512</f>
        <v/>
      </c>
      <c r="I512">
        <f>'DATA DASH'!I512</f>
        <v/>
      </c>
      <c r="J512">
        <f>'DATA DASH'!J512</f>
        <v/>
      </c>
      <c r="K512">
        <f>'DATA DASH'!K512</f>
        <v/>
      </c>
      <c r="L512">
        <f>'DATA DASH'!L512</f>
        <v/>
      </c>
      <c r="M512">
        <f>'DATA DASH'!M512</f>
        <v/>
      </c>
    </row>
    <row r="513">
      <c r="A513">
        <f>'DATA DASH'!A513</f>
        <v/>
      </c>
      <c r="B513">
        <f>'DATA DASH'!B513</f>
        <v/>
      </c>
      <c r="C513">
        <f>'DATA DASH'!C513</f>
        <v/>
      </c>
      <c r="D513">
        <f>'DATA DASH'!D513</f>
        <v/>
      </c>
      <c r="E513">
        <f>'DATA DASH'!E513</f>
        <v/>
      </c>
      <c r="F513">
        <f>'DATA DASH'!F513</f>
        <v/>
      </c>
      <c r="G513">
        <f>'DATA DASH'!G513</f>
        <v/>
      </c>
      <c r="H513">
        <f>'DATA DASH'!H513</f>
        <v/>
      </c>
      <c r="I513">
        <f>'DATA DASH'!I513</f>
        <v/>
      </c>
      <c r="J513">
        <f>'DATA DASH'!J513</f>
        <v/>
      </c>
      <c r="K513">
        <f>'DATA DASH'!K513</f>
        <v/>
      </c>
      <c r="L513">
        <f>'DATA DASH'!L513</f>
        <v/>
      </c>
      <c r="M513">
        <f>'DATA DASH'!M513</f>
        <v/>
      </c>
    </row>
    <row r="514">
      <c r="A514">
        <f>'DATA DASH'!A514</f>
        <v/>
      </c>
      <c r="B514">
        <f>'DATA DASH'!B514</f>
        <v/>
      </c>
      <c r="C514">
        <f>'DATA DASH'!C514</f>
        <v/>
      </c>
      <c r="D514">
        <f>'DATA DASH'!D514</f>
        <v/>
      </c>
      <c r="E514">
        <f>'DATA DASH'!E514</f>
        <v/>
      </c>
      <c r="F514">
        <f>'DATA DASH'!F514</f>
        <v/>
      </c>
      <c r="G514">
        <f>'DATA DASH'!G514</f>
        <v/>
      </c>
      <c r="H514">
        <f>'DATA DASH'!H514</f>
        <v/>
      </c>
      <c r="I514">
        <f>'DATA DASH'!I514</f>
        <v/>
      </c>
      <c r="J514">
        <f>'DATA DASH'!J514</f>
        <v/>
      </c>
      <c r="K514">
        <f>'DATA DASH'!K514</f>
        <v/>
      </c>
      <c r="L514">
        <f>'DATA DASH'!L514</f>
        <v/>
      </c>
      <c r="M514">
        <f>'DATA DASH'!M514</f>
        <v/>
      </c>
    </row>
    <row r="515">
      <c r="A515">
        <f>'DATA DASH'!A515</f>
        <v/>
      </c>
      <c r="B515">
        <f>'DATA DASH'!B515</f>
        <v/>
      </c>
      <c r="C515">
        <f>'DATA DASH'!C515</f>
        <v/>
      </c>
      <c r="D515">
        <f>'DATA DASH'!D515</f>
        <v/>
      </c>
      <c r="E515">
        <f>'DATA DASH'!E515</f>
        <v/>
      </c>
      <c r="F515">
        <f>'DATA DASH'!F515</f>
        <v/>
      </c>
      <c r="G515">
        <f>'DATA DASH'!G515</f>
        <v/>
      </c>
      <c r="H515">
        <f>'DATA DASH'!H515</f>
        <v/>
      </c>
      <c r="I515">
        <f>'DATA DASH'!I515</f>
        <v/>
      </c>
      <c r="J515">
        <f>'DATA DASH'!J515</f>
        <v/>
      </c>
      <c r="K515">
        <f>'DATA DASH'!K515</f>
        <v/>
      </c>
      <c r="L515">
        <f>'DATA DASH'!L515</f>
        <v/>
      </c>
      <c r="M515">
        <f>'DATA DASH'!M515</f>
        <v/>
      </c>
    </row>
    <row r="516">
      <c r="A516">
        <f>'DATA DASH'!A516</f>
        <v/>
      </c>
      <c r="B516">
        <f>'DATA DASH'!B516</f>
        <v/>
      </c>
      <c r="C516">
        <f>'DATA DASH'!C516</f>
        <v/>
      </c>
      <c r="D516">
        <f>'DATA DASH'!D516</f>
        <v/>
      </c>
      <c r="E516">
        <f>'DATA DASH'!E516</f>
        <v/>
      </c>
      <c r="F516">
        <f>'DATA DASH'!F516</f>
        <v/>
      </c>
      <c r="G516">
        <f>'DATA DASH'!G516</f>
        <v/>
      </c>
      <c r="H516">
        <f>'DATA DASH'!H516</f>
        <v/>
      </c>
      <c r="I516">
        <f>'DATA DASH'!I516</f>
        <v/>
      </c>
      <c r="J516">
        <f>'DATA DASH'!J516</f>
        <v/>
      </c>
      <c r="K516">
        <f>'DATA DASH'!K516</f>
        <v/>
      </c>
      <c r="L516">
        <f>'DATA DASH'!L516</f>
        <v/>
      </c>
      <c r="M516">
        <f>'DATA DASH'!M516</f>
        <v/>
      </c>
    </row>
    <row r="517">
      <c r="A517">
        <f>'DATA DASH'!A517</f>
        <v/>
      </c>
      <c r="B517">
        <f>'DATA DASH'!B517</f>
        <v/>
      </c>
      <c r="C517">
        <f>'DATA DASH'!C517</f>
        <v/>
      </c>
      <c r="D517">
        <f>'DATA DASH'!D517</f>
        <v/>
      </c>
      <c r="E517">
        <f>'DATA DASH'!E517</f>
        <v/>
      </c>
      <c r="F517">
        <f>'DATA DASH'!F517</f>
        <v/>
      </c>
      <c r="G517">
        <f>'DATA DASH'!G517</f>
        <v/>
      </c>
      <c r="H517">
        <f>'DATA DASH'!H517</f>
        <v/>
      </c>
      <c r="I517">
        <f>'DATA DASH'!I517</f>
        <v/>
      </c>
      <c r="J517">
        <f>'DATA DASH'!J517</f>
        <v/>
      </c>
      <c r="K517">
        <f>'DATA DASH'!K517</f>
        <v/>
      </c>
      <c r="L517">
        <f>'DATA DASH'!L517</f>
        <v/>
      </c>
      <c r="M517">
        <f>'DATA DASH'!M517</f>
        <v/>
      </c>
    </row>
    <row r="518">
      <c r="A518">
        <f>'DATA DASH'!A518</f>
        <v/>
      </c>
      <c r="B518">
        <f>'DATA DASH'!B518</f>
        <v/>
      </c>
      <c r="C518">
        <f>'DATA DASH'!C518</f>
        <v/>
      </c>
      <c r="D518">
        <f>'DATA DASH'!D518</f>
        <v/>
      </c>
      <c r="E518">
        <f>'DATA DASH'!E518</f>
        <v/>
      </c>
      <c r="F518">
        <f>'DATA DASH'!F518</f>
        <v/>
      </c>
      <c r="G518">
        <f>'DATA DASH'!G518</f>
        <v/>
      </c>
      <c r="H518">
        <f>'DATA DASH'!H518</f>
        <v/>
      </c>
      <c r="I518">
        <f>'DATA DASH'!I518</f>
        <v/>
      </c>
      <c r="J518">
        <f>'DATA DASH'!J518</f>
        <v/>
      </c>
      <c r="K518">
        <f>'DATA DASH'!K518</f>
        <v/>
      </c>
      <c r="L518">
        <f>'DATA DASH'!L518</f>
        <v/>
      </c>
      <c r="M518">
        <f>'DATA DASH'!M518</f>
        <v/>
      </c>
    </row>
    <row r="519">
      <c r="A519">
        <f>'DATA DASH'!A519</f>
        <v/>
      </c>
      <c r="B519">
        <f>'DATA DASH'!B519</f>
        <v/>
      </c>
      <c r="C519">
        <f>'DATA DASH'!C519</f>
        <v/>
      </c>
      <c r="D519">
        <f>'DATA DASH'!D519</f>
        <v/>
      </c>
      <c r="E519">
        <f>'DATA DASH'!E519</f>
        <v/>
      </c>
      <c r="F519">
        <f>'DATA DASH'!F519</f>
        <v/>
      </c>
      <c r="G519">
        <f>'DATA DASH'!G519</f>
        <v/>
      </c>
      <c r="H519">
        <f>'DATA DASH'!H519</f>
        <v/>
      </c>
      <c r="I519">
        <f>'DATA DASH'!I519</f>
        <v/>
      </c>
      <c r="J519">
        <f>'DATA DASH'!J519</f>
        <v/>
      </c>
      <c r="K519">
        <f>'DATA DASH'!K519</f>
        <v/>
      </c>
      <c r="L519">
        <f>'DATA DASH'!L519</f>
        <v/>
      </c>
      <c r="M519">
        <f>'DATA DASH'!M519</f>
        <v/>
      </c>
    </row>
    <row r="520">
      <c r="A520">
        <f>'DATA DASH'!A520</f>
        <v/>
      </c>
      <c r="B520">
        <f>'DATA DASH'!B520</f>
        <v/>
      </c>
      <c r="C520">
        <f>'DATA DASH'!C520</f>
        <v/>
      </c>
      <c r="D520">
        <f>'DATA DASH'!D520</f>
        <v/>
      </c>
      <c r="E520">
        <f>'DATA DASH'!E520</f>
        <v/>
      </c>
      <c r="F520">
        <f>'DATA DASH'!F520</f>
        <v/>
      </c>
      <c r="G520">
        <f>'DATA DASH'!G520</f>
        <v/>
      </c>
      <c r="H520">
        <f>'DATA DASH'!H520</f>
        <v/>
      </c>
      <c r="I520">
        <f>'DATA DASH'!I520</f>
        <v/>
      </c>
      <c r="J520">
        <f>'DATA DASH'!J520</f>
        <v/>
      </c>
      <c r="K520">
        <f>'DATA DASH'!K520</f>
        <v/>
      </c>
      <c r="L520">
        <f>'DATA DASH'!L520</f>
        <v/>
      </c>
      <c r="M520">
        <f>'DATA DASH'!M520</f>
        <v/>
      </c>
    </row>
    <row r="521">
      <c r="A521">
        <f>'DATA DASH'!A521</f>
        <v/>
      </c>
      <c r="B521">
        <f>'DATA DASH'!B521</f>
        <v/>
      </c>
      <c r="C521">
        <f>'DATA DASH'!C521</f>
        <v/>
      </c>
      <c r="D521">
        <f>'DATA DASH'!D521</f>
        <v/>
      </c>
      <c r="E521">
        <f>'DATA DASH'!E521</f>
        <v/>
      </c>
      <c r="F521">
        <f>'DATA DASH'!F521</f>
        <v/>
      </c>
      <c r="G521">
        <f>'DATA DASH'!G521</f>
        <v/>
      </c>
      <c r="H521">
        <f>'DATA DASH'!H521</f>
        <v/>
      </c>
      <c r="I521">
        <f>'DATA DASH'!I521</f>
        <v/>
      </c>
      <c r="J521">
        <f>'DATA DASH'!J521</f>
        <v/>
      </c>
      <c r="K521">
        <f>'DATA DASH'!K521</f>
        <v/>
      </c>
      <c r="L521">
        <f>'DATA DASH'!L521</f>
        <v/>
      </c>
      <c r="M521">
        <f>'DATA DASH'!M521</f>
        <v/>
      </c>
    </row>
    <row r="522">
      <c r="A522">
        <f>'DATA DASH'!A522</f>
        <v/>
      </c>
      <c r="B522">
        <f>'DATA DASH'!B522</f>
        <v/>
      </c>
      <c r="C522">
        <f>'DATA DASH'!C522</f>
        <v/>
      </c>
      <c r="D522">
        <f>'DATA DASH'!D522</f>
        <v/>
      </c>
      <c r="E522">
        <f>'DATA DASH'!E522</f>
        <v/>
      </c>
      <c r="F522">
        <f>'DATA DASH'!F522</f>
        <v/>
      </c>
      <c r="G522">
        <f>'DATA DASH'!G522</f>
        <v/>
      </c>
      <c r="H522">
        <f>'DATA DASH'!H522</f>
        <v/>
      </c>
      <c r="I522">
        <f>'DATA DASH'!I522</f>
        <v/>
      </c>
      <c r="J522">
        <f>'DATA DASH'!J522</f>
        <v/>
      </c>
      <c r="K522">
        <f>'DATA DASH'!K522</f>
        <v/>
      </c>
      <c r="L522">
        <f>'DATA DASH'!L522</f>
        <v/>
      </c>
      <c r="M522">
        <f>'DATA DASH'!M522</f>
        <v/>
      </c>
    </row>
    <row r="523">
      <c r="A523">
        <f>'DATA DASH'!A523</f>
        <v/>
      </c>
      <c r="B523">
        <f>'DATA DASH'!B523</f>
        <v/>
      </c>
      <c r="C523">
        <f>'DATA DASH'!C523</f>
        <v/>
      </c>
      <c r="D523">
        <f>'DATA DASH'!D523</f>
        <v/>
      </c>
      <c r="E523">
        <f>'DATA DASH'!E523</f>
        <v/>
      </c>
      <c r="F523">
        <f>'DATA DASH'!F523</f>
        <v/>
      </c>
      <c r="G523">
        <f>'DATA DASH'!G523</f>
        <v/>
      </c>
      <c r="H523">
        <f>'DATA DASH'!H523</f>
        <v/>
      </c>
      <c r="I523">
        <f>'DATA DASH'!I523</f>
        <v/>
      </c>
      <c r="J523">
        <f>'DATA DASH'!J523</f>
        <v/>
      </c>
      <c r="K523">
        <f>'DATA DASH'!K523</f>
        <v/>
      </c>
      <c r="L523">
        <f>'DATA DASH'!L523</f>
        <v/>
      </c>
      <c r="M523">
        <f>'DATA DASH'!M523</f>
        <v/>
      </c>
    </row>
    <row r="524">
      <c r="A524">
        <f>'DATA DASH'!A524</f>
        <v/>
      </c>
      <c r="B524">
        <f>'DATA DASH'!B524</f>
        <v/>
      </c>
      <c r="C524">
        <f>'DATA DASH'!C524</f>
        <v/>
      </c>
      <c r="D524">
        <f>'DATA DASH'!D524</f>
        <v/>
      </c>
      <c r="E524">
        <f>'DATA DASH'!E524</f>
        <v/>
      </c>
      <c r="F524">
        <f>'DATA DASH'!F524</f>
        <v/>
      </c>
      <c r="G524">
        <f>'DATA DASH'!G524</f>
        <v/>
      </c>
      <c r="H524">
        <f>'DATA DASH'!H524</f>
        <v/>
      </c>
      <c r="I524">
        <f>'DATA DASH'!I524</f>
        <v/>
      </c>
      <c r="J524">
        <f>'DATA DASH'!J524</f>
        <v/>
      </c>
      <c r="K524">
        <f>'DATA DASH'!K524</f>
        <v/>
      </c>
      <c r="L524">
        <f>'DATA DASH'!L524</f>
        <v/>
      </c>
      <c r="M524">
        <f>'DATA DASH'!M524</f>
        <v/>
      </c>
    </row>
    <row r="525">
      <c r="A525">
        <f>'DATA DASH'!A525</f>
        <v/>
      </c>
      <c r="B525">
        <f>'DATA DASH'!B525</f>
        <v/>
      </c>
      <c r="C525">
        <f>'DATA DASH'!C525</f>
        <v/>
      </c>
      <c r="D525">
        <f>'DATA DASH'!D525</f>
        <v/>
      </c>
      <c r="E525">
        <f>'DATA DASH'!E525</f>
        <v/>
      </c>
      <c r="F525">
        <f>'DATA DASH'!F525</f>
        <v/>
      </c>
      <c r="G525">
        <f>'DATA DASH'!G525</f>
        <v/>
      </c>
      <c r="H525">
        <f>'DATA DASH'!H525</f>
        <v/>
      </c>
      <c r="I525">
        <f>'DATA DASH'!I525</f>
        <v/>
      </c>
      <c r="J525">
        <f>'DATA DASH'!J525</f>
        <v/>
      </c>
      <c r="K525">
        <f>'DATA DASH'!K525</f>
        <v/>
      </c>
      <c r="L525">
        <f>'DATA DASH'!L525</f>
        <v/>
      </c>
      <c r="M525">
        <f>'DATA DASH'!M525</f>
        <v/>
      </c>
    </row>
    <row r="526">
      <c r="A526">
        <f>'DATA DASH'!A526</f>
        <v/>
      </c>
      <c r="B526">
        <f>'DATA DASH'!B526</f>
        <v/>
      </c>
      <c r="C526">
        <f>'DATA DASH'!C526</f>
        <v/>
      </c>
      <c r="D526">
        <f>'DATA DASH'!D526</f>
        <v/>
      </c>
      <c r="E526">
        <f>'DATA DASH'!E526</f>
        <v/>
      </c>
      <c r="F526">
        <f>'DATA DASH'!F526</f>
        <v/>
      </c>
      <c r="G526">
        <f>'DATA DASH'!G526</f>
        <v/>
      </c>
      <c r="H526">
        <f>'DATA DASH'!H526</f>
        <v/>
      </c>
      <c r="I526">
        <f>'DATA DASH'!I526</f>
        <v/>
      </c>
      <c r="J526">
        <f>'DATA DASH'!J526</f>
        <v/>
      </c>
      <c r="K526">
        <f>'DATA DASH'!K526</f>
        <v/>
      </c>
      <c r="L526">
        <f>'DATA DASH'!L526</f>
        <v/>
      </c>
      <c r="M526">
        <f>'DATA DASH'!M526</f>
        <v/>
      </c>
    </row>
    <row r="527">
      <c r="A527">
        <f>'DATA DASH'!A527</f>
        <v/>
      </c>
      <c r="B527">
        <f>'DATA DASH'!B527</f>
        <v/>
      </c>
      <c r="C527">
        <f>'DATA DASH'!C527</f>
        <v/>
      </c>
      <c r="D527">
        <f>'DATA DASH'!D527</f>
        <v/>
      </c>
      <c r="E527">
        <f>'DATA DASH'!E527</f>
        <v/>
      </c>
      <c r="F527">
        <f>'DATA DASH'!F527</f>
        <v/>
      </c>
      <c r="G527">
        <f>'DATA DASH'!G527</f>
        <v/>
      </c>
      <c r="H527">
        <f>'DATA DASH'!H527</f>
        <v/>
      </c>
      <c r="I527">
        <f>'DATA DASH'!I527</f>
        <v/>
      </c>
      <c r="J527">
        <f>'DATA DASH'!J527</f>
        <v/>
      </c>
      <c r="K527">
        <f>'DATA DASH'!K527</f>
        <v/>
      </c>
      <c r="L527">
        <f>'DATA DASH'!L527</f>
        <v/>
      </c>
      <c r="M527">
        <f>'DATA DASH'!M527</f>
        <v/>
      </c>
    </row>
    <row r="528">
      <c r="A528">
        <f>'DATA DASH'!A528</f>
        <v/>
      </c>
      <c r="B528">
        <f>'DATA DASH'!B528</f>
        <v/>
      </c>
      <c r="C528">
        <f>'DATA DASH'!C528</f>
        <v/>
      </c>
      <c r="D528">
        <f>'DATA DASH'!D528</f>
        <v/>
      </c>
      <c r="E528">
        <f>'DATA DASH'!E528</f>
        <v/>
      </c>
      <c r="F528">
        <f>'DATA DASH'!F528</f>
        <v/>
      </c>
      <c r="G528">
        <f>'DATA DASH'!G528</f>
        <v/>
      </c>
      <c r="H528">
        <f>'DATA DASH'!H528</f>
        <v/>
      </c>
      <c r="I528">
        <f>'DATA DASH'!I528</f>
        <v/>
      </c>
      <c r="J528">
        <f>'DATA DASH'!J528</f>
        <v/>
      </c>
      <c r="K528">
        <f>'DATA DASH'!K528</f>
        <v/>
      </c>
      <c r="L528">
        <f>'DATA DASH'!L528</f>
        <v/>
      </c>
      <c r="M528">
        <f>'DATA DASH'!M528</f>
        <v/>
      </c>
    </row>
    <row r="529">
      <c r="A529">
        <f>'DATA DASH'!A529</f>
        <v/>
      </c>
      <c r="B529">
        <f>'DATA DASH'!B529</f>
        <v/>
      </c>
      <c r="C529">
        <f>'DATA DASH'!C529</f>
        <v/>
      </c>
      <c r="D529">
        <f>'DATA DASH'!D529</f>
        <v/>
      </c>
      <c r="E529">
        <f>'DATA DASH'!E529</f>
        <v/>
      </c>
      <c r="F529">
        <f>'DATA DASH'!F529</f>
        <v/>
      </c>
      <c r="G529">
        <f>'DATA DASH'!G529</f>
        <v/>
      </c>
      <c r="H529">
        <f>'DATA DASH'!H529</f>
        <v/>
      </c>
      <c r="I529">
        <f>'DATA DASH'!I529</f>
        <v/>
      </c>
      <c r="J529">
        <f>'DATA DASH'!J529</f>
        <v/>
      </c>
      <c r="K529">
        <f>'DATA DASH'!K529</f>
        <v/>
      </c>
      <c r="L529">
        <f>'DATA DASH'!L529</f>
        <v/>
      </c>
      <c r="M529">
        <f>'DATA DASH'!M529</f>
        <v/>
      </c>
    </row>
    <row r="530">
      <c r="A530">
        <f>'DATA DASH'!A530</f>
        <v/>
      </c>
      <c r="B530">
        <f>'DATA DASH'!B530</f>
        <v/>
      </c>
      <c r="C530">
        <f>'DATA DASH'!C530</f>
        <v/>
      </c>
      <c r="D530">
        <f>'DATA DASH'!D530</f>
        <v/>
      </c>
      <c r="E530">
        <f>'DATA DASH'!E530</f>
        <v/>
      </c>
      <c r="F530">
        <f>'DATA DASH'!F530</f>
        <v/>
      </c>
      <c r="G530">
        <f>'DATA DASH'!G530</f>
        <v/>
      </c>
      <c r="H530">
        <f>'DATA DASH'!H530</f>
        <v/>
      </c>
      <c r="I530">
        <f>'DATA DASH'!I530</f>
        <v/>
      </c>
      <c r="J530">
        <f>'DATA DASH'!J530</f>
        <v/>
      </c>
      <c r="K530">
        <f>'DATA DASH'!K530</f>
        <v/>
      </c>
      <c r="L530">
        <f>'DATA DASH'!L530</f>
        <v/>
      </c>
      <c r="M530">
        <f>'DATA DASH'!M530</f>
        <v/>
      </c>
    </row>
    <row r="531">
      <c r="A531">
        <f>'DATA DASH'!A531</f>
        <v/>
      </c>
      <c r="B531">
        <f>'DATA DASH'!B531</f>
        <v/>
      </c>
      <c r="C531">
        <f>'DATA DASH'!C531</f>
        <v/>
      </c>
      <c r="D531">
        <f>'DATA DASH'!D531</f>
        <v/>
      </c>
      <c r="E531">
        <f>'DATA DASH'!E531</f>
        <v/>
      </c>
      <c r="F531">
        <f>'DATA DASH'!F531</f>
        <v/>
      </c>
      <c r="G531">
        <f>'DATA DASH'!G531</f>
        <v/>
      </c>
      <c r="H531">
        <f>'DATA DASH'!H531</f>
        <v/>
      </c>
      <c r="I531">
        <f>'DATA DASH'!I531</f>
        <v/>
      </c>
      <c r="J531">
        <f>'DATA DASH'!J531</f>
        <v/>
      </c>
      <c r="K531">
        <f>'DATA DASH'!K531</f>
        <v/>
      </c>
      <c r="L531">
        <f>'DATA DASH'!L531</f>
        <v/>
      </c>
      <c r="M531">
        <f>'DATA DASH'!M531</f>
        <v/>
      </c>
    </row>
    <row r="532">
      <c r="A532">
        <f>'DATA DASH'!A532</f>
        <v/>
      </c>
      <c r="B532">
        <f>'DATA DASH'!B532</f>
        <v/>
      </c>
      <c r="C532">
        <f>'DATA DASH'!C532</f>
        <v/>
      </c>
      <c r="D532">
        <f>'DATA DASH'!D532</f>
        <v/>
      </c>
      <c r="E532">
        <f>'DATA DASH'!E532</f>
        <v/>
      </c>
      <c r="F532">
        <f>'DATA DASH'!F532</f>
        <v/>
      </c>
      <c r="G532">
        <f>'DATA DASH'!G532</f>
        <v/>
      </c>
      <c r="H532">
        <f>'DATA DASH'!H532</f>
        <v/>
      </c>
      <c r="I532">
        <f>'DATA DASH'!I532</f>
        <v/>
      </c>
      <c r="J532">
        <f>'DATA DASH'!J532</f>
        <v/>
      </c>
      <c r="K532">
        <f>'DATA DASH'!K532</f>
        <v/>
      </c>
      <c r="L532">
        <f>'DATA DASH'!L532</f>
        <v/>
      </c>
      <c r="M532">
        <f>'DATA DASH'!M532</f>
        <v/>
      </c>
    </row>
    <row r="533">
      <c r="A533">
        <f>'DATA DASH'!A533</f>
        <v/>
      </c>
      <c r="B533">
        <f>'DATA DASH'!B533</f>
        <v/>
      </c>
      <c r="C533">
        <f>'DATA DASH'!C533</f>
        <v/>
      </c>
      <c r="D533">
        <f>'DATA DASH'!D533</f>
        <v/>
      </c>
      <c r="E533">
        <f>'DATA DASH'!E533</f>
        <v/>
      </c>
      <c r="F533">
        <f>'DATA DASH'!F533</f>
        <v/>
      </c>
      <c r="G533">
        <f>'DATA DASH'!G533</f>
        <v/>
      </c>
      <c r="H533">
        <f>'DATA DASH'!H533</f>
        <v/>
      </c>
      <c r="I533">
        <f>'DATA DASH'!I533</f>
        <v/>
      </c>
      <c r="J533">
        <f>'DATA DASH'!J533</f>
        <v/>
      </c>
      <c r="K533">
        <f>'DATA DASH'!K533</f>
        <v/>
      </c>
      <c r="L533">
        <f>'DATA DASH'!L533</f>
        <v/>
      </c>
      <c r="M533">
        <f>'DATA DASH'!M533</f>
        <v/>
      </c>
    </row>
    <row r="534">
      <c r="A534">
        <f>'DATA DASH'!A534</f>
        <v/>
      </c>
      <c r="B534">
        <f>'DATA DASH'!B534</f>
        <v/>
      </c>
      <c r="C534">
        <f>'DATA DASH'!C534</f>
        <v/>
      </c>
      <c r="D534">
        <f>'DATA DASH'!D534</f>
        <v/>
      </c>
      <c r="E534">
        <f>'DATA DASH'!E534</f>
        <v/>
      </c>
      <c r="F534">
        <f>'DATA DASH'!F534</f>
        <v/>
      </c>
      <c r="G534">
        <f>'DATA DASH'!G534</f>
        <v/>
      </c>
      <c r="H534">
        <f>'DATA DASH'!H534</f>
        <v/>
      </c>
      <c r="I534">
        <f>'DATA DASH'!I534</f>
        <v/>
      </c>
      <c r="J534">
        <f>'DATA DASH'!J534</f>
        <v/>
      </c>
      <c r="K534">
        <f>'DATA DASH'!K534</f>
        <v/>
      </c>
      <c r="L534">
        <f>'DATA DASH'!L534</f>
        <v/>
      </c>
      <c r="M534">
        <f>'DATA DASH'!M534</f>
        <v/>
      </c>
    </row>
    <row r="535">
      <c r="A535">
        <f>'DATA DASH'!A535</f>
        <v/>
      </c>
      <c r="B535">
        <f>'DATA DASH'!B535</f>
        <v/>
      </c>
      <c r="C535">
        <f>'DATA DASH'!C535</f>
        <v/>
      </c>
      <c r="D535">
        <f>'DATA DASH'!D535</f>
        <v/>
      </c>
      <c r="E535">
        <f>'DATA DASH'!E535</f>
        <v/>
      </c>
      <c r="F535">
        <f>'DATA DASH'!F535</f>
        <v/>
      </c>
      <c r="G535">
        <f>'DATA DASH'!G535</f>
        <v/>
      </c>
      <c r="H535">
        <f>'DATA DASH'!H535</f>
        <v/>
      </c>
      <c r="I535">
        <f>'DATA DASH'!I535</f>
        <v/>
      </c>
      <c r="J535">
        <f>'DATA DASH'!J535</f>
        <v/>
      </c>
      <c r="K535">
        <f>'DATA DASH'!K535</f>
        <v/>
      </c>
      <c r="L535">
        <f>'DATA DASH'!L535</f>
        <v/>
      </c>
      <c r="M535">
        <f>'DATA DASH'!M535</f>
        <v/>
      </c>
    </row>
    <row r="536">
      <c r="A536">
        <f>'DATA DASH'!A536</f>
        <v/>
      </c>
      <c r="B536">
        <f>'DATA DASH'!B536</f>
        <v/>
      </c>
      <c r="C536">
        <f>'DATA DASH'!C536</f>
        <v/>
      </c>
      <c r="D536">
        <f>'DATA DASH'!D536</f>
        <v/>
      </c>
      <c r="E536">
        <f>'DATA DASH'!E536</f>
        <v/>
      </c>
      <c r="F536">
        <f>'DATA DASH'!F536</f>
        <v/>
      </c>
      <c r="G536">
        <f>'DATA DASH'!G536</f>
        <v/>
      </c>
      <c r="H536">
        <f>'DATA DASH'!H536</f>
        <v/>
      </c>
      <c r="I536">
        <f>'DATA DASH'!I536</f>
        <v/>
      </c>
      <c r="J536">
        <f>'DATA DASH'!J536</f>
        <v/>
      </c>
      <c r="K536">
        <f>'DATA DASH'!K536</f>
        <v/>
      </c>
      <c r="L536">
        <f>'DATA DASH'!L536</f>
        <v/>
      </c>
      <c r="M536">
        <f>'DATA DASH'!M536</f>
        <v/>
      </c>
    </row>
    <row r="537">
      <c r="A537">
        <f>'DATA DASH'!A537</f>
        <v/>
      </c>
      <c r="B537">
        <f>'DATA DASH'!B537</f>
        <v/>
      </c>
      <c r="C537">
        <f>'DATA DASH'!C537</f>
        <v/>
      </c>
      <c r="D537">
        <f>'DATA DASH'!D537</f>
        <v/>
      </c>
      <c r="E537">
        <f>'DATA DASH'!E537</f>
        <v/>
      </c>
      <c r="F537">
        <f>'DATA DASH'!F537</f>
        <v/>
      </c>
      <c r="G537">
        <f>'DATA DASH'!G537</f>
        <v/>
      </c>
      <c r="H537">
        <f>'DATA DASH'!H537</f>
        <v/>
      </c>
      <c r="I537">
        <f>'DATA DASH'!I537</f>
        <v/>
      </c>
      <c r="J537">
        <f>'DATA DASH'!J537</f>
        <v/>
      </c>
      <c r="K537">
        <f>'DATA DASH'!K537</f>
        <v/>
      </c>
      <c r="L537">
        <f>'DATA DASH'!L537</f>
        <v/>
      </c>
      <c r="M537">
        <f>'DATA DASH'!M537</f>
        <v/>
      </c>
    </row>
    <row r="538">
      <c r="A538">
        <f>'DATA DASH'!A538</f>
        <v/>
      </c>
      <c r="B538">
        <f>'DATA DASH'!B538</f>
        <v/>
      </c>
      <c r="C538">
        <f>'DATA DASH'!C538</f>
        <v/>
      </c>
      <c r="D538">
        <f>'DATA DASH'!D538</f>
        <v/>
      </c>
      <c r="E538">
        <f>'DATA DASH'!E538</f>
        <v/>
      </c>
      <c r="F538">
        <f>'DATA DASH'!F538</f>
        <v/>
      </c>
      <c r="G538">
        <f>'DATA DASH'!G538</f>
        <v/>
      </c>
      <c r="H538">
        <f>'DATA DASH'!H538</f>
        <v/>
      </c>
      <c r="I538">
        <f>'DATA DASH'!I538</f>
        <v/>
      </c>
      <c r="J538">
        <f>'DATA DASH'!J538</f>
        <v/>
      </c>
      <c r="K538">
        <f>'DATA DASH'!K538</f>
        <v/>
      </c>
      <c r="L538">
        <f>'DATA DASH'!L538</f>
        <v/>
      </c>
      <c r="M538">
        <f>'DATA DASH'!M538</f>
        <v/>
      </c>
    </row>
    <row r="539">
      <c r="A539">
        <f>'DATA DASH'!A539</f>
        <v/>
      </c>
      <c r="B539">
        <f>'DATA DASH'!B539</f>
        <v/>
      </c>
      <c r="C539">
        <f>'DATA DASH'!C539</f>
        <v/>
      </c>
      <c r="D539">
        <f>'DATA DASH'!D539</f>
        <v/>
      </c>
      <c r="E539">
        <f>'DATA DASH'!E539</f>
        <v/>
      </c>
      <c r="F539">
        <f>'DATA DASH'!F539</f>
        <v/>
      </c>
      <c r="G539">
        <f>'DATA DASH'!G539</f>
        <v/>
      </c>
      <c r="H539">
        <f>'DATA DASH'!H539</f>
        <v/>
      </c>
      <c r="I539">
        <f>'DATA DASH'!I539</f>
        <v/>
      </c>
      <c r="J539">
        <f>'DATA DASH'!J539</f>
        <v/>
      </c>
      <c r="K539">
        <f>'DATA DASH'!K539</f>
        <v/>
      </c>
      <c r="L539">
        <f>'DATA DASH'!L539</f>
        <v/>
      </c>
      <c r="M539">
        <f>'DATA DASH'!M539</f>
        <v/>
      </c>
    </row>
    <row r="540">
      <c r="A540">
        <f>'DATA DASH'!A540</f>
        <v/>
      </c>
      <c r="B540">
        <f>'DATA DASH'!B540</f>
        <v/>
      </c>
      <c r="C540">
        <f>'DATA DASH'!C540</f>
        <v/>
      </c>
      <c r="D540">
        <f>'DATA DASH'!D540</f>
        <v/>
      </c>
      <c r="E540">
        <f>'DATA DASH'!E540</f>
        <v/>
      </c>
      <c r="F540">
        <f>'DATA DASH'!F540</f>
        <v/>
      </c>
      <c r="G540">
        <f>'DATA DASH'!G540</f>
        <v/>
      </c>
      <c r="H540">
        <f>'DATA DASH'!H540</f>
        <v/>
      </c>
      <c r="I540">
        <f>'DATA DASH'!I540</f>
        <v/>
      </c>
      <c r="J540">
        <f>'DATA DASH'!J540</f>
        <v/>
      </c>
      <c r="K540">
        <f>'DATA DASH'!K540</f>
        <v/>
      </c>
      <c r="L540">
        <f>'DATA DASH'!L540</f>
        <v/>
      </c>
      <c r="M540">
        <f>'DATA DASH'!M540</f>
        <v/>
      </c>
    </row>
    <row r="541">
      <c r="A541">
        <f>'DATA DASH'!A541</f>
        <v/>
      </c>
      <c r="B541">
        <f>'DATA DASH'!B541</f>
        <v/>
      </c>
      <c r="C541">
        <f>'DATA DASH'!C541</f>
        <v/>
      </c>
      <c r="D541">
        <f>'DATA DASH'!D541</f>
        <v/>
      </c>
      <c r="E541">
        <f>'DATA DASH'!E541</f>
        <v/>
      </c>
      <c r="F541">
        <f>'DATA DASH'!F541</f>
        <v/>
      </c>
      <c r="G541">
        <f>'DATA DASH'!G541</f>
        <v/>
      </c>
      <c r="H541">
        <f>'DATA DASH'!H541</f>
        <v/>
      </c>
      <c r="I541">
        <f>'DATA DASH'!I541</f>
        <v/>
      </c>
      <c r="J541">
        <f>'DATA DASH'!J541</f>
        <v/>
      </c>
      <c r="K541">
        <f>'DATA DASH'!K541</f>
        <v/>
      </c>
      <c r="L541">
        <f>'DATA DASH'!L541</f>
        <v/>
      </c>
      <c r="M541">
        <f>'DATA DASH'!M541</f>
        <v/>
      </c>
    </row>
    <row r="542">
      <c r="A542">
        <f>'DATA DASH'!A542</f>
        <v/>
      </c>
      <c r="B542">
        <f>'DATA DASH'!B542</f>
        <v/>
      </c>
      <c r="C542">
        <f>'DATA DASH'!C542</f>
        <v/>
      </c>
      <c r="D542">
        <f>'DATA DASH'!D542</f>
        <v/>
      </c>
      <c r="E542">
        <f>'DATA DASH'!E542</f>
        <v/>
      </c>
      <c r="F542">
        <f>'DATA DASH'!F542</f>
        <v/>
      </c>
      <c r="G542">
        <f>'DATA DASH'!G542</f>
        <v/>
      </c>
      <c r="H542">
        <f>'DATA DASH'!H542</f>
        <v/>
      </c>
      <c r="I542">
        <f>'DATA DASH'!I542</f>
        <v/>
      </c>
      <c r="J542">
        <f>'DATA DASH'!J542</f>
        <v/>
      </c>
      <c r="K542">
        <f>'DATA DASH'!K542</f>
        <v/>
      </c>
      <c r="L542">
        <f>'DATA DASH'!L542</f>
        <v/>
      </c>
      <c r="M542">
        <f>'DATA DASH'!M542</f>
        <v/>
      </c>
    </row>
    <row r="543">
      <c r="A543">
        <f>'DATA DASH'!A543</f>
        <v/>
      </c>
      <c r="B543">
        <f>'DATA DASH'!B543</f>
        <v/>
      </c>
      <c r="C543">
        <f>'DATA DASH'!C543</f>
        <v/>
      </c>
      <c r="D543">
        <f>'DATA DASH'!D543</f>
        <v/>
      </c>
      <c r="E543">
        <f>'DATA DASH'!E543</f>
        <v/>
      </c>
      <c r="F543">
        <f>'DATA DASH'!F543</f>
        <v/>
      </c>
      <c r="G543">
        <f>'DATA DASH'!G543</f>
        <v/>
      </c>
      <c r="H543">
        <f>'DATA DASH'!H543</f>
        <v/>
      </c>
      <c r="I543">
        <f>'DATA DASH'!I543</f>
        <v/>
      </c>
      <c r="J543">
        <f>'DATA DASH'!J543</f>
        <v/>
      </c>
      <c r="K543">
        <f>'DATA DASH'!K543</f>
        <v/>
      </c>
      <c r="L543">
        <f>'DATA DASH'!L543</f>
        <v/>
      </c>
      <c r="M543">
        <f>'DATA DASH'!M543</f>
        <v/>
      </c>
    </row>
    <row r="544">
      <c r="A544">
        <f>'DATA DASH'!A544</f>
        <v/>
      </c>
      <c r="B544">
        <f>'DATA DASH'!B544</f>
        <v/>
      </c>
      <c r="C544">
        <f>'DATA DASH'!C544</f>
        <v/>
      </c>
      <c r="D544">
        <f>'DATA DASH'!D544</f>
        <v/>
      </c>
      <c r="E544">
        <f>'DATA DASH'!E544</f>
        <v/>
      </c>
      <c r="F544">
        <f>'DATA DASH'!F544</f>
        <v/>
      </c>
      <c r="G544">
        <f>'DATA DASH'!G544</f>
        <v/>
      </c>
      <c r="H544">
        <f>'DATA DASH'!H544</f>
        <v/>
      </c>
      <c r="I544">
        <f>'DATA DASH'!I544</f>
        <v/>
      </c>
      <c r="J544">
        <f>'DATA DASH'!J544</f>
        <v/>
      </c>
      <c r="K544">
        <f>'DATA DASH'!K544</f>
        <v/>
      </c>
      <c r="L544">
        <f>'DATA DASH'!L544</f>
        <v/>
      </c>
      <c r="M544">
        <f>'DATA DASH'!M544</f>
        <v/>
      </c>
    </row>
    <row r="545">
      <c r="A545">
        <f>'DATA DASH'!A545</f>
        <v/>
      </c>
      <c r="B545">
        <f>'DATA DASH'!B545</f>
        <v/>
      </c>
      <c r="C545">
        <f>'DATA DASH'!C545</f>
        <v/>
      </c>
      <c r="D545">
        <f>'DATA DASH'!D545</f>
        <v/>
      </c>
      <c r="E545">
        <f>'DATA DASH'!E545</f>
        <v/>
      </c>
      <c r="F545">
        <f>'DATA DASH'!F545</f>
        <v/>
      </c>
      <c r="G545">
        <f>'DATA DASH'!G545</f>
        <v/>
      </c>
      <c r="H545">
        <f>'DATA DASH'!H545</f>
        <v/>
      </c>
      <c r="I545">
        <f>'DATA DASH'!I545</f>
        <v/>
      </c>
      <c r="J545">
        <f>'DATA DASH'!J545</f>
        <v/>
      </c>
      <c r="K545">
        <f>'DATA DASH'!K545</f>
        <v/>
      </c>
      <c r="L545">
        <f>'DATA DASH'!L545</f>
        <v/>
      </c>
      <c r="M545">
        <f>'DATA DASH'!M545</f>
        <v/>
      </c>
    </row>
    <row r="546">
      <c r="A546">
        <f>'DATA DASH'!A546</f>
        <v/>
      </c>
      <c r="B546">
        <f>'DATA DASH'!B546</f>
        <v/>
      </c>
      <c r="C546">
        <f>'DATA DASH'!C546</f>
        <v/>
      </c>
      <c r="D546">
        <f>'DATA DASH'!D546</f>
        <v/>
      </c>
      <c r="E546">
        <f>'DATA DASH'!E546</f>
        <v/>
      </c>
      <c r="F546">
        <f>'DATA DASH'!F546</f>
        <v/>
      </c>
      <c r="G546">
        <f>'DATA DASH'!G546</f>
        <v/>
      </c>
      <c r="H546">
        <f>'DATA DASH'!H546</f>
        <v/>
      </c>
      <c r="I546">
        <f>'DATA DASH'!I546</f>
        <v/>
      </c>
      <c r="J546">
        <f>'DATA DASH'!J546</f>
        <v/>
      </c>
      <c r="K546">
        <f>'DATA DASH'!K546</f>
        <v/>
      </c>
      <c r="L546">
        <f>'DATA DASH'!L546</f>
        <v/>
      </c>
      <c r="M546">
        <f>'DATA DASH'!M546</f>
        <v/>
      </c>
    </row>
    <row r="547">
      <c r="A547">
        <f>'DATA DASH'!A547</f>
        <v/>
      </c>
      <c r="B547">
        <f>'DATA DASH'!B547</f>
        <v/>
      </c>
      <c r="C547">
        <f>'DATA DASH'!C547</f>
        <v/>
      </c>
      <c r="D547">
        <f>'DATA DASH'!D547</f>
        <v/>
      </c>
      <c r="E547">
        <f>'DATA DASH'!E547</f>
        <v/>
      </c>
      <c r="F547">
        <f>'DATA DASH'!F547</f>
        <v/>
      </c>
      <c r="G547">
        <f>'DATA DASH'!G547</f>
        <v/>
      </c>
      <c r="H547">
        <f>'DATA DASH'!H547</f>
        <v/>
      </c>
      <c r="I547">
        <f>'DATA DASH'!I547</f>
        <v/>
      </c>
      <c r="J547">
        <f>'DATA DASH'!J547</f>
        <v/>
      </c>
      <c r="K547">
        <f>'DATA DASH'!K547</f>
        <v/>
      </c>
      <c r="L547">
        <f>'DATA DASH'!L547</f>
        <v/>
      </c>
      <c r="M547">
        <f>'DATA DASH'!M547</f>
        <v/>
      </c>
    </row>
    <row r="548">
      <c r="A548">
        <f>'DATA DASH'!A548</f>
        <v/>
      </c>
      <c r="B548">
        <f>'DATA DASH'!B548</f>
        <v/>
      </c>
      <c r="C548">
        <f>'DATA DASH'!C548</f>
        <v/>
      </c>
      <c r="D548">
        <f>'DATA DASH'!D548</f>
        <v/>
      </c>
      <c r="E548">
        <f>'DATA DASH'!E548</f>
        <v/>
      </c>
      <c r="F548">
        <f>'DATA DASH'!F548</f>
        <v/>
      </c>
      <c r="G548">
        <f>'DATA DASH'!G548</f>
        <v/>
      </c>
      <c r="H548">
        <f>'DATA DASH'!H548</f>
        <v/>
      </c>
      <c r="I548">
        <f>'DATA DASH'!I548</f>
        <v/>
      </c>
      <c r="J548">
        <f>'DATA DASH'!J548</f>
        <v/>
      </c>
      <c r="K548">
        <f>'DATA DASH'!K548</f>
        <v/>
      </c>
      <c r="L548">
        <f>'DATA DASH'!L548</f>
        <v/>
      </c>
      <c r="M548">
        <f>'DATA DASH'!M548</f>
        <v/>
      </c>
    </row>
    <row r="549">
      <c r="A549">
        <f>'DATA DASH'!A549</f>
        <v/>
      </c>
      <c r="B549">
        <f>'DATA DASH'!B549</f>
        <v/>
      </c>
      <c r="C549">
        <f>'DATA DASH'!C549</f>
        <v/>
      </c>
      <c r="D549">
        <f>'DATA DASH'!D549</f>
        <v/>
      </c>
      <c r="E549">
        <f>'DATA DASH'!E549</f>
        <v/>
      </c>
      <c r="F549">
        <f>'DATA DASH'!F549</f>
        <v/>
      </c>
      <c r="G549">
        <f>'DATA DASH'!G549</f>
        <v/>
      </c>
      <c r="H549">
        <f>'DATA DASH'!H549</f>
        <v/>
      </c>
      <c r="I549">
        <f>'DATA DASH'!I549</f>
        <v/>
      </c>
      <c r="J549">
        <f>'DATA DASH'!J549</f>
        <v/>
      </c>
      <c r="K549">
        <f>'DATA DASH'!K549</f>
        <v/>
      </c>
      <c r="L549">
        <f>'DATA DASH'!L549</f>
        <v/>
      </c>
      <c r="M549">
        <f>'DATA DASH'!M549</f>
        <v/>
      </c>
    </row>
    <row r="550">
      <c r="A550">
        <f>'DATA DASH'!A550</f>
        <v/>
      </c>
      <c r="B550">
        <f>'DATA DASH'!B550</f>
        <v/>
      </c>
      <c r="C550">
        <f>'DATA DASH'!C550</f>
        <v/>
      </c>
      <c r="D550">
        <f>'DATA DASH'!D550</f>
        <v/>
      </c>
      <c r="E550">
        <f>'DATA DASH'!E550</f>
        <v/>
      </c>
      <c r="F550">
        <f>'DATA DASH'!F550</f>
        <v/>
      </c>
      <c r="G550">
        <f>'DATA DASH'!G550</f>
        <v/>
      </c>
      <c r="H550">
        <f>'DATA DASH'!H550</f>
        <v/>
      </c>
      <c r="I550">
        <f>'DATA DASH'!I550</f>
        <v/>
      </c>
      <c r="J550">
        <f>'DATA DASH'!J550</f>
        <v/>
      </c>
      <c r="K550">
        <f>'DATA DASH'!K550</f>
        <v/>
      </c>
      <c r="L550">
        <f>'DATA DASH'!L550</f>
        <v/>
      </c>
      <c r="M550">
        <f>'DATA DASH'!M550</f>
        <v/>
      </c>
    </row>
    <row r="551">
      <c r="A551">
        <f>'DATA DASH'!A551</f>
        <v/>
      </c>
      <c r="B551">
        <f>'DATA DASH'!B551</f>
        <v/>
      </c>
      <c r="C551">
        <f>'DATA DASH'!C551</f>
        <v/>
      </c>
      <c r="D551">
        <f>'DATA DASH'!D551</f>
        <v/>
      </c>
      <c r="E551">
        <f>'DATA DASH'!E551</f>
        <v/>
      </c>
      <c r="F551">
        <f>'DATA DASH'!F551</f>
        <v/>
      </c>
      <c r="G551">
        <f>'DATA DASH'!G551</f>
        <v/>
      </c>
      <c r="H551">
        <f>'DATA DASH'!H551</f>
        <v/>
      </c>
      <c r="I551">
        <f>'DATA DASH'!I551</f>
        <v/>
      </c>
      <c r="J551">
        <f>'DATA DASH'!J551</f>
        <v/>
      </c>
      <c r="K551">
        <f>'DATA DASH'!K551</f>
        <v/>
      </c>
      <c r="L551">
        <f>'DATA DASH'!L551</f>
        <v/>
      </c>
      <c r="M551">
        <f>'DATA DASH'!M551</f>
        <v/>
      </c>
    </row>
    <row r="552">
      <c r="A552">
        <f>'DATA DASH'!A552</f>
        <v/>
      </c>
      <c r="B552">
        <f>'DATA DASH'!B552</f>
        <v/>
      </c>
      <c r="C552">
        <f>'DATA DASH'!C552</f>
        <v/>
      </c>
      <c r="D552">
        <f>'DATA DASH'!D552</f>
        <v/>
      </c>
      <c r="E552">
        <f>'DATA DASH'!E552</f>
        <v/>
      </c>
      <c r="F552">
        <f>'DATA DASH'!F552</f>
        <v/>
      </c>
      <c r="G552">
        <f>'DATA DASH'!G552</f>
        <v/>
      </c>
      <c r="H552">
        <f>'DATA DASH'!H552</f>
        <v/>
      </c>
      <c r="I552">
        <f>'DATA DASH'!I552</f>
        <v/>
      </c>
      <c r="J552">
        <f>'DATA DASH'!J552</f>
        <v/>
      </c>
      <c r="K552">
        <f>'DATA DASH'!K552</f>
        <v/>
      </c>
      <c r="L552">
        <f>'DATA DASH'!L552</f>
        <v/>
      </c>
      <c r="M552">
        <f>'DATA DASH'!M552</f>
        <v/>
      </c>
    </row>
    <row r="553">
      <c r="A553">
        <f>'DATA DASH'!A553</f>
        <v/>
      </c>
      <c r="B553">
        <f>'DATA DASH'!B553</f>
        <v/>
      </c>
      <c r="C553">
        <f>'DATA DASH'!C553</f>
        <v/>
      </c>
      <c r="D553">
        <f>'DATA DASH'!D553</f>
        <v/>
      </c>
      <c r="E553">
        <f>'DATA DASH'!E553</f>
        <v/>
      </c>
      <c r="F553">
        <f>'DATA DASH'!F553</f>
        <v/>
      </c>
      <c r="G553">
        <f>'DATA DASH'!G553</f>
        <v/>
      </c>
      <c r="H553">
        <f>'DATA DASH'!H553</f>
        <v/>
      </c>
      <c r="I553">
        <f>'DATA DASH'!I553</f>
        <v/>
      </c>
      <c r="J553">
        <f>'DATA DASH'!J553</f>
        <v/>
      </c>
      <c r="K553">
        <f>'DATA DASH'!K553</f>
        <v/>
      </c>
      <c r="L553">
        <f>'DATA DASH'!L553</f>
        <v/>
      </c>
      <c r="M553">
        <f>'DATA DASH'!M553</f>
        <v/>
      </c>
    </row>
    <row r="554">
      <c r="A554">
        <f>'DATA DASH'!A554</f>
        <v/>
      </c>
      <c r="B554">
        <f>'DATA DASH'!B554</f>
        <v/>
      </c>
      <c r="C554">
        <f>'DATA DASH'!C554</f>
        <v/>
      </c>
      <c r="D554">
        <f>'DATA DASH'!D554</f>
        <v/>
      </c>
      <c r="E554">
        <f>'DATA DASH'!E554</f>
        <v/>
      </c>
      <c r="F554">
        <f>'DATA DASH'!F554</f>
        <v/>
      </c>
      <c r="G554">
        <f>'DATA DASH'!G554</f>
        <v/>
      </c>
      <c r="H554">
        <f>'DATA DASH'!H554</f>
        <v/>
      </c>
      <c r="I554">
        <f>'DATA DASH'!I554</f>
        <v/>
      </c>
      <c r="J554">
        <f>'DATA DASH'!J554</f>
        <v/>
      </c>
      <c r="K554">
        <f>'DATA DASH'!K554</f>
        <v/>
      </c>
      <c r="L554">
        <f>'DATA DASH'!L554</f>
        <v/>
      </c>
      <c r="M554">
        <f>'DATA DASH'!M554</f>
        <v/>
      </c>
    </row>
    <row r="555">
      <c r="A555">
        <f>'DATA DASH'!A555</f>
        <v/>
      </c>
      <c r="B555">
        <f>'DATA DASH'!B555</f>
        <v/>
      </c>
      <c r="C555">
        <f>'DATA DASH'!C555</f>
        <v/>
      </c>
      <c r="D555">
        <f>'DATA DASH'!D555</f>
        <v/>
      </c>
      <c r="E555">
        <f>'DATA DASH'!E555</f>
        <v/>
      </c>
      <c r="F555">
        <f>'DATA DASH'!F555</f>
        <v/>
      </c>
      <c r="G555">
        <f>'DATA DASH'!G555</f>
        <v/>
      </c>
      <c r="H555">
        <f>'DATA DASH'!H555</f>
        <v/>
      </c>
      <c r="I555">
        <f>'DATA DASH'!I555</f>
        <v/>
      </c>
      <c r="J555">
        <f>'DATA DASH'!J555</f>
        <v/>
      </c>
      <c r="K555">
        <f>'DATA DASH'!K555</f>
        <v/>
      </c>
      <c r="L555">
        <f>'DATA DASH'!L555</f>
        <v/>
      </c>
      <c r="M555">
        <f>'DATA DASH'!M555</f>
        <v/>
      </c>
    </row>
    <row r="556">
      <c r="A556">
        <f>'DATA DASH'!A556</f>
        <v/>
      </c>
      <c r="B556">
        <f>'DATA DASH'!B556</f>
        <v/>
      </c>
      <c r="C556">
        <f>'DATA DASH'!C556</f>
        <v/>
      </c>
      <c r="D556">
        <f>'DATA DASH'!D556</f>
        <v/>
      </c>
      <c r="E556">
        <f>'DATA DASH'!E556</f>
        <v/>
      </c>
      <c r="F556">
        <f>'DATA DASH'!F556</f>
        <v/>
      </c>
      <c r="G556">
        <f>'DATA DASH'!G556</f>
        <v/>
      </c>
      <c r="H556">
        <f>'DATA DASH'!H556</f>
        <v/>
      </c>
      <c r="I556">
        <f>'DATA DASH'!I556</f>
        <v/>
      </c>
      <c r="J556">
        <f>'DATA DASH'!J556</f>
        <v/>
      </c>
      <c r="K556">
        <f>'DATA DASH'!K556</f>
        <v/>
      </c>
      <c r="L556">
        <f>'DATA DASH'!L556</f>
        <v/>
      </c>
      <c r="M556">
        <f>'DATA DASH'!M556</f>
        <v/>
      </c>
    </row>
    <row r="557">
      <c r="A557">
        <f>'DATA DASH'!A557</f>
        <v/>
      </c>
      <c r="B557">
        <f>'DATA DASH'!B557</f>
        <v/>
      </c>
      <c r="C557">
        <f>'DATA DASH'!C557</f>
        <v/>
      </c>
      <c r="D557">
        <f>'DATA DASH'!D557</f>
        <v/>
      </c>
      <c r="E557">
        <f>'DATA DASH'!E557</f>
        <v/>
      </c>
      <c r="F557">
        <f>'DATA DASH'!F557</f>
        <v/>
      </c>
      <c r="G557">
        <f>'DATA DASH'!G557</f>
        <v/>
      </c>
      <c r="H557">
        <f>'DATA DASH'!H557</f>
        <v/>
      </c>
      <c r="I557">
        <f>'DATA DASH'!I557</f>
        <v/>
      </c>
      <c r="J557">
        <f>'DATA DASH'!J557</f>
        <v/>
      </c>
      <c r="K557">
        <f>'DATA DASH'!K557</f>
        <v/>
      </c>
      <c r="L557">
        <f>'DATA DASH'!L557</f>
        <v/>
      </c>
      <c r="M557">
        <f>'DATA DASH'!M557</f>
        <v/>
      </c>
    </row>
    <row r="558">
      <c r="A558">
        <f>'DATA DASH'!A558</f>
        <v/>
      </c>
      <c r="B558">
        <f>'DATA DASH'!B558</f>
        <v/>
      </c>
      <c r="C558">
        <f>'DATA DASH'!C558</f>
        <v/>
      </c>
      <c r="D558">
        <f>'DATA DASH'!D558</f>
        <v/>
      </c>
      <c r="E558">
        <f>'DATA DASH'!E558</f>
        <v/>
      </c>
      <c r="F558">
        <f>'DATA DASH'!F558</f>
        <v/>
      </c>
      <c r="G558">
        <f>'DATA DASH'!G558</f>
        <v/>
      </c>
      <c r="H558">
        <f>'DATA DASH'!H558</f>
        <v/>
      </c>
      <c r="I558">
        <f>'DATA DASH'!I558</f>
        <v/>
      </c>
      <c r="J558">
        <f>'DATA DASH'!J558</f>
        <v/>
      </c>
      <c r="K558">
        <f>'DATA DASH'!K558</f>
        <v/>
      </c>
      <c r="L558">
        <f>'DATA DASH'!L558</f>
        <v/>
      </c>
      <c r="M558">
        <f>'DATA DASH'!M558</f>
        <v/>
      </c>
    </row>
    <row r="559">
      <c r="A559">
        <f>'DATA DASH'!A559</f>
        <v/>
      </c>
      <c r="B559">
        <f>'DATA DASH'!B559</f>
        <v/>
      </c>
      <c r="C559">
        <f>'DATA DASH'!C559</f>
        <v/>
      </c>
      <c r="D559">
        <f>'DATA DASH'!D559</f>
        <v/>
      </c>
      <c r="E559">
        <f>'DATA DASH'!E559</f>
        <v/>
      </c>
      <c r="F559">
        <f>'DATA DASH'!F559</f>
        <v/>
      </c>
      <c r="G559">
        <f>'DATA DASH'!G559</f>
        <v/>
      </c>
      <c r="H559">
        <f>'DATA DASH'!H559</f>
        <v/>
      </c>
      <c r="I559">
        <f>'DATA DASH'!I559</f>
        <v/>
      </c>
      <c r="J559">
        <f>'DATA DASH'!J559</f>
        <v/>
      </c>
      <c r="K559">
        <f>'DATA DASH'!K559</f>
        <v/>
      </c>
      <c r="L559">
        <f>'DATA DASH'!L559</f>
        <v/>
      </c>
      <c r="M559">
        <f>'DATA DASH'!M559</f>
        <v/>
      </c>
    </row>
    <row r="560">
      <c r="A560">
        <f>'DATA DASH'!A560</f>
        <v/>
      </c>
      <c r="B560">
        <f>'DATA DASH'!B560</f>
        <v/>
      </c>
      <c r="C560">
        <f>'DATA DASH'!C560</f>
        <v/>
      </c>
      <c r="D560">
        <f>'DATA DASH'!D560</f>
        <v/>
      </c>
      <c r="E560">
        <f>'DATA DASH'!E560</f>
        <v/>
      </c>
      <c r="F560">
        <f>'DATA DASH'!F560</f>
        <v/>
      </c>
      <c r="G560">
        <f>'DATA DASH'!G560</f>
        <v/>
      </c>
      <c r="H560">
        <f>'DATA DASH'!H560</f>
        <v/>
      </c>
      <c r="I560">
        <f>'DATA DASH'!I560</f>
        <v/>
      </c>
      <c r="J560">
        <f>'DATA DASH'!J560</f>
        <v/>
      </c>
      <c r="K560">
        <f>'DATA DASH'!K560</f>
        <v/>
      </c>
      <c r="L560">
        <f>'DATA DASH'!L560</f>
        <v/>
      </c>
      <c r="M560">
        <f>'DATA DASH'!M560</f>
        <v/>
      </c>
    </row>
    <row r="561">
      <c r="A561">
        <f>'DATA DASH'!A561</f>
        <v/>
      </c>
      <c r="B561">
        <f>'DATA DASH'!B561</f>
        <v/>
      </c>
      <c r="C561">
        <f>'DATA DASH'!C561</f>
        <v/>
      </c>
      <c r="D561">
        <f>'DATA DASH'!D561</f>
        <v/>
      </c>
      <c r="E561">
        <f>'DATA DASH'!E561</f>
        <v/>
      </c>
      <c r="F561">
        <f>'DATA DASH'!F561</f>
        <v/>
      </c>
      <c r="G561">
        <f>'DATA DASH'!G561</f>
        <v/>
      </c>
      <c r="H561">
        <f>'DATA DASH'!H561</f>
        <v/>
      </c>
      <c r="I561">
        <f>'DATA DASH'!I561</f>
        <v/>
      </c>
      <c r="J561">
        <f>'DATA DASH'!J561</f>
        <v/>
      </c>
      <c r="K561">
        <f>'DATA DASH'!K561</f>
        <v/>
      </c>
      <c r="L561">
        <f>'DATA DASH'!L561</f>
        <v/>
      </c>
      <c r="M561">
        <f>'DATA DASH'!M561</f>
        <v/>
      </c>
    </row>
    <row r="562">
      <c r="A562">
        <f>'DATA DASH'!A562</f>
        <v/>
      </c>
      <c r="B562">
        <f>'DATA DASH'!B562</f>
        <v/>
      </c>
      <c r="C562">
        <f>'DATA DASH'!C562</f>
        <v/>
      </c>
      <c r="D562">
        <f>'DATA DASH'!D562</f>
        <v/>
      </c>
      <c r="E562">
        <f>'DATA DASH'!E562</f>
        <v/>
      </c>
      <c r="F562">
        <f>'DATA DASH'!F562</f>
        <v/>
      </c>
      <c r="G562">
        <f>'DATA DASH'!G562</f>
        <v/>
      </c>
      <c r="H562">
        <f>'DATA DASH'!H562</f>
        <v/>
      </c>
      <c r="I562">
        <f>'DATA DASH'!I562</f>
        <v/>
      </c>
      <c r="J562">
        <f>'DATA DASH'!J562</f>
        <v/>
      </c>
      <c r="K562">
        <f>'DATA DASH'!K562</f>
        <v/>
      </c>
      <c r="L562">
        <f>'DATA DASH'!L562</f>
        <v/>
      </c>
      <c r="M562">
        <f>'DATA DASH'!M562</f>
        <v/>
      </c>
    </row>
    <row r="563">
      <c r="A563">
        <f>'DATA DASH'!A563</f>
        <v/>
      </c>
      <c r="B563">
        <f>'DATA DASH'!B563</f>
        <v/>
      </c>
      <c r="C563">
        <f>'DATA DASH'!C563</f>
        <v/>
      </c>
      <c r="D563">
        <f>'DATA DASH'!D563</f>
        <v/>
      </c>
      <c r="E563">
        <f>'DATA DASH'!E563</f>
        <v/>
      </c>
      <c r="F563">
        <f>'DATA DASH'!F563</f>
        <v/>
      </c>
      <c r="G563">
        <f>'DATA DASH'!G563</f>
        <v/>
      </c>
      <c r="H563">
        <f>'DATA DASH'!H563</f>
        <v/>
      </c>
      <c r="I563">
        <f>'DATA DASH'!I563</f>
        <v/>
      </c>
      <c r="J563">
        <f>'DATA DASH'!J563</f>
        <v/>
      </c>
      <c r="K563">
        <f>'DATA DASH'!K563</f>
        <v/>
      </c>
      <c r="L563">
        <f>'DATA DASH'!L563</f>
        <v/>
      </c>
      <c r="M563">
        <f>'DATA DASH'!M563</f>
        <v/>
      </c>
    </row>
    <row r="564">
      <c r="A564">
        <f>'DATA DASH'!A564</f>
        <v/>
      </c>
      <c r="B564">
        <f>'DATA DASH'!B564</f>
        <v/>
      </c>
      <c r="C564">
        <f>'DATA DASH'!C564</f>
        <v/>
      </c>
      <c r="D564">
        <f>'DATA DASH'!D564</f>
        <v/>
      </c>
      <c r="E564">
        <f>'DATA DASH'!E564</f>
        <v/>
      </c>
      <c r="F564">
        <f>'DATA DASH'!F564</f>
        <v/>
      </c>
      <c r="G564">
        <f>'DATA DASH'!G564</f>
        <v/>
      </c>
      <c r="H564">
        <f>'DATA DASH'!H564</f>
        <v/>
      </c>
      <c r="I564">
        <f>'DATA DASH'!I564</f>
        <v/>
      </c>
      <c r="J564">
        <f>'DATA DASH'!J564</f>
        <v/>
      </c>
      <c r="K564">
        <f>'DATA DASH'!K564</f>
        <v/>
      </c>
      <c r="L564">
        <f>'DATA DASH'!L564</f>
        <v/>
      </c>
      <c r="M564">
        <f>'DATA DASH'!M564</f>
        <v/>
      </c>
    </row>
    <row r="565">
      <c r="A565">
        <f>'DATA DASH'!A565</f>
        <v/>
      </c>
      <c r="B565">
        <f>'DATA DASH'!B565</f>
        <v/>
      </c>
      <c r="C565">
        <f>'DATA DASH'!C565</f>
        <v/>
      </c>
      <c r="D565">
        <f>'DATA DASH'!D565</f>
        <v/>
      </c>
      <c r="E565">
        <f>'DATA DASH'!E565</f>
        <v/>
      </c>
      <c r="F565">
        <f>'DATA DASH'!F565</f>
        <v/>
      </c>
      <c r="G565">
        <f>'DATA DASH'!G565</f>
        <v/>
      </c>
      <c r="H565">
        <f>'DATA DASH'!H565</f>
        <v/>
      </c>
      <c r="I565">
        <f>'DATA DASH'!I565</f>
        <v/>
      </c>
      <c r="J565">
        <f>'DATA DASH'!J565</f>
        <v/>
      </c>
      <c r="K565">
        <f>'DATA DASH'!K565</f>
        <v/>
      </c>
      <c r="L565">
        <f>'DATA DASH'!L565</f>
        <v/>
      </c>
      <c r="M565">
        <f>'DATA DASH'!M565</f>
        <v/>
      </c>
    </row>
    <row r="566">
      <c r="A566">
        <f>'DATA DASH'!A566</f>
        <v/>
      </c>
      <c r="B566">
        <f>'DATA DASH'!B566</f>
        <v/>
      </c>
      <c r="C566">
        <f>'DATA DASH'!C566</f>
        <v/>
      </c>
      <c r="D566">
        <f>'DATA DASH'!D566</f>
        <v/>
      </c>
      <c r="E566">
        <f>'DATA DASH'!E566</f>
        <v/>
      </c>
      <c r="F566">
        <f>'DATA DASH'!F566</f>
        <v/>
      </c>
      <c r="G566">
        <f>'DATA DASH'!G566</f>
        <v/>
      </c>
      <c r="H566">
        <f>'DATA DASH'!H566</f>
        <v/>
      </c>
      <c r="I566">
        <f>'DATA DASH'!I566</f>
        <v/>
      </c>
      <c r="J566">
        <f>'DATA DASH'!J566</f>
        <v/>
      </c>
      <c r="K566">
        <f>'DATA DASH'!K566</f>
        <v/>
      </c>
      <c r="L566">
        <f>'DATA DASH'!L566</f>
        <v/>
      </c>
      <c r="M566">
        <f>'DATA DASH'!M566</f>
        <v/>
      </c>
    </row>
    <row r="567">
      <c r="A567">
        <f>'DATA DASH'!A567</f>
        <v/>
      </c>
      <c r="B567">
        <f>'DATA DASH'!B567</f>
        <v/>
      </c>
      <c r="C567">
        <f>'DATA DASH'!C567</f>
        <v/>
      </c>
      <c r="D567">
        <f>'DATA DASH'!D567</f>
        <v/>
      </c>
      <c r="E567">
        <f>'DATA DASH'!E567</f>
        <v/>
      </c>
      <c r="F567">
        <f>'DATA DASH'!F567</f>
        <v/>
      </c>
      <c r="G567">
        <f>'DATA DASH'!G567</f>
        <v/>
      </c>
      <c r="H567">
        <f>'DATA DASH'!H567</f>
        <v/>
      </c>
      <c r="I567">
        <f>'DATA DASH'!I567</f>
        <v/>
      </c>
      <c r="J567">
        <f>'DATA DASH'!J567</f>
        <v/>
      </c>
      <c r="K567">
        <f>'DATA DASH'!K567</f>
        <v/>
      </c>
      <c r="L567">
        <f>'DATA DASH'!L567</f>
        <v/>
      </c>
      <c r="M567">
        <f>'DATA DASH'!M567</f>
        <v/>
      </c>
    </row>
    <row r="568">
      <c r="A568">
        <f>'DATA DASH'!A568</f>
        <v/>
      </c>
      <c r="B568">
        <f>'DATA DASH'!B568</f>
        <v/>
      </c>
      <c r="C568">
        <f>'DATA DASH'!C568</f>
        <v/>
      </c>
      <c r="D568">
        <f>'DATA DASH'!D568</f>
        <v/>
      </c>
      <c r="E568">
        <f>'DATA DASH'!E568</f>
        <v/>
      </c>
      <c r="F568">
        <f>'DATA DASH'!F568</f>
        <v/>
      </c>
      <c r="G568">
        <f>'DATA DASH'!G568</f>
        <v/>
      </c>
      <c r="H568">
        <f>'DATA DASH'!H568</f>
        <v/>
      </c>
      <c r="I568">
        <f>'DATA DASH'!I568</f>
        <v/>
      </c>
      <c r="J568">
        <f>'DATA DASH'!J568</f>
        <v/>
      </c>
      <c r="K568">
        <f>'DATA DASH'!K568</f>
        <v/>
      </c>
      <c r="L568">
        <f>'DATA DASH'!L568</f>
        <v/>
      </c>
      <c r="M568">
        <f>'DATA DASH'!M568</f>
        <v/>
      </c>
    </row>
    <row r="569">
      <c r="A569">
        <f>'DATA DASH'!A569</f>
        <v/>
      </c>
      <c r="B569">
        <f>'DATA DASH'!B569</f>
        <v/>
      </c>
      <c r="C569">
        <f>'DATA DASH'!C569</f>
        <v/>
      </c>
      <c r="D569">
        <f>'DATA DASH'!D569</f>
        <v/>
      </c>
      <c r="E569">
        <f>'DATA DASH'!E569</f>
        <v/>
      </c>
      <c r="F569">
        <f>'DATA DASH'!F569</f>
        <v/>
      </c>
      <c r="G569">
        <f>'DATA DASH'!G569</f>
        <v/>
      </c>
      <c r="H569">
        <f>'DATA DASH'!H569</f>
        <v/>
      </c>
      <c r="I569">
        <f>'DATA DASH'!I569</f>
        <v/>
      </c>
      <c r="J569">
        <f>'DATA DASH'!J569</f>
        <v/>
      </c>
      <c r="K569">
        <f>'DATA DASH'!K569</f>
        <v/>
      </c>
      <c r="L569">
        <f>'DATA DASH'!L569</f>
        <v/>
      </c>
      <c r="M569">
        <f>'DATA DASH'!M569</f>
        <v/>
      </c>
    </row>
    <row r="570">
      <c r="A570">
        <f>'DATA DASH'!A570</f>
        <v/>
      </c>
      <c r="B570">
        <f>'DATA DASH'!B570</f>
        <v/>
      </c>
      <c r="C570">
        <f>'DATA DASH'!C570</f>
        <v/>
      </c>
      <c r="D570">
        <f>'DATA DASH'!D570</f>
        <v/>
      </c>
      <c r="E570">
        <f>'DATA DASH'!E570</f>
        <v/>
      </c>
      <c r="F570">
        <f>'DATA DASH'!F570</f>
        <v/>
      </c>
      <c r="G570">
        <f>'DATA DASH'!G570</f>
        <v/>
      </c>
      <c r="H570">
        <f>'DATA DASH'!H570</f>
        <v/>
      </c>
      <c r="I570">
        <f>'DATA DASH'!I570</f>
        <v/>
      </c>
      <c r="J570">
        <f>'DATA DASH'!J570</f>
        <v/>
      </c>
      <c r="K570">
        <f>'DATA DASH'!K570</f>
        <v/>
      </c>
      <c r="L570">
        <f>'DATA DASH'!L570</f>
        <v/>
      </c>
      <c r="M570">
        <f>'DATA DASH'!M570</f>
        <v/>
      </c>
    </row>
    <row r="571">
      <c r="A571">
        <f>'DATA DASH'!A571</f>
        <v/>
      </c>
      <c r="B571">
        <f>'DATA DASH'!B571</f>
        <v/>
      </c>
      <c r="C571">
        <f>'DATA DASH'!C571</f>
        <v/>
      </c>
      <c r="D571">
        <f>'DATA DASH'!D571</f>
        <v/>
      </c>
      <c r="E571">
        <f>'DATA DASH'!E571</f>
        <v/>
      </c>
      <c r="F571">
        <f>'DATA DASH'!F571</f>
        <v/>
      </c>
      <c r="G571">
        <f>'DATA DASH'!G571</f>
        <v/>
      </c>
      <c r="H571">
        <f>'DATA DASH'!H571</f>
        <v/>
      </c>
      <c r="I571">
        <f>'DATA DASH'!I571</f>
        <v/>
      </c>
      <c r="J571">
        <f>'DATA DASH'!J571</f>
        <v/>
      </c>
      <c r="K571">
        <f>'DATA DASH'!K571</f>
        <v/>
      </c>
      <c r="L571">
        <f>'DATA DASH'!L571</f>
        <v/>
      </c>
      <c r="M571">
        <f>'DATA DASH'!M571</f>
        <v/>
      </c>
    </row>
    <row r="572">
      <c r="A572">
        <f>'DATA DASH'!A572</f>
        <v/>
      </c>
      <c r="B572">
        <f>'DATA DASH'!B572</f>
        <v/>
      </c>
      <c r="C572">
        <f>'DATA DASH'!C572</f>
        <v/>
      </c>
      <c r="D572">
        <f>'DATA DASH'!D572</f>
        <v/>
      </c>
      <c r="E572">
        <f>'DATA DASH'!E572</f>
        <v/>
      </c>
      <c r="F572">
        <f>'DATA DASH'!F572</f>
        <v/>
      </c>
      <c r="G572">
        <f>'DATA DASH'!G572</f>
        <v/>
      </c>
      <c r="H572">
        <f>'DATA DASH'!H572</f>
        <v/>
      </c>
      <c r="I572">
        <f>'DATA DASH'!I572</f>
        <v/>
      </c>
      <c r="J572">
        <f>'DATA DASH'!J572</f>
        <v/>
      </c>
      <c r="K572">
        <f>'DATA DASH'!K572</f>
        <v/>
      </c>
      <c r="L572">
        <f>'DATA DASH'!L572</f>
        <v/>
      </c>
      <c r="M572">
        <f>'DATA DASH'!M572</f>
        <v/>
      </c>
    </row>
    <row r="573">
      <c r="A573">
        <f>'DATA DASH'!A573</f>
        <v/>
      </c>
      <c r="B573">
        <f>'DATA DASH'!B573</f>
        <v/>
      </c>
      <c r="C573">
        <f>'DATA DASH'!C573</f>
        <v/>
      </c>
      <c r="D573">
        <f>'DATA DASH'!D573</f>
        <v/>
      </c>
      <c r="E573">
        <f>'DATA DASH'!E573</f>
        <v/>
      </c>
      <c r="F573">
        <f>'DATA DASH'!F573</f>
        <v/>
      </c>
      <c r="G573">
        <f>'DATA DASH'!G573</f>
        <v/>
      </c>
      <c r="H573">
        <f>'DATA DASH'!H573</f>
        <v/>
      </c>
      <c r="I573">
        <f>'DATA DASH'!I573</f>
        <v/>
      </c>
      <c r="J573">
        <f>'DATA DASH'!J573</f>
        <v/>
      </c>
      <c r="K573">
        <f>'DATA DASH'!K573</f>
        <v/>
      </c>
      <c r="L573">
        <f>'DATA DASH'!L573</f>
        <v/>
      </c>
      <c r="M573">
        <f>'DATA DASH'!M573</f>
        <v/>
      </c>
    </row>
    <row r="574">
      <c r="A574">
        <f>'DATA DASH'!A574</f>
        <v/>
      </c>
      <c r="B574">
        <f>'DATA DASH'!B574</f>
        <v/>
      </c>
      <c r="C574">
        <f>'DATA DASH'!C574</f>
        <v/>
      </c>
      <c r="D574">
        <f>'DATA DASH'!D574</f>
        <v/>
      </c>
      <c r="E574">
        <f>'DATA DASH'!E574</f>
        <v/>
      </c>
      <c r="F574">
        <f>'DATA DASH'!F574</f>
        <v/>
      </c>
      <c r="G574">
        <f>'DATA DASH'!G574</f>
        <v/>
      </c>
      <c r="H574">
        <f>'DATA DASH'!H574</f>
        <v/>
      </c>
      <c r="I574">
        <f>'DATA DASH'!I574</f>
        <v/>
      </c>
      <c r="J574">
        <f>'DATA DASH'!J574</f>
        <v/>
      </c>
      <c r="K574">
        <f>'DATA DASH'!K574</f>
        <v/>
      </c>
      <c r="L574">
        <f>'DATA DASH'!L574</f>
        <v/>
      </c>
      <c r="M574">
        <f>'DATA DASH'!M574</f>
        <v/>
      </c>
    </row>
    <row r="575">
      <c r="A575">
        <f>'DATA DASH'!A575</f>
        <v/>
      </c>
      <c r="B575">
        <f>'DATA DASH'!B575</f>
        <v/>
      </c>
      <c r="C575">
        <f>'DATA DASH'!C575</f>
        <v/>
      </c>
      <c r="D575">
        <f>'DATA DASH'!D575</f>
        <v/>
      </c>
      <c r="E575">
        <f>'DATA DASH'!E575</f>
        <v/>
      </c>
      <c r="F575">
        <f>'DATA DASH'!F575</f>
        <v/>
      </c>
      <c r="G575">
        <f>'DATA DASH'!G575</f>
        <v/>
      </c>
      <c r="H575">
        <f>'DATA DASH'!H575</f>
        <v/>
      </c>
      <c r="I575">
        <f>'DATA DASH'!I575</f>
        <v/>
      </c>
      <c r="J575">
        <f>'DATA DASH'!J575</f>
        <v/>
      </c>
      <c r="K575">
        <f>'DATA DASH'!K575</f>
        <v/>
      </c>
      <c r="L575">
        <f>'DATA DASH'!L575</f>
        <v/>
      </c>
      <c r="M575">
        <f>'DATA DASH'!M575</f>
        <v/>
      </c>
    </row>
    <row r="576">
      <c r="A576">
        <f>'DATA DASH'!A576</f>
        <v/>
      </c>
      <c r="B576">
        <f>'DATA DASH'!B576</f>
        <v/>
      </c>
      <c r="C576">
        <f>'DATA DASH'!C576</f>
        <v/>
      </c>
      <c r="D576">
        <f>'DATA DASH'!D576</f>
        <v/>
      </c>
      <c r="E576">
        <f>'DATA DASH'!E576</f>
        <v/>
      </c>
      <c r="F576">
        <f>'DATA DASH'!F576</f>
        <v/>
      </c>
      <c r="G576">
        <f>'DATA DASH'!G576</f>
        <v/>
      </c>
      <c r="H576">
        <f>'DATA DASH'!H576</f>
        <v/>
      </c>
      <c r="I576">
        <f>'DATA DASH'!I576</f>
        <v/>
      </c>
      <c r="J576">
        <f>'DATA DASH'!J576</f>
        <v/>
      </c>
      <c r="K576">
        <f>'DATA DASH'!K576</f>
        <v/>
      </c>
      <c r="L576">
        <f>'DATA DASH'!L576</f>
        <v/>
      </c>
      <c r="M576">
        <f>'DATA DASH'!M576</f>
        <v/>
      </c>
    </row>
    <row r="577">
      <c r="A577">
        <f>'DATA DASH'!A577</f>
        <v/>
      </c>
      <c r="B577">
        <f>'DATA DASH'!B577</f>
        <v/>
      </c>
      <c r="C577">
        <f>'DATA DASH'!C577</f>
        <v/>
      </c>
      <c r="D577">
        <f>'DATA DASH'!D577</f>
        <v/>
      </c>
      <c r="E577">
        <f>'DATA DASH'!E577</f>
        <v/>
      </c>
      <c r="F577">
        <f>'DATA DASH'!F577</f>
        <v/>
      </c>
      <c r="G577">
        <f>'DATA DASH'!G577</f>
        <v/>
      </c>
      <c r="H577">
        <f>'DATA DASH'!H577</f>
        <v/>
      </c>
      <c r="I577">
        <f>'DATA DASH'!I577</f>
        <v/>
      </c>
      <c r="J577">
        <f>'DATA DASH'!J577</f>
        <v/>
      </c>
      <c r="K577">
        <f>'DATA DASH'!K577</f>
        <v/>
      </c>
      <c r="L577">
        <f>'DATA DASH'!L577</f>
        <v/>
      </c>
      <c r="M577">
        <f>'DATA DASH'!M577</f>
        <v/>
      </c>
    </row>
    <row r="578">
      <c r="A578">
        <f>'DATA DASH'!A578</f>
        <v/>
      </c>
      <c r="B578">
        <f>'DATA DASH'!B578</f>
        <v/>
      </c>
      <c r="C578">
        <f>'DATA DASH'!C578</f>
        <v/>
      </c>
      <c r="D578">
        <f>'DATA DASH'!D578</f>
        <v/>
      </c>
      <c r="E578">
        <f>'DATA DASH'!E578</f>
        <v/>
      </c>
      <c r="F578">
        <f>'DATA DASH'!F578</f>
        <v/>
      </c>
      <c r="G578">
        <f>'DATA DASH'!G578</f>
        <v/>
      </c>
      <c r="H578">
        <f>'DATA DASH'!H578</f>
        <v/>
      </c>
      <c r="I578">
        <f>'DATA DASH'!I578</f>
        <v/>
      </c>
      <c r="J578">
        <f>'DATA DASH'!J578</f>
        <v/>
      </c>
      <c r="K578">
        <f>'DATA DASH'!K578</f>
        <v/>
      </c>
      <c r="L578">
        <f>'DATA DASH'!L578</f>
        <v/>
      </c>
      <c r="M578">
        <f>'DATA DASH'!M578</f>
        <v/>
      </c>
    </row>
    <row r="579">
      <c r="A579">
        <f>'DATA DASH'!A579</f>
        <v/>
      </c>
      <c r="B579">
        <f>'DATA DASH'!B579</f>
        <v/>
      </c>
      <c r="C579">
        <f>'DATA DASH'!C579</f>
        <v/>
      </c>
      <c r="D579">
        <f>'DATA DASH'!D579</f>
        <v/>
      </c>
      <c r="E579">
        <f>'DATA DASH'!E579</f>
        <v/>
      </c>
      <c r="F579">
        <f>'DATA DASH'!F579</f>
        <v/>
      </c>
      <c r="G579">
        <f>'DATA DASH'!G579</f>
        <v/>
      </c>
      <c r="H579">
        <f>'DATA DASH'!H579</f>
        <v/>
      </c>
      <c r="I579">
        <f>'DATA DASH'!I579</f>
        <v/>
      </c>
      <c r="J579">
        <f>'DATA DASH'!J579</f>
        <v/>
      </c>
      <c r="K579">
        <f>'DATA DASH'!K579</f>
        <v/>
      </c>
      <c r="L579">
        <f>'DATA DASH'!L579</f>
        <v/>
      </c>
      <c r="M579">
        <f>'DATA DASH'!M579</f>
        <v/>
      </c>
    </row>
    <row r="580">
      <c r="A580">
        <f>'DATA DASH'!A580</f>
        <v/>
      </c>
      <c r="B580">
        <f>'DATA DASH'!B580</f>
        <v/>
      </c>
      <c r="C580">
        <f>'DATA DASH'!C580</f>
        <v/>
      </c>
      <c r="D580">
        <f>'DATA DASH'!D580</f>
        <v/>
      </c>
      <c r="E580">
        <f>'DATA DASH'!E580</f>
        <v/>
      </c>
      <c r="F580">
        <f>'DATA DASH'!F580</f>
        <v/>
      </c>
      <c r="G580">
        <f>'DATA DASH'!G580</f>
        <v/>
      </c>
      <c r="H580">
        <f>'DATA DASH'!H580</f>
        <v/>
      </c>
      <c r="I580">
        <f>'DATA DASH'!I580</f>
        <v/>
      </c>
      <c r="J580">
        <f>'DATA DASH'!J580</f>
        <v/>
      </c>
      <c r="K580">
        <f>'DATA DASH'!K580</f>
        <v/>
      </c>
      <c r="L580">
        <f>'DATA DASH'!L580</f>
        <v/>
      </c>
      <c r="M580">
        <f>'DATA DASH'!M580</f>
        <v/>
      </c>
    </row>
    <row r="581">
      <c r="A581">
        <f>'DATA DASH'!A581</f>
        <v/>
      </c>
      <c r="B581">
        <f>'DATA DASH'!B581</f>
        <v/>
      </c>
      <c r="C581">
        <f>'DATA DASH'!C581</f>
        <v/>
      </c>
      <c r="D581">
        <f>'DATA DASH'!D581</f>
        <v/>
      </c>
      <c r="E581">
        <f>'DATA DASH'!E581</f>
        <v/>
      </c>
      <c r="F581">
        <f>'DATA DASH'!F581</f>
        <v/>
      </c>
      <c r="G581">
        <f>'DATA DASH'!G581</f>
        <v/>
      </c>
      <c r="H581">
        <f>'DATA DASH'!H581</f>
        <v/>
      </c>
      <c r="I581">
        <f>'DATA DASH'!I581</f>
        <v/>
      </c>
      <c r="J581">
        <f>'DATA DASH'!J581</f>
        <v/>
      </c>
      <c r="K581">
        <f>'DATA DASH'!K581</f>
        <v/>
      </c>
      <c r="L581">
        <f>'DATA DASH'!L581</f>
        <v/>
      </c>
      <c r="M581">
        <f>'DATA DASH'!M581</f>
        <v/>
      </c>
    </row>
    <row r="582">
      <c r="A582">
        <f>'DATA DASH'!A582</f>
        <v/>
      </c>
      <c r="B582">
        <f>'DATA DASH'!B582</f>
        <v/>
      </c>
      <c r="C582">
        <f>'DATA DASH'!C582</f>
        <v/>
      </c>
      <c r="D582">
        <f>'DATA DASH'!D582</f>
        <v/>
      </c>
      <c r="E582">
        <f>'DATA DASH'!E582</f>
        <v/>
      </c>
      <c r="F582">
        <f>'DATA DASH'!F582</f>
        <v/>
      </c>
      <c r="G582">
        <f>'DATA DASH'!G582</f>
        <v/>
      </c>
      <c r="H582">
        <f>'DATA DASH'!H582</f>
        <v/>
      </c>
      <c r="I582">
        <f>'DATA DASH'!I582</f>
        <v/>
      </c>
      <c r="J582">
        <f>'DATA DASH'!J582</f>
        <v/>
      </c>
      <c r="K582">
        <f>'DATA DASH'!K582</f>
        <v/>
      </c>
      <c r="L582">
        <f>'DATA DASH'!L582</f>
        <v/>
      </c>
      <c r="M582">
        <f>'DATA DASH'!M582</f>
        <v/>
      </c>
    </row>
    <row r="583">
      <c r="A583">
        <f>'DATA DASH'!A583</f>
        <v/>
      </c>
      <c r="B583">
        <f>'DATA DASH'!B583</f>
        <v/>
      </c>
      <c r="C583">
        <f>'DATA DASH'!C583</f>
        <v/>
      </c>
      <c r="D583">
        <f>'DATA DASH'!D583</f>
        <v/>
      </c>
      <c r="E583">
        <f>'DATA DASH'!E583</f>
        <v/>
      </c>
      <c r="F583">
        <f>'DATA DASH'!F583</f>
        <v/>
      </c>
      <c r="G583">
        <f>'DATA DASH'!G583</f>
        <v/>
      </c>
      <c r="H583">
        <f>'DATA DASH'!H583</f>
        <v/>
      </c>
      <c r="I583">
        <f>'DATA DASH'!I583</f>
        <v/>
      </c>
      <c r="J583">
        <f>'DATA DASH'!J583</f>
        <v/>
      </c>
      <c r="K583">
        <f>'DATA DASH'!K583</f>
        <v/>
      </c>
      <c r="L583">
        <f>'DATA DASH'!L583</f>
        <v/>
      </c>
      <c r="M583">
        <f>'DATA DASH'!M583</f>
        <v/>
      </c>
    </row>
    <row r="584">
      <c r="A584">
        <f>'DATA DASH'!A584</f>
        <v/>
      </c>
      <c r="B584">
        <f>'DATA DASH'!B584</f>
        <v/>
      </c>
      <c r="C584">
        <f>'DATA DASH'!C584</f>
        <v/>
      </c>
      <c r="D584">
        <f>'DATA DASH'!D584</f>
        <v/>
      </c>
      <c r="E584">
        <f>'DATA DASH'!E584</f>
        <v/>
      </c>
      <c r="F584">
        <f>'DATA DASH'!F584</f>
        <v/>
      </c>
      <c r="G584">
        <f>'DATA DASH'!G584</f>
        <v/>
      </c>
      <c r="H584">
        <f>'DATA DASH'!H584</f>
        <v/>
      </c>
      <c r="I584">
        <f>'DATA DASH'!I584</f>
        <v/>
      </c>
      <c r="J584">
        <f>'DATA DASH'!J584</f>
        <v/>
      </c>
      <c r="K584">
        <f>'DATA DASH'!K584</f>
        <v/>
      </c>
      <c r="L584">
        <f>'DATA DASH'!L584</f>
        <v/>
      </c>
      <c r="M584">
        <f>'DATA DASH'!M584</f>
        <v/>
      </c>
    </row>
    <row r="585">
      <c r="A585">
        <f>'DATA DASH'!A585</f>
        <v/>
      </c>
      <c r="B585">
        <f>'DATA DASH'!B585</f>
        <v/>
      </c>
      <c r="C585">
        <f>'DATA DASH'!C585</f>
        <v/>
      </c>
      <c r="D585">
        <f>'DATA DASH'!D585</f>
        <v/>
      </c>
      <c r="E585">
        <f>'DATA DASH'!E585</f>
        <v/>
      </c>
      <c r="F585">
        <f>'DATA DASH'!F585</f>
        <v/>
      </c>
      <c r="G585">
        <f>'DATA DASH'!G585</f>
        <v/>
      </c>
      <c r="H585">
        <f>'DATA DASH'!H585</f>
        <v/>
      </c>
      <c r="I585">
        <f>'DATA DASH'!I585</f>
        <v/>
      </c>
      <c r="J585">
        <f>'DATA DASH'!J585</f>
        <v/>
      </c>
      <c r="K585">
        <f>'DATA DASH'!K585</f>
        <v/>
      </c>
      <c r="L585">
        <f>'DATA DASH'!L585</f>
        <v/>
      </c>
      <c r="M585">
        <f>'DATA DASH'!M585</f>
        <v/>
      </c>
    </row>
    <row r="586">
      <c r="A586">
        <f>'DATA DASH'!A586</f>
        <v/>
      </c>
      <c r="B586">
        <f>'DATA DASH'!B586</f>
        <v/>
      </c>
      <c r="C586">
        <f>'DATA DASH'!C586</f>
        <v/>
      </c>
      <c r="D586">
        <f>'DATA DASH'!D586</f>
        <v/>
      </c>
      <c r="E586">
        <f>'DATA DASH'!E586</f>
        <v/>
      </c>
      <c r="F586">
        <f>'DATA DASH'!F586</f>
        <v/>
      </c>
      <c r="G586">
        <f>'DATA DASH'!G586</f>
        <v/>
      </c>
      <c r="H586">
        <f>'DATA DASH'!H586</f>
        <v/>
      </c>
      <c r="I586">
        <f>'DATA DASH'!I586</f>
        <v/>
      </c>
      <c r="J586">
        <f>'DATA DASH'!J586</f>
        <v/>
      </c>
      <c r="K586">
        <f>'DATA DASH'!K586</f>
        <v/>
      </c>
      <c r="L586">
        <f>'DATA DASH'!L586</f>
        <v/>
      </c>
      <c r="M586">
        <f>'DATA DASH'!M586</f>
        <v/>
      </c>
    </row>
    <row r="587">
      <c r="A587">
        <f>'DATA DASH'!A587</f>
        <v/>
      </c>
      <c r="B587">
        <f>'DATA DASH'!B587</f>
        <v/>
      </c>
      <c r="C587">
        <f>'DATA DASH'!C587</f>
        <v/>
      </c>
      <c r="D587">
        <f>'DATA DASH'!D587</f>
        <v/>
      </c>
      <c r="E587">
        <f>'DATA DASH'!E587</f>
        <v/>
      </c>
      <c r="F587">
        <f>'DATA DASH'!F587</f>
        <v/>
      </c>
      <c r="G587">
        <f>'DATA DASH'!G587</f>
        <v/>
      </c>
      <c r="H587">
        <f>'DATA DASH'!H587</f>
        <v/>
      </c>
      <c r="I587">
        <f>'DATA DASH'!I587</f>
        <v/>
      </c>
      <c r="J587">
        <f>'DATA DASH'!J587</f>
        <v/>
      </c>
      <c r="K587">
        <f>'DATA DASH'!K587</f>
        <v/>
      </c>
      <c r="L587">
        <f>'DATA DASH'!L587</f>
        <v/>
      </c>
      <c r="M587">
        <f>'DATA DASH'!M587</f>
        <v/>
      </c>
    </row>
    <row r="588">
      <c r="A588">
        <f>'DATA DASH'!A588</f>
        <v/>
      </c>
      <c r="B588">
        <f>'DATA DASH'!B588</f>
        <v/>
      </c>
      <c r="C588">
        <f>'DATA DASH'!C588</f>
        <v/>
      </c>
      <c r="D588">
        <f>'DATA DASH'!D588</f>
        <v/>
      </c>
      <c r="E588">
        <f>'DATA DASH'!E588</f>
        <v/>
      </c>
      <c r="F588">
        <f>'DATA DASH'!F588</f>
        <v/>
      </c>
      <c r="G588">
        <f>'DATA DASH'!G588</f>
        <v/>
      </c>
      <c r="H588">
        <f>'DATA DASH'!H588</f>
        <v/>
      </c>
      <c r="I588">
        <f>'DATA DASH'!I588</f>
        <v/>
      </c>
      <c r="J588">
        <f>'DATA DASH'!J588</f>
        <v/>
      </c>
      <c r="K588">
        <f>'DATA DASH'!K588</f>
        <v/>
      </c>
      <c r="L588">
        <f>'DATA DASH'!L588</f>
        <v/>
      </c>
      <c r="M588">
        <f>'DATA DASH'!M588</f>
        <v/>
      </c>
    </row>
    <row r="589">
      <c r="A589">
        <f>'DATA DASH'!A589</f>
        <v/>
      </c>
      <c r="B589">
        <f>'DATA DASH'!B589</f>
        <v/>
      </c>
      <c r="C589">
        <f>'DATA DASH'!C589</f>
        <v/>
      </c>
      <c r="D589">
        <f>'DATA DASH'!D589</f>
        <v/>
      </c>
      <c r="E589">
        <f>'DATA DASH'!E589</f>
        <v/>
      </c>
      <c r="F589">
        <f>'DATA DASH'!F589</f>
        <v/>
      </c>
      <c r="G589">
        <f>'DATA DASH'!G589</f>
        <v/>
      </c>
      <c r="H589">
        <f>'DATA DASH'!H589</f>
        <v/>
      </c>
      <c r="I589">
        <f>'DATA DASH'!I589</f>
        <v/>
      </c>
      <c r="J589">
        <f>'DATA DASH'!J589</f>
        <v/>
      </c>
      <c r="K589">
        <f>'DATA DASH'!K589</f>
        <v/>
      </c>
      <c r="L589">
        <f>'DATA DASH'!L589</f>
        <v/>
      </c>
      <c r="M589">
        <f>'DATA DASH'!M589</f>
        <v/>
      </c>
    </row>
    <row r="590">
      <c r="A590">
        <f>'DATA DASH'!A590</f>
        <v/>
      </c>
      <c r="B590">
        <f>'DATA DASH'!B590</f>
        <v/>
      </c>
      <c r="C590">
        <f>'DATA DASH'!C590</f>
        <v/>
      </c>
      <c r="D590">
        <f>'DATA DASH'!D590</f>
        <v/>
      </c>
      <c r="E590">
        <f>'DATA DASH'!E590</f>
        <v/>
      </c>
      <c r="F590">
        <f>'DATA DASH'!F590</f>
        <v/>
      </c>
      <c r="G590">
        <f>'DATA DASH'!G590</f>
        <v/>
      </c>
      <c r="H590">
        <f>'DATA DASH'!H590</f>
        <v/>
      </c>
      <c r="I590">
        <f>'DATA DASH'!I590</f>
        <v/>
      </c>
      <c r="J590">
        <f>'DATA DASH'!J590</f>
        <v/>
      </c>
      <c r="K590">
        <f>'DATA DASH'!K590</f>
        <v/>
      </c>
      <c r="L590">
        <f>'DATA DASH'!L590</f>
        <v/>
      </c>
      <c r="M590">
        <f>'DATA DASH'!M590</f>
        <v/>
      </c>
    </row>
    <row r="591">
      <c r="A591">
        <f>'DATA DASH'!A591</f>
        <v/>
      </c>
      <c r="B591">
        <f>'DATA DASH'!B591</f>
        <v/>
      </c>
      <c r="C591">
        <f>'DATA DASH'!C591</f>
        <v/>
      </c>
      <c r="D591">
        <f>'DATA DASH'!D591</f>
        <v/>
      </c>
      <c r="E591">
        <f>'DATA DASH'!E591</f>
        <v/>
      </c>
      <c r="F591">
        <f>'DATA DASH'!F591</f>
        <v/>
      </c>
      <c r="G591">
        <f>'DATA DASH'!G591</f>
        <v/>
      </c>
      <c r="H591">
        <f>'DATA DASH'!H591</f>
        <v/>
      </c>
      <c r="I591">
        <f>'DATA DASH'!I591</f>
        <v/>
      </c>
      <c r="J591">
        <f>'DATA DASH'!J591</f>
        <v/>
      </c>
      <c r="K591">
        <f>'DATA DASH'!K591</f>
        <v/>
      </c>
      <c r="L591">
        <f>'DATA DASH'!L591</f>
        <v/>
      </c>
      <c r="M591">
        <f>'DATA DASH'!M591</f>
        <v/>
      </c>
    </row>
    <row r="592">
      <c r="A592">
        <f>'DATA DASH'!A592</f>
        <v/>
      </c>
      <c r="B592">
        <f>'DATA DASH'!B592</f>
        <v/>
      </c>
      <c r="C592">
        <f>'DATA DASH'!C592</f>
        <v/>
      </c>
      <c r="D592">
        <f>'DATA DASH'!D592</f>
        <v/>
      </c>
      <c r="E592">
        <f>'DATA DASH'!E592</f>
        <v/>
      </c>
      <c r="F592">
        <f>'DATA DASH'!F592</f>
        <v/>
      </c>
      <c r="G592">
        <f>'DATA DASH'!G592</f>
        <v/>
      </c>
      <c r="H592">
        <f>'DATA DASH'!H592</f>
        <v/>
      </c>
      <c r="I592">
        <f>'DATA DASH'!I592</f>
        <v/>
      </c>
      <c r="J592">
        <f>'DATA DASH'!J592</f>
        <v/>
      </c>
      <c r="K592">
        <f>'DATA DASH'!K592</f>
        <v/>
      </c>
      <c r="L592">
        <f>'DATA DASH'!L592</f>
        <v/>
      </c>
      <c r="M592">
        <f>'DATA DASH'!M592</f>
        <v/>
      </c>
    </row>
    <row r="593">
      <c r="A593">
        <f>'DATA DASH'!A593</f>
        <v/>
      </c>
      <c r="B593">
        <f>'DATA DASH'!B593</f>
        <v/>
      </c>
      <c r="C593">
        <f>'DATA DASH'!C593</f>
        <v/>
      </c>
      <c r="D593">
        <f>'DATA DASH'!D593</f>
        <v/>
      </c>
      <c r="E593">
        <f>'DATA DASH'!E593</f>
        <v/>
      </c>
      <c r="F593">
        <f>'DATA DASH'!F593</f>
        <v/>
      </c>
      <c r="G593">
        <f>'DATA DASH'!G593</f>
        <v/>
      </c>
      <c r="H593">
        <f>'DATA DASH'!H593</f>
        <v/>
      </c>
      <c r="I593">
        <f>'DATA DASH'!I593</f>
        <v/>
      </c>
      <c r="J593">
        <f>'DATA DASH'!J593</f>
        <v/>
      </c>
      <c r="K593">
        <f>'DATA DASH'!K593</f>
        <v/>
      </c>
      <c r="L593">
        <f>'DATA DASH'!L593</f>
        <v/>
      </c>
      <c r="M593">
        <f>'DATA DASH'!M593</f>
        <v/>
      </c>
    </row>
    <row r="594">
      <c r="A594">
        <f>'DATA DASH'!A594</f>
        <v/>
      </c>
      <c r="B594">
        <f>'DATA DASH'!B594</f>
        <v/>
      </c>
      <c r="C594">
        <f>'DATA DASH'!C594</f>
        <v/>
      </c>
      <c r="D594">
        <f>'DATA DASH'!D594</f>
        <v/>
      </c>
      <c r="E594">
        <f>'DATA DASH'!E594</f>
        <v/>
      </c>
      <c r="F594">
        <f>'DATA DASH'!F594</f>
        <v/>
      </c>
      <c r="G594">
        <f>'DATA DASH'!G594</f>
        <v/>
      </c>
      <c r="H594">
        <f>'DATA DASH'!H594</f>
        <v/>
      </c>
      <c r="I594">
        <f>'DATA DASH'!I594</f>
        <v/>
      </c>
      <c r="J594">
        <f>'DATA DASH'!J594</f>
        <v/>
      </c>
      <c r="K594">
        <f>'DATA DASH'!K594</f>
        <v/>
      </c>
      <c r="L594">
        <f>'DATA DASH'!L594</f>
        <v/>
      </c>
      <c r="M594">
        <f>'DATA DASH'!M594</f>
        <v/>
      </c>
    </row>
    <row r="595">
      <c r="A595">
        <f>'DATA DASH'!A595</f>
        <v/>
      </c>
      <c r="B595">
        <f>'DATA DASH'!B595</f>
        <v/>
      </c>
      <c r="C595">
        <f>'DATA DASH'!C595</f>
        <v/>
      </c>
      <c r="D595">
        <f>'DATA DASH'!D595</f>
        <v/>
      </c>
      <c r="E595">
        <f>'DATA DASH'!E595</f>
        <v/>
      </c>
      <c r="F595">
        <f>'DATA DASH'!F595</f>
        <v/>
      </c>
      <c r="G595">
        <f>'DATA DASH'!G595</f>
        <v/>
      </c>
      <c r="H595">
        <f>'DATA DASH'!H595</f>
        <v/>
      </c>
      <c r="I595">
        <f>'DATA DASH'!I595</f>
        <v/>
      </c>
      <c r="J595">
        <f>'DATA DASH'!J595</f>
        <v/>
      </c>
      <c r="K595">
        <f>'DATA DASH'!K595</f>
        <v/>
      </c>
      <c r="L595">
        <f>'DATA DASH'!L595</f>
        <v/>
      </c>
      <c r="M595">
        <f>'DATA DASH'!M595</f>
        <v/>
      </c>
    </row>
    <row r="596">
      <c r="A596">
        <f>'DATA DASH'!A596</f>
        <v/>
      </c>
      <c r="B596">
        <f>'DATA DASH'!B596</f>
        <v/>
      </c>
      <c r="C596">
        <f>'DATA DASH'!C596</f>
        <v/>
      </c>
      <c r="D596">
        <f>'DATA DASH'!D596</f>
        <v/>
      </c>
      <c r="E596">
        <f>'DATA DASH'!E596</f>
        <v/>
      </c>
      <c r="F596">
        <f>'DATA DASH'!F596</f>
        <v/>
      </c>
      <c r="G596">
        <f>'DATA DASH'!G596</f>
        <v/>
      </c>
      <c r="H596">
        <f>'DATA DASH'!H596</f>
        <v/>
      </c>
      <c r="I596">
        <f>'DATA DASH'!I596</f>
        <v/>
      </c>
      <c r="J596">
        <f>'DATA DASH'!J596</f>
        <v/>
      </c>
      <c r="K596">
        <f>'DATA DASH'!K596</f>
        <v/>
      </c>
      <c r="L596">
        <f>'DATA DASH'!L596</f>
        <v/>
      </c>
      <c r="M596">
        <f>'DATA DASH'!M596</f>
        <v/>
      </c>
    </row>
    <row r="597">
      <c r="A597">
        <f>'DATA DASH'!A597</f>
        <v/>
      </c>
      <c r="B597">
        <f>'DATA DASH'!B597</f>
        <v/>
      </c>
      <c r="C597">
        <f>'DATA DASH'!C597</f>
        <v/>
      </c>
      <c r="D597">
        <f>'DATA DASH'!D597</f>
        <v/>
      </c>
      <c r="E597">
        <f>'DATA DASH'!E597</f>
        <v/>
      </c>
      <c r="F597">
        <f>'DATA DASH'!F597</f>
        <v/>
      </c>
      <c r="G597">
        <f>'DATA DASH'!G597</f>
        <v/>
      </c>
      <c r="H597">
        <f>'DATA DASH'!H597</f>
        <v/>
      </c>
      <c r="I597">
        <f>'DATA DASH'!I597</f>
        <v/>
      </c>
      <c r="J597">
        <f>'DATA DASH'!J597</f>
        <v/>
      </c>
      <c r="K597">
        <f>'DATA DASH'!K597</f>
        <v/>
      </c>
      <c r="L597">
        <f>'DATA DASH'!L597</f>
        <v/>
      </c>
      <c r="M597">
        <f>'DATA DASH'!M597</f>
        <v/>
      </c>
    </row>
    <row r="598">
      <c r="A598">
        <f>'DATA DASH'!A598</f>
        <v/>
      </c>
      <c r="B598">
        <f>'DATA DASH'!B598</f>
        <v/>
      </c>
      <c r="C598">
        <f>'DATA DASH'!C598</f>
        <v/>
      </c>
      <c r="D598">
        <f>'DATA DASH'!D598</f>
        <v/>
      </c>
      <c r="E598">
        <f>'DATA DASH'!E598</f>
        <v/>
      </c>
      <c r="F598">
        <f>'DATA DASH'!F598</f>
        <v/>
      </c>
      <c r="G598">
        <f>'DATA DASH'!G598</f>
        <v/>
      </c>
      <c r="H598">
        <f>'DATA DASH'!H598</f>
        <v/>
      </c>
      <c r="I598">
        <f>'DATA DASH'!I598</f>
        <v/>
      </c>
      <c r="J598">
        <f>'DATA DASH'!J598</f>
        <v/>
      </c>
      <c r="K598">
        <f>'DATA DASH'!K598</f>
        <v/>
      </c>
      <c r="L598">
        <f>'DATA DASH'!L598</f>
        <v/>
      </c>
      <c r="M598">
        <f>'DATA DASH'!M598</f>
        <v/>
      </c>
    </row>
    <row r="599">
      <c r="A599">
        <f>'DATA DASH'!A599</f>
        <v/>
      </c>
      <c r="B599">
        <f>'DATA DASH'!B599</f>
        <v/>
      </c>
      <c r="C599">
        <f>'DATA DASH'!C599</f>
        <v/>
      </c>
      <c r="D599">
        <f>'DATA DASH'!D599</f>
        <v/>
      </c>
      <c r="E599">
        <f>'DATA DASH'!E599</f>
        <v/>
      </c>
      <c r="F599">
        <f>'DATA DASH'!F599</f>
        <v/>
      </c>
      <c r="G599">
        <f>'DATA DASH'!G599</f>
        <v/>
      </c>
      <c r="H599">
        <f>'DATA DASH'!H599</f>
        <v/>
      </c>
      <c r="I599">
        <f>'DATA DASH'!I599</f>
        <v/>
      </c>
      <c r="J599">
        <f>'DATA DASH'!J599</f>
        <v/>
      </c>
      <c r="K599">
        <f>'DATA DASH'!K599</f>
        <v/>
      </c>
      <c r="L599">
        <f>'DATA DASH'!L599</f>
        <v/>
      </c>
      <c r="M599">
        <f>'DATA DASH'!M599</f>
        <v/>
      </c>
    </row>
    <row r="600">
      <c r="A600">
        <f>'DATA DASH'!A600</f>
        <v/>
      </c>
      <c r="B600">
        <f>'DATA DASH'!B600</f>
        <v/>
      </c>
      <c r="C600">
        <f>'DATA DASH'!C600</f>
        <v/>
      </c>
      <c r="D600">
        <f>'DATA DASH'!D600</f>
        <v/>
      </c>
      <c r="E600">
        <f>'DATA DASH'!E600</f>
        <v/>
      </c>
      <c r="F600">
        <f>'DATA DASH'!F600</f>
        <v/>
      </c>
      <c r="G600">
        <f>'DATA DASH'!G600</f>
        <v/>
      </c>
      <c r="H600">
        <f>'DATA DASH'!H600</f>
        <v/>
      </c>
      <c r="I600">
        <f>'DATA DASH'!I600</f>
        <v/>
      </c>
      <c r="J600">
        <f>'DATA DASH'!J600</f>
        <v/>
      </c>
      <c r="K600">
        <f>'DATA DASH'!K600</f>
        <v/>
      </c>
      <c r="L600">
        <f>'DATA DASH'!L600</f>
        <v/>
      </c>
      <c r="M600">
        <f>'DATA DASH'!M600</f>
        <v/>
      </c>
    </row>
    <row r="601">
      <c r="A601">
        <f>'DATA DASH'!A601</f>
        <v/>
      </c>
      <c r="B601">
        <f>'DATA DASH'!B601</f>
        <v/>
      </c>
      <c r="C601">
        <f>'DATA DASH'!C601</f>
        <v/>
      </c>
      <c r="D601">
        <f>'DATA DASH'!D601</f>
        <v/>
      </c>
      <c r="E601">
        <f>'DATA DASH'!E601</f>
        <v/>
      </c>
      <c r="F601">
        <f>'DATA DASH'!F601</f>
        <v/>
      </c>
      <c r="G601">
        <f>'DATA DASH'!G601</f>
        <v/>
      </c>
      <c r="H601">
        <f>'DATA DASH'!H601</f>
        <v/>
      </c>
      <c r="I601">
        <f>'DATA DASH'!I601</f>
        <v/>
      </c>
      <c r="J601">
        <f>'DATA DASH'!J601</f>
        <v/>
      </c>
      <c r="K601">
        <f>'DATA DASH'!K601</f>
        <v/>
      </c>
      <c r="L601">
        <f>'DATA DASH'!L601</f>
        <v/>
      </c>
      <c r="M601">
        <f>'DATA DASH'!M601</f>
        <v/>
      </c>
    </row>
    <row r="602">
      <c r="A602">
        <f>'DATA DASH'!A602</f>
        <v/>
      </c>
      <c r="B602">
        <f>'DATA DASH'!B602</f>
        <v/>
      </c>
      <c r="C602">
        <f>'DATA DASH'!C602</f>
        <v/>
      </c>
      <c r="D602">
        <f>'DATA DASH'!D602</f>
        <v/>
      </c>
      <c r="E602">
        <f>'DATA DASH'!E602</f>
        <v/>
      </c>
      <c r="F602">
        <f>'DATA DASH'!F602</f>
        <v/>
      </c>
      <c r="G602">
        <f>'DATA DASH'!G602</f>
        <v/>
      </c>
      <c r="H602">
        <f>'DATA DASH'!H602</f>
        <v/>
      </c>
      <c r="I602">
        <f>'DATA DASH'!I602</f>
        <v/>
      </c>
      <c r="J602">
        <f>'DATA DASH'!J602</f>
        <v/>
      </c>
      <c r="K602">
        <f>'DATA DASH'!K602</f>
        <v/>
      </c>
      <c r="L602">
        <f>'DATA DASH'!L602</f>
        <v/>
      </c>
      <c r="M602">
        <f>'DATA DASH'!M602</f>
        <v/>
      </c>
    </row>
    <row r="603">
      <c r="A603">
        <f>'DATA DASH'!A603</f>
        <v/>
      </c>
      <c r="B603">
        <f>'DATA DASH'!B603</f>
        <v/>
      </c>
      <c r="C603">
        <f>'DATA DASH'!C603</f>
        <v/>
      </c>
      <c r="D603">
        <f>'DATA DASH'!D603</f>
        <v/>
      </c>
      <c r="E603">
        <f>'DATA DASH'!E603</f>
        <v/>
      </c>
      <c r="F603">
        <f>'DATA DASH'!F603</f>
        <v/>
      </c>
      <c r="G603">
        <f>'DATA DASH'!G603</f>
        <v/>
      </c>
      <c r="H603">
        <f>'DATA DASH'!H603</f>
        <v/>
      </c>
      <c r="I603">
        <f>'DATA DASH'!I603</f>
        <v/>
      </c>
      <c r="J603">
        <f>'DATA DASH'!J603</f>
        <v/>
      </c>
      <c r="K603">
        <f>'DATA DASH'!K603</f>
        <v/>
      </c>
      <c r="L603">
        <f>'DATA DASH'!L603</f>
        <v/>
      </c>
      <c r="M603">
        <f>'DATA DASH'!M603</f>
        <v/>
      </c>
    </row>
    <row r="604">
      <c r="A604">
        <f>'DATA DASH'!A604</f>
        <v/>
      </c>
      <c r="B604">
        <f>'DATA DASH'!B604</f>
        <v/>
      </c>
      <c r="C604">
        <f>'DATA DASH'!C604</f>
        <v/>
      </c>
      <c r="D604">
        <f>'DATA DASH'!D604</f>
        <v/>
      </c>
      <c r="E604">
        <f>'DATA DASH'!E604</f>
        <v/>
      </c>
      <c r="F604">
        <f>'DATA DASH'!F604</f>
        <v/>
      </c>
      <c r="G604">
        <f>'DATA DASH'!G604</f>
        <v/>
      </c>
      <c r="H604">
        <f>'DATA DASH'!H604</f>
        <v/>
      </c>
      <c r="I604">
        <f>'DATA DASH'!I604</f>
        <v/>
      </c>
      <c r="J604">
        <f>'DATA DASH'!J604</f>
        <v/>
      </c>
      <c r="K604">
        <f>'DATA DASH'!K604</f>
        <v/>
      </c>
      <c r="L604">
        <f>'DATA DASH'!L604</f>
        <v/>
      </c>
      <c r="M604">
        <f>'DATA DASH'!M604</f>
        <v/>
      </c>
    </row>
    <row r="605">
      <c r="A605">
        <f>'DATA DASH'!A605</f>
        <v/>
      </c>
      <c r="B605">
        <f>'DATA DASH'!B605</f>
        <v/>
      </c>
      <c r="C605">
        <f>'DATA DASH'!C605</f>
        <v/>
      </c>
      <c r="D605">
        <f>'DATA DASH'!D605</f>
        <v/>
      </c>
      <c r="E605">
        <f>'DATA DASH'!E605</f>
        <v/>
      </c>
      <c r="F605">
        <f>'DATA DASH'!F605</f>
        <v/>
      </c>
      <c r="G605">
        <f>'DATA DASH'!G605</f>
        <v/>
      </c>
      <c r="H605">
        <f>'DATA DASH'!H605</f>
        <v/>
      </c>
      <c r="I605">
        <f>'DATA DASH'!I605</f>
        <v/>
      </c>
      <c r="J605">
        <f>'DATA DASH'!J605</f>
        <v/>
      </c>
      <c r="K605">
        <f>'DATA DASH'!K605</f>
        <v/>
      </c>
      <c r="L605">
        <f>'DATA DASH'!L605</f>
        <v/>
      </c>
      <c r="M605">
        <f>'DATA DASH'!M605</f>
        <v/>
      </c>
    </row>
    <row r="606">
      <c r="A606">
        <f>'DATA DASH'!A606</f>
        <v/>
      </c>
      <c r="B606">
        <f>'DATA DASH'!B606</f>
        <v/>
      </c>
      <c r="C606">
        <f>'DATA DASH'!C606</f>
        <v/>
      </c>
      <c r="D606">
        <f>'DATA DASH'!D606</f>
        <v/>
      </c>
      <c r="E606">
        <f>'DATA DASH'!E606</f>
        <v/>
      </c>
      <c r="F606">
        <f>'DATA DASH'!F606</f>
        <v/>
      </c>
      <c r="G606">
        <f>'DATA DASH'!G606</f>
        <v/>
      </c>
      <c r="H606">
        <f>'DATA DASH'!H606</f>
        <v/>
      </c>
      <c r="I606">
        <f>'DATA DASH'!I606</f>
        <v/>
      </c>
      <c r="J606">
        <f>'DATA DASH'!J606</f>
        <v/>
      </c>
      <c r="K606">
        <f>'DATA DASH'!K606</f>
        <v/>
      </c>
      <c r="L606">
        <f>'DATA DASH'!L606</f>
        <v/>
      </c>
      <c r="M606">
        <f>'DATA DASH'!M606</f>
        <v/>
      </c>
    </row>
    <row r="607">
      <c r="A607">
        <f>'DATA DASH'!A607</f>
        <v/>
      </c>
      <c r="B607">
        <f>'DATA DASH'!B607</f>
        <v/>
      </c>
      <c r="C607">
        <f>'DATA DASH'!C607</f>
        <v/>
      </c>
      <c r="D607">
        <f>'DATA DASH'!D607</f>
        <v/>
      </c>
      <c r="E607">
        <f>'DATA DASH'!E607</f>
        <v/>
      </c>
      <c r="F607">
        <f>'DATA DASH'!F607</f>
        <v/>
      </c>
      <c r="G607">
        <f>'DATA DASH'!G607</f>
        <v/>
      </c>
      <c r="H607">
        <f>'DATA DASH'!H607</f>
        <v/>
      </c>
      <c r="I607">
        <f>'DATA DASH'!I607</f>
        <v/>
      </c>
      <c r="J607">
        <f>'DATA DASH'!J607</f>
        <v/>
      </c>
      <c r="K607">
        <f>'DATA DASH'!K607</f>
        <v/>
      </c>
      <c r="L607">
        <f>'DATA DASH'!L607</f>
        <v/>
      </c>
      <c r="M607">
        <f>'DATA DASH'!M607</f>
        <v/>
      </c>
    </row>
    <row r="608">
      <c r="A608">
        <f>'DATA DASH'!A608</f>
        <v/>
      </c>
      <c r="B608">
        <f>'DATA DASH'!B608</f>
        <v/>
      </c>
      <c r="C608">
        <f>'DATA DASH'!C608</f>
        <v/>
      </c>
      <c r="D608">
        <f>'DATA DASH'!D608</f>
        <v/>
      </c>
      <c r="E608">
        <f>'DATA DASH'!E608</f>
        <v/>
      </c>
      <c r="F608">
        <f>'DATA DASH'!F608</f>
        <v/>
      </c>
      <c r="G608">
        <f>'DATA DASH'!G608</f>
        <v/>
      </c>
      <c r="H608">
        <f>'DATA DASH'!H608</f>
        <v/>
      </c>
      <c r="I608">
        <f>'DATA DASH'!I608</f>
        <v/>
      </c>
      <c r="J608">
        <f>'DATA DASH'!J608</f>
        <v/>
      </c>
      <c r="K608">
        <f>'DATA DASH'!K608</f>
        <v/>
      </c>
      <c r="L608">
        <f>'DATA DASH'!L608</f>
        <v/>
      </c>
      <c r="M608">
        <f>'DATA DASH'!M608</f>
        <v/>
      </c>
    </row>
    <row r="609">
      <c r="A609">
        <f>'DATA DASH'!A609</f>
        <v/>
      </c>
      <c r="B609">
        <f>'DATA DASH'!B609</f>
        <v/>
      </c>
      <c r="C609">
        <f>'DATA DASH'!C609</f>
        <v/>
      </c>
      <c r="D609">
        <f>'DATA DASH'!D609</f>
        <v/>
      </c>
      <c r="E609">
        <f>'DATA DASH'!E609</f>
        <v/>
      </c>
      <c r="F609">
        <f>'DATA DASH'!F609</f>
        <v/>
      </c>
      <c r="G609">
        <f>'DATA DASH'!G609</f>
        <v/>
      </c>
      <c r="H609">
        <f>'DATA DASH'!H609</f>
        <v/>
      </c>
      <c r="I609">
        <f>'DATA DASH'!I609</f>
        <v/>
      </c>
      <c r="J609">
        <f>'DATA DASH'!J609</f>
        <v/>
      </c>
      <c r="K609">
        <f>'DATA DASH'!K609</f>
        <v/>
      </c>
      <c r="L609">
        <f>'DATA DASH'!L609</f>
        <v/>
      </c>
      <c r="M609">
        <f>'DATA DASH'!M609</f>
        <v/>
      </c>
    </row>
    <row r="610">
      <c r="A610">
        <f>'DATA DASH'!A610</f>
        <v/>
      </c>
      <c r="B610">
        <f>'DATA DASH'!B610</f>
        <v/>
      </c>
      <c r="C610">
        <f>'DATA DASH'!C610</f>
        <v/>
      </c>
      <c r="D610">
        <f>'DATA DASH'!D610</f>
        <v/>
      </c>
      <c r="E610">
        <f>'DATA DASH'!E610</f>
        <v/>
      </c>
      <c r="F610">
        <f>'DATA DASH'!F610</f>
        <v/>
      </c>
      <c r="G610">
        <f>'DATA DASH'!G610</f>
        <v/>
      </c>
      <c r="H610">
        <f>'DATA DASH'!H610</f>
        <v/>
      </c>
      <c r="I610">
        <f>'DATA DASH'!I610</f>
        <v/>
      </c>
      <c r="J610">
        <f>'DATA DASH'!J610</f>
        <v/>
      </c>
      <c r="K610">
        <f>'DATA DASH'!K610</f>
        <v/>
      </c>
      <c r="L610">
        <f>'DATA DASH'!L610</f>
        <v/>
      </c>
      <c r="M610">
        <f>'DATA DASH'!M610</f>
        <v/>
      </c>
    </row>
    <row r="611">
      <c r="A611">
        <f>'DATA DASH'!A611</f>
        <v/>
      </c>
      <c r="B611">
        <f>'DATA DASH'!B611</f>
        <v/>
      </c>
      <c r="C611">
        <f>'DATA DASH'!C611</f>
        <v/>
      </c>
      <c r="D611">
        <f>'DATA DASH'!D611</f>
        <v/>
      </c>
      <c r="E611">
        <f>'DATA DASH'!E611</f>
        <v/>
      </c>
      <c r="F611">
        <f>'DATA DASH'!F611</f>
        <v/>
      </c>
      <c r="G611">
        <f>'DATA DASH'!G611</f>
        <v/>
      </c>
      <c r="H611">
        <f>'DATA DASH'!H611</f>
        <v/>
      </c>
      <c r="I611">
        <f>'DATA DASH'!I611</f>
        <v/>
      </c>
      <c r="J611">
        <f>'DATA DASH'!J611</f>
        <v/>
      </c>
      <c r="K611">
        <f>'DATA DASH'!K611</f>
        <v/>
      </c>
      <c r="L611">
        <f>'DATA DASH'!L611</f>
        <v/>
      </c>
      <c r="M611">
        <f>'DATA DASH'!M611</f>
        <v/>
      </c>
    </row>
    <row r="612">
      <c r="A612">
        <f>'DATA DASH'!A612</f>
        <v/>
      </c>
      <c r="B612">
        <f>'DATA DASH'!B612</f>
        <v/>
      </c>
      <c r="C612">
        <f>'DATA DASH'!C612</f>
        <v/>
      </c>
      <c r="D612">
        <f>'DATA DASH'!D612</f>
        <v/>
      </c>
      <c r="E612">
        <f>'DATA DASH'!E612</f>
        <v/>
      </c>
      <c r="F612">
        <f>'DATA DASH'!F612</f>
        <v/>
      </c>
      <c r="G612">
        <f>'DATA DASH'!G612</f>
        <v/>
      </c>
      <c r="H612">
        <f>'DATA DASH'!H612</f>
        <v/>
      </c>
      <c r="I612">
        <f>'DATA DASH'!I612</f>
        <v/>
      </c>
      <c r="J612">
        <f>'DATA DASH'!J612</f>
        <v/>
      </c>
      <c r="K612">
        <f>'DATA DASH'!K612</f>
        <v/>
      </c>
      <c r="L612">
        <f>'DATA DASH'!L612</f>
        <v/>
      </c>
      <c r="M612">
        <f>'DATA DASH'!M612</f>
        <v/>
      </c>
    </row>
    <row r="613">
      <c r="A613">
        <f>'DATA DASH'!A613</f>
        <v/>
      </c>
      <c r="B613">
        <f>'DATA DASH'!B613</f>
        <v/>
      </c>
      <c r="C613">
        <f>'DATA DASH'!C613</f>
        <v/>
      </c>
      <c r="D613">
        <f>'DATA DASH'!D613</f>
        <v/>
      </c>
      <c r="E613">
        <f>'DATA DASH'!E613</f>
        <v/>
      </c>
      <c r="F613">
        <f>'DATA DASH'!F613</f>
        <v/>
      </c>
      <c r="G613">
        <f>'DATA DASH'!G613</f>
        <v/>
      </c>
      <c r="H613">
        <f>'DATA DASH'!H613</f>
        <v/>
      </c>
      <c r="I613">
        <f>'DATA DASH'!I613</f>
        <v/>
      </c>
      <c r="J613">
        <f>'DATA DASH'!J613</f>
        <v/>
      </c>
      <c r="K613">
        <f>'DATA DASH'!K613</f>
        <v/>
      </c>
      <c r="L613">
        <f>'DATA DASH'!L613</f>
        <v/>
      </c>
      <c r="M613">
        <f>'DATA DASH'!M613</f>
        <v/>
      </c>
    </row>
    <row r="614">
      <c r="A614">
        <f>'DATA DASH'!A614</f>
        <v/>
      </c>
      <c r="B614">
        <f>'DATA DASH'!B614</f>
        <v/>
      </c>
      <c r="C614">
        <f>'DATA DASH'!C614</f>
        <v/>
      </c>
      <c r="D614">
        <f>'DATA DASH'!D614</f>
        <v/>
      </c>
      <c r="E614">
        <f>'DATA DASH'!E614</f>
        <v/>
      </c>
      <c r="F614">
        <f>'DATA DASH'!F614</f>
        <v/>
      </c>
      <c r="G614">
        <f>'DATA DASH'!G614</f>
        <v/>
      </c>
      <c r="H614">
        <f>'DATA DASH'!H614</f>
        <v/>
      </c>
      <c r="I614">
        <f>'DATA DASH'!I614</f>
        <v/>
      </c>
      <c r="J614">
        <f>'DATA DASH'!J614</f>
        <v/>
      </c>
      <c r="K614">
        <f>'DATA DASH'!K614</f>
        <v/>
      </c>
      <c r="L614">
        <f>'DATA DASH'!L614</f>
        <v/>
      </c>
      <c r="M614">
        <f>'DATA DASH'!M614</f>
        <v/>
      </c>
    </row>
    <row r="615">
      <c r="A615">
        <f>'DATA DASH'!A615</f>
        <v/>
      </c>
      <c r="B615">
        <f>'DATA DASH'!B615</f>
        <v/>
      </c>
      <c r="C615">
        <f>'DATA DASH'!C615</f>
        <v/>
      </c>
      <c r="D615">
        <f>'DATA DASH'!D615</f>
        <v/>
      </c>
      <c r="E615">
        <f>'DATA DASH'!E615</f>
        <v/>
      </c>
      <c r="F615">
        <f>'DATA DASH'!F615</f>
        <v/>
      </c>
      <c r="G615">
        <f>'DATA DASH'!G615</f>
        <v/>
      </c>
      <c r="H615">
        <f>'DATA DASH'!H615</f>
        <v/>
      </c>
      <c r="I615">
        <f>'DATA DASH'!I615</f>
        <v/>
      </c>
      <c r="J615">
        <f>'DATA DASH'!J615</f>
        <v/>
      </c>
      <c r="K615">
        <f>'DATA DASH'!K615</f>
        <v/>
      </c>
      <c r="L615">
        <f>'DATA DASH'!L615</f>
        <v/>
      </c>
      <c r="M615">
        <f>'DATA DASH'!M615</f>
        <v/>
      </c>
    </row>
    <row r="616">
      <c r="A616">
        <f>'DATA DASH'!A616</f>
        <v/>
      </c>
      <c r="B616">
        <f>'DATA DASH'!B616</f>
        <v/>
      </c>
      <c r="C616">
        <f>'DATA DASH'!C616</f>
        <v/>
      </c>
      <c r="D616">
        <f>'DATA DASH'!D616</f>
        <v/>
      </c>
      <c r="E616">
        <f>'DATA DASH'!E616</f>
        <v/>
      </c>
      <c r="F616">
        <f>'DATA DASH'!F616</f>
        <v/>
      </c>
      <c r="G616">
        <f>'DATA DASH'!G616</f>
        <v/>
      </c>
      <c r="H616">
        <f>'DATA DASH'!H616</f>
        <v/>
      </c>
      <c r="I616">
        <f>'DATA DASH'!I616</f>
        <v/>
      </c>
      <c r="J616">
        <f>'DATA DASH'!J616</f>
        <v/>
      </c>
      <c r="K616">
        <f>'DATA DASH'!K616</f>
        <v/>
      </c>
      <c r="L616">
        <f>'DATA DASH'!L616</f>
        <v/>
      </c>
      <c r="M616">
        <f>'DATA DASH'!M616</f>
        <v/>
      </c>
    </row>
    <row r="617">
      <c r="A617">
        <f>'DATA DASH'!A617</f>
        <v/>
      </c>
      <c r="B617">
        <f>'DATA DASH'!B617</f>
        <v/>
      </c>
      <c r="C617">
        <f>'DATA DASH'!C617</f>
        <v/>
      </c>
      <c r="D617">
        <f>'DATA DASH'!D617</f>
        <v/>
      </c>
      <c r="E617">
        <f>'DATA DASH'!E617</f>
        <v/>
      </c>
      <c r="F617">
        <f>'DATA DASH'!F617</f>
        <v/>
      </c>
      <c r="G617">
        <f>'DATA DASH'!G617</f>
        <v/>
      </c>
      <c r="H617">
        <f>'DATA DASH'!H617</f>
        <v/>
      </c>
      <c r="I617">
        <f>'DATA DASH'!I617</f>
        <v/>
      </c>
      <c r="J617">
        <f>'DATA DASH'!J617</f>
        <v/>
      </c>
      <c r="K617">
        <f>'DATA DASH'!K617</f>
        <v/>
      </c>
      <c r="L617">
        <f>'DATA DASH'!L617</f>
        <v/>
      </c>
      <c r="M617">
        <f>'DATA DASH'!M617</f>
        <v/>
      </c>
    </row>
    <row r="618">
      <c r="A618">
        <f>'DATA DASH'!A618</f>
        <v/>
      </c>
      <c r="B618">
        <f>'DATA DASH'!B618</f>
        <v/>
      </c>
      <c r="C618">
        <f>'DATA DASH'!C618</f>
        <v/>
      </c>
      <c r="D618">
        <f>'DATA DASH'!D618</f>
        <v/>
      </c>
      <c r="E618">
        <f>'DATA DASH'!E618</f>
        <v/>
      </c>
      <c r="F618">
        <f>'DATA DASH'!F618</f>
        <v/>
      </c>
      <c r="G618">
        <f>'DATA DASH'!G618</f>
        <v/>
      </c>
      <c r="H618">
        <f>'DATA DASH'!H618</f>
        <v/>
      </c>
      <c r="I618">
        <f>'DATA DASH'!I618</f>
        <v/>
      </c>
      <c r="J618">
        <f>'DATA DASH'!J618</f>
        <v/>
      </c>
      <c r="K618">
        <f>'DATA DASH'!K618</f>
        <v/>
      </c>
      <c r="L618">
        <f>'DATA DASH'!L618</f>
        <v/>
      </c>
      <c r="M618">
        <f>'DATA DASH'!M618</f>
        <v/>
      </c>
    </row>
    <row r="619">
      <c r="A619">
        <f>'DATA DASH'!A619</f>
        <v/>
      </c>
      <c r="B619">
        <f>'DATA DASH'!B619</f>
        <v/>
      </c>
      <c r="C619">
        <f>'DATA DASH'!C619</f>
        <v/>
      </c>
      <c r="D619">
        <f>'DATA DASH'!D619</f>
        <v/>
      </c>
      <c r="E619">
        <f>'DATA DASH'!E619</f>
        <v/>
      </c>
      <c r="F619">
        <f>'DATA DASH'!F619</f>
        <v/>
      </c>
      <c r="G619">
        <f>'DATA DASH'!G619</f>
        <v/>
      </c>
      <c r="H619">
        <f>'DATA DASH'!H619</f>
        <v/>
      </c>
      <c r="I619">
        <f>'DATA DASH'!I619</f>
        <v/>
      </c>
      <c r="J619">
        <f>'DATA DASH'!J619</f>
        <v/>
      </c>
      <c r="K619">
        <f>'DATA DASH'!K619</f>
        <v/>
      </c>
      <c r="L619">
        <f>'DATA DASH'!L619</f>
        <v/>
      </c>
      <c r="M619">
        <f>'DATA DASH'!M619</f>
        <v/>
      </c>
    </row>
    <row r="620">
      <c r="A620">
        <f>'DATA DASH'!A620</f>
        <v/>
      </c>
      <c r="B620">
        <f>'DATA DASH'!B620</f>
        <v/>
      </c>
      <c r="C620">
        <f>'DATA DASH'!C620</f>
        <v/>
      </c>
      <c r="D620">
        <f>'DATA DASH'!D620</f>
        <v/>
      </c>
      <c r="E620">
        <f>'DATA DASH'!E620</f>
        <v/>
      </c>
      <c r="F620">
        <f>'DATA DASH'!F620</f>
        <v/>
      </c>
      <c r="G620">
        <f>'DATA DASH'!G620</f>
        <v/>
      </c>
      <c r="H620">
        <f>'DATA DASH'!H620</f>
        <v/>
      </c>
      <c r="I620">
        <f>'DATA DASH'!I620</f>
        <v/>
      </c>
      <c r="J620">
        <f>'DATA DASH'!J620</f>
        <v/>
      </c>
      <c r="K620">
        <f>'DATA DASH'!K620</f>
        <v/>
      </c>
      <c r="L620">
        <f>'DATA DASH'!L620</f>
        <v/>
      </c>
      <c r="M620">
        <f>'DATA DASH'!M620</f>
        <v/>
      </c>
    </row>
    <row r="621">
      <c r="A621">
        <f>'DATA DASH'!A621</f>
        <v/>
      </c>
      <c r="B621">
        <f>'DATA DASH'!B621</f>
        <v/>
      </c>
      <c r="C621">
        <f>'DATA DASH'!C621</f>
        <v/>
      </c>
      <c r="D621">
        <f>'DATA DASH'!D621</f>
        <v/>
      </c>
      <c r="E621">
        <f>'DATA DASH'!E621</f>
        <v/>
      </c>
      <c r="F621">
        <f>'DATA DASH'!F621</f>
        <v/>
      </c>
      <c r="G621">
        <f>'DATA DASH'!G621</f>
        <v/>
      </c>
      <c r="H621">
        <f>'DATA DASH'!H621</f>
        <v/>
      </c>
      <c r="I621">
        <f>'DATA DASH'!I621</f>
        <v/>
      </c>
      <c r="J621">
        <f>'DATA DASH'!J621</f>
        <v/>
      </c>
      <c r="K621">
        <f>'DATA DASH'!K621</f>
        <v/>
      </c>
      <c r="L621">
        <f>'DATA DASH'!L621</f>
        <v/>
      </c>
      <c r="M621">
        <f>'DATA DASH'!M621</f>
        <v/>
      </c>
    </row>
    <row r="622">
      <c r="A622">
        <f>'DATA DASH'!A622</f>
        <v/>
      </c>
      <c r="B622">
        <f>'DATA DASH'!B622</f>
        <v/>
      </c>
      <c r="C622">
        <f>'DATA DASH'!C622</f>
        <v/>
      </c>
      <c r="D622">
        <f>'DATA DASH'!D622</f>
        <v/>
      </c>
      <c r="E622">
        <f>'DATA DASH'!E622</f>
        <v/>
      </c>
      <c r="F622">
        <f>'DATA DASH'!F622</f>
        <v/>
      </c>
      <c r="G622">
        <f>'DATA DASH'!G622</f>
        <v/>
      </c>
      <c r="H622">
        <f>'DATA DASH'!H622</f>
        <v/>
      </c>
      <c r="I622">
        <f>'DATA DASH'!I622</f>
        <v/>
      </c>
      <c r="J622">
        <f>'DATA DASH'!J622</f>
        <v/>
      </c>
      <c r="K622">
        <f>'DATA DASH'!K622</f>
        <v/>
      </c>
      <c r="L622">
        <f>'DATA DASH'!L622</f>
        <v/>
      </c>
      <c r="M622">
        <f>'DATA DASH'!M622</f>
        <v/>
      </c>
    </row>
    <row r="623">
      <c r="A623">
        <f>'DATA DASH'!A623</f>
        <v/>
      </c>
      <c r="B623">
        <f>'DATA DASH'!B623</f>
        <v/>
      </c>
      <c r="C623">
        <f>'DATA DASH'!C623</f>
        <v/>
      </c>
      <c r="D623">
        <f>'DATA DASH'!D623</f>
        <v/>
      </c>
      <c r="E623">
        <f>'DATA DASH'!E623</f>
        <v/>
      </c>
      <c r="F623">
        <f>'DATA DASH'!F623</f>
        <v/>
      </c>
      <c r="G623">
        <f>'DATA DASH'!G623</f>
        <v/>
      </c>
      <c r="H623">
        <f>'DATA DASH'!H623</f>
        <v/>
      </c>
      <c r="I623">
        <f>'DATA DASH'!I623</f>
        <v/>
      </c>
      <c r="J623">
        <f>'DATA DASH'!J623</f>
        <v/>
      </c>
      <c r="K623">
        <f>'DATA DASH'!K623</f>
        <v/>
      </c>
      <c r="L623">
        <f>'DATA DASH'!L623</f>
        <v/>
      </c>
      <c r="M623">
        <f>'DATA DASH'!M623</f>
        <v/>
      </c>
    </row>
    <row r="624">
      <c r="A624">
        <f>'DATA DASH'!A624</f>
        <v/>
      </c>
      <c r="B624">
        <f>'DATA DASH'!B624</f>
        <v/>
      </c>
      <c r="C624">
        <f>'DATA DASH'!C624</f>
        <v/>
      </c>
      <c r="D624">
        <f>'DATA DASH'!D624</f>
        <v/>
      </c>
      <c r="E624">
        <f>'DATA DASH'!E624</f>
        <v/>
      </c>
      <c r="F624">
        <f>'DATA DASH'!F624</f>
        <v/>
      </c>
      <c r="G624">
        <f>'DATA DASH'!G624</f>
        <v/>
      </c>
      <c r="H624">
        <f>'DATA DASH'!H624</f>
        <v/>
      </c>
      <c r="I624">
        <f>'DATA DASH'!I624</f>
        <v/>
      </c>
      <c r="J624">
        <f>'DATA DASH'!J624</f>
        <v/>
      </c>
      <c r="K624">
        <f>'DATA DASH'!K624</f>
        <v/>
      </c>
      <c r="L624">
        <f>'DATA DASH'!L624</f>
        <v/>
      </c>
      <c r="M624">
        <f>'DATA DASH'!M624</f>
        <v/>
      </c>
    </row>
    <row r="625">
      <c r="A625">
        <f>'DATA DASH'!A625</f>
        <v/>
      </c>
      <c r="B625">
        <f>'DATA DASH'!B625</f>
        <v/>
      </c>
      <c r="C625">
        <f>'DATA DASH'!C625</f>
        <v/>
      </c>
      <c r="D625">
        <f>'DATA DASH'!D625</f>
        <v/>
      </c>
      <c r="E625">
        <f>'DATA DASH'!E625</f>
        <v/>
      </c>
      <c r="F625">
        <f>'DATA DASH'!F625</f>
        <v/>
      </c>
      <c r="G625">
        <f>'DATA DASH'!G625</f>
        <v/>
      </c>
      <c r="H625">
        <f>'DATA DASH'!H625</f>
        <v/>
      </c>
      <c r="I625">
        <f>'DATA DASH'!I625</f>
        <v/>
      </c>
      <c r="J625">
        <f>'DATA DASH'!J625</f>
        <v/>
      </c>
      <c r="K625">
        <f>'DATA DASH'!K625</f>
        <v/>
      </c>
      <c r="L625">
        <f>'DATA DASH'!L625</f>
        <v/>
      </c>
      <c r="M625">
        <f>'DATA DASH'!M625</f>
        <v/>
      </c>
    </row>
    <row r="626">
      <c r="A626">
        <f>'DATA DASH'!A626</f>
        <v/>
      </c>
      <c r="B626">
        <f>'DATA DASH'!B626</f>
        <v/>
      </c>
      <c r="C626">
        <f>'DATA DASH'!C626</f>
        <v/>
      </c>
      <c r="D626">
        <f>'DATA DASH'!D626</f>
        <v/>
      </c>
      <c r="E626">
        <f>'DATA DASH'!E626</f>
        <v/>
      </c>
      <c r="F626">
        <f>'DATA DASH'!F626</f>
        <v/>
      </c>
      <c r="G626">
        <f>'DATA DASH'!G626</f>
        <v/>
      </c>
      <c r="H626">
        <f>'DATA DASH'!H626</f>
        <v/>
      </c>
      <c r="I626">
        <f>'DATA DASH'!I626</f>
        <v/>
      </c>
      <c r="J626">
        <f>'DATA DASH'!J626</f>
        <v/>
      </c>
      <c r="K626">
        <f>'DATA DASH'!K626</f>
        <v/>
      </c>
      <c r="L626">
        <f>'DATA DASH'!L626</f>
        <v/>
      </c>
      <c r="M626">
        <f>'DATA DASH'!M626</f>
        <v/>
      </c>
    </row>
    <row r="627">
      <c r="A627">
        <f>'DATA DASH'!A627</f>
        <v/>
      </c>
      <c r="B627">
        <f>'DATA DASH'!B627</f>
        <v/>
      </c>
      <c r="C627">
        <f>'DATA DASH'!C627</f>
        <v/>
      </c>
      <c r="D627">
        <f>'DATA DASH'!D627</f>
        <v/>
      </c>
      <c r="E627">
        <f>'DATA DASH'!E627</f>
        <v/>
      </c>
      <c r="F627">
        <f>'DATA DASH'!F627</f>
        <v/>
      </c>
      <c r="G627">
        <f>'DATA DASH'!G627</f>
        <v/>
      </c>
      <c r="H627">
        <f>'DATA DASH'!H627</f>
        <v/>
      </c>
      <c r="I627">
        <f>'DATA DASH'!I627</f>
        <v/>
      </c>
      <c r="J627">
        <f>'DATA DASH'!J627</f>
        <v/>
      </c>
      <c r="K627">
        <f>'DATA DASH'!K627</f>
        <v/>
      </c>
      <c r="L627">
        <f>'DATA DASH'!L627</f>
        <v/>
      </c>
      <c r="M627">
        <f>'DATA DASH'!M627</f>
        <v/>
      </c>
    </row>
    <row r="628">
      <c r="A628">
        <f>'DATA DASH'!A628</f>
        <v/>
      </c>
      <c r="B628">
        <f>'DATA DASH'!B628</f>
        <v/>
      </c>
      <c r="C628">
        <f>'DATA DASH'!C628</f>
        <v/>
      </c>
      <c r="D628">
        <f>'DATA DASH'!D628</f>
        <v/>
      </c>
      <c r="E628">
        <f>'DATA DASH'!E628</f>
        <v/>
      </c>
      <c r="F628">
        <f>'DATA DASH'!F628</f>
        <v/>
      </c>
      <c r="G628">
        <f>'DATA DASH'!G628</f>
        <v/>
      </c>
      <c r="H628">
        <f>'DATA DASH'!H628</f>
        <v/>
      </c>
      <c r="I628">
        <f>'DATA DASH'!I628</f>
        <v/>
      </c>
      <c r="J628">
        <f>'DATA DASH'!J628</f>
        <v/>
      </c>
      <c r="K628">
        <f>'DATA DASH'!K628</f>
        <v/>
      </c>
      <c r="L628">
        <f>'DATA DASH'!L628</f>
        <v/>
      </c>
      <c r="M628">
        <f>'DATA DASH'!M628</f>
        <v/>
      </c>
    </row>
    <row r="629">
      <c r="A629">
        <f>'DATA DASH'!A629</f>
        <v/>
      </c>
      <c r="B629">
        <f>'DATA DASH'!B629</f>
        <v/>
      </c>
      <c r="C629">
        <f>'DATA DASH'!C629</f>
        <v/>
      </c>
      <c r="D629">
        <f>'DATA DASH'!D629</f>
        <v/>
      </c>
      <c r="E629">
        <f>'DATA DASH'!E629</f>
        <v/>
      </c>
      <c r="F629">
        <f>'DATA DASH'!F629</f>
        <v/>
      </c>
      <c r="G629">
        <f>'DATA DASH'!G629</f>
        <v/>
      </c>
      <c r="H629">
        <f>'DATA DASH'!H629</f>
        <v/>
      </c>
      <c r="I629">
        <f>'DATA DASH'!I629</f>
        <v/>
      </c>
      <c r="J629">
        <f>'DATA DASH'!J629</f>
        <v/>
      </c>
      <c r="K629">
        <f>'DATA DASH'!K629</f>
        <v/>
      </c>
      <c r="L629">
        <f>'DATA DASH'!L629</f>
        <v/>
      </c>
      <c r="M629">
        <f>'DATA DASH'!M629</f>
        <v/>
      </c>
    </row>
    <row r="630">
      <c r="A630">
        <f>'DATA DASH'!A630</f>
        <v/>
      </c>
      <c r="B630">
        <f>'DATA DASH'!B630</f>
        <v/>
      </c>
      <c r="C630">
        <f>'DATA DASH'!C630</f>
        <v/>
      </c>
      <c r="D630">
        <f>'DATA DASH'!D630</f>
        <v/>
      </c>
      <c r="E630">
        <f>'DATA DASH'!E630</f>
        <v/>
      </c>
      <c r="F630">
        <f>'DATA DASH'!F630</f>
        <v/>
      </c>
      <c r="G630">
        <f>'DATA DASH'!G630</f>
        <v/>
      </c>
      <c r="H630">
        <f>'DATA DASH'!H630</f>
        <v/>
      </c>
      <c r="I630">
        <f>'DATA DASH'!I630</f>
        <v/>
      </c>
      <c r="J630">
        <f>'DATA DASH'!J630</f>
        <v/>
      </c>
      <c r="K630">
        <f>'DATA DASH'!K630</f>
        <v/>
      </c>
      <c r="L630">
        <f>'DATA DASH'!L630</f>
        <v/>
      </c>
      <c r="M630">
        <f>'DATA DASH'!M630</f>
        <v/>
      </c>
    </row>
    <row r="631">
      <c r="A631">
        <f>'DATA DASH'!A631</f>
        <v/>
      </c>
      <c r="B631">
        <f>'DATA DASH'!B631</f>
        <v/>
      </c>
      <c r="C631">
        <f>'DATA DASH'!C631</f>
        <v/>
      </c>
      <c r="D631">
        <f>'DATA DASH'!D631</f>
        <v/>
      </c>
      <c r="E631">
        <f>'DATA DASH'!E631</f>
        <v/>
      </c>
      <c r="F631">
        <f>'DATA DASH'!F631</f>
        <v/>
      </c>
      <c r="G631">
        <f>'DATA DASH'!G631</f>
        <v/>
      </c>
      <c r="H631">
        <f>'DATA DASH'!H631</f>
        <v/>
      </c>
      <c r="I631">
        <f>'DATA DASH'!I631</f>
        <v/>
      </c>
      <c r="J631">
        <f>'DATA DASH'!J631</f>
        <v/>
      </c>
      <c r="K631">
        <f>'DATA DASH'!K631</f>
        <v/>
      </c>
      <c r="L631">
        <f>'DATA DASH'!L631</f>
        <v/>
      </c>
      <c r="M631">
        <f>'DATA DASH'!M631</f>
        <v/>
      </c>
    </row>
    <row r="632">
      <c r="A632">
        <f>'DATA DASH'!A632</f>
        <v/>
      </c>
      <c r="B632">
        <f>'DATA DASH'!B632</f>
        <v/>
      </c>
      <c r="C632">
        <f>'DATA DASH'!C632</f>
        <v/>
      </c>
      <c r="D632">
        <f>'DATA DASH'!D632</f>
        <v/>
      </c>
      <c r="E632">
        <f>'DATA DASH'!E632</f>
        <v/>
      </c>
      <c r="F632">
        <f>'DATA DASH'!F632</f>
        <v/>
      </c>
      <c r="G632">
        <f>'DATA DASH'!G632</f>
        <v/>
      </c>
      <c r="H632">
        <f>'DATA DASH'!H632</f>
        <v/>
      </c>
      <c r="I632">
        <f>'DATA DASH'!I632</f>
        <v/>
      </c>
      <c r="J632">
        <f>'DATA DASH'!J632</f>
        <v/>
      </c>
      <c r="K632">
        <f>'DATA DASH'!K632</f>
        <v/>
      </c>
      <c r="L632">
        <f>'DATA DASH'!L632</f>
        <v/>
      </c>
      <c r="M632">
        <f>'DATA DASH'!M632</f>
        <v/>
      </c>
    </row>
    <row r="633">
      <c r="A633">
        <f>'DATA DASH'!A633</f>
        <v/>
      </c>
      <c r="B633">
        <f>'DATA DASH'!B633</f>
        <v/>
      </c>
      <c r="C633">
        <f>'DATA DASH'!C633</f>
        <v/>
      </c>
      <c r="D633">
        <f>'DATA DASH'!D633</f>
        <v/>
      </c>
      <c r="E633">
        <f>'DATA DASH'!E633</f>
        <v/>
      </c>
      <c r="F633">
        <f>'DATA DASH'!F633</f>
        <v/>
      </c>
      <c r="G633">
        <f>'DATA DASH'!G633</f>
        <v/>
      </c>
      <c r="H633">
        <f>'DATA DASH'!H633</f>
        <v/>
      </c>
      <c r="I633">
        <f>'DATA DASH'!I633</f>
        <v/>
      </c>
      <c r="J633">
        <f>'DATA DASH'!J633</f>
        <v/>
      </c>
      <c r="K633">
        <f>'DATA DASH'!K633</f>
        <v/>
      </c>
      <c r="L633">
        <f>'DATA DASH'!L633</f>
        <v/>
      </c>
      <c r="M633">
        <f>'DATA DASH'!M633</f>
        <v/>
      </c>
    </row>
    <row r="634">
      <c r="A634">
        <f>'DATA DASH'!A634</f>
        <v/>
      </c>
      <c r="B634">
        <f>'DATA DASH'!B634</f>
        <v/>
      </c>
      <c r="C634">
        <f>'DATA DASH'!C634</f>
        <v/>
      </c>
      <c r="D634">
        <f>'DATA DASH'!D634</f>
        <v/>
      </c>
      <c r="E634">
        <f>'DATA DASH'!E634</f>
        <v/>
      </c>
      <c r="F634">
        <f>'DATA DASH'!F634</f>
        <v/>
      </c>
      <c r="G634">
        <f>'DATA DASH'!G634</f>
        <v/>
      </c>
      <c r="H634">
        <f>'DATA DASH'!H634</f>
        <v/>
      </c>
      <c r="I634">
        <f>'DATA DASH'!I634</f>
        <v/>
      </c>
      <c r="J634">
        <f>'DATA DASH'!J634</f>
        <v/>
      </c>
      <c r="K634">
        <f>'DATA DASH'!K634</f>
        <v/>
      </c>
      <c r="L634">
        <f>'DATA DASH'!L634</f>
        <v/>
      </c>
      <c r="M634">
        <f>'DATA DASH'!M634</f>
        <v/>
      </c>
    </row>
    <row r="635">
      <c r="A635">
        <f>'DATA DASH'!A635</f>
        <v/>
      </c>
      <c r="B635">
        <f>'DATA DASH'!B635</f>
        <v/>
      </c>
      <c r="C635">
        <f>'DATA DASH'!C635</f>
        <v/>
      </c>
      <c r="D635">
        <f>'DATA DASH'!D635</f>
        <v/>
      </c>
      <c r="E635">
        <f>'DATA DASH'!E635</f>
        <v/>
      </c>
      <c r="F635">
        <f>'DATA DASH'!F635</f>
        <v/>
      </c>
      <c r="G635">
        <f>'DATA DASH'!G635</f>
        <v/>
      </c>
      <c r="H635">
        <f>'DATA DASH'!H635</f>
        <v/>
      </c>
      <c r="I635">
        <f>'DATA DASH'!I635</f>
        <v/>
      </c>
      <c r="J635">
        <f>'DATA DASH'!J635</f>
        <v/>
      </c>
      <c r="K635">
        <f>'DATA DASH'!K635</f>
        <v/>
      </c>
      <c r="L635">
        <f>'DATA DASH'!L635</f>
        <v/>
      </c>
      <c r="M635">
        <f>'DATA DASH'!M635</f>
        <v/>
      </c>
    </row>
    <row r="636">
      <c r="A636">
        <f>'DATA DASH'!A636</f>
        <v/>
      </c>
      <c r="B636">
        <f>'DATA DASH'!B636</f>
        <v/>
      </c>
      <c r="C636">
        <f>'DATA DASH'!C636</f>
        <v/>
      </c>
      <c r="D636">
        <f>'DATA DASH'!D636</f>
        <v/>
      </c>
      <c r="E636">
        <f>'DATA DASH'!E636</f>
        <v/>
      </c>
      <c r="F636">
        <f>'DATA DASH'!F636</f>
        <v/>
      </c>
      <c r="G636">
        <f>'DATA DASH'!G636</f>
        <v/>
      </c>
      <c r="H636">
        <f>'DATA DASH'!H636</f>
        <v/>
      </c>
      <c r="I636">
        <f>'DATA DASH'!I636</f>
        <v/>
      </c>
      <c r="J636">
        <f>'DATA DASH'!J636</f>
        <v/>
      </c>
      <c r="K636">
        <f>'DATA DASH'!K636</f>
        <v/>
      </c>
      <c r="L636">
        <f>'DATA DASH'!L636</f>
        <v/>
      </c>
      <c r="M636">
        <f>'DATA DASH'!M636</f>
        <v/>
      </c>
    </row>
    <row r="637">
      <c r="A637">
        <f>'DATA DASH'!A637</f>
        <v/>
      </c>
      <c r="B637">
        <f>'DATA DASH'!B637</f>
        <v/>
      </c>
      <c r="C637">
        <f>'DATA DASH'!C637</f>
        <v/>
      </c>
      <c r="D637">
        <f>'DATA DASH'!D637</f>
        <v/>
      </c>
      <c r="E637">
        <f>'DATA DASH'!E637</f>
        <v/>
      </c>
      <c r="F637">
        <f>'DATA DASH'!F637</f>
        <v/>
      </c>
      <c r="G637">
        <f>'DATA DASH'!G637</f>
        <v/>
      </c>
      <c r="H637">
        <f>'DATA DASH'!H637</f>
        <v/>
      </c>
      <c r="I637">
        <f>'DATA DASH'!I637</f>
        <v/>
      </c>
      <c r="J637">
        <f>'DATA DASH'!J637</f>
        <v/>
      </c>
      <c r="K637">
        <f>'DATA DASH'!K637</f>
        <v/>
      </c>
      <c r="L637">
        <f>'DATA DASH'!L637</f>
        <v/>
      </c>
      <c r="M637">
        <f>'DATA DASH'!M637</f>
        <v/>
      </c>
    </row>
    <row r="638">
      <c r="A638">
        <f>'DATA DASH'!A638</f>
        <v/>
      </c>
      <c r="B638">
        <f>'DATA DASH'!B638</f>
        <v/>
      </c>
      <c r="C638">
        <f>'DATA DASH'!C638</f>
        <v/>
      </c>
      <c r="D638">
        <f>'DATA DASH'!D638</f>
        <v/>
      </c>
      <c r="E638">
        <f>'DATA DASH'!E638</f>
        <v/>
      </c>
      <c r="F638">
        <f>'DATA DASH'!F638</f>
        <v/>
      </c>
      <c r="G638">
        <f>'DATA DASH'!G638</f>
        <v/>
      </c>
      <c r="H638">
        <f>'DATA DASH'!H638</f>
        <v/>
      </c>
      <c r="I638">
        <f>'DATA DASH'!I638</f>
        <v/>
      </c>
      <c r="J638">
        <f>'DATA DASH'!J638</f>
        <v/>
      </c>
      <c r="K638">
        <f>'DATA DASH'!K638</f>
        <v/>
      </c>
      <c r="L638">
        <f>'DATA DASH'!L638</f>
        <v/>
      </c>
      <c r="M638">
        <f>'DATA DASH'!M638</f>
        <v/>
      </c>
    </row>
    <row r="639">
      <c r="A639">
        <f>'DATA DASH'!A639</f>
        <v/>
      </c>
      <c r="B639">
        <f>'DATA DASH'!B639</f>
        <v/>
      </c>
      <c r="C639">
        <f>'DATA DASH'!C639</f>
        <v/>
      </c>
      <c r="D639">
        <f>'DATA DASH'!D639</f>
        <v/>
      </c>
      <c r="E639">
        <f>'DATA DASH'!E639</f>
        <v/>
      </c>
      <c r="F639">
        <f>'DATA DASH'!F639</f>
        <v/>
      </c>
      <c r="G639">
        <f>'DATA DASH'!G639</f>
        <v/>
      </c>
      <c r="H639">
        <f>'DATA DASH'!H639</f>
        <v/>
      </c>
      <c r="I639">
        <f>'DATA DASH'!I639</f>
        <v/>
      </c>
      <c r="J639">
        <f>'DATA DASH'!J639</f>
        <v/>
      </c>
      <c r="K639">
        <f>'DATA DASH'!K639</f>
        <v/>
      </c>
      <c r="L639">
        <f>'DATA DASH'!L639</f>
        <v/>
      </c>
      <c r="M639">
        <f>'DATA DASH'!M639</f>
        <v/>
      </c>
    </row>
    <row r="640">
      <c r="A640">
        <f>'DATA DASH'!A640</f>
        <v/>
      </c>
      <c r="B640">
        <f>'DATA DASH'!B640</f>
        <v/>
      </c>
      <c r="C640">
        <f>'DATA DASH'!C640</f>
        <v/>
      </c>
      <c r="D640">
        <f>'DATA DASH'!D640</f>
        <v/>
      </c>
      <c r="E640">
        <f>'DATA DASH'!E640</f>
        <v/>
      </c>
      <c r="F640">
        <f>'DATA DASH'!F640</f>
        <v/>
      </c>
      <c r="G640">
        <f>'DATA DASH'!G640</f>
        <v/>
      </c>
      <c r="H640">
        <f>'DATA DASH'!H640</f>
        <v/>
      </c>
      <c r="I640">
        <f>'DATA DASH'!I640</f>
        <v/>
      </c>
      <c r="J640">
        <f>'DATA DASH'!J640</f>
        <v/>
      </c>
      <c r="K640">
        <f>'DATA DASH'!K640</f>
        <v/>
      </c>
      <c r="L640">
        <f>'DATA DASH'!L640</f>
        <v/>
      </c>
      <c r="M640">
        <f>'DATA DASH'!M640</f>
        <v/>
      </c>
    </row>
    <row r="641">
      <c r="A641">
        <f>'DATA DASH'!A641</f>
        <v/>
      </c>
      <c r="B641">
        <f>'DATA DASH'!B641</f>
        <v/>
      </c>
      <c r="C641">
        <f>'DATA DASH'!C641</f>
        <v/>
      </c>
      <c r="D641">
        <f>'DATA DASH'!D641</f>
        <v/>
      </c>
      <c r="E641">
        <f>'DATA DASH'!E641</f>
        <v/>
      </c>
      <c r="F641">
        <f>'DATA DASH'!F641</f>
        <v/>
      </c>
      <c r="G641">
        <f>'DATA DASH'!G641</f>
        <v/>
      </c>
      <c r="H641">
        <f>'DATA DASH'!H641</f>
        <v/>
      </c>
      <c r="I641">
        <f>'DATA DASH'!I641</f>
        <v/>
      </c>
      <c r="J641">
        <f>'DATA DASH'!J641</f>
        <v/>
      </c>
      <c r="K641">
        <f>'DATA DASH'!K641</f>
        <v/>
      </c>
      <c r="L641">
        <f>'DATA DASH'!L641</f>
        <v/>
      </c>
      <c r="M641">
        <f>'DATA DASH'!M641</f>
        <v/>
      </c>
    </row>
    <row r="642">
      <c r="A642">
        <f>'DATA DASH'!A642</f>
        <v/>
      </c>
      <c r="B642">
        <f>'DATA DASH'!B642</f>
        <v/>
      </c>
      <c r="C642">
        <f>'DATA DASH'!C642</f>
        <v/>
      </c>
      <c r="D642">
        <f>'DATA DASH'!D642</f>
        <v/>
      </c>
      <c r="E642">
        <f>'DATA DASH'!E642</f>
        <v/>
      </c>
      <c r="F642">
        <f>'DATA DASH'!F642</f>
        <v/>
      </c>
      <c r="G642">
        <f>'DATA DASH'!G642</f>
        <v/>
      </c>
      <c r="H642">
        <f>'DATA DASH'!H642</f>
        <v/>
      </c>
      <c r="I642">
        <f>'DATA DASH'!I642</f>
        <v/>
      </c>
      <c r="J642">
        <f>'DATA DASH'!J642</f>
        <v/>
      </c>
      <c r="K642">
        <f>'DATA DASH'!K642</f>
        <v/>
      </c>
      <c r="L642">
        <f>'DATA DASH'!L642</f>
        <v/>
      </c>
      <c r="M642">
        <f>'DATA DASH'!M642</f>
        <v/>
      </c>
    </row>
    <row r="643">
      <c r="A643">
        <f>'DATA DASH'!A643</f>
        <v/>
      </c>
      <c r="B643">
        <f>'DATA DASH'!B643</f>
        <v/>
      </c>
      <c r="C643">
        <f>'DATA DASH'!C643</f>
        <v/>
      </c>
      <c r="D643">
        <f>'DATA DASH'!D643</f>
        <v/>
      </c>
      <c r="E643">
        <f>'DATA DASH'!E643</f>
        <v/>
      </c>
      <c r="F643">
        <f>'DATA DASH'!F643</f>
        <v/>
      </c>
      <c r="G643">
        <f>'DATA DASH'!G643</f>
        <v/>
      </c>
      <c r="H643">
        <f>'DATA DASH'!H643</f>
        <v/>
      </c>
      <c r="I643">
        <f>'DATA DASH'!I643</f>
        <v/>
      </c>
      <c r="J643">
        <f>'DATA DASH'!J643</f>
        <v/>
      </c>
      <c r="K643">
        <f>'DATA DASH'!K643</f>
        <v/>
      </c>
      <c r="L643">
        <f>'DATA DASH'!L643</f>
        <v/>
      </c>
      <c r="M643">
        <f>'DATA DASH'!M643</f>
        <v/>
      </c>
    </row>
    <row r="644">
      <c r="A644">
        <f>'DATA DASH'!A644</f>
        <v/>
      </c>
      <c r="B644">
        <f>'DATA DASH'!B644</f>
        <v/>
      </c>
      <c r="C644">
        <f>'DATA DASH'!C644</f>
        <v/>
      </c>
      <c r="D644">
        <f>'DATA DASH'!D644</f>
        <v/>
      </c>
      <c r="E644">
        <f>'DATA DASH'!E644</f>
        <v/>
      </c>
      <c r="F644">
        <f>'DATA DASH'!F644</f>
        <v/>
      </c>
      <c r="G644">
        <f>'DATA DASH'!G644</f>
        <v/>
      </c>
      <c r="H644">
        <f>'DATA DASH'!H644</f>
        <v/>
      </c>
      <c r="I644">
        <f>'DATA DASH'!I644</f>
        <v/>
      </c>
      <c r="J644">
        <f>'DATA DASH'!J644</f>
        <v/>
      </c>
      <c r="K644">
        <f>'DATA DASH'!K644</f>
        <v/>
      </c>
      <c r="L644">
        <f>'DATA DASH'!L644</f>
        <v/>
      </c>
      <c r="M644">
        <f>'DATA DASH'!M644</f>
        <v/>
      </c>
    </row>
    <row r="645">
      <c r="A645">
        <f>'DATA DASH'!A645</f>
        <v/>
      </c>
      <c r="B645">
        <f>'DATA DASH'!B645</f>
        <v/>
      </c>
      <c r="C645">
        <f>'DATA DASH'!C645</f>
        <v/>
      </c>
      <c r="D645">
        <f>'DATA DASH'!D645</f>
        <v/>
      </c>
      <c r="E645">
        <f>'DATA DASH'!E645</f>
        <v/>
      </c>
      <c r="F645">
        <f>'DATA DASH'!F645</f>
        <v/>
      </c>
      <c r="G645">
        <f>'DATA DASH'!G645</f>
        <v/>
      </c>
      <c r="H645">
        <f>'DATA DASH'!H645</f>
        <v/>
      </c>
      <c r="I645">
        <f>'DATA DASH'!I645</f>
        <v/>
      </c>
      <c r="J645">
        <f>'DATA DASH'!J645</f>
        <v/>
      </c>
      <c r="K645">
        <f>'DATA DASH'!K645</f>
        <v/>
      </c>
      <c r="L645">
        <f>'DATA DASH'!L645</f>
        <v/>
      </c>
      <c r="M645">
        <f>'DATA DASH'!M645</f>
        <v/>
      </c>
    </row>
    <row r="646">
      <c r="A646">
        <f>'DATA DASH'!A646</f>
        <v/>
      </c>
      <c r="B646">
        <f>'DATA DASH'!B646</f>
        <v/>
      </c>
      <c r="C646">
        <f>'DATA DASH'!C646</f>
        <v/>
      </c>
      <c r="D646">
        <f>'DATA DASH'!D646</f>
        <v/>
      </c>
      <c r="E646">
        <f>'DATA DASH'!E646</f>
        <v/>
      </c>
      <c r="F646">
        <f>'DATA DASH'!F646</f>
        <v/>
      </c>
      <c r="G646">
        <f>'DATA DASH'!G646</f>
        <v/>
      </c>
      <c r="H646">
        <f>'DATA DASH'!H646</f>
        <v/>
      </c>
      <c r="I646">
        <f>'DATA DASH'!I646</f>
        <v/>
      </c>
      <c r="J646">
        <f>'DATA DASH'!J646</f>
        <v/>
      </c>
      <c r="K646">
        <f>'DATA DASH'!K646</f>
        <v/>
      </c>
      <c r="L646">
        <f>'DATA DASH'!L646</f>
        <v/>
      </c>
      <c r="M646">
        <f>'DATA DASH'!M646</f>
        <v/>
      </c>
    </row>
    <row r="647">
      <c r="A647">
        <f>'DATA DASH'!A647</f>
        <v/>
      </c>
      <c r="B647">
        <f>'DATA DASH'!B647</f>
        <v/>
      </c>
      <c r="C647">
        <f>'DATA DASH'!C647</f>
        <v/>
      </c>
      <c r="D647">
        <f>'DATA DASH'!D647</f>
        <v/>
      </c>
      <c r="E647">
        <f>'DATA DASH'!E647</f>
        <v/>
      </c>
      <c r="F647">
        <f>'DATA DASH'!F647</f>
        <v/>
      </c>
      <c r="G647">
        <f>'DATA DASH'!G647</f>
        <v/>
      </c>
      <c r="H647">
        <f>'DATA DASH'!H647</f>
        <v/>
      </c>
      <c r="I647">
        <f>'DATA DASH'!I647</f>
        <v/>
      </c>
      <c r="J647">
        <f>'DATA DASH'!J647</f>
        <v/>
      </c>
      <c r="K647">
        <f>'DATA DASH'!K647</f>
        <v/>
      </c>
      <c r="L647">
        <f>'DATA DASH'!L647</f>
        <v/>
      </c>
      <c r="M647">
        <f>'DATA DASH'!M647</f>
        <v/>
      </c>
    </row>
    <row r="648">
      <c r="A648">
        <f>'DATA DASH'!A648</f>
        <v/>
      </c>
      <c r="B648">
        <f>'DATA DASH'!B648</f>
        <v/>
      </c>
      <c r="C648">
        <f>'DATA DASH'!C648</f>
        <v/>
      </c>
      <c r="D648">
        <f>'DATA DASH'!D648</f>
        <v/>
      </c>
      <c r="E648">
        <f>'DATA DASH'!E648</f>
        <v/>
      </c>
      <c r="F648">
        <f>'DATA DASH'!F648</f>
        <v/>
      </c>
      <c r="G648">
        <f>'DATA DASH'!G648</f>
        <v/>
      </c>
      <c r="H648">
        <f>'DATA DASH'!H648</f>
        <v/>
      </c>
      <c r="I648">
        <f>'DATA DASH'!I648</f>
        <v/>
      </c>
      <c r="J648">
        <f>'DATA DASH'!J648</f>
        <v/>
      </c>
      <c r="K648">
        <f>'DATA DASH'!K648</f>
        <v/>
      </c>
      <c r="L648">
        <f>'DATA DASH'!L648</f>
        <v/>
      </c>
      <c r="M648">
        <f>'DATA DASH'!M648</f>
        <v/>
      </c>
    </row>
    <row r="649">
      <c r="A649">
        <f>'DATA DASH'!A649</f>
        <v/>
      </c>
      <c r="B649">
        <f>'DATA DASH'!B649</f>
        <v/>
      </c>
      <c r="C649">
        <f>'DATA DASH'!C649</f>
        <v/>
      </c>
      <c r="D649">
        <f>'DATA DASH'!D649</f>
        <v/>
      </c>
      <c r="E649">
        <f>'DATA DASH'!E649</f>
        <v/>
      </c>
      <c r="F649">
        <f>'DATA DASH'!F649</f>
        <v/>
      </c>
      <c r="G649">
        <f>'DATA DASH'!G649</f>
        <v/>
      </c>
      <c r="H649">
        <f>'DATA DASH'!H649</f>
        <v/>
      </c>
      <c r="I649">
        <f>'DATA DASH'!I649</f>
        <v/>
      </c>
      <c r="J649">
        <f>'DATA DASH'!J649</f>
        <v/>
      </c>
      <c r="K649">
        <f>'DATA DASH'!K649</f>
        <v/>
      </c>
      <c r="L649">
        <f>'DATA DASH'!L649</f>
        <v/>
      </c>
      <c r="M649">
        <f>'DATA DASH'!M649</f>
        <v/>
      </c>
    </row>
    <row r="650">
      <c r="A650">
        <f>'DATA DASH'!A650</f>
        <v/>
      </c>
      <c r="B650">
        <f>'DATA DASH'!B650</f>
        <v/>
      </c>
      <c r="C650">
        <f>'DATA DASH'!C650</f>
        <v/>
      </c>
      <c r="D650">
        <f>'DATA DASH'!D650</f>
        <v/>
      </c>
      <c r="E650">
        <f>'DATA DASH'!E650</f>
        <v/>
      </c>
      <c r="F650">
        <f>'DATA DASH'!F650</f>
        <v/>
      </c>
      <c r="G650">
        <f>'DATA DASH'!G650</f>
        <v/>
      </c>
      <c r="H650">
        <f>'DATA DASH'!H650</f>
        <v/>
      </c>
      <c r="I650">
        <f>'DATA DASH'!I650</f>
        <v/>
      </c>
      <c r="J650">
        <f>'DATA DASH'!J650</f>
        <v/>
      </c>
      <c r="K650">
        <f>'DATA DASH'!K650</f>
        <v/>
      </c>
      <c r="L650">
        <f>'DATA DASH'!L650</f>
        <v/>
      </c>
      <c r="M650">
        <f>'DATA DASH'!M650</f>
        <v/>
      </c>
    </row>
    <row r="651">
      <c r="A651">
        <f>'DATA DASH'!A651</f>
        <v/>
      </c>
      <c r="B651">
        <f>'DATA DASH'!B651</f>
        <v/>
      </c>
      <c r="C651">
        <f>'DATA DASH'!C651</f>
        <v/>
      </c>
      <c r="D651">
        <f>'DATA DASH'!D651</f>
        <v/>
      </c>
      <c r="E651">
        <f>'DATA DASH'!E651</f>
        <v/>
      </c>
      <c r="F651">
        <f>'DATA DASH'!F651</f>
        <v/>
      </c>
      <c r="G651">
        <f>'DATA DASH'!G651</f>
        <v/>
      </c>
      <c r="H651">
        <f>'DATA DASH'!H651</f>
        <v/>
      </c>
      <c r="I651">
        <f>'DATA DASH'!I651</f>
        <v/>
      </c>
      <c r="J651">
        <f>'DATA DASH'!J651</f>
        <v/>
      </c>
      <c r="K651">
        <f>'DATA DASH'!K651</f>
        <v/>
      </c>
      <c r="L651">
        <f>'DATA DASH'!L651</f>
        <v/>
      </c>
      <c r="M651">
        <f>'DATA DASH'!M651</f>
        <v/>
      </c>
    </row>
    <row r="652">
      <c r="A652">
        <f>'DATA DASH'!A652</f>
        <v/>
      </c>
      <c r="B652">
        <f>'DATA DASH'!B652</f>
        <v/>
      </c>
      <c r="C652">
        <f>'DATA DASH'!C652</f>
        <v/>
      </c>
      <c r="D652">
        <f>'DATA DASH'!D652</f>
        <v/>
      </c>
      <c r="E652">
        <f>'DATA DASH'!E652</f>
        <v/>
      </c>
      <c r="F652">
        <f>'DATA DASH'!F652</f>
        <v/>
      </c>
      <c r="G652">
        <f>'DATA DASH'!G652</f>
        <v/>
      </c>
      <c r="H652">
        <f>'DATA DASH'!H652</f>
        <v/>
      </c>
      <c r="I652">
        <f>'DATA DASH'!I652</f>
        <v/>
      </c>
      <c r="J652">
        <f>'DATA DASH'!J652</f>
        <v/>
      </c>
      <c r="K652">
        <f>'DATA DASH'!K652</f>
        <v/>
      </c>
      <c r="L652">
        <f>'DATA DASH'!L652</f>
        <v/>
      </c>
      <c r="M652">
        <f>'DATA DASH'!M652</f>
        <v/>
      </c>
    </row>
    <row r="653">
      <c r="A653">
        <f>'DATA DASH'!A653</f>
        <v/>
      </c>
      <c r="B653">
        <f>'DATA DASH'!B653</f>
        <v/>
      </c>
      <c r="C653">
        <f>'DATA DASH'!C653</f>
        <v/>
      </c>
      <c r="D653">
        <f>'DATA DASH'!D653</f>
        <v/>
      </c>
      <c r="E653">
        <f>'DATA DASH'!E653</f>
        <v/>
      </c>
      <c r="F653">
        <f>'DATA DASH'!F653</f>
        <v/>
      </c>
      <c r="G653">
        <f>'DATA DASH'!G653</f>
        <v/>
      </c>
      <c r="H653">
        <f>'DATA DASH'!H653</f>
        <v/>
      </c>
      <c r="I653">
        <f>'DATA DASH'!I653</f>
        <v/>
      </c>
      <c r="J653">
        <f>'DATA DASH'!J653</f>
        <v/>
      </c>
      <c r="K653">
        <f>'DATA DASH'!K653</f>
        <v/>
      </c>
      <c r="L653">
        <f>'DATA DASH'!L653</f>
        <v/>
      </c>
      <c r="M653">
        <f>'DATA DASH'!M653</f>
        <v/>
      </c>
    </row>
    <row r="654">
      <c r="A654">
        <f>'DATA DASH'!A654</f>
        <v/>
      </c>
      <c r="B654">
        <f>'DATA DASH'!B654</f>
        <v/>
      </c>
      <c r="C654">
        <f>'DATA DASH'!C654</f>
        <v/>
      </c>
      <c r="D654">
        <f>'DATA DASH'!D654</f>
        <v/>
      </c>
      <c r="E654">
        <f>'DATA DASH'!E654</f>
        <v/>
      </c>
      <c r="F654">
        <f>'DATA DASH'!F654</f>
        <v/>
      </c>
      <c r="G654">
        <f>'DATA DASH'!G654</f>
        <v/>
      </c>
      <c r="H654">
        <f>'DATA DASH'!H654</f>
        <v/>
      </c>
      <c r="I654">
        <f>'DATA DASH'!I654</f>
        <v/>
      </c>
      <c r="J654">
        <f>'DATA DASH'!J654</f>
        <v/>
      </c>
      <c r="K654">
        <f>'DATA DASH'!K654</f>
        <v/>
      </c>
      <c r="L654">
        <f>'DATA DASH'!L654</f>
        <v/>
      </c>
      <c r="M654">
        <f>'DATA DASH'!M654</f>
        <v/>
      </c>
    </row>
    <row r="655">
      <c r="A655">
        <f>'DATA DASH'!A655</f>
        <v/>
      </c>
      <c r="B655">
        <f>'DATA DASH'!B655</f>
        <v/>
      </c>
      <c r="C655">
        <f>'DATA DASH'!C655</f>
        <v/>
      </c>
      <c r="D655">
        <f>'DATA DASH'!D655</f>
        <v/>
      </c>
      <c r="E655">
        <f>'DATA DASH'!E655</f>
        <v/>
      </c>
      <c r="F655">
        <f>'DATA DASH'!F655</f>
        <v/>
      </c>
      <c r="G655">
        <f>'DATA DASH'!G655</f>
        <v/>
      </c>
      <c r="H655">
        <f>'DATA DASH'!H655</f>
        <v/>
      </c>
      <c r="I655">
        <f>'DATA DASH'!I655</f>
        <v/>
      </c>
      <c r="J655">
        <f>'DATA DASH'!J655</f>
        <v/>
      </c>
      <c r="K655">
        <f>'DATA DASH'!K655</f>
        <v/>
      </c>
      <c r="L655">
        <f>'DATA DASH'!L655</f>
        <v/>
      </c>
      <c r="M655">
        <f>'DATA DASH'!M655</f>
        <v/>
      </c>
    </row>
    <row r="656">
      <c r="A656">
        <f>'DATA DASH'!A656</f>
        <v/>
      </c>
      <c r="B656">
        <f>'DATA DASH'!B656</f>
        <v/>
      </c>
      <c r="C656">
        <f>'DATA DASH'!C656</f>
        <v/>
      </c>
      <c r="D656">
        <f>'DATA DASH'!D656</f>
        <v/>
      </c>
      <c r="E656">
        <f>'DATA DASH'!E656</f>
        <v/>
      </c>
      <c r="F656">
        <f>'DATA DASH'!F656</f>
        <v/>
      </c>
      <c r="G656">
        <f>'DATA DASH'!G656</f>
        <v/>
      </c>
      <c r="H656">
        <f>'DATA DASH'!H656</f>
        <v/>
      </c>
      <c r="I656">
        <f>'DATA DASH'!I656</f>
        <v/>
      </c>
      <c r="J656">
        <f>'DATA DASH'!J656</f>
        <v/>
      </c>
      <c r="K656">
        <f>'DATA DASH'!K656</f>
        <v/>
      </c>
      <c r="L656">
        <f>'DATA DASH'!L656</f>
        <v/>
      </c>
      <c r="M656">
        <f>'DATA DASH'!M656</f>
        <v/>
      </c>
    </row>
    <row r="657">
      <c r="A657">
        <f>'DATA DASH'!A657</f>
        <v/>
      </c>
      <c r="B657">
        <f>'DATA DASH'!B657</f>
        <v/>
      </c>
      <c r="C657">
        <f>'DATA DASH'!C657</f>
        <v/>
      </c>
      <c r="D657">
        <f>'DATA DASH'!D657</f>
        <v/>
      </c>
      <c r="E657">
        <f>'DATA DASH'!E657</f>
        <v/>
      </c>
      <c r="F657">
        <f>'DATA DASH'!F657</f>
        <v/>
      </c>
      <c r="G657">
        <f>'DATA DASH'!G657</f>
        <v/>
      </c>
      <c r="H657">
        <f>'DATA DASH'!H657</f>
        <v/>
      </c>
      <c r="I657">
        <f>'DATA DASH'!I657</f>
        <v/>
      </c>
      <c r="J657">
        <f>'DATA DASH'!J657</f>
        <v/>
      </c>
      <c r="K657">
        <f>'DATA DASH'!K657</f>
        <v/>
      </c>
      <c r="L657">
        <f>'DATA DASH'!L657</f>
        <v/>
      </c>
      <c r="M657">
        <f>'DATA DASH'!M657</f>
        <v/>
      </c>
    </row>
    <row r="658">
      <c r="A658">
        <f>'DATA DASH'!A658</f>
        <v/>
      </c>
      <c r="B658">
        <f>'DATA DASH'!B658</f>
        <v/>
      </c>
      <c r="C658">
        <f>'DATA DASH'!C658</f>
        <v/>
      </c>
      <c r="D658">
        <f>'DATA DASH'!D658</f>
        <v/>
      </c>
      <c r="E658">
        <f>'DATA DASH'!E658</f>
        <v/>
      </c>
      <c r="F658">
        <f>'DATA DASH'!F658</f>
        <v/>
      </c>
      <c r="G658">
        <f>'DATA DASH'!G658</f>
        <v/>
      </c>
      <c r="H658">
        <f>'DATA DASH'!H658</f>
        <v/>
      </c>
      <c r="I658">
        <f>'DATA DASH'!I658</f>
        <v/>
      </c>
      <c r="J658">
        <f>'DATA DASH'!J658</f>
        <v/>
      </c>
      <c r="K658">
        <f>'DATA DASH'!K658</f>
        <v/>
      </c>
      <c r="L658">
        <f>'DATA DASH'!L658</f>
        <v/>
      </c>
      <c r="M658">
        <f>'DATA DASH'!M658</f>
        <v/>
      </c>
    </row>
    <row r="659">
      <c r="A659">
        <f>'DATA DASH'!A659</f>
        <v/>
      </c>
      <c r="B659">
        <f>'DATA DASH'!B659</f>
        <v/>
      </c>
      <c r="C659">
        <f>'DATA DASH'!C659</f>
        <v/>
      </c>
      <c r="D659">
        <f>'DATA DASH'!D659</f>
        <v/>
      </c>
      <c r="E659">
        <f>'DATA DASH'!E659</f>
        <v/>
      </c>
      <c r="F659">
        <f>'DATA DASH'!F659</f>
        <v/>
      </c>
      <c r="G659">
        <f>'DATA DASH'!G659</f>
        <v/>
      </c>
      <c r="H659">
        <f>'DATA DASH'!H659</f>
        <v/>
      </c>
      <c r="I659">
        <f>'DATA DASH'!I659</f>
        <v/>
      </c>
      <c r="J659">
        <f>'DATA DASH'!J659</f>
        <v/>
      </c>
      <c r="K659">
        <f>'DATA DASH'!K659</f>
        <v/>
      </c>
      <c r="L659">
        <f>'DATA DASH'!L659</f>
        <v/>
      </c>
      <c r="M659">
        <f>'DATA DASH'!M659</f>
        <v/>
      </c>
    </row>
    <row r="660">
      <c r="A660">
        <f>'DATA DASH'!A660</f>
        <v/>
      </c>
      <c r="B660">
        <f>'DATA DASH'!B660</f>
        <v/>
      </c>
      <c r="C660">
        <f>'DATA DASH'!C660</f>
        <v/>
      </c>
      <c r="D660">
        <f>'DATA DASH'!D660</f>
        <v/>
      </c>
      <c r="E660">
        <f>'DATA DASH'!E660</f>
        <v/>
      </c>
      <c r="F660">
        <f>'DATA DASH'!F660</f>
        <v/>
      </c>
      <c r="G660">
        <f>'DATA DASH'!G660</f>
        <v/>
      </c>
      <c r="H660">
        <f>'DATA DASH'!H660</f>
        <v/>
      </c>
      <c r="I660">
        <f>'DATA DASH'!I660</f>
        <v/>
      </c>
      <c r="J660">
        <f>'DATA DASH'!J660</f>
        <v/>
      </c>
      <c r="K660">
        <f>'DATA DASH'!K660</f>
        <v/>
      </c>
      <c r="L660">
        <f>'DATA DASH'!L660</f>
        <v/>
      </c>
      <c r="M660">
        <f>'DATA DASH'!M660</f>
        <v/>
      </c>
    </row>
    <row r="661">
      <c r="A661">
        <f>'DATA DASH'!A661</f>
        <v/>
      </c>
      <c r="B661">
        <f>'DATA DASH'!B661</f>
        <v/>
      </c>
      <c r="C661">
        <f>'DATA DASH'!C661</f>
        <v/>
      </c>
      <c r="D661">
        <f>'DATA DASH'!D661</f>
        <v/>
      </c>
      <c r="E661">
        <f>'DATA DASH'!E661</f>
        <v/>
      </c>
      <c r="F661">
        <f>'DATA DASH'!F661</f>
        <v/>
      </c>
      <c r="G661">
        <f>'DATA DASH'!G661</f>
        <v/>
      </c>
      <c r="H661">
        <f>'DATA DASH'!H661</f>
        <v/>
      </c>
      <c r="I661">
        <f>'DATA DASH'!I661</f>
        <v/>
      </c>
      <c r="J661">
        <f>'DATA DASH'!J661</f>
        <v/>
      </c>
      <c r="K661">
        <f>'DATA DASH'!K661</f>
        <v/>
      </c>
      <c r="L661">
        <f>'DATA DASH'!L661</f>
        <v/>
      </c>
      <c r="M661">
        <f>'DATA DASH'!M661</f>
        <v/>
      </c>
    </row>
    <row r="662">
      <c r="A662">
        <f>'DATA DASH'!A662</f>
        <v/>
      </c>
      <c r="B662">
        <f>'DATA DASH'!B662</f>
        <v/>
      </c>
      <c r="C662">
        <f>'DATA DASH'!C662</f>
        <v/>
      </c>
      <c r="D662">
        <f>'DATA DASH'!D662</f>
        <v/>
      </c>
      <c r="E662">
        <f>'DATA DASH'!E662</f>
        <v/>
      </c>
      <c r="F662">
        <f>'DATA DASH'!F662</f>
        <v/>
      </c>
      <c r="G662">
        <f>'DATA DASH'!G662</f>
        <v/>
      </c>
      <c r="H662">
        <f>'DATA DASH'!H662</f>
        <v/>
      </c>
      <c r="I662">
        <f>'DATA DASH'!I662</f>
        <v/>
      </c>
      <c r="J662">
        <f>'DATA DASH'!J662</f>
        <v/>
      </c>
      <c r="K662">
        <f>'DATA DASH'!K662</f>
        <v/>
      </c>
      <c r="L662">
        <f>'DATA DASH'!L662</f>
        <v/>
      </c>
      <c r="M662">
        <f>'DATA DASH'!M662</f>
        <v/>
      </c>
    </row>
    <row r="663">
      <c r="A663">
        <f>'DATA DASH'!A663</f>
        <v/>
      </c>
      <c r="B663">
        <f>'DATA DASH'!B663</f>
        <v/>
      </c>
      <c r="C663">
        <f>'DATA DASH'!C663</f>
        <v/>
      </c>
      <c r="D663">
        <f>'DATA DASH'!D663</f>
        <v/>
      </c>
      <c r="E663">
        <f>'DATA DASH'!E663</f>
        <v/>
      </c>
      <c r="F663">
        <f>'DATA DASH'!F663</f>
        <v/>
      </c>
      <c r="G663">
        <f>'DATA DASH'!G663</f>
        <v/>
      </c>
      <c r="H663">
        <f>'DATA DASH'!H663</f>
        <v/>
      </c>
      <c r="I663">
        <f>'DATA DASH'!I663</f>
        <v/>
      </c>
      <c r="J663">
        <f>'DATA DASH'!J663</f>
        <v/>
      </c>
      <c r="K663">
        <f>'DATA DASH'!K663</f>
        <v/>
      </c>
      <c r="L663">
        <f>'DATA DASH'!L663</f>
        <v/>
      </c>
      <c r="M663">
        <f>'DATA DASH'!M663</f>
        <v/>
      </c>
    </row>
    <row r="664">
      <c r="A664">
        <f>'DATA DASH'!A664</f>
        <v/>
      </c>
      <c r="B664">
        <f>'DATA DASH'!B664</f>
        <v/>
      </c>
      <c r="C664">
        <f>'DATA DASH'!C664</f>
        <v/>
      </c>
      <c r="D664">
        <f>'DATA DASH'!D664</f>
        <v/>
      </c>
      <c r="E664">
        <f>'DATA DASH'!E664</f>
        <v/>
      </c>
      <c r="F664">
        <f>'DATA DASH'!F664</f>
        <v/>
      </c>
      <c r="G664">
        <f>'DATA DASH'!G664</f>
        <v/>
      </c>
      <c r="H664">
        <f>'DATA DASH'!H664</f>
        <v/>
      </c>
      <c r="I664">
        <f>'DATA DASH'!I664</f>
        <v/>
      </c>
      <c r="J664">
        <f>'DATA DASH'!J664</f>
        <v/>
      </c>
      <c r="K664">
        <f>'DATA DASH'!K664</f>
        <v/>
      </c>
      <c r="L664">
        <f>'DATA DASH'!L664</f>
        <v/>
      </c>
      <c r="M664">
        <f>'DATA DASH'!M664</f>
        <v/>
      </c>
    </row>
    <row r="665">
      <c r="A665">
        <f>'DATA DASH'!A665</f>
        <v/>
      </c>
      <c r="B665">
        <f>'DATA DASH'!B665</f>
        <v/>
      </c>
      <c r="C665">
        <f>'DATA DASH'!C665</f>
        <v/>
      </c>
      <c r="D665">
        <f>'DATA DASH'!D665</f>
        <v/>
      </c>
      <c r="E665">
        <f>'DATA DASH'!E665</f>
        <v/>
      </c>
      <c r="F665">
        <f>'DATA DASH'!F665</f>
        <v/>
      </c>
      <c r="G665">
        <f>'DATA DASH'!G665</f>
        <v/>
      </c>
      <c r="H665">
        <f>'DATA DASH'!H665</f>
        <v/>
      </c>
      <c r="I665">
        <f>'DATA DASH'!I665</f>
        <v/>
      </c>
      <c r="J665">
        <f>'DATA DASH'!J665</f>
        <v/>
      </c>
      <c r="K665">
        <f>'DATA DASH'!K665</f>
        <v/>
      </c>
      <c r="L665">
        <f>'DATA DASH'!L665</f>
        <v/>
      </c>
      <c r="M665">
        <f>'DATA DASH'!M665</f>
        <v/>
      </c>
    </row>
    <row r="666">
      <c r="A666">
        <f>'DATA DASH'!A666</f>
        <v/>
      </c>
      <c r="B666">
        <f>'DATA DASH'!B666</f>
        <v/>
      </c>
      <c r="C666">
        <f>'DATA DASH'!C666</f>
        <v/>
      </c>
      <c r="D666">
        <f>'DATA DASH'!D666</f>
        <v/>
      </c>
      <c r="E666">
        <f>'DATA DASH'!E666</f>
        <v/>
      </c>
      <c r="F666">
        <f>'DATA DASH'!F666</f>
        <v/>
      </c>
      <c r="G666">
        <f>'DATA DASH'!G666</f>
        <v/>
      </c>
      <c r="H666">
        <f>'DATA DASH'!H666</f>
        <v/>
      </c>
      <c r="I666">
        <f>'DATA DASH'!I666</f>
        <v/>
      </c>
      <c r="J666">
        <f>'DATA DASH'!J666</f>
        <v/>
      </c>
      <c r="K666">
        <f>'DATA DASH'!K666</f>
        <v/>
      </c>
      <c r="L666">
        <f>'DATA DASH'!L666</f>
        <v/>
      </c>
      <c r="M666">
        <f>'DATA DASH'!M666</f>
        <v/>
      </c>
    </row>
    <row r="667">
      <c r="A667">
        <f>'DATA DASH'!A667</f>
        <v/>
      </c>
      <c r="B667">
        <f>'DATA DASH'!B667</f>
        <v/>
      </c>
      <c r="C667">
        <f>'DATA DASH'!C667</f>
        <v/>
      </c>
      <c r="D667">
        <f>'DATA DASH'!D667</f>
        <v/>
      </c>
      <c r="E667">
        <f>'DATA DASH'!E667</f>
        <v/>
      </c>
      <c r="F667">
        <f>'DATA DASH'!F667</f>
        <v/>
      </c>
      <c r="G667">
        <f>'DATA DASH'!G667</f>
        <v/>
      </c>
      <c r="H667">
        <f>'DATA DASH'!H667</f>
        <v/>
      </c>
      <c r="I667">
        <f>'DATA DASH'!I667</f>
        <v/>
      </c>
      <c r="J667">
        <f>'DATA DASH'!J667</f>
        <v/>
      </c>
      <c r="K667">
        <f>'DATA DASH'!K667</f>
        <v/>
      </c>
      <c r="L667">
        <f>'DATA DASH'!L667</f>
        <v/>
      </c>
      <c r="M667">
        <f>'DATA DASH'!M667</f>
        <v/>
      </c>
    </row>
    <row r="668">
      <c r="A668">
        <f>'DATA DASH'!A668</f>
        <v/>
      </c>
      <c r="B668">
        <f>'DATA DASH'!B668</f>
        <v/>
      </c>
      <c r="C668">
        <f>'DATA DASH'!C668</f>
        <v/>
      </c>
      <c r="D668">
        <f>'DATA DASH'!D668</f>
        <v/>
      </c>
      <c r="E668">
        <f>'DATA DASH'!E668</f>
        <v/>
      </c>
      <c r="F668">
        <f>'DATA DASH'!F668</f>
        <v/>
      </c>
      <c r="G668">
        <f>'DATA DASH'!G668</f>
        <v/>
      </c>
      <c r="H668">
        <f>'DATA DASH'!H668</f>
        <v/>
      </c>
      <c r="I668">
        <f>'DATA DASH'!I668</f>
        <v/>
      </c>
      <c r="J668">
        <f>'DATA DASH'!J668</f>
        <v/>
      </c>
      <c r="K668">
        <f>'DATA DASH'!K668</f>
        <v/>
      </c>
      <c r="L668">
        <f>'DATA DASH'!L668</f>
        <v/>
      </c>
      <c r="M668">
        <f>'DATA DASH'!M668</f>
        <v/>
      </c>
    </row>
    <row r="669">
      <c r="A669">
        <f>'DATA DASH'!A669</f>
        <v/>
      </c>
      <c r="B669">
        <f>'DATA DASH'!B669</f>
        <v/>
      </c>
      <c r="C669">
        <f>'DATA DASH'!C669</f>
        <v/>
      </c>
      <c r="D669">
        <f>'DATA DASH'!D669</f>
        <v/>
      </c>
      <c r="E669">
        <f>'DATA DASH'!E669</f>
        <v/>
      </c>
      <c r="F669">
        <f>'DATA DASH'!F669</f>
        <v/>
      </c>
      <c r="G669">
        <f>'DATA DASH'!G669</f>
        <v/>
      </c>
      <c r="H669">
        <f>'DATA DASH'!H669</f>
        <v/>
      </c>
      <c r="I669">
        <f>'DATA DASH'!I669</f>
        <v/>
      </c>
      <c r="J669">
        <f>'DATA DASH'!J669</f>
        <v/>
      </c>
      <c r="K669">
        <f>'DATA DASH'!K669</f>
        <v/>
      </c>
      <c r="L669">
        <f>'DATA DASH'!L669</f>
        <v/>
      </c>
      <c r="M669">
        <f>'DATA DASH'!M669</f>
        <v/>
      </c>
    </row>
    <row r="670">
      <c r="A670">
        <f>'DATA DASH'!A670</f>
        <v/>
      </c>
      <c r="B670">
        <f>'DATA DASH'!B670</f>
        <v/>
      </c>
      <c r="C670">
        <f>'DATA DASH'!C670</f>
        <v/>
      </c>
      <c r="D670">
        <f>'DATA DASH'!D670</f>
        <v/>
      </c>
      <c r="E670">
        <f>'DATA DASH'!E670</f>
        <v/>
      </c>
      <c r="F670">
        <f>'DATA DASH'!F670</f>
        <v/>
      </c>
      <c r="G670">
        <f>'DATA DASH'!G670</f>
        <v/>
      </c>
      <c r="H670">
        <f>'DATA DASH'!H670</f>
        <v/>
      </c>
      <c r="I670">
        <f>'DATA DASH'!I670</f>
        <v/>
      </c>
      <c r="J670">
        <f>'DATA DASH'!J670</f>
        <v/>
      </c>
      <c r="K670">
        <f>'DATA DASH'!K670</f>
        <v/>
      </c>
      <c r="L670">
        <f>'DATA DASH'!L670</f>
        <v/>
      </c>
      <c r="M670">
        <f>'DATA DASH'!M670</f>
        <v/>
      </c>
    </row>
    <row r="671">
      <c r="A671">
        <f>'DATA DASH'!A671</f>
        <v/>
      </c>
      <c r="B671">
        <f>'DATA DASH'!B671</f>
        <v/>
      </c>
      <c r="C671">
        <f>'DATA DASH'!C671</f>
        <v/>
      </c>
      <c r="D671">
        <f>'DATA DASH'!D671</f>
        <v/>
      </c>
      <c r="E671">
        <f>'DATA DASH'!E671</f>
        <v/>
      </c>
      <c r="F671">
        <f>'DATA DASH'!F671</f>
        <v/>
      </c>
      <c r="G671">
        <f>'DATA DASH'!G671</f>
        <v/>
      </c>
      <c r="H671">
        <f>'DATA DASH'!H671</f>
        <v/>
      </c>
      <c r="I671">
        <f>'DATA DASH'!I671</f>
        <v/>
      </c>
      <c r="J671">
        <f>'DATA DASH'!J671</f>
        <v/>
      </c>
      <c r="K671">
        <f>'DATA DASH'!K671</f>
        <v/>
      </c>
      <c r="L671">
        <f>'DATA DASH'!L671</f>
        <v/>
      </c>
      <c r="M671">
        <f>'DATA DASH'!M671</f>
        <v/>
      </c>
    </row>
    <row r="672">
      <c r="A672">
        <f>'DATA DASH'!A672</f>
        <v/>
      </c>
      <c r="B672">
        <f>'DATA DASH'!B672</f>
        <v/>
      </c>
      <c r="C672">
        <f>'DATA DASH'!C672</f>
        <v/>
      </c>
      <c r="D672">
        <f>'DATA DASH'!D672</f>
        <v/>
      </c>
      <c r="E672">
        <f>'DATA DASH'!E672</f>
        <v/>
      </c>
      <c r="F672">
        <f>'DATA DASH'!F672</f>
        <v/>
      </c>
      <c r="G672">
        <f>'DATA DASH'!G672</f>
        <v/>
      </c>
      <c r="H672">
        <f>'DATA DASH'!H672</f>
        <v/>
      </c>
      <c r="I672">
        <f>'DATA DASH'!I672</f>
        <v/>
      </c>
      <c r="J672">
        <f>'DATA DASH'!J672</f>
        <v/>
      </c>
      <c r="K672">
        <f>'DATA DASH'!K672</f>
        <v/>
      </c>
      <c r="L672">
        <f>'DATA DASH'!L672</f>
        <v/>
      </c>
      <c r="M672">
        <f>'DATA DASH'!M672</f>
        <v/>
      </c>
    </row>
    <row r="673">
      <c r="A673">
        <f>'DATA DASH'!A673</f>
        <v/>
      </c>
      <c r="B673">
        <f>'DATA DASH'!B673</f>
        <v/>
      </c>
      <c r="C673">
        <f>'DATA DASH'!C673</f>
        <v/>
      </c>
      <c r="D673">
        <f>'DATA DASH'!D673</f>
        <v/>
      </c>
      <c r="E673">
        <f>'DATA DASH'!E673</f>
        <v/>
      </c>
      <c r="F673">
        <f>'DATA DASH'!F673</f>
        <v/>
      </c>
      <c r="G673">
        <f>'DATA DASH'!G673</f>
        <v/>
      </c>
      <c r="H673">
        <f>'DATA DASH'!H673</f>
        <v/>
      </c>
      <c r="I673">
        <f>'DATA DASH'!I673</f>
        <v/>
      </c>
      <c r="J673">
        <f>'DATA DASH'!J673</f>
        <v/>
      </c>
      <c r="K673">
        <f>'DATA DASH'!K673</f>
        <v/>
      </c>
      <c r="L673">
        <f>'DATA DASH'!L673</f>
        <v/>
      </c>
      <c r="M673">
        <f>'DATA DASH'!M673</f>
        <v/>
      </c>
    </row>
    <row r="674">
      <c r="A674">
        <f>'DATA DASH'!A674</f>
        <v/>
      </c>
      <c r="B674">
        <f>'DATA DASH'!B674</f>
        <v/>
      </c>
      <c r="C674">
        <f>'DATA DASH'!C674</f>
        <v/>
      </c>
      <c r="D674">
        <f>'DATA DASH'!D674</f>
        <v/>
      </c>
      <c r="E674">
        <f>'DATA DASH'!E674</f>
        <v/>
      </c>
      <c r="F674">
        <f>'DATA DASH'!F674</f>
        <v/>
      </c>
      <c r="G674">
        <f>'DATA DASH'!G674</f>
        <v/>
      </c>
      <c r="H674">
        <f>'DATA DASH'!H674</f>
        <v/>
      </c>
      <c r="I674">
        <f>'DATA DASH'!I674</f>
        <v/>
      </c>
      <c r="J674">
        <f>'DATA DASH'!J674</f>
        <v/>
      </c>
      <c r="K674">
        <f>'DATA DASH'!K674</f>
        <v/>
      </c>
      <c r="L674">
        <f>'DATA DASH'!L674</f>
        <v/>
      </c>
      <c r="M674">
        <f>'DATA DASH'!M674</f>
        <v/>
      </c>
    </row>
    <row r="675">
      <c r="A675">
        <f>'DATA DASH'!A675</f>
        <v/>
      </c>
      <c r="B675">
        <f>'DATA DASH'!B675</f>
        <v/>
      </c>
      <c r="C675">
        <f>'DATA DASH'!C675</f>
        <v/>
      </c>
      <c r="D675">
        <f>'DATA DASH'!D675</f>
        <v/>
      </c>
      <c r="E675">
        <f>'DATA DASH'!E675</f>
        <v/>
      </c>
      <c r="F675">
        <f>'DATA DASH'!F675</f>
        <v/>
      </c>
      <c r="G675">
        <f>'DATA DASH'!G675</f>
        <v/>
      </c>
      <c r="H675">
        <f>'DATA DASH'!H675</f>
        <v/>
      </c>
      <c r="I675">
        <f>'DATA DASH'!I675</f>
        <v/>
      </c>
      <c r="J675">
        <f>'DATA DASH'!J675</f>
        <v/>
      </c>
      <c r="K675">
        <f>'DATA DASH'!K675</f>
        <v/>
      </c>
      <c r="L675">
        <f>'DATA DASH'!L675</f>
        <v/>
      </c>
      <c r="M675">
        <f>'DATA DASH'!M675</f>
        <v/>
      </c>
    </row>
    <row r="676">
      <c r="A676">
        <f>'DATA DASH'!A676</f>
        <v/>
      </c>
      <c r="B676">
        <f>'DATA DASH'!B676</f>
        <v/>
      </c>
      <c r="C676">
        <f>'DATA DASH'!C676</f>
        <v/>
      </c>
      <c r="D676">
        <f>'DATA DASH'!D676</f>
        <v/>
      </c>
      <c r="E676">
        <f>'DATA DASH'!E676</f>
        <v/>
      </c>
      <c r="F676">
        <f>'DATA DASH'!F676</f>
        <v/>
      </c>
      <c r="G676">
        <f>'DATA DASH'!G676</f>
        <v/>
      </c>
      <c r="H676">
        <f>'DATA DASH'!H676</f>
        <v/>
      </c>
      <c r="I676">
        <f>'DATA DASH'!I676</f>
        <v/>
      </c>
      <c r="J676">
        <f>'DATA DASH'!J676</f>
        <v/>
      </c>
      <c r="K676">
        <f>'DATA DASH'!K676</f>
        <v/>
      </c>
      <c r="L676">
        <f>'DATA DASH'!L676</f>
        <v/>
      </c>
      <c r="M676">
        <f>'DATA DASH'!M676</f>
        <v/>
      </c>
    </row>
    <row r="677">
      <c r="A677">
        <f>'DATA DASH'!A677</f>
        <v/>
      </c>
      <c r="B677">
        <f>'DATA DASH'!B677</f>
        <v/>
      </c>
      <c r="C677">
        <f>'DATA DASH'!C677</f>
        <v/>
      </c>
      <c r="D677">
        <f>'DATA DASH'!D677</f>
        <v/>
      </c>
      <c r="E677">
        <f>'DATA DASH'!E677</f>
        <v/>
      </c>
      <c r="F677">
        <f>'DATA DASH'!F677</f>
        <v/>
      </c>
      <c r="G677">
        <f>'DATA DASH'!G677</f>
        <v/>
      </c>
      <c r="H677">
        <f>'DATA DASH'!H677</f>
        <v/>
      </c>
      <c r="I677">
        <f>'DATA DASH'!I677</f>
        <v/>
      </c>
      <c r="J677">
        <f>'DATA DASH'!J677</f>
        <v/>
      </c>
      <c r="K677">
        <f>'DATA DASH'!K677</f>
        <v/>
      </c>
      <c r="L677">
        <f>'DATA DASH'!L677</f>
        <v/>
      </c>
      <c r="M677">
        <f>'DATA DASH'!M677</f>
        <v/>
      </c>
    </row>
    <row r="678">
      <c r="A678">
        <f>'DATA DASH'!A678</f>
        <v/>
      </c>
      <c r="B678">
        <f>'DATA DASH'!B678</f>
        <v/>
      </c>
      <c r="C678">
        <f>'DATA DASH'!C678</f>
        <v/>
      </c>
      <c r="D678">
        <f>'DATA DASH'!D678</f>
        <v/>
      </c>
      <c r="E678">
        <f>'DATA DASH'!E678</f>
        <v/>
      </c>
      <c r="F678">
        <f>'DATA DASH'!F678</f>
        <v/>
      </c>
      <c r="G678">
        <f>'DATA DASH'!G678</f>
        <v/>
      </c>
      <c r="H678">
        <f>'DATA DASH'!H678</f>
        <v/>
      </c>
      <c r="I678">
        <f>'DATA DASH'!I678</f>
        <v/>
      </c>
      <c r="J678">
        <f>'DATA DASH'!J678</f>
        <v/>
      </c>
      <c r="K678">
        <f>'DATA DASH'!K678</f>
        <v/>
      </c>
      <c r="L678">
        <f>'DATA DASH'!L678</f>
        <v/>
      </c>
      <c r="M678">
        <f>'DATA DASH'!M678</f>
        <v/>
      </c>
    </row>
    <row r="679">
      <c r="A679">
        <f>'DATA DASH'!A679</f>
        <v/>
      </c>
      <c r="B679">
        <f>'DATA DASH'!B679</f>
        <v/>
      </c>
      <c r="C679">
        <f>'DATA DASH'!C679</f>
        <v/>
      </c>
      <c r="D679">
        <f>'DATA DASH'!D679</f>
        <v/>
      </c>
      <c r="E679">
        <f>'DATA DASH'!E679</f>
        <v/>
      </c>
      <c r="F679">
        <f>'DATA DASH'!F679</f>
        <v/>
      </c>
      <c r="G679">
        <f>'DATA DASH'!G679</f>
        <v/>
      </c>
      <c r="H679">
        <f>'DATA DASH'!H679</f>
        <v/>
      </c>
      <c r="I679">
        <f>'DATA DASH'!I679</f>
        <v/>
      </c>
      <c r="J679">
        <f>'DATA DASH'!J679</f>
        <v/>
      </c>
      <c r="K679">
        <f>'DATA DASH'!K679</f>
        <v/>
      </c>
      <c r="L679">
        <f>'DATA DASH'!L679</f>
        <v/>
      </c>
      <c r="M679">
        <f>'DATA DASH'!M679</f>
        <v/>
      </c>
    </row>
    <row r="680">
      <c r="A680">
        <f>'DATA DASH'!A680</f>
        <v/>
      </c>
      <c r="B680">
        <f>'DATA DASH'!B680</f>
        <v/>
      </c>
      <c r="C680">
        <f>'DATA DASH'!C680</f>
        <v/>
      </c>
      <c r="D680">
        <f>'DATA DASH'!D680</f>
        <v/>
      </c>
      <c r="E680">
        <f>'DATA DASH'!E680</f>
        <v/>
      </c>
      <c r="F680">
        <f>'DATA DASH'!F680</f>
        <v/>
      </c>
      <c r="G680">
        <f>'DATA DASH'!G680</f>
        <v/>
      </c>
      <c r="H680">
        <f>'DATA DASH'!H680</f>
        <v/>
      </c>
      <c r="I680">
        <f>'DATA DASH'!I680</f>
        <v/>
      </c>
      <c r="J680">
        <f>'DATA DASH'!J680</f>
        <v/>
      </c>
      <c r="K680">
        <f>'DATA DASH'!K680</f>
        <v/>
      </c>
      <c r="L680">
        <f>'DATA DASH'!L680</f>
        <v/>
      </c>
      <c r="M680">
        <f>'DATA DASH'!M680</f>
        <v/>
      </c>
    </row>
    <row r="681">
      <c r="A681">
        <f>'DATA DASH'!A681</f>
        <v/>
      </c>
      <c r="B681">
        <f>'DATA DASH'!B681</f>
        <v/>
      </c>
      <c r="C681">
        <f>'DATA DASH'!C681</f>
        <v/>
      </c>
      <c r="D681">
        <f>'DATA DASH'!D681</f>
        <v/>
      </c>
      <c r="E681">
        <f>'DATA DASH'!E681</f>
        <v/>
      </c>
      <c r="F681">
        <f>'DATA DASH'!F681</f>
        <v/>
      </c>
      <c r="G681">
        <f>'DATA DASH'!G681</f>
        <v/>
      </c>
      <c r="H681">
        <f>'DATA DASH'!H681</f>
        <v/>
      </c>
      <c r="I681">
        <f>'DATA DASH'!I681</f>
        <v/>
      </c>
      <c r="J681">
        <f>'DATA DASH'!J681</f>
        <v/>
      </c>
      <c r="K681">
        <f>'DATA DASH'!K681</f>
        <v/>
      </c>
      <c r="L681">
        <f>'DATA DASH'!L681</f>
        <v/>
      </c>
      <c r="M681">
        <f>'DATA DASH'!M681</f>
        <v/>
      </c>
    </row>
    <row r="682">
      <c r="A682">
        <f>'DATA DASH'!A682</f>
        <v/>
      </c>
      <c r="B682">
        <f>'DATA DASH'!B682</f>
        <v/>
      </c>
      <c r="C682">
        <f>'DATA DASH'!C682</f>
        <v/>
      </c>
      <c r="D682">
        <f>'DATA DASH'!D682</f>
        <v/>
      </c>
      <c r="E682">
        <f>'DATA DASH'!E682</f>
        <v/>
      </c>
      <c r="F682">
        <f>'DATA DASH'!F682</f>
        <v/>
      </c>
      <c r="G682">
        <f>'DATA DASH'!G682</f>
        <v/>
      </c>
      <c r="H682">
        <f>'DATA DASH'!H682</f>
        <v/>
      </c>
      <c r="I682">
        <f>'DATA DASH'!I682</f>
        <v/>
      </c>
      <c r="J682">
        <f>'DATA DASH'!J682</f>
        <v/>
      </c>
      <c r="K682">
        <f>'DATA DASH'!K682</f>
        <v/>
      </c>
      <c r="L682">
        <f>'DATA DASH'!L682</f>
        <v/>
      </c>
      <c r="M682">
        <f>'DATA DASH'!M682</f>
        <v/>
      </c>
    </row>
    <row r="683">
      <c r="A683">
        <f>'DATA DASH'!A683</f>
        <v/>
      </c>
      <c r="B683">
        <f>'DATA DASH'!B683</f>
        <v/>
      </c>
      <c r="C683">
        <f>'DATA DASH'!C683</f>
        <v/>
      </c>
      <c r="D683">
        <f>'DATA DASH'!D683</f>
        <v/>
      </c>
      <c r="E683">
        <f>'DATA DASH'!E683</f>
        <v/>
      </c>
      <c r="F683">
        <f>'DATA DASH'!F683</f>
        <v/>
      </c>
      <c r="G683">
        <f>'DATA DASH'!G683</f>
        <v/>
      </c>
      <c r="H683">
        <f>'DATA DASH'!H683</f>
        <v/>
      </c>
      <c r="I683">
        <f>'DATA DASH'!I683</f>
        <v/>
      </c>
      <c r="J683">
        <f>'DATA DASH'!J683</f>
        <v/>
      </c>
      <c r="K683">
        <f>'DATA DASH'!K683</f>
        <v/>
      </c>
      <c r="L683">
        <f>'DATA DASH'!L683</f>
        <v/>
      </c>
      <c r="M683">
        <f>'DATA DASH'!M683</f>
        <v/>
      </c>
    </row>
    <row r="684">
      <c r="A684">
        <f>'DATA DASH'!A684</f>
        <v/>
      </c>
      <c r="B684">
        <f>'DATA DASH'!B684</f>
        <v/>
      </c>
      <c r="C684">
        <f>'DATA DASH'!C684</f>
        <v/>
      </c>
      <c r="D684">
        <f>'DATA DASH'!D684</f>
        <v/>
      </c>
      <c r="E684">
        <f>'DATA DASH'!E684</f>
        <v/>
      </c>
      <c r="F684">
        <f>'DATA DASH'!F684</f>
        <v/>
      </c>
      <c r="G684">
        <f>'DATA DASH'!G684</f>
        <v/>
      </c>
      <c r="H684">
        <f>'DATA DASH'!H684</f>
        <v/>
      </c>
      <c r="I684">
        <f>'DATA DASH'!I684</f>
        <v/>
      </c>
      <c r="J684">
        <f>'DATA DASH'!J684</f>
        <v/>
      </c>
      <c r="K684">
        <f>'DATA DASH'!K684</f>
        <v/>
      </c>
      <c r="L684">
        <f>'DATA DASH'!L684</f>
        <v/>
      </c>
      <c r="M684">
        <f>'DATA DASH'!M684</f>
        <v/>
      </c>
    </row>
    <row r="685">
      <c r="A685">
        <f>'DATA DASH'!A685</f>
        <v/>
      </c>
      <c r="B685">
        <f>'DATA DASH'!B685</f>
        <v/>
      </c>
      <c r="C685">
        <f>'DATA DASH'!C685</f>
        <v/>
      </c>
      <c r="D685">
        <f>'DATA DASH'!D685</f>
        <v/>
      </c>
      <c r="E685">
        <f>'DATA DASH'!E685</f>
        <v/>
      </c>
      <c r="F685">
        <f>'DATA DASH'!F685</f>
        <v/>
      </c>
      <c r="G685">
        <f>'DATA DASH'!G685</f>
        <v/>
      </c>
      <c r="H685">
        <f>'DATA DASH'!H685</f>
        <v/>
      </c>
      <c r="I685">
        <f>'DATA DASH'!I685</f>
        <v/>
      </c>
      <c r="J685">
        <f>'DATA DASH'!J685</f>
        <v/>
      </c>
      <c r="K685">
        <f>'DATA DASH'!K685</f>
        <v/>
      </c>
      <c r="L685">
        <f>'DATA DASH'!L685</f>
        <v/>
      </c>
      <c r="M685">
        <f>'DATA DASH'!M685</f>
        <v/>
      </c>
    </row>
    <row r="686">
      <c r="A686">
        <f>'DATA DASH'!A686</f>
        <v/>
      </c>
      <c r="B686">
        <f>'DATA DASH'!B686</f>
        <v/>
      </c>
      <c r="C686">
        <f>'DATA DASH'!C686</f>
        <v/>
      </c>
      <c r="D686">
        <f>'DATA DASH'!D686</f>
        <v/>
      </c>
      <c r="E686">
        <f>'DATA DASH'!E686</f>
        <v/>
      </c>
      <c r="F686">
        <f>'DATA DASH'!F686</f>
        <v/>
      </c>
      <c r="G686">
        <f>'DATA DASH'!G686</f>
        <v/>
      </c>
      <c r="H686">
        <f>'DATA DASH'!H686</f>
        <v/>
      </c>
      <c r="I686">
        <f>'DATA DASH'!I686</f>
        <v/>
      </c>
      <c r="J686">
        <f>'DATA DASH'!J686</f>
        <v/>
      </c>
      <c r="K686">
        <f>'DATA DASH'!K686</f>
        <v/>
      </c>
      <c r="L686">
        <f>'DATA DASH'!L686</f>
        <v/>
      </c>
      <c r="M686">
        <f>'DATA DASH'!M686</f>
        <v/>
      </c>
    </row>
    <row r="687">
      <c r="A687">
        <f>'DATA DASH'!A687</f>
        <v/>
      </c>
      <c r="B687">
        <f>'DATA DASH'!B687</f>
        <v/>
      </c>
      <c r="C687">
        <f>'DATA DASH'!C687</f>
        <v/>
      </c>
      <c r="D687">
        <f>'DATA DASH'!D687</f>
        <v/>
      </c>
      <c r="E687">
        <f>'DATA DASH'!E687</f>
        <v/>
      </c>
      <c r="F687">
        <f>'DATA DASH'!F687</f>
        <v/>
      </c>
      <c r="G687">
        <f>'DATA DASH'!G687</f>
        <v/>
      </c>
      <c r="H687">
        <f>'DATA DASH'!H687</f>
        <v/>
      </c>
      <c r="I687">
        <f>'DATA DASH'!I687</f>
        <v/>
      </c>
      <c r="J687">
        <f>'DATA DASH'!J687</f>
        <v/>
      </c>
      <c r="K687">
        <f>'DATA DASH'!K687</f>
        <v/>
      </c>
      <c r="L687">
        <f>'DATA DASH'!L687</f>
        <v/>
      </c>
      <c r="M687">
        <f>'DATA DASH'!M687</f>
        <v/>
      </c>
    </row>
    <row r="688">
      <c r="A688">
        <f>'DATA DASH'!A688</f>
        <v/>
      </c>
      <c r="B688">
        <f>'DATA DASH'!B688</f>
        <v/>
      </c>
      <c r="C688">
        <f>'DATA DASH'!C688</f>
        <v/>
      </c>
      <c r="D688">
        <f>'DATA DASH'!D688</f>
        <v/>
      </c>
      <c r="E688">
        <f>'DATA DASH'!E688</f>
        <v/>
      </c>
      <c r="F688">
        <f>'DATA DASH'!F688</f>
        <v/>
      </c>
      <c r="G688">
        <f>'DATA DASH'!G688</f>
        <v/>
      </c>
      <c r="H688">
        <f>'DATA DASH'!H688</f>
        <v/>
      </c>
      <c r="I688">
        <f>'DATA DASH'!I688</f>
        <v/>
      </c>
      <c r="J688">
        <f>'DATA DASH'!J688</f>
        <v/>
      </c>
      <c r="K688">
        <f>'DATA DASH'!K688</f>
        <v/>
      </c>
      <c r="L688">
        <f>'DATA DASH'!L688</f>
        <v/>
      </c>
      <c r="M688">
        <f>'DATA DASH'!M688</f>
        <v/>
      </c>
    </row>
    <row r="689">
      <c r="A689">
        <f>'DATA DASH'!A689</f>
        <v/>
      </c>
      <c r="B689">
        <f>'DATA DASH'!B689</f>
        <v/>
      </c>
      <c r="C689">
        <f>'DATA DASH'!C689</f>
        <v/>
      </c>
      <c r="D689">
        <f>'DATA DASH'!D689</f>
        <v/>
      </c>
      <c r="E689">
        <f>'DATA DASH'!E689</f>
        <v/>
      </c>
      <c r="F689">
        <f>'DATA DASH'!F689</f>
        <v/>
      </c>
      <c r="G689">
        <f>'DATA DASH'!G689</f>
        <v/>
      </c>
      <c r="H689">
        <f>'DATA DASH'!H689</f>
        <v/>
      </c>
      <c r="I689">
        <f>'DATA DASH'!I689</f>
        <v/>
      </c>
      <c r="J689">
        <f>'DATA DASH'!J689</f>
        <v/>
      </c>
      <c r="K689">
        <f>'DATA DASH'!K689</f>
        <v/>
      </c>
      <c r="L689">
        <f>'DATA DASH'!L689</f>
        <v/>
      </c>
      <c r="M689">
        <f>'DATA DASH'!M689</f>
        <v/>
      </c>
    </row>
    <row r="690">
      <c r="A690">
        <f>'DATA DASH'!A690</f>
        <v/>
      </c>
      <c r="B690">
        <f>'DATA DASH'!B690</f>
        <v/>
      </c>
      <c r="C690">
        <f>'DATA DASH'!C690</f>
        <v/>
      </c>
      <c r="D690">
        <f>'DATA DASH'!D690</f>
        <v/>
      </c>
      <c r="E690">
        <f>'DATA DASH'!E690</f>
        <v/>
      </c>
      <c r="F690">
        <f>'DATA DASH'!F690</f>
        <v/>
      </c>
      <c r="G690">
        <f>'DATA DASH'!G690</f>
        <v/>
      </c>
      <c r="H690">
        <f>'DATA DASH'!H690</f>
        <v/>
      </c>
      <c r="I690">
        <f>'DATA DASH'!I690</f>
        <v/>
      </c>
      <c r="J690">
        <f>'DATA DASH'!J690</f>
        <v/>
      </c>
      <c r="K690">
        <f>'DATA DASH'!K690</f>
        <v/>
      </c>
      <c r="L690">
        <f>'DATA DASH'!L690</f>
        <v/>
      </c>
      <c r="M690">
        <f>'DATA DASH'!M690</f>
        <v/>
      </c>
    </row>
    <row r="691">
      <c r="A691">
        <f>'DATA DASH'!A691</f>
        <v/>
      </c>
      <c r="B691">
        <f>'DATA DASH'!B691</f>
        <v/>
      </c>
      <c r="C691">
        <f>'DATA DASH'!C691</f>
        <v/>
      </c>
      <c r="D691">
        <f>'DATA DASH'!D691</f>
        <v/>
      </c>
      <c r="E691">
        <f>'DATA DASH'!E691</f>
        <v/>
      </c>
      <c r="F691">
        <f>'DATA DASH'!F691</f>
        <v/>
      </c>
      <c r="G691">
        <f>'DATA DASH'!G691</f>
        <v/>
      </c>
      <c r="H691">
        <f>'DATA DASH'!H691</f>
        <v/>
      </c>
      <c r="I691">
        <f>'DATA DASH'!I691</f>
        <v/>
      </c>
      <c r="J691">
        <f>'DATA DASH'!J691</f>
        <v/>
      </c>
      <c r="K691">
        <f>'DATA DASH'!K691</f>
        <v/>
      </c>
      <c r="L691">
        <f>'DATA DASH'!L691</f>
        <v/>
      </c>
      <c r="M691">
        <f>'DATA DASH'!M691</f>
        <v/>
      </c>
    </row>
    <row r="692">
      <c r="A692">
        <f>'DATA DASH'!A692</f>
        <v/>
      </c>
      <c r="B692">
        <f>'DATA DASH'!B692</f>
        <v/>
      </c>
      <c r="C692">
        <f>'DATA DASH'!C692</f>
        <v/>
      </c>
      <c r="D692">
        <f>'DATA DASH'!D692</f>
        <v/>
      </c>
      <c r="E692">
        <f>'DATA DASH'!E692</f>
        <v/>
      </c>
      <c r="F692">
        <f>'DATA DASH'!F692</f>
        <v/>
      </c>
      <c r="G692">
        <f>'DATA DASH'!G692</f>
        <v/>
      </c>
      <c r="H692">
        <f>'DATA DASH'!H692</f>
        <v/>
      </c>
      <c r="I692">
        <f>'DATA DASH'!I692</f>
        <v/>
      </c>
      <c r="J692">
        <f>'DATA DASH'!J692</f>
        <v/>
      </c>
      <c r="K692">
        <f>'DATA DASH'!K692</f>
        <v/>
      </c>
      <c r="L692">
        <f>'DATA DASH'!L692</f>
        <v/>
      </c>
      <c r="M692">
        <f>'DATA DASH'!M692</f>
        <v/>
      </c>
    </row>
    <row r="693">
      <c r="A693">
        <f>'DATA DASH'!A693</f>
        <v/>
      </c>
      <c r="B693">
        <f>'DATA DASH'!B693</f>
        <v/>
      </c>
      <c r="C693">
        <f>'DATA DASH'!C693</f>
        <v/>
      </c>
      <c r="D693">
        <f>'DATA DASH'!D693</f>
        <v/>
      </c>
      <c r="E693">
        <f>'DATA DASH'!E693</f>
        <v/>
      </c>
      <c r="F693">
        <f>'DATA DASH'!F693</f>
        <v/>
      </c>
      <c r="G693">
        <f>'DATA DASH'!G693</f>
        <v/>
      </c>
      <c r="H693">
        <f>'DATA DASH'!H693</f>
        <v/>
      </c>
      <c r="I693">
        <f>'DATA DASH'!I693</f>
        <v/>
      </c>
      <c r="J693">
        <f>'DATA DASH'!J693</f>
        <v/>
      </c>
      <c r="K693">
        <f>'DATA DASH'!K693</f>
        <v/>
      </c>
      <c r="L693">
        <f>'DATA DASH'!L693</f>
        <v/>
      </c>
      <c r="M693">
        <f>'DATA DASH'!M693</f>
        <v/>
      </c>
    </row>
    <row r="694">
      <c r="A694">
        <f>'DATA DASH'!A694</f>
        <v/>
      </c>
      <c r="B694">
        <f>'DATA DASH'!B694</f>
        <v/>
      </c>
      <c r="C694">
        <f>'DATA DASH'!C694</f>
        <v/>
      </c>
      <c r="D694">
        <f>'DATA DASH'!D694</f>
        <v/>
      </c>
      <c r="E694">
        <f>'DATA DASH'!E694</f>
        <v/>
      </c>
      <c r="F694">
        <f>'DATA DASH'!F694</f>
        <v/>
      </c>
      <c r="G694">
        <f>'DATA DASH'!G694</f>
        <v/>
      </c>
      <c r="H694">
        <f>'DATA DASH'!H694</f>
        <v/>
      </c>
      <c r="I694">
        <f>'DATA DASH'!I694</f>
        <v/>
      </c>
      <c r="J694">
        <f>'DATA DASH'!J694</f>
        <v/>
      </c>
      <c r="K694">
        <f>'DATA DASH'!K694</f>
        <v/>
      </c>
      <c r="L694">
        <f>'DATA DASH'!L694</f>
        <v/>
      </c>
      <c r="M694">
        <f>'DATA DASH'!M694</f>
        <v/>
      </c>
    </row>
    <row r="695">
      <c r="A695">
        <f>'DATA DASH'!A695</f>
        <v/>
      </c>
      <c r="B695">
        <f>'DATA DASH'!B695</f>
        <v/>
      </c>
      <c r="C695">
        <f>'DATA DASH'!C695</f>
        <v/>
      </c>
      <c r="D695">
        <f>'DATA DASH'!D695</f>
        <v/>
      </c>
      <c r="E695">
        <f>'DATA DASH'!E695</f>
        <v/>
      </c>
      <c r="F695">
        <f>'DATA DASH'!F695</f>
        <v/>
      </c>
      <c r="G695">
        <f>'DATA DASH'!G695</f>
        <v/>
      </c>
      <c r="H695">
        <f>'DATA DASH'!H695</f>
        <v/>
      </c>
      <c r="I695">
        <f>'DATA DASH'!I695</f>
        <v/>
      </c>
      <c r="J695">
        <f>'DATA DASH'!J695</f>
        <v/>
      </c>
      <c r="K695">
        <f>'DATA DASH'!K695</f>
        <v/>
      </c>
      <c r="L695">
        <f>'DATA DASH'!L695</f>
        <v/>
      </c>
      <c r="M695">
        <f>'DATA DASH'!M695</f>
        <v/>
      </c>
    </row>
    <row r="696">
      <c r="A696">
        <f>'DATA DASH'!A696</f>
        <v/>
      </c>
      <c r="B696">
        <f>'DATA DASH'!B696</f>
        <v/>
      </c>
      <c r="C696">
        <f>'DATA DASH'!C696</f>
        <v/>
      </c>
      <c r="D696">
        <f>'DATA DASH'!D696</f>
        <v/>
      </c>
      <c r="E696">
        <f>'DATA DASH'!E696</f>
        <v/>
      </c>
      <c r="F696">
        <f>'DATA DASH'!F696</f>
        <v/>
      </c>
      <c r="G696">
        <f>'DATA DASH'!G696</f>
        <v/>
      </c>
      <c r="H696">
        <f>'DATA DASH'!H696</f>
        <v/>
      </c>
      <c r="I696">
        <f>'DATA DASH'!I696</f>
        <v/>
      </c>
      <c r="J696">
        <f>'DATA DASH'!J696</f>
        <v/>
      </c>
      <c r="K696">
        <f>'DATA DASH'!K696</f>
        <v/>
      </c>
      <c r="L696">
        <f>'DATA DASH'!L696</f>
        <v/>
      </c>
      <c r="M696">
        <f>'DATA DASH'!M696</f>
        <v/>
      </c>
    </row>
    <row r="697">
      <c r="A697">
        <f>'DATA DASH'!A697</f>
        <v/>
      </c>
      <c r="B697">
        <f>'DATA DASH'!B697</f>
        <v/>
      </c>
      <c r="C697">
        <f>'DATA DASH'!C697</f>
        <v/>
      </c>
      <c r="D697">
        <f>'DATA DASH'!D697</f>
        <v/>
      </c>
      <c r="E697">
        <f>'DATA DASH'!E697</f>
        <v/>
      </c>
      <c r="F697">
        <f>'DATA DASH'!F697</f>
        <v/>
      </c>
      <c r="G697">
        <f>'DATA DASH'!G697</f>
        <v/>
      </c>
      <c r="H697">
        <f>'DATA DASH'!H697</f>
        <v/>
      </c>
      <c r="I697">
        <f>'DATA DASH'!I697</f>
        <v/>
      </c>
      <c r="J697">
        <f>'DATA DASH'!J697</f>
        <v/>
      </c>
      <c r="K697">
        <f>'DATA DASH'!K697</f>
        <v/>
      </c>
      <c r="L697">
        <f>'DATA DASH'!L697</f>
        <v/>
      </c>
      <c r="M697">
        <f>'DATA DASH'!M697</f>
        <v/>
      </c>
    </row>
    <row r="698">
      <c r="A698">
        <f>'DATA DASH'!A698</f>
        <v/>
      </c>
      <c r="B698">
        <f>'DATA DASH'!B698</f>
        <v/>
      </c>
      <c r="C698">
        <f>'DATA DASH'!C698</f>
        <v/>
      </c>
      <c r="D698">
        <f>'DATA DASH'!D698</f>
        <v/>
      </c>
      <c r="E698">
        <f>'DATA DASH'!E698</f>
        <v/>
      </c>
      <c r="F698">
        <f>'DATA DASH'!F698</f>
        <v/>
      </c>
      <c r="G698">
        <f>'DATA DASH'!G698</f>
        <v/>
      </c>
      <c r="H698">
        <f>'DATA DASH'!H698</f>
        <v/>
      </c>
      <c r="I698">
        <f>'DATA DASH'!I698</f>
        <v/>
      </c>
      <c r="J698">
        <f>'DATA DASH'!J698</f>
        <v/>
      </c>
      <c r="K698">
        <f>'DATA DASH'!K698</f>
        <v/>
      </c>
      <c r="L698">
        <f>'DATA DASH'!L698</f>
        <v/>
      </c>
      <c r="M698">
        <f>'DATA DASH'!M698</f>
        <v/>
      </c>
    </row>
    <row r="699">
      <c r="A699">
        <f>'DATA DASH'!A699</f>
        <v/>
      </c>
      <c r="B699">
        <f>'DATA DASH'!B699</f>
        <v/>
      </c>
      <c r="C699">
        <f>'DATA DASH'!C699</f>
        <v/>
      </c>
      <c r="D699">
        <f>'DATA DASH'!D699</f>
        <v/>
      </c>
      <c r="E699">
        <f>'DATA DASH'!E699</f>
        <v/>
      </c>
      <c r="F699">
        <f>'DATA DASH'!F699</f>
        <v/>
      </c>
      <c r="G699">
        <f>'DATA DASH'!G699</f>
        <v/>
      </c>
      <c r="H699">
        <f>'DATA DASH'!H699</f>
        <v/>
      </c>
      <c r="I699">
        <f>'DATA DASH'!I699</f>
        <v/>
      </c>
      <c r="J699">
        <f>'DATA DASH'!J699</f>
        <v/>
      </c>
      <c r="K699">
        <f>'DATA DASH'!K699</f>
        <v/>
      </c>
      <c r="L699">
        <f>'DATA DASH'!L699</f>
        <v/>
      </c>
      <c r="M699">
        <f>'DATA DASH'!M699</f>
        <v/>
      </c>
    </row>
    <row r="700">
      <c r="A700">
        <f>'DATA DASH'!A700</f>
        <v/>
      </c>
      <c r="B700">
        <f>'DATA DASH'!B700</f>
        <v/>
      </c>
      <c r="C700">
        <f>'DATA DASH'!C700</f>
        <v/>
      </c>
      <c r="D700">
        <f>'DATA DASH'!D700</f>
        <v/>
      </c>
      <c r="E700">
        <f>'DATA DASH'!E700</f>
        <v/>
      </c>
      <c r="F700">
        <f>'DATA DASH'!F700</f>
        <v/>
      </c>
      <c r="G700">
        <f>'DATA DASH'!G700</f>
        <v/>
      </c>
      <c r="H700">
        <f>'DATA DASH'!H700</f>
        <v/>
      </c>
      <c r="I700">
        <f>'DATA DASH'!I700</f>
        <v/>
      </c>
      <c r="J700">
        <f>'DATA DASH'!J700</f>
        <v/>
      </c>
      <c r="K700">
        <f>'DATA DASH'!K700</f>
        <v/>
      </c>
      <c r="L700">
        <f>'DATA DASH'!L700</f>
        <v/>
      </c>
      <c r="M700">
        <f>'DATA DASH'!M700</f>
        <v/>
      </c>
    </row>
    <row r="701">
      <c r="A701">
        <f>'DATA DASH'!A701</f>
        <v/>
      </c>
      <c r="B701">
        <f>'DATA DASH'!B701</f>
        <v/>
      </c>
      <c r="C701">
        <f>'DATA DASH'!C701</f>
        <v/>
      </c>
      <c r="D701">
        <f>'DATA DASH'!D701</f>
        <v/>
      </c>
      <c r="E701">
        <f>'DATA DASH'!E701</f>
        <v/>
      </c>
      <c r="F701">
        <f>'DATA DASH'!F701</f>
        <v/>
      </c>
      <c r="G701">
        <f>'DATA DASH'!G701</f>
        <v/>
      </c>
      <c r="H701">
        <f>'DATA DASH'!H701</f>
        <v/>
      </c>
      <c r="I701">
        <f>'DATA DASH'!I701</f>
        <v/>
      </c>
      <c r="J701">
        <f>'DATA DASH'!J701</f>
        <v/>
      </c>
      <c r="K701">
        <f>'DATA DASH'!K701</f>
        <v/>
      </c>
      <c r="L701">
        <f>'DATA DASH'!L701</f>
        <v/>
      </c>
      <c r="M701">
        <f>'DATA DASH'!M701</f>
        <v/>
      </c>
    </row>
    <row r="702">
      <c r="A702">
        <f>'DATA DASH'!A702</f>
        <v/>
      </c>
      <c r="B702">
        <f>'DATA DASH'!B702</f>
        <v/>
      </c>
      <c r="C702">
        <f>'DATA DASH'!C702</f>
        <v/>
      </c>
      <c r="D702">
        <f>'DATA DASH'!D702</f>
        <v/>
      </c>
      <c r="E702">
        <f>'DATA DASH'!E702</f>
        <v/>
      </c>
      <c r="F702">
        <f>'DATA DASH'!F702</f>
        <v/>
      </c>
      <c r="G702">
        <f>'DATA DASH'!G702</f>
        <v/>
      </c>
      <c r="H702">
        <f>'DATA DASH'!H702</f>
        <v/>
      </c>
      <c r="I702">
        <f>'DATA DASH'!I702</f>
        <v/>
      </c>
      <c r="J702">
        <f>'DATA DASH'!J702</f>
        <v/>
      </c>
      <c r="K702">
        <f>'DATA DASH'!K702</f>
        <v/>
      </c>
      <c r="L702">
        <f>'DATA DASH'!L702</f>
        <v/>
      </c>
      <c r="M702">
        <f>'DATA DASH'!M702</f>
        <v/>
      </c>
    </row>
    <row r="703">
      <c r="A703">
        <f>'DATA DASH'!A703</f>
        <v/>
      </c>
      <c r="B703">
        <f>'DATA DASH'!B703</f>
        <v/>
      </c>
      <c r="C703">
        <f>'DATA DASH'!C703</f>
        <v/>
      </c>
      <c r="D703">
        <f>'DATA DASH'!D703</f>
        <v/>
      </c>
      <c r="E703">
        <f>'DATA DASH'!E703</f>
        <v/>
      </c>
      <c r="F703">
        <f>'DATA DASH'!F703</f>
        <v/>
      </c>
      <c r="G703">
        <f>'DATA DASH'!G703</f>
        <v/>
      </c>
      <c r="H703">
        <f>'DATA DASH'!H703</f>
        <v/>
      </c>
      <c r="I703">
        <f>'DATA DASH'!I703</f>
        <v/>
      </c>
      <c r="J703">
        <f>'DATA DASH'!J703</f>
        <v/>
      </c>
      <c r="K703">
        <f>'DATA DASH'!K703</f>
        <v/>
      </c>
      <c r="L703">
        <f>'DATA DASH'!L703</f>
        <v/>
      </c>
      <c r="M703">
        <f>'DATA DASH'!M703</f>
        <v/>
      </c>
    </row>
    <row r="704">
      <c r="A704">
        <f>'DATA DASH'!A704</f>
        <v/>
      </c>
      <c r="B704">
        <f>'DATA DASH'!B704</f>
        <v/>
      </c>
      <c r="C704">
        <f>'DATA DASH'!C704</f>
        <v/>
      </c>
      <c r="D704">
        <f>'DATA DASH'!D704</f>
        <v/>
      </c>
      <c r="E704">
        <f>'DATA DASH'!E704</f>
        <v/>
      </c>
      <c r="F704">
        <f>'DATA DASH'!F704</f>
        <v/>
      </c>
      <c r="G704">
        <f>'DATA DASH'!G704</f>
        <v/>
      </c>
      <c r="H704">
        <f>'DATA DASH'!H704</f>
        <v/>
      </c>
      <c r="I704">
        <f>'DATA DASH'!I704</f>
        <v/>
      </c>
      <c r="J704">
        <f>'DATA DASH'!J704</f>
        <v/>
      </c>
      <c r="K704">
        <f>'DATA DASH'!K704</f>
        <v/>
      </c>
      <c r="L704">
        <f>'DATA DASH'!L704</f>
        <v/>
      </c>
      <c r="M704">
        <f>'DATA DASH'!M704</f>
        <v/>
      </c>
    </row>
    <row r="705">
      <c r="A705">
        <f>'DATA DASH'!A705</f>
        <v/>
      </c>
      <c r="B705">
        <f>'DATA DASH'!B705</f>
        <v/>
      </c>
      <c r="C705">
        <f>'DATA DASH'!C705</f>
        <v/>
      </c>
      <c r="D705">
        <f>'DATA DASH'!D705</f>
        <v/>
      </c>
      <c r="E705">
        <f>'DATA DASH'!E705</f>
        <v/>
      </c>
      <c r="F705">
        <f>'DATA DASH'!F705</f>
        <v/>
      </c>
      <c r="G705">
        <f>'DATA DASH'!G705</f>
        <v/>
      </c>
      <c r="H705">
        <f>'DATA DASH'!H705</f>
        <v/>
      </c>
      <c r="I705">
        <f>'DATA DASH'!I705</f>
        <v/>
      </c>
      <c r="J705">
        <f>'DATA DASH'!J705</f>
        <v/>
      </c>
      <c r="K705">
        <f>'DATA DASH'!K705</f>
        <v/>
      </c>
      <c r="L705">
        <f>'DATA DASH'!L705</f>
        <v/>
      </c>
      <c r="M705">
        <f>'DATA DASH'!M705</f>
        <v/>
      </c>
    </row>
    <row r="706">
      <c r="A706">
        <f>'DATA DASH'!A706</f>
        <v/>
      </c>
      <c r="B706">
        <f>'DATA DASH'!B706</f>
        <v/>
      </c>
      <c r="C706">
        <f>'DATA DASH'!C706</f>
        <v/>
      </c>
      <c r="D706">
        <f>'DATA DASH'!D706</f>
        <v/>
      </c>
      <c r="E706">
        <f>'DATA DASH'!E706</f>
        <v/>
      </c>
      <c r="F706">
        <f>'DATA DASH'!F706</f>
        <v/>
      </c>
      <c r="G706">
        <f>'DATA DASH'!G706</f>
        <v/>
      </c>
      <c r="H706">
        <f>'DATA DASH'!H706</f>
        <v/>
      </c>
      <c r="I706">
        <f>'DATA DASH'!I706</f>
        <v/>
      </c>
      <c r="J706">
        <f>'DATA DASH'!J706</f>
        <v/>
      </c>
      <c r="K706">
        <f>'DATA DASH'!K706</f>
        <v/>
      </c>
      <c r="L706">
        <f>'DATA DASH'!L706</f>
        <v/>
      </c>
      <c r="M706">
        <f>'DATA DASH'!M706</f>
        <v/>
      </c>
    </row>
    <row r="707">
      <c r="A707">
        <f>'DATA DASH'!A707</f>
        <v/>
      </c>
      <c r="B707">
        <f>'DATA DASH'!B707</f>
        <v/>
      </c>
      <c r="C707">
        <f>'DATA DASH'!C707</f>
        <v/>
      </c>
      <c r="D707">
        <f>'DATA DASH'!D707</f>
        <v/>
      </c>
      <c r="E707">
        <f>'DATA DASH'!E707</f>
        <v/>
      </c>
      <c r="F707">
        <f>'DATA DASH'!F707</f>
        <v/>
      </c>
      <c r="G707">
        <f>'DATA DASH'!G707</f>
        <v/>
      </c>
      <c r="H707">
        <f>'DATA DASH'!H707</f>
        <v/>
      </c>
      <c r="I707">
        <f>'DATA DASH'!I707</f>
        <v/>
      </c>
      <c r="J707">
        <f>'DATA DASH'!J707</f>
        <v/>
      </c>
      <c r="K707">
        <f>'DATA DASH'!K707</f>
        <v/>
      </c>
      <c r="L707">
        <f>'DATA DASH'!L707</f>
        <v/>
      </c>
      <c r="M707">
        <f>'DATA DASH'!M707</f>
        <v/>
      </c>
    </row>
    <row r="708">
      <c r="A708">
        <f>'DATA DASH'!A708</f>
        <v/>
      </c>
      <c r="B708">
        <f>'DATA DASH'!B708</f>
        <v/>
      </c>
      <c r="C708">
        <f>'DATA DASH'!C708</f>
        <v/>
      </c>
      <c r="D708">
        <f>'DATA DASH'!D708</f>
        <v/>
      </c>
      <c r="E708">
        <f>'DATA DASH'!E708</f>
        <v/>
      </c>
      <c r="F708">
        <f>'DATA DASH'!F708</f>
        <v/>
      </c>
      <c r="G708">
        <f>'DATA DASH'!G708</f>
        <v/>
      </c>
      <c r="H708">
        <f>'DATA DASH'!H708</f>
        <v/>
      </c>
      <c r="I708">
        <f>'DATA DASH'!I708</f>
        <v/>
      </c>
      <c r="J708">
        <f>'DATA DASH'!J708</f>
        <v/>
      </c>
      <c r="K708">
        <f>'DATA DASH'!K708</f>
        <v/>
      </c>
      <c r="L708">
        <f>'DATA DASH'!L708</f>
        <v/>
      </c>
      <c r="M708">
        <f>'DATA DASH'!M708</f>
        <v/>
      </c>
    </row>
    <row r="709">
      <c r="A709">
        <f>'DATA DASH'!A709</f>
        <v/>
      </c>
      <c r="B709">
        <f>'DATA DASH'!B709</f>
        <v/>
      </c>
      <c r="C709">
        <f>'DATA DASH'!C709</f>
        <v/>
      </c>
      <c r="D709">
        <f>'DATA DASH'!D709</f>
        <v/>
      </c>
      <c r="E709">
        <f>'DATA DASH'!E709</f>
        <v/>
      </c>
      <c r="F709">
        <f>'DATA DASH'!F709</f>
        <v/>
      </c>
      <c r="G709">
        <f>'DATA DASH'!G709</f>
        <v/>
      </c>
      <c r="H709">
        <f>'DATA DASH'!H709</f>
        <v/>
      </c>
      <c r="I709">
        <f>'DATA DASH'!I709</f>
        <v/>
      </c>
      <c r="J709">
        <f>'DATA DASH'!J709</f>
        <v/>
      </c>
      <c r="K709">
        <f>'DATA DASH'!K709</f>
        <v/>
      </c>
      <c r="L709">
        <f>'DATA DASH'!L709</f>
        <v/>
      </c>
      <c r="M709">
        <f>'DATA DASH'!M709</f>
        <v/>
      </c>
    </row>
    <row r="710">
      <c r="A710">
        <f>'DATA DASH'!A710</f>
        <v/>
      </c>
      <c r="B710">
        <f>'DATA DASH'!B710</f>
        <v/>
      </c>
      <c r="C710">
        <f>'DATA DASH'!C710</f>
        <v/>
      </c>
      <c r="D710">
        <f>'DATA DASH'!D710</f>
        <v/>
      </c>
      <c r="E710">
        <f>'DATA DASH'!E710</f>
        <v/>
      </c>
      <c r="F710">
        <f>'DATA DASH'!F710</f>
        <v/>
      </c>
      <c r="G710">
        <f>'DATA DASH'!G710</f>
        <v/>
      </c>
      <c r="H710">
        <f>'DATA DASH'!H710</f>
        <v/>
      </c>
      <c r="I710">
        <f>'DATA DASH'!I710</f>
        <v/>
      </c>
      <c r="J710">
        <f>'DATA DASH'!J710</f>
        <v/>
      </c>
      <c r="K710">
        <f>'DATA DASH'!K710</f>
        <v/>
      </c>
      <c r="L710">
        <f>'DATA DASH'!L710</f>
        <v/>
      </c>
      <c r="M710">
        <f>'DATA DASH'!M710</f>
        <v/>
      </c>
    </row>
    <row r="711">
      <c r="A711">
        <f>'DATA DASH'!A711</f>
        <v/>
      </c>
      <c r="B711">
        <f>'DATA DASH'!B711</f>
        <v/>
      </c>
      <c r="C711">
        <f>'DATA DASH'!C711</f>
        <v/>
      </c>
      <c r="D711">
        <f>'DATA DASH'!D711</f>
        <v/>
      </c>
      <c r="E711">
        <f>'DATA DASH'!E711</f>
        <v/>
      </c>
      <c r="F711">
        <f>'DATA DASH'!F711</f>
        <v/>
      </c>
      <c r="G711">
        <f>'DATA DASH'!G711</f>
        <v/>
      </c>
      <c r="H711">
        <f>'DATA DASH'!H711</f>
        <v/>
      </c>
      <c r="I711">
        <f>'DATA DASH'!I711</f>
        <v/>
      </c>
      <c r="J711">
        <f>'DATA DASH'!J711</f>
        <v/>
      </c>
      <c r="K711">
        <f>'DATA DASH'!K711</f>
        <v/>
      </c>
      <c r="L711">
        <f>'DATA DASH'!L711</f>
        <v/>
      </c>
      <c r="M711">
        <f>'DATA DASH'!M711</f>
        <v/>
      </c>
    </row>
    <row r="712">
      <c r="A712">
        <f>'DATA DASH'!A712</f>
        <v/>
      </c>
      <c r="B712">
        <f>'DATA DASH'!B712</f>
        <v/>
      </c>
      <c r="C712">
        <f>'DATA DASH'!C712</f>
        <v/>
      </c>
      <c r="D712">
        <f>'DATA DASH'!D712</f>
        <v/>
      </c>
      <c r="E712">
        <f>'DATA DASH'!E712</f>
        <v/>
      </c>
      <c r="F712">
        <f>'DATA DASH'!F712</f>
        <v/>
      </c>
      <c r="G712">
        <f>'DATA DASH'!G712</f>
        <v/>
      </c>
      <c r="H712">
        <f>'DATA DASH'!H712</f>
        <v/>
      </c>
      <c r="I712">
        <f>'DATA DASH'!I712</f>
        <v/>
      </c>
      <c r="J712">
        <f>'DATA DASH'!J712</f>
        <v/>
      </c>
      <c r="K712">
        <f>'DATA DASH'!K712</f>
        <v/>
      </c>
      <c r="L712">
        <f>'DATA DASH'!L712</f>
        <v/>
      </c>
      <c r="M712">
        <f>'DATA DASH'!M712</f>
        <v/>
      </c>
    </row>
    <row r="713">
      <c r="A713">
        <f>'DATA DASH'!A713</f>
        <v/>
      </c>
      <c r="B713">
        <f>'DATA DASH'!B713</f>
        <v/>
      </c>
      <c r="C713">
        <f>'DATA DASH'!C713</f>
        <v/>
      </c>
      <c r="D713">
        <f>'DATA DASH'!D713</f>
        <v/>
      </c>
      <c r="E713">
        <f>'DATA DASH'!E713</f>
        <v/>
      </c>
      <c r="F713">
        <f>'DATA DASH'!F713</f>
        <v/>
      </c>
      <c r="G713">
        <f>'DATA DASH'!G713</f>
        <v/>
      </c>
      <c r="H713">
        <f>'DATA DASH'!H713</f>
        <v/>
      </c>
      <c r="I713">
        <f>'DATA DASH'!I713</f>
        <v/>
      </c>
      <c r="J713">
        <f>'DATA DASH'!J713</f>
        <v/>
      </c>
      <c r="K713">
        <f>'DATA DASH'!K713</f>
        <v/>
      </c>
      <c r="L713">
        <f>'DATA DASH'!L713</f>
        <v/>
      </c>
      <c r="M713">
        <f>'DATA DASH'!M713</f>
        <v/>
      </c>
    </row>
    <row r="714">
      <c r="A714">
        <f>'DATA DASH'!A714</f>
        <v/>
      </c>
      <c r="B714">
        <f>'DATA DASH'!B714</f>
        <v/>
      </c>
      <c r="C714">
        <f>'DATA DASH'!C714</f>
        <v/>
      </c>
      <c r="D714">
        <f>'DATA DASH'!D714</f>
        <v/>
      </c>
      <c r="E714">
        <f>'DATA DASH'!E714</f>
        <v/>
      </c>
      <c r="F714">
        <f>'DATA DASH'!F714</f>
        <v/>
      </c>
      <c r="G714">
        <f>'DATA DASH'!G714</f>
        <v/>
      </c>
      <c r="H714">
        <f>'DATA DASH'!H714</f>
        <v/>
      </c>
      <c r="I714">
        <f>'DATA DASH'!I714</f>
        <v/>
      </c>
      <c r="J714">
        <f>'DATA DASH'!J714</f>
        <v/>
      </c>
      <c r="K714">
        <f>'DATA DASH'!K714</f>
        <v/>
      </c>
      <c r="L714">
        <f>'DATA DASH'!L714</f>
        <v/>
      </c>
      <c r="M714">
        <f>'DATA DASH'!M714</f>
        <v/>
      </c>
    </row>
    <row r="715">
      <c r="A715">
        <f>'DATA DASH'!A715</f>
        <v/>
      </c>
      <c r="B715">
        <f>'DATA DASH'!B715</f>
        <v/>
      </c>
      <c r="C715">
        <f>'DATA DASH'!C715</f>
        <v/>
      </c>
      <c r="D715">
        <f>'DATA DASH'!D715</f>
        <v/>
      </c>
      <c r="E715">
        <f>'DATA DASH'!E715</f>
        <v/>
      </c>
      <c r="F715">
        <f>'DATA DASH'!F715</f>
        <v/>
      </c>
      <c r="G715">
        <f>'DATA DASH'!G715</f>
        <v/>
      </c>
      <c r="H715">
        <f>'DATA DASH'!H715</f>
        <v/>
      </c>
      <c r="I715">
        <f>'DATA DASH'!I715</f>
        <v/>
      </c>
      <c r="J715">
        <f>'DATA DASH'!J715</f>
        <v/>
      </c>
      <c r="K715">
        <f>'DATA DASH'!K715</f>
        <v/>
      </c>
      <c r="L715">
        <f>'DATA DASH'!L715</f>
        <v/>
      </c>
      <c r="M715">
        <f>'DATA DASH'!M715</f>
        <v/>
      </c>
    </row>
    <row r="716">
      <c r="A716">
        <f>'DATA DASH'!A716</f>
        <v/>
      </c>
      <c r="B716">
        <f>'DATA DASH'!B716</f>
        <v/>
      </c>
      <c r="C716">
        <f>'DATA DASH'!C716</f>
        <v/>
      </c>
      <c r="D716">
        <f>'DATA DASH'!D716</f>
        <v/>
      </c>
      <c r="E716">
        <f>'DATA DASH'!E716</f>
        <v/>
      </c>
      <c r="F716">
        <f>'DATA DASH'!F716</f>
        <v/>
      </c>
      <c r="G716">
        <f>'DATA DASH'!G716</f>
        <v/>
      </c>
      <c r="H716">
        <f>'DATA DASH'!H716</f>
        <v/>
      </c>
      <c r="I716">
        <f>'DATA DASH'!I716</f>
        <v/>
      </c>
      <c r="J716">
        <f>'DATA DASH'!J716</f>
        <v/>
      </c>
      <c r="K716">
        <f>'DATA DASH'!K716</f>
        <v/>
      </c>
      <c r="L716">
        <f>'DATA DASH'!L716</f>
        <v/>
      </c>
      <c r="M716">
        <f>'DATA DASH'!M716</f>
        <v/>
      </c>
    </row>
    <row r="717">
      <c r="A717">
        <f>'DATA DASH'!A717</f>
        <v/>
      </c>
      <c r="B717">
        <f>'DATA DASH'!B717</f>
        <v/>
      </c>
      <c r="C717">
        <f>'DATA DASH'!C717</f>
        <v/>
      </c>
      <c r="D717">
        <f>'DATA DASH'!D717</f>
        <v/>
      </c>
      <c r="E717">
        <f>'DATA DASH'!E717</f>
        <v/>
      </c>
      <c r="F717">
        <f>'DATA DASH'!F717</f>
        <v/>
      </c>
      <c r="G717">
        <f>'DATA DASH'!G717</f>
        <v/>
      </c>
      <c r="H717">
        <f>'DATA DASH'!H717</f>
        <v/>
      </c>
      <c r="I717">
        <f>'DATA DASH'!I717</f>
        <v/>
      </c>
      <c r="J717">
        <f>'DATA DASH'!J717</f>
        <v/>
      </c>
      <c r="K717">
        <f>'DATA DASH'!K717</f>
        <v/>
      </c>
      <c r="L717">
        <f>'DATA DASH'!L717</f>
        <v/>
      </c>
      <c r="M717">
        <f>'DATA DASH'!M717</f>
        <v/>
      </c>
    </row>
    <row r="718">
      <c r="A718">
        <f>'DATA DASH'!A718</f>
        <v/>
      </c>
      <c r="B718">
        <f>'DATA DASH'!B718</f>
        <v/>
      </c>
      <c r="C718">
        <f>'DATA DASH'!C718</f>
        <v/>
      </c>
      <c r="D718">
        <f>'DATA DASH'!D718</f>
        <v/>
      </c>
      <c r="E718">
        <f>'DATA DASH'!E718</f>
        <v/>
      </c>
      <c r="F718">
        <f>'DATA DASH'!F718</f>
        <v/>
      </c>
      <c r="G718">
        <f>'DATA DASH'!G718</f>
        <v/>
      </c>
      <c r="H718">
        <f>'DATA DASH'!H718</f>
        <v/>
      </c>
      <c r="I718">
        <f>'DATA DASH'!I718</f>
        <v/>
      </c>
      <c r="J718">
        <f>'DATA DASH'!J718</f>
        <v/>
      </c>
      <c r="K718">
        <f>'DATA DASH'!K718</f>
        <v/>
      </c>
      <c r="L718">
        <f>'DATA DASH'!L718</f>
        <v/>
      </c>
      <c r="M718">
        <f>'DATA DASH'!M718</f>
        <v/>
      </c>
    </row>
    <row r="719">
      <c r="A719">
        <f>'DATA DASH'!A719</f>
        <v/>
      </c>
      <c r="B719">
        <f>'DATA DASH'!B719</f>
        <v/>
      </c>
      <c r="C719">
        <f>'DATA DASH'!C719</f>
        <v/>
      </c>
      <c r="D719">
        <f>'DATA DASH'!D719</f>
        <v/>
      </c>
      <c r="E719">
        <f>'DATA DASH'!E719</f>
        <v/>
      </c>
      <c r="F719">
        <f>'DATA DASH'!F719</f>
        <v/>
      </c>
      <c r="G719">
        <f>'DATA DASH'!G719</f>
        <v/>
      </c>
      <c r="H719">
        <f>'DATA DASH'!H719</f>
        <v/>
      </c>
      <c r="I719">
        <f>'DATA DASH'!I719</f>
        <v/>
      </c>
      <c r="J719">
        <f>'DATA DASH'!J719</f>
        <v/>
      </c>
      <c r="K719">
        <f>'DATA DASH'!K719</f>
        <v/>
      </c>
      <c r="L719">
        <f>'DATA DASH'!L719</f>
        <v/>
      </c>
      <c r="M719">
        <f>'DATA DASH'!M719</f>
        <v/>
      </c>
    </row>
    <row r="720">
      <c r="A720">
        <f>'DATA DASH'!A720</f>
        <v/>
      </c>
      <c r="B720">
        <f>'DATA DASH'!B720</f>
        <v/>
      </c>
      <c r="C720">
        <f>'DATA DASH'!C720</f>
        <v/>
      </c>
      <c r="D720">
        <f>'DATA DASH'!D720</f>
        <v/>
      </c>
      <c r="E720">
        <f>'DATA DASH'!E720</f>
        <v/>
      </c>
      <c r="F720">
        <f>'DATA DASH'!F720</f>
        <v/>
      </c>
      <c r="G720">
        <f>'DATA DASH'!G720</f>
        <v/>
      </c>
      <c r="H720">
        <f>'DATA DASH'!H720</f>
        <v/>
      </c>
      <c r="I720">
        <f>'DATA DASH'!I720</f>
        <v/>
      </c>
      <c r="J720">
        <f>'DATA DASH'!J720</f>
        <v/>
      </c>
      <c r="K720">
        <f>'DATA DASH'!K720</f>
        <v/>
      </c>
      <c r="L720">
        <f>'DATA DASH'!L720</f>
        <v/>
      </c>
      <c r="M720">
        <f>'DATA DASH'!M720</f>
        <v/>
      </c>
    </row>
    <row r="721">
      <c r="A721">
        <f>'DATA DASH'!A721</f>
        <v/>
      </c>
      <c r="B721">
        <f>'DATA DASH'!B721</f>
        <v/>
      </c>
      <c r="C721">
        <f>'DATA DASH'!C721</f>
        <v/>
      </c>
      <c r="D721">
        <f>'DATA DASH'!D721</f>
        <v/>
      </c>
      <c r="E721">
        <f>'DATA DASH'!E721</f>
        <v/>
      </c>
      <c r="F721">
        <f>'DATA DASH'!F721</f>
        <v/>
      </c>
      <c r="G721">
        <f>'DATA DASH'!G721</f>
        <v/>
      </c>
      <c r="H721">
        <f>'DATA DASH'!H721</f>
        <v/>
      </c>
      <c r="I721">
        <f>'DATA DASH'!I721</f>
        <v/>
      </c>
      <c r="J721">
        <f>'DATA DASH'!J721</f>
        <v/>
      </c>
      <c r="K721">
        <f>'DATA DASH'!K721</f>
        <v/>
      </c>
      <c r="L721">
        <f>'DATA DASH'!L721</f>
        <v/>
      </c>
      <c r="M721">
        <f>'DATA DASH'!M721</f>
        <v/>
      </c>
    </row>
    <row r="722">
      <c r="A722">
        <f>'DATA DASH'!A722</f>
        <v/>
      </c>
      <c r="B722">
        <f>'DATA DASH'!B722</f>
        <v/>
      </c>
      <c r="C722">
        <f>'DATA DASH'!C722</f>
        <v/>
      </c>
      <c r="D722">
        <f>'DATA DASH'!D722</f>
        <v/>
      </c>
      <c r="E722">
        <f>'DATA DASH'!E722</f>
        <v/>
      </c>
      <c r="F722">
        <f>'DATA DASH'!F722</f>
        <v/>
      </c>
      <c r="G722">
        <f>'DATA DASH'!G722</f>
        <v/>
      </c>
      <c r="H722">
        <f>'DATA DASH'!H722</f>
        <v/>
      </c>
      <c r="I722">
        <f>'DATA DASH'!I722</f>
        <v/>
      </c>
      <c r="J722">
        <f>'DATA DASH'!J722</f>
        <v/>
      </c>
      <c r="K722">
        <f>'DATA DASH'!K722</f>
        <v/>
      </c>
      <c r="L722">
        <f>'DATA DASH'!L722</f>
        <v/>
      </c>
      <c r="M722">
        <f>'DATA DASH'!M722</f>
        <v/>
      </c>
    </row>
    <row r="723">
      <c r="A723">
        <f>'DATA DASH'!A723</f>
        <v/>
      </c>
      <c r="B723">
        <f>'DATA DASH'!B723</f>
        <v/>
      </c>
      <c r="C723">
        <f>'DATA DASH'!C723</f>
        <v/>
      </c>
      <c r="D723">
        <f>'DATA DASH'!D723</f>
        <v/>
      </c>
      <c r="E723">
        <f>'DATA DASH'!E723</f>
        <v/>
      </c>
      <c r="F723">
        <f>'DATA DASH'!F723</f>
        <v/>
      </c>
      <c r="G723">
        <f>'DATA DASH'!G723</f>
        <v/>
      </c>
      <c r="H723">
        <f>'DATA DASH'!H723</f>
        <v/>
      </c>
      <c r="I723">
        <f>'DATA DASH'!I723</f>
        <v/>
      </c>
      <c r="J723">
        <f>'DATA DASH'!J723</f>
        <v/>
      </c>
      <c r="K723">
        <f>'DATA DASH'!K723</f>
        <v/>
      </c>
      <c r="L723">
        <f>'DATA DASH'!L723</f>
        <v/>
      </c>
      <c r="M723">
        <f>'DATA DASH'!M723</f>
        <v/>
      </c>
    </row>
    <row r="724">
      <c r="A724">
        <f>'DATA DASH'!A724</f>
        <v/>
      </c>
      <c r="B724">
        <f>'DATA DASH'!B724</f>
        <v/>
      </c>
      <c r="C724">
        <f>'DATA DASH'!C724</f>
        <v/>
      </c>
      <c r="D724">
        <f>'DATA DASH'!D724</f>
        <v/>
      </c>
      <c r="E724">
        <f>'DATA DASH'!E724</f>
        <v/>
      </c>
      <c r="F724">
        <f>'DATA DASH'!F724</f>
        <v/>
      </c>
      <c r="G724">
        <f>'DATA DASH'!G724</f>
        <v/>
      </c>
      <c r="H724">
        <f>'DATA DASH'!H724</f>
        <v/>
      </c>
      <c r="I724">
        <f>'DATA DASH'!I724</f>
        <v/>
      </c>
      <c r="J724">
        <f>'DATA DASH'!J724</f>
        <v/>
      </c>
      <c r="K724">
        <f>'DATA DASH'!K724</f>
        <v/>
      </c>
      <c r="L724">
        <f>'DATA DASH'!L724</f>
        <v/>
      </c>
      <c r="M724">
        <f>'DATA DASH'!M724</f>
        <v/>
      </c>
    </row>
    <row r="725">
      <c r="A725">
        <f>'DATA DASH'!A725</f>
        <v/>
      </c>
      <c r="B725">
        <f>'DATA DASH'!B725</f>
        <v/>
      </c>
      <c r="C725">
        <f>'DATA DASH'!C725</f>
        <v/>
      </c>
      <c r="D725">
        <f>'DATA DASH'!D725</f>
        <v/>
      </c>
      <c r="E725">
        <f>'DATA DASH'!E725</f>
        <v/>
      </c>
      <c r="F725">
        <f>'DATA DASH'!F725</f>
        <v/>
      </c>
      <c r="G725">
        <f>'DATA DASH'!G725</f>
        <v/>
      </c>
      <c r="H725">
        <f>'DATA DASH'!H725</f>
        <v/>
      </c>
      <c r="I725">
        <f>'DATA DASH'!I725</f>
        <v/>
      </c>
      <c r="J725">
        <f>'DATA DASH'!J725</f>
        <v/>
      </c>
      <c r="K725">
        <f>'DATA DASH'!K725</f>
        <v/>
      </c>
      <c r="L725">
        <f>'DATA DASH'!L725</f>
        <v/>
      </c>
      <c r="M725">
        <f>'DATA DASH'!M725</f>
        <v/>
      </c>
    </row>
    <row r="726">
      <c r="A726">
        <f>'DATA DASH'!A726</f>
        <v/>
      </c>
      <c r="B726">
        <f>'DATA DASH'!B726</f>
        <v/>
      </c>
      <c r="C726">
        <f>'DATA DASH'!C726</f>
        <v/>
      </c>
      <c r="D726">
        <f>'DATA DASH'!D726</f>
        <v/>
      </c>
      <c r="E726">
        <f>'DATA DASH'!E726</f>
        <v/>
      </c>
      <c r="F726">
        <f>'DATA DASH'!F726</f>
        <v/>
      </c>
      <c r="G726">
        <f>'DATA DASH'!G726</f>
        <v/>
      </c>
      <c r="H726">
        <f>'DATA DASH'!H726</f>
        <v/>
      </c>
      <c r="I726">
        <f>'DATA DASH'!I726</f>
        <v/>
      </c>
      <c r="J726">
        <f>'DATA DASH'!J726</f>
        <v/>
      </c>
      <c r="K726">
        <f>'DATA DASH'!K726</f>
        <v/>
      </c>
      <c r="L726">
        <f>'DATA DASH'!L726</f>
        <v/>
      </c>
      <c r="M726">
        <f>'DATA DASH'!M726</f>
        <v/>
      </c>
    </row>
    <row r="727">
      <c r="A727">
        <f>'DATA DASH'!A727</f>
        <v/>
      </c>
      <c r="B727">
        <f>'DATA DASH'!B727</f>
        <v/>
      </c>
      <c r="C727">
        <f>'DATA DASH'!C727</f>
        <v/>
      </c>
      <c r="D727">
        <f>'DATA DASH'!D727</f>
        <v/>
      </c>
      <c r="E727">
        <f>'DATA DASH'!E727</f>
        <v/>
      </c>
      <c r="F727">
        <f>'DATA DASH'!F727</f>
        <v/>
      </c>
      <c r="G727">
        <f>'DATA DASH'!G727</f>
        <v/>
      </c>
      <c r="H727">
        <f>'DATA DASH'!H727</f>
        <v/>
      </c>
      <c r="I727">
        <f>'DATA DASH'!I727</f>
        <v/>
      </c>
      <c r="J727">
        <f>'DATA DASH'!J727</f>
        <v/>
      </c>
      <c r="K727">
        <f>'DATA DASH'!K727</f>
        <v/>
      </c>
      <c r="L727">
        <f>'DATA DASH'!L727</f>
        <v/>
      </c>
      <c r="M727">
        <f>'DATA DASH'!M727</f>
        <v/>
      </c>
    </row>
    <row r="728">
      <c r="A728">
        <f>'DATA DASH'!A728</f>
        <v/>
      </c>
      <c r="B728">
        <f>'DATA DASH'!B728</f>
        <v/>
      </c>
      <c r="C728">
        <f>'DATA DASH'!C728</f>
        <v/>
      </c>
      <c r="D728">
        <f>'DATA DASH'!D728</f>
        <v/>
      </c>
      <c r="E728">
        <f>'DATA DASH'!E728</f>
        <v/>
      </c>
      <c r="F728">
        <f>'DATA DASH'!F728</f>
        <v/>
      </c>
      <c r="G728">
        <f>'DATA DASH'!G728</f>
        <v/>
      </c>
      <c r="H728">
        <f>'DATA DASH'!H728</f>
        <v/>
      </c>
      <c r="I728">
        <f>'DATA DASH'!I728</f>
        <v/>
      </c>
      <c r="J728">
        <f>'DATA DASH'!J728</f>
        <v/>
      </c>
      <c r="K728">
        <f>'DATA DASH'!K728</f>
        <v/>
      </c>
      <c r="L728">
        <f>'DATA DASH'!L728</f>
        <v/>
      </c>
      <c r="M728">
        <f>'DATA DASH'!M728</f>
        <v/>
      </c>
    </row>
    <row r="729">
      <c r="A729">
        <f>'DATA DASH'!A729</f>
        <v/>
      </c>
      <c r="B729">
        <f>'DATA DASH'!B729</f>
        <v/>
      </c>
      <c r="C729">
        <f>'DATA DASH'!C729</f>
        <v/>
      </c>
      <c r="D729">
        <f>'DATA DASH'!D729</f>
        <v/>
      </c>
      <c r="E729">
        <f>'DATA DASH'!E729</f>
        <v/>
      </c>
      <c r="F729">
        <f>'DATA DASH'!F729</f>
        <v/>
      </c>
      <c r="G729">
        <f>'DATA DASH'!G729</f>
        <v/>
      </c>
      <c r="H729">
        <f>'DATA DASH'!H729</f>
        <v/>
      </c>
      <c r="I729">
        <f>'DATA DASH'!I729</f>
        <v/>
      </c>
      <c r="J729">
        <f>'DATA DASH'!J729</f>
        <v/>
      </c>
      <c r="K729">
        <f>'DATA DASH'!K729</f>
        <v/>
      </c>
      <c r="L729">
        <f>'DATA DASH'!L729</f>
        <v/>
      </c>
      <c r="M729">
        <f>'DATA DASH'!M729</f>
        <v/>
      </c>
    </row>
    <row r="730">
      <c r="A730">
        <f>'DATA DASH'!A730</f>
        <v/>
      </c>
      <c r="B730">
        <f>'DATA DASH'!B730</f>
        <v/>
      </c>
      <c r="C730">
        <f>'DATA DASH'!C730</f>
        <v/>
      </c>
      <c r="D730">
        <f>'DATA DASH'!D730</f>
        <v/>
      </c>
      <c r="E730">
        <f>'DATA DASH'!E730</f>
        <v/>
      </c>
      <c r="F730">
        <f>'DATA DASH'!F730</f>
        <v/>
      </c>
      <c r="G730">
        <f>'DATA DASH'!G730</f>
        <v/>
      </c>
      <c r="H730">
        <f>'DATA DASH'!H730</f>
        <v/>
      </c>
      <c r="I730">
        <f>'DATA DASH'!I730</f>
        <v/>
      </c>
      <c r="J730">
        <f>'DATA DASH'!J730</f>
        <v/>
      </c>
      <c r="K730">
        <f>'DATA DASH'!K730</f>
        <v/>
      </c>
      <c r="L730">
        <f>'DATA DASH'!L730</f>
        <v/>
      </c>
      <c r="M730">
        <f>'DATA DASH'!M730</f>
        <v/>
      </c>
    </row>
    <row r="731">
      <c r="A731">
        <f>'DATA DASH'!A731</f>
        <v/>
      </c>
      <c r="B731">
        <f>'DATA DASH'!B731</f>
        <v/>
      </c>
      <c r="C731">
        <f>'DATA DASH'!C731</f>
        <v/>
      </c>
      <c r="D731">
        <f>'DATA DASH'!D731</f>
        <v/>
      </c>
      <c r="E731">
        <f>'DATA DASH'!E731</f>
        <v/>
      </c>
      <c r="F731">
        <f>'DATA DASH'!F731</f>
        <v/>
      </c>
      <c r="G731">
        <f>'DATA DASH'!G731</f>
        <v/>
      </c>
      <c r="H731">
        <f>'DATA DASH'!H731</f>
        <v/>
      </c>
      <c r="I731">
        <f>'DATA DASH'!I731</f>
        <v/>
      </c>
      <c r="J731">
        <f>'DATA DASH'!J731</f>
        <v/>
      </c>
      <c r="K731">
        <f>'DATA DASH'!K731</f>
        <v/>
      </c>
      <c r="L731">
        <f>'DATA DASH'!L731</f>
        <v/>
      </c>
      <c r="M731">
        <f>'DATA DASH'!M731</f>
        <v/>
      </c>
    </row>
    <row r="732">
      <c r="A732">
        <f>'DATA DASH'!A732</f>
        <v/>
      </c>
      <c r="B732">
        <f>'DATA DASH'!B732</f>
        <v/>
      </c>
      <c r="C732">
        <f>'DATA DASH'!C732</f>
        <v/>
      </c>
      <c r="D732">
        <f>'DATA DASH'!D732</f>
        <v/>
      </c>
      <c r="E732">
        <f>'DATA DASH'!E732</f>
        <v/>
      </c>
      <c r="F732">
        <f>'DATA DASH'!F732</f>
        <v/>
      </c>
      <c r="G732">
        <f>'DATA DASH'!G732</f>
        <v/>
      </c>
      <c r="H732">
        <f>'DATA DASH'!H732</f>
        <v/>
      </c>
      <c r="I732">
        <f>'DATA DASH'!I732</f>
        <v/>
      </c>
      <c r="J732">
        <f>'DATA DASH'!J732</f>
        <v/>
      </c>
      <c r="K732">
        <f>'DATA DASH'!K732</f>
        <v/>
      </c>
      <c r="L732">
        <f>'DATA DASH'!L732</f>
        <v/>
      </c>
      <c r="M732">
        <f>'DATA DASH'!M732</f>
        <v/>
      </c>
    </row>
    <row r="733">
      <c r="A733">
        <f>'DATA DASH'!A733</f>
        <v/>
      </c>
      <c r="B733">
        <f>'DATA DASH'!B733</f>
        <v/>
      </c>
      <c r="C733">
        <f>'DATA DASH'!C733</f>
        <v/>
      </c>
      <c r="D733">
        <f>'DATA DASH'!D733</f>
        <v/>
      </c>
      <c r="E733">
        <f>'DATA DASH'!E733</f>
        <v/>
      </c>
      <c r="F733">
        <f>'DATA DASH'!F733</f>
        <v/>
      </c>
      <c r="G733">
        <f>'DATA DASH'!G733</f>
        <v/>
      </c>
      <c r="H733">
        <f>'DATA DASH'!H733</f>
        <v/>
      </c>
      <c r="I733">
        <f>'DATA DASH'!I733</f>
        <v/>
      </c>
      <c r="J733">
        <f>'DATA DASH'!J733</f>
        <v/>
      </c>
      <c r="K733">
        <f>'DATA DASH'!K733</f>
        <v/>
      </c>
      <c r="L733">
        <f>'DATA DASH'!L733</f>
        <v/>
      </c>
      <c r="M733">
        <f>'DATA DASH'!M733</f>
        <v/>
      </c>
    </row>
    <row r="734">
      <c r="A734">
        <f>'DATA DASH'!A734</f>
        <v/>
      </c>
      <c r="B734">
        <f>'DATA DASH'!B734</f>
        <v/>
      </c>
      <c r="C734">
        <f>'DATA DASH'!C734</f>
        <v/>
      </c>
      <c r="D734">
        <f>'DATA DASH'!D734</f>
        <v/>
      </c>
      <c r="E734">
        <f>'DATA DASH'!E734</f>
        <v/>
      </c>
      <c r="F734">
        <f>'DATA DASH'!F734</f>
        <v/>
      </c>
      <c r="G734">
        <f>'DATA DASH'!G734</f>
        <v/>
      </c>
      <c r="H734">
        <f>'DATA DASH'!H734</f>
        <v/>
      </c>
      <c r="I734">
        <f>'DATA DASH'!I734</f>
        <v/>
      </c>
      <c r="J734">
        <f>'DATA DASH'!J734</f>
        <v/>
      </c>
      <c r="K734">
        <f>'DATA DASH'!K734</f>
        <v/>
      </c>
      <c r="L734">
        <f>'DATA DASH'!L734</f>
        <v/>
      </c>
      <c r="M734">
        <f>'DATA DASH'!M734</f>
        <v/>
      </c>
    </row>
    <row r="735">
      <c r="A735">
        <f>'DATA DASH'!A735</f>
        <v/>
      </c>
      <c r="B735">
        <f>'DATA DASH'!B735</f>
        <v/>
      </c>
      <c r="C735">
        <f>'DATA DASH'!C735</f>
        <v/>
      </c>
      <c r="D735">
        <f>'DATA DASH'!D735</f>
        <v/>
      </c>
      <c r="E735">
        <f>'DATA DASH'!E735</f>
        <v/>
      </c>
      <c r="F735">
        <f>'DATA DASH'!F735</f>
        <v/>
      </c>
      <c r="G735">
        <f>'DATA DASH'!G735</f>
        <v/>
      </c>
      <c r="H735">
        <f>'DATA DASH'!H735</f>
        <v/>
      </c>
      <c r="I735">
        <f>'DATA DASH'!I735</f>
        <v/>
      </c>
      <c r="J735">
        <f>'DATA DASH'!J735</f>
        <v/>
      </c>
      <c r="K735">
        <f>'DATA DASH'!K735</f>
        <v/>
      </c>
      <c r="L735">
        <f>'DATA DASH'!L735</f>
        <v/>
      </c>
      <c r="M735">
        <f>'DATA DASH'!M735</f>
        <v/>
      </c>
    </row>
    <row r="736">
      <c r="A736">
        <f>'DATA DASH'!A736</f>
        <v/>
      </c>
      <c r="B736">
        <f>'DATA DASH'!B736</f>
        <v/>
      </c>
      <c r="C736">
        <f>'DATA DASH'!C736</f>
        <v/>
      </c>
      <c r="D736">
        <f>'DATA DASH'!D736</f>
        <v/>
      </c>
      <c r="E736">
        <f>'DATA DASH'!E736</f>
        <v/>
      </c>
      <c r="F736">
        <f>'DATA DASH'!F736</f>
        <v/>
      </c>
      <c r="G736">
        <f>'DATA DASH'!G736</f>
        <v/>
      </c>
      <c r="H736">
        <f>'DATA DASH'!H736</f>
        <v/>
      </c>
      <c r="I736">
        <f>'DATA DASH'!I736</f>
        <v/>
      </c>
      <c r="J736">
        <f>'DATA DASH'!J736</f>
        <v/>
      </c>
      <c r="K736">
        <f>'DATA DASH'!K736</f>
        <v/>
      </c>
      <c r="L736">
        <f>'DATA DASH'!L736</f>
        <v/>
      </c>
      <c r="M736">
        <f>'DATA DASH'!M736</f>
        <v/>
      </c>
    </row>
    <row r="737">
      <c r="A737">
        <f>'DATA DASH'!A737</f>
        <v/>
      </c>
      <c r="B737">
        <f>'DATA DASH'!B737</f>
        <v/>
      </c>
      <c r="C737">
        <f>'DATA DASH'!C737</f>
        <v/>
      </c>
      <c r="D737">
        <f>'DATA DASH'!D737</f>
        <v/>
      </c>
      <c r="E737">
        <f>'DATA DASH'!E737</f>
        <v/>
      </c>
      <c r="F737">
        <f>'DATA DASH'!F737</f>
        <v/>
      </c>
      <c r="G737">
        <f>'DATA DASH'!G737</f>
        <v/>
      </c>
      <c r="H737">
        <f>'DATA DASH'!H737</f>
        <v/>
      </c>
      <c r="I737">
        <f>'DATA DASH'!I737</f>
        <v/>
      </c>
      <c r="J737">
        <f>'DATA DASH'!J737</f>
        <v/>
      </c>
      <c r="K737">
        <f>'DATA DASH'!K737</f>
        <v/>
      </c>
      <c r="L737">
        <f>'DATA DASH'!L737</f>
        <v/>
      </c>
      <c r="M737">
        <f>'DATA DASH'!M737</f>
        <v/>
      </c>
    </row>
    <row r="738">
      <c r="A738">
        <f>'DATA DASH'!A738</f>
        <v/>
      </c>
      <c r="B738">
        <f>'DATA DASH'!B738</f>
        <v/>
      </c>
      <c r="C738">
        <f>'DATA DASH'!C738</f>
        <v/>
      </c>
      <c r="D738">
        <f>'DATA DASH'!D738</f>
        <v/>
      </c>
      <c r="E738">
        <f>'DATA DASH'!E738</f>
        <v/>
      </c>
      <c r="F738">
        <f>'DATA DASH'!F738</f>
        <v/>
      </c>
      <c r="G738">
        <f>'DATA DASH'!G738</f>
        <v/>
      </c>
      <c r="H738">
        <f>'DATA DASH'!H738</f>
        <v/>
      </c>
      <c r="I738">
        <f>'DATA DASH'!I738</f>
        <v/>
      </c>
      <c r="J738">
        <f>'DATA DASH'!J738</f>
        <v/>
      </c>
      <c r="K738">
        <f>'DATA DASH'!K738</f>
        <v/>
      </c>
      <c r="L738">
        <f>'DATA DASH'!L738</f>
        <v/>
      </c>
      <c r="M738">
        <f>'DATA DASH'!M738</f>
        <v/>
      </c>
    </row>
    <row r="739">
      <c r="A739">
        <f>'DATA DASH'!A739</f>
        <v/>
      </c>
      <c r="B739">
        <f>'DATA DASH'!B739</f>
        <v/>
      </c>
      <c r="C739">
        <f>'DATA DASH'!C739</f>
        <v/>
      </c>
      <c r="D739">
        <f>'DATA DASH'!D739</f>
        <v/>
      </c>
      <c r="E739">
        <f>'DATA DASH'!E739</f>
        <v/>
      </c>
      <c r="F739">
        <f>'DATA DASH'!F739</f>
        <v/>
      </c>
      <c r="G739">
        <f>'DATA DASH'!G739</f>
        <v/>
      </c>
      <c r="H739">
        <f>'DATA DASH'!H739</f>
        <v/>
      </c>
      <c r="I739">
        <f>'DATA DASH'!I739</f>
        <v/>
      </c>
      <c r="J739">
        <f>'DATA DASH'!J739</f>
        <v/>
      </c>
      <c r="K739">
        <f>'DATA DASH'!K739</f>
        <v/>
      </c>
      <c r="L739">
        <f>'DATA DASH'!L739</f>
        <v/>
      </c>
      <c r="M739">
        <f>'DATA DASH'!M739</f>
        <v/>
      </c>
    </row>
    <row r="740">
      <c r="A740">
        <f>'DATA DASH'!A740</f>
        <v/>
      </c>
      <c r="B740">
        <f>'DATA DASH'!B740</f>
        <v/>
      </c>
      <c r="C740">
        <f>'DATA DASH'!C740</f>
        <v/>
      </c>
      <c r="D740">
        <f>'DATA DASH'!D740</f>
        <v/>
      </c>
      <c r="E740">
        <f>'DATA DASH'!E740</f>
        <v/>
      </c>
      <c r="F740">
        <f>'DATA DASH'!F740</f>
        <v/>
      </c>
      <c r="G740">
        <f>'DATA DASH'!G740</f>
        <v/>
      </c>
      <c r="H740">
        <f>'DATA DASH'!H740</f>
        <v/>
      </c>
      <c r="I740">
        <f>'DATA DASH'!I740</f>
        <v/>
      </c>
      <c r="J740">
        <f>'DATA DASH'!J740</f>
        <v/>
      </c>
      <c r="K740">
        <f>'DATA DASH'!K740</f>
        <v/>
      </c>
      <c r="L740">
        <f>'DATA DASH'!L740</f>
        <v/>
      </c>
      <c r="M740">
        <f>'DATA DASH'!M740</f>
        <v/>
      </c>
    </row>
    <row r="741">
      <c r="A741">
        <f>'DATA DASH'!A741</f>
        <v/>
      </c>
      <c r="B741">
        <f>'DATA DASH'!B741</f>
        <v/>
      </c>
      <c r="C741">
        <f>'DATA DASH'!C741</f>
        <v/>
      </c>
      <c r="D741">
        <f>'DATA DASH'!D741</f>
        <v/>
      </c>
      <c r="E741">
        <f>'DATA DASH'!E741</f>
        <v/>
      </c>
      <c r="F741">
        <f>'DATA DASH'!F741</f>
        <v/>
      </c>
      <c r="G741">
        <f>'DATA DASH'!G741</f>
        <v/>
      </c>
      <c r="H741">
        <f>'DATA DASH'!H741</f>
        <v/>
      </c>
      <c r="I741">
        <f>'DATA DASH'!I741</f>
        <v/>
      </c>
      <c r="J741">
        <f>'DATA DASH'!J741</f>
        <v/>
      </c>
      <c r="K741">
        <f>'DATA DASH'!K741</f>
        <v/>
      </c>
      <c r="L741">
        <f>'DATA DASH'!L741</f>
        <v/>
      </c>
      <c r="M741">
        <f>'DATA DASH'!M741</f>
        <v/>
      </c>
    </row>
    <row r="742">
      <c r="A742">
        <f>'DATA DASH'!A742</f>
        <v/>
      </c>
      <c r="B742">
        <f>'DATA DASH'!B742</f>
        <v/>
      </c>
      <c r="C742">
        <f>'DATA DASH'!C742</f>
        <v/>
      </c>
      <c r="D742">
        <f>'DATA DASH'!D742</f>
        <v/>
      </c>
      <c r="E742">
        <f>'DATA DASH'!E742</f>
        <v/>
      </c>
      <c r="F742">
        <f>'DATA DASH'!F742</f>
        <v/>
      </c>
      <c r="G742">
        <f>'DATA DASH'!G742</f>
        <v/>
      </c>
      <c r="H742">
        <f>'DATA DASH'!H742</f>
        <v/>
      </c>
      <c r="I742">
        <f>'DATA DASH'!I742</f>
        <v/>
      </c>
      <c r="J742">
        <f>'DATA DASH'!J742</f>
        <v/>
      </c>
      <c r="K742">
        <f>'DATA DASH'!K742</f>
        <v/>
      </c>
      <c r="L742">
        <f>'DATA DASH'!L742</f>
        <v/>
      </c>
      <c r="M742">
        <f>'DATA DASH'!M742</f>
        <v/>
      </c>
    </row>
    <row r="743">
      <c r="A743">
        <f>'DATA DASH'!A743</f>
        <v/>
      </c>
      <c r="B743">
        <f>'DATA DASH'!B743</f>
        <v/>
      </c>
      <c r="C743">
        <f>'DATA DASH'!C743</f>
        <v/>
      </c>
      <c r="D743">
        <f>'DATA DASH'!D743</f>
        <v/>
      </c>
      <c r="E743">
        <f>'DATA DASH'!E743</f>
        <v/>
      </c>
      <c r="F743">
        <f>'DATA DASH'!F743</f>
        <v/>
      </c>
      <c r="G743">
        <f>'DATA DASH'!G743</f>
        <v/>
      </c>
      <c r="H743">
        <f>'DATA DASH'!H743</f>
        <v/>
      </c>
      <c r="I743">
        <f>'DATA DASH'!I743</f>
        <v/>
      </c>
      <c r="J743">
        <f>'DATA DASH'!J743</f>
        <v/>
      </c>
      <c r="K743">
        <f>'DATA DASH'!K743</f>
        <v/>
      </c>
      <c r="L743">
        <f>'DATA DASH'!L743</f>
        <v/>
      </c>
      <c r="M743">
        <f>'DATA DASH'!M743</f>
        <v/>
      </c>
    </row>
    <row r="744">
      <c r="A744">
        <f>'DATA DASH'!A744</f>
        <v/>
      </c>
      <c r="B744">
        <f>'DATA DASH'!B744</f>
        <v/>
      </c>
      <c r="C744">
        <f>'DATA DASH'!C744</f>
        <v/>
      </c>
      <c r="D744">
        <f>'DATA DASH'!D744</f>
        <v/>
      </c>
      <c r="E744">
        <f>'DATA DASH'!E744</f>
        <v/>
      </c>
      <c r="F744">
        <f>'DATA DASH'!F744</f>
        <v/>
      </c>
      <c r="G744">
        <f>'DATA DASH'!G744</f>
        <v/>
      </c>
      <c r="H744">
        <f>'DATA DASH'!H744</f>
        <v/>
      </c>
      <c r="I744">
        <f>'DATA DASH'!I744</f>
        <v/>
      </c>
      <c r="J744">
        <f>'DATA DASH'!J744</f>
        <v/>
      </c>
      <c r="K744">
        <f>'DATA DASH'!K744</f>
        <v/>
      </c>
      <c r="L744">
        <f>'DATA DASH'!L744</f>
        <v/>
      </c>
      <c r="M744">
        <f>'DATA DASH'!M744</f>
        <v/>
      </c>
    </row>
    <row r="745">
      <c r="A745">
        <f>'DATA DASH'!A745</f>
        <v/>
      </c>
      <c r="B745">
        <f>'DATA DASH'!B745</f>
        <v/>
      </c>
      <c r="C745">
        <f>'DATA DASH'!C745</f>
        <v/>
      </c>
      <c r="D745">
        <f>'DATA DASH'!D745</f>
        <v/>
      </c>
      <c r="E745">
        <f>'DATA DASH'!E745</f>
        <v/>
      </c>
      <c r="F745">
        <f>'DATA DASH'!F745</f>
        <v/>
      </c>
      <c r="G745">
        <f>'DATA DASH'!G745</f>
        <v/>
      </c>
      <c r="H745">
        <f>'DATA DASH'!H745</f>
        <v/>
      </c>
      <c r="I745">
        <f>'DATA DASH'!I745</f>
        <v/>
      </c>
      <c r="J745">
        <f>'DATA DASH'!J745</f>
        <v/>
      </c>
      <c r="K745">
        <f>'DATA DASH'!K745</f>
        <v/>
      </c>
      <c r="L745">
        <f>'DATA DASH'!L745</f>
        <v/>
      </c>
      <c r="M745">
        <f>'DATA DASH'!M745</f>
        <v/>
      </c>
    </row>
    <row r="746">
      <c r="A746">
        <f>'DATA DASH'!A746</f>
        <v/>
      </c>
      <c r="B746">
        <f>'DATA DASH'!B746</f>
        <v/>
      </c>
      <c r="C746">
        <f>'DATA DASH'!C746</f>
        <v/>
      </c>
      <c r="D746">
        <f>'DATA DASH'!D746</f>
        <v/>
      </c>
      <c r="E746">
        <f>'DATA DASH'!E746</f>
        <v/>
      </c>
      <c r="F746">
        <f>'DATA DASH'!F746</f>
        <v/>
      </c>
      <c r="G746">
        <f>'DATA DASH'!G746</f>
        <v/>
      </c>
      <c r="H746">
        <f>'DATA DASH'!H746</f>
        <v/>
      </c>
      <c r="I746">
        <f>'DATA DASH'!I746</f>
        <v/>
      </c>
      <c r="J746">
        <f>'DATA DASH'!J746</f>
        <v/>
      </c>
      <c r="K746">
        <f>'DATA DASH'!K746</f>
        <v/>
      </c>
      <c r="L746">
        <f>'DATA DASH'!L746</f>
        <v/>
      </c>
      <c r="M746">
        <f>'DATA DASH'!M746</f>
        <v/>
      </c>
    </row>
    <row r="747">
      <c r="A747">
        <f>'DATA DASH'!A747</f>
        <v/>
      </c>
      <c r="B747">
        <f>'DATA DASH'!B747</f>
        <v/>
      </c>
      <c r="C747">
        <f>'DATA DASH'!C747</f>
        <v/>
      </c>
      <c r="D747">
        <f>'DATA DASH'!D747</f>
        <v/>
      </c>
      <c r="E747">
        <f>'DATA DASH'!E747</f>
        <v/>
      </c>
      <c r="F747">
        <f>'DATA DASH'!F747</f>
        <v/>
      </c>
      <c r="G747">
        <f>'DATA DASH'!G747</f>
        <v/>
      </c>
      <c r="H747">
        <f>'DATA DASH'!H747</f>
        <v/>
      </c>
      <c r="I747">
        <f>'DATA DASH'!I747</f>
        <v/>
      </c>
      <c r="J747">
        <f>'DATA DASH'!J747</f>
        <v/>
      </c>
      <c r="K747">
        <f>'DATA DASH'!K747</f>
        <v/>
      </c>
      <c r="L747">
        <f>'DATA DASH'!L747</f>
        <v/>
      </c>
      <c r="M747">
        <f>'DATA DASH'!M747</f>
        <v/>
      </c>
    </row>
    <row r="748">
      <c r="A748">
        <f>'DATA DASH'!A748</f>
        <v/>
      </c>
      <c r="B748">
        <f>'DATA DASH'!B748</f>
        <v/>
      </c>
      <c r="C748">
        <f>'DATA DASH'!C748</f>
        <v/>
      </c>
      <c r="D748">
        <f>'DATA DASH'!D748</f>
        <v/>
      </c>
      <c r="E748">
        <f>'DATA DASH'!E748</f>
        <v/>
      </c>
      <c r="F748">
        <f>'DATA DASH'!F748</f>
        <v/>
      </c>
      <c r="G748">
        <f>'DATA DASH'!G748</f>
        <v/>
      </c>
      <c r="H748">
        <f>'DATA DASH'!H748</f>
        <v/>
      </c>
      <c r="I748">
        <f>'DATA DASH'!I748</f>
        <v/>
      </c>
      <c r="J748">
        <f>'DATA DASH'!J748</f>
        <v/>
      </c>
      <c r="K748">
        <f>'DATA DASH'!K748</f>
        <v/>
      </c>
      <c r="L748">
        <f>'DATA DASH'!L748</f>
        <v/>
      </c>
      <c r="M748">
        <f>'DATA DASH'!M748</f>
        <v/>
      </c>
    </row>
    <row r="749">
      <c r="A749">
        <f>'DATA DASH'!A749</f>
        <v/>
      </c>
      <c r="B749">
        <f>'DATA DASH'!B749</f>
        <v/>
      </c>
      <c r="C749">
        <f>'DATA DASH'!C749</f>
        <v/>
      </c>
      <c r="D749">
        <f>'DATA DASH'!D749</f>
        <v/>
      </c>
      <c r="E749">
        <f>'DATA DASH'!E749</f>
        <v/>
      </c>
      <c r="F749">
        <f>'DATA DASH'!F749</f>
        <v/>
      </c>
      <c r="G749">
        <f>'DATA DASH'!G749</f>
        <v/>
      </c>
      <c r="H749">
        <f>'DATA DASH'!H749</f>
        <v/>
      </c>
      <c r="I749">
        <f>'DATA DASH'!I749</f>
        <v/>
      </c>
      <c r="J749">
        <f>'DATA DASH'!J749</f>
        <v/>
      </c>
      <c r="K749">
        <f>'DATA DASH'!K749</f>
        <v/>
      </c>
      <c r="L749">
        <f>'DATA DASH'!L749</f>
        <v/>
      </c>
      <c r="M749">
        <f>'DATA DASH'!M749</f>
        <v/>
      </c>
    </row>
    <row r="750">
      <c r="A750">
        <f>'DATA DASH'!A750</f>
        <v/>
      </c>
      <c r="B750">
        <f>'DATA DASH'!B750</f>
        <v/>
      </c>
      <c r="C750">
        <f>'DATA DASH'!C750</f>
        <v/>
      </c>
      <c r="D750">
        <f>'DATA DASH'!D750</f>
        <v/>
      </c>
      <c r="E750">
        <f>'DATA DASH'!E750</f>
        <v/>
      </c>
      <c r="F750">
        <f>'DATA DASH'!F750</f>
        <v/>
      </c>
      <c r="G750">
        <f>'DATA DASH'!G750</f>
        <v/>
      </c>
      <c r="H750">
        <f>'DATA DASH'!H750</f>
        <v/>
      </c>
      <c r="I750">
        <f>'DATA DASH'!I750</f>
        <v/>
      </c>
      <c r="J750">
        <f>'DATA DASH'!J750</f>
        <v/>
      </c>
      <c r="K750">
        <f>'DATA DASH'!K750</f>
        <v/>
      </c>
      <c r="L750">
        <f>'DATA DASH'!L750</f>
        <v/>
      </c>
      <c r="M750">
        <f>'DATA DASH'!M750</f>
        <v/>
      </c>
    </row>
    <row r="751">
      <c r="A751">
        <f>'DATA DASH'!A751</f>
        <v/>
      </c>
      <c r="B751">
        <f>'DATA DASH'!B751</f>
        <v/>
      </c>
      <c r="C751">
        <f>'DATA DASH'!C751</f>
        <v/>
      </c>
      <c r="D751">
        <f>'DATA DASH'!D751</f>
        <v/>
      </c>
      <c r="E751">
        <f>'DATA DASH'!E751</f>
        <v/>
      </c>
      <c r="F751">
        <f>'DATA DASH'!F751</f>
        <v/>
      </c>
      <c r="G751">
        <f>'DATA DASH'!G751</f>
        <v/>
      </c>
      <c r="H751">
        <f>'DATA DASH'!H751</f>
        <v/>
      </c>
      <c r="I751">
        <f>'DATA DASH'!I751</f>
        <v/>
      </c>
      <c r="J751">
        <f>'DATA DASH'!J751</f>
        <v/>
      </c>
      <c r="K751">
        <f>'DATA DASH'!K751</f>
        <v/>
      </c>
      <c r="L751">
        <f>'DATA DASH'!L751</f>
        <v/>
      </c>
      <c r="M751">
        <f>'DATA DASH'!M751</f>
        <v/>
      </c>
    </row>
    <row r="752">
      <c r="A752">
        <f>'DATA DASH'!A752</f>
        <v/>
      </c>
      <c r="B752">
        <f>'DATA DASH'!B752</f>
        <v/>
      </c>
      <c r="C752">
        <f>'DATA DASH'!C752</f>
        <v/>
      </c>
      <c r="D752">
        <f>'DATA DASH'!D752</f>
        <v/>
      </c>
      <c r="E752">
        <f>'DATA DASH'!E752</f>
        <v/>
      </c>
      <c r="F752">
        <f>'DATA DASH'!F752</f>
        <v/>
      </c>
      <c r="G752">
        <f>'DATA DASH'!G752</f>
        <v/>
      </c>
      <c r="H752">
        <f>'DATA DASH'!H752</f>
        <v/>
      </c>
      <c r="I752">
        <f>'DATA DASH'!I752</f>
        <v/>
      </c>
      <c r="J752">
        <f>'DATA DASH'!J752</f>
        <v/>
      </c>
      <c r="K752">
        <f>'DATA DASH'!K752</f>
        <v/>
      </c>
      <c r="L752">
        <f>'DATA DASH'!L752</f>
        <v/>
      </c>
      <c r="M752">
        <f>'DATA DASH'!M752</f>
        <v/>
      </c>
    </row>
    <row r="753">
      <c r="A753">
        <f>'DATA DASH'!A753</f>
        <v/>
      </c>
      <c r="B753">
        <f>'DATA DASH'!B753</f>
        <v/>
      </c>
      <c r="C753">
        <f>'DATA DASH'!C753</f>
        <v/>
      </c>
      <c r="D753">
        <f>'DATA DASH'!D753</f>
        <v/>
      </c>
      <c r="E753">
        <f>'DATA DASH'!E753</f>
        <v/>
      </c>
      <c r="F753">
        <f>'DATA DASH'!F753</f>
        <v/>
      </c>
      <c r="G753">
        <f>'DATA DASH'!G753</f>
        <v/>
      </c>
      <c r="H753">
        <f>'DATA DASH'!H753</f>
        <v/>
      </c>
      <c r="I753">
        <f>'DATA DASH'!I753</f>
        <v/>
      </c>
      <c r="J753">
        <f>'DATA DASH'!J753</f>
        <v/>
      </c>
      <c r="K753">
        <f>'DATA DASH'!K753</f>
        <v/>
      </c>
      <c r="L753">
        <f>'DATA DASH'!L753</f>
        <v/>
      </c>
      <c r="M753">
        <f>'DATA DASH'!M753</f>
        <v/>
      </c>
    </row>
    <row r="754">
      <c r="A754">
        <f>'DATA DASH'!A754</f>
        <v/>
      </c>
      <c r="B754">
        <f>'DATA DASH'!B754</f>
        <v/>
      </c>
      <c r="C754">
        <f>'DATA DASH'!C754</f>
        <v/>
      </c>
      <c r="D754">
        <f>'DATA DASH'!D754</f>
        <v/>
      </c>
      <c r="E754">
        <f>'DATA DASH'!E754</f>
        <v/>
      </c>
      <c r="F754">
        <f>'DATA DASH'!F754</f>
        <v/>
      </c>
      <c r="G754">
        <f>'DATA DASH'!G754</f>
        <v/>
      </c>
      <c r="H754">
        <f>'DATA DASH'!H754</f>
        <v/>
      </c>
      <c r="I754">
        <f>'DATA DASH'!I754</f>
        <v/>
      </c>
      <c r="J754">
        <f>'DATA DASH'!J754</f>
        <v/>
      </c>
      <c r="K754">
        <f>'DATA DASH'!K754</f>
        <v/>
      </c>
      <c r="L754">
        <f>'DATA DASH'!L754</f>
        <v/>
      </c>
      <c r="M754">
        <f>'DATA DASH'!M754</f>
        <v/>
      </c>
    </row>
    <row r="755">
      <c r="A755">
        <f>'DATA DASH'!A755</f>
        <v/>
      </c>
      <c r="B755">
        <f>'DATA DASH'!B755</f>
        <v/>
      </c>
      <c r="C755">
        <f>'DATA DASH'!C755</f>
        <v/>
      </c>
      <c r="D755">
        <f>'DATA DASH'!D755</f>
        <v/>
      </c>
      <c r="E755">
        <f>'DATA DASH'!E755</f>
        <v/>
      </c>
      <c r="F755">
        <f>'DATA DASH'!F755</f>
        <v/>
      </c>
      <c r="G755">
        <f>'DATA DASH'!G755</f>
        <v/>
      </c>
      <c r="H755">
        <f>'DATA DASH'!H755</f>
        <v/>
      </c>
      <c r="I755">
        <f>'DATA DASH'!I755</f>
        <v/>
      </c>
      <c r="J755">
        <f>'DATA DASH'!J755</f>
        <v/>
      </c>
      <c r="K755">
        <f>'DATA DASH'!K755</f>
        <v/>
      </c>
      <c r="L755">
        <f>'DATA DASH'!L755</f>
        <v/>
      </c>
      <c r="M755">
        <f>'DATA DASH'!M755</f>
        <v/>
      </c>
    </row>
    <row r="756">
      <c r="A756">
        <f>'DATA DASH'!A756</f>
        <v/>
      </c>
      <c r="B756">
        <f>'DATA DASH'!B756</f>
        <v/>
      </c>
      <c r="C756">
        <f>'DATA DASH'!C756</f>
        <v/>
      </c>
      <c r="D756">
        <f>'DATA DASH'!D756</f>
        <v/>
      </c>
      <c r="E756">
        <f>'DATA DASH'!E756</f>
        <v/>
      </c>
      <c r="F756">
        <f>'DATA DASH'!F756</f>
        <v/>
      </c>
      <c r="G756">
        <f>'DATA DASH'!G756</f>
        <v/>
      </c>
      <c r="H756">
        <f>'DATA DASH'!H756</f>
        <v/>
      </c>
      <c r="I756">
        <f>'DATA DASH'!I756</f>
        <v/>
      </c>
      <c r="J756">
        <f>'DATA DASH'!J756</f>
        <v/>
      </c>
      <c r="K756">
        <f>'DATA DASH'!K756</f>
        <v/>
      </c>
      <c r="L756">
        <f>'DATA DASH'!L756</f>
        <v/>
      </c>
      <c r="M756">
        <f>'DATA DASH'!M756</f>
        <v/>
      </c>
    </row>
    <row r="757">
      <c r="A757">
        <f>'DATA DASH'!A757</f>
        <v/>
      </c>
      <c r="B757">
        <f>'DATA DASH'!B757</f>
        <v/>
      </c>
      <c r="C757">
        <f>'DATA DASH'!C757</f>
        <v/>
      </c>
      <c r="D757">
        <f>'DATA DASH'!D757</f>
        <v/>
      </c>
      <c r="E757">
        <f>'DATA DASH'!E757</f>
        <v/>
      </c>
      <c r="F757">
        <f>'DATA DASH'!F757</f>
        <v/>
      </c>
      <c r="G757">
        <f>'DATA DASH'!G757</f>
        <v/>
      </c>
      <c r="H757">
        <f>'DATA DASH'!H757</f>
        <v/>
      </c>
      <c r="I757">
        <f>'DATA DASH'!I757</f>
        <v/>
      </c>
      <c r="J757">
        <f>'DATA DASH'!J757</f>
        <v/>
      </c>
      <c r="K757">
        <f>'DATA DASH'!K757</f>
        <v/>
      </c>
      <c r="L757">
        <f>'DATA DASH'!L757</f>
        <v/>
      </c>
      <c r="M757">
        <f>'DATA DASH'!M757</f>
        <v/>
      </c>
    </row>
    <row r="758">
      <c r="A758">
        <f>'DATA DASH'!A758</f>
        <v/>
      </c>
      <c r="B758">
        <f>'DATA DASH'!B758</f>
        <v/>
      </c>
      <c r="C758">
        <f>'DATA DASH'!C758</f>
        <v/>
      </c>
      <c r="D758">
        <f>'DATA DASH'!D758</f>
        <v/>
      </c>
      <c r="E758">
        <f>'DATA DASH'!E758</f>
        <v/>
      </c>
      <c r="F758">
        <f>'DATA DASH'!F758</f>
        <v/>
      </c>
      <c r="G758">
        <f>'DATA DASH'!G758</f>
        <v/>
      </c>
      <c r="H758">
        <f>'DATA DASH'!H758</f>
        <v/>
      </c>
      <c r="I758">
        <f>'DATA DASH'!I758</f>
        <v/>
      </c>
      <c r="J758">
        <f>'DATA DASH'!J758</f>
        <v/>
      </c>
      <c r="K758">
        <f>'DATA DASH'!K758</f>
        <v/>
      </c>
      <c r="L758">
        <f>'DATA DASH'!L758</f>
        <v/>
      </c>
      <c r="M758">
        <f>'DATA DASH'!M758</f>
        <v/>
      </c>
    </row>
    <row r="759">
      <c r="A759">
        <f>'DATA DASH'!A759</f>
        <v/>
      </c>
      <c r="B759">
        <f>'DATA DASH'!B759</f>
        <v/>
      </c>
      <c r="C759">
        <f>'DATA DASH'!C759</f>
        <v/>
      </c>
      <c r="D759">
        <f>'DATA DASH'!D759</f>
        <v/>
      </c>
      <c r="E759">
        <f>'DATA DASH'!E759</f>
        <v/>
      </c>
      <c r="F759">
        <f>'DATA DASH'!F759</f>
        <v/>
      </c>
      <c r="G759">
        <f>'DATA DASH'!G759</f>
        <v/>
      </c>
      <c r="H759">
        <f>'DATA DASH'!H759</f>
        <v/>
      </c>
      <c r="I759">
        <f>'DATA DASH'!I759</f>
        <v/>
      </c>
      <c r="J759">
        <f>'DATA DASH'!J759</f>
        <v/>
      </c>
      <c r="K759">
        <f>'DATA DASH'!K759</f>
        <v/>
      </c>
      <c r="L759">
        <f>'DATA DASH'!L759</f>
        <v/>
      </c>
      <c r="M759">
        <f>'DATA DASH'!M759</f>
        <v/>
      </c>
    </row>
    <row r="760">
      <c r="A760">
        <f>'DATA DASH'!A760</f>
        <v/>
      </c>
      <c r="B760">
        <f>'DATA DASH'!B760</f>
        <v/>
      </c>
      <c r="C760">
        <f>'DATA DASH'!C760</f>
        <v/>
      </c>
      <c r="D760">
        <f>'DATA DASH'!D760</f>
        <v/>
      </c>
      <c r="E760">
        <f>'DATA DASH'!E760</f>
        <v/>
      </c>
      <c r="F760">
        <f>'DATA DASH'!F760</f>
        <v/>
      </c>
      <c r="G760">
        <f>'DATA DASH'!G760</f>
        <v/>
      </c>
      <c r="H760">
        <f>'DATA DASH'!H760</f>
        <v/>
      </c>
      <c r="I760">
        <f>'DATA DASH'!I760</f>
        <v/>
      </c>
      <c r="J760">
        <f>'DATA DASH'!J760</f>
        <v/>
      </c>
      <c r="K760">
        <f>'DATA DASH'!K760</f>
        <v/>
      </c>
      <c r="L760">
        <f>'DATA DASH'!L760</f>
        <v/>
      </c>
      <c r="M760">
        <f>'DATA DASH'!M760</f>
        <v/>
      </c>
    </row>
    <row r="761">
      <c r="A761">
        <f>'DATA DASH'!A761</f>
        <v/>
      </c>
      <c r="B761">
        <f>'DATA DASH'!B761</f>
        <v/>
      </c>
      <c r="C761">
        <f>'DATA DASH'!C761</f>
        <v/>
      </c>
      <c r="D761">
        <f>'DATA DASH'!D761</f>
        <v/>
      </c>
      <c r="E761">
        <f>'DATA DASH'!E761</f>
        <v/>
      </c>
      <c r="F761">
        <f>'DATA DASH'!F761</f>
        <v/>
      </c>
      <c r="G761">
        <f>'DATA DASH'!G761</f>
        <v/>
      </c>
      <c r="H761">
        <f>'DATA DASH'!H761</f>
        <v/>
      </c>
      <c r="I761">
        <f>'DATA DASH'!I761</f>
        <v/>
      </c>
      <c r="J761">
        <f>'DATA DASH'!J761</f>
        <v/>
      </c>
      <c r="K761">
        <f>'DATA DASH'!K761</f>
        <v/>
      </c>
      <c r="L761">
        <f>'DATA DASH'!L761</f>
        <v/>
      </c>
      <c r="M761">
        <f>'DATA DASH'!M761</f>
        <v/>
      </c>
    </row>
    <row r="762">
      <c r="A762">
        <f>'DATA DASH'!A762</f>
        <v/>
      </c>
      <c r="B762">
        <f>'DATA DASH'!B762</f>
        <v/>
      </c>
      <c r="C762">
        <f>'DATA DASH'!C762</f>
        <v/>
      </c>
      <c r="D762">
        <f>'DATA DASH'!D762</f>
        <v/>
      </c>
      <c r="E762">
        <f>'DATA DASH'!E762</f>
        <v/>
      </c>
      <c r="F762">
        <f>'DATA DASH'!F762</f>
        <v/>
      </c>
      <c r="G762">
        <f>'DATA DASH'!G762</f>
        <v/>
      </c>
      <c r="H762">
        <f>'DATA DASH'!H762</f>
        <v/>
      </c>
      <c r="I762">
        <f>'DATA DASH'!I762</f>
        <v/>
      </c>
      <c r="J762">
        <f>'DATA DASH'!J762</f>
        <v/>
      </c>
      <c r="K762">
        <f>'DATA DASH'!K762</f>
        <v/>
      </c>
      <c r="L762">
        <f>'DATA DASH'!L762</f>
        <v/>
      </c>
      <c r="M762">
        <f>'DATA DASH'!M762</f>
        <v/>
      </c>
    </row>
    <row r="763">
      <c r="A763">
        <f>'DATA DASH'!A763</f>
        <v/>
      </c>
      <c r="B763">
        <f>'DATA DASH'!B763</f>
        <v/>
      </c>
      <c r="C763">
        <f>'DATA DASH'!C763</f>
        <v/>
      </c>
      <c r="D763">
        <f>'DATA DASH'!D763</f>
        <v/>
      </c>
      <c r="E763">
        <f>'DATA DASH'!E763</f>
        <v/>
      </c>
      <c r="F763">
        <f>'DATA DASH'!F763</f>
        <v/>
      </c>
      <c r="G763">
        <f>'DATA DASH'!G763</f>
        <v/>
      </c>
      <c r="H763">
        <f>'DATA DASH'!H763</f>
        <v/>
      </c>
      <c r="I763">
        <f>'DATA DASH'!I763</f>
        <v/>
      </c>
      <c r="J763">
        <f>'DATA DASH'!J763</f>
        <v/>
      </c>
      <c r="K763">
        <f>'DATA DASH'!K763</f>
        <v/>
      </c>
      <c r="L763">
        <f>'DATA DASH'!L763</f>
        <v/>
      </c>
      <c r="M763">
        <f>'DATA DASH'!M763</f>
        <v/>
      </c>
    </row>
    <row r="764">
      <c r="A764">
        <f>'DATA DASH'!A764</f>
        <v/>
      </c>
      <c r="B764">
        <f>'DATA DASH'!B764</f>
        <v/>
      </c>
      <c r="C764">
        <f>'DATA DASH'!C764</f>
        <v/>
      </c>
      <c r="D764">
        <f>'DATA DASH'!D764</f>
        <v/>
      </c>
      <c r="E764">
        <f>'DATA DASH'!E764</f>
        <v/>
      </c>
      <c r="F764">
        <f>'DATA DASH'!F764</f>
        <v/>
      </c>
      <c r="G764">
        <f>'DATA DASH'!G764</f>
        <v/>
      </c>
      <c r="H764">
        <f>'DATA DASH'!H764</f>
        <v/>
      </c>
      <c r="I764">
        <f>'DATA DASH'!I764</f>
        <v/>
      </c>
      <c r="J764">
        <f>'DATA DASH'!J764</f>
        <v/>
      </c>
      <c r="K764">
        <f>'DATA DASH'!K764</f>
        <v/>
      </c>
      <c r="L764">
        <f>'DATA DASH'!L764</f>
        <v/>
      </c>
      <c r="M764">
        <f>'DATA DASH'!M764</f>
        <v/>
      </c>
    </row>
    <row r="765">
      <c r="A765">
        <f>'DATA DASH'!A765</f>
        <v/>
      </c>
      <c r="B765">
        <f>'DATA DASH'!B765</f>
        <v/>
      </c>
      <c r="C765">
        <f>'DATA DASH'!C765</f>
        <v/>
      </c>
      <c r="D765">
        <f>'DATA DASH'!D765</f>
        <v/>
      </c>
      <c r="E765">
        <f>'DATA DASH'!E765</f>
        <v/>
      </c>
      <c r="F765">
        <f>'DATA DASH'!F765</f>
        <v/>
      </c>
      <c r="G765">
        <f>'DATA DASH'!G765</f>
        <v/>
      </c>
      <c r="H765">
        <f>'DATA DASH'!H765</f>
        <v/>
      </c>
      <c r="I765">
        <f>'DATA DASH'!I765</f>
        <v/>
      </c>
      <c r="J765">
        <f>'DATA DASH'!J765</f>
        <v/>
      </c>
      <c r="K765">
        <f>'DATA DASH'!K765</f>
        <v/>
      </c>
      <c r="L765">
        <f>'DATA DASH'!L765</f>
        <v/>
      </c>
      <c r="M765">
        <f>'DATA DASH'!M765</f>
        <v/>
      </c>
    </row>
    <row r="766">
      <c r="A766">
        <f>'DATA DASH'!A766</f>
        <v/>
      </c>
      <c r="B766">
        <f>'DATA DASH'!B766</f>
        <v/>
      </c>
      <c r="C766">
        <f>'DATA DASH'!C766</f>
        <v/>
      </c>
      <c r="D766">
        <f>'DATA DASH'!D766</f>
        <v/>
      </c>
      <c r="E766">
        <f>'DATA DASH'!E766</f>
        <v/>
      </c>
      <c r="F766">
        <f>'DATA DASH'!F766</f>
        <v/>
      </c>
      <c r="G766">
        <f>'DATA DASH'!G766</f>
        <v/>
      </c>
      <c r="H766">
        <f>'DATA DASH'!H766</f>
        <v/>
      </c>
      <c r="I766">
        <f>'DATA DASH'!I766</f>
        <v/>
      </c>
      <c r="J766">
        <f>'DATA DASH'!J766</f>
        <v/>
      </c>
      <c r="K766">
        <f>'DATA DASH'!K766</f>
        <v/>
      </c>
      <c r="L766">
        <f>'DATA DASH'!L766</f>
        <v/>
      </c>
      <c r="M766">
        <f>'DATA DASH'!M766</f>
        <v/>
      </c>
    </row>
    <row r="767">
      <c r="A767">
        <f>'DATA DASH'!A767</f>
        <v/>
      </c>
      <c r="B767">
        <f>'DATA DASH'!B767</f>
        <v/>
      </c>
      <c r="C767">
        <f>'DATA DASH'!C767</f>
        <v/>
      </c>
      <c r="D767">
        <f>'DATA DASH'!D767</f>
        <v/>
      </c>
      <c r="E767">
        <f>'DATA DASH'!E767</f>
        <v/>
      </c>
      <c r="F767">
        <f>'DATA DASH'!F767</f>
        <v/>
      </c>
      <c r="G767">
        <f>'DATA DASH'!G767</f>
        <v/>
      </c>
      <c r="H767">
        <f>'DATA DASH'!H767</f>
        <v/>
      </c>
      <c r="I767">
        <f>'DATA DASH'!I767</f>
        <v/>
      </c>
      <c r="J767">
        <f>'DATA DASH'!J767</f>
        <v/>
      </c>
      <c r="K767">
        <f>'DATA DASH'!K767</f>
        <v/>
      </c>
      <c r="L767">
        <f>'DATA DASH'!L767</f>
        <v/>
      </c>
      <c r="M767">
        <f>'DATA DASH'!M767</f>
        <v/>
      </c>
    </row>
    <row r="768">
      <c r="A768">
        <f>'DATA DASH'!A768</f>
        <v/>
      </c>
      <c r="B768">
        <f>'DATA DASH'!B768</f>
        <v/>
      </c>
      <c r="C768">
        <f>'DATA DASH'!C768</f>
        <v/>
      </c>
      <c r="D768">
        <f>'DATA DASH'!D768</f>
        <v/>
      </c>
      <c r="E768">
        <f>'DATA DASH'!E768</f>
        <v/>
      </c>
      <c r="F768">
        <f>'DATA DASH'!F768</f>
        <v/>
      </c>
      <c r="G768">
        <f>'DATA DASH'!G768</f>
        <v/>
      </c>
      <c r="H768">
        <f>'DATA DASH'!H768</f>
        <v/>
      </c>
      <c r="I768">
        <f>'DATA DASH'!I768</f>
        <v/>
      </c>
      <c r="J768">
        <f>'DATA DASH'!J768</f>
        <v/>
      </c>
      <c r="K768">
        <f>'DATA DASH'!K768</f>
        <v/>
      </c>
      <c r="L768">
        <f>'DATA DASH'!L768</f>
        <v/>
      </c>
      <c r="M768">
        <f>'DATA DASH'!M768</f>
        <v/>
      </c>
    </row>
    <row r="769">
      <c r="A769">
        <f>'DATA DASH'!A769</f>
        <v/>
      </c>
      <c r="B769">
        <f>'DATA DASH'!B769</f>
        <v/>
      </c>
      <c r="C769">
        <f>'DATA DASH'!C769</f>
        <v/>
      </c>
      <c r="D769">
        <f>'DATA DASH'!D769</f>
        <v/>
      </c>
      <c r="E769">
        <f>'DATA DASH'!E769</f>
        <v/>
      </c>
      <c r="F769">
        <f>'DATA DASH'!F769</f>
        <v/>
      </c>
      <c r="G769">
        <f>'DATA DASH'!G769</f>
        <v/>
      </c>
      <c r="H769">
        <f>'DATA DASH'!H769</f>
        <v/>
      </c>
      <c r="I769">
        <f>'DATA DASH'!I769</f>
        <v/>
      </c>
      <c r="J769">
        <f>'DATA DASH'!J769</f>
        <v/>
      </c>
      <c r="K769">
        <f>'DATA DASH'!K769</f>
        <v/>
      </c>
      <c r="L769">
        <f>'DATA DASH'!L769</f>
        <v/>
      </c>
      <c r="M769">
        <f>'DATA DASH'!M769</f>
        <v/>
      </c>
    </row>
    <row r="770">
      <c r="A770">
        <f>'DATA DASH'!A770</f>
        <v/>
      </c>
      <c r="B770">
        <f>'DATA DASH'!B770</f>
        <v/>
      </c>
      <c r="C770">
        <f>'DATA DASH'!C770</f>
        <v/>
      </c>
      <c r="D770">
        <f>'DATA DASH'!D770</f>
        <v/>
      </c>
      <c r="E770">
        <f>'DATA DASH'!E770</f>
        <v/>
      </c>
      <c r="F770">
        <f>'DATA DASH'!F770</f>
        <v/>
      </c>
      <c r="G770">
        <f>'DATA DASH'!G770</f>
        <v/>
      </c>
      <c r="H770">
        <f>'DATA DASH'!H770</f>
        <v/>
      </c>
      <c r="I770">
        <f>'DATA DASH'!I770</f>
        <v/>
      </c>
      <c r="J770">
        <f>'DATA DASH'!J770</f>
        <v/>
      </c>
      <c r="K770">
        <f>'DATA DASH'!K770</f>
        <v/>
      </c>
      <c r="L770">
        <f>'DATA DASH'!L770</f>
        <v/>
      </c>
      <c r="M770">
        <f>'DATA DASH'!M770</f>
        <v/>
      </c>
    </row>
    <row r="771">
      <c r="A771">
        <f>'DATA DASH'!A771</f>
        <v/>
      </c>
      <c r="B771">
        <f>'DATA DASH'!B771</f>
        <v/>
      </c>
      <c r="C771">
        <f>'DATA DASH'!C771</f>
        <v/>
      </c>
      <c r="D771">
        <f>'DATA DASH'!D771</f>
        <v/>
      </c>
      <c r="E771">
        <f>'DATA DASH'!E771</f>
        <v/>
      </c>
      <c r="F771">
        <f>'DATA DASH'!F771</f>
        <v/>
      </c>
      <c r="G771">
        <f>'DATA DASH'!G771</f>
        <v/>
      </c>
      <c r="H771">
        <f>'DATA DASH'!H771</f>
        <v/>
      </c>
      <c r="I771">
        <f>'DATA DASH'!I771</f>
        <v/>
      </c>
      <c r="J771">
        <f>'DATA DASH'!J771</f>
        <v/>
      </c>
      <c r="K771">
        <f>'DATA DASH'!K771</f>
        <v/>
      </c>
      <c r="L771">
        <f>'DATA DASH'!L771</f>
        <v/>
      </c>
      <c r="M771">
        <f>'DATA DASH'!M771</f>
        <v/>
      </c>
    </row>
    <row r="772">
      <c r="A772">
        <f>'DATA DASH'!A772</f>
        <v/>
      </c>
      <c r="B772">
        <f>'DATA DASH'!B772</f>
        <v/>
      </c>
      <c r="C772">
        <f>'DATA DASH'!C772</f>
        <v/>
      </c>
      <c r="D772">
        <f>'DATA DASH'!D772</f>
        <v/>
      </c>
      <c r="E772">
        <f>'DATA DASH'!E772</f>
        <v/>
      </c>
      <c r="F772">
        <f>'DATA DASH'!F772</f>
        <v/>
      </c>
      <c r="G772">
        <f>'DATA DASH'!G772</f>
        <v/>
      </c>
      <c r="H772">
        <f>'DATA DASH'!H772</f>
        <v/>
      </c>
      <c r="I772">
        <f>'DATA DASH'!I772</f>
        <v/>
      </c>
      <c r="J772">
        <f>'DATA DASH'!J772</f>
        <v/>
      </c>
      <c r="K772">
        <f>'DATA DASH'!K772</f>
        <v/>
      </c>
      <c r="L772">
        <f>'DATA DASH'!L772</f>
        <v/>
      </c>
      <c r="M772">
        <f>'DATA DASH'!M772</f>
        <v/>
      </c>
    </row>
    <row r="773">
      <c r="A773">
        <f>'DATA DASH'!A773</f>
        <v/>
      </c>
      <c r="B773">
        <f>'DATA DASH'!B773</f>
        <v/>
      </c>
      <c r="C773">
        <f>'DATA DASH'!C773</f>
        <v/>
      </c>
      <c r="D773">
        <f>'DATA DASH'!D773</f>
        <v/>
      </c>
      <c r="E773">
        <f>'DATA DASH'!E773</f>
        <v/>
      </c>
      <c r="F773">
        <f>'DATA DASH'!F773</f>
        <v/>
      </c>
      <c r="G773">
        <f>'DATA DASH'!G773</f>
        <v/>
      </c>
      <c r="H773">
        <f>'DATA DASH'!H773</f>
        <v/>
      </c>
      <c r="I773">
        <f>'DATA DASH'!I773</f>
        <v/>
      </c>
      <c r="J773">
        <f>'DATA DASH'!J773</f>
        <v/>
      </c>
      <c r="K773">
        <f>'DATA DASH'!K773</f>
        <v/>
      </c>
      <c r="L773">
        <f>'DATA DASH'!L773</f>
        <v/>
      </c>
      <c r="M773">
        <f>'DATA DASH'!M773</f>
        <v/>
      </c>
    </row>
    <row r="774">
      <c r="A774">
        <f>'DATA DASH'!A774</f>
        <v/>
      </c>
      <c r="B774">
        <f>'DATA DASH'!B774</f>
        <v/>
      </c>
      <c r="C774">
        <f>'DATA DASH'!C774</f>
        <v/>
      </c>
      <c r="D774">
        <f>'DATA DASH'!D774</f>
        <v/>
      </c>
      <c r="E774">
        <f>'DATA DASH'!E774</f>
        <v/>
      </c>
      <c r="F774">
        <f>'DATA DASH'!F774</f>
        <v/>
      </c>
      <c r="G774">
        <f>'DATA DASH'!G774</f>
        <v/>
      </c>
      <c r="H774">
        <f>'DATA DASH'!H774</f>
        <v/>
      </c>
      <c r="I774">
        <f>'DATA DASH'!I774</f>
        <v/>
      </c>
      <c r="J774">
        <f>'DATA DASH'!J774</f>
        <v/>
      </c>
      <c r="K774">
        <f>'DATA DASH'!K774</f>
        <v/>
      </c>
      <c r="L774">
        <f>'DATA DASH'!L774</f>
        <v/>
      </c>
      <c r="M774">
        <f>'DATA DASH'!M774</f>
        <v/>
      </c>
    </row>
    <row r="775">
      <c r="A775">
        <f>'DATA DASH'!A775</f>
        <v/>
      </c>
      <c r="B775">
        <f>'DATA DASH'!B775</f>
        <v/>
      </c>
      <c r="C775">
        <f>'DATA DASH'!C775</f>
        <v/>
      </c>
      <c r="D775">
        <f>'DATA DASH'!D775</f>
        <v/>
      </c>
      <c r="E775">
        <f>'DATA DASH'!E775</f>
        <v/>
      </c>
      <c r="F775">
        <f>'DATA DASH'!F775</f>
        <v/>
      </c>
      <c r="G775">
        <f>'DATA DASH'!G775</f>
        <v/>
      </c>
      <c r="H775">
        <f>'DATA DASH'!H775</f>
        <v/>
      </c>
      <c r="I775">
        <f>'DATA DASH'!I775</f>
        <v/>
      </c>
      <c r="J775">
        <f>'DATA DASH'!J775</f>
        <v/>
      </c>
      <c r="K775">
        <f>'DATA DASH'!K775</f>
        <v/>
      </c>
      <c r="L775">
        <f>'DATA DASH'!L775</f>
        <v/>
      </c>
      <c r="M775">
        <f>'DATA DASH'!M775</f>
        <v/>
      </c>
    </row>
    <row r="776">
      <c r="A776">
        <f>'DATA DASH'!A776</f>
        <v/>
      </c>
      <c r="B776">
        <f>'DATA DASH'!B776</f>
        <v/>
      </c>
      <c r="C776">
        <f>'DATA DASH'!C776</f>
        <v/>
      </c>
      <c r="D776">
        <f>'DATA DASH'!D776</f>
        <v/>
      </c>
      <c r="E776">
        <f>'DATA DASH'!E776</f>
        <v/>
      </c>
      <c r="F776">
        <f>'DATA DASH'!F776</f>
        <v/>
      </c>
      <c r="G776">
        <f>'DATA DASH'!G776</f>
        <v/>
      </c>
      <c r="H776">
        <f>'DATA DASH'!H776</f>
        <v/>
      </c>
      <c r="I776">
        <f>'DATA DASH'!I776</f>
        <v/>
      </c>
      <c r="J776">
        <f>'DATA DASH'!J776</f>
        <v/>
      </c>
      <c r="K776">
        <f>'DATA DASH'!K776</f>
        <v/>
      </c>
      <c r="L776">
        <f>'DATA DASH'!L776</f>
        <v/>
      </c>
      <c r="M776">
        <f>'DATA DASH'!M776</f>
        <v/>
      </c>
    </row>
    <row r="777">
      <c r="A777">
        <f>'DATA DASH'!A777</f>
        <v/>
      </c>
      <c r="B777">
        <f>'DATA DASH'!B777</f>
        <v/>
      </c>
      <c r="C777">
        <f>'DATA DASH'!C777</f>
        <v/>
      </c>
      <c r="D777">
        <f>'DATA DASH'!D777</f>
        <v/>
      </c>
      <c r="E777">
        <f>'DATA DASH'!E777</f>
        <v/>
      </c>
      <c r="F777">
        <f>'DATA DASH'!F777</f>
        <v/>
      </c>
      <c r="G777">
        <f>'DATA DASH'!G777</f>
        <v/>
      </c>
      <c r="H777">
        <f>'DATA DASH'!H777</f>
        <v/>
      </c>
      <c r="I777">
        <f>'DATA DASH'!I777</f>
        <v/>
      </c>
      <c r="J777">
        <f>'DATA DASH'!J777</f>
        <v/>
      </c>
      <c r="K777">
        <f>'DATA DASH'!K777</f>
        <v/>
      </c>
      <c r="L777">
        <f>'DATA DASH'!L777</f>
        <v/>
      </c>
      <c r="M777">
        <f>'DATA DASH'!M777</f>
        <v/>
      </c>
    </row>
    <row r="778">
      <c r="A778">
        <f>'DATA DASH'!A778</f>
        <v/>
      </c>
      <c r="B778">
        <f>'DATA DASH'!B778</f>
        <v/>
      </c>
      <c r="C778">
        <f>'DATA DASH'!C778</f>
        <v/>
      </c>
      <c r="D778">
        <f>'DATA DASH'!D778</f>
        <v/>
      </c>
      <c r="E778">
        <f>'DATA DASH'!E778</f>
        <v/>
      </c>
      <c r="F778">
        <f>'DATA DASH'!F778</f>
        <v/>
      </c>
      <c r="G778">
        <f>'DATA DASH'!G778</f>
        <v/>
      </c>
      <c r="H778">
        <f>'DATA DASH'!H778</f>
        <v/>
      </c>
      <c r="I778">
        <f>'DATA DASH'!I778</f>
        <v/>
      </c>
      <c r="J778">
        <f>'DATA DASH'!J778</f>
        <v/>
      </c>
      <c r="K778">
        <f>'DATA DASH'!K778</f>
        <v/>
      </c>
      <c r="L778">
        <f>'DATA DASH'!L778</f>
        <v/>
      </c>
      <c r="M778">
        <f>'DATA DASH'!M778</f>
        <v/>
      </c>
    </row>
    <row r="779">
      <c r="A779">
        <f>'DATA DASH'!A779</f>
        <v/>
      </c>
      <c r="B779">
        <f>'DATA DASH'!B779</f>
        <v/>
      </c>
      <c r="C779">
        <f>'DATA DASH'!C779</f>
        <v/>
      </c>
      <c r="D779">
        <f>'DATA DASH'!D779</f>
        <v/>
      </c>
      <c r="E779">
        <f>'DATA DASH'!E779</f>
        <v/>
      </c>
      <c r="F779">
        <f>'DATA DASH'!F779</f>
        <v/>
      </c>
      <c r="G779">
        <f>'DATA DASH'!G779</f>
        <v/>
      </c>
      <c r="H779">
        <f>'DATA DASH'!H779</f>
        <v/>
      </c>
      <c r="I779">
        <f>'DATA DASH'!I779</f>
        <v/>
      </c>
      <c r="J779">
        <f>'DATA DASH'!J779</f>
        <v/>
      </c>
      <c r="K779">
        <f>'DATA DASH'!K779</f>
        <v/>
      </c>
      <c r="L779">
        <f>'DATA DASH'!L779</f>
        <v/>
      </c>
      <c r="M779">
        <f>'DATA DASH'!M779</f>
        <v/>
      </c>
    </row>
    <row r="780">
      <c r="A780">
        <f>'DATA DASH'!A780</f>
        <v/>
      </c>
      <c r="B780">
        <f>'DATA DASH'!B780</f>
        <v/>
      </c>
      <c r="C780">
        <f>'DATA DASH'!C780</f>
        <v/>
      </c>
      <c r="D780">
        <f>'DATA DASH'!D780</f>
        <v/>
      </c>
      <c r="E780">
        <f>'DATA DASH'!E780</f>
        <v/>
      </c>
      <c r="F780">
        <f>'DATA DASH'!F780</f>
        <v/>
      </c>
      <c r="G780">
        <f>'DATA DASH'!G780</f>
        <v/>
      </c>
      <c r="H780">
        <f>'DATA DASH'!H780</f>
        <v/>
      </c>
      <c r="I780">
        <f>'DATA DASH'!I780</f>
        <v/>
      </c>
      <c r="J780">
        <f>'DATA DASH'!J780</f>
        <v/>
      </c>
      <c r="K780">
        <f>'DATA DASH'!K780</f>
        <v/>
      </c>
      <c r="L780">
        <f>'DATA DASH'!L780</f>
        <v/>
      </c>
      <c r="M780">
        <f>'DATA DASH'!M780</f>
        <v/>
      </c>
    </row>
    <row r="781">
      <c r="A781">
        <f>'DATA DASH'!A781</f>
        <v/>
      </c>
      <c r="B781">
        <f>'DATA DASH'!B781</f>
        <v/>
      </c>
      <c r="C781">
        <f>'DATA DASH'!C781</f>
        <v/>
      </c>
      <c r="D781">
        <f>'DATA DASH'!D781</f>
        <v/>
      </c>
      <c r="E781">
        <f>'DATA DASH'!E781</f>
        <v/>
      </c>
      <c r="F781">
        <f>'DATA DASH'!F781</f>
        <v/>
      </c>
      <c r="G781">
        <f>'DATA DASH'!G781</f>
        <v/>
      </c>
      <c r="H781">
        <f>'DATA DASH'!H781</f>
        <v/>
      </c>
      <c r="I781">
        <f>'DATA DASH'!I781</f>
        <v/>
      </c>
      <c r="J781">
        <f>'DATA DASH'!J781</f>
        <v/>
      </c>
      <c r="K781">
        <f>'DATA DASH'!K781</f>
        <v/>
      </c>
      <c r="L781">
        <f>'DATA DASH'!L781</f>
        <v/>
      </c>
      <c r="M781">
        <f>'DATA DASH'!M781</f>
        <v/>
      </c>
    </row>
    <row r="782">
      <c r="A782">
        <f>'DATA DASH'!A782</f>
        <v/>
      </c>
      <c r="B782">
        <f>'DATA DASH'!B782</f>
        <v/>
      </c>
      <c r="C782">
        <f>'DATA DASH'!C782</f>
        <v/>
      </c>
      <c r="D782">
        <f>'DATA DASH'!D782</f>
        <v/>
      </c>
      <c r="E782">
        <f>'DATA DASH'!E782</f>
        <v/>
      </c>
      <c r="F782">
        <f>'DATA DASH'!F782</f>
        <v/>
      </c>
      <c r="G782">
        <f>'DATA DASH'!G782</f>
        <v/>
      </c>
      <c r="H782">
        <f>'DATA DASH'!H782</f>
        <v/>
      </c>
      <c r="I782">
        <f>'DATA DASH'!I782</f>
        <v/>
      </c>
      <c r="J782">
        <f>'DATA DASH'!J782</f>
        <v/>
      </c>
      <c r="K782">
        <f>'DATA DASH'!K782</f>
        <v/>
      </c>
      <c r="L782">
        <f>'DATA DASH'!L782</f>
        <v/>
      </c>
      <c r="M782">
        <f>'DATA DASH'!M782</f>
        <v/>
      </c>
    </row>
    <row r="783">
      <c r="A783">
        <f>'DATA DASH'!A783</f>
        <v/>
      </c>
      <c r="B783">
        <f>'DATA DASH'!B783</f>
        <v/>
      </c>
      <c r="C783">
        <f>'DATA DASH'!C783</f>
        <v/>
      </c>
      <c r="D783">
        <f>'DATA DASH'!D783</f>
        <v/>
      </c>
      <c r="E783">
        <f>'DATA DASH'!E783</f>
        <v/>
      </c>
      <c r="F783">
        <f>'DATA DASH'!F783</f>
        <v/>
      </c>
      <c r="G783">
        <f>'DATA DASH'!G783</f>
        <v/>
      </c>
      <c r="H783">
        <f>'DATA DASH'!H783</f>
        <v/>
      </c>
      <c r="I783">
        <f>'DATA DASH'!I783</f>
        <v/>
      </c>
      <c r="J783">
        <f>'DATA DASH'!J783</f>
        <v/>
      </c>
      <c r="K783">
        <f>'DATA DASH'!K783</f>
        <v/>
      </c>
      <c r="L783">
        <f>'DATA DASH'!L783</f>
        <v/>
      </c>
      <c r="M783">
        <f>'DATA DASH'!M783</f>
        <v/>
      </c>
    </row>
    <row r="784">
      <c r="A784">
        <f>'DATA DASH'!A784</f>
        <v/>
      </c>
      <c r="B784">
        <f>'DATA DASH'!B784</f>
        <v/>
      </c>
      <c r="C784">
        <f>'DATA DASH'!C784</f>
        <v/>
      </c>
      <c r="D784">
        <f>'DATA DASH'!D784</f>
        <v/>
      </c>
      <c r="E784">
        <f>'DATA DASH'!E784</f>
        <v/>
      </c>
      <c r="F784">
        <f>'DATA DASH'!F784</f>
        <v/>
      </c>
      <c r="G784">
        <f>'DATA DASH'!G784</f>
        <v/>
      </c>
      <c r="H784">
        <f>'DATA DASH'!H784</f>
        <v/>
      </c>
      <c r="I784">
        <f>'DATA DASH'!I784</f>
        <v/>
      </c>
      <c r="J784">
        <f>'DATA DASH'!J784</f>
        <v/>
      </c>
      <c r="K784">
        <f>'DATA DASH'!K784</f>
        <v/>
      </c>
      <c r="L784">
        <f>'DATA DASH'!L784</f>
        <v/>
      </c>
      <c r="M784">
        <f>'DATA DASH'!M784</f>
        <v/>
      </c>
    </row>
    <row r="785">
      <c r="A785">
        <f>'DATA DASH'!A785</f>
        <v/>
      </c>
      <c r="B785">
        <f>'DATA DASH'!B785</f>
        <v/>
      </c>
      <c r="C785">
        <f>'DATA DASH'!C785</f>
        <v/>
      </c>
      <c r="D785">
        <f>'DATA DASH'!D785</f>
        <v/>
      </c>
      <c r="E785">
        <f>'DATA DASH'!E785</f>
        <v/>
      </c>
      <c r="F785">
        <f>'DATA DASH'!F785</f>
        <v/>
      </c>
      <c r="G785">
        <f>'DATA DASH'!G785</f>
        <v/>
      </c>
      <c r="H785">
        <f>'DATA DASH'!H785</f>
        <v/>
      </c>
      <c r="I785">
        <f>'DATA DASH'!I785</f>
        <v/>
      </c>
      <c r="J785">
        <f>'DATA DASH'!J785</f>
        <v/>
      </c>
      <c r="K785">
        <f>'DATA DASH'!K785</f>
        <v/>
      </c>
      <c r="L785">
        <f>'DATA DASH'!L785</f>
        <v/>
      </c>
      <c r="M785">
        <f>'DATA DASH'!M785</f>
        <v/>
      </c>
    </row>
    <row r="786">
      <c r="A786">
        <f>'DATA DASH'!A786</f>
        <v/>
      </c>
      <c r="B786">
        <f>'DATA DASH'!B786</f>
        <v/>
      </c>
      <c r="C786">
        <f>'DATA DASH'!C786</f>
        <v/>
      </c>
      <c r="D786">
        <f>'DATA DASH'!D786</f>
        <v/>
      </c>
      <c r="E786">
        <f>'DATA DASH'!E786</f>
        <v/>
      </c>
      <c r="F786">
        <f>'DATA DASH'!F786</f>
        <v/>
      </c>
      <c r="G786">
        <f>'DATA DASH'!G786</f>
        <v/>
      </c>
      <c r="H786">
        <f>'DATA DASH'!H786</f>
        <v/>
      </c>
      <c r="I786">
        <f>'DATA DASH'!I786</f>
        <v/>
      </c>
      <c r="J786">
        <f>'DATA DASH'!J786</f>
        <v/>
      </c>
      <c r="K786">
        <f>'DATA DASH'!K786</f>
        <v/>
      </c>
      <c r="L786">
        <f>'DATA DASH'!L786</f>
        <v/>
      </c>
      <c r="M786">
        <f>'DATA DASH'!M786</f>
        <v/>
      </c>
    </row>
    <row r="787">
      <c r="A787">
        <f>'DATA DASH'!A787</f>
        <v/>
      </c>
      <c r="B787">
        <f>'DATA DASH'!B787</f>
        <v/>
      </c>
      <c r="C787">
        <f>'DATA DASH'!C787</f>
        <v/>
      </c>
      <c r="D787">
        <f>'DATA DASH'!D787</f>
        <v/>
      </c>
      <c r="E787">
        <f>'DATA DASH'!E787</f>
        <v/>
      </c>
      <c r="F787">
        <f>'DATA DASH'!F787</f>
        <v/>
      </c>
      <c r="G787">
        <f>'DATA DASH'!G787</f>
        <v/>
      </c>
      <c r="H787">
        <f>'DATA DASH'!H787</f>
        <v/>
      </c>
      <c r="I787">
        <f>'DATA DASH'!I787</f>
        <v/>
      </c>
      <c r="J787">
        <f>'DATA DASH'!J787</f>
        <v/>
      </c>
      <c r="K787">
        <f>'DATA DASH'!K787</f>
        <v/>
      </c>
      <c r="L787">
        <f>'DATA DASH'!L787</f>
        <v/>
      </c>
      <c r="M787">
        <f>'DATA DASH'!M787</f>
        <v/>
      </c>
    </row>
    <row r="788">
      <c r="A788">
        <f>'DATA DASH'!A788</f>
        <v/>
      </c>
      <c r="B788">
        <f>'DATA DASH'!B788</f>
        <v/>
      </c>
      <c r="C788">
        <f>'DATA DASH'!C788</f>
        <v/>
      </c>
      <c r="D788">
        <f>'DATA DASH'!D788</f>
        <v/>
      </c>
      <c r="E788">
        <f>'DATA DASH'!E788</f>
        <v/>
      </c>
      <c r="F788">
        <f>'DATA DASH'!F788</f>
        <v/>
      </c>
      <c r="G788">
        <f>'DATA DASH'!G788</f>
        <v/>
      </c>
      <c r="H788">
        <f>'DATA DASH'!H788</f>
        <v/>
      </c>
      <c r="I788">
        <f>'DATA DASH'!I788</f>
        <v/>
      </c>
      <c r="J788">
        <f>'DATA DASH'!J788</f>
        <v/>
      </c>
      <c r="K788">
        <f>'DATA DASH'!K788</f>
        <v/>
      </c>
      <c r="L788">
        <f>'DATA DASH'!L788</f>
        <v/>
      </c>
      <c r="M788">
        <f>'DATA DASH'!M788</f>
        <v/>
      </c>
    </row>
    <row r="789">
      <c r="A789">
        <f>'DATA DASH'!A789</f>
        <v/>
      </c>
      <c r="B789">
        <f>'DATA DASH'!B789</f>
        <v/>
      </c>
      <c r="C789">
        <f>'DATA DASH'!C789</f>
        <v/>
      </c>
      <c r="D789">
        <f>'DATA DASH'!D789</f>
        <v/>
      </c>
      <c r="E789">
        <f>'DATA DASH'!E789</f>
        <v/>
      </c>
      <c r="F789">
        <f>'DATA DASH'!F789</f>
        <v/>
      </c>
      <c r="G789">
        <f>'DATA DASH'!G789</f>
        <v/>
      </c>
      <c r="H789">
        <f>'DATA DASH'!H789</f>
        <v/>
      </c>
      <c r="I789">
        <f>'DATA DASH'!I789</f>
        <v/>
      </c>
      <c r="J789">
        <f>'DATA DASH'!J789</f>
        <v/>
      </c>
      <c r="K789">
        <f>'DATA DASH'!K789</f>
        <v/>
      </c>
      <c r="L789">
        <f>'DATA DASH'!L789</f>
        <v/>
      </c>
      <c r="M789">
        <f>'DATA DASH'!M789</f>
        <v/>
      </c>
    </row>
    <row r="790">
      <c r="A790">
        <f>'DATA DASH'!A790</f>
        <v/>
      </c>
      <c r="B790">
        <f>'DATA DASH'!B790</f>
        <v/>
      </c>
      <c r="C790">
        <f>'DATA DASH'!C790</f>
        <v/>
      </c>
      <c r="D790">
        <f>'DATA DASH'!D790</f>
        <v/>
      </c>
      <c r="E790">
        <f>'DATA DASH'!E790</f>
        <v/>
      </c>
      <c r="F790">
        <f>'DATA DASH'!F790</f>
        <v/>
      </c>
      <c r="G790">
        <f>'DATA DASH'!G790</f>
        <v/>
      </c>
      <c r="H790">
        <f>'DATA DASH'!H790</f>
        <v/>
      </c>
      <c r="I790">
        <f>'DATA DASH'!I790</f>
        <v/>
      </c>
      <c r="J790">
        <f>'DATA DASH'!J790</f>
        <v/>
      </c>
      <c r="K790">
        <f>'DATA DASH'!K790</f>
        <v/>
      </c>
      <c r="L790">
        <f>'DATA DASH'!L790</f>
        <v/>
      </c>
      <c r="M790">
        <f>'DATA DASH'!M790</f>
        <v/>
      </c>
    </row>
    <row r="791">
      <c r="A791">
        <f>'DATA DASH'!A791</f>
        <v/>
      </c>
      <c r="B791">
        <f>'DATA DASH'!B791</f>
        <v/>
      </c>
      <c r="C791">
        <f>'DATA DASH'!C791</f>
        <v/>
      </c>
      <c r="D791">
        <f>'DATA DASH'!D791</f>
        <v/>
      </c>
      <c r="E791">
        <f>'DATA DASH'!E791</f>
        <v/>
      </c>
      <c r="F791">
        <f>'DATA DASH'!F791</f>
        <v/>
      </c>
      <c r="G791">
        <f>'DATA DASH'!G791</f>
        <v/>
      </c>
      <c r="H791">
        <f>'DATA DASH'!H791</f>
        <v/>
      </c>
      <c r="I791">
        <f>'DATA DASH'!I791</f>
        <v/>
      </c>
      <c r="J791">
        <f>'DATA DASH'!J791</f>
        <v/>
      </c>
      <c r="K791">
        <f>'DATA DASH'!K791</f>
        <v/>
      </c>
      <c r="L791">
        <f>'DATA DASH'!L791</f>
        <v/>
      </c>
      <c r="M791">
        <f>'DATA DASH'!M791</f>
        <v/>
      </c>
    </row>
    <row r="792">
      <c r="A792">
        <f>'DATA DASH'!A792</f>
        <v/>
      </c>
      <c r="B792">
        <f>'DATA DASH'!B792</f>
        <v/>
      </c>
      <c r="C792">
        <f>'DATA DASH'!C792</f>
        <v/>
      </c>
      <c r="D792">
        <f>'DATA DASH'!D792</f>
        <v/>
      </c>
      <c r="E792">
        <f>'DATA DASH'!E792</f>
        <v/>
      </c>
      <c r="F792">
        <f>'DATA DASH'!F792</f>
        <v/>
      </c>
      <c r="G792">
        <f>'DATA DASH'!G792</f>
        <v/>
      </c>
      <c r="H792">
        <f>'DATA DASH'!H792</f>
        <v/>
      </c>
      <c r="I792">
        <f>'DATA DASH'!I792</f>
        <v/>
      </c>
      <c r="J792">
        <f>'DATA DASH'!J792</f>
        <v/>
      </c>
      <c r="K792">
        <f>'DATA DASH'!K792</f>
        <v/>
      </c>
      <c r="L792">
        <f>'DATA DASH'!L792</f>
        <v/>
      </c>
      <c r="M792">
        <f>'DATA DASH'!M792</f>
        <v/>
      </c>
    </row>
    <row r="793">
      <c r="A793">
        <f>'DATA DASH'!A793</f>
        <v/>
      </c>
      <c r="B793">
        <f>'DATA DASH'!B793</f>
        <v/>
      </c>
      <c r="C793">
        <f>'DATA DASH'!C793</f>
        <v/>
      </c>
      <c r="D793">
        <f>'DATA DASH'!D793</f>
        <v/>
      </c>
      <c r="E793">
        <f>'DATA DASH'!E793</f>
        <v/>
      </c>
      <c r="F793">
        <f>'DATA DASH'!F793</f>
        <v/>
      </c>
      <c r="G793">
        <f>'DATA DASH'!G793</f>
        <v/>
      </c>
      <c r="H793">
        <f>'DATA DASH'!H793</f>
        <v/>
      </c>
      <c r="I793">
        <f>'DATA DASH'!I793</f>
        <v/>
      </c>
      <c r="J793">
        <f>'DATA DASH'!J793</f>
        <v/>
      </c>
      <c r="K793">
        <f>'DATA DASH'!K793</f>
        <v/>
      </c>
      <c r="L793">
        <f>'DATA DASH'!L793</f>
        <v/>
      </c>
      <c r="M793">
        <f>'DATA DASH'!M793</f>
        <v/>
      </c>
    </row>
    <row r="794">
      <c r="A794">
        <f>'DATA DASH'!A794</f>
        <v/>
      </c>
      <c r="B794">
        <f>'DATA DASH'!B794</f>
        <v/>
      </c>
      <c r="C794">
        <f>'DATA DASH'!C794</f>
        <v/>
      </c>
      <c r="D794">
        <f>'DATA DASH'!D794</f>
        <v/>
      </c>
      <c r="E794">
        <f>'DATA DASH'!E794</f>
        <v/>
      </c>
      <c r="F794">
        <f>'DATA DASH'!F794</f>
        <v/>
      </c>
      <c r="G794">
        <f>'DATA DASH'!G794</f>
        <v/>
      </c>
      <c r="H794">
        <f>'DATA DASH'!H794</f>
        <v/>
      </c>
      <c r="I794">
        <f>'DATA DASH'!I794</f>
        <v/>
      </c>
      <c r="J794">
        <f>'DATA DASH'!J794</f>
        <v/>
      </c>
      <c r="K794">
        <f>'DATA DASH'!K794</f>
        <v/>
      </c>
      <c r="L794">
        <f>'DATA DASH'!L794</f>
        <v/>
      </c>
      <c r="M794">
        <f>'DATA DASH'!M794</f>
        <v/>
      </c>
    </row>
    <row r="795">
      <c r="A795">
        <f>'DATA DASH'!A795</f>
        <v/>
      </c>
      <c r="B795">
        <f>'DATA DASH'!B795</f>
        <v/>
      </c>
      <c r="C795">
        <f>'DATA DASH'!C795</f>
        <v/>
      </c>
      <c r="D795">
        <f>'DATA DASH'!D795</f>
        <v/>
      </c>
      <c r="E795">
        <f>'DATA DASH'!E795</f>
        <v/>
      </c>
      <c r="F795">
        <f>'DATA DASH'!F795</f>
        <v/>
      </c>
      <c r="G795">
        <f>'DATA DASH'!G795</f>
        <v/>
      </c>
      <c r="H795">
        <f>'DATA DASH'!H795</f>
        <v/>
      </c>
      <c r="I795">
        <f>'DATA DASH'!I795</f>
        <v/>
      </c>
      <c r="J795">
        <f>'DATA DASH'!J795</f>
        <v/>
      </c>
      <c r="K795">
        <f>'DATA DASH'!K795</f>
        <v/>
      </c>
      <c r="L795">
        <f>'DATA DASH'!L795</f>
        <v/>
      </c>
      <c r="M795">
        <f>'DATA DASH'!M795</f>
        <v/>
      </c>
    </row>
    <row r="796">
      <c r="A796">
        <f>'DATA DASH'!A796</f>
        <v/>
      </c>
      <c r="B796">
        <f>'DATA DASH'!B796</f>
        <v/>
      </c>
      <c r="C796">
        <f>'DATA DASH'!C796</f>
        <v/>
      </c>
      <c r="D796">
        <f>'DATA DASH'!D796</f>
        <v/>
      </c>
      <c r="E796">
        <f>'DATA DASH'!E796</f>
        <v/>
      </c>
      <c r="F796">
        <f>'DATA DASH'!F796</f>
        <v/>
      </c>
      <c r="G796">
        <f>'DATA DASH'!G796</f>
        <v/>
      </c>
      <c r="H796">
        <f>'DATA DASH'!H796</f>
        <v/>
      </c>
      <c r="I796">
        <f>'DATA DASH'!I796</f>
        <v/>
      </c>
      <c r="J796">
        <f>'DATA DASH'!J796</f>
        <v/>
      </c>
      <c r="K796">
        <f>'DATA DASH'!K796</f>
        <v/>
      </c>
      <c r="L796">
        <f>'DATA DASH'!L796</f>
        <v/>
      </c>
      <c r="M796">
        <f>'DATA DASH'!M796</f>
        <v/>
      </c>
    </row>
    <row r="797">
      <c r="A797">
        <f>'DATA DASH'!A797</f>
        <v/>
      </c>
      <c r="B797">
        <f>'DATA DASH'!B797</f>
        <v/>
      </c>
      <c r="C797">
        <f>'DATA DASH'!C797</f>
        <v/>
      </c>
      <c r="D797">
        <f>'DATA DASH'!D797</f>
        <v/>
      </c>
      <c r="E797">
        <f>'DATA DASH'!E797</f>
        <v/>
      </c>
      <c r="F797">
        <f>'DATA DASH'!F797</f>
        <v/>
      </c>
      <c r="G797">
        <f>'DATA DASH'!G797</f>
        <v/>
      </c>
      <c r="H797">
        <f>'DATA DASH'!H797</f>
        <v/>
      </c>
      <c r="I797">
        <f>'DATA DASH'!I797</f>
        <v/>
      </c>
      <c r="J797">
        <f>'DATA DASH'!J797</f>
        <v/>
      </c>
      <c r="K797">
        <f>'DATA DASH'!K797</f>
        <v/>
      </c>
      <c r="L797">
        <f>'DATA DASH'!L797</f>
        <v/>
      </c>
      <c r="M797">
        <f>'DATA DASH'!M797</f>
        <v/>
      </c>
    </row>
    <row r="798">
      <c r="A798">
        <f>'DATA DASH'!A798</f>
        <v/>
      </c>
      <c r="B798">
        <f>'DATA DASH'!B798</f>
        <v/>
      </c>
      <c r="C798">
        <f>'DATA DASH'!C798</f>
        <v/>
      </c>
      <c r="D798">
        <f>'DATA DASH'!D798</f>
        <v/>
      </c>
      <c r="E798">
        <f>'DATA DASH'!E798</f>
        <v/>
      </c>
      <c r="F798">
        <f>'DATA DASH'!F798</f>
        <v/>
      </c>
      <c r="G798">
        <f>'DATA DASH'!G798</f>
        <v/>
      </c>
      <c r="H798">
        <f>'DATA DASH'!H798</f>
        <v/>
      </c>
      <c r="I798">
        <f>'DATA DASH'!I798</f>
        <v/>
      </c>
      <c r="J798">
        <f>'DATA DASH'!J798</f>
        <v/>
      </c>
      <c r="K798">
        <f>'DATA DASH'!K798</f>
        <v/>
      </c>
      <c r="L798">
        <f>'DATA DASH'!L798</f>
        <v/>
      </c>
      <c r="M798">
        <f>'DATA DASH'!M798</f>
        <v/>
      </c>
    </row>
    <row r="799">
      <c r="A799">
        <f>'DATA DASH'!A799</f>
        <v/>
      </c>
      <c r="B799">
        <f>'DATA DASH'!B799</f>
        <v/>
      </c>
      <c r="C799">
        <f>'DATA DASH'!C799</f>
        <v/>
      </c>
      <c r="D799">
        <f>'DATA DASH'!D799</f>
        <v/>
      </c>
      <c r="E799">
        <f>'DATA DASH'!E799</f>
        <v/>
      </c>
      <c r="F799">
        <f>'DATA DASH'!F799</f>
        <v/>
      </c>
      <c r="G799">
        <f>'DATA DASH'!G799</f>
        <v/>
      </c>
      <c r="H799">
        <f>'DATA DASH'!H799</f>
        <v/>
      </c>
      <c r="I799">
        <f>'DATA DASH'!I799</f>
        <v/>
      </c>
      <c r="J799">
        <f>'DATA DASH'!J799</f>
        <v/>
      </c>
      <c r="K799">
        <f>'DATA DASH'!K799</f>
        <v/>
      </c>
      <c r="L799">
        <f>'DATA DASH'!L799</f>
        <v/>
      </c>
      <c r="M799">
        <f>'DATA DASH'!M799</f>
        <v/>
      </c>
    </row>
    <row r="800">
      <c r="A800">
        <f>'DATA DASH'!A800</f>
        <v/>
      </c>
      <c r="B800">
        <f>'DATA DASH'!B800</f>
        <v/>
      </c>
      <c r="C800">
        <f>'DATA DASH'!C800</f>
        <v/>
      </c>
      <c r="D800">
        <f>'DATA DASH'!D800</f>
        <v/>
      </c>
      <c r="E800">
        <f>'DATA DASH'!E800</f>
        <v/>
      </c>
      <c r="F800">
        <f>'DATA DASH'!F800</f>
        <v/>
      </c>
      <c r="G800">
        <f>'DATA DASH'!G800</f>
        <v/>
      </c>
      <c r="H800">
        <f>'DATA DASH'!H800</f>
        <v/>
      </c>
      <c r="I800">
        <f>'DATA DASH'!I800</f>
        <v/>
      </c>
      <c r="J800">
        <f>'DATA DASH'!J800</f>
        <v/>
      </c>
      <c r="K800">
        <f>'DATA DASH'!K800</f>
        <v/>
      </c>
      <c r="L800">
        <f>'DATA DASH'!L800</f>
        <v/>
      </c>
      <c r="M800">
        <f>'DATA DASH'!M800</f>
        <v/>
      </c>
    </row>
    <row r="801">
      <c r="A801">
        <f>'DATA DASH'!A801</f>
        <v/>
      </c>
      <c r="B801">
        <f>'DATA DASH'!B801</f>
        <v/>
      </c>
      <c r="C801">
        <f>'DATA DASH'!C801</f>
        <v/>
      </c>
      <c r="D801">
        <f>'DATA DASH'!D801</f>
        <v/>
      </c>
      <c r="E801">
        <f>'DATA DASH'!E801</f>
        <v/>
      </c>
      <c r="F801">
        <f>'DATA DASH'!F801</f>
        <v/>
      </c>
      <c r="G801">
        <f>'DATA DASH'!G801</f>
        <v/>
      </c>
      <c r="H801">
        <f>'DATA DASH'!H801</f>
        <v/>
      </c>
      <c r="I801">
        <f>'DATA DASH'!I801</f>
        <v/>
      </c>
      <c r="J801">
        <f>'DATA DASH'!J801</f>
        <v/>
      </c>
      <c r="K801">
        <f>'DATA DASH'!K801</f>
        <v/>
      </c>
      <c r="L801">
        <f>'DATA DASH'!L801</f>
        <v/>
      </c>
      <c r="M801">
        <f>'DATA DASH'!M801</f>
        <v/>
      </c>
    </row>
    <row r="802">
      <c r="A802">
        <f>'DATA DASH'!A802</f>
        <v/>
      </c>
      <c r="B802">
        <f>'DATA DASH'!B802</f>
        <v/>
      </c>
      <c r="C802">
        <f>'DATA DASH'!C802</f>
        <v/>
      </c>
      <c r="D802">
        <f>'DATA DASH'!D802</f>
        <v/>
      </c>
      <c r="E802">
        <f>'DATA DASH'!E802</f>
        <v/>
      </c>
      <c r="F802">
        <f>'DATA DASH'!F802</f>
        <v/>
      </c>
      <c r="G802">
        <f>'DATA DASH'!G802</f>
        <v/>
      </c>
      <c r="H802">
        <f>'DATA DASH'!H802</f>
        <v/>
      </c>
      <c r="I802">
        <f>'DATA DASH'!I802</f>
        <v/>
      </c>
      <c r="J802">
        <f>'DATA DASH'!J802</f>
        <v/>
      </c>
      <c r="K802">
        <f>'DATA DASH'!K802</f>
        <v/>
      </c>
      <c r="L802">
        <f>'DATA DASH'!L802</f>
        <v/>
      </c>
      <c r="M802">
        <f>'DATA DASH'!M802</f>
        <v/>
      </c>
    </row>
    <row r="803">
      <c r="A803">
        <f>'DATA DASH'!A803</f>
        <v/>
      </c>
      <c r="B803">
        <f>'DATA DASH'!B803</f>
        <v/>
      </c>
      <c r="C803">
        <f>'DATA DASH'!C803</f>
        <v/>
      </c>
      <c r="D803">
        <f>'DATA DASH'!D803</f>
        <v/>
      </c>
      <c r="E803">
        <f>'DATA DASH'!E803</f>
        <v/>
      </c>
      <c r="F803">
        <f>'DATA DASH'!F803</f>
        <v/>
      </c>
      <c r="G803">
        <f>'DATA DASH'!G803</f>
        <v/>
      </c>
      <c r="H803">
        <f>'DATA DASH'!H803</f>
        <v/>
      </c>
      <c r="I803">
        <f>'DATA DASH'!I803</f>
        <v/>
      </c>
      <c r="J803">
        <f>'DATA DASH'!J803</f>
        <v/>
      </c>
      <c r="K803">
        <f>'DATA DASH'!K803</f>
        <v/>
      </c>
      <c r="L803">
        <f>'DATA DASH'!L803</f>
        <v/>
      </c>
      <c r="M803">
        <f>'DATA DASH'!M803</f>
        <v/>
      </c>
    </row>
    <row r="804">
      <c r="A804">
        <f>'DATA DASH'!A804</f>
        <v/>
      </c>
      <c r="B804">
        <f>'DATA DASH'!B804</f>
        <v/>
      </c>
      <c r="C804">
        <f>'DATA DASH'!C804</f>
        <v/>
      </c>
      <c r="D804">
        <f>'DATA DASH'!D804</f>
        <v/>
      </c>
      <c r="E804">
        <f>'DATA DASH'!E804</f>
        <v/>
      </c>
      <c r="F804">
        <f>'DATA DASH'!F804</f>
        <v/>
      </c>
      <c r="G804">
        <f>'DATA DASH'!G804</f>
        <v/>
      </c>
      <c r="H804">
        <f>'DATA DASH'!H804</f>
        <v/>
      </c>
      <c r="I804">
        <f>'DATA DASH'!I804</f>
        <v/>
      </c>
      <c r="J804">
        <f>'DATA DASH'!J804</f>
        <v/>
      </c>
      <c r="K804">
        <f>'DATA DASH'!K804</f>
        <v/>
      </c>
      <c r="L804">
        <f>'DATA DASH'!L804</f>
        <v/>
      </c>
      <c r="M804">
        <f>'DATA DASH'!M804</f>
        <v/>
      </c>
    </row>
    <row r="805">
      <c r="A805">
        <f>'DATA DASH'!A805</f>
        <v/>
      </c>
      <c r="B805">
        <f>'DATA DASH'!B805</f>
        <v/>
      </c>
      <c r="C805">
        <f>'DATA DASH'!C805</f>
        <v/>
      </c>
      <c r="D805">
        <f>'DATA DASH'!D805</f>
        <v/>
      </c>
      <c r="E805">
        <f>'DATA DASH'!E805</f>
        <v/>
      </c>
      <c r="F805">
        <f>'DATA DASH'!F805</f>
        <v/>
      </c>
      <c r="G805">
        <f>'DATA DASH'!G805</f>
        <v/>
      </c>
      <c r="H805">
        <f>'DATA DASH'!H805</f>
        <v/>
      </c>
      <c r="I805">
        <f>'DATA DASH'!I805</f>
        <v/>
      </c>
      <c r="J805">
        <f>'DATA DASH'!J805</f>
        <v/>
      </c>
      <c r="K805">
        <f>'DATA DASH'!K805</f>
        <v/>
      </c>
      <c r="L805">
        <f>'DATA DASH'!L805</f>
        <v/>
      </c>
      <c r="M805">
        <f>'DATA DASH'!M805</f>
        <v/>
      </c>
    </row>
    <row r="806">
      <c r="A806">
        <f>'DATA DASH'!A806</f>
        <v/>
      </c>
      <c r="B806">
        <f>'DATA DASH'!B806</f>
        <v/>
      </c>
      <c r="C806">
        <f>'DATA DASH'!C806</f>
        <v/>
      </c>
      <c r="D806">
        <f>'DATA DASH'!D806</f>
        <v/>
      </c>
      <c r="E806">
        <f>'DATA DASH'!E806</f>
        <v/>
      </c>
      <c r="F806">
        <f>'DATA DASH'!F806</f>
        <v/>
      </c>
      <c r="G806">
        <f>'DATA DASH'!G806</f>
        <v/>
      </c>
      <c r="H806">
        <f>'DATA DASH'!H806</f>
        <v/>
      </c>
      <c r="I806">
        <f>'DATA DASH'!I806</f>
        <v/>
      </c>
      <c r="J806">
        <f>'DATA DASH'!J806</f>
        <v/>
      </c>
      <c r="K806">
        <f>'DATA DASH'!K806</f>
        <v/>
      </c>
      <c r="L806">
        <f>'DATA DASH'!L806</f>
        <v/>
      </c>
      <c r="M806">
        <f>'DATA DASH'!M806</f>
        <v/>
      </c>
    </row>
    <row r="807">
      <c r="A807">
        <f>'DATA DASH'!A807</f>
        <v/>
      </c>
      <c r="B807">
        <f>'DATA DASH'!B807</f>
        <v/>
      </c>
      <c r="C807">
        <f>'DATA DASH'!C807</f>
        <v/>
      </c>
      <c r="D807">
        <f>'DATA DASH'!D807</f>
        <v/>
      </c>
      <c r="E807">
        <f>'DATA DASH'!E807</f>
        <v/>
      </c>
      <c r="F807">
        <f>'DATA DASH'!F807</f>
        <v/>
      </c>
      <c r="G807">
        <f>'DATA DASH'!G807</f>
        <v/>
      </c>
      <c r="H807">
        <f>'DATA DASH'!H807</f>
        <v/>
      </c>
      <c r="I807">
        <f>'DATA DASH'!I807</f>
        <v/>
      </c>
      <c r="J807">
        <f>'DATA DASH'!J807</f>
        <v/>
      </c>
      <c r="K807">
        <f>'DATA DASH'!K807</f>
        <v/>
      </c>
      <c r="L807">
        <f>'DATA DASH'!L807</f>
        <v/>
      </c>
      <c r="M807">
        <f>'DATA DASH'!M807</f>
        <v/>
      </c>
    </row>
    <row r="808">
      <c r="A808">
        <f>'DATA DASH'!A808</f>
        <v/>
      </c>
      <c r="B808">
        <f>'DATA DASH'!B808</f>
        <v/>
      </c>
      <c r="C808">
        <f>'DATA DASH'!C808</f>
        <v/>
      </c>
      <c r="D808">
        <f>'DATA DASH'!D808</f>
        <v/>
      </c>
      <c r="E808">
        <f>'DATA DASH'!E808</f>
        <v/>
      </c>
      <c r="F808">
        <f>'DATA DASH'!F808</f>
        <v/>
      </c>
      <c r="G808">
        <f>'DATA DASH'!G808</f>
        <v/>
      </c>
      <c r="H808">
        <f>'DATA DASH'!H808</f>
        <v/>
      </c>
      <c r="I808">
        <f>'DATA DASH'!I808</f>
        <v/>
      </c>
      <c r="J808">
        <f>'DATA DASH'!J808</f>
        <v/>
      </c>
      <c r="K808">
        <f>'DATA DASH'!K808</f>
        <v/>
      </c>
      <c r="L808">
        <f>'DATA DASH'!L808</f>
        <v/>
      </c>
      <c r="M808">
        <f>'DATA DASH'!M808</f>
        <v/>
      </c>
    </row>
    <row r="809">
      <c r="A809">
        <f>'DATA DASH'!A809</f>
        <v/>
      </c>
      <c r="B809">
        <f>'DATA DASH'!B809</f>
        <v/>
      </c>
      <c r="C809">
        <f>'DATA DASH'!C809</f>
        <v/>
      </c>
      <c r="D809">
        <f>'DATA DASH'!D809</f>
        <v/>
      </c>
      <c r="E809">
        <f>'DATA DASH'!E809</f>
        <v/>
      </c>
      <c r="F809">
        <f>'DATA DASH'!F809</f>
        <v/>
      </c>
      <c r="G809">
        <f>'DATA DASH'!G809</f>
        <v/>
      </c>
      <c r="H809">
        <f>'DATA DASH'!H809</f>
        <v/>
      </c>
      <c r="I809">
        <f>'DATA DASH'!I809</f>
        <v/>
      </c>
      <c r="J809">
        <f>'DATA DASH'!J809</f>
        <v/>
      </c>
      <c r="K809">
        <f>'DATA DASH'!K809</f>
        <v/>
      </c>
      <c r="L809">
        <f>'DATA DASH'!L809</f>
        <v/>
      </c>
      <c r="M809">
        <f>'DATA DASH'!M809</f>
        <v/>
      </c>
    </row>
    <row r="810">
      <c r="A810">
        <f>'DATA DASH'!A810</f>
        <v/>
      </c>
      <c r="B810">
        <f>'DATA DASH'!B810</f>
        <v/>
      </c>
      <c r="C810">
        <f>'DATA DASH'!C810</f>
        <v/>
      </c>
      <c r="D810">
        <f>'DATA DASH'!D810</f>
        <v/>
      </c>
      <c r="E810">
        <f>'DATA DASH'!E810</f>
        <v/>
      </c>
      <c r="F810">
        <f>'DATA DASH'!F810</f>
        <v/>
      </c>
      <c r="G810">
        <f>'DATA DASH'!G810</f>
        <v/>
      </c>
      <c r="H810">
        <f>'DATA DASH'!H810</f>
        <v/>
      </c>
      <c r="I810">
        <f>'DATA DASH'!I810</f>
        <v/>
      </c>
      <c r="J810">
        <f>'DATA DASH'!J810</f>
        <v/>
      </c>
      <c r="K810">
        <f>'DATA DASH'!K810</f>
        <v/>
      </c>
      <c r="L810">
        <f>'DATA DASH'!L810</f>
        <v/>
      </c>
      <c r="M810">
        <f>'DATA DASH'!M810</f>
        <v/>
      </c>
    </row>
    <row r="811">
      <c r="A811">
        <f>'DATA DASH'!A811</f>
        <v/>
      </c>
      <c r="B811">
        <f>'DATA DASH'!B811</f>
        <v/>
      </c>
      <c r="C811">
        <f>'DATA DASH'!C811</f>
        <v/>
      </c>
      <c r="D811">
        <f>'DATA DASH'!D811</f>
        <v/>
      </c>
      <c r="E811">
        <f>'DATA DASH'!E811</f>
        <v/>
      </c>
      <c r="F811">
        <f>'DATA DASH'!F811</f>
        <v/>
      </c>
      <c r="G811">
        <f>'DATA DASH'!G811</f>
        <v/>
      </c>
      <c r="H811">
        <f>'DATA DASH'!H811</f>
        <v/>
      </c>
      <c r="I811">
        <f>'DATA DASH'!I811</f>
        <v/>
      </c>
      <c r="J811">
        <f>'DATA DASH'!J811</f>
        <v/>
      </c>
      <c r="K811">
        <f>'DATA DASH'!K811</f>
        <v/>
      </c>
      <c r="L811">
        <f>'DATA DASH'!L811</f>
        <v/>
      </c>
      <c r="M811">
        <f>'DATA DASH'!M811</f>
        <v/>
      </c>
    </row>
    <row r="812">
      <c r="A812">
        <f>'DATA DASH'!A812</f>
        <v/>
      </c>
      <c r="B812">
        <f>'DATA DASH'!B812</f>
        <v/>
      </c>
      <c r="C812">
        <f>'DATA DASH'!C812</f>
        <v/>
      </c>
      <c r="D812">
        <f>'DATA DASH'!D812</f>
        <v/>
      </c>
      <c r="E812">
        <f>'DATA DASH'!E812</f>
        <v/>
      </c>
      <c r="F812">
        <f>'DATA DASH'!F812</f>
        <v/>
      </c>
      <c r="G812">
        <f>'DATA DASH'!G812</f>
        <v/>
      </c>
      <c r="H812">
        <f>'DATA DASH'!H812</f>
        <v/>
      </c>
      <c r="I812">
        <f>'DATA DASH'!I812</f>
        <v/>
      </c>
      <c r="J812">
        <f>'DATA DASH'!J812</f>
        <v/>
      </c>
      <c r="K812">
        <f>'DATA DASH'!K812</f>
        <v/>
      </c>
      <c r="L812">
        <f>'DATA DASH'!L812</f>
        <v/>
      </c>
      <c r="M812">
        <f>'DATA DASH'!M812</f>
        <v/>
      </c>
    </row>
    <row r="813">
      <c r="A813">
        <f>'DATA DASH'!A813</f>
        <v/>
      </c>
      <c r="B813">
        <f>'DATA DASH'!B813</f>
        <v/>
      </c>
      <c r="C813">
        <f>'DATA DASH'!C813</f>
        <v/>
      </c>
      <c r="D813">
        <f>'DATA DASH'!D813</f>
        <v/>
      </c>
      <c r="E813">
        <f>'DATA DASH'!E813</f>
        <v/>
      </c>
      <c r="F813">
        <f>'DATA DASH'!F813</f>
        <v/>
      </c>
      <c r="G813">
        <f>'DATA DASH'!G813</f>
        <v/>
      </c>
      <c r="H813">
        <f>'DATA DASH'!H813</f>
        <v/>
      </c>
      <c r="I813">
        <f>'DATA DASH'!I813</f>
        <v/>
      </c>
      <c r="J813">
        <f>'DATA DASH'!J813</f>
        <v/>
      </c>
      <c r="K813">
        <f>'DATA DASH'!K813</f>
        <v/>
      </c>
      <c r="L813">
        <f>'DATA DASH'!L813</f>
        <v/>
      </c>
      <c r="M813">
        <f>'DATA DASH'!M813</f>
        <v/>
      </c>
    </row>
    <row r="814">
      <c r="A814">
        <f>'DATA DASH'!A814</f>
        <v/>
      </c>
      <c r="B814">
        <f>'DATA DASH'!B814</f>
        <v/>
      </c>
      <c r="C814">
        <f>'DATA DASH'!C814</f>
        <v/>
      </c>
      <c r="D814">
        <f>'DATA DASH'!D814</f>
        <v/>
      </c>
      <c r="E814">
        <f>'DATA DASH'!E814</f>
        <v/>
      </c>
      <c r="F814">
        <f>'DATA DASH'!F814</f>
        <v/>
      </c>
      <c r="G814">
        <f>'DATA DASH'!G814</f>
        <v/>
      </c>
      <c r="H814">
        <f>'DATA DASH'!H814</f>
        <v/>
      </c>
      <c r="I814">
        <f>'DATA DASH'!I814</f>
        <v/>
      </c>
      <c r="J814">
        <f>'DATA DASH'!J814</f>
        <v/>
      </c>
      <c r="K814">
        <f>'DATA DASH'!K814</f>
        <v/>
      </c>
      <c r="L814">
        <f>'DATA DASH'!L814</f>
        <v/>
      </c>
      <c r="M814">
        <f>'DATA DASH'!M814</f>
        <v/>
      </c>
    </row>
    <row r="815">
      <c r="A815">
        <f>'DATA DASH'!A815</f>
        <v/>
      </c>
      <c r="B815">
        <f>'DATA DASH'!B815</f>
        <v/>
      </c>
      <c r="C815">
        <f>'DATA DASH'!C815</f>
        <v/>
      </c>
      <c r="D815">
        <f>'DATA DASH'!D815</f>
        <v/>
      </c>
      <c r="E815">
        <f>'DATA DASH'!E815</f>
        <v/>
      </c>
      <c r="F815">
        <f>'DATA DASH'!F815</f>
        <v/>
      </c>
      <c r="G815">
        <f>'DATA DASH'!G815</f>
        <v/>
      </c>
      <c r="H815">
        <f>'DATA DASH'!H815</f>
        <v/>
      </c>
      <c r="I815">
        <f>'DATA DASH'!I815</f>
        <v/>
      </c>
      <c r="J815">
        <f>'DATA DASH'!J815</f>
        <v/>
      </c>
      <c r="K815">
        <f>'DATA DASH'!K815</f>
        <v/>
      </c>
      <c r="L815">
        <f>'DATA DASH'!L815</f>
        <v/>
      </c>
      <c r="M815">
        <f>'DATA DASH'!M815</f>
        <v/>
      </c>
    </row>
    <row r="816">
      <c r="A816">
        <f>'DATA DASH'!A816</f>
        <v/>
      </c>
      <c r="B816">
        <f>'DATA DASH'!B816</f>
        <v/>
      </c>
      <c r="C816">
        <f>'DATA DASH'!C816</f>
        <v/>
      </c>
      <c r="D816">
        <f>'DATA DASH'!D816</f>
        <v/>
      </c>
      <c r="E816">
        <f>'DATA DASH'!E816</f>
        <v/>
      </c>
      <c r="F816">
        <f>'DATA DASH'!F816</f>
        <v/>
      </c>
      <c r="G816">
        <f>'DATA DASH'!G816</f>
        <v/>
      </c>
      <c r="H816">
        <f>'DATA DASH'!H816</f>
        <v/>
      </c>
      <c r="I816">
        <f>'DATA DASH'!I816</f>
        <v/>
      </c>
      <c r="J816">
        <f>'DATA DASH'!J816</f>
        <v/>
      </c>
      <c r="K816">
        <f>'DATA DASH'!K816</f>
        <v/>
      </c>
      <c r="L816">
        <f>'DATA DASH'!L816</f>
        <v/>
      </c>
      <c r="M816">
        <f>'DATA DASH'!M816</f>
        <v/>
      </c>
    </row>
    <row r="817">
      <c r="A817">
        <f>'DATA DASH'!A817</f>
        <v/>
      </c>
      <c r="B817">
        <f>'DATA DASH'!B817</f>
        <v/>
      </c>
      <c r="C817">
        <f>'DATA DASH'!C817</f>
        <v/>
      </c>
      <c r="D817">
        <f>'DATA DASH'!D817</f>
        <v/>
      </c>
      <c r="E817">
        <f>'DATA DASH'!E817</f>
        <v/>
      </c>
      <c r="F817">
        <f>'DATA DASH'!F817</f>
        <v/>
      </c>
      <c r="G817">
        <f>'DATA DASH'!G817</f>
        <v/>
      </c>
      <c r="H817">
        <f>'DATA DASH'!H817</f>
        <v/>
      </c>
      <c r="I817">
        <f>'DATA DASH'!I817</f>
        <v/>
      </c>
      <c r="J817">
        <f>'DATA DASH'!J817</f>
        <v/>
      </c>
      <c r="K817">
        <f>'DATA DASH'!K817</f>
        <v/>
      </c>
      <c r="L817">
        <f>'DATA DASH'!L817</f>
        <v/>
      </c>
      <c r="M817">
        <f>'DATA DASH'!M817</f>
        <v/>
      </c>
    </row>
    <row r="818">
      <c r="A818">
        <f>'DATA DASH'!A818</f>
        <v/>
      </c>
      <c r="B818">
        <f>'DATA DASH'!B818</f>
        <v/>
      </c>
      <c r="C818">
        <f>'DATA DASH'!C818</f>
        <v/>
      </c>
      <c r="D818">
        <f>'DATA DASH'!D818</f>
        <v/>
      </c>
      <c r="E818">
        <f>'DATA DASH'!E818</f>
        <v/>
      </c>
      <c r="F818">
        <f>'DATA DASH'!F818</f>
        <v/>
      </c>
      <c r="G818">
        <f>'DATA DASH'!G818</f>
        <v/>
      </c>
      <c r="H818">
        <f>'DATA DASH'!H818</f>
        <v/>
      </c>
      <c r="I818">
        <f>'DATA DASH'!I818</f>
        <v/>
      </c>
      <c r="J818">
        <f>'DATA DASH'!J818</f>
        <v/>
      </c>
      <c r="K818">
        <f>'DATA DASH'!K818</f>
        <v/>
      </c>
      <c r="L818">
        <f>'DATA DASH'!L818</f>
        <v/>
      </c>
      <c r="M818">
        <f>'DATA DASH'!M818</f>
        <v/>
      </c>
    </row>
    <row r="819">
      <c r="A819">
        <f>'DATA DASH'!A819</f>
        <v/>
      </c>
      <c r="B819">
        <f>'DATA DASH'!B819</f>
        <v/>
      </c>
      <c r="C819">
        <f>'DATA DASH'!C819</f>
        <v/>
      </c>
      <c r="D819">
        <f>'DATA DASH'!D819</f>
        <v/>
      </c>
      <c r="E819">
        <f>'DATA DASH'!E819</f>
        <v/>
      </c>
      <c r="F819">
        <f>'DATA DASH'!F819</f>
        <v/>
      </c>
      <c r="G819">
        <f>'DATA DASH'!G819</f>
        <v/>
      </c>
      <c r="H819">
        <f>'DATA DASH'!H819</f>
        <v/>
      </c>
      <c r="I819">
        <f>'DATA DASH'!I819</f>
        <v/>
      </c>
      <c r="J819">
        <f>'DATA DASH'!J819</f>
        <v/>
      </c>
      <c r="K819">
        <f>'DATA DASH'!K819</f>
        <v/>
      </c>
      <c r="L819">
        <f>'DATA DASH'!L819</f>
        <v/>
      </c>
      <c r="M819">
        <f>'DATA DASH'!M819</f>
        <v/>
      </c>
    </row>
    <row r="820">
      <c r="A820">
        <f>'DATA DASH'!A820</f>
        <v/>
      </c>
      <c r="B820">
        <f>'DATA DASH'!B820</f>
        <v/>
      </c>
      <c r="C820">
        <f>'DATA DASH'!C820</f>
        <v/>
      </c>
      <c r="D820">
        <f>'DATA DASH'!D820</f>
        <v/>
      </c>
      <c r="E820">
        <f>'DATA DASH'!E820</f>
        <v/>
      </c>
      <c r="F820">
        <f>'DATA DASH'!F820</f>
        <v/>
      </c>
      <c r="G820">
        <f>'DATA DASH'!G820</f>
        <v/>
      </c>
      <c r="H820">
        <f>'DATA DASH'!H820</f>
        <v/>
      </c>
      <c r="I820">
        <f>'DATA DASH'!I820</f>
        <v/>
      </c>
      <c r="J820">
        <f>'DATA DASH'!J820</f>
        <v/>
      </c>
      <c r="K820">
        <f>'DATA DASH'!K820</f>
        <v/>
      </c>
      <c r="L820">
        <f>'DATA DASH'!L820</f>
        <v/>
      </c>
      <c r="M820">
        <f>'DATA DASH'!M820</f>
        <v/>
      </c>
    </row>
    <row r="821">
      <c r="A821">
        <f>'DATA DASH'!A821</f>
        <v/>
      </c>
      <c r="B821">
        <f>'DATA DASH'!B821</f>
        <v/>
      </c>
      <c r="C821">
        <f>'DATA DASH'!C821</f>
        <v/>
      </c>
      <c r="D821">
        <f>'DATA DASH'!D821</f>
        <v/>
      </c>
      <c r="E821">
        <f>'DATA DASH'!E821</f>
        <v/>
      </c>
      <c r="F821">
        <f>'DATA DASH'!F821</f>
        <v/>
      </c>
      <c r="G821">
        <f>'DATA DASH'!G821</f>
        <v/>
      </c>
      <c r="H821">
        <f>'DATA DASH'!H821</f>
        <v/>
      </c>
      <c r="I821">
        <f>'DATA DASH'!I821</f>
        <v/>
      </c>
      <c r="J821">
        <f>'DATA DASH'!J821</f>
        <v/>
      </c>
      <c r="K821">
        <f>'DATA DASH'!K821</f>
        <v/>
      </c>
      <c r="L821">
        <f>'DATA DASH'!L821</f>
        <v/>
      </c>
      <c r="M821">
        <f>'DATA DASH'!M821</f>
        <v/>
      </c>
    </row>
    <row r="822">
      <c r="A822">
        <f>'DATA DASH'!A822</f>
        <v/>
      </c>
      <c r="B822">
        <f>'DATA DASH'!B822</f>
        <v/>
      </c>
      <c r="C822">
        <f>'DATA DASH'!C822</f>
        <v/>
      </c>
      <c r="D822">
        <f>'DATA DASH'!D822</f>
        <v/>
      </c>
      <c r="E822">
        <f>'DATA DASH'!E822</f>
        <v/>
      </c>
      <c r="F822">
        <f>'DATA DASH'!F822</f>
        <v/>
      </c>
      <c r="G822">
        <f>'DATA DASH'!G822</f>
        <v/>
      </c>
      <c r="H822">
        <f>'DATA DASH'!H822</f>
        <v/>
      </c>
      <c r="I822">
        <f>'DATA DASH'!I822</f>
        <v/>
      </c>
      <c r="J822">
        <f>'DATA DASH'!J822</f>
        <v/>
      </c>
      <c r="K822">
        <f>'DATA DASH'!K822</f>
        <v/>
      </c>
      <c r="L822">
        <f>'DATA DASH'!L822</f>
        <v/>
      </c>
      <c r="M822">
        <f>'DATA DASH'!M822</f>
        <v/>
      </c>
    </row>
    <row r="823">
      <c r="A823">
        <f>'DATA DASH'!A823</f>
        <v/>
      </c>
      <c r="B823">
        <f>'DATA DASH'!B823</f>
        <v/>
      </c>
      <c r="C823">
        <f>'DATA DASH'!C823</f>
        <v/>
      </c>
      <c r="D823">
        <f>'DATA DASH'!D823</f>
        <v/>
      </c>
      <c r="E823">
        <f>'DATA DASH'!E823</f>
        <v/>
      </c>
      <c r="F823">
        <f>'DATA DASH'!F823</f>
        <v/>
      </c>
      <c r="G823">
        <f>'DATA DASH'!G823</f>
        <v/>
      </c>
      <c r="H823">
        <f>'DATA DASH'!H823</f>
        <v/>
      </c>
      <c r="I823">
        <f>'DATA DASH'!I823</f>
        <v/>
      </c>
      <c r="J823">
        <f>'DATA DASH'!J823</f>
        <v/>
      </c>
      <c r="K823">
        <f>'DATA DASH'!K823</f>
        <v/>
      </c>
      <c r="L823">
        <f>'DATA DASH'!L823</f>
        <v/>
      </c>
      <c r="M823">
        <f>'DATA DASH'!M823</f>
        <v/>
      </c>
    </row>
    <row r="824">
      <c r="A824">
        <f>'DATA DASH'!A824</f>
        <v/>
      </c>
      <c r="B824">
        <f>'DATA DASH'!B824</f>
        <v/>
      </c>
      <c r="C824">
        <f>'DATA DASH'!C824</f>
        <v/>
      </c>
      <c r="D824">
        <f>'DATA DASH'!D824</f>
        <v/>
      </c>
      <c r="E824">
        <f>'DATA DASH'!E824</f>
        <v/>
      </c>
      <c r="F824">
        <f>'DATA DASH'!F824</f>
        <v/>
      </c>
      <c r="G824">
        <f>'DATA DASH'!G824</f>
        <v/>
      </c>
      <c r="H824">
        <f>'DATA DASH'!H824</f>
        <v/>
      </c>
      <c r="I824">
        <f>'DATA DASH'!I824</f>
        <v/>
      </c>
      <c r="J824">
        <f>'DATA DASH'!J824</f>
        <v/>
      </c>
      <c r="K824">
        <f>'DATA DASH'!K824</f>
        <v/>
      </c>
      <c r="L824">
        <f>'DATA DASH'!L824</f>
        <v/>
      </c>
      <c r="M824">
        <f>'DATA DASH'!M824</f>
        <v/>
      </c>
    </row>
    <row r="825">
      <c r="A825">
        <f>'DATA DASH'!A825</f>
        <v/>
      </c>
      <c r="B825">
        <f>'DATA DASH'!B825</f>
        <v/>
      </c>
      <c r="C825">
        <f>'DATA DASH'!C825</f>
        <v/>
      </c>
      <c r="D825">
        <f>'DATA DASH'!D825</f>
        <v/>
      </c>
      <c r="E825">
        <f>'DATA DASH'!E825</f>
        <v/>
      </c>
      <c r="F825">
        <f>'DATA DASH'!F825</f>
        <v/>
      </c>
      <c r="G825">
        <f>'DATA DASH'!G825</f>
        <v/>
      </c>
      <c r="H825">
        <f>'DATA DASH'!H825</f>
        <v/>
      </c>
      <c r="I825">
        <f>'DATA DASH'!I825</f>
        <v/>
      </c>
      <c r="J825">
        <f>'DATA DASH'!J825</f>
        <v/>
      </c>
      <c r="K825">
        <f>'DATA DASH'!K825</f>
        <v/>
      </c>
      <c r="L825">
        <f>'DATA DASH'!L825</f>
        <v/>
      </c>
      <c r="M825">
        <f>'DATA DASH'!M825</f>
        <v/>
      </c>
    </row>
    <row r="826">
      <c r="A826">
        <f>'DATA DASH'!A826</f>
        <v/>
      </c>
      <c r="B826">
        <f>'DATA DASH'!B826</f>
        <v/>
      </c>
      <c r="C826">
        <f>'DATA DASH'!C826</f>
        <v/>
      </c>
      <c r="D826">
        <f>'DATA DASH'!D826</f>
        <v/>
      </c>
      <c r="E826">
        <f>'DATA DASH'!E826</f>
        <v/>
      </c>
      <c r="F826">
        <f>'DATA DASH'!F826</f>
        <v/>
      </c>
      <c r="G826">
        <f>'DATA DASH'!G826</f>
        <v/>
      </c>
      <c r="H826">
        <f>'DATA DASH'!H826</f>
        <v/>
      </c>
      <c r="I826">
        <f>'DATA DASH'!I826</f>
        <v/>
      </c>
      <c r="J826">
        <f>'DATA DASH'!J826</f>
        <v/>
      </c>
      <c r="K826">
        <f>'DATA DASH'!K826</f>
        <v/>
      </c>
      <c r="L826">
        <f>'DATA DASH'!L826</f>
        <v/>
      </c>
      <c r="M826">
        <f>'DATA DASH'!M826</f>
        <v/>
      </c>
    </row>
    <row r="827">
      <c r="A827">
        <f>'DATA DASH'!A827</f>
        <v/>
      </c>
      <c r="B827">
        <f>'DATA DASH'!B827</f>
        <v/>
      </c>
      <c r="C827">
        <f>'DATA DASH'!C827</f>
        <v/>
      </c>
      <c r="D827">
        <f>'DATA DASH'!D827</f>
        <v/>
      </c>
      <c r="E827">
        <f>'DATA DASH'!E827</f>
        <v/>
      </c>
      <c r="F827">
        <f>'DATA DASH'!F827</f>
        <v/>
      </c>
      <c r="G827">
        <f>'DATA DASH'!G827</f>
        <v/>
      </c>
      <c r="H827">
        <f>'DATA DASH'!H827</f>
        <v/>
      </c>
      <c r="I827">
        <f>'DATA DASH'!I827</f>
        <v/>
      </c>
      <c r="J827">
        <f>'DATA DASH'!J827</f>
        <v/>
      </c>
      <c r="K827">
        <f>'DATA DASH'!K827</f>
        <v/>
      </c>
      <c r="L827">
        <f>'DATA DASH'!L827</f>
        <v/>
      </c>
      <c r="M827">
        <f>'DATA DASH'!M827</f>
        <v/>
      </c>
    </row>
    <row r="828">
      <c r="A828">
        <f>'DATA DASH'!A828</f>
        <v/>
      </c>
      <c r="B828">
        <f>'DATA DASH'!B828</f>
        <v/>
      </c>
      <c r="C828">
        <f>'DATA DASH'!C828</f>
        <v/>
      </c>
      <c r="D828">
        <f>'DATA DASH'!D828</f>
        <v/>
      </c>
      <c r="E828">
        <f>'DATA DASH'!E828</f>
        <v/>
      </c>
      <c r="F828">
        <f>'DATA DASH'!F828</f>
        <v/>
      </c>
      <c r="G828">
        <f>'DATA DASH'!G828</f>
        <v/>
      </c>
      <c r="H828">
        <f>'DATA DASH'!H828</f>
        <v/>
      </c>
      <c r="I828">
        <f>'DATA DASH'!I828</f>
        <v/>
      </c>
      <c r="J828">
        <f>'DATA DASH'!J828</f>
        <v/>
      </c>
      <c r="K828">
        <f>'DATA DASH'!K828</f>
        <v/>
      </c>
      <c r="L828">
        <f>'DATA DASH'!L828</f>
        <v/>
      </c>
      <c r="M828">
        <f>'DATA DASH'!M828</f>
        <v/>
      </c>
    </row>
    <row r="829">
      <c r="A829">
        <f>'DATA DASH'!A829</f>
        <v/>
      </c>
      <c r="B829">
        <f>'DATA DASH'!B829</f>
        <v/>
      </c>
      <c r="C829">
        <f>'DATA DASH'!C829</f>
        <v/>
      </c>
      <c r="D829">
        <f>'DATA DASH'!D829</f>
        <v/>
      </c>
      <c r="E829">
        <f>'DATA DASH'!E829</f>
        <v/>
      </c>
      <c r="F829">
        <f>'DATA DASH'!F829</f>
        <v/>
      </c>
      <c r="G829">
        <f>'DATA DASH'!G829</f>
        <v/>
      </c>
      <c r="H829">
        <f>'DATA DASH'!H829</f>
        <v/>
      </c>
      <c r="I829">
        <f>'DATA DASH'!I829</f>
        <v/>
      </c>
      <c r="J829">
        <f>'DATA DASH'!J829</f>
        <v/>
      </c>
      <c r="K829">
        <f>'DATA DASH'!K829</f>
        <v/>
      </c>
      <c r="L829">
        <f>'DATA DASH'!L829</f>
        <v/>
      </c>
      <c r="M829">
        <f>'DATA DASH'!M829</f>
        <v/>
      </c>
    </row>
    <row r="830">
      <c r="A830">
        <f>'DATA DASH'!A830</f>
        <v/>
      </c>
      <c r="B830">
        <f>'DATA DASH'!B830</f>
        <v/>
      </c>
      <c r="C830">
        <f>'DATA DASH'!C830</f>
        <v/>
      </c>
      <c r="D830">
        <f>'DATA DASH'!D830</f>
        <v/>
      </c>
      <c r="E830">
        <f>'DATA DASH'!E830</f>
        <v/>
      </c>
      <c r="F830">
        <f>'DATA DASH'!F830</f>
        <v/>
      </c>
      <c r="G830">
        <f>'DATA DASH'!G830</f>
        <v/>
      </c>
      <c r="H830">
        <f>'DATA DASH'!H830</f>
        <v/>
      </c>
      <c r="I830">
        <f>'DATA DASH'!I830</f>
        <v/>
      </c>
      <c r="J830">
        <f>'DATA DASH'!J830</f>
        <v/>
      </c>
      <c r="K830">
        <f>'DATA DASH'!K830</f>
        <v/>
      </c>
      <c r="L830">
        <f>'DATA DASH'!L830</f>
        <v/>
      </c>
      <c r="M830">
        <f>'DATA DASH'!M830</f>
        <v/>
      </c>
    </row>
    <row r="831">
      <c r="A831">
        <f>'DATA DASH'!A831</f>
        <v/>
      </c>
      <c r="B831">
        <f>'DATA DASH'!B831</f>
        <v/>
      </c>
      <c r="C831">
        <f>'DATA DASH'!C831</f>
        <v/>
      </c>
      <c r="D831">
        <f>'DATA DASH'!D831</f>
        <v/>
      </c>
      <c r="E831">
        <f>'DATA DASH'!E831</f>
        <v/>
      </c>
      <c r="F831">
        <f>'DATA DASH'!F831</f>
        <v/>
      </c>
      <c r="G831">
        <f>'DATA DASH'!G831</f>
        <v/>
      </c>
      <c r="H831">
        <f>'DATA DASH'!H831</f>
        <v/>
      </c>
      <c r="I831">
        <f>'DATA DASH'!I831</f>
        <v/>
      </c>
      <c r="J831">
        <f>'DATA DASH'!J831</f>
        <v/>
      </c>
      <c r="K831">
        <f>'DATA DASH'!K831</f>
        <v/>
      </c>
      <c r="L831">
        <f>'DATA DASH'!L831</f>
        <v/>
      </c>
      <c r="M831">
        <f>'DATA DASH'!M831</f>
        <v/>
      </c>
    </row>
    <row r="832">
      <c r="A832">
        <f>'DATA DASH'!A832</f>
        <v/>
      </c>
      <c r="B832">
        <f>'DATA DASH'!B832</f>
        <v/>
      </c>
      <c r="C832">
        <f>'DATA DASH'!C832</f>
        <v/>
      </c>
      <c r="D832">
        <f>'DATA DASH'!D832</f>
        <v/>
      </c>
      <c r="E832">
        <f>'DATA DASH'!E832</f>
        <v/>
      </c>
      <c r="F832">
        <f>'DATA DASH'!F832</f>
        <v/>
      </c>
      <c r="G832">
        <f>'DATA DASH'!G832</f>
        <v/>
      </c>
      <c r="H832">
        <f>'DATA DASH'!H832</f>
        <v/>
      </c>
      <c r="I832">
        <f>'DATA DASH'!I832</f>
        <v/>
      </c>
      <c r="J832">
        <f>'DATA DASH'!J832</f>
        <v/>
      </c>
      <c r="K832">
        <f>'DATA DASH'!K832</f>
        <v/>
      </c>
      <c r="L832">
        <f>'DATA DASH'!L832</f>
        <v/>
      </c>
      <c r="M832">
        <f>'DATA DASH'!M832</f>
        <v/>
      </c>
    </row>
    <row r="833">
      <c r="A833">
        <f>'DATA DASH'!A833</f>
        <v/>
      </c>
      <c r="B833">
        <f>'DATA DASH'!B833</f>
        <v/>
      </c>
      <c r="C833">
        <f>'DATA DASH'!C833</f>
        <v/>
      </c>
      <c r="D833">
        <f>'DATA DASH'!D833</f>
        <v/>
      </c>
      <c r="E833">
        <f>'DATA DASH'!E833</f>
        <v/>
      </c>
      <c r="F833">
        <f>'DATA DASH'!F833</f>
        <v/>
      </c>
      <c r="G833">
        <f>'DATA DASH'!G833</f>
        <v/>
      </c>
      <c r="H833">
        <f>'DATA DASH'!H833</f>
        <v/>
      </c>
      <c r="I833">
        <f>'DATA DASH'!I833</f>
        <v/>
      </c>
      <c r="J833">
        <f>'DATA DASH'!J833</f>
        <v/>
      </c>
      <c r="K833">
        <f>'DATA DASH'!K833</f>
        <v/>
      </c>
      <c r="L833">
        <f>'DATA DASH'!L833</f>
        <v/>
      </c>
      <c r="M833">
        <f>'DATA DASH'!M833</f>
        <v/>
      </c>
    </row>
    <row r="834">
      <c r="A834">
        <f>'DATA DASH'!A834</f>
        <v/>
      </c>
      <c r="B834">
        <f>'DATA DASH'!B834</f>
        <v/>
      </c>
      <c r="C834">
        <f>'DATA DASH'!C834</f>
        <v/>
      </c>
      <c r="D834">
        <f>'DATA DASH'!D834</f>
        <v/>
      </c>
      <c r="E834">
        <f>'DATA DASH'!E834</f>
        <v/>
      </c>
      <c r="F834">
        <f>'DATA DASH'!F834</f>
        <v/>
      </c>
      <c r="G834">
        <f>'DATA DASH'!G834</f>
        <v/>
      </c>
      <c r="H834">
        <f>'DATA DASH'!H834</f>
        <v/>
      </c>
      <c r="I834">
        <f>'DATA DASH'!I834</f>
        <v/>
      </c>
      <c r="J834">
        <f>'DATA DASH'!J834</f>
        <v/>
      </c>
      <c r="K834">
        <f>'DATA DASH'!K834</f>
        <v/>
      </c>
      <c r="L834">
        <f>'DATA DASH'!L834</f>
        <v/>
      </c>
      <c r="M834">
        <f>'DATA DASH'!M834</f>
        <v/>
      </c>
    </row>
    <row r="835">
      <c r="A835">
        <f>'DATA DASH'!A835</f>
        <v/>
      </c>
      <c r="B835">
        <f>'DATA DASH'!B835</f>
        <v/>
      </c>
      <c r="C835">
        <f>'DATA DASH'!C835</f>
        <v/>
      </c>
      <c r="D835">
        <f>'DATA DASH'!D835</f>
        <v/>
      </c>
      <c r="E835">
        <f>'DATA DASH'!E835</f>
        <v/>
      </c>
      <c r="F835">
        <f>'DATA DASH'!F835</f>
        <v/>
      </c>
      <c r="G835">
        <f>'DATA DASH'!G835</f>
        <v/>
      </c>
      <c r="H835">
        <f>'DATA DASH'!H835</f>
        <v/>
      </c>
      <c r="I835">
        <f>'DATA DASH'!I835</f>
        <v/>
      </c>
      <c r="J835">
        <f>'DATA DASH'!J835</f>
        <v/>
      </c>
      <c r="K835">
        <f>'DATA DASH'!K835</f>
        <v/>
      </c>
      <c r="L835">
        <f>'DATA DASH'!L835</f>
        <v/>
      </c>
      <c r="M835">
        <f>'DATA DASH'!M835</f>
        <v/>
      </c>
    </row>
    <row r="836">
      <c r="A836">
        <f>'DATA DASH'!A836</f>
        <v/>
      </c>
      <c r="B836">
        <f>'DATA DASH'!B836</f>
        <v/>
      </c>
      <c r="C836">
        <f>'DATA DASH'!C836</f>
        <v/>
      </c>
      <c r="D836">
        <f>'DATA DASH'!D836</f>
        <v/>
      </c>
      <c r="E836">
        <f>'DATA DASH'!E836</f>
        <v/>
      </c>
      <c r="F836">
        <f>'DATA DASH'!F836</f>
        <v/>
      </c>
      <c r="G836">
        <f>'DATA DASH'!G836</f>
        <v/>
      </c>
      <c r="H836">
        <f>'DATA DASH'!H836</f>
        <v/>
      </c>
      <c r="I836">
        <f>'DATA DASH'!I836</f>
        <v/>
      </c>
      <c r="J836">
        <f>'DATA DASH'!J836</f>
        <v/>
      </c>
      <c r="K836">
        <f>'DATA DASH'!K836</f>
        <v/>
      </c>
      <c r="L836">
        <f>'DATA DASH'!L836</f>
        <v/>
      </c>
      <c r="M836">
        <f>'DATA DASH'!M836</f>
        <v/>
      </c>
    </row>
    <row r="837">
      <c r="A837">
        <f>'DATA DASH'!A837</f>
        <v/>
      </c>
      <c r="B837">
        <f>'DATA DASH'!B837</f>
        <v/>
      </c>
      <c r="C837">
        <f>'DATA DASH'!C837</f>
        <v/>
      </c>
      <c r="D837">
        <f>'DATA DASH'!D837</f>
        <v/>
      </c>
      <c r="E837">
        <f>'DATA DASH'!E837</f>
        <v/>
      </c>
      <c r="F837">
        <f>'DATA DASH'!F837</f>
        <v/>
      </c>
      <c r="G837">
        <f>'DATA DASH'!G837</f>
        <v/>
      </c>
      <c r="H837">
        <f>'DATA DASH'!H837</f>
        <v/>
      </c>
      <c r="I837">
        <f>'DATA DASH'!I837</f>
        <v/>
      </c>
      <c r="J837">
        <f>'DATA DASH'!J837</f>
        <v/>
      </c>
      <c r="K837">
        <f>'DATA DASH'!K837</f>
        <v/>
      </c>
      <c r="L837">
        <f>'DATA DASH'!L837</f>
        <v/>
      </c>
      <c r="M837">
        <f>'DATA DASH'!M837</f>
        <v/>
      </c>
    </row>
    <row r="838">
      <c r="A838">
        <f>'DATA DASH'!A838</f>
        <v/>
      </c>
      <c r="B838">
        <f>'DATA DASH'!B838</f>
        <v/>
      </c>
      <c r="C838">
        <f>'DATA DASH'!C838</f>
        <v/>
      </c>
      <c r="D838">
        <f>'DATA DASH'!D838</f>
        <v/>
      </c>
      <c r="E838">
        <f>'DATA DASH'!E838</f>
        <v/>
      </c>
      <c r="F838">
        <f>'DATA DASH'!F838</f>
        <v/>
      </c>
      <c r="G838">
        <f>'DATA DASH'!G838</f>
        <v/>
      </c>
      <c r="H838">
        <f>'DATA DASH'!H838</f>
        <v/>
      </c>
      <c r="I838">
        <f>'DATA DASH'!I838</f>
        <v/>
      </c>
      <c r="J838">
        <f>'DATA DASH'!J838</f>
        <v/>
      </c>
      <c r="K838">
        <f>'DATA DASH'!K838</f>
        <v/>
      </c>
      <c r="L838">
        <f>'DATA DASH'!L838</f>
        <v/>
      </c>
      <c r="M838">
        <f>'DATA DASH'!M838</f>
        <v/>
      </c>
    </row>
    <row r="839">
      <c r="A839">
        <f>'DATA DASH'!A839</f>
        <v/>
      </c>
      <c r="B839">
        <f>'DATA DASH'!B839</f>
        <v/>
      </c>
      <c r="C839">
        <f>'DATA DASH'!C839</f>
        <v/>
      </c>
      <c r="D839">
        <f>'DATA DASH'!D839</f>
        <v/>
      </c>
      <c r="E839">
        <f>'DATA DASH'!E839</f>
        <v/>
      </c>
      <c r="F839">
        <f>'DATA DASH'!F839</f>
        <v/>
      </c>
      <c r="G839">
        <f>'DATA DASH'!G839</f>
        <v/>
      </c>
      <c r="H839">
        <f>'DATA DASH'!H839</f>
        <v/>
      </c>
      <c r="I839">
        <f>'DATA DASH'!I839</f>
        <v/>
      </c>
      <c r="J839">
        <f>'DATA DASH'!J839</f>
        <v/>
      </c>
      <c r="K839">
        <f>'DATA DASH'!K839</f>
        <v/>
      </c>
      <c r="L839">
        <f>'DATA DASH'!L839</f>
        <v/>
      </c>
      <c r="M839">
        <f>'DATA DASH'!M839</f>
        <v/>
      </c>
    </row>
    <row r="840">
      <c r="A840">
        <f>'DATA DASH'!A840</f>
        <v/>
      </c>
      <c r="B840">
        <f>'DATA DASH'!B840</f>
        <v/>
      </c>
      <c r="C840">
        <f>'DATA DASH'!C840</f>
        <v/>
      </c>
      <c r="D840">
        <f>'DATA DASH'!D840</f>
        <v/>
      </c>
      <c r="E840">
        <f>'DATA DASH'!E840</f>
        <v/>
      </c>
      <c r="F840">
        <f>'DATA DASH'!F840</f>
        <v/>
      </c>
      <c r="G840">
        <f>'DATA DASH'!G840</f>
        <v/>
      </c>
      <c r="H840">
        <f>'DATA DASH'!H840</f>
        <v/>
      </c>
      <c r="I840">
        <f>'DATA DASH'!I840</f>
        <v/>
      </c>
      <c r="J840">
        <f>'DATA DASH'!J840</f>
        <v/>
      </c>
      <c r="K840">
        <f>'DATA DASH'!K840</f>
        <v/>
      </c>
      <c r="L840">
        <f>'DATA DASH'!L840</f>
        <v/>
      </c>
      <c r="M840">
        <f>'DATA DASH'!M840</f>
        <v/>
      </c>
    </row>
    <row r="841">
      <c r="A841">
        <f>'DATA DASH'!A841</f>
        <v/>
      </c>
      <c r="B841">
        <f>'DATA DASH'!B841</f>
        <v/>
      </c>
      <c r="C841">
        <f>'DATA DASH'!C841</f>
        <v/>
      </c>
      <c r="D841">
        <f>'DATA DASH'!D841</f>
        <v/>
      </c>
      <c r="E841">
        <f>'DATA DASH'!E841</f>
        <v/>
      </c>
      <c r="F841">
        <f>'DATA DASH'!F841</f>
        <v/>
      </c>
      <c r="G841">
        <f>'DATA DASH'!G841</f>
        <v/>
      </c>
      <c r="H841">
        <f>'DATA DASH'!H841</f>
        <v/>
      </c>
      <c r="I841">
        <f>'DATA DASH'!I841</f>
        <v/>
      </c>
      <c r="J841">
        <f>'DATA DASH'!J841</f>
        <v/>
      </c>
      <c r="K841">
        <f>'DATA DASH'!K841</f>
        <v/>
      </c>
      <c r="L841">
        <f>'DATA DASH'!L841</f>
        <v/>
      </c>
      <c r="M841">
        <f>'DATA DASH'!M841</f>
        <v/>
      </c>
    </row>
    <row r="842">
      <c r="A842">
        <f>'DATA DASH'!A842</f>
        <v/>
      </c>
      <c r="B842">
        <f>'DATA DASH'!B842</f>
        <v/>
      </c>
      <c r="C842">
        <f>'DATA DASH'!C842</f>
        <v/>
      </c>
      <c r="D842">
        <f>'DATA DASH'!D842</f>
        <v/>
      </c>
      <c r="E842">
        <f>'DATA DASH'!E842</f>
        <v/>
      </c>
      <c r="F842">
        <f>'DATA DASH'!F842</f>
        <v/>
      </c>
      <c r="G842">
        <f>'DATA DASH'!G842</f>
        <v/>
      </c>
      <c r="H842">
        <f>'DATA DASH'!H842</f>
        <v/>
      </c>
      <c r="I842">
        <f>'DATA DASH'!I842</f>
        <v/>
      </c>
      <c r="J842">
        <f>'DATA DASH'!J842</f>
        <v/>
      </c>
      <c r="K842">
        <f>'DATA DASH'!K842</f>
        <v/>
      </c>
      <c r="L842">
        <f>'DATA DASH'!L842</f>
        <v/>
      </c>
      <c r="M842">
        <f>'DATA DASH'!M842</f>
        <v/>
      </c>
    </row>
    <row r="843">
      <c r="A843">
        <f>'DATA DASH'!A843</f>
        <v/>
      </c>
      <c r="B843">
        <f>'DATA DASH'!B843</f>
        <v/>
      </c>
      <c r="C843">
        <f>'DATA DASH'!C843</f>
        <v/>
      </c>
      <c r="D843">
        <f>'DATA DASH'!D843</f>
        <v/>
      </c>
      <c r="E843">
        <f>'DATA DASH'!E843</f>
        <v/>
      </c>
      <c r="F843">
        <f>'DATA DASH'!F843</f>
        <v/>
      </c>
      <c r="G843">
        <f>'DATA DASH'!G843</f>
        <v/>
      </c>
      <c r="H843">
        <f>'DATA DASH'!H843</f>
        <v/>
      </c>
      <c r="I843">
        <f>'DATA DASH'!I843</f>
        <v/>
      </c>
      <c r="J843">
        <f>'DATA DASH'!J843</f>
        <v/>
      </c>
      <c r="K843">
        <f>'DATA DASH'!K843</f>
        <v/>
      </c>
      <c r="L843">
        <f>'DATA DASH'!L843</f>
        <v/>
      </c>
      <c r="M843">
        <f>'DATA DASH'!M843</f>
        <v/>
      </c>
    </row>
    <row r="844">
      <c r="A844">
        <f>'DATA DASH'!A844</f>
        <v/>
      </c>
      <c r="B844">
        <f>'DATA DASH'!B844</f>
        <v/>
      </c>
      <c r="C844">
        <f>'DATA DASH'!C844</f>
        <v/>
      </c>
      <c r="D844">
        <f>'DATA DASH'!D844</f>
        <v/>
      </c>
      <c r="E844">
        <f>'DATA DASH'!E844</f>
        <v/>
      </c>
      <c r="F844">
        <f>'DATA DASH'!F844</f>
        <v/>
      </c>
      <c r="G844">
        <f>'DATA DASH'!G844</f>
        <v/>
      </c>
      <c r="H844">
        <f>'DATA DASH'!H844</f>
        <v/>
      </c>
      <c r="I844">
        <f>'DATA DASH'!I844</f>
        <v/>
      </c>
      <c r="J844">
        <f>'DATA DASH'!J844</f>
        <v/>
      </c>
      <c r="K844">
        <f>'DATA DASH'!K844</f>
        <v/>
      </c>
      <c r="L844">
        <f>'DATA DASH'!L844</f>
        <v/>
      </c>
      <c r="M844">
        <f>'DATA DASH'!M844</f>
        <v/>
      </c>
    </row>
    <row r="845">
      <c r="A845">
        <f>'DATA DASH'!A845</f>
        <v/>
      </c>
      <c r="B845">
        <f>'DATA DASH'!B845</f>
        <v/>
      </c>
      <c r="C845">
        <f>'DATA DASH'!C845</f>
        <v/>
      </c>
      <c r="D845">
        <f>'DATA DASH'!D845</f>
        <v/>
      </c>
      <c r="E845">
        <f>'DATA DASH'!E845</f>
        <v/>
      </c>
      <c r="F845">
        <f>'DATA DASH'!F845</f>
        <v/>
      </c>
      <c r="G845">
        <f>'DATA DASH'!G845</f>
        <v/>
      </c>
      <c r="H845">
        <f>'DATA DASH'!H845</f>
        <v/>
      </c>
      <c r="I845">
        <f>'DATA DASH'!I845</f>
        <v/>
      </c>
      <c r="J845">
        <f>'DATA DASH'!J845</f>
        <v/>
      </c>
      <c r="K845">
        <f>'DATA DASH'!K845</f>
        <v/>
      </c>
      <c r="L845">
        <f>'DATA DASH'!L845</f>
        <v/>
      </c>
      <c r="M845">
        <f>'DATA DASH'!M845</f>
        <v/>
      </c>
    </row>
    <row r="846">
      <c r="A846">
        <f>'DATA DASH'!A846</f>
        <v/>
      </c>
      <c r="B846">
        <f>'DATA DASH'!B846</f>
        <v/>
      </c>
      <c r="C846">
        <f>'DATA DASH'!C846</f>
        <v/>
      </c>
      <c r="D846">
        <f>'DATA DASH'!D846</f>
        <v/>
      </c>
      <c r="E846">
        <f>'DATA DASH'!E846</f>
        <v/>
      </c>
      <c r="F846">
        <f>'DATA DASH'!F846</f>
        <v/>
      </c>
      <c r="G846">
        <f>'DATA DASH'!G846</f>
        <v/>
      </c>
      <c r="H846">
        <f>'DATA DASH'!H846</f>
        <v/>
      </c>
      <c r="I846">
        <f>'DATA DASH'!I846</f>
        <v/>
      </c>
      <c r="J846">
        <f>'DATA DASH'!J846</f>
        <v/>
      </c>
      <c r="K846">
        <f>'DATA DASH'!K846</f>
        <v/>
      </c>
      <c r="L846">
        <f>'DATA DASH'!L846</f>
        <v/>
      </c>
      <c r="M846">
        <f>'DATA DASH'!M846</f>
        <v/>
      </c>
    </row>
    <row r="847">
      <c r="A847">
        <f>'DATA DASH'!A847</f>
        <v/>
      </c>
      <c r="B847">
        <f>'DATA DASH'!B847</f>
        <v/>
      </c>
      <c r="C847">
        <f>'DATA DASH'!C847</f>
        <v/>
      </c>
      <c r="D847">
        <f>'DATA DASH'!D847</f>
        <v/>
      </c>
      <c r="E847">
        <f>'DATA DASH'!E847</f>
        <v/>
      </c>
      <c r="F847">
        <f>'DATA DASH'!F847</f>
        <v/>
      </c>
      <c r="G847">
        <f>'DATA DASH'!G847</f>
        <v/>
      </c>
      <c r="H847">
        <f>'DATA DASH'!H847</f>
        <v/>
      </c>
      <c r="I847">
        <f>'DATA DASH'!I847</f>
        <v/>
      </c>
      <c r="J847">
        <f>'DATA DASH'!J847</f>
        <v/>
      </c>
      <c r="K847">
        <f>'DATA DASH'!K847</f>
        <v/>
      </c>
      <c r="L847">
        <f>'DATA DASH'!L847</f>
        <v/>
      </c>
      <c r="M847">
        <f>'DATA DASH'!M847</f>
        <v/>
      </c>
    </row>
    <row r="848">
      <c r="A848">
        <f>'DATA DASH'!A848</f>
        <v/>
      </c>
      <c r="B848">
        <f>'DATA DASH'!B848</f>
        <v/>
      </c>
      <c r="C848">
        <f>'DATA DASH'!C848</f>
        <v/>
      </c>
      <c r="D848">
        <f>'DATA DASH'!D848</f>
        <v/>
      </c>
      <c r="E848">
        <f>'DATA DASH'!E848</f>
        <v/>
      </c>
      <c r="F848">
        <f>'DATA DASH'!F848</f>
        <v/>
      </c>
      <c r="G848">
        <f>'DATA DASH'!G848</f>
        <v/>
      </c>
      <c r="H848">
        <f>'DATA DASH'!H848</f>
        <v/>
      </c>
      <c r="I848">
        <f>'DATA DASH'!I848</f>
        <v/>
      </c>
      <c r="J848">
        <f>'DATA DASH'!J848</f>
        <v/>
      </c>
      <c r="K848">
        <f>'DATA DASH'!K848</f>
        <v/>
      </c>
      <c r="L848">
        <f>'DATA DASH'!L848</f>
        <v/>
      </c>
      <c r="M848">
        <f>'DATA DASH'!M848</f>
        <v/>
      </c>
    </row>
    <row r="849">
      <c r="A849">
        <f>'DATA DASH'!A849</f>
        <v/>
      </c>
      <c r="B849">
        <f>'DATA DASH'!B849</f>
        <v/>
      </c>
      <c r="C849">
        <f>'DATA DASH'!C849</f>
        <v/>
      </c>
      <c r="D849">
        <f>'DATA DASH'!D849</f>
        <v/>
      </c>
      <c r="E849">
        <f>'DATA DASH'!E849</f>
        <v/>
      </c>
      <c r="F849">
        <f>'DATA DASH'!F849</f>
        <v/>
      </c>
      <c r="G849">
        <f>'DATA DASH'!G849</f>
        <v/>
      </c>
      <c r="H849">
        <f>'DATA DASH'!H849</f>
        <v/>
      </c>
      <c r="I849">
        <f>'DATA DASH'!I849</f>
        <v/>
      </c>
      <c r="J849">
        <f>'DATA DASH'!J849</f>
        <v/>
      </c>
      <c r="K849">
        <f>'DATA DASH'!K849</f>
        <v/>
      </c>
      <c r="L849">
        <f>'DATA DASH'!L849</f>
        <v/>
      </c>
      <c r="M849">
        <f>'DATA DASH'!M849</f>
        <v/>
      </c>
    </row>
    <row r="850">
      <c r="A850">
        <f>'DATA DASH'!A850</f>
        <v/>
      </c>
      <c r="B850">
        <f>'DATA DASH'!B850</f>
        <v/>
      </c>
      <c r="C850">
        <f>'DATA DASH'!C850</f>
        <v/>
      </c>
      <c r="D850">
        <f>'DATA DASH'!D850</f>
        <v/>
      </c>
      <c r="E850">
        <f>'DATA DASH'!E850</f>
        <v/>
      </c>
      <c r="F850">
        <f>'DATA DASH'!F850</f>
        <v/>
      </c>
      <c r="G850">
        <f>'DATA DASH'!G850</f>
        <v/>
      </c>
      <c r="H850">
        <f>'DATA DASH'!H850</f>
        <v/>
      </c>
      <c r="I850">
        <f>'DATA DASH'!I850</f>
        <v/>
      </c>
      <c r="J850">
        <f>'DATA DASH'!J850</f>
        <v/>
      </c>
      <c r="K850">
        <f>'DATA DASH'!K850</f>
        <v/>
      </c>
      <c r="L850">
        <f>'DATA DASH'!L850</f>
        <v/>
      </c>
      <c r="M850">
        <f>'DATA DASH'!M850</f>
        <v/>
      </c>
    </row>
    <row r="851">
      <c r="A851">
        <f>'DATA DASH'!A851</f>
        <v/>
      </c>
      <c r="B851">
        <f>'DATA DASH'!B851</f>
        <v/>
      </c>
      <c r="C851">
        <f>'DATA DASH'!C851</f>
        <v/>
      </c>
      <c r="D851">
        <f>'DATA DASH'!D851</f>
        <v/>
      </c>
      <c r="E851">
        <f>'DATA DASH'!E851</f>
        <v/>
      </c>
      <c r="F851">
        <f>'DATA DASH'!F851</f>
        <v/>
      </c>
      <c r="G851">
        <f>'DATA DASH'!G851</f>
        <v/>
      </c>
      <c r="H851">
        <f>'DATA DASH'!H851</f>
        <v/>
      </c>
      <c r="I851">
        <f>'DATA DASH'!I851</f>
        <v/>
      </c>
      <c r="J851">
        <f>'DATA DASH'!J851</f>
        <v/>
      </c>
      <c r="K851">
        <f>'DATA DASH'!K851</f>
        <v/>
      </c>
      <c r="L851">
        <f>'DATA DASH'!L851</f>
        <v/>
      </c>
      <c r="M851">
        <f>'DATA DASH'!M851</f>
        <v/>
      </c>
    </row>
    <row r="852">
      <c r="A852">
        <f>'DATA DASH'!A852</f>
        <v/>
      </c>
      <c r="B852">
        <f>'DATA DASH'!B852</f>
        <v/>
      </c>
      <c r="C852">
        <f>'DATA DASH'!C852</f>
        <v/>
      </c>
      <c r="D852">
        <f>'DATA DASH'!D852</f>
        <v/>
      </c>
      <c r="E852">
        <f>'DATA DASH'!E852</f>
        <v/>
      </c>
      <c r="F852">
        <f>'DATA DASH'!F852</f>
        <v/>
      </c>
      <c r="G852">
        <f>'DATA DASH'!G852</f>
        <v/>
      </c>
      <c r="H852">
        <f>'DATA DASH'!H852</f>
        <v/>
      </c>
      <c r="I852">
        <f>'DATA DASH'!I852</f>
        <v/>
      </c>
      <c r="J852">
        <f>'DATA DASH'!J852</f>
        <v/>
      </c>
      <c r="K852">
        <f>'DATA DASH'!K852</f>
        <v/>
      </c>
      <c r="L852">
        <f>'DATA DASH'!L852</f>
        <v/>
      </c>
      <c r="M852">
        <f>'DATA DASH'!M852</f>
        <v/>
      </c>
    </row>
    <row r="853">
      <c r="A853">
        <f>'DATA DASH'!A853</f>
        <v/>
      </c>
      <c r="B853">
        <f>'DATA DASH'!B853</f>
        <v/>
      </c>
      <c r="C853">
        <f>'DATA DASH'!C853</f>
        <v/>
      </c>
      <c r="D853">
        <f>'DATA DASH'!D853</f>
        <v/>
      </c>
      <c r="E853">
        <f>'DATA DASH'!E853</f>
        <v/>
      </c>
      <c r="F853">
        <f>'DATA DASH'!F853</f>
        <v/>
      </c>
      <c r="G853">
        <f>'DATA DASH'!G853</f>
        <v/>
      </c>
      <c r="H853">
        <f>'DATA DASH'!H853</f>
        <v/>
      </c>
      <c r="I853">
        <f>'DATA DASH'!I853</f>
        <v/>
      </c>
      <c r="J853">
        <f>'DATA DASH'!J853</f>
        <v/>
      </c>
      <c r="K853">
        <f>'DATA DASH'!K853</f>
        <v/>
      </c>
      <c r="L853">
        <f>'DATA DASH'!L853</f>
        <v/>
      </c>
      <c r="M853">
        <f>'DATA DASH'!M853</f>
        <v/>
      </c>
    </row>
    <row r="854">
      <c r="A854">
        <f>'DATA DASH'!A854</f>
        <v/>
      </c>
      <c r="B854">
        <f>'DATA DASH'!B854</f>
        <v/>
      </c>
      <c r="C854">
        <f>'DATA DASH'!C854</f>
        <v/>
      </c>
      <c r="D854">
        <f>'DATA DASH'!D854</f>
        <v/>
      </c>
      <c r="E854">
        <f>'DATA DASH'!E854</f>
        <v/>
      </c>
      <c r="F854">
        <f>'DATA DASH'!F854</f>
        <v/>
      </c>
      <c r="G854">
        <f>'DATA DASH'!G854</f>
        <v/>
      </c>
      <c r="H854">
        <f>'DATA DASH'!H854</f>
        <v/>
      </c>
      <c r="I854">
        <f>'DATA DASH'!I854</f>
        <v/>
      </c>
      <c r="J854">
        <f>'DATA DASH'!J854</f>
        <v/>
      </c>
      <c r="K854">
        <f>'DATA DASH'!K854</f>
        <v/>
      </c>
      <c r="L854">
        <f>'DATA DASH'!L854</f>
        <v/>
      </c>
      <c r="M854">
        <f>'DATA DASH'!M854</f>
        <v/>
      </c>
    </row>
    <row r="855">
      <c r="A855">
        <f>'DATA DASH'!A855</f>
        <v/>
      </c>
      <c r="B855">
        <f>'DATA DASH'!B855</f>
        <v/>
      </c>
      <c r="C855">
        <f>'DATA DASH'!C855</f>
        <v/>
      </c>
      <c r="D855">
        <f>'DATA DASH'!D855</f>
        <v/>
      </c>
      <c r="E855">
        <f>'DATA DASH'!E855</f>
        <v/>
      </c>
      <c r="F855">
        <f>'DATA DASH'!F855</f>
        <v/>
      </c>
      <c r="G855">
        <f>'DATA DASH'!G855</f>
        <v/>
      </c>
      <c r="H855">
        <f>'DATA DASH'!H855</f>
        <v/>
      </c>
      <c r="I855">
        <f>'DATA DASH'!I855</f>
        <v/>
      </c>
      <c r="J855">
        <f>'DATA DASH'!J855</f>
        <v/>
      </c>
      <c r="K855">
        <f>'DATA DASH'!K855</f>
        <v/>
      </c>
      <c r="L855">
        <f>'DATA DASH'!L855</f>
        <v/>
      </c>
      <c r="M855">
        <f>'DATA DASH'!M855</f>
        <v/>
      </c>
    </row>
    <row r="856">
      <c r="A856">
        <f>'DATA DASH'!A856</f>
        <v/>
      </c>
      <c r="B856">
        <f>'DATA DASH'!B856</f>
        <v/>
      </c>
      <c r="C856">
        <f>'DATA DASH'!C856</f>
        <v/>
      </c>
      <c r="D856">
        <f>'DATA DASH'!D856</f>
        <v/>
      </c>
      <c r="E856">
        <f>'DATA DASH'!E856</f>
        <v/>
      </c>
      <c r="F856">
        <f>'DATA DASH'!F856</f>
        <v/>
      </c>
      <c r="G856">
        <f>'DATA DASH'!G856</f>
        <v/>
      </c>
      <c r="H856">
        <f>'DATA DASH'!H856</f>
        <v/>
      </c>
      <c r="I856">
        <f>'DATA DASH'!I856</f>
        <v/>
      </c>
      <c r="J856">
        <f>'DATA DASH'!J856</f>
        <v/>
      </c>
      <c r="K856">
        <f>'DATA DASH'!K856</f>
        <v/>
      </c>
      <c r="L856">
        <f>'DATA DASH'!L856</f>
        <v/>
      </c>
      <c r="M856">
        <f>'DATA DASH'!M856</f>
        <v/>
      </c>
    </row>
    <row r="857">
      <c r="A857">
        <f>'DATA DASH'!A857</f>
        <v/>
      </c>
      <c r="B857">
        <f>'DATA DASH'!B857</f>
        <v/>
      </c>
      <c r="C857">
        <f>'DATA DASH'!C857</f>
        <v/>
      </c>
      <c r="D857">
        <f>'DATA DASH'!D857</f>
        <v/>
      </c>
      <c r="E857">
        <f>'DATA DASH'!E857</f>
        <v/>
      </c>
      <c r="F857">
        <f>'DATA DASH'!F857</f>
        <v/>
      </c>
      <c r="G857">
        <f>'DATA DASH'!G857</f>
        <v/>
      </c>
      <c r="H857">
        <f>'DATA DASH'!H857</f>
        <v/>
      </c>
      <c r="I857">
        <f>'DATA DASH'!I857</f>
        <v/>
      </c>
      <c r="J857">
        <f>'DATA DASH'!J857</f>
        <v/>
      </c>
      <c r="K857">
        <f>'DATA DASH'!K857</f>
        <v/>
      </c>
      <c r="L857">
        <f>'DATA DASH'!L857</f>
        <v/>
      </c>
      <c r="M857">
        <f>'DATA DASH'!M857</f>
        <v/>
      </c>
    </row>
    <row r="858">
      <c r="A858">
        <f>'DATA DASH'!A858</f>
        <v/>
      </c>
      <c r="B858">
        <f>'DATA DASH'!B858</f>
        <v/>
      </c>
      <c r="C858">
        <f>'DATA DASH'!C858</f>
        <v/>
      </c>
      <c r="D858">
        <f>'DATA DASH'!D858</f>
        <v/>
      </c>
      <c r="E858">
        <f>'DATA DASH'!E858</f>
        <v/>
      </c>
      <c r="F858">
        <f>'DATA DASH'!F858</f>
        <v/>
      </c>
      <c r="G858">
        <f>'DATA DASH'!G858</f>
        <v/>
      </c>
      <c r="H858">
        <f>'DATA DASH'!H858</f>
        <v/>
      </c>
      <c r="I858">
        <f>'DATA DASH'!I858</f>
        <v/>
      </c>
      <c r="J858">
        <f>'DATA DASH'!J858</f>
        <v/>
      </c>
      <c r="K858">
        <f>'DATA DASH'!K858</f>
        <v/>
      </c>
      <c r="L858">
        <f>'DATA DASH'!L858</f>
        <v/>
      </c>
      <c r="M858">
        <f>'DATA DASH'!M858</f>
        <v/>
      </c>
    </row>
    <row r="859">
      <c r="A859">
        <f>'DATA DASH'!A859</f>
        <v/>
      </c>
      <c r="B859">
        <f>'DATA DASH'!B859</f>
        <v/>
      </c>
      <c r="C859">
        <f>'DATA DASH'!C859</f>
        <v/>
      </c>
      <c r="D859">
        <f>'DATA DASH'!D859</f>
        <v/>
      </c>
      <c r="E859">
        <f>'DATA DASH'!E859</f>
        <v/>
      </c>
      <c r="F859">
        <f>'DATA DASH'!F859</f>
        <v/>
      </c>
      <c r="G859">
        <f>'DATA DASH'!G859</f>
        <v/>
      </c>
      <c r="H859">
        <f>'DATA DASH'!H859</f>
        <v/>
      </c>
      <c r="I859">
        <f>'DATA DASH'!I859</f>
        <v/>
      </c>
      <c r="J859">
        <f>'DATA DASH'!J859</f>
        <v/>
      </c>
      <c r="K859">
        <f>'DATA DASH'!K859</f>
        <v/>
      </c>
      <c r="L859">
        <f>'DATA DASH'!L859</f>
        <v/>
      </c>
      <c r="M859">
        <f>'DATA DASH'!M859</f>
        <v/>
      </c>
    </row>
    <row r="860">
      <c r="A860">
        <f>'DATA DASH'!A860</f>
        <v/>
      </c>
      <c r="B860">
        <f>'DATA DASH'!B860</f>
        <v/>
      </c>
      <c r="C860">
        <f>'DATA DASH'!C860</f>
        <v/>
      </c>
      <c r="D860">
        <f>'DATA DASH'!D860</f>
        <v/>
      </c>
      <c r="E860">
        <f>'DATA DASH'!E860</f>
        <v/>
      </c>
      <c r="F860">
        <f>'DATA DASH'!F860</f>
        <v/>
      </c>
      <c r="G860">
        <f>'DATA DASH'!G860</f>
        <v/>
      </c>
      <c r="H860">
        <f>'DATA DASH'!H860</f>
        <v/>
      </c>
      <c r="I860">
        <f>'DATA DASH'!I860</f>
        <v/>
      </c>
      <c r="J860">
        <f>'DATA DASH'!J860</f>
        <v/>
      </c>
      <c r="K860">
        <f>'DATA DASH'!K860</f>
        <v/>
      </c>
      <c r="L860">
        <f>'DATA DASH'!L860</f>
        <v/>
      </c>
      <c r="M860">
        <f>'DATA DASH'!M860</f>
        <v/>
      </c>
    </row>
    <row r="861">
      <c r="A861">
        <f>'DATA DASH'!A861</f>
        <v/>
      </c>
      <c r="B861">
        <f>'DATA DASH'!B861</f>
        <v/>
      </c>
      <c r="C861">
        <f>'DATA DASH'!C861</f>
        <v/>
      </c>
      <c r="D861">
        <f>'DATA DASH'!D861</f>
        <v/>
      </c>
      <c r="E861">
        <f>'DATA DASH'!E861</f>
        <v/>
      </c>
      <c r="F861">
        <f>'DATA DASH'!F861</f>
        <v/>
      </c>
      <c r="G861">
        <f>'DATA DASH'!G861</f>
        <v/>
      </c>
      <c r="H861">
        <f>'DATA DASH'!H861</f>
        <v/>
      </c>
      <c r="I861">
        <f>'DATA DASH'!I861</f>
        <v/>
      </c>
      <c r="J861">
        <f>'DATA DASH'!J861</f>
        <v/>
      </c>
      <c r="K861">
        <f>'DATA DASH'!K861</f>
        <v/>
      </c>
      <c r="L861">
        <f>'DATA DASH'!L861</f>
        <v/>
      </c>
      <c r="M861">
        <f>'DATA DASH'!M861</f>
        <v/>
      </c>
    </row>
    <row r="862">
      <c r="A862">
        <f>'DATA DASH'!A862</f>
        <v/>
      </c>
      <c r="B862">
        <f>'DATA DASH'!B862</f>
        <v/>
      </c>
      <c r="C862">
        <f>'DATA DASH'!C862</f>
        <v/>
      </c>
      <c r="D862">
        <f>'DATA DASH'!D862</f>
        <v/>
      </c>
      <c r="E862">
        <f>'DATA DASH'!E862</f>
        <v/>
      </c>
      <c r="F862">
        <f>'DATA DASH'!F862</f>
        <v/>
      </c>
      <c r="G862">
        <f>'DATA DASH'!G862</f>
        <v/>
      </c>
      <c r="H862">
        <f>'DATA DASH'!H862</f>
        <v/>
      </c>
      <c r="I862">
        <f>'DATA DASH'!I862</f>
        <v/>
      </c>
      <c r="J862">
        <f>'DATA DASH'!J862</f>
        <v/>
      </c>
      <c r="K862">
        <f>'DATA DASH'!K862</f>
        <v/>
      </c>
      <c r="L862">
        <f>'DATA DASH'!L862</f>
        <v/>
      </c>
      <c r="M862">
        <f>'DATA DASH'!M862</f>
        <v/>
      </c>
    </row>
    <row r="863">
      <c r="A863">
        <f>'DATA DASH'!A863</f>
        <v/>
      </c>
      <c r="B863">
        <f>'DATA DASH'!B863</f>
        <v/>
      </c>
      <c r="C863">
        <f>'DATA DASH'!C863</f>
        <v/>
      </c>
      <c r="D863">
        <f>'DATA DASH'!D863</f>
        <v/>
      </c>
      <c r="E863">
        <f>'DATA DASH'!E863</f>
        <v/>
      </c>
      <c r="F863">
        <f>'DATA DASH'!F863</f>
        <v/>
      </c>
      <c r="G863">
        <f>'DATA DASH'!G863</f>
        <v/>
      </c>
      <c r="H863">
        <f>'DATA DASH'!H863</f>
        <v/>
      </c>
      <c r="I863">
        <f>'DATA DASH'!I863</f>
        <v/>
      </c>
      <c r="J863">
        <f>'DATA DASH'!J863</f>
        <v/>
      </c>
      <c r="K863">
        <f>'DATA DASH'!K863</f>
        <v/>
      </c>
      <c r="L863">
        <f>'DATA DASH'!L863</f>
        <v/>
      </c>
      <c r="M863">
        <f>'DATA DASH'!M863</f>
        <v/>
      </c>
    </row>
    <row r="864">
      <c r="A864">
        <f>'DATA DASH'!A864</f>
        <v/>
      </c>
      <c r="B864">
        <f>'DATA DASH'!B864</f>
        <v/>
      </c>
      <c r="C864">
        <f>'DATA DASH'!C864</f>
        <v/>
      </c>
      <c r="D864">
        <f>'DATA DASH'!D864</f>
        <v/>
      </c>
      <c r="E864">
        <f>'DATA DASH'!E864</f>
        <v/>
      </c>
      <c r="F864">
        <f>'DATA DASH'!F864</f>
        <v/>
      </c>
      <c r="G864">
        <f>'DATA DASH'!G864</f>
        <v/>
      </c>
      <c r="H864">
        <f>'DATA DASH'!H864</f>
        <v/>
      </c>
      <c r="I864">
        <f>'DATA DASH'!I864</f>
        <v/>
      </c>
      <c r="J864">
        <f>'DATA DASH'!J864</f>
        <v/>
      </c>
      <c r="K864">
        <f>'DATA DASH'!K864</f>
        <v/>
      </c>
      <c r="L864">
        <f>'DATA DASH'!L864</f>
        <v/>
      </c>
      <c r="M864">
        <f>'DATA DASH'!M864</f>
        <v/>
      </c>
    </row>
    <row r="865">
      <c r="A865">
        <f>'DATA DASH'!A865</f>
        <v/>
      </c>
      <c r="B865">
        <f>'DATA DASH'!B865</f>
        <v/>
      </c>
      <c r="C865">
        <f>'DATA DASH'!C865</f>
        <v/>
      </c>
      <c r="D865">
        <f>'DATA DASH'!D865</f>
        <v/>
      </c>
      <c r="E865">
        <f>'DATA DASH'!E865</f>
        <v/>
      </c>
      <c r="F865">
        <f>'DATA DASH'!F865</f>
        <v/>
      </c>
      <c r="G865">
        <f>'DATA DASH'!G865</f>
        <v/>
      </c>
      <c r="H865">
        <f>'DATA DASH'!H865</f>
        <v/>
      </c>
      <c r="I865">
        <f>'DATA DASH'!I865</f>
        <v/>
      </c>
      <c r="J865">
        <f>'DATA DASH'!J865</f>
        <v/>
      </c>
      <c r="K865">
        <f>'DATA DASH'!K865</f>
        <v/>
      </c>
      <c r="L865">
        <f>'DATA DASH'!L865</f>
        <v/>
      </c>
      <c r="M865">
        <f>'DATA DASH'!M865</f>
        <v/>
      </c>
    </row>
    <row r="866">
      <c r="A866">
        <f>'DATA DASH'!A866</f>
        <v/>
      </c>
      <c r="B866">
        <f>'DATA DASH'!B866</f>
        <v/>
      </c>
      <c r="C866">
        <f>'DATA DASH'!C866</f>
        <v/>
      </c>
      <c r="D866">
        <f>'DATA DASH'!D866</f>
        <v/>
      </c>
      <c r="E866">
        <f>'DATA DASH'!E866</f>
        <v/>
      </c>
      <c r="F866">
        <f>'DATA DASH'!F866</f>
        <v/>
      </c>
      <c r="G866">
        <f>'DATA DASH'!G866</f>
        <v/>
      </c>
      <c r="H866">
        <f>'DATA DASH'!H866</f>
        <v/>
      </c>
      <c r="I866">
        <f>'DATA DASH'!I866</f>
        <v/>
      </c>
      <c r="J866">
        <f>'DATA DASH'!J866</f>
        <v/>
      </c>
      <c r="K866">
        <f>'DATA DASH'!K866</f>
        <v/>
      </c>
      <c r="L866">
        <f>'DATA DASH'!L866</f>
        <v/>
      </c>
      <c r="M866">
        <f>'DATA DASH'!M866</f>
        <v/>
      </c>
    </row>
    <row r="867">
      <c r="A867">
        <f>'DATA DASH'!A867</f>
        <v/>
      </c>
      <c r="B867">
        <f>'DATA DASH'!B867</f>
        <v/>
      </c>
      <c r="C867">
        <f>'DATA DASH'!C867</f>
        <v/>
      </c>
      <c r="D867">
        <f>'DATA DASH'!D867</f>
        <v/>
      </c>
      <c r="E867">
        <f>'DATA DASH'!E867</f>
        <v/>
      </c>
      <c r="F867">
        <f>'DATA DASH'!F867</f>
        <v/>
      </c>
      <c r="G867">
        <f>'DATA DASH'!G867</f>
        <v/>
      </c>
      <c r="H867">
        <f>'DATA DASH'!H867</f>
        <v/>
      </c>
      <c r="I867">
        <f>'DATA DASH'!I867</f>
        <v/>
      </c>
      <c r="J867">
        <f>'DATA DASH'!J867</f>
        <v/>
      </c>
      <c r="K867">
        <f>'DATA DASH'!K867</f>
        <v/>
      </c>
      <c r="L867">
        <f>'DATA DASH'!L867</f>
        <v/>
      </c>
      <c r="M867">
        <f>'DATA DASH'!M867</f>
        <v/>
      </c>
    </row>
    <row r="868">
      <c r="A868">
        <f>'DATA DASH'!A868</f>
        <v/>
      </c>
      <c r="B868">
        <f>'DATA DASH'!B868</f>
        <v/>
      </c>
      <c r="C868">
        <f>'DATA DASH'!C868</f>
        <v/>
      </c>
      <c r="D868">
        <f>'DATA DASH'!D868</f>
        <v/>
      </c>
      <c r="E868">
        <f>'DATA DASH'!E868</f>
        <v/>
      </c>
      <c r="F868">
        <f>'DATA DASH'!F868</f>
        <v/>
      </c>
      <c r="G868">
        <f>'DATA DASH'!G868</f>
        <v/>
      </c>
      <c r="H868">
        <f>'DATA DASH'!H868</f>
        <v/>
      </c>
      <c r="I868">
        <f>'DATA DASH'!I868</f>
        <v/>
      </c>
      <c r="J868">
        <f>'DATA DASH'!J868</f>
        <v/>
      </c>
      <c r="K868">
        <f>'DATA DASH'!K868</f>
        <v/>
      </c>
      <c r="L868">
        <f>'DATA DASH'!L868</f>
        <v/>
      </c>
      <c r="M868">
        <f>'DATA DASH'!M868</f>
        <v/>
      </c>
    </row>
    <row r="869">
      <c r="A869">
        <f>'DATA DASH'!A869</f>
        <v/>
      </c>
      <c r="B869">
        <f>'DATA DASH'!B869</f>
        <v/>
      </c>
      <c r="C869">
        <f>'DATA DASH'!C869</f>
        <v/>
      </c>
      <c r="D869">
        <f>'DATA DASH'!D869</f>
        <v/>
      </c>
      <c r="E869">
        <f>'DATA DASH'!E869</f>
        <v/>
      </c>
      <c r="F869">
        <f>'DATA DASH'!F869</f>
        <v/>
      </c>
      <c r="G869">
        <f>'DATA DASH'!G869</f>
        <v/>
      </c>
      <c r="H869">
        <f>'DATA DASH'!H869</f>
        <v/>
      </c>
      <c r="I869">
        <f>'DATA DASH'!I869</f>
        <v/>
      </c>
      <c r="J869">
        <f>'DATA DASH'!J869</f>
        <v/>
      </c>
      <c r="K869">
        <f>'DATA DASH'!K869</f>
        <v/>
      </c>
      <c r="L869">
        <f>'DATA DASH'!L869</f>
        <v/>
      </c>
      <c r="M869">
        <f>'DATA DASH'!M869</f>
        <v/>
      </c>
    </row>
    <row r="870">
      <c r="A870">
        <f>'DATA DASH'!A870</f>
        <v/>
      </c>
      <c r="B870">
        <f>'DATA DASH'!B870</f>
        <v/>
      </c>
      <c r="C870">
        <f>'DATA DASH'!C870</f>
        <v/>
      </c>
      <c r="D870">
        <f>'DATA DASH'!D870</f>
        <v/>
      </c>
      <c r="E870">
        <f>'DATA DASH'!E870</f>
        <v/>
      </c>
      <c r="F870">
        <f>'DATA DASH'!F870</f>
        <v/>
      </c>
      <c r="G870">
        <f>'DATA DASH'!G870</f>
        <v/>
      </c>
      <c r="H870">
        <f>'DATA DASH'!H870</f>
        <v/>
      </c>
      <c r="I870">
        <f>'DATA DASH'!I870</f>
        <v/>
      </c>
      <c r="J870">
        <f>'DATA DASH'!J870</f>
        <v/>
      </c>
      <c r="K870">
        <f>'DATA DASH'!K870</f>
        <v/>
      </c>
      <c r="L870">
        <f>'DATA DASH'!L870</f>
        <v/>
      </c>
      <c r="M870">
        <f>'DATA DASH'!M870</f>
        <v/>
      </c>
    </row>
    <row r="871">
      <c r="A871">
        <f>'DATA DASH'!A871</f>
        <v/>
      </c>
      <c r="B871">
        <f>'DATA DASH'!B871</f>
        <v/>
      </c>
      <c r="C871">
        <f>'DATA DASH'!C871</f>
        <v/>
      </c>
      <c r="D871">
        <f>'DATA DASH'!D871</f>
        <v/>
      </c>
      <c r="E871">
        <f>'DATA DASH'!E871</f>
        <v/>
      </c>
      <c r="F871">
        <f>'DATA DASH'!F871</f>
        <v/>
      </c>
      <c r="G871">
        <f>'DATA DASH'!G871</f>
        <v/>
      </c>
      <c r="H871">
        <f>'DATA DASH'!H871</f>
        <v/>
      </c>
      <c r="I871">
        <f>'DATA DASH'!I871</f>
        <v/>
      </c>
      <c r="J871">
        <f>'DATA DASH'!J871</f>
        <v/>
      </c>
      <c r="K871">
        <f>'DATA DASH'!K871</f>
        <v/>
      </c>
      <c r="L871">
        <f>'DATA DASH'!L871</f>
        <v/>
      </c>
      <c r="M871">
        <f>'DATA DASH'!M871</f>
        <v/>
      </c>
    </row>
    <row r="872">
      <c r="A872">
        <f>'DATA DASH'!A872</f>
        <v/>
      </c>
      <c r="B872">
        <f>'DATA DASH'!B872</f>
        <v/>
      </c>
      <c r="C872">
        <f>'DATA DASH'!C872</f>
        <v/>
      </c>
      <c r="D872">
        <f>'DATA DASH'!D872</f>
        <v/>
      </c>
      <c r="E872">
        <f>'DATA DASH'!E872</f>
        <v/>
      </c>
      <c r="F872">
        <f>'DATA DASH'!F872</f>
        <v/>
      </c>
      <c r="G872">
        <f>'DATA DASH'!G872</f>
        <v/>
      </c>
      <c r="H872">
        <f>'DATA DASH'!H872</f>
        <v/>
      </c>
      <c r="I872">
        <f>'DATA DASH'!I872</f>
        <v/>
      </c>
      <c r="J872">
        <f>'DATA DASH'!J872</f>
        <v/>
      </c>
      <c r="K872">
        <f>'DATA DASH'!K872</f>
        <v/>
      </c>
      <c r="L872">
        <f>'DATA DASH'!L872</f>
        <v/>
      </c>
      <c r="M872">
        <f>'DATA DASH'!M872</f>
        <v/>
      </c>
    </row>
    <row r="873">
      <c r="A873">
        <f>'DATA DASH'!A873</f>
        <v/>
      </c>
      <c r="B873">
        <f>'DATA DASH'!B873</f>
        <v/>
      </c>
      <c r="C873">
        <f>'DATA DASH'!C873</f>
        <v/>
      </c>
      <c r="D873">
        <f>'DATA DASH'!D873</f>
        <v/>
      </c>
      <c r="E873">
        <f>'DATA DASH'!E873</f>
        <v/>
      </c>
      <c r="F873">
        <f>'DATA DASH'!F873</f>
        <v/>
      </c>
      <c r="G873">
        <f>'DATA DASH'!G873</f>
        <v/>
      </c>
      <c r="H873">
        <f>'DATA DASH'!H873</f>
        <v/>
      </c>
      <c r="I873">
        <f>'DATA DASH'!I873</f>
        <v/>
      </c>
      <c r="J873">
        <f>'DATA DASH'!J873</f>
        <v/>
      </c>
      <c r="K873">
        <f>'DATA DASH'!K873</f>
        <v/>
      </c>
      <c r="L873">
        <f>'DATA DASH'!L873</f>
        <v/>
      </c>
      <c r="M873">
        <f>'DATA DASH'!M873</f>
        <v/>
      </c>
    </row>
    <row r="874">
      <c r="A874">
        <f>'DATA DASH'!A874</f>
        <v/>
      </c>
      <c r="B874">
        <f>'DATA DASH'!B874</f>
        <v/>
      </c>
      <c r="C874">
        <f>'DATA DASH'!C874</f>
        <v/>
      </c>
      <c r="D874">
        <f>'DATA DASH'!D874</f>
        <v/>
      </c>
      <c r="E874">
        <f>'DATA DASH'!E874</f>
        <v/>
      </c>
      <c r="F874">
        <f>'DATA DASH'!F874</f>
        <v/>
      </c>
      <c r="G874">
        <f>'DATA DASH'!G874</f>
        <v/>
      </c>
      <c r="H874">
        <f>'DATA DASH'!H874</f>
        <v/>
      </c>
      <c r="I874">
        <f>'DATA DASH'!I874</f>
        <v/>
      </c>
      <c r="J874">
        <f>'DATA DASH'!J874</f>
        <v/>
      </c>
      <c r="K874">
        <f>'DATA DASH'!K874</f>
        <v/>
      </c>
      <c r="L874">
        <f>'DATA DASH'!L874</f>
        <v/>
      </c>
      <c r="M874">
        <f>'DATA DASH'!M874</f>
        <v/>
      </c>
    </row>
    <row r="875">
      <c r="A875">
        <f>'DATA DASH'!A875</f>
        <v/>
      </c>
      <c r="B875">
        <f>'DATA DASH'!B875</f>
        <v/>
      </c>
      <c r="C875">
        <f>'DATA DASH'!C875</f>
        <v/>
      </c>
      <c r="D875">
        <f>'DATA DASH'!D875</f>
        <v/>
      </c>
      <c r="E875">
        <f>'DATA DASH'!E875</f>
        <v/>
      </c>
      <c r="F875">
        <f>'DATA DASH'!F875</f>
        <v/>
      </c>
      <c r="G875">
        <f>'DATA DASH'!G875</f>
        <v/>
      </c>
      <c r="H875">
        <f>'DATA DASH'!H875</f>
        <v/>
      </c>
      <c r="I875">
        <f>'DATA DASH'!I875</f>
        <v/>
      </c>
      <c r="J875">
        <f>'DATA DASH'!J875</f>
        <v/>
      </c>
      <c r="K875">
        <f>'DATA DASH'!K875</f>
        <v/>
      </c>
      <c r="L875">
        <f>'DATA DASH'!L875</f>
        <v/>
      </c>
      <c r="M875">
        <f>'DATA DASH'!M875</f>
        <v/>
      </c>
    </row>
    <row r="876">
      <c r="A876">
        <f>'DATA DASH'!A876</f>
        <v/>
      </c>
      <c r="B876">
        <f>'DATA DASH'!B876</f>
        <v/>
      </c>
      <c r="C876">
        <f>'DATA DASH'!C876</f>
        <v/>
      </c>
      <c r="D876">
        <f>'DATA DASH'!D876</f>
        <v/>
      </c>
      <c r="E876">
        <f>'DATA DASH'!E876</f>
        <v/>
      </c>
      <c r="F876">
        <f>'DATA DASH'!F876</f>
        <v/>
      </c>
      <c r="G876">
        <f>'DATA DASH'!G876</f>
        <v/>
      </c>
      <c r="H876">
        <f>'DATA DASH'!H876</f>
        <v/>
      </c>
      <c r="I876">
        <f>'DATA DASH'!I876</f>
        <v/>
      </c>
      <c r="J876">
        <f>'DATA DASH'!J876</f>
        <v/>
      </c>
      <c r="K876">
        <f>'DATA DASH'!K876</f>
        <v/>
      </c>
      <c r="L876">
        <f>'DATA DASH'!L876</f>
        <v/>
      </c>
      <c r="M876">
        <f>'DATA DASH'!M876</f>
        <v/>
      </c>
    </row>
    <row r="877">
      <c r="A877">
        <f>'DATA DASH'!A877</f>
        <v/>
      </c>
      <c r="B877">
        <f>'DATA DASH'!B877</f>
        <v/>
      </c>
      <c r="C877">
        <f>'DATA DASH'!C877</f>
        <v/>
      </c>
      <c r="D877">
        <f>'DATA DASH'!D877</f>
        <v/>
      </c>
      <c r="E877">
        <f>'DATA DASH'!E877</f>
        <v/>
      </c>
      <c r="F877">
        <f>'DATA DASH'!F877</f>
        <v/>
      </c>
      <c r="G877">
        <f>'DATA DASH'!G877</f>
        <v/>
      </c>
      <c r="H877">
        <f>'DATA DASH'!H877</f>
        <v/>
      </c>
      <c r="I877">
        <f>'DATA DASH'!I877</f>
        <v/>
      </c>
      <c r="J877">
        <f>'DATA DASH'!J877</f>
        <v/>
      </c>
      <c r="K877">
        <f>'DATA DASH'!K877</f>
        <v/>
      </c>
      <c r="L877">
        <f>'DATA DASH'!L877</f>
        <v/>
      </c>
      <c r="M877">
        <f>'DATA DASH'!M877</f>
        <v/>
      </c>
    </row>
    <row r="878">
      <c r="A878">
        <f>'DATA DASH'!A878</f>
        <v/>
      </c>
      <c r="B878">
        <f>'DATA DASH'!B878</f>
        <v/>
      </c>
      <c r="C878">
        <f>'DATA DASH'!C878</f>
        <v/>
      </c>
      <c r="D878">
        <f>'DATA DASH'!D878</f>
        <v/>
      </c>
      <c r="E878">
        <f>'DATA DASH'!E878</f>
        <v/>
      </c>
      <c r="F878">
        <f>'DATA DASH'!F878</f>
        <v/>
      </c>
      <c r="G878">
        <f>'DATA DASH'!G878</f>
        <v/>
      </c>
      <c r="H878">
        <f>'DATA DASH'!H878</f>
        <v/>
      </c>
      <c r="I878">
        <f>'DATA DASH'!I878</f>
        <v/>
      </c>
      <c r="J878">
        <f>'DATA DASH'!J878</f>
        <v/>
      </c>
      <c r="K878">
        <f>'DATA DASH'!K878</f>
        <v/>
      </c>
      <c r="L878">
        <f>'DATA DASH'!L878</f>
        <v/>
      </c>
      <c r="M878">
        <f>'DATA DASH'!M878</f>
        <v/>
      </c>
    </row>
    <row r="879">
      <c r="A879">
        <f>'DATA DASH'!A879</f>
        <v/>
      </c>
      <c r="B879">
        <f>'DATA DASH'!B879</f>
        <v/>
      </c>
      <c r="C879">
        <f>'DATA DASH'!C879</f>
        <v/>
      </c>
      <c r="D879">
        <f>'DATA DASH'!D879</f>
        <v/>
      </c>
      <c r="E879">
        <f>'DATA DASH'!E879</f>
        <v/>
      </c>
      <c r="F879">
        <f>'DATA DASH'!F879</f>
        <v/>
      </c>
      <c r="G879">
        <f>'DATA DASH'!G879</f>
        <v/>
      </c>
      <c r="H879">
        <f>'DATA DASH'!H879</f>
        <v/>
      </c>
      <c r="I879">
        <f>'DATA DASH'!I879</f>
        <v/>
      </c>
      <c r="J879">
        <f>'DATA DASH'!J879</f>
        <v/>
      </c>
      <c r="K879">
        <f>'DATA DASH'!K879</f>
        <v/>
      </c>
      <c r="L879">
        <f>'DATA DASH'!L879</f>
        <v/>
      </c>
      <c r="M879">
        <f>'DATA DASH'!M879</f>
        <v/>
      </c>
    </row>
    <row r="880">
      <c r="A880">
        <f>'DATA DASH'!A880</f>
        <v/>
      </c>
      <c r="B880">
        <f>'DATA DASH'!B880</f>
        <v/>
      </c>
      <c r="C880">
        <f>'DATA DASH'!C880</f>
        <v/>
      </c>
      <c r="D880">
        <f>'DATA DASH'!D880</f>
        <v/>
      </c>
      <c r="E880">
        <f>'DATA DASH'!E880</f>
        <v/>
      </c>
      <c r="F880">
        <f>'DATA DASH'!F880</f>
        <v/>
      </c>
      <c r="G880">
        <f>'DATA DASH'!G880</f>
        <v/>
      </c>
      <c r="H880">
        <f>'DATA DASH'!H880</f>
        <v/>
      </c>
      <c r="I880">
        <f>'DATA DASH'!I880</f>
        <v/>
      </c>
      <c r="J880">
        <f>'DATA DASH'!J880</f>
        <v/>
      </c>
      <c r="K880">
        <f>'DATA DASH'!K880</f>
        <v/>
      </c>
      <c r="L880">
        <f>'DATA DASH'!L880</f>
        <v/>
      </c>
      <c r="M880">
        <f>'DATA DASH'!M880</f>
        <v/>
      </c>
    </row>
    <row r="881">
      <c r="A881">
        <f>'DATA DASH'!A881</f>
        <v/>
      </c>
      <c r="B881">
        <f>'DATA DASH'!B881</f>
        <v/>
      </c>
      <c r="C881">
        <f>'DATA DASH'!C881</f>
        <v/>
      </c>
      <c r="D881">
        <f>'DATA DASH'!D881</f>
        <v/>
      </c>
      <c r="E881">
        <f>'DATA DASH'!E881</f>
        <v/>
      </c>
      <c r="F881">
        <f>'DATA DASH'!F881</f>
        <v/>
      </c>
      <c r="G881">
        <f>'DATA DASH'!G881</f>
        <v/>
      </c>
      <c r="H881">
        <f>'DATA DASH'!H881</f>
        <v/>
      </c>
      <c r="I881">
        <f>'DATA DASH'!I881</f>
        <v/>
      </c>
      <c r="J881">
        <f>'DATA DASH'!J881</f>
        <v/>
      </c>
      <c r="K881">
        <f>'DATA DASH'!K881</f>
        <v/>
      </c>
      <c r="L881">
        <f>'DATA DASH'!L881</f>
        <v/>
      </c>
      <c r="M881">
        <f>'DATA DASH'!M881</f>
        <v/>
      </c>
    </row>
    <row r="882">
      <c r="A882">
        <f>'DATA DASH'!A882</f>
        <v/>
      </c>
      <c r="B882">
        <f>'DATA DASH'!B882</f>
        <v/>
      </c>
      <c r="C882">
        <f>'DATA DASH'!C882</f>
        <v/>
      </c>
      <c r="D882">
        <f>'DATA DASH'!D882</f>
        <v/>
      </c>
      <c r="E882">
        <f>'DATA DASH'!E882</f>
        <v/>
      </c>
      <c r="F882">
        <f>'DATA DASH'!F882</f>
        <v/>
      </c>
      <c r="G882">
        <f>'DATA DASH'!G882</f>
        <v/>
      </c>
      <c r="H882">
        <f>'DATA DASH'!H882</f>
        <v/>
      </c>
      <c r="I882">
        <f>'DATA DASH'!I882</f>
        <v/>
      </c>
      <c r="J882">
        <f>'DATA DASH'!J882</f>
        <v/>
      </c>
      <c r="K882">
        <f>'DATA DASH'!K882</f>
        <v/>
      </c>
      <c r="L882">
        <f>'DATA DASH'!L882</f>
        <v/>
      </c>
      <c r="M882">
        <f>'DATA DASH'!M882</f>
        <v/>
      </c>
    </row>
    <row r="883">
      <c r="A883">
        <f>'DATA DASH'!A883</f>
        <v/>
      </c>
      <c r="B883">
        <f>'DATA DASH'!B883</f>
        <v/>
      </c>
      <c r="C883">
        <f>'DATA DASH'!C883</f>
        <v/>
      </c>
      <c r="D883">
        <f>'DATA DASH'!D883</f>
        <v/>
      </c>
      <c r="E883">
        <f>'DATA DASH'!E883</f>
        <v/>
      </c>
      <c r="F883">
        <f>'DATA DASH'!F883</f>
        <v/>
      </c>
      <c r="G883">
        <f>'DATA DASH'!G883</f>
        <v/>
      </c>
      <c r="H883">
        <f>'DATA DASH'!H883</f>
        <v/>
      </c>
      <c r="I883">
        <f>'DATA DASH'!I883</f>
        <v/>
      </c>
      <c r="J883">
        <f>'DATA DASH'!J883</f>
        <v/>
      </c>
      <c r="K883">
        <f>'DATA DASH'!K883</f>
        <v/>
      </c>
      <c r="L883">
        <f>'DATA DASH'!L883</f>
        <v/>
      </c>
      <c r="M883">
        <f>'DATA DASH'!M883</f>
        <v/>
      </c>
    </row>
    <row r="884">
      <c r="A884">
        <f>'DATA DASH'!A884</f>
        <v/>
      </c>
      <c r="B884">
        <f>'DATA DASH'!B884</f>
        <v/>
      </c>
      <c r="C884">
        <f>'DATA DASH'!C884</f>
        <v/>
      </c>
      <c r="D884">
        <f>'DATA DASH'!D884</f>
        <v/>
      </c>
      <c r="E884">
        <f>'DATA DASH'!E884</f>
        <v/>
      </c>
      <c r="F884">
        <f>'DATA DASH'!F884</f>
        <v/>
      </c>
      <c r="G884">
        <f>'DATA DASH'!G884</f>
        <v/>
      </c>
      <c r="H884">
        <f>'DATA DASH'!H884</f>
        <v/>
      </c>
      <c r="I884">
        <f>'DATA DASH'!I884</f>
        <v/>
      </c>
      <c r="J884">
        <f>'DATA DASH'!J884</f>
        <v/>
      </c>
      <c r="K884">
        <f>'DATA DASH'!K884</f>
        <v/>
      </c>
      <c r="L884">
        <f>'DATA DASH'!L884</f>
        <v/>
      </c>
      <c r="M884">
        <f>'DATA DASH'!M884</f>
        <v/>
      </c>
    </row>
    <row r="885">
      <c r="A885">
        <f>'DATA DASH'!A885</f>
        <v/>
      </c>
      <c r="B885">
        <f>'DATA DASH'!B885</f>
        <v/>
      </c>
      <c r="C885">
        <f>'DATA DASH'!C885</f>
        <v/>
      </c>
      <c r="D885">
        <f>'DATA DASH'!D885</f>
        <v/>
      </c>
      <c r="E885">
        <f>'DATA DASH'!E885</f>
        <v/>
      </c>
      <c r="F885">
        <f>'DATA DASH'!F885</f>
        <v/>
      </c>
      <c r="G885">
        <f>'DATA DASH'!G885</f>
        <v/>
      </c>
      <c r="H885">
        <f>'DATA DASH'!H885</f>
        <v/>
      </c>
      <c r="I885">
        <f>'DATA DASH'!I885</f>
        <v/>
      </c>
      <c r="J885">
        <f>'DATA DASH'!J885</f>
        <v/>
      </c>
      <c r="K885">
        <f>'DATA DASH'!K885</f>
        <v/>
      </c>
      <c r="L885">
        <f>'DATA DASH'!L885</f>
        <v/>
      </c>
      <c r="M885">
        <f>'DATA DASH'!M885</f>
        <v/>
      </c>
    </row>
    <row r="886">
      <c r="A886">
        <f>'DATA DASH'!A886</f>
        <v/>
      </c>
      <c r="B886">
        <f>'DATA DASH'!B886</f>
        <v/>
      </c>
      <c r="C886">
        <f>'DATA DASH'!C886</f>
        <v/>
      </c>
      <c r="D886">
        <f>'DATA DASH'!D886</f>
        <v/>
      </c>
      <c r="E886">
        <f>'DATA DASH'!E886</f>
        <v/>
      </c>
      <c r="F886">
        <f>'DATA DASH'!F886</f>
        <v/>
      </c>
      <c r="G886">
        <f>'DATA DASH'!G886</f>
        <v/>
      </c>
      <c r="H886">
        <f>'DATA DASH'!H886</f>
        <v/>
      </c>
      <c r="I886">
        <f>'DATA DASH'!I886</f>
        <v/>
      </c>
      <c r="J886">
        <f>'DATA DASH'!J886</f>
        <v/>
      </c>
      <c r="K886">
        <f>'DATA DASH'!K886</f>
        <v/>
      </c>
      <c r="L886">
        <f>'DATA DASH'!L886</f>
        <v/>
      </c>
      <c r="M886">
        <f>'DATA DASH'!M886</f>
        <v/>
      </c>
    </row>
    <row r="887">
      <c r="A887">
        <f>'DATA DASH'!A887</f>
        <v/>
      </c>
      <c r="B887">
        <f>'DATA DASH'!B887</f>
        <v/>
      </c>
      <c r="C887">
        <f>'DATA DASH'!C887</f>
        <v/>
      </c>
      <c r="D887">
        <f>'DATA DASH'!D887</f>
        <v/>
      </c>
      <c r="E887">
        <f>'DATA DASH'!E887</f>
        <v/>
      </c>
      <c r="F887">
        <f>'DATA DASH'!F887</f>
        <v/>
      </c>
      <c r="G887">
        <f>'DATA DASH'!G887</f>
        <v/>
      </c>
      <c r="H887">
        <f>'DATA DASH'!H887</f>
        <v/>
      </c>
      <c r="I887">
        <f>'DATA DASH'!I887</f>
        <v/>
      </c>
      <c r="J887">
        <f>'DATA DASH'!J887</f>
        <v/>
      </c>
      <c r="K887">
        <f>'DATA DASH'!K887</f>
        <v/>
      </c>
      <c r="L887">
        <f>'DATA DASH'!L887</f>
        <v/>
      </c>
      <c r="M887">
        <f>'DATA DASH'!M887</f>
        <v/>
      </c>
    </row>
    <row r="888">
      <c r="A888">
        <f>'DATA DASH'!A888</f>
        <v/>
      </c>
      <c r="B888">
        <f>'DATA DASH'!B888</f>
        <v/>
      </c>
      <c r="C888">
        <f>'DATA DASH'!C888</f>
        <v/>
      </c>
      <c r="D888">
        <f>'DATA DASH'!D888</f>
        <v/>
      </c>
      <c r="E888">
        <f>'DATA DASH'!E888</f>
        <v/>
      </c>
      <c r="F888">
        <f>'DATA DASH'!F888</f>
        <v/>
      </c>
      <c r="G888">
        <f>'DATA DASH'!G888</f>
        <v/>
      </c>
      <c r="H888">
        <f>'DATA DASH'!H888</f>
        <v/>
      </c>
      <c r="I888">
        <f>'DATA DASH'!I888</f>
        <v/>
      </c>
      <c r="J888">
        <f>'DATA DASH'!J888</f>
        <v/>
      </c>
      <c r="K888">
        <f>'DATA DASH'!K888</f>
        <v/>
      </c>
      <c r="L888">
        <f>'DATA DASH'!L888</f>
        <v/>
      </c>
      <c r="M888">
        <f>'DATA DASH'!M888</f>
        <v/>
      </c>
    </row>
    <row r="889">
      <c r="A889">
        <f>'DATA DASH'!A889</f>
        <v/>
      </c>
      <c r="B889">
        <f>'DATA DASH'!B889</f>
        <v/>
      </c>
      <c r="C889">
        <f>'DATA DASH'!C889</f>
        <v/>
      </c>
      <c r="D889">
        <f>'DATA DASH'!D889</f>
        <v/>
      </c>
      <c r="E889">
        <f>'DATA DASH'!E889</f>
        <v/>
      </c>
      <c r="F889">
        <f>'DATA DASH'!F889</f>
        <v/>
      </c>
      <c r="G889">
        <f>'DATA DASH'!G889</f>
        <v/>
      </c>
      <c r="H889">
        <f>'DATA DASH'!H889</f>
        <v/>
      </c>
      <c r="I889">
        <f>'DATA DASH'!I889</f>
        <v/>
      </c>
      <c r="J889">
        <f>'DATA DASH'!J889</f>
        <v/>
      </c>
      <c r="K889">
        <f>'DATA DASH'!K889</f>
        <v/>
      </c>
      <c r="L889">
        <f>'DATA DASH'!L889</f>
        <v/>
      </c>
      <c r="M889">
        <f>'DATA DASH'!M889</f>
        <v/>
      </c>
    </row>
    <row r="890">
      <c r="A890">
        <f>'DATA DASH'!A890</f>
        <v/>
      </c>
      <c r="B890">
        <f>'DATA DASH'!B890</f>
        <v/>
      </c>
      <c r="C890">
        <f>'DATA DASH'!C890</f>
        <v/>
      </c>
      <c r="D890">
        <f>'DATA DASH'!D890</f>
        <v/>
      </c>
      <c r="E890">
        <f>'DATA DASH'!E890</f>
        <v/>
      </c>
      <c r="F890">
        <f>'DATA DASH'!F890</f>
        <v/>
      </c>
      <c r="G890">
        <f>'DATA DASH'!G890</f>
        <v/>
      </c>
      <c r="H890">
        <f>'DATA DASH'!H890</f>
        <v/>
      </c>
      <c r="I890">
        <f>'DATA DASH'!I890</f>
        <v/>
      </c>
      <c r="J890">
        <f>'DATA DASH'!J890</f>
        <v/>
      </c>
      <c r="K890">
        <f>'DATA DASH'!K890</f>
        <v/>
      </c>
      <c r="L890">
        <f>'DATA DASH'!L890</f>
        <v/>
      </c>
      <c r="M890">
        <f>'DATA DASH'!M890</f>
        <v/>
      </c>
    </row>
    <row r="891">
      <c r="A891">
        <f>'DATA DASH'!A891</f>
        <v/>
      </c>
      <c r="B891">
        <f>'DATA DASH'!B891</f>
        <v/>
      </c>
      <c r="C891">
        <f>'DATA DASH'!C891</f>
        <v/>
      </c>
      <c r="D891">
        <f>'DATA DASH'!D891</f>
        <v/>
      </c>
      <c r="E891">
        <f>'DATA DASH'!E891</f>
        <v/>
      </c>
      <c r="F891">
        <f>'DATA DASH'!F891</f>
        <v/>
      </c>
      <c r="G891">
        <f>'DATA DASH'!G891</f>
        <v/>
      </c>
      <c r="H891">
        <f>'DATA DASH'!H891</f>
        <v/>
      </c>
      <c r="I891">
        <f>'DATA DASH'!I891</f>
        <v/>
      </c>
      <c r="J891">
        <f>'DATA DASH'!J891</f>
        <v/>
      </c>
      <c r="K891">
        <f>'DATA DASH'!K891</f>
        <v/>
      </c>
      <c r="L891">
        <f>'DATA DASH'!L891</f>
        <v/>
      </c>
      <c r="M891">
        <f>'DATA DASH'!M891</f>
        <v/>
      </c>
    </row>
    <row r="892">
      <c r="A892">
        <f>'DATA DASH'!A892</f>
        <v/>
      </c>
      <c r="B892">
        <f>'DATA DASH'!B892</f>
        <v/>
      </c>
      <c r="C892">
        <f>'DATA DASH'!C892</f>
        <v/>
      </c>
      <c r="D892">
        <f>'DATA DASH'!D892</f>
        <v/>
      </c>
      <c r="E892">
        <f>'DATA DASH'!E892</f>
        <v/>
      </c>
      <c r="F892">
        <f>'DATA DASH'!F892</f>
        <v/>
      </c>
      <c r="G892">
        <f>'DATA DASH'!G892</f>
        <v/>
      </c>
      <c r="H892">
        <f>'DATA DASH'!H892</f>
        <v/>
      </c>
      <c r="I892">
        <f>'DATA DASH'!I892</f>
        <v/>
      </c>
      <c r="J892">
        <f>'DATA DASH'!J892</f>
        <v/>
      </c>
      <c r="K892">
        <f>'DATA DASH'!K892</f>
        <v/>
      </c>
      <c r="L892">
        <f>'DATA DASH'!L892</f>
        <v/>
      </c>
      <c r="M892">
        <f>'DATA DASH'!M892</f>
        <v/>
      </c>
    </row>
    <row r="893">
      <c r="A893">
        <f>'DATA DASH'!A893</f>
        <v/>
      </c>
      <c r="B893">
        <f>'DATA DASH'!B893</f>
        <v/>
      </c>
      <c r="C893">
        <f>'DATA DASH'!C893</f>
        <v/>
      </c>
      <c r="D893">
        <f>'DATA DASH'!D893</f>
        <v/>
      </c>
      <c r="E893">
        <f>'DATA DASH'!E893</f>
        <v/>
      </c>
      <c r="F893">
        <f>'DATA DASH'!F893</f>
        <v/>
      </c>
      <c r="G893">
        <f>'DATA DASH'!G893</f>
        <v/>
      </c>
      <c r="H893">
        <f>'DATA DASH'!H893</f>
        <v/>
      </c>
      <c r="I893">
        <f>'DATA DASH'!I893</f>
        <v/>
      </c>
      <c r="J893">
        <f>'DATA DASH'!J893</f>
        <v/>
      </c>
      <c r="K893">
        <f>'DATA DASH'!K893</f>
        <v/>
      </c>
      <c r="L893">
        <f>'DATA DASH'!L893</f>
        <v/>
      </c>
      <c r="M893">
        <f>'DATA DASH'!M893</f>
        <v/>
      </c>
    </row>
    <row r="894">
      <c r="A894">
        <f>'DATA DASH'!A894</f>
        <v/>
      </c>
      <c r="B894">
        <f>'DATA DASH'!B894</f>
        <v/>
      </c>
      <c r="C894">
        <f>'DATA DASH'!C894</f>
        <v/>
      </c>
      <c r="D894">
        <f>'DATA DASH'!D894</f>
        <v/>
      </c>
      <c r="E894">
        <f>'DATA DASH'!E894</f>
        <v/>
      </c>
      <c r="F894">
        <f>'DATA DASH'!F894</f>
        <v/>
      </c>
      <c r="G894">
        <f>'DATA DASH'!G894</f>
        <v/>
      </c>
      <c r="H894">
        <f>'DATA DASH'!H894</f>
        <v/>
      </c>
      <c r="I894">
        <f>'DATA DASH'!I894</f>
        <v/>
      </c>
      <c r="J894">
        <f>'DATA DASH'!J894</f>
        <v/>
      </c>
      <c r="K894">
        <f>'DATA DASH'!K894</f>
        <v/>
      </c>
      <c r="L894">
        <f>'DATA DASH'!L894</f>
        <v/>
      </c>
      <c r="M894">
        <f>'DATA DASH'!M894</f>
        <v/>
      </c>
    </row>
    <row r="895">
      <c r="A895">
        <f>'DATA DASH'!A895</f>
        <v/>
      </c>
      <c r="B895">
        <f>'DATA DASH'!B895</f>
        <v/>
      </c>
      <c r="C895">
        <f>'DATA DASH'!C895</f>
        <v/>
      </c>
      <c r="D895">
        <f>'DATA DASH'!D895</f>
        <v/>
      </c>
      <c r="E895">
        <f>'DATA DASH'!E895</f>
        <v/>
      </c>
      <c r="F895">
        <f>'DATA DASH'!F895</f>
        <v/>
      </c>
      <c r="G895">
        <f>'DATA DASH'!G895</f>
        <v/>
      </c>
      <c r="H895">
        <f>'DATA DASH'!H895</f>
        <v/>
      </c>
      <c r="I895">
        <f>'DATA DASH'!I895</f>
        <v/>
      </c>
      <c r="J895">
        <f>'DATA DASH'!J895</f>
        <v/>
      </c>
      <c r="K895">
        <f>'DATA DASH'!K895</f>
        <v/>
      </c>
      <c r="L895">
        <f>'DATA DASH'!L895</f>
        <v/>
      </c>
      <c r="M895">
        <f>'DATA DASH'!M895</f>
        <v/>
      </c>
    </row>
    <row r="896">
      <c r="A896">
        <f>'DATA DASH'!A896</f>
        <v/>
      </c>
      <c r="B896">
        <f>'DATA DASH'!B896</f>
        <v/>
      </c>
      <c r="C896">
        <f>'DATA DASH'!C896</f>
        <v/>
      </c>
      <c r="D896">
        <f>'DATA DASH'!D896</f>
        <v/>
      </c>
      <c r="E896">
        <f>'DATA DASH'!E896</f>
        <v/>
      </c>
      <c r="F896">
        <f>'DATA DASH'!F896</f>
        <v/>
      </c>
      <c r="G896">
        <f>'DATA DASH'!G896</f>
        <v/>
      </c>
      <c r="H896">
        <f>'DATA DASH'!H896</f>
        <v/>
      </c>
      <c r="I896">
        <f>'DATA DASH'!I896</f>
        <v/>
      </c>
      <c r="J896">
        <f>'DATA DASH'!J896</f>
        <v/>
      </c>
      <c r="K896">
        <f>'DATA DASH'!K896</f>
        <v/>
      </c>
      <c r="L896">
        <f>'DATA DASH'!L896</f>
        <v/>
      </c>
      <c r="M896">
        <f>'DATA DASH'!M896</f>
        <v/>
      </c>
    </row>
    <row r="897">
      <c r="A897">
        <f>'DATA DASH'!A897</f>
        <v/>
      </c>
      <c r="B897">
        <f>'DATA DASH'!B897</f>
        <v/>
      </c>
      <c r="C897">
        <f>'DATA DASH'!C897</f>
        <v/>
      </c>
      <c r="D897">
        <f>'DATA DASH'!D897</f>
        <v/>
      </c>
      <c r="E897">
        <f>'DATA DASH'!E897</f>
        <v/>
      </c>
      <c r="F897">
        <f>'DATA DASH'!F897</f>
        <v/>
      </c>
      <c r="G897">
        <f>'DATA DASH'!G897</f>
        <v/>
      </c>
      <c r="H897">
        <f>'DATA DASH'!H897</f>
        <v/>
      </c>
      <c r="I897">
        <f>'DATA DASH'!I897</f>
        <v/>
      </c>
      <c r="J897">
        <f>'DATA DASH'!J897</f>
        <v/>
      </c>
      <c r="K897">
        <f>'DATA DASH'!K897</f>
        <v/>
      </c>
      <c r="L897">
        <f>'DATA DASH'!L897</f>
        <v/>
      </c>
      <c r="M897">
        <f>'DATA DASH'!M897</f>
        <v/>
      </c>
    </row>
    <row r="898">
      <c r="A898">
        <f>'DATA DASH'!A898</f>
        <v/>
      </c>
      <c r="B898">
        <f>'DATA DASH'!B898</f>
        <v/>
      </c>
      <c r="C898">
        <f>'DATA DASH'!C898</f>
        <v/>
      </c>
      <c r="D898">
        <f>'DATA DASH'!D898</f>
        <v/>
      </c>
      <c r="E898">
        <f>'DATA DASH'!E898</f>
        <v/>
      </c>
      <c r="F898">
        <f>'DATA DASH'!F898</f>
        <v/>
      </c>
      <c r="G898">
        <f>'DATA DASH'!G898</f>
        <v/>
      </c>
      <c r="H898">
        <f>'DATA DASH'!H898</f>
        <v/>
      </c>
      <c r="I898">
        <f>'DATA DASH'!I898</f>
        <v/>
      </c>
      <c r="J898">
        <f>'DATA DASH'!J898</f>
        <v/>
      </c>
      <c r="K898">
        <f>'DATA DASH'!K898</f>
        <v/>
      </c>
      <c r="L898">
        <f>'DATA DASH'!L898</f>
        <v/>
      </c>
      <c r="M898">
        <f>'DATA DASH'!M898</f>
        <v/>
      </c>
    </row>
    <row r="899">
      <c r="A899">
        <f>'DATA DASH'!A899</f>
        <v/>
      </c>
      <c r="B899">
        <f>'DATA DASH'!B899</f>
        <v/>
      </c>
      <c r="C899">
        <f>'DATA DASH'!C899</f>
        <v/>
      </c>
      <c r="D899">
        <f>'DATA DASH'!D899</f>
        <v/>
      </c>
      <c r="E899">
        <f>'DATA DASH'!E899</f>
        <v/>
      </c>
      <c r="F899">
        <f>'DATA DASH'!F899</f>
        <v/>
      </c>
      <c r="G899">
        <f>'DATA DASH'!G899</f>
        <v/>
      </c>
      <c r="H899">
        <f>'DATA DASH'!H899</f>
        <v/>
      </c>
      <c r="I899">
        <f>'DATA DASH'!I899</f>
        <v/>
      </c>
      <c r="J899">
        <f>'DATA DASH'!J899</f>
        <v/>
      </c>
      <c r="K899">
        <f>'DATA DASH'!K899</f>
        <v/>
      </c>
      <c r="L899">
        <f>'DATA DASH'!L899</f>
        <v/>
      </c>
      <c r="M899">
        <f>'DATA DASH'!M899</f>
        <v/>
      </c>
    </row>
    <row r="900">
      <c r="A900">
        <f>'DATA DASH'!A900</f>
        <v/>
      </c>
      <c r="B900">
        <f>'DATA DASH'!B900</f>
        <v/>
      </c>
      <c r="C900">
        <f>'DATA DASH'!C900</f>
        <v/>
      </c>
      <c r="D900">
        <f>'DATA DASH'!D900</f>
        <v/>
      </c>
      <c r="E900">
        <f>'DATA DASH'!E900</f>
        <v/>
      </c>
      <c r="F900">
        <f>'DATA DASH'!F900</f>
        <v/>
      </c>
      <c r="G900">
        <f>'DATA DASH'!G900</f>
        <v/>
      </c>
      <c r="H900">
        <f>'DATA DASH'!H900</f>
        <v/>
      </c>
      <c r="I900">
        <f>'DATA DASH'!I900</f>
        <v/>
      </c>
      <c r="J900">
        <f>'DATA DASH'!J900</f>
        <v/>
      </c>
      <c r="K900">
        <f>'DATA DASH'!K900</f>
        <v/>
      </c>
      <c r="L900">
        <f>'DATA DASH'!L900</f>
        <v/>
      </c>
      <c r="M900">
        <f>'DATA DASH'!M900</f>
        <v/>
      </c>
    </row>
    <row r="901">
      <c r="A901">
        <f>'DATA DASH'!A901</f>
        <v/>
      </c>
      <c r="B901">
        <f>'DATA DASH'!B901</f>
        <v/>
      </c>
      <c r="C901">
        <f>'DATA DASH'!C901</f>
        <v/>
      </c>
      <c r="D901">
        <f>'DATA DASH'!D901</f>
        <v/>
      </c>
      <c r="E901">
        <f>'DATA DASH'!E901</f>
        <v/>
      </c>
      <c r="F901">
        <f>'DATA DASH'!F901</f>
        <v/>
      </c>
      <c r="G901">
        <f>'DATA DASH'!G901</f>
        <v/>
      </c>
      <c r="H901">
        <f>'DATA DASH'!H901</f>
        <v/>
      </c>
      <c r="I901">
        <f>'DATA DASH'!I901</f>
        <v/>
      </c>
      <c r="J901">
        <f>'DATA DASH'!J901</f>
        <v/>
      </c>
      <c r="K901">
        <f>'DATA DASH'!K901</f>
        <v/>
      </c>
      <c r="L901">
        <f>'DATA DASH'!L901</f>
        <v/>
      </c>
      <c r="M901">
        <f>'DATA DASH'!M901</f>
        <v/>
      </c>
    </row>
    <row r="902">
      <c r="A902">
        <f>'DATA DASH'!A902</f>
        <v/>
      </c>
      <c r="B902">
        <f>'DATA DASH'!B902</f>
        <v/>
      </c>
      <c r="C902">
        <f>'DATA DASH'!C902</f>
        <v/>
      </c>
      <c r="D902">
        <f>'DATA DASH'!D902</f>
        <v/>
      </c>
      <c r="E902">
        <f>'DATA DASH'!E902</f>
        <v/>
      </c>
      <c r="F902">
        <f>'DATA DASH'!F902</f>
        <v/>
      </c>
      <c r="G902">
        <f>'DATA DASH'!G902</f>
        <v/>
      </c>
      <c r="H902">
        <f>'DATA DASH'!H902</f>
        <v/>
      </c>
      <c r="I902">
        <f>'DATA DASH'!I902</f>
        <v/>
      </c>
      <c r="J902">
        <f>'DATA DASH'!J902</f>
        <v/>
      </c>
      <c r="K902">
        <f>'DATA DASH'!K902</f>
        <v/>
      </c>
      <c r="L902">
        <f>'DATA DASH'!L902</f>
        <v/>
      </c>
      <c r="M902">
        <f>'DATA DASH'!M902</f>
        <v/>
      </c>
    </row>
    <row r="903">
      <c r="A903">
        <f>'DATA DASH'!A903</f>
        <v/>
      </c>
      <c r="B903">
        <f>'DATA DASH'!B903</f>
        <v/>
      </c>
      <c r="C903">
        <f>'DATA DASH'!C903</f>
        <v/>
      </c>
      <c r="D903">
        <f>'DATA DASH'!D903</f>
        <v/>
      </c>
      <c r="E903">
        <f>'DATA DASH'!E903</f>
        <v/>
      </c>
      <c r="F903">
        <f>'DATA DASH'!F903</f>
        <v/>
      </c>
      <c r="G903">
        <f>'DATA DASH'!G903</f>
        <v/>
      </c>
      <c r="H903">
        <f>'DATA DASH'!H903</f>
        <v/>
      </c>
      <c r="I903">
        <f>'DATA DASH'!I903</f>
        <v/>
      </c>
      <c r="J903">
        <f>'DATA DASH'!J903</f>
        <v/>
      </c>
      <c r="K903">
        <f>'DATA DASH'!K903</f>
        <v/>
      </c>
      <c r="L903">
        <f>'DATA DASH'!L903</f>
        <v/>
      </c>
      <c r="M903">
        <f>'DATA DASH'!M903</f>
        <v/>
      </c>
    </row>
    <row r="904">
      <c r="A904">
        <f>'DATA DASH'!A904</f>
        <v/>
      </c>
      <c r="B904">
        <f>'DATA DASH'!B904</f>
        <v/>
      </c>
      <c r="C904">
        <f>'DATA DASH'!C904</f>
        <v/>
      </c>
      <c r="D904">
        <f>'DATA DASH'!D904</f>
        <v/>
      </c>
      <c r="E904">
        <f>'DATA DASH'!E904</f>
        <v/>
      </c>
      <c r="F904">
        <f>'DATA DASH'!F904</f>
        <v/>
      </c>
      <c r="G904">
        <f>'DATA DASH'!G904</f>
        <v/>
      </c>
      <c r="H904">
        <f>'DATA DASH'!H904</f>
        <v/>
      </c>
      <c r="I904">
        <f>'DATA DASH'!I904</f>
        <v/>
      </c>
      <c r="J904">
        <f>'DATA DASH'!J904</f>
        <v/>
      </c>
      <c r="K904">
        <f>'DATA DASH'!K904</f>
        <v/>
      </c>
      <c r="L904">
        <f>'DATA DASH'!L904</f>
        <v/>
      </c>
      <c r="M904">
        <f>'DATA DASH'!M904</f>
        <v/>
      </c>
    </row>
    <row r="905">
      <c r="A905">
        <f>'DATA DASH'!A905</f>
        <v/>
      </c>
      <c r="B905">
        <f>'DATA DASH'!B905</f>
        <v/>
      </c>
      <c r="C905">
        <f>'DATA DASH'!C905</f>
        <v/>
      </c>
      <c r="D905">
        <f>'DATA DASH'!D905</f>
        <v/>
      </c>
      <c r="E905">
        <f>'DATA DASH'!E905</f>
        <v/>
      </c>
      <c r="F905">
        <f>'DATA DASH'!F905</f>
        <v/>
      </c>
      <c r="G905">
        <f>'DATA DASH'!G905</f>
        <v/>
      </c>
      <c r="H905">
        <f>'DATA DASH'!H905</f>
        <v/>
      </c>
      <c r="I905">
        <f>'DATA DASH'!I905</f>
        <v/>
      </c>
      <c r="J905">
        <f>'DATA DASH'!J905</f>
        <v/>
      </c>
      <c r="K905">
        <f>'DATA DASH'!K905</f>
        <v/>
      </c>
      <c r="L905">
        <f>'DATA DASH'!L905</f>
        <v/>
      </c>
      <c r="M905">
        <f>'DATA DASH'!M905</f>
        <v/>
      </c>
    </row>
    <row r="906">
      <c r="A906">
        <f>'DATA DASH'!A906</f>
        <v/>
      </c>
      <c r="B906">
        <f>'DATA DASH'!B906</f>
        <v/>
      </c>
      <c r="C906">
        <f>'DATA DASH'!C906</f>
        <v/>
      </c>
      <c r="D906">
        <f>'DATA DASH'!D906</f>
        <v/>
      </c>
      <c r="E906">
        <f>'DATA DASH'!E906</f>
        <v/>
      </c>
      <c r="F906">
        <f>'DATA DASH'!F906</f>
        <v/>
      </c>
      <c r="G906">
        <f>'DATA DASH'!G906</f>
        <v/>
      </c>
      <c r="H906">
        <f>'DATA DASH'!H906</f>
        <v/>
      </c>
      <c r="I906">
        <f>'DATA DASH'!I906</f>
        <v/>
      </c>
      <c r="J906">
        <f>'DATA DASH'!J906</f>
        <v/>
      </c>
      <c r="K906">
        <f>'DATA DASH'!K906</f>
        <v/>
      </c>
      <c r="L906">
        <f>'DATA DASH'!L906</f>
        <v/>
      </c>
      <c r="M906">
        <f>'DATA DASH'!M906</f>
        <v/>
      </c>
    </row>
    <row r="907">
      <c r="A907">
        <f>'DATA DASH'!A907</f>
        <v/>
      </c>
      <c r="B907">
        <f>'DATA DASH'!B907</f>
        <v/>
      </c>
      <c r="C907">
        <f>'DATA DASH'!C907</f>
        <v/>
      </c>
      <c r="D907">
        <f>'DATA DASH'!D907</f>
        <v/>
      </c>
      <c r="E907">
        <f>'DATA DASH'!E907</f>
        <v/>
      </c>
      <c r="F907">
        <f>'DATA DASH'!F907</f>
        <v/>
      </c>
      <c r="G907">
        <f>'DATA DASH'!G907</f>
        <v/>
      </c>
      <c r="H907">
        <f>'DATA DASH'!H907</f>
        <v/>
      </c>
      <c r="I907">
        <f>'DATA DASH'!I907</f>
        <v/>
      </c>
      <c r="J907">
        <f>'DATA DASH'!J907</f>
        <v/>
      </c>
      <c r="K907">
        <f>'DATA DASH'!K907</f>
        <v/>
      </c>
      <c r="L907">
        <f>'DATA DASH'!L907</f>
        <v/>
      </c>
      <c r="M907">
        <f>'DATA DASH'!M907</f>
        <v/>
      </c>
    </row>
    <row r="908">
      <c r="A908">
        <f>'DATA DASH'!A908</f>
        <v/>
      </c>
      <c r="B908">
        <f>'DATA DASH'!B908</f>
        <v/>
      </c>
      <c r="C908">
        <f>'DATA DASH'!C908</f>
        <v/>
      </c>
      <c r="D908">
        <f>'DATA DASH'!D908</f>
        <v/>
      </c>
      <c r="E908">
        <f>'DATA DASH'!E908</f>
        <v/>
      </c>
      <c r="F908">
        <f>'DATA DASH'!F908</f>
        <v/>
      </c>
      <c r="G908">
        <f>'DATA DASH'!G908</f>
        <v/>
      </c>
      <c r="H908">
        <f>'DATA DASH'!H908</f>
        <v/>
      </c>
      <c r="I908">
        <f>'DATA DASH'!I908</f>
        <v/>
      </c>
      <c r="J908">
        <f>'DATA DASH'!J908</f>
        <v/>
      </c>
      <c r="K908">
        <f>'DATA DASH'!K908</f>
        <v/>
      </c>
      <c r="L908">
        <f>'DATA DASH'!L908</f>
        <v/>
      </c>
      <c r="M908">
        <f>'DATA DASH'!M908</f>
        <v/>
      </c>
    </row>
    <row r="909">
      <c r="A909">
        <f>'DATA DASH'!A909</f>
        <v/>
      </c>
      <c r="B909">
        <f>'DATA DASH'!B909</f>
        <v/>
      </c>
      <c r="C909">
        <f>'DATA DASH'!C909</f>
        <v/>
      </c>
      <c r="D909">
        <f>'DATA DASH'!D909</f>
        <v/>
      </c>
      <c r="E909">
        <f>'DATA DASH'!E909</f>
        <v/>
      </c>
      <c r="F909">
        <f>'DATA DASH'!F909</f>
        <v/>
      </c>
      <c r="G909">
        <f>'DATA DASH'!G909</f>
        <v/>
      </c>
      <c r="H909">
        <f>'DATA DASH'!H909</f>
        <v/>
      </c>
      <c r="I909">
        <f>'DATA DASH'!I909</f>
        <v/>
      </c>
      <c r="J909">
        <f>'DATA DASH'!J909</f>
        <v/>
      </c>
      <c r="K909">
        <f>'DATA DASH'!K909</f>
        <v/>
      </c>
      <c r="L909">
        <f>'DATA DASH'!L909</f>
        <v/>
      </c>
      <c r="M909">
        <f>'DATA DASH'!M909</f>
        <v/>
      </c>
    </row>
    <row r="910">
      <c r="A910">
        <f>'DATA DASH'!A910</f>
        <v/>
      </c>
      <c r="B910">
        <f>'DATA DASH'!B910</f>
        <v/>
      </c>
      <c r="C910">
        <f>'DATA DASH'!C910</f>
        <v/>
      </c>
      <c r="D910">
        <f>'DATA DASH'!D910</f>
        <v/>
      </c>
      <c r="E910">
        <f>'DATA DASH'!E910</f>
        <v/>
      </c>
      <c r="F910">
        <f>'DATA DASH'!F910</f>
        <v/>
      </c>
      <c r="G910">
        <f>'DATA DASH'!G910</f>
        <v/>
      </c>
      <c r="H910">
        <f>'DATA DASH'!H910</f>
        <v/>
      </c>
      <c r="I910">
        <f>'DATA DASH'!I910</f>
        <v/>
      </c>
      <c r="J910">
        <f>'DATA DASH'!J910</f>
        <v/>
      </c>
      <c r="K910">
        <f>'DATA DASH'!K910</f>
        <v/>
      </c>
      <c r="L910">
        <f>'DATA DASH'!L910</f>
        <v/>
      </c>
      <c r="M910">
        <f>'DATA DASH'!M910</f>
        <v/>
      </c>
    </row>
    <row r="911">
      <c r="A911">
        <f>'DATA DASH'!A911</f>
        <v/>
      </c>
      <c r="B911">
        <f>'DATA DASH'!B911</f>
        <v/>
      </c>
      <c r="C911">
        <f>'DATA DASH'!C911</f>
        <v/>
      </c>
      <c r="D911">
        <f>'DATA DASH'!D911</f>
        <v/>
      </c>
      <c r="E911">
        <f>'DATA DASH'!E911</f>
        <v/>
      </c>
      <c r="F911">
        <f>'DATA DASH'!F911</f>
        <v/>
      </c>
      <c r="G911">
        <f>'DATA DASH'!G911</f>
        <v/>
      </c>
      <c r="H911">
        <f>'DATA DASH'!H911</f>
        <v/>
      </c>
      <c r="I911">
        <f>'DATA DASH'!I911</f>
        <v/>
      </c>
      <c r="J911">
        <f>'DATA DASH'!J911</f>
        <v/>
      </c>
      <c r="K911">
        <f>'DATA DASH'!K911</f>
        <v/>
      </c>
      <c r="L911">
        <f>'DATA DASH'!L911</f>
        <v/>
      </c>
      <c r="M911">
        <f>'DATA DASH'!M911</f>
        <v/>
      </c>
    </row>
    <row r="912">
      <c r="A912">
        <f>'DATA DASH'!A912</f>
        <v/>
      </c>
      <c r="B912">
        <f>'DATA DASH'!B912</f>
        <v/>
      </c>
      <c r="C912">
        <f>'DATA DASH'!C912</f>
        <v/>
      </c>
      <c r="D912">
        <f>'DATA DASH'!D912</f>
        <v/>
      </c>
      <c r="E912">
        <f>'DATA DASH'!E912</f>
        <v/>
      </c>
      <c r="F912">
        <f>'DATA DASH'!F912</f>
        <v/>
      </c>
      <c r="G912">
        <f>'DATA DASH'!G912</f>
        <v/>
      </c>
      <c r="H912">
        <f>'DATA DASH'!H912</f>
        <v/>
      </c>
      <c r="I912">
        <f>'DATA DASH'!I912</f>
        <v/>
      </c>
      <c r="J912">
        <f>'DATA DASH'!J912</f>
        <v/>
      </c>
      <c r="K912">
        <f>'DATA DASH'!K912</f>
        <v/>
      </c>
      <c r="L912">
        <f>'DATA DASH'!L912</f>
        <v/>
      </c>
      <c r="M912">
        <f>'DATA DASH'!M912</f>
        <v/>
      </c>
    </row>
    <row r="913">
      <c r="A913">
        <f>'DATA DASH'!A913</f>
        <v/>
      </c>
      <c r="B913">
        <f>'DATA DASH'!B913</f>
        <v/>
      </c>
      <c r="C913">
        <f>'DATA DASH'!C913</f>
        <v/>
      </c>
      <c r="D913">
        <f>'DATA DASH'!D913</f>
        <v/>
      </c>
      <c r="E913">
        <f>'DATA DASH'!E913</f>
        <v/>
      </c>
      <c r="F913">
        <f>'DATA DASH'!F913</f>
        <v/>
      </c>
      <c r="G913">
        <f>'DATA DASH'!G913</f>
        <v/>
      </c>
      <c r="H913">
        <f>'DATA DASH'!H913</f>
        <v/>
      </c>
      <c r="I913">
        <f>'DATA DASH'!I913</f>
        <v/>
      </c>
      <c r="J913">
        <f>'DATA DASH'!J913</f>
        <v/>
      </c>
      <c r="K913">
        <f>'DATA DASH'!K913</f>
        <v/>
      </c>
      <c r="L913">
        <f>'DATA DASH'!L913</f>
        <v/>
      </c>
      <c r="M913">
        <f>'DATA DASH'!M913</f>
        <v/>
      </c>
    </row>
    <row r="914">
      <c r="A914">
        <f>'DATA DASH'!A914</f>
        <v/>
      </c>
      <c r="B914">
        <f>'DATA DASH'!B914</f>
        <v/>
      </c>
      <c r="C914">
        <f>'DATA DASH'!C914</f>
        <v/>
      </c>
      <c r="D914">
        <f>'DATA DASH'!D914</f>
        <v/>
      </c>
      <c r="E914">
        <f>'DATA DASH'!E914</f>
        <v/>
      </c>
      <c r="F914">
        <f>'DATA DASH'!F914</f>
        <v/>
      </c>
      <c r="G914">
        <f>'DATA DASH'!G914</f>
        <v/>
      </c>
      <c r="H914">
        <f>'DATA DASH'!H914</f>
        <v/>
      </c>
      <c r="I914">
        <f>'DATA DASH'!I914</f>
        <v/>
      </c>
      <c r="J914">
        <f>'DATA DASH'!J914</f>
        <v/>
      </c>
      <c r="K914">
        <f>'DATA DASH'!K914</f>
        <v/>
      </c>
      <c r="L914">
        <f>'DATA DASH'!L914</f>
        <v/>
      </c>
      <c r="M914">
        <f>'DATA DASH'!M914</f>
        <v/>
      </c>
    </row>
    <row r="915">
      <c r="A915">
        <f>'DATA DASH'!A915</f>
        <v/>
      </c>
      <c r="B915">
        <f>'DATA DASH'!B915</f>
        <v/>
      </c>
      <c r="C915">
        <f>'DATA DASH'!C915</f>
        <v/>
      </c>
      <c r="D915">
        <f>'DATA DASH'!D915</f>
        <v/>
      </c>
      <c r="E915">
        <f>'DATA DASH'!E915</f>
        <v/>
      </c>
      <c r="F915">
        <f>'DATA DASH'!F915</f>
        <v/>
      </c>
      <c r="G915">
        <f>'DATA DASH'!G915</f>
        <v/>
      </c>
      <c r="H915">
        <f>'DATA DASH'!H915</f>
        <v/>
      </c>
      <c r="I915">
        <f>'DATA DASH'!I915</f>
        <v/>
      </c>
      <c r="J915">
        <f>'DATA DASH'!J915</f>
        <v/>
      </c>
      <c r="K915">
        <f>'DATA DASH'!K915</f>
        <v/>
      </c>
      <c r="L915">
        <f>'DATA DASH'!L915</f>
        <v/>
      </c>
      <c r="M915">
        <f>'DATA DASH'!M915</f>
        <v/>
      </c>
    </row>
    <row r="916">
      <c r="A916">
        <f>'DATA DASH'!A916</f>
        <v/>
      </c>
      <c r="B916">
        <f>'DATA DASH'!B916</f>
        <v/>
      </c>
      <c r="C916">
        <f>'DATA DASH'!C916</f>
        <v/>
      </c>
      <c r="D916">
        <f>'DATA DASH'!D916</f>
        <v/>
      </c>
      <c r="E916">
        <f>'DATA DASH'!E916</f>
        <v/>
      </c>
      <c r="F916">
        <f>'DATA DASH'!F916</f>
        <v/>
      </c>
      <c r="G916">
        <f>'DATA DASH'!G916</f>
        <v/>
      </c>
      <c r="H916">
        <f>'DATA DASH'!H916</f>
        <v/>
      </c>
      <c r="I916">
        <f>'DATA DASH'!I916</f>
        <v/>
      </c>
      <c r="J916">
        <f>'DATA DASH'!J916</f>
        <v/>
      </c>
      <c r="K916">
        <f>'DATA DASH'!K916</f>
        <v/>
      </c>
      <c r="L916">
        <f>'DATA DASH'!L916</f>
        <v/>
      </c>
      <c r="M916">
        <f>'DATA DASH'!M916</f>
        <v/>
      </c>
    </row>
    <row r="917">
      <c r="A917">
        <f>'DATA DASH'!A917</f>
        <v/>
      </c>
      <c r="B917">
        <f>'DATA DASH'!B917</f>
        <v/>
      </c>
      <c r="C917">
        <f>'DATA DASH'!C917</f>
        <v/>
      </c>
      <c r="D917">
        <f>'DATA DASH'!D917</f>
        <v/>
      </c>
      <c r="E917">
        <f>'DATA DASH'!E917</f>
        <v/>
      </c>
      <c r="F917">
        <f>'DATA DASH'!F917</f>
        <v/>
      </c>
      <c r="G917">
        <f>'DATA DASH'!G917</f>
        <v/>
      </c>
      <c r="H917">
        <f>'DATA DASH'!H917</f>
        <v/>
      </c>
      <c r="I917">
        <f>'DATA DASH'!I917</f>
        <v/>
      </c>
      <c r="J917">
        <f>'DATA DASH'!J917</f>
        <v/>
      </c>
      <c r="K917">
        <f>'DATA DASH'!K917</f>
        <v/>
      </c>
      <c r="L917">
        <f>'DATA DASH'!L917</f>
        <v/>
      </c>
      <c r="M917">
        <f>'DATA DASH'!M917</f>
        <v/>
      </c>
    </row>
    <row r="918">
      <c r="A918">
        <f>'DATA DASH'!A918</f>
        <v/>
      </c>
      <c r="B918">
        <f>'DATA DASH'!B918</f>
        <v/>
      </c>
      <c r="C918">
        <f>'DATA DASH'!C918</f>
        <v/>
      </c>
      <c r="D918">
        <f>'DATA DASH'!D918</f>
        <v/>
      </c>
      <c r="E918">
        <f>'DATA DASH'!E918</f>
        <v/>
      </c>
      <c r="F918">
        <f>'DATA DASH'!F918</f>
        <v/>
      </c>
      <c r="G918">
        <f>'DATA DASH'!G918</f>
        <v/>
      </c>
      <c r="H918">
        <f>'DATA DASH'!H918</f>
        <v/>
      </c>
      <c r="I918">
        <f>'DATA DASH'!I918</f>
        <v/>
      </c>
      <c r="J918">
        <f>'DATA DASH'!J918</f>
        <v/>
      </c>
      <c r="K918">
        <f>'DATA DASH'!K918</f>
        <v/>
      </c>
      <c r="L918">
        <f>'DATA DASH'!L918</f>
        <v/>
      </c>
      <c r="M918">
        <f>'DATA DASH'!M918</f>
        <v/>
      </c>
    </row>
    <row r="919">
      <c r="A919">
        <f>'DATA DASH'!A919</f>
        <v/>
      </c>
      <c r="B919">
        <f>'DATA DASH'!B919</f>
        <v/>
      </c>
      <c r="C919">
        <f>'DATA DASH'!C919</f>
        <v/>
      </c>
      <c r="D919">
        <f>'DATA DASH'!D919</f>
        <v/>
      </c>
      <c r="E919">
        <f>'DATA DASH'!E919</f>
        <v/>
      </c>
      <c r="F919">
        <f>'DATA DASH'!F919</f>
        <v/>
      </c>
      <c r="G919">
        <f>'DATA DASH'!G919</f>
        <v/>
      </c>
      <c r="H919">
        <f>'DATA DASH'!H919</f>
        <v/>
      </c>
      <c r="I919">
        <f>'DATA DASH'!I919</f>
        <v/>
      </c>
      <c r="J919">
        <f>'DATA DASH'!J919</f>
        <v/>
      </c>
      <c r="K919">
        <f>'DATA DASH'!K919</f>
        <v/>
      </c>
      <c r="L919">
        <f>'DATA DASH'!L919</f>
        <v/>
      </c>
      <c r="M919">
        <f>'DATA DASH'!M919</f>
        <v/>
      </c>
    </row>
    <row r="920">
      <c r="A920">
        <f>'DATA DASH'!A920</f>
        <v/>
      </c>
      <c r="B920">
        <f>'DATA DASH'!B920</f>
        <v/>
      </c>
      <c r="C920">
        <f>'DATA DASH'!C920</f>
        <v/>
      </c>
      <c r="D920">
        <f>'DATA DASH'!D920</f>
        <v/>
      </c>
      <c r="E920">
        <f>'DATA DASH'!E920</f>
        <v/>
      </c>
      <c r="F920">
        <f>'DATA DASH'!F920</f>
        <v/>
      </c>
      <c r="G920">
        <f>'DATA DASH'!G920</f>
        <v/>
      </c>
      <c r="H920">
        <f>'DATA DASH'!H920</f>
        <v/>
      </c>
      <c r="I920">
        <f>'DATA DASH'!I920</f>
        <v/>
      </c>
      <c r="J920">
        <f>'DATA DASH'!J920</f>
        <v/>
      </c>
      <c r="K920">
        <f>'DATA DASH'!K920</f>
        <v/>
      </c>
      <c r="L920">
        <f>'DATA DASH'!L920</f>
        <v/>
      </c>
      <c r="M920">
        <f>'DATA DASH'!M920</f>
        <v/>
      </c>
    </row>
    <row r="921">
      <c r="A921">
        <f>'DATA DASH'!A921</f>
        <v/>
      </c>
      <c r="B921">
        <f>'DATA DASH'!B921</f>
        <v/>
      </c>
      <c r="C921">
        <f>'DATA DASH'!C921</f>
        <v/>
      </c>
      <c r="D921">
        <f>'DATA DASH'!D921</f>
        <v/>
      </c>
      <c r="E921">
        <f>'DATA DASH'!E921</f>
        <v/>
      </c>
      <c r="F921">
        <f>'DATA DASH'!F921</f>
        <v/>
      </c>
      <c r="G921">
        <f>'DATA DASH'!G921</f>
        <v/>
      </c>
      <c r="H921">
        <f>'DATA DASH'!H921</f>
        <v/>
      </c>
      <c r="I921">
        <f>'DATA DASH'!I921</f>
        <v/>
      </c>
      <c r="J921">
        <f>'DATA DASH'!J921</f>
        <v/>
      </c>
      <c r="K921">
        <f>'DATA DASH'!K921</f>
        <v/>
      </c>
      <c r="L921">
        <f>'DATA DASH'!L921</f>
        <v/>
      </c>
      <c r="M921">
        <f>'DATA DASH'!M921</f>
        <v/>
      </c>
    </row>
    <row r="922">
      <c r="A922">
        <f>'DATA DASH'!A922</f>
        <v/>
      </c>
      <c r="B922">
        <f>'DATA DASH'!B922</f>
        <v/>
      </c>
      <c r="C922">
        <f>'DATA DASH'!C922</f>
        <v/>
      </c>
      <c r="D922">
        <f>'DATA DASH'!D922</f>
        <v/>
      </c>
      <c r="E922">
        <f>'DATA DASH'!E922</f>
        <v/>
      </c>
      <c r="F922">
        <f>'DATA DASH'!F922</f>
        <v/>
      </c>
      <c r="G922">
        <f>'DATA DASH'!G922</f>
        <v/>
      </c>
      <c r="H922">
        <f>'DATA DASH'!H922</f>
        <v/>
      </c>
      <c r="I922">
        <f>'DATA DASH'!I922</f>
        <v/>
      </c>
      <c r="J922">
        <f>'DATA DASH'!J922</f>
        <v/>
      </c>
      <c r="K922">
        <f>'DATA DASH'!K922</f>
        <v/>
      </c>
      <c r="L922">
        <f>'DATA DASH'!L922</f>
        <v/>
      </c>
      <c r="M922">
        <f>'DATA DASH'!M922</f>
        <v/>
      </c>
    </row>
    <row r="923">
      <c r="A923">
        <f>'DATA DASH'!A923</f>
        <v/>
      </c>
      <c r="B923">
        <f>'DATA DASH'!B923</f>
        <v/>
      </c>
      <c r="C923">
        <f>'DATA DASH'!C923</f>
        <v/>
      </c>
      <c r="D923">
        <f>'DATA DASH'!D923</f>
        <v/>
      </c>
      <c r="E923">
        <f>'DATA DASH'!E923</f>
        <v/>
      </c>
      <c r="F923">
        <f>'DATA DASH'!F923</f>
        <v/>
      </c>
      <c r="G923">
        <f>'DATA DASH'!G923</f>
        <v/>
      </c>
      <c r="H923">
        <f>'DATA DASH'!H923</f>
        <v/>
      </c>
      <c r="I923">
        <f>'DATA DASH'!I923</f>
        <v/>
      </c>
      <c r="J923">
        <f>'DATA DASH'!J923</f>
        <v/>
      </c>
      <c r="K923">
        <f>'DATA DASH'!K923</f>
        <v/>
      </c>
      <c r="L923">
        <f>'DATA DASH'!L923</f>
        <v/>
      </c>
      <c r="M923">
        <f>'DATA DASH'!M923</f>
        <v/>
      </c>
    </row>
    <row r="924">
      <c r="A924">
        <f>'DATA DASH'!A924</f>
        <v/>
      </c>
      <c r="B924">
        <f>'DATA DASH'!B924</f>
        <v/>
      </c>
      <c r="C924">
        <f>'DATA DASH'!C924</f>
        <v/>
      </c>
      <c r="D924">
        <f>'DATA DASH'!D924</f>
        <v/>
      </c>
      <c r="E924">
        <f>'DATA DASH'!E924</f>
        <v/>
      </c>
      <c r="F924">
        <f>'DATA DASH'!F924</f>
        <v/>
      </c>
      <c r="G924">
        <f>'DATA DASH'!G924</f>
        <v/>
      </c>
      <c r="H924">
        <f>'DATA DASH'!H924</f>
        <v/>
      </c>
      <c r="I924">
        <f>'DATA DASH'!I924</f>
        <v/>
      </c>
      <c r="J924">
        <f>'DATA DASH'!J924</f>
        <v/>
      </c>
      <c r="K924">
        <f>'DATA DASH'!K924</f>
        <v/>
      </c>
      <c r="L924">
        <f>'DATA DASH'!L924</f>
        <v/>
      </c>
      <c r="M924">
        <f>'DATA DASH'!M924</f>
        <v/>
      </c>
    </row>
    <row r="925">
      <c r="A925">
        <f>'DATA DASH'!A925</f>
        <v/>
      </c>
      <c r="B925">
        <f>'DATA DASH'!B925</f>
        <v/>
      </c>
      <c r="C925">
        <f>'DATA DASH'!C925</f>
        <v/>
      </c>
      <c r="D925">
        <f>'DATA DASH'!D925</f>
        <v/>
      </c>
      <c r="E925">
        <f>'DATA DASH'!E925</f>
        <v/>
      </c>
      <c r="F925">
        <f>'DATA DASH'!F925</f>
        <v/>
      </c>
      <c r="G925">
        <f>'DATA DASH'!G925</f>
        <v/>
      </c>
      <c r="H925">
        <f>'DATA DASH'!H925</f>
        <v/>
      </c>
      <c r="I925">
        <f>'DATA DASH'!I925</f>
        <v/>
      </c>
      <c r="J925">
        <f>'DATA DASH'!J925</f>
        <v/>
      </c>
      <c r="K925">
        <f>'DATA DASH'!K925</f>
        <v/>
      </c>
      <c r="L925">
        <f>'DATA DASH'!L925</f>
        <v/>
      </c>
      <c r="M925">
        <f>'DATA DASH'!M925</f>
        <v/>
      </c>
    </row>
    <row r="926">
      <c r="A926">
        <f>'DATA DASH'!A926</f>
        <v/>
      </c>
      <c r="B926">
        <f>'DATA DASH'!B926</f>
        <v/>
      </c>
      <c r="C926">
        <f>'DATA DASH'!C926</f>
        <v/>
      </c>
      <c r="D926">
        <f>'DATA DASH'!D926</f>
        <v/>
      </c>
      <c r="E926">
        <f>'DATA DASH'!E926</f>
        <v/>
      </c>
      <c r="F926">
        <f>'DATA DASH'!F926</f>
        <v/>
      </c>
      <c r="G926">
        <f>'DATA DASH'!G926</f>
        <v/>
      </c>
      <c r="H926">
        <f>'DATA DASH'!H926</f>
        <v/>
      </c>
      <c r="I926">
        <f>'DATA DASH'!I926</f>
        <v/>
      </c>
      <c r="J926">
        <f>'DATA DASH'!J926</f>
        <v/>
      </c>
      <c r="K926">
        <f>'DATA DASH'!K926</f>
        <v/>
      </c>
      <c r="L926">
        <f>'DATA DASH'!L926</f>
        <v/>
      </c>
      <c r="M926">
        <f>'DATA DASH'!M926</f>
        <v/>
      </c>
    </row>
    <row r="927">
      <c r="A927">
        <f>'DATA DASH'!A927</f>
        <v/>
      </c>
      <c r="B927">
        <f>'DATA DASH'!B927</f>
        <v/>
      </c>
      <c r="C927">
        <f>'DATA DASH'!C927</f>
        <v/>
      </c>
      <c r="D927">
        <f>'DATA DASH'!D927</f>
        <v/>
      </c>
      <c r="E927">
        <f>'DATA DASH'!E927</f>
        <v/>
      </c>
      <c r="F927">
        <f>'DATA DASH'!F927</f>
        <v/>
      </c>
      <c r="G927">
        <f>'DATA DASH'!G927</f>
        <v/>
      </c>
      <c r="H927">
        <f>'DATA DASH'!H927</f>
        <v/>
      </c>
      <c r="I927">
        <f>'DATA DASH'!I927</f>
        <v/>
      </c>
      <c r="J927">
        <f>'DATA DASH'!J927</f>
        <v/>
      </c>
      <c r="K927">
        <f>'DATA DASH'!K927</f>
        <v/>
      </c>
      <c r="L927">
        <f>'DATA DASH'!L927</f>
        <v/>
      </c>
      <c r="M927">
        <f>'DATA DASH'!M927</f>
        <v/>
      </c>
    </row>
    <row r="928">
      <c r="A928">
        <f>'DATA DASH'!A928</f>
        <v/>
      </c>
      <c r="B928">
        <f>'DATA DASH'!B928</f>
        <v/>
      </c>
      <c r="C928">
        <f>'DATA DASH'!C928</f>
        <v/>
      </c>
      <c r="D928">
        <f>'DATA DASH'!D928</f>
        <v/>
      </c>
      <c r="E928">
        <f>'DATA DASH'!E928</f>
        <v/>
      </c>
      <c r="F928">
        <f>'DATA DASH'!F928</f>
        <v/>
      </c>
      <c r="G928">
        <f>'DATA DASH'!G928</f>
        <v/>
      </c>
      <c r="H928">
        <f>'DATA DASH'!H928</f>
        <v/>
      </c>
      <c r="I928">
        <f>'DATA DASH'!I928</f>
        <v/>
      </c>
      <c r="J928">
        <f>'DATA DASH'!J928</f>
        <v/>
      </c>
      <c r="K928">
        <f>'DATA DASH'!K928</f>
        <v/>
      </c>
      <c r="L928">
        <f>'DATA DASH'!L928</f>
        <v/>
      </c>
      <c r="M928">
        <f>'DATA DASH'!M928</f>
        <v/>
      </c>
    </row>
    <row r="929">
      <c r="A929">
        <f>'DATA DASH'!A929</f>
        <v/>
      </c>
      <c r="B929">
        <f>'DATA DASH'!B929</f>
        <v/>
      </c>
      <c r="C929">
        <f>'DATA DASH'!C929</f>
        <v/>
      </c>
      <c r="D929">
        <f>'DATA DASH'!D929</f>
        <v/>
      </c>
      <c r="E929">
        <f>'DATA DASH'!E929</f>
        <v/>
      </c>
      <c r="F929">
        <f>'DATA DASH'!F929</f>
        <v/>
      </c>
      <c r="G929">
        <f>'DATA DASH'!G929</f>
        <v/>
      </c>
      <c r="H929">
        <f>'DATA DASH'!H929</f>
        <v/>
      </c>
      <c r="I929">
        <f>'DATA DASH'!I929</f>
        <v/>
      </c>
      <c r="J929">
        <f>'DATA DASH'!J929</f>
        <v/>
      </c>
      <c r="K929">
        <f>'DATA DASH'!K929</f>
        <v/>
      </c>
      <c r="L929">
        <f>'DATA DASH'!L929</f>
        <v/>
      </c>
      <c r="M929">
        <f>'DATA DASH'!M929</f>
        <v/>
      </c>
    </row>
    <row r="930">
      <c r="A930">
        <f>'DATA DASH'!A930</f>
        <v/>
      </c>
      <c r="B930">
        <f>'DATA DASH'!B930</f>
        <v/>
      </c>
      <c r="C930">
        <f>'DATA DASH'!C930</f>
        <v/>
      </c>
      <c r="D930">
        <f>'DATA DASH'!D930</f>
        <v/>
      </c>
      <c r="E930">
        <f>'DATA DASH'!E930</f>
        <v/>
      </c>
      <c r="F930">
        <f>'DATA DASH'!F930</f>
        <v/>
      </c>
      <c r="G930">
        <f>'DATA DASH'!G930</f>
        <v/>
      </c>
      <c r="H930">
        <f>'DATA DASH'!H930</f>
        <v/>
      </c>
      <c r="I930">
        <f>'DATA DASH'!I930</f>
        <v/>
      </c>
      <c r="J930">
        <f>'DATA DASH'!J930</f>
        <v/>
      </c>
      <c r="K930">
        <f>'DATA DASH'!K930</f>
        <v/>
      </c>
      <c r="L930">
        <f>'DATA DASH'!L930</f>
        <v/>
      </c>
      <c r="M930">
        <f>'DATA DASH'!M930</f>
        <v/>
      </c>
    </row>
    <row r="931">
      <c r="A931">
        <f>'DATA DASH'!A931</f>
        <v/>
      </c>
      <c r="B931">
        <f>'DATA DASH'!B931</f>
        <v/>
      </c>
      <c r="C931">
        <f>'DATA DASH'!C931</f>
        <v/>
      </c>
      <c r="D931">
        <f>'DATA DASH'!D931</f>
        <v/>
      </c>
      <c r="E931">
        <f>'DATA DASH'!E931</f>
        <v/>
      </c>
      <c r="F931">
        <f>'DATA DASH'!F931</f>
        <v/>
      </c>
      <c r="G931">
        <f>'DATA DASH'!G931</f>
        <v/>
      </c>
      <c r="H931">
        <f>'DATA DASH'!H931</f>
        <v/>
      </c>
      <c r="I931">
        <f>'DATA DASH'!I931</f>
        <v/>
      </c>
      <c r="J931">
        <f>'DATA DASH'!J931</f>
        <v/>
      </c>
      <c r="K931">
        <f>'DATA DASH'!K931</f>
        <v/>
      </c>
      <c r="L931">
        <f>'DATA DASH'!L931</f>
        <v/>
      </c>
      <c r="M931">
        <f>'DATA DASH'!M931</f>
        <v/>
      </c>
    </row>
    <row r="932">
      <c r="A932">
        <f>'DATA DASH'!A932</f>
        <v/>
      </c>
      <c r="B932">
        <f>'DATA DASH'!B932</f>
        <v/>
      </c>
      <c r="C932">
        <f>'DATA DASH'!C932</f>
        <v/>
      </c>
      <c r="D932">
        <f>'DATA DASH'!D932</f>
        <v/>
      </c>
      <c r="E932">
        <f>'DATA DASH'!E932</f>
        <v/>
      </c>
      <c r="F932">
        <f>'DATA DASH'!F932</f>
        <v/>
      </c>
      <c r="G932">
        <f>'DATA DASH'!G932</f>
        <v/>
      </c>
      <c r="H932">
        <f>'DATA DASH'!H932</f>
        <v/>
      </c>
      <c r="I932">
        <f>'DATA DASH'!I932</f>
        <v/>
      </c>
      <c r="J932">
        <f>'DATA DASH'!J932</f>
        <v/>
      </c>
      <c r="K932">
        <f>'DATA DASH'!K932</f>
        <v/>
      </c>
      <c r="L932">
        <f>'DATA DASH'!L932</f>
        <v/>
      </c>
      <c r="M932">
        <f>'DATA DASH'!M932</f>
        <v/>
      </c>
    </row>
    <row r="933">
      <c r="A933">
        <f>'DATA DASH'!A933</f>
        <v/>
      </c>
      <c r="B933">
        <f>'DATA DASH'!B933</f>
        <v/>
      </c>
      <c r="C933">
        <f>'DATA DASH'!C933</f>
        <v/>
      </c>
      <c r="D933">
        <f>'DATA DASH'!D933</f>
        <v/>
      </c>
      <c r="E933">
        <f>'DATA DASH'!E933</f>
        <v/>
      </c>
      <c r="F933">
        <f>'DATA DASH'!F933</f>
        <v/>
      </c>
      <c r="G933">
        <f>'DATA DASH'!G933</f>
        <v/>
      </c>
      <c r="H933">
        <f>'DATA DASH'!H933</f>
        <v/>
      </c>
      <c r="I933">
        <f>'DATA DASH'!I933</f>
        <v/>
      </c>
      <c r="J933">
        <f>'DATA DASH'!J933</f>
        <v/>
      </c>
      <c r="K933">
        <f>'DATA DASH'!K933</f>
        <v/>
      </c>
      <c r="L933">
        <f>'DATA DASH'!L933</f>
        <v/>
      </c>
      <c r="M933">
        <f>'DATA DASH'!M933</f>
        <v/>
      </c>
    </row>
    <row r="934">
      <c r="A934">
        <f>'DATA DASH'!A934</f>
        <v/>
      </c>
      <c r="B934">
        <f>'DATA DASH'!B934</f>
        <v/>
      </c>
      <c r="C934">
        <f>'DATA DASH'!C934</f>
        <v/>
      </c>
      <c r="D934">
        <f>'DATA DASH'!D934</f>
        <v/>
      </c>
      <c r="E934">
        <f>'DATA DASH'!E934</f>
        <v/>
      </c>
      <c r="F934">
        <f>'DATA DASH'!F934</f>
        <v/>
      </c>
      <c r="G934">
        <f>'DATA DASH'!G934</f>
        <v/>
      </c>
      <c r="H934">
        <f>'DATA DASH'!H934</f>
        <v/>
      </c>
      <c r="I934">
        <f>'DATA DASH'!I934</f>
        <v/>
      </c>
      <c r="J934">
        <f>'DATA DASH'!J934</f>
        <v/>
      </c>
      <c r="K934">
        <f>'DATA DASH'!K934</f>
        <v/>
      </c>
      <c r="L934">
        <f>'DATA DASH'!L934</f>
        <v/>
      </c>
      <c r="M934">
        <f>'DATA DASH'!M934</f>
        <v/>
      </c>
    </row>
    <row r="935">
      <c r="A935">
        <f>'DATA DASH'!A935</f>
        <v/>
      </c>
      <c r="B935">
        <f>'DATA DASH'!B935</f>
        <v/>
      </c>
      <c r="C935">
        <f>'DATA DASH'!C935</f>
        <v/>
      </c>
      <c r="D935">
        <f>'DATA DASH'!D935</f>
        <v/>
      </c>
      <c r="E935">
        <f>'DATA DASH'!E935</f>
        <v/>
      </c>
      <c r="F935">
        <f>'DATA DASH'!F935</f>
        <v/>
      </c>
      <c r="G935">
        <f>'DATA DASH'!G935</f>
        <v/>
      </c>
      <c r="H935">
        <f>'DATA DASH'!H935</f>
        <v/>
      </c>
      <c r="I935">
        <f>'DATA DASH'!I935</f>
        <v/>
      </c>
      <c r="J935">
        <f>'DATA DASH'!J935</f>
        <v/>
      </c>
      <c r="K935">
        <f>'DATA DASH'!K935</f>
        <v/>
      </c>
      <c r="L935">
        <f>'DATA DASH'!L935</f>
        <v/>
      </c>
      <c r="M935">
        <f>'DATA DASH'!M935</f>
        <v/>
      </c>
    </row>
    <row r="936">
      <c r="A936">
        <f>'DATA DASH'!A936</f>
        <v/>
      </c>
      <c r="B936">
        <f>'DATA DASH'!B936</f>
        <v/>
      </c>
      <c r="C936">
        <f>'DATA DASH'!C936</f>
        <v/>
      </c>
      <c r="D936">
        <f>'DATA DASH'!D936</f>
        <v/>
      </c>
      <c r="E936">
        <f>'DATA DASH'!E936</f>
        <v/>
      </c>
      <c r="F936">
        <f>'DATA DASH'!F936</f>
        <v/>
      </c>
      <c r="G936">
        <f>'DATA DASH'!G936</f>
        <v/>
      </c>
      <c r="H936">
        <f>'DATA DASH'!H936</f>
        <v/>
      </c>
      <c r="I936">
        <f>'DATA DASH'!I936</f>
        <v/>
      </c>
      <c r="J936">
        <f>'DATA DASH'!J936</f>
        <v/>
      </c>
      <c r="K936">
        <f>'DATA DASH'!K936</f>
        <v/>
      </c>
      <c r="L936">
        <f>'DATA DASH'!L936</f>
        <v/>
      </c>
      <c r="M936">
        <f>'DATA DASH'!M936</f>
        <v/>
      </c>
    </row>
    <row r="937">
      <c r="A937">
        <f>'DATA DASH'!A937</f>
        <v/>
      </c>
      <c r="B937">
        <f>'DATA DASH'!B937</f>
        <v/>
      </c>
      <c r="C937">
        <f>'DATA DASH'!C937</f>
        <v/>
      </c>
      <c r="D937">
        <f>'DATA DASH'!D937</f>
        <v/>
      </c>
      <c r="E937">
        <f>'DATA DASH'!E937</f>
        <v/>
      </c>
      <c r="F937">
        <f>'DATA DASH'!F937</f>
        <v/>
      </c>
      <c r="G937">
        <f>'DATA DASH'!G937</f>
        <v/>
      </c>
      <c r="H937">
        <f>'DATA DASH'!H937</f>
        <v/>
      </c>
      <c r="I937">
        <f>'DATA DASH'!I937</f>
        <v/>
      </c>
      <c r="J937">
        <f>'DATA DASH'!J937</f>
        <v/>
      </c>
      <c r="K937">
        <f>'DATA DASH'!K937</f>
        <v/>
      </c>
      <c r="L937">
        <f>'DATA DASH'!L937</f>
        <v/>
      </c>
      <c r="M937">
        <f>'DATA DASH'!M937</f>
        <v/>
      </c>
    </row>
    <row r="938">
      <c r="A938">
        <f>'DATA DASH'!A938</f>
        <v/>
      </c>
      <c r="B938">
        <f>'DATA DASH'!B938</f>
        <v/>
      </c>
      <c r="C938">
        <f>'DATA DASH'!C938</f>
        <v/>
      </c>
      <c r="D938">
        <f>'DATA DASH'!D938</f>
        <v/>
      </c>
      <c r="E938">
        <f>'DATA DASH'!E938</f>
        <v/>
      </c>
      <c r="F938">
        <f>'DATA DASH'!F938</f>
        <v/>
      </c>
      <c r="G938">
        <f>'DATA DASH'!G938</f>
        <v/>
      </c>
      <c r="H938">
        <f>'DATA DASH'!H938</f>
        <v/>
      </c>
      <c r="I938">
        <f>'DATA DASH'!I938</f>
        <v/>
      </c>
      <c r="J938">
        <f>'DATA DASH'!J938</f>
        <v/>
      </c>
      <c r="K938">
        <f>'DATA DASH'!K938</f>
        <v/>
      </c>
      <c r="L938">
        <f>'DATA DASH'!L938</f>
        <v/>
      </c>
      <c r="M938">
        <f>'DATA DASH'!M938</f>
        <v/>
      </c>
    </row>
    <row r="939">
      <c r="A939">
        <f>'DATA DASH'!A939</f>
        <v/>
      </c>
      <c r="B939">
        <f>'DATA DASH'!B939</f>
        <v/>
      </c>
      <c r="C939">
        <f>'DATA DASH'!C939</f>
        <v/>
      </c>
      <c r="D939">
        <f>'DATA DASH'!D939</f>
        <v/>
      </c>
      <c r="E939">
        <f>'DATA DASH'!E939</f>
        <v/>
      </c>
      <c r="F939">
        <f>'DATA DASH'!F939</f>
        <v/>
      </c>
      <c r="G939">
        <f>'DATA DASH'!G939</f>
        <v/>
      </c>
      <c r="H939">
        <f>'DATA DASH'!H939</f>
        <v/>
      </c>
      <c r="I939">
        <f>'DATA DASH'!I939</f>
        <v/>
      </c>
      <c r="J939">
        <f>'DATA DASH'!J939</f>
        <v/>
      </c>
      <c r="K939">
        <f>'DATA DASH'!K939</f>
        <v/>
      </c>
      <c r="L939">
        <f>'DATA DASH'!L939</f>
        <v/>
      </c>
      <c r="M939">
        <f>'DATA DASH'!M939</f>
        <v/>
      </c>
    </row>
    <row r="940">
      <c r="A940">
        <f>'DATA DASH'!A940</f>
        <v/>
      </c>
      <c r="B940">
        <f>'DATA DASH'!B940</f>
        <v/>
      </c>
      <c r="C940">
        <f>'DATA DASH'!C940</f>
        <v/>
      </c>
      <c r="D940">
        <f>'DATA DASH'!D940</f>
        <v/>
      </c>
      <c r="E940">
        <f>'DATA DASH'!E940</f>
        <v/>
      </c>
      <c r="F940">
        <f>'DATA DASH'!F940</f>
        <v/>
      </c>
      <c r="G940">
        <f>'DATA DASH'!G940</f>
        <v/>
      </c>
      <c r="H940">
        <f>'DATA DASH'!H940</f>
        <v/>
      </c>
      <c r="I940">
        <f>'DATA DASH'!I940</f>
        <v/>
      </c>
      <c r="J940">
        <f>'DATA DASH'!J940</f>
        <v/>
      </c>
      <c r="K940">
        <f>'DATA DASH'!K940</f>
        <v/>
      </c>
      <c r="L940">
        <f>'DATA DASH'!L940</f>
        <v/>
      </c>
      <c r="M940">
        <f>'DATA DASH'!M940</f>
        <v/>
      </c>
    </row>
    <row r="941">
      <c r="A941">
        <f>'DATA DASH'!A941</f>
        <v/>
      </c>
      <c r="B941">
        <f>'DATA DASH'!B941</f>
        <v/>
      </c>
      <c r="C941">
        <f>'DATA DASH'!C941</f>
        <v/>
      </c>
      <c r="D941">
        <f>'DATA DASH'!D941</f>
        <v/>
      </c>
      <c r="E941">
        <f>'DATA DASH'!E941</f>
        <v/>
      </c>
      <c r="F941">
        <f>'DATA DASH'!F941</f>
        <v/>
      </c>
      <c r="G941">
        <f>'DATA DASH'!G941</f>
        <v/>
      </c>
      <c r="H941">
        <f>'DATA DASH'!H941</f>
        <v/>
      </c>
      <c r="I941">
        <f>'DATA DASH'!I941</f>
        <v/>
      </c>
      <c r="J941">
        <f>'DATA DASH'!J941</f>
        <v/>
      </c>
      <c r="K941">
        <f>'DATA DASH'!K941</f>
        <v/>
      </c>
      <c r="L941">
        <f>'DATA DASH'!L941</f>
        <v/>
      </c>
      <c r="M941">
        <f>'DATA DASH'!M941</f>
        <v/>
      </c>
    </row>
    <row r="942">
      <c r="A942">
        <f>'DATA DASH'!A942</f>
        <v/>
      </c>
      <c r="B942">
        <f>'DATA DASH'!B942</f>
        <v/>
      </c>
      <c r="C942">
        <f>'DATA DASH'!C942</f>
        <v/>
      </c>
      <c r="D942">
        <f>'DATA DASH'!D942</f>
        <v/>
      </c>
      <c r="E942">
        <f>'DATA DASH'!E942</f>
        <v/>
      </c>
      <c r="F942">
        <f>'DATA DASH'!F942</f>
        <v/>
      </c>
      <c r="G942">
        <f>'DATA DASH'!G942</f>
        <v/>
      </c>
      <c r="H942">
        <f>'DATA DASH'!H942</f>
        <v/>
      </c>
      <c r="I942">
        <f>'DATA DASH'!I942</f>
        <v/>
      </c>
      <c r="J942">
        <f>'DATA DASH'!J942</f>
        <v/>
      </c>
      <c r="K942">
        <f>'DATA DASH'!K942</f>
        <v/>
      </c>
      <c r="L942">
        <f>'DATA DASH'!L942</f>
        <v/>
      </c>
      <c r="M942">
        <f>'DATA DASH'!M942</f>
        <v/>
      </c>
    </row>
    <row r="943">
      <c r="A943">
        <f>'DATA DASH'!A943</f>
        <v/>
      </c>
      <c r="B943">
        <f>'DATA DASH'!B943</f>
        <v/>
      </c>
      <c r="C943">
        <f>'DATA DASH'!C943</f>
        <v/>
      </c>
      <c r="D943">
        <f>'DATA DASH'!D943</f>
        <v/>
      </c>
      <c r="E943">
        <f>'DATA DASH'!E943</f>
        <v/>
      </c>
      <c r="F943">
        <f>'DATA DASH'!F943</f>
        <v/>
      </c>
      <c r="G943">
        <f>'DATA DASH'!G943</f>
        <v/>
      </c>
      <c r="H943">
        <f>'DATA DASH'!H943</f>
        <v/>
      </c>
      <c r="I943">
        <f>'DATA DASH'!I943</f>
        <v/>
      </c>
      <c r="J943">
        <f>'DATA DASH'!J943</f>
        <v/>
      </c>
      <c r="K943">
        <f>'DATA DASH'!K943</f>
        <v/>
      </c>
      <c r="L943">
        <f>'DATA DASH'!L943</f>
        <v/>
      </c>
      <c r="M943">
        <f>'DATA DASH'!M943</f>
        <v/>
      </c>
    </row>
    <row r="944">
      <c r="A944">
        <f>'DATA DASH'!A944</f>
        <v/>
      </c>
      <c r="B944">
        <f>'DATA DASH'!B944</f>
        <v/>
      </c>
      <c r="C944">
        <f>'DATA DASH'!C944</f>
        <v/>
      </c>
      <c r="D944">
        <f>'DATA DASH'!D944</f>
        <v/>
      </c>
      <c r="E944">
        <f>'DATA DASH'!E944</f>
        <v/>
      </c>
      <c r="F944">
        <f>'DATA DASH'!F944</f>
        <v/>
      </c>
      <c r="G944">
        <f>'DATA DASH'!G944</f>
        <v/>
      </c>
      <c r="H944">
        <f>'DATA DASH'!H944</f>
        <v/>
      </c>
      <c r="I944">
        <f>'DATA DASH'!I944</f>
        <v/>
      </c>
      <c r="J944">
        <f>'DATA DASH'!J944</f>
        <v/>
      </c>
      <c r="K944">
        <f>'DATA DASH'!K944</f>
        <v/>
      </c>
      <c r="L944">
        <f>'DATA DASH'!L944</f>
        <v/>
      </c>
      <c r="M944">
        <f>'DATA DASH'!M944</f>
        <v/>
      </c>
    </row>
    <row r="945">
      <c r="A945">
        <f>'DATA DASH'!A945</f>
        <v/>
      </c>
      <c r="B945">
        <f>'DATA DASH'!B945</f>
        <v/>
      </c>
      <c r="C945">
        <f>'DATA DASH'!C945</f>
        <v/>
      </c>
      <c r="D945">
        <f>'DATA DASH'!D945</f>
        <v/>
      </c>
      <c r="E945">
        <f>'DATA DASH'!E945</f>
        <v/>
      </c>
      <c r="F945">
        <f>'DATA DASH'!F945</f>
        <v/>
      </c>
      <c r="G945">
        <f>'DATA DASH'!G945</f>
        <v/>
      </c>
      <c r="H945">
        <f>'DATA DASH'!H945</f>
        <v/>
      </c>
      <c r="I945">
        <f>'DATA DASH'!I945</f>
        <v/>
      </c>
      <c r="J945">
        <f>'DATA DASH'!J945</f>
        <v/>
      </c>
      <c r="K945">
        <f>'DATA DASH'!K945</f>
        <v/>
      </c>
      <c r="L945">
        <f>'DATA DASH'!L945</f>
        <v/>
      </c>
      <c r="M945">
        <f>'DATA DASH'!M945</f>
        <v/>
      </c>
    </row>
    <row r="946">
      <c r="A946">
        <f>'DATA DASH'!A946</f>
        <v/>
      </c>
      <c r="B946">
        <f>'DATA DASH'!B946</f>
        <v/>
      </c>
      <c r="C946">
        <f>'DATA DASH'!C946</f>
        <v/>
      </c>
      <c r="D946">
        <f>'DATA DASH'!D946</f>
        <v/>
      </c>
      <c r="E946">
        <f>'DATA DASH'!E946</f>
        <v/>
      </c>
      <c r="F946">
        <f>'DATA DASH'!F946</f>
        <v/>
      </c>
      <c r="G946">
        <f>'DATA DASH'!G946</f>
        <v/>
      </c>
      <c r="H946">
        <f>'DATA DASH'!H946</f>
        <v/>
      </c>
      <c r="I946">
        <f>'DATA DASH'!I946</f>
        <v/>
      </c>
      <c r="J946">
        <f>'DATA DASH'!J946</f>
        <v/>
      </c>
      <c r="K946">
        <f>'DATA DASH'!K946</f>
        <v/>
      </c>
      <c r="L946">
        <f>'DATA DASH'!L946</f>
        <v/>
      </c>
      <c r="M946">
        <f>'DATA DASH'!M946</f>
        <v/>
      </c>
    </row>
    <row r="947">
      <c r="A947">
        <f>'DATA DASH'!A947</f>
        <v/>
      </c>
      <c r="B947">
        <f>'DATA DASH'!B947</f>
        <v/>
      </c>
      <c r="C947">
        <f>'DATA DASH'!C947</f>
        <v/>
      </c>
      <c r="D947">
        <f>'DATA DASH'!D947</f>
        <v/>
      </c>
      <c r="E947">
        <f>'DATA DASH'!E947</f>
        <v/>
      </c>
      <c r="F947">
        <f>'DATA DASH'!F947</f>
        <v/>
      </c>
      <c r="G947">
        <f>'DATA DASH'!G947</f>
        <v/>
      </c>
      <c r="H947">
        <f>'DATA DASH'!H947</f>
        <v/>
      </c>
      <c r="I947">
        <f>'DATA DASH'!I947</f>
        <v/>
      </c>
      <c r="J947">
        <f>'DATA DASH'!J947</f>
        <v/>
      </c>
      <c r="K947">
        <f>'DATA DASH'!K947</f>
        <v/>
      </c>
      <c r="L947">
        <f>'DATA DASH'!L947</f>
        <v/>
      </c>
      <c r="M947">
        <f>'DATA DASH'!M947</f>
        <v/>
      </c>
    </row>
    <row r="948">
      <c r="A948">
        <f>'DATA DASH'!A948</f>
        <v/>
      </c>
      <c r="B948">
        <f>'DATA DASH'!B948</f>
        <v/>
      </c>
      <c r="C948">
        <f>'DATA DASH'!C948</f>
        <v/>
      </c>
      <c r="D948">
        <f>'DATA DASH'!D948</f>
        <v/>
      </c>
      <c r="E948">
        <f>'DATA DASH'!E948</f>
        <v/>
      </c>
      <c r="F948">
        <f>'DATA DASH'!F948</f>
        <v/>
      </c>
      <c r="G948">
        <f>'DATA DASH'!G948</f>
        <v/>
      </c>
      <c r="H948">
        <f>'DATA DASH'!H948</f>
        <v/>
      </c>
      <c r="I948">
        <f>'DATA DASH'!I948</f>
        <v/>
      </c>
      <c r="J948">
        <f>'DATA DASH'!J948</f>
        <v/>
      </c>
      <c r="K948">
        <f>'DATA DASH'!K948</f>
        <v/>
      </c>
      <c r="L948">
        <f>'DATA DASH'!L948</f>
        <v/>
      </c>
      <c r="M948">
        <f>'DATA DASH'!M948</f>
        <v/>
      </c>
    </row>
    <row r="949">
      <c r="A949">
        <f>'DATA DASH'!A949</f>
        <v/>
      </c>
      <c r="B949">
        <f>'DATA DASH'!B949</f>
        <v/>
      </c>
      <c r="C949">
        <f>'DATA DASH'!C949</f>
        <v/>
      </c>
      <c r="D949">
        <f>'DATA DASH'!D949</f>
        <v/>
      </c>
      <c r="E949">
        <f>'DATA DASH'!E949</f>
        <v/>
      </c>
      <c r="F949">
        <f>'DATA DASH'!F949</f>
        <v/>
      </c>
      <c r="G949">
        <f>'DATA DASH'!G949</f>
        <v/>
      </c>
      <c r="H949">
        <f>'DATA DASH'!H949</f>
        <v/>
      </c>
      <c r="I949">
        <f>'DATA DASH'!I949</f>
        <v/>
      </c>
      <c r="J949">
        <f>'DATA DASH'!J949</f>
        <v/>
      </c>
      <c r="K949">
        <f>'DATA DASH'!K949</f>
        <v/>
      </c>
      <c r="L949">
        <f>'DATA DASH'!L949</f>
        <v/>
      </c>
      <c r="M949">
        <f>'DATA DASH'!M949</f>
        <v/>
      </c>
    </row>
    <row r="950">
      <c r="A950">
        <f>'DATA DASH'!A950</f>
        <v/>
      </c>
      <c r="B950">
        <f>'DATA DASH'!B950</f>
        <v/>
      </c>
      <c r="C950">
        <f>'DATA DASH'!C950</f>
        <v/>
      </c>
      <c r="D950">
        <f>'DATA DASH'!D950</f>
        <v/>
      </c>
      <c r="E950">
        <f>'DATA DASH'!E950</f>
        <v/>
      </c>
      <c r="F950">
        <f>'DATA DASH'!F950</f>
        <v/>
      </c>
      <c r="G950">
        <f>'DATA DASH'!G950</f>
        <v/>
      </c>
      <c r="H950">
        <f>'DATA DASH'!H950</f>
        <v/>
      </c>
      <c r="I950">
        <f>'DATA DASH'!I950</f>
        <v/>
      </c>
      <c r="J950">
        <f>'DATA DASH'!J950</f>
        <v/>
      </c>
      <c r="K950">
        <f>'DATA DASH'!K950</f>
        <v/>
      </c>
      <c r="L950">
        <f>'DATA DASH'!L950</f>
        <v/>
      </c>
      <c r="M950">
        <f>'DATA DASH'!M950</f>
        <v/>
      </c>
    </row>
    <row r="951">
      <c r="A951">
        <f>'DATA DASH'!A951</f>
        <v/>
      </c>
      <c r="B951">
        <f>'DATA DASH'!B951</f>
        <v/>
      </c>
      <c r="C951">
        <f>'DATA DASH'!C951</f>
        <v/>
      </c>
      <c r="D951">
        <f>'DATA DASH'!D951</f>
        <v/>
      </c>
      <c r="E951">
        <f>'DATA DASH'!E951</f>
        <v/>
      </c>
      <c r="F951">
        <f>'DATA DASH'!F951</f>
        <v/>
      </c>
      <c r="G951">
        <f>'DATA DASH'!G951</f>
        <v/>
      </c>
      <c r="H951">
        <f>'DATA DASH'!H951</f>
        <v/>
      </c>
      <c r="I951">
        <f>'DATA DASH'!I951</f>
        <v/>
      </c>
      <c r="J951">
        <f>'DATA DASH'!J951</f>
        <v/>
      </c>
      <c r="K951">
        <f>'DATA DASH'!K951</f>
        <v/>
      </c>
      <c r="L951">
        <f>'DATA DASH'!L951</f>
        <v/>
      </c>
      <c r="M951">
        <f>'DATA DASH'!M951</f>
        <v/>
      </c>
    </row>
    <row r="952">
      <c r="A952">
        <f>'DATA DASH'!A952</f>
        <v/>
      </c>
      <c r="B952">
        <f>'DATA DASH'!B952</f>
        <v/>
      </c>
      <c r="C952">
        <f>'DATA DASH'!C952</f>
        <v/>
      </c>
      <c r="D952">
        <f>'DATA DASH'!D952</f>
        <v/>
      </c>
      <c r="E952">
        <f>'DATA DASH'!E952</f>
        <v/>
      </c>
      <c r="F952">
        <f>'DATA DASH'!F952</f>
        <v/>
      </c>
      <c r="G952">
        <f>'DATA DASH'!G952</f>
        <v/>
      </c>
      <c r="H952">
        <f>'DATA DASH'!H952</f>
        <v/>
      </c>
      <c r="I952">
        <f>'DATA DASH'!I952</f>
        <v/>
      </c>
      <c r="J952">
        <f>'DATA DASH'!J952</f>
        <v/>
      </c>
      <c r="K952">
        <f>'DATA DASH'!K952</f>
        <v/>
      </c>
      <c r="L952">
        <f>'DATA DASH'!L952</f>
        <v/>
      </c>
      <c r="M952">
        <f>'DATA DASH'!M952</f>
        <v/>
      </c>
    </row>
    <row r="953">
      <c r="A953">
        <f>'DATA DASH'!A953</f>
        <v/>
      </c>
      <c r="B953">
        <f>'DATA DASH'!B953</f>
        <v/>
      </c>
      <c r="C953">
        <f>'DATA DASH'!C953</f>
        <v/>
      </c>
      <c r="D953">
        <f>'DATA DASH'!D953</f>
        <v/>
      </c>
      <c r="E953">
        <f>'DATA DASH'!E953</f>
        <v/>
      </c>
      <c r="F953">
        <f>'DATA DASH'!F953</f>
        <v/>
      </c>
      <c r="G953">
        <f>'DATA DASH'!G953</f>
        <v/>
      </c>
      <c r="H953">
        <f>'DATA DASH'!H953</f>
        <v/>
      </c>
      <c r="I953">
        <f>'DATA DASH'!I953</f>
        <v/>
      </c>
      <c r="J953">
        <f>'DATA DASH'!J953</f>
        <v/>
      </c>
      <c r="K953">
        <f>'DATA DASH'!K953</f>
        <v/>
      </c>
      <c r="L953">
        <f>'DATA DASH'!L953</f>
        <v/>
      </c>
      <c r="M953">
        <f>'DATA DASH'!M953</f>
        <v/>
      </c>
    </row>
    <row r="954">
      <c r="A954">
        <f>'DATA DASH'!A954</f>
        <v/>
      </c>
      <c r="B954">
        <f>'DATA DASH'!B954</f>
        <v/>
      </c>
      <c r="C954">
        <f>'DATA DASH'!C954</f>
        <v/>
      </c>
      <c r="D954">
        <f>'DATA DASH'!D954</f>
        <v/>
      </c>
      <c r="E954">
        <f>'DATA DASH'!E954</f>
        <v/>
      </c>
      <c r="F954">
        <f>'DATA DASH'!F954</f>
        <v/>
      </c>
      <c r="G954">
        <f>'DATA DASH'!G954</f>
        <v/>
      </c>
      <c r="H954">
        <f>'DATA DASH'!H954</f>
        <v/>
      </c>
      <c r="I954">
        <f>'DATA DASH'!I954</f>
        <v/>
      </c>
      <c r="J954">
        <f>'DATA DASH'!J954</f>
        <v/>
      </c>
      <c r="K954">
        <f>'DATA DASH'!K954</f>
        <v/>
      </c>
      <c r="L954">
        <f>'DATA DASH'!L954</f>
        <v/>
      </c>
      <c r="M954">
        <f>'DATA DASH'!M954</f>
        <v/>
      </c>
    </row>
    <row r="955">
      <c r="A955">
        <f>'DATA DASH'!A955</f>
        <v/>
      </c>
      <c r="B955">
        <f>'DATA DASH'!B955</f>
        <v/>
      </c>
      <c r="C955">
        <f>'DATA DASH'!C955</f>
        <v/>
      </c>
      <c r="D955">
        <f>'DATA DASH'!D955</f>
        <v/>
      </c>
      <c r="E955">
        <f>'DATA DASH'!E955</f>
        <v/>
      </c>
      <c r="F955">
        <f>'DATA DASH'!F955</f>
        <v/>
      </c>
      <c r="G955">
        <f>'DATA DASH'!G955</f>
        <v/>
      </c>
      <c r="H955">
        <f>'DATA DASH'!H955</f>
        <v/>
      </c>
      <c r="I955">
        <f>'DATA DASH'!I955</f>
        <v/>
      </c>
      <c r="J955">
        <f>'DATA DASH'!J955</f>
        <v/>
      </c>
      <c r="K955">
        <f>'DATA DASH'!K955</f>
        <v/>
      </c>
      <c r="L955">
        <f>'DATA DASH'!L955</f>
        <v/>
      </c>
      <c r="M955">
        <f>'DATA DASH'!M955</f>
        <v/>
      </c>
    </row>
    <row r="956">
      <c r="A956">
        <f>'DATA DASH'!A956</f>
        <v/>
      </c>
      <c r="B956">
        <f>'DATA DASH'!B956</f>
        <v/>
      </c>
      <c r="C956">
        <f>'DATA DASH'!C956</f>
        <v/>
      </c>
      <c r="D956">
        <f>'DATA DASH'!D956</f>
        <v/>
      </c>
      <c r="E956">
        <f>'DATA DASH'!E956</f>
        <v/>
      </c>
      <c r="F956">
        <f>'DATA DASH'!F956</f>
        <v/>
      </c>
      <c r="G956">
        <f>'DATA DASH'!G956</f>
        <v/>
      </c>
      <c r="H956">
        <f>'DATA DASH'!H956</f>
        <v/>
      </c>
      <c r="I956">
        <f>'DATA DASH'!I956</f>
        <v/>
      </c>
      <c r="J956">
        <f>'DATA DASH'!J956</f>
        <v/>
      </c>
      <c r="K956">
        <f>'DATA DASH'!K956</f>
        <v/>
      </c>
      <c r="L956">
        <f>'DATA DASH'!L956</f>
        <v/>
      </c>
      <c r="M956">
        <f>'DATA DASH'!M956</f>
        <v/>
      </c>
    </row>
    <row r="957">
      <c r="A957">
        <f>'DATA DASH'!A957</f>
        <v/>
      </c>
      <c r="B957">
        <f>'DATA DASH'!B957</f>
        <v/>
      </c>
      <c r="C957">
        <f>'DATA DASH'!C957</f>
        <v/>
      </c>
      <c r="D957">
        <f>'DATA DASH'!D957</f>
        <v/>
      </c>
      <c r="E957">
        <f>'DATA DASH'!E957</f>
        <v/>
      </c>
      <c r="F957">
        <f>'DATA DASH'!F957</f>
        <v/>
      </c>
      <c r="G957">
        <f>'DATA DASH'!G957</f>
        <v/>
      </c>
      <c r="H957">
        <f>'DATA DASH'!H957</f>
        <v/>
      </c>
      <c r="I957">
        <f>'DATA DASH'!I957</f>
        <v/>
      </c>
      <c r="J957">
        <f>'DATA DASH'!J957</f>
        <v/>
      </c>
      <c r="K957">
        <f>'DATA DASH'!K957</f>
        <v/>
      </c>
      <c r="L957">
        <f>'DATA DASH'!L957</f>
        <v/>
      </c>
      <c r="M957">
        <f>'DATA DASH'!M957</f>
        <v/>
      </c>
    </row>
    <row r="958">
      <c r="A958">
        <f>'DATA DASH'!A958</f>
        <v/>
      </c>
      <c r="B958">
        <f>'DATA DASH'!B958</f>
        <v/>
      </c>
      <c r="C958">
        <f>'DATA DASH'!C958</f>
        <v/>
      </c>
      <c r="D958">
        <f>'DATA DASH'!D958</f>
        <v/>
      </c>
      <c r="E958">
        <f>'DATA DASH'!E958</f>
        <v/>
      </c>
      <c r="F958">
        <f>'DATA DASH'!F958</f>
        <v/>
      </c>
      <c r="G958">
        <f>'DATA DASH'!G958</f>
        <v/>
      </c>
      <c r="H958">
        <f>'DATA DASH'!H958</f>
        <v/>
      </c>
      <c r="I958">
        <f>'DATA DASH'!I958</f>
        <v/>
      </c>
      <c r="J958">
        <f>'DATA DASH'!J958</f>
        <v/>
      </c>
      <c r="K958">
        <f>'DATA DASH'!K958</f>
        <v/>
      </c>
      <c r="L958">
        <f>'DATA DASH'!L958</f>
        <v/>
      </c>
      <c r="M958">
        <f>'DATA DASH'!M958</f>
        <v/>
      </c>
    </row>
    <row r="959">
      <c r="A959">
        <f>'DATA DASH'!A959</f>
        <v/>
      </c>
      <c r="B959">
        <f>'DATA DASH'!B959</f>
        <v/>
      </c>
      <c r="C959">
        <f>'DATA DASH'!C959</f>
        <v/>
      </c>
      <c r="D959">
        <f>'DATA DASH'!D959</f>
        <v/>
      </c>
      <c r="E959">
        <f>'DATA DASH'!E959</f>
        <v/>
      </c>
      <c r="F959">
        <f>'DATA DASH'!F959</f>
        <v/>
      </c>
      <c r="G959">
        <f>'DATA DASH'!G959</f>
        <v/>
      </c>
      <c r="H959">
        <f>'DATA DASH'!H959</f>
        <v/>
      </c>
      <c r="I959">
        <f>'DATA DASH'!I959</f>
        <v/>
      </c>
      <c r="J959">
        <f>'DATA DASH'!J959</f>
        <v/>
      </c>
      <c r="K959">
        <f>'DATA DASH'!K959</f>
        <v/>
      </c>
      <c r="L959">
        <f>'DATA DASH'!L959</f>
        <v/>
      </c>
      <c r="M959">
        <f>'DATA DASH'!M959</f>
        <v/>
      </c>
    </row>
    <row r="960">
      <c r="A960">
        <f>'DATA DASH'!A960</f>
        <v/>
      </c>
      <c r="B960">
        <f>'DATA DASH'!B960</f>
        <v/>
      </c>
      <c r="C960">
        <f>'DATA DASH'!C960</f>
        <v/>
      </c>
      <c r="D960">
        <f>'DATA DASH'!D960</f>
        <v/>
      </c>
      <c r="E960">
        <f>'DATA DASH'!E960</f>
        <v/>
      </c>
      <c r="F960">
        <f>'DATA DASH'!F960</f>
        <v/>
      </c>
      <c r="G960">
        <f>'DATA DASH'!G960</f>
        <v/>
      </c>
      <c r="H960">
        <f>'DATA DASH'!H960</f>
        <v/>
      </c>
      <c r="I960">
        <f>'DATA DASH'!I960</f>
        <v/>
      </c>
      <c r="J960">
        <f>'DATA DASH'!J960</f>
        <v/>
      </c>
      <c r="K960">
        <f>'DATA DASH'!K960</f>
        <v/>
      </c>
      <c r="L960">
        <f>'DATA DASH'!L960</f>
        <v/>
      </c>
      <c r="M960">
        <f>'DATA DASH'!M960</f>
        <v/>
      </c>
    </row>
    <row r="961">
      <c r="A961">
        <f>'DATA DASH'!A961</f>
        <v/>
      </c>
      <c r="B961">
        <f>'DATA DASH'!B961</f>
        <v/>
      </c>
      <c r="C961">
        <f>'DATA DASH'!C961</f>
        <v/>
      </c>
      <c r="D961">
        <f>'DATA DASH'!D961</f>
        <v/>
      </c>
      <c r="E961">
        <f>'DATA DASH'!E961</f>
        <v/>
      </c>
      <c r="F961">
        <f>'DATA DASH'!F961</f>
        <v/>
      </c>
      <c r="G961">
        <f>'DATA DASH'!G961</f>
        <v/>
      </c>
      <c r="H961">
        <f>'DATA DASH'!H961</f>
        <v/>
      </c>
      <c r="I961">
        <f>'DATA DASH'!I961</f>
        <v/>
      </c>
      <c r="J961">
        <f>'DATA DASH'!J961</f>
        <v/>
      </c>
      <c r="K961">
        <f>'DATA DASH'!K961</f>
        <v/>
      </c>
      <c r="L961">
        <f>'DATA DASH'!L961</f>
        <v/>
      </c>
      <c r="M961">
        <f>'DATA DASH'!M961</f>
        <v/>
      </c>
    </row>
    <row r="962">
      <c r="A962">
        <f>'DATA DASH'!A962</f>
        <v/>
      </c>
      <c r="B962">
        <f>'DATA DASH'!B962</f>
        <v/>
      </c>
      <c r="C962">
        <f>'DATA DASH'!C962</f>
        <v/>
      </c>
      <c r="D962">
        <f>'DATA DASH'!D962</f>
        <v/>
      </c>
      <c r="E962">
        <f>'DATA DASH'!E962</f>
        <v/>
      </c>
      <c r="F962">
        <f>'DATA DASH'!F962</f>
        <v/>
      </c>
      <c r="G962">
        <f>'DATA DASH'!G962</f>
        <v/>
      </c>
      <c r="H962">
        <f>'DATA DASH'!H962</f>
        <v/>
      </c>
      <c r="I962">
        <f>'DATA DASH'!I962</f>
        <v/>
      </c>
      <c r="J962">
        <f>'DATA DASH'!J962</f>
        <v/>
      </c>
      <c r="K962">
        <f>'DATA DASH'!K962</f>
        <v/>
      </c>
      <c r="L962">
        <f>'DATA DASH'!L962</f>
        <v/>
      </c>
      <c r="M962">
        <f>'DATA DASH'!M962</f>
        <v/>
      </c>
    </row>
    <row r="963">
      <c r="A963">
        <f>'DATA DASH'!A963</f>
        <v/>
      </c>
      <c r="B963">
        <f>'DATA DASH'!B963</f>
        <v/>
      </c>
      <c r="C963">
        <f>'DATA DASH'!C963</f>
        <v/>
      </c>
      <c r="D963">
        <f>'DATA DASH'!D963</f>
        <v/>
      </c>
      <c r="E963">
        <f>'DATA DASH'!E963</f>
        <v/>
      </c>
      <c r="F963">
        <f>'DATA DASH'!F963</f>
        <v/>
      </c>
      <c r="G963">
        <f>'DATA DASH'!G963</f>
        <v/>
      </c>
      <c r="H963">
        <f>'DATA DASH'!H963</f>
        <v/>
      </c>
      <c r="I963">
        <f>'DATA DASH'!I963</f>
        <v/>
      </c>
      <c r="J963">
        <f>'DATA DASH'!J963</f>
        <v/>
      </c>
      <c r="K963">
        <f>'DATA DASH'!K963</f>
        <v/>
      </c>
      <c r="L963">
        <f>'DATA DASH'!L963</f>
        <v/>
      </c>
      <c r="M963">
        <f>'DATA DASH'!M963</f>
        <v/>
      </c>
    </row>
    <row r="964">
      <c r="A964">
        <f>'DATA DASH'!A964</f>
        <v/>
      </c>
      <c r="B964">
        <f>'DATA DASH'!B964</f>
        <v/>
      </c>
      <c r="C964">
        <f>'DATA DASH'!C964</f>
        <v/>
      </c>
      <c r="D964">
        <f>'DATA DASH'!D964</f>
        <v/>
      </c>
      <c r="E964">
        <f>'DATA DASH'!E964</f>
        <v/>
      </c>
      <c r="F964">
        <f>'DATA DASH'!F964</f>
        <v/>
      </c>
      <c r="G964">
        <f>'DATA DASH'!G964</f>
        <v/>
      </c>
      <c r="H964">
        <f>'DATA DASH'!H964</f>
        <v/>
      </c>
      <c r="I964">
        <f>'DATA DASH'!I964</f>
        <v/>
      </c>
      <c r="J964">
        <f>'DATA DASH'!J964</f>
        <v/>
      </c>
      <c r="K964">
        <f>'DATA DASH'!K964</f>
        <v/>
      </c>
      <c r="L964">
        <f>'DATA DASH'!L964</f>
        <v/>
      </c>
      <c r="M964">
        <f>'DATA DASH'!M964</f>
        <v/>
      </c>
    </row>
    <row r="965">
      <c r="A965">
        <f>'DATA DASH'!A965</f>
        <v/>
      </c>
      <c r="B965">
        <f>'DATA DASH'!B965</f>
        <v/>
      </c>
      <c r="C965">
        <f>'DATA DASH'!C965</f>
        <v/>
      </c>
      <c r="D965">
        <f>'DATA DASH'!D965</f>
        <v/>
      </c>
      <c r="E965">
        <f>'DATA DASH'!E965</f>
        <v/>
      </c>
      <c r="F965">
        <f>'DATA DASH'!F965</f>
        <v/>
      </c>
      <c r="G965">
        <f>'DATA DASH'!G965</f>
        <v/>
      </c>
      <c r="H965">
        <f>'DATA DASH'!H965</f>
        <v/>
      </c>
      <c r="I965">
        <f>'DATA DASH'!I965</f>
        <v/>
      </c>
      <c r="J965">
        <f>'DATA DASH'!J965</f>
        <v/>
      </c>
      <c r="K965">
        <f>'DATA DASH'!K965</f>
        <v/>
      </c>
      <c r="L965">
        <f>'DATA DASH'!L965</f>
        <v/>
      </c>
      <c r="M965">
        <f>'DATA DASH'!M965</f>
        <v/>
      </c>
    </row>
    <row r="966">
      <c r="A966">
        <f>'DATA DASH'!A966</f>
        <v/>
      </c>
      <c r="B966">
        <f>'DATA DASH'!B966</f>
        <v/>
      </c>
      <c r="C966">
        <f>'DATA DASH'!C966</f>
        <v/>
      </c>
      <c r="D966">
        <f>'DATA DASH'!D966</f>
        <v/>
      </c>
      <c r="E966">
        <f>'DATA DASH'!E966</f>
        <v/>
      </c>
      <c r="F966">
        <f>'DATA DASH'!F966</f>
        <v/>
      </c>
      <c r="G966">
        <f>'DATA DASH'!G966</f>
        <v/>
      </c>
      <c r="H966">
        <f>'DATA DASH'!H966</f>
        <v/>
      </c>
      <c r="I966">
        <f>'DATA DASH'!I966</f>
        <v/>
      </c>
      <c r="J966">
        <f>'DATA DASH'!J966</f>
        <v/>
      </c>
      <c r="K966">
        <f>'DATA DASH'!K966</f>
        <v/>
      </c>
      <c r="L966">
        <f>'DATA DASH'!L966</f>
        <v/>
      </c>
      <c r="M966">
        <f>'DATA DASH'!M966</f>
        <v/>
      </c>
    </row>
    <row r="967">
      <c r="A967">
        <f>'DATA DASH'!A967</f>
        <v/>
      </c>
      <c r="B967">
        <f>'DATA DASH'!B967</f>
        <v/>
      </c>
      <c r="C967">
        <f>'DATA DASH'!C967</f>
        <v/>
      </c>
      <c r="D967">
        <f>'DATA DASH'!D967</f>
        <v/>
      </c>
      <c r="E967">
        <f>'DATA DASH'!E967</f>
        <v/>
      </c>
      <c r="F967">
        <f>'DATA DASH'!F967</f>
        <v/>
      </c>
      <c r="G967">
        <f>'DATA DASH'!G967</f>
        <v/>
      </c>
      <c r="H967">
        <f>'DATA DASH'!H967</f>
        <v/>
      </c>
      <c r="I967">
        <f>'DATA DASH'!I967</f>
        <v/>
      </c>
      <c r="J967">
        <f>'DATA DASH'!J967</f>
        <v/>
      </c>
      <c r="K967">
        <f>'DATA DASH'!K967</f>
        <v/>
      </c>
      <c r="L967">
        <f>'DATA DASH'!L967</f>
        <v/>
      </c>
      <c r="M967">
        <f>'DATA DASH'!M967</f>
        <v/>
      </c>
    </row>
    <row r="968">
      <c r="A968">
        <f>'DATA DASH'!A968</f>
        <v/>
      </c>
      <c r="B968">
        <f>'DATA DASH'!B968</f>
        <v/>
      </c>
      <c r="C968">
        <f>'DATA DASH'!C968</f>
        <v/>
      </c>
      <c r="D968">
        <f>'DATA DASH'!D968</f>
        <v/>
      </c>
      <c r="E968">
        <f>'DATA DASH'!E968</f>
        <v/>
      </c>
      <c r="F968">
        <f>'DATA DASH'!F968</f>
        <v/>
      </c>
      <c r="G968">
        <f>'DATA DASH'!G968</f>
        <v/>
      </c>
      <c r="H968">
        <f>'DATA DASH'!H968</f>
        <v/>
      </c>
      <c r="I968">
        <f>'DATA DASH'!I968</f>
        <v/>
      </c>
      <c r="J968">
        <f>'DATA DASH'!J968</f>
        <v/>
      </c>
      <c r="K968">
        <f>'DATA DASH'!K968</f>
        <v/>
      </c>
      <c r="L968">
        <f>'DATA DASH'!L968</f>
        <v/>
      </c>
      <c r="M968">
        <f>'DATA DASH'!M968</f>
        <v/>
      </c>
    </row>
    <row r="969">
      <c r="A969">
        <f>'DATA DASH'!A969</f>
        <v/>
      </c>
      <c r="B969">
        <f>'DATA DASH'!B969</f>
        <v/>
      </c>
      <c r="C969">
        <f>'DATA DASH'!C969</f>
        <v/>
      </c>
      <c r="D969">
        <f>'DATA DASH'!D969</f>
        <v/>
      </c>
      <c r="E969">
        <f>'DATA DASH'!E969</f>
        <v/>
      </c>
      <c r="F969">
        <f>'DATA DASH'!F969</f>
        <v/>
      </c>
      <c r="G969">
        <f>'DATA DASH'!G969</f>
        <v/>
      </c>
      <c r="H969">
        <f>'DATA DASH'!H969</f>
        <v/>
      </c>
      <c r="I969">
        <f>'DATA DASH'!I969</f>
        <v/>
      </c>
      <c r="J969">
        <f>'DATA DASH'!J969</f>
        <v/>
      </c>
      <c r="K969">
        <f>'DATA DASH'!K969</f>
        <v/>
      </c>
      <c r="L969">
        <f>'DATA DASH'!L969</f>
        <v/>
      </c>
      <c r="M969">
        <f>'DATA DASH'!M969</f>
        <v/>
      </c>
    </row>
    <row r="970">
      <c r="A970">
        <f>'DATA DASH'!A970</f>
        <v/>
      </c>
      <c r="B970">
        <f>'DATA DASH'!B970</f>
        <v/>
      </c>
      <c r="C970">
        <f>'DATA DASH'!C970</f>
        <v/>
      </c>
      <c r="D970">
        <f>'DATA DASH'!D970</f>
        <v/>
      </c>
      <c r="E970">
        <f>'DATA DASH'!E970</f>
        <v/>
      </c>
      <c r="F970">
        <f>'DATA DASH'!F970</f>
        <v/>
      </c>
      <c r="G970">
        <f>'DATA DASH'!G970</f>
        <v/>
      </c>
      <c r="H970">
        <f>'DATA DASH'!H970</f>
        <v/>
      </c>
      <c r="I970">
        <f>'DATA DASH'!I970</f>
        <v/>
      </c>
      <c r="J970">
        <f>'DATA DASH'!J970</f>
        <v/>
      </c>
      <c r="K970">
        <f>'DATA DASH'!K970</f>
        <v/>
      </c>
      <c r="L970">
        <f>'DATA DASH'!L970</f>
        <v/>
      </c>
      <c r="M970">
        <f>'DATA DASH'!M970</f>
        <v/>
      </c>
    </row>
    <row r="971">
      <c r="A971">
        <f>'DATA DASH'!A971</f>
        <v/>
      </c>
      <c r="B971">
        <f>'DATA DASH'!B971</f>
        <v/>
      </c>
      <c r="C971">
        <f>'DATA DASH'!C971</f>
        <v/>
      </c>
      <c r="D971">
        <f>'DATA DASH'!D971</f>
        <v/>
      </c>
      <c r="E971">
        <f>'DATA DASH'!E971</f>
        <v/>
      </c>
      <c r="F971">
        <f>'DATA DASH'!F971</f>
        <v/>
      </c>
      <c r="G971">
        <f>'DATA DASH'!G971</f>
        <v/>
      </c>
      <c r="H971">
        <f>'DATA DASH'!H971</f>
        <v/>
      </c>
      <c r="I971">
        <f>'DATA DASH'!I971</f>
        <v/>
      </c>
      <c r="J971">
        <f>'DATA DASH'!J971</f>
        <v/>
      </c>
      <c r="K971">
        <f>'DATA DASH'!K971</f>
        <v/>
      </c>
      <c r="L971">
        <f>'DATA DASH'!L971</f>
        <v/>
      </c>
      <c r="M971">
        <f>'DATA DASH'!M971</f>
        <v/>
      </c>
    </row>
    <row r="972">
      <c r="A972">
        <f>'DATA DASH'!A972</f>
        <v/>
      </c>
      <c r="B972">
        <f>'DATA DASH'!B972</f>
        <v/>
      </c>
      <c r="C972">
        <f>'DATA DASH'!C972</f>
        <v/>
      </c>
      <c r="D972">
        <f>'DATA DASH'!D972</f>
        <v/>
      </c>
      <c r="E972">
        <f>'DATA DASH'!E972</f>
        <v/>
      </c>
      <c r="F972">
        <f>'DATA DASH'!F972</f>
        <v/>
      </c>
      <c r="G972">
        <f>'DATA DASH'!G972</f>
        <v/>
      </c>
      <c r="H972">
        <f>'DATA DASH'!H972</f>
        <v/>
      </c>
      <c r="I972">
        <f>'DATA DASH'!I972</f>
        <v/>
      </c>
      <c r="J972">
        <f>'DATA DASH'!J972</f>
        <v/>
      </c>
      <c r="K972">
        <f>'DATA DASH'!K972</f>
        <v/>
      </c>
      <c r="L972">
        <f>'DATA DASH'!L972</f>
        <v/>
      </c>
      <c r="M972">
        <f>'DATA DASH'!M972</f>
        <v/>
      </c>
    </row>
    <row r="973">
      <c r="A973">
        <f>'DATA DASH'!A973</f>
        <v/>
      </c>
      <c r="B973">
        <f>'DATA DASH'!B973</f>
        <v/>
      </c>
      <c r="C973">
        <f>'DATA DASH'!C973</f>
        <v/>
      </c>
      <c r="D973">
        <f>'DATA DASH'!D973</f>
        <v/>
      </c>
      <c r="E973">
        <f>'DATA DASH'!E973</f>
        <v/>
      </c>
      <c r="F973">
        <f>'DATA DASH'!F973</f>
        <v/>
      </c>
      <c r="G973">
        <f>'DATA DASH'!G973</f>
        <v/>
      </c>
      <c r="H973">
        <f>'DATA DASH'!H973</f>
        <v/>
      </c>
      <c r="I973">
        <f>'DATA DASH'!I973</f>
        <v/>
      </c>
      <c r="J973">
        <f>'DATA DASH'!J973</f>
        <v/>
      </c>
      <c r="K973">
        <f>'DATA DASH'!K973</f>
        <v/>
      </c>
      <c r="L973">
        <f>'DATA DASH'!L973</f>
        <v/>
      </c>
      <c r="M973">
        <f>'DATA DASH'!M973</f>
        <v/>
      </c>
    </row>
    <row r="974">
      <c r="A974">
        <f>'DATA DASH'!A974</f>
        <v/>
      </c>
      <c r="B974">
        <f>'DATA DASH'!B974</f>
        <v/>
      </c>
      <c r="C974">
        <f>'DATA DASH'!C974</f>
        <v/>
      </c>
      <c r="D974">
        <f>'DATA DASH'!D974</f>
        <v/>
      </c>
      <c r="E974">
        <f>'DATA DASH'!E974</f>
        <v/>
      </c>
      <c r="F974">
        <f>'DATA DASH'!F974</f>
        <v/>
      </c>
      <c r="G974">
        <f>'DATA DASH'!G974</f>
        <v/>
      </c>
      <c r="H974">
        <f>'DATA DASH'!H974</f>
        <v/>
      </c>
      <c r="I974">
        <f>'DATA DASH'!I974</f>
        <v/>
      </c>
      <c r="J974">
        <f>'DATA DASH'!J974</f>
        <v/>
      </c>
      <c r="K974">
        <f>'DATA DASH'!K974</f>
        <v/>
      </c>
      <c r="L974">
        <f>'DATA DASH'!L974</f>
        <v/>
      </c>
      <c r="M974">
        <f>'DATA DASH'!M974</f>
        <v/>
      </c>
    </row>
    <row r="975">
      <c r="A975">
        <f>'DATA DASH'!A975</f>
        <v/>
      </c>
      <c r="B975">
        <f>'DATA DASH'!B975</f>
        <v/>
      </c>
      <c r="C975">
        <f>'DATA DASH'!C975</f>
        <v/>
      </c>
      <c r="D975">
        <f>'DATA DASH'!D975</f>
        <v/>
      </c>
      <c r="E975">
        <f>'DATA DASH'!E975</f>
        <v/>
      </c>
      <c r="F975">
        <f>'DATA DASH'!F975</f>
        <v/>
      </c>
      <c r="G975">
        <f>'DATA DASH'!G975</f>
        <v/>
      </c>
      <c r="H975">
        <f>'DATA DASH'!H975</f>
        <v/>
      </c>
      <c r="I975">
        <f>'DATA DASH'!I975</f>
        <v/>
      </c>
      <c r="J975">
        <f>'DATA DASH'!J975</f>
        <v/>
      </c>
      <c r="K975">
        <f>'DATA DASH'!K975</f>
        <v/>
      </c>
      <c r="L975">
        <f>'DATA DASH'!L975</f>
        <v/>
      </c>
      <c r="M975">
        <f>'DATA DASH'!M975</f>
        <v/>
      </c>
    </row>
    <row r="976">
      <c r="A976">
        <f>'DATA DASH'!A976</f>
        <v/>
      </c>
      <c r="B976">
        <f>'DATA DASH'!B976</f>
        <v/>
      </c>
      <c r="C976">
        <f>'DATA DASH'!C976</f>
        <v/>
      </c>
      <c r="D976">
        <f>'DATA DASH'!D976</f>
        <v/>
      </c>
      <c r="E976">
        <f>'DATA DASH'!E976</f>
        <v/>
      </c>
      <c r="F976">
        <f>'DATA DASH'!F976</f>
        <v/>
      </c>
      <c r="G976">
        <f>'DATA DASH'!G976</f>
        <v/>
      </c>
      <c r="H976">
        <f>'DATA DASH'!H976</f>
        <v/>
      </c>
      <c r="I976">
        <f>'DATA DASH'!I976</f>
        <v/>
      </c>
      <c r="J976">
        <f>'DATA DASH'!J976</f>
        <v/>
      </c>
      <c r="K976">
        <f>'DATA DASH'!K976</f>
        <v/>
      </c>
      <c r="L976">
        <f>'DATA DASH'!L976</f>
        <v/>
      </c>
      <c r="M976">
        <f>'DATA DASH'!M976</f>
        <v/>
      </c>
    </row>
    <row r="977">
      <c r="A977">
        <f>'DATA DASH'!A977</f>
        <v/>
      </c>
      <c r="B977">
        <f>'DATA DASH'!B977</f>
        <v/>
      </c>
      <c r="C977">
        <f>'DATA DASH'!C977</f>
        <v/>
      </c>
      <c r="D977">
        <f>'DATA DASH'!D977</f>
        <v/>
      </c>
      <c r="E977">
        <f>'DATA DASH'!E977</f>
        <v/>
      </c>
      <c r="F977">
        <f>'DATA DASH'!F977</f>
        <v/>
      </c>
      <c r="G977">
        <f>'DATA DASH'!G977</f>
        <v/>
      </c>
      <c r="H977">
        <f>'DATA DASH'!H977</f>
        <v/>
      </c>
      <c r="I977">
        <f>'DATA DASH'!I977</f>
        <v/>
      </c>
      <c r="J977">
        <f>'DATA DASH'!J977</f>
        <v/>
      </c>
      <c r="K977">
        <f>'DATA DASH'!K977</f>
        <v/>
      </c>
      <c r="L977">
        <f>'DATA DASH'!L977</f>
        <v/>
      </c>
      <c r="M977">
        <f>'DATA DASH'!M977</f>
        <v/>
      </c>
    </row>
    <row r="978">
      <c r="A978">
        <f>'DATA DASH'!A978</f>
        <v/>
      </c>
      <c r="B978">
        <f>'DATA DASH'!B978</f>
        <v/>
      </c>
      <c r="C978">
        <f>'DATA DASH'!C978</f>
        <v/>
      </c>
      <c r="D978">
        <f>'DATA DASH'!D978</f>
        <v/>
      </c>
      <c r="E978">
        <f>'DATA DASH'!E978</f>
        <v/>
      </c>
      <c r="F978">
        <f>'DATA DASH'!F978</f>
        <v/>
      </c>
      <c r="G978">
        <f>'DATA DASH'!G978</f>
        <v/>
      </c>
      <c r="H978">
        <f>'DATA DASH'!H978</f>
        <v/>
      </c>
      <c r="I978">
        <f>'DATA DASH'!I978</f>
        <v/>
      </c>
      <c r="J978">
        <f>'DATA DASH'!J978</f>
        <v/>
      </c>
      <c r="K978">
        <f>'DATA DASH'!K978</f>
        <v/>
      </c>
      <c r="L978">
        <f>'DATA DASH'!L978</f>
        <v/>
      </c>
      <c r="M978">
        <f>'DATA DASH'!M978</f>
        <v/>
      </c>
    </row>
    <row r="979">
      <c r="A979">
        <f>'DATA DASH'!A979</f>
        <v/>
      </c>
      <c r="B979">
        <f>'DATA DASH'!B979</f>
        <v/>
      </c>
      <c r="C979">
        <f>'DATA DASH'!C979</f>
        <v/>
      </c>
      <c r="D979">
        <f>'DATA DASH'!D979</f>
        <v/>
      </c>
      <c r="E979">
        <f>'DATA DASH'!E979</f>
        <v/>
      </c>
      <c r="F979">
        <f>'DATA DASH'!F979</f>
        <v/>
      </c>
      <c r="G979">
        <f>'DATA DASH'!G979</f>
        <v/>
      </c>
      <c r="H979">
        <f>'DATA DASH'!H979</f>
        <v/>
      </c>
      <c r="I979">
        <f>'DATA DASH'!I979</f>
        <v/>
      </c>
      <c r="J979">
        <f>'DATA DASH'!J979</f>
        <v/>
      </c>
      <c r="K979">
        <f>'DATA DASH'!K979</f>
        <v/>
      </c>
      <c r="L979">
        <f>'DATA DASH'!L979</f>
        <v/>
      </c>
      <c r="M979">
        <f>'DATA DASH'!M979</f>
        <v/>
      </c>
    </row>
    <row r="980">
      <c r="A980">
        <f>'DATA DASH'!A980</f>
        <v/>
      </c>
      <c r="B980">
        <f>'DATA DASH'!B980</f>
        <v/>
      </c>
      <c r="C980">
        <f>'DATA DASH'!C980</f>
        <v/>
      </c>
      <c r="D980">
        <f>'DATA DASH'!D980</f>
        <v/>
      </c>
      <c r="E980">
        <f>'DATA DASH'!E980</f>
        <v/>
      </c>
      <c r="F980">
        <f>'DATA DASH'!F980</f>
        <v/>
      </c>
      <c r="G980">
        <f>'DATA DASH'!G980</f>
        <v/>
      </c>
      <c r="H980">
        <f>'DATA DASH'!H980</f>
        <v/>
      </c>
      <c r="I980">
        <f>'DATA DASH'!I980</f>
        <v/>
      </c>
      <c r="J980">
        <f>'DATA DASH'!J980</f>
        <v/>
      </c>
      <c r="K980">
        <f>'DATA DASH'!K980</f>
        <v/>
      </c>
      <c r="L980">
        <f>'DATA DASH'!L980</f>
        <v/>
      </c>
      <c r="M980">
        <f>'DATA DASH'!M980</f>
        <v/>
      </c>
    </row>
    <row r="981">
      <c r="A981">
        <f>'DATA DASH'!A981</f>
        <v/>
      </c>
      <c r="B981">
        <f>'DATA DASH'!B981</f>
        <v/>
      </c>
      <c r="C981">
        <f>'DATA DASH'!C981</f>
        <v/>
      </c>
      <c r="D981">
        <f>'DATA DASH'!D981</f>
        <v/>
      </c>
      <c r="E981">
        <f>'DATA DASH'!E981</f>
        <v/>
      </c>
      <c r="F981">
        <f>'DATA DASH'!F981</f>
        <v/>
      </c>
      <c r="G981">
        <f>'DATA DASH'!G981</f>
        <v/>
      </c>
      <c r="H981">
        <f>'DATA DASH'!H981</f>
        <v/>
      </c>
      <c r="I981">
        <f>'DATA DASH'!I981</f>
        <v/>
      </c>
      <c r="J981">
        <f>'DATA DASH'!J981</f>
        <v/>
      </c>
      <c r="K981">
        <f>'DATA DASH'!K981</f>
        <v/>
      </c>
      <c r="L981">
        <f>'DATA DASH'!L981</f>
        <v/>
      </c>
      <c r="M981">
        <f>'DATA DASH'!M981</f>
        <v/>
      </c>
    </row>
    <row r="982">
      <c r="A982">
        <f>'DATA DASH'!A982</f>
        <v/>
      </c>
      <c r="B982">
        <f>'DATA DASH'!B982</f>
        <v/>
      </c>
      <c r="C982">
        <f>'DATA DASH'!C982</f>
        <v/>
      </c>
      <c r="D982">
        <f>'DATA DASH'!D982</f>
        <v/>
      </c>
      <c r="E982">
        <f>'DATA DASH'!E982</f>
        <v/>
      </c>
      <c r="F982">
        <f>'DATA DASH'!F982</f>
        <v/>
      </c>
      <c r="G982">
        <f>'DATA DASH'!G982</f>
        <v/>
      </c>
      <c r="H982">
        <f>'DATA DASH'!H982</f>
        <v/>
      </c>
      <c r="I982">
        <f>'DATA DASH'!I982</f>
        <v/>
      </c>
      <c r="J982">
        <f>'DATA DASH'!J982</f>
        <v/>
      </c>
      <c r="K982">
        <f>'DATA DASH'!K982</f>
        <v/>
      </c>
      <c r="L982">
        <f>'DATA DASH'!L982</f>
        <v/>
      </c>
      <c r="M982">
        <f>'DATA DASH'!M982</f>
        <v/>
      </c>
    </row>
    <row r="983">
      <c r="A983">
        <f>'DATA DASH'!A983</f>
        <v/>
      </c>
      <c r="B983">
        <f>'DATA DASH'!B983</f>
        <v/>
      </c>
      <c r="C983">
        <f>'DATA DASH'!C983</f>
        <v/>
      </c>
      <c r="D983">
        <f>'DATA DASH'!D983</f>
        <v/>
      </c>
      <c r="E983">
        <f>'DATA DASH'!E983</f>
        <v/>
      </c>
      <c r="F983">
        <f>'DATA DASH'!F983</f>
        <v/>
      </c>
      <c r="G983">
        <f>'DATA DASH'!G983</f>
        <v/>
      </c>
      <c r="H983">
        <f>'DATA DASH'!H983</f>
        <v/>
      </c>
      <c r="I983">
        <f>'DATA DASH'!I983</f>
        <v/>
      </c>
      <c r="J983">
        <f>'DATA DASH'!J983</f>
        <v/>
      </c>
      <c r="K983">
        <f>'DATA DASH'!K983</f>
        <v/>
      </c>
      <c r="L983">
        <f>'DATA DASH'!L983</f>
        <v/>
      </c>
      <c r="M983">
        <f>'DATA DASH'!M983</f>
        <v/>
      </c>
    </row>
    <row r="984">
      <c r="A984">
        <f>'DATA DASH'!A984</f>
        <v/>
      </c>
      <c r="B984">
        <f>'DATA DASH'!B984</f>
        <v/>
      </c>
      <c r="C984">
        <f>'DATA DASH'!C984</f>
        <v/>
      </c>
      <c r="D984">
        <f>'DATA DASH'!D984</f>
        <v/>
      </c>
      <c r="E984">
        <f>'DATA DASH'!E984</f>
        <v/>
      </c>
      <c r="F984">
        <f>'DATA DASH'!F984</f>
        <v/>
      </c>
      <c r="G984">
        <f>'DATA DASH'!G984</f>
        <v/>
      </c>
      <c r="H984">
        <f>'DATA DASH'!H984</f>
        <v/>
      </c>
      <c r="I984">
        <f>'DATA DASH'!I984</f>
        <v/>
      </c>
      <c r="J984">
        <f>'DATA DASH'!J984</f>
        <v/>
      </c>
      <c r="K984">
        <f>'DATA DASH'!K984</f>
        <v/>
      </c>
      <c r="L984">
        <f>'DATA DASH'!L984</f>
        <v/>
      </c>
      <c r="M984">
        <f>'DATA DASH'!M984</f>
        <v/>
      </c>
    </row>
    <row r="985">
      <c r="A985">
        <f>'DATA DASH'!A985</f>
        <v/>
      </c>
      <c r="B985">
        <f>'DATA DASH'!B985</f>
        <v/>
      </c>
      <c r="C985">
        <f>'DATA DASH'!C985</f>
        <v/>
      </c>
      <c r="D985">
        <f>'DATA DASH'!D985</f>
        <v/>
      </c>
      <c r="E985">
        <f>'DATA DASH'!E985</f>
        <v/>
      </c>
      <c r="F985">
        <f>'DATA DASH'!F985</f>
        <v/>
      </c>
      <c r="G985">
        <f>'DATA DASH'!G985</f>
        <v/>
      </c>
      <c r="H985">
        <f>'DATA DASH'!H985</f>
        <v/>
      </c>
      <c r="I985">
        <f>'DATA DASH'!I985</f>
        <v/>
      </c>
      <c r="J985">
        <f>'DATA DASH'!J985</f>
        <v/>
      </c>
      <c r="K985">
        <f>'DATA DASH'!K985</f>
        <v/>
      </c>
      <c r="L985">
        <f>'DATA DASH'!L985</f>
        <v/>
      </c>
      <c r="M985">
        <f>'DATA DASH'!M985</f>
        <v/>
      </c>
    </row>
    <row r="986">
      <c r="A986">
        <f>'DATA DASH'!A986</f>
        <v/>
      </c>
      <c r="B986">
        <f>'DATA DASH'!B986</f>
        <v/>
      </c>
      <c r="C986">
        <f>'DATA DASH'!C986</f>
        <v/>
      </c>
      <c r="D986">
        <f>'DATA DASH'!D986</f>
        <v/>
      </c>
      <c r="E986">
        <f>'DATA DASH'!E986</f>
        <v/>
      </c>
      <c r="F986">
        <f>'DATA DASH'!F986</f>
        <v/>
      </c>
      <c r="G986">
        <f>'DATA DASH'!G986</f>
        <v/>
      </c>
      <c r="H986">
        <f>'DATA DASH'!H986</f>
        <v/>
      </c>
      <c r="I986">
        <f>'DATA DASH'!I986</f>
        <v/>
      </c>
      <c r="J986">
        <f>'DATA DASH'!J986</f>
        <v/>
      </c>
      <c r="K986">
        <f>'DATA DASH'!K986</f>
        <v/>
      </c>
      <c r="L986">
        <f>'DATA DASH'!L986</f>
        <v/>
      </c>
      <c r="M986">
        <f>'DATA DASH'!M986</f>
        <v/>
      </c>
    </row>
    <row r="987">
      <c r="A987">
        <f>'DATA DASH'!A987</f>
        <v/>
      </c>
      <c r="B987">
        <f>'DATA DASH'!B987</f>
        <v/>
      </c>
      <c r="C987">
        <f>'DATA DASH'!C987</f>
        <v/>
      </c>
      <c r="D987">
        <f>'DATA DASH'!D987</f>
        <v/>
      </c>
      <c r="E987">
        <f>'DATA DASH'!E987</f>
        <v/>
      </c>
      <c r="F987">
        <f>'DATA DASH'!F987</f>
        <v/>
      </c>
      <c r="G987">
        <f>'DATA DASH'!G987</f>
        <v/>
      </c>
      <c r="H987">
        <f>'DATA DASH'!H987</f>
        <v/>
      </c>
      <c r="I987">
        <f>'DATA DASH'!I987</f>
        <v/>
      </c>
      <c r="J987">
        <f>'DATA DASH'!J987</f>
        <v/>
      </c>
      <c r="K987">
        <f>'DATA DASH'!K987</f>
        <v/>
      </c>
      <c r="L987">
        <f>'DATA DASH'!L987</f>
        <v/>
      </c>
      <c r="M987">
        <f>'DATA DASH'!M987</f>
        <v/>
      </c>
    </row>
    <row r="988">
      <c r="A988">
        <f>'DATA DASH'!A988</f>
        <v/>
      </c>
      <c r="B988">
        <f>'DATA DASH'!B988</f>
        <v/>
      </c>
      <c r="C988">
        <f>'DATA DASH'!C988</f>
        <v/>
      </c>
      <c r="D988">
        <f>'DATA DASH'!D988</f>
        <v/>
      </c>
      <c r="E988">
        <f>'DATA DASH'!E988</f>
        <v/>
      </c>
      <c r="F988">
        <f>'DATA DASH'!F988</f>
        <v/>
      </c>
      <c r="G988">
        <f>'DATA DASH'!G988</f>
        <v/>
      </c>
      <c r="H988">
        <f>'DATA DASH'!H988</f>
        <v/>
      </c>
      <c r="I988">
        <f>'DATA DASH'!I988</f>
        <v/>
      </c>
      <c r="J988">
        <f>'DATA DASH'!J988</f>
        <v/>
      </c>
      <c r="K988">
        <f>'DATA DASH'!K988</f>
        <v/>
      </c>
      <c r="L988">
        <f>'DATA DASH'!L988</f>
        <v/>
      </c>
      <c r="M988">
        <f>'DATA DASH'!M988</f>
        <v/>
      </c>
    </row>
    <row r="989">
      <c r="A989">
        <f>'DATA DASH'!A989</f>
        <v/>
      </c>
      <c r="B989">
        <f>'DATA DASH'!B989</f>
        <v/>
      </c>
      <c r="C989">
        <f>'DATA DASH'!C989</f>
        <v/>
      </c>
      <c r="D989">
        <f>'DATA DASH'!D989</f>
        <v/>
      </c>
      <c r="E989">
        <f>'DATA DASH'!E989</f>
        <v/>
      </c>
      <c r="F989">
        <f>'DATA DASH'!F989</f>
        <v/>
      </c>
      <c r="G989">
        <f>'DATA DASH'!G989</f>
        <v/>
      </c>
      <c r="H989">
        <f>'DATA DASH'!H989</f>
        <v/>
      </c>
      <c r="I989">
        <f>'DATA DASH'!I989</f>
        <v/>
      </c>
      <c r="J989">
        <f>'DATA DASH'!J989</f>
        <v/>
      </c>
      <c r="K989">
        <f>'DATA DASH'!K989</f>
        <v/>
      </c>
      <c r="L989">
        <f>'DATA DASH'!L989</f>
        <v/>
      </c>
      <c r="M989">
        <f>'DATA DASH'!M989</f>
        <v/>
      </c>
    </row>
    <row r="990">
      <c r="A990">
        <f>'DATA DASH'!A990</f>
        <v/>
      </c>
      <c r="B990">
        <f>'DATA DASH'!B990</f>
        <v/>
      </c>
      <c r="C990">
        <f>'DATA DASH'!C990</f>
        <v/>
      </c>
      <c r="D990">
        <f>'DATA DASH'!D990</f>
        <v/>
      </c>
      <c r="E990">
        <f>'DATA DASH'!E990</f>
        <v/>
      </c>
      <c r="F990">
        <f>'DATA DASH'!F990</f>
        <v/>
      </c>
      <c r="G990">
        <f>'DATA DASH'!G990</f>
        <v/>
      </c>
      <c r="H990">
        <f>'DATA DASH'!H990</f>
        <v/>
      </c>
      <c r="I990">
        <f>'DATA DASH'!I990</f>
        <v/>
      </c>
      <c r="J990">
        <f>'DATA DASH'!J990</f>
        <v/>
      </c>
      <c r="K990">
        <f>'DATA DASH'!K990</f>
        <v/>
      </c>
      <c r="L990">
        <f>'DATA DASH'!L990</f>
        <v/>
      </c>
      <c r="M990">
        <f>'DATA DASH'!M990</f>
        <v/>
      </c>
    </row>
    <row r="991">
      <c r="A991">
        <f>'DATA DASH'!A991</f>
        <v/>
      </c>
      <c r="B991">
        <f>'DATA DASH'!B991</f>
        <v/>
      </c>
      <c r="C991">
        <f>'DATA DASH'!C991</f>
        <v/>
      </c>
      <c r="D991">
        <f>'DATA DASH'!D991</f>
        <v/>
      </c>
      <c r="E991">
        <f>'DATA DASH'!E991</f>
        <v/>
      </c>
      <c r="F991">
        <f>'DATA DASH'!F991</f>
        <v/>
      </c>
      <c r="G991">
        <f>'DATA DASH'!G991</f>
        <v/>
      </c>
      <c r="H991">
        <f>'DATA DASH'!H991</f>
        <v/>
      </c>
      <c r="I991">
        <f>'DATA DASH'!I991</f>
        <v/>
      </c>
      <c r="J991">
        <f>'DATA DASH'!J991</f>
        <v/>
      </c>
      <c r="K991">
        <f>'DATA DASH'!K991</f>
        <v/>
      </c>
      <c r="L991">
        <f>'DATA DASH'!L991</f>
        <v/>
      </c>
      <c r="M991">
        <f>'DATA DASH'!M991</f>
        <v/>
      </c>
    </row>
    <row r="992">
      <c r="A992">
        <f>'DATA DASH'!A992</f>
        <v/>
      </c>
      <c r="B992">
        <f>'DATA DASH'!B992</f>
        <v/>
      </c>
      <c r="C992">
        <f>'DATA DASH'!C992</f>
        <v/>
      </c>
      <c r="D992">
        <f>'DATA DASH'!D992</f>
        <v/>
      </c>
      <c r="E992">
        <f>'DATA DASH'!E992</f>
        <v/>
      </c>
      <c r="F992">
        <f>'DATA DASH'!F992</f>
        <v/>
      </c>
      <c r="G992">
        <f>'DATA DASH'!G992</f>
        <v/>
      </c>
      <c r="H992">
        <f>'DATA DASH'!H992</f>
        <v/>
      </c>
      <c r="I992">
        <f>'DATA DASH'!I992</f>
        <v/>
      </c>
      <c r="J992">
        <f>'DATA DASH'!J992</f>
        <v/>
      </c>
      <c r="K992">
        <f>'DATA DASH'!K992</f>
        <v/>
      </c>
      <c r="L992">
        <f>'DATA DASH'!L992</f>
        <v/>
      </c>
      <c r="M992">
        <f>'DATA DASH'!M992</f>
        <v/>
      </c>
    </row>
    <row r="993">
      <c r="A993">
        <f>'DATA DASH'!A993</f>
        <v/>
      </c>
      <c r="B993">
        <f>'DATA DASH'!B993</f>
        <v/>
      </c>
      <c r="C993">
        <f>'DATA DASH'!C993</f>
        <v/>
      </c>
      <c r="D993">
        <f>'DATA DASH'!D993</f>
        <v/>
      </c>
      <c r="E993">
        <f>'DATA DASH'!E993</f>
        <v/>
      </c>
      <c r="F993">
        <f>'DATA DASH'!F993</f>
        <v/>
      </c>
      <c r="G993">
        <f>'DATA DASH'!G993</f>
        <v/>
      </c>
      <c r="H993">
        <f>'DATA DASH'!H993</f>
        <v/>
      </c>
      <c r="I993">
        <f>'DATA DASH'!I993</f>
        <v/>
      </c>
      <c r="J993">
        <f>'DATA DASH'!J993</f>
        <v/>
      </c>
      <c r="K993">
        <f>'DATA DASH'!K993</f>
        <v/>
      </c>
      <c r="L993">
        <f>'DATA DASH'!L993</f>
        <v/>
      </c>
      <c r="M993">
        <f>'DATA DASH'!M993</f>
        <v/>
      </c>
    </row>
    <row r="994">
      <c r="A994">
        <f>'DATA DASH'!A994</f>
        <v/>
      </c>
      <c r="B994">
        <f>'DATA DASH'!B994</f>
        <v/>
      </c>
      <c r="C994">
        <f>'DATA DASH'!C994</f>
        <v/>
      </c>
      <c r="D994">
        <f>'DATA DASH'!D994</f>
        <v/>
      </c>
      <c r="E994">
        <f>'DATA DASH'!E994</f>
        <v/>
      </c>
      <c r="F994">
        <f>'DATA DASH'!F994</f>
        <v/>
      </c>
      <c r="G994">
        <f>'DATA DASH'!G994</f>
        <v/>
      </c>
      <c r="H994">
        <f>'DATA DASH'!H994</f>
        <v/>
      </c>
      <c r="I994">
        <f>'DATA DASH'!I994</f>
        <v/>
      </c>
      <c r="J994">
        <f>'DATA DASH'!J994</f>
        <v/>
      </c>
      <c r="K994">
        <f>'DATA DASH'!K994</f>
        <v/>
      </c>
      <c r="L994">
        <f>'DATA DASH'!L994</f>
        <v/>
      </c>
      <c r="M994">
        <f>'DATA DASH'!M994</f>
        <v/>
      </c>
    </row>
    <row r="995">
      <c r="A995">
        <f>'DATA DASH'!A995</f>
        <v/>
      </c>
      <c r="B995">
        <f>'DATA DASH'!B995</f>
        <v/>
      </c>
      <c r="C995">
        <f>'DATA DASH'!C995</f>
        <v/>
      </c>
      <c r="D995">
        <f>'DATA DASH'!D995</f>
        <v/>
      </c>
      <c r="E995">
        <f>'DATA DASH'!E995</f>
        <v/>
      </c>
      <c r="F995">
        <f>'DATA DASH'!F995</f>
        <v/>
      </c>
      <c r="G995">
        <f>'DATA DASH'!G995</f>
        <v/>
      </c>
      <c r="H995">
        <f>'DATA DASH'!H995</f>
        <v/>
      </c>
      <c r="I995">
        <f>'DATA DASH'!I995</f>
        <v/>
      </c>
      <c r="J995">
        <f>'DATA DASH'!J995</f>
        <v/>
      </c>
      <c r="K995">
        <f>'DATA DASH'!K995</f>
        <v/>
      </c>
      <c r="L995">
        <f>'DATA DASH'!L995</f>
        <v/>
      </c>
      <c r="M995">
        <f>'DATA DASH'!M995</f>
        <v/>
      </c>
    </row>
    <row r="996">
      <c r="A996">
        <f>'DATA DASH'!A996</f>
        <v/>
      </c>
      <c r="B996">
        <f>'DATA DASH'!B996</f>
        <v/>
      </c>
      <c r="C996">
        <f>'DATA DASH'!C996</f>
        <v/>
      </c>
      <c r="D996">
        <f>'DATA DASH'!D996</f>
        <v/>
      </c>
      <c r="E996">
        <f>'DATA DASH'!E996</f>
        <v/>
      </c>
      <c r="F996">
        <f>'DATA DASH'!F996</f>
        <v/>
      </c>
      <c r="G996">
        <f>'DATA DASH'!G996</f>
        <v/>
      </c>
      <c r="H996">
        <f>'DATA DASH'!H996</f>
        <v/>
      </c>
      <c r="I996">
        <f>'DATA DASH'!I996</f>
        <v/>
      </c>
      <c r="J996">
        <f>'DATA DASH'!J996</f>
        <v/>
      </c>
      <c r="K996">
        <f>'DATA DASH'!K996</f>
        <v/>
      </c>
      <c r="L996">
        <f>'DATA DASH'!L996</f>
        <v/>
      </c>
      <c r="M996">
        <f>'DATA DASH'!M996</f>
        <v/>
      </c>
    </row>
    <row r="997">
      <c r="A997">
        <f>'DATA DASH'!A997</f>
        <v/>
      </c>
      <c r="B997">
        <f>'DATA DASH'!B997</f>
        <v/>
      </c>
      <c r="C997">
        <f>'DATA DASH'!C997</f>
        <v/>
      </c>
      <c r="D997">
        <f>'DATA DASH'!D997</f>
        <v/>
      </c>
      <c r="E997">
        <f>'DATA DASH'!E997</f>
        <v/>
      </c>
      <c r="F997">
        <f>'DATA DASH'!F997</f>
        <v/>
      </c>
      <c r="G997">
        <f>'DATA DASH'!G997</f>
        <v/>
      </c>
      <c r="H997">
        <f>'DATA DASH'!H997</f>
        <v/>
      </c>
      <c r="I997">
        <f>'DATA DASH'!I997</f>
        <v/>
      </c>
      <c r="J997">
        <f>'DATA DASH'!J997</f>
        <v/>
      </c>
      <c r="K997">
        <f>'DATA DASH'!K997</f>
        <v/>
      </c>
      <c r="L997">
        <f>'DATA DASH'!L997</f>
        <v/>
      </c>
      <c r="M997">
        <f>'DATA DASH'!M997</f>
        <v/>
      </c>
    </row>
    <row r="998">
      <c r="A998">
        <f>'DATA DASH'!A998</f>
        <v/>
      </c>
      <c r="B998">
        <f>'DATA DASH'!B998</f>
        <v/>
      </c>
      <c r="C998">
        <f>'DATA DASH'!C998</f>
        <v/>
      </c>
      <c r="D998">
        <f>'DATA DASH'!D998</f>
        <v/>
      </c>
      <c r="E998">
        <f>'DATA DASH'!E998</f>
        <v/>
      </c>
      <c r="F998">
        <f>'DATA DASH'!F998</f>
        <v/>
      </c>
      <c r="G998">
        <f>'DATA DASH'!G998</f>
        <v/>
      </c>
      <c r="H998">
        <f>'DATA DASH'!H998</f>
        <v/>
      </c>
      <c r="I998">
        <f>'DATA DASH'!I998</f>
        <v/>
      </c>
      <c r="J998">
        <f>'DATA DASH'!J998</f>
        <v/>
      </c>
      <c r="K998">
        <f>'DATA DASH'!K998</f>
        <v/>
      </c>
      <c r="L998">
        <f>'DATA DASH'!L998</f>
        <v/>
      </c>
      <c r="M998">
        <f>'DATA DASH'!M998</f>
        <v/>
      </c>
    </row>
    <row r="999">
      <c r="A999">
        <f>'DATA DASH'!A999</f>
        <v/>
      </c>
      <c r="B999">
        <f>'DATA DASH'!B999</f>
        <v/>
      </c>
      <c r="C999">
        <f>'DATA DASH'!C999</f>
        <v/>
      </c>
      <c r="D999">
        <f>'DATA DASH'!D999</f>
        <v/>
      </c>
      <c r="E999">
        <f>'DATA DASH'!E999</f>
        <v/>
      </c>
      <c r="F999">
        <f>'DATA DASH'!F999</f>
        <v/>
      </c>
      <c r="G999">
        <f>'DATA DASH'!G999</f>
        <v/>
      </c>
      <c r="H999">
        <f>'DATA DASH'!H999</f>
        <v/>
      </c>
      <c r="I999">
        <f>'DATA DASH'!I999</f>
        <v/>
      </c>
      <c r="J999">
        <f>'DATA DASH'!J999</f>
        <v/>
      </c>
      <c r="K999">
        <f>'DATA DASH'!K999</f>
        <v/>
      </c>
      <c r="L999">
        <f>'DATA DASH'!L999</f>
        <v/>
      </c>
      <c r="M999">
        <f>'DATA DASH'!M999</f>
        <v/>
      </c>
    </row>
    <row r="1000">
      <c r="A1000">
        <f>'DATA DASH'!A1000</f>
        <v/>
      </c>
      <c r="B1000">
        <f>'DATA DASH'!B1000</f>
        <v/>
      </c>
      <c r="C1000">
        <f>'DATA DASH'!C1000</f>
        <v/>
      </c>
      <c r="D1000">
        <f>'DATA DASH'!D1000</f>
        <v/>
      </c>
      <c r="E1000">
        <f>'DATA DASH'!E1000</f>
        <v/>
      </c>
      <c r="F1000">
        <f>'DATA DASH'!F1000</f>
        <v/>
      </c>
      <c r="G1000">
        <f>'DATA DASH'!G1000</f>
        <v/>
      </c>
      <c r="H1000">
        <f>'DATA DASH'!H1000</f>
        <v/>
      </c>
      <c r="I1000">
        <f>'DATA DASH'!I1000</f>
        <v/>
      </c>
      <c r="J1000">
        <f>'DATA DASH'!J1000</f>
        <v/>
      </c>
      <c r="K1000">
        <f>'DATA DASH'!K1000</f>
        <v/>
      </c>
      <c r="L1000">
        <f>'DATA DASH'!L1000</f>
        <v/>
      </c>
      <c r="M1000">
        <f>'DATA DASH'!M1000</f>
        <v/>
      </c>
    </row>
    <row r="1001">
      <c r="A1001">
        <f>'DATA DASH'!A1001</f>
        <v/>
      </c>
      <c r="B1001">
        <f>'DATA DASH'!B1001</f>
        <v/>
      </c>
      <c r="C1001">
        <f>'DATA DASH'!C1001</f>
        <v/>
      </c>
      <c r="D1001">
        <f>'DATA DASH'!D1001</f>
        <v/>
      </c>
      <c r="E1001">
        <f>'DATA DASH'!E1001</f>
        <v/>
      </c>
      <c r="F1001">
        <f>'DATA DASH'!F1001</f>
        <v/>
      </c>
      <c r="G1001">
        <f>'DATA DASH'!G1001</f>
        <v/>
      </c>
      <c r="H1001">
        <f>'DATA DASH'!H1001</f>
        <v/>
      </c>
      <c r="I1001">
        <f>'DATA DASH'!I1001</f>
        <v/>
      </c>
      <c r="J1001">
        <f>'DATA DASH'!J1001</f>
        <v/>
      </c>
      <c r="K1001">
        <f>'DATA DASH'!K1001</f>
        <v/>
      </c>
      <c r="L1001">
        <f>'DATA DASH'!L1001</f>
        <v/>
      </c>
      <c r="M1001">
        <f>'DATA DASH'!M1001</f>
        <v/>
      </c>
    </row>
    <row r="1002">
      <c r="A1002">
        <f>'DATA DASH'!A1002</f>
        <v/>
      </c>
      <c r="B1002">
        <f>'DATA DASH'!B1002</f>
        <v/>
      </c>
      <c r="C1002">
        <f>'DATA DASH'!C1002</f>
        <v/>
      </c>
      <c r="D1002">
        <f>'DATA DASH'!D1002</f>
        <v/>
      </c>
      <c r="E1002">
        <f>'DATA DASH'!E1002</f>
        <v/>
      </c>
      <c r="F1002">
        <f>'DATA DASH'!F1002</f>
        <v/>
      </c>
      <c r="G1002">
        <f>'DATA DASH'!G1002</f>
        <v/>
      </c>
      <c r="H1002">
        <f>'DATA DASH'!H1002</f>
        <v/>
      </c>
      <c r="I1002">
        <f>'DATA DASH'!I1002</f>
        <v/>
      </c>
      <c r="J1002">
        <f>'DATA DASH'!J1002</f>
        <v/>
      </c>
      <c r="K1002">
        <f>'DATA DASH'!K1002</f>
        <v/>
      </c>
      <c r="L1002">
        <f>'DATA DASH'!L1002</f>
        <v/>
      </c>
      <c r="M1002">
        <f>'DATA DASH'!M1002</f>
        <v/>
      </c>
    </row>
    <row r="1003">
      <c r="A1003">
        <f>'DATA DASH'!A1003</f>
        <v/>
      </c>
      <c r="B1003">
        <f>'DATA DASH'!B1003</f>
        <v/>
      </c>
      <c r="C1003">
        <f>'DATA DASH'!C1003</f>
        <v/>
      </c>
      <c r="D1003">
        <f>'DATA DASH'!D1003</f>
        <v/>
      </c>
      <c r="E1003">
        <f>'DATA DASH'!E1003</f>
        <v/>
      </c>
      <c r="F1003">
        <f>'DATA DASH'!F1003</f>
        <v/>
      </c>
      <c r="G1003">
        <f>'DATA DASH'!G1003</f>
        <v/>
      </c>
      <c r="H1003">
        <f>'DATA DASH'!H1003</f>
        <v/>
      </c>
      <c r="I1003">
        <f>'DATA DASH'!I1003</f>
        <v/>
      </c>
      <c r="J1003">
        <f>'DATA DASH'!J1003</f>
        <v/>
      </c>
      <c r="K1003">
        <f>'DATA DASH'!K1003</f>
        <v/>
      </c>
      <c r="L1003">
        <f>'DATA DASH'!L1003</f>
        <v/>
      </c>
      <c r="M1003">
        <f>'DATA DASH'!M1003</f>
        <v/>
      </c>
    </row>
    <row r="1004">
      <c r="A1004">
        <f>'DATA DASH'!A1004</f>
        <v/>
      </c>
      <c r="B1004">
        <f>'DATA DASH'!B1004</f>
        <v/>
      </c>
      <c r="C1004">
        <f>'DATA DASH'!C1004</f>
        <v/>
      </c>
      <c r="D1004">
        <f>'DATA DASH'!D1004</f>
        <v/>
      </c>
      <c r="E1004">
        <f>'DATA DASH'!E1004</f>
        <v/>
      </c>
      <c r="F1004">
        <f>'DATA DASH'!F1004</f>
        <v/>
      </c>
      <c r="G1004">
        <f>'DATA DASH'!G1004</f>
        <v/>
      </c>
      <c r="H1004">
        <f>'DATA DASH'!H1004</f>
        <v/>
      </c>
      <c r="I1004">
        <f>'DATA DASH'!I1004</f>
        <v/>
      </c>
      <c r="J1004">
        <f>'DATA DASH'!J1004</f>
        <v/>
      </c>
      <c r="K1004">
        <f>'DATA DASH'!K1004</f>
        <v/>
      </c>
      <c r="L1004">
        <f>'DATA DASH'!L1004</f>
        <v/>
      </c>
      <c r="M1004">
        <f>'DATA DASH'!M1004</f>
        <v/>
      </c>
    </row>
    <row r="1005">
      <c r="A1005">
        <f>'DATA DASH'!A1005</f>
        <v/>
      </c>
      <c r="B1005">
        <f>'DATA DASH'!B1005</f>
        <v/>
      </c>
      <c r="C1005">
        <f>'DATA DASH'!C1005</f>
        <v/>
      </c>
      <c r="D1005">
        <f>'DATA DASH'!D1005</f>
        <v/>
      </c>
      <c r="E1005">
        <f>'DATA DASH'!E1005</f>
        <v/>
      </c>
      <c r="F1005">
        <f>'DATA DASH'!F1005</f>
        <v/>
      </c>
      <c r="G1005">
        <f>'DATA DASH'!G1005</f>
        <v/>
      </c>
      <c r="H1005">
        <f>'DATA DASH'!H1005</f>
        <v/>
      </c>
      <c r="I1005">
        <f>'DATA DASH'!I1005</f>
        <v/>
      </c>
      <c r="J1005">
        <f>'DATA DASH'!J1005</f>
        <v/>
      </c>
      <c r="K1005">
        <f>'DATA DASH'!K1005</f>
        <v/>
      </c>
      <c r="L1005">
        <f>'DATA DASH'!L1005</f>
        <v/>
      </c>
      <c r="M1005">
        <f>'DATA DASH'!M1005</f>
        <v/>
      </c>
    </row>
    <row r="1006">
      <c r="A1006">
        <f>'DATA DASH'!A1006</f>
        <v/>
      </c>
      <c r="B1006">
        <f>'DATA DASH'!B1006</f>
        <v/>
      </c>
      <c r="C1006">
        <f>'DATA DASH'!C1006</f>
        <v/>
      </c>
      <c r="D1006">
        <f>'DATA DASH'!D1006</f>
        <v/>
      </c>
      <c r="E1006">
        <f>'DATA DASH'!E1006</f>
        <v/>
      </c>
      <c r="F1006">
        <f>'DATA DASH'!F1006</f>
        <v/>
      </c>
      <c r="G1006">
        <f>'DATA DASH'!G1006</f>
        <v/>
      </c>
      <c r="H1006">
        <f>'DATA DASH'!H1006</f>
        <v/>
      </c>
      <c r="I1006">
        <f>'DATA DASH'!I1006</f>
        <v/>
      </c>
      <c r="J1006">
        <f>'DATA DASH'!J1006</f>
        <v/>
      </c>
      <c r="K1006">
        <f>'DATA DASH'!K1006</f>
        <v/>
      </c>
      <c r="L1006">
        <f>'DATA DASH'!L1006</f>
        <v/>
      </c>
      <c r="M1006">
        <f>'DATA DASH'!M1006</f>
        <v/>
      </c>
    </row>
    <row r="1007">
      <c r="A1007">
        <f>'DATA DASH'!A1007</f>
        <v/>
      </c>
      <c r="B1007">
        <f>'DATA DASH'!B1007</f>
        <v/>
      </c>
      <c r="C1007">
        <f>'DATA DASH'!C1007</f>
        <v/>
      </c>
      <c r="D1007">
        <f>'DATA DASH'!D1007</f>
        <v/>
      </c>
      <c r="E1007">
        <f>'DATA DASH'!E1007</f>
        <v/>
      </c>
      <c r="F1007">
        <f>'DATA DASH'!F1007</f>
        <v/>
      </c>
      <c r="G1007">
        <f>'DATA DASH'!G1007</f>
        <v/>
      </c>
      <c r="H1007">
        <f>'DATA DASH'!H1007</f>
        <v/>
      </c>
      <c r="I1007">
        <f>'DATA DASH'!I1007</f>
        <v/>
      </c>
      <c r="J1007">
        <f>'DATA DASH'!J1007</f>
        <v/>
      </c>
      <c r="K1007">
        <f>'DATA DASH'!K1007</f>
        <v/>
      </c>
      <c r="L1007">
        <f>'DATA DASH'!L1007</f>
        <v/>
      </c>
      <c r="M1007">
        <f>'DATA DASH'!M1007</f>
        <v/>
      </c>
    </row>
    <row r="1008">
      <c r="A1008">
        <f>'DATA DASH'!A1008</f>
        <v/>
      </c>
      <c r="B1008">
        <f>'DATA DASH'!B1008</f>
        <v/>
      </c>
      <c r="C1008">
        <f>'DATA DASH'!C1008</f>
        <v/>
      </c>
      <c r="D1008">
        <f>'DATA DASH'!D1008</f>
        <v/>
      </c>
      <c r="E1008">
        <f>'DATA DASH'!E1008</f>
        <v/>
      </c>
      <c r="F1008">
        <f>'DATA DASH'!F1008</f>
        <v/>
      </c>
      <c r="G1008">
        <f>'DATA DASH'!G1008</f>
        <v/>
      </c>
      <c r="H1008">
        <f>'DATA DASH'!H1008</f>
        <v/>
      </c>
      <c r="I1008">
        <f>'DATA DASH'!I1008</f>
        <v/>
      </c>
      <c r="J1008">
        <f>'DATA DASH'!J1008</f>
        <v/>
      </c>
      <c r="K1008">
        <f>'DATA DASH'!K1008</f>
        <v/>
      </c>
      <c r="L1008">
        <f>'DATA DASH'!L1008</f>
        <v/>
      </c>
      <c r="M1008">
        <f>'DATA DASH'!M1008</f>
        <v/>
      </c>
    </row>
    <row r="1009">
      <c r="A1009">
        <f>'DATA DASH'!A1009</f>
        <v/>
      </c>
      <c r="B1009">
        <f>'DATA DASH'!B1009</f>
        <v/>
      </c>
      <c r="C1009">
        <f>'DATA DASH'!C1009</f>
        <v/>
      </c>
      <c r="D1009">
        <f>'DATA DASH'!D1009</f>
        <v/>
      </c>
      <c r="E1009">
        <f>'DATA DASH'!E1009</f>
        <v/>
      </c>
      <c r="F1009">
        <f>'DATA DASH'!F1009</f>
        <v/>
      </c>
      <c r="G1009">
        <f>'DATA DASH'!G1009</f>
        <v/>
      </c>
      <c r="H1009">
        <f>'DATA DASH'!H1009</f>
        <v/>
      </c>
      <c r="I1009">
        <f>'DATA DASH'!I1009</f>
        <v/>
      </c>
      <c r="J1009">
        <f>'DATA DASH'!J1009</f>
        <v/>
      </c>
      <c r="K1009">
        <f>'DATA DASH'!K1009</f>
        <v/>
      </c>
      <c r="L1009">
        <f>'DATA DASH'!L1009</f>
        <v/>
      </c>
      <c r="M1009">
        <f>'DATA DASH'!M1009</f>
        <v/>
      </c>
    </row>
    <row r="1010">
      <c r="A1010">
        <f>'DATA DASH'!A1010</f>
        <v/>
      </c>
      <c r="B1010">
        <f>'DATA DASH'!B1010</f>
        <v/>
      </c>
      <c r="C1010">
        <f>'DATA DASH'!C1010</f>
        <v/>
      </c>
      <c r="D1010">
        <f>'DATA DASH'!D1010</f>
        <v/>
      </c>
      <c r="E1010">
        <f>'DATA DASH'!E1010</f>
        <v/>
      </c>
      <c r="F1010">
        <f>'DATA DASH'!F1010</f>
        <v/>
      </c>
      <c r="G1010">
        <f>'DATA DASH'!G1010</f>
        <v/>
      </c>
      <c r="H1010">
        <f>'DATA DASH'!H1010</f>
        <v/>
      </c>
      <c r="I1010">
        <f>'DATA DASH'!I1010</f>
        <v/>
      </c>
      <c r="J1010">
        <f>'DATA DASH'!J1010</f>
        <v/>
      </c>
      <c r="K1010">
        <f>'DATA DASH'!K1010</f>
        <v/>
      </c>
      <c r="L1010">
        <f>'DATA DASH'!L1010</f>
        <v/>
      </c>
      <c r="M1010">
        <f>'DATA DASH'!M1010</f>
        <v/>
      </c>
    </row>
    <row r="1011">
      <c r="A1011">
        <f>'DATA DASH'!A1011</f>
        <v/>
      </c>
      <c r="B1011">
        <f>'DATA DASH'!B1011</f>
        <v/>
      </c>
      <c r="C1011">
        <f>'DATA DASH'!C1011</f>
        <v/>
      </c>
      <c r="D1011">
        <f>'DATA DASH'!D1011</f>
        <v/>
      </c>
      <c r="E1011">
        <f>'DATA DASH'!E1011</f>
        <v/>
      </c>
      <c r="F1011">
        <f>'DATA DASH'!F1011</f>
        <v/>
      </c>
      <c r="G1011">
        <f>'DATA DASH'!G1011</f>
        <v/>
      </c>
      <c r="H1011">
        <f>'DATA DASH'!H1011</f>
        <v/>
      </c>
      <c r="I1011">
        <f>'DATA DASH'!I1011</f>
        <v/>
      </c>
      <c r="J1011">
        <f>'DATA DASH'!J1011</f>
        <v/>
      </c>
      <c r="K1011">
        <f>'DATA DASH'!K1011</f>
        <v/>
      </c>
      <c r="L1011">
        <f>'DATA DASH'!L1011</f>
        <v/>
      </c>
      <c r="M1011">
        <f>'DATA DASH'!M1011</f>
        <v/>
      </c>
    </row>
    <row r="1012">
      <c r="A1012">
        <f>'DATA DASH'!A1012</f>
        <v/>
      </c>
      <c r="B1012">
        <f>'DATA DASH'!B1012</f>
        <v/>
      </c>
      <c r="C1012">
        <f>'DATA DASH'!C1012</f>
        <v/>
      </c>
      <c r="D1012">
        <f>'DATA DASH'!D1012</f>
        <v/>
      </c>
      <c r="E1012">
        <f>'DATA DASH'!E1012</f>
        <v/>
      </c>
      <c r="F1012">
        <f>'DATA DASH'!F1012</f>
        <v/>
      </c>
      <c r="G1012">
        <f>'DATA DASH'!G1012</f>
        <v/>
      </c>
      <c r="H1012">
        <f>'DATA DASH'!H1012</f>
        <v/>
      </c>
      <c r="I1012">
        <f>'DATA DASH'!I1012</f>
        <v/>
      </c>
      <c r="J1012">
        <f>'DATA DASH'!J1012</f>
        <v/>
      </c>
      <c r="K1012">
        <f>'DATA DASH'!K1012</f>
        <v/>
      </c>
      <c r="L1012">
        <f>'DATA DASH'!L1012</f>
        <v/>
      </c>
      <c r="M1012">
        <f>'DATA DASH'!M1012</f>
        <v/>
      </c>
    </row>
    <row r="1013">
      <c r="A1013">
        <f>'DATA DASH'!A1013</f>
        <v/>
      </c>
      <c r="B1013">
        <f>'DATA DASH'!B1013</f>
        <v/>
      </c>
      <c r="C1013">
        <f>'DATA DASH'!C1013</f>
        <v/>
      </c>
      <c r="D1013">
        <f>'DATA DASH'!D1013</f>
        <v/>
      </c>
      <c r="E1013">
        <f>'DATA DASH'!E1013</f>
        <v/>
      </c>
      <c r="F1013">
        <f>'DATA DASH'!F1013</f>
        <v/>
      </c>
      <c r="G1013">
        <f>'DATA DASH'!G1013</f>
        <v/>
      </c>
      <c r="H1013">
        <f>'DATA DASH'!H1013</f>
        <v/>
      </c>
      <c r="I1013">
        <f>'DATA DASH'!I1013</f>
        <v/>
      </c>
      <c r="J1013">
        <f>'DATA DASH'!J1013</f>
        <v/>
      </c>
      <c r="K1013">
        <f>'DATA DASH'!K1013</f>
        <v/>
      </c>
      <c r="L1013">
        <f>'DATA DASH'!L1013</f>
        <v/>
      </c>
      <c r="M1013">
        <f>'DATA DASH'!M1013</f>
        <v/>
      </c>
    </row>
    <row r="1014">
      <c r="A1014">
        <f>'DATA DASH'!A1014</f>
        <v/>
      </c>
      <c r="B1014">
        <f>'DATA DASH'!B1014</f>
        <v/>
      </c>
      <c r="C1014">
        <f>'DATA DASH'!C1014</f>
        <v/>
      </c>
      <c r="D1014">
        <f>'DATA DASH'!D1014</f>
        <v/>
      </c>
      <c r="E1014">
        <f>'DATA DASH'!E1014</f>
        <v/>
      </c>
      <c r="F1014">
        <f>'DATA DASH'!F1014</f>
        <v/>
      </c>
      <c r="G1014">
        <f>'DATA DASH'!G1014</f>
        <v/>
      </c>
      <c r="H1014">
        <f>'DATA DASH'!H1014</f>
        <v/>
      </c>
      <c r="I1014">
        <f>'DATA DASH'!I1014</f>
        <v/>
      </c>
      <c r="J1014">
        <f>'DATA DASH'!J1014</f>
        <v/>
      </c>
      <c r="K1014">
        <f>'DATA DASH'!K1014</f>
        <v/>
      </c>
      <c r="L1014">
        <f>'DATA DASH'!L1014</f>
        <v/>
      </c>
      <c r="M1014">
        <f>'DATA DASH'!M1014</f>
        <v/>
      </c>
    </row>
    <row r="1015">
      <c r="A1015">
        <f>'DATA DASH'!A1015</f>
        <v/>
      </c>
      <c r="B1015">
        <f>'DATA DASH'!B1015</f>
        <v/>
      </c>
      <c r="C1015">
        <f>'DATA DASH'!C1015</f>
        <v/>
      </c>
      <c r="D1015">
        <f>'DATA DASH'!D1015</f>
        <v/>
      </c>
      <c r="E1015">
        <f>'DATA DASH'!E1015</f>
        <v/>
      </c>
      <c r="F1015">
        <f>'DATA DASH'!F1015</f>
        <v/>
      </c>
      <c r="G1015">
        <f>'DATA DASH'!G1015</f>
        <v/>
      </c>
      <c r="H1015">
        <f>'DATA DASH'!H1015</f>
        <v/>
      </c>
      <c r="I1015">
        <f>'DATA DASH'!I1015</f>
        <v/>
      </c>
      <c r="J1015">
        <f>'DATA DASH'!J1015</f>
        <v/>
      </c>
      <c r="K1015">
        <f>'DATA DASH'!K1015</f>
        <v/>
      </c>
      <c r="L1015">
        <f>'DATA DASH'!L1015</f>
        <v/>
      </c>
      <c r="M1015">
        <f>'DATA DASH'!M1015</f>
        <v/>
      </c>
    </row>
    <row r="1016">
      <c r="A1016">
        <f>'DATA DASH'!A1016</f>
        <v/>
      </c>
      <c r="B1016">
        <f>'DATA DASH'!B1016</f>
        <v/>
      </c>
      <c r="C1016">
        <f>'DATA DASH'!C1016</f>
        <v/>
      </c>
      <c r="D1016">
        <f>'DATA DASH'!D1016</f>
        <v/>
      </c>
      <c r="E1016">
        <f>'DATA DASH'!E1016</f>
        <v/>
      </c>
      <c r="F1016">
        <f>'DATA DASH'!F1016</f>
        <v/>
      </c>
      <c r="G1016">
        <f>'DATA DASH'!G1016</f>
        <v/>
      </c>
      <c r="H1016">
        <f>'DATA DASH'!H1016</f>
        <v/>
      </c>
      <c r="I1016">
        <f>'DATA DASH'!I1016</f>
        <v/>
      </c>
      <c r="J1016">
        <f>'DATA DASH'!J1016</f>
        <v/>
      </c>
      <c r="K1016">
        <f>'DATA DASH'!K1016</f>
        <v/>
      </c>
      <c r="L1016">
        <f>'DATA DASH'!L1016</f>
        <v/>
      </c>
      <c r="M1016">
        <f>'DATA DASH'!M1016</f>
        <v/>
      </c>
    </row>
    <row r="1017">
      <c r="A1017">
        <f>'DATA DASH'!A1017</f>
        <v/>
      </c>
      <c r="B1017">
        <f>'DATA DASH'!B1017</f>
        <v/>
      </c>
      <c r="C1017">
        <f>'DATA DASH'!C1017</f>
        <v/>
      </c>
      <c r="D1017">
        <f>'DATA DASH'!D1017</f>
        <v/>
      </c>
      <c r="E1017">
        <f>'DATA DASH'!E1017</f>
        <v/>
      </c>
      <c r="F1017">
        <f>'DATA DASH'!F1017</f>
        <v/>
      </c>
      <c r="G1017">
        <f>'DATA DASH'!G1017</f>
        <v/>
      </c>
      <c r="H1017">
        <f>'DATA DASH'!H1017</f>
        <v/>
      </c>
      <c r="I1017">
        <f>'DATA DASH'!I1017</f>
        <v/>
      </c>
      <c r="J1017">
        <f>'DATA DASH'!J1017</f>
        <v/>
      </c>
      <c r="K1017">
        <f>'DATA DASH'!K1017</f>
        <v/>
      </c>
      <c r="L1017">
        <f>'DATA DASH'!L1017</f>
        <v/>
      </c>
      <c r="M1017">
        <f>'DATA DASH'!M1017</f>
        <v/>
      </c>
    </row>
    <row r="1018">
      <c r="A1018">
        <f>'DATA DASH'!A1018</f>
        <v/>
      </c>
      <c r="B1018">
        <f>'DATA DASH'!B1018</f>
        <v/>
      </c>
      <c r="C1018">
        <f>'DATA DASH'!C1018</f>
        <v/>
      </c>
      <c r="D1018">
        <f>'DATA DASH'!D1018</f>
        <v/>
      </c>
      <c r="E1018">
        <f>'DATA DASH'!E1018</f>
        <v/>
      </c>
      <c r="F1018">
        <f>'DATA DASH'!F1018</f>
        <v/>
      </c>
      <c r="G1018">
        <f>'DATA DASH'!G1018</f>
        <v/>
      </c>
      <c r="H1018">
        <f>'DATA DASH'!H1018</f>
        <v/>
      </c>
      <c r="I1018">
        <f>'DATA DASH'!I1018</f>
        <v/>
      </c>
      <c r="J1018">
        <f>'DATA DASH'!J1018</f>
        <v/>
      </c>
      <c r="K1018">
        <f>'DATA DASH'!K1018</f>
        <v/>
      </c>
      <c r="L1018">
        <f>'DATA DASH'!L1018</f>
        <v/>
      </c>
      <c r="M1018">
        <f>'DATA DASH'!M1018</f>
        <v/>
      </c>
    </row>
    <row r="1019">
      <c r="A1019">
        <f>'DATA DASH'!A1019</f>
        <v/>
      </c>
      <c r="B1019">
        <f>'DATA DASH'!B1019</f>
        <v/>
      </c>
      <c r="C1019">
        <f>'DATA DASH'!C1019</f>
        <v/>
      </c>
      <c r="D1019">
        <f>'DATA DASH'!D1019</f>
        <v/>
      </c>
      <c r="E1019">
        <f>'DATA DASH'!E1019</f>
        <v/>
      </c>
      <c r="F1019">
        <f>'DATA DASH'!F1019</f>
        <v/>
      </c>
      <c r="G1019">
        <f>'DATA DASH'!G1019</f>
        <v/>
      </c>
      <c r="H1019">
        <f>'DATA DASH'!H1019</f>
        <v/>
      </c>
      <c r="I1019">
        <f>'DATA DASH'!I1019</f>
        <v/>
      </c>
      <c r="J1019">
        <f>'DATA DASH'!J1019</f>
        <v/>
      </c>
      <c r="K1019">
        <f>'DATA DASH'!K1019</f>
        <v/>
      </c>
      <c r="L1019">
        <f>'DATA DASH'!L1019</f>
        <v/>
      </c>
      <c r="M1019">
        <f>'DATA DASH'!M1019</f>
        <v/>
      </c>
    </row>
    <row r="1020">
      <c r="A1020">
        <f>'DATA DASH'!A1020</f>
        <v/>
      </c>
      <c r="B1020">
        <f>'DATA DASH'!B1020</f>
        <v/>
      </c>
      <c r="C1020">
        <f>'DATA DASH'!C1020</f>
        <v/>
      </c>
      <c r="D1020">
        <f>'DATA DASH'!D1020</f>
        <v/>
      </c>
      <c r="E1020">
        <f>'DATA DASH'!E1020</f>
        <v/>
      </c>
      <c r="F1020">
        <f>'DATA DASH'!F1020</f>
        <v/>
      </c>
      <c r="G1020">
        <f>'DATA DASH'!G1020</f>
        <v/>
      </c>
      <c r="H1020">
        <f>'DATA DASH'!H1020</f>
        <v/>
      </c>
      <c r="I1020">
        <f>'DATA DASH'!I1020</f>
        <v/>
      </c>
      <c r="J1020">
        <f>'DATA DASH'!J1020</f>
        <v/>
      </c>
      <c r="K1020">
        <f>'DATA DASH'!K1020</f>
        <v/>
      </c>
      <c r="L1020">
        <f>'DATA DASH'!L1020</f>
        <v/>
      </c>
      <c r="M1020">
        <f>'DATA DASH'!M1020</f>
        <v/>
      </c>
    </row>
    <row r="1021">
      <c r="A1021">
        <f>'DATA DASH'!A1021</f>
        <v/>
      </c>
      <c r="B1021">
        <f>'DATA DASH'!B1021</f>
        <v/>
      </c>
      <c r="C1021">
        <f>'DATA DASH'!C1021</f>
        <v/>
      </c>
      <c r="D1021">
        <f>'DATA DASH'!D1021</f>
        <v/>
      </c>
      <c r="E1021">
        <f>'DATA DASH'!E1021</f>
        <v/>
      </c>
      <c r="F1021">
        <f>'DATA DASH'!F1021</f>
        <v/>
      </c>
      <c r="G1021">
        <f>'DATA DASH'!G1021</f>
        <v/>
      </c>
      <c r="H1021">
        <f>'DATA DASH'!H1021</f>
        <v/>
      </c>
      <c r="I1021">
        <f>'DATA DASH'!I1021</f>
        <v/>
      </c>
      <c r="J1021">
        <f>'DATA DASH'!J1021</f>
        <v/>
      </c>
      <c r="K1021">
        <f>'DATA DASH'!K1021</f>
        <v/>
      </c>
      <c r="L1021">
        <f>'DATA DASH'!L1021</f>
        <v/>
      </c>
      <c r="M1021">
        <f>'DATA DASH'!M1021</f>
        <v/>
      </c>
    </row>
    <row r="1022">
      <c r="A1022">
        <f>'DATA DASH'!A1022</f>
        <v/>
      </c>
      <c r="B1022">
        <f>'DATA DASH'!B1022</f>
        <v/>
      </c>
      <c r="C1022">
        <f>'DATA DASH'!C1022</f>
        <v/>
      </c>
      <c r="D1022">
        <f>'DATA DASH'!D1022</f>
        <v/>
      </c>
      <c r="E1022">
        <f>'DATA DASH'!E1022</f>
        <v/>
      </c>
      <c r="F1022">
        <f>'DATA DASH'!F1022</f>
        <v/>
      </c>
      <c r="G1022">
        <f>'DATA DASH'!G1022</f>
        <v/>
      </c>
      <c r="H1022">
        <f>'DATA DASH'!H1022</f>
        <v/>
      </c>
      <c r="I1022">
        <f>'DATA DASH'!I1022</f>
        <v/>
      </c>
      <c r="J1022">
        <f>'DATA DASH'!J1022</f>
        <v/>
      </c>
      <c r="K1022">
        <f>'DATA DASH'!K1022</f>
        <v/>
      </c>
      <c r="L1022">
        <f>'DATA DASH'!L1022</f>
        <v/>
      </c>
      <c r="M1022">
        <f>'DATA DASH'!M1022</f>
        <v/>
      </c>
    </row>
    <row r="1023">
      <c r="A1023">
        <f>'DATA DASH'!A1023</f>
        <v/>
      </c>
      <c r="B1023">
        <f>'DATA DASH'!B1023</f>
        <v/>
      </c>
      <c r="C1023">
        <f>'DATA DASH'!C1023</f>
        <v/>
      </c>
      <c r="D1023">
        <f>'DATA DASH'!D1023</f>
        <v/>
      </c>
      <c r="E1023">
        <f>'DATA DASH'!E1023</f>
        <v/>
      </c>
      <c r="F1023">
        <f>'DATA DASH'!F1023</f>
        <v/>
      </c>
      <c r="G1023">
        <f>'DATA DASH'!G1023</f>
        <v/>
      </c>
      <c r="H1023">
        <f>'DATA DASH'!H1023</f>
        <v/>
      </c>
      <c r="I1023">
        <f>'DATA DASH'!I1023</f>
        <v/>
      </c>
      <c r="J1023">
        <f>'DATA DASH'!J1023</f>
        <v/>
      </c>
      <c r="K1023">
        <f>'DATA DASH'!K1023</f>
        <v/>
      </c>
      <c r="L1023">
        <f>'DATA DASH'!L1023</f>
        <v/>
      </c>
      <c r="M1023">
        <f>'DATA DASH'!M1023</f>
        <v/>
      </c>
    </row>
    <row r="1024">
      <c r="A1024">
        <f>'DATA DASH'!A1024</f>
        <v/>
      </c>
      <c r="B1024">
        <f>'DATA DASH'!B1024</f>
        <v/>
      </c>
      <c r="C1024">
        <f>'DATA DASH'!C1024</f>
        <v/>
      </c>
      <c r="D1024">
        <f>'DATA DASH'!D1024</f>
        <v/>
      </c>
      <c r="E1024">
        <f>'DATA DASH'!E1024</f>
        <v/>
      </c>
      <c r="F1024">
        <f>'DATA DASH'!F1024</f>
        <v/>
      </c>
      <c r="G1024">
        <f>'DATA DASH'!G1024</f>
        <v/>
      </c>
      <c r="H1024">
        <f>'DATA DASH'!H1024</f>
        <v/>
      </c>
      <c r="I1024">
        <f>'DATA DASH'!I1024</f>
        <v/>
      </c>
      <c r="J1024">
        <f>'DATA DASH'!J1024</f>
        <v/>
      </c>
      <c r="K1024">
        <f>'DATA DASH'!K1024</f>
        <v/>
      </c>
      <c r="L1024">
        <f>'DATA DASH'!L1024</f>
        <v/>
      </c>
      <c r="M1024">
        <f>'DATA DASH'!M1024</f>
        <v/>
      </c>
    </row>
    <row r="1025">
      <c r="A1025">
        <f>'DATA DASH'!A1025</f>
        <v/>
      </c>
      <c r="B1025">
        <f>'DATA DASH'!B1025</f>
        <v/>
      </c>
      <c r="C1025">
        <f>'DATA DASH'!C1025</f>
        <v/>
      </c>
      <c r="D1025">
        <f>'DATA DASH'!D1025</f>
        <v/>
      </c>
      <c r="E1025">
        <f>'DATA DASH'!E1025</f>
        <v/>
      </c>
      <c r="F1025">
        <f>'DATA DASH'!F1025</f>
        <v/>
      </c>
      <c r="G1025">
        <f>'DATA DASH'!G1025</f>
        <v/>
      </c>
      <c r="H1025">
        <f>'DATA DASH'!H1025</f>
        <v/>
      </c>
      <c r="I1025">
        <f>'DATA DASH'!I1025</f>
        <v/>
      </c>
      <c r="J1025">
        <f>'DATA DASH'!J1025</f>
        <v/>
      </c>
      <c r="K1025">
        <f>'DATA DASH'!K1025</f>
        <v/>
      </c>
      <c r="L1025">
        <f>'DATA DASH'!L1025</f>
        <v/>
      </c>
      <c r="M1025">
        <f>'DATA DASH'!M1025</f>
        <v/>
      </c>
    </row>
    <row r="1026">
      <c r="A1026">
        <f>'DATA DASH'!A1026</f>
        <v/>
      </c>
      <c r="B1026">
        <f>'DATA DASH'!B1026</f>
        <v/>
      </c>
      <c r="C1026">
        <f>'DATA DASH'!C1026</f>
        <v/>
      </c>
      <c r="D1026">
        <f>'DATA DASH'!D1026</f>
        <v/>
      </c>
      <c r="E1026">
        <f>'DATA DASH'!E1026</f>
        <v/>
      </c>
      <c r="F1026">
        <f>'DATA DASH'!F1026</f>
        <v/>
      </c>
      <c r="G1026">
        <f>'DATA DASH'!G1026</f>
        <v/>
      </c>
      <c r="H1026">
        <f>'DATA DASH'!H1026</f>
        <v/>
      </c>
      <c r="I1026">
        <f>'DATA DASH'!I1026</f>
        <v/>
      </c>
      <c r="J1026">
        <f>'DATA DASH'!J1026</f>
        <v/>
      </c>
      <c r="K1026">
        <f>'DATA DASH'!K1026</f>
        <v/>
      </c>
      <c r="L1026">
        <f>'DATA DASH'!L1026</f>
        <v/>
      </c>
      <c r="M1026">
        <f>'DATA DASH'!M1026</f>
        <v/>
      </c>
    </row>
    <row r="1027">
      <c r="A1027">
        <f>'DATA DASH'!A1027</f>
        <v/>
      </c>
      <c r="B1027">
        <f>'DATA DASH'!B1027</f>
        <v/>
      </c>
      <c r="C1027">
        <f>'DATA DASH'!C1027</f>
        <v/>
      </c>
      <c r="D1027">
        <f>'DATA DASH'!D1027</f>
        <v/>
      </c>
      <c r="E1027">
        <f>'DATA DASH'!E1027</f>
        <v/>
      </c>
      <c r="F1027">
        <f>'DATA DASH'!F1027</f>
        <v/>
      </c>
      <c r="G1027">
        <f>'DATA DASH'!G1027</f>
        <v/>
      </c>
      <c r="H1027">
        <f>'DATA DASH'!H1027</f>
        <v/>
      </c>
      <c r="I1027">
        <f>'DATA DASH'!I1027</f>
        <v/>
      </c>
      <c r="J1027">
        <f>'DATA DASH'!J1027</f>
        <v/>
      </c>
      <c r="K1027">
        <f>'DATA DASH'!K1027</f>
        <v/>
      </c>
      <c r="L1027">
        <f>'DATA DASH'!L1027</f>
        <v/>
      </c>
      <c r="M1027">
        <f>'DATA DASH'!M1027</f>
        <v/>
      </c>
    </row>
    <row r="1028">
      <c r="A1028">
        <f>'DATA DASH'!A1028</f>
        <v/>
      </c>
      <c r="B1028">
        <f>'DATA DASH'!B1028</f>
        <v/>
      </c>
      <c r="C1028">
        <f>'DATA DASH'!C1028</f>
        <v/>
      </c>
      <c r="D1028">
        <f>'DATA DASH'!D1028</f>
        <v/>
      </c>
      <c r="E1028">
        <f>'DATA DASH'!E1028</f>
        <v/>
      </c>
      <c r="F1028">
        <f>'DATA DASH'!F1028</f>
        <v/>
      </c>
      <c r="G1028">
        <f>'DATA DASH'!G1028</f>
        <v/>
      </c>
      <c r="H1028">
        <f>'DATA DASH'!H1028</f>
        <v/>
      </c>
      <c r="I1028">
        <f>'DATA DASH'!I1028</f>
        <v/>
      </c>
      <c r="J1028">
        <f>'DATA DASH'!J1028</f>
        <v/>
      </c>
      <c r="K1028">
        <f>'DATA DASH'!K1028</f>
        <v/>
      </c>
      <c r="L1028">
        <f>'DATA DASH'!L1028</f>
        <v/>
      </c>
      <c r="M1028">
        <f>'DATA DASH'!M1028</f>
        <v/>
      </c>
    </row>
    <row r="1029">
      <c r="A1029">
        <f>'DATA DASH'!A1029</f>
        <v/>
      </c>
      <c r="B1029">
        <f>'DATA DASH'!B1029</f>
        <v/>
      </c>
      <c r="C1029">
        <f>'DATA DASH'!C1029</f>
        <v/>
      </c>
      <c r="D1029">
        <f>'DATA DASH'!D1029</f>
        <v/>
      </c>
      <c r="E1029">
        <f>'DATA DASH'!E1029</f>
        <v/>
      </c>
      <c r="F1029">
        <f>'DATA DASH'!F1029</f>
        <v/>
      </c>
      <c r="G1029">
        <f>'DATA DASH'!G1029</f>
        <v/>
      </c>
      <c r="H1029">
        <f>'DATA DASH'!H1029</f>
        <v/>
      </c>
      <c r="I1029">
        <f>'DATA DASH'!I1029</f>
        <v/>
      </c>
      <c r="J1029">
        <f>'DATA DASH'!J1029</f>
        <v/>
      </c>
      <c r="K1029">
        <f>'DATA DASH'!K1029</f>
        <v/>
      </c>
      <c r="L1029">
        <f>'DATA DASH'!L1029</f>
        <v/>
      </c>
      <c r="M1029">
        <f>'DATA DASH'!M1029</f>
        <v/>
      </c>
    </row>
    <row r="1030">
      <c r="A1030">
        <f>'DATA DASH'!A1030</f>
        <v/>
      </c>
      <c r="B1030">
        <f>'DATA DASH'!B1030</f>
        <v/>
      </c>
      <c r="C1030">
        <f>'DATA DASH'!C1030</f>
        <v/>
      </c>
      <c r="D1030">
        <f>'DATA DASH'!D1030</f>
        <v/>
      </c>
      <c r="E1030">
        <f>'DATA DASH'!E1030</f>
        <v/>
      </c>
      <c r="F1030">
        <f>'DATA DASH'!F1030</f>
        <v/>
      </c>
      <c r="G1030">
        <f>'DATA DASH'!G1030</f>
        <v/>
      </c>
      <c r="H1030">
        <f>'DATA DASH'!H1030</f>
        <v/>
      </c>
      <c r="I1030">
        <f>'DATA DASH'!I1030</f>
        <v/>
      </c>
      <c r="J1030">
        <f>'DATA DASH'!J1030</f>
        <v/>
      </c>
      <c r="K1030">
        <f>'DATA DASH'!K1030</f>
        <v/>
      </c>
      <c r="L1030">
        <f>'DATA DASH'!L1030</f>
        <v/>
      </c>
      <c r="M1030">
        <f>'DATA DASH'!M1030</f>
        <v/>
      </c>
    </row>
    <row r="1031">
      <c r="A1031">
        <f>'DATA DASH'!A1031</f>
        <v/>
      </c>
      <c r="B1031">
        <f>'DATA DASH'!B1031</f>
        <v/>
      </c>
      <c r="C1031">
        <f>'DATA DASH'!C1031</f>
        <v/>
      </c>
      <c r="D1031">
        <f>'DATA DASH'!D1031</f>
        <v/>
      </c>
      <c r="E1031">
        <f>'DATA DASH'!E1031</f>
        <v/>
      </c>
      <c r="F1031">
        <f>'DATA DASH'!F1031</f>
        <v/>
      </c>
      <c r="G1031">
        <f>'DATA DASH'!G1031</f>
        <v/>
      </c>
      <c r="H1031">
        <f>'DATA DASH'!H1031</f>
        <v/>
      </c>
      <c r="I1031">
        <f>'DATA DASH'!I1031</f>
        <v/>
      </c>
      <c r="J1031">
        <f>'DATA DASH'!J1031</f>
        <v/>
      </c>
      <c r="K1031">
        <f>'DATA DASH'!K1031</f>
        <v/>
      </c>
      <c r="L1031">
        <f>'DATA DASH'!L1031</f>
        <v/>
      </c>
      <c r="M1031">
        <f>'DATA DASH'!M1031</f>
        <v/>
      </c>
    </row>
    <row r="1032">
      <c r="A1032">
        <f>'DATA DASH'!A1032</f>
        <v/>
      </c>
      <c r="B1032">
        <f>'DATA DASH'!B1032</f>
        <v/>
      </c>
      <c r="C1032">
        <f>'DATA DASH'!C1032</f>
        <v/>
      </c>
      <c r="D1032">
        <f>'DATA DASH'!D1032</f>
        <v/>
      </c>
      <c r="E1032">
        <f>'DATA DASH'!E1032</f>
        <v/>
      </c>
      <c r="F1032">
        <f>'DATA DASH'!F1032</f>
        <v/>
      </c>
      <c r="G1032">
        <f>'DATA DASH'!G1032</f>
        <v/>
      </c>
      <c r="H1032">
        <f>'DATA DASH'!H1032</f>
        <v/>
      </c>
      <c r="I1032">
        <f>'DATA DASH'!I1032</f>
        <v/>
      </c>
      <c r="J1032">
        <f>'DATA DASH'!J1032</f>
        <v/>
      </c>
      <c r="K1032">
        <f>'DATA DASH'!K1032</f>
        <v/>
      </c>
      <c r="L1032">
        <f>'DATA DASH'!L1032</f>
        <v/>
      </c>
      <c r="M1032">
        <f>'DATA DASH'!M1032</f>
        <v/>
      </c>
    </row>
    <row r="1033">
      <c r="A1033">
        <f>'DATA DASH'!A1033</f>
        <v/>
      </c>
      <c r="B1033">
        <f>'DATA DASH'!B1033</f>
        <v/>
      </c>
      <c r="C1033">
        <f>'DATA DASH'!C1033</f>
        <v/>
      </c>
      <c r="D1033">
        <f>'DATA DASH'!D1033</f>
        <v/>
      </c>
      <c r="E1033">
        <f>'DATA DASH'!E1033</f>
        <v/>
      </c>
      <c r="F1033">
        <f>'DATA DASH'!F1033</f>
        <v/>
      </c>
      <c r="G1033">
        <f>'DATA DASH'!G1033</f>
        <v/>
      </c>
      <c r="H1033">
        <f>'DATA DASH'!H1033</f>
        <v/>
      </c>
      <c r="I1033">
        <f>'DATA DASH'!I1033</f>
        <v/>
      </c>
      <c r="J1033">
        <f>'DATA DASH'!J1033</f>
        <v/>
      </c>
      <c r="K1033">
        <f>'DATA DASH'!K1033</f>
        <v/>
      </c>
      <c r="L1033">
        <f>'DATA DASH'!L1033</f>
        <v/>
      </c>
      <c r="M1033">
        <f>'DATA DASH'!M1033</f>
        <v/>
      </c>
    </row>
    <row r="1034">
      <c r="A1034">
        <f>'DATA DASH'!A1034</f>
        <v/>
      </c>
      <c r="B1034">
        <f>'DATA DASH'!B1034</f>
        <v/>
      </c>
      <c r="C1034">
        <f>'DATA DASH'!C1034</f>
        <v/>
      </c>
      <c r="D1034">
        <f>'DATA DASH'!D1034</f>
        <v/>
      </c>
      <c r="E1034">
        <f>'DATA DASH'!E1034</f>
        <v/>
      </c>
      <c r="F1034">
        <f>'DATA DASH'!F1034</f>
        <v/>
      </c>
      <c r="G1034">
        <f>'DATA DASH'!G1034</f>
        <v/>
      </c>
      <c r="H1034">
        <f>'DATA DASH'!H1034</f>
        <v/>
      </c>
      <c r="I1034">
        <f>'DATA DASH'!I1034</f>
        <v/>
      </c>
      <c r="J1034">
        <f>'DATA DASH'!J1034</f>
        <v/>
      </c>
      <c r="K1034">
        <f>'DATA DASH'!K1034</f>
        <v/>
      </c>
      <c r="L1034">
        <f>'DATA DASH'!L1034</f>
        <v/>
      </c>
      <c r="M1034">
        <f>'DATA DASH'!M1034</f>
        <v/>
      </c>
    </row>
    <row r="1035">
      <c r="A1035">
        <f>'DATA DASH'!A1035</f>
        <v/>
      </c>
      <c r="B1035">
        <f>'DATA DASH'!B1035</f>
        <v/>
      </c>
      <c r="C1035">
        <f>'DATA DASH'!C1035</f>
        <v/>
      </c>
      <c r="D1035">
        <f>'DATA DASH'!D1035</f>
        <v/>
      </c>
      <c r="E1035">
        <f>'DATA DASH'!E1035</f>
        <v/>
      </c>
      <c r="F1035">
        <f>'DATA DASH'!F1035</f>
        <v/>
      </c>
      <c r="G1035">
        <f>'DATA DASH'!G1035</f>
        <v/>
      </c>
      <c r="H1035">
        <f>'DATA DASH'!H1035</f>
        <v/>
      </c>
      <c r="I1035">
        <f>'DATA DASH'!I1035</f>
        <v/>
      </c>
      <c r="J1035">
        <f>'DATA DASH'!J1035</f>
        <v/>
      </c>
      <c r="K1035">
        <f>'DATA DASH'!K1035</f>
        <v/>
      </c>
      <c r="L1035">
        <f>'DATA DASH'!L1035</f>
        <v/>
      </c>
      <c r="M1035">
        <f>'DATA DASH'!M1035</f>
        <v/>
      </c>
    </row>
    <row r="1036">
      <c r="A1036">
        <f>'DATA DASH'!A1036</f>
        <v/>
      </c>
      <c r="B1036">
        <f>'DATA DASH'!B1036</f>
        <v/>
      </c>
      <c r="C1036">
        <f>'DATA DASH'!C1036</f>
        <v/>
      </c>
      <c r="D1036">
        <f>'DATA DASH'!D1036</f>
        <v/>
      </c>
      <c r="E1036">
        <f>'DATA DASH'!E1036</f>
        <v/>
      </c>
      <c r="F1036">
        <f>'DATA DASH'!F1036</f>
        <v/>
      </c>
      <c r="G1036">
        <f>'DATA DASH'!G1036</f>
        <v/>
      </c>
      <c r="H1036">
        <f>'DATA DASH'!H1036</f>
        <v/>
      </c>
      <c r="I1036">
        <f>'DATA DASH'!I1036</f>
        <v/>
      </c>
      <c r="J1036">
        <f>'DATA DASH'!J1036</f>
        <v/>
      </c>
      <c r="K1036">
        <f>'DATA DASH'!K1036</f>
        <v/>
      </c>
      <c r="L1036">
        <f>'DATA DASH'!L1036</f>
        <v/>
      </c>
      <c r="M1036">
        <f>'DATA DASH'!M1036</f>
        <v/>
      </c>
    </row>
    <row r="1037">
      <c r="A1037">
        <f>'DATA DASH'!A1037</f>
        <v/>
      </c>
      <c r="B1037">
        <f>'DATA DASH'!B1037</f>
        <v/>
      </c>
      <c r="C1037">
        <f>'DATA DASH'!C1037</f>
        <v/>
      </c>
      <c r="D1037">
        <f>'DATA DASH'!D1037</f>
        <v/>
      </c>
      <c r="E1037">
        <f>'DATA DASH'!E1037</f>
        <v/>
      </c>
      <c r="F1037">
        <f>'DATA DASH'!F1037</f>
        <v/>
      </c>
      <c r="G1037">
        <f>'DATA DASH'!G1037</f>
        <v/>
      </c>
      <c r="H1037">
        <f>'DATA DASH'!H1037</f>
        <v/>
      </c>
      <c r="I1037">
        <f>'DATA DASH'!I1037</f>
        <v/>
      </c>
      <c r="J1037">
        <f>'DATA DASH'!J1037</f>
        <v/>
      </c>
      <c r="K1037">
        <f>'DATA DASH'!K1037</f>
        <v/>
      </c>
      <c r="L1037">
        <f>'DATA DASH'!L1037</f>
        <v/>
      </c>
      <c r="M1037">
        <f>'DATA DASH'!M1037</f>
        <v/>
      </c>
    </row>
    <row r="1038">
      <c r="A1038">
        <f>'DATA DASH'!A1038</f>
        <v/>
      </c>
      <c r="B1038">
        <f>'DATA DASH'!B1038</f>
        <v/>
      </c>
      <c r="C1038">
        <f>'DATA DASH'!C1038</f>
        <v/>
      </c>
      <c r="D1038">
        <f>'DATA DASH'!D1038</f>
        <v/>
      </c>
      <c r="E1038">
        <f>'DATA DASH'!E1038</f>
        <v/>
      </c>
      <c r="F1038">
        <f>'DATA DASH'!F1038</f>
        <v/>
      </c>
      <c r="G1038">
        <f>'DATA DASH'!G1038</f>
        <v/>
      </c>
      <c r="H1038">
        <f>'DATA DASH'!H1038</f>
        <v/>
      </c>
      <c r="I1038">
        <f>'DATA DASH'!I1038</f>
        <v/>
      </c>
      <c r="J1038">
        <f>'DATA DASH'!J1038</f>
        <v/>
      </c>
      <c r="K1038">
        <f>'DATA DASH'!K1038</f>
        <v/>
      </c>
      <c r="L1038">
        <f>'DATA DASH'!L1038</f>
        <v/>
      </c>
      <c r="M1038">
        <f>'DATA DASH'!M1038</f>
        <v/>
      </c>
    </row>
    <row r="1039">
      <c r="A1039">
        <f>'DATA DASH'!A1039</f>
        <v/>
      </c>
      <c r="B1039">
        <f>'DATA DASH'!B1039</f>
        <v/>
      </c>
      <c r="C1039">
        <f>'DATA DASH'!C1039</f>
        <v/>
      </c>
      <c r="D1039">
        <f>'DATA DASH'!D1039</f>
        <v/>
      </c>
      <c r="E1039">
        <f>'DATA DASH'!E1039</f>
        <v/>
      </c>
      <c r="F1039">
        <f>'DATA DASH'!F1039</f>
        <v/>
      </c>
      <c r="G1039">
        <f>'DATA DASH'!G1039</f>
        <v/>
      </c>
      <c r="H1039">
        <f>'DATA DASH'!H1039</f>
        <v/>
      </c>
      <c r="I1039">
        <f>'DATA DASH'!I1039</f>
        <v/>
      </c>
      <c r="J1039">
        <f>'DATA DASH'!J1039</f>
        <v/>
      </c>
      <c r="K1039">
        <f>'DATA DASH'!K1039</f>
        <v/>
      </c>
      <c r="L1039">
        <f>'DATA DASH'!L1039</f>
        <v/>
      </c>
      <c r="M1039">
        <f>'DATA DASH'!M1039</f>
        <v/>
      </c>
    </row>
    <row r="1040">
      <c r="A1040">
        <f>'DATA DASH'!A1040</f>
        <v/>
      </c>
      <c r="B1040">
        <f>'DATA DASH'!B1040</f>
        <v/>
      </c>
      <c r="C1040">
        <f>'DATA DASH'!C1040</f>
        <v/>
      </c>
      <c r="D1040">
        <f>'DATA DASH'!D1040</f>
        <v/>
      </c>
      <c r="E1040">
        <f>'DATA DASH'!E1040</f>
        <v/>
      </c>
      <c r="F1040">
        <f>'DATA DASH'!F1040</f>
        <v/>
      </c>
      <c r="G1040">
        <f>'DATA DASH'!G1040</f>
        <v/>
      </c>
      <c r="H1040">
        <f>'DATA DASH'!H1040</f>
        <v/>
      </c>
      <c r="I1040">
        <f>'DATA DASH'!I1040</f>
        <v/>
      </c>
      <c r="J1040">
        <f>'DATA DASH'!J1040</f>
        <v/>
      </c>
      <c r="K1040">
        <f>'DATA DASH'!K1040</f>
        <v/>
      </c>
      <c r="L1040">
        <f>'DATA DASH'!L1040</f>
        <v/>
      </c>
      <c r="M1040">
        <f>'DATA DASH'!M1040</f>
        <v/>
      </c>
    </row>
    <row r="1041">
      <c r="A1041">
        <f>'DATA DASH'!A1041</f>
        <v/>
      </c>
      <c r="B1041">
        <f>'DATA DASH'!B1041</f>
        <v/>
      </c>
      <c r="C1041">
        <f>'DATA DASH'!C1041</f>
        <v/>
      </c>
      <c r="D1041">
        <f>'DATA DASH'!D1041</f>
        <v/>
      </c>
      <c r="E1041">
        <f>'DATA DASH'!E1041</f>
        <v/>
      </c>
      <c r="F1041">
        <f>'DATA DASH'!F1041</f>
        <v/>
      </c>
      <c r="G1041">
        <f>'DATA DASH'!G1041</f>
        <v/>
      </c>
      <c r="H1041">
        <f>'DATA DASH'!H1041</f>
        <v/>
      </c>
      <c r="I1041">
        <f>'DATA DASH'!I1041</f>
        <v/>
      </c>
      <c r="J1041">
        <f>'DATA DASH'!J1041</f>
        <v/>
      </c>
      <c r="K1041">
        <f>'DATA DASH'!K1041</f>
        <v/>
      </c>
      <c r="L1041">
        <f>'DATA DASH'!L1041</f>
        <v/>
      </c>
      <c r="M1041">
        <f>'DATA DASH'!M1041</f>
        <v/>
      </c>
    </row>
    <row r="1042">
      <c r="A1042">
        <f>'DATA DASH'!A1042</f>
        <v/>
      </c>
      <c r="B1042">
        <f>'DATA DASH'!B1042</f>
        <v/>
      </c>
      <c r="C1042">
        <f>'DATA DASH'!C1042</f>
        <v/>
      </c>
      <c r="D1042">
        <f>'DATA DASH'!D1042</f>
        <v/>
      </c>
      <c r="E1042">
        <f>'DATA DASH'!E1042</f>
        <v/>
      </c>
      <c r="F1042">
        <f>'DATA DASH'!F1042</f>
        <v/>
      </c>
      <c r="G1042">
        <f>'DATA DASH'!G1042</f>
        <v/>
      </c>
      <c r="H1042">
        <f>'DATA DASH'!H1042</f>
        <v/>
      </c>
      <c r="I1042">
        <f>'DATA DASH'!I1042</f>
        <v/>
      </c>
      <c r="J1042">
        <f>'DATA DASH'!J1042</f>
        <v/>
      </c>
      <c r="K1042">
        <f>'DATA DASH'!K1042</f>
        <v/>
      </c>
      <c r="L1042">
        <f>'DATA DASH'!L1042</f>
        <v/>
      </c>
      <c r="M1042">
        <f>'DATA DASH'!M1042</f>
        <v/>
      </c>
    </row>
    <row r="1043">
      <c r="A1043">
        <f>'DATA DASH'!A1043</f>
        <v/>
      </c>
      <c r="B1043">
        <f>'DATA DASH'!B1043</f>
        <v/>
      </c>
      <c r="C1043">
        <f>'DATA DASH'!C1043</f>
        <v/>
      </c>
      <c r="D1043">
        <f>'DATA DASH'!D1043</f>
        <v/>
      </c>
      <c r="E1043">
        <f>'DATA DASH'!E1043</f>
        <v/>
      </c>
      <c r="F1043">
        <f>'DATA DASH'!F1043</f>
        <v/>
      </c>
      <c r="G1043">
        <f>'DATA DASH'!G1043</f>
        <v/>
      </c>
      <c r="H1043">
        <f>'DATA DASH'!H1043</f>
        <v/>
      </c>
      <c r="I1043">
        <f>'DATA DASH'!I1043</f>
        <v/>
      </c>
      <c r="J1043">
        <f>'DATA DASH'!J1043</f>
        <v/>
      </c>
      <c r="K1043">
        <f>'DATA DASH'!K1043</f>
        <v/>
      </c>
      <c r="L1043">
        <f>'DATA DASH'!L1043</f>
        <v/>
      </c>
      <c r="M1043">
        <f>'DATA DASH'!M1043</f>
        <v/>
      </c>
    </row>
    <row r="1044">
      <c r="A1044">
        <f>'DATA DASH'!A1044</f>
        <v/>
      </c>
      <c r="B1044">
        <f>'DATA DASH'!B1044</f>
        <v/>
      </c>
      <c r="C1044">
        <f>'DATA DASH'!C1044</f>
        <v/>
      </c>
      <c r="D1044">
        <f>'DATA DASH'!D1044</f>
        <v/>
      </c>
      <c r="E1044">
        <f>'DATA DASH'!E1044</f>
        <v/>
      </c>
      <c r="F1044">
        <f>'DATA DASH'!F1044</f>
        <v/>
      </c>
      <c r="G1044">
        <f>'DATA DASH'!G1044</f>
        <v/>
      </c>
      <c r="H1044">
        <f>'DATA DASH'!H1044</f>
        <v/>
      </c>
      <c r="I1044">
        <f>'DATA DASH'!I1044</f>
        <v/>
      </c>
      <c r="J1044">
        <f>'DATA DASH'!J1044</f>
        <v/>
      </c>
      <c r="K1044">
        <f>'DATA DASH'!K1044</f>
        <v/>
      </c>
      <c r="L1044">
        <f>'DATA DASH'!L1044</f>
        <v/>
      </c>
      <c r="M1044">
        <f>'DATA DASH'!M1044</f>
        <v/>
      </c>
    </row>
    <row r="1045">
      <c r="A1045">
        <f>'DATA DASH'!A1045</f>
        <v/>
      </c>
      <c r="B1045">
        <f>'DATA DASH'!B1045</f>
        <v/>
      </c>
      <c r="C1045">
        <f>'DATA DASH'!C1045</f>
        <v/>
      </c>
      <c r="D1045">
        <f>'DATA DASH'!D1045</f>
        <v/>
      </c>
      <c r="E1045">
        <f>'DATA DASH'!E1045</f>
        <v/>
      </c>
      <c r="F1045">
        <f>'DATA DASH'!F1045</f>
        <v/>
      </c>
      <c r="G1045">
        <f>'DATA DASH'!G1045</f>
        <v/>
      </c>
      <c r="H1045">
        <f>'DATA DASH'!H1045</f>
        <v/>
      </c>
      <c r="I1045">
        <f>'DATA DASH'!I1045</f>
        <v/>
      </c>
      <c r="J1045">
        <f>'DATA DASH'!J1045</f>
        <v/>
      </c>
      <c r="K1045">
        <f>'DATA DASH'!K1045</f>
        <v/>
      </c>
      <c r="L1045">
        <f>'DATA DASH'!L1045</f>
        <v/>
      </c>
      <c r="M1045">
        <f>'DATA DASH'!M1045</f>
        <v/>
      </c>
    </row>
    <row r="1046">
      <c r="A1046">
        <f>'DATA DASH'!A1046</f>
        <v/>
      </c>
      <c r="B1046">
        <f>'DATA DASH'!B1046</f>
        <v/>
      </c>
      <c r="C1046">
        <f>'DATA DASH'!C1046</f>
        <v/>
      </c>
      <c r="D1046">
        <f>'DATA DASH'!D1046</f>
        <v/>
      </c>
      <c r="E1046">
        <f>'DATA DASH'!E1046</f>
        <v/>
      </c>
      <c r="F1046">
        <f>'DATA DASH'!F1046</f>
        <v/>
      </c>
      <c r="G1046">
        <f>'DATA DASH'!G1046</f>
        <v/>
      </c>
      <c r="H1046">
        <f>'DATA DASH'!H1046</f>
        <v/>
      </c>
      <c r="I1046">
        <f>'DATA DASH'!I1046</f>
        <v/>
      </c>
      <c r="J1046">
        <f>'DATA DASH'!J1046</f>
        <v/>
      </c>
      <c r="K1046">
        <f>'DATA DASH'!K1046</f>
        <v/>
      </c>
      <c r="L1046">
        <f>'DATA DASH'!L1046</f>
        <v/>
      </c>
      <c r="M1046">
        <f>'DATA DASH'!M1046</f>
        <v/>
      </c>
    </row>
    <row r="1047">
      <c r="A1047">
        <f>'DATA DASH'!A1047</f>
        <v/>
      </c>
      <c r="B1047">
        <f>'DATA DASH'!B1047</f>
        <v/>
      </c>
      <c r="C1047">
        <f>'DATA DASH'!C1047</f>
        <v/>
      </c>
      <c r="D1047">
        <f>'DATA DASH'!D1047</f>
        <v/>
      </c>
      <c r="E1047">
        <f>'DATA DASH'!E1047</f>
        <v/>
      </c>
      <c r="F1047">
        <f>'DATA DASH'!F1047</f>
        <v/>
      </c>
      <c r="G1047">
        <f>'DATA DASH'!G1047</f>
        <v/>
      </c>
      <c r="H1047">
        <f>'DATA DASH'!H1047</f>
        <v/>
      </c>
      <c r="I1047">
        <f>'DATA DASH'!I1047</f>
        <v/>
      </c>
      <c r="J1047">
        <f>'DATA DASH'!J1047</f>
        <v/>
      </c>
      <c r="K1047">
        <f>'DATA DASH'!K1047</f>
        <v/>
      </c>
      <c r="L1047">
        <f>'DATA DASH'!L1047</f>
        <v/>
      </c>
      <c r="M1047">
        <f>'DATA DASH'!M1047</f>
        <v/>
      </c>
    </row>
    <row r="1048">
      <c r="A1048">
        <f>'DATA DASH'!A1048</f>
        <v/>
      </c>
      <c r="B1048">
        <f>'DATA DASH'!B1048</f>
        <v/>
      </c>
      <c r="C1048">
        <f>'DATA DASH'!C1048</f>
        <v/>
      </c>
      <c r="D1048">
        <f>'DATA DASH'!D1048</f>
        <v/>
      </c>
      <c r="E1048">
        <f>'DATA DASH'!E1048</f>
        <v/>
      </c>
      <c r="F1048">
        <f>'DATA DASH'!F1048</f>
        <v/>
      </c>
      <c r="G1048">
        <f>'DATA DASH'!G1048</f>
        <v/>
      </c>
      <c r="H1048">
        <f>'DATA DASH'!H1048</f>
        <v/>
      </c>
      <c r="I1048">
        <f>'DATA DASH'!I1048</f>
        <v/>
      </c>
      <c r="J1048">
        <f>'DATA DASH'!J1048</f>
        <v/>
      </c>
      <c r="K1048">
        <f>'DATA DASH'!K1048</f>
        <v/>
      </c>
      <c r="L1048">
        <f>'DATA DASH'!L1048</f>
        <v/>
      </c>
      <c r="M1048">
        <f>'DATA DASH'!M1048</f>
        <v/>
      </c>
    </row>
    <row r="1049">
      <c r="A1049">
        <f>'DATA DASH'!A1049</f>
        <v/>
      </c>
      <c r="B1049">
        <f>'DATA DASH'!B1049</f>
        <v/>
      </c>
      <c r="C1049">
        <f>'DATA DASH'!C1049</f>
        <v/>
      </c>
      <c r="D1049">
        <f>'DATA DASH'!D1049</f>
        <v/>
      </c>
      <c r="E1049">
        <f>'DATA DASH'!E1049</f>
        <v/>
      </c>
      <c r="F1049">
        <f>'DATA DASH'!F1049</f>
        <v/>
      </c>
      <c r="G1049">
        <f>'DATA DASH'!G1049</f>
        <v/>
      </c>
      <c r="H1049">
        <f>'DATA DASH'!H1049</f>
        <v/>
      </c>
      <c r="I1049">
        <f>'DATA DASH'!I1049</f>
        <v/>
      </c>
      <c r="J1049">
        <f>'DATA DASH'!J1049</f>
        <v/>
      </c>
      <c r="K1049">
        <f>'DATA DASH'!K1049</f>
        <v/>
      </c>
      <c r="L1049">
        <f>'DATA DASH'!L1049</f>
        <v/>
      </c>
      <c r="M1049">
        <f>'DATA DASH'!M1049</f>
        <v/>
      </c>
    </row>
    <row r="1050">
      <c r="A1050">
        <f>'DATA DASH'!A1050</f>
        <v/>
      </c>
      <c r="B1050">
        <f>'DATA DASH'!B1050</f>
        <v/>
      </c>
      <c r="C1050">
        <f>'DATA DASH'!C1050</f>
        <v/>
      </c>
      <c r="D1050">
        <f>'DATA DASH'!D1050</f>
        <v/>
      </c>
      <c r="E1050">
        <f>'DATA DASH'!E1050</f>
        <v/>
      </c>
      <c r="F1050">
        <f>'DATA DASH'!F1050</f>
        <v/>
      </c>
      <c r="G1050">
        <f>'DATA DASH'!G1050</f>
        <v/>
      </c>
      <c r="H1050">
        <f>'DATA DASH'!H1050</f>
        <v/>
      </c>
      <c r="I1050">
        <f>'DATA DASH'!I1050</f>
        <v/>
      </c>
      <c r="J1050">
        <f>'DATA DASH'!J1050</f>
        <v/>
      </c>
      <c r="K1050">
        <f>'DATA DASH'!K1050</f>
        <v/>
      </c>
      <c r="L1050">
        <f>'DATA DASH'!L1050</f>
        <v/>
      </c>
      <c r="M1050">
        <f>'DATA DASH'!M1050</f>
        <v/>
      </c>
    </row>
    <row r="1051">
      <c r="A1051">
        <f>'DATA DASH'!A1051</f>
        <v/>
      </c>
      <c r="B1051">
        <f>'DATA DASH'!B1051</f>
        <v/>
      </c>
      <c r="C1051">
        <f>'DATA DASH'!C1051</f>
        <v/>
      </c>
      <c r="D1051">
        <f>'DATA DASH'!D1051</f>
        <v/>
      </c>
      <c r="E1051">
        <f>'DATA DASH'!E1051</f>
        <v/>
      </c>
      <c r="F1051">
        <f>'DATA DASH'!F1051</f>
        <v/>
      </c>
      <c r="G1051">
        <f>'DATA DASH'!G1051</f>
        <v/>
      </c>
      <c r="H1051">
        <f>'DATA DASH'!H1051</f>
        <v/>
      </c>
      <c r="I1051">
        <f>'DATA DASH'!I1051</f>
        <v/>
      </c>
      <c r="J1051">
        <f>'DATA DASH'!J1051</f>
        <v/>
      </c>
      <c r="K1051">
        <f>'DATA DASH'!K1051</f>
        <v/>
      </c>
      <c r="L1051">
        <f>'DATA DASH'!L1051</f>
        <v/>
      </c>
      <c r="M1051">
        <f>'DATA DASH'!M1051</f>
        <v/>
      </c>
    </row>
    <row r="1052">
      <c r="A1052">
        <f>'DATA DASH'!A1052</f>
        <v/>
      </c>
      <c r="B1052">
        <f>'DATA DASH'!B1052</f>
        <v/>
      </c>
      <c r="C1052">
        <f>'DATA DASH'!C1052</f>
        <v/>
      </c>
      <c r="D1052">
        <f>'DATA DASH'!D1052</f>
        <v/>
      </c>
      <c r="E1052">
        <f>'DATA DASH'!E1052</f>
        <v/>
      </c>
      <c r="F1052">
        <f>'DATA DASH'!F1052</f>
        <v/>
      </c>
      <c r="G1052">
        <f>'DATA DASH'!G1052</f>
        <v/>
      </c>
      <c r="H1052">
        <f>'DATA DASH'!H1052</f>
        <v/>
      </c>
      <c r="I1052">
        <f>'DATA DASH'!I1052</f>
        <v/>
      </c>
      <c r="J1052">
        <f>'DATA DASH'!J1052</f>
        <v/>
      </c>
      <c r="K1052">
        <f>'DATA DASH'!K1052</f>
        <v/>
      </c>
      <c r="L1052">
        <f>'DATA DASH'!L1052</f>
        <v/>
      </c>
      <c r="M1052">
        <f>'DATA DASH'!M1052</f>
        <v/>
      </c>
    </row>
    <row r="1053">
      <c r="A1053">
        <f>'DATA DASH'!A1053</f>
        <v/>
      </c>
      <c r="B1053">
        <f>'DATA DASH'!B1053</f>
        <v/>
      </c>
      <c r="C1053">
        <f>'DATA DASH'!C1053</f>
        <v/>
      </c>
      <c r="D1053">
        <f>'DATA DASH'!D1053</f>
        <v/>
      </c>
      <c r="E1053">
        <f>'DATA DASH'!E1053</f>
        <v/>
      </c>
      <c r="F1053">
        <f>'DATA DASH'!F1053</f>
        <v/>
      </c>
      <c r="G1053">
        <f>'DATA DASH'!G1053</f>
        <v/>
      </c>
      <c r="H1053">
        <f>'DATA DASH'!H1053</f>
        <v/>
      </c>
      <c r="I1053">
        <f>'DATA DASH'!I1053</f>
        <v/>
      </c>
      <c r="J1053">
        <f>'DATA DASH'!J1053</f>
        <v/>
      </c>
      <c r="K1053">
        <f>'DATA DASH'!K1053</f>
        <v/>
      </c>
      <c r="L1053">
        <f>'DATA DASH'!L1053</f>
        <v/>
      </c>
      <c r="M1053">
        <f>'DATA DASH'!M1053</f>
        <v/>
      </c>
    </row>
    <row r="1054">
      <c r="A1054">
        <f>'DATA DASH'!A1054</f>
        <v/>
      </c>
      <c r="B1054">
        <f>'DATA DASH'!B1054</f>
        <v/>
      </c>
      <c r="C1054">
        <f>'DATA DASH'!C1054</f>
        <v/>
      </c>
      <c r="D1054">
        <f>'DATA DASH'!D1054</f>
        <v/>
      </c>
      <c r="E1054">
        <f>'DATA DASH'!E1054</f>
        <v/>
      </c>
      <c r="F1054">
        <f>'DATA DASH'!F1054</f>
        <v/>
      </c>
      <c r="G1054">
        <f>'DATA DASH'!G1054</f>
        <v/>
      </c>
      <c r="H1054">
        <f>'DATA DASH'!H1054</f>
        <v/>
      </c>
      <c r="I1054">
        <f>'DATA DASH'!I1054</f>
        <v/>
      </c>
      <c r="J1054">
        <f>'DATA DASH'!J1054</f>
        <v/>
      </c>
      <c r="K1054">
        <f>'DATA DASH'!K1054</f>
        <v/>
      </c>
      <c r="L1054">
        <f>'DATA DASH'!L1054</f>
        <v/>
      </c>
      <c r="M1054">
        <f>'DATA DASH'!M1054</f>
        <v/>
      </c>
    </row>
    <row r="1055">
      <c r="A1055">
        <f>'DATA DASH'!A1055</f>
        <v/>
      </c>
      <c r="B1055">
        <f>'DATA DASH'!B1055</f>
        <v/>
      </c>
      <c r="C1055">
        <f>'DATA DASH'!C1055</f>
        <v/>
      </c>
      <c r="D1055">
        <f>'DATA DASH'!D1055</f>
        <v/>
      </c>
      <c r="E1055">
        <f>'DATA DASH'!E1055</f>
        <v/>
      </c>
      <c r="F1055">
        <f>'DATA DASH'!F1055</f>
        <v/>
      </c>
      <c r="G1055">
        <f>'DATA DASH'!G1055</f>
        <v/>
      </c>
      <c r="H1055">
        <f>'DATA DASH'!H1055</f>
        <v/>
      </c>
      <c r="I1055">
        <f>'DATA DASH'!I1055</f>
        <v/>
      </c>
      <c r="J1055">
        <f>'DATA DASH'!J1055</f>
        <v/>
      </c>
      <c r="K1055">
        <f>'DATA DASH'!K1055</f>
        <v/>
      </c>
      <c r="L1055">
        <f>'DATA DASH'!L1055</f>
        <v/>
      </c>
      <c r="M1055">
        <f>'DATA DASH'!M1055</f>
        <v/>
      </c>
    </row>
    <row r="1056">
      <c r="A1056">
        <f>'DATA DASH'!A1056</f>
        <v/>
      </c>
      <c r="B1056">
        <f>'DATA DASH'!B1056</f>
        <v/>
      </c>
      <c r="C1056">
        <f>'DATA DASH'!C1056</f>
        <v/>
      </c>
      <c r="D1056">
        <f>'DATA DASH'!D1056</f>
        <v/>
      </c>
      <c r="E1056">
        <f>'DATA DASH'!E1056</f>
        <v/>
      </c>
      <c r="F1056">
        <f>'DATA DASH'!F1056</f>
        <v/>
      </c>
      <c r="G1056">
        <f>'DATA DASH'!G1056</f>
        <v/>
      </c>
      <c r="H1056">
        <f>'DATA DASH'!H1056</f>
        <v/>
      </c>
      <c r="I1056">
        <f>'DATA DASH'!I1056</f>
        <v/>
      </c>
      <c r="J1056">
        <f>'DATA DASH'!J1056</f>
        <v/>
      </c>
      <c r="K1056">
        <f>'DATA DASH'!K1056</f>
        <v/>
      </c>
      <c r="L1056">
        <f>'DATA DASH'!L1056</f>
        <v/>
      </c>
      <c r="M1056">
        <f>'DATA DASH'!M1056</f>
        <v/>
      </c>
    </row>
    <row r="1057">
      <c r="A1057">
        <f>'DATA DASH'!A1057</f>
        <v/>
      </c>
      <c r="B1057">
        <f>'DATA DASH'!B1057</f>
        <v/>
      </c>
      <c r="C1057">
        <f>'DATA DASH'!C1057</f>
        <v/>
      </c>
      <c r="D1057">
        <f>'DATA DASH'!D1057</f>
        <v/>
      </c>
      <c r="E1057">
        <f>'DATA DASH'!E1057</f>
        <v/>
      </c>
      <c r="F1057">
        <f>'DATA DASH'!F1057</f>
        <v/>
      </c>
      <c r="G1057">
        <f>'DATA DASH'!G1057</f>
        <v/>
      </c>
      <c r="H1057">
        <f>'DATA DASH'!H1057</f>
        <v/>
      </c>
      <c r="I1057">
        <f>'DATA DASH'!I1057</f>
        <v/>
      </c>
      <c r="J1057">
        <f>'DATA DASH'!J1057</f>
        <v/>
      </c>
      <c r="K1057">
        <f>'DATA DASH'!K1057</f>
        <v/>
      </c>
      <c r="L1057">
        <f>'DATA DASH'!L1057</f>
        <v/>
      </c>
      <c r="M1057">
        <f>'DATA DASH'!M1057</f>
        <v/>
      </c>
    </row>
    <row r="1058">
      <c r="A1058">
        <f>'DATA DASH'!A1058</f>
        <v/>
      </c>
      <c r="B1058">
        <f>'DATA DASH'!B1058</f>
        <v/>
      </c>
      <c r="C1058">
        <f>'DATA DASH'!C1058</f>
        <v/>
      </c>
      <c r="D1058">
        <f>'DATA DASH'!D1058</f>
        <v/>
      </c>
      <c r="E1058">
        <f>'DATA DASH'!E1058</f>
        <v/>
      </c>
      <c r="F1058">
        <f>'DATA DASH'!F1058</f>
        <v/>
      </c>
      <c r="G1058">
        <f>'DATA DASH'!G1058</f>
        <v/>
      </c>
      <c r="H1058">
        <f>'DATA DASH'!H1058</f>
        <v/>
      </c>
      <c r="I1058">
        <f>'DATA DASH'!I1058</f>
        <v/>
      </c>
      <c r="J1058">
        <f>'DATA DASH'!J1058</f>
        <v/>
      </c>
      <c r="K1058">
        <f>'DATA DASH'!K1058</f>
        <v/>
      </c>
      <c r="L1058">
        <f>'DATA DASH'!L1058</f>
        <v/>
      </c>
      <c r="M1058">
        <f>'DATA DASH'!M1058</f>
        <v/>
      </c>
    </row>
    <row r="1059">
      <c r="A1059">
        <f>'DATA DASH'!A1059</f>
        <v/>
      </c>
      <c r="B1059">
        <f>'DATA DASH'!B1059</f>
        <v/>
      </c>
      <c r="C1059">
        <f>'DATA DASH'!C1059</f>
        <v/>
      </c>
      <c r="D1059">
        <f>'DATA DASH'!D1059</f>
        <v/>
      </c>
      <c r="E1059">
        <f>'DATA DASH'!E1059</f>
        <v/>
      </c>
      <c r="F1059">
        <f>'DATA DASH'!F1059</f>
        <v/>
      </c>
      <c r="G1059">
        <f>'DATA DASH'!G1059</f>
        <v/>
      </c>
      <c r="H1059">
        <f>'DATA DASH'!H1059</f>
        <v/>
      </c>
      <c r="I1059">
        <f>'DATA DASH'!I1059</f>
        <v/>
      </c>
      <c r="J1059">
        <f>'DATA DASH'!J1059</f>
        <v/>
      </c>
      <c r="K1059">
        <f>'DATA DASH'!K1059</f>
        <v/>
      </c>
      <c r="L1059">
        <f>'DATA DASH'!L1059</f>
        <v/>
      </c>
      <c r="M1059">
        <f>'DATA DASH'!M1059</f>
        <v/>
      </c>
    </row>
    <row r="1060">
      <c r="A1060">
        <f>'DATA DASH'!A1060</f>
        <v/>
      </c>
      <c r="B1060">
        <f>'DATA DASH'!B1060</f>
        <v/>
      </c>
      <c r="C1060">
        <f>'DATA DASH'!C1060</f>
        <v/>
      </c>
      <c r="D1060">
        <f>'DATA DASH'!D1060</f>
        <v/>
      </c>
      <c r="E1060">
        <f>'DATA DASH'!E1060</f>
        <v/>
      </c>
      <c r="F1060">
        <f>'DATA DASH'!F1060</f>
        <v/>
      </c>
      <c r="G1060">
        <f>'DATA DASH'!G1060</f>
        <v/>
      </c>
      <c r="H1060">
        <f>'DATA DASH'!H1060</f>
        <v/>
      </c>
      <c r="I1060">
        <f>'DATA DASH'!I1060</f>
        <v/>
      </c>
      <c r="J1060">
        <f>'DATA DASH'!J1060</f>
        <v/>
      </c>
      <c r="K1060">
        <f>'DATA DASH'!K1060</f>
        <v/>
      </c>
      <c r="L1060">
        <f>'DATA DASH'!L1060</f>
        <v/>
      </c>
      <c r="M1060">
        <f>'DATA DASH'!M1060</f>
        <v/>
      </c>
    </row>
    <row r="1061">
      <c r="A1061">
        <f>'DATA DASH'!A1061</f>
        <v/>
      </c>
      <c r="B1061">
        <f>'DATA DASH'!B1061</f>
        <v/>
      </c>
      <c r="C1061">
        <f>'DATA DASH'!C1061</f>
        <v/>
      </c>
      <c r="D1061">
        <f>'DATA DASH'!D1061</f>
        <v/>
      </c>
      <c r="E1061">
        <f>'DATA DASH'!E1061</f>
        <v/>
      </c>
      <c r="F1061">
        <f>'DATA DASH'!F1061</f>
        <v/>
      </c>
      <c r="G1061">
        <f>'DATA DASH'!G1061</f>
        <v/>
      </c>
      <c r="H1061">
        <f>'DATA DASH'!H1061</f>
        <v/>
      </c>
      <c r="I1061">
        <f>'DATA DASH'!I1061</f>
        <v/>
      </c>
      <c r="J1061">
        <f>'DATA DASH'!J1061</f>
        <v/>
      </c>
      <c r="K1061">
        <f>'DATA DASH'!K1061</f>
        <v/>
      </c>
      <c r="L1061">
        <f>'DATA DASH'!L1061</f>
        <v/>
      </c>
      <c r="M1061">
        <f>'DATA DASH'!M1061</f>
        <v/>
      </c>
    </row>
    <row r="1062">
      <c r="A1062">
        <f>'DATA DASH'!A1062</f>
        <v/>
      </c>
      <c r="B1062">
        <f>'DATA DASH'!B1062</f>
        <v/>
      </c>
      <c r="C1062">
        <f>'DATA DASH'!C1062</f>
        <v/>
      </c>
      <c r="D1062">
        <f>'DATA DASH'!D1062</f>
        <v/>
      </c>
      <c r="E1062">
        <f>'DATA DASH'!E1062</f>
        <v/>
      </c>
      <c r="F1062">
        <f>'DATA DASH'!F1062</f>
        <v/>
      </c>
      <c r="G1062">
        <f>'DATA DASH'!G1062</f>
        <v/>
      </c>
      <c r="H1062">
        <f>'DATA DASH'!H1062</f>
        <v/>
      </c>
      <c r="I1062">
        <f>'DATA DASH'!I1062</f>
        <v/>
      </c>
      <c r="J1062">
        <f>'DATA DASH'!J1062</f>
        <v/>
      </c>
      <c r="K1062">
        <f>'DATA DASH'!K1062</f>
        <v/>
      </c>
      <c r="L1062">
        <f>'DATA DASH'!L1062</f>
        <v/>
      </c>
      <c r="M1062">
        <f>'DATA DASH'!M1062</f>
        <v/>
      </c>
    </row>
    <row r="1063">
      <c r="A1063">
        <f>'DATA DASH'!A1063</f>
        <v/>
      </c>
      <c r="B1063">
        <f>'DATA DASH'!B1063</f>
        <v/>
      </c>
      <c r="C1063">
        <f>'DATA DASH'!C1063</f>
        <v/>
      </c>
      <c r="D1063">
        <f>'DATA DASH'!D1063</f>
        <v/>
      </c>
      <c r="E1063">
        <f>'DATA DASH'!E1063</f>
        <v/>
      </c>
      <c r="F1063">
        <f>'DATA DASH'!F1063</f>
        <v/>
      </c>
      <c r="G1063">
        <f>'DATA DASH'!G1063</f>
        <v/>
      </c>
      <c r="H1063">
        <f>'DATA DASH'!H1063</f>
        <v/>
      </c>
      <c r="I1063">
        <f>'DATA DASH'!I1063</f>
        <v/>
      </c>
      <c r="J1063">
        <f>'DATA DASH'!J1063</f>
        <v/>
      </c>
      <c r="K1063">
        <f>'DATA DASH'!K1063</f>
        <v/>
      </c>
      <c r="L1063">
        <f>'DATA DASH'!L1063</f>
        <v/>
      </c>
      <c r="M1063">
        <f>'DATA DASH'!M1063</f>
        <v/>
      </c>
    </row>
    <row r="1064">
      <c r="A1064">
        <f>'DATA DASH'!A1064</f>
        <v/>
      </c>
      <c r="B1064">
        <f>'DATA DASH'!B1064</f>
        <v/>
      </c>
      <c r="C1064">
        <f>'DATA DASH'!C1064</f>
        <v/>
      </c>
      <c r="D1064">
        <f>'DATA DASH'!D1064</f>
        <v/>
      </c>
      <c r="E1064">
        <f>'DATA DASH'!E1064</f>
        <v/>
      </c>
      <c r="F1064">
        <f>'DATA DASH'!F1064</f>
        <v/>
      </c>
      <c r="G1064">
        <f>'DATA DASH'!G1064</f>
        <v/>
      </c>
      <c r="H1064">
        <f>'DATA DASH'!H1064</f>
        <v/>
      </c>
      <c r="I1064">
        <f>'DATA DASH'!I1064</f>
        <v/>
      </c>
      <c r="J1064">
        <f>'DATA DASH'!J1064</f>
        <v/>
      </c>
      <c r="K1064">
        <f>'DATA DASH'!K1064</f>
        <v/>
      </c>
      <c r="L1064">
        <f>'DATA DASH'!L1064</f>
        <v/>
      </c>
      <c r="M1064">
        <f>'DATA DASH'!M1064</f>
        <v/>
      </c>
    </row>
    <row r="1065">
      <c r="A1065">
        <f>'DATA DASH'!A1065</f>
        <v/>
      </c>
      <c r="B1065">
        <f>'DATA DASH'!B1065</f>
        <v/>
      </c>
      <c r="C1065">
        <f>'DATA DASH'!C1065</f>
        <v/>
      </c>
      <c r="D1065">
        <f>'DATA DASH'!D1065</f>
        <v/>
      </c>
      <c r="E1065">
        <f>'DATA DASH'!E1065</f>
        <v/>
      </c>
      <c r="F1065">
        <f>'DATA DASH'!F1065</f>
        <v/>
      </c>
      <c r="G1065">
        <f>'DATA DASH'!G1065</f>
        <v/>
      </c>
      <c r="H1065">
        <f>'DATA DASH'!H1065</f>
        <v/>
      </c>
      <c r="I1065">
        <f>'DATA DASH'!I1065</f>
        <v/>
      </c>
      <c r="J1065">
        <f>'DATA DASH'!J1065</f>
        <v/>
      </c>
      <c r="K1065">
        <f>'DATA DASH'!K1065</f>
        <v/>
      </c>
      <c r="L1065">
        <f>'DATA DASH'!L1065</f>
        <v/>
      </c>
      <c r="M1065">
        <f>'DATA DASH'!M1065</f>
        <v/>
      </c>
    </row>
    <row r="1066">
      <c r="A1066">
        <f>'DATA DASH'!A1066</f>
        <v/>
      </c>
      <c r="B1066">
        <f>'DATA DASH'!B1066</f>
        <v/>
      </c>
      <c r="C1066">
        <f>'DATA DASH'!C1066</f>
        <v/>
      </c>
      <c r="D1066">
        <f>'DATA DASH'!D1066</f>
        <v/>
      </c>
      <c r="E1066">
        <f>'DATA DASH'!E1066</f>
        <v/>
      </c>
      <c r="F1066">
        <f>'DATA DASH'!F1066</f>
        <v/>
      </c>
      <c r="G1066">
        <f>'DATA DASH'!G1066</f>
        <v/>
      </c>
      <c r="H1066">
        <f>'DATA DASH'!H1066</f>
        <v/>
      </c>
      <c r="I1066">
        <f>'DATA DASH'!I1066</f>
        <v/>
      </c>
      <c r="J1066">
        <f>'DATA DASH'!J1066</f>
        <v/>
      </c>
      <c r="K1066">
        <f>'DATA DASH'!K1066</f>
        <v/>
      </c>
      <c r="L1066">
        <f>'DATA DASH'!L1066</f>
        <v/>
      </c>
      <c r="M1066">
        <f>'DATA DASH'!M1066</f>
        <v/>
      </c>
    </row>
    <row r="1067">
      <c r="A1067">
        <f>'DATA DASH'!A1067</f>
        <v/>
      </c>
      <c r="B1067">
        <f>'DATA DASH'!B1067</f>
        <v/>
      </c>
      <c r="C1067">
        <f>'DATA DASH'!C1067</f>
        <v/>
      </c>
      <c r="D1067">
        <f>'DATA DASH'!D1067</f>
        <v/>
      </c>
      <c r="E1067">
        <f>'DATA DASH'!E1067</f>
        <v/>
      </c>
      <c r="F1067">
        <f>'DATA DASH'!F1067</f>
        <v/>
      </c>
      <c r="G1067">
        <f>'DATA DASH'!G1067</f>
        <v/>
      </c>
      <c r="H1067">
        <f>'DATA DASH'!H1067</f>
        <v/>
      </c>
      <c r="I1067">
        <f>'DATA DASH'!I1067</f>
        <v/>
      </c>
      <c r="J1067">
        <f>'DATA DASH'!J1067</f>
        <v/>
      </c>
      <c r="K1067">
        <f>'DATA DASH'!K1067</f>
        <v/>
      </c>
      <c r="L1067">
        <f>'DATA DASH'!L1067</f>
        <v/>
      </c>
      <c r="M1067">
        <f>'DATA DASH'!M1067</f>
        <v/>
      </c>
    </row>
    <row r="1068">
      <c r="A1068">
        <f>'DATA DASH'!A1068</f>
        <v/>
      </c>
      <c r="B1068">
        <f>'DATA DASH'!B1068</f>
        <v/>
      </c>
      <c r="C1068">
        <f>'DATA DASH'!C1068</f>
        <v/>
      </c>
      <c r="D1068">
        <f>'DATA DASH'!D1068</f>
        <v/>
      </c>
      <c r="E1068">
        <f>'DATA DASH'!E1068</f>
        <v/>
      </c>
      <c r="F1068">
        <f>'DATA DASH'!F1068</f>
        <v/>
      </c>
      <c r="G1068">
        <f>'DATA DASH'!G1068</f>
        <v/>
      </c>
      <c r="H1068">
        <f>'DATA DASH'!H1068</f>
        <v/>
      </c>
      <c r="I1068">
        <f>'DATA DASH'!I1068</f>
        <v/>
      </c>
      <c r="J1068">
        <f>'DATA DASH'!J1068</f>
        <v/>
      </c>
      <c r="K1068">
        <f>'DATA DASH'!K1068</f>
        <v/>
      </c>
      <c r="L1068">
        <f>'DATA DASH'!L1068</f>
        <v/>
      </c>
      <c r="M1068">
        <f>'DATA DASH'!M1068</f>
        <v/>
      </c>
    </row>
    <row r="1069">
      <c r="A1069">
        <f>'DATA DASH'!A1069</f>
        <v/>
      </c>
      <c r="B1069">
        <f>'DATA DASH'!B1069</f>
        <v/>
      </c>
      <c r="C1069">
        <f>'DATA DASH'!C1069</f>
        <v/>
      </c>
      <c r="D1069">
        <f>'DATA DASH'!D1069</f>
        <v/>
      </c>
      <c r="E1069">
        <f>'DATA DASH'!E1069</f>
        <v/>
      </c>
      <c r="F1069">
        <f>'DATA DASH'!F1069</f>
        <v/>
      </c>
      <c r="G1069">
        <f>'DATA DASH'!G1069</f>
        <v/>
      </c>
      <c r="H1069">
        <f>'DATA DASH'!H1069</f>
        <v/>
      </c>
      <c r="I1069">
        <f>'DATA DASH'!I1069</f>
        <v/>
      </c>
      <c r="J1069">
        <f>'DATA DASH'!J1069</f>
        <v/>
      </c>
      <c r="K1069">
        <f>'DATA DASH'!K1069</f>
        <v/>
      </c>
      <c r="L1069">
        <f>'DATA DASH'!L1069</f>
        <v/>
      </c>
      <c r="M1069">
        <f>'DATA DASH'!M1069</f>
        <v/>
      </c>
    </row>
    <row r="1070">
      <c r="A1070">
        <f>'DATA DASH'!A1070</f>
        <v/>
      </c>
      <c r="B1070">
        <f>'DATA DASH'!B1070</f>
        <v/>
      </c>
      <c r="C1070">
        <f>'DATA DASH'!C1070</f>
        <v/>
      </c>
      <c r="D1070">
        <f>'DATA DASH'!D1070</f>
        <v/>
      </c>
      <c r="E1070">
        <f>'DATA DASH'!E1070</f>
        <v/>
      </c>
      <c r="F1070">
        <f>'DATA DASH'!F1070</f>
        <v/>
      </c>
      <c r="G1070">
        <f>'DATA DASH'!G1070</f>
        <v/>
      </c>
      <c r="H1070">
        <f>'DATA DASH'!H1070</f>
        <v/>
      </c>
      <c r="I1070">
        <f>'DATA DASH'!I1070</f>
        <v/>
      </c>
      <c r="J1070">
        <f>'DATA DASH'!J1070</f>
        <v/>
      </c>
      <c r="K1070">
        <f>'DATA DASH'!K1070</f>
        <v/>
      </c>
      <c r="L1070">
        <f>'DATA DASH'!L1070</f>
        <v/>
      </c>
      <c r="M1070">
        <f>'DATA DASH'!M1070</f>
        <v/>
      </c>
    </row>
    <row r="1071">
      <c r="A1071">
        <f>'DATA DASH'!A1071</f>
        <v/>
      </c>
      <c r="B1071">
        <f>'DATA DASH'!B1071</f>
        <v/>
      </c>
      <c r="C1071">
        <f>'DATA DASH'!C1071</f>
        <v/>
      </c>
      <c r="D1071">
        <f>'DATA DASH'!D1071</f>
        <v/>
      </c>
      <c r="E1071">
        <f>'DATA DASH'!E1071</f>
        <v/>
      </c>
      <c r="F1071">
        <f>'DATA DASH'!F1071</f>
        <v/>
      </c>
      <c r="G1071">
        <f>'DATA DASH'!G1071</f>
        <v/>
      </c>
      <c r="H1071">
        <f>'DATA DASH'!H1071</f>
        <v/>
      </c>
      <c r="I1071">
        <f>'DATA DASH'!I1071</f>
        <v/>
      </c>
      <c r="J1071">
        <f>'DATA DASH'!J1071</f>
        <v/>
      </c>
      <c r="K1071">
        <f>'DATA DASH'!K1071</f>
        <v/>
      </c>
      <c r="L1071">
        <f>'DATA DASH'!L1071</f>
        <v/>
      </c>
      <c r="M1071">
        <f>'DATA DASH'!M1071</f>
        <v/>
      </c>
    </row>
    <row r="1072">
      <c r="A1072">
        <f>'DATA DASH'!A1072</f>
        <v/>
      </c>
      <c r="B1072">
        <f>'DATA DASH'!B1072</f>
        <v/>
      </c>
      <c r="C1072">
        <f>'DATA DASH'!C1072</f>
        <v/>
      </c>
      <c r="D1072">
        <f>'DATA DASH'!D1072</f>
        <v/>
      </c>
      <c r="E1072">
        <f>'DATA DASH'!E1072</f>
        <v/>
      </c>
      <c r="F1072">
        <f>'DATA DASH'!F1072</f>
        <v/>
      </c>
      <c r="G1072">
        <f>'DATA DASH'!G1072</f>
        <v/>
      </c>
      <c r="H1072">
        <f>'DATA DASH'!H1072</f>
        <v/>
      </c>
      <c r="I1072">
        <f>'DATA DASH'!I1072</f>
        <v/>
      </c>
      <c r="J1072">
        <f>'DATA DASH'!J1072</f>
        <v/>
      </c>
      <c r="K1072">
        <f>'DATA DASH'!K1072</f>
        <v/>
      </c>
      <c r="L1072">
        <f>'DATA DASH'!L1072</f>
        <v/>
      </c>
      <c r="M1072">
        <f>'DATA DASH'!M1072</f>
        <v/>
      </c>
    </row>
    <row r="1073">
      <c r="A1073">
        <f>'DATA DASH'!A1073</f>
        <v/>
      </c>
      <c r="B1073">
        <f>'DATA DASH'!B1073</f>
        <v/>
      </c>
      <c r="C1073">
        <f>'DATA DASH'!C1073</f>
        <v/>
      </c>
      <c r="D1073">
        <f>'DATA DASH'!D1073</f>
        <v/>
      </c>
      <c r="E1073">
        <f>'DATA DASH'!E1073</f>
        <v/>
      </c>
      <c r="F1073">
        <f>'DATA DASH'!F1073</f>
        <v/>
      </c>
      <c r="G1073">
        <f>'DATA DASH'!G1073</f>
        <v/>
      </c>
      <c r="H1073">
        <f>'DATA DASH'!H1073</f>
        <v/>
      </c>
      <c r="I1073">
        <f>'DATA DASH'!I1073</f>
        <v/>
      </c>
      <c r="J1073">
        <f>'DATA DASH'!J1073</f>
        <v/>
      </c>
      <c r="K1073">
        <f>'DATA DASH'!K1073</f>
        <v/>
      </c>
      <c r="L1073">
        <f>'DATA DASH'!L1073</f>
        <v/>
      </c>
      <c r="M1073">
        <f>'DATA DASH'!M1073</f>
        <v/>
      </c>
    </row>
    <row r="1074">
      <c r="A1074">
        <f>'DATA DASH'!A1074</f>
        <v/>
      </c>
      <c r="B1074">
        <f>'DATA DASH'!B1074</f>
        <v/>
      </c>
      <c r="C1074">
        <f>'DATA DASH'!C1074</f>
        <v/>
      </c>
      <c r="D1074">
        <f>'DATA DASH'!D1074</f>
        <v/>
      </c>
      <c r="E1074">
        <f>'DATA DASH'!E1074</f>
        <v/>
      </c>
      <c r="F1074">
        <f>'DATA DASH'!F1074</f>
        <v/>
      </c>
      <c r="G1074">
        <f>'DATA DASH'!G1074</f>
        <v/>
      </c>
      <c r="H1074">
        <f>'DATA DASH'!H1074</f>
        <v/>
      </c>
      <c r="I1074">
        <f>'DATA DASH'!I1074</f>
        <v/>
      </c>
      <c r="J1074">
        <f>'DATA DASH'!J1074</f>
        <v/>
      </c>
      <c r="K1074">
        <f>'DATA DASH'!K1074</f>
        <v/>
      </c>
      <c r="L1074">
        <f>'DATA DASH'!L1074</f>
        <v/>
      </c>
      <c r="M1074">
        <f>'DATA DASH'!M1074</f>
        <v/>
      </c>
    </row>
    <row r="1075">
      <c r="A1075">
        <f>'DATA DASH'!A1075</f>
        <v/>
      </c>
      <c r="B1075">
        <f>'DATA DASH'!B1075</f>
        <v/>
      </c>
      <c r="C1075">
        <f>'DATA DASH'!C1075</f>
        <v/>
      </c>
      <c r="D1075">
        <f>'DATA DASH'!D1075</f>
        <v/>
      </c>
      <c r="E1075">
        <f>'DATA DASH'!E1075</f>
        <v/>
      </c>
      <c r="F1075">
        <f>'DATA DASH'!F1075</f>
        <v/>
      </c>
      <c r="G1075">
        <f>'DATA DASH'!G1075</f>
        <v/>
      </c>
      <c r="H1075">
        <f>'DATA DASH'!H1075</f>
        <v/>
      </c>
      <c r="I1075">
        <f>'DATA DASH'!I1075</f>
        <v/>
      </c>
      <c r="J1075">
        <f>'DATA DASH'!J1075</f>
        <v/>
      </c>
      <c r="K1075">
        <f>'DATA DASH'!K1075</f>
        <v/>
      </c>
      <c r="L1075">
        <f>'DATA DASH'!L1075</f>
        <v/>
      </c>
      <c r="M1075">
        <f>'DATA DASH'!M1075</f>
        <v/>
      </c>
    </row>
    <row r="1076">
      <c r="A1076">
        <f>'DATA DASH'!A1076</f>
        <v/>
      </c>
      <c r="B1076">
        <f>'DATA DASH'!B1076</f>
        <v/>
      </c>
      <c r="C1076">
        <f>'DATA DASH'!C1076</f>
        <v/>
      </c>
      <c r="D1076">
        <f>'DATA DASH'!D1076</f>
        <v/>
      </c>
      <c r="E1076">
        <f>'DATA DASH'!E1076</f>
        <v/>
      </c>
      <c r="F1076">
        <f>'DATA DASH'!F1076</f>
        <v/>
      </c>
      <c r="G1076">
        <f>'DATA DASH'!G1076</f>
        <v/>
      </c>
      <c r="H1076">
        <f>'DATA DASH'!H1076</f>
        <v/>
      </c>
      <c r="I1076">
        <f>'DATA DASH'!I1076</f>
        <v/>
      </c>
      <c r="J1076">
        <f>'DATA DASH'!J1076</f>
        <v/>
      </c>
      <c r="K1076">
        <f>'DATA DASH'!K1076</f>
        <v/>
      </c>
      <c r="L1076">
        <f>'DATA DASH'!L1076</f>
        <v/>
      </c>
      <c r="M1076">
        <f>'DATA DASH'!M1076</f>
        <v/>
      </c>
    </row>
    <row r="1077">
      <c r="A1077">
        <f>'DATA DASH'!A1077</f>
        <v/>
      </c>
      <c r="B1077">
        <f>'DATA DASH'!B1077</f>
        <v/>
      </c>
      <c r="C1077">
        <f>'DATA DASH'!C1077</f>
        <v/>
      </c>
      <c r="D1077">
        <f>'DATA DASH'!D1077</f>
        <v/>
      </c>
      <c r="E1077">
        <f>'DATA DASH'!E1077</f>
        <v/>
      </c>
      <c r="F1077">
        <f>'DATA DASH'!F1077</f>
        <v/>
      </c>
      <c r="G1077">
        <f>'DATA DASH'!G1077</f>
        <v/>
      </c>
      <c r="H1077">
        <f>'DATA DASH'!H1077</f>
        <v/>
      </c>
      <c r="I1077">
        <f>'DATA DASH'!I1077</f>
        <v/>
      </c>
      <c r="J1077">
        <f>'DATA DASH'!J1077</f>
        <v/>
      </c>
      <c r="K1077">
        <f>'DATA DASH'!K1077</f>
        <v/>
      </c>
      <c r="L1077">
        <f>'DATA DASH'!L1077</f>
        <v/>
      </c>
      <c r="M1077">
        <f>'DATA DASH'!M1077</f>
        <v/>
      </c>
    </row>
    <row r="1078">
      <c r="A1078">
        <f>'DATA DASH'!A1078</f>
        <v/>
      </c>
      <c r="B1078">
        <f>'DATA DASH'!B1078</f>
        <v/>
      </c>
      <c r="C1078">
        <f>'DATA DASH'!C1078</f>
        <v/>
      </c>
      <c r="D1078">
        <f>'DATA DASH'!D1078</f>
        <v/>
      </c>
      <c r="E1078">
        <f>'DATA DASH'!E1078</f>
        <v/>
      </c>
      <c r="F1078">
        <f>'DATA DASH'!F1078</f>
        <v/>
      </c>
      <c r="G1078">
        <f>'DATA DASH'!G1078</f>
        <v/>
      </c>
      <c r="H1078">
        <f>'DATA DASH'!H1078</f>
        <v/>
      </c>
      <c r="I1078">
        <f>'DATA DASH'!I1078</f>
        <v/>
      </c>
      <c r="J1078">
        <f>'DATA DASH'!J1078</f>
        <v/>
      </c>
      <c r="K1078">
        <f>'DATA DASH'!K1078</f>
        <v/>
      </c>
      <c r="L1078">
        <f>'DATA DASH'!L1078</f>
        <v/>
      </c>
      <c r="M1078">
        <f>'DATA DASH'!M1078</f>
        <v/>
      </c>
    </row>
    <row r="1079">
      <c r="A1079">
        <f>'DATA DASH'!A1079</f>
        <v/>
      </c>
      <c r="B1079">
        <f>'DATA DASH'!B1079</f>
        <v/>
      </c>
      <c r="C1079">
        <f>'DATA DASH'!C1079</f>
        <v/>
      </c>
      <c r="D1079">
        <f>'DATA DASH'!D1079</f>
        <v/>
      </c>
      <c r="E1079">
        <f>'DATA DASH'!E1079</f>
        <v/>
      </c>
      <c r="F1079">
        <f>'DATA DASH'!F1079</f>
        <v/>
      </c>
      <c r="G1079">
        <f>'DATA DASH'!G1079</f>
        <v/>
      </c>
      <c r="H1079">
        <f>'DATA DASH'!H1079</f>
        <v/>
      </c>
      <c r="I1079">
        <f>'DATA DASH'!I1079</f>
        <v/>
      </c>
      <c r="J1079">
        <f>'DATA DASH'!J1079</f>
        <v/>
      </c>
      <c r="K1079">
        <f>'DATA DASH'!K1079</f>
        <v/>
      </c>
      <c r="L1079">
        <f>'DATA DASH'!L1079</f>
        <v/>
      </c>
      <c r="M1079">
        <f>'DATA DASH'!M1079</f>
        <v/>
      </c>
    </row>
    <row r="1080">
      <c r="A1080">
        <f>'DATA DASH'!A1080</f>
        <v/>
      </c>
      <c r="B1080">
        <f>'DATA DASH'!B1080</f>
        <v/>
      </c>
      <c r="C1080">
        <f>'DATA DASH'!C1080</f>
        <v/>
      </c>
      <c r="D1080">
        <f>'DATA DASH'!D1080</f>
        <v/>
      </c>
      <c r="E1080">
        <f>'DATA DASH'!E1080</f>
        <v/>
      </c>
      <c r="F1080">
        <f>'DATA DASH'!F1080</f>
        <v/>
      </c>
      <c r="G1080">
        <f>'DATA DASH'!G1080</f>
        <v/>
      </c>
      <c r="H1080">
        <f>'DATA DASH'!H1080</f>
        <v/>
      </c>
      <c r="I1080">
        <f>'DATA DASH'!I1080</f>
        <v/>
      </c>
      <c r="J1080">
        <f>'DATA DASH'!J1080</f>
        <v/>
      </c>
      <c r="K1080">
        <f>'DATA DASH'!K1080</f>
        <v/>
      </c>
      <c r="L1080">
        <f>'DATA DASH'!L1080</f>
        <v/>
      </c>
      <c r="M1080">
        <f>'DATA DASH'!M1080</f>
        <v/>
      </c>
    </row>
    <row r="1081">
      <c r="A1081">
        <f>'DATA DASH'!A1081</f>
        <v/>
      </c>
      <c r="B1081">
        <f>'DATA DASH'!B1081</f>
        <v/>
      </c>
      <c r="C1081">
        <f>'DATA DASH'!C1081</f>
        <v/>
      </c>
      <c r="D1081">
        <f>'DATA DASH'!D1081</f>
        <v/>
      </c>
      <c r="E1081">
        <f>'DATA DASH'!E1081</f>
        <v/>
      </c>
      <c r="F1081">
        <f>'DATA DASH'!F1081</f>
        <v/>
      </c>
      <c r="G1081">
        <f>'DATA DASH'!G1081</f>
        <v/>
      </c>
      <c r="H1081">
        <f>'DATA DASH'!H1081</f>
        <v/>
      </c>
      <c r="I1081">
        <f>'DATA DASH'!I1081</f>
        <v/>
      </c>
      <c r="J1081">
        <f>'DATA DASH'!J1081</f>
        <v/>
      </c>
      <c r="K1081">
        <f>'DATA DASH'!K1081</f>
        <v/>
      </c>
      <c r="L1081">
        <f>'DATA DASH'!L1081</f>
        <v/>
      </c>
      <c r="M1081">
        <f>'DATA DASH'!M1081</f>
        <v/>
      </c>
    </row>
    <row r="1082">
      <c r="A1082">
        <f>'DATA DASH'!A1082</f>
        <v/>
      </c>
      <c r="B1082">
        <f>'DATA DASH'!B1082</f>
        <v/>
      </c>
      <c r="C1082">
        <f>'DATA DASH'!C1082</f>
        <v/>
      </c>
      <c r="D1082">
        <f>'DATA DASH'!D1082</f>
        <v/>
      </c>
      <c r="E1082">
        <f>'DATA DASH'!E1082</f>
        <v/>
      </c>
      <c r="F1082">
        <f>'DATA DASH'!F1082</f>
        <v/>
      </c>
      <c r="G1082">
        <f>'DATA DASH'!G1082</f>
        <v/>
      </c>
      <c r="H1082">
        <f>'DATA DASH'!H1082</f>
        <v/>
      </c>
      <c r="I1082">
        <f>'DATA DASH'!I1082</f>
        <v/>
      </c>
      <c r="J1082">
        <f>'DATA DASH'!J1082</f>
        <v/>
      </c>
      <c r="K1082">
        <f>'DATA DASH'!K1082</f>
        <v/>
      </c>
      <c r="L1082">
        <f>'DATA DASH'!L1082</f>
        <v/>
      </c>
      <c r="M1082">
        <f>'DATA DASH'!M1082</f>
        <v/>
      </c>
    </row>
    <row r="1083">
      <c r="A1083">
        <f>'DATA DASH'!A1083</f>
        <v/>
      </c>
      <c r="B1083">
        <f>'DATA DASH'!B1083</f>
        <v/>
      </c>
      <c r="C1083">
        <f>'DATA DASH'!C1083</f>
        <v/>
      </c>
      <c r="D1083">
        <f>'DATA DASH'!D1083</f>
        <v/>
      </c>
      <c r="E1083">
        <f>'DATA DASH'!E1083</f>
        <v/>
      </c>
      <c r="F1083">
        <f>'DATA DASH'!F1083</f>
        <v/>
      </c>
      <c r="G1083">
        <f>'DATA DASH'!G1083</f>
        <v/>
      </c>
      <c r="H1083">
        <f>'DATA DASH'!H1083</f>
        <v/>
      </c>
      <c r="I1083">
        <f>'DATA DASH'!I1083</f>
        <v/>
      </c>
      <c r="J1083">
        <f>'DATA DASH'!J1083</f>
        <v/>
      </c>
      <c r="K1083">
        <f>'DATA DASH'!K1083</f>
        <v/>
      </c>
      <c r="L1083">
        <f>'DATA DASH'!L1083</f>
        <v/>
      </c>
      <c r="M1083">
        <f>'DATA DASH'!M1083</f>
        <v/>
      </c>
    </row>
    <row r="1084">
      <c r="A1084">
        <f>'DATA DASH'!A1084</f>
        <v/>
      </c>
      <c r="B1084">
        <f>'DATA DASH'!B1084</f>
        <v/>
      </c>
      <c r="C1084">
        <f>'DATA DASH'!C1084</f>
        <v/>
      </c>
      <c r="D1084">
        <f>'DATA DASH'!D1084</f>
        <v/>
      </c>
      <c r="E1084">
        <f>'DATA DASH'!E1084</f>
        <v/>
      </c>
      <c r="F1084">
        <f>'DATA DASH'!F1084</f>
        <v/>
      </c>
      <c r="G1084">
        <f>'DATA DASH'!G1084</f>
        <v/>
      </c>
      <c r="H1084">
        <f>'DATA DASH'!H1084</f>
        <v/>
      </c>
      <c r="I1084">
        <f>'DATA DASH'!I1084</f>
        <v/>
      </c>
      <c r="J1084">
        <f>'DATA DASH'!J1084</f>
        <v/>
      </c>
      <c r="K1084">
        <f>'DATA DASH'!K1084</f>
        <v/>
      </c>
      <c r="L1084">
        <f>'DATA DASH'!L1084</f>
        <v/>
      </c>
      <c r="M1084">
        <f>'DATA DASH'!M1084</f>
        <v/>
      </c>
    </row>
    <row r="1085">
      <c r="A1085">
        <f>'DATA DASH'!A1085</f>
        <v/>
      </c>
      <c r="B1085">
        <f>'DATA DASH'!B1085</f>
        <v/>
      </c>
      <c r="C1085">
        <f>'DATA DASH'!C1085</f>
        <v/>
      </c>
      <c r="D1085">
        <f>'DATA DASH'!D1085</f>
        <v/>
      </c>
      <c r="E1085">
        <f>'DATA DASH'!E1085</f>
        <v/>
      </c>
      <c r="F1085">
        <f>'DATA DASH'!F1085</f>
        <v/>
      </c>
      <c r="G1085">
        <f>'DATA DASH'!G1085</f>
        <v/>
      </c>
      <c r="H1085">
        <f>'DATA DASH'!H1085</f>
        <v/>
      </c>
      <c r="I1085">
        <f>'DATA DASH'!I1085</f>
        <v/>
      </c>
      <c r="J1085">
        <f>'DATA DASH'!J1085</f>
        <v/>
      </c>
      <c r="K1085">
        <f>'DATA DASH'!K1085</f>
        <v/>
      </c>
      <c r="L1085">
        <f>'DATA DASH'!L1085</f>
        <v/>
      </c>
      <c r="M1085">
        <f>'DATA DASH'!M1085</f>
        <v/>
      </c>
    </row>
    <row r="1086">
      <c r="A1086">
        <f>'DATA DASH'!A1086</f>
        <v/>
      </c>
      <c r="B1086">
        <f>'DATA DASH'!B1086</f>
        <v/>
      </c>
      <c r="C1086">
        <f>'DATA DASH'!C1086</f>
        <v/>
      </c>
      <c r="D1086">
        <f>'DATA DASH'!D1086</f>
        <v/>
      </c>
      <c r="E1086">
        <f>'DATA DASH'!E1086</f>
        <v/>
      </c>
      <c r="F1086">
        <f>'DATA DASH'!F1086</f>
        <v/>
      </c>
      <c r="G1086">
        <f>'DATA DASH'!G1086</f>
        <v/>
      </c>
      <c r="H1086">
        <f>'DATA DASH'!H1086</f>
        <v/>
      </c>
      <c r="I1086">
        <f>'DATA DASH'!I1086</f>
        <v/>
      </c>
      <c r="J1086">
        <f>'DATA DASH'!J1086</f>
        <v/>
      </c>
      <c r="K1086">
        <f>'DATA DASH'!K1086</f>
        <v/>
      </c>
      <c r="L1086">
        <f>'DATA DASH'!L1086</f>
        <v/>
      </c>
      <c r="M1086">
        <f>'DATA DASH'!M1086</f>
        <v/>
      </c>
    </row>
    <row r="1087">
      <c r="A1087">
        <f>'DATA DASH'!A1087</f>
        <v/>
      </c>
      <c r="B1087">
        <f>'DATA DASH'!B1087</f>
        <v/>
      </c>
      <c r="C1087">
        <f>'DATA DASH'!C1087</f>
        <v/>
      </c>
      <c r="D1087">
        <f>'DATA DASH'!D1087</f>
        <v/>
      </c>
      <c r="E1087">
        <f>'DATA DASH'!E1087</f>
        <v/>
      </c>
      <c r="F1087">
        <f>'DATA DASH'!F1087</f>
        <v/>
      </c>
      <c r="G1087">
        <f>'DATA DASH'!G1087</f>
        <v/>
      </c>
      <c r="H1087">
        <f>'DATA DASH'!H1087</f>
        <v/>
      </c>
      <c r="I1087">
        <f>'DATA DASH'!I1087</f>
        <v/>
      </c>
      <c r="J1087">
        <f>'DATA DASH'!J1087</f>
        <v/>
      </c>
      <c r="K1087">
        <f>'DATA DASH'!K1087</f>
        <v/>
      </c>
      <c r="L1087">
        <f>'DATA DASH'!L1087</f>
        <v/>
      </c>
      <c r="M1087">
        <f>'DATA DASH'!M1087</f>
        <v/>
      </c>
    </row>
    <row r="1088">
      <c r="A1088">
        <f>'DATA DASH'!A1088</f>
        <v/>
      </c>
      <c r="B1088">
        <f>'DATA DASH'!B1088</f>
        <v/>
      </c>
      <c r="C1088">
        <f>'DATA DASH'!C1088</f>
        <v/>
      </c>
      <c r="D1088">
        <f>'DATA DASH'!D1088</f>
        <v/>
      </c>
      <c r="E1088">
        <f>'DATA DASH'!E1088</f>
        <v/>
      </c>
      <c r="F1088">
        <f>'DATA DASH'!F1088</f>
        <v/>
      </c>
      <c r="G1088">
        <f>'DATA DASH'!G1088</f>
        <v/>
      </c>
      <c r="H1088">
        <f>'DATA DASH'!H1088</f>
        <v/>
      </c>
      <c r="I1088">
        <f>'DATA DASH'!I1088</f>
        <v/>
      </c>
      <c r="J1088">
        <f>'DATA DASH'!J1088</f>
        <v/>
      </c>
      <c r="K1088">
        <f>'DATA DASH'!K1088</f>
        <v/>
      </c>
      <c r="L1088">
        <f>'DATA DASH'!L1088</f>
        <v/>
      </c>
      <c r="M1088">
        <f>'DATA DASH'!M1088</f>
        <v/>
      </c>
    </row>
    <row r="1089">
      <c r="A1089">
        <f>'DATA DASH'!A1089</f>
        <v/>
      </c>
      <c r="B1089">
        <f>'DATA DASH'!B1089</f>
        <v/>
      </c>
      <c r="C1089">
        <f>'DATA DASH'!C1089</f>
        <v/>
      </c>
      <c r="D1089">
        <f>'DATA DASH'!D1089</f>
        <v/>
      </c>
      <c r="E1089">
        <f>'DATA DASH'!E1089</f>
        <v/>
      </c>
      <c r="F1089">
        <f>'DATA DASH'!F1089</f>
        <v/>
      </c>
      <c r="G1089">
        <f>'DATA DASH'!G1089</f>
        <v/>
      </c>
      <c r="H1089">
        <f>'DATA DASH'!H1089</f>
        <v/>
      </c>
      <c r="I1089">
        <f>'DATA DASH'!I1089</f>
        <v/>
      </c>
      <c r="J1089">
        <f>'DATA DASH'!J1089</f>
        <v/>
      </c>
      <c r="K1089">
        <f>'DATA DASH'!K1089</f>
        <v/>
      </c>
      <c r="L1089">
        <f>'DATA DASH'!L1089</f>
        <v/>
      </c>
      <c r="M1089">
        <f>'DATA DASH'!M1089</f>
        <v/>
      </c>
    </row>
    <row r="1090">
      <c r="A1090">
        <f>'DATA DASH'!A1090</f>
        <v/>
      </c>
      <c r="B1090">
        <f>'DATA DASH'!B1090</f>
        <v/>
      </c>
      <c r="C1090">
        <f>'DATA DASH'!C1090</f>
        <v/>
      </c>
      <c r="D1090">
        <f>'DATA DASH'!D1090</f>
        <v/>
      </c>
      <c r="E1090">
        <f>'DATA DASH'!E1090</f>
        <v/>
      </c>
      <c r="F1090">
        <f>'DATA DASH'!F1090</f>
        <v/>
      </c>
      <c r="G1090">
        <f>'DATA DASH'!G1090</f>
        <v/>
      </c>
      <c r="H1090">
        <f>'DATA DASH'!H1090</f>
        <v/>
      </c>
      <c r="I1090">
        <f>'DATA DASH'!I1090</f>
        <v/>
      </c>
      <c r="J1090">
        <f>'DATA DASH'!J1090</f>
        <v/>
      </c>
      <c r="K1090">
        <f>'DATA DASH'!K1090</f>
        <v/>
      </c>
      <c r="L1090">
        <f>'DATA DASH'!L1090</f>
        <v/>
      </c>
      <c r="M1090">
        <f>'DATA DASH'!M1090</f>
        <v/>
      </c>
    </row>
    <row r="1091">
      <c r="A1091">
        <f>'DATA DASH'!A1091</f>
        <v/>
      </c>
      <c r="B1091">
        <f>'DATA DASH'!B1091</f>
        <v/>
      </c>
      <c r="C1091">
        <f>'DATA DASH'!C1091</f>
        <v/>
      </c>
      <c r="D1091">
        <f>'DATA DASH'!D1091</f>
        <v/>
      </c>
      <c r="E1091">
        <f>'DATA DASH'!E1091</f>
        <v/>
      </c>
      <c r="F1091">
        <f>'DATA DASH'!F1091</f>
        <v/>
      </c>
      <c r="G1091">
        <f>'DATA DASH'!G1091</f>
        <v/>
      </c>
      <c r="H1091">
        <f>'DATA DASH'!H1091</f>
        <v/>
      </c>
      <c r="I1091">
        <f>'DATA DASH'!I1091</f>
        <v/>
      </c>
      <c r="J1091">
        <f>'DATA DASH'!J1091</f>
        <v/>
      </c>
      <c r="K1091">
        <f>'DATA DASH'!K1091</f>
        <v/>
      </c>
      <c r="L1091">
        <f>'DATA DASH'!L1091</f>
        <v/>
      </c>
      <c r="M1091">
        <f>'DATA DASH'!M1091</f>
        <v/>
      </c>
    </row>
    <row r="1092">
      <c r="A1092">
        <f>'DATA DASH'!A1092</f>
        <v/>
      </c>
      <c r="B1092">
        <f>'DATA DASH'!B1092</f>
        <v/>
      </c>
      <c r="C1092">
        <f>'DATA DASH'!C1092</f>
        <v/>
      </c>
      <c r="D1092">
        <f>'DATA DASH'!D1092</f>
        <v/>
      </c>
      <c r="E1092">
        <f>'DATA DASH'!E1092</f>
        <v/>
      </c>
      <c r="F1092">
        <f>'DATA DASH'!F1092</f>
        <v/>
      </c>
      <c r="G1092">
        <f>'DATA DASH'!G1092</f>
        <v/>
      </c>
      <c r="H1092">
        <f>'DATA DASH'!H1092</f>
        <v/>
      </c>
      <c r="I1092">
        <f>'DATA DASH'!I1092</f>
        <v/>
      </c>
      <c r="J1092">
        <f>'DATA DASH'!J1092</f>
        <v/>
      </c>
      <c r="K1092">
        <f>'DATA DASH'!K1092</f>
        <v/>
      </c>
      <c r="L1092">
        <f>'DATA DASH'!L1092</f>
        <v/>
      </c>
      <c r="M1092">
        <f>'DATA DASH'!M1092</f>
        <v/>
      </c>
    </row>
    <row r="1093">
      <c r="A1093">
        <f>'DATA DASH'!A1093</f>
        <v/>
      </c>
      <c r="B1093">
        <f>'DATA DASH'!B1093</f>
        <v/>
      </c>
      <c r="C1093">
        <f>'DATA DASH'!C1093</f>
        <v/>
      </c>
      <c r="D1093">
        <f>'DATA DASH'!D1093</f>
        <v/>
      </c>
      <c r="E1093">
        <f>'DATA DASH'!E1093</f>
        <v/>
      </c>
      <c r="F1093">
        <f>'DATA DASH'!F1093</f>
        <v/>
      </c>
      <c r="G1093">
        <f>'DATA DASH'!G1093</f>
        <v/>
      </c>
      <c r="H1093">
        <f>'DATA DASH'!H1093</f>
        <v/>
      </c>
      <c r="I1093">
        <f>'DATA DASH'!I1093</f>
        <v/>
      </c>
      <c r="J1093">
        <f>'DATA DASH'!J1093</f>
        <v/>
      </c>
      <c r="K1093">
        <f>'DATA DASH'!K1093</f>
        <v/>
      </c>
      <c r="L1093">
        <f>'DATA DASH'!L1093</f>
        <v/>
      </c>
      <c r="M1093">
        <f>'DATA DASH'!M1093</f>
        <v/>
      </c>
    </row>
    <row r="1094">
      <c r="A1094">
        <f>'DATA DASH'!A1094</f>
        <v/>
      </c>
      <c r="B1094">
        <f>'DATA DASH'!B1094</f>
        <v/>
      </c>
      <c r="C1094">
        <f>'DATA DASH'!C1094</f>
        <v/>
      </c>
      <c r="D1094">
        <f>'DATA DASH'!D1094</f>
        <v/>
      </c>
      <c r="E1094">
        <f>'DATA DASH'!E1094</f>
        <v/>
      </c>
      <c r="F1094">
        <f>'DATA DASH'!F1094</f>
        <v/>
      </c>
      <c r="G1094">
        <f>'DATA DASH'!G1094</f>
        <v/>
      </c>
      <c r="H1094">
        <f>'DATA DASH'!H1094</f>
        <v/>
      </c>
      <c r="I1094">
        <f>'DATA DASH'!I1094</f>
        <v/>
      </c>
      <c r="J1094">
        <f>'DATA DASH'!J1094</f>
        <v/>
      </c>
      <c r="K1094">
        <f>'DATA DASH'!K1094</f>
        <v/>
      </c>
      <c r="L1094">
        <f>'DATA DASH'!L1094</f>
        <v/>
      </c>
      <c r="M1094">
        <f>'DATA DASH'!M1094</f>
        <v/>
      </c>
    </row>
    <row r="1095">
      <c r="A1095">
        <f>'DATA DASH'!A1095</f>
        <v/>
      </c>
      <c r="B1095">
        <f>'DATA DASH'!B1095</f>
        <v/>
      </c>
      <c r="C1095">
        <f>'DATA DASH'!C1095</f>
        <v/>
      </c>
      <c r="D1095">
        <f>'DATA DASH'!D1095</f>
        <v/>
      </c>
      <c r="E1095">
        <f>'DATA DASH'!E1095</f>
        <v/>
      </c>
      <c r="F1095">
        <f>'DATA DASH'!F1095</f>
        <v/>
      </c>
      <c r="G1095">
        <f>'DATA DASH'!G1095</f>
        <v/>
      </c>
      <c r="H1095">
        <f>'DATA DASH'!H1095</f>
        <v/>
      </c>
      <c r="I1095">
        <f>'DATA DASH'!I1095</f>
        <v/>
      </c>
      <c r="J1095">
        <f>'DATA DASH'!J1095</f>
        <v/>
      </c>
      <c r="K1095">
        <f>'DATA DASH'!K1095</f>
        <v/>
      </c>
      <c r="L1095">
        <f>'DATA DASH'!L1095</f>
        <v/>
      </c>
      <c r="M1095">
        <f>'DATA DASH'!M1095</f>
        <v/>
      </c>
    </row>
    <row r="1096">
      <c r="A1096">
        <f>'DATA DASH'!A1096</f>
        <v/>
      </c>
      <c r="B1096">
        <f>'DATA DASH'!B1096</f>
        <v/>
      </c>
      <c r="C1096">
        <f>'DATA DASH'!C1096</f>
        <v/>
      </c>
      <c r="D1096">
        <f>'DATA DASH'!D1096</f>
        <v/>
      </c>
      <c r="E1096">
        <f>'DATA DASH'!E1096</f>
        <v/>
      </c>
      <c r="F1096">
        <f>'DATA DASH'!F1096</f>
        <v/>
      </c>
      <c r="G1096">
        <f>'DATA DASH'!G1096</f>
        <v/>
      </c>
      <c r="H1096">
        <f>'DATA DASH'!H1096</f>
        <v/>
      </c>
      <c r="I1096">
        <f>'DATA DASH'!I1096</f>
        <v/>
      </c>
      <c r="J1096">
        <f>'DATA DASH'!J1096</f>
        <v/>
      </c>
      <c r="K1096">
        <f>'DATA DASH'!K1096</f>
        <v/>
      </c>
      <c r="L1096">
        <f>'DATA DASH'!L1096</f>
        <v/>
      </c>
      <c r="M1096">
        <f>'DATA DASH'!M1096</f>
        <v/>
      </c>
    </row>
    <row r="1097">
      <c r="A1097">
        <f>'DATA DASH'!A1097</f>
        <v/>
      </c>
      <c r="B1097">
        <f>'DATA DASH'!B1097</f>
        <v/>
      </c>
      <c r="C1097">
        <f>'DATA DASH'!C1097</f>
        <v/>
      </c>
      <c r="D1097">
        <f>'DATA DASH'!D1097</f>
        <v/>
      </c>
      <c r="E1097">
        <f>'DATA DASH'!E1097</f>
        <v/>
      </c>
      <c r="F1097">
        <f>'DATA DASH'!F1097</f>
        <v/>
      </c>
      <c r="G1097">
        <f>'DATA DASH'!G1097</f>
        <v/>
      </c>
      <c r="H1097">
        <f>'DATA DASH'!H1097</f>
        <v/>
      </c>
      <c r="I1097">
        <f>'DATA DASH'!I1097</f>
        <v/>
      </c>
      <c r="J1097">
        <f>'DATA DASH'!J1097</f>
        <v/>
      </c>
      <c r="K1097">
        <f>'DATA DASH'!K1097</f>
        <v/>
      </c>
      <c r="L1097">
        <f>'DATA DASH'!L1097</f>
        <v/>
      </c>
      <c r="M1097">
        <f>'DATA DASH'!M1097</f>
        <v/>
      </c>
    </row>
    <row r="1098">
      <c r="A1098">
        <f>'DATA DASH'!A1098</f>
        <v/>
      </c>
      <c r="B1098">
        <f>'DATA DASH'!B1098</f>
        <v/>
      </c>
      <c r="C1098">
        <f>'DATA DASH'!C1098</f>
        <v/>
      </c>
      <c r="D1098">
        <f>'DATA DASH'!D1098</f>
        <v/>
      </c>
      <c r="E1098">
        <f>'DATA DASH'!E1098</f>
        <v/>
      </c>
      <c r="F1098">
        <f>'DATA DASH'!F1098</f>
        <v/>
      </c>
      <c r="G1098">
        <f>'DATA DASH'!G1098</f>
        <v/>
      </c>
      <c r="H1098">
        <f>'DATA DASH'!H1098</f>
        <v/>
      </c>
      <c r="I1098">
        <f>'DATA DASH'!I1098</f>
        <v/>
      </c>
      <c r="J1098">
        <f>'DATA DASH'!J1098</f>
        <v/>
      </c>
      <c r="K1098">
        <f>'DATA DASH'!K1098</f>
        <v/>
      </c>
      <c r="L1098">
        <f>'DATA DASH'!L1098</f>
        <v/>
      </c>
      <c r="M1098">
        <f>'DATA DASH'!M1098</f>
        <v/>
      </c>
    </row>
    <row r="1099">
      <c r="A1099">
        <f>'DATA DASH'!A1099</f>
        <v/>
      </c>
      <c r="B1099">
        <f>'DATA DASH'!B1099</f>
        <v/>
      </c>
      <c r="C1099">
        <f>'DATA DASH'!C1099</f>
        <v/>
      </c>
      <c r="D1099">
        <f>'DATA DASH'!D1099</f>
        <v/>
      </c>
      <c r="E1099">
        <f>'DATA DASH'!E1099</f>
        <v/>
      </c>
      <c r="F1099">
        <f>'DATA DASH'!F1099</f>
        <v/>
      </c>
      <c r="G1099">
        <f>'DATA DASH'!G1099</f>
        <v/>
      </c>
      <c r="H1099">
        <f>'DATA DASH'!H1099</f>
        <v/>
      </c>
      <c r="I1099">
        <f>'DATA DASH'!I1099</f>
        <v/>
      </c>
      <c r="J1099">
        <f>'DATA DASH'!J1099</f>
        <v/>
      </c>
      <c r="K1099">
        <f>'DATA DASH'!K1099</f>
        <v/>
      </c>
      <c r="L1099">
        <f>'DATA DASH'!L1099</f>
        <v/>
      </c>
      <c r="M1099">
        <f>'DATA DASH'!M1099</f>
        <v/>
      </c>
    </row>
    <row r="1100">
      <c r="A1100">
        <f>'DATA DASH'!A1100</f>
        <v/>
      </c>
      <c r="B1100">
        <f>'DATA DASH'!B1100</f>
        <v/>
      </c>
      <c r="C1100">
        <f>'DATA DASH'!C1100</f>
        <v/>
      </c>
      <c r="D1100">
        <f>'DATA DASH'!D1100</f>
        <v/>
      </c>
      <c r="E1100">
        <f>'DATA DASH'!E1100</f>
        <v/>
      </c>
      <c r="F1100">
        <f>'DATA DASH'!F1100</f>
        <v/>
      </c>
      <c r="G1100">
        <f>'DATA DASH'!G1100</f>
        <v/>
      </c>
      <c r="H1100">
        <f>'DATA DASH'!H1100</f>
        <v/>
      </c>
      <c r="I1100">
        <f>'DATA DASH'!I1100</f>
        <v/>
      </c>
      <c r="J1100">
        <f>'DATA DASH'!J1100</f>
        <v/>
      </c>
      <c r="K1100">
        <f>'DATA DASH'!K1100</f>
        <v/>
      </c>
      <c r="L1100">
        <f>'DATA DASH'!L1100</f>
        <v/>
      </c>
      <c r="M1100">
        <f>'DATA DASH'!M1100</f>
        <v/>
      </c>
    </row>
    <row r="1101">
      <c r="A1101">
        <f>'DATA DASH'!A1101</f>
        <v/>
      </c>
      <c r="B1101">
        <f>'DATA DASH'!B1101</f>
        <v/>
      </c>
      <c r="C1101">
        <f>'DATA DASH'!C1101</f>
        <v/>
      </c>
      <c r="D1101">
        <f>'DATA DASH'!D1101</f>
        <v/>
      </c>
      <c r="E1101">
        <f>'DATA DASH'!E1101</f>
        <v/>
      </c>
      <c r="F1101">
        <f>'DATA DASH'!F1101</f>
        <v/>
      </c>
      <c r="G1101">
        <f>'DATA DASH'!G1101</f>
        <v/>
      </c>
      <c r="H1101">
        <f>'DATA DASH'!H1101</f>
        <v/>
      </c>
      <c r="I1101">
        <f>'DATA DASH'!I1101</f>
        <v/>
      </c>
      <c r="J1101">
        <f>'DATA DASH'!J1101</f>
        <v/>
      </c>
      <c r="K1101">
        <f>'DATA DASH'!K1101</f>
        <v/>
      </c>
      <c r="L1101">
        <f>'DATA DASH'!L1101</f>
        <v/>
      </c>
      <c r="M1101">
        <f>'DATA DASH'!M1101</f>
        <v/>
      </c>
    </row>
    <row r="1102">
      <c r="A1102">
        <f>'DATA DASH'!A1102</f>
        <v/>
      </c>
      <c r="B1102">
        <f>'DATA DASH'!B1102</f>
        <v/>
      </c>
      <c r="C1102">
        <f>'DATA DASH'!C1102</f>
        <v/>
      </c>
      <c r="D1102">
        <f>'DATA DASH'!D1102</f>
        <v/>
      </c>
      <c r="E1102">
        <f>'DATA DASH'!E1102</f>
        <v/>
      </c>
      <c r="F1102">
        <f>'DATA DASH'!F1102</f>
        <v/>
      </c>
      <c r="G1102">
        <f>'DATA DASH'!G1102</f>
        <v/>
      </c>
      <c r="H1102">
        <f>'DATA DASH'!H1102</f>
        <v/>
      </c>
      <c r="I1102">
        <f>'DATA DASH'!I1102</f>
        <v/>
      </c>
      <c r="J1102">
        <f>'DATA DASH'!J1102</f>
        <v/>
      </c>
      <c r="K1102">
        <f>'DATA DASH'!K1102</f>
        <v/>
      </c>
      <c r="L1102">
        <f>'DATA DASH'!L1102</f>
        <v/>
      </c>
      <c r="M1102">
        <f>'DATA DASH'!M1102</f>
        <v/>
      </c>
    </row>
    <row r="1103">
      <c r="A1103">
        <f>'DATA DASH'!A1103</f>
        <v/>
      </c>
      <c r="B1103">
        <f>'DATA DASH'!B1103</f>
        <v/>
      </c>
      <c r="C1103">
        <f>'DATA DASH'!C1103</f>
        <v/>
      </c>
      <c r="D1103">
        <f>'DATA DASH'!D1103</f>
        <v/>
      </c>
      <c r="E1103">
        <f>'DATA DASH'!E1103</f>
        <v/>
      </c>
      <c r="F1103">
        <f>'DATA DASH'!F1103</f>
        <v/>
      </c>
      <c r="G1103">
        <f>'DATA DASH'!G1103</f>
        <v/>
      </c>
      <c r="H1103">
        <f>'DATA DASH'!H1103</f>
        <v/>
      </c>
      <c r="I1103">
        <f>'DATA DASH'!I1103</f>
        <v/>
      </c>
      <c r="J1103">
        <f>'DATA DASH'!J1103</f>
        <v/>
      </c>
      <c r="K1103">
        <f>'DATA DASH'!K1103</f>
        <v/>
      </c>
      <c r="L1103">
        <f>'DATA DASH'!L1103</f>
        <v/>
      </c>
      <c r="M1103">
        <f>'DATA DASH'!M1103</f>
        <v/>
      </c>
    </row>
    <row r="1104">
      <c r="A1104">
        <f>'DATA DASH'!A1104</f>
        <v/>
      </c>
      <c r="B1104">
        <f>'DATA DASH'!B1104</f>
        <v/>
      </c>
      <c r="C1104">
        <f>'DATA DASH'!C1104</f>
        <v/>
      </c>
      <c r="D1104">
        <f>'DATA DASH'!D1104</f>
        <v/>
      </c>
      <c r="E1104">
        <f>'DATA DASH'!E1104</f>
        <v/>
      </c>
      <c r="F1104">
        <f>'DATA DASH'!F1104</f>
        <v/>
      </c>
      <c r="G1104">
        <f>'DATA DASH'!G1104</f>
        <v/>
      </c>
      <c r="H1104">
        <f>'DATA DASH'!H1104</f>
        <v/>
      </c>
      <c r="I1104">
        <f>'DATA DASH'!I1104</f>
        <v/>
      </c>
      <c r="J1104">
        <f>'DATA DASH'!J1104</f>
        <v/>
      </c>
      <c r="K1104">
        <f>'DATA DASH'!K1104</f>
        <v/>
      </c>
      <c r="L1104">
        <f>'DATA DASH'!L1104</f>
        <v/>
      </c>
      <c r="M1104">
        <f>'DATA DASH'!M1104</f>
        <v/>
      </c>
    </row>
    <row r="1105">
      <c r="A1105">
        <f>'DATA DASH'!A1105</f>
        <v/>
      </c>
      <c r="B1105">
        <f>'DATA DASH'!B1105</f>
        <v/>
      </c>
      <c r="C1105">
        <f>'DATA DASH'!C1105</f>
        <v/>
      </c>
      <c r="D1105">
        <f>'DATA DASH'!D1105</f>
        <v/>
      </c>
      <c r="E1105">
        <f>'DATA DASH'!E1105</f>
        <v/>
      </c>
      <c r="F1105">
        <f>'DATA DASH'!F1105</f>
        <v/>
      </c>
      <c r="G1105">
        <f>'DATA DASH'!G1105</f>
        <v/>
      </c>
      <c r="H1105">
        <f>'DATA DASH'!H1105</f>
        <v/>
      </c>
      <c r="I1105">
        <f>'DATA DASH'!I1105</f>
        <v/>
      </c>
      <c r="J1105">
        <f>'DATA DASH'!J1105</f>
        <v/>
      </c>
      <c r="K1105">
        <f>'DATA DASH'!K1105</f>
        <v/>
      </c>
      <c r="L1105">
        <f>'DATA DASH'!L1105</f>
        <v/>
      </c>
      <c r="M1105">
        <f>'DATA DASH'!M1105</f>
        <v/>
      </c>
    </row>
    <row r="1106">
      <c r="A1106">
        <f>'DATA DASH'!A1106</f>
        <v/>
      </c>
      <c r="B1106">
        <f>'DATA DASH'!B1106</f>
        <v/>
      </c>
      <c r="C1106">
        <f>'DATA DASH'!C1106</f>
        <v/>
      </c>
      <c r="D1106">
        <f>'DATA DASH'!D1106</f>
        <v/>
      </c>
      <c r="E1106">
        <f>'DATA DASH'!E1106</f>
        <v/>
      </c>
      <c r="F1106">
        <f>'DATA DASH'!F1106</f>
        <v/>
      </c>
      <c r="G1106">
        <f>'DATA DASH'!G1106</f>
        <v/>
      </c>
      <c r="H1106">
        <f>'DATA DASH'!H1106</f>
        <v/>
      </c>
      <c r="I1106">
        <f>'DATA DASH'!I1106</f>
        <v/>
      </c>
      <c r="J1106">
        <f>'DATA DASH'!J1106</f>
        <v/>
      </c>
      <c r="K1106">
        <f>'DATA DASH'!K1106</f>
        <v/>
      </c>
      <c r="L1106">
        <f>'DATA DASH'!L1106</f>
        <v/>
      </c>
      <c r="M1106">
        <f>'DATA DASH'!M1106</f>
        <v/>
      </c>
    </row>
    <row r="1107">
      <c r="A1107">
        <f>'DATA DASH'!A1107</f>
        <v/>
      </c>
      <c r="B1107">
        <f>'DATA DASH'!B1107</f>
        <v/>
      </c>
      <c r="C1107">
        <f>'DATA DASH'!C1107</f>
        <v/>
      </c>
      <c r="D1107">
        <f>'DATA DASH'!D1107</f>
        <v/>
      </c>
      <c r="E1107">
        <f>'DATA DASH'!E1107</f>
        <v/>
      </c>
      <c r="F1107">
        <f>'DATA DASH'!F1107</f>
        <v/>
      </c>
      <c r="G1107">
        <f>'DATA DASH'!G1107</f>
        <v/>
      </c>
      <c r="H1107">
        <f>'DATA DASH'!H1107</f>
        <v/>
      </c>
      <c r="I1107">
        <f>'DATA DASH'!I1107</f>
        <v/>
      </c>
      <c r="J1107">
        <f>'DATA DASH'!J1107</f>
        <v/>
      </c>
      <c r="K1107">
        <f>'DATA DASH'!K1107</f>
        <v/>
      </c>
      <c r="L1107">
        <f>'DATA DASH'!L1107</f>
        <v/>
      </c>
      <c r="M1107">
        <f>'DATA DASH'!M1107</f>
        <v/>
      </c>
    </row>
    <row r="1108">
      <c r="A1108">
        <f>'DATA DASH'!A1108</f>
        <v/>
      </c>
      <c r="B1108">
        <f>'DATA DASH'!B1108</f>
        <v/>
      </c>
      <c r="C1108">
        <f>'DATA DASH'!C1108</f>
        <v/>
      </c>
      <c r="D1108">
        <f>'DATA DASH'!D1108</f>
        <v/>
      </c>
      <c r="E1108">
        <f>'DATA DASH'!E1108</f>
        <v/>
      </c>
      <c r="F1108">
        <f>'DATA DASH'!F1108</f>
        <v/>
      </c>
      <c r="G1108">
        <f>'DATA DASH'!G1108</f>
        <v/>
      </c>
      <c r="H1108">
        <f>'DATA DASH'!H1108</f>
        <v/>
      </c>
      <c r="I1108">
        <f>'DATA DASH'!I1108</f>
        <v/>
      </c>
      <c r="J1108">
        <f>'DATA DASH'!J1108</f>
        <v/>
      </c>
      <c r="K1108">
        <f>'DATA DASH'!K1108</f>
        <v/>
      </c>
      <c r="L1108">
        <f>'DATA DASH'!L1108</f>
        <v/>
      </c>
      <c r="M1108">
        <f>'DATA DASH'!M1108</f>
        <v/>
      </c>
    </row>
    <row r="1109">
      <c r="A1109">
        <f>'DATA DASH'!A1109</f>
        <v/>
      </c>
      <c r="B1109">
        <f>'DATA DASH'!B1109</f>
        <v/>
      </c>
      <c r="C1109">
        <f>'DATA DASH'!C1109</f>
        <v/>
      </c>
      <c r="D1109">
        <f>'DATA DASH'!D1109</f>
        <v/>
      </c>
      <c r="E1109">
        <f>'DATA DASH'!E1109</f>
        <v/>
      </c>
      <c r="F1109">
        <f>'DATA DASH'!F1109</f>
        <v/>
      </c>
      <c r="G1109">
        <f>'DATA DASH'!G1109</f>
        <v/>
      </c>
      <c r="H1109">
        <f>'DATA DASH'!H1109</f>
        <v/>
      </c>
      <c r="I1109">
        <f>'DATA DASH'!I1109</f>
        <v/>
      </c>
      <c r="J1109">
        <f>'DATA DASH'!J1109</f>
        <v/>
      </c>
      <c r="K1109">
        <f>'DATA DASH'!K1109</f>
        <v/>
      </c>
      <c r="L1109">
        <f>'DATA DASH'!L1109</f>
        <v/>
      </c>
      <c r="M1109">
        <f>'DATA DASH'!M1109</f>
        <v/>
      </c>
    </row>
    <row r="1110">
      <c r="A1110">
        <f>'DATA DASH'!A1110</f>
        <v/>
      </c>
      <c r="B1110">
        <f>'DATA DASH'!B1110</f>
        <v/>
      </c>
      <c r="C1110">
        <f>'DATA DASH'!C1110</f>
        <v/>
      </c>
      <c r="D1110">
        <f>'DATA DASH'!D1110</f>
        <v/>
      </c>
      <c r="E1110">
        <f>'DATA DASH'!E1110</f>
        <v/>
      </c>
      <c r="F1110">
        <f>'DATA DASH'!F1110</f>
        <v/>
      </c>
      <c r="G1110">
        <f>'DATA DASH'!G1110</f>
        <v/>
      </c>
      <c r="H1110">
        <f>'DATA DASH'!H1110</f>
        <v/>
      </c>
      <c r="I1110">
        <f>'DATA DASH'!I1110</f>
        <v/>
      </c>
      <c r="J1110">
        <f>'DATA DASH'!J1110</f>
        <v/>
      </c>
      <c r="K1110">
        <f>'DATA DASH'!K1110</f>
        <v/>
      </c>
      <c r="L1110">
        <f>'DATA DASH'!L1110</f>
        <v/>
      </c>
      <c r="M1110">
        <f>'DATA DASH'!M1110</f>
        <v/>
      </c>
    </row>
    <row r="1111">
      <c r="A1111">
        <f>'DATA DASH'!A1111</f>
        <v/>
      </c>
      <c r="B1111">
        <f>'DATA DASH'!B1111</f>
        <v/>
      </c>
      <c r="C1111">
        <f>'DATA DASH'!C1111</f>
        <v/>
      </c>
      <c r="D1111">
        <f>'DATA DASH'!D1111</f>
        <v/>
      </c>
      <c r="E1111">
        <f>'DATA DASH'!E1111</f>
        <v/>
      </c>
      <c r="F1111">
        <f>'DATA DASH'!F1111</f>
        <v/>
      </c>
      <c r="G1111">
        <f>'DATA DASH'!G1111</f>
        <v/>
      </c>
      <c r="H1111">
        <f>'DATA DASH'!H1111</f>
        <v/>
      </c>
      <c r="I1111">
        <f>'DATA DASH'!I1111</f>
        <v/>
      </c>
      <c r="J1111">
        <f>'DATA DASH'!J1111</f>
        <v/>
      </c>
      <c r="K1111">
        <f>'DATA DASH'!K1111</f>
        <v/>
      </c>
      <c r="L1111">
        <f>'DATA DASH'!L1111</f>
        <v/>
      </c>
      <c r="M1111">
        <f>'DATA DASH'!M1111</f>
        <v/>
      </c>
    </row>
    <row r="1112">
      <c r="A1112">
        <f>'DATA DASH'!A1112</f>
        <v/>
      </c>
      <c r="B1112">
        <f>'DATA DASH'!B1112</f>
        <v/>
      </c>
      <c r="C1112">
        <f>'DATA DASH'!C1112</f>
        <v/>
      </c>
      <c r="D1112">
        <f>'DATA DASH'!D1112</f>
        <v/>
      </c>
      <c r="E1112">
        <f>'DATA DASH'!E1112</f>
        <v/>
      </c>
      <c r="F1112">
        <f>'DATA DASH'!F1112</f>
        <v/>
      </c>
      <c r="G1112">
        <f>'DATA DASH'!G1112</f>
        <v/>
      </c>
      <c r="H1112">
        <f>'DATA DASH'!H1112</f>
        <v/>
      </c>
      <c r="I1112">
        <f>'DATA DASH'!I1112</f>
        <v/>
      </c>
      <c r="J1112">
        <f>'DATA DASH'!J1112</f>
        <v/>
      </c>
      <c r="K1112">
        <f>'DATA DASH'!K1112</f>
        <v/>
      </c>
      <c r="L1112">
        <f>'DATA DASH'!L1112</f>
        <v/>
      </c>
      <c r="M1112">
        <f>'DATA DASH'!M1112</f>
        <v/>
      </c>
    </row>
    <row r="1113">
      <c r="A1113">
        <f>'DATA DASH'!A1113</f>
        <v/>
      </c>
      <c r="B1113">
        <f>'DATA DASH'!B1113</f>
        <v/>
      </c>
      <c r="C1113">
        <f>'DATA DASH'!C1113</f>
        <v/>
      </c>
      <c r="D1113">
        <f>'DATA DASH'!D1113</f>
        <v/>
      </c>
      <c r="E1113">
        <f>'DATA DASH'!E1113</f>
        <v/>
      </c>
      <c r="F1113">
        <f>'DATA DASH'!F1113</f>
        <v/>
      </c>
      <c r="G1113">
        <f>'DATA DASH'!G1113</f>
        <v/>
      </c>
      <c r="H1113">
        <f>'DATA DASH'!H1113</f>
        <v/>
      </c>
      <c r="I1113">
        <f>'DATA DASH'!I1113</f>
        <v/>
      </c>
      <c r="J1113">
        <f>'DATA DASH'!J1113</f>
        <v/>
      </c>
      <c r="K1113">
        <f>'DATA DASH'!K1113</f>
        <v/>
      </c>
      <c r="L1113">
        <f>'DATA DASH'!L1113</f>
        <v/>
      </c>
      <c r="M1113">
        <f>'DATA DASH'!M1113</f>
        <v/>
      </c>
    </row>
    <row r="1114">
      <c r="A1114">
        <f>'DATA DASH'!A1114</f>
        <v/>
      </c>
      <c r="B1114">
        <f>'DATA DASH'!B1114</f>
        <v/>
      </c>
      <c r="C1114">
        <f>'DATA DASH'!C1114</f>
        <v/>
      </c>
      <c r="D1114">
        <f>'DATA DASH'!D1114</f>
        <v/>
      </c>
      <c r="E1114">
        <f>'DATA DASH'!E1114</f>
        <v/>
      </c>
      <c r="F1114">
        <f>'DATA DASH'!F1114</f>
        <v/>
      </c>
      <c r="G1114">
        <f>'DATA DASH'!G1114</f>
        <v/>
      </c>
      <c r="H1114">
        <f>'DATA DASH'!H1114</f>
        <v/>
      </c>
      <c r="I1114">
        <f>'DATA DASH'!I1114</f>
        <v/>
      </c>
      <c r="J1114">
        <f>'DATA DASH'!J1114</f>
        <v/>
      </c>
      <c r="K1114">
        <f>'DATA DASH'!K1114</f>
        <v/>
      </c>
      <c r="L1114">
        <f>'DATA DASH'!L1114</f>
        <v/>
      </c>
      <c r="M1114">
        <f>'DATA DASH'!M1114</f>
        <v/>
      </c>
    </row>
    <row r="1115">
      <c r="A1115">
        <f>'DATA DASH'!A1115</f>
        <v/>
      </c>
      <c r="B1115">
        <f>'DATA DASH'!B1115</f>
        <v/>
      </c>
      <c r="C1115">
        <f>'DATA DASH'!C1115</f>
        <v/>
      </c>
      <c r="D1115">
        <f>'DATA DASH'!D1115</f>
        <v/>
      </c>
      <c r="E1115">
        <f>'DATA DASH'!E1115</f>
        <v/>
      </c>
      <c r="F1115">
        <f>'DATA DASH'!F1115</f>
        <v/>
      </c>
      <c r="G1115">
        <f>'DATA DASH'!G1115</f>
        <v/>
      </c>
      <c r="H1115">
        <f>'DATA DASH'!H1115</f>
        <v/>
      </c>
      <c r="I1115">
        <f>'DATA DASH'!I1115</f>
        <v/>
      </c>
      <c r="J1115">
        <f>'DATA DASH'!J1115</f>
        <v/>
      </c>
      <c r="K1115">
        <f>'DATA DASH'!K1115</f>
        <v/>
      </c>
      <c r="L1115">
        <f>'DATA DASH'!L1115</f>
        <v/>
      </c>
      <c r="M1115">
        <f>'DATA DASH'!M1115</f>
        <v/>
      </c>
    </row>
    <row r="1116">
      <c r="A1116">
        <f>'DATA DASH'!A1116</f>
        <v/>
      </c>
      <c r="B1116">
        <f>'DATA DASH'!B1116</f>
        <v/>
      </c>
      <c r="C1116">
        <f>'DATA DASH'!C1116</f>
        <v/>
      </c>
      <c r="D1116">
        <f>'DATA DASH'!D1116</f>
        <v/>
      </c>
      <c r="E1116">
        <f>'DATA DASH'!E1116</f>
        <v/>
      </c>
      <c r="F1116">
        <f>'DATA DASH'!F1116</f>
        <v/>
      </c>
      <c r="G1116">
        <f>'DATA DASH'!G1116</f>
        <v/>
      </c>
      <c r="H1116">
        <f>'DATA DASH'!H1116</f>
        <v/>
      </c>
      <c r="I1116">
        <f>'DATA DASH'!I1116</f>
        <v/>
      </c>
      <c r="J1116">
        <f>'DATA DASH'!J1116</f>
        <v/>
      </c>
      <c r="K1116">
        <f>'DATA DASH'!K1116</f>
        <v/>
      </c>
      <c r="L1116">
        <f>'DATA DASH'!L1116</f>
        <v/>
      </c>
      <c r="M1116">
        <f>'DATA DASH'!M1116</f>
        <v/>
      </c>
    </row>
    <row r="1117">
      <c r="A1117">
        <f>'DATA DASH'!A1117</f>
        <v/>
      </c>
      <c r="B1117">
        <f>'DATA DASH'!B1117</f>
        <v/>
      </c>
      <c r="C1117">
        <f>'DATA DASH'!C1117</f>
        <v/>
      </c>
      <c r="D1117">
        <f>'DATA DASH'!D1117</f>
        <v/>
      </c>
      <c r="E1117">
        <f>'DATA DASH'!E1117</f>
        <v/>
      </c>
      <c r="F1117">
        <f>'DATA DASH'!F1117</f>
        <v/>
      </c>
      <c r="G1117">
        <f>'DATA DASH'!G1117</f>
        <v/>
      </c>
      <c r="H1117">
        <f>'DATA DASH'!H1117</f>
        <v/>
      </c>
      <c r="I1117">
        <f>'DATA DASH'!I1117</f>
        <v/>
      </c>
      <c r="J1117">
        <f>'DATA DASH'!J1117</f>
        <v/>
      </c>
      <c r="K1117">
        <f>'DATA DASH'!K1117</f>
        <v/>
      </c>
      <c r="L1117">
        <f>'DATA DASH'!L1117</f>
        <v/>
      </c>
      <c r="M1117">
        <f>'DATA DASH'!M1117</f>
        <v/>
      </c>
    </row>
    <row r="1118">
      <c r="A1118">
        <f>'DATA DASH'!A1118</f>
        <v/>
      </c>
      <c r="B1118">
        <f>'DATA DASH'!B1118</f>
        <v/>
      </c>
      <c r="C1118">
        <f>'DATA DASH'!C1118</f>
        <v/>
      </c>
      <c r="D1118">
        <f>'DATA DASH'!D1118</f>
        <v/>
      </c>
      <c r="E1118">
        <f>'DATA DASH'!E1118</f>
        <v/>
      </c>
      <c r="F1118">
        <f>'DATA DASH'!F1118</f>
        <v/>
      </c>
      <c r="G1118">
        <f>'DATA DASH'!G1118</f>
        <v/>
      </c>
      <c r="H1118">
        <f>'DATA DASH'!H1118</f>
        <v/>
      </c>
      <c r="I1118">
        <f>'DATA DASH'!I1118</f>
        <v/>
      </c>
      <c r="J1118">
        <f>'DATA DASH'!J1118</f>
        <v/>
      </c>
      <c r="K1118">
        <f>'DATA DASH'!K1118</f>
        <v/>
      </c>
      <c r="L1118">
        <f>'DATA DASH'!L1118</f>
        <v/>
      </c>
      <c r="M1118">
        <f>'DATA DASH'!M1118</f>
        <v/>
      </c>
    </row>
    <row r="1119">
      <c r="A1119">
        <f>'DATA DASH'!A1119</f>
        <v/>
      </c>
      <c r="B1119">
        <f>'DATA DASH'!B1119</f>
        <v/>
      </c>
      <c r="C1119">
        <f>'DATA DASH'!C1119</f>
        <v/>
      </c>
      <c r="D1119">
        <f>'DATA DASH'!D1119</f>
        <v/>
      </c>
      <c r="E1119">
        <f>'DATA DASH'!E1119</f>
        <v/>
      </c>
      <c r="F1119">
        <f>'DATA DASH'!F1119</f>
        <v/>
      </c>
      <c r="G1119">
        <f>'DATA DASH'!G1119</f>
        <v/>
      </c>
      <c r="H1119">
        <f>'DATA DASH'!H1119</f>
        <v/>
      </c>
      <c r="I1119">
        <f>'DATA DASH'!I1119</f>
        <v/>
      </c>
      <c r="J1119">
        <f>'DATA DASH'!J1119</f>
        <v/>
      </c>
      <c r="K1119">
        <f>'DATA DASH'!K1119</f>
        <v/>
      </c>
      <c r="L1119">
        <f>'DATA DASH'!L1119</f>
        <v/>
      </c>
      <c r="M1119">
        <f>'DATA DASH'!M1119</f>
        <v/>
      </c>
    </row>
    <row r="1120">
      <c r="A1120">
        <f>'DATA DASH'!A1120</f>
        <v/>
      </c>
      <c r="B1120">
        <f>'DATA DASH'!B1120</f>
        <v/>
      </c>
      <c r="C1120">
        <f>'DATA DASH'!C1120</f>
        <v/>
      </c>
      <c r="D1120">
        <f>'DATA DASH'!D1120</f>
        <v/>
      </c>
      <c r="E1120">
        <f>'DATA DASH'!E1120</f>
        <v/>
      </c>
      <c r="F1120">
        <f>'DATA DASH'!F1120</f>
        <v/>
      </c>
      <c r="G1120">
        <f>'DATA DASH'!G1120</f>
        <v/>
      </c>
      <c r="H1120">
        <f>'DATA DASH'!H1120</f>
        <v/>
      </c>
      <c r="I1120">
        <f>'DATA DASH'!I1120</f>
        <v/>
      </c>
      <c r="J1120">
        <f>'DATA DASH'!J1120</f>
        <v/>
      </c>
      <c r="K1120">
        <f>'DATA DASH'!K1120</f>
        <v/>
      </c>
      <c r="L1120">
        <f>'DATA DASH'!L1120</f>
        <v/>
      </c>
      <c r="M1120">
        <f>'DATA DASH'!M1120</f>
        <v/>
      </c>
    </row>
    <row r="1121">
      <c r="A1121">
        <f>'DATA DASH'!A1121</f>
        <v/>
      </c>
      <c r="B1121">
        <f>'DATA DASH'!B1121</f>
        <v/>
      </c>
      <c r="C1121">
        <f>'DATA DASH'!C1121</f>
        <v/>
      </c>
      <c r="D1121">
        <f>'DATA DASH'!D1121</f>
        <v/>
      </c>
      <c r="E1121">
        <f>'DATA DASH'!E1121</f>
        <v/>
      </c>
      <c r="F1121">
        <f>'DATA DASH'!F1121</f>
        <v/>
      </c>
      <c r="G1121">
        <f>'DATA DASH'!G1121</f>
        <v/>
      </c>
      <c r="H1121">
        <f>'DATA DASH'!H1121</f>
        <v/>
      </c>
      <c r="I1121">
        <f>'DATA DASH'!I1121</f>
        <v/>
      </c>
      <c r="J1121">
        <f>'DATA DASH'!J1121</f>
        <v/>
      </c>
      <c r="K1121">
        <f>'DATA DASH'!K1121</f>
        <v/>
      </c>
      <c r="L1121">
        <f>'DATA DASH'!L1121</f>
        <v/>
      </c>
      <c r="M1121">
        <f>'DATA DASH'!M1121</f>
        <v/>
      </c>
    </row>
    <row r="1122">
      <c r="A1122">
        <f>'DATA DASH'!A1122</f>
        <v/>
      </c>
      <c r="B1122">
        <f>'DATA DASH'!B1122</f>
        <v/>
      </c>
      <c r="C1122">
        <f>'DATA DASH'!C1122</f>
        <v/>
      </c>
      <c r="D1122">
        <f>'DATA DASH'!D1122</f>
        <v/>
      </c>
      <c r="E1122">
        <f>'DATA DASH'!E1122</f>
        <v/>
      </c>
      <c r="F1122">
        <f>'DATA DASH'!F1122</f>
        <v/>
      </c>
      <c r="G1122">
        <f>'DATA DASH'!G1122</f>
        <v/>
      </c>
      <c r="H1122">
        <f>'DATA DASH'!H1122</f>
        <v/>
      </c>
      <c r="I1122">
        <f>'DATA DASH'!I1122</f>
        <v/>
      </c>
      <c r="J1122">
        <f>'DATA DASH'!J1122</f>
        <v/>
      </c>
      <c r="K1122">
        <f>'DATA DASH'!K1122</f>
        <v/>
      </c>
      <c r="L1122">
        <f>'DATA DASH'!L1122</f>
        <v/>
      </c>
      <c r="M1122">
        <f>'DATA DASH'!M1122</f>
        <v/>
      </c>
    </row>
    <row r="1123">
      <c r="A1123">
        <f>'DATA DASH'!A1123</f>
        <v/>
      </c>
      <c r="B1123">
        <f>'DATA DASH'!B1123</f>
        <v/>
      </c>
      <c r="C1123">
        <f>'DATA DASH'!C1123</f>
        <v/>
      </c>
      <c r="D1123">
        <f>'DATA DASH'!D1123</f>
        <v/>
      </c>
      <c r="E1123">
        <f>'DATA DASH'!E1123</f>
        <v/>
      </c>
      <c r="F1123">
        <f>'DATA DASH'!F1123</f>
        <v/>
      </c>
      <c r="G1123">
        <f>'DATA DASH'!G1123</f>
        <v/>
      </c>
      <c r="H1123">
        <f>'DATA DASH'!H1123</f>
        <v/>
      </c>
      <c r="I1123">
        <f>'DATA DASH'!I1123</f>
        <v/>
      </c>
      <c r="J1123">
        <f>'DATA DASH'!J1123</f>
        <v/>
      </c>
      <c r="K1123">
        <f>'DATA DASH'!K1123</f>
        <v/>
      </c>
      <c r="L1123">
        <f>'DATA DASH'!L1123</f>
        <v/>
      </c>
      <c r="M1123">
        <f>'DATA DASH'!M1123</f>
        <v/>
      </c>
    </row>
    <row r="1124">
      <c r="A1124">
        <f>'DATA DASH'!A1124</f>
        <v/>
      </c>
      <c r="B1124">
        <f>'DATA DASH'!B1124</f>
        <v/>
      </c>
      <c r="C1124">
        <f>'DATA DASH'!C1124</f>
        <v/>
      </c>
      <c r="D1124">
        <f>'DATA DASH'!D1124</f>
        <v/>
      </c>
      <c r="E1124">
        <f>'DATA DASH'!E1124</f>
        <v/>
      </c>
      <c r="F1124">
        <f>'DATA DASH'!F1124</f>
        <v/>
      </c>
      <c r="G1124">
        <f>'DATA DASH'!G1124</f>
        <v/>
      </c>
      <c r="H1124">
        <f>'DATA DASH'!H1124</f>
        <v/>
      </c>
      <c r="I1124">
        <f>'DATA DASH'!I1124</f>
        <v/>
      </c>
      <c r="J1124">
        <f>'DATA DASH'!J1124</f>
        <v/>
      </c>
      <c r="K1124">
        <f>'DATA DASH'!K1124</f>
        <v/>
      </c>
      <c r="L1124">
        <f>'DATA DASH'!L1124</f>
        <v/>
      </c>
      <c r="M1124">
        <f>'DATA DASH'!M1124</f>
        <v/>
      </c>
    </row>
    <row r="1125">
      <c r="A1125">
        <f>'DATA DASH'!A1125</f>
        <v/>
      </c>
      <c r="B1125">
        <f>'DATA DASH'!B1125</f>
        <v/>
      </c>
      <c r="C1125">
        <f>'DATA DASH'!C1125</f>
        <v/>
      </c>
      <c r="D1125">
        <f>'DATA DASH'!D1125</f>
        <v/>
      </c>
      <c r="E1125">
        <f>'DATA DASH'!E1125</f>
        <v/>
      </c>
      <c r="F1125">
        <f>'DATA DASH'!F1125</f>
        <v/>
      </c>
      <c r="G1125">
        <f>'DATA DASH'!G1125</f>
        <v/>
      </c>
      <c r="H1125">
        <f>'DATA DASH'!H1125</f>
        <v/>
      </c>
      <c r="I1125">
        <f>'DATA DASH'!I1125</f>
        <v/>
      </c>
      <c r="J1125">
        <f>'DATA DASH'!J1125</f>
        <v/>
      </c>
      <c r="K1125">
        <f>'DATA DASH'!K1125</f>
        <v/>
      </c>
      <c r="L1125">
        <f>'DATA DASH'!L1125</f>
        <v/>
      </c>
      <c r="M1125">
        <f>'DATA DASH'!M1125</f>
        <v/>
      </c>
    </row>
    <row r="1126">
      <c r="A1126">
        <f>'DATA DASH'!A1126</f>
        <v/>
      </c>
      <c r="B1126">
        <f>'DATA DASH'!B1126</f>
        <v/>
      </c>
      <c r="C1126">
        <f>'DATA DASH'!C1126</f>
        <v/>
      </c>
      <c r="D1126">
        <f>'DATA DASH'!D1126</f>
        <v/>
      </c>
      <c r="E1126">
        <f>'DATA DASH'!E1126</f>
        <v/>
      </c>
      <c r="F1126">
        <f>'DATA DASH'!F1126</f>
        <v/>
      </c>
      <c r="G1126">
        <f>'DATA DASH'!G1126</f>
        <v/>
      </c>
      <c r="H1126">
        <f>'DATA DASH'!H1126</f>
        <v/>
      </c>
      <c r="I1126">
        <f>'DATA DASH'!I1126</f>
        <v/>
      </c>
      <c r="J1126">
        <f>'DATA DASH'!J1126</f>
        <v/>
      </c>
      <c r="K1126">
        <f>'DATA DASH'!K1126</f>
        <v/>
      </c>
      <c r="L1126">
        <f>'DATA DASH'!L1126</f>
        <v/>
      </c>
      <c r="M1126">
        <f>'DATA DASH'!M1126</f>
        <v/>
      </c>
    </row>
    <row r="1127">
      <c r="A1127">
        <f>'DATA DASH'!A1127</f>
        <v/>
      </c>
      <c r="B1127">
        <f>'DATA DASH'!B1127</f>
        <v/>
      </c>
      <c r="C1127">
        <f>'DATA DASH'!C1127</f>
        <v/>
      </c>
      <c r="D1127">
        <f>'DATA DASH'!D1127</f>
        <v/>
      </c>
      <c r="E1127">
        <f>'DATA DASH'!E1127</f>
        <v/>
      </c>
      <c r="F1127">
        <f>'DATA DASH'!F1127</f>
        <v/>
      </c>
      <c r="G1127">
        <f>'DATA DASH'!G1127</f>
        <v/>
      </c>
      <c r="H1127">
        <f>'DATA DASH'!H1127</f>
        <v/>
      </c>
      <c r="I1127">
        <f>'DATA DASH'!I1127</f>
        <v/>
      </c>
      <c r="J1127">
        <f>'DATA DASH'!J1127</f>
        <v/>
      </c>
      <c r="K1127">
        <f>'DATA DASH'!K1127</f>
        <v/>
      </c>
      <c r="L1127">
        <f>'DATA DASH'!L1127</f>
        <v/>
      </c>
      <c r="M1127">
        <f>'DATA DASH'!M1127</f>
        <v/>
      </c>
    </row>
    <row r="1128">
      <c r="A1128">
        <f>'DATA DASH'!A1128</f>
        <v/>
      </c>
      <c r="B1128">
        <f>'DATA DASH'!B1128</f>
        <v/>
      </c>
      <c r="C1128">
        <f>'DATA DASH'!C1128</f>
        <v/>
      </c>
      <c r="D1128">
        <f>'DATA DASH'!D1128</f>
        <v/>
      </c>
      <c r="E1128">
        <f>'DATA DASH'!E1128</f>
        <v/>
      </c>
      <c r="F1128">
        <f>'DATA DASH'!F1128</f>
        <v/>
      </c>
      <c r="G1128">
        <f>'DATA DASH'!G1128</f>
        <v/>
      </c>
      <c r="H1128">
        <f>'DATA DASH'!H1128</f>
        <v/>
      </c>
      <c r="I1128">
        <f>'DATA DASH'!I1128</f>
        <v/>
      </c>
      <c r="J1128">
        <f>'DATA DASH'!J1128</f>
        <v/>
      </c>
      <c r="K1128">
        <f>'DATA DASH'!K1128</f>
        <v/>
      </c>
      <c r="L1128">
        <f>'DATA DASH'!L1128</f>
        <v/>
      </c>
      <c r="M1128">
        <f>'DATA DASH'!M1128</f>
        <v/>
      </c>
    </row>
    <row r="1129">
      <c r="A1129">
        <f>'DATA DASH'!A1129</f>
        <v/>
      </c>
      <c r="B1129">
        <f>'DATA DASH'!B1129</f>
        <v/>
      </c>
      <c r="C1129">
        <f>'DATA DASH'!C1129</f>
        <v/>
      </c>
      <c r="D1129">
        <f>'DATA DASH'!D1129</f>
        <v/>
      </c>
      <c r="E1129">
        <f>'DATA DASH'!E1129</f>
        <v/>
      </c>
      <c r="F1129">
        <f>'DATA DASH'!F1129</f>
        <v/>
      </c>
      <c r="G1129">
        <f>'DATA DASH'!G1129</f>
        <v/>
      </c>
      <c r="H1129">
        <f>'DATA DASH'!H1129</f>
        <v/>
      </c>
      <c r="I1129">
        <f>'DATA DASH'!I1129</f>
        <v/>
      </c>
      <c r="J1129">
        <f>'DATA DASH'!J1129</f>
        <v/>
      </c>
      <c r="K1129">
        <f>'DATA DASH'!K1129</f>
        <v/>
      </c>
      <c r="L1129">
        <f>'DATA DASH'!L1129</f>
        <v/>
      </c>
      <c r="M1129">
        <f>'DATA DASH'!M1129</f>
        <v/>
      </c>
    </row>
    <row r="1130">
      <c r="A1130">
        <f>'DATA DASH'!A1130</f>
        <v/>
      </c>
      <c r="B1130">
        <f>'DATA DASH'!B1130</f>
        <v/>
      </c>
      <c r="C1130">
        <f>'DATA DASH'!C1130</f>
        <v/>
      </c>
      <c r="D1130">
        <f>'DATA DASH'!D1130</f>
        <v/>
      </c>
      <c r="E1130">
        <f>'DATA DASH'!E1130</f>
        <v/>
      </c>
      <c r="F1130">
        <f>'DATA DASH'!F1130</f>
        <v/>
      </c>
      <c r="G1130">
        <f>'DATA DASH'!G1130</f>
        <v/>
      </c>
      <c r="H1130">
        <f>'DATA DASH'!H1130</f>
        <v/>
      </c>
      <c r="I1130">
        <f>'DATA DASH'!I1130</f>
        <v/>
      </c>
      <c r="J1130">
        <f>'DATA DASH'!J1130</f>
        <v/>
      </c>
      <c r="K1130">
        <f>'DATA DASH'!K1130</f>
        <v/>
      </c>
      <c r="L1130">
        <f>'DATA DASH'!L1130</f>
        <v/>
      </c>
      <c r="M1130">
        <f>'DATA DASH'!M1130</f>
        <v/>
      </c>
    </row>
    <row r="1131">
      <c r="A1131">
        <f>'DATA DASH'!A1131</f>
        <v/>
      </c>
      <c r="B1131">
        <f>'DATA DASH'!B1131</f>
        <v/>
      </c>
      <c r="C1131">
        <f>'DATA DASH'!C1131</f>
        <v/>
      </c>
      <c r="D1131">
        <f>'DATA DASH'!D1131</f>
        <v/>
      </c>
      <c r="E1131">
        <f>'DATA DASH'!E1131</f>
        <v/>
      </c>
      <c r="F1131">
        <f>'DATA DASH'!F1131</f>
        <v/>
      </c>
      <c r="G1131">
        <f>'DATA DASH'!G1131</f>
        <v/>
      </c>
      <c r="H1131">
        <f>'DATA DASH'!H1131</f>
        <v/>
      </c>
      <c r="I1131">
        <f>'DATA DASH'!I1131</f>
        <v/>
      </c>
      <c r="J1131">
        <f>'DATA DASH'!J1131</f>
        <v/>
      </c>
      <c r="K1131">
        <f>'DATA DASH'!K1131</f>
        <v/>
      </c>
      <c r="L1131">
        <f>'DATA DASH'!L1131</f>
        <v/>
      </c>
      <c r="M1131">
        <f>'DATA DASH'!M1131</f>
        <v/>
      </c>
    </row>
    <row r="1132">
      <c r="A1132">
        <f>'DATA DASH'!A1132</f>
        <v/>
      </c>
      <c r="B1132">
        <f>'DATA DASH'!B1132</f>
        <v/>
      </c>
      <c r="C1132">
        <f>'DATA DASH'!C1132</f>
        <v/>
      </c>
      <c r="D1132">
        <f>'DATA DASH'!D1132</f>
        <v/>
      </c>
      <c r="E1132">
        <f>'DATA DASH'!E1132</f>
        <v/>
      </c>
      <c r="F1132">
        <f>'DATA DASH'!F1132</f>
        <v/>
      </c>
      <c r="G1132">
        <f>'DATA DASH'!G1132</f>
        <v/>
      </c>
      <c r="H1132">
        <f>'DATA DASH'!H1132</f>
        <v/>
      </c>
      <c r="I1132">
        <f>'DATA DASH'!I1132</f>
        <v/>
      </c>
      <c r="J1132">
        <f>'DATA DASH'!J1132</f>
        <v/>
      </c>
      <c r="K1132">
        <f>'DATA DASH'!K1132</f>
        <v/>
      </c>
      <c r="L1132">
        <f>'DATA DASH'!L1132</f>
        <v/>
      </c>
      <c r="M1132">
        <f>'DATA DASH'!M1132</f>
        <v/>
      </c>
    </row>
    <row r="1133">
      <c r="A1133">
        <f>'DATA DASH'!A1133</f>
        <v/>
      </c>
      <c r="B1133">
        <f>'DATA DASH'!B1133</f>
        <v/>
      </c>
      <c r="C1133">
        <f>'DATA DASH'!C1133</f>
        <v/>
      </c>
      <c r="D1133">
        <f>'DATA DASH'!D1133</f>
        <v/>
      </c>
      <c r="E1133">
        <f>'DATA DASH'!E1133</f>
        <v/>
      </c>
      <c r="F1133">
        <f>'DATA DASH'!F1133</f>
        <v/>
      </c>
      <c r="G1133">
        <f>'DATA DASH'!G1133</f>
        <v/>
      </c>
      <c r="H1133">
        <f>'DATA DASH'!H1133</f>
        <v/>
      </c>
      <c r="I1133">
        <f>'DATA DASH'!I1133</f>
        <v/>
      </c>
      <c r="J1133">
        <f>'DATA DASH'!J1133</f>
        <v/>
      </c>
      <c r="K1133">
        <f>'DATA DASH'!K1133</f>
        <v/>
      </c>
      <c r="L1133">
        <f>'DATA DASH'!L1133</f>
        <v/>
      </c>
      <c r="M1133">
        <f>'DATA DASH'!M1133</f>
        <v/>
      </c>
    </row>
    <row r="1134">
      <c r="A1134">
        <f>'DATA DASH'!A1134</f>
        <v/>
      </c>
      <c r="B1134">
        <f>'DATA DASH'!B1134</f>
        <v/>
      </c>
      <c r="C1134">
        <f>'DATA DASH'!C1134</f>
        <v/>
      </c>
      <c r="D1134">
        <f>'DATA DASH'!D1134</f>
        <v/>
      </c>
      <c r="E1134">
        <f>'DATA DASH'!E1134</f>
        <v/>
      </c>
      <c r="F1134">
        <f>'DATA DASH'!F1134</f>
        <v/>
      </c>
      <c r="G1134">
        <f>'DATA DASH'!G1134</f>
        <v/>
      </c>
      <c r="H1134">
        <f>'DATA DASH'!H1134</f>
        <v/>
      </c>
      <c r="I1134">
        <f>'DATA DASH'!I1134</f>
        <v/>
      </c>
      <c r="J1134">
        <f>'DATA DASH'!J1134</f>
        <v/>
      </c>
      <c r="K1134">
        <f>'DATA DASH'!K1134</f>
        <v/>
      </c>
      <c r="L1134">
        <f>'DATA DASH'!L1134</f>
        <v/>
      </c>
      <c r="M1134">
        <f>'DATA DASH'!M1134</f>
        <v/>
      </c>
    </row>
    <row r="1135">
      <c r="A1135">
        <f>'DATA DASH'!A1135</f>
        <v/>
      </c>
      <c r="B1135">
        <f>'DATA DASH'!B1135</f>
        <v/>
      </c>
      <c r="C1135">
        <f>'DATA DASH'!C1135</f>
        <v/>
      </c>
      <c r="D1135">
        <f>'DATA DASH'!D1135</f>
        <v/>
      </c>
      <c r="E1135">
        <f>'DATA DASH'!E1135</f>
        <v/>
      </c>
      <c r="F1135">
        <f>'DATA DASH'!F1135</f>
        <v/>
      </c>
      <c r="G1135">
        <f>'DATA DASH'!G1135</f>
        <v/>
      </c>
      <c r="H1135">
        <f>'DATA DASH'!H1135</f>
        <v/>
      </c>
      <c r="I1135">
        <f>'DATA DASH'!I1135</f>
        <v/>
      </c>
      <c r="J1135">
        <f>'DATA DASH'!J1135</f>
        <v/>
      </c>
      <c r="K1135">
        <f>'DATA DASH'!K1135</f>
        <v/>
      </c>
      <c r="L1135">
        <f>'DATA DASH'!L1135</f>
        <v/>
      </c>
      <c r="M1135">
        <f>'DATA DASH'!M1135</f>
        <v/>
      </c>
    </row>
    <row r="1136">
      <c r="A1136">
        <f>'DATA DASH'!A1136</f>
        <v/>
      </c>
      <c r="B1136">
        <f>'DATA DASH'!B1136</f>
        <v/>
      </c>
      <c r="C1136">
        <f>'DATA DASH'!C1136</f>
        <v/>
      </c>
      <c r="D1136">
        <f>'DATA DASH'!D1136</f>
        <v/>
      </c>
      <c r="E1136">
        <f>'DATA DASH'!E1136</f>
        <v/>
      </c>
      <c r="F1136">
        <f>'DATA DASH'!F1136</f>
        <v/>
      </c>
      <c r="G1136">
        <f>'DATA DASH'!G1136</f>
        <v/>
      </c>
      <c r="H1136">
        <f>'DATA DASH'!H1136</f>
        <v/>
      </c>
      <c r="I1136">
        <f>'DATA DASH'!I1136</f>
        <v/>
      </c>
      <c r="J1136">
        <f>'DATA DASH'!J1136</f>
        <v/>
      </c>
      <c r="K1136">
        <f>'DATA DASH'!K1136</f>
        <v/>
      </c>
      <c r="L1136">
        <f>'DATA DASH'!L1136</f>
        <v/>
      </c>
      <c r="M1136">
        <f>'DATA DASH'!M1136</f>
        <v/>
      </c>
    </row>
    <row r="1137">
      <c r="A1137">
        <f>'DATA DASH'!A1137</f>
        <v/>
      </c>
      <c r="B1137">
        <f>'DATA DASH'!B1137</f>
        <v/>
      </c>
      <c r="C1137">
        <f>'DATA DASH'!C1137</f>
        <v/>
      </c>
      <c r="D1137">
        <f>'DATA DASH'!D1137</f>
        <v/>
      </c>
      <c r="E1137">
        <f>'DATA DASH'!E1137</f>
        <v/>
      </c>
      <c r="F1137">
        <f>'DATA DASH'!F1137</f>
        <v/>
      </c>
      <c r="G1137">
        <f>'DATA DASH'!G1137</f>
        <v/>
      </c>
      <c r="H1137">
        <f>'DATA DASH'!H1137</f>
        <v/>
      </c>
      <c r="I1137">
        <f>'DATA DASH'!I1137</f>
        <v/>
      </c>
      <c r="J1137">
        <f>'DATA DASH'!J1137</f>
        <v/>
      </c>
      <c r="K1137">
        <f>'DATA DASH'!K1137</f>
        <v/>
      </c>
      <c r="L1137">
        <f>'DATA DASH'!L1137</f>
        <v/>
      </c>
      <c r="M1137">
        <f>'DATA DASH'!M1137</f>
        <v/>
      </c>
    </row>
    <row r="1138">
      <c r="A1138">
        <f>'DATA DASH'!A1138</f>
        <v/>
      </c>
      <c r="B1138">
        <f>'DATA DASH'!B1138</f>
        <v/>
      </c>
      <c r="C1138">
        <f>'DATA DASH'!C1138</f>
        <v/>
      </c>
      <c r="D1138">
        <f>'DATA DASH'!D1138</f>
        <v/>
      </c>
      <c r="E1138">
        <f>'DATA DASH'!E1138</f>
        <v/>
      </c>
      <c r="F1138">
        <f>'DATA DASH'!F1138</f>
        <v/>
      </c>
      <c r="G1138">
        <f>'DATA DASH'!G1138</f>
        <v/>
      </c>
      <c r="H1138">
        <f>'DATA DASH'!H1138</f>
        <v/>
      </c>
      <c r="I1138">
        <f>'DATA DASH'!I1138</f>
        <v/>
      </c>
      <c r="J1138">
        <f>'DATA DASH'!J1138</f>
        <v/>
      </c>
      <c r="K1138">
        <f>'DATA DASH'!K1138</f>
        <v/>
      </c>
      <c r="L1138">
        <f>'DATA DASH'!L1138</f>
        <v/>
      </c>
      <c r="M1138">
        <f>'DATA DASH'!M1138</f>
        <v/>
      </c>
    </row>
    <row r="1139">
      <c r="A1139">
        <f>'DATA DASH'!A1139</f>
        <v/>
      </c>
      <c r="B1139">
        <f>'DATA DASH'!B1139</f>
        <v/>
      </c>
      <c r="C1139">
        <f>'DATA DASH'!C1139</f>
        <v/>
      </c>
      <c r="D1139">
        <f>'DATA DASH'!D1139</f>
        <v/>
      </c>
      <c r="E1139">
        <f>'DATA DASH'!E1139</f>
        <v/>
      </c>
      <c r="F1139">
        <f>'DATA DASH'!F1139</f>
        <v/>
      </c>
      <c r="G1139">
        <f>'DATA DASH'!G1139</f>
        <v/>
      </c>
      <c r="H1139">
        <f>'DATA DASH'!H1139</f>
        <v/>
      </c>
      <c r="I1139">
        <f>'DATA DASH'!I1139</f>
        <v/>
      </c>
      <c r="J1139">
        <f>'DATA DASH'!J1139</f>
        <v/>
      </c>
      <c r="K1139">
        <f>'DATA DASH'!K1139</f>
        <v/>
      </c>
      <c r="L1139">
        <f>'DATA DASH'!L1139</f>
        <v/>
      </c>
      <c r="M1139">
        <f>'DATA DASH'!M1139</f>
        <v/>
      </c>
    </row>
    <row r="1140">
      <c r="A1140">
        <f>'DATA DASH'!A1140</f>
        <v/>
      </c>
      <c r="B1140">
        <f>'DATA DASH'!B1140</f>
        <v/>
      </c>
      <c r="C1140">
        <f>'DATA DASH'!C1140</f>
        <v/>
      </c>
      <c r="D1140">
        <f>'DATA DASH'!D1140</f>
        <v/>
      </c>
      <c r="E1140">
        <f>'DATA DASH'!E1140</f>
        <v/>
      </c>
      <c r="F1140">
        <f>'DATA DASH'!F1140</f>
        <v/>
      </c>
      <c r="G1140">
        <f>'DATA DASH'!G1140</f>
        <v/>
      </c>
      <c r="H1140">
        <f>'DATA DASH'!H1140</f>
        <v/>
      </c>
      <c r="I1140">
        <f>'DATA DASH'!I1140</f>
        <v/>
      </c>
      <c r="J1140">
        <f>'DATA DASH'!J1140</f>
        <v/>
      </c>
      <c r="K1140">
        <f>'DATA DASH'!K1140</f>
        <v/>
      </c>
      <c r="L1140">
        <f>'DATA DASH'!L1140</f>
        <v/>
      </c>
      <c r="M1140">
        <f>'DATA DASH'!M1140</f>
        <v/>
      </c>
    </row>
    <row r="1141">
      <c r="A1141">
        <f>'DATA DASH'!A1141</f>
        <v/>
      </c>
      <c r="B1141">
        <f>'DATA DASH'!B1141</f>
        <v/>
      </c>
      <c r="C1141">
        <f>'DATA DASH'!C1141</f>
        <v/>
      </c>
      <c r="D1141">
        <f>'DATA DASH'!D1141</f>
        <v/>
      </c>
      <c r="E1141">
        <f>'DATA DASH'!E1141</f>
        <v/>
      </c>
      <c r="F1141">
        <f>'DATA DASH'!F1141</f>
        <v/>
      </c>
      <c r="G1141">
        <f>'DATA DASH'!G1141</f>
        <v/>
      </c>
      <c r="H1141">
        <f>'DATA DASH'!H1141</f>
        <v/>
      </c>
      <c r="I1141">
        <f>'DATA DASH'!I1141</f>
        <v/>
      </c>
      <c r="J1141">
        <f>'DATA DASH'!J1141</f>
        <v/>
      </c>
      <c r="K1141">
        <f>'DATA DASH'!K1141</f>
        <v/>
      </c>
      <c r="L1141">
        <f>'DATA DASH'!L1141</f>
        <v/>
      </c>
      <c r="M1141">
        <f>'DATA DASH'!M1141</f>
        <v/>
      </c>
    </row>
    <row r="1142">
      <c r="A1142">
        <f>'DATA DASH'!A1142</f>
        <v/>
      </c>
      <c r="B1142">
        <f>'DATA DASH'!B1142</f>
        <v/>
      </c>
      <c r="C1142">
        <f>'DATA DASH'!C1142</f>
        <v/>
      </c>
      <c r="D1142">
        <f>'DATA DASH'!D1142</f>
        <v/>
      </c>
      <c r="E1142">
        <f>'DATA DASH'!E1142</f>
        <v/>
      </c>
      <c r="F1142">
        <f>'DATA DASH'!F1142</f>
        <v/>
      </c>
      <c r="G1142">
        <f>'DATA DASH'!G1142</f>
        <v/>
      </c>
      <c r="H1142">
        <f>'DATA DASH'!H1142</f>
        <v/>
      </c>
      <c r="I1142">
        <f>'DATA DASH'!I1142</f>
        <v/>
      </c>
      <c r="J1142">
        <f>'DATA DASH'!J1142</f>
        <v/>
      </c>
      <c r="K1142">
        <f>'DATA DASH'!K1142</f>
        <v/>
      </c>
      <c r="L1142">
        <f>'DATA DASH'!L1142</f>
        <v/>
      </c>
      <c r="M1142">
        <f>'DATA DASH'!M1142</f>
        <v/>
      </c>
    </row>
    <row r="1143">
      <c r="A1143">
        <f>'DATA DASH'!A1143</f>
        <v/>
      </c>
      <c r="B1143">
        <f>'DATA DASH'!B1143</f>
        <v/>
      </c>
      <c r="C1143">
        <f>'DATA DASH'!C1143</f>
        <v/>
      </c>
      <c r="D1143">
        <f>'DATA DASH'!D1143</f>
        <v/>
      </c>
      <c r="E1143">
        <f>'DATA DASH'!E1143</f>
        <v/>
      </c>
      <c r="F1143">
        <f>'DATA DASH'!F1143</f>
        <v/>
      </c>
      <c r="G1143">
        <f>'DATA DASH'!G1143</f>
        <v/>
      </c>
      <c r="H1143">
        <f>'DATA DASH'!H1143</f>
        <v/>
      </c>
      <c r="I1143">
        <f>'DATA DASH'!I1143</f>
        <v/>
      </c>
      <c r="J1143">
        <f>'DATA DASH'!J1143</f>
        <v/>
      </c>
      <c r="K1143">
        <f>'DATA DASH'!K1143</f>
        <v/>
      </c>
      <c r="L1143">
        <f>'DATA DASH'!L1143</f>
        <v/>
      </c>
      <c r="M1143">
        <f>'DATA DASH'!M1143</f>
        <v/>
      </c>
    </row>
    <row r="1144">
      <c r="A1144">
        <f>'DATA DASH'!A1144</f>
        <v/>
      </c>
      <c r="B1144">
        <f>'DATA DASH'!B1144</f>
        <v/>
      </c>
      <c r="C1144">
        <f>'DATA DASH'!C1144</f>
        <v/>
      </c>
      <c r="D1144">
        <f>'DATA DASH'!D1144</f>
        <v/>
      </c>
      <c r="E1144">
        <f>'DATA DASH'!E1144</f>
        <v/>
      </c>
      <c r="F1144">
        <f>'DATA DASH'!F1144</f>
        <v/>
      </c>
      <c r="G1144">
        <f>'DATA DASH'!G1144</f>
        <v/>
      </c>
      <c r="H1144">
        <f>'DATA DASH'!H1144</f>
        <v/>
      </c>
      <c r="I1144">
        <f>'DATA DASH'!I1144</f>
        <v/>
      </c>
      <c r="J1144">
        <f>'DATA DASH'!J1144</f>
        <v/>
      </c>
      <c r="K1144">
        <f>'DATA DASH'!K1144</f>
        <v/>
      </c>
      <c r="L1144">
        <f>'DATA DASH'!L1144</f>
        <v/>
      </c>
      <c r="M1144">
        <f>'DATA DASH'!M1144</f>
        <v/>
      </c>
    </row>
    <row r="1145">
      <c r="A1145">
        <f>'DATA DASH'!A1145</f>
        <v/>
      </c>
      <c r="B1145">
        <f>'DATA DASH'!B1145</f>
        <v/>
      </c>
      <c r="C1145">
        <f>'DATA DASH'!C1145</f>
        <v/>
      </c>
      <c r="D1145">
        <f>'DATA DASH'!D1145</f>
        <v/>
      </c>
      <c r="E1145">
        <f>'DATA DASH'!E1145</f>
        <v/>
      </c>
      <c r="F1145">
        <f>'DATA DASH'!F1145</f>
        <v/>
      </c>
      <c r="G1145">
        <f>'DATA DASH'!G1145</f>
        <v/>
      </c>
      <c r="H1145">
        <f>'DATA DASH'!H1145</f>
        <v/>
      </c>
      <c r="I1145">
        <f>'DATA DASH'!I1145</f>
        <v/>
      </c>
      <c r="J1145">
        <f>'DATA DASH'!J1145</f>
        <v/>
      </c>
      <c r="K1145">
        <f>'DATA DASH'!K1145</f>
        <v/>
      </c>
      <c r="L1145">
        <f>'DATA DASH'!L1145</f>
        <v/>
      </c>
      <c r="M1145">
        <f>'DATA DASH'!M1145</f>
        <v/>
      </c>
    </row>
    <row r="1146">
      <c r="A1146">
        <f>'DATA DASH'!A1146</f>
        <v/>
      </c>
      <c r="B1146">
        <f>'DATA DASH'!B1146</f>
        <v/>
      </c>
      <c r="C1146">
        <f>'DATA DASH'!C1146</f>
        <v/>
      </c>
      <c r="D1146">
        <f>'DATA DASH'!D1146</f>
        <v/>
      </c>
      <c r="E1146">
        <f>'DATA DASH'!E1146</f>
        <v/>
      </c>
      <c r="F1146">
        <f>'DATA DASH'!F1146</f>
        <v/>
      </c>
      <c r="G1146">
        <f>'DATA DASH'!G1146</f>
        <v/>
      </c>
      <c r="H1146">
        <f>'DATA DASH'!H1146</f>
        <v/>
      </c>
      <c r="I1146">
        <f>'DATA DASH'!I1146</f>
        <v/>
      </c>
      <c r="J1146">
        <f>'DATA DASH'!J1146</f>
        <v/>
      </c>
      <c r="K1146">
        <f>'DATA DASH'!K1146</f>
        <v/>
      </c>
      <c r="L1146">
        <f>'DATA DASH'!L1146</f>
        <v/>
      </c>
      <c r="M1146">
        <f>'DATA DASH'!M1146</f>
        <v/>
      </c>
    </row>
    <row r="1147">
      <c r="A1147">
        <f>'DATA DASH'!A1147</f>
        <v/>
      </c>
      <c r="B1147">
        <f>'DATA DASH'!B1147</f>
        <v/>
      </c>
      <c r="C1147">
        <f>'DATA DASH'!C1147</f>
        <v/>
      </c>
      <c r="D1147">
        <f>'DATA DASH'!D1147</f>
        <v/>
      </c>
      <c r="E1147">
        <f>'DATA DASH'!E1147</f>
        <v/>
      </c>
      <c r="F1147">
        <f>'DATA DASH'!F1147</f>
        <v/>
      </c>
      <c r="G1147">
        <f>'DATA DASH'!G1147</f>
        <v/>
      </c>
      <c r="H1147">
        <f>'DATA DASH'!H1147</f>
        <v/>
      </c>
      <c r="I1147">
        <f>'DATA DASH'!I1147</f>
        <v/>
      </c>
      <c r="J1147">
        <f>'DATA DASH'!J1147</f>
        <v/>
      </c>
      <c r="K1147">
        <f>'DATA DASH'!K1147</f>
        <v/>
      </c>
      <c r="L1147">
        <f>'DATA DASH'!L1147</f>
        <v/>
      </c>
      <c r="M1147">
        <f>'DATA DASH'!M1147</f>
        <v/>
      </c>
    </row>
    <row r="1148">
      <c r="A1148">
        <f>'DATA DASH'!A1148</f>
        <v/>
      </c>
      <c r="B1148">
        <f>'DATA DASH'!B1148</f>
        <v/>
      </c>
      <c r="C1148">
        <f>'DATA DASH'!C1148</f>
        <v/>
      </c>
      <c r="D1148">
        <f>'DATA DASH'!D1148</f>
        <v/>
      </c>
      <c r="E1148">
        <f>'DATA DASH'!E1148</f>
        <v/>
      </c>
      <c r="F1148">
        <f>'DATA DASH'!F1148</f>
        <v/>
      </c>
      <c r="G1148">
        <f>'DATA DASH'!G1148</f>
        <v/>
      </c>
      <c r="H1148">
        <f>'DATA DASH'!H1148</f>
        <v/>
      </c>
      <c r="I1148">
        <f>'DATA DASH'!I1148</f>
        <v/>
      </c>
      <c r="J1148">
        <f>'DATA DASH'!J1148</f>
        <v/>
      </c>
      <c r="K1148">
        <f>'DATA DASH'!K1148</f>
        <v/>
      </c>
      <c r="L1148">
        <f>'DATA DASH'!L1148</f>
        <v/>
      </c>
      <c r="M1148">
        <f>'DATA DASH'!M1148</f>
        <v/>
      </c>
    </row>
    <row r="1149">
      <c r="A1149">
        <f>'DATA DASH'!A1149</f>
        <v/>
      </c>
      <c r="B1149">
        <f>'DATA DASH'!B1149</f>
        <v/>
      </c>
      <c r="C1149">
        <f>'DATA DASH'!C1149</f>
        <v/>
      </c>
      <c r="D1149">
        <f>'DATA DASH'!D1149</f>
        <v/>
      </c>
      <c r="E1149">
        <f>'DATA DASH'!E1149</f>
        <v/>
      </c>
      <c r="F1149">
        <f>'DATA DASH'!F1149</f>
        <v/>
      </c>
      <c r="G1149">
        <f>'DATA DASH'!G1149</f>
        <v/>
      </c>
      <c r="H1149">
        <f>'DATA DASH'!H1149</f>
        <v/>
      </c>
      <c r="I1149">
        <f>'DATA DASH'!I1149</f>
        <v/>
      </c>
      <c r="J1149">
        <f>'DATA DASH'!J1149</f>
        <v/>
      </c>
      <c r="K1149">
        <f>'DATA DASH'!K1149</f>
        <v/>
      </c>
      <c r="L1149">
        <f>'DATA DASH'!L1149</f>
        <v/>
      </c>
      <c r="M1149">
        <f>'DATA DASH'!M1149</f>
        <v/>
      </c>
    </row>
    <row r="1150">
      <c r="A1150">
        <f>'DATA DASH'!A1150</f>
        <v/>
      </c>
      <c r="B1150">
        <f>'DATA DASH'!B1150</f>
        <v/>
      </c>
      <c r="C1150">
        <f>'DATA DASH'!C1150</f>
        <v/>
      </c>
      <c r="D1150">
        <f>'DATA DASH'!D1150</f>
        <v/>
      </c>
      <c r="E1150">
        <f>'DATA DASH'!E1150</f>
        <v/>
      </c>
      <c r="F1150">
        <f>'DATA DASH'!F1150</f>
        <v/>
      </c>
      <c r="G1150">
        <f>'DATA DASH'!G1150</f>
        <v/>
      </c>
      <c r="H1150">
        <f>'DATA DASH'!H1150</f>
        <v/>
      </c>
      <c r="I1150">
        <f>'DATA DASH'!I1150</f>
        <v/>
      </c>
      <c r="J1150">
        <f>'DATA DASH'!J1150</f>
        <v/>
      </c>
      <c r="K1150">
        <f>'DATA DASH'!K1150</f>
        <v/>
      </c>
      <c r="L1150">
        <f>'DATA DASH'!L1150</f>
        <v/>
      </c>
      <c r="M1150">
        <f>'DATA DASH'!M1150</f>
        <v/>
      </c>
    </row>
    <row r="1151">
      <c r="A1151">
        <f>'DATA DASH'!A1151</f>
        <v/>
      </c>
      <c r="B1151">
        <f>'DATA DASH'!B1151</f>
        <v/>
      </c>
      <c r="C1151">
        <f>'DATA DASH'!C1151</f>
        <v/>
      </c>
      <c r="D1151">
        <f>'DATA DASH'!D1151</f>
        <v/>
      </c>
      <c r="E1151">
        <f>'DATA DASH'!E1151</f>
        <v/>
      </c>
      <c r="F1151">
        <f>'DATA DASH'!F1151</f>
        <v/>
      </c>
      <c r="G1151">
        <f>'DATA DASH'!G1151</f>
        <v/>
      </c>
      <c r="H1151">
        <f>'DATA DASH'!H1151</f>
        <v/>
      </c>
      <c r="I1151">
        <f>'DATA DASH'!I1151</f>
        <v/>
      </c>
      <c r="J1151">
        <f>'DATA DASH'!J1151</f>
        <v/>
      </c>
      <c r="K1151">
        <f>'DATA DASH'!K1151</f>
        <v/>
      </c>
      <c r="L1151">
        <f>'DATA DASH'!L1151</f>
        <v/>
      </c>
      <c r="M1151">
        <f>'DATA DASH'!M1151</f>
        <v/>
      </c>
    </row>
    <row r="1152">
      <c r="A1152">
        <f>'DATA DASH'!A1152</f>
        <v/>
      </c>
      <c r="B1152">
        <f>'DATA DASH'!B1152</f>
        <v/>
      </c>
      <c r="C1152">
        <f>'DATA DASH'!C1152</f>
        <v/>
      </c>
      <c r="D1152">
        <f>'DATA DASH'!D1152</f>
        <v/>
      </c>
      <c r="E1152">
        <f>'DATA DASH'!E1152</f>
        <v/>
      </c>
      <c r="F1152">
        <f>'DATA DASH'!F1152</f>
        <v/>
      </c>
      <c r="G1152">
        <f>'DATA DASH'!G1152</f>
        <v/>
      </c>
      <c r="H1152">
        <f>'DATA DASH'!H1152</f>
        <v/>
      </c>
      <c r="I1152">
        <f>'DATA DASH'!I1152</f>
        <v/>
      </c>
      <c r="J1152">
        <f>'DATA DASH'!J1152</f>
        <v/>
      </c>
      <c r="K1152">
        <f>'DATA DASH'!K1152</f>
        <v/>
      </c>
      <c r="L1152">
        <f>'DATA DASH'!L1152</f>
        <v/>
      </c>
      <c r="M1152">
        <f>'DATA DASH'!M1152</f>
        <v/>
      </c>
    </row>
    <row r="1153">
      <c r="A1153">
        <f>'DATA DASH'!A1153</f>
        <v/>
      </c>
      <c r="B1153">
        <f>'DATA DASH'!B1153</f>
        <v/>
      </c>
      <c r="C1153">
        <f>'DATA DASH'!C1153</f>
        <v/>
      </c>
      <c r="D1153">
        <f>'DATA DASH'!D1153</f>
        <v/>
      </c>
      <c r="E1153">
        <f>'DATA DASH'!E1153</f>
        <v/>
      </c>
      <c r="F1153">
        <f>'DATA DASH'!F1153</f>
        <v/>
      </c>
      <c r="G1153">
        <f>'DATA DASH'!G1153</f>
        <v/>
      </c>
      <c r="H1153">
        <f>'DATA DASH'!H1153</f>
        <v/>
      </c>
      <c r="I1153">
        <f>'DATA DASH'!I1153</f>
        <v/>
      </c>
      <c r="J1153">
        <f>'DATA DASH'!J1153</f>
        <v/>
      </c>
      <c r="K1153">
        <f>'DATA DASH'!K1153</f>
        <v/>
      </c>
      <c r="L1153">
        <f>'DATA DASH'!L1153</f>
        <v/>
      </c>
      <c r="M1153">
        <f>'DATA DASH'!M1153</f>
        <v/>
      </c>
    </row>
    <row r="1154">
      <c r="A1154">
        <f>'DATA DASH'!A1154</f>
        <v/>
      </c>
      <c r="B1154">
        <f>'DATA DASH'!B1154</f>
        <v/>
      </c>
      <c r="C1154">
        <f>'DATA DASH'!C1154</f>
        <v/>
      </c>
      <c r="D1154">
        <f>'DATA DASH'!D1154</f>
        <v/>
      </c>
      <c r="E1154">
        <f>'DATA DASH'!E1154</f>
        <v/>
      </c>
      <c r="F1154">
        <f>'DATA DASH'!F1154</f>
        <v/>
      </c>
      <c r="G1154">
        <f>'DATA DASH'!G1154</f>
        <v/>
      </c>
      <c r="H1154">
        <f>'DATA DASH'!H1154</f>
        <v/>
      </c>
      <c r="I1154">
        <f>'DATA DASH'!I1154</f>
        <v/>
      </c>
      <c r="J1154">
        <f>'DATA DASH'!J1154</f>
        <v/>
      </c>
      <c r="K1154">
        <f>'DATA DASH'!K1154</f>
        <v/>
      </c>
      <c r="L1154">
        <f>'DATA DASH'!L1154</f>
        <v/>
      </c>
      <c r="M1154">
        <f>'DATA DASH'!M1154</f>
        <v/>
      </c>
    </row>
    <row r="1155">
      <c r="A1155">
        <f>'DATA DASH'!A1155</f>
        <v/>
      </c>
      <c r="B1155">
        <f>'DATA DASH'!B1155</f>
        <v/>
      </c>
      <c r="C1155">
        <f>'DATA DASH'!C1155</f>
        <v/>
      </c>
      <c r="D1155">
        <f>'DATA DASH'!D1155</f>
        <v/>
      </c>
      <c r="E1155">
        <f>'DATA DASH'!E1155</f>
        <v/>
      </c>
      <c r="F1155">
        <f>'DATA DASH'!F1155</f>
        <v/>
      </c>
      <c r="G1155">
        <f>'DATA DASH'!G1155</f>
        <v/>
      </c>
      <c r="H1155">
        <f>'DATA DASH'!H1155</f>
        <v/>
      </c>
      <c r="I1155">
        <f>'DATA DASH'!I1155</f>
        <v/>
      </c>
      <c r="J1155">
        <f>'DATA DASH'!J1155</f>
        <v/>
      </c>
      <c r="K1155">
        <f>'DATA DASH'!K1155</f>
        <v/>
      </c>
      <c r="L1155">
        <f>'DATA DASH'!L1155</f>
        <v/>
      </c>
      <c r="M1155">
        <f>'DATA DASH'!M1155</f>
        <v/>
      </c>
    </row>
    <row r="1156">
      <c r="A1156">
        <f>'DATA DASH'!A1156</f>
        <v/>
      </c>
      <c r="B1156">
        <f>'DATA DASH'!B1156</f>
        <v/>
      </c>
      <c r="C1156">
        <f>'DATA DASH'!C1156</f>
        <v/>
      </c>
      <c r="D1156">
        <f>'DATA DASH'!D1156</f>
        <v/>
      </c>
      <c r="E1156">
        <f>'DATA DASH'!E1156</f>
        <v/>
      </c>
      <c r="F1156">
        <f>'DATA DASH'!F1156</f>
        <v/>
      </c>
      <c r="G1156">
        <f>'DATA DASH'!G1156</f>
        <v/>
      </c>
      <c r="H1156">
        <f>'DATA DASH'!H1156</f>
        <v/>
      </c>
      <c r="I1156">
        <f>'DATA DASH'!I1156</f>
        <v/>
      </c>
      <c r="J1156">
        <f>'DATA DASH'!J1156</f>
        <v/>
      </c>
      <c r="K1156">
        <f>'DATA DASH'!K1156</f>
        <v/>
      </c>
      <c r="L1156">
        <f>'DATA DASH'!L1156</f>
        <v/>
      </c>
      <c r="M1156">
        <f>'DATA DASH'!M1156</f>
        <v/>
      </c>
    </row>
    <row r="1157">
      <c r="A1157">
        <f>'DATA DASH'!A1157</f>
        <v/>
      </c>
      <c r="B1157">
        <f>'DATA DASH'!B1157</f>
        <v/>
      </c>
      <c r="C1157">
        <f>'DATA DASH'!C1157</f>
        <v/>
      </c>
      <c r="D1157">
        <f>'DATA DASH'!D1157</f>
        <v/>
      </c>
      <c r="E1157">
        <f>'DATA DASH'!E1157</f>
        <v/>
      </c>
      <c r="F1157">
        <f>'DATA DASH'!F1157</f>
        <v/>
      </c>
      <c r="G1157">
        <f>'DATA DASH'!G1157</f>
        <v/>
      </c>
      <c r="H1157">
        <f>'DATA DASH'!H1157</f>
        <v/>
      </c>
      <c r="I1157">
        <f>'DATA DASH'!I1157</f>
        <v/>
      </c>
      <c r="J1157">
        <f>'DATA DASH'!J1157</f>
        <v/>
      </c>
      <c r="K1157">
        <f>'DATA DASH'!K1157</f>
        <v/>
      </c>
      <c r="L1157">
        <f>'DATA DASH'!L1157</f>
        <v/>
      </c>
      <c r="M1157">
        <f>'DATA DASH'!M1157</f>
        <v/>
      </c>
    </row>
    <row r="1158">
      <c r="A1158">
        <f>'DATA DASH'!A1158</f>
        <v/>
      </c>
      <c r="B1158">
        <f>'DATA DASH'!B1158</f>
        <v/>
      </c>
      <c r="C1158">
        <f>'DATA DASH'!C1158</f>
        <v/>
      </c>
      <c r="D1158">
        <f>'DATA DASH'!D1158</f>
        <v/>
      </c>
      <c r="E1158">
        <f>'DATA DASH'!E1158</f>
        <v/>
      </c>
      <c r="F1158">
        <f>'DATA DASH'!F1158</f>
        <v/>
      </c>
      <c r="G1158">
        <f>'DATA DASH'!G1158</f>
        <v/>
      </c>
      <c r="H1158">
        <f>'DATA DASH'!H1158</f>
        <v/>
      </c>
      <c r="I1158">
        <f>'DATA DASH'!I1158</f>
        <v/>
      </c>
      <c r="J1158">
        <f>'DATA DASH'!J1158</f>
        <v/>
      </c>
      <c r="K1158">
        <f>'DATA DASH'!K1158</f>
        <v/>
      </c>
      <c r="L1158">
        <f>'DATA DASH'!L1158</f>
        <v/>
      </c>
      <c r="M1158">
        <f>'DATA DASH'!M1158</f>
        <v/>
      </c>
    </row>
    <row r="1159">
      <c r="A1159">
        <f>'DATA DASH'!A1159</f>
        <v/>
      </c>
      <c r="B1159">
        <f>'DATA DASH'!B1159</f>
        <v/>
      </c>
      <c r="C1159">
        <f>'DATA DASH'!C1159</f>
        <v/>
      </c>
      <c r="D1159">
        <f>'DATA DASH'!D1159</f>
        <v/>
      </c>
      <c r="E1159">
        <f>'DATA DASH'!E1159</f>
        <v/>
      </c>
      <c r="F1159">
        <f>'DATA DASH'!F1159</f>
        <v/>
      </c>
      <c r="G1159">
        <f>'DATA DASH'!G1159</f>
        <v/>
      </c>
      <c r="H1159">
        <f>'DATA DASH'!H1159</f>
        <v/>
      </c>
      <c r="I1159">
        <f>'DATA DASH'!I1159</f>
        <v/>
      </c>
      <c r="J1159">
        <f>'DATA DASH'!J1159</f>
        <v/>
      </c>
      <c r="K1159">
        <f>'DATA DASH'!K1159</f>
        <v/>
      </c>
      <c r="L1159">
        <f>'DATA DASH'!L1159</f>
        <v/>
      </c>
      <c r="M1159">
        <f>'DATA DASH'!M1159</f>
        <v/>
      </c>
    </row>
    <row r="1160">
      <c r="A1160">
        <f>'DATA DASH'!A1160</f>
        <v/>
      </c>
      <c r="B1160">
        <f>'DATA DASH'!B1160</f>
        <v/>
      </c>
      <c r="C1160">
        <f>'DATA DASH'!C1160</f>
        <v/>
      </c>
      <c r="D1160">
        <f>'DATA DASH'!D1160</f>
        <v/>
      </c>
      <c r="E1160">
        <f>'DATA DASH'!E1160</f>
        <v/>
      </c>
      <c r="F1160">
        <f>'DATA DASH'!F1160</f>
        <v/>
      </c>
      <c r="G1160">
        <f>'DATA DASH'!G1160</f>
        <v/>
      </c>
      <c r="H1160">
        <f>'DATA DASH'!H1160</f>
        <v/>
      </c>
      <c r="I1160">
        <f>'DATA DASH'!I1160</f>
        <v/>
      </c>
      <c r="J1160">
        <f>'DATA DASH'!J1160</f>
        <v/>
      </c>
      <c r="K1160">
        <f>'DATA DASH'!K1160</f>
        <v/>
      </c>
      <c r="L1160">
        <f>'DATA DASH'!L1160</f>
        <v/>
      </c>
      <c r="M1160">
        <f>'DATA DASH'!M1160</f>
        <v/>
      </c>
    </row>
    <row r="1161">
      <c r="A1161">
        <f>'DATA DASH'!A1161</f>
        <v/>
      </c>
      <c r="B1161">
        <f>'DATA DASH'!B1161</f>
        <v/>
      </c>
      <c r="C1161">
        <f>'DATA DASH'!C1161</f>
        <v/>
      </c>
      <c r="D1161">
        <f>'DATA DASH'!D1161</f>
        <v/>
      </c>
      <c r="E1161">
        <f>'DATA DASH'!E1161</f>
        <v/>
      </c>
      <c r="F1161">
        <f>'DATA DASH'!F1161</f>
        <v/>
      </c>
      <c r="G1161">
        <f>'DATA DASH'!G1161</f>
        <v/>
      </c>
      <c r="H1161">
        <f>'DATA DASH'!H1161</f>
        <v/>
      </c>
      <c r="I1161">
        <f>'DATA DASH'!I1161</f>
        <v/>
      </c>
      <c r="J1161">
        <f>'DATA DASH'!J1161</f>
        <v/>
      </c>
      <c r="K1161">
        <f>'DATA DASH'!K1161</f>
        <v/>
      </c>
      <c r="L1161">
        <f>'DATA DASH'!L1161</f>
        <v/>
      </c>
      <c r="M1161">
        <f>'DATA DASH'!M1161</f>
        <v/>
      </c>
    </row>
    <row r="1162">
      <c r="A1162">
        <f>'DATA DASH'!A1162</f>
        <v/>
      </c>
      <c r="B1162">
        <f>'DATA DASH'!B1162</f>
        <v/>
      </c>
      <c r="C1162">
        <f>'DATA DASH'!C1162</f>
        <v/>
      </c>
      <c r="D1162">
        <f>'DATA DASH'!D1162</f>
        <v/>
      </c>
      <c r="E1162">
        <f>'DATA DASH'!E1162</f>
        <v/>
      </c>
      <c r="F1162">
        <f>'DATA DASH'!F1162</f>
        <v/>
      </c>
      <c r="G1162">
        <f>'DATA DASH'!G1162</f>
        <v/>
      </c>
      <c r="H1162">
        <f>'DATA DASH'!H1162</f>
        <v/>
      </c>
      <c r="I1162">
        <f>'DATA DASH'!I1162</f>
        <v/>
      </c>
      <c r="J1162">
        <f>'DATA DASH'!J1162</f>
        <v/>
      </c>
      <c r="K1162">
        <f>'DATA DASH'!K1162</f>
        <v/>
      </c>
      <c r="L1162">
        <f>'DATA DASH'!L1162</f>
        <v/>
      </c>
      <c r="M1162">
        <f>'DATA DASH'!M1162</f>
        <v/>
      </c>
    </row>
    <row r="1163">
      <c r="A1163">
        <f>'DATA DASH'!A1163</f>
        <v/>
      </c>
      <c r="B1163">
        <f>'DATA DASH'!B1163</f>
        <v/>
      </c>
      <c r="C1163">
        <f>'DATA DASH'!C1163</f>
        <v/>
      </c>
      <c r="D1163">
        <f>'DATA DASH'!D1163</f>
        <v/>
      </c>
      <c r="E1163">
        <f>'DATA DASH'!E1163</f>
        <v/>
      </c>
      <c r="F1163">
        <f>'DATA DASH'!F1163</f>
        <v/>
      </c>
      <c r="G1163">
        <f>'DATA DASH'!G1163</f>
        <v/>
      </c>
      <c r="H1163">
        <f>'DATA DASH'!H1163</f>
        <v/>
      </c>
      <c r="I1163">
        <f>'DATA DASH'!I1163</f>
        <v/>
      </c>
      <c r="J1163">
        <f>'DATA DASH'!J1163</f>
        <v/>
      </c>
      <c r="K1163">
        <f>'DATA DASH'!K1163</f>
        <v/>
      </c>
      <c r="L1163">
        <f>'DATA DASH'!L1163</f>
        <v/>
      </c>
      <c r="M1163">
        <f>'DATA DASH'!M1163</f>
        <v/>
      </c>
    </row>
    <row r="1164">
      <c r="A1164">
        <f>'DATA DASH'!A1164</f>
        <v/>
      </c>
      <c r="B1164">
        <f>'DATA DASH'!B1164</f>
        <v/>
      </c>
      <c r="C1164">
        <f>'DATA DASH'!C1164</f>
        <v/>
      </c>
      <c r="D1164">
        <f>'DATA DASH'!D1164</f>
        <v/>
      </c>
      <c r="E1164">
        <f>'DATA DASH'!E1164</f>
        <v/>
      </c>
      <c r="F1164">
        <f>'DATA DASH'!F1164</f>
        <v/>
      </c>
      <c r="G1164">
        <f>'DATA DASH'!G1164</f>
        <v/>
      </c>
      <c r="H1164">
        <f>'DATA DASH'!H1164</f>
        <v/>
      </c>
      <c r="I1164">
        <f>'DATA DASH'!I1164</f>
        <v/>
      </c>
      <c r="J1164">
        <f>'DATA DASH'!J1164</f>
        <v/>
      </c>
      <c r="K1164">
        <f>'DATA DASH'!K1164</f>
        <v/>
      </c>
      <c r="L1164">
        <f>'DATA DASH'!L1164</f>
        <v/>
      </c>
      <c r="M1164">
        <f>'DATA DASH'!M1164</f>
        <v/>
      </c>
    </row>
    <row r="1165">
      <c r="A1165">
        <f>'DATA DASH'!A1165</f>
        <v/>
      </c>
      <c r="B1165">
        <f>'DATA DASH'!B1165</f>
        <v/>
      </c>
      <c r="C1165">
        <f>'DATA DASH'!C1165</f>
        <v/>
      </c>
      <c r="D1165">
        <f>'DATA DASH'!D1165</f>
        <v/>
      </c>
      <c r="E1165">
        <f>'DATA DASH'!E1165</f>
        <v/>
      </c>
      <c r="F1165">
        <f>'DATA DASH'!F1165</f>
        <v/>
      </c>
      <c r="G1165">
        <f>'DATA DASH'!G1165</f>
        <v/>
      </c>
      <c r="H1165">
        <f>'DATA DASH'!H1165</f>
        <v/>
      </c>
      <c r="I1165">
        <f>'DATA DASH'!I1165</f>
        <v/>
      </c>
      <c r="J1165">
        <f>'DATA DASH'!J1165</f>
        <v/>
      </c>
      <c r="K1165">
        <f>'DATA DASH'!K1165</f>
        <v/>
      </c>
      <c r="L1165">
        <f>'DATA DASH'!L1165</f>
        <v/>
      </c>
      <c r="M1165">
        <f>'DATA DASH'!M1165</f>
        <v/>
      </c>
    </row>
    <row r="1166">
      <c r="A1166">
        <f>'DATA DASH'!A1166</f>
        <v/>
      </c>
      <c r="B1166">
        <f>'DATA DASH'!B1166</f>
        <v/>
      </c>
      <c r="C1166">
        <f>'DATA DASH'!C1166</f>
        <v/>
      </c>
      <c r="D1166">
        <f>'DATA DASH'!D1166</f>
        <v/>
      </c>
      <c r="E1166">
        <f>'DATA DASH'!E1166</f>
        <v/>
      </c>
      <c r="F1166">
        <f>'DATA DASH'!F1166</f>
        <v/>
      </c>
      <c r="G1166">
        <f>'DATA DASH'!G1166</f>
        <v/>
      </c>
      <c r="H1166">
        <f>'DATA DASH'!H1166</f>
        <v/>
      </c>
      <c r="I1166">
        <f>'DATA DASH'!I1166</f>
        <v/>
      </c>
      <c r="J1166">
        <f>'DATA DASH'!J1166</f>
        <v/>
      </c>
      <c r="K1166">
        <f>'DATA DASH'!K1166</f>
        <v/>
      </c>
      <c r="L1166">
        <f>'DATA DASH'!L1166</f>
        <v/>
      </c>
      <c r="M1166">
        <f>'DATA DASH'!M1166</f>
        <v/>
      </c>
    </row>
    <row r="1167">
      <c r="A1167">
        <f>'DATA DASH'!A1167</f>
        <v/>
      </c>
      <c r="B1167">
        <f>'DATA DASH'!B1167</f>
        <v/>
      </c>
      <c r="C1167">
        <f>'DATA DASH'!C1167</f>
        <v/>
      </c>
      <c r="D1167">
        <f>'DATA DASH'!D1167</f>
        <v/>
      </c>
      <c r="E1167">
        <f>'DATA DASH'!E1167</f>
        <v/>
      </c>
      <c r="F1167">
        <f>'DATA DASH'!F1167</f>
        <v/>
      </c>
      <c r="G1167">
        <f>'DATA DASH'!G1167</f>
        <v/>
      </c>
      <c r="H1167">
        <f>'DATA DASH'!H1167</f>
        <v/>
      </c>
      <c r="I1167">
        <f>'DATA DASH'!I1167</f>
        <v/>
      </c>
      <c r="J1167">
        <f>'DATA DASH'!J1167</f>
        <v/>
      </c>
      <c r="K1167">
        <f>'DATA DASH'!K1167</f>
        <v/>
      </c>
      <c r="L1167">
        <f>'DATA DASH'!L1167</f>
        <v/>
      </c>
      <c r="M1167">
        <f>'DATA DASH'!M1167</f>
        <v/>
      </c>
    </row>
    <row r="1168">
      <c r="A1168">
        <f>'DATA DASH'!A1168</f>
        <v/>
      </c>
      <c r="B1168">
        <f>'DATA DASH'!B1168</f>
        <v/>
      </c>
      <c r="C1168">
        <f>'DATA DASH'!C1168</f>
        <v/>
      </c>
      <c r="D1168">
        <f>'DATA DASH'!D1168</f>
        <v/>
      </c>
      <c r="E1168">
        <f>'DATA DASH'!E1168</f>
        <v/>
      </c>
      <c r="F1168">
        <f>'DATA DASH'!F1168</f>
        <v/>
      </c>
      <c r="G1168">
        <f>'DATA DASH'!G1168</f>
        <v/>
      </c>
      <c r="H1168">
        <f>'DATA DASH'!H1168</f>
        <v/>
      </c>
      <c r="I1168">
        <f>'DATA DASH'!I1168</f>
        <v/>
      </c>
      <c r="J1168">
        <f>'DATA DASH'!J1168</f>
        <v/>
      </c>
      <c r="K1168">
        <f>'DATA DASH'!K1168</f>
        <v/>
      </c>
      <c r="L1168">
        <f>'DATA DASH'!L1168</f>
        <v/>
      </c>
      <c r="M1168">
        <f>'DATA DASH'!M1168</f>
        <v/>
      </c>
    </row>
    <row r="1169">
      <c r="A1169">
        <f>'DATA DASH'!A1169</f>
        <v/>
      </c>
      <c r="B1169">
        <f>'DATA DASH'!B1169</f>
        <v/>
      </c>
      <c r="C1169">
        <f>'DATA DASH'!C1169</f>
        <v/>
      </c>
      <c r="D1169">
        <f>'DATA DASH'!D1169</f>
        <v/>
      </c>
      <c r="E1169">
        <f>'DATA DASH'!E1169</f>
        <v/>
      </c>
      <c r="F1169">
        <f>'DATA DASH'!F1169</f>
        <v/>
      </c>
      <c r="G1169">
        <f>'DATA DASH'!G1169</f>
        <v/>
      </c>
      <c r="H1169">
        <f>'DATA DASH'!H1169</f>
        <v/>
      </c>
      <c r="I1169">
        <f>'DATA DASH'!I1169</f>
        <v/>
      </c>
      <c r="J1169">
        <f>'DATA DASH'!J1169</f>
        <v/>
      </c>
      <c r="K1169">
        <f>'DATA DASH'!K1169</f>
        <v/>
      </c>
      <c r="L1169">
        <f>'DATA DASH'!L1169</f>
        <v/>
      </c>
      <c r="M1169">
        <f>'DATA DASH'!M1169</f>
        <v/>
      </c>
    </row>
    <row r="1170">
      <c r="A1170">
        <f>'DATA DASH'!A1170</f>
        <v/>
      </c>
      <c r="B1170">
        <f>'DATA DASH'!B1170</f>
        <v/>
      </c>
      <c r="C1170">
        <f>'DATA DASH'!C1170</f>
        <v/>
      </c>
      <c r="D1170">
        <f>'DATA DASH'!D1170</f>
        <v/>
      </c>
      <c r="E1170">
        <f>'DATA DASH'!E1170</f>
        <v/>
      </c>
      <c r="F1170">
        <f>'DATA DASH'!F1170</f>
        <v/>
      </c>
      <c r="G1170">
        <f>'DATA DASH'!G1170</f>
        <v/>
      </c>
      <c r="H1170">
        <f>'DATA DASH'!H1170</f>
        <v/>
      </c>
      <c r="I1170">
        <f>'DATA DASH'!I1170</f>
        <v/>
      </c>
      <c r="J1170">
        <f>'DATA DASH'!J1170</f>
        <v/>
      </c>
      <c r="K1170">
        <f>'DATA DASH'!K1170</f>
        <v/>
      </c>
      <c r="L1170">
        <f>'DATA DASH'!L1170</f>
        <v/>
      </c>
      <c r="M1170">
        <f>'DATA DASH'!M1170</f>
        <v/>
      </c>
    </row>
    <row r="1171">
      <c r="A1171">
        <f>'DATA DASH'!A1171</f>
        <v/>
      </c>
      <c r="B1171">
        <f>'DATA DASH'!B1171</f>
        <v/>
      </c>
      <c r="C1171">
        <f>'DATA DASH'!C1171</f>
        <v/>
      </c>
      <c r="D1171">
        <f>'DATA DASH'!D1171</f>
        <v/>
      </c>
      <c r="E1171">
        <f>'DATA DASH'!E1171</f>
        <v/>
      </c>
      <c r="F1171">
        <f>'DATA DASH'!F1171</f>
        <v/>
      </c>
      <c r="G1171">
        <f>'DATA DASH'!G1171</f>
        <v/>
      </c>
      <c r="H1171">
        <f>'DATA DASH'!H1171</f>
        <v/>
      </c>
      <c r="I1171">
        <f>'DATA DASH'!I1171</f>
        <v/>
      </c>
      <c r="J1171">
        <f>'DATA DASH'!J1171</f>
        <v/>
      </c>
      <c r="K1171">
        <f>'DATA DASH'!K1171</f>
        <v/>
      </c>
      <c r="L1171">
        <f>'DATA DASH'!L1171</f>
        <v/>
      </c>
      <c r="M1171">
        <f>'DATA DASH'!M1171</f>
        <v/>
      </c>
    </row>
    <row r="1172">
      <c r="A1172">
        <f>'DATA DASH'!A1172</f>
        <v/>
      </c>
      <c r="B1172">
        <f>'DATA DASH'!B1172</f>
        <v/>
      </c>
      <c r="C1172">
        <f>'DATA DASH'!C1172</f>
        <v/>
      </c>
      <c r="D1172">
        <f>'DATA DASH'!D1172</f>
        <v/>
      </c>
      <c r="E1172">
        <f>'DATA DASH'!E1172</f>
        <v/>
      </c>
      <c r="F1172">
        <f>'DATA DASH'!F1172</f>
        <v/>
      </c>
      <c r="G1172">
        <f>'DATA DASH'!G1172</f>
        <v/>
      </c>
      <c r="H1172">
        <f>'DATA DASH'!H1172</f>
        <v/>
      </c>
      <c r="I1172">
        <f>'DATA DASH'!I1172</f>
        <v/>
      </c>
      <c r="J1172">
        <f>'DATA DASH'!J1172</f>
        <v/>
      </c>
      <c r="K1172">
        <f>'DATA DASH'!K1172</f>
        <v/>
      </c>
      <c r="L1172">
        <f>'DATA DASH'!L1172</f>
        <v/>
      </c>
      <c r="M1172">
        <f>'DATA DASH'!M1172</f>
        <v/>
      </c>
    </row>
    <row r="1173">
      <c r="A1173">
        <f>'DATA DASH'!A1173</f>
        <v/>
      </c>
      <c r="B1173">
        <f>'DATA DASH'!B1173</f>
        <v/>
      </c>
      <c r="C1173">
        <f>'DATA DASH'!C1173</f>
        <v/>
      </c>
      <c r="D1173">
        <f>'DATA DASH'!D1173</f>
        <v/>
      </c>
      <c r="E1173">
        <f>'DATA DASH'!E1173</f>
        <v/>
      </c>
      <c r="F1173">
        <f>'DATA DASH'!F1173</f>
        <v/>
      </c>
      <c r="G1173">
        <f>'DATA DASH'!G1173</f>
        <v/>
      </c>
      <c r="H1173">
        <f>'DATA DASH'!H1173</f>
        <v/>
      </c>
      <c r="I1173">
        <f>'DATA DASH'!I1173</f>
        <v/>
      </c>
      <c r="J1173">
        <f>'DATA DASH'!J1173</f>
        <v/>
      </c>
      <c r="K1173">
        <f>'DATA DASH'!K1173</f>
        <v/>
      </c>
      <c r="L1173">
        <f>'DATA DASH'!L1173</f>
        <v/>
      </c>
      <c r="M1173">
        <f>'DATA DASH'!M1173</f>
        <v/>
      </c>
    </row>
    <row r="1174">
      <c r="A1174">
        <f>'DATA DASH'!A1174</f>
        <v/>
      </c>
      <c r="B1174">
        <f>'DATA DASH'!B1174</f>
        <v/>
      </c>
      <c r="C1174">
        <f>'DATA DASH'!C1174</f>
        <v/>
      </c>
      <c r="D1174">
        <f>'DATA DASH'!D1174</f>
        <v/>
      </c>
      <c r="E1174">
        <f>'DATA DASH'!E1174</f>
        <v/>
      </c>
      <c r="F1174">
        <f>'DATA DASH'!F1174</f>
        <v/>
      </c>
      <c r="G1174">
        <f>'DATA DASH'!G1174</f>
        <v/>
      </c>
      <c r="H1174">
        <f>'DATA DASH'!H1174</f>
        <v/>
      </c>
      <c r="I1174">
        <f>'DATA DASH'!I1174</f>
        <v/>
      </c>
      <c r="J1174">
        <f>'DATA DASH'!J1174</f>
        <v/>
      </c>
      <c r="K1174">
        <f>'DATA DASH'!K1174</f>
        <v/>
      </c>
      <c r="L1174">
        <f>'DATA DASH'!L1174</f>
        <v/>
      </c>
      <c r="M1174">
        <f>'DATA DASH'!M1174</f>
        <v/>
      </c>
    </row>
    <row r="1175">
      <c r="A1175">
        <f>'DATA DASH'!A1175</f>
        <v/>
      </c>
      <c r="B1175">
        <f>'DATA DASH'!B1175</f>
        <v/>
      </c>
      <c r="C1175">
        <f>'DATA DASH'!C1175</f>
        <v/>
      </c>
      <c r="D1175">
        <f>'DATA DASH'!D1175</f>
        <v/>
      </c>
      <c r="E1175">
        <f>'DATA DASH'!E1175</f>
        <v/>
      </c>
      <c r="F1175">
        <f>'DATA DASH'!F1175</f>
        <v/>
      </c>
      <c r="G1175">
        <f>'DATA DASH'!G1175</f>
        <v/>
      </c>
      <c r="H1175">
        <f>'DATA DASH'!H1175</f>
        <v/>
      </c>
      <c r="I1175">
        <f>'DATA DASH'!I1175</f>
        <v/>
      </c>
      <c r="J1175">
        <f>'DATA DASH'!J1175</f>
        <v/>
      </c>
      <c r="K1175">
        <f>'DATA DASH'!K1175</f>
        <v/>
      </c>
      <c r="L1175">
        <f>'DATA DASH'!L1175</f>
        <v/>
      </c>
      <c r="M1175">
        <f>'DATA DASH'!M1175</f>
        <v/>
      </c>
    </row>
    <row r="1176">
      <c r="A1176">
        <f>'DATA DASH'!A1176</f>
        <v/>
      </c>
      <c r="B1176">
        <f>'DATA DASH'!B1176</f>
        <v/>
      </c>
      <c r="C1176">
        <f>'DATA DASH'!C1176</f>
        <v/>
      </c>
      <c r="D1176">
        <f>'DATA DASH'!D1176</f>
        <v/>
      </c>
      <c r="E1176">
        <f>'DATA DASH'!E1176</f>
        <v/>
      </c>
      <c r="F1176">
        <f>'DATA DASH'!F1176</f>
        <v/>
      </c>
      <c r="G1176">
        <f>'DATA DASH'!G1176</f>
        <v/>
      </c>
      <c r="H1176">
        <f>'DATA DASH'!H1176</f>
        <v/>
      </c>
      <c r="I1176">
        <f>'DATA DASH'!I1176</f>
        <v/>
      </c>
      <c r="J1176">
        <f>'DATA DASH'!J1176</f>
        <v/>
      </c>
      <c r="K1176">
        <f>'DATA DASH'!K1176</f>
        <v/>
      </c>
      <c r="L1176">
        <f>'DATA DASH'!L1176</f>
        <v/>
      </c>
      <c r="M1176">
        <f>'DATA DASH'!M1176</f>
        <v/>
      </c>
    </row>
    <row r="1177">
      <c r="A1177">
        <f>'DATA DASH'!A1177</f>
        <v/>
      </c>
      <c r="B1177">
        <f>'DATA DASH'!B1177</f>
        <v/>
      </c>
      <c r="C1177">
        <f>'DATA DASH'!C1177</f>
        <v/>
      </c>
      <c r="D1177">
        <f>'DATA DASH'!D1177</f>
        <v/>
      </c>
      <c r="E1177">
        <f>'DATA DASH'!E1177</f>
        <v/>
      </c>
      <c r="F1177">
        <f>'DATA DASH'!F1177</f>
        <v/>
      </c>
      <c r="G1177">
        <f>'DATA DASH'!G1177</f>
        <v/>
      </c>
      <c r="H1177">
        <f>'DATA DASH'!H1177</f>
        <v/>
      </c>
      <c r="I1177">
        <f>'DATA DASH'!I1177</f>
        <v/>
      </c>
      <c r="J1177">
        <f>'DATA DASH'!J1177</f>
        <v/>
      </c>
      <c r="K1177">
        <f>'DATA DASH'!K1177</f>
        <v/>
      </c>
      <c r="L1177">
        <f>'DATA DASH'!L1177</f>
        <v/>
      </c>
      <c r="M1177">
        <f>'DATA DASH'!M1177</f>
        <v/>
      </c>
    </row>
    <row r="1178">
      <c r="A1178">
        <f>'DATA DASH'!A1178</f>
        <v/>
      </c>
      <c r="B1178">
        <f>'DATA DASH'!B1178</f>
        <v/>
      </c>
      <c r="C1178">
        <f>'DATA DASH'!C1178</f>
        <v/>
      </c>
      <c r="D1178">
        <f>'DATA DASH'!D1178</f>
        <v/>
      </c>
      <c r="E1178">
        <f>'DATA DASH'!E1178</f>
        <v/>
      </c>
      <c r="F1178">
        <f>'DATA DASH'!F1178</f>
        <v/>
      </c>
      <c r="G1178">
        <f>'DATA DASH'!G1178</f>
        <v/>
      </c>
      <c r="H1178">
        <f>'DATA DASH'!H1178</f>
        <v/>
      </c>
      <c r="I1178">
        <f>'DATA DASH'!I1178</f>
        <v/>
      </c>
      <c r="J1178">
        <f>'DATA DASH'!J1178</f>
        <v/>
      </c>
      <c r="K1178">
        <f>'DATA DASH'!K1178</f>
        <v/>
      </c>
      <c r="L1178">
        <f>'DATA DASH'!L1178</f>
        <v/>
      </c>
      <c r="M1178">
        <f>'DATA DASH'!M1178</f>
        <v/>
      </c>
    </row>
    <row r="1179">
      <c r="A1179">
        <f>'DATA DASH'!A1179</f>
        <v/>
      </c>
      <c r="B1179">
        <f>'DATA DASH'!B1179</f>
        <v/>
      </c>
      <c r="C1179">
        <f>'DATA DASH'!C1179</f>
        <v/>
      </c>
      <c r="D1179">
        <f>'DATA DASH'!D1179</f>
        <v/>
      </c>
      <c r="E1179">
        <f>'DATA DASH'!E1179</f>
        <v/>
      </c>
      <c r="F1179">
        <f>'DATA DASH'!F1179</f>
        <v/>
      </c>
      <c r="G1179">
        <f>'DATA DASH'!G1179</f>
        <v/>
      </c>
      <c r="H1179">
        <f>'DATA DASH'!H1179</f>
        <v/>
      </c>
      <c r="I1179">
        <f>'DATA DASH'!I1179</f>
        <v/>
      </c>
      <c r="J1179">
        <f>'DATA DASH'!J1179</f>
        <v/>
      </c>
      <c r="K1179">
        <f>'DATA DASH'!K1179</f>
        <v/>
      </c>
      <c r="L1179">
        <f>'DATA DASH'!L1179</f>
        <v/>
      </c>
      <c r="M1179">
        <f>'DATA DASH'!M1179</f>
        <v/>
      </c>
    </row>
    <row r="1180">
      <c r="A1180">
        <f>'DATA DASH'!A1180</f>
        <v/>
      </c>
      <c r="B1180">
        <f>'DATA DASH'!B1180</f>
        <v/>
      </c>
      <c r="C1180">
        <f>'DATA DASH'!C1180</f>
        <v/>
      </c>
      <c r="D1180">
        <f>'DATA DASH'!D1180</f>
        <v/>
      </c>
      <c r="E1180">
        <f>'DATA DASH'!E1180</f>
        <v/>
      </c>
      <c r="F1180">
        <f>'DATA DASH'!F1180</f>
        <v/>
      </c>
      <c r="G1180">
        <f>'DATA DASH'!G1180</f>
        <v/>
      </c>
      <c r="H1180">
        <f>'DATA DASH'!H1180</f>
        <v/>
      </c>
      <c r="I1180">
        <f>'DATA DASH'!I1180</f>
        <v/>
      </c>
      <c r="J1180">
        <f>'DATA DASH'!J1180</f>
        <v/>
      </c>
      <c r="K1180">
        <f>'DATA DASH'!K1180</f>
        <v/>
      </c>
      <c r="L1180">
        <f>'DATA DASH'!L1180</f>
        <v/>
      </c>
      <c r="M1180">
        <f>'DATA DASH'!M1180</f>
        <v/>
      </c>
    </row>
    <row r="1181">
      <c r="A1181">
        <f>'DATA DASH'!A1181</f>
        <v/>
      </c>
      <c r="B1181">
        <f>'DATA DASH'!B1181</f>
        <v/>
      </c>
      <c r="C1181">
        <f>'DATA DASH'!C1181</f>
        <v/>
      </c>
      <c r="D1181">
        <f>'DATA DASH'!D1181</f>
        <v/>
      </c>
      <c r="E1181">
        <f>'DATA DASH'!E1181</f>
        <v/>
      </c>
      <c r="F1181">
        <f>'DATA DASH'!F1181</f>
        <v/>
      </c>
      <c r="G1181">
        <f>'DATA DASH'!G1181</f>
        <v/>
      </c>
      <c r="H1181">
        <f>'DATA DASH'!H1181</f>
        <v/>
      </c>
      <c r="I1181">
        <f>'DATA DASH'!I1181</f>
        <v/>
      </c>
      <c r="J1181">
        <f>'DATA DASH'!J1181</f>
        <v/>
      </c>
      <c r="K1181">
        <f>'DATA DASH'!K1181</f>
        <v/>
      </c>
      <c r="L1181">
        <f>'DATA DASH'!L1181</f>
        <v/>
      </c>
      <c r="M1181">
        <f>'DATA DASH'!M1181</f>
        <v/>
      </c>
    </row>
    <row r="1182">
      <c r="A1182">
        <f>'DATA DASH'!A1182</f>
        <v/>
      </c>
      <c r="B1182">
        <f>'DATA DASH'!B1182</f>
        <v/>
      </c>
      <c r="C1182">
        <f>'DATA DASH'!C1182</f>
        <v/>
      </c>
      <c r="D1182">
        <f>'DATA DASH'!D1182</f>
        <v/>
      </c>
      <c r="E1182">
        <f>'DATA DASH'!E1182</f>
        <v/>
      </c>
      <c r="F1182">
        <f>'DATA DASH'!F1182</f>
        <v/>
      </c>
      <c r="G1182">
        <f>'DATA DASH'!G1182</f>
        <v/>
      </c>
      <c r="H1182">
        <f>'DATA DASH'!H1182</f>
        <v/>
      </c>
      <c r="I1182">
        <f>'DATA DASH'!I1182</f>
        <v/>
      </c>
      <c r="J1182">
        <f>'DATA DASH'!J1182</f>
        <v/>
      </c>
      <c r="K1182">
        <f>'DATA DASH'!K1182</f>
        <v/>
      </c>
      <c r="L1182">
        <f>'DATA DASH'!L1182</f>
        <v/>
      </c>
      <c r="M1182">
        <f>'DATA DASH'!M1182</f>
        <v/>
      </c>
    </row>
    <row r="1183">
      <c r="A1183">
        <f>'DATA DASH'!A1183</f>
        <v/>
      </c>
      <c r="B1183">
        <f>'DATA DASH'!B1183</f>
        <v/>
      </c>
      <c r="C1183">
        <f>'DATA DASH'!C1183</f>
        <v/>
      </c>
      <c r="D1183">
        <f>'DATA DASH'!D1183</f>
        <v/>
      </c>
      <c r="E1183">
        <f>'DATA DASH'!E1183</f>
        <v/>
      </c>
      <c r="F1183">
        <f>'DATA DASH'!F1183</f>
        <v/>
      </c>
      <c r="G1183">
        <f>'DATA DASH'!G1183</f>
        <v/>
      </c>
      <c r="H1183">
        <f>'DATA DASH'!H1183</f>
        <v/>
      </c>
      <c r="I1183">
        <f>'DATA DASH'!I1183</f>
        <v/>
      </c>
      <c r="J1183">
        <f>'DATA DASH'!J1183</f>
        <v/>
      </c>
      <c r="K1183">
        <f>'DATA DASH'!K1183</f>
        <v/>
      </c>
      <c r="L1183">
        <f>'DATA DASH'!L1183</f>
        <v/>
      </c>
      <c r="M1183">
        <f>'DATA DASH'!M1183</f>
        <v/>
      </c>
    </row>
    <row r="1184">
      <c r="A1184">
        <f>'DATA DASH'!A1184</f>
        <v/>
      </c>
      <c r="B1184">
        <f>'DATA DASH'!B1184</f>
        <v/>
      </c>
      <c r="C1184">
        <f>'DATA DASH'!C1184</f>
        <v/>
      </c>
      <c r="D1184">
        <f>'DATA DASH'!D1184</f>
        <v/>
      </c>
      <c r="E1184">
        <f>'DATA DASH'!E1184</f>
        <v/>
      </c>
      <c r="F1184">
        <f>'DATA DASH'!F1184</f>
        <v/>
      </c>
      <c r="G1184">
        <f>'DATA DASH'!G1184</f>
        <v/>
      </c>
      <c r="H1184">
        <f>'DATA DASH'!H1184</f>
        <v/>
      </c>
      <c r="I1184">
        <f>'DATA DASH'!I1184</f>
        <v/>
      </c>
      <c r="J1184">
        <f>'DATA DASH'!J1184</f>
        <v/>
      </c>
      <c r="K1184">
        <f>'DATA DASH'!K1184</f>
        <v/>
      </c>
      <c r="L1184">
        <f>'DATA DASH'!L1184</f>
        <v/>
      </c>
      <c r="M1184">
        <f>'DATA DASH'!M1184</f>
        <v/>
      </c>
    </row>
    <row r="1185">
      <c r="A1185">
        <f>'DATA DASH'!A1185</f>
        <v/>
      </c>
      <c r="B1185">
        <f>'DATA DASH'!B1185</f>
        <v/>
      </c>
      <c r="C1185">
        <f>'DATA DASH'!C1185</f>
        <v/>
      </c>
      <c r="D1185">
        <f>'DATA DASH'!D1185</f>
        <v/>
      </c>
      <c r="E1185">
        <f>'DATA DASH'!E1185</f>
        <v/>
      </c>
      <c r="F1185">
        <f>'DATA DASH'!F1185</f>
        <v/>
      </c>
      <c r="G1185">
        <f>'DATA DASH'!G1185</f>
        <v/>
      </c>
      <c r="H1185">
        <f>'DATA DASH'!H1185</f>
        <v/>
      </c>
      <c r="I1185">
        <f>'DATA DASH'!I1185</f>
        <v/>
      </c>
      <c r="J1185">
        <f>'DATA DASH'!J1185</f>
        <v/>
      </c>
      <c r="K1185">
        <f>'DATA DASH'!K1185</f>
        <v/>
      </c>
      <c r="L1185">
        <f>'DATA DASH'!L1185</f>
        <v/>
      </c>
      <c r="M1185">
        <f>'DATA DASH'!M1185</f>
        <v/>
      </c>
    </row>
    <row r="1186">
      <c r="A1186">
        <f>'DATA DASH'!A1186</f>
        <v/>
      </c>
      <c r="B1186">
        <f>'DATA DASH'!B1186</f>
        <v/>
      </c>
      <c r="C1186">
        <f>'DATA DASH'!C1186</f>
        <v/>
      </c>
      <c r="D1186">
        <f>'DATA DASH'!D1186</f>
        <v/>
      </c>
      <c r="E1186">
        <f>'DATA DASH'!E1186</f>
        <v/>
      </c>
      <c r="F1186">
        <f>'DATA DASH'!F1186</f>
        <v/>
      </c>
      <c r="G1186">
        <f>'DATA DASH'!G1186</f>
        <v/>
      </c>
      <c r="H1186">
        <f>'DATA DASH'!H1186</f>
        <v/>
      </c>
      <c r="I1186">
        <f>'DATA DASH'!I1186</f>
        <v/>
      </c>
      <c r="J1186">
        <f>'DATA DASH'!J1186</f>
        <v/>
      </c>
      <c r="K1186">
        <f>'DATA DASH'!K1186</f>
        <v/>
      </c>
      <c r="L1186">
        <f>'DATA DASH'!L1186</f>
        <v/>
      </c>
      <c r="M1186">
        <f>'DATA DASH'!M1186</f>
        <v/>
      </c>
    </row>
    <row r="1187">
      <c r="A1187">
        <f>'DATA DASH'!A1187</f>
        <v/>
      </c>
      <c r="B1187">
        <f>'DATA DASH'!B1187</f>
        <v/>
      </c>
      <c r="C1187">
        <f>'DATA DASH'!C1187</f>
        <v/>
      </c>
      <c r="D1187">
        <f>'DATA DASH'!D1187</f>
        <v/>
      </c>
      <c r="E1187">
        <f>'DATA DASH'!E1187</f>
        <v/>
      </c>
      <c r="F1187">
        <f>'DATA DASH'!F1187</f>
        <v/>
      </c>
      <c r="G1187">
        <f>'DATA DASH'!G1187</f>
        <v/>
      </c>
      <c r="H1187">
        <f>'DATA DASH'!H1187</f>
        <v/>
      </c>
      <c r="I1187">
        <f>'DATA DASH'!I1187</f>
        <v/>
      </c>
      <c r="J1187">
        <f>'DATA DASH'!J1187</f>
        <v/>
      </c>
      <c r="K1187">
        <f>'DATA DASH'!K1187</f>
        <v/>
      </c>
      <c r="L1187">
        <f>'DATA DASH'!L1187</f>
        <v/>
      </c>
      <c r="M1187">
        <f>'DATA DASH'!M1187</f>
        <v/>
      </c>
    </row>
    <row r="1188">
      <c r="A1188">
        <f>'DATA DASH'!A1188</f>
        <v/>
      </c>
      <c r="B1188">
        <f>'DATA DASH'!B1188</f>
        <v/>
      </c>
      <c r="C1188">
        <f>'DATA DASH'!C1188</f>
        <v/>
      </c>
      <c r="D1188">
        <f>'DATA DASH'!D1188</f>
        <v/>
      </c>
      <c r="E1188">
        <f>'DATA DASH'!E1188</f>
        <v/>
      </c>
      <c r="F1188">
        <f>'DATA DASH'!F1188</f>
        <v/>
      </c>
      <c r="G1188">
        <f>'DATA DASH'!G1188</f>
        <v/>
      </c>
      <c r="H1188">
        <f>'DATA DASH'!H1188</f>
        <v/>
      </c>
      <c r="I1188">
        <f>'DATA DASH'!I1188</f>
        <v/>
      </c>
      <c r="J1188">
        <f>'DATA DASH'!J1188</f>
        <v/>
      </c>
      <c r="K1188">
        <f>'DATA DASH'!K1188</f>
        <v/>
      </c>
      <c r="L1188">
        <f>'DATA DASH'!L1188</f>
        <v/>
      </c>
      <c r="M1188">
        <f>'DATA DASH'!M1188</f>
        <v/>
      </c>
    </row>
    <row r="1189">
      <c r="A1189">
        <f>'DATA DASH'!A1189</f>
        <v/>
      </c>
      <c r="B1189">
        <f>'DATA DASH'!B1189</f>
        <v/>
      </c>
      <c r="C1189">
        <f>'DATA DASH'!C1189</f>
        <v/>
      </c>
      <c r="D1189">
        <f>'DATA DASH'!D1189</f>
        <v/>
      </c>
      <c r="E1189">
        <f>'DATA DASH'!E1189</f>
        <v/>
      </c>
      <c r="F1189">
        <f>'DATA DASH'!F1189</f>
        <v/>
      </c>
      <c r="G1189">
        <f>'DATA DASH'!G1189</f>
        <v/>
      </c>
      <c r="H1189">
        <f>'DATA DASH'!H1189</f>
        <v/>
      </c>
      <c r="I1189">
        <f>'DATA DASH'!I1189</f>
        <v/>
      </c>
      <c r="J1189">
        <f>'DATA DASH'!J1189</f>
        <v/>
      </c>
      <c r="K1189">
        <f>'DATA DASH'!K1189</f>
        <v/>
      </c>
      <c r="L1189">
        <f>'DATA DASH'!L1189</f>
        <v/>
      </c>
      <c r="M1189">
        <f>'DATA DASH'!M1189</f>
        <v/>
      </c>
    </row>
    <row r="1190">
      <c r="A1190">
        <f>'DATA DASH'!A1190</f>
        <v/>
      </c>
      <c r="B1190">
        <f>'DATA DASH'!B1190</f>
        <v/>
      </c>
      <c r="C1190">
        <f>'DATA DASH'!C1190</f>
        <v/>
      </c>
      <c r="D1190">
        <f>'DATA DASH'!D1190</f>
        <v/>
      </c>
      <c r="E1190">
        <f>'DATA DASH'!E1190</f>
        <v/>
      </c>
      <c r="F1190">
        <f>'DATA DASH'!F1190</f>
        <v/>
      </c>
      <c r="G1190">
        <f>'DATA DASH'!G1190</f>
        <v/>
      </c>
      <c r="H1190">
        <f>'DATA DASH'!H1190</f>
        <v/>
      </c>
      <c r="I1190">
        <f>'DATA DASH'!I1190</f>
        <v/>
      </c>
      <c r="J1190">
        <f>'DATA DASH'!J1190</f>
        <v/>
      </c>
      <c r="K1190">
        <f>'DATA DASH'!K1190</f>
        <v/>
      </c>
      <c r="L1190">
        <f>'DATA DASH'!L1190</f>
        <v/>
      </c>
      <c r="M1190">
        <f>'DATA DASH'!M1190</f>
        <v/>
      </c>
    </row>
    <row r="1191">
      <c r="A1191">
        <f>'DATA DASH'!A1191</f>
        <v/>
      </c>
      <c r="B1191">
        <f>'DATA DASH'!B1191</f>
        <v/>
      </c>
      <c r="C1191">
        <f>'DATA DASH'!C1191</f>
        <v/>
      </c>
      <c r="D1191">
        <f>'DATA DASH'!D1191</f>
        <v/>
      </c>
      <c r="E1191">
        <f>'DATA DASH'!E1191</f>
        <v/>
      </c>
      <c r="F1191">
        <f>'DATA DASH'!F1191</f>
        <v/>
      </c>
      <c r="G1191">
        <f>'DATA DASH'!G1191</f>
        <v/>
      </c>
      <c r="H1191">
        <f>'DATA DASH'!H1191</f>
        <v/>
      </c>
      <c r="I1191">
        <f>'DATA DASH'!I1191</f>
        <v/>
      </c>
      <c r="J1191">
        <f>'DATA DASH'!J1191</f>
        <v/>
      </c>
      <c r="K1191">
        <f>'DATA DASH'!K1191</f>
        <v/>
      </c>
      <c r="L1191">
        <f>'DATA DASH'!L1191</f>
        <v/>
      </c>
      <c r="M1191">
        <f>'DATA DASH'!M1191</f>
        <v/>
      </c>
    </row>
    <row r="1192">
      <c r="A1192">
        <f>'DATA DASH'!A1192</f>
        <v/>
      </c>
      <c r="B1192">
        <f>'DATA DASH'!B1192</f>
        <v/>
      </c>
      <c r="C1192">
        <f>'DATA DASH'!C1192</f>
        <v/>
      </c>
      <c r="D1192">
        <f>'DATA DASH'!D1192</f>
        <v/>
      </c>
      <c r="E1192">
        <f>'DATA DASH'!E1192</f>
        <v/>
      </c>
      <c r="F1192">
        <f>'DATA DASH'!F1192</f>
        <v/>
      </c>
      <c r="G1192">
        <f>'DATA DASH'!G1192</f>
        <v/>
      </c>
      <c r="H1192">
        <f>'DATA DASH'!H1192</f>
        <v/>
      </c>
      <c r="I1192">
        <f>'DATA DASH'!I1192</f>
        <v/>
      </c>
      <c r="J1192">
        <f>'DATA DASH'!J1192</f>
        <v/>
      </c>
      <c r="K1192">
        <f>'DATA DASH'!K1192</f>
        <v/>
      </c>
      <c r="L1192">
        <f>'DATA DASH'!L1192</f>
        <v/>
      </c>
      <c r="M1192">
        <f>'DATA DASH'!M1192</f>
        <v/>
      </c>
    </row>
    <row r="1193">
      <c r="A1193">
        <f>'DATA DASH'!A1193</f>
        <v/>
      </c>
      <c r="B1193">
        <f>'DATA DASH'!B1193</f>
        <v/>
      </c>
      <c r="C1193">
        <f>'DATA DASH'!C1193</f>
        <v/>
      </c>
      <c r="D1193">
        <f>'DATA DASH'!D1193</f>
        <v/>
      </c>
      <c r="E1193">
        <f>'DATA DASH'!E1193</f>
        <v/>
      </c>
      <c r="F1193">
        <f>'DATA DASH'!F1193</f>
        <v/>
      </c>
      <c r="G1193">
        <f>'DATA DASH'!G1193</f>
        <v/>
      </c>
      <c r="H1193">
        <f>'DATA DASH'!H1193</f>
        <v/>
      </c>
      <c r="I1193">
        <f>'DATA DASH'!I1193</f>
        <v/>
      </c>
      <c r="J1193">
        <f>'DATA DASH'!J1193</f>
        <v/>
      </c>
      <c r="K1193">
        <f>'DATA DASH'!K1193</f>
        <v/>
      </c>
      <c r="L1193">
        <f>'DATA DASH'!L1193</f>
        <v/>
      </c>
      <c r="M1193">
        <f>'DATA DASH'!M1193</f>
        <v/>
      </c>
    </row>
    <row r="1194">
      <c r="A1194">
        <f>'DATA DASH'!A1194</f>
        <v/>
      </c>
      <c r="B1194">
        <f>'DATA DASH'!B1194</f>
        <v/>
      </c>
      <c r="C1194">
        <f>'DATA DASH'!C1194</f>
        <v/>
      </c>
      <c r="D1194">
        <f>'DATA DASH'!D1194</f>
        <v/>
      </c>
      <c r="E1194">
        <f>'DATA DASH'!E1194</f>
        <v/>
      </c>
      <c r="F1194">
        <f>'DATA DASH'!F1194</f>
        <v/>
      </c>
      <c r="G1194">
        <f>'DATA DASH'!G1194</f>
        <v/>
      </c>
      <c r="H1194">
        <f>'DATA DASH'!H1194</f>
        <v/>
      </c>
      <c r="I1194">
        <f>'DATA DASH'!I1194</f>
        <v/>
      </c>
      <c r="J1194">
        <f>'DATA DASH'!J1194</f>
        <v/>
      </c>
      <c r="K1194">
        <f>'DATA DASH'!K1194</f>
        <v/>
      </c>
      <c r="L1194">
        <f>'DATA DASH'!L1194</f>
        <v/>
      </c>
      <c r="M1194">
        <f>'DATA DASH'!M1194</f>
        <v/>
      </c>
    </row>
    <row r="1195">
      <c r="A1195">
        <f>'DATA DASH'!A1195</f>
        <v/>
      </c>
      <c r="B1195">
        <f>'DATA DASH'!B1195</f>
        <v/>
      </c>
      <c r="C1195">
        <f>'DATA DASH'!C1195</f>
        <v/>
      </c>
      <c r="D1195">
        <f>'DATA DASH'!D1195</f>
        <v/>
      </c>
      <c r="E1195">
        <f>'DATA DASH'!E1195</f>
        <v/>
      </c>
      <c r="F1195">
        <f>'DATA DASH'!F1195</f>
        <v/>
      </c>
      <c r="G1195">
        <f>'DATA DASH'!G1195</f>
        <v/>
      </c>
      <c r="H1195">
        <f>'DATA DASH'!H1195</f>
        <v/>
      </c>
      <c r="I1195">
        <f>'DATA DASH'!I1195</f>
        <v/>
      </c>
      <c r="J1195">
        <f>'DATA DASH'!J1195</f>
        <v/>
      </c>
      <c r="K1195">
        <f>'DATA DASH'!K1195</f>
        <v/>
      </c>
      <c r="L1195">
        <f>'DATA DASH'!L1195</f>
        <v/>
      </c>
      <c r="M1195">
        <f>'DATA DASH'!M1195</f>
        <v/>
      </c>
    </row>
    <row r="1196">
      <c r="A1196">
        <f>'DATA DASH'!A1196</f>
        <v/>
      </c>
      <c r="B1196">
        <f>'DATA DASH'!B1196</f>
        <v/>
      </c>
      <c r="C1196">
        <f>'DATA DASH'!C1196</f>
        <v/>
      </c>
      <c r="D1196">
        <f>'DATA DASH'!D1196</f>
        <v/>
      </c>
      <c r="E1196">
        <f>'DATA DASH'!E1196</f>
        <v/>
      </c>
      <c r="F1196">
        <f>'DATA DASH'!F1196</f>
        <v/>
      </c>
      <c r="G1196">
        <f>'DATA DASH'!G1196</f>
        <v/>
      </c>
      <c r="H1196">
        <f>'DATA DASH'!H1196</f>
        <v/>
      </c>
      <c r="I1196">
        <f>'DATA DASH'!I1196</f>
        <v/>
      </c>
      <c r="J1196">
        <f>'DATA DASH'!J1196</f>
        <v/>
      </c>
      <c r="K1196">
        <f>'DATA DASH'!K1196</f>
        <v/>
      </c>
      <c r="L1196">
        <f>'DATA DASH'!L1196</f>
        <v/>
      </c>
      <c r="M1196">
        <f>'DATA DASH'!M1196</f>
        <v/>
      </c>
    </row>
    <row r="1197">
      <c r="A1197">
        <f>'DATA DASH'!A1197</f>
        <v/>
      </c>
      <c r="B1197">
        <f>'DATA DASH'!B1197</f>
        <v/>
      </c>
      <c r="C1197">
        <f>'DATA DASH'!C1197</f>
        <v/>
      </c>
      <c r="D1197">
        <f>'DATA DASH'!D1197</f>
        <v/>
      </c>
      <c r="E1197">
        <f>'DATA DASH'!E1197</f>
        <v/>
      </c>
      <c r="F1197">
        <f>'DATA DASH'!F1197</f>
        <v/>
      </c>
      <c r="G1197">
        <f>'DATA DASH'!G1197</f>
        <v/>
      </c>
      <c r="H1197">
        <f>'DATA DASH'!H1197</f>
        <v/>
      </c>
      <c r="I1197">
        <f>'DATA DASH'!I1197</f>
        <v/>
      </c>
      <c r="J1197">
        <f>'DATA DASH'!J1197</f>
        <v/>
      </c>
      <c r="K1197">
        <f>'DATA DASH'!K1197</f>
        <v/>
      </c>
      <c r="L1197">
        <f>'DATA DASH'!L1197</f>
        <v/>
      </c>
      <c r="M1197">
        <f>'DATA DASH'!M1197</f>
        <v/>
      </c>
    </row>
    <row r="1198">
      <c r="A1198">
        <f>'DATA DASH'!A1198</f>
        <v/>
      </c>
      <c r="B1198">
        <f>'DATA DASH'!B1198</f>
        <v/>
      </c>
      <c r="C1198">
        <f>'DATA DASH'!C1198</f>
        <v/>
      </c>
      <c r="D1198">
        <f>'DATA DASH'!D1198</f>
        <v/>
      </c>
      <c r="E1198">
        <f>'DATA DASH'!E1198</f>
        <v/>
      </c>
      <c r="F1198">
        <f>'DATA DASH'!F1198</f>
        <v/>
      </c>
      <c r="G1198">
        <f>'DATA DASH'!G1198</f>
        <v/>
      </c>
      <c r="H1198">
        <f>'DATA DASH'!H1198</f>
        <v/>
      </c>
      <c r="I1198">
        <f>'DATA DASH'!I1198</f>
        <v/>
      </c>
      <c r="J1198">
        <f>'DATA DASH'!J1198</f>
        <v/>
      </c>
      <c r="K1198">
        <f>'DATA DASH'!K1198</f>
        <v/>
      </c>
      <c r="L1198">
        <f>'DATA DASH'!L1198</f>
        <v/>
      </c>
      <c r="M1198">
        <f>'DATA DASH'!M1198</f>
        <v/>
      </c>
    </row>
    <row r="1199">
      <c r="A1199">
        <f>'DATA DASH'!A1199</f>
        <v/>
      </c>
      <c r="B1199">
        <f>'DATA DASH'!B1199</f>
        <v/>
      </c>
      <c r="C1199">
        <f>'DATA DASH'!C1199</f>
        <v/>
      </c>
      <c r="D1199">
        <f>'DATA DASH'!D1199</f>
        <v/>
      </c>
      <c r="E1199">
        <f>'DATA DASH'!E1199</f>
        <v/>
      </c>
      <c r="F1199">
        <f>'DATA DASH'!F1199</f>
        <v/>
      </c>
      <c r="G1199">
        <f>'DATA DASH'!G1199</f>
        <v/>
      </c>
      <c r="H1199">
        <f>'DATA DASH'!H1199</f>
        <v/>
      </c>
      <c r="I1199">
        <f>'DATA DASH'!I1199</f>
        <v/>
      </c>
      <c r="J1199">
        <f>'DATA DASH'!J1199</f>
        <v/>
      </c>
      <c r="K1199">
        <f>'DATA DASH'!K1199</f>
        <v/>
      </c>
      <c r="L1199">
        <f>'DATA DASH'!L1199</f>
        <v/>
      </c>
      <c r="M1199">
        <f>'DATA DASH'!M1199</f>
        <v/>
      </c>
    </row>
    <row r="1200">
      <c r="A1200">
        <f>'DATA DASH'!A1200</f>
        <v/>
      </c>
      <c r="B1200">
        <f>'DATA DASH'!B1200</f>
        <v/>
      </c>
      <c r="C1200">
        <f>'DATA DASH'!C1200</f>
        <v/>
      </c>
      <c r="D1200">
        <f>'DATA DASH'!D1200</f>
        <v/>
      </c>
      <c r="E1200">
        <f>'DATA DASH'!E1200</f>
        <v/>
      </c>
      <c r="F1200">
        <f>'DATA DASH'!F1200</f>
        <v/>
      </c>
      <c r="G1200">
        <f>'DATA DASH'!G1200</f>
        <v/>
      </c>
      <c r="H1200">
        <f>'DATA DASH'!H1200</f>
        <v/>
      </c>
      <c r="I1200">
        <f>'DATA DASH'!I1200</f>
        <v/>
      </c>
      <c r="J1200">
        <f>'DATA DASH'!J1200</f>
        <v/>
      </c>
      <c r="K1200">
        <f>'DATA DASH'!K1200</f>
        <v/>
      </c>
      <c r="L1200">
        <f>'DATA DASH'!L1200</f>
        <v/>
      </c>
      <c r="M1200">
        <f>'DATA DASH'!M1200</f>
        <v/>
      </c>
    </row>
    <row r="1201">
      <c r="A1201">
        <f>'DATA DASH'!A1201</f>
        <v/>
      </c>
      <c r="B1201">
        <f>'DATA DASH'!B1201</f>
        <v/>
      </c>
      <c r="C1201">
        <f>'DATA DASH'!C1201</f>
        <v/>
      </c>
      <c r="D1201">
        <f>'DATA DASH'!D1201</f>
        <v/>
      </c>
      <c r="E1201">
        <f>'DATA DASH'!E1201</f>
        <v/>
      </c>
      <c r="F1201">
        <f>'DATA DASH'!F1201</f>
        <v/>
      </c>
      <c r="G1201">
        <f>'DATA DASH'!G1201</f>
        <v/>
      </c>
      <c r="H1201">
        <f>'DATA DASH'!H1201</f>
        <v/>
      </c>
      <c r="I1201">
        <f>'DATA DASH'!I1201</f>
        <v/>
      </c>
      <c r="J1201">
        <f>'DATA DASH'!J1201</f>
        <v/>
      </c>
      <c r="K1201">
        <f>'DATA DASH'!K1201</f>
        <v/>
      </c>
      <c r="L1201">
        <f>'DATA DASH'!L1201</f>
        <v/>
      </c>
      <c r="M1201">
        <f>'DATA DASH'!M1201</f>
        <v/>
      </c>
    </row>
    <row r="1202">
      <c r="A1202">
        <f>'DATA DASH'!A1202</f>
        <v/>
      </c>
      <c r="B1202">
        <f>'DATA DASH'!B1202</f>
        <v/>
      </c>
      <c r="C1202">
        <f>'DATA DASH'!C1202</f>
        <v/>
      </c>
      <c r="D1202">
        <f>'DATA DASH'!D1202</f>
        <v/>
      </c>
      <c r="E1202">
        <f>'DATA DASH'!E1202</f>
        <v/>
      </c>
      <c r="F1202">
        <f>'DATA DASH'!F1202</f>
        <v/>
      </c>
      <c r="G1202">
        <f>'DATA DASH'!G1202</f>
        <v/>
      </c>
      <c r="H1202">
        <f>'DATA DASH'!H1202</f>
        <v/>
      </c>
      <c r="I1202">
        <f>'DATA DASH'!I1202</f>
        <v/>
      </c>
      <c r="J1202">
        <f>'DATA DASH'!J1202</f>
        <v/>
      </c>
      <c r="K1202">
        <f>'DATA DASH'!K1202</f>
        <v/>
      </c>
      <c r="L1202">
        <f>'DATA DASH'!L1202</f>
        <v/>
      </c>
      <c r="M1202">
        <f>'DATA DASH'!M1202</f>
        <v/>
      </c>
    </row>
    <row r="1203">
      <c r="A1203">
        <f>'DATA DASH'!A1203</f>
        <v/>
      </c>
      <c r="B1203">
        <f>'DATA DASH'!B1203</f>
        <v/>
      </c>
      <c r="C1203">
        <f>'DATA DASH'!C1203</f>
        <v/>
      </c>
      <c r="D1203">
        <f>'DATA DASH'!D1203</f>
        <v/>
      </c>
      <c r="E1203">
        <f>'DATA DASH'!E1203</f>
        <v/>
      </c>
      <c r="F1203">
        <f>'DATA DASH'!F1203</f>
        <v/>
      </c>
      <c r="G1203">
        <f>'DATA DASH'!G1203</f>
        <v/>
      </c>
      <c r="H1203">
        <f>'DATA DASH'!H1203</f>
        <v/>
      </c>
      <c r="I1203">
        <f>'DATA DASH'!I1203</f>
        <v/>
      </c>
      <c r="J1203">
        <f>'DATA DASH'!J1203</f>
        <v/>
      </c>
      <c r="K1203">
        <f>'DATA DASH'!K1203</f>
        <v/>
      </c>
      <c r="L1203">
        <f>'DATA DASH'!L1203</f>
        <v/>
      </c>
      <c r="M1203">
        <f>'DATA DASH'!M1203</f>
        <v/>
      </c>
    </row>
    <row r="1204">
      <c r="A1204">
        <f>'DATA DASH'!A1204</f>
        <v/>
      </c>
      <c r="B1204">
        <f>'DATA DASH'!B1204</f>
        <v/>
      </c>
      <c r="C1204">
        <f>'DATA DASH'!C1204</f>
        <v/>
      </c>
      <c r="D1204">
        <f>'DATA DASH'!D1204</f>
        <v/>
      </c>
      <c r="E1204">
        <f>'DATA DASH'!E1204</f>
        <v/>
      </c>
      <c r="F1204">
        <f>'DATA DASH'!F1204</f>
        <v/>
      </c>
      <c r="G1204">
        <f>'DATA DASH'!G1204</f>
        <v/>
      </c>
      <c r="H1204">
        <f>'DATA DASH'!H1204</f>
        <v/>
      </c>
      <c r="I1204">
        <f>'DATA DASH'!I1204</f>
        <v/>
      </c>
      <c r="J1204">
        <f>'DATA DASH'!J1204</f>
        <v/>
      </c>
      <c r="K1204">
        <f>'DATA DASH'!K1204</f>
        <v/>
      </c>
      <c r="L1204">
        <f>'DATA DASH'!L1204</f>
        <v/>
      </c>
      <c r="M1204">
        <f>'DATA DASH'!M1204</f>
        <v/>
      </c>
    </row>
    <row r="1205">
      <c r="A1205">
        <f>'DATA DASH'!A1205</f>
        <v/>
      </c>
      <c r="B1205">
        <f>'DATA DASH'!B1205</f>
        <v/>
      </c>
      <c r="C1205">
        <f>'DATA DASH'!C1205</f>
        <v/>
      </c>
      <c r="D1205">
        <f>'DATA DASH'!D1205</f>
        <v/>
      </c>
      <c r="E1205">
        <f>'DATA DASH'!E1205</f>
        <v/>
      </c>
      <c r="F1205">
        <f>'DATA DASH'!F1205</f>
        <v/>
      </c>
      <c r="G1205">
        <f>'DATA DASH'!G1205</f>
        <v/>
      </c>
      <c r="H1205">
        <f>'DATA DASH'!H1205</f>
        <v/>
      </c>
      <c r="I1205">
        <f>'DATA DASH'!I1205</f>
        <v/>
      </c>
      <c r="J1205">
        <f>'DATA DASH'!J1205</f>
        <v/>
      </c>
      <c r="K1205">
        <f>'DATA DASH'!K1205</f>
        <v/>
      </c>
      <c r="L1205">
        <f>'DATA DASH'!L1205</f>
        <v/>
      </c>
      <c r="M1205">
        <f>'DATA DASH'!M1205</f>
        <v/>
      </c>
    </row>
    <row r="1206">
      <c r="A1206">
        <f>'DATA DASH'!A1206</f>
        <v/>
      </c>
      <c r="B1206">
        <f>'DATA DASH'!B1206</f>
        <v/>
      </c>
      <c r="C1206">
        <f>'DATA DASH'!C1206</f>
        <v/>
      </c>
      <c r="D1206">
        <f>'DATA DASH'!D1206</f>
        <v/>
      </c>
      <c r="E1206">
        <f>'DATA DASH'!E1206</f>
        <v/>
      </c>
      <c r="F1206">
        <f>'DATA DASH'!F1206</f>
        <v/>
      </c>
      <c r="G1206">
        <f>'DATA DASH'!G1206</f>
        <v/>
      </c>
      <c r="H1206">
        <f>'DATA DASH'!H1206</f>
        <v/>
      </c>
      <c r="I1206">
        <f>'DATA DASH'!I1206</f>
        <v/>
      </c>
      <c r="J1206">
        <f>'DATA DASH'!J1206</f>
        <v/>
      </c>
      <c r="K1206">
        <f>'DATA DASH'!K1206</f>
        <v/>
      </c>
      <c r="L1206">
        <f>'DATA DASH'!L1206</f>
        <v/>
      </c>
      <c r="M1206">
        <f>'DATA DASH'!M1206</f>
        <v/>
      </c>
    </row>
    <row r="1207">
      <c r="A1207">
        <f>'DATA DASH'!A1207</f>
        <v/>
      </c>
      <c r="B1207">
        <f>'DATA DASH'!B1207</f>
        <v/>
      </c>
      <c r="C1207">
        <f>'DATA DASH'!C1207</f>
        <v/>
      </c>
      <c r="D1207">
        <f>'DATA DASH'!D1207</f>
        <v/>
      </c>
      <c r="E1207">
        <f>'DATA DASH'!E1207</f>
        <v/>
      </c>
      <c r="F1207">
        <f>'DATA DASH'!F1207</f>
        <v/>
      </c>
      <c r="G1207">
        <f>'DATA DASH'!G1207</f>
        <v/>
      </c>
      <c r="H1207">
        <f>'DATA DASH'!H1207</f>
        <v/>
      </c>
      <c r="I1207">
        <f>'DATA DASH'!I1207</f>
        <v/>
      </c>
      <c r="J1207">
        <f>'DATA DASH'!J1207</f>
        <v/>
      </c>
      <c r="K1207">
        <f>'DATA DASH'!K1207</f>
        <v/>
      </c>
      <c r="L1207">
        <f>'DATA DASH'!L1207</f>
        <v/>
      </c>
      <c r="M1207">
        <f>'DATA DASH'!M1207</f>
        <v/>
      </c>
    </row>
    <row r="1208">
      <c r="A1208">
        <f>'DATA DASH'!A1208</f>
        <v/>
      </c>
      <c r="B1208">
        <f>'DATA DASH'!B1208</f>
        <v/>
      </c>
      <c r="C1208">
        <f>'DATA DASH'!C1208</f>
        <v/>
      </c>
      <c r="D1208">
        <f>'DATA DASH'!D1208</f>
        <v/>
      </c>
      <c r="E1208">
        <f>'DATA DASH'!E1208</f>
        <v/>
      </c>
      <c r="F1208">
        <f>'DATA DASH'!F1208</f>
        <v/>
      </c>
      <c r="G1208">
        <f>'DATA DASH'!G1208</f>
        <v/>
      </c>
      <c r="H1208">
        <f>'DATA DASH'!H1208</f>
        <v/>
      </c>
      <c r="I1208">
        <f>'DATA DASH'!I1208</f>
        <v/>
      </c>
      <c r="J1208">
        <f>'DATA DASH'!J1208</f>
        <v/>
      </c>
      <c r="K1208">
        <f>'DATA DASH'!K1208</f>
        <v/>
      </c>
      <c r="L1208">
        <f>'DATA DASH'!L1208</f>
        <v/>
      </c>
      <c r="M1208">
        <f>'DATA DASH'!M1208</f>
        <v/>
      </c>
    </row>
    <row r="1209">
      <c r="A1209">
        <f>'DATA DASH'!A1209</f>
        <v/>
      </c>
      <c r="B1209">
        <f>'DATA DASH'!B1209</f>
        <v/>
      </c>
      <c r="C1209">
        <f>'DATA DASH'!C1209</f>
        <v/>
      </c>
      <c r="D1209">
        <f>'DATA DASH'!D1209</f>
        <v/>
      </c>
      <c r="E1209">
        <f>'DATA DASH'!E1209</f>
        <v/>
      </c>
      <c r="F1209">
        <f>'DATA DASH'!F1209</f>
        <v/>
      </c>
      <c r="G1209">
        <f>'DATA DASH'!G1209</f>
        <v/>
      </c>
      <c r="H1209">
        <f>'DATA DASH'!H1209</f>
        <v/>
      </c>
      <c r="I1209">
        <f>'DATA DASH'!I1209</f>
        <v/>
      </c>
      <c r="J1209">
        <f>'DATA DASH'!J1209</f>
        <v/>
      </c>
      <c r="K1209">
        <f>'DATA DASH'!K1209</f>
        <v/>
      </c>
      <c r="L1209">
        <f>'DATA DASH'!L1209</f>
        <v/>
      </c>
      <c r="M1209">
        <f>'DATA DASH'!M1209</f>
        <v/>
      </c>
    </row>
    <row r="1210">
      <c r="A1210">
        <f>'DATA DASH'!A1210</f>
        <v/>
      </c>
      <c r="B1210">
        <f>'DATA DASH'!B1210</f>
        <v/>
      </c>
      <c r="C1210">
        <f>'DATA DASH'!C1210</f>
        <v/>
      </c>
      <c r="D1210">
        <f>'DATA DASH'!D1210</f>
        <v/>
      </c>
      <c r="E1210">
        <f>'DATA DASH'!E1210</f>
        <v/>
      </c>
      <c r="F1210">
        <f>'DATA DASH'!F1210</f>
        <v/>
      </c>
      <c r="G1210">
        <f>'DATA DASH'!G1210</f>
        <v/>
      </c>
      <c r="H1210">
        <f>'DATA DASH'!H1210</f>
        <v/>
      </c>
      <c r="I1210">
        <f>'DATA DASH'!I1210</f>
        <v/>
      </c>
      <c r="J1210">
        <f>'DATA DASH'!J1210</f>
        <v/>
      </c>
      <c r="K1210">
        <f>'DATA DASH'!K1210</f>
        <v/>
      </c>
      <c r="L1210">
        <f>'DATA DASH'!L1210</f>
        <v/>
      </c>
      <c r="M1210">
        <f>'DATA DASH'!M1210</f>
        <v/>
      </c>
    </row>
    <row r="1211">
      <c r="A1211">
        <f>'DATA DASH'!A1211</f>
        <v/>
      </c>
      <c r="B1211">
        <f>'DATA DASH'!B1211</f>
        <v/>
      </c>
      <c r="C1211">
        <f>'DATA DASH'!C1211</f>
        <v/>
      </c>
      <c r="D1211">
        <f>'DATA DASH'!D1211</f>
        <v/>
      </c>
      <c r="E1211">
        <f>'DATA DASH'!E1211</f>
        <v/>
      </c>
      <c r="F1211">
        <f>'DATA DASH'!F1211</f>
        <v/>
      </c>
      <c r="G1211">
        <f>'DATA DASH'!G1211</f>
        <v/>
      </c>
      <c r="H1211">
        <f>'DATA DASH'!H1211</f>
        <v/>
      </c>
      <c r="I1211">
        <f>'DATA DASH'!I1211</f>
        <v/>
      </c>
      <c r="J1211">
        <f>'DATA DASH'!J1211</f>
        <v/>
      </c>
      <c r="K1211">
        <f>'DATA DASH'!K1211</f>
        <v/>
      </c>
      <c r="L1211">
        <f>'DATA DASH'!L1211</f>
        <v/>
      </c>
      <c r="M1211">
        <f>'DATA DASH'!M1211</f>
        <v/>
      </c>
    </row>
    <row r="1212">
      <c r="A1212">
        <f>'DATA DASH'!A1212</f>
        <v/>
      </c>
      <c r="B1212">
        <f>'DATA DASH'!B1212</f>
        <v/>
      </c>
      <c r="C1212">
        <f>'DATA DASH'!C1212</f>
        <v/>
      </c>
      <c r="D1212">
        <f>'DATA DASH'!D1212</f>
        <v/>
      </c>
      <c r="E1212">
        <f>'DATA DASH'!E1212</f>
        <v/>
      </c>
      <c r="F1212">
        <f>'DATA DASH'!F1212</f>
        <v/>
      </c>
      <c r="G1212">
        <f>'DATA DASH'!G1212</f>
        <v/>
      </c>
      <c r="H1212">
        <f>'DATA DASH'!H1212</f>
        <v/>
      </c>
      <c r="I1212">
        <f>'DATA DASH'!I1212</f>
        <v/>
      </c>
      <c r="J1212">
        <f>'DATA DASH'!J1212</f>
        <v/>
      </c>
      <c r="K1212">
        <f>'DATA DASH'!K1212</f>
        <v/>
      </c>
      <c r="L1212">
        <f>'DATA DASH'!L1212</f>
        <v/>
      </c>
      <c r="M1212">
        <f>'DATA DASH'!M1212</f>
        <v/>
      </c>
    </row>
    <row r="1213">
      <c r="A1213">
        <f>'DATA DASH'!A1213</f>
        <v/>
      </c>
      <c r="B1213">
        <f>'DATA DASH'!B1213</f>
        <v/>
      </c>
      <c r="C1213">
        <f>'DATA DASH'!C1213</f>
        <v/>
      </c>
      <c r="D1213">
        <f>'DATA DASH'!D1213</f>
        <v/>
      </c>
      <c r="E1213">
        <f>'DATA DASH'!E1213</f>
        <v/>
      </c>
      <c r="F1213">
        <f>'DATA DASH'!F1213</f>
        <v/>
      </c>
      <c r="G1213">
        <f>'DATA DASH'!G1213</f>
        <v/>
      </c>
      <c r="H1213">
        <f>'DATA DASH'!H1213</f>
        <v/>
      </c>
      <c r="I1213">
        <f>'DATA DASH'!I1213</f>
        <v/>
      </c>
      <c r="J1213">
        <f>'DATA DASH'!J1213</f>
        <v/>
      </c>
      <c r="K1213">
        <f>'DATA DASH'!K1213</f>
        <v/>
      </c>
      <c r="L1213">
        <f>'DATA DASH'!L1213</f>
        <v/>
      </c>
      <c r="M1213">
        <f>'DATA DASH'!M1213</f>
        <v/>
      </c>
    </row>
    <row r="1214">
      <c r="A1214">
        <f>'DATA DASH'!A1214</f>
        <v/>
      </c>
      <c r="B1214">
        <f>'DATA DASH'!B1214</f>
        <v/>
      </c>
      <c r="C1214">
        <f>'DATA DASH'!C1214</f>
        <v/>
      </c>
      <c r="D1214">
        <f>'DATA DASH'!D1214</f>
        <v/>
      </c>
      <c r="E1214">
        <f>'DATA DASH'!E1214</f>
        <v/>
      </c>
      <c r="F1214">
        <f>'DATA DASH'!F1214</f>
        <v/>
      </c>
      <c r="G1214">
        <f>'DATA DASH'!G1214</f>
        <v/>
      </c>
      <c r="H1214">
        <f>'DATA DASH'!H1214</f>
        <v/>
      </c>
      <c r="I1214">
        <f>'DATA DASH'!I1214</f>
        <v/>
      </c>
      <c r="J1214">
        <f>'DATA DASH'!J1214</f>
        <v/>
      </c>
      <c r="K1214">
        <f>'DATA DASH'!K1214</f>
        <v/>
      </c>
      <c r="L1214">
        <f>'DATA DASH'!L1214</f>
        <v/>
      </c>
      <c r="M1214">
        <f>'DATA DASH'!M1214</f>
        <v/>
      </c>
    </row>
    <row r="1215">
      <c r="A1215">
        <f>'DATA DASH'!A1215</f>
        <v/>
      </c>
      <c r="B1215">
        <f>'DATA DASH'!B1215</f>
        <v/>
      </c>
      <c r="C1215">
        <f>'DATA DASH'!C1215</f>
        <v/>
      </c>
      <c r="D1215">
        <f>'DATA DASH'!D1215</f>
        <v/>
      </c>
      <c r="E1215">
        <f>'DATA DASH'!E1215</f>
        <v/>
      </c>
      <c r="F1215">
        <f>'DATA DASH'!F1215</f>
        <v/>
      </c>
      <c r="G1215">
        <f>'DATA DASH'!G1215</f>
        <v/>
      </c>
      <c r="H1215">
        <f>'DATA DASH'!H1215</f>
        <v/>
      </c>
      <c r="I1215">
        <f>'DATA DASH'!I1215</f>
        <v/>
      </c>
      <c r="J1215">
        <f>'DATA DASH'!J1215</f>
        <v/>
      </c>
      <c r="K1215">
        <f>'DATA DASH'!K1215</f>
        <v/>
      </c>
      <c r="L1215">
        <f>'DATA DASH'!L1215</f>
        <v/>
      </c>
      <c r="M1215">
        <f>'DATA DASH'!M1215</f>
        <v/>
      </c>
    </row>
    <row r="1216">
      <c r="A1216">
        <f>'DATA DASH'!A1216</f>
        <v/>
      </c>
      <c r="B1216">
        <f>'DATA DASH'!B1216</f>
        <v/>
      </c>
      <c r="C1216">
        <f>'DATA DASH'!C1216</f>
        <v/>
      </c>
      <c r="D1216">
        <f>'DATA DASH'!D1216</f>
        <v/>
      </c>
      <c r="E1216">
        <f>'DATA DASH'!E1216</f>
        <v/>
      </c>
      <c r="F1216">
        <f>'DATA DASH'!F1216</f>
        <v/>
      </c>
      <c r="G1216">
        <f>'DATA DASH'!G1216</f>
        <v/>
      </c>
      <c r="H1216">
        <f>'DATA DASH'!H1216</f>
        <v/>
      </c>
      <c r="I1216">
        <f>'DATA DASH'!I1216</f>
        <v/>
      </c>
      <c r="J1216">
        <f>'DATA DASH'!J1216</f>
        <v/>
      </c>
      <c r="K1216">
        <f>'DATA DASH'!K1216</f>
        <v/>
      </c>
      <c r="L1216">
        <f>'DATA DASH'!L1216</f>
        <v/>
      </c>
      <c r="M1216">
        <f>'DATA DASH'!M1216</f>
        <v/>
      </c>
    </row>
    <row r="1217">
      <c r="A1217">
        <f>'DATA DASH'!A1217</f>
        <v/>
      </c>
      <c r="B1217">
        <f>'DATA DASH'!B1217</f>
        <v/>
      </c>
      <c r="C1217">
        <f>'DATA DASH'!C1217</f>
        <v/>
      </c>
      <c r="D1217">
        <f>'DATA DASH'!D1217</f>
        <v/>
      </c>
      <c r="E1217">
        <f>'DATA DASH'!E1217</f>
        <v/>
      </c>
      <c r="F1217">
        <f>'DATA DASH'!F1217</f>
        <v/>
      </c>
      <c r="G1217">
        <f>'DATA DASH'!G1217</f>
        <v/>
      </c>
      <c r="H1217">
        <f>'DATA DASH'!H1217</f>
        <v/>
      </c>
      <c r="I1217">
        <f>'DATA DASH'!I1217</f>
        <v/>
      </c>
      <c r="J1217">
        <f>'DATA DASH'!J1217</f>
        <v/>
      </c>
      <c r="K1217">
        <f>'DATA DASH'!K1217</f>
        <v/>
      </c>
      <c r="L1217">
        <f>'DATA DASH'!L1217</f>
        <v/>
      </c>
      <c r="M1217">
        <f>'DATA DASH'!M1217</f>
        <v/>
      </c>
    </row>
    <row r="1218">
      <c r="A1218">
        <f>'DATA DASH'!A1218</f>
        <v/>
      </c>
      <c r="B1218">
        <f>'DATA DASH'!B1218</f>
        <v/>
      </c>
      <c r="C1218">
        <f>'DATA DASH'!C1218</f>
        <v/>
      </c>
      <c r="D1218">
        <f>'DATA DASH'!D1218</f>
        <v/>
      </c>
      <c r="E1218">
        <f>'DATA DASH'!E1218</f>
        <v/>
      </c>
      <c r="F1218">
        <f>'DATA DASH'!F1218</f>
        <v/>
      </c>
      <c r="G1218">
        <f>'DATA DASH'!G1218</f>
        <v/>
      </c>
      <c r="H1218">
        <f>'DATA DASH'!H1218</f>
        <v/>
      </c>
      <c r="I1218">
        <f>'DATA DASH'!I1218</f>
        <v/>
      </c>
      <c r="J1218">
        <f>'DATA DASH'!J1218</f>
        <v/>
      </c>
      <c r="K1218">
        <f>'DATA DASH'!K1218</f>
        <v/>
      </c>
      <c r="L1218">
        <f>'DATA DASH'!L1218</f>
        <v/>
      </c>
      <c r="M1218">
        <f>'DATA DASH'!M1218</f>
        <v/>
      </c>
    </row>
    <row r="1219">
      <c r="A1219">
        <f>'DATA DASH'!A1219</f>
        <v/>
      </c>
      <c r="B1219">
        <f>'DATA DASH'!B1219</f>
        <v/>
      </c>
      <c r="C1219">
        <f>'DATA DASH'!C1219</f>
        <v/>
      </c>
      <c r="D1219">
        <f>'DATA DASH'!D1219</f>
        <v/>
      </c>
      <c r="E1219">
        <f>'DATA DASH'!E1219</f>
        <v/>
      </c>
      <c r="F1219">
        <f>'DATA DASH'!F1219</f>
        <v/>
      </c>
      <c r="G1219">
        <f>'DATA DASH'!G1219</f>
        <v/>
      </c>
      <c r="H1219">
        <f>'DATA DASH'!H1219</f>
        <v/>
      </c>
      <c r="I1219">
        <f>'DATA DASH'!I1219</f>
        <v/>
      </c>
      <c r="J1219">
        <f>'DATA DASH'!J1219</f>
        <v/>
      </c>
      <c r="K1219">
        <f>'DATA DASH'!K1219</f>
        <v/>
      </c>
      <c r="L1219">
        <f>'DATA DASH'!L1219</f>
        <v/>
      </c>
      <c r="M1219">
        <f>'DATA DASH'!M1219</f>
        <v/>
      </c>
    </row>
    <row r="1220">
      <c r="A1220">
        <f>'DATA DASH'!A1220</f>
        <v/>
      </c>
      <c r="B1220">
        <f>'DATA DASH'!B1220</f>
        <v/>
      </c>
      <c r="C1220">
        <f>'DATA DASH'!C1220</f>
        <v/>
      </c>
      <c r="D1220">
        <f>'DATA DASH'!D1220</f>
        <v/>
      </c>
      <c r="E1220">
        <f>'DATA DASH'!E1220</f>
        <v/>
      </c>
      <c r="F1220">
        <f>'DATA DASH'!F1220</f>
        <v/>
      </c>
      <c r="G1220">
        <f>'DATA DASH'!G1220</f>
        <v/>
      </c>
      <c r="H1220">
        <f>'DATA DASH'!H1220</f>
        <v/>
      </c>
      <c r="I1220">
        <f>'DATA DASH'!I1220</f>
        <v/>
      </c>
      <c r="J1220">
        <f>'DATA DASH'!J1220</f>
        <v/>
      </c>
      <c r="K1220">
        <f>'DATA DASH'!K1220</f>
        <v/>
      </c>
      <c r="L1220">
        <f>'DATA DASH'!L1220</f>
        <v/>
      </c>
      <c r="M1220">
        <f>'DATA DASH'!M1220</f>
        <v/>
      </c>
    </row>
    <row r="1221">
      <c r="A1221">
        <f>'DATA DASH'!A1221</f>
        <v/>
      </c>
      <c r="B1221">
        <f>'DATA DASH'!B1221</f>
        <v/>
      </c>
      <c r="C1221">
        <f>'DATA DASH'!C1221</f>
        <v/>
      </c>
      <c r="D1221">
        <f>'DATA DASH'!D1221</f>
        <v/>
      </c>
      <c r="E1221">
        <f>'DATA DASH'!E1221</f>
        <v/>
      </c>
      <c r="F1221">
        <f>'DATA DASH'!F1221</f>
        <v/>
      </c>
      <c r="G1221">
        <f>'DATA DASH'!G1221</f>
        <v/>
      </c>
      <c r="H1221">
        <f>'DATA DASH'!H1221</f>
        <v/>
      </c>
      <c r="I1221">
        <f>'DATA DASH'!I1221</f>
        <v/>
      </c>
      <c r="J1221">
        <f>'DATA DASH'!J1221</f>
        <v/>
      </c>
      <c r="K1221">
        <f>'DATA DASH'!K1221</f>
        <v/>
      </c>
      <c r="L1221">
        <f>'DATA DASH'!L1221</f>
        <v/>
      </c>
      <c r="M1221">
        <f>'DATA DASH'!M1221</f>
        <v/>
      </c>
    </row>
    <row r="1222">
      <c r="A1222">
        <f>'DATA DASH'!A1222</f>
        <v/>
      </c>
      <c r="B1222">
        <f>'DATA DASH'!B1222</f>
        <v/>
      </c>
      <c r="C1222">
        <f>'DATA DASH'!C1222</f>
        <v/>
      </c>
      <c r="D1222">
        <f>'DATA DASH'!D1222</f>
        <v/>
      </c>
      <c r="E1222">
        <f>'DATA DASH'!E1222</f>
        <v/>
      </c>
      <c r="F1222">
        <f>'DATA DASH'!F1222</f>
        <v/>
      </c>
      <c r="G1222">
        <f>'DATA DASH'!G1222</f>
        <v/>
      </c>
      <c r="H1222">
        <f>'DATA DASH'!H1222</f>
        <v/>
      </c>
      <c r="I1222">
        <f>'DATA DASH'!I1222</f>
        <v/>
      </c>
      <c r="J1222">
        <f>'DATA DASH'!J1222</f>
        <v/>
      </c>
      <c r="K1222">
        <f>'DATA DASH'!K1222</f>
        <v/>
      </c>
      <c r="L1222">
        <f>'DATA DASH'!L1222</f>
        <v/>
      </c>
      <c r="M1222">
        <f>'DATA DASH'!M1222</f>
        <v/>
      </c>
    </row>
    <row r="1223">
      <c r="A1223">
        <f>'DATA DASH'!A1223</f>
        <v/>
      </c>
      <c r="B1223">
        <f>'DATA DASH'!B1223</f>
        <v/>
      </c>
      <c r="C1223">
        <f>'DATA DASH'!C1223</f>
        <v/>
      </c>
      <c r="D1223">
        <f>'DATA DASH'!D1223</f>
        <v/>
      </c>
      <c r="E1223">
        <f>'DATA DASH'!E1223</f>
        <v/>
      </c>
      <c r="F1223">
        <f>'DATA DASH'!F1223</f>
        <v/>
      </c>
      <c r="G1223">
        <f>'DATA DASH'!G1223</f>
        <v/>
      </c>
      <c r="H1223">
        <f>'DATA DASH'!H1223</f>
        <v/>
      </c>
      <c r="I1223">
        <f>'DATA DASH'!I1223</f>
        <v/>
      </c>
      <c r="J1223">
        <f>'DATA DASH'!J1223</f>
        <v/>
      </c>
      <c r="K1223">
        <f>'DATA DASH'!K1223</f>
        <v/>
      </c>
      <c r="L1223">
        <f>'DATA DASH'!L1223</f>
        <v/>
      </c>
      <c r="M1223">
        <f>'DATA DASH'!M1223</f>
        <v/>
      </c>
    </row>
    <row r="1224">
      <c r="A1224">
        <f>'DATA DASH'!A1224</f>
        <v/>
      </c>
      <c r="B1224">
        <f>'DATA DASH'!B1224</f>
        <v/>
      </c>
      <c r="C1224">
        <f>'DATA DASH'!C1224</f>
        <v/>
      </c>
      <c r="D1224">
        <f>'DATA DASH'!D1224</f>
        <v/>
      </c>
      <c r="E1224">
        <f>'DATA DASH'!E1224</f>
        <v/>
      </c>
      <c r="F1224">
        <f>'DATA DASH'!F1224</f>
        <v/>
      </c>
      <c r="G1224">
        <f>'DATA DASH'!G1224</f>
        <v/>
      </c>
      <c r="H1224">
        <f>'DATA DASH'!H1224</f>
        <v/>
      </c>
      <c r="I1224">
        <f>'DATA DASH'!I1224</f>
        <v/>
      </c>
      <c r="J1224">
        <f>'DATA DASH'!J1224</f>
        <v/>
      </c>
      <c r="K1224">
        <f>'DATA DASH'!K1224</f>
        <v/>
      </c>
      <c r="L1224">
        <f>'DATA DASH'!L1224</f>
        <v/>
      </c>
      <c r="M1224">
        <f>'DATA DASH'!M1224</f>
        <v/>
      </c>
    </row>
    <row r="1225">
      <c r="A1225">
        <f>'DATA DASH'!A1225</f>
        <v/>
      </c>
      <c r="B1225">
        <f>'DATA DASH'!B1225</f>
        <v/>
      </c>
      <c r="C1225">
        <f>'DATA DASH'!C1225</f>
        <v/>
      </c>
      <c r="D1225">
        <f>'DATA DASH'!D1225</f>
        <v/>
      </c>
      <c r="E1225">
        <f>'DATA DASH'!E1225</f>
        <v/>
      </c>
      <c r="F1225">
        <f>'DATA DASH'!F1225</f>
        <v/>
      </c>
      <c r="G1225">
        <f>'DATA DASH'!G1225</f>
        <v/>
      </c>
      <c r="H1225">
        <f>'DATA DASH'!H1225</f>
        <v/>
      </c>
      <c r="I1225">
        <f>'DATA DASH'!I1225</f>
        <v/>
      </c>
      <c r="J1225">
        <f>'DATA DASH'!J1225</f>
        <v/>
      </c>
      <c r="K1225">
        <f>'DATA DASH'!K1225</f>
        <v/>
      </c>
      <c r="L1225">
        <f>'DATA DASH'!L1225</f>
        <v/>
      </c>
      <c r="M1225">
        <f>'DATA DASH'!M1225</f>
        <v/>
      </c>
    </row>
    <row r="1226">
      <c r="A1226">
        <f>'DATA DASH'!A1226</f>
        <v/>
      </c>
      <c r="B1226">
        <f>'DATA DASH'!B1226</f>
        <v/>
      </c>
      <c r="C1226">
        <f>'DATA DASH'!C1226</f>
        <v/>
      </c>
      <c r="D1226">
        <f>'DATA DASH'!D1226</f>
        <v/>
      </c>
      <c r="E1226">
        <f>'DATA DASH'!E1226</f>
        <v/>
      </c>
      <c r="F1226">
        <f>'DATA DASH'!F1226</f>
        <v/>
      </c>
      <c r="G1226">
        <f>'DATA DASH'!G1226</f>
        <v/>
      </c>
      <c r="H1226">
        <f>'DATA DASH'!H1226</f>
        <v/>
      </c>
      <c r="I1226">
        <f>'DATA DASH'!I1226</f>
        <v/>
      </c>
      <c r="J1226">
        <f>'DATA DASH'!J1226</f>
        <v/>
      </c>
      <c r="K1226">
        <f>'DATA DASH'!K1226</f>
        <v/>
      </c>
      <c r="L1226">
        <f>'DATA DASH'!L1226</f>
        <v/>
      </c>
      <c r="M1226">
        <f>'DATA DASH'!M1226</f>
        <v/>
      </c>
    </row>
    <row r="1227">
      <c r="A1227">
        <f>'DATA DASH'!A1227</f>
        <v/>
      </c>
      <c r="B1227">
        <f>'DATA DASH'!B1227</f>
        <v/>
      </c>
      <c r="C1227">
        <f>'DATA DASH'!C1227</f>
        <v/>
      </c>
      <c r="D1227">
        <f>'DATA DASH'!D1227</f>
        <v/>
      </c>
      <c r="E1227">
        <f>'DATA DASH'!E1227</f>
        <v/>
      </c>
      <c r="F1227">
        <f>'DATA DASH'!F1227</f>
        <v/>
      </c>
      <c r="G1227">
        <f>'DATA DASH'!G1227</f>
        <v/>
      </c>
      <c r="H1227">
        <f>'DATA DASH'!H1227</f>
        <v/>
      </c>
      <c r="I1227">
        <f>'DATA DASH'!I1227</f>
        <v/>
      </c>
      <c r="J1227">
        <f>'DATA DASH'!J1227</f>
        <v/>
      </c>
      <c r="K1227">
        <f>'DATA DASH'!K1227</f>
        <v/>
      </c>
      <c r="L1227">
        <f>'DATA DASH'!L1227</f>
        <v/>
      </c>
      <c r="M1227">
        <f>'DATA DASH'!M1227</f>
        <v/>
      </c>
    </row>
    <row r="1228">
      <c r="A1228">
        <f>'DATA DASH'!A1228</f>
        <v/>
      </c>
      <c r="B1228">
        <f>'DATA DASH'!B1228</f>
        <v/>
      </c>
      <c r="C1228">
        <f>'DATA DASH'!C1228</f>
        <v/>
      </c>
      <c r="D1228">
        <f>'DATA DASH'!D1228</f>
        <v/>
      </c>
      <c r="E1228">
        <f>'DATA DASH'!E1228</f>
        <v/>
      </c>
      <c r="F1228">
        <f>'DATA DASH'!F1228</f>
        <v/>
      </c>
      <c r="G1228">
        <f>'DATA DASH'!G1228</f>
        <v/>
      </c>
      <c r="H1228">
        <f>'DATA DASH'!H1228</f>
        <v/>
      </c>
      <c r="I1228">
        <f>'DATA DASH'!I1228</f>
        <v/>
      </c>
      <c r="J1228">
        <f>'DATA DASH'!J1228</f>
        <v/>
      </c>
      <c r="K1228">
        <f>'DATA DASH'!K1228</f>
        <v/>
      </c>
      <c r="L1228">
        <f>'DATA DASH'!L1228</f>
        <v/>
      </c>
      <c r="M1228">
        <f>'DATA DASH'!M1228</f>
        <v/>
      </c>
    </row>
    <row r="1229">
      <c r="A1229">
        <f>'DATA DASH'!A1229</f>
        <v/>
      </c>
      <c r="B1229">
        <f>'DATA DASH'!B1229</f>
        <v/>
      </c>
      <c r="C1229">
        <f>'DATA DASH'!C1229</f>
        <v/>
      </c>
      <c r="D1229">
        <f>'DATA DASH'!D1229</f>
        <v/>
      </c>
      <c r="E1229">
        <f>'DATA DASH'!E1229</f>
        <v/>
      </c>
      <c r="F1229">
        <f>'DATA DASH'!F1229</f>
        <v/>
      </c>
      <c r="G1229">
        <f>'DATA DASH'!G1229</f>
        <v/>
      </c>
      <c r="H1229">
        <f>'DATA DASH'!H1229</f>
        <v/>
      </c>
      <c r="I1229">
        <f>'DATA DASH'!I1229</f>
        <v/>
      </c>
      <c r="J1229">
        <f>'DATA DASH'!J1229</f>
        <v/>
      </c>
      <c r="K1229">
        <f>'DATA DASH'!K1229</f>
        <v/>
      </c>
      <c r="L1229">
        <f>'DATA DASH'!L1229</f>
        <v/>
      </c>
      <c r="M1229">
        <f>'DATA DASH'!M1229</f>
        <v/>
      </c>
    </row>
    <row r="1230">
      <c r="A1230">
        <f>'DATA DASH'!A1230</f>
        <v/>
      </c>
      <c r="B1230">
        <f>'DATA DASH'!B1230</f>
        <v/>
      </c>
      <c r="C1230">
        <f>'DATA DASH'!C1230</f>
        <v/>
      </c>
      <c r="D1230">
        <f>'DATA DASH'!D1230</f>
        <v/>
      </c>
      <c r="E1230">
        <f>'DATA DASH'!E1230</f>
        <v/>
      </c>
      <c r="F1230">
        <f>'DATA DASH'!F1230</f>
        <v/>
      </c>
      <c r="G1230">
        <f>'DATA DASH'!G1230</f>
        <v/>
      </c>
      <c r="H1230">
        <f>'DATA DASH'!H1230</f>
        <v/>
      </c>
      <c r="I1230">
        <f>'DATA DASH'!I1230</f>
        <v/>
      </c>
      <c r="J1230">
        <f>'DATA DASH'!J1230</f>
        <v/>
      </c>
      <c r="K1230">
        <f>'DATA DASH'!K1230</f>
        <v/>
      </c>
      <c r="L1230">
        <f>'DATA DASH'!L1230</f>
        <v/>
      </c>
      <c r="M1230">
        <f>'DATA DASH'!M1230</f>
        <v/>
      </c>
    </row>
    <row r="1231">
      <c r="A1231">
        <f>'DATA DASH'!A1231</f>
        <v/>
      </c>
      <c r="B1231">
        <f>'DATA DASH'!B1231</f>
        <v/>
      </c>
      <c r="C1231">
        <f>'DATA DASH'!C1231</f>
        <v/>
      </c>
      <c r="D1231">
        <f>'DATA DASH'!D1231</f>
        <v/>
      </c>
      <c r="E1231">
        <f>'DATA DASH'!E1231</f>
        <v/>
      </c>
      <c r="F1231">
        <f>'DATA DASH'!F1231</f>
        <v/>
      </c>
      <c r="G1231">
        <f>'DATA DASH'!G1231</f>
        <v/>
      </c>
      <c r="H1231">
        <f>'DATA DASH'!H1231</f>
        <v/>
      </c>
      <c r="I1231">
        <f>'DATA DASH'!I1231</f>
        <v/>
      </c>
      <c r="J1231">
        <f>'DATA DASH'!J1231</f>
        <v/>
      </c>
      <c r="K1231">
        <f>'DATA DASH'!K1231</f>
        <v/>
      </c>
      <c r="L1231">
        <f>'DATA DASH'!L1231</f>
        <v/>
      </c>
      <c r="M1231">
        <f>'DATA DASH'!M1231</f>
        <v/>
      </c>
    </row>
    <row r="1232">
      <c r="A1232">
        <f>'DATA DASH'!A1232</f>
        <v/>
      </c>
      <c r="B1232">
        <f>'DATA DASH'!B1232</f>
        <v/>
      </c>
      <c r="C1232">
        <f>'DATA DASH'!C1232</f>
        <v/>
      </c>
      <c r="D1232">
        <f>'DATA DASH'!D1232</f>
        <v/>
      </c>
      <c r="E1232">
        <f>'DATA DASH'!E1232</f>
        <v/>
      </c>
      <c r="F1232">
        <f>'DATA DASH'!F1232</f>
        <v/>
      </c>
      <c r="G1232">
        <f>'DATA DASH'!G1232</f>
        <v/>
      </c>
      <c r="H1232">
        <f>'DATA DASH'!H1232</f>
        <v/>
      </c>
      <c r="I1232">
        <f>'DATA DASH'!I1232</f>
        <v/>
      </c>
      <c r="J1232">
        <f>'DATA DASH'!J1232</f>
        <v/>
      </c>
      <c r="K1232">
        <f>'DATA DASH'!K1232</f>
        <v/>
      </c>
      <c r="L1232">
        <f>'DATA DASH'!L1232</f>
        <v/>
      </c>
      <c r="M1232">
        <f>'DATA DASH'!M1232</f>
        <v/>
      </c>
    </row>
    <row r="1233">
      <c r="A1233">
        <f>'DATA DASH'!A1233</f>
        <v/>
      </c>
      <c r="B1233">
        <f>'DATA DASH'!B1233</f>
        <v/>
      </c>
      <c r="C1233">
        <f>'DATA DASH'!C1233</f>
        <v/>
      </c>
      <c r="D1233">
        <f>'DATA DASH'!D1233</f>
        <v/>
      </c>
      <c r="E1233">
        <f>'DATA DASH'!E1233</f>
        <v/>
      </c>
      <c r="F1233">
        <f>'DATA DASH'!F1233</f>
        <v/>
      </c>
      <c r="G1233">
        <f>'DATA DASH'!G1233</f>
        <v/>
      </c>
      <c r="H1233">
        <f>'DATA DASH'!H1233</f>
        <v/>
      </c>
      <c r="I1233">
        <f>'DATA DASH'!I1233</f>
        <v/>
      </c>
      <c r="J1233">
        <f>'DATA DASH'!J1233</f>
        <v/>
      </c>
      <c r="K1233">
        <f>'DATA DASH'!K1233</f>
        <v/>
      </c>
      <c r="L1233">
        <f>'DATA DASH'!L1233</f>
        <v/>
      </c>
      <c r="M1233">
        <f>'DATA DASH'!M1233</f>
        <v/>
      </c>
    </row>
    <row r="1234">
      <c r="A1234">
        <f>'DATA DASH'!A1234</f>
        <v/>
      </c>
      <c r="B1234">
        <f>'DATA DASH'!B1234</f>
        <v/>
      </c>
      <c r="C1234">
        <f>'DATA DASH'!C1234</f>
        <v/>
      </c>
      <c r="D1234">
        <f>'DATA DASH'!D1234</f>
        <v/>
      </c>
      <c r="E1234">
        <f>'DATA DASH'!E1234</f>
        <v/>
      </c>
      <c r="F1234">
        <f>'DATA DASH'!F1234</f>
        <v/>
      </c>
      <c r="G1234">
        <f>'DATA DASH'!G1234</f>
        <v/>
      </c>
      <c r="H1234">
        <f>'DATA DASH'!H1234</f>
        <v/>
      </c>
      <c r="I1234">
        <f>'DATA DASH'!I1234</f>
        <v/>
      </c>
      <c r="J1234">
        <f>'DATA DASH'!J1234</f>
        <v/>
      </c>
      <c r="K1234">
        <f>'DATA DASH'!K1234</f>
        <v/>
      </c>
      <c r="L1234">
        <f>'DATA DASH'!L1234</f>
        <v/>
      </c>
      <c r="M1234">
        <f>'DATA DASH'!M1234</f>
        <v/>
      </c>
    </row>
    <row r="1235">
      <c r="A1235">
        <f>'DATA DASH'!A1235</f>
        <v/>
      </c>
      <c r="B1235">
        <f>'DATA DASH'!B1235</f>
        <v/>
      </c>
      <c r="C1235">
        <f>'DATA DASH'!C1235</f>
        <v/>
      </c>
      <c r="D1235">
        <f>'DATA DASH'!D1235</f>
        <v/>
      </c>
      <c r="E1235">
        <f>'DATA DASH'!E1235</f>
        <v/>
      </c>
      <c r="F1235">
        <f>'DATA DASH'!F1235</f>
        <v/>
      </c>
      <c r="G1235">
        <f>'DATA DASH'!G1235</f>
        <v/>
      </c>
      <c r="H1235">
        <f>'DATA DASH'!H1235</f>
        <v/>
      </c>
      <c r="I1235">
        <f>'DATA DASH'!I1235</f>
        <v/>
      </c>
      <c r="J1235">
        <f>'DATA DASH'!J1235</f>
        <v/>
      </c>
      <c r="K1235">
        <f>'DATA DASH'!K1235</f>
        <v/>
      </c>
      <c r="L1235">
        <f>'DATA DASH'!L1235</f>
        <v/>
      </c>
      <c r="M1235">
        <f>'DATA DASH'!M1235</f>
        <v/>
      </c>
    </row>
    <row r="1236">
      <c r="A1236">
        <f>'DATA DASH'!A1236</f>
        <v/>
      </c>
      <c r="B1236">
        <f>'DATA DASH'!B1236</f>
        <v/>
      </c>
      <c r="C1236">
        <f>'DATA DASH'!C1236</f>
        <v/>
      </c>
      <c r="D1236">
        <f>'DATA DASH'!D1236</f>
        <v/>
      </c>
      <c r="E1236">
        <f>'DATA DASH'!E1236</f>
        <v/>
      </c>
      <c r="F1236">
        <f>'DATA DASH'!F1236</f>
        <v/>
      </c>
      <c r="G1236">
        <f>'DATA DASH'!G1236</f>
        <v/>
      </c>
      <c r="H1236">
        <f>'DATA DASH'!H1236</f>
        <v/>
      </c>
      <c r="I1236">
        <f>'DATA DASH'!I1236</f>
        <v/>
      </c>
      <c r="J1236">
        <f>'DATA DASH'!J1236</f>
        <v/>
      </c>
      <c r="K1236">
        <f>'DATA DASH'!K1236</f>
        <v/>
      </c>
      <c r="L1236">
        <f>'DATA DASH'!L1236</f>
        <v/>
      </c>
      <c r="M1236">
        <f>'DATA DASH'!M1236</f>
        <v/>
      </c>
    </row>
    <row r="1237">
      <c r="A1237">
        <f>'DATA DASH'!A1237</f>
        <v/>
      </c>
      <c r="B1237">
        <f>'DATA DASH'!B1237</f>
        <v/>
      </c>
      <c r="C1237">
        <f>'DATA DASH'!C1237</f>
        <v/>
      </c>
      <c r="D1237">
        <f>'DATA DASH'!D1237</f>
        <v/>
      </c>
      <c r="E1237">
        <f>'DATA DASH'!E1237</f>
        <v/>
      </c>
      <c r="F1237">
        <f>'DATA DASH'!F1237</f>
        <v/>
      </c>
      <c r="G1237">
        <f>'DATA DASH'!G1237</f>
        <v/>
      </c>
      <c r="H1237">
        <f>'DATA DASH'!H1237</f>
        <v/>
      </c>
      <c r="I1237">
        <f>'DATA DASH'!I1237</f>
        <v/>
      </c>
      <c r="J1237">
        <f>'DATA DASH'!J1237</f>
        <v/>
      </c>
      <c r="K1237">
        <f>'DATA DASH'!K1237</f>
        <v/>
      </c>
      <c r="L1237">
        <f>'DATA DASH'!L1237</f>
        <v/>
      </c>
      <c r="M1237">
        <f>'DATA DASH'!M1237</f>
        <v/>
      </c>
    </row>
    <row r="1238">
      <c r="A1238">
        <f>'DATA DASH'!A1238</f>
        <v/>
      </c>
      <c r="B1238">
        <f>'DATA DASH'!B1238</f>
        <v/>
      </c>
      <c r="C1238">
        <f>'DATA DASH'!C1238</f>
        <v/>
      </c>
      <c r="D1238">
        <f>'DATA DASH'!D1238</f>
        <v/>
      </c>
      <c r="E1238">
        <f>'DATA DASH'!E1238</f>
        <v/>
      </c>
      <c r="F1238">
        <f>'DATA DASH'!F1238</f>
        <v/>
      </c>
      <c r="G1238">
        <f>'DATA DASH'!G1238</f>
        <v/>
      </c>
      <c r="H1238">
        <f>'DATA DASH'!H1238</f>
        <v/>
      </c>
      <c r="I1238">
        <f>'DATA DASH'!I1238</f>
        <v/>
      </c>
      <c r="J1238">
        <f>'DATA DASH'!J1238</f>
        <v/>
      </c>
      <c r="K1238">
        <f>'DATA DASH'!K1238</f>
        <v/>
      </c>
      <c r="L1238">
        <f>'DATA DASH'!L1238</f>
        <v/>
      </c>
      <c r="M1238">
        <f>'DATA DASH'!M1238</f>
        <v/>
      </c>
    </row>
    <row r="1239">
      <c r="A1239">
        <f>'DATA DASH'!A1239</f>
        <v/>
      </c>
      <c r="B1239">
        <f>'DATA DASH'!B1239</f>
        <v/>
      </c>
      <c r="C1239">
        <f>'DATA DASH'!C1239</f>
        <v/>
      </c>
      <c r="D1239">
        <f>'DATA DASH'!D1239</f>
        <v/>
      </c>
      <c r="E1239">
        <f>'DATA DASH'!E1239</f>
        <v/>
      </c>
      <c r="F1239">
        <f>'DATA DASH'!F1239</f>
        <v/>
      </c>
      <c r="G1239">
        <f>'DATA DASH'!G1239</f>
        <v/>
      </c>
      <c r="H1239">
        <f>'DATA DASH'!H1239</f>
        <v/>
      </c>
      <c r="I1239">
        <f>'DATA DASH'!I1239</f>
        <v/>
      </c>
      <c r="J1239">
        <f>'DATA DASH'!J1239</f>
        <v/>
      </c>
      <c r="K1239">
        <f>'DATA DASH'!K1239</f>
        <v/>
      </c>
      <c r="L1239">
        <f>'DATA DASH'!L1239</f>
        <v/>
      </c>
      <c r="M1239">
        <f>'DATA DASH'!M1239</f>
        <v/>
      </c>
    </row>
    <row r="1240">
      <c r="A1240">
        <f>'DATA DASH'!A1240</f>
        <v/>
      </c>
      <c r="B1240">
        <f>'DATA DASH'!B1240</f>
        <v/>
      </c>
      <c r="C1240">
        <f>'DATA DASH'!C1240</f>
        <v/>
      </c>
      <c r="D1240">
        <f>'DATA DASH'!D1240</f>
        <v/>
      </c>
      <c r="E1240">
        <f>'DATA DASH'!E1240</f>
        <v/>
      </c>
      <c r="F1240">
        <f>'DATA DASH'!F1240</f>
        <v/>
      </c>
      <c r="G1240">
        <f>'DATA DASH'!G1240</f>
        <v/>
      </c>
      <c r="H1240">
        <f>'DATA DASH'!H1240</f>
        <v/>
      </c>
      <c r="I1240">
        <f>'DATA DASH'!I1240</f>
        <v/>
      </c>
      <c r="J1240">
        <f>'DATA DASH'!J1240</f>
        <v/>
      </c>
      <c r="K1240">
        <f>'DATA DASH'!K1240</f>
        <v/>
      </c>
      <c r="L1240">
        <f>'DATA DASH'!L1240</f>
        <v/>
      </c>
      <c r="M1240">
        <f>'DATA DASH'!M1240</f>
        <v/>
      </c>
    </row>
    <row r="1241">
      <c r="A1241">
        <f>'DATA DASH'!A1241</f>
        <v/>
      </c>
      <c r="B1241">
        <f>'DATA DASH'!B1241</f>
        <v/>
      </c>
      <c r="C1241">
        <f>'DATA DASH'!C1241</f>
        <v/>
      </c>
      <c r="D1241">
        <f>'DATA DASH'!D1241</f>
        <v/>
      </c>
      <c r="E1241">
        <f>'DATA DASH'!E1241</f>
        <v/>
      </c>
      <c r="F1241">
        <f>'DATA DASH'!F1241</f>
        <v/>
      </c>
      <c r="G1241">
        <f>'DATA DASH'!G1241</f>
        <v/>
      </c>
      <c r="H1241">
        <f>'DATA DASH'!H1241</f>
        <v/>
      </c>
      <c r="I1241">
        <f>'DATA DASH'!I1241</f>
        <v/>
      </c>
      <c r="J1241">
        <f>'DATA DASH'!J1241</f>
        <v/>
      </c>
      <c r="K1241">
        <f>'DATA DASH'!K1241</f>
        <v/>
      </c>
      <c r="L1241">
        <f>'DATA DASH'!L1241</f>
        <v/>
      </c>
      <c r="M1241">
        <f>'DATA DASH'!M1241</f>
        <v/>
      </c>
    </row>
    <row r="1242">
      <c r="A1242">
        <f>'DATA DASH'!A1242</f>
        <v/>
      </c>
      <c r="B1242">
        <f>'DATA DASH'!B1242</f>
        <v/>
      </c>
      <c r="C1242">
        <f>'DATA DASH'!C1242</f>
        <v/>
      </c>
      <c r="D1242">
        <f>'DATA DASH'!D1242</f>
        <v/>
      </c>
      <c r="E1242">
        <f>'DATA DASH'!E1242</f>
        <v/>
      </c>
      <c r="F1242">
        <f>'DATA DASH'!F1242</f>
        <v/>
      </c>
      <c r="G1242">
        <f>'DATA DASH'!G1242</f>
        <v/>
      </c>
      <c r="H1242">
        <f>'DATA DASH'!H1242</f>
        <v/>
      </c>
      <c r="I1242">
        <f>'DATA DASH'!I1242</f>
        <v/>
      </c>
      <c r="J1242">
        <f>'DATA DASH'!J1242</f>
        <v/>
      </c>
      <c r="K1242">
        <f>'DATA DASH'!K1242</f>
        <v/>
      </c>
      <c r="L1242">
        <f>'DATA DASH'!L1242</f>
        <v/>
      </c>
      <c r="M1242">
        <f>'DATA DASH'!M1242</f>
        <v/>
      </c>
    </row>
    <row r="1243">
      <c r="A1243">
        <f>'DATA DASH'!A1243</f>
        <v/>
      </c>
      <c r="B1243">
        <f>'DATA DASH'!B1243</f>
        <v/>
      </c>
      <c r="C1243">
        <f>'DATA DASH'!C1243</f>
        <v/>
      </c>
      <c r="D1243">
        <f>'DATA DASH'!D1243</f>
        <v/>
      </c>
      <c r="E1243">
        <f>'DATA DASH'!E1243</f>
        <v/>
      </c>
      <c r="F1243">
        <f>'DATA DASH'!F1243</f>
        <v/>
      </c>
      <c r="G1243">
        <f>'DATA DASH'!G1243</f>
        <v/>
      </c>
      <c r="H1243">
        <f>'DATA DASH'!H1243</f>
        <v/>
      </c>
      <c r="I1243">
        <f>'DATA DASH'!I1243</f>
        <v/>
      </c>
      <c r="J1243">
        <f>'DATA DASH'!J1243</f>
        <v/>
      </c>
      <c r="K1243">
        <f>'DATA DASH'!K1243</f>
        <v/>
      </c>
      <c r="L1243">
        <f>'DATA DASH'!L1243</f>
        <v/>
      </c>
      <c r="M1243">
        <f>'DATA DASH'!M1243</f>
        <v/>
      </c>
    </row>
    <row r="1244">
      <c r="A1244">
        <f>'DATA DASH'!A1244</f>
        <v/>
      </c>
      <c r="B1244">
        <f>'DATA DASH'!B1244</f>
        <v/>
      </c>
      <c r="C1244">
        <f>'DATA DASH'!C1244</f>
        <v/>
      </c>
      <c r="D1244">
        <f>'DATA DASH'!D1244</f>
        <v/>
      </c>
      <c r="E1244">
        <f>'DATA DASH'!E1244</f>
        <v/>
      </c>
      <c r="F1244">
        <f>'DATA DASH'!F1244</f>
        <v/>
      </c>
      <c r="G1244">
        <f>'DATA DASH'!G1244</f>
        <v/>
      </c>
      <c r="H1244">
        <f>'DATA DASH'!H1244</f>
        <v/>
      </c>
      <c r="I1244">
        <f>'DATA DASH'!I1244</f>
        <v/>
      </c>
      <c r="J1244">
        <f>'DATA DASH'!J1244</f>
        <v/>
      </c>
      <c r="K1244">
        <f>'DATA DASH'!K1244</f>
        <v/>
      </c>
      <c r="L1244">
        <f>'DATA DASH'!L1244</f>
        <v/>
      </c>
      <c r="M1244">
        <f>'DATA DASH'!M1244</f>
        <v/>
      </c>
    </row>
    <row r="1245">
      <c r="A1245">
        <f>'DATA DASH'!A1245</f>
        <v/>
      </c>
      <c r="B1245">
        <f>'DATA DASH'!B1245</f>
        <v/>
      </c>
      <c r="C1245">
        <f>'DATA DASH'!C1245</f>
        <v/>
      </c>
      <c r="D1245">
        <f>'DATA DASH'!D1245</f>
        <v/>
      </c>
      <c r="E1245">
        <f>'DATA DASH'!E1245</f>
        <v/>
      </c>
      <c r="F1245">
        <f>'DATA DASH'!F1245</f>
        <v/>
      </c>
      <c r="G1245">
        <f>'DATA DASH'!G1245</f>
        <v/>
      </c>
      <c r="H1245">
        <f>'DATA DASH'!H1245</f>
        <v/>
      </c>
      <c r="I1245">
        <f>'DATA DASH'!I1245</f>
        <v/>
      </c>
      <c r="J1245">
        <f>'DATA DASH'!J1245</f>
        <v/>
      </c>
      <c r="K1245">
        <f>'DATA DASH'!K1245</f>
        <v/>
      </c>
      <c r="L1245">
        <f>'DATA DASH'!L1245</f>
        <v/>
      </c>
      <c r="M1245">
        <f>'DATA DASH'!M1245</f>
        <v/>
      </c>
    </row>
    <row r="1246">
      <c r="A1246">
        <f>'DATA DASH'!A1246</f>
        <v/>
      </c>
      <c r="B1246">
        <f>'DATA DASH'!B1246</f>
        <v/>
      </c>
      <c r="C1246">
        <f>'DATA DASH'!C1246</f>
        <v/>
      </c>
      <c r="D1246">
        <f>'DATA DASH'!D1246</f>
        <v/>
      </c>
      <c r="E1246">
        <f>'DATA DASH'!E1246</f>
        <v/>
      </c>
      <c r="F1246">
        <f>'DATA DASH'!F1246</f>
        <v/>
      </c>
      <c r="G1246">
        <f>'DATA DASH'!G1246</f>
        <v/>
      </c>
      <c r="H1246">
        <f>'DATA DASH'!H1246</f>
        <v/>
      </c>
      <c r="I1246">
        <f>'DATA DASH'!I1246</f>
        <v/>
      </c>
      <c r="J1246">
        <f>'DATA DASH'!J1246</f>
        <v/>
      </c>
      <c r="K1246">
        <f>'DATA DASH'!K1246</f>
        <v/>
      </c>
      <c r="L1246">
        <f>'DATA DASH'!L1246</f>
        <v/>
      </c>
      <c r="M1246">
        <f>'DATA DASH'!M1246</f>
        <v/>
      </c>
    </row>
    <row r="1247">
      <c r="A1247">
        <f>'DATA DASH'!A1247</f>
        <v/>
      </c>
      <c r="B1247">
        <f>'DATA DASH'!B1247</f>
        <v/>
      </c>
      <c r="C1247">
        <f>'DATA DASH'!C1247</f>
        <v/>
      </c>
      <c r="D1247">
        <f>'DATA DASH'!D1247</f>
        <v/>
      </c>
      <c r="E1247">
        <f>'DATA DASH'!E1247</f>
        <v/>
      </c>
      <c r="F1247">
        <f>'DATA DASH'!F1247</f>
        <v/>
      </c>
      <c r="G1247">
        <f>'DATA DASH'!G1247</f>
        <v/>
      </c>
      <c r="H1247">
        <f>'DATA DASH'!H1247</f>
        <v/>
      </c>
      <c r="I1247">
        <f>'DATA DASH'!I1247</f>
        <v/>
      </c>
      <c r="J1247">
        <f>'DATA DASH'!J1247</f>
        <v/>
      </c>
      <c r="K1247">
        <f>'DATA DASH'!K1247</f>
        <v/>
      </c>
      <c r="L1247">
        <f>'DATA DASH'!L1247</f>
        <v/>
      </c>
      <c r="M1247">
        <f>'DATA DASH'!M1247</f>
        <v/>
      </c>
    </row>
    <row r="1248">
      <c r="A1248">
        <f>'DATA DASH'!A1248</f>
        <v/>
      </c>
      <c r="B1248">
        <f>'DATA DASH'!B1248</f>
        <v/>
      </c>
      <c r="C1248">
        <f>'DATA DASH'!C1248</f>
        <v/>
      </c>
      <c r="D1248">
        <f>'DATA DASH'!D1248</f>
        <v/>
      </c>
      <c r="E1248">
        <f>'DATA DASH'!E1248</f>
        <v/>
      </c>
      <c r="F1248">
        <f>'DATA DASH'!F1248</f>
        <v/>
      </c>
      <c r="G1248">
        <f>'DATA DASH'!G1248</f>
        <v/>
      </c>
      <c r="H1248">
        <f>'DATA DASH'!H1248</f>
        <v/>
      </c>
      <c r="I1248">
        <f>'DATA DASH'!I1248</f>
        <v/>
      </c>
      <c r="J1248">
        <f>'DATA DASH'!J1248</f>
        <v/>
      </c>
      <c r="K1248">
        <f>'DATA DASH'!K1248</f>
        <v/>
      </c>
      <c r="L1248">
        <f>'DATA DASH'!L1248</f>
        <v/>
      </c>
      <c r="M1248">
        <f>'DATA DASH'!M1248</f>
        <v/>
      </c>
    </row>
    <row r="1249">
      <c r="A1249">
        <f>'DATA DASH'!A1249</f>
        <v/>
      </c>
      <c r="B1249">
        <f>'DATA DASH'!B1249</f>
        <v/>
      </c>
      <c r="C1249">
        <f>'DATA DASH'!C1249</f>
        <v/>
      </c>
      <c r="D1249">
        <f>'DATA DASH'!D1249</f>
        <v/>
      </c>
      <c r="E1249">
        <f>'DATA DASH'!E1249</f>
        <v/>
      </c>
      <c r="F1249">
        <f>'DATA DASH'!F1249</f>
        <v/>
      </c>
      <c r="G1249">
        <f>'DATA DASH'!G1249</f>
        <v/>
      </c>
      <c r="H1249">
        <f>'DATA DASH'!H1249</f>
        <v/>
      </c>
      <c r="I1249">
        <f>'DATA DASH'!I1249</f>
        <v/>
      </c>
      <c r="J1249">
        <f>'DATA DASH'!J1249</f>
        <v/>
      </c>
      <c r="K1249">
        <f>'DATA DASH'!K1249</f>
        <v/>
      </c>
      <c r="L1249">
        <f>'DATA DASH'!L1249</f>
        <v/>
      </c>
      <c r="M1249">
        <f>'DATA DASH'!M1249</f>
        <v/>
      </c>
    </row>
    <row r="1250">
      <c r="A1250">
        <f>'DATA DASH'!A1250</f>
        <v/>
      </c>
      <c r="B1250">
        <f>'DATA DASH'!B1250</f>
        <v/>
      </c>
      <c r="C1250">
        <f>'DATA DASH'!C1250</f>
        <v/>
      </c>
      <c r="D1250">
        <f>'DATA DASH'!D1250</f>
        <v/>
      </c>
      <c r="E1250">
        <f>'DATA DASH'!E1250</f>
        <v/>
      </c>
      <c r="F1250">
        <f>'DATA DASH'!F1250</f>
        <v/>
      </c>
      <c r="G1250">
        <f>'DATA DASH'!G1250</f>
        <v/>
      </c>
      <c r="H1250">
        <f>'DATA DASH'!H1250</f>
        <v/>
      </c>
      <c r="I1250">
        <f>'DATA DASH'!I1250</f>
        <v/>
      </c>
      <c r="J1250">
        <f>'DATA DASH'!J1250</f>
        <v/>
      </c>
      <c r="K1250">
        <f>'DATA DASH'!K1250</f>
        <v/>
      </c>
      <c r="L1250">
        <f>'DATA DASH'!L1250</f>
        <v/>
      </c>
      <c r="M1250">
        <f>'DATA DASH'!M1250</f>
        <v/>
      </c>
    </row>
    <row r="1251">
      <c r="A1251">
        <f>'DATA DASH'!A1251</f>
        <v/>
      </c>
      <c r="B1251">
        <f>'DATA DASH'!B1251</f>
        <v/>
      </c>
      <c r="C1251">
        <f>'DATA DASH'!C1251</f>
        <v/>
      </c>
      <c r="D1251">
        <f>'DATA DASH'!D1251</f>
        <v/>
      </c>
      <c r="E1251">
        <f>'DATA DASH'!E1251</f>
        <v/>
      </c>
      <c r="F1251">
        <f>'DATA DASH'!F1251</f>
        <v/>
      </c>
      <c r="G1251">
        <f>'DATA DASH'!G1251</f>
        <v/>
      </c>
      <c r="H1251">
        <f>'DATA DASH'!H1251</f>
        <v/>
      </c>
      <c r="I1251">
        <f>'DATA DASH'!I1251</f>
        <v/>
      </c>
      <c r="J1251">
        <f>'DATA DASH'!J1251</f>
        <v/>
      </c>
      <c r="K1251">
        <f>'DATA DASH'!K1251</f>
        <v/>
      </c>
      <c r="L1251">
        <f>'DATA DASH'!L1251</f>
        <v/>
      </c>
      <c r="M1251">
        <f>'DATA DASH'!M1251</f>
        <v/>
      </c>
    </row>
    <row r="1252">
      <c r="A1252">
        <f>'DATA DASH'!A1252</f>
        <v/>
      </c>
      <c r="B1252">
        <f>'DATA DASH'!B1252</f>
        <v/>
      </c>
      <c r="C1252">
        <f>'DATA DASH'!C1252</f>
        <v/>
      </c>
      <c r="D1252">
        <f>'DATA DASH'!D1252</f>
        <v/>
      </c>
      <c r="E1252">
        <f>'DATA DASH'!E1252</f>
        <v/>
      </c>
      <c r="F1252">
        <f>'DATA DASH'!F1252</f>
        <v/>
      </c>
      <c r="G1252">
        <f>'DATA DASH'!G1252</f>
        <v/>
      </c>
      <c r="H1252">
        <f>'DATA DASH'!H1252</f>
        <v/>
      </c>
      <c r="I1252">
        <f>'DATA DASH'!I1252</f>
        <v/>
      </c>
      <c r="J1252">
        <f>'DATA DASH'!J1252</f>
        <v/>
      </c>
      <c r="K1252">
        <f>'DATA DASH'!K1252</f>
        <v/>
      </c>
      <c r="L1252">
        <f>'DATA DASH'!L1252</f>
        <v/>
      </c>
      <c r="M1252">
        <f>'DATA DASH'!M1252</f>
        <v/>
      </c>
    </row>
    <row r="1253">
      <c r="A1253">
        <f>'DATA DASH'!A1253</f>
        <v/>
      </c>
      <c r="B1253">
        <f>'DATA DASH'!B1253</f>
        <v/>
      </c>
      <c r="C1253">
        <f>'DATA DASH'!C1253</f>
        <v/>
      </c>
      <c r="D1253">
        <f>'DATA DASH'!D1253</f>
        <v/>
      </c>
      <c r="E1253">
        <f>'DATA DASH'!E1253</f>
        <v/>
      </c>
      <c r="F1253">
        <f>'DATA DASH'!F1253</f>
        <v/>
      </c>
      <c r="G1253">
        <f>'DATA DASH'!G1253</f>
        <v/>
      </c>
      <c r="H1253">
        <f>'DATA DASH'!H1253</f>
        <v/>
      </c>
      <c r="I1253">
        <f>'DATA DASH'!I1253</f>
        <v/>
      </c>
      <c r="J1253">
        <f>'DATA DASH'!J1253</f>
        <v/>
      </c>
      <c r="K1253">
        <f>'DATA DASH'!K1253</f>
        <v/>
      </c>
      <c r="L1253">
        <f>'DATA DASH'!L1253</f>
        <v/>
      </c>
      <c r="M1253">
        <f>'DATA DASH'!M1253</f>
        <v/>
      </c>
    </row>
    <row r="1254">
      <c r="A1254">
        <f>'DATA DASH'!A1254</f>
        <v/>
      </c>
      <c r="B1254">
        <f>'DATA DASH'!B1254</f>
        <v/>
      </c>
      <c r="C1254">
        <f>'DATA DASH'!C1254</f>
        <v/>
      </c>
      <c r="D1254">
        <f>'DATA DASH'!D1254</f>
        <v/>
      </c>
      <c r="E1254">
        <f>'DATA DASH'!E1254</f>
        <v/>
      </c>
      <c r="F1254">
        <f>'DATA DASH'!F1254</f>
        <v/>
      </c>
      <c r="G1254">
        <f>'DATA DASH'!G1254</f>
        <v/>
      </c>
      <c r="H1254">
        <f>'DATA DASH'!H1254</f>
        <v/>
      </c>
      <c r="I1254">
        <f>'DATA DASH'!I1254</f>
        <v/>
      </c>
      <c r="J1254">
        <f>'DATA DASH'!J1254</f>
        <v/>
      </c>
      <c r="K1254">
        <f>'DATA DASH'!K1254</f>
        <v/>
      </c>
      <c r="L1254">
        <f>'DATA DASH'!L1254</f>
        <v/>
      </c>
      <c r="M1254">
        <f>'DATA DASH'!M1254</f>
        <v/>
      </c>
    </row>
    <row r="1255">
      <c r="A1255">
        <f>'DATA DASH'!A1255</f>
        <v/>
      </c>
      <c r="B1255">
        <f>'DATA DASH'!B1255</f>
        <v/>
      </c>
      <c r="C1255">
        <f>'DATA DASH'!C1255</f>
        <v/>
      </c>
      <c r="D1255">
        <f>'DATA DASH'!D1255</f>
        <v/>
      </c>
      <c r="E1255">
        <f>'DATA DASH'!E1255</f>
        <v/>
      </c>
      <c r="F1255">
        <f>'DATA DASH'!F1255</f>
        <v/>
      </c>
      <c r="G1255">
        <f>'DATA DASH'!G1255</f>
        <v/>
      </c>
      <c r="H1255">
        <f>'DATA DASH'!H1255</f>
        <v/>
      </c>
      <c r="I1255">
        <f>'DATA DASH'!I1255</f>
        <v/>
      </c>
      <c r="J1255">
        <f>'DATA DASH'!J1255</f>
        <v/>
      </c>
      <c r="K1255">
        <f>'DATA DASH'!K1255</f>
        <v/>
      </c>
      <c r="L1255">
        <f>'DATA DASH'!L1255</f>
        <v/>
      </c>
      <c r="M1255">
        <f>'DATA DASH'!M1255</f>
        <v/>
      </c>
    </row>
    <row r="1256">
      <c r="A1256">
        <f>'DATA DASH'!A1256</f>
        <v/>
      </c>
      <c r="B1256">
        <f>'DATA DASH'!B1256</f>
        <v/>
      </c>
      <c r="C1256">
        <f>'DATA DASH'!C1256</f>
        <v/>
      </c>
      <c r="D1256">
        <f>'DATA DASH'!D1256</f>
        <v/>
      </c>
      <c r="E1256">
        <f>'DATA DASH'!E1256</f>
        <v/>
      </c>
      <c r="F1256">
        <f>'DATA DASH'!F1256</f>
        <v/>
      </c>
      <c r="G1256">
        <f>'DATA DASH'!G1256</f>
        <v/>
      </c>
      <c r="H1256">
        <f>'DATA DASH'!H1256</f>
        <v/>
      </c>
      <c r="I1256">
        <f>'DATA DASH'!I1256</f>
        <v/>
      </c>
      <c r="J1256">
        <f>'DATA DASH'!J1256</f>
        <v/>
      </c>
      <c r="K1256">
        <f>'DATA DASH'!K1256</f>
        <v/>
      </c>
      <c r="L1256">
        <f>'DATA DASH'!L1256</f>
        <v/>
      </c>
      <c r="M1256">
        <f>'DATA DASH'!M1256</f>
        <v/>
      </c>
    </row>
    <row r="1257">
      <c r="A1257">
        <f>'DATA DASH'!A1257</f>
        <v/>
      </c>
      <c r="B1257">
        <f>'DATA DASH'!B1257</f>
        <v/>
      </c>
      <c r="C1257">
        <f>'DATA DASH'!C1257</f>
        <v/>
      </c>
      <c r="D1257">
        <f>'DATA DASH'!D1257</f>
        <v/>
      </c>
      <c r="E1257">
        <f>'DATA DASH'!E1257</f>
        <v/>
      </c>
      <c r="F1257">
        <f>'DATA DASH'!F1257</f>
        <v/>
      </c>
      <c r="G1257">
        <f>'DATA DASH'!G1257</f>
        <v/>
      </c>
      <c r="H1257">
        <f>'DATA DASH'!H1257</f>
        <v/>
      </c>
      <c r="I1257">
        <f>'DATA DASH'!I1257</f>
        <v/>
      </c>
      <c r="J1257">
        <f>'DATA DASH'!J1257</f>
        <v/>
      </c>
      <c r="K1257">
        <f>'DATA DASH'!K1257</f>
        <v/>
      </c>
      <c r="L1257">
        <f>'DATA DASH'!L1257</f>
        <v/>
      </c>
      <c r="M1257">
        <f>'DATA DASH'!M1257</f>
        <v/>
      </c>
    </row>
    <row r="1258">
      <c r="A1258">
        <f>'DATA DASH'!A1258</f>
        <v/>
      </c>
      <c r="B1258">
        <f>'DATA DASH'!B1258</f>
        <v/>
      </c>
      <c r="C1258">
        <f>'DATA DASH'!C1258</f>
        <v/>
      </c>
      <c r="D1258">
        <f>'DATA DASH'!D1258</f>
        <v/>
      </c>
      <c r="E1258">
        <f>'DATA DASH'!E1258</f>
        <v/>
      </c>
      <c r="F1258">
        <f>'DATA DASH'!F1258</f>
        <v/>
      </c>
      <c r="G1258">
        <f>'DATA DASH'!G1258</f>
        <v/>
      </c>
      <c r="H1258">
        <f>'DATA DASH'!H1258</f>
        <v/>
      </c>
      <c r="I1258">
        <f>'DATA DASH'!I1258</f>
        <v/>
      </c>
      <c r="J1258">
        <f>'DATA DASH'!J1258</f>
        <v/>
      </c>
      <c r="K1258">
        <f>'DATA DASH'!K1258</f>
        <v/>
      </c>
      <c r="L1258">
        <f>'DATA DASH'!L1258</f>
        <v/>
      </c>
      <c r="M1258">
        <f>'DATA DASH'!M1258</f>
        <v/>
      </c>
    </row>
    <row r="1259">
      <c r="A1259">
        <f>'DATA DASH'!A1259</f>
        <v/>
      </c>
      <c r="B1259">
        <f>'DATA DASH'!B1259</f>
        <v/>
      </c>
      <c r="C1259">
        <f>'DATA DASH'!C1259</f>
        <v/>
      </c>
      <c r="D1259">
        <f>'DATA DASH'!D1259</f>
        <v/>
      </c>
      <c r="E1259">
        <f>'DATA DASH'!E1259</f>
        <v/>
      </c>
      <c r="F1259">
        <f>'DATA DASH'!F1259</f>
        <v/>
      </c>
      <c r="G1259">
        <f>'DATA DASH'!G1259</f>
        <v/>
      </c>
      <c r="H1259">
        <f>'DATA DASH'!H1259</f>
        <v/>
      </c>
      <c r="I1259">
        <f>'DATA DASH'!I1259</f>
        <v/>
      </c>
      <c r="J1259">
        <f>'DATA DASH'!J1259</f>
        <v/>
      </c>
      <c r="K1259">
        <f>'DATA DASH'!K1259</f>
        <v/>
      </c>
      <c r="L1259">
        <f>'DATA DASH'!L1259</f>
        <v/>
      </c>
      <c r="M1259">
        <f>'DATA DASH'!M1259</f>
        <v/>
      </c>
    </row>
    <row r="1260">
      <c r="A1260">
        <f>'DATA DASH'!A1260</f>
        <v/>
      </c>
      <c r="B1260">
        <f>'DATA DASH'!B1260</f>
        <v/>
      </c>
      <c r="C1260">
        <f>'DATA DASH'!C1260</f>
        <v/>
      </c>
      <c r="D1260">
        <f>'DATA DASH'!D1260</f>
        <v/>
      </c>
      <c r="E1260">
        <f>'DATA DASH'!E1260</f>
        <v/>
      </c>
      <c r="F1260">
        <f>'DATA DASH'!F1260</f>
        <v/>
      </c>
      <c r="G1260">
        <f>'DATA DASH'!G1260</f>
        <v/>
      </c>
      <c r="H1260">
        <f>'DATA DASH'!H1260</f>
        <v/>
      </c>
      <c r="I1260">
        <f>'DATA DASH'!I1260</f>
        <v/>
      </c>
      <c r="J1260">
        <f>'DATA DASH'!J1260</f>
        <v/>
      </c>
      <c r="K1260">
        <f>'DATA DASH'!K1260</f>
        <v/>
      </c>
      <c r="L1260">
        <f>'DATA DASH'!L1260</f>
        <v/>
      </c>
      <c r="M1260">
        <f>'DATA DASH'!M1260</f>
        <v/>
      </c>
    </row>
    <row r="1261">
      <c r="A1261">
        <f>'DATA DASH'!A1261</f>
        <v/>
      </c>
      <c r="B1261">
        <f>'DATA DASH'!B1261</f>
        <v/>
      </c>
      <c r="C1261">
        <f>'DATA DASH'!C1261</f>
        <v/>
      </c>
      <c r="D1261">
        <f>'DATA DASH'!D1261</f>
        <v/>
      </c>
      <c r="E1261">
        <f>'DATA DASH'!E1261</f>
        <v/>
      </c>
      <c r="F1261">
        <f>'DATA DASH'!F1261</f>
        <v/>
      </c>
      <c r="G1261">
        <f>'DATA DASH'!G1261</f>
        <v/>
      </c>
      <c r="H1261">
        <f>'DATA DASH'!H1261</f>
        <v/>
      </c>
      <c r="I1261">
        <f>'DATA DASH'!I1261</f>
        <v/>
      </c>
      <c r="J1261">
        <f>'DATA DASH'!J1261</f>
        <v/>
      </c>
      <c r="K1261">
        <f>'DATA DASH'!K1261</f>
        <v/>
      </c>
      <c r="L1261">
        <f>'DATA DASH'!L1261</f>
        <v/>
      </c>
      <c r="M1261">
        <f>'DATA DASH'!M1261</f>
        <v/>
      </c>
    </row>
    <row r="1262">
      <c r="A1262">
        <f>'DATA DASH'!A1262</f>
        <v/>
      </c>
      <c r="B1262">
        <f>'DATA DASH'!B1262</f>
        <v/>
      </c>
      <c r="C1262">
        <f>'DATA DASH'!C1262</f>
        <v/>
      </c>
      <c r="D1262">
        <f>'DATA DASH'!D1262</f>
        <v/>
      </c>
      <c r="E1262">
        <f>'DATA DASH'!E1262</f>
        <v/>
      </c>
      <c r="F1262">
        <f>'DATA DASH'!F1262</f>
        <v/>
      </c>
      <c r="G1262">
        <f>'DATA DASH'!G1262</f>
        <v/>
      </c>
      <c r="H1262">
        <f>'DATA DASH'!H1262</f>
        <v/>
      </c>
      <c r="I1262">
        <f>'DATA DASH'!I1262</f>
        <v/>
      </c>
      <c r="J1262">
        <f>'DATA DASH'!J1262</f>
        <v/>
      </c>
      <c r="K1262">
        <f>'DATA DASH'!K1262</f>
        <v/>
      </c>
      <c r="L1262">
        <f>'DATA DASH'!L1262</f>
        <v/>
      </c>
      <c r="M1262">
        <f>'DATA DASH'!M1262</f>
        <v/>
      </c>
    </row>
    <row r="1263">
      <c r="A1263">
        <f>'DATA DASH'!A1263</f>
        <v/>
      </c>
      <c r="B1263">
        <f>'DATA DASH'!B1263</f>
        <v/>
      </c>
      <c r="C1263">
        <f>'DATA DASH'!C1263</f>
        <v/>
      </c>
      <c r="D1263">
        <f>'DATA DASH'!D1263</f>
        <v/>
      </c>
      <c r="E1263">
        <f>'DATA DASH'!E1263</f>
        <v/>
      </c>
      <c r="F1263">
        <f>'DATA DASH'!F1263</f>
        <v/>
      </c>
      <c r="G1263">
        <f>'DATA DASH'!G1263</f>
        <v/>
      </c>
      <c r="H1263">
        <f>'DATA DASH'!H1263</f>
        <v/>
      </c>
      <c r="I1263">
        <f>'DATA DASH'!I1263</f>
        <v/>
      </c>
      <c r="J1263">
        <f>'DATA DASH'!J1263</f>
        <v/>
      </c>
      <c r="K1263">
        <f>'DATA DASH'!K1263</f>
        <v/>
      </c>
      <c r="L1263">
        <f>'DATA DASH'!L1263</f>
        <v/>
      </c>
      <c r="M1263">
        <f>'DATA DASH'!M1263</f>
        <v/>
      </c>
    </row>
    <row r="1264">
      <c r="A1264">
        <f>'DATA DASH'!A1264</f>
        <v/>
      </c>
      <c r="B1264">
        <f>'DATA DASH'!B1264</f>
        <v/>
      </c>
      <c r="C1264">
        <f>'DATA DASH'!C1264</f>
        <v/>
      </c>
      <c r="D1264">
        <f>'DATA DASH'!D1264</f>
        <v/>
      </c>
      <c r="E1264">
        <f>'DATA DASH'!E1264</f>
        <v/>
      </c>
      <c r="F1264">
        <f>'DATA DASH'!F1264</f>
        <v/>
      </c>
      <c r="G1264">
        <f>'DATA DASH'!G1264</f>
        <v/>
      </c>
      <c r="H1264">
        <f>'DATA DASH'!H1264</f>
        <v/>
      </c>
      <c r="I1264">
        <f>'DATA DASH'!I1264</f>
        <v/>
      </c>
      <c r="J1264">
        <f>'DATA DASH'!J1264</f>
        <v/>
      </c>
      <c r="K1264">
        <f>'DATA DASH'!K1264</f>
        <v/>
      </c>
      <c r="L1264">
        <f>'DATA DASH'!L1264</f>
        <v/>
      </c>
      <c r="M1264">
        <f>'DATA DASH'!M1264</f>
        <v/>
      </c>
    </row>
    <row r="1265">
      <c r="A1265">
        <f>'DATA DASH'!A1265</f>
        <v/>
      </c>
      <c r="B1265">
        <f>'DATA DASH'!B1265</f>
        <v/>
      </c>
      <c r="C1265">
        <f>'DATA DASH'!C1265</f>
        <v/>
      </c>
      <c r="D1265">
        <f>'DATA DASH'!D1265</f>
        <v/>
      </c>
      <c r="E1265">
        <f>'DATA DASH'!E1265</f>
        <v/>
      </c>
      <c r="F1265">
        <f>'DATA DASH'!F1265</f>
        <v/>
      </c>
      <c r="G1265">
        <f>'DATA DASH'!G1265</f>
        <v/>
      </c>
      <c r="H1265">
        <f>'DATA DASH'!H1265</f>
        <v/>
      </c>
      <c r="I1265">
        <f>'DATA DASH'!I1265</f>
        <v/>
      </c>
      <c r="J1265">
        <f>'DATA DASH'!J1265</f>
        <v/>
      </c>
      <c r="K1265">
        <f>'DATA DASH'!K1265</f>
        <v/>
      </c>
      <c r="L1265">
        <f>'DATA DASH'!L1265</f>
        <v/>
      </c>
      <c r="M1265">
        <f>'DATA DASH'!M1265</f>
        <v/>
      </c>
    </row>
    <row r="1266">
      <c r="A1266">
        <f>'DATA DASH'!A1266</f>
        <v/>
      </c>
      <c r="B1266">
        <f>'DATA DASH'!B1266</f>
        <v/>
      </c>
      <c r="C1266">
        <f>'DATA DASH'!C1266</f>
        <v/>
      </c>
      <c r="D1266">
        <f>'DATA DASH'!D1266</f>
        <v/>
      </c>
      <c r="E1266">
        <f>'DATA DASH'!E1266</f>
        <v/>
      </c>
      <c r="F1266">
        <f>'DATA DASH'!F1266</f>
        <v/>
      </c>
      <c r="G1266">
        <f>'DATA DASH'!G1266</f>
        <v/>
      </c>
      <c r="H1266">
        <f>'DATA DASH'!H1266</f>
        <v/>
      </c>
      <c r="I1266">
        <f>'DATA DASH'!I1266</f>
        <v/>
      </c>
      <c r="J1266">
        <f>'DATA DASH'!J1266</f>
        <v/>
      </c>
      <c r="K1266">
        <f>'DATA DASH'!K1266</f>
        <v/>
      </c>
      <c r="L1266">
        <f>'DATA DASH'!L1266</f>
        <v/>
      </c>
      <c r="M1266">
        <f>'DATA DASH'!M1266</f>
        <v/>
      </c>
    </row>
    <row r="1267">
      <c r="A1267">
        <f>'DATA DASH'!A1267</f>
        <v/>
      </c>
      <c r="B1267">
        <f>'DATA DASH'!B1267</f>
        <v/>
      </c>
      <c r="C1267">
        <f>'DATA DASH'!C1267</f>
        <v/>
      </c>
      <c r="D1267">
        <f>'DATA DASH'!D1267</f>
        <v/>
      </c>
      <c r="E1267">
        <f>'DATA DASH'!E1267</f>
        <v/>
      </c>
      <c r="F1267">
        <f>'DATA DASH'!F1267</f>
        <v/>
      </c>
      <c r="G1267">
        <f>'DATA DASH'!G1267</f>
        <v/>
      </c>
      <c r="H1267">
        <f>'DATA DASH'!H1267</f>
        <v/>
      </c>
      <c r="I1267">
        <f>'DATA DASH'!I1267</f>
        <v/>
      </c>
      <c r="J1267">
        <f>'DATA DASH'!J1267</f>
        <v/>
      </c>
      <c r="K1267">
        <f>'DATA DASH'!K1267</f>
        <v/>
      </c>
      <c r="L1267">
        <f>'DATA DASH'!L1267</f>
        <v/>
      </c>
      <c r="M1267">
        <f>'DATA DASH'!M1267</f>
        <v/>
      </c>
    </row>
    <row r="1268">
      <c r="A1268">
        <f>'DATA DASH'!A1268</f>
        <v/>
      </c>
      <c r="B1268">
        <f>'DATA DASH'!B1268</f>
        <v/>
      </c>
      <c r="C1268">
        <f>'DATA DASH'!C1268</f>
        <v/>
      </c>
      <c r="D1268">
        <f>'DATA DASH'!D1268</f>
        <v/>
      </c>
      <c r="E1268">
        <f>'DATA DASH'!E1268</f>
        <v/>
      </c>
      <c r="F1268">
        <f>'DATA DASH'!F1268</f>
        <v/>
      </c>
      <c r="G1268">
        <f>'DATA DASH'!G1268</f>
        <v/>
      </c>
      <c r="H1268">
        <f>'DATA DASH'!H1268</f>
        <v/>
      </c>
      <c r="I1268">
        <f>'DATA DASH'!I1268</f>
        <v/>
      </c>
      <c r="J1268">
        <f>'DATA DASH'!J1268</f>
        <v/>
      </c>
      <c r="K1268">
        <f>'DATA DASH'!K1268</f>
        <v/>
      </c>
      <c r="L1268">
        <f>'DATA DASH'!L1268</f>
        <v/>
      </c>
      <c r="M1268">
        <f>'DATA DASH'!M1268</f>
        <v/>
      </c>
    </row>
    <row r="1269">
      <c r="A1269">
        <f>'DATA DASH'!A1269</f>
        <v/>
      </c>
      <c r="B1269">
        <f>'DATA DASH'!B1269</f>
        <v/>
      </c>
      <c r="C1269">
        <f>'DATA DASH'!C1269</f>
        <v/>
      </c>
      <c r="D1269">
        <f>'DATA DASH'!D1269</f>
        <v/>
      </c>
      <c r="E1269">
        <f>'DATA DASH'!E1269</f>
        <v/>
      </c>
      <c r="F1269">
        <f>'DATA DASH'!F1269</f>
        <v/>
      </c>
      <c r="G1269">
        <f>'DATA DASH'!G1269</f>
        <v/>
      </c>
      <c r="H1269">
        <f>'DATA DASH'!H1269</f>
        <v/>
      </c>
      <c r="I1269">
        <f>'DATA DASH'!I1269</f>
        <v/>
      </c>
      <c r="J1269">
        <f>'DATA DASH'!J1269</f>
        <v/>
      </c>
      <c r="K1269">
        <f>'DATA DASH'!K1269</f>
        <v/>
      </c>
      <c r="L1269">
        <f>'DATA DASH'!L1269</f>
        <v/>
      </c>
      <c r="M1269">
        <f>'DATA DASH'!M1269</f>
        <v/>
      </c>
    </row>
    <row r="1270">
      <c r="A1270">
        <f>'DATA DASH'!A1270</f>
        <v/>
      </c>
      <c r="B1270">
        <f>'DATA DASH'!B1270</f>
        <v/>
      </c>
      <c r="C1270">
        <f>'DATA DASH'!C1270</f>
        <v/>
      </c>
      <c r="D1270">
        <f>'DATA DASH'!D1270</f>
        <v/>
      </c>
      <c r="E1270">
        <f>'DATA DASH'!E1270</f>
        <v/>
      </c>
      <c r="F1270">
        <f>'DATA DASH'!F1270</f>
        <v/>
      </c>
      <c r="G1270">
        <f>'DATA DASH'!G1270</f>
        <v/>
      </c>
      <c r="H1270">
        <f>'DATA DASH'!H1270</f>
        <v/>
      </c>
      <c r="I1270">
        <f>'DATA DASH'!I1270</f>
        <v/>
      </c>
      <c r="J1270">
        <f>'DATA DASH'!J1270</f>
        <v/>
      </c>
      <c r="K1270">
        <f>'DATA DASH'!K1270</f>
        <v/>
      </c>
      <c r="L1270">
        <f>'DATA DASH'!L1270</f>
        <v/>
      </c>
      <c r="M1270">
        <f>'DATA DASH'!M1270</f>
        <v/>
      </c>
    </row>
    <row r="1271">
      <c r="A1271">
        <f>'DATA DASH'!A1271</f>
        <v/>
      </c>
      <c r="B1271">
        <f>'DATA DASH'!B1271</f>
        <v/>
      </c>
      <c r="C1271">
        <f>'DATA DASH'!C1271</f>
        <v/>
      </c>
      <c r="D1271">
        <f>'DATA DASH'!D1271</f>
        <v/>
      </c>
      <c r="E1271">
        <f>'DATA DASH'!E1271</f>
        <v/>
      </c>
      <c r="F1271">
        <f>'DATA DASH'!F1271</f>
        <v/>
      </c>
      <c r="G1271">
        <f>'DATA DASH'!G1271</f>
        <v/>
      </c>
      <c r="H1271">
        <f>'DATA DASH'!H1271</f>
        <v/>
      </c>
      <c r="I1271">
        <f>'DATA DASH'!I1271</f>
        <v/>
      </c>
      <c r="J1271">
        <f>'DATA DASH'!J1271</f>
        <v/>
      </c>
      <c r="K1271">
        <f>'DATA DASH'!K1271</f>
        <v/>
      </c>
      <c r="L1271">
        <f>'DATA DASH'!L1271</f>
        <v/>
      </c>
      <c r="M1271">
        <f>'DATA DASH'!M1271</f>
        <v/>
      </c>
    </row>
    <row r="1272">
      <c r="A1272">
        <f>'DATA DASH'!A1272</f>
        <v/>
      </c>
      <c r="B1272">
        <f>'DATA DASH'!B1272</f>
        <v/>
      </c>
      <c r="C1272">
        <f>'DATA DASH'!C1272</f>
        <v/>
      </c>
      <c r="D1272">
        <f>'DATA DASH'!D1272</f>
        <v/>
      </c>
      <c r="E1272">
        <f>'DATA DASH'!E1272</f>
        <v/>
      </c>
      <c r="F1272">
        <f>'DATA DASH'!F1272</f>
        <v/>
      </c>
      <c r="G1272">
        <f>'DATA DASH'!G1272</f>
        <v/>
      </c>
      <c r="H1272">
        <f>'DATA DASH'!H1272</f>
        <v/>
      </c>
      <c r="I1272">
        <f>'DATA DASH'!I1272</f>
        <v/>
      </c>
      <c r="J1272">
        <f>'DATA DASH'!J1272</f>
        <v/>
      </c>
      <c r="K1272">
        <f>'DATA DASH'!K1272</f>
        <v/>
      </c>
      <c r="L1272">
        <f>'DATA DASH'!L1272</f>
        <v/>
      </c>
      <c r="M1272">
        <f>'DATA DASH'!M1272</f>
        <v/>
      </c>
    </row>
    <row r="1273">
      <c r="A1273">
        <f>'DATA DASH'!A1273</f>
        <v/>
      </c>
      <c r="B1273">
        <f>'DATA DASH'!B1273</f>
        <v/>
      </c>
      <c r="C1273">
        <f>'DATA DASH'!C1273</f>
        <v/>
      </c>
      <c r="D1273">
        <f>'DATA DASH'!D1273</f>
        <v/>
      </c>
      <c r="E1273">
        <f>'DATA DASH'!E1273</f>
        <v/>
      </c>
      <c r="F1273">
        <f>'DATA DASH'!F1273</f>
        <v/>
      </c>
      <c r="G1273">
        <f>'DATA DASH'!G1273</f>
        <v/>
      </c>
      <c r="H1273">
        <f>'DATA DASH'!H1273</f>
        <v/>
      </c>
      <c r="I1273">
        <f>'DATA DASH'!I1273</f>
        <v/>
      </c>
      <c r="J1273">
        <f>'DATA DASH'!J1273</f>
        <v/>
      </c>
      <c r="K1273">
        <f>'DATA DASH'!K1273</f>
        <v/>
      </c>
      <c r="L1273">
        <f>'DATA DASH'!L1273</f>
        <v/>
      </c>
      <c r="M1273">
        <f>'DATA DASH'!M1273</f>
        <v/>
      </c>
    </row>
    <row r="1274">
      <c r="A1274">
        <f>'DATA DASH'!A1274</f>
        <v/>
      </c>
      <c r="B1274">
        <f>'DATA DASH'!B1274</f>
        <v/>
      </c>
      <c r="C1274">
        <f>'DATA DASH'!C1274</f>
        <v/>
      </c>
      <c r="D1274">
        <f>'DATA DASH'!D1274</f>
        <v/>
      </c>
      <c r="E1274">
        <f>'DATA DASH'!E1274</f>
        <v/>
      </c>
      <c r="F1274">
        <f>'DATA DASH'!F1274</f>
        <v/>
      </c>
      <c r="G1274">
        <f>'DATA DASH'!G1274</f>
        <v/>
      </c>
      <c r="H1274">
        <f>'DATA DASH'!H1274</f>
        <v/>
      </c>
      <c r="I1274">
        <f>'DATA DASH'!I1274</f>
        <v/>
      </c>
      <c r="J1274">
        <f>'DATA DASH'!J1274</f>
        <v/>
      </c>
      <c r="K1274">
        <f>'DATA DASH'!K1274</f>
        <v/>
      </c>
      <c r="L1274">
        <f>'DATA DASH'!L1274</f>
        <v/>
      </c>
      <c r="M1274">
        <f>'DATA DASH'!M1274</f>
        <v/>
      </c>
    </row>
    <row r="1275">
      <c r="A1275">
        <f>'DATA DASH'!A1275</f>
        <v/>
      </c>
      <c r="B1275">
        <f>'DATA DASH'!B1275</f>
        <v/>
      </c>
      <c r="C1275">
        <f>'DATA DASH'!C1275</f>
        <v/>
      </c>
      <c r="D1275">
        <f>'DATA DASH'!D1275</f>
        <v/>
      </c>
      <c r="E1275">
        <f>'DATA DASH'!E1275</f>
        <v/>
      </c>
      <c r="F1275">
        <f>'DATA DASH'!F1275</f>
        <v/>
      </c>
      <c r="G1275">
        <f>'DATA DASH'!G1275</f>
        <v/>
      </c>
      <c r="H1275">
        <f>'DATA DASH'!H1275</f>
        <v/>
      </c>
      <c r="I1275">
        <f>'DATA DASH'!I1275</f>
        <v/>
      </c>
      <c r="J1275">
        <f>'DATA DASH'!J1275</f>
        <v/>
      </c>
      <c r="K1275">
        <f>'DATA DASH'!K1275</f>
        <v/>
      </c>
      <c r="L1275">
        <f>'DATA DASH'!L1275</f>
        <v/>
      </c>
      <c r="M1275">
        <f>'DATA DASH'!M1275</f>
        <v/>
      </c>
    </row>
    <row r="1276">
      <c r="A1276">
        <f>'DATA DASH'!A1276</f>
        <v/>
      </c>
      <c r="B1276">
        <f>'DATA DASH'!B1276</f>
        <v/>
      </c>
      <c r="C1276">
        <f>'DATA DASH'!C1276</f>
        <v/>
      </c>
      <c r="D1276">
        <f>'DATA DASH'!D1276</f>
        <v/>
      </c>
      <c r="E1276">
        <f>'DATA DASH'!E1276</f>
        <v/>
      </c>
      <c r="F1276">
        <f>'DATA DASH'!F1276</f>
        <v/>
      </c>
      <c r="G1276">
        <f>'DATA DASH'!G1276</f>
        <v/>
      </c>
      <c r="H1276">
        <f>'DATA DASH'!H1276</f>
        <v/>
      </c>
      <c r="I1276">
        <f>'DATA DASH'!I1276</f>
        <v/>
      </c>
      <c r="J1276">
        <f>'DATA DASH'!J1276</f>
        <v/>
      </c>
      <c r="K1276">
        <f>'DATA DASH'!K1276</f>
        <v/>
      </c>
      <c r="L1276">
        <f>'DATA DASH'!L1276</f>
        <v/>
      </c>
      <c r="M1276">
        <f>'DATA DASH'!M1276</f>
        <v/>
      </c>
    </row>
    <row r="1277">
      <c r="A1277">
        <f>'DATA DASH'!A1277</f>
        <v/>
      </c>
      <c r="B1277">
        <f>'DATA DASH'!B1277</f>
        <v/>
      </c>
      <c r="C1277">
        <f>'DATA DASH'!C1277</f>
        <v/>
      </c>
      <c r="D1277">
        <f>'DATA DASH'!D1277</f>
        <v/>
      </c>
      <c r="E1277">
        <f>'DATA DASH'!E1277</f>
        <v/>
      </c>
      <c r="F1277">
        <f>'DATA DASH'!F1277</f>
        <v/>
      </c>
      <c r="G1277">
        <f>'DATA DASH'!G1277</f>
        <v/>
      </c>
      <c r="H1277">
        <f>'DATA DASH'!H1277</f>
        <v/>
      </c>
      <c r="I1277">
        <f>'DATA DASH'!I1277</f>
        <v/>
      </c>
      <c r="J1277">
        <f>'DATA DASH'!J1277</f>
        <v/>
      </c>
      <c r="K1277">
        <f>'DATA DASH'!K1277</f>
        <v/>
      </c>
      <c r="L1277">
        <f>'DATA DASH'!L1277</f>
        <v/>
      </c>
      <c r="M1277">
        <f>'DATA DASH'!M1277</f>
        <v/>
      </c>
    </row>
    <row r="1278">
      <c r="A1278">
        <f>'DATA DASH'!A1278</f>
        <v/>
      </c>
      <c r="B1278">
        <f>'DATA DASH'!B1278</f>
        <v/>
      </c>
      <c r="C1278">
        <f>'DATA DASH'!C1278</f>
        <v/>
      </c>
      <c r="D1278">
        <f>'DATA DASH'!D1278</f>
        <v/>
      </c>
      <c r="E1278">
        <f>'DATA DASH'!E1278</f>
        <v/>
      </c>
      <c r="F1278">
        <f>'DATA DASH'!F1278</f>
        <v/>
      </c>
      <c r="G1278">
        <f>'DATA DASH'!G1278</f>
        <v/>
      </c>
      <c r="H1278">
        <f>'DATA DASH'!H1278</f>
        <v/>
      </c>
      <c r="I1278">
        <f>'DATA DASH'!I1278</f>
        <v/>
      </c>
      <c r="J1278">
        <f>'DATA DASH'!J1278</f>
        <v/>
      </c>
      <c r="K1278">
        <f>'DATA DASH'!K1278</f>
        <v/>
      </c>
      <c r="L1278">
        <f>'DATA DASH'!L1278</f>
        <v/>
      </c>
      <c r="M1278">
        <f>'DATA DASH'!M1278</f>
        <v/>
      </c>
    </row>
    <row r="1279">
      <c r="A1279">
        <f>'DATA DASH'!A1279</f>
        <v/>
      </c>
      <c r="B1279">
        <f>'DATA DASH'!B1279</f>
        <v/>
      </c>
      <c r="C1279">
        <f>'DATA DASH'!C1279</f>
        <v/>
      </c>
      <c r="D1279">
        <f>'DATA DASH'!D1279</f>
        <v/>
      </c>
      <c r="E1279">
        <f>'DATA DASH'!E1279</f>
        <v/>
      </c>
      <c r="F1279">
        <f>'DATA DASH'!F1279</f>
        <v/>
      </c>
      <c r="G1279">
        <f>'DATA DASH'!G1279</f>
        <v/>
      </c>
      <c r="H1279">
        <f>'DATA DASH'!H1279</f>
        <v/>
      </c>
      <c r="I1279">
        <f>'DATA DASH'!I1279</f>
        <v/>
      </c>
      <c r="J1279">
        <f>'DATA DASH'!J1279</f>
        <v/>
      </c>
      <c r="K1279">
        <f>'DATA DASH'!K1279</f>
        <v/>
      </c>
      <c r="L1279">
        <f>'DATA DASH'!L1279</f>
        <v/>
      </c>
      <c r="M1279">
        <f>'DATA DASH'!M1279</f>
        <v/>
      </c>
    </row>
    <row r="1280">
      <c r="A1280">
        <f>'DATA DASH'!A1280</f>
        <v/>
      </c>
      <c r="B1280">
        <f>'DATA DASH'!B1280</f>
        <v/>
      </c>
      <c r="C1280">
        <f>'DATA DASH'!C1280</f>
        <v/>
      </c>
      <c r="D1280">
        <f>'DATA DASH'!D1280</f>
        <v/>
      </c>
      <c r="E1280">
        <f>'DATA DASH'!E1280</f>
        <v/>
      </c>
      <c r="F1280">
        <f>'DATA DASH'!F1280</f>
        <v/>
      </c>
      <c r="G1280">
        <f>'DATA DASH'!G1280</f>
        <v/>
      </c>
      <c r="H1280">
        <f>'DATA DASH'!H1280</f>
        <v/>
      </c>
      <c r="I1280">
        <f>'DATA DASH'!I1280</f>
        <v/>
      </c>
      <c r="J1280">
        <f>'DATA DASH'!J1280</f>
        <v/>
      </c>
      <c r="K1280">
        <f>'DATA DASH'!K1280</f>
        <v/>
      </c>
      <c r="L1280">
        <f>'DATA DASH'!L1280</f>
        <v/>
      </c>
      <c r="M1280">
        <f>'DATA DASH'!M1280</f>
        <v/>
      </c>
    </row>
    <row r="1281">
      <c r="A1281">
        <f>'DATA DASH'!A1281</f>
        <v/>
      </c>
      <c r="B1281">
        <f>'DATA DASH'!B1281</f>
        <v/>
      </c>
      <c r="C1281">
        <f>'DATA DASH'!C1281</f>
        <v/>
      </c>
      <c r="D1281">
        <f>'DATA DASH'!D1281</f>
        <v/>
      </c>
      <c r="E1281">
        <f>'DATA DASH'!E1281</f>
        <v/>
      </c>
      <c r="F1281">
        <f>'DATA DASH'!F1281</f>
        <v/>
      </c>
      <c r="G1281">
        <f>'DATA DASH'!G1281</f>
        <v/>
      </c>
      <c r="H1281">
        <f>'DATA DASH'!H1281</f>
        <v/>
      </c>
      <c r="I1281">
        <f>'DATA DASH'!I1281</f>
        <v/>
      </c>
      <c r="J1281">
        <f>'DATA DASH'!J1281</f>
        <v/>
      </c>
      <c r="K1281">
        <f>'DATA DASH'!K1281</f>
        <v/>
      </c>
      <c r="L1281">
        <f>'DATA DASH'!L1281</f>
        <v/>
      </c>
      <c r="M1281">
        <f>'DATA DASH'!M1281</f>
        <v/>
      </c>
    </row>
    <row r="1282">
      <c r="A1282">
        <f>'DATA DASH'!A1282</f>
        <v/>
      </c>
      <c r="B1282">
        <f>'DATA DASH'!B1282</f>
        <v/>
      </c>
      <c r="C1282">
        <f>'DATA DASH'!C1282</f>
        <v/>
      </c>
      <c r="D1282">
        <f>'DATA DASH'!D1282</f>
        <v/>
      </c>
      <c r="E1282">
        <f>'DATA DASH'!E1282</f>
        <v/>
      </c>
      <c r="F1282">
        <f>'DATA DASH'!F1282</f>
        <v/>
      </c>
      <c r="G1282">
        <f>'DATA DASH'!G1282</f>
        <v/>
      </c>
      <c r="H1282">
        <f>'DATA DASH'!H1282</f>
        <v/>
      </c>
      <c r="I1282">
        <f>'DATA DASH'!I1282</f>
        <v/>
      </c>
      <c r="J1282">
        <f>'DATA DASH'!J1282</f>
        <v/>
      </c>
      <c r="K1282">
        <f>'DATA DASH'!K1282</f>
        <v/>
      </c>
      <c r="L1282">
        <f>'DATA DASH'!L1282</f>
        <v/>
      </c>
      <c r="M1282">
        <f>'DATA DASH'!M1282</f>
        <v/>
      </c>
    </row>
    <row r="1283">
      <c r="A1283">
        <f>'DATA DASH'!A1283</f>
        <v/>
      </c>
      <c r="B1283">
        <f>'DATA DASH'!B1283</f>
        <v/>
      </c>
      <c r="C1283">
        <f>'DATA DASH'!C1283</f>
        <v/>
      </c>
      <c r="D1283">
        <f>'DATA DASH'!D1283</f>
        <v/>
      </c>
      <c r="E1283">
        <f>'DATA DASH'!E1283</f>
        <v/>
      </c>
      <c r="F1283">
        <f>'DATA DASH'!F1283</f>
        <v/>
      </c>
      <c r="G1283">
        <f>'DATA DASH'!G1283</f>
        <v/>
      </c>
      <c r="H1283">
        <f>'DATA DASH'!H1283</f>
        <v/>
      </c>
      <c r="I1283">
        <f>'DATA DASH'!I1283</f>
        <v/>
      </c>
      <c r="J1283">
        <f>'DATA DASH'!J1283</f>
        <v/>
      </c>
      <c r="K1283">
        <f>'DATA DASH'!K1283</f>
        <v/>
      </c>
      <c r="L1283">
        <f>'DATA DASH'!L1283</f>
        <v/>
      </c>
      <c r="M1283">
        <f>'DATA DASH'!M1283</f>
        <v/>
      </c>
    </row>
    <row r="1284">
      <c r="A1284">
        <f>'DATA DASH'!A1284</f>
        <v/>
      </c>
      <c r="B1284">
        <f>'DATA DASH'!B1284</f>
        <v/>
      </c>
      <c r="C1284">
        <f>'DATA DASH'!C1284</f>
        <v/>
      </c>
      <c r="D1284">
        <f>'DATA DASH'!D1284</f>
        <v/>
      </c>
      <c r="E1284">
        <f>'DATA DASH'!E1284</f>
        <v/>
      </c>
      <c r="F1284">
        <f>'DATA DASH'!F1284</f>
        <v/>
      </c>
      <c r="G1284">
        <f>'DATA DASH'!G1284</f>
        <v/>
      </c>
      <c r="H1284">
        <f>'DATA DASH'!H1284</f>
        <v/>
      </c>
      <c r="I1284">
        <f>'DATA DASH'!I1284</f>
        <v/>
      </c>
      <c r="J1284">
        <f>'DATA DASH'!J1284</f>
        <v/>
      </c>
      <c r="K1284">
        <f>'DATA DASH'!K1284</f>
        <v/>
      </c>
      <c r="L1284">
        <f>'DATA DASH'!L1284</f>
        <v/>
      </c>
      <c r="M1284">
        <f>'DATA DASH'!M1284</f>
        <v/>
      </c>
    </row>
    <row r="1285">
      <c r="A1285">
        <f>'DATA DASH'!A1285</f>
        <v/>
      </c>
      <c r="B1285">
        <f>'DATA DASH'!B1285</f>
        <v/>
      </c>
      <c r="C1285">
        <f>'DATA DASH'!C1285</f>
        <v/>
      </c>
      <c r="D1285">
        <f>'DATA DASH'!D1285</f>
        <v/>
      </c>
      <c r="E1285">
        <f>'DATA DASH'!E1285</f>
        <v/>
      </c>
      <c r="F1285">
        <f>'DATA DASH'!F1285</f>
        <v/>
      </c>
      <c r="G1285">
        <f>'DATA DASH'!G1285</f>
        <v/>
      </c>
      <c r="H1285">
        <f>'DATA DASH'!H1285</f>
        <v/>
      </c>
      <c r="I1285">
        <f>'DATA DASH'!I1285</f>
        <v/>
      </c>
      <c r="J1285">
        <f>'DATA DASH'!J1285</f>
        <v/>
      </c>
      <c r="K1285">
        <f>'DATA DASH'!K1285</f>
        <v/>
      </c>
      <c r="L1285">
        <f>'DATA DASH'!L1285</f>
        <v/>
      </c>
      <c r="M1285">
        <f>'DATA DASH'!M1285</f>
        <v/>
      </c>
    </row>
    <row r="1286">
      <c r="A1286">
        <f>'DATA DASH'!A1286</f>
        <v/>
      </c>
      <c r="B1286">
        <f>'DATA DASH'!B1286</f>
        <v/>
      </c>
      <c r="C1286">
        <f>'DATA DASH'!C1286</f>
        <v/>
      </c>
      <c r="D1286">
        <f>'DATA DASH'!D1286</f>
        <v/>
      </c>
      <c r="E1286">
        <f>'DATA DASH'!E1286</f>
        <v/>
      </c>
      <c r="F1286">
        <f>'DATA DASH'!F1286</f>
        <v/>
      </c>
      <c r="G1286">
        <f>'DATA DASH'!G1286</f>
        <v/>
      </c>
      <c r="H1286">
        <f>'DATA DASH'!H1286</f>
        <v/>
      </c>
      <c r="I1286">
        <f>'DATA DASH'!I1286</f>
        <v/>
      </c>
      <c r="J1286">
        <f>'DATA DASH'!J1286</f>
        <v/>
      </c>
      <c r="K1286">
        <f>'DATA DASH'!K1286</f>
        <v/>
      </c>
      <c r="L1286">
        <f>'DATA DASH'!L1286</f>
        <v/>
      </c>
      <c r="M1286">
        <f>'DATA DASH'!M1286</f>
        <v/>
      </c>
    </row>
    <row r="1287">
      <c r="A1287">
        <f>'DATA DASH'!A1287</f>
        <v/>
      </c>
      <c r="B1287">
        <f>'DATA DASH'!B1287</f>
        <v/>
      </c>
      <c r="C1287">
        <f>'DATA DASH'!C1287</f>
        <v/>
      </c>
      <c r="D1287">
        <f>'DATA DASH'!D1287</f>
        <v/>
      </c>
      <c r="E1287">
        <f>'DATA DASH'!E1287</f>
        <v/>
      </c>
      <c r="F1287">
        <f>'DATA DASH'!F1287</f>
        <v/>
      </c>
      <c r="G1287">
        <f>'DATA DASH'!G1287</f>
        <v/>
      </c>
      <c r="H1287">
        <f>'DATA DASH'!H1287</f>
        <v/>
      </c>
      <c r="I1287">
        <f>'DATA DASH'!I1287</f>
        <v/>
      </c>
      <c r="J1287">
        <f>'DATA DASH'!J1287</f>
        <v/>
      </c>
      <c r="K1287">
        <f>'DATA DASH'!K1287</f>
        <v/>
      </c>
      <c r="L1287">
        <f>'DATA DASH'!L1287</f>
        <v/>
      </c>
      <c r="M1287">
        <f>'DATA DASH'!M1287</f>
        <v/>
      </c>
    </row>
    <row r="1288">
      <c r="A1288">
        <f>'DATA DASH'!A1288</f>
        <v/>
      </c>
      <c r="B1288">
        <f>'DATA DASH'!B1288</f>
        <v/>
      </c>
      <c r="C1288">
        <f>'DATA DASH'!C1288</f>
        <v/>
      </c>
      <c r="D1288">
        <f>'DATA DASH'!D1288</f>
        <v/>
      </c>
      <c r="E1288">
        <f>'DATA DASH'!E1288</f>
        <v/>
      </c>
      <c r="F1288">
        <f>'DATA DASH'!F1288</f>
        <v/>
      </c>
      <c r="G1288">
        <f>'DATA DASH'!G1288</f>
        <v/>
      </c>
      <c r="H1288">
        <f>'DATA DASH'!H1288</f>
        <v/>
      </c>
      <c r="I1288">
        <f>'DATA DASH'!I1288</f>
        <v/>
      </c>
      <c r="J1288">
        <f>'DATA DASH'!J1288</f>
        <v/>
      </c>
      <c r="K1288">
        <f>'DATA DASH'!K1288</f>
        <v/>
      </c>
      <c r="L1288">
        <f>'DATA DASH'!L1288</f>
        <v/>
      </c>
      <c r="M1288">
        <f>'DATA DASH'!M1288</f>
        <v/>
      </c>
    </row>
    <row r="1289">
      <c r="A1289">
        <f>'DATA DASH'!A1289</f>
        <v/>
      </c>
      <c r="B1289">
        <f>'DATA DASH'!B1289</f>
        <v/>
      </c>
      <c r="C1289">
        <f>'DATA DASH'!C1289</f>
        <v/>
      </c>
      <c r="D1289">
        <f>'DATA DASH'!D1289</f>
        <v/>
      </c>
      <c r="E1289">
        <f>'DATA DASH'!E1289</f>
        <v/>
      </c>
      <c r="F1289">
        <f>'DATA DASH'!F1289</f>
        <v/>
      </c>
      <c r="G1289">
        <f>'DATA DASH'!G1289</f>
        <v/>
      </c>
      <c r="H1289">
        <f>'DATA DASH'!H1289</f>
        <v/>
      </c>
      <c r="I1289">
        <f>'DATA DASH'!I1289</f>
        <v/>
      </c>
      <c r="J1289">
        <f>'DATA DASH'!J1289</f>
        <v/>
      </c>
      <c r="K1289">
        <f>'DATA DASH'!K1289</f>
        <v/>
      </c>
      <c r="L1289">
        <f>'DATA DASH'!L1289</f>
        <v/>
      </c>
      <c r="M1289">
        <f>'DATA DASH'!M1289</f>
        <v/>
      </c>
    </row>
    <row r="1290">
      <c r="A1290">
        <f>'DATA DASH'!A1290</f>
        <v/>
      </c>
      <c r="B1290">
        <f>'DATA DASH'!B1290</f>
        <v/>
      </c>
      <c r="C1290">
        <f>'DATA DASH'!C1290</f>
        <v/>
      </c>
      <c r="D1290">
        <f>'DATA DASH'!D1290</f>
        <v/>
      </c>
      <c r="E1290">
        <f>'DATA DASH'!E1290</f>
        <v/>
      </c>
      <c r="F1290">
        <f>'DATA DASH'!F1290</f>
        <v/>
      </c>
      <c r="G1290">
        <f>'DATA DASH'!G1290</f>
        <v/>
      </c>
      <c r="H1290">
        <f>'DATA DASH'!H1290</f>
        <v/>
      </c>
      <c r="I1290">
        <f>'DATA DASH'!I1290</f>
        <v/>
      </c>
      <c r="J1290">
        <f>'DATA DASH'!J1290</f>
        <v/>
      </c>
      <c r="K1290">
        <f>'DATA DASH'!K1290</f>
        <v/>
      </c>
      <c r="L1290">
        <f>'DATA DASH'!L1290</f>
        <v/>
      </c>
      <c r="M1290">
        <f>'DATA DASH'!M1290</f>
        <v/>
      </c>
    </row>
    <row r="1291">
      <c r="A1291">
        <f>'DATA DASH'!A1291</f>
        <v/>
      </c>
      <c r="B1291">
        <f>'DATA DASH'!B1291</f>
        <v/>
      </c>
      <c r="C1291">
        <f>'DATA DASH'!C1291</f>
        <v/>
      </c>
      <c r="D1291">
        <f>'DATA DASH'!D1291</f>
        <v/>
      </c>
      <c r="E1291">
        <f>'DATA DASH'!E1291</f>
        <v/>
      </c>
      <c r="F1291">
        <f>'DATA DASH'!F1291</f>
        <v/>
      </c>
      <c r="G1291">
        <f>'DATA DASH'!G1291</f>
        <v/>
      </c>
      <c r="H1291">
        <f>'DATA DASH'!H1291</f>
        <v/>
      </c>
      <c r="I1291">
        <f>'DATA DASH'!I1291</f>
        <v/>
      </c>
      <c r="J1291">
        <f>'DATA DASH'!J1291</f>
        <v/>
      </c>
      <c r="K1291">
        <f>'DATA DASH'!K1291</f>
        <v/>
      </c>
      <c r="L1291">
        <f>'DATA DASH'!L1291</f>
        <v/>
      </c>
      <c r="M1291">
        <f>'DATA DASH'!M1291</f>
        <v/>
      </c>
    </row>
    <row r="1292">
      <c r="A1292">
        <f>'DATA DASH'!A1292</f>
        <v/>
      </c>
      <c r="B1292">
        <f>'DATA DASH'!B1292</f>
        <v/>
      </c>
      <c r="C1292">
        <f>'DATA DASH'!C1292</f>
        <v/>
      </c>
      <c r="D1292">
        <f>'DATA DASH'!D1292</f>
        <v/>
      </c>
      <c r="E1292">
        <f>'DATA DASH'!E1292</f>
        <v/>
      </c>
      <c r="F1292">
        <f>'DATA DASH'!F1292</f>
        <v/>
      </c>
      <c r="G1292">
        <f>'DATA DASH'!G1292</f>
        <v/>
      </c>
      <c r="H1292">
        <f>'DATA DASH'!H1292</f>
        <v/>
      </c>
      <c r="I1292">
        <f>'DATA DASH'!I1292</f>
        <v/>
      </c>
      <c r="J1292">
        <f>'DATA DASH'!J1292</f>
        <v/>
      </c>
      <c r="K1292">
        <f>'DATA DASH'!K1292</f>
        <v/>
      </c>
      <c r="L1292">
        <f>'DATA DASH'!L1292</f>
        <v/>
      </c>
      <c r="M1292">
        <f>'DATA DASH'!M1292</f>
        <v/>
      </c>
    </row>
    <row r="1293">
      <c r="A1293">
        <f>'DATA DASH'!A1293</f>
        <v/>
      </c>
      <c r="B1293">
        <f>'DATA DASH'!B1293</f>
        <v/>
      </c>
      <c r="C1293">
        <f>'DATA DASH'!C1293</f>
        <v/>
      </c>
      <c r="D1293">
        <f>'DATA DASH'!D1293</f>
        <v/>
      </c>
      <c r="E1293">
        <f>'DATA DASH'!E1293</f>
        <v/>
      </c>
      <c r="F1293">
        <f>'DATA DASH'!F1293</f>
        <v/>
      </c>
      <c r="G1293">
        <f>'DATA DASH'!G1293</f>
        <v/>
      </c>
      <c r="H1293">
        <f>'DATA DASH'!H1293</f>
        <v/>
      </c>
      <c r="I1293">
        <f>'DATA DASH'!I1293</f>
        <v/>
      </c>
      <c r="J1293">
        <f>'DATA DASH'!J1293</f>
        <v/>
      </c>
      <c r="K1293">
        <f>'DATA DASH'!K1293</f>
        <v/>
      </c>
      <c r="L1293">
        <f>'DATA DASH'!L1293</f>
        <v/>
      </c>
      <c r="M1293">
        <f>'DATA DASH'!M1293</f>
        <v/>
      </c>
    </row>
    <row r="1294">
      <c r="A1294">
        <f>'DATA DASH'!A1294</f>
        <v/>
      </c>
      <c r="B1294">
        <f>'DATA DASH'!B1294</f>
        <v/>
      </c>
      <c r="C1294">
        <f>'DATA DASH'!C1294</f>
        <v/>
      </c>
      <c r="D1294">
        <f>'DATA DASH'!D1294</f>
        <v/>
      </c>
      <c r="E1294">
        <f>'DATA DASH'!E1294</f>
        <v/>
      </c>
      <c r="F1294">
        <f>'DATA DASH'!F1294</f>
        <v/>
      </c>
      <c r="G1294">
        <f>'DATA DASH'!G1294</f>
        <v/>
      </c>
      <c r="H1294">
        <f>'DATA DASH'!H1294</f>
        <v/>
      </c>
      <c r="I1294">
        <f>'DATA DASH'!I1294</f>
        <v/>
      </c>
      <c r="J1294">
        <f>'DATA DASH'!J1294</f>
        <v/>
      </c>
      <c r="K1294">
        <f>'DATA DASH'!K1294</f>
        <v/>
      </c>
      <c r="L1294">
        <f>'DATA DASH'!L1294</f>
        <v/>
      </c>
      <c r="M1294">
        <f>'DATA DASH'!M1294</f>
        <v/>
      </c>
    </row>
    <row r="1295">
      <c r="A1295">
        <f>'DATA DASH'!A1295</f>
        <v/>
      </c>
      <c r="B1295">
        <f>'DATA DASH'!B1295</f>
        <v/>
      </c>
      <c r="C1295">
        <f>'DATA DASH'!C1295</f>
        <v/>
      </c>
      <c r="D1295">
        <f>'DATA DASH'!D1295</f>
        <v/>
      </c>
      <c r="E1295">
        <f>'DATA DASH'!E1295</f>
        <v/>
      </c>
      <c r="F1295">
        <f>'DATA DASH'!F1295</f>
        <v/>
      </c>
      <c r="G1295">
        <f>'DATA DASH'!G1295</f>
        <v/>
      </c>
      <c r="H1295">
        <f>'DATA DASH'!H1295</f>
        <v/>
      </c>
      <c r="I1295">
        <f>'DATA DASH'!I1295</f>
        <v/>
      </c>
      <c r="J1295">
        <f>'DATA DASH'!J1295</f>
        <v/>
      </c>
      <c r="K1295">
        <f>'DATA DASH'!K1295</f>
        <v/>
      </c>
      <c r="L1295">
        <f>'DATA DASH'!L1295</f>
        <v/>
      </c>
      <c r="M1295">
        <f>'DATA DASH'!M1295</f>
        <v/>
      </c>
    </row>
    <row r="1296">
      <c r="A1296">
        <f>'DATA DASH'!A1296</f>
        <v/>
      </c>
      <c r="B1296">
        <f>'DATA DASH'!B1296</f>
        <v/>
      </c>
      <c r="C1296">
        <f>'DATA DASH'!C1296</f>
        <v/>
      </c>
      <c r="D1296">
        <f>'DATA DASH'!D1296</f>
        <v/>
      </c>
      <c r="E1296">
        <f>'DATA DASH'!E1296</f>
        <v/>
      </c>
      <c r="F1296">
        <f>'DATA DASH'!F1296</f>
        <v/>
      </c>
      <c r="G1296">
        <f>'DATA DASH'!G1296</f>
        <v/>
      </c>
      <c r="H1296">
        <f>'DATA DASH'!H1296</f>
        <v/>
      </c>
      <c r="I1296">
        <f>'DATA DASH'!I1296</f>
        <v/>
      </c>
      <c r="J1296">
        <f>'DATA DASH'!J1296</f>
        <v/>
      </c>
      <c r="K1296">
        <f>'DATA DASH'!K1296</f>
        <v/>
      </c>
      <c r="L1296">
        <f>'DATA DASH'!L1296</f>
        <v/>
      </c>
      <c r="M1296">
        <f>'DATA DASH'!M1296</f>
        <v/>
      </c>
    </row>
    <row r="1297">
      <c r="A1297">
        <f>'DATA DASH'!A1297</f>
        <v/>
      </c>
      <c r="B1297">
        <f>'DATA DASH'!B1297</f>
        <v/>
      </c>
      <c r="C1297">
        <f>'DATA DASH'!C1297</f>
        <v/>
      </c>
      <c r="D1297">
        <f>'DATA DASH'!D1297</f>
        <v/>
      </c>
      <c r="E1297">
        <f>'DATA DASH'!E1297</f>
        <v/>
      </c>
      <c r="F1297">
        <f>'DATA DASH'!F1297</f>
        <v/>
      </c>
      <c r="G1297">
        <f>'DATA DASH'!G1297</f>
        <v/>
      </c>
      <c r="H1297">
        <f>'DATA DASH'!H1297</f>
        <v/>
      </c>
      <c r="I1297">
        <f>'DATA DASH'!I1297</f>
        <v/>
      </c>
      <c r="J1297">
        <f>'DATA DASH'!J1297</f>
        <v/>
      </c>
      <c r="K1297">
        <f>'DATA DASH'!K1297</f>
        <v/>
      </c>
      <c r="L1297">
        <f>'DATA DASH'!L1297</f>
        <v/>
      </c>
      <c r="M1297">
        <f>'DATA DASH'!M1297</f>
        <v/>
      </c>
    </row>
    <row r="1298">
      <c r="A1298">
        <f>'DATA DASH'!A1298</f>
        <v/>
      </c>
      <c r="B1298">
        <f>'DATA DASH'!B1298</f>
        <v/>
      </c>
      <c r="C1298">
        <f>'DATA DASH'!C1298</f>
        <v/>
      </c>
      <c r="D1298">
        <f>'DATA DASH'!D1298</f>
        <v/>
      </c>
      <c r="E1298">
        <f>'DATA DASH'!E1298</f>
        <v/>
      </c>
      <c r="F1298">
        <f>'DATA DASH'!F1298</f>
        <v/>
      </c>
      <c r="G1298">
        <f>'DATA DASH'!G1298</f>
        <v/>
      </c>
      <c r="H1298">
        <f>'DATA DASH'!H1298</f>
        <v/>
      </c>
      <c r="I1298">
        <f>'DATA DASH'!I1298</f>
        <v/>
      </c>
      <c r="J1298">
        <f>'DATA DASH'!J1298</f>
        <v/>
      </c>
      <c r="K1298">
        <f>'DATA DASH'!K1298</f>
        <v/>
      </c>
      <c r="L1298">
        <f>'DATA DASH'!L1298</f>
        <v/>
      </c>
      <c r="M1298">
        <f>'DATA DASH'!M1298</f>
        <v/>
      </c>
    </row>
    <row r="1299">
      <c r="A1299">
        <f>'DATA DASH'!A1299</f>
        <v/>
      </c>
      <c r="B1299">
        <f>'DATA DASH'!B1299</f>
        <v/>
      </c>
      <c r="C1299">
        <f>'DATA DASH'!C1299</f>
        <v/>
      </c>
      <c r="D1299">
        <f>'DATA DASH'!D1299</f>
        <v/>
      </c>
      <c r="E1299">
        <f>'DATA DASH'!E1299</f>
        <v/>
      </c>
      <c r="F1299">
        <f>'DATA DASH'!F1299</f>
        <v/>
      </c>
      <c r="G1299">
        <f>'DATA DASH'!G1299</f>
        <v/>
      </c>
      <c r="H1299">
        <f>'DATA DASH'!H1299</f>
        <v/>
      </c>
      <c r="I1299">
        <f>'DATA DASH'!I1299</f>
        <v/>
      </c>
      <c r="J1299">
        <f>'DATA DASH'!J1299</f>
        <v/>
      </c>
      <c r="K1299">
        <f>'DATA DASH'!K1299</f>
        <v/>
      </c>
      <c r="L1299">
        <f>'DATA DASH'!L1299</f>
        <v/>
      </c>
      <c r="M1299">
        <f>'DATA DASH'!M1299</f>
        <v/>
      </c>
    </row>
    <row r="1300">
      <c r="A1300">
        <f>'DATA DASH'!A1300</f>
        <v/>
      </c>
      <c r="B1300">
        <f>'DATA DASH'!B1300</f>
        <v/>
      </c>
      <c r="C1300">
        <f>'DATA DASH'!C1300</f>
        <v/>
      </c>
      <c r="D1300">
        <f>'DATA DASH'!D1300</f>
        <v/>
      </c>
      <c r="E1300">
        <f>'DATA DASH'!E1300</f>
        <v/>
      </c>
      <c r="F1300">
        <f>'DATA DASH'!F1300</f>
        <v/>
      </c>
      <c r="G1300">
        <f>'DATA DASH'!G1300</f>
        <v/>
      </c>
      <c r="H1300">
        <f>'DATA DASH'!H1300</f>
        <v/>
      </c>
      <c r="I1300">
        <f>'DATA DASH'!I1300</f>
        <v/>
      </c>
      <c r="J1300">
        <f>'DATA DASH'!J1300</f>
        <v/>
      </c>
      <c r="K1300">
        <f>'DATA DASH'!K1300</f>
        <v/>
      </c>
      <c r="L1300">
        <f>'DATA DASH'!L1300</f>
        <v/>
      </c>
      <c r="M1300">
        <f>'DATA DASH'!M1300</f>
        <v/>
      </c>
    </row>
    <row r="1301">
      <c r="A1301">
        <f>'DATA DASH'!A1301</f>
        <v/>
      </c>
      <c r="B1301">
        <f>'DATA DASH'!B1301</f>
        <v/>
      </c>
      <c r="C1301">
        <f>'DATA DASH'!C1301</f>
        <v/>
      </c>
      <c r="D1301">
        <f>'DATA DASH'!D1301</f>
        <v/>
      </c>
      <c r="E1301">
        <f>'DATA DASH'!E1301</f>
        <v/>
      </c>
      <c r="F1301">
        <f>'DATA DASH'!F1301</f>
        <v/>
      </c>
      <c r="G1301">
        <f>'DATA DASH'!G1301</f>
        <v/>
      </c>
      <c r="H1301">
        <f>'DATA DASH'!H1301</f>
        <v/>
      </c>
      <c r="I1301">
        <f>'DATA DASH'!I1301</f>
        <v/>
      </c>
      <c r="J1301">
        <f>'DATA DASH'!J1301</f>
        <v/>
      </c>
      <c r="K1301">
        <f>'DATA DASH'!K1301</f>
        <v/>
      </c>
      <c r="L1301">
        <f>'DATA DASH'!L1301</f>
        <v/>
      </c>
      <c r="M1301">
        <f>'DATA DASH'!M1301</f>
        <v/>
      </c>
    </row>
    <row r="1302">
      <c r="A1302">
        <f>'DATA DASH'!A1302</f>
        <v/>
      </c>
      <c r="B1302">
        <f>'DATA DASH'!B1302</f>
        <v/>
      </c>
      <c r="C1302">
        <f>'DATA DASH'!C1302</f>
        <v/>
      </c>
      <c r="D1302">
        <f>'DATA DASH'!D1302</f>
        <v/>
      </c>
      <c r="E1302">
        <f>'DATA DASH'!E1302</f>
        <v/>
      </c>
      <c r="F1302">
        <f>'DATA DASH'!F1302</f>
        <v/>
      </c>
      <c r="G1302">
        <f>'DATA DASH'!G1302</f>
        <v/>
      </c>
      <c r="H1302">
        <f>'DATA DASH'!H1302</f>
        <v/>
      </c>
      <c r="I1302">
        <f>'DATA DASH'!I1302</f>
        <v/>
      </c>
      <c r="J1302">
        <f>'DATA DASH'!J1302</f>
        <v/>
      </c>
      <c r="K1302">
        <f>'DATA DASH'!K1302</f>
        <v/>
      </c>
      <c r="L1302">
        <f>'DATA DASH'!L1302</f>
        <v/>
      </c>
      <c r="M1302">
        <f>'DATA DASH'!M1302</f>
        <v/>
      </c>
    </row>
    <row r="1303">
      <c r="A1303">
        <f>'DATA DASH'!A1303</f>
        <v/>
      </c>
      <c r="B1303">
        <f>'DATA DASH'!B1303</f>
        <v/>
      </c>
      <c r="C1303">
        <f>'DATA DASH'!C1303</f>
        <v/>
      </c>
      <c r="D1303">
        <f>'DATA DASH'!D1303</f>
        <v/>
      </c>
      <c r="E1303">
        <f>'DATA DASH'!E1303</f>
        <v/>
      </c>
      <c r="F1303">
        <f>'DATA DASH'!F1303</f>
        <v/>
      </c>
      <c r="G1303">
        <f>'DATA DASH'!G1303</f>
        <v/>
      </c>
      <c r="H1303">
        <f>'DATA DASH'!H1303</f>
        <v/>
      </c>
      <c r="I1303">
        <f>'DATA DASH'!I1303</f>
        <v/>
      </c>
      <c r="J1303">
        <f>'DATA DASH'!J1303</f>
        <v/>
      </c>
      <c r="K1303">
        <f>'DATA DASH'!K1303</f>
        <v/>
      </c>
      <c r="L1303">
        <f>'DATA DASH'!L1303</f>
        <v/>
      </c>
      <c r="M1303">
        <f>'DATA DASH'!M1303</f>
        <v/>
      </c>
    </row>
    <row r="1304">
      <c r="A1304">
        <f>'DATA DASH'!A1304</f>
        <v/>
      </c>
      <c r="B1304">
        <f>'DATA DASH'!B1304</f>
        <v/>
      </c>
      <c r="C1304">
        <f>'DATA DASH'!C1304</f>
        <v/>
      </c>
      <c r="D1304">
        <f>'DATA DASH'!D1304</f>
        <v/>
      </c>
      <c r="E1304">
        <f>'DATA DASH'!E1304</f>
        <v/>
      </c>
      <c r="F1304">
        <f>'DATA DASH'!F1304</f>
        <v/>
      </c>
      <c r="G1304">
        <f>'DATA DASH'!G1304</f>
        <v/>
      </c>
      <c r="H1304">
        <f>'DATA DASH'!H1304</f>
        <v/>
      </c>
      <c r="I1304">
        <f>'DATA DASH'!I1304</f>
        <v/>
      </c>
      <c r="J1304">
        <f>'DATA DASH'!J1304</f>
        <v/>
      </c>
      <c r="K1304">
        <f>'DATA DASH'!K1304</f>
        <v/>
      </c>
      <c r="L1304">
        <f>'DATA DASH'!L1304</f>
        <v/>
      </c>
      <c r="M1304">
        <f>'DATA DASH'!M1304</f>
        <v/>
      </c>
    </row>
    <row r="1305">
      <c r="A1305">
        <f>'DATA DASH'!A1305</f>
        <v/>
      </c>
      <c r="B1305">
        <f>'DATA DASH'!B1305</f>
        <v/>
      </c>
      <c r="C1305">
        <f>'DATA DASH'!C1305</f>
        <v/>
      </c>
      <c r="D1305">
        <f>'DATA DASH'!D1305</f>
        <v/>
      </c>
      <c r="E1305">
        <f>'DATA DASH'!E1305</f>
        <v/>
      </c>
      <c r="F1305">
        <f>'DATA DASH'!F1305</f>
        <v/>
      </c>
      <c r="G1305">
        <f>'DATA DASH'!G1305</f>
        <v/>
      </c>
      <c r="H1305">
        <f>'DATA DASH'!H1305</f>
        <v/>
      </c>
      <c r="I1305">
        <f>'DATA DASH'!I1305</f>
        <v/>
      </c>
      <c r="J1305">
        <f>'DATA DASH'!J1305</f>
        <v/>
      </c>
      <c r="K1305">
        <f>'DATA DASH'!K1305</f>
        <v/>
      </c>
      <c r="L1305">
        <f>'DATA DASH'!L1305</f>
        <v/>
      </c>
      <c r="M1305">
        <f>'DATA DASH'!M1305</f>
        <v/>
      </c>
    </row>
    <row r="1306">
      <c r="A1306">
        <f>'DATA DASH'!A1306</f>
        <v/>
      </c>
      <c r="B1306">
        <f>'DATA DASH'!B1306</f>
        <v/>
      </c>
      <c r="C1306">
        <f>'DATA DASH'!C1306</f>
        <v/>
      </c>
      <c r="D1306">
        <f>'DATA DASH'!D1306</f>
        <v/>
      </c>
      <c r="E1306">
        <f>'DATA DASH'!E1306</f>
        <v/>
      </c>
      <c r="F1306">
        <f>'DATA DASH'!F1306</f>
        <v/>
      </c>
      <c r="G1306">
        <f>'DATA DASH'!G1306</f>
        <v/>
      </c>
      <c r="H1306">
        <f>'DATA DASH'!H1306</f>
        <v/>
      </c>
      <c r="I1306">
        <f>'DATA DASH'!I1306</f>
        <v/>
      </c>
      <c r="J1306">
        <f>'DATA DASH'!J1306</f>
        <v/>
      </c>
      <c r="K1306">
        <f>'DATA DASH'!K1306</f>
        <v/>
      </c>
      <c r="L1306">
        <f>'DATA DASH'!L1306</f>
        <v/>
      </c>
      <c r="M1306">
        <f>'DATA DASH'!M1306</f>
        <v/>
      </c>
    </row>
    <row r="1307">
      <c r="A1307">
        <f>'DATA DASH'!A1307</f>
        <v/>
      </c>
      <c r="B1307">
        <f>'DATA DASH'!B1307</f>
        <v/>
      </c>
      <c r="C1307">
        <f>'DATA DASH'!C1307</f>
        <v/>
      </c>
      <c r="D1307">
        <f>'DATA DASH'!D1307</f>
        <v/>
      </c>
      <c r="E1307">
        <f>'DATA DASH'!E1307</f>
        <v/>
      </c>
      <c r="F1307">
        <f>'DATA DASH'!F1307</f>
        <v/>
      </c>
      <c r="G1307">
        <f>'DATA DASH'!G1307</f>
        <v/>
      </c>
      <c r="H1307">
        <f>'DATA DASH'!H1307</f>
        <v/>
      </c>
      <c r="I1307">
        <f>'DATA DASH'!I1307</f>
        <v/>
      </c>
      <c r="J1307">
        <f>'DATA DASH'!J1307</f>
        <v/>
      </c>
      <c r="K1307">
        <f>'DATA DASH'!K1307</f>
        <v/>
      </c>
      <c r="L1307">
        <f>'DATA DASH'!L1307</f>
        <v/>
      </c>
      <c r="M1307">
        <f>'DATA DASH'!M1307</f>
        <v/>
      </c>
    </row>
    <row r="1308">
      <c r="A1308">
        <f>'DATA DASH'!A1308</f>
        <v/>
      </c>
      <c r="B1308">
        <f>'DATA DASH'!B1308</f>
        <v/>
      </c>
      <c r="C1308">
        <f>'DATA DASH'!C1308</f>
        <v/>
      </c>
      <c r="D1308">
        <f>'DATA DASH'!D1308</f>
        <v/>
      </c>
      <c r="E1308">
        <f>'DATA DASH'!E1308</f>
        <v/>
      </c>
      <c r="F1308">
        <f>'DATA DASH'!F1308</f>
        <v/>
      </c>
      <c r="G1308">
        <f>'DATA DASH'!G1308</f>
        <v/>
      </c>
      <c r="H1308">
        <f>'DATA DASH'!H1308</f>
        <v/>
      </c>
      <c r="I1308">
        <f>'DATA DASH'!I1308</f>
        <v/>
      </c>
      <c r="J1308">
        <f>'DATA DASH'!J1308</f>
        <v/>
      </c>
      <c r="K1308">
        <f>'DATA DASH'!K1308</f>
        <v/>
      </c>
      <c r="L1308">
        <f>'DATA DASH'!L1308</f>
        <v/>
      </c>
      <c r="M1308">
        <f>'DATA DASH'!M1308</f>
        <v/>
      </c>
    </row>
    <row r="1309">
      <c r="A1309">
        <f>'DATA DASH'!A1309</f>
        <v/>
      </c>
      <c r="B1309">
        <f>'DATA DASH'!B1309</f>
        <v/>
      </c>
      <c r="C1309">
        <f>'DATA DASH'!C1309</f>
        <v/>
      </c>
      <c r="D1309">
        <f>'DATA DASH'!D1309</f>
        <v/>
      </c>
      <c r="E1309">
        <f>'DATA DASH'!E1309</f>
        <v/>
      </c>
      <c r="F1309">
        <f>'DATA DASH'!F1309</f>
        <v/>
      </c>
      <c r="G1309">
        <f>'DATA DASH'!G1309</f>
        <v/>
      </c>
      <c r="H1309">
        <f>'DATA DASH'!H1309</f>
        <v/>
      </c>
      <c r="I1309">
        <f>'DATA DASH'!I1309</f>
        <v/>
      </c>
      <c r="J1309">
        <f>'DATA DASH'!J1309</f>
        <v/>
      </c>
      <c r="K1309">
        <f>'DATA DASH'!K1309</f>
        <v/>
      </c>
      <c r="L1309">
        <f>'DATA DASH'!L1309</f>
        <v/>
      </c>
      <c r="M1309">
        <f>'DATA DASH'!M1309</f>
        <v/>
      </c>
    </row>
    <row r="1310">
      <c r="A1310">
        <f>'DATA DASH'!A1310</f>
        <v/>
      </c>
      <c r="B1310">
        <f>'DATA DASH'!B1310</f>
        <v/>
      </c>
      <c r="C1310">
        <f>'DATA DASH'!C1310</f>
        <v/>
      </c>
      <c r="D1310">
        <f>'DATA DASH'!D1310</f>
        <v/>
      </c>
      <c r="E1310">
        <f>'DATA DASH'!E1310</f>
        <v/>
      </c>
      <c r="F1310">
        <f>'DATA DASH'!F1310</f>
        <v/>
      </c>
      <c r="G1310">
        <f>'DATA DASH'!G1310</f>
        <v/>
      </c>
      <c r="H1310">
        <f>'DATA DASH'!H1310</f>
        <v/>
      </c>
      <c r="I1310">
        <f>'DATA DASH'!I1310</f>
        <v/>
      </c>
      <c r="J1310">
        <f>'DATA DASH'!J1310</f>
        <v/>
      </c>
      <c r="K1310">
        <f>'DATA DASH'!K1310</f>
        <v/>
      </c>
      <c r="L1310">
        <f>'DATA DASH'!L1310</f>
        <v/>
      </c>
      <c r="M1310">
        <f>'DATA DASH'!M1310</f>
        <v/>
      </c>
    </row>
    <row r="1311">
      <c r="A1311">
        <f>'DATA DASH'!A1311</f>
        <v/>
      </c>
      <c r="B1311">
        <f>'DATA DASH'!B1311</f>
        <v/>
      </c>
      <c r="C1311">
        <f>'DATA DASH'!C1311</f>
        <v/>
      </c>
      <c r="D1311">
        <f>'DATA DASH'!D1311</f>
        <v/>
      </c>
      <c r="E1311">
        <f>'DATA DASH'!E1311</f>
        <v/>
      </c>
      <c r="F1311">
        <f>'DATA DASH'!F1311</f>
        <v/>
      </c>
      <c r="G1311">
        <f>'DATA DASH'!G1311</f>
        <v/>
      </c>
      <c r="H1311">
        <f>'DATA DASH'!H1311</f>
        <v/>
      </c>
      <c r="I1311">
        <f>'DATA DASH'!I1311</f>
        <v/>
      </c>
      <c r="J1311">
        <f>'DATA DASH'!J1311</f>
        <v/>
      </c>
      <c r="K1311">
        <f>'DATA DASH'!K1311</f>
        <v/>
      </c>
      <c r="L1311">
        <f>'DATA DASH'!L1311</f>
        <v/>
      </c>
      <c r="M1311">
        <f>'DATA DASH'!M1311</f>
        <v/>
      </c>
    </row>
    <row r="1312">
      <c r="A1312">
        <f>'DATA DASH'!A1312</f>
        <v/>
      </c>
      <c r="B1312">
        <f>'DATA DASH'!B1312</f>
        <v/>
      </c>
      <c r="C1312">
        <f>'DATA DASH'!C1312</f>
        <v/>
      </c>
      <c r="D1312">
        <f>'DATA DASH'!D1312</f>
        <v/>
      </c>
      <c r="E1312">
        <f>'DATA DASH'!E1312</f>
        <v/>
      </c>
      <c r="F1312">
        <f>'DATA DASH'!F1312</f>
        <v/>
      </c>
      <c r="G1312">
        <f>'DATA DASH'!G1312</f>
        <v/>
      </c>
      <c r="H1312">
        <f>'DATA DASH'!H1312</f>
        <v/>
      </c>
      <c r="I1312">
        <f>'DATA DASH'!I1312</f>
        <v/>
      </c>
      <c r="J1312">
        <f>'DATA DASH'!J1312</f>
        <v/>
      </c>
      <c r="K1312">
        <f>'DATA DASH'!K1312</f>
        <v/>
      </c>
      <c r="L1312">
        <f>'DATA DASH'!L1312</f>
        <v/>
      </c>
      <c r="M1312">
        <f>'DATA DASH'!M1312</f>
        <v/>
      </c>
    </row>
    <row r="1313">
      <c r="A1313">
        <f>'DATA DASH'!A1313</f>
        <v/>
      </c>
      <c r="B1313">
        <f>'DATA DASH'!B1313</f>
        <v/>
      </c>
      <c r="C1313">
        <f>'DATA DASH'!C1313</f>
        <v/>
      </c>
      <c r="D1313">
        <f>'DATA DASH'!D1313</f>
        <v/>
      </c>
      <c r="E1313">
        <f>'DATA DASH'!E1313</f>
        <v/>
      </c>
      <c r="F1313">
        <f>'DATA DASH'!F1313</f>
        <v/>
      </c>
      <c r="G1313">
        <f>'DATA DASH'!G1313</f>
        <v/>
      </c>
      <c r="H1313">
        <f>'DATA DASH'!H1313</f>
        <v/>
      </c>
      <c r="I1313">
        <f>'DATA DASH'!I1313</f>
        <v/>
      </c>
      <c r="J1313">
        <f>'DATA DASH'!J1313</f>
        <v/>
      </c>
      <c r="K1313">
        <f>'DATA DASH'!K1313</f>
        <v/>
      </c>
      <c r="L1313">
        <f>'DATA DASH'!L1313</f>
        <v/>
      </c>
      <c r="M1313">
        <f>'DATA DASH'!M1313</f>
        <v/>
      </c>
    </row>
    <row r="1314">
      <c r="A1314">
        <f>'DATA DASH'!A1314</f>
        <v/>
      </c>
      <c r="B1314">
        <f>'DATA DASH'!B1314</f>
        <v/>
      </c>
      <c r="C1314">
        <f>'DATA DASH'!C1314</f>
        <v/>
      </c>
      <c r="D1314">
        <f>'DATA DASH'!D1314</f>
        <v/>
      </c>
      <c r="E1314">
        <f>'DATA DASH'!E1314</f>
        <v/>
      </c>
      <c r="F1314">
        <f>'DATA DASH'!F1314</f>
        <v/>
      </c>
      <c r="G1314">
        <f>'DATA DASH'!G1314</f>
        <v/>
      </c>
      <c r="H1314">
        <f>'DATA DASH'!H1314</f>
        <v/>
      </c>
      <c r="I1314">
        <f>'DATA DASH'!I1314</f>
        <v/>
      </c>
      <c r="J1314">
        <f>'DATA DASH'!J1314</f>
        <v/>
      </c>
      <c r="K1314">
        <f>'DATA DASH'!K1314</f>
        <v/>
      </c>
      <c r="L1314">
        <f>'DATA DASH'!L1314</f>
        <v/>
      </c>
      <c r="M1314">
        <f>'DATA DASH'!M1314</f>
        <v/>
      </c>
    </row>
    <row r="1315">
      <c r="A1315">
        <f>'DATA DASH'!A1315</f>
        <v/>
      </c>
      <c r="B1315">
        <f>'DATA DASH'!B1315</f>
        <v/>
      </c>
      <c r="C1315">
        <f>'DATA DASH'!C1315</f>
        <v/>
      </c>
      <c r="D1315">
        <f>'DATA DASH'!D1315</f>
        <v/>
      </c>
      <c r="E1315">
        <f>'DATA DASH'!E1315</f>
        <v/>
      </c>
      <c r="F1315">
        <f>'DATA DASH'!F1315</f>
        <v/>
      </c>
      <c r="G1315">
        <f>'DATA DASH'!G1315</f>
        <v/>
      </c>
      <c r="H1315">
        <f>'DATA DASH'!H1315</f>
        <v/>
      </c>
      <c r="I1315">
        <f>'DATA DASH'!I1315</f>
        <v/>
      </c>
      <c r="J1315">
        <f>'DATA DASH'!J1315</f>
        <v/>
      </c>
      <c r="K1315">
        <f>'DATA DASH'!K1315</f>
        <v/>
      </c>
      <c r="L1315">
        <f>'DATA DASH'!L1315</f>
        <v/>
      </c>
      <c r="M1315">
        <f>'DATA DASH'!M1315</f>
        <v/>
      </c>
    </row>
    <row r="1316">
      <c r="A1316">
        <f>'DATA DASH'!A1316</f>
        <v/>
      </c>
      <c r="B1316">
        <f>'DATA DASH'!B1316</f>
        <v/>
      </c>
      <c r="C1316">
        <f>'DATA DASH'!C1316</f>
        <v/>
      </c>
      <c r="D1316">
        <f>'DATA DASH'!D1316</f>
        <v/>
      </c>
      <c r="E1316">
        <f>'DATA DASH'!E1316</f>
        <v/>
      </c>
      <c r="F1316">
        <f>'DATA DASH'!F1316</f>
        <v/>
      </c>
      <c r="G1316">
        <f>'DATA DASH'!G1316</f>
        <v/>
      </c>
      <c r="H1316">
        <f>'DATA DASH'!H1316</f>
        <v/>
      </c>
      <c r="I1316">
        <f>'DATA DASH'!I1316</f>
        <v/>
      </c>
      <c r="J1316">
        <f>'DATA DASH'!J1316</f>
        <v/>
      </c>
      <c r="K1316">
        <f>'DATA DASH'!K1316</f>
        <v/>
      </c>
      <c r="L1316">
        <f>'DATA DASH'!L1316</f>
        <v/>
      </c>
      <c r="M1316">
        <f>'DATA DASH'!M1316</f>
        <v/>
      </c>
    </row>
    <row r="1317">
      <c r="A1317">
        <f>'DATA DASH'!A1317</f>
        <v/>
      </c>
      <c r="B1317">
        <f>'DATA DASH'!B1317</f>
        <v/>
      </c>
      <c r="C1317">
        <f>'DATA DASH'!C1317</f>
        <v/>
      </c>
      <c r="D1317">
        <f>'DATA DASH'!D1317</f>
        <v/>
      </c>
      <c r="E1317">
        <f>'DATA DASH'!E1317</f>
        <v/>
      </c>
      <c r="F1317">
        <f>'DATA DASH'!F1317</f>
        <v/>
      </c>
      <c r="G1317">
        <f>'DATA DASH'!G1317</f>
        <v/>
      </c>
      <c r="H1317">
        <f>'DATA DASH'!H1317</f>
        <v/>
      </c>
      <c r="I1317">
        <f>'DATA DASH'!I1317</f>
        <v/>
      </c>
      <c r="J1317">
        <f>'DATA DASH'!J1317</f>
        <v/>
      </c>
      <c r="K1317">
        <f>'DATA DASH'!K1317</f>
        <v/>
      </c>
      <c r="L1317">
        <f>'DATA DASH'!L1317</f>
        <v/>
      </c>
      <c r="M1317">
        <f>'DATA DASH'!M1317</f>
        <v/>
      </c>
    </row>
    <row r="1318">
      <c r="A1318">
        <f>'DATA DASH'!A1318</f>
        <v/>
      </c>
      <c r="B1318">
        <f>'DATA DASH'!B1318</f>
        <v/>
      </c>
      <c r="C1318">
        <f>'DATA DASH'!C1318</f>
        <v/>
      </c>
      <c r="D1318">
        <f>'DATA DASH'!D1318</f>
        <v/>
      </c>
      <c r="E1318">
        <f>'DATA DASH'!E1318</f>
        <v/>
      </c>
      <c r="F1318">
        <f>'DATA DASH'!F1318</f>
        <v/>
      </c>
      <c r="G1318">
        <f>'DATA DASH'!G1318</f>
        <v/>
      </c>
      <c r="H1318">
        <f>'DATA DASH'!H1318</f>
        <v/>
      </c>
      <c r="I1318">
        <f>'DATA DASH'!I1318</f>
        <v/>
      </c>
      <c r="J1318">
        <f>'DATA DASH'!J1318</f>
        <v/>
      </c>
      <c r="K1318">
        <f>'DATA DASH'!K1318</f>
        <v/>
      </c>
      <c r="L1318">
        <f>'DATA DASH'!L1318</f>
        <v/>
      </c>
      <c r="M1318">
        <f>'DATA DASH'!M1318</f>
        <v/>
      </c>
    </row>
    <row r="1319">
      <c r="A1319">
        <f>'DATA DASH'!A1319</f>
        <v/>
      </c>
      <c r="B1319">
        <f>'DATA DASH'!B1319</f>
        <v/>
      </c>
      <c r="C1319">
        <f>'DATA DASH'!C1319</f>
        <v/>
      </c>
      <c r="D1319">
        <f>'DATA DASH'!D1319</f>
        <v/>
      </c>
      <c r="E1319">
        <f>'DATA DASH'!E1319</f>
        <v/>
      </c>
      <c r="F1319">
        <f>'DATA DASH'!F1319</f>
        <v/>
      </c>
      <c r="G1319">
        <f>'DATA DASH'!G1319</f>
        <v/>
      </c>
      <c r="H1319">
        <f>'DATA DASH'!H1319</f>
        <v/>
      </c>
      <c r="I1319">
        <f>'DATA DASH'!I1319</f>
        <v/>
      </c>
      <c r="J1319">
        <f>'DATA DASH'!J1319</f>
        <v/>
      </c>
      <c r="K1319">
        <f>'DATA DASH'!K1319</f>
        <v/>
      </c>
      <c r="L1319">
        <f>'DATA DASH'!L1319</f>
        <v/>
      </c>
      <c r="M1319">
        <f>'DATA DASH'!M1319</f>
        <v/>
      </c>
    </row>
    <row r="1320">
      <c r="A1320">
        <f>'DATA DASH'!A1320</f>
        <v/>
      </c>
      <c r="B1320">
        <f>'DATA DASH'!B1320</f>
        <v/>
      </c>
      <c r="C1320">
        <f>'DATA DASH'!C1320</f>
        <v/>
      </c>
      <c r="D1320">
        <f>'DATA DASH'!D1320</f>
        <v/>
      </c>
      <c r="E1320">
        <f>'DATA DASH'!E1320</f>
        <v/>
      </c>
      <c r="F1320">
        <f>'DATA DASH'!F1320</f>
        <v/>
      </c>
      <c r="G1320">
        <f>'DATA DASH'!G1320</f>
        <v/>
      </c>
      <c r="H1320">
        <f>'DATA DASH'!H1320</f>
        <v/>
      </c>
      <c r="I1320">
        <f>'DATA DASH'!I1320</f>
        <v/>
      </c>
      <c r="J1320">
        <f>'DATA DASH'!J1320</f>
        <v/>
      </c>
      <c r="K1320">
        <f>'DATA DASH'!K1320</f>
        <v/>
      </c>
      <c r="L1320">
        <f>'DATA DASH'!L1320</f>
        <v/>
      </c>
      <c r="M1320">
        <f>'DATA DASH'!M1320</f>
        <v/>
      </c>
    </row>
    <row r="1321">
      <c r="A1321">
        <f>'DATA DASH'!A1321</f>
        <v/>
      </c>
      <c r="B1321">
        <f>'DATA DASH'!B1321</f>
        <v/>
      </c>
      <c r="C1321">
        <f>'DATA DASH'!C1321</f>
        <v/>
      </c>
      <c r="D1321">
        <f>'DATA DASH'!D1321</f>
        <v/>
      </c>
      <c r="E1321">
        <f>'DATA DASH'!E1321</f>
        <v/>
      </c>
      <c r="F1321">
        <f>'DATA DASH'!F1321</f>
        <v/>
      </c>
      <c r="G1321">
        <f>'DATA DASH'!G1321</f>
        <v/>
      </c>
      <c r="H1321">
        <f>'DATA DASH'!H1321</f>
        <v/>
      </c>
      <c r="I1321">
        <f>'DATA DASH'!I1321</f>
        <v/>
      </c>
      <c r="J1321">
        <f>'DATA DASH'!J1321</f>
        <v/>
      </c>
      <c r="K1321">
        <f>'DATA DASH'!K1321</f>
        <v/>
      </c>
      <c r="L1321">
        <f>'DATA DASH'!L1321</f>
        <v/>
      </c>
      <c r="M1321">
        <f>'DATA DASH'!M1321</f>
        <v/>
      </c>
    </row>
    <row r="1322">
      <c r="A1322">
        <f>'DATA DASH'!A1322</f>
        <v/>
      </c>
      <c r="B1322">
        <f>'DATA DASH'!B1322</f>
        <v/>
      </c>
      <c r="C1322">
        <f>'DATA DASH'!C1322</f>
        <v/>
      </c>
      <c r="D1322">
        <f>'DATA DASH'!D1322</f>
        <v/>
      </c>
      <c r="E1322">
        <f>'DATA DASH'!E1322</f>
        <v/>
      </c>
      <c r="F1322">
        <f>'DATA DASH'!F1322</f>
        <v/>
      </c>
      <c r="G1322">
        <f>'DATA DASH'!G1322</f>
        <v/>
      </c>
      <c r="H1322">
        <f>'DATA DASH'!H1322</f>
        <v/>
      </c>
      <c r="I1322">
        <f>'DATA DASH'!I1322</f>
        <v/>
      </c>
      <c r="J1322">
        <f>'DATA DASH'!J1322</f>
        <v/>
      </c>
      <c r="K1322">
        <f>'DATA DASH'!K1322</f>
        <v/>
      </c>
      <c r="L1322">
        <f>'DATA DASH'!L1322</f>
        <v/>
      </c>
      <c r="M1322">
        <f>'DATA DASH'!M1322</f>
        <v/>
      </c>
    </row>
    <row r="1323">
      <c r="A1323">
        <f>'DATA DASH'!A1323</f>
        <v/>
      </c>
      <c r="B1323">
        <f>'DATA DASH'!B1323</f>
        <v/>
      </c>
      <c r="C1323">
        <f>'DATA DASH'!C1323</f>
        <v/>
      </c>
      <c r="D1323">
        <f>'DATA DASH'!D1323</f>
        <v/>
      </c>
      <c r="E1323">
        <f>'DATA DASH'!E1323</f>
        <v/>
      </c>
      <c r="F1323">
        <f>'DATA DASH'!F1323</f>
        <v/>
      </c>
      <c r="G1323">
        <f>'DATA DASH'!G1323</f>
        <v/>
      </c>
      <c r="H1323">
        <f>'DATA DASH'!H1323</f>
        <v/>
      </c>
      <c r="I1323">
        <f>'DATA DASH'!I1323</f>
        <v/>
      </c>
      <c r="J1323">
        <f>'DATA DASH'!J1323</f>
        <v/>
      </c>
      <c r="K1323">
        <f>'DATA DASH'!K1323</f>
        <v/>
      </c>
      <c r="L1323">
        <f>'DATA DASH'!L1323</f>
        <v/>
      </c>
      <c r="M1323">
        <f>'DATA DASH'!M1323</f>
        <v/>
      </c>
    </row>
    <row r="1324">
      <c r="A1324">
        <f>'DATA DASH'!A1324</f>
        <v/>
      </c>
      <c r="B1324">
        <f>'DATA DASH'!B1324</f>
        <v/>
      </c>
      <c r="C1324">
        <f>'DATA DASH'!C1324</f>
        <v/>
      </c>
      <c r="D1324">
        <f>'DATA DASH'!D1324</f>
        <v/>
      </c>
      <c r="E1324">
        <f>'DATA DASH'!E1324</f>
        <v/>
      </c>
      <c r="F1324">
        <f>'DATA DASH'!F1324</f>
        <v/>
      </c>
      <c r="G1324">
        <f>'DATA DASH'!G1324</f>
        <v/>
      </c>
      <c r="H1324">
        <f>'DATA DASH'!H1324</f>
        <v/>
      </c>
      <c r="I1324">
        <f>'DATA DASH'!I1324</f>
        <v/>
      </c>
      <c r="J1324">
        <f>'DATA DASH'!J1324</f>
        <v/>
      </c>
      <c r="K1324">
        <f>'DATA DASH'!K1324</f>
        <v/>
      </c>
      <c r="L1324">
        <f>'DATA DASH'!L1324</f>
        <v/>
      </c>
      <c r="M1324">
        <f>'DATA DASH'!M1324</f>
        <v/>
      </c>
    </row>
    <row r="1325">
      <c r="A1325">
        <f>'DATA DASH'!A1325</f>
        <v/>
      </c>
      <c r="B1325">
        <f>'DATA DASH'!B1325</f>
        <v/>
      </c>
      <c r="C1325">
        <f>'DATA DASH'!C1325</f>
        <v/>
      </c>
      <c r="D1325">
        <f>'DATA DASH'!D1325</f>
        <v/>
      </c>
      <c r="E1325">
        <f>'DATA DASH'!E1325</f>
        <v/>
      </c>
      <c r="F1325">
        <f>'DATA DASH'!F1325</f>
        <v/>
      </c>
      <c r="G1325">
        <f>'DATA DASH'!G1325</f>
        <v/>
      </c>
      <c r="H1325">
        <f>'DATA DASH'!H1325</f>
        <v/>
      </c>
      <c r="I1325">
        <f>'DATA DASH'!I1325</f>
        <v/>
      </c>
      <c r="J1325">
        <f>'DATA DASH'!J1325</f>
        <v/>
      </c>
      <c r="K1325">
        <f>'DATA DASH'!K1325</f>
        <v/>
      </c>
      <c r="L1325">
        <f>'DATA DASH'!L1325</f>
        <v/>
      </c>
      <c r="M1325">
        <f>'DATA DASH'!M1325</f>
        <v/>
      </c>
    </row>
    <row r="1326">
      <c r="A1326">
        <f>'DATA DASH'!A1326</f>
        <v/>
      </c>
      <c r="B1326">
        <f>'DATA DASH'!B1326</f>
        <v/>
      </c>
      <c r="C1326">
        <f>'DATA DASH'!C1326</f>
        <v/>
      </c>
      <c r="D1326">
        <f>'DATA DASH'!D1326</f>
        <v/>
      </c>
      <c r="E1326">
        <f>'DATA DASH'!E1326</f>
        <v/>
      </c>
      <c r="F1326">
        <f>'DATA DASH'!F1326</f>
        <v/>
      </c>
      <c r="G1326">
        <f>'DATA DASH'!G1326</f>
        <v/>
      </c>
      <c r="H1326">
        <f>'DATA DASH'!H1326</f>
        <v/>
      </c>
      <c r="I1326">
        <f>'DATA DASH'!I1326</f>
        <v/>
      </c>
      <c r="J1326">
        <f>'DATA DASH'!J1326</f>
        <v/>
      </c>
      <c r="K1326">
        <f>'DATA DASH'!K1326</f>
        <v/>
      </c>
      <c r="L1326">
        <f>'DATA DASH'!L1326</f>
        <v/>
      </c>
      <c r="M1326">
        <f>'DATA DASH'!M1326</f>
        <v/>
      </c>
    </row>
    <row r="1327">
      <c r="A1327">
        <f>'DATA DASH'!A1327</f>
        <v/>
      </c>
      <c r="B1327">
        <f>'DATA DASH'!B1327</f>
        <v/>
      </c>
      <c r="C1327">
        <f>'DATA DASH'!C1327</f>
        <v/>
      </c>
      <c r="D1327">
        <f>'DATA DASH'!D1327</f>
        <v/>
      </c>
      <c r="E1327">
        <f>'DATA DASH'!E1327</f>
        <v/>
      </c>
      <c r="F1327">
        <f>'DATA DASH'!F1327</f>
        <v/>
      </c>
      <c r="G1327">
        <f>'DATA DASH'!G1327</f>
        <v/>
      </c>
      <c r="H1327">
        <f>'DATA DASH'!H1327</f>
        <v/>
      </c>
      <c r="I1327">
        <f>'DATA DASH'!I1327</f>
        <v/>
      </c>
      <c r="J1327">
        <f>'DATA DASH'!J1327</f>
        <v/>
      </c>
      <c r="K1327">
        <f>'DATA DASH'!K1327</f>
        <v/>
      </c>
      <c r="L1327">
        <f>'DATA DASH'!L1327</f>
        <v/>
      </c>
      <c r="M1327">
        <f>'DATA DASH'!M1327</f>
        <v/>
      </c>
    </row>
    <row r="1328">
      <c r="A1328">
        <f>'DATA DASH'!A1328</f>
        <v/>
      </c>
      <c r="B1328">
        <f>'DATA DASH'!B1328</f>
        <v/>
      </c>
      <c r="C1328">
        <f>'DATA DASH'!C1328</f>
        <v/>
      </c>
      <c r="D1328">
        <f>'DATA DASH'!D1328</f>
        <v/>
      </c>
      <c r="E1328">
        <f>'DATA DASH'!E1328</f>
        <v/>
      </c>
      <c r="F1328">
        <f>'DATA DASH'!F1328</f>
        <v/>
      </c>
      <c r="G1328">
        <f>'DATA DASH'!G1328</f>
        <v/>
      </c>
      <c r="H1328">
        <f>'DATA DASH'!H1328</f>
        <v/>
      </c>
      <c r="I1328">
        <f>'DATA DASH'!I1328</f>
        <v/>
      </c>
      <c r="J1328">
        <f>'DATA DASH'!J1328</f>
        <v/>
      </c>
      <c r="K1328">
        <f>'DATA DASH'!K1328</f>
        <v/>
      </c>
      <c r="L1328">
        <f>'DATA DASH'!L1328</f>
        <v/>
      </c>
      <c r="M1328">
        <f>'DATA DASH'!M1328</f>
        <v/>
      </c>
    </row>
    <row r="1329">
      <c r="A1329">
        <f>'DATA DASH'!A1329</f>
        <v/>
      </c>
      <c r="B1329">
        <f>'DATA DASH'!B1329</f>
        <v/>
      </c>
      <c r="C1329">
        <f>'DATA DASH'!C1329</f>
        <v/>
      </c>
      <c r="D1329">
        <f>'DATA DASH'!D1329</f>
        <v/>
      </c>
      <c r="E1329">
        <f>'DATA DASH'!E1329</f>
        <v/>
      </c>
      <c r="F1329">
        <f>'DATA DASH'!F1329</f>
        <v/>
      </c>
      <c r="G1329">
        <f>'DATA DASH'!G1329</f>
        <v/>
      </c>
      <c r="H1329">
        <f>'DATA DASH'!H1329</f>
        <v/>
      </c>
      <c r="I1329">
        <f>'DATA DASH'!I1329</f>
        <v/>
      </c>
      <c r="J1329">
        <f>'DATA DASH'!J1329</f>
        <v/>
      </c>
      <c r="K1329">
        <f>'DATA DASH'!K1329</f>
        <v/>
      </c>
      <c r="L1329">
        <f>'DATA DASH'!L1329</f>
        <v/>
      </c>
      <c r="M1329">
        <f>'DATA DASH'!M1329</f>
        <v/>
      </c>
    </row>
    <row r="1330">
      <c r="A1330">
        <f>'DATA DASH'!A1330</f>
        <v/>
      </c>
      <c r="B1330">
        <f>'DATA DASH'!B1330</f>
        <v/>
      </c>
      <c r="C1330">
        <f>'DATA DASH'!C1330</f>
        <v/>
      </c>
      <c r="D1330">
        <f>'DATA DASH'!D1330</f>
        <v/>
      </c>
      <c r="E1330">
        <f>'DATA DASH'!E1330</f>
        <v/>
      </c>
      <c r="F1330">
        <f>'DATA DASH'!F1330</f>
        <v/>
      </c>
      <c r="G1330">
        <f>'DATA DASH'!G1330</f>
        <v/>
      </c>
      <c r="H1330">
        <f>'DATA DASH'!H1330</f>
        <v/>
      </c>
      <c r="I1330">
        <f>'DATA DASH'!I1330</f>
        <v/>
      </c>
      <c r="J1330">
        <f>'DATA DASH'!J1330</f>
        <v/>
      </c>
      <c r="K1330">
        <f>'DATA DASH'!K1330</f>
        <v/>
      </c>
      <c r="L1330">
        <f>'DATA DASH'!L1330</f>
        <v/>
      </c>
      <c r="M1330">
        <f>'DATA DASH'!M1330</f>
        <v/>
      </c>
    </row>
    <row r="1331">
      <c r="A1331">
        <f>'DATA DASH'!A1331</f>
        <v/>
      </c>
      <c r="B1331">
        <f>'DATA DASH'!B1331</f>
        <v/>
      </c>
      <c r="C1331">
        <f>'DATA DASH'!C1331</f>
        <v/>
      </c>
      <c r="D1331">
        <f>'DATA DASH'!D1331</f>
        <v/>
      </c>
      <c r="E1331">
        <f>'DATA DASH'!E1331</f>
        <v/>
      </c>
      <c r="F1331">
        <f>'DATA DASH'!F1331</f>
        <v/>
      </c>
      <c r="G1331">
        <f>'DATA DASH'!G1331</f>
        <v/>
      </c>
      <c r="H1331">
        <f>'DATA DASH'!H1331</f>
        <v/>
      </c>
      <c r="I1331">
        <f>'DATA DASH'!I1331</f>
        <v/>
      </c>
      <c r="J1331">
        <f>'DATA DASH'!J1331</f>
        <v/>
      </c>
      <c r="K1331">
        <f>'DATA DASH'!K1331</f>
        <v/>
      </c>
      <c r="L1331">
        <f>'DATA DASH'!L1331</f>
        <v/>
      </c>
      <c r="M1331">
        <f>'DATA DASH'!M1331</f>
        <v/>
      </c>
    </row>
    <row r="1332">
      <c r="A1332">
        <f>'DATA DASH'!A1332</f>
        <v/>
      </c>
      <c r="B1332">
        <f>'DATA DASH'!B1332</f>
        <v/>
      </c>
      <c r="C1332">
        <f>'DATA DASH'!C1332</f>
        <v/>
      </c>
      <c r="D1332">
        <f>'DATA DASH'!D1332</f>
        <v/>
      </c>
      <c r="E1332">
        <f>'DATA DASH'!E1332</f>
        <v/>
      </c>
      <c r="F1332">
        <f>'DATA DASH'!F1332</f>
        <v/>
      </c>
      <c r="G1332">
        <f>'DATA DASH'!G1332</f>
        <v/>
      </c>
      <c r="H1332">
        <f>'DATA DASH'!H1332</f>
        <v/>
      </c>
      <c r="I1332">
        <f>'DATA DASH'!I1332</f>
        <v/>
      </c>
      <c r="J1332">
        <f>'DATA DASH'!J1332</f>
        <v/>
      </c>
      <c r="K1332">
        <f>'DATA DASH'!K1332</f>
        <v/>
      </c>
      <c r="L1332">
        <f>'DATA DASH'!L1332</f>
        <v/>
      </c>
      <c r="M1332">
        <f>'DATA DASH'!M1332</f>
        <v/>
      </c>
    </row>
    <row r="1333">
      <c r="A1333">
        <f>'DATA DASH'!A1333</f>
        <v/>
      </c>
      <c r="B1333">
        <f>'DATA DASH'!B1333</f>
        <v/>
      </c>
      <c r="C1333">
        <f>'DATA DASH'!C1333</f>
        <v/>
      </c>
      <c r="D1333">
        <f>'DATA DASH'!D1333</f>
        <v/>
      </c>
      <c r="E1333">
        <f>'DATA DASH'!E1333</f>
        <v/>
      </c>
      <c r="F1333">
        <f>'DATA DASH'!F1333</f>
        <v/>
      </c>
      <c r="G1333">
        <f>'DATA DASH'!G1333</f>
        <v/>
      </c>
      <c r="H1333">
        <f>'DATA DASH'!H1333</f>
        <v/>
      </c>
      <c r="I1333">
        <f>'DATA DASH'!I1333</f>
        <v/>
      </c>
      <c r="J1333">
        <f>'DATA DASH'!J1333</f>
        <v/>
      </c>
      <c r="K1333">
        <f>'DATA DASH'!K1333</f>
        <v/>
      </c>
      <c r="L1333">
        <f>'DATA DASH'!L1333</f>
        <v/>
      </c>
      <c r="M1333">
        <f>'DATA DASH'!M1333</f>
        <v/>
      </c>
    </row>
    <row r="1334">
      <c r="A1334">
        <f>'DATA DASH'!A1334</f>
        <v/>
      </c>
      <c r="B1334">
        <f>'DATA DASH'!B1334</f>
        <v/>
      </c>
      <c r="C1334">
        <f>'DATA DASH'!C1334</f>
        <v/>
      </c>
      <c r="D1334">
        <f>'DATA DASH'!D1334</f>
        <v/>
      </c>
      <c r="E1334">
        <f>'DATA DASH'!E1334</f>
        <v/>
      </c>
      <c r="F1334">
        <f>'DATA DASH'!F1334</f>
        <v/>
      </c>
      <c r="G1334">
        <f>'DATA DASH'!G1334</f>
        <v/>
      </c>
      <c r="H1334">
        <f>'DATA DASH'!H1334</f>
        <v/>
      </c>
      <c r="I1334">
        <f>'DATA DASH'!I1334</f>
        <v/>
      </c>
      <c r="J1334">
        <f>'DATA DASH'!J1334</f>
        <v/>
      </c>
      <c r="K1334">
        <f>'DATA DASH'!K1334</f>
        <v/>
      </c>
      <c r="L1334">
        <f>'DATA DASH'!L1334</f>
        <v/>
      </c>
      <c r="M1334">
        <f>'DATA DASH'!M1334</f>
        <v/>
      </c>
    </row>
    <row r="1335">
      <c r="A1335">
        <f>'DATA DASH'!A1335</f>
        <v/>
      </c>
      <c r="B1335">
        <f>'DATA DASH'!B1335</f>
        <v/>
      </c>
      <c r="C1335">
        <f>'DATA DASH'!C1335</f>
        <v/>
      </c>
      <c r="D1335">
        <f>'DATA DASH'!D1335</f>
        <v/>
      </c>
      <c r="E1335">
        <f>'DATA DASH'!E1335</f>
        <v/>
      </c>
      <c r="F1335">
        <f>'DATA DASH'!F1335</f>
        <v/>
      </c>
      <c r="G1335">
        <f>'DATA DASH'!G1335</f>
        <v/>
      </c>
      <c r="H1335">
        <f>'DATA DASH'!H1335</f>
        <v/>
      </c>
      <c r="I1335">
        <f>'DATA DASH'!I1335</f>
        <v/>
      </c>
      <c r="J1335">
        <f>'DATA DASH'!J1335</f>
        <v/>
      </c>
      <c r="K1335">
        <f>'DATA DASH'!K1335</f>
        <v/>
      </c>
      <c r="L1335">
        <f>'DATA DASH'!L1335</f>
        <v/>
      </c>
      <c r="M1335">
        <f>'DATA DASH'!M1335</f>
        <v/>
      </c>
    </row>
    <row r="1336">
      <c r="A1336">
        <f>'DATA DASH'!A1336</f>
        <v/>
      </c>
      <c r="B1336">
        <f>'DATA DASH'!B1336</f>
        <v/>
      </c>
      <c r="C1336">
        <f>'DATA DASH'!C1336</f>
        <v/>
      </c>
      <c r="D1336">
        <f>'DATA DASH'!D1336</f>
        <v/>
      </c>
      <c r="E1336">
        <f>'DATA DASH'!E1336</f>
        <v/>
      </c>
      <c r="F1336">
        <f>'DATA DASH'!F1336</f>
        <v/>
      </c>
      <c r="G1336">
        <f>'DATA DASH'!G1336</f>
        <v/>
      </c>
      <c r="H1336">
        <f>'DATA DASH'!H1336</f>
        <v/>
      </c>
      <c r="I1336">
        <f>'DATA DASH'!I1336</f>
        <v/>
      </c>
      <c r="J1336">
        <f>'DATA DASH'!J1336</f>
        <v/>
      </c>
      <c r="K1336">
        <f>'DATA DASH'!K1336</f>
        <v/>
      </c>
      <c r="L1336">
        <f>'DATA DASH'!L1336</f>
        <v/>
      </c>
      <c r="M1336">
        <f>'DATA DASH'!M1336</f>
        <v/>
      </c>
    </row>
    <row r="1337">
      <c r="A1337">
        <f>'DATA DASH'!A1337</f>
        <v/>
      </c>
      <c r="B1337">
        <f>'DATA DASH'!B1337</f>
        <v/>
      </c>
      <c r="C1337">
        <f>'DATA DASH'!C1337</f>
        <v/>
      </c>
      <c r="D1337">
        <f>'DATA DASH'!D1337</f>
        <v/>
      </c>
      <c r="E1337">
        <f>'DATA DASH'!E1337</f>
        <v/>
      </c>
      <c r="F1337">
        <f>'DATA DASH'!F1337</f>
        <v/>
      </c>
      <c r="G1337">
        <f>'DATA DASH'!G1337</f>
        <v/>
      </c>
      <c r="H1337">
        <f>'DATA DASH'!H1337</f>
        <v/>
      </c>
      <c r="I1337">
        <f>'DATA DASH'!I1337</f>
        <v/>
      </c>
      <c r="J1337">
        <f>'DATA DASH'!J1337</f>
        <v/>
      </c>
      <c r="K1337">
        <f>'DATA DASH'!K1337</f>
        <v/>
      </c>
      <c r="L1337">
        <f>'DATA DASH'!L1337</f>
        <v/>
      </c>
      <c r="M1337">
        <f>'DATA DASH'!M1337</f>
        <v/>
      </c>
    </row>
    <row r="1338">
      <c r="A1338">
        <f>'DATA DASH'!A1338</f>
        <v/>
      </c>
      <c r="B1338">
        <f>'DATA DASH'!B1338</f>
        <v/>
      </c>
      <c r="C1338">
        <f>'DATA DASH'!C1338</f>
        <v/>
      </c>
      <c r="D1338">
        <f>'DATA DASH'!D1338</f>
        <v/>
      </c>
      <c r="E1338">
        <f>'DATA DASH'!E1338</f>
        <v/>
      </c>
      <c r="F1338">
        <f>'DATA DASH'!F1338</f>
        <v/>
      </c>
      <c r="G1338">
        <f>'DATA DASH'!G1338</f>
        <v/>
      </c>
      <c r="H1338">
        <f>'DATA DASH'!H1338</f>
        <v/>
      </c>
      <c r="I1338">
        <f>'DATA DASH'!I1338</f>
        <v/>
      </c>
      <c r="J1338">
        <f>'DATA DASH'!J1338</f>
        <v/>
      </c>
      <c r="K1338">
        <f>'DATA DASH'!K1338</f>
        <v/>
      </c>
      <c r="L1338">
        <f>'DATA DASH'!L1338</f>
        <v/>
      </c>
      <c r="M1338">
        <f>'DATA DASH'!M1338</f>
        <v/>
      </c>
    </row>
    <row r="1339">
      <c r="A1339">
        <f>'DATA DASH'!A1339</f>
        <v/>
      </c>
      <c r="B1339">
        <f>'DATA DASH'!B1339</f>
        <v/>
      </c>
      <c r="C1339">
        <f>'DATA DASH'!C1339</f>
        <v/>
      </c>
      <c r="D1339">
        <f>'DATA DASH'!D1339</f>
        <v/>
      </c>
      <c r="E1339">
        <f>'DATA DASH'!E1339</f>
        <v/>
      </c>
      <c r="F1339">
        <f>'DATA DASH'!F1339</f>
        <v/>
      </c>
      <c r="G1339">
        <f>'DATA DASH'!G1339</f>
        <v/>
      </c>
      <c r="H1339">
        <f>'DATA DASH'!H1339</f>
        <v/>
      </c>
      <c r="I1339">
        <f>'DATA DASH'!I1339</f>
        <v/>
      </c>
      <c r="J1339">
        <f>'DATA DASH'!J1339</f>
        <v/>
      </c>
      <c r="K1339">
        <f>'DATA DASH'!K1339</f>
        <v/>
      </c>
      <c r="L1339">
        <f>'DATA DASH'!L1339</f>
        <v/>
      </c>
      <c r="M1339">
        <f>'DATA DASH'!M1339</f>
        <v/>
      </c>
    </row>
    <row r="1340">
      <c r="A1340">
        <f>'DATA DASH'!A1340</f>
        <v/>
      </c>
      <c r="B1340">
        <f>'DATA DASH'!B1340</f>
        <v/>
      </c>
      <c r="C1340">
        <f>'DATA DASH'!C1340</f>
        <v/>
      </c>
      <c r="D1340">
        <f>'DATA DASH'!D1340</f>
        <v/>
      </c>
      <c r="E1340">
        <f>'DATA DASH'!E1340</f>
        <v/>
      </c>
      <c r="F1340">
        <f>'DATA DASH'!F1340</f>
        <v/>
      </c>
      <c r="G1340">
        <f>'DATA DASH'!G1340</f>
        <v/>
      </c>
      <c r="H1340">
        <f>'DATA DASH'!H1340</f>
        <v/>
      </c>
      <c r="I1340">
        <f>'DATA DASH'!I1340</f>
        <v/>
      </c>
      <c r="J1340">
        <f>'DATA DASH'!J1340</f>
        <v/>
      </c>
      <c r="K1340">
        <f>'DATA DASH'!K1340</f>
        <v/>
      </c>
      <c r="L1340">
        <f>'DATA DASH'!L1340</f>
        <v/>
      </c>
      <c r="M1340">
        <f>'DATA DASH'!M1340</f>
        <v/>
      </c>
    </row>
    <row r="1341">
      <c r="A1341">
        <f>'DATA DASH'!A1341</f>
        <v/>
      </c>
      <c r="B1341">
        <f>'DATA DASH'!B1341</f>
        <v/>
      </c>
      <c r="C1341">
        <f>'DATA DASH'!C1341</f>
        <v/>
      </c>
      <c r="D1341">
        <f>'DATA DASH'!D1341</f>
        <v/>
      </c>
      <c r="E1341">
        <f>'DATA DASH'!E1341</f>
        <v/>
      </c>
      <c r="F1341">
        <f>'DATA DASH'!F1341</f>
        <v/>
      </c>
      <c r="G1341">
        <f>'DATA DASH'!G1341</f>
        <v/>
      </c>
      <c r="H1341">
        <f>'DATA DASH'!H1341</f>
        <v/>
      </c>
      <c r="I1341">
        <f>'DATA DASH'!I1341</f>
        <v/>
      </c>
      <c r="J1341">
        <f>'DATA DASH'!J1341</f>
        <v/>
      </c>
      <c r="K1341">
        <f>'DATA DASH'!K1341</f>
        <v/>
      </c>
      <c r="L1341">
        <f>'DATA DASH'!L1341</f>
        <v/>
      </c>
      <c r="M1341">
        <f>'DATA DASH'!M1341</f>
        <v/>
      </c>
    </row>
    <row r="1342">
      <c r="A1342">
        <f>'DATA DASH'!A1342</f>
        <v/>
      </c>
      <c r="B1342">
        <f>'DATA DASH'!B1342</f>
        <v/>
      </c>
      <c r="C1342">
        <f>'DATA DASH'!C1342</f>
        <v/>
      </c>
      <c r="D1342">
        <f>'DATA DASH'!D1342</f>
        <v/>
      </c>
      <c r="E1342">
        <f>'DATA DASH'!E1342</f>
        <v/>
      </c>
      <c r="F1342">
        <f>'DATA DASH'!F1342</f>
        <v/>
      </c>
      <c r="G1342">
        <f>'DATA DASH'!G1342</f>
        <v/>
      </c>
      <c r="H1342">
        <f>'DATA DASH'!H1342</f>
        <v/>
      </c>
      <c r="I1342">
        <f>'DATA DASH'!I1342</f>
        <v/>
      </c>
      <c r="J1342">
        <f>'DATA DASH'!J1342</f>
        <v/>
      </c>
      <c r="K1342">
        <f>'DATA DASH'!K1342</f>
        <v/>
      </c>
      <c r="L1342">
        <f>'DATA DASH'!L1342</f>
        <v/>
      </c>
      <c r="M1342">
        <f>'DATA DASH'!M1342</f>
        <v/>
      </c>
    </row>
    <row r="1343">
      <c r="A1343">
        <f>'DATA DASH'!A1343</f>
        <v/>
      </c>
      <c r="B1343">
        <f>'DATA DASH'!B1343</f>
        <v/>
      </c>
      <c r="C1343">
        <f>'DATA DASH'!C1343</f>
        <v/>
      </c>
      <c r="D1343">
        <f>'DATA DASH'!D1343</f>
        <v/>
      </c>
      <c r="E1343">
        <f>'DATA DASH'!E1343</f>
        <v/>
      </c>
      <c r="F1343">
        <f>'DATA DASH'!F1343</f>
        <v/>
      </c>
      <c r="G1343">
        <f>'DATA DASH'!G1343</f>
        <v/>
      </c>
      <c r="H1343">
        <f>'DATA DASH'!H1343</f>
        <v/>
      </c>
      <c r="I1343">
        <f>'DATA DASH'!I1343</f>
        <v/>
      </c>
      <c r="J1343">
        <f>'DATA DASH'!J1343</f>
        <v/>
      </c>
      <c r="K1343">
        <f>'DATA DASH'!K1343</f>
        <v/>
      </c>
      <c r="L1343">
        <f>'DATA DASH'!L1343</f>
        <v/>
      </c>
      <c r="M1343">
        <f>'DATA DASH'!M1343</f>
        <v/>
      </c>
    </row>
    <row r="1344">
      <c r="A1344">
        <f>'DATA DASH'!A1344</f>
        <v/>
      </c>
      <c r="B1344">
        <f>'DATA DASH'!B1344</f>
        <v/>
      </c>
      <c r="C1344">
        <f>'DATA DASH'!C1344</f>
        <v/>
      </c>
      <c r="D1344">
        <f>'DATA DASH'!D1344</f>
        <v/>
      </c>
      <c r="E1344">
        <f>'DATA DASH'!E1344</f>
        <v/>
      </c>
      <c r="F1344">
        <f>'DATA DASH'!F1344</f>
        <v/>
      </c>
      <c r="G1344">
        <f>'DATA DASH'!G1344</f>
        <v/>
      </c>
      <c r="H1344">
        <f>'DATA DASH'!H1344</f>
        <v/>
      </c>
      <c r="I1344">
        <f>'DATA DASH'!I1344</f>
        <v/>
      </c>
      <c r="J1344">
        <f>'DATA DASH'!J1344</f>
        <v/>
      </c>
      <c r="K1344">
        <f>'DATA DASH'!K1344</f>
        <v/>
      </c>
      <c r="L1344">
        <f>'DATA DASH'!L1344</f>
        <v/>
      </c>
      <c r="M1344">
        <f>'DATA DASH'!M1344</f>
        <v/>
      </c>
    </row>
    <row r="1345">
      <c r="A1345">
        <f>'DATA DASH'!A1345</f>
        <v/>
      </c>
      <c r="B1345">
        <f>'DATA DASH'!B1345</f>
        <v/>
      </c>
      <c r="C1345">
        <f>'DATA DASH'!C1345</f>
        <v/>
      </c>
      <c r="D1345">
        <f>'DATA DASH'!D1345</f>
        <v/>
      </c>
      <c r="E1345">
        <f>'DATA DASH'!E1345</f>
        <v/>
      </c>
      <c r="F1345">
        <f>'DATA DASH'!F1345</f>
        <v/>
      </c>
      <c r="G1345">
        <f>'DATA DASH'!G1345</f>
        <v/>
      </c>
      <c r="H1345">
        <f>'DATA DASH'!H1345</f>
        <v/>
      </c>
      <c r="I1345">
        <f>'DATA DASH'!I1345</f>
        <v/>
      </c>
      <c r="J1345">
        <f>'DATA DASH'!J1345</f>
        <v/>
      </c>
      <c r="K1345">
        <f>'DATA DASH'!K1345</f>
        <v/>
      </c>
      <c r="L1345">
        <f>'DATA DASH'!L1345</f>
        <v/>
      </c>
      <c r="M1345">
        <f>'DATA DASH'!M1345</f>
        <v/>
      </c>
    </row>
    <row r="1346">
      <c r="A1346">
        <f>'DATA DASH'!A1346</f>
        <v/>
      </c>
      <c r="B1346">
        <f>'DATA DASH'!B1346</f>
        <v/>
      </c>
      <c r="C1346">
        <f>'DATA DASH'!C1346</f>
        <v/>
      </c>
      <c r="D1346">
        <f>'DATA DASH'!D1346</f>
        <v/>
      </c>
      <c r="E1346">
        <f>'DATA DASH'!E1346</f>
        <v/>
      </c>
      <c r="F1346">
        <f>'DATA DASH'!F1346</f>
        <v/>
      </c>
      <c r="G1346">
        <f>'DATA DASH'!G1346</f>
        <v/>
      </c>
      <c r="H1346">
        <f>'DATA DASH'!H1346</f>
        <v/>
      </c>
      <c r="I1346">
        <f>'DATA DASH'!I1346</f>
        <v/>
      </c>
      <c r="J1346">
        <f>'DATA DASH'!J1346</f>
        <v/>
      </c>
      <c r="K1346">
        <f>'DATA DASH'!K1346</f>
        <v/>
      </c>
      <c r="L1346">
        <f>'DATA DASH'!L1346</f>
        <v/>
      </c>
      <c r="M1346">
        <f>'DATA DASH'!M1346</f>
        <v/>
      </c>
    </row>
    <row r="1347">
      <c r="A1347">
        <f>'DATA DASH'!A1347</f>
        <v/>
      </c>
      <c r="B1347">
        <f>'DATA DASH'!B1347</f>
        <v/>
      </c>
      <c r="C1347">
        <f>'DATA DASH'!C1347</f>
        <v/>
      </c>
      <c r="D1347">
        <f>'DATA DASH'!D1347</f>
        <v/>
      </c>
      <c r="E1347">
        <f>'DATA DASH'!E1347</f>
        <v/>
      </c>
      <c r="F1347">
        <f>'DATA DASH'!F1347</f>
        <v/>
      </c>
      <c r="G1347">
        <f>'DATA DASH'!G1347</f>
        <v/>
      </c>
      <c r="H1347">
        <f>'DATA DASH'!H1347</f>
        <v/>
      </c>
      <c r="I1347">
        <f>'DATA DASH'!I1347</f>
        <v/>
      </c>
      <c r="J1347">
        <f>'DATA DASH'!J1347</f>
        <v/>
      </c>
      <c r="K1347">
        <f>'DATA DASH'!K1347</f>
        <v/>
      </c>
      <c r="L1347">
        <f>'DATA DASH'!L1347</f>
        <v/>
      </c>
      <c r="M1347">
        <f>'DATA DASH'!M1347</f>
        <v/>
      </c>
    </row>
    <row r="1348">
      <c r="A1348">
        <f>'DATA DASH'!A1348</f>
        <v/>
      </c>
      <c r="B1348">
        <f>'DATA DASH'!B1348</f>
        <v/>
      </c>
      <c r="C1348">
        <f>'DATA DASH'!C1348</f>
        <v/>
      </c>
      <c r="D1348">
        <f>'DATA DASH'!D1348</f>
        <v/>
      </c>
      <c r="E1348">
        <f>'DATA DASH'!E1348</f>
        <v/>
      </c>
      <c r="F1348">
        <f>'DATA DASH'!F1348</f>
        <v/>
      </c>
      <c r="G1348">
        <f>'DATA DASH'!G1348</f>
        <v/>
      </c>
      <c r="H1348">
        <f>'DATA DASH'!H1348</f>
        <v/>
      </c>
      <c r="I1348">
        <f>'DATA DASH'!I1348</f>
        <v/>
      </c>
      <c r="J1348">
        <f>'DATA DASH'!J1348</f>
        <v/>
      </c>
      <c r="K1348">
        <f>'DATA DASH'!K1348</f>
        <v/>
      </c>
      <c r="L1348">
        <f>'DATA DASH'!L1348</f>
        <v/>
      </c>
      <c r="M1348">
        <f>'DATA DASH'!M1348</f>
        <v/>
      </c>
    </row>
    <row r="1349">
      <c r="A1349">
        <f>'DATA DASH'!A1349</f>
        <v/>
      </c>
      <c r="B1349">
        <f>'DATA DASH'!B1349</f>
        <v/>
      </c>
      <c r="C1349">
        <f>'DATA DASH'!C1349</f>
        <v/>
      </c>
      <c r="D1349">
        <f>'DATA DASH'!D1349</f>
        <v/>
      </c>
      <c r="E1349">
        <f>'DATA DASH'!E1349</f>
        <v/>
      </c>
      <c r="F1349">
        <f>'DATA DASH'!F1349</f>
        <v/>
      </c>
      <c r="G1349">
        <f>'DATA DASH'!G1349</f>
        <v/>
      </c>
      <c r="H1349">
        <f>'DATA DASH'!H1349</f>
        <v/>
      </c>
      <c r="I1349">
        <f>'DATA DASH'!I1349</f>
        <v/>
      </c>
      <c r="J1349">
        <f>'DATA DASH'!J1349</f>
        <v/>
      </c>
      <c r="K1349">
        <f>'DATA DASH'!K1349</f>
        <v/>
      </c>
      <c r="L1349">
        <f>'DATA DASH'!L1349</f>
        <v/>
      </c>
      <c r="M1349">
        <f>'DATA DASH'!M1349</f>
        <v/>
      </c>
    </row>
    <row r="1350">
      <c r="A1350">
        <f>'DATA DASH'!A1350</f>
        <v/>
      </c>
      <c r="B1350">
        <f>'DATA DASH'!B1350</f>
        <v/>
      </c>
      <c r="C1350">
        <f>'DATA DASH'!C1350</f>
        <v/>
      </c>
      <c r="D1350">
        <f>'DATA DASH'!D1350</f>
        <v/>
      </c>
      <c r="E1350">
        <f>'DATA DASH'!E1350</f>
        <v/>
      </c>
      <c r="F1350">
        <f>'DATA DASH'!F1350</f>
        <v/>
      </c>
      <c r="G1350">
        <f>'DATA DASH'!G1350</f>
        <v/>
      </c>
      <c r="H1350">
        <f>'DATA DASH'!H1350</f>
        <v/>
      </c>
      <c r="I1350">
        <f>'DATA DASH'!I1350</f>
        <v/>
      </c>
      <c r="J1350">
        <f>'DATA DASH'!J1350</f>
        <v/>
      </c>
      <c r="K1350">
        <f>'DATA DASH'!K1350</f>
        <v/>
      </c>
      <c r="L1350">
        <f>'DATA DASH'!L1350</f>
        <v/>
      </c>
      <c r="M1350">
        <f>'DATA DASH'!M1350</f>
        <v/>
      </c>
    </row>
    <row r="1351">
      <c r="A1351">
        <f>'DATA DASH'!A1351</f>
        <v/>
      </c>
      <c r="B1351">
        <f>'DATA DASH'!B1351</f>
        <v/>
      </c>
      <c r="C1351">
        <f>'DATA DASH'!C1351</f>
        <v/>
      </c>
      <c r="D1351">
        <f>'DATA DASH'!D1351</f>
        <v/>
      </c>
      <c r="E1351">
        <f>'DATA DASH'!E1351</f>
        <v/>
      </c>
      <c r="F1351">
        <f>'DATA DASH'!F1351</f>
        <v/>
      </c>
      <c r="G1351">
        <f>'DATA DASH'!G1351</f>
        <v/>
      </c>
      <c r="H1351">
        <f>'DATA DASH'!H1351</f>
        <v/>
      </c>
      <c r="I1351">
        <f>'DATA DASH'!I1351</f>
        <v/>
      </c>
      <c r="J1351">
        <f>'DATA DASH'!J1351</f>
        <v/>
      </c>
      <c r="K1351">
        <f>'DATA DASH'!K1351</f>
        <v/>
      </c>
      <c r="L1351">
        <f>'DATA DASH'!L1351</f>
        <v/>
      </c>
      <c r="M1351">
        <f>'DATA DASH'!M1351</f>
        <v/>
      </c>
    </row>
    <row r="1352">
      <c r="A1352">
        <f>'DATA DASH'!A1352</f>
        <v/>
      </c>
      <c r="B1352">
        <f>'DATA DASH'!B1352</f>
        <v/>
      </c>
      <c r="C1352">
        <f>'DATA DASH'!C1352</f>
        <v/>
      </c>
      <c r="D1352">
        <f>'DATA DASH'!D1352</f>
        <v/>
      </c>
      <c r="E1352">
        <f>'DATA DASH'!E1352</f>
        <v/>
      </c>
      <c r="F1352">
        <f>'DATA DASH'!F1352</f>
        <v/>
      </c>
      <c r="G1352">
        <f>'DATA DASH'!G1352</f>
        <v/>
      </c>
      <c r="H1352">
        <f>'DATA DASH'!H1352</f>
        <v/>
      </c>
      <c r="I1352">
        <f>'DATA DASH'!I1352</f>
        <v/>
      </c>
      <c r="J1352">
        <f>'DATA DASH'!J1352</f>
        <v/>
      </c>
      <c r="K1352">
        <f>'DATA DASH'!K1352</f>
        <v/>
      </c>
      <c r="L1352">
        <f>'DATA DASH'!L1352</f>
        <v/>
      </c>
      <c r="M1352">
        <f>'DATA DASH'!M1352</f>
        <v/>
      </c>
    </row>
    <row r="1353">
      <c r="A1353">
        <f>'DATA DASH'!A1353</f>
        <v/>
      </c>
      <c r="B1353">
        <f>'DATA DASH'!B1353</f>
        <v/>
      </c>
      <c r="C1353">
        <f>'DATA DASH'!C1353</f>
        <v/>
      </c>
      <c r="D1353">
        <f>'DATA DASH'!D1353</f>
        <v/>
      </c>
      <c r="E1353">
        <f>'DATA DASH'!E1353</f>
        <v/>
      </c>
      <c r="F1353">
        <f>'DATA DASH'!F1353</f>
        <v/>
      </c>
      <c r="G1353">
        <f>'DATA DASH'!G1353</f>
        <v/>
      </c>
      <c r="H1353">
        <f>'DATA DASH'!H1353</f>
        <v/>
      </c>
      <c r="I1353">
        <f>'DATA DASH'!I1353</f>
        <v/>
      </c>
      <c r="J1353">
        <f>'DATA DASH'!J1353</f>
        <v/>
      </c>
      <c r="K1353">
        <f>'DATA DASH'!K1353</f>
        <v/>
      </c>
      <c r="L1353">
        <f>'DATA DASH'!L1353</f>
        <v/>
      </c>
      <c r="M1353">
        <f>'DATA DASH'!M1353</f>
        <v/>
      </c>
    </row>
    <row r="1354">
      <c r="A1354">
        <f>'DATA DASH'!A1354</f>
        <v/>
      </c>
      <c r="B1354">
        <f>'DATA DASH'!B1354</f>
        <v/>
      </c>
      <c r="C1354">
        <f>'DATA DASH'!C1354</f>
        <v/>
      </c>
      <c r="D1354">
        <f>'DATA DASH'!D1354</f>
        <v/>
      </c>
      <c r="E1354">
        <f>'DATA DASH'!E1354</f>
        <v/>
      </c>
      <c r="F1354">
        <f>'DATA DASH'!F1354</f>
        <v/>
      </c>
      <c r="G1354">
        <f>'DATA DASH'!G1354</f>
        <v/>
      </c>
      <c r="H1354">
        <f>'DATA DASH'!H1354</f>
        <v/>
      </c>
      <c r="I1354">
        <f>'DATA DASH'!I1354</f>
        <v/>
      </c>
      <c r="J1354">
        <f>'DATA DASH'!J1354</f>
        <v/>
      </c>
      <c r="K1354">
        <f>'DATA DASH'!K1354</f>
        <v/>
      </c>
      <c r="L1354">
        <f>'DATA DASH'!L1354</f>
        <v/>
      </c>
      <c r="M1354">
        <f>'DATA DASH'!M1354</f>
        <v/>
      </c>
    </row>
    <row r="1355">
      <c r="A1355">
        <f>'DATA DASH'!A1355</f>
        <v/>
      </c>
      <c r="B1355">
        <f>'DATA DASH'!B1355</f>
        <v/>
      </c>
      <c r="C1355">
        <f>'DATA DASH'!C1355</f>
        <v/>
      </c>
      <c r="D1355">
        <f>'DATA DASH'!D1355</f>
        <v/>
      </c>
      <c r="E1355">
        <f>'DATA DASH'!E1355</f>
        <v/>
      </c>
      <c r="F1355">
        <f>'DATA DASH'!F1355</f>
        <v/>
      </c>
      <c r="G1355">
        <f>'DATA DASH'!G1355</f>
        <v/>
      </c>
      <c r="H1355">
        <f>'DATA DASH'!H1355</f>
        <v/>
      </c>
      <c r="I1355">
        <f>'DATA DASH'!I1355</f>
        <v/>
      </c>
      <c r="J1355">
        <f>'DATA DASH'!J1355</f>
        <v/>
      </c>
      <c r="K1355">
        <f>'DATA DASH'!K1355</f>
        <v/>
      </c>
      <c r="L1355">
        <f>'DATA DASH'!L1355</f>
        <v/>
      </c>
      <c r="M1355">
        <f>'DATA DASH'!M1355</f>
        <v/>
      </c>
    </row>
    <row r="1356">
      <c r="A1356">
        <f>'DATA DASH'!A1356</f>
        <v/>
      </c>
      <c r="B1356">
        <f>'DATA DASH'!B1356</f>
        <v/>
      </c>
      <c r="C1356">
        <f>'DATA DASH'!C1356</f>
        <v/>
      </c>
      <c r="D1356">
        <f>'DATA DASH'!D1356</f>
        <v/>
      </c>
      <c r="E1356">
        <f>'DATA DASH'!E1356</f>
        <v/>
      </c>
      <c r="F1356">
        <f>'DATA DASH'!F1356</f>
        <v/>
      </c>
      <c r="G1356">
        <f>'DATA DASH'!G1356</f>
        <v/>
      </c>
      <c r="H1356">
        <f>'DATA DASH'!H1356</f>
        <v/>
      </c>
      <c r="I1356">
        <f>'DATA DASH'!I1356</f>
        <v/>
      </c>
      <c r="J1356">
        <f>'DATA DASH'!J1356</f>
        <v/>
      </c>
      <c r="K1356">
        <f>'DATA DASH'!K1356</f>
        <v/>
      </c>
      <c r="L1356">
        <f>'DATA DASH'!L1356</f>
        <v/>
      </c>
      <c r="M1356">
        <f>'DATA DASH'!M1356</f>
        <v/>
      </c>
    </row>
    <row r="1357">
      <c r="A1357">
        <f>'DATA DASH'!A1357</f>
        <v/>
      </c>
      <c r="B1357">
        <f>'DATA DASH'!B1357</f>
        <v/>
      </c>
      <c r="C1357">
        <f>'DATA DASH'!C1357</f>
        <v/>
      </c>
      <c r="D1357">
        <f>'DATA DASH'!D1357</f>
        <v/>
      </c>
      <c r="E1357">
        <f>'DATA DASH'!E1357</f>
        <v/>
      </c>
      <c r="F1357">
        <f>'DATA DASH'!F1357</f>
        <v/>
      </c>
      <c r="G1357">
        <f>'DATA DASH'!G1357</f>
        <v/>
      </c>
      <c r="H1357">
        <f>'DATA DASH'!H1357</f>
        <v/>
      </c>
      <c r="I1357">
        <f>'DATA DASH'!I1357</f>
        <v/>
      </c>
      <c r="J1357">
        <f>'DATA DASH'!J1357</f>
        <v/>
      </c>
      <c r="K1357">
        <f>'DATA DASH'!K1357</f>
        <v/>
      </c>
      <c r="L1357">
        <f>'DATA DASH'!L1357</f>
        <v/>
      </c>
      <c r="M1357">
        <f>'DATA DASH'!M1357</f>
        <v/>
      </c>
    </row>
    <row r="1358">
      <c r="A1358">
        <f>'DATA DASH'!A1358</f>
        <v/>
      </c>
      <c r="B1358">
        <f>'DATA DASH'!B1358</f>
        <v/>
      </c>
      <c r="C1358">
        <f>'DATA DASH'!C1358</f>
        <v/>
      </c>
      <c r="D1358">
        <f>'DATA DASH'!D1358</f>
        <v/>
      </c>
      <c r="E1358">
        <f>'DATA DASH'!E1358</f>
        <v/>
      </c>
      <c r="F1358">
        <f>'DATA DASH'!F1358</f>
        <v/>
      </c>
      <c r="G1358">
        <f>'DATA DASH'!G1358</f>
        <v/>
      </c>
      <c r="H1358">
        <f>'DATA DASH'!H1358</f>
        <v/>
      </c>
      <c r="I1358">
        <f>'DATA DASH'!I1358</f>
        <v/>
      </c>
      <c r="J1358">
        <f>'DATA DASH'!J1358</f>
        <v/>
      </c>
      <c r="K1358">
        <f>'DATA DASH'!K1358</f>
        <v/>
      </c>
      <c r="L1358">
        <f>'DATA DASH'!L1358</f>
        <v/>
      </c>
      <c r="M1358">
        <f>'DATA DASH'!M1358</f>
        <v/>
      </c>
    </row>
    <row r="1359">
      <c r="A1359">
        <f>'DATA DASH'!A1359</f>
        <v/>
      </c>
      <c r="B1359">
        <f>'DATA DASH'!B1359</f>
        <v/>
      </c>
      <c r="C1359">
        <f>'DATA DASH'!C1359</f>
        <v/>
      </c>
      <c r="D1359">
        <f>'DATA DASH'!D1359</f>
        <v/>
      </c>
      <c r="E1359">
        <f>'DATA DASH'!E1359</f>
        <v/>
      </c>
      <c r="F1359">
        <f>'DATA DASH'!F1359</f>
        <v/>
      </c>
      <c r="G1359">
        <f>'DATA DASH'!G1359</f>
        <v/>
      </c>
      <c r="H1359">
        <f>'DATA DASH'!H1359</f>
        <v/>
      </c>
      <c r="I1359">
        <f>'DATA DASH'!I1359</f>
        <v/>
      </c>
      <c r="J1359">
        <f>'DATA DASH'!J1359</f>
        <v/>
      </c>
      <c r="K1359">
        <f>'DATA DASH'!K1359</f>
        <v/>
      </c>
      <c r="L1359">
        <f>'DATA DASH'!L1359</f>
        <v/>
      </c>
      <c r="M1359">
        <f>'DATA DASH'!M1359</f>
        <v/>
      </c>
    </row>
    <row r="1360">
      <c r="A1360">
        <f>'DATA DASH'!A1360</f>
        <v/>
      </c>
      <c r="B1360">
        <f>'DATA DASH'!B1360</f>
        <v/>
      </c>
      <c r="C1360">
        <f>'DATA DASH'!C1360</f>
        <v/>
      </c>
      <c r="D1360">
        <f>'DATA DASH'!D1360</f>
        <v/>
      </c>
      <c r="E1360">
        <f>'DATA DASH'!E1360</f>
        <v/>
      </c>
      <c r="F1360">
        <f>'DATA DASH'!F1360</f>
        <v/>
      </c>
      <c r="G1360">
        <f>'DATA DASH'!G1360</f>
        <v/>
      </c>
      <c r="H1360">
        <f>'DATA DASH'!H1360</f>
        <v/>
      </c>
      <c r="I1360">
        <f>'DATA DASH'!I1360</f>
        <v/>
      </c>
      <c r="J1360">
        <f>'DATA DASH'!J1360</f>
        <v/>
      </c>
      <c r="K1360">
        <f>'DATA DASH'!K1360</f>
        <v/>
      </c>
      <c r="L1360">
        <f>'DATA DASH'!L1360</f>
        <v/>
      </c>
      <c r="M1360">
        <f>'DATA DASH'!M1360</f>
        <v/>
      </c>
    </row>
    <row r="1361">
      <c r="A1361">
        <f>'DATA DASH'!A1361</f>
        <v/>
      </c>
      <c r="B1361">
        <f>'DATA DASH'!B1361</f>
        <v/>
      </c>
      <c r="C1361">
        <f>'DATA DASH'!C1361</f>
        <v/>
      </c>
      <c r="D1361">
        <f>'DATA DASH'!D1361</f>
        <v/>
      </c>
      <c r="E1361">
        <f>'DATA DASH'!E1361</f>
        <v/>
      </c>
      <c r="F1361">
        <f>'DATA DASH'!F1361</f>
        <v/>
      </c>
      <c r="G1361">
        <f>'DATA DASH'!G1361</f>
        <v/>
      </c>
      <c r="H1361">
        <f>'DATA DASH'!H1361</f>
        <v/>
      </c>
      <c r="I1361">
        <f>'DATA DASH'!I1361</f>
        <v/>
      </c>
      <c r="J1361">
        <f>'DATA DASH'!J1361</f>
        <v/>
      </c>
      <c r="K1361">
        <f>'DATA DASH'!K1361</f>
        <v/>
      </c>
      <c r="L1361">
        <f>'DATA DASH'!L1361</f>
        <v/>
      </c>
      <c r="M1361">
        <f>'DATA DASH'!M1361</f>
        <v/>
      </c>
    </row>
    <row r="1362">
      <c r="A1362">
        <f>'DATA DASH'!A1362</f>
        <v/>
      </c>
      <c r="B1362">
        <f>'DATA DASH'!B1362</f>
        <v/>
      </c>
      <c r="C1362">
        <f>'DATA DASH'!C1362</f>
        <v/>
      </c>
      <c r="D1362">
        <f>'DATA DASH'!D1362</f>
        <v/>
      </c>
      <c r="E1362">
        <f>'DATA DASH'!E1362</f>
        <v/>
      </c>
      <c r="F1362">
        <f>'DATA DASH'!F1362</f>
        <v/>
      </c>
      <c r="G1362">
        <f>'DATA DASH'!G1362</f>
        <v/>
      </c>
      <c r="H1362">
        <f>'DATA DASH'!H1362</f>
        <v/>
      </c>
      <c r="I1362">
        <f>'DATA DASH'!I1362</f>
        <v/>
      </c>
      <c r="J1362">
        <f>'DATA DASH'!J1362</f>
        <v/>
      </c>
      <c r="K1362">
        <f>'DATA DASH'!K1362</f>
        <v/>
      </c>
      <c r="L1362">
        <f>'DATA DASH'!L1362</f>
        <v/>
      </c>
      <c r="M1362">
        <f>'DATA DASH'!M1362</f>
        <v/>
      </c>
    </row>
    <row r="1363">
      <c r="A1363">
        <f>'DATA DASH'!A1363</f>
        <v/>
      </c>
      <c r="B1363">
        <f>'DATA DASH'!B1363</f>
        <v/>
      </c>
      <c r="C1363">
        <f>'DATA DASH'!C1363</f>
        <v/>
      </c>
      <c r="D1363">
        <f>'DATA DASH'!D1363</f>
        <v/>
      </c>
      <c r="E1363">
        <f>'DATA DASH'!E1363</f>
        <v/>
      </c>
      <c r="F1363">
        <f>'DATA DASH'!F1363</f>
        <v/>
      </c>
      <c r="G1363">
        <f>'DATA DASH'!G1363</f>
        <v/>
      </c>
      <c r="H1363">
        <f>'DATA DASH'!H1363</f>
        <v/>
      </c>
      <c r="I1363">
        <f>'DATA DASH'!I1363</f>
        <v/>
      </c>
      <c r="J1363">
        <f>'DATA DASH'!J1363</f>
        <v/>
      </c>
      <c r="K1363">
        <f>'DATA DASH'!K1363</f>
        <v/>
      </c>
      <c r="L1363">
        <f>'DATA DASH'!L1363</f>
        <v/>
      </c>
      <c r="M1363">
        <f>'DATA DASH'!M1363</f>
        <v/>
      </c>
    </row>
    <row r="1364">
      <c r="A1364">
        <f>'DATA DASH'!A1364</f>
        <v/>
      </c>
      <c r="B1364">
        <f>'DATA DASH'!B1364</f>
        <v/>
      </c>
      <c r="C1364">
        <f>'DATA DASH'!C1364</f>
        <v/>
      </c>
      <c r="D1364">
        <f>'DATA DASH'!D1364</f>
        <v/>
      </c>
      <c r="E1364">
        <f>'DATA DASH'!E1364</f>
        <v/>
      </c>
      <c r="F1364">
        <f>'DATA DASH'!F1364</f>
        <v/>
      </c>
      <c r="G1364">
        <f>'DATA DASH'!G1364</f>
        <v/>
      </c>
      <c r="H1364">
        <f>'DATA DASH'!H1364</f>
        <v/>
      </c>
      <c r="I1364">
        <f>'DATA DASH'!I1364</f>
        <v/>
      </c>
      <c r="J1364">
        <f>'DATA DASH'!J1364</f>
        <v/>
      </c>
      <c r="K1364">
        <f>'DATA DASH'!K1364</f>
        <v/>
      </c>
      <c r="L1364">
        <f>'DATA DASH'!L1364</f>
        <v/>
      </c>
      <c r="M1364">
        <f>'DATA DASH'!M1364</f>
        <v/>
      </c>
    </row>
    <row r="1365">
      <c r="A1365">
        <f>'DATA DASH'!A1365</f>
        <v/>
      </c>
      <c r="B1365">
        <f>'DATA DASH'!B1365</f>
        <v/>
      </c>
      <c r="C1365">
        <f>'DATA DASH'!C1365</f>
        <v/>
      </c>
      <c r="D1365">
        <f>'DATA DASH'!D1365</f>
        <v/>
      </c>
      <c r="E1365">
        <f>'DATA DASH'!E1365</f>
        <v/>
      </c>
      <c r="F1365">
        <f>'DATA DASH'!F1365</f>
        <v/>
      </c>
      <c r="G1365">
        <f>'DATA DASH'!G1365</f>
        <v/>
      </c>
      <c r="H1365">
        <f>'DATA DASH'!H1365</f>
        <v/>
      </c>
      <c r="I1365">
        <f>'DATA DASH'!I1365</f>
        <v/>
      </c>
      <c r="J1365">
        <f>'DATA DASH'!J1365</f>
        <v/>
      </c>
      <c r="K1365">
        <f>'DATA DASH'!K1365</f>
        <v/>
      </c>
      <c r="L1365">
        <f>'DATA DASH'!L1365</f>
        <v/>
      </c>
      <c r="M1365">
        <f>'DATA DASH'!M1365</f>
        <v/>
      </c>
    </row>
    <row r="1366">
      <c r="A1366">
        <f>'DATA DASH'!A1366</f>
        <v/>
      </c>
      <c r="B1366">
        <f>'DATA DASH'!B1366</f>
        <v/>
      </c>
      <c r="C1366">
        <f>'DATA DASH'!C1366</f>
        <v/>
      </c>
      <c r="D1366">
        <f>'DATA DASH'!D1366</f>
        <v/>
      </c>
      <c r="E1366">
        <f>'DATA DASH'!E1366</f>
        <v/>
      </c>
      <c r="F1366">
        <f>'DATA DASH'!F1366</f>
        <v/>
      </c>
      <c r="G1366">
        <f>'DATA DASH'!G1366</f>
        <v/>
      </c>
      <c r="H1366">
        <f>'DATA DASH'!H1366</f>
        <v/>
      </c>
      <c r="I1366">
        <f>'DATA DASH'!I1366</f>
        <v/>
      </c>
      <c r="J1366">
        <f>'DATA DASH'!J1366</f>
        <v/>
      </c>
      <c r="K1366">
        <f>'DATA DASH'!K1366</f>
        <v/>
      </c>
      <c r="L1366">
        <f>'DATA DASH'!L1366</f>
        <v/>
      </c>
      <c r="M1366">
        <f>'DATA DASH'!M1366</f>
        <v/>
      </c>
    </row>
    <row r="1367">
      <c r="A1367">
        <f>'DATA DASH'!A1367</f>
        <v/>
      </c>
      <c r="B1367">
        <f>'DATA DASH'!B1367</f>
        <v/>
      </c>
      <c r="C1367">
        <f>'DATA DASH'!C1367</f>
        <v/>
      </c>
      <c r="D1367">
        <f>'DATA DASH'!D1367</f>
        <v/>
      </c>
      <c r="E1367">
        <f>'DATA DASH'!E1367</f>
        <v/>
      </c>
      <c r="F1367">
        <f>'DATA DASH'!F1367</f>
        <v/>
      </c>
      <c r="G1367">
        <f>'DATA DASH'!G1367</f>
        <v/>
      </c>
      <c r="H1367">
        <f>'DATA DASH'!H1367</f>
        <v/>
      </c>
      <c r="I1367">
        <f>'DATA DASH'!I1367</f>
        <v/>
      </c>
      <c r="J1367">
        <f>'DATA DASH'!J1367</f>
        <v/>
      </c>
      <c r="K1367">
        <f>'DATA DASH'!K1367</f>
        <v/>
      </c>
      <c r="L1367">
        <f>'DATA DASH'!L1367</f>
        <v/>
      </c>
      <c r="M1367">
        <f>'DATA DASH'!M1367</f>
        <v/>
      </c>
    </row>
    <row r="1368">
      <c r="A1368">
        <f>'DATA DASH'!A1368</f>
        <v/>
      </c>
      <c r="B1368">
        <f>'DATA DASH'!B1368</f>
        <v/>
      </c>
      <c r="C1368">
        <f>'DATA DASH'!C1368</f>
        <v/>
      </c>
      <c r="D1368">
        <f>'DATA DASH'!D1368</f>
        <v/>
      </c>
      <c r="E1368">
        <f>'DATA DASH'!E1368</f>
        <v/>
      </c>
      <c r="F1368">
        <f>'DATA DASH'!F1368</f>
        <v/>
      </c>
      <c r="G1368">
        <f>'DATA DASH'!G1368</f>
        <v/>
      </c>
      <c r="H1368">
        <f>'DATA DASH'!H1368</f>
        <v/>
      </c>
      <c r="I1368">
        <f>'DATA DASH'!I1368</f>
        <v/>
      </c>
      <c r="J1368">
        <f>'DATA DASH'!J1368</f>
        <v/>
      </c>
      <c r="K1368">
        <f>'DATA DASH'!K1368</f>
        <v/>
      </c>
      <c r="L1368">
        <f>'DATA DASH'!L1368</f>
        <v/>
      </c>
      <c r="M1368">
        <f>'DATA DASH'!M1368</f>
        <v/>
      </c>
    </row>
    <row r="1369">
      <c r="A1369">
        <f>'DATA DASH'!A1369</f>
        <v/>
      </c>
      <c r="B1369">
        <f>'DATA DASH'!B1369</f>
        <v/>
      </c>
      <c r="C1369">
        <f>'DATA DASH'!C1369</f>
        <v/>
      </c>
      <c r="D1369">
        <f>'DATA DASH'!D1369</f>
        <v/>
      </c>
      <c r="E1369">
        <f>'DATA DASH'!E1369</f>
        <v/>
      </c>
      <c r="F1369">
        <f>'DATA DASH'!F1369</f>
        <v/>
      </c>
      <c r="G1369">
        <f>'DATA DASH'!G1369</f>
        <v/>
      </c>
      <c r="H1369">
        <f>'DATA DASH'!H1369</f>
        <v/>
      </c>
      <c r="I1369">
        <f>'DATA DASH'!I1369</f>
        <v/>
      </c>
      <c r="J1369">
        <f>'DATA DASH'!J1369</f>
        <v/>
      </c>
      <c r="K1369">
        <f>'DATA DASH'!K1369</f>
        <v/>
      </c>
      <c r="L1369">
        <f>'DATA DASH'!L1369</f>
        <v/>
      </c>
      <c r="M1369">
        <f>'DATA DASH'!M1369</f>
        <v/>
      </c>
    </row>
    <row r="1370">
      <c r="A1370">
        <f>'DATA DASH'!A1370</f>
        <v/>
      </c>
      <c r="B1370">
        <f>'DATA DASH'!B1370</f>
        <v/>
      </c>
      <c r="C1370">
        <f>'DATA DASH'!C1370</f>
        <v/>
      </c>
      <c r="D1370">
        <f>'DATA DASH'!D1370</f>
        <v/>
      </c>
      <c r="E1370">
        <f>'DATA DASH'!E1370</f>
        <v/>
      </c>
      <c r="F1370">
        <f>'DATA DASH'!F1370</f>
        <v/>
      </c>
      <c r="G1370">
        <f>'DATA DASH'!G1370</f>
        <v/>
      </c>
      <c r="H1370">
        <f>'DATA DASH'!H1370</f>
        <v/>
      </c>
      <c r="I1370">
        <f>'DATA DASH'!I1370</f>
        <v/>
      </c>
      <c r="J1370">
        <f>'DATA DASH'!J1370</f>
        <v/>
      </c>
      <c r="K1370">
        <f>'DATA DASH'!K1370</f>
        <v/>
      </c>
      <c r="L1370">
        <f>'DATA DASH'!L1370</f>
        <v/>
      </c>
      <c r="M1370">
        <f>'DATA DASH'!M1370</f>
        <v/>
      </c>
    </row>
    <row r="1371">
      <c r="A1371">
        <f>'DATA DASH'!A1371</f>
        <v/>
      </c>
      <c r="B1371">
        <f>'DATA DASH'!B1371</f>
        <v/>
      </c>
      <c r="C1371">
        <f>'DATA DASH'!C1371</f>
        <v/>
      </c>
      <c r="D1371">
        <f>'DATA DASH'!D1371</f>
        <v/>
      </c>
      <c r="E1371">
        <f>'DATA DASH'!E1371</f>
        <v/>
      </c>
      <c r="F1371">
        <f>'DATA DASH'!F1371</f>
        <v/>
      </c>
      <c r="G1371">
        <f>'DATA DASH'!G1371</f>
        <v/>
      </c>
      <c r="H1371">
        <f>'DATA DASH'!H1371</f>
        <v/>
      </c>
      <c r="I1371">
        <f>'DATA DASH'!I1371</f>
        <v/>
      </c>
      <c r="J1371">
        <f>'DATA DASH'!J1371</f>
        <v/>
      </c>
      <c r="K1371">
        <f>'DATA DASH'!K1371</f>
        <v/>
      </c>
      <c r="L1371">
        <f>'DATA DASH'!L1371</f>
        <v/>
      </c>
      <c r="M1371">
        <f>'DATA DASH'!M1371</f>
        <v/>
      </c>
    </row>
    <row r="1372">
      <c r="A1372">
        <f>'DATA DASH'!A1372</f>
        <v/>
      </c>
      <c r="B1372">
        <f>'DATA DASH'!B1372</f>
        <v/>
      </c>
      <c r="C1372">
        <f>'DATA DASH'!C1372</f>
        <v/>
      </c>
      <c r="D1372">
        <f>'DATA DASH'!D1372</f>
        <v/>
      </c>
      <c r="E1372">
        <f>'DATA DASH'!E1372</f>
        <v/>
      </c>
      <c r="F1372">
        <f>'DATA DASH'!F1372</f>
        <v/>
      </c>
      <c r="G1372">
        <f>'DATA DASH'!G1372</f>
        <v/>
      </c>
      <c r="H1372">
        <f>'DATA DASH'!H1372</f>
        <v/>
      </c>
      <c r="I1372">
        <f>'DATA DASH'!I1372</f>
        <v/>
      </c>
      <c r="J1372">
        <f>'DATA DASH'!J1372</f>
        <v/>
      </c>
      <c r="K1372">
        <f>'DATA DASH'!K1372</f>
        <v/>
      </c>
      <c r="L1372">
        <f>'DATA DASH'!L1372</f>
        <v/>
      </c>
      <c r="M1372">
        <f>'DATA DASH'!M1372</f>
        <v/>
      </c>
    </row>
    <row r="1373">
      <c r="A1373">
        <f>'DATA DASH'!A1373</f>
        <v/>
      </c>
      <c r="B1373">
        <f>'DATA DASH'!B1373</f>
        <v/>
      </c>
      <c r="C1373">
        <f>'DATA DASH'!C1373</f>
        <v/>
      </c>
      <c r="D1373">
        <f>'DATA DASH'!D1373</f>
        <v/>
      </c>
      <c r="E1373">
        <f>'DATA DASH'!E1373</f>
        <v/>
      </c>
      <c r="F1373">
        <f>'DATA DASH'!F1373</f>
        <v/>
      </c>
      <c r="G1373">
        <f>'DATA DASH'!G1373</f>
        <v/>
      </c>
      <c r="H1373">
        <f>'DATA DASH'!H1373</f>
        <v/>
      </c>
      <c r="I1373">
        <f>'DATA DASH'!I1373</f>
        <v/>
      </c>
      <c r="J1373">
        <f>'DATA DASH'!J1373</f>
        <v/>
      </c>
      <c r="K1373">
        <f>'DATA DASH'!K1373</f>
        <v/>
      </c>
      <c r="L1373">
        <f>'DATA DASH'!L1373</f>
        <v/>
      </c>
      <c r="M1373">
        <f>'DATA DASH'!M1373</f>
        <v/>
      </c>
    </row>
    <row r="1374">
      <c r="A1374">
        <f>'DATA DASH'!A1374</f>
        <v/>
      </c>
      <c r="B1374">
        <f>'DATA DASH'!B1374</f>
        <v/>
      </c>
      <c r="C1374">
        <f>'DATA DASH'!C1374</f>
        <v/>
      </c>
      <c r="D1374">
        <f>'DATA DASH'!D1374</f>
        <v/>
      </c>
      <c r="E1374">
        <f>'DATA DASH'!E1374</f>
        <v/>
      </c>
      <c r="F1374">
        <f>'DATA DASH'!F1374</f>
        <v/>
      </c>
      <c r="G1374">
        <f>'DATA DASH'!G1374</f>
        <v/>
      </c>
      <c r="H1374">
        <f>'DATA DASH'!H1374</f>
        <v/>
      </c>
      <c r="I1374">
        <f>'DATA DASH'!I1374</f>
        <v/>
      </c>
      <c r="J1374">
        <f>'DATA DASH'!J1374</f>
        <v/>
      </c>
      <c r="K1374">
        <f>'DATA DASH'!K1374</f>
        <v/>
      </c>
      <c r="L1374">
        <f>'DATA DASH'!L1374</f>
        <v/>
      </c>
      <c r="M1374">
        <f>'DATA DASH'!M1374</f>
        <v/>
      </c>
    </row>
    <row r="1375">
      <c r="A1375">
        <f>'DATA DASH'!A1375</f>
        <v/>
      </c>
      <c r="B1375">
        <f>'DATA DASH'!B1375</f>
        <v/>
      </c>
      <c r="C1375">
        <f>'DATA DASH'!C1375</f>
        <v/>
      </c>
      <c r="D1375">
        <f>'DATA DASH'!D1375</f>
        <v/>
      </c>
      <c r="E1375">
        <f>'DATA DASH'!E1375</f>
        <v/>
      </c>
      <c r="F1375">
        <f>'DATA DASH'!F1375</f>
        <v/>
      </c>
      <c r="G1375">
        <f>'DATA DASH'!G1375</f>
        <v/>
      </c>
      <c r="H1375">
        <f>'DATA DASH'!H1375</f>
        <v/>
      </c>
      <c r="I1375">
        <f>'DATA DASH'!I1375</f>
        <v/>
      </c>
      <c r="J1375">
        <f>'DATA DASH'!J1375</f>
        <v/>
      </c>
      <c r="K1375">
        <f>'DATA DASH'!K1375</f>
        <v/>
      </c>
      <c r="L1375">
        <f>'DATA DASH'!L1375</f>
        <v/>
      </c>
      <c r="M1375">
        <f>'DATA DASH'!M1375</f>
        <v/>
      </c>
    </row>
    <row r="1376">
      <c r="A1376">
        <f>'DATA DASH'!A1376</f>
        <v/>
      </c>
      <c r="B1376">
        <f>'DATA DASH'!B1376</f>
        <v/>
      </c>
      <c r="C1376">
        <f>'DATA DASH'!C1376</f>
        <v/>
      </c>
      <c r="D1376">
        <f>'DATA DASH'!D1376</f>
        <v/>
      </c>
      <c r="E1376">
        <f>'DATA DASH'!E1376</f>
        <v/>
      </c>
      <c r="F1376">
        <f>'DATA DASH'!F1376</f>
        <v/>
      </c>
      <c r="G1376">
        <f>'DATA DASH'!G1376</f>
        <v/>
      </c>
      <c r="H1376">
        <f>'DATA DASH'!H1376</f>
        <v/>
      </c>
      <c r="I1376">
        <f>'DATA DASH'!I1376</f>
        <v/>
      </c>
      <c r="J1376">
        <f>'DATA DASH'!J1376</f>
        <v/>
      </c>
      <c r="K1376">
        <f>'DATA DASH'!K1376</f>
        <v/>
      </c>
      <c r="L1376">
        <f>'DATA DASH'!L1376</f>
        <v/>
      </c>
      <c r="M1376">
        <f>'DATA DASH'!M1376</f>
        <v/>
      </c>
    </row>
    <row r="1377">
      <c r="A1377">
        <f>'DATA DASH'!A1377</f>
        <v/>
      </c>
      <c r="B1377">
        <f>'DATA DASH'!B1377</f>
        <v/>
      </c>
      <c r="C1377">
        <f>'DATA DASH'!C1377</f>
        <v/>
      </c>
      <c r="D1377">
        <f>'DATA DASH'!D1377</f>
        <v/>
      </c>
      <c r="E1377">
        <f>'DATA DASH'!E1377</f>
        <v/>
      </c>
      <c r="F1377">
        <f>'DATA DASH'!F1377</f>
        <v/>
      </c>
      <c r="G1377">
        <f>'DATA DASH'!G1377</f>
        <v/>
      </c>
      <c r="H1377">
        <f>'DATA DASH'!H1377</f>
        <v/>
      </c>
      <c r="I1377">
        <f>'DATA DASH'!I1377</f>
        <v/>
      </c>
      <c r="J1377">
        <f>'DATA DASH'!J1377</f>
        <v/>
      </c>
      <c r="K1377">
        <f>'DATA DASH'!K1377</f>
        <v/>
      </c>
      <c r="L1377">
        <f>'DATA DASH'!L1377</f>
        <v/>
      </c>
      <c r="M1377">
        <f>'DATA DASH'!M1377</f>
        <v/>
      </c>
    </row>
    <row r="1378">
      <c r="A1378">
        <f>'DATA DASH'!A1378</f>
        <v/>
      </c>
      <c r="B1378">
        <f>'DATA DASH'!B1378</f>
        <v/>
      </c>
      <c r="C1378">
        <f>'DATA DASH'!C1378</f>
        <v/>
      </c>
      <c r="D1378">
        <f>'DATA DASH'!D1378</f>
        <v/>
      </c>
      <c r="E1378">
        <f>'DATA DASH'!E1378</f>
        <v/>
      </c>
      <c r="F1378">
        <f>'DATA DASH'!F1378</f>
        <v/>
      </c>
      <c r="G1378">
        <f>'DATA DASH'!G1378</f>
        <v/>
      </c>
      <c r="H1378">
        <f>'DATA DASH'!H1378</f>
        <v/>
      </c>
      <c r="I1378">
        <f>'DATA DASH'!I1378</f>
        <v/>
      </c>
      <c r="J1378">
        <f>'DATA DASH'!J1378</f>
        <v/>
      </c>
      <c r="K1378">
        <f>'DATA DASH'!K1378</f>
        <v/>
      </c>
      <c r="L1378">
        <f>'DATA DASH'!L1378</f>
        <v/>
      </c>
      <c r="M1378">
        <f>'DATA DASH'!M1378</f>
        <v/>
      </c>
    </row>
    <row r="1379">
      <c r="A1379">
        <f>'DATA DASH'!A1379</f>
        <v/>
      </c>
      <c r="B1379">
        <f>'DATA DASH'!B1379</f>
        <v/>
      </c>
      <c r="C1379">
        <f>'DATA DASH'!C1379</f>
        <v/>
      </c>
      <c r="D1379">
        <f>'DATA DASH'!D1379</f>
        <v/>
      </c>
      <c r="E1379">
        <f>'DATA DASH'!E1379</f>
        <v/>
      </c>
      <c r="F1379">
        <f>'DATA DASH'!F1379</f>
        <v/>
      </c>
      <c r="G1379">
        <f>'DATA DASH'!G1379</f>
        <v/>
      </c>
      <c r="H1379">
        <f>'DATA DASH'!H1379</f>
        <v/>
      </c>
      <c r="I1379">
        <f>'DATA DASH'!I1379</f>
        <v/>
      </c>
      <c r="J1379">
        <f>'DATA DASH'!J1379</f>
        <v/>
      </c>
      <c r="K1379">
        <f>'DATA DASH'!K1379</f>
        <v/>
      </c>
      <c r="L1379">
        <f>'DATA DASH'!L1379</f>
        <v/>
      </c>
      <c r="M1379">
        <f>'DATA DASH'!M1379</f>
        <v/>
      </c>
    </row>
    <row r="1380">
      <c r="A1380">
        <f>'DATA DASH'!A1380</f>
        <v/>
      </c>
      <c r="B1380">
        <f>'DATA DASH'!B1380</f>
        <v/>
      </c>
      <c r="C1380">
        <f>'DATA DASH'!C1380</f>
        <v/>
      </c>
      <c r="D1380">
        <f>'DATA DASH'!D1380</f>
        <v/>
      </c>
      <c r="E1380">
        <f>'DATA DASH'!E1380</f>
        <v/>
      </c>
      <c r="F1380">
        <f>'DATA DASH'!F1380</f>
        <v/>
      </c>
      <c r="G1380">
        <f>'DATA DASH'!G1380</f>
        <v/>
      </c>
      <c r="H1380">
        <f>'DATA DASH'!H1380</f>
        <v/>
      </c>
      <c r="I1380">
        <f>'DATA DASH'!I1380</f>
        <v/>
      </c>
      <c r="J1380">
        <f>'DATA DASH'!J1380</f>
        <v/>
      </c>
      <c r="K1380">
        <f>'DATA DASH'!K1380</f>
        <v/>
      </c>
      <c r="L1380">
        <f>'DATA DASH'!L1380</f>
        <v/>
      </c>
      <c r="M1380">
        <f>'DATA DASH'!M1380</f>
        <v/>
      </c>
    </row>
    <row r="1381">
      <c r="A1381">
        <f>'DATA DASH'!A1381</f>
        <v/>
      </c>
      <c r="B1381">
        <f>'DATA DASH'!B1381</f>
        <v/>
      </c>
      <c r="C1381">
        <f>'DATA DASH'!C1381</f>
        <v/>
      </c>
      <c r="D1381">
        <f>'DATA DASH'!D1381</f>
        <v/>
      </c>
      <c r="E1381">
        <f>'DATA DASH'!E1381</f>
        <v/>
      </c>
      <c r="F1381">
        <f>'DATA DASH'!F1381</f>
        <v/>
      </c>
      <c r="G1381">
        <f>'DATA DASH'!G1381</f>
        <v/>
      </c>
      <c r="H1381">
        <f>'DATA DASH'!H1381</f>
        <v/>
      </c>
      <c r="I1381">
        <f>'DATA DASH'!I1381</f>
        <v/>
      </c>
      <c r="J1381">
        <f>'DATA DASH'!J1381</f>
        <v/>
      </c>
      <c r="K1381">
        <f>'DATA DASH'!K1381</f>
        <v/>
      </c>
      <c r="L1381">
        <f>'DATA DASH'!L1381</f>
        <v/>
      </c>
      <c r="M1381">
        <f>'DATA DASH'!M1381</f>
        <v/>
      </c>
    </row>
    <row r="1382">
      <c r="A1382">
        <f>'DATA DASH'!A1382</f>
        <v/>
      </c>
      <c r="B1382">
        <f>'DATA DASH'!B1382</f>
        <v/>
      </c>
      <c r="C1382">
        <f>'DATA DASH'!C1382</f>
        <v/>
      </c>
      <c r="D1382">
        <f>'DATA DASH'!D1382</f>
        <v/>
      </c>
      <c r="E1382">
        <f>'DATA DASH'!E1382</f>
        <v/>
      </c>
      <c r="F1382">
        <f>'DATA DASH'!F1382</f>
        <v/>
      </c>
      <c r="G1382">
        <f>'DATA DASH'!G1382</f>
        <v/>
      </c>
      <c r="H1382">
        <f>'DATA DASH'!H1382</f>
        <v/>
      </c>
      <c r="I1382">
        <f>'DATA DASH'!I1382</f>
        <v/>
      </c>
      <c r="J1382">
        <f>'DATA DASH'!J1382</f>
        <v/>
      </c>
      <c r="K1382">
        <f>'DATA DASH'!K1382</f>
        <v/>
      </c>
      <c r="L1382">
        <f>'DATA DASH'!L1382</f>
        <v/>
      </c>
      <c r="M1382">
        <f>'DATA DASH'!M1382</f>
        <v/>
      </c>
    </row>
    <row r="1383">
      <c r="A1383">
        <f>'DATA DASH'!A1383</f>
        <v/>
      </c>
      <c r="B1383">
        <f>'DATA DASH'!B1383</f>
        <v/>
      </c>
      <c r="C1383">
        <f>'DATA DASH'!C1383</f>
        <v/>
      </c>
      <c r="D1383">
        <f>'DATA DASH'!D1383</f>
        <v/>
      </c>
      <c r="E1383">
        <f>'DATA DASH'!E1383</f>
        <v/>
      </c>
      <c r="F1383">
        <f>'DATA DASH'!F1383</f>
        <v/>
      </c>
      <c r="G1383">
        <f>'DATA DASH'!G1383</f>
        <v/>
      </c>
      <c r="H1383">
        <f>'DATA DASH'!H1383</f>
        <v/>
      </c>
      <c r="I1383">
        <f>'DATA DASH'!I1383</f>
        <v/>
      </c>
      <c r="J1383">
        <f>'DATA DASH'!J1383</f>
        <v/>
      </c>
      <c r="K1383">
        <f>'DATA DASH'!K1383</f>
        <v/>
      </c>
      <c r="L1383">
        <f>'DATA DASH'!L1383</f>
        <v/>
      </c>
      <c r="M1383">
        <f>'DATA DASH'!M1383</f>
        <v/>
      </c>
    </row>
    <row r="1384">
      <c r="A1384">
        <f>'DATA DASH'!A1384</f>
        <v/>
      </c>
      <c r="B1384">
        <f>'DATA DASH'!B1384</f>
        <v/>
      </c>
      <c r="C1384">
        <f>'DATA DASH'!C1384</f>
        <v/>
      </c>
      <c r="D1384">
        <f>'DATA DASH'!D1384</f>
        <v/>
      </c>
      <c r="E1384">
        <f>'DATA DASH'!E1384</f>
        <v/>
      </c>
      <c r="F1384">
        <f>'DATA DASH'!F1384</f>
        <v/>
      </c>
      <c r="G1384">
        <f>'DATA DASH'!G1384</f>
        <v/>
      </c>
      <c r="H1384">
        <f>'DATA DASH'!H1384</f>
        <v/>
      </c>
      <c r="I1384">
        <f>'DATA DASH'!I1384</f>
        <v/>
      </c>
      <c r="J1384">
        <f>'DATA DASH'!J1384</f>
        <v/>
      </c>
      <c r="K1384">
        <f>'DATA DASH'!K1384</f>
        <v/>
      </c>
      <c r="L1384">
        <f>'DATA DASH'!L1384</f>
        <v/>
      </c>
      <c r="M1384">
        <f>'DATA DASH'!M1384</f>
        <v/>
      </c>
    </row>
    <row r="1385">
      <c r="A1385">
        <f>'DATA DASH'!A1385</f>
        <v/>
      </c>
      <c r="B1385">
        <f>'DATA DASH'!B1385</f>
        <v/>
      </c>
      <c r="C1385">
        <f>'DATA DASH'!C1385</f>
        <v/>
      </c>
      <c r="D1385">
        <f>'DATA DASH'!D1385</f>
        <v/>
      </c>
      <c r="E1385">
        <f>'DATA DASH'!E1385</f>
        <v/>
      </c>
      <c r="F1385">
        <f>'DATA DASH'!F1385</f>
        <v/>
      </c>
      <c r="G1385">
        <f>'DATA DASH'!G1385</f>
        <v/>
      </c>
      <c r="H1385">
        <f>'DATA DASH'!H1385</f>
        <v/>
      </c>
      <c r="I1385">
        <f>'DATA DASH'!I1385</f>
        <v/>
      </c>
      <c r="J1385">
        <f>'DATA DASH'!J1385</f>
        <v/>
      </c>
      <c r="K1385">
        <f>'DATA DASH'!K1385</f>
        <v/>
      </c>
      <c r="L1385">
        <f>'DATA DASH'!L1385</f>
        <v/>
      </c>
      <c r="M1385">
        <f>'DATA DASH'!M1385</f>
        <v/>
      </c>
    </row>
    <row r="1386">
      <c r="A1386">
        <f>'DATA DASH'!A1386</f>
        <v/>
      </c>
      <c r="B1386">
        <f>'DATA DASH'!B1386</f>
        <v/>
      </c>
      <c r="C1386">
        <f>'DATA DASH'!C1386</f>
        <v/>
      </c>
      <c r="D1386">
        <f>'DATA DASH'!D1386</f>
        <v/>
      </c>
      <c r="E1386">
        <f>'DATA DASH'!E1386</f>
        <v/>
      </c>
      <c r="F1386">
        <f>'DATA DASH'!F1386</f>
        <v/>
      </c>
      <c r="G1386">
        <f>'DATA DASH'!G1386</f>
        <v/>
      </c>
      <c r="H1386">
        <f>'DATA DASH'!H1386</f>
        <v/>
      </c>
      <c r="I1386">
        <f>'DATA DASH'!I1386</f>
        <v/>
      </c>
      <c r="J1386">
        <f>'DATA DASH'!J1386</f>
        <v/>
      </c>
      <c r="K1386">
        <f>'DATA DASH'!K1386</f>
        <v/>
      </c>
      <c r="L1386">
        <f>'DATA DASH'!L1386</f>
        <v/>
      </c>
      <c r="M1386">
        <f>'DATA DASH'!M1386</f>
        <v/>
      </c>
    </row>
    <row r="1387">
      <c r="A1387">
        <f>'DATA DASH'!A1387</f>
        <v/>
      </c>
      <c r="B1387">
        <f>'DATA DASH'!B1387</f>
        <v/>
      </c>
      <c r="C1387">
        <f>'DATA DASH'!C1387</f>
        <v/>
      </c>
      <c r="D1387">
        <f>'DATA DASH'!D1387</f>
        <v/>
      </c>
      <c r="E1387">
        <f>'DATA DASH'!E1387</f>
        <v/>
      </c>
      <c r="F1387">
        <f>'DATA DASH'!F1387</f>
        <v/>
      </c>
      <c r="G1387">
        <f>'DATA DASH'!G1387</f>
        <v/>
      </c>
      <c r="H1387">
        <f>'DATA DASH'!H1387</f>
        <v/>
      </c>
      <c r="I1387">
        <f>'DATA DASH'!I1387</f>
        <v/>
      </c>
      <c r="J1387">
        <f>'DATA DASH'!J1387</f>
        <v/>
      </c>
      <c r="K1387">
        <f>'DATA DASH'!K1387</f>
        <v/>
      </c>
      <c r="L1387">
        <f>'DATA DASH'!L1387</f>
        <v/>
      </c>
      <c r="M1387">
        <f>'DATA DASH'!M1387</f>
        <v/>
      </c>
    </row>
    <row r="1388">
      <c r="A1388">
        <f>'DATA DASH'!A1388</f>
        <v/>
      </c>
      <c r="B1388">
        <f>'DATA DASH'!B1388</f>
        <v/>
      </c>
      <c r="C1388">
        <f>'DATA DASH'!C1388</f>
        <v/>
      </c>
      <c r="D1388">
        <f>'DATA DASH'!D1388</f>
        <v/>
      </c>
      <c r="E1388">
        <f>'DATA DASH'!E1388</f>
        <v/>
      </c>
      <c r="F1388">
        <f>'DATA DASH'!F1388</f>
        <v/>
      </c>
      <c r="G1388">
        <f>'DATA DASH'!G1388</f>
        <v/>
      </c>
      <c r="H1388">
        <f>'DATA DASH'!H1388</f>
        <v/>
      </c>
      <c r="I1388">
        <f>'DATA DASH'!I1388</f>
        <v/>
      </c>
      <c r="J1388">
        <f>'DATA DASH'!J1388</f>
        <v/>
      </c>
      <c r="K1388">
        <f>'DATA DASH'!K1388</f>
        <v/>
      </c>
      <c r="L1388">
        <f>'DATA DASH'!L1388</f>
        <v/>
      </c>
      <c r="M1388">
        <f>'DATA DASH'!M1388</f>
        <v/>
      </c>
    </row>
    <row r="1389">
      <c r="A1389">
        <f>'DATA DASH'!A1389</f>
        <v/>
      </c>
      <c r="B1389">
        <f>'DATA DASH'!B1389</f>
        <v/>
      </c>
      <c r="C1389">
        <f>'DATA DASH'!C1389</f>
        <v/>
      </c>
      <c r="D1389">
        <f>'DATA DASH'!D1389</f>
        <v/>
      </c>
      <c r="E1389">
        <f>'DATA DASH'!E1389</f>
        <v/>
      </c>
      <c r="F1389">
        <f>'DATA DASH'!F1389</f>
        <v/>
      </c>
      <c r="G1389">
        <f>'DATA DASH'!G1389</f>
        <v/>
      </c>
      <c r="H1389">
        <f>'DATA DASH'!H1389</f>
        <v/>
      </c>
      <c r="I1389">
        <f>'DATA DASH'!I1389</f>
        <v/>
      </c>
      <c r="J1389">
        <f>'DATA DASH'!J1389</f>
        <v/>
      </c>
      <c r="K1389">
        <f>'DATA DASH'!K1389</f>
        <v/>
      </c>
      <c r="L1389">
        <f>'DATA DASH'!L1389</f>
        <v/>
      </c>
      <c r="M1389">
        <f>'DATA DASH'!M1389</f>
        <v/>
      </c>
    </row>
    <row r="1390">
      <c r="A1390">
        <f>'DATA DASH'!A1390</f>
        <v/>
      </c>
      <c r="B1390">
        <f>'DATA DASH'!B1390</f>
        <v/>
      </c>
      <c r="C1390">
        <f>'DATA DASH'!C1390</f>
        <v/>
      </c>
      <c r="D1390">
        <f>'DATA DASH'!D1390</f>
        <v/>
      </c>
      <c r="E1390">
        <f>'DATA DASH'!E1390</f>
        <v/>
      </c>
      <c r="F1390">
        <f>'DATA DASH'!F1390</f>
        <v/>
      </c>
      <c r="G1390">
        <f>'DATA DASH'!G1390</f>
        <v/>
      </c>
      <c r="H1390">
        <f>'DATA DASH'!H1390</f>
        <v/>
      </c>
      <c r="I1390">
        <f>'DATA DASH'!I1390</f>
        <v/>
      </c>
      <c r="J1390">
        <f>'DATA DASH'!J1390</f>
        <v/>
      </c>
      <c r="K1390">
        <f>'DATA DASH'!K1390</f>
        <v/>
      </c>
      <c r="L1390">
        <f>'DATA DASH'!L1390</f>
        <v/>
      </c>
      <c r="M1390">
        <f>'DATA DASH'!M1390</f>
        <v/>
      </c>
    </row>
    <row r="1391">
      <c r="A1391">
        <f>'DATA DASH'!A1391</f>
        <v/>
      </c>
      <c r="B1391">
        <f>'DATA DASH'!B1391</f>
        <v/>
      </c>
      <c r="C1391">
        <f>'DATA DASH'!C1391</f>
        <v/>
      </c>
      <c r="D1391">
        <f>'DATA DASH'!D1391</f>
        <v/>
      </c>
      <c r="E1391">
        <f>'DATA DASH'!E1391</f>
        <v/>
      </c>
      <c r="F1391">
        <f>'DATA DASH'!F1391</f>
        <v/>
      </c>
      <c r="G1391">
        <f>'DATA DASH'!G1391</f>
        <v/>
      </c>
      <c r="H1391">
        <f>'DATA DASH'!H1391</f>
        <v/>
      </c>
      <c r="I1391">
        <f>'DATA DASH'!I1391</f>
        <v/>
      </c>
      <c r="J1391">
        <f>'DATA DASH'!J1391</f>
        <v/>
      </c>
      <c r="K1391">
        <f>'DATA DASH'!K1391</f>
        <v/>
      </c>
      <c r="L1391">
        <f>'DATA DASH'!L1391</f>
        <v/>
      </c>
      <c r="M1391">
        <f>'DATA DASH'!M1391</f>
        <v/>
      </c>
    </row>
    <row r="1392">
      <c r="A1392">
        <f>'DATA DASH'!A1392</f>
        <v/>
      </c>
      <c r="B1392">
        <f>'DATA DASH'!B1392</f>
        <v/>
      </c>
      <c r="C1392">
        <f>'DATA DASH'!C1392</f>
        <v/>
      </c>
      <c r="D1392">
        <f>'DATA DASH'!D1392</f>
        <v/>
      </c>
      <c r="E1392">
        <f>'DATA DASH'!E1392</f>
        <v/>
      </c>
      <c r="F1392">
        <f>'DATA DASH'!F1392</f>
        <v/>
      </c>
      <c r="G1392">
        <f>'DATA DASH'!G1392</f>
        <v/>
      </c>
      <c r="H1392">
        <f>'DATA DASH'!H1392</f>
        <v/>
      </c>
      <c r="I1392">
        <f>'DATA DASH'!I1392</f>
        <v/>
      </c>
      <c r="J1392">
        <f>'DATA DASH'!J1392</f>
        <v/>
      </c>
      <c r="K1392">
        <f>'DATA DASH'!K1392</f>
        <v/>
      </c>
      <c r="L1392">
        <f>'DATA DASH'!L1392</f>
        <v/>
      </c>
      <c r="M1392">
        <f>'DATA DASH'!M1392</f>
        <v/>
      </c>
    </row>
    <row r="1393">
      <c r="A1393">
        <f>'DATA DASH'!A1393</f>
        <v/>
      </c>
      <c r="B1393">
        <f>'DATA DASH'!B1393</f>
        <v/>
      </c>
      <c r="C1393">
        <f>'DATA DASH'!C1393</f>
        <v/>
      </c>
      <c r="D1393">
        <f>'DATA DASH'!D1393</f>
        <v/>
      </c>
      <c r="E1393">
        <f>'DATA DASH'!E1393</f>
        <v/>
      </c>
      <c r="F1393">
        <f>'DATA DASH'!F1393</f>
        <v/>
      </c>
      <c r="G1393">
        <f>'DATA DASH'!G1393</f>
        <v/>
      </c>
      <c r="H1393">
        <f>'DATA DASH'!H1393</f>
        <v/>
      </c>
      <c r="I1393">
        <f>'DATA DASH'!I1393</f>
        <v/>
      </c>
      <c r="J1393">
        <f>'DATA DASH'!J1393</f>
        <v/>
      </c>
      <c r="K1393">
        <f>'DATA DASH'!K1393</f>
        <v/>
      </c>
      <c r="L1393">
        <f>'DATA DASH'!L1393</f>
        <v/>
      </c>
      <c r="M1393">
        <f>'DATA DASH'!M1393</f>
        <v/>
      </c>
    </row>
    <row r="1394">
      <c r="A1394">
        <f>'DATA DASH'!A1394</f>
        <v/>
      </c>
      <c r="B1394">
        <f>'DATA DASH'!B1394</f>
        <v/>
      </c>
      <c r="C1394">
        <f>'DATA DASH'!C1394</f>
        <v/>
      </c>
      <c r="D1394">
        <f>'DATA DASH'!D1394</f>
        <v/>
      </c>
      <c r="E1394">
        <f>'DATA DASH'!E1394</f>
        <v/>
      </c>
      <c r="F1394">
        <f>'DATA DASH'!F1394</f>
        <v/>
      </c>
      <c r="G1394">
        <f>'DATA DASH'!G1394</f>
        <v/>
      </c>
      <c r="H1394">
        <f>'DATA DASH'!H1394</f>
        <v/>
      </c>
      <c r="I1394">
        <f>'DATA DASH'!I1394</f>
        <v/>
      </c>
      <c r="J1394">
        <f>'DATA DASH'!J1394</f>
        <v/>
      </c>
      <c r="K1394">
        <f>'DATA DASH'!K1394</f>
        <v/>
      </c>
      <c r="L1394">
        <f>'DATA DASH'!L1394</f>
        <v/>
      </c>
      <c r="M1394">
        <f>'DATA DASH'!M1394</f>
        <v/>
      </c>
    </row>
    <row r="1395">
      <c r="A1395">
        <f>'DATA DASH'!A1395</f>
        <v/>
      </c>
      <c r="B1395">
        <f>'DATA DASH'!B1395</f>
        <v/>
      </c>
      <c r="C1395">
        <f>'DATA DASH'!C1395</f>
        <v/>
      </c>
      <c r="D1395">
        <f>'DATA DASH'!D1395</f>
        <v/>
      </c>
      <c r="E1395">
        <f>'DATA DASH'!E1395</f>
        <v/>
      </c>
      <c r="F1395">
        <f>'DATA DASH'!F1395</f>
        <v/>
      </c>
      <c r="G1395">
        <f>'DATA DASH'!G1395</f>
        <v/>
      </c>
      <c r="H1395">
        <f>'DATA DASH'!H1395</f>
        <v/>
      </c>
      <c r="I1395">
        <f>'DATA DASH'!I1395</f>
        <v/>
      </c>
      <c r="J1395">
        <f>'DATA DASH'!J1395</f>
        <v/>
      </c>
      <c r="K1395">
        <f>'DATA DASH'!K1395</f>
        <v/>
      </c>
      <c r="L1395">
        <f>'DATA DASH'!L1395</f>
        <v/>
      </c>
      <c r="M1395">
        <f>'DATA DASH'!M1395</f>
        <v/>
      </c>
    </row>
    <row r="1396">
      <c r="A1396">
        <f>'DATA DASH'!A1396</f>
        <v/>
      </c>
      <c r="B1396">
        <f>'DATA DASH'!B1396</f>
        <v/>
      </c>
      <c r="C1396">
        <f>'DATA DASH'!C1396</f>
        <v/>
      </c>
      <c r="D1396">
        <f>'DATA DASH'!D1396</f>
        <v/>
      </c>
      <c r="E1396">
        <f>'DATA DASH'!E1396</f>
        <v/>
      </c>
      <c r="F1396">
        <f>'DATA DASH'!F1396</f>
        <v/>
      </c>
      <c r="G1396">
        <f>'DATA DASH'!G1396</f>
        <v/>
      </c>
      <c r="H1396">
        <f>'DATA DASH'!H1396</f>
        <v/>
      </c>
      <c r="I1396">
        <f>'DATA DASH'!I1396</f>
        <v/>
      </c>
      <c r="J1396">
        <f>'DATA DASH'!J1396</f>
        <v/>
      </c>
      <c r="K1396">
        <f>'DATA DASH'!K1396</f>
        <v/>
      </c>
      <c r="L1396">
        <f>'DATA DASH'!L1396</f>
        <v/>
      </c>
      <c r="M1396">
        <f>'DATA DASH'!M1396</f>
        <v/>
      </c>
    </row>
    <row r="1397">
      <c r="A1397">
        <f>'DATA DASH'!A1397</f>
        <v/>
      </c>
      <c r="B1397">
        <f>'DATA DASH'!B1397</f>
        <v/>
      </c>
      <c r="C1397">
        <f>'DATA DASH'!C1397</f>
        <v/>
      </c>
      <c r="D1397">
        <f>'DATA DASH'!D1397</f>
        <v/>
      </c>
      <c r="E1397">
        <f>'DATA DASH'!E1397</f>
        <v/>
      </c>
      <c r="F1397">
        <f>'DATA DASH'!F1397</f>
        <v/>
      </c>
      <c r="G1397">
        <f>'DATA DASH'!G1397</f>
        <v/>
      </c>
      <c r="H1397">
        <f>'DATA DASH'!H1397</f>
        <v/>
      </c>
      <c r="I1397">
        <f>'DATA DASH'!I1397</f>
        <v/>
      </c>
      <c r="J1397">
        <f>'DATA DASH'!J1397</f>
        <v/>
      </c>
      <c r="K1397">
        <f>'DATA DASH'!K1397</f>
        <v/>
      </c>
      <c r="L1397">
        <f>'DATA DASH'!L1397</f>
        <v/>
      </c>
      <c r="M1397">
        <f>'DATA DASH'!M1397</f>
        <v/>
      </c>
    </row>
    <row r="1398">
      <c r="A1398">
        <f>'DATA DASH'!A1398</f>
        <v/>
      </c>
      <c r="B1398">
        <f>'DATA DASH'!B1398</f>
        <v/>
      </c>
      <c r="C1398">
        <f>'DATA DASH'!C1398</f>
        <v/>
      </c>
      <c r="D1398">
        <f>'DATA DASH'!D1398</f>
        <v/>
      </c>
      <c r="E1398">
        <f>'DATA DASH'!E1398</f>
        <v/>
      </c>
      <c r="F1398">
        <f>'DATA DASH'!F1398</f>
        <v/>
      </c>
      <c r="G1398">
        <f>'DATA DASH'!G1398</f>
        <v/>
      </c>
      <c r="H1398">
        <f>'DATA DASH'!H1398</f>
        <v/>
      </c>
      <c r="I1398">
        <f>'DATA DASH'!I1398</f>
        <v/>
      </c>
      <c r="J1398">
        <f>'DATA DASH'!J1398</f>
        <v/>
      </c>
      <c r="K1398">
        <f>'DATA DASH'!K1398</f>
        <v/>
      </c>
      <c r="L1398">
        <f>'DATA DASH'!L1398</f>
        <v/>
      </c>
      <c r="M1398">
        <f>'DATA DASH'!M1398</f>
        <v/>
      </c>
    </row>
    <row r="1399">
      <c r="A1399">
        <f>'DATA DASH'!A1399</f>
        <v/>
      </c>
      <c r="B1399">
        <f>'DATA DASH'!B1399</f>
        <v/>
      </c>
      <c r="C1399">
        <f>'DATA DASH'!C1399</f>
        <v/>
      </c>
      <c r="D1399">
        <f>'DATA DASH'!D1399</f>
        <v/>
      </c>
      <c r="E1399">
        <f>'DATA DASH'!E1399</f>
        <v/>
      </c>
      <c r="F1399">
        <f>'DATA DASH'!F1399</f>
        <v/>
      </c>
      <c r="G1399">
        <f>'DATA DASH'!G1399</f>
        <v/>
      </c>
      <c r="H1399">
        <f>'DATA DASH'!H1399</f>
        <v/>
      </c>
      <c r="I1399">
        <f>'DATA DASH'!I1399</f>
        <v/>
      </c>
      <c r="J1399">
        <f>'DATA DASH'!J1399</f>
        <v/>
      </c>
      <c r="K1399">
        <f>'DATA DASH'!K1399</f>
        <v/>
      </c>
      <c r="L1399">
        <f>'DATA DASH'!L1399</f>
        <v/>
      </c>
      <c r="M1399">
        <f>'DATA DASH'!M1399</f>
        <v/>
      </c>
    </row>
    <row r="1400">
      <c r="A1400">
        <f>'DATA DASH'!A1400</f>
        <v/>
      </c>
      <c r="B1400">
        <f>'DATA DASH'!B1400</f>
        <v/>
      </c>
      <c r="C1400">
        <f>'DATA DASH'!C1400</f>
        <v/>
      </c>
      <c r="D1400">
        <f>'DATA DASH'!D1400</f>
        <v/>
      </c>
      <c r="E1400">
        <f>'DATA DASH'!E1400</f>
        <v/>
      </c>
      <c r="F1400">
        <f>'DATA DASH'!F1400</f>
        <v/>
      </c>
      <c r="G1400">
        <f>'DATA DASH'!G1400</f>
        <v/>
      </c>
      <c r="H1400">
        <f>'DATA DASH'!H1400</f>
        <v/>
      </c>
      <c r="I1400">
        <f>'DATA DASH'!I1400</f>
        <v/>
      </c>
      <c r="J1400">
        <f>'DATA DASH'!J1400</f>
        <v/>
      </c>
      <c r="K1400">
        <f>'DATA DASH'!K1400</f>
        <v/>
      </c>
      <c r="L1400">
        <f>'DATA DASH'!L1400</f>
        <v/>
      </c>
      <c r="M1400">
        <f>'DATA DASH'!M1400</f>
        <v/>
      </c>
    </row>
    <row r="1401">
      <c r="A1401">
        <f>'DATA DASH'!A1401</f>
        <v/>
      </c>
      <c r="B1401">
        <f>'DATA DASH'!B1401</f>
        <v/>
      </c>
      <c r="C1401">
        <f>'DATA DASH'!C1401</f>
        <v/>
      </c>
      <c r="D1401">
        <f>'DATA DASH'!D1401</f>
        <v/>
      </c>
      <c r="E1401">
        <f>'DATA DASH'!E1401</f>
        <v/>
      </c>
      <c r="F1401">
        <f>'DATA DASH'!F1401</f>
        <v/>
      </c>
      <c r="G1401">
        <f>'DATA DASH'!G1401</f>
        <v/>
      </c>
      <c r="H1401">
        <f>'DATA DASH'!H1401</f>
        <v/>
      </c>
      <c r="I1401">
        <f>'DATA DASH'!I1401</f>
        <v/>
      </c>
      <c r="J1401">
        <f>'DATA DASH'!J1401</f>
        <v/>
      </c>
      <c r="K1401">
        <f>'DATA DASH'!K1401</f>
        <v/>
      </c>
      <c r="L1401">
        <f>'DATA DASH'!L1401</f>
        <v/>
      </c>
      <c r="M1401">
        <f>'DATA DASH'!M1401</f>
        <v/>
      </c>
    </row>
    <row r="1402">
      <c r="A1402">
        <f>'DATA DASH'!A1402</f>
        <v/>
      </c>
      <c r="B1402">
        <f>'DATA DASH'!B1402</f>
        <v/>
      </c>
      <c r="C1402">
        <f>'DATA DASH'!C1402</f>
        <v/>
      </c>
      <c r="D1402">
        <f>'DATA DASH'!D1402</f>
        <v/>
      </c>
      <c r="E1402">
        <f>'DATA DASH'!E1402</f>
        <v/>
      </c>
      <c r="F1402">
        <f>'DATA DASH'!F1402</f>
        <v/>
      </c>
      <c r="G1402">
        <f>'DATA DASH'!G1402</f>
        <v/>
      </c>
      <c r="H1402">
        <f>'DATA DASH'!H1402</f>
        <v/>
      </c>
      <c r="I1402">
        <f>'DATA DASH'!I1402</f>
        <v/>
      </c>
      <c r="J1402">
        <f>'DATA DASH'!J1402</f>
        <v/>
      </c>
      <c r="K1402">
        <f>'DATA DASH'!K1402</f>
        <v/>
      </c>
      <c r="L1402">
        <f>'DATA DASH'!L1402</f>
        <v/>
      </c>
      <c r="M1402">
        <f>'DATA DASH'!M1402</f>
        <v/>
      </c>
    </row>
    <row r="1403">
      <c r="A1403">
        <f>'DATA DASH'!A1403</f>
        <v/>
      </c>
      <c r="B1403">
        <f>'DATA DASH'!B1403</f>
        <v/>
      </c>
      <c r="C1403">
        <f>'DATA DASH'!C1403</f>
        <v/>
      </c>
      <c r="D1403">
        <f>'DATA DASH'!D1403</f>
        <v/>
      </c>
      <c r="E1403">
        <f>'DATA DASH'!E1403</f>
        <v/>
      </c>
      <c r="F1403">
        <f>'DATA DASH'!F1403</f>
        <v/>
      </c>
      <c r="G1403">
        <f>'DATA DASH'!G1403</f>
        <v/>
      </c>
      <c r="H1403">
        <f>'DATA DASH'!H1403</f>
        <v/>
      </c>
      <c r="I1403">
        <f>'DATA DASH'!I1403</f>
        <v/>
      </c>
      <c r="J1403">
        <f>'DATA DASH'!J1403</f>
        <v/>
      </c>
      <c r="K1403">
        <f>'DATA DASH'!K1403</f>
        <v/>
      </c>
      <c r="L1403">
        <f>'DATA DASH'!L1403</f>
        <v/>
      </c>
      <c r="M1403">
        <f>'DATA DASH'!M1403</f>
        <v/>
      </c>
    </row>
    <row r="1404">
      <c r="A1404">
        <f>'DATA DASH'!A1404</f>
        <v/>
      </c>
      <c r="B1404">
        <f>'DATA DASH'!B1404</f>
        <v/>
      </c>
      <c r="C1404">
        <f>'DATA DASH'!C1404</f>
        <v/>
      </c>
      <c r="D1404">
        <f>'DATA DASH'!D1404</f>
        <v/>
      </c>
      <c r="E1404">
        <f>'DATA DASH'!E1404</f>
        <v/>
      </c>
      <c r="F1404">
        <f>'DATA DASH'!F1404</f>
        <v/>
      </c>
      <c r="G1404">
        <f>'DATA DASH'!G1404</f>
        <v/>
      </c>
      <c r="H1404">
        <f>'DATA DASH'!H1404</f>
        <v/>
      </c>
      <c r="I1404">
        <f>'DATA DASH'!I1404</f>
        <v/>
      </c>
      <c r="J1404">
        <f>'DATA DASH'!J1404</f>
        <v/>
      </c>
      <c r="K1404">
        <f>'DATA DASH'!K1404</f>
        <v/>
      </c>
      <c r="L1404">
        <f>'DATA DASH'!L1404</f>
        <v/>
      </c>
      <c r="M1404">
        <f>'DATA DASH'!M1404</f>
        <v/>
      </c>
    </row>
    <row r="1405">
      <c r="A1405">
        <f>'DATA DASH'!A1405</f>
        <v/>
      </c>
      <c r="B1405">
        <f>'DATA DASH'!B1405</f>
        <v/>
      </c>
      <c r="C1405">
        <f>'DATA DASH'!C1405</f>
        <v/>
      </c>
      <c r="D1405">
        <f>'DATA DASH'!D1405</f>
        <v/>
      </c>
      <c r="E1405">
        <f>'DATA DASH'!E1405</f>
        <v/>
      </c>
      <c r="F1405">
        <f>'DATA DASH'!F1405</f>
        <v/>
      </c>
      <c r="G1405">
        <f>'DATA DASH'!G1405</f>
        <v/>
      </c>
      <c r="H1405">
        <f>'DATA DASH'!H1405</f>
        <v/>
      </c>
      <c r="I1405">
        <f>'DATA DASH'!I1405</f>
        <v/>
      </c>
      <c r="J1405">
        <f>'DATA DASH'!J1405</f>
        <v/>
      </c>
      <c r="K1405">
        <f>'DATA DASH'!K1405</f>
        <v/>
      </c>
      <c r="L1405">
        <f>'DATA DASH'!L1405</f>
        <v/>
      </c>
      <c r="M1405">
        <f>'DATA DASH'!M1405</f>
        <v/>
      </c>
    </row>
    <row r="1406">
      <c r="A1406">
        <f>'DATA DASH'!A1406</f>
        <v/>
      </c>
      <c r="B1406">
        <f>'DATA DASH'!B1406</f>
        <v/>
      </c>
      <c r="C1406">
        <f>'DATA DASH'!C1406</f>
        <v/>
      </c>
      <c r="D1406">
        <f>'DATA DASH'!D1406</f>
        <v/>
      </c>
      <c r="E1406">
        <f>'DATA DASH'!E1406</f>
        <v/>
      </c>
      <c r="F1406">
        <f>'DATA DASH'!F1406</f>
        <v/>
      </c>
      <c r="G1406">
        <f>'DATA DASH'!G1406</f>
        <v/>
      </c>
      <c r="H1406">
        <f>'DATA DASH'!H1406</f>
        <v/>
      </c>
      <c r="I1406">
        <f>'DATA DASH'!I1406</f>
        <v/>
      </c>
      <c r="J1406">
        <f>'DATA DASH'!J1406</f>
        <v/>
      </c>
      <c r="K1406">
        <f>'DATA DASH'!K1406</f>
        <v/>
      </c>
      <c r="L1406">
        <f>'DATA DASH'!L1406</f>
        <v/>
      </c>
      <c r="M1406">
        <f>'DATA DASH'!M1406</f>
        <v/>
      </c>
    </row>
    <row r="1407">
      <c r="A1407">
        <f>'DATA DASH'!A1407</f>
        <v/>
      </c>
      <c r="B1407">
        <f>'DATA DASH'!B1407</f>
        <v/>
      </c>
      <c r="C1407">
        <f>'DATA DASH'!C1407</f>
        <v/>
      </c>
      <c r="D1407">
        <f>'DATA DASH'!D1407</f>
        <v/>
      </c>
      <c r="E1407">
        <f>'DATA DASH'!E1407</f>
        <v/>
      </c>
      <c r="F1407">
        <f>'DATA DASH'!F1407</f>
        <v/>
      </c>
      <c r="G1407">
        <f>'DATA DASH'!G1407</f>
        <v/>
      </c>
      <c r="H1407">
        <f>'DATA DASH'!H1407</f>
        <v/>
      </c>
      <c r="I1407">
        <f>'DATA DASH'!I1407</f>
        <v/>
      </c>
      <c r="J1407">
        <f>'DATA DASH'!J1407</f>
        <v/>
      </c>
      <c r="K1407">
        <f>'DATA DASH'!K1407</f>
        <v/>
      </c>
      <c r="L1407">
        <f>'DATA DASH'!L1407</f>
        <v/>
      </c>
      <c r="M1407">
        <f>'DATA DASH'!M1407</f>
        <v/>
      </c>
    </row>
    <row r="1408">
      <c r="A1408">
        <f>'DATA DASH'!A1408</f>
        <v/>
      </c>
      <c r="B1408">
        <f>'DATA DASH'!B1408</f>
        <v/>
      </c>
      <c r="C1408">
        <f>'DATA DASH'!C1408</f>
        <v/>
      </c>
      <c r="D1408">
        <f>'DATA DASH'!D1408</f>
        <v/>
      </c>
      <c r="E1408">
        <f>'DATA DASH'!E1408</f>
        <v/>
      </c>
      <c r="F1408">
        <f>'DATA DASH'!F1408</f>
        <v/>
      </c>
      <c r="G1408">
        <f>'DATA DASH'!G1408</f>
        <v/>
      </c>
      <c r="H1408">
        <f>'DATA DASH'!H1408</f>
        <v/>
      </c>
      <c r="I1408">
        <f>'DATA DASH'!I1408</f>
        <v/>
      </c>
      <c r="J1408">
        <f>'DATA DASH'!J1408</f>
        <v/>
      </c>
      <c r="K1408">
        <f>'DATA DASH'!K1408</f>
        <v/>
      </c>
      <c r="L1408">
        <f>'DATA DASH'!L1408</f>
        <v/>
      </c>
      <c r="M1408">
        <f>'DATA DASH'!M1408</f>
        <v/>
      </c>
    </row>
    <row r="1409">
      <c r="A1409">
        <f>'DATA DASH'!A1409</f>
        <v/>
      </c>
      <c r="B1409">
        <f>'DATA DASH'!B1409</f>
        <v/>
      </c>
      <c r="C1409">
        <f>'DATA DASH'!C1409</f>
        <v/>
      </c>
      <c r="D1409">
        <f>'DATA DASH'!D1409</f>
        <v/>
      </c>
      <c r="E1409">
        <f>'DATA DASH'!E1409</f>
        <v/>
      </c>
      <c r="F1409">
        <f>'DATA DASH'!F1409</f>
        <v/>
      </c>
      <c r="G1409">
        <f>'DATA DASH'!G1409</f>
        <v/>
      </c>
      <c r="H1409">
        <f>'DATA DASH'!H1409</f>
        <v/>
      </c>
      <c r="I1409">
        <f>'DATA DASH'!I1409</f>
        <v/>
      </c>
      <c r="J1409">
        <f>'DATA DASH'!J1409</f>
        <v/>
      </c>
      <c r="K1409">
        <f>'DATA DASH'!K1409</f>
        <v/>
      </c>
      <c r="L1409">
        <f>'DATA DASH'!L1409</f>
        <v/>
      </c>
      <c r="M1409">
        <f>'DATA DASH'!M1409</f>
        <v/>
      </c>
    </row>
    <row r="1410">
      <c r="A1410">
        <f>'DATA DASH'!A1410</f>
        <v/>
      </c>
      <c r="B1410">
        <f>'DATA DASH'!B1410</f>
        <v/>
      </c>
      <c r="C1410">
        <f>'DATA DASH'!C1410</f>
        <v/>
      </c>
      <c r="D1410">
        <f>'DATA DASH'!D1410</f>
        <v/>
      </c>
      <c r="E1410">
        <f>'DATA DASH'!E1410</f>
        <v/>
      </c>
      <c r="F1410">
        <f>'DATA DASH'!F1410</f>
        <v/>
      </c>
      <c r="G1410">
        <f>'DATA DASH'!G1410</f>
        <v/>
      </c>
      <c r="H1410">
        <f>'DATA DASH'!H1410</f>
        <v/>
      </c>
      <c r="I1410">
        <f>'DATA DASH'!I1410</f>
        <v/>
      </c>
      <c r="J1410">
        <f>'DATA DASH'!J1410</f>
        <v/>
      </c>
      <c r="K1410">
        <f>'DATA DASH'!K1410</f>
        <v/>
      </c>
      <c r="L1410">
        <f>'DATA DASH'!L1410</f>
        <v/>
      </c>
      <c r="M1410">
        <f>'DATA DASH'!M1410</f>
        <v/>
      </c>
    </row>
    <row r="1411">
      <c r="A1411">
        <f>'DATA DASH'!A1411</f>
        <v/>
      </c>
      <c r="B1411">
        <f>'DATA DASH'!B1411</f>
        <v/>
      </c>
      <c r="C1411">
        <f>'DATA DASH'!C1411</f>
        <v/>
      </c>
      <c r="D1411">
        <f>'DATA DASH'!D1411</f>
        <v/>
      </c>
      <c r="E1411">
        <f>'DATA DASH'!E1411</f>
        <v/>
      </c>
      <c r="F1411">
        <f>'DATA DASH'!F1411</f>
        <v/>
      </c>
      <c r="G1411">
        <f>'DATA DASH'!G1411</f>
        <v/>
      </c>
      <c r="H1411">
        <f>'DATA DASH'!H1411</f>
        <v/>
      </c>
      <c r="I1411">
        <f>'DATA DASH'!I1411</f>
        <v/>
      </c>
      <c r="J1411">
        <f>'DATA DASH'!J1411</f>
        <v/>
      </c>
      <c r="K1411">
        <f>'DATA DASH'!K1411</f>
        <v/>
      </c>
      <c r="L1411">
        <f>'DATA DASH'!L1411</f>
        <v/>
      </c>
      <c r="M1411">
        <f>'DATA DASH'!M1411</f>
        <v/>
      </c>
    </row>
    <row r="1412">
      <c r="A1412">
        <f>'DATA DASH'!A1412</f>
        <v/>
      </c>
      <c r="B1412">
        <f>'DATA DASH'!B1412</f>
        <v/>
      </c>
      <c r="C1412">
        <f>'DATA DASH'!C1412</f>
        <v/>
      </c>
      <c r="D1412">
        <f>'DATA DASH'!D1412</f>
        <v/>
      </c>
      <c r="E1412">
        <f>'DATA DASH'!E1412</f>
        <v/>
      </c>
      <c r="F1412">
        <f>'DATA DASH'!F1412</f>
        <v/>
      </c>
      <c r="G1412">
        <f>'DATA DASH'!G1412</f>
        <v/>
      </c>
      <c r="H1412">
        <f>'DATA DASH'!H1412</f>
        <v/>
      </c>
      <c r="I1412">
        <f>'DATA DASH'!I1412</f>
        <v/>
      </c>
      <c r="J1412">
        <f>'DATA DASH'!J1412</f>
        <v/>
      </c>
      <c r="K1412">
        <f>'DATA DASH'!K1412</f>
        <v/>
      </c>
      <c r="L1412">
        <f>'DATA DASH'!L1412</f>
        <v/>
      </c>
      <c r="M1412">
        <f>'DATA DASH'!M1412</f>
        <v/>
      </c>
    </row>
    <row r="1413">
      <c r="A1413">
        <f>'DATA DASH'!A1413</f>
        <v/>
      </c>
      <c r="B1413">
        <f>'DATA DASH'!B1413</f>
        <v/>
      </c>
      <c r="C1413">
        <f>'DATA DASH'!C1413</f>
        <v/>
      </c>
      <c r="D1413">
        <f>'DATA DASH'!D1413</f>
        <v/>
      </c>
      <c r="E1413">
        <f>'DATA DASH'!E1413</f>
        <v/>
      </c>
      <c r="F1413">
        <f>'DATA DASH'!F1413</f>
        <v/>
      </c>
      <c r="G1413">
        <f>'DATA DASH'!G1413</f>
        <v/>
      </c>
      <c r="H1413">
        <f>'DATA DASH'!H1413</f>
        <v/>
      </c>
      <c r="I1413">
        <f>'DATA DASH'!I1413</f>
        <v/>
      </c>
      <c r="J1413">
        <f>'DATA DASH'!J1413</f>
        <v/>
      </c>
      <c r="K1413">
        <f>'DATA DASH'!K1413</f>
        <v/>
      </c>
      <c r="L1413">
        <f>'DATA DASH'!L1413</f>
        <v/>
      </c>
      <c r="M1413">
        <f>'DATA DASH'!M1413</f>
        <v/>
      </c>
    </row>
    <row r="1414">
      <c r="A1414">
        <f>'DATA DASH'!A1414</f>
        <v/>
      </c>
      <c r="B1414">
        <f>'DATA DASH'!B1414</f>
        <v/>
      </c>
      <c r="C1414">
        <f>'DATA DASH'!C1414</f>
        <v/>
      </c>
      <c r="D1414">
        <f>'DATA DASH'!D1414</f>
        <v/>
      </c>
      <c r="E1414">
        <f>'DATA DASH'!E1414</f>
        <v/>
      </c>
      <c r="F1414">
        <f>'DATA DASH'!F1414</f>
        <v/>
      </c>
      <c r="G1414">
        <f>'DATA DASH'!G1414</f>
        <v/>
      </c>
      <c r="H1414">
        <f>'DATA DASH'!H1414</f>
        <v/>
      </c>
      <c r="I1414">
        <f>'DATA DASH'!I1414</f>
        <v/>
      </c>
      <c r="J1414">
        <f>'DATA DASH'!J1414</f>
        <v/>
      </c>
      <c r="K1414">
        <f>'DATA DASH'!K1414</f>
        <v/>
      </c>
      <c r="L1414">
        <f>'DATA DASH'!L1414</f>
        <v/>
      </c>
      <c r="M1414">
        <f>'DATA DASH'!M1414</f>
        <v/>
      </c>
    </row>
    <row r="1415">
      <c r="A1415">
        <f>'DATA DASH'!A1415</f>
        <v/>
      </c>
      <c r="B1415">
        <f>'DATA DASH'!B1415</f>
        <v/>
      </c>
      <c r="C1415">
        <f>'DATA DASH'!C1415</f>
        <v/>
      </c>
      <c r="D1415">
        <f>'DATA DASH'!D1415</f>
        <v/>
      </c>
      <c r="E1415">
        <f>'DATA DASH'!E1415</f>
        <v/>
      </c>
      <c r="F1415">
        <f>'DATA DASH'!F1415</f>
        <v/>
      </c>
      <c r="G1415">
        <f>'DATA DASH'!G1415</f>
        <v/>
      </c>
      <c r="H1415">
        <f>'DATA DASH'!H1415</f>
        <v/>
      </c>
      <c r="I1415">
        <f>'DATA DASH'!I1415</f>
        <v/>
      </c>
      <c r="J1415">
        <f>'DATA DASH'!J1415</f>
        <v/>
      </c>
      <c r="K1415">
        <f>'DATA DASH'!K1415</f>
        <v/>
      </c>
      <c r="L1415">
        <f>'DATA DASH'!L1415</f>
        <v/>
      </c>
      <c r="M1415">
        <f>'DATA DASH'!M1415</f>
        <v/>
      </c>
    </row>
    <row r="1416">
      <c r="A1416">
        <f>'DATA DASH'!A1416</f>
        <v/>
      </c>
      <c r="B1416">
        <f>'DATA DASH'!B1416</f>
        <v/>
      </c>
      <c r="C1416">
        <f>'DATA DASH'!C1416</f>
        <v/>
      </c>
      <c r="D1416">
        <f>'DATA DASH'!D1416</f>
        <v/>
      </c>
      <c r="E1416">
        <f>'DATA DASH'!E1416</f>
        <v/>
      </c>
      <c r="F1416">
        <f>'DATA DASH'!F1416</f>
        <v/>
      </c>
      <c r="G1416">
        <f>'DATA DASH'!G1416</f>
        <v/>
      </c>
      <c r="H1416">
        <f>'DATA DASH'!H1416</f>
        <v/>
      </c>
      <c r="I1416">
        <f>'DATA DASH'!I1416</f>
        <v/>
      </c>
      <c r="J1416">
        <f>'DATA DASH'!J1416</f>
        <v/>
      </c>
      <c r="K1416">
        <f>'DATA DASH'!K1416</f>
        <v/>
      </c>
      <c r="L1416">
        <f>'DATA DASH'!L1416</f>
        <v/>
      </c>
      <c r="M1416">
        <f>'DATA DASH'!M1416</f>
        <v/>
      </c>
    </row>
    <row r="1417">
      <c r="A1417">
        <f>'DATA DASH'!A1417</f>
        <v/>
      </c>
      <c r="B1417">
        <f>'DATA DASH'!B1417</f>
        <v/>
      </c>
      <c r="C1417">
        <f>'DATA DASH'!C1417</f>
        <v/>
      </c>
      <c r="D1417">
        <f>'DATA DASH'!D1417</f>
        <v/>
      </c>
      <c r="E1417">
        <f>'DATA DASH'!E1417</f>
        <v/>
      </c>
      <c r="F1417">
        <f>'DATA DASH'!F1417</f>
        <v/>
      </c>
      <c r="G1417">
        <f>'DATA DASH'!G1417</f>
        <v/>
      </c>
      <c r="H1417">
        <f>'DATA DASH'!H1417</f>
        <v/>
      </c>
      <c r="I1417">
        <f>'DATA DASH'!I1417</f>
        <v/>
      </c>
      <c r="J1417">
        <f>'DATA DASH'!J1417</f>
        <v/>
      </c>
      <c r="K1417">
        <f>'DATA DASH'!K1417</f>
        <v/>
      </c>
      <c r="L1417">
        <f>'DATA DASH'!L1417</f>
        <v/>
      </c>
      <c r="M1417">
        <f>'DATA DASH'!M1417</f>
        <v/>
      </c>
    </row>
    <row r="1418">
      <c r="A1418">
        <f>'DATA DASH'!A1418</f>
        <v/>
      </c>
      <c r="B1418">
        <f>'DATA DASH'!B1418</f>
        <v/>
      </c>
      <c r="C1418">
        <f>'DATA DASH'!C1418</f>
        <v/>
      </c>
      <c r="D1418">
        <f>'DATA DASH'!D1418</f>
        <v/>
      </c>
      <c r="E1418">
        <f>'DATA DASH'!E1418</f>
        <v/>
      </c>
      <c r="F1418">
        <f>'DATA DASH'!F1418</f>
        <v/>
      </c>
      <c r="G1418">
        <f>'DATA DASH'!G1418</f>
        <v/>
      </c>
      <c r="H1418">
        <f>'DATA DASH'!H1418</f>
        <v/>
      </c>
      <c r="I1418">
        <f>'DATA DASH'!I1418</f>
        <v/>
      </c>
      <c r="J1418">
        <f>'DATA DASH'!J1418</f>
        <v/>
      </c>
      <c r="K1418">
        <f>'DATA DASH'!K1418</f>
        <v/>
      </c>
      <c r="L1418">
        <f>'DATA DASH'!L1418</f>
        <v/>
      </c>
      <c r="M1418">
        <f>'DATA DASH'!M1418</f>
        <v/>
      </c>
    </row>
    <row r="1419">
      <c r="A1419">
        <f>'DATA DASH'!A1419</f>
        <v/>
      </c>
      <c r="B1419">
        <f>'DATA DASH'!B1419</f>
        <v/>
      </c>
      <c r="C1419">
        <f>'DATA DASH'!C1419</f>
        <v/>
      </c>
      <c r="D1419">
        <f>'DATA DASH'!D1419</f>
        <v/>
      </c>
      <c r="E1419">
        <f>'DATA DASH'!E1419</f>
        <v/>
      </c>
      <c r="F1419">
        <f>'DATA DASH'!F1419</f>
        <v/>
      </c>
      <c r="G1419">
        <f>'DATA DASH'!G1419</f>
        <v/>
      </c>
      <c r="H1419">
        <f>'DATA DASH'!H1419</f>
        <v/>
      </c>
      <c r="I1419">
        <f>'DATA DASH'!I1419</f>
        <v/>
      </c>
      <c r="J1419">
        <f>'DATA DASH'!J1419</f>
        <v/>
      </c>
      <c r="K1419">
        <f>'DATA DASH'!K1419</f>
        <v/>
      </c>
      <c r="L1419">
        <f>'DATA DASH'!L1419</f>
        <v/>
      </c>
      <c r="M1419">
        <f>'DATA DASH'!M1419</f>
        <v/>
      </c>
    </row>
    <row r="1420">
      <c r="A1420">
        <f>'DATA DASH'!A1420</f>
        <v/>
      </c>
      <c r="B1420">
        <f>'DATA DASH'!B1420</f>
        <v/>
      </c>
      <c r="C1420">
        <f>'DATA DASH'!C1420</f>
        <v/>
      </c>
      <c r="D1420">
        <f>'DATA DASH'!D1420</f>
        <v/>
      </c>
      <c r="E1420">
        <f>'DATA DASH'!E1420</f>
        <v/>
      </c>
      <c r="F1420">
        <f>'DATA DASH'!F1420</f>
        <v/>
      </c>
      <c r="G1420">
        <f>'DATA DASH'!G1420</f>
        <v/>
      </c>
      <c r="H1420">
        <f>'DATA DASH'!H1420</f>
        <v/>
      </c>
      <c r="I1420">
        <f>'DATA DASH'!I1420</f>
        <v/>
      </c>
      <c r="J1420">
        <f>'DATA DASH'!J1420</f>
        <v/>
      </c>
      <c r="K1420">
        <f>'DATA DASH'!K1420</f>
        <v/>
      </c>
      <c r="L1420">
        <f>'DATA DASH'!L1420</f>
        <v/>
      </c>
      <c r="M1420">
        <f>'DATA DASH'!M1420</f>
        <v/>
      </c>
    </row>
    <row r="1421">
      <c r="A1421">
        <f>'DATA DASH'!A1421</f>
        <v/>
      </c>
      <c r="B1421">
        <f>'DATA DASH'!B1421</f>
        <v/>
      </c>
      <c r="C1421">
        <f>'DATA DASH'!C1421</f>
        <v/>
      </c>
      <c r="D1421">
        <f>'DATA DASH'!D1421</f>
        <v/>
      </c>
      <c r="E1421">
        <f>'DATA DASH'!E1421</f>
        <v/>
      </c>
      <c r="F1421">
        <f>'DATA DASH'!F1421</f>
        <v/>
      </c>
      <c r="G1421">
        <f>'DATA DASH'!G1421</f>
        <v/>
      </c>
      <c r="H1421">
        <f>'DATA DASH'!H1421</f>
        <v/>
      </c>
      <c r="I1421">
        <f>'DATA DASH'!I1421</f>
        <v/>
      </c>
      <c r="J1421">
        <f>'DATA DASH'!J1421</f>
        <v/>
      </c>
      <c r="K1421">
        <f>'DATA DASH'!K1421</f>
        <v/>
      </c>
      <c r="L1421">
        <f>'DATA DASH'!L1421</f>
        <v/>
      </c>
      <c r="M1421">
        <f>'DATA DASH'!M1421</f>
        <v/>
      </c>
    </row>
    <row r="1422">
      <c r="A1422">
        <f>'DATA DASH'!A1422</f>
        <v/>
      </c>
      <c r="B1422">
        <f>'DATA DASH'!B1422</f>
        <v/>
      </c>
      <c r="C1422">
        <f>'DATA DASH'!C1422</f>
        <v/>
      </c>
      <c r="D1422">
        <f>'DATA DASH'!D1422</f>
        <v/>
      </c>
      <c r="E1422">
        <f>'DATA DASH'!E1422</f>
        <v/>
      </c>
      <c r="F1422">
        <f>'DATA DASH'!F1422</f>
        <v/>
      </c>
      <c r="G1422">
        <f>'DATA DASH'!G1422</f>
        <v/>
      </c>
      <c r="H1422">
        <f>'DATA DASH'!H1422</f>
        <v/>
      </c>
      <c r="I1422">
        <f>'DATA DASH'!I1422</f>
        <v/>
      </c>
      <c r="J1422">
        <f>'DATA DASH'!J1422</f>
        <v/>
      </c>
      <c r="K1422">
        <f>'DATA DASH'!K1422</f>
        <v/>
      </c>
      <c r="L1422">
        <f>'DATA DASH'!L1422</f>
        <v/>
      </c>
      <c r="M1422">
        <f>'DATA DASH'!M1422</f>
        <v/>
      </c>
    </row>
    <row r="1423">
      <c r="A1423">
        <f>'DATA DASH'!A1423</f>
        <v/>
      </c>
      <c r="B1423">
        <f>'DATA DASH'!B1423</f>
        <v/>
      </c>
      <c r="C1423">
        <f>'DATA DASH'!C1423</f>
        <v/>
      </c>
      <c r="D1423">
        <f>'DATA DASH'!D1423</f>
        <v/>
      </c>
      <c r="E1423">
        <f>'DATA DASH'!E1423</f>
        <v/>
      </c>
      <c r="F1423">
        <f>'DATA DASH'!F1423</f>
        <v/>
      </c>
      <c r="G1423">
        <f>'DATA DASH'!G1423</f>
        <v/>
      </c>
      <c r="H1423">
        <f>'DATA DASH'!H1423</f>
        <v/>
      </c>
      <c r="I1423">
        <f>'DATA DASH'!I1423</f>
        <v/>
      </c>
      <c r="J1423">
        <f>'DATA DASH'!J1423</f>
        <v/>
      </c>
      <c r="K1423">
        <f>'DATA DASH'!K1423</f>
        <v/>
      </c>
      <c r="L1423">
        <f>'DATA DASH'!L1423</f>
        <v/>
      </c>
      <c r="M1423">
        <f>'DATA DASH'!M1423</f>
        <v/>
      </c>
    </row>
    <row r="1424">
      <c r="A1424">
        <f>'DATA DASH'!A1424</f>
        <v/>
      </c>
      <c r="B1424">
        <f>'DATA DASH'!B1424</f>
        <v/>
      </c>
      <c r="C1424">
        <f>'DATA DASH'!C1424</f>
        <v/>
      </c>
      <c r="D1424">
        <f>'DATA DASH'!D1424</f>
        <v/>
      </c>
      <c r="E1424">
        <f>'DATA DASH'!E1424</f>
        <v/>
      </c>
      <c r="F1424">
        <f>'DATA DASH'!F1424</f>
        <v/>
      </c>
      <c r="G1424">
        <f>'DATA DASH'!G1424</f>
        <v/>
      </c>
      <c r="H1424">
        <f>'DATA DASH'!H1424</f>
        <v/>
      </c>
      <c r="I1424">
        <f>'DATA DASH'!I1424</f>
        <v/>
      </c>
      <c r="J1424">
        <f>'DATA DASH'!J1424</f>
        <v/>
      </c>
      <c r="K1424">
        <f>'DATA DASH'!K1424</f>
        <v/>
      </c>
      <c r="L1424">
        <f>'DATA DASH'!L1424</f>
        <v/>
      </c>
      <c r="M1424">
        <f>'DATA DASH'!M1424</f>
        <v/>
      </c>
    </row>
    <row r="1425">
      <c r="A1425">
        <f>'DATA DASH'!A1425</f>
        <v/>
      </c>
      <c r="B1425">
        <f>'DATA DASH'!B1425</f>
        <v/>
      </c>
      <c r="C1425">
        <f>'DATA DASH'!C1425</f>
        <v/>
      </c>
      <c r="D1425">
        <f>'DATA DASH'!D1425</f>
        <v/>
      </c>
      <c r="E1425">
        <f>'DATA DASH'!E1425</f>
        <v/>
      </c>
      <c r="F1425">
        <f>'DATA DASH'!F1425</f>
        <v/>
      </c>
      <c r="G1425">
        <f>'DATA DASH'!G1425</f>
        <v/>
      </c>
      <c r="H1425">
        <f>'DATA DASH'!H1425</f>
        <v/>
      </c>
      <c r="I1425">
        <f>'DATA DASH'!I1425</f>
        <v/>
      </c>
      <c r="J1425">
        <f>'DATA DASH'!J1425</f>
        <v/>
      </c>
      <c r="K1425">
        <f>'DATA DASH'!K1425</f>
        <v/>
      </c>
      <c r="L1425">
        <f>'DATA DASH'!L1425</f>
        <v/>
      </c>
      <c r="M1425">
        <f>'DATA DASH'!M1425</f>
        <v/>
      </c>
    </row>
    <row r="1426">
      <c r="A1426">
        <f>'DATA DASH'!A1426</f>
        <v/>
      </c>
      <c r="B1426">
        <f>'DATA DASH'!B1426</f>
        <v/>
      </c>
      <c r="C1426">
        <f>'DATA DASH'!C1426</f>
        <v/>
      </c>
      <c r="D1426">
        <f>'DATA DASH'!D1426</f>
        <v/>
      </c>
      <c r="E1426">
        <f>'DATA DASH'!E1426</f>
        <v/>
      </c>
      <c r="F1426">
        <f>'DATA DASH'!F1426</f>
        <v/>
      </c>
      <c r="G1426">
        <f>'DATA DASH'!G1426</f>
        <v/>
      </c>
      <c r="H1426">
        <f>'DATA DASH'!H1426</f>
        <v/>
      </c>
      <c r="I1426">
        <f>'DATA DASH'!I1426</f>
        <v/>
      </c>
      <c r="J1426">
        <f>'DATA DASH'!J1426</f>
        <v/>
      </c>
      <c r="K1426">
        <f>'DATA DASH'!K1426</f>
        <v/>
      </c>
      <c r="L1426">
        <f>'DATA DASH'!L1426</f>
        <v/>
      </c>
      <c r="M1426">
        <f>'DATA DASH'!M1426</f>
        <v/>
      </c>
    </row>
    <row r="1427">
      <c r="A1427">
        <f>'DATA DASH'!A1427</f>
        <v/>
      </c>
      <c r="B1427">
        <f>'DATA DASH'!B1427</f>
        <v/>
      </c>
      <c r="C1427">
        <f>'DATA DASH'!C1427</f>
        <v/>
      </c>
      <c r="D1427">
        <f>'DATA DASH'!D1427</f>
        <v/>
      </c>
      <c r="E1427">
        <f>'DATA DASH'!E1427</f>
        <v/>
      </c>
      <c r="F1427">
        <f>'DATA DASH'!F1427</f>
        <v/>
      </c>
      <c r="G1427">
        <f>'DATA DASH'!G1427</f>
        <v/>
      </c>
      <c r="H1427">
        <f>'DATA DASH'!H1427</f>
        <v/>
      </c>
      <c r="I1427">
        <f>'DATA DASH'!I1427</f>
        <v/>
      </c>
      <c r="J1427">
        <f>'DATA DASH'!J1427</f>
        <v/>
      </c>
      <c r="K1427">
        <f>'DATA DASH'!K1427</f>
        <v/>
      </c>
      <c r="L1427">
        <f>'DATA DASH'!L1427</f>
        <v/>
      </c>
      <c r="M1427">
        <f>'DATA DASH'!M1427</f>
        <v/>
      </c>
    </row>
    <row r="1428">
      <c r="A1428">
        <f>'DATA DASH'!A1428</f>
        <v/>
      </c>
      <c r="B1428">
        <f>'DATA DASH'!B1428</f>
        <v/>
      </c>
      <c r="C1428">
        <f>'DATA DASH'!C1428</f>
        <v/>
      </c>
      <c r="D1428">
        <f>'DATA DASH'!D1428</f>
        <v/>
      </c>
      <c r="E1428">
        <f>'DATA DASH'!E1428</f>
        <v/>
      </c>
      <c r="F1428">
        <f>'DATA DASH'!F1428</f>
        <v/>
      </c>
      <c r="G1428">
        <f>'DATA DASH'!G1428</f>
        <v/>
      </c>
      <c r="H1428">
        <f>'DATA DASH'!H1428</f>
        <v/>
      </c>
      <c r="I1428">
        <f>'DATA DASH'!I1428</f>
        <v/>
      </c>
      <c r="J1428">
        <f>'DATA DASH'!J1428</f>
        <v/>
      </c>
      <c r="K1428">
        <f>'DATA DASH'!K1428</f>
        <v/>
      </c>
      <c r="L1428">
        <f>'DATA DASH'!L1428</f>
        <v/>
      </c>
      <c r="M1428">
        <f>'DATA DASH'!M1428</f>
        <v/>
      </c>
    </row>
    <row r="1429">
      <c r="A1429">
        <f>'DATA DASH'!A1429</f>
        <v/>
      </c>
      <c r="B1429">
        <f>'DATA DASH'!B1429</f>
        <v/>
      </c>
      <c r="C1429">
        <f>'DATA DASH'!C1429</f>
        <v/>
      </c>
      <c r="D1429">
        <f>'DATA DASH'!D1429</f>
        <v/>
      </c>
      <c r="E1429">
        <f>'DATA DASH'!E1429</f>
        <v/>
      </c>
      <c r="F1429">
        <f>'DATA DASH'!F1429</f>
        <v/>
      </c>
      <c r="G1429">
        <f>'DATA DASH'!G1429</f>
        <v/>
      </c>
      <c r="H1429">
        <f>'DATA DASH'!H1429</f>
        <v/>
      </c>
      <c r="I1429">
        <f>'DATA DASH'!I1429</f>
        <v/>
      </c>
      <c r="J1429">
        <f>'DATA DASH'!J1429</f>
        <v/>
      </c>
      <c r="K1429">
        <f>'DATA DASH'!K1429</f>
        <v/>
      </c>
      <c r="L1429">
        <f>'DATA DASH'!L1429</f>
        <v/>
      </c>
      <c r="M1429">
        <f>'DATA DASH'!M1429</f>
        <v/>
      </c>
    </row>
    <row r="1430">
      <c r="A1430">
        <f>'DATA DASH'!A1430</f>
        <v/>
      </c>
      <c r="B1430">
        <f>'DATA DASH'!B1430</f>
        <v/>
      </c>
      <c r="C1430">
        <f>'DATA DASH'!C1430</f>
        <v/>
      </c>
      <c r="D1430">
        <f>'DATA DASH'!D1430</f>
        <v/>
      </c>
      <c r="E1430">
        <f>'DATA DASH'!E1430</f>
        <v/>
      </c>
      <c r="F1430">
        <f>'DATA DASH'!F1430</f>
        <v/>
      </c>
      <c r="G1430">
        <f>'DATA DASH'!G1430</f>
        <v/>
      </c>
      <c r="H1430">
        <f>'DATA DASH'!H1430</f>
        <v/>
      </c>
      <c r="I1430">
        <f>'DATA DASH'!I1430</f>
        <v/>
      </c>
      <c r="J1430">
        <f>'DATA DASH'!J1430</f>
        <v/>
      </c>
      <c r="K1430">
        <f>'DATA DASH'!K1430</f>
        <v/>
      </c>
      <c r="L1430">
        <f>'DATA DASH'!L1430</f>
        <v/>
      </c>
      <c r="M1430">
        <f>'DATA DASH'!M1430</f>
        <v/>
      </c>
    </row>
    <row r="1431">
      <c r="A1431">
        <f>'DATA DASH'!A1431</f>
        <v/>
      </c>
      <c r="B1431">
        <f>'DATA DASH'!B1431</f>
        <v/>
      </c>
      <c r="C1431">
        <f>'DATA DASH'!C1431</f>
        <v/>
      </c>
      <c r="D1431">
        <f>'DATA DASH'!D1431</f>
        <v/>
      </c>
      <c r="E1431">
        <f>'DATA DASH'!E1431</f>
        <v/>
      </c>
      <c r="F1431">
        <f>'DATA DASH'!F1431</f>
        <v/>
      </c>
      <c r="G1431">
        <f>'DATA DASH'!G1431</f>
        <v/>
      </c>
      <c r="H1431">
        <f>'DATA DASH'!H1431</f>
        <v/>
      </c>
      <c r="I1431">
        <f>'DATA DASH'!I1431</f>
        <v/>
      </c>
      <c r="J1431">
        <f>'DATA DASH'!J1431</f>
        <v/>
      </c>
      <c r="K1431">
        <f>'DATA DASH'!K1431</f>
        <v/>
      </c>
      <c r="L1431">
        <f>'DATA DASH'!L1431</f>
        <v/>
      </c>
      <c r="M1431">
        <f>'DATA DASH'!M1431</f>
        <v/>
      </c>
    </row>
    <row r="1432">
      <c r="A1432">
        <f>'DATA DASH'!A1432</f>
        <v/>
      </c>
      <c r="B1432">
        <f>'DATA DASH'!B1432</f>
        <v/>
      </c>
      <c r="C1432">
        <f>'DATA DASH'!C1432</f>
        <v/>
      </c>
      <c r="D1432">
        <f>'DATA DASH'!D1432</f>
        <v/>
      </c>
      <c r="E1432">
        <f>'DATA DASH'!E1432</f>
        <v/>
      </c>
      <c r="F1432">
        <f>'DATA DASH'!F1432</f>
        <v/>
      </c>
      <c r="G1432">
        <f>'DATA DASH'!G1432</f>
        <v/>
      </c>
      <c r="H1432">
        <f>'DATA DASH'!H1432</f>
        <v/>
      </c>
      <c r="I1432">
        <f>'DATA DASH'!I1432</f>
        <v/>
      </c>
      <c r="J1432">
        <f>'DATA DASH'!J1432</f>
        <v/>
      </c>
      <c r="K1432">
        <f>'DATA DASH'!K1432</f>
        <v/>
      </c>
      <c r="L1432">
        <f>'DATA DASH'!L1432</f>
        <v/>
      </c>
      <c r="M1432">
        <f>'DATA DASH'!M1432</f>
        <v/>
      </c>
    </row>
    <row r="1433">
      <c r="A1433">
        <f>'DATA DASH'!A1433</f>
        <v/>
      </c>
      <c r="B1433">
        <f>'DATA DASH'!B1433</f>
        <v/>
      </c>
      <c r="C1433">
        <f>'DATA DASH'!C1433</f>
        <v/>
      </c>
      <c r="D1433">
        <f>'DATA DASH'!D1433</f>
        <v/>
      </c>
      <c r="E1433">
        <f>'DATA DASH'!E1433</f>
        <v/>
      </c>
      <c r="F1433">
        <f>'DATA DASH'!F1433</f>
        <v/>
      </c>
      <c r="G1433">
        <f>'DATA DASH'!G1433</f>
        <v/>
      </c>
      <c r="H1433">
        <f>'DATA DASH'!H1433</f>
        <v/>
      </c>
      <c r="I1433">
        <f>'DATA DASH'!I1433</f>
        <v/>
      </c>
      <c r="J1433">
        <f>'DATA DASH'!J1433</f>
        <v/>
      </c>
      <c r="K1433">
        <f>'DATA DASH'!K1433</f>
        <v/>
      </c>
      <c r="L1433">
        <f>'DATA DASH'!L1433</f>
        <v/>
      </c>
      <c r="M1433">
        <f>'DATA DASH'!M1433</f>
        <v/>
      </c>
    </row>
    <row r="1434">
      <c r="A1434">
        <f>'DATA DASH'!A1434</f>
        <v/>
      </c>
      <c r="B1434">
        <f>'DATA DASH'!B1434</f>
        <v/>
      </c>
      <c r="C1434">
        <f>'DATA DASH'!C1434</f>
        <v/>
      </c>
      <c r="D1434">
        <f>'DATA DASH'!D1434</f>
        <v/>
      </c>
      <c r="E1434">
        <f>'DATA DASH'!E1434</f>
        <v/>
      </c>
      <c r="F1434">
        <f>'DATA DASH'!F1434</f>
        <v/>
      </c>
      <c r="G1434">
        <f>'DATA DASH'!G1434</f>
        <v/>
      </c>
      <c r="H1434">
        <f>'DATA DASH'!H1434</f>
        <v/>
      </c>
      <c r="I1434">
        <f>'DATA DASH'!I1434</f>
        <v/>
      </c>
      <c r="J1434">
        <f>'DATA DASH'!J1434</f>
        <v/>
      </c>
      <c r="K1434">
        <f>'DATA DASH'!K1434</f>
        <v/>
      </c>
      <c r="L1434">
        <f>'DATA DASH'!L1434</f>
        <v/>
      </c>
      <c r="M1434">
        <f>'DATA DASH'!M1434</f>
        <v/>
      </c>
    </row>
    <row r="1435">
      <c r="A1435">
        <f>'DATA DASH'!A1435</f>
        <v/>
      </c>
      <c r="B1435">
        <f>'DATA DASH'!B1435</f>
        <v/>
      </c>
      <c r="C1435">
        <f>'DATA DASH'!C1435</f>
        <v/>
      </c>
      <c r="D1435">
        <f>'DATA DASH'!D1435</f>
        <v/>
      </c>
      <c r="E1435">
        <f>'DATA DASH'!E1435</f>
        <v/>
      </c>
      <c r="F1435">
        <f>'DATA DASH'!F1435</f>
        <v/>
      </c>
      <c r="G1435">
        <f>'DATA DASH'!G1435</f>
        <v/>
      </c>
      <c r="H1435">
        <f>'DATA DASH'!H1435</f>
        <v/>
      </c>
      <c r="I1435">
        <f>'DATA DASH'!I1435</f>
        <v/>
      </c>
      <c r="J1435">
        <f>'DATA DASH'!J1435</f>
        <v/>
      </c>
      <c r="K1435">
        <f>'DATA DASH'!K1435</f>
        <v/>
      </c>
      <c r="L1435">
        <f>'DATA DASH'!L1435</f>
        <v/>
      </c>
      <c r="M1435">
        <f>'DATA DASH'!M1435</f>
        <v/>
      </c>
    </row>
    <row r="1436">
      <c r="A1436">
        <f>'DATA DASH'!A1436</f>
        <v/>
      </c>
      <c r="B1436">
        <f>'DATA DASH'!B1436</f>
        <v/>
      </c>
      <c r="C1436">
        <f>'DATA DASH'!C1436</f>
        <v/>
      </c>
      <c r="D1436">
        <f>'DATA DASH'!D1436</f>
        <v/>
      </c>
      <c r="E1436">
        <f>'DATA DASH'!E1436</f>
        <v/>
      </c>
      <c r="F1436">
        <f>'DATA DASH'!F1436</f>
        <v/>
      </c>
      <c r="G1436">
        <f>'DATA DASH'!G1436</f>
        <v/>
      </c>
      <c r="H1436">
        <f>'DATA DASH'!H1436</f>
        <v/>
      </c>
      <c r="I1436">
        <f>'DATA DASH'!I1436</f>
        <v/>
      </c>
      <c r="J1436">
        <f>'DATA DASH'!J1436</f>
        <v/>
      </c>
      <c r="K1436">
        <f>'DATA DASH'!K1436</f>
        <v/>
      </c>
      <c r="L1436">
        <f>'DATA DASH'!L1436</f>
        <v/>
      </c>
      <c r="M1436">
        <f>'DATA DASH'!M1436</f>
        <v/>
      </c>
    </row>
    <row r="1437">
      <c r="A1437">
        <f>'DATA DASH'!A1437</f>
        <v/>
      </c>
      <c r="B1437">
        <f>'DATA DASH'!B1437</f>
        <v/>
      </c>
      <c r="C1437">
        <f>'DATA DASH'!C1437</f>
        <v/>
      </c>
      <c r="D1437">
        <f>'DATA DASH'!D1437</f>
        <v/>
      </c>
      <c r="E1437">
        <f>'DATA DASH'!E1437</f>
        <v/>
      </c>
      <c r="F1437">
        <f>'DATA DASH'!F1437</f>
        <v/>
      </c>
      <c r="G1437">
        <f>'DATA DASH'!G1437</f>
        <v/>
      </c>
      <c r="H1437">
        <f>'DATA DASH'!H1437</f>
        <v/>
      </c>
      <c r="I1437">
        <f>'DATA DASH'!I1437</f>
        <v/>
      </c>
      <c r="J1437">
        <f>'DATA DASH'!J1437</f>
        <v/>
      </c>
      <c r="K1437">
        <f>'DATA DASH'!K1437</f>
        <v/>
      </c>
      <c r="L1437">
        <f>'DATA DASH'!L1437</f>
        <v/>
      </c>
      <c r="M1437">
        <f>'DATA DASH'!M1437</f>
        <v/>
      </c>
    </row>
    <row r="1438">
      <c r="A1438">
        <f>'DATA DASH'!A1438</f>
        <v/>
      </c>
      <c r="B1438">
        <f>'DATA DASH'!B1438</f>
        <v/>
      </c>
      <c r="C1438">
        <f>'DATA DASH'!C1438</f>
        <v/>
      </c>
      <c r="D1438">
        <f>'DATA DASH'!D1438</f>
        <v/>
      </c>
      <c r="E1438">
        <f>'DATA DASH'!E1438</f>
        <v/>
      </c>
      <c r="F1438">
        <f>'DATA DASH'!F1438</f>
        <v/>
      </c>
      <c r="G1438">
        <f>'DATA DASH'!G1438</f>
        <v/>
      </c>
      <c r="H1438">
        <f>'DATA DASH'!H1438</f>
        <v/>
      </c>
      <c r="I1438">
        <f>'DATA DASH'!I1438</f>
        <v/>
      </c>
      <c r="J1438">
        <f>'DATA DASH'!J1438</f>
        <v/>
      </c>
      <c r="K1438">
        <f>'DATA DASH'!K1438</f>
        <v/>
      </c>
      <c r="L1438">
        <f>'DATA DASH'!L1438</f>
        <v/>
      </c>
      <c r="M1438">
        <f>'DATA DASH'!M1438</f>
        <v/>
      </c>
    </row>
    <row r="1439">
      <c r="A1439">
        <f>'DATA DASH'!A1439</f>
        <v/>
      </c>
      <c r="B1439">
        <f>'DATA DASH'!B1439</f>
        <v/>
      </c>
      <c r="C1439">
        <f>'DATA DASH'!C1439</f>
        <v/>
      </c>
      <c r="D1439">
        <f>'DATA DASH'!D1439</f>
        <v/>
      </c>
      <c r="E1439">
        <f>'DATA DASH'!E1439</f>
        <v/>
      </c>
      <c r="F1439">
        <f>'DATA DASH'!F1439</f>
        <v/>
      </c>
      <c r="G1439">
        <f>'DATA DASH'!G1439</f>
        <v/>
      </c>
      <c r="H1439">
        <f>'DATA DASH'!H1439</f>
        <v/>
      </c>
      <c r="I1439">
        <f>'DATA DASH'!I1439</f>
        <v/>
      </c>
      <c r="J1439">
        <f>'DATA DASH'!J1439</f>
        <v/>
      </c>
      <c r="K1439">
        <f>'DATA DASH'!K1439</f>
        <v/>
      </c>
      <c r="L1439">
        <f>'DATA DASH'!L1439</f>
        <v/>
      </c>
      <c r="M1439">
        <f>'DATA DASH'!M1439</f>
        <v/>
      </c>
    </row>
    <row r="1440">
      <c r="A1440">
        <f>'DATA DASH'!A1440</f>
        <v/>
      </c>
      <c r="B1440">
        <f>'DATA DASH'!B1440</f>
        <v/>
      </c>
      <c r="C1440">
        <f>'DATA DASH'!C1440</f>
        <v/>
      </c>
      <c r="D1440">
        <f>'DATA DASH'!D1440</f>
        <v/>
      </c>
      <c r="E1440">
        <f>'DATA DASH'!E1440</f>
        <v/>
      </c>
      <c r="F1440">
        <f>'DATA DASH'!F1440</f>
        <v/>
      </c>
      <c r="G1440">
        <f>'DATA DASH'!G1440</f>
        <v/>
      </c>
      <c r="H1440">
        <f>'DATA DASH'!H1440</f>
        <v/>
      </c>
      <c r="I1440">
        <f>'DATA DASH'!I1440</f>
        <v/>
      </c>
      <c r="J1440">
        <f>'DATA DASH'!J1440</f>
        <v/>
      </c>
      <c r="K1440">
        <f>'DATA DASH'!K1440</f>
        <v/>
      </c>
      <c r="L1440">
        <f>'DATA DASH'!L1440</f>
        <v/>
      </c>
      <c r="M1440">
        <f>'DATA DASH'!M1440</f>
        <v/>
      </c>
    </row>
    <row r="1441">
      <c r="A1441">
        <f>'DATA DASH'!A1441</f>
        <v/>
      </c>
      <c r="B1441">
        <f>'DATA DASH'!B1441</f>
        <v/>
      </c>
      <c r="C1441">
        <f>'DATA DASH'!C1441</f>
        <v/>
      </c>
      <c r="D1441">
        <f>'DATA DASH'!D1441</f>
        <v/>
      </c>
      <c r="E1441">
        <f>'DATA DASH'!E1441</f>
        <v/>
      </c>
      <c r="F1441">
        <f>'DATA DASH'!F1441</f>
        <v/>
      </c>
      <c r="G1441">
        <f>'DATA DASH'!G1441</f>
        <v/>
      </c>
      <c r="H1441">
        <f>'DATA DASH'!H1441</f>
        <v/>
      </c>
      <c r="I1441">
        <f>'DATA DASH'!I1441</f>
        <v/>
      </c>
      <c r="J1441">
        <f>'DATA DASH'!J1441</f>
        <v/>
      </c>
      <c r="K1441">
        <f>'DATA DASH'!K1441</f>
        <v/>
      </c>
      <c r="L1441">
        <f>'DATA DASH'!L1441</f>
        <v/>
      </c>
      <c r="M1441">
        <f>'DATA DASH'!M1441</f>
        <v/>
      </c>
    </row>
    <row r="1442">
      <c r="A1442">
        <f>'DATA DASH'!A1442</f>
        <v/>
      </c>
      <c r="B1442">
        <f>'DATA DASH'!B1442</f>
        <v/>
      </c>
      <c r="C1442">
        <f>'DATA DASH'!C1442</f>
        <v/>
      </c>
      <c r="D1442">
        <f>'DATA DASH'!D1442</f>
        <v/>
      </c>
      <c r="E1442">
        <f>'DATA DASH'!E1442</f>
        <v/>
      </c>
      <c r="F1442">
        <f>'DATA DASH'!F1442</f>
        <v/>
      </c>
      <c r="G1442">
        <f>'DATA DASH'!G1442</f>
        <v/>
      </c>
      <c r="H1442">
        <f>'DATA DASH'!H1442</f>
        <v/>
      </c>
      <c r="I1442">
        <f>'DATA DASH'!I1442</f>
        <v/>
      </c>
      <c r="J1442">
        <f>'DATA DASH'!J1442</f>
        <v/>
      </c>
      <c r="K1442">
        <f>'DATA DASH'!K1442</f>
        <v/>
      </c>
      <c r="L1442">
        <f>'DATA DASH'!L1442</f>
        <v/>
      </c>
      <c r="M1442">
        <f>'DATA DASH'!M1442</f>
        <v/>
      </c>
    </row>
    <row r="1443">
      <c r="A1443">
        <f>'DATA DASH'!A1443</f>
        <v/>
      </c>
      <c r="B1443">
        <f>'DATA DASH'!B1443</f>
        <v/>
      </c>
      <c r="C1443">
        <f>'DATA DASH'!C1443</f>
        <v/>
      </c>
      <c r="D1443">
        <f>'DATA DASH'!D1443</f>
        <v/>
      </c>
      <c r="E1443">
        <f>'DATA DASH'!E1443</f>
        <v/>
      </c>
      <c r="F1443">
        <f>'DATA DASH'!F1443</f>
        <v/>
      </c>
      <c r="G1443">
        <f>'DATA DASH'!G1443</f>
        <v/>
      </c>
      <c r="H1443">
        <f>'DATA DASH'!H1443</f>
        <v/>
      </c>
      <c r="I1443">
        <f>'DATA DASH'!I1443</f>
        <v/>
      </c>
      <c r="J1443">
        <f>'DATA DASH'!J1443</f>
        <v/>
      </c>
      <c r="K1443">
        <f>'DATA DASH'!K1443</f>
        <v/>
      </c>
      <c r="L1443">
        <f>'DATA DASH'!L1443</f>
        <v/>
      </c>
      <c r="M1443">
        <f>'DATA DASH'!M1443</f>
        <v/>
      </c>
    </row>
    <row r="1444">
      <c r="A1444">
        <f>'DATA DASH'!A1444</f>
        <v/>
      </c>
      <c r="B1444">
        <f>'DATA DASH'!B1444</f>
        <v/>
      </c>
      <c r="C1444">
        <f>'DATA DASH'!C1444</f>
        <v/>
      </c>
      <c r="D1444">
        <f>'DATA DASH'!D1444</f>
        <v/>
      </c>
      <c r="E1444">
        <f>'DATA DASH'!E1444</f>
        <v/>
      </c>
      <c r="F1444">
        <f>'DATA DASH'!F1444</f>
        <v/>
      </c>
      <c r="G1444">
        <f>'DATA DASH'!G1444</f>
        <v/>
      </c>
      <c r="H1444">
        <f>'DATA DASH'!H1444</f>
        <v/>
      </c>
      <c r="I1444">
        <f>'DATA DASH'!I1444</f>
        <v/>
      </c>
      <c r="J1444">
        <f>'DATA DASH'!J1444</f>
        <v/>
      </c>
      <c r="K1444">
        <f>'DATA DASH'!K1444</f>
        <v/>
      </c>
      <c r="L1444">
        <f>'DATA DASH'!L1444</f>
        <v/>
      </c>
      <c r="M1444">
        <f>'DATA DASH'!M1444</f>
        <v/>
      </c>
    </row>
    <row r="1445">
      <c r="A1445">
        <f>'DATA DASH'!A1445</f>
        <v/>
      </c>
      <c r="B1445">
        <f>'DATA DASH'!B1445</f>
        <v/>
      </c>
      <c r="C1445">
        <f>'DATA DASH'!C1445</f>
        <v/>
      </c>
      <c r="D1445">
        <f>'DATA DASH'!D1445</f>
        <v/>
      </c>
      <c r="E1445">
        <f>'DATA DASH'!E1445</f>
        <v/>
      </c>
      <c r="F1445">
        <f>'DATA DASH'!F1445</f>
        <v/>
      </c>
      <c r="G1445">
        <f>'DATA DASH'!G1445</f>
        <v/>
      </c>
      <c r="H1445">
        <f>'DATA DASH'!H1445</f>
        <v/>
      </c>
      <c r="I1445">
        <f>'DATA DASH'!I1445</f>
        <v/>
      </c>
      <c r="J1445">
        <f>'DATA DASH'!J1445</f>
        <v/>
      </c>
      <c r="K1445">
        <f>'DATA DASH'!K1445</f>
        <v/>
      </c>
      <c r="L1445">
        <f>'DATA DASH'!L1445</f>
        <v/>
      </c>
      <c r="M1445">
        <f>'DATA DASH'!M1445</f>
        <v/>
      </c>
    </row>
    <row r="1446">
      <c r="A1446">
        <f>'DATA DASH'!A1446</f>
        <v/>
      </c>
      <c r="B1446">
        <f>'DATA DASH'!B1446</f>
        <v/>
      </c>
      <c r="C1446">
        <f>'DATA DASH'!C1446</f>
        <v/>
      </c>
      <c r="D1446">
        <f>'DATA DASH'!D1446</f>
        <v/>
      </c>
      <c r="E1446">
        <f>'DATA DASH'!E1446</f>
        <v/>
      </c>
      <c r="F1446">
        <f>'DATA DASH'!F1446</f>
        <v/>
      </c>
      <c r="G1446">
        <f>'DATA DASH'!G1446</f>
        <v/>
      </c>
      <c r="H1446">
        <f>'DATA DASH'!H1446</f>
        <v/>
      </c>
      <c r="I1446">
        <f>'DATA DASH'!I1446</f>
        <v/>
      </c>
      <c r="J1446">
        <f>'DATA DASH'!J1446</f>
        <v/>
      </c>
      <c r="K1446">
        <f>'DATA DASH'!K1446</f>
        <v/>
      </c>
      <c r="L1446">
        <f>'DATA DASH'!L1446</f>
        <v/>
      </c>
      <c r="M1446">
        <f>'DATA DASH'!M1446</f>
        <v/>
      </c>
    </row>
    <row r="1447">
      <c r="A1447">
        <f>'DATA DASH'!A1447</f>
        <v/>
      </c>
      <c r="B1447">
        <f>'DATA DASH'!B1447</f>
        <v/>
      </c>
      <c r="C1447">
        <f>'DATA DASH'!C1447</f>
        <v/>
      </c>
      <c r="D1447">
        <f>'DATA DASH'!D1447</f>
        <v/>
      </c>
      <c r="E1447">
        <f>'DATA DASH'!E1447</f>
        <v/>
      </c>
      <c r="F1447">
        <f>'DATA DASH'!F1447</f>
        <v/>
      </c>
      <c r="G1447">
        <f>'DATA DASH'!G1447</f>
        <v/>
      </c>
      <c r="H1447">
        <f>'DATA DASH'!H1447</f>
        <v/>
      </c>
      <c r="I1447">
        <f>'DATA DASH'!I1447</f>
        <v/>
      </c>
      <c r="J1447">
        <f>'DATA DASH'!J1447</f>
        <v/>
      </c>
      <c r="K1447">
        <f>'DATA DASH'!K1447</f>
        <v/>
      </c>
      <c r="L1447">
        <f>'DATA DASH'!L1447</f>
        <v/>
      </c>
      <c r="M1447">
        <f>'DATA DASH'!M1447</f>
        <v/>
      </c>
    </row>
    <row r="1448">
      <c r="A1448">
        <f>'DATA DASH'!A1448</f>
        <v/>
      </c>
      <c r="B1448">
        <f>'DATA DASH'!B1448</f>
        <v/>
      </c>
      <c r="C1448">
        <f>'DATA DASH'!C1448</f>
        <v/>
      </c>
      <c r="D1448">
        <f>'DATA DASH'!D1448</f>
        <v/>
      </c>
      <c r="E1448">
        <f>'DATA DASH'!E1448</f>
        <v/>
      </c>
      <c r="F1448">
        <f>'DATA DASH'!F1448</f>
        <v/>
      </c>
      <c r="G1448">
        <f>'DATA DASH'!G1448</f>
        <v/>
      </c>
      <c r="H1448">
        <f>'DATA DASH'!H1448</f>
        <v/>
      </c>
      <c r="I1448">
        <f>'DATA DASH'!I1448</f>
        <v/>
      </c>
      <c r="J1448">
        <f>'DATA DASH'!J1448</f>
        <v/>
      </c>
      <c r="K1448">
        <f>'DATA DASH'!K1448</f>
        <v/>
      </c>
      <c r="L1448">
        <f>'DATA DASH'!L1448</f>
        <v/>
      </c>
      <c r="M1448">
        <f>'DATA DASH'!M1448</f>
        <v/>
      </c>
    </row>
    <row r="1449">
      <c r="A1449">
        <f>'DATA DASH'!A1449</f>
        <v/>
      </c>
      <c r="B1449">
        <f>'DATA DASH'!B1449</f>
        <v/>
      </c>
      <c r="C1449">
        <f>'DATA DASH'!C1449</f>
        <v/>
      </c>
      <c r="D1449">
        <f>'DATA DASH'!D1449</f>
        <v/>
      </c>
      <c r="E1449">
        <f>'DATA DASH'!E1449</f>
        <v/>
      </c>
      <c r="F1449">
        <f>'DATA DASH'!F1449</f>
        <v/>
      </c>
      <c r="G1449">
        <f>'DATA DASH'!G1449</f>
        <v/>
      </c>
      <c r="H1449">
        <f>'DATA DASH'!H1449</f>
        <v/>
      </c>
      <c r="I1449">
        <f>'DATA DASH'!I1449</f>
        <v/>
      </c>
      <c r="J1449">
        <f>'DATA DASH'!J1449</f>
        <v/>
      </c>
      <c r="K1449">
        <f>'DATA DASH'!K1449</f>
        <v/>
      </c>
      <c r="L1449">
        <f>'DATA DASH'!L1449</f>
        <v/>
      </c>
      <c r="M1449">
        <f>'DATA DASH'!M1449</f>
        <v/>
      </c>
    </row>
    <row r="1450">
      <c r="A1450">
        <f>'DATA DASH'!A1450</f>
        <v/>
      </c>
      <c r="B1450">
        <f>'DATA DASH'!B1450</f>
        <v/>
      </c>
      <c r="C1450">
        <f>'DATA DASH'!C1450</f>
        <v/>
      </c>
      <c r="D1450">
        <f>'DATA DASH'!D1450</f>
        <v/>
      </c>
      <c r="E1450">
        <f>'DATA DASH'!E1450</f>
        <v/>
      </c>
      <c r="F1450">
        <f>'DATA DASH'!F1450</f>
        <v/>
      </c>
      <c r="G1450">
        <f>'DATA DASH'!G1450</f>
        <v/>
      </c>
      <c r="H1450">
        <f>'DATA DASH'!H1450</f>
        <v/>
      </c>
      <c r="I1450">
        <f>'DATA DASH'!I1450</f>
        <v/>
      </c>
      <c r="J1450">
        <f>'DATA DASH'!J1450</f>
        <v/>
      </c>
      <c r="K1450">
        <f>'DATA DASH'!K1450</f>
        <v/>
      </c>
      <c r="L1450">
        <f>'DATA DASH'!L1450</f>
        <v/>
      </c>
      <c r="M1450">
        <f>'DATA DASH'!M1450</f>
        <v/>
      </c>
    </row>
    <row r="1451">
      <c r="A1451">
        <f>'DATA DASH'!A1451</f>
        <v/>
      </c>
      <c r="B1451">
        <f>'DATA DASH'!B1451</f>
        <v/>
      </c>
      <c r="C1451">
        <f>'DATA DASH'!C1451</f>
        <v/>
      </c>
      <c r="D1451">
        <f>'DATA DASH'!D1451</f>
        <v/>
      </c>
      <c r="E1451">
        <f>'DATA DASH'!E1451</f>
        <v/>
      </c>
      <c r="F1451">
        <f>'DATA DASH'!F1451</f>
        <v/>
      </c>
      <c r="G1451">
        <f>'DATA DASH'!G1451</f>
        <v/>
      </c>
      <c r="H1451">
        <f>'DATA DASH'!H1451</f>
        <v/>
      </c>
      <c r="I1451">
        <f>'DATA DASH'!I1451</f>
        <v/>
      </c>
      <c r="J1451">
        <f>'DATA DASH'!J1451</f>
        <v/>
      </c>
      <c r="K1451">
        <f>'DATA DASH'!K1451</f>
        <v/>
      </c>
      <c r="L1451">
        <f>'DATA DASH'!L1451</f>
        <v/>
      </c>
      <c r="M1451">
        <f>'DATA DASH'!M1451</f>
        <v/>
      </c>
    </row>
    <row r="1452">
      <c r="A1452">
        <f>'DATA DASH'!A1452</f>
        <v/>
      </c>
      <c r="B1452">
        <f>'DATA DASH'!B1452</f>
        <v/>
      </c>
      <c r="C1452">
        <f>'DATA DASH'!C1452</f>
        <v/>
      </c>
      <c r="D1452">
        <f>'DATA DASH'!D1452</f>
        <v/>
      </c>
      <c r="E1452">
        <f>'DATA DASH'!E1452</f>
        <v/>
      </c>
      <c r="F1452">
        <f>'DATA DASH'!F1452</f>
        <v/>
      </c>
      <c r="G1452">
        <f>'DATA DASH'!G1452</f>
        <v/>
      </c>
      <c r="H1452">
        <f>'DATA DASH'!H1452</f>
        <v/>
      </c>
      <c r="I1452">
        <f>'DATA DASH'!I1452</f>
        <v/>
      </c>
      <c r="J1452">
        <f>'DATA DASH'!J1452</f>
        <v/>
      </c>
      <c r="K1452">
        <f>'DATA DASH'!K1452</f>
        <v/>
      </c>
      <c r="L1452">
        <f>'DATA DASH'!L1452</f>
        <v/>
      </c>
      <c r="M1452">
        <f>'DATA DASH'!M1452</f>
        <v/>
      </c>
    </row>
    <row r="1453">
      <c r="A1453">
        <f>'DATA DASH'!A1453</f>
        <v/>
      </c>
      <c r="B1453">
        <f>'DATA DASH'!B1453</f>
        <v/>
      </c>
      <c r="C1453">
        <f>'DATA DASH'!C1453</f>
        <v/>
      </c>
      <c r="D1453">
        <f>'DATA DASH'!D1453</f>
        <v/>
      </c>
      <c r="E1453">
        <f>'DATA DASH'!E1453</f>
        <v/>
      </c>
      <c r="F1453">
        <f>'DATA DASH'!F1453</f>
        <v/>
      </c>
      <c r="G1453">
        <f>'DATA DASH'!G1453</f>
        <v/>
      </c>
      <c r="H1453">
        <f>'DATA DASH'!H1453</f>
        <v/>
      </c>
      <c r="I1453">
        <f>'DATA DASH'!I1453</f>
        <v/>
      </c>
      <c r="J1453">
        <f>'DATA DASH'!J1453</f>
        <v/>
      </c>
      <c r="K1453">
        <f>'DATA DASH'!K1453</f>
        <v/>
      </c>
      <c r="L1453">
        <f>'DATA DASH'!L1453</f>
        <v/>
      </c>
      <c r="M1453">
        <f>'DATA DASH'!M1453</f>
        <v/>
      </c>
    </row>
    <row r="1454">
      <c r="A1454">
        <f>'DATA DASH'!A1454</f>
        <v/>
      </c>
      <c r="B1454">
        <f>'DATA DASH'!B1454</f>
        <v/>
      </c>
      <c r="C1454">
        <f>'DATA DASH'!C1454</f>
        <v/>
      </c>
      <c r="D1454">
        <f>'DATA DASH'!D1454</f>
        <v/>
      </c>
      <c r="E1454">
        <f>'DATA DASH'!E1454</f>
        <v/>
      </c>
      <c r="F1454">
        <f>'DATA DASH'!F1454</f>
        <v/>
      </c>
      <c r="G1454">
        <f>'DATA DASH'!G1454</f>
        <v/>
      </c>
      <c r="H1454">
        <f>'DATA DASH'!H1454</f>
        <v/>
      </c>
      <c r="I1454">
        <f>'DATA DASH'!I1454</f>
        <v/>
      </c>
      <c r="J1454">
        <f>'DATA DASH'!J1454</f>
        <v/>
      </c>
      <c r="K1454">
        <f>'DATA DASH'!K1454</f>
        <v/>
      </c>
      <c r="L1454">
        <f>'DATA DASH'!L1454</f>
        <v/>
      </c>
      <c r="M1454">
        <f>'DATA DASH'!M1454</f>
        <v/>
      </c>
    </row>
    <row r="1455">
      <c r="A1455">
        <f>'DATA DASH'!A1455</f>
        <v/>
      </c>
      <c r="B1455">
        <f>'DATA DASH'!B1455</f>
        <v/>
      </c>
      <c r="C1455">
        <f>'DATA DASH'!C1455</f>
        <v/>
      </c>
      <c r="D1455">
        <f>'DATA DASH'!D1455</f>
        <v/>
      </c>
      <c r="E1455">
        <f>'DATA DASH'!E1455</f>
        <v/>
      </c>
      <c r="F1455">
        <f>'DATA DASH'!F1455</f>
        <v/>
      </c>
      <c r="G1455">
        <f>'DATA DASH'!G1455</f>
        <v/>
      </c>
      <c r="H1455">
        <f>'DATA DASH'!H1455</f>
        <v/>
      </c>
      <c r="I1455">
        <f>'DATA DASH'!I1455</f>
        <v/>
      </c>
      <c r="J1455">
        <f>'DATA DASH'!J1455</f>
        <v/>
      </c>
      <c r="K1455">
        <f>'DATA DASH'!K1455</f>
        <v/>
      </c>
      <c r="L1455">
        <f>'DATA DASH'!L1455</f>
        <v/>
      </c>
      <c r="M1455">
        <f>'DATA DASH'!M1455</f>
        <v/>
      </c>
    </row>
    <row r="1456">
      <c r="A1456">
        <f>'DATA DASH'!A1456</f>
        <v/>
      </c>
      <c r="B1456">
        <f>'DATA DASH'!B1456</f>
        <v/>
      </c>
      <c r="C1456">
        <f>'DATA DASH'!C1456</f>
        <v/>
      </c>
      <c r="D1456">
        <f>'DATA DASH'!D1456</f>
        <v/>
      </c>
      <c r="E1456">
        <f>'DATA DASH'!E1456</f>
        <v/>
      </c>
      <c r="F1456">
        <f>'DATA DASH'!F1456</f>
        <v/>
      </c>
      <c r="G1456">
        <f>'DATA DASH'!G1456</f>
        <v/>
      </c>
      <c r="H1456">
        <f>'DATA DASH'!H1456</f>
        <v/>
      </c>
      <c r="I1456">
        <f>'DATA DASH'!I1456</f>
        <v/>
      </c>
      <c r="J1456">
        <f>'DATA DASH'!J1456</f>
        <v/>
      </c>
      <c r="K1456">
        <f>'DATA DASH'!K1456</f>
        <v/>
      </c>
      <c r="L1456">
        <f>'DATA DASH'!L1456</f>
        <v/>
      </c>
      <c r="M1456">
        <f>'DATA DASH'!M1456</f>
        <v/>
      </c>
    </row>
    <row r="1457">
      <c r="A1457">
        <f>'DATA DASH'!A1457</f>
        <v/>
      </c>
      <c r="B1457">
        <f>'DATA DASH'!B1457</f>
        <v/>
      </c>
      <c r="C1457">
        <f>'DATA DASH'!C1457</f>
        <v/>
      </c>
      <c r="D1457">
        <f>'DATA DASH'!D1457</f>
        <v/>
      </c>
      <c r="E1457">
        <f>'DATA DASH'!E1457</f>
        <v/>
      </c>
      <c r="F1457">
        <f>'DATA DASH'!F1457</f>
        <v/>
      </c>
      <c r="G1457">
        <f>'DATA DASH'!G1457</f>
        <v/>
      </c>
      <c r="H1457">
        <f>'DATA DASH'!H1457</f>
        <v/>
      </c>
      <c r="I1457">
        <f>'DATA DASH'!I1457</f>
        <v/>
      </c>
      <c r="J1457">
        <f>'DATA DASH'!J1457</f>
        <v/>
      </c>
      <c r="K1457">
        <f>'DATA DASH'!K1457</f>
        <v/>
      </c>
      <c r="L1457">
        <f>'DATA DASH'!L1457</f>
        <v/>
      </c>
      <c r="M1457">
        <f>'DATA DASH'!M1457</f>
        <v/>
      </c>
    </row>
    <row r="1458">
      <c r="A1458">
        <f>'DATA DASH'!A1458</f>
        <v/>
      </c>
      <c r="B1458">
        <f>'DATA DASH'!B1458</f>
        <v/>
      </c>
      <c r="C1458">
        <f>'DATA DASH'!C1458</f>
        <v/>
      </c>
      <c r="D1458">
        <f>'DATA DASH'!D1458</f>
        <v/>
      </c>
      <c r="E1458">
        <f>'DATA DASH'!E1458</f>
        <v/>
      </c>
      <c r="F1458">
        <f>'DATA DASH'!F1458</f>
        <v/>
      </c>
      <c r="G1458">
        <f>'DATA DASH'!G1458</f>
        <v/>
      </c>
      <c r="H1458">
        <f>'DATA DASH'!H1458</f>
        <v/>
      </c>
      <c r="I1458">
        <f>'DATA DASH'!I1458</f>
        <v/>
      </c>
      <c r="J1458">
        <f>'DATA DASH'!J1458</f>
        <v/>
      </c>
      <c r="K1458">
        <f>'DATA DASH'!K1458</f>
        <v/>
      </c>
      <c r="L1458">
        <f>'DATA DASH'!L1458</f>
        <v/>
      </c>
      <c r="M1458">
        <f>'DATA DASH'!M1458</f>
        <v/>
      </c>
    </row>
    <row r="1459">
      <c r="A1459">
        <f>'DATA DASH'!A1459</f>
        <v/>
      </c>
      <c r="B1459">
        <f>'DATA DASH'!B1459</f>
        <v/>
      </c>
      <c r="C1459">
        <f>'DATA DASH'!C1459</f>
        <v/>
      </c>
      <c r="D1459">
        <f>'DATA DASH'!D1459</f>
        <v/>
      </c>
      <c r="E1459">
        <f>'DATA DASH'!E1459</f>
        <v/>
      </c>
      <c r="F1459">
        <f>'DATA DASH'!F1459</f>
        <v/>
      </c>
      <c r="G1459">
        <f>'DATA DASH'!G1459</f>
        <v/>
      </c>
      <c r="H1459">
        <f>'DATA DASH'!H1459</f>
        <v/>
      </c>
      <c r="I1459">
        <f>'DATA DASH'!I1459</f>
        <v/>
      </c>
      <c r="J1459">
        <f>'DATA DASH'!J1459</f>
        <v/>
      </c>
      <c r="K1459">
        <f>'DATA DASH'!K1459</f>
        <v/>
      </c>
      <c r="L1459">
        <f>'DATA DASH'!L1459</f>
        <v/>
      </c>
      <c r="M1459">
        <f>'DATA DASH'!M1459</f>
        <v/>
      </c>
    </row>
    <row r="1460">
      <c r="A1460">
        <f>'DATA DASH'!A1460</f>
        <v/>
      </c>
      <c r="B1460">
        <f>'DATA DASH'!B1460</f>
        <v/>
      </c>
      <c r="C1460">
        <f>'DATA DASH'!C1460</f>
        <v/>
      </c>
      <c r="D1460">
        <f>'DATA DASH'!D1460</f>
        <v/>
      </c>
      <c r="E1460">
        <f>'DATA DASH'!E1460</f>
        <v/>
      </c>
      <c r="F1460">
        <f>'DATA DASH'!F1460</f>
        <v/>
      </c>
      <c r="G1460">
        <f>'DATA DASH'!G1460</f>
        <v/>
      </c>
      <c r="H1460">
        <f>'DATA DASH'!H1460</f>
        <v/>
      </c>
      <c r="I1460">
        <f>'DATA DASH'!I1460</f>
        <v/>
      </c>
      <c r="J1460">
        <f>'DATA DASH'!J1460</f>
        <v/>
      </c>
      <c r="K1460">
        <f>'DATA DASH'!K1460</f>
        <v/>
      </c>
      <c r="L1460">
        <f>'DATA DASH'!L1460</f>
        <v/>
      </c>
      <c r="M1460">
        <f>'DATA DASH'!M1460</f>
        <v/>
      </c>
    </row>
    <row r="1461">
      <c r="A1461">
        <f>'DATA DASH'!A1461</f>
        <v/>
      </c>
      <c r="B1461">
        <f>'DATA DASH'!B1461</f>
        <v/>
      </c>
      <c r="C1461">
        <f>'DATA DASH'!C1461</f>
        <v/>
      </c>
      <c r="D1461">
        <f>'DATA DASH'!D1461</f>
        <v/>
      </c>
      <c r="E1461">
        <f>'DATA DASH'!E1461</f>
        <v/>
      </c>
      <c r="F1461">
        <f>'DATA DASH'!F1461</f>
        <v/>
      </c>
      <c r="G1461">
        <f>'DATA DASH'!G1461</f>
        <v/>
      </c>
      <c r="H1461">
        <f>'DATA DASH'!H1461</f>
        <v/>
      </c>
      <c r="I1461">
        <f>'DATA DASH'!I1461</f>
        <v/>
      </c>
      <c r="J1461">
        <f>'DATA DASH'!J1461</f>
        <v/>
      </c>
      <c r="K1461">
        <f>'DATA DASH'!K1461</f>
        <v/>
      </c>
      <c r="L1461">
        <f>'DATA DASH'!L1461</f>
        <v/>
      </c>
      <c r="M1461">
        <f>'DATA DASH'!M1461</f>
        <v/>
      </c>
    </row>
    <row r="1462">
      <c r="A1462">
        <f>'DATA DASH'!A1462</f>
        <v/>
      </c>
      <c r="B1462">
        <f>'DATA DASH'!B1462</f>
        <v/>
      </c>
      <c r="C1462">
        <f>'DATA DASH'!C1462</f>
        <v/>
      </c>
      <c r="D1462">
        <f>'DATA DASH'!D1462</f>
        <v/>
      </c>
      <c r="E1462">
        <f>'DATA DASH'!E1462</f>
        <v/>
      </c>
      <c r="F1462">
        <f>'DATA DASH'!F1462</f>
        <v/>
      </c>
      <c r="G1462">
        <f>'DATA DASH'!G1462</f>
        <v/>
      </c>
      <c r="H1462">
        <f>'DATA DASH'!H1462</f>
        <v/>
      </c>
      <c r="I1462">
        <f>'DATA DASH'!I1462</f>
        <v/>
      </c>
      <c r="J1462">
        <f>'DATA DASH'!J1462</f>
        <v/>
      </c>
      <c r="K1462">
        <f>'DATA DASH'!K1462</f>
        <v/>
      </c>
      <c r="L1462">
        <f>'DATA DASH'!L1462</f>
        <v/>
      </c>
      <c r="M1462">
        <f>'DATA DASH'!M1462</f>
        <v/>
      </c>
    </row>
    <row r="1463">
      <c r="A1463">
        <f>'DATA DASH'!A1463</f>
        <v/>
      </c>
      <c r="B1463">
        <f>'DATA DASH'!B1463</f>
        <v/>
      </c>
      <c r="C1463">
        <f>'DATA DASH'!C1463</f>
        <v/>
      </c>
      <c r="D1463">
        <f>'DATA DASH'!D1463</f>
        <v/>
      </c>
      <c r="E1463">
        <f>'DATA DASH'!E1463</f>
        <v/>
      </c>
      <c r="F1463">
        <f>'DATA DASH'!F1463</f>
        <v/>
      </c>
      <c r="G1463">
        <f>'DATA DASH'!G1463</f>
        <v/>
      </c>
      <c r="H1463">
        <f>'DATA DASH'!H1463</f>
        <v/>
      </c>
      <c r="I1463">
        <f>'DATA DASH'!I1463</f>
        <v/>
      </c>
      <c r="J1463">
        <f>'DATA DASH'!J1463</f>
        <v/>
      </c>
      <c r="K1463">
        <f>'DATA DASH'!K1463</f>
        <v/>
      </c>
      <c r="L1463">
        <f>'DATA DASH'!L1463</f>
        <v/>
      </c>
      <c r="M1463">
        <f>'DATA DASH'!M1463</f>
        <v/>
      </c>
    </row>
    <row r="1464">
      <c r="A1464">
        <f>'DATA DASH'!A1464</f>
        <v/>
      </c>
      <c r="B1464">
        <f>'DATA DASH'!B1464</f>
        <v/>
      </c>
      <c r="C1464">
        <f>'DATA DASH'!C1464</f>
        <v/>
      </c>
      <c r="D1464">
        <f>'DATA DASH'!D1464</f>
        <v/>
      </c>
      <c r="E1464">
        <f>'DATA DASH'!E1464</f>
        <v/>
      </c>
      <c r="F1464">
        <f>'DATA DASH'!F1464</f>
        <v/>
      </c>
      <c r="G1464">
        <f>'DATA DASH'!G1464</f>
        <v/>
      </c>
      <c r="H1464">
        <f>'DATA DASH'!H1464</f>
        <v/>
      </c>
      <c r="I1464">
        <f>'DATA DASH'!I1464</f>
        <v/>
      </c>
      <c r="J1464">
        <f>'DATA DASH'!J1464</f>
        <v/>
      </c>
      <c r="K1464">
        <f>'DATA DASH'!K1464</f>
        <v/>
      </c>
      <c r="L1464">
        <f>'DATA DASH'!L1464</f>
        <v/>
      </c>
      <c r="M1464">
        <f>'DATA DASH'!M1464</f>
        <v/>
      </c>
    </row>
    <row r="1465">
      <c r="A1465">
        <f>'DATA DASH'!A1465</f>
        <v/>
      </c>
      <c r="B1465">
        <f>'DATA DASH'!B1465</f>
        <v/>
      </c>
      <c r="C1465">
        <f>'DATA DASH'!C1465</f>
        <v/>
      </c>
      <c r="D1465">
        <f>'DATA DASH'!D1465</f>
        <v/>
      </c>
      <c r="E1465">
        <f>'DATA DASH'!E1465</f>
        <v/>
      </c>
      <c r="F1465">
        <f>'DATA DASH'!F1465</f>
        <v/>
      </c>
      <c r="G1465">
        <f>'DATA DASH'!G1465</f>
        <v/>
      </c>
      <c r="H1465">
        <f>'DATA DASH'!H1465</f>
        <v/>
      </c>
      <c r="I1465">
        <f>'DATA DASH'!I1465</f>
        <v/>
      </c>
      <c r="J1465">
        <f>'DATA DASH'!J1465</f>
        <v/>
      </c>
      <c r="K1465">
        <f>'DATA DASH'!K1465</f>
        <v/>
      </c>
      <c r="L1465">
        <f>'DATA DASH'!L1465</f>
        <v/>
      </c>
      <c r="M1465">
        <f>'DATA DASH'!M1465</f>
        <v/>
      </c>
    </row>
    <row r="1466">
      <c r="A1466">
        <f>'DATA DASH'!A1466</f>
        <v/>
      </c>
      <c r="B1466">
        <f>'DATA DASH'!B1466</f>
        <v/>
      </c>
      <c r="C1466">
        <f>'DATA DASH'!C1466</f>
        <v/>
      </c>
      <c r="D1466">
        <f>'DATA DASH'!D1466</f>
        <v/>
      </c>
      <c r="E1466">
        <f>'DATA DASH'!E1466</f>
        <v/>
      </c>
      <c r="F1466">
        <f>'DATA DASH'!F1466</f>
        <v/>
      </c>
      <c r="G1466">
        <f>'DATA DASH'!G1466</f>
        <v/>
      </c>
      <c r="H1466">
        <f>'DATA DASH'!H1466</f>
        <v/>
      </c>
      <c r="I1466">
        <f>'DATA DASH'!I1466</f>
        <v/>
      </c>
      <c r="J1466">
        <f>'DATA DASH'!J1466</f>
        <v/>
      </c>
      <c r="K1466">
        <f>'DATA DASH'!K1466</f>
        <v/>
      </c>
      <c r="L1466">
        <f>'DATA DASH'!L1466</f>
        <v/>
      </c>
      <c r="M1466">
        <f>'DATA DASH'!M1466</f>
        <v/>
      </c>
    </row>
    <row r="1467">
      <c r="A1467">
        <f>'DATA DASH'!A1467</f>
        <v/>
      </c>
      <c r="B1467">
        <f>'DATA DASH'!B1467</f>
        <v/>
      </c>
      <c r="C1467">
        <f>'DATA DASH'!C1467</f>
        <v/>
      </c>
      <c r="D1467">
        <f>'DATA DASH'!D1467</f>
        <v/>
      </c>
      <c r="E1467">
        <f>'DATA DASH'!E1467</f>
        <v/>
      </c>
      <c r="F1467">
        <f>'DATA DASH'!F1467</f>
        <v/>
      </c>
      <c r="G1467">
        <f>'DATA DASH'!G1467</f>
        <v/>
      </c>
      <c r="H1467">
        <f>'DATA DASH'!H1467</f>
        <v/>
      </c>
      <c r="I1467">
        <f>'DATA DASH'!I1467</f>
        <v/>
      </c>
      <c r="J1467">
        <f>'DATA DASH'!J1467</f>
        <v/>
      </c>
      <c r="K1467">
        <f>'DATA DASH'!K1467</f>
        <v/>
      </c>
      <c r="L1467">
        <f>'DATA DASH'!L1467</f>
        <v/>
      </c>
      <c r="M1467">
        <f>'DATA DASH'!M1467</f>
        <v/>
      </c>
    </row>
    <row r="1468">
      <c r="A1468">
        <f>'DATA DASH'!A1468</f>
        <v/>
      </c>
      <c r="B1468">
        <f>'DATA DASH'!B1468</f>
        <v/>
      </c>
      <c r="C1468">
        <f>'DATA DASH'!C1468</f>
        <v/>
      </c>
      <c r="D1468">
        <f>'DATA DASH'!D1468</f>
        <v/>
      </c>
      <c r="E1468">
        <f>'DATA DASH'!E1468</f>
        <v/>
      </c>
      <c r="F1468">
        <f>'DATA DASH'!F1468</f>
        <v/>
      </c>
      <c r="G1468">
        <f>'DATA DASH'!G1468</f>
        <v/>
      </c>
      <c r="H1468">
        <f>'DATA DASH'!H1468</f>
        <v/>
      </c>
      <c r="I1468">
        <f>'DATA DASH'!I1468</f>
        <v/>
      </c>
      <c r="J1468">
        <f>'DATA DASH'!J1468</f>
        <v/>
      </c>
      <c r="K1468">
        <f>'DATA DASH'!K1468</f>
        <v/>
      </c>
      <c r="L1468">
        <f>'DATA DASH'!L1468</f>
        <v/>
      </c>
      <c r="M1468">
        <f>'DATA DASH'!M1468</f>
        <v/>
      </c>
    </row>
    <row r="1469">
      <c r="A1469">
        <f>'DATA DASH'!A1469</f>
        <v/>
      </c>
      <c r="B1469">
        <f>'DATA DASH'!B1469</f>
        <v/>
      </c>
      <c r="C1469">
        <f>'DATA DASH'!C1469</f>
        <v/>
      </c>
      <c r="D1469">
        <f>'DATA DASH'!D1469</f>
        <v/>
      </c>
      <c r="E1469">
        <f>'DATA DASH'!E1469</f>
        <v/>
      </c>
      <c r="F1469">
        <f>'DATA DASH'!F1469</f>
        <v/>
      </c>
      <c r="G1469">
        <f>'DATA DASH'!G1469</f>
        <v/>
      </c>
      <c r="H1469">
        <f>'DATA DASH'!H1469</f>
        <v/>
      </c>
      <c r="I1469">
        <f>'DATA DASH'!I1469</f>
        <v/>
      </c>
      <c r="J1469">
        <f>'DATA DASH'!J1469</f>
        <v/>
      </c>
      <c r="K1469">
        <f>'DATA DASH'!K1469</f>
        <v/>
      </c>
      <c r="L1469">
        <f>'DATA DASH'!L1469</f>
        <v/>
      </c>
      <c r="M1469">
        <f>'DATA DASH'!M1469</f>
        <v/>
      </c>
    </row>
    <row r="1470">
      <c r="A1470">
        <f>'DATA DASH'!A1470</f>
        <v/>
      </c>
      <c r="B1470">
        <f>'DATA DASH'!B1470</f>
        <v/>
      </c>
      <c r="C1470">
        <f>'DATA DASH'!C1470</f>
        <v/>
      </c>
      <c r="D1470">
        <f>'DATA DASH'!D1470</f>
        <v/>
      </c>
      <c r="E1470">
        <f>'DATA DASH'!E1470</f>
        <v/>
      </c>
      <c r="F1470">
        <f>'DATA DASH'!F1470</f>
        <v/>
      </c>
      <c r="G1470">
        <f>'DATA DASH'!G1470</f>
        <v/>
      </c>
      <c r="H1470">
        <f>'DATA DASH'!H1470</f>
        <v/>
      </c>
      <c r="I1470">
        <f>'DATA DASH'!I1470</f>
        <v/>
      </c>
      <c r="J1470">
        <f>'DATA DASH'!J1470</f>
        <v/>
      </c>
      <c r="K1470">
        <f>'DATA DASH'!K1470</f>
        <v/>
      </c>
      <c r="L1470">
        <f>'DATA DASH'!L1470</f>
        <v/>
      </c>
      <c r="M1470">
        <f>'DATA DASH'!M1470</f>
        <v/>
      </c>
    </row>
    <row r="1471">
      <c r="A1471">
        <f>'DATA DASH'!A1471</f>
        <v/>
      </c>
      <c r="B1471">
        <f>'DATA DASH'!B1471</f>
        <v/>
      </c>
      <c r="C1471">
        <f>'DATA DASH'!C1471</f>
        <v/>
      </c>
      <c r="D1471">
        <f>'DATA DASH'!D1471</f>
        <v/>
      </c>
      <c r="E1471">
        <f>'DATA DASH'!E1471</f>
        <v/>
      </c>
      <c r="F1471">
        <f>'DATA DASH'!F1471</f>
        <v/>
      </c>
      <c r="G1471">
        <f>'DATA DASH'!G1471</f>
        <v/>
      </c>
      <c r="H1471">
        <f>'DATA DASH'!H1471</f>
        <v/>
      </c>
      <c r="I1471">
        <f>'DATA DASH'!I1471</f>
        <v/>
      </c>
      <c r="J1471">
        <f>'DATA DASH'!J1471</f>
        <v/>
      </c>
      <c r="K1471">
        <f>'DATA DASH'!K1471</f>
        <v/>
      </c>
      <c r="L1471">
        <f>'DATA DASH'!L1471</f>
        <v/>
      </c>
      <c r="M1471">
        <f>'DATA DASH'!M1471</f>
        <v/>
      </c>
    </row>
    <row r="1472">
      <c r="A1472">
        <f>'DATA DASH'!A1472</f>
        <v/>
      </c>
      <c r="B1472">
        <f>'DATA DASH'!B1472</f>
        <v/>
      </c>
      <c r="C1472">
        <f>'DATA DASH'!C1472</f>
        <v/>
      </c>
      <c r="D1472">
        <f>'DATA DASH'!D1472</f>
        <v/>
      </c>
      <c r="E1472">
        <f>'DATA DASH'!E1472</f>
        <v/>
      </c>
      <c r="F1472">
        <f>'DATA DASH'!F1472</f>
        <v/>
      </c>
      <c r="G1472">
        <f>'DATA DASH'!G1472</f>
        <v/>
      </c>
      <c r="H1472">
        <f>'DATA DASH'!H1472</f>
        <v/>
      </c>
      <c r="I1472">
        <f>'DATA DASH'!I1472</f>
        <v/>
      </c>
      <c r="J1472">
        <f>'DATA DASH'!J1472</f>
        <v/>
      </c>
      <c r="K1472">
        <f>'DATA DASH'!K1472</f>
        <v/>
      </c>
      <c r="L1472">
        <f>'DATA DASH'!L1472</f>
        <v/>
      </c>
      <c r="M1472">
        <f>'DATA DASH'!M1472</f>
        <v/>
      </c>
    </row>
    <row r="1473">
      <c r="A1473">
        <f>'DATA DASH'!A1473</f>
        <v/>
      </c>
      <c r="B1473">
        <f>'DATA DASH'!B1473</f>
        <v/>
      </c>
      <c r="C1473">
        <f>'DATA DASH'!C1473</f>
        <v/>
      </c>
      <c r="D1473">
        <f>'DATA DASH'!D1473</f>
        <v/>
      </c>
      <c r="E1473">
        <f>'DATA DASH'!E1473</f>
        <v/>
      </c>
      <c r="F1473">
        <f>'DATA DASH'!F1473</f>
        <v/>
      </c>
      <c r="G1473">
        <f>'DATA DASH'!G1473</f>
        <v/>
      </c>
      <c r="H1473">
        <f>'DATA DASH'!H1473</f>
        <v/>
      </c>
      <c r="I1473">
        <f>'DATA DASH'!I1473</f>
        <v/>
      </c>
      <c r="J1473">
        <f>'DATA DASH'!J1473</f>
        <v/>
      </c>
      <c r="K1473">
        <f>'DATA DASH'!K1473</f>
        <v/>
      </c>
      <c r="L1473">
        <f>'DATA DASH'!L1473</f>
        <v/>
      </c>
      <c r="M1473">
        <f>'DATA DASH'!M1473</f>
        <v/>
      </c>
    </row>
    <row r="1474">
      <c r="A1474">
        <f>'DATA DASH'!A1474</f>
        <v/>
      </c>
      <c r="B1474">
        <f>'DATA DASH'!B1474</f>
        <v/>
      </c>
      <c r="C1474">
        <f>'DATA DASH'!C1474</f>
        <v/>
      </c>
      <c r="D1474">
        <f>'DATA DASH'!D1474</f>
        <v/>
      </c>
      <c r="E1474">
        <f>'DATA DASH'!E1474</f>
        <v/>
      </c>
      <c r="F1474">
        <f>'DATA DASH'!F1474</f>
        <v/>
      </c>
      <c r="G1474">
        <f>'DATA DASH'!G1474</f>
        <v/>
      </c>
      <c r="H1474">
        <f>'DATA DASH'!H1474</f>
        <v/>
      </c>
      <c r="I1474">
        <f>'DATA DASH'!I1474</f>
        <v/>
      </c>
      <c r="J1474">
        <f>'DATA DASH'!J1474</f>
        <v/>
      </c>
      <c r="K1474">
        <f>'DATA DASH'!K1474</f>
        <v/>
      </c>
      <c r="L1474">
        <f>'DATA DASH'!L1474</f>
        <v/>
      </c>
      <c r="M1474">
        <f>'DATA DASH'!M1474</f>
        <v/>
      </c>
    </row>
    <row r="1475">
      <c r="A1475">
        <f>'DATA DASH'!A1475</f>
        <v/>
      </c>
      <c r="B1475">
        <f>'DATA DASH'!B1475</f>
        <v/>
      </c>
      <c r="C1475">
        <f>'DATA DASH'!C1475</f>
        <v/>
      </c>
      <c r="D1475">
        <f>'DATA DASH'!D1475</f>
        <v/>
      </c>
      <c r="E1475">
        <f>'DATA DASH'!E1475</f>
        <v/>
      </c>
      <c r="F1475">
        <f>'DATA DASH'!F1475</f>
        <v/>
      </c>
      <c r="G1475">
        <f>'DATA DASH'!G1475</f>
        <v/>
      </c>
      <c r="H1475">
        <f>'DATA DASH'!H1475</f>
        <v/>
      </c>
      <c r="I1475">
        <f>'DATA DASH'!I1475</f>
        <v/>
      </c>
      <c r="J1475">
        <f>'DATA DASH'!J1475</f>
        <v/>
      </c>
      <c r="K1475">
        <f>'DATA DASH'!K1475</f>
        <v/>
      </c>
      <c r="L1475">
        <f>'DATA DASH'!L1475</f>
        <v/>
      </c>
      <c r="M1475">
        <f>'DATA DASH'!M1475</f>
        <v/>
      </c>
    </row>
    <row r="1476">
      <c r="A1476">
        <f>'DATA DASH'!A1476</f>
        <v/>
      </c>
      <c r="B1476">
        <f>'DATA DASH'!B1476</f>
        <v/>
      </c>
      <c r="C1476">
        <f>'DATA DASH'!C1476</f>
        <v/>
      </c>
      <c r="D1476">
        <f>'DATA DASH'!D1476</f>
        <v/>
      </c>
      <c r="E1476">
        <f>'DATA DASH'!E1476</f>
        <v/>
      </c>
      <c r="F1476">
        <f>'DATA DASH'!F1476</f>
        <v/>
      </c>
      <c r="G1476">
        <f>'DATA DASH'!G1476</f>
        <v/>
      </c>
      <c r="H1476">
        <f>'DATA DASH'!H1476</f>
        <v/>
      </c>
      <c r="I1476">
        <f>'DATA DASH'!I1476</f>
        <v/>
      </c>
      <c r="J1476">
        <f>'DATA DASH'!J1476</f>
        <v/>
      </c>
      <c r="K1476">
        <f>'DATA DASH'!K1476</f>
        <v/>
      </c>
      <c r="L1476">
        <f>'DATA DASH'!L1476</f>
        <v/>
      </c>
      <c r="M1476">
        <f>'DATA DASH'!M1476</f>
        <v/>
      </c>
    </row>
    <row r="1477">
      <c r="A1477">
        <f>'DATA DASH'!A1477</f>
        <v/>
      </c>
      <c r="B1477">
        <f>'DATA DASH'!B1477</f>
        <v/>
      </c>
      <c r="C1477">
        <f>'DATA DASH'!C1477</f>
        <v/>
      </c>
      <c r="D1477">
        <f>'DATA DASH'!D1477</f>
        <v/>
      </c>
      <c r="E1477">
        <f>'DATA DASH'!E1477</f>
        <v/>
      </c>
      <c r="F1477">
        <f>'DATA DASH'!F1477</f>
        <v/>
      </c>
      <c r="G1477">
        <f>'DATA DASH'!G1477</f>
        <v/>
      </c>
      <c r="H1477">
        <f>'DATA DASH'!H1477</f>
        <v/>
      </c>
      <c r="I1477">
        <f>'DATA DASH'!I1477</f>
        <v/>
      </c>
      <c r="J1477">
        <f>'DATA DASH'!J1477</f>
        <v/>
      </c>
      <c r="K1477">
        <f>'DATA DASH'!K1477</f>
        <v/>
      </c>
      <c r="L1477">
        <f>'DATA DASH'!L1477</f>
        <v/>
      </c>
      <c r="M1477">
        <f>'DATA DASH'!M1477</f>
        <v/>
      </c>
    </row>
    <row r="1478">
      <c r="A1478">
        <f>'DATA DASH'!A1478</f>
        <v/>
      </c>
      <c r="B1478">
        <f>'DATA DASH'!B1478</f>
        <v/>
      </c>
      <c r="C1478">
        <f>'DATA DASH'!C1478</f>
        <v/>
      </c>
      <c r="D1478">
        <f>'DATA DASH'!D1478</f>
        <v/>
      </c>
      <c r="E1478">
        <f>'DATA DASH'!E1478</f>
        <v/>
      </c>
      <c r="F1478">
        <f>'DATA DASH'!F1478</f>
        <v/>
      </c>
      <c r="G1478">
        <f>'DATA DASH'!G1478</f>
        <v/>
      </c>
      <c r="H1478">
        <f>'DATA DASH'!H1478</f>
        <v/>
      </c>
      <c r="I1478">
        <f>'DATA DASH'!I1478</f>
        <v/>
      </c>
      <c r="J1478">
        <f>'DATA DASH'!J1478</f>
        <v/>
      </c>
      <c r="K1478">
        <f>'DATA DASH'!K1478</f>
        <v/>
      </c>
      <c r="L1478">
        <f>'DATA DASH'!L1478</f>
        <v/>
      </c>
      <c r="M1478">
        <f>'DATA DASH'!M1478</f>
        <v/>
      </c>
    </row>
    <row r="1479">
      <c r="A1479">
        <f>'DATA DASH'!A1479</f>
        <v/>
      </c>
      <c r="B1479">
        <f>'DATA DASH'!B1479</f>
        <v/>
      </c>
      <c r="C1479">
        <f>'DATA DASH'!C1479</f>
        <v/>
      </c>
      <c r="D1479">
        <f>'DATA DASH'!D1479</f>
        <v/>
      </c>
      <c r="E1479">
        <f>'DATA DASH'!E1479</f>
        <v/>
      </c>
      <c r="F1479">
        <f>'DATA DASH'!F1479</f>
        <v/>
      </c>
      <c r="G1479">
        <f>'DATA DASH'!G1479</f>
        <v/>
      </c>
      <c r="H1479">
        <f>'DATA DASH'!H1479</f>
        <v/>
      </c>
      <c r="I1479">
        <f>'DATA DASH'!I1479</f>
        <v/>
      </c>
      <c r="J1479">
        <f>'DATA DASH'!J1479</f>
        <v/>
      </c>
      <c r="K1479">
        <f>'DATA DASH'!K1479</f>
        <v/>
      </c>
      <c r="L1479">
        <f>'DATA DASH'!L1479</f>
        <v/>
      </c>
      <c r="M1479">
        <f>'DATA DASH'!M1479</f>
        <v/>
      </c>
    </row>
    <row r="1480">
      <c r="A1480">
        <f>'DATA DASH'!A1480</f>
        <v/>
      </c>
      <c r="B1480">
        <f>'DATA DASH'!B1480</f>
        <v/>
      </c>
      <c r="C1480">
        <f>'DATA DASH'!C1480</f>
        <v/>
      </c>
      <c r="D1480">
        <f>'DATA DASH'!D1480</f>
        <v/>
      </c>
      <c r="E1480">
        <f>'DATA DASH'!E1480</f>
        <v/>
      </c>
      <c r="F1480">
        <f>'DATA DASH'!F1480</f>
        <v/>
      </c>
      <c r="G1480">
        <f>'DATA DASH'!G1480</f>
        <v/>
      </c>
      <c r="H1480">
        <f>'DATA DASH'!H1480</f>
        <v/>
      </c>
      <c r="I1480">
        <f>'DATA DASH'!I1480</f>
        <v/>
      </c>
      <c r="J1480">
        <f>'DATA DASH'!J1480</f>
        <v/>
      </c>
      <c r="K1480">
        <f>'DATA DASH'!K1480</f>
        <v/>
      </c>
      <c r="L1480">
        <f>'DATA DASH'!L1480</f>
        <v/>
      </c>
      <c r="M1480">
        <f>'DATA DASH'!M1480</f>
        <v/>
      </c>
    </row>
    <row r="1481">
      <c r="A1481">
        <f>'DATA DASH'!A1481</f>
        <v/>
      </c>
      <c r="B1481">
        <f>'DATA DASH'!B1481</f>
        <v/>
      </c>
      <c r="C1481">
        <f>'DATA DASH'!C1481</f>
        <v/>
      </c>
      <c r="D1481">
        <f>'DATA DASH'!D1481</f>
        <v/>
      </c>
      <c r="E1481">
        <f>'DATA DASH'!E1481</f>
        <v/>
      </c>
      <c r="F1481">
        <f>'DATA DASH'!F1481</f>
        <v/>
      </c>
      <c r="G1481">
        <f>'DATA DASH'!G1481</f>
        <v/>
      </c>
      <c r="H1481">
        <f>'DATA DASH'!H1481</f>
        <v/>
      </c>
      <c r="I1481">
        <f>'DATA DASH'!I1481</f>
        <v/>
      </c>
      <c r="J1481">
        <f>'DATA DASH'!J1481</f>
        <v/>
      </c>
      <c r="K1481">
        <f>'DATA DASH'!K1481</f>
        <v/>
      </c>
      <c r="L1481">
        <f>'DATA DASH'!L1481</f>
        <v/>
      </c>
      <c r="M1481">
        <f>'DATA DASH'!M1481</f>
        <v/>
      </c>
    </row>
    <row r="1482">
      <c r="A1482">
        <f>'DATA DASH'!A1482</f>
        <v/>
      </c>
      <c r="B1482">
        <f>'DATA DASH'!B1482</f>
        <v/>
      </c>
      <c r="C1482">
        <f>'DATA DASH'!C1482</f>
        <v/>
      </c>
      <c r="D1482">
        <f>'DATA DASH'!D1482</f>
        <v/>
      </c>
      <c r="E1482">
        <f>'DATA DASH'!E1482</f>
        <v/>
      </c>
      <c r="F1482">
        <f>'DATA DASH'!F1482</f>
        <v/>
      </c>
      <c r="G1482">
        <f>'DATA DASH'!G1482</f>
        <v/>
      </c>
      <c r="H1482">
        <f>'DATA DASH'!H1482</f>
        <v/>
      </c>
      <c r="I1482">
        <f>'DATA DASH'!I1482</f>
        <v/>
      </c>
      <c r="J1482">
        <f>'DATA DASH'!J1482</f>
        <v/>
      </c>
      <c r="K1482">
        <f>'DATA DASH'!K1482</f>
        <v/>
      </c>
      <c r="L1482">
        <f>'DATA DASH'!L1482</f>
        <v/>
      </c>
      <c r="M1482">
        <f>'DATA DASH'!M1482</f>
        <v/>
      </c>
    </row>
    <row r="1483">
      <c r="A1483">
        <f>'DATA DASH'!A1483</f>
        <v/>
      </c>
      <c r="B1483">
        <f>'DATA DASH'!B1483</f>
        <v/>
      </c>
      <c r="C1483">
        <f>'DATA DASH'!C1483</f>
        <v/>
      </c>
      <c r="D1483">
        <f>'DATA DASH'!D1483</f>
        <v/>
      </c>
      <c r="E1483">
        <f>'DATA DASH'!E1483</f>
        <v/>
      </c>
      <c r="F1483">
        <f>'DATA DASH'!F1483</f>
        <v/>
      </c>
      <c r="G1483">
        <f>'DATA DASH'!G1483</f>
        <v/>
      </c>
      <c r="H1483">
        <f>'DATA DASH'!H1483</f>
        <v/>
      </c>
      <c r="I1483">
        <f>'DATA DASH'!I1483</f>
        <v/>
      </c>
      <c r="J1483">
        <f>'DATA DASH'!J1483</f>
        <v/>
      </c>
      <c r="K1483">
        <f>'DATA DASH'!K1483</f>
        <v/>
      </c>
      <c r="L1483">
        <f>'DATA DASH'!L1483</f>
        <v/>
      </c>
      <c r="M1483">
        <f>'DATA DASH'!M1483</f>
        <v/>
      </c>
    </row>
    <row r="1484">
      <c r="A1484">
        <f>'DATA DASH'!A1484</f>
        <v/>
      </c>
      <c r="B1484">
        <f>'DATA DASH'!B1484</f>
        <v/>
      </c>
      <c r="C1484">
        <f>'DATA DASH'!C1484</f>
        <v/>
      </c>
      <c r="D1484">
        <f>'DATA DASH'!D1484</f>
        <v/>
      </c>
      <c r="E1484">
        <f>'DATA DASH'!E1484</f>
        <v/>
      </c>
      <c r="F1484">
        <f>'DATA DASH'!F1484</f>
        <v/>
      </c>
      <c r="G1484">
        <f>'DATA DASH'!G1484</f>
        <v/>
      </c>
      <c r="H1484">
        <f>'DATA DASH'!H1484</f>
        <v/>
      </c>
      <c r="I1484">
        <f>'DATA DASH'!I1484</f>
        <v/>
      </c>
      <c r="J1484">
        <f>'DATA DASH'!J1484</f>
        <v/>
      </c>
      <c r="K1484">
        <f>'DATA DASH'!K1484</f>
        <v/>
      </c>
      <c r="L1484">
        <f>'DATA DASH'!L1484</f>
        <v/>
      </c>
      <c r="M1484">
        <f>'DATA DASH'!M1484</f>
        <v/>
      </c>
    </row>
    <row r="1485">
      <c r="A1485">
        <f>'DATA DASH'!A1485</f>
        <v/>
      </c>
      <c r="B1485">
        <f>'DATA DASH'!B1485</f>
        <v/>
      </c>
      <c r="C1485">
        <f>'DATA DASH'!C1485</f>
        <v/>
      </c>
      <c r="D1485">
        <f>'DATA DASH'!D1485</f>
        <v/>
      </c>
      <c r="E1485">
        <f>'DATA DASH'!E1485</f>
        <v/>
      </c>
      <c r="F1485">
        <f>'DATA DASH'!F1485</f>
        <v/>
      </c>
      <c r="G1485">
        <f>'DATA DASH'!G1485</f>
        <v/>
      </c>
      <c r="H1485">
        <f>'DATA DASH'!H1485</f>
        <v/>
      </c>
      <c r="I1485">
        <f>'DATA DASH'!I1485</f>
        <v/>
      </c>
      <c r="J1485">
        <f>'DATA DASH'!J1485</f>
        <v/>
      </c>
      <c r="K1485">
        <f>'DATA DASH'!K1485</f>
        <v/>
      </c>
      <c r="L1485">
        <f>'DATA DASH'!L1485</f>
        <v/>
      </c>
      <c r="M1485">
        <f>'DATA DASH'!M1485</f>
        <v/>
      </c>
    </row>
    <row r="1486">
      <c r="A1486">
        <f>'DATA DASH'!A1486</f>
        <v/>
      </c>
      <c r="B1486">
        <f>'DATA DASH'!B1486</f>
        <v/>
      </c>
      <c r="C1486">
        <f>'DATA DASH'!C1486</f>
        <v/>
      </c>
      <c r="D1486">
        <f>'DATA DASH'!D1486</f>
        <v/>
      </c>
      <c r="E1486">
        <f>'DATA DASH'!E1486</f>
        <v/>
      </c>
      <c r="F1486">
        <f>'DATA DASH'!F1486</f>
        <v/>
      </c>
      <c r="G1486">
        <f>'DATA DASH'!G1486</f>
        <v/>
      </c>
      <c r="H1486">
        <f>'DATA DASH'!H1486</f>
        <v/>
      </c>
      <c r="I1486">
        <f>'DATA DASH'!I1486</f>
        <v/>
      </c>
      <c r="J1486">
        <f>'DATA DASH'!J1486</f>
        <v/>
      </c>
      <c r="K1486">
        <f>'DATA DASH'!K1486</f>
        <v/>
      </c>
      <c r="L1486">
        <f>'DATA DASH'!L1486</f>
        <v/>
      </c>
      <c r="M1486">
        <f>'DATA DASH'!M1486</f>
        <v/>
      </c>
    </row>
    <row r="1487">
      <c r="A1487">
        <f>'DATA DASH'!A1487</f>
        <v/>
      </c>
      <c r="B1487">
        <f>'DATA DASH'!B1487</f>
        <v/>
      </c>
      <c r="C1487">
        <f>'DATA DASH'!C1487</f>
        <v/>
      </c>
      <c r="D1487">
        <f>'DATA DASH'!D1487</f>
        <v/>
      </c>
      <c r="E1487">
        <f>'DATA DASH'!E1487</f>
        <v/>
      </c>
      <c r="F1487">
        <f>'DATA DASH'!F1487</f>
        <v/>
      </c>
      <c r="G1487">
        <f>'DATA DASH'!G1487</f>
        <v/>
      </c>
      <c r="H1487">
        <f>'DATA DASH'!H1487</f>
        <v/>
      </c>
      <c r="I1487">
        <f>'DATA DASH'!I1487</f>
        <v/>
      </c>
      <c r="J1487">
        <f>'DATA DASH'!J1487</f>
        <v/>
      </c>
      <c r="K1487">
        <f>'DATA DASH'!K1487</f>
        <v/>
      </c>
      <c r="L1487">
        <f>'DATA DASH'!L1487</f>
        <v/>
      </c>
      <c r="M1487">
        <f>'DATA DASH'!M1487</f>
        <v/>
      </c>
    </row>
    <row r="1488">
      <c r="A1488">
        <f>'DATA DASH'!A1488</f>
        <v/>
      </c>
      <c r="B1488">
        <f>'DATA DASH'!B1488</f>
        <v/>
      </c>
      <c r="C1488">
        <f>'DATA DASH'!C1488</f>
        <v/>
      </c>
      <c r="D1488">
        <f>'DATA DASH'!D1488</f>
        <v/>
      </c>
      <c r="E1488">
        <f>'DATA DASH'!E1488</f>
        <v/>
      </c>
      <c r="F1488">
        <f>'DATA DASH'!F1488</f>
        <v/>
      </c>
      <c r="G1488">
        <f>'DATA DASH'!G1488</f>
        <v/>
      </c>
      <c r="H1488">
        <f>'DATA DASH'!H1488</f>
        <v/>
      </c>
      <c r="I1488">
        <f>'DATA DASH'!I1488</f>
        <v/>
      </c>
      <c r="J1488">
        <f>'DATA DASH'!J1488</f>
        <v/>
      </c>
      <c r="K1488">
        <f>'DATA DASH'!K1488</f>
        <v/>
      </c>
      <c r="L1488">
        <f>'DATA DASH'!L1488</f>
        <v/>
      </c>
      <c r="M1488">
        <f>'DATA DASH'!M1488</f>
        <v/>
      </c>
    </row>
    <row r="1489">
      <c r="A1489">
        <f>'DATA DASH'!A1489</f>
        <v/>
      </c>
      <c r="B1489">
        <f>'DATA DASH'!B1489</f>
        <v/>
      </c>
      <c r="C1489">
        <f>'DATA DASH'!C1489</f>
        <v/>
      </c>
      <c r="D1489">
        <f>'DATA DASH'!D1489</f>
        <v/>
      </c>
      <c r="E1489">
        <f>'DATA DASH'!E1489</f>
        <v/>
      </c>
      <c r="F1489">
        <f>'DATA DASH'!F1489</f>
        <v/>
      </c>
      <c r="G1489">
        <f>'DATA DASH'!G1489</f>
        <v/>
      </c>
      <c r="H1489">
        <f>'DATA DASH'!H1489</f>
        <v/>
      </c>
      <c r="I1489">
        <f>'DATA DASH'!I1489</f>
        <v/>
      </c>
      <c r="J1489">
        <f>'DATA DASH'!J1489</f>
        <v/>
      </c>
      <c r="K1489">
        <f>'DATA DASH'!K1489</f>
        <v/>
      </c>
      <c r="L1489">
        <f>'DATA DASH'!L1489</f>
        <v/>
      </c>
      <c r="M1489">
        <f>'DATA DASH'!M1489</f>
        <v/>
      </c>
    </row>
    <row r="1490">
      <c r="A1490">
        <f>'DATA DASH'!A1490</f>
        <v/>
      </c>
      <c r="B1490">
        <f>'DATA DASH'!B1490</f>
        <v/>
      </c>
      <c r="C1490">
        <f>'DATA DASH'!C1490</f>
        <v/>
      </c>
      <c r="D1490">
        <f>'DATA DASH'!D1490</f>
        <v/>
      </c>
      <c r="E1490">
        <f>'DATA DASH'!E1490</f>
        <v/>
      </c>
      <c r="F1490">
        <f>'DATA DASH'!F1490</f>
        <v/>
      </c>
      <c r="G1490">
        <f>'DATA DASH'!G1490</f>
        <v/>
      </c>
      <c r="H1490">
        <f>'DATA DASH'!H1490</f>
        <v/>
      </c>
      <c r="I1490">
        <f>'DATA DASH'!I1490</f>
        <v/>
      </c>
      <c r="J1490">
        <f>'DATA DASH'!J1490</f>
        <v/>
      </c>
      <c r="K1490">
        <f>'DATA DASH'!K1490</f>
        <v/>
      </c>
      <c r="L1490">
        <f>'DATA DASH'!L1490</f>
        <v/>
      </c>
      <c r="M1490">
        <f>'DATA DASH'!M1490</f>
        <v/>
      </c>
    </row>
    <row r="1491">
      <c r="A1491">
        <f>'DATA DASH'!A1491</f>
        <v/>
      </c>
      <c r="B1491">
        <f>'DATA DASH'!B1491</f>
        <v/>
      </c>
      <c r="C1491">
        <f>'DATA DASH'!C1491</f>
        <v/>
      </c>
      <c r="D1491">
        <f>'DATA DASH'!D1491</f>
        <v/>
      </c>
      <c r="E1491">
        <f>'DATA DASH'!E1491</f>
        <v/>
      </c>
      <c r="F1491">
        <f>'DATA DASH'!F1491</f>
        <v/>
      </c>
      <c r="G1491">
        <f>'DATA DASH'!G1491</f>
        <v/>
      </c>
      <c r="H1491">
        <f>'DATA DASH'!H1491</f>
        <v/>
      </c>
      <c r="I1491">
        <f>'DATA DASH'!I1491</f>
        <v/>
      </c>
      <c r="J1491">
        <f>'DATA DASH'!J1491</f>
        <v/>
      </c>
      <c r="K1491">
        <f>'DATA DASH'!K1491</f>
        <v/>
      </c>
      <c r="L1491">
        <f>'DATA DASH'!L1491</f>
        <v/>
      </c>
      <c r="M1491">
        <f>'DATA DASH'!M1491</f>
        <v/>
      </c>
    </row>
    <row r="1492">
      <c r="A1492">
        <f>'DATA DASH'!A1492</f>
        <v/>
      </c>
      <c r="B1492">
        <f>'DATA DASH'!B1492</f>
        <v/>
      </c>
      <c r="C1492">
        <f>'DATA DASH'!C1492</f>
        <v/>
      </c>
      <c r="D1492">
        <f>'DATA DASH'!D1492</f>
        <v/>
      </c>
      <c r="E1492">
        <f>'DATA DASH'!E1492</f>
        <v/>
      </c>
      <c r="F1492">
        <f>'DATA DASH'!F1492</f>
        <v/>
      </c>
      <c r="G1492">
        <f>'DATA DASH'!G1492</f>
        <v/>
      </c>
      <c r="H1492">
        <f>'DATA DASH'!H1492</f>
        <v/>
      </c>
      <c r="I1492">
        <f>'DATA DASH'!I1492</f>
        <v/>
      </c>
      <c r="J1492">
        <f>'DATA DASH'!J1492</f>
        <v/>
      </c>
      <c r="K1492">
        <f>'DATA DASH'!K1492</f>
        <v/>
      </c>
      <c r="L1492">
        <f>'DATA DASH'!L1492</f>
        <v/>
      </c>
      <c r="M1492">
        <f>'DATA DASH'!M1492</f>
        <v/>
      </c>
    </row>
    <row r="1493">
      <c r="A1493">
        <f>'DATA DASH'!A1493</f>
        <v/>
      </c>
      <c r="B1493">
        <f>'DATA DASH'!B1493</f>
        <v/>
      </c>
      <c r="C1493">
        <f>'DATA DASH'!C1493</f>
        <v/>
      </c>
      <c r="D1493">
        <f>'DATA DASH'!D1493</f>
        <v/>
      </c>
      <c r="E1493">
        <f>'DATA DASH'!E1493</f>
        <v/>
      </c>
      <c r="F1493">
        <f>'DATA DASH'!F1493</f>
        <v/>
      </c>
      <c r="G1493">
        <f>'DATA DASH'!G1493</f>
        <v/>
      </c>
      <c r="H1493">
        <f>'DATA DASH'!H1493</f>
        <v/>
      </c>
      <c r="I1493">
        <f>'DATA DASH'!I1493</f>
        <v/>
      </c>
      <c r="J1493">
        <f>'DATA DASH'!J1493</f>
        <v/>
      </c>
      <c r="K1493">
        <f>'DATA DASH'!K1493</f>
        <v/>
      </c>
      <c r="L1493">
        <f>'DATA DASH'!L1493</f>
        <v/>
      </c>
      <c r="M1493">
        <f>'DATA DASH'!M1493</f>
        <v/>
      </c>
    </row>
    <row r="1494">
      <c r="A1494">
        <f>'DATA DASH'!A1494</f>
        <v/>
      </c>
      <c r="B1494">
        <f>'DATA DASH'!B1494</f>
        <v/>
      </c>
      <c r="C1494">
        <f>'DATA DASH'!C1494</f>
        <v/>
      </c>
      <c r="D1494">
        <f>'DATA DASH'!D1494</f>
        <v/>
      </c>
      <c r="E1494">
        <f>'DATA DASH'!E1494</f>
        <v/>
      </c>
      <c r="F1494">
        <f>'DATA DASH'!F1494</f>
        <v/>
      </c>
      <c r="G1494">
        <f>'DATA DASH'!G1494</f>
        <v/>
      </c>
      <c r="H1494">
        <f>'DATA DASH'!H1494</f>
        <v/>
      </c>
      <c r="I1494">
        <f>'DATA DASH'!I1494</f>
        <v/>
      </c>
      <c r="J1494">
        <f>'DATA DASH'!J1494</f>
        <v/>
      </c>
      <c r="K1494">
        <f>'DATA DASH'!K1494</f>
        <v/>
      </c>
      <c r="L1494">
        <f>'DATA DASH'!L1494</f>
        <v/>
      </c>
      <c r="M1494">
        <f>'DATA DASH'!M1494</f>
        <v/>
      </c>
    </row>
    <row r="1495">
      <c r="A1495">
        <f>'DATA DASH'!A1495</f>
        <v/>
      </c>
      <c r="B1495">
        <f>'DATA DASH'!B1495</f>
        <v/>
      </c>
      <c r="C1495">
        <f>'DATA DASH'!C1495</f>
        <v/>
      </c>
      <c r="D1495">
        <f>'DATA DASH'!D1495</f>
        <v/>
      </c>
      <c r="E1495">
        <f>'DATA DASH'!E1495</f>
        <v/>
      </c>
      <c r="F1495">
        <f>'DATA DASH'!F1495</f>
        <v/>
      </c>
      <c r="G1495">
        <f>'DATA DASH'!G1495</f>
        <v/>
      </c>
      <c r="H1495">
        <f>'DATA DASH'!H1495</f>
        <v/>
      </c>
      <c r="I1495">
        <f>'DATA DASH'!I1495</f>
        <v/>
      </c>
      <c r="J1495">
        <f>'DATA DASH'!J1495</f>
        <v/>
      </c>
      <c r="K1495">
        <f>'DATA DASH'!K1495</f>
        <v/>
      </c>
      <c r="L1495">
        <f>'DATA DASH'!L1495</f>
        <v/>
      </c>
      <c r="M1495">
        <f>'DATA DASH'!M1495</f>
        <v/>
      </c>
    </row>
    <row r="1496">
      <c r="A1496">
        <f>'DATA DASH'!A1496</f>
        <v/>
      </c>
      <c r="B1496">
        <f>'DATA DASH'!B1496</f>
        <v/>
      </c>
      <c r="C1496">
        <f>'DATA DASH'!C1496</f>
        <v/>
      </c>
      <c r="D1496">
        <f>'DATA DASH'!D1496</f>
        <v/>
      </c>
      <c r="E1496">
        <f>'DATA DASH'!E1496</f>
        <v/>
      </c>
      <c r="F1496">
        <f>'DATA DASH'!F1496</f>
        <v/>
      </c>
      <c r="G1496">
        <f>'DATA DASH'!G1496</f>
        <v/>
      </c>
      <c r="H1496">
        <f>'DATA DASH'!H1496</f>
        <v/>
      </c>
      <c r="I1496">
        <f>'DATA DASH'!I1496</f>
        <v/>
      </c>
      <c r="J1496">
        <f>'DATA DASH'!J1496</f>
        <v/>
      </c>
      <c r="K1496">
        <f>'DATA DASH'!K1496</f>
        <v/>
      </c>
      <c r="L1496">
        <f>'DATA DASH'!L1496</f>
        <v/>
      </c>
      <c r="M1496">
        <f>'DATA DASH'!M1496</f>
        <v/>
      </c>
    </row>
    <row r="1497">
      <c r="A1497">
        <f>'DATA DASH'!A1497</f>
        <v/>
      </c>
      <c r="B1497">
        <f>'DATA DASH'!B1497</f>
        <v/>
      </c>
      <c r="C1497">
        <f>'DATA DASH'!C1497</f>
        <v/>
      </c>
      <c r="D1497">
        <f>'DATA DASH'!D1497</f>
        <v/>
      </c>
      <c r="E1497">
        <f>'DATA DASH'!E1497</f>
        <v/>
      </c>
      <c r="F1497">
        <f>'DATA DASH'!F1497</f>
        <v/>
      </c>
      <c r="G1497">
        <f>'DATA DASH'!G1497</f>
        <v/>
      </c>
      <c r="H1497">
        <f>'DATA DASH'!H1497</f>
        <v/>
      </c>
      <c r="I1497">
        <f>'DATA DASH'!I1497</f>
        <v/>
      </c>
      <c r="J1497">
        <f>'DATA DASH'!J1497</f>
        <v/>
      </c>
      <c r="K1497">
        <f>'DATA DASH'!K1497</f>
        <v/>
      </c>
      <c r="L1497">
        <f>'DATA DASH'!L1497</f>
        <v/>
      </c>
      <c r="M1497">
        <f>'DATA DASH'!M1497</f>
        <v/>
      </c>
    </row>
    <row r="1498">
      <c r="A1498">
        <f>'DATA DASH'!A1498</f>
        <v/>
      </c>
      <c r="B1498">
        <f>'DATA DASH'!B1498</f>
        <v/>
      </c>
      <c r="C1498">
        <f>'DATA DASH'!C1498</f>
        <v/>
      </c>
      <c r="D1498">
        <f>'DATA DASH'!D1498</f>
        <v/>
      </c>
      <c r="E1498">
        <f>'DATA DASH'!E1498</f>
        <v/>
      </c>
      <c r="F1498">
        <f>'DATA DASH'!F1498</f>
        <v/>
      </c>
      <c r="G1498">
        <f>'DATA DASH'!G1498</f>
        <v/>
      </c>
      <c r="H1498">
        <f>'DATA DASH'!H1498</f>
        <v/>
      </c>
      <c r="I1498">
        <f>'DATA DASH'!I1498</f>
        <v/>
      </c>
      <c r="J1498">
        <f>'DATA DASH'!J1498</f>
        <v/>
      </c>
      <c r="K1498">
        <f>'DATA DASH'!K1498</f>
        <v/>
      </c>
      <c r="L1498">
        <f>'DATA DASH'!L1498</f>
        <v/>
      </c>
      <c r="M1498">
        <f>'DATA DASH'!M1498</f>
        <v/>
      </c>
    </row>
    <row r="1499">
      <c r="A1499">
        <f>'DATA DASH'!A1499</f>
        <v/>
      </c>
      <c r="B1499">
        <f>'DATA DASH'!B1499</f>
        <v/>
      </c>
      <c r="C1499">
        <f>'DATA DASH'!C1499</f>
        <v/>
      </c>
      <c r="D1499">
        <f>'DATA DASH'!D1499</f>
        <v/>
      </c>
      <c r="E1499">
        <f>'DATA DASH'!E1499</f>
        <v/>
      </c>
      <c r="F1499">
        <f>'DATA DASH'!F1499</f>
        <v/>
      </c>
      <c r="G1499">
        <f>'DATA DASH'!G1499</f>
        <v/>
      </c>
      <c r="H1499">
        <f>'DATA DASH'!H1499</f>
        <v/>
      </c>
      <c r="I1499">
        <f>'DATA DASH'!I1499</f>
        <v/>
      </c>
      <c r="J1499">
        <f>'DATA DASH'!J1499</f>
        <v/>
      </c>
      <c r="K1499">
        <f>'DATA DASH'!K1499</f>
        <v/>
      </c>
      <c r="L1499">
        <f>'DATA DASH'!L1499</f>
        <v/>
      </c>
      <c r="M1499">
        <f>'DATA DASH'!M1499</f>
        <v/>
      </c>
    </row>
    <row r="1500">
      <c r="A1500">
        <f>'DATA DASH'!A1500</f>
        <v/>
      </c>
      <c r="B1500">
        <f>'DATA DASH'!B1500</f>
        <v/>
      </c>
      <c r="C1500">
        <f>'DATA DASH'!C1500</f>
        <v/>
      </c>
      <c r="D1500">
        <f>'DATA DASH'!D1500</f>
        <v/>
      </c>
      <c r="E1500">
        <f>'DATA DASH'!E1500</f>
        <v/>
      </c>
      <c r="F1500">
        <f>'DATA DASH'!F1500</f>
        <v/>
      </c>
      <c r="G1500">
        <f>'DATA DASH'!G1500</f>
        <v/>
      </c>
      <c r="H1500">
        <f>'DATA DASH'!H1500</f>
        <v/>
      </c>
      <c r="I1500">
        <f>'DATA DASH'!I1500</f>
        <v/>
      </c>
      <c r="J1500">
        <f>'DATA DASH'!J1500</f>
        <v/>
      </c>
      <c r="K1500">
        <f>'DATA DASH'!K1500</f>
        <v/>
      </c>
      <c r="L1500">
        <f>'DATA DASH'!L1500</f>
        <v/>
      </c>
      <c r="M1500">
        <f>'DATA DASH'!M1500</f>
        <v/>
      </c>
    </row>
    <row r="1501">
      <c r="A1501">
        <f>'DATA DASH'!A1501</f>
        <v/>
      </c>
      <c r="B1501">
        <f>'DATA DASH'!B1501</f>
        <v/>
      </c>
      <c r="C1501">
        <f>'DATA DASH'!C1501</f>
        <v/>
      </c>
      <c r="D1501">
        <f>'DATA DASH'!D1501</f>
        <v/>
      </c>
      <c r="E1501">
        <f>'DATA DASH'!E1501</f>
        <v/>
      </c>
      <c r="F1501">
        <f>'DATA DASH'!F1501</f>
        <v/>
      </c>
      <c r="G1501">
        <f>'DATA DASH'!G1501</f>
        <v/>
      </c>
      <c r="H1501">
        <f>'DATA DASH'!H1501</f>
        <v/>
      </c>
      <c r="I1501">
        <f>'DATA DASH'!I1501</f>
        <v/>
      </c>
      <c r="J1501">
        <f>'DATA DASH'!J1501</f>
        <v/>
      </c>
      <c r="K1501">
        <f>'DATA DASH'!K1501</f>
        <v/>
      </c>
      <c r="L1501">
        <f>'DATA DASH'!L1501</f>
        <v/>
      </c>
      <c r="M1501">
        <f>'DATA DASH'!M1501</f>
        <v/>
      </c>
    </row>
    <row r="1502">
      <c r="A1502">
        <f>'DATA DASH'!A1502</f>
        <v/>
      </c>
      <c r="B1502">
        <f>'DATA DASH'!B1502</f>
        <v/>
      </c>
      <c r="C1502">
        <f>'DATA DASH'!C1502</f>
        <v/>
      </c>
      <c r="D1502">
        <f>'DATA DASH'!D1502</f>
        <v/>
      </c>
      <c r="E1502">
        <f>'DATA DASH'!E1502</f>
        <v/>
      </c>
      <c r="F1502">
        <f>'DATA DASH'!F1502</f>
        <v/>
      </c>
      <c r="G1502">
        <f>'DATA DASH'!G1502</f>
        <v/>
      </c>
      <c r="H1502">
        <f>'DATA DASH'!H1502</f>
        <v/>
      </c>
      <c r="I1502">
        <f>'DATA DASH'!I1502</f>
        <v/>
      </c>
      <c r="J1502">
        <f>'DATA DASH'!J1502</f>
        <v/>
      </c>
      <c r="K1502">
        <f>'DATA DASH'!K1502</f>
        <v/>
      </c>
      <c r="L1502">
        <f>'DATA DASH'!L1502</f>
        <v/>
      </c>
      <c r="M1502">
        <f>'DATA DASH'!M1502</f>
        <v/>
      </c>
    </row>
    <row r="1503">
      <c r="A1503">
        <f>'DATA DASH'!A1503</f>
        <v/>
      </c>
      <c r="B1503">
        <f>'DATA DASH'!B1503</f>
        <v/>
      </c>
      <c r="C1503">
        <f>'DATA DASH'!C1503</f>
        <v/>
      </c>
      <c r="D1503">
        <f>'DATA DASH'!D1503</f>
        <v/>
      </c>
      <c r="E1503">
        <f>'DATA DASH'!E1503</f>
        <v/>
      </c>
      <c r="F1503">
        <f>'DATA DASH'!F1503</f>
        <v/>
      </c>
      <c r="G1503">
        <f>'DATA DASH'!G1503</f>
        <v/>
      </c>
      <c r="H1503">
        <f>'DATA DASH'!H1503</f>
        <v/>
      </c>
      <c r="I1503">
        <f>'DATA DASH'!I1503</f>
        <v/>
      </c>
      <c r="J1503">
        <f>'DATA DASH'!J1503</f>
        <v/>
      </c>
      <c r="K1503">
        <f>'DATA DASH'!K1503</f>
        <v/>
      </c>
      <c r="L1503">
        <f>'DATA DASH'!L1503</f>
        <v/>
      </c>
      <c r="M1503">
        <f>'DATA DASH'!M1503</f>
        <v/>
      </c>
    </row>
    <row r="1504">
      <c r="A1504">
        <f>'DATA DASH'!A1504</f>
        <v/>
      </c>
      <c r="B1504">
        <f>'DATA DASH'!B1504</f>
        <v/>
      </c>
      <c r="C1504">
        <f>'DATA DASH'!C1504</f>
        <v/>
      </c>
      <c r="D1504">
        <f>'DATA DASH'!D1504</f>
        <v/>
      </c>
      <c r="E1504">
        <f>'DATA DASH'!E1504</f>
        <v/>
      </c>
      <c r="F1504">
        <f>'DATA DASH'!F1504</f>
        <v/>
      </c>
      <c r="G1504">
        <f>'DATA DASH'!G1504</f>
        <v/>
      </c>
      <c r="H1504">
        <f>'DATA DASH'!H1504</f>
        <v/>
      </c>
      <c r="I1504">
        <f>'DATA DASH'!I1504</f>
        <v/>
      </c>
      <c r="J1504">
        <f>'DATA DASH'!J1504</f>
        <v/>
      </c>
      <c r="K1504">
        <f>'DATA DASH'!K1504</f>
        <v/>
      </c>
      <c r="L1504">
        <f>'DATA DASH'!L1504</f>
        <v/>
      </c>
      <c r="M1504">
        <f>'DATA DASH'!M1504</f>
        <v/>
      </c>
    </row>
    <row r="1505">
      <c r="A1505">
        <f>'DATA DASH'!A1505</f>
        <v/>
      </c>
      <c r="B1505">
        <f>'DATA DASH'!B1505</f>
        <v/>
      </c>
      <c r="C1505">
        <f>'DATA DASH'!C1505</f>
        <v/>
      </c>
      <c r="D1505">
        <f>'DATA DASH'!D1505</f>
        <v/>
      </c>
      <c r="E1505">
        <f>'DATA DASH'!E1505</f>
        <v/>
      </c>
      <c r="F1505">
        <f>'DATA DASH'!F1505</f>
        <v/>
      </c>
      <c r="G1505">
        <f>'DATA DASH'!G1505</f>
        <v/>
      </c>
      <c r="H1505">
        <f>'DATA DASH'!H1505</f>
        <v/>
      </c>
      <c r="I1505">
        <f>'DATA DASH'!I1505</f>
        <v/>
      </c>
      <c r="J1505">
        <f>'DATA DASH'!J1505</f>
        <v/>
      </c>
      <c r="K1505">
        <f>'DATA DASH'!K1505</f>
        <v/>
      </c>
      <c r="L1505">
        <f>'DATA DASH'!L1505</f>
        <v/>
      </c>
      <c r="M1505">
        <f>'DATA DASH'!M1505</f>
        <v/>
      </c>
    </row>
    <row r="1506">
      <c r="A1506">
        <f>'DATA DASH'!A1506</f>
        <v/>
      </c>
      <c r="B1506">
        <f>'DATA DASH'!B1506</f>
        <v/>
      </c>
      <c r="C1506">
        <f>'DATA DASH'!C1506</f>
        <v/>
      </c>
      <c r="D1506">
        <f>'DATA DASH'!D1506</f>
        <v/>
      </c>
      <c r="E1506">
        <f>'DATA DASH'!E1506</f>
        <v/>
      </c>
      <c r="F1506">
        <f>'DATA DASH'!F1506</f>
        <v/>
      </c>
      <c r="G1506">
        <f>'DATA DASH'!G1506</f>
        <v/>
      </c>
      <c r="H1506">
        <f>'DATA DASH'!H1506</f>
        <v/>
      </c>
      <c r="I1506">
        <f>'DATA DASH'!I1506</f>
        <v/>
      </c>
      <c r="J1506">
        <f>'DATA DASH'!J1506</f>
        <v/>
      </c>
      <c r="K1506">
        <f>'DATA DASH'!K1506</f>
        <v/>
      </c>
      <c r="L1506">
        <f>'DATA DASH'!L1506</f>
        <v/>
      </c>
      <c r="M1506">
        <f>'DATA DASH'!M1506</f>
        <v/>
      </c>
    </row>
    <row r="1507">
      <c r="A1507">
        <f>'DATA DASH'!A1507</f>
        <v/>
      </c>
      <c r="B1507">
        <f>'DATA DASH'!B1507</f>
        <v/>
      </c>
      <c r="C1507">
        <f>'DATA DASH'!C1507</f>
        <v/>
      </c>
      <c r="D1507">
        <f>'DATA DASH'!D1507</f>
        <v/>
      </c>
      <c r="E1507">
        <f>'DATA DASH'!E1507</f>
        <v/>
      </c>
      <c r="F1507">
        <f>'DATA DASH'!F1507</f>
        <v/>
      </c>
      <c r="G1507">
        <f>'DATA DASH'!G1507</f>
        <v/>
      </c>
      <c r="H1507">
        <f>'DATA DASH'!H1507</f>
        <v/>
      </c>
      <c r="I1507">
        <f>'DATA DASH'!I1507</f>
        <v/>
      </c>
      <c r="J1507">
        <f>'DATA DASH'!J1507</f>
        <v/>
      </c>
      <c r="K1507">
        <f>'DATA DASH'!K1507</f>
        <v/>
      </c>
      <c r="L1507">
        <f>'DATA DASH'!L1507</f>
        <v/>
      </c>
      <c r="M1507">
        <f>'DATA DASH'!M1507</f>
        <v/>
      </c>
    </row>
    <row r="1508">
      <c r="A1508">
        <f>'DATA DASH'!A1508</f>
        <v/>
      </c>
      <c r="B1508">
        <f>'DATA DASH'!B1508</f>
        <v/>
      </c>
      <c r="C1508">
        <f>'DATA DASH'!C1508</f>
        <v/>
      </c>
      <c r="D1508">
        <f>'DATA DASH'!D1508</f>
        <v/>
      </c>
      <c r="E1508">
        <f>'DATA DASH'!E1508</f>
        <v/>
      </c>
      <c r="F1508">
        <f>'DATA DASH'!F1508</f>
        <v/>
      </c>
      <c r="G1508">
        <f>'DATA DASH'!G1508</f>
        <v/>
      </c>
      <c r="H1508">
        <f>'DATA DASH'!H1508</f>
        <v/>
      </c>
      <c r="I1508">
        <f>'DATA DASH'!I1508</f>
        <v/>
      </c>
      <c r="J1508">
        <f>'DATA DASH'!J1508</f>
        <v/>
      </c>
      <c r="K1508">
        <f>'DATA DASH'!K1508</f>
        <v/>
      </c>
      <c r="L1508">
        <f>'DATA DASH'!L1508</f>
        <v/>
      </c>
      <c r="M1508">
        <f>'DATA DASH'!M1508</f>
        <v/>
      </c>
    </row>
    <row r="1509">
      <c r="A1509">
        <f>'DATA DASH'!A1509</f>
        <v/>
      </c>
      <c r="B1509">
        <f>'DATA DASH'!B1509</f>
        <v/>
      </c>
      <c r="C1509">
        <f>'DATA DASH'!C1509</f>
        <v/>
      </c>
      <c r="D1509">
        <f>'DATA DASH'!D1509</f>
        <v/>
      </c>
      <c r="E1509">
        <f>'DATA DASH'!E1509</f>
        <v/>
      </c>
      <c r="F1509">
        <f>'DATA DASH'!F1509</f>
        <v/>
      </c>
      <c r="G1509">
        <f>'DATA DASH'!G1509</f>
        <v/>
      </c>
      <c r="H1509">
        <f>'DATA DASH'!H1509</f>
        <v/>
      </c>
      <c r="I1509">
        <f>'DATA DASH'!I1509</f>
        <v/>
      </c>
      <c r="J1509">
        <f>'DATA DASH'!J1509</f>
        <v/>
      </c>
      <c r="K1509">
        <f>'DATA DASH'!K1509</f>
        <v/>
      </c>
      <c r="L1509">
        <f>'DATA DASH'!L1509</f>
        <v/>
      </c>
      <c r="M1509">
        <f>'DATA DASH'!M1509</f>
        <v/>
      </c>
    </row>
    <row r="1510">
      <c r="A1510">
        <f>'DATA DASH'!A1510</f>
        <v/>
      </c>
      <c r="B1510">
        <f>'DATA DASH'!B1510</f>
        <v/>
      </c>
      <c r="C1510">
        <f>'DATA DASH'!C1510</f>
        <v/>
      </c>
      <c r="D1510">
        <f>'DATA DASH'!D1510</f>
        <v/>
      </c>
      <c r="E1510">
        <f>'DATA DASH'!E1510</f>
        <v/>
      </c>
      <c r="F1510">
        <f>'DATA DASH'!F1510</f>
        <v/>
      </c>
      <c r="G1510">
        <f>'DATA DASH'!G1510</f>
        <v/>
      </c>
      <c r="H1510">
        <f>'DATA DASH'!H1510</f>
        <v/>
      </c>
      <c r="I1510">
        <f>'DATA DASH'!I1510</f>
        <v/>
      </c>
      <c r="J1510">
        <f>'DATA DASH'!J1510</f>
        <v/>
      </c>
      <c r="K1510">
        <f>'DATA DASH'!K1510</f>
        <v/>
      </c>
      <c r="L1510">
        <f>'DATA DASH'!L1510</f>
        <v/>
      </c>
      <c r="M1510">
        <f>'DATA DASH'!M1510</f>
        <v/>
      </c>
    </row>
    <row r="1511">
      <c r="A1511">
        <f>'DATA DASH'!A1511</f>
        <v/>
      </c>
      <c r="B1511">
        <f>'DATA DASH'!B1511</f>
        <v/>
      </c>
      <c r="C1511">
        <f>'DATA DASH'!C1511</f>
        <v/>
      </c>
      <c r="D1511">
        <f>'DATA DASH'!D1511</f>
        <v/>
      </c>
      <c r="E1511">
        <f>'DATA DASH'!E1511</f>
        <v/>
      </c>
      <c r="F1511">
        <f>'DATA DASH'!F1511</f>
        <v/>
      </c>
      <c r="G1511">
        <f>'DATA DASH'!G1511</f>
        <v/>
      </c>
      <c r="H1511">
        <f>'DATA DASH'!H1511</f>
        <v/>
      </c>
      <c r="I1511">
        <f>'DATA DASH'!I1511</f>
        <v/>
      </c>
      <c r="J1511">
        <f>'DATA DASH'!J1511</f>
        <v/>
      </c>
      <c r="K1511">
        <f>'DATA DASH'!K1511</f>
        <v/>
      </c>
      <c r="L1511">
        <f>'DATA DASH'!L1511</f>
        <v/>
      </c>
      <c r="M1511">
        <f>'DATA DASH'!M1511</f>
        <v/>
      </c>
    </row>
    <row r="1512">
      <c r="A1512">
        <f>'DATA DASH'!A1512</f>
        <v/>
      </c>
      <c r="B1512">
        <f>'DATA DASH'!B1512</f>
        <v/>
      </c>
      <c r="C1512">
        <f>'DATA DASH'!C1512</f>
        <v/>
      </c>
      <c r="D1512">
        <f>'DATA DASH'!D1512</f>
        <v/>
      </c>
      <c r="E1512">
        <f>'DATA DASH'!E1512</f>
        <v/>
      </c>
      <c r="F1512">
        <f>'DATA DASH'!F1512</f>
        <v/>
      </c>
      <c r="G1512">
        <f>'DATA DASH'!G1512</f>
        <v/>
      </c>
      <c r="H1512">
        <f>'DATA DASH'!H1512</f>
        <v/>
      </c>
      <c r="I1512">
        <f>'DATA DASH'!I1512</f>
        <v/>
      </c>
      <c r="J1512">
        <f>'DATA DASH'!J1512</f>
        <v/>
      </c>
      <c r="K1512">
        <f>'DATA DASH'!K1512</f>
        <v/>
      </c>
      <c r="L1512">
        <f>'DATA DASH'!L1512</f>
        <v/>
      </c>
      <c r="M1512">
        <f>'DATA DASH'!M1512</f>
        <v/>
      </c>
    </row>
    <row r="1513">
      <c r="A1513">
        <f>'DATA DASH'!A1513</f>
        <v/>
      </c>
      <c r="B1513">
        <f>'DATA DASH'!B1513</f>
        <v/>
      </c>
      <c r="C1513">
        <f>'DATA DASH'!C1513</f>
        <v/>
      </c>
      <c r="D1513">
        <f>'DATA DASH'!D1513</f>
        <v/>
      </c>
      <c r="E1513">
        <f>'DATA DASH'!E1513</f>
        <v/>
      </c>
      <c r="F1513">
        <f>'DATA DASH'!F1513</f>
        <v/>
      </c>
      <c r="G1513">
        <f>'DATA DASH'!G1513</f>
        <v/>
      </c>
      <c r="H1513">
        <f>'DATA DASH'!H1513</f>
        <v/>
      </c>
      <c r="I1513">
        <f>'DATA DASH'!I1513</f>
        <v/>
      </c>
      <c r="J1513">
        <f>'DATA DASH'!J1513</f>
        <v/>
      </c>
      <c r="K1513">
        <f>'DATA DASH'!K1513</f>
        <v/>
      </c>
      <c r="L1513">
        <f>'DATA DASH'!L1513</f>
        <v/>
      </c>
      <c r="M1513">
        <f>'DATA DASH'!M1513</f>
        <v/>
      </c>
    </row>
    <row r="1514">
      <c r="A1514">
        <f>'DATA DASH'!A1514</f>
        <v/>
      </c>
      <c r="B1514">
        <f>'DATA DASH'!B1514</f>
        <v/>
      </c>
      <c r="C1514">
        <f>'DATA DASH'!C1514</f>
        <v/>
      </c>
      <c r="D1514">
        <f>'DATA DASH'!D1514</f>
        <v/>
      </c>
      <c r="E1514">
        <f>'DATA DASH'!E1514</f>
        <v/>
      </c>
      <c r="F1514">
        <f>'DATA DASH'!F1514</f>
        <v/>
      </c>
      <c r="G1514">
        <f>'DATA DASH'!G1514</f>
        <v/>
      </c>
      <c r="H1514">
        <f>'DATA DASH'!H1514</f>
        <v/>
      </c>
      <c r="I1514">
        <f>'DATA DASH'!I1514</f>
        <v/>
      </c>
      <c r="J1514">
        <f>'DATA DASH'!J1514</f>
        <v/>
      </c>
      <c r="K1514">
        <f>'DATA DASH'!K1514</f>
        <v/>
      </c>
      <c r="L1514">
        <f>'DATA DASH'!L1514</f>
        <v/>
      </c>
      <c r="M1514">
        <f>'DATA DASH'!M1514</f>
        <v/>
      </c>
    </row>
    <row r="1515">
      <c r="A1515">
        <f>'DATA DASH'!A1515</f>
        <v/>
      </c>
      <c r="B1515">
        <f>'DATA DASH'!B1515</f>
        <v/>
      </c>
      <c r="C1515">
        <f>'DATA DASH'!C1515</f>
        <v/>
      </c>
      <c r="D1515">
        <f>'DATA DASH'!D1515</f>
        <v/>
      </c>
      <c r="E1515">
        <f>'DATA DASH'!E1515</f>
        <v/>
      </c>
      <c r="F1515">
        <f>'DATA DASH'!F1515</f>
        <v/>
      </c>
      <c r="G1515">
        <f>'DATA DASH'!G1515</f>
        <v/>
      </c>
      <c r="H1515">
        <f>'DATA DASH'!H1515</f>
        <v/>
      </c>
      <c r="I1515">
        <f>'DATA DASH'!I1515</f>
        <v/>
      </c>
      <c r="J1515">
        <f>'DATA DASH'!J1515</f>
        <v/>
      </c>
      <c r="K1515">
        <f>'DATA DASH'!K1515</f>
        <v/>
      </c>
      <c r="L1515">
        <f>'DATA DASH'!L1515</f>
        <v/>
      </c>
      <c r="M1515">
        <f>'DATA DASH'!M1515</f>
        <v/>
      </c>
    </row>
    <row r="1516">
      <c r="A1516">
        <f>'DATA DASH'!A1516</f>
        <v/>
      </c>
      <c r="B1516">
        <f>'DATA DASH'!B1516</f>
        <v/>
      </c>
      <c r="C1516">
        <f>'DATA DASH'!C1516</f>
        <v/>
      </c>
      <c r="D1516">
        <f>'DATA DASH'!D1516</f>
        <v/>
      </c>
      <c r="E1516">
        <f>'DATA DASH'!E1516</f>
        <v/>
      </c>
      <c r="F1516">
        <f>'DATA DASH'!F1516</f>
        <v/>
      </c>
      <c r="G1516">
        <f>'DATA DASH'!G1516</f>
        <v/>
      </c>
      <c r="H1516">
        <f>'DATA DASH'!H1516</f>
        <v/>
      </c>
      <c r="I1516">
        <f>'DATA DASH'!I1516</f>
        <v/>
      </c>
      <c r="J1516">
        <f>'DATA DASH'!J1516</f>
        <v/>
      </c>
      <c r="K1516">
        <f>'DATA DASH'!K1516</f>
        <v/>
      </c>
      <c r="L1516">
        <f>'DATA DASH'!L1516</f>
        <v/>
      </c>
      <c r="M1516">
        <f>'DATA DASH'!M1516</f>
        <v/>
      </c>
    </row>
    <row r="1517">
      <c r="A1517">
        <f>'DATA DASH'!A1517</f>
        <v/>
      </c>
      <c r="B1517">
        <f>'DATA DASH'!B1517</f>
        <v/>
      </c>
      <c r="C1517">
        <f>'DATA DASH'!C1517</f>
        <v/>
      </c>
      <c r="D1517">
        <f>'DATA DASH'!D1517</f>
        <v/>
      </c>
      <c r="E1517">
        <f>'DATA DASH'!E1517</f>
        <v/>
      </c>
      <c r="F1517">
        <f>'DATA DASH'!F1517</f>
        <v/>
      </c>
      <c r="G1517">
        <f>'DATA DASH'!G1517</f>
        <v/>
      </c>
      <c r="H1517">
        <f>'DATA DASH'!H1517</f>
        <v/>
      </c>
      <c r="I1517">
        <f>'DATA DASH'!I1517</f>
        <v/>
      </c>
      <c r="J1517">
        <f>'DATA DASH'!J1517</f>
        <v/>
      </c>
      <c r="K1517">
        <f>'DATA DASH'!K1517</f>
        <v/>
      </c>
      <c r="L1517">
        <f>'DATA DASH'!L1517</f>
        <v/>
      </c>
      <c r="M1517">
        <f>'DATA DASH'!M1517</f>
        <v/>
      </c>
    </row>
    <row r="1518">
      <c r="A1518">
        <f>'DATA DASH'!A1518</f>
        <v/>
      </c>
      <c r="B1518">
        <f>'DATA DASH'!B1518</f>
        <v/>
      </c>
      <c r="C1518">
        <f>'DATA DASH'!C1518</f>
        <v/>
      </c>
      <c r="D1518">
        <f>'DATA DASH'!D1518</f>
        <v/>
      </c>
      <c r="E1518">
        <f>'DATA DASH'!E1518</f>
        <v/>
      </c>
      <c r="F1518">
        <f>'DATA DASH'!F1518</f>
        <v/>
      </c>
      <c r="G1518">
        <f>'DATA DASH'!G1518</f>
        <v/>
      </c>
      <c r="H1518">
        <f>'DATA DASH'!H1518</f>
        <v/>
      </c>
      <c r="I1518">
        <f>'DATA DASH'!I1518</f>
        <v/>
      </c>
      <c r="J1518">
        <f>'DATA DASH'!J1518</f>
        <v/>
      </c>
      <c r="K1518">
        <f>'DATA DASH'!K1518</f>
        <v/>
      </c>
      <c r="L1518">
        <f>'DATA DASH'!L1518</f>
        <v/>
      </c>
      <c r="M1518">
        <f>'DATA DASH'!M1518</f>
        <v/>
      </c>
    </row>
    <row r="1519">
      <c r="A1519">
        <f>'DATA DASH'!A1519</f>
        <v/>
      </c>
      <c r="B1519">
        <f>'DATA DASH'!B1519</f>
        <v/>
      </c>
      <c r="C1519">
        <f>'DATA DASH'!C1519</f>
        <v/>
      </c>
      <c r="D1519">
        <f>'DATA DASH'!D1519</f>
        <v/>
      </c>
      <c r="E1519">
        <f>'DATA DASH'!E1519</f>
        <v/>
      </c>
      <c r="F1519">
        <f>'DATA DASH'!F1519</f>
        <v/>
      </c>
      <c r="G1519">
        <f>'DATA DASH'!G1519</f>
        <v/>
      </c>
      <c r="H1519">
        <f>'DATA DASH'!H1519</f>
        <v/>
      </c>
      <c r="I1519">
        <f>'DATA DASH'!I1519</f>
        <v/>
      </c>
      <c r="J1519">
        <f>'DATA DASH'!J1519</f>
        <v/>
      </c>
      <c r="K1519">
        <f>'DATA DASH'!K1519</f>
        <v/>
      </c>
      <c r="L1519">
        <f>'DATA DASH'!L1519</f>
        <v/>
      </c>
      <c r="M1519">
        <f>'DATA DASH'!M1519</f>
        <v/>
      </c>
    </row>
    <row r="1520">
      <c r="A1520">
        <f>'DATA DASH'!A1520</f>
        <v/>
      </c>
      <c r="B1520">
        <f>'DATA DASH'!B1520</f>
        <v/>
      </c>
      <c r="C1520">
        <f>'DATA DASH'!C1520</f>
        <v/>
      </c>
      <c r="D1520">
        <f>'DATA DASH'!D1520</f>
        <v/>
      </c>
      <c r="E1520">
        <f>'DATA DASH'!E1520</f>
        <v/>
      </c>
      <c r="F1520">
        <f>'DATA DASH'!F1520</f>
        <v/>
      </c>
      <c r="G1520">
        <f>'DATA DASH'!G1520</f>
        <v/>
      </c>
      <c r="H1520">
        <f>'DATA DASH'!H1520</f>
        <v/>
      </c>
      <c r="I1520">
        <f>'DATA DASH'!I1520</f>
        <v/>
      </c>
      <c r="J1520">
        <f>'DATA DASH'!J1520</f>
        <v/>
      </c>
      <c r="K1520">
        <f>'DATA DASH'!K1520</f>
        <v/>
      </c>
      <c r="L1520">
        <f>'DATA DASH'!L1520</f>
        <v/>
      </c>
      <c r="M1520">
        <f>'DATA DASH'!M1520</f>
        <v/>
      </c>
    </row>
    <row r="1521">
      <c r="A1521">
        <f>'DATA DASH'!A1521</f>
        <v/>
      </c>
      <c r="B1521">
        <f>'DATA DASH'!B1521</f>
        <v/>
      </c>
      <c r="C1521">
        <f>'DATA DASH'!C1521</f>
        <v/>
      </c>
      <c r="D1521">
        <f>'DATA DASH'!D1521</f>
        <v/>
      </c>
      <c r="E1521">
        <f>'DATA DASH'!E1521</f>
        <v/>
      </c>
      <c r="F1521">
        <f>'DATA DASH'!F1521</f>
        <v/>
      </c>
      <c r="G1521">
        <f>'DATA DASH'!G1521</f>
        <v/>
      </c>
      <c r="H1521">
        <f>'DATA DASH'!H1521</f>
        <v/>
      </c>
      <c r="I1521">
        <f>'DATA DASH'!I1521</f>
        <v/>
      </c>
      <c r="J1521">
        <f>'DATA DASH'!J1521</f>
        <v/>
      </c>
      <c r="K1521">
        <f>'DATA DASH'!K1521</f>
        <v/>
      </c>
      <c r="L1521">
        <f>'DATA DASH'!L1521</f>
        <v/>
      </c>
      <c r="M1521">
        <f>'DATA DASH'!M1521</f>
        <v/>
      </c>
    </row>
    <row r="1522">
      <c r="A1522">
        <f>'DATA DASH'!A1522</f>
        <v/>
      </c>
      <c r="B1522">
        <f>'DATA DASH'!B1522</f>
        <v/>
      </c>
      <c r="C1522">
        <f>'DATA DASH'!C1522</f>
        <v/>
      </c>
      <c r="D1522">
        <f>'DATA DASH'!D1522</f>
        <v/>
      </c>
      <c r="E1522">
        <f>'DATA DASH'!E1522</f>
        <v/>
      </c>
      <c r="F1522">
        <f>'DATA DASH'!F1522</f>
        <v/>
      </c>
      <c r="G1522">
        <f>'DATA DASH'!G1522</f>
        <v/>
      </c>
      <c r="H1522">
        <f>'DATA DASH'!H1522</f>
        <v/>
      </c>
      <c r="I1522">
        <f>'DATA DASH'!I1522</f>
        <v/>
      </c>
      <c r="J1522">
        <f>'DATA DASH'!J1522</f>
        <v/>
      </c>
      <c r="K1522">
        <f>'DATA DASH'!K1522</f>
        <v/>
      </c>
      <c r="L1522">
        <f>'DATA DASH'!L1522</f>
        <v/>
      </c>
      <c r="M1522">
        <f>'DATA DASH'!M1522</f>
        <v/>
      </c>
    </row>
    <row r="1523">
      <c r="A1523">
        <f>'DATA DASH'!A1523</f>
        <v/>
      </c>
      <c r="B1523">
        <f>'DATA DASH'!B1523</f>
        <v/>
      </c>
      <c r="C1523">
        <f>'DATA DASH'!C1523</f>
        <v/>
      </c>
      <c r="D1523">
        <f>'DATA DASH'!D1523</f>
        <v/>
      </c>
      <c r="E1523">
        <f>'DATA DASH'!E1523</f>
        <v/>
      </c>
      <c r="F1523">
        <f>'DATA DASH'!F1523</f>
        <v/>
      </c>
      <c r="G1523">
        <f>'DATA DASH'!G1523</f>
        <v/>
      </c>
      <c r="H1523">
        <f>'DATA DASH'!H1523</f>
        <v/>
      </c>
      <c r="I1523">
        <f>'DATA DASH'!I1523</f>
        <v/>
      </c>
      <c r="J1523">
        <f>'DATA DASH'!J1523</f>
        <v/>
      </c>
      <c r="K1523">
        <f>'DATA DASH'!K1523</f>
        <v/>
      </c>
      <c r="L1523">
        <f>'DATA DASH'!L1523</f>
        <v/>
      </c>
      <c r="M1523">
        <f>'DATA DASH'!M1523</f>
        <v/>
      </c>
    </row>
    <row r="1524">
      <c r="A1524">
        <f>'DATA DASH'!A1524</f>
        <v/>
      </c>
      <c r="B1524">
        <f>'DATA DASH'!B1524</f>
        <v/>
      </c>
      <c r="C1524">
        <f>'DATA DASH'!C1524</f>
        <v/>
      </c>
      <c r="D1524">
        <f>'DATA DASH'!D1524</f>
        <v/>
      </c>
      <c r="E1524">
        <f>'DATA DASH'!E1524</f>
        <v/>
      </c>
      <c r="F1524">
        <f>'DATA DASH'!F1524</f>
        <v/>
      </c>
      <c r="G1524">
        <f>'DATA DASH'!G1524</f>
        <v/>
      </c>
      <c r="H1524">
        <f>'DATA DASH'!H1524</f>
        <v/>
      </c>
      <c r="I1524">
        <f>'DATA DASH'!I1524</f>
        <v/>
      </c>
      <c r="J1524">
        <f>'DATA DASH'!J1524</f>
        <v/>
      </c>
      <c r="K1524">
        <f>'DATA DASH'!K1524</f>
        <v/>
      </c>
      <c r="L1524">
        <f>'DATA DASH'!L1524</f>
        <v/>
      </c>
      <c r="M1524">
        <f>'DATA DASH'!M1524</f>
        <v/>
      </c>
    </row>
    <row r="1525">
      <c r="A1525">
        <f>'DATA DASH'!A1525</f>
        <v/>
      </c>
      <c r="B1525">
        <f>'DATA DASH'!B1525</f>
        <v/>
      </c>
      <c r="C1525">
        <f>'DATA DASH'!C1525</f>
        <v/>
      </c>
      <c r="D1525">
        <f>'DATA DASH'!D1525</f>
        <v/>
      </c>
      <c r="E1525">
        <f>'DATA DASH'!E1525</f>
        <v/>
      </c>
      <c r="F1525">
        <f>'DATA DASH'!F1525</f>
        <v/>
      </c>
      <c r="G1525">
        <f>'DATA DASH'!G1525</f>
        <v/>
      </c>
      <c r="H1525">
        <f>'DATA DASH'!H1525</f>
        <v/>
      </c>
      <c r="I1525">
        <f>'DATA DASH'!I1525</f>
        <v/>
      </c>
      <c r="J1525">
        <f>'DATA DASH'!J1525</f>
        <v/>
      </c>
      <c r="K1525">
        <f>'DATA DASH'!K1525</f>
        <v/>
      </c>
      <c r="L1525">
        <f>'DATA DASH'!L1525</f>
        <v/>
      </c>
      <c r="M1525">
        <f>'DATA DASH'!M1525</f>
        <v/>
      </c>
    </row>
    <row r="1526">
      <c r="A1526">
        <f>'DATA DASH'!A1526</f>
        <v/>
      </c>
      <c r="B1526">
        <f>'DATA DASH'!B1526</f>
        <v/>
      </c>
      <c r="C1526">
        <f>'DATA DASH'!C1526</f>
        <v/>
      </c>
      <c r="D1526">
        <f>'DATA DASH'!D1526</f>
        <v/>
      </c>
      <c r="E1526">
        <f>'DATA DASH'!E1526</f>
        <v/>
      </c>
      <c r="F1526">
        <f>'DATA DASH'!F1526</f>
        <v/>
      </c>
      <c r="G1526">
        <f>'DATA DASH'!G1526</f>
        <v/>
      </c>
      <c r="H1526">
        <f>'DATA DASH'!H1526</f>
        <v/>
      </c>
      <c r="I1526">
        <f>'DATA DASH'!I1526</f>
        <v/>
      </c>
      <c r="J1526">
        <f>'DATA DASH'!J1526</f>
        <v/>
      </c>
      <c r="K1526">
        <f>'DATA DASH'!K1526</f>
        <v/>
      </c>
      <c r="L1526">
        <f>'DATA DASH'!L1526</f>
        <v/>
      </c>
      <c r="M1526">
        <f>'DATA DASH'!M1526</f>
        <v/>
      </c>
    </row>
    <row r="1527">
      <c r="A1527">
        <f>'DATA DASH'!A1527</f>
        <v/>
      </c>
      <c r="B1527">
        <f>'DATA DASH'!B1527</f>
        <v/>
      </c>
      <c r="C1527">
        <f>'DATA DASH'!C1527</f>
        <v/>
      </c>
      <c r="D1527">
        <f>'DATA DASH'!D1527</f>
        <v/>
      </c>
      <c r="E1527">
        <f>'DATA DASH'!E1527</f>
        <v/>
      </c>
      <c r="F1527">
        <f>'DATA DASH'!F1527</f>
        <v/>
      </c>
      <c r="G1527">
        <f>'DATA DASH'!G1527</f>
        <v/>
      </c>
      <c r="H1527">
        <f>'DATA DASH'!H1527</f>
        <v/>
      </c>
      <c r="I1527">
        <f>'DATA DASH'!I1527</f>
        <v/>
      </c>
      <c r="J1527">
        <f>'DATA DASH'!J1527</f>
        <v/>
      </c>
      <c r="K1527">
        <f>'DATA DASH'!K1527</f>
        <v/>
      </c>
      <c r="L1527">
        <f>'DATA DASH'!L1527</f>
        <v/>
      </c>
      <c r="M1527">
        <f>'DATA DASH'!M1527</f>
        <v/>
      </c>
    </row>
    <row r="1528">
      <c r="A1528">
        <f>'DATA DASH'!A1528</f>
        <v/>
      </c>
      <c r="B1528">
        <f>'DATA DASH'!B1528</f>
        <v/>
      </c>
      <c r="C1528">
        <f>'DATA DASH'!C1528</f>
        <v/>
      </c>
      <c r="D1528">
        <f>'DATA DASH'!D1528</f>
        <v/>
      </c>
      <c r="E1528">
        <f>'DATA DASH'!E1528</f>
        <v/>
      </c>
      <c r="F1528">
        <f>'DATA DASH'!F1528</f>
        <v/>
      </c>
      <c r="G1528">
        <f>'DATA DASH'!G1528</f>
        <v/>
      </c>
      <c r="H1528">
        <f>'DATA DASH'!H1528</f>
        <v/>
      </c>
      <c r="I1528">
        <f>'DATA DASH'!I1528</f>
        <v/>
      </c>
      <c r="J1528">
        <f>'DATA DASH'!J1528</f>
        <v/>
      </c>
      <c r="K1528">
        <f>'DATA DASH'!K1528</f>
        <v/>
      </c>
      <c r="L1528">
        <f>'DATA DASH'!L1528</f>
        <v/>
      </c>
      <c r="M1528">
        <f>'DATA DASH'!M1528</f>
        <v/>
      </c>
    </row>
    <row r="1529">
      <c r="A1529">
        <f>'DATA DASH'!A1529</f>
        <v/>
      </c>
      <c r="B1529">
        <f>'DATA DASH'!B1529</f>
        <v/>
      </c>
      <c r="C1529">
        <f>'DATA DASH'!C1529</f>
        <v/>
      </c>
      <c r="D1529">
        <f>'DATA DASH'!D1529</f>
        <v/>
      </c>
      <c r="E1529">
        <f>'DATA DASH'!E1529</f>
        <v/>
      </c>
      <c r="F1529">
        <f>'DATA DASH'!F1529</f>
        <v/>
      </c>
      <c r="G1529">
        <f>'DATA DASH'!G1529</f>
        <v/>
      </c>
      <c r="H1529">
        <f>'DATA DASH'!H1529</f>
        <v/>
      </c>
      <c r="I1529">
        <f>'DATA DASH'!I1529</f>
        <v/>
      </c>
      <c r="J1529">
        <f>'DATA DASH'!J1529</f>
        <v/>
      </c>
      <c r="K1529">
        <f>'DATA DASH'!K1529</f>
        <v/>
      </c>
      <c r="L1529">
        <f>'DATA DASH'!L1529</f>
        <v/>
      </c>
      <c r="M1529">
        <f>'DATA DASH'!M1529</f>
        <v/>
      </c>
    </row>
    <row r="1530">
      <c r="A1530">
        <f>'DATA DASH'!A1530</f>
        <v/>
      </c>
      <c r="B1530">
        <f>'DATA DASH'!B1530</f>
        <v/>
      </c>
      <c r="C1530">
        <f>'DATA DASH'!C1530</f>
        <v/>
      </c>
      <c r="D1530">
        <f>'DATA DASH'!D1530</f>
        <v/>
      </c>
      <c r="E1530">
        <f>'DATA DASH'!E1530</f>
        <v/>
      </c>
      <c r="F1530">
        <f>'DATA DASH'!F1530</f>
        <v/>
      </c>
      <c r="G1530">
        <f>'DATA DASH'!G1530</f>
        <v/>
      </c>
      <c r="H1530">
        <f>'DATA DASH'!H1530</f>
        <v/>
      </c>
      <c r="I1530">
        <f>'DATA DASH'!I1530</f>
        <v/>
      </c>
      <c r="J1530">
        <f>'DATA DASH'!J1530</f>
        <v/>
      </c>
      <c r="K1530">
        <f>'DATA DASH'!K1530</f>
        <v/>
      </c>
      <c r="L1530">
        <f>'DATA DASH'!L1530</f>
        <v/>
      </c>
      <c r="M1530">
        <f>'DATA DASH'!M1530</f>
        <v/>
      </c>
    </row>
    <row r="1531">
      <c r="A1531">
        <f>'DATA DASH'!A1531</f>
        <v/>
      </c>
      <c r="B1531">
        <f>'DATA DASH'!B1531</f>
        <v/>
      </c>
      <c r="C1531">
        <f>'DATA DASH'!C1531</f>
        <v/>
      </c>
      <c r="D1531">
        <f>'DATA DASH'!D1531</f>
        <v/>
      </c>
      <c r="E1531">
        <f>'DATA DASH'!E1531</f>
        <v/>
      </c>
      <c r="F1531">
        <f>'DATA DASH'!F1531</f>
        <v/>
      </c>
      <c r="G1531">
        <f>'DATA DASH'!G1531</f>
        <v/>
      </c>
      <c r="H1531">
        <f>'DATA DASH'!H1531</f>
        <v/>
      </c>
      <c r="I1531">
        <f>'DATA DASH'!I1531</f>
        <v/>
      </c>
      <c r="J1531">
        <f>'DATA DASH'!J1531</f>
        <v/>
      </c>
      <c r="K1531">
        <f>'DATA DASH'!K1531</f>
        <v/>
      </c>
      <c r="L1531">
        <f>'DATA DASH'!L1531</f>
        <v/>
      </c>
      <c r="M1531">
        <f>'DATA DASH'!M1531</f>
        <v/>
      </c>
    </row>
    <row r="1532">
      <c r="A1532">
        <f>'DATA DASH'!A1532</f>
        <v/>
      </c>
      <c r="B1532">
        <f>'DATA DASH'!B1532</f>
        <v/>
      </c>
      <c r="C1532">
        <f>'DATA DASH'!C1532</f>
        <v/>
      </c>
      <c r="D1532">
        <f>'DATA DASH'!D1532</f>
        <v/>
      </c>
      <c r="E1532">
        <f>'DATA DASH'!E1532</f>
        <v/>
      </c>
      <c r="F1532">
        <f>'DATA DASH'!F1532</f>
        <v/>
      </c>
      <c r="G1532">
        <f>'DATA DASH'!G1532</f>
        <v/>
      </c>
      <c r="H1532">
        <f>'DATA DASH'!H1532</f>
        <v/>
      </c>
      <c r="I1532">
        <f>'DATA DASH'!I1532</f>
        <v/>
      </c>
      <c r="J1532">
        <f>'DATA DASH'!J1532</f>
        <v/>
      </c>
      <c r="K1532">
        <f>'DATA DASH'!K1532</f>
        <v/>
      </c>
      <c r="L1532">
        <f>'DATA DASH'!L1532</f>
        <v/>
      </c>
      <c r="M1532">
        <f>'DATA DASH'!M1532</f>
        <v/>
      </c>
    </row>
    <row r="1533">
      <c r="A1533">
        <f>'DATA DASH'!A1533</f>
        <v/>
      </c>
      <c r="B1533">
        <f>'DATA DASH'!B1533</f>
        <v/>
      </c>
      <c r="C1533">
        <f>'DATA DASH'!C1533</f>
        <v/>
      </c>
      <c r="D1533">
        <f>'DATA DASH'!D1533</f>
        <v/>
      </c>
      <c r="E1533">
        <f>'DATA DASH'!E1533</f>
        <v/>
      </c>
      <c r="F1533">
        <f>'DATA DASH'!F1533</f>
        <v/>
      </c>
      <c r="G1533">
        <f>'DATA DASH'!G1533</f>
        <v/>
      </c>
      <c r="H1533">
        <f>'DATA DASH'!H1533</f>
        <v/>
      </c>
      <c r="I1533">
        <f>'DATA DASH'!I1533</f>
        <v/>
      </c>
      <c r="J1533">
        <f>'DATA DASH'!J1533</f>
        <v/>
      </c>
      <c r="K1533">
        <f>'DATA DASH'!K1533</f>
        <v/>
      </c>
      <c r="L1533">
        <f>'DATA DASH'!L1533</f>
        <v/>
      </c>
      <c r="M1533">
        <f>'DATA DASH'!M1533</f>
        <v/>
      </c>
    </row>
    <row r="1534">
      <c r="A1534">
        <f>'DATA DASH'!A1534</f>
        <v/>
      </c>
      <c r="B1534">
        <f>'DATA DASH'!B1534</f>
        <v/>
      </c>
      <c r="C1534">
        <f>'DATA DASH'!C1534</f>
        <v/>
      </c>
      <c r="D1534">
        <f>'DATA DASH'!D1534</f>
        <v/>
      </c>
      <c r="E1534">
        <f>'DATA DASH'!E1534</f>
        <v/>
      </c>
      <c r="F1534">
        <f>'DATA DASH'!F1534</f>
        <v/>
      </c>
      <c r="G1534">
        <f>'DATA DASH'!G1534</f>
        <v/>
      </c>
      <c r="H1534">
        <f>'DATA DASH'!H1534</f>
        <v/>
      </c>
      <c r="I1534">
        <f>'DATA DASH'!I1534</f>
        <v/>
      </c>
      <c r="J1534">
        <f>'DATA DASH'!J1534</f>
        <v/>
      </c>
      <c r="K1534">
        <f>'DATA DASH'!K1534</f>
        <v/>
      </c>
      <c r="L1534">
        <f>'DATA DASH'!L1534</f>
        <v/>
      </c>
      <c r="M1534">
        <f>'DATA DASH'!M1534</f>
        <v/>
      </c>
    </row>
    <row r="1535">
      <c r="A1535">
        <f>'DATA DASH'!A1535</f>
        <v/>
      </c>
      <c r="B1535">
        <f>'DATA DASH'!B1535</f>
        <v/>
      </c>
      <c r="C1535">
        <f>'DATA DASH'!C1535</f>
        <v/>
      </c>
      <c r="D1535">
        <f>'DATA DASH'!D1535</f>
        <v/>
      </c>
      <c r="E1535">
        <f>'DATA DASH'!E1535</f>
        <v/>
      </c>
      <c r="F1535">
        <f>'DATA DASH'!F1535</f>
        <v/>
      </c>
      <c r="G1535">
        <f>'DATA DASH'!G1535</f>
        <v/>
      </c>
      <c r="H1535">
        <f>'DATA DASH'!H1535</f>
        <v/>
      </c>
      <c r="I1535">
        <f>'DATA DASH'!I1535</f>
        <v/>
      </c>
      <c r="J1535">
        <f>'DATA DASH'!J1535</f>
        <v/>
      </c>
      <c r="K1535">
        <f>'DATA DASH'!K1535</f>
        <v/>
      </c>
      <c r="L1535">
        <f>'DATA DASH'!L1535</f>
        <v/>
      </c>
      <c r="M1535">
        <f>'DATA DASH'!M1535</f>
        <v/>
      </c>
    </row>
    <row r="1536">
      <c r="A1536">
        <f>'DATA DASH'!A1536</f>
        <v/>
      </c>
      <c r="B1536">
        <f>'DATA DASH'!B1536</f>
        <v/>
      </c>
      <c r="C1536">
        <f>'DATA DASH'!C1536</f>
        <v/>
      </c>
      <c r="D1536">
        <f>'DATA DASH'!D1536</f>
        <v/>
      </c>
      <c r="E1536">
        <f>'DATA DASH'!E1536</f>
        <v/>
      </c>
      <c r="F1536">
        <f>'DATA DASH'!F1536</f>
        <v/>
      </c>
      <c r="G1536">
        <f>'DATA DASH'!G1536</f>
        <v/>
      </c>
      <c r="H1536">
        <f>'DATA DASH'!H1536</f>
        <v/>
      </c>
      <c r="I1536">
        <f>'DATA DASH'!I1536</f>
        <v/>
      </c>
      <c r="J1536">
        <f>'DATA DASH'!J1536</f>
        <v/>
      </c>
      <c r="K1536">
        <f>'DATA DASH'!K1536</f>
        <v/>
      </c>
      <c r="L1536">
        <f>'DATA DASH'!L1536</f>
        <v/>
      </c>
      <c r="M1536">
        <f>'DATA DASH'!M1536</f>
        <v/>
      </c>
    </row>
    <row r="1537">
      <c r="A1537">
        <f>'DATA DASH'!A1537</f>
        <v/>
      </c>
      <c r="B1537">
        <f>'DATA DASH'!B1537</f>
        <v/>
      </c>
      <c r="C1537">
        <f>'DATA DASH'!C1537</f>
        <v/>
      </c>
      <c r="D1537">
        <f>'DATA DASH'!D1537</f>
        <v/>
      </c>
      <c r="E1537">
        <f>'DATA DASH'!E1537</f>
        <v/>
      </c>
      <c r="F1537">
        <f>'DATA DASH'!F1537</f>
        <v/>
      </c>
      <c r="G1537">
        <f>'DATA DASH'!G1537</f>
        <v/>
      </c>
      <c r="H1537">
        <f>'DATA DASH'!H1537</f>
        <v/>
      </c>
      <c r="I1537">
        <f>'DATA DASH'!I1537</f>
        <v/>
      </c>
      <c r="J1537">
        <f>'DATA DASH'!J1537</f>
        <v/>
      </c>
      <c r="K1537">
        <f>'DATA DASH'!K1537</f>
        <v/>
      </c>
      <c r="L1537">
        <f>'DATA DASH'!L1537</f>
        <v/>
      </c>
      <c r="M1537">
        <f>'DATA DASH'!M1537</f>
        <v/>
      </c>
    </row>
    <row r="1538">
      <c r="A1538">
        <f>'DATA DASH'!A1538</f>
        <v/>
      </c>
      <c r="B1538">
        <f>'DATA DASH'!B1538</f>
        <v/>
      </c>
      <c r="C1538">
        <f>'DATA DASH'!C1538</f>
        <v/>
      </c>
      <c r="D1538">
        <f>'DATA DASH'!D1538</f>
        <v/>
      </c>
      <c r="E1538">
        <f>'DATA DASH'!E1538</f>
        <v/>
      </c>
      <c r="F1538">
        <f>'DATA DASH'!F1538</f>
        <v/>
      </c>
      <c r="G1538">
        <f>'DATA DASH'!G1538</f>
        <v/>
      </c>
      <c r="H1538">
        <f>'DATA DASH'!H1538</f>
        <v/>
      </c>
      <c r="I1538">
        <f>'DATA DASH'!I1538</f>
        <v/>
      </c>
      <c r="J1538">
        <f>'DATA DASH'!J1538</f>
        <v/>
      </c>
      <c r="K1538">
        <f>'DATA DASH'!K1538</f>
        <v/>
      </c>
      <c r="L1538">
        <f>'DATA DASH'!L1538</f>
        <v/>
      </c>
      <c r="M1538">
        <f>'DATA DASH'!M1538</f>
        <v/>
      </c>
    </row>
    <row r="1539">
      <c r="A1539">
        <f>'DATA DASH'!A1539</f>
        <v/>
      </c>
      <c r="B1539">
        <f>'DATA DASH'!B1539</f>
        <v/>
      </c>
      <c r="C1539">
        <f>'DATA DASH'!C1539</f>
        <v/>
      </c>
      <c r="D1539">
        <f>'DATA DASH'!D1539</f>
        <v/>
      </c>
      <c r="E1539">
        <f>'DATA DASH'!E1539</f>
        <v/>
      </c>
      <c r="F1539">
        <f>'DATA DASH'!F1539</f>
        <v/>
      </c>
      <c r="G1539">
        <f>'DATA DASH'!G1539</f>
        <v/>
      </c>
      <c r="H1539">
        <f>'DATA DASH'!H1539</f>
        <v/>
      </c>
      <c r="I1539">
        <f>'DATA DASH'!I1539</f>
        <v/>
      </c>
      <c r="J1539">
        <f>'DATA DASH'!J1539</f>
        <v/>
      </c>
      <c r="K1539">
        <f>'DATA DASH'!K1539</f>
        <v/>
      </c>
      <c r="L1539">
        <f>'DATA DASH'!L1539</f>
        <v/>
      </c>
      <c r="M1539">
        <f>'DATA DASH'!M1539</f>
        <v/>
      </c>
    </row>
    <row r="1540">
      <c r="A1540">
        <f>'DATA DASH'!A1540</f>
        <v/>
      </c>
      <c r="B1540">
        <f>'DATA DASH'!B1540</f>
        <v/>
      </c>
      <c r="C1540">
        <f>'DATA DASH'!C1540</f>
        <v/>
      </c>
      <c r="D1540">
        <f>'DATA DASH'!D1540</f>
        <v/>
      </c>
      <c r="E1540">
        <f>'DATA DASH'!E1540</f>
        <v/>
      </c>
      <c r="F1540">
        <f>'DATA DASH'!F1540</f>
        <v/>
      </c>
      <c r="G1540">
        <f>'DATA DASH'!G1540</f>
        <v/>
      </c>
      <c r="H1540">
        <f>'DATA DASH'!H1540</f>
        <v/>
      </c>
      <c r="I1540">
        <f>'DATA DASH'!I1540</f>
        <v/>
      </c>
      <c r="J1540">
        <f>'DATA DASH'!J1540</f>
        <v/>
      </c>
      <c r="K1540">
        <f>'DATA DASH'!K1540</f>
        <v/>
      </c>
      <c r="L1540">
        <f>'DATA DASH'!L1540</f>
        <v/>
      </c>
      <c r="M1540">
        <f>'DATA DASH'!M1540</f>
        <v/>
      </c>
    </row>
    <row r="1541">
      <c r="A1541">
        <f>'DATA DASH'!A1541</f>
        <v/>
      </c>
      <c r="B1541">
        <f>'DATA DASH'!B1541</f>
        <v/>
      </c>
      <c r="C1541">
        <f>'DATA DASH'!C1541</f>
        <v/>
      </c>
      <c r="D1541">
        <f>'DATA DASH'!D1541</f>
        <v/>
      </c>
      <c r="E1541">
        <f>'DATA DASH'!E1541</f>
        <v/>
      </c>
      <c r="F1541">
        <f>'DATA DASH'!F1541</f>
        <v/>
      </c>
      <c r="G1541">
        <f>'DATA DASH'!G1541</f>
        <v/>
      </c>
      <c r="H1541">
        <f>'DATA DASH'!H1541</f>
        <v/>
      </c>
      <c r="I1541">
        <f>'DATA DASH'!I1541</f>
        <v/>
      </c>
      <c r="J1541">
        <f>'DATA DASH'!J1541</f>
        <v/>
      </c>
      <c r="K1541">
        <f>'DATA DASH'!K1541</f>
        <v/>
      </c>
      <c r="L1541">
        <f>'DATA DASH'!L1541</f>
        <v/>
      </c>
      <c r="M1541">
        <f>'DATA DASH'!M1541</f>
        <v/>
      </c>
    </row>
    <row r="1542">
      <c r="A1542">
        <f>'DATA DASH'!A1542</f>
        <v/>
      </c>
      <c r="B1542">
        <f>'DATA DASH'!B1542</f>
        <v/>
      </c>
      <c r="C1542">
        <f>'DATA DASH'!C1542</f>
        <v/>
      </c>
      <c r="D1542">
        <f>'DATA DASH'!D1542</f>
        <v/>
      </c>
      <c r="E1542">
        <f>'DATA DASH'!E1542</f>
        <v/>
      </c>
      <c r="F1542">
        <f>'DATA DASH'!F1542</f>
        <v/>
      </c>
      <c r="G1542">
        <f>'DATA DASH'!G1542</f>
        <v/>
      </c>
      <c r="H1542">
        <f>'DATA DASH'!H1542</f>
        <v/>
      </c>
      <c r="I1542">
        <f>'DATA DASH'!I1542</f>
        <v/>
      </c>
      <c r="J1542">
        <f>'DATA DASH'!J1542</f>
        <v/>
      </c>
      <c r="K1542">
        <f>'DATA DASH'!K1542</f>
        <v/>
      </c>
      <c r="L1542">
        <f>'DATA DASH'!L1542</f>
        <v/>
      </c>
      <c r="M1542">
        <f>'DATA DASH'!M1542</f>
        <v/>
      </c>
    </row>
    <row r="1543">
      <c r="A1543">
        <f>'DATA DASH'!A1543</f>
        <v/>
      </c>
      <c r="B1543">
        <f>'DATA DASH'!B1543</f>
        <v/>
      </c>
      <c r="C1543">
        <f>'DATA DASH'!C1543</f>
        <v/>
      </c>
      <c r="D1543">
        <f>'DATA DASH'!D1543</f>
        <v/>
      </c>
      <c r="E1543">
        <f>'DATA DASH'!E1543</f>
        <v/>
      </c>
      <c r="F1543">
        <f>'DATA DASH'!F1543</f>
        <v/>
      </c>
      <c r="G1543">
        <f>'DATA DASH'!G1543</f>
        <v/>
      </c>
      <c r="H1543">
        <f>'DATA DASH'!H1543</f>
        <v/>
      </c>
      <c r="I1543">
        <f>'DATA DASH'!I1543</f>
        <v/>
      </c>
      <c r="J1543">
        <f>'DATA DASH'!J1543</f>
        <v/>
      </c>
      <c r="K1543">
        <f>'DATA DASH'!K1543</f>
        <v/>
      </c>
      <c r="L1543">
        <f>'DATA DASH'!L1543</f>
        <v/>
      </c>
      <c r="M1543">
        <f>'DATA DASH'!M1543</f>
        <v/>
      </c>
    </row>
    <row r="1544">
      <c r="A1544">
        <f>'DATA DASH'!A1544</f>
        <v/>
      </c>
      <c r="B1544">
        <f>'DATA DASH'!B1544</f>
        <v/>
      </c>
      <c r="C1544">
        <f>'DATA DASH'!C1544</f>
        <v/>
      </c>
      <c r="D1544">
        <f>'DATA DASH'!D1544</f>
        <v/>
      </c>
      <c r="E1544">
        <f>'DATA DASH'!E1544</f>
        <v/>
      </c>
      <c r="F1544">
        <f>'DATA DASH'!F1544</f>
        <v/>
      </c>
      <c r="G1544">
        <f>'DATA DASH'!G1544</f>
        <v/>
      </c>
      <c r="H1544">
        <f>'DATA DASH'!H1544</f>
        <v/>
      </c>
      <c r="I1544">
        <f>'DATA DASH'!I1544</f>
        <v/>
      </c>
      <c r="J1544">
        <f>'DATA DASH'!J1544</f>
        <v/>
      </c>
      <c r="K1544">
        <f>'DATA DASH'!K1544</f>
        <v/>
      </c>
      <c r="L1544">
        <f>'DATA DASH'!L1544</f>
        <v/>
      </c>
      <c r="M1544">
        <f>'DATA DASH'!M1544</f>
        <v/>
      </c>
    </row>
    <row r="1545">
      <c r="A1545">
        <f>'DATA DASH'!A1545</f>
        <v/>
      </c>
      <c r="B1545">
        <f>'DATA DASH'!B1545</f>
        <v/>
      </c>
      <c r="C1545">
        <f>'DATA DASH'!C1545</f>
        <v/>
      </c>
      <c r="D1545">
        <f>'DATA DASH'!D1545</f>
        <v/>
      </c>
      <c r="E1545">
        <f>'DATA DASH'!E1545</f>
        <v/>
      </c>
      <c r="F1545">
        <f>'DATA DASH'!F1545</f>
        <v/>
      </c>
      <c r="G1545">
        <f>'DATA DASH'!G1545</f>
        <v/>
      </c>
      <c r="H1545">
        <f>'DATA DASH'!H1545</f>
        <v/>
      </c>
      <c r="I1545">
        <f>'DATA DASH'!I1545</f>
        <v/>
      </c>
      <c r="J1545">
        <f>'DATA DASH'!J1545</f>
        <v/>
      </c>
      <c r="K1545">
        <f>'DATA DASH'!K1545</f>
        <v/>
      </c>
      <c r="L1545">
        <f>'DATA DASH'!L1545</f>
        <v/>
      </c>
      <c r="M1545">
        <f>'DATA DASH'!M1545</f>
        <v/>
      </c>
    </row>
    <row r="1546">
      <c r="A1546">
        <f>'DATA DASH'!A1546</f>
        <v/>
      </c>
      <c r="B1546">
        <f>'DATA DASH'!B1546</f>
        <v/>
      </c>
      <c r="C1546">
        <f>'DATA DASH'!C1546</f>
        <v/>
      </c>
      <c r="D1546">
        <f>'DATA DASH'!D1546</f>
        <v/>
      </c>
      <c r="E1546">
        <f>'DATA DASH'!E1546</f>
        <v/>
      </c>
      <c r="F1546">
        <f>'DATA DASH'!F1546</f>
        <v/>
      </c>
      <c r="G1546">
        <f>'DATA DASH'!G1546</f>
        <v/>
      </c>
      <c r="H1546">
        <f>'DATA DASH'!H1546</f>
        <v/>
      </c>
      <c r="I1546">
        <f>'DATA DASH'!I1546</f>
        <v/>
      </c>
      <c r="J1546">
        <f>'DATA DASH'!J1546</f>
        <v/>
      </c>
      <c r="K1546">
        <f>'DATA DASH'!K1546</f>
        <v/>
      </c>
      <c r="L1546">
        <f>'DATA DASH'!L1546</f>
        <v/>
      </c>
      <c r="M1546">
        <f>'DATA DASH'!M1546</f>
        <v/>
      </c>
    </row>
    <row r="1547">
      <c r="A1547">
        <f>'DATA DASH'!A1547</f>
        <v/>
      </c>
      <c r="B1547">
        <f>'DATA DASH'!B1547</f>
        <v/>
      </c>
      <c r="C1547">
        <f>'DATA DASH'!C1547</f>
        <v/>
      </c>
      <c r="D1547">
        <f>'DATA DASH'!D1547</f>
        <v/>
      </c>
      <c r="E1547">
        <f>'DATA DASH'!E1547</f>
        <v/>
      </c>
      <c r="F1547">
        <f>'DATA DASH'!F1547</f>
        <v/>
      </c>
      <c r="G1547">
        <f>'DATA DASH'!G1547</f>
        <v/>
      </c>
      <c r="H1547">
        <f>'DATA DASH'!H1547</f>
        <v/>
      </c>
      <c r="I1547">
        <f>'DATA DASH'!I1547</f>
        <v/>
      </c>
      <c r="J1547">
        <f>'DATA DASH'!J1547</f>
        <v/>
      </c>
      <c r="K1547">
        <f>'DATA DASH'!K1547</f>
        <v/>
      </c>
      <c r="L1547">
        <f>'DATA DASH'!L1547</f>
        <v/>
      </c>
      <c r="M1547">
        <f>'DATA DASH'!M1547</f>
        <v/>
      </c>
    </row>
    <row r="1548">
      <c r="A1548">
        <f>'DATA DASH'!A1548</f>
        <v/>
      </c>
      <c r="B1548">
        <f>'DATA DASH'!B1548</f>
        <v/>
      </c>
      <c r="C1548">
        <f>'DATA DASH'!C1548</f>
        <v/>
      </c>
      <c r="D1548">
        <f>'DATA DASH'!D1548</f>
        <v/>
      </c>
      <c r="E1548">
        <f>'DATA DASH'!E1548</f>
        <v/>
      </c>
      <c r="F1548">
        <f>'DATA DASH'!F1548</f>
        <v/>
      </c>
      <c r="G1548">
        <f>'DATA DASH'!G1548</f>
        <v/>
      </c>
      <c r="H1548">
        <f>'DATA DASH'!H1548</f>
        <v/>
      </c>
      <c r="I1548">
        <f>'DATA DASH'!I1548</f>
        <v/>
      </c>
      <c r="J1548">
        <f>'DATA DASH'!J1548</f>
        <v/>
      </c>
      <c r="K1548">
        <f>'DATA DASH'!K1548</f>
        <v/>
      </c>
      <c r="L1548">
        <f>'DATA DASH'!L1548</f>
        <v/>
      </c>
      <c r="M1548">
        <f>'DATA DASH'!M1548</f>
        <v/>
      </c>
    </row>
    <row r="1549">
      <c r="A1549">
        <f>'DATA DASH'!A1549</f>
        <v/>
      </c>
      <c r="B1549">
        <f>'DATA DASH'!B1549</f>
        <v/>
      </c>
      <c r="C1549">
        <f>'DATA DASH'!C1549</f>
        <v/>
      </c>
      <c r="D1549">
        <f>'DATA DASH'!D1549</f>
        <v/>
      </c>
      <c r="E1549">
        <f>'DATA DASH'!E1549</f>
        <v/>
      </c>
      <c r="F1549">
        <f>'DATA DASH'!F1549</f>
        <v/>
      </c>
      <c r="G1549">
        <f>'DATA DASH'!G1549</f>
        <v/>
      </c>
      <c r="H1549">
        <f>'DATA DASH'!H1549</f>
        <v/>
      </c>
      <c r="I1549">
        <f>'DATA DASH'!I1549</f>
        <v/>
      </c>
      <c r="J1549">
        <f>'DATA DASH'!J1549</f>
        <v/>
      </c>
      <c r="K1549">
        <f>'DATA DASH'!K1549</f>
        <v/>
      </c>
      <c r="L1549">
        <f>'DATA DASH'!L1549</f>
        <v/>
      </c>
      <c r="M1549">
        <f>'DATA DASH'!M1549</f>
        <v/>
      </c>
    </row>
    <row r="1550">
      <c r="A1550">
        <f>'DATA DASH'!A1550</f>
        <v/>
      </c>
      <c r="B1550">
        <f>'DATA DASH'!B1550</f>
        <v/>
      </c>
      <c r="C1550">
        <f>'DATA DASH'!C1550</f>
        <v/>
      </c>
      <c r="D1550">
        <f>'DATA DASH'!D1550</f>
        <v/>
      </c>
      <c r="E1550">
        <f>'DATA DASH'!E1550</f>
        <v/>
      </c>
      <c r="F1550">
        <f>'DATA DASH'!F1550</f>
        <v/>
      </c>
      <c r="G1550">
        <f>'DATA DASH'!G1550</f>
        <v/>
      </c>
      <c r="H1550">
        <f>'DATA DASH'!H1550</f>
        <v/>
      </c>
      <c r="I1550">
        <f>'DATA DASH'!I1550</f>
        <v/>
      </c>
      <c r="J1550">
        <f>'DATA DASH'!J1550</f>
        <v/>
      </c>
      <c r="K1550">
        <f>'DATA DASH'!K1550</f>
        <v/>
      </c>
      <c r="L1550">
        <f>'DATA DASH'!L1550</f>
        <v/>
      </c>
      <c r="M1550">
        <f>'DATA DASH'!M1550</f>
        <v/>
      </c>
    </row>
    <row r="1551">
      <c r="A1551">
        <f>'DATA DASH'!A1551</f>
        <v/>
      </c>
      <c r="B1551">
        <f>'DATA DASH'!B1551</f>
        <v/>
      </c>
      <c r="C1551">
        <f>'DATA DASH'!C1551</f>
        <v/>
      </c>
      <c r="D1551">
        <f>'DATA DASH'!D1551</f>
        <v/>
      </c>
      <c r="E1551">
        <f>'DATA DASH'!E1551</f>
        <v/>
      </c>
      <c r="F1551">
        <f>'DATA DASH'!F1551</f>
        <v/>
      </c>
      <c r="G1551">
        <f>'DATA DASH'!G1551</f>
        <v/>
      </c>
      <c r="H1551">
        <f>'DATA DASH'!H1551</f>
        <v/>
      </c>
      <c r="I1551">
        <f>'DATA DASH'!I1551</f>
        <v/>
      </c>
      <c r="J1551">
        <f>'DATA DASH'!J1551</f>
        <v/>
      </c>
      <c r="K1551">
        <f>'DATA DASH'!K1551</f>
        <v/>
      </c>
      <c r="L1551">
        <f>'DATA DASH'!L1551</f>
        <v/>
      </c>
      <c r="M1551">
        <f>'DATA DASH'!M1551</f>
        <v/>
      </c>
    </row>
    <row r="1552">
      <c r="A1552">
        <f>'DATA DASH'!A1552</f>
        <v/>
      </c>
      <c r="B1552">
        <f>'DATA DASH'!B1552</f>
        <v/>
      </c>
      <c r="C1552">
        <f>'DATA DASH'!C1552</f>
        <v/>
      </c>
      <c r="D1552">
        <f>'DATA DASH'!D1552</f>
        <v/>
      </c>
      <c r="E1552">
        <f>'DATA DASH'!E1552</f>
        <v/>
      </c>
      <c r="F1552">
        <f>'DATA DASH'!F1552</f>
        <v/>
      </c>
      <c r="G1552">
        <f>'DATA DASH'!G1552</f>
        <v/>
      </c>
      <c r="H1552">
        <f>'DATA DASH'!H1552</f>
        <v/>
      </c>
      <c r="I1552">
        <f>'DATA DASH'!I1552</f>
        <v/>
      </c>
      <c r="J1552">
        <f>'DATA DASH'!J1552</f>
        <v/>
      </c>
      <c r="K1552">
        <f>'DATA DASH'!K1552</f>
        <v/>
      </c>
      <c r="L1552">
        <f>'DATA DASH'!L1552</f>
        <v/>
      </c>
      <c r="M1552">
        <f>'DATA DASH'!M1552</f>
        <v/>
      </c>
    </row>
    <row r="1553">
      <c r="A1553">
        <f>'DATA DASH'!A1553</f>
        <v/>
      </c>
      <c r="B1553">
        <f>'DATA DASH'!B1553</f>
        <v/>
      </c>
      <c r="C1553">
        <f>'DATA DASH'!C1553</f>
        <v/>
      </c>
      <c r="D1553">
        <f>'DATA DASH'!D1553</f>
        <v/>
      </c>
      <c r="E1553">
        <f>'DATA DASH'!E1553</f>
        <v/>
      </c>
      <c r="F1553">
        <f>'DATA DASH'!F1553</f>
        <v/>
      </c>
      <c r="G1553">
        <f>'DATA DASH'!G1553</f>
        <v/>
      </c>
      <c r="H1553">
        <f>'DATA DASH'!H1553</f>
        <v/>
      </c>
      <c r="I1553">
        <f>'DATA DASH'!I1553</f>
        <v/>
      </c>
      <c r="J1553">
        <f>'DATA DASH'!J1553</f>
        <v/>
      </c>
      <c r="K1553">
        <f>'DATA DASH'!K1553</f>
        <v/>
      </c>
      <c r="L1553">
        <f>'DATA DASH'!L1553</f>
        <v/>
      </c>
      <c r="M1553">
        <f>'DATA DASH'!M1553</f>
        <v/>
      </c>
    </row>
    <row r="1554">
      <c r="A1554">
        <f>'DATA DASH'!A1554</f>
        <v/>
      </c>
      <c r="B1554">
        <f>'DATA DASH'!B1554</f>
        <v/>
      </c>
      <c r="C1554">
        <f>'DATA DASH'!C1554</f>
        <v/>
      </c>
      <c r="D1554">
        <f>'DATA DASH'!D1554</f>
        <v/>
      </c>
      <c r="E1554">
        <f>'DATA DASH'!E1554</f>
        <v/>
      </c>
      <c r="F1554">
        <f>'DATA DASH'!F1554</f>
        <v/>
      </c>
      <c r="G1554">
        <f>'DATA DASH'!G1554</f>
        <v/>
      </c>
      <c r="H1554">
        <f>'DATA DASH'!H1554</f>
        <v/>
      </c>
      <c r="I1554">
        <f>'DATA DASH'!I1554</f>
        <v/>
      </c>
      <c r="J1554">
        <f>'DATA DASH'!J1554</f>
        <v/>
      </c>
      <c r="K1554">
        <f>'DATA DASH'!K1554</f>
        <v/>
      </c>
      <c r="L1554">
        <f>'DATA DASH'!L1554</f>
        <v/>
      </c>
      <c r="M1554">
        <f>'DATA DASH'!M1554</f>
        <v/>
      </c>
    </row>
    <row r="1555">
      <c r="A1555">
        <f>'DATA DASH'!A1555</f>
        <v/>
      </c>
      <c r="B1555">
        <f>'DATA DASH'!B1555</f>
        <v/>
      </c>
      <c r="C1555">
        <f>'DATA DASH'!C1555</f>
        <v/>
      </c>
      <c r="D1555">
        <f>'DATA DASH'!D1555</f>
        <v/>
      </c>
      <c r="E1555">
        <f>'DATA DASH'!E1555</f>
        <v/>
      </c>
      <c r="F1555">
        <f>'DATA DASH'!F1555</f>
        <v/>
      </c>
      <c r="G1555">
        <f>'DATA DASH'!G1555</f>
        <v/>
      </c>
      <c r="H1555">
        <f>'DATA DASH'!H1555</f>
        <v/>
      </c>
      <c r="I1555">
        <f>'DATA DASH'!I1555</f>
        <v/>
      </c>
      <c r="J1555">
        <f>'DATA DASH'!J1555</f>
        <v/>
      </c>
      <c r="K1555">
        <f>'DATA DASH'!K1555</f>
        <v/>
      </c>
      <c r="L1555">
        <f>'DATA DASH'!L1555</f>
        <v/>
      </c>
      <c r="M1555">
        <f>'DATA DASH'!M1555</f>
        <v/>
      </c>
    </row>
    <row r="1556">
      <c r="A1556">
        <f>'DATA DASH'!A1556</f>
        <v/>
      </c>
      <c r="B1556">
        <f>'DATA DASH'!B1556</f>
        <v/>
      </c>
      <c r="C1556">
        <f>'DATA DASH'!C1556</f>
        <v/>
      </c>
      <c r="D1556">
        <f>'DATA DASH'!D1556</f>
        <v/>
      </c>
      <c r="E1556">
        <f>'DATA DASH'!E1556</f>
        <v/>
      </c>
      <c r="F1556">
        <f>'DATA DASH'!F1556</f>
        <v/>
      </c>
      <c r="G1556">
        <f>'DATA DASH'!G1556</f>
        <v/>
      </c>
      <c r="H1556">
        <f>'DATA DASH'!H1556</f>
        <v/>
      </c>
      <c r="I1556">
        <f>'DATA DASH'!I1556</f>
        <v/>
      </c>
      <c r="J1556">
        <f>'DATA DASH'!J1556</f>
        <v/>
      </c>
      <c r="K1556">
        <f>'DATA DASH'!K1556</f>
        <v/>
      </c>
      <c r="L1556">
        <f>'DATA DASH'!L1556</f>
        <v/>
      </c>
      <c r="M1556">
        <f>'DATA DASH'!M1556</f>
        <v/>
      </c>
    </row>
    <row r="1557">
      <c r="A1557">
        <f>'DATA DASH'!A1557</f>
        <v/>
      </c>
      <c r="B1557">
        <f>'DATA DASH'!B1557</f>
        <v/>
      </c>
      <c r="C1557">
        <f>'DATA DASH'!C1557</f>
        <v/>
      </c>
      <c r="D1557">
        <f>'DATA DASH'!D1557</f>
        <v/>
      </c>
      <c r="E1557">
        <f>'DATA DASH'!E1557</f>
        <v/>
      </c>
      <c r="F1557">
        <f>'DATA DASH'!F1557</f>
        <v/>
      </c>
      <c r="G1557">
        <f>'DATA DASH'!G1557</f>
        <v/>
      </c>
      <c r="H1557">
        <f>'DATA DASH'!H1557</f>
        <v/>
      </c>
      <c r="I1557">
        <f>'DATA DASH'!I1557</f>
        <v/>
      </c>
      <c r="J1557">
        <f>'DATA DASH'!J1557</f>
        <v/>
      </c>
      <c r="K1557">
        <f>'DATA DASH'!K1557</f>
        <v/>
      </c>
      <c r="L1557">
        <f>'DATA DASH'!L1557</f>
        <v/>
      </c>
      <c r="M1557">
        <f>'DATA DASH'!M1557</f>
        <v/>
      </c>
    </row>
    <row r="1558">
      <c r="A1558">
        <f>'DATA DASH'!A1558</f>
        <v/>
      </c>
      <c r="B1558">
        <f>'DATA DASH'!B1558</f>
        <v/>
      </c>
      <c r="C1558">
        <f>'DATA DASH'!C1558</f>
        <v/>
      </c>
      <c r="D1558">
        <f>'DATA DASH'!D1558</f>
        <v/>
      </c>
      <c r="E1558">
        <f>'DATA DASH'!E1558</f>
        <v/>
      </c>
      <c r="F1558">
        <f>'DATA DASH'!F1558</f>
        <v/>
      </c>
      <c r="G1558">
        <f>'DATA DASH'!G1558</f>
        <v/>
      </c>
      <c r="H1558">
        <f>'DATA DASH'!H1558</f>
        <v/>
      </c>
      <c r="I1558">
        <f>'DATA DASH'!I1558</f>
        <v/>
      </c>
      <c r="J1558">
        <f>'DATA DASH'!J1558</f>
        <v/>
      </c>
      <c r="K1558">
        <f>'DATA DASH'!K1558</f>
        <v/>
      </c>
      <c r="L1558">
        <f>'DATA DASH'!L1558</f>
        <v/>
      </c>
      <c r="M1558">
        <f>'DATA DASH'!M1558</f>
        <v/>
      </c>
    </row>
    <row r="1559">
      <c r="A1559">
        <f>'DATA DASH'!A1559</f>
        <v/>
      </c>
      <c r="B1559">
        <f>'DATA DASH'!B1559</f>
        <v/>
      </c>
      <c r="C1559">
        <f>'DATA DASH'!C1559</f>
        <v/>
      </c>
      <c r="D1559">
        <f>'DATA DASH'!D1559</f>
        <v/>
      </c>
      <c r="E1559">
        <f>'DATA DASH'!E1559</f>
        <v/>
      </c>
      <c r="F1559">
        <f>'DATA DASH'!F1559</f>
        <v/>
      </c>
      <c r="G1559">
        <f>'DATA DASH'!G1559</f>
        <v/>
      </c>
      <c r="H1559">
        <f>'DATA DASH'!H1559</f>
        <v/>
      </c>
      <c r="I1559">
        <f>'DATA DASH'!I1559</f>
        <v/>
      </c>
      <c r="J1559">
        <f>'DATA DASH'!J1559</f>
        <v/>
      </c>
      <c r="K1559">
        <f>'DATA DASH'!K1559</f>
        <v/>
      </c>
      <c r="L1559">
        <f>'DATA DASH'!L1559</f>
        <v/>
      </c>
      <c r="M1559">
        <f>'DATA DASH'!M1559</f>
        <v/>
      </c>
    </row>
    <row r="1560">
      <c r="A1560">
        <f>'DATA DASH'!A1560</f>
        <v/>
      </c>
      <c r="B1560">
        <f>'DATA DASH'!B1560</f>
        <v/>
      </c>
      <c r="C1560">
        <f>'DATA DASH'!C1560</f>
        <v/>
      </c>
      <c r="D1560">
        <f>'DATA DASH'!D1560</f>
        <v/>
      </c>
      <c r="E1560">
        <f>'DATA DASH'!E1560</f>
        <v/>
      </c>
      <c r="F1560">
        <f>'DATA DASH'!F1560</f>
        <v/>
      </c>
      <c r="G1560">
        <f>'DATA DASH'!G1560</f>
        <v/>
      </c>
      <c r="H1560">
        <f>'DATA DASH'!H1560</f>
        <v/>
      </c>
      <c r="I1560">
        <f>'DATA DASH'!I1560</f>
        <v/>
      </c>
      <c r="J1560">
        <f>'DATA DASH'!J1560</f>
        <v/>
      </c>
      <c r="K1560">
        <f>'DATA DASH'!K1560</f>
        <v/>
      </c>
      <c r="L1560">
        <f>'DATA DASH'!L1560</f>
        <v/>
      </c>
      <c r="M1560">
        <f>'DATA DASH'!M1560</f>
        <v/>
      </c>
    </row>
    <row r="1561">
      <c r="A1561">
        <f>'DATA DASH'!A1561</f>
        <v/>
      </c>
      <c r="B1561">
        <f>'DATA DASH'!B1561</f>
        <v/>
      </c>
      <c r="C1561">
        <f>'DATA DASH'!C1561</f>
        <v/>
      </c>
      <c r="D1561">
        <f>'DATA DASH'!D1561</f>
        <v/>
      </c>
      <c r="E1561">
        <f>'DATA DASH'!E1561</f>
        <v/>
      </c>
      <c r="F1561">
        <f>'DATA DASH'!F1561</f>
        <v/>
      </c>
      <c r="G1561">
        <f>'DATA DASH'!G1561</f>
        <v/>
      </c>
      <c r="H1561">
        <f>'DATA DASH'!H1561</f>
        <v/>
      </c>
      <c r="I1561">
        <f>'DATA DASH'!I1561</f>
        <v/>
      </c>
      <c r="J1561">
        <f>'DATA DASH'!J1561</f>
        <v/>
      </c>
      <c r="K1561">
        <f>'DATA DASH'!K1561</f>
        <v/>
      </c>
      <c r="L1561">
        <f>'DATA DASH'!L1561</f>
        <v/>
      </c>
      <c r="M1561">
        <f>'DATA DASH'!M1561</f>
        <v/>
      </c>
    </row>
    <row r="1562">
      <c r="A1562">
        <f>'DATA DASH'!A1562</f>
        <v/>
      </c>
      <c r="B1562">
        <f>'DATA DASH'!B1562</f>
        <v/>
      </c>
      <c r="C1562">
        <f>'DATA DASH'!C1562</f>
        <v/>
      </c>
      <c r="D1562">
        <f>'DATA DASH'!D1562</f>
        <v/>
      </c>
      <c r="E1562">
        <f>'DATA DASH'!E1562</f>
        <v/>
      </c>
      <c r="F1562">
        <f>'DATA DASH'!F1562</f>
        <v/>
      </c>
      <c r="G1562">
        <f>'DATA DASH'!G1562</f>
        <v/>
      </c>
      <c r="H1562">
        <f>'DATA DASH'!H1562</f>
        <v/>
      </c>
      <c r="I1562">
        <f>'DATA DASH'!I1562</f>
        <v/>
      </c>
      <c r="J1562">
        <f>'DATA DASH'!J1562</f>
        <v/>
      </c>
      <c r="K1562">
        <f>'DATA DASH'!K1562</f>
        <v/>
      </c>
      <c r="L1562">
        <f>'DATA DASH'!L1562</f>
        <v/>
      </c>
      <c r="M1562">
        <f>'DATA DASH'!M1562</f>
        <v/>
      </c>
    </row>
    <row r="1563">
      <c r="A1563">
        <f>'DATA DASH'!A1563</f>
        <v/>
      </c>
      <c r="B1563">
        <f>'DATA DASH'!B1563</f>
        <v/>
      </c>
      <c r="C1563">
        <f>'DATA DASH'!C1563</f>
        <v/>
      </c>
      <c r="D1563">
        <f>'DATA DASH'!D1563</f>
        <v/>
      </c>
      <c r="E1563">
        <f>'DATA DASH'!E1563</f>
        <v/>
      </c>
      <c r="F1563">
        <f>'DATA DASH'!F1563</f>
        <v/>
      </c>
      <c r="G1563">
        <f>'DATA DASH'!G1563</f>
        <v/>
      </c>
      <c r="H1563">
        <f>'DATA DASH'!H1563</f>
        <v/>
      </c>
      <c r="I1563">
        <f>'DATA DASH'!I1563</f>
        <v/>
      </c>
      <c r="J1563">
        <f>'DATA DASH'!J1563</f>
        <v/>
      </c>
      <c r="K1563">
        <f>'DATA DASH'!K1563</f>
        <v/>
      </c>
      <c r="L1563">
        <f>'DATA DASH'!L1563</f>
        <v/>
      </c>
      <c r="M1563">
        <f>'DATA DASH'!M1563</f>
        <v/>
      </c>
    </row>
    <row r="1564">
      <c r="A1564">
        <f>'DATA DASH'!A1564</f>
        <v/>
      </c>
      <c r="B1564">
        <f>'DATA DASH'!B1564</f>
        <v/>
      </c>
      <c r="C1564">
        <f>'DATA DASH'!C1564</f>
        <v/>
      </c>
      <c r="D1564">
        <f>'DATA DASH'!D1564</f>
        <v/>
      </c>
      <c r="E1564">
        <f>'DATA DASH'!E1564</f>
        <v/>
      </c>
      <c r="F1564">
        <f>'DATA DASH'!F1564</f>
        <v/>
      </c>
      <c r="G1564">
        <f>'DATA DASH'!G1564</f>
        <v/>
      </c>
      <c r="H1564">
        <f>'DATA DASH'!H1564</f>
        <v/>
      </c>
      <c r="I1564">
        <f>'DATA DASH'!I1564</f>
        <v/>
      </c>
      <c r="J1564">
        <f>'DATA DASH'!J1564</f>
        <v/>
      </c>
      <c r="K1564">
        <f>'DATA DASH'!K1564</f>
        <v/>
      </c>
      <c r="L1564">
        <f>'DATA DASH'!L1564</f>
        <v/>
      </c>
      <c r="M1564">
        <f>'DATA DASH'!M1564</f>
        <v/>
      </c>
    </row>
    <row r="1565">
      <c r="A1565">
        <f>'DATA DASH'!A1565</f>
        <v/>
      </c>
      <c r="B1565">
        <f>'DATA DASH'!B1565</f>
        <v/>
      </c>
      <c r="C1565">
        <f>'DATA DASH'!C1565</f>
        <v/>
      </c>
      <c r="D1565">
        <f>'DATA DASH'!D1565</f>
        <v/>
      </c>
      <c r="E1565">
        <f>'DATA DASH'!E1565</f>
        <v/>
      </c>
      <c r="F1565">
        <f>'DATA DASH'!F1565</f>
        <v/>
      </c>
      <c r="G1565">
        <f>'DATA DASH'!G1565</f>
        <v/>
      </c>
      <c r="H1565">
        <f>'DATA DASH'!H1565</f>
        <v/>
      </c>
      <c r="I1565">
        <f>'DATA DASH'!I1565</f>
        <v/>
      </c>
      <c r="J1565">
        <f>'DATA DASH'!J1565</f>
        <v/>
      </c>
      <c r="K1565">
        <f>'DATA DASH'!K1565</f>
        <v/>
      </c>
      <c r="L1565">
        <f>'DATA DASH'!L1565</f>
        <v/>
      </c>
      <c r="M1565">
        <f>'DATA DASH'!M1565</f>
        <v/>
      </c>
    </row>
    <row r="1566">
      <c r="A1566">
        <f>'DATA DASH'!A1566</f>
        <v/>
      </c>
      <c r="B1566">
        <f>'DATA DASH'!B1566</f>
        <v/>
      </c>
      <c r="C1566">
        <f>'DATA DASH'!C1566</f>
        <v/>
      </c>
      <c r="D1566">
        <f>'DATA DASH'!D1566</f>
        <v/>
      </c>
      <c r="E1566">
        <f>'DATA DASH'!E1566</f>
        <v/>
      </c>
      <c r="F1566">
        <f>'DATA DASH'!F1566</f>
        <v/>
      </c>
      <c r="G1566">
        <f>'DATA DASH'!G1566</f>
        <v/>
      </c>
      <c r="H1566">
        <f>'DATA DASH'!H1566</f>
        <v/>
      </c>
      <c r="I1566">
        <f>'DATA DASH'!I1566</f>
        <v/>
      </c>
      <c r="J1566">
        <f>'DATA DASH'!J1566</f>
        <v/>
      </c>
      <c r="K1566">
        <f>'DATA DASH'!K1566</f>
        <v/>
      </c>
      <c r="L1566">
        <f>'DATA DASH'!L1566</f>
        <v/>
      </c>
      <c r="M1566">
        <f>'DATA DASH'!M1566</f>
        <v/>
      </c>
    </row>
    <row r="1567">
      <c r="A1567">
        <f>'DATA DASH'!A1567</f>
        <v/>
      </c>
      <c r="B1567">
        <f>'DATA DASH'!B1567</f>
        <v/>
      </c>
      <c r="C1567">
        <f>'DATA DASH'!C1567</f>
        <v/>
      </c>
      <c r="D1567">
        <f>'DATA DASH'!D1567</f>
        <v/>
      </c>
      <c r="E1567">
        <f>'DATA DASH'!E1567</f>
        <v/>
      </c>
      <c r="F1567">
        <f>'DATA DASH'!F1567</f>
        <v/>
      </c>
      <c r="G1567">
        <f>'DATA DASH'!G1567</f>
        <v/>
      </c>
      <c r="H1567">
        <f>'DATA DASH'!H1567</f>
        <v/>
      </c>
      <c r="I1567">
        <f>'DATA DASH'!I1567</f>
        <v/>
      </c>
      <c r="J1567">
        <f>'DATA DASH'!J1567</f>
        <v/>
      </c>
      <c r="K1567">
        <f>'DATA DASH'!K1567</f>
        <v/>
      </c>
      <c r="L1567">
        <f>'DATA DASH'!L1567</f>
        <v/>
      </c>
      <c r="M1567">
        <f>'DATA DASH'!M1567</f>
        <v/>
      </c>
    </row>
    <row r="1568">
      <c r="A1568">
        <f>'DATA DASH'!A1568</f>
        <v/>
      </c>
      <c r="B1568">
        <f>'DATA DASH'!B1568</f>
        <v/>
      </c>
      <c r="C1568">
        <f>'DATA DASH'!C1568</f>
        <v/>
      </c>
      <c r="D1568">
        <f>'DATA DASH'!D1568</f>
        <v/>
      </c>
      <c r="E1568">
        <f>'DATA DASH'!E1568</f>
        <v/>
      </c>
      <c r="F1568">
        <f>'DATA DASH'!F1568</f>
        <v/>
      </c>
      <c r="G1568">
        <f>'DATA DASH'!G1568</f>
        <v/>
      </c>
      <c r="H1568">
        <f>'DATA DASH'!H1568</f>
        <v/>
      </c>
      <c r="I1568">
        <f>'DATA DASH'!I1568</f>
        <v/>
      </c>
      <c r="J1568">
        <f>'DATA DASH'!J1568</f>
        <v/>
      </c>
      <c r="K1568">
        <f>'DATA DASH'!K1568</f>
        <v/>
      </c>
      <c r="L1568">
        <f>'DATA DASH'!L1568</f>
        <v/>
      </c>
      <c r="M1568">
        <f>'DATA DASH'!M1568</f>
        <v/>
      </c>
    </row>
    <row r="1569">
      <c r="A1569">
        <f>'DATA DASH'!A1569</f>
        <v/>
      </c>
      <c r="B1569">
        <f>'DATA DASH'!B1569</f>
        <v/>
      </c>
      <c r="C1569">
        <f>'DATA DASH'!C1569</f>
        <v/>
      </c>
      <c r="D1569">
        <f>'DATA DASH'!D1569</f>
        <v/>
      </c>
      <c r="E1569">
        <f>'DATA DASH'!E1569</f>
        <v/>
      </c>
      <c r="F1569">
        <f>'DATA DASH'!F1569</f>
        <v/>
      </c>
      <c r="G1569">
        <f>'DATA DASH'!G1569</f>
        <v/>
      </c>
      <c r="H1569">
        <f>'DATA DASH'!H1569</f>
        <v/>
      </c>
      <c r="I1569">
        <f>'DATA DASH'!I1569</f>
        <v/>
      </c>
      <c r="J1569">
        <f>'DATA DASH'!J1569</f>
        <v/>
      </c>
      <c r="K1569">
        <f>'DATA DASH'!K1569</f>
        <v/>
      </c>
      <c r="L1569">
        <f>'DATA DASH'!L1569</f>
        <v/>
      </c>
      <c r="M1569">
        <f>'DATA DASH'!M1569</f>
        <v/>
      </c>
    </row>
    <row r="1570">
      <c r="A1570">
        <f>'DATA DASH'!A1570</f>
        <v/>
      </c>
      <c r="B1570">
        <f>'DATA DASH'!B1570</f>
        <v/>
      </c>
      <c r="C1570">
        <f>'DATA DASH'!C1570</f>
        <v/>
      </c>
      <c r="D1570">
        <f>'DATA DASH'!D1570</f>
        <v/>
      </c>
      <c r="E1570">
        <f>'DATA DASH'!E1570</f>
        <v/>
      </c>
      <c r="F1570">
        <f>'DATA DASH'!F1570</f>
        <v/>
      </c>
      <c r="G1570">
        <f>'DATA DASH'!G1570</f>
        <v/>
      </c>
      <c r="H1570">
        <f>'DATA DASH'!H1570</f>
        <v/>
      </c>
      <c r="I1570">
        <f>'DATA DASH'!I1570</f>
        <v/>
      </c>
      <c r="J1570">
        <f>'DATA DASH'!J1570</f>
        <v/>
      </c>
      <c r="K1570">
        <f>'DATA DASH'!K1570</f>
        <v/>
      </c>
      <c r="L1570">
        <f>'DATA DASH'!L1570</f>
        <v/>
      </c>
      <c r="M1570">
        <f>'DATA DASH'!M1570</f>
        <v/>
      </c>
    </row>
    <row r="1571">
      <c r="A1571">
        <f>'DATA DASH'!A1571</f>
        <v/>
      </c>
      <c r="B1571">
        <f>'DATA DASH'!B1571</f>
        <v/>
      </c>
      <c r="C1571">
        <f>'DATA DASH'!C1571</f>
        <v/>
      </c>
      <c r="D1571">
        <f>'DATA DASH'!D1571</f>
        <v/>
      </c>
      <c r="E1571">
        <f>'DATA DASH'!E1571</f>
        <v/>
      </c>
      <c r="F1571">
        <f>'DATA DASH'!F1571</f>
        <v/>
      </c>
      <c r="G1571">
        <f>'DATA DASH'!G1571</f>
        <v/>
      </c>
      <c r="H1571">
        <f>'DATA DASH'!H1571</f>
        <v/>
      </c>
      <c r="I1571">
        <f>'DATA DASH'!I1571</f>
        <v/>
      </c>
      <c r="J1571">
        <f>'DATA DASH'!J1571</f>
        <v/>
      </c>
      <c r="K1571">
        <f>'DATA DASH'!K1571</f>
        <v/>
      </c>
      <c r="L1571">
        <f>'DATA DASH'!L1571</f>
        <v/>
      </c>
      <c r="M1571">
        <f>'DATA DASH'!M1571</f>
        <v/>
      </c>
    </row>
    <row r="1572">
      <c r="A1572">
        <f>'DATA DASH'!A1572</f>
        <v/>
      </c>
      <c r="B1572">
        <f>'DATA DASH'!B1572</f>
        <v/>
      </c>
      <c r="C1572">
        <f>'DATA DASH'!C1572</f>
        <v/>
      </c>
      <c r="D1572">
        <f>'DATA DASH'!D1572</f>
        <v/>
      </c>
      <c r="E1572">
        <f>'DATA DASH'!E1572</f>
        <v/>
      </c>
      <c r="F1572">
        <f>'DATA DASH'!F1572</f>
        <v/>
      </c>
      <c r="G1572">
        <f>'DATA DASH'!G1572</f>
        <v/>
      </c>
      <c r="H1572">
        <f>'DATA DASH'!H1572</f>
        <v/>
      </c>
      <c r="I1572">
        <f>'DATA DASH'!I1572</f>
        <v/>
      </c>
      <c r="J1572">
        <f>'DATA DASH'!J1572</f>
        <v/>
      </c>
      <c r="K1572">
        <f>'DATA DASH'!K1572</f>
        <v/>
      </c>
      <c r="L1572">
        <f>'DATA DASH'!L1572</f>
        <v/>
      </c>
      <c r="M1572">
        <f>'DATA DASH'!M1572</f>
        <v/>
      </c>
    </row>
    <row r="1573">
      <c r="A1573">
        <f>'DATA DASH'!A1573</f>
        <v/>
      </c>
      <c r="B1573">
        <f>'DATA DASH'!B1573</f>
        <v/>
      </c>
      <c r="C1573">
        <f>'DATA DASH'!C1573</f>
        <v/>
      </c>
      <c r="D1573">
        <f>'DATA DASH'!D1573</f>
        <v/>
      </c>
      <c r="E1573">
        <f>'DATA DASH'!E1573</f>
        <v/>
      </c>
      <c r="F1573">
        <f>'DATA DASH'!F1573</f>
        <v/>
      </c>
      <c r="G1573">
        <f>'DATA DASH'!G1573</f>
        <v/>
      </c>
      <c r="H1573">
        <f>'DATA DASH'!H1573</f>
        <v/>
      </c>
      <c r="I1573">
        <f>'DATA DASH'!I1573</f>
        <v/>
      </c>
      <c r="J1573">
        <f>'DATA DASH'!J1573</f>
        <v/>
      </c>
      <c r="K1573">
        <f>'DATA DASH'!K1573</f>
        <v/>
      </c>
      <c r="L1573">
        <f>'DATA DASH'!L1573</f>
        <v/>
      </c>
      <c r="M1573">
        <f>'DATA DASH'!M1573</f>
        <v/>
      </c>
    </row>
    <row r="1574">
      <c r="A1574">
        <f>'DATA DASH'!A1574</f>
        <v/>
      </c>
      <c r="B1574">
        <f>'DATA DASH'!B1574</f>
        <v/>
      </c>
      <c r="C1574">
        <f>'DATA DASH'!C1574</f>
        <v/>
      </c>
      <c r="D1574">
        <f>'DATA DASH'!D1574</f>
        <v/>
      </c>
      <c r="E1574">
        <f>'DATA DASH'!E1574</f>
        <v/>
      </c>
      <c r="F1574">
        <f>'DATA DASH'!F1574</f>
        <v/>
      </c>
      <c r="G1574">
        <f>'DATA DASH'!G1574</f>
        <v/>
      </c>
      <c r="H1574">
        <f>'DATA DASH'!H1574</f>
        <v/>
      </c>
      <c r="I1574">
        <f>'DATA DASH'!I1574</f>
        <v/>
      </c>
      <c r="J1574">
        <f>'DATA DASH'!J1574</f>
        <v/>
      </c>
      <c r="K1574">
        <f>'DATA DASH'!K1574</f>
        <v/>
      </c>
      <c r="L1574">
        <f>'DATA DASH'!L1574</f>
        <v/>
      </c>
      <c r="M1574">
        <f>'DATA DASH'!M1574</f>
        <v/>
      </c>
    </row>
    <row r="1575">
      <c r="A1575">
        <f>'DATA DASH'!A1575</f>
        <v/>
      </c>
      <c r="B1575">
        <f>'DATA DASH'!B1575</f>
        <v/>
      </c>
      <c r="C1575">
        <f>'DATA DASH'!C1575</f>
        <v/>
      </c>
      <c r="D1575">
        <f>'DATA DASH'!D1575</f>
        <v/>
      </c>
      <c r="E1575">
        <f>'DATA DASH'!E1575</f>
        <v/>
      </c>
      <c r="F1575">
        <f>'DATA DASH'!F1575</f>
        <v/>
      </c>
      <c r="G1575">
        <f>'DATA DASH'!G1575</f>
        <v/>
      </c>
      <c r="H1575">
        <f>'DATA DASH'!H1575</f>
        <v/>
      </c>
      <c r="I1575">
        <f>'DATA DASH'!I1575</f>
        <v/>
      </c>
      <c r="J1575">
        <f>'DATA DASH'!J1575</f>
        <v/>
      </c>
      <c r="K1575">
        <f>'DATA DASH'!K1575</f>
        <v/>
      </c>
      <c r="L1575">
        <f>'DATA DASH'!L1575</f>
        <v/>
      </c>
      <c r="M1575">
        <f>'DATA DASH'!M1575</f>
        <v/>
      </c>
    </row>
    <row r="1576">
      <c r="A1576">
        <f>'DATA DASH'!A1576</f>
        <v/>
      </c>
      <c r="B1576">
        <f>'DATA DASH'!B1576</f>
        <v/>
      </c>
      <c r="C1576">
        <f>'DATA DASH'!C1576</f>
        <v/>
      </c>
      <c r="D1576">
        <f>'DATA DASH'!D1576</f>
        <v/>
      </c>
      <c r="E1576">
        <f>'DATA DASH'!E1576</f>
        <v/>
      </c>
      <c r="F1576">
        <f>'DATA DASH'!F1576</f>
        <v/>
      </c>
      <c r="G1576">
        <f>'DATA DASH'!G1576</f>
        <v/>
      </c>
      <c r="H1576">
        <f>'DATA DASH'!H1576</f>
        <v/>
      </c>
      <c r="I1576">
        <f>'DATA DASH'!I1576</f>
        <v/>
      </c>
      <c r="J1576">
        <f>'DATA DASH'!J1576</f>
        <v/>
      </c>
      <c r="K1576">
        <f>'DATA DASH'!K1576</f>
        <v/>
      </c>
      <c r="L1576">
        <f>'DATA DASH'!L1576</f>
        <v/>
      </c>
      <c r="M1576">
        <f>'DATA DASH'!M1576</f>
        <v/>
      </c>
    </row>
    <row r="1577">
      <c r="A1577">
        <f>'DATA DASH'!A1577</f>
        <v/>
      </c>
      <c r="B1577">
        <f>'DATA DASH'!B1577</f>
        <v/>
      </c>
      <c r="C1577">
        <f>'DATA DASH'!C1577</f>
        <v/>
      </c>
      <c r="D1577">
        <f>'DATA DASH'!D1577</f>
        <v/>
      </c>
      <c r="E1577">
        <f>'DATA DASH'!E1577</f>
        <v/>
      </c>
      <c r="F1577">
        <f>'DATA DASH'!F1577</f>
        <v/>
      </c>
      <c r="G1577">
        <f>'DATA DASH'!G1577</f>
        <v/>
      </c>
      <c r="H1577">
        <f>'DATA DASH'!H1577</f>
        <v/>
      </c>
      <c r="I1577">
        <f>'DATA DASH'!I1577</f>
        <v/>
      </c>
      <c r="J1577">
        <f>'DATA DASH'!J1577</f>
        <v/>
      </c>
      <c r="K1577">
        <f>'DATA DASH'!K1577</f>
        <v/>
      </c>
      <c r="L1577">
        <f>'DATA DASH'!L1577</f>
        <v/>
      </c>
      <c r="M1577">
        <f>'DATA DASH'!M1577</f>
        <v/>
      </c>
    </row>
    <row r="1578">
      <c r="A1578">
        <f>'DATA DASH'!A1578</f>
        <v/>
      </c>
      <c r="B1578">
        <f>'DATA DASH'!B1578</f>
        <v/>
      </c>
      <c r="C1578">
        <f>'DATA DASH'!C1578</f>
        <v/>
      </c>
      <c r="D1578">
        <f>'DATA DASH'!D1578</f>
        <v/>
      </c>
      <c r="E1578">
        <f>'DATA DASH'!E1578</f>
        <v/>
      </c>
      <c r="F1578">
        <f>'DATA DASH'!F1578</f>
        <v/>
      </c>
      <c r="G1578">
        <f>'DATA DASH'!G1578</f>
        <v/>
      </c>
      <c r="H1578">
        <f>'DATA DASH'!H1578</f>
        <v/>
      </c>
      <c r="I1578">
        <f>'DATA DASH'!I1578</f>
        <v/>
      </c>
      <c r="J1578">
        <f>'DATA DASH'!J1578</f>
        <v/>
      </c>
      <c r="K1578">
        <f>'DATA DASH'!K1578</f>
        <v/>
      </c>
      <c r="L1578">
        <f>'DATA DASH'!L1578</f>
        <v/>
      </c>
      <c r="M1578">
        <f>'DATA DASH'!M1578</f>
        <v/>
      </c>
    </row>
    <row r="1579">
      <c r="A1579">
        <f>'DATA DASH'!A1579</f>
        <v/>
      </c>
      <c r="B1579">
        <f>'DATA DASH'!B1579</f>
        <v/>
      </c>
      <c r="C1579">
        <f>'DATA DASH'!C1579</f>
        <v/>
      </c>
      <c r="D1579">
        <f>'DATA DASH'!D1579</f>
        <v/>
      </c>
      <c r="E1579">
        <f>'DATA DASH'!E1579</f>
        <v/>
      </c>
      <c r="F1579">
        <f>'DATA DASH'!F1579</f>
        <v/>
      </c>
      <c r="G1579">
        <f>'DATA DASH'!G1579</f>
        <v/>
      </c>
      <c r="H1579">
        <f>'DATA DASH'!H1579</f>
        <v/>
      </c>
      <c r="I1579">
        <f>'DATA DASH'!I1579</f>
        <v/>
      </c>
      <c r="J1579">
        <f>'DATA DASH'!J1579</f>
        <v/>
      </c>
      <c r="K1579">
        <f>'DATA DASH'!K1579</f>
        <v/>
      </c>
      <c r="L1579">
        <f>'DATA DASH'!L1579</f>
        <v/>
      </c>
      <c r="M1579">
        <f>'DATA DASH'!M1579</f>
        <v/>
      </c>
    </row>
    <row r="1580">
      <c r="A1580">
        <f>'DATA DASH'!A1580</f>
        <v/>
      </c>
      <c r="B1580">
        <f>'DATA DASH'!B1580</f>
        <v/>
      </c>
      <c r="C1580">
        <f>'DATA DASH'!C1580</f>
        <v/>
      </c>
      <c r="D1580">
        <f>'DATA DASH'!D1580</f>
        <v/>
      </c>
      <c r="E1580">
        <f>'DATA DASH'!E1580</f>
        <v/>
      </c>
      <c r="F1580">
        <f>'DATA DASH'!F1580</f>
        <v/>
      </c>
      <c r="G1580">
        <f>'DATA DASH'!G1580</f>
        <v/>
      </c>
      <c r="H1580">
        <f>'DATA DASH'!H1580</f>
        <v/>
      </c>
      <c r="I1580">
        <f>'DATA DASH'!I1580</f>
        <v/>
      </c>
      <c r="J1580">
        <f>'DATA DASH'!J1580</f>
        <v/>
      </c>
      <c r="K1580">
        <f>'DATA DASH'!K1580</f>
        <v/>
      </c>
      <c r="L1580">
        <f>'DATA DASH'!L1580</f>
        <v/>
      </c>
      <c r="M1580">
        <f>'DATA DASH'!M1580</f>
        <v/>
      </c>
    </row>
    <row r="1581">
      <c r="A1581">
        <f>'DATA DASH'!A1581</f>
        <v/>
      </c>
      <c r="B1581">
        <f>'DATA DASH'!B1581</f>
        <v/>
      </c>
      <c r="C1581">
        <f>'DATA DASH'!C1581</f>
        <v/>
      </c>
      <c r="D1581">
        <f>'DATA DASH'!D1581</f>
        <v/>
      </c>
      <c r="E1581">
        <f>'DATA DASH'!E1581</f>
        <v/>
      </c>
      <c r="F1581">
        <f>'DATA DASH'!F1581</f>
        <v/>
      </c>
      <c r="G1581">
        <f>'DATA DASH'!G1581</f>
        <v/>
      </c>
      <c r="H1581">
        <f>'DATA DASH'!H1581</f>
        <v/>
      </c>
      <c r="I1581">
        <f>'DATA DASH'!I1581</f>
        <v/>
      </c>
      <c r="J1581">
        <f>'DATA DASH'!J1581</f>
        <v/>
      </c>
      <c r="K1581">
        <f>'DATA DASH'!K1581</f>
        <v/>
      </c>
      <c r="L1581">
        <f>'DATA DASH'!L1581</f>
        <v/>
      </c>
      <c r="M1581">
        <f>'DATA DASH'!M1581</f>
        <v/>
      </c>
    </row>
    <row r="1582">
      <c r="A1582">
        <f>'DATA DASH'!A1582</f>
        <v/>
      </c>
      <c r="B1582">
        <f>'DATA DASH'!B1582</f>
        <v/>
      </c>
      <c r="C1582">
        <f>'DATA DASH'!C1582</f>
        <v/>
      </c>
      <c r="D1582">
        <f>'DATA DASH'!D1582</f>
        <v/>
      </c>
      <c r="E1582">
        <f>'DATA DASH'!E1582</f>
        <v/>
      </c>
      <c r="F1582">
        <f>'DATA DASH'!F1582</f>
        <v/>
      </c>
      <c r="G1582">
        <f>'DATA DASH'!G1582</f>
        <v/>
      </c>
      <c r="H1582">
        <f>'DATA DASH'!H1582</f>
        <v/>
      </c>
      <c r="I1582">
        <f>'DATA DASH'!I1582</f>
        <v/>
      </c>
      <c r="J1582">
        <f>'DATA DASH'!J1582</f>
        <v/>
      </c>
      <c r="K1582">
        <f>'DATA DASH'!K1582</f>
        <v/>
      </c>
      <c r="L1582">
        <f>'DATA DASH'!L1582</f>
        <v/>
      </c>
      <c r="M1582">
        <f>'DATA DASH'!M1582</f>
        <v/>
      </c>
    </row>
    <row r="1583">
      <c r="A1583">
        <f>'DATA DASH'!A1583</f>
        <v/>
      </c>
      <c r="B1583">
        <f>'DATA DASH'!B1583</f>
        <v/>
      </c>
      <c r="C1583">
        <f>'DATA DASH'!C1583</f>
        <v/>
      </c>
      <c r="D1583">
        <f>'DATA DASH'!D1583</f>
        <v/>
      </c>
      <c r="E1583">
        <f>'DATA DASH'!E1583</f>
        <v/>
      </c>
      <c r="F1583">
        <f>'DATA DASH'!F1583</f>
        <v/>
      </c>
      <c r="G1583">
        <f>'DATA DASH'!G1583</f>
        <v/>
      </c>
      <c r="H1583">
        <f>'DATA DASH'!H1583</f>
        <v/>
      </c>
      <c r="I1583">
        <f>'DATA DASH'!I1583</f>
        <v/>
      </c>
      <c r="J1583">
        <f>'DATA DASH'!J1583</f>
        <v/>
      </c>
      <c r="K1583">
        <f>'DATA DASH'!K1583</f>
        <v/>
      </c>
      <c r="L1583">
        <f>'DATA DASH'!L1583</f>
        <v/>
      </c>
      <c r="M1583">
        <f>'DATA DASH'!M1583</f>
        <v/>
      </c>
    </row>
    <row r="1584">
      <c r="A1584">
        <f>'DATA DASH'!A1584</f>
        <v/>
      </c>
      <c r="B1584">
        <f>'DATA DASH'!B1584</f>
        <v/>
      </c>
      <c r="C1584">
        <f>'DATA DASH'!C1584</f>
        <v/>
      </c>
      <c r="D1584">
        <f>'DATA DASH'!D1584</f>
        <v/>
      </c>
      <c r="E1584">
        <f>'DATA DASH'!E1584</f>
        <v/>
      </c>
      <c r="F1584">
        <f>'DATA DASH'!F1584</f>
        <v/>
      </c>
      <c r="G1584">
        <f>'DATA DASH'!G1584</f>
        <v/>
      </c>
      <c r="H1584">
        <f>'DATA DASH'!H1584</f>
        <v/>
      </c>
      <c r="I1584">
        <f>'DATA DASH'!I1584</f>
        <v/>
      </c>
      <c r="J1584">
        <f>'DATA DASH'!J1584</f>
        <v/>
      </c>
      <c r="K1584">
        <f>'DATA DASH'!K1584</f>
        <v/>
      </c>
      <c r="L1584">
        <f>'DATA DASH'!L1584</f>
        <v/>
      </c>
      <c r="M1584">
        <f>'DATA DASH'!M1584</f>
        <v/>
      </c>
    </row>
    <row r="1585">
      <c r="A1585">
        <f>'DATA DASH'!A1585</f>
        <v/>
      </c>
      <c r="B1585">
        <f>'DATA DASH'!B1585</f>
        <v/>
      </c>
      <c r="C1585">
        <f>'DATA DASH'!C1585</f>
        <v/>
      </c>
      <c r="D1585">
        <f>'DATA DASH'!D1585</f>
        <v/>
      </c>
      <c r="E1585">
        <f>'DATA DASH'!E1585</f>
        <v/>
      </c>
      <c r="F1585">
        <f>'DATA DASH'!F1585</f>
        <v/>
      </c>
      <c r="G1585">
        <f>'DATA DASH'!G1585</f>
        <v/>
      </c>
      <c r="H1585">
        <f>'DATA DASH'!H1585</f>
        <v/>
      </c>
      <c r="I1585">
        <f>'DATA DASH'!I1585</f>
        <v/>
      </c>
      <c r="J1585">
        <f>'DATA DASH'!J1585</f>
        <v/>
      </c>
      <c r="K1585">
        <f>'DATA DASH'!K1585</f>
        <v/>
      </c>
      <c r="L1585">
        <f>'DATA DASH'!L1585</f>
        <v/>
      </c>
      <c r="M1585">
        <f>'DATA DASH'!M1585</f>
        <v/>
      </c>
    </row>
    <row r="1586">
      <c r="A1586">
        <f>'DATA DASH'!A1586</f>
        <v/>
      </c>
      <c r="B1586">
        <f>'DATA DASH'!B1586</f>
        <v/>
      </c>
      <c r="C1586">
        <f>'DATA DASH'!C1586</f>
        <v/>
      </c>
      <c r="D1586">
        <f>'DATA DASH'!D1586</f>
        <v/>
      </c>
      <c r="E1586">
        <f>'DATA DASH'!E1586</f>
        <v/>
      </c>
      <c r="F1586">
        <f>'DATA DASH'!F1586</f>
        <v/>
      </c>
      <c r="G1586">
        <f>'DATA DASH'!G1586</f>
        <v/>
      </c>
      <c r="H1586">
        <f>'DATA DASH'!H1586</f>
        <v/>
      </c>
      <c r="I1586">
        <f>'DATA DASH'!I1586</f>
        <v/>
      </c>
      <c r="J1586">
        <f>'DATA DASH'!J1586</f>
        <v/>
      </c>
      <c r="K1586">
        <f>'DATA DASH'!K1586</f>
        <v/>
      </c>
      <c r="L1586">
        <f>'DATA DASH'!L1586</f>
        <v/>
      </c>
      <c r="M1586">
        <f>'DATA DASH'!M1586</f>
        <v/>
      </c>
    </row>
    <row r="1587">
      <c r="A1587">
        <f>'DATA DASH'!A1587</f>
        <v/>
      </c>
      <c r="B1587">
        <f>'DATA DASH'!B1587</f>
        <v/>
      </c>
      <c r="C1587">
        <f>'DATA DASH'!C1587</f>
        <v/>
      </c>
      <c r="D1587">
        <f>'DATA DASH'!D1587</f>
        <v/>
      </c>
      <c r="E1587">
        <f>'DATA DASH'!E1587</f>
        <v/>
      </c>
      <c r="F1587">
        <f>'DATA DASH'!F1587</f>
        <v/>
      </c>
      <c r="G1587">
        <f>'DATA DASH'!G1587</f>
        <v/>
      </c>
      <c r="H1587">
        <f>'DATA DASH'!H1587</f>
        <v/>
      </c>
      <c r="I1587">
        <f>'DATA DASH'!I1587</f>
        <v/>
      </c>
      <c r="J1587">
        <f>'DATA DASH'!J1587</f>
        <v/>
      </c>
      <c r="K1587">
        <f>'DATA DASH'!K1587</f>
        <v/>
      </c>
      <c r="L1587">
        <f>'DATA DASH'!L1587</f>
        <v/>
      </c>
      <c r="M1587">
        <f>'DATA DASH'!M1587</f>
        <v/>
      </c>
    </row>
    <row r="1588">
      <c r="A1588">
        <f>'DATA DASH'!A1588</f>
        <v/>
      </c>
      <c r="B1588">
        <f>'DATA DASH'!B1588</f>
        <v/>
      </c>
      <c r="C1588">
        <f>'DATA DASH'!C1588</f>
        <v/>
      </c>
      <c r="D1588">
        <f>'DATA DASH'!D1588</f>
        <v/>
      </c>
      <c r="E1588">
        <f>'DATA DASH'!E1588</f>
        <v/>
      </c>
      <c r="F1588">
        <f>'DATA DASH'!F1588</f>
        <v/>
      </c>
      <c r="G1588">
        <f>'DATA DASH'!G1588</f>
        <v/>
      </c>
      <c r="H1588">
        <f>'DATA DASH'!H1588</f>
        <v/>
      </c>
      <c r="I1588">
        <f>'DATA DASH'!I1588</f>
        <v/>
      </c>
      <c r="J1588">
        <f>'DATA DASH'!J1588</f>
        <v/>
      </c>
      <c r="K1588">
        <f>'DATA DASH'!K1588</f>
        <v/>
      </c>
      <c r="L1588">
        <f>'DATA DASH'!L1588</f>
        <v/>
      </c>
      <c r="M1588">
        <f>'DATA DASH'!M1588</f>
        <v/>
      </c>
    </row>
    <row r="1589">
      <c r="A1589">
        <f>'DATA DASH'!A1589</f>
        <v/>
      </c>
      <c r="B1589">
        <f>'DATA DASH'!B1589</f>
        <v/>
      </c>
      <c r="C1589">
        <f>'DATA DASH'!C1589</f>
        <v/>
      </c>
      <c r="D1589">
        <f>'DATA DASH'!D1589</f>
        <v/>
      </c>
      <c r="E1589">
        <f>'DATA DASH'!E1589</f>
        <v/>
      </c>
      <c r="F1589">
        <f>'DATA DASH'!F1589</f>
        <v/>
      </c>
      <c r="G1589">
        <f>'DATA DASH'!G1589</f>
        <v/>
      </c>
      <c r="H1589">
        <f>'DATA DASH'!H1589</f>
        <v/>
      </c>
      <c r="I1589">
        <f>'DATA DASH'!I1589</f>
        <v/>
      </c>
      <c r="J1589">
        <f>'DATA DASH'!J1589</f>
        <v/>
      </c>
      <c r="K1589">
        <f>'DATA DASH'!K1589</f>
        <v/>
      </c>
      <c r="L1589">
        <f>'DATA DASH'!L1589</f>
        <v/>
      </c>
      <c r="M1589">
        <f>'DATA DASH'!M1589</f>
        <v/>
      </c>
    </row>
    <row r="1590">
      <c r="A1590">
        <f>'DATA DASH'!A1590</f>
        <v/>
      </c>
      <c r="B1590">
        <f>'DATA DASH'!B1590</f>
        <v/>
      </c>
      <c r="C1590">
        <f>'DATA DASH'!C1590</f>
        <v/>
      </c>
      <c r="D1590">
        <f>'DATA DASH'!D1590</f>
        <v/>
      </c>
      <c r="E1590">
        <f>'DATA DASH'!E1590</f>
        <v/>
      </c>
      <c r="F1590">
        <f>'DATA DASH'!F1590</f>
        <v/>
      </c>
      <c r="G1590">
        <f>'DATA DASH'!G1590</f>
        <v/>
      </c>
      <c r="H1590">
        <f>'DATA DASH'!H1590</f>
        <v/>
      </c>
      <c r="I1590">
        <f>'DATA DASH'!I1590</f>
        <v/>
      </c>
      <c r="J1590">
        <f>'DATA DASH'!J1590</f>
        <v/>
      </c>
      <c r="K1590">
        <f>'DATA DASH'!K1590</f>
        <v/>
      </c>
      <c r="L1590">
        <f>'DATA DASH'!L1590</f>
        <v/>
      </c>
      <c r="M1590">
        <f>'DATA DASH'!M1590</f>
        <v/>
      </c>
    </row>
    <row r="1591">
      <c r="A1591">
        <f>'DATA DASH'!A1591</f>
        <v/>
      </c>
      <c r="B1591">
        <f>'DATA DASH'!B1591</f>
        <v/>
      </c>
      <c r="C1591">
        <f>'DATA DASH'!C1591</f>
        <v/>
      </c>
      <c r="D1591">
        <f>'DATA DASH'!D1591</f>
        <v/>
      </c>
      <c r="E1591">
        <f>'DATA DASH'!E1591</f>
        <v/>
      </c>
      <c r="F1591">
        <f>'DATA DASH'!F1591</f>
        <v/>
      </c>
      <c r="G1591">
        <f>'DATA DASH'!G1591</f>
        <v/>
      </c>
      <c r="H1591">
        <f>'DATA DASH'!H1591</f>
        <v/>
      </c>
      <c r="I1591">
        <f>'DATA DASH'!I1591</f>
        <v/>
      </c>
      <c r="J1591">
        <f>'DATA DASH'!J1591</f>
        <v/>
      </c>
      <c r="K1591">
        <f>'DATA DASH'!K1591</f>
        <v/>
      </c>
      <c r="L1591">
        <f>'DATA DASH'!L1591</f>
        <v/>
      </c>
      <c r="M1591">
        <f>'DATA DASH'!M1591</f>
        <v/>
      </c>
    </row>
    <row r="1592">
      <c r="A1592">
        <f>'DATA DASH'!A1592</f>
        <v/>
      </c>
      <c r="B1592">
        <f>'DATA DASH'!B1592</f>
        <v/>
      </c>
      <c r="C1592">
        <f>'DATA DASH'!C1592</f>
        <v/>
      </c>
      <c r="D1592">
        <f>'DATA DASH'!D1592</f>
        <v/>
      </c>
      <c r="E1592">
        <f>'DATA DASH'!E1592</f>
        <v/>
      </c>
      <c r="F1592">
        <f>'DATA DASH'!F1592</f>
        <v/>
      </c>
      <c r="G1592">
        <f>'DATA DASH'!G1592</f>
        <v/>
      </c>
      <c r="H1592">
        <f>'DATA DASH'!H1592</f>
        <v/>
      </c>
      <c r="I1592">
        <f>'DATA DASH'!I1592</f>
        <v/>
      </c>
      <c r="J1592">
        <f>'DATA DASH'!J1592</f>
        <v/>
      </c>
      <c r="K1592">
        <f>'DATA DASH'!K1592</f>
        <v/>
      </c>
      <c r="L1592">
        <f>'DATA DASH'!L1592</f>
        <v/>
      </c>
      <c r="M1592">
        <f>'DATA DASH'!M1592</f>
        <v/>
      </c>
    </row>
    <row r="1593">
      <c r="A1593">
        <f>'DATA DASH'!A1593</f>
        <v/>
      </c>
      <c r="B1593">
        <f>'DATA DASH'!B1593</f>
        <v/>
      </c>
      <c r="C1593">
        <f>'DATA DASH'!C1593</f>
        <v/>
      </c>
      <c r="D1593">
        <f>'DATA DASH'!D1593</f>
        <v/>
      </c>
      <c r="E1593">
        <f>'DATA DASH'!E1593</f>
        <v/>
      </c>
      <c r="F1593">
        <f>'DATA DASH'!F1593</f>
        <v/>
      </c>
      <c r="G1593">
        <f>'DATA DASH'!G1593</f>
        <v/>
      </c>
      <c r="H1593">
        <f>'DATA DASH'!H1593</f>
        <v/>
      </c>
      <c r="I1593">
        <f>'DATA DASH'!I1593</f>
        <v/>
      </c>
      <c r="J1593">
        <f>'DATA DASH'!J1593</f>
        <v/>
      </c>
      <c r="K1593">
        <f>'DATA DASH'!K1593</f>
        <v/>
      </c>
      <c r="L1593">
        <f>'DATA DASH'!L1593</f>
        <v/>
      </c>
      <c r="M1593">
        <f>'DATA DASH'!M1593</f>
        <v/>
      </c>
    </row>
    <row r="1594">
      <c r="A1594">
        <f>'DATA DASH'!A1594</f>
        <v/>
      </c>
      <c r="B1594">
        <f>'DATA DASH'!B1594</f>
        <v/>
      </c>
      <c r="C1594">
        <f>'DATA DASH'!C1594</f>
        <v/>
      </c>
      <c r="D1594">
        <f>'DATA DASH'!D1594</f>
        <v/>
      </c>
      <c r="E1594">
        <f>'DATA DASH'!E1594</f>
        <v/>
      </c>
      <c r="F1594">
        <f>'DATA DASH'!F1594</f>
        <v/>
      </c>
      <c r="G1594">
        <f>'DATA DASH'!G1594</f>
        <v/>
      </c>
      <c r="H1594">
        <f>'DATA DASH'!H1594</f>
        <v/>
      </c>
      <c r="I1594">
        <f>'DATA DASH'!I1594</f>
        <v/>
      </c>
      <c r="J1594">
        <f>'DATA DASH'!J1594</f>
        <v/>
      </c>
      <c r="K1594">
        <f>'DATA DASH'!K1594</f>
        <v/>
      </c>
      <c r="L1594">
        <f>'DATA DASH'!L1594</f>
        <v/>
      </c>
      <c r="M1594">
        <f>'DATA DASH'!M1594</f>
        <v/>
      </c>
    </row>
    <row r="1595">
      <c r="A1595">
        <f>'DATA DASH'!A1595</f>
        <v/>
      </c>
      <c r="B1595">
        <f>'DATA DASH'!B1595</f>
        <v/>
      </c>
      <c r="C1595">
        <f>'DATA DASH'!C1595</f>
        <v/>
      </c>
      <c r="D1595">
        <f>'DATA DASH'!D1595</f>
        <v/>
      </c>
      <c r="E1595">
        <f>'DATA DASH'!E1595</f>
        <v/>
      </c>
      <c r="F1595">
        <f>'DATA DASH'!F1595</f>
        <v/>
      </c>
      <c r="G1595">
        <f>'DATA DASH'!G1595</f>
        <v/>
      </c>
      <c r="H1595">
        <f>'DATA DASH'!H1595</f>
        <v/>
      </c>
      <c r="I1595">
        <f>'DATA DASH'!I1595</f>
        <v/>
      </c>
      <c r="J1595">
        <f>'DATA DASH'!J1595</f>
        <v/>
      </c>
      <c r="K1595">
        <f>'DATA DASH'!K1595</f>
        <v/>
      </c>
      <c r="L1595">
        <f>'DATA DASH'!L1595</f>
        <v/>
      </c>
      <c r="M1595">
        <f>'DATA DASH'!M1595</f>
        <v/>
      </c>
    </row>
    <row r="1596">
      <c r="A1596">
        <f>'DATA DASH'!A1596</f>
        <v/>
      </c>
      <c r="B1596">
        <f>'DATA DASH'!B1596</f>
        <v/>
      </c>
      <c r="C1596">
        <f>'DATA DASH'!C1596</f>
        <v/>
      </c>
      <c r="D1596">
        <f>'DATA DASH'!D1596</f>
        <v/>
      </c>
      <c r="E1596">
        <f>'DATA DASH'!E1596</f>
        <v/>
      </c>
      <c r="F1596">
        <f>'DATA DASH'!F1596</f>
        <v/>
      </c>
      <c r="G1596">
        <f>'DATA DASH'!G1596</f>
        <v/>
      </c>
      <c r="H1596">
        <f>'DATA DASH'!H1596</f>
        <v/>
      </c>
      <c r="I1596">
        <f>'DATA DASH'!I1596</f>
        <v/>
      </c>
      <c r="J1596">
        <f>'DATA DASH'!J1596</f>
        <v/>
      </c>
      <c r="K1596">
        <f>'DATA DASH'!K1596</f>
        <v/>
      </c>
      <c r="L1596">
        <f>'DATA DASH'!L1596</f>
        <v/>
      </c>
      <c r="M1596">
        <f>'DATA DASH'!M1596</f>
        <v/>
      </c>
    </row>
    <row r="1597">
      <c r="A1597">
        <f>'DATA DASH'!A1597</f>
        <v/>
      </c>
      <c r="B1597">
        <f>'DATA DASH'!B1597</f>
        <v/>
      </c>
      <c r="C1597">
        <f>'DATA DASH'!C1597</f>
        <v/>
      </c>
      <c r="D1597">
        <f>'DATA DASH'!D1597</f>
        <v/>
      </c>
      <c r="E1597">
        <f>'DATA DASH'!E1597</f>
        <v/>
      </c>
      <c r="F1597">
        <f>'DATA DASH'!F1597</f>
        <v/>
      </c>
      <c r="G1597">
        <f>'DATA DASH'!G1597</f>
        <v/>
      </c>
      <c r="H1597">
        <f>'DATA DASH'!H1597</f>
        <v/>
      </c>
      <c r="I1597">
        <f>'DATA DASH'!I1597</f>
        <v/>
      </c>
      <c r="J1597">
        <f>'DATA DASH'!J1597</f>
        <v/>
      </c>
      <c r="K1597">
        <f>'DATA DASH'!K1597</f>
        <v/>
      </c>
      <c r="L1597">
        <f>'DATA DASH'!L1597</f>
        <v/>
      </c>
      <c r="M1597">
        <f>'DATA DASH'!M1597</f>
        <v/>
      </c>
    </row>
    <row r="1598">
      <c r="A1598">
        <f>'DATA DASH'!A1598</f>
        <v/>
      </c>
      <c r="B1598">
        <f>'DATA DASH'!B1598</f>
        <v/>
      </c>
      <c r="C1598">
        <f>'DATA DASH'!C1598</f>
        <v/>
      </c>
      <c r="D1598">
        <f>'DATA DASH'!D1598</f>
        <v/>
      </c>
      <c r="E1598">
        <f>'DATA DASH'!E1598</f>
        <v/>
      </c>
      <c r="F1598">
        <f>'DATA DASH'!F1598</f>
        <v/>
      </c>
      <c r="G1598">
        <f>'DATA DASH'!G1598</f>
        <v/>
      </c>
      <c r="H1598">
        <f>'DATA DASH'!H1598</f>
        <v/>
      </c>
      <c r="I1598">
        <f>'DATA DASH'!I1598</f>
        <v/>
      </c>
      <c r="J1598">
        <f>'DATA DASH'!J1598</f>
        <v/>
      </c>
      <c r="K1598">
        <f>'DATA DASH'!K1598</f>
        <v/>
      </c>
      <c r="L1598">
        <f>'DATA DASH'!L1598</f>
        <v/>
      </c>
      <c r="M1598">
        <f>'DATA DASH'!M1598</f>
        <v/>
      </c>
    </row>
    <row r="1599">
      <c r="A1599">
        <f>'DATA DASH'!A1599</f>
        <v/>
      </c>
      <c r="B1599">
        <f>'DATA DASH'!B1599</f>
        <v/>
      </c>
      <c r="C1599">
        <f>'DATA DASH'!C1599</f>
        <v/>
      </c>
      <c r="D1599">
        <f>'DATA DASH'!D1599</f>
        <v/>
      </c>
      <c r="E1599">
        <f>'DATA DASH'!E1599</f>
        <v/>
      </c>
      <c r="F1599">
        <f>'DATA DASH'!F1599</f>
        <v/>
      </c>
      <c r="G1599">
        <f>'DATA DASH'!G1599</f>
        <v/>
      </c>
      <c r="H1599">
        <f>'DATA DASH'!H1599</f>
        <v/>
      </c>
      <c r="I1599">
        <f>'DATA DASH'!I1599</f>
        <v/>
      </c>
      <c r="J1599">
        <f>'DATA DASH'!J1599</f>
        <v/>
      </c>
      <c r="K1599">
        <f>'DATA DASH'!K1599</f>
        <v/>
      </c>
      <c r="L1599">
        <f>'DATA DASH'!L1599</f>
        <v/>
      </c>
      <c r="M1599">
        <f>'DATA DASH'!M1599</f>
        <v/>
      </c>
    </row>
    <row r="1600">
      <c r="A1600">
        <f>'DATA DASH'!A1600</f>
        <v/>
      </c>
      <c r="B1600">
        <f>'DATA DASH'!B1600</f>
        <v/>
      </c>
      <c r="C1600">
        <f>'DATA DASH'!C1600</f>
        <v/>
      </c>
      <c r="D1600">
        <f>'DATA DASH'!D1600</f>
        <v/>
      </c>
      <c r="E1600">
        <f>'DATA DASH'!E1600</f>
        <v/>
      </c>
      <c r="F1600">
        <f>'DATA DASH'!F1600</f>
        <v/>
      </c>
      <c r="G1600">
        <f>'DATA DASH'!G1600</f>
        <v/>
      </c>
      <c r="H1600">
        <f>'DATA DASH'!H1600</f>
        <v/>
      </c>
      <c r="I1600">
        <f>'DATA DASH'!I1600</f>
        <v/>
      </c>
      <c r="J1600">
        <f>'DATA DASH'!J1600</f>
        <v/>
      </c>
      <c r="K1600">
        <f>'DATA DASH'!K1600</f>
        <v/>
      </c>
      <c r="L1600">
        <f>'DATA DASH'!L1600</f>
        <v/>
      </c>
      <c r="M1600">
        <f>'DATA DASH'!M1600</f>
        <v/>
      </c>
    </row>
    <row r="1601">
      <c r="A1601">
        <f>'DATA DASH'!A1601</f>
        <v/>
      </c>
      <c r="B1601">
        <f>'DATA DASH'!B1601</f>
        <v/>
      </c>
      <c r="C1601">
        <f>'DATA DASH'!C1601</f>
        <v/>
      </c>
      <c r="D1601">
        <f>'DATA DASH'!D1601</f>
        <v/>
      </c>
      <c r="E1601">
        <f>'DATA DASH'!E1601</f>
        <v/>
      </c>
      <c r="F1601">
        <f>'DATA DASH'!F1601</f>
        <v/>
      </c>
      <c r="G1601">
        <f>'DATA DASH'!G1601</f>
        <v/>
      </c>
      <c r="H1601">
        <f>'DATA DASH'!H1601</f>
        <v/>
      </c>
      <c r="I1601">
        <f>'DATA DASH'!I1601</f>
        <v/>
      </c>
      <c r="J1601">
        <f>'DATA DASH'!J1601</f>
        <v/>
      </c>
      <c r="K1601">
        <f>'DATA DASH'!K1601</f>
        <v/>
      </c>
      <c r="L1601">
        <f>'DATA DASH'!L1601</f>
        <v/>
      </c>
      <c r="M1601">
        <f>'DATA DASH'!M1601</f>
        <v/>
      </c>
    </row>
    <row r="1602">
      <c r="A1602">
        <f>'DATA DASH'!A1602</f>
        <v/>
      </c>
      <c r="B1602">
        <f>'DATA DASH'!B1602</f>
        <v/>
      </c>
      <c r="C1602">
        <f>'DATA DASH'!C1602</f>
        <v/>
      </c>
      <c r="D1602">
        <f>'DATA DASH'!D1602</f>
        <v/>
      </c>
      <c r="E1602">
        <f>'DATA DASH'!E1602</f>
        <v/>
      </c>
      <c r="F1602">
        <f>'DATA DASH'!F1602</f>
        <v/>
      </c>
      <c r="G1602">
        <f>'DATA DASH'!G1602</f>
        <v/>
      </c>
      <c r="H1602">
        <f>'DATA DASH'!H1602</f>
        <v/>
      </c>
      <c r="I1602">
        <f>'DATA DASH'!I1602</f>
        <v/>
      </c>
      <c r="J1602">
        <f>'DATA DASH'!J1602</f>
        <v/>
      </c>
      <c r="K1602">
        <f>'DATA DASH'!K1602</f>
        <v/>
      </c>
      <c r="L1602">
        <f>'DATA DASH'!L1602</f>
        <v/>
      </c>
      <c r="M1602">
        <f>'DATA DASH'!M1602</f>
        <v/>
      </c>
    </row>
    <row r="1603">
      <c r="A1603">
        <f>'DATA DASH'!A1603</f>
        <v/>
      </c>
      <c r="B1603">
        <f>'DATA DASH'!B1603</f>
        <v/>
      </c>
      <c r="C1603">
        <f>'DATA DASH'!C1603</f>
        <v/>
      </c>
      <c r="D1603">
        <f>'DATA DASH'!D1603</f>
        <v/>
      </c>
      <c r="E1603">
        <f>'DATA DASH'!E1603</f>
        <v/>
      </c>
      <c r="F1603">
        <f>'DATA DASH'!F1603</f>
        <v/>
      </c>
      <c r="G1603">
        <f>'DATA DASH'!G1603</f>
        <v/>
      </c>
      <c r="H1603">
        <f>'DATA DASH'!H1603</f>
        <v/>
      </c>
      <c r="I1603">
        <f>'DATA DASH'!I1603</f>
        <v/>
      </c>
      <c r="J1603">
        <f>'DATA DASH'!J1603</f>
        <v/>
      </c>
      <c r="K1603">
        <f>'DATA DASH'!K1603</f>
        <v/>
      </c>
      <c r="L1603">
        <f>'DATA DASH'!L1603</f>
        <v/>
      </c>
      <c r="M1603">
        <f>'DATA DASH'!M1603</f>
        <v/>
      </c>
    </row>
    <row r="1604">
      <c r="A1604">
        <f>'DATA DASH'!A1604</f>
        <v/>
      </c>
      <c r="B1604">
        <f>'DATA DASH'!B1604</f>
        <v/>
      </c>
      <c r="C1604">
        <f>'DATA DASH'!C1604</f>
        <v/>
      </c>
      <c r="D1604">
        <f>'DATA DASH'!D1604</f>
        <v/>
      </c>
      <c r="E1604">
        <f>'DATA DASH'!E1604</f>
        <v/>
      </c>
      <c r="F1604">
        <f>'DATA DASH'!F1604</f>
        <v/>
      </c>
      <c r="G1604">
        <f>'DATA DASH'!G1604</f>
        <v/>
      </c>
      <c r="H1604">
        <f>'DATA DASH'!H1604</f>
        <v/>
      </c>
      <c r="I1604">
        <f>'DATA DASH'!I1604</f>
        <v/>
      </c>
      <c r="J1604">
        <f>'DATA DASH'!J1604</f>
        <v/>
      </c>
      <c r="K1604">
        <f>'DATA DASH'!K1604</f>
        <v/>
      </c>
      <c r="L1604">
        <f>'DATA DASH'!L1604</f>
        <v/>
      </c>
      <c r="M1604">
        <f>'DATA DASH'!M1604</f>
        <v/>
      </c>
    </row>
    <row r="1605">
      <c r="A1605">
        <f>'DATA DASH'!A1605</f>
        <v/>
      </c>
      <c r="B1605">
        <f>'DATA DASH'!B1605</f>
        <v/>
      </c>
      <c r="C1605">
        <f>'DATA DASH'!C1605</f>
        <v/>
      </c>
      <c r="D1605">
        <f>'DATA DASH'!D1605</f>
        <v/>
      </c>
      <c r="E1605">
        <f>'DATA DASH'!E1605</f>
        <v/>
      </c>
      <c r="F1605">
        <f>'DATA DASH'!F1605</f>
        <v/>
      </c>
      <c r="G1605">
        <f>'DATA DASH'!G1605</f>
        <v/>
      </c>
      <c r="H1605">
        <f>'DATA DASH'!H1605</f>
        <v/>
      </c>
      <c r="I1605">
        <f>'DATA DASH'!I1605</f>
        <v/>
      </c>
      <c r="J1605">
        <f>'DATA DASH'!J1605</f>
        <v/>
      </c>
      <c r="K1605">
        <f>'DATA DASH'!K1605</f>
        <v/>
      </c>
      <c r="L1605">
        <f>'DATA DASH'!L1605</f>
        <v/>
      </c>
      <c r="M1605">
        <f>'DATA DASH'!M1605</f>
        <v/>
      </c>
    </row>
    <row r="1606">
      <c r="A1606">
        <f>'DATA DASH'!A1606</f>
        <v/>
      </c>
      <c r="B1606">
        <f>'DATA DASH'!B1606</f>
        <v/>
      </c>
      <c r="C1606">
        <f>'DATA DASH'!C1606</f>
        <v/>
      </c>
      <c r="D1606">
        <f>'DATA DASH'!D1606</f>
        <v/>
      </c>
      <c r="E1606">
        <f>'DATA DASH'!E1606</f>
        <v/>
      </c>
      <c r="F1606">
        <f>'DATA DASH'!F1606</f>
        <v/>
      </c>
      <c r="G1606">
        <f>'DATA DASH'!G1606</f>
        <v/>
      </c>
      <c r="H1606">
        <f>'DATA DASH'!H1606</f>
        <v/>
      </c>
      <c r="I1606">
        <f>'DATA DASH'!I1606</f>
        <v/>
      </c>
      <c r="J1606">
        <f>'DATA DASH'!J1606</f>
        <v/>
      </c>
      <c r="K1606">
        <f>'DATA DASH'!K1606</f>
        <v/>
      </c>
      <c r="L1606">
        <f>'DATA DASH'!L1606</f>
        <v/>
      </c>
      <c r="M1606">
        <f>'DATA DASH'!M1606</f>
        <v/>
      </c>
    </row>
    <row r="1607">
      <c r="A1607">
        <f>'DATA DASH'!A1607</f>
        <v/>
      </c>
      <c r="B1607">
        <f>'DATA DASH'!B1607</f>
        <v/>
      </c>
      <c r="C1607">
        <f>'DATA DASH'!C1607</f>
        <v/>
      </c>
      <c r="D1607">
        <f>'DATA DASH'!D1607</f>
        <v/>
      </c>
      <c r="E1607">
        <f>'DATA DASH'!E1607</f>
        <v/>
      </c>
      <c r="F1607">
        <f>'DATA DASH'!F1607</f>
        <v/>
      </c>
      <c r="G1607">
        <f>'DATA DASH'!G1607</f>
        <v/>
      </c>
      <c r="H1607">
        <f>'DATA DASH'!H1607</f>
        <v/>
      </c>
      <c r="I1607">
        <f>'DATA DASH'!I1607</f>
        <v/>
      </c>
      <c r="J1607">
        <f>'DATA DASH'!J1607</f>
        <v/>
      </c>
      <c r="K1607">
        <f>'DATA DASH'!K1607</f>
        <v/>
      </c>
      <c r="L1607">
        <f>'DATA DASH'!L1607</f>
        <v/>
      </c>
      <c r="M1607">
        <f>'DATA DASH'!M1607</f>
        <v/>
      </c>
    </row>
    <row r="1608">
      <c r="A1608">
        <f>'DATA DASH'!A1608</f>
        <v/>
      </c>
      <c r="B1608">
        <f>'DATA DASH'!B1608</f>
        <v/>
      </c>
      <c r="C1608">
        <f>'DATA DASH'!C1608</f>
        <v/>
      </c>
      <c r="D1608">
        <f>'DATA DASH'!D1608</f>
        <v/>
      </c>
      <c r="E1608">
        <f>'DATA DASH'!E1608</f>
        <v/>
      </c>
      <c r="F1608">
        <f>'DATA DASH'!F1608</f>
        <v/>
      </c>
      <c r="G1608">
        <f>'DATA DASH'!G1608</f>
        <v/>
      </c>
      <c r="H1608">
        <f>'DATA DASH'!H1608</f>
        <v/>
      </c>
      <c r="I1608">
        <f>'DATA DASH'!I1608</f>
        <v/>
      </c>
      <c r="J1608">
        <f>'DATA DASH'!J1608</f>
        <v/>
      </c>
      <c r="K1608">
        <f>'DATA DASH'!K1608</f>
        <v/>
      </c>
      <c r="L1608">
        <f>'DATA DASH'!L1608</f>
        <v/>
      </c>
      <c r="M1608">
        <f>'DATA DASH'!M1608</f>
        <v/>
      </c>
    </row>
    <row r="1609">
      <c r="A1609">
        <f>'DATA DASH'!A1609</f>
        <v/>
      </c>
      <c r="B1609">
        <f>'DATA DASH'!B1609</f>
        <v/>
      </c>
      <c r="C1609">
        <f>'DATA DASH'!C1609</f>
        <v/>
      </c>
      <c r="D1609">
        <f>'DATA DASH'!D1609</f>
        <v/>
      </c>
      <c r="E1609">
        <f>'DATA DASH'!E1609</f>
        <v/>
      </c>
      <c r="F1609">
        <f>'DATA DASH'!F1609</f>
        <v/>
      </c>
      <c r="G1609">
        <f>'DATA DASH'!G1609</f>
        <v/>
      </c>
      <c r="H1609">
        <f>'DATA DASH'!H1609</f>
        <v/>
      </c>
      <c r="I1609">
        <f>'DATA DASH'!I1609</f>
        <v/>
      </c>
      <c r="J1609">
        <f>'DATA DASH'!J1609</f>
        <v/>
      </c>
      <c r="K1609">
        <f>'DATA DASH'!K1609</f>
        <v/>
      </c>
      <c r="L1609">
        <f>'DATA DASH'!L1609</f>
        <v/>
      </c>
      <c r="M1609">
        <f>'DATA DASH'!M1609</f>
        <v/>
      </c>
    </row>
    <row r="1610">
      <c r="A1610">
        <f>'DATA DASH'!A1610</f>
        <v/>
      </c>
      <c r="B1610">
        <f>'DATA DASH'!B1610</f>
        <v/>
      </c>
      <c r="C1610">
        <f>'DATA DASH'!C1610</f>
        <v/>
      </c>
      <c r="D1610">
        <f>'DATA DASH'!D1610</f>
        <v/>
      </c>
      <c r="E1610">
        <f>'DATA DASH'!E1610</f>
        <v/>
      </c>
      <c r="F1610">
        <f>'DATA DASH'!F1610</f>
        <v/>
      </c>
      <c r="G1610">
        <f>'DATA DASH'!G1610</f>
        <v/>
      </c>
      <c r="H1610">
        <f>'DATA DASH'!H1610</f>
        <v/>
      </c>
      <c r="I1610">
        <f>'DATA DASH'!I1610</f>
        <v/>
      </c>
      <c r="J1610">
        <f>'DATA DASH'!J1610</f>
        <v/>
      </c>
      <c r="K1610">
        <f>'DATA DASH'!K1610</f>
        <v/>
      </c>
      <c r="L1610">
        <f>'DATA DASH'!L1610</f>
        <v/>
      </c>
      <c r="M1610">
        <f>'DATA DASH'!M1610</f>
        <v/>
      </c>
    </row>
    <row r="1611">
      <c r="A1611">
        <f>'DATA DASH'!A1611</f>
        <v/>
      </c>
      <c r="B1611">
        <f>'DATA DASH'!B1611</f>
        <v/>
      </c>
      <c r="C1611">
        <f>'DATA DASH'!C1611</f>
        <v/>
      </c>
      <c r="D1611">
        <f>'DATA DASH'!D1611</f>
        <v/>
      </c>
      <c r="E1611">
        <f>'DATA DASH'!E1611</f>
        <v/>
      </c>
      <c r="F1611">
        <f>'DATA DASH'!F1611</f>
        <v/>
      </c>
      <c r="G1611">
        <f>'DATA DASH'!G1611</f>
        <v/>
      </c>
      <c r="H1611">
        <f>'DATA DASH'!H1611</f>
        <v/>
      </c>
      <c r="I1611">
        <f>'DATA DASH'!I1611</f>
        <v/>
      </c>
      <c r="J1611">
        <f>'DATA DASH'!J1611</f>
        <v/>
      </c>
      <c r="K1611">
        <f>'DATA DASH'!K1611</f>
        <v/>
      </c>
      <c r="L1611">
        <f>'DATA DASH'!L1611</f>
        <v/>
      </c>
      <c r="M1611">
        <f>'DATA DASH'!M1611</f>
        <v/>
      </c>
    </row>
    <row r="1612">
      <c r="A1612">
        <f>'DATA DASH'!A1612</f>
        <v/>
      </c>
      <c r="B1612">
        <f>'DATA DASH'!B1612</f>
        <v/>
      </c>
      <c r="C1612">
        <f>'DATA DASH'!C1612</f>
        <v/>
      </c>
      <c r="D1612">
        <f>'DATA DASH'!D1612</f>
        <v/>
      </c>
      <c r="E1612">
        <f>'DATA DASH'!E1612</f>
        <v/>
      </c>
      <c r="F1612">
        <f>'DATA DASH'!F1612</f>
        <v/>
      </c>
      <c r="G1612">
        <f>'DATA DASH'!G1612</f>
        <v/>
      </c>
      <c r="H1612">
        <f>'DATA DASH'!H1612</f>
        <v/>
      </c>
      <c r="I1612">
        <f>'DATA DASH'!I1612</f>
        <v/>
      </c>
      <c r="J1612">
        <f>'DATA DASH'!J1612</f>
        <v/>
      </c>
      <c r="K1612">
        <f>'DATA DASH'!K1612</f>
        <v/>
      </c>
      <c r="L1612">
        <f>'DATA DASH'!L1612</f>
        <v/>
      </c>
      <c r="M1612">
        <f>'DATA DASH'!M1612</f>
        <v/>
      </c>
    </row>
    <row r="1613">
      <c r="A1613">
        <f>'DATA DASH'!A1613</f>
        <v/>
      </c>
      <c r="B1613">
        <f>'DATA DASH'!B1613</f>
        <v/>
      </c>
      <c r="C1613">
        <f>'DATA DASH'!C1613</f>
        <v/>
      </c>
      <c r="D1613">
        <f>'DATA DASH'!D1613</f>
        <v/>
      </c>
      <c r="E1613">
        <f>'DATA DASH'!E1613</f>
        <v/>
      </c>
      <c r="F1613">
        <f>'DATA DASH'!F1613</f>
        <v/>
      </c>
      <c r="G1613">
        <f>'DATA DASH'!G1613</f>
        <v/>
      </c>
      <c r="H1613">
        <f>'DATA DASH'!H1613</f>
        <v/>
      </c>
      <c r="I1613">
        <f>'DATA DASH'!I1613</f>
        <v/>
      </c>
      <c r="J1613">
        <f>'DATA DASH'!J1613</f>
        <v/>
      </c>
      <c r="K1613">
        <f>'DATA DASH'!K1613</f>
        <v/>
      </c>
      <c r="L1613">
        <f>'DATA DASH'!L1613</f>
        <v/>
      </c>
      <c r="M1613">
        <f>'DATA DASH'!M1613</f>
        <v/>
      </c>
    </row>
    <row r="1614">
      <c r="A1614">
        <f>'DATA DASH'!A1614</f>
        <v/>
      </c>
      <c r="B1614">
        <f>'DATA DASH'!B1614</f>
        <v/>
      </c>
      <c r="C1614">
        <f>'DATA DASH'!C1614</f>
        <v/>
      </c>
      <c r="D1614">
        <f>'DATA DASH'!D1614</f>
        <v/>
      </c>
      <c r="E1614">
        <f>'DATA DASH'!E1614</f>
        <v/>
      </c>
      <c r="F1614">
        <f>'DATA DASH'!F1614</f>
        <v/>
      </c>
      <c r="G1614">
        <f>'DATA DASH'!G1614</f>
        <v/>
      </c>
      <c r="H1614">
        <f>'DATA DASH'!H1614</f>
        <v/>
      </c>
      <c r="I1614">
        <f>'DATA DASH'!I1614</f>
        <v/>
      </c>
      <c r="J1614">
        <f>'DATA DASH'!J1614</f>
        <v/>
      </c>
      <c r="K1614">
        <f>'DATA DASH'!K1614</f>
        <v/>
      </c>
      <c r="L1614">
        <f>'DATA DASH'!L1614</f>
        <v/>
      </c>
      <c r="M1614">
        <f>'DATA DASH'!M1614</f>
        <v/>
      </c>
    </row>
    <row r="1615">
      <c r="A1615">
        <f>'DATA DASH'!A1615</f>
        <v/>
      </c>
      <c r="B1615">
        <f>'DATA DASH'!B1615</f>
        <v/>
      </c>
      <c r="C1615">
        <f>'DATA DASH'!C1615</f>
        <v/>
      </c>
      <c r="D1615">
        <f>'DATA DASH'!D1615</f>
        <v/>
      </c>
      <c r="E1615">
        <f>'DATA DASH'!E1615</f>
        <v/>
      </c>
      <c r="F1615">
        <f>'DATA DASH'!F1615</f>
        <v/>
      </c>
      <c r="G1615">
        <f>'DATA DASH'!G1615</f>
        <v/>
      </c>
      <c r="H1615">
        <f>'DATA DASH'!H1615</f>
        <v/>
      </c>
      <c r="I1615">
        <f>'DATA DASH'!I1615</f>
        <v/>
      </c>
      <c r="J1615">
        <f>'DATA DASH'!J1615</f>
        <v/>
      </c>
      <c r="K1615">
        <f>'DATA DASH'!K1615</f>
        <v/>
      </c>
      <c r="L1615">
        <f>'DATA DASH'!L1615</f>
        <v/>
      </c>
      <c r="M1615">
        <f>'DATA DASH'!M1615</f>
        <v/>
      </c>
    </row>
    <row r="1616">
      <c r="A1616">
        <f>'DATA DASH'!A1616</f>
        <v/>
      </c>
      <c r="B1616">
        <f>'DATA DASH'!B1616</f>
        <v/>
      </c>
      <c r="C1616">
        <f>'DATA DASH'!C1616</f>
        <v/>
      </c>
      <c r="D1616">
        <f>'DATA DASH'!D1616</f>
        <v/>
      </c>
      <c r="E1616">
        <f>'DATA DASH'!E1616</f>
        <v/>
      </c>
      <c r="F1616">
        <f>'DATA DASH'!F1616</f>
        <v/>
      </c>
      <c r="G1616">
        <f>'DATA DASH'!G1616</f>
        <v/>
      </c>
      <c r="H1616">
        <f>'DATA DASH'!H1616</f>
        <v/>
      </c>
      <c r="I1616">
        <f>'DATA DASH'!I1616</f>
        <v/>
      </c>
      <c r="J1616">
        <f>'DATA DASH'!J1616</f>
        <v/>
      </c>
      <c r="K1616">
        <f>'DATA DASH'!K1616</f>
        <v/>
      </c>
      <c r="L1616">
        <f>'DATA DASH'!L1616</f>
        <v/>
      </c>
      <c r="M1616">
        <f>'DATA DASH'!M1616</f>
        <v/>
      </c>
    </row>
    <row r="1617">
      <c r="A1617">
        <f>'DATA DASH'!A1617</f>
        <v/>
      </c>
      <c r="B1617">
        <f>'DATA DASH'!B1617</f>
        <v/>
      </c>
      <c r="C1617">
        <f>'DATA DASH'!C1617</f>
        <v/>
      </c>
      <c r="D1617">
        <f>'DATA DASH'!D1617</f>
        <v/>
      </c>
      <c r="E1617">
        <f>'DATA DASH'!E1617</f>
        <v/>
      </c>
      <c r="F1617">
        <f>'DATA DASH'!F1617</f>
        <v/>
      </c>
      <c r="G1617">
        <f>'DATA DASH'!G1617</f>
        <v/>
      </c>
      <c r="H1617">
        <f>'DATA DASH'!H1617</f>
        <v/>
      </c>
      <c r="I1617">
        <f>'DATA DASH'!I1617</f>
        <v/>
      </c>
      <c r="J1617">
        <f>'DATA DASH'!J1617</f>
        <v/>
      </c>
      <c r="K1617">
        <f>'DATA DASH'!K1617</f>
        <v/>
      </c>
      <c r="L1617">
        <f>'DATA DASH'!L1617</f>
        <v/>
      </c>
      <c r="M1617">
        <f>'DATA DASH'!M1617</f>
        <v/>
      </c>
    </row>
    <row r="1618">
      <c r="A1618">
        <f>'DATA DASH'!A1618</f>
        <v/>
      </c>
      <c r="B1618">
        <f>'DATA DASH'!B1618</f>
        <v/>
      </c>
      <c r="C1618">
        <f>'DATA DASH'!C1618</f>
        <v/>
      </c>
      <c r="D1618">
        <f>'DATA DASH'!D1618</f>
        <v/>
      </c>
      <c r="E1618">
        <f>'DATA DASH'!E1618</f>
        <v/>
      </c>
      <c r="F1618">
        <f>'DATA DASH'!F1618</f>
        <v/>
      </c>
      <c r="G1618">
        <f>'DATA DASH'!G1618</f>
        <v/>
      </c>
      <c r="H1618">
        <f>'DATA DASH'!H1618</f>
        <v/>
      </c>
      <c r="I1618">
        <f>'DATA DASH'!I1618</f>
        <v/>
      </c>
      <c r="J1618">
        <f>'DATA DASH'!J1618</f>
        <v/>
      </c>
      <c r="K1618">
        <f>'DATA DASH'!K1618</f>
        <v/>
      </c>
      <c r="L1618">
        <f>'DATA DASH'!L1618</f>
        <v/>
      </c>
      <c r="M1618">
        <f>'DATA DASH'!M1618</f>
        <v/>
      </c>
    </row>
    <row r="1619">
      <c r="A1619">
        <f>'DATA DASH'!A1619</f>
        <v/>
      </c>
      <c r="B1619">
        <f>'DATA DASH'!B1619</f>
        <v/>
      </c>
      <c r="C1619">
        <f>'DATA DASH'!C1619</f>
        <v/>
      </c>
      <c r="D1619">
        <f>'DATA DASH'!D1619</f>
        <v/>
      </c>
      <c r="E1619">
        <f>'DATA DASH'!E1619</f>
        <v/>
      </c>
      <c r="F1619">
        <f>'DATA DASH'!F1619</f>
        <v/>
      </c>
      <c r="G1619">
        <f>'DATA DASH'!G1619</f>
        <v/>
      </c>
      <c r="H1619">
        <f>'DATA DASH'!H1619</f>
        <v/>
      </c>
      <c r="I1619">
        <f>'DATA DASH'!I1619</f>
        <v/>
      </c>
      <c r="J1619">
        <f>'DATA DASH'!J1619</f>
        <v/>
      </c>
      <c r="K1619">
        <f>'DATA DASH'!K1619</f>
        <v/>
      </c>
      <c r="L1619">
        <f>'DATA DASH'!L1619</f>
        <v/>
      </c>
      <c r="M1619">
        <f>'DATA DASH'!M1619</f>
        <v/>
      </c>
    </row>
    <row r="1620">
      <c r="A1620">
        <f>'DATA DASH'!A1620</f>
        <v/>
      </c>
      <c r="B1620">
        <f>'DATA DASH'!B1620</f>
        <v/>
      </c>
      <c r="C1620">
        <f>'DATA DASH'!C1620</f>
        <v/>
      </c>
      <c r="D1620">
        <f>'DATA DASH'!D1620</f>
        <v/>
      </c>
      <c r="E1620">
        <f>'DATA DASH'!E1620</f>
        <v/>
      </c>
      <c r="F1620">
        <f>'DATA DASH'!F1620</f>
        <v/>
      </c>
      <c r="G1620">
        <f>'DATA DASH'!G1620</f>
        <v/>
      </c>
      <c r="H1620">
        <f>'DATA DASH'!H1620</f>
        <v/>
      </c>
      <c r="I1620">
        <f>'DATA DASH'!I1620</f>
        <v/>
      </c>
      <c r="J1620">
        <f>'DATA DASH'!J1620</f>
        <v/>
      </c>
      <c r="K1620">
        <f>'DATA DASH'!K1620</f>
        <v/>
      </c>
      <c r="L1620">
        <f>'DATA DASH'!L1620</f>
        <v/>
      </c>
      <c r="M1620">
        <f>'DATA DASH'!M1620</f>
        <v/>
      </c>
    </row>
    <row r="1621">
      <c r="A1621">
        <f>'DATA DASH'!A1621</f>
        <v/>
      </c>
      <c r="B1621">
        <f>'DATA DASH'!B1621</f>
        <v/>
      </c>
      <c r="C1621">
        <f>'DATA DASH'!C1621</f>
        <v/>
      </c>
      <c r="D1621">
        <f>'DATA DASH'!D1621</f>
        <v/>
      </c>
      <c r="E1621">
        <f>'DATA DASH'!E1621</f>
        <v/>
      </c>
      <c r="F1621">
        <f>'DATA DASH'!F1621</f>
        <v/>
      </c>
      <c r="G1621">
        <f>'DATA DASH'!G1621</f>
        <v/>
      </c>
      <c r="H1621">
        <f>'DATA DASH'!H1621</f>
        <v/>
      </c>
      <c r="I1621">
        <f>'DATA DASH'!I1621</f>
        <v/>
      </c>
      <c r="J1621">
        <f>'DATA DASH'!J1621</f>
        <v/>
      </c>
      <c r="K1621">
        <f>'DATA DASH'!K1621</f>
        <v/>
      </c>
      <c r="L1621">
        <f>'DATA DASH'!L1621</f>
        <v/>
      </c>
      <c r="M1621">
        <f>'DATA DASH'!M1621</f>
        <v/>
      </c>
    </row>
    <row r="1622">
      <c r="A1622">
        <f>'DATA DASH'!A1622</f>
        <v/>
      </c>
      <c r="B1622">
        <f>'DATA DASH'!B1622</f>
        <v/>
      </c>
      <c r="C1622">
        <f>'DATA DASH'!C1622</f>
        <v/>
      </c>
      <c r="D1622">
        <f>'DATA DASH'!D1622</f>
        <v/>
      </c>
      <c r="E1622">
        <f>'DATA DASH'!E1622</f>
        <v/>
      </c>
      <c r="F1622">
        <f>'DATA DASH'!F1622</f>
        <v/>
      </c>
      <c r="G1622">
        <f>'DATA DASH'!G1622</f>
        <v/>
      </c>
      <c r="H1622">
        <f>'DATA DASH'!H1622</f>
        <v/>
      </c>
      <c r="I1622">
        <f>'DATA DASH'!I1622</f>
        <v/>
      </c>
      <c r="J1622">
        <f>'DATA DASH'!J1622</f>
        <v/>
      </c>
      <c r="K1622">
        <f>'DATA DASH'!K1622</f>
        <v/>
      </c>
      <c r="L1622">
        <f>'DATA DASH'!L1622</f>
        <v/>
      </c>
      <c r="M1622">
        <f>'DATA DASH'!M1622</f>
        <v/>
      </c>
    </row>
    <row r="1623">
      <c r="A1623">
        <f>'DATA DASH'!A1623</f>
        <v/>
      </c>
      <c r="B1623">
        <f>'DATA DASH'!B1623</f>
        <v/>
      </c>
      <c r="C1623">
        <f>'DATA DASH'!C1623</f>
        <v/>
      </c>
      <c r="D1623">
        <f>'DATA DASH'!D1623</f>
        <v/>
      </c>
      <c r="E1623">
        <f>'DATA DASH'!E1623</f>
        <v/>
      </c>
      <c r="F1623">
        <f>'DATA DASH'!F1623</f>
        <v/>
      </c>
      <c r="G1623">
        <f>'DATA DASH'!G1623</f>
        <v/>
      </c>
      <c r="H1623">
        <f>'DATA DASH'!H1623</f>
        <v/>
      </c>
      <c r="I1623">
        <f>'DATA DASH'!I1623</f>
        <v/>
      </c>
      <c r="J1623">
        <f>'DATA DASH'!J1623</f>
        <v/>
      </c>
      <c r="K1623">
        <f>'DATA DASH'!K1623</f>
        <v/>
      </c>
      <c r="L1623">
        <f>'DATA DASH'!L1623</f>
        <v/>
      </c>
      <c r="M1623">
        <f>'DATA DASH'!M1623</f>
        <v/>
      </c>
    </row>
    <row r="1624">
      <c r="A1624">
        <f>'DATA DASH'!A1624</f>
        <v/>
      </c>
      <c r="B1624">
        <f>'DATA DASH'!B1624</f>
        <v/>
      </c>
      <c r="C1624">
        <f>'DATA DASH'!C1624</f>
        <v/>
      </c>
      <c r="D1624">
        <f>'DATA DASH'!D1624</f>
        <v/>
      </c>
      <c r="E1624">
        <f>'DATA DASH'!E1624</f>
        <v/>
      </c>
      <c r="F1624">
        <f>'DATA DASH'!F1624</f>
        <v/>
      </c>
      <c r="G1624">
        <f>'DATA DASH'!G1624</f>
        <v/>
      </c>
      <c r="H1624">
        <f>'DATA DASH'!H1624</f>
        <v/>
      </c>
      <c r="I1624">
        <f>'DATA DASH'!I1624</f>
        <v/>
      </c>
      <c r="J1624">
        <f>'DATA DASH'!J1624</f>
        <v/>
      </c>
      <c r="K1624">
        <f>'DATA DASH'!K1624</f>
        <v/>
      </c>
      <c r="L1624">
        <f>'DATA DASH'!L1624</f>
        <v/>
      </c>
      <c r="M1624">
        <f>'DATA DASH'!M1624</f>
        <v/>
      </c>
    </row>
    <row r="1625">
      <c r="A1625">
        <f>'DATA DASH'!A1625</f>
        <v/>
      </c>
      <c r="B1625">
        <f>'DATA DASH'!B1625</f>
        <v/>
      </c>
      <c r="C1625">
        <f>'DATA DASH'!C1625</f>
        <v/>
      </c>
      <c r="D1625">
        <f>'DATA DASH'!D1625</f>
        <v/>
      </c>
      <c r="E1625">
        <f>'DATA DASH'!E1625</f>
        <v/>
      </c>
      <c r="F1625">
        <f>'DATA DASH'!F1625</f>
        <v/>
      </c>
      <c r="G1625">
        <f>'DATA DASH'!G1625</f>
        <v/>
      </c>
      <c r="H1625">
        <f>'DATA DASH'!H1625</f>
        <v/>
      </c>
      <c r="I1625">
        <f>'DATA DASH'!I1625</f>
        <v/>
      </c>
      <c r="J1625">
        <f>'DATA DASH'!J1625</f>
        <v/>
      </c>
      <c r="K1625">
        <f>'DATA DASH'!K1625</f>
        <v/>
      </c>
      <c r="L1625">
        <f>'DATA DASH'!L1625</f>
        <v/>
      </c>
      <c r="M1625">
        <f>'DATA DASH'!M1625</f>
        <v/>
      </c>
    </row>
    <row r="1626">
      <c r="A1626">
        <f>'DATA DASH'!A1626</f>
        <v/>
      </c>
      <c r="B1626">
        <f>'DATA DASH'!B1626</f>
        <v/>
      </c>
      <c r="C1626">
        <f>'DATA DASH'!C1626</f>
        <v/>
      </c>
      <c r="D1626">
        <f>'DATA DASH'!D1626</f>
        <v/>
      </c>
      <c r="E1626">
        <f>'DATA DASH'!E1626</f>
        <v/>
      </c>
      <c r="F1626">
        <f>'DATA DASH'!F1626</f>
        <v/>
      </c>
      <c r="G1626">
        <f>'DATA DASH'!G1626</f>
        <v/>
      </c>
      <c r="H1626">
        <f>'DATA DASH'!H1626</f>
        <v/>
      </c>
      <c r="I1626">
        <f>'DATA DASH'!I1626</f>
        <v/>
      </c>
      <c r="J1626">
        <f>'DATA DASH'!J1626</f>
        <v/>
      </c>
      <c r="K1626">
        <f>'DATA DASH'!K1626</f>
        <v/>
      </c>
      <c r="L1626">
        <f>'DATA DASH'!L1626</f>
        <v/>
      </c>
      <c r="M1626">
        <f>'DATA DASH'!M1626</f>
        <v/>
      </c>
    </row>
    <row r="1627">
      <c r="A1627">
        <f>'DATA DASH'!A1627</f>
        <v/>
      </c>
      <c r="B1627">
        <f>'DATA DASH'!B1627</f>
        <v/>
      </c>
      <c r="C1627">
        <f>'DATA DASH'!C1627</f>
        <v/>
      </c>
      <c r="D1627">
        <f>'DATA DASH'!D1627</f>
        <v/>
      </c>
      <c r="E1627">
        <f>'DATA DASH'!E1627</f>
        <v/>
      </c>
      <c r="F1627">
        <f>'DATA DASH'!F1627</f>
        <v/>
      </c>
      <c r="G1627">
        <f>'DATA DASH'!G1627</f>
        <v/>
      </c>
      <c r="H1627">
        <f>'DATA DASH'!H1627</f>
        <v/>
      </c>
      <c r="I1627">
        <f>'DATA DASH'!I1627</f>
        <v/>
      </c>
      <c r="J1627">
        <f>'DATA DASH'!J1627</f>
        <v/>
      </c>
      <c r="K1627">
        <f>'DATA DASH'!K1627</f>
        <v/>
      </c>
      <c r="L1627">
        <f>'DATA DASH'!L1627</f>
        <v/>
      </c>
      <c r="M1627">
        <f>'DATA DASH'!M1627</f>
        <v/>
      </c>
    </row>
    <row r="1628">
      <c r="A1628">
        <f>'DATA DASH'!A1628</f>
        <v/>
      </c>
      <c r="B1628">
        <f>'DATA DASH'!B1628</f>
        <v/>
      </c>
      <c r="C1628">
        <f>'DATA DASH'!C1628</f>
        <v/>
      </c>
      <c r="D1628">
        <f>'DATA DASH'!D1628</f>
        <v/>
      </c>
      <c r="E1628">
        <f>'DATA DASH'!E1628</f>
        <v/>
      </c>
      <c r="F1628">
        <f>'DATA DASH'!F1628</f>
        <v/>
      </c>
      <c r="G1628">
        <f>'DATA DASH'!G1628</f>
        <v/>
      </c>
      <c r="H1628">
        <f>'DATA DASH'!H1628</f>
        <v/>
      </c>
      <c r="I1628">
        <f>'DATA DASH'!I1628</f>
        <v/>
      </c>
      <c r="J1628">
        <f>'DATA DASH'!J1628</f>
        <v/>
      </c>
      <c r="K1628">
        <f>'DATA DASH'!K1628</f>
        <v/>
      </c>
      <c r="L1628">
        <f>'DATA DASH'!L1628</f>
        <v/>
      </c>
      <c r="M1628">
        <f>'DATA DASH'!M1628</f>
        <v/>
      </c>
    </row>
    <row r="1629">
      <c r="A1629">
        <f>'DATA DASH'!A1629</f>
        <v/>
      </c>
      <c r="B1629">
        <f>'DATA DASH'!B1629</f>
        <v/>
      </c>
      <c r="C1629">
        <f>'DATA DASH'!C1629</f>
        <v/>
      </c>
      <c r="D1629">
        <f>'DATA DASH'!D1629</f>
        <v/>
      </c>
      <c r="E1629">
        <f>'DATA DASH'!E1629</f>
        <v/>
      </c>
      <c r="F1629">
        <f>'DATA DASH'!F1629</f>
        <v/>
      </c>
      <c r="G1629">
        <f>'DATA DASH'!G1629</f>
        <v/>
      </c>
      <c r="H1629">
        <f>'DATA DASH'!H1629</f>
        <v/>
      </c>
      <c r="I1629">
        <f>'DATA DASH'!I1629</f>
        <v/>
      </c>
      <c r="J1629">
        <f>'DATA DASH'!J1629</f>
        <v/>
      </c>
      <c r="K1629">
        <f>'DATA DASH'!K1629</f>
        <v/>
      </c>
      <c r="L1629">
        <f>'DATA DASH'!L1629</f>
        <v/>
      </c>
      <c r="M1629">
        <f>'DATA DASH'!M1629</f>
        <v/>
      </c>
    </row>
    <row r="1630">
      <c r="A1630">
        <f>'DATA DASH'!A1630</f>
        <v/>
      </c>
      <c r="B1630">
        <f>'DATA DASH'!B1630</f>
        <v/>
      </c>
      <c r="C1630">
        <f>'DATA DASH'!C1630</f>
        <v/>
      </c>
      <c r="D1630">
        <f>'DATA DASH'!D1630</f>
        <v/>
      </c>
      <c r="E1630">
        <f>'DATA DASH'!E1630</f>
        <v/>
      </c>
      <c r="F1630">
        <f>'DATA DASH'!F1630</f>
        <v/>
      </c>
      <c r="G1630">
        <f>'DATA DASH'!G1630</f>
        <v/>
      </c>
      <c r="H1630">
        <f>'DATA DASH'!H1630</f>
        <v/>
      </c>
      <c r="I1630">
        <f>'DATA DASH'!I1630</f>
        <v/>
      </c>
      <c r="J1630">
        <f>'DATA DASH'!J1630</f>
        <v/>
      </c>
      <c r="K1630">
        <f>'DATA DASH'!K1630</f>
        <v/>
      </c>
      <c r="L1630">
        <f>'DATA DASH'!L1630</f>
        <v/>
      </c>
      <c r="M1630">
        <f>'DATA DASH'!M1630</f>
        <v/>
      </c>
    </row>
    <row r="1631">
      <c r="A1631">
        <f>'DATA DASH'!A1631</f>
        <v/>
      </c>
      <c r="B1631">
        <f>'DATA DASH'!B1631</f>
        <v/>
      </c>
      <c r="C1631">
        <f>'DATA DASH'!C1631</f>
        <v/>
      </c>
      <c r="D1631">
        <f>'DATA DASH'!D1631</f>
        <v/>
      </c>
      <c r="E1631">
        <f>'DATA DASH'!E1631</f>
        <v/>
      </c>
      <c r="F1631">
        <f>'DATA DASH'!F1631</f>
        <v/>
      </c>
      <c r="G1631">
        <f>'DATA DASH'!G1631</f>
        <v/>
      </c>
      <c r="H1631">
        <f>'DATA DASH'!H1631</f>
        <v/>
      </c>
      <c r="I1631">
        <f>'DATA DASH'!I1631</f>
        <v/>
      </c>
      <c r="J1631">
        <f>'DATA DASH'!J1631</f>
        <v/>
      </c>
      <c r="K1631">
        <f>'DATA DASH'!K1631</f>
        <v/>
      </c>
      <c r="L1631">
        <f>'DATA DASH'!L1631</f>
        <v/>
      </c>
      <c r="M1631">
        <f>'DATA DASH'!M1631</f>
        <v/>
      </c>
    </row>
    <row r="1632">
      <c r="A1632">
        <f>'DATA DASH'!A1632</f>
        <v/>
      </c>
      <c r="B1632">
        <f>'DATA DASH'!B1632</f>
        <v/>
      </c>
      <c r="C1632">
        <f>'DATA DASH'!C1632</f>
        <v/>
      </c>
      <c r="D1632">
        <f>'DATA DASH'!D1632</f>
        <v/>
      </c>
      <c r="E1632">
        <f>'DATA DASH'!E1632</f>
        <v/>
      </c>
      <c r="F1632">
        <f>'DATA DASH'!F1632</f>
        <v/>
      </c>
      <c r="G1632">
        <f>'DATA DASH'!G1632</f>
        <v/>
      </c>
      <c r="H1632">
        <f>'DATA DASH'!H1632</f>
        <v/>
      </c>
      <c r="I1632">
        <f>'DATA DASH'!I1632</f>
        <v/>
      </c>
      <c r="J1632">
        <f>'DATA DASH'!J1632</f>
        <v/>
      </c>
      <c r="K1632">
        <f>'DATA DASH'!K1632</f>
        <v/>
      </c>
      <c r="L1632">
        <f>'DATA DASH'!L1632</f>
        <v/>
      </c>
      <c r="M1632">
        <f>'DATA DASH'!M1632</f>
        <v/>
      </c>
    </row>
    <row r="1633">
      <c r="A1633">
        <f>'DATA DASH'!A1633</f>
        <v/>
      </c>
      <c r="B1633">
        <f>'DATA DASH'!B1633</f>
        <v/>
      </c>
      <c r="C1633">
        <f>'DATA DASH'!C1633</f>
        <v/>
      </c>
      <c r="D1633">
        <f>'DATA DASH'!D1633</f>
        <v/>
      </c>
      <c r="E1633">
        <f>'DATA DASH'!E1633</f>
        <v/>
      </c>
      <c r="F1633">
        <f>'DATA DASH'!F1633</f>
        <v/>
      </c>
      <c r="G1633">
        <f>'DATA DASH'!G1633</f>
        <v/>
      </c>
      <c r="H1633">
        <f>'DATA DASH'!H1633</f>
        <v/>
      </c>
      <c r="I1633">
        <f>'DATA DASH'!I1633</f>
        <v/>
      </c>
      <c r="J1633">
        <f>'DATA DASH'!J1633</f>
        <v/>
      </c>
      <c r="K1633">
        <f>'DATA DASH'!K1633</f>
        <v/>
      </c>
      <c r="L1633">
        <f>'DATA DASH'!L1633</f>
        <v/>
      </c>
      <c r="M1633">
        <f>'DATA DASH'!M1633</f>
        <v/>
      </c>
    </row>
    <row r="1634">
      <c r="A1634">
        <f>'DATA DASH'!A1634</f>
        <v/>
      </c>
      <c r="B1634">
        <f>'DATA DASH'!B1634</f>
        <v/>
      </c>
      <c r="C1634">
        <f>'DATA DASH'!C1634</f>
        <v/>
      </c>
      <c r="D1634">
        <f>'DATA DASH'!D1634</f>
        <v/>
      </c>
      <c r="E1634">
        <f>'DATA DASH'!E1634</f>
        <v/>
      </c>
      <c r="F1634">
        <f>'DATA DASH'!F1634</f>
        <v/>
      </c>
      <c r="G1634">
        <f>'DATA DASH'!G1634</f>
        <v/>
      </c>
      <c r="H1634">
        <f>'DATA DASH'!H1634</f>
        <v/>
      </c>
      <c r="I1634">
        <f>'DATA DASH'!I1634</f>
        <v/>
      </c>
      <c r="J1634">
        <f>'DATA DASH'!J1634</f>
        <v/>
      </c>
      <c r="K1634">
        <f>'DATA DASH'!K1634</f>
        <v/>
      </c>
      <c r="L1634">
        <f>'DATA DASH'!L1634</f>
        <v/>
      </c>
      <c r="M1634">
        <f>'DATA DASH'!M1634</f>
        <v/>
      </c>
    </row>
    <row r="1635">
      <c r="A1635">
        <f>'DATA DASH'!A1635</f>
        <v/>
      </c>
      <c r="B1635">
        <f>'DATA DASH'!B1635</f>
        <v/>
      </c>
      <c r="C1635">
        <f>'DATA DASH'!C1635</f>
        <v/>
      </c>
      <c r="D1635">
        <f>'DATA DASH'!D1635</f>
        <v/>
      </c>
      <c r="E1635">
        <f>'DATA DASH'!E1635</f>
        <v/>
      </c>
      <c r="F1635">
        <f>'DATA DASH'!F1635</f>
        <v/>
      </c>
      <c r="G1635">
        <f>'DATA DASH'!G1635</f>
        <v/>
      </c>
      <c r="H1635">
        <f>'DATA DASH'!H1635</f>
        <v/>
      </c>
      <c r="I1635">
        <f>'DATA DASH'!I1635</f>
        <v/>
      </c>
      <c r="J1635">
        <f>'DATA DASH'!J1635</f>
        <v/>
      </c>
      <c r="K1635">
        <f>'DATA DASH'!K1635</f>
        <v/>
      </c>
      <c r="L1635">
        <f>'DATA DASH'!L1635</f>
        <v/>
      </c>
      <c r="M1635">
        <f>'DATA DASH'!M1635</f>
        <v/>
      </c>
    </row>
    <row r="1636">
      <c r="A1636">
        <f>'DATA DASH'!A1636</f>
        <v/>
      </c>
      <c r="B1636">
        <f>'DATA DASH'!B1636</f>
        <v/>
      </c>
      <c r="C1636">
        <f>'DATA DASH'!C1636</f>
        <v/>
      </c>
      <c r="D1636">
        <f>'DATA DASH'!D1636</f>
        <v/>
      </c>
      <c r="E1636">
        <f>'DATA DASH'!E1636</f>
        <v/>
      </c>
      <c r="F1636">
        <f>'DATA DASH'!F1636</f>
        <v/>
      </c>
      <c r="G1636">
        <f>'DATA DASH'!G1636</f>
        <v/>
      </c>
      <c r="H1636">
        <f>'DATA DASH'!H1636</f>
        <v/>
      </c>
      <c r="I1636">
        <f>'DATA DASH'!I1636</f>
        <v/>
      </c>
      <c r="J1636">
        <f>'DATA DASH'!J1636</f>
        <v/>
      </c>
      <c r="K1636">
        <f>'DATA DASH'!K1636</f>
        <v/>
      </c>
      <c r="L1636">
        <f>'DATA DASH'!L1636</f>
        <v/>
      </c>
      <c r="M1636">
        <f>'DATA DASH'!M1636</f>
        <v/>
      </c>
    </row>
    <row r="1637">
      <c r="A1637">
        <f>'DATA DASH'!A1637</f>
        <v/>
      </c>
      <c r="B1637">
        <f>'DATA DASH'!B1637</f>
        <v/>
      </c>
      <c r="C1637">
        <f>'DATA DASH'!C1637</f>
        <v/>
      </c>
      <c r="D1637">
        <f>'DATA DASH'!D1637</f>
        <v/>
      </c>
      <c r="E1637">
        <f>'DATA DASH'!E1637</f>
        <v/>
      </c>
      <c r="F1637">
        <f>'DATA DASH'!F1637</f>
        <v/>
      </c>
      <c r="G1637">
        <f>'DATA DASH'!G1637</f>
        <v/>
      </c>
      <c r="H1637">
        <f>'DATA DASH'!H1637</f>
        <v/>
      </c>
      <c r="I1637">
        <f>'DATA DASH'!I1637</f>
        <v/>
      </c>
      <c r="J1637">
        <f>'DATA DASH'!J1637</f>
        <v/>
      </c>
      <c r="K1637">
        <f>'DATA DASH'!K1637</f>
        <v/>
      </c>
      <c r="L1637">
        <f>'DATA DASH'!L1637</f>
        <v/>
      </c>
      <c r="M1637">
        <f>'DATA DASH'!M1637</f>
        <v/>
      </c>
    </row>
    <row r="1638">
      <c r="A1638">
        <f>'DATA DASH'!A1638</f>
        <v/>
      </c>
      <c r="B1638">
        <f>'DATA DASH'!B1638</f>
        <v/>
      </c>
      <c r="C1638">
        <f>'DATA DASH'!C1638</f>
        <v/>
      </c>
      <c r="D1638">
        <f>'DATA DASH'!D1638</f>
        <v/>
      </c>
      <c r="E1638">
        <f>'DATA DASH'!E1638</f>
        <v/>
      </c>
      <c r="F1638">
        <f>'DATA DASH'!F1638</f>
        <v/>
      </c>
      <c r="G1638">
        <f>'DATA DASH'!G1638</f>
        <v/>
      </c>
      <c r="H1638">
        <f>'DATA DASH'!H1638</f>
        <v/>
      </c>
      <c r="I1638">
        <f>'DATA DASH'!I1638</f>
        <v/>
      </c>
      <c r="J1638">
        <f>'DATA DASH'!J1638</f>
        <v/>
      </c>
      <c r="K1638">
        <f>'DATA DASH'!K1638</f>
        <v/>
      </c>
      <c r="L1638">
        <f>'DATA DASH'!L1638</f>
        <v/>
      </c>
      <c r="M1638">
        <f>'DATA DASH'!M1638</f>
        <v/>
      </c>
    </row>
    <row r="1639">
      <c r="A1639">
        <f>'DATA DASH'!A1639</f>
        <v/>
      </c>
      <c r="B1639">
        <f>'DATA DASH'!B1639</f>
        <v/>
      </c>
      <c r="C1639">
        <f>'DATA DASH'!C1639</f>
        <v/>
      </c>
      <c r="D1639">
        <f>'DATA DASH'!D1639</f>
        <v/>
      </c>
      <c r="E1639">
        <f>'DATA DASH'!E1639</f>
        <v/>
      </c>
      <c r="F1639">
        <f>'DATA DASH'!F1639</f>
        <v/>
      </c>
      <c r="G1639">
        <f>'DATA DASH'!G1639</f>
        <v/>
      </c>
      <c r="H1639">
        <f>'DATA DASH'!H1639</f>
        <v/>
      </c>
      <c r="I1639">
        <f>'DATA DASH'!I1639</f>
        <v/>
      </c>
      <c r="J1639">
        <f>'DATA DASH'!J1639</f>
        <v/>
      </c>
      <c r="K1639">
        <f>'DATA DASH'!K1639</f>
        <v/>
      </c>
      <c r="L1639">
        <f>'DATA DASH'!L1639</f>
        <v/>
      </c>
      <c r="M1639">
        <f>'DATA DASH'!M1639</f>
        <v/>
      </c>
    </row>
    <row r="1640">
      <c r="A1640">
        <f>'DATA DASH'!A1640</f>
        <v/>
      </c>
      <c r="B1640">
        <f>'DATA DASH'!B1640</f>
        <v/>
      </c>
      <c r="C1640">
        <f>'DATA DASH'!C1640</f>
        <v/>
      </c>
      <c r="D1640">
        <f>'DATA DASH'!D1640</f>
        <v/>
      </c>
      <c r="E1640">
        <f>'DATA DASH'!E1640</f>
        <v/>
      </c>
      <c r="F1640">
        <f>'DATA DASH'!F1640</f>
        <v/>
      </c>
      <c r="G1640">
        <f>'DATA DASH'!G1640</f>
        <v/>
      </c>
      <c r="H1640">
        <f>'DATA DASH'!H1640</f>
        <v/>
      </c>
      <c r="I1640">
        <f>'DATA DASH'!I1640</f>
        <v/>
      </c>
      <c r="J1640">
        <f>'DATA DASH'!J1640</f>
        <v/>
      </c>
      <c r="K1640">
        <f>'DATA DASH'!K1640</f>
        <v/>
      </c>
      <c r="L1640">
        <f>'DATA DASH'!L1640</f>
        <v/>
      </c>
      <c r="M1640">
        <f>'DATA DASH'!M1640</f>
        <v/>
      </c>
    </row>
    <row r="1641">
      <c r="A1641">
        <f>'DATA DASH'!A1641</f>
        <v/>
      </c>
      <c r="B1641">
        <f>'DATA DASH'!B1641</f>
        <v/>
      </c>
      <c r="C1641">
        <f>'DATA DASH'!C1641</f>
        <v/>
      </c>
      <c r="D1641">
        <f>'DATA DASH'!D1641</f>
        <v/>
      </c>
      <c r="E1641">
        <f>'DATA DASH'!E1641</f>
        <v/>
      </c>
      <c r="F1641">
        <f>'DATA DASH'!F1641</f>
        <v/>
      </c>
      <c r="G1641">
        <f>'DATA DASH'!G1641</f>
        <v/>
      </c>
      <c r="H1641">
        <f>'DATA DASH'!H1641</f>
        <v/>
      </c>
      <c r="I1641">
        <f>'DATA DASH'!I1641</f>
        <v/>
      </c>
      <c r="J1641">
        <f>'DATA DASH'!J1641</f>
        <v/>
      </c>
      <c r="K1641">
        <f>'DATA DASH'!K1641</f>
        <v/>
      </c>
      <c r="L1641">
        <f>'DATA DASH'!L1641</f>
        <v/>
      </c>
      <c r="M1641">
        <f>'DATA DASH'!M1641</f>
        <v/>
      </c>
    </row>
    <row r="1642">
      <c r="A1642">
        <f>'DATA DASH'!A1642</f>
        <v/>
      </c>
      <c r="B1642">
        <f>'DATA DASH'!B1642</f>
        <v/>
      </c>
      <c r="C1642">
        <f>'DATA DASH'!C1642</f>
        <v/>
      </c>
      <c r="D1642">
        <f>'DATA DASH'!D1642</f>
        <v/>
      </c>
      <c r="E1642">
        <f>'DATA DASH'!E1642</f>
        <v/>
      </c>
      <c r="F1642">
        <f>'DATA DASH'!F1642</f>
        <v/>
      </c>
      <c r="G1642">
        <f>'DATA DASH'!G1642</f>
        <v/>
      </c>
      <c r="H1642">
        <f>'DATA DASH'!H1642</f>
        <v/>
      </c>
      <c r="I1642">
        <f>'DATA DASH'!I1642</f>
        <v/>
      </c>
      <c r="J1642">
        <f>'DATA DASH'!J1642</f>
        <v/>
      </c>
      <c r="K1642">
        <f>'DATA DASH'!K1642</f>
        <v/>
      </c>
      <c r="L1642">
        <f>'DATA DASH'!L1642</f>
        <v/>
      </c>
      <c r="M1642">
        <f>'DATA DASH'!M1642</f>
        <v/>
      </c>
    </row>
    <row r="1643">
      <c r="A1643">
        <f>'DATA DASH'!A1643</f>
        <v/>
      </c>
      <c r="B1643">
        <f>'DATA DASH'!B1643</f>
        <v/>
      </c>
      <c r="C1643">
        <f>'DATA DASH'!C1643</f>
        <v/>
      </c>
      <c r="D1643">
        <f>'DATA DASH'!D1643</f>
        <v/>
      </c>
      <c r="E1643">
        <f>'DATA DASH'!E1643</f>
        <v/>
      </c>
      <c r="F1643">
        <f>'DATA DASH'!F1643</f>
        <v/>
      </c>
      <c r="G1643">
        <f>'DATA DASH'!G1643</f>
        <v/>
      </c>
      <c r="H1643">
        <f>'DATA DASH'!H1643</f>
        <v/>
      </c>
      <c r="I1643">
        <f>'DATA DASH'!I1643</f>
        <v/>
      </c>
      <c r="J1643">
        <f>'DATA DASH'!J1643</f>
        <v/>
      </c>
      <c r="K1643">
        <f>'DATA DASH'!K1643</f>
        <v/>
      </c>
      <c r="L1643">
        <f>'DATA DASH'!L1643</f>
        <v/>
      </c>
      <c r="M1643">
        <f>'DATA DASH'!M1643</f>
        <v/>
      </c>
    </row>
    <row r="1644">
      <c r="A1644">
        <f>'DATA DASH'!A1644</f>
        <v/>
      </c>
      <c r="B1644">
        <f>'DATA DASH'!B1644</f>
        <v/>
      </c>
      <c r="C1644">
        <f>'DATA DASH'!C1644</f>
        <v/>
      </c>
      <c r="D1644">
        <f>'DATA DASH'!D1644</f>
        <v/>
      </c>
      <c r="E1644">
        <f>'DATA DASH'!E1644</f>
        <v/>
      </c>
      <c r="F1644">
        <f>'DATA DASH'!F1644</f>
        <v/>
      </c>
      <c r="G1644">
        <f>'DATA DASH'!G1644</f>
        <v/>
      </c>
      <c r="H1644">
        <f>'DATA DASH'!H1644</f>
        <v/>
      </c>
      <c r="I1644">
        <f>'DATA DASH'!I1644</f>
        <v/>
      </c>
      <c r="J1644">
        <f>'DATA DASH'!J1644</f>
        <v/>
      </c>
      <c r="K1644">
        <f>'DATA DASH'!K1644</f>
        <v/>
      </c>
      <c r="L1644">
        <f>'DATA DASH'!L1644</f>
        <v/>
      </c>
      <c r="M1644">
        <f>'DATA DASH'!M1644</f>
        <v/>
      </c>
    </row>
    <row r="1645">
      <c r="A1645">
        <f>'DATA DASH'!A1645</f>
        <v/>
      </c>
      <c r="B1645">
        <f>'DATA DASH'!B1645</f>
        <v/>
      </c>
      <c r="C1645">
        <f>'DATA DASH'!C1645</f>
        <v/>
      </c>
      <c r="D1645">
        <f>'DATA DASH'!D1645</f>
        <v/>
      </c>
      <c r="E1645">
        <f>'DATA DASH'!E1645</f>
        <v/>
      </c>
      <c r="F1645">
        <f>'DATA DASH'!F1645</f>
        <v/>
      </c>
      <c r="G1645">
        <f>'DATA DASH'!G1645</f>
        <v/>
      </c>
      <c r="H1645">
        <f>'DATA DASH'!H1645</f>
        <v/>
      </c>
      <c r="I1645">
        <f>'DATA DASH'!I1645</f>
        <v/>
      </c>
      <c r="J1645">
        <f>'DATA DASH'!J1645</f>
        <v/>
      </c>
      <c r="K1645">
        <f>'DATA DASH'!K1645</f>
        <v/>
      </c>
      <c r="L1645">
        <f>'DATA DASH'!L1645</f>
        <v/>
      </c>
      <c r="M1645">
        <f>'DATA DASH'!M1645</f>
        <v/>
      </c>
    </row>
    <row r="1646">
      <c r="A1646">
        <f>'DATA DASH'!A1646</f>
        <v/>
      </c>
      <c r="B1646">
        <f>'DATA DASH'!B1646</f>
        <v/>
      </c>
      <c r="C1646">
        <f>'DATA DASH'!C1646</f>
        <v/>
      </c>
      <c r="D1646">
        <f>'DATA DASH'!D1646</f>
        <v/>
      </c>
      <c r="E1646">
        <f>'DATA DASH'!E1646</f>
        <v/>
      </c>
      <c r="F1646">
        <f>'DATA DASH'!F1646</f>
        <v/>
      </c>
      <c r="G1646">
        <f>'DATA DASH'!G1646</f>
        <v/>
      </c>
      <c r="H1646">
        <f>'DATA DASH'!H1646</f>
        <v/>
      </c>
      <c r="I1646">
        <f>'DATA DASH'!I1646</f>
        <v/>
      </c>
      <c r="J1646">
        <f>'DATA DASH'!J1646</f>
        <v/>
      </c>
      <c r="K1646">
        <f>'DATA DASH'!K1646</f>
        <v/>
      </c>
      <c r="L1646">
        <f>'DATA DASH'!L1646</f>
        <v/>
      </c>
      <c r="M1646">
        <f>'DATA DASH'!M1646</f>
        <v/>
      </c>
    </row>
    <row r="1647">
      <c r="A1647">
        <f>'DATA DASH'!A1647</f>
        <v/>
      </c>
      <c r="B1647">
        <f>'DATA DASH'!B1647</f>
        <v/>
      </c>
      <c r="C1647">
        <f>'DATA DASH'!C1647</f>
        <v/>
      </c>
      <c r="D1647">
        <f>'DATA DASH'!D1647</f>
        <v/>
      </c>
      <c r="E1647">
        <f>'DATA DASH'!E1647</f>
        <v/>
      </c>
      <c r="F1647">
        <f>'DATA DASH'!F1647</f>
        <v/>
      </c>
      <c r="G1647">
        <f>'DATA DASH'!G1647</f>
        <v/>
      </c>
      <c r="H1647">
        <f>'DATA DASH'!H1647</f>
        <v/>
      </c>
      <c r="I1647">
        <f>'DATA DASH'!I1647</f>
        <v/>
      </c>
      <c r="J1647">
        <f>'DATA DASH'!J1647</f>
        <v/>
      </c>
      <c r="K1647">
        <f>'DATA DASH'!K1647</f>
        <v/>
      </c>
      <c r="L1647">
        <f>'DATA DASH'!L1647</f>
        <v/>
      </c>
      <c r="M1647">
        <f>'DATA DASH'!M1647</f>
        <v/>
      </c>
    </row>
    <row r="1648">
      <c r="A1648">
        <f>'DATA DASH'!A1648</f>
        <v/>
      </c>
      <c r="B1648">
        <f>'DATA DASH'!B1648</f>
        <v/>
      </c>
      <c r="C1648">
        <f>'DATA DASH'!C1648</f>
        <v/>
      </c>
      <c r="D1648">
        <f>'DATA DASH'!D1648</f>
        <v/>
      </c>
      <c r="E1648">
        <f>'DATA DASH'!E1648</f>
        <v/>
      </c>
      <c r="F1648">
        <f>'DATA DASH'!F1648</f>
        <v/>
      </c>
      <c r="G1648">
        <f>'DATA DASH'!G1648</f>
        <v/>
      </c>
      <c r="H1648">
        <f>'DATA DASH'!H1648</f>
        <v/>
      </c>
      <c r="I1648">
        <f>'DATA DASH'!I1648</f>
        <v/>
      </c>
      <c r="J1648">
        <f>'DATA DASH'!J1648</f>
        <v/>
      </c>
      <c r="K1648">
        <f>'DATA DASH'!K1648</f>
        <v/>
      </c>
      <c r="L1648">
        <f>'DATA DASH'!L1648</f>
        <v/>
      </c>
      <c r="M1648">
        <f>'DATA DASH'!M1648</f>
        <v/>
      </c>
    </row>
    <row r="1649">
      <c r="A1649">
        <f>'DATA DASH'!A1649</f>
        <v/>
      </c>
      <c r="B1649">
        <f>'DATA DASH'!B1649</f>
        <v/>
      </c>
      <c r="C1649">
        <f>'DATA DASH'!C1649</f>
        <v/>
      </c>
      <c r="D1649">
        <f>'DATA DASH'!D1649</f>
        <v/>
      </c>
      <c r="E1649">
        <f>'DATA DASH'!E1649</f>
        <v/>
      </c>
      <c r="F1649">
        <f>'DATA DASH'!F1649</f>
        <v/>
      </c>
      <c r="G1649">
        <f>'DATA DASH'!G1649</f>
        <v/>
      </c>
      <c r="H1649">
        <f>'DATA DASH'!H1649</f>
        <v/>
      </c>
      <c r="I1649">
        <f>'DATA DASH'!I1649</f>
        <v/>
      </c>
      <c r="J1649">
        <f>'DATA DASH'!J1649</f>
        <v/>
      </c>
      <c r="K1649">
        <f>'DATA DASH'!K1649</f>
        <v/>
      </c>
      <c r="L1649">
        <f>'DATA DASH'!L1649</f>
        <v/>
      </c>
      <c r="M1649">
        <f>'DATA DASH'!M1649</f>
        <v/>
      </c>
    </row>
    <row r="1650">
      <c r="A1650">
        <f>'DATA DASH'!A1650</f>
        <v/>
      </c>
      <c r="B1650">
        <f>'DATA DASH'!B1650</f>
        <v/>
      </c>
      <c r="C1650">
        <f>'DATA DASH'!C1650</f>
        <v/>
      </c>
      <c r="D1650">
        <f>'DATA DASH'!D1650</f>
        <v/>
      </c>
      <c r="E1650">
        <f>'DATA DASH'!E1650</f>
        <v/>
      </c>
      <c r="F1650">
        <f>'DATA DASH'!F1650</f>
        <v/>
      </c>
      <c r="G1650">
        <f>'DATA DASH'!G1650</f>
        <v/>
      </c>
      <c r="H1650">
        <f>'DATA DASH'!H1650</f>
        <v/>
      </c>
      <c r="I1650">
        <f>'DATA DASH'!I1650</f>
        <v/>
      </c>
      <c r="J1650">
        <f>'DATA DASH'!J1650</f>
        <v/>
      </c>
      <c r="K1650">
        <f>'DATA DASH'!K1650</f>
        <v/>
      </c>
      <c r="L1650">
        <f>'DATA DASH'!L1650</f>
        <v/>
      </c>
      <c r="M1650">
        <f>'DATA DASH'!M1650</f>
        <v/>
      </c>
    </row>
    <row r="1651">
      <c r="A1651">
        <f>'DATA DASH'!A1651</f>
        <v/>
      </c>
      <c r="B1651">
        <f>'DATA DASH'!B1651</f>
        <v/>
      </c>
      <c r="C1651">
        <f>'DATA DASH'!C1651</f>
        <v/>
      </c>
      <c r="D1651">
        <f>'DATA DASH'!D1651</f>
        <v/>
      </c>
      <c r="E1651">
        <f>'DATA DASH'!E1651</f>
        <v/>
      </c>
      <c r="F1651">
        <f>'DATA DASH'!F1651</f>
        <v/>
      </c>
      <c r="G1651">
        <f>'DATA DASH'!G1651</f>
        <v/>
      </c>
      <c r="H1651">
        <f>'DATA DASH'!H1651</f>
        <v/>
      </c>
      <c r="I1651">
        <f>'DATA DASH'!I1651</f>
        <v/>
      </c>
      <c r="J1651">
        <f>'DATA DASH'!J1651</f>
        <v/>
      </c>
      <c r="K1651">
        <f>'DATA DASH'!K1651</f>
        <v/>
      </c>
      <c r="L1651">
        <f>'DATA DASH'!L1651</f>
        <v/>
      </c>
      <c r="M1651">
        <f>'DATA DASH'!M1651</f>
        <v/>
      </c>
    </row>
    <row r="1652">
      <c r="A1652">
        <f>'DATA DASH'!A1652</f>
        <v/>
      </c>
      <c r="B1652">
        <f>'DATA DASH'!B1652</f>
        <v/>
      </c>
      <c r="C1652">
        <f>'DATA DASH'!C1652</f>
        <v/>
      </c>
      <c r="D1652">
        <f>'DATA DASH'!D1652</f>
        <v/>
      </c>
      <c r="E1652">
        <f>'DATA DASH'!E1652</f>
        <v/>
      </c>
      <c r="F1652">
        <f>'DATA DASH'!F1652</f>
        <v/>
      </c>
      <c r="G1652">
        <f>'DATA DASH'!G1652</f>
        <v/>
      </c>
      <c r="H1652">
        <f>'DATA DASH'!H1652</f>
        <v/>
      </c>
      <c r="I1652">
        <f>'DATA DASH'!I1652</f>
        <v/>
      </c>
      <c r="J1652">
        <f>'DATA DASH'!J1652</f>
        <v/>
      </c>
      <c r="K1652">
        <f>'DATA DASH'!K1652</f>
        <v/>
      </c>
      <c r="L1652">
        <f>'DATA DASH'!L1652</f>
        <v/>
      </c>
      <c r="M1652">
        <f>'DATA DASH'!M1652</f>
        <v/>
      </c>
    </row>
    <row r="1653">
      <c r="A1653">
        <f>'DATA DASH'!A1653</f>
        <v/>
      </c>
      <c r="B1653">
        <f>'DATA DASH'!B1653</f>
        <v/>
      </c>
      <c r="C1653">
        <f>'DATA DASH'!C1653</f>
        <v/>
      </c>
      <c r="D1653">
        <f>'DATA DASH'!D1653</f>
        <v/>
      </c>
      <c r="E1653">
        <f>'DATA DASH'!E1653</f>
        <v/>
      </c>
      <c r="F1653">
        <f>'DATA DASH'!F1653</f>
        <v/>
      </c>
      <c r="G1653">
        <f>'DATA DASH'!G1653</f>
        <v/>
      </c>
      <c r="H1653">
        <f>'DATA DASH'!H1653</f>
        <v/>
      </c>
      <c r="I1653">
        <f>'DATA DASH'!I1653</f>
        <v/>
      </c>
      <c r="J1653">
        <f>'DATA DASH'!J1653</f>
        <v/>
      </c>
      <c r="K1653">
        <f>'DATA DASH'!K1653</f>
        <v/>
      </c>
      <c r="L1653">
        <f>'DATA DASH'!L1653</f>
        <v/>
      </c>
      <c r="M1653">
        <f>'DATA DASH'!M1653</f>
        <v/>
      </c>
    </row>
    <row r="1654">
      <c r="A1654">
        <f>'DATA DASH'!A1654</f>
        <v/>
      </c>
      <c r="B1654">
        <f>'DATA DASH'!B1654</f>
        <v/>
      </c>
      <c r="C1654">
        <f>'DATA DASH'!C1654</f>
        <v/>
      </c>
      <c r="D1654">
        <f>'DATA DASH'!D1654</f>
        <v/>
      </c>
      <c r="E1654">
        <f>'DATA DASH'!E1654</f>
        <v/>
      </c>
      <c r="F1654">
        <f>'DATA DASH'!F1654</f>
        <v/>
      </c>
      <c r="G1654">
        <f>'DATA DASH'!G1654</f>
        <v/>
      </c>
      <c r="H1654">
        <f>'DATA DASH'!H1654</f>
        <v/>
      </c>
      <c r="I1654">
        <f>'DATA DASH'!I1654</f>
        <v/>
      </c>
      <c r="J1654">
        <f>'DATA DASH'!J1654</f>
        <v/>
      </c>
      <c r="K1654">
        <f>'DATA DASH'!K1654</f>
        <v/>
      </c>
      <c r="L1654">
        <f>'DATA DASH'!L1654</f>
        <v/>
      </c>
      <c r="M1654">
        <f>'DATA DASH'!M1654</f>
        <v/>
      </c>
    </row>
    <row r="1655">
      <c r="A1655">
        <f>'DATA DASH'!A1655</f>
        <v/>
      </c>
      <c r="B1655">
        <f>'DATA DASH'!B1655</f>
        <v/>
      </c>
      <c r="C1655">
        <f>'DATA DASH'!C1655</f>
        <v/>
      </c>
      <c r="D1655">
        <f>'DATA DASH'!D1655</f>
        <v/>
      </c>
      <c r="E1655">
        <f>'DATA DASH'!E1655</f>
        <v/>
      </c>
      <c r="F1655">
        <f>'DATA DASH'!F1655</f>
        <v/>
      </c>
      <c r="G1655">
        <f>'DATA DASH'!G1655</f>
        <v/>
      </c>
      <c r="H1655">
        <f>'DATA DASH'!H1655</f>
        <v/>
      </c>
      <c r="I1655">
        <f>'DATA DASH'!I1655</f>
        <v/>
      </c>
      <c r="J1655">
        <f>'DATA DASH'!J1655</f>
        <v/>
      </c>
      <c r="K1655">
        <f>'DATA DASH'!K1655</f>
        <v/>
      </c>
      <c r="L1655">
        <f>'DATA DASH'!L1655</f>
        <v/>
      </c>
      <c r="M1655">
        <f>'DATA DASH'!M1655</f>
        <v/>
      </c>
    </row>
    <row r="1656">
      <c r="A1656">
        <f>'DATA DASH'!A1656</f>
        <v/>
      </c>
      <c r="B1656">
        <f>'DATA DASH'!B1656</f>
        <v/>
      </c>
      <c r="C1656">
        <f>'DATA DASH'!C1656</f>
        <v/>
      </c>
      <c r="D1656">
        <f>'DATA DASH'!D1656</f>
        <v/>
      </c>
      <c r="E1656">
        <f>'DATA DASH'!E1656</f>
        <v/>
      </c>
      <c r="F1656">
        <f>'DATA DASH'!F1656</f>
        <v/>
      </c>
      <c r="G1656">
        <f>'DATA DASH'!G1656</f>
        <v/>
      </c>
      <c r="H1656">
        <f>'DATA DASH'!H1656</f>
        <v/>
      </c>
      <c r="I1656">
        <f>'DATA DASH'!I1656</f>
        <v/>
      </c>
      <c r="J1656">
        <f>'DATA DASH'!J1656</f>
        <v/>
      </c>
      <c r="K1656">
        <f>'DATA DASH'!K1656</f>
        <v/>
      </c>
      <c r="L1656">
        <f>'DATA DASH'!L1656</f>
        <v/>
      </c>
      <c r="M1656">
        <f>'DATA DASH'!M1656</f>
        <v/>
      </c>
    </row>
    <row r="1657">
      <c r="A1657">
        <f>'DATA DASH'!A1657</f>
        <v/>
      </c>
      <c r="B1657">
        <f>'DATA DASH'!B1657</f>
        <v/>
      </c>
      <c r="C1657">
        <f>'DATA DASH'!C1657</f>
        <v/>
      </c>
      <c r="D1657">
        <f>'DATA DASH'!D1657</f>
        <v/>
      </c>
      <c r="E1657">
        <f>'DATA DASH'!E1657</f>
        <v/>
      </c>
      <c r="F1657">
        <f>'DATA DASH'!F1657</f>
        <v/>
      </c>
      <c r="G1657">
        <f>'DATA DASH'!G1657</f>
        <v/>
      </c>
      <c r="H1657">
        <f>'DATA DASH'!H1657</f>
        <v/>
      </c>
      <c r="I1657">
        <f>'DATA DASH'!I1657</f>
        <v/>
      </c>
      <c r="J1657">
        <f>'DATA DASH'!J1657</f>
        <v/>
      </c>
      <c r="K1657">
        <f>'DATA DASH'!K1657</f>
        <v/>
      </c>
      <c r="L1657">
        <f>'DATA DASH'!L1657</f>
        <v/>
      </c>
      <c r="M1657">
        <f>'DATA DASH'!M1657</f>
        <v/>
      </c>
    </row>
    <row r="1658">
      <c r="A1658">
        <f>'DATA DASH'!A1658</f>
        <v/>
      </c>
      <c r="B1658">
        <f>'DATA DASH'!B1658</f>
        <v/>
      </c>
      <c r="C1658">
        <f>'DATA DASH'!C1658</f>
        <v/>
      </c>
      <c r="D1658">
        <f>'DATA DASH'!D1658</f>
        <v/>
      </c>
      <c r="E1658">
        <f>'DATA DASH'!E1658</f>
        <v/>
      </c>
      <c r="F1658">
        <f>'DATA DASH'!F1658</f>
        <v/>
      </c>
      <c r="G1658">
        <f>'DATA DASH'!G1658</f>
        <v/>
      </c>
      <c r="H1658">
        <f>'DATA DASH'!H1658</f>
        <v/>
      </c>
      <c r="I1658">
        <f>'DATA DASH'!I1658</f>
        <v/>
      </c>
      <c r="J1658">
        <f>'DATA DASH'!J1658</f>
        <v/>
      </c>
      <c r="K1658">
        <f>'DATA DASH'!K1658</f>
        <v/>
      </c>
      <c r="L1658">
        <f>'DATA DASH'!L1658</f>
        <v/>
      </c>
      <c r="M1658">
        <f>'DATA DASH'!M1658</f>
        <v/>
      </c>
    </row>
    <row r="1659">
      <c r="A1659">
        <f>'DATA DASH'!A1659</f>
        <v/>
      </c>
      <c r="B1659">
        <f>'DATA DASH'!B1659</f>
        <v/>
      </c>
      <c r="C1659">
        <f>'DATA DASH'!C1659</f>
        <v/>
      </c>
      <c r="D1659">
        <f>'DATA DASH'!D1659</f>
        <v/>
      </c>
      <c r="E1659">
        <f>'DATA DASH'!E1659</f>
        <v/>
      </c>
      <c r="F1659">
        <f>'DATA DASH'!F1659</f>
        <v/>
      </c>
      <c r="G1659">
        <f>'DATA DASH'!G1659</f>
        <v/>
      </c>
      <c r="H1659">
        <f>'DATA DASH'!H1659</f>
        <v/>
      </c>
      <c r="I1659">
        <f>'DATA DASH'!I1659</f>
        <v/>
      </c>
      <c r="J1659">
        <f>'DATA DASH'!J1659</f>
        <v/>
      </c>
      <c r="K1659">
        <f>'DATA DASH'!K1659</f>
        <v/>
      </c>
      <c r="L1659">
        <f>'DATA DASH'!L1659</f>
        <v/>
      </c>
      <c r="M1659">
        <f>'DATA DASH'!M1659</f>
        <v/>
      </c>
    </row>
    <row r="1660">
      <c r="A1660">
        <f>'DATA DASH'!A1660</f>
        <v/>
      </c>
      <c r="B1660">
        <f>'DATA DASH'!B1660</f>
        <v/>
      </c>
      <c r="C1660">
        <f>'DATA DASH'!C1660</f>
        <v/>
      </c>
      <c r="D1660">
        <f>'DATA DASH'!D1660</f>
        <v/>
      </c>
      <c r="E1660">
        <f>'DATA DASH'!E1660</f>
        <v/>
      </c>
      <c r="F1660">
        <f>'DATA DASH'!F1660</f>
        <v/>
      </c>
      <c r="G1660">
        <f>'DATA DASH'!G1660</f>
        <v/>
      </c>
      <c r="H1660">
        <f>'DATA DASH'!H1660</f>
        <v/>
      </c>
      <c r="I1660">
        <f>'DATA DASH'!I1660</f>
        <v/>
      </c>
      <c r="J1660">
        <f>'DATA DASH'!J1660</f>
        <v/>
      </c>
      <c r="K1660">
        <f>'DATA DASH'!K1660</f>
        <v/>
      </c>
      <c r="L1660">
        <f>'DATA DASH'!L1660</f>
        <v/>
      </c>
      <c r="M1660">
        <f>'DATA DASH'!M1660</f>
        <v/>
      </c>
    </row>
    <row r="1661">
      <c r="A1661">
        <f>'DATA DASH'!A1661</f>
        <v/>
      </c>
      <c r="B1661">
        <f>'DATA DASH'!B1661</f>
        <v/>
      </c>
      <c r="C1661">
        <f>'DATA DASH'!C1661</f>
        <v/>
      </c>
      <c r="D1661">
        <f>'DATA DASH'!D1661</f>
        <v/>
      </c>
      <c r="E1661">
        <f>'DATA DASH'!E1661</f>
        <v/>
      </c>
      <c r="F1661">
        <f>'DATA DASH'!F1661</f>
        <v/>
      </c>
      <c r="G1661">
        <f>'DATA DASH'!G1661</f>
        <v/>
      </c>
      <c r="H1661">
        <f>'DATA DASH'!H1661</f>
        <v/>
      </c>
      <c r="I1661">
        <f>'DATA DASH'!I1661</f>
        <v/>
      </c>
      <c r="J1661">
        <f>'DATA DASH'!J1661</f>
        <v/>
      </c>
      <c r="K1661">
        <f>'DATA DASH'!K1661</f>
        <v/>
      </c>
      <c r="L1661">
        <f>'DATA DASH'!L1661</f>
        <v/>
      </c>
      <c r="M1661">
        <f>'DATA DASH'!M1661</f>
        <v/>
      </c>
    </row>
    <row r="1662">
      <c r="A1662">
        <f>'DATA DASH'!A1662</f>
        <v/>
      </c>
      <c r="B1662">
        <f>'DATA DASH'!B1662</f>
        <v/>
      </c>
      <c r="C1662">
        <f>'DATA DASH'!C1662</f>
        <v/>
      </c>
      <c r="D1662">
        <f>'DATA DASH'!D1662</f>
        <v/>
      </c>
      <c r="E1662">
        <f>'DATA DASH'!E1662</f>
        <v/>
      </c>
      <c r="F1662">
        <f>'DATA DASH'!F1662</f>
        <v/>
      </c>
      <c r="G1662">
        <f>'DATA DASH'!G1662</f>
        <v/>
      </c>
      <c r="H1662">
        <f>'DATA DASH'!H1662</f>
        <v/>
      </c>
      <c r="I1662">
        <f>'DATA DASH'!I1662</f>
        <v/>
      </c>
      <c r="J1662">
        <f>'DATA DASH'!J1662</f>
        <v/>
      </c>
      <c r="K1662">
        <f>'DATA DASH'!K1662</f>
        <v/>
      </c>
      <c r="L1662">
        <f>'DATA DASH'!L1662</f>
        <v/>
      </c>
      <c r="M1662">
        <f>'DATA DASH'!M1662</f>
        <v/>
      </c>
    </row>
    <row r="1663">
      <c r="A1663">
        <f>'DATA DASH'!A1663</f>
        <v/>
      </c>
      <c r="B1663">
        <f>'DATA DASH'!B1663</f>
        <v/>
      </c>
      <c r="C1663">
        <f>'DATA DASH'!C1663</f>
        <v/>
      </c>
      <c r="D1663">
        <f>'DATA DASH'!D1663</f>
        <v/>
      </c>
      <c r="E1663">
        <f>'DATA DASH'!E1663</f>
        <v/>
      </c>
      <c r="F1663">
        <f>'DATA DASH'!F1663</f>
        <v/>
      </c>
      <c r="G1663">
        <f>'DATA DASH'!G1663</f>
        <v/>
      </c>
      <c r="H1663">
        <f>'DATA DASH'!H1663</f>
        <v/>
      </c>
      <c r="I1663">
        <f>'DATA DASH'!I1663</f>
        <v/>
      </c>
      <c r="J1663">
        <f>'DATA DASH'!J1663</f>
        <v/>
      </c>
      <c r="K1663">
        <f>'DATA DASH'!K1663</f>
        <v/>
      </c>
      <c r="L1663">
        <f>'DATA DASH'!L1663</f>
        <v/>
      </c>
      <c r="M1663">
        <f>'DATA DASH'!M1663</f>
        <v/>
      </c>
    </row>
    <row r="1664">
      <c r="A1664">
        <f>'DATA DASH'!A1664</f>
        <v/>
      </c>
      <c r="B1664">
        <f>'DATA DASH'!B1664</f>
        <v/>
      </c>
      <c r="C1664">
        <f>'DATA DASH'!C1664</f>
        <v/>
      </c>
      <c r="D1664">
        <f>'DATA DASH'!D1664</f>
        <v/>
      </c>
      <c r="E1664">
        <f>'DATA DASH'!E1664</f>
        <v/>
      </c>
      <c r="F1664">
        <f>'DATA DASH'!F1664</f>
        <v/>
      </c>
      <c r="G1664">
        <f>'DATA DASH'!G1664</f>
        <v/>
      </c>
      <c r="H1664">
        <f>'DATA DASH'!H1664</f>
        <v/>
      </c>
      <c r="I1664">
        <f>'DATA DASH'!I1664</f>
        <v/>
      </c>
      <c r="J1664">
        <f>'DATA DASH'!J1664</f>
        <v/>
      </c>
      <c r="K1664">
        <f>'DATA DASH'!K1664</f>
        <v/>
      </c>
      <c r="L1664">
        <f>'DATA DASH'!L1664</f>
        <v/>
      </c>
      <c r="M1664">
        <f>'DATA DASH'!M1664</f>
        <v/>
      </c>
    </row>
    <row r="1665">
      <c r="A1665">
        <f>'DATA DASH'!A1665</f>
        <v/>
      </c>
      <c r="B1665">
        <f>'DATA DASH'!B1665</f>
        <v/>
      </c>
      <c r="C1665">
        <f>'DATA DASH'!C1665</f>
        <v/>
      </c>
      <c r="D1665">
        <f>'DATA DASH'!D1665</f>
        <v/>
      </c>
      <c r="E1665">
        <f>'DATA DASH'!E1665</f>
        <v/>
      </c>
      <c r="F1665">
        <f>'DATA DASH'!F1665</f>
        <v/>
      </c>
      <c r="G1665">
        <f>'DATA DASH'!G1665</f>
        <v/>
      </c>
      <c r="H1665">
        <f>'DATA DASH'!H1665</f>
        <v/>
      </c>
      <c r="I1665">
        <f>'DATA DASH'!I1665</f>
        <v/>
      </c>
      <c r="J1665">
        <f>'DATA DASH'!J1665</f>
        <v/>
      </c>
      <c r="K1665">
        <f>'DATA DASH'!K1665</f>
        <v/>
      </c>
      <c r="L1665">
        <f>'DATA DASH'!L1665</f>
        <v/>
      </c>
      <c r="M1665">
        <f>'DATA DASH'!M1665</f>
        <v/>
      </c>
    </row>
    <row r="1666">
      <c r="A1666">
        <f>'DATA DASH'!A1666</f>
        <v/>
      </c>
      <c r="B1666">
        <f>'DATA DASH'!B1666</f>
        <v/>
      </c>
      <c r="C1666">
        <f>'DATA DASH'!C1666</f>
        <v/>
      </c>
      <c r="D1666">
        <f>'DATA DASH'!D1666</f>
        <v/>
      </c>
      <c r="E1666">
        <f>'DATA DASH'!E1666</f>
        <v/>
      </c>
      <c r="F1666">
        <f>'DATA DASH'!F1666</f>
        <v/>
      </c>
      <c r="G1666">
        <f>'DATA DASH'!G1666</f>
        <v/>
      </c>
      <c r="H1666">
        <f>'DATA DASH'!H1666</f>
        <v/>
      </c>
      <c r="I1666">
        <f>'DATA DASH'!I1666</f>
        <v/>
      </c>
      <c r="J1666">
        <f>'DATA DASH'!J1666</f>
        <v/>
      </c>
      <c r="K1666">
        <f>'DATA DASH'!K1666</f>
        <v/>
      </c>
      <c r="L1666">
        <f>'DATA DASH'!L1666</f>
        <v/>
      </c>
      <c r="M1666">
        <f>'DATA DASH'!M1666</f>
        <v/>
      </c>
    </row>
    <row r="1667">
      <c r="A1667">
        <f>'DATA DASH'!A1667</f>
        <v/>
      </c>
      <c r="B1667">
        <f>'DATA DASH'!B1667</f>
        <v/>
      </c>
      <c r="C1667">
        <f>'DATA DASH'!C1667</f>
        <v/>
      </c>
      <c r="D1667">
        <f>'DATA DASH'!D1667</f>
        <v/>
      </c>
      <c r="E1667">
        <f>'DATA DASH'!E1667</f>
        <v/>
      </c>
      <c r="F1667">
        <f>'DATA DASH'!F1667</f>
        <v/>
      </c>
      <c r="G1667">
        <f>'DATA DASH'!G1667</f>
        <v/>
      </c>
      <c r="H1667">
        <f>'DATA DASH'!H1667</f>
        <v/>
      </c>
      <c r="I1667">
        <f>'DATA DASH'!I1667</f>
        <v/>
      </c>
      <c r="J1667">
        <f>'DATA DASH'!J1667</f>
        <v/>
      </c>
      <c r="K1667">
        <f>'DATA DASH'!K1667</f>
        <v/>
      </c>
      <c r="L1667">
        <f>'DATA DASH'!L1667</f>
        <v/>
      </c>
      <c r="M1667">
        <f>'DATA DASH'!M1667</f>
        <v/>
      </c>
    </row>
    <row r="1668">
      <c r="A1668">
        <f>'DATA DASH'!A1668</f>
        <v/>
      </c>
      <c r="B1668">
        <f>'DATA DASH'!B1668</f>
        <v/>
      </c>
      <c r="C1668">
        <f>'DATA DASH'!C1668</f>
        <v/>
      </c>
      <c r="D1668">
        <f>'DATA DASH'!D1668</f>
        <v/>
      </c>
      <c r="E1668">
        <f>'DATA DASH'!E1668</f>
        <v/>
      </c>
      <c r="F1668">
        <f>'DATA DASH'!F1668</f>
        <v/>
      </c>
      <c r="G1668">
        <f>'DATA DASH'!G1668</f>
        <v/>
      </c>
      <c r="H1668">
        <f>'DATA DASH'!H1668</f>
        <v/>
      </c>
      <c r="I1668">
        <f>'DATA DASH'!I1668</f>
        <v/>
      </c>
      <c r="J1668">
        <f>'DATA DASH'!J1668</f>
        <v/>
      </c>
      <c r="K1668">
        <f>'DATA DASH'!K1668</f>
        <v/>
      </c>
      <c r="L1668">
        <f>'DATA DASH'!L1668</f>
        <v/>
      </c>
      <c r="M1668">
        <f>'DATA DASH'!M1668</f>
        <v/>
      </c>
    </row>
    <row r="1669">
      <c r="A1669">
        <f>'DATA DASH'!A1669</f>
        <v/>
      </c>
      <c r="B1669">
        <f>'DATA DASH'!B1669</f>
        <v/>
      </c>
      <c r="C1669">
        <f>'DATA DASH'!C1669</f>
        <v/>
      </c>
      <c r="D1669">
        <f>'DATA DASH'!D1669</f>
        <v/>
      </c>
      <c r="E1669">
        <f>'DATA DASH'!E1669</f>
        <v/>
      </c>
      <c r="F1669">
        <f>'DATA DASH'!F1669</f>
        <v/>
      </c>
      <c r="G1669">
        <f>'DATA DASH'!G1669</f>
        <v/>
      </c>
      <c r="H1669">
        <f>'DATA DASH'!H1669</f>
        <v/>
      </c>
      <c r="I1669">
        <f>'DATA DASH'!I1669</f>
        <v/>
      </c>
      <c r="J1669">
        <f>'DATA DASH'!J1669</f>
        <v/>
      </c>
      <c r="K1669">
        <f>'DATA DASH'!K1669</f>
        <v/>
      </c>
      <c r="L1669">
        <f>'DATA DASH'!L1669</f>
        <v/>
      </c>
      <c r="M1669">
        <f>'DATA DASH'!M1669</f>
        <v/>
      </c>
    </row>
    <row r="1670">
      <c r="A1670">
        <f>'DATA DASH'!A1670</f>
        <v/>
      </c>
      <c r="B1670">
        <f>'DATA DASH'!B1670</f>
        <v/>
      </c>
      <c r="C1670">
        <f>'DATA DASH'!C1670</f>
        <v/>
      </c>
      <c r="D1670">
        <f>'DATA DASH'!D1670</f>
        <v/>
      </c>
      <c r="E1670">
        <f>'DATA DASH'!E1670</f>
        <v/>
      </c>
      <c r="F1670">
        <f>'DATA DASH'!F1670</f>
        <v/>
      </c>
      <c r="G1670">
        <f>'DATA DASH'!G1670</f>
        <v/>
      </c>
      <c r="H1670">
        <f>'DATA DASH'!H1670</f>
        <v/>
      </c>
      <c r="I1670">
        <f>'DATA DASH'!I1670</f>
        <v/>
      </c>
      <c r="J1670">
        <f>'DATA DASH'!J1670</f>
        <v/>
      </c>
      <c r="K1670">
        <f>'DATA DASH'!K1670</f>
        <v/>
      </c>
      <c r="L1670">
        <f>'DATA DASH'!L1670</f>
        <v/>
      </c>
      <c r="M1670">
        <f>'DATA DASH'!M1670</f>
        <v/>
      </c>
    </row>
    <row r="1671">
      <c r="A1671">
        <f>'DATA DASH'!A1671</f>
        <v/>
      </c>
      <c r="B1671">
        <f>'DATA DASH'!B1671</f>
        <v/>
      </c>
      <c r="C1671">
        <f>'DATA DASH'!C1671</f>
        <v/>
      </c>
      <c r="D1671">
        <f>'DATA DASH'!D1671</f>
        <v/>
      </c>
      <c r="E1671">
        <f>'DATA DASH'!E1671</f>
        <v/>
      </c>
      <c r="F1671">
        <f>'DATA DASH'!F1671</f>
        <v/>
      </c>
      <c r="G1671">
        <f>'DATA DASH'!G1671</f>
        <v/>
      </c>
      <c r="H1671">
        <f>'DATA DASH'!H1671</f>
        <v/>
      </c>
      <c r="I1671">
        <f>'DATA DASH'!I1671</f>
        <v/>
      </c>
      <c r="J1671">
        <f>'DATA DASH'!J1671</f>
        <v/>
      </c>
      <c r="K1671">
        <f>'DATA DASH'!K1671</f>
        <v/>
      </c>
      <c r="L1671">
        <f>'DATA DASH'!L1671</f>
        <v/>
      </c>
      <c r="M1671">
        <f>'DATA DASH'!M1671</f>
        <v/>
      </c>
    </row>
    <row r="1672">
      <c r="A1672">
        <f>'DATA DASH'!A1672</f>
        <v/>
      </c>
      <c r="B1672">
        <f>'DATA DASH'!B1672</f>
        <v/>
      </c>
      <c r="C1672">
        <f>'DATA DASH'!C1672</f>
        <v/>
      </c>
      <c r="D1672">
        <f>'DATA DASH'!D1672</f>
        <v/>
      </c>
      <c r="E1672">
        <f>'DATA DASH'!E1672</f>
        <v/>
      </c>
      <c r="F1672">
        <f>'DATA DASH'!F1672</f>
        <v/>
      </c>
      <c r="G1672">
        <f>'DATA DASH'!G1672</f>
        <v/>
      </c>
      <c r="H1672">
        <f>'DATA DASH'!H1672</f>
        <v/>
      </c>
      <c r="I1672">
        <f>'DATA DASH'!I1672</f>
        <v/>
      </c>
      <c r="J1672">
        <f>'DATA DASH'!J1672</f>
        <v/>
      </c>
      <c r="K1672">
        <f>'DATA DASH'!K1672</f>
        <v/>
      </c>
      <c r="L1672">
        <f>'DATA DASH'!L1672</f>
        <v/>
      </c>
      <c r="M1672">
        <f>'DATA DASH'!M1672</f>
        <v/>
      </c>
    </row>
    <row r="1673">
      <c r="A1673">
        <f>'DATA DASH'!A1673</f>
        <v/>
      </c>
      <c r="B1673">
        <f>'DATA DASH'!B1673</f>
        <v/>
      </c>
      <c r="C1673">
        <f>'DATA DASH'!C1673</f>
        <v/>
      </c>
      <c r="D1673">
        <f>'DATA DASH'!D1673</f>
        <v/>
      </c>
      <c r="E1673">
        <f>'DATA DASH'!E1673</f>
        <v/>
      </c>
      <c r="F1673">
        <f>'DATA DASH'!F1673</f>
        <v/>
      </c>
      <c r="G1673">
        <f>'DATA DASH'!G1673</f>
        <v/>
      </c>
      <c r="H1673">
        <f>'DATA DASH'!H1673</f>
        <v/>
      </c>
      <c r="I1673">
        <f>'DATA DASH'!I1673</f>
        <v/>
      </c>
      <c r="J1673">
        <f>'DATA DASH'!J1673</f>
        <v/>
      </c>
      <c r="K1673">
        <f>'DATA DASH'!K1673</f>
        <v/>
      </c>
      <c r="L1673">
        <f>'DATA DASH'!L1673</f>
        <v/>
      </c>
      <c r="M1673">
        <f>'DATA DASH'!M1673</f>
        <v/>
      </c>
    </row>
    <row r="1674">
      <c r="A1674">
        <f>'DATA DASH'!A1674</f>
        <v/>
      </c>
      <c r="B1674">
        <f>'DATA DASH'!B1674</f>
        <v/>
      </c>
      <c r="C1674">
        <f>'DATA DASH'!C1674</f>
        <v/>
      </c>
      <c r="D1674">
        <f>'DATA DASH'!D1674</f>
        <v/>
      </c>
      <c r="E1674">
        <f>'DATA DASH'!E1674</f>
        <v/>
      </c>
      <c r="F1674">
        <f>'DATA DASH'!F1674</f>
        <v/>
      </c>
      <c r="G1674">
        <f>'DATA DASH'!G1674</f>
        <v/>
      </c>
      <c r="H1674">
        <f>'DATA DASH'!H1674</f>
        <v/>
      </c>
      <c r="I1674">
        <f>'DATA DASH'!I1674</f>
        <v/>
      </c>
      <c r="J1674">
        <f>'DATA DASH'!J1674</f>
        <v/>
      </c>
      <c r="K1674">
        <f>'DATA DASH'!K1674</f>
        <v/>
      </c>
      <c r="L1674">
        <f>'DATA DASH'!L1674</f>
        <v/>
      </c>
      <c r="M1674">
        <f>'DATA DASH'!M1674</f>
        <v/>
      </c>
    </row>
    <row r="1675">
      <c r="A1675">
        <f>'DATA DASH'!A1675</f>
        <v/>
      </c>
      <c r="B1675">
        <f>'DATA DASH'!B1675</f>
        <v/>
      </c>
      <c r="C1675">
        <f>'DATA DASH'!C1675</f>
        <v/>
      </c>
      <c r="D1675">
        <f>'DATA DASH'!D1675</f>
        <v/>
      </c>
      <c r="E1675">
        <f>'DATA DASH'!E1675</f>
        <v/>
      </c>
      <c r="F1675">
        <f>'DATA DASH'!F1675</f>
        <v/>
      </c>
      <c r="G1675">
        <f>'DATA DASH'!G1675</f>
        <v/>
      </c>
      <c r="H1675">
        <f>'DATA DASH'!H1675</f>
        <v/>
      </c>
      <c r="I1675">
        <f>'DATA DASH'!I1675</f>
        <v/>
      </c>
      <c r="J1675">
        <f>'DATA DASH'!J1675</f>
        <v/>
      </c>
      <c r="K1675">
        <f>'DATA DASH'!K1675</f>
        <v/>
      </c>
      <c r="L1675">
        <f>'DATA DASH'!L1675</f>
        <v/>
      </c>
      <c r="M1675">
        <f>'DATA DASH'!M1675</f>
        <v/>
      </c>
    </row>
    <row r="1676">
      <c r="A1676">
        <f>'DATA DASH'!A1676</f>
        <v/>
      </c>
      <c r="B1676">
        <f>'DATA DASH'!B1676</f>
        <v/>
      </c>
      <c r="C1676">
        <f>'DATA DASH'!C1676</f>
        <v/>
      </c>
      <c r="D1676">
        <f>'DATA DASH'!D1676</f>
        <v/>
      </c>
      <c r="E1676">
        <f>'DATA DASH'!E1676</f>
        <v/>
      </c>
      <c r="F1676">
        <f>'DATA DASH'!F1676</f>
        <v/>
      </c>
      <c r="G1676">
        <f>'DATA DASH'!G1676</f>
        <v/>
      </c>
      <c r="H1676">
        <f>'DATA DASH'!H1676</f>
        <v/>
      </c>
      <c r="I1676">
        <f>'DATA DASH'!I1676</f>
        <v/>
      </c>
      <c r="J1676">
        <f>'DATA DASH'!J1676</f>
        <v/>
      </c>
      <c r="K1676">
        <f>'DATA DASH'!K1676</f>
        <v/>
      </c>
      <c r="L1676">
        <f>'DATA DASH'!L1676</f>
        <v/>
      </c>
      <c r="M1676">
        <f>'DATA DASH'!M1676</f>
        <v/>
      </c>
    </row>
    <row r="1677">
      <c r="A1677">
        <f>'DATA DASH'!A1677</f>
        <v/>
      </c>
      <c r="B1677">
        <f>'DATA DASH'!B1677</f>
        <v/>
      </c>
      <c r="C1677">
        <f>'DATA DASH'!C1677</f>
        <v/>
      </c>
      <c r="D1677">
        <f>'DATA DASH'!D1677</f>
        <v/>
      </c>
      <c r="E1677">
        <f>'DATA DASH'!E1677</f>
        <v/>
      </c>
      <c r="F1677">
        <f>'DATA DASH'!F1677</f>
        <v/>
      </c>
      <c r="G1677">
        <f>'DATA DASH'!G1677</f>
        <v/>
      </c>
      <c r="H1677">
        <f>'DATA DASH'!H1677</f>
        <v/>
      </c>
      <c r="I1677">
        <f>'DATA DASH'!I1677</f>
        <v/>
      </c>
      <c r="J1677">
        <f>'DATA DASH'!J1677</f>
        <v/>
      </c>
      <c r="K1677">
        <f>'DATA DASH'!K1677</f>
        <v/>
      </c>
      <c r="L1677">
        <f>'DATA DASH'!L1677</f>
        <v/>
      </c>
      <c r="M1677">
        <f>'DATA DASH'!M1677</f>
        <v/>
      </c>
    </row>
    <row r="1678">
      <c r="A1678">
        <f>'DATA DASH'!A1678</f>
        <v/>
      </c>
      <c r="B1678">
        <f>'DATA DASH'!B1678</f>
        <v/>
      </c>
      <c r="C1678">
        <f>'DATA DASH'!C1678</f>
        <v/>
      </c>
      <c r="D1678">
        <f>'DATA DASH'!D1678</f>
        <v/>
      </c>
      <c r="E1678">
        <f>'DATA DASH'!E1678</f>
        <v/>
      </c>
      <c r="F1678">
        <f>'DATA DASH'!F1678</f>
        <v/>
      </c>
      <c r="G1678">
        <f>'DATA DASH'!G1678</f>
        <v/>
      </c>
      <c r="H1678">
        <f>'DATA DASH'!H1678</f>
        <v/>
      </c>
      <c r="I1678">
        <f>'DATA DASH'!I1678</f>
        <v/>
      </c>
      <c r="J1678">
        <f>'DATA DASH'!J1678</f>
        <v/>
      </c>
      <c r="K1678">
        <f>'DATA DASH'!K1678</f>
        <v/>
      </c>
      <c r="L1678">
        <f>'DATA DASH'!L1678</f>
        <v/>
      </c>
      <c r="M1678">
        <f>'DATA DASH'!M1678</f>
        <v/>
      </c>
    </row>
    <row r="1679">
      <c r="A1679">
        <f>'DATA DASH'!A1679</f>
        <v/>
      </c>
      <c r="B1679">
        <f>'DATA DASH'!B1679</f>
        <v/>
      </c>
      <c r="C1679">
        <f>'DATA DASH'!C1679</f>
        <v/>
      </c>
      <c r="D1679">
        <f>'DATA DASH'!D1679</f>
        <v/>
      </c>
      <c r="E1679">
        <f>'DATA DASH'!E1679</f>
        <v/>
      </c>
      <c r="F1679">
        <f>'DATA DASH'!F1679</f>
        <v/>
      </c>
      <c r="G1679">
        <f>'DATA DASH'!G1679</f>
        <v/>
      </c>
      <c r="H1679">
        <f>'DATA DASH'!H1679</f>
        <v/>
      </c>
      <c r="I1679">
        <f>'DATA DASH'!I1679</f>
        <v/>
      </c>
      <c r="J1679">
        <f>'DATA DASH'!J1679</f>
        <v/>
      </c>
      <c r="K1679">
        <f>'DATA DASH'!K1679</f>
        <v/>
      </c>
      <c r="L1679">
        <f>'DATA DASH'!L1679</f>
        <v/>
      </c>
      <c r="M1679">
        <f>'DATA DASH'!M1679</f>
        <v/>
      </c>
    </row>
    <row r="1680">
      <c r="A1680">
        <f>'DATA DASH'!A1680</f>
        <v/>
      </c>
      <c r="B1680">
        <f>'DATA DASH'!B1680</f>
        <v/>
      </c>
      <c r="C1680">
        <f>'DATA DASH'!C1680</f>
        <v/>
      </c>
      <c r="D1680">
        <f>'DATA DASH'!D1680</f>
        <v/>
      </c>
      <c r="E1680">
        <f>'DATA DASH'!E1680</f>
        <v/>
      </c>
      <c r="F1680">
        <f>'DATA DASH'!F1680</f>
        <v/>
      </c>
      <c r="G1680">
        <f>'DATA DASH'!G1680</f>
        <v/>
      </c>
      <c r="H1680">
        <f>'DATA DASH'!H1680</f>
        <v/>
      </c>
      <c r="I1680">
        <f>'DATA DASH'!I1680</f>
        <v/>
      </c>
      <c r="J1680">
        <f>'DATA DASH'!J1680</f>
        <v/>
      </c>
      <c r="K1680">
        <f>'DATA DASH'!K1680</f>
        <v/>
      </c>
      <c r="L1680">
        <f>'DATA DASH'!L1680</f>
        <v/>
      </c>
      <c r="M1680">
        <f>'DATA DASH'!M1680</f>
        <v/>
      </c>
    </row>
    <row r="1681">
      <c r="A1681">
        <f>'DATA DASH'!A1681</f>
        <v/>
      </c>
      <c r="B1681">
        <f>'DATA DASH'!B1681</f>
        <v/>
      </c>
      <c r="C1681">
        <f>'DATA DASH'!C1681</f>
        <v/>
      </c>
      <c r="D1681">
        <f>'DATA DASH'!D1681</f>
        <v/>
      </c>
      <c r="E1681">
        <f>'DATA DASH'!E1681</f>
        <v/>
      </c>
      <c r="F1681">
        <f>'DATA DASH'!F1681</f>
        <v/>
      </c>
      <c r="G1681">
        <f>'DATA DASH'!G1681</f>
        <v/>
      </c>
      <c r="H1681">
        <f>'DATA DASH'!H1681</f>
        <v/>
      </c>
      <c r="I1681">
        <f>'DATA DASH'!I1681</f>
        <v/>
      </c>
      <c r="J1681">
        <f>'DATA DASH'!J1681</f>
        <v/>
      </c>
      <c r="K1681">
        <f>'DATA DASH'!K1681</f>
        <v/>
      </c>
      <c r="L1681">
        <f>'DATA DASH'!L1681</f>
        <v/>
      </c>
      <c r="M1681">
        <f>'DATA DASH'!M1681</f>
        <v/>
      </c>
    </row>
    <row r="1682">
      <c r="A1682">
        <f>'DATA DASH'!A1682</f>
        <v/>
      </c>
      <c r="B1682">
        <f>'DATA DASH'!B1682</f>
        <v/>
      </c>
      <c r="C1682">
        <f>'DATA DASH'!C1682</f>
        <v/>
      </c>
      <c r="D1682">
        <f>'DATA DASH'!D1682</f>
        <v/>
      </c>
      <c r="E1682">
        <f>'DATA DASH'!E1682</f>
        <v/>
      </c>
      <c r="F1682">
        <f>'DATA DASH'!F1682</f>
        <v/>
      </c>
      <c r="G1682">
        <f>'DATA DASH'!G1682</f>
        <v/>
      </c>
      <c r="H1682">
        <f>'DATA DASH'!H1682</f>
        <v/>
      </c>
      <c r="I1682">
        <f>'DATA DASH'!I1682</f>
        <v/>
      </c>
      <c r="J1682">
        <f>'DATA DASH'!J1682</f>
        <v/>
      </c>
      <c r="K1682">
        <f>'DATA DASH'!K1682</f>
        <v/>
      </c>
      <c r="L1682">
        <f>'DATA DASH'!L1682</f>
        <v/>
      </c>
      <c r="M1682">
        <f>'DATA DASH'!M1682</f>
        <v/>
      </c>
    </row>
    <row r="1683">
      <c r="A1683">
        <f>'DATA DASH'!A1683</f>
        <v/>
      </c>
      <c r="B1683">
        <f>'DATA DASH'!B1683</f>
        <v/>
      </c>
      <c r="C1683">
        <f>'DATA DASH'!C1683</f>
        <v/>
      </c>
      <c r="D1683">
        <f>'DATA DASH'!D1683</f>
        <v/>
      </c>
      <c r="E1683">
        <f>'DATA DASH'!E1683</f>
        <v/>
      </c>
      <c r="F1683">
        <f>'DATA DASH'!F1683</f>
        <v/>
      </c>
      <c r="G1683">
        <f>'DATA DASH'!G1683</f>
        <v/>
      </c>
      <c r="H1683">
        <f>'DATA DASH'!H1683</f>
        <v/>
      </c>
      <c r="I1683">
        <f>'DATA DASH'!I1683</f>
        <v/>
      </c>
      <c r="J1683">
        <f>'DATA DASH'!J1683</f>
        <v/>
      </c>
      <c r="K1683">
        <f>'DATA DASH'!K1683</f>
        <v/>
      </c>
      <c r="L1683">
        <f>'DATA DASH'!L1683</f>
        <v/>
      </c>
      <c r="M1683">
        <f>'DATA DASH'!M1683</f>
        <v/>
      </c>
    </row>
    <row r="1684">
      <c r="A1684">
        <f>'DATA DASH'!A1684</f>
        <v/>
      </c>
      <c r="B1684">
        <f>'DATA DASH'!B1684</f>
        <v/>
      </c>
      <c r="C1684">
        <f>'DATA DASH'!C1684</f>
        <v/>
      </c>
      <c r="D1684">
        <f>'DATA DASH'!D1684</f>
        <v/>
      </c>
      <c r="E1684">
        <f>'DATA DASH'!E1684</f>
        <v/>
      </c>
      <c r="F1684">
        <f>'DATA DASH'!F1684</f>
        <v/>
      </c>
      <c r="G1684">
        <f>'DATA DASH'!G1684</f>
        <v/>
      </c>
      <c r="H1684">
        <f>'DATA DASH'!H1684</f>
        <v/>
      </c>
      <c r="I1684">
        <f>'DATA DASH'!I1684</f>
        <v/>
      </c>
      <c r="J1684">
        <f>'DATA DASH'!J1684</f>
        <v/>
      </c>
      <c r="K1684">
        <f>'DATA DASH'!K1684</f>
        <v/>
      </c>
      <c r="L1684">
        <f>'DATA DASH'!L1684</f>
        <v/>
      </c>
      <c r="M1684">
        <f>'DATA DASH'!M1684</f>
        <v/>
      </c>
    </row>
    <row r="1685">
      <c r="A1685">
        <f>'DATA DASH'!A1685</f>
        <v/>
      </c>
      <c r="B1685">
        <f>'DATA DASH'!B1685</f>
        <v/>
      </c>
      <c r="C1685">
        <f>'DATA DASH'!C1685</f>
        <v/>
      </c>
      <c r="D1685">
        <f>'DATA DASH'!D1685</f>
        <v/>
      </c>
      <c r="E1685">
        <f>'DATA DASH'!E1685</f>
        <v/>
      </c>
      <c r="F1685">
        <f>'DATA DASH'!F1685</f>
        <v/>
      </c>
      <c r="G1685">
        <f>'DATA DASH'!G1685</f>
        <v/>
      </c>
      <c r="H1685">
        <f>'DATA DASH'!H1685</f>
        <v/>
      </c>
      <c r="I1685">
        <f>'DATA DASH'!I1685</f>
        <v/>
      </c>
      <c r="J1685">
        <f>'DATA DASH'!J1685</f>
        <v/>
      </c>
      <c r="K1685">
        <f>'DATA DASH'!K1685</f>
        <v/>
      </c>
      <c r="L1685">
        <f>'DATA DASH'!L1685</f>
        <v/>
      </c>
      <c r="M1685">
        <f>'DATA DASH'!M1685</f>
        <v/>
      </c>
    </row>
    <row r="1686">
      <c r="A1686">
        <f>'DATA DASH'!A1686</f>
        <v/>
      </c>
      <c r="B1686">
        <f>'DATA DASH'!B1686</f>
        <v/>
      </c>
      <c r="C1686">
        <f>'DATA DASH'!C1686</f>
        <v/>
      </c>
      <c r="D1686">
        <f>'DATA DASH'!D1686</f>
        <v/>
      </c>
      <c r="E1686">
        <f>'DATA DASH'!E1686</f>
        <v/>
      </c>
      <c r="F1686">
        <f>'DATA DASH'!F1686</f>
        <v/>
      </c>
      <c r="G1686">
        <f>'DATA DASH'!G1686</f>
        <v/>
      </c>
      <c r="H1686">
        <f>'DATA DASH'!H1686</f>
        <v/>
      </c>
      <c r="I1686">
        <f>'DATA DASH'!I1686</f>
        <v/>
      </c>
      <c r="J1686">
        <f>'DATA DASH'!J1686</f>
        <v/>
      </c>
      <c r="K1686">
        <f>'DATA DASH'!K1686</f>
        <v/>
      </c>
      <c r="L1686">
        <f>'DATA DASH'!L1686</f>
        <v/>
      </c>
      <c r="M1686">
        <f>'DATA DASH'!M1686</f>
        <v/>
      </c>
    </row>
    <row r="1687">
      <c r="A1687">
        <f>'DATA DASH'!A1687</f>
        <v/>
      </c>
      <c r="B1687">
        <f>'DATA DASH'!B1687</f>
        <v/>
      </c>
      <c r="C1687">
        <f>'DATA DASH'!C1687</f>
        <v/>
      </c>
      <c r="D1687">
        <f>'DATA DASH'!D1687</f>
        <v/>
      </c>
      <c r="E1687">
        <f>'DATA DASH'!E1687</f>
        <v/>
      </c>
      <c r="F1687">
        <f>'DATA DASH'!F1687</f>
        <v/>
      </c>
      <c r="G1687">
        <f>'DATA DASH'!G1687</f>
        <v/>
      </c>
      <c r="H1687">
        <f>'DATA DASH'!H1687</f>
        <v/>
      </c>
      <c r="I1687">
        <f>'DATA DASH'!I1687</f>
        <v/>
      </c>
      <c r="J1687">
        <f>'DATA DASH'!J1687</f>
        <v/>
      </c>
      <c r="K1687">
        <f>'DATA DASH'!K1687</f>
        <v/>
      </c>
      <c r="L1687">
        <f>'DATA DASH'!L1687</f>
        <v/>
      </c>
      <c r="M1687">
        <f>'DATA DASH'!M1687</f>
        <v/>
      </c>
    </row>
    <row r="1688">
      <c r="A1688">
        <f>'DATA DASH'!A1688</f>
        <v/>
      </c>
      <c r="B1688">
        <f>'DATA DASH'!B1688</f>
        <v/>
      </c>
      <c r="C1688">
        <f>'DATA DASH'!C1688</f>
        <v/>
      </c>
      <c r="D1688">
        <f>'DATA DASH'!D1688</f>
        <v/>
      </c>
      <c r="E1688">
        <f>'DATA DASH'!E1688</f>
        <v/>
      </c>
      <c r="F1688">
        <f>'DATA DASH'!F1688</f>
        <v/>
      </c>
      <c r="G1688">
        <f>'DATA DASH'!G1688</f>
        <v/>
      </c>
      <c r="H1688">
        <f>'DATA DASH'!H1688</f>
        <v/>
      </c>
      <c r="I1688">
        <f>'DATA DASH'!I1688</f>
        <v/>
      </c>
      <c r="J1688">
        <f>'DATA DASH'!J1688</f>
        <v/>
      </c>
      <c r="K1688">
        <f>'DATA DASH'!K1688</f>
        <v/>
      </c>
      <c r="L1688">
        <f>'DATA DASH'!L1688</f>
        <v/>
      </c>
      <c r="M1688">
        <f>'DATA DASH'!M1688</f>
        <v/>
      </c>
    </row>
    <row r="1689">
      <c r="A1689">
        <f>'DATA DASH'!A1689</f>
        <v/>
      </c>
      <c r="B1689">
        <f>'DATA DASH'!B1689</f>
        <v/>
      </c>
      <c r="C1689">
        <f>'DATA DASH'!C1689</f>
        <v/>
      </c>
      <c r="D1689">
        <f>'DATA DASH'!D1689</f>
        <v/>
      </c>
      <c r="E1689">
        <f>'DATA DASH'!E1689</f>
        <v/>
      </c>
      <c r="F1689">
        <f>'DATA DASH'!F1689</f>
        <v/>
      </c>
      <c r="G1689">
        <f>'DATA DASH'!G1689</f>
        <v/>
      </c>
      <c r="H1689">
        <f>'DATA DASH'!H1689</f>
        <v/>
      </c>
      <c r="I1689">
        <f>'DATA DASH'!I1689</f>
        <v/>
      </c>
      <c r="J1689">
        <f>'DATA DASH'!J1689</f>
        <v/>
      </c>
      <c r="K1689">
        <f>'DATA DASH'!K1689</f>
        <v/>
      </c>
      <c r="L1689">
        <f>'DATA DASH'!L1689</f>
        <v/>
      </c>
      <c r="M1689">
        <f>'DATA DASH'!M1689</f>
        <v/>
      </c>
    </row>
    <row r="1690">
      <c r="A1690">
        <f>'DATA DASH'!A1690</f>
        <v/>
      </c>
      <c r="B1690">
        <f>'DATA DASH'!B1690</f>
        <v/>
      </c>
      <c r="C1690">
        <f>'DATA DASH'!C1690</f>
        <v/>
      </c>
      <c r="D1690">
        <f>'DATA DASH'!D1690</f>
        <v/>
      </c>
      <c r="E1690">
        <f>'DATA DASH'!E1690</f>
        <v/>
      </c>
      <c r="F1690">
        <f>'DATA DASH'!F1690</f>
        <v/>
      </c>
      <c r="G1690">
        <f>'DATA DASH'!G1690</f>
        <v/>
      </c>
      <c r="H1690">
        <f>'DATA DASH'!H1690</f>
        <v/>
      </c>
      <c r="I1690">
        <f>'DATA DASH'!I1690</f>
        <v/>
      </c>
      <c r="J1690">
        <f>'DATA DASH'!J1690</f>
        <v/>
      </c>
      <c r="K1690">
        <f>'DATA DASH'!K1690</f>
        <v/>
      </c>
      <c r="L1690">
        <f>'DATA DASH'!L1690</f>
        <v/>
      </c>
      <c r="M1690">
        <f>'DATA DASH'!M1690</f>
        <v/>
      </c>
    </row>
    <row r="1691">
      <c r="A1691">
        <f>'DATA DASH'!A1691</f>
        <v/>
      </c>
      <c r="B1691">
        <f>'DATA DASH'!B1691</f>
        <v/>
      </c>
      <c r="C1691">
        <f>'DATA DASH'!C1691</f>
        <v/>
      </c>
      <c r="D1691">
        <f>'DATA DASH'!D1691</f>
        <v/>
      </c>
      <c r="E1691">
        <f>'DATA DASH'!E1691</f>
        <v/>
      </c>
      <c r="F1691">
        <f>'DATA DASH'!F1691</f>
        <v/>
      </c>
      <c r="G1691">
        <f>'DATA DASH'!G1691</f>
        <v/>
      </c>
      <c r="H1691">
        <f>'DATA DASH'!H1691</f>
        <v/>
      </c>
      <c r="I1691">
        <f>'DATA DASH'!I1691</f>
        <v/>
      </c>
      <c r="J1691">
        <f>'DATA DASH'!J1691</f>
        <v/>
      </c>
      <c r="K1691">
        <f>'DATA DASH'!K1691</f>
        <v/>
      </c>
      <c r="L1691">
        <f>'DATA DASH'!L1691</f>
        <v/>
      </c>
      <c r="M1691">
        <f>'DATA DASH'!M1691</f>
        <v/>
      </c>
    </row>
    <row r="1692">
      <c r="A1692">
        <f>'DATA DASH'!A1692</f>
        <v/>
      </c>
      <c r="B1692">
        <f>'DATA DASH'!B1692</f>
        <v/>
      </c>
      <c r="C1692">
        <f>'DATA DASH'!C1692</f>
        <v/>
      </c>
      <c r="D1692">
        <f>'DATA DASH'!D1692</f>
        <v/>
      </c>
      <c r="E1692">
        <f>'DATA DASH'!E1692</f>
        <v/>
      </c>
      <c r="F1692">
        <f>'DATA DASH'!F1692</f>
        <v/>
      </c>
      <c r="G1692">
        <f>'DATA DASH'!G1692</f>
        <v/>
      </c>
      <c r="H1692">
        <f>'DATA DASH'!H1692</f>
        <v/>
      </c>
      <c r="I1692">
        <f>'DATA DASH'!I1692</f>
        <v/>
      </c>
      <c r="J1692">
        <f>'DATA DASH'!J1692</f>
        <v/>
      </c>
      <c r="K1692">
        <f>'DATA DASH'!K1692</f>
        <v/>
      </c>
      <c r="L1692">
        <f>'DATA DASH'!L1692</f>
        <v/>
      </c>
      <c r="M1692">
        <f>'DATA DASH'!M1692</f>
        <v/>
      </c>
    </row>
    <row r="1693">
      <c r="A1693">
        <f>'DATA DASH'!A1693</f>
        <v/>
      </c>
      <c r="B1693">
        <f>'DATA DASH'!B1693</f>
        <v/>
      </c>
      <c r="C1693">
        <f>'DATA DASH'!C1693</f>
        <v/>
      </c>
      <c r="D1693">
        <f>'DATA DASH'!D1693</f>
        <v/>
      </c>
      <c r="E1693">
        <f>'DATA DASH'!E1693</f>
        <v/>
      </c>
      <c r="F1693">
        <f>'DATA DASH'!F1693</f>
        <v/>
      </c>
      <c r="G1693">
        <f>'DATA DASH'!G1693</f>
        <v/>
      </c>
      <c r="H1693">
        <f>'DATA DASH'!H1693</f>
        <v/>
      </c>
      <c r="I1693">
        <f>'DATA DASH'!I1693</f>
        <v/>
      </c>
      <c r="J1693">
        <f>'DATA DASH'!J1693</f>
        <v/>
      </c>
      <c r="K1693">
        <f>'DATA DASH'!K1693</f>
        <v/>
      </c>
      <c r="L1693">
        <f>'DATA DASH'!L1693</f>
        <v/>
      </c>
      <c r="M1693">
        <f>'DATA DASH'!M1693</f>
        <v/>
      </c>
    </row>
    <row r="1694">
      <c r="A1694">
        <f>'DATA DASH'!A1694</f>
        <v/>
      </c>
      <c r="B1694">
        <f>'DATA DASH'!B1694</f>
        <v/>
      </c>
      <c r="C1694">
        <f>'DATA DASH'!C1694</f>
        <v/>
      </c>
      <c r="D1694">
        <f>'DATA DASH'!D1694</f>
        <v/>
      </c>
      <c r="E1694">
        <f>'DATA DASH'!E1694</f>
        <v/>
      </c>
      <c r="F1694">
        <f>'DATA DASH'!F1694</f>
        <v/>
      </c>
      <c r="G1694">
        <f>'DATA DASH'!G1694</f>
        <v/>
      </c>
      <c r="H1694">
        <f>'DATA DASH'!H1694</f>
        <v/>
      </c>
      <c r="I1694">
        <f>'DATA DASH'!I1694</f>
        <v/>
      </c>
      <c r="J1694">
        <f>'DATA DASH'!J1694</f>
        <v/>
      </c>
      <c r="K1694">
        <f>'DATA DASH'!K1694</f>
        <v/>
      </c>
      <c r="L1694">
        <f>'DATA DASH'!L1694</f>
        <v/>
      </c>
      <c r="M1694">
        <f>'DATA DASH'!M1694</f>
        <v/>
      </c>
    </row>
    <row r="1695">
      <c r="A1695">
        <f>'DATA DASH'!A1695</f>
        <v/>
      </c>
      <c r="B1695">
        <f>'DATA DASH'!B1695</f>
        <v/>
      </c>
      <c r="C1695">
        <f>'DATA DASH'!C1695</f>
        <v/>
      </c>
      <c r="D1695">
        <f>'DATA DASH'!D1695</f>
        <v/>
      </c>
      <c r="E1695">
        <f>'DATA DASH'!E1695</f>
        <v/>
      </c>
      <c r="F1695">
        <f>'DATA DASH'!F1695</f>
        <v/>
      </c>
      <c r="G1695">
        <f>'DATA DASH'!G1695</f>
        <v/>
      </c>
      <c r="H1695">
        <f>'DATA DASH'!H1695</f>
        <v/>
      </c>
      <c r="I1695">
        <f>'DATA DASH'!I1695</f>
        <v/>
      </c>
      <c r="J1695">
        <f>'DATA DASH'!J1695</f>
        <v/>
      </c>
      <c r="K1695">
        <f>'DATA DASH'!K1695</f>
        <v/>
      </c>
      <c r="L1695">
        <f>'DATA DASH'!L1695</f>
        <v/>
      </c>
      <c r="M1695">
        <f>'DATA DASH'!M1695</f>
        <v/>
      </c>
    </row>
    <row r="1696">
      <c r="A1696">
        <f>'DATA DASH'!A1696</f>
        <v/>
      </c>
      <c r="B1696">
        <f>'DATA DASH'!B1696</f>
        <v/>
      </c>
      <c r="C1696">
        <f>'DATA DASH'!C1696</f>
        <v/>
      </c>
      <c r="D1696">
        <f>'DATA DASH'!D1696</f>
        <v/>
      </c>
      <c r="E1696">
        <f>'DATA DASH'!E1696</f>
        <v/>
      </c>
      <c r="F1696">
        <f>'DATA DASH'!F1696</f>
        <v/>
      </c>
      <c r="G1696">
        <f>'DATA DASH'!G1696</f>
        <v/>
      </c>
      <c r="H1696">
        <f>'DATA DASH'!H1696</f>
        <v/>
      </c>
      <c r="I1696">
        <f>'DATA DASH'!I1696</f>
        <v/>
      </c>
      <c r="J1696">
        <f>'DATA DASH'!J1696</f>
        <v/>
      </c>
      <c r="K1696">
        <f>'DATA DASH'!K1696</f>
        <v/>
      </c>
      <c r="L1696">
        <f>'DATA DASH'!L1696</f>
        <v/>
      </c>
      <c r="M1696">
        <f>'DATA DASH'!M1696</f>
        <v/>
      </c>
    </row>
    <row r="1697">
      <c r="A1697">
        <f>'DATA DASH'!A1697</f>
        <v/>
      </c>
      <c r="B1697">
        <f>'DATA DASH'!B1697</f>
        <v/>
      </c>
      <c r="C1697">
        <f>'DATA DASH'!C1697</f>
        <v/>
      </c>
      <c r="D1697">
        <f>'DATA DASH'!D1697</f>
        <v/>
      </c>
      <c r="E1697">
        <f>'DATA DASH'!E1697</f>
        <v/>
      </c>
      <c r="F1697">
        <f>'DATA DASH'!F1697</f>
        <v/>
      </c>
      <c r="G1697">
        <f>'DATA DASH'!G1697</f>
        <v/>
      </c>
      <c r="H1697">
        <f>'DATA DASH'!H1697</f>
        <v/>
      </c>
      <c r="I1697">
        <f>'DATA DASH'!I1697</f>
        <v/>
      </c>
      <c r="J1697">
        <f>'DATA DASH'!J1697</f>
        <v/>
      </c>
      <c r="K1697">
        <f>'DATA DASH'!K1697</f>
        <v/>
      </c>
      <c r="L1697">
        <f>'DATA DASH'!L1697</f>
        <v/>
      </c>
      <c r="M1697">
        <f>'DATA DASH'!M1697</f>
        <v/>
      </c>
    </row>
    <row r="1698">
      <c r="A1698">
        <f>'DATA DASH'!A1698</f>
        <v/>
      </c>
      <c r="B1698">
        <f>'DATA DASH'!B1698</f>
        <v/>
      </c>
      <c r="C1698">
        <f>'DATA DASH'!C1698</f>
        <v/>
      </c>
      <c r="D1698">
        <f>'DATA DASH'!D1698</f>
        <v/>
      </c>
      <c r="E1698">
        <f>'DATA DASH'!E1698</f>
        <v/>
      </c>
      <c r="F1698">
        <f>'DATA DASH'!F1698</f>
        <v/>
      </c>
      <c r="G1698">
        <f>'DATA DASH'!G1698</f>
        <v/>
      </c>
      <c r="H1698">
        <f>'DATA DASH'!H1698</f>
        <v/>
      </c>
      <c r="I1698">
        <f>'DATA DASH'!I1698</f>
        <v/>
      </c>
      <c r="J1698">
        <f>'DATA DASH'!J1698</f>
        <v/>
      </c>
      <c r="K1698">
        <f>'DATA DASH'!K1698</f>
        <v/>
      </c>
      <c r="L1698">
        <f>'DATA DASH'!L1698</f>
        <v/>
      </c>
      <c r="M1698">
        <f>'DATA DASH'!M1698</f>
        <v/>
      </c>
    </row>
    <row r="1699">
      <c r="A1699">
        <f>'DATA DASH'!A1699</f>
        <v/>
      </c>
      <c r="B1699">
        <f>'DATA DASH'!B1699</f>
        <v/>
      </c>
      <c r="C1699">
        <f>'DATA DASH'!C1699</f>
        <v/>
      </c>
      <c r="D1699">
        <f>'DATA DASH'!D1699</f>
        <v/>
      </c>
      <c r="E1699">
        <f>'DATA DASH'!E1699</f>
        <v/>
      </c>
      <c r="F1699">
        <f>'DATA DASH'!F1699</f>
        <v/>
      </c>
      <c r="G1699">
        <f>'DATA DASH'!G1699</f>
        <v/>
      </c>
      <c r="H1699">
        <f>'DATA DASH'!H1699</f>
        <v/>
      </c>
      <c r="I1699">
        <f>'DATA DASH'!I1699</f>
        <v/>
      </c>
      <c r="J1699">
        <f>'DATA DASH'!J1699</f>
        <v/>
      </c>
      <c r="K1699">
        <f>'DATA DASH'!K1699</f>
        <v/>
      </c>
      <c r="L1699">
        <f>'DATA DASH'!L1699</f>
        <v/>
      </c>
      <c r="M1699">
        <f>'DATA DASH'!M1699</f>
        <v/>
      </c>
    </row>
    <row r="1700">
      <c r="A1700">
        <f>'DATA DASH'!A1700</f>
        <v/>
      </c>
      <c r="B1700">
        <f>'DATA DASH'!B1700</f>
        <v/>
      </c>
      <c r="C1700">
        <f>'DATA DASH'!C1700</f>
        <v/>
      </c>
      <c r="D1700">
        <f>'DATA DASH'!D1700</f>
        <v/>
      </c>
      <c r="E1700">
        <f>'DATA DASH'!E1700</f>
        <v/>
      </c>
      <c r="F1700">
        <f>'DATA DASH'!F1700</f>
        <v/>
      </c>
      <c r="G1700">
        <f>'DATA DASH'!G1700</f>
        <v/>
      </c>
      <c r="H1700">
        <f>'DATA DASH'!H1700</f>
        <v/>
      </c>
      <c r="I1700">
        <f>'DATA DASH'!I1700</f>
        <v/>
      </c>
      <c r="J1700">
        <f>'DATA DASH'!J1700</f>
        <v/>
      </c>
      <c r="K1700">
        <f>'DATA DASH'!K1700</f>
        <v/>
      </c>
      <c r="L1700">
        <f>'DATA DASH'!L1700</f>
        <v/>
      </c>
      <c r="M1700">
        <f>'DATA DASH'!M1700</f>
        <v/>
      </c>
    </row>
    <row r="1701">
      <c r="A1701">
        <f>'DATA DASH'!A1701</f>
        <v/>
      </c>
      <c r="B1701">
        <f>'DATA DASH'!B1701</f>
        <v/>
      </c>
      <c r="C1701">
        <f>'DATA DASH'!C1701</f>
        <v/>
      </c>
      <c r="D1701">
        <f>'DATA DASH'!D1701</f>
        <v/>
      </c>
      <c r="E1701">
        <f>'DATA DASH'!E1701</f>
        <v/>
      </c>
      <c r="F1701">
        <f>'DATA DASH'!F1701</f>
        <v/>
      </c>
      <c r="G1701">
        <f>'DATA DASH'!G1701</f>
        <v/>
      </c>
      <c r="H1701">
        <f>'DATA DASH'!H1701</f>
        <v/>
      </c>
      <c r="I1701">
        <f>'DATA DASH'!I1701</f>
        <v/>
      </c>
      <c r="J1701">
        <f>'DATA DASH'!J1701</f>
        <v/>
      </c>
      <c r="K1701">
        <f>'DATA DASH'!K1701</f>
        <v/>
      </c>
      <c r="L1701">
        <f>'DATA DASH'!L1701</f>
        <v/>
      </c>
      <c r="M1701">
        <f>'DATA DASH'!M1701</f>
        <v/>
      </c>
    </row>
    <row r="1702">
      <c r="A1702">
        <f>'DATA DASH'!A1702</f>
        <v/>
      </c>
      <c r="B1702">
        <f>'DATA DASH'!B1702</f>
        <v/>
      </c>
      <c r="C1702">
        <f>'DATA DASH'!C1702</f>
        <v/>
      </c>
      <c r="D1702">
        <f>'DATA DASH'!D1702</f>
        <v/>
      </c>
      <c r="E1702">
        <f>'DATA DASH'!E1702</f>
        <v/>
      </c>
      <c r="F1702">
        <f>'DATA DASH'!F1702</f>
        <v/>
      </c>
      <c r="G1702">
        <f>'DATA DASH'!G1702</f>
        <v/>
      </c>
      <c r="H1702">
        <f>'DATA DASH'!H1702</f>
        <v/>
      </c>
      <c r="I1702">
        <f>'DATA DASH'!I1702</f>
        <v/>
      </c>
      <c r="J1702">
        <f>'DATA DASH'!J1702</f>
        <v/>
      </c>
      <c r="K1702">
        <f>'DATA DASH'!K1702</f>
        <v/>
      </c>
      <c r="L1702">
        <f>'DATA DASH'!L1702</f>
        <v/>
      </c>
      <c r="M1702">
        <f>'DATA DASH'!M1702</f>
        <v/>
      </c>
    </row>
    <row r="1703">
      <c r="A1703">
        <f>'DATA DASH'!A1703</f>
        <v/>
      </c>
      <c r="B1703">
        <f>'DATA DASH'!B1703</f>
        <v/>
      </c>
      <c r="C1703">
        <f>'DATA DASH'!C1703</f>
        <v/>
      </c>
      <c r="D1703">
        <f>'DATA DASH'!D1703</f>
        <v/>
      </c>
      <c r="E1703">
        <f>'DATA DASH'!E1703</f>
        <v/>
      </c>
      <c r="F1703">
        <f>'DATA DASH'!F1703</f>
        <v/>
      </c>
      <c r="G1703">
        <f>'DATA DASH'!G1703</f>
        <v/>
      </c>
      <c r="H1703">
        <f>'DATA DASH'!H1703</f>
        <v/>
      </c>
      <c r="I1703">
        <f>'DATA DASH'!I1703</f>
        <v/>
      </c>
      <c r="J1703">
        <f>'DATA DASH'!J1703</f>
        <v/>
      </c>
      <c r="K1703">
        <f>'DATA DASH'!K1703</f>
        <v/>
      </c>
      <c r="L1703">
        <f>'DATA DASH'!L1703</f>
        <v/>
      </c>
      <c r="M1703">
        <f>'DATA DASH'!M1703</f>
        <v/>
      </c>
    </row>
    <row r="1704">
      <c r="A1704">
        <f>'DATA DASH'!A1704</f>
        <v/>
      </c>
      <c r="B1704">
        <f>'DATA DASH'!B1704</f>
        <v/>
      </c>
      <c r="C1704">
        <f>'DATA DASH'!C1704</f>
        <v/>
      </c>
      <c r="D1704">
        <f>'DATA DASH'!D1704</f>
        <v/>
      </c>
      <c r="E1704">
        <f>'DATA DASH'!E1704</f>
        <v/>
      </c>
      <c r="F1704">
        <f>'DATA DASH'!F1704</f>
        <v/>
      </c>
      <c r="G1704">
        <f>'DATA DASH'!G1704</f>
        <v/>
      </c>
      <c r="H1704">
        <f>'DATA DASH'!H1704</f>
        <v/>
      </c>
      <c r="I1704">
        <f>'DATA DASH'!I1704</f>
        <v/>
      </c>
      <c r="J1704">
        <f>'DATA DASH'!J1704</f>
        <v/>
      </c>
      <c r="K1704">
        <f>'DATA DASH'!K1704</f>
        <v/>
      </c>
      <c r="L1704">
        <f>'DATA DASH'!L1704</f>
        <v/>
      </c>
      <c r="M1704">
        <f>'DATA DASH'!M1704</f>
        <v/>
      </c>
    </row>
    <row r="1705">
      <c r="A1705">
        <f>'DATA DASH'!A1705</f>
        <v/>
      </c>
      <c r="B1705">
        <f>'DATA DASH'!B1705</f>
        <v/>
      </c>
      <c r="C1705">
        <f>'DATA DASH'!C1705</f>
        <v/>
      </c>
      <c r="D1705">
        <f>'DATA DASH'!D1705</f>
        <v/>
      </c>
      <c r="E1705">
        <f>'DATA DASH'!E1705</f>
        <v/>
      </c>
      <c r="F1705">
        <f>'DATA DASH'!F1705</f>
        <v/>
      </c>
      <c r="G1705">
        <f>'DATA DASH'!G1705</f>
        <v/>
      </c>
      <c r="H1705">
        <f>'DATA DASH'!H1705</f>
        <v/>
      </c>
      <c r="I1705">
        <f>'DATA DASH'!I1705</f>
        <v/>
      </c>
      <c r="J1705">
        <f>'DATA DASH'!J1705</f>
        <v/>
      </c>
      <c r="K1705">
        <f>'DATA DASH'!K1705</f>
        <v/>
      </c>
      <c r="L1705">
        <f>'DATA DASH'!L1705</f>
        <v/>
      </c>
      <c r="M1705">
        <f>'DATA DASH'!M1705</f>
        <v/>
      </c>
    </row>
    <row r="1706">
      <c r="A1706">
        <f>'DATA DASH'!A1706</f>
        <v/>
      </c>
      <c r="B1706">
        <f>'DATA DASH'!B1706</f>
        <v/>
      </c>
      <c r="C1706">
        <f>'DATA DASH'!C1706</f>
        <v/>
      </c>
      <c r="D1706">
        <f>'DATA DASH'!D1706</f>
        <v/>
      </c>
      <c r="E1706">
        <f>'DATA DASH'!E1706</f>
        <v/>
      </c>
      <c r="F1706">
        <f>'DATA DASH'!F1706</f>
        <v/>
      </c>
      <c r="G1706">
        <f>'DATA DASH'!G1706</f>
        <v/>
      </c>
      <c r="H1706">
        <f>'DATA DASH'!H1706</f>
        <v/>
      </c>
      <c r="I1706">
        <f>'DATA DASH'!I1706</f>
        <v/>
      </c>
      <c r="J1706">
        <f>'DATA DASH'!J1706</f>
        <v/>
      </c>
      <c r="K1706">
        <f>'DATA DASH'!K1706</f>
        <v/>
      </c>
      <c r="L1706">
        <f>'DATA DASH'!L1706</f>
        <v/>
      </c>
      <c r="M1706">
        <f>'DATA DASH'!M1706</f>
        <v/>
      </c>
    </row>
    <row r="1707">
      <c r="A1707">
        <f>'DATA DASH'!A1707</f>
        <v/>
      </c>
      <c r="B1707">
        <f>'DATA DASH'!B1707</f>
        <v/>
      </c>
      <c r="C1707">
        <f>'DATA DASH'!C1707</f>
        <v/>
      </c>
      <c r="D1707">
        <f>'DATA DASH'!D1707</f>
        <v/>
      </c>
      <c r="E1707">
        <f>'DATA DASH'!E1707</f>
        <v/>
      </c>
      <c r="F1707">
        <f>'DATA DASH'!F1707</f>
        <v/>
      </c>
      <c r="G1707">
        <f>'DATA DASH'!G1707</f>
        <v/>
      </c>
      <c r="H1707">
        <f>'DATA DASH'!H1707</f>
        <v/>
      </c>
      <c r="I1707">
        <f>'DATA DASH'!I1707</f>
        <v/>
      </c>
      <c r="J1707">
        <f>'DATA DASH'!J1707</f>
        <v/>
      </c>
      <c r="K1707">
        <f>'DATA DASH'!K1707</f>
        <v/>
      </c>
      <c r="L1707">
        <f>'DATA DASH'!L1707</f>
        <v/>
      </c>
      <c r="M1707">
        <f>'DATA DASH'!M1707</f>
        <v/>
      </c>
    </row>
    <row r="1708">
      <c r="A1708">
        <f>'DATA DASH'!A1708</f>
        <v/>
      </c>
      <c r="B1708">
        <f>'DATA DASH'!B1708</f>
        <v/>
      </c>
      <c r="C1708">
        <f>'DATA DASH'!C1708</f>
        <v/>
      </c>
      <c r="D1708">
        <f>'DATA DASH'!D1708</f>
        <v/>
      </c>
      <c r="E1708">
        <f>'DATA DASH'!E1708</f>
        <v/>
      </c>
      <c r="F1708">
        <f>'DATA DASH'!F1708</f>
        <v/>
      </c>
      <c r="G1708">
        <f>'DATA DASH'!G1708</f>
        <v/>
      </c>
      <c r="H1708">
        <f>'DATA DASH'!H1708</f>
        <v/>
      </c>
      <c r="I1708">
        <f>'DATA DASH'!I1708</f>
        <v/>
      </c>
      <c r="J1708">
        <f>'DATA DASH'!J1708</f>
        <v/>
      </c>
      <c r="K1708">
        <f>'DATA DASH'!K1708</f>
        <v/>
      </c>
      <c r="L1708">
        <f>'DATA DASH'!L1708</f>
        <v/>
      </c>
      <c r="M1708">
        <f>'DATA DASH'!M1708</f>
        <v/>
      </c>
    </row>
    <row r="1709">
      <c r="A1709">
        <f>'DATA DASH'!A1709</f>
        <v/>
      </c>
      <c r="B1709">
        <f>'DATA DASH'!B1709</f>
        <v/>
      </c>
      <c r="C1709">
        <f>'DATA DASH'!C1709</f>
        <v/>
      </c>
      <c r="D1709">
        <f>'DATA DASH'!D1709</f>
        <v/>
      </c>
      <c r="E1709">
        <f>'DATA DASH'!E1709</f>
        <v/>
      </c>
      <c r="F1709">
        <f>'DATA DASH'!F1709</f>
        <v/>
      </c>
      <c r="G1709">
        <f>'DATA DASH'!G1709</f>
        <v/>
      </c>
      <c r="H1709">
        <f>'DATA DASH'!H1709</f>
        <v/>
      </c>
      <c r="I1709">
        <f>'DATA DASH'!I1709</f>
        <v/>
      </c>
      <c r="J1709">
        <f>'DATA DASH'!J1709</f>
        <v/>
      </c>
      <c r="K1709">
        <f>'DATA DASH'!K1709</f>
        <v/>
      </c>
      <c r="L1709">
        <f>'DATA DASH'!L1709</f>
        <v/>
      </c>
      <c r="M1709">
        <f>'DATA DASH'!M1709</f>
        <v/>
      </c>
    </row>
    <row r="1710">
      <c r="A1710">
        <f>'DATA DASH'!A1710</f>
        <v/>
      </c>
      <c r="B1710">
        <f>'DATA DASH'!B1710</f>
        <v/>
      </c>
      <c r="C1710">
        <f>'DATA DASH'!C1710</f>
        <v/>
      </c>
      <c r="D1710">
        <f>'DATA DASH'!D1710</f>
        <v/>
      </c>
      <c r="E1710">
        <f>'DATA DASH'!E1710</f>
        <v/>
      </c>
      <c r="F1710">
        <f>'DATA DASH'!F1710</f>
        <v/>
      </c>
      <c r="G1710">
        <f>'DATA DASH'!G1710</f>
        <v/>
      </c>
      <c r="H1710">
        <f>'DATA DASH'!H1710</f>
        <v/>
      </c>
      <c r="I1710">
        <f>'DATA DASH'!I1710</f>
        <v/>
      </c>
      <c r="J1710">
        <f>'DATA DASH'!J1710</f>
        <v/>
      </c>
      <c r="K1710">
        <f>'DATA DASH'!K1710</f>
        <v/>
      </c>
      <c r="L1710">
        <f>'DATA DASH'!L1710</f>
        <v/>
      </c>
      <c r="M1710">
        <f>'DATA DASH'!M1710</f>
        <v/>
      </c>
    </row>
    <row r="1711">
      <c r="A1711">
        <f>'DATA DASH'!A1711</f>
        <v/>
      </c>
      <c r="B1711">
        <f>'DATA DASH'!B1711</f>
        <v/>
      </c>
      <c r="C1711">
        <f>'DATA DASH'!C1711</f>
        <v/>
      </c>
      <c r="D1711">
        <f>'DATA DASH'!D1711</f>
        <v/>
      </c>
      <c r="E1711">
        <f>'DATA DASH'!E1711</f>
        <v/>
      </c>
      <c r="F1711">
        <f>'DATA DASH'!F1711</f>
        <v/>
      </c>
      <c r="G1711">
        <f>'DATA DASH'!G1711</f>
        <v/>
      </c>
      <c r="H1711">
        <f>'DATA DASH'!H1711</f>
        <v/>
      </c>
      <c r="I1711">
        <f>'DATA DASH'!I1711</f>
        <v/>
      </c>
      <c r="J1711">
        <f>'DATA DASH'!J1711</f>
        <v/>
      </c>
      <c r="K1711">
        <f>'DATA DASH'!K1711</f>
        <v/>
      </c>
      <c r="L1711">
        <f>'DATA DASH'!L1711</f>
        <v/>
      </c>
      <c r="M1711">
        <f>'DATA DASH'!M1711</f>
        <v/>
      </c>
    </row>
    <row r="1712">
      <c r="A1712">
        <f>'DATA DASH'!A1712</f>
        <v/>
      </c>
      <c r="B1712">
        <f>'DATA DASH'!B1712</f>
        <v/>
      </c>
      <c r="C1712">
        <f>'DATA DASH'!C1712</f>
        <v/>
      </c>
      <c r="D1712">
        <f>'DATA DASH'!D1712</f>
        <v/>
      </c>
      <c r="E1712">
        <f>'DATA DASH'!E1712</f>
        <v/>
      </c>
      <c r="F1712">
        <f>'DATA DASH'!F1712</f>
        <v/>
      </c>
      <c r="G1712">
        <f>'DATA DASH'!G1712</f>
        <v/>
      </c>
      <c r="H1712">
        <f>'DATA DASH'!H1712</f>
        <v/>
      </c>
      <c r="I1712">
        <f>'DATA DASH'!I1712</f>
        <v/>
      </c>
      <c r="J1712">
        <f>'DATA DASH'!J1712</f>
        <v/>
      </c>
      <c r="K1712">
        <f>'DATA DASH'!K1712</f>
        <v/>
      </c>
      <c r="L1712">
        <f>'DATA DASH'!L1712</f>
        <v/>
      </c>
      <c r="M1712">
        <f>'DATA DASH'!M1712</f>
        <v/>
      </c>
    </row>
    <row r="1713">
      <c r="A1713">
        <f>'DATA DASH'!A1713</f>
        <v/>
      </c>
      <c r="B1713">
        <f>'DATA DASH'!B1713</f>
        <v/>
      </c>
      <c r="C1713">
        <f>'DATA DASH'!C1713</f>
        <v/>
      </c>
      <c r="D1713">
        <f>'DATA DASH'!D1713</f>
        <v/>
      </c>
      <c r="E1713">
        <f>'DATA DASH'!E1713</f>
        <v/>
      </c>
      <c r="F1713">
        <f>'DATA DASH'!F1713</f>
        <v/>
      </c>
      <c r="G1713">
        <f>'DATA DASH'!G1713</f>
        <v/>
      </c>
      <c r="H1713">
        <f>'DATA DASH'!H1713</f>
        <v/>
      </c>
      <c r="I1713">
        <f>'DATA DASH'!I1713</f>
        <v/>
      </c>
      <c r="J1713">
        <f>'DATA DASH'!J1713</f>
        <v/>
      </c>
      <c r="K1713">
        <f>'DATA DASH'!K1713</f>
        <v/>
      </c>
      <c r="L1713">
        <f>'DATA DASH'!L1713</f>
        <v/>
      </c>
      <c r="M1713">
        <f>'DATA DASH'!M1713</f>
        <v/>
      </c>
    </row>
    <row r="1714">
      <c r="A1714">
        <f>'DATA DASH'!A1714</f>
        <v/>
      </c>
      <c r="B1714">
        <f>'DATA DASH'!B1714</f>
        <v/>
      </c>
      <c r="C1714">
        <f>'DATA DASH'!C1714</f>
        <v/>
      </c>
      <c r="D1714">
        <f>'DATA DASH'!D1714</f>
        <v/>
      </c>
      <c r="E1714">
        <f>'DATA DASH'!E1714</f>
        <v/>
      </c>
      <c r="F1714">
        <f>'DATA DASH'!F1714</f>
        <v/>
      </c>
      <c r="G1714">
        <f>'DATA DASH'!G1714</f>
        <v/>
      </c>
      <c r="H1714">
        <f>'DATA DASH'!H1714</f>
        <v/>
      </c>
      <c r="I1714">
        <f>'DATA DASH'!I1714</f>
        <v/>
      </c>
      <c r="J1714">
        <f>'DATA DASH'!J1714</f>
        <v/>
      </c>
      <c r="K1714">
        <f>'DATA DASH'!K1714</f>
        <v/>
      </c>
      <c r="L1714">
        <f>'DATA DASH'!L1714</f>
        <v/>
      </c>
      <c r="M1714">
        <f>'DATA DASH'!M1714</f>
        <v/>
      </c>
    </row>
    <row r="1715">
      <c r="A1715">
        <f>'DATA DASH'!A1715</f>
        <v/>
      </c>
      <c r="B1715">
        <f>'DATA DASH'!B1715</f>
        <v/>
      </c>
      <c r="C1715">
        <f>'DATA DASH'!C1715</f>
        <v/>
      </c>
      <c r="D1715">
        <f>'DATA DASH'!D1715</f>
        <v/>
      </c>
      <c r="E1715">
        <f>'DATA DASH'!E1715</f>
        <v/>
      </c>
      <c r="F1715">
        <f>'DATA DASH'!F1715</f>
        <v/>
      </c>
      <c r="G1715">
        <f>'DATA DASH'!G1715</f>
        <v/>
      </c>
      <c r="H1715">
        <f>'DATA DASH'!H1715</f>
        <v/>
      </c>
      <c r="I1715">
        <f>'DATA DASH'!I1715</f>
        <v/>
      </c>
      <c r="J1715">
        <f>'DATA DASH'!J1715</f>
        <v/>
      </c>
      <c r="K1715">
        <f>'DATA DASH'!K1715</f>
        <v/>
      </c>
      <c r="L1715">
        <f>'DATA DASH'!L1715</f>
        <v/>
      </c>
      <c r="M1715">
        <f>'DATA DASH'!M1715</f>
        <v/>
      </c>
    </row>
    <row r="1716">
      <c r="A1716">
        <f>'DATA DASH'!A1716</f>
        <v/>
      </c>
      <c r="B1716">
        <f>'DATA DASH'!B1716</f>
        <v/>
      </c>
      <c r="C1716">
        <f>'DATA DASH'!C1716</f>
        <v/>
      </c>
      <c r="D1716">
        <f>'DATA DASH'!D1716</f>
        <v/>
      </c>
      <c r="E1716">
        <f>'DATA DASH'!E1716</f>
        <v/>
      </c>
      <c r="F1716">
        <f>'DATA DASH'!F1716</f>
        <v/>
      </c>
      <c r="G1716">
        <f>'DATA DASH'!G1716</f>
        <v/>
      </c>
      <c r="H1716">
        <f>'DATA DASH'!H1716</f>
        <v/>
      </c>
      <c r="I1716">
        <f>'DATA DASH'!I1716</f>
        <v/>
      </c>
      <c r="J1716">
        <f>'DATA DASH'!J1716</f>
        <v/>
      </c>
      <c r="K1716">
        <f>'DATA DASH'!K1716</f>
        <v/>
      </c>
      <c r="L1716">
        <f>'DATA DASH'!L1716</f>
        <v/>
      </c>
      <c r="M1716">
        <f>'DATA DASH'!M1716</f>
        <v/>
      </c>
    </row>
    <row r="1717">
      <c r="A1717">
        <f>'DATA DASH'!A1717</f>
        <v/>
      </c>
      <c r="B1717">
        <f>'DATA DASH'!B1717</f>
        <v/>
      </c>
      <c r="C1717">
        <f>'DATA DASH'!C1717</f>
        <v/>
      </c>
      <c r="D1717">
        <f>'DATA DASH'!D1717</f>
        <v/>
      </c>
      <c r="E1717">
        <f>'DATA DASH'!E1717</f>
        <v/>
      </c>
      <c r="F1717">
        <f>'DATA DASH'!F1717</f>
        <v/>
      </c>
      <c r="G1717">
        <f>'DATA DASH'!G1717</f>
        <v/>
      </c>
      <c r="H1717">
        <f>'DATA DASH'!H1717</f>
        <v/>
      </c>
      <c r="I1717">
        <f>'DATA DASH'!I1717</f>
        <v/>
      </c>
      <c r="J1717">
        <f>'DATA DASH'!J1717</f>
        <v/>
      </c>
      <c r="K1717">
        <f>'DATA DASH'!K1717</f>
        <v/>
      </c>
      <c r="L1717">
        <f>'DATA DASH'!L1717</f>
        <v/>
      </c>
      <c r="M1717">
        <f>'DATA DASH'!M1717</f>
        <v/>
      </c>
    </row>
    <row r="1718">
      <c r="A1718">
        <f>'DATA DASH'!A1718</f>
        <v/>
      </c>
      <c r="B1718">
        <f>'DATA DASH'!B1718</f>
        <v/>
      </c>
      <c r="C1718">
        <f>'DATA DASH'!C1718</f>
        <v/>
      </c>
      <c r="D1718">
        <f>'DATA DASH'!D1718</f>
        <v/>
      </c>
      <c r="E1718">
        <f>'DATA DASH'!E1718</f>
        <v/>
      </c>
      <c r="F1718">
        <f>'DATA DASH'!F1718</f>
        <v/>
      </c>
      <c r="G1718">
        <f>'DATA DASH'!G1718</f>
        <v/>
      </c>
      <c r="H1718">
        <f>'DATA DASH'!H1718</f>
        <v/>
      </c>
      <c r="I1718">
        <f>'DATA DASH'!I1718</f>
        <v/>
      </c>
      <c r="J1718">
        <f>'DATA DASH'!J1718</f>
        <v/>
      </c>
      <c r="K1718">
        <f>'DATA DASH'!K1718</f>
        <v/>
      </c>
      <c r="L1718">
        <f>'DATA DASH'!L1718</f>
        <v/>
      </c>
      <c r="M1718">
        <f>'DATA DASH'!M1718</f>
        <v/>
      </c>
    </row>
    <row r="1719">
      <c r="A1719">
        <f>'DATA DASH'!A1719</f>
        <v/>
      </c>
      <c r="B1719">
        <f>'DATA DASH'!B1719</f>
        <v/>
      </c>
      <c r="C1719">
        <f>'DATA DASH'!C1719</f>
        <v/>
      </c>
      <c r="D1719">
        <f>'DATA DASH'!D1719</f>
        <v/>
      </c>
      <c r="E1719">
        <f>'DATA DASH'!E1719</f>
        <v/>
      </c>
      <c r="F1719">
        <f>'DATA DASH'!F1719</f>
        <v/>
      </c>
      <c r="G1719">
        <f>'DATA DASH'!G1719</f>
        <v/>
      </c>
      <c r="H1719">
        <f>'DATA DASH'!H1719</f>
        <v/>
      </c>
      <c r="I1719">
        <f>'DATA DASH'!I1719</f>
        <v/>
      </c>
      <c r="J1719">
        <f>'DATA DASH'!J1719</f>
        <v/>
      </c>
      <c r="K1719">
        <f>'DATA DASH'!K1719</f>
        <v/>
      </c>
      <c r="L1719">
        <f>'DATA DASH'!L1719</f>
        <v/>
      </c>
      <c r="M1719">
        <f>'DATA DASH'!M1719</f>
        <v/>
      </c>
    </row>
    <row r="1720">
      <c r="A1720">
        <f>'DATA DASH'!A1720</f>
        <v/>
      </c>
      <c r="B1720">
        <f>'DATA DASH'!B1720</f>
        <v/>
      </c>
      <c r="C1720">
        <f>'DATA DASH'!C1720</f>
        <v/>
      </c>
      <c r="D1720">
        <f>'DATA DASH'!D1720</f>
        <v/>
      </c>
      <c r="E1720">
        <f>'DATA DASH'!E1720</f>
        <v/>
      </c>
      <c r="F1720">
        <f>'DATA DASH'!F1720</f>
        <v/>
      </c>
      <c r="G1720">
        <f>'DATA DASH'!G1720</f>
        <v/>
      </c>
      <c r="H1720">
        <f>'DATA DASH'!H1720</f>
        <v/>
      </c>
      <c r="I1720">
        <f>'DATA DASH'!I1720</f>
        <v/>
      </c>
      <c r="J1720">
        <f>'DATA DASH'!J1720</f>
        <v/>
      </c>
      <c r="K1720">
        <f>'DATA DASH'!K1720</f>
        <v/>
      </c>
      <c r="L1720">
        <f>'DATA DASH'!L1720</f>
        <v/>
      </c>
      <c r="M1720">
        <f>'DATA DASH'!M1720</f>
        <v/>
      </c>
    </row>
    <row r="1721">
      <c r="A1721">
        <f>'DATA DASH'!A1721</f>
        <v/>
      </c>
      <c r="B1721">
        <f>'DATA DASH'!B1721</f>
        <v/>
      </c>
      <c r="C1721">
        <f>'DATA DASH'!C1721</f>
        <v/>
      </c>
      <c r="D1721">
        <f>'DATA DASH'!D1721</f>
        <v/>
      </c>
      <c r="E1721">
        <f>'DATA DASH'!E1721</f>
        <v/>
      </c>
      <c r="F1721">
        <f>'DATA DASH'!F1721</f>
        <v/>
      </c>
      <c r="G1721">
        <f>'DATA DASH'!G1721</f>
        <v/>
      </c>
      <c r="H1721">
        <f>'DATA DASH'!H1721</f>
        <v/>
      </c>
      <c r="I1721">
        <f>'DATA DASH'!I1721</f>
        <v/>
      </c>
      <c r="J1721">
        <f>'DATA DASH'!J1721</f>
        <v/>
      </c>
      <c r="K1721">
        <f>'DATA DASH'!K1721</f>
        <v/>
      </c>
      <c r="L1721">
        <f>'DATA DASH'!L1721</f>
        <v/>
      </c>
      <c r="M1721">
        <f>'DATA DASH'!M1721</f>
        <v/>
      </c>
    </row>
    <row r="1722">
      <c r="A1722">
        <f>'DATA DASH'!A1722</f>
        <v/>
      </c>
      <c r="B1722">
        <f>'DATA DASH'!B1722</f>
        <v/>
      </c>
      <c r="C1722">
        <f>'DATA DASH'!C1722</f>
        <v/>
      </c>
      <c r="D1722">
        <f>'DATA DASH'!D1722</f>
        <v/>
      </c>
      <c r="E1722">
        <f>'DATA DASH'!E1722</f>
        <v/>
      </c>
      <c r="F1722">
        <f>'DATA DASH'!F1722</f>
        <v/>
      </c>
      <c r="G1722">
        <f>'DATA DASH'!G1722</f>
        <v/>
      </c>
      <c r="H1722">
        <f>'DATA DASH'!H1722</f>
        <v/>
      </c>
      <c r="I1722">
        <f>'DATA DASH'!I1722</f>
        <v/>
      </c>
      <c r="J1722">
        <f>'DATA DASH'!J1722</f>
        <v/>
      </c>
      <c r="K1722">
        <f>'DATA DASH'!K1722</f>
        <v/>
      </c>
      <c r="L1722">
        <f>'DATA DASH'!L1722</f>
        <v/>
      </c>
      <c r="M1722">
        <f>'DATA DASH'!M1722</f>
        <v/>
      </c>
    </row>
    <row r="1723">
      <c r="A1723">
        <f>'DATA DASH'!A1723</f>
        <v/>
      </c>
      <c r="B1723">
        <f>'DATA DASH'!B1723</f>
        <v/>
      </c>
      <c r="C1723">
        <f>'DATA DASH'!C1723</f>
        <v/>
      </c>
      <c r="D1723">
        <f>'DATA DASH'!D1723</f>
        <v/>
      </c>
      <c r="E1723">
        <f>'DATA DASH'!E1723</f>
        <v/>
      </c>
      <c r="F1723">
        <f>'DATA DASH'!F1723</f>
        <v/>
      </c>
      <c r="G1723">
        <f>'DATA DASH'!G1723</f>
        <v/>
      </c>
      <c r="H1723">
        <f>'DATA DASH'!H1723</f>
        <v/>
      </c>
      <c r="I1723">
        <f>'DATA DASH'!I1723</f>
        <v/>
      </c>
      <c r="J1723">
        <f>'DATA DASH'!J1723</f>
        <v/>
      </c>
      <c r="K1723">
        <f>'DATA DASH'!K1723</f>
        <v/>
      </c>
      <c r="L1723">
        <f>'DATA DASH'!L1723</f>
        <v/>
      </c>
      <c r="M1723">
        <f>'DATA DASH'!M1723</f>
        <v/>
      </c>
    </row>
    <row r="1724">
      <c r="A1724">
        <f>'DATA DASH'!A1724</f>
        <v/>
      </c>
      <c r="B1724">
        <f>'DATA DASH'!B1724</f>
        <v/>
      </c>
      <c r="C1724">
        <f>'DATA DASH'!C1724</f>
        <v/>
      </c>
      <c r="D1724">
        <f>'DATA DASH'!D1724</f>
        <v/>
      </c>
      <c r="E1724">
        <f>'DATA DASH'!E1724</f>
        <v/>
      </c>
      <c r="F1724">
        <f>'DATA DASH'!F1724</f>
        <v/>
      </c>
      <c r="G1724">
        <f>'DATA DASH'!G1724</f>
        <v/>
      </c>
      <c r="H1724">
        <f>'DATA DASH'!H1724</f>
        <v/>
      </c>
      <c r="I1724">
        <f>'DATA DASH'!I1724</f>
        <v/>
      </c>
      <c r="J1724">
        <f>'DATA DASH'!J1724</f>
        <v/>
      </c>
      <c r="K1724">
        <f>'DATA DASH'!K1724</f>
        <v/>
      </c>
      <c r="L1724">
        <f>'DATA DASH'!L1724</f>
        <v/>
      </c>
      <c r="M1724">
        <f>'DATA DASH'!M1724</f>
        <v/>
      </c>
    </row>
    <row r="1725">
      <c r="A1725">
        <f>'DATA DASH'!A1725</f>
        <v/>
      </c>
      <c r="B1725">
        <f>'DATA DASH'!B1725</f>
        <v/>
      </c>
      <c r="C1725">
        <f>'DATA DASH'!C1725</f>
        <v/>
      </c>
      <c r="D1725">
        <f>'DATA DASH'!D1725</f>
        <v/>
      </c>
      <c r="E1725">
        <f>'DATA DASH'!E1725</f>
        <v/>
      </c>
      <c r="F1725">
        <f>'DATA DASH'!F1725</f>
        <v/>
      </c>
      <c r="G1725">
        <f>'DATA DASH'!G1725</f>
        <v/>
      </c>
      <c r="H1725">
        <f>'DATA DASH'!H1725</f>
        <v/>
      </c>
      <c r="I1725">
        <f>'DATA DASH'!I1725</f>
        <v/>
      </c>
      <c r="J1725">
        <f>'DATA DASH'!J1725</f>
        <v/>
      </c>
      <c r="K1725">
        <f>'DATA DASH'!K1725</f>
        <v/>
      </c>
      <c r="L1725">
        <f>'DATA DASH'!L1725</f>
        <v/>
      </c>
      <c r="M1725">
        <f>'DATA DASH'!M1725</f>
        <v/>
      </c>
    </row>
    <row r="1726">
      <c r="A1726">
        <f>'DATA DASH'!A1726</f>
        <v/>
      </c>
      <c r="B1726">
        <f>'DATA DASH'!B1726</f>
        <v/>
      </c>
      <c r="C1726">
        <f>'DATA DASH'!C1726</f>
        <v/>
      </c>
      <c r="D1726">
        <f>'DATA DASH'!D1726</f>
        <v/>
      </c>
      <c r="E1726">
        <f>'DATA DASH'!E1726</f>
        <v/>
      </c>
      <c r="F1726">
        <f>'DATA DASH'!F1726</f>
        <v/>
      </c>
      <c r="G1726">
        <f>'DATA DASH'!G1726</f>
        <v/>
      </c>
      <c r="H1726">
        <f>'DATA DASH'!H1726</f>
        <v/>
      </c>
      <c r="I1726">
        <f>'DATA DASH'!I1726</f>
        <v/>
      </c>
      <c r="J1726">
        <f>'DATA DASH'!J1726</f>
        <v/>
      </c>
      <c r="K1726">
        <f>'DATA DASH'!K1726</f>
        <v/>
      </c>
      <c r="L1726">
        <f>'DATA DASH'!L1726</f>
        <v/>
      </c>
      <c r="M1726">
        <f>'DATA DASH'!M1726</f>
        <v/>
      </c>
    </row>
    <row r="1727">
      <c r="A1727">
        <f>'DATA DASH'!A1727</f>
        <v/>
      </c>
      <c r="B1727">
        <f>'DATA DASH'!B1727</f>
        <v/>
      </c>
      <c r="C1727">
        <f>'DATA DASH'!C1727</f>
        <v/>
      </c>
      <c r="D1727">
        <f>'DATA DASH'!D1727</f>
        <v/>
      </c>
      <c r="E1727">
        <f>'DATA DASH'!E1727</f>
        <v/>
      </c>
      <c r="F1727">
        <f>'DATA DASH'!F1727</f>
        <v/>
      </c>
      <c r="G1727">
        <f>'DATA DASH'!G1727</f>
        <v/>
      </c>
      <c r="H1727">
        <f>'DATA DASH'!H1727</f>
        <v/>
      </c>
      <c r="I1727">
        <f>'DATA DASH'!I1727</f>
        <v/>
      </c>
      <c r="J1727">
        <f>'DATA DASH'!J1727</f>
        <v/>
      </c>
      <c r="K1727">
        <f>'DATA DASH'!K1727</f>
        <v/>
      </c>
      <c r="L1727">
        <f>'DATA DASH'!L1727</f>
        <v/>
      </c>
      <c r="M1727">
        <f>'DATA DASH'!M1727</f>
        <v/>
      </c>
    </row>
    <row r="1728">
      <c r="A1728">
        <f>'DATA DASH'!A1728</f>
        <v/>
      </c>
      <c r="B1728">
        <f>'DATA DASH'!B1728</f>
        <v/>
      </c>
      <c r="C1728">
        <f>'DATA DASH'!C1728</f>
        <v/>
      </c>
      <c r="D1728">
        <f>'DATA DASH'!D1728</f>
        <v/>
      </c>
      <c r="E1728">
        <f>'DATA DASH'!E1728</f>
        <v/>
      </c>
      <c r="F1728">
        <f>'DATA DASH'!F1728</f>
        <v/>
      </c>
      <c r="G1728">
        <f>'DATA DASH'!G1728</f>
        <v/>
      </c>
      <c r="H1728">
        <f>'DATA DASH'!H1728</f>
        <v/>
      </c>
      <c r="I1728">
        <f>'DATA DASH'!I1728</f>
        <v/>
      </c>
      <c r="J1728">
        <f>'DATA DASH'!J1728</f>
        <v/>
      </c>
      <c r="K1728">
        <f>'DATA DASH'!K1728</f>
        <v/>
      </c>
      <c r="L1728">
        <f>'DATA DASH'!L1728</f>
        <v/>
      </c>
      <c r="M1728">
        <f>'DATA DASH'!M1728</f>
        <v/>
      </c>
    </row>
    <row r="1729">
      <c r="A1729">
        <f>'DATA DASH'!A1729</f>
        <v/>
      </c>
      <c r="B1729">
        <f>'DATA DASH'!B1729</f>
        <v/>
      </c>
      <c r="C1729">
        <f>'DATA DASH'!C1729</f>
        <v/>
      </c>
      <c r="D1729">
        <f>'DATA DASH'!D1729</f>
        <v/>
      </c>
      <c r="E1729">
        <f>'DATA DASH'!E1729</f>
        <v/>
      </c>
      <c r="F1729">
        <f>'DATA DASH'!F1729</f>
        <v/>
      </c>
      <c r="G1729">
        <f>'DATA DASH'!G1729</f>
        <v/>
      </c>
      <c r="H1729">
        <f>'DATA DASH'!H1729</f>
        <v/>
      </c>
      <c r="I1729">
        <f>'DATA DASH'!I1729</f>
        <v/>
      </c>
      <c r="J1729">
        <f>'DATA DASH'!J1729</f>
        <v/>
      </c>
      <c r="K1729">
        <f>'DATA DASH'!K1729</f>
        <v/>
      </c>
      <c r="L1729">
        <f>'DATA DASH'!L1729</f>
        <v/>
      </c>
      <c r="M1729">
        <f>'DATA DASH'!M1729</f>
        <v/>
      </c>
    </row>
    <row r="1730">
      <c r="A1730">
        <f>'DATA DASH'!A1730</f>
        <v/>
      </c>
      <c r="B1730">
        <f>'DATA DASH'!B1730</f>
        <v/>
      </c>
      <c r="C1730">
        <f>'DATA DASH'!C1730</f>
        <v/>
      </c>
      <c r="D1730">
        <f>'DATA DASH'!D1730</f>
        <v/>
      </c>
      <c r="E1730">
        <f>'DATA DASH'!E1730</f>
        <v/>
      </c>
      <c r="F1730">
        <f>'DATA DASH'!F1730</f>
        <v/>
      </c>
      <c r="G1730">
        <f>'DATA DASH'!G1730</f>
        <v/>
      </c>
      <c r="H1730">
        <f>'DATA DASH'!H1730</f>
        <v/>
      </c>
      <c r="I1730">
        <f>'DATA DASH'!I1730</f>
        <v/>
      </c>
      <c r="J1730">
        <f>'DATA DASH'!J1730</f>
        <v/>
      </c>
      <c r="K1730">
        <f>'DATA DASH'!K1730</f>
        <v/>
      </c>
      <c r="L1730">
        <f>'DATA DASH'!L1730</f>
        <v/>
      </c>
      <c r="M1730">
        <f>'DATA DASH'!M1730</f>
        <v/>
      </c>
    </row>
    <row r="1731">
      <c r="A1731">
        <f>'DATA DASH'!A1731</f>
        <v/>
      </c>
      <c r="B1731">
        <f>'DATA DASH'!B1731</f>
        <v/>
      </c>
      <c r="C1731">
        <f>'DATA DASH'!C1731</f>
        <v/>
      </c>
      <c r="D1731">
        <f>'DATA DASH'!D1731</f>
        <v/>
      </c>
      <c r="E1731">
        <f>'DATA DASH'!E1731</f>
        <v/>
      </c>
      <c r="F1731">
        <f>'DATA DASH'!F1731</f>
        <v/>
      </c>
      <c r="G1731">
        <f>'DATA DASH'!G1731</f>
        <v/>
      </c>
      <c r="H1731">
        <f>'DATA DASH'!H1731</f>
        <v/>
      </c>
      <c r="I1731">
        <f>'DATA DASH'!I1731</f>
        <v/>
      </c>
      <c r="J1731">
        <f>'DATA DASH'!J1731</f>
        <v/>
      </c>
      <c r="K1731">
        <f>'DATA DASH'!K1731</f>
        <v/>
      </c>
      <c r="L1731">
        <f>'DATA DASH'!L1731</f>
        <v/>
      </c>
      <c r="M1731">
        <f>'DATA DASH'!M1731</f>
        <v/>
      </c>
    </row>
    <row r="1732">
      <c r="A1732">
        <f>'DATA DASH'!A1732</f>
        <v/>
      </c>
      <c r="B1732">
        <f>'DATA DASH'!B1732</f>
        <v/>
      </c>
      <c r="C1732">
        <f>'DATA DASH'!C1732</f>
        <v/>
      </c>
      <c r="D1732">
        <f>'DATA DASH'!D1732</f>
        <v/>
      </c>
      <c r="E1732">
        <f>'DATA DASH'!E1732</f>
        <v/>
      </c>
      <c r="F1732">
        <f>'DATA DASH'!F1732</f>
        <v/>
      </c>
      <c r="G1732">
        <f>'DATA DASH'!G1732</f>
        <v/>
      </c>
      <c r="H1732">
        <f>'DATA DASH'!H1732</f>
        <v/>
      </c>
      <c r="I1732">
        <f>'DATA DASH'!I1732</f>
        <v/>
      </c>
      <c r="J1732">
        <f>'DATA DASH'!J1732</f>
        <v/>
      </c>
      <c r="K1732">
        <f>'DATA DASH'!K1732</f>
        <v/>
      </c>
      <c r="L1732">
        <f>'DATA DASH'!L1732</f>
        <v/>
      </c>
      <c r="M1732">
        <f>'DATA DASH'!M1732</f>
        <v/>
      </c>
    </row>
    <row r="1733">
      <c r="A1733">
        <f>'DATA DASH'!A1733</f>
        <v/>
      </c>
      <c r="B1733">
        <f>'DATA DASH'!B1733</f>
        <v/>
      </c>
      <c r="C1733">
        <f>'DATA DASH'!C1733</f>
        <v/>
      </c>
      <c r="D1733">
        <f>'DATA DASH'!D1733</f>
        <v/>
      </c>
      <c r="E1733">
        <f>'DATA DASH'!E1733</f>
        <v/>
      </c>
      <c r="F1733">
        <f>'DATA DASH'!F1733</f>
        <v/>
      </c>
      <c r="G1733">
        <f>'DATA DASH'!G1733</f>
        <v/>
      </c>
      <c r="H1733">
        <f>'DATA DASH'!H1733</f>
        <v/>
      </c>
      <c r="I1733">
        <f>'DATA DASH'!I1733</f>
        <v/>
      </c>
      <c r="J1733">
        <f>'DATA DASH'!J1733</f>
        <v/>
      </c>
      <c r="K1733">
        <f>'DATA DASH'!K1733</f>
        <v/>
      </c>
      <c r="L1733">
        <f>'DATA DASH'!L1733</f>
        <v/>
      </c>
      <c r="M1733">
        <f>'DATA DASH'!M1733</f>
        <v/>
      </c>
    </row>
    <row r="1734">
      <c r="A1734">
        <f>'DATA DASH'!A1734</f>
        <v/>
      </c>
      <c r="B1734">
        <f>'DATA DASH'!B1734</f>
        <v/>
      </c>
      <c r="C1734">
        <f>'DATA DASH'!C1734</f>
        <v/>
      </c>
      <c r="D1734">
        <f>'DATA DASH'!D1734</f>
        <v/>
      </c>
      <c r="E1734">
        <f>'DATA DASH'!E1734</f>
        <v/>
      </c>
      <c r="F1734">
        <f>'DATA DASH'!F1734</f>
        <v/>
      </c>
      <c r="G1734">
        <f>'DATA DASH'!G1734</f>
        <v/>
      </c>
      <c r="H1734">
        <f>'DATA DASH'!H1734</f>
        <v/>
      </c>
      <c r="I1734">
        <f>'DATA DASH'!I1734</f>
        <v/>
      </c>
      <c r="J1734">
        <f>'DATA DASH'!J1734</f>
        <v/>
      </c>
      <c r="K1734">
        <f>'DATA DASH'!K1734</f>
        <v/>
      </c>
      <c r="L1734">
        <f>'DATA DASH'!L1734</f>
        <v/>
      </c>
      <c r="M1734">
        <f>'DATA DASH'!M1734</f>
        <v/>
      </c>
    </row>
    <row r="1735">
      <c r="A1735">
        <f>'DATA DASH'!A1735</f>
        <v/>
      </c>
      <c r="B1735">
        <f>'DATA DASH'!B1735</f>
        <v/>
      </c>
      <c r="C1735">
        <f>'DATA DASH'!C1735</f>
        <v/>
      </c>
      <c r="D1735">
        <f>'DATA DASH'!D1735</f>
        <v/>
      </c>
      <c r="E1735">
        <f>'DATA DASH'!E1735</f>
        <v/>
      </c>
      <c r="F1735">
        <f>'DATA DASH'!F1735</f>
        <v/>
      </c>
      <c r="G1735">
        <f>'DATA DASH'!G1735</f>
        <v/>
      </c>
      <c r="H1735">
        <f>'DATA DASH'!H1735</f>
        <v/>
      </c>
      <c r="I1735">
        <f>'DATA DASH'!I1735</f>
        <v/>
      </c>
      <c r="J1735">
        <f>'DATA DASH'!J1735</f>
        <v/>
      </c>
      <c r="K1735">
        <f>'DATA DASH'!K1735</f>
        <v/>
      </c>
      <c r="L1735">
        <f>'DATA DASH'!L1735</f>
        <v/>
      </c>
      <c r="M1735">
        <f>'DATA DASH'!M1735</f>
        <v/>
      </c>
    </row>
    <row r="1736">
      <c r="A1736">
        <f>'DATA DASH'!A1736</f>
        <v/>
      </c>
      <c r="B1736">
        <f>'DATA DASH'!B1736</f>
        <v/>
      </c>
      <c r="C1736">
        <f>'DATA DASH'!C1736</f>
        <v/>
      </c>
      <c r="D1736">
        <f>'DATA DASH'!D1736</f>
        <v/>
      </c>
      <c r="E1736">
        <f>'DATA DASH'!E1736</f>
        <v/>
      </c>
      <c r="F1736">
        <f>'DATA DASH'!F1736</f>
        <v/>
      </c>
      <c r="G1736">
        <f>'DATA DASH'!G1736</f>
        <v/>
      </c>
      <c r="H1736">
        <f>'DATA DASH'!H1736</f>
        <v/>
      </c>
      <c r="I1736">
        <f>'DATA DASH'!I1736</f>
        <v/>
      </c>
      <c r="J1736">
        <f>'DATA DASH'!J1736</f>
        <v/>
      </c>
      <c r="K1736">
        <f>'DATA DASH'!K1736</f>
        <v/>
      </c>
      <c r="L1736">
        <f>'DATA DASH'!L1736</f>
        <v/>
      </c>
      <c r="M1736">
        <f>'DATA DASH'!M1736</f>
        <v/>
      </c>
    </row>
    <row r="1737">
      <c r="A1737">
        <f>'DATA DASH'!A1737</f>
        <v/>
      </c>
      <c r="B1737">
        <f>'DATA DASH'!B1737</f>
        <v/>
      </c>
      <c r="C1737">
        <f>'DATA DASH'!C1737</f>
        <v/>
      </c>
      <c r="D1737">
        <f>'DATA DASH'!D1737</f>
        <v/>
      </c>
      <c r="E1737">
        <f>'DATA DASH'!E1737</f>
        <v/>
      </c>
      <c r="F1737">
        <f>'DATA DASH'!F1737</f>
        <v/>
      </c>
      <c r="G1737">
        <f>'DATA DASH'!G1737</f>
        <v/>
      </c>
      <c r="H1737">
        <f>'DATA DASH'!H1737</f>
        <v/>
      </c>
      <c r="I1737">
        <f>'DATA DASH'!I1737</f>
        <v/>
      </c>
      <c r="J1737">
        <f>'DATA DASH'!J1737</f>
        <v/>
      </c>
      <c r="K1737">
        <f>'DATA DASH'!K1737</f>
        <v/>
      </c>
      <c r="L1737">
        <f>'DATA DASH'!L1737</f>
        <v/>
      </c>
      <c r="M1737">
        <f>'DATA DASH'!M1737</f>
        <v/>
      </c>
    </row>
    <row r="1738">
      <c r="A1738">
        <f>'DATA DASH'!A1738</f>
        <v/>
      </c>
      <c r="B1738">
        <f>'DATA DASH'!B1738</f>
        <v/>
      </c>
      <c r="C1738">
        <f>'DATA DASH'!C1738</f>
        <v/>
      </c>
      <c r="D1738">
        <f>'DATA DASH'!D1738</f>
        <v/>
      </c>
      <c r="E1738">
        <f>'DATA DASH'!E1738</f>
        <v/>
      </c>
      <c r="F1738">
        <f>'DATA DASH'!F1738</f>
        <v/>
      </c>
      <c r="G1738">
        <f>'DATA DASH'!G1738</f>
        <v/>
      </c>
      <c r="H1738">
        <f>'DATA DASH'!H1738</f>
        <v/>
      </c>
      <c r="I1738">
        <f>'DATA DASH'!I1738</f>
        <v/>
      </c>
      <c r="J1738">
        <f>'DATA DASH'!J1738</f>
        <v/>
      </c>
      <c r="K1738">
        <f>'DATA DASH'!K1738</f>
        <v/>
      </c>
      <c r="L1738">
        <f>'DATA DASH'!L1738</f>
        <v/>
      </c>
      <c r="M1738">
        <f>'DATA DASH'!M1738</f>
        <v/>
      </c>
    </row>
    <row r="1739">
      <c r="A1739">
        <f>'DATA DASH'!A1739</f>
        <v/>
      </c>
      <c r="B1739">
        <f>'DATA DASH'!B1739</f>
        <v/>
      </c>
      <c r="C1739">
        <f>'DATA DASH'!C1739</f>
        <v/>
      </c>
      <c r="D1739">
        <f>'DATA DASH'!D1739</f>
        <v/>
      </c>
      <c r="E1739">
        <f>'DATA DASH'!E1739</f>
        <v/>
      </c>
      <c r="F1739">
        <f>'DATA DASH'!F1739</f>
        <v/>
      </c>
      <c r="G1739">
        <f>'DATA DASH'!G1739</f>
        <v/>
      </c>
      <c r="H1739">
        <f>'DATA DASH'!H1739</f>
        <v/>
      </c>
      <c r="I1739">
        <f>'DATA DASH'!I1739</f>
        <v/>
      </c>
      <c r="J1739">
        <f>'DATA DASH'!J1739</f>
        <v/>
      </c>
      <c r="K1739">
        <f>'DATA DASH'!K1739</f>
        <v/>
      </c>
      <c r="L1739">
        <f>'DATA DASH'!L1739</f>
        <v/>
      </c>
      <c r="M1739">
        <f>'DATA DASH'!M1739</f>
        <v/>
      </c>
    </row>
    <row r="1740">
      <c r="A1740">
        <f>'DATA DASH'!A1740</f>
        <v/>
      </c>
      <c r="B1740">
        <f>'DATA DASH'!B1740</f>
        <v/>
      </c>
      <c r="C1740">
        <f>'DATA DASH'!C1740</f>
        <v/>
      </c>
      <c r="D1740">
        <f>'DATA DASH'!D1740</f>
        <v/>
      </c>
      <c r="E1740">
        <f>'DATA DASH'!E1740</f>
        <v/>
      </c>
      <c r="F1740">
        <f>'DATA DASH'!F1740</f>
        <v/>
      </c>
      <c r="G1740">
        <f>'DATA DASH'!G1740</f>
        <v/>
      </c>
      <c r="H1740">
        <f>'DATA DASH'!H1740</f>
        <v/>
      </c>
      <c r="I1740">
        <f>'DATA DASH'!I1740</f>
        <v/>
      </c>
      <c r="J1740">
        <f>'DATA DASH'!J1740</f>
        <v/>
      </c>
      <c r="K1740">
        <f>'DATA DASH'!K1740</f>
        <v/>
      </c>
      <c r="L1740">
        <f>'DATA DASH'!L1740</f>
        <v/>
      </c>
      <c r="M1740">
        <f>'DATA DASH'!M1740</f>
        <v/>
      </c>
    </row>
    <row r="1741">
      <c r="A1741">
        <f>'DATA DASH'!A1741</f>
        <v/>
      </c>
      <c r="B1741">
        <f>'DATA DASH'!B1741</f>
        <v/>
      </c>
      <c r="C1741">
        <f>'DATA DASH'!C1741</f>
        <v/>
      </c>
      <c r="D1741">
        <f>'DATA DASH'!D1741</f>
        <v/>
      </c>
      <c r="E1741">
        <f>'DATA DASH'!E1741</f>
        <v/>
      </c>
      <c r="F1741">
        <f>'DATA DASH'!F1741</f>
        <v/>
      </c>
      <c r="G1741">
        <f>'DATA DASH'!G1741</f>
        <v/>
      </c>
      <c r="H1741">
        <f>'DATA DASH'!H1741</f>
        <v/>
      </c>
      <c r="I1741">
        <f>'DATA DASH'!I1741</f>
        <v/>
      </c>
      <c r="J1741">
        <f>'DATA DASH'!J1741</f>
        <v/>
      </c>
      <c r="K1741">
        <f>'DATA DASH'!K1741</f>
        <v/>
      </c>
      <c r="L1741">
        <f>'DATA DASH'!L1741</f>
        <v/>
      </c>
      <c r="M1741">
        <f>'DATA DASH'!M1741</f>
        <v/>
      </c>
    </row>
    <row r="1742">
      <c r="A1742">
        <f>'DATA DASH'!A1742</f>
        <v/>
      </c>
      <c r="B1742">
        <f>'DATA DASH'!B1742</f>
        <v/>
      </c>
      <c r="C1742">
        <f>'DATA DASH'!C1742</f>
        <v/>
      </c>
      <c r="D1742">
        <f>'DATA DASH'!D1742</f>
        <v/>
      </c>
      <c r="E1742">
        <f>'DATA DASH'!E1742</f>
        <v/>
      </c>
      <c r="F1742">
        <f>'DATA DASH'!F1742</f>
        <v/>
      </c>
      <c r="G1742">
        <f>'DATA DASH'!G1742</f>
        <v/>
      </c>
      <c r="H1742">
        <f>'DATA DASH'!H1742</f>
        <v/>
      </c>
      <c r="I1742">
        <f>'DATA DASH'!I1742</f>
        <v/>
      </c>
      <c r="J1742">
        <f>'DATA DASH'!J1742</f>
        <v/>
      </c>
      <c r="K1742">
        <f>'DATA DASH'!K1742</f>
        <v/>
      </c>
      <c r="L1742">
        <f>'DATA DASH'!L1742</f>
        <v/>
      </c>
      <c r="M1742">
        <f>'DATA DASH'!M1742</f>
        <v/>
      </c>
    </row>
    <row r="1743">
      <c r="A1743">
        <f>'DATA DASH'!A1743</f>
        <v/>
      </c>
      <c r="B1743">
        <f>'DATA DASH'!B1743</f>
        <v/>
      </c>
      <c r="C1743">
        <f>'DATA DASH'!C1743</f>
        <v/>
      </c>
      <c r="D1743">
        <f>'DATA DASH'!D1743</f>
        <v/>
      </c>
      <c r="E1743">
        <f>'DATA DASH'!E1743</f>
        <v/>
      </c>
      <c r="F1743">
        <f>'DATA DASH'!F1743</f>
        <v/>
      </c>
      <c r="G1743">
        <f>'DATA DASH'!G1743</f>
        <v/>
      </c>
      <c r="H1743">
        <f>'DATA DASH'!H1743</f>
        <v/>
      </c>
      <c r="I1743">
        <f>'DATA DASH'!I1743</f>
        <v/>
      </c>
      <c r="J1743">
        <f>'DATA DASH'!J1743</f>
        <v/>
      </c>
      <c r="K1743">
        <f>'DATA DASH'!K1743</f>
        <v/>
      </c>
      <c r="L1743">
        <f>'DATA DASH'!L1743</f>
        <v/>
      </c>
      <c r="M1743">
        <f>'DATA DASH'!M1743</f>
        <v/>
      </c>
    </row>
    <row r="1744">
      <c r="A1744">
        <f>'DATA DASH'!A1744</f>
        <v/>
      </c>
      <c r="B1744">
        <f>'DATA DASH'!B1744</f>
        <v/>
      </c>
      <c r="C1744">
        <f>'DATA DASH'!C1744</f>
        <v/>
      </c>
      <c r="D1744">
        <f>'DATA DASH'!D1744</f>
        <v/>
      </c>
      <c r="E1744">
        <f>'DATA DASH'!E1744</f>
        <v/>
      </c>
      <c r="F1744">
        <f>'DATA DASH'!F1744</f>
        <v/>
      </c>
      <c r="G1744">
        <f>'DATA DASH'!G1744</f>
        <v/>
      </c>
      <c r="H1744">
        <f>'DATA DASH'!H1744</f>
        <v/>
      </c>
      <c r="I1744">
        <f>'DATA DASH'!I1744</f>
        <v/>
      </c>
      <c r="J1744">
        <f>'DATA DASH'!J1744</f>
        <v/>
      </c>
      <c r="K1744">
        <f>'DATA DASH'!K1744</f>
        <v/>
      </c>
      <c r="L1744">
        <f>'DATA DASH'!L1744</f>
        <v/>
      </c>
      <c r="M1744">
        <f>'DATA DASH'!M1744</f>
        <v/>
      </c>
    </row>
    <row r="1745">
      <c r="A1745">
        <f>'DATA DASH'!A1745</f>
        <v/>
      </c>
      <c r="B1745">
        <f>'DATA DASH'!B1745</f>
        <v/>
      </c>
      <c r="C1745">
        <f>'DATA DASH'!C1745</f>
        <v/>
      </c>
      <c r="D1745">
        <f>'DATA DASH'!D1745</f>
        <v/>
      </c>
      <c r="E1745">
        <f>'DATA DASH'!E1745</f>
        <v/>
      </c>
      <c r="F1745">
        <f>'DATA DASH'!F1745</f>
        <v/>
      </c>
      <c r="G1745">
        <f>'DATA DASH'!G1745</f>
        <v/>
      </c>
      <c r="H1745">
        <f>'DATA DASH'!H1745</f>
        <v/>
      </c>
      <c r="I1745">
        <f>'DATA DASH'!I1745</f>
        <v/>
      </c>
      <c r="J1745">
        <f>'DATA DASH'!J1745</f>
        <v/>
      </c>
      <c r="K1745">
        <f>'DATA DASH'!K1745</f>
        <v/>
      </c>
      <c r="L1745">
        <f>'DATA DASH'!L1745</f>
        <v/>
      </c>
      <c r="M1745">
        <f>'DATA DASH'!M1745</f>
        <v/>
      </c>
    </row>
    <row r="1746">
      <c r="A1746">
        <f>'DATA DASH'!A1746</f>
        <v/>
      </c>
      <c r="B1746">
        <f>'DATA DASH'!B1746</f>
        <v/>
      </c>
      <c r="C1746">
        <f>'DATA DASH'!C1746</f>
        <v/>
      </c>
      <c r="D1746">
        <f>'DATA DASH'!D1746</f>
        <v/>
      </c>
      <c r="E1746">
        <f>'DATA DASH'!E1746</f>
        <v/>
      </c>
      <c r="F1746">
        <f>'DATA DASH'!F1746</f>
        <v/>
      </c>
      <c r="G1746">
        <f>'DATA DASH'!G1746</f>
        <v/>
      </c>
      <c r="H1746">
        <f>'DATA DASH'!H1746</f>
        <v/>
      </c>
      <c r="I1746">
        <f>'DATA DASH'!I1746</f>
        <v/>
      </c>
      <c r="J1746">
        <f>'DATA DASH'!J1746</f>
        <v/>
      </c>
      <c r="K1746">
        <f>'DATA DASH'!K1746</f>
        <v/>
      </c>
      <c r="L1746">
        <f>'DATA DASH'!L1746</f>
        <v/>
      </c>
      <c r="M1746">
        <f>'DATA DASH'!M1746</f>
        <v/>
      </c>
    </row>
    <row r="1747">
      <c r="A1747">
        <f>'DATA DASH'!A1747</f>
        <v/>
      </c>
      <c r="B1747">
        <f>'DATA DASH'!B1747</f>
        <v/>
      </c>
      <c r="C1747">
        <f>'DATA DASH'!C1747</f>
        <v/>
      </c>
      <c r="D1747">
        <f>'DATA DASH'!D1747</f>
        <v/>
      </c>
      <c r="E1747">
        <f>'DATA DASH'!E1747</f>
        <v/>
      </c>
      <c r="F1747">
        <f>'DATA DASH'!F1747</f>
        <v/>
      </c>
      <c r="G1747">
        <f>'DATA DASH'!G1747</f>
        <v/>
      </c>
      <c r="H1747">
        <f>'DATA DASH'!H1747</f>
        <v/>
      </c>
      <c r="I1747">
        <f>'DATA DASH'!I1747</f>
        <v/>
      </c>
      <c r="J1747">
        <f>'DATA DASH'!J1747</f>
        <v/>
      </c>
      <c r="K1747">
        <f>'DATA DASH'!K1747</f>
        <v/>
      </c>
      <c r="L1747">
        <f>'DATA DASH'!L1747</f>
        <v/>
      </c>
      <c r="M1747">
        <f>'DATA DASH'!M1747</f>
        <v/>
      </c>
    </row>
    <row r="1748">
      <c r="A1748">
        <f>'DATA DASH'!A1748</f>
        <v/>
      </c>
      <c r="B1748">
        <f>'DATA DASH'!B1748</f>
        <v/>
      </c>
      <c r="C1748">
        <f>'DATA DASH'!C1748</f>
        <v/>
      </c>
      <c r="D1748">
        <f>'DATA DASH'!D1748</f>
        <v/>
      </c>
      <c r="E1748">
        <f>'DATA DASH'!E1748</f>
        <v/>
      </c>
      <c r="F1748">
        <f>'DATA DASH'!F1748</f>
        <v/>
      </c>
      <c r="G1748">
        <f>'DATA DASH'!G1748</f>
        <v/>
      </c>
      <c r="H1748">
        <f>'DATA DASH'!H1748</f>
        <v/>
      </c>
      <c r="I1748">
        <f>'DATA DASH'!I1748</f>
        <v/>
      </c>
      <c r="J1748">
        <f>'DATA DASH'!J1748</f>
        <v/>
      </c>
      <c r="K1748">
        <f>'DATA DASH'!K1748</f>
        <v/>
      </c>
      <c r="L1748">
        <f>'DATA DASH'!L1748</f>
        <v/>
      </c>
      <c r="M1748">
        <f>'DATA DASH'!M1748</f>
        <v/>
      </c>
    </row>
    <row r="1749">
      <c r="A1749">
        <f>'DATA DASH'!A1749</f>
        <v/>
      </c>
      <c r="B1749">
        <f>'DATA DASH'!B1749</f>
        <v/>
      </c>
      <c r="C1749">
        <f>'DATA DASH'!C1749</f>
        <v/>
      </c>
      <c r="D1749">
        <f>'DATA DASH'!D1749</f>
        <v/>
      </c>
      <c r="E1749">
        <f>'DATA DASH'!E1749</f>
        <v/>
      </c>
      <c r="F1749">
        <f>'DATA DASH'!F1749</f>
        <v/>
      </c>
      <c r="G1749">
        <f>'DATA DASH'!G1749</f>
        <v/>
      </c>
      <c r="H1749">
        <f>'DATA DASH'!H1749</f>
        <v/>
      </c>
      <c r="I1749">
        <f>'DATA DASH'!I1749</f>
        <v/>
      </c>
      <c r="J1749">
        <f>'DATA DASH'!J1749</f>
        <v/>
      </c>
      <c r="K1749">
        <f>'DATA DASH'!K1749</f>
        <v/>
      </c>
      <c r="L1749">
        <f>'DATA DASH'!L1749</f>
        <v/>
      </c>
      <c r="M1749">
        <f>'DATA DASH'!M1749</f>
        <v/>
      </c>
    </row>
    <row r="1750">
      <c r="A1750">
        <f>'DATA DASH'!A1750</f>
        <v/>
      </c>
      <c r="B1750">
        <f>'DATA DASH'!B1750</f>
        <v/>
      </c>
      <c r="C1750">
        <f>'DATA DASH'!C1750</f>
        <v/>
      </c>
      <c r="D1750">
        <f>'DATA DASH'!D1750</f>
        <v/>
      </c>
      <c r="E1750">
        <f>'DATA DASH'!E1750</f>
        <v/>
      </c>
      <c r="F1750">
        <f>'DATA DASH'!F1750</f>
        <v/>
      </c>
      <c r="G1750">
        <f>'DATA DASH'!G1750</f>
        <v/>
      </c>
      <c r="H1750">
        <f>'DATA DASH'!H1750</f>
        <v/>
      </c>
      <c r="I1750">
        <f>'DATA DASH'!I1750</f>
        <v/>
      </c>
      <c r="J1750">
        <f>'DATA DASH'!J1750</f>
        <v/>
      </c>
      <c r="K1750">
        <f>'DATA DASH'!K1750</f>
        <v/>
      </c>
      <c r="L1750">
        <f>'DATA DASH'!L1750</f>
        <v/>
      </c>
      <c r="M1750">
        <f>'DATA DASH'!M1750</f>
        <v/>
      </c>
    </row>
    <row r="1751">
      <c r="A1751">
        <f>'DATA DASH'!A1751</f>
        <v/>
      </c>
      <c r="B1751">
        <f>'DATA DASH'!B1751</f>
        <v/>
      </c>
      <c r="C1751">
        <f>'DATA DASH'!C1751</f>
        <v/>
      </c>
      <c r="D1751">
        <f>'DATA DASH'!D1751</f>
        <v/>
      </c>
      <c r="E1751">
        <f>'DATA DASH'!E1751</f>
        <v/>
      </c>
      <c r="F1751">
        <f>'DATA DASH'!F1751</f>
        <v/>
      </c>
      <c r="G1751">
        <f>'DATA DASH'!G1751</f>
        <v/>
      </c>
      <c r="H1751">
        <f>'DATA DASH'!H1751</f>
        <v/>
      </c>
      <c r="I1751">
        <f>'DATA DASH'!I1751</f>
        <v/>
      </c>
      <c r="J1751">
        <f>'DATA DASH'!J1751</f>
        <v/>
      </c>
      <c r="K1751">
        <f>'DATA DASH'!K1751</f>
        <v/>
      </c>
      <c r="L1751">
        <f>'DATA DASH'!L1751</f>
        <v/>
      </c>
      <c r="M1751">
        <f>'DATA DASH'!M1751</f>
        <v/>
      </c>
    </row>
    <row r="1752">
      <c r="A1752">
        <f>'DATA DASH'!A1752</f>
        <v/>
      </c>
      <c r="B1752">
        <f>'DATA DASH'!B1752</f>
        <v/>
      </c>
      <c r="C1752">
        <f>'DATA DASH'!C1752</f>
        <v/>
      </c>
      <c r="D1752">
        <f>'DATA DASH'!D1752</f>
        <v/>
      </c>
      <c r="E1752">
        <f>'DATA DASH'!E1752</f>
        <v/>
      </c>
      <c r="F1752">
        <f>'DATA DASH'!F1752</f>
        <v/>
      </c>
      <c r="G1752">
        <f>'DATA DASH'!G1752</f>
        <v/>
      </c>
      <c r="H1752">
        <f>'DATA DASH'!H1752</f>
        <v/>
      </c>
      <c r="I1752">
        <f>'DATA DASH'!I1752</f>
        <v/>
      </c>
      <c r="J1752">
        <f>'DATA DASH'!J1752</f>
        <v/>
      </c>
      <c r="K1752">
        <f>'DATA DASH'!K1752</f>
        <v/>
      </c>
      <c r="L1752">
        <f>'DATA DASH'!L1752</f>
        <v/>
      </c>
      <c r="M1752">
        <f>'DATA DASH'!M1752</f>
        <v/>
      </c>
    </row>
    <row r="1753">
      <c r="A1753">
        <f>'DATA DASH'!A1753</f>
        <v/>
      </c>
      <c r="B1753">
        <f>'DATA DASH'!B1753</f>
        <v/>
      </c>
      <c r="C1753">
        <f>'DATA DASH'!C1753</f>
        <v/>
      </c>
      <c r="D1753">
        <f>'DATA DASH'!D1753</f>
        <v/>
      </c>
      <c r="E1753">
        <f>'DATA DASH'!E1753</f>
        <v/>
      </c>
      <c r="F1753">
        <f>'DATA DASH'!F1753</f>
        <v/>
      </c>
      <c r="G1753">
        <f>'DATA DASH'!G1753</f>
        <v/>
      </c>
      <c r="H1753">
        <f>'DATA DASH'!H1753</f>
        <v/>
      </c>
      <c r="I1753">
        <f>'DATA DASH'!I1753</f>
        <v/>
      </c>
      <c r="J1753">
        <f>'DATA DASH'!J1753</f>
        <v/>
      </c>
      <c r="K1753">
        <f>'DATA DASH'!K1753</f>
        <v/>
      </c>
      <c r="L1753">
        <f>'DATA DASH'!L1753</f>
        <v/>
      </c>
      <c r="M1753">
        <f>'DATA DASH'!M1753</f>
        <v/>
      </c>
    </row>
    <row r="1754">
      <c r="A1754">
        <f>'DATA DASH'!A1754</f>
        <v/>
      </c>
      <c r="B1754">
        <f>'DATA DASH'!B1754</f>
        <v/>
      </c>
      <c r="C1754">
        <f>'DATA DASH'!C1754</f>
        <v/>
      </c>
      <c r="D1754">
        <f>'DATA DASH'!D1754</f>
        <v/>
      </c>
      <c r="E1754">
        <f>'DATA DASH'!E1754</f>
        <v/>
      </c>
      <c r="F1754">
        <f>'DATA DASH'!F1754</f>
        <v/>
      </c>
      <c r="G1754">
        <f>'DATA DASH'!G1754</f>
        <v/>
      </c>
      <c r="H1754">
        <f>'DATA DASH'!H1754</f>
        <v/>
      </c>
      <c r="I1754">
        <f>'DATA DASH'!I1754</f>
        <v/>
      </c>
      <c r="J1754">
        <f>'DATA DASH'!J1754</f>
        <v/>
      </c>
      <c r="K1754">
        <f>'DATA DASH'!K1754</f>
        <v/>
      </c>
      <c r="L1754">
        <f>'DATA DASH'!L1754</f>
        <v/>
      </c>
      <c r="M1754">
        <f>'DATA DASH'!M1754</f>
        <v/>
      </c>
    </row>
    <row r="1755">
      <c r="A1755">
        <f>'DATA DASH'!A1755</f>
        <v/>
      </c>
      <c r="B1755">
        <f>'DATA DASH'!B1755</f>
        <v/>
      </c>
      <c r="C1755">
        <f>'DATA DASH'!C1755</f>
        <v/>
      </c>
      <c r="D1755">
        <f>'DATA DASH'!D1755</f>
        <v/>
      </c>
      <c r="E1755">
        <f>'DATA DASH'!E1755</f>
        <v/>
      </c>
      <c r="F1755">
        <f>'DATA DASH'!F1755</f>
        <v/>
      </c>
      <c r="G1755">
        <f>'DATA DASH'!G1755</f>
        <v/>
      </c>
      <c r="H1755">
        <f>'DATA DASH'!H1755</f>
        <v/>
      </c>
      <c r="I1755">
        <f>'DATA DASH'!I1755</f>
        <v/>
      </c>
      <c r="J1755">
        <f>'DATA DASH'!J1755</f>
        <v/>
      </c>
      <c r="K1755">
        <f>'DATA DASH'!K1755</f>
        <v/>
      </c>
      <c r="L1755">
        <f>'DATA DASH'!L1755</f>
        <v/>
      </c>
      <c r="M1755">
        <f>'DATA DASH'!M1755</f>
        <v/>
      </c>
    </row>
    <row r="1756">
      <c r="A1756">
        <f>'DATA DASH'!A1756</f>
        <v/>
      </c>
      <c r="B1756">
        <f>'DATA DASH'!B1756</f>
        <v/>
      </c>
      <c r="C1756">
        <f>'DATA DASH'!C1756</f>
        <v/>
      </c>
      <c r="D1756">
        <f>'DATA DASH'!D1756</f>
        <v/>
      </c>
      <c r="E1756">
        <f>'DATA DASH'!E1756</f>
        <v/>
      </c>
      <c r="F1756">
        <f>'DATA DASH'!F1756</f>
        <v/>
      </c>
      <c r="G1756">
        <f>'DATA DASH'!G1756</f>
        <v/>
      </c>
      <c r="H1756">
        <f>'DATA DASH'!H1756</f>
        <v/>
      </c>
      <c r="I1756">
        <f>'DATA DASH'!I1756</f>
        <v/>
      </c>
      <c r="J1756">
        <f>'DATA DASH'!J1756</f>
        <v/>
      </c>
      <c r="K1756">
        <f>'DATA DASH'!K1756</f>
        <v/>
      </c>
      <c r="L1756">
        <f>'DATA DASH'!L1756</f>
        <v/>
      </c>
      <c r="M1756">
        <f>'DATA DASH'!M1756</f>
        <v/>
      </c>
    </row>
    <row r="1757">
      <c r="A1757">
        <f>'DATA DASH'!A1757</f>
        <v/>
      </c>
      <c r="B1757">
        <f>'DATA DASH'!B1757</f>
        <v/>
      </c>
      <c r="C1757">
        <f>'DATA DASH'!C1757</f>
        <v/>
      </c>
      <c r="D1757">
        <f>'DATA DASH'!D1757</f>
        <v/>
      </c>
      <c r="E1757">
        <f>'DATA DASH'!E1757</f>
        <v/>
      </c>
      <c r="F1757">
        <f>'DATA DASH'!F1757</f>
        <v/>
      </c>
      <c r="G1757">
        <f>'DATA DASH'!G1757</f>
        <v/>
      </c>
      <c r="H1757">
        <f>'DATA DASH'!H1757</f>
        <v/>
      </c>
      <c r="I1757">
        <f>'DATA DASH'!I1757</f>
        <v/>
      </c>
      <c r="J1757">
        <f>'DATA DASH'!J1757</f>
        <v/>
      </c>
      <c r="K1757">
        <f>'DATA DASH'!K1757</f>
        <v/>
      </c>
      <c r="L1757">
        <f>'DATA DASH'!L1757</f>
        <v/>
      </c>
      <c r="M1757">
        <f>'DATA DASH'!M1757</f>
        <v/>
      </c>
    </row>
    <row r="1758">
      <c r="A1758">
        <f>'DATA DASH'!A1758</f>
        <v/>
      </c>
      <c r="B1758">
        <f>'DATA DASH'!B1758</f>
        <v/>
      </c>
      <c r="C1758">
        <f>'DATA DASH'!C1758</f>
        <v/>
      </c>
      <c r="D1758">
        <f>'DATA DASH'!D1758</f>
        <v/>
      </c>
      <c r="E1758">
        <f>'DATA DASH'!E1758</f>
        <v/>
      </c>
      <c r="F1758">
        <f>'DATA DASH'!F1758</f>
        <v/>
      </c>
      <c r="G1758">
        <f>'DATA DASH'!G1758</f>
        <v/>
      </c>
      <c r="H1758">
        <f>'DATA DASH'!H1758</f>
        <v/>
      </c>
      <c r="I1758">
        <f>'DATA DASH'!I1758</f>
        <v/>
      </c>
      <c r="J1758">
        <f>'DATA DASH'!J1758</f>
        <v/>
      </c>
      <c r="K1758">
        <f>'DATA DASH'!K1758</f>
        <v/>
      </c>
      <c r="L1758">
        <f>'DATA DASH'!L1758</f>
        <v/>
      </c>
      <c r="M1758">
        <f>'DATA DASH'!M1758</f>
        <v/>
      </c>
    </row>
    <row r="1759">
      <c r="A1759">
        <f>'DATA DASH'!A1759</f>
        <v/>
      </c>
      <c r="B1759">
        <f>'DATA DASH'!B1759</f>
        <v/>
      </c>
      <c r="C1759">
        <f>'DATA DASH'!C1759</f>
        <v/>
      </c>
      <c r="D1759">
        <f>'DATA DASH'!D1759</f>
        <v/>
      </c>
      <c r="E1759">
        <f>'DATA DASH'!E1759</f>
        <v/>
      </c>
      <c r="F1759">
        <f>'DATA DASH'!F1759</f>
        <v/>
      </c>
      <c r="G1759">
        <f>'DATA DASH'!G1759</f>
        <v/>
      </c>
      <c r="H1759">
        <f>'DATA DASH'!H1759</f>
        <v/>
      </c>
      <c r="I1759">
        <f>'DATA DASH'!I1759</f>
        <v/>
      </c>
      <c r="J1759">
        <f>'DATA DASH'!J1759</f>
        <v/>
      </c>
      <c r="K1759">
        <f>'DATA DASH'!K1759</f>
        <v/>
      </c>
      <c r="L1759">
        <f>'DATA DASH'!L1759</f>
        <v/>
      </c>
      <c r="M1759">
        <f>'DATA DASH'!M1759</f>
        <v/>
      </c>
    </row>
    <row r="1760">
      <c r="A1760">
        <f>'DATA DASH'!A1760</f>
        <v/>
      </c>
      <c r="B1760">
        <f>'DATA DASH'!B1760</f>
        <v/>
      </c>
      <c r="C1760">
        <f>'DATA DASH'!C1760</f>
        <v/>
      </c>
      <c r="D1760">
        <f>'DATA DASH'!D1760</f>
        <v/>
      </c>
      <c r="E1760">
        <f>'DATA DASH'!E1760</f>
        <v/>
      </c>
      <c r="F1760">
        <f>'DATA DASH'!F1760</f>
        <v/>
      </c>
      <c r="G1760">
        <f>'DATA DASH'!G1760</f>
        <v/>
      </c>
      <c r="H1760">
        <f>'DATA DASH'!H1760</f>
        <v/>
      </c>
      <c r="I1760">
        <f>'DATA DASH'!I1760</f>
        <v/>
      </c>
      <c r="J1760">
        <f>'DATA DASH'!J1760</f>
        <v/>
      </c>
      <c r="K1760">
        <f>'DATA DASH'!K1760</f>
        <v/>
      </c>
      <c r="L1760">
        <f>'DATA DASH'!L1760</f>
        <v/>
      </c>
      <c r="M1760">
        <f>'DATA DASH'!M1760</f>
        <v/>
      </c>
    </row>
    <row r="1761">
      <c r="A1761">
        <f>'DATA DASH'!A1761</f>
        <v/>
      </c>
      <c r="B1761">
        <f>'DATA DASH'!B1761</f>
        <v/>
      </c>
      <c r="C1761">
        <f>'DATA DASH'!C1761</f>
        <v/>
      </c>
      <c r="D1761">
        <f>'DATA DASH'!D1761</f>
        <v/>
      </c>
      <c r="E1761">
        <f>'DATA DASH'!E1761</f>
        <v/>
      </c>
      <c r="F1761">
        <f>'DATA DASH'!F1761</f>
        <v/>
      </c>
      <c r="G1761">
        <f>'DATA DASH'!G1761</f>
        <v/>
      </c>
      <c r="H1761">
        <f>'DATA DASH'!H1761</f>
        <v/>
      </c>
      <c r="I1761">
        <f>'DATA DASH'!I1761</f>
        <v/>
      </c>
      <c r="J1761">
        <f>'DATA DASH'!J1761</f>
        <v/>
      </c>
      <c r="K1761">
        <f>'DATA DASH'!K1761</f>
        <v/>
      </c>
      <c r="L1761">
        <f>'DATA DASH'!L1761</f>
        <v/>
      </c>
      <c r="M1761">
        <f>'DATA DASH'!M1761</f>
        <v/>
      </c>
    </row>
    <row r="1762">
      <c r="A1762">
        <f>'DATA DASH'!A1762</f>
        <v/>
      </c>
      <c r="B1762">
        <f>'DATA DASH'!B1762</f>
        <v/>
      </c>
      <c r="C1762">
        <f>'DATA DASH'!C1762</f>
        <v/>
      </c>
      <c r="D1762">
        <f>'DATA DASH'!D1762</f>
        <v/>
      </c>
      <c r="E1762">
        <f>'DATA DASH'!E1762</f>
        <v/>
      </c>
      <c r="F1762">
        <f>'DATA DASH'!F1762</f>
        <v/>
      </c>
      <c r="G1762">
        <f>'DATA DASH'!G1762</f>
        <v/>
      </c>
      <c r="H1762">
        <f>'DATA DASH'!H1762</f>
        <v/>
      </c>
      <c r="I1762">
        <f>'DATA DASH'!I1762</f>
        <v/>
      </c>
      <c r="J1762">
        <f>'DATA DASH'!J1762</f>
        <v/>
      </c>
      <c r="K1762">
        <f>'DATA DASH'!K1762</f>
        <v/>
      </c>
      <c r="L1762">
        <f>'DATA DASH'!L1762</f>
        <v/>
      </c>
      <c r="M1762">
        <f>'DATA DASH'!M1762</f>
        <v/>
      </c>
    </row>
    <row r="1763">
      <c r="A1763">
        <f>'DATA DASH'!A1763</f>
        <v/>
      </c>
      <c r="B1763">
        <f>'DATA DASH'!B1763</f>
        <v/>
      </c>
      <c r="C1763">
        <f>'DATA DASH'!C1763</f>
        <v/>
      </c>
      <c r="D1763">
        <f>'DATA DASH'!D1763</f>
        <v/>
      </c>
      <c r="E1763">
        <f>'DATA DASH'!E1763</f>
        <v/>
      </c>
      <c r="F1763">
        <f>'DATA DASH'!F1763</f>
        <v/>
      </c>
      <c r="G1763">
        <f>'DATA DASH'!G1763</f>
        <v/>
      </c>
      <c r="H1763">
        <f>'DATA DASH'!H1763</f>
        <v/>
      </c>
      <c r="I1763">
        <f>'DATA DASH'!I1763</f>
        <v/>
      </c>
      <c r="J1763">
        <f>'DATA DASH'!J1763</f>
        <v/>
      </c>
      <c r="K1763">
        <f>'DATA DASH'!K1763</f>
        <v/>
      </c>
      <c r="L1763">
        <f>'DATA DASH'!L1763</f>
        <v/>
      </c>
      <c r="M1763">
        <f>'DATA DASH'!M1763</f>
        <v/>
      </c>
    </row>
    <row r="1764">
      <c r="A1764">
        <f>'DATA DASH'!A1764</f>
        <v/>
      </c>
      <c r="B1764">
        <f>'DATA DASH'!B1764</f>
        <v/>
      </c>
      <c r="C1764">
        <f>'DATA DASH'!C1764</f>
        <v/>
      </c>
      <c r="D1764">
        <f>'DATA DASH'!D1764</f>
        <v/>
      </c>
      <c r="E1764">
        <f>'DATA DASH'!E1764</f>
        <v/>
      </c>
      <c r="F1764">
        <f>'DATA DASH'!F1764</f>
        <v/>
      </c>
      <c r="G1764">
        <f>'DATA DASH'!G1764</f>
        <v/>
      </c>
      <c r="H1764">
        <f>'DATA DASH'!H1764</f>
        <v/>
      </c>
      <c r="I1764">
        <f>'DATA DASH'!I1764</f>
        <v/>
      </c>
      <c r="J1764">
        <f>'DATA DASH'!J1764</f>
        <v/>
      </c>
      <c r="K1764">
        <f>'DATA DASH'!K1764</f>
        <v/>
      </c>
      <c r="L1764">
        <f>'DATA DASH'!L1764</f>
        <v/>
      </c>
      <c r="M1764">
        <f>'DATA DASH'!M1764</f>
        <v/>
      </c>
    </row>
    <row r="1765">
      <c r="A1765">
        <f>'DATA DASH'!A1765</f>
        <v/>
      </c>
      <c r="B1765">
        <f>'DATA DASH'!B1765</f>
        <v/>
      </c>
      <c r="C1765">
        <f>'DATA DASH'!C1765</f>
        <v/>
      </c>
      <c r="D1765">
        <f>'DATA DASH'!D1765</f>
        <v/>
      </c>
      <c r="E1765">
        <f>'DATA DASH'!E1765</f>
        <v/>
      </c>
      <c r="F1765">
        <f>'DATA DASH'!F1765</f>
        <v/>
      </c>
      <c r="G1765">
        <f>'DATA DASH'!G1765</f>
        <v/>
      </c>
      <c r="H1765">
        <f>'DATA DASH'!H1765</f>
        <v/>
      </c>
      <c r="I1765">
        <f>'DATA DASH'!I1765</f>
        <v/>
      </c>
      <c r="J1765">
        <f>'DATA DASH'!J1765</f>
        <v/>
      </c>
      <c r="K1765">
        <f>'DATA DASH'!K1765</f>
        <v/>
      </c>
      <c r="L1765">
        <f>'DATA DASH'!L1765</f>
        <v/>
      </c>
      <c r="M1765">
        <f>'DATA DASH'!M1765</f>
        <v/>
      </c>
    </row>
    <row r="1766">
      <c r="A1766">
        <f>'DATA DASH'!A1766</f>
        <v/>
      </c>
      <c r="B1766">
        <f>'DATA DASH'!B1766</f>
        <v/>
      </c>
      <c r="C1766">
        <f>'DATA DASH'!C1766</f>
        <v/>
      </c>
      <c r="D1766">
        <f>'DATA DASH'!D1766</f>
        <v/>
      </c>
      <c r="E1766">
        <f>'DATA DASH'!E1766</f>
        <v/>
      </c>
      <c r="F1766">
        <f>'DATA DASH'!F1766</f>
        <v/>
      </c>
      <c r="G1766">
        <f>'DATA DASH'!G1766</f>
        <v/>
      </c>
      <c r="H1766">
        <f>'DATA DASH'!H1766</f>
        <v/>
      </c>
      <c r="I1766">
        <f>'DATA DASH'!I1766</f>
        <v/>
      </c>
      <c r="J1766">
        <f>'DATA DASH'!J1766</f>
        <v/>
      </c>
      <c r="K1766">
        <f>'DATA DASH'!K1766</f>
        <v/>
      </c>
      <c r="L1766">
        <f>'DATA DASH'!L1766</f>
        <v/>
      </c>
      <c r="M1766">
        <f>'DATA DASH'!M1766</f>
        <v/>
      </c>
    </row>
    <row r="1767">
      <c r="A1767">
        <f>'DATA DASH'!A1767</f>
        <v/>
      </c>
      <c r="B1767">
        <f>'DATA DASH'!B1767</f>
        <v/>
      </c>
      <c r="C1767">
        <f>'DATA DASH'!C1767</f>
        <v/>
      </c>
      <c r="D1767">
        <f>'DATA DASH'!D1767</f>
        <v/>
      </c>
      <c r="E1767">
        <f>'DATA DASH'!E1767</f>
        <v/>
      </c>
      <c r="F1767">
        <f>'DATA DASH'!F1767</f>
        <v/>
      </c>
      <c r="G1767">
        <f>'DATA DASH'!G1767</f>
        <v/>
      </c>
      <c r="H1767">
        <f>'DATA DASH'!H1767</f>
        <v/>
      </c>
      <c r="I1767">
        <f>'DATA DASH'!I1767</f>
        <v/>
      </c>
      <c r="J1767">
        <f>'DATA DASH'!J1767</f>
        <v/>
      </c>
      <c r="K1767">
        <f>'DATA DASH'!K1767</f>
        <v/>
      </c>
      <c r="L1767">
        <f>'DATA DASH'!L1767</f>
        <v/>
      </c>
      <c r="M1767">
        <f>'DATA DASH'!M1767</f>
        <v/>
      </c>
    </row>
    <row r="1768">
      <c r="A1768">
        <f>'DATA DASH'!A1768</f>
        <v/>
      </c>
      <c r="B1768">
        <f>'DATA DASH'!B1768</f>
        <v/>
      </c>
      <c r="C1768">
        <f>'DATA DASH'!C1768</f>
        <v/>
      </c>
      <c r="D1768">
        <f>'DATA DASH'!D1768</f>
        <v/>
      </c>
      <c r="E1768">
        <f>'DATA DASH'!E1768</f>
        <v/>
      </c>
      <c r="F1768">
        <f>'DATA DASH'!F1768</f>
        <v/>
      </c>
      <c r="G1768">
        <f>'DATA DASH'!G1768</f>
        <v/>
      </c>
      <c r="H1768">
        <f>'DATA DASH'!H1768</f>
        <v/>
      </c>
      <c r="I1768">
        <f>'DATA DASH'!I1768</f>
        <v/>
      </c>
      <c r="J1768">
        <f>'DATA DASH'!J1768</f>
        <v/>
      </c>
      <c r="K1768">
        <f>'DATA DASH'!K1768</f>
        <v/>
      </c>
      <c r="L1768">
        <f>'DATA DASH'!L1768</f>
        <v/>
      </c>
      <c r="M1768">
        <f>'DATA DASH'!M1768</f>
        <v/>
      </c>
    </row>
    <row r="1769">
      <c r="A1769">
        <f>'DATA DASH'!A1769</f>
        <v/>
      </c>
      <c r="B1769">
        <f>'DATA DASH'!B1769</f>
        <v/>
      </c>
      <c r="C1769">
        <f>'DATA DASH'!C1769</f>
        <v/>
      </c>
      <c r="D1769">
        <f>'DATA DASH'!D1769</f>
        <v/>
      </c>
      <c r="E1769">
        <f>'DATA DASH'!E1769</f>
        <v/>
      </c>
      <c r="F1769">
        <f>'DATA DASH'!F1769</f>
        <v/>
      </c>
      <c r="G1769">
        <f>'DATA DASH'!G1769</f>
        <v/>
      </c>
      <c r="H1769">
        <f>'DATA DASH'!H1769</f>
        <v/>
      </c>
      <c r="I1769">
        <f>'DATA DASH'!I1769</f>
        <v/>
      </c>
      <c r="J1769">
        <f>'DATA DASH'!J1769</f>
        <v/>
      </c>
      <c r="K1769">
        <f>'DATA DASH'!K1769</f>
        <v/>
      </c>
      <c r="L1769">
        <f>'DATA DASH'!L1769</f>
        <v/>
      </c>
      <c r="M1769">
        <f>'DATA DASH'!M1769</f>
        <v/>
      </c>
    </row>
    <row r="1770">
      <c r="A1770">
        <f>'DATA DASH'!A1770</f>
        <v/>
      </c>
      <c r="B1770">
        <f>'DATA DASH'!B1770</f>
        <v/>
      </c>
      <c r="C1770">
        <f>'DATA DASH'!C1770</f>
        <v/>
      </c>
      <c r="D1770">
        <f>'DATA DASH'!D1770</f>
        <v/>
      </c>
      <c r="E1770">
        <f>'DATA DASH'!E1770</f>
        <v/>
      </c>
      <c r="F1770">
        <f>'DATA DASH'!F1770</f>
        <v/>
      </c>
      <c r="G1770">
        <f>'DATA DASH'!G1770</f>
        <v/>
      </c>
      <c r="H1770">
        <f>'DATA DASH'!H1770</f>
        <v/>
      </c>
      <c r="I1770">
        <f>'DATA DASH'!I1770</f>
        <v/>
      </c>
      <c r="J1770">
        <f>'DATA DASH'!J1770</f>
        <v/>
      </c>
      <c r="K1770">
        <f>'DATA DASH'!K1770</f>
        <v/>
      </c>
      <c r="L1770">
        <f>'DATA DASH'!L1770</f>
        <v/>
      </c>
      <c r="M1770">
        <f>'DATA DASH'!M1770</f>
        <v/>
      </c>
    </row>
    <row r="1771">
      <c r="A1771">
        <f>'DATA DASH'!A1771</f>
        <v/>
      </c>
      <c r="B1771">
        <f>'DATA DASH'!B1771</f>
        <v/>
      </c>
      <c r="C1771">
        <f>'DATA DASH'!C1771</f>
        <v/>
      </c>
      <c r="D1771">
        <f>'DATA DASH'!D1771</f>
        <v/>
      </c>
      <c r="E1771">
        <f>'DATA DASH'!E1771</f>
        <v/>
      </c>
      <c r="F1771">
        <f>'DATA DASH'!F1771</f>
        <v/>
      </c>
      <c r="G1771">
        <f>'DATA DASH'!G1771</f>
        <v/>
      </c>
      <c r="H1771">
        <f>'DATA DASH'!H1771</f>
        <v/>
      </c>
      <c r="I1771">
        <f>'DATA DASH'!I1771</f>
        <v/>
      </c>
      <c r="J1771">
        <f>'DATA DASH'!J1771</f>
        <v/>
      </c>
      <c r="K1771">
        <f>'DATA DASH'!K1771</f>
        <v/>
      </c>
      <c r="L1771">
        <f>'DATA DASH'!L1771</f>
        <v/>
      </c>
      <c r="M1771">
        <f>'DATA DASH'!M1771</f>
        <v/>
      </c>
    </row>
    <row r="1772">
      <c r="A1772">
        <f>'DATA DASH'!A1772</f>
        <v/>
      </c>
      <c r="B1772">
        <f>'DATA DASH'!B1772</f>
        <v/>
      </c>
      <c r="C1772">
        <f>'DATA DASH'!C1772</f>
        <v/>
      </c>
      <c r="D1772">
        <f>'DATA DASH'!D1772</f>
        <v/>
      </c>
      <c r="E1772">
        <f>'DATA DASH'!E1772</f>
        <v/>
      </c>
      <c r="F1772">
        <f>'DATA DASH'!F1772</f>
        <v/>
      </c>
      <c r="G1772">
        <f>'DATA DASH'!G1772</f>
        <v/>
      </c>
      <c r="H1772">
        <f>'DATA DASH'!H1772</f>
        <v/>
      </c>
      <c r="I1772">
        <f>'DATA DASH'!I1772</f>
        <v/>
      </c>
      <c r="J1772">
        <f>'DATA DASH'!J1772</f>
        <v/>
      </c>
      <c r="K1772">
        <f>'DATA DASH'!K1772</f>
        <v/>
      </c>
      <c r="L1772">
        <f>'DATA DASH'!L1772</f>
        <v/>
      </c>
      <c r="M1772">
        <f>'DATA DASH'!M1772</f>
        <v/>
      </c>
    </row>
    <row r="1773">
      <c r="A1773">
        <f>'DATA DASH'!A1773</f>
        <v/>
      </c>
      <c r="B1773">
        <f>'DATA DASH'!B1773</f>
        <v/>
      </c>
      <c r="C1773">
        <f>'DATA DASH'!C1773</f>
        <v/>
      </c>
      <c r="D1773">
        <f>'DATA DASH'!D1773</f>
        <v/>
      </c>
      <c r="E1773">
        <f>'DATA DASH'!E1773</f>
        <v/>
      </c>
      <c r="F1773">
        <f>'DATA DASH'!F1773</f>
        <v/>
      </c>
      <c r="G1773">
        <f>'DATA DASH'!G1773</f>
        <v/>
      </c>
      <c r="H1773">
        <f>'DATA DASH'!H1773</f>
        <v/>
      </c>
      <c r="I1773">
        <f>'DATA DASH'!I1773</f>
        <v/>
      </c>
      <c r="J1773">
        <f>'DATA DASH'!J1773</f>
        <v/>
      </c>
      <c r="K1773">
        <f>'DATA DASH'!K1773</f>
        <v/>
      </c>
      <c r="L1773">
        <f>'DATA DASH'!L1773</f>
        <v/>
      </c>
      <c r="M1773">
        <f>'DATA DASH'!M1773</f>
        <v/>
      </c>
    </row>
    <row r="1774">
      <c r="A1774">
        <f>'DATA DASH'!A1774</f>
        <v/>
      </c>
      <c r="B1774">
        <f>'DATA DASH'!B1774</f>
        <v/>
      </c>
      <c r="C1774">
        <f>'DATA DASH'!C1774</f>
        <v/>
      </c>
      <c r="D1774">
        <f>'DATA DASH'!D1774</f>
        <v/>
      </c>
      <c r="E1774">
        <f>'DATA DASH'!E1774</f>
        <v/>
      </c>
      <c r="F1774">
        <f>'DATA DASH'!F1774</f>
        <v/>
      </c>
      <c r="G1774">
        <f>'DATA DASH'!G1774</f>
        <v/>
      </c>
      <c r="H1774">
        <f>'DATA DASH'!H1774</f>
        <v/>
      </c>
      <c r="I1774">
        <f>'DATA DASH'!I1774</f>
        <v/>
      </c>
      <c r="J1774">
        <f>'DATA DASH'!J1774</f>
        <v/>
      </c>
      <c r="K1774">
        <f>'DATA DASH'!K1774</f>
        <v/>
      </c>
      <c r="L1774">
        <f>'DATA DASH'!L1774</f>
        <v/>
      </c>
      <c r="M1774">
        <f>'DATA DASH'!M1774</f>
        <v/>
      </c>
    </row>
    <row r="1775">
      <c r="A1775">
        <f>'DATA DASH'!A1775</f>
        <v/>
      </c>
      <c r="B1775">
        <f>'DATA DASH'!B1775</f>
        <v/>
      </c>
      <c r="C1775">
        <f>'DATA DASH'!C1775</f>
        <v/>
      </c>
      <c r="D1775">
        <f>'DATA DASH'!D1775</f>
        <v/>
      </c>
      <c r="E1775">
        <f>'DATA DASH'!E1775</f>
        <v/>
      </c>
      <c r="F1775">
        <f>'DATA DASH'!F1775</f>
        <v/>
      </c>
      <c r="G1775">
        <f>'DATA DASH'!G1775</f>
        <v/>
      </c>
      <c r="H1775">
        <f>'DATA DASH'!H1775</f>
        <v/>
      </c>
      <c r="I1775">
        <f>'DATA DASH'!I1775</f>
        <v/>
      </c>
      <c r="J1775">
        <f>'DATA DASH'!J1775</f>
        <v/>
      </c>
      <c r="K1775">
        <f>'DATA DASH'!K1775</f>
        <v/>
      </c>
      <c r="L1775">
        <f>'DATA DASH'!L1775</f>
        <v/>
      </c>
      <c r="M1775">
        <f>'DATA DASH'!M1775</f>
        <v/>
      </c>
    </row>
    <row r="1776">
      <c r="A1776">
        <f>'DATA DASH'!A1776</f>
        <v/>
      </c>
      <c r="B1776">
        <f>'DATA DASH'!B1776</f>
        <v/>
      </c>
      <c r="C1776">
        <f>'DATA DASH'!C1776</f>
        <v/>
      </c>
      <c r="D1776">
        <f>'DATA DASH'!D1776</f>
        <v/>
      </c>
      <c r="E1776">
        <f>'DATA DASH'!E1776</f>
        <v/>
      </c>
      <c r="F1776">
        <f>'DATA DASH'!F1776</f>
        <v/>
      </c>
      <c r="G1776">
        <f>'DATA DASH'!G1776</f>
        <v/>
      </c>
      <c r="H1776">
        <f>'DATA DASH'!H1776</f>
        <v/>
      </c>
      <c r="I1776">
        <f>'DATA DASH'!I1776</f>
        <v/>
      </c>
      <c r="J1776">
        <f>'DATA DASH'!J1776</f>
        <v/>
      </c>
      <c r="K1776">
        <f>'DATA DASH'!K1776</f>
        <v/>
      </c>
      <c r="L1776">
        <f>'DATA DASH'!L1776</f>
        <v/>
      </c>
      <c r="M1776">
        <f>'DATA DASH'!M1776</f>
        <v/>
      </c>
    </row>
    <row r="1777">
      <c r="A1777">
        <f>'DATA DASH'!A1777</f>
        <v/>
      </c>
      <c r="B1777">
        <f>'DATA DASH'!B1777</f>
        <v/>
      </c>
      <c r="C1777">
        <f>'DATA DASH'!C1777</f>
        <v/>
      </c>
      <c r="D1777">
        <f>'DATA DASH'!D1777</f>
        <v/>
      </c>
      <c r="E1777">
        <f>'DATA DASH'!E1777</f>
        <v/>
      </c>
      <c r="F1777">
        <f>'DATA DASH'!F1777</f>
        <v/>
      </c>
      <c r="G1777">
        <f>'DATA DASH'!G1777</f>
        <v/>
      </c>
      <c r="H1777">
        <f>'DATA DASH'!H1777</f>
        <v/>
      </c>
      <c r="I1777">
        <f>'DATA DASH'!I1777</f>
        <v/>
      </c>
      <c r="J1777">
        <f>'DATA DASH'!J1777</f>
        <v/>
      </c>
      <c r="K1777">
        <f>'DATA DASH'!K1777</f>
        <v/>
      </c>
      <c r="L1777">
        <f>'DATA DASH'!L1777</f>
        <v/>
      </c>
      <c r="M1777">
        <f>'DATA DASH'!M1777</f>
        <v/>
      </c>
    </row>
    <row r="1778">
      <c r="A1778">
        <f>'DATA DASH'!A1778</f>
        <v/>
      </c>
      <c r="B1778">
        <f>'DATA DASH'!B1778</f>
        <v/>
      </c>
      <c r="C1778">
        <f>'DATA DASH'!C1778</f>
        <v/>
      </c>
      <c r="D1778">
        <f>'DATA DASH'!D1778</f>
        <v/>
      </c>
      <c r="E1778">
        <f>'DATA DASH'!E1778</f>
        <v/>
      </c>
      <c r="F1778">
        <f>'DATA DASH'!F1778</f>
        <v/>
      </c>
      <c r="G1778">
        <f>'DATA DASH'!G1778</f>
        <v/>
      </c>
      <c r="H1778">
        <f>'DATA DASH'!H1778</f>
        <v/>
      </c>
      <c r="I1778">
        <f>'DATA DASH'!I1778</f>
        <v/>
      </c>
      <c r="J1778">
        <f>'DATA DASH'!J1778</f>
        <v/>
      </c>
      <c r="K1778">
        <f>'DATA DASH'!K1778</f>
        <v/>
      </c>
      <c r="L1778">
        <f>'DATA DASH'!L1778</f>
        <v/>
      </c>
      <c r="M1778">
        <f>'DATA DASH'!M1778</f>
        <v/>
      </c>
    </row>
    <row r="1779">
      <c r="A1779">
        <f>'DATA DASH'!A1779</f>
        <v/>
      </c>
      <c r="B1779">
        <f>'DATA DASH'!B1779</f>
        <v/>
      </c>
      <c r="C1779">
        <f>'DATA DASH'!C1779</f>
        <v/>
      </c>
      <c r="D1779">
        <f>'DATA DASH'!D1779</f>
        <v/>
      </c>
      <c r="E1779">
        <f>'DATA DASH'!E1779</f>
        <v/>
      </c>
      <c r="F1779">
        <f>'DATA DASH'!F1779</f>
        <v/>
      </c>
      <c r="G1779">
        <f>'DATA DASH'!G1779</f>
        <v/>
      </c>
      <c r="H1779">
        <f>'DATA DASH'!H1779</f>
        <v/>
      </c>
      <c r="I1779">
        <f>'DATA DASH'!I1779</f>
        <v/>
      </c>
      <c r="J1779">
        <f>'DATA DASH'!J1779</f>
        <v/>
      </c>
      <c r="K1779">
        <f>'DATA DASH'!K1779</f>
        <v/>
      </c>
      <c r="L1779">
        <f>'DATA DASH'!L1779</f>
        <v/>
      </c>
      <c r="M1779">
        <f>'DATA DASH'!M1779</f>
        <v/>
      </c>
    </row>
    <row r="1780">
      <c r="A1780">
        <f>'DATA DASH'!A1780</f>
        <v/>
      </c>
      <c r="B1780">
        <f>'DATA DASH'!B1780</f>
        <v/>
      </c>
      <c r="C1780">
        <f>'DATA DASH'!C1780</f>
        <v/>
      </c>
      <c r="D1780">
        <f>'DATA DASH'!D1780</f>
        <v/>
      </c>
      <c r="E1780">
        <f>'DATA DASH'!E1780</f>
        <v/>
      </c>
      <c r="F1780">
        <f>'DATA DASH'!F1780</f>
        <v/>
      </c>
      <c r="G1780">
        <f>'DATA DASH'!G1780</f>
        <v/>
      </c>
      <c r="H1780">
        <f>'DATA DASH'!H1780</f>
        <v/>
      </c>
      <c r="I1780">
        <f>'DATA DASH'!I1780</f>
        <v/>
      </c>
      <c r="J1780">
        <f>'DATA DASH'!J1780</f>
        <v/>
      </c>
      <c r="K1780">
        <f>'DATA DASH'!K1780</f>
        <v/>
      </c>
      <c r="L1780">
        <f>'DATA DASH'!L1780</f>
        <v/>
      </c>
      <c r="M1780">
        <f>'DATA DASH'!M1780</f>
        <v/>
      </c>
    </row>
    <row r="1781">
      <c r="A1781">
        <f>'DATA DASH'!A1781</f>
        <v/>
      </c>
      <c r="B1781">
        <f>'DATA DASH'!B1781</f>
        <v/>
      </c>
      <c r="C1781">
        <f>'DATA DASH'!C1781</f>
        <v/>
      </c>
      <c r="D1781">
        <f>'DATA DASH'!D1781</f>
        <v/>
      </c>
      <c r="E1781">
        <f>'DATA DASH'!E1781</f>
        <v/>
      </c>
      <c r="F1781">
        <f>'DATA DASH'!F1781</f>
        <v/>
      </c>
      <c r="G1781">
        <f>'DATA DASH'!G1781</f>
        <v/>
      </c>
      <c r="H1781">
        <f>'DATA DASH'!H1781</f>
        <v/>
      </c>
      <c r="I1781">
        <f>'DATA DASH'!I1781</f>
        <v/>
      </c>
      <c r="J1781">
        <f>'DATA DASH'!J1781</f>
        <v/>
      </c>
      <c r="K1781">
        <f>'DATA DASH'!K1781</f>
        <v/>
      </c>
      <c r="L1781">
        <f>'DATA DASH'!L1781</f>
        <v/>
      </c>
      <c r="M1781">
        <f>'DATA DASH'!M1781</f>
        <v/>
      </c>
    </row>
    <row r="1782">
      <c r="A1782">
        <f>'DATA DASH'!A1782</f>
        <v/>
      </c>
      <c r="B1782">
        <f>'DATA DASH'!B1782</f>
        <v/>
      </c>
      <c r="C1782">
        <f>'DATA DASH'!C1782</f>
        <v/>
      </c>
      <c r="D1782">
        <f>'DATA DASH'!D1782</f>
        <v/>
      </c>
      <c r="E1782">
        <f>'DATA DASH'!E1782</f>
        <v/>
      </c>
      <c r="F1782">
        <f>'DATA DASH'!F1782</f>
        <v/>
      </c>
      <c r="G1782">
        <f>'DATA DASH'!G1782</f>
        <v/>
      </c>
      <c r="H1782">
        <f>'DATA DASH'!H1782</f>
        <v/>
      </c>
      <c r="I1782">
        <f>'DATA DASH'!I1782</f>
        <v/>
      </c>
      <c r="J1782">
        <f>'DATA DASH'!J1782</f>
        <v/>
      </c>
      <c r="K1782">
        <f>'DATA DASH'!K1782</f>
        <v/>
      </c>
      <c r="L1782">
        <f>'DATA DASH'!L1782</f>
        <v/>
      </c>
      <c r="M1782">
        <f>'DATA DASH'!M1782</f>
        <v/>
      </c>
    </row>
    <row r="1783">
      <c r="A1783">
        <f>'DATA DASH'!A1783</f>
        <v/>
      </c>
      <c r="B1783">
        <f>'DATA DASH'!B1783</f>
        <v/>
      </c>
      <c r="C1783">
        <f>'DATA DASH'!C1783</f>
        <v/>
      </c>
      <c r="D1783">
        <f>'DATA DASH'!D1783</f>
        <v/>
      </c>
      <c r="E1783">
        <f>'DATA DASH'!E1783</f>
        <v/>
      </c>
      <c r="F1783">
        <f>'DATA DASH'!F1783</f>
        <v/>
      </c>
      <c r="G1783">
        <f>'DATA DASH'!G1783</f>
        <v/>
      </c>
      <c r="H1783">
        <f>'DATA DASH'!H1783</f>
        <v/>
      </c>
      <c r="I1783">
        <f>'DATA DASH'!I1783</f>
        <v/>
      </c>
      <c r="J1783">
        <f>'DATA DASH'!J1783</f>
        <v/>
      </c>
      <c r="K1783">
        <f>'DATA DASH'!K1783</f>
        <v/>
      </c>
      <c r="L1783">
        <f>'DATA DASH'!L1783</f>
        <v/>
      </c>
      <c r="M1783">
        <f>'DATA DASH'!M1783</f>
        <v/>
      </c>
    </row>
    <row r="1784">
      <c r="A1784">
        <f>'DATA DASH'!A1784</f>
        <v/>
      </c>
      <c r="B1784">
        <f>'DATA DASH'!B1784</f>
        <v/>
      </c>
      <c r="C1784">
        <f>'DATA DASH'!C1784</f>
        <v/>
      </c>
      <c r="D1784">
        <f>'DATA DASH'!D1784</f>
        <v/>
      </c>
      <c r="E1784">
        <f>'DATA DASH'!E1784</f>
        <v/>
      </c>
      <c r="F1784">
        <f>'DATA DASH'!F1784</f>
        <v/>
      </c>
      <c r="G1784">
        <f>'DATA DASH'!G1784</f>
        <v/>
      </c>
      <c r="H1784">
        <f>'DATA DASH'!H1784</f>
        <v/>
      </c>
      <c r="I1784">
        <f>'DATA DASH'!I1784</f>
        <v/>
      </c>
      <c r="J1784">
        <f>'DATA DASH'!J1784</f>
        <v/>
      </c>
      <c r="K1784">
        <f>'DATA DASH'!K1784</f>
        <v/>
      </c>
      <c r="L1784">
        <f>'DATA DASH'!L1784</f>
        <v/>
      </c>
      <c r="M1784">
        <f>'DATA DASH'!M1784</f>
        <v/>
      </c>
    </row>
    <row r="1785">
      <c r="A1785">
        <f>'DATA DASH'!A1785</f>
        <v/>
      </c>
      <c r="B1785">
        <f>'DATA DASH'!B1785</f>
        <v/>
      </c>
      <c r="C1785">
        <f>'DATA DASH'!C1785</f>
        <v/>
      </c>
      <c r="D1785">
        <f>'DATA DASH'!D1785</f>
        <v/>
      </c>
      <c r="E1785">
        <f>'DATA DASH'!E1785</f>
        <v/>
      </c>
      <c r="F1785">
        <f>'DATA DASH'!F1785</f>
        <v/>
      </c>
      <c r="G1785">
        <f>'DATA DASH'!G1785</f>
        <v/>
      </c>
      <c r="H1785">
        <f>'DATA DASH'!H1785</f>
        <v/>
      </c>
      <c r="I1785">
        <f>'DATA DASH'!I1785</f>
        <v/>
      </c>
      <c r="J1785">
        <f>'DATA DASH'!J1785</f>
        <v/>
      </c>
      <c r="K1785">
        <f>'DATA DASH'!K1785</f>
        <v/>
      </c>
      <c r="L1785">
        <f>'DATA DASH'!L1785</f>
        <v/>
      </c>
      <c r="M1785">
        <f>'DATA DASH'!M1785</f>
        <v/>
      </c>
    </row>
    <row r="1786">
      <c r="A1786">
        <f>'DATA DASH'!A1786</f>
        <v/>
      </c>
      <c r="B1786">
        <f>'DATA DASH'!B1786</f>
        <v/>
      </c>
      <c r="C1786">
        <f>'DATA DASH'!C1786</f>
        <v/>
      </c>
      <c r="D1786">
        <f>'DATA DASH'!D1786</f>
        <v/>
      </c>
      <c r="E1786">
        <f>'DATA DASH'!E1786</f>
        <v/>
      </c>
      <c r="F1786">
        <f>'DATA DASH'!F1786</f>
        <v/>
      </c>
      <c r="G1786">
        <f>'DATA DASH'!G1786</f>
        <v/>
      </c>
      <c r="H1786">
        <f>'DATA DASH'!H1786</f>
        <v/>
      </c>
      <c r="I1786">
        <f>'DATA DASH'!I1786</f>
        <v/>
      </c>
      <c r="J1786">
        <f>'DATA DASH'!J1786</f>
        <v/>
      </c>
      <c r="K1786">
        <f>'DATA DASH'!K1786</f>
        <v/>
      </c>
      <c r="L1786">
        <f>'DATA DASH'!L1786</f>
        <v/>
      </c>
      <c r="M1786">
        <f>'DATA DASH'!M1786</f>
        <v/>
      </c>
    </row>
    <row r="1787">
      <c r="A1787">
        <f>'DATA DASH'!A1787</f>
        <v/>
      </c>
      <c r="B1787">
        <f>'DATA DASH'!B1787</f>
        <v/>
      </c>
      <c r="C1787">
        <f>'DATA DASH'!C1787</f>
        <v/>
      </c>
      <c r="D1787">
        <f>'DATA DASH'!D1787</f>
        <v/>
      </c>
      <c r="E1787">
        <f>'DATA DASH'!E1787</f>
        <v/>
      </c>
      <c r="F1787">
        <f>'DATA DASH'!F1787</f>
        <v/>
      </c>
      <c r="G1787">
        <f>'DATA DASH'!G1787</f>
        <v/>
      </c>
      <c r="H1787">
        <f>'DATA DASH'!H1787</f>
        <v/>
      </c>
      <c r="I1787">
        <f>'DATA DASH'!I1787</f>
        <v/>
      </c>
      <c r="J1787">
        <f>'DATA DASH'!J1787</f>
        <v/>
      </c>
      <c r="K1787">
        <f>'DATA DASH'!K1787</f>
        <v/>
      </c>
      <c r="L1787">
        <f>'DATA DASH'!L1787</f>
        <v/>
      </c>
      <c r="M1787">
        <f>'DATA DASH'!M1787</f>
        <v/>
      </c>
    </row>
    <row r="1788">
      <c r="A1788">
        <f>'DATA DASH'!A1788</f>
        <v/>
      </c>
      <c r="B1788">
        <f>'DATA DASH'!B1788</f>
        <v/>
      </c>
      <c r="C1788">
        <f>'DATA DASH'!C1788</f>
        <v/>
      </c>
      <c r="D1788">
        <f>'DATA DASH'!D1788</f>
        <v/>
      </c>
      <c r="E1788">
        <f>'DATA DASH'!E1788</f>
        <v/>
      </c>
      <c r="F1788">
        <f>'DATA DASH'!F1788</f>
        <v/>
      </c>
      <c r="G1788">
        <f>'DATA DASH'!G1788</f>
        <v/>
      </c>
      <c r="H1788">
        <f>'DATA DASH'!H1788</f>
        <v/>
      </c>
      <c r="I1788">
        <f>'DATA DASH'!I1788</f>
        <v/>
      </c>
      <c r="J1788">
        <f>'DATA DASH'!J1788</f>
        <v/>
      </c>
      <c r="K1788">
        <f>'DATA DASH'!K1788</f>
        <v/>
      </c>
      <c r="L1788">
        <f>'DATA DASH'!L1788</f>
        <v/>
      </c>
      <c r="M1788">
        <f>'DATA DASH'!M1788</f>
        <v/>
      </c>
    </row>
    <row r="1789">
      <c r="A1789">
        <f>'DATA DASH'!A1789</f>
        <v/>
      </c>
      <c r="B1789">
        <f>'DATA DASH'!B1789</f>
        <v/>
      </c>
      <c r="C1789">
        <f>'DATA DASH'!C1789</f>
        <v/>
      </c>
      <c r="D1789">
        <f>'DATA DASH'!D1789</f>
        <v/>
      </c>
      <c r="E1789">
        <f>'DATA DASH'!E1789</f>
        <v/>
      </c>
      <c r="F1789">
        <f>'DATA DASH'!F1789</f>
        <v/>
      </c>
      <c r="G1789">
        <f>'DATA DASH'!G1789</f>
        <v/>
      </c>
      <c r="H1789">
        <f>'DATA DASH'!H1789</f>
        <v/>
      </c>
      <c r="I1789">
        <f>'DATA DASH'!I1789</f>
        <v/>
      </c>
      <c r="J1789">
        <f>'DATA DASH'!J1789</f>
        <v/>
      </c>
      <c r="K1789">
        <f>'DATA DASH'!K1789</f>
        <v/>
      </c>
      <c r="L1789">
        <f>'DATA DASH'!L1789</f>
        <v/>
      </c>
      <c r="M1789">
        <f>'DATA DASH'!M1789</f>
        <v/>
      </c>
    </row>
    <row r="1790">
      <c r="A1790">
        <f>'DATA DASH'!A1790</f>
        <v/>
      </c>
      <c r="B1790">
        <f>'DATA DASH'!B1790</f>
        <v/>
      </c>
      <c r="C1790">
        <f>'DATA DASH'!C1790</f>
        <v/>
      </c>
      <c r="D1790">
        <f>'DATA DASH'!D1790</f>
        <v/>
      </c>
      <c r="E1790">
        <f>'DATA DASH'!E1790</f>
        <v/>
      </c>
      <c r="F1790">
        <f>'DATA DASH'!F1790</f>
        <v/>
      </c>
      <c r="G1790">
        <f>'DATA DASH'!G1790</f>
        <v/>
      </c>
      <c r="H1790">
        <f>'DATA DASH'!H1790</f>
        <v/>
      </c>
      <c r="I1790">
        <f>'DATA DASH'!I1790</f>
        <v/>
      </c>
      <c r="J1790">
        <f>'DATA DASH'!J1790</f>
        <v/>
      </c>
      <c r="K1790">
        <f>'DATA DASH'!K1790</f>
        <v/>
      </c>
      <c r="L1790">
        <f>'DATA DASH'!L1790</f>
        <v/>
      </c>
      <c r="M1790">
        <f>'DATA DASH'!M1790</f>
        <v/>
      </c>
    </row>
    <row r="1791">
      <c r="A1791">
        <f>'DATA DASH'!A1791</f>
        <v/>
      </c>
      <c r="B1791">
        <f>'DATA DASH'!B1791</f>
        <v/>
      </c>
      <c r="C1791">
        <f>'DATA DASH'!C1791</f>
        <v/>
      </c>
      <c r="D1791">
        <f>'DATA DASH'!D1791</f>
        <v/>
      </c>
      <c r="E1791">
        <f>'DATA DASH'!E1791</f>
        <v/>
      </c>
      <c r="F1791">
        <f>'DATA DASH'!F1791</f>
        <v/>
      </c>
      <c r="G1791">
        <f>'DATA DASH'!G1791</f>
        <v/>
      </c>
      <c r="H1791">
        <f>'DATA DASH'!H1791</f>
        <v/>
      </c>
      <c r="I1791">
        <f>'DATA DASH'!I1791</f>
        <v/>
      </c>
      <c r="J1791">
        <f>'DATA DASH'!J1791</f>
        <v/>
      </c>
      <c r="K1791">
        <f>'DATA DASH'!K1791</f>
        <v/>
      </c>
      <c r="L1791">
        <f>'DATA DASH'!L1791</f>
        <v/>
      </c>
      <c r="M1791">
        <f>'DATA DASH'!M1791</f>
        <v/>
      </c>
    </row>
    <row r="1792">
      <c r="A1792">
        <f>'DATA DASH'!A1792</f>
        <v/>
      </c>
      <c r="B1792">
        <f>'DATA DASH'!B1792</f>
        <v/>
      </c>
      <c r="C1792">
        <f>'DATA DASH'!C1792</f>
        <v/>
      </c>
      <c r="D1792">
        <f>'DATA DASH'!D1792</f>
        <v/>
      </c>
      <c r="E1792">
        <f>'DATA DASH'!E1792</f>
        <v/>
      </c>
      <c r="F1792">
        <f>'DATA DASH'!F1792</f>
        <v/>
      </c>
      <c r="G1792">
        <f>'DATA DASH'!G1792</f>
        <v/>
      </c>
      <c r="H1792">
        <f>'DATA DASH'!H1792</f>
        <v/>
      </c>
      <c r="I1792">
        <f>'DATA DASH'!I1792</f>
        <v/>
      </c>
      <c r="J1792">
        <f>'DATA DASH'!J1792</f>
        <v/>
      </c>
      <c r="K1792">
        <f>'DATA DASH'!K1792</f>
        <v/>
      </c>
      <c r="L1792">
        <f>'DATA DASH'!L1792</f>
        <v/>
      </c>
      <c r="M1792">
        <f>'DATA DASH'!M1792</f>
        <v/>
      </c>
    </row>
    <row r="1793">
      <c r="A1793">
        <f>'DATA DASH'!A1793</f>
        <v/>
      </c>
      <c r="B1793">
        <f>'DATA DASH'!B1793</f>
        <v/>
      </c>
      <c r="C1793">
        <f>'DATA DASH'!C1793</f>
        <v/>
      </c>
      <c r="D1793">
        <f>'DATA DASH'!D1793</f>
        <v/>
      </c>
      <c r="E1793">
        <f>'DATA DASH'!E1793</f>
        <v/>
      </c>
      <c r="F1793">
        <f>'DATA DASH'!F1793</f>
        <v/>
      </c>
      <c r="G1793">
        <f>'DATA DASH'!G1793</f>
        <v/>
      </c>
      <c r="H1793">
        <f>'DATA DASH'!H1793</f>
        <v/>
      </c>
      <c r="I1793">
        <f>'DATA DASH'!I1793</f>
        <v/>
      </c>
      <c r="J1793">
        <f>'DATA DASH'!J1793</f>
        <v/>
      </c>
      <c r="K1793">
        <f>'DATA DASH'!K1793</f>
        <v/>
      </c>
      <c r="L1793">
        <f>'DATA DASH'!L1793</f>
        <v/>
      </c>
      <c r="M1793">
        <f>'DATA DASH'!M1793</f>
        <v/>
      </c>
    </row>
    <row r="1794">
      <c r="A1794">
        <f>'DATA DASH'!A1794</f>
        <v/>
      </c>
      <c r="B1794">
        <f>'DATA DASH'!B1794</f>
        <v/>
      </c>
      <c r="C1794">
        <f>'DATA DASH'!C1794</f>
        <v/>
      </c>
      <c r="D1794">
        <f>'DATA DASH'!D1794</f>
        <v/>
      </c>
      <c r="E1794">
        <f>'DATA DASH'!E1794</f>
        <v/>
      </c>
      <c r="F1794">
        <f>'DATA DASH'!F1794</f>
        <v/>
      </c>
      <c r="G1794">
        <f>'DATA DASH'!G1794</f>
        <v/>
      </c>
      <c r="H1794">
        <f>'DATA DASH'!H1794</f>
        <v/>
      </c>
      <c r="I1794">
        <f>'DATA DASH'!I1794</f>
        <v/>
      </c>
      <c r="J1794">
        <f>'DATA DASH'!J1794</f>
        <v/>
      </c>
      <c r="K1794">
        <f>'DATA DASH'!K1794</f>
        <v/>
      </c>
      <c r="L1794">
        <f>'DATA DASH'!L1794</f>
        <v/>
      </c>
      <c r="M1794">
        <f>'DATA DASH'!M1794</f>
        <v/>
      </c>
    </row>
    <row r="1795">
      <c r="A1795">
        <f>'DATA DASH'!A1795</f>
        <v/>
      </c>
      <c r="B1795">
        <f>'DATA DASH'!B1795</f>
        <v/>
      </c>
      <c r="C1795">
        <f>'DATA DASH'!C1795</f>
        <v/>
      </c>
      <c r="D1795">
        <f>'DATA DASH'!D1795</f>
        <v/>
      </c>
      <c r="E1795">
        <f>'DATA DASH'!E1795</f>
        <v/>
      </c>
      <c r="F1795">
        <f>'DATA DASH'!F1795</f>
        <v/>
      </c>
      <c r="G1795">
        <f>'DATA DASH'!G1795</f>
        <v/>
      </c>
      <c r="H1795">
        <f>'DATA DASH'!H1795</f>
        <v/>
      </c>
      <c r="I1795">
        <f>'DATA DASH'!I1795</f>
        <v/>
      </c>
      <c r="J1795">
        <f>'DATA DASH'!J1795</f>
        <v/>
      </c>
      <c r="K1795">
        <f>'DATA DASH'!K1795</f>
        <v/>
      </c>
      <c r="L1795">
        <f>'DATA DASH'!L1795</f>
        <v/>
      </c>
      <c r="M1795">
        <f>'DATA DASH'!M1795</f>
        <v/>
      </c>
    </row>
    <row r="1796">
      <c r="A1796">
        <f>'DATA DASH'!A1796</f>
        <v/>
      </c>
      <c r="B1796">
        <f>'DATA DASH'!B1796</f>
        <v/>
      </c>
      <c r="C1796">
        <f>'DATA DASH'!C1796</f>
        <v/>
      </c>
      <c r="D1796">
        <f>'DATA DASH'!D1796</f>
        <v/>
      </c>
      <c r="E1796">
        <f>'DATA DASH'!E1796</f>
        <v/>
      </c>
      <c r="F1796">
        <f>'DATA DASH'!F1796</f>
        <v/>
      </c>
      <c r="G1796">
        <f>'DATA DASH'!G1796</f>
        <v/>
      </c>
      <c r="H1796">
        <f>'DATA DASH'!H1796</f>
        <v/>
      </c>
      <c r="I1796">
        <f>'DATA DASH'!I1796</f>
        <v/>
      </c>
      <c r="J1796">
        <f>'DATA DASH'!J1796</f>
        <v/>
      </c>
      <c r="K1796">
        <f>'DATA DASH'!K1796</f>
        <v/>
      </c>
      <c r="L1796">
        <f>'DATA DASH'!L1796</f>
        <v/>
      </c>
      <c r="M1796">
        <f>'DATA DASH'!M1796</f>
        <v/>
      </c>
    </row>
    <row r="1797">
      <c r="A1797">
        <f>'DATA DASH'!A1797</f>
        <v/>
      </c>
      <c r="B1797">
        <f>'DATA DASH'!B1797</f>
        <v/>
      </c>
      <c r="C1797">
        <f>'DATA DASH'!C1797</f>
        <v/>
      </c>
      <c r="D1797">
        <f>'DATA DASH'!D1797</f>
        <v/>
      </c>
      <c r="E1797">
        <f>'DATA DASH'!E1797</f>
        <v/>
      </c>
      <c r="F1797">
        <f>'DATA DASH'!F1797</f>
        <v/>
      </c>
      <c r="G1797">
        <f>'DATA DASH'!G1797</f>
        <v/>
      </c>
      <c r="H1797">
        <f>'DATA DASH'!H1797</f>
        <v/>
      </c>
      <c r="I1797">
        <f>'DATA DASH'!I1797</f>
        <v/>
      </c>
      <c r="J1797">
        <f>'DATA DASH'!J1797</f>
        <v/>
      </c>
      <c r="K1797">
        <f>'DATA DASH'!K1797</f>
        <v/>
      </c>
      <c r="L1797">
        <f>'DATA DASH'!L1797</f>
        <v/>
      </c>
      <c r="M1797">
        <f>'DATA DASH'!M1797</f>
        <v/>
      </c>
    </row>
    <row r="1798">
      <c r="A1798">
        <f>'DATA DASH'!A1798</f>
        <v/>
      </c>
      <c r="B1798">
        <f>'DATA DASH'!B1798</f>
        <v/>
      </c>
      <c r="C1798">
        <f>'DATA DASH'!C1798</f>
        <v/>
      </c>
      <c r="D1798">
        <f>'DATA DASH'!D1798</f>
        <v/>
      </c>
      <c r="E1798">
        <f>'DATA DASH'!E1798</f>
        <v/>
      </c>
      <c r="F1798">
        <f>'DATA DASH'!F1798</f>
        <v/>
      </c>
      <c r="G1798">
        <f>'DATA DASH'!G1798</f>
        <v/>
      </c>
      <c r="H1798">
        <f>'DATA DASH'!H1798</f>
        <v/>
      </c>
      <c r="I1798">
        <f>'DATA DASH'!I1798</f>
        <v/>
      </c>
      <c r="J1798">
        <f>'DATA DASH'!J1798</f>
        <v/>
      </c>
      <c r="K1798">
        <f>'DATA DASH'!K1798</f>
        <v/>
      </c>
      <c r="L1798">
        <f>'DATA DASH'!L1798</f>
        <v/>
      </c>
      <c r="M1798">
        <f>'DATA DASH'!M1798</f>
        <v/>
      </c>
    </row>
    <row r="1799">
      <c r="A1799">
        <f>'DATA DASH'!A1799</f>
        <v/>
      </c>
      <c r="B1799">
        <f>'DATA DASH'!B1799</f>
        <v/>
      </c>
      <c r="C1799">
        <f>'DATA DASH'!C1799</f>
        <v/>
      </c>
      <c r="D1799">
        <f>'DATA DASH'!D1799</f>
        <v/>
      </c>
      <c r="E1799">
        <f>'DATA DASH'!E1799</f>
        <v/>
      </c>
      <c r="F1799">
        <f>'DATA DASH'!F1799</f>
        <v/>
      </c>
      <c r="G1799">
        <f>'DATA DASH'!G1799</f>
        <v/>
      </c>
      <c r="H1799">
        <f>'DATA DASH'!H1799</f>
        <v/>
      </c>
      <c r="I1799">
        <f>'DATA DASH'!I1799</f>
        <v/>
      </c>
      <c r="J1799">
        <f>'DATA DASH'!J1799</f>
        <v/>
      </c>
      <c r="K1799">
        <f>'DATA DASH'!K1799</f>
        <v/>
      </c>
      <c r="L1799">
        <f>'DATA DASH'!L1799</f>
        <v/>
      </c>
      <c r="M1799">
        <f>'DATA DASH'!M1799</f>
        <v/>
      </c>
    </row>
    <row r="1800">
      <c r="A1800">
        <f>'DATA DASH'!A1800</f>
        <v/>
      </c>
      <c r="B1800">
        <f>'DATA DASH'!B1800</f>
        <v/>
      </c>
      <c r="C1800">
        <f>'DATA DASH'!C1800</f>
        <v/>
      </c>
      <c r="D1800">
        <f>'DATA DASH'!D1800</f>
        <v/>
      </c>
      <c r="E1800">
        <f>'DATA DASH'!E1800</f>
        <v/>
      </c>
      <c r="F1800">
        <f>'DATA DASH'!F1800</f>
        <v/>
      </c>
      <c r="G1800">
        <f>'DATA DASH'!G1800</f>
        <v/>
      </c>
      <c r="H1800">
        <f>'DATA DASH'!H1800</f>
        <v/>
      </c>
      <c r="I1800">
        <f>'DATA DASH'!I1800</f>
        <v/>
      </c>
      <c r="J1800">
        <f>'DATA DASH'!J1800</f>
        <v/>
      </c>
      <c r="K1800">
        <f>'DATA DASH'!K1800</f>
        <v/>
      </c>
      <c r="L1800">
        <f>'DATA DASH'!L1800</f>
        <v/>
      </c>
      <c r="M1800">
        <f>'DATA DASH'!M1800</f>
        <v/>
      </c>
    </row>
    <row r="1801">
      <c r="A1801">
        <f>'DATA DASH'!A1801</f>
        <v/>
      </c>
      <c r="B1801">
        <f>'DATA DASH'!B1801</f>
        <v/>
      </c>
      <c r="C1801">
        <f>'DATA DASH'!C1801</f>
        <v/>
      </c>
      <c r="D1801">
        <f>'DATA DASH'!D1801</f>
        <v/>
      </c>
      <c r="E1801">
        <f>'DATA DASH'!E1801</f>
        <v/>
      </c>
      <c r="F1801">
        <f>'DATA DASH'!F1801</f>
        <v/>
      </c>
      <c r="G1801">
        <f>'DATA DASH'!G1801</f>
        <v/>
      </c>
      <c r="H1801">
        <f>'DATA DASH'!H1801</f>
        <v/>
      </c>
      <c r="I1801">
        <f>'DATA DASH'!I1801</f>
        <v/>
      </c>
      <c r="J1801">
        <f>'DATA DASH'!J1801</f>
        <v/>
      </c>
      <c r="K1801">
        <f>'DATA DASH'!K1801</f>
        <v/>
      </c>
      <c r="L1801">
        <f>'DATA DASH'!L1801</f>
        <v/>
      </c>
      <c r="M1801">
        <f>'DATA DASH'!M1801</f>
        <v/>
      </c>
    </row>
    <row r="1802">
      <c r="A1802">
        <f>'DATA DASH'!A1802</f>
        <v/>
      </c>
      <c r="B1802">
        <f>'DATA DASH'!B1802</f>
        <v/>
      </c>
      <c r="C1802">
        <f>'DATA DASH'!C1802</f>
        <v/>
      </c>
      <c r="D1802">
        <f>'DATA DASH'!D1802</f>
        <v/>
      </c>
      <c r="E1802">
        <f>'DATA DASH'!E1802</f>
        <v/>
      </c>
      <c r="F1802">
        <f>'DATA DASH'!F1802</f>
        <v/>
      </c>
      <c r="G1802">
        <f>'DATA DASH'!G1802</f>
        <v/>
      </c>
      <c r="H1802">
        <f>'DATA DASH'!H1802</f>
        <v/>
      </c>
      <c r="I1802">
        <f>'DATA DASH'!I1802</f>
        <v/>
      </c>
      <c r="J1802">
        <f>'DATA DASH'!J1802</f>
        <v/>
      </c>
      <c r="K1802">
        <f>'DATA DASH'!K1802</f>
        <v/>
      </c>
      <c r="L1802">
        <f>'DATA DASH'!L1802</f>
        <v/>
      </c>
      <c r="M1802">
        <f>'DATA DASH'!M1802</f>
        <v/>
      </c>
    </row>
    <row r="1803">
      <c r="A1803">
        <f>'DATA DASH'!A1803</f>
        <v/>
      </c>
      <c r="B1803">
        <f>'DATA DASH'!B1803</f>
        <v/>
      </c>
      <c r="C1803">
        <f>'DATA DASH'!C1803</f>
        <v/>
      </c>
      <c r="D1803">
        <f>'DATA DASH'!D1803</f>
        <v/>
      </c>
      <c r="E1803">
        <f>'DATA DASH'!E1803</f>
        <v/>
      </c>
      <c r="F1803">
        <f>'DATA DASH'!F1803</f>
        <v/>
      </c>
      <c r="G1803">
        <f>'DATA DASH'!G1803</f>
        <v/>
      </c>
      <c r="H1803">
        <f>'DATA DASH'!H1803</f>
        <v/>
      </c>
      <c r="I1803">
        <f>'DATA DASH'!I1803</f>
        <v/>
      </c>
      <c r="J1803">
        <f>'DATA DASH'!J1803</f>
        <v/>
      </c>
      <c r="K1803">
        <f>'DATA DASH'!K1803</f>
        <v/>
      </c>
      <c r="L1803">
        <f>'DATA DASH'!L1803</f>
        <v/>
      </c>
      <c r="M1803">
        <f>'DATA DASH'!M1803</f>
        <v/>
      </c>
    </row>
    <row r="1804">
      <c r="A1804">
        <f>'DATA DASH'!A1804</f>
        <v/>
      </c>
      <c r="B1804">
        <f>'DATA DASH'!B1804</f>
        <v/>
      </c>
      <c r="C1804">
        <f>'DATA DASH'!C1804</f>
        <v/>
      </c>
      <c r="D1804">
        <f>'DATA DASH'!D1804</f>
        <v/>
      </c>
      <c r="E1804">
        <f>'DATA DASH'!E1804</f>
        <v/>
      </c>
      <c r="F1804">
        <f>'DATA DASH'!F1804</f>
        <v/>
      </c>
      <c r="G1804">
        <f>'DATA DASH'!G1804</f>
        <v/>
      </c>
      <c r="H1804">
        <f>'DATA DASH'!H1804</f>
        <v/>
      </c>
      <c r="I1804">
        <f>'DATA DASH'!I1804</f>
        <v/>
      </c>
      <c r="J1804">
        <f>'DATA DASH'!J1804</f>
        <v/>
      </c>
      <c r="K1804">
        <f>'DATA DASH'!K1804</f>
        <v/>
      </c>
      <c r="L1804">
        <f>'DATA DASH'!L1804</f>
        <v/>
      </c>
      <c r="M1804">
        <f>'DATA DASH'!M1804</f>
        <v/>
      </c>
    </row>
    <row r="1805">
      <c r="A1805">
        <f>'DATA DASH'!A1805</f>
        <v/>
      </c>
      <c r="B1805">
        <f>'DATA DASH'!B1805</f>
        <v/>
      </c>
      <c r="C1805">
        <f>'DATA DASH'!C1805</f>
        <v/>
      </c>
      <c r="D1805">
        <f>'DATA DASH'!D1805</f>
        <v/>
      </c>
      <c r="E1805">
        <f>'DATA DASH'!E1805</f>
        <v/>
      </c>
      <c r="F1805">
        <f>'DATA DASH'!F1805</f>
        <v/>
      </c>
      <c r="G1805">
        <f>'DATA DASH'!G1805</f>
        <v/>
      </c>
      <c r="H1805">
        <f>'DATA DASH'!H1805</f>
        <v/>
      </c>
      <c r="I1805">
        <f>'DATA DASH'!I1805</f>
        <v/>
      </c>
      <c r="J1805">
        <f>'DATA DASH'!J1805</f>
        <v/>
      </c>
      <c r="K1805">
        <f>'DATA DASH'!K1805</f>
        <v/>
      </c>
      <c r="L1805">
        <f>'DATA DASH'!L1805</f>
        <v/>
      </c>
      <c r="M1805">
        <f>'DATA DASH'!M1805</f>
        <v/>
      </c>
    </row>
    <row r="1806">
      <c r="A1806">
        <f>'DATA DASH'!A1806</f>
        <v/>
      </c>
      <c r="B1806">
        <f>'DATA DASH'!B1806</f>
        <v/>
      </c>
      <c r="C1806">
        <f>'DATA DASH'!C1806</f>
        <v/>
      </c>
      <c r="D1806">
        <f>'DATA DASH'!D1806</f>
        <v/>
      </c>
      <c r="E1806">
        <f>'DATA DASH'!E1806</f>
        <v/>
      </c>
      <c r="F1806">
        <f>'DATA DASH'!F1806</f>
        <v/>
      </c>
      <c r="G1806">
        <f>'DATA DASH'!G1806</f>
        <v/>
      </c>
      <c r="H1806">
        <f>'DATA DASH'!H1806</f>
        <v/>
      </c>
      <c r="I1806">
        <f>'DATA DASH'!I1806</f>
        <v/>
      </c>
      <c r="J1806">
        <f>'DATA DASH'!J1806</f>
        <v/>
      </c>
      <c r="K1806">
        <f>'DATA DASH'!K1806</f>
        <v/>
      </c>
      <c r="L1806">
        <f>'DATA DASH'!L1806</f>
        <v/>
      </c>
      <c r="M1806">
        <f>'DATA DASH'!M1806</f>
        <v/>
      </c>
    </row>
    <row r="1807">
      <c r="A1807">
        <f>'DATA DASH'!A1807</f>
        <v/>
      </c>
      <c r="B1807">
        <f>'DATA DASH'!B1807</f>
        <v/>
      </c>
      <c r="C1807">
        <f>'DATA DASH'!C1807</f>
        <v/>
      </c>
      <c r="D1807">
        <f>'DATA DASH'!D1807</f>
        <v/>
      </c>
      <c r="E1807">
        <f>'DATA DASH'!E1807</f>
        <v/>
      </c>
      <c r="F1807">
        <f>'DATA DASH'!F1807</f>
        <v/>
      </c>
      <c r="G1807">
        <f>'DATA DASH'!G1807</f>
        <v/>
      </c>
      <c r="H1807">
        <f>'DATA DASH'!H1807</f>
        <v/>
      </c>
      <c r="I1807">
        <f>'DATA DASH'!I1807</f>
        <v/>
      </c>
      <c r="J1807">
        <f>'DATA DASH'!J1807</f>
        <v/>
      </c>
      <c r="K1807">
        <f>'DATA DASH'!K1807</f>
        <v/>
      </c>
      <c r="L1807">
        <f>'DATA DASH'!L1807</f>
        <v/>
      </c>
      <c r="M1807">
        <f>'DATA DASH'!M1807</f>
        <v/>
      </c>
    </row>
    <row r="1808">
      <c r="A1808">
        <f>'DATA DASH'!A1808</f>
        <v/>
      </c>
      <c r="B1808">
        <f>'DATA DASH'!B1808</f>
        <v/>
      </c>
      <c r="C1808">
        <f>'DATA DASH'!C1808</f>
        <v/>
      </c>
      <c r="D1808">
        <f>'DATA DASH'!D1808</f>
        <v/>
      </c>
      <c r="E1808">
        <f>'DATA DASH'!E1808</f>
        <v/>
      </c>
      <c r="F1808">
        <f>'DATA DASH'!F1808</f>
        <v/>
      </c>
      <c r="G1808">
        <f>'DATA DASH'!G1808</f>
        <v/>
      </c>
      <c r="H1808">
        <f>'DATA DASH'!H1808</f>
        <v/>
      </c>
      <c r="I1808">
        <f>'DATA DASH'!I1808</f>
        <v/>
      </c>
      <c r="J1808">
        <f>'DATA DASH'!J1808</f>
        <v/>
      </c>
      <c r="K1808">
        <f>'DATA DASH'!K1808</f>
        <v/>
      </c>
      <c r="L1808">
        <f>'DATA DASH'!L1808</f>
        <v/>
      </c>
      <c r="M1808">
        <f>'DATA DASH'!M1808</f>
        <v/>
      </c>
    </row>
    <row r="1809">
      <c r="A1809">
        <f>'DATA DASH'!A1809</f>
        <v/>
      </c>
      <c r="B1809">
        <f>'DATA DASH'!B1809</f>
        <v/>
      </c>
      <c r="C1809">
        <f>'DATA DASH'!C1809</f>
        <v/>
      </c>
      <c r="D1809">
        <f>'DATA DASH'!D1809</f>
        <v/>
      </c>
      <c r="E1809">
        <f>'DATA DASH'!E1809</f>
        <v/>
      </c>
      <c r="F1809">
        <f>'DATA DASH'!F1809</f>
        <v/>
      </c>
      <c r="G1809">
        <f>'DATA DASH'!G1809</f>
        <v/>
      </c>
      <c r="H1809">
        <f>'DATA DASH'!H1809</f>
        <v/>
      </c>
      <c r="I1809">
        <f>'DATA DASH'!I1809</f>
        <v/>
      </c>
      <c r="J1809">
        <f>'DATA DASH'!J1809</f>
        <v/>
      </c>
      <c r="K1809">
        <f>'DATA DASH'!K1809</f>
        <v/>
      </c>
      <c r="L1809">
        <f>'DATA DASH'!L1809</f>
        <v/>
      </c>
      <c r="M1809">
        <f>'DATA DASH'!M1809</f>
        <v/>
      </c>
    </row>
    <row r="1810">
      <c r="A1810">
        <f>'DATA DASH'!A1810</f>
        <v/>
      </c>
      <c r="B1810">
        <f>'DATA DASH'!B1810</f>
        <v/>
      </c>
      <c r="C1810">
        <f>'DATA DASH'!C1810</f>
        <v/>
      </c>
      <c r="D1810">
        <f>'DATA DASH'!D1810</f>
        <v/>
      </c>
      <c r="E1810">
        <f>'DATA DASH'!E1810</f>
        <v/>
      </c>
      <c r="F1810">
        <f>'DATA DASH'!F1810</f>
        <v/>
      </c>
      <c r="G1810">
        <f>'DATA DASH'!G1810</f>
        <v/>
      </c>
      <c r="H1810">
        <f>'DATA DASH'!H1810</f>
        <v/>
      </c>
      <c r="I1810">
        <f>'DATA DASH'!I1810</f>
        <v/>
      </c>
      <c r="J1810">
        <f>'DATA DASH'!J1810</f>
        <v/>
      </c>
      <c r="K1810">
        <f>'DATA DASH'!K1810</f>
        <v/>
      </c>
      <c r="L1810">
        <f>'DATA DASH'!L1810</f>
        <v/>
      </c>
      <c r="M1810">
        <f>'DATA DASH'!M1810</f>
        <v/>
      </c>
    </row>
    <row r="1811">
      <c r="A1811">
        <f>'DATA DASH'!A1811</f>
        <v/>
      </c>
      <c r="B1811">
        <f>'DATA DASH'!B1811</f>
        <v/>
      </c>
      <c r="C1811">
        <f>'DATA DASH'!C1811</f>
        <v/>
      </c>
      <c r="D1811">
        <f>'DATA DASH'!D1811</f>
        <v/>
      </c>
      <c r="E1811">
        <f>'DATA DASH'!E1811</f>
        <v/>
      </c>
      <c r="F1811">
        <f>'DATA DASH'!F1811</f>
        <v/>
      </c>
      <c r="G1811">
        <f>'DATA DASH'!G1811</f>
        <v/>
      </c>
      <c r="H1811">
        <f>'DATA DASH'!H1811</f>
        <v/>
      </c>
      <c r="I1811">
        <f>'DATA DASH'!I1811</f>
        <v/>
      </c>
      <c r="J1811">
        <f>'DATA DASH'!J1811</f>
        <v/>
      </c>
      <c r="K1811">
        <f>'DATA DASH'!K1811</f>
        <v/>
      </c>
      <c r="L1811">
        <f>'DATA DASH'!L1811</f>
        <v/>
      </c>
      <c r="M1811">
        <f>'DATA DASH'!M1811</f>
        <v/>
      </c>
    </row>
    <row r="1812">
      <c r="A1812">
        <f>'DATA DASH'!A1812</f>
        <v/>
      </c>
      <c r="B1812">
        <f>'DATA DASH'!B1812</f>
        <v/>
      </c>
      <c r="C1812">
        <f>'DATA DASH'!C1812</f>
        <v/>
      </c>
      <c r="D1812">
        <f>'DATA DASH'!D1812</f>
        <v/>
      </c>
      <c r="E1812">
        <f>'DATA DASH'!E1812</f>
        <v/>
      </c>
      <c r="F1812">
        <f>'DATA DASH'!F1812</f>
        <v/>
      </c>
      <c r="G1812">
        <f>'DATA DASH'!G1812</f>
        <v/>
      </c>
      <c r="H1812">
        <f>'DATA DASH'!H1812</f>
        <v/>
      </c>
      <c r="I1812">
        <f>'DATA DASH'!I1812</f>
        <v/>
      </c>
      <c r="J1812">
        <f>'DATA DASH'!J1812</f>
        <v/>
      </c>
      <c r="K1812">
        <f>'DATA DASH'!K1812</f>
        <v/>
      </c>
      <c r="L1812">
        <f>'DATA DASH'!L1812</f>
        <v/>
      </c>
      <c r="M1812">
        <f>'DATA DASH'!M1812</f>
        <v/>
      </c>
    </row>
    <row r="1813">
      <c r="A1813">
        <f>'DATA DASH'!A1813</f>
        <v/>
      </c>
      <c r="B1813">
        <f>'DATA DASH'!B1813</f>
        <v/>
      </c>
      <c r="C1813">
        <f>'DATA DASH'!C1813</f>
        <v/>
      </c>
      <c r="D1813">
        <f>'DATA DASH'!D1813</f>
        <v/>
      </c>
      <c r="E1813">
        <f>'DATA DASH'!E1813</f>
        <v/>
      </c>
      <c r="F1813">
        <f>'DATA DASH'!F1813</f>
        <v/>
      </c>
      <c r="G1813">
        <f>'DATA DASH'!G1813</f>
        <v/>
      </c>
      <c r="H1813">
        <f>'DATA DASH'!H1813</f>
        <v/>
      </c>
      <c r="I1813">
        <f>'DATA DASH'!I1813</f>
        <v/>
      </c>
      <c r="J1813">
        <f>'DATA DASH'!J1813</f>
        <v/>
      </c>
      <c r="K1813">
        <f>'DATA DASH'!K1813</f>
        <v/>
      </c>
      <c r="L1813">
        <f>'DATA DASH'!L1813</f>
        <v/>
      </c>
      <c r="M1813">
        <f>'DATA DASH'!M1813</f>
        <v/>
      </c>
    </row>
    <row r="1814">
      <c r="A1814">
        <f>'DATA DASH'!A1814</f>
        <v/>
      </c>
      <c r="B1814">
        <f>'DATA DASH'!B1814</f>
        <v/>
      </c>
      <c r="C1814">
        <f>'DATA DASH'!C1814</f>
        <v/>
      </c>
      <c r="D1814">
        <f>'DATA DASH'!D1814</f>
        <v/>
      </c>
      <c r="E1814">
        <f>'DATA DASH'!E1814</f>
        <v/>
      </c>
      <c r="F1814">
        <f>'DATA DASH'!F1814</f>
        <v/>
      </c>
      <c r="G1814">
        <f>'DATA DASH'!G1814</f>
        <v/>
      </c>
      <c r="H1814">
        <f>'DATA DASH'!H1814</f>
        <v/>
      </c>
      <c r="I1814">
        <f>'DATA DASH'!I1814</f>
        <v/>
      </c>
      <c r="J1814">
        <f>'DATA DASH'!J1814</f>
        <v/>
      </c>
      <c r="K1814">
        <f>'DATA DASH'!K1814</f>
        <v/>
      </c>
      <c r="L1814">
        <f>'DATA DASH'!L1814</f>
        <v/>
      </c>
      <c r="M1814">
        <f>'DATA DASH'!M1814</f>
        <v/>
      </c>
    </row>
    <row r="1815">
      <c r="A1815">
        <f>'DATA DASH'!A1815</f>
        <v/>
      </c>
      <c r="B1815">
        <f>'DATA DASH'!B1815</f>
        <v/>
      </c>
      <c r="C1815">
        <f>'DATA DASH'!C1815</f>
        <v/>
      </c>
      <c r="D1815">
        <f>'DATA DASH'!D1815</f>
        <v/>
      </c>
      <c r="E1815">
        <f>'DATA DASH'!E1815</f>
        <v/>
      </c>
      <c r="F1815">
        <f>'DATA DASH'!F1815</f>
        <v/>
      </c>
      <c r="G1815">
        <f>'DATA DASH'!G1815</f>
        <v/>
      </c>
      <c r="H1815">
        <f>'DATA DASH'!H1815</f>
        <v/>
      </c>
      <c r="I1815">
        <f>'DATA DASH'!I1815</f>
        <v/>
      </c>
      <c r="J1815">
        <f>'DATA DASH'!J1815</f>
        <v/>
      </c>
      <c r="K1815">
        <f>'DATA DASH'!K1815</f>
        <v/>
      </c>
      <c r="L1815">
        <f>'DATA DASH'!L1815</f>
        <v/>
      </c>
      <c r="M1815">
        <f>'DATA DASH'!M1815</f>
        <v/>
      </c>
    </row>
    <row r="1816">
      <c r="A1816">
        <f>'DATA DASH'!A1816</f>
        <v/>
      </c>
      <c r="B1816">
        <f>'DATA DASH'!B1816</f>
        <v/>
      </c>
      <c r="C1816">
        <f>'DATA DASH'!C1816</f>
        <v/>
      </c>
      <c r="D1816">
        <f>'DATA DASH'!D1816</f>
        <v/>
      </c>
      <c r="E1816">
        <f>'DATA DASH'!E1816</f>
        <v/>
      </c>
      <c r="F1816">
        <f>'DATA DASH'!F1816</f>
        <v/>
      </c>
      <c r="G1816">
        <f>'DATA DASH'!G1816</f>
        <v/>
      </c>
      <c r="H1816">
        <f>'DATA DASH'!H1816</f>
        <v/>
      </c>
      <c r="I1816">
        <f>'DATA DASH'!I1816</f>
        <v/>
      </c>
      <c r="J1816">
        <f>'DATA DASH'!J1816</f>
        <v/>
      </c>
      <c r="K1816">
        <f>'DATA DASH'!K1816</f>
        <v/>
      </c>
      <c r="L1816">
        <f>'DATA DASH'!L1816</f>
        <v/>
      </c>
      <c r="M1816">
        <f>'DATA DASH'!M1816</f>
        <v/>
      </c>
    </row>
    <row r="1817">
      <c r="A1817">
        <f>'DATA DASH'!A1817</f>
        <v/>
      </c>
      <c r="B1817">
        <f>'DATA DASH'!B1817</f>
        <v/>
      </c>
      <c r="C1817">
        <f>'DATA DASH'!C1817</f>
        <v/>
      </c>
      <c r="D1817">
        <f>'DATA DASH'!D1817</f>
        <v/>
      </c>
      <c r="E1817">
        <f>'DATA DASH'!E1817</f>
        <v/>
      </c>
      <c r="F1817">
        <f>'DATA DASH'!F1817</f>
        <v/>
      </c>
      <c r="G1817">
        <f>'DATA DASH'!G1817</f>
        <v/>
      </c>
      <c r="H1817">
        <f>'DATA DASH'!H1817</f>
        <v/>
      </c>
      <c r="I1817">
        <f>'DATA DASH'!I1817</f>
        <v/>
      </c>
      <c r="J1817">
        <f>'DATA DASH'!J1817</f>
        <v/>
      </c>
      <c r="K1817">
        <f>'DATA DASH'!K1817</f>
        <v/>
      </c>
      <c r="L1817">
        <f>'DATA DASH'!L1817</f>
        <v/>
      </c>
      <c r="M1817">
        <f>'DATA DASH'!M1817</f>
        <v/>
      </c>
    </row>
    <row r="1818">
      <c r="A1818">
        <f>'DATA DASH'!A1818</f>
        <v/>
      </c>
      <c r="B1818">
        <f>'DATA DASH'!B1818</f>
        <v/>
      </c>
      <c r="C1818">
        <f>'DATA DASH'!C1818</f>
        <v/>
      </c>
      <c r="D1818">
        <f>'DATA DASH'!D1818</f>
        <v/>
      </c>
      <c r="E1818">
        <f>'DATA DASH'!E1818</f>
        <v/>
      </c>
      <c r="F1818">
        <f>'DATA DASH'!F1818</f>
        <v/>
      </c>
      <c r="G1818">
        <f>'DATA DASH'!G1818</f>
        <v/>
      </c>
      <c r="H1818">
        <f>'DATA DASH'!H1818</f>
        <v/>
      </c>
      <c r="I1818">
        <f>'DATA DASH'!I1818</f>
        <v/>
      </c>
      <c r="J1818">
        <f>'DATA DASH'!J1818</f>
        <v/>
      </c>
      <c r="K1818">
        <f>'DATA DASH'!K1818</f>
        <v/>
      </c>
      <c r="L1818">
        <f>'DATA DASH'!L1818</f>
        <v/>
      </c>
      <c r="M1818">
        <f>'DATA DASH'!M1818</f>
        <v/>
      </c>
    </row>
    <row r="1819">
      <c r="A1819">
        <f>'DATA DASH'!A1819</f>
        <v/>
      </c>
      <c r="B1819">
        <f>'DATA DASH'!B1819</f>
        <v/>
      </c>
      <c r="C1819">
        <f>'DATA DASH'!C1819</f>
        <v/>
      </c>
      <c r="D1819">
        <f>'DATA DASH'!D1819</f>
        <v/>
      </c>
      <c r="E1819">
        <f>'DATA DASH'!E1819</f>
        <v/>
      </c>
      <c r="F1819">
        <f>'DATA DASH'!F1819</f>
        <v/>
      </c>
      <c r="G1819">
        <f>'DATA DASH'!G1819</f>
        <v/>
      </c>
      <c r="H1819">
        <f>'DATA DASH'!H1819</f>
        <v/>
      </c>
      <c r="I1819">
        <f>'DATA DASH'!I1819</f>
        <v/>
      </c>
      <c r="J1819">
        <f>'DATA DASH'!J1819</f>
        <v/>
      </c>
      <c r="K1819">
        <f>'DATA DASH'!K1819</f>
        <v/>
      </c>
      <c r="L1819">
        <f>'DATA DASH'!L1819</f>
        <v/>
      </c>
      <c r="M1819">
        <f>'DATA DASH'!M1819</f>
        <v/>
      </c>
    </row>
    <row r="1820">
      <c r="A1820">
        <f>'DATA DASH'!A1820</f>
        <v/>
      </c>
      <c r="B1820">
        <f>'DATA DASH'!B1820</f>
        <v/>
      </c>
      <c r="C1820">
        <f>'DATA DASH'!C1820</f>
        <v/>
      </c>
      <c r="D1820">
        <f>'DATA DASH'!D1820</f>
        <v/>
      </c>
      <c r="E1820">
        <f>'DATA DASH'!E1820</f>
        <v/>
      </c>
      <c r="F1820">
        <f>'DATA DASH'!F1820</f>
        <v/>
      </c>
      <c r="G1820">
        <f>'DATA DASH'!G1820</f>
        <v/>
      </c>
      <c r="H1820">
        <f>'DATA DASH'!H1820</f>
        <v/>
      </c>
      <c r="I1820">
        <f>'DATA DASH'!I1820</f>
        <v/>
      </c>
      <c r="J1820">
        <f>'DATA DASH'!J1820</f>
        <v/>
      </c>
      <c r="K1820">
        <f>'DATA DASH'!K1820</f>
        <v/>
      </c>
      <c r="L1820">
        <f>'DATA DASH'!L1820</f>
        <v/>
      </c>
      <c r="M1820">
        <f>'DATA DASH'!M1820</f>
        <v/>
      </c>
    </row>
    <row r="1821">
      <c r="A1821">
        <f>'DATA DASH'!A1821</f>
        <v/>
      </c>
      <c r="B1821">
        <f>'DATA DASH'!B1821</f>
        <v/>
      </c>
      <c r="C1821">
        <f>'DATA DASH'!C1821</f>
        <v/>
      </c>
      <c r="D1821">
        <f>'DATA DASH'!D1821</f>
        <v/>
      </c>
      <c r="E1821">
        <f>'DATA DASH'!E1821</f>
        <v/>
      </c>
      <c r="F1821">
        <f>'DATA DASH'!F1821</f>
        <v/>
      </c>
      <c r="G1821">
        <f>'DATA DASH'!G1821</f>
        <v/>
      </c>
      <c r="H1821">
        <f>'DATA DASH'!H1821</f>
        <v/>
      </c>
      <c r="I1821">
        <f>'DATA DASH'!I1821</f>
        <v/>
      </c>
      <c r="J1821">
        <f>'DATA DASH'!J1821</f>
        <v/>
      </c>
      <c r="K1821">
        <f>'DATA DASH'!K1821</f>
        <v/>
      </c>
      <c r="L1821">
        <f>'DATA DASH'!L1821</f>
        <v/>
      </c>
      <c r="M1821">
        <f>'DATA DASH'!M1821</f>
        <v/>
      </c>
    </row>
    <row r="1822">
      <c r="A1822">
        <f>'DATA DASH'!A1822</f>
        <v/>
      </c>
      <c r="B1822">
        <f>'DATA DASH'!B1822</f>
        <v/>
      </c>
      <c r="C1822">
        <f>'DATA DASH'!C1822</f>
        <v/>
      </c>
      <c r="D1822">
        <f>'DATA DASH'!D1822</f>
        <v/>
      </c>
      <c r="E1822">
        <f>'DATA DASH'!E1822</f>
        <v/>
      </c>
      <c r="F1822">
        <f>'DATA DASH'!F1822</f>
        <v/>
      </c>
      <c r="G1822">
        <f>'DATA DASH'!G1822</f>
        <v/>
      </c>
      <c r="H1822">
        <f>'DATA DASH'!H1822</f>
        <v/>
      </c>
      <c r="I1822">
        <f>'DATA DASH'!I1822</f>
        <v/>
      </c>
      <c r="J1822">
        <f>'DATA DASH'!J1822</f>
        <v/>
      </c>
      <c r="K1822">
        <f>'DATA DASH'!K1822</f>
        <v/>
      </c>
      <c r="L1822">
        <f>'DATA DASH'!L1822</f>
        <v/>
      </c>
      <c r="M1822">
        <f>'DATA DASH'!M1822</f>
        <v/>
      </c>
    </row>
    <row r="1823">
      <c r="A1823">
        <f>'DATA DASH'!A1823</f>
        <v/>
      </c>
      <c r="B1823">
        <f>'DATA DASH'!B1823</f>
        <v/>
      </c>
      <c r="C1823">
        <f>'DATA DASH'!C1823</f>
        <v/>
      </c>
      <c r="D1823">
        <f>'DATA DASH'!D1823</f>
        <v/>
      </c>
      <c r="E1823">
        <f>'DATA DASH'!E1823</f>
        <v/>
      </c>
      <c r="F1823">
        <f>'DATA DASH'!F1823</f>
        <v/>
      </c>
      <c r="G1823">
        <f>'DATA DASH'!G1823</f>
        <v/>
      </c>
      <c r="H1823">
        <f>'DATA DASH'!H1823</f>
        <v/>
      </c>
      <c r="I1823">
        <f>'DATA DASH'!I1823</f>
        <v/>
      </c>
      <c r="J1823">
        <f>'DATA DASH'!J1823</f>
        <v/>
      </c>
      <c r="K1823">
        <f>'DATA DASH'!K1823</f>
        <v/>
      </c>
      <c r="L1823">
        <f>'DATA DASH'!L1823</f>
        <v/>
      </c>
      <c r="M1823">
        <f>'DATA DASH'!M1823</f>
        <v/>
      </c>
    </row>
    <row r="1824">
      <c r="A1824">
        <f>'DATA DASH'!A1824</f>
        <v/>
      </c>
      <c r="B1824">
        <f>'DATA DASH'!B1824</f>
        <v/>
      </c>
      <c r="C1824">
        <f>'DATA DASH'!C1824</f>
        <v/>
      </c>
      <c r="D1824">
        <f>'DATA DASH'!D1824</f>
        <v/>
      </c>
      <c r="E1824">
        <f>'DATA DASH'!E1824</f>
        <v/>
      </c>
      <c r="F1824">
        <f>'DATA DASH'!F1824</f>
        <v/>
      </c>
      <c r="G1824">
        <f>'DATA DASH'!G1824</f>
        <v/>
      </c>
      <c r="H1824">
        <f>'DATA DASH'!H1824</f>
        <v/>
      </c>
      <c r="I1824">
        <f>'DATA DASH'!I1824</f>
        <v/>
      </c>
      <c r="J1824">
        <f>'DATA DASH'!J1824</f>
        <v/>
      </c>
      <c r="K1824">
        <f>'DATA DASH'!K1824</f>
        <v/>
      </c>
      <c r="L1824">
        <f>'DATA DASH'!L1824</f>
        <v/>
      </c>
      <c r="M1824">
        <f>'DATA DASH'!M1824</f>
        <v/>
      </c>
    </row>
    <row r="1825">
      <c r="A1825">
        <f>'DATA DASH'!A1825</f>
        <v/>
      </c>
      <c r="B1825">
        <f>'DATA DASH'!B1825</f>
        <v/>
      </c>
      <c r="C1825">
        <f>'DATA DASH'!C1825</f>
        <v/>
      </c>
      <c r="D1825">
        <f>'DATA DASH'!D1825</f>
        <v/>
      </c>
      <c r="E1825">
        <f>'DATA DASH'!E1825</f>
        <v/>
      </c>
      <c r="F1825">
        <f>'DATA DASH'!F1825</f>
        <v/>
      </c>
      <c r="G1825">
        <f>'DATA DASH'!G1825</f>
        <v/>
      </c>
      <c r="H1825">
        <f>'DATA DASH'!H1825</f>
        <v/>
      </c>
      <c r="I1825">
        <f>'DATA DASH'!I1825</f>
        <v/>
      </c>
      <c r="J1825">
        <f>'DATA DASH'!J1825</f>
        <v/>
      </c>
      <c r="K1825">
        <f>'DATA DASH'!K1825</f>
        <v/>
      </c>
      <c r="L1825">
        <f>'DATA DASH'!L1825</f>
        <v/>
      </c>
      <c r="M1825">
        <f>'DATA DASH'!M1825</f>
        <v/>
      </c>
    </row>
    <row r="1826">
      <c r="A1826">
        <f>'DATA DASH'!A1826</f>
        <v/>
      </c>
      <c r="B1826">
        <f>'DATA DASH'!B1826</f>
        <v/>
      </c>
      <c r="C1826">
        <f>'DATA DASH'!C1826</f>
        <v/>
      </c>
      <c r="D1826">
        <f>'DATA DASH'!D1826</f>
        <v/>
      </c>
      <c r="E1826">
        <f>'DATA DASH'!E1826</f>
        <v/>
      </c>
      <c r="F1826">
        <f>'DATA DASH'!F1826</f>
        <v/>
      </c>
      <c r="G1826">
        <f>'DATA DASH'!G1826</f>
        <v/>
      </c>
      <c r="H1826">
        <f>'DATA DASH'!H1826</f>
        <v/>
      </c>
      <c r="I1826">
        <f>'DATA DASH'!I1826</f>
        <v/>
      </c>
      <c r="J1826">
        <f>'DATA DASH'!J1826</f>
        <v/>
      </c>
      <c r="K1826">
        <f>'DATA DASH'!K1826</f>
        <v/>
      </c>
      <c r="L1826">
        <f>'DATA DASH'!L1826</f>
        <v/>
      </c>
      <c r="M1826">
        <f>'DATA DASH'!M1826</f>
        <v/>
      </c>
    </row>
    <row r="1827">
      <c r="A1827">
        <f>'DATA DASH'!A1827</f>
        <v/>
      </c>
      <c r="B1827">
        <f>'DATA DASH'!B1827</f>
        <v/>
      </c>
      <c r="C1827">
        <f>'DATA DASH'!C1827</f>
        <v/>
      </c>
      <c r="D1827">
        <f>'DATA DASH'!D1827</f>
        <v/>
      </c>
      <c r="E1827">
        <f>'DATA DASH'!E1827</f>
        <v/>
      </c>
      <c r="F1827">
        <f>'DATA DASH'!F1827</f>
        <v/>
      </c>
      <c r="G1827">
        <f>'DATA DASH'!G1827</f>
        <v/>
      </c>
      <c r="H1827">
        <f>'DATA DASH'!H1827</f>
        <v/>
      </c>
      <c r="I1827">
        <f>'DATA DASH'!I1827</f>
        <v/>
      </c>
      <c r="J1827">
        <f>'DATA DASH'!J1827</f>
        <v/>
      </c>
      <c r="K1827">
        <f>'DATA DASH'!K1827</f>
        <v/>
      </c>
      <c r="L1827">
        <f>'DATA DASH'!L1827</f>
        <v/>
      </c>
      <c r="M1827">
        <f>'DATA DASH'!M1827</f>
        <v/>
      </c>
    </row>
    <row r="1828">
      <c r="A1828">
        <f>'DATA DASH'!A1828</f>
        <v/>
      </c>
      <c r="B1828">
        <f>'DATA DASH'!B1828</f>
        <v/>
      </c>
      <c r="C1828">
        <f>'DATA DASH'!C1828</f>
        <v/>
      </c>
      <c r="D1828">
        <f>'DATA DASH'!D1828</f>
        <v/>
      </c>
      <c r="E1828">
        <f>'DATA DASH'!E1828</f>
        <v/>
      </c>
      <c r="F1828">
        <f>'DATA DASH'!F1828</f>
        <v/>
      </c>
      <c r="G1828">
        <f>'DATA DASH'!G1828</f>
        <v/>
      </c>
      <c r="H1828">
        <f>'DATA DASH'!H1828</f>
        <v/>
      </c>
      <c r="I1828">
        <f>'DATA DASH'!I1828</f>
        <v/>
      </c>
      <c r="J1828">
        <f>'DATA DASH'!J1828</f>
        <v/>
      </c>
      <c r="K1828">
        <f>'DATA DASH'!K1828</f>
        <v/>
      </c>
      <c r="L1828">
        <f>'DATA DASH'!L1828</f>
        <v/>
      </c>
      <c r="M1828">
        <f>'DATA DASH'!M1828</f>
        <v/>
      </c>
    </row>
    <row r="1829">
      <c r="A1829">
        <f>'DATA DASH'!A1829</f>
        <v/>
      </c>
      <c r="B1829">
        <f>'DATA DASH'!B1829</f>
        <v/>
      </c>
      <c r="C1829">
        <f>'DATA DASH'!C1829</f>
        <v/>
      </c>
      <c r="D1829">
        <f>'DATA DASH'!D1829</f>
        <v/>
      </c>
      <c r="E1829">
        <f>'DATA DASH'!E1829</f>
        <v/>
      </c>
      <c r="F1829">
        <f>'DATA DASH'!F1829</f>
        <v/>
      </c>
      <c r="G1829">
        <f>'DATA DASH'!G1829</f>
        <v/>
      </c>
      <c r="H1829">
        <f>'DATA DASH'!H1829</f>
        <v/>
      </c>
      <c r="I1829">
        <f>'DATA DASH'!I1829</f>
        <v/>
      </c>
      <c r="J1829">
        <f>'DATA DASH'!J1829</f>
        <v/>
      </c>
      <c r="K1829">
        <f>'DATA DASH'!K1829</f>
        <v/>
      </c>
      <c r="L1829">
        <f>'DATA DASH'!L1829</f>
        <v/>
      </c>
      <c r="M1829">
        <f>'DATA DASH'!M1829</f>
        <v/>
      </c>
    </row>
    <row r="1830">
      <c r="A1830">
        <f>'DATA DASH'!A1830</f>
        <v/>
      </c>
      <c r="B1830">
        <f>'DATA DASH'!B1830</f>
        <v/>
      </c>
      <c r="C1830">
        <f>'DATA DASH'!C1830</f>
        <v/>
      </c>
      <c r="D1830">
        <f>'DATA DASH'!D1830</f>
        <v/>
      </c>
      <c r="E1830">
        <f>'DATA DASH'!E1830</f>
        <v/>
      </c>
      <c r="F1830">
        <f>'DATA DASH'!F1830</f>
        <v/>
      </c>
      <c r="G1830">
        <f>'DATA DASH'!G1830</f>
        <v/>
      </c>
      <c r="H1830">
        <f>'DATA DASH'!H1830</f>
        <v/>
      </c>
      <c r="I1830">
        <f>'DATA DASH'!I1830</f>
        <v/>
      </c>
      <c r="J1830">
        <f>'DATA DASH'!J1830</f>
        <v/>
      </c>
      <c r="K1830">
        <f>'DATA DASH'!K1830</f>
        <v/>
      </c>
      <c r="L1830">
        <f>'DATA DASH'!L1830</f>
        <v/>
      </c>
      <c r="M1830">
        <f>'DATA DASH'!M1830</f>
        <v/>
      </c>
    </row>
    <row r="1831">
      <c r="A1831">
        <f>'DATA DASH'!A1831</f>
        <v/>
      </c>
      <c r="B1831">
        <f>'DATA DASH'!B1831</f>
        <v/>
      </c>
      <c r="C1831">
        <f>'DATA DASH'!C1831</f>
        <v/>
      </c>
      <c r="D1831">
        <f>'DATA DASH'!D1831</f>
        <v/>
      </c>
      <c r="E1831">
        <f>'DATA DASH'!E1831</f>
        <v/>
      </c>
      <c r="F1831">
        <f>'DATA DASH'!F1831</f>
        <v/>
      </c>
      <c r="G1831">
        <f>'DATA DASH'!G1831</f>
        <v/>
      </c>
      <c r="H1831">
        <f>'DATA DASH'!H1831</f>
        <v/>
      </c>
      <c r="I1831">
        <f>'DATA DASH'!I1831</f>
        <v/>
      </c>
      <c r="J1831">
        <f>'DATA DASH'!J1831</f>
        <v/>
      </c>
      <c r="K1831">
        <f>'DATA DASH'!K1831</f>
        <v/>
      </c>
      <c r="L1831">
        <f>'DATA DASH'!L1831</f>
        <v/>
      </c>
      <c r="M1831">
        <f>'DATA DASH'!M1831</f>
        <v/>
      </c>
    </row>
    <row r="1832">
      <c r="A1832">
        <f>'DATA DASH'!A1832</f>
        <v/>
      </c>
      <c r="B1832">
        <f>'DATA DASH'!B1832</f>
        <v/>
      </c>
      <c r="C1832">
        <f>'DATA DASH'!C1832</f>
        <v/>
      </c>
      <c r="D1832">
        <f>'DATA DASH'!D1832</f>
        <v/>
      </c>
      <c r="E1832">
        <f>'DATA DASH'!E1832</f>
        <v/>
      </c>
      <c r="F1832">
        <f>'DATA DASH'!F1832</f>
        <v/>
      </c>
      <c r="G1832">
        <f>'DATA DASH'!G1832</f>
        <v/>
      </c>
      <c r="H1832">
        <f>'DATA DASH'!H1832</f>
        <v/>
      </c>
      <c r="I1832">
        <f>'DATA DASH'!I1832</f>
        <v/>
      </c>
      <c r="J1832">
        <f>'DATA DASH'!J1832</f>
        <v/>
      </c>
      <c r="K1832">
        <f>'DATA DASH'!K1832</f>
        <v/>
      </c>
      <c r="L1832">
        <f>'DATA DASH'!L1832</f>
        <v/>
      </c>
      <c r="M1832">
        <f>'DATA DASH'!M1832</f>
        <v/>
      </c>
    </row>
    <row r="1833">
      <c r="A1833">
        <f>'DATA DASH'!A1833</f>
        <v/>
      </c>
      <c r="B1833">
        <f>'DATA DASH'!B1833</f>
        <v/>
      </c>
      <c r="C1833">
        <f>'DATA DASH'!C1833</f>
        <v/>
      </c>
      <c r="D1833">
        <f>'DATA DASH'!D1833</f>
        <v/>
      </c>
      <c r="E1833">
        <f>'DATA DASH'!E1833</f>
        <v/>
      </c>
      <c r="F1833">
        <f>'DATA DASH'!F1833</f>
        <v/>
      </c>
      <c r="G1833">
        <f>'DATA DASH'!G1833</f>
        <v/>
      </c>
      <c r="H1833">
        <f>'DATA DASH'!H1833</f>
        <v/>
      </c>
      <c r="I1833">
        <f>'DATA DASH'!I1833</f>
        <v/>
      </c>
      <c r="J1833">
        <f>'DATA DASH'!J1833</f>
        <v/>
      </c>
      <c r="K1833">
        <f>'DATA DASH'!K1833</f>
        <v/>
      </c>
      <c r="L1833">
        <f>'DATA DASH'!L1833</f>
        <v/>
      </c>
      <c r="M1833">
        <f>'DATA DASH'!M1833</f>
        <v/>
      </c>
    </row>
    <row r="1834">
      <c r="A1834">
        <f>'DATA DASH'!A1834</f>
        <v/>
      </c>
      <c r="B1834">
        <f>'DATA DASH'!B1834</f>
        <v/>
      </c>
      <c r="C1834">
        <f>'DATA DASH'!C1834</f>
        <v/>
      </c>
      <c r="D1834">
        <f>'DATA DASH'!D1834</f>
        <v/>
      </c>
      <c r="E1834">
        <f>'DATA DASH'!E1834</f>
        <v/>
      </c>
      <c r="F1834">
        <f>'DATA DASH'!F1834</f>
        <v/>
      </c>
      <c r="G1834">
        <f>'DATA DASH'!G1834</f>
        <v/>
      </c>
      <c r="H1834">
        <f>'DATA DASH'!H1834</f>
        <v/>
      </c>
      <c r="I1834">
        <f>'DATA DASH'!I1834</f>
        <v/>
      </c>
      <c r="J1834">
        <f>'DATA DASH'!J1834</f>
        <v/>
      </c>
      <c r="K1834">
        <f>'DATA DASH'!K1834</f>
        <v/>
      </c>
      <c r="L1834">
        <f>'DATA DASH'!L1834</f>
        <v/>
      </c>
      <c r="M1834">
        <f>'DATA DASH'!M1834</f>
        <v/>
      </c>
    </row>
    <row r="1835">
      <c r="A1835">
        <f>'DATA DASH'!A1835</f>
        <v/>
      </c>
      <c r="B1835">
        <f>'DATA DASH'!B1835</f>
        <v/>
      </c>
      <c r="C1835">
        <f>'DATA DASH'!C1835</f>
        <v/>
      </c>
      <c r="D1835">
        <f>'DATA DASH'!D1835</f>
        <v/>
      </c>
      <c r="E1835">
        <f>'DATA DASH'!E1835</f>
        <v/>
      </c>
      <c r="F1835">
        <f>'DATA DASH'!F1835</f>
        <v/>
      </c>
      <c r="G1835">
        <f>'DATA DASH'!G1835</f>
        <v/>
      </c>
      <c r="H1835">
        <f>'DATA DASH'!H1835</f>
        <v/>
      </c>
      <c r="I1835">
        <f>'DATA DASH'!I1835</f>
        <v/>
      </c>
      <c r="J1835">
        <f>'DATA DASH'!J1835</f>
        <v/>
      </c>
      <c r="K1835">
        <f>'DATA DASH'!K1835</f>
        <v/>
      </c>
      <c r="L1835">
        <f>'DATA DASH'!L1835</f>
        <v/>
      </c>
      <c r="M1835">
        <f>'DATA DASH'!M1835</f>
        <v/>
      </c>
    </row>
    <row r="1836">
      <c r="A1836">
        <f>'DATA DASH'!A1836</f>
        <v/>
      </c>
      <c r="B1836">
        <f>'DATA DASH'!B1836</f>
        <v/>
      </c>
      <c r="C1836">
        <f>'DATA DASH'!C1836</f>
        <v/>
      </c>
      <c r="D1836">
        <f>'DATA DASH'!D1836</f>
        <v/>
      </c>
      <c r="E1836">
        <f>'DATA DASH'!E1836</f>
        <v/>
      </c>
      <c r="F1836">
        <f>'DATA DASH'!F1836</f>
        <v/>
      </c>
      <c r="G1836">
        <f>'DATA DASH'!G1836</f>
        <v/>
      </c>
      <c r="H1836">
        <f>'DATA DASH'!H1836</f>
        <v/>
      </c>
      <c r="I1836">
        <f>'DATA DASH'!I1836</f>
        <v/>
      </c>
      <c r="J1836">
        <f>'DATA DASH'!J1836</f>
        <v/>
      </c>
      <c r="K1836">
        <f>'DATA DASH'!K1836</f>
        <v/>
      </c>
      <c r="L1836">
        <f>'DATA DASH'!L1836</f>
        <v/>
      </c>
      <c r="M1836">
        <f>'DATA DASH'!M1836</f>
        <v/>
      </c>
    </row>
    <row r="1837">
      <c r="A1837">
        <f>'DATA DASH'!A1837</f>
        <v/>
      </c>
      <c r="B1837">
        <f>'DATA DASH'!B1837</f>
        <v/>
      </c>
      <c r="C1837">
        <f>'DATA DASH'!C1837</f>
        <v/>
      </c>
      <c r="D1837">
        <f>'DATA DASH'!D1837</f>
        <v/>
      </c>
      <c r="E1837">
        <f>'DATA DASH'!E1837</f>
        <v/>
      </c>
      <c r="F1837">
        <f>'DATA DASH'!F1837</f>
        <v/>
      </c>
      <c r="G1837">
        <f>'DATA DASH'!G1837</f>
        <v/>
      </c>
      <c r="H1837">
        <f>'DATA DASH'!H1837</f>
        <v/>
      </c>
      <c r="I1837">
        <f>'DATA DASH'!I1837</f>
        <v/>
      </c>
      <c r="J1837">
        <f>'DATA DASH'!J1837</f>
        <v/>
      </c>
      <c r="K1837">
        <f>'DATA DASH'!K1837</f>
        <v/>
      </c>
      <c r="L1837">
        <f>'DATA DASH'!L1837</f>
        <v/>
      </c>
      <c r="M1837">
        <f>'DATA DASH'!M1837</f>
        <v/>
      </c>
    </row>
    <row r="1838">
      <c r="A1838">
        <f>'DATA DASH'!A1838</f>
        <v/>
      </c>
      <c r="B1838">
        <f>'DATA DASH'!B1838</f>
        <v/>
      </c>
      <c r="C1838">
        <f>'DATA DASH'!C1838</f>
        <v/>
      </c>
      <c r="D1838">
        <f>'DATA DASH'!D1838</f>
        <v/>
      </c>
      <c r="E1838">
        <f>'DATA DASH'!E1838</f>
        <v/>
      </c>
      <c r="F1838">
        <f>'DATA DASH'!F1838</f>
        <v/>
      </c>
      <c r="G1838">
        <f>'DATA DASH'!G1838</f>
        <v/>
      </c>
      <c r="H1838">
        <f>'DATA DASH'!H1838</f>
        <v/>
      </c>
      <c r="I1838">
        <f>'DATA DASH'!I1838</f>
        <v/>
      </c>
      <c r="J1838">
        <f>'DATA DASH'!J1838</f>
        <v/>
      </c>
      <c r="K1838">
        <f>'DATA DASH'!K1838</f>
        <v/>
      </c>
      <c r="L1838">
        <f>'DATA DASH'!L1838</f>
        <v/>
      </c>
      <c r="M1838">
        <f>'DATA DASH'!M1838</f>
        <v/>
      </c>
    </row>
    <row r="1839">
      <c r="A1839">
        <f>'DATA DASH'!A1839</f>
        <v/>
      </c>
      <c r="B1839">
        <f>'DATA DASH'!B1839</f>
        <v/>
      </c>
      <c r="C1839">
        <f>'DATA DASH'!C1839</f>
        <v/>
      </c>
      <c r="D1839">
        <f>'DATA DASH'!D1839</f>
        <v/>
      </c>
      <c r="E1839">
        <f>'DATA DASH'!E1839</f>
        <v/>
      </c>
      <c r="F1839">
        <f>'DATA DASH'!F1839</f>
        <v/>
      </c>
      <c r="G1839">
        <f>'DATA DASH'!G1839</f>
        <v/>
      </c>
      <c r="H1839">
        <f>'DATA DASH'!H1839</f>
        <v/>
      </c>
      <c r="I1839">
        <f>'DATA DASH'!I1839</f>
        <v/>
      </c>
      <c r="J1839">
        <f>'DATA DASH'!J1839</f>
        <v/>
      </c>
      <c r="K1839">
        <f>'DATA DASH'!K1839</f>
        <v/>
      </c>
      <c r="L1839">
        <f>'DATA DASH'!L1839</f>
        <v/>
      </c>
      <c r="M1839">
        <f>'DATA DASH'!M1839</f>
        <v/>
      </c>
    </row>
    <row r="1840">
      <c r="A1840">
        <f>'DATA DASH'!A1840</f>
        <v/>
      </c>
      <c r="B1840">
        <f>'DATA DASH'!B1840</f>
        <v/>
      </c>
      <c r="C1840">
        <f>'DATA DASH'!C1840</f>
        <v/>
      </c>
      <c r="D1840">
        <f>'DATA DASH'!D1840</f>
        <v/>
      </c>
      <c r="E1840">
        <f>'DATA DASH'!E1840</f>
        <v/>
      </c>
      <c r="F1840">
        <f>'DATA DASH'!F1840</f>
        <v/>
      </c>
      <c r="G1840">
        <f>'DATA DASH'!G1840</f>
        <v/>
      </c>
      <c r="H1840">
        <f>'DATA DASH'!H1840</f>
        <v/>
      </c>
      <c r="I1840">
        <f>'DATA DASH'!I1840</f>
        <v/>
      </c>
      <c r="J1840">
        <f>'DATA DASH'!J1840</f>
        <v/>
      </c>
      <c r="K1840">
        <f>'DATA DASH'!K1840</f>
        <v/>
      </c>
      <c r="L1840">
        <f>'DATA DASH'!L1840</f>
        <v/>
      </c>
      <c r="M1840">
        <f>'DATA DASH'!M1840</f>
        <v/>
      </c>
    </row>
    <row r="1841">
      <c r="A1841">
        <f>'DATA DASH'!A1841</f>
        <v/>
      </c>
      <c r="B1841">
        <f>'DATA DASH'!B1841</f>
        <v/>
      </c>
      <c r="C1841">
        <f>'DATA DASH'!C1841</f>
        <v/>
      </c>
      <c r="D1841">
        <f>'DATA DASH'!D1841</f>
        <v/>
      </c>
      <c r="E1841">
        <f>'DATA DASH'!E1841</f>
        <v/>
      </c>
      <c r="F1841">
        <f>'DATA DASH'!F1841</f>
        <v/>
      </c>
      <c r="G1841">
        <f>'DATA DASH'!G1841</f>
        <v/>
      </c>
      <c r="H1841">
        <f>'DATA DASH'!H1841</f>
        <v/>
      </c>
      <c r="I1841">
        <f>'DATA DASH'!I1841</f>
        <v/>
      </c>
      <c r="J1841">
        <f>'DATA DASH'!J1841</f>
        <v/>
      </c>
      <c r="K1841">
        <f>'DATA DASH'!K1841</f>
        <v/>
      </c>
      <c r="L1841">
        <f>'DATA DASH'!L1841</f>
        <v/>
      </c>
      <c r="M1841">
        <f>'DATA DASH'!M1841</f>
        <v/>
      </c>
    </row>
    <row r="1842">
      <c r="A1842">
        <f>'DATA DASH'!A1842</f>
        <v/>
      </c>
      <c r="B1842">
        <f>'DATA DASH'!B1842</f>
        <v/>
      </c>
      <c r="C1842">
        <f>'DATA DASH'!C1842</f>
        <v/>
      </c>
      <c r="D1842">
        <f>'DATA DASH'!D1842</f>
        <v/>
      </c>
      <c r="E1842">
        <f>'DATA DASH'!E1842</f>
        <v/>
      </c>
      <c r="F1842">
        <f>'DATA DASH'!F1842</f>
        <v/>
      </c>
      <c r="G1842">
        <f>'DATA DASH'!G1842</f>
        <v/>
      </c>
      <c r="H1842">
        <f>'DATA DASH'!H1842</f>
        <v/>
      </c>
      <c r="I1842">
        <f>'DATA DASH'!I1842</f>
        <v/>
      </c>
      <c r="J1842">
        <f>'DATA DASH'!J1842</f>
        <v/>
      </c>
      <c r="K1842">
        <f>'DATA DASH'!K1842</f>
        <v/>
      </c>
      <c r="L1842">
        <f>'DATA DASH'!L1842</f>
        <v/>
      </c>
      <c r="M1842">
        <f>'DATA DASH'!M1842</f>
        <v/>
      </c>
    </row>
    <row r="1843">
      <c r="A1843">
        <f>'DATA DASH'!A1843</f>
        <v/>
      </c>
      <c r="B1843">
        <f>'DATA DASH'!B1843</f>
        <v/>
      </c>
      <c r="C1843">
        <f>'DATA DASH'!C1843</f>
        <v/>
      </c>
      <c r="D1843">
        <f>'DATA DASH'!D1843</f>
        <v/>
      </c>
      <c r="E1843">
        <f>'DATA DASH'!E1843</f>
        <v/>
      </c>
      <c r="F1843">
        <f>'DATA DASH'!F1843</f>
        <v/>
      </c>
      <c r="G1843">
        <f>'DATA DASH'!G1843</f>
        <v/>
      </c>
      <c r="H1843">
        <f>'DATA DASH'!H1843</f>
        <v/>
      </c>
      <c r="I1843">
        <f>'DATA DASH'!I1843</f>
        <v/>
      </c>
      <c r="J1843">
        <f>'DATA DASH'!J1843</f>
        <v/>
      </c>
      <c r="K1843">
        <f>'DATA DASH'!K1843</f>
        <v/>
      </c>
      <c r="L1843">
        <f>'DATA DASH'!L1843</f>
        <v/>
      </c>
      <c r="M1843">
        <f>'DATA DASH'!M1843</f>
        <v/>
      </c>
    </row>
    <row r="1844">
      <c r="A1844">
        <f>'DATA DASH'!A1844</f>
        <v/>
      </c>
      <c r="B1844">
        <f>'DATA DASH'!B1844</f>
        <v/>
      </c>
      <c r="C1844">
        <f>'DATA DASH'!C1844</f>
        <v/>
      </c>
      <c r="D1844">
        <f>'DATA DASH'!D1844</f>
        <v/>
      </c>
      <c r="E1844">
        <f>'DATA DASH'!E1844</f>
        <v/>
      </c>
      <c r="F1844">
        <f>'DATA DASH'!F1844</f>
        <v/>
      </c>
      <c r="G1844">
        <f>'DATA DASH'!G1844</f>
        <v/>
      </c>
      <c r="H1844">
        <f>'DATA DASH'!H1844</f>
        <v/>
      </c>
      <c r="I1844">
        <f>'DATA DASH'!I1844</f>
        <v/>
      </c>
      <c r="J1844">
        <f>'DATA DASH'!J1844</f>
        <v/>
      </c>
      <c r="K1844">
        <f>'DATA DASH'!K1844</f>
        <v/>
      </c>
      <c r="L1844">
        <f>'DATA DASH'!L1844</f>
        <v/>
      </c>
      <c r="M1844">
        <f>'DATA DASH'!M1844</f>
        <v/>
      </c>
    </row>
    <row r="1845">
      <c r="A1845">
        <f>'DATA DASH'!A1845</f>
        <v/>
      </c>
      <c r="B1845">
        <f>'DATA DASH'!B1845</f>
        <v/>
      </c>
      <c r="C1845">
        <f>'DATA DASH'!C1845</f>
        <v/>
      </c>
      <c r="D1845">
        <f>'DATA DASH'!D1845</f>
        <v/>
      </c>
      <c r="E1845">
        <f>'DATA DASH'!E1845</f>
        <v/>
      </c>
      <c r="F1845">
        <f>'DATA DASH'!F1845</f>
        <v/>
      </c>
      <c r="G1845">
        <f>'DATA DASH'!G1845</f>
        <v/>
      </c>
      <c r="H1845">
        <f>'DATA DASH'!H1845</f>
        <v/>
      </c>
      <c r="I1845">
        <f>'DATA DASH'!I1845</f>
        <v/>
      </c>
      <c r="J1845">
        <f>'DATA DASH'!J1845</f>
        <v/>
      </c>
      <c r="K1845">
        <f>'DATA DASH'!K1845</f>
        <v/>
      </c>
      <c r="L1845">
        <f>'DATA DASH'!L1845</f>
        <v/>
      </c>
      <c r="M1845">
        <f>'DATA DASH'!M1845</f>
        <v/>
      </c>
    </row>
    <row r="1846">
      <c r="A1846">
        <f>'DATA DASH'!A1846</f>
        <v/>
      </c>
      <c r="B1846">
        <f>'DATA DASH'!B1846</f>
        <v/>
      </c>
      <c r="C1846">
        <f>'DATA DASH'!C1846</f>
        <v/>
      </c>
      <c r="D1846">
        <f>'DATA DASH'!D1846</f>
        <v/>
      </c>
      <c r="E1846">
        <f>'DATA DASH'!E1846</f>
        <v/>
      </c>
      <c r="F1846">
        <f>'DATA DASH'!F1846</f>
        <v/>
      </c>
      <c r="G1846">
        <f>'DATA DASH'!G1846</f>
        <v/>
      </c>
      <c r="H1846">
        <f>'DATA DASH'!H1846</f>
        <v/>
      </c>
      <c r="I1846">
        <f>'DATA DASH'!I1846</f>
        <v/>
      </c>
      <c r="J1846">
        <f>'DATA DASH'!J1846</f>
        <v/>
      </c>
      <c r="K1846">
        <f>'DATA DASH'!K1846</f>
        <v/>
      </c>
      <c r="L1846">
        <f>'DATA DASH'!L1846</f>
        <v/>
      </c>
      <c r="M1846">
        <f>'DATA DASH'!M1846</f>
        <v/>
      </c>
    </row>
    <row r="1847">
      <c r="A1847">
        <f>'DATA DASH'!A1847</f>
        <v/>
      </c>
      <c r="B1847">
        <f>'DATA DASH'!B1847</f>
        <v/>
      </c>
      <c r="C1847">
        <f>'DATA DASH'!C1847</f>
        <v/>
      </c>
      <c r="D1847">
        <f>'DATA DASH'!D1847</f>
        <v/>
      </c>
      <c r="E1847">
        <f>'DATA DASH'!E1847</f>
        <v/>
      </c>
      <c r="F1847">
        <f>'DATA DASH'!F1847</f>
        <v/>
      </c>
      <c r="G1847">
        <f>'DATA DASH'!G1847</f>
        <v/>
      </c>
      <c r="H1847">
        <f>'DATA DASH'!H1847</f>
        <v/>
      </c>
      <c r="I1847">
        <f>'DATA DASH'!I1847</f>
        <v/>
      </c>
      <c r="J1847">
        <f>'DATA DASH'!J1847</f>
        <v/>
      </c>
      <c r="K1847">
        <f>'DATA DASH'!K1847</f>
        <v/>
      </c>
      <c r="L1847">
        <f>'DATA DASH'!L1847</f>
        <v/>
      </c>
      <c r="M1847">
        <f>'DATA DASH'!M1847</f>
        <v/>
      </c>
    </row>
    <row r="1848">
      <c r="A1848">
        <f>'DATA DASH'!A1848</f>
        <v/>
      </c>
      <c r="B1848">
        <f>'DATA DASH'!B1848</f>
        <v/>
      </c>
      <c r="C1848">
        <f>'DATA DASH'!C1848</f>
        <v/>
      </c>
      <c r="D1848">
        <f>'DATA DASH'!D1848</f>
        <v/>
      </c>
      <c r="E1848">
        <f>'DATA DASH'!E1848</f>
        <v/>
      </c>
      <c r="F1848">
        <f>'DATA DASH'!F1848</f>
        <v/>
      </c>
      <c r="G1848">
        <f>'DATA DASH'!G1848</f>
        <v/>
      </c>
      <c r="H1848">
        <f>'DATA DASH'!H1848</f>
        <v/>
      </c>
      <c r="I1848">
        <f>'DATA DASH'!I1848</f>
        <v/>
      </c>
      <c r="J1848">
        <f>'DATA DASH'!J1848</f>
        <v/>
      </c>
      <c r="K1848">
        <f>'DATA DASH'!K1848</f>
        <v/>
      </c>
      <c r="L1848">
        <f>'DATA DASH'!L1848</f>
        <v/>
      </c>
      <c r="M1848">
        <f>'DATA DASH'!M1848</f>
        <v/>
      </c>
    </row>
    <row r="1849">
      <c r="A1849">
        <f>'DATA DASH'!A1849</f>
        <v/>
      </c>
      <c r="B1849">
        <f>'DATA DASH'!B1849</f>
        <v/>
      </c>
      <c r="C1849">
        <f>'DATA DASH'!C1849</f>
        <v/>
      </c>
      <c r="D1849">
        <f>'DATA DASH'!D1849</f>
        <v/>
      </c>
      <c r="E1849">
        <f>'DATA DASH'!E1849</f>
        <v/>
      </c>
      <c r="F1849">
        <f>'DATA DASH'!F1849</f>
        <v/>
      </c>
      <c r="G1849">
        <f>'DATA DASH'!G1849</f>
        <v/>
      </c>
      <c r="H1849">
        <f>'DATA DASH'!H1849</f>
        <v/>
      </c>
      <c r="I1849">
        <f>'DATA DASH'!I1849</f>
        <v/>
      </c>
      <c r="J1849">
        <f>'DATA DASH'!J1849</f>
        <v/>
      </c>
      <c r="K1849">
        <f>'DATA DASH'!K1849</f>
        <v/>
      </c>
      <c r="L1849">
        <f>'DATA DASH'!L1849</f>
        <v/>
      </c>
      <c r="M1849">
        <f>'DATA DASH'!M1849</f>
        <v/>
      </c>
    </row>
    <row r="1850">
      <c r="A1850">
        <f>'DATA DASH'!A1850</f>
        <v/>
      </c>
      <c r="B1850">
        <f>'DATA DASH'!B1850</f>
        <v/>
      </c>
      <c r="C1850">
        <f>'DATA DASH'!C1850</f>
        <v/>
      </c>
      <c r="D1850">
        <f>'DATA DASH'!D1850</f>
        <v/>
      </c>
      <c r="E1850">
        <f>'DATA DASH'!E1850</f>
        <v/>
      </c>
      <c r="F1850">
        <f>'DATA DASH'!F1850</f>
        <v/>
      </c>
      <c r="G1850">
        <f>'DATA DASH'!G1850</f>
        <v/>
      </c>
      <c r="H1850">
        <f>'DATA DASH'!H1850</f>
        <v/>
      </c>
      <c r="I1850">
        <f>'DATA DASH'!I1850</f>
        <v/>
      </c>
      <c r="J1850">
        <f>'DATA DASH'!J1850</f>
        <v/>
      </c>
      <c r="K1850">
        <f>'DATA DASH'!K1850</f>
        <v/>
      </c>
      <c r="L1850">
        <f>'DATA DASH'!L1850</f>
        <v/>
      </c>
      <c r="M1850">
        <f>'DATA DASH'!M1850</f>
        <v/>
      </c>
    </row>
    <row r="1851">
      <c r="A1851">
        <f>'DATA DASH'!A1851</f>
        <v/>
      </c>
      <c r="B1851">
        <f>'DATA DASH'!B1851</f>
        <v/>
      </c>
      <c r="C1851">
        <f>'DATA DASH'!C1851</f>
        <v/>
      </c>
      <c r="D1851">
        <f>'DATA DASH'!D1851</f>
        <v/>
      </c>
      <c r="E1851">
        <f>'DATA DASH'!E1851</f>
        <v/>
      </c>
      <c r="F1851">
        <f>'DATA DASH'!F1851</f>
        <v/>
      </c>
      <c r="G1851">
        <f>'DATA DASH'!G1851</f>
        <v/>
      </c>
      <c r="H1851">
        <f>'DATA DASH'!H1851</f>
        <v/>
      </c>
      <c r="I1851">
        <f>'DATA DASH'!I1851</f>
        <v/>
      </c>
      <c r="J1851">
        <f>'DATA DASH'!J1851</f>
        <v/>
      </c>
      <c r="K1851">
        <f>'DATA DASH'!K1851</f>
        <v/>
      </c>
      <c r="L1851">
        <f>'DATA DASH'!L1851</f>
        <v/>
      </c>
      <c r="M1851">
        <f>'DATA DASH'!M1851</f>
        <v/>
      </c>
    </row>
    <row r="1852">
      <c r="A1852">
        <f>'DATA DASH'!A1852</f>
        <v/>
      </c>
      <c r="B1852">
        <f>'DATA DASH'!B1852</f>
        <v/>
      </c>
      <c r="C1852">
        <f>'DATA DASH'!C1852</f>
        <v/>
      </c>
      <c r="D1852">
        <f>'DATA DASH'!D1852</f>
        <v/>
      </c>
      <c r="E1852">
        <f>'DATA DASH'!E1852</f>
        <v/>
      </c>
      <c r="F1852">
        <f>'DATA DASH'!F1852</f>
        <v/>
      </c>
      <c r="G1852">
        <f>'DATA DASH'!G1852</f>
        <v/>
      </c>
      <c r="H1852">
        <f>'DATA DASH'!H1852</f>
        <v/>
      </c>
      <c r="I1852">
        <f>'DATA DASH'!I1852</f>
        <v/>
      </c>
      <c r="J1852">
        <f>'DATA DASH'!J1852</f>
        <v/>
      </c>
      <c r="K1852">
        <f>'DATA DASH'!K1852</f>
        <v/>
      </c>
      <c r="L1852">
        <f>'DATA DASH'!L1852</f>
        <v/>
      </c>
      <c r="M1852">
        <f>'DATA DASH'!M1852</f>
        <v/>
      </c>
    </row>
    <row r="1853">
      <c r="A1853">
        <f>'DATA DASH'!A1853</f>
        <v/>
      </c>
      <c r="B1853">
        <f>'DATA DASH'!B1853</f>
        <v/>
      </c>
      <c r="C1853">
        <f>'DATA DASH'!C1853</f>
        <v/>
      </c>
      <c r="D1853">
        <f>'DATA DASH'!D1853</f>
        <v/>
      </c>
      <c r="E1853">
        <f>'DATA DASH'!E1853</f>
        <v/>
      </c>
      <c r="F1853">
        <f>'DATA DASH'!F1853</f>
        <v/>
      </c>
      <c r="G1853">
        <f>'DATA DASH'!G1853</f>
        <v/>
      </c>
      <c r="H1853">
        <f>'DATA DASH'!H1853</f>
        <v/>
      </c>
      <c r="I1853">
        <f>'DATA DASH'!I1853</f>
        <v/>
      </c>
      <c r="J1853">
        <f>'DATA DASH'!J1853</f>
        <v/>
      </c>
      <c r="K1853">
        <f>'DATA DASH'!K1853</f>
        <v/>
      </c>
      <c r="L1853">
        <f>'DATA DASH'!L1853</f>
        <v/>
      </c>
      <c r="M1853">
        <f>'DATA DASH'!M1853</f>
        <v/>
      </c>
    </row>
    <row r="1854">
      <c r="A1854">
        <f>'DATA DASH'!A1854</f>
        <v/>
      </c>
      <c r="B1854">
        <f>'DATA DASH'!B1854</f>
        <v/>
      </c>
      <c r="C1854">
        <f>'DATA DASH'!C1854</f>
        <v/>
      </c>
      <c r="D1854">
        <f>'DATA DASH'!D1854</f>
        <v/>
      </c>
      <c r="E1854">
        <f>'DATA DASH'!E1854</f>
        <v/>
      </c>
      <c r="F1854">
        <f>'DATA DASH'!F1854</f>
        <v/>
      </c>
      <c r="G1854">
        <f>'DATA DASH'!G1854</f>
        <v/>
      </c>
      <c r="H1854">
        <f>'DATA DASH'!H1854</f>
        <v/>
      </c>
      <c r="I1854">
        <f>'DATA DASH'!I1854</f>
        <v/>
      </c>
      <c r="J1854">
        <f>'DATA DASH'!J1854</f>
        <v/>
      </c>
      <c r="K1854">
        <f>'DATA DASH'!K1854</f>
        <v/>
      </c>
      <c r="L1854">
        <f>'DATA DASH'!L1854</f>
        <v/>
      </c>
      <c r="M1854">
        <f>'DATA DASH'!M1854</f>
        <v/>
      </c>
    </row>
    <row r="1855">
      <c r="A1855">
        <f>'DATA DASH'!A1855</f>
        <v/>
      </c>
      <c r="B1855">
        <f>'DATA DASH'!B1855</f>
        <v/>
      </c>
      <c r="C1855">
        <f>'DATA DASH'!C1855</f>
        <v/>
      </c>
      <c r="D1855">
        <f>'DATA DASH'!D1855</f>
        <v/>
      </c>
      <c r="E1855">
        <f>'DATA DASH'!E1855</f>
        <v/>
      </c>
      <c r="F1855">
        <f>'DATA DASH'!F1855</f>
        <v/>
      </c>
      <c r="G1855">
        <f>'DATA DASH'!G1855</f>
        <v/>
      </c>
      <c r="H1855">
        <f>'DATA DASH'!H1855</f>
        <v/>
      </c>
      <c r="I1855">
        <f>'DATA DASH'!I1855</f>
        <v/>
      </c>
      <c r="J1855">
        <f>'DATA DASH'!J1855</f>
        <v/>
      </c>
      <c r="K1855">
        <f>'DATA DASH'!K1855</f>
        <v/>
      </c>
      <c r="L1855">
        <f>'DATA DASH'!L1855</f>
        <v/>
      </c>
      <c r="M1855">
        <f>'DATA DASH'!M1855</f>
        <v/>
      </c>
    </row>
    <row r="1856">
      <c r="A1856">
        <f>'DATA DASH'!A1856</f>
        <v/>
      </c>
      <c r="B1856">
        <f>'DATA DASH'!B1856</f>
        <v/>
      </c>
      <c r="C1856">
        <f>'DATA DASH'!C1856</f>
        <v/>
      </c>
      <c r="D1856">
        <f>'DATA DASH'!D1856</f>
        <v/>
      </c>
      <c r="E1856">
        <f>'DATA DASH'!E1856</f>
        <v/>
      </c>
      <c r="F1856">
        <f>'DATA DASH'!F1856</f>
        <v/>
      </c>
      <c r="G1856">
        <f>'DATA DASH'!G1856</f>
        <v/>
      </c>
      <c r="H1856">
        <f>'DATA DASH'!H1856</f>
        <v/>
      </c>
      <c r="I1856">
        <f>'DATA DASH'!I1856</f>
        <v/>
      </c>
      <c r="J1856">
        <f>'DATA DASH'!J1856</f>
        <v/>
      </c>
      <c r="K1856">
        <f>'DATA DASH'!K1856</f>
        <v/>
      </c>
      <c r="L1856">
        <f>'DATA DASH'!L1856</f>
        <v/>
      </c>
      <c r="M1856">
        <f>'DATA DASH'!M1856</f>
        <v/>
      </c>
    </row>
    <row r="1857">
      <c r="A1857">
        <f>'DATA DASH'!A1857</f>
        <v/>
      </c>
      <c r="B1857">
        <f>'DATA DASH'!B1857</f>
        <v/>
      </c>
      <c r="C1857">
        <f>'DATA DASH'!C1857</f>
        <v/>
      </c>
      <c r="D1857">
        <f>'DATA DASH'!D1857</f>
        <v/>
      </c>
      <c r="E1857">
        <f>'DATA DASH'!E1857</f>
        <v/>
      </c>
      <c r="F1857">
        <f>'DATA DASH'!F1857</f>
        <v/>
      </c>
      <c r="G1857">
        <f>'DATA DASH'!G1857</f>
        <v/>
      </c>
      <c r="H1857">
        <f>'DATA DASH'!H1857</f>
        <v/>
      </c>
      <c r="I1857">
        <f>'DATA DASH'!I1857</f>
        <v/>
      </c>
      <c r="J1857">
        <f>'DATA DASH'!J1857</f>
        <v/>
      </c>
      <c r="K1857">
        <f>'DATA DASH'!K1857</f>
        <v/>
      </c>
      <c r="L1857">
        <f>'DATA DASH'!L1857</f>
        <v/>
      </c>
      <c r="M1857">
        <f>'DATA DASH'!M1857</f>
        <v/>
      </c>
    </row>
    <row r="1858">
      <c r="A1858">
        <f>'DATA DASH'!A1858</f>
        <v/>
      </c>
      <c r="B1858">
        <f>'DATA DASH'!B1858</f>
        <v/>
      </c>
      <c r="C1858">
        <f>'DATA DASH'!C1858</f>
        <v/>
      </c>
      <c r="D1858">
        <f>'DATA DASH'!D1858</f>
        <v/>
      </c>
      <c r="E1858">
        <f>'DATA DASH'!E1858</f>
        <v/>
      </c>
      <c r="F1858">
        <f>'DATA DASH'!F1858</f>
        <v/>
      </c>
      <c r="G1858">
        <f>'DATA DASH'!G1858</f>
        <v/>
      </c>
      <c r="H1858">
        <f>'DATA DASH'!H1858</f>
        <v/>
      </c>
      <c r="I1858">
        <f>'DATA DASH'!I1858</f>
        <v/>
      </c>
      <c r="J1858">
        <f>'DATA DASH'!J1858</f>
        <v/>
      </c>
      <c r="K1858">
        <f>'DATA DASH'!K1858</f>
        <v/>
      </c>
      <c r="L1858">
        <f>'DATA DASH'!L1858</f>
        <v/>
      </c>
      <c r="M1858">
        <f>'DATA DASH'!M1858</f>
        <v/>
      </c>
    </row>
    <row r="1859">
      <c r="A1859">
        <f>'DATA DASH'!A1859</f>
        <v/>
      </c>
      <c r="B1859">
        <f>'DATA DASH'!B1859</f>
        <v/>
      </c>
      <c r="C1859">
        <f>'DATA DASH'!C1859</f>
        <v/>
      </c>
      <c r="D1859">
        <f>'DATA DASH'!D1859</f>
        <v/>
      </c>
      <c r="E1859">
        <f>'DATA DASH'!E1859</f>
        <v/>
      </c>
      <c r="F1859">
        <f>'DATA DASH'!F1859</f>
        <v/>
      </c>
      <c r="G1859">
        <f>'DATA DASH'!G1859</f>
        <v/>
      </c>
      <c r="H1859">
        <f>'DATA DASH'!H1859</f>
        <v/>
      </c>
      <c r="I1859">
        <f>'DATA DASH'!I1859</f>
        <v/>
      </c>
      <c r="J1859">
        <f>'DATA DASH'!J1859</f>
        <v/>
      </c>
      <c r="K1859">
        <f>'DATA DASH'!K1859</f>
        <v/>
      </c>
      <c r="L1859">
        <f>'DATA DASH'!L1859</f>
        <v/>
      </c>
      <c r="M1859">
        <f>'DATA DASH'!M1859</f>
        <v/>
      </c>
    </row>
    <row r="1860">
      <c r="A1860">
        <f>'DATA DASH'!A1860</f>
        <v/>
      </c>
      <c r="B1860">
        <f>'DATA DASH'!B1860</f>
        <v/>
      </c>
      <c r="C1860">
        <f>'DATA DASH'!C1860</f>
        <v/>
      </c>
      <c r="D1860">
        <f>'DATA DASH'!D1860</f>
        <v/>
      </c>
      <c r="E1860">
        <f>'DATA DASH'!E1860</f>
        <v/>
      </c>
      <c r="F1860">
        <f>'DATA DASH'!F1860</f>
        <v/>
      </c>
      <c r="G1860">
        <f>'DATA DASH'!G1860</f>
        <v/>
      </c>
      <c r="H1860">
        <f>'DATA DASH'!H1860</f>
        <v/>
      </c>
      <c r="I1860">
        <f>'DATA DASH'!I1860</f>
        <v/>
      </c>
      <c r="J1860">
        <f>'DATA DASH'!J1860</f>
        <v/>
      </c>
      <c r="K1860">
        <f>'DATA DASH'!K1860</f>
        <v/>
      </c>
      <c r="L1860">
        <f>'DATA DASH'!L1860</f>
        <v/>
      </c>
      <c r="M1860">
        <f>'DATA DASH'!M1860</f>
        <v/>
      </c>
    </row>
    <row r="1861">
      <c r="A1861">
        <f>'DATA DASH'!A1861</f>
        <v/>
      </c>
      <c r="B1861">
        <f>'DATA DASH'!B1861</f>
        <v/>
      </c>
      <c r="C1861">
        <f>'DATA DASH'!C1861</f>
        <v/>
      </c>
      <c r="D1861">
        <f>'DATA DASH'!D1861</f>
        <v/>
      </c>
      <c r="E1861">
        <f>'DATA DASH'!E1861</f>
        <v/>
      </c>
      <c r="F1861">
        <f>'DATA DASH'!F1861</f>
        <v/>
      </c>
      <c r="G1861">
        <f>'DATA DASH'!G1861</f>
        <v/>
      </c>
      <c r="H1861">
        <f>'DATA DASH'!H1861</f>
        <v/>
      </c>
      <c r="I1861">
        <f>'DATA DASH'!I1861</f>
        <v/>
      </c>
      <c r="J1861">
        <f>'DATA DASH'!J1861</f>
        <v/>
      </c>
      <c r="K1861">
        <f>'DATA DASH'!K1861</f>
        <v/>
      </c>
      <c r="L1861">
        <f>'DATA DASH'!L1861</f>
        <v/>
      </c>
      <c r="M1861">
        <f>'DATA DASH'!M1861</f>
        <v/>
      </c>
    </row>
    <row r="1862">
      <c r="A1862">
        <f>'DATA DASH'!A1862</f>
        <v/>
      </c>
      <c r="B1862">
        <f>'DATA DASH'!B1862</f>
        <v/>
      </c>
      <c r="C1862">
        <f>'DATA DASH'!C1862</f>
        <v/>
      </c>
      <c r="D1862">
        <f>'DATA DASH'!D1862</f>
        <v/>
      </c>
      <c r="E1862">
        <f>'DATA DASH'!E1862</f>
        <v/>
      </c>
      <c r="F1862">
        <f>'DATA DASH'!F1862</f>
        <v/>
      </c>
      <c r="G1862">
        <f>'DATA DASH'!G1862</f>
        <v/>
      </c>
      <c r="H1862">
        <f>'DATA DASH'!H1862</f>
        <v/>
      </c>
      <c r="I1862">
        <f>'DATA DASH'!I1862</f>
        <v/>
      </c>
      <c r="J1862">
        <f>'DATA DASH'!J1862</f>
        <v/>
      </c>
      <c r="K1862">
        <f>'DATA DASH'!K1862</f>
        <v/>
      </c>
      <c r="L1862">
        <f>'DATA DASH'!L1862</f>
        <v/>
      </c>
      <c r="M1862">
        <f>'DATA DASH'!M1862</f>
        <v/>
      </c>
    </row>
    <row r="1863">
      <c r="A1863">
        <f>'DATA DASH'!A1863</f>
        <v/>
      </c>
      <c r="B1863">
        <f>'DATA DASH'!B1863</f>
        <v/>
      </c>
      <c r="C1863">
        <f>'DATA DASH'!C1863</f>
        <v/>
      </c>
      <c r="D1863">
        <f>'DATA DASH'!D1863</f>
        <v/>
      </c>
      <c r="E1863">
        <f>'DATA DASH'!E1863</f>
        <v/>
      </c>
      <c r="F1863">
        <f>'DATA DASH'!F1863</f>
        <v/>
      </c>
      <c r="G1863">
        <f>'DATA DASH'!G1863</f>
        <v/>
      </c>
      <c r="H1863">
        <f>'DATA DASH'!H1863</f>
        <v/>
      </c>
      <c r="I1863">
        <f>'DATA DASH'!I1863</f>
        <v/>
      </c>
      <c r="J1863">
        <f>'DATA DASH'!J1863</f>
        <v/>
      </c>
      <c r="K1863">
        <f>'DATA DASH'!K1863</f>
        <v/>
      </c>
      <c r="L1863">
        <f>'DATA DASH'!L1863</f>
        <v/>
      </c>
      <c r="M1863">
        <f>'DATA DASH'!M1863</f>
        <v/>
      </c>
    </row>
    <row r="1864">
      <c r="A1864">
        <f>'DATA DASH'!A1864</f>
        <v/>
      </c>
      <c r="B1864">
        <f>'DATA DASH'!B1864</f>
        <v/>
      </c>
      <c r="C1864">
        <f>'DATA DASH'!C1864</f>
        <v/>
      </c>
      <c r="D1864">
        <f>'DATA DASH'!D1864</f>
        <v/>
      </c>
      <c r="E1864">
        <f>'DATA DASH'!E1864</f>
        <v/>
      </c>
      <c r="F1864">
        <f>'DATA DASH'!F1864</f>
        <v/>
      </c>
      <c r="G1864">
        <f>'DATA DASH'!G1864</f>
        <v/>
      </c>
      <c r="H1864">
        <f>'DATA DASH'!H1864</f>
        <v/>
      </c>
      <c r="I1864">
        <f>'DATA DASH'!I1864</f>
        <v/>
      </c>
      <c r="J1864">
        <f>'DATA DASH'!J1864</f>
        <v/>
      </c>
      <c r="K1864">
        <f>'DATA DASH'!K1864</f>
        <v/>
      </c>
      <c r="L1864">
        <f>'DATA DASH'!L1864</f>
        <v/>
      </c>
      <c r="M1864">
        <f>'DATA DASH'!M1864</f>
        <v/>
      </c>
    </row>
    <row r="1865">
      <c r="A1865">
        <f>'DATA DASH'!A1865</f>
        <v/>
      </c>
      <c r="B1865">
        <f>'DATA DASH'!B1865</f>
        <v/>
      </c>
      <c r="C1865">
        <f>'DATA DASH'!C1865</f>
        <v/>
      </c>
      <c r="D1865">
        <f>'DATA DASH'!D1865</f>
        <v/>
      </c>
      <c r="E1865">
        <f>'DATA DASH'!E1865</f>
        <v/>
      </c>
      <c r="F1865">
        <f>'DATA DASH'!F1865</f>
        <v/>
      </c>
      <c r="G1865">
        <f>'DATA DASH'!G1865</f>
        <v/>
      </c>
      <c r="H1865">
        <f>'DATA DASH'!H1865</f>
        <v/>
      </c>
      <c r="I1865">
        <f>'DATA DASH'!I1865</f>
        <v/>
      </c>
      <c r="J1865">
        <f>'DATA DASH'!J1865</f>
        <v/>
      </c>
      <c r="K1865">
        <f>'DATA DASH'!K1865</f>
        <v/>
      </c>
      <c r="L1865">
        <f>'DATA DASH'!L1865</f>
        <v/>
      </c>
      <c r="M1865">
        <f>'DATA DASH'!M1865</f>
        <v/>
      </c>
    </row>
    <row r="1866">
      <c r="A1866">
        <f>'DATA DASH'!A1866</f>
        <v/>
      </c>
      <c r="B1866">
        <f>'DATA DASH'!B1866</f>
        <v/>
      </c>
      <c r="C1866">
        <f>'DATA DASH'!C1866</f>
        <v/>
      </c>
      <c r="D1866">
        <f>'DATA DASH'!D1866</f>
        <v/>
      </c>
      <c r="E1866">
        <f>'DATA DASH'!E1866</f>
        <v/>
      </c>
      <c r="F1866">
        <f>'DATA DASH'!F1866</f>
        <v/>
      </c>
      <c r="G1866">
        <f>'DATA DASH'!G1866</f>
        <v/>
      </c>
      <c r="H1866">
        <f>'DATA DASH'!H1866</f>
        <v/>
      </c>
      <c r="I1866">
        <f>'DATA DASH'!I1866</f>
        <v/>
      </c>
      <c r="J1866">
        <f>'DATA DASH'!J1866</f>
        <v/>
      </c>
      <c r="K1866">
        <f>'DATA DASH'!K1866</f>
        <v/>
      </c>
      <c r="L1866">
        <f>'DATA DASH'!L1866</f>
        <v/>
      </c>
      <c r="M1866">
        <f>'DATA DASH'!M1866</f>
        <v/>
      </c>
    </row>
    <row r="1867">
      <c r="A1867">
        <f>'DATA DASH'!A1867</f>
        <v/>
      </c>
      <c r="B1867">
        <f>'DATA DASH'!B1867</f>
        <v/>
      </c>
      <c r="C1867">
        <f>'DATA DASH'!C1867</f>
        <v/>
      </c>
      <c r="D1867">
        <f>'DATA DASH'!D1867</f>
        <v/>
      </c>
      <c r="E1867">
        <f>'DATA DASH'!E1867</f>
        <v/>
      </c>
      <c r="F1867">
        <f>'DATA DASH'!F1867</f>
        <v/>
      </c>
      <c r="G1867">
        <f>'DATA DASH'!G1867</f>
        <v/>
      </c>
      <c r="H1867">
        <f>'DATA DASH'!H1867</f>
        <v/>
      </c>
      <c r="I1867">
        <f>'DATA DASH'!I1867</f>
        <v/>
      </c>
      <c r="J1867">
        <f>'DATA DASH'!J1867</f>
        <v/>
      </c>
      <c r="K1867">
        <f>'DATA DASH'!K1867</f>
        <v/>
      </c>
      <c r="L1867">
        <f>'DATA DASH'!L1867</f>
        <v/>
      </c>
      <c r="M1867">
        <f>'DATA DASH'!M1867</f>
        <v/>
      </c>
    </row>
    <row r="1868">
      <c r="A1868">
        <f>'DATA DASH'!A1868</f>
        <v/>
      </c>
      <c r="B1868">
        <f>'DATA DASH'!B1868</f>
        <v/>
      </c>
      <c r="C1868">
        <f>'DATA DASH'!C1868</f>
        <v/>
      </c>
      <c r="D1868">
        <f>'DATA DASH'!D1868</f>
        <v/>
      </c>
      <c r="E1868">
        <f>'DATA DASH'!E1868</f>
        <v/>
      </c>
      <c r="F1868">
        <f>'DATA DASH'!F1868</f>
        <v/>
      </c>
      <c r="G1868">
        <f>'DATA DASH'!G1868</f>
        <v/>
      </c>
      <c r="H1868">
        <f>'DATA DASH'!H1868</f>
        <v/>
      </c>
      <c r="I1868">
        <f>'DATA DASH'!I1868</f>
        <v/>
      </c>
      <c r="J1868">
        <f>'DATA DASH'!J1868</f>
        <v/>
      </c>
      <c r="K1868">
        <f>'DATA DASH'!K1868</f>
        <v/>
      </c>
      <c r="L1868">
        <f>'DATA DASH'!L1868</f>
        <v/>
      </c>
      <c r="M1868">
        <f>'DATA DASH'!M1868</f>
        <v/>
      </c>
    </row>
    <row r="1869">
      <c r="A1869">
        <f>'DATA DASH'!A1869</f>
        <v/>
      </c>
      <c r="B1869">
        <f>'DATA DASH'!B1869</f>
        <v/>
      </c>
      <c r="C1869">
        <f>'DATA DASH'!C1869</f>
        <v/>
      </c>
      <c r="D1869">
        <f>'DATA DASH'!D1869</f>
        <v/>
      </c>
      <c r="E1869">
        <f>'DATA DASH'!E1869</f>
        <v/>
      </c>
      <c r="F1869">
        <f>'DATA DASH'!F1869</f>
        <v/>
      </c>
      <c r="G1869">
        <f>'DATA DASH'!G1869</f>
        <v/>
      </c>
      <c r="H1869">
        <f>'DATA DASH'!H1869</f>
        <v/>
      </c>
      <c r="I1869">
        <f>'DATA DASH'!I1869</f>
        <v/>
      </c>
      <c r="J1869">
        <f>'DATA DASH'!J1869</f>
        <v/>
      </c>
      <c r="K1869">
        <f>'DATA DASH'!K1869</f>
        <v/>
      </c>
      <c r="L1869">
        <f>'DATA DASH'!L1869</f>
        <v/>
      </c>
      <c r="M1869">
        <f>'DATA DASH'!M1869</f>
        <v/>
      </c>
    </row>
    <row r="1870">
      <c r="A1870">
        <f>'DATA DASH'!A1870</f>
        <v/>
      </c>
      <c r="B1870">
        <f>'DATA DASH'!B1870</f>
        <v/>
      </c>
      <c r="C1870">
        <f>'DATA DASH'!C1870</f>
        <v/>
      </c>
      <c r="D1870">
        <f>'DATA DASH'!D1870</f>
        <v/>
      </c>
      <c r="E1870">
        <f>'DATA DASH'!E1870</f>
        <v/>
      </c>
      <c r="F1870">
        <f>'DATA DASH'!F1870</f>
        <v/>
      </c>
      <c r="G1870">
        <f>'DATA DASH'!G1870</f>
        <v/>
      </c>
      <c r="H1870">
        <f>'DATA DASH'!H1870</f>
        <v/>
      </c>
      <c r="I1870">
        <f>'DATA DASH'!I1870</f>
        <v/>
      </c>
      <c r="J1870">
        <f>'DATA DASH'!J1870</f>
        <v/>
      </c>
      <c r="K1870">
        <f>'DATA DASH'!K1870</f>
        <v/>
      </c>
      <c r="L1870">
        <f>'DATA DASH'!L1870</f>
        <v/>
      </c>
      <c r="M1870">
        <f>'DATA DASH'!M1870</f>
        <v/>
      </c>
    </row>
    <row r="1871">
      <c r="A1871">
        <f>'DATA DASH'!A1871</f>
        <v/>
      </c>
      <c r="B1871">
        <f>'DATA DASH'!B1871</f>
        <v/>
      </c>
      <c r="C1871">
        <f>'DATA DASH'!C1871</f>
        <v/>
      </c>
      <c r="D1871">
        <f>'DATA DASH'!D1871</f>
        <v/>
      </c>
      <c r="E1871">
        <f>'DATA DASH'!E1871</f>
        <v/>
      </c>
      <c r="F1871">
        <f>'DATA DASH'!F1871</f>
        <v/>
      </c>
      <c r="G1871">
        <f>'DATA DASH'!G1871</f>
        <v/>
      </c>
      <c r="H1871">
        <f>'DATA DASH'!H1871</f>
        <v/>
      </c>
      <c r="I1871">
        <f>'DATA DASH'!I1871</f>
        <v/>
      </c>
      <c r="J1871">
        <f>'DATA DASH'!J1871</f>
        <v/>
      </c>
      <c r="K1871">
        <f>'DATA DASH'!K1871</f>
        <v/>
      </c>
      <c r="L1871">
        <f>'DATA DASH'!L1871</f>
        <v/>
      </c>
      <c r="M1871">
        <f>'DATA DASH'!M1871</f>
        <v/>
      </c>
    </row>
    <row r="1872">
      <c r="A1872">
        <f>'DATA DASH'!A1872</f>
        <v/>
      </c>
      <c r="B1872">
        <f>'DATA DASH'!B1872</f>
        <v/>
      </c>
      <c r="C1872">
        <f>'DATA DASH'!C1872</f>
        <v/>
      </c>
      <c r="D1872">
        <f>'DATA DASH'!D1872</f>
        <v/>
      </c>
      <c r="E1872">
        <f>'DATA DASH'!E1872</f>
        <v/>
      </c>
      <c r="F1872">
        <f>'DATA DASH'!F1872</f>
        <v/>
      </c>
      <c r="G1872">
        <f>'DATA DASH'!G1872</f>
        <v/>
      </c>
      <c r="H1872">
        <f>'DATA DASH'!H1872</f>
        <v/>
      </c>
      <c r="I1872">
        <f>'DATA DASH'!I1872</f>
        <v/>
      </c>
      <c r="J1872">
        <f>'DATA DASH'!J1872</f>
        <v/>
      </c>
      <c r="K1872">
        <f>'DATA DASH'!K1872</f>
        <v/>
      </c>
      <c r="L1872">
        <f>'DATA DASH'!L1872</f>
        <v/>
      </c>
      <c r="M1872">
        <f>'DATA DASH'!M1872</f>
        <v/>
      </c>
    </row>
    <row r="1873">
      <c r="A1873">
        <f>'DATA DASH'!A1873</f>
        <v/>
      </c>
      <c r="B1873">
        <f>'DATA DASH'!B1873</f>
        <v/>
      </c>
      <c r="C1873">
        <f>'DATA DASH'!C1873</f>
        <v/>
      </c>
      <c r="D1873">
        <f>'DATA DASH'!D1873</f>
        <v/>
      </c>
      <c r="E1873">
        <f>'DATA DASH'!E1873</f>
        <v/>
      </c>
      <c r="F1873">
        <f>'DATA DASH'!F1873</f>
        <v/>
      </c>
      <c r="G1873">
        <f>'DATA DASH'!G1873</f>
        <v/>
      </c>
      <c r="H1873">
        <f>'DATA DASH'!H1873</f>
        <v/>
      </c>
      <c r="I1873">
        <f>'DATA DASH'!I1873</f>
        <v/>
      </c>
      <c r="J1873">
        <f>'DATA DASH'!J1873</f>
        <v/>
      </c>
      <c r="K1873">
        <f>'DATA DASH'!K1873</f>
        <v/>
      </c>
      <c r="L1873">
        <f>'DATA DASH'!L1873</f>
        <v/>
      </c>
      <c r="M1873">
        <f>'DATA DASH'!M1873</f>
        <v/>
      </c>
    </row>
    <row r="1874">
      <c r="A1874">
        <f>'DATA DASH'!A1874</f>
        <v/>
      </c>
      <c r="B1874">
        <f>'DATA DASH'!B1874</f>
        <v/>
      </c>
      <c r="C1874">
        <f>'DATA DASH'!C1874</f>
        <v/>
      </c>
      <c r="D1874">
        <f>'DATA DASH'!D1874</f>
        <v/>
      </c>
      <c r="E1874">
        <f>'DATA DASH'!E1874</f>
        <v/>
      </c>
      <c r="F1874">
        <f>'DATA DASH'!F1874</f>
        <v/>
      </c>
      <c r="G1874">
        <f>'DATA DASH'!G1874</f>
        <v/>
      </c>
      <c r="H1874">
        <f>'DATA DASH'!H1874</f>
        <v/>
      </c>
      <c r="I1874">
        <f>'DATA DASH'!I1874</f>
        <v/>
      </c>
      <c r="J1874">
        <f>'DATA DASH'!J1874</f>
        <v/>
      </c>
      <c r="K1874">
        <f>'DATA DASH'!K1874</f>
        <v/>
      </c>
      <c r="L1874">
        <f>'DATA DASH'!L1874</f>
        <v/>
      </c>
      <c r="M1874">
        <f>'DATA DASH'!M1874</f>
        <v/>
      </c>
    </row>
    <row r="1875">
      <c r="A1875">
        <f>'DATA DASH'!A1875</f>
        <v/>
      </c>
      <c r="B1875">
        <f>'DATA DASH'!B1875</f>
        <v/>
      </c>
      <c r="C1875">
        <f>'DATA DASH'!C1875</f>
        <v/>
      </c>
      <c r="D1875">
        <f>'DATA DASH'!D1875</f>
        <v/>
      </c>
      <c r="E1875">
        <f>'DATA DASH'!E1875</f>
        <v/>
      </c>
      <c r="F1875">
        <f>'DATA DASH'!F1875</f>
        <v/>
      </c>
      <c r="G1875">
        <f>'DATA DASH'!G1875</f>
        <v/>
      </c>
      <c r="H1875">
        <f>'DATA DASH'!H1875</f>
        <v/>
      </c>
      <c r="I1875">
        <f>'DATA DASH'!I1875</f>
        <v/>
      </c>
      <c r="J1875">
        <f>'DATA DASH'!J1875</f>
        <v/>
      </c>
      <c r="K1875">
        <f>'DATA DASH'!K1875</f>
        <v/>
      </c>
      <c r="L1875">
        <f>'DATA DASH'!L1875</f>
        <v/>
      </c>
      <c r="M1875">
        <f>'DATA DASH'!M1875</f>
        <v/>
      </c>
    </row>
    <row r="1876">
      <c r="A1876">
        <f>'DATA DASH'!A1876</f>
        <v/>
      </c>
      <c r="B1876">
        <f>'DATA DASH'!B1876</f>
        <v/>
      </c>
      <c r="C1876">
        <f>'DATA DASH'!C1876</f>
        <v/>
      </c>
      <c r="D1876">
        <f>'DATA DASH'!D1876</f>
        <v/>
      </c>
      <c r="E1876">
        <f>'DATA DASH'!E1876</f>
        <v/>
      </c>
      <c r="F1876">
        <f>'DATA DASH'!F1876</f>
        <v/>
      </c>
      <c r="G1876">
        <f>'DATA DASH'!G1876</f>
        <v/>
      </c>
      <c r="H1876">
        <f>'DATA DASH'!H1876</f>
        <v/>
      </c>
      <c r="I1876">
        <f>'DATA DASH'!I1876</f>
        <v/>
      </c>
      <c r="J1876">
        <f>'DATA DASH'!J1876</f>
        <v/>
      </c>
      <c r="K1876">
        <f>'DATA DASH'!K1876</f>
        <v/>
      </c>
      <c r="L1876">
        <f>'DATA DASH'!L1876</f>
        <v/>
      </c>
      <c r="M1876">
        <f>'DATA DASH'!M1876</f>
        <v/>
      </c>
    </row>
    <row r="1877">
      <c r="A1877">
        <f>'DATA DASH'!A1877</f>
        <v/>
      </c>
      <c r="B1877">
        <f>'DATA DASH'!B1877</f>
        <v/>
      </c>
      <c r="C1877">
        <f>'DATA DASH'!C1877</f>
        <v/>
      </c>
      <c r="D1877">
        <f>'DATA DASH'!D1877</f>
        <v/>
      </c>
      <c r="E1877">
        <f>'DATA DASH'!E1877</f>
        <v/>
      </c>
      <c r="F1877">
        <f>'DATA DASH'!F1877</f>
        <v/>
      </c>
      <c r="G1877">
        <f>'DATA DASH'!G1877</f>
        <v/>
      </c>
      <c r="H1877">
        <f>'DATA DASH'!H1877</f>
        <v/>
      </c>
      <c r="I1877">
        <f>'DATA DASH'!I1877</f>
        <v/>
      </c>
      <c r="J1877">
        <f>'DATA DASH'!J1877</f>
        <v/>
      </c>
      <c r="K1877">
        <f>'DATA DASH'!K1877</f>
        <v/>
      </c>
      <c r="L1877">
        <f>'DATA DASH'!L1877</f>
        <v/>
      </c>
      <c r="M1877">
        <f>'DATA DASH'!M1877</f>
        <v/>
      </c>
    </row>
    <row r="1878">
      <c r="A1878">
        <f>'DATA DASH'!A1878</f>
        <v/>
      </c>
      <c r="B1878">
        <f>'DATA DASH'!B1878</f>
        <v/>
      </c>
      <c r="C1878">
        <f>'DATA DASH'!C1878</f>
        <v/>
      </c>
      <c r="D1878">
        <f>'DATA DASH'!D1878</f>
        <v/>
      </c>
      <c r="E1878">
        <f>'DATA DASH'!E1878</f>
        <v/>
      </c>
      <c r="F1878">
        <f>'DATA DASH'!F1878</f>
        <v/>
      </c>
      <c r="G1878">
        <f>'DATA DASH'!G1878</f>
        <v/>
      </c>
      <c r="H1878">
        <f>'DATA DASH'!H1878</f>
        <v/>
      </c>
      <c r="I1878">
        <f>'DATA DASH'!I1878</f>
        <v/>
      </c>
      <c r="J1878">
        <f>'DATA DASH'!J1878</f>
        <v/>
      </c>
      <c r="K1878">
        <f>'DATA DASH'!K1878</f>
        <v/>
      </c>
      <c r="L1878">
        <f>'DATA DASH'!L1878</f>
        <v/>
      </c>
      <c r="M1878">
        <f>'DATA DASH'!M1878</f>
        <v/>
      </c>
    </row>
    <row r="1879">
      <c r="A1879">
        <f>'DATA DASH'!A1879</f>
        <v/>
      </c>
      <c r="B1879">
        <f>'DATA DASH'!B1879</f>
        <v/>
      </c>
      <c r="C1879">
        <f>'DATA DASH'!C1879</f>
        <v/>
      </c>
      <c r="D1879">
        <f>'DATA DASH'!D1879</f>
        <v/>
      </c>
      <c r="E1879">
        <f>'DATA DASH'!E1879</f>
        <v/>
      </c>
      <c r="F1879">
        <f>'DATA DASH'!F1879</f>
        <v/>
      </c>
      <c r="G1879">
        <f>'DATA DASH'!G1879</f>
        <v/>
      </c>
      <c r="H1879">
        <f>'DATA DASH'!H1879</f>
        <v/>
      </c>
      <c r="I1879">
        <f>'DATA DASH'!I1879</f>
        <v/>
      </c>
      <c r="J1879">
        <f>'DATA DASH'!J1879</f>
        <v/>
      </c>
      <c r="K1879">
        <f>'DATA DASH'!K1879</f>
        <v/>
      </c>
      <c r="L1879">
        <f>'DATA DASH'!L1879</f>
        <v/>
      </c>
      <c r="M1879">
        <f>'DATA DASH'!M1879</f>
        <v/>
      </c>
    </row>
    <row r="1880">
      <c r="A1880">
        <f>'DATA DASH'!A1880</f>
        <v/>
      </c>
      <c r="B1880">
        <f>'DATA DASH'!B1880</f>
        <v/>
      </c>
      <c r="C1880">
        <f>'DATA DASH'!C1880</f>
        <v/>
      </c>
      <c r="D1880">
        <f>'DATA DASH'!D1880</f>
        <v/>
      </c>
      <c r="E1880">
        <f>'DATA DASH'!E1880</f>
        <v/>
      </c>
      <c r="F1880">
        <f>'DATA DASH'!F1880</f>
        <v/>
      </c>
      <c r="G1880">
        <f>'DATA DASH'!G1880</f>
        <v/>
      </c>
      <c r="H1880">
        <f>'DATA DASH'!H1880</f>
        <v/>
      </c>
      <c r="I1880">
        <f>'DATA DASH'!I1880</f>
        <v/>
      </c>
      <c r="J1880">
        <f>'DATA DASH'!J1880</f>
        <v/>
      </c>
      <c r="K1880">
        <f>'DATA DASH'!K1880</f>
        <v/>
      </c>
      <c r="L1880">
        <f>'DATA DASH'!L1880</f>
        <v/>
      </c>
      <c r="M1880">
        <f>'DATA DASH'!M1880</f>
        <v/>
      </c>
    </row>
    <row r="1881">
      <c r="A1881">
        <f>'DATA DASH'!A1881</f>
        <v/>
      </c>
      <c r="B1881">
        <f>'DATA DASH'!B1881</f>
        <v/>
      </c>
      <c r="C1881">
        <f>'DATA DASH'!C1881</f>
        <v/>
      </c>
      <c r="D1881">
        <f>'DATA DASH'!D1881</f>
        <v/>
      </c>
      <c r="E1881">
        <f>'DATA DASH'!E1881</f>
        <v/>
      </c>
      <c r="F1881">
        <f>'DATA DASH'!F1881</f>
        <v/>
      </c>
      <c r="G1881">
        <f>'DATA DASH'!G1881</f>
        <v/>
      </c>
      <c r="H1881">
        <f>'DATA DASH'!H1881</f>
        <v/>
      </c>
      <c r="I1881">
        <f>'DATA DASH'!I1881</f>
        <v/>
      </c>
      <c r="J1881">
        <f>'DATA DASH'!J1881</f>
        <v/>
      </c>
      <c r="K1881">
        <f>'DATA DASH'!K1881</f>
        <v/>
      </c>
      <c r="L1881">
        <f>'DATA DASH'!L1881</f>
        <v/>
      </c>
      <c r="M1881">
        <f>'DATA DASH'!M1881</f>
        <v/>
      </c>
    </row>
    <row r="1882">
      <c r="A1882">
        <f>'DATA DASH'!A1882</f>
        <v/>
      </c>
      <c r="B1882">
        <f>'DATA DASH'!B1882</f>
        <v/>
      </c>
      <c r="C1882">
        <f>'DATA DASH'!C1882</f>
        <v/>
      </c>
      <c r="D1882">
        <f>'DATA DASH'!D1882</f>
        <v/>
      </c>
      <c r="E1882">
        <f>'DATA DASH'!E1882</f>
        <v/>
      </c>
      <c r="F1882">
        <f>'DATA DASH'!F1882</f>
        <v/>
      </c>
      <c r="G1882">
        <f>'DATA DASH'!G1882</f>
        <v/>
      </c>
      <c r="H1882">
        <f>'DATA DASH'!H1882</f>
        <v/>
      </c>
      <c r="I1882">
        <f>'DATA DASH'!I1882</f>
        <v/>
      </c>
      <c r="J1882">
        <f>'DATA DASH'!J1882</f>
        <v/>
      </c>
      <c r="K1882">
        <f>'DATA DASH'!K1882</f>
        <v/>
      </c>
      <c r="L1882">
        <f>'DATA DASH'!L1882</f>
        <v/>
      </c>
      <c r="M1882">
        <f>'DATA DASH'!M1882</f>
        <v/>
      </c>
    </row>
    <row r="1883">
      <c r="A1883">
        <f>'DATA DASH'!A1883</f>
        <v/>
      </c>
      <c r="B1883">
        <f>'DATA DASH'!B1883</f>
        <v/>
      </c>
      <c r="C1883">
        <f>'DATA DASH'!C1883</f>
        <v/>
      </c>
      <c r="D1883">
        <f>'DATA DASH'!D1883</f>
        <v/>
      </c>
      <c r="E1883">
        <f>'DATA DASH'!E1883</f>
        <v/>
      </c>
      <c r="F1883">
        <f>'DATA DASH'!F1883</f>
        <v/>
      </c>
      <c r="G1883">
        <f>'DATA DASH'!G1883</f>
        <v/>
      </c>
      <c r="H1883">
        <f>'DATA DASH'!H1883</f>
        <v/>
      </c>
      <c r="I1883">
        <f>'DATA DASH'!I1883</f>
        <v/>
      </c>
      <c r="J1883">
        <f>'DATA DASH'!J1883</f>
        <v/>
      </c>
      <c r="K1883">
        <f>'DATA DASH'!K1883</f>
        <v/>
      </c>
      <c r="L1883">
        <f>'DATA DASH'!L1883</f>
        <v/>
      </c>
      <c r="M1883">
        <f>'DATA DASH'!M1883</f>
        <v/>
      </c>
    </row>
    <row r="1884">
      <c r="A1884">
        <f>'DATA DASH'!A1884</f>
        <v/>
      </c>
      <c r="B1884">
        <f>'DATA DASH'!B1884</f>
        <v/>
      </c>
      <c r="C1884">
        <f>'DATA DASH'!C1884</f>
        <v/>
      </c>
      <c r="D1884">
        <f>'DATA DASH'!D1884</f>
        <v/>
      </c>
      <c r="E1884">
        <f>'DATA DASH'!E1884</f>
        <v/>
      </c>
      <c r="F1884">
        <f>'DATA DASH'!F1884</f>
        <v/>
      </c>
      <c r="G1884">
        <f>'DATA DASH'!G1884</f>
        <v/>
      </c>
      <c r="H1884">
        <f>'DATA DASH'!H1884</f>
        <v/>
      </c>
      <c r="I1884">
        <f>'DATA DASH'!I1884</f>
        <v/>
      </c>
      <c r="J1884">
        <f>'DATA DASH'!J1884</f>
        <v/>
      </c>
      <c r="K1884">
        <f>'DATA DASH'!K1884</f>
        <v/>
      </c>
      <c r="L1884">
        <f>'DATA DASH'!L1884</f>
        <v/>
      </c>
      <c r="M1884">
        <f>'DATA DASH'!M1884</f>
        <v/>
      </c>
    </row>
    <row r="1885">
      <c r="A1885">
        <f>'DATA DASH'!A1885</f>
        <v/>
      </c>
      <c r="B1885">
        <f>'DATA DASH'!B1885</f>
        <v/>
      </c>
      <c r="C1885">
        <f>'DATA DASH'!C1885</f>
        <v/>
      </c>
      <c r="D1885">
        <f>'DATA DASH'!D1885</f>
        <v/>
      </c>
      <c r="E1885">
        <f>'DATA DASH'!E1885</f>
        <v/>
      </c>
      <c r="F1885">
        <f>'DATA DASH'!F1885</f>
        <v/>
      </c>
      <c r="G1885">
        <f>'DATA DASH'!G1885</f>
        <v/>
      </c>
      <c r="H1885">
        <f>'DATA DASH'!H1885</f>
        <v/>
      </c>
      <c r="I1885">
        <f>'DATA DASH'!I1885</f>
        <v/>
      </c>
      <c r="J1885">
        <f>'DATA DASH'!J1885</f>
        <v/>
      </c>
      <c r="K1885">
        <f>'DATA DASH'!K1885</f>
        <v/>
      </c>
      <c r="L1885">
        <f>'DATA DASH'!L1885</f>
        <v/>
      </c>
      <c r="M1885">
        <f>'DATA DASH'!M1885</f>
        <v/>
      </c>
    </row>
    <row r="1886">
      <c r="A1886">
        <f>'DATA DASH'!A1886</f>
        <v/>
      </c>
      <c r="B1886">
        <f>'DATA DASH'!B1886</f>
        <v/>
      </c>
      <c r="C1886">
        <f>'DATA DASH'!C1886</f>
        <v/>
      </c>
      <c r="D1886">
        <f>'DATA DASH'!D1886</f>
        <v/>
      </c>
      <c r="E1886">
        <f>'DATA DASH'!E1886</f>
        <v/>
      </c>
      <c r="F1886">
        <f>'DATA DASH'!F1886</f>
        <v/>
      </c>
      <c r="G1886">
        <f>'DATA DASH'!G1886</f>
        <v/>
      </c>
      <c r="H1886">
        <f>'DATA DASH'!H1886</f>
        <v/>
      </c>
      <c r="I1886">
        <f>'DATA DASH'!I1886</f>
        <v/>
      </c>
      <c r="J1886">
        <f>'DATA DASH'!J1886</f>
        <v/>
      </c>
      <c r="K1886">
        <f>'DATA DASH'!K1886</f>
        <v/>
      </c>
      <c r="L1886">
        <f>'DATA DASH'!L1886</f>
        <v/>
      </c>
      <c r="M1886">
        <f>'DATA DASH'!M1886</f>
        <v/>
      </c>
    </row>
    <row r="1887">
      <c r="A1887">
        <f>'DATA DASH'!A1887</f>
        <v/>
      </c>
      <c r="B1887">
        <f>'DATA DASH'!B1887</f>
        <v/>
      </c>
      <c r="C1887">
        <f>'DATA DASH'!C1887</f>
        <v/>
      </c>
      <c r="D1887">
        <f>'DATA DASH'!D1887</f>
        <v/>
      </c>
      <c r="E1887">
        <f>'DATA DASH'!E1887</f>
        <v/>
      </c>
      <c r="F1887">
        <f>'DATA DASH'!F1887</f>
        <v/>
      </c>
      <c r="G1887">
        <f>'DATA DASH'!G1887</f>
        <v/>
      </c>
      <c r="H1887">
        <f>'DATA DASH'!H1887</f>
        <v/>
      </c>
      <c r="I1887">
        <f>'DATA DASH'!I1887</f>
        <v/>
      </c>
      <c r="J1887">
        <f>'DATA DASH'!J1887</f>
        <v/>
      </c>
      <c r="K1887">
        <f>'DATA DASH'!K1887</f>
        <v/>
      </c>
      <c r="L1887">
        <f>'DATA DASH'!L1887</f>
        <v/>
      </c>
      <c r="M1887">
        <f>'DATA DASH'!M1887</f>
        <v/>
      </c>
    </row>
    <row r="1888">
      <c r="A1888">
        <f>'DATA DASH'!A1888</f>
        <v/>
      </c>
      <c r="B1888">
        <f>'DATA DASH'!B1888</f>
        <v/>
      </c>
      <c r="C1888">
        <f>'DATA DASH'!C1888</f>
        <v/>
      </c>
      <c r="D1888">
        <f>'DATA DASH'!D1888</f>
        <v/>
      </c>
      <c r="E1888">
        <f>'DATA DASH'!E1888</f>
        <v/>
      </c>
      <c r="F1888">
        <f>'DATA DASH'!F1888</f>
        <v/>
      </c>
      <c r="G1888">
        <f>'DATA DASH'!G1888</f>
        <v/>
      </c>
      <c r="H1888">
        <f>'DATA DASH'!H1888</f>
        <v/>
      </c>
      <c r="I1888">
        <f>'DATA DASH'!I1888</f>
        <v/>
      </c>
      <c r="J1888">
        <f>'DATA DASH'!J1888</f>
        <v/>
      </c>
      <c r="K1888">
        <f>'DATA DASH'!K1888</f>
        <v/>
      </c>
      <c r="L1888">
        <f>'DATA DASH'!L1888</f>
        <v/>
      </c>
      <c r="M1888">
        <f>'DATA DASH'!M1888</f>
        <v/>
      </c>
    </row>
    <row r="1889">
      <c r="A1889">
        <f>'DATA DASH'!A1889</f>
        <v/>
      </c>
      <c r="B1889">
        <f>'DATA DASH'!B1889</f>
        <v/>
      </c>
      <c r="C1889">
        <f>'DATA DASH'!C1889</f>
        <v/>
      </c>
      <c r="D1889">
        <f>'DATA DASH'!D1889</f>
        <v/>
      </c>
      <c r="E1889">
        <f>'DATA DASH'!E1889</f>
        <v/>
      </c>
      <c r="F1889">
        <f>'DATA DASH'!F1889</f>
        <v/>
      </c>
      <c r="G1889">
        <f>'DATA DASH'!G1889</f>
        <v/>
      </c>
      <c r="H1889">
        <f>'DATA DASH'!H1889</f>
        <v/>
      </c>
      <c r="I1889">
        <f>'DATA DASH'!I1889</f>
        <v/>
      </c>
      <c r="J1889">
        <f>'DATA DASH'!J1889</f>
        <v/>
      </c>
      <c r="K1889">
        <f>'DATA DASH'!K1889</f>
        <v/>
      </c>
      <c r="L1889">
        <f>'DATA DASH'!L1889</f>
        <v/>
      </c>
      <c r="M1889">
        <f>'DATA DASH'!M1889</f>
        <v/>
      </c>
    </row>
    <row r="1890">
      <c r="A1890">
        <f>'DATA DASH'!A1890</f>
        <v/>
      </c>
      <c r="B1890">
        <f>'DATA DASH'!B1890</f>
        <v/>
      </c>
      <c r="C1890">
        <f>'DATA DASH'!C1890</f>
        <v/>
      </c>
      <c r="D1890">
        <f>'DATA DASH'!D1890</f>
        <v/>
      </c>
      <c r="E1890">
        <f>'DATA DASH'!E1890</f>
        <v/>
      </c>
      <c r="F1890">
        <f>'DATA DASH'!F1890</f>
        <v/>
      </c>
      <c r="G1890">
        <f>'DATA DASH'!G1890</f>
        <v/>
      </c>
      <c r="H1890">
        <f>'DATA DASH'!H1890</f>
        <v/>
      </c>
      <c r="I1890">
        <f>'DATA DASH'!I1890</f>
        <v/>
      </c>
      <c r="J1890">
        <f>'DATA DASH'!J1890</f>
        <v/>
      </c>
      <c r="K1890">
        <f>'DATA DASH'!K1890</f>
        <v/>
      </c>
      <c r="L1890">
        <f>'DATA DASH'!L1890</f>
        <v/>
      </c>
      <c r="M1890">
        <f>'DATA DASH'!M1890</f>
        <v/>
      </c>
    </row>
    <row r="1891">
      <c r="A1891">
        <f>'DATA DASH'!A1891</f>
        <v/>
      </c>
      <c r="B1891">
        <f>'DATA DASH'!B1891</f>
        <v/>
      </c>
      <c r="C1891">
        <f>'DATA DASH'!C1891</f>
        <v/>
      </c>
      <c r="D1891">
        <f>'DATA DASH'!D1891</f>
        <v/>
      </c>
      <c r="E1891">
        <f>'DATA DASH'!E1891</f>
        <v/>
      </c>
      <c r="F1891">
        <f>'DATA DASH'!F1891</f>
        <v/>
      </c>
      <c r="G1891">
        <f>'DATA DASH'!G1891</f>
        <v/>
      </c>
      <c r="H1891">
        <f>'DATA DASH'!H1891</f>
        <v/>
      </c>
      <c r="I1891">
        <f>'DATA DASH'!I1891</f>
        <v/>
      </c>
      <c r="J1891">
        <f>'DATA DASH'!J1891</f>
        <v/>
      </c>
      <c r="K1891">
        <f>'DATA DASH'!K1891</f>
        <v/>
      </c>
      <c r="L1891">
        <f>'DATA DASH'!L1891</f>
        <v/>
      </c>
      <c r="M1891">
        <f>'DATA DASH'!M1891</f>
        <v/>
      </c>
    </row>
    <row r="1892">
      <c r="A1892">
        <f>'DATA DASH'!A1892</f>
        <v/>
      </c>
      <c r="B1892">
        <f>'DATA DASH'!B1892</f>
        <v/>
      </c>
      <c r="C1892">
        <f>'DATA DASH'!C1892</f>
        <v/>
      </c>
      <c r="D1892">
        <f>'DATA DASH'!D1892</f>
        <v/>
      </c>
      <c r="E1892">
        <f>'DATA DASH'!E1892</f>
        <v/>
      </c>
      <c r="F1892">
        <f>'DATA DASH'!F1892</f>
        <v/>
      </c>
      <c r="G1892">
        <f>'DATA DASH'!G1892</f>
        <v/>
      </c>
      <c r="H1892">
        <f>'DATA DASH'!H1892</f>
        <v/>
      </c>
      <c r="I1892">
        <f>'DATA DASH'!I1892</f>
        <v/>
      </c>
      <c r="J1892">
        <f>'DATA DASH'!J1892</f>
        <v/>
      </c>
      <c r="K1892">
        <f>'DATA DASH'!K1892</f>
        <v/>
      </c>
      <c r="L1892">
        <f>'DATA DASH'!L1892</f>
        <v/>
      </c>
      <c r="M1892">
        <f>'DATA DASH'!M1892</f>
        <v/>
      </c>
    </row>
    <row r="1893">
      <c r="A1893">
        <f>'DATA DASH'!A1893</f>
        <v/>
      </c>
      <c r="B1893">
        <f>'DATA DASH'!B1893</f>
        <v/>
      </c>
      <c r="C1893">
        <f>'DATA DASH'!C1893</f>
        <v/>
      </c>
      <c r="D1893">
        <f>'DATA DASH'!D1893</f>
        <v/>
      </c>
      <c r="E1893">
        <f>'DATA DASH'!E1893</f>
        <v/>
      </c>
      <c r="F1893">
        <f>'DATA DASH'!F1893</f>
        <v/>
      </c>
      <c r="G1893">
        <f>'DATA DASH'!G1893</f>
        <v/>
      </c>
      <c r="H1893">
        <f>'DATA DASH'!H1893</f>
        <v/>
      </c>
      <c r="I1893">
        <f>'DATA DASH'!I1893</f>
        <v/>
      </c>
      <c r="J1893">
        <f>'DATA DASH'!J1893</f>
        <v/>
      </c>
      <c r="K1893">
        <f>'DATA DASH'!K1893</f>
        <v/>
      </c>
      <c r="L1893">
        <f>'DATA DASH'!L1893</f>
        <v/>
      </c>
      <c r="M1893">
        <f>'DATA DASH'!M1893</f>
        <v/>
      </c>
    </row>
    <row r="1894">
      <c r="A1894">
        <f>'DATA DASH'!A1894</f>
        <v/>
      </c>
      <c r="B1894">
        <f>'DATA DASH'!B1894</f>
        <v/>
      </c>
      <c r="C1894">
        <f>'DATA DASH'!C1894</f>
        <v/>
      </c>
      <c r="D1894">
        <f>'DATA DASH'!D1894</f>
        <v/>
      </c>
      <c r="E1894">
        <f>'DATA DASH'!E1894</f>
        <v/>
      </c>
      <c r="F1894">
        <f>'DATA DASH'!F1894</f>
        <v/>
      </c>
      <c r="G1894">
        <f>'DATA DASH'!G1894</f>
        <v/>
      </c>
      <c r="H1894">
        <f>'DATA DASH'!H1894</f>
        <v/>
      </c>
      <c r="I1894">
        <f>'DATA DASH'!I1894</f>
        <v/>
      </c>
      <c r="J1894">
        <f>'DATA DASH'!J1894</f>
        <v/>
      </c>
      <c r="K1894">
        <f>'DATA DASH'!K1894</f>
        <v/>
      </c>
      <c r="L1894">
        <f>'DATA DASH'!L1894</f>
        <v/>
      </c>
      <c r="M1894">
        <f>'DATA DASH'!M1894</f>
        <v/>
      </c>
    </row>
    <row r="1895">
      <c r="A1895">
        <f>'DATA DASH'!A1895</f>
        <v/>
      </c>
      <c r="B1895">
        <f>'DATA DASH'!B1895</f>
        <v/>
      </c>
      <c r="C1895">
        <f>'DATA DASH'!C1895</f>
        <v/>
      </c>
      <c r="D1895">
        <f>'DATA DASH'!D1895</f>
        <v/>
      </c>
      <c r="E1895">
        <f>'DATA DASH'!E1895</f>
        <v/>
      </c>
      <c r="F1895">
        <f>'DATA DASH'!F1895</f>
        <v/>
      </c>
      <c r="G1895">
        <f>'DATA DASH'!G1895</f>
        <v/>
      </c>
      <c r="H1895">
        <f>'DATA DASH'!H1895</f>
        <v/>
      </c>
      <c r="I1895">
        <f>'DATA DASH'!I1895</f>
        <v/>
      </c>
      <c r="J1895">
        <f>'DATA DASH'!J1895</f>
        <v/>
      </c>
      <c r="K1895">
        <f>'DATA DASH'!K1895</f>
        <v/>
      </c>
      <c r="L1895">
        <f>'DATA DASH'!L1895</f>
        <v/>
      </c>
      <c r="M1895">
        <f>'DATA DASH'!M1895</f>
        <v/>
      </c>
    </row>
    <row r="1896">
      <c r="A1896">
        <f>'DATA DASH'!A1896</f>
        <v/>
      </c>
      <c r="B1896">
        <f>'DATA DASH'!B1896</f>
        <v/>
      </c>
      <c r="C1896">
        <f>'DATA DASH'!C1896</f>
        <v/>
      </c>
      <c r="D1896">
        <f>'DATA DASH'!D1896</f>
        <v/>
      </c>
      <c r="E1896">
        <f>'DATA DASH'!E1896</f>
        <v/>
      </c>
      <c r="F1896">
        <f>'DATA DASH'!F1896</f>
        <v/>
      </c>
      <c r="G1896">
        <f>'DATA DASH'!G1896</f>
        <v/>
      </c>
      <c r="H1896">
        <f>'DATA DASH'!H1896</f>
        <v/>
      </c>
      <c r="I1896">
        <f>'DATA DASH'!I1896</f>
        <v/>
      </c>
      <c r="J1896">
        <f>'DATA DASH'!J1896</f>
        <v/>
      </c>
      <c r="K1896">
        <f>'DATA DASH'!K1896</f>
        <v/>
      </c>
      <c r="L1896">
        <f>'DATA DASH'!L1896</f>
        <v/>
      </c>
      <c r="M1896">
        <f>'DATA DASH'!M1896</f>
        <v/>
      </c>
    </row>
    <row r="1897">
      <c r="A1897">
        <f>'DATA DASH'!A1897</f>
        <v/>
      </c>
      <c r="B1897">
        <f>'DATA DASH'!B1897</f>
        <v/>
      </c>
      <c r="C1897">
        <f>'DATA DASH'!C1897</f>
        <v/>
      </c>
      <c r="D1897">
        <f>'DATA DASH'!D1897</f>
        <v/>
      </c>
      <c r="E1897">
        <f>'DATA DASH'!E1897</f>
        <v/>
      </c>
      <c r="F1897">
        <f>'DATA DASH'!F1897</f>
        <v/>
      </c>
      <c r="G1897">
        <f>'DATA DASH'!G1897</f>
        <v/>
      </c>
      <c r="H1897">
        <f>'DATA DASH'!H1897</f>
        <v/>
      </c>
      <c r="I1897">
        <f>'DATA DASH'!I1897</f>
        <v/>
      </c>
      <c r="J1897">
        <f>'DATA DASH'!J1897</f>
        <v/>
      </c>
      <c r="K1897">
        <f>'DATA DASH'!K1897</f>
        <v/>
      </c>
      <c r="L1897">
        <f>'DATA DASH'!L1897</f>
        <v/>
      </c>
      <c r="M1897">
        <f>'DATA DASH'!M1897</f>
        <v/>
      </c>
    </row>
    <row r="1898">
      <c r="A1898">
        <f>'DATA DASH'!A1898</f>
        <v/>
      </c>
      <c r="B1898">
        <f>'DATA DASH'!B1898</f>
        <v/>
      </c>
      <c r="C1898">
        <f>'DATA DASH'!C1898</f>
        <v/>
      </c>
      <c r="D1898">
        <f>'DATA DASH'!D1898</f>
        <v/>
      </c>
      <c r="E1898">
        <f>'DATA DASH'!E1898</f>
        <v/>
      </c>
      <c r="F1898">
        <f>'DATA DASH'!F1898</f>
        <v/>
      </c>
      <c r="G1898">
        <f>'DATA DASH'!G1898</f>
        <v/>
      </c>
      <c r="H1898">
        <f>'DATA DASH'!H1898</f>
        <v/>
      </c>
      <c r="I1898">
        <f>'DATA DASH'!I1898</f>
        <v/>
      </c>
      <c r="J1898">
        <f>'DATA DASH'!J1898</f>
        <v/>
      </c>
      <c r="K1898">
        <f>'DATA DASH'!K1898</f>
        <v/>
      </c>
      <c r="L1898">
        <f>'DATA DASH'!L1898</f>
        <v/>
      </c>
      <c r="M1898">
        <f>'DATA DASH'!M1898</f>
        <v/>
      </c>
    </row>
    <row r="1899">
      <c r="A1899">
        <f>'DATA DASH'!A1899</f>
        <v/>
      </c>
      <c r="B1899">
        <f>'DATA DASH'!B1899</f>
        <v/>
      </c>
      <c r="C1899">
        <f>'DATA DASH'!C1899</f>
        <v/>
      </c>
      <c r="D1899">
        <f>'DATA DASH'!D1899</f>
        <v/>
      </c>
      <c r="E1899">
        <f>'DATA DASH'!E1899</f>
        <v/>
      </c>
      <c r="F1899">
        <f>'DATA DASH'!F1899</f>
        <v/>
      </c>
      <c r="G1899">
        <f>'DATA DASH'!G1899</f>
        <v/>
      </c>
      <c r="H1899">
        <f>'DATA DASH'!H1899</f>
        <v/>
      </c>
      <c r="I1899">
        <f>'DATA DASH'!I1899</f>
        <v/>
      </c>
      <c r="J1899">
        <f>'DATA DASH'!J1899</f>
        <v/>
      </c>
      <c r="K1899">
        <f>'DATA DASH'!K1899</f>
        <v/>
      </c>
      <c r="L1899">
        <f>'DATA DASH'!L1899</f>
        <v/>
      </c>
      <c r="M1899">
        <f>'DATA DASH'!M1899</f>
        <v/>
      </c>
    </row>
    <row r="1900">
      <c r="A1900">
        <f>'DATA DASH'!A1900</f>
        <v/>
      </c>
      <c r="B1900">
        <f>'DATA DASH'!B1900</f>
        <v/>
      </c>
      <c r="C1900">
        <f>'DATA DASH'!C1900</f>
        <v/>
      </c>
      <c r="D1900">
        <f>'DATA DASH'!D1900</f>
        <v/>
      </c>
      <c r="E1900">
        <f>'DATA DASH'!E1900</f>
        <v/>
      </c>
      <c r="F1900">
        <f>'DATA DASH'!F1900</f>
        <v/>
      </c>
      <c r="G1900">
        <f>'DATA DASH'!G1900</f>
        <v/>
      </c>
      <c r="H1900">
        <f>'DATA DASH'!H1900</f>
        <v/>
      </c>
      <c r="I1900">
        <f>'DATA DASH'!I1900</f>
        <v/>
      </c>
      <c r="J1900">
        <f>'DATA DASH'!J1900</f>
        <v/>
      </c>
      <c r="K1900">
        <f>'DATA DASH'!K1900</f>
        <v/>
      </c>
      <c r="L1900">
        <f>'DATA DASH'!L1900</f>
        <v/>
      </c>
      <c r="M1900">
        <f>'DATA DASH'!M1900</f>
        <v/>
      </c>
    </row>
    <row r="1901">
      <c r="A1901">
        <f>'DATA DASH'!A1901</f>
        <v/>
      </c>
      <c r="B1901">
        <f>'DATA DASH'!B1901</f>
        <v/>
      </c>
      <c r="C1901">
        <f>'DATA DASH'!C1901</f>
        <v/>
      </c>
      <c r="D1901">
        <f>'DATA DASH'!D1901</f>
        <v/>
      </c>
      <c r="E1901">
        <f>'DATA DASH'!E1901</f>
        <v/>
      </c>
      <c r="F1901">
        <f>'DATA DASH'!F1901</f>
        <v/>
      </c>
      <c r="G1901">
        <f>'DATA DASH'!G1901</f>
        <v/>
      </c>
      <c r="H1901">
        <f>'DATA DASH'!H1901</f>
        <v/>
      </c>
      <c r="I1901">
        <f>'DATA DASH'!I1901</f>
        <v/>
      </c>
      <c r="J1901">
        <f>'DATA DASH'!J1901</f>
        <v/>
      </c>
      <c r="K1901">
        <f>'DATA DASH'!K1901</f>
        <v/>
      </c>
      <c r="L1901">
        <f>'DATA DASH'!L1901</f>
        <v/>
      </c>
      <c r="M1901">
        <f>'DATA DASH'!M1901</f>
        <v/>
      </c>
    </row>
    <row r="1902">
      <c r="A1902">
        <f>'DATA DASH'!A1902</f>
        <v/>
      </c>
      <c r="B1902">
        <f>'DATA DASH'!B1902</f>
        <v/>
      </c>
      <c r="C1902">
        <f>'DATA DASH'!C1902</f>
        <v/>
      </c>
      <c r="D1902">
        <f>'DATA DASH'!D1902</f>
        <v/>
      </c>
      <c r="E1902">
        <f>'DATA DASH'!E1902</f>
        <v/>
      </c>
      <c r="F1902">
        <f>'DATA DASH'!F1902</f>
        <v/>
      </c>
      <c r="G1902">
        <f>'DATA DASH'!G1902</f>
        <v/>
      </c>
      <c r="H1902">
        <f>'DATA DASH'!H1902</f>
        <v/>
      </c>
      <c r="I1902">
        <f>'DATA DASH'!I1902</f>
        <v/>
      </c>
      <c r="J1902">
        <f>'DATA DASH'!J1902</f>
        <v/>
      </c>
      <c r="K1902">
        <f>'DATA DASH'!K1902</f>
        <v/>
      </c>
      <c r="L1902">
        <f>'DATA DASH'!L1902</f>
        <v/>
      </c>
      <c r="M1902">
        <f>'DATA DASH'!M1902</f>
        <v/>
      </c>
    </row>
    <row r="1903">
      <c r="A1903">
        <f>'DATA DASH'!A1903</f>
        <v/>
      </c>
      <c r="B1903">
        <f>'DATA DASH'!B1903</f>
        <v/>
      </c>
      <c r="C1903">
        <f>'DATA DASH'!C1903</f>
        <v/>
      </c>
      <c r="D1903">
        <f>'DATA DASH'!D1903</f>
        <v/>
      </c>
      <c r="E1903">
        <f>'DATA DASH'!E1903</f>
        <v/>
      </c>
      <c r="F1903">
        <f>'DATA DASH'!F1903</f>
        <v/>
      </c>
      <c r="G1903">
        <f>'DATA DASH'!G1903</f>
        <v/>
      </c>
      <c r="H1903">
        <f>'DATA DASH'!H1903</f>
        <v/>
      </c>
      <c r="I1903">
        <f>'DATA DASH'!I1903</f>
        <v/>
      </c>
      <c r="J1903">
        <f>'DATA DASH'!J1903</f>
        <v/>
      </c>
      <c r="K1903">
        <f>'DATA DASH'!K1903</f>
        <v/>
      </c>
      <c r="L1903">
        <f>'DATA DASH'!L1903</f>
        <v/>
      </c>
      <c r="M1903">
        <f>'DATA DASH'!M1903</f>
        <v/>
      </c>
    </row>
    <row r="1904">
      <c r="A1904">
        <f>'DATA DASH'!A1904</f>
        <v/>
      </c>
      <c r="B1904">
        <f>'DATA DASH'!B1904</f>
        <v/>
      </c>
      <c r="C1904">
        <f>'DATA DASH'!C1904</f>
        <v/>
      </c>
      <c r="D1904">
        <f>'DATA DASH'!D1904</f>
        <v/>
      </c>
      <c r="E1904">
        <f>'DATA DASH'!E1904</f>
        <v/>
      </c>
      <c r="F1904">
        <f>'DATA DASH'!F1904</f>
        <v/>
      </c>
      <c r="G1904">
        <f>'DATA DASH'!G1904</f>
        <v/>
      </c>
      <c r="H1904">
        <f>'DATA DASH'!H1904</f>
        <v/>
      </c>
      <c r="I1904">
        <f>'DATA DASH'!I1904</f>
        <v/>
      </c>
      <c r="J1904">
        <f>'DATA DASH'!J1904</f>
        <v/>
      </c>
      <c r="K1904">
        <f>'DATA DASH'!K1904</f>
        <v/>
      </c>
      <c r="L1904">
        <f>'DATA DASH'!L1904</f>
        <v/>
      </c>
      <c r="M1904">
        <f>'DATA DASH'!M1904</f>
        <v/>
      </c>
    </row>
    <row r="1905">
      <c r="A1905">
        <f>'DATA DASH'!A1905</f>
        <v/>
      </c>
      <c r="B1905">
        <f>'DATA DASH'!B1905</f>
        <v/>
      </c>
      <c r="C1905">
        <f>'DATA DASH'!C1905</f>
        <v/>
      </c>
      <c r="D1905">
        <f>'DATA DASH'!D1905</f>
        <v/>
      </c>
      <c r="E1905">
        <f>'DATA DASH'!E1905</f>
        <v/>
      </c>
      <c r="F1905">
        <f>'DATA DASH'!F1905</f>
        <v/>
      </c>
      <c r="G1905">
        <f>'DATA DASH'!G1905</f>
        <v/>
      </c>
      <c r="H1905">
        <f>'DATA DASH'!H1905</f>
        <v/>
      </c>
      <c r="I1905">
        <f>'DATA DASH'!I1905</f>
        <v/>
      </c>
      <c r="J1905">
        <f>'DATA DASH'!J1905</f>
        <v/>
      </c>
      <c r="K1905">
        <f>'DATA DASH'!K1905</f>
        <v/>
      </c>
      <c r="L1905">
        <f>'DATA DASH'!L1905</f>
        <v/>
      </c>
      <c r="M1905">
        <f>'DATA DASH'!M1905</f>
        <v/>
      </c>
    </row>
    <row r="1906">
      <c r="A1906">
        <f>'DATA DASH'!A1906</f>
        <v/>
      </c>
      <c r="B1906">
        <f>'DATA DASH'!B1906</f>
        <v/>
      </c>
      <c r="C1906">
        <f>'DATA DASH'!C1906</f>
        <v/>
      </c>
      <c r="D1906">
        <f>'DATA DASH'!D1906</f>
        <v/>
      </c>
      <c r="E1906">
        <f>'DATA DASH'!E1906</f>
        <v/>
      </c>
      <c r="F1906">
        <f>'DATA DASH'!F1906</f>
        <v/>
      </c>
      <c r="G1906">
        <f>'DATA DASH'!G1906</f>
        <v/>
      </c>
      <c r="H1906">
        <f>'DATA DASH'!H1906</f>
        <v/>
      </c>
      <c r="I1906">
        <f>'DATA DASH'!I1906</f>
        <v/>
      </c>
      <c r="J1906">
        <f>'DATA DASH'!J1906</f>
        <v/>
      </c>
      <c r="K1906">
        <f>'DATA DASH'!K1906</f>
        <v/>
      </c>
      <c r="L1906">
        <f>'DATA DASH'!L1906</f>
        <v/>
      </c>
      <c r="M1906">
        <f>'DATA DASH'!M1906</f>
        <v/>
      </c>
    </row>
    <row r="1907">
      <c r="A1907">
        <f>'DATA DASH'!A1907</f>
        <v/>
      </c>
      <c r="B1907">
        <f>'DATA DASH'!B1907</f>
        <v/>
      </c>
      <c r="C1907">
        <f>'DATA DASH'!C1907</f>
        <v/>
      </c>
      <c r="D1907">
        <f>'DATA DASH'!D1907</f>
        <v/>
      </c>
      <c r="E1907">
        <f>'DATA DASH'!E1907</f>
        <v/>
      </c>
      <c r="F1907">
        <f>'DATA DASH'!F1907</f>
        <v/>
      </c>
      <c r="G1907">
        <f>'DATA DASH'!G1907</f>
        <v/>
      </c>
      <c r="H1907">
        <f>'DATA DASH'!H1907</f>
        <v/>
      </c>
      <c r="I1907">
        <f>'DATA DASH'!I1907</f>
        <v/>
      </c>
      <c r="J1907">
        <f>'DATA DASH'!J1907</f>
        <v/>
      </c>
      <c r="K1907">
        <f>'DATA DASH'!K1907</f>
        <v/>
      </c>
      <c r="L1907">
        <f>'DATA DASH'!L1907</f>
        <v/>
      </c>
      <c r="M1907">
        <f>'DATA DASH'!M1907</f>
        <v/>
      </c>
    </row>
    <row r="1908">
      <c r="A1908">
        <f>'DATA DASH'!A1908</f>
        <v/>
      </c>
      <c r="B1908">
        <f>'DATA DASH'!B1908</f>
        <v/>
      </c>
      <c r="C1908">
        <f>'DATA DASH'!C1908</f>
        <v/>
      </c>
      <c r="D1908">
        <f>'DATA DASH'!D1908</f>
        <v/>
      </c>
      <c r="E1908">
        <f>'DATA DASH'!E1908</f>
        <v/>
      </c>
      <c r="F1908">
        <f>'DATA DASH'!F1908</f>
        <v/>
      </c>
      <c r="G1908">
        <f>'DATA DASH'!G1908</f>
        <v/>
      </c>
      <c r="H1908">
        <f>'DATA DASH'!H1908</f>
        <v/>
      </c>
      <c r="I1908">
        <f>'DATA DASH'!I1908</f>
        <v/>
      </c>
      <c r="J1908">
        <f>'DATA DASH'!J1908</f>
        <v/>
      </c>
      <c r="K1908">
        <f>'DATA DASH'!K1908</f>
        <v/>
      </c>
      <c r="L1908">
        <f>'DATA DASH'!L1908</f>
        <v/>
      </c>
      <c r="M1908">
        <f>'DATA DASH'!M1908</f>
        <v/>
      </c>
    </row>
    <row r="1909">
      <c r="A1909">
        <f>'DATA DASH'!A1909</f>
        <v/>
      </c>
      <c r="B1909">
        <f>'DATA DASH'!B1909</f>
        <v/>
      </c>
      <c r="C1909">
        <f>'DATA DASH'!C1909</f>
        <v/>
      </c>
      <c r="D1909">
        <f>'DATA DASH'!D1909</f>
        <v/>
      </c>
      <c r="E1909">
        <f>'DATA DASH'!E1909</f>
        <v/>
      </c>
      <c r="F1909">
        <f>'DATA DASH'!F1909</f>
        <v/>
      </c>
      <c r="G1909">
        <f>'DATA DASH'!G1909</f>
        <v/>
      </c>
      <c r="H1909">
        <f>'DATA DASH'!H1909</f>
        <v/>
      </c>
      <c r="I1909">
        <f>'DATA DASH'!I1909</f>
        <v/>
      </c>
      <c r="J1909">
        <f>'DATA DASH'!J1909</f>
        <v/>
      </c>
      <c r="K1909">
        <f>'DATA DASH'!K1909</f>
        <v/>
      </c>
      <c r="L1909">
        <f>'DATA DASH'!L1909</f>
        <v/>
      </c>
      <c r="M1909">
        <f>'DATA DASH'!M1909</f>
        <v/>
      </c>
    </row>
    <row r="1910">
      <c r="A1910">
        <f>'DATA DASH'!A1910</f>
        <v/>
      </c>
      <c r="B1910">
        <f>'DATA DASH'!B1910</f>
        <v/>
      </c>
      <c r="C1910">
        <f>'DATA DASH'!C1910</f>
        <v/>
      </c>
      <c r="D1910">
        <f>'DATA DASH'!D1910</f>
        <v/>
      </c>
      <c r="E1910">
        <f>'DATA DASH'!E1910</f>
        <v/>
      </c>
      <c r="F1910">
        <f>'DATA DASH'!F1910</f>
        <v/>
      </c>
      <c r="G1910">
        <f>'DATA DASH'!G1910</f>
        <v/>
      </c>
      <c r="H1910">
        <f>'DATA DASH'!H1910</f>
        <v/>
      </c>
      <c r="I1910">
        <f>'DATA DASH'!I1910</f>
        <v/>
      </c>
      <c r="J1910">
        <f>'DATA DASH'!J1910</f>
        <v/>
      </c>
      <c r="K1910">
        <f>'DATA DASH'!K1910</f>
        <v/>
      </c>
      <c r="L1910">
        <f>'DATA DASH'!L1910</f>
        <v/>
      </c>
      <c r="M1910">
        <f>'DATA DASH'!M1910</f>
        <v/>
      </c>
    </row>
    <row r="1911">
      <c r="A1911">
        <f>'DATA DASH'!A1911</f>
        <v/>
      </c>
      <c r="B1911">
        <f>'DATA DASH'!B1911</f>
        <v/>
      </c>
      <c r="C1911">
        <f>'DATA DASH'!C1911</f>
        <v/>
      </c>
      <c r="D1911">
        <f>'DATA DASH'!D1911</f>
        <v/>
      </c>
      <c r="E1911">
        <f>'DATA DASH'!E1911</f>
        <v/>
      </c>
      <c r="F1911">
        <f>'DATA DASH'!F1911</f>
        <v/>
      </c>
      <c r="G1911">
        <f>'DATA DASH'!G1911</f>
        <v/>
      </c>
      <c r="H1911">
        <f>'DATA DASH'!H1911</f>
        <v/>
      </c>
      <c r="I1911">
        <f>'DATA DASH'!I1911</f>
        <v/>
      </c>
      <c r="J1911">
        <f>'DATA DASH'!J1911</f>
        <v/>
      </c>
      <c r="K1911">
        <f>'DATA DASH'!K1911</f>
        <v/>
      </c>
      <c r="L1911">
        <f>'DATA DASH'!L1911</f>
        <v/>
      </c>
      <c r="M1911">
        <f>'DATA DASH'!M1911</f>
        <v/>
      </c>
    </row>
    <row r="1912">
      <c r="A1912">
        <f>'DATA DASH'!A1912</f>
        <v/>
      </c>
      <c r="B1912">
        <f>'DATA DASH'!B1912</f>
        <v/>
      </c>
      <c r="C1912">
        <f>'DATA DASH'!C1912</f>
        <v/>
      </c>
      <c r="D1912">
        <f>'DATA DASH'!D1912</f>
        <v/>
      </c>
      <c r="E1912">
        <f>'DATA DASH'!E1912</f>
        <v/>
      </c>
      <c r="F1912">
        <f>'DATA DASH'!F1912</f>
        <v/>
      </c>
      <c r="G1912">
        <f>'DATA DASH'!G1912</f>
        <v/>
      </c>
      <c r="H1912">
        <f>'DATA DASH'!H1912</f>
        <v/>
      </c>
      <c r="I1912">
        <f>'DATA DASH'!I1912</f>
        <v/>
      </c>
      <c r="J1912">
        <f>'DATA DASH'!J1912</f>
        <v/>
      </c>
      <c r="K1912">
        <f>'DATA DASH'!K1912</f>
        <v/>
      </c>
      <c r="L1912">
        <f>'DATA DASH'!L1912</f>
        <v/>
      </c>
      <c r="M1912">
        <f>'DATA DASH'!M1912</f>
        <v/>
      </c>
    </row>
    <row r="1913">
      <c r="A1913">
        <f>'DATA DASH'!A1913</f>
        <v/>
      </c>
      <c r="B1913">
        <f>'DATA DASH'!B1913</f>
        <v/>
      </c>
      <c r="C1913">
        <f>'DATA DASH'!C1913</f>
        <v/>
      </c>
      <c r="D1913">
        <f>'DATA DASH'!D1913</f>
        <v/>
      </c>
      <c r="E1913">
        <f>'DATA DASH'!E1913</f>
        <v/>
      </c>
      <c r="F1913">
        <f>'DATA DASH'!F1913</f>
        <v/>
      </c>
      <c r="G1913">
        <f>'DATA DASH'!G1913</f>
        <v/>
      </c>
      <c r="H1913">
        <f>'DATA DASH'!H1913</f>
        <v/>
      </c>
      <c r="I1913">
        <f>'DATA DASH'!I1913</f>
        <v/>
      </c>
      <c r="J1913">
        <f>'DATA DASH'!J1913</f>
        <v/>
      </c>
      <c r="K1913">
        <f>'DATA DASH'!K1913</f>
        <v/>
      </c>
      <c r="L1913">
        <f>'DATA DASH'!L1913</f>
        <v/>
      </c>
      <c r="M1913">
        <f>'DATA DASH'!M1913</f>
        <v/>
      </c>
    </row>
    <row r="1914">
      <c r="A1914">
        <f>'DATA DASH'!A1914</f>
        <v/>
      </c>
      <c r="B1914">
        <f>'DATA DASH'!B1914</f>
        <v/>
      </c>
      <c r="C1914">
        <f>'DATA DASH'!C1914</f>
        <v/>
      </c>
      <c r="D1914">
        <f>'DATA DASH'!D1914</f>
        <v/>
      </c>
      <c r="E1914">
        <f>'DATA DASH'!E1914</f>
        <v/>
      </c>
      <c r="F1914">
        <f>'DATA DASH'!F1914</f>
        <v/>
      </c>
      <c r="G1914">
        <f>'DATA DASH'!G1914</f>
        <v/>
      </c>
      <c r="H1914">
        <f>'DATA DASH'!H1914</f>
        <v/>
      </c>
      <c r="I1914">
        <f>'DATA DASH'!I1914</f>
        <v/>
      </c>
      <c r="J1914">
        <f>'DATA DASH'!J1914</f>
        <v/>
      </c>
      <c r="K1914">
        <f>'DATA DASH'!K1914</f>
        <v/>
      </c>
      <c r="L1914">
        <f>'DATA DASH'!L1914</f>
        <v/>
      </c>
      <c r="M1914">
        <f>'DATA DASH'!M1914</f>
        <v/>
      </c>
    </row>
    <row r="1915">
      <c r="A1915">
        <f>'DATA DASH'!A1915</f>
        <v/>
      </c>
      <c r="B1915">
        <f>'DATA DASH'!B1915</f>
        <v/>
      </c>
      <c r="C1915">
        <f>'DATA DASH'!C1915</f>
        <v/>
      </c>
      <c r="D1915">
        <f>'DATA DASH'!D1915</f>
        <v/>
      </c>
      <c r="E1915">
        <f>'DATA DASH'!E1915</f>
        <v/>
      </c>
      <c r="F1915">
        <f>'DATA DASH'!F1915</f>
        <v/>
      </c>
      <c r="G1915">
        <f>'DATA DASH'!G1915</f>
        <v/>
      </c>
      <c r="H1915">
        <f>'DATA DASH'!H1915</f>
        <v/>
      </c>
      <c r="I1915">
        <f>'DATA DASH'!I1915</f>
        <v/>
      </c>
      <c r="J1915">
        <f>'DATA DASH'!J1915</f>
        <v/>
      </c>
      <c r="K1915">
        <f>'DATA DASH'!K1915</f>
        <v/>
      </c>
      <c r="L1915">
        <f>'DATA DASH'!L1915</f>
        <v/>
      </c>
      <c r="M1915">
        <f>'DATA DASH'!M1915</f>
        <v/>
      </c>
    </row>
    <row r="1916">
      <c r="A1916">
        <f>'DATA DASH'!A1916</f>
        <v/>
      </c>
      <c r="B1916">
        <f>'DATA DASH'!B1916</f>
        <v/>
      </c>
      <c r="C1916">
        <f>'DATA DASH'!C1916</f>
        <v/>
      </c>
      <c r="D1916">
        <f>'DATA DASH'!D1916</f>
        <v/>
      </c>
      <c r="E1916">
        <f>'DATA DASH'!E1916</f>
        <v/>
      </c>
      <c r="F1916">
        <f>'DATA DASH'!F1916</f>
        <v/>
      </c>
      <c r="G1916">
        <f>'DATA DASH'!G1916</f>
        <v/>
      </c>
      <c r="H1916">
        <f>'DATA DASH'!H1916</f>
        <v/>
      </c>
      <c r="I1916">
        <f>'DATA DASH'!I1916</f>
        <v/>
      </c>
      <c r="J1916">
        <f>'DATA DASH'!J1916</f>
        <v/>
      </c>
      <c r="K1916">
        <f>'DATA DASH'!K1916</f>
        <v/>
      </c>
      <c r="L1916">
        <f>'DATA DASH'!L1916</f>
        <v/>
      </c>
      <c r="M1916">
        <f>'DATA DASH'!M1916</f>
        <v/>
      </c>
    </row>
    <row r="1917">
      <c r="A1917">
        <f>'DATA DASH'!A1917</f>
        <v/>
      </c>
      <c r="B1917">
        <f>'DATA DASH'!B1917</f>
        <v/>
      </c>
      <c r="C1917">
        <f>'DATA DASH'!C1917</f>
        <v/>
      </c>
      <c r="D1917">
        <f>'DATA DASH'!D1917</f>
        <v/>
      </c>
      <c r="E1917">
        <f>'DATA DASH'!E1917</f>
        <v/>
      </c>
      <c r="F1917">
        <f>'DATA DASH'!F1917</f>
        <v/>
      </c>
      <c r="G1917">
        <f>'DATA DASH'!G1917</f>
        <v/>
      </c>
      <c r="H1917">
        <f>'DATA DASH'!H1917</f>
        <v/>
      </c>
      <c r="I1917">
        <f>'DATA DASH'!I1917</f>
        <v/>
      </c>
      <c r="J1917">
        <f>'DATA DASH'!J1917</f>
        <v/>
      </c>
      <c r="K1917">
        <f>'DATA DASH'!K1917</f>
        <v/>
      </c>
      <c r="L1917">
        <f>'DATA DASH'!L1917</f>
        <v/>
      </c>
      <c r="M1917">
        <f>'DATA DASH'!M1917</f>
        <v/>
      </c>
    </row>
    <row r="1918">
      <c r="A1918">
        <f>'DATA DASH'!A1918</f>
        <v/>
      </c>
      <c r="B1918">
        <f>'DATA DASH'!B1918</f>
        <v/>
      </c>
      <c r="C1918">
        <f>'DATA DASH'!C1918</f>
        <v/>
      </c>
      <c r="D1918">
        <f>'DATA DASH'!D1918</f>
        <v/>
      </c>
      <c r="E1918">
        <f>'DATA DASH'!E1918</f>
        <v/>
      </c>
      <c r="F1918">
        <f>'DATA DASH'!F1918</f>
        <v/>
      </c>
      <c r="G1918">
        <f>'DATA DASH'!G1918</f>
        <v/>
      </c>
      <c r="H1918">
        <f>'DATA DASH'!H1918</f>
        <v/>
      </c>
      <c r="I1918">
        <f>'DATA DASH'!I1918</f>
        <v/>
      </c>
      <c r="J1918">
        <f>'DATA DASH'!J1918</f>
        <v/>
      </c>
      <c r="K1918">
        <f>'DATA DASH'!K1918</f>
        <v/>
      </c>
      <c r="L1918">
        <f>'DATA DASH'!L1918</f>
        <v/>
      </c>
      <c r="M1918">
        <f>'DATA DASH'!M1918</f>
        <v/>
      </c>
    </row>
    <row r="1919">
      <c r="A1919">
        <f>'DATA DASH'!A1919</f>
        <v/>
      </c>
      <c r="B1919">
        <f>'DATA DASH'!B1919</f>
        <v/>
      </c>
      <c r="C1919">
        <f>'DATA DASH'!C1919</f>
        <v/>
      </c>
      <c r="D1919">
        <f>'DATA DASH'!D1919</f>
        <v/>
      </c>
      <c r="E1919">
        <f>'DATA DASH'!E1919</f>
        <v/>
      </c>
      <c r="F1919">
        <f>'DATA DASH'!F1919</f>
        <v/>
      </c>
      <c r="G1919">
        <f>'DATA DASH'!G1919</f>
        <v/>
      </c>
      <c r="H1919">
        <f>'DATA DASH'!H1919</f>
        <v/>
      </c>
      <c r="I1919">
        <f>'DATA DASH'!I1919</f>
        <v/>
      </c>
      <c r="J1919">
        <f>'DATA DASH'!J1919</f>
        <v/>
      </c>
      <c r="K1919">
        <f>'DATA DASH'!K1919</f>
        <v/>
      </c>
      <c r="L1919">
        <f>'DATA DASH'!L1919</f>
        <v/>
      </c>
      <c r="M1919">
        <f>'DATA DASH'!M1919</f>
        <v/>
      </c>
    </row>
    <row r="1920">
      <c r="A1920">
        <f>'DATA DASH'!A1920</f>
        <v/>
      </c>
      <c r="B1920">
        <f>'DATA DASH'!B1920</f>
        <v/>
      </c>
      <c r="C1920">
        <f>'DATA DASH'!C1920</f>
        <v/>
      </c>
      <c r="D1920">
        <f>'DATA DASH'!D1920</f>
        <v/>
      </c>
      <c r="E1920">
        <f>'DATA DASH'!E1920</f>
        <v/>
      </c>
      <c r="F1920">
        <f>'DATA DASH'!F1920</f>
        <v/>
      </c>
      <c r="G1920">
        <f>'DATA DASH'!G1920</f>
        <v/>
      </c>
      <c r="H1920">
        <f>'DATA DASH'!H1920</f>
        <v/>
      </c>
      <c r="I1920">
        <f>'DATA DASH'!I1920</f>
        <v/>
      </c>
      <c r="J1920">
        <f>'DATA DASH'!J1920</f>
        <v/>
      </c>
      <c r="K1920">
        <f>'DATA DASH'!K1920</f>
        <v/>
      </c>
      <c r="L1920">
        <f>'DATA DASH'!L1920</f>
        <v/>
      </c>
      <c r="M1920">
        <f>'DATA DASH'!M1920</f>
        <v/>
      </c>
    </row>
    <row r="1921">
      <c r="A1921">
        <f>'DATA DASH'!A1921</f>
        <v/>
      </c>
      <c r="B1921">
        <f>'DATA DASH'!B1921</f>
        <v/>
      </c>
      <c r="C1921">
        <f>'DATA DASH'!C1921</f>
        <v/>
      </c>
      <c r="D1921">
        <f>'DATA DASH'!D1921</f>
        <v/>
      </c>
      <c r="E1921">
        <f>'DATA DASH'!E1921</f>
        <v/>
      </c>
      <c r="F1921">
        <f>'DATA DASH'!F1921</f>
        <v/>
      </c>
      <c r="G1921">
        <f>'DATA DASH'!G1921</f>
        <v/>
      </c>
      <c r="H1921">
        <f>'DATA DASH'!H1921</f>
        <v/>
      </c>
      <c r="I1921">
        <f>'DATA DASH'!I1921</f>
        <v/>
      </c>
      <c r="J1921">
        <f>'DATA DASH'!J1921</f>
        <v/>
      </c>
      <c r="K1921">
        <f>'DATA DASH'!K1921</f>
        <v/>
      </c>
      <c r="L1921">
        <f>'DATA DASH'!L1921</f>
        <v/>
      </c>
      <c r="M1921">
        <f>'DATA DASH'!M1921</f>
        <v/>
      </c>
    </row>
    <row r="1922">
      <c r="A1922">
        <f>'DATA DASH'!A1922</f>
        <v/>
      </c>
      <c r="B1922">
        <f>'DATA DASH'!B1922</f>
        <v/>
      </c>
      <c r="C1922">
        <f>'DATA DASH'!C1922</f>
        <v/>
      </c>
      <c r="D1922">
        <f>'DATA DASH'!D1922</f>
        <v/>
      </c>
      <c r="E1922">
        <f>'DATA DASH'!E1922</f>
        <v/>
      </c>
      <c r="F1922">
        <f>'DATA DASH'!F1922</f>
        <v/>
      </c>
      <c r="G1922">
        <f>'DATA DASH'!G1922</f>
        <v/>
      </c>
      <c r="H1922">
        <f>'DATA DASH'!H1922</f>
        <v/>
      </c>
      <c r="I1922">
        <f>'DATA DASH'!I1922</f>
        <v/>
      </c>
      <c r="J1922">
        <f>'DATA DASH'!J1922</f>
        <v/>
      </c>
      <c r="K1922">
        <f>'DATA DASH'!K1922</f>
        <v/>
      </c>
      <c r="L1922">
        <f>'DATA DASH'!L1922</f>
        <v/>
      </c>
      <c r="M1922">
        <f>'DATA DASH'!M1922</f>
        <v/>
      </c>
    </row>
    <row r="1923">
      <c r="A1923">
        <f>'DATA DASH'!A1923</f>
        <v/>
      </c>
      <c r="B1923">
        <f>'DATA DASH'!B1923</f>
        <v/>
      </c>
      <c r="C1923">
        <f>'DATA DASH'!C1923</f>
        <v/>
      </c>
      <c r="D1923">
        <f>'DATA DASH'!D1923</f>
        <v/>
      </c>
      <c r="E1923">
        <f>'DATA DASH'!E1923</f>
        <v/>
      </c>
      <c r="F1923">
        <f>'DATA DASH'!F1923</f>
        <v/>
      </c>
      <c r="G1923">
        <f>'DATA DASH'!G1923</f>
        <v/>
      </c>
      <c r="H1923">
        <f>'DATA DASH'!H1923</f>
        <v/>
      </c>
      <c r="I1923">
        <f>'DATA DASH'!I1923</f>
        <v/>
      </c>
      <c r="J1923">
        <f>'DATA DASH'!J1923</f>
        <v/>
      </c>
      <c r="K1923">
        <f>'DATA DASH'!K1923</f>
        <v/>
      </c>
      <c r="L1923">
        <f>'DATA DASH'!L1923</f>
        <v/>
      </c>
      <c r="M1923">
        <f>'DATA DASH'!M1923</f>
        <v/>
      </c>
    </row>
    <row r="1924">
      <c r="A1924">
        <f>'DATA DASH'!A1924</f>
        <v/>
      </c>
      <c r="B1924">
        <f>'DATA DASH'!B1924</f>
        <v/>
      </c>
      <c r="C1924">
        <f>'DATA DASH'!C1924</f>
        <v/>
      </c>
      <c r="D1924">
        <f>'DATA DASH'!D1924</f>
        <v/>
      </c>
      <c r="E1924">
        <f>'DATA DASH'!E1924</f>
        <v/>
      </c>
      <c r="F1924">
        <f>'DATA DASH'!F1924</f>
        <v/>
      </c>
      <c r="G1924">
        <f>'DATA DASH'!G1924</f>
        <v/>
      </c>
      <c r="H1924">
        <f>'DATA DASH'!H1924</f>
        <v/>
      </c>
      <c r="I1924">
        <f>'DATA DASH'!I1924</f>
        <v/>
      </c>
      <c r="J1924">
        <f>'DATA DASH'!J1924</f>
        <v/>
      </c>
      <c r="K1924">
        <f>'DATA DASH'!K1924</f>
        <v/>
      </c>
      <c r="L1924">
        <f>'DATA DASH'!L1924</f>
        <v/>
      </c>
      <c r="M1924">
        <f>'DATA DASH'!M1924</f>
        <v/>
      </c>
    </row>
    <row r="1925">
      <c r="A1925">
        <f>'DATA DASH'!A1925</f>
        <v/>
      </c>
      <c r="B1925">
        <f>'DATA DASH'!B1925</f>
        <v/>
      </c>
      <c r="C1925">
        <f>'DATA DASH'!C1925</f>
        <v/>
      </c>
      <c r="D1925">
        <f>'DATA DASH'!D1925</f>
        <v/>
      </c>
      <c r="E1925">
        <f>'DATA DASH'!E1925</f>
        <v/>
      </c>
      <c r="F1925">
        <f>'DATA DASH'!F1925</f>
        <v/>
      </c>
      <c r="G1925">
        <f>'DATA DASH'!G1925</f>
        <v/>
      </c>
      <c r="H1925">
        <f>'DATA DASH'!H1925</f>
        <v/>
      </c>
      <c r="I1925">
        <f>'DATA DASH'!I1925</f>
        <v/>
      </c>
      <c r="J1925">
        <f>'DATA DASH'!J1925</f>
        <v/>
      </c>
      <c r="K1925">
        <f>'DATA DASH'!K1925</f>
        <v/>
      </c>
      <c r="L1925">
        <f>'DATA DASH'!L1925</f>
        <v/>
      </c>
      <c r="M1925">
        <f>'DATA DASH'!M1925</f>
        <v/>
      </c>
    </row>
    <row r="1926">
      <c r="A1926">
        <f>'DATA DASH'!A1926</f>
        <v/>
      </c>
      <c r="B1926">
        <f>'DATA DASH'!B1926</f>
        <v/>
      </c>
      <c r="C1926">
        <f>'DATA DASH'!C1926</f>
        <v/>
      </c>
      <c r="D1926">
        <f>'DATA DASH'!D1926</f>
        <v/>
      </c>
      <c r="E1926">
        <f>'DATA DASH'!E1926</f>
        <v/>
      </c>
      <c r="F1926">
        <f>'DATA DASH'!F1926</f>
        <v/>
      </c>
      <c r="G1926">
        <f>'DATA DASH'!G1926</f>
        <v/>
      </c>
      <c r="H1926">
        <f>'DATA DASH'!H1926</f>
        <v/>
      </c>
      <c r="I1926">
        <f>'DATA DASH'!I1926</f>
        <v/>
      </c>
      <c r="J1926">
        <f>'DATA DASH'!J1926</f>
        <v/>
      </c>
      <c r="K1926">
        <f>'DATA DASH'!K1926</f>
        <v/>
      </c>
      <c r="L1926">
        <f>'DATA DASH'!L1926</f>
        <v/>
      </c>
      <c r="M1926">
        <f>'DATA DASH'!M1926</f>
        <v/>
      </c>
    </row>
    <row r="1927">
      <c r="A1927">
        <f>'DATA DASH'!A1927</f>
        <v/>
      </c>
      <c r="B1927">
        <f>'DATA DASH'!B1927</f>
        <v/>
      </c>
      <c r="C1927">
        <f>'DATA DASH'!C1927</f>
        <v/>
      </c>
      <c r="D1927">
        <f>'DATA DASH'!D1927</f>
        <v/>
      </c>
      <c r="E1927">
        <f>'DATA DASH'!E1927</f>
        <v/>
      </c>
      <c r="F1927">
        <f>'DATA DASH'!F1927</f>
        <v/>
      </c>
      <c r="G1927">
        <f>'DATA DASH'!G1927</f>
        <v/>
      </c>
      <c r="H1927">
        <f>'DATA DASH'!H1927</f>
        <v/>
      </c>
      <c r="I1927">
        <f>'DATA DASH'!I1927</f>
        <v/>
      </c>
      <c r="J1927">
        <f>'DATA DASH'!J1927</f>
        <v/>
      </c>
      <c r="K1927">
        <f>'DATA DASH'!K1927</f>
        <v/>
      </c>
      <c r="L1927">
        <f>'DATA DASH'!L1927</f>
        <v/>
      </c>
      <c r="M1927">
        <f>'DATA DASH'!M1927</f>
        <v/>
      </c>
    </row>
    <row r="1928">
      <c r="A1928">
        <f>'DATA DASH'!A1928</f>
        <v/>
      </c>
      <c r="B1928">
        <f>'DATA DASH'!B1928</f>
        <v/>
      </c>
      <c r="C1928">
        <f>'DATA DASH'!C1928</f>
        <v/>
      </c>
      <c r="D1928">
        <f>'DATA DASH'!D1928</f>
        <v/>
      </c>
      <c r="E1928">
        <f>'DATA DASH'!E1928</f>
        <v/>
      </c>
      <c r="F1928">
        <f>'DATA DASH'!F1928</f>
        <v/>
      </c>
      <c r="G1928">
        <f>'DATA DASH'!G1928</f>
        <v/>
      </c>
      <c r="H1928">
        <f>'DATA DASH'!H1928</f>
        <v/>
      </c>
      <c r="I1928">
        <f>'DATA DASH'!I1928</f>
        <v/>
      </c>
      <c r="J1928">
        <f>'DATA DASH'!J1928</f>
        <v/>
      </c>
      <c r="K1928">
        <f>'DATA DASH'!K1928</f>
        <v/>
      </c>
      <c r="L1928">
        <f>'DATA DASH'!L1928</f>
        <v/>
      </c>
      <c r="M1928">
        <f>'DATA DASH'!M1928</f>
        <v/>
      </c>
    </row>
    <row r="1929">
      <c r="A1929">
        <f>'DATA DASH'!A1929</f>
        <v/>
      </c>
      <c r="B1929">
        <f>'DATA DASH'!B1929</f>
        <v/>
      </c>
      <c r="C1929">
        <f>'DATA DASH'!C1929</f>
        <v/>
      </c>
      <c r="D1929">
        <f>'DATA DASH'!D1929</f>
        <v/>
      </c>
      <c r="E1929">
        <f>'DATA DASH'!E1929</f>
        <v/>
      </c>
      <c r="F1929">
        <f>'DATA DASH'!F1929</f>
        <v/>
      </c>
      <c r="G1929">
        <f>'DATA DASH'!G1929</f>
        <v/>
      </c>
      <c r="H1929">
        <f>'DATA DASH'!H1929</f>
        <v/>
      </c>
      <c r="I1929">
        <f>'DATA DASH'!I1929</f>
        <v/>
      </c>
      <c r="J1929">
        <f>'DATA DASH'!J1929</f>
        <v/>
      </c>
      <c r="K1929">
        <f>'DATA DASH'!K1929</f>
        <v/>
      </c>
      <c r="L1929">
        <f>'DATA DASH'!L1929</f>
        <v/>
      </c>
      <c r="M1929">
        <f>'DATA DASH'!M1929</f>
        <v/>
      </c>
    </row>
    <row r="1930">
      <c r="A1930">
        <f>'DATA DASH'!A1930</f>
        <v/>
      </c>
      <c r="B1930">
        <f>'DATA DASH'!B1930</f>
        <v/>
      </c>
      <c r="C1930">
        <f>'DATA DASH'!C1930</f>
        <v/>
      </c>
      <c r="D1930">
        <f>'DATA DASH'!D1930</f>
        <v/>
      </c>
      <c r="E1930">
        <f>'DATA DASH'!E1930</f>
        <v/>
      </c>
      <c r="F1930">
        <f>'DATA DASH'!F1930</f>
        <v/>
      </c>
      <c r="G1930">
        <f>'DATA DASH'!G1930</f>
        <v/>
      </c>
      <c r="H1930">
        <f>'DATA DASH'!H1930</f>
        <v/>
      </c>
      <c r="I1930">
        <f>'DATA DASH'!I1930</f>
        <v/>
      </c>
      <c r="J1930">
        <f>'DATA DASH'!J1930</f>
        <v/>
      </c>
      <c r="K1930">
        <f>'DATA DASH'!K1930</f>
        <v/>
      </c>
      <c r="L1930">
        <f>'DATA DASH'!L1930</f>
        <v/>
      </c>
      <c r="M1930">
        <f>'DATA DASH'!M1930</f>
        <v/>
      </c>
    </row>
    <row r="1931">
      <c r="A1931">
        <f>'DATA DASH'!A1931</f>
        <v/>
      </c>
      <c r="B1931">
        <f>'DATA DASH'!B1931</f>
        <v/>
      </c>
      <c r="C1931">
        <f>'DATA DASH'!C1931</f>
        <v/>
      </c>
      <c r="D1931">
        <f>'DATA DASH'!D1931</f>
        <v/>
      </c>
      <c r="E1931">
        <f>'DATA DASH'!E1931</f>
        <v/>
      </c>
      <c r="F1931">
        <f>'DATA DASH'!F1931</f>
        <v/>
      </c>
      <c r="G1931">
        <f>'DATA DASH'!G1931</f>
        <v/>
      </c>
      <c r="H1931">
        <f>'DATA DASH'!H1931</f>
        <v/>
      </c>
      <c r="I1931">
        <f>'DATA DASH'!I1931</f>
        <v/>
      </c>
      <c r="J1931">
        <f>'DATA DASH'!J1931</f>
        <v/>
      </c>
      <c r="K1931">
        <f>'DATA DASH'!K1931</f>
        <v/>
      </c>
      <c r="L1931">
        <f>'DATA DASH'!L1931</f>
        <v/>
      </c>
      <c r="M1931">
        <f>'DATA DASH'!M1931</f>
        <v/>
      </c>
    </row>
    <row r="1932">
      <c r="A1932">
        <f>'DATA DASH'!A1932</f>
        <v/>
      </c>
      <c r="B1932">
        <f>'DATA DASH'!B1932</f>
        <v/>
      </c>
      <c r="C1932">
        <f>'DATA DASH'!C1932</f>
        <v/>
      </c>
      <c r="D1932">
        <f>'DATA DASH'!D1932</f>
        <v/>
      </c>
      <c r="E1932">
        <f>'DATA DASH'!E1932</f>
        <v/>
      </c>
      <c r="F1932">
        <f>'DATA DASH'!F1932</f>
        <v/>
      </c>
      <c r="G1932">
        <f>'DATA DASH'!G1932</f>
        <v/>
      </c>
      <c r="H1932">
        <f>'DATA DASH'!H1932</f>
        <v/>
      </c>
      <c r="I1932">
        <f>'DATA DASH'!I1932</f>
        <v/>
      </c>
      <c r="J1932">
        <f>'DATA DASH'!J1932</f>
        <v/>
      </c>
      <c r="K1932">
        <f>'DATA DASH'!K1932</f>
        <v/>
      </c>
      <c r="L1932">
        <f>'DATA DASH'!L1932</f>
        <v/>
      </c>
      <c r="M1932">
        <f>'DATA DASH'!M1932</f>
        <v/>
      </c>
    </row>
    <row r="1933">
      <c r="A1933">
        <f>'DATA DASH'!A1933</f>
        <v/>
      </c>
      <c r="B1933">
        <f>'DATA DASH'!B1933</f>
        <v/>
      </c>
      <c r="C1933">
        <f>'DATA DASH'!C1933</f>
        <v/>
      </c>
      <c r="D1933">
        <f>'DATA DASH'!D1933</f>
        <v/>
      </c>
      <c r="E1933">
        <f>'DATA DASH'!E1933</f>
        <v/>
      </c>
      <c r="F1933">
        <f>'DATA DASH'!F1933</f>
        <v/>
      </c>
      <c r="G1933">
        <f>'DATA DASH'!G1933</f>
        <v/>
      </c>
      <c r="H1933">
        <f>'DATA DASH'!H1933</f>
        <v/>
      </c>
      <c r="I1933">
        <f>'DATA DASH'!I1933</f>
        <v/>
      </c>
      <c r="J1933">
        <f>'DATA DASH'!J1933</f>
        <v/>
      </c>
      <c r="K1933">
        <f>'DATA DASH'!K1933</f>
        <v/>
      </c>
      <c r="L1933">
        <f>'DATA DASH'!L1933</f>
        <v/>
      </c>
      <c r="M1933">
        <f>'DATA DASH'!M1933</f>
        <v/>
      </c>
    </row>
    <row r="1934">
      <c r="A1934">
        <f>'DATA DASH'!A1934</f>
        <v/>
      </c>
      <c r="B1934">
        <f>'DATA DASH'!B1934</f>
        <v/>
      </c>
      <c r="C1934">
        <f>'DATA DASH'!C1934</f>
        <v/>
      </c>
      <c r="D1934">
        <f>'DATA DASH'!D1934</f>
        <v/>
      </c>
      <c r="E1934">
        <f>'DATA DASH'!E1934</f>
        <v/>
      </c>
      <c r="F1934">
        <f>'DATA DASH'!F1934</f>
        <v/>
      </c>
      <c r="G1934">
        <f>'DATA DASH'!G1934</f>
        <v/>
      </c>
      <c r="H1934">
        <f>'DATA DASH'!H1934</f>
        <v/>
      </c>
      <c r="I1934">
        <f>'DATA DASH'!I1934</f>
        <v/>
      </c>
      <c r="J1934">
        <f>'DATA DASH'!J1934</f>
        <v/>
      </c>
      <c r="K1934">
        <f>'DATA DASH'!K1934</f>
        <v/>
      </c>
      <c r="L1934">
        <f>'DATA DASH'!L1934</f>
        <v/>
      </c>
      <c r="M1934">
        <f>'DATA DASH'!M1934</f>
        <v/>
      </c>
    </row>
    <row r="1935">
      <c r="A1935">
        <f>'DATA DASH'!A1935</f>
        <v/>
      </c>
      <c r="B1935">
        <f>'DATA DASH'!B1935</f>
        <v/>
      </c>
      <c r="C1935">
        <f>'DATA DASH'!C1935</f>
        <v/>
      </c>
      <c r="D1935">
        <f>'DATA DASH'!D1935</f>
        <v/>
      </c>
      <c r="E1935">
        <f>'DATA DASH'!E1935</f>
        <v/>
      </c>
      <c r="F1935">
        <f>'DATA DASH'!F1935</f>
        <v/>
      </c>
      <c r="G1935">
        <f>'DATA DASH'!G1935</f>
        <v/>
      </c>
      <c r="H1935">
        <f>'DATA DASH'!H1935</f>
        <v/>
      </c>
      <c r="I1935">
        <f>'DATA DASH'!I1935</f>
        <v/>
      </c>
      <c r="J1935">
        <f>'DATA DASH'!J1935</f>
        <v/>
      </c>
      <c r="K1935">
        <f>'DATA DASH'!K1935</f>
        <v/>
      </c>
      <c r="L1935">
        <f>'DATA DASH'!L1935</f>
        <v/>
      </c>
      <c r="M1935">
        <f>'DATA DASH'!M1935</f>
        <v/>
      </c>
    </row>
    <row r="1936">
      <c r="A1936">
        <f>'DATA DASH'!A1936</f>
        <v/>
      </c>
      <c r="B1936">
        <f>'DATA DASH'!B1936</f>
        <v/>
      </c>
      <c r="C1936">
        <f>'DATA DASH'!C1936</f>
        <v/>
      </c>
      <c r="D1936">
        <f>'DATA DASH'!D1936</f>
        <v/>
      </c>
      <c r="E1936">
        <f>'DATA DASH'!E1936</f>
        <v/>
      </c>
      <c r="F1936">
        <f>'DATA DASH'!F1936</f>
        <v/>
      </c>
      <c r="G1936">
        <f>'DATA DASH'!G1936</f>
        <v/>
      </c>
      <c r="H1936">
        <f>'DATA DASH'!H1936</f>
        <v/>
      </c>
      <c r="I1936">
        <f>'DATA DASH'!I1936</f>
        <v/>
      </c>
      <c r="J1936">
        <f>'DATA DASH'!J1936</f>
        <v/>
      </c>
      <c r="K1936">
        <f>'DATA DASH'!K1936</f>
        <v/>
      </c>
      <c r="L1936">
        <f>'DATA DASH'!L1936</f>
        <v/>
      </c>
      <c r="M1936">
        <f>'DATA DASH'!M1936</f>
        <v/>
      </c>
    </row>
    <row r="1937">
      <c r="A1937">
        <f>'DATA DASH'!A1937</f>
        <v/>
      </c>
      <c r="B1937">
        <f>'DATA DASH'!B1937</f>
        <v/>
      </c>
      <c r="C1937">
        <f>'DATA DASH'!C1937</f>
        <v/>
      </c>
      <c r="D1937">
        <f>'DATA DASH'!D1937</f>
        <v/>
      </c>
      <c r="E1937">
        <f>'DATA DASH'!E1937</f>
        <v/>
      </c>
      <c r="F1937">
        <f>'DATA DASH'!F1937</f>
        <v/>
      </c>
      <c r="G1937">
        <f>'DATA DASH'!G1937</f>
        <v/>
      </c>
      <c r="H1937">
        <f>'DATA DASH'!H1937</f>
        <v/>
      </c>
      <c r="I1937">
        <f>'DATA DASH'!I1937</f>
        <v/>
      </c>
      <c r="J1937">
        <f>'DATA DASH'!J1937</f>
        <v/>
      </c>
      <c r="K1937">
        <f>'DATA DASH'!K1937</f>
        <v/>
      </c>
      <c r="L1937">
        <f>'DATA DASH'!L1937</f>
        <v/>
      </c>
      <c r="M1937">
        <f>'DATA DASH'!M1937</f>
        <v/>
      </c>
    </row>
    <row r="1938">
      <c r="A1938">
        <f>'DATA DASH'!A1938</f>
        <v/>
      </c>
      <c r="B1938">
        <f>'DATA DASH'!B1938</f>
        <v/>
      </c>
      <c r="C1938">
        <f>'DATA DASH'!C1938</f>
        <v/>
      </c>
      <c r="D1938">
        <f>'DATA DASH'!D1938</f>
        <v/>
      </c>
      <c r="E1938">
        <f>'DATA DASH'!E1938</f>
        <v/>
      </c>
      <c r="F1938">
        <f>'DATA DASH'!F1938</f>
        <v/>
      </c>
      <c r="G1938">
        <f>'DATA DASH'!G1938</f>
        <v/>
      </c>
      <c r="H1938">
        <f>'DATA DASH'!H1938</f>
        <v/>
      </c>
      <c r="I1938">
        <f>'DATA DASH'!I1938</f>
        <v/>
      </c>
      <c r="J1938">
        <f>'DATA DASH'!J1938</f>
        <v/>
      </c>
      <c r="K1938">
        <f>'DATA DASH'!K1938</f>
        <v/>
      </c>
      <c r="L1938">
        <f>'DATA DASH'!L1938</f>
        <v/>
      </c>
      <c r="M1938">
        <f>'DATA DASH'!M1938</f>
        <v/>
      </c>
    </row>
    <row r="1939">
      <c r="A1939">
        <f>'DATA DASH'!A1939</f>
        <v/>
      </c>
      <c r="B1939">
        <f>'DATA DASH'!B1939</f>
        <v/>
      </c>
      <c r="C1939">
        <f>'DATA DASH'!C1939</f>
        <v/>
      </c>
      <c r="D1939">
        <f>'DATA DASH'!D1939</f>
        <v/>
      </c>
      <c r="E1939">
        <f>'DATA DASH'!E1939</f>
        <v/>
      </c>
      <c r="F1939">
        <f>'DATA DASH'!F1939</f>
        <v/>
      </c>
      <c r="G1939">
        <f>'DATA DASH'!G1939</f>
        <v/>
      </c>
      <c r="H1939">
        <f>'DATA DASH'!H1939</f>
        <v/>
      </c>
      <c r="I1939">
        <f>'DATA DASH'!I1939</f>
        <v/>
      </c>
      <c r="J1939">
        <f>'DATA DASH'!J1939</f>
        <v/>
      </c>
      <c r="K1939">
        <f>'DATA DASH'!K1939</f>
        <v/>
      </c>
      <c r="L1939">
        <f>'DATA DASH'!L1939</f>
        <v/>
      </c>
      <c r="M1939">
        <f>'DATA DASH'!M1939</f>
        <v/>
      </c>
    </row>
    <row r="1940">
      <c r="A1940">
        <f>'DATA DASH'!A1940</f>
        <v/>
      </c>
      <c r="B1940">
        <f>'DATA DASH'!B1940</f>
        <v/>
      </c>
      <c r="C1940">
        <f>'DATA DASH'!C1940</f>
        <v/>
      </c>
      <c r="D1940">
        <f>'DATA DASH'!D1940</f>
        <v/>
      </c>
      <c r="E1940">
        <f>'DATA DASH'!E1940</f>
        <v/>
      </c>
      <c r="F1940">
        <f>'DATA DASH'!F1940</f>
        <v/>
      </c>
      <c r="G1940">
        <f>'DATA DASH'!G1940</f>
        <v/>
      </c>
      <c r="H1940">
        <f>'DATA DASH'!H1940</f>
        <v/>
      </c>
      <c r="I1940">
        <f>'DATA DASH'!I1940</f>
        <v/>
      </c>
      <c r="J1940">
        <f>'DATA DASH'!J1940</f>
        <v/>
      </c>
      <c r="K1940">
        <f>'DATA DASH'!K1940</f>
        <v/>
      </c>
      <c r="L1940">
        <f>'DATA DASH'!L1940</f>
        <v/>
      </c>
      <c r="M1940">
        <f>'DATA DASH'!M1940</f>
        <v/>
      </c>
    </row>
    <row r="1941">
      <c r="A1941">
        <f>'DATA DASH'!A1941</f>
        <v/>
      </c>
      <c r="B1941">
        <f>'DATA DASH'!B1941</f>
        <v/>
      </c>
      <c r="C1941">
        <f>'DATA DASH'!C1941</f>
        <v/>
      </c>
      <c r="D1941">
        <f>'DATA DASH'!D1941</f>
        <v/>
      </c>
      <c r="E1941">
        <f>'DATA DASH'!E1941</f>
        <v/>
      </c>
      <c r="F1941">
        <f>'DATA DASH'!F1941</f>
        <v/>
      </c>
      <c r="G1941">
        <f>'DATA DASH'!G1941</f>
        <v/>
      </c>
      <c r="H1941">
        <f>'DATA DASH'!H1941</f>
        <v/>
      </c>
      <c r="I1941">
        <f>'DATA DASH'!I1941</f>
        <v/>
      </c>
      <c r="J1941">
        <f>'DATA DASH'!J1941</f>
        <v/>
      </c>
      <c r="K1941">
        <f>'DATA DASH'!K1941</f>
        <v/>
      </c>
      <c r="L1941">
        <f>'DATA DASH'!L1941</f>
        <v/>
      </c>
      <c r="M1941">
        <f>'DATA DASH'!M1941</f>
        <v/>
      </c>
    </row>
    <row r="1942">
      <c r="A1942">
        <f>'DATA DASH'!A1942</f>
        <v/>
      </c>
      <c r="B1942">
        <f>'DATA DASH'!B1942</f>
        <v/>
      </c>
      <c r="C1942">
        <f>'DATA DASH'!C1942</f>
        <v/>
      </c>
      <c r="D1942">
        <f>'DATA DASH'!D1942</f>
        <v/>
      </c>
      <c r="E1942">
        <f>'DATA DASH'!E1942</f>
        <v/>
      </c>
      <c r="F1942">
        <f>'DATA DASH'!F1942</f>
        <v/>
      </c>
      <c r="G1942">
        <f>'DATA DASH'!G1942</f>
        <v/>
      </c>
      <c r="H1942">
        <f>'DATA DASH'!H1942</f>
        <v/>
      </c>
      <c r="I1942">
        <f>'DATA DASH'!I1942</f>
        <v/>
      </c>
      <c r="J1942">
        <f>'DATA DASH'!J1942</f>
        <v/>
      </c>
      <c r="K1942">
        <f>'DATA DASH'!K1942</f>
        <v/>
      </c>
      <c r="L1942">
        <f>'DATA DASH'!L1942</f>
        <v/>
      </c>
      <c r="M1942">
        <f>'DATA DASH'!M1942</f>
        <v/>
      </c>
    </row>
    <row r="1943">
      <c r="A1943">
        <f>'DATA DASH'!A1943</f>
        <v/>
      </c>
      <c r="B1943">
        <f>'DATA DASH'!B1943</f>
        <v/>
      </c>
      <c r="C1943">
        <f>'DATA DASH'!C1943</f>
        <v/>
      </c>
      <c r="D1943">
        <f>'DATA DASH'!D1943</f>
        <v/>
      </c>
      <c r="E1943">
        <f>'DATA DASH'!E1943</f>
        <v/>
      </c>
      <c r="F1943">
        <f>'DATA DASH'!F1943</f>
        <v/>
      </c>
      <c r="G1943">
        <f>'DATA DASH'!G1943</f>
        <v/>
      </c>
      <c r="H1943">
        <f>'DATA DASH'!H1943</f>
        <v/>
      </c>
      <c r="I1943">
        <f>'DATA DASH'!I1943</f>
        <v/>
      </c>
      <c r="J1943">
        <f>'DATA DASH'!J1943</f>
        <v/>
      </c>
      <c r="K1943">
        <f>'DATA DASH'!K1943</f>
        <v/>
      </c>
      <c r="L1943">
        <f>'DATA DASH'!L1943</f>
        <v/>
      </c>
      <c r="M1943">
        <f>'DATA DASH'!M1943</f>
        <v/>
      </c>
    </row>
    <row r="1944">
      <c r="A1944">
        <f>'DATA DASH'!A1944</f>
        <v/>
      </c>
      <c r="B1944">
        <f>'DATA DASH'!B1944</f>
        <v/>
      </c>
      <c r="C1944">
        <f>'DATA DASH'!C1944</f>
        <v/>
      </c>
      <c r="D1944">
        <f>'DATA DASH'!D1944</f>
        <v/>
      </c>
      <c r="E1944">
        <f>'DATA DASH'!E1944</f>
        <v/>
      </c>
      <c r="F1944">
        <f>'DATA DASH'!F1944</f>
        <v/>
      </c>
      <c r="G1944">
        <f>'DATA DASH'!G1944</f>
        <v/>
      </c>
      <c r="H1944">
        <f>'DATA DASH'!H1944</f>
        <v/>
      </c>
      <c r="I1944">
        <f>'DATA DASH'!I1944</f>
        <v/>
      </c>
      <c r="J1944">
        <f>'DATA DASH'!J1944</f>
        <v/>
      </c>
      <c r="K1944">
        <f>'DATA DASH'!K1944</f>
        <v/>
      </c>
      <c r="L1944">
        <f>'DATA DASH'!L1944</f>
        <v/>
      </c>
      <c r="M1944">
        <f>'DATA DASH'!M1944</f>
        <v/>
      </c>
    </row>
    <row r="1945">
      <c r="A1945">
        <f>'DATA DASH'!A1945</f>
        <v/>
      </c>
      <c r="B1945">
        <f>'DATA DASH'!B1945</f>
        <v/>
      </c>
      <c r="C1945">
        <f>'DATA DASH'!C1945</f>
        <v/>
      </c>
      <c r="D1945">
        <f>'DATA DASH'!D1945</f>
        <v/>
      </c>
      <c r="E1945">
        <f>'DATA DASH'!E1945</f>
        <v/>
      </c>
      <c r="F1945">
        <f>'DATA DASH'!F1945</f>
        <v/>
      </c>
      <c r="G1945">
        <f>'DATA DASH'!G1945</f>
        <v/>
      </c>
      <c r="H1945">
        <f>'DATA DASH'!H1945</f>
        <v/>
      </c>
      <c r="I1945">
        <f>'DATA DASH'!I1945</f>
        <v/>
      </c>
      <c r="J1945">
        <f>'DATA DASH'!J1945</f>
        <v/>
      </c>
      <c r="K1945">
        <f>'DATA DASH'!K1945</f>
        <v/>
      </c>
      <c r="L1945">
        <f>'DATA DASH'!L1945</f>
        <v/>
      </c>
      <c r="M1945">
        <f>'DATA DASH'!M1945</f>
        <v/>
      </c>
    </row>
    <row r="1946">
      <c r="A1946">
        <f>'DATA DASH'!A1946</f>
        <v/>
      </c>
      <c r="B1946">
        <f>'DATA DASH'!B1946</f>
        <v/>
      </c>
      <c r="C1946">
        <f>'DATA DASH'!C1946</f>
        <v/>
      </c>
      <c r="D1946">
        <f>'DATA DASH'!D1946</f>
        <v/>
      </c>
      <c r="E1946">
        <f>'DATA DASH'!E1946</f>
        <v/>
      </c>
      <c r="F1946">
        <f>'DATA DASH'!F1946</f>
        <v/>
      </c>
      <c r="G1946">
        <f>'DATA DASH'!G1946</f>
        <v/>
      </c>
      <c r="H1946">
        <f>'DATA DASH'!H1946</f>
        <v/>
      </c>
      <c r="I1946">
        <f>'DATA DASH'!I1946</f>
        <v/>
      </c>
      <c r="J1946">
        <f>'DATA DASH'!J1946</f>
        <v/>
      </c>
      <c r="K1946">
        <f>'DATA DASH'!K1946</f>
        <v/>
      </c>
      <c r="L1946">
        <f>'DATA DASH'!L1946</f>
        <v/>
      </c>
      <c r="M1946">
        <f>'DATA DASH'!M1946</f>
        <v/>
      </c>
    </row>
    <row r="1947">
      <c r="A1947">
        <f>'DATA DASH'!A1947</f>
        <v/>
      </c>
      <c r="B1947">
        <f>'DATA DASH'!B1947</f>
        <v/>
      </c>
      <c r="C1947">
        <f>'DATA DASH'!C1947</f>
        <v/>
      </c>
      <c r="D1947">
        <f>'DATA DASH'!D1947</f>
        <v/>
      </c>
      <c r="E1947">
        <f>'DATA DASH'!E1947</f>
        <v/>
      </c>
      <c r="F1947">
        <f>'DATA DASH'!F1947</f>
        <v/>
      </c>
      <c r="G1947">
        <f>'DATA DASH'!G1947</f>
        <v/>
      </c>
      <c r="H1947">
        <f>'DATA DASH'!H1947</f>
        <v/>
      </c>
      <c r="I1947">
        <f>'DATA DASH'!I1947</f>
        <v/>
      </c>
      <c r="J1947">
        <f>'DATA DASH'!J1947</f>
        <v/>
      </c>
      <c r="K1947">
        <f>'DATA DASH'!K1947</f>
        <v/>
      </c>
      <c r="L1947">
        <f>'DATA DASH'!L1947</f>
        <v/>
      </c>
      <c r="M1947">
        <f>'DATA DASH'!M1947</f>
        <v/>
      </c>
    </row>
    <row r="1948">
      <c r="A1948">
        <f>'DATA DASH'!A1948</f>
        <v/>
      </c>
      <c r="B1948">
        <f>'DATA DASH'!B1948</f>
        <v/>
      </c>
      <c r="C1948">
        <f>'DATA DASH'!C1948</f>
        <v/>
      </c>
      <c r="D1948">
        <f>'DATA DASH'!D1948</f>
        <v/>
      </c>
      <c r="E1948">
        <f>'DATA DASH'!E1948</f>
        <v/>
      </c>
      <c r="F1948">
        <f>'DATA DASH'!F1948</f>
        <v/>
      </c>
      <c r="G1948">
        <f>'DATA DASH'!G1948</f>
        <v/>
      </c>
      <c r="H1948">
        <f>'DATA DASH'!H1948</f>
        <v/>
      </c>
      <c r="I1948">
        <f>'DATA DASH'!I1948</f>
        <v/>
      </c>
      <c r="J1948">
        <f>'DATA DASH'!J1948</f>
        <v/>
      </c>
      <c r="K1948">
        <f>'DATA DASH'!K1948</f>
        <v/>
      </c>
      <c r="L1948">
        <f>'DATA DASH'!L1948</f>
        <v/>
      </c>
      <c r="M1948">
        <f>'DATA DASH'!M1948</f>
        <v/>
      </c>
    </row>
    <row r="1949">
      <c r="A1949">
        <f>'DATA DASH'!A1949</f>
        <v/>
      </c>
      <c r="B1949">
        <f>'DATA DASH'!B1949</f>
        <v/>
      </c>
      <c r="C1949">
        <f>'DATA DASH'!C1949</f>
        <v/>
      </c>
      <c r="D1949">
        <f>'DATA DASH'!D1949</f>
        <v/>
      </c>
      <c r="E1949">
        <f>'DATA DASH'!E1949</f>
        <v/>
      </c>
      <c r="F1949">
        <f>'DATA DASH'!F1949</f>
        <v/>
      </c>
      <c r="G1949">
        <f>'DATA DASH'!G1949</f>
        <v/>
      </c>
      <c r="H1949">
        <f>'DATA DASH'!H1949</f>
        <v/>
      </c>
      <c r="I1949">
        <f>'DATA DASH'!I1949</f>
        <v/>
      </c>
      <c r="J1949">
        <f>'DATA DASH'!J1949</f>
        <v/>
      </c>
      <c r="K1949">
        <f>'DATA DASH'!K1949</f>
        <v/>
      </c>
      <c r="L1949">
        <f>'DATA DASH'!L1949</f>
        <v/>
      </c>
      <c r="M1949">
        <f>'DATA DASH'!M1949</f>
        <v/>
      </c>
    </row>
    <row r="1950">
      <c r="A1950">
        <f>'DATA DASH'!A1950</f>
        <v/>
      </c>
      <c r="B1950">
        <f>'DATA DASH'!B1950</f>
        <v/>
      </c>
      <c r="C1950">
        <f>'DATA DASH'!C1950</f>
        <v/>
      </c>
      <c r="D1950">
        <f>'DATA DASH'!D1950</f>
        <v/>
      </c>
      <c r="E1950">
        <f>'DATA DASH'!E1950</f>
        <v/>
      </c>
      <c r="F1950">
        <f>'DATA DASH'!F1950</f>
        <v/>
      </c>
      <c r="G1950">
        <f>'DATA DASH'!G1950</f>
        <v/>
      </c>
      <c r="H1950">
        <f>'DATA DASH'!H1950</f>
        <v/>
      </c>
      <c r="I1950">
        <f>'DATA DASH'!I1950</f>
        <v/>
      </c>
      <c r="J1950">
        <f>'DATA DASH'!J1950</f>
        <v/>
      </c>
      <c r="K1950">
        <f>'DATA DASH'!K1950</f>
        <v/>
      </c>
      <c r="L1950">
        <f>'DATA DASH'!L1950</f>
        <v/>
      </c>
      <c r="M1950">
        <f>'DATA DASH'!M1950</f>
        <v/>
      </c>
    </row>
    <row r="1951">
      <c r="A1951">
        <f>'DATA DASH'!A1951</f>
        <v/>
      </c>
      <c r="B1951">
        <f>'DATA DASH'!B1951</f>
        <v/>
      </c>
      <c r="C1951">
        <f>'DATA DASH'!C1951</f>
        <v/>
      </c>
      <c r="D1951">
        <f>'DATA DASH'!D1951</f>
        <v/>
      </c>
      <c r="E1951">
        <f>'DATA DASH'!E1951</f>
        <v/>
      </c>
      <c r="F1951">
        <f>'DATA DASH'!F1951</f>
        <v/>
      </c>
      <c r="G1951">
        <f>'DATA DASH'!G1951</f>
        <v/>
      </c>
      <c r="H1951">
        <f>'DATA DASH'!H1951</f>
        <v/>
      </c>
      <c r="I1951">
        <f>'DATA DASH'!I1951</f>
        <v/>
      </c>
      <c r="J1951">
        <f>'DATA DASH'!J1951</f>
        <v/>
      </c>
      <c r="K1951">
        <f>'DATA DASH'!K1951</f>
        <v/>
      </c>
      <c r="L1951">
        <f>'DATA DASH'!L1951</f>
        <v/>
      </c>
      <c r="M1951">
        <f>'DATA DASH'!M1951</f>
        <v/>
      </c>
    </row>
    <row r="1952">
      <c r="A1952">
        <f>'DATA DASH'!A1952</f>
        <v/>
      </c>
      <c r="B1952">
        <f>'DATA DASH'!B1952</f>
        <v/>
      </c>
      <c r="C1952">
        <f>'DATA DASH'!C1952</f>
        <v/>
      </c>
      <c r="D1952">
        <f>'DATA DASH'!D1952</f>
        <v/>
      </c>
      <c r="E1952">
        <f>'DATA DASH'!E1952</f>
        <v/>
      </c>
      <c r="F1952">
        <f>'DATA DASH'!F1952</f>
        <v/>
      </c>
      <c r="G1952">
        <f>'DATA DASH'!G1952</f>
        <v/>
      </c>
      <c r="H1952">
        <f>'DATA DASH'!H1952</f>
        <v/>
      </c>
      <c r="I1952">
        <f>'DATA DASH'!I1952</f>
        <v/>
      </c>
      <c r="J1952">
        <f>'DATA DASH'!J1952</f>
        <v/>
      </c>
      <c r="K1952">
        <f>'DATA DASH'!K1952</f>
        <v/>
      </c>
      <c r="L1952">
        <f>'DATA DASH'!L1952</f>
        <v/>
      </c>
      <c r="M1952">
        <f>'DATA DASH'!M1952</f>
        <v/>
      </c>
    </row>
    <row r="1953">
      <c r="A1953">
        <f>'DATA DASH'!A1953</f>
        <v/>
      </c>
      <c r="B1953">
        <f>'DATA DASH'!B1953</f>
        <v/>
      </c>
      <c r="C1953">
        <f>'DATA DASH'!C1953</f>
        <v/>
      </c>
      <c r="D1953">
        <f>'DATA DASH'!D1953</f>
        <v/>
      </c>
      <c r="E1953">
        <f>'DATA DASH'!E1953</f>
        <v/>
      </c>
      <c r="F1953">
        <f>'DATA DASH'!F1953</f>
        <v/>
      </c>
      <c r="G1953">
        <f>'DATA DASH'!G1953</f>
        <v/>
      </c>
      <c r="H1953">
        <f>'DATA DASH'!H1953</f>
        <v/>
      </c>
      <c r="I1953">
        <f>'DATA DASH'!I1953</f>
        <v/>
      </c>
      <c r="J1953">
        <f>'DATA DASH'!J1953</f>
        <v/>
      </c>
      <c r="K1953">
        <f>'DATA DASH'!K1953</f>
        <v/>
      </c>
      <c r="L1953">
        <f>'DATA DASH'!L1953</f>
        <v/>
      </c>
      <c r="M1953">
        <f>'DATA DASH'!M1953</f>
        <v/>
      </c>
    </row>
    <row r="1954">
      <c r="A1954">
        <f>'DATA DASH'!A1954</f>
        <v/>
      </c>
      <c r="B1954">
        <f>'DATA DASH'!B1954</f>
        <v/>
      </c>
      <c r="C1954">
        <f>'DATA DASH'!C1954</f>
        <v/>
      </c>
      <c r="D1954">
        <f>'DATA DASH'!D1954</f>
        <v/>
      </c>
      <c r="E1954">
        <f>'DATA DASH'!E1954</f>
        <v/>
      </c>
      <c r="F1954">
        <f>'DATA DASH'!F1954</f>
        <v/>
      </c>
      <c r="G1954">
        <f>'DATA DASH'!G1954</f>
        <v/>
      </c>
      <c r="H1954">
        <f>'DATA DASH'!H1954</f>
        <v/>
      </c>
      <c r="I1954">
        <f>'DATA DASH'!I1954</f>
        <v/>
      </c>
      <c r="J1954">
        <f>'DATA DASH'!J1954</f>
        <v/>
      </c>
      <c r="K1954">
        <f>'DATA DASH'!K1954</f>
        <v/>
      </c>
      <c r="L1954">
        <f>'DATA DASH'!L1954</f>
        <v/>
      </c>
      <c r="M1954">
        <f>'DATA DASH'!M1954</f>
        <v/>
      </c>
    </row>
    <row r="1955">
      <c r="A1955">
        <f>'DATA DASH'!A1955</f>
        <v/>
      </c>
      <c r="B1955">
        <f>'DATA DASH'!B1955</f>
        <v/>
      </c>
      <c r="C1955">
        <f>'DATA DASH'!C1955</f>
        <v/>
      </c>
      <c r="D1955">
        <f>'DATA DASH'!D1955</f>
        <v/>
      </c>
      <c r="E1955">
        <f>'DATA DASH'!E1955</f>
        <v/>
      </c>
      <c r="F1955">
        <f>'DATA DASH'!F1955</f>
        <v/>
      </c>
      <c r="G1955">
        <f>'DATA DASH'!G1955</f>
        <v/>
      </c>
      <c r="H1955">
        <f>'DATA DASH'!H1955</f>
        <v/>
      </c>
      <c r="I1955">
        <f>'DATA DASH'!I1955</f>
        <v/>
      </c>
      <c r="J1955">
        <f>'DATA DASH'!J1955</f>
        <v/>
      </c>
      <c r="K1955">
        <f>'DATA DASH'!K1955</f>
        <v/>
      </c>
      <c r="L1955">
        <f>'DATA DASH'!L1955</f>
        <v/>
      </c>
      <c r="M1955">
        <f>'DATA DASH'!M1955</f>
        <v/>
      </c>
    </row>
    <row r="1956">
      <c r="A1956">
        <f>'DATA DASH'!A1956</f>
        <v/>
      </c>
      <c r="B1956">
        <f>'DATA DASH'!B1956</f>
        <v/>
      </c>
      <c r="C1956">
        <f>'DATA DASH'!C1956</f>
        <v/>
      </c>
      <c r="D1956">
        <f>'DATA DASH'!D1956</f>
        <v/>
      </c>
      <c r="E1956">
        <f>'DATA DASH'!E1956</f>
        <v/>
      </c>
      <c r="F1956">
        <f>'DATA DASH'!F1956</f>
        <v/>
      </c>
      <c r="G1956">
        <f>'DATA DASH'!G1956</f>
        <v/>
      </c>
      <c r="H1956">
        <f>'DATA DASH'!H1956</f>
        <v/>
      </c>
      <c r="I1956">
        <f>'DATA DASH'!I1956</f>
        <v/>
      </c>
      <c r="J1956">
        <f>'DATA DASH'!J1956</f>
        <v/>
      </c>
      <c r="K1956">
        <f>'DATA DASH'!K1956</f>
        <v/>
      </c>
      <c r="L1956">
        <f>'DATA DASH'!L1956</f>
        <v/>
      </c>
      <c r="M1956">
        <f>'DATA DASH'!M1956</f>
        <v/>
      </c>
    </row>
    <row r="1957">
      <c r="A1957">
        <f>'DATA DASH'!A1957</f>
        <v/>
      </c>
      <c r="B1957">
        <f>'DATA DASH'!B1957</f>
        <v/>
      </c>
      <c r="C1957">
        <f>'DATA DASH'!C1957</f>
        <v/>
      </c>
      <c r="D1957">
        <f>'DATA DASH'!D1957</f>
        <v/>
      </c>
      <c r="E1957">
        <f>'DATA DASH'!E1957</f>
        <v/>
      </c>
      <c r="F1957">
        <f>'DATA DASH'!F1957</f>
        <v/>
      </c>
      <c r="G1957">
        <f>'DATA DASH'!G1957</f>
        <v/>
      </c>
      <c r="H1957">
        <f>'DATA DASH'!H1957</f>
        <v/>
      </c>
      <c r="I1957">
        <f>'DATA DASH'!I1957</f>
        <v/>
      </c>
      <c r="J1957">
        <f>'DATA DASH'!J1957</f>
        <v/>
      </c>
      <c r="K1957">
        <f>'DATA DASH'!K1957</f>
        <v/>
      </c>
      <c r="L1957">
        <f>'DATA DASH'!L1957</f>
        <v/>
      </c>
      <c r="M1957">
        <f>'DATA DASH'!M1957</f>
        <v/>
      </c>
    </row>
    <row r="1958">
      <c r="A1958">
        <f>'DATA DASH'!A1958</f>
        <v/>
      </c>
      <c r="B1958">
        <f>'DATA DASH'!B1958</f>
        <v/>
      </c>
      <c r="C1958">
        <f>'DATA DASH'!C1958</f>
        <v/>
      </c>
      <c r="D1958">
        <f>'DATA DASH'!D1958</f>
        <v/>
      </c>
      <c r="E1958">
        <f>'DATA DASH'!E1958</f>
        <v/>
      </c>
      <c r="F1958">
        <f>'DATA DASH'!F1958</f>
        <v/>
      </c>
      <c r="G1958">
        <f>'DATA DASH'!G1958</f>
        <v/>
      </c>
      <c r="H1958">
        <f>'DATA DASH'!H1958</f>
        <v/>
      </c>
      <c r="I1958">
        <f>'DATA DASH'!I1958</f>
        <v/>
      </c>
      <c r="J1958">
        <f>'DATA DASH'!J1958</f>
        <v/>
      </c>
      <c r="K1958">
        <f>'DATA DASH'!K1958</f>
        <v/>
      </c>
      <c r="L1958">
        <f>'DATA DASH'!L1958</f>
        <v/>
      </c>
      <c r="M1958">
        <f>'DATA DASH'!M1958</f>
        <v/>
      </c>
    </row>
    <row r="1959">
      <c r="A1959">
        <f>'DATA DASH'!A1959</f>
        <v/>
      </c>
      <c r="B1959">
        <f>'DATA DASH'!B1959</f>
        <v/>
      </c>
      <c r="C1959">
        <f>'DATA DASH'!C1959</f>
        <v/>
      </c>
      <c r="D1959">
        <f>'DATA DASH'!D1959</f>
        <v/>
      </c>
      <c r="E1959">
        <f>'DATA DASH'!E1959</f>
        <v/>
      </c>
      <c r="F1959">
        <f>'DATA DASH'!F1959</f>
        <v/>
      </c>
      <c r="G1959">
        <f>'DATA DASH'!G1959</f>
        <v/>
      </c>
      <c r="H1959">
        <f>'DATA DASH'!H1959</f>
        <v/>
      </c>
      <c r="I1959">
        <f>'DATA DASH'!I1959</f>
        <v/>
      </c>
      <c r="J1959">
        <f>'DATA DASH'!J1959</f>
        <v/>
      </c>
      <c r="K1959">
        <f>'DATA DASH'!K1959</f>
        <v/>
      </c>
      <c r="L1959">
        <f>'DATA DASH'!L1959</f>
        <v/>
      </c>
      <c r="M1959">
        <f>'DATA DASH'!M1959</f>
        <v/>
      </c>
    </row>
    <row r="1960">
      <c r="A1960">
        <f>'DATA DASH'!A1960</f>
        <v/>
      </c>
      <c r="B1960">
        <f>'DATA DASH'!B1960</f>
        <v/>
      </c>
      <c r="C1960">
        <f>'DATA DASH'!C1960</f>
        <v/>
      </c>
      <c r="D1960">
        <f>'DATA DASH'!D1960</f>
        <v/>
      </c>
      <c r="E1960">
        <f>'DATA DASH'!E1960</f>
        <v/>
      </c>
      <c r="F1960">
        <f>'DATA DASH'!F1960</f>
        <v/>
      </c>
      <c r="G1960">
        <f>'DATA DASH'!G1960</f>
        <v/>
      </c>
      <c r="H1960">
        <f>'DATA DASH'!H1960</f>
        <v/>
      </c>
      <c r="I1960">
        <f>'DATA DASH'!I1960</f>
        <v/>
      </c>
      <c r="J1960">
        <f>'DATA DASH'!J1960</f>
        <v/>
      </c>
      <c r="K1960">
        <f>'DATA DASH'!K1960</f>
        <v/>
      </c>
      <c r="L1960">
        <f>'DATA DASH'!L1960</f>
        <v/>
      </c>
      <c r="M1960">
        <f>'DATA DASH'!M1960</f>
        <v/>
      </c>
    </row>
    <row r="1961">
      <c r="A1961">
        <f>'DATA DASH'!A1961</f>
        <v/>
      </c>
      <c r="B1961">
        <f>'DATA DASH'!B1961</f>
        <v/>
      </c>
      <c r="C1961">
        <f>'DATA DASH'!C1961</f>
        <v/>
      </c>
      <c r="D1961">
        <f>'DATA DASH'!D1961</f>
        <v/>
      </c>
      <c r="E1961">
        <f>'DATA DASH'!E1961</f>
        <v/>
      </c>
      <c r="F1961">
        <f>'DATA DASH'!F1961</f>
        <v/>
      </c>
      <c r="G1961">
        <f>'DATA DASH'!G1961</f>
        <v/>
      </c>
      <c r="H1961">
        <f>'DATA DASH'!H1961</f>
        <v/>
      </c>
      <c r="I1961">
        <f>'DATA DASH'!I1961</f>
        <v/>
      </c>
      <c r="J1961">
        <f>'DATA DASH'!J1961</f>
        <v/>
      </c>
      <c r="K1961">
        <f>'DATA DASH'!K1961</f>
        <v/>
      </c>
      <c r="L1961">
        <f>'DATA DASH'!L1961</f>
        <v/>
      </c>
      <c r="M1961">
        <f>'DATA DASH'!M1961</f>
        <v/>
      </c>
    </row>
    <row r="1962">
      <c r="A1962">
        <f>'DATA DASH'!A1962</f>
        <v/>
      </c>
      <c r="B1962">
        <f>'DATA DASH'!B1962</f>
        <v/>
      </c>
      <c r="C1962">
        <f>'DATA DASH'!C1962</f>
        <v/>
      </c>
      <c r="D1962">
        <f>'DATA DASH'!D1962</f>
        <v/>
      </c>
      <c r="E1962">
        <f>'DATA DASH'!E1962</f>
        <v/>
      </c>
      <c r="F1962">
        <f>'DATA DASH'!F1962</f>
        <v/>
      </c>
      <c r="G1962">
        <f>'DATA DASH'!G1962</f>
        <v/>
      </c>
      <c r="H1962">
        <f>'DATA DASH'!H1962</f>
        <v/>
      </c>
      <c r="I1962">
        <f>'DATA DASH'!I1962</f>
        <v/>
      </c>
      <c r="J1962">
        <f>'DATA DASH'!J1962</f>
        <v/>
      </c>
      <c r="K1962">
        <f>'DATA DASH'!K1962</f>
        <v/>
      </c>
      <c r="L1962">
        <f>'DATA DASH'!L1962</f>
        <v/>
      </c>
      <c r="M1962">
        <f>'DATA DASH'!M1962</f>
        <v/>
      </c>
    </row>
    <row r="1963">
      <c r="A1963">
        <f>'DATA DASH'!A1963</f>
        <v/>
      </c>
      <c r="B1963">
        <f>'DATA DASH'!B1963</f>
        <v/>
      </c>
      <c r="C1963">
        <f>'DATA DASH'!C1963</f>
        <v/>
      </c>
      <c r="D1963">
        <f>'DATA DASH'!D1963</f>
        <v/>
      </c>
      <c r="E1963">
        <f>'DATA DASH'!E1963</f>
        <v/>
      </c>
      <c r="F1963">
        <f>'DATA DASH'!F1963</f>
        <v/>
      </c>
      <c r="G1963">
        <f>'DATA DASH'!G1963</f>
        <v/>
      </c>
      <c r="H1963">
        <f>'DATA DASH'!H1963</f>
        <v/>
      </c>
      <c r="I1963">
        <f>'DATA DASH'!I1963</f>
        <v/>
      </c>
      <c r="J1963">
        <f>'DATA DASH'!J1963</f>
        <v/>
      </c>
      <c r="K1963">
        <f>'DATA DASH'!K1963</f>
        <v/>
      </c>
      <c r="L1963">
        <f>'DATA DASH'!L1963</f>
        <v/>
      </c>
      <c r="M1963">
        <f>'DATA DASH'!M1963</f>
        <v/>
      </c>
    </row>
    <row r="1964">
      <c r="A1964">
        <f>'DATA DASH'!A1964</f>
        <v/>
      </c>
      <c r="B1964">
        <f>'DATA DASH'!B1964</f>
        <v/>
      </c>
      <c r="C1964">
        <f>'DATA DASH'!C1964</f>
        <v/>
      </c>
      <c r="D1964">
        <f>'DATA DASH'!D1964</f>
        <v/>
      </c>
      <c r="E1964">
        <f>'DATA DASH'!E1964</f>
        <v/>
      </c>
      <c r="F1964">
        <f>'DATA DASH'!F1964</f>
        <v/>
      </c>
      <c r="G1964">
        <f>'DATA DASH'!G1964</f>
        <v/>
      </c>
      <c r="H1964">
        <f>'DATA DASH'!H1964</f>
        <v/>
      </c>
      <c r="I1964">
        <f>'DATA DASH'!I1964</f>
        <v/>
      </c>
      <c r="J1964">
        <f>'DATA DASH'!J1964</f>
        <v/>
      </c>
      <c r="K1964">
        <f>'DATA DASH'!K1964</f>
        <v/>
      </c>
      <c r="L1964">
        <f>'DATA DASH'!L1964</f>
        <v/>
      </c>
      <c r="M1964">
        <f>'DATA DASH'!M1964</f>
        <v/>
      </c>
    </row>
    <row r="1965">
      <c r="A1965">
        <f>'DATA DASH'!A1965</f>
        <v/>
      </c>
      <c r="B1965">
        <f>'DATA DASH'!B1965</f>
        <v/>
      </c>
      <c r="C1965">
        <f>'DATA DASH'!C1965</f>
        <v/>
      </c>
      <c r="D1965">
        <f>'DATA DASH'!D1965</f>
        <v/>
      </c>
      <c r="E1965">
        <f>'DATA DASH'!E1965</f>
        <v/>
      </c>
      <c r="F1965">
        <f>'DATA DASH'!F1965</f>
        <v/>
      </c>
      <c r="G1965">
        <f>'DATA DASH'!G1965</f>
        <v/>
      </c>
      <c r="H1965">
        <f>'DATA DASH'!H1965</f>
        <v/>
      </c>
      <c r="I1965">
        <f>'DATA DASH'!I1965</f>
        <v/>
      </c>
      <c r="J1965">
        <f>'DATA DASH'!J1965</f>
        <v/>
      </c>
      <c r="K1965">
        <f>'DATA DASH'!K1965</f>
        <v/>
      </c>
      <c r="L1965">
        <f>'DATA DASH'!L1965</f>
        <v/>
      </c>
      <c r="M1965">
        <f>'DATA DASH'!M1965</f>
        <v/>
      </c>
    </row>
    <row r="1966">
      <c r="A1966">
        <f>'DATA DASH'!A1966</f>
        <v/>
      </c>
      <c r="B1966">
        <f>'DATA DASH'!B1966</f>
        <v/>
      </c>
      <c r="C1966">
        <f>'DATA DASH'!C1966</f>
        <v/>
      </c>
      <c r="D1966">
        <f>'DATA DASH'!D1966</f>
        <v/>
      </c>
      <c r="E1966">
        <f>'DATA DASH'!E1966</f>
        <v/>
      </c>
      <c r="F1966">
        <f>'DATA DASH'!F1966</f>
        <v/>
      </c>
      <c r="G1966">
        <f>'DATA DASH'!G1966</f>
        <v/>
      </c>
      <c r="H1966">
        <f>'DATA DASH'!H1966</f>
        <v/>
      </c>
      <c r="I1966">
        <f>'DATA DASH'!I1966</f>
        <v/>
      </c>
      <c r="J1966">
        <f>'DATA DASH'!J1966</f>
        <v/>
      </c>
      <c r="K1966">
        <f>'DATA DASH'!K1966</f>
        <v/>
      </c>
      <c r="L1966">
        <f>'DATA DASH'!L1966</f>
        <v/>
      </c>
      <c r="M1966">
        <f>'DATA DASH'!M1966</f>
        <v/>
      </c>
    </row>
    <row r="1967">
      <c r="A1967">
        <f>'DATA DASH'!A1967</f>
        <v/>
      </c>
      <c r="B1967">
        <f>'DATA DASH'!B1967</f>
        <v/>
      </c>
      <c r="C1967">
        <f>'DATA DASH'!C1967</f>
        <v/>
      </c>
      <c r="D1967">
        <f>'DATA DASH'!D1967</f>
        <v/>
      </c>
      <c r="E1967">
        <f>'DATA DASH'!E1967</f>
        <v/>
      </c>
      <c r="F1967">
        <f>'DATA DASH'!F1967</f>
        <v/>
      </c>
      <c r="G1967">
        <f>'DATA DASH'!G1967</f>
        <v/>
      </c>
      <c r="H1967">
        <f>'DATA DASH'!H1967</f>
        <v/>
      </c>
      <c r="I1967">
        <f>'DATA DASH'!I1967</f>
        <v/>
      </c>
      <c r="J1967">
        <f>'DATA DASH'!J1967</f>
        <v/>
      </c>
      <c r="K1967">
        <f>'DATA DASH'!K1967</f>
        <v/>
      </c>
      <c r="L1967">
        <f>'DATA DASH'!L1967</f>
        <v/>
      </c>
      <c r="M1967">
        <f>'DATA DASH'!M1967</f>
        <v/>
      </c>
    </row>
    <row r="1968">
      <c r="A1968">
        <f>'DATA DASH'!A1968</f>
        <v/>
      </c>
      <c r="B1968">
        <f>'DATA DASH'!B1968</f>
        <v/>
      </c>
      <c r="C1968">
        <f>'DATA DASH'!C1968</f>
        <v/>
      </c>
      <c r="D1968">
        <f>'DATA DASH'!D1968</f>
        <v/>
      </c>
      <c r="E1968">
        <f>'DATA DASH'!E1968</f>
        <v/>
      </c>
      <c r="F1968">
        <f>'DATA DASH'!F1968</f>
        <v/>
      </c>
      <c r="G1968">
        <f>'DATA DASH'!G1968</f>
        <v/>
      </c>
      <c r="H1968">
        <f>'DATA DASH'!H1968</f>
        <v/>
      </c>
      <c r="I1968">
        <f>'DATA DASH'!I1968</f>
        <v/>
      </c>
      <c r="J1968">
        <f>'DATA DASH'!J1968</f>
        <v/>
      </c>
      <c r="K1968">
        <f>'DATA DASH'!K1968</f>
        <v/>
      </c>
      <c r="L1968">
        <f>'DATA DASH'!L1968</f>
        <v/>
      </c>
      <c r="M1968">
        <f>'DATA DASH'!M1968</f>
        <v/>
      </c>
    </row>
    <row r="1969">
      <c r="A1969">
        <f>'DATA DASH'!A1969</f>
        <v/>
      </c>
      <c r="B1969">
        <f>'DATA DASH'!B1969</f>
        <v/>
      </c>
      <c r="C1969">
        <f>'DATA DASH'!C1969</f>
        <v/>
      </c>
      <c r="D1969">
        <f>'DATA DASH'!D1969</f>
        <v/>
      </c>
      <c r="E1969">
        <f>'DATA DASH'!E1969</f>
        <v/>
      </c>
      <c r="F1969">
        <f>'DATA DASH'!F1969</f>
        <v/>
      </c>
      <c r="G1969">
        <f>'DATA DASH'!G1969</f>
        <v/>
      </c>
      <c r="H1969">
        <f>'DATA DASH'!H1969</f>
        <v/>
      </c>
      <c r="I1969">
        <f>'DATA DASH'!I1969</f>
        <v/>
      </c>
      <c r="J1969">
        <f>'DATA DASH'!J1969</f>
        <v/>
      </c>
      <c r="K1969">
        <f>'DATA DASH'!K1969</f>
        <v/>
      </c>
      <c r="L1969">
        <f>'DATA DASH'!L1969</f>
        <v/>
      </c>
      <c r="M1969">
        <f>'DATA DASH'!M1969</f>
        <v/>
      </c>
    </row>
    <row r="1970">
      <c r="A1970">
        <f>'DATA DASH'!A1970</f>
        <v/>
      </c>
      <c r="B1970">
        <f>'DATA DASH'!B1970</f>
        <v/>
      </c>
      <c r="C1970">
        <f>'DATA DASH'!C1970</f>
        <v/>
      </c>
      <c r="D1970">
        <f>'DATA DASH'!D1970</f>
        <v/>
      </c>
      <c r="E1970">
        <f>'DATA DASH'!E1970</f>
        <v/>
      </c>
      <c r="F1970">
        <f>'DATA DASH'!F1970</f>
        <v/>
      </c>
      <c r="G1970">
        <f>'DATA DASH'!G1970</f>
        <v/>
      </c>
      <c r="H1970">
        <f>'DATA DASH'!H1970</f>
        <v/>
      </c>
      <c r="I1970">
        <f>'DATA DASH'!I1970</f>
        <v/>
      </c>
      <c r="J1970">
        <f>'DATA DASH'!J1970</f>
        <v/>
      </c>
      <c r="K1970">
        <f>'DATA DASH'!K1970</f>
        <v/>
      </c>
      <c r="L1970">
        <f>'DATA DASH'!L1970</f>
        <v/>
      </c>
      <c r="M1970">
        <f>'DATA DASH'!M1970</f>
        <v/>
      </c>
    </row>
    <row r="1971">
      <c r="A1971">
        <f>'DATA DASH'!A1971</f>
        <v/>
      </c>
      <c r="B1971">
        <f>'DATA DASH'!B1971</f>
        <v/>
      </c>
      <c r="C1971">
        <f>'DATA DASH'!C1971</f>
        <v/>
      </c>
      <c r="D1971">
        <f>'DATA DASH'!D1971</f>
        <v/>
      </c>
      <c r="E1971">
        <f>'DATA DASH'!E1971</f>
        <v/>
      </c>
      <c r="F1971">
        <f>'DATA DASH'!F1971</f>
        <v/>
      </c>
      <c r="G1971">
        <f>'DATA DASH'!G1971</f>
        <v/>
      </c>
      <c r="H1971">
        <f>'DATA DASH'!H1971</f>
        <v/>
      </c>
      <c r="I1971">
        <f>'DATA DASH'!I1971</f>
        <v/>
      </c>
      <c r="J1971">
        <f>'DATA DASH'!J1971</f>
        <v/>
      </c>
      <c r="K1971">
        <f>'DATA DASH'!K1971</f>
        <v/>
      </c>
      <c r="L1971">
        <f>'DATA DASH'!L1971</f>
        <v/>
      </c>
      <c r="M1971">
        <f>'DATA DASH'!M1971</f>
        <v/>
      </c>
    </row>
    <row r="1972">
      <c r="A1972">
        <f>'DATA DASH'!A1972</f>
        <v/>
      </c>
      <c r="B1972">
        <f>'DATA DASH'!B1972</f>
        <v/>
      </c>
      <c r="C1972">
        <f>'DATA DASH'!C1972</f>
        <v/>
      </c>
      <c r="D1972">
        <f>'DATA DASH'!D1972</f>
        <v/>
      </c>
      <c r="E1972">
        <f>'DATA DASH'!E1972</f>
        <v/>
      </c>
      <c r="F1972">
        <f>'DATA DASH'!F1972</f>
        <v/>
      </c>
      <c r="G1972">
        <f>'DATA DASH'!G1972</f>
        <v/>
      </c>
      <c r="H1972">
        <f>'DATA DASH'!H1972</f>
        <v/>
      </c>
      <c r="I1972">
        <f>'DATA DASH'!I1972</f>
        <v/>
      </c>
      <c r="J1972">
        <f>'DATA DASH'!J1972</f>
        <v/>
      </c>
      <c r="K1972">
        <f>'DATA DASH'!K1972</f>
        <v/>
      </c>
      <c r="L1972">
        <f>'DATA DASH'!L1972</f>
        <v/>
      </c>
      <c r="M1972">
        <f>'DATA DASH'!M1972</f>
        <v/>
      </c>
    </row>
    <row r="1973">
      <c r="A1973">
        <f>'DATA DASH'!A1973</f>
        <v/>
      </c>
      <c r="B1973">
        <f>'DATA DASH'!B1973</f>
        <v/>
      </c>
      <c r="C1973">
        <f>'DATA DASH'!C1973</f>
        <v/>
      </c>
      <c r="D1973">
        <f>'DATA DASH'!D1973</f>
        <v/>
      </c>
      <c r="E1973">
        <f>'DATA DASH'!E1973</f>
        <v/>
      </c>
      <c r="F1973">
        <f>'DATA DASH'!F1973</f>
        <v/>
      </c>
      <c r="G1973">
        <f>'DATA DASH'!G1973</f>
        <v/>
      </c>
      <c r="H1973">
        <f>'DATA DASH'!H1973</f>
        <v/>
      </c>
      <c r="I1973">
        <f>'DATA DASH'!I1973</f>
        <v/>
      </c>
      <c r="J1973">
        <f>'DATA DASH'!J1973</f>
        <v/>
      </c>
      <c r="K1973">
        <f>'DATA DASH'!K1973</f>
        <v/>
      </c>
      <c r="L1973">
        <f>'DATA DASH'!L1973</f>
        <v/>
      </c>
      <c r="M1973">
        <f>'DATA DASH'!M1973</f>
        <v/>
      </c>
    </row>
    <row r="1974">
      <c r="A1974">
        <f>'DATA DASH'!A1974</f>
        <v/>
      </c>
      <c r="B1974">
        <f>'DATA DASH'!B1974</f>
        <v/>
      </c>
      <c r="C1974">
        <f>'DATA DASH'!C1974</f>
        <v/>
      </c>
      <c r="D1974">
        <f>'DATA DASH'!D1974</f>
        <v/>
      </c>
      <c r="E1974">
        <f>'DATA DASH'!E1974</f>
        <v/>
      </c>
      <c r="F1974">
        <f>'DATA DASH'!F1974</f>
        <v/>
      </c>
      <c r="G1974">
        <f>'DATA DASH'!G1974</f>
        <v/>
      </c>
      <c r="H1974">
        <f>'DATA DASH'!H1974</f>
        <v/>
      </c>
      <c r="I1974">
        <f>'DATA DASH'!I1974</f>
        <v/>
      </c>
      <c r="J1974">
        <f>'DATA DASH'!J1974</f>
        <v/>
      </c>
      <c r="K1974">
        <f>'DATA DASH'!K1974</f>
        <v/>
      </c>
      <c r="L1974">
        <f>'DATA DASH'!L1974</f>
        <v/>
      </c>
      <c r="M1974">
        <f>'DATA DASH'!M1974</f>
        <v/>
      </c>
    </row>
    <row r="1975">
      <c r="A1975">
        <f>'DATA DASH'!A1975</f>
        <v/>
      </c>
      <c r="B1975">
        <f>'DATA DASH'!B1975</f>
        <v/>
      </c>
      <c r="C1975">
        <f>'DATA DASH'!C1975</f>
        <v/>
      </c>
      <c r="D1975">
        <f>'DATA DASH'!D1975</f>
        <v/>
      </c>
      <c r="E1975">
        <f>'DATA DASH'!E1975</f>
        <v/>
      </c>
      <c r="F1975">
        <f>'DATA DASH'!F1975</f>
        <v/>
      </c>
      <c r="G1975">
        <f>'DATA DASH'!G1975</f>
        <v/>
      </c>
      <c r="H1975">
        <f>'DATA DASH'!H1975</f>
        <v/>
      </c>
      <c r="I1975">
        <f>'DATA DASH'!I1975</f>
        <v/>
      </c>
      <c r="J1975">
        <f>'DATA DASH'!J1975</f>
        <v/>
      </c>
      <c r="K1975">
        <f>'DATA DASH'!K1975</f>
        <v/>
      </c>
      <c r="L1975">
        <f>'DATA DASH'!L1975</f>
        <v/>
      </c>
      <c r="M1975">
        <f>'DATA DASH'!M1975</f>
        <v/>
      </c>
    </row>
    <row r="1976">
      <c r="A1976">
        <f>'DATA DASH'!A1976</f>
        <v/>
      </c>
      <c r="B1976">
        <f>'DATA DASH'!B1976</f>
        <v/>
      </c>
      <c r="C1976">
        <f>'DATA DASH'!C1976</f>
        <v/>
      </c>
      <c r="D1976">
        <f>'DATA DASH'!D1976</f>
        <v/>
      </c>
      <c r="E1976">
        <f>'DATA DASH'!E1976</f>
        <v/>
      </c>
      <c r="F1976">
        <f>'DATA DASH'!F1976</f>
        <v/>
      </c>
      <c r="G1976">
        <f>'DATA DASH'!G1976</f>
        <v/>
      </c>
      <c r="H1976">
        <f>'DATA DASH'!H1976</f>
        <v/>
      </c>
      <c r="I1976">
        <f>'DATA DASH'!I1976</f>
        <v/>
      </c>
      <c r="J1976">
        <f>'DATA DASH'!J1976</f>
        <v/>
      </c>
      <c r="K1976">
        <f>'DATA DASH'!K1976</f>
        <v/>
      </c>
      <c r="L1976">
        <f>'DATA DASH'!L1976</f>
        <v/>
      </c>
      <c r="M1976">
        <f>'DATA DASH'!M1976</f>
        <v/>
      </c>
    </row>
    <row r="1977">
      <c r="A1977">
        <f>'DATA DASH'!A1977</f>
        <v/>
      </c>
      <c r="B1977">
        <f>'DATA DASH'!B1977</f>
        <v/>
      </c>
      <c r="C1977">
        <f>'DATA DASH'!C1977</f>
        <v/>
      </c>
      <c r="D1977">
        <f>'DATA DASH'!D1977</f>
        <v/>
      </c>
      <c r="E1977">
        <f>'DATA DASH'!E1977</f>
        <v/>
      </c>
      <c r="F1977">
        <f>'DATA DASH'!F1977</f>
        <v/>
      </c>
      <c r="G1977">
        <f>'DATA DASH'!G1977</f>
        <v/>
      </c>
      <c r="H1977">
        <f>'DATA DASH'!H1977</f>
        <v/>
      </c>
      <c r="I1977">
        <f>'DATA DASH'!I1977</f>
        <v/>
      </c>
      <c r="J1977">
        <f>'DATA DASH'!J1977</f>
        <v/>
      </c>
      <c r="K1977">
        <f>'DATA DASH'!K1977</f>
        <v/>
      </c>
      <c r="L1977">
        <f>'DATA DASH'!L1977</f>
        <v/>
      </c>
      <c r="M1977">
        <f>'DATA DASH'!M1977</f>
        <v/>
      </c>
    </row>
    <row r="1978">
      <c r="A1978">
        <f>'DATA DASH'!A1978</f>
        <v/>
      </c>
      <c r="B1978">
        <f>'DATA DASH'!B1978</f>
        <v/>
      </c>
      <c r="C1978">
        <f>'DATA DASH'!C1978</f>
        <v/>
      </c>
      <c r="D1978">
        <f>'DATA DASH'!D1978</f>
        <v/>
      </c>
      <c r="E1978">
        <f>'DATA DASH'!E1978</f>
        <v/>
      </c>
      <c r="F1978">
        <f>'DATA DASH'!F1978</f>
        <v/>
      </c>
      <c r="G1978">
        <f>'DATA DASH'!G1978</f>
        <v/>
      </c>
      <c r="H1978">
        <f>'DATA DASH'!H1978</f>
        <v/>
      </c>
      <c r="I1978">
        <f>'DATA DASH'!I1978</f>
        <v/>
      </c>
      <c r="J1978">
        <f>'DATA DASH'!J1978</f>
        <v/>
      </c>
      <c r="K1978">
        <f>'DATA DASH'!K1978</f>
        <v/>
      </c>
      <c r="L1978">
        <f>'DATA DASH'!L1978</f>
        <v/>
      </c>
      <c r="M1978">
        <f>'DATA DASH'!M1978</f>
        <v/>
      </c>
    </row>
    <row r="1979">
      <c r="A1979">
        <f>'DATA DASH'!A1979</f>
        <v/>
      </c>
      <c r="B1979">
        <f>'DATA DASH'!B1979</f>
        <v/>
      </c>
      <c r="C1979">
        <f>'DATA DASH'!C1979</f>
        <v/>
      </c>
      <c r="D1979">
        <f>'DATA DASH'!D1979</f>
        <v/>
      </c>
      <c r="E1979">
        <f>'DATA DASH'!E1979</f>
        <v/>
      </c>
      <c r="F1979">
        <f>'DATA DASH'!F1979</f>
        <v/>
      </c>
      <c r="G1979">
        <f>'DATA DASH'!G1979</f>
        <v/>
      </c>
      <c r="H1979">
        <f>'DATA DASH'!H1979</f>
        <v/>
      </c>
      <c r="I1979">
        <f>'DATA DASH'!I1979</f>
        <v/>
      </c>
      <c r="J1979">
        <f>'DATA DASH'!J1979</f>
        <v/>
      </c>
      <c r="K1979">
        <f>'DATA DASH'!K1979</f>
        <v/>
      </c>
      <c r="L1979">
        <f>'DATA DASH'!L1979</f>
        <v/>
      </c>
      <c r="M1979">
        <f>'DATA DASH'!M1979</f>
        <v/>
      </c>
    </row>
    <row r="1980">
      <c r="A1980">
        <f>'DATA DASH'!A1980</f>
        <v/>
      </c>
      <c r="B1980">
        <f>'DATA DASH'!B1980</f>
        <v/>
      </c>
      <c r="C1980">
        <f>'DATA DASH'!C1980</f>
        <v/>
      </c>
      <c r="D1980">
        <f>'DATA DASH'!D1980</f>
        <v/>
      </c>
      <c r="E1980">
        <f>'DATA DASH'!E1980</f>
        <v/>
      </c>
      <c r="F1980">
        <f>'DATA DASH'!F1980</f>
        <v/>
      </c>
      <c r="G1980">
        <f>'DATA DASH'!G1980</f>
        <v/>
      </c>
      <c r="H1980">
        <f>'DATA DASH'!H1980</f>
        <v/>
      </c>
      <c r="I1980">
        <f>'DATA DASH'!I1980</f>
        <v/>
      </c>
      <c r="J1980">
        <f>'DATA DASH'!J1980</f>
        <v/>
      </c>
      <c r="K1980">
        <f>'DATA DASH'!K1980</f>
        <v/>
      </c>
      <c r="L1980">
        <f>'DATA DASH'!L1980</f>
        <v/>
      </c>
      <c r="M1980">
        <f>'DATA DASH'!M1980</f>
        <v/>
      </c>
    </row>
    <row r="1981">
      <c r="A1981">
        <f>'DATA DASH'!A1981</f>
        <v/>
      </c>
      <c r="B1981">
        <f>'DATA DASH'!B1981</f>
        <v/>
      </c>
      <c r="C1981">
        <f>'DATA DASH'!C1981</f>
        <v/>
      </c>
      <c r="D1981">
        <f>'DATA DASH'!D1981</f>
        <v/>
      </c>
      <c r="E1981">
        <f>'DATA DASH'!E1981</f>
        <v/>
      </c>
      <c r="F1981">
        <f>'DATA DASH'!F1981</f>
        <v/>
      </c>
      <c r="G1981">
        <f>'DATA DASH'!G1981</f>
        <v/>
      </c>
      <c r="H1981">
        <f>'DATA DASH'!H1981</f>
        <v/>
      </c>
      <c r="I1981">
        <f>'DATA DASH'!I1981</f>
        <v/>
      </c>
      <c r="J1981">
        <f>'DATA DASH'!J1981</f>
        <v/>
      </c>
      <c r="K1981">
        <f>'DATA DASH'!K1981</f>
        <v/>
      </c>
      <c r="L1981">
        <f>'DATA DASH'!L1981</f>
        <v/>
      </c>
      <c r="M1981">
        <f>'DATA DASH'!M1981</f>
        <v/>
      </c>
    </row>
    <row r="1982">
      <c r="A1982">
        <f>'DATA DASH'!A1982</f>
        <v/>
      </c>
      <c r="B1982">
        <f>'DATA DASH'!B1982</f>
        <v/>
      </c>
      <c r="C1982">
        <f>'DATA DASH'!C1982</f>
        <v/>
      </c>
      <c r="D1982">
        <f>'DATA DASH'!D1982</f>
        <v/>
      </c>
      <c r="E1982">
        <f>'DATA DASH'!E1982</f>
        <v/>
      </c>
      <c r="F1982">
        <f>'DATA DASH'!F1982</f>
        <v/>
      </c>
      <c r="G1982">
        <f>'DATA DASH'!G1982</f>
        <v/>
      </c>
      <c r="H1982">
        <f>'DATA DASH'!H1982</f>
        <v/>
      </c>
      <c r="I1982">
        <f>'DATA DASH'!I1982</f>
        <v/>
      </c>
      <c r="J1982">
        <f>'DATA DASH'!J1982</f>
        <v/>
      </c>
      <c r="K1982">
        <f>'DATA DASH'!K1982</f>
        <v/>
      </c>
      <c r="L1982">
        <f>'DATA DASH'!L1982</f>
        <v/>
      </c>
      <c r="M1982">
        <f>'DATA DASH'!M1982</f>
        <v/>
      </c>
    </row>
    <row r="1983">
      <c r="A1983">
        <f>'DATA DASH'!A1983</f>
        <v/>
      </c>
      <c r="B1983">
        <f>'DATA DASH'!B1983</f>
        <v/>
      </c>
      <c r="C1983">
        <f>'DATA DASH'!C1983</f>
        <v/>
      </c>
      <c r="D1983">
        <f>'DATA DASH'!D1983</f>
        <v/>
      </c>
      <c r="E1983">
        <f>'DATA DASH'!E1983</f>
        <v/>
      </c>
      <c r="F1983">
        <f>'DATA DASH'!F1983</f>
        <v/>
      </c>
      <c r="G1983">
        <f>'DATA DASH'!G1983</f>
        <v/>
      </c>
      <c r="H1983">
        <f>'DATA DASH'!H1983</f>
        <v/>
      </c>
      <c r="I1983">
        <f>'DATA DASH'!I1983</f>
        <v/>
      </c>
      <c r="J1983">
        <f>'DATA DASH'!J1983</f>
        <v/>
      </c>
      <c r="K1983">
        <f>'DATA DASH'!K1983</f>
        <v/>
      </c>
      <c r="L1983">
        <f>'DATA DASH'!L1983</f>
        <v/>
      </c>
      <c r="M1983">
        <f>'DATA DASH'!M1983</f>
        <v/>
      </c>
    </row>
    <row r="1984">
      <c r="A1984">
        <f>'DATA DASH'!A1984</f>
        <v/>
      </c>
      <c r="B1984">
        <f>'DATA DASH'!B1984</f>
        <v/>
      </c>
      <c r="C1984">
        <f>'DATA DASH'!C1984</f>
        <v/>
      </c>
      <c r="D1984">
        <f>'DATA DASH'!D1984</f>
        <v/>
      </c>
      <c r="E1984">
        <f>'DATA DASH'!E1984</f>
        <v/>
      </c>
      <c r="F1984">
        <f>'DATA DASH'!F1984</f>
        <v/>
      </c>
      <c r="G1984">
        <f>'DATA DASH'!G1984</f>
        <v/>
      </c>
      <c r="H1984">
        <f>'DATA DASH'!H1984</f>
        <v/>
      </c>
      <c r="I1984">
        <f>'DATA DASH'!I1984</f>
        <v/>
      </c>
      <c r="J1984">
        <f>'DATA DASH'!J1984</f>
        <v/>
      </c>
      <c r="K1984">
        <f>'DATA DASH'!K1984</f>
        <v/>
      </c>
      <c r="L1984">
        <f>'DATA DASH'!L1984</f>
        <v/>
      </c>
      <c r="M1984">
        <f>'DATA DASH'!M1984</f>
        <v/>
      </c>
    </row>
    <row r="1985">
      <c r="A1985">
        <f>'DATA DASH'!A1985</f>
        <v/>
      </c>
      <c r="B1985">
        <f>'DATA DASH'!B1985</f>
        <v/>
      </c>
      <c r="C1985">
        <f>'DATA DASH'!C1985</f>
        <v/>
      </c>
      <c r="D1985">
        <f>'DATA DASH'!D1985</f>
        <v/>
      </c>
      <c r="E1985">
        <f>'DATA DASH'!E1985</f>
        <v/>
      </c>
      <c r="F1985">
        <f>'DATA DASH'!F1985</f>
        <v/>
      </c>
      <c r="G1985">
        <f>'DATA DASH'!G1985</f>
        <v/>
      </c>
      <c r="H1985">
        <f>'DATA DASH'!H1985</f>
        <v/>
      </c>
      <c r="I1985">
        <f>'DATA DASH'!I1985</f>
        <v/>
      </c>
      <c r="J1985">
        <f>'DATA DASH'!J1985</f>
        <v/>
      </c>
      <c r="K1985">
        <f>'DATA DASH'!K1985</f>
        <v/>
      </c>
      <c r="L1985">
        <f>'DATA DASH'!L1985</f>
        <v/>
      </c>
      <c r="M1985">
        <f>'DATA DASH'!M1985</f>
        <v/>
      </c>
    </row>
    <row r="1986">
      <c r="A1986">
        <f>'DATA DASH'!A1986</f>
        <v/>
      </c>
      <c r="B1986">
        <f>'DATA DASH'!B1986</f>
        <v/>
      </c>
      <c r="C1986">
        <f>'DATA DASH'!C1986</f>
        <v/>
      </c>
      <c r="D1986">
        <f>'DATA DASH'!D1986</f>
        <v/>
      </c>
      <c r="E1986">
        <f>'DATA DASH'!E1986</f>
        <v/>
      </c>
      <c r="F1986">
        <f>'DATA DASH'!F1986</f>
        <v/>
      </c>
      <c r="G1986">
        <f>'DATA DASH'!G1986</f>
        <v/>
      </c>
      <c r="H1986">
        <f>'DATA DASH'!H1986</f>
        <v/>
      </c>
      <c r="I1986">
        <f>'DATA DASH'!I1986</f>
        <v/>
      </c>
      <c r="J1986">
        <f>'DATA DASH'!J1986</f>
        <v/>
      </c>
      <c r="K1986">
        <f>'DATA DASH'!K1986</f>
        <v/>
      </c>
      <c r="L1986">
        <f>'DATA DASH'!L1986</f>
        <v/>
      </c>
      <c r="M1986">
        <f>'DATA DASH'!M1986</f>
        <v/>
      </c>
    </row>
    <row r="1987">
      <c r="A1987">
        <f>'DATA DASH'!A1987</f>
        <v/>
      </c>
      <c r="B1987">
        <f>'DATA DASH'!B1987</f>
        <v/>
      </c>
      <c r="C1987">
        <f>'DATA DASH'!C1987</f>
        <v/>
      </c>
      <c r="D1987">
        <f>'DATA DASH'!D1987</f>
        <v/>
      </c>
      <c r="E1987">
        <f>'DATA DASH'!E1987</f>
        <v/>
      </c>
      <c r="F1987">
        <f>'DATA DASH'!F1987</f>
        <v/>
      </c>
      <c r="G1987">
        <f>'DATA DASH'!G1987</f>
        <v/>
      </c>
      <c r="H1987">
        <f>'DATA DASH'!H1987</f>
        <v/>
      </c>
      <c r="I1987">
        <f>'DATA DASH'!I1987</f>
        <v/>
      </c>
      <c r="J1987">
        <f>'DATA DASH'!J1987</f>
        <v/>
      </c>
      <c r="K1987">
        <f>'DATA DASH'!K1987</f>
        <v/>
      </c>
      <c r="L1987">
        <f>'DATA DASH'!L1987</f>
        <v/>
      </c>
      <c r="M1987">
        <f>'DATA DASH'!M1987</f>
        <v/>
      </c>
    </row>
    <row r="1988">
      <c r="A1988">
        <f>'DATA DASH'!A1988</f>
        <v/>
      </c>
      <c r="B1988">
        <f>'DATA DASH'!B1988</f>
        <v/>
      </c>
      <c r="C1988">
        <f>'DATA DASH'!C1988</f>
        <v/>
      </c>
      <c r="D1988">
        <f>'DATA DASH'!D1988</f>
        <v/>
      </c>
      <c r="E1988">
        <f>'DATA DASH'!E1988</f>
        <v/>
      </c>
      <c r="F1988">
        <f>'DATA DASH'!F1988</f>
        <v/>
      </c>
      <c r="G1988">
        <f>'DATA DASH'!G1988</f>
        <v/>
      </c>
      <c r="H1988">
        <f>'DATA DASH'!H1988</f>
        <v/>
      </c>
      <c r="I1988">
        <f>'DATA DASH'!I1988</f>
        <v/>
      </c>
      <c r="J1988">
        <f>'DATA DASH'!J1988</f>
        <v/>
      </c>
      <c r="K1988">
        <f>'DATA DASH'!K1988</f>
        <v/>
      </c>
      <c r="L1988">
        <f>'DATA DASH'!L1988</f>
        <v/>
      </c>
      <c r="M1988">
        <f>'DATA DASH'!M1988</f>
        <v/>
      </c>
    </row>
    <row r="1989">
      <c r="A1989">
        <f>'DATA DASH'!A1989</f>
        <v/>
      </c>
      <c r="B1989">
        <f>'DATA DASH'!B1989</f>
        <v/>
      </c>
      <c r="C1989">
        <f>'DATA DASH'!C1989</f>
        <v/>
      </c>
      <c r="D1989">
        <f>'DATA DASH'!D1989</f>
        <v/>
      </c>
      <c r="E1989">
        <f>'DATA DASH'!E1989</f>
        <v/>
      </c>
      <c r="F1989">
        <f>'DATA DASH'!F1989</f>
        <v/>
      </c>
      <c r="G1989">
        <f>'DATA DASH'!G1989</f>
        <v/>
      </c>
      <c r="H1989">
        <f>'DATA DASH'!H1989</f>
        <v/>
      </c>
      <c r="I1989">
        <f>'DATA DASH'!I1989</f>
        <v/>
      </c>
      <c r="J1989">
        <f>'DATA DASH'!J1989</f>
        <v/>
      </c>
      <c r="K1989">
        <f>'DATA DASH'!K1989</f>
        <v/>
      </c>
      <c r="L1989">
        <f>'DATA DASH'!L1989</f>
        <v/>
      </c>
      <c r="M1989">
        <f>'DATA DASH'!M1989</f>
        <v/>
      </c>
    </row>
    <row r="1990">
      <c r="A1990">
        <f>'DATA DASH'!A1990</f>
        <v/>
      </c>
      <c r="B1990">
        <f>'DATA DASH'!B1990</f>
        <v/>
      </c>
      <c r="C1990">
        <f>'DATA DASH'!C1990</f>
        <v/>
      </c>
      <c r="D1990">
        <f>'DATA DASH'!D1990</f>
        <v/>
      </c>
      <c r="E1990">
        <f>'DATA DASH'!E1990</f>
        <v/>
      </c>
      <c r="F1990">
        <f>'DATA DASH'!F1990</f>
        <v/>
      </c>
      <c r="G1990">
        <f>'DATA DASH'!G1990</f>
        <v/>
      </c>
      <c r="H1990">
        <f>'DATA DASH'!H1990</f>
        <v/>
      </c>
      <c r="I1990">
        <f>'DATA DASH'!I1990</f>
        <v/>
      </c>
      <c r="J1990">
        <f>'DATA DASH'!J1990</f>
        <v/>
      </c>
      <c r="K1990">
        <f>'DATA DASH'!K1990</f>
        <v/>
      </c>
      <c r="L1990">
        <f>'DATA DASH'!L1990</f>
        <v/>
      </c>
      <c r="M1990">
        <f>'DATA DASH'!M1990</f>
        <v/>
      </c>
    </row>
    <row r="1991">
      <c r="A1991">
        <f>'DATA DASH'!A1991</f>
        <v/>
      </c>
      <c r="B1991">
        <f>'DATA DASH'!B1991</f>
        <v/>
      </c>
      <c r="C1991">
        <f>'DATA DASH'!C1991</f>
        <v/>
      </c>
      <c r="D1991">
        <f>'DATA DASH'!D1991</f>
        <v/>
      </c>
      <c r="E1991">
        <f>'DATA DASH'!E1991</f>
        <v/>
      </c>
      <c r="F1991">
        <f>'DATA DASH'!F1991</f>
        <v/>
      </c>
      <c r="G1991">
        <f>'DATA DASH'!G1991</f>
        <v/>
      </c>
      <c r="H1991">
        <f>'DATA DASH'!H1991</f>
        <v/>
      </c>
      <c r="I1991">
        <f>'DATA DASH'!I1991</f>
        <v/>
      </c>
      <c r="J1991">
        <f>'DATA DASH'!J1991</f>
        <v/>
      </c>
      <c r="K1991">
        <f>'DATA DASH'!K1991</f>
        <v/>
      </c>
      <c r="L1991">
        <f>'DATA DASH'!L1991</f>
        <v/>
      </c>
      <c r="M1991">
        <f>'DATA DASH'!M1991</f>
        <v/>
      </c>
    </row>
    <row r="1992">
      <c r="A1992">
        <f>'DATA DASH'!A1992</f>
        <v/>
      </c>
      <c r="B1992">
        <f>'DATA DASH'!B1992</f>
        <v/>
      </c>
      <c r="C1992">
        <f>'DATA DASH'!C1992</f>
        <v/>
      </c>
      <c r="D1992">
        <f>'DATA DASH'!D1992</f>
        <v/>
      </c>
      <c r="E1992">
        <f>'DATA DASH'!E1992</f>
        <v/>
      </c>
      <c r="F1992">
        <f>'DATA DASH'!F1992</f>
        <v/>
      </c>
      <c r="G1992">
        <f>'DATA DASH'!G1992</f>
        <v/>
      </c>
      <c r="H1992">
        <f>'DATA DASH'!H1992</f>
        <v/>
      </c>
      <c r="I1992">
        <f>'DATA DASH'!I1992</f>
        <v/>
      </c>
      <c r="J1992">
        <f>'DATA DASH'!J1992</f>
        <v/>
      </c>
      <c r="K1992">
        <f>'DATA DASH'!K1992</f>
        <v/>
      </c>
      <c r="L1992">
        <f>'DATA DASH'!L1992</f>
        <v/>
      </c>
      <c r="M1992">
        <f>'DATA DASH'!M1992</f>
        <v/>
      </c>
    </row>
    <row r="1993">
      <c r="A1993">
        <f>'DATA DASH'!A1993</f>
        <v/>
      </c>
      <c r="B1993">
        <f>'DATA DASH'!B1993</f>
        <v/>
      </c>
      <c r="C1993">
        <f>'DATA DASH'!C1993</f>
        <v/>
      </c>
      <c r="D1993">
        <f>'DATA DASH'!D1993</f>
        <v/>
      </c>
      <c r="E1993">
        <f>'DATA DASH'!E1993</f>
        <v/>
      </c>
      <c r="F1993">
        <f>'DATA DASH'!F1993</f>
        <v/>
      </c>
      <c r="G1993">
        <f>'DATA DASH'!G1993</f>
        <v/>
      </c>
      <c r="H1993">
        <f>'DATA DASH'!H1993</f>
        <v/>
      </c>
      <c r="I1993">
        <f>'DATA DASH'!I1993</f>
        <v/>
      </c>
      <c r="J1993">
        <f>'DATA DASH'!J1993</f>
        <v/>
      </c>
      <c r="K1993">
        <f>'DATA DASH'!K1993</f>
        <v/>
      </c>
      <c r="L1993">
        <f>'DATA DASH'!L1993</f>
        <v/>
      </c>
      <c r="M1993">
        <f>'DATA DASH'!M1993</f>
        <v/>
      </c>
    </row>
    <row r="1994">
      <c r="A1994">
        <f>'DATA DASH'!A1994</f>
        <v/>
      </c>
      <c r="B1994">
        <f>'DATA DASH'!B1994</f>
        <v/>
      </c>
      <c r="C1994">
        <f>'DATA DASH'!C1994</f>
        <v/>
      </c>
      <c r="D1994">
        <f>'DATA DASH'!D1994</f>
        <v/>
      </c>
      <c r="E1994">
        <f>'DATA DASH'!E1994</f>
        <v/>
      </c>
      <c r="F1994">
        <f>'DATA DASH'!F1994</f>
        <v/>
      </c>
      <c r="G1994">
        <f>'DATA DASH'!G1994</f>
        <v/>
      </c>
      <c r="H1994">
        <f>'DATA DASH'!H1994</f>
        <v/>
      </c>
      <c r="I1994">
        <f>'DATA DASH'!I1994</f>
        <v/>
      </c>
      <c r="J1994">
        <f>'DATA DASH'!J1994</f>
        <v/>
      </c>
      <c r="K1994">
        <f>'DATA DASH'!K1994</f>
        <v/>
      </c>
      <c r="L1994">
        <f>'DATA DASH'!L1994</f>
        <v/>
      </c>
      <c r="M1994">
        <f>'DATA DASH'!M1994</f>
        <v/>
      </c>
    </row>
    <row r="1995">
      <c r="A1995">
        <f>'DATA DASH'!A1995</f>
        <v/>
      </c>
      <c r="B1995">
        <f>'DATA DASH'!B1995</f>
        <v/>
      </c>
      <c r="C1995">
        <f>'DATA DASH'!C1995</f>
        <v/>
      </c>
      <c r="D1995">
        <f>'DATA DASH'!D1995</f>
        <v/>
      </c>
      <c r="E1995">
        <f>'DATA DASH'!E1995</f>
        <v/>
      </c>
      <c r="F1995">
        <f>'DATA DASH'!F1995</f>
        <v/>
      </c>
      <c r="G1995">
        <f>'DATA DASH'!G1995</f>
        <v/>
      </c>
      <c r="H1995">
        <f>'DATA DASH'!H1995</f>
        <v/>
      </c>
      <c r="I1995">
        <f>'DATA DASH'!I1995</f>
        <v/>
      </c>
      <c r="J1995">
        <f>'DATA DASH'!J1995</f>
        <v/>
      </c>
      <c r="K1995">
        <f>'DATA DASH'!K1995</f>
        <v/>
      </c>
      <c r="L1995">
        <f>'DATA DASH'!L1995</f>
        <v/>
      </c>
      <c r="M1995">
        <f>'DATA DASH'!M1995</f>
        <v/>
      </c>
    </row>
    <row r="1996">
      <c r="A1996">
        <f>'DATA DASH'!A1996</f>
        <v/>
      </c>
      <c r="B1996">
        <f>'DATA DASH'!B1996</f>
        <v/>
      </c>
      <c r="C1996">
        <f>'DATA DASH'!C1996</f>
        <v/>
      </c>
      <c r="D1996">
        <f>'DATA DASH'!D1996</f>
        <v/>
      </c>
      <c r="E1996">
        <f>'DATA DASH'!E1996</f>
        <v/>
      </c>
      <c r="F1996">
        <f>'DATA DASH'!F1996</f>
        <v/>
      </c>
      <c r="G1996">
        <f>'DATA DASH'!G1996</f>
        <v/>
      </c>
      <c r="H1996">
        <f>'DATA DASH'!H1996</f>
        <v/>
      </c>
      <c r="I1996">
        <f>'DATA DASH'!I1996</f>
        <v/>
      </c>
      <c r="J1996">
        <f>'DATA DASH'!J1996</f>
        <v/>
      </c>
      <c r="K1996">
        <f>'DATA DASH'!K1996</f>
        <v/>
      </c>
      <c r="L1996">
        <f>'DATA DASH'!L1996</f>
        <v/>
      </c>
      <c r="M1996">
        <f>'DATA DASH'!M1996</f>
        <v/>
      </c>
    </row>
    <row r="1997">
      <c r="A1997">
        <f>'DATA DASH'!A1997</f>
        <v/>
      </c>
      <c r="B1997">
        <f>'DATA DASH'!B1997</f>
        <v/>
      </c>
      <c r="C1997">
        <f>'DATA DASH'!C1997</f>
        <v/>
      </c>
      <c r="D1997">
        <f>'DATA DASH'!D1997</f>
        <v/>
      </c>
      <c r="E1997">
        <f>'DATA DASH'!E1997</f>
        <v/>
      </c>
      <c r="F1997">
        <f>'DATA DASH'!F1997</f>
        <v/>
      </c>
      <c r="G1997">
        <f>'DATA DASH'!G1997</f>
        <v/>
      </c>
      <c r="H1997">
        <f>'DATA DASH'!H1997</f>
        <v/>
      </c>
      <c r="I1997">
        <f>'DATA DASH'!I1997</f>
        <v/>
      </c>
      <c r="J1997">
        <f>'DATA DASH'!J1997</f>
        <v/>
      </c>
      <c r="K1997">
        <f>'DATA DASH'!K1997</f>
        <v/>
      </c>
      <c r="L1997">
        <f>'DATA DASH'!L1997</f>
        <v/>
      </c>
      <c r="M1997">
        <f>'DATA DASH'!M1997</f>
        <v/>
      </c>
    </row>
    <row r="1998">
      <c r="A1998">
        <f>'DATA DASH'!A1998</f>
        <v/>
      </c>
      <c r="B1998">
        <f>'DATA DASH'!B1998</f>
        <v/>
      </c>
      <c r="C1998">
        <f>'DATA DASH'!C1998</f>
        <v/>
      </c>
      <c r="D1998">
        <f>'DATA DASH'!D1998</f>
        <v/>
      </c>
      <c r="E1998">
        <f>'DATA DASH'!E1998</f>
        <v/>
      </c>
      <c r="F1998">
        <f>'DATA DASH'!F1998</f>
        <v/>
      </c>
      <c r="G1998">
        <f>'DATA DASH'!G1998</f>
        <v/>
      </c>
      <c r="H1998">
        <f>'DATA DASH'!H1998</f>
        <v/>
      </c>
      <c r="I1998">
        <f>'DATA DASH'!I1998</f>
        <v/>
      </c>
      <c r="J1998">
        <f>'DATA DASH'!J1998</f>
        <v/>
      </c>
      <c r="K1998">
        <f>'DATA DASH'!K1998</f>
        <v/>
      </c>
      <c r="L1998">
        <f>'DATA DASH'!L1998</f>
        <v/>
      </c>
      <c r="M1998">
        <f>'DATA DASH'!M1998</f>
        <v/>
      </c>
    </row>
    <row r="1999">
      <c r="A1999">
        <f>'DATA DASH'!A1999</f>
        <v/>
      </c>
      <c r="B1999">
        <f>'DATA DASH'!B1999</f>
        <v/>
      </c>
      <c r="C1999">
        <f>'DATA DASH'!C1999</f>
        <v/>
      </c>
      <c r="D1999">
        <f>'DATA DASH'!D1999</f>
        <v/>
      </c>
      <c r="E1999">
        <f>'DATA DASH'!E1999</f>
        <v/>
      </c>
      <c r="F1999">
        <f>'DATA DASH'!F1999</f>
        <v/>
      </c>
      <c r="G1999">
        <f>'DATA DASH'!G1999</f>
        <v/>
      </c>
      <c r="H1999">
        <f>'DATA DASH'!H1999</f>
        <v/>
      </c>
      <c r="I1999">
        <f>'DATA DASH'!I1999</f>
        <v/>
      </c>
      <c r="J1999">
        <f>'DATA DASH'!J1999</f>
        <v/>
      </c>
      <c r="K1999">
        <f>'DATA DASH'!K1999</f>
        <v/>
      </c>
      <c r="L1999">
        <f>'DATA DASH'!L1999</f>
        <v/>
      </c>
      <c r="M1999">
        <f>'DATA DASH'!M1999</f>
        <v/>
      </c>
    </row>
    <row r="2000">
      <c r="A2000">
        <f>'DATA DASH'!A2000</f>
        <v/>
      </c>
      <c r="B2000">
        <f>'DATA DASH'!B2000</f>
        <v/>
      </c>
      <c r="C2000">
        <f>'DATA DASH'!C2000</f>
        <v/>
      </c>
      <c r="D2000">
        <f>'DATA DASH'!D2000</f>
        <v/>
      </c>
      <c r="E2000">
        <f>'DATA DASH'!E2000</f>
        <v/>
      </c>
      <c r="F2000">
        <f>'DATA DASH'!F2000</f>
        <v/>
      </c>
      <c r="G2000">
        <f>'DATA DASH'!G2000</f>
        <v/>
      </c>
      <c r="H2000">
        <f>'DATA DASH'!H2000</f>
        <v/>
      </c>
      <c r="I2000">
        <f>'DATA DASH'!I2000</f>
        <v/>
      </c>
      <c r="J2000">
        <f>'DATA DASH'!J2000</f>
        <v/>
      </c>
      <c r="K2000">
        <f>'DATA DASH'!K2000</f>
        <v/>
      </c>
      <c r="L2000">
        <f>'DATA DASH'!L2000</f>
        <v/>
      </c>
      <c r="M2000">
        <f>'DATA DASH'!M2000</f>
        <v/>
      </c>
    </row>
    <row r="2001">
      <c r="A2001">
        <f>'DATA DASH'!A2001</f>
        <v/>
      </c>
      <c r="B2001">
        <f>'DATA DASH'!B2001</f>
        <v/>
      </c>
      <c r="C2001">
        <f>'DATA DASH'!C2001</f>
        <v/>
      </c>
      <c r="D2001">
        <f>'DATA DASH'!D2001</f>
        <v/>
      </c>
      <c r="E2001">
        <f>'DATA DASH'!E2001</f>
        <v/>
      </c>
      <c r="F2001">
        <f>'DATA DASH'!F2001</f>
        <v/>
      </c>
      <c r="G2001">
        <f>'DATA DASH'!G2001</f>
        <v/>
      </c>
      <c r="H2001">
        <f>'DATA DASH'!H2001</f>
        <v/>
      </c>
      <c r="I2001">
        <f>'DATA DASH'!I2001</f>
        <v/>
      </c>
      <c r="J2001">
        <f>'DATA DASH'!J2001</f>
        <v/>
      </c>
      <c r="K2001">
        <f>'DATA DASH'!K2001</f>
        <v/>
      </c>
      <c r="L2001">
        <f>'DATA DASH'!L2001</f>
        <v/>
      </c>
      <c r="M2001">
        <f>'DATA DASH'!M2001</f>
        <v/>
      </c>
    </row>
    <row r="2002">
      <c r="A2002">
        <f>'DATA DASH'!A2002</f>
        <v/>
      </c>
      <c r="B2002">
        <f>'DATA DASH'!B2002</f>
        <v/>
      </c>
      <c r="C2002">
        <f>'DATA DASH'!C2002</f>
        <v/>
      </c>
      <c r="D2002">
        <f>'DATA DASH'!D2002</f>
        <v/>
      </c>
      <c r="E2002">
        <f>'DATA DASH'!E2002</f>
        <v/>
      </c>
      <c r="F2002">
        <f>'DATA DASH'!F2002</f>
        <v/>
      </c>
      <c r="G2002">
        <f>'DATA DASH'!G2002</f>
        <v/>
      </c>
      <c r="H2002">
        <f>'DATA DASH'!H2002</f>
        <v/>
      </c>
      <c r="I2002">
        <f>'DATA DASH'!I2002</f>
        <v/>
      </c>
      <c r="J2002">
        <f>'DATA DASH'!J2002</f>
        <v/>
      </c>
      <c r="K2002">
        <f>'DATA DASH'!K2002</f>
        <v/>
      </c>
      <c r="L2002">
        <f>'DATA DASH'!L2002</f>
        <v/>
      </c>
      <c r="M2002">
        <f>'DATA DASH'!M2002</f>
        <v/>
      </c>
    </row>
    <row r="2003">
      <c r="A2003">
        <f>'DATA DASH'!A2003</f>
        <v/>
      </c>
      <c r="B2003">
        <f>'DATA DASH'!B2003</f>
        <v/>
      </c>
      <c r="C2003">
        <f>'DATA DASH'!C2003</f>
        <v/>
      </c>
      <c r="D2003">
        <f>'DATA DASH'!D2003</f>
        <v/>
      </c>
      <c r="E2003">
        <f>'DATA DASH'!E2003</f>
        <v/>
      </c>
      <c r="F2003">
        <f>'DATA DASH'!F2003</f>
        <v/>
      </c>
      <c r="G2003">
        <f>'DATA DASH'!G2003</f>
        <v/>
      </c>
      <c r="H2003">
        <f>'DATA DASH'!H2003</f>
        <v/>
      </c>
      <c r="I2003">
        <f>'DATA DASH'!I2003</f>
        <v/>
      </c>
      <c r="J2003">
        <f>'DATA DASH'!J2003</f>
        <v/>
      </c>
      <c r="K2003">
        <f>'DATA DASH'!K2003</f>
        <v/>
      </c>
      <c r="L2003">
        <f>'DATA DASH'!L2003</f>
        <v/>
      </c>
      <c r="M2003">
        <f>'DATA DASH'!M2003</f>
        <v/>
      </c>
    </row>
    <row r="2004">
      <c r="A2004">
        <f>'DATA DASH'!A2004</f>
        <v/>
      </c>
      <c r="B2004">
        <f>'DATA DASH'!B2004</f>
        <v/>
      </c>
      <c r="C2004">
        <f>'DATA DASH'!C2004</f>
        <v/>
      </c>
      <c r="D2004">
        <f>'DATA DASH'!D2004</f>
        <v/>
      </c>
      <c r="E2004">
        <f>'DATA DASH'!E2004</f>
        <v/>
      </c>
      <c r="F2004">
        <f>'DATA DASH'!F2004</f>
        <v/>
      </c>
      <c r="G2004">
        <f>'DATA DASH'!G2004</f>
        <v/>
      </c>
      <c r="H2004">
        <f>'DATA DASH'!H2004</f>
        <v/>
      </c>
      <c r="I2004">
        <f>'DATA DASH'!I2004</f>
        <v/>
      </c>
      <c r="J2004">
        <f>'DATA DASH'!J2004</f>
        <v/>
      </c>
      <c r="K2004">
        <f>'DATA DASH'!K2004</f>
        <v/>
      </c>
      <c r="L2004">
        <f>'DATA DASH'!L2004</f>
        <v/>
      </c>
      <c r="M2004">
        <f>'DATA DASH'!M2004</f>
        <v/>
      </c>
    </row>
    <row r="2005">
      <c r="A2005">
        <f>'DATA DASH'!A2005</f>
        <v/>
      </c>
      <c r="B2005">
        <f>'DATA DASH'!B2005</f>
        <v/>
      </c>
      <c r="C2005">
        <f>'DATA DASH'!C2005</f>
        <v/>
      </c>
      <c r="D2005">
        <f>'DATA DASH'!D2005</f>
        <v/>
      </c>
      <c r="E2005">
        <f>'DATA DASH'!E2005</f>
        <v/>
      </c>
      <c r="F2005">
        <f>'DATA DASH'!F2005</f>
        <v/>
      </c>
      <c r="G2005">
        <f>'DATA DASH'!G2005</f>
        <v/>
      </c>
      <c r="H2005">
        <f>'DATA DASH'!H2005</f>
        <v/>
      </c>
      <c r="I2005">
        <f>'DATA DASH'!I2005</f>
        <v/>
      </c>
      <c r="J2005">
        <f>'DATA DASH'!J2005</f>
        <v/>
      </c>
      <c r="K2005">
        <f>'DATA DASH'!K2005</f>
        <v/>
      </c>
      <c r="L2005">
        <f>'DATA DASH'!L2005</f>
        <v/>
      </c>
      <c r="M2005">
        <f>'DATA DASH'!M2005</f>
        <v/>
      </c>
    </row>
    <row r="2006">
      <c r="A2006">
        <f>'DATA DASH'!A2006</f>
        <v/>
      </c>
      <c r="B2006">
        <f>'DATA DASH'!B2006</f>
        <v/>
      </c>
      <c r="C2006">
        <f>'DATA DASH'!C2006</f>
        <v/>
      </c>
      <c r="D2006">
        <f>'DATA DASH'!D2006</f>
        <v/>
      </c>
      <c r="E2006">
        <f>'DATA DASH'!E2006</f>
        <v/>
      </c>
      <c r="F2006">
        <f>'DATA DASH'!F2006</f>
        <v/>
      </c>
      <c r="G2006">
        <f>'DATA DASH'!G2006</f>
        <v/>
      </c>
      <c r="H2006">
        <f>'DATA DASH'!H2006</f>
        <v/>
      </c>
      <c r="I2006">
        <f>'DATA DASH'!I2006</f>
        <v/>
      </c>
      <c r="J2006">
        <f>'DATA DASH'!J2006</f>
        <v/>
      </c>
      <c r="K2006">
        <f>'DATA DASH'!K2006</f>
        <v/>
      </c>
      <c r="L2006">
        <f>'DATA DASH'!L2006</f>
        <v/>
      </c>
      <c r="M2006">
        <f>'DATA DASH'!M2006</f>
        <v/>
      </c>
    </row>
    <row r="2007">
      <c r="A2007">
        <f>'DATA DASH'!A2007</f>
        <v/>
      </c>
      <c r="B2007">
        <f>'DATA DASH'!B2007</f>
        <v/>
      </c>
      <c r="C2007">
        <f>'DATA DASH'!C2007</f>
        <v/>
      </c>
      <c r="D2007">
        <f>'DATA DASH'!D2007</f>
        <v/>
      </c>
      <c r="E2007">
        <f>'DATA DASH'!E2007</f>
        <v/>
      </c>
      <c r="F2007">
        <f>'DATA DASH'!F2007</f>
        <v/>
      </c>
      <c r="G2007">
        <f>'DATA DASH'!G2007</f>
        <v/>
      </c>
      <c r="H2007">
        <f>'DATA DASH'!H2007</f>
        <v/>
      </c>
      <c r="I2007">
        <f>'DATA DASH'!I2007</f>
        <v/>
      </c>
      <c r="J2007">
        <f>'DATA DASH'!J2007</f>
        <v/>
      </c>
      <c r="K2007">
        <f>'DATA DASH'!K2007</f>
        <v/>
      </c>
      <c r="L2007">
        <f>'DATA DASH'!L2007</f>
        <v/>
      </c>
      <c r="M2007">
        <f>'DATA DASH'!M2007</f>
        <v/>
      </c>
    </row>
    <row r="2008">
      <c r="A2008">
        <f>'DATA DASH'!A2008</f>
        <v/>
      </c>
      <c r="B2008">
        <f>'DATA DASH'!B2008</f>
        <v/>
      </c>
      <c r="C2008">
        <f>'DATA DASH'!C2008</f>
        <v/>
      </c>
      <c r="D2008">
        <f>'DATA DASH'!D2008</f>
        <v/>
      </c>
      <c r="E2008">
        <f>'DATA DASH'!E2008</f>
        <v/>
      </c>
      <c r="F2008">
        <f>'DATA DASH'!F2008</f>
        <v/>
      </c>
      <c r="G2008">
        <f>'DATA DASH'!G2008</f>
        <v/>
      </c>
      <c r="H2008">
        <f>'DATA DASH'!H2008</f>
        <v/>
      </c>
      <c r="I2008">
        <f>'DATA DASH'!I2008</f>
        <v/>
      </c>
      <c r="J2008">
        <f>'DATA DASH'!J2008</f>
        <v/>
      </c>
      <c r="K2008">
        <f>'DATA DASH'!K2008</f>
        <v/>
      </c>
      <c r="L2008">
        <f>'DATA DASH'!L2008</f>
        <v/>
      </c>
      <c r="M2008">
        <f>'DATA DASH'!M2008</f>
        <v/>
      </c>
    </row>
    <row r="2009">
      <c r="A2009">
        <f>'DATA DASH'!A2009</f>
        <v/>
      </c>
      <c r="B2009">
        <f>'DATA DASH'!B2009</f>
        <v/>
      </c>
      <c r="C2009">
        <f>'DATA DASH'!C2009</f>
        <v/>
      </c>
      <c r="D2009">
        <f>'DATA DASH'!D2009</f>
        <v/>
      </c>
      <c r="E2009">
        <f>'DATA DASH'!E2009</f>
        <v/>
      </c>
      <c r="F2009">
        <f>'DATA DASH'!F2009</f>
        <v/>
      </c>
      <c r="G2009">
        <f>'DATA DASH'!G2009</f>
        <v/>
      </c>
      <c r="H2009">
        <f>'DATA DASH'!H2009</f>
        <v/>
      </c>
      <c r="I2009">
        <f>'DATA DASH'!I2009</f>
        <v/>
      </c>
      <c r="J2009">
        <f>'DATA DASH'!J2009</f>
        <v/>
      </c>
      <c r="K2009">
        <f>'DATA DASH'!K2009</f>
        <v/>
      </c>
      <c r="L2009">
        <f>'DATA DASH'!L2009</f>
        <v/>
      </c>
      <c r="M2009">
        <f>'DATA DASH'!M2009</f>
        <v/>
      </c>
    </row>
    <row r="2010">
      <c r="A2010">
        <f>'DATA DASH'!A2010</f>
        <v/>
      </c>
      <c r="B2010">
        <f>'DATA DASH'!B2010</f>
        <v/>
      </c>
      <c r="C2010">
        <f>'DATA DASH'!C2010</f>
        <v/>
      </c>
      <c r="D2010">
        <f>'DATA DASH'!D2010</f>
        <v/>
      </c>
      <c r="E2010">
        <f>'DATA DASH'!E2010</f>
        <v/>
      </c>
      <c r="F2010">
        <f>'DATA DASH'!F2010</f>
        <v/>
      </c>
      <c r="G2010">
        <f>'DATA DASH'!G2010</f>
        <v/>
      </c>
      <c r="H2010">
        <f>'DATA DASH'!H2010</f>
        <v/>
      </c>
      <c r="I2010">
        <f>'DATA DASH'!I2010</f>
        <v/>
      </c>
      <c r="J2010">
        <f>'DATA DASH'!J2010</f>
        <v/>
      </c>
      <c r="K2010">
        <f>'DATA DASH'!K2010</f>
        <v/>
      </c>
      <c r="L2010">
        <f>'DATA DASH'!L2010</f>
        <v/>
      </c>
      <c r="M2010">
        <f>'DATA DASH'!M2010</f>
        <v/>
      </c>
    </row>
    <row r="2011">
      <c r="A2011">
        <f>'DATA DASH'!A2011</f>
        <v/>
      </c>
      <c r="B2011">
        <f>'DATA DASH'!B2011</f>
        <v/>
      </c>
      <c r="C2011">
        <f>'DATA DASH'!C2011</f>
        <v/>
      </c>
      <c r="D2011">
        <f>'DATA DASH'!D2011</f>
        <v/>
      </c>
      <c r="E2011">
        <f>'DATA DASH'!E2011</f>
        <v/>
      </c>
      <c r="F2011">
        <f>'DATA DASH'!F2011</f>
        <v/>
      </c>
      <c r="G2011">
        <f>'DATA DASH'!G2011</f>
        <v/>
      </c>
      <c r="H2011">
        <f>'DATA DASH'!H2011</f>
        <v/>
      </c>
      <c r="I2011">
        <f>'DATA DASH'!I2011</f>
        <v/>
      </c>
      <c r="J2011">
        <f>'DATA DASH'!J2011</f>
        <v/>
      </c>
      <c r="K2011">
        <f>'DATA DASH'!K2011</f>
        <v/>
      </c>
      <c r="L2011">
        <f>'DATA DASH'!L2011</f>
        <v/>
      </c>
      <c r="M2011">
        <f>'DATA DASH'!M2011</f>
        <v/>
      </c>
    </row>
    <row r="2012">
      <c r="A2012">
        <f>'DATA DASH'!A2012</f>
        <v/>
      </c>
      <c r="B2012">
        <f>'DATA DASH'!B2012</f>
        <v/>
      </c>
      <c r="C2012">
        <f>'DATA DASH'!C2012</f>
        <v/>
      </c>
      <c r="D2012">
        <f>'DATA DASH'!D2012</f>
        <v/>
      </c>
      <c r="E2012">
        <f>'DATA DASH'!E2012</f>
        <v/>
      </c>
      <c r="F2012">
        <f>'DATA DASH'!F2012</f>
        <v/>
      </c>
      <c r="G2012">
        <f>'DATA DASH'!G2012</f>
        <v/>
      </c>
      <c r="H2012">
        <f>'DATA DASH'!H2012</f>
        <v/>
      </c>
      <c r="I2012">
        <f>'DATA DASH'!I2012</f>
        <v/>
      </c>
      <c r="J2012">
        <f>'DATA DASH'!J2012</f>
        <v/>
      </c>
      <c r="K2012">
        <f>'DATA DASH'!K2012</f>
        <v/>
      </c>
      <c r="L2012">
        <f>'DATA DASH'!L2012</f>
        <v/>
      </c>
      <c r="M2012">
        <f>'DATA DASH'!M2012</f>
        <v/>
      </c>
    </row>
    <row r="2013">
      <c r="A2013">
        <f>'DATA DASH'!A2013</f>
        <v/>
      </c>
      <c r="B2013">
        <f>'DATA DASH'!B2013</f>
        <v/>
      </c>
      <c r="C2013">
        <f>'DATA DASH'!C2013</f>
        <v/>
      </c>
      <c r="D2013">
        <f>'DATA DASH'!D2013</f>
        <v/>
      </c>
      <c r="E2013">
        <f>'DATA DASH'!E2013</f>
        <v/>
      </c>
      <c r="F2013">
        <f>'DATA DASH'!F2013</f>
        <v/>
      </c>
      <c r="G2013">
        <f>'DATA DASH'!G2013</f>
        <v/>
      </c>
      <c r="H2013">
        <f>'DATA DASH'!H2013</f>
        <v/>
      </c>
      <c r="I2013">
        <f>'DATA DASH'!I2013</f>
        <v/>
      </c>
      <c r="J2013">
        <f>'DATA DASH'!J2013</f>
        <v/>
      </c>
      <c r="K2013">
        <f>'DATA DASH'!K2013</f>
        <v/>
      </c>
      <c r="L2013">
        <f>'DATA DASH'!L2013</f>
        <v/>
      </c>
      <c r="M2013">
        <f>'DATA DASH'!M2013</f>
        <v/>
      </c>
    </row>
    <row r="2014">
      <c r="A2014">
        <f>'DATA DASH'!A2014</f>
        <v/>
      </c>
      <c r="B2014">
        <f>'DATA DASH'!B2014</f>
        <v/>
      </c>
      <c r="C2014">
        <f>'DATA DASH'!C2014</f>
        <v/>
      </c>
      <c r="D2014">
        <f>'DATA DASH'!D2014</f>
        <v/>
      </c>
      <c r="E2014">
        <f>'DATA DASH'!E2014</f>
        <v/>
      </c>
      <c r="F2014">
        <f>'DATA DASH'!F2014</f>
        <v/>
      </c>
      <c r="G2014">
        <f>'DATA DASH'!G2014</f>
        <v/>
      </c>
      <c r="H2014">
        <f>'DATA DASH'!H2014</f>
        <v/>
      </c>
      <c r="I2014">
        <f>'DATA DASH'!I2014</f>
        <v/>
      </c>
      <c r="J2014">
        <f>'DATA DASH'!J2014</f>
        <v/>
      </c>
      <c r="K2014">
        <f>'DATA DASH'!K2014</f>
        <v/>
      </c>
      <c r="L2014">
        <f>'DATA DASH'!L2014</f>
        <v/>
      </c>
      <c r="M2014">
        <f>'DATA DASH'!M2014</f>
        <v/>
      </c>
    </row>
    <row r="2015">
      <c r="A2015">
        <f>'DATA DASH'!A2015</f>
        <v/>
      </c>
      <c r="B2015">
        <f>'DATA DASH'!B2015</f>
        <v/>
      </c>
      <c r="C2015">
        <f>'DATA DASH'!C2015</f>
        <v/>
      </c>
      <c r="D2015">
        <f>'DATA DASH'!D2015</f>
        <v/>
      </c>
      <c r="E2015">
        <f>'DATA DASH'!E2015</f>
        <v/>
      </c>
      <c r="F2015">
        <f>'DATA DASH'!F2015</f>
        <v/>
      </c>
      <c r="G2015">
        <f>'DATA DASH'!G2015</f>
        <v/>
      </c>
      <c r="H2015">
        <f>'DATA DASH'!H2015</f>
        <v/>
      </c>
      <c r="I2015">
        <f>'DATA DASH'!I2015</f>
        <v/>
      </c>
      <c r="J2015">
        <f>'DATA DASH'!J2015</f>
        <v/>
      </c>
      <c r="K2015">
        <f>'DATA DASH'!K2015</f>
        <v/>
      </c>
      <c r="L2015">
        <f>'DATA DASH'!L2015</f>
        <v/>
      </c>
      <c r="M2015">
        <f>'DATA DASH'!M2015</f>
        <v/>
      </c>
    </row>
    <row r="2016">
      <c r="A2016">
        <f>'DATA DASH'!A2016</f>
        <v/>
      </c>
      <c r="B2016">
        <f>'DATA DASH'!B2016</f>
        <v/>
      </c>
      <c r="C2016">
        <f>'DATA DASH'!C2016</f>
        <v/>
      </c>
      <c r="D2016">
        <f>'DATA DASH'!D2016</f>
        <v/>
      </c>
      <c r="E2016">
        <f>'DATA DASH'!E2016</f>
        <v/>
      </c>
      <c r="F2016">
        <f>'DATA DASH'!F2016</f>
        <v/>
      </c>
      <c r="G2016">
        <f>'DATA DASH'!G2016</f>
        <v/>
      </c>
      <c r="H2016">
        <f>'DATA DASH'!H2016</f>
        <v/>
      </c>
      <c r="I2016">
        <f>'DATA DASH'!I2016</f>
        <v/>
      </c>
      <c r="J2016">
        <f>'DATA DASH'!J2016</f>
        <v/>
      </c>
      <c r="K2016">
        <f>'DATA DASH'!K2016</f>
        <v/>
      </c>
      <c r="L2016">
        <f>'DATA DASH'!L2016</f>
        <v/>
      </c>
      <c r="M2016">
        <f>'DATA DASH'!M2016</f>
        <v/>
      </c>
    </row>
    <row r="2017">
      <c r="A2017">
        <f>'DATA DASH'!A2017</f>
        <v/>
      </c>
      <c r="B2017">
        <f>'DATA DASH'!B2017</f>
        <v/>
      </c>
      <c r="C2017">
        <f>'DATA DASH'!C2017</f>
        <v/>
      </c>
      <c r="D2017">
        <f>'DATA DASH'!D2017</f>
        <v/>
      </c>
      <c r="E2017">
        <f>'DATA DASH'!E2017</f>
        <v/>
      </c>
      <c r="F2017">
        <f>'DATA DASH'!F2017</f>
        <v/>
      </c>
      <c r="G2017">
        <f>'DATA DASH'!G2017</f>
        <v/>
      </c>
      <c r="H2017">
        <f>'DATA DASH'!H2017</f>
        <v/>
      </c>
      <c r="I2017">
        <f>'DATA DASH'!I2017</f>
        <v/>
      </c>
      <c r="J2017">
        <f>'DATA DASH'!J2017</f>
        <v/>
      </c>
      <c r="K2017">
        <f>'DATA DASH'!K2017</f>
        <v/>
      </c>
      <c r="L2017">
        <f>'DATA DASH'!L2017</f>
        <v/>
      </c>
      <c r="M2017">
        <f>'DATA DASH'!M2017</f>
        <v/>
      </c>
    </row>
    <row r="2018">
      <c r="A2018">
        <f>'DATA DASH'!A2018</f>
        <v/>
      </c>
      <c r="B2018">
        <f>'DATA DASH'!B2018</f>
        <v/>
      </c>
      <c r="C2018">
        <f>'DATA DASH'!C2018</f>
        <v/>
      </c>
      <c r="D2018">
        <f>'DATA DASH'!D2018</f>
        <v/>
      </c>
      <c r="E2018">
        <f>'DATA DASH'!E2018</f>
        <v/>
      </c>
      <c r="F2018">
        <f>'DATA DASH'!F2018</f>
        <v/>
      </c>
      <c r="G2018">
        <f>'DATA DASH'!G2018</f>
        <v/>
      </c>
      <c r="H2018">
        <f>'DATA DASH'!H2018</f>
        <v/>
      </c>
      <c r="I2018">
        <f>'DATA DASH'!I2018</f>
        <v/>
      </c>
      <c r="J2018">
        <f>'DATA DASH'!J2018</f>
        <v/>
      </c>
      <c r="K2018">
        <f>'DATA DASH'!K2018</f>
        <v/>
      </c>
      <c r="L2018">
        <f>'DATA DASH'!L2018</f>
        <v/>
      </c>
      <c r="M2018">
        <f>'DATA DASH'!M2018</f>
        <v/>
      </c>
    </row>
    <row r="2019">
      <c r="A2019">
        <f>'DATA DASH'!A2019</f>
        <v/>
      </c>
      <c r="B2019">
        <f>'DATA DASH'!B2019</f>
        <v/>
      </c>
      <c r="C2019">
        <f>'DATA DASH'!C2019</f>
        <v/>
      </c>
      <c r="D2019">
        <f>'DATA DASH'!D2019</f>
        <v/>
      </c>
      <c r="E2019">
        <f>'DATA DASH'!E2019</f>
        <v/>
      </c>
      <c r="F2019">
        <f>'DATA DASH'!F2019</f>
        <v/>
      </c>
      <c r="G2019">
        <f>'DATA DASH'!G2019</f>
        <v/>
      </c>
      <c r="H2019">
        <f>'DATA DASH'!H2019</f>
        <v/>
      </c>
      <c r="I2019">
        <f>'DATA DASH'!I2019</f>
        <v/>
      </c>
      <c r="J2019">
        <f>'DATA DASH'!J2019</f>
        <v/>
      </c>
      <c r="K2019">
        <f>'DATA DASH'!K2019</f>
        <v/>
      </c>
      <c r="L2019">
        <f>'DATA DASH'!L2019</f>
        <v/>
      </c>
      <c r="M2019">
        <f>'DATA DASH'!M2019</f>
        <v/>
      </c>
    </row>
    <row r="2020">
      <c r="A2020">
        <f>'DATA DASH'!A2020</f>
        <v/>
      </c>
      <c r="B2020">
        <f>'DATA DASH'!B2020</f>
        <v/>
      </c>
      <c r="C2020">
        <f>'DATA DASH'!C2020</f>
        <v/>
      </c>
      <c r="D2020">
        <f>'DATA DASH'!D2020</f>
        <v/>
      </c>
      <c r="E2020">
        <f>'DATA DASH'!E2020</f>
        <v/>
      </c>
      <c r="F2020">
        <f>'DATA DASH'!F2020</f>
        <v/>
      </c>
      <c r="G2020">
        <f>'DATA DASH'!G2020</f>
        <v/>
      </c>
      <c r="H2020">
        <f>'DATA DASH'!H2020</f>
        <v/>
      </c>
      <c r="I2020">
        <f>'DATA DASH'!I2020</f>
        <v/>
      </c>
      <c r="J2020">
        <f>'DATA DASH'!J2020</f>
        <v/>
      </c>
      <c r="K2020">
        <f>'DATA DASH'!K2020</f>
        <v/>
      </c>
      <c r="L2020">
        <f>'DATA DASH'!L2020</f>
        <v/>
      </c>
      <c r="M2020">
        <f>'DATA DASH'!M2020</f>
        <v/>
      </c>
    </row>
    <row r="2021">
      <c r="A2021">
        <f>'DATA DASH'!A2021</f>
        <v/>
      </c>
      <c r="B2021">
        <f>'DATA DASH'!B2021</f>
        <v/>
      </c>
      <c r="C2021">
        <f>'DATA DASH'!C2021</f>
        <v/>
      </c>
      <c r="D2021">
        <f>'DATA DASH'!D2021</f>
        <v/>
      </c>
      <c r="E2021">
        <f>'DATA DASH'!E2021</f>
        <v/>
      </c>
      <c r="F2021">
        <f>'DATA DASH'!F2021</f>
        <v/>
      </c>
      <c r="G2021">
        <f>'DATA DASH'!G2021</f>
        <v/>
      </c>
      <c r="H2021">
        <f>'DATA DASH'!H2021</f>
        <v/>
      </c>
      <c r="I2021">
        <f>'DATA DASH'!I2021</f>
        <v/>
      </c>
      <c r="J2021">
        <f>'DATA DASH'!J2021</f>
        <v/>
      </c>
      <c r="K2021">
        <f>'DATA DASH'!K2021</f>
        <v/>
      </c>
      <c r="L2021">
        <f>'DATA DASH'!L2021</f>
        <v/>
      </c>
      <c r="M2021">
        <f>'DATA DASH'!M2021</f>
        <v/>
      </c>
    </row>
    <row r="2022">
      <c r="A2022">
        <f>'DATA DASH'!A2022</f>
        <v/>
      </c>
      <c r="B2022">
        <f>'DATA DASH'!B2022</f>
        <v/>
      </c>
      <c r="C2022">
        <f>'DATA DASH'!C2022</f>
        <v/>
      </c>
      <c r="D2022">
        <f>'DATA DASH'!D2022</f>
        <v/>
      </c>
      <c r="E2022">
        <f>'DATA DASH'!E2022</f>
        <v/>
      </c>
      <c r="F2022">
        <f>'DATA DASH'!F2022</f>
        <v/>
      </c>
      <c r="G2022">
        <f>'DATA DASH'!G2022</f>
        <v/>
      </c>
      <c r="H2022">
        <f>'DATA DASH'!H2022</f>
        <v/>
      </c>
      <c r="I2022">
        <f>'DATA DASH'!I2022</f>
        <v/>
      </c>
      <c r="J2022">
        <f>'DATA DASH'!J2022</f>
        <v/>
      </c>
      <c r="K2022">
        <f>'DATA DASH'!K2022</f>
        <v/>
      </c>
      <c r="L2022">
        <f>'DATA DASH'!L2022</f>
        <v/>
      </c>
      <c r="M2022">
        <f>'DATA DASH'!M2022</f>
        <v/>
      </c>
    </row>
    <row r="2023">
      <c r="A2023">
        <f>'DATA DASH'!A2023</f>
        <v/>
      </c>
      <c r="B2023">
        <f>'DATA DASH'!B2023</f>
        <v/>
      </c>
      <c r="C2023">
        <f>'DATA DASH'!C2023</f>
        <v/>
      </c>
      <c r="D2023">
        <f>'DATA DASH'!D2023</f>
        <v/>
      </c>
      <c r="E2023">
        <f>'DATA DASH'!E2023</f>
        <v/>
      </c>
      <c r="F2023">
        <f>'DATA DASH'!F2023</f>
        <v/>
      </c>
      <c r="G2023">
        <f>'DATA DASH'!G2023</f>
        <v/>
      </c>
      <c r="H2023">
        <f>'DATA DASH'!H2023</f>
        <v/>
      </c>
      <c r="I2023">
        <f>'DATA DASH'!I2023</f>
        <v/>
      </c>
      <c r="J2023">
        <f>'DATA DASH'!J2023</f>
        <v/>
      </c>
      <c r="K2023">
        <f>'DATA DASH'!K2023</f>
        <v/>
      </c>
      <c r="L2023">
        <f>'DATA DASH'!L2023</f>
        <v/>
      </c>
      <c r="M2023">
        <f>'DATA DASH'!M2023</f>
        <v/>
      </c>
    </row>
    <row r="2024">
      <c r="A2024">
        <f>'DATA DASH'!A2024</f>
        <v/>
      </c>
      <c r="B2024">
        <f>'DATA DASH'!B2024</f>
        <v/>
      </c>
      <c r="C2024">
        <f>'DATA DASH'!C2024</f>
        <v/>
      </c>
      <c r="D2024">
        <f>'DATA DASH'!D2024</f>
        <v/>
      </c>
      <c r="E2024">
        <f>'DATA DASH'!E2024</f>
        <v/>
      </c>
      <c r="F2024">
        <f>'DATA DASH'!F2024</f>
        <v/>
      </c>
      <c r="G2024">
        <f>'DATA DASH'!G2024</f>
        <v/>
      </c>
      <c r="H2024">
        <f>'DATA DASH'!H2024</f>
        <v/>
      </c>
      <c r="I2024">
        <f>'DATA DASH'!I2024</f>
        <v/>
      </c>
      <c r="J2024">
        <f>'DATA DASH'!J2024</f>
        <v/>
      </c>
      <c r="K2024">
        <f>'DATA DASH'!K2024</f>
        <v/>
      </c>
      <c r="L2024">
        <f>'DATA DASH'!L2024</f>
        <v/>
      </c>
      <c r="M2024">
        <f>'DATA DASH'!M2024</f>
        <v/>
      </c>
    </row>
    <row r="2025">
      <c r="A2025">
        <f>'DATA DASH'!A2025</f>
        <v/>
      </c>
      <c r="B2025">
        <f>'DATA DASH'!B2025</f>
        <v/>
      </c>
      <c r="C2025">
        <f>'DATA DASH'!C2025</f>
        <v/>
      </c>
      <c r="D2025">
        <f>'DATA DASH'!D2025</f>
        <v/>
      </c>
      <c r="E2025">
        <f>'DATA DASH'!E2025</f>
        <v/>
      </c>
      <c r="F2025">
        <f>'DATA DASH'!F2025</f>
        <v/>
      </c>
      <c r="G2025">
        <f>'DATA DASH'!G2025</f>
        <v/>
      </c>
      <c r="H2025">
        <f>'DATA DASH'!H2025</f>
        <v/>
      </c>
      <c r="I2025">
        <f>'DATA DASH'!I2025</f>
        <v/>
      </c>
      <c r="J2025">
        <f>'DATA DASH'!J2025</f>
        <v/>
      </c>
      <c r="K2025">
        <f>'DATA DASH'!K2025</f>
        <v/>
      </c>
      <c r="L2025">
        <f>'DATA DASH'!L2025</f>
        <v/>
      </c>
      <c r="M2025">
        <f>'DATA DASH'!M2025</f>
        <v/>
      </c>
    </row>
    <row r="2026">
      <c r="A2026">
        <f>'DATA DASH'!A2026</f>
        <v/>
      </c>
      <c r="B2026">
        <f>'DATA DASH'!B2026</f>
        <v/>
      </c>
      <c r="C2026">
        <f>'DATA DASH'!C2026</f>
        <v/>
      </c>
      <c r="D2026">
        <f>'DATA DASH'!D2026</f>
        <v/>
      </c>
      <c r="E2026">
        <f>'DATA DASH'!E2026</f>
        <v/>
      </c>
      <c r="F2026">
        <f>'DATA DASH'!F2026</f>
        <v/>
      </c>
      <c r="G2026">
        <f>'DATA DASH'!G2026</f>
        <v/>
      </c>
      <c r="H2026">
        <f>'DATA DASH'!H2026</f>
        <v/>
      </c>
      <c r="I2026">
        <f>'DATA DASH'!I2026</f>
        <v/>
      </c>
      <c r="J2026">
        <f>'DATA DASH'!J2026</f>
        <v/>
      </c>
      <c r="K2026">
        <f>'DATA DASH'!K2026</f>
        <v/>
      </c>
      <c r="L2026">
        <f>'DATA DASH'!L2026</f>
        <v/>
      </c>
      <c r="M2026">
        <f>'DATA DASH'!M2026</f>
        <v/>
      </c>
    </row>
    <row r="2027">
      <c r="A2027">
        <f>'DATA DASH'!A2027</f>
        <v/>
      </c>
      <c r="B2027">
        <f>'DATA DASH'!B2027</f>
        <v/>
      </c>
      <c r="C2027">
        <f>'DATA DASH'!C2027</f>
        <v/>
      </c>
      <c r="D2027">
        <f>'DATA DASH'!D2027</f>
        <v/>
      </c>
      <c r="E2027">
        <f>'DATA DASH'!E2027</f>
        <v/>
      </c>
      <c r="F2027">
        <f>'DATA DASH'!F2027</f>
        <v/>
      </c>
      <c r="G2027">
        <f>'DATA DASH'!G2027</f>
        <v/>
      </c>
      <c r="H2027">
        <f>'DATA DASH'!H2027</f>
        <v/>
      </c>
      <c r="I2027">
        <f>'DATA DASH'!I2027</f>
        <v/>
      </c>
      <c r="J2027">
        <f>'DATA DASH'!J2027</f>
        <v/>
      </c>
      <c r="K2027">
        <f>'DATA DASH'!K2027</f>
        <v/>
      </c>
      <c r="L2027">
        <f>'DATA DASH'!L2027</f>
        <v/>
      </c>
      <c r="M2027">
        <f>'DATA DASH'!M2027</f>
        <v/>
      </c>
    </row>
    <row r="2028">
      <c r="A2028">
        <f>'DATA DASH'!A2028</f>
        <v/>
      </c>
      <c r="B2028">
        <f>'DATA DASH'!B2028</f>
        <v/>
      </c>
      <c r="C2028">
        <f>'DATA DASH'!C2028</f>
        <v/>
      </c>
      <c r="D2028">
        <f>'DATA DASH'!D2028</f>
        <v/>
      </c>
      <c r="E2028">
        <f>'DATA DASH'!E2028</f>
        <v/>
      </c>
      <c r="F2028">
        <f>'DATA DASH'!F2028</f>
        <v/>
      </c>
      <c r="G2028">
        <f>'DATA DASH'!G2028</f>
        <v/>
      </c>
      <c r="H2028">
        <f>'DATA DASH'!H2028</f>
        <v/>
      </c>
      <c r="I2028">
        <f>'DATA DASH'!I2028</f>
        <v/>
      </c>
      <c r="J2028">
        <f>'DATA DASH'!J2028</f>
        <v/>
      </c>
      <c r="K2028">
        <f>'DATA DASH'!K2028</f>
        <v/>
      </c>
      <c r="L2028">
        <f>'DATA DASH'!L2028</f>
        <v/>
      </c>
      <c r="M2028">
        <f>'DATA DASH'!M2028</f>
        <v/>
      </c>
    </row>
    <row r="2029">
      <c r="A2029">
        <f>'DATA DASH'!A2029</f>
        <v/>
      </c>
      <c r="B2029">
        <f>'DATA DASH'!B2029</f>
        <v/>
      </c>
      <c r="C2029">
        <f>'DATA DASH'!C2029</f>
        <v/>
      </c>
      <c r="D2029">
        <f>'DATA DASH'!D2029</f>
        <v/>
      </c>
      <c r="E2029">
        <f>'DATA DASH'!E2029</f>
        <v/>
      </c>
      <c r="F2029">
        <f>'DATA DASH'!F2029</f>
        <v/>
      </c>
      <c r="G2029">
        <f>'DATA DASH'!G2029</f>
        <v/>
      </c>
      <c r="H2029">
        <f>'DATA DASH'!H2029</f>
        <v/>
      </c>
      <c r="I2029">
        <f>'DATA DASH'!I2029</f>
        <v/>
      </c>
      <c r="J2029">
        <f>'DATA DASH'!J2029</f>
        <v/>
      </c>
      <c r="K2029">
        <f>'DATA DASH'!K2029</f>
        <v/>
      </c>
      <c r="L2029">
        <f>'DATA DASH'!L2029</f>
        <v/>
      </c>
      <c r="M2029">
        <f>'DATA DASH'!M2029</f>
        <v/>
      </c>
    </row>
    <row r="2030">
      <c r="A2030">
        <f>'DATA DASH'!A2030</f>
        <v/>
      </c>
      <c r="B2030">
        <f>'DATA DASH'!B2030</f>
        <v/>
      </c>
      <c r="C2030">
        <f>'DATA DASH'!C2030</f>
        <v/>
      </c>
      <c r="D2030">
        <f>'DATA DASH'!D2030</f>
        <v/>
      </c>
      <c r="E2030">
        <f>'DATA DASH'!E2030</f>
        <v/>
      </c>
      <c r="F2030">
        <f>'DATA DASH'!F2030</f>
        <v/>
      </c>
      <c r="G2030">
        <f>'DATA DASH'!G2030</f>
        <v/>
      </c>
      <c r="H2030">
        <f>'DATA DASH'!H2030</f>
        <v/>
      </c>
      <c r="I2030">
        <f>'DATA DASH'!I2030</f>
        <v/>
      </c>
      <c r="J2030">
        <f>'DATA DASH'!J2030</f>
        <v/>
      </c>
      <c r="K2030">
        <f>'DATA DASH'!K2030</f>
        <v/>
      </c>
      <c r="L2030">
        <f>'DATA DASH'!L2030</f>
        <v/>
      </c>
      <c r="M2030">
        <f>'DATA DASH'!M2030</f>
        <v/>
      </c>
    </row>
    <row r="2031">
      <c r="A2031">
        <f>'DATA DASH'!A2031</f>
        <v/>
      </c>
      <c r="B2031">
        <f>'DATA DASH'!B2031</f>
        <v/>
      </c>
      <c r="C2031">
        <f>'DATA DASH'!C2031</f>
        <v/>
      </c>
      <c r="D2031">
        <f>'DATA DASH'!D2031</f>
        <v/>
      </c>
      <c r="E2031">
        <f>'DATA DASH'!E2031</f>
        <v/>
      </c>
      <c r="F2031">
        <f>'DATA DASH'!F2031</f>
        <v/>
      </c>
      <c r="G2031">
        <f>'DATA DASH'!G2031</f>
        <v/>
      </c>
      <c r="H2031">
        <f>'DATA DASH'!H2031</f>
        <v/>
      </c>
      <c r="I2031">
        <f>'DATA DASH'!I2031</f>
        <v/>
      </c>
      <c r="J2031">
        <f>'DATA DASH'!J2031</f>
        <v/>
      </c>
      <c r="K2031">
        <f>'DATA DASH'!K2031</f>
        <v/>
      </c>
      <c r="L2031">
        <f>'DATA DASH'!L2031</f>
        <v/>
      </c>
      <c r="M2031">
        <f>'DATA DASH'!M2031</f>
        <v/>
      </c>
    </row>
    <row r="2032">
      <c r="A2032">
        <f>'DATA DASH'!A2032</f>
        <v/>
      </c>
      <c r="B2032">
        <f>'DATA DASH'!B2032</f>
        <v/>
      </c>
      <c r="C2032">
        <f>'DATA DASH'!C2032</f>
        <v/>
      </c>
      <c r="D2032">
        <f>'DATA DASH'!D2032</f>
        <v/>
      </c>
      <c r="E2032">
        <f>'DATA DASH'!E2032</f>
        <v/>
      </c>
      <c r="F2032">
        <f>'DATA DASH'!F2032</f>
        <v/>
      </c>
      <c r="G2032">
        <f>'DATA DASH'!G2032</f>
        <v/>
      </c>
      <c r="H2032">
        <f>'DATA DASH'!H2032</f>
        <v/>
      </c>
      <c r="I2032">
        <f>'DATA DASH'!I2032</f>
        <v/>
      </c>
      <c r="J2032">
        <f>'DATA DASH'!J2032</f>
        <v/>
      </c>
      <c r="K2032">
        <f>'DATA DASH'!K2032</f>
        <v/>
      </c>
      <c r="L2032">
        <f>'DATA DASH'!L2032</f>
        <v/>
      </c>
      <c r="M2032">
        <f>'DATA DASH'!M2032</f>
        <v/>
      </c>
    </row>
    <row r="2033">
      <c r="A2033">
        <f>'DATA DASH'!A2033</f>
        <v/>
      </c>
      <c r="B2033">
        <f>'DATA DASH'!B2033</f>
        <v/>
      </c>
      <c r="C2033">
        <f>'DATA DASH'!C2033</f>
        <v/>
      </c>
      <c r="D2033">
        <f>'DATA DASH'!D2033</f>
        <v/>
      </c>
      <c r="E2033">
        <f>'DATA DASH'!E2033</f>
        <v/>
      </c>
      <c r="F2033">
        <f>'DATA DASH'!F2033</f>
        <v/>
      </c>
      <c r="G2033">
        <f>'DATA DASH'!G2033</f>
        <v/>
      </c>
      <c r="H2033">
        <f>'DATA DASH'!H2033</f>
        <v/>
      </c>
      <c r="I2033">
        <f>'DATA DASH'!I2033</f>
        <v/>
      </c>
      <c r="J2033">
        <f>'DATA DASH'!J2033</f>
        <v/>
      </c>
      <c r="K2033">
        <f>'DATA DASH'!K2033</f>
        <v/>
      </c>
      <c r="L2033">
        <f>'DATA DASH'!L2033</f>
        <v/>
      </c>
      <c r="M2033">
        <f>'DATA DASH'!M2033</f>
        <v/>
      </c>
    </row>
    <row r="2034">
      <c r="A2034">
        <f>'DATA DASH'!A2034</f>
        <v/>
      </c>
      <c r="B2034">
        <f>'DATA DASH'!B2034</f>
        <v/>
      </c>
      <c r="C2034">
        <f>'DATA DASH'!C2034</f>
        <v/>
      </c>
      <c r="D2034">
        <f>'DATA DASH'!D2034</f>
        <v/>
      </c>
      <c r="E2034">
        <f>'DATA DASH'!E2034</f>
        <v/>
      </c>
      <c r="F2034">
        <f>'DATA DASH'!F2034</f>
        <v/>
      </c>
      <c r="G2034">
        <f>'DATA DASH'!G2034</f>
        <v/>
      </c>
      <c r="H2034">
        <f>'DATA DASH'!H2034</f>
        <v/>
      </c>
      <c r="I2034">
        <f>'DATA DASH'!I2034</f>
        <v/>
      </c>
      <c r="J2034">
        <f>'DATA DASH'!J2034</f>
        <v/>
      </c>
      <c r="K2034">
        <f>'DATA DASH'!K2034</f>
        <v/>
      </c>
      <c r="L2034">
        <f>'DATA DASH'!L2034</f>
        <v/>
      </c>
      <c r="M2034">
        <f>'DATA DASH'!M2034</f>
        <v/>
      </c>
    </row>
    <row r="2035">
      <c r="A2035">
        <f>'DATA DASH'!A2035</f>
        <v/>
      </c>
      <c r="B2035">
        <f>'DATA DASH'!B2035</f>
        <v/>
      </c>
      <c r="C2035">
        <f>'DATA DASH'!C2035</f>
        <v/>
      </c>
      <c r="D2035">
        <f>'DATA DASH'!D2035</f>
        <v/>
      </c>
      <c r="E2035">
        <f>'DATA DASH'!E2035</f>
        <v/>
      </c>
      <c r="F2035">
        <f>'DATA DASH'!F2035</f>
        <v/>
      </c>
      <c r="G2035">
        <f>'DATA DASH'!G2035</f>
        <v/>
      </c>
      <c r="H2035">
        <f>'DATA DASH'!H2035</f>
        <v/>
      </c>
      <c r="I2035">
        <f>'DATA DASH'!I2035</f>
        <v/>
      </c>
      <c r="J2035">
        <f>'DATA DASH'!J2035</f>
        <v/>
      </c>
      <c r="K2035">
        <f>'DATA DASH'!K2035</f>
        <v/>
      </c>
      <c r="L2035">
        <f>'DATA DASH'!L2035</f>
        <v/>
      </c>
      <c r="M2035">
        <f>'DATA DASH'!M2035</f>
        <v/>
      </c>
    </row>
    <row r="2036">
      <c r="A2036">
        <f>'DATA DASH'!A2036</f>
        <v/>
      </c>
      <c r="B2036">
        <f>'DATA DASH'!B2036</f>
        <v/>
      </c>
      <c r="C2036">
        <f>'DATA DASH'!C2036</f>
        <v/>
      </c>
      <c r="D2036">
        <f>'DATA DASH'!D2036</f>
        <v/>
      </c>
      <c r="E2036">
        <f>'DATA DASH'!E2036</f>
        <v/>
      </c>
      <c r="F2036">
        <f>'DATA DASH'!F2036</f>
        <v/>
      </c>
      <c r="G2036">
        <f>'DATA DASH'!G2036</f>
        <v/>
      </c>
      <c r="H2036">
        <f>'DATA DASH'!H2036</f>
        <v/>
      </c>
      <c r="I2036">
        <f>'DATA DASH'!I2036</f>
        <v/>
      </c>
      <c r="J2036">
        <f>'DATA DASH'!J2036</f>
        <v/>
      </c>
      <c r="K2036">
        <f>'DATA DASH'!K2036</f>
        <v/>
      </c>
      <c r="L2036">
        <f>'DATA DASH'!L2036</f>
        <v/>
      </c>
      <c r="M2036">
        <f>'DATA DASH'!M2036</f>
        <v/>
      </c>
    </row>
    <row r="2037">
      <c r="A2037">
        <f>'DATA DASH'!A2037</f>
        <v/>
      </c>
      <c r="B2037">
        <f>'DATA DASH'!B2037</f>
        <v/>
      </c>
      <c r="C2037">
        <f>'DATA DASH'!C2037</f>
        <v/>
      </c>
      <c r="D2037">
        <f>'DATA DASH'!D2037</f>
        <v/>
      </c>
      <c r="E2037">
        <f>'DATA DASH'!E2037</f>
        <v/>
      </c>
      <c r="F2037">
        <f>'DATA DASH'!F2037</f>
        <v/>
      </c>
      <c r="G2037">
        <f>'DATA DASH'!G2037</f>
        <v/>
      </c>
      <c r="H2037">
        <f>'DATA DASH'!H2037</f>
        <v/>
      </c>
      <c r="I2037">
        <f>'DATA DASH'!I2037</f>
        <v/>
      </c>
      <c r="J2037">
        <f>'DATA DASH'!J2037</f>
        <v/>
      </c>
      <c r="K2037">
        <f>'DATA DASH'!K2037</f>
        <v/>
      </c>
      <c r="L2037">
        <f>'DATA DASH'!L2037</f>
        <v/>
      </c>
      <c r="M2037">
        <f>'DATA DASH'!M2037</f>
        <v/>
      </c>
    </row>
    <row r="2038">
      <c r="A2038">
        <f>'DATA DASH'!A2038</f>
        <v/>
      </c>
      <c r="B2038">
        <f>'DATA DASH'!B2038</f>
        <v/>
      </c>
      <c r="C2038">
        <f>'DATA DASH'!C2038</f>
        <v/>
      </c>
      <c r="D2038">
        <f>'DATA DASH'!D2038</f>
        <v/>
      </c>
      <c r="E2038">
        <f>'DATA DASH'!E2038</f>
        <v/>
      </c>
      <c r="F2038">
        <f>'DATA DASH'!F2038</f>
        <v/>
      </c>
      <c r="G2038">
        <f>'DATA DASH'!G2038</f>
        <v/>
      </c>
      <c r="H2038">
        <f>'DATA DASH'!H2038</f>
        <v/>
      </c>
      <c r="I2038">
        <f>'DATA DASH'!I2038</f>
        <v/>
      </c>
      <c r="J2038">
        <f>'DATA DASH'!J2038</f>
        <v/>
      </c>
      <c r="K2038">
        <f>'DATA DASH'!K2038</f>
        <v/>
      </c>
      <c r="L2038">
        <f>'DATA DASH'!L2038</f>
        <v/>
      </c>
      <c r="M2038">
        <f>'DATA DASH'!M2038</f>
        <v/>
      </c>
    </row>
    <row r="2039">
      <c r="A2039">
        <f>'DATA DASH'!A2039</f>
        <v/>
      </c>
      <c r="B2039">
        <f>'DATA DASH'!B2039</f>
        <v/>
      </c>
      <c r="C2039">
        <f>'DATA DASH'!C2039</f>
        <v/>
      </c>
      <c r="D2039">
        <f>'DATA DASH'!D2039</f>
        <v/>
      </c>
      <c r="E2039">
        <f>'DATA DASH'!E2039</f>
        <v/>
      </c>
      <c r="F2039">
        <f>'DATA DASH'!F2039</f>
        <v/>
      </c>
      <c r="G2039">
        <f>'DATA DASH'!G2039</f>
        <v/>
      </c>
      <c r="H2039">
        <f>'DATA DASH'!H2039</f>
        <v/>
      </c>
      <c r="I2039">
        <f>'DATA DASH'!I2039</f>
        <v/>
      </c>
      <c r="J2039">
        <f>'DATA DASH'!J2039</f>
        <v/>
      </c>
      <c r="K2039">
        <f>'DATA DASH'!K2039</f>
        <v/>
      </c>
      <c r="L2039">
        <f>'DATA DASH'!L2039</f>
        <v/>
      </c>
      <c r="M2039">
        <f>'DATA DASH'!M2039</f>
        <v/>
      </c>
    </row>
    <row r="2040">
      <c r="A2040">
        <f>'DATA DASH'!A2040</f>
        <v/>
      </c>
      <c r="B2040">
        <f>'DATA DASH'!B2040</f>
        <v/>
      </c>
      <c r="C2040">
        <f>'DATA DASH'!C2040</f>
        <v/>
      </c>
      <c r="D2040">
        <f>'DATA DASH'!D2040</f>
        <v/>
      </c>
      <c r="E2040">
        <f>'DATA DASH'!E2040</f>
        <v/>
      </c>
      <c r="F2040">
        <f>'DATA DASH'!F2040</f>
        <v/>
      </c>
      <c r="G2040">
        <f>'DATA DASH'!G2040</f>
        <v/>
      </c>
      <c r="H2040">
        <f>'DATA DASH'!H2040</f>
        <v/>
      </c>
      <c r="I2040">
        <f>'DATA DASH'!I2040</f>
        <v/>
      </c>
      <c r="J2040">
        <f>'DATA DASH'!J2040</f>
        <v/>
      </c>
      <c r="K2040">
        <f>'DATA DASH'!K2040</f>
        <v/>
      </c>
      <c r="L2040">
        <f>'DATA DASH'!L2040</f>
        <v/>
      </c>
      <c r="M2040">
        <f>'DATA DASH'!M2040</f>
        <v/>
      </c>
    </row>
    <row r="2041">
      <c r="A2041">
        <f>'DATA DASH'!A2041</f>
        <v/>
      </c>
      <c r="B2041">
        <f>'DATA DASH'!B2041</f>
        <v/>
      </c>
      <c r="C2041">
        <f>'DATA DASH'!C2041</f>
        <v/>
      </c>
      <c r="D2041">
        <f>'DATA DASH'!D2041</f>
        <v/>
      </c>
      <c r="E2041">
        <f>'DATA DASH'!E2041</f>
        <v/>
      </c>
      <c r="F2041">
        <f>'DATA DASH'!F2041</f>
        <v/>
      </c>
      <c r="G2041">
        <f>'DATA DASH'!G2041</f>
        <v/>
      </c>
      <c r="H2041">
        <f>'DATA DASH'!H2041</f>
        <v/>
      </c>
      <c r="I2041">
        <f>'DATA DASH'!I2041</f>
        <v/>
      </c>
      <c r="J2041">
        <f>'DATA DASH'!J2041</f>
        <v/>
      </c>
      <c r="K2041">
        <f>'DATA DASH'!K2041</f>
        <v/>
      </c>
      <c r="L2041">
        <f>'DATA DASH'!L2041</f>
        <v/>
      </c>
      <c r="M2041">
        <f>'DATA DASH'!M2041</f>
        <v/>
      </c>
    </row>
    <row r="2042">
      <c r="A2042">
        <f>'DATA DASH'!A2042</f>
        <v/>
      </c>
      <c r="B2042">
        <f>'DATA DASH'!B2042</f>
        <v/>
      </c>
      <c r="C2042">
        <f>'DATA DASH'!C2042</f>
        <v/>
      </c>
      <c r="D2042">
        <f>'DATA DASH'!D2042</f>
        <v/>
      </c>
      <c r="E2042">
        <f>'DATA DASH'!E2042</f>
        <v/>
      </c>
      <c r="F2042">
        <f>'DATA DASH'!F2042</f>
        <v/>
      </c>
      <c r="G2042">
        <f>'DATA DASH'!G2042</f>
        <v/>
      </c>
      <c r="H2042">
        <f>'DATA DASH'!H2042</f>
        <v/>
      </c>
      <c r="I2042">
        <f>'DATA DASH'!I2042</f>
        <v/>
      </c>
      <c r="J2042">
        <f>'DATA DASH'!J2042</f>
        <v/>
      </c>
      <c r="K2042">
        <f>'DATA DASH'!K2042</f>
        <v/>
      </c>
      <c r="L2042">
        <f>'DATA DASH'!L2042</f>
        <v/>
      </c>
      <c r="M2042">
        <f>'DATA DASH'!M2042</f>
        <v/>
      </c>
    </row>
    <row r="2043">
      <c r="A2043">
        <f>'DATA DASH'!A2043</f>
        <v/>
      </c>
      <c r="B2043">
        <f>'DATA DASH'!B2043</f>
        <v/>
      </c>
      <c r="C2043">
        <f>'DATA DASH'!C2043</f>
        <v/>
      </c>
      <c r="D2043">
        <f>'DATA DASH'!D2043</f>
        <v/>
      </c>
      <c r="E2043">
        <f>'DATA DASH'!E2043</f>
        <v/>
      </c>
      <c r="F2043">
        <f>'DATA DASH'!F2043</f>
        <v/>
      </c>
      <c r="G2043">
        <f>'DATA DASH'!G2043</f>
        <v/>
      </c>
      <c r="H2043">
        <f>'DATA DASH'!H2043</f>
        <v/>
      </c>
      <c r="I2043">
        <f>'DATA DASH'!I2043</f>
        <v/>
      </c>
      <c r="J2043">
        <f>'DATA DASH'!J2043</f>
        <v/>
      </c>
      <c r="K2043">
        <f>'DATA DASH'!K2043</f>
        <v/>
      </c>
      <c r="L2043">
        <f>'DATA DASH'!L2043</f>
        <v/>
      </c>
      <c r="M2043">
        <f>'DATA DASH'!M2043</f>
        <v/>
      </c>
    </row>
    <row r="2044">
      <c r="A2044">
        <f>'DATA DASH'!A2044</f>
        <v/>
      </c>
      <c r="B2044">
        <f>'DATA DASH'!B2044</f>
        <v/>
      </c>
      <c r="C2044">
        <f>'DATA DASH'!C2044</f>
        <v/>
      </c>
      <c r="D2044">
        <f>'DATA DASH'!D2044</f>
        <v/>
      </c>
      <c r="E2044">
        <f>'DATA DASH'!E2044</f>
        <v/>
      </c>
      <c r="F2044">
        <f>'DATA DASH'!F2044</f>
        <v/>
      </c>
      <c r="G2044">
        <f>'DATA DASH'!G2044</f>
        <v/>
      </c>
      <c r="H2044">
        <f>'DATA DASH'!H2044</f>
        <v/>
      </c>
      <c r="I2044">
        <f>'DATA DASH'!I2044</f>
        <v/>
      </c>
      <c r="J2044">
        <f>'DATA DASH'!J2044</f>
        <v/>
      </c>
      <c r="K2044">
        <f>'DATA DASH'!K2044</f>
        <v/>
      </c>
      <c r="L2044">
        <f>'DATA DASH'!L2044</f>
        <v/>
      </c>
      <c r="M2044">
        <f>'DATA DASH'!M2044</f>
        <v/>
      </c>
    </row>
    <row r="2045">
      <c r="A2045">
        <f>'DATA DASH'!A2045</f>
        <v/>
      </c>
      <c r="B2045">
        <f>'DATA DASH'!B2045</f>
        <v/>
      </c>
      <c r="C2045">
        <f>'DATA DASH'!C2045</f>
        <v/>
      </c>
      <c r="D2045">
        <f>'DATA DASH'!D2045</f>
        <v/>
      </c>
      <c r="E2045">
        <f>'DATA DASH'!E2045</f>
        <v/>
      </c>
      <c r="F2045">
        <f>'DATA DASH'!F2045</f>
        <v/>
      </c>
      <c r="G2045">
        <f>'DATA DASH'!G2045</f>
        <v/>
      </c>
      <c r="H2045">
        <f>'DATA DASH'!H2045</f>
        <v/>
      </c>
      <c r="I2045">
        <f>'DATA DASH'!I2045</f>
        <v/>
      </c>
      <c r="J2045">
        <f>'DATA DASH'!J2045</f>
        <v/>
      </c>
      <c r="K2045">
        <f>'DATA DASH'!K2045</f>
        <v/>
      </c>
      <c r="L2045">
        <f>'DATA DASH'!L2045</f>
        <v/>
      </c>
      <c r="M2045">
        <f>'DATA DASH'!M2045</f>
        <v/>
      </c>
    </row>
    <row r="2046">
      <c r="A2046">
        <f>'DATA DASH'!A2046</f>
        <v/>
      </c>
      <c r="B2046">
        <f>'DATA DASH'!B2046</f>
        <v/>
      </c>
      <c r="C2046">
        <f>'DATA DASH'!C2046</f>
        <v/>
      </c>
      <c r="D2046">
        <f>'DATA DASH'!D2046</f>
        <v/>
      </c>
      <c r="E2046">
        <f>'DATA DASH'!E2046</f>
        <v/>
      </c>
      <c r="F2046">
        <f>'DATA DASH'!F2046</f>
        <v/>
      </c>
      <c r="G2046">
        <f>'DATA DASH'!G2046</f>
        <v/>
      </c>
      <c r="H2046">
        <f>'DATA DASH'!H2046</f>
        <v/>
      </c>
      <c r="I2046">
        <f>'DATA DASH'!I2046</f>
        <v/>
      </c>
      <c r="J2046">
        <f>'DATA DASH'!J2046</f>
        <v/>
      </c>
      <c r="K2046">
        <f>'DATA DASH'!K2046</f>
        <v/>
      </c>
      <c r="L2046">
        <f>'DATA DASH'!L2046</f>
        <v/>
      </c>
      <c r="M2046">
        <f>'DATA DASH'!M2046</f>
        <v/>
      </c>
    </row>
    <row r="2047">
      <c r="A2047">
        <f>'DATA DASH'!A2047</f>
        <v/>
      </c>
      <c r="B2047">
        <f>'DATA DASH'!B2047</f>
        <v/>
      </c>
      <c r="C2047">
        <f>'DATA DASH'!C2047</f>
        <v/>
      </c>
      <c r="D2047">
        <f>'DATA DASH'!D2047</f>
        <v/>
      </c>
      <c r="E2047">
        <f>'DATA DASH'!E2047</f>
        <v/>
      </c>
      <c r="F2047">
        <f>'DATA DASH'!F2047</f>
        <v/>
      </c>
      <c r="G2047">
        <f>'DATA DASH'!G2047</f>
        <v/>
      </c>
      <c r="H2047">
        <f>'DATA DASH'!H2047</f>
        <v/>
      </c>
      <c r="I2047">
        <f>'DATA DASH'!I2047</f>
        <v/>
      </c>
      <c r="J2047">
        <f>'DATA DASH'!J2047</f>
        <v/>
      </c>
      <c r="K2047">
        <f>'DATA DASH'!K2047</f>
        <v/>
      </c>
      <c r="L2047">
        <f>'DATA DASH'!L2047</f>
        <v/>
      </c>
      <c r="M2047">
        <f>'DATA DASH'!M2047</f>
        <v/>
      </c>
    </row>
    <row r="2048">
      <c r="A2048">
        <f>'DATA DASH'!A2048</f>
        <v/>
      </c>
      <c r="B2048">
        <f>'DATA DASH'!B2048</f>
        <v/>
      </c>
      <c r="C2048">
        <f>'DATA DASH'!C2048</f>
        <v/>
      </c>
      <c r="D2048">
        <f>'DATA DASH'!D2048</f>
        <v/>
      </c>
      <c r="E2048">
        <f>'DATA DASH'!E2048</f>
        <v/>
      </c>
      <c r="F2048">
        <f>'DATA DASH'!F2048</f>
        <v/>
      </c>
      <c r="G2048">
        <f>'DATA DASH'!G2048</f>
        <v/>
      </c>
      <c r="H2048">
        <f>'DATA DASH'!H2048</f>
        <v/>
      </c>
      <c r="I2048">
        <f>'DATA DASH'!I2048</f>
        <v/>
      </c>
      <c r="J2048">
        <f>'DATA DASH'!J2048</f>
        <v/>
      </c>
      <c r="K2048">
        <f>'DATA DASH'!K2048</f>
        <v/>
      </c>
      <c r="L2048">
        <f>'DATA DASH'!L2048</f>
        <v/>
      </c>
      <c r="M2048">
        <f>'DATA DASH'!M2048</f>
        <v/>
      </c>
    </row>
    <row r="2049">
      <c r="A2049">
        <f>'DATA DASH'!A2049</f>
        <v/>
      </c>
      <c r="B2049">
        <f>'DATA DASH'!B2049</f>
        <v/>
      </c>
      <c r="C2049">
        <f>'DATA DASH'!C2049</f>
        <v/>
      </c>
      <c r="D2049">
        <f>'DATA DASH'!D2049</f>
        <v/>
      </c>
      <c r="E2049">
        <f>'DATA DASH'!E2049</f>
        <v/>
      </c>
      <c r="F2049">
        <f>'DATA DASH'!F2049</f>
        <v/>
      </c>
      <c r="G2049">
        <f>'DATA DASH'!G2049</f>
        <v/>
      </c>
      <c r="H2049">
        <f>'DATA DASH'!H2049</f>
        <v/>
      </c>
      <c r="I2049">
        <f>'DATA DASH'!I2049</f>
        <v/>
      </c>
      <c r="J2049">
        <f>'DATA DASH'!J2049</f>
        <v/>
      </c>
      <c r="K2049">
        <f>'DATA DASH'!K2049</f>
        <v/>
      </c>
      <c r="L2049">
        <f>'DATA DASH'!L2049</f>
        <v/>
      </c>
      <c r="M2049">
        <f>'DATA DASH'!M2049</f>
        <v/>
      </c>
    </row>
    <row r="2050">
      <c r="A2050">
        <f>'DATA DASH'!A2050</f>
        <v/>
      </c>
      <c r="B2050">
        <f>'DATA DASH'!B2050</f>
        <v/>
      </c>
      <c r="C2050">
        <f>'DATA DASH'!C2050</f>
        <v/>
      </c>
      <c r="D2050">
        <f>'DATA DASH'!D2050</f>
        <v/>
      </c>
      <c r="E2050">
        <f>'DATA DASH'!E2050</f>
        <v/>
      </c>
      <c r="F2050">
        <f>'DATA DASH'!F2050</f>
        <v/>
      </c>
      <c r="G2050">
        <f>'DATA DASH'!G2050</f>
        <v/>
      </c>
      <c r="H2050">
        <f>'DATA DASH'!H2050</f>
        <v/>
      </c>
      <c r="I2050">
        <f>'DATA DASH'!I2050</f>
        <v/>
      </c>
      <c r="J2050">
        <f>'DATA DASH'!J2050</f>
        <v/>
      </c>
      <c r="K2050">
        <f>'DATA DASH'!K2050</f>
        <v/>
      </c>
      <c r="L2050">
        <f>'DATA DASH'!L2050</f>
        <v/>
      </c>
      <c r="M2050">
        <f>'DATA DASH'!M2050</f>
        <v/>
      </c>
    </row>
    <row r="2051">
      <c r="A2051">
        <f>'DATA DASH'!A2051</f>
        <v/>
      </c>
      <c r="B2051">
        <f>'DATA DASH'!B2051</f>
        <v/>
      </c>
      <c r="C2051">
        <f>'DATA DASH'!C2051</f>
        <v/>
      </c>
      <c r="D2051">
        <f>'DATA DASH'!D2051</f>
        <v/>
      </c>
      <c r="E2051">
        <f>'DATA DASH'!E2051</f>
        <v/>
      </c>
      <c r="F2051">
        <f>'DATA DASH'!F2051</f>
        <v/>
      </c>
      <c r="G2051">
        <f>'DATA DASH'!G2051</f>
        <v/>
      </c>
      <c r="H2051">
        <f>'DATA DASH'!H2051</f>
        <v/>
      </c>
      <c r="I2051">
        <f>'DATA DASH'!I2051</f>
        <v/>
      </c>
      <c r="J2051">
        <f>'DATA DASH'!J2051</f>
        <v/>
      </c>
      <c r="K2051">
        <f>'DATA DASH'!K2051</f>
        <v/>
      </c>
      <c r="L2051">
        <f>'DATA DASH'!L2051</f>
        <v/>
      </c>
      <c r="M2051">
        <f>'DATA DASH'!M2051</f>
        <v/>
      </c>
    </row>
    <row r="2052">
      <c r="A2052">
        <f>'DATA DASH'!A2052</f>
        <v/>
      </c>
      <c r="B2052">
        <f>'DATA DASH'!B2052</f>
        <v/>
      </c>
      <c r="C2052">
        <f>'DATA DASH'!C2052</f>
        <v/>
      </c>
      <c r="D2052">
        <f>'DATA DASH'!D2052</f>
        <v/>
      </c>
      <c r="E2052">
        <f>'DATA DASH'!E2052</f>
        <v/>
      </c>
      <c r="F2052">
        <f>'DATA DASH'!F2052</f>
        <v/>
      </c>
      <c r="G2052">
        <f>'DATA DASH'!G2052</f>
        <v/>
      </c>
      <c r="H2052">
        <f>'DATA DASH'!H2052</f>
        <v/>
      </c>
      <c r="I2052">
        <f>'DATA DASH'!I2052</f>
        <v/>
      </c>
      <c r="J2052">
        <f>'DATA DASH'!J2052</f>
        <v/>
      </c>
      <c r="K2052">
        <f>'DATA DASH'!K2052</f>
        <v/>
      </c>
      <c r="L2052">
        <f>'DATA DASH'!L2052</f>
        <v/>
      </c>
      <c r="M2052">
        <f>'DATA DASH'!M2052</f>
        <v/>
      </c>
    </row>
    <row r="2053">
      <c r="A2053">
        <f>'DATA DASH'!A2053</f>
        <v/>
      </c>
      <c r="B2053">
        <f>'DATA DASH'!B2053</f>
        <v/>
      </c>
      <c r="C2053">
        <f>'DATA DASH'!C2053</f>
        <v/>
      </c>
      <c r="D2053">
        <f>'DATA DASH'!D2053</f>
        <v/>
      </c>
      <c r="E2053">
        <f>'DATA DASH'!E2053</f>
        <v/>
      </c>
      <c r="F2053">
        <f>'DATA DASH'!F2053</f>
        <v/>
      </c>
      <c r="G2053">
        <f>'DATA DASH'!G2053</f>
        <v/>
      </c>
      <c r="H2053">
        <f>'DATA DASH'!H2053</f>
        <v/>
      </c>
      <c r="I2053">
        <f>'DATA DASH'!I2053</f>
        <v/>
      </c>
      <c r="J2053">
        <f>'DATA DASH'!J2053</f>
        <v/>
      </c>
      <c r="K2053">
        <f>'DATA DASH'!K2053</f>
        <v/>
      </c>
      <c r="L2053">
        <f>'DATA DASH'!L2053</f>
        <v/>
      </c>
      <c r="M2053">
        <f>'DATA DASH'!M2053</f>
        <v/>
      </c>
    </row>
    <row r="2054">
      <c r="A2054">
        <f>'DATA DASH'!A2054</f>
        <v/>
      </c>
      <c r="B2054">
        <f>'DATA DASH'!B2054</f>
        <v/>
      </c>
      <c r="C2054">
        <f>'DATA DASH'!C2054</f>
        <v/>
      </c>
      <c r="D2054">
        <f>'DATA DASH'!D2054</f>
        <v/>
      </c>
      <c r="E2054">
        <f>'DATA DASH'!E2054</f>
        <v/>
      </c>
      <c r="F2054">
        <f>'DATA DASH'!F2054</f>
        <v/>
      </c>
      <c r="G2054">
        <f>'DATA DASH'!G2054</f>
        <v/>
      </c>
      <c r="H2054">
        <f>'DATA DASH'!H2054</f>
        <v/>
      </c>
      <c r="I2054">
        <f>'DATA DASH'!I2054</f>
        <v/>
      </c>
      <c r="J2054">
        <f>'DATA DASH'!J2054</f>
        <v/>
      </c>
      <c r="K2054">
        <f>'DATA DASH'!K2054</f>
        <v/>
      </c>
      <c r="L2054">
        <f>'DATA DASH'!L2054</f>
        <v/>
      </c>
      <c r="M2054">
        <f>'DATA DASH'!M2054</f>
        <v/>
      </c>
    </row>
    <row r="2055">
      <c r="A2055">
        <f>'DATA DASH'!A2055</f>
        <v/>
      </c>
      <c r="B2055">
        <f>'DATA DASH'!B2055</f>
        <v/>
      </c>
      <c r="C2055">
        <f>'DATA DASH'!C2055</f>
        <v/>
      </c>
      <c r="D2055">
        <f>'DATA DASH'!D2055</f>
        <v/>
      </c>
      <c r="E2055">
        <f>'DATA DASH'!E2055</f>
        <v/>
      </c>
      <c r="F2055">
        <f>'DATA DASH'!F2055</f>
        <v/>
      </c>
      <c r="G2055">
        <f>'DATA DASH'!G2055</f>
        <v/>
      </c>
      <c r="H2055">
        <f>'DATA DASH'!H2055</f>
        <v/>
      </c>
      <c r="I2055">
        <f>'DATA DASH'!I2055</f>
        <v/>
      </c>
      <c r="J2055">
        <f>'DATA DASH'!J2055</f>
        <v/>
      </c>
      <c r="K2055">
        <f>'DATA DASH'!K2055</f>
        <v/>
      </c>
      <c r="L2055">
        <f>'DATA DASH'!L2055</f>
        <v/>
      </c>
      <c r="M2055">
        <f>'DATA DASH'!M2055</f>
        <v/>
      </c>
    </row>
    <row r="2056">
      <c r="A2056">
        <f>'DATA DASH'!A2056</f>
        <v/>
      </c>
      <c r="B2056">
        <f>'DATA DASH'!B2056</f>
        <v/>
      </c>
      <c r="C2056">
        <f>'DATA DASH'!C2056</f>
        <v/>
      </c>
      <c r="D2056">
        <f>'DATA DASH'!D2056</f>
        <v/>
      </c>
      <c r="E2056">
        <f>'DATA DASH'!E2056</f>
        <v/>
      </c>
      <c r="F2056">
        <f>'DATA DASH'!F2056</f>
        <v/>
      </c>
      <c r="G2056">
        <f>'DATA DASH'!G2056</f>
        <v/>
      </c>
      <c r="H2056">
        <f>'DATA DASH'!H2056</f>
        <v/>
      </c>
      <c r="I2056">
        <f>'DATA DASH'!I2056</f>
        <v/>
      </c>
      <c r="J2056">
        <f>'DATA DASH'!J2056</f>
        <v/>
      </c>
      <c r="K2056">
        <f>'DATA DASH'!K2056</f>
        <v/>
      </c>
      <c r="L2056">
        <f>'DATA DASH'!L2056</f>
        <v/>
      </c>
      <c r="M2056">
        <f>'DATA DASH'!M2056</f>
        <v/>
      </c>
    </row>
    <row r="2057">
      <c r="A2057">
        <f>'DATA DASH'!A2057</f>
        <v/>
      </c>
      <c r="B2057">
        <f>'DATA DASH'!B2057</f>
        <v/>
      </c>
      <c r="C2057">
        <f>'DATA DASH'!C2057</f>
        <v/>
      </c>
      <c r="D2057">
        <f>'DATA DASH'!D2057</f>
        <v/>
      </c>
      <c r="E2057">
        <f>'DATA DASH'!E2057</f>
        <v/>
      </c>
      <c r="F2057">
        <f>'DATA DASH'!F2057</f>
        <v/>
      </c>
      <c r="G2057">
        <f>'DATA DASH'!G2057</f>
        <v/>
      </c>
      <c r="H2057">
        <f>'DATA DASH'!H2057</f>
        <v/>
      </c>
      <c r="I2057">
        <f>'DATA DASH'!I2057</f>
        <v/>
      </c>
      <c r="J2057">
        <f>'DATA DASH'!J2057</f>
        <v/>
      </c>
      <c r="K2057">
        <f>'DATA DASH'!K2057</f>
        <v/>
      </c>
      <c r="L2057">
        <f>'DATA DASH'!L2057</f>
        <v/>
      </c>
      <c r="M2057">
        <f>'DATA DASH'!M2057</f>
        <v/>
      </c>
    </row>
    <row r="2058">
      <c r="A2058">
        <f>'DATA DASH'!A2058</f>
        <v/>
      </c>
      <c r="B2058">
        <f>'DATA DASH'!B2058</f>
        <v/>
      </c>
      <c r="C2058">
        <f>'DATA DASH'!C2058</f>
        <v/>
      </c>
      <c r="D2058">
        <f>'DATA DASH'!D2058</f>
        <v/>
      </c>
      <c r="E2058">
        <f>'DATA DASH'!E2058</f>
        <v/>
      </c>
      <c r="F2058">
        <f>'DATA DASH'!F2058</f>
        <v/>
      </c>
      <c r="G2058">
        <f>'DATA DASH'!G2058</f>
        <v/>
      </c>
      <c r="H2058">
        <f>'DATA DASH'!H2058</f>
        <v/>
      </c>
      <c r="I2058">
        <f>'DATA DASH'!I2058</f>
        <v/>
      </c>
      <c r="J2058">
        <f>'DATA DASH'!J2058</f>
        <v/>
      </c>
      <c r="K2058">
        <f>'DATA DASH'!K2058</f>
        <v/>
      </c>
      <c r="L2058">
        <f>'DATA DASH'!L2058</f>
        <v/>
      </c>
      <c r="M2058">
        <f>'DATA DASH'!M2058</f>
        <v/>
      </c>
    </row>
    <row r="2059">
      <c r="A2059">
        <f>'DATA DASH'!A2059</f>
        <v/>
      </c>
      <c r="B2059">
        <f>'DATA DASH'!B2059</f>
        <v/>
      </c>
      <c r="C2059">
        <f>'DATA DASH'!C2059</f>
        <v/>
      </c>
      <c r="D2059">
        <f>'DATA DASH'!D2059</f>
        <v/>
      </c>
      <c r="E2059">
        <f>'DATA DASH'!E2059</f>
        <v/>
      </c>
      <c r="F2059">
        <f>'DATA DASH'!F2059</f>
        <v/>
      </c>
      <c r="G2059">
        <f>'DATA DASH'!G2059</f>
        <v/>
      </c>
      <c r="H2059">
        <f>'DATA DASH'!H2059</f>
        <v/>
      </c>
      <c r="I2059">
        <f>'DATA DASH'!I2059</f>
        <v/>
      </c>
      <c r="J2059">
        <f>'DATA DASH'!J2059</f>
        <v/>
      </c>
      <c r="K2059">
        <f>'DATA DASH'!K2059</f>
        <v/>
      </c>
      <c r="L2059">
        <f>'DATA DASH'!L2059</f>
        <v/>
      </c>
      <c r="M2059">
        <f>'DATA DASH'!M2059</f>
        <v/>
      </c>
    </row>
    <row r="2060">
      <c r="A2060">
        <f>'DATA DASH'!A2060</f>
        <v/>
      </c>
      <c r="B2060">
        <f>'DATA DASH'!B2060</f>
        <v/>
      </c>
      <c r="C2060">
        <f>'DATA DASH'!C2060</f>
        <v/>
      </c>
      <c r="D2060">
        <f>'DATA DASH'!D2060</f>
        <v/>
      </c>
      <c r="E2060">
        <f>'DATA DASH'!E2060</f>
        <v/>
      </c>
      <c r="F2060">
        <f>'DATA DASH'!F2060</f>
        <v/>
      </c>
      <c r="G2060">
        <f>'DATA DASH'!G2060</f>
        <v/>
      </c>
      <c r="H2060">
        <f>'DATA DASH'!H2060</f>
        <v/>
      </c>
      <c r="I2060">
        <f>'DATA DASH'!I2060</f>
        <v/>
      </c>
      <c r="J2060">
        <f>'DATA DASH'!J2060</f>
        <v/>
      </c>
      <c r="K2060">
        <f>'DATA DASH'!K2060</f>
        <v/>
      </c>
      <c r="L2060">
        <f>'DATA DASH'!L2060</f>
        <v/>
      </c>
      <c r="M2060">
        <f>'DATA DASH'!M2060</f>
        <v/>
      </c>
    </row>
    <row r="2061">
      <c r="A2061">
        <f>'DATA DASH'!A2061</f>
        <v/>
      </c>
      <c r="B2061">
        <f>'DATA DASH'!B2061</f>
        <v/>
      </c>
      <c r="C2061">
        <f>'DATA DASH'!C2061</f>
        <v/>
      </c>
      <c r="D2061">
        <f>'DATA DASH'!D2061</f>
        <v/>
      </c>
      <c r="E2061">
        <f>'DATA DASH'!E2061</f>
        <v/>
      </c>
      <c r="F2061">
        <f>'DATA DASH'!F2061</f>
        <v/>
      </c>
      <c r="G2061">
        <f>'DATA DASH'!G2061</f>
        <v/>
      </c>
      <c r="H2061">
        <f>'DATA DASH'!H2061</f>
        <v/>
      </c>
      <c r="I2061">
        <f>'DATA DASH'!I2061</f>
        <v/>
      </c>
      <c r="J2061">
        <f>'DATA DASH'!J2061</f>
        <v/>
      </c>
      <c r="K2061">
        <f>'DATA DASH'!K2061</f>
        <v/>
      </c>
      <c r="L2061">
        <f>'DATA DASH'!L2061</f>
        <v/>
      </c>
      <c r="M2061">
        <f>'DATA DASH'!M2061</f>
        <v/>
      </c>
    </row>
    <row r="2062">
      <c r="A2062">
        <f>'DATA DASH'!A2062</f>
        <v/>
      </c>
      <c r="B2062">
        <f>'DATA DASH'!B2062</f>
        <v/>
      </c>
      <c r="C2062">
        <f>'DATA DASH'!C2062</f>
        <v/>
      </c>
      <c r="D2062">
        <f>'DATA DASH'!D2062</f>
        <v/>
      </c>
      <c r="E2062">
        <f>'DATA DASH'!E2062</f>
        <v/>
      </c>
      <c r="F2062">
        <f>'DATA DASH'!F2062</f>
        <v/>
      </c>
      <c r="G2062">
        <f>'DATA DASH'!G2062</f>
        <v/>
      </c>
      <c r="H2062">
        <f>'DATA DASH'!H2062</f>
        <v/>
      </c>
      <c r="I2062">
        <f>'DATA DASH'!I2062</f>
        <v/>
      </c>
      <c r="J2062">
        <f>'DATA DASH'!J2062</f>
        <v/>
      </c>
      <c r="K2062">
        <f>'DATA DASH'!K2062</f>
        <v/>
      </c>
      <c r="L2062">
        <f>'DATA DASH'!L2062</f>
        <v/>
      </c>
      <c r="M2062">
        <f>'DATA DASH'!M2062</f>
        <v/>
      </c>
    </row>
    <row r="2063">
      <c r="A2063">
        <f>'DATA DASH'!A2063</f>
        <v/>
      </c>
      <c r="B2063">
        <f>'DATA DASH'!B2063</f>
        <v/>
      </c>
      <c r="C2063">
        <f>'DATA DASH'!C2063</f>
        <v/>
      </c>
      <c r="D2063">
        <f>'DATA DASH'!D2063</f>
        <v/>
      </c>
      <c r="E2063">
        <f>'DATA DASH'!E2063</f>
        <v/>
      </c>
      <c r="F2063">
        <f>'DATA DASH'!F2063</f>
        <v/>
      </c>
      <c r="G2063">
        <f>'DATA DASH'!G2063</f>
        <v/>
      </c>
      <c r="H2063">
        <f>'DATA DASH'!H2063</f>
        <v/>
      </c>
      <c r="I2063">
        <f>'DATA DASH'!I2063</f>
        <v/>
      </c>
      <c r="J2063">
        <f>'DATA DASH'!J2063</f>
        <v/>
      </c>
      <c r="K2063">
        <f>'DATA DASH'!K2063</f>
        <v/>
      </c>
      <c r="L2063">
        <f>'DATA DASH'!L2063</f>
        <v/>
      </c>
      <c r="M2063">
        <f>'DATA DASH'!M2063</f>
        <v/>
      </c>
    </row>
    <row r="2064">
      <c r="A2064">
        <f>'DATA DASH'!A2064</f>
        <v/>
      </c>
      <c r="B2064">
        <f>'DATA DASH'!B2064</f>
        <v/>
      </c>
      <c r="C2064">
        <f>'DATA DASH'!C2064</f>
        <v/>
      </c>
      <c r="D2064">
        <f>'DATA DASH'!D2064</f>
        <v/>
      </c>
      <c r="E2064">
        <f>'DATA DASH'!E2064</f>
        <v/>
      </c>
      <c r="F2064">
        <f>'DATA DASH'!F2064</f>
        <v/>
      </c>
      <c r="G2064">
        <f>'DATA DASH'!G2064</f>
        <v/>
      </c>
      <c r="H2064">
        <f>'DATA DASH'!H2064</f>
        <v/>
      </c>
      <c r="I2064">
        <f>'DATA DASH'!I2064</f>
        <v/>
      </c>
      <c r="J2064">
        <f>'DATA DASH'!J2064</f>
        <v/>
      </c>
      <c r="K2064">
        <f>'DATA DASH'!K2064</f>
        <v/>
      </c>
      <c r="L2064">
        <f>'DATA DASH'!L2064</f>
        <v/>
      </c>
      <c r="M2064">
        <f>'DATA DASH'!M2064</f>
        <v/>
      </c>
    </row>
    <row r="2065">
      <c r="A2065">
        <f>'DATA DASH'!A2065</f>
        <v/>
      </c>
      <c r="B2065">
        <f>'DATA DASH'!B2065</f>
        <v/>
      </c>
      <c r="C2065">
        <f>'DATA DASH'!C2065</f>
        <v/>
      </c>
      <c r="D2065">
        <f>'DATA DASH'!D2065</f>
        <v/>
      </c>
      <c r="E2065">
        <f>'DATA DASH'!E2065</f>
        <v/>
      </c>
      <c r="F2065">
        <f>'DATA DASH'!F2065</f>
        <v/>
      </c>
      <c r="G2065">
        <f>'DATA DASH'!G2065</f>
        <v/>
      </c>
      <c r="H2065">
        <f>'DATA DASH'!H2065</f>
        <v/>
      </c>
      <c r="I2065">
        <f>'DATA DASH'!I2065</f>
        <v/>
      </c>
      <c r="J2065">
        <f>'DATA DASH'!J2065</f>
        <v/>
      </c>
      <c r="K2065">
        <f>'DATA DASH'!K2065</f>
        <v/>
      </c>
      <c r="L2065">
        <f>'DATA DASH'!L2065</f>
        <v/>
      </c>
      <c r="M2065">
        <f>'DATA DASH'!M2065</f>
        <v/>
      </c>
    </row>
    <row r="2066">
      <c r="A2066">
        <f>'DATA DASH'!A2066</f>
        <v/>
      </c>
      <c r="B2066">
        <f>'DATA DASH'!B2066</f>
        <v/>
      </c>
      <c r="C2066">
        <f>'DATA DASH'!C2066</f>
        <v/>
      </c>
      <c r="D2066">
        <f>'DATA DASH'!D2066</f>
        <v/>
      </c>
      <c r="E2066">
        <f>'DATA DASH'!E2066</f>
        <v/>
      </c>
      <c r="F2066">
        <f>'DATA DASH'!F2066</f>
        <v/>
      </c>
      <c r="G2066">
        <f>'DATA DASH'!G2066</f>
        <v/>
      </c>
      <c r="H2066">
        <f>'DATA DASH'!H2066</f>
        <v/>
      </c>
      <c r="I2066">
        <f>'DATA DASH'!I2066</f>
        <v/>
      </c>
      <c r="J2066">
        <f>'DATA DASH'!J2066</f>
        <v/>
      </c>
      <c r="K2066">
        <f>'DATA DASH'!K2066</f>
        <v/>
      </c>
      <c r="L2066">
        <f>'DATA DASH'!L2066</f>
        <v/>
      </c>
      <c r="M2066">
        <f>'DATA DASH'!M2066</f>
        <v/>
      </c>
    </row>
    <row r="2067">
      <c r="A2067">
        <f>'DATA DASH'!A2067</f>
        <v/>
      </c>
      <c r="B2067">
        <f>'DATA DASH'!B2067</f>
        <v/>
      </c>
      <c r="C2067">
        <f>'DATA DASH'!C2067</f>
        <v/>
      </c>
      <c r="D2067">
        <f>'DATA DASH'!D2067</f>
        <v/>
      </c>
      <c r="E2067">
        <f>'DATA DASH'!E2067</f>
        <v/>
      </c>
      <c r="F2067">
        <f>'DATA DASH'!F2067</f>
        <v/>
      </c>
      <c r="G2067">
        <f>'DATA DASH'!G2067</f>
        <v/>
      </c>
      <c r="H2067">
        <f>'DATA DASH'!H2067</f>
        <v/>
      </c>
      <c r="I2067">
        <f>'DATA DASH'!I2067</f>
        <v/>
      </c>
      <c r="J2067">
        <f>'DATA DASH'!J2067</f>
        <v/>
      </c>
      <c r="K2067">
        <f>'DATA DASH'!K2067</f>
        <v/>
      </c>
      <c r="L2067">
        <f>'DATA DASH'!L2067</f>
        <v/>
      </c>
      <c r="M2067">
        <f>'DATA DASH'!M2067</f>
        <v/>
      </c>
    </row>
    <row r="2068">
      <c r="A2068">
        <f>'DATA DASH'!A2068</f>
        <v/>
      </c>
      <c r="B2068">
        <f>'DATA DASH'!B2068</f>
        <v/>
      </c>
      <c r="C2068">
        <f>'DATA DASH'!C2068</f>
        <v/>
      </c>
      <c r="D2068">
        <f>'DATA DASH'!D2068</f>
        <v/>
      </c>
      <c r="E2068">
        <f>'DATA DASH'!E2068</f>
        <v/>
      </c>
      <c r="F2068">
        <f>'DATA DASH'!F2068</f>
        <v/>
      </c>
      <c r="G2068">
        <f>'DATA DASH'!G2068</f>
        <v/>
      </c>
      <c r="H2068">
        <f>'DATA DASH'!H2068</f>
        <v/>
      </c>
      <c r="I2068">
        <f>'DATA DASH'!I2068</f>
        <v/>
      </c>
      <c r="J2068">
        <f>'DATA DASH'!J2068</f>
        <v/>
      </c>
      <c r="K2068">
        <f>'DATA DASH'!K2068</f>
        <v/>
      </c>
      <c r="L2068">
        <f>'DATA DASH'!L2068</f>
        <v/>
      </c>
      <c r="M2068">
        <f>'DATA DASH'!M2068</f>
        <v/>
      </c>
    </row>
    <row r="2069">
      <c r="A2069">
        <f>'DATA DASH'!A2069</f>
        <v/>
      </c>
      <c r="B2069">
        <f>'DATA DASH'!B2069</f>
        <v/>
      </c>
      <c r="C2069">
        <f>'DATA DASH'!C2069</f>
        <v/>
      </c>
      <c r="D2069">
        <f>'DATA DASH'!D2069</f>
        <v/>
      </c>
      <c r="E2069">
        <f>'DATA DASH'!E2069</f>
        <v/>
      </c>
      <c r="F2069">
        <f>'DATA DASH'!F2069</f>
        <v/>
      </c>
      <c r="G2069">
        <f>'DATA DASH'!G2069</f>
        <v/>
      </c>
      <c r="H2069">
        <f>'DATA DASH'!H2069</f>
        <v/>
      </c>
      <c r="I2069">
        <f>'DATA DASH'!I2069</f>
        <v/>
      </c>
      <c r="J2069">
        <f>'DATA DASH'!J2069</f>
        <v/>
      </c>
      <c r="K2069">
        <f>'DATA DASH'!K2069</f>
        <v/>
      </c>
      <c r="L2069">
        <f>'DATA DASH'!L2069</f>
        <v/>
      </c>
      <c r="M2069">
        <f>'DATA DASH'!M2069</f>
        <v/>
      </c>
    </row>
    <row r="2070">
      <c r="A2070">
        <f>'DATA DASH'!A2070</f>
        <v/>
      </c>
      <c r="B2070">
        <f>'DATA DASH'!B2070</f>
        <v/>
      </c>
      <c r="C2070">
        <f>'DATA DASH'!C2070</f>
        <v/>
      </c>
      <c r="D2070">
        <f>'DATA DASH'!D2070</f>
        <v/>
      </c>
      <c r="E2070">
        <f>'DATA DASH'!E2070</f>
        <v/>
      </c>
      <c r="F2070">
        <f>'DATA DASH'!F2070</f>
        <v/>
      </c>
      <c r="G2070">
        <f>'DATA DASH'!G2070</f>
        <v/>
      </c>
      <c r="H2070">
        <f>'DATA DASH'!H2070</f>
        <v/>
      </c>
      <c r="I2070">
        <f>'DATA DASH'!I2070</f>
        <v/>
      </c>
      <c r="J2070">
        <f>'DATA DASH'!J2070</f>
        <v/>
      </c>
      <c r="K2070">
        <f>'DATA DASH'!K2070</f>
        <v/>
      </c>
      <c r="L2070">
        <f>'DATA DASH'!L2070</f>
        <v/>
      </c>
      <c r="M2070">
        <f>'DATA DASH'!M2070</f>
        <v/>
      </c>
    </row>
    <row r="2071">
      <c r="A2071">
        <f>'DATA DASH'!A2071</f>
        <v/>
      </c>
      <c r="B2071">
        <f>'DATA DASH'!B2071</f>
        <v/>
      </c>
      <c r="C2071">
        <f>'DATA DASH'!C2071</f>
        <v/>
      </c>
      <c r="D2071">
        <f>'DATA DASH'!D2071</f>
        <v/>
      </c>
      <c r="E2071">
        <f>'DATA DASH'!E2071</f>
        <v/>
      </c>
      <c r="F2071">
        <f>'DATA DASH'!F2071</f>
        <v/>
      </c>
      <c r="G2071">
        <f>'DATA DASH'!G2071</f>
        <v/>
      </c>
      <c r="H2071">
        <f>'DATA DASH'!H2071</f>
        <v/>
      </c>
      <c r="I2071">
        <f>'DATA DASH'!I2071</f>
        <v/>
      </c>
      <c r="J2071">
        <f>'DATA DASH'!J2071</f>
        <v/>
      </c>
      <c r="K2071">
        <f>'DATA DASH'!K2071</f>
        <v/>
      </c>
      <c r="L2071">
        <f>'DATA DASH'!L2071</f>
        <v/>
      </c>
      <c r="M2071">
        <f>'DATA DASH'!M2071</f>
        <v/>
      </c>
    </row>
    <row r="2072">
      <c r="A2072">
        <f>'DATA DASH'!A2072</f>
        <v/>
      </c>
      <c r="B2072">
        <f>'DATA DASH'!B2072</f>
        <v/>
      </c>
      <c r="C2072">
        <f>'DATA DASH'!C2072</f>
        <v/>
      </c>
      <c r="D2072">
        <f>'DATA DASH'!D2072</f>
        <v/>
      </c>
      <c r="E2072">
        <f>'DATA DASH'!E2072</f>
        <v/>
      </c>
      <c r="F2072">
        <f>'DATA DASH'!F2072</f>
        <v/>
      </c>
      <c r="G2072">
        <f>'DATA DASH'!G2072</f>
        <v/>
      </c>
      <c r="H2072">
        <f>'DATA DASH'!H2072</f>
        <v/>
      </c>
      <c r="I2072">
        <f>'DATA DASH'!I2072</f>
        <v/>
      </c>
      <c r="J2072">
        <f>'DATA DASH'!J2072</f>
        <v/>
      </c>
      <c r="K2072">
        <f>'DATA DASH'!K2072</f>
        <v/>
      </c>
      <c r="L2072">
        <f>'DATA DASH'!L2072</f>
        <v/>
      </c>
      <c r="M2072">
        <f>'DATA DASH'!M2072</f>
        <v/>
      </c>
    </row>
    <row r="2073">
      <c r="A2073">
        <f>'DATA DASH'!A2073</f>
        <v/>
      </c>
      <c r="B2073">
        <f>'DATA DASH'!B2073</f>
        <v/>
      </c>
      <c r="C2073">
        <f>'DATA DASH'!C2073</f>
        <v/>
      </c>
      <c r="D2073">
        <f>'DATA DASH'!D2073</f>
        <v/>
      </c>
      <c r="E2073">
        <f>'DATA DASH'!E2073</f>
        <v/>
      </c>
      <c r="F2073">
        <f>'DATA DASH'!F2073</f>
        <v/>
      </c>
      <c r="G2073">
        <f>'DATA DASH'!G2073</f>
        <v/>
      </c>
      <c r="H2073">
        <f>'DATA DASH'!H2073</f>
        <v/>
      </c>
      <c r="I2073">
        <f>'DATA DASH'!I2073</f>
        <v/>
      </c>
      <c r="J2073">
        <f>'DATA DASH'!J2073</f>
        <v/>
      </c>
      <c r="K2073">
        <f>'DATA DASH'!K2073</f>
        <v/>
      </c>
      <c r="L2073">
        <f>'DATA DASH'!L2073</f>
        <v/>
      </c>
      <c r="M2073">
        <f>'DATA DASH'!M2073</f>
        <v/>
      </c>
    </row>
    <row r="2074">
      <c r="A2074">
        <f>'DATA DASH'!A2074</f>
        <v/>
      </c>
      <c r="B2074">
        <f>'DATA DASH'!B2074</f>
        <v/>
      </c>
      <c r="C2074">
        <f>'DATA DASH'!C2074</f>
        <v/>
      </c>
      <c r="D2074">
        <f>'DATA DASH'!D2074</f>
        <v/>
      </c>
      <c r="E2074">
        <f>'DATA DASH'!E2074</f>
        <v/>
      </c>
      <c r="F2074">
        <f>'DATA DASH'!F2074</f>
        <v/>
      </c>
      <c r="G2074">
        <f>'DATA DASH'!G2074</f>
        <v/>
      </c>
      <c r="H2074">
        <f>'DATA DASH'!H2074</f>
        <v/>
      </c>
      <c r="I2074">
        <f>'DATA DASH'!I2074</f>
        <v/>
      </c>
      <c r="J2074">
        <f>'DATA DASH'!J2074</f>
        <v/>
      </c>
      <c r="K2074">
        <f>'DATA DASH'!K2074</f>
        <v/>
      </c>
      <c r="L2074">
        <f>'DATA DASH'!L2074</f>
        <v/>
      </c>
      <c r="M2074">
        <f>'DATA DASH'!M2074</f>
        <v/>
      </c>
    </row>
    <row r="2075">
      <c r="A2075">
        <f>'DATA DASH'!A2075</f>
        <v/>
      </c>
      <c r="B2075">
        <f>'DATA DASH'!B2075</f>
        <v/>
      </c>
      <c r="C2075">
        <f>'DATA DASH'!C2075</f>
        <v/>
      </c>
      <c r="D2075">
        <f>'DATA DASH'!D2075</f>
        <v/>
      </c>
      <c r="E2075">
        <f>'DATA DASH'!E2075</f>
        <v/>
      </c>
      <c r="F2075">
        <f>'DATA DASH'!F2075</f>
        <v/>
      </c>
      <c r="G2075">
        <f>'DATA DASH'!G2075</f>
        <v/>
      </c>
      <c r="H2075">
        <f>'DATA DASH'!H2075</f>
        <v/>
      </c>
      <c r="I2075">
        <f>'DATA DASH'!I2075</f>
        <v/>
      </c>
      <c r="J2075">
        <f>'DATA DASH'!J2075</f>
        <v/>
      </c>
      <c r="K2075">
        <f>'DATA DASH'!K2075</f>
        <v/>
      </c>
      <c r="L2075">
        <f>'DATA DASH'!L2075</f>
        <v/>
      </c>
      <c r="M2075">
        <f>'DATA DASH'!M2075</f>
        <v/>
      </c>
    </row>
    <row r="2076">
      <c r="A2076">
        <f>'DATA DASH'!A2076</f>
        <v/>
      </c>
      <c r="B2076">
        <f>'DATA DASH'!B2076</f>
        <v/>
      </c>
      <c r="C2076">
        <f>'DATA DASH'!C2076</f>
        <v/>
      </c>
      <c r="D2076">
        <f>'DATA DASH'!D2076</f>
        <v/>
      </c>
      <c r="E2076">
        <f>'DATA DASH'!E2076</f>
        <v/>
      </c>
      <c r="F2076">
        <f>'DATA DASH'!F2076</f>
        <v/>
      </c>
      <c r="G2076">
        <f>'DATA DASH'!G2076</f>
        <v/>
      </c>
      <c r="H2076">
        <f>'DATA DASH'!H2076</f>
        <v/>
      </c>
      <c r="I2076">
        <f>'DATA DASH'!I2076</f>
        <v/>
      </c>
      <c r="J2076">
        <f>'DATA DASH'!J2076</f>
        <v/>
      </c>
      <c r="K2076">
        <f>'DATA DASH'!K2076</f>
        <v/>
      </c>
      <c r="L2076">
        <f>'DATA DASH'!L2076</f>
        <v/>
      </c>
      <c r="M2076">
        <f>'DATA DASH'!M2076</f>
        <v/>
      </c>
    </row>
    <row r="2077">
      <c r="A2077">
        <f>'DATA DASH'!A2077</f>
        <v/>
      </c>
      <c r="B2077">
        <f>'DATA DASH'!B2077</f>
        <v/>
      </c>
      <c r="C2077">
        <f>'DATA DASH'!C2077</f>
        <v/>
      </c>
      <c r="D2077">
        <f>'DATA DASH'!D2077</f>
        <v/>
      </c>
      <c r="E2077">
        <f>'DATA DASH'!E2077</f>
        <v/>
      </c>
      <c r="F2077">
        <f>'DATA DASH'!F2077</f>
        <v/>
      </c>
      <c r="G2077">
        <f>'DATA DASH'!G2077</f>
        <v/>
      </c>
      <c r="H2077">
        <f>'DATA DASH'!H2077</f>
        <v/>
      </c>
      <c r="I2077">
        <f>'DATA DASH'!I2077</f>
        <v/>
      </c>
      <c r="J2077">
        <f>'DATA DASH'!J2077</f>
        <v/>
      </c>
      <c r="K2077">
        <f>'DATA DASH'!K2077</f>
        <v/>
      </c>
      <c r="L2077">
        <f>'DATA DASH'!L2077</f>
        <v/>
      </c>
      <c r="M2077">
        <f>'DATA DASH'!M2077</f>
        <v/>
      </c>
    </row>
    <row r="2078">
      <c r="A2078">
        <f>'DATA DASH'!A2078</f>
        <v/>
      </c>
      <c r="B2078">
        <f>'DATA DASH'!B2078</f>
        <v/>
      </c>
      <c r="C2078">
        <f>'DATA DASH'!C2078</f>
        <v/>
      </c>
      <c r="D2078">
        <f>'DATA DASH'!D2078</f>
        <v/>
      </c>
      <c r="E2078">
        <f>'DATA DASH'!E2078</f>
        <v/>
      </c>
      <c r="F2078">
        <f>'DATA DASH'!F2078</f>
        <v/>
      </c>
      <c r="G2078">
        <f>'DATA DASH'!G2078</f>
        <v/>
      </c>
      <c r="H2078">
        <f>'DATA DASH'!H2078</f>
        <v/>
      </c>
      <c r="I2078">
        <f>'DATA DASH'!I2078</f>
        <v/>
      </c>
      <c r="J2078">
        <f>'DATA DASH'!J2078</f>
        <v/>
      </c>
      <c r="K2078">
        <f>'DATA DASH'!K2078</f>
        <v/>
      </c>
      <c r="L2078">
        <f>'DATA DASH'!L2078</f>
        <v/>
      </c>
      <c r="M2078">
        <f>'DATA DASH'!M2078</f>
        <v/>
      </c>
    </row>
    <row r="2079">
      <c r="A2079">
        <f>'DATA DASH'!A2079</f>
        <v/>
      </c>
      <c r="B2079">
        <f>'DATA DASH'!B2079</f>
        <v/>
      </c>
      <c r="C2079">
        <f>'DATA DASH'!C2079</f>
        <v/>
      </c>
      <c r="D2079">
        <f>'DATA DASH'!D2079</f>
        <v/>
      </c>
      <c r="E2079">
        <f>'DATA DASH'!E2079</f>
        <v/>
      </c>
      <c r="F2079">
        <f>'DATA DASH'!F2079</f>
        <v/>
      </c>
      <c r="G2079">
        <f>'DATA DASH'!G2079</f>
        <v/>
      </c>
      <c r="H2079">
        <f>'DATA DASH'!H2079</f>
        <v/>
      </c>
      <c r="I2079">
        <f>'DATA DASH'!I2079</f>
        <v/>
      </c>
      <c r="J2079">
        <f>'DATA DASH'!J2079</f>
        <v/>
      </c>
      <c r="K2079">
        <f>'DATA DASH'!K2079</f>
        <v/>
      </c>
      <c r="L2079">
        <f>'DATA DASH'!L2079</f>
        <v/>
      </c>
      <c r="M2079">
        <f>'DATA DASH'!M2079</f>
        <v/>
      </c>
    </row>
    <row r="2080">
      <c r="A2080">
        <f>'DATA DASH'!A2080</f>
        <v/>
      </c>
      <c r="B2080">
        <f>'DATA DASH'!B2080</f>
        <v/>
      </c>
      <c r="C2080">
        <f>'DATA DASH'!C2080</f>
        <v/>
      </c>
      <c r="D2080">
        <f>'DATA DASH'!D2080</f>
        <v/>
      </c>
      <c r="E2080">
        <f>'DATA DASH'!E2080</f>
        <v/>
      </c>
      <c r="F2080">
        <f>'DATA DASH'!F2080</f>
        <v/>
      </c>
      <c r="G2080">
        <f>'DATA DASH'!G2080</f>
        <v/>
      </c>
      <c r="H2080">
        <f>'DATA DASH'!H2080</f>
        <v/>
      </c>
      <c r="I2080">
        <f>'DATA DASH'!I2080</f>
        <v/>
      </c>
      <c r="J2080">
        <f>'DATA DASH'!J2080</f>
        <v/>
      </c>
      <c r="K2080">
        <f>'DATA DASH'!K2080</f>
        <v/>
      </c>
      <c r="L2080">
        <f>'DATA DASH'!L2080</f>
        <v/>
      </c>
      <c r="M2080">
        <f>'DATA DASH'!M2080</f>
        <v/>
      </c>
    </row>
    <row r="2081">
      <c r="A2081">
        <f>'DATA DASH'!A2081</f>
        <v/>
      </c>
      <c r="B2081">
        <f>'DATA DASH'!B2081</f>
        <v/>
      </c>
      <c r="C2081">
        <f>'DATA DASH'!C2081</f>
        <v/>
      </c>
      <c r="D2081">
        <f>'DATA DASH'!D2081</f>
        <v/>
      </c>
      <c r="E2081">
        <f>'DATA DASH'!E2081</f>
        <v/>
      </c>
      <c r="F2081">
        <f>'DATA DASH'!F2081</f>
        <v/>
      </c>
      <c r="G2081">
        <f>'DATA DASH'!G2081</f>
        <v/>
      </c>
      <c r="H2081">
        <f>'DATA DASH'!H2081</f>
        <v/>
      </c>
      <c r="I2081">
        <f>'DATA DASH'!I2081</f>
        <v/>
      </c>
      <c r="J2081">
        <f>'DATA DASH'!J2081</f>
        <v/>
      </c>
      <c r="K2081">
        <f>'DATA DASH'!K2081</f>
        <v/>
      </c>
      <c r="L2081">
        <f>'DATA DASH'!L2081</f>
        <v/>
      </c>
      <c r="M2081">
        <f>'DATA DASH'!M2081</f>
        <v/>
      </c>
    </row>
    <row r="2082">
      <c r="A2082">
        <f>'DATA DASH'!A2082</f>
        <v/>
      </c>
      <c r="B2082">
        <f>'DATA DASH'!B2082</f>
        <v/>
      </c>
      <c r="C2082">
        <f>'DATA DASH'!C2082</f>
        <v/>
      </c>
      <c r="D2082">
        <f>'DATA DASH'!D2082</f>
        <v/>
      </c>
      <c r="E2082">
        <f>'DATA DASH'!E2082</f>
        <v/>
      </c>
      <c r="F2082">
        <f>'DATA DASH'!F2082</f>
        <v/>
      </c>
      <c r="G2082">
        <f>'DATA DASH'!G2082</f>
        <v/>
      </c>
      <c r="H2082">
        <f>'DATA DASH'!H2082</f>
        <v/>
      </c>
      <c r="I2082">
        <f>'DATA DASH'!I2082</f>
        <v/>
      </c>
      <c r="J2082">
        <f>'DATA DASH'!J2082</f>
        <v/>
      </c>
      <c r="K2082">
        <f>'DATA DASH'!K2082</f>
        <v/>
      </c>
      <c r="L2082">
        <f>'DATA DASH'!L2082</f>
        <v/>
      </c>
      <c r="M2082">
        <f>'DATA DASH'!M2082</f>
        <v/>
      </c>
    </row>
    <row r="2083">
      <c r="A2083">
        <f>'DATA DASH'!A2083</f>
        <v/>
      </c>
      <c r="B2083">
        <f>'DATA DASH'!B2083</f>
        <v/>
      </c>
      <c r="C2083">
        <f>'DATA DASH'!C2083</f>
        <v/>
      </c>
      <c r="D2083">
        <f>'DATA DASH'!D2083</f>
        <v/>
      </c>
      <c r="E2083">
        <f>'DATA DASH'!E2083</f>
        <v/>
      </c>
      <c r="F2083">
        <f>'DATA DASH'!F2083</f>
        <v/>
      </c>
      <c r="G2083">
        <f>'DATA DASH'!G2083</f>
        <v/>
      </c>
      <c r="H2083">
        <f>'DATA DASH'!H2083</f>
        <v/>
      </c>
      <c r="I2083">
        <f>'DATA DASH'!I2083</f>
        <v/>
      </c>
      <c r="J2083">
        <f>'DATA DASH'!J2083</f>
        <v/>
      </c>
      <c r="K2083">
        <f>'DATA DASH'!K2083</f>
        <v/>
      </c>
      <c r="L2083">
        <f>'DATA DASH'!L2083</f>
        <v/>
      </c>
      <c r="M2083">
        <f>'DATA DASH'!M2083</f>
        <v/>
      </c>
    </row>
    <row r="2084">
      <c r="A2084">
        <f>'DATA DASH'!A2084</f>
        <v/>
      </c>
      <c r="B2084">
        <f>'DATA DASH'!B2084</f>
        <v/>
      </c>
      <c r="C2084">
        <f>'DATA DASH'!C2084</f>
        <v/>
      </c>
      <c r="D2084">
        <f>'DATA DASH'!D2084</f>
        <v/>
      </c>
      <c r="E2084">
        <f>'DATA DASH'!E2084</f>
        <v/>
      </c>
      <c r="F2084">
        <f>'DATA DASH'!F2084</f>
        <v/>
      </c>
      <c r="G2084">
        <f>'DATA DASH'!G2084</f>
        <v/>
      </c>
      <c r="H2084">
        <f>'DATA DASH'!H2084</f>
        <v/>
      </c>
      <c r="I2084">
        <f>'DATA DASH'!I2084</f>
        <v/>
      </c>
      <c r="J2084">
        <f>'DATA DASH'!J2084</f>
        <v/>
      </c>
      <c r="K2084">
        <f>'DATA DASH'!K2084</f>
        <v/>
      </c>
      <c r="L2084">
        <f>'DATA DASH'!L2084</f>
        <v/>
      </c>
      <c r="M2084">
        <f>'DATA DASH'!M2084</f>
        <v/>
      </c>
    </row>
    <row r="2085">
      <c r="A2085">
        <f>'DATA DASH'!A2085</f>
        <v/>
      </c>
      <c r="B2085">
        <f>'DATA DASH'!B2085</f>
        <v/>
      </c>
      <c r="C2085">
        <f>'DATA DASH'!C2085</f>
        <v/>
      </c>
      <c r="D2085">
        <f>'DATA DASH'!D2085</f>
        <v/>
      </c>
      <c r="E2085">
        <f>'DATA DASH'!E2085</f>
        <v/>
      </c>
      <c r="F2085">
        <f>'DATA DASH'!F2085</f>
        <v/>
      </c>
      <c r="G2085">
        <f>'DATA DASH'!G2085</f>
        <v/>
      </c>
      <c r="H2085">
        <f>'DATA DASH'!H2085</f>
        <v/>
      </c>
      <c r="I2085">
        <f>'DATA DASH'!I2085</f>
        <v/>
      </c>
      <c r="J2085">
        <f>'DATA DASH'!J2085</f>
        <v/>
      </c>
      <c r="K2085">
        <f>'DATA DASH'!K2085</f>
        <v/>
      </c>
      <c r="L2085">
        <f>'DATA DASH'!L2085</f>
        <v/>
      </c>
      <c r="M2085">
        <f>'DATA DASH'!M2085</f>
        <v/>
      </c>
    </row>
    <row r="2086">
      <c r="A2086">
        <f>'DATA DASH'!A2086</f>
        <v/>
      </c>
      <c r="B2086">
        <f>'DATA DASH'!B2086</f>
        <v/>
      </c>
      <c r="C2086">
        <f>'DATA DASH'!C2086</f>
        <v/>
      </c>
      <c r="D2086">
        <f>'DATA DASH'!D2086</f>
        <v/>
      </c>
      <c r="E2086">
        <f>'DATA DASH'!E2086</f>
        <v/>
      </c>
      <c r="F2086">
        <f>'DATA DASH'!F2086</f>
        <v/>
      </c>
      <c r="G2086">
        <f>'DATA DASH'!G2086</f>
        <v/>
      </c>
      <c r="H2086">
        <f>'DATA DASH'!H2086</f>
        <v/>
      </c>
      <c r="I2086">
        <f>'DATA DASH'!I2086</f>
        <v/>
      </c>
      <c r="J2086">
        <f>'DATA DASH'!J2086</f>
        <v/>
      </c>
      <c r="K2086">
        <f>'DATA DASH'!K2086</f>
        <v/>
      </c>
      <c r="L2086">
        <f>'DATA DASH'!L2086</f>
        <v/>
      </c>
      <c r="M2086">
        <f>'DATA DASH'!M2086</f>
        <v/>
      </c>
    </row>
    <row r="2087">
      <c r="A2087">
        <f>'DATA DASH'!A2087</f>
        <v/>
      </c>
      <c r="B2087">
        <f>'DATA DASH'!B2087</f>
        <v/>
      </c>
      <c r="C2087">
        <f>'DATA DASH'!C2087</f>
        <v/>
      </c>
      <c r="D2087">
        <f>'DATA DASH'!D2087</f>
        <v/>
      </c>
      <c r="E2087">
        <f>'DATA DASH'!E2087</f>
        <v/>
      </c>
      <c r="F2087">
        <f>'DATA DASH'!F2087</f>
        <v/>
      </c>
      <c r="G2087">
        <f>'DATA DASH'!G2087</f>
        <v/>
      </c>
      <c r="H2087">
        <f>'DATA DASH'!H2087</f>
        <v/>
      </c>
      <c r="I2087">
        <f>'DATA DASH'!I2087</f>
        <v/>
      </c>
      <c r="J2087">
        <f>'DATA DASH'!J2087</f>
        <v/>
      </c>
      <c r="K2087">
        <f>'DATA DASH'!K2087</f>
        <v/>
      </c>
      <c r="L2087">
        <f>'DATA DASH'!L2087</f>
        <v/>
      </c>
      <c r="M2087">
        <f>'DATA DASH'!M2087</f>
        <v/>
      </c>
    </row>
    <row r="2088">
      <c r="A2088">
        <f>'DATA DASH'!A2088</f>
        <v/>
      </c>
      <c r="B2088">
        <f>'DATA DASH'!B2088</f>
        <v/>
      </c>
      <c r="C2088">
        <f>'DATA DASH'!C2088</f>
        <v/>
      </c>
      <c r="D2088">
        <f>'DATA DASH'!D2088</f>
        <v/>
      </c>
      <c r="E2088">
        <f>'DATA DASH'!E2088</f>
        <v/>
      </c>
      <c r="F2088">
        <f>'DATA DASH'!F2088</f>
        <v/>
      </c>
      <c r="G2088">
        <f>'DATA DASH'!G2088</f>
        <v/>
      </c>
      <c r="H2088">
        <f>'DATA DASH'!H2088</f>
        <v/>
      </c>
      <c r="I2088">
        <f>'DATA DASH'!I2088</f>
        <v/>
      </c>
      <c r="J2088">
        <f>'DATA DASH'!J2088</f>
        <v/>
      </c>
      <c r="K2088">
        <f>'DATA DASH'!K2088</f>
        <v/>
      </c>
      <c r="L2088">
        <f>'DATA DASH'!L2088</f>
        <v/>
      </c>
      <c r="M2088">
        <f>'DATA DASH'!M2088</f>
        <v/>
      </c>
    </row>
    <row r="2089">
      <c r="A2089">
        <f>'DATA DASH'!A2089</f>
        <v/>
      </c>
      <c r="B2089">
        <f>'DATA DASH'!B2089</f>
        <v/>
      </c>
      <c r="C2089">
        <f>'DATA DASH'!C2089</f>
        <v/>
      </c>
      <c r="D2089">
        <f>'DATA DASH'!D2089</f>
        <v/>
      </c>
      <c r="E2089">
        <f>'DATA DASH'!E2089</f>
        <v/>
      </c>
      <c r="F2089">
        <f>'DATA DASH'!F2089</f>
        <v/>
      </c>
      <c r="G2089">
        <f>'DATA DASH'!G2089</f>
        <v/>
      </c>
      <c r="H2089">
        <f>'DATA DASH'!H2089</f>
        <v/>
      </c>
      <c r="I2089">
        <f>'DATA DASH'!I2089</f>
        <v/>
      </c>
      <c r="J2089">
        <f>'DATA DASH'!J2089</f>
        <v/>
      </c>
      <c r="K2089">
        <f>'DATA DASH'!K2089</f>
        <v/>
      </c>
      <c r="L2089">
        <f>'DATA DASH'!L2089</f>
        <v/>
      </c>
      <c r="M2089">
        <f>'DATA DASH'!M2089</f>
        <v/>
      </c>
    </row>
    <row r="2090">
      <c r="A2090">
        <f>'DATA DASH'!A2090</f>
        <v/>
      </c>
      <c r="B2090">
        <f>'DATA DASH'!B2090</f>
        <v/>
      </c>
      <c r="C2090">
        <f>'DATA DASH'!C2090</f>
        <v/>
      </c>
      <c r="D2090">
        <f>'DATA DASH'!D2090</f>
        <v/>
      </c>
      <c r="E2090">
        <f>'DATA DASH'!E2090</f>
        <v/>
      </c>
      <c r="F2090">
        <f>'DATA DASH'!F2090</f>
        <v/>
      </c>
      <c r="G2090">
        <f>'DATA DASH'!G2090</f>
        <v/>
      </c>
      <c r="H2090">
        <f>'DATA DASH'!H2090</f>
        <v/>
      </c>
      <c r="I2090">
        <f>'DATA DASH'!I2090</f>
        <v/>
      </c>
      <c r="J2090">
        <f>'DATA DASH'!J2090</f>
        <v/>
      </c>
      <c r="K2090">
        <f>'DATA DASH'!K2090</f>
        <v/>
      </c>
      <c r="L2090">
        <f>'DATA DASH'!L2090</f>
        <v/>
      </c>
      <c r="M2090">
        <f>'DATA DASH'!M2090</f>
        <v/>
      </c>
    </row>
    <row r="2091">
      <c r="A2091">
        <f>'DATA DASH'!A2091</f>
        <v/>
      </c>
      <c r="B2091">
        <f>'DATA DASH'!B2091</f>
        <v/>
      </c>
      <c r="C2091">
        <f>'DATA DASH'!C2091</f>
        <v/>
      </c>
      <c r="D2091">
        <f>'DATA DASH'!D2091</f>
        <v/>
      </c>
      <c r="E2091">
        <f>'DATA DASH'!E2091</f>
        <v/>
      </c>
      <c r="F2091">
        <f>'DATA DASH'!F2091</f>
        <v/>
      </c>
      <c r="G2091">
        <f>'DATA DASH'!G2091</f>
        <v/>
      </c>
      <c r="H2091">
        <f>'DATA DASH'!H2091</f>
        <v/>
      </c>
      <c r="I2091">
        <f>'DATA DASH'!I2091</f>
        <v/>
      </c>
      <c r="J2091">
        <f>'DATA DASH'!J2091</f>
        <v/>
      </c>
      <c r="K2091">
        <f>'DATA DASH'!K2091</f>
        <v/>
      </c>
      <c r="L2091">
        <f>'DATA DASH'!L2091</f>
        <v/>
      </c>
      <c r="M2091">
        <f>'DATA DASH'!M2091</f>
        <v/>
      </c>
    </row>
    <row r="2092">
      <c r="A2092">
        <f>'DATA DASH'!A2092</f>
        <v/>
      </c>
      <c r="B2092">
        <f>'DATA DASH'!B2092</f>
        <v/>
      </c>
      <c r="C2092">
        <f>'DATA DASH'!C2092</f>
        <v/>
      </c>
      <c r="D2092">
        <f>'DATA DASH'!D2092</f>
        <v/>
      </c>
      <c r="E2092">
        <f>'DATA DASH'!E2092</f>
        <v/>
      </c>
      <c r="F2092">
        <f>'DATA DASH'!F2092</f>
        <v/>
      </c>
      <c r="G2092">
        <f>'DATA DASH'!G2092</f>
        <v/>
      </c>
      <c r="H2092">
        <f>'DATA DASH'!H2092</f>
        <v/>
      </c>
      <c r="I2092">
        <f>'DATA DASH'!I2092</f>
        <v/>
      </c>
      <c r="J2092">
        <f>'DATA DASH'!J2092</f>
        <v/>
      </c>
      <c r="K2092">
        <f>'DATA DASH'!K2092</f>
        <v/>
      </c>
      <c r="L2092">
        <f>'DATA DASH'!L2092</f>
        <v/>
      </c>
      <c r="M2092">
        <f>'DATA DASH'!M2092</f>
        <v/>
      </c>
    </row>
    <row r="2093">
      <c r="A2093">
        <f>'DATA DASH'!A2093</f>
        <v/>
      </c>
      <c r="B2093">
        <f>'DATA DASH'!B2093</f>
        <v/>
      </c>
      <c r="C2093">
        <f>'DATA DASH'!C2093</f>
        <v/>
      </c>
      <c r="D2093">
        <f>'DATA DASH'!D2093</f>
        <v/>
      </c>
      <c r="E2093">
        <f>'DATA DASH'!E2093</f>
        <v/>
      </c>
      <c r="F2093">
        <f>'DATA DASH'!F2093</f>
        <v/>
      </c>
      <c r="G2093">
        <f>'DATA DASH'!G2093</f>
        <v/>
      </c>
      <c r="H2093">
        <f>'DATA DASH'!H2093</f>
        <v/>
      </c>
      <c r="I2093">
        <f>'DATA DASH'!I2093</f>
        <v/>
      </c>
      <c r="J2093">
        <f>'DATA DASH'!J2093</f>
        <v/>
      </c>
      <c r="K2093">
        <f>'DATA DASH'!K2093</f>
        <v/>
      </c>
      <c r="L2093">
        <f>'DATA DASH'!L2093</f>
        <v/>
      </c>
      <c r="M2093">
        <f>'DATA DASH'!M2093</f>
        <v/>
      </c>
    </row>
    <row r="2094">
      <c r="A2094">
        <f>'DATA DASH'!A2094</f>
        <v/>
      </c>
      <c r="B2094">
        <f>'DATA DASH'!B2094</f>
        <v/>
      </c>
      <c r="C2094">
        <f>'DATA DASH'!C2094</f>
        <v/>
      </c>
      <c r="D2094">
        <f>'DATA DASH'!D2094</f>
        <v/>
      </c>
      <c r="E2094">
        <f>'DATA DASH'!E2094</f>
        <v/>
      </c>
      <c r="F2094">
        <f>'DATA DASH'!F2094</f>
        <v/>
      </c>
      <c r="G2094">
        <f>'DATA DASH'!G2094</f>
        <v/>
      </c>
      <c r="H2094">
        <f>'DATA DASH'!H2094</f>
        <v/>
      </c>
      <c r="I2094">
        <f>'DATA DASH'!I2094</f>
        <v/>
      </c>
      <c r="J2094">
        <f>'DATA DASH'!J2094</f>
        <v/>
      </c>
      <c r="K2094">
        <f>'DATA DASH'!K2094</f>
        <v/>
      </c>
      <c r="L2094">
        <f>'DATA DASH'!L2094</f>
        <v/>
      </c>
      <c r="M2094">
        <f>'DATA DASH'!M2094</f>
        <v/>
      </c>
    </row>
    <row r="2095">
      <c r="A2095">
        <f>'DATA DASH'!A2095</f>
        <v/>
      </c>
      <c r="B2095">
        <f>'DATA DASH'!B2095</f>
        <v/>
      </c>
      <c r="C2095">
        <f>'DATA DASH'!C2095</f>
        <v/>
      </c>
      <c r="D2095">
        <f>'DATA DASH'!D2095</f>
        <v/>
      </c>
      <c r="E2095">
        <f>'DATA DASH'!E2095</f>
        <v/>
      </c>
      <c r="F2095">
        <f>'DATA DASH'!F2095</f>
        <v/>
      </c>
      <c r="G2095">
        <f>'DATA DASH'!G2095</f>
        <v/>
      </c>
      <c r="H2095">
        <f>'DATA DASH'!H2095</f>
        <v/>
      </c>
      <c r="I2095">
        <f>'DATA DASH'!I2095</f>
        <v/>
      </c>
      <c r="J2095">
        <f>'DATA DASH'!J2095</f>
        <v/>
      </c>
      <c r="K2095">
        <f>'DATA DASH'!K2095</f>
        <v/>
      </c>
      <c r="L2095">
        <f>'DATA DASH'!L2095</f>
        <v/>
      </c>
      <c r="M2095">
        <f>'DATA DASH'!M2095</f>
        <v/>
      </c>
    </row>
    <row r="2096">
      <c r="A2096">
        <f>'DATA DASH'!A2096</f>
        <v/>
      </c>
      <c r="B2096">
        <f>'DATA DASH'!B2096</f>
        <v/>
      </c>
      <c r="C2096">
        <f>'DATA DASH'!C2096</f>
        <v/>
      </c>
      <c r="D2096">
        <f>'DATA DASH'!D2096</f>
        <v/>
      </c>
      <c r="E2096">
        <f>'DATA DASH'!E2096</f>
        <v/>
      </c>
      <c r="F2096">
        <f>'DATA DASH'!F2096</f>
        <v/>
      </c>
      <c r="G2096">
        <f>'DATA DASH'!G2096</f>
        <v/>
      </c>
      <c r="H2096">
        <f>'DATA DASH'!H2096</f>
        <v/>
      </c>
      <c r="I2096">
        <f>'DATA DASH'!I2096</f>
        <v/>
      </c>
      <c r="J2096">
        <f>'DATA DASH'!J2096</f>
        <v/>
      </c>
      <c r="K2096">
        <f>'DATA DASH'!K2096</f>
        <v/>
      </c>
      <c r="L2096">
        <f>'DATA DASH'!L2096</f>
        <v/>
      </c>
      <c r="M2096">
        <f>'DATA DASH'!M2096</f>
        <v/>
      </c>
    </row>
    <row r="2097">
      <c r="A2097">
        <f>'DATA DASH'!A2097</f>
        <v/>
      </c>
      <c r="B2097">
        <f>'DATA DASH'!B2097</f>
        <v/>
      </c>
      <c r="C2097">
        <f>'DATA DASH'!C2097</f>
        <v/>
      </c>
      <c r="D2097">
        <f>'DATA DASH'!D2097</f>
        <v/>
      </c>
      <c r="E2097">
        <f>'DATA DASH'!E2097</f>
        <v/>
      </c>
      <c r="F2097">
        <f>'DATA DASH'!F2097</f>
        <v/>
      </c>
      <c r="G2097">
        <f>'DATA DASH'!G2097</f>
        <v/>
      </c>
      <c r="H2097">
        <f>'DATA DASH'!H2097</f>
        <v/>
      </c>
      <c r="I2097">
        <f>'DATA DASH'!I2097</f>
        <v/>
      </c>
      <c r="J2097">
        <f>'DATA DASH'!J2097</f>
        <v/>
      </c>
      <c r="K2097">
        <f>'DATA DASH'!K2097</f>
        <v/>
      </c>
      <c r="L2097">
        <f>'DATA DASH'!L2097</f>
        <v/>
      </c>
      <c r="M2097">
        <f>'DATA DASH'!M2097</f>
        <v/>
      </c>
    </row>
    <row r="2098">
      <c r="A2098">
        <f>'DATA DASH'!A2098</f>
        <v/>
      </c>
      <c r="B2098">
        <f>'DATA DASH'!B2098</f>
        <v/>
      </c>
      <c r="C2098">
        <f>'DATA DASH'!C2098</f>
        <v/>
      </c>
      <c r="D2098">
        <f>'DATA DASH'!D2098</f>
        <v/>
      </c>
      <c r="E2098">
        <f>'DATA DASH'!E2098</f>
        <v/>
      </c>
      <c r="F2098">
        <f>'DATA DASH'!F2098</f>
        <v/>
      </c>
      <c r="G2098">
        <f>'DATA DASH'!G2098</f>
        <v/>
      </c>
      <c r="H2098">
        <f>'DATA DASH'!H2098</f>
        <v/>
      </c>
      <c r="I2098">
        <f>'DATA DASH'!I2098</f>
        <v/>
      </c>
      <c r="J2098">
        <f>'DATA DASH'!J2098</f>
        <v/>
      </c>
      <c r="K2098">
        <f>'DATA DASH'!K2098</f>
        <v/>
      </c>
      <c r="L2098">
        <f>'DATA DASH'!L2098</f>
        <v/>
      </c>
      <c r="M2098">
        <f>'DATA DASH'!M2098</f>
        <v/>
      </c>
    </row>
    <row r="2099">
      <c r="A2099">
        <f>'DATA DASH'!A2099</f>
        <v/>
      </c>
      <c r="B2099">
        <f>'DATA DASH'!B2099</f>
        <v/>
      </c>
      <c r="C2099">
        <f>'DATA DASH'!C2099</f>
        <v/>
      </c>
      <c r="D2099">
        <f>'DATA DASH'!D2099</f>
        <v/>
      </c>
      <c r="E2099">
        <f>'DATA DASH'!E2099</f>
        <v/>
      </c>
      <c r="F2099">
        <f>'DATA DASH'!F2099</f>
        <v/>
      </c>
      <c r="G2099">
        <f>'DATA DASH'!G2099</f>
        <v/>
      </c>
      <c r="H2099">
        <f>'DATA DASH'!H2099</f>
        <v/>
      </c>
      <c r="I2099">
        <f>'DATA DASH'!I2099</f>
        <v/>
      </c>
      <c r="J2099">
        <f>'DATA DASH'!J2099</f>
        <v/>
      </c>
      <c r="K2099">
        <f>'DATA DASH'!K2099</f>
        <v/>
      </c>
      <c r="L2099">
        <f>'DATA DASH'!L2099</f>
        <v/>
      </c>
      <c r="M2099">
        <f>'DATA DASH'!M2099</f>
        <v/>
      </c>
    </row>
    <row r="2100">
      <c r="A2100">
        <f>'DATA DASH'!A2100</f>
        <v/>
      </c>
      <c r="B2100">
        <f>'DATA DASH'!B2100</f>
        <v/>
      </c>
      <c r="C2100">
        <f>'DATA DASH'!C2100</f>
        <v/>
      </c>
      <c r="D2100">
        <f>'DATA DASH'!D2100</f>
        <v/>
      </c>
      <c r="E2100">
        <f>'DATA DASH'!E2100</f>
        <v/>
      </c>
      <c r="F2100">
        <f>'DATA DASH'!F2100</f>
        <v/>
      </c>
      <c r="G2100">
        <f>'DATA DASH'!G2100</f>
        <v/>
      </c>
      <c r="H2100">
        <f>'DATA DASH'!H2100</f>
        <v/>
      </c>
      <c r="I2100">
        <f>'DATA DASH'!I2100</f>
        <v/>
      </c>
      <c r="J2100">
        <f>'DATA DASH'!J2100</f>
        <v/>
      </c>
      <c r="K2100">
        <f>'DATA DASH'!K2100</f>
        <v/>
      </c>
      <c r="L2100">
        <f>'DATA DASH'!L2100</f>
        <v/>
      </c>
      <c r="M2100">
        <f>'DATA DASH'!M2100</f>
        <v/>
      </c>
    </row>
    <row r="2101">
      <c r="A2101">
        <f>'DATA DASH'!A2101</f>
        <v/>
      </c>
      <c r="B2101">
        <f>'DATA DASH'!B2101</f>
        <v/>
      </c>
      <c r="C2101">
        <f>'DATA DASH'!C2101</f>
        <v/>
      </c>
      <c r="D2101">
        <f>'DATA DASH'!D2101</f>
        <v/>
      </c>
      <c r="E2101">
        <f>'DATA DASH'!E2101</f>
        <v/>
      </c>
      <c r="F2101">
        <f>'DATA DASH'!F2101</f>
        <v/>
      </c>
      <c r="G2101">
        <f>'DATA DASH'!G2101</f>
        <v/>
      </c>
      <c r="H2101">
        <f>'DATA DASH'!H2101</f>
        <v/>
      </c>
      <c r="I2101">
        <f>'DATA DASH'!I2101</f>
        <v/>
      </c>
      <c r="J2101">
        <f>'DATA DASH'!J2101</f>
        <v/>
      </c>
      <c r="K2101">
        <f>'DATA DASH'!K2101</f>
        <v/>
      </c>
      <c r="L2101">
        <f>'DATA DASH'!L2101</f>
        <v/>
      </c>
      <c r="M2101">
        <f>'DATA DASH'!M2101</f>
        <v/>
      </c>
    </row>
    <row r="2102">
      <c r="A2102">
        <f>'DATA DASH'!A2102</f>
        <v/>
      </c>
      <c r="B2102">
        <f>'DATA DASH'!B2102</f>
        <v/>
      </c>
      <c r="C2102">
        <f>'DATA DASH'!C2102</f>
        <v/>
      </c>
      <c r="D2102">
        <f>'DATA DASH'!D2102</f>
        <v/>
      </c>
      <c r="E2102">
        <f>'DATA DASH'!E2102</f>
        <v/>
      </c>
      <c r="F2102">
        <f>'DATA DASH'!F2102</f>
        <v/>
      </c>
      <c r="G2102">
        <f>'DATA DASH'!G2102</f>
        <v/>
      </c>
      <c r="H2102">
        <f>'DATA DASH'!H2102</f>
        <v/>
      </c>
      <c r="I2102">
        <f>'DATA DASH'!I2102</f>
        <v/>
      </c>
      <c r="J2102">
        <f>'DATA DASH'!J2102</f>
        <v/>
      </c>
      <c r="K2102">
        <f>'DATA DASH'!K2102</f>
        <v/>
      </c>
      <c r="L2102">
        <f>'DATA DASH'!L2102</f>
        <v/>
      </c>
      <c r="M2102">
        <f>'DATA DASH'!M2102</f>
        <v/>
      </c>
    </row>
    <row r="2103">
      <c r="A2103">
        <f>'DATA DASH'!A2103</f>
        <v/>
      </c>
      <c r="B2103">
        <f>'DATA DASH'!B2103</f>
        <v/>
      </c>
      <c r="C2103">
        <f>'DATA DASH'!C2103</f>
        <v/>
      </c>
      <c r="D2103">
        <f>'DATA DASH'!D2103</f>
        <v/>
      </c>
      <c r="E2103">
        <f>'DATA DASH'!E2103</f>
        <v/>
      </c>
      <c r="F2103">
        <f>'DATA DASH'!F2103</f>
        <v/>
      </c>
      <c r="G2103">
        <f>'DATA DASH'!G2103</f>
        <v/>
      </c>
      <c r="H2103">
        <f>'DATA DASH'!H2103</f>
        <v/>
      </c>
      <c r="I2103">
        <f>'DATA DASH'!I2103</f>
        <v/>
      </c>
      <c r="J2103">
        <f>'DATA DASH'!J2103</f>
        <v/>
      </c>
      <c r="K2103">
        <f>'DATA DASH'!K2103</f>
        <v/>
      </c>
      <c r="L2103">
        <f>'DATA DASH'!L2103</f>
        <v/>
      </c>
      <c r="M2103">
        <f>'DATA DASH'!M2103</f>
        <v/>
      </c>
    </row>
    <row r="2104">
      <c r="A2104">
        <f>'DATA DASH'!A2104</f>
        <v/>
      </c>
      <c r="B2104">
        <f>'DATA DASH'!B2104</f>
        <v/>
      </c>
      <c r="C2104">
        <f>'DATA DASH'!C2104</f>
        <v/>
      </c>
      <c r="D2104">
        <f>'DATA DASH'!D2104</f>
        <v/>
      </c>
      <c r="E2104">
        <f>'DATA DASH'!E2104</f>
        <v/>
      </c>
      <c r="F2104">
        <f>'DATA DASH'!F2104</f>
        <v/>
      </c>
      <c r="G2104">
        <f>'DATA DASH'!G2104</f>
        <v/>
      </c>
      <c r="H2104">
        <f>'DATA DASH'!H2104</f>
        <v/>
      </c>
      <c r="I2104">
        <f>'DATA DASH'!I2104</f>
        <v/>
      </c>
      <c r="J2104">
        <f>'DATA DASH'!J2104</f>
        <v/>
      </c>
      <c r="K2104">
        <f>'DATA DASH'!K2104</f>
        <v/>
      </c>
      <c r="L2104">
        <f>'DATA DASH'!L2104</f>
        <v/>
      </c>
      <c r="M2104">
        <f>'DATA DASH'!M2104</f>
        <v/>
      </c>
    </row>
    <row r="2105">
      <c r="A2105">
        <f>'DATA DASH'!A2105</f>
        <v/>
      </c>
      <c r="B2105">
        <f>'DATA DASH'!B2105</f>
        <v/>
      </c>
      <c r="C2105">
        <f>'DATA DASH'!C2105</f>
        <v/>
      </c>
      <c r="D2105">
        <f>'DATA DASH'!D2105</f>
        <v/>
      </c>
      <c r="E2105">
        <f>'DATA DASH'!E2105</f>
        <v/>
      </c>
      <c r="F2105">
        <f>'DATA DASH'!F2105</f>
        <v/>
      </c>
      <c r="G2105">
        <f>'DATA DASH'!G2105</f>
        <v/>
      </c>
      <c r="H2105">
        <f>'DATA DASH'!H2105</f>
        <v/>
      </c>
      <c r="I2105">
        <f>'DATA DASH'!I2105</f>
        <v/>
      </c>
      <c r="J2105">
        <f>'DATA DASH'!J2105</f>
        <v/>
      </c>
      <c r="K2105">
        <f>'DATA DASH'!K2105</f>
        <v/>
      </c>
      <c r="L2105">
        <f>'DATA DASH'!L2105</f>
        <v/>
      </c>
      <c r="M2105">
        <f>'DATA DASH'!M2105</f>
        <v/>
      </c>
    </row>
    <row r="2106">
      <c r="A2106">
        <f>'DATA DASH'!A2106</f>
        <v/>
      </c>
      <c r="B2106">
        <f>'DATA DASH'!B2106</f>
        <v/>
      </c>
      <c r="C2106">
        <f>'DATA DASH'!C2106</f>
        <v/>
      </c>
      <c r="D2106">
        <f>'DATA DASH'!D2106</f>
        <v/>
      </c>
      <c r="E2106">
        <f>'DATA DASH'!E2106</f>
        <v/>
      </c>
      <c r="F2106">
        <f>'DATA DASH'!F2106</f>
        <v/>
      </c>
      <c r="G2106">
        <f>'DATA DASH'!G2106</f>
        <v/>
      </c>
      <c r="H2106">
        <f>'DATA DASH'!H2106</f>
        <v/>
      </c>
      <c r="I2106">
        <f>'DATA DASH'!I2106</f>
        <v/>
      </c>
      <c r="J2106">
        <f>'DATA DASH'!J2106</f>
        <v/>
      </c>
      <c r="K2106">
        <f>'DATA DASH'!K2106</f>
        <v/>
      </c>
      <c r="L2106">
        <f>'DATA DASH'!L2106</f>
        <v/>
      </c>
      <c r="M2106">
        <f>'DATA DASH'!M2106</f>
        <v/>
      </c>
    </row>
    <row r="2107">
      <c r="A2107">
        <f>'DATA DASH'!A2107</f>
        <v/>
      </c>
      <c r="B2107">
        <f>'DATA DASH'!B2107</f>
        <v/>
      </c>
      <c r="C2107">
        <f>'DATA DASH'!C2107</f>
        <v/>
      </c>
      <c r="D2107">
        <f>'DATA DASH'!D2107</f>
        <v/>
      </c>
      <c r="E2107">
        <f>'DATA DASH'!E2107</f>
        <v/>
      </c>
      <c r="F2107">
        <f>'DATA DASH'!F2107</f>
        <v/>
      </c>
      <c r="G2107">
        <f>'DATA DASH'!G2107</f>
        <v/>
      </c>
      <c r="H2107">
        <f>'DATA DASH'!H2107</f>
        <v/>
      </c>
      <c r="I2107">
        <f>'DATA DASH'!I2107</f>
        <v/>
      </c>
      <c r="J2107">
        <f>'DATA DASH'!J2107</f>
        <v/>
      </c>
      <c r="K2107">
        <f>'DATA DASH'!K2107</f>
        <v/>
      </c>
      <c r="L2107">
        <f>'DATA DASH'!L2107</f>
        <v/>
      </c>
      <c r="M2107">
        <f>'DATA DASH'!M2107</f>
        <v/>
      </c>
    </row>
    <row r="2108">
      <c r="A2108">
        <f>'DATA DASH'!A2108</f>
        <v/>
      </c>
      <c r="B2108">
        <f>'DATA DASH'!B2108</f>
        <v/>
      </c>
      <c r="C2108">
        <f>'DATA DASH'!C2108</f>
        <v/>
      </c>
      <c r="D2108">
        <f>'DATA DASH'!D2108</f>
        <v/>
      </c>
      <c r="E2108">
        <f>'DATA DASH'!E2108</f>
        <v/>
      </c>
      <c r="F2108">
        <f>'DATA DASH'!F2108</f>
        <v/>
      </c>
      <c r="G2108">
        <f>'DATA DASH'!G2108</f>
        <v/>
      </c>
      <c r="H2108">
        <f>'DATA DASH'!H2108</f>
        <v/>
      </c>
      <c r="I2108">
        <f>'DATA DASH'!I2108</f>
        <v/>
      </c>
      <c r="J2108">
        <f>'DATA DASH'!J2108</f>
        <v/>
      </c>
      <c r="K2108">
        <f>'DATA DASH'!K2108</f>
        <v/>
      </c>
      <c r="L2108">
        <f>'DATA DASH'!L2108</f>
        <v/>
      </c>
      <c r="M2108">
        <f>'DATA DASH'!M2108</f>
        <v/>
      </c>
    </row>
    <row r="2109">
      <c r="A2109">
        <f>'DATA DASH'!A2109</f>
        <v/>
      </c>
      <c r="B2109">
        <f>'DATA DASH'!B2109</f>
        <v/>
      </c>
      <c r="C2109">
        <f>'DATA DASH'!C2109</f>
        <v/>
      </c>
      <c r="D2109">
        <f>'DATA DASH'!D2109</f>
        <v/>
      </c>
      <c r="E2109">
        <f>'DATA DASH'!E2109</f>
        <v/>
      </c>
      <c r="F2109">
        <f>'DATA DASH'!F2109</f>
        <v/>
      </c>
      <c r="G2109">
        <f>'DATA DASH'!G2109</f>
        <v/>
      </c>
      <c r="H2109">
        <f>'DATA DASH'!H2109</f>
        <v/>
      </c>
      <c r="I2109">
        <f>'DATA DASH'!I2109</f>
        <v/>
      </c>
      <c r="J2109">
        <f>'DATA DASH'!J2109</f>
        <v/>
      </c>
      <c r="K2109">
        <f>'DATA DASH'!K2109</f>
        <v/>
      </c>
      <c r="L2109">
        <f>'DATA DASH'!L2109</f>
        <v/>
      </c>
      <c r="M2109">
        <f>'DATA DASH'!M2109</f>
        <v/>
      </c>
    </row>
    <row r="2110">
      <c r="A2110">
        <f>'DATA DASH'!A2110</f>
        <v/>
      </c>
      <c r="B2110">
        <f>'DATA DASH'!B2110</f>
        <v/>
      </c>
      <c r="C2110">
        <f>'DATA DASH'!C2110</f>
        <v/>
      </c>
      <c r="D2110">
        <f>'DATA DASH'!D2110</f>
        <v/>
      </c>
      <c r="E2110">
        <f>'DATA DASH'!E2110</f>
        <v/>
      </c>
      <c r="F2110">
        <f>'DATA DASH'!F2110</f>
        <v/>
      </c>
      <c r="G2110">
        <f>'DATA DASH'!G2110</f>
        <v/>
      </c>
      <c r="H2110">
        <f>'DATA DASH'!H2110</f>
        <v/>
      </c>
      <c r="I2110">
        <f>'DATA DASH'!I2110</f>
        <v/>
      </c>
      <c r="J2110">
        <f>'DATA DASH'!J2110</f>
        <v/>
      </c>
      <c r="K2110">
        <f>'DATA DASH'!K2110</f>
        <v/>
      </c>
      <c r="L2110">
        <f>'DATA DASH'!L2110</f>
        <v/>
      </c>
      <c r="M2110">
        <f>'DATA DASH'!M2110</f>
        <v/>
      </c>
    </row>
    <row r="2111">
      <c r="A2111">
        <f>'DATA DASH'!A2111</f>
        <v/>
      </c>
      <c r="B2111">
        <f>'DATA DASH'!B2111</f>
        <v/>
      </c>
      <c r="C2111">
        <f>'DATA DASH'!C2111</f>
        <v/>
      </c>
      <c r="D2111">
        <f>'DATA DASH'!D2111</f>
        <v/>
      </c>
      <c r="E2111">
        <f>'DATA DASH'!E2111</f>
        <v/>
      </c>
      <c r="F2111">
        <f>'DATA DASH'!F2111</f>
        <v/>
      </c>
      <c r="G2111">
        <f>'DATA DASH'!G2111</f>
        <v/>
      </c>
      <c r="H2111">
        <f>'DATA DASH'!H2111</f>
        <v/>
      </c>
      <c r="I2111">
        <f>'DATA DASH'!I2111</f>
        <v/>
      </c>
      <c r="J2111">
        <f>'DATA DASH'!J2111</f>
        <v/>
      </c>
      <c r="K2111">
        <f>'DATA DASH'!K2111</f>
        <v/>
      </c>
      <c r="L2111">
        <f>'DATA DASH'!L2111</f>
        <v/>
      </c>
      <c r="M2111">
        <f>'DATA DASH'!M2111</f>
        <v/>
      </c>
    </row>
    <row r="2112">
      <c r="A2112">
        <f>'DATA DASH'!A2112</f>
        <v/>
      </c>
      <c r="B2112">
        <f>'DATA DASH'!B2112</f>
        <v/>
      </c>
      <c r="C2112">
        <f>'DATA DASH'!C2112</f>
        <v/>
      </c>
      <c r="D2112">
        <f>'DATA DASH'!D2112</f>
        <v/>
      </c>
      <c r="E2112">
        <f>'DATA DASH'!E2112</f>
        <v/>
      </c>
      <c r="F2112">
        <f>'DATA DASH'!F2112</f>
        <v/>
      </c>
      <c r="G2112">
        <f>'DATA DASH'!G2112</f>
        <v/>
      </c>
      <c r="H2112">
        <f>'DATA DASH'!H2112</f>
        <v/>
      </c>
      <c r="I2112">
        <f>'DATA DASH'!I2112</f>
        <v/>
      </c>
      <c r="J2112">
        <f>'DATA DASH'!J2112</f>
        <v/>
      </c>
      <c r="K2112">
        <f>'DATA DASH'!K2112</f>
        <v/>
      </c>
      <c r="L2112">
        <f>'DATA DASH'!L2112</f>
        <v/>
      </c>
      <c r="M2112">
        <f>'DATA DASH'!M2112</f>
        <v/>
      </c>
    </row>
    <row r="2113">
      <c r="A2113">
        <f>'DATA DASH'!A2113</f>
        <v/>
      </c>
      <c r="B2113">
        <f>'DATA DASH'!B2113</f>
        <v/>
      </c>
      <c r="C2113">
        <f>'DATA DASH'!C2113</f>
        <v/>
      </c>
      <c r="D2113">
        <f>'DATA DASH'!D2113</f>
        <v/>
      </c>
      <c r="E2113">
        <f>'DATA DASH'!E2113</f>
        <v/>
      </c>
      <c r="F2113">
        <f>'DATA DASH'!F2113</f>
        <v/>
      </c>
      <c r="G2113">
        <f>'DATA DASH'!G2113</f>
        <v/>
      </c>
      <c r="H2113">
        <f>'DATA DASH'!H2113</f>
        <v/>
      </c>
      <c r="I2113">
        <f>'DATA DASH'!I2113</f>
        <v/>
      </c>
      <c r="J2113">
        <f>'DATA DASH'!J2113</f>
        <v/>
      </c>
      <c r="K2113">
        <f>'DATA DASH'!K2113</f>
        <v/>
      </c>
      <c r="L2113">
        <f>'DATA DASH'!L2113</f>
        <v/>
      </c>
      <c r="M2113">
        <f>'DATA DASH'!M2113</f>
        <v/>
      </c>
    </row>
    <row r="2114">
      <c r="A2114">
        <f>'DATA DASH'!A2114</f>
        <v/>
      </c>
      <c r="B2114">
        <f>'DATA DASH'!B2114</f>
        <v/>
      </c>
      <c r="C2114">
        <f>'DATA DASH'!C2114</f>
        <v/>
      </c>
      <c r="D2114">
        <f>'DATA DASH'!D2114</f>
        <v/>
      </c>
      <c r="E2114">
        <f>'DATA DASH'!E2114</f>
        <v/>
      </c>
      <c r="F2114">
        <f>'DATA DASH'!F2114</f>
        <v/>
      </c>
      <c r="G2114">
        <f>'DATA DASH'!G2114</f>
        <v/>
      </c>
      <c r="H2114">
        <f>'DATA DASH'!H2114</f>
        <v/>
      </c>
      <c r="I2114">
        <f>'DATA DASH'!I2114</f>
        <v/>
      </c>
      <c r="J2114">
        <f>'DATA DASH'!J2114</f>
        <v/>
      </c>
      <c r="K2114">
        <f>'DATA DASH'!K2114</f>
        <v/>
      </c>
      <c r="L2114">
        <f>'DATA DASH'!L2114</f>
        <v/>
      </c>
      <c r="M2114">
        <f>'DATA DASH'!M2114</f>
        <v/>
      </c>
    </row>
    <row r="2115">
      <c r="A2115">
        <f>'DATA DASH'!A2115</f>
        <v/>
      </c>
      <c r="B2115">
        <f>'DATA DASH'!B2115</f>
        <v/>
      </c>
      <c r="C2115">
        <f>'DATA DASH'!C2115</f>
        <v/>
      </c>
      <c r="D2115">
        <f>'DATA DASH'!D2115</f>
        <v/>
      </c>
      <c r="E2115">
        <f>'DATA DASH'!E2115</f>
        <v/>
      </c>
      <c r="F2115">
        <f>'DATA DASH'!F2115</f>
        <v/>
      </c>
      <c r="G2115">
        <f>'DATA DASH'!G2115</f>
        <v/>
      </c>
      <c r="H2115">
        <f>'DATA DASH'!H2115</f>
        <v/>
      </c>
      <c r="I2115">
        <f>'DATA DASH'!I2115</f>
        <v/>
      </c>
      <c r="J2115">
        <f>'DATA DASH'!J2115</f>
        <v/>
      </c>
      <c r="K2115">
        <f>'DATA DASH'!K2115</f>
        <v/>
      </c>
      <c r="L2115">
        <f>'DATA DASH'!L2115</f>
        <v/>
      </c>
      <c r="M2115">
        <f>'DATA DASH'!M2115</f>
        <v/>
      </c>
    </row>
    <row r="2116">
      <c r="A2116">
        <f>'DATA DASH'!A2116</f>
        <v/>
      </c>
      <c r="B2116">
        <f>'DATA DASH'!B2116</f>
        <v/>
      </c>
      <c r="C2116">
        <f>'DATA DASH'!C2116</f>
        <v/>
      </c>
      <c r="D2116">
        <f>'DATA DASH'!D2116</f>
        <v/>
      </c>
      <c r="E2116">
        <f>'DATA DASH'!E2116</f>
        <v/>
      </c>
      <c r="F2116">
        <f>'DATA DASH'!F2116</f>
        <v/>
      </c>
      <c r="G2116">
        <f>'DATA DASH'!G2116</f>
        <v/>
      </c>
      <c r="H2116">
        <f>'DATA DASH'!H2116</f>
        <v/>
      </c>
      <c r="I2116">
        <f>'DATA DASH'!I2116</f>
        <v/>
      </c>
      <c r="J2116">
        <f>'DATA DASH'!J2116</f>
        <v/>
      </c>
      <c r="K2116">
        <f>'DATA DASH'!K2116</f>
        <v/>
      </c>
      <c r="L2116">
        <f>'DATA DASH'!L2116</f>
        <v/>
      </c>
      <c r="M2116">
        <f>'DATA DASH'!M2116</f>
        <v/>
      </c>
    </row>
    <row r="2117">
      <c r="A2117">
        <f>'DATA DASH'!A2117</f>
        <v/>
      </c>
      <c r="B2117">
        <f>'DATA DASH'!B2117</f>
        <v/>
      </c>
      <c r="C2117">
        <f>'DATA DASH'!C2117</f>
        <v/>
      </c>
      <c r="D2117">
        <f>'DATA DASH'!D2117</f>
        <v/>
      </c>
      <c r="E2117">
        <f>'DATA DASH'!E2117</f>
        <v/>
      </c>
      <c r="F2117">
        <f>'DATA DASH'!F2117</f>
        <v/>
      </c>
      <c r="G2117">
        <f>'DATA DASH'!G2117</f>
        <v/>
      </c>
      <c r="H2117">
        <f>'DATA DASH'!H2117</f>
        <v/>
      </c>
      <c r="I2117">
        <f>'DATA DASH'!I2117</f>
        <v/>
      </c>
      <c r="J2117">
        <f>'DATA DASH'!J2117</f>
        <v/>
      </c>
      <c r="K2117">
        <f>'DATA DASH'!K2117</f>
        <v/>
      </c>
      <c r="L2117">
        <f>'DATA DASH'!L2117</f>
        <v/>
      </c>
      <c r="M2117">
        <f>'DATA DASH'!M2117</f>
        <v/>
      </c>
    </row>
    <row r="2118">
      <c r="A2118">
        <f>'DATA DASH'!A2118</f>
        <v/>
      </c>
      <c r="B2118">
        <f>'DATA DASH'!B2118</f>
        <v/>
      </c>
      <c r="C2118">
        <f>'DATA DASH'!C2118</f>
        <v/>
      </c>
      <c r="D2118">
        <f>'DATA DASH'!D2118</f>
        <v/>
      </c>
      <c r="E2118">
        <f>'DATA DASH'!E2118</f>
        <v/>
      </c>
      <c r="F2118">
        <f>'DATA DASH'!F2118</f>
        <v/>
      </c>
      <c r="G2118">
        <f>'DATA DASH'!G2118</f>
        <v/>
      </c>
      <c r="H2118">
        <f>'DATA DASH'!H2118</f>
        <v/>
      </c>
      <c r="I2118">
        <f>'DATA DASH'!I2118</f>
        <v/>
      </c>
      <c r="J2118">
        <f>'DATA DASH'!J2118</f>
        <v/>
      </c>
      <c r="K2118">
        <f>'DATA DASH'!K2118</f>
        <v/>
      </c>
      <c r="L2118">
        <f>'DATA DASH'!L2118</f>
        <v/>
      </c>
      <c r="M2118">
        <f>'DATA DASH'!M2118</f>
        <v/>
      </c>
    </row>
    <row r="2119">
      <c r="A2119">
        <f>'DATA DASH'!A2119</f>
        <v/>
      </c>
      <c r="B2119">
        <f>'DATA DASH'!B2119</f>
        <v/>
      </c>
      <c r="C2119">
        <f>'DATA DASH'!C2119</f>
        <v/>
      </c>
      <c r="D2119">
        <f>'DATA DASH'!D2119</f>
        <v/>
      </c>
      <c r="E2119">
        <f>'DATA DASH'!E2119</f>
        <v/>
      </c>
      <c r="F2119">
        <f>'DATA DASH'!F2119</f>
        <v/>
      </c>
      <c r="G2119">
        <f>'DATA DASH'!G2119</f>
        <v/>
      </c>
      <c r="H2119">
        <f>'DATA DASH'!H2119</f>
        <v/>
      </c>
      <c r="I2119">
        <f>'DATA DASH'!I2119</f>
        <v/>
      </c>
      <c r="J2119">
        <f>'DATA DASH'!J2119</f>
        <v/>
      </c>
      <c r="K2119">
        <f>'DATA DASH'!K2119</f>
        <v/>
      </c>
      <c r="L2119">
        <f>'DATA DASH'!L2119</f>
        <v/>
      </c>
      <c r="M2119">
        <f>'DATA DASH'!M2119</f>
        <v/>
      </c>
    </row>
    <row r="2120">
      <c r="A2120">
        <f>'DATA DASH'!A2120</f>
        <v/>
      </c>
      <c r="B2120">
        <f>'DATA DASH'!B2120</f>
        <v/>
      </c>
      <c r="C2120">
        <f>'DATA DASH'!C2120</f>
        <v/>
      </c>
      <c r="D2120">
        <f>'DATA DASH'!D2120</f>
        <v/>
      </c>
      <c r="E2120">
        <f>'DATA DASH'!E2120</f>
        <v/>
      </c>
      <c r="F2120">
        <f>'DATA DASH'!F2120</f>
        <v/>
      </c>
      <c r="G2120">
        <f>'DATA DASH'!G2120</f>
        <v/>
      </c>
      <c r="H2120">
        <f>'DATA DASH'!H2120</f>
        <v/>
      </c>
      <c r="I2120">
        <f>'DATA DASH'!I2120</f>
        <v/>
      </c>
      <c r="J2120">
        <f>'DATA DASH'!J2120</f>
        <v/>
      </c>
      <c r="K2120">
        <f>'DATA DASH'!K2120</f>
        <v/>
      </c>
      <c r="L2120">
        <f>'DATA DASH'!L2120</f>
        <v/>
      </c>
      <c r="M2120">
        <f>'DATA DASH'!M2120</f>
        <v/>
      </c>
    </row>
    <row r="2121">
      <c r="A2121">
        <f>'DATA DASH'!A2121</f>
        <v/>
      </c>
      <c r="B2121">
        <f>'DATA DASH'!B2121</f>
        <v/>
      </c>
      <c r="C2121">
        <f>'DATA DASH'!C2121</f>
        <v/>
      </c>
      <c r="D2121">
        <f>'DATA DASH'!D2121</f>
        <v/>
      </c>
      <c r="E2121">
        <f>'DATA DASH'!E2121</f>
        <v/>
      </c>
      <c r="F2121">
        <f>'DATA DASH'!F2121</f>
        <v/>
      </c>
      <c r="G2121">
        <f>'DATA DASH'!G2121</f>
        <v/>
      </c>
      <c r="H2121">
        <f>'DATA DASH'!H2121</f>
        <v/>
      </c>
      <c r="I2121">
        <f>'DATA DASH'!I2121</f>
        <v/>
      </c>
      <c r="J2121">
        <f>'DATA DASH'!J2121</f>
        <v/>
      </c>
      <c r="K2121">
        <f>'DATA DASH'!K2121</f>
        <v/>
      </c>
      <c r="L2121">
        <f>'DATA DASH'!L2121</f>
        <v/>
      </c>
      <c r="M2121">
        <f>'DATA DASH'!M2121</f>
        <v/>
      </c>
    </row>
    <row r="2122">
      <c r="A2122">
        <f>'DATA DASH'!A2122</f>
        <v/>
      </c>
      <c r="B2122">
        <f>'DATA DASH'!B2122</f>
        <v/>
      </c>
      <c r="C2122">
        <f>'DATA DASH'!C2122</f>
        <v/>
      </c>
      <c r="D2122">
        <f>'DATA DASH'!D2122</f>
        <v/>
      </c>
      <c r="E2122">
        <f>'DATA DASH'!E2122</f>
        <v/>
      </c>
      <c r="F2122">
        <f>'DATA DASH'!F2122</f>
        <v/>
      </c>
      <c r="G2122">
        <f>'DATA DASH'!G2122</f>
        <v/>
      </c>
      <c r="H2122">
        <f>'DATA DASH'!H2122</f>
        <v/>
      </c>
      <c r="I2122">
        <f>'DATA DASH'!I2122</f>
        <v/>
      </c>
      <c r="J2122">
        <f>'DATA DASH'!J2122</f>
        <v/>
      </c>
      <c r="K2122">
        <f>'DATA DASH'!K2122</f>
        <v/>
      </c>
      <c r="L2122">
        <f>'DATA DASH'!L2122</f>
        <v/>
      </c>
      <c r="M2122">
        <f>'DATA DASH'!M2122</f>
        <v/>
      </c>
    </row>
    <row r="2123">
      <c r="A2123">
        <f>'DATA DASH'!A2123</f>
        <v/>
      </c>
      <c r="B2123">
        <f>'DATA DASH'!B2123</f>
        <v/>
      </c>
      <c r="C2123">
        <f>'DATA DASH'!C2123</f>
        <v/>
      </c>
      <c r="D2123">
        <f>'DATA DASH'!D2123</f>
        <v/>
      </c>
      <c r="E2123">
        <f>'DATA DASH'!E2123</f>
        <v/>
      </c>
      <c r="F2123">
        <f>'DATA DASH'!F2123</f>
        <v/>
      </c>
      <c r="G2123">
        <f>'DATA DASH'!G2123</f>
        <v/>
      </c>
      <c r="H2123">
        <f>'DATA DASH'!H2123</f>
        <v/>
      </c>
      <c r="I2123">
        <f>'DATA DASH'!I2123</f>
        <v/>
      </c>
      <c r="J2123">
        <f>'DATA DASH'!J2123</f>
        <v/>
      </c>
      <c r="K2123">
        <f>'DATA DASH'!K2123</f>
        <v/>
      </c>
      <c r="L2123">
        <f>'DATA DASH'!L2123</f>
        <v/>
      </c>
      <c r="M2123">
        <f>'DATA DASH'!M2123</f>
        <v/>
      </c>
    </row>
    <row r="2124">
      <c r="A2124">
        <f>'DATA DASH'!A2124</f>
        <v/>
      </c>
      <c r="B2124">
        <f>'DATA DASH'!B2124</f>
        <v/>
      </c>
      <c r="C2124">
        <f>'DATA DASH'!C2124</f>
        <v/>
      </c>
      <c r="D2124">
        <f>'DATA DASH'!D2124</f>
        <v/>
      </c>
      <c r="E2124">
        <f>'DATA DASH'!E2124</f>
        <v/>
      </c>
      <c r="F2124">
        <f>'DATA DASH'!F2124</f>
        <v/>
      </c>
      <c r="G2124">
        <f>'DATA DASH'!G2124</f>
        <v/>
      </c>
      <c r="H2124">
        <f>'DATA DASH'!H2124</f>
        <v/>
      </c>
      <c r="I2124">
        <f>'DATA DASH'!I2124</f>
        <v/>
      </c>
      <c r="J2124">
        <f>'DATA DASH'!J2124</f>
        <v/>
      </c>
      <c r="K2124">
        <f>'DATA DASH'!K2124</f>
        <v/>
      </c>
      <c r="L2124">
        <f>'DATA DASH'!L2124</f>
        <v/>
      </c>
      <c r="M2124">
        <f>'DATA DASH'!M2124</f>
        <v/>
      </c>
    </row>
    <row r="2125">
      <c r="A2125">
        <f>'DATA DASH'!A2125</f>
        <v/>
      </c>
      <c r="B2125">
        <f>'DATA DASH'!B2125</f>
        <v/>
      </c>
      <c r="C2125">
        <f>'DATA DASH'!C2125</f>
        <v/>
      </c>
      <c r="D2125">
        <f>'DATA DASH'!D2125</f>
        <v/>
      </c>
      <c r="E2125">
        <f>'DATA DASH'!E2125</f>
        <v/>
      </c>
      <c r="F2125">
        <f>'DATA DASH'!F2125</f>
        <v/>
      </c>
      <c r="G2125">
        <f>'DATA DASH'!G2125</f>
        <v/>
      </c>
      <c r="H2125">
        <f>'DATA DASH'!H2125</f>
        <v/>
      </c>
      <c r="I2125">
        <f>'DATA DASH'!I2125</f>
        <v/>
      </c>
      <c r="J2125">
        <f>'DATA DASH'!J2125</f>
        <v/>
      </c>
      <c r="K2125">
        <f>'DATA DASH'!K2125</f>
        <v/>
      </c>
      <c r="L2125">
        <f>'DATA DASH'!L2125</f>
        <v/>
      </c>
      <c r="M2125">
        <f>'DATA DASH'!M2125</f>
        <v/>
      </c>
    </row>
    <row r="2126">
      <c r="A2126">
        <f>'DATA DASH'!A2126</f>
        <v/>
      </c>
      <c r="B2126">
        <f>'DATA DASH'!B2126</f>
        <v/>
      </c>
      <c r="C2126">
        <f>'DATA DASH'!C2126</f>
        <v/>
      </c>
      <c r="D2126">
        <f>'DATA DASH'!D2126</f>
        <v/>
      </c>
      <c r="E2126">
        <f>'DATA DASH'!E2126</f>
        <v/>
      </c>
      <c r="F2126">
        <f>'DATA DASH'!F2126</f>
        <v/>
      </c>
      <c r="G2126">
        <f>'DATA DASH'!G2126</f>
        <v/>
      </c>
      <c r="H2126">
        <f>'DATA DASH'!H2126</f>
        <v/>
      </c>
      <c r="I2126">
        <f>'DATA DASH'!I2126</f>
        <v/>
      </c>
      <c r="J2126">
        <f>'DATA DASH'!J2126</f>
        <v/>
      </c>
      <c r="K2126">
        <f>'DATA DASH'!K2126</f>
        <v/>
      </c>
      <c r="L2126">
        <f>'DATA DASH'!L2126</f>
        <v/>
      </c>
      <c r="M2126">
        <f>'DATA DASH'!M2126</f>
        <v/>
      </c>
    </row>
    <row r="2127">
      <c r="A2127">
        <f>'DATA DASH'!A2127</f>
        <v/>
      </c>
      <c r="B2127">
        <f>'DATA DASH'!B2127</f>
        <v/>
      </c>
      <c r="C2127">
        <f>'DATA DASH'!C2127</f>
        <v/>
      </c>
      <c r="D2127">
        <f>'DATA DASH'!D2127</f>
        <v/>
      </c>
      <c r="E2127">
        <f>'DATA DASH'!E2127</f>
        <v/>
      </c>
      <c r="F2127">
        <f>'DATA DASH'!F2127</f>
        <v/>
      </c>
      <c r="G2127">
        <f>'DATA DASH'!G2127</f>
        <v/>
      </c>
      <c r="H2127">
        <f>'DATA DASH'!H2127</f>
        <v/>
      </c>
      <c r="I2127">
        <f>'DATA DASH'!I2127</f>
        <v/>
      </c>
      <c r="J2127">
        <f>'DATA DASH'!J2127</f>
        <v/>
      </c>
      <c r="K2127">
        <f>'DATA DASH'!K2127</f>
        <v/>
      </c>
      <c r="L2127">
        <f>'DATA DASH'!L2127</f>
        <v/>
      </c>
      <c r="M2127">
        <f>'DATA DASH'!M2127</f>
        <v/>
      </c>
    </row>
    <row r="2128">
      <c r="A2128">
        <f>'DATA DASH'!A2128</f>
        <v/>
      </c>
      <c r="B2128">
        <f>'DATA DASH'!B2128</f>
        <v/>
      </c>
      <c r="C2128">
        <f>'DATA DASH'!C2128</f>
        <v/>
      </c>
      <c r="D2128">
        <f>'DATA DASH'!D2128</f>
        <v/>
      </c>
      <c r="E2128">
        <f>'DATA DASH'!E2128</f>
        <v/>
      </c>
      <c r="F2128">
        <f>'DATA DASH'!F2128</f>
        <v/>
      </c>
      <c r="G2128">
        <f>'DATA DASH'!G2128</f>
        <v/>
      </c>
      <c r="H2128">
        <f>'DATA DASH'!H2128</f>
        <v/>
      </c>
      <c r="I2128">
        <f>'DATA DASH'!I2128</f>
        <v/>
      </c>
      <c r="J2128">
        <f>'DATA DASH'!J2128</f>
        <v/>
      </c>
      <c r="K2128">
        <f>'DATA DASH'!K2128</f>
        <v/>
      </c>
      <c r="L2128">
        <f>'DATA DASH'!L2128</f>
        <v/>
      </c>
      <c r="M2128">
        <f>'DATA DASH'!M2128</f>
        <v/>
      </c>
    </row>
    <row r="2129">
      <c r="A2129">
        <f>'DATA DASH'!A2129</f>
        <v/>
      </c>
      <c r="B2129">
        <f>'DATA DASH'!B2129</f>
        <v/>
      </c>
      <c r="C2129">
        <f>'DATA DASH'!C2129</f>
        <v/>
      </c>
      <c r="D2129">
        <f>'DATA DASH'!D2129</f>
        <v/>
      </c>
      <c r="E2129">
        <f>'DATA DASH'!E2129</f>
        <v/>
      </c>
      <c r="F2129">
        <f>'DATA DASH'!F2129</f>
        <v/>
      </c>
      <c r="G2129">
        <f>'DATA DASH'!G2129</f>
        <v/>
      </c>
      <c r="H2129">
        <f>'DATA DASH'!H2129</f>
        <v/>
      </c>
      <c r="I2129">
        <f>'DATA DASH'!I2129</f>
        <v/>
      </c>
      <c r="J2129">
        <f>'DATA DASH'!J2129</f>
        <v/>
      </c>
      <c r="K2129">
        <f>'DATA DASH'!K2129</f>
        <v/>
      </c>
      <c r="L2129">
        <f>'DATA DASH'!L2129</f>
        <v/>
      </c>
      <c r="M2129">
        <f>'DATA DASH'!M2129</f>
        <v/>
      </c>
    </row>
    <row r="2130">
      <c r="A2130">
        <f>'DATA DASH'!A2130</f>
        <v/>
      </c>
      <c r="B2130">
        <f>'DATA DASH'!B2130</f>
        <v/>
      </c>
      <c r="C2130">
        <f>'DATA DASH'!C2130</f>
        <v/>
      </c>
      <c r="D2130">
        <f>'DATA DASH'!D2130</f>
        <v/>
      </c>
      <c r="E2130">
        <f>'DATA DASH'!E2130</f>
        <v/>
      </c>
      <c r="F2130">
        <f>'DATA DASH'!F2130</f>
        <v/>
      </c>
      <c r="G2130">
        <f>'DATA DASH'!G2130</f>
        <v/>
      </c>
      <c r="H2130">
        <f>'DATA DASH'!H2130</f>
        <v/>
      </c>
      <c r="I2130">
        <f>'DATA DASH'!I2130</f>
        <v/>
      </c>
      <c r="J2130">
        <f>'DATA DASH'!J2130</f>
        <v/>
      </c>
      <c r="K2130">
        <f>'DATA DASH'!K2130</f>
        <v/>
      </c>
      <c r="L2130">
        <f>'DATA DASH'!L2130</f>
        <v/>
      </c>
      <c r="M2130">
        <f>'DATA DASH'!M2130</f>
        <v/>
      </c>
    </row>
    <row r="2131">
      <c r="A2131">
        <f>'DATA DASH'!A2131</f>
        <v/>
      </c>
      <c r="B2131">
        <f>'DATA DASH'!B2131</f>
        <v/>
      </c>
      <c r="C2131">
        <f>'DATA DASH'!C2131</f>
        <v/>
      </c>
      <c r="D2131">
        <f>'DATA DASH'!D2131</f>
        <v/>
      </c>
      <c r="E2131">
        <f>'DATA DASH'!E2131</f>
        <v/>
      </c>
      <c r="F2131">
        <f>'DATA DASH'!F2131</f>
        <v/>
      </c>
      <c r="G2131">
        <f>'DATA DASH'!G2131</f>
        <v/>
      </c>
      <c r="H2131">
        <f>'DATA DASH'!H2131</f>
        <v/>
      </c>
      <c r="I2131">
        <f>'DATA DASH'!I2131</f>
        <v/>
      </c>
      <c r="J2131">
        <f>'DATA DASH'!J2131</f>
        <v/>
      </c>
      <c r="K2131">
        <f>'DATA DASH'!K2131</f>
        <v/>
      </c>
      <c r="L2131">
        <f>'DATA DASH'!L2131</f>
        <v/>
      </c>
      <c r="M2131">
        <f>'DATA DASH'!M2131</f>
        <v/>
      </c>
    </row>
    <row r="2132">
      <c r="A2132">
        <f>'DATA DASH'!A2132</f>
        <v/>
      </c>
      <c r="B2132">
        <f>'DATA DASH'!B2132</f>
        <v/>
      </c>
      <c r="C2132">
        <f>'DATA DASH'!C2132</f>
        <v/>
      </c>
      <c r="D2132">
        <f>'DATA DASH'!D2132</f>
        <v/>
      </c>
      <c r="E2132">
        <f>'DATA DASH'!E2132</f>
        <v/>
      </c>
      <c r="F2132">
        <f>'DATA DASH'!F2132</f>
        <v/>
      </c>
      <c r="G2132">
        <f>'DATA DASH'!G2132</f>
        <v/>
      </c>
      <c r="H2132">
        <f>'DATA DASH'!H2132</f>
        <v/>
      </c>
      <c r="I2132">
        <f>'DATA DASH'!I2132</f>
        <v/>
      </c>
      <c r="J2132">
        <f>'DATA DASH'!J2132</f>
        <v/>
      </c>
      <c r="K2132">
        <f>'DATA DASH'!K2132</f>
        <v/>
      </c>
      <c r="L2132">
        <f>'DATA DASH'!L2132</f>
        <v/>
      </c>
      <c r="M2132">
        <f>'DATA DASH'!M2132</f>
        <v/>
      </c>
    </row>
    <row r="2133">
      <c r="A2133">
        <f>'DATA DASH'!A2133</f>
        <v/>
      </c>
      <c r="B2133">
        <f>'DATA DASH'!B2133</f>
        <v/>
      </c>
      <c r="C2133">
        <f>'DATA DASH'!C2133</f>
        <v/>
      </c>
      <c r="D2133">
        <f>'DATA DASH'!D2133</f>
        <v/>
      </c>
      <c r="E2133">
        <f>'DATA DASH'!E2133</f>
        <v/>
      </c>
      <c r="F2133">
        <f>'DATA DASH'!F2133</f>
        <v/>
      </c>
      <c r="G2133">
        <f>'DATA DASH'!G2133</f>
        <v/>
      </c>
      <c r="H2133">
        <f>'DATA DASH'!H2133</f>
        <v/>
      </c>
      <c r="I2133">
        <f>'DATA DASH'!I2133</f>
        <v/>
      </c>
      <c r="J2133">
        <f>'DATA DASH'!J2133</f>
        <v/>
      </c>
      <c r="K2133">
        <f>'DATA DASH'!K2133</f>
        <v/>
      </c>
      <c r="L2133">
        <f>'DATA DASH'!L2133</f>
        <v/>
      </c>
      <c r="M2133">
        <f>'DATA DASH'!M2133</f>
        <v/>
      </c>
    </row>
    <row r="2134">
      <c r="A2134">
        <f>'DATA DASH'!A2134</f>
        <v/>
      </c>
      <c r="B2134">
        <f>'DATA DASH'!B2134</f>
        <v/>
      </c>
      <c r="C2134">
        <f>'DATA DASH'!C2134</f>
        <v/>
      </c>
      <c r="D2134">
        <f>'DATA DASH'!D2134</f>
        <v/>
      </c>
      <c r="E2134">
        <f>'DATA DASH'!E2134</f>
        <v/>
      </c>
      <c r="F2134">
        <f>'DATA DASH'!F2134</f>
        <v/>
      </c>
      <c r="G2134">
        <f>'DATA DASH'!G2134</f>
        <v/>
      </c>
      <c r="H2134">
        <f>'DATA DASH'!H2134</f>
        <v/>
      </c>
      <c r="I2134">
        <f>'DATA DASH'!I2134</f>
        <v/>
      </c>
      <c r="J2134">
        <f>'DATA DASH'!J2134</f>
        <v/>
      </c>
      <c r="K2134">
        <f>'DATA DASH'!K2134</f>
        <v/>
      </c>
      <c r="L2134">
        <f>'DATA DASH'!L2134</f>
        <v/>
      </c>
      <c r="M2134">
        <f>'DATA DASH'!M2134</f>
        <v/>
      </c>
    </row>
    <row r="2135">
      <c r="A2135">
        <f>'DATA DASH'!A2135</f>
        <v/>
      </c>
      <c r="B2135">
        <f>'DATA DASH'!B2135</f>
        <v/>
      </c>
      <c r="C2135">
        <f>'DATA DASH'!C2135</f>
        <v/>
      </c>
      <c r="D2135">
        <f>'DATA DASH'!D2135</f>
        <v/>
      </c>
      <c r="E2135">
        <f>'DATA DASH'!E2135</f>
        <v/>
      </c>
      <c r="F2135">
        <f>'DATA DASH'!F2135</f>
        <v/>
      </c>
      <c r="G2135">
        <f>'DATA DASH'!G2135</f>
        <v/>
      </c>
      <c r="H2135">
        <f>'DATA DASH'!H2135</f>
        <v/>
      </c>
      <c r="I2135">
        <f>'DATA DASH'!I2135</f>
        <v/>
      </c>
      <c r="J2135">
        <f>'DATA DASH'!J2135</f>
        <v/>
      </c>
      <c r="K2135">
        <f>'DATA DASH'!K2135</f>
        <v/>
      </c>
      <c r="L2135">
        <f>'DATA DASH'!L2135</f>
        <v/>
      </c>
      <c r="M2135">
        <f>'DATA DASH'!M2135</f>
        <v/>
      </c>
    </row>
    <row r="2136">
      <c r="A2136">
        <f>'DATA DASH'!A2136</f>
        <v/>
      </c>
      <c r="B2136">
        <f>'DATA DASH'!B2136</f>
        <v/>
      </c>
      <c r="C2136">
        <f>'DATA DASH'!C2136</f>
        <v/>
      </c>
      <c r="D2136">
        <f>'DATA DASH'!D2136</f>
        <v/>
      </c>
      <c r="E2136">
        <f>'DATA DASH'!E2136</f>
        <v/>
      </c>
      <c r="F2136">
        <f>'DATA DASH'!F2136</f>
        <v/>
      </c>
      <c r="G2136">
        <f>'DATA DASH'!G2136</f>
        <v/>
      </c>
      <c r="H2136">
        <f>'DATA DASH'!H2136</f>
        <v/>
      </c>
      <c r="I2136">
        <f>'DATA DASH'!I2136</f>
        <v/>
      </c>
      <c r="J2136">
        <f>'DATA DASH'!J2136</f>
        <v/>
      </c>
      <c r="K2136">
        <f>'DATA DASH'!K2136</f>
        <v/>
      </c>
      <c r="L2136">
        <f>'DATA DASH'!L2136</f>
        <v/>
      </c>
      <c r="M2136">
        <f>'DATA DASH'!M2136</f>
        <v/>
      </c>
    </row>
    <row r="2137">
      <c r="A2137">
        <f>'DATA DASH'!A2137</f>
        <v/>
      </c>
      <c r="B2137">
        <f>'DATA DASH'!B2137</f>
        <v/>
      </c>
      <c r="C2137">
        <f>'DATA DASH'!C2137</f>
        <v/>
      </c>
      <c r="D2137">
        <f>'DATA DASH'!D2137</f>
        <v/>
      </c>
      <c r="E2137">
        <f>'DATA DASH'!E2137</f>
        <v/>
      </c>
      <c r="F2137">
        <f>'DATA DASH'!F2137</f>
        <v/>
      </c>
      <c r="G2137">
        <f>'DATA DASH'!G2137</f>
        <v/>
      </c>
      <c r="H2137">
        <f>'DATA DASH'!H2137</f>
        <v/>
      </c>
      <c r="I2137">
        <f>'DATA DASH'!I2137</f>
        <v/>
      </c>
      <c r="J2137">
        <f>'DATA DASH'!J2137</f>
        <v/>
      </c>
      <c r="K2137">
        <f>'DATA DASH'!K2137</f>
        <v/>
      </c>
      <c r="L2137">
        <f>'DATA DASH'!L2137</f>
        <v/>
      </c>
      <c r="M2137">
        <f>'DATA DASH'!M2137</f>
        <v/>
      </c>
    </row>
    <row r="2138">
      <c r="A2138">
        <f>'DATA DASH'!A2138</f>
        <v/>
      </c>
      <c r="B2138">
        <f>'DATA DASH'!B2138</f>
        <v/>
      </c>
      <c r="C2138">
        <f>'DATA DASH'!C2138</f>
        <v/>
      </c>
      <c r="D2138">
        <f>'DATA DASH'!D2138</f>
        <v/>
      </c>
      <c r="E2138">
        <f>'DATA DASH'!E2138</f>
        <v/>
      </c>
      <c r="F2138">
        <f>'DATA DASH'!F2138</f>
        <v/>
      </c>
      <c r="G2138">
        <f>'DATA DASH'!G2138</f>
        <v/>
      </c>
      <c r="H2138">
        <f>'DATA DASH'!H2138</f>
        <v/>
      </c>
      <c r="I2138">
        <f>'DATA DASH'!I2138</f>
        <v/>
      </c>
      <c r="J2138">
        <f>'DATA DASH'!J2138</f>
        <v/>
      </c>
      <c r="K2138">
        <f>'DATA DASH'!K2138</f>
        <v/>
      </c>
      <c r="L2138">
        <f>'DATA DASH'!L2138</f>
        <v/>
      </c>
      <c r="M2138">
        <f>'DATA DASH'!M2138</f>
        <v/>
      </c>
    </row>
    <row r="2139">
      <c r="A2139">
        <f>'DATA DASH'!A2139</f>
        <v/>
      </c>
      <c r="B2139">
        <f>'DATA DASH'!B2139</f>
        <v/>
      </c>
      <c r="C2139">
        <f>'DATA DASH'!C2139</f>
        <v/>
      </c>
      <c r="D2139">
        <f>'DATA DASH'!D2139</f>
        <v/>
      </c>
      <c r="E2139">
        <f>'DATA DASH'!E2139</f>
        <v/>
      </c>
      <c r="F2139">
        <f>'DATA DASH'!F2139</f>
        <v/>
      </c>
      <c r="G2139">
        <f>'DATA DASH'!G2139</f>
        <v/>
      </c>
      <c r="H2139">
        <f>'DATA DASH'!H2139</f>
        <v/>
      </c>
      <c r="I2139">
        <f>'DATA DASH'!I2139</f>
        <v/>
      </c>
      <c r="J2139">
        <f>'DATA DASH'!J2139</f>
        <v/>
      </c>
      <c r="K2139">
        <f>'DATA DASH'!K2139</f>
        <v/>
      </c>
      <c r="L2139">
        <f>'DATA DASH'!L2139</f>
        <v/>
      </c>
      <c r="M2139">
        <f>'DATA DASH'!M2139</f>
        <v/>
      </c>
    </row>
    <row r="2140">
      <c r="A2140">
        <f>'DATA DASH'!A2140</f>
        <v/>
      </c>
      <c r="B2140">
        <f>'DATA DASH'!B2140</f>
        <v/>
      </c>
      <c r="C2140">
        <f>'DATA DASH'!C2140</f>
        <v/>
      </c>
      <c r="D2140">
        <f>'DATA DASH'!D2140</f>
        <v/>
      </c>
      <c r="E2140">
        <f>'DATA DASH'!E2140</f>
        <v/>
      </c>
      <c r="F2140">
        <f>'DATA DASH'!F2140</f>
        <v/>
      </c>
      <c r="G2140">
        <f>'DATA DASH'!G2140</f>
        <v/>
      </c>
      <c r="H2140">
        <f>'DATA DASH'!H2140</f>
        <v/>
      </c>
      <c r="I2140">
        <f>'DATA DASH'!I2140</f>
        <v/>
      </c>
      <c r="J2140">
        <f>'DATA DASH'!J2140</f>
        <v/>
      </c>
      <c r="K2140">
        <f>'DATA DASH'!K2140</f>
        <v/>
      </c>
      <c r="L2140">
        <f>'DATA DASH'!L2140</f>
        <v/>
      </c>
      <c r="M2140">
        <f>'DATA DASH'!M2140</f>
        <v/>
      </c>
    </row>
    <row r="2141">
      <c r="A2141">
        <f>'DATA DASH'!A2141</f>
        <v/>
      </c>
      <c r="B2141">
        <f>'DATA DASH'!B2141</f>
        <v/>
      </c>
      <c r="C2141">
        <f>'DATA DASH'!C2141</f>
        <v/>
      </c>
      <c r="D2141">
        <f>'DATA DASH'!D2141</f>
        <v/>
      </c>
      <c r="E2141">
        <f>'DATA DASH'!E2141</f>
        <v/>
      </c>
      <c r="F2141">
        <f>'DATA DASH'!F2141</f>
        <v/>
      </c>
      <c r="G2141">
        <f>'DATA DASH'!G2141</f>
        <v/>
      </c>
      <c r="H2141">
        <f>'DATA DASH'!H2141</f>
        <v/>
      </c>
      <c r="I2141">
        <f>'DATA DASH'!I2141</f>
        <v/>
      </c>
      <c r="J2141">
        <f>'DATA DASH'!J2141</f>
        <v/>
      </c>
      <c r="K2141">
        <f>'DATA DASH'!K2141</f>
        <v/>
      </c>
      <c r="L2141">
        <f>'DATA DASH'!L2141</f>
        <v/>
      </c>
      <c r="M2141">
        <f>'DATA DASH'!M2141</f>
        <v/>
      </c>
    </row>
    <row r="2142">
      <c r="A2142">
        <f>'DATA DASH'!A2142</f>
        <v/>
      </c>
      <c r="B2142">
        <f>'DATA DASH'!B2142</f>
        <v/>
      </c>
      <c r="C2142">
        <f>'DATA DASH'!C2142</f>
        <v/>
      </c>
      <c r="D2142">
        <f>'DATA DASH'!D2142</f>
        <v/>
      </c>
      <c r="E2142">
        <f>'DATA DASH'!E2142</f>
        <v/>
      </c>
      <c r="F2142">
        <f>'DATA DASH'!F2142</f>
        <v/>
      </c>
      <c r="G2142">
        <f>'DATA DASH'!G2142</f>
        <v/>
      </c>
      <c r="H2142">
        <f>'DATA DASH'!H2142</f>
        <v/>
      </c>
      <c r="I2142">
        <f>'DATA DASH'!I2142</f>
        <v/>
      </c>
      <c r="J2142">
        <f>'DATA DASH'!J2142</f>
        <v/>
      </c>
      <c r="K2142">
        <f>'DATA DASH'!K2142</f>
        <v/>
      </c>
      <c r="L2142">
        <f>'DATA DASH'!L2142</f>
        <v/>
      </c>
      <c r="M2142">
        <f>'DATA DASH'!M2142</f>
        <v/>
      </c>
    </row>
    <row r="2143">
      <c r="A2143">
        <f>'DATA DASH'!A2143</f>
        <v/>
      </c>
      <c r="B2143">
        <f>'DATA DASH'!B2143</f>
        <v/>
      </c>
      <c r="C2143">
        <f>'DATA DASH'!C2143</f>
        <v/>
      </c>
      <c r="D2143">
        <f>'DATA DASH'!D2143</f>
        <v/>
      </c>
      <c r="E2143">
        <f>'DATA DASH'!E2143</f>
        <v/>
      </c>
      <c r="F2143">
        <f>'DATA DASH'!F2143</f>
        <v/>
      </c>
      <c r="G2143">
        <f>'DATA DASH'!G2143</f>
        <v/>
      </c>
      <c r="H2143">
        <f>'DATA DASH'!H2143</f>
        <v/>
      </c>
      <c r="I2143">
        <f>'DATA DASH'!I2143</f>
        <v/>
      </c>
      <c r="J2143">
        <f>'DATA DASH'!J2143</f>
        <v/>
      </c>
      <c r="K2143">
        <f>'DATA DASH'!K2143</f>
        <v/>
      </c>
      <c r="L2143">
        <f>'DATA DASH'!L2143</f>
        <v/>
      </c>
      <c r="M2143">
        <f>'DATA DASH'!M2143</f>
        <v/>
      </c>
    </row>
    <row r="2144">
      <c r="A2144">
        <f>'DATA DASH'!A2144</f>
        <v/>
      </c>
      <c r="B2144">
        <f>'DATA DASH'!B2144</f>
        <v/>
      </c>
      <c r="C2144">
        <f>'DATA DASH'!C2144</f>
        <v/>
      </c>
      <c r="D2144">
        <f>'DATA DASH'!D2144</f>
        <v/>
      </c>
      <c r="E2144">
        <f>'DATA DASH'!E2144</f>
        <v/>
      </c>
      <c r="F2144">
        <f>'DATA DASH'!F2144</f>
        <v/>
      </c>
      <c r="G2144">
        <f>'DATA DASH'!G2144</f>
        <v/>
      </c>
      <c r="H2144">
        <f>'DATA DASH'!H2144</f>
        <v/>
      </c>
      <c r="I2144">
        <f>'DATA DASH'!I2144</f>
        <v/>
      </c>
      <c r="J2144">
        <f>'DATA DASH'!J2144</f>
        <v/>
      </c>
      <c r="K2144">
        <f>'DATA DASH'!K2144</f>
        <v/>
      </c>
      <c r="L2144">
        <f>'DATA DASH'!L2144</f>
        <v/>
      </c>
      <c r="M2144">
        <f>'DATA DASH'!M2144</f>
        <v/>
      </c>
    </row>
    <row r="2145">
      <c r="A2145">
        <f>'DATA DASH'!A2145</f>
        <v/>
      </c>
      <c r="B2145">
        <f>'DATA DASH'!B2145</f>
        <v/>
      </c>
      <c r="C2145">
        <f>'DATA DASH'!C2145</f>
        <v/>
      </c>
      <c r="D2145">
        <f>'DATA DASH'!D2145</f>
        <v/>
      </c>
      <c r="E2145">
        <f>'DATA DASH'!E2145</f>
        <v/>
      </c>
      <c r="F2145">
        <f>'DATA DASH'!F2145</f>
        <v/>
      </c>
      <c r="G2145">
        <f>'DATA DASH'!G2145</f>
        <v/>
      </c>
      <c r="H2145">
        <f>'DATA DASH'!H2145</f>
        <v/>
      </c>
      <c r="I2145">
        <f>'DATA DASH'!I2145</f>
        <v/>
      </c>
      <c r="J2145">
        <f>'DATA DASH'!J2145</f>
        <v/>
      </c>
      <c r="K2145">
        <f>'DATA DASH'!K2145</f>
        <v/>
      </c>
      <c r="L2145">
        <f>'DATA DASH'!L2145</f>
        <v/>
      </c>
      <c r="M2145">
        <f>'DATA DASH'!M2145</f>
        <v/>
      </c>
    </row>
    <row r="2146">
      <c r="A2146">
        <f>'DATA DASH'!A2146</f>
        <v/>
      </c>
      <c r="B2146">
        <f>'DATA DASH'!B2146</f>
        <v/>
      </c>
      <c r="C2146">
        <f>'DATA DASH'!C2146</f>
        <v/>
      </c>
      <c r="D2146">
        <f>'DATA DASH'!D2146</f>
        <v/>
      </c>
      <c r="E2146">
        <f>'DATA DASH'!E2146</f>
        <v/>
      </c>
      <c r="F2146">
        <f>'DATA DASH'!F2146</f>
        <v/>
      </c>
      <c r="G2146">
        <f>'DATA DASH'!G2146</f>
        <v/>
      </c>
      <c r="H2146">
        <f>'DATA DASH'!H2146</f>
        <v/>
      </c>
      <c r="I2146">
        <f>'DATA DASH'!I2146</f>
        <v/>
      </c>
      <c r="J2146">
        <f>'DATA DASH'!J2146</f>
        <v/>
      </c>
      <c r="K2146">
        <f>'DATA DASH'!K2146</f>
        <v/>
      </c>
      <c r="L2146">
        <f>'DATA DASH'!L2146</f>
        <v/>
      </c>
      <c r="M2146">
        <f>'DATA DASH'!M2146</f>
        <v/>
      </c>
    </row>
    <row r="2147">
      <c r="A2147">
        <f>'DATA DASH'!A2147</f>
        <v/>
      </c>
      <c r="B2147">
        <f>'DATA DASH'!B2147</f>
        <v/>
      </c>
      <c r="C2147">
        <f>'DATA DASH'!C2147</f>
        <v/>
      </c>
      <c r="D2147">
        <f>'DATA DASH'!D2147</f>
        <v/>
      </c>
      <c r="E2147">
        <f>'DATA DASH'!E2147</f>
        <v/>
      </c>
      <c r="F2147">
        <f>'DATA DASH'!F2147</f>
        <v/>
      </c>
      <c r="G2147">
        <f>'DATA DASH'!G2147</f>
        <v/>
      </c>
      <c r="H2147">
        <f>'DATA DASH'!H2147</f>
        <v/>
      </c>
      <c r="I2147">
        <f>'DATA DASH'!I2147</f>
        <v/>
      </c>
      <c r="J2147">
        <f>'DATA DASH'!J2147</f>
        <v/>
      </c>
      <c r="K2147">
        <f>'DATA DASH'!K2147</f>
        <v/>
      </c>
      <c r="L2147">
        <f>'DATA DASH'!L2147</f>
        <v/>
      </c>
      <c r="M2147">
        <f>'DATA DASH'!M2147</f>
        <v/>
      </c>
    </row>
    <row r="2148">
      <c r="A2148">
        <f>'DATA DASH'!A2148</f>
        <v/>
      </c>
      <c r="B2148">
        <f>'DATA DASH'!B2148</f>
        <v/>
      </c>
      <c r="C2148">
        <f>'DATA DASH'!C2148</f>
        <v/>
      </c>
      <c r="D2148">
        <f>'DATA DASH'!D2148</f>
        <v/>
      </c>
      <c r="E2148">
        <f>'DATA DASH'!E2148</f>
        <v/>
      </c>
      <c r="F2148">
        <f>'DATA DASH'!F2148</f>
        <v/>
      </c>
      <c r="G2148">
        <f>'DATA DASH'!G2148</f>
        <v/>
      </c>
      <c r="H2148">
        <f>'DATA DASH'!H2148</f>
        <v/>
      </c>
      <c r="I2148">
        <f>'DATA DASH'!I2148</f>
        <v/>
      </c>
      <c r="J2148">
        <f>'DATA DASH'!J2148</f>
        <v/>
      </c>
      <c r="K2148">
        <f>'DATA DASH'!K2148</f>
        <v/>
      </c>
      <c r="L2148">
        <f>'DATA DASH'!L2148</f>
        <v/>
      </c>
      <c r="M2148">
        <f>'DATA DASH'!M2148</f>
        <v/>
      </c>
    </row>
    <row r="2149">
      <c r="A2149">
        <f>'DATA DASH'!A2149</f>
        <v/>
      </c>
      <c r="B2149">
        <f>'DATA DASH'!B2149</f>
        <v/>
      </c>
      <c r="C2149">
        <f>'DATA DASH'!C2149</f>
        <v/>
      </c>
      <c r="D2149">
        <f>'DATA DASH'!D2149</f>
        <v/>
      </c>
      <c r="E2149">
        <f>'DATA DASH'!E2149</f>
        <v/>
      </c>
      <c r="F2149">
        <f>'DATA DASH'!F2149</f>
        <v/>
      </c>
      <c r="G2149">
        <f>'DATA DASH'!G2149</f>
        <v/>
      </c>
      <c r="H2149">
        <f>'DATA DASH'!H2149</f>
        <v/>
      </c>
      <c r="I2149">
        <f>'DATA DASH'!I2149</f>
        <v/>
      </c>
      <c r="J2149">
        <f>'DATA DASH'!J2149</f>
        <v/>
      </c>
      <c r="K2149">
        <f>'DATA DASH'!K2149</f>
        <v/>
      </c>
      <c r="L2149">
        <f>'DATA DASH'!L2149</f>
        <v/>
      </c>
      <c r="M2149">
        <f>'DATA DASH'!M2149</f>
        <v/>
      </c>
    </row>
    <row r="2150">
      <c r="A2150">
        <f>'DATA DASH'!A2150</f>
        <v/>
      </c>
      <c r="B2150">
        <f>'DATA DASH'!B2150</f>
        <v/>
      </c>
      <c r="C2150">
        <f>'DATA DASH'!C2150</f>
        <v/>
      </c>
      <c r="D2150">
        <f>'DATA DASH'!D2150</f>
        <v/>
      </c>
      <c r="E2150">
        <f>'DATA DASH'!E2150</f>
        <v/>
      </c>
      <c r="F2150">
        <f>'DATA DASH'!F2150</f>
        <v/>
      </c>
      <c r="G2150">
        <f>'DATA DASH'!G2150</f>
        <v/>
      </c>
      <c r="H2150">
        <f>'DATA DASH'!H2150</f>
        <v/>
      </c>
      <c r="I2150">
        <f>'DATA DASH'!I2150</f>
        <v/>
      </c>
      <c r="J2150">
        <f>'DATA DASH'!J2150</f>
        <v/>
      </c>
      <c r="K2150">
        <f>'DATA DASH'!K2150</f>
        <v/>
      </c>
      <c r="L2150">
        <f>'DATA DASH'!L2150</f>
        <v/>
      </c>
      <c r="M2150">
        <f>'DATA DASH'!M2150</f>
        <v/>
      </c>
    </row>
    <row r="2151">
      <c r="A2151">
        <f>'DATA DASH'!A2151</f>
        <v/>
      </c>
      <c r="B2151">
        <f>'DATA DASH'!B2151</f>
        <v/>
      </c>
      <c r="C2151">
        <f>'DATA DASH'!C2151</f>
        <v/>
      </c>
      <c r="D2151">
        <f>'DATA DASH'!D2151</f>
        <v/>
      </c>
      <c r="E2151">
        <f>'DATA DASH'!E2151</f>
        <v/>
      </c>
      <c r="F2151">
        <f>'DATA DASH'!F2151</f>
        <v/>
      </c>
      <c r="G2151">
        <f>'DATA DASH'!G2151</f>
        <v/>
      </c>
      <c r="H2151">
        <f>'DATA DASH'!H2151</f>
        <v/>
      </c>
      <c r="I2151">
        <f>'DATA DASH'!I2151</f>
        <v/>
      </c>
      <c r="J2151">
        <f>'DATA DASH'!J2151</f>
        <v/>
      </c>
      <c r="K2151">
        <f>'DATA DASH'!K2151</f>
        <v/>
      </c>
      <c r="L2151">
        <f>'DATA DASH'!L2151</f>
        <v/>
      </c>
      <c r="M2151">
        <f>'DATA DASH'!M2151</f>
        <v/>
      </c>
    </row>
    <row r="2152">
      <c r="A2152">
        <f>'DATA DASH'!A2152</f>
        <v/>
      </c>
      <c r="B2152">
        <f>'DATA DASH'!B2152</f>
        <v/>
      </c>
      <c r="C2152">
        <f>'DATA DASH'!C2152</f>
        <v/>
      </c>
      <c r="D2152">
        <f>'DATA DASH'!D2152</f>
        <v/>
      </c>
      <c r="E2152">
        <f>'DATA DASH'!E2152</f>
        <v/>
      </c>
      <c r="F2152">
        <f>'DATA DASH'!F2152</f>
        <v/>
      </c>
      <c r="G2152">
        <f>'DATA DASH'!G2152</f>
        <v/>
      </c>
      <c r="H2152">
        <f>'DATA DASH'!H2152</f>
        <v/>
      </c>
      <c r="I2152">
        <f>'DATA DASH'!I2152</f>
        <v/>
      </c>
      <c r="J2152">
        <f>'DATA DASH'!J2152</f>
        <v/>
      </c>
      <c r="K2152">
        <f>'DATA DASH'!K2152</f>
        <v/>
      </c>
      <c r="L2152">
        <f>'DATA DASH'!L2152</f>
        <v/>
      </c>
      <c r="M2152">
        <f>'DATA DASH'!M2152</f>
        <v/>
      </c>
    </row>
    <row r="2153">
      <c r="A2153">
        <f>'DATA DASH'!A2153</f>
        <v/>
      </c>
      <c r="B2153">
        <f>'DATA DASH'!B2153</f>
        <v/>
      </c>
      <c r="C2153">
        <f>'DATA DASH'!C2153</f>
        <v/>
      </c>
      <c r="D2153">
        <f>'DATA DASH'!D2153</f>
        <v/>
      </c>
      <c r="E2153">
        <f>'DATA DASH'!E2153</f>
        <v/>
      </c>
      <c r="F2153">
        <f>'DATA DASH'!F2153</f>
        <v/>
      </c>
      <c r="G2153">
        <f>'DATA DASH'!G2153</f>
        <v/>
      </c>
      <c r="H2153">
        <f>'DATA DASH'!H2153</f>
        <v/>
      </c>
      <c r="I2153">
        <f>'DATA DASH'!I2153</f>
        <v/>
      </c>
      <c r="J2153">
        <f>'DATA DASH'!J2153</f>
        <v/>
      </c>
      <c r="K2153">
        <f>'DATA DASH'!K2153</f>
        <v/>
      </c>
      <c r="L2153">
        <f>'DATA DASH'!L2153</f>
        <v/>
      </c>
      <c r="M2153">
        <f>'DATA DASH'!M2153</f>
        <v/>
      </c>
    </row>
    <row r="2154">
      <c r="A2154">
        <f>'DATA DASH'!A2154</f>
        <v/>
      </c>
      <c r="B2154">
        <f>'DATA DASH'!B2154</f>
        <v/>
      </c>
      <c r="C2154">
        <f>'DATA DASH'!C2154</f>
        <v/>
      </c>
      <c r="D2154">
        <f>'DATA DASH'!D2154</f>
        <v/>
      </c>
      <c r="E2154">
        <f>'DATA DASH'!E2154</f>
        <v/>
      </c>
      <c r="F2154">
        <f>'DATA DASH'!F2154</f>
        <v/>
      </c>
      <c r="G2154">
        <f>'DATA DASH'!G2154</f>
        <v/>
      </c>
      <c r="H2154">
        <f>'DATA DASH'!H2154</f>
        <v/>
      </c>
      <c r="I2154">
        <f>'DATA DASH'!I2154</f>
        <v/>
      </c>
      <c r="J2154">
        <f>'DATA DASH'!J2154</f>
        <v/>
      </c>
      <c r="K2154">
        <f>'DATA DASH'!K2154</f>
        <v/>
      </c>
      <c r="L2154">
        <f>'DATA DASH'!L2154</f>
        <v/>
      </c>
      <c r="M2154">
        <f>'DATA DASH'!M2154</f>
        <v/>
      </c>
    </row>
    <row r="2155">
      <c r="A2155">
        <f>'DATA DASH'!A2155</f>
        <v/>
      </c>
      <c r="B2155">
        <f>'DATA DASH'!B2155</f>
        <v/>
      </c>
      <c r="C2155">
        <f>'DATA DASH'!C2155</f>
        <v/>
      </c>
      <c r="D2155">
        <f>'DATA DASH'!D2155</f>
        <v/>
      </c>
      <c r="E2155">
        <f>'DATA DASH'!E2155</f>
        <v/>
      </c>
      <c r="F2155">
        <f>'DATA DASH'!F2155</f>
        <v/>
      </c>
      <c r="G2155">
        <f>'DATA DASH'!G2155</f>
        <v/>
      </c>
      <c r="H2155">
        <f>'DATA DASH'!H2155</f>
        <v/>
      </c>
      <c r="I2155">
        <f>'DATA DASH'!I2155</f>
        <v/>
      </c>
      <c r="J2155">
        <f>'DATA DASH'!J2155</f>
        <v/>
      </c>
      <c r="K2155">
        <f>'DATA DASH'!K2155</f>
        <v/>
      </c>
      <c r="L2155">
        <f>'DATA DASH'!L2155</f>
        <v/>
      </c>
      <c r="M2155">
        <f>'DATA DASH'!M2155</f>
        <v/>
      </c>
    </row>
    <row r="2156">
      <c r="A2156">
        <f>'DATA DASH'!A2156</f>
        <v/>
      </c>
      <c r="B2156">
        <f>'DATA DASH'!B2156</f>
        <v/>
      </c>
      <c r="C2156">
        <f>'DATA DASH'!C2156</f>
        <v/>
      </c>
      <c r="D2156">
        <f>'DATA DASH'!D2156</f>
        <v/>
      </c>
      <c r="E2156">
        <f>'DATA DASH'!E2156</f>
        <v/>
      </c>
      <c r="F2156">
        <f>'DATA DASH'!F2156</f>
        <v/>
      </c>
      <c r="G2156">
        <f>'DATA DASH'!G2156</f>
        <v/>
      </c>
      <c r="H2156">
        <f>'DATA DASH'!H2156</f>
        <v/>
      </c>
      <c r="I2156">
        <f>'DATA DASH'!I2156</f>
        <v/>
      </c>
      <c r="J2156">
        <f>'DATA DASH'!J2156</f>
        <v/>
      </c>
      <c r="K2156">
        <f>'DATA DASH'!K2156</f>
        <v/>
      </c>
      <c r="L2156">
        <f>'DATA DASH'!L2156</f>
        <v/>
      </c>
      <c r="M2156">
        <f>'DATA DASH'!M2156</f>
        <v/>
      </c>
    </row>
    <row r="2157">
      <c r="A2157">
        <f>'DATA DASH'!A2157</f>
        <v/>
      </c>
      <c r="B2157">
        <f>'DATA DASH'!B2157</f>
        <v/>
      </c>
      <c r="C2157">
        <f>'DATA DASH'!C2157</f>
        <v/>
      </c>
      <c r="D2157">
        <f>'DATA DASH'!D2157</f>
        <v/>
      </c>
      <c r="E2157">
        <f>'DATA DASH'!E2157</f>
        <v/>
      </c>
      <c r="F2157">
        <f>'DATA DASH'!F2157</f>
        <v/>
      </c>
      <c r="G2157">
        <f>'DATA DASH'!G2157</f>
        <v/>
      </c>
      <c r="H2157">
        <f>'DATA DASH'!H2157</f>
        <v/>
      </c>
      <c r="I2157">
        <f>'DATA DASH'!I2157</f>
        <v/>
      </c>
      <c r="J2157">
        <f>'DATA DASH'!J2157</f>
        <v/>
      </c>
      <c r="K2157">
        <f>'DATA DASH'!K2157</f>
        <v/>
      </c>
      <c r="L2157">
        <f>'DATA DASH'!L2157</f>
        <v/>
      </c>
      <c r="M2157">
        <f>'DATA DASH'!M2157</f>
        <v/>
      </c>
    </row>
    <row r="2158">
      <c r="A2158">
        <f>'DATA DASH'!A2158</f>
        <v/>
      </c>
      <c r="B2158">
        <f>'DATA DASH'!B2158</f>
        <v/>
      </c>
      <c r="C2158">
        <f>'DATA DASH'!C2158</f>
        <v/>
      </c>
      <c r="D2158">
        <f>'DATA DASH'!D2158</f>
        <v/>
      </c>
      <c r="E2158">
        <f>'DATA DASH'!E2158</f>
        <v/>
      </c>
      <c r="F2158">
        <f>'DATA DASH'!F2158</f>
        <v/>
      </c>
      <c r="G2158">
        <f>'DATA DASH'!G2158</f>
        <v/>
      </c>
      <c r="H2158">
        <f>'DATA DASH'!H2158</f>
        <v/>
      </c>
      <c r="I2158">
        <f>'DATA DASH'!I2158</f>
        <v/>
      </c>
      <c r="J2158">
        <f>'DATA DASH'!J2158</f>
        <v/>
      </c>
      <c r="K2158">
        <f>'DATA DASH'!K2158</f>
        <v/>
      </c>
      <c r="L2158">
        <f>'DATA DASH'!L2158</f>
        <v/>
      </c>
      <c r="M2158">
        <f>'DATA DASH'!M2158</f>
        <v/>
      </c>
    </row>
    <row r="2159">
      <c r="A2159">
        <f>'DATA DASH'!A2159</f>
        <v/>
      </c>
      <c r="B2159">
        <f>'DATA DASH'!B2159</f>
        <v/>
      </c>
      <c r="C2159">
        <f>'DATA DASH'!C2159</f>
        <v/>
      </c>
      <c r="D2159">
        <f>'DATA DASH'!D2159</f>
        <v/>
      </c>
      <c r="E2159">
        <f>'DATA DASH'!E2159</f>
        <v/>
      </c>
      <c r="F2159">
        <f>'DATA DASH'!F2159</f>
        <v/>
      </c>
      <c r="G2159">
        <f>'DATA DASH'!G2159</f>
        <v/>
      </c>
      <c r="H2159">
        <f>'DATA DASH'!H2159</f>
        <v/>
      </c>
      <c r="I2159">
        <f>'DATA DASH'!I2159</f>
        <v/>
      </c>
      <c r="J2159">
        <f>'DATA DASH'!J2159</f>
        <v/>
      </c>
      <c r="K2159">
        <f>'DATA DASH'!K2159</f>
        <v/>
      </c>
      <c r="L2159">
        <f>'DATA DASH'!L2159</f>
        <v/>
      </c>
      <c r="M2159">
        <f>'DATA DASH'!M2159</f>
        <v/>
      </c>
    </row>
    <row r="2160">
      <c r="A2160">
        <f>'DATA DASH'!A2160</f>
        <v/>
      </c>
      <c r="B2160">
        <f>'DATA DASH'!B2160</f>
        <v/>
      </c>
      <c r="C2160">
        <f>'DATA DASH'!C2160</f>
        <v/>
      </c>
      <c r="D2160">
        <f>'DATA DASH'!D2160</f>
        <v/>
      </c>
      <c r="E2160">
        <f>'DATA DASH'!E2160</f>
        <v/>
      </c>
      <c r="F2160">
        <f>'DATA DASH'!F2160</f>
        <v/>
      </c>
      <c r="G2160">
        <f>'DATA DASH'!G2160</f>
        <v/>
      </c>
      <c r="H2160">
        <f>'DATA DASH'!H2160</f>
        <v/>
      </c>
      <c r="I2160">
        <f>'DATA DASH'!I2160</f>
        <v/>
      </c>
      <c r="J2160">
        <f>'DATA DASH'!J2160</f>
        <v/>
      </c>
      <c r="K2160">
        <f>'DATA DASH'!K2160</f>
        <v/>
      </c>
      <c r="L2160">
        <f>'DATA DASH'!L2160</f>
        <v/>
      </c>
      <c r="M2160">
        <f>'DATA DASH'!M2160</f>
        <v/>
      </c>
    </row>
    <row r="2161">
      <c r="A2161">
        <f>'DATA DASH'!A2161</f>
        <v/>
      </c>
      <c r="B2161">
        <f>'DATA DASH'!B2161</f>
        <v/>
      </c>
      <c r="C2161">
        <f>'DATA DASH'!C2161</f>
        <v/>
      </c>
      <c r="D2161">
        <f>'DATA DASH'!D2161</f>
        <v/>
      </c>
      <c r="E2161">
        <f>'DATA DASH'!E2161</f>
        <v/>
      </c>
      <c r="F2161">
        <f>'DATA DASH'!F2161</f>
        <v/>
      </c>
      <c r="G2161">
        <f>'DATA DASH'!G2161</f>
        <v/>
      </c>
      <c r="H2161">
        <f>'DATA DASH'!H2161</f>
        <v/>
      </c>
      <c r="I2161">
        <f>'DATA DASH'!I2161</f>
        <v/>
      </c>
      <c r="J2161">
        <f>'DATA DASH'!J2161</f>
        <v/>
      </c>
      <c r="K2161">
        <f>'DATA DASH'!K2161</f>
        <v/>
      </c>
      <c r="L2161">
        <f>'DATA DASH'!L2161</f>
        <v/>
      </c>
      <c r="M2161">
        <f>'DATA DASH'!M2161</f>
        <v/>
      </c>
    </row>
    <row r="2162">
      <c r="A2162">
        <f>'DATA DASH'!A2162</f>
        <v/>
      </c>
      <c r="B2162">
        <f>'DATA DASH'!B2162</f>
        <v/>
      </c>
      <c r="C2162">
        <f>'DATA DASH'!C2162</f>
        <v/>
      </c>
      <c r="D2162">
        <f>'DATA DASH'!D2162</f>
        <v/>
      </c>
      <c r="E2162">
        <f>'DATA DASH'!E2162</f>
        <v/>
      </c>
      <c r="F2162">
        <f>'DATA DASH'!F2162</f>
        <v/>
      </c>
      <c r="G2162">
        <f>'DATA DASH'!G2162</f>
        <v/>
      </c>
      <c r="H2162">
        <f>'DATA DASH'!H2162</f>
        <v/>
      </c>
      <c r="I2162">
        <f>'DATA DASH'!I2162</f>
        <v/>
      </c>
      <c r="J2162">
        <f>'DATA DASH'!J2162</f>
        <v/>
      </c>
      <c r="K2162">
        <f>'DATA DASH'!K2162</f>
        <v/>
      </c>
      <c r="L2162">
        <f>'DATA DASH'!L2162</f>
        <v/>
      </c>
      <c r="M2162">
        <f>'DATA DASH'!M2162</f>
        <v/>
      </c>
    </row>
    <row r="2163">
      <c r="A2163">
        <f>'DATA DASH'!A2163</f>
        <v/>
      </c>
      <c r="B2163">
        <f>'DATA DASH'!B2163</f>
        <v/>
      </c>
      <c r="C2163">
        <f>'DATA DASH'!C2163</f>
        <v/>
      </c>
      <c r="D2163">
        <f>'DATA DASH'!D2163</f>
        <v/>
      </c>
      <c r="E2163">
        <f>'DATA DASH'!E2163</f>
        <v/>
      </c>
      <c r="F2163">
        <f>'DATA DASH'!F2163</f>
        <v/>
      </c>
      <c r="G2163">
        <f>'DATA DASH'!G2163</f>
        <v/>
      </c>
      <c r="H2163">
        <f>'DATA DASH'!H2163</f>
        <v/>
      </c>
      <c r="I2163">
        <f>'DATA DASH'!I2163</f>
        <v/>
      </c>
      <c r="J2163">
        <f>'DATA DASH'!J2163</f>
        <v/>
      </c>
      <c r="K2163">
        <f>'DATA DASH'!K2163</f>
        <v/>
      </c>
      <c r="L2163">
        <f>'DATA DASH'!L2163</f>
        <v/>
      </c>
      <c r="M2163">
        <f>'DATA DASH'!M2163</f>
        <v/>
      </c>
    </row>
    <row r="2164">
      <c r="A2164">
        <f>'DATA DASH'!A2164</f>
        <v/>
      </c>
      <c r="B2164">
        <f>'DATA DASH'!B2164</f>
        <v/>
      </c>
      <c r="C2164">
        <f>'DATA DASH'!C2164</f>
        <v/>
      </c>
      <c r="D2164">
        <f>'DATA DASH'!D2164</f>
        <v/>
      </c>
      <c r="E2164">
        <f>'DATA DASH'!E2164</f>
        <v/>
      </c>
      <c r="F2164">
        <f>'DATA DASH'!F2164</f>
        <v/>
      </c>
      <c r="G2164">
        <f>'DATA DASH'!G2164</f>
        <v/>
      </c>
      <c r="H2164">
        <f>'DATA DASH'!H2164</f>
        <v/>
      </c>
      <c r="I2164">
        <f>'DATA DASH'!I2164</f>
        <v/>
      </c>
      <c r="J2164">
        <f>'DATA DASH'!J2164</f>
        <v/>
      </c>
      <c r="K2164">
        <f>'DATA DASH'!K2164</f>
        <v/>
      </c>
      <c r="L2164">
        <f>'DATA DASH'!L2164</f>
        <v/>
      </c>
      <c r="M2164">
        <f>'DATA DASH'!M2164</f>
        <v/>
      </c>
    </row>
    <row r="2165">
      <c r="A2165">
        <f>'DATA DASH'!A2165</f>
        <v/>
      </c>
      <c r="B2165">
        <f>'DATA DASH'!B2165</f>
        <v/>
      </c>
      <c r="C2165">
        <f>'DATA DASH'!C2165</f>
        <v/>
      </c>
      <c r="D2165">
        <f>'DATA DASH'!D2165</f>
        <v/>
      </c>
      <c r="E2165">
        <f>'DATA DASH'!E2165</f>
        <v/>
      </c>
      <c r="F2165">
        <f>'DATA DASH'!F2165</f>
        <v/>
      </c>
      <c r="G2165">
        <f>'DATA DASH'!G2165</f>
        <v/>
      </c>
      <c r="H2165">
        <f>'DATA DASH'!H2165</f>
        <v/>
      </c>
      <c r="I2165">
        <f>'DATA DASH'!I2165</f>
        <v/>
      </c>
      <c r="J2165">
        <f>'DATA DASH'!J2165</f>
        <v/>
      </c>
      <c r="K2165">
        <f>'DATA DASH'!K2165</f>
        <v/>
      </c>
      <c r="L2165">
        <f>'DATA DASH'!L2165</f>
        <v/>
      </c>
      <c r="M2165">
        <f>'DATA DASH'!M2165</f>
        <v/>
      </c>
    </row>
    <row r="2166">
      <c r="A2166">
        <f>'DATA DASH'!A2166</f>
        <v/>
      </c>
      <c r="B2166">
        <f>'DATA DASH'!B2166</f>
        <v/>
      </c>
      <c r="C2166">
        <f>'DATA DASH'!C2166</f>
        <v/>
      </c>
      <c r="D2166">
        <f>'DATA DASH'!D2166</f>
        <v/>
      </c>
      <c r="E2166">
        <f>'DATA DASH'!E2166</f>
        <v/>
      </c>
      <c r="F2166">
        <f>'DATA DASH'!F2166</f>
        <v/>
      </c>
      <c r="G2166">
        <f>'DATA DASH'!G2166</f>
        <v/>
      </c>
      <c r="H2166">
        <f>'DATA DASH'!H2166</f>
        <v/>
      </c>
      <c r="I2166">
        <f>'DATA DASH'!I2166</f>
        <v/>
      </c>
      <c r="J2166">
        <f>'DATA DASH'!J2166</f>
        <v/>
      </c>
      <c r="K2166">
        <f>'DATA DASH'!K2166</f>
        <v/>
      </c>
      <c r="L2166">
        <f>'DATA DASH'!L2166</f>
        <v/>
      </c>
      <c r="M2166">
        <f>'DATA DASH'!M2166</f>
        <v/>
      </c>
    </row>
    <row r="2167">
      <c r="A2167">
        <f>'DATA DASH'!A2167</f>
        <v/>
      </c>
      <c r="B2167">
        <f>'DATA DASH'!B2167</f>
        <v/>
      </c>
      <c r="C2167">
        <f>'DATA DASH'!C2167</f>
        <v/>
      </c>
      <c r="D2167">
        <f>'DATA DASH'!D2167</f>
        <v/>
      </c>
      <c r="E2167">
        <f>'DATA DASH'!E2167</f>
        <v/>
      </c>
      <c r="F2167">
        <f>'DATA DASH'!F2167</f>
        <v/>
      </c>
      <c r="G2167">
        <f>'DATA DASH'!G2167</f>
        <v/>
      </c>
      <c r="H2167">
        <f>'DATA DASH'!H2167</f>
        <v/>
      </c>
      <c r="I2167">
        <f>'DATA DASH'!I2167</f>
        <v/>
      </c>
      <c r="J2167">
        <f>'DATA DASH'!J2167</f>
        <v/>
      </c>
      <c r="K2167">
        <f>'DATA DASH'!K2167</f>
        <v/>
      </c>
      <c r="L2167">
        <f>'DATA DASH'!L2167</f>
        <v/>
      </c>
      <c r="M2167">
        <f>'DATA DASH'!M2167</f>
        <v/>
      </c>
    </row>
    <row r="2168">
      <c r="A2168">
        <f>'DATA DASH'!A2168</f>
        <v/>
      </c>
      <c r="B2168">
        <f>'DATA DASH'!B2168</f>
        <v/>
      </c>
      <c r="C2168">
        <f>'DATA DASH'!C2168</f>
        <v/>
      </c>
      <c r="D2168">
        <f>'DATA DASH'!D2168</f>
        <v/>
      </c>
      <c r="E2168">
        <f>'DATA DASH'!E2168</f>
        <v/>
      </c>
      <c r="F2168">
        <f>'DATA DASH'!F2168</f>
        <v/>
      </c>
      <c r="G2168">
        <f>'DATA DASH'!G2168</f>
        <v/>
      </c>
      <c r="H2168">
        <f>'DATA DASH'!H2168</f>
        <v/>
      </c>
      <c r="I2168">
        <f>'DATA DASH'!I2168</f>
        <v/>
      </c>
      <c r="J2168">
        <f>'DATA DASH'!J2168</f>
        <v/>
      </c>
      <c r="K2168">
        <f>'DATA DASH'!K2168</f>
        <v/>
      </c>
      <c r="L2168">
        <f>'DATA DASH'!L2168</f>
        <v/>
      </c>
      <c r="M2168">
        <f>'DATA DASH'!M2168</f>
        <v/>
      </c>
    </row>
    <row r="2169">
      <c r="A2169">
        <f>'DATA DASH'!A2169</f>
        <v/>
      </c>
      <c r="B2169">
        <f>'DATA DASH'!B2169</f>
        <v/>
      </c>
      <c r="C2169">
        <f>'DATA DASH'!C2169</f>
        <v/>
      </c>
      <c r="D2169">
        <f>'DATA DASH'!D2169</f>
        <v/>
      </c>
      <c r="E2169">
        <f>'DATA DASH'!E2169</f>
        <v/>
      </c>
      <c r="F2169">
        <f>'DATA DASH'!F2169</f>
        <v/>
      </c>
      <c r="G2169">
        <f>'DATA DASH'!G2169</f>
        <v/>
      </c>
      <c r="H2169">
        <f>'DATA DASH'!H2169</f>
        <v/>
      </c>
      <c r="I2169">
        <f>'DATA DASH'!I2169</f>
        <v/>
      </c>
      <c r="J2169">
        <f>'DATA DASH'!J2169</f>
        <v/>
      </c>
      <c r="K2169">
        <f>'DATA DASH'!K2169</f>
        <v/>
      </c>
      <c r="L2169">
        <f>'DATA DASH'!L2169</f>
        <v/>
      </c>
      <c r="M2169">
        <f>'DATA DASH'!M2169</f>
        <v/>
      </c>
    </row>
    <row r="2170">
      <c r="A2170">
        <f>'DATA DASH'!A2170</f>
        <v/>
      </c>
      <c r="B2170">
        <f>'DATA DASH'!B2170</f>
        <v/>
      </c>
      <c r="C2170">
        <f>'DATA DASH'!C2170</f>
        <v/>
      </c>
      <c r="D2170">
        <f>'DATA DASH'!D2170</f>
        <v/>
      </c>
      <c r="E2170">
        <f>'DATA DASH'!E2170</f>
        <v/>
      </c>
      <c r="F2170">
        <f>'DATA DASH'!F2170</f>
        <v/>
      </c>
      <c r="G2170">
        <f>'DATA DASH'!G2170</f>
        <v/>
      </c>
      <c r="H2170">
        <f>'DATA DASH'!H2170</f>
        <v/>
      </c>
      <c r="I2170">
        <f>'DATA DASH'!I2170</f>
        <v/>
      </c>
      <c r="J2170">
        <f>'DATA DASH'!J2170</f>
        <v/>
      </c>
      <c r="K2170">
        <f>'DATA DASH'!K2170</f>
        <v/>
      </c>
      <c r="L2170">
        <f>'DATA DASH'!L2170</f>
        <v/>
      </c>
      <c r="M2170">
        <f>'DATA DASH'!M2170</f>
        <v/>
      </c>
    </row>
    <row r="2171">
      <c r="A2171">
        <f>'DATA DASH'!A2171</f>
        <v/>
      </c>
      <c r="B2171">
        <f>'DATA DASH'!B2171</f>
        <v/>
      </c>
      <c r="C2171">
        <f>'DATA DASH'!C2171</f>
        <v/>
      </c>
      <c r="D2171">
        <f>'DATA DASH'!D2171</f>
        <v/>
      </c>
      <c r="E2171">
        <f>'DATA DASH'!E2171</f>
        <v/>
      </c>
      <c r="F2171">
        <f>'DATA DASH'!F2171</f>
        <v/>
      </c>
      <c r="G2171">
        <f>'DATA DASH'!G2171</f>
        <v/>
      </c>
      <c r="H2171">
        <f>'DATA DASH'!H2171</f>
        <v/>
      </c>
      <c r="I2171">
        <f>'DATA DASH'!I2171</f>
        <v/>
      </c>
      <c r="J2171">
        <f>'DATA DASH'!J2171</f>
        <v/>
      </c>
      <c r="K2171">
        <f>'DATA DASH'!K2171</f>
        <v/>
      </c>
      <c r="L2171">
        <f>'DATA DASH'!L2171</f>
        <v/>
      </c>
      <c r="M2171">
        <f>'DATA DASH'!M2171</f>
        <v/>
      </c>
    </row>
    <row r="2172">
      <c r="A2172">
        <f>'DATA DASH'!A2172</f>
        <v/>
      </c>
      <c r="B2172">
        <f>'DATA DASH'!B2172</f>
        <v/>
      </c>
      <c r="C2172">
        <f>'DATA DASH'!C2172</f>
        <v/>
      </c>
      <c r="D2172">
        <f>'DATA DASH'!D2172</f>
        <v/>
      </c>
      <c r="E2172">
        <f>'DATA DASH'!E2172</f>
        <v/>
      </c>
      <c r="F2172">
        <f>'DATA DASH'!F2172</f>
        <v/>
      </c>
      <c r="G2172">
        <f>'DATA DASH'!G2172</f>
        <v/>
      </c>
      <c r="H2172">
        <f>'DATA DASH'!H2172</f>
        <v/>
      </c>
      <c r="I2172">
        <f>'DATA DASH'!I2172</f>
        <v/>
      </c>
      <c r="J2172">
        <f>'DATA DASH'!J2172</f>
        <v/>
      </c>
      <c r="K2172">
        <f>'DATA DASH'!K2172</f>
        <v/>
      </c>
      <c r="L2172">
        <f>'DATA DASH'!L2172</f>
        <v/>
      </c>
      <c r="M2172">
        <f>'DATA DASH'!M2172</f>
        <v/>
      </c>
    </row>
    <row r="2173">
      <c r="A2173">
        <f>'DATA DASH'!A2173</f>
        <v/>
      </c>
      <c r="B2173">
        <f>'DATA DASH'!B2173</f>
        <v/>
      </c>
      <c r="C2173">
        <f>'DATA DASH'!C2173</f>
        <v/>
      </c>
      <c r="D2173">
        <f>'DATA DASH'!D2173</f>
        <v/>
      </c>
      <c r="E2173">
        <f>'DATA DASH'!E2173</f>
        <v/>
      </c>
      <c r="F2173">
        <f>'DATA DASH'!F2173</f>
        <v/>
      </c>
      <c r="G2173">
        <f>'DATA DASH'!G2173</f>
        <v/>
      </c>
      <c r="H2173">
        <f>'DATA DASH'!H2173</f>
        <v/>
      </c>
      <c r="I2173">
        <f>'DATA DASH'!I2173</f>
        <v/>
      </c>
      <c r="J2173">
        <f>'DATA DASH'!J2173</f>
        <v/>
      </c>
      <c r="K2173">
        <f>'DATA DASH'!K2173</f>
        <v/>
      </c>
      <c r="L2173">
        <f>'DATA DASH'!L2173</f>
        <v/>
      </c>
      <c r="M2173">
        <f>'DATA DASH'!M2173</f>
        <v/>
      </c>
    </row>
    <row r="2174">
      <c r="A2174">
        <f>'DATA DASH'!A2174</f>
        <v/>
      </c>
      <c r="B2174">
        <f>'DATA DASH'!B2174</f>
        <v/>
      </c>
      <c r="C2174">
        <f>'DATA DASH'!C2174</f>
        <v/>
      </c>
      <c r="D2174">
        <f>'DATA DASH'!D2174</f>
        <v/>
      </c>
      <c r="E2174">
        <f>'DATA DASH'!E2174</f>
        <v/>
      </c>
      <c r="F2174">
        <f>'DATA DASH'!F2174</f>
        <v/>
      </c>
      <c r="G2174">
        <f>'DATA DASH'!G2174</f>
        <v/>
      </c>
      <c r="H2174">
        <f>'DATA DASH'!H2174</f>
        <v/>
      </c>
      <c r="I2174">
        <f>'DATA DASH'!I2174</f>
        <v/>
      </c>
      <c r="J2174">
        <f>'DATA DASH'!J2174</f>
        <v/>
      </c>
      <c r="K2174">
        <f>'DATA DASH'!K2174</f>
        <v/>
      </c>
      <c r="L2174">
        <f>'DATA DASH'!L2174</f>
        <v/>
      </c>
      <c r="M2174">
        <f>'DATA DASH'!M2174</f>
        <v/>
      </c>
    </row>
    <row r="2175">
      <c r="A2175">
        <f>'DATA DASH'!A2175</f>
        <v/>
      </c>
      <c r="B2175">
        <f>'DATA DASH'!B2175</f>
        <v/>
      </c>
      <c r="C2175">
        <f>'DATA DASH'!C2175</f>
        <v/>
      </c>
      <c r="D2175">
        <f>'DATA DASH'!D2175</f>
        <v/>
      </c>
      <c r="E2175">
        <f>'DATA DASH'!E2175</f>
        <v/>
      </c>
      <c r="F2175">
        <f>'DATA DASH'!F2175</f>
        <v/>
      </c>
      <c r="G2175">
        <f>'DATA DASH'!G2175</f>
        <v/>
      </c>
      <c r="H2175">
        <f>'DATA DASH'!H2175</f>
        <v/>
      </c>
      <c r="I2175">
        <f>'DATA DASH'!I2175</f>
        <v/>
      </c>
      <c r="J2175">
        <f>'DATA DASH'!J2175</f>
        <v/>
      </c>
      <c r="K2175">
        <f>'DATA DASH'!K2175</f>
        <v/>
      </c>
      <c r="L2175">
        <f>'DATA DASH'!L2175</f>
        <v/>
      </c>
      <c r="M2175">
        <f>'DATA DASH'!M2175</f>
        <v/>
      </c>
    </row>
    <row r="2176">
      <c r="A2176">
        <f>'DATA DASH'!A2176</f>
        <v/>
      </c>
      <c r="B2176">
        <f>'DATA DASH'!B2176</f>
        <v/>
      </c>
      <c r="C2176">
        <f>'DATA DASH'!C2176</f>
        <v/>
      </c>
      <c r="D2176">
        <f>'DATA DASH'!D2176</f>
        <v/>
      </c>
      <c r="E2176">
        <f>'DATA DASH'!E2176</f>
        <v/>
      </c>
      <c r="F2176">
        <f>'DATA DASH'!F2176</f>
        <v/>
      </c>
      <c r="G2176">
        <f>'DATA DASH'!G2176</f>
        <v/>
      </c>
      <c r="H2176">
        <f>'DATA DASH'!H2176</f>
        <v/>
      </c>
      <c r="I2176">
        <f>'DATA DASH'!I2176</f>
        <v/>
      </c>
      <c r="J2176">
        <f>'DATA DASH'!J2176</f>
        <v/>
      </c>
      <c r="K2176">
        <f>'DATA DASH'!K2176</f>
        <v/>
      </c>
      <c r="L2176">
        <f>'DATA DASH'!L2176</f>
        <v/>
      </c>
      <c r="M2176">
        <f>'DATA DASH'!M2176</f>
        <v/>
      </c>
    </row>
    <row r="2177">
      <c r="A2177">
        <f>'DATA DASH'!A2177</f>
        <v/>
      </c>
      <c r="B2177">
        <f>'DATA DASH'!B2177</f>
        <v/>
      </c>
      <c r="C2177">
        <f>'DATA DASH'!C2177</f>
        <v/>
      </c>
      <c r="D2177">
        <f>'DATA DASH'!D2177</f>
        <v/>
      </c>
      <c r="E2177">
        <f>'DATA DASH'!E2177</f>
        <v/>
      </c>
      <c r="F2177">
        <f>'DATA DASH'!F2177</f>
        <v/>
      </c>
      <c r="G2177">
        <f>'DATA DASH'!G2177</f>
        <v/>
      </c>
      <c r="H2177">
        <f>'DATA DASH'!H2177</f>
        <v/>
      </c>
      <c r="I2177">
        <f>'DATA DASH'!I2177</f>
        <v/>
      </c>
      <c r="J2177">
        <f>'DATA DASH'!J2177</f>
        <v/>
      </c>
      <c r="K2177">
        <f>'DATA DASH'!K2177</f>
        <v/>
      </c>
      <c r="L2177">
        <f>'DATA DASH'!L2177</f>
        <v/>
      </c>
      <c r="M2177">
        <f>'DATA DASH'!M2177</f>
        <v/>
      </c>
    </row>
    <row r="2178">
      <c r="A2178">
        <f>'DATA DASH'!A2178</f>
        <v/>
      </c>
      <c r="B2178">
        <f>'DATA DASH'!B2178</f>
        <v/>
      </c>
      <c r="C2178">
        <f>'DATA DASH'!C2178</f>
        <v/>
      </c>
      <c r="D2178">
        <f>'DATA DASH'!D2178</f>
        <v/>
      </c>
      <c r="E2178">
        <f>'DATA DASH'!E2178</f>
        <v/>
      </c>
      <c r="F2178">
        <f>'DATA DASH'!F2178</f>
        <v/>
      </c>
      <c r="G2178">
        <f>'DATA DASH'!G2178</f>
        <v/>
      </c>
      <c r="H2178">
        <f>'DATA DASH'!H2178</f>
        <v/>
      </c>
      <c r="I2178">
        <f>'DATA DASH'!I2178</f>
        <v/>
      </c>
      <c r="J2178">
        <f>'DATA DASH'!J2178</f>
        <v/>
      </c>
      <c r="K2178">
        <f>'DATA DASH'!K2178</f>
        <v/>
      </c>
      <c r="L2178">
        <f>'DATA DASH'!L2178</f>
        <v/>
      </c>
      <c r="M2178">
        <f>'DATA DASH'!M2178</f>
        <v/>
      </c>
    </row>
    <row r="2179">
      <c r="A2179">
        <f>'DATA DASH'!A2179</f>
        <v/>
      </c>
      <c r="B2179">
        <f>'DATA DASH'!B2179</f>
        <v/>
      </c>
      <c r="C2179">
        <f>'DATA DASH'!C2179</f>
        <v/>
      </c>
      <c r="D2179">
        <f>'DATA DASH'!D2179</f>
        <v/>
      </c>
      <c r="E2179">
        <f>'DATA DASH'!E2179</f>
        <v/>
      </c>
      <c r="F2179">
        <f>'DATA DASH'!F2179</f>
        <v/>
      </c>
      <c r="G2179">
        <f>'DATA DASH'!G2179</f>
        <v/>
      </c>
      <c r="H2179">
        <f>'DATA DASH'!H2179</f>
        <v/>
      </c>
      <c r="I2179">
        <f>'DATA DASH'!I2179</f>
        <v/>
      </c>
      <c r="J2179">
        <f>'DATA DASH'!J2179</f>
        <v/>
      </c>
      <c r="K2179">
        <f>'DATA DASH'!K2179</f>
        <v/>
      </c>
      <c r="L2179">
        <f>'DATA DASH'!L2179</f>
        <v/>
      </c>
      <c r="M2179">
        <f>'DATA DASH'!M2179</f>
        <v/>
      </c>
    </row>
    <row r="2180">
      <c r="A2180">
        <f>'DATA DASH'!A2180</f>
        <v/>
      </c>
      <c r="B2180">
        <f>'DATA DASH'!B2180</f>
        <v/>
      </c>
      <c r="C2180">
        <f>'DATA DASH'!C2180</f>
        <v/>
      </c>
      <c r="D2180">
        <f>'DATA DASH'!D2180</f>
        <v/>
      </c>
      <c r="E2180">
        <f>'DATA DASH'!E2180</f>
        <v/>
      </c>
      <c r="F2180">
        <f>'DATA DASH'!F2180</f>
        <v/>
      </c>
      <c r="G2180">
        <f>'DATA DASH'!G2180</f>
        <v/>
      </c>
      <c r="H2180">
        <f>'DATA DASH'!H2180</f>
        <v/>
      </c>
      <c r="I2180">
        <f>'DATA DASH'!I2180</f>
        <v/>
      </c>
      <c r="J2180">
        <f>'DATA DASH'!J2180</f>
        <v/>
      </c>
      <c r="K2180">
        <f>'DATA DASH'!K2180</f>
        <v/>
      </c>
      <c r="L2180">
        <f>'DATA DASH'!L2180</f>
        <v/>
      </c>
      <c r="M2180">
        <f>'DATA DASH'!M2180</f>
        <v/>
      </c>
    </row>
    <row r="2181">
      <c r="A2181">
        <f>'DATA DASH'!A2181</f>
        <v/>
      </c>
      <c r="B2181">
        <f>'DATA DASH'!B2181</f>
        <v/>
      </c>
      <c r="C2181">
        <f>'DATA DASH'!C2181</f>
        <v/>
      </c>
      <c r="D2181">
        <f>'DATA DASH'!D2181</f>
        <v/>
      </c>
      <c r="E2181">
        <f>'DATA DASH'!E2181</f>
        <v/>
      </c>
      <c r="F2181">
        <f>'DATA DASH'!F2181</f>
        <v/>
      </c>
      <c r="G2181">
        <f>'DATA DASH'!G2181</f>
        <v/>
      </c>
      <c r="H2181">
        <f>'DATA DASH'!H2181</f>
        <v/>
      </c>
      <c r="I2181">
        <f>'DATA DASH'!I2181</f>
        <v/>
      </c>
      <c r="J2181">
        <f>'DATA DASH'!J2181</f>
        <v/>
      </c>
      <c r="K2181">
        <f>'DATA DASH'!K2181</f>
        <v/>
      </c>
      <c r="L2181">
        <f>'DATA DASH'!L2181</f>
        <v/>
      </c>
      <c r="M2181">
        <f>'DATA DASH'!M2181</f>
        <v/>
      </c>
    </row>
    <row r="2182">
      <c r="A2182">
        <f>'DATA DASH'!A2182</f>
        <v/>
      </c>
      <c r="B2182">
        <f>'DATA DASH'!B2182</f>
        <v/>
      </c>
      <c r="C2182">
        <f>'DATA DASH'!C2182</f>
        <v/>
      </c>
      <c r="D2182">
        <f>'DATA DASH'!D2182</f>
        <v/>
      </c>
      <c r="E2182">
        <f>'DATA DASH'!E2182</f>
        <v/>
      </c>
      <c r="F2182">
        <f>'DATA DASH'!F2182</f>
        <v/>
      </c>
      <c r="G2182">
        <f>'DATA DASH'!G2182</f>
        <v/>
      </c>
      <c r="H2182">
        <f>'DATA DASH'!H2182</f>
        <v/>
      </c>
      <c r="I2182">
        <f>'DATA DASH'!I2182</f>
        <v/>
      </c>
      <c r="J2182">
        <f>'DATA DASH'!J2182</f>
        <v/>
      </c>
      <c r="K2182">
        <f>'DATA DASH'!K2182</f>
        <v/>
      </c>
      <c r="L2182">
        <f>'DATA DASH'!L2182</f>
        <v/>
      </c>
      <c r="M2182">
        <f>'DATA DASH'!M2182</f>
        <v/>
      </c>
    </row>
    <row r="2183">
      <c r="A2183">
        <f>'DATA DASH'!A2183</f>
        <v/>
      </c>
      <c r="B2183">
        <f>'DATA DASH'!B2183</f>
        <v/>
      </c>
      <c r="C2183">
        <f>'DATA DASH'!C2183</f>
        <v/>
      </c>
      <c r="D2183">
        <f>'DATA DASH'!D2183</f>
        <v/>
      </c>
      <c r="E2183">
        <f>'DATA DASH'!E2183</f>
        <v/>
      </c>
      <c r="F2183">
        <f>'DATA DASH'!F2183</f>
        <v/>
      </c>
      <c r="G2183">
        <f>'DATA DASH'!G2183</f>
        <v/>
      </c>
      <c r="H2183">
        <f>'DATA DASH'!H2183</f>
        <v/>
      </c>
      <c r="I2183">
        <f>'DATA DASH'!I2183</f>
        <v/>
      </c>
      <c r="J2183">
        <f>'DATA DASH'!J2183</f>
        <v/>
      </c>
      <c r="K2183">
        <f>'DATA DASH'!K2183</f>
        <v/>
      </c>
      <c r="L2183">
        <f>'DATA DASH'!L2183</f>
        <v/>
      </c>
      <c r="M2183">
        <f>'DATA DASH'!M2183</f>
        <v/>
      </c>
    </row>
    <row r="2184">
      <c r="A2184">
        <f>'DATA DASH'!A2184</f>
        <v/>
      </c>
      <c r="B2184">
        <f>'DATA DASH'!B2184</f>
        <v/>
      </c>
      <c r="C2184">
        <f>'DATA DASH'!C2184</f>
        <v/>
      </c>
      <c r="D2184">
        <f>'DATA DASH'!D2184</f>
        <v/>
      </c>
      <c r="E2184">
        <f>'DATA DASH'!E2184</f>
        <v/>
      </c>
      <c r="F2184">
        <f>'DATA DASH'!F2184</f>
        <v/>
      </c>
      <c r="G2184">
        <f>'DATA DASH'!G2184</f>
        <v/>
      </c>
      <c r="H2184">
        <f>'DATA DASH'!H2184</f>
        <v/>
      </c>
      <c r="I2184">
        <f>'DATA DASH'!I2184</f>
        <v/>
      </c>
      <c r="J2184">
        <f>'DATA DASH'!J2184</f>
        <v/>
      </c>
      <c r="K2184">
        <f>'DATA DASH'!K2184</f>
        <v/>
      </c>
      <c r="L2184">
        <f>'DATA DASH'!L2184</f>
        <v/>
      </c>
      <c r="M2184">
        <f>'DATA DASH'!M2184</f>
        <v/>
      </c>
    </row>
    <row r="2185">
      <c r="A2185">
        <f>'DATA DASH'!A2185</f>
        <v/>
      </c>
      <c r="B2185">
        <f>'DATA DASH'!B2185</f>
        <v/>
      </c>
      <c r="C2185">
        <f>'DATA DASH'!C2185</f>
        <v/>
      </c>
      <c r="D2185">
        <f>'DATA DASH'!D2185</f>
        <v/>
      </c>
      <c r="E2185">
        <f>'DATA DASH'!E2185</f>
        <v/>
      </c>
      <c r="F2185">
        <f>'DATA DASH'!F2185</f>
        <v/>
      </c>
      <c r="G2185">
        <f>'DATA DASH'!G2185</f>
        <v/>
      </c>
      <c r="H2185">
        <f>'DATA DASH'!H2185</f>
        <v/>
      </c>
      <c r="I2185">
        <f>'DATA DASH'!I2185</f>
        <v/>
      </c>
      <c r="J2185">
        <f>'DATA DASH'!J2185</f>
        <v/>
      </c>
      <c r="K2185">
        <f>'DATA DASH'!K2185</f>
        <v/>
      </c>
      <c r="L2185">
        <f>'DATA DASH'!L2185</f>
        <v/>
      </c>
      <c r="M2185">
        <f>'DATA DASH'!M2185</f>
        <v/>
      </c>
    </row>
    <row r="2186">
      <c r="A2186">
        <f>'DATA DASH'!A2186</f>
        <v/>
      </c>
      <c r="B2186">
        <f>'DATA DASH'!B2186</f>
        <v/>
      </c>
      <c r="C2186">
        <f>'DATA DASH'!C2186</f>
        <v/>
      </c>
      <c r="D2186">
        <f>'DATA DASH'!D2186</f>
        <v/>
      </c>
      <c r="E2186">
        <f>'DATA DASH'!E2186</f>
        <v/>
      </c>
      <c r="F2186">
        <f>'DATA DASH'!F2186</f>
        <v/>
      </c>
      <c r="G2186">
        <f>'DATA DASH'!G2186</f>
        <v/>
      </c>
      <c r="H2186">
        <f>'DATA DASH'!H2186</f>
        <v/>
      </c>
      <c r="I2186">
        <f>'DATA DASH'!I2186</f>
        <v/>
      </c>
      <c r="J2186">
        <f>'DATA DASH'!J2186</f>
        <v/>
      </c>
      <c r="K2186">
        <f>'DATA DASH'!K2186</f>
        <v/>
      </c>
      <c r="L2186">
        <f>'DATA DASH'!L2186</f>
        <v/>
      </c>
      <c r="M2186">
        <f>'DATA DASH'!M2186</f>
        <v/>
      </c>
    </row>
    <row r="2187">
      <c r="A2187">
        <f>'DATA DASH'!A2187</f>
        <v/>
      </c>
      <c r="B2187">
        <f>'DATA DASH'!B2187</f>
        <v/>
      </c>
      <c r="C2187">
        <f>'DATA DASH'!C2187</f>
        <v/>
      </c>
      <c r="D2187">
        <f>'DATA DASH'!D2187</f>
        <v/>
      </c>
      <c r="E2187">
        <f>'DATA DASH'!E2187</f>
        <v/>
      </c>
      <c r="F2187">
        <f>'DATA DASH'!F2187</f>
        <v/>
      </c>
      <c r="G2187">
        <f>'DATA DASH'!G2187</f>
        <v/>
      </c>
      <c r="H2187">
        <f>'DATA DASH'!H2187</f>
        <v/>
      </c>
      <c r="I2187">
        <f>'DATA DASH'!I2187</f>
        <v/>
      </c>
      <c r="J2187">
        <f>'DATA DASH'!J2187</f>
        <v/>
      </c>
      <c r="K2187">
        <f>'DATA DASH'!K2187</f>
        <v/>
      </c>
      <c r="L2187">
        <f>'DATA DASH'!L2187</f>
        <v/>
      </c>
      <c r="M2187">
        <f>'DATA DASH'!M2187</f>
        <v/>
      </c>
    </row>
    <row r="2188">
      <c r="A2188">
        <f>'DATA DASH'!A2188</f>
        <v/>
      </c>
      <c r="B2188">
        <f>'DATA DASH'!B2188</f>
        <v/>
      </c>
      <c r="C2188">
        <f>'DATA DASH'!C2188</f>
        <v/>
      </c>
      <c r="D2188">
        <f>'DATA DASH'!D2188</f>
        <v/>
      </c>
      <c r="E2188">
        <f>'DATA DASH'!E2188</f>
        <v/>
      </c>
      <c r="F2188">
        <f>'DATA DASH'!F2188</f>
        <v/>
      </c>
      <c r="G2188">
        <f>'DATA DASH'!G2188</f>
        <v/>
      </c>
      <c r="H2188">
        <f>'DATA DASH'!H2188</f>
        <v/>
      </c>
      <c r="I2188">
        <f>'DATA DASH'!I2188</f>
        <v/>
      </c>
      <c r="J2188">
        <f>'DATA DASH'!J2188</f>
        <v/>
      </c>
      <c r="K2188">
        <f>'DATA DASH'!K2188</f>
        <v/>
      </c>
      <c r="L2188">
        <f>'DATA DASH'!L2188</f>
        <v/>
      </c>
      <c r="M2188">
        <f>'DATA DASH'!M2188</f>
        <v/>
      </c>
    </row>
    <row r="2189">
      <c r="A2189">
        <f>'DATA DASH'!A2189</f>
        <v/>
      </c>
      <c r="B2189">
        <f>'DATA DASH'!B2189</f>
        <v/>
      </c>
      <c r="C2189">
        <f>'DATA DASH'!C2189</f>
        <v/>
      </c>
      <c r="D2189">
        <f>'DATA DASH'!D2189</f>
        <v/>
      </c>
      <c r="E2189">
        <f>'DATA DASH'!E2189</f>
        <v/>
      </c>
      <c r="F2189">
        <f>'DATA DASH'!F2189</f>
        <v/>
      </c>
      <c r="G2189">
        <f>'DATA DASH'!G2189</f>
        <v/>
      </c>
      <c r="H2189">
        <f>'DATA DASH'!H2189</f>
        <v/>
      </c>
      <c r="I2189">
        <f>'DATA DASH'!I2189</f>
        <v/>
      </c>
      <c r="J2189">
        <f>'DATA DASH'!J2189</f>
        <v/>
      </c>
      <c r="K2189">
        <f>'DATA DASH'!K2189</f>
        <v/>
      </c>
      <c r="L2189">
        <f>'DATA DASH'!L2189</f>
        <v/>
      </c>
      <c r="M2189">
        <f>'DATA DASH'!M2189</f>
        <v/>
      </c>
    </row>
    <row r="2190">
      <c r="A2190">
        <f>'DATA DASH'!A2190</f>
        <v/>
      </c>
      <c r="B2190">
        <f>'DATA DASH'!B2190</f>
        <v/>
      </c>
      <c r="C2190">
        <f>'DATA DASH'!C2190</f>
        <v/>
      </c>
      <c r="D2190">
        <f>'DATA DASH'!D2190</f>
        <v/>
      </c>
      <c r="E2190">
        <f>'DATA DASH'!E2190</f>
        <v/>
      </c>
      <c r="F2190">
        <f>'DATA DASH'!F2190</f>
        <v/>
      </c>
      <c r="G2190">
        <f>'DATA DASH'!G2190</f>
        <v/>
      </c>
      <c r="H2190">
        <f>'DATA DASH'!H2190</f>
        <v/>
      </c>
      <c r="I2190">
        <f>'DATA DASH'!I2190</f>
        <v/>
      </c>
      <c r="J2190">
        <f>'DATA DASH'!J2190</f>
        <v/>
      </c>
      <c r="K2190">
        <f>'DATA DASH'!K2190</f>
        <v/>
      </c>
      <c r="L2190">
        <f>'DATA DASH'!L2190</f>
        <v/>
      </c>
      <c r="M2190">
        <f>'DATA DASH'!M2190</f>
        <v/>
      </c>
    </row>
    <row r="2191">
      <c r="A2191">
        <f>'DATA DASH'!A2191</f>
        <v/>
      </c>
      <c r="B2191">
        <f>'DATA DASH'!B2191</f>
        <v/>
      </c>
      <c r="C2191">
        <f>'DATA DASH'!C2191</f>
        <v/>
      </c>
      <c r="D2191">
        <f>'DATA DASH'!D2191</f>
        <v/>
      </c>
      <c r="E2191">
        <f>'DATA DASH'!E2191</f>
        <v/>
      </c>
      <c r="F2191">
        <f>'DATA DASH'!F2191</f>
        <v/>
      </c>
      <c r="G2191">
        <f>'DATA DASH'!G2191</f>
        <v/>
      </c>
      <c r="H2191">
        <f>'DATA DASH'!H2191</f>
        <v/>
      </c>
      <c r="I2191">
        <f>'DATA DASH'!I2191</f>
        <v/>
      </c>
      <c r="J2191">
        <f>'DATA DASH'!J2191</f>
        <v/>
      </c>
      <c r="K2191">
        <f>'DATA DASH'!K2191</f>
        <v/>
      </c>
      <c r="L2191">
        <f>'DATA DASH'!L2191</f>
        <v/>
      </c>
      <c r="M2191">
        <f>'DATA DASH'!M2191</f>
        <v/>
      </c>
    </row>
    <row r="2192">
      <c r="A2192">
        <f>'DATA DASH'!A2192</f>
        <v/>
      </c>
      <c r="B2192">
        <f>'DATA DASH'!B2192</f>
        <v/>
      </c>
      <c r="C2192">
        <f>'DATA DASH'!C2192</f>
        <v/>
      </c>
      <c r="D2192">
        <f>'DATA DASH'!D2192</f>
        <v/>
      </c>
      <c r="E2192">
        <f>'DATA DASH'!E2192</f>
        <v/>
      </c>
      <c r="F2192">
        <f>'DATA DASH'!F2192</f>
        <v/>
      </c>
      <c r="G2192">
        <f>'DATA DASH'!G2192</f>
        <v/>
      </c>
      <c r="H2192">
        <f>'DATA DASH'!H2192</f>
        <v/>
      </c>
      <c r="I2192">
        <f>'DATA DASH'!I2192</f>
        <v/>
      </c>
      <c r="J2192">
        <f>'DATA DASH'!J2192</f>
        <v/>
      </c>
      <c r="K2192">
        <f>'DATA DASH'!K2192</f>
        <v/>
      </c>
      <c r="L2192">
        <f>'DATA DASH'!L2192</f>
        <v/>
      </c>
      <c r="M2192">
        <f>'DATA DASH'!M2192</f>
        <v/>
      </c>
    </row>
    <row r="2193">
      <c r="A2193">
        <f>'DATA DASH'!A2193</f>
        <v/>
      </c>
      <c r="B2193">
        <f>'DATA DASH'!B2193</f>
        <v/>
      </c>
      <c r="C2193">
        <f>'DATA DASH'!C2193</f>
        <v/>
      </c>
      <c r="D2193">
        <f>'DATA DASH'!D2193</f>
        <v/>
      </c>
      <c r="E2193">
        <f>'DATA DASH'!E2193</f>
        <v/>
      </c>
      <c r="F2193">
        <f>'DATA DASH'!F2193</f>
        <v/>
      </c>
      <c r="G2193">
        <f>'DATA DASH'!G2193</f>
        <v/>
      </c>
      <c r="H2193">
        <f>'DATA DASH'!H2193</f>
        <v/>
      </c>
      <c r="I2193">
        <f>'DATA DASH'!I2193</f>
        <v/>
      </c>
      <c r="J2193">
        <f>'DATA DASH'!J2193</f>
        <v/>
      </c>
      <c r="K2193">
        <f>'DATA DASH'!K2193</f>
        <v/>
      </c>
      <c r="L2193">
        <f>'DATA DASH'!L2193</f>
        <v/>
      </c>
      <c r="M2193">
        <f>'DATA DASH'!M2193</f>
        <v/>
      </c>
    </row>
    <row r="2194">
      <c r="A2194">
        <f>'DATA DASH'!A2194</f>
        <v/>
      </c>
      <c r="B2194">
        <f>'DATA DASH'!B2194</f>
        <v/>
      </c>
      <c r="C2194">
        <f>'DATA DASH'!C2194</f>
        <v/>
      </c>
      <c r="D2194">
        <f>'DATA DASH'!D2194</f>
        <v/>
      </c>
      <c r="E2194">
        <f>'DATA DASH'!E2194</f>
        <v/>
      </c>
      <c r="F2194">
        <f>'DATA DASH'!F2194</f>
        <v/>
      </c>
      <c r="G2194">
        <f>'DATA DASH'!G2194</f>
        <v/>
      </c>
      <c r="H2194">
        <f>'DATA DASH'!H2194</f>
        <v/>
      </c>
      <c r="I2194">
        <f>'DATA DASH'!I2194</f>
        <v/>
      </c>
      <c r="J2194">
        <f>'DATA DASH'!J2194</f>
        <v/>
      </c>
      <c r="K2194">
        <f>'DATA DASH'!K2194</f>
        <v/>
      </c>
      <c r="L2194">
        <f>'DATA DASH'!L2194</f>
        <v/>
      </c>
      <c r="M2194">
        <f>'DATA DASH'!M2194</f>
        <v/>
      </c>
    </row>
    <row r="2195">
      <c r="A2195">
        <f>'DATA DASH'!A2195</f>
        <v/>
      </c>
      <c r="B2195">
        <f>'DATA DASH'!B2195</f>
        <v/>
      </c>
      <c r="C2195">
        <f>'DATA DASH'!C2195</f>
        <v/>
      </c>
      <c r="D2195">
        <f>'DATA DASH'!D2195</f>
        <v/>
      </c>
      <c r="E2195">
        <f>'DATA DASH'!E2195</f>
        <v/>
      </c>
      <c r="F2195">
        <f>'DATA DASH'!F2195</f>
        <v/>
      </c>
      <c r="G2195">
        <f>'DATA DASH'!G2195</f>
        <v/>
      </c>
      <c r="H2195">
        <f>'DATA DASH'!H2195</f>
        <v/>
      </c>
      <c r="I2195">
        <f>'DATA DASH'!I2195</f>
        <v/>
      </c>
      <c r="J2195">
        <f>'DATA DASH'!J2195</f>
        <v/>
      </c>
      <c r="K2195">
        <f>'DATA DASH'!K2195</f>
        <v/>
      </c>
      <c r="L2195">
        <f>'DATA DASH'!L2195</f>
        <v/>
      </c>
      <c r="M2195">
        <f>'DATA DASH'!M2195</f>
        <v/>
      </c>
    </row>
    <row r="2196">
      <c r="A2196">
        <f>'DATA DASH'!A2196</f>
        <v/>
      </c>
      <c r="B2196">
        <f>'DATA DASH'!B2196</f>
        <v/>
      </c>
      <c r="C2196">
        <f>'DATA DASH'!C2196</f>
        <v/>
      </c>
      <c r="D2196">
        <f>'DATA DASH'!D2196</f>
        <v/>
      </c>
      <c r="E2196">
        <f>'DATA DASH'!E2196</f>
        <v/>
      </c>
      <c r="F2196">
        <f>'DATA DASH'!F2196</f>
        <v/>
      </c>
      <c r="G2196">
        <f>'DATA DASH'!G2196</f>
        <v/>
      </c>
      <c r="H2196">
        <f>'DATA DASH'!H2196</f>
        <v/>
      </c>
      <c r="I2196">
        <f>'DATA DASH'!I2196</f>
        <v/>
      </c>
      <c r="J2196">
        <f>'DATA DASH'!J2196</f>
        <v/>
      </c>
      <c r="K2196">
        <f>'DATA DASH'!K2196</f>
        <v/>
      </c>
      <c r="L2196">
        <f>'DATA DASH'!L2196</f>
        <v/>
      </c>
      <c r="M2196">
        <f>'DATA DASH'!M2196</f>
        <v/>
      </c>
    </row>
    <row r="2197">
      <c r="A2197">
        <f>'DATA DASH'!A2197</f>
        <v/>
      </c>
      <c r="B2197">
        <f>'DATA DASH'!B2197</f>
        <v/>
      </c>
      <c r="C2197">
        <f>'DATA DASH'!C2197</f>
        <v/>
      </c>
      <c r="D2197">
        <f>'DATA DASH'!D2197</f>
        <v/>
      </c>
      <c r="E2197">
        <f>'DATA DASH'!E2197</f>
        <v/>
      </c>
      <c r="F2197">
        <f>'DATA DASH'!F2197</f>
        <v/>
      </c>
      <c r="G2197">
        <f>'DATA DASH'!G2197</f>
        <v/>
      </c>
      <c r="H2197">
        <f>'DATA DASH'!H2197</f>
        <v/>
      </c>
      <c r="I2197">
        <f>'DATA DASH'!I2197</f>
        <v/>
      </c>
      <c r="J2197">
        <f>'DATA DASH'!J2197</f>
        <v/>
      </c>
      <c r="K2197">
        <f>'DATA DASH'!K2197</f>
        <v/>
      </c>
      <c r="L2197">
        <f>'DATA DASH'!L2197</f>
        <v/>
      </c>
      <c r="M2197">
        <f>'DATA DASH'!M2197</f>
        <v/>
      </c>
    </row>
    <row r="2198">
      <c r="A2198">
        <f>'DATA DASH'!A2198</f>
        <v/>
      </c>
      <c r="B2198">
        <f>'DATA DASH'!B2198</f>
        <v/>
      </c>
      <c r="C2198">
        <f>'DATA DASH'!C2198</f>
        <v/>
      </c>
      <c r="D2198">
        <f>'DATA DASH'!D2198</f>
        <v/>
      </c>
      <c r="E2198">
        <f>'DATA DASH'!E2198</f>
        <v/>
      </c>
      <c r="F2198">
        <f>'DATA DASH'!F2198</f>
        <v/>
      </c>
      <c r="G2198">
        <f>'DATA DASH'!G2198</f>
        <v/>
      </c>
      <c r="H2198">
        <f>'DATA DASH'!H2198</f>
        <v/>
      </c>
      <c r="I2198">
        <f>'DATA DASH'!I2198</f>
        <v/>
      </c>
      <c r="J2198">
        <f>'DATA DASH'!J2198</f>
        <v/>
      </c>
      <c r="K2198">
        <f>'DATA DASH'!K2198</f>
        <v/>
      </c>
      <c r="L2198">
        <f>'DATA DASH'!L2198</f>
        <v/>
      </c>
      <c r="M2198">
        <f>'DATA DASH'!M2198</f>
        <v/>
      </c>
    </row>
    <row r="2199">
      <c r="A2199">
        <f>'DATA DASH'!A2199</f>
        <v/>
      </c>
      <c r="B2199">
        <f>'DATA DASH'!B2199</f>
        <v/>
      </c>
      <c r="C2199">
        <f>'DATA DASH'!C2199</f>
        <v/>
      </c>
      <c r="D2199">
        <f>'DATA DASH'!D2199</f>
        <v/>
      </c>
      <c r="E2199">
        <f>'DATA DASH'!E2199</f>
        <v/>
      </c>
      <c r="F2199">
        <f>'DATA DASH'!F2199</f>
        <v/>
      </c>
      <c r="G2199">
        <f>'DATA DASH'!G2199</f>
        <v/>
      </c>
      <c r="H2199">
        <f>'DATA DASH'!H2199</f>
        <v/>
      </c>
      <c r="I2199">
        <f>'DATA DASH'!I2199</f>
        <v/>
      </c>
      <c r="J2199">
        <f>'DATA DASH'!J2199</f>
        <v/>
      </c>
      <c r="K2199">
        <f>'DATA DASH'!K2199</f>
        <v/>
      </c>
      <c r="L2199">
        <f>'DATA DASH'!L2199</f>
        <v/>
      </c>
      <c r="M2199">
        <f>'DATA DASH'!M2199</f>
        <v/>
      </c>
    </row>
    <row r="2200">
      <c r="A2200">
        <f>'DATA DASH'!A2200</f>
        <v/>
      </c>
      <c r="B2200">
        <f>'DATA DASH'!B2200</f>
        <v/>
      </c>
      <c r="C2200">
        <f>'DATA DASH'!C2200</f>
        <v/>
      </c>
      <c r="D2200">
        <f>'DATA DASH'!D2200</f>
        <v/>
      </c>
      <c r="E2200">
        <f>'DATA DASH'!E2200</f>
        <v/>
      </c>
      <c r="F2200">
        <f>'DATA DASH'!F2200</f>
        <v/>
      </c>
      <c r="G2200">
        <f>'DATA DASH'!G2200</f>
        <v/>
      </c>
      <c r="H2200">
        <f>'DATA DASH'!H2200</f>
        <v/>
      </c>
      <c r="I2200">
        <f>'DATA DASH'!I2200</f>
        <v/>
      </c>
      <c r="J2200">
        <f>'DATA DASH'!J2200</f>
        <v/>
      </c>
      <c r="K2200">
        <f>'DATA DASH'!K2200</f>
        <v/>
      </c>
      <c r="L2200">
        <f>'DATA DASH'!L2200</f>
        <v/>
      </c>
      <c r="M2200">
        <f>'DATA DASH'!M2200</f>
        <v/>
      </c>
    </row>
    <row r="2201">
      <c r="A2201">
        <f>'DATA DASH'!A2201</f>
        <v/>
      </c>
      <c r="B2201">
        <f>'DATA DASH'!B2201</f>
        <v/>
      </c>
      <c r="C2201">
        <f>'DATA DASH'!C2201</f>
        <v/>
      </c>
      <c r="D2201">
        <f>'DATA DASH'!D2201</f>
        <v/>
      </c>
      <c r="E2201">
        <f>'DATA DASH'!E2201</f>
        <v/>
      </c>
      <c r="F2201">
        <f>'DATA DASH'!F2201</f>
        <v/>
      </c>
      <c r="G2201">
        <f>'DATA DASH'!G2201</f>
        <v/>
      </c>
      <c r="H2201">
        <f>'DATA DASH'!H2201</f>
        <v/>
      </c>
      <c r="I2201">
        <f>'DATA DASH'!I2201</f>
        <v/>
      </c>
      <c r="J2201">
        <f>'DATA DASH'!J2201</f>
        <v/>
      </c>
      <c r="K2201">
        <f>'DATA DASH'!K2201</f>
        <v/>
      </c>
      <c r="L2201">
        <f>'DATA DASH'!L2201</f>
        <v/>
      </c>
      <c r="M2201">
        <f>'DATA DASH'!M2201</f>
        <v/>
      </c>
    </row>
    <row r="2202">
      <c r="A2202">
        <f>'DATA DASH'!A2202</f>
        <v/>
      </c>
      <c r="B2202">
        <f>'DATA DASH'!B2202</f>
        <v/>
      </c>
      <c r="C2202">
        <f>'DATA DASH'!C2202</f>
        <v/>
      </c>
      <c r="D2202">
        <f>'DATA DASH'!D2202</f>
        <v/>
      </c>
      <c r="E2202">
        <f>'DATA DASH'!E2202</f>
        <v/>
      </c>
      <c r="F2202">
        <f>'DATA DASH'!F2202</f>
        <v/>
      </c>
      <c r="G2202">
        <f>'DATA DASH'!G2202</f>
        <v/>
      </c>
      <c r="H2202">
        <f>'DATA DASH'!H2202</f>
        <v/>
      </c>
      <c r="I2202">
        <f>'DATA DASH'!I2202</f>
        <v/>
      </c>
      <c r="J2202">
        <f>'DATA DASH'!J2202</f>
        <v/>
      </c>
      <c r="K2202">
        <f>'DATA DASH'!K2202</f>
        <v/>
      </c>
      <c r="L2202">
        <f>'DATA DASH'!L2202</f>
        <v/>
      </c>
      <c r="M2202">
        <f>'DATA DASH'!M2202</f>
        <v/>
      </c>
    </row>
    <row r="2203">
      <c r="A2203">
        <f>'DATA DASH'!A2203</f>
        <v/>
      </c>
      <c r="B2203">
        <f>'DATA DASH'!B2203</f>
        <v/>
      </c>
      <c r="C2203">
        <f>'DATA DASH'!C2203</f>
        <v/>
      </c>
      <c r="D2203">
        <f>'DATA DASH'!D2203</f>
        <v/>
      </c>
      <c r="E2203">
        <f>'DATA DASH'!E2203</f>
        <v/>
      </c>
      <c r="F2203">
        <f>'DATA DASH'!F2203</f>
        <v/>
      </c>
      <c r="G2203">
        <f>'DATA DASH'!G2203</f>
        <v/>
      </c>
      <c r="H2203">
        <f>'DATA DASH'!H2203</f>
        <v/>
      </c>
      <c r="I2203">
        <f>'DATA DASH'!I2203</f>
        <v/>
      </c>
      <c r="J2203">
        <f>'DATA DASH'!J2203</f>
        <v/>
      </c>
      <c r="K2203">
        <f>'DATA DASH'!K2203</f>
        <v/>
      </c>
      <c r="L2203">
        <f>'DATA DASH'!L2203</f>
        <v/>
      </c>
      <c r="M2203">
        <f>'DATA DASH'!M2203</f>
        <v/>
      </c>
    </row>
    <row r="2204">
      <c r="A2204">
        <f>'DATA DASH'!A2204</f>
        <v/>
      </c>
      <c r="B2204">
        <f>'DATA DASH'!B2204</f>
        <v/>
      </c>
      <c r="C2204">
        <f>'DATA DASH'!C2204</f>
        <v/>
      </c>
      <c r="D2204">
        <f>'DATA DASH'!D2204</f>
        <v/>
      </c>
      <c r="E2204">
        <f>'DATA DASH'!E2204</f>
        <v/>
      </c>
      <c r="F2204">
        <f>'DATA DASH'!F2204</f>
        <v/>
      </c>
      <c r="G2204">
        <f>'DATA DASH'!G2204</f>
        <v/>
      </c>
      <c r="H2204">
        <f>'DATA DASH'!H2204</f>
        <v/>
      </c>
      <c r="I2204">
        <f>'DATA DASH'!I2204</f>
        <v/>
      </c>
      <c r="J2204">
        <f>'DATA DASH'!J2204</f>
        <v/>
      </c>
      <c r="K2204">
        <f>'DATA DASH'!K2204</f>
        <v/>
      </c>
      <c r="L2204">
        <f>'DATA DASH'!L2204</f>
        <v/>
      </c>
      <c r="M2204">
        <f>'DATA DASH'!M2204</f>
        <v/>
      </c>
    </row>
    <row r="2205">
      <c r="A2205">
        <f>'DATA DASH'!A2205</f>
        <v/>
      </c>
      <c r="B2205">
        <f>'DATA DASH'!B2205</f>
        <v/>
      </c>
      <c r="C2205">
        <f>'DATA DASH'!C2205</f>
        <v/>
      </c>
      <c r="D2205">
        <f>'DATA DASH'!D2205</f>
        <v/>
      </c>
      <c r="E2205">
        <f>'DATA DASH'!E2205</f>
        <v/>
      </c>
      <c r="F2205">
        <f>'DATA DASH'!F2205</f>
        <v/>
      </c>
      <c r="G2205">
        <f>'DATA DASH'!G2205</f>
        <v/>
      </c>
      <c r="H2205">
        <f>'DATA DASH'!H2205</f>
        <v/>
      </c>
      <c r="I2205">
        <f>'DATA DASH'!I2205</f>
        <v/>
      </c>
      <c r="J2205">
        <f>'DATA DASH'!J2205</f>
        <v/>
      </c>
      <c r="K2205">
        <f>'DATA DASH'!K2205</f>
        <v/>
      </c>
      <c r="L2205">
        <f>'DATA DASH'!L2205</f>
        <v/>
      </c>
      <c r="M2205">
        <f>'DATA DASH'!M2205</f>
        <v/>
      </c>
    </row>
    <row r="2206">
      <c r="A2206">
        <f>'DATA DASH'!A2206</f>
        <v/>
      </c>
      <c r="B2206">
        <f>'DATA DASH'!B2206</f>
        <v/>
      </c>
      <c r="C2206">
        <f>'DATA DASH'!C2206</f>
        <v/>
      </c>
      <c r="D2206">
        <f>'DATA DASH'!D2206</f>
        <v/>
      </c>
      <c r="E2206">
        <f>'DATA DASH'!E2206</f>
        <v/>
      </c>
      <c r="F2206">
        <f>'DATA DASH'!F2206</f>
        <v/>
      </c>
      <c r="G2206">
        <f>'DATA DASH'!G2206</f>
        <v/>
      </c>
      <c r="H2206">
        <f>'DATA DASH'!H2206</f>
        <v/>
      </c>
      <c r="I2206">
        <f>'DATA DASH'!I2206</f>
        <v/>
      </c>
      <c r="J2206">
        <f>'DATA DASH'!J2206</f>
        <v/>
      </c>
      <c r="K2206">
        <f>'DATA DASH'!K2206</f>
        <v/>
      </c>
      <c r="L2206">
        <f>'DATA DASH'!L2206</f>
        <v/>
      </c>
      <c r="M2206">
        <f>'DATA DASH'!M2206</f>
        <v/>
      </c>
    </row>
    <row r="2207">
      <c r="A2207">
        <f>'DATA DASH'!A2207</f>
        <v/>
      </c>
      <c r="B2207">
        <f>'DATA DASH'!B2207</f>
        <v/>
      </c>
      <c r="C2207">
        <f>'DATA DASH'!C2207</f>
        <v/>
      </c>
      <c r="D2207">
        <f>'DATA DASH'!D2207</f>
        <v/>
      </c>
      <c r="E2207">
        <f>'DATA DASH'!E2207</f>
        <v/>
      </c>
      <c r="F2207">
        <f>'DATA DASH'!F2207</f>
        <v/>
      </c>
      <c r="G2207">
        <f>'DATA DASH'!G2207</f>
        <v/>
      </c>
      <c r="H2207">
        <f>'DATA DASH'!H2207</f>
        <v/>
      </c>
      <c r="I2207">
        <f>'DATA DASH'!I2207</f>
        <v/>
      </c>
      <c r="J2207">
        <f>'DATA DASH'!J2207</f>
        <v/>
      </c>
      <c r="K2207">
        <f>'DATA DASH'!K2207</f>
        <v/>
      </c>
      <c r="L2207">
        <f>'DATA DASH'!L2207</f>
        <v/>
      </c>
      <c r="M2207">
        <f>'DATA DASH'!M2207</f>
        <v/>
      </c>
    </row>
    <row r="2208">
      <c r="A2208">
        <f>'DATA DASH'!A2208</f>
        <v/>
      </c>
      <c r="B2208">
        <f>'DATA DASH'!B2208</f>
        <v/>
      </c>
      <c r="C2208">
        <f>'DATA DASH'!C2208</f>
        <v/>
      </c>
      <c r="D2208">
        <f>'DATA DASH'!D2208</f>
        <v/>
      </c>
      <c r="E2208">
        <f>'DATA DASH'!E2208</f>
        <v/>
      </c>
      <c r="F2208">
        <f>'DATA DASH'!F2208</f>
        <v/>
      </c>
      <c r="G2208">
        <f>'DATA DASH'!G2208</f>
        <v/>
      </c>
      <c r="H2208">
        <f>'DATA DASH'!H2208</f>
        <v/>
      </c>
      <c r="I2208">
        <f>'DATA DASH'!I2208</f>
        <v/>
      </c>
      <c r="J2208">
        <f>'DATA DASH'!J2208</f>
        <v/>
      </c>
      <c r="K2208">
        <f>'DATA DASH'!K2208</f>
        <v/>
      </c>
      <c r="L2208">
        <f>'DATA DASH'!L2208</f>
        <v/>
      </c>
      <c r="M2208">
        <f>'DATA DASH'!M2208</f>
        <v/>
      </c>
    </row>
    <row r="2209">
      <c r="A2209">
        <f>'DATA DASH'!A2209</f>
        <v/>
      </c>
      <c r="B2209">
        <f>'DATA DASH'!B2209</f>
        <v/>
      </c>
      <c r="C2209">
        <f>'DATA DASH'!C2209</f>
        <v/>
      </c>
      <c r="D2209">
        <f>'DATA DASH'!D2209</f>
        <v/>
      </c>
      <c r="E2209">
        <f>'DATA DASH'!E2209</f>
        <v/>
      </c>
      <c r="F2209">
        <f>'DATA DASH'!F2209</f>
        <v/>
      </c>
      <c r="G2209">
        <f>'DATA DASH'!G2209</f>
        <v/>
      </c>
      <c r="H2209">
        <f>'DATA DASH'!H2209</f>
        <v/>
      </c>
      <c r="I2209">
        <f>'DATA DASH'!I2209</f>
        <v/>
      </c>
      <c r="J2209">
        <f>'DATA DASH'!J2209</f>
        <v/>
      </c>
      <c r="K2209">
        <f>'DATA DASH'!K2209</f>
        <v/>
      </c>
      <c r="L2209">
        <f>'DATA DASH'!L2209</f>
        <v/>
      </c>
      <c r="M2209">
        <f>'DATA DASH'!M2209</f>
        <v/>
      </c>
    </row>
    <row r="2210">
      <c r="A2210">
        <f>'DATA DASH'!A2210</f>
        <v/>
      </c>
      <c r="B2210">
        <f>'DATA DASH'!B2210</f>
        <v/>
      </c>
      <c r="C2210">
        <f>'DATA DASH'!C2210</f>
        <v/>
      </c>
      <c r="D2210">
        <f>'DATA DASH'!D2210</f>
        <v/>
      </c>
      <c r="E2210">
        <f>'DATA DASH'!E2210</f>
        <v/>
      </c>
      <c r="F2210">
        <f>'DATA DASH'!F2210</f>
        <v/>
      </c>
      <c r="G2210">
        <f>'DATA DASH'!G2210</f>
        <v/>
      </c>
      <c r="H2210">
        <f>'DATA DASH'!H2210</f>
        <v/>
      </c>
      <c r="I2210">
        <f>'DATA DASH'!I2210</f>
        <v/>
      </c>
      <c r="J2210">
        <f>'DATA DASH'!J2210</f>
        <v/>
      </c>
      <c r="K2210">
        <f>'DATA DASH'!K2210</f>
        <v/>
      </c>
      <c r="L2210">
        <f>'DATA DASH'!L2210</f>
        <v/>
      </c>
      <c r="M2210">
        <f>'DATA DASH'!M2210</f>
        <v/>
      </c>
    </row>
    <row r="2211">
      <c r="A2211">
        <f>'DATA DASH'!A2211</f>
        <v/>
      </c>
      <c r="B2211">
        <f>'DATA DASH'!B2211</f>
        <v/>
      </c>
      <c r="C2211">
        <f>'DATA DASH'!C2211</f>
        <v/>
      </c>
      <c r="D2211">
        <f>'DATA DASH'!D2211</f>
        <v/>
      </c>
      <c r="E2211">
        <f>'DATA DASH'!E2211</f>
        <v/>
      </c>
      <c r="F2211">
        <f>'DATA DASH'!F2211</f>
        <v/>
      </c>
      <c r="G2211">
        <f>'DATA DASH'!G2211</f>
        <v/>
      </c>
      <c r="H2211">
        <f>'DATA DASH'!H2211</f>
        <v/>
      </c>
      <c r="I2211">
        <f>'DATA DASH'!I2211</f>
        <v/>
      </c>
      <c r="J2211">
        <f>'DATA DASH'!J2211</f>
        <v/>
      </c>
      <c r="K2211">
        <f>'DATA DASH'!K2211</f>
        <v/>
      </c>
      <c r="L2211">
        <f>'DATA DASH'!L2211</f>
        <v/>
      </c>
      <c r="M2211">
        <f>'DATA DASH'!M2211</f>
        <v/>
      </c>
    </row>
    <row r="2212">
      <c r="A2212">
        <f>'DATA DASH'!A2212</f>
        <v/>
      </c>
      <c r="B2212">
        <f>'DATA DASH'!B2212</f>
        <v/>
      </c>
      <c r="C2212">
        <f>'DATA DASH'!C2212</f>
        <v/>
      </c>
      <c r="D2212">
        <f>'DATA DASH'!D2212</f>
        <v/>
      </c>
      <c r="E2212">
        <f>'DATA DASH'!E2212</f>
        <v/>
      </c>
      <c r="F2212">
        <f>'DATA DASH'!F2212</f>
        <v/>
      </c>
      <c r="G2212">
        <f>'DATA DASH'!G2212</f>
        <v/>
      </c>
      <c r="H2212">
        <f>'DATA DASH'!H2212</f>
        <v/>
      </c>
      <c r="I2212">
        <f>'DATA DASH'!I2212</f>
        <v/>
      </c>
      <c r="J2212">
        <f>'DATA DASH'!J2212</f>
        <v/>
      </c>
      <c r="K2212">
        <f>'DATA DASH'!K2212</f>
        <v/>
      </c>
      <c r="L2212">
        <f>'DATA DASH'!L2212</f>
        <v/>
      </c>
      <c r="M2212">
        <f>'DATA DASH'!M2212</f>
        <v/>
      </c>
    </row>
    <row r="2213">
      <c r="A2213">
        <f>'DATA DASH'!A2213</f>
        <v/>
      </c>
      <c r="B2213">
        <f>'DATA DASH'!B2213</f>
        <v/>
      </c>
      <c r="C2213">
        <f>'DATA DASH'!C2213</f>
        <v/>
      </c>
      <c r="D2213">
        <f>'DATA DASH'!D2213</f>
        <v/>
      </c>
      <c r="E2213">
        <f>'DATA DASH'!E2213</f>
        <v/>
      </c>
      <c r="F2213">
        <f>'DATA DASH'!F2213</f>
        <v/>
      </c>
      <c r="G2213">
        <f>'DATA DASH'!G2213</f>
        <v/>
      </c>
      <c r="H2213">
        <f>'DATA DASH'!H2213</f>
        <v/>
      </c>
      <c r="I2213">
        <f>'DATA DASH'!I2213</f>
        <v/>
      </c>
      <c r="J2213">
        <f>'DATA DASH'!J2213</f>
        <v/>
      </c>
      <c r="K2213">
        <f>'DATA DASH'!K2213</f>
        <v/>
      </c>
      <c r="L2213">
        <f>'DATA DASH'!L2213</f>
        <v/>
      </c>
      <c r="M2213">
        <f>'DATA DASH'!M2213</f>
        <v/>
      </c>
    </row>
    <row r="2214">
      <c r="A2214">
        <f>'DATA DASH'!A2214</f>
        <v/>
      </c>
      <c r="B2214">
        <f>'DATA DASH'!B2214</f>
        <v/>
      </c>
      <c r="C2214">
        <f>'DATA DASH'!C2214</f>
        <v/>
      </c>
      <c r="D2214">
        <f>'DATA DASH'!D2214</f>
        <v/>
      </c>
      <c r="E2214">
        <f>'DATA DASH'!E2214</f>
        <v/>
      </c>
      <c r="F2214">
        <f>'DATA DASH'!F2214</f>
        <v/>
      </c>
      <c r="G2214">
        <f>'DATA DASH'!G2214</f>
        <v/>
      </c>
      <c r="H2214">
        <f>'DATA DASH'!H2214</f>
        <v/>
      </c>
      <c r="I2214">
        <f>'DATA DASH'!I2214</f>
        <v/>
      </c>
      <c r="J2214">
        <f>'DATA DASH'!J2214</f>
        <v/>
      </c>
      <c r="K2214">
        <f>'DATA DASH'!K2214</f>
        <v/>
      </c>
      <c r="L2214">
        <f>'DATA DASH'!L2214</f>
        <v/>
      </c>
      <c r="M2214">
        <f>'DATA DASH'!M2214</f>
        <v/>
      </c>
    </row>
    <row r="2215">
      <c r="A2215">
        <f>'DATA DASH'!A2215</f>
        <v/>
      </c>
      <c r="B2215">
        <f>'DATA DASH'!B2215</f>
        <v/>
      </c>
      <c r="C2215">
        <f>'DATA DASH'!C2215</f>
        <v/>
      </c>
      <c r="D2215">
        <f>'DATA DASH'!D2215</f>
        <v/>
      </c>
      <c r="E2215">
        <f>'DATA DASH'!E2215</f>
        <v/>
      </c>
      <c r="F2215">
        <f>'DATA DASH'!F2215</f>
        <v/>
      </c>
      <c r="G2215">
        <f>'DATA DASH'!G2215</f>
        <v/>
      </c>
      <c r="H2215">
        <f>'DATA DASH'!H2215</f>
        <v/>
      </c>
      <c r="I2215">
        <f>'DATA DASH'!I2215</f>
        <v/>
      </c>
      <c r="J2215">
        <f>'DATA DASH'!J2215</f>
        <v/>
      </c>
      <c r="K2215">
        <f>'DATA DASH'!K2215</f>
        <v/>
      </c>
      <c r="L2215">
        <f>'DATA DASH'!L2215</f>
        <v/>
      </c>
      <c r="M2215">
        <f>'DATA DASH'!M2215</f>
        <v/>
      </c>
    </row>
    <row r="2216">
      <c r="A2216">
        <f>'DATA DASH'!A2216</f>
        <v/>
      </c>
      <c r="B2216">
        <f>'DATA DASH'!B2216</f>
        <v/>
      </c>
      <c r="C2216">
        <f>'DATA DASH'!C2216</f>
        <v/>
      </c>
      <c r="D2216">
        <f>'DATA DASH'!D2216</f>
        <v/>
      </c>
      <c r="E2216">
        <f>'DATA DASH'!E2216</f>
        <v/>
      </c>
      <c r="F2216">
        <f>'DATA DASH'!F2216</f>
        <v/>
      </c>
      <c r="G2216">
        <f>'DATA DASH'!G2216</f>
        <v/>
      </c>
      <c r="H2216">
        <f>'DATA DASH'!H2216</f>
        <v/>
      </c>
      <c r="I2216">
        <f>'DATA DASH'!I2216</f>
        <v/>
      </c>
      <c r="J2216">
        <f>'DATA DASH'!J2216</f>
        <v/>
      </c>
      <c r="K2216">
        <f>'DATA DASH'!K2216</f>
        <v/>
      </c>
      <c r="L2216">
        <f>'DATA DASH'!L2216</f>
        <v/>
      </c>
      <c r="M2216">
        <f>'DATA DASH'!M2216</f>
        <v/>
      </c>
    </row>
    <row r="2217">
      <c r="A2217">
        <f>'DATA DASH'!A2217</f>
        <v/>
      </c>
      <c r="B2217">
        <f>'DATA DASH'!B2217</f>
        <v/>
      </c>
      <c r="C2217">
        <f>'DATA DASH'!C2217</f>
        <v/>
      </c>
      <c r="D2217">
        <f>'DATA DASH'!D2217</f>
        <v/>
      </c>
      <c r="E2217">
        <f>'DATA DASH'!E2217</f>
        <v/>
      </c>
      <c r="F2217">
        <f>'DATA DASH'!F2217</f>
        <v/>
      </c>
      <c r="G2217">
        <f>'DATA DASH'!G2217</f>
        <v/>
      </c>
      <c r="H2217">
        <f>'DATA DASH'!H2217</f>
        <v/>
      </c>
      <c r="I2217">
        <f>'DATA DASH'!I2217</f>
        <v/>
      </c>
      <c r="J2217">
        <f>'DATA DASH'!J2217</f>
        <v/>
      </c>
      <c r="K2217">
        <f>'DATA DASH'!K2217</f>
        <v/>
      </c>
      <c r="L2217">
        <f>'DATA DASH'!L2217</f>
        <v/>
      </c>
      <c r="M2217">
        <f>'DATA DASH'!M2217</f>
        <v/>
      </c>
    </row>
    <row r="2218">
      <c r="A2218">
        <f>'DATA DASH'!A2218</f>
        <v/>
      </c>
      <c r="B2218">
        <f>'DATA DASH'!B2218</f>
        <v/>
      </c>
      <c r="C2218">
        <f>'DATA DASH'!C2218</f>
        <v/>
      </c>
      <c r="D2218">
        <f>'DATA DASH'!D2218</f>
        <v/>
      </c>
      <c r="E2218">
        <f>'DATA DASH'!E2218</f>
        <v/>
      </c>
      <c r="F2218">
        <f>'DATA DASH'!F2218</f>
        <v/>
      </c>
      <c r="G2218">
        <f>'DATA DASH'!G2218</f>
        <v/>
      </c>
      <c r="H2218">
        <f>'DATA DASH'!H2218</f>
        <v/>
      </c>
      <c r="I2218">
        <f>'DATA DASH'!I2218</f>
        <v/>
      </c>
      <c r="J2218">
        <f>'DATA DASH'!J2218</f>
        <v/>
      </c>
      <c r="K2218">
        <f>'DATA DASH'!K2218</f>
        <v/>
      </c>
      <c r="L2218">
        <f>'DATA DASH'!L2218</f>
        <v/>
      </c>
      <c r="M2218">
        <f>'DATA DASH'!M2218</f>
        <v/>
      </c>
    </row>
    <row r="2219">
      <c r="A2219">
        <f>'DATA DASH'!A2219</f>
        <v/>
      </c>
      <c r="B2219">
        <f>'DATA DASH'!B2219</f>
        <v/>
      </c>
      <c r="C2219">
        <f>'DATA DASH'!C2219</f>
        <v/>
      </c>
      <c r="D2219">
        <f>'DATA DASH'!D2219</f>
        <v/>
      </c>
      <c r="E2219">
        <f>'DATA DASH'!E2219</f>
        <v/>
      </c>
      <c r="F2219">
        <f>'DATA DASH'!F2219</f>
        <v/>
      </c>
      <c r="G2219">
        <f>'DATA DASH'!G2219</f>
        <v/>
      </c>
      <c r="H2219">
        <f>'DATA DASH'!H2219</f>
        <v/>
      </c>
      <c r="I2219">
        <f>'DATA DASH'!I2219</f>
        <v/>
      </c>
      <c r="J2219">
        <f>'DATA DASH'!J2219</f>
        <v/>
      </c>
      <c r="K2219">
        <f>'DATA DASH'!K2219</f>
        <v/>
      </c>
      <c r="L2219">
        <f>'DATA DASH'!L2219</f>
        <v/>
      </c>
      <c r="M2219">
        <f>'DATA DASH'!M2219</f>
        <v/>
      </c>
    </row>
    <row r="2220">
      <c r="A2220">
        <f>'DATA DASH'!A2220</f>
        <v/>
      </c>
      <c r="B2220">
        <f>'DATA DASH'!B2220</f>
        <v/>
      </c>
      <c r="C2220">
        <f>'DATA DASH'!C2220</f>
        <v/>
      </c>
      <c r="D2220">
        <f>'DATA DASH'!D2220</f>
        <v/>
      </c>
      <c r="E2220">
        <f>'DATA DASH'!E2220</f>
        <v/>
      </c>
      <c r="F2220">
        <f>'DATA DASH'!F2220</f>
        <v/>
      </c>
      <c r="G2220">
        <f>'DATA DASH'!G2220</f>
        <v/>
      </c>
      <c r="H2220">
        <f>'DATA DASH'!H2220</f>
        <v/>
      </c>
      <c r="I2220">
        <f>'DATA DASH'!I2220</f>
        <v/>
      </c>
      <c r="J2220">
        <f>'DATA DASH'!J2220</f>
        <v/>
      </c>
      <c r="K2220">
        <f>'DATA DASH'!K2220</f>
        <v/>
      </c>
      <c r="L2220">
        <f>'DATA DASH'!L2220</f>
        <v/>
      </c>
      <c r="M2220">
        <f>'DATA DASH'!M2220</f>
        <v/>
      </c>
    </row>
    <row r="2221">
      <c r="A2221">
        <f>'DATA DASH'!A2221</f>
        <v/>
      </c>
      <c r="B2221">
        <f>'DATA DASH'!B2221</f>
        <v/>
      </c>
      <c r="C2221">
        <f>'DATA DASH'!C2221</f>
        <v/>
      </c>
      <c r="D2221">
        <f>'DATA DASH'!D2221</f>
        <v/>
      </c>
      <c r="E2221">
        <f>'DATA DASH'!E2221</f>
        <v/>
      </c>
      <c r="F2221">
        <f>'DATA DASH'!F2221</f>
        <v/>
      </c>
      <c r="G2221">
        <f>'DATA DASH'!G2221</f>
        <v/>
      </c>
      <c r="H2221">
        <f>'DATA DASH'!H2221</f>
        <v/>
      </c>
      <c r="I2221">
        <f>'DATA DASH'!I2221</f>
        <v/>
      </c>
      <c r="J2221">
        <f>'DATA DASH'!J2221</f>
        <v/>
      </c>
      <c r="K2221">
        <f>'DATA DASH'!K2221</f>
        <v/>
      </c>
      <c r="L2221">
        <f>'DATA DASH'!L2221</f>
        <v/>
      </c>
      <c r="M2221">
        <f>'DATA DASH'!M2221</f>
        <v/>
      </c>
    </row>
    <row r="2222">
      <c r="A2222">
        <f>'DATA DASH'!A2222</f>
        <v/>
      </c>
      <c r="B2222">
        <f>'DATA DASH'!B2222</f>
        <v/>
      </c>
      <c r="C2222">
        <f>'DATA DASH'!C2222</f>
        <v/>
      </c>
      <c r="D2222">
        <f>'DATA DASH'!D2222</f>
        <v/>
      </c>
      <c r="E2222">
        <f>'DATA DASH'!E2222</f>
        <v/>
      </c>
      <c r="F2222">
        <f>'DATA DASH'!F2222</f>
        <v/>
      </c>
      <c r="G2222">
        <f>'DATA DASH'!G2222</f>
        <v/>
      </c>
      <c r="H2222">
        <f>'DATA DASH'!H2222</f>
        <v/>
      </c>
      <c r="I2222">
        <f>'DATA DASH'!I2222</f>
        <v/>
      </c>
      <c r="J2222">
        <f>'DATA DASH'!J2222</f>
        <v/>
      </c>
      <c r="K2222">
        <f>'DATA DASH'!K2222</f>
        <v/>
      </c>
      <c r="L2222">
        <f>'DATA DASH'!L2222</f>
        <v/>
      </c>
      <c r="M2222">
        <f>'DATA DASH'!M2222</f>
        <v/>
      </c>
    </row>
    <row r="2223">
      <c r="A2223">
        <f>'DATA DASH'!A2223</f>
        <v/>
      </c>
      <c r="B2223">
        <f>'DATA DASH'!B2223</f>
        <v/>
      </c>
      <c r="C2223">
        <f>'DATA DASH'!C2223</f>
        <v/>
      </c>
      <c r="D2223">
        <f>'DATA DASH'!D2223</f>
        <v/>
      </c>
      <c r="E2223">
        <f>'DATA DASH'!E2223</f>
        <v/>
      </c>
      <c r="F2223">
        <f>'DATA DASH'!F2223</f>
        <v/>
      </c>
      <c r="G2223">
        <f>'DATA DASH'!G2223</f>
        <v/>
      </c>
      <c r="H2223">
        <f>'DATA DASH'!H2223</f>
        <v/>
      </c>
      <c r="I2223">
        <f>'DATA DASH'!I2223</f>
        <v/>
      </c>
      <c r="J2223">
        <f>'DATA DASH'!J2223</f>
        <v/>
      </c>
      <c r="K2223">
        <f>'DATA DASH'!K2223</f>
        <v/>
      </c>
      <c r="L2223">
        <f>'DATA DASH'!L2223</f>
        <v/>
      </c>
      <c r="M2223">
        <f>'DATA DASH'!M2223</f>
        <v/>
      </c>
    </row>
    <row r="2224">
      <c r="A2224">
        <f>'DATA DASH'!A2224</f>
        <v/>
      </c>
      <c r="B2224">
        <f>'DATA DASH'!B2224</f>
        <v/>
      </c>
      <c r="C2224">
        <f>'DATA DASH'!C2224</f>
        <v/>
      </c>
      <c r="D2224">
        <f>'DATA DASH'!D2224</f>
        <v/>
      </c>
      <c r="E2224">
        <f>'DATA DASH'!E2224</f>
        <v/>
      </c>
      <c r="F2224">
        <f>'DATA DASH'!F2224</f>
        <v/>
      </c>
      <c r="G2224">
        <f>'DATA DASH'!G2224</f>
        <v/>
      </c>
      <c r="H2224">
        <f>'DATA DASH'!H2224</f>
        <v/>
      </c>
      <c r="I2224">
        <f>'DATA DASH'!I2224</f>
        <v/>
      </c>
      <c r="J2224">
        <f>'DATA DASH'!J2224</f>
        <v/>
      </c>
      <c r="K2224">
        <f>'DATA DASH'!K2224</f>
        <v/>
      </c>
      <c r="L2224">
        <f>'DATA DASH'!L2224</f>
        <v/>
      </c>
      <c r="M2224">
        <f>'DATA DASH'!M2224</f>
        <v/>
      </c>
    </row>
    <row r="2225">
      <c r="A2225">
        <f>'DATA DASH'!A2225</f>
        <v/>
      </c>
      <c r="B2225">
        <f>'DATA DASH'!B2225</f>
        <v/>
      </c>
      <c r="C2225">
        <f>'DATA DASH'!C2225</f>
        <v/>
      </c>
      <c r="D2225">
        <f>'DATA DASH'!D2225</f>
        <v/>
      </c>
      <c r="E2225">
        <f>'DATA DASH'!E2225</f>
        <v/>
      </c>
      <c r="F2225">
        <f>'DATA DASH'!F2225</f>
        <v/>
      </c>
      <c r="G2225">
        <f>'DATA DASH'!G2225</f>
        <v/>
      </c>
      <c r="H2225">
        <f>'DATA DASH'!H2225</f>
        <v/>
      </c>
      <c r="I2225">
        <f>'DATA DASH'!I2225</f>
        <v/>
      </c>
      <c r="J2225">
        <f>'DATA DASH'!J2225</f>
        <v/>
      </c>
      <c r="K2225">
        <f>'DATA DASH'!K2225</f>
        <v/>
      </c>
      <c r="L2225">
        <f>'DATA DASH'!L2225</f>
        <v/>
      </c>
      <c r="M2225">
        <f>'DATA DASH'!M2225</f>
        <v/>
      </c>
    </row>
    <row r="2226">
      <c r="A2226">
        <f>'DATA DASH'!A2226</f>
        <v/>
      </c>
      <c r="B2226">
        <f>'DATA DASH'!B2226</f>
        <v/>
      </c>
      <c r="C2226">
        <f>'DATA DASH'!C2226</f>
        <v/>
      </c>
      <c r="D2226">
        <f>'DATA DASH'!D2226</f>
        <v/>
      </c>
      <c r="E2226">
        <f>'DATA DASH'!E2226</f>
        <v/>
      </c>
      <c r="F2226">
        <f>'DATA DASH'!F2226</f>
        <v/>
      </c>
      <c r="G2226">
        <f>'DATA DASH'!G2226</f>
        <v/>
      </c>
      <c r="H2226">
        <f>'DATA DASH'!H2226</f>
        <v/>
      </c>
      <c r="I2226">
        <f>'DATA DASH'!I2226</f>
        <v/>
      </c>
      <c r="J2226">
        <f>'DATA DASH'!J2226</f>
        <v/>
      </c>
      <c r="K2226">
        <f>'DATA DASH'!K2226</f>
        <v/>
      </c>
      <c r="L2226">
        <f>'DATA DASH'!L2226</f>
        <v/>
      </c>
      <c r="M2226">
        <f>'DATA DASH'!M2226</f>
        <v/>
      </c>
    </row>
    <row r="2227">
      <c r="A2227">
        <f>'DATA DASH'!A2227</f>
        <v/>
      </c>
      <c r="B2227">
        <f>'DATA DASH'!B2227</f>
        <v/>
      </c>
      <c r="C2227">
        <f>'DATA DASH'!C2227</f>
        <v/>
      </c>
      <c r="D2227">
        <f>'DATA DASH'!D2227</f>
        <v/>
      </c>
      <c r="E2227">
        <f>'DATA DASH'!E2227</f>
        <v/>
      </c>
      <c r="F2227">
        <f>'DATA DASH'!F2227</f>
        <v/>
      </c>
      <c r="G2227">
        <f>'DATA DASH'!G2227</f>
        <v/>
      </c>
      <c r="H2227">
        <f>'DATA DASH'!H2227</f>
        <v/>
      </c>
      <c r="I2227">
        <f>'DATA DASH'!I2227</f>
        <v/>
      </c>
      <c r="J2227">
        <f>'DATA DASH'!J2227</f>
        <v/>
      </c>
      <c r="K2227">
        <f>'DATA DASH'!K2227</f>
        <v/>
      </c>
      <c r="L2227">
        <f>'DATA DASH'!L2227</f>
        <v/>
      </c>
      <c r="M2227">
        <f>'DATA DASH'!M2227</f>
        <v/>
      </c>
    </row>
    <row r="2228">
      <c r="A2228">
        <f>'DATA DASH'!A2228</f>
        <v/>
      </c>
      <c r="B2228">
        <f>'DATA DASH'!B2228</f>
        <v/>
      </c>
      <c r="C2228">
        <f>'DATA DASH'!C2228</f>
        <v/>
      </c>
      <c r="D2228">
        <f>'DATA DASH'!D2228</f>
        <v/>
      </c>
      <c r="E2228">
        <f>'DATA DASH'!E2228</f>
        <v/>
      </c>
      <c r="F2228">
        <f>'DATA DASH'!F2228</f>
        <v/>
      </c>
      <c r="G2228">
        <f>'DATA DASH'!G2228</f>
        <v/>
      </c>
      <c r="H2228">
        <f>'DATA DASH'!H2228</f>
        <v/>
      </c>
      <c r="I2228">
        <f>'DATA DASH'!I2228</f>
        <v/>
      </c>
      <c r="J2228">
        <f>'DATA DASH'!J2228</f>
        <v/>
      </c>
      <c r="K2228">
        <f>'DATA DASH'!K2228</f>
        <v/>
      </c>
      <c r="L2228">
        <f>'DATA DASH'!L2228</f>
        <v/>
      </c>
      <c r="M2228">
        <f>'DATA DASH'!M2228</f>
        <v/>
      </c>
    </row>
    <row r="2229">
      <c r="A2229">
        <f>'DATA DASH'!A2229</f>
        <v/>
      </c>
      <c r="B2229">
        <f>'DATA DASH'!B2229</f>
        <v/>
      </c>
      <c r="C2229">
        <f>'DATA DASH'!C2229</f>
        <v/>
      </c>
      <c r="D2229">
        <f>'DATA DASH'!D2229</f>
        <v/>
      </c>
      <c r="E2229">
        <f>'DATA DASH'!E2229</f>
        <v/>
      </c>
      <c r="F2229">
        <f>'DATA DASH'!F2229</f>
        <v/>
      </c>
      <c r="G2229">
        <f>'DATA DASH'!G2229</f>
        <v/>
      </c>
      <c r="H2229">
        <f>'DATA DASH'!H2229</f>
        <v/>
      </c>
      <c r="I2229">
        <f>'DATA DASH'!I2229</f>
        <v/>
      </c>
      <c r="J2229">
        <f>'DATA DASH'!J2229</f>
        <v/>
      </c>
      <c r="K2229">
        <f>'DATA DASH'!K2229</f>
        <v/>
      </c>
      <c r="L2229">
        <f>'DATA DASH'!L2229</f>
        <v/>
      </c>
      <c r="M2229">
        <f>'DATA DASH'!M2229</f>
        <v/>
      </c>
    </row>
    <row r="2230">
      <c r="A2230">
        <f>'DATA DASH'!A2230</f>
        <v/>
      </c>
      <c r="B2230">
        <f>'DATA DASH'!B2230</f>
        <v/>
      </c>
      <c r="C2230">
        <f>'DATA DASH'!C2230</f>
        <v/>
      </c>
      <c r="D2230">
        <f>'DATA DASH'!D2230</f>
        <v/>
      </c>
      <c r="E2230">
        <f>'DATA DASH'!E2230</f>
        <v/>
      </c>
      <c r="F2230">
        <f>'DATA DASH'!F2230</f>
        <v/>
      </c>
      <c r="G2230">
        <f>'DATA DASH'!G2230</f>
        <v/>
      </c>
      <c r="H2230">
        <f>'DATA DASH'!H2230</f>
        <v/>
      </c>
      <c r="I2230">
        <f>'DATA DASH'!I2230</f>
        <v/>
      </c>
      <c r="J2230">
        <f>'DATA DASH'!J2230</f>
        <v/>
      </c>
      <c r="K2230">
        <f>'DATA DASH'!K2230</f>
        <v/>
      </c>
      <c r="L2230">
        <f>'DATA DASH'!L2230</f>
        <v/>
      </c>
      <c r="M2230">
        <f>'DATA DASH'!M2230</f>
        <v/>
      </c>
    </row>
    <row r="2231">
      <c r="A2231">
        <f>'DATA DASH'!A2231</f>
        <v/>
      </c>
      <c r="B2231">
        <f>'DATA DASH'!B2231</f>
        <v/>
      </c>
      <c r="C2231">
        <f>'DATA DASH'!C2231</f>
        <v/>
      </c>
      <c r="D2231">
        <f>'DATA DASH'!D2231</f>
        <v/>
      </c>
      <c r="E2231">
        <f>'DATA DASH'!E2231</f>
        <v/>
      </c>
      <c r="F2231">
        <f>'DATA DASH'!F2231</f>
        <v/>
      </c>
      <c r="G2231">
        <f>'DATA DASH'!G2231</f>
        <v/>
      </c>
      <c r="H2231">
        <f>'DATA DASH'!H2231</f>
        <v/>
      </c>
      <c r="I2231">
        <f>'DATA DASH'!I2231</f>
        <v/>
      </c>
      <c r="J2231">
        <f>'DATA DASH'!J2231</f>
        <v/>
      </c>
      <c r="K2231">
        <f>'DATA DASH'!K2231</f>
        <v/>
      </c>
      <c r="L2231">
        <f>'DATA DASH'!L2231</f>
        <v/>
      </c>
      <c r="M2231">
        <f>'DATA DASH'!M2231</f>
        <v/>
      </c>
    </row>
    <row r="2232">
      <c r="A2232">
        <f>'DATA DASH'!A2232</f>
        <v/>
      </c>
      <c r="B2232">
        <f>'DATA DASH'!B2232</f>
        <v/>
      </c>
      <c r="C2232">
        <f>'DATA DASH'!C2232</f>
        <v/>
      </c>
      <c r="D2232">
        <f>'DATA DASH'!D2232</f>
        <v/>
      </c>
      <c r="E2232">
        <f>'DATA DASH'!E2232</f>
        <v/>
      </c>
      <c r="F2232">
        <f>'DATA DASH'!F2232</f>
        <v/>
      </c>
      <c r="G2232">
        <f>'DATA DASH'!G2232</f>
        <v/>
      </c>
      <c r="H2232">
        <f>'DATA DASH'!H2232</f>
        <v/>
      </c>
      <c r="I2232">
        <f>'DATA DASH'!I2232</f>
        <v/>
      </c>
      <c r="J2232">
        <f>'DATA DASH'!J2232</f>
        <v/>
      </c>
      <c r="K2232">
        <f>'DATA DASH'!K2232</f>
        <v/>
      </c>
      <c r="L2232">
        <f>'DATA DASH'!L2232</f>
        <v/>
      </c>
      <c r="M2232">
        <f>'DATA DASH'!M2232</f>
        <v/>
      </c>
    </row>
    <row r="2233">
      <c r="A2233">
        <f>'DATA DASH'!A2233</f>
        <v/>
      </c>
      <c r="B2233">
        <f>'DATA DASH'!B2233</f>
        <v/>
      </c>
      <c r="C2233">
        <f>'DATA DASH'!C2233</f>
        <v/>
      </c>
      <c r="D2233">
        <f>'DATA DASH'!D2233</f>
        <v/>
      </c>
      <c r="E2233">
        <f>'DATA DASH'!E2233</f>
        <v/>
      </c>
      <c r="F2233">
        <f>'DATA DASH'!F2233</f>
        <v/>
      </c>
      <c r="G2233">
        <f>'DATA DASH'!G2233</f>
        <v/>
      </c>
      <c r="H2233">
        <f>'DATA DASH'!H2233</f>
        <v/>
      </c>
      <c r="I2233">
        <f>'DATA DASH'!I2233</f>
        <v/>
      </c>
      <c r="J2233">
        <f>'DATA DASH'!J2233</f>
        <v/>
      </c>
      <c r="K2233">
        <f>'DATA DASH'!K2233</f>
        <v/>
      </c>
      <c r="L2233">
        <f>'DATA DASH'!L2233</f>
        <v/>
      </c>
      <c r="M2233">
        <f>'DATA DASH'!M2233</f>
        <v/>
      </c>
    </row>
    <row r="2234">
      <c r="A2234">
        <f>'DATA DASH'!A2234</f>
        <v/>
      </c>
      <c r="B2234">
        <f>'DATA DASH'!B2234</f>
        <v/>
      </c>
      <c r="C2234">
        <f>'DATA DASH'!C2234</f>
        <v/>
      </c>
      <c r="D2234">
        <f>'DATA DASH'!D2234</f>
        <v/>
      </c>
      <c r="E2234">
        <f>'DATA DASH'!E2234</f>
        <v/>
      </c>
      <c r="F2234">
        <f>'DATA DASH'!F2234</f>
        <v/>
      </c>
      <c r="G2234">
        <f>'DATA DASH'!G2234</f>
        <v/>
      </c>
      <c r="H2234">
        <f>'DATA DASH'!H2234</f>
        <v/>
      </c>
      <c r="I2234">
        <f>'DATA DASH'!I2234</f>
        <v/>
      </c>
      <c r="J2234">
        <f>'DATA DASH'!J2234</f>
        <v/>
      </c>
      <c r="K2234">
        <f>'DATA DASH'!K2234</f>
        <v/>
      </c>
      <c r="L2234">
        <f>'DATA DASH'!L2234</f>
        <v/>
      </c>
      <c r="M2234">
        <f>'DATA DASH'!M2234</f>
        <v/>
      </c>
    </row>
    <row r="2235">
      <c r="A2235">
        <f>'DATA DASH'!A2235</f>
        <v/>
      </c>
      <c r="B2235">
        <f>'DATA DASH'!B2235</f>
        <v/>
      </c>
      <c r="C2235">
        <f>'DATA DASH'!C2235</f>
        <v/>
      </c>
      <c r="D2235">
        <f>'DATA DASH'!D2235</f>
        <v/>
      </c>
      <c r="E2235">
        <f>'DATA DASH'!E2235</f>
        <v/>
      </c>
      <c r="F2235">
        <f>'DATA DASH'!F2235</f>
        <v/>
      </c>
      <c r="G2235">
        <f>'DATA DASH'!G2235</f>
        <v/>
      </c>
      <c r="H2235">
        <f>'DATA DASH'!H2235</f>
        <v/>
      </c>
      <c r="I2235">
        <f>'DATA DASH'!I2235</f>
        <v/>
      </c>
      <c r="J2235">
        <f>'DATA DASH'!J2235</f>
        <v/>
      </c>
      <c r="K2235">
        <f>'DATA DASH'!K2235</f>
        <v/>
      </c>
      <c r="L2235">
        <f>'DATA DASH'!L2235</f>
        <v/>
      </c>
      <c r="M2235">
        <f>'DATA DASH'!M2235</f>
        <v/>
      </c>
    </row>
    <row r="2236">
      <c r="A2236">
        <f>'DATA DASH'!A2236</f>
        <v/>
      </c>
      <c r="B2236">
        <f>'DATA DASH'!B2236</f>
        <v/>
      </c>
      <c r="C2236">
        <f>'DATA DASH'!C2236</f>
        <v/>
      </c>
      <c r="D2236">
        <f>'DATA DASH'!D2236</f>
        <v/>
      </c>
      <c r="E2236">
        <f>'DATA DASH'!E2236</f>
        <v/>
      </c>
      <c r="F2236">
        <f>'DATA DASH'!F2236</f>
        <v/>
      </c>
      <c r="G2236">
        <f>'DATA DASH'!G2236</f>
        <v/>
      </c>
      <c r="H2236">
        <f>'DATA DASH'!H2236</f>
        <v/>
      </c>
      <c r="I2236">
        <f>'DATA DASH'!I2236</f>
        <v/>
      </c>
      <c r="J2236">
        <f>'DATA DASH'!J2236</f>
        <v/>
      </c>
      <c r="K2236">
        <f>'DATA DASH'!K2236</f>
        <v/>
      </c>
      <c r="L2236">
        <f>'DATA DASH'!L2236</f>
        <v/>
      </c>
      <c r="M2236">
        <f>'DATA DASH'!M2236</f>
        <v/>
      </c>
    </row>
    <row r="2237">
      <c r="A2237">
        <f>'DATA DASH'!A2237</f>
        <v/>
      </c>
      <c r="B2237">
        <f>'DATA DASH'!B2237</f>
        <v/>
      </c>
      <c r="C2237">
        <f>'DATA DASH'!C2237</f>
        <v/>
      </c>
      <c r="D2237">
        <f>'DATA DASH'!D2237</f>
        <v/>
      </c>
      <c r="E2237">
        <f>'DATA DASH'!E2237</f>
        <v/>
      </c>
      <c r="F2237">
        <f>'DATA DASH'!F2237</f>
        <v/>
      </c>
      <c r="G2237">
        <f>'DATA DASH'!G2237</f>
        <v/>
      </c>
      <c r="H2237">
        <f>'DATA DASH'!H2237</f>
        <v/>
      </c>
      <c r="I2237">
        <f>'DATA DASH'!I2237</f>
        <v/>
      </c>
      <c r="J2237">
        <f>'DATA DASH'!J2237</f>
        <v/>
      </c>
      <c r="K2237">
        <f>'DATA DASH'!K2237</f>
        <v/>
      </c>
      <c r="L2237">
        <f>'DATA DASH'!L2237</f>
        <v/>
      </c>
      <c r="M2237">
        <f>'DATA DASH'!M2237</f>
        <v/>
      </c>
    </row>
    <row r="2238">
      <c r="A2238">
        <f>'DATA DASH'!A2238</f>
        <v/>
      </c>
      <c r="B2238">
        <f>'DATA DASH'!B2238</f>
        <v/>
      </c>
      <c r="C2238">
        <f>'DATA DASH'!C2238</f>
        <v/>
      </c>
      <c r="D2238">
        <f>'DATA DASH'!D2238</f>
        <v/>
      </c>
      <c r="E2238">
        <f>'DATA DASH'!E2238</f>
        <v/>
      </c>
      <c r="F2238">
        <f>'DATA DASH'!F2238</f>
        <v/>
      </c>
      <c r="G2238">
        <f>'DATA DASH'!G2238</f>
        <v/>
      </c>
      <c r="H2238">
        <f>'DATA DASH'!H2238</f>
        <v/>
      </c>
      <c r="I2238">
        <f>'DATA DASH'!I2238</f>
        <v/>
      </c>
      <c r="J2238">
        <f>'DATA DASH'!J2238</f>
        <v/>
      </c>
      <c r="K2238">
        <f>'DATA DASH'!K2238</f>
        <v/>
      </c>
      <c r="L2238">
        <f>'DATA DASH'!L2238</f>
        <v/>
      </c>
      <c r="M2238">
        <f>'DATA DASH'!M2238</f>
        <v/>
      </c>
    </row>
    <row r="2239">
      <c r="A2239">
        <f>'DATA DASH'!A2239</f>
        <v/>
      </c>
      <c r="B2239">
        <f>'DATA DASH'!B2239</f>
        <v/>
      </c>
      <c r="C2239">
        <f>'DATA DASH'!C2239</f>
        <v/>
      </c>
      <c r="D2239">
        <f>'DATA DASH'!D2239</f>
        <v/>
      </c>
      <c r="E2239">
        <f>'DATA DASH'!E2239</f>
        <v/>
      </c>
      <c r="F2239">
        <f>'DATA DASH'!F2239</f>
        <v/>
      </c>
      <c r="G2239">
        <f>'DATA DASH'!G2239</f>
        <v/>
      </c>
      <c r="H2239">
        <f>'DATA DASH'!H2239</f>
        <v/>
      </c>
      <c r="I2239">
        <f>'DATA DASH'!I2239</f>
        <v/>
      </c>
      <c r="J2239">
        <f>'DATA DASH'!J2239</f>
        <v/>
      </c>
      <c r="K2239">
        <f>'DATA DASH'!K2239</f>
        <v/>
      </c>
      <c r="L2239">
        <f>'DATA DASH'!L2239</f>
        <v/>
      </c>
      <c r="M2239">
        <f>'DATA DASH'!M2239</f>
        <v/>
      </c>
    </row>
    <row r="2240">
      <c r="A2240">
        <f>'DATA DASH'!A2240</f>
        <v/>
      </c>
      <c r="B2240">
        <f>'DATA DASH'!B2240</f>
        <v/>
      </c>
      <c r="C2240">
        <f>'DATA DASH'!C2240</f>
        <v/>
      </c>
      <c r="D2240">
        <f>'DATA DASH'!D2240</f>
        <v/>
      </c>
      <c r="E2240">
        <f>'DATA DASH'!E2240</f>
        <v/>
      </c>
      <c r="F2240">
        <f>'DATA DASH'!F2240</f>
        <v/>
      </c>
      <c r="G2240">
        <f>'DATA DASH'!G2240</f>
        <v/>
      </c>
      <c r="H2240">
        <f>'DATA DASH'!H2240</f>
        <v/>
      </c>
      <c r="I2240">
        <f>'DATA DASH'!I2240</f>
        <v/>
      </c>
      <c r="J2240">
        <f>'DATA DASH'!J2240</f>
        <v/>
      </c>
      <c r="K2240">
        <f>'DATA DASH'!K2240</f>
        <v/>
      </c>
      <c r="L2240">
        <f>'DATA DASH'!L2240</f>
        <v/>
      </c>
      <c r="M2240">
        <f>'DATA DASH'!M2240</f>
        <v/>
      </c>
    </row>
    <row r="2241">
      <c r="A2241">
        <f>'DATA DASH'!A2241</f>
        <v/>
      </c>
      <c r="B2241">
        <f>'DATA DASH'!B2241</f>
        <v/>
      </c>
      <c r="C2241">
        <f>'DATA DASH'!C2241</f>
        <v/>
      </c>
      <c r="D2241">
        <f>'DATA DASH'!D2241</f>
        <v/>
      </c>
      <c r="E2241">
        <f>'DATA DASH'!E2241</f>
        <v/>
      </c>
      <c r="F2241">
        <f>'DATA DASH'!F2241</f>
        <v/>
      </c>
      <c r="G2241">
        <f>'DATA DASH'!G2241</f>
        <v/>
      </c>
      <c r="H2241">
        <f>'DATA DASH'!H2241</f>
        <v/>
      </c>
      <c r="I2241">
        <f>'DATA DASH'!I2241</f>
        <v/>
      </c>
      <c r="J2241">
        <f>'DATA DASH'!J2241</f>
        <v/>
      </c>
      <c r="K2241">
        <f>'DATA DASH'!K2241</f>
        <v/>
      </c>
      <c r="L2241">
        <f>'DATA DASH'!L2241</f>
        <v/>
      </c>
      <c r="M2241">
        <f>'DATA DASH'!M2241</f>
        <v/>
      </c>
    </row>
    <row r="2242">
      <c r="A2242">
        <f>'DATA DASH'!A2242</f>
        <v/>
      </c>
      <c r="B2242">
        <f>'DATA DASH'!B2242</f>
        <v/>
      </c>
      <c r="C2242">
        <f>'DATA DASH'!C2242</f>
        <v/>
      </c>
      <c r="D2242">
        <f>'DATA DASH'!D2242</f>
        <v/>
      </c>
      <c r="E2242">
        <f>'DATA DASH'!E2242</f>
        <v/>
      </c>
      <c r="F2242">
        <f>'DATA DASH'!F2242</f>
        <v/>
      </c>
      <c r="G2242">
        <f>'DATA DASH'!G2242</f>
        <v/>
      </c>
      <c r="H2242">
        <f>'DATA DASH'!H2242</f>
        <v/>
      </c>
      <c r="I2242">
        <f>'DATA DASH'!I2242</f>
        <v/>
      </c>
      <c r="J2242">
        <f>'DATA DASH'!J2242</f>
        <v/>
      </c>
      <c r="K2242">
        <f>'DATA DASH'!K2242</f>
        <v/>
      </c>
      <c r="L2242">
        <f>'DATA DASH'!L2242</f>
        <v/>
      </c>
      <c r="M2242">
        <f>'DATA DASH'!M2242</f>
        <v/>
      </c>
    </row>
    <row r="2243">
      <c r="A2243">
        <f>'DATA DASH'!A2243</f>
        <v/>
      </c>
      <c r="B2243">
        <f>'DATA DASH'!B2243</f>
        <v/>
      </c>
      <c r="C2243">
        <f>'DATA DASH'!C2243</f>
        <v/>
      </c>
      <c r="D2243">
        <f>'DATA DASH'!D2243</f>
        <v/>
      </c>
      <c r="E2243">
        <f>'DATA DASH'!E2243</f>
        <v/>
      </c>
      <c r="F2243">
        <f>'DATA DASH'!F2243</f>
        <v/>
      </c>
      <c r="G2243">
        <f>'DATA DASH'!G2243</f>
        <v/>
      </c>
      <c r="H2243">
        <f>'DATA DASH'!H2243</f>
        <v/>
      </c>
      <c r="I2243">
        <f>'DATA DASH'!I2243</f>
        <v/>
      </c>
      <c r="J2243">
        <f>'DATA DASH'!J2243</f>
        <v/>
      </c>
      <c r="K2243">
        <f>'DATA DASH'!K2243</f>
        <v/>
      </c>
      <c r="L2243">
        <f>'DATA DASH'!L2243</f>
        <v/>
      </c>
      <c r="M2243">
        <f>'DATA DASH'!M2243</f>
        <v/>
      </c>
    </row>
    <row r="2244">
      <c r="A2244">
        <f>'DATA DASH'!A2244</f>
        <v/>
      </c>
      <c r="B2244">
        <f>'DATA DASH'!B2244</f>
        <v/>
      </c>
      <c r="C2244">
        <f>'DATA DASH'!C2244</f>
        <v/>
      </c>
      <c r="D2244">
        <f>'DATA DASH'!D2244</f>
        <v/>
      </c>
      <c r="E2244">
        <f>'DATA DASH'!E2244</f>
        <v/>
      </c>
      <c r="F2244">
        <f>'DATA DASH'!F2244</f>
        <v/>
      </c>
      <c r="G2244">
        <f>'DATA DASH'!G2244</f>
        <v/>
      </c>
      <c r="H2244">
        <f>'DATA DASH'!H2244</f>
        <v/>
      </c>
      <c r="I2244">
        <f>'DATA DASH'!I2244</f>
        <v/>
      </c>
      <c r="J2244">
        <f>'DATA DASH'!J2244</f>
        <v/>
      </c>
      <c r="K2244">
        <f>'DATA DASH'!K2244</f>
        <v/>
      </c>
      <c r="L2244">
        <f>'DATA DASH'!L2244</f>
        <v/>
      </c>
      <c r="M2244">
        <f>'DATA DASH'!M2244</f>
        <v/>
      </c>
    </row>
    <row r="2245">
      <c r="A2245">
        <f>'DATA DASH'!A2245</f>
        <v/>
      </c>
      <c r="B2245">
        <f>'DATA DASH'!B2245</f>
        <v/>
      </c>
      <c r="C2245">
        <f>'DATA DASH'!C2245</f>
        <v/>
      </c>
      <c r="D2245">
        <f>'DATA DASH'!D2245</f>
        <v/>
      </c>
      <c r="E2245">
        <f>'DATA DASH'!E2245</f>
        <v/>
      </c>
      <c r="F2245">
        <f>'DATA DASH'!F2245</f>
        <v/>
      </c>
      <c r="G2245">
        <f>'DATA DASH'!G2245</f>
        <v/>
      </c>
      <c r="H2245">
        <f>'DATA DASH'!H2245</f>
        <v/>
      </c>
      <c r="I2245">
        <f>'DATA DASH'!I2245</f>
        <v/>
      </c>
      <c r="J2245">
        <f>'DATA DASH'!J2245</f>
        <v/>
      </c>
      <c r="K2245">
        <f>'DATA DASH'!K2245</f>
        <v/>
      </c>
      <c r="L2245">
        <f>'DATA DASH'!L2245</f>
        <v/>
      </c>
      <c r="M2245">
        <f>'DATA DASH'!M2245</f>
        <v/>
      </c>
    </row>
    <row r="2246">
      <c r="A2246">
        <f>'DATA DASH'!A2246</f>
        <v/>
      </c>
      <c r="B2246">
        <f>'DATA DASH'!B2246</f>
        <v/>
      </c>
      <c r="C2246">
        <f>'DATA DASH'!C2246</f>
        <v/>
      </c>
      <c r="D2246">
        <f>'DATA DASH'!D2246</f>
        <v/>
      </c>
      <c r="E2246">
        <f>'DATA DASH'!E2246</f>
        <v/>
      </c>
      <c r="F2246">
        <f>'DATA DASH'!F2246</f>
        <v/>
      </c>
      <c r="G2246">
        <f>'DATA DASH'!G2246</f>
        <v/>
      </c>
      <c r="H2246">
        <f>'DATA DASH'!H2246</f>
        <v/>
      </c>
      <c r="I2246">
        <f>'DATA DASH'!I2246</f>
        <v/>
      </c>
      <c r="J2246">
        <f>'DATA DASH'!J2246</f>
        <v/>
      </c>
      <c r="K2246">
        <f>'DATA DASH'!K2246</f>
        <v/>
      </c>
      <c r="L2246">
        <f>'DATA DASH'!L2246</f>
        <v/>
      </c>
      <c r="M2246">
        <f>'DATA DASH'!M2246</f>
        <v/>
      </c>
    </row>
    <row r="2247">
      <c r="A2247">
        <f>'DATA DASH'!A2247</f>
        <v/>
      </c>
      <c r="B2247">
        <f>'DATA DASH'!B2247</f>
        <v/>
      </c>
      <c r="C2247">
        <f>'DATA DASH'!C2247</f>
        <v/>
      </c>
      <c r="D2247">
        <f>'DATA DASH'!D2247</f>
        <v/>
      </c>
      <c r="E2247">
        <f>'DATA DASH'!E2247</f>
        <v/>
      </c>
      <c r="F2247">
        <f>'DATA DASH'!F2247</f>
        <v/>
      </c>
      <c r="G2247">
        <f>'DATA DASH'!G2247</f>
        <v/>
      </c>
      <c r="H2247">
        <f>'DATA DASH'!H2247</f>
        <v/>
      </c>
      <c r="I2247">
        <f>'DATA DASH'!I2247</f>
        <v/>
      </c>
      <c r="J2247">
        <f>'DATA DASH'!J2247</f>
        <v/>
      </c>
      <c r="K2247">
        <f>'DATA DASH'!K2247</f>
        <v/>
      </c>
      <c r="L2247">
        <f>'DATA DASH'!L2247</f>
        <v/>
      </c>
      <c r="M2247">
        <f>'DATA DASH'!M2247</f>
        <v/>
      </c>
    </row>
    <row r="2248">
      <c r="A2248">
        <f>'DATA DASH'!A2248</f>
        <v/>
      </c>
      <c r="B2248">
        <f>'DATA DASH'!B2248</f>
        <v/>
      </c>
      <c r="C2248">
        <f>'DATA DASH'!C2248</f>
        <v/>
      </c>
      <c r="D2248">
        <f>'DATA DASH'!D2248</f>
        <v/>
      </c>
      <c r="E2248">
        <f>'DATA DASH'!E2248</f>
        <v/>
      </c>
      <c r="F2248">
        <f>'DATA DASH'!F2248</f>
        <v/>
      </c>
      <c r="G2248">
        <f>'DATA DASH'!G2248</f>
        <v/>
      </c>
      <c r="H2248">
        <f>'DATA DASH'!H2248</f>
        <v/>
      </c>
      <c r="I2248">
        <f>'DATA DASH'!I2248</f>
        <v/>
      </c>
      <c r="J2248">
        <f>'DATA DASH'!J2248</f>
        <v/>
      </c>
      <c r="K2248">
        <f>'DATA DASH'!K2248</f>
        <v/>
      </c>
      <c r="L2248">
        <f>'DATA DASH'!L2248</f>
        <v/>
      </c>
      <c r="M2248">
        <f>'DATA DASH'!M2248</f>
        <v/>
      </c>
    </row>
    <row r="2249">
      <c r="A2249">
        <f>'DATA DASH'!A2249</f>
        <v/>
      </c>
      <c r="B2249">
        <f>'DATA DASH'!B2249</f>
        <v/>
      </c>
      <c r="C2249">
        <f>'DATA DASH'!C2249</f>
        <v/>
      </c>
      <c r="D2249">
        <f>'DATA DASH'!D2249</f>
        <v/>
      </c>
      <c r="E2249">
        <f>'DATA DASH'!E2249</f>
        <v/>
      </c>
      <c r="F2249">
        <f>'DATA DASH'!F2249</f>
        <v/>
      </c>
      <c r="G2249">
        <f>'DATA DASH'!G2249</f>
        <v/>
      </c>
      <c r="H2249">
        <f>'DATA DASH'!H2249</f>
        <v/>
      </c>
      <c r="I2249">
        <f>'DATA DASH'!I2249</f>
        <v/>
      </c>
      <c r="J2249">
        <f>'DATA DASH'!J2249</f>
        <v/>
      </c>
      <c r="K2249">
        <f>'DATA DASH'!K2249</f>
        <v/>
      </c>
      <c r="L2249">
        <f>'DATA DASH'!L2249</f>
        <v/>
      </c>
      <c r="M2249">
        <f>'DATA DASH'!M2249</f>
        <v/>
      </c>
    </row>
    <row r="2250">
      <c r="A2250">
        <f>'DATA DASH'!A2250</f>
        <v/>
      </c>
      <c r="B2250">
        <f>'DATA DASH'!B2250</f>
        <v/>
      </c>
      <c r="C2250">
        <f>'DATA DASH'!C2250</f>
        <v/>
      </c>
      <c r="D2250">
        <f>'DATA DASH'!D2250</f>
        <v/>
      </c>
      <c r="E2250">
        <f>'DATA DASH'!E2250</f>
        <v/>
      </c>
      <c r="F2250">
        <f>'DATA DASH'!F2250</f>
        <v/>
      </c>
      <c r="G2250">
        <f>'DATA DASH'!G2250</f>
        <v/>
      </c>
      <c r="H2250">
        <f>'DATA DASH'!H2250</f>
        <v/>
      </c>
      <c r="I2250">
        <f>'DATA DASH'!I2250</f>
        <v/>
      </c>
      <c r="J2250">
        <f>'DATA DASH'!J2250</f>
        <v/>
      </c>
      <c r="K2250">
        <f>'DATA DASH'!K2250</f>
        <v/>
      </c>
      <c r="L2250">
        <f>'DATA DASH'!L2250</f>
        <v/>
      </c>
      <c r="M2250">
        <f>'DATA DASH'!M2250</f>
        <v/>
      </c>
    </row>
    <row r="2251">
      <c r="A2251">
        <f>'DATA DASH'!A2251</f>
        <v/>
      </c>
      <c r="B2251">
        <f>'DATA DASH'!B2251</f>
        <v/>
      </c>
      <c r="C2251">
        <f>'DATA DASH'!C2251</f>
        <v/>
      </c>
      <c r="D2251">
        <f>'DATA DASH'!D2251</f>
        <v/>
      </c>
      <c r="E2251">
        <f>'DATA DASH'!E2251</f>
        <v/>
      </c>
      <c r="F2251">
        <f>'DATA DASH'!F2251</f>
        <v/>
      </c>
      <c r="G2251">
        <f>'DATA DASH'!G2251</f>
        <v/>
      </c>
      <c r="H2251">
        <f>'DATA DASH'!H2251</f>
        <v/>
      </c>
      <c r="I2251">
        <f>'DATA DASH'!I2251</f>
        <v/>
      </c>
      <c r="J2251">
        <f>'DATA DASH'!J2251</f>
        <v/>
      </c>
      <c r="K2251">
        <f>'DATA DASH'!K2251</f>
        <v/>
      </c>
      <c r="L2251">
        <f>'DATA DASH'!L2251</f>
        <v/>
      </c>
      <c r="M2251">
        <f>'DATA DASH'!M2251</f>
        <v/>
      </c>
    </row>
    <row r="2252">
      <c r="A2252">
        <f>'DATA DASH'!A2252</f>
        <v/>
      </c>
      <c r="B2252">
        <f>'DATA DASH'!B2252</f>
        <v/>
      </c>
      <c r="C2252">
        <f>'DATA DASH'!C2252</f>
        <v/>
      </c>
      <c r="D2252">
        <f>'DATA DASH'!D2252</f>
        <v/>
      </c>
      <c r="E2252">
        <f>'DATA DASH'!E2252</f>
        <v/>
      </c>
      <c r="F2252">
        <f>'DATA DASH'!F2252</f>
        <v/>
      </c>
      <c r="G2252">
        <f>'DATA DASH'!G2252</f>
        <v/>
      </c>
      <c r="H2252">
        <f>'DATA DASH'!H2252</f>
        <v/>
      </c>
      <c r="I2252">
        <f>'DATA DASH'!I2252</f>
        <v/>
      </c>
      <c r="J2252">
        <f>'DATA DASH'!J2252</f>
        <v/>
      </c>
      <c r="K2252">
        <f>'DATA DASH'!K2252</f>
        <v/>
      </c>
      <c r="L2252">
        <f>'DATA DASH'!L2252</f>
        <v/>
      </c>
      <c r="M2252">
        <f>'DATA DASH'!M2252</f>
        <v/>
      </c>
    </row>
    <row r="2253">
      <c r="A2253">
        <f>'DATA DASH'!A2253</f>
        <v/>
      </c>
      <c r="B2253">
        <f>'DATA DASH'!B2253</f>
        <v/>
      </c>
      <c r="C2253">
        <f>'DATA DASH'!C2253</f>
        <v/>
      </c>
      <c r="D2253">
        <f>'DATA DASH'!D2253</f>
        <v/>
      </c>
      <c r="E2253">
        <f>'DATA DASH'!E2253</f>
        <v/>
      </c>
      <c r="F2253">
        <f>'DATA DASH'!F2253</f>
        <v/>
      </c>
      <c r="G2253">
        <f>'DATA DASH'!G2253</f>
        <v/>
      </c>
      <c r="H2253">
        <f>'DATA DASH'!H2253</f>
        <v/>
      </c>
      <c r="I2253">
        <f>'DATA DASH'!I2253</f>
        <v/>
      </c>
      <c r="J2253">
        <f>'DATA DASH'!J2253</f>
        <v/>
      </c>
      <c r="K2253">
        <f>'DATA DASH'!K2253</f>
        <v/>
      </c>
      <c r="L2253">
        <f>'DATA DASH'!L2253</f>
        <v/>
      </c>
      <c r="M2253">
        <f>'DATA DASH'!M2253</f>
        <v/>
      </c>
    </row>
    <row r="2254">
      <c r="A2254">
        <f>'DATA DASH'!A2254</f>
        <v/>
      </c>
      <c r="B2254">
        <f>'DATA DASH'!B2254</f>
        <v/>
      </c>
      <c r="C2254">
        <f>'DATA DASH'!C2254</f>
        <v/>
      </c>
      <c r="D2254">
        <f>'DATA DASH'!D2254</f>
        <v/>
      </c>
      <c r="E2254">
        <f>'DATA DASH'!E2254</f>
        <v/>
      </c>
      <c r="F2254">
        <f>'DATA DASH'!F2254</f>
        <v/>
      </c>
      <c r="G2254">
        <f>'DATA DASH'!G2254</f>
        <v/>
      </c>
      <c r="H2254">
        <f>'DATA DASH'!H2254</f>
        <v/>
      </c>
      <c r="I2254">
        <f>'DATA DASH'!I2254</f>
        <v/>
      </c>
      <c r="J2254">
        <f>'DATA DASH'!J2254</f>
        <v/>
      </c>
      <c r="K2254">
        <f>'DATA DASH'!K2254</f>
        <v/>
      </c>
      <c r="L2254">
        <f>'DATA DASH'!L2254</f>
        <v/>
      </c>
      <c r="M2254">
        <f>'DATA DASH'!M2254</f>
        <v/>
      </c>
    </row>
    <row r="2255">
      <c r="A2255">
        <f>'DATA DASH'!A2255</f>
        <v/>
      </c>
      <c r="B2255">
        <f>'DATA DASH'!B2255</f>
        <v/>
      </c>
      <c r="C2255">
        <f>'DATA DASH'!C2255</f>
        <v/>
      </c>
      <c r="D2255">
        <f>'DATA DASH'!D2255</f>
        <v/>
      </c>
      <c r="E2255">
        <f>'DATA DASH'!E2255</f>
        <v/>
      </c>
      <c r="F2255">
        <f>'DATA DASH'!F2255</f>
        <v/>
      </c>
      <c r="G2255">
        <f>'DATA DASH'!G2255</f>
        <v/>
      </c>
      <c r="H2255">
        <f>'DATA DASH'!H2255</f>
        <v/>
      </c>
      <c r="I2255">
        <f>'DATA DASH'!I2255</f>
        <v/>
      </c>
      <c r="J2255">
        <f>'DATA DASH'!J2255</f>
        <v/>
      </c>
      <c r="K2255">
        <f>'DATA DASH'!K2255</f>
        <v/>
      </c>
      <c r="L2255">
        <f>'DATA DASH'!L2255</f>
        <v/>
      </c>
      <c r="M2255">
        <f>'DATA DASH'!M2255</f>
        <v/>
      </c>
    </row>
    <row r="2256">
      <c r="A2256">
        <f>'DATA DASH'!A2256</f>
        <v/>
      </c>
      <c r="B2256">
        <f>'DATA DASH'!B2256</f>
        <v/>
      </c>
      <c r="C2256">
        <f>'DATA DASH'!C2256</f>
        <v/>
      </c>
      <c r="D2256">
        <f>'DATA DASH'!D2256</f>
        <v/>
      </c>
      <c r="E2256">
        <f>'DATA DASH'!E2256</f>
        <v/>
      </c>
      <c r="F2256">
        <f>'DATA DASH'!F2256</f>
        <v/>
      </c>
      <c r="G2256">
        <f>'DATA DASH'!G2256</f>
        <v/>
      </c>
      <c r="H2256">
        <f>'DATA DASH'!H2256</f>
        <v/>
      </c>
      <c r="I2256">
        <f>'DATA DASH'!I2256</f>
        <v/>
      </c>
      <c r="J2256">
        <f>'DATA DASH'!J2256</f>
        <v/>
      </c>
      <c r="K2256">
        <f>'DATA DASH'!K2256</f>
        <v/>
      </c>
      <c r="L2256">
        <f>'DATA DASH'!L2256</f>
        <v/>
      </c>
      <c r="M2256">
        <f>'DATA DASH'!M2256</f>
        <v/>
      </c>
    </row>
    <row r="2257">
      <c r="A2257">
        <f>'DATA DASH'!A2257</f>
        <v/>
      </c>
      <c r="B2257">
        <f>'DATA DASH'!B2257</f>
        <v/>
      </c>
      <c r="C2257">
        <f>'DATA DASH'!C2257</f>
        <v/>
      </c>
      <c r="D2257">
        <f>'DATA DASH'!D2257</f>
        <v/>
      </c>
      <c r="E2257">
        <f>'DATA DASH'!E2257</f>
        <v/>
      </c>
      <c r="F2257">
        <f>'DATA DASH'!F2257</f>
        <v/>
      </c>
      <c r="G2257">
        <f>'DATA DASH'!G2257</f>
        <v/>
      </c>
      <c r="H2257">
        <f>'DATA DASH'!H2257</f>
        <v/>
      </c>
      <c r="I2257">
        <f>'DATA DASH'!I2257</f>
        <v/>
      </c>
      <c r="J2257">
        <f>'DATA DASH'!J2257</f>
        <v/>
      </c>
      <c r="K2257">
        <f>'DATA DASH'!K2257</f>
        <v/>
      </c>
      <c r="L2257">
        <f>'DATA DASH'!L2257</f>
        <v/>
      </c>
      <c r="M2257">
        <f>'DATA DASH'!M2257</f>
        <v/>
      </c>
    </row>
    <row r="2258">
      <c r="A2258">
        <f>'DATA DASH'!A2258</f>
        <v/>
      </c>
      <c r="B2258">
        <f>'DATA DASH'!B2258</f>
        <v/>
      </c>
      <c r="C2258">
        <f>'DATA DASH'!C2258</f>
        <v/>
      </c>
      <c r="D2258">
        <f>'DATA DASH'!D2258</f>
        <v/>
      </c>
      <c r="E2258">
        <f>'DATA DASH'!E2258</f>
        <v/>
      </c>
      <c r="F2258">
        <f>'DATA DASH'!F2258</f>
        <v/>
      </c>
      <c r="G2258">
        <f>'DATA DASH'!G2258</f>
        <v/>
      </c>
      <c r="H2258">
        <f>'DATA DASH'!H2258</f>
        <v/>
      </c>
      <c r="I2258">
        <f>'DATA DASH'!I2258</f>
        <v/>
      </c>
      <c r="J2258">
        <f>'DATA DASH'!J2258</f>
        <v/>
      </c>
      <c r="K2258">
        <f>'DATA DASH'!K2258</f>
        <v/>
      </c>
      <c r="L2258">
        <f>'DATA DASH'!L2258</f>
        <v/>
      </c>
      <c r="M2258">
        <f>'DATA DASH'!M2258</f>
        <v/>
      </c>
    </row>
    <row r="2259">
      <c r="A2259">
        <f>'DATA DASH'!A2259</f>
        <v/>
      </c>
      <c r="B2259">
        <f>'DATA DASH'!B2259</f>
        <v/>
      </c>
      <c r="C2259">
        <f>'DATA DASH'!C2259</f>
        <v/>
      </c>
      <c r="D2259">
        <f>'DATA DASH'!D2259</f>
        <v/>
      </c>
      <c r="E2259">
        <f>'DATA DASH'!E2259</f>
        <v/>
      </c>
      <c r="F2259">
        <f>'DATA DASH'!F2259</f>
        <v/>
      </c>
      <c r="G2259">
        <f>'DATA DASH'!G2259</f>
        <v/>
      </c>
      <c r="H2259">
        <f>'DATA DASH'!H2259</f>
        <v/>
      </c>
      <c r="I2259">
        <f>'DATA DASH'!I2259</f>
        <v/>
      </c>
      <c r="J2259">
        <f>'DATA DASH'!J2259</f>
        <v/>
      </c>
      <c r="K2259">
        <f>'DATA DASH'!K2259</f>
        <v/>
      </c>
      <c r="L2259">
        <f>'DATA DASH'!L2259</f>
        <v/>
      </c>
      <c r="M2259">
        <f>'DATA DASH'!M2259</f>
        <v/>
      </c>
    </row>
    <row r="2260">
      <c r="A2260">
        <f>'DATA DASH'!A2260</f>
        <v/>
      </c>
      <c r="B2260">
        <f>'DATA DASH'!B2260</f>
        <v/>
      </c>
      <c r="C2260">
        <f>'DATA DASH'!C2260</f>
        <v/>
      </c>
      <c r="D2260">
        <f>'DATA DASH'!D2260</f>
        <v/>
      </c>
      <c r="E2260">
        <f>'DATA DASH'!E2260</f>
        <v/>
      </c>
      <c r="F2260">
        <f>'DATA DASH'!F2260</f>
        <v/>
      </c>
      <c r="G2260">
        <f>'DATA DASH'!G2260</f>
        <v/>
      </c>
      <c r="H2260">
        <f>'DATA DASH'!H2260</f>
        <v/>
      </c>
      <c r="I2260">
        <f>'DATA DASH'!I2260</f>
        <v/>
      </c>
      <c r="J2260">
        <f>'DATA DASH'!J2260</f>
        <v/>
      </c>
      <c r="K2260">
        <f>'DATA DASH'!K2260</f>
        <v/>
      </c>
      <c r="L2260">
        <f>'DATA DASH'!L2260</f>
        <v/>
      </c>
      <c r="M2260">
        <f>'DATA DASH'!M2260</f>
        <v/>
      </c>
    </row>
    <row r="2261">
      <c r="A2261">
        <f>'DATA DASH'!A2261</f>
        <v/>
      </c>
      <c r="B2261">
        <f>'DATA DASH'!B2261</f>
        <v/>
      </c>
      <c r="C2261">
        <f>'DATA DASH'!C2261</f>
        <v/>
      </c>
      <c r="D2261">
        <f>'DATA DASH'!D2261</f>
        <v/>
      </c>
      <c r="E2261">
        <f>'DATA DASH'!E2261</f>
        <v/>
      </c>
      <c r="F2261">
        <f>'DATA DASH'!F2261</f>
        <v/>
      </c>
      <c r="G2261">
        <f>'DATA DASH'!G2261</f>
        <v/>
      </c>
      <c r="H2261">
        <f>'DATA DASH'!H2261</f>
        <v/>
      </c>
      <c r="I2261">
        <f>'DATA DASH'!I2261</f>
        <v/>
      </c>
      <c r="J2261">
        <f>'DATA DASH'!J2261</f>
        <v/>
      </c>
      <c r="K2261">
        <f>'DATA DASH'!K2261</f>
        <v/>
      </c>
      <c r="L2261">
        <f>'DATA DASH'!L2261</f>
        <v/>
      </c>
      <c r="M2261">
        <f>'DATA DASH'!M2261</f>
        <v/>
      </c>
    </row>
    <row r="2262">
      <c r="A2262">
        <f>'DATA DASH'!A2262</f>
        <v/>
      </c>
      <c r="B2262">
        <f>'DATA DASH'!B2262</f>
        <v/>
      </c>
      <c r="C2262">
        <f>'DATA DASH'!C2262</f>
        <v/>
      </c>
      <c r="D2262">
        <f>'DATA DASH'!D2262</f>
        <v/>
      </c>
      <c r="E2262">
        <f>'DATA DASH'!E2262</f>
        <v/>
      </c>
      <c r="F2262">
        <f>'DATA DASH'!F2262</f>
        <v/>
      </c>
      <c r="G2262">
        <f>'DATA DASH'!G2262</f>
        <v/>
      </c>
      <c r="H2262">
        <f>'DATA DASH'!H2262</f>
        <v/>
      </c>
      <c r="I2262">
        <f>'DATA DASH'!I2262</f>
        <v/>
      </c>
      <c r="J2262">
        <f>'DATA DASH'!J2262</f>
        <v/>
      </c>
      <c r="K2262">
        <f>'DATA DASH'!K2262</f>
        <v/>
      </c>
      <c r="L2262">
        <f>'DATA DASH'!L2262</f>
        <v/>
      </c>
      <c r="M2262">
        <f>'DATA DASH'!M2262</f>
        <v/>
      </c>
    </row>
    <row r="2263">
      <c r="A2263">
        <f>'DATA DASH'!A2263</f>
        <v/>
      </c>
      <c r="B2263">
        <f>'DATA DASH'!B2263</f>
        <v/>
      </c>
      <c r="C2263">
        <f>'DATA DASH'!C2263</f>
        <v/>
      </c>
      <c r="D2263">
        <f>'DATA DASH'!D2263</f>
        <v/>
      </c>
      <c r="E2263">
        <f>'DATA DASH'!E2263</f>
        <v/>
      </c>
      <c r="F2263">
        <f>'DATA DASH'!F2263</f>
        <v/>
      </c>
      <c r="G2263">
        <f>'DATA DASH'!G2263</f>
        <v/>
      </c>
      <c r="H2263">
        <f>'DATA DASH'!H2263</f>
        <v/>
      </c>
      <c r="I2263">
        <f>'DATA DASH'!I2263</f>
        <v/>
      </c>
      <c r="J2263">
        <f>'DATA DASH'!J2263</f>
        <v/>
      </c>
      <c r="K2263">
        <f>'DATA DASH'!K2263</f>
        <v/>
      </c>
      <c r="L2263">
        <f>'DATA DASH'!L2263</f>
        <v/>
      </c>
      <c r="M2263">
        <f>'DATA DASH'!M2263</f>
        <v/>
      </c>
    </row>
    <row r="2264">
      <c r="A2264">
        <f>'DATA DASH'!A2264</f>
        <v/>
      </c>
      <c r="B2264">
        <f>'DATA DASH'!B2264</f>
        <v/>
      </c>
      <c r="C2264">
        <f>'DATA DASH'!C2264</f>
        <v/>
      </c>
      <c r="D2264">
        <f>'DATA DASH'!D2264</f>
        <v/>
      </c>
      <c r="E2264">
        <f>'DATA DASH'!E2264</f>
        <v/>
      </c>
      <c r="F2264">
        <f>'DATA DASH'!F2264</f>
        <v/>
      </c>
      <c r="G2264">
        <f>'DATA DASH'!G2264</f>
        <v/>
      </c>
      <c r="H2264">
        <f>'DATA DASH'!H2264</f>
        <v/>
      </c>
      <c r="I2264">
        <f>'DATA DASH'!I2264</f>
        <v/>
      </c>
      <c r="J2264">
        <f>'DATA DASH'!J2264</f>
        <v/>
      </c>
      <c r="K2264">
        <f>'DATA DASH'!K2264</f>
        <v/>
      </c>
      <c r="L2264">
        <f>'DATA DASH'!L2264</f>
        <v/>
      </c>
      <c r="M2264">
        <f>'DATA DASH'!M2264</f>
        <v/>
      </c>
    </row>
    <row r="2265">
      <c r="A2265">
        <f>'DATA DASH'!A2265</f>
        <v/>
      </c>
      <c r="B2265">
        <f>'DATA DASH'!B2265</f>
        <v/>
      </c>
      <c r="C2265">
        <f>'DATA DASH'!C2265</f>
        <v/>
      </c>
      <c r="D2265">
        <f>'DATA DASH'!D2265</f>
        <v/>
      </c>
      <c r="E2265">
        <f>'DATA DASH'!E2265</f>
        <v/>
      </c>
      <c r="F2265">
        <f>'DATA DASH'!F2265</f>
        <v/>
      </c>
      <c r="G2265">
        <f>'DATA DASH'!G2265</f>
        <v/>
      </c>
      <c r="H2265">
        <f>'DATA DASH'!H2265</f>
        <v/>
      </c>
      <c r="I2265">
        <f>'DATA DASH'!I2265</f>
        <v/>
      </c>
      <c r="J2265">
        <f>'DATA DASH'!J2265</f>
        <v/>
      </c>
      <c r="K2265">
        <f>'DATA DASH'!K2265</f>
        <v/>
      </c>
      <c r="L2265">
        <f>'DATA DASH'!L2265</f>
        <v/>
      </c>
      <c r="M2265">
        <f>'DATA DASH'!M2265</f>
        <v/>
      </c>
    </row>
    <row r="2266">
      <c r="A2266">
        <f>'DATA DASH'!A2266</f>
        <v/>
      </c>
      <c r="B2266">
        <f>'DATA DASH'!B2266</f>
        <v/>
      </c>
      <c r="C2266">
        <f>'DATA DASH'!C2266</f>
        <v/>
      </c>
      <c r="D2266">
        <f>'DATA DASH'!D2266</f>
        <v/>
      </c>
      <c r="E2266">
        <f>'DATA DASH'!E2266</f>
        <v/>
      </c>
      <c r="F2266">
        <f>'DATA DASH'!F2266</f>
        <v/>
      </c>
      <c r="G2266">
        <f>'DATA DASH'!G2266</f>
        <v/>
      </c>
      <c r="H2266">
        <f>'DATA DASH'!H2266</f>
        <v/>
      </c>
      <c r="I2266">
        <f>'DATA DASH'!I2266</f>
        <v/>
      </c>
      <c r="J2266">
        <f>'DATA DASH'!J2266</f>
        <v/>
      </c>
      <c r="K2266">
        <f>'DATA DASH'!K2266</f>
        <v/>
      </c>
      <c r="L2266">
        <f>'DATA DASH'!L2266</f>
        <v/>
      </c>
      <c r="M2266">
        <f>'DATA DASH'!M2266</f>
        <v/>
      </c>
    </row>
    <row r="2267">
      <c r="A2267">
        <f>'DATA DASH'!A2267</f>
        <v/>
      </c>
      <c r="B2267">
        <f>'DATA DASH'!B2267</f>
        <v/>
      </c>
      <c r="C2267">
        <f>'DATA DASH'!C2267</f>
        <v/>
      </c>
      <c r="D2267">
        <f>'DATA DASH'!D2267</f>
        <v/>
      </c>
      <c r="E2267">
        <f>'DATA DASH'!E2267</f>
        <v/>
      </c>
      <c r="F2267">
        <f>'DATA DASH'!F2267</f>
        <v/>
      </c>
      <c r="G2267">
        <f>'DATA DASH'!G2267</f>
        <v/>
      </c>
      <c r="H2267">
        <f>'DATA DASH'!H2267</f>
        <v/>
      </c>
      <c r="I2267">
        <f>'DATA DASH'!I2267</f>
        <v/>
      </c>
      <c r="J2267">
        <f>'DATA DASH'!J2267</f>
        <v/>
      </c>
      <c r="K2267">
        <f>'DATA DASH'!K2267</f>
        <v/>
      </c>
      <c r="L2267">
        <f>'DATA DASH'!L2267</f>
        <v/>
      </c>
      <c r="M2267">
        <f>'DATA DASH'!M2267</f>
        <v/>
      </c>
    </row>
    <row r="2268">
      <c r="A2268">
        <f>'DATA DASH'!A2268</f>
        <v/>
      </c>
      <c r="B2268">
        <f>'DATA DASH'!B2268</f>
        <v/>
      </c>
      <c r="C2268">
        <f>'DATA DASH'!C2268</f>
        <v/>
      </c>
      <c r="D2268">
        <f>'DATA DASH'!D2268</f>
        <v/>
      </c>
      <c r="E2268">
        <f>'DATA DASH'!E2268</f>
        <v/>
      </c>
      <c r="F2268">
        <f>'DATA DASH'!F2268</f>
        <v/>
      </c>
      <c r="G2268">
        <f>'DATA DASH'!G2268</f>
        <v/>
      </c>
      <c r="H2268">
        <f>'DATA DASH'!H2268</f>
        <v/>
      </c>
      <c r="I2268">
        <f>'DATA DASH'!I2268</f>
        <v/>
      </c>
      <c r="J2268">
        <f>'DATA DASH'!J2268</f>
        <v/>
      </c>
      <c r="K2268">
        <f>'DATA DASH'!K2268</f>
        <v/>
      </c>
      <c r="L2268">
        <f>'DATA DASH'!L2268</f>
        <v/>
      </c>
      <c r="M2268">
        <f>'DATA DASH'!M2268</f>
        <v/>
      </c>
    </row>
    <row r="2269">
      <c r="A2269">
        <f>'DATA DASH'!A2269</f>
        <v/>
      </c>
      <c r="B2269">
        <f>'DATA DASH'!B2269</f>
        <v/>
      </c>
      <c r="C2269">
        <f>'DATA DASH'!C2269</f>
        <v/>
      </c>
      <c r="D2269">
        <f>'DATA DASH'!D2269</f>
        <v/>
      </c>
      <c r="E2269">
        <f>'DATA DASH'!E2269</f>
        <v/>
      </c>
      <c r="F2269">
        <f>'DATA DASH'!F2269</f>
        <v/>
      </c>
      <c r="G2269">
        <f>'DATA DASH'!G2269</f>
        <v/>
      </c>
      <c r="H2269">
        <f>'DATA DASH'!H2269</f>
        <v/>
      </c>
      <c r="I2269">
        <f>'DATA DASH'!I2269</f>
        <v/>
      </c>
      <c r="J2269">
        <f>'DATA DASH'!J2269</f>
        <v/>
      </c>
      <c r="K2269">
        <f>'DATA DASH'!K2269</f>
        <v/>
      </c>
      <c r="L2269">
        <f>'DATA DASH'!L2269</f>
        <v/>
      </c>
      <c r="M2269">
        <f>'DATA DASH'!M2269</f>
        <v/>
      </c>
    </row>
    <row r="2270">
      <c r="A2270">
        <f>'DATA DASH'!A2270</f>
        <v/>
      </c>
      <c r="B2270">
        <f>'DATA DASH'!B2270</f>
        <v/>
      </c>
      <c r="C2270">
        <f>'DATA DASH'!C2270</f>
        <v/>
      </c>
      <c r="D2270">
        <f>'DATA DASH'!D2270</f>
        <v/>
      </c>
      <c r="E2270">
        <f>'DATA DASH'!E2270</f>
        <v/>
      </c>
      <c r="F2270">
        <f>'DATA DASH'!F2270</f>
        <v/>
      </c>
      <c r="G2270">
        <f>'DATA DASH'!G2270</f>
        <v/>
      </c>
      <c r="H2270">
        <f>'DATA DASH'!H2270</f>
        <v/>
      </c>
      <c r="I2270">
        <f>'DATA DASH'!I2270</f>
        <v/>
      </c>
      <c r="J2270">
        <f>'DATA DASH'!J2270</f>
        <v/>
      </c>
      <c r="K2270">
        <f>'DATA DASH'!K2270</f>
        <v/>
      </c>
      <c r="L2270">
        <f>'DATA DASH'!L2270</f>
        <v/>
      </c>
      <c r="M2270">
        <f>'DATA DASH'!M2270</f>
        <v/>
      </c>
    </row>
    <row r="2271">
      <c r="A2271">
        <f>'DATA DASH'!A2271</f>
        <v/>
      </c>
      <c r="B2271">
        <f>'DATA DASH'!B2271</f>
        <v/>
      </c>
      <c r="C2271">
        <f>'DATA DASH'!C2271</f>
        <v/>
      </c>
      <c r="D2271">
        <f>'DATA DASH'!D2271</f>
        <v/>
      </c>
      <c r="E2271">
        <f>'DATA DASH'!E2271</f>
        <v/>
      </c>
      <c r="F2271">
        <f>'DATA DASH'!F2271</f>
        <v/>
      </c>
      <c r="G2271">
        <f>'DATA DASH'!G2271</f>
        <v/>
      </c>
      <c r="H2271">
        <f>'DATA DASH'!H2271</f>
        <v/>
      </c>
      <c r="I2271">
        <f>'DATA DASH'!I2271</f>
        <v/>
      </c>
      <c r="J2271">
        <f>'DATA DASH'!J2271</f>
        <v/>
      </c>
      <c r="K2271">
        <f>'DATA DASH'!K2271</f>
        <v/>
      </c>
      <c r="L2271">
        <f>'DATA DASH'!L2271</f>
        <v/>
      </c>
      <c r="M2271">
        <f>'DATA DASH'!M2271</f>
        <v/>
      </c>
    </row>
    <row r="2272">
      <c r="A2272">
        <f>'DATA DASH'!A2272</f>
        <v/>
      </c>
      <c r="B2272">
        <f>'DATA DASH'!B2272</f>
        <v/>
      </c>
      <c r="C2272">
        <f>'DATA DASH'!C2272</f>
        <v/>
      </c>
      <c r="D2272">
        <f>'DATA DASH'!D2272</f>
        <v/>
      </c>
      <c r="E2272">
        <f>'DATA DASH'!E2272</f>
        <v/>
      </c>
      <c r="F2272">
        <f>'DATA DASH'!F2272</f>
        <v/>
      </c>
      <c r="G2272">
        <f>'DATA DASH'!G2272</f>
        <v/>
      </c>
      <c r="H2272">
        <f>'DATA DASH'!H2272</f>
        <v/>
      </c>
      <c r="I2272">
        <f>'DATA DASH'!I2272</f>
        <v/>
      </c>
      <c r="J2272">
        <f>'DATA DASH'!J2272</f>
        <v/>
      </c>
      <c r="K2272">
        <f>'DATA DASH'!K2272</f>
        <v/>
      </c>
      <c r="L2272">
        <f>'DATA DASH'!L2272</f>
        <v/>
      </c>
      <c r="M2272">
        <f>'DATA DASH'!M2272</f>
        <v/>
      </c>
    </row>
    <row r="2273">
      <c r="A2273">
        <f>'DATA DASH'!A2273</f>
        <v/>
      </c>
      <c r="B2273">
        <f>'DATA DASH'!B2273</f>
        <v/>
      </c>
      <c r="C2273">
        <f>'DATA DASH'!C2273</f>
        <v/>
      </c>
      <c r="D2273">
        <f>'DATA DASH'!D2273</f>
        <v/>
      </c>
      <c r="E2273">
        <f>'DATA DASH'!E2273</f>
        <v/>
      </c>
      <c r="F2273">
        <f>'DATA DASH'!F2273</f>
        <v/>
      </c>
      <c r="G2273">
        <f>'DATA DASH'!G2273</f>
        <v/>
      </c>
      <c r="H2273">
        <f>'DATA DASH'!H2273</f>
        <v/>
      </c>
      <c r="I2273">
        <f>'DATA DASH'!I2273</f>
        <v/>
      </c>
      <c r="J2273">
        <f>'DATA DASH'!J2273</f>
        <v/>
      </c>
      <c r="K2273">
        <f>'DATA DASH'!K2273</f>
        <v/>
      </c>
      <c r="L2273">
        <f>'DATA DASH'!L2273</f>
        <v/>
      </c>
      <c r="M2273">
        <f>'DATA DASH'!M2273</f>
        <v/>
      </c>
    </row>
    <row r="2274">
      <c r="A2274">
        <f>'DATA DASH'!A2274</f>
        <v/>
      </c>
      <c r="B2274">
        <f>'DATA DASH'!B2274</f>
        <v/>
      </c>
      <c r="C2274">
        <f>'DATA DASH'!C2274</f>
        <v/>
      </c>
      <c r="D2274">
        <f>'DATA DASH'!D2274</f>
        <v/>
      </c>
      <c r="E2274">
        <f>'DATA DASH'!E2274</f>
        <v/>
      </c>
      <c r="F2274">
        <f>'DATA DASH'!F2274</f>
        <v/>
      </c>
      <c r="G2274">
        <f>'DATA DASH'!G2274</f>
        <v/>
      </c>
      <c r="H2274">
        <f>'DATA DASH'!H2274</f>
        <v/>
      </c>
      <c r="I2274">
        <f>'DATA DASH'!I2274</f>
        <v/>
      </c>
      <c r="J2274">
        <f>'DATA DASH'!J2274</f>
        <v/>
      </c>
      <c r="K2274">
        <f>'DATA DASH'!K2274</f>
        <v/>
      </c>
      <c r="L2274">
        <f>'DATA DASH'!L2274</f>
        <v/>
      </c>
      <c r="M2274">
        <f>'DATA DASH'!M2274</f>
        <v/>
      </c>
    </row>
    <row r="2275">
      <c r="A2275">
        <f>'DATA DASH'!A2275</f>
        <v/>
      </c>
      <c r="B2275">
        <f>'DATA DASH'!B2275</f>
        <v/>
      </c>
      <c r="C2275">
        <f>'DATA DASH'!C2275</f>
        <v/>
      </c>
      <c r="D2275">
        <f>'DATA DASH'!D2275</f>
        <v/>
      </c>
      <c r="E2275">
        <f>'DATA DASH'!E2275</f>
        <v/>
      </c>
      <c r="F2275">
        <f>'DATA DASH'!F2275</f>
        <v/>
      </c>
      <c r="G2275">
        <f>'DATA DASH'!G2275</f>
        <v/>
      </c>
      <c r="H2275">
        <f>'DATA DASH'!H2275</f>
        <v/>
      </c>
      <c r="I2275">
        <f>'DATA DASH'!I2275</f>
        <v/>
      </c>
      <c r="J2275">
        <f>'DATA DASH'!J2275</f>
        <v/>
      </c>
      <c r="K2275">
        <f>'DATA DASH'!K2275</f>
        <v/>
      </c>
      <c r="L2275">
        <f>'DATA DASH'!L2275</f>
        <v/>
      </c>
      <c r="M2275">
        <f>'DATA DASH'!M2275</f>
        <v/>
      </c>
    </row>
    <row r="2276">
      <c r="A2276">
        <f>'DATA DASH'!A2276</f>
        <v/>
      </c>
      <c r="B2276">
        <f>'DATA DASH'!B2276</f>
        <v/>
      </c>
      <c r="C2276">
        <f>'DATA DASH'!C2276</f>
        <v/>
      </c>
      <c r="D2276">
        <f>'DATA DASH'!D2276</f>
        <v/>
      </c>
      <c r="E2276">
        <f>'DATA DASH'!E2276</f>
        <v/>
      </c>
      <c r="F2276">
        <f>'DATA DASH'!F2276</f>
        <v/>
      </c>
      <c r="G2276">
        <f>'DATA DASH'!G2276</f>
        <v/>
      </c>
      <c r="H2276">
        <f>'DATA DASH'!H2276</f>
        <v/>
      </c>
      <c r="I2276">
        <f>'DATA DASH'!I2276</f>
        <v/>
      </c>
      <c r="J2276">
        <f>'DATA DASH'!J2276</f>
        <v/>
      </c>
      <c r="K2276">
        <f>'DATA DASH'!K2276</f>
        <v/>
      </c>
      <c r="L2276">
        <f>'DATA DASH'!L2276</f>
        <v/>
      </c>
      <c r="M2276">
        <f>'DATA DASH'!M2276</f>
        <v/>
      </c>
    </row>
    <row r="2277">
      <c r="A2277">
        <f>'DATA DASH'!A2277</f>
        <v/>
      </c>
      <c r="B2277">
        <f>'DATA DASH'!B2277</f>
        <v/>
      </c>
      <c r="C2277">
        <f>'DATA DASH'!C2277</f>
        <v/>
      </c>
      <c r="D2277">
        <f>'DATA DASH'!D2277</f>
        <v/>
      </c>
      <c r="E2277">
        <f>'DATA DASH'!E2277</f>
        <v/>
      </c>
      <c r="F2277">
        <f>'DATA DASH'!F2277</f>
        <v/>
      </c>
      <c r="G2277">
        <f>'DATA DASH'!G2277</f>
        <v/>
      </c>
      <c r="H2277">
        <f>'DATA DASH'!H2277</f>
        <v/>
      </c>
      <c r="I2277">
        <f>'DATA DASH'!I2277</f>
        <v/>
      </c>
      <c r="J2277">
        <f>'DATA DASH'!J2277</f>
        <v/>
      </c>
      <c r="K2277">
        <f>'DATA DASH'!K2277</f>
        <v/>
      </c>
      <c r="L2277">
        <f>'DATA DASH'!L2277</f>
        <v/>
      </c>
      <c r="M2277">
        <f>'DATA DASH'!M2277</f>
        <v/>
      </c>
    </row>
    <row r="2278">
      <c r="A2278">
        <f>'DATA DASH'!A2278</f>
        <v/>
      </c>
      <c r="B2278">
        <f>'DATA DASH'!B2278</f>
        <v/>
      </c>
      <c r="C2278">
        <f>'DATA DASH'!C2278</f>
        <v/>
      </c>
      <c r="D2278">
        <f>'DATA DASH'!D2278</f>
        <v/>
      </c>
      <c r="E2278">
        <f>'DATA DASH'!E2278</f>
        <v/>
      </c>
      <c r="F2278">
        <f>'DATA DASH'!F2278</f>
        <v/>
      </c>
      <c r="G2278">
        <f>'DATA DASH'!G2278</f>
        <v/>
      </c>
      <c r="H2278">
        <f>'DATA DASH'!H2278</f>
        <v/>
      </c>
      <c r="I2278">
        <f>'DATA DASH'!I2278</f>
        <v/>
      </c>
      <c r="J2278">
        <f>'DATA DASH'!J2278</f>
        <v/>
      </c>
      <c r="K2278">
        <f>'DATA DASH'!K2278</f>
        <v/>
      </c>
      <c r="L2278">
        <f>'DATA DASH'!L2278</f>
        <v/>
      </c>
      <c r="M2278">
        <f>'DATA DASH'!M2278</f>
        <v/>
      </c>
    </row>
    <row r="2279">
      <c r="A2279">
        <f>'DATA DASH'!A2279</f>
        <v/>
      </c>
      <c r="B2279">
        <f>'DATA DASH'!B2279</f>
        <v/>
      </c>
      <c r="C2279">
        <f>'DATA DASH'!C2279</f>
        <v/>
      </c>
      <c r="D2279">
        <f>'DATA DASH'!D2279</f>
        <v/>
      </c>
      <c r="E2279">
        <f>'DATA DASH'!E2279</f>
        <v/>
      </c>
      <c r="F2279">
        <f>'DATA DASH'!F2279</f>
        <v/>
      </c>
      <c r="G2279">
        <f>'DATA DASH'!G2279</f>
        <v/>
      </c>
      <c r="H2279">
        <f>'DATA DASH'!H2279</f>
        <v/>
      </c>
      <c r="I2279">
        <f>'DATA DASH'!I2279</f>
        <v/>
      </c>
      <c r="J2279">
        <f>'DATA DASH'!J2279</f>
        <v/>
      </c>
      <c r="K2279">
        <f>'DATA DASH'!K2279</f>
        <v/>
      </c>
      <c r="L2279">
        <f>'DATA DASH'!L2279</f>
        <v/>
      </c>
      <c r="M2279">
        <f>'DATA DASH'!M2279</f>
        <v/>
      </c>
    </row>
    <row r="2280">
      <c r="A2280">
        <f>'DATA DASH'!A2280</f>
        <v/>
      </c>
      <c r="B2280">
        <f>'DATA DASH'!B2280</f>
        <v/>
      </c>
      <c r="C2280">
        <f>'DATA DASH'!C2280</f>
        <v/>
      </c>
      <c r="D2280">
        <f>'DATA DASH'!D2280</f>
        <v/>
      </c>
      <c r="E2280">
        <f>'DATA DASH'!E2280</f>
        <v/>
      </c>
      <c r="F2280">
        <f>'DATA DASH'!F2280</f>
        <v/>
      </c>
      <c r="G2280">
        <f>'DATA DASH'!G2280</f>
        <v/>
      </c>
      <c r="H2280">
        <f>'DATA DASH'!H2280</f>
        <v/>
      </c>
      <c r="I2280">
        <f>'DATA DASH'!I2280</f>
        <v/>
      </c>
      <c r="J2280">
        <f>'DATA DASH'!J2280</f>
        <v/>
      </c>
      <c r="K2280">
        <f>'DATA DASH'!K2280</f>
        <v/>
      </c>
      <c r="L2280">
        <f>'DATA DASH'!L2280</f>
        <v/>
      </c>
      <c r="M2280">
        <f>'DATA DASH'!M2280</f>
        <v/>
      </c>
    </row>
    <row r="2281">
      <c r="A2281">
        <f>'DATA DASH'!A2281</f>
        <v/>
      </c>
      <c r="B2281">
        <f>'DATA DASH'!B2281</f>
        <v/>
      </c>
      <c r="C2281">
        <f>'DATA DASH'!C2281</f>
        <v/>
      </c>
      <c r="D2281">
        <f>'DATA DASH'!D2281</f>
        <v/>
      </c>
      <c r="E2281">
        <f>'DATA DASH'!E2281</f>
        <v/>
      </c>
      <c r="F2281">
        <f>'DATA DASH'!F2281</f>
        <v/>
      </c>
      <c r="G2281">
        <f>'DATA DASH'!G2281</f>
        <v/>
      </c>
      <c r="H2281">
        <f>'DATA DASH'!H2281</f>
        <v/>
      </c>
      <c r="I2281">
        <f>'DATA DASH'!I2281</f>
        <v/>
      </c>
      <c r="J2281">
        <f>'DATA DASH'!J2281</f>
        <v/>
      </c>
      <c r="K2281">
        <f>'DATA DASH'!K2281</f>
        <v/>
      </c>
      <c r="L2281">
        <f>'DATA DASH'!L2281</f>
        <v/>
      </c>
      <c r="M2281">
        <f>'DATA DASH'!M2281</f>
        <v/>
      </c>
    </row>
    <row r="2282">
      <c r="A2282">
        <f>'DATA DASH'!A2282</f>
        <v/>
      </c>
      <c r="B2282">
        <f>'DATA DASH'!B2282</f>
        <v/>
      </c>
      <c r="C2282">
        <f>'DATA DASH'!C2282</f>
        <v/>
      </c>
      <c r="D2282">
        <f>'DATA DASH'!D2282</f>
        <v/>
      </c>
      <c r="E2282">
        <f>'DATA DASH'!E2282</f>
        <v/>
      </c>
      <c r="F2282">
        <f>'DATA DASH'!F2282</f>
        <v/>
      </c>
      <c r="G2282">
        <f>'DATA DASH'!G2282</f>
        <v/>
      </c>
      <c r="H2282">
        <f>'DATA DASH'!H2282</f>
        <v/>
      </c>
      <c r="I2282">
        <f>'DATA DASH'!I2282</f>
        <v/>
      </c>
      <c r="J2282">
        <f>'DATA DASH'!J2282</f>
        <v/>
      </c>
      <c r="K2282">
        <f>'DATA DASH'!K2282</f>
        <v/>
      </c>
      <c r="L2282">
        <f>'DATA DASH'!L2282</f>
        <v/>
      </c>
      <c r="M2282">
        <f>'DATA DASH'!M2282</f>
        <v/>
      </c>
    </row>
    <row r="2283">
      <c r="A2283">
        <f>'DATA DASH'!A2283</f>
        <v/>
      </c>
      <c r="B2283">
        <f>'DATA DASH'!B2283</f>
        <v/>
      </c>
      <c r="C2283">
        <f>'DATA DASH'!C2283</f>
        <v/>
      </c>
      <c r="D2283">
        <f>'DATA DASH'!D2283</f>
        <v/>
      </c>
      <c r="E2283">
        <f>'DATA DASH'!E2283</f>
        <v/>
      </c>
      <c r="F2283">
        <f>'DATA DASH'!F2283</f>
        <v/>
      </c>
      <c r="G2283">
        <f>'DATA DASH'!G2283</f>
        <v/>
      </c>
      <c r="H2283">
        <f>'DATA DASH'!H2283</f>
        <v/>
      </c>
      <c r="I2283">
        <f>'DATA DASH'!I2283</f>
        <v/>
      </c>
      <c r="J2283">
        <f>'DATA DASH'!J2283</f>
        <v/>
      </c>
      <c r="K2283">
        <f>'DATA DASH'!K2283</f>
        <v/>
      </c>
      <c r="L2283">
        <f>'DATA DASH'!L2283</f>
        <v/>
      </c>
      <c r="M2283">
        <f>'DATA DASH'!M2283</f>
        <v/>
      </c>
    </row>
    <row r="2284">
      <c r="A2284">
        <f>'DATA DASH'!A2284</f>
        <v/>
      </c>
      <c r="B2284">
        <f>'DATA DASH'!B2284</f>
        <v/>
      </c>
      <c r="C2284">
        <f>'DATA DASH'!C2284</f>
        <v/>
      </c>
      <c r="D2284">
        <f>'DATA DASH'!D2284</f>
        <v/>
      </c>
      <c r="E2284">
        <f>'DATA DASH'!E2284</f>
        <v/>
      </c>
      <c r="F2284">
        <f>'DATA DASH'!F2284</f>
        <v/>
      </c>
      <c r="G2284">
        <f>'DATA DASH'!G2284</f>
        <v/>
      </c>
      <c r="H2284">
        <f>'DATA DASH'!H2284</f>
        <v/>
      </c>
      <c r="I2284">
        <f>'DATA DASH'!I2284</f>
        <v/>
      </c>
      <c r="J2284">
        <f>'DATA DASH'!J2284</f>
        <v/>
      </c>
      <c r="K2284">
        <f>'DATA DASH'!K2284</f>
        <v/>
      </c>
      <c r="L2284">
        <f>'DATA DASH'!L2284</f>
        <v/>
      </c>
      <c r="M2284">
        <f>'DATA DASH'!M2284</f>
        <v/>
      </c>
    </row>
    <row r="2285">
      <c r="A2285">
        <f>'DATA DASH'!A2285</f>
        <v/>
      </c>
      <c r="B2285">
        <f>'DATA DASH'!B2285</f>
        <v/>
      </c>
      <c r="C2285">
        <f>'DATA DASH'!C2285</f>
        <v/>
      </c>
      <c r="D2285">
        <f>'DATA DASH'!D2285</f>
        <v/>
      </c>
      <c r="E2285">
        <f>'DATA DASH'!E2285</f>
        <v/>
      </c>
      <c r="F2285">
        <f>'DATA DASH'!F2285</f>
        <v/>
      </c>
      <c r="G2285">
        <f>'DATA DASH'!G2285</f>
        <v/>
      </c>
      <c r="H2285">
        <f>'DATA DASH'!H2285</f>
        <v/>
      </c>
      <c r="I2285">
        <f>'DATA DASH'!I2285</f>
        <v/>
      </c>
      <c r="J2285">
        <f>'DATA DASH'!J2285</f>
        <v/>
      </c>
      <c r="K2285">
        <f>'DATA DASH'!K2285</f>
        <v/>
      </c>
      <c r="L2285">
        <f>'DATA DASH'!L2285</f>
        <v/>
      </c>
      <c r="M2285">
        <f>'DATA DASH'!M2285</f>
        <v/>
      </c>
    </row>
    <row r="2286">
      <c r="A2286">
        <f>'DATA DASH'!A2286</f>
        <v/>
      </c>
      <c r="B2286">
        <f>'DATA DASH'!B2286</f>
        <v/>
      </c>
      <c r="C2286">
        <f>'DATA DASH'!C2286</f>
        <v/>
      </c>
      <c r="D2286">
        <f>'DATA DASH'!D2286</f>
        <v/>
      </c>
      <c r="E2286">
        <f>'DATA DASH'!E2286</f>
        <v/>
      </c>
      <c r="F2286">
        <f>'DATA DASH'!F2286</f>
        <v/>
      </c>
      <c r="G2286">
        <f>'DATA DASH'!G2286</f>
        <v/>
      </c>
      <c r="H2286">
        <f>'DATA DASH'!H2286</f>
        <v/>
      </c>
      <c r="I2286">
        <f>'DATA DASH'!I2286</f>
        <v/>
      </c>
      <c r="J2286">
        <f>'DATA DASH'!J2286</f>
        <v/>
      </c>
      <c r="K2286">
        <f>'DATA DASH'!K2286</f>
        <v/>
      </c>
      <c r="L2286">
        <f>'DATA DASH'!L2286</f>
        <v/>
      </c>
      <c r="M2286">
        <f>'DATA DASH'!M2286</f>
        <v/>
      </c>
    </row>
    <row r="2287">
      <c r="A2287">
        <f>'DATA DASH'!A2287</f>
        <v/>
      </c>
      <c r="B2287">
        <f>'DATA DASH'!B2287</f>
        <v/>
      </c>
      <c r="C2287">
        <f>'DATA DASH'!C2287</f>
        <v/>
      </c>
      <c r="D2287">
        <f>'DATA DASH'!D2287</f>
        <v/>
      </c>
      <c r="E2287">
        <f>'DATA DASH'!E2287</f>
        <v/>
      </c>
      <c r="F2287">
        <f>'DATA DASH'!F2287</f>
        <v/>
      </c>
      <c r="G2287">
        <f>'DATA DASH'!G2287</f>
        <v/>
      </c>
      <c r="H2287">
        <f>'DATA DASH'!H2287</f>
        <v/>
      </c>
      <c r="I2287">
        <f>'DATA DASH'!I2287</f>
        <v/>
      </c>
      <c r="J2287">
        <f>'DATA DASH'!J2287</f>
        <v/>
      </c>
      <c r="K2287">
        <f>'DATA DASH'!K2287</f>
        <v/>
      </c>
      <c r="L2287">
        <f>'DATA DASH'!L2287</f>
        <v/>
      </c>
      <c r="M2287">
        <f>'DATA DASH'!M2287</f>
        <v/>
      </c>
    </row>
    <row r="2288">
      <c r="A2288">
        <f>'DATA DASH'!A2288</f>
        <v/>
      </c>
      <c r="B2288">
        <f>'DATA DASH'!B2288</f>
        <v/>
      </c>
      <c r="C2288">
        <f>'DATA DASH'!C2288</f>
        <v/>
      </c>
      <c r="D2288">
        <f>'DATA DASH'!D2288</f>
        <v/>
      </c>
      <c r="E2288">
        <f>'DATA DASH'!E2288</f>
        <v/>
      </c>
      <c r="F2288">
        <f>'DATA DASH'!F2288</f>
        <v/>
      </c>
      <c r="G2288">
        <f>'DATA DASH'!G2288</f>
        <v/>
      </c>
      <c r="H2288">
        <f>'DATA DASH'!H2288</f>
        <v/>
      </c>
      <c r="I2288">
        <f>'DATA DASH'!I2288</f>
        <v/>
      </c>
      <c r="J2288">
        <f>'DATA DASH'!J2288</f>
        <v/>
      </c>
      <c r="K2288">
        <f>'DATA DASH'!K2288</f>
        <v/>
      </c>
      <c r="L2288">
        <f>'DATA DASH'!L2288</f>
        <v/>
      </c>
      <c r="M2288">
        <f>'DATA DASH'!M2288</f>
        <v/>
      </c>
    </row>
    <row r="2289">
      <c r="A2289">
        <f>'DATA DASH'!A2289</f>
        <v/>
      </c>
      <c r="B2289">
        <f>'DATA DASH'!B2289</f>
        <v/>
      </c>
      <c r="C2289">
        <f>'DATA DASH'!C2289</f>
        <v/>
      </c>
      <c r="D2289">
        <f>'DATA DASH'!D2289</f>
        <v/>
      </c>
      <c r="E2289">
        <f>'DATA DASH'!E2289</f>
        <v/>
      </c>
      <c r="F2289">
        <f>'DATA DASH'!F2289</f>
        <v/>
      </c>
      <c r="G2289">
        <f>'DATA DASH'!G2289</f>
        <v/>
      </c>
      <c r="H2289">
        <f>'DATA DASH'!H2289</f>
        <v/>
      </c>
      <c r="I2289">
        <f>'DATA DASH'!I2289</f>
        <v/>
      </c>
      <c r="J2289">
        <f>'DATA DASH'!J2289</f>
        <v/>
      </c>
      <c r="K2289">
        <f>'DATA DASH'!K2289</f>
        <v/>
      </c>
      <c r="L2289">
        <f>'DATA DASH'!L2289</f>
        <v/>
      </c>
      <c r="M2289">
        <f>'DATA DASH'!M2289</f>
        <v/>
      </c>
    </row>
    <row r="2290">
      <c r="A2290">
        <f>'DATA DASH'!A2290</f>
        <v/>
      </c>
      <c r="B2290">
        <f>'DATA DASH'!B2290</f>
        <v/>
      </c>
      <c r="C2290">
        <f>'DATA DASH'!C2290</f>
        <v/>
      </c>
      <c r="D2290">
        <f>'DATA DASH'!D2290</f>
        <v/>
      </c>
      <c r="E2290">
        <f>'DATA DASH'!E2290</f>
        <v/>
      </c>
      <c r="F2290">
        <f>'DATA DASH'!F2290</f>
        <v/>
      </c>
      <c r="G2290">
        <f>'DATA DASH'!G2290</f>
        <v/>
      </c>
      <c r="H2290">
        <f>'DATA DASH'!H2290</f>
        <v/>
      </c>
      <c r="I2290">
        <f>'DATA DASH'!I2290</f>
        <v/>
      </c>
      <c r="J2290">
        <f>'DATA DASH'!J2290</f>
        <v/>
      </c>
      <c r="K2290">
        <f>'DATA DASH'!K2290</f>
        <v/>
      </c>
      <c r="L2290">
        <f>'DATA DASH'!L2290</f>
        <v/>
      </c>
      <c r="M2290">
        <f>'DATA DASH'!M2290</f>
        <v/>
      </c>
    </row>
    <row r="2291">
      <c r="A2291">
        <f>'DATA DASH'!A2291</f>
        <v/>
      </c>
      <c r="B2291">
        <f>'DATA DASH'!B2291</f>
        <v/>
      </c>
      <c r="C2291">
        <f>'DATA DASH'!C2291</f>
        <v/>
      </c>
      <c r="D2291">
        <f>'DATA DASH'!D2291</f>
        <v/>
      </c>
      <c r="E2291">
        <f>'DATA DASH'!E2291</f>
        <v/>
      </c>
      <c r="F2291">
        <f>'DATA DASH'!F2291</f>
        <v/>
      </c>
      <c r="G2291">
        <f>'DATA DASH'!G2291</f>
        <v/>
      </c>
      <c r="H2291">
        <f>'DATA DASH'!H2291</f>
        <v/>
      </c>
      <c r="I2291">
        <f>'DATA DASH'!I2291</f>
        <v/>
      </c>
      <c r="J2291">
        <f>'DATA DASH'!J2291</f>
        <v/>
      </c>
      <c r="K2291">
        <f>'DATA DASH'!K2291</f>
        <v/>
      </c>
      <c r="L2291">
        <f>'DATA DASH'!L2291</f>
        <v/>
      </c>
      <c r="M2291">
        <f>'DATA DASH'!M2291</f>
        <v/>
      </c>
    </row>
    <row r="2292">
      <c r="A2292">
        <f>'DATA DASH'!A2292</f>
        <v/>
      </c>
      <c r="B2292">
        <f>'DATA DASH'!B2292</f>
        <v/>
      </c>
      <c r="C2292">
        <f>'DATA DASH'!C2292</f>
        <v/>
      </c>
      <c r="D2292">
        <f>'DATA DASH'!D2292</f>
        <v/>
      </c>
      <c r="E2292">
        <f>'DATA DASH'!E2292</f>
        <v/>
      </c>
      <c r="F2292">
        <f>'DATA DASH'!F2292</f>
        <v/>
      </c>
      <c r="G2292">
        <f>'DATA DASH'!G2292</f>
        <v/>
      </c>
      <c r="H2292">
        <f>'DATA DASH'!H2292</f>
        <v/>
      </c>
      <c r="I2292">
        <f>'DATA DASH'!I2292</f>
        <v/>
      </c>
      <c r="J2292">
        <f>'DATA DASH'!J2292</f>
        <v/>
      </c>
      <c r="K2292">
        <f>'DATA DASH'!K2292</f>
        <v/>
      </c>
      <c r="L2292">
        <f>'DATA DASH'!L2292</f>
        <v/>
      </c>
      <c r="M2292">
        <f>'DATA DASH'!M2292</f>
        <v/>
      </c>
    </row>
    <row r="2293">
      <c r="A2293">
        <f>'DATA DASH'!A2293</f>
        <v/>
      </c>
      <c r="B2293">
        <f>'DATA DASH'!B2293</f>
        <v/>
      </c>
      <c r="C2293">
        <f>'DATA DASH'!C2293</f>
        <v/>
      </c>
      <c r="D2293">
        <f>'DATA DASH'!D2293</f>
        <v/>
      </c>
      <c r="E2293">
        <f>'DATA DASH'!E2293</f>
        <v/>
      </c>
      <c r="F2293">
        <f>'DATA DASH'!F2293</f>
        <v/>
      </c>
      <c r="G2293">
        <f>'DATA DASH'!G2293</f>
        <v/>
      </c>
      <c r="H2293">
        <f>'DATA DASH'!H2293</f>
        <v/>
      </c>
      <c r="I2293">
        <f>'DATA DASH'!I2293</f>
        <v/>
      </c>
      <c r="J2293">
        <f>'DATA DASH'!J2293</f>
        <v/>
      </c>
      <c r="K2293">
        <f>'DATA DASH'!K2293</f>
        <v/>
      </c>
      <c r="L2293">
        <f>'DATA DASH'!L2293</f>
        <v/>
      </c>
      <c r="M2293">
        <f>'DATA DASH'!M2293</f>
        <v/>
      </c>
    </row>
    <row r="2294">
      <c r="A2294">
        <f>'DATA DASH'!A2294</f>
        <v/>
      </c>
      <c r="B2294">
        <f>'DATA DASH'!B2294</f>
        <v/>
      </c>
      <c r="C2294">
        <f>'DATA DASH'!C2294</f>
        <v/>
      </c>
      <c r="D2294">
        <f>'DATA DASH'!D2294</f>
        <v/>
      </c>
      <c r="E2294">
        <f>'DATA DASH'!E2294</f>
        <v/>
      </c>
      <c r="F2294">
        <f>'DATA DASH'!F2294</f>
        <v/>
      </c>
      <c r="G2294">
        <f>'DATA DASH'!G2294</f>
        <v/>
      </c>
      <c r="H2294">
        <f>'DATA DASH'!H2294</f>
        <v/>
      </c>
      <c r="I2294">
        <f>'DATA DASH'!I2294</f>
        <v/>
      </c>
      <c r="J2294">
        <f>'DATA DASH'!J2294</f>
        <v/>
      </c>
      <c r="K2294">
        <f>'DATA DASH'!K2294</f>
        <v/>
      </c>
      <c r="L2294">
        <f>'DATA DASH'!L2294</f>
        <v/>
      </c>
      <c r="M2294">
        <f>'DATA DASH'!M2294</f>
        <v/>
      </c>
    </row>
    <row r="2295">
      <c r="A2295">
        <f>'DATA DASH'!A2295</f>
        <v/>
      </c>
      <c r="B2295">
        <f>'DATA DASH'!B2295</f>
        <v/>
      </c>
      <c r="C2295">
        <f>'DATA DASH'!C2295</f>
        <v/>
      </c>
      <c r="D2295">
        <f>'DATA DASH'!D2295</f>
        <v/>
      </c>
      <c r="E2295">
        <f>'DATA DASH'!E2295</f>
        <v/>
      </c>
      <c r="F2295">
        <f>'DATA DASH'!F2295</f>
        <v/>
      </c>
      <c r="G2295">
        <f>'DATA DASH'!G2295</f>
        <v/>
      </c>
      <c r="H2295">
        <f>'DATA DASH'!H2295</f>
        <v/>
      </c>
      <c r="I2295">
        <f>'DATA DASH'!I2295</f>
        <v/>
      </c>
      <c r="J2295">
        <f>'DATA DASH'!J2295</f>
        <v/>
      </c>
      <c r="K2295">
        <f>'DATA DASH'!K2295</f>
        <v/>
      </c>
      <c r="L2295">
        <f>'DATA DASH'!L2295</f>
        <v/>
      </c>
      <c r="M2295">
        <f>'DATA DASH'!M2295</f>
        <v/>
      </c>
    </row>
    <row r="2296">
      <c r="A2296">
        <f>'DATA DASH'!A2296</f>
        <v/>
      </c>
      <c r="B2296">
        <f>'DATA DASH'!B2296</f>
        <v/>
      </c>
      <c r="C2296">
        <f>'DATA DASH'!C2296</f>
        <v/>
      </c>
      <c r="D2296">
        <f>'DATA DASH'!D2296</f>
        <v/>
      </c>
      <c r="E2296">
        <f>'DATA DASH'!E2296</f>
        <v/>
      </c>
      <c r="F2296">
        <f>'DATA DASH'!F2296</f>
        <v/>
      </c>
      <c r="G2296">
        <f>'DATA DASH'!G2296</f>
        <v/>
      </c>
      <c r="H2296">
        <f>'DATA DASH'!H2296</f>
        <v/>
      </c>
      <c r="I2296">
        <f>'DATA DASH'!I2296</f>
        <v/>
      </c>
      <c r="J2296">
        <f>'DATA DASH'!J2296</f>
        <v/>
      </c>
      <c r="K2296">
        <f>'DATA DASH'!K2296</f>
        <v/>
      </c>
      <c r="L2296">
        <f>'DATA DASH'!L2296</f>
        <v/>
      </c>
      <c r="M2296">
        <f>'DATA DASH'!M2296</f>
        <v/>
      </c>
    </row>
    <row r="2297">
      <c r="A2297">
        <f>'DATA DASH'!A2297</f>
        <v/>
      </c>
      <c r="B2297">
        <f>'DATA DASH'!B2297</f>
        <v/>
      </c>
      <c r="C2297">
        <f>'DATA DASH'!C2297</f>
        <v/>
      </c>
      <c r="D2297">
        <f>'DATA DASH'!D2297</f>
        <v/>
      </c>
      <c r="E2297">
        <f>'DATA DASH'!E2297</f>
        <v/>
      </c>
      <c r="F2297">
        <f>'DATA DASH'!F2297</f>
        <v/>
      </c>
      <c r="G2297">
        <f>'DATA DASH'!G2297</f>
        <v/>
      </c>
      <c r="H2297">
        <f>'DATA DASH'!H2297</f>
        <v/>
      </c>
      <c r="I2297">
        <f>'DATA DASH'!I2297</f>
        <v/>
      </c>
      <c r="J2297">
        <f>'DATA DASH'!J2297</f>
        <v/>
      </c>
      <c r="K2297">
        <f>'DATA DASH'!K2297</f>
        <v/>
      </c>
      <c r="L2297">
        <f>'DATA DASH'!L2297</f>
        <v/>
      </c>
      <c r="M2297">
        <f>'DATA DASH'!M2297</f>
        <v/>
      </c>
    </row>
    <row r="2298">
      <c r="A2298">
        <f>'DATA DASH'!A2298</f>
        <v/>
      </c>
      <c r="B2298">
        <f>'DATA DASH'!B2298</f>
        <v/>
      </c>
      <c r="C2298">
        <f>'DATA DASH'!C2298</f>
        <v/>
      </c>
      <c r="D2298">
        <f>'DATA DASH'!D2298</f>
        <v/>
      </c>
      <c r="E2298">
        <f>'DATA DASH'!E2298</f>
        <v/>
      </c>
      <c r="F2298">
        <f>'DATA DASH'!F2298</f>
        <v/>
      </c>
      <c r="G2298">
        <f>'DATA DASH'!G2298</f>
        <v/>
      </c>
      <c r="H2298">
        <f>'DATA DASH'!H2298</f>
        <v/>
      </c>
      <c r="I2298">
        <f>'DATA DASH'!I2298</f>
        <v/>
      </c>
      <c r="J2298">
        <f>'DATA DASH'!J2298</f>
        <v/>
      </c>
      <c r="K2298">
        <f>'DATA DASH'!K2298</f>
        <v/>
      </c>
      <c r="L2298">
        <f>'DATA DASH'!L2298</f>
        <v/>
      </c>
      <c r="M2298">
        <f>'DATA DASH'!M2298</f>
        <v/>
      </c>
    </row>
    <row r="2299">
      <c r="A2299">
        <f>'DATA DASH'!A2299</f>
        <v/>
      </c>
      <c r="B2299">
        <f>'DATA DASH'!B2299</f>
        <v/>
      </c>
      <c r="C2299">
        <f>'DATA DASH'!C2299</f>
        <v/>
      </c>
      <c r="D2299">
        <f>'DATA DASH'!D2299</f>
        <v/>
      </c>
      <c r="E2299">
        <f>'DATA DASH'!E2299</f>
        <v/>
      </c>
      <c r="F2299">
        <f>'DATA DASH'!F2299</f>
        <v/>
      </c>
      <c r="G2299">
        <f>'DATA DASH'!G2299</f>
        <v/>
      </c>
      <c r="H2299">
        <f>'DATA DASH'!H2299</f>
        <v/>
      </c>
      <c r="I2299">
        <f>'DATA DASH'!I2299</f>
        <v/>
      </c>
      <c r="J2299">
        <f>'DATA DASH'!J2299</f>
        <v/>
      </c>
      <c r="K2299">
        <f>'DATA DASH'!K2299</f>
        <v/>
      </c>
      <c r="L2299">
        <f>'DATA DASH'!L2299</f>
        <v/>
      </c>
      <c r="M2299">
        <f>'DATA DASH'!M2299</f>
        <v/>
      </c>
    </row>
    <row r="2300">
      <c r="A2300">
        <f>'DATA DASH'!A2300</f>
        <v/>
      </c>
      <c r="B2300">
        <f>'DATA DASH'!B2300</f>
        <v/>
      </c>
      <c r="C2300">
        <f>'DATA DASH'!C2300</f>
        <v/>
      </c>
      <c r="D2300">
        <f>'DATA DASH'!D2300</f>
        <v/>
      </c>
      <c r="E2300">
        <f>'DATA DASH'!E2300</f>
        <v/>
      </c>
      <c r="F2300">
        <f>'DATA DASH'!F2300</f>
        <v/>
      </c>
      <c r="G2300">
        <f>'DATA DASH'!G2300</f>
        <v/>
      </c>
      <c r="H2300">
        <f>'DATA DASH'!H2300</f>
        <v/>
      </c>
      <c r="I2300">
        <f>'DATA DASH'!I2300</f>
        <v/>
      </c>
      <c r="J2300">
        <f>'DATA DASH'!J2300</f>
        <v/>
      </c>
      <c r="K2300">
        <f>'DATA DASH'!K2300</f>
        <v/>
      </c>
      <c r="L2300">
        <f>'DATA DASH'!L2300</f>
        <v/>
      </c>
      <c r="M2300">
        <f>'DATA DASH'!M2300</f>
        <v/>
      </c>
    </row>
    <row r="2301">
      <c r="A2301">
        <f>'DATA DASH'!A2301</f>
        <v/>
      </c>
      <c r="B2301">
        <f>'DATA DASH'!B2301</f>
        <v/>
      </c>
      <c r="C2301">
        <f>'DATA DASH'!C2301</f>
        <v/>
      </c>
      <c r="D2301">
        <f>'DATA DASH'!D2301</f>
        <v/>
      </c>
      <c r="E2301">
        <f>'DATA DASH'!E2301</f>
        <v/>
      </c>
      <c r="F2301">
        <f>'DATA DASH'!F2301</f>
        <v/>
      </c>
      <c r="G2301">
        <f>'DATA DASH'!G2301</f>
        <v/>
      </c>
      <c r="H2301">
        <f>'DATA DASH'!H2301</f>
        <v/>
      </c>
      <c r="I2301">
        <f>'DATA DASH'!I2301</f>
        <v/>
      </c>
      <c r="J2301">
        <f>'DATA DASH'!J2301</f>
        <v/>
      </c>
      <c r="K2301">
        <f>'DATA DASH'!K2301</f>
        <v/>
      </c>
      <c r="L2301">
        <f>'DATA DASH'!L2301</f>
        <v/>
      </c>
      <c r="M2301">
        <f>'DATA DASH'!M2301</f>
        <v/>
      </c>
    </row>
    <row r="2302">
      <c r="A2302">
        <f>'DATA DASH'!A2302</f>
        <v/>
      </c>
      <c r="B2302">
        <f>'DATA DASH'!B2302</f>
        <v/>
      </c>
      <c r="C2302">
        <f>'DATA DASH'!C2302</f>
        <v/>
      </c>
      <c r="D2302">
        <f>'DATA DASH'!D2302</f>
        <v/>
      </c>
      <c r="E2302">
        <f>'DATA DASH'!E2302</f>
        <v/>
      </c>
      <c r="F2302">
        <f>'DATA DASH'!F2302</f>
        <v/>
      </c>
      <c r="G2302">
        <f>'DATA DASH'!G2302</f>
        <v/>
      </c>
      <c r="H2302">
        <f>'DATA DASH'!H2302</f>
        <v/>
      </c>
      <c r="I2302">
        <f>'DATA DASH'!I2302</f>
        <v/>
      </c>
      <c r="J2302">
        <f>'DATA DASH'!J2302</f>
        <v/>
      </c>
      <c r="K2302">
        <f>'DATA DASH'!K2302</f>
        <v/>
      </c>
      <c r="L2302">
        <f>'DATA DASH'!L2302</f>
        <v/>
      </c>
      <c r="M2302">
        <f>'DATA DASH'!M2302</f>
        <v/>
      </c>
    </row>
    <row r="2303">
      <c r="A2303">
        <f>'DATA DASH'!A2303</f>
        <v/>
      </c>
      <c r="B2303">
        <f>'DATA DASH'!B2303</f>
        <v/>
      </c>
      <c r="C2303">
        <f>'DATA DASH'!C2303</f>
        <v/>
      </c>
      <c r="D2303">
        <f>'DATA DASH'!D2303</f>
        <v/>
      </c>
      <c r="E2303">
        <f>'DATA DASH'!E2303</f>
        <v/>
      </c>
      <c r="F2303">
        <f>'DATA DASH'!F2303</f>
        <v/>
      </c>
      <c r="G2303">
        <f>'DATA DASH'!G2303</f>
        <v/>
      </c>
      <c r="H2303">
        <f>'DATA DASH'!H2303</f>
        <v/>
      </c>
      <c r="I2303">
        <f>'DATA DASH'!I2303</f>
        <v/>
      </c>
      <c r="J2303">
        <f>'DATA DASH'!J2303</f>
        <v/>
      </c>
      <c r="K2303">
        <f>'DATA DASH'!K2303</f>
        <v/>
      </c>
      <c r="L2303">
        <f>'DATA DASH'!L2303</f>
        <v/>
      </c>
      <c r="M2303">
        <f>'DATA DASH'!M2303</f>
        <v/>
      </c>
    </row>
    <row r="2304">
      <c r="A2304">
        <f>'DATA DASH'!A2304</f>
        <v/>
      </c>
      <c r="B2304">
        <f>'DATA DASH'!B2304</f>
        <v/>
      </c>
      <c r="C2304">
        <f>'DATA DASH'!C2304</f>
        <v/>
      </c>
      <c r="D2304">
        <f>'DATA DASH'!D2304</f>
        <v/>
      </c>
      <c r="E2304">
        <f>'DATA DASH'!E2304</f>
        <v/>
      </c>
      <c r="F2304">
        <f>'DATA DASH'!F2304</f>
        <v/>
      </c>
      <c r="G2304">
        <f>'DATA DASH'!G2304</f>
        <v/>
      </c>
      <c r="H2304">
        <f>'DATA DASH'!H2304</f>
        <v/>
      </c>
      <c r="I2304">
        <f>'DATA DASH'!I2304</f>
        <v/>
      </c>
      <c r="J2304">
        <f>'DATA DASH'!J2304</f>
        <v/>
      </c>
      <c r="K2304">
        <f>'DATA DASH'!K2304</f>
        <v/>
      </c>
      <c r="L2304">
        <f>'DATA DASH'!L2304</f>
        <v/>
      </c>
      <c r="M2304">
        <f>'DATA DASH'!M2304</f>
        <v/>
      </c>
    </row>
    <row r="2305">
      <c r="A2305">
        <f>'DATA DASH'!A2305</f>
        <v/>
      </c>
      <c r="B2305">
        <f>'DATA DASH'!B2305</f>
        <v/>
      </c>
      <c r="C2305">
        <f>'DATA DASH'!C2305</f>
        <v/>
      </c>
      <c r="D2305">
        <f>'DATA DASH'!D2305</f>
        <v/>
      </c>
      <c r="E2305">
        <f>'DATA DASH'!E2305</f>
        <v/>
      </c>
      <c r="F2305">
        <f>'DATA DASH'!F2305</f>
        <v/>
      </c>
      <c r="G2305">
        <f>'DATA DASH'!G2305</f>
        <v/>
      </c>
      <c r="H2305">
        <f>'DATA DASH'!H2305</f>
        <v/>
      </c>
      <c r="I2305">
        <f>'DATA DASH'!I2305</f>
        <v/>
      </c>
      <c r="J2305">
        <f>'DATA DASH'!J2305</f>
        <v/>
      </c>
      <c r="K2305">
        <f>'DATA DASH'!K2305</f>
        <v/>
      </c>
      <c r="L2305">
        <f>'DATA DASH'!L2305</f>
        <v/>
      </c>
      <c r="M2305">
        <f>'DATA DASH'!M2305</f>
        <v/>
      </c>
    </row>
    <row r="2306">
      <c r="A2306">
        <f>'DATA DASH'!A2306</f>
        <v/>
      </c>
      <c r="B2306">
        <f>'DATA DASH'!B2306</f>
        <v/>
      </c>
      <c r="C2306">
        <f>'DATA DASH'!C2306</f>
        <v/>
      </c>
      <c r="D2306">
        <f>'DATA DASH'!D2306</f>
        <v/>
      </c>
      <c r="E2306">
        <f>'DATA DASH'!E2306</f>
        <v/>
      </c>
      <c r="F2306">
        <f>'DATA DASH'!F2306</f>
        <v/>
      </c>
      <c r="G2306">
        <f>'DATA DASH'!G2306</f>
        <v/>
      </c>
      <c r="H2306">
        <f>'DATA DASH'!H2306</f>
        <v/>
      </c>
      <c r="I2306">
        <f>'DATA DASH'!I2306</f>
        <v/>
      </c>
      <c r="J2306">
        <f>'DATA DASH'!J2306</f>
        <v/>
      </c>
      <c r="K2306">
        <f>'DATA DASH'!K2306</f>
        <v/>
      </c>
      <c r="L2306">
        <f>'DATA DASH'!L2306</f>
        <v/>
      </c>
      <c r="M2306">
        <f>'DATA DASH'!M2306</f>
        <v/>
      </c>
    </row>
    <row r="2307">
      <c r="A2307">
        <f>'DATA DASH'!A2307</f>
        <v/>
      </c>
      <c r="B2307">
        <f>'DATA DASH'!B2307</f>
        <v/>
      </c>
      <c r="C2307">
        <f>'DATA DASH'!C2307</f>
        <v/>
      </c>
      <c r="D2307">
        <f>'DATA DASH'!D2307</f>
        <v/>
      </c>
      <c r="E2307">
        <f>'DATA DASH'!E2307</f>
        <v/>
      </c>
      <c r="F2307">
        <f>'DATA DASH'!F2307</f>
        <v/>
      </c>
      <c r="G2307">
        <f>'DATA DASH'!G2307</f>
        <v/>
      </c>
      <c r="H2307">
        <f>'DATA DASH'!H2307</f>
        <v/>
      </c>
      <c r="I2307">
        <f>'DATA DASH'!I2307</f>
        <v/>
      </c>
      <c r="J2307">
        <f>'DATA DASH'!J2307</f>
        <v/>
      </c>
      <c r="K2307">
        <f>'DATA DASH'!K2307</f>
        <v/>
      </c>
      <c r="L2307">
        <f>'DATA DASH'!L2307</f>
        <v/>
      </c>
      <c r="M2307">
        <f>'DATA DASH'!M2307</f>
        <v/>
      </c>
    </row>
    <row r="2308">
      <c r="A2308">
        <f>'DATA DASH'!A2308</f>
        <v/>
      </c>
      <c r="B2308">
        <f>'DATA DASH'!B2308</f>
        <v/>
      </c>
      <c r="C2308">
        <f>'DATA DASH'!C2308</f>
        <v/>
      </c>
      <c r="D2308">
        <f>'DATA DASH'!D2308</f>
        <v/>
      </c>
      <c r="E2308">
        <f>'DATA DASH'!E2308</f>
        <v/>
      </c>
      <c r="F2308">
        <f>'DATA DASH'!F2308</f>
        <v/>
      </c>
      <c r="G2308">
        <f>'DATA DASH'!G2308</f>
        <v/>
      </c>
      <c r="H2308">
        <f>'DATA DASH'!H2308</f>
        <v/>
      </c>
      <c r="I2308">
        <f>'DATA DASH'!I2308</f>
        <v/>
      </c>
      <c r="J2308">
        <f>'DATA DASH'!J2308</f>
        <v/>
      </c>
      <c r="K2308">
        <f>'DATA DASH'!K2308</f>
        <v/>
      </c>
      <c r="L2308">
        <f>'DATA DASH'!L2308</f>
        <v/>
      </c>
      <c r="M2308">
        <f>'DATA DASH'!M2308</f>
        <v/>
      </c>
    </row>
    <row r="2309">
      <c r="A2309">
        <f>'DATA DASH'!A2309</f>
        <v/>
      </c>
      <c r="B2309">
        <f>'DATA DASH'!B2309</f>
        <v/>
      </c>
      <c r="C2309">
        <f>'DATA DASH'!C2309</f>
        <v/>
      </c>
      <c r="D2309">
        <f>'DATA DASH'!D2309</f>
        <v/>
      </c>
      <c r="E2309">
        <f>'DATA DASH'!E2309</f>
        <v/>
      </c>
      <c r="F2309">
        <f>'DATA DASH'!F2309</f>
        <v/>
      </c>
      <c r="G2309">
        <f>'DATA DASH'!G2309</f>
        <v/>
      </c>
      <c r="H2309">
        <f>'DATA DASH'!H2309</f>
        <v/>
      </c>
      <c r="I2309">
        <f>'DATA DASH'!I2309</f>
        <v/>
      </c>
      <c r="J2309">
        <f>'DATA DASH'!J2309</f>
        <v/>
      </c>
      <c r="K2309">
        <f>'DATA DASH'!K2309</f>
        <v/>
      </c>
      <c r="L2309">
        <f>'DATA DASH'!L2309</f>
        <v/>
      </c>
      <c r="M2309">
        <f>'DATA DASH'!M2309</f>
        <v/>
      </c>
    </row>
    <row r="2310">
      <c r="A2310">
        <f>'DATA DASH'!A2310</f>
        <v/>
      </c>
      <c r="B2310">
        <f>'DATA DASH'!B2310</f>
        <v/>
      </c>
      <c r="C2310">
        <f>'DATA DASH'!C2310</f>
        <v/>
      </c>
      <c r="D2310">
        <f>'DATA DASH'!D2310</f>
        <v/>
      </c>
      <c r="E2310">
        <f>'DATA DASH'!E2310</f>
        <v/>
      </c>
      <c r="F2310">
        <f>'DATA DASH'!F2310</f>
        <v/>
      </c>
      <c r="G2310">
        <f>'DATA DASH'!G2310</f>
        <v/>
      </c>
      <c r="H2310">
        <f>'DATA DASH'!H2310</f>
        <v/>
      </c>
      <c r="I2310">
        <f>'DATA DASH'!I2310</f>
        <v/>
      </c>
      <c r="J2310">
        <f>'DATA DASH'!J2310</f>
        <v/>
      </c>
      <c r="K2310">
        <f>'DATA DASH'!K2310</f>
        <v/>
      </c>
      <c r="L2310">
        <f>'DATA DASH'!L2310</f>
        <v/>
      </c>
      <c r="M2310">
        <f>'DATA DASH'!M2310</f>
        <v/>
      </c>
    </row>
    <row r="2311">
      <c r="A2311">
        <f>'DATA DASH'!A2311</f>
        <v/>
      </c>
      <c r="B2311">
        <f>'DATA DASH'!B2311</f>
        <v/>
      </c>
      <c r="C2311">
        <f>'DATA DASH'!C2311</f>
        <v/>
      </c>
      <c r="D2311">
        <f>'DATA DASH'!D2311</f>
        <v/>
      </c>
      <c r="E2311">
        <f>'DATA DASH'!E2311</f>
        <v/>
      </c>
      <c r="F2311">
        <f>'DATA DASH'!F2311</f>
        <v/>
      </c>
      <c r="G2311">
        <f>'DATA DASH'!G2311</f>
        <v/>
      </c>
      <c r="H2311">
        <f>'DATA DASH'!H2311</f>
        <v/>
      </c>
      <c r="I2311">
        <f>'DATA DASH'!I2311</f>
        <v/>
      </c>
      <c r="J2311">
        <f>'DATA DASH'!J2311</f>
        <v/>
      </c>
      <c r="K2311">
        <f>'DATA DASH'!K2311</f>
        <v/>
      </c>
      <c r="L2311">
        <f>'DATA DASH'!L2311</f>
        <v/>
      </c>
      <c r="M2311">
        <f>'DATA DASH'!M2311</f>
        <v/>
      </c>
    </row>
    <row r="2312">
      <c r="A2312">
        <f>'DATA DASH'!A2312</f>
        <v/>
      </c>
      <c r="B2312">
        <f>'DATA DASH'!B2312</f>
        <v/>
      </c>
      <c r="C2312">
        <f>'DATA DASH'!C2312</f>
        <v/>
      </c>
      <c r="D2312">
        <f>'DATA DASH'!D2312</f>
        <v/>
      </c>
      <c r="E2312">
        <f>'DATA DASH'!E2312</f>
        <v/>
      </c>
      <c r="F2312">
        <f>'DATA DASH'!F2312</f>
        <v/>
      </c>
      <c r="G2312">
        <f>'DATA DASH'!G2312</f>
        <v/>
      </c>
      <c r="H2312">
        <f>'DATA DASH'!H2312</f>
        <v/>
      </c>
      <c r="I2312">
        <f>'DATA DASH'!I2312</f>
        <v/>
      </c>
      <c r="J2312">
        <f>'DATA DASH'!J2312</f>
        <v/>
      </c>
      <c r="K2312">
        <f>'DATA DASH'!K2312</f>
        <v/>
      </c>
      <c r="L2312">
        <f>'DATA DASH'!L2312</f>
        <v/>
      </c>
      <c r="M2312">
        <f>'DATA DASH'!M2312</f>
        <v/>
      </c>
    </row>
    <row r="2313">
      <c r="A2313">
        <f>'DATA DASH'!A2313</f>
        <v/>
      </c>
      <c r="B2313">
        <f>'DATA DASH'!B2313</f>
        <v/>
      </c>
      <c r="C2313">
        <f>'DATA DASH'!C2313</f>
        <v/>
      </c>
      <c r="D2313">
        <f>'DATA DASH'!D2313</f>
        <v/>
      </c>
      <c r="E2313">
        <f>'DATA DASH'!E2313</f>
        <v/>
      </c>
      <c r="F2313">
        <f>'DATA DASH'!F2313</f>
        <v/>
      </c>
      <c r="G2313">
        <f>'DATA DASH'!G2313</f>
        <v/>
      </c>
      <c r="H2313">
        <f>'DATA DASH'!H2313</f>
        <v/>
      </c>
      <c r="I2313">
        <f>'DATA DASH'!I2313</f>
        <v/>
      </c>
      <c r="J2313">
        <f>'DATA DASH'!J2313</f>
        <v/>
      </c>
      <c r="K2313">
        <f>'DATA DASH'!K2313</f>
        <v/>
      </c>
      <c r="L2313">
        <f>'DATA DASH'!L2313</f>
        <v/>
      </c>
      <c r="M2313">
        <f>'DATA DASH'!M2313</f>
        <v/>
      </c>
    </row>
    <row r="2314">
      <c r="A2314">
        <f>'DATA DASH'!A2314</f>
        <v/>
      </c>
      <c r="B2314">
        <f>'DATA DASH'!B2314</f>
        <v/>
      </c>
      <c r="C2314">
        <f>'DATA DASH'!C2314</f>
        <v/>
      </c>
      <c r="D2314">
        <f>'DATA DASH'!D2314</f>
        <v/>
      </c>
      <c r="E2314">
        <f>'DATA DASH'!E2314</f>
        <v/>
      </c>
      <c r="F2314">
        <f>'DATA DASH'!F2314</f>
        <v/>
      </c>
      <c r="G2314">
        <f>'DATA DASH'!G2314</f>
        <v/>
      </c>
      <c r="H2314">
        <f>'DATA DASH'!H2314</f>
        <v/>
      </c>
      <c r="I2314">
        <f>'DATA DASH'!I2314</f>
        <v/>
      </c>
      <c r="J2314">
        <f>'DATA DASH'!J2314</f>
        <v/>
      </c>
      <c r="K2314">
        <f>'DATA DASH'!K2314</f>
        <v/>
      </c>
      <c r="L2314">
        <f>'DATA DASH'!L2314</f>
        <v/>
      </c>
      <c r="M2314">
        <f>'DATA DASH'!M2314</f>
        <v/>
      </c>
    </row>
    <row r="2315">
      <c r="A2315">
        <f>'DATA DASH'!A2315</f>
        <v/>
      </c>
      <c r="B2315">
        <f>'DATA DASH'!B2315</f>
        <v/>
      </c>
      <c r="C2315">
        <f>'DATA DASH'!C2315</f>
        <v/>
      </c>
      <c r="D2315">
        <f>'DATA DASH'!D2315</f>
        <v/>
      </c>
      <c r="E2315">
        <f>'DATA DASH'!E2315</f>
        <v/>
      </c>
      <c r="F2315">
        <f>'DATA DASH'!F2315</f>
        <v/>
      </c>
      <c r="G2315">
        <f>'DATA DASH'!G2315</f>
        <v/>
      </c>
      <c r="H2315">
        <f>'DATA DASH'!H2315</f>
        <v/>
      </c>
      <c r="I2315">
        <f>'DATA DASH'!I2315</f>
        <v/>
      </c>
      <c r="J2315">
        <f>'DATA DASH'!J2315</f>
        <v/>
      </c>
      <c r="K2315">
        <f>'DATA DASH'!K2315</f>
        <v/>
      </c>
      <c r="L2315">
        <f>'DATA DASH'!L2315</f>
        <v/>
      </c>
      <c r="M2315">
        <f>'DATA DASH'!M2315</f>
        <v/>
      </c>
    </row>
    <row r="2316">
      <c r="A2316">
        <f>'DATA DASH'!A2316</f>
        <v/>
      </c>
      <c r="B2316">
        <f>'DATA DASH'!B2316</f>
        <v/>
      </c>
      <c r="C2316">
        <f>'DATA DASH'!C2316</f>
        <v/>
      </c>
      <c r="D2316">
        <f>'DATA DASH'!D2316</f>
        <v/>
      </c>
      <c r="E2316">
        <f>'DATA DASH'!E2316</f>
        <v/>
      </c>
      <c r="F2316">
        <f>'DATA DASH'!F2316</f>
        <v/>
      </c>
      <c r="G2316">
        <f>'DATA DASH'!G2316</f>
        <v/>
      </c>
      <c r="H2316">
        <f>'DATA DASH'!H2316</f>
        <v/>
      </c>
      <c r="I2316">
        <f>'DATA DASH'!I2316</f>
        <v/>
      </c>
      <c r="J2316">
        <f>'DATA DASH'!J2316</f>
        <v/>
      </c>
      <c r="K2316">
        <f>'DATA DASH'!K2316</f>
        <v/>
      </c>
      <c r="L2316">
        <f>'DATA DASH'!L2316</f>
        <v/>
      </c>
      <c r="M2316">
        <f>'DATA DASH'!M2316</f>
        <v/>
      </c>
    </row>
    <row r="2317">
      <c r="A2317">
        <f>'DATA DASH'!A2317</f>
        <v/>
      </c>
      <c r="B2317">
        <f>'DATA DASH'!B2317</f>
        <v/>
      </c>
      <c r="C2317">
        <f>'DATA DASH'!C2317</f>
        <v/>
      </c>
      <c r="D2317">
        <f>'DATA DASH'!D2317</f>
        <v/>
      </c>
      <c r="E2317">
        <f>'DATA DASH'!E2317</f>
        <v/>
      </c>
      <c r="F2317">
        <f>'DATA DASH'!F2317</f>
        <v/>
      </c>
      <c r="G2317">
        <f>'DATA DASH'!G2317</f>
        <v/>
      </c>
      <c r="H2317">
        <f>'DATA DASH'!H2317</f>
        <v/>
      </c>
      <c r="I2317">
        <f>'DATA DASH'!I2317</f>
        <v/>
      </c>
      <c r="J2317">
        <f>'DATA DASH'!J2317</f>
        <v/>
      </c>
      <c r="K2317">
        <f>'DATA DASH'!K2317</f>
        <v/>
      </c>
      <c r="L2317">
        <f>'DATA DASH'!L2317</f>
        <v/>
      </c>
      <c r="M2317">
        <f>'DATA DASH'!M2317</f>
        <v/>
      </c>
    </row>
    <row r="2318">
      <c r="A2318">
        <f>'DATA DASH'!A2318</f>
        <v/>
      </c>
      <c r="B2318">
        <f>'DATA DASH'!B2318</f>
        <v/>
      </c>
      <c r="C2318">
        <f>'DATA DASH'!C2318</f>
        <v/>
      </c>
      <c r="D2318">
        <f>'DATA DASH'!D2318</f>
        <v/>
      </c>
      <c r="E2318">
        <f>'DATA DASH'!E2318</f>
        <v/>
      </c>
      <c r="F2318">
        <f>'DATA DASH'!F2318</f>
        <v/>
      </c>
      <c r="G2318">
        <f>'DATA DASH'!G2318</f>
        <v/>
      </c>
      <c r="H2318">
        <f>'DATA DASH'!H2318</f>
        <v/>
      </c>
      <c r="I2318">
        <f>'DATA DASH'!I2318</f>
        <v/>
      </c>
      <c r="J2318">
        <f>'DATA DASH'!J2318</f>
        <v/>
      </c>
      <c r="K2318">
        <f>'DATA DASH'!K2318</f>
        <v/>
      </c>
      <c r="L2318">
        <f>'DATA DASH'!L2318</f>
        <v/>
      </c>
      <c r="M2318">
        <f>'DATA DASH'!M2318</f>
        <v/>
      </c>
    </row>
    <row r="2319">
      <c r="A2319">
        <f>'DATA DASH'!A2319</f>
        <v/>
      </c>
      <c r="B2319">
        <f>'DATA DASH'!B2319</f>
        <v/>
      </c>
      <c r="C2319">
        <f>'DATA DASH'!C2319</f>
        <v/>
      </c>
      <c r="D2319">
        <f>'DATA DASH'!D2319</f>
        <v/>
      </c>
      <c r="E2319">
        <f>'DATA DASH'!E2319</f>
        <v/>
      </c>
      <c r="F2319">
        <f>'DATA DASH'!F2319</f>
        <v/>
      </c>
      <c r="G2319">
        <f>'DATA DASH'!G2319</f>
        <v/>
      </c>
      <c r="H2319">
        <f>'DATA DASH'!H2319</f>
        <v/>
      </c>
      <c r="I2319">
        <f>'DATA DASH'!I2319</f>
        <v/>
      </c>
      <c r="J2319">
        <f>'DATA DASH'!J2319</f>
        <v/>
      </c>
      <c r="K2319">
        <f>'DATA DASH'!K2319</f>
        <v/>
      </c>
      <c r="L2319">
        <f>'DATA DASH'!L2319</f>
        <v/>
      </c>
      <c r="M2319">
        <f>'DATA DASH'!M2319</f>
        <v/>
      </c>
    </row>
    <row r="2320">
      <c r="A2320">
        <f>'DATA DASH'!A2320</f>
        <v/>
      </c>
      <c r="B2320">
        <f>'DATA DASH'!B2320</f>
        <v/>
      </c>
      <c r="C2320">
        <f>'DATA DASH'!C2320</f>
        <v/>
      </c>
      <c r="D2320">
        <f>'DATA DASH'!D2320</f>
        <v/>
      </c>
      <c r="E2320">
        <f>'DATA DASH'!E2320</f>
        <v/>
      </c>
      <c r="F2320">
        <f>'DATA DASH'!F2320</f>
        <v/>
      </c>
      <c r="G2320">
        <f>'DATA DASH'!G2320</f>
        <v/>
      </c>
      <c r="H2320">
        <f>'DATA DASH'!H2320</f>
        <v/>
      </c>
      <c r="I2320">
        <f>'DATA DASH'!I2320</f>
        <v/>
      </c>
      <c r="J2320">
        <f>'DATA DASH'!J2320</f>
        <v/>
      </c>
      <c r="K2320">
        <f>'DATA DASH'!K2320</f>
        <v/>
      </c>
      <c r="L2320">
        <f>'DATA DASH'!L2320</f>
        <v/>
      </c>
      <c r="M2320">
        <f>'DATA DASH'!M2320</f>
        <v/>
      </c>
    </row>
    <row r="2321">
      <c r="A2321">
        <f>'DATA DASH'!A2321</f>
        <v/>
      </c>
      <c r="B2321">
        <f>'DATA DASH'!B2321</f>
        <v/>
      </c>
      <c r="C2321">
        <f>'DATA DASH'!C2321</f>
        <v/>
      </c>
      <c r="D2321">
        <f>'DATA DASH'!D2321</f>
        <v/>
      </c>
      <c r="E2321">
        <f>'DATA DASH'!E2321</f>
        <v/>
      </c>
      <c r="F2321">
        <f>'DATA DASH'!F2321</f>
        <v/>
      </c>
      <c r="G2321">
        <f>'DATA DASH'!G2321</f>
        <v/>
      </c>
      <c r="H2321">
        <f>'DATA DASH'!H2321</f>
        <v/>
      </c>
      <c r="I2321">
        <f>'DATA DASH'!I2321</f>
        <v/>
      </c>
      <c r="J2321">
        <f>'DATA DASH'!J2321</f>
        <v/>
      </c>
      <c r="K2321">
        <f>'DATA DASH'!K2321</f>
        <v/>
      </c>
      <c r="L2321">
        <f>'DATA DASH'!L2321</f>
        <v/>
      </c>
      <c r="M2321">
        <f>'DATA DASH'!M2321</f>
        <v/>
      </c>
    </row>
    <row r="2322">
      <c r="A2322">
        <f>'DATA DASH'!A2322</f>
        <v/>
      </c>
      <c r="B2322">
        <f>'DATA DASH'!B2322</f>
        <v/>
      </c>
      <c r="C2322">
        <f>'DATA DASH'!C2322</f>
        <v/>
      </c>
      <c r="D2322">
        <f>'DATA DASH'!D2322</f>
        <v/>
      </c>
      <c r="E2322">
        <f>'DATA DASH'!E2322</f>
        <v/>
      </c>
      <c r="F2322">
        <f>'DATA DASH'!F2322</f>
        <v/>
      </c>
      <c r="G2322">
        <f>'DATA DASH'!G2322</f>
        <v/>
      </c>
      <c r="H2322">
        <f>'DATA DASH'!H2322</f>
        <v/>
      </c>
      <c r="I2322">
        <f>'DATA DASH'!I2322</f>
        <v/>
      </c>
      <c r="J2322">
        <f>'DATA DASH'!J2322</f>
        <v/>
      </c>
      <c r="K2322">
        <f>'DATA DASH'!K2322</f>
        <v/>
      </c>
      <c r="L2322">
        <f>'DATA DASH'!L2322</f>
        <v/>
      </c>
      <c r="M2322">
        <f>'DATA DASH'!M2322</f>
        <v/>
      </c>
    </row>
    <row r="2323">
      <c r="A2323">
        <f>'DATA DASH'!A2323</f>
        <v/>
      </c>
      <c r="B2323">
        <f>'DATA DASH'!B2323</f>
        <v/>
      </c>
      <c r="C2323">
        <f>'DATA DASH'!C2323</f>
        <v/>
      </c>
      <c r="D2323">
        <f>'DATA DASH'!D2323</f>
        <v/>
      </c>
      <c r="E2323">
        <f>'DATA DASH'!E2323</f>
        <v/>
      </c>
      <c r="F2323">
        <f>'DATA DASH'!F2323</f>
        <v/>
      </c>
      <c r="G2323">
        <f>'DATA DASH'!G2323</f>
        <v/>
      </c>
      <c r="H2323">
        <f>'DATA DASH'!H2323</f>
        <v/>
      </c>
      <c r="I2323">
        <f>'DATA DASH'!I2323</f>
        <v/>
      </c>
      <c r="J2323">
        <f>'DATA DASH'!J2323</f>
        <v/>
      </c>
      <c r="K2323">
        <f>'DATA DASH'!K2323</f>
        <v/>
      </c>
      <c r="L2323">
        <f>'DATA DASH'!L2323</f>
        <v/>
      </c>
      <c r="M2323">
        <f>'DATA DASH'!M2323</f>
        <v/>
      </c>
    </row>
    <row r="2324">
      <c r="A2324">
        <f>'DATA DASH'!A2324</f>
        <v/>
      </c>
      <c r="B2324">
        <f>'DATA DASH'!B2324</f>
        <v/>
      </c>
      <c r="C2324">
        <f>'DATA DASH'!C2324</f>
        <v/>
      </c>
      <c r="D2324">
        <f>'DATA DASH'!D2324</f>
        <v/>
      </c>
      <c r="E2324">
        <f>'DATA DASH'!E2324</f>
        <v/>
      </c>
      <c r="F2324">
        <f>'DATA DASH'!F2324</f>
        <v/>
      </c>
      <c r="G2324">
        <f>'DATA DASH'!G2324</f>
        <v/>
      </c>
      <c r="H2324">
        <f>'DATA DASH'!H2324</f>
        <v/>
      </c>
      <c r="I2324">
        <f>'DATA DASH'!I2324</f>
        <v/>
      </c>
      <c r="J2324">
        <f>'DATA DASH'!J2324</f>
        <v/>
      </c>
      <c r="K2324">
        <f>'DATA DASH'!K2324</f>
        <v/>
      </c>
      <c r="L2324">
        <f>'DATA DASH'!L2324</f>
        <v/>
      </c>
      <c r="M2324">
        <f>'DATA DASH'!M2324</f>
        <v/>
      </c>
    </row>
    <row r="2325">
      <c r="A2325">
        <f>'DATA DASH'!A2325</f>
        <v/>
      </c>
      <c r="B2325">
        <f>'DATA DASH'!B2325</f>
        <v/>
      </c>
      <c r="C2325">
        <f>'DATA DASH'!C2325</f>
        <v/>
      </c>
      <c r="D2325">
        <f>'DATA DASH'!D2325</f>
        <v/>
      </c>
      <c r="E2325">
        <f>'DATA DASH'!E2325</f>
        <v/>
      </c>
      <c r="F2325">
        <f>'DATA DASH'!F2325</f>
        <v/>
      </c>
      <c r="G2325">
        <f>'DATA DASH'!G2325</f>
        <v/>
      </c>
      <c r="H2325">
        <f>'DATA DASH'!H2325</f>
        <v/>
      </c>
      <c r="I2325">
        <f>'DATA DASH'!I2325</f>
        <v/>
      </c>
      <c r="J2325">
        <f>'DATA DASH'!J2325</f>
        <v/>
      </c>
      <c r="K2325">
        <f>'DATA DASH'!K2325</f>
        <v/>
      </c>
      <c r="L2325">
        <f>'DATA DASH'!L2325</f>
        <v/>
      </c>
      <c r="M2325">
        <f>'DATA DASH'!M2325</f>
        <v/>
      </c>
    </row>
    <row r="2326">
      <c r="A2326">
        <f>'DATA DASH'!A2326</f>
        <v/>
      </c>
      <c r="B2326">
        <f>'DATA DASH'!B2326</f>
        <v/>
      </c>
      <c r="C2326">
        <f>'DATA DASH'!C2326</f>
        <v/>
      </c>
      <c r="D2326">
        <f>'DATA DASH'!D2326</f>
        <v/>
      </c>
      <c r="E2326">
        <f>'DATA DASH'!E2326</f>
        <v/>
      </c>
      <c r="F2326">
        <f>'DATA DASH'!F2326</f>
        <v/>
      </c>
      <c r="G2326">
        <f>'DATA DASH'!G2326</f>
        <v/>
      </c>
      <c r="H2326">
        <f>'DATA DASH'!H2326</f>
        <v/>
      </c>
      <c r="I2326">
        <f>'DATA DASH'!I2326</f>
        <v/>
      </c>
      <c r="J2326">
        <f>'DATA DASH'!J2326</f>
        <v/>
      </c>
      <c r="K2326">
        <f>'DATA DASH'!K2326</f>
        <v/>
      </c>
      <c r="L2326">
        <f>'DATA DASH'!L2326</f>
        <v/>
      </c>
      <c r="M2326">
        <f>'DATA DASH'!M2326</f>
        <v/>
      </c>
    </row>
    <row r="2327">
      <c r="A2327">
        <f>'DATA DASH'!A2327</f>
        <v/>
      </c>
      <c r="B2327">
        <f>'DATA DASH'!B2327</f>
        <v/>
      </c>
      <c r="C2327">
        <f>'DATA DASH'!C2327</f>
        <v/>
      </c>
      <c r="D2327">
        <f>'DATA DASH'!D2327</f>
        <v/>
      </c>
      <c r="E2327">
        <f>'DATA DASH'!E2327</f>
        <v/>
      </c>
      <c r="F2327">
        <f>'DATA DASH'!F2327</f>
        <v/>
      </c>
      <c r="G2327">
        <f>'DATA DASH'!G2327</f>
        <v/>
      </c>
      <c r="H2327">
        <f>'DATA DASH'!H2327</f>
        <v/>
      </c>
      <c r="I2327">
        <f>'DATA DASH'!I2327</f>
        <v/>
      </c>
      <c r="J2327">
        <f>'DATA DASH'!J2327</f>
        <v/>
      </c>
      <c r="K2327">
        <f>'DATA DASH'!K2327</f>
        <v/>
      </c>
      <c r="L2327">
        <f>'DATA DASH'!L2327</f>
        <v/>
      </c>
      <c r="M2327">
        <f>'DATA DASH'!M2327</f>
        <v/>
      </c>
    </row>
    <row r="2328">
      <c r="A2328">
        <f>'DATA DASH'!A2328</f>
        <v/>
      </c>
      <c r="B2328">
        <f>'DATA DASH'!B2328</f>
        <v/>
      </c>
      <c r="C2328">
        <f>'DATA DASH'!C2328</f>
        <v/>
      </c>
      <c r="D2328">
        <f>'DATA DASH'!D2328</f>
        <v/>
      </c>
      <c r="E2328">
        <f>'DATA DASH'!E2328</f>
        <v/>
      </c>
      <c r="F2328">
        <f>'DATA DASH'!F2328</f>
        <v/>
      </c>
      <c r="G2328">
        <f>'DATA DASH'!G2328</f>
        <v/>
      </c>
      <c r="H2328">
        <f>'DATA DASH'!H2328</f>
        <v/>
      </c>
      <c r="I2328">
        <f>'DATA DASH'!I2328</f>
        <v/>
      </c>
      <c r="J2328">
        <f>'DATA DASH'!J2328</f>
        <v/>
      </c>
      <c r="K2328">
        <f>'DATA DASH'!K2328</f>
        <v/>
      </c>
      <c r="L2328">
        <f>'DATA DASH'!L2328</f>
        <v/>
      </c>
      <c r="M2328">
        <f>'DATA DASH'!M2328</f>
        <v/>
      </c>
    </row>
    <row r="2329">
      <c r="A2329">
        <f>'DATA DASH'!A2329</f>
        <v/>
      </c>
      <c r="B2329">
        <f>'DATA DASH'!B2329</f>
        <v/>
      </c>
      <c r="C2329">
        <f>'DATA DASH'!C2329</f>
        <v/>
      </c>
      <c r="D2329">
        <f>'DATA DASH'!D2329</f>
        <v/>
      </c>
      <c r="E2329">
        <f>'DATA DASH'!E2329</f>
        <v/>
      </c>
      <c r="F2329">
        <f>'DATA DASH'!F2329</f>
        <v/>
      </c>
      <c r="G2329">
        <f>'DATA DASH'!G2329</f>
        <v/>
      </c>
      <c r="H2329">
        <f>'DATA DASH'!H2329</f>
        <v/>
      </c>
      <c r="I2329">
        <f>'DATA DASH'!I2329</f>
        <v/>
      </c>
      <c r="J2329">
        <f>'DATA DASH'!J2329</f>
        <v/>
      </c>
      <c r="K2329">
        <f>'DATA DASH'!K2329</f>
        <v/>
      </c>
      <c r="L2329">
        <f>'DATA DASH'!L2329</f>
        <v/>
      </c>
      <c r="M2329">
        <f>'DATA DASH'!M2329</f>
        <v/>
      </c>
    </row>
    <row r="2330">
      <c r="A2330">
        <f>'DATA DASH'!A2330</f>
        <v/>
      </c>
      <c r="B2330">
        <f>'DATA DASH'!B2330</f>
        <v/>
      </c>
      <c r="C2330">
        <f>'DATA DASH'!C2330</f>
        <v/>
      </c>
      <c r="D2330">
        <f>'DATA DASH'!D2330</f>
        <v/>
      </c>
      <c r="E2330">
        <f>'DATA DASH'!E2330</f>
        <v/>
      </c>
      <c r="F2330">
        <f>'DATA DASH'!F2330</f>
        <v/>
      </c>
      <c r="G2330">
        <f>'DATA DASH'!G2330</f>
        <v/>
      </c>
      <c r="H2330">
        <f>'DATA DASH'!H2330</f>
        <v/>
      </c>
      <c r="I2330">
        <f>'DATA DASH'!I2330</f>
        <v/>
      </c>
      <c r="J2330">
        <f>'DATA DASH'!J2330</f>
        <v/>
      </c>
      <c r="K2330">
        <f>'DATA DASH'!K2330</f>
        <v/>
      </c>
      <c r="L2330">
        <f>'DATA DASH'!L2330</f>
        <v/>
      </c>
      <c r="M2330">
        <f>'DATA DASH'!M2330</f>
        <v/>
      </c>
    </row>
    <row r="2331">
      <c r="A2331">
        <f>'DATA DASH'!A2331</f>
        <v/>
      </c>
      <c r="B2331">
        <f>'DATA DASH'!B2331</f>
        <v/>
      </c>
      <c r="C2331">
        <f>'DATA DASH'!C2331</f>
        <v/>
      </c>
      <c r="D2331">
        <f>'DATA DASH'!D2331</f>
        <v/>
      </c>
      <c r="E2331">
        <f>'DATA DASH'!E2331</f>
        <v/>
      </c>
      <c r="F2331">
        <f>'DATA DASH'!F2331</f>
        <v/>
      </c>
      <c r="G2331">
        <f>'DATA DASH'!G2331</f>
        <v/>
      </c>
      <c r="H2331">
        <f>'DATA DASH'!H2331</f>
        <v/>
      </c>
      <c r="I2331">
        <f>'DATA DASH'!I2331</f>
        <v/>
      </c>
      <c r="J2331">
        <f>'DATA DASH'!J2331</f>
        <v/>
      </c>
      <c r="K2331">
        <f>'DATA DASH'!K2331</f>
        <v/>
      </c>
      <c r="L2331">
        <f>'DATA DASH'!L2331</f>
        <v/>
      </c>
      <c r="M2331">
        <f>'DATA DASH'!M2331</f>
        <v/>
      </c>
    </row>
    <row r="2332">
      <c r="A2332">
        <f>'DATA DASH'!A2332</f>
        <v/>
      </c>
      <c r="B2332">
        <f>'DATA DASH'!B2332</f>
        <v/>
      </c>
      <c r="C2332">
        <f>'DATA DASH'!C2332</f>
        <v/>
      </c>
      <c r="D2332">
        <f>'DATA DASH'!D2332</f>
        <v/>
      </c>
      <c r="E2332">
        <f>'DATA DASH'!E2332</f>
        <v/>
      </c>
      <c r="F2332">
        <f>'DATA DASH'!F2332</f>
        <v/>
      </c>
      <c r="G2332">
        <f>'DATA DASH'!G2332</f>
        <v/>
      </c>
      <c r="H2332">
        <f>'DATA DASH'!H2332</f>
        <v/>
      </c>
      <c r="I2332">
        <f>'DATA DASH'!I2332</f>
        <v/>
      </c>
      <c r="J2332">
        <f>'DATA DASH'!J2332</f>
        <v/>
      </c>
      <c r="K2332">
        <f>'DATA DASH'!K2332</f>
        <v/>
      </c>
      <c r="L2332">
        <f>'DATA DASH'!L2332</f>
        <v/>
      </c>
      <c r="M2332">
        <f>'DATA DASH'!M2332</f>
        <v/>
      </c>
    </row>
    <row r="2333">
      <c r="A2333">
        <f>'DATA DASH'!A2333</f>
        <v/>
      </c>
      <c r="B2333">
        <f>'DATA DASH'!B2333</f>
        <v/>
      </c>
      <c r="C2333">
        <f>'DATA DASH'!C2333</f>
        <v/>
      </c>
      <c r="D2333">
        <f>'DATA DASH'!D2333</f>
        <v/>
      </c>
      <c r="E2333">
        <f>'DATA DASH'!E2333</f>
        <v/>
      </c>
      <c r="F2333">
        <f>'DATA DASH'!F2333</f>
        <v/>
      </c>
      <c r="G2333">
        <f>'DATA DASH'!G2333</f>
        <v/>
      </c>
      <c r="H2333">
        <f>'DATA DASH'!H2333</f>
        <v/>
      </c>
      <c r="I2333">
        <f>'DATA DASH'!I2333</f>
        <v/>
      </c>
      <c r="J2333">
        <f>'DATA DASH'!J2333</f>
        <v/>
      </c>
      <c r="K2333">
        <f>'DATA DASH'!K2333</f>
        <v/>
      </c>
      <c r="L2333">
        <f>'DATA DASH'!L2333</f>
        <v/>
      </c>
      <c r="M2333">
        <f>'DATA DASH'!M2333</f>
        <v/>
      </c>
    </row>
    <row r="2334">
      <c r="A2334">
        <f>'DATA DASH'!A2334</f>
        <v/>
      </c>
      <c r="B2334">
        <f>'DATA DASH'!B2334</f>
        <v/>
      </c>
      <c r="C2334">
        <f>'DATA DASH'!C2334</f>
        <v/>
      </c>
      <c r="D2334">
        <f>'DATA DASH'!D2334</f>
        <v/>
      </c>
      <c r="E2334">
        <f>'DATA DASH'!E2334</f>
        <v/>
      </c>
      <c r="F2334">
        <f>'DATA DASH'!F2334</f>
        <v/>
      </c>
      <c r="G2334">
        <f>'DATA DASH'!G2334</f>
        <v/>
      </c>
      <c r="H2334">
        <f>'DATA DASH'!H2334</f>
        <v/>
      </c>
      <c r="I2334">
        <f>'DATA DASH'!I2334</f>
        <v/>
      </c>
      <c r="J2334">
        <f>'DATA DASH'!J2334</f>
        <v/>
      </c>
      <c r="K2334">
        <f>'DATA DASH'!K2334</f>
        <v/>
      </c>
      <c r="L2334">
        <f>'DATA DASH'!L2334</f>
        <v/>
      </c>
      <c r="M2334">
        <f>'DATA DASH'!M2334</f>
        <v/>
      </c>
    </row>
    <row r="2335">
      <c r="A2335">
        <f>'DATA DASH'!A2335</f>
        <v/>
      </c>
      <c r="B2335">
        <f>'DATA DASH'!B2335</f>
        <v/>
      </c>
      <c r="C2335">
        <f>'DATA DASH'!C2335</f>
        <v/>
      </c>
      <c r="D2335">
        <f>'DATA DASH'!D2335</f>
        <v/>
      </c>
      <c r="E2335">
        <f>'DATA DASH'!E2335</f>
        <v/>
      </c>
      <c r="F2335">
        <f>'DATA DASH'!F2335</f>
        <v/>
      </c>
      <c r="G2335">
        <f>'DATA DASH'!G2335</f>
        <v/>
      </c>
      <c r="H2335">
        <f>'DATA DASH'!H2335</f>
        <v/>
      </c>
      <c r="I2335">
        <f>'DATA DASH'!I2335</f>
        <v/>
      </c>
      <c r="J2335">
        <f>'DATA DASH'!J2335</f>
        <v/>
      </c>
      <c r="K2335">
        <f>'DATA DASH'!K2335</f>
        <v/>
      </c>
      <c r="L2335">
        <f>'DATA DASH'!L2335</f>
        <v/>
      </c>
      <c r="M2335">
        <f>'DATA DASH'!M2335</f>
        <v/>
      </c>
    </row>
    <row r="2336">
      <c r="A2336">
        <f>'DATA DASH'!A2336</f>
        <v/>
      </c>
      <c r="B2336">
        <f>'DATA DASH'!B2336</f>
        <v/>
      </c>
      <c r="C2336">
        <f>'DATA DASH'!C2336</f>
        <v/>
      </c>
      <c r="D2336">
        <f>'DATA DASH'!D2336</f>
        <v/>
      </c>
      <c r="E2336">
        <f>'DATA DASH'!E2336</f>
        <v/>
      </c>
      <c r="F2336">
        <f>'DATA DASH'!F2336</f>
        <v/>
      </c>
      <c r="G2336">
        <f>'DATA DASH'!G2336</f>
        <v/>
      </c>
      <c r="H2336">
        <f>'DATA DASH'!H2336</f>
        <v/>
      </c>
      <c r="I2336">
        <f>'DATA DASH'!I2336</f>
        <v/>
      </c>
      <c r="J2336">
        <f>'DATA DASH'!J2336</f>
        <v/>
      </c>
      <c r="K2336">
        <f>'DATA DASH'!K2336</f>
        <v/>
      </c>
      <c r="L2336">
        <f>'DATA DASH'!L2336</f>
        <v/>
      </c>
      <c r="M2336">
        <f>'DATA DASH'!M2336</f>
        <v/>
      </c>
    </row>
    <row r="2337">
      <c r="A2337">
        <f>'DATA DASH'!A2337</f>
        <v/>
      </c>
      <c r="B2337">
        <f>'DATA DASH'!B2337</f>
        <v/>
      </c>
      <c r="C2337">
        <f>'DATA DASH'!C2337</f>
        <v/>
      </c>
      <c r="D2337">
        <f>'DATA DASH'!D2337</f>
        <v/>
      </c>
      <c r="E2337">
        <f>'DATA DASH'!E2337</f>
        <v/>
      </c>
      <c r="F2337">
        <f>'DATA DASH'!F2337</f>
        <v/>
      </c>
      <c r="G2337">
        <f>'DATA DASH'!G2337</f>
        <v/>
      </c>
      <c r="H2337">
        <f>'DATA DASH'!H2337</f>
        <v/>
      </c>
      <c r="I2337">
        <f>'DATA DASH'!I2337</f>
        <v/>
      </c>
      <c r="J2337">
        <f>'DATA DASH'!J2337</f>
        <v/>
      </c>
      <c r="K2337">
        <f>'DATA DASH'!K2337</f>
        <v/>
      </c>
      <c r="L2337">
        <f>'DATA DASH'!L2337</f>
        <v/>
      </c>
      <c r="M2337">
        <f>'DATA DASH'!M2337</f>
        <v/>
      </c>
    </row>
    <row r="2338">
      <c r="A2338">
        <f>'DATA DASH'!A2338</f>
        <v/>
      </c>
      <c r="B2338">
        <f>'DATA DASH'!B2338</f>
        <v/>
      </c>
      <c r="C2338">
        <f>'DATA DASH'!C2338</f>
        <v/>
      </c>
      <c r="D2338">
        <f>'DATA DASH'!D2338</f>
        <v/>
      </c>
      <c r="E2338">
        <f>'DATA DASH'!E2338</f>
        <v/>
      </c>
      <c r="F2338">
        <f>'DATA DASH'!F2338</f>
        <v/>
      </c>
      <c r="G2338">
        <f>'DATA DASH'!G2338</f>
        <v/>
      </c>
      <c r="H2338">
        <f>'DATA DASH'!H2338</f>
        <v/>
      </c>
      <c r="I2338">
        <f>'DATA DASH'!I2338</f>
        <v/>
      </c>
      <c r="J2338">
        <f>'DATA DASH'!J2338</f>
        <v/>
      </c>
      <c r="K2338">
        <f>'DATA DASH'!K2338</f>
        <v/>
      </c>
      <c r="L2338">
        <f>'DATA DASH'!L2338</f>
        <v/>
      </c>
      <c r="M2338">
        <f>'DATA DASH'!M2338</f>
        <v/>
      </c>
    </row>
    <row r="2339">
      <c r="A2339">
        <f>'DATA DASH'!A2339</f>
        <v/>
      </c>
      <c r="B2339">
        <f>'DATA DASH'!B2339</f>
        <v/>
      </c>
      <c r="C2339">
        <f>'DATA DASH'!C2339</f>
        <v/>
      </c>
      <c r="D2339">
        <f>'DATA DASH'!D2339</f>
        <v/>
      </c>
      <c r="E2339">
        <f>'DATA DASH'!E2339</f>
        <v/>
      </c>
      <c r="F2339">
        <f>'DATA DASH'!F2339</f>
        <v/>
      </c>
      <c r="G2339">
        <f>'DATA DASH'!G2339</f>
        <v/>
      </c>
      <c r="H2339">
        <f>'DATA DASH'!H2339</f>
        <v/>
      </c>
      <c r="I2339">
        <f>'DATA DASH'!I2339</f>
        <v/>
      </c>
      <c r="J2339">
        <f>'DATA DASH'!J2339</f>
        <v/>
      </c>
      <c r="K2339">
        <f>'DATA DASH'!K2339</f>
        <v/>
      </c>
      <c r="L2339">
        <f>'DATA DASH'!L2339</f>
        <v/>
      </c>
      <c r="M2339">
        <f>'DATA DASH'!M2339</f>
        <v/>
      </c>
    </row>
    <row r="2340">
      <c r="A2340">
        <f>'DATA DASH'!A2340</f>
        <v/>
      </c>
      <c r="B2340">
        <f>'DATA DASH'!B2340</f>
        <v/>
      </c>
      <c r="C2340">
        <f>'DATA DASH'!C2340</f>
        <v/>
      </c>
      <c r="D2340">
        <f>'DATA DASH'!D2340</f>
        <v/>
      </c>
      <c r="E2340">
        <f>'DATA DASH'!E2340</f>
        <v/>
      </c>
      <c r="F2340">
        <f>'DATA DASH'!F2340</f>
        <v/>
      </c>
      <c r="G2340">
        <f>'DATA DASH'!G2340</f>
        <v/>
      </c>
      <c r="H2340">
        <f>'DATA DASH'!H2340</f>
        <v/>
      </c>
      <c r="I2340">
        <f>'DATA DASH'!I2340</f>
        <v/>
      </c>
      <c r="J2340">
        <f>'DATA DASH'!J2340</f>
        <v/>
      </c>
      <c r="K2340">
        <f>'DATA DASH'!K2340</f>
        <v/>
      </c>
      <c r="L2340">
        <f>'DATA DASH'!L2340</f>
        <v/>
      </c>
      <c r="M2340">
        <f>'DATA DASH'!M2340</f>
        <v/>
      </c>
    </row>
    <row r="2341">
      <c r="A2341">
        <f>'DATA DASH'!A2341</f>
        <v/>
      </c>
      <c r="B2341">
        <f>'DATA DASH'!B2341</f>
        <v/>
      </c>
      <c r="C2341">
        <f>'DATA DASH'!C2341</f>
        <v/>
      </c>
      <c r="D2341">
        <f>'DATA DASH'!D2341</f>
        <v/>
      </c>
      <c r="E2341">
        <f>'DATA DASH'!E2341</f>
        <v/>
      </c>
      <c r="F2341">
        <f>'DATA DASH'!F2341</f>
        <v/>
      </c>
      <c r="G2341">
        <f>'DATA DASH'!G2341</f>
        <v/>
      </c>
      <c r="H2341">
        <f>'DATA DASH'!H2341</f>
        <v/>
      </c>
      <c r="I2341">
        <f>'DATA DASH'!I2341</f>
        <v/>
      </c>
      <c r="J2341">
        <f>'DATA DASH'!J2341</f>
        <v/>
      </c>
      <c r="K2341">
        <f>'DATA DASH'!K2341</f>
        <v/>
      </c>
      <c r="L2341">
        <f>'DATA DASH'!L2341</f>
        <v/>
      </c>
      <c r="M2341">
        <f>'DATA DASH'!M2341</f>
        <v/>
      </c>
    </row>
    <row r="2342">
      <c r="A2342">
        <f>'DATA DASH'!A2342</f>
        <v/>
      </c>
      <c r="B2342">
        <f>'DATA DASH'!B2342</f>
        <v/>
      </c>
      <c r="C2342">
        <f>'DATA DASH'!C2342</f>
        <v/>
      </c>
      <c r="D2342">
        <f>'DATA DASH'!D2342</f>
        <v/>
      </c>
      <c r="E2342">
        <f>'DATA DASH'!E2342</f>
        <v/>
      </c>
      <c r="F2342">
        <f>'DATA DASH'!F2342</f>
        <v/>
      </c>
      <c r="G2342">
        <f>'DATA DASH'!G2342</f>
        <v/>
      </c>
      <c r="H2342">
        <f>'DATA DASH'!H2342</f>
        <v/>
      </c>
      <c r="I2342">
        <f>'DATA DASH'!I2342</f>
        <v/>
      </c>
      <c r="J2342">
        <f>'DATA DASH'!J2342</f>
        <v/>
      </c>
      <c r="K2342">
        <f>'DATA DASH'!K2342</f>
        <v/>
      </c>
      <c r="L2342">
        <f>'DATA DASH'!L2342</f>
        <v/>
      </c>
      <c r="M2342">
        <f>'DATA DASH'!M2342</f>
        <v/>
      </c>
    </row>
    <row r="2343">
      <c r="A2343">
        <f>'DATA DASH'!A2343</f>
        <v/>
      </c>
      <c r="B2343">
        <f>'DATA DASH'!B2343</f>
        <v/>
      </c>
      <c r="C2343">
        <f>'DATA DASH'!C2343</f>
        <v/>
      </c>
      <c r="D2343">
        <f>'DATA DASH'!D2343</f>
        <v/>
      </c>
      <c r="E2343">
        <f>'DATA DASH'!E2343</f>
        <v/>
      </c>
      <c r="F2343">
        <f>'DATA DASH'!F2343</f>
        <v/>
      </c>
      <c r="G2343">
        <f>'DATA DASH'!G2343</f>
        <v/>
      </c>
      <c r="H2343">
        <f>'DATA DASH'!H2343</f>
        <v/>
      </c>
      <c r="I2343">
        <f>'DATA DASH'!I2343</f>
        <v/>
      </c>
      <c r="J2343">
        <f>'DATA DASH'!J2343</f>
        <v/>
      </c>
      <c r="K2343">
        <f>'DATA DASH'!K2343</f>
        <v/>
      </c>
      <c r="L2343">
        <f>'DATA DASH'!L2343</f>
        <v/>
      </c>
      <c r="M2343">
        <f>'DATA DASH'!M2343</f>
        <v/>
      </c>
    </row>
    <row r="2344">
      <c r="A2344">
        <f>'DATA DASH'!A2344</f>
        <v/>
      </c>
      <c r="B2344">
        <f>'DATA DASH'!B2344</f>
        <v/>
      </c>
      <c r="C2344">
        <f>'DATA DASH'!C2344</f>
        <v/>
      </c>
      <c r="D2344">
        <f>'DATA DASH'!D2344</f>
        <v/>
      </c>
      <c r="E2344">
        <f>'DATA DASH'!E2344</f>
        <v/>
      </c>
      <c r="F2344">
        <f>'DATA DASH'!F2344</f>
        <v/>
      </c>
      <c r="G2344">
        <f>'DATA DASH'!G2344</f>
        <v/>
      </c>
      <c r="H2344">
        <f>'DATA DASH'!H2344</f>
        <v/>
      </c>
      <c r="I2344">
        <f>'DATA DASH'!I2344</f>
        <v/>
      </c>
      <c r="J2344">
        <f>'DATA DASH'!J2344</f>
        <v/>
      </c>
      <c r="K2344">
        <f>'DATA DASH'!K2344</f>
        <v/>
      </c>
      <c r="L2344">
        <f>'DATA DASH'!L2344</f>
        <v/>
      </c>
      <c r="M2344">
        <f>'DATA DASH'!M2344</f>
        <v/>
      </c>
    </row>
    <row r="2345">
      <c r="A2345">
        <f>'DATA DASH'!A2345</f>
        <v/>
      </c>
      <c r="B2345">
        <f>'DATA DASH'!B2345</f>
        <v/>
      </c>
      <c r="C2345">
        <f>'DATA DASH'!C2345</f>
        <v/>
      </c>
      <c r="D2345">
        <f>'DATA DASH'!D2345</f>
        <v/>
      </c>
      <c r="E2345">
        <f>'DATA DASH'!E2345</f>
        <v/>
      </c>
      <c r="F2345">
        <f>'DATA DASH'!F2345</f>
        <v/>
      </c>
      <c r="G2345">
        <f>'DATA DASH'!G2345</f>
        <v/>
      </c>
      <c r="H2345">
        <f>'DATA DASH'!H2345</f>
        <v/>
      </c>
      <c r="I2345">
        <f>'DATA DASH'!I2345</f>
        <v/>
      </c>
      <c r="J2345">
        <f>'DATA DASH'!J2345</f>
        <v/>
      </c>
      <c r="K2345">
        <f>'DATA DASH'!K2345</f>
        <v/>
      </c>
      <c r="L2345">
        <f>'DATA DASH'!L2345</f>
        <v/>
      </c>
      <c r="M2345">
        <f>'DATA DASH'!M2345</f>
        <v/>
      </c>
    </row>
    <row r="2346">
      <c r="A2346">
        <f>'DATA DASH'!A2346</f>
        <v/>
      </c>
      <c r="B2346">
        <f>'DATA DASH'!B2346</f>
        <v/>
      </c>
      <c r="C2346">
        <f>'DATA DASH'!C2346</f>
        <v/>
      </c>
      <c r="D2346">
        <f>'DATA DASH'!D2346</f>
        <v/>
      </c>
      <c r="E2346">
        <f>'DATA DASH'!E2346</f>
        <v/>
      </c>
      <c r="F2346">
        <f>'DATA DASH'!F2346</f>
        <v/>
      </c>
      <c r="G2346">
        <f>'DATA DASH'!G2346</f>
        <v/>
      </c>
      <c r="H2346">
        <f>'DATA DASH'!H2346</f>
        <v/>
      </c>
      <c r="I2346">
        <f>'DATA DASH'!I2346</f>
        <v/>
      </c>
      <c r="J2346">
        <f>'DATA DASH'!J2346</f>
        <v/>
      </c>
      <c r="K2346">
        <f>'DATA DASH'!K2346</f>
        <v/>
      </c>
      <c r="L2346">
        <f>'DATA DASH'!L2346</f>
        <v/>
      </c>
      <c r="M2346">
        <f>'DATA DASH'!M2346</f>
        <v/>
      </c>
    </row>
    <row r="2347">
      <c r="A2347">
        <f>'DATA DASH'!A2347</f>
        <v/>
      </c>
      <c r="B2347">
        <f>'DATA DASH'!B2347</f>
        <v/>
      </c>
      <c r="C2347">
        <f>'DATA DASH'!C2347</f>
        <v/>
      </c>
      <c r="D2347">
        <f>'DATA DASH'!D2347</f>
        <v/>
      </c>
      <c r="E2347">
        <f>'DATA DASH'!E2347</f>
        <v/>
      </c>
      <c r="F2347">
        <f>'DATA DASH'!F2347</f>
        <v/>
      </c>
      <c r="G2347">
        <f>'DATA DASH'!G2347</f>
        <v/>
      </c>
      <c r="H2347">
        <f>'DATA DASH'!H2347</f>
        <v/>
      </c>
      <c r="I2347">
        <f>'DATA DASH'!I2347</f>
        <v/>
      </c>
      <c r="J2347">
        <f>'DATA DASH'!J2347</f>
        <v/>
      </c>
      <c r="K2347">
        <f>'DATA DASH'!K2347</f>
        <v/>
      </c>
      <c r="L2347">
        <f>'DATA DASH'!L2347</f>
        <v/>
      </c>
      <c r="M2347">
        <f>'DATA DASH'!M2347</f>
        <v/>
      </c>
    </row>
    <row r="2348">
      <c r="A2348">
        <f>'DATA DASH'!A2348</f>
        <v/>
      </c>
      <c r="B2348">
        <f>'DATA DASH'!B2348</f>
        <v/>
      </c>
      <c r="C2348">
        <f>'DATA DASH'!C2348</f>
        <v/>
      </c>
      <c r="D2348">
        <f>'DATA DASH'!D2348</f>
        <v/>
      </c>
      <c r="E2348">
        <f>'DATA DASH'!E2348</f>
        <v/>
      </c>
      <c r="F2348">
        <f>'DATA DASH'!F2348</f>
        <v/>
      </c>
      <c r="G2348">
        <f>'DATA DASH'!G2348</f>
        <v/>
      </c>
      <c r="H2348">
        <f>'DATA DASH'!H2348</f>
        <v/>
      </c>
      <c r="I2348">
        <f>'DATA DASH'!I2348</f>
        <v/>
      </c>
      <c r="J2348">
        <f>'DATA DASH'!J2348</f>
        <v/>
      </c>
      <c r="K2348">
        <f>'DATA DASH'!K2348</f>
        <v/>
      </c>
      <c r="L2348">
        <f>'DATA DASH'!L2348</f>
        <v/>
      </c>
      <c r="M2348">
        <f>'DATA DASH'!M2348</f>
        <v/>
      </c>
    </row>
    <row r="2349">
      <c r="A2349">
        <f>'DATA DASH'!A2349</f>
        <v/>
      </c>
      <c r="B2349">
        <f>'DATA DASH'!B2349</f>
        <v/>
      </c>
      <c r="C2349">
        <f>'DATA DASH'!C2349</f>
        <v/>
      </c>
      <c r="D2349">
        <f>'DATA DASH'!D2349</f>
        <v/>
      </c>
      <c r="E2349">
        <f>'DATA DASH'!E2349</f>
        <v/>
      </c>
      <c r="F2349">
        <f>'DATA DASH'!F2349</f>
        <v/>
      </c>
      <c r="G2349">
        <f>'DATA DASH'!G2349</f>
        <v/>
      </c>
      <c r="H2349">
        <f>'DATA DASH'!H2349</f>
        <v/>
      </c>
      <c r="I2349">
        <f>'DATA DASH'!I2349</f>
        <v/>
      </c>
      <c r="J2349">
        <f>'DATA DASH'!J2349</f>
        <v/>
      </c>
      <c r="K2349">
        <f>'DATA DASH'!K2349</f>
        <v/>
      </c>
      <c r="L2349">
        <f>'DATA DASH'!L2349</f>
        <v/>
      </c>
      <c r="M2349">
        <f>'DATA DASH'!M2349</f>
        <v/>
      </c>
    </row>
    <row r="2350">
      <c r="A2350">
        <f>'DATA DASH'!A2350</f>
        <v/>
      </c>
      <c r="B2350">
        <f>'DATA DASH'!B2350</f>
        <v/>
      </c>
      <c r="C2350">
        <f>'DATA DASH'!C2350</f>
        <v/>
      </c>
      <c r="D2350">
        <f>'DATA DASH'!D2350</f>
        <v/>
      </c>
      <c r="E2350">
        <f>'DATA DASH'!E2350</f>
        <v/>
      </c>
      <c r="F2350">
        <f>'DATA DASH'!F2350</f>
        <v/>
      </c>
      <c r="G2350">
        <f>'DATA DASH'!G2350</f>
        <v/>
      </c>
      <c r="H2350">
        <f>'DATA DASH'!H2350</f>
        <v/>
      </c>
      <c r="I2350">
        <f>'DATA DASH'!I2350</f>
        <v/>
      </c>
      <c r="J2350">
        <f>'DATA DASH'!J2350</f>
        <v/>
      </c>
      <c r="K2350">
        <f>'DATA DASH'!K2350</f>
        <v/>
      </c>
      <c r="L2350">
        <f>'DATA DASH'!L2350</f>
        <v/>
      </c>
      <c r="M2350">
        <f>'DATA DASH'!M2350</f>
        <v/>
      </c>
    </row>
    <row r="2351">
      <c r="A2351">
        <f>'DATA DASH'!A2351</f>
        <v/>
      </c>
      <c r="B2351">
        <f>'DATA DASH'!B2351</f>
        <v/>
      </c>
      <c r="C2351">
        <f>'DATA DASH'!C2351</f>
        <v/>
      </c>
      <c r="D2351">
        <f>'DATA DASH'!D2351</f>
        <v/>
      </c>
      <c r="E2351">
        <f>'DATA DASH'!E2351</f>
        <v/>
      </c>
      <c r="F2351">
        <f>'DATA DASH'!F2351</f>
        <v/>
      </c>
      <c r="G2351">
        <f>'DATA DASH'!G2351</f>
        <v/>
      </c>
      <c r="H2351">
        <f>'DATA DASH'!H2351</f>
        <v/>
      </c>
      <c r="I2351">
        <f>'DATA DASH'!I2351</f>
        <v/>
      </c>
      <c r="J2351">
        <f>'DATA DASH'!J2351</f>
        <v/>
      </c>
      <c r="K2351">
        <f>'DATA DASH'!K2351</f>
        <v/>
      </c>
      <c r="L2351">
        <f>'DATA DASH'!L2351</f>
        <v/>
      </c>
      <c r="M2351">
        <f>'DATA DASH'!M2351</f>
        <v/>
      </c>
    </row>
    <row r="2352">
      <c r="A2352">
        <f>'DATA DASH'!A2352</f>
        <v/>
      </c>
      <c r="B2352">
        <f>'DATA DASH'!B2352</f>
        <v/>
      </c>
      <c r="C2352">
        <f>'DATA DASH'!C2352</f>
        <v/>
      </c>
      <c r="D2352">
        <f>'DATA DASH'!D2352</f>
        <v/>
      </c>
      <c r="E2352">
        <f>'DATA DASH'!E2352</f>
        <v/>
      </c>
      <c r="F2352">
        <f>'DATA DASH'!F2352</f>
        <v/>
      </c>
      <c r="G2352">
        <f>'DATA DASH'!G2352</f>
        <v/>
      </c>
      <c r="H2352">
        <f>'DATA DASH'!H2352</f>
        <v/>
      </c>
      <c r="I2352">
        <f>'DATA DASH'!I2352</f>
        <v/>
      </c>
      <c r="J2352">
        <f>'DATA DASH'!J2352</f>
        <v/>
      </c>
      <c r="K2352">
        <f>'DATA DASH'!K2352</f>
        <v/>
      </c>
      <c r="L2352">
        <f>'DATA DASH'!L2352</f>
        <v/>
      </c>
      <c r="M2352">
        <f>'DATA DASH'!M2352</f>
        <v/>
      </c>
    </row>
    <row r="2353">
      <c r="A2353">
        <f>'DATA DASH'!A2353</f>
        <v/>
      </c>
      <c r="B2353">
        <f>'DATA DASH'!B2353</f>
        <v/>
      </c>
      <c r="C2353">
        <f>'DATA DASH'!C2353</f>
        <v/>
      </c>
      <c r="D2353">
        <f>'DATA DASH'!D2353</f>
        <v/>
      </c>
      <c r="E2353">
        <f>'DATA DASH'!E2353</f>
        <v/>
      </c>
      <c r="F2353">
        <f>'DATA DASH'!F2353</f>
        <v/>
      </c>
      <c r="G2353">
        <f>'DATA DASH'!G2353</f>
        <v/>
      </c>
      <c r="H2353">
        <f>'DATA DASH'!H2353</f>
        <v/>
      </c>
      <c r="I2353">
        <f>'DATA DASH'!I2353</f>
        <v/>
      </c>
      <c r="J2353">
        <f>'DATA DASH'!J2353</f>
        <v/>
      </c>
      <c r="K2353">
        <f>'DATA DASH'!K2353</f>
        <v/>
      </c>
      <c r="L2353">
        <f>'DATA DASH'!L2353</f>
        <v/>
      </c>
      <c r="M2353">
        <f>'DATA DASH'!M2353</f>
        <v/>
      </c>
    </row>
    <row r="2354">
      <c r="A2354">
        <f>'DATA DASH'!A2354</f>
        <v/>
      </c>
      <c r="B2354">
        <f>'DATA DASH'!B2354</f>
        <v/>
      </c>
      <c r="C2354">
        <f>'DATA DASH'!C2354</f>
        <v/>
      </c>
      <c r="D2354">
        <f>'DATA DASH'!D2354</f>
        <v/>
      </c>
      <c r="E2354">
        <f>'DATA DASH'!E2354</f>
        <v/>
      </c>
      <c r="F2354">
        <f>'DATA DASH'!F2354</f>
        <v/>
      </c>
      <c r="G2354">
        <f>'DATA DASH'!G2354</f>
        <v/>
      </c>
      <c r="H2354">
        <f>'DATA DASH'!H2354</f>
        <v/>
      </c>
      <c r="I2354">
        <f>'DATA DASH'!I2354</f>
        <v/>
      </c>
      <c r="J2354">
        <f>'DATA DASH'!J2354</f>
        <v/>
      </c>
      <c r="K2354">
        <f>'DATA DASH'!K2354</f>
        <v/>
      </c>
      <c r="L2354">
        <f>'DATA DASH'!L2354</f>
        <v/>
      </c>
      <c r="M2354">
        <f>'DATA DASH'!M2354</f>
        <v/>
      </c>
    </row>
    <row r="2355">
      <c r="A2355">
        <f>'DATA DASH'!A2355</f>
        <v/>
      </c>
      <c r="B2355">
        <f>'DATA DASH'!B2355</f>
        <v/>
      </c>
      <c r="C2355">
        <f>'DATA DASH'!C2355</f>
        <v/>
      </c>
      <c r="D2355">
        <f>'DATA DASH'!D2355</f>
        <v/>
      </c>
      <c r="E2355">
        <f>'DATA DASH'!E2355</f>
        <v/>
      </c>
      <c r="F2355">
        <f>'DATA DASH'!F2355</f>
        <v/>
      </c>
      <c r="G2355">
        <f>'DATA DASH'!G2355</f>
        <v/>
      </c>
      <c r="H2355">
        <f>'DATA DASH'!H2355</f>
        <v/>
      </c>
      <c r="I2355">
        <f>'DATA DASH'!I2355</f>
        <v/>
      </c>
      <c r="J2355">
        <f>'DATA DASH'!J2355</f>
        <v/>
      </c>
      <c r="K2355">
        <f>'DATA DASH'!K2355</f>
        <v/>
      </c>
      <c r="L2355">
        <f>'DATA DASH'!L2355</f>
        <v/>
      </c>
      <c r="M2355">
        <f>'DATA DASH'!M2355</f>
        <v/>
      </c>
    </row>
    <row r="2356">
      <c r="A2356">
        <f>'DATA DASH'!A2356</f>
        <v/>
      </c>
      <c r="B2356">
        <f>'DATA DASH'!B2356</f>
        <v/>
      </c>
      <c r="C2356">
        <f>'DATA DASH'!C2356</f>
        <v/>
      </c>
      <c r="D2356">
        <f>'DATA DASH'!D2356</f>
        <v/>
      </c>
      <c r="E2356">
        <f>'DATA DASH'!E2356</f>
        <v/>
      </c>
      <c r="F2356">
        <f>'DATA DASH'!F2356</f>
        <v/>
      </c>
      <c r="G2356">
        <f>'DATA DASH'!G2356</f>
        <v/>
      </c>
      <c r="H2356">
        <f>'DATA DASH'!H2356</f>
        <v/>
      </c>
      <c r="I2356">
        <f>'DATA DASH'!I2356</f>
        <v/>
      </c>
      <c r="J2356">
        <f>'DATA DASH'!J2356</f>
        <v/>
      </c>
      <c r="K2356">
        <f>'DATA DASH'!K2356</f>
        <v/>
      </c>
      <c r="L2356">
        <f>'DATA DASH'!L2356</f>
        <v/>
      </c>
      <c r="M2356">
        <f>'DATA DASH'!M2356</f>
        <v/>
      </c>
    </row>
    <row r="2357">
      <c r="A2357">
        <f>'DATA DASH'!A2357</f>
        <v/>
      </c>
      <c r="B2357">
        <f>'DATA DASH'!B2357</f>
        <v/>
      </c>
      <c r="C2357">
        <f>'DATA DASH'!C2357</f>
        <v/>
      </c>
      <c r="D2357">
        <f>'DATA DASH'!D2357</f>
        <v/>
      </c>
      <c r="E2357">
        <f>'DATA DASH'!E2357</f>
        <v/>
      </c>
      <c r="F2357">
        <f>'DATA DASH'!F2357</f>
        <v/>
      </c>
      <c r="G2357">
        <f>'DATA DASH'!G2357</f>
        <v/>
      </c>
      <c r="H2357">
        <f>'DATA DASH'!H2357</f>
        <v/>
      </c>
      <c r="I2357">
        <f>'DATA DASH'!I2357</f>
        <v/>
      </c>
      <c r="J2357">
        <f>'DATA DASH'!J2357</f>
        <v/>
      </c>
      <c r="K2357">
        <f>'DATA DASH'!K2357</f>
        <v/>
      </c>
      <c r="L2357">
        <f>'DATA DASH'!L2357</f>
        <v/>
      </c>
      <c r="M2357">
        <f>'DATA DASH'!M2357</f>
        <v/>
      </c>
    </row>
    <row r="2358">
      <c r="A2358">
        <f>'DATA DASH'!A2358</f>
        <v/>
      </c>
      <c r="B2358">
        <f>'DATA DASH'!B2358</f>
        <v/>
      </c>
      <c r="C2358">
        <f>'DATA DASH'!C2358</f>
        <v/>
      </c>
      <c r="D2358">
        <f>'DATA DASH'!D2358</f>
        <v/>
      </c>
      <c r="E2358">
        <f>'DATA DASH'!E2358</f>
        <v/>
      </c>
      <c r="F2358">
        <f>'DATA DASH'!F2358</f>
        <v/>
      </c>
      <c r="G2358">
        <f>'DATA DASH'!G2358</f>
        <v/>
      </c>
      <c r="H2358">
        <f>'DATA DASH'!H2358</f>
        <v/>
      </c>
      <c r="I2358">
        <f>'DATA DASH'!I2358</f>
        <v/>
      </c>
      <c r="J2358">
        <f>'DATA DASH'!J2358</f>
        <v/>
      </c>
      <c r="K2358">
        <f>'DATA DASH'!K2358</f>
        <v/>
      </c>
      <c r="L2358">
        <f>'DATA DASH'!L2358</f>
        <v/>
      </c>
      <c r="M2358">
        <f>'DATA DASH'!M2358</f>
        <v/>
      </c>
    </row>
    <row r="2359">
      <c r="A2359">
        <f>'DATA DASH'!A2359</f>
        <v/>
      </c>
      <c r="B2359">
        <f>'DATA DASH'!B2359</f>
        <v/>
      </c>
      <c r="C2359">
        <f>'DATA DASH'!C2359</f>
        <v/>
      </c>
      <c r="D2359">
        <f>'DATA DASH'!D2359</f>
        <v/>
      </c>
      <c r="E2359">
        <f>'DATA DASH'!E2359</f>
        <v/>
      </c>
      <c r="F2359">
        <f>'DATA DASH'!F2359</f>
        <v/>
      </c>
      <c r="G2359">
        <f>'DATA DASH'!G2359</f>
        <v/>
      </c>
      <c r="H2359">
        <f>'DATA DASH'!H2359</f>
        <v/>
      </c>
      <c r="I2359">
        <f>'DATA DASH'!I2359</f>
        <v/>
      </c>
      <c r="J2359">
        <f>'DATA DASH'!J2359</f>
        <v/>
      </c>
      <c r="K2359">
        <f>'DATA DASH'!K2359</f>
        <v/>
      </c>
      <c r="L2359">
        <f>'DATA DASH'!L2359</f>
        <v/>
      </c>
      <c r="M2359">
        <f>'DATA DASH'!M2359</f>
        <v/>
      </c>
    </row>
    <row r="2360">
      <c r="A2360">
        <f>'DATA DASH'!A2360</f>
        <v/>
      </c>
      <c r="B2360">
        <f>'DATA DASH'!B2360</f>
        <v/>
      </c>
      <c r="C2360">
        <f>'DATA DASH'!C2360</f>
        <v/>
      </c>
      <c r="D2360">
        <f>'DATA DASH'!D2360</f>
        <v/>
      </c>
      <c r="E2360">
        <f>'DATA DASH'!E2360</f>
        <v/>
      </c>
      <c r="F2360">
        <f>'DATA DASH'!F2360</f>
        <v/>
      </c>
      <c r="G2360">
        <f>'DATA DASH'!G2360</f>
        <v/>
      </c>
      <c r="H2360">
        <f>'DATA DASH'!H2360</f>
        <v/>
      </c>
      <c r="I2360">
        <f>'DATA DASH'!I2360</f>
        <v/>
      </c>
      <c r="J2360">
        <f>'DATA DASH'!J2360</f>
        <v/>
      </c>
      <c r="K2360">
        <f>'DATA DASH'!K2360</f>
        <v/>
      </c>
      <c r="L2360">
        <f>'DATA DASH'!L2360</f>
        <v/>
      </c>
      <c r="M2360">
        <f>'DATA DASH'!M2360</f>
        <v/>
      </c>
    </row>
    <row r="2361">
      <c r="A2361">
        <f>'DATA DASH'!A2361</f>
        <v/>
      </c>
      <c r="B2361">
        <f>'DATA DASH'!B2361</f>
        <v/>
      </c>
      <c r="C2361">
        <f>'DATA DASH'!C2361</f>
        <v/>
      </c>
      <c r="D2361">
        <f>'DATA DASH'!D2361</f>
        <v/>
      </c>
      <c r="E2361">
        <f>'DATA DASH'!E2361</f>
        <v/>
      </c>
      <c r="F2361">
        <f>'DATA DASH'!F2361</f>
        <v/>
      </c>
      <c r="G2361">
        <f>'DATA DASH'!G2361</f>
        <v/>
      </c>
      <c r="H2361">
        <f>'DATA DASH'!H2361</f>
        <v/>
      </c>
      <c r="I2361">
        <f>'DATA DASH'!I2361</f>
        <v/>
      </c>
      <c r="J2361">
        <f>'DATA DASH'!J2361</f>
        <v/>
      </c>
      <c r="K2361">
        <f>'DATA DASH'!K2361</f>
        <v/>
      </c>
      <c r="L2361">
        <f>'DATA DASH'!L2361</f>
        <v/>
      </c>
      <c r="M2361">
        <f>'DATA DASH'!M2361</f>
        <v/>
      </c>
    </row>
    <row r="2362">
      <c r="A2362">
        <f>'DATA DASH'!A2362</f>
        <v/>
      </c>
      <c r="B2362">
        <f>'DATA DASH'!B2362</f>
        <v/>
      </c>
      <c r="C2362">
        <f>'DATA DASH'!C2362</f>
        <v/>
      </c>
      <c r="D2362">
        <f>'DATA DASH'!D2362</f>
        <v/>
      </c>
      <c r="E2362">
        <f>'DATA DASH'!E2362</f>
        <v/>
      </c>
      <c r="F2362">
        <f>'DATA DASH'!F2362</f>
        <v/>
      </c>
      <c r="G2362">
        <f>'DATA DASH'!G2362</f>
        <v/>
      </c>
      <c r="H2362">
        <f>'DATA DASH'!H2362</f>
        <v/>
      </c>
      <c r="I2362">
        <f>'DATA DASH'!I2362</f>
        <v/>
      </c>
      <c r="J2362">
        <f>'DATA DASH'!J2362</f>
        <v/>
      </c>
      <c r="K2362">
        <f>'DATA DASH'!K2362</f>
        <v/>
      </c>
      <c r="L2362">
        <f>'DATA DASH'!L2362</f>
        <v/>
      </c>
      <c r="M2362">
        <f>'DATA DASH'!M2362</f>
        <v/>
      </c>
    </row>
    <row r="2363">
      <c r="A2363">
        <f>'DATA DASH'!A2363</f>
        <v/>
      </c>
      <c r="B2363">
        <f>'DATA DASH'!B2363</f>
        <v/>
      </c>
      <c r="C2363">
        <f>'DATA DASH'!C2363</f>
        <v/>
      </c>
      <c r="D2363">
        <f>'DATA DASH'!D2363</f>
        <v/>
      </c>
      <c r="E2363">
        <f>'DATA DASH'!E2363</f>
        <v/>
      </c>
      <c r="F2363">
        <f>'DATA DASH'!F2363</f>
        <v/>
      </c>
      <c r="G2363">
        <f>'DATA DASH'!G2363</f>
        <v/>
      </c>
      <c r="H2363">
        <f>'DATA DASH'!H2363</f>
        <v/>
      </c>
      <c r="I2363">
        <f>'DATA DASH'!I2363</f>
        <v/>
      </c>
      <c r="J2363">
        <f>'DATA DASH'!J2363</f>
        <v/>
      </c>
      <c r="K2363">
        <f>'DATA DASH'!K2363</f>
        <v/>
      </c>
      <c r="L2363">
        <f>'DATA DASH'!L2363</f>
        <v/>
      </c>
      <c r="M2363">
        <f>'DATA DASH'!M2363</f>
        <v/>
      </c>
    </row>
    <row r="2364">
      <c r="A2364">
        <f>'DATA DASH'!A2364</f>
        <v/>
      </c>
      <c r="B2364">
        <f>'DATA DASH'!B2364</f>
        <v/>
      </c>
      <c r="C2364">
        <f>'DATA DASH'!C2364</f>
        <v/>
      </c>
      <c r="D2364">
        <f>'DATA DASH'!D2364</f>
        <v/>
      </c>
      <c r="E2364">
        <f>'DATA DASH'!E2364</f>
        <v/>
      </c>
      <c r="F2364">
        <f>'DATA DASH'!F2364</f>
        <v/>
      </c>
      <c r="G2364">
        <f>'DATA DASH'!G2364</f>
        <v/>
      </c>
      <c r="H2364">
        <f>'DATA DASH'!H2364</f>
        <v/>
      </c>
      <c r="I2364">
        <f>'DATA DASH'!I2364</f>
        <v/>
      </c>
      <c r="J2364">
        <f>'DATA DASH'!J2364</f>
        <v/>
      </c>
      <c r="K2364">
        <f>'DATA DASH'!K2364</f>
        <v/>
      </c>
      <c r="L2364">
        <f>'DATA DASH'!L2364</f>
        <v/>
      </c>
      <c r="M2364">
        <f>'DATA DASH'!M2364</f>
        <v/>
      </c>
    </row>
    <row r="2365">
      <c r="A2365">
        <f>'DATA DASH'!A2365</f>
        <v/>
      </c>
      <c r="B2365">
        <f>'DATA DASH'!B2365</f>
        <v/>
      </c>
      <c r="C2365">
        <f>'DATA DASH'!C2365</f>
        <v/>
      </c>
      <c r="D2365">
        <f>'DATA DASH'!D2365</f>
        <v/>
      </c>
      <c r="E2365">
        <f>'DATA DASH'!E2365</f>
        <v/>
      </c>
      <c r="F2365">
        <f>'DATA DASH'!F2365</f>
        <v/>
      </c>
      <c r="G2365">
        <f>'DATA DASH'!G2365</f>
        <v/>
      </c>
      <c r="H2365">
        <f>'DATA DASH'!H2365</f>
        <v/>
      </c>
      <c r="I2365">
        <f>'DATA DASH'!I2365</f>
        <v/>
      </c>
      <c r="J2365">
        <f>'DATA DASH'!J2365</f>
        <v/>
      </c>
      <c r="K2365">
        <f>'DATA DASH'!K2365</f>
        <v/>
      </c>
      <c r="L2365">
        <f>'DATA DASH'!L2365</f>
        <v/>
      </c>
      <c r="M2365">
        <f>'DATA DASH'!M2365</f>
        <v/>
      </c>
    </row>
    <row r="2366">
      <c r="A2366">
        <f>'DATA DASH'!A2366</f>
        <v/>
      </c>
      <c r="B2366">
        <f>'DATA DASH'!B2366</f>
        <v/>
      </c>
      <c r="C2366">
        <f>'DATA DASH'!C2366</f>
        <v/>
      </c>
      <c r="D2366">
        <f>'DATA DASH'!D2366</f>
        <v/>
      </c>
      <c r="E2366">
        <f>'DATA DASH'!E2366</f>
        <v/>
      </c>
      <c r="F2366">
        <f>'DATA DASH'!F2366</f>
        <v/>
      </c>
      <c r="G2366">
        <f>'DATA DASH'!G2366</f>
        <v/>
      </c>
      <c r="H2366">
        <f>'DATA DASH'!H2366</f>
        <v/>
      </c>
      <c r="I2366">
        <f>'DATA DASH'!I2366</f>
        <v/>
      </c>
      <c r="J2366">
        <f>'DATA DASH'!J2366</f>
        <v/>
      </c>
      <c r="K2366">
        <f>'DATA DASH'!K2366</f>
        <v/>
      </c>
      <c r="L2366">
        <f>'DATA DASH'!L2366</f>
        <v/>
      </c>
      <c r="M2366">
        <f>'DATA DASH'!M2366</f>
        <v/>
      </c>
    </row>
    <row r="2367">
      <c r="A2367">
        <f>'DATA DASH'!A2367</f>
        <v/>
      </c>
      <c r="B2367">
        <f>'DATA DASH'!B2367</f>
        <v/>
      </c>
      <c r="C2367">
        <f>'DATA DASH'!C2367</f>
        <v/>
      </c>
      <c r="D2367">
        <f>'DATA DASH'!D2367</f>
        <v/>
      </c>
      <c r="E2367">
        <f>'DATA DASH'!E2367</f>
        <v/>
      </c>
      <c r="F2367">
        <f>'DATA DASH'!F2367</f>
        <v/>
      </c>
      <c r="G2367">
        <f>'DATA DASH'!G2367</f>
        <v/>
      </c>
      <c r="H2367">
        <f>'DATA DASH'!H2367</f>
        <v/>
      </c>
      <c r="I2367">
        <f>'DATA DASH'!I2367</f>
        <v/>
      </c>
      <c r="J2367">
        <f>'DATA DASH'!J2367</f>
        <v/>
      </c>
      <c r="K2367">
        <f>'DATA DASH'!K2367</f>
        <v/>
      </c>
      <c r="L2367">
        <f>'DATA DASH'!L2367</f>
        <v/>
      </c>
      <c r="M2367">
        <f>'DATA DASH'!M2367</f>
        <v/>
      </c>
    </row>
    <row r="2368">
      <c r="A2368">
        <f>'DATA DASH'!A2368</f>
        <v/>
      </c>
      <c r="B2368">
        <f>'DATA DASH'!B2368</f>
        <v/>
      </c>
      <c r="C2368">
        <f>'DATA DASH'!C2368</f>
        <v/>
      </c>
      <c r="D2368">
        <f>'DATA DASH'!D2368</f>
        <v/>
      </c>
      <c r="E2368">
        <f>'DATA DASH'!E2368</f>
        <v/>
      </c>
      <c r="F2368">
        <f>'DATA DASH'!F2368</f>
        <v/>
      </c>
      <c r="G2368">
        <f>'DATA DASH'!G2368</f>
        <v/>
      </c>
      <c r="H2368">
        <f>'DATA DASH'!H2368</f>
        <v/>
      </c>
      <c r="I2368">
        <f>'DATA DASH'!I2368</f>
        <v/>
      </c>
      <c r="J2368">
        <f>'DATA DASH'!J2368</f>
        <v/>
      </c>
      <c r="K2368">
        <f>'DATA DASH'!K2368</f>
        <v/>
      </c>
      <c r="L2368">
        <f>'DATA DASH'!L2368</f>
        <v/>
      </c>
      <c r="M2368">
        <f>'DATA DASH'!M2368</f>
        <v/>
      </c>
    </row>
    <row r="2369">
      <c r="A2369">
        <f>'DATA DASH'!A2369</f>
        <v/>
      </c>
      <c r="B2369">
        <f>'DATA DASH'!B2369</f>
        <v/>
      </c>
      <c r="C2369">
        <f>'DATA DASH'!C2369</f>
        <v/>
      </c>
      <c r="D2369">
        <f>'DATA DASH'!D2369</f>
        <v/>
      </c>
      <c r="E2369">
        <f>'DATA DASH'!E2369</f>
        <v/>
      </c>
      <c r="F2369">
        <f>'DATA DASH'!F2369</f>
        <v/>
      </c>
      <c r="G2369">
        <f>'DATA DASH'!G2369</f>
        <v/>
      </c>
      <c r="H2369">
        <f>'DATA DASH'!H2369</f>
        <v/>
      </c>
      <c r="I2369">
        <f>'DATA DASH'!I2369</f>
        <v/>
      </c>
      <c r="J2369">
        <f>'DATA DASH'!J2369</f>
        <v/>
      </c>
      <c r="K2369">
        <f>'DATA DASH'!K2369</f>
        <v/>
      </c>
      <c r="L2369">
        <f>'DATA DASH'!L2369</f>
        <v/>
      </c>
      <c r="M2369">
        <f>'DATA DASH'!M2369</f>
        <v/>
      </c>
    </row>
    <row r="2370">
      <c r="A2370">
        <f>'DATA DASH'!A2370</f>
        <v/>
      </c>
      <c r="B2370">
        <f>'DATA DASH'!B2370</f>
        <v/>
      </c>
      <c r="C2370">
        <f>'DATA DASH'!C2370</f>
        <v/>
      </c>
      <c r="D2370">
        <f>'DATA DASH'!D2370</f>
        <v/>
      </c>
      <c r="E2370">
        <f>'DATA DASH'!E2370</f>
        <v/>
      </c>
      <c r="F2370">
        <f>'DATA DASH'!F2370</f>
        <v/>
      </c>
      <c r="G2370">
        <f>'DATA DASH'!G2370</f>
        <v/>
      </c>
      <c r="H2370">
        <f>'DATA DASH'!H2370</f>
        <v/>
      </c>
      <c r="I2370">
        <f>'DATA DASH'!I2370</f>
        <v/>
      </c>
      <c r="J2370">
        <f>'DATA DASH'!J2370</f>
        <v/>
      </c>
      <c r="K2370">
        <f>'DATA DASH'!K2370</f>
        <v/>
      </c>
      <c r="L2370">
        <f>'DATA DASH'!L2370</f>
        <v/>
      </c>
      <c r="M2370">
        <f>'DATA DASH'!M2370</f>
        <v/>
      </c>
    </row>
    <row r="2371">
      <c r="A2371">
        <f>'DATA DASH'!A2371</f>
        <v/>
      </c>
      <c r="B2371">
        <f>'DATA DASH'!B2371</f>
        <v/>
      </c>
      <c r="C2371">
        <f>'DATA DASH'!C2371</f>
        <v/>
      </c>
      <c r="D2371">
        <f>'DATA DASH'!D2371</f>
        <v/>
      </c>
      <c r="E2371">
        <f>'DATA DASH'!E2371</f>
        <v/>
      </c>
      <c r="F2371">
        <f>'DATA DASH'!F2371</f>
        <v/>
      </c>
      <c r="G2371">
        <f>'DATA DASH'!G2371</f>
        <v/>
      </c>
      <c r="H2371">
        <f>'DATA DASH'!H2371</f>
        <v/>
      </c>
      <c r="I2371">
        <f>'DATA DASH'!I2371</f>
        <v/>
      </c>
      <c r="J2371">
        <f>'DATA DASH'!J2371</f>
        <v/>
      </c>
      <c r="K2371">
        <f>'DATA DASH'!K2371</f>
        <v/>
      </c>
      <c r="L2371">
        <f>'DATA DASH'!L2371</f>
        <v/>
      </c>
      <c r="M2371">
        <f>'DATA DASH'!M2371</f>
        <v/>
      </c>
    </row>
    <row r="2372">
      <c r="A2372">
        <f>'DATA DASH'!A2372</f>
        <v/>
      </c>
      <c r="B2372">
        <f>'DATA DASH'!B2372</f>
        <v/>
      </c>
      <c r="C2372">
        <f>'DATA DASH'!C2372</f>
        <v/>
      </c>
      <c r="D2372">
        <f>'DATA DASH'!D2372</f>
        <v/>
      </c>
      <c r="E2372">
        <f>'DATA DASH'!E2372</f>
        <v/>
      </c>
      <c r="F2372">
        <f>'DATA DASH'!F2372</f>
        <v/>
      </c>
      <c r="G2372">
        <f>'DATA DASH'!G2372</f>
        <v/>
      </c>
      <c r="H2372">
        <f>'DATA DASH'!H2372</f>
        <v/>
      </c>
      <c r="I2372">
        <f>'DATA DASH'!I2372</f>
        <v/>
      </c>
      <c r="J2372">
        <f>'DATA DASH'!J2372</f>
        <v/>
      </c>
      <c r="K2372">
        <f>'DATA DASH'!K2372</f>
        <v/>
      </c>
      <c r="L2372">
        <f>'DATA DASH'!L2372</f>
        <v/>
      </c>
      <c r="M2372">
        <f>'DATA DASH'!M2372</f>
        <v/>
      </c>
    </row>
    <row r="2373">
      <c r="A2373">
        <f>'DATA DASH'!A2373</f>
        <v/>
      </c>
      <c r="B2373">
        <f>'DATA DASH'!B2373</f>
        <v/>
      </c>
      <c r="C2373">
        <f>'DATA DASH'!C2373</f>
        <v/>
      </c>
      <c r="D2373">
        <f>'DATA DASH'!D2373</f>
        <v/>
      </c>
      <c r="E2373">
        <f>'DATA DASH'!E2373</f>
        <v/>
      </c>
      <c r="F2373">
        <f>'DATA DASH'!F2373</f>
        <v/>
      </c>
      <c r="G2373">
        <f>'DATA DASH'!G2373</f>
        <v/>
      </c>
      <c r="H2373">
        <f>'DATA DASH'!H2373</f>
        <v/>
      </c>
      <c r="I2373">
        <f>'DATA DASH'!I2373</f>
        <v/>
      </c>
      <c r="J2373">
        <f>'DATA DASH'!J2373</f>
        <v/>
      </c>
      <c r="K2373">
        <f>'DATA DASH'!K2373</f>
        <v/>
      </c>
      <c r="L2373">
        <f>'DATA DASH'!L2373</f>
        <v/>
      </c>
      <c r="M2373">
        <f>'DATA DASH'!M2373</f>
        <v/>
      </c>
    </row>
    <row r="2374">
      <c r="A2374">
        <f>'DATA DASH'!A2374</f>
        <v/>
      </c>
      <c r="B2374">
        <f>'DATA DASH'!B2374</f>
        <v/>
      </c>
      <c r="C2374">
        <f>'DATA DASH'!C2374</f>
        <v/>
      </c>
      <c r="D2374">
        <f>'DATA DASH'!D2374</f>
        <v/>
      </c>
      <c r="E2374">
        <f>'DATA DASH'!E2374</f>
        <v/>
      </c>
      <c r="F2374">
        <f>'DATA DASH'!F2374</f>
        <v/>
      </c>
      <c r="G2374">
        <f>'DATA DASH'!G2374</f>
        <v/>
      </c>
      <c r="H2374">
        <f>'DATA DASH'!H2374</f>
        <v/>
      </c>
      <c r="I2374">
        <f>'DATA DASH'!I2374</f>
        <v/>
      </c>
      <c r="J2374">
        <f>'DATA DASH'!J2374</f>
        <v/>
      </c>
      <c r="K2374">
        <f>'DATA DASH'!K2374</f>
        <v/>
      </c>
      <c r="L2374">
        <f>'DATA DASH'!L2374</f>
        <v/>
      </c>
      <c r="M2374">
        <f>'DATA DASH'!M2374</f>
        <v/>
      </c>
    </row>
    <row r="2375">
      <c r="A2375">
        <f>'DATA DASH'!A2375</f>
        <v/>
      </c>
      <c r="B2375">
        <f>'DATA DASH'!B2375</f>
        <v/>
      </c>
      <c r="C2375">
        <f>'DATA DASH'!C2375</f>
        <v/>
      </c>
      <c r="D2375">
        <f>'DATA DASH'!D2375</f>
        <v/>
      </c>
      <c r="E2375">
        <f>'DATA DASH'!E2375</f>
        <v/>
      </c>
      <c r="F2375">
        <f>'DATA DASH'!F2375</f>
        <v/>
      </c>
      <c r="G2375">
        <f>'DATA DASH'!G2375</f>
        <v/>
      </c>
      <c r="H2375">
        <f>'DATA DASH'!H2375</f>
        <v/>
      </c>
      <c r="I2375">
        <f>'DATA DASH'!I2375</f>
        <v/>
      </c>
      <c r="J2375">
        <f>'DATA DASH'!J2375</f>
        <v/>
      </c>
      <c r="K2375">
        <f>'DATA DASH'!K2375</f>
        <v/>
      </c>
      <c r="L2375">
        <f>'DATA DASH'!L2375</f>
        <v/>
      </c>
      <c r="M2375">
        <f>'DATA DASH'!M2375</f>
        <v/>
      </c>
    </row>
    <row r="2376">
      <c r="A2376">
        <f>'DATA DASH'!A2376</f>
        <v/>
      </c>
      <c r="B2376">
        <f>'DATA DASH'!B2376</f>
        <v/>
      </c>
      <c r="C2376">
        <f>'DATA DASH'!C2376</f>
        <v/>
      </c>
      <c r="D2376">
        <f>'DATA DASH'!D2376</f>
        <v/>
      </c>
      <c r="E2376">
        <f>'DATA DASH'!E2376</f>
        <v/>
      </c>
      <c r="F2376">
        <f>'DATA DASH'!F2376</f>
        <v/>
      </c>
      <c r="G2376">
        <f>'DATA DASH'!G2376</f>
        <v/>
      </c>
      <c r="H2376">
        <f>'DATA DASH'!H2376</f>
        <v/>
      </c>
      <c r="I2376">
        <f>'DATA DASH'!I2376</f>
        <v/>
      </c>
      <c r="J2376">
        <f>'DATA DASH'!J2376</f>
        <v/>
      </c>
      <c r="K2376">
        <f>'DATA DASH'!K2376</f>
        <v/>
      </c>
      <c r="L2376">
        <f>'DATA DASH'!L2376</f>
        <v/>
      </c>
      <c r="M2376">
        <f>'DATA DASH'!M2376</f>
        <v/>
      </c>
    </row>
    <row r="2377">
      <c r="A2377">
        <f>'DATA DASH'!A2377</f>
        <v/>
      </c>
      <c r="B2377">
        <f>'DATA DASH'!B2377</f>
        <v/>
      </c>
      <c r="C2377">
        <f>'DATA DASH'!C2377</f>
        <v/>
      </c>
      <c r="D2377">
        <f>'DATA DASH'!D2377</f>
        <v/>
      </c>
      <c r="E2377">
        <f>'DATA DASH'!E2377</f>
        <v/>
      </c>
      <c r="F2377">
        <f>'DATA DASH'!F2377</f>
        <v/>
      </c>
      <c r="G2377">
        <f>'DATA DASH'!G2377</f>
        <v/>
      </c>
      <c r="H2377">
        <f>'DATA DASH'!H2377</f>
        <v/>
      </c>
      <c r="I2377">
        <f>'DATA DASH'!I2377</f>
        <v/>
      </c>
      <c r="J2377">
        <f>'DATA DASH'!J2377</f>
        <v/>
      </c>
      <c r="K2377">
        <f>'DATA DASH'!K2377</f>
        <v/>
      </c>
      <c r="L2377">
        <f>'DATA DASH'!L2377</f>
        <v/>
      </c>
      <c r="M2377">
        <f>'DATA DASH'!M2377</f>
        <v/>
      </c>
    </row>
    <row r="2378">
      <c r="A2378">
        <f>'DATA DASH'!A2378</f>
        <v/>
      </c>
      <c r="B2378">
        <f>'DATA DASH'!B2378</f>
        <v/>
      </c>
      <c r="C2378">
        <f>'DATA DASH'!C2378</f>
        <v/>
      </c>
      <c r="D2378">
        <f>'DATA DASH'!D2378</f>
        <v/>
      </c>
      <c r="E2378">
        <f>'DATA DASH'!E2378</f>
        <v/>
      </c>
      <c r="F2378">
        <f>'DATA DASH'!F2378</f>
        <v/>
      </c>
      <c r="G2378">
        <f>'DATA DASH'!G2378</f>
        <v/>
      </c>
      <c r="H2378">
        <f>'DATA DASH'!H2378</f>
        <v/>
      </c>
      <c r="I2378">
        <f>'DATA DASH'!I2378</f>
        <v/>
      </c>
      <c r="J2378">
        <f>'DATA DASH'!J2378</f>
        <v/>
      </c>
      <c r="K2378">
        <f>'DATA DASH'!K2378</f>
        <v/>
      </c>
      <c r="L2378">
        <f>'DATA DASH'!L2378</f>
        <v/>
      </c>
      <c r="M2378">
        <f>'DATA DASH'!M2378</f>
        <v/>
      </c>
    </row>
    <row r="2379">
      <c r="A2379">
        <f>'DATA DASH'!A2379</f>
        <v/>
      </c>
      <c r="B2379">
        <f>'DATA DASH'!B2379</f>
        <v/>
      </c>
      <c r="C2379">
        <f>'DATA DASH'!C2379</f>
        <v/>
      </c>
      <c r="D2379">
        <f>'DATA DASH'!D2379</f>
        <v/>
      </c>
      <c r="E2379">
        <f>'DATA DASH'!E2379</f>
        <v/>
      </c>
      <c r="F2379">
        <f>'DATA DASH'!F2379</f>
        <v/>
      </c>
      <c r="G2379">
        <f>'DATA DASH'!G2379</f>
        <v/>
      </c>
      <c r="H2379">
        <f>'DATA DASH'!H2379</f>
        <v/>
      </c>
      <c r="I2379">
        <f>'DATA DASH'!I2379</f>
        <v/>
      </c>
      <c r="J2379">
        <f>'DATA DASH'!J2379</f>
        <v/>
      </c>
      <c r="K2379">
        <f>'DATA DASH'!K2379</f>
        <v/>
      </c>
      <c r="L2379">
        <f>'DATA DASH'!L2379</f>
        <v/>
      </c>
      <c r="M2379">
        <f>'DATA DASH'!M2379</f>
        <v/>
      </c>
    </row>
    <row r="2380">
      <c r="A2380">
        <f>'DATA DASH'!A2380</f>
        <v/>
      </c>
      <c r="B2380">
        <f>'DATA DASH'!B2380</f>
        <v/>
      </c>
      <c r="C2380">
        <f>'DATA DASH'!C2380</f>
        <v/>
      </c>
      <c r="D2380">
        <f>'DATA DASH'!D2380</f>
        <v/>
      </c>
      <c r="E2380">
        <f>'DATA DASH'!E2380</f>
        <v/>
      </c>
      <c r="F2380">
        <f>'DATA DASH'!F2380</f>
        <v/>
      </c>
      <c r="G2380">
        <f>'DATA DASH'!G2380</f>
        <v/>
      </c>
      <c r="H2380">
        <f>'DATA DASH'!H2380</f>
        <v/>
      </c>
      <c r="I2380">
        <f>'DATA DASH'!I2380</f>
        <v/>
      </c>
      <c r="J2380">
        <f>'DATA DASH'!J2380</f>
        <v/>
      </c>
      <c r="K2380">
        <f>'DATA DASH'!K2380</f>
        <v/>
      </c>
      <c r="L2380">
        <f>'DATA DASH'!L2380</f>
        <v/>
      </c>
      <c r="M2380">
        <f>'DATA DASH'!M2380</f>
        <v/>
      </c>
    </row>
    <row r="2381">
      <c r="A2381">
        <f>'DATA DASH'!A2381</f>
        <v/>
      </c>
      <c r="B2381">
        <f>'DATA DASH'!B2381</f>
        <v/>
      </c>
      <c r="C2381">
        <f>'DATA DASH'!C2381</f>
        <v/>
      </c>
      <c r="D2381">
        <f>'DATA DASH'!D2381</f>
        <v/>
      </c>
      <c r="E2381">
        <f>'DATA DASH'!E2381</f>
        <v/>
      </c>
      <c r="F2381">
        <f>'DATA DASH'!F2381</f>
        <v/>
      </c>
      <c r="G2381">
        <f>'DATA DASH'!G2381</f>
        <v/>
      </c>
      <c r="H2381">
        <f>'DATA DASH'!H2381</f>
        <v/>
      </c>
      <c r="I2381">
        <f>'DATA DASH'!I2381</f>
        <v/>
      </c>
      <c r="J2381">
        <f>'DATA DASH'!J2381</f>
        <v/>
      </c>
      <c r="K2381">
        <f>'DATA DASH'!K2381</f>
        <v/>
      </c>
      <c r="L2381">
        <f>'DATA DASH'!L2381</f>
        <v/>
      </c>
      <c r="M2381">
        <f>'DATA DASH'!M2381</f>
        <v/>
      </c>
    </row>
    <row r="2382">
      <c r="A2382">
        <f>'DATA DASH'!A2382</f>
        <v/>
      </c>
      <c r="B2382">
        <f>'DATA DASH'!B2382</f>
        <v/>
      </c>
      <c r="C2382">
        <f>'DATA DASH'!C2382</f>
        <v/>
      </c>
      <c r="D2382">
        <f>'DATA DASH'!D2382</f>
        <v/>
      </c>
      <c r="E2382">
        <f>'DATA DASH'!E2382</f>
        <v/>
      </c>
      <c r="F2382">
        <f>'DATA DASH'!F2382</f>
        <v/>
      </c>
      <c r="G2382">
        <f>'DATA DASH'!G2382</f>
        <v/>
      </c>
      <c r="H2382">
        <f>'DATA DASH'!H2382</f>
        <v/>
      </c>
      <c r="I2382">
        <f>'DATA DASH'!I2382</f>
        <v/>
      </c>
      <c r="J2382">
        <f>'DATA DASH'!J2382</f>
        <v/>
      </c>
      <c r="K2382">
        <f>'DATA DASH'!K2382</f>
        <v/>
      </c>
      <c r="L2382">
        <f>'DATA DASH'!L2382</f>
        <v/>
      </c>
      <c r="M2382">
        <f>'DATA DASH'!M2382</f>
        <v/>
      </c>
    </row>
    <row r="2383">
      <c r="A2383">
        <f>'DATA DASH'!A2383</f>
        <v/>
      </c>
      <c r="B2383">
        <f>'DATA DASH'!B2383</f>
        <v/>
      </c>
      <c r="C2383">
        <f>'DATA DASH'!C2383</f>
        <v/>
      </c>
      <c r="D2383">
        <f>'DATA DASH'!D2383</f>
        <v/>
      </c>
      <c r="E2383">
        <f>'DATA DASH'!E2383</f>
        <v/>
      </c>
      <c r="F2383">
        <f>'DATA DASH'!F2383</f>
        <v/>
      </c>
      <c r="G2383">
        <f>'DATA DASH'!G2383</f>
        <v/>
      </c>
      <c r="H2383">
        <f>'DATA DASH'!H2383</f>
        <v/>
      </c>
      <c r="I2383">
        <f>'DATA DASH'!I2383</f>
        <v/>
      </c>
      <c r="J2383">
        <f>'DATA DASH'!J2383</f>
        <v/>
      </c>
      <c r="K2383">
        <f>'DATA DASH'!K2383</f>
        <v/>
      </c>
      <c r="L2383">
        <f>'DATA DASH'!L2383</f>
        <v/>
      </c>
      <c r="M2383">
        <f>'DATA DASH'!M2383</f>
        <v/>
      </c>
    </row>
    <row r="2384">
      <c r="A2384">
        <f>'DATA DASH'!A2384</f>
        <v/>
      </c>
      <c r="B2384">
        <f>'DATA DASH'!B2384</f>
        <v/>
      </c>
      <c r="C2384">
        <f>'DATA DASH'!C2384</f>
        <v/>
      </c>
      <c r="D2384">
        <f>'DATA DASH'!D2384</f>
        <v/>
      </c>
      <c r="E2384">
        <f>'DATA DASH'!E2384</f>
        <v/>
      </c>
      <c r="F2384">
        <f>'DATA DASH'!F2384</f>
        <v/>
      </c>
      <c r="G2384">
        <f>'DATA DASH'!G2384</f>
        <v/>
      </c>
      <c r="H2384">
        <f>'DATA DASH'!H2384</f>
        <v/>
      </c>
      <c r="I2384">
        <f>'DATA DASH'!I2384</f>
        <v/>
      </c>
      <c r="J2384">
        <f>'DATA DASH'!J2384</f>
        <v/>
      </c>
      <c r="K2384">
        <f>'DATA DASH'!K2384</f>
        <v/>
      </c>
      <c r="L2384">
        <f>'DATA DASH'!L2384</f>
        <v/>
      </c>
      <c r="M2384">
        <f>'DATA DASH'!M2384</f>
        <v/>
      </c>
    </row>
    <row r="2385">
      <c r="A2385">
        <f>'DATA DASH'!A2385</f>
        <v/>
      </c>
      <c r="B2385">
        <f>'DATA DASH'!B2385</f>
        <v/>
      </c>
      <c r="C2385">
        <f>'DATA DASH'!C2385</f>
        <v/>
      </c>
      <c r="D2385">
        <f>'DATA DASH'!D2385</f>
        <v/>
      </c>
      <c r="E2385">
        <f>'DATA DASH'!E2385</f>
        <v/>
      </c>
      <c r="F2385">
        <f>'DATA DASH'!F2385</f>
        <v/>
      </c>
      <c r="G2385">
        <f>'DATA DASH'!G2385</f>
        <v/>
      </c>
      <c r="H2385">
        <f>'DATA DASH'!H2385</f>
        <v/>
      </c>
      <c r="I2385">
        <f>'DATA DASH'!I2385</f>
        <v/>
      </c>
      <c r="J2385">
        <f>'DATA DASH'!J2385</f>
        <v/>
      </c>
      <c r="K2385">
        <f>'DATA DASH'!K2385</f>
        <v/>
      </c>
      <c r="L2385">
        <f>'DATA DASH'!L2385</f>
        <v/>
      </c>
      <c r="M2385">
        <f>'DATA DASH'!M2385</f>
        <v/>
      </c>
    </row>
    <row r="2386">
      <c r="A2386">
        <f>'DATA DASH'!A2386</f>
        <v/>
      </c>
      <c r="B2386">
        <f>'DATA DASH'!B2386</f>
        <v/>
      </c>
      <c r="C2386">
        <f>'DATA DASH'!C2386</f>
        <v/>
      </c>
      <c r="D2386">
        <f>'DATA DASH'!D2386</f>
        <v/>
      </c>
      <c r="E2386">
        <f>'DATA DASH'!E2386</f>
        <v/>
      </c>
      <c r="F2386">
        <f>'DATA DASH'!F2386</f>
        <v/>
      </c>
      <c r="G2386">
        <f>'DATA DASH'!G2386</f>
        <v/>
      </c>
      <c r="H2386">
        <f>'DATA DASH'!H2386</f>
        <v/>
      </c>
      <c r="I2386">
        <f>'DATA DASH'!I2386</f>
        <v/>
      </c>
      <c r="J2386">
        <f>'DATA DASH'!J2386</f>
        <v/>
      </c>
      <c r="K2386">
        <f>'DATA DASH'!K2386</f>
        <v/>
      </c>
      <c r="L2386">
        <f>'DATA DASH'!L2386</f>
        <v/>
      </c>
      <c r="M2386">
        <f>'DATA DASH'!M2386</f>
        <v/>
      </c>
    </row>
    <row r="2387">
      <c r="A2387">
        <f>'DATA DASH'!A2387</f>
        <v/>
      </c>
      <c r="B2387">
        <f>'DATA DASH'!B2387</f>
        <v/>
      </c>
      <c r="C2387">
        <f>'DATA DASH'!C2387</f>
        <v/>
      </c>
      <c r="D2387">
        <f>'DATA DASH'!D2387</f>
        <v/>
      </c>
      <c r="E2387">
        <f>'DATA DASH'!E2387</f>
        <v/>
      </c>
      <c r="F2387">
        <f>'DATA DASH'!F2387</f>
        <v/>
      </c>
      <c r="G2387">
        <f>'DATA DASH'!G2387</f>
        <v/>
      </c>
      <c r="H2387">
        <f>'DATA DASH'!H2387</f>
        <v/>
      </c>
      <c r="I2387">
        <f>'DATA DASH'!I2387</f>
        <v/>
      </c>
      <c r="J2387">
        <f>'DATA DASH'!J2387</f>
        <v/>
      </c>
      <c r="K2387">
        <f>'DATA DASH'!K2387</f>
        <v/>
      </c>
      <c r="L2387">
        <f>'DATA DASH'!L2387</f>
        <v/>
      </c>
      <c r="M2387">
        <f>'DATA DASH'!M2387</f>
        <v/>
      </c>
    </row>
    <row r="2388">
      <c r="A2388">
        <f>'DATA DASH'!A2388</f>
        <v/>
      </c>
      <c r="B2388">
        <f>'DATA DASH'!B2388</f>
        <v/>
      </c>
      <c r="C2388">
        <f>'DATA DASH'!C2388</f>
        <v/>
      </c>
      <c r="D2388">
        <f>'DATA DASH'!D2388</f>
        <v/>
      </c>
      <c r="E2388">
        <f>'DATA DASH'!E2388</f>
        <v/>
      </c>
      <c r="F2388">
        <f>'DATA DASH'!F2388</f>
        <v/>
      </c>
      <c r="G2388">
        <f>'DATA DASH'!G2388</f>
        <v/>
      </c>
      <c r="H2388">
        <f>'DATA DASH'!H2388</f>
        <v/>
      </c>
      <c r="I2388">
        <f>'DATA DASH'!I2388</f>
        <v/>
      </c>
      <c r="J2388">
        <f>'DATA DASH'!J2388</f>
        <v/>
      </c>
      <c r="K2388">
        <f>'DATA DASH'!K2388</f>
        <v/>
      </c>
      <c r="L2388">
        <f>'DATA DASH'!L2388</f>
        <v/>
      </c>
      <c r="M2388">
        <f>'DATA DASH'!M2388</f>
        <v/>
      </c>
    </row>
    <row r="2389">
      <c r="A2389">
        <f>'DATA DASH'!A2389</f>
        <v/>
      </c>
      <c r="B2389">
        <f>'DATA DASH'!B2389</f>
        <v/>
      </c>
      <c r="C2389">
        <f>'DATA DASH'!C2389</f>
        <v/>
      </c>
      <c r="D2389">
        <f>'DATA DASH'!D2389</f>
        <v/>
      </c>
      <c r="E2389">
        <f>'DATA DASH'!E2389</f>
        <v/>
      </c>
      <c r="F2389">
        <f>'DATA DASH'!F2389</f>
        <v/>
      </c>
      <c r="G2389">
        <f>'DATA DASH'!G2389</f>
        <v/>
      </c>
      <c r="H2389">
        <f>'DATA DASH'!H2389</f>
        <v/>
      </c>
      <c r="I2389">
        <f>'DATA DASH'!I2389</f>
        <v/>
      </c>
      <c r="J2389">
        <f>'DATA DASH'!J2389</f>
        <v/>
      </c>
      <c r="K2389">
        <f>'DATA DASH'!K2389</f>
        <v/>
      </c>
      <c r="L2389">
        <f>'DATA DASH'!L2389</f>
        <v/>
      </c>
      <c r="M2389">
        <f>'DATA DASH'!M2389</f>
        <v/>
      </c>
    </row>
    <row r="2390">
      <c r="A2390">
        <f>'DATA DASH'!A2390</f>
        <v/>
      </c>
      <c r="B2390">
        <f>'DATA DASH'!B2390</f>
        <v/>
      </c>
      <c r="C2390">
        <f>'DATA DASH'!C2390</f>
        <v/>
      </c>
      <c r="D2390">
        <f>'DATA DASH'!D2390</f>
        <v/>
      </c>
      <c r="E2390">
        <f>'DATA DASH'!E2390</f>
        <v/>
      </c>
      <c r="F2390">
        <f>'DATA DASH'!F2390</f>
        <v/>
      </c>
      <c r="G2390">
        <f>'DATA DASH'!G2390</f>
        <v/>
      </c>
      <c r="H2390">
        <f>'DATA DASH'!H2390</f>
        <v/>
      </c>
      <c r="I2390">
        <f>'DATA DASH'!I2390</f>
        <v/>
      </c>
      <c r="J2390">
        <f>'DATA DASH'!J2390</f>
        <v/>
      </c>
      <c r="K2390">
        <f>'DATA DASH'!K2390</f>
        <v/>
      </c>
      <c r="L2390">
        <f>'DATA DASH'!L2390</f>
        <v/>
      </c>
      <c r="M2390">
        <f>'DATA DASH'!M2390</f>
        <v/>
      </c>
    </row>
    <row r="2391">
      <c r="A2391">
        <f>'DATA DASH'!A2391</f>
        <v/>
      </c>
      <c r="B2391">
        <f>'DATA DASH'!B2391</f>
        <v/>
      </c>
      <c r="C2391">
        <f>'DATA DASH'!C2391</f>
        <v/>
      </c>
      <c r="D2391">
        <f>'DATA DASH'!D2391</f>
        <v/>
      </c>
      <c r="E2391">
        <f>'DATA DASH'!E2391</f>
        <v/>
      </c>
      <c r="F2391">
        <f>'DATA DASH'!F2391</f>
        <v/>
      </c>
      <c r="G2391">
        <f>'DATA DASH'!G2391</f>
        <v/>
      </c>
      <c r="H2391">
        <f>'DATA DASH'!H2391</f>
        <v/>
      </c>
      <c r="I2391">
        <f>'DATA DASH'!I2391</f>
        <v/>
      </c>
      <c r="J2391">
        <f>'DATA DASH'!J2391</f>
        <v/>
      </c>
      <c r="K2391">
        <f>'DATA DASH'!K2391</f>
        <v/>
      </c>
      <c r="L2391">
        <f>'DATA DASH'!L2391</f>
        <v/>
      </c>
      <c r="M2391">
        <f>'DATA DASH'!M2391</f>
        <v/>
      </c>
    </row>
    <row r="2392">
      <c r="A2392">
        <f>'DATA DASH'!A2392</f>
        <v/>
      </c>
      <c r="B2392">
        <f>'DATA DASH'!B2392</f>
        <v/>
      </c>
      <c r="C2392">
        <f>'DATA DASH'!C2392</f>
        <v/>
      </c>
      <c r="D2392">
        <f>'DATA DASH'!D2392</f>
        <v/>
      </c>
      <c r="E2392">
        <f>'DATA DASH'!E2392</f>
        <v/>
      </c>
      <c r="F2392">
        <f>'DATA DASH'!F2392</f>
        <v/>
      </c>
      <c r="G2392">
        <f>'DATA DASH'!G2392</f>
        <v/>
      </c>
      <c r="H2392">
        <f>'DATA DASH'!H2392</f>
        <v/>
      </c>
      <c r="I2392">
        <f>'DATA DASH'!I2392</f>
        <v/>
      </c>
      <c r="J2392">
        <f>'DATA DASH'!J2392</f>
        <v/>
      </c>
      <c r="K2392">
        <f>'DATA DASH'!K2392</f>
        <v/>
      </c>
      <c r="L2392">
        <f>'DATA DASH'!L2392</f>
        <v/>
      </c>
      <c r="M2392">
        <f>'DATA DASH'!M2392</f>
        <v/>
      </c>
    </row>
    <row r="2393">
      <c r="A2393">
        <f>'DATA DASH'!A2393</f>
        <v/>
      </c>
      <c r="B2393">
        <f>'DATA DASH'!B2393</f>
        <v/>
      </c>
      <c r="C2393">
        <f>'DATA DASH'!C2393</f>
        <v/>
      </c>
      <c r="D2393">
        <f>'DATA DASH'!D2393</f>
        <v/>
      </c>
      <c r="E2393">
        <f>'DATA DASH'!E2393</f>
        <v/>
      </c>
      <c r="F2393">
        <f>'DATA DASH'!F2393</f>
        <v/>
      </c>
      <c r="G2393">
        <f>'DATA DASH'!G2393</f>
        <v/>
      </c>
      <c r="H2393">
        <f>'DATA DASH'!H2393</f>
        <v/>
      </c>
      <c r="I2393">
        <f>'DATA DASH'!I2393</f>
        <v/>
      </c>
      <c r="J2393">
        <f>'DATA DASH'!J2393</f>
        <v/>
      </c>
      <c r="K2393">
        <f>'DATA DASH'!K2393</f>
        <v/>
      </c>
      <c r="L2393">
        <f>'DATA DASH'!L2393</f>
        <v/>
      </c>
      <c r="M2393">
        <f>'DATA DASH'!M2393</f>
        <v/>
      </c>
    </row>
    <row r="2394">
      <c r="A2394">
        <f>'DATA DASH'!A2394</f>
        <v/>
      </c>
      <c r="B2394">
        <f>'DATA DASH'!B2394</f>
        <v/>
      </c>
      <c r="C2394">
        <f>'DATA DASH'!C2394</f>
        <v/>
      </c>
      <c r="D2394">
        <f>'DATA DASH'!D2394</f>
        <v/>
      </c>
      <c r="E2394">
        <f>'DATA DASH'!E2394</f>
        <v/>
      </c>
      <c r="F2394">
        <f>'DATA DASH'!F2394</f>
        <v/>
      </c>
      <c r="G2394">
        <f>'DATA DASH'!G2394</f>
        <v/>
      </c>
      <c r="H2394">
        <f>'DATA DASH'!H2394</f>
        <v/>
      </c>
      <c r="I2394">
        <f>'DATA DASH'!I2394</f>
        <v/>
      </c>
      <c r="J2394">
        <f>'DATA DASH'!J2394</f>
        <v/>
      </c>
      <c r="K2394">
        <f>'DATA DASH'!K2394</f>
        <v/>
      </c>
      <c r="L2394">
        <f>'DATA DASH'!L2394</f>
        <v/>
      </c>
      <c r="M2394">
        <f>'DATA DASH'!M2394</f>
        <v/>
      </c>
    </row>
    <row r="2395">
      <c r="A2395">
        <f>'DATA DASH'!A2395</f>
        <v/>
      </c>
      <c r="B2395">
        <f>'DATA DASH'!B2395</f>
        <v/>
      </c>
      <c r="C2395">
        <f>'DATA DASH'!C2395</f>
        <v/>
      </c>
      <c r="D2395">
        <f>'DATA DASH'!D2395</f>
        <v/>
      </c>
      <c r="E2395">
        <f>'DATA DASH'!E2395</f>
        <v/>
      </c>
      <c r="F2395">
        <f>'DATA DASH'!F2395</f>
        <v/>
      </c>
      <c r="G2395">
        <f>'DATA DASH'!G2395</f>
        <v/>
      </c>
      <c r="H2395">
        <f>'DATA DASH'!H2395</f>
        <v/>
      </c>
      <c r="I2395">
        <f>'DATA DASH'!I2395</f>
        <v/>
      </c>
      <c r="J2395">
        <f>'DATA DASH'!J2395</f>
        <v/>
      </c>
      <c r="K2395">
        <f>'DATA DASH'!K2395</f>
        <v/>
      </c>
      <c r="L2395">
        <f>'DATA DASH'!L2395</f>
        <v/>
      </c>
      <c r="M2395">
        <f>'DATA DASH'!M2395</f>
        <v/>
      </c>
    </row>
    <row r="2396">
      <c r="A2396">
        <f>'DATA DASH'!A2396</f>
        <v/>
      </c>
      <c r="B2396">
        <f>'DATA DASH'!B2396</f>
        <v/>
      </c>
      <c r="C2396">
        <f>'DATA DASH'!C2396</f>
        <v/>
      </c>
      <c r="D2396">
        <f>'DATA DASH'!D2396</f>
        <v/>
      </c>
      <c r="E2396">
        <f>'DATA DASH'!E2396</f>
        <v/>
      </c>
      <c r="F2396">
        <f>'DATA DASH'!F2396</f>
        <v/>
      </c>
      <c r="G2396">
        <f>'DATA DASH'!G2396</f>
        <v/>
      </c>
      <c r="H2396">
        <f>'DATA DASH'!H2396</f>
        <v/>
      </c>
      <c r="I2396">
        <f>'DATA DASH'!I2396</f>
        <v/>
      </c>
      <c r="J2396">
        <f>'DATA DASH'!J2396</f>
        <v/>
      </c>
      <c r="K2396">
        <f>'DATA DASH'!K2396</f>
        <v/>
      </c>
      <c r="L2396">
        <f>'DATA DASH'!L2396</f>
        <v/>
      </c>
      <c r="M2396">
        <f>'DATA DASH'!M2396</f>
        <v/>
      </c>
    </row>
    <row r="2397">
      <c r="A2397">
        <f>'DATA DASH'!A2397</f>
        <v/>
      </c>
      <c r="B2397">
        <f>'DATA DASH'!B2397</f>
        <v/>
      </c>
      <c r="C2397">
        <f>'DATA DASH'!C2397</f>
        <v/>
      </c>
      <c r="D2397">
        <f>'DATA DASH'!D2397</f>
        <v/>
      </c>
      <c r="E2397">
        <f>'DATA DASH'!E2397</f>
        <v/>
      </c>
      <c r="F2397">
        <f>'DATA DASH'!F2397</f>
        <v/>
      </c>
      <c r="G2397">
        <f>'DATA DASH'!G2397</f>
        <v/>
      </c>
      <c r="H2397">
        <f>'DATA DASH'!H2397</f>
        <v/>
      </c>
      <c r="I2397">
        <f>'DATA DASH'!I2397</f>
        <v/>
      </c>
      <c r="J2397">
        <f>'DATA DASH'!J2397</f>
        <v/>
      </c>
      <c r="K2397">
        <f>'DATA DASH'!K2397</f>
        <v/>
      </c>
      <c r="L2397">
        <f>'DATA DASH'!L2397</f>
        <v/>
      </c>
      <c r="M2397">
        <f>'DATA DASH'!M2397</f>
        <v/>
      </c>
    </row>
    <row r="2398">
      <c r="A2398">
        <f>'DATA DASH'!A2398</f>
        <v/>
      </c>
      <c r="B2398">
        <f>'DATA DASH'!B2398</f>
        <v/>
      </c>
      <c r="C2398">
        <f>'DATA DASH'!C2398</f>
        <v/>
      </c>
      <c r="D2398">
        <f>'DATA DASH'!D2398</f>
        <v/>
      </c>
      <c r="E2398">
        <f>'DATA DASH'!E2398</f>
        <v/>
      </c>
      <c r="F2398">
        <f>'DATA DASH'!F2398</f>
        <v/>
      </c>
      <c r="G2398">
        <f>'DATA DASH'!G2398</f>
        <v/>
      </c>
      <c r="H2398">
        <f>'DATA DASH'!H2398</f>
        <v/>
      </c>
      <c r="I2398">
        <f>'DATA DASH'!I2398</f>
        <v/>
      </c>
      <c r="J2398">
        <f>'DATA DASH'!J2398</f>
        <v/>
      </c>
      <c r="K2398">
        <f>'DATA DASH'!K2398</f>
        <v/>
      </c>
      <c r="L2398">
        <f>'DATA DASH'!L2398</f>
        <v/>
      </c>
      <c r="M2398">
        <f>'DATA DASH'!M2398</f>
        <v/>
      </c>
    </row>
    <row r="2399">
      <c r="A2399">
        <f>'DATA DASH'!A2399</f>
        <v/>
      </c>
      <c r="B2399">
        <f>'DATA DASH'!B2399</f>
        <v/>
      </c>
      <c r="C2399">
        <f>'DATA DASH'!C2399</f>
        <v/>
      </c>
      <c r="D2399">
        <f>'DATA DASH'!D2399</f>
        <v/>
      </c>
      <c r="E2399">
        <f>'DATA DASH'!E2399</f>
        <v/>
      </c>
      <c r="F2399">
        <f>'DATA DASH'!F2399</f>
        <v/>
      </c>
      <c r="G2399">
        <f>'DATA DASH'!G2399</f>
        <v/>
      </c>
      <c r="H2399">
        <f>'DATA DASH'!H2399</f>
        <v/>
      </c>
      <c r="I2399">
        <f>'DATA DASH'!I2399</f>
        <v/>
      </c>
      <c r="J2399">
        <f>'DATA DASH'!J2399</f>
        <v/>
      </c>
      <c r="K2399">
        <f>'DATA DASH'!K2399</f>
        <v/>
      </c>
      <c r="L2399">
        <f>'DATA DASH'!L2399</f>
        <v/>
      </c>
      <c r="M2399">
        <f>'DATA DASH'!M2399</f>
        <v/>
      </c>
    </row>
    <row r="2400">
      <c r="A2400">
        <f>'DATA DASH'!A2400</f>
        <v/>
      </c>
      <c r="B2400">
        <f>'DATA DASH'!B2400</f>
        <v/>
      </c>
      <c r="C2400">
        <f>'DATA DASH'!C2400</f>
        <v/>
      </c>
      <c r="D2400">
        <f>'DATA DASH'!D2400</f>
        <v/>
      </c>
      <c r="E2400">
        <f>'DATA DASH'!E2400</f>
        <v/>
      </c>
      <c r="F2400">
        <f>'DATA DASH'!F2400</f>
        <v/>
      </c>
      <c r="G2400">
        <f>'DATA DASH'!G2400</f>
        <v/>
      </c>
      <c r="H2400">
        <f>'DATA DASH'!H2400</f>
        <v/>
      </c>
      <c r="I2400">
        <f>'DATA DASH'!I2400</f>
        <v/>
      </c>
      <c r="J2400">
        <f>'DATA DASH'!J2400</f>
        <v/>
      </c>
      <c r="K2400">
        <f>'DATA DASH'!K2400</f>
        <v/>
      </c>
      <c r="L2400">
        <f>'DATA DASH'!L2400</f>
        <v/>
      </c>
      <c r="M2400">
        <f>'DATA DASH'!M2400</f>
        <v/>
      </c>
    </row>
    <row r="2401">
      <c r="A2401">
        <f>'DATA DASH'!A2401</f>
        <v/>
      </c>
      <c r="B2401">
        <f>'DATA DASH'!B2401</f>
        <v/>
      </c>
      <c r="C2401">
        <f>'DATA DASH'!C2401</f>
        <v/>
      </c>
      <c r="D2401">
        <f>'DATA DASH'!D2401</f>
        <v/>
      </c>
      <c r="E2401">
        <f>'DATA DASH'!E2401</f>
        <v/>
      </c>
      <c r="F2401">
        <f>'DATA DASH'!F2401</f>
        <v/>
      </c>
      <c r="G2401">
        <f>'DATA DASH'!G2401</f>
        <v/>
      </c>
      <c r="H2401">
        <f>'DATA DASH'!H2401</f>
        <v/>
      </c>
      <c r="I2401">
        <f>'DATA DASH'!I2401</f>
        <v/>
      </c>
      <c r="J2401">
        <f>'DATA DASH'!J2401</f>
        <v/>
      </c>
      <c r="K2401">
        <f>'DATA DASH'!K2401</f>
        <v/>
      </c>
      <c r="L2401">
        <f>'DATA DASH'!L2401</f>
        <v/>
      </c>
      <c r="M2401">
        <f>'DATA DASH'!M2401</f>
        <v/>
      </c>
    </row>
    <row r="2402">
      <c r="A2402">
        <f>'DATA DASH'!A2402</f>
        <v/>
      </c>
      <c r="B2402">
        <f>'DATA DASH'!B2402</f>
        <v/>
      </c>
      <c r="C2402">
        <f>'DATA DASH'!C2402</f>
        <v/>
      </c>
      <c r="D2402">
        <f>'DATA DASH'!D2402</f>
        <v/>
      </c>
      <c r="E2402">
        <f>'DATA DASH'!E2402</f>
        <v/>
      </c>
      <c r="F2402">
        <f>'DATA DASH'!F2402</f>
        <v/>
      </c>
      <c r="G2402">
        <f>'DATA DASH'!G2402</f>
        <v/>
      </c>
      <c r="H2402">
        <f>'DATA DASH'!H2402</f>
        <v/>
      </c>
      <c r="I2402">
        <f>'DATA DASH'!I2402</f>
        <v/>
      </c>
      <c r="J2402">
        <f>'DATA DASH'!J2402</f>
        <v/>
      </c>
      <c r="K2402">
        <f>'DATA DASH'!K2402</f>
        <v/>
      </c>
      <c r="L2402">
        <f>'DATA DASH'!L2402</f>
        <v/>
      </c>
      <c r="M2402">
        <f>'DATA DASH'!M2402</f>
        <v/>
      </c>
    </row>
    <row r="2403">
      <c r="A2403">
        <f>'DATA DASH'!A2403</f>
        <v/>
      </c>
      <c r="B2403">
        <f>'DATA DASH'!B2403</f>
        <v/>
      </c>
      <c r="C2403">
        <f>'DATA DASH'!C2403</f>
        <v/>
      </c>
      <c r="D2403">
        <f>'DATA DASH'!D2403</f>
        <v/>
      </c>
      <c r="E2403">
        <f>'DATA DASH'!E2403</f>
        <v/>
      </c>
      <c r="F2403">
        <f>'DATA DASH'!F2403</f>
        <v/>
      </c>
      <c r="G2403">
        <f>'DATA DASH'!G2403</f>
        <v/>
      </c>
      <c r="H2403">
        <f>'DATA DASH'!H2403</f>
        <v/>
      </c>
      <c r="I2403">
        <f>'DATA DASH'!I2403</f>
        <v/>
      </c>
      <c r="J2403">
        <f>'DATA DASH'!J2403</f>
        <v/>
      </c>
      <c r="K2403">
        <f>'DATA DASH'!K2403</f>
        <v/>
      </c>
      <c r="L2403">
        <f>'DATA DASH'!L2403</f>
        <v/>
      </c>
      <c r="M2403">
        <f>'DATA DASH'!M2403</f>
        <v/>
      </c>
    </row>
    <row r="2404">
      <c r="A2404">
        <f>'DATA DASH'!A2404</f>
        <v/>
      </c>
      <c r="B2404">
        <f>'DATA DASH'!B2404</f>
        <v/>
      </c>
      <c r="C2404">
        <f>'DATA DASH'!C2404</f>
        <v/>
      </c>
      <c r="D2404">
        <f>'DATA DASH'!D2404</f>
        <v/>
      </c>
      <c r="E2404">
        <f>'DATA DASH'!E2404</f>
        <v/>
      </c>
      <c r="F2404">
        <f>'DATA DASH'!F2404</f>
        <v/>
      </c>
      <c r="G2404">
        <f>'DATA DASH'!G2404</f>
        <v/>
      </c>
      <c r="H2404">
        <f>'DATA DASH'!H2404</f>
        <v/>
      </c>
      <c r="I2404">
        <f>'DATA DASH'!I2404</f>
        <v/>
      </c>
      <c r="J2404">
        <f>'DATA DASH'!J2404</f>
        <v/>
      </c>
      <c r="K2404">
        <f>'DATA DASH'!K2404</f>
        <v/>
      </c>
      <c r="L2404">
        <f>'DATA DASH'!L2404</f>
        <v/>
      </c>
      <c r="M2404">
        <f>'DATA DASH'!M2404</f>
        <v/>
      </c>
    </row>
    <row r="2405">
      <c r="A2405">
        <f>'DATA DASH'!A2405</f>
        <v/>
      </c>
      <c r="B2405">
        <f>'DATA DASH'!B2405</f>
        <v/>
      </c>
      <c r="C2405">
        <f>'DATA DASH'!C2405</f>
        <v/>
      </c>
      <c r="D2405">
        <f>'DATA DASH'!D2405</f>
        <v/>
      </c>
      <c r="E2405">
        <f>'DATA DASH'!E2405</f>
        <v/>
      </c>
      <c r="F2405">
        <f>'DATA DASH'!F2405</f>
        <v/>
      </c>
      <c r="G2405">
        <f>'DATA DASH'!G2405</f>
        <v/>
      </c>
      <c r="H2405">
        <f>'DATA DASH'!H2405</f>
        <v/>
      </c>
      <c r="I2405">
        <f>'DATA DASH'!I2405</f>
        <v/>
      </c>
      <c r="J2405">
        <f>'DATA DASH'!J2405</f>
        <v/>
      </c>
      <c r="K2405">
        <f>'DATA DASH'!K2405</f>
        <v/>
      </c>
      <c r="L2405">
        <f>'DATA DASH'!L2405</f>
        <v/>
      </c>
      <c r="M2405">
        <f>'DATA DASH'!M2405</f>
        <v/>
      </c>
    </row>
    <row r="2406">
      <c r="A2406">
        <f>'DATA DASH'!A2406</f>
        <v/>
      </c>
      <c r="B2406">
        <f>'DATA DASH'!B2406</f>
        <v/>
      </c>
      <c r="C2406">
        <f>'DATA DASH'!C2406</f>
        <v/>
      </c>
      <c r="D2406">
        <f>'DATA DASH'!D2406</f>
        <v/>
      </c>
      <c r="E2406">
        <f>'DATA DASH'!E2406</f>
        <v/>
      </c>
      <c r="F2406">
        <f>'DATA DASH'!F2406</f>
        <v/>
      </c>
      <c r="G2406">
        <f>'DATA DASH'!G2406</f>
        <v/>
      </c>
      <c r="H2406">
        <f>'DATA DASH'!H2406</f>
        <v/>
      </c>
      <c r="I2406">
        <f>'DATA DASH'!I2406</f>
        <v/>
      </c>
      <c r="J2406">
        <f>'DATA DASH'!J2406</f>
        <v/>
      </c>
      <c r="K2406">
        <f>'DATA DASH'!K2406</f>
        <v/>
      </c>
      <c r="L2406">
        <f>'DATA DASH'!L2406</f>
        <v/>
      </c>
      <c r="M2406">
        <f>'DATA DASH'!M2406</f>
        <v/>
      </c>
    </row>
    <row r="2407">
      <c r="A2407">
        <f>'DATA DASH'!A2407</f>
        <v/>
      </c>
      <c r="B2407">
        <f>'DATA DASH'!B2407</f>
        <v/>
      </c>
      <c r="C2407">
        <f>'DATA DASH'!C2407</f>
        <v/>
      </c>
      <c r="D2407">
        <f>'DATA DASH'!D2407</f>
        <v/>
      </c>
      <c r="E2407">
        <f>'DATA DASH'!E2407</f>
        <v/>
      </c>
      <c r="F2407">
        <f>'DATA DASH'!F2407</f>
        <v/>
      </c>
      <c r="G2407">
        <f>'DATA DASH'!G2407</f>
        <v/>
      </c>
      <c r="H2407">
        <f>'DATA DASH'!H2407</f>
        <v/>
      </c>
      <c r="I2407">
        <f>'DATA DASH'!I2407</f>
        <v/>
      </c>
      <c r="J2407">
        <f>'DATA DASH'!J2407</f>
        <v/>
      </c>
      <c r="K2407">
        <f>'DATA DASH'!K2407</f>
        <v/>
      </c>
      <c r="L2407">
        <f>'DATA DASH'!L2407</f>
        <v/>
      </c>
      <c r="M2407">
        <f>'DATA DASH'!M2407</f>
        <v/>
      </c>
    </row>
    <row r="2408">
      <c r="A2408">
        <f>'DATA DASH'!A2408</f>
        <v/>
      </c>
      <c r="B2408">
        <f>'DATA DASH'!B2408</f>
        <v/>
      </c>
      <c r="C2408">
        <f>'DATA DASH'!C2408</f>
        <v/>
      </c>
      <c r="D2408">
        <f>'DATA DASH'!D2408</f>
        <v/>
      </c>
      <c r="E2408">
        <f>'DATA DASH'!E2408</f>
        <v/>
      </c>
      <c r="F2408">
        <f>'DATA DASH'!F2408</f>
        <v/>
      </c>
      <c r="G2408">
        <f>'DATA DASH'!G2408</f>
        <v/>
      </c>
      <c r="H2408">
        <f>'DATA DASH'!H2408</f>
        <v/>
      </c>
      <c r="I2408">
        <f>'DATA DASH'!I2408</f>
        <v/>
      </c>
      <c r="J2408">
        <f>'DATA DASH'!J2408</f>
        <v/>
      </c>
      <c r="K2408">
        <f>'DATA DASH'!K2408</f>
        <v/>
      </c>
      <c r="L2408">
        <f>'DATA DASH'!L2408</f>
        <v/>
      </c>
      <c r="M2408">
        <f>'DATA DASH'!M2408</f>
        <v/>
      </c>
    </row>
    <row r="2409">
      <c r="A2409">
        <f>'DATA DASH'!A2409</f>
        <v/>
      </c>
      <c r="B2409">
        <f>'DATA DASH'!B2409</f>
        <v/>
      </c>
      <c r="C2409">
        <f>'DATA DASH'!C2409</f>
        <v/>
      </c>
      <c r="D2409">
        <f>'DATA DASH'!D2409</f>
        <v/>
      </c>
      <c r="E2409">
        <f>'DATA DASH'!E2409</f>
        <v/>
      </c>
      <c r="F2409">
        <f>'DATA DASH'!F2409</f>
        <v/>
      </c>
      <c r="G2409">
        <f>'DATA DASH'!G2409</f>
        <v/>
      </c>
      <c r="H2409">
        <f>'DATA DASH'!H2409</f>
        <v/>
      </c>
      <c r="I2409">
        <f>'DATA DASH'!I2409</f>
        <v/>
      </c>
      <c r="J2409">
        <f>'DATA DASH'!J2409</f>
        <v/>
      </c>
      <c r="K2409">
        <f>'DATA DASH'!K2409</f>
        <v/>
      </c>
      <c r="L2409">
        <f>'DATA DASH'!L2409</f>
        <v/>
      </c>
      <c r="M2409">
        <f>'DATA DASH'!M2409</f>
        <v/>
      </c>
    </row>
    <row r="2410">
      <c r="A2410">
        <f>'DATA DASH'!A2410</f>
        <v/>
      </c>
      <c r="B2410">
        <f>'DATA DASH'!B2410</f>
        <v/>
      </c>
      <c r="C2410">
        <f>'DATA DASH'!C2410</f>
        <v/>
      </c>
      <c r="D2410">
        <f>'DATA DASH'!D2410</f>
        <v/>
      </c>
      <c r="E2410">
        <f>'DATA DASH'!E2410</f>
        <v/>
      </c>
      <c r="F2410">
        <f>'DATA DASH'!F2410</f>
        <v/>
      </c>
      <c r="G2410">
        <f>'DATA DASH'!G2410</f>
        <v/>
      </c>
      <c r="H2410">
        <f>'DATA DASH'!H2410</f>
        <v/>
      </c>
      <c r="I2410">
        <f>'DATA DASH'!I2410</f>
        <v/>
      </c>
      <c r="J2410">
        <f>'DATA DASH'!J2410</f>
        <v/>
      </c>
      <c r="K2410">
        <f>'DATA DASH'!K2410</f>
        <v/>
      </c>
      <c r="L2410">
        <f>'DATA DASH'!L2410</f>
        <v/>
      </c>
      <c r="M2410">
        <f>'DATA DASH'!M2410</f>
        <v/>
      </c>
    </row>
    <row r="2411">
      <c r="A2411">
        <f>'DATA DASH'!A2411</f>
        <v/>
      </c>
      <c r="B2411">
        <f>'DATA DASH'!B2411</f>
        <v/>
      </c>
      <c r="C2411">
        <f>'DATA DASH'!C2411</f>
        <v/>
      </c>
      <c r="D2411">
        <f>'DATA DASH'!D2411</f>
        <v/>
      </c>
      <c r="E2411">
        <f>'DATA DASH'!E2411</f>
        <v/>
      </c>
      <c r="F2411">
        <f>'DATA DASH'!F2411</f>
        <v/>
      </c>
      <c r="G2411">
        <f>'DATA DASH'!G2411</f>
        <v/>
      </c>
      <c r="H2411">
        <f>'DATA DASH'!H2411</f>
        <v/>
      </c>
      <c r="I2411">
        <f>'DATA DASH'!I2411</f>
        <v/>
      </c>
      <c r="J2411">
        <f>'DATA DASH'!J2411</f>
        <v/>
      </c>
      <c r="K2411">
        <f>'DATA DASH'!K2411</f>
        <v/>
      </c>
      <c r="L2411">
        <f>'DATA DASH'!L2411</f>
        <v/>
      </c>
      <c r="M2411">
        <f>'DATA DASH'!M2411</f>
        <v/>
      </c>
    </row>
    <row r="2412">
      <c r="A2412">
        <f>'DATA DASH'!A2412</f>
        <v/>
      </c>
      <c r="B2412">
        <f>'DATA DASH'!B2412</f>
        <v/>
      </c>
      <c r="C2412">
        <f>'DATA DASH'!C2412</f>
        <v/>
      </c>
      <c r="D2412">
        <f>'DATA DASH'!D2412</f>
        <v/>
      </c>
      <c r="E2412">
        <f>'DATA DASH'!E2412</f>
        <v/>
      </c>
      <c r="F2412">
        <f>'DATA DASH'!F2412</f>
        <v/>
      </c>
      <c r="G2412">
        <f>'DATA DASH'!G2412</f>
        <v/>
      </c>
      <c r="H2412">
        <f>'DATA DASH'!H2412</f>
        <v/>
      </c>
      <c r="I2412">
        <f>'DATA DASH'!I2412</f>
        <v/>
      </c>
      <c r="J2412">
        <f>'DATA DASH'!J2412</f>
        <v/>
      </c>
      <c r="K2412">
        <f>'DATA DASH'!K2412</f>
        <v/>
      </c>
      <c r="L2412">
        <f>'DATA DASH'!L2412</f>
        <v/>
      </c>
      <c r="M2412">
        <f>'DATA DASH'!M2412</f>
        <v/>
      </c>
    </row>
    <row r="2413">
      <c r="A2413">
        <f>'DATA DASH'!A2413</f>
        <v/>
      </c>
      <c r="B2413">
        <f>'DATA DASH'!B2413</f>
        <v/>
      </c>
      <c r="C2413">
        <f>'DATA DASH'!C2413</f>
        <v/>
      </c>
      <c r="D2413">
        <f>'DATA DASH'!D2413</f>
        <v/>
      </c>
      <c r="E2413">
        <f>'DATA DASH'!E2413</f>
        <v/>
      </c>
      <c r="F2413">
        <f>'DATA DASH'!F2413</f>
        <v/>
      </c>
      <c r="G2413">
        <f>'DATA DASH'!G2413</f>
        <v/>
      </c>
      <c r="H2413">
        <f>'DATA DASH'!H2413</f>
        <v/>
      </c>
      <c r="I2413">
        <f>'DATA DASH'!I2413</f>
        <v/>
      </c>
      <c r="J2413">
        <f>'DATA DASH'!J2413</f>
        <v/>
      </c>
      <c r="K2413">
        <f>'DATA DASH'!K2413</f>
        <v/>
      </c>
      <c r="L2413">
        <f>'DATA DASH'!L2413</f>
        <v/>
      </c>
      <c r="M2413">
        <f>'DATA DASH'!M2413</f>
        <v/>
      </c>
    </row>
    <row r="2414">
      <c r="A2414">
        <f>'DATA DASH'!A2414</f>
        <v/>
      </c>
      <c r="B2414">
        <f>'DATA DASH'!B2414</f>
        <v/>
      </c>
      <c r="C2414">
        <f>'DATA DASH'!C2414</f>
        <v/>
      </c>
      <c r="D2414">
        <f>'DATA DASH'!D2414</f>
        <v/>
      </c>
      <c r="E2414">
        <f>'DATA DASH'!E2414</f>
        <v/>
      </c>
      <c r="F2414">
        <f>'DATA DASH'!F2414</f>
        <v/>
      </c>
      <c r="G2414">
        <f>'DATA DASH'!G2414</f>
        <v/>
      </c>
      <c r="H2414">
        <f>'DATA DASH'!H2414</f>
        <v/>
      </c>
      <c r="I2414">
        <f>'DATA DASH'!I2414</f>
        <v/>
      </c>
      <c r="J2414">
        <f>'DATA DASH'!J2414</f>
        <v/>
      </c>
      <c r="K2414">
        <f>'DATA DASH'!K2414</f>
        <v/>
      </c>
      <c r="L2414">
        <f>'DATA DASH'!L2414</f>
        <v/>
      </c>
      <c r="M2414">
        <f>'DATA DASH'!M2414</f>
        <v/>
      </c>
    </row>
    <row r="2415">
      <c r="A2415">
        <f>'DATA DASH'!A2415</f>
        <v/>
      </c>
      <c r="B2415">
        <f>'DATA DASH'!B2415</f>
        <v/>
      </c>
      <c r="C2415">
        <f>'DATA DASH'!C2415</f>
        <v/>
      </c>
      <c r="D2415">
        <f>'DATA DASH'!D2415</f>
        <v/>
      </c>
      <c r="E2415">
        <f>'DATA DASH'!E2415</f>
        <v/>
      </c>
      <c r="F2415">
        <f>'DATA DASH'!F2415</f>
        <v/>
      </c>
      <c r="G2415">
        <f>'DATA DASH'!G2415</f>
        <v/>
      </c>
      <c r="H2415">
        <f>'DATA DASH'!H2415</f>
        <v/>
      </c>
      <c r="I2415">
        <f>'DATA DASH'!I2415</f>
        <v/>
      </c>
      <c r="J2415">
        <f>'DATA DASH'!J2415</f>
        <v/>
      </c>
      <c r="K2415">
        <f>'DATA DASH'!K2415</f>
        <v/>
      </c>
      <c r="L2415">
        <f>'DATA DASH'!L2415</f>
        <v/>
      </c>
      <c r="M2415">
        <f>'DATA DASH'!M2415</f>
        <v/>
      </c>
    </row>
    <row r="2416">
      <c r="A2416">
        <f>'DATA DASH'!A2416</f>
        <v/>
      </c>
      <c r="B2416">
        <f>'DATA DASH'!B2416</f>
        <v/>
      </c>
      <c r="C2416">
        <f>'DATA DASH'!C2416</f>
        <v/>
      </c>
      <c r="D2416">
        <f>'DATA DASH'!D2416</f>
        <v/>
      </c>
      <c r="E2416">
        <f>'DATA DASH'!E2416</f>
        <v/>
      </c>
      <c r="F2416">
        <f>'DATA DASH'!F2416</f>
        <v/>
      </c>
      <c r="G2416">
        <f>'DATA DASH'!G2416</f>
        <v/>
      </c>
      <c r="H2416">
        <f>'DATA DASH'!H2416</f>
        <v/>
      </c>
      <c r="I2416">
        <f>'DATA DASH'!I2416</f>
        <v/>
      </c>
      <c r="J2416">
        <f>'DATA DASH'!J2416</f>
        <v/>
      </c>
      <c r="K2416">
        <f>'DATA DASH'!K2416</f>
        <v/>
      </c>
      <c r="L2416">
        <f>'DATA DASH'!L2416</f>
        <v/>
      </c>
      <c r="M2416">
        <f>'DATA DASH'!M2416</f>
        <v/>
      </c>
    </row>
    <row r="2417">
      <c r="A2417">
        <f>'DATA DASH'!A2417</f>
        <v/>
      </c>
      <c r="B2417">
        <f>'DATA DASH'!B2417</f>
        <v/>
      </c>
      <c r="C2417">
        <f>'DATA DASH'!C2417</f>
        <v/>
      </c>
      <c r="D2417">
        <f>'DATA DASH'!D2417</f>
        <v/>
      </c>
      <c r="E2417">
        <f>'DATA DASH'!E2417</f>
        <v/>
      </c>
      <c r="F2417">
        <f>'DATA DASH'!F2417</f>
        <v/>
      </c>
      <c r="G2417">
        <f>'DATA DASH'!G2417</f>
        <v/>
      </c>
      <c r="H2417">
        <f>'DATA DASH'!H2417</f>
        <v/>
      </c>
      <c r="I2417">
        <f>'DATA DASH'!I2417</f>
        <v/>
      </c>
      <c r="J2417">
        <f>'DATA DASH'!J2417</f>
        <v/>
      </c>
      <c r="K2417">
        <f>'DATA DASH'!K2417</f>
        <v/>
      </c>
      <c r="L2417">
        <f>'DATA DASH'!L2417</f>
        <v/>
      </c>
      <c r="M2417">
        <f>'DATA DASH'!M2417</f>
        <v/>
      </c>
    </row>
    <row r="2418">
      <c r="A2418">
        <f>'DATA DASH'!A2418</f>
        <v/>
      </c>
      <c r="B2418">
        <f>'DATA DASH'!B2418</f>
        <v/>
      </c>
      <c r="C2418">
        <f>'DATA DASH'!C2418</f>
        <v/>
      </c>
      <c r="D2418">
        <f>'DATA DASH'!D2418</f>
        <v/>
      </c>
      <c r="E2418">
        <f>'DATA DASH'!E2418</f>
        <v/>
      </c>
      <c r="F2418">
        <f>'DATA DASH'!F2418</f>
        <v/>
      </c>
      <c r="G2418">
        <f>'DATA DASH'!G2418</f>
        <v/>
      </c>
      <c r="H2418">
        <f>'DATA DASH'!H2418</f>
        <v/>
      </c>
      <c r="I2418">
        <f>'DATA DASH'!I2418</f>
        <v/>
      </c>
      <c r="J2418">
        <f>'DATA DASH'!J2418</f>
        <v/>
      </c>
      <c r="K2418">
        <f>'DATA DASH'!K2418</f>
        <v/>
      </c>
      <c r="L2418">
        <f>'DATA DASH'!L2418</f>
        <v/>
      </c>
      <c r="M2418">
        <f>'DATA DASH'!M2418</f>
        <v/>
      </c>
    </row>
    <row r="2419">
      <c r="A2419">
        <f>'DATA DASH'!A2419</f>
        <v/>
      </c>
      <c r="B2419">
        <f>'DATA DASH'!B2419</f>
        <v/>
      </c>
      <c r="C2419">
        <f>'DATA DASH'!C2419</f>
        <v/>
      </c>
      <c r="D2419">
        <f>'DATA DASH'!D2419</f>
        <v/>
      </c>
      <c r="E2419">
        <f>'DATA DASH'!E2419</f>
        <v/>
      </c>
      <c r="F2419">
        <f>'DATA DASH'!F2419</f>
        <v/>
      </c>
      <c r="G2419">
        <f>'DATA DASH'!G2419</f>
        <v/>
      </c>
      <c r="H2419">
        <f>'DATA DASH'!H2419</f>
        <v/>
      </c>
      <c r="I2419">
        <f>'DATA DASH'!I2419</f>
        <v/>
      </c>
      <c r="J2419">
        <f>'DATA DASH'!J2419</f>
        <v/>
      </c>
      <c r="K2419">
        <f>'DATA DASH'!K2419</f>
        <v/>
      </c>
      <c r="L2419">
        <f>'DATA DASH'!L2419</f>
        <v/>
      </c>
      <c r="M2419">
        <f>'DATA DASH'!M2419</f>
        <v/>
      </c>
    </row>
    <row r="2420">
      <c r="A2420">
        <f>'DATA DASH'!A2420</f>
        <v/>
      </c>
      <c r="B2420">
        <f>'DATA DASH'!B2420</f>
        <v/>
      </c>
      <c r="C2420">
        <f>'DATA DASH'!C2420</f>
        <v/>
      </c>
      <c r="D2420">
        <f>'DATA DASH'!D2420</f>
        <v/>
      </c>
      <c r="E2420">
        <f>'DATA DASH'!E2420</f>
        <v/>
      </c>
      <c r="F2420">
        <f>'DATA DASH'!F2420</f>
        <v/>
      </c>
      <c r="G2420">
        <f>'DATA DASH'!G2420</f>
        <v/>
      </c>
      <c r="H2420">
        <f>'DATA DASH'!H2420</f>
        <v/>
      </c>
      <c r="I2420">
        <f>'DATA DASH'!I2420</f>
        <v/>
      </c>
      <c r="J2420">
        <f>'DATA DASH'!J2420</f>
        <v/>
      </c>
      <c r="K2420">
        <f>'DATA DASH'!K2420</f>
        <v/>
      </c>
      <c r="L2420">
        <f>'DATA DASH'!L2420</f>
        <v/>
      </c>
      <c r="M2420">
        <f>'DATA DASH'!M2420</f>
        <v/>
      </c>
    </row>
    <row r="2421">
      <c r="A2421">
        <f>'DATA DASH'!A2421</f>
        <v/>
      </c>
      <c r="B2421">
        <f>'DATA DASH'!B2421</f>
        <v/>
      </c>
      <c r="C2421">
        <f>'DATA DASH'!C2421</f>
        <v/>
      </c>
      <c r="D2421">
        <f>'DATA DASH'!D2421</f>
        <v/>
      </c>
      <c r="E2421">
        <f>'DATA DASH'!E2421</f>
        <v/>
      </c>
      <c r="F2421">
        <f>'DATA DASH'!F2421</f>
        <v/>
      </c>
      <c r="G2421">
        <f>'DATA DASH'!G2421</f>
        <v/>
      </c>
      <c r="H2421">
        <f>'DATA DASH'!H2421</f>
        <v/>
      </c>
      <c r="I2421">
        <f>'DATA DASH'!I2421</f>
        <v/>
      </c>
      <c r="J2421">
        <f>'DATA DASH'!J2421</f>
        <v/>
      </c>
      <c r="K2421">
        <f>'DATA DASH'!K2421</f>
        <v/>
      </c>
      <c r="L2421">
        <f>'DATA DASH'!L2421</f>
        <v/>
      </c>
      <c r="M2421">
        <f>'DATA DASH'!M2421</f>
        <v/>
      </c>
    </row>
    <row r="2422">
      <c r="A2422">
        <f>'DATA DASH'!A2422</f>
        <v/>
      </c>
      <c r="B2422">
        <f>'DATA DASH'!B2422</f>
        <v/>
      </c>
      <c r="C2422">
        <f>'DATA DASH'!C2422</f>
        <v/>
      </c>
      <c r="D2422">
        <f>'DATA DASH'!D2422</f>
        <v/>
      </c>
      <c r="E2422">
        <f>'DATA DASH'!E2422</f>
        <v/>
      </c>
      <c r="F2422">
        <f>'DATA DASH'!F2422</f>
        <v/>
      </c>
      <c r="G2422">
        <f>'DATA DASH'!G2422</f>
        <v/>
      </c>
      <c r="H2422">
        <f>'DATA DASH'!H2422</f>
        <v/>
      </c>
      <c r="I2422">
        <f>'DATA DASH'!I2422</f>
        <v/>
      </c>
      <c r="J2422">
        <f>'DATA DASH'!J2422</f>
        <v/>
      </c>
      <c r="K2422">
        <f>'DATA DASH'!K2422</f>
        <v/>
      </c>
      <c r="L2422">
        <f>'DATA DASH'!L2422</f>
        <v/>
      </c>
      <c r="M2422">
        <f>'DATA DASH'!M2422</f>
        <v/>
      </c>
    </row>
    <row r="2423">
      <c r="A2423">
        <f>'DATA DASH'!A2423</f>
        <v/>
      </c>
      <c r="B2423">
        <f>'DATA DASH'!B2423</f>
        <v/>
      </c>
      <c r="C2423">
        <f>'DATA DASH'!C2423</f>
        <v/>
      </c>
      <c r="D2423">
        <f>'DATA DASH'!D2423</f>
        <v/>
      </c>
      <c r="E2423">
        <f>'DATA DASH'!E2423</f>
        <v/>
      </c>
      <c r="F2423">
        <f>'DATA DASH'!F2423</f>
        <v/>
      </c>
      <c r="G2423">
        <f>'DATA DASH'!G2423</f>
        <v/>
      </c>
      <c r="H2423">
        <f>'DATA DASH'!H2423</f>
        <v/>
      </c>
      <c r="I2423">
        <f>'DATA DASH'!I2423</f>
        <v/>
      </c>
      <c r="J2423">
        <f>'DATA DASH'!J2423</f>
        <v/>
      </c>
      <c r="K2423">
        <f>'DATA DASH'!K2423</f>
        <v/>
      </c>
      <c r="L2423">
        <f>'DATA DASH'!L2423</f>
        <v/>
      </c>
      <c r="M2423">
        <f>'DATA DASH'!M2423</f>
        <v/>
      </c>
    </row>
    <row r="2424">
      <c r="A2424">
        <f>'DATA DASH'!A2424</f>
        <v/>
      </c>
      <c r="B2424">
        <f>'DATA DASH'!B2424</f>
        <v/>
      </c>
      <c r="C2424">
        <f>'DATA DASH'!C2424</f>
        <v/>
      </c>
      <c r="D2424">
        <f>'DATA DASH'!D2424</f>
        <v/>
      </c>
      <c r="E2424">
        <f>'DATA DASH'!E2424</f>
        <v/>
      </c>
      <c r="F2424">
        <f>'DATA DASH'!F2424</f>
        <v/>
      </c>
      <c r="G2424">
        <f>'DATA DASH'!G2424</f>
        <v/>
      </c>
      <c r="H2424">
        <f>'DATA DASH'!H2424</f>
        <v/>
      </c>
      <c r="I2424">
        <f>'DATA DASH'!I2424</f>
        <v/>
      </c>
      <c r="J2424">
        <f>'DATA DASH'!J2424</f>
        <v/>
      </c>
      <c r="K2424">
        <f>'DATA DASH'!K2424</f>
        <v/>
      </c>
      <c r="L2424">
        <f>'DATA DASH'!L2424</f>
        <v/>
      </c>
      <c r="M2424">
        <f>'DATA DASH'!M2424</f>
        <v/>
      </c>
    </row>
    <row r="2425">
      <c r="A2425">
        <f>'DATA DASH'!A2425</f>
        <v/>
      </c>
      <c r="B2425">
        <f>'DATA DASH'!B2425</f>
        <v/>
      </c>
      <c r="C2425">
        <f>'DATA DASH'!C2425</f>
        <v/>
      </c>
      <c r="D2425">
        <f>'DATA DASH'!D2425</f>
        <v/>
      </c>
      <c r="E2425">
        <f>'DATA DASH'!E2425</f>
        <v/>
      </c>
      <c r="F2425">
        <f>'DATA DASH'!F2425</f>
        <v/>
      </c>
      <c r="G2425">
        <f>'DATA DASH'!G2425</f>
        <v/>
      </c>
      <c r="H2425">
        <f>'DATA DASH'!H2425</f>
        <v/>
      </c>
      <c r="I2425">
        <f>'DATA DASH'!I2425</f>
        <v/>
      </c>
      <c r="J2425">
        <f>'DATA DASH'!J2425</f>
        <v/>
      </c>
      <c r="K2425">
        <f>'DATA DASH'!K2425</f>
        <v/>
      </c>
      <c r="L2425">
        <f>'DATA DASH'!L2425</f>
        <v/>
      </c>
      <c r="M2425">
        <f>'DATA DASH'!M2425</f>
        <v/>
      </c>
    </row>
    <row r="2426">
      <c r="A2426">
        <f>'DATA DASH'!A2426</f>
        <v/>
      </c>
      <c r="B2426">
        <f>'DATA DASH'!B2426</f>
        <v/>
      </c>
      <c r="C2426">
        <f>'DATA DASH'!C2426</f>
        <v/>
      </c>
      <c r="D2426">
        <f>'DATA DASH'!D2426</f>
        <v/>
      </c>
      <c r="E2426">
        <f>'DATA DASH'!E2426</f>
        <v/>
      </c>
      <c r="F2426">
        <f>'DATA DASH'!F2426</f>
        <v/>
      </c>
      <c r="G2426">
        <f>'DATA DASH'!G2426</f>
        <v/>
      </c>
      <c r="H2426">
        <f>'DATA DASH'!H2426</f>
        <v/>
      </c>
      <c r="I2426">
        <f>'DATA DASH'!I2426</f>
        <v/>
      </c>
      <c r="J2426">
        <f>'DATA DASH'!J2426</f>
        <v/>
      </c>
      <c r="K2426">
        <f>'DATA DASH'!K2426</f>
        <v/>
      </c>
      <c r="L2426">
        <f>'DATA DASH'!L2426</f>
        <v/>
      </c>
      <c r="M2426">
        <f>'DATA DASH'!M2426</f>
        <v/>
      </c>
    </row>
    <row r="2427">
      <c r="A2427">
        <f>'DATA DASH'!A2427</f>
        <v/>
      </c>
      <c r="B2427">
        <f>'DATA DASH'!B2427</f>
        <v/>
      </c>
      <c r="C2427">
        <f>'DATA DASH'!C2427</f>
        <v/>
      </c>
      <c r="D2427">
        <f>'DATA DASH'!D2427</f>
        <v/>
      </c>
      <c r="E2427">
        <f>'DATA DASH'!E2427</f>
        <v/>
      </c>
      <c r="F2427">
        <f>'DATA DASH'!F2427</f>
        <v/>
      </c>
      <c r="G2427">
        <f>'DATA DASH'!G2427</f>
        <v/>
      </c>
      <c r="H2427">
        <f>'DATA DASH'!H2427</f>
        <v/>
      </c>
      <c r="I2427">
        <f>'DATA DASH'!I2427</f>
        <v/>
      </c>
      <c r="J2427">
        <f>'DATA DASH'!J2427</f>
        <v/>
      </c>
      <c r="K2427">
        <f>'DATA DASH'!K2427</f>
        <v/>
      </c>
      <c r="L2427">
        <f>'DATA DASH'!L2427</f>
        <v/>
      </c>
      <c r="M2427">
        <f>'DATA DASH'!M2427</f>
        <v/>
      </c>
    </row>
    <row r="2428">
      <c r="A2428">
        <f>'DATA DASH'!A2428</f>
        <v/>
      </c>
      <c r="B2428">
        <f>'DATA DASH'!B2428</f>
        <v/>
      </c>
      <c r="C2428">
        <f>'DATA DASH'!C2428</f>
        <v/>
      </c>
      <c r="D2428">
        <f>'DATA DASH'!D2428</f>
        <v/>
      </c>
      <c r="E2428">
        <f>'DATA DASH'!E2428</f>
        <v/>
      </c>
      <c r="F2428">
        <f>'DATA DASH'!F2428</f>
        <v/>
      </c>
      <c r="G2428">
        <f>'DATA DASH'!G2428</f>
        <v/>
      </c>
      <c r="H2428">
        <f>'DATA DASH'!H2428</f>
        <v/>
      </c>
      <c r="I2428">
        <f>'DATA DASH'!I2428</f>
        <v/>
      </c>
      <c r="J2428">
        <f>'DATA DASH'!J2428</f>
        <v/>
      </c>
      <c r="K2428">
        <f>'DATA DASH'!K2428</f>
        <v/>
      </c>
      <c r="L2428">
        <f>'DATA DASH'!L2428</f>
        <v/>
      </c>
      <c r="M2428">
        <f>'DATA DASH'!M2428</f>
        <v/>
      </c>
    </row>
    <row r="2429">
      <c r="A2429">
        <f>'DATA DASH'!A2429</f>
        <v/>
      </c>
      <c r="B2429">
        <f>'DATA DASH'!B2429</f>
        <v/>
      </c>
      <c r="C2429">
        <f>'DATA DASH'!C2429</f>
        <v/>
      </c>
      <c r="D2429">
        <f>'DATA DASH'!D2429</f>
        <v/>
      </c>
      <c r="E2429">
        <f>'DATA DASH'!E2429</f>
        <v/>
      </c>
      <c r="F2429">
        <f>'DATA DASH'!F2429</f>
        <v/>
      </c>
      <c r="G2429">
        <f>'DATA DASH'!G2429</f>
        <v/>
      </c>
      <c r="H2429">
        <f>'DATA DASH'!H2429</f>
        <v/>
      </c>
      <c r="I2429">
        <f>'DATA DASH'!I2429</f>
        <v/>
      </c>
      <c r="J2429">
        <f>'DATA DASH'!J2429</f>
        <v/>
      </c>
      <c r="K2429">
        <f>'DATA DASH'!K2429</f>
        <v/>
      </c>
      <c r="L2429">
        <f>'DATA DASH'!L2429</f>
        <v/>
      </c>
      <c r="M2429">
        <f>'DATA DASH'!M2429</f>
        <v/>
      </c>
    </row>
    <row r="2430">
      <c r="A2430">
        <f>'DATA DASH'!A2430</f>
        <v/>
      </c>
      <c r="B2430">
        <f>'DATA DASH'!B2430</f>
        <v/>
      </c>
      <c r="C2430">
        <f>'DATA DASH'!C2430</f>
        <v/>
      </c>
      <c r="D2430">
        <f>'DATA DASH'!D2430</f>
        <v/>
      </c>
      <c r="E2430">
        <f>'DATA DASH'!E2430</f>
        <v/>
      </c>
      <c r="F2430">
        <f>'DATA DASH'!F2430</f>
        <v/>
      </c>
      <c r="G2430">
        <f>'DATA DASH'!G2430</f>
        <v/>
      </c>
      <c r="H2430">
        <f>'DATA DASH'!H2430</f>
        <v/>
      </c>
      <c r="I2430">
        <f>'DATA DASH'!I2430</f>
        <v/>
      </c>
      <c r="J2430">
        <f>'DATA DASH'!J2430</f>
        <v/>
      </c>
      <c r="K2430">
        <f>'DATA DASH'!K2430</f>
        <v/>
      </c>
      <c r="L2430">
        <f>'DATA DASH'!L2430</f>
        <v/>
      </c>
      <c r="M2430">
        <f>'DATA DASH'!M2430</f>
        <v/>
      </c>
    </row>
    <row r="2431">
      <c r="A2431">
        <f>'DATA DASH'!A2431</f>
        <v/>
      </c>
      <c r="B2431">
        <f>'DATA DASH'!B2431</f>
        <v/>
      </c>
      <c r="C2431">
        <f>'DATA DASH'!C2431</f>
        <v/>
      </c>
      <c r="D2431">
        <f>'DATA DASH'!D2431</f>
        <v/>
      </c>
      <c r="E2431">
        <f>'DATA DASH'!E2431</f>
        <v/>
      </c>
      <c r="F2431">
        <f>'DATA DASH'!F2431</f>
        <v/>
      </c>
      <c r="G2431">
        <f>'DATA DASH'!G2431</f>
        <v/>
      </c>
      <c r="H2431">
        <f>'DATA DASH'!H2431</f>
        <v/>
      </c>
      <c r="I2431">
        <f>'DATA DASH'!I2431</f>
        <v/>
      </c>
      <c r="J2431">
        <f>'DATA DASH'!J2431</f>
        <v/>
      </c>
      <c r="K2431">
        <f>'DATA DASH'!K2431</f>
        <v/>
      </c>
      <c r="L2431">
        <f>'DATA DASH'!L2431</f>
        <v/>
      </c>
      <c r="M2431">
        <f>'DATA DASH'!M2431</f>
        <v/>
      </c>
    </row>
    <row r="2432">
      <c r="A2432">
        <f>'DATA DASH'!A2432</f>
        <v/>
      </c>
      <c r="B2432">
        <f>'DATA DASH'!B2432</f>
        <v/>
      </c>
      <c r="C2432">
        <f>'DATA DASH'!C2432</f>
        <v/>
      </c>
      <c r="D2432">
        <f>'DATA DASH'!D2432</f>
        <v/>
      </c>
      <c r="E2432">
        <f>'DATA DASH'!E2432</f>
        <v/>
      </c>
      <c r="F2432">
        <f>'DATA DASH'!F2432</f>
        <v/>
      </c>
      <c r="G2432">
        <f>'DATA DASH'!G2432</f>
        <v/>
      </c>
      <c r="H2432">
        <f>'DATA DASH'!H2432</f>
        <v/>
      </c>
      <c r="I2432">
        <f>'DATA DASH'!I2432</f>
        <v/>
      </c>
      <c r="J2432">
        <f>'DATA DASH'!J2432</f>
        <v/>
      </c>
      <c r="K2432">
        <f>'DATA DASH'!K2432</f>
        <v/>
      </c>
      <c r="L2432">
        <f>'DATA DASH'!L2432</f>
        <v/>
      </c>
      <c r="M2432">
        <f>'DATA DASH'!M2432</f>
        <v/>
      </c>
    </row>
    <row r="2433">
      <c r="A2433">
        <f>'DATA DASH'!A2433</f>
        <v/>
      </c>
      <c r="B2433">
        <f>'DATA DASH'!B2433</f>
        <v/>
      </c>
      <c r="C2433">
        <f>'DATA DASH'!C2433</f>
        <v/>
      </c>
      <c r="D2433">
        <f>'DATA DASH'!D2433</f>
        <v/>
      </c>
      <c r="E2433">
        <f>'DATA DASH'!E2433</f>
        <v/>
      </c>
      <c r="F2433">
        <f>'DATA DASH'!F2433</f>
        <v/>
      </c>
      <c r="G2433">
        <f>'DATA DASH'!G2433</f>
        <v/>
      </c>
      <c r="H2433">
        <f>'DATA DASH'!H2433</f>
        <v/>
      </c>
      <c r="I2433">
        <f>'DATA DASH'!I2433</f>
        <v/>
      </c>
      <c r="J2433">
        <f>'DATA DASH'!J2433</f>
        <v/>
      </c>
      <c r="K2433">
        <f>'DATA DASH'!K2433</f>
        <v/>
      </c>
      <c r="L2433">
        <f>'DATA DASH'!L2433</f>
        <v/>
      </c>
      <c r="M2433">
        <f>'DATA DASH'!M2433</f>
        <v/>
      </c>
    </row>
    <row r="2434">
      <c r="A2434">
        <f>'DATA DASH'!A2434</f>
        <v/>
      </c>
      <c r="B2434">
        <f>'DATA DASH'!B2434</f>
        <v/>
      </c>
      <c r="C2434">
        <f>'DATA DASH'!C2434</f>
        <v/>
      </c>
      <c r="D2434">
        <f>'DATA DASH'!D2434</f>
        <v/>
      </c>
      <c r="E2434">
        <f>'DATA DASH'!E2434</f>
        <v/>
      </c>
      <c r="F2434">
        <f>'DATA DASH'!F2434</f>
        <v/>
      </c>
      <c r="G2434">
        <f>'DATA DASH'!G2434</f>
        <v/>
      </c>
      <c r="H2434">
        <f>'DATA DASH'!H2434</f>
        <v/>
      </c>
      <c r="I2434">
        <f>'DATA DASH'!I2434</f>
        <v/>
      </c>
      <c r="J2434">
        <f>'DATA DASH'!J2434</f>
        <v/>
      </c>
      <c r="K2434">
        <f>'DATA DASH'!K2434</f>
        <v/>
      </c>
      <c r="L2434">
        <f>'DATA DASH'!L2434</f>
        <v/>
      </c>
      <c r="M2434">
        <f>'DATA DASH'!M2434</f>
        <v/>
      </c>
    </row>
    <row r="2435">
      <c r="A2435">
        <f>'DATA DASH'!A2435</f>
        <v/>
      </c>
      <c r="B2435">
        <f>'DATA DASH'!B2435</f>
        <v/>
      </c>
      <c r="C2435">
        <f>'DATA DASH'!C2435</f>
        <v/>
      </c>
      <c r="D2435">
        <f>'DATA DASH'!D2435</f>
        <v/>
      </c>
      <c r="E2435">
        <f>'DATA DASH'!E2435</f>
        <v/>
      </c>
      <c r="F2435">
        <f>'DATA DASH'!F2435</f>
        <v/>
      </c>
      <c r="G2435">
        <f>'DATA DASH'!G2435</f>
        <v/>
      </c>
      <c r="H2435">
        <f>'DATA DASH'!H2435</f>
        <v/>
      </c>
      <c r="I2435">
        <f>'DATA DASH'!I2435</f>
        <v/>
      </c>
      <c r="J2435">
        <f>'DATA DASH'!J2435</f>
        <v/>
      </c>
      <c r="K2435">
        <f>'DATA DASH'!K2435</f>
        <v/>
      </c>
      <c r="L2435">
        <f>'DATA DASH'!L2435</f>
        <v/>
      </c>
      <c r="M2435">
        <f>'DATA DASH'!M2435</f>
        <v/>
      </c>
    </row>
    <row r="2436">
      <c r="A2436">
        <f>'DATA DASH'!A2436</f>
        <v/>
      </c>
      <c r="B2436">
        <f>'DATA DASH'!B2436</f>
        <v/>
      </c>
      <c r="C2436">
        <f>'DATA DASH'!C2436</f>
        <v/>
      </c>
      <c r="D2436">
        <f>'DATA DASH'!D2436</f>
        <v/>
      </c>
      <c r="E2436">
        <f>'DATA DASH'!E2436</f>
        <v/>
      </c>
      <c r="F2436">
        <f>'DATA DASH'!F2436</f>
        <v/>
      </c>
      <c r="G2436">
        <f>'DATA DASH'!G2436</f>
        <v/>
      </c>
      <c r="H2436">
        <f>'DATA DASH'!H2436</f>
        <v/>
      </c>
      <c r="I2436">
        <f>'DATA DASH'!I2436</f>
        <v/>
      </c>
      <c r="J2436">
        <f>'DATA DASH'!J2436</f>
        <v/>
      </c>
      <c r="K2436">
        <f>'DATA DASH'!K2436</f>
        <v/>
      </c>
      <c r="L2436">
        <f>'DATA DASH'!L2436</f>
        <v/>
      </c>
      <c r="M2436">
        <f>'DATA DASH'!M2436</f>
        <v/>
      </c>
    </row>
    <row r="2437">
      <c r="A2437">
        <f>'DATA DASH'!A2437</f>
        <v/>
      </c>
      <c r="B2437">
        <f>'DATA DASH'!B2437</f>
        <v/>
      </c>
      <c r="C2437">
        <f>'DATA DASH'!C2437</f>
        <v/>
      </c>
      <c r="D2437">
        <f>'DATA DASH'!D2437</f>
        <v/>
      </c>
      <c r="E2437">
        <f>'DATA DASH'!E2437</f>
        <v/>
      </c>
      <c r="F2437">
        <f>'DATA DASH'!F2437</f>
        <v/>
      </c>
      <c r="G2437">
        <f>'DATA DASH'!G2437</f>
        <v/>
      </c>
      <c r="H2437">
        <f>'DATA DASH'!H2437</f>
        <v/>
      </c>
      <c r="I2437">
        <f>'DATA DASH'!I2437</f>
        <v/>
      </c>
      <c r="J2437">
        <f>'DATA DASH'!J2437</f>
        <v/>
      </c>
      <c r="K2437">
        <f>'DATA DASH'!K2437</f>
        <v/>
      </c>
      <c r="L2437">
        <f>'DATA DASH'!L2437</f>
        <v/>
      </c>
      <c r="M2437">
        <f>'DATA DASH'!M2437</f>
        <v/>
      </c>
    </row>
    <row r="2438">
      <c r="A2438">
        <f>'DATA DASH'!A2438</f>
        <v/>
      </c>
      <c r="B2438">
        <f>'DATA DASH'!B2438</f>
        <v/>
      </c>
      <c r="C2438">
        <f>'DATA DASH'!C2438</f>
        <v/>
      </c>
      <c r="D2438">
        <f>'DATA DASH'!D2438</f>
        <v/>
      </c>
      <c r="E2438">
        <f>'DATA DASH'!E2438</f>
        <v/>
      </c>
      <c r="F2438">
        <f>'DATA DASH'!F2438</f>
        <v/>
      </c>
      <c r="G2438">
        <f>'DATA DASH'!G2438</f>
        <v/>
      </c>
      <c r="H2438">
        <f>'DATA DASH'!H2438</f>
        <v/>
      </c>
      <c r="I2438">
        <f>'DATA DASH'!I2438</f>
        <v/>
      </c>
      <c r="J2438">
        <f>'DATA DASH'!J2438</f>
        <v/>
      </c>
      <c r="K2438">
        <f>'DATA DASH'!K2438</f>
        <v/>
      </c>
      <c r="L2438">
        <f>'DATA DASH'!L2438</f>
        <v/>
      </c>
      <c r="M2438">
        <f>'DATA DASH'!M2438</f>
        <v/>
      </c>
    </row>
    <row r="2439">
      <c r="A2439">
        <f>'DATA DASH'!A2439</f>
        <v/>
      </c>
      <c r="B2439">
        <f>'DATA DASH'!B2439</f>
        <v/>
      </c>
      <c r="C2439">
        <f>'DATA DASH'!C2439</f>
        <v/>
      </c>
      <c r="D2439">
        <f>'DATA DASH'!D2439</f>
        <v/>
      </c>
      <c r="E2439">
        <f>'DATA DASH'!E2439</f>
        <v/>
      </c>
      <c r="F2439">
        <f>'DATA DASH'!F2439</f>
        <v/>
      </c>
      <c r="G2439">
        <f>'DATA DASH'!G2439</f>
        <v/>
      </c>
      <c r="H2439">
        <f>'DATA DASH'!H2439</f>
        <v/>
      </c>
      <c r="I2439">
        <f>'DATA DASH'!I2439</f>
        <v/>
      </c>
      <c r="J2439">
        <f>'DATA DASH'!J2439</f>
        <v/>
      </c>
      <c r="K2439">
        <f>'DATA DASH'!K2439</f>
        <v/>
      </c>
      <c r="L2439">
        <f>'DATA DASH'!L2439</f>
        <v/>
      </c>
      <c r="M2439">
        <f>'DATA DASH'!M2439</f>
        <v/>
      </c>
    </row>
    <row r="2440">
      <c r="A2440">
        <f>'DATA DASH'!A2440</f>
        <v/>
      </c>
      <c r="B2440">
        <f>'DATA DASH'!B2440</f>
        <v/>
      </c>
      <c r="C2440">
        <f>'DATA DASH'!C2440</f>
        <v/>
      </c>
      <c r="D2440">
        <f>'DATA DASH'!D2440</f>
        <v/>
      </c>
      <c r="E2440">
        <f>'DATA DASH'!E2440</f>
        <v/>
      </c>
      <c r="F2440">
        <f>'DATA DASH'!F2440</f>
        <v/>
      </c>
      <c r="G2440">
        <f>'DATA DASH'!G2440</f>
        <v/>
      </c>
      <c r="H2440">
        <f>'DATA DASH'!H2440</f>
        <v/>
      </c>
      <c r="I2440">
        <f>'DATA DASH'!I2440</f>
        <v/>
      </c>
      <c r="J2440">
        <f>'DATA DASH'!J2440</f>
        <v/>
      </c>
      <c r="K2440">
        <f>'DATA DASH'!K2440</f>
        <v/>
      </c>
      <c r="L2440">
        <f>'DATA DASH'!L2440</f>
        <v/>
      </c>
      <c r="M2440">
        <f>'DATA DASH'!M2440</f>
        <v/>
      </c>
    </row>
    <row r="2441">
      <c r="A2441">
        <f>'DATA DASH'!A2441</f>
        <v/>
      </c>
      <c r="B2441">
        <f>'DATA DASH'!B2441</f>
        <v/>
      </c>
      <c r="C2441">
        <f>'DATA DASH'!C2441</f>
        <v/>
      </c>
      <c r="D2441">
        <f>'DATA DASH'!D2441</f>
        <v/>
      </c>
      <c r="E2441">
        <f>'DATA DASH'!E2441</f>
        <v/>
      </c>
      <c r="F2441">
        <f>'DATA DASH'!F2441</f>
        <v/>
      </c>
      <c r="G2441">
        <f>'DATA DASH'!G2441</f>
        <v/>
      </c>
      <c r="H2441">
        <f>'DATA DASH'!H2441</f>
        <v/>
      </c>
      <c r="I2441">
        <f>'DATA DASH'!I2441</f>
        <v/>
      </c>
      <c r="J2441">
        <f>'DATA DASH'!J2441</f>
        <v/>
      </c>
      <c r="K2441">
        <f>'DATA DASH'!K2441</f>
        <v/>
      </c>
      <c r="L2441">
        <f>'DATA DASH'!L2441</f>
        <v/>
      </c>
      <c r="M2441">
        <f>'DATA DASH'!M2441</f>
        <v/>
      </c>
    </row>
    <row r="2442">
      <c r="A2442">
        <f>'DATA DASH'!A2442</f>
        <v/>
      </c>
      <c r="B2442">
        <f>'DATA DASH'!B2442</f>
        <v/>
      </c>
      <c r="C2442">
        <f>'DATA DASH'!C2442</f>
        <v/>
      </c>
      <c r="D2442">
        <f>'DATA DASH'!D2442</f>
        <v/>
      </c>
      <c r="E2442">
        <f>'DATA DASH'!E2442</f>
        <v/>
      </c>
      <c r="F2442">
        <f>'DATA DASH'!F2442</f>
        <v/>
      </c>
      <c r="G2442">
        <f>'DATA DASH'!G2442</f>
        <v/>
      </c>
      <c r="H2442">
        <f>'DATA DASH'!H2442</f>
        <v/>
      </c>
      <c r="I2442">
        <f>'DATA DASH'!I2442</f>
        <v/>
      </c>
      <c r="J2442">
        <f>'DATA DASH'!J2442</f>
        <v/>
      </c>
      <c r="K2442">
        <f>'DATA DASH'!K2442</f>
        <v/>
      </c>
      <c r="L2442">
        <f>'DATA DASH'!L2442</f>
        <v/>
      </c>
      <c r="M2442">
        <f>'DATA DASH'!M2442</f>
        <v/>
      </c>
    </row>
    <row r="2443">
      <c r="A2443">
        <f>'DATA DASH'!A2443</f>
        <v/>
      </c>
      <c r="B2443">
        <f>'DATA DASH'!B2443</f>
        <v/>
      </c>
      <c r="C2443">
        <f>'DATA DASH'!C2443</f>
        <v/>
      </c>
      <c r="D2443">
        <f>'DATA DASH'!D2443</f>
        <v/>
      </c>
      <c r="E2443">
        <f>'DATA DASH'!E2443</f>
        <v/>
      </c>
      <c r="F2443">
        <f>'DATA DASH'!F2443</f>
        <v/>
      </c>
      <c r="G2443">
        <f>'DATA DASH'!G2443</f>
        <v/>
      </c>
      <c r="H2443">
        <f>'DATA DASH'!H2443</f>
        <v/>
      </c>
      <c r="I2443">
        <f>'DATA DASH'!I2443</f>
        <v/>
      </c>
      <c r="J2443">
        <f>'DATA DASH'!J2443</f>
        <v/>
      </c>
      <c r="K2443">
        <f>'DATA DASH'!K2443</f>
        <v/>
      </c>
      <c r="L2443">
        <f>'DATA DASH'!L2443</f>
        <v/>
      </c>
      <c r="M2443">
        <f>'DATA DASH'!M2443</f>
        <v/>
      </c>
    </row>
    <row r="2444">
      <c r="A2444">
        <f>'DATA DASH'!A2444</f>
        <v/>
      </c>
      <c r="B2444">
        <f>'DATA DASH'!B2444</f>
        <v/>
      </c>
      <c r="C2444">
        <f>'DATA DASH'!C2444</f>
        <v/>
      </c>
      <c r="D2444">
        <f>'DATA DASH'!D2444</f>
        <v/>
      </c>
      <c r="E2444">
        <f>'DATA DASH'!E2444</f>
        <v/>
      </c>
      <c r="F2444">
        <f>'DATA DASH'!F2444</f>
        <v/>
      </c>
      <c r="G2444">
        <f>'DATA DASH'!G2444</f>
        <v/>
      </c>
      <c r="H2444">
        <f>'DATA DASH'!H2444</f>
        <v/>
      </c>
      <c r="I2444">
        <f>'DATA DASH'!I2444</f>
        <v/>
      </c>
      <c r="J2444">
        <f>'DATA DASH'!J2444</f>
        <v/>
      </c>
      <c r="K2444">
        <f>'DATA DASH'!K2444</f>
        <v/>
      </c>
      <c r="L2444">
        <f>'DATA DASH'!L2444</f>
        <v/>
      </c>
      <c r="M2444">
        <f>'DATA DASH'!M2444</f>
        <v/>
      </c>
    </row>
    <row r="2445">
      <c r="A2445">
        <f>'DATA DASH'!A2445</f>
        <v/>
      </c>
      <c r="B2445">
        <f>'DATA DASH'!B2445</f>
        <v/>
      </c>
      <c r="C2445">
        <f>'DATA DASH'!C2445</f>
        <v/>
      </c>
      <c r="D2445">
        <f>'DATA DASH'!D2445</f>
        <v/>
      </c>
      <c r="E2445">
        <f>'DATA DASH'!E2445</f>
        <v/>
      </c>
      <c r="F2445">
        <f>'DATA DASH'!F2445</f>
        <v/>
      </c>
      <c r="G2445">
        <f>'DATA DASH'!G2445</f>
        <v/>
      </c>
      <c r="H2445">
        <f>'DATA DASH'!H2445</f>
        <v/>
      </c>
      <c r="I2445">
        <f>'DATA DASH'!I2445</f>
        <v/>
      </c>
      <c r="J2445">
        <f>'DATA DASH'!J2445</f>
        <v/>
      </c>
      <c r="K2445">
        <f>'DATA DASH'!K2445</f>
        <v/>
      </c>
      <c r="L2445">
        <f>'DATA DASH'!L2445</f>
        <v/>
      </c>
      <c r="M2445">
        <f>'DATA DASH'!M2445</f>
        <v/>
      </c>
    </row>
    <row r="2446">
      <c r="A2446">
        <f>'DATA DASH'!A2446</f>
        <v/>
      </c>
      <c r="B2446">
        <f>'DATA DASH'!B2446</f>
        <v/>
      </c>
      <c r="C2446">
        <f>'DATA DASH'!C2446</f>
        <v/>
      </c>
      <c r="D2446">
        <f>'DATA DASH'!D2446</f>
        <v/>
      </c>
      <c r="E2446">
        <f>'DATA DASH'!E2446</f>
        <v/>
      </c>
      <c r="F2446">
        <f>'DATA DASH'!F2446</f>
        <v/>
      </c>
      <c r="G2446">
        <f>'DATA DASH'!G2446</f>
        <v/>
      </c>
      <c r="H2446">
        <f>'DATA DASH'!H2446</f>
        <v/>
      </c>
      <c r="I2446">
        <f>'DATA DASH'!I2446</f>
        <v/>
      </c>
      <c r="J2446">
        <f>'DATA DASH'!J2446</f>
        <v/>
      </c>
      <c r="K2446">
        <f>'DATA DASH'!K2446</f>
        <v/>
      </c>
      <c r="L2446">
        <f>'DATA DASH'!L2446</f>
        <v/>
      </c>
      <c r="M2446">
        <f>'DATA DASH'!M2446</f>
        <v/>
      </c>
    </row>
    <row r="2447">
      <c r="A2447">
        <f>'DATA DASH'!A2447</f>
        <v/>
      </c>
      <c r="B2447">
        <f>'DATA DASH'!B2447</f>
        <v/>
      </c>
      <c r="C2447">
        <f>'DATA DASH'!C2447</f>
        <v/>
      </c>
      <c r="D2447">
        <f>'DATA DASH'!D2447</f>
        <v/>
      </c>
      <c r="E2447">
        <f>'DATA DASH'!E2447</f>
        <v/>
      </c>
      <c r="F2447">
        <f>'DATA DASH'!F2447</f>
        <v/>
      </c>
      <c r="G2447">
        <f>'DATA DASH'!G2447</f>
        <v/>
      </c>
      <c r="H2447">
        <f>'DATA DASH'!H2447</f>
        <v/>
      </c>
      <c r="I2447">
        <f>'DATA DASH'!I2447</f>
        <v/>
      </c>
      <c r="J2447">
        <f>'DATA DASH'!J2447</f>
        <v/>
      </c>
      <c r="K2447">
        <f>'DATA DASH'!K2447</f>
        <v/>
      </c>
      <c r="L2447">
        <f>'DATA DASH'!L2447</f>
        <v/>
      </c>
      <c r="M2447">
        <f>'DATA DASH'!M2447</f>
        <v/>
      </c>
    </row>
    <row r="2448">
      <c r="A2448">
        <f>'DATA DASH'!A2448</f>
        <v/>
      </c>
      <c r="B2448">
        <f>'DATA DASH'!B2448</f>
        <v/>
      </c>
      <c r="C2448">
        <f>'DATA DASH'!C2448</f>
        <v/>
      </c>
      <c r="D2448">
        <f>'DATA DASH'!D2448</f>
        <v/>
      </c>
      <c r="E2448">
        <f>'DATA DASH'!E2448</f>
        <v/>
      </c>
      <c r="F2448">
        <f>'DATA DASH'!F2448</f>
        <v/>
      </c>
      <c r="G2448">
        <f>'DATA DASH'!G2448</f>
        <v/>
      </c>
      <c r="H2448">
        <f>'DATA DASH'!H2448</f>
        <v/>
      </c>
      <c r="I2448">
        <f>'DATA DASH'!I2448</f>
        <v/>
      </c>
      <c r="J2448">
        <f>'DATA DASH'!J2448</f>
        <v/>
      </c>
      <c r="K2448">
        <f>'DATA DASH'!K2448</f>
        <v/>
      </c>
      <c r="L2448">
        <f>'DATA DASH'!L2448</f>
        <v/>
      </c>
      <c r="M2448">
        <f>'DATA DASH'!M2448</f>
        <v/>
      </c>
    </row>
    <row r="2449">
      <c r="A2449">
        <f>'DATA DASH'!A2449</f>
        <v/>
      </c>
      <c r="B2449">
        <f>'DATA DASH'!B2449</f>
        <v/>
      </c>
      <c r="C2449">
        <f>'DATA DASH'!C2449</f>
        <v/>
      </c>
      <c r="D2449">
        <f>'DATA DASH'!D2449</f>
        <v/>
      </c>
      <c r="E2449">
        <f>'DATA DASH'!E2449</f>
        <v/>
      </c>
      <c r="F2449">
        <f>'DATA DASH'!F2449</f>
        <v/>
      </c>
      <c r="G2449">
        <f>'DATA DASH'!G2449</f>
        <v/>
      </c>
      <c r="H2449">
        <f>'DATA DASH'!H2449</f>
        <v/>
      </c>
      <c r="I2449">
        <f>'DATA DASH'!I2449</f>
        <v/>
      </c>
      <c r="J2449">
        <f>'DATA DASH'!J2449</f>
        <v/>
      </c>
      <c r="K2449">
        <f>'DATA DASH'!K2449</f>
        <v/>
      </c>
      <c r="L2449">
        <f>'DATA DASH'!L2449</f>
        <v/>
      </c>
      <c r="M2449">
        <f>'DATA DASH'!M2449</f>
        <v/>
      </c>
    </row>
    <row r="2450">
      <c r="A2450">
        <f>'DATA DASH'!A2450</f>
        <v/>
      </c>
      <c r="B2450">
        <f>'DATA DASH'!B2450</f>
        <v/>
      </c>
      <c r="C2450">
        <f>'DATA DASH'!C2450</f>
        <v/>
      </c>
      <c r="D2450">
        <f>'DATA DASH'!D2450</f>
        <v/>
      </c>
      <c r="E2450">
        <f>'DATA DASH'!E2450</f>
        <v/>
      </c>
      <c r="F2450">
        <f>'DATA DASH'!F2450</f>
        <v/>
      </c>
      <c r="G2450">
        <f>'DATA DASH'!G2450</f>
        <v/>
      </c>
      <c r="H2450">
        <f>'DATA DASH'!H2450</f>
        <v/>
      </c>
      <c r="I2450">
        <f>'DATA DASH'!I2450</f>
        <v/>
      </c>
      <c r="J2450">
        <f>'DATA DASH'!J2450</f>
        <v/>
      </c>
      <c r="K2450">
        <f>'DATA DASH'!K2450</f>
        <v/>
      </c>
      <c r="L2450">
        <f>'DATA DASH'!L2450</f>
        <v/>
      </c>
      <c r="M2450">
        <f>'DATA DASH'!M2450</f>
        <v/>
      </c>
    </row>
    <row r="2451">
      <c r="A2451">
        <f>'DATA DASH'!A2451</f>
        <v/>
      </c>
      <c r="B2451">
        <f>'DATA DASH'!B2451</f>
        <v/>
      </c>
      <c r="C2451">
        <f>'DATA DASH'!C2451</f>
        <v/>
      </c>
      <c r="D2451">
        <f>'DATA DASH'!D2451</f>
        <v/>
      </c>
      <c r="E2451">
        <f>'DATA DASH'!E2451</f>
        <v/>
      </c>
      <c r="F2451">
        <f>'DATA DASH'!F2451</f>
        <v/>
      </c>
      <c r="G2451">
        <f>'DATA DASH'!G2451</f>
        <v/>
      </c>
      <c r="H2451">
        <f>'DATA DASH'!H2451</f>
        <v/>
      </c>
      <c r="I2451">
        <f>'DATA DASH'!I2451</f>
        <v/>
      </c>
      <c r="J2451">
        <f>'DATA DASH'!J2451</f>
        <v/>
      </c>
      <c r="K2451">
        <f>'DATA DASH'!K2451</f>
        <v/>
      </c>
      <c r="L2451">
        <f>'DATA DASH'!L2451</f>
        <v/>
      </c>
      <c r="M2451">
        <f>'DATA DASH'!M2451</f>
        <v/>
      </c>
    </row>
    <row r="2452">
      <c r="A2452">
        <f>'DATA DASH'!A2452</f>
        <v/>
      </c>
      <c r="B2452">
        <f>'DATA DASH'!B2452</f>
        <v/>
      </c>
      <c r="C2452">
        <f>'DATA DASH'!C2452</f>
        <v/>
      </c>
      <c r="D2452">
        <f>'DATA DASH'!D2452</f>
        <v/>
      </c>
      <c r="E2452">
        <f>'DATA DASH'!E2452</f>
        <v/>
      </c>
      <c r="F2452">
        <f>'DATA DASH'!F2452</f>
        <v/>
      </c>
      <c r="G2452">
        <f>'DATA DASH'!G2452</f>
        <v/>
      </c>
      <c r="H2452">
        <f>'DATA DASH'!H2452</f>
        <v/>
      </c>
      <c r="I2452">
        <f>'DATA DASH'!I2452</f>
        <v/>
      </c>
      <c r="J2452">
        <f>'DATA DASH'!J2452</f>
        <v/>
      </c>
      <c r="K2452">
        <f>'DATA DASH'!K2452</f>
        <v/>
      </c>
      <c r="L2452">
        <f>'DATA DASH'!L2452</f>
        <v/>
      </c>
      <c r="M2452">
        <f>'DATA DASH'!M2452</f>
        <v/>
      </c>
    </row>
    <row r="2453">
      <c r="A2453">
        <f>'DATA DASH'!A2453</f>
        <v/>
      </c>
      <c r="B2453">
        <f>'DATA DASH'!B2453</f>
        <v/>
      </c>
      <c r="C2453">
        <f>'DATA DASH'!C2453</f>
        <v/>
      </c>
      <c r="D2453">
        <f>'DATA DASH'!D2453</f>
        <v/>
      </c>
      <c r="E2453">
        <f>'DATA DASH'!E2453</f>
        <v/>
      </c>
      <c r="F2453">
        <f>'DATA DASH'!F2453</f>
        <v/>
      </c>
      <c r="G2453">
        <f>'DATA DASH'!G2453</f>
        <v/>
      </c>
      <c r="H2453">
        <f>'DATA DASH'!H2453</f>
        <v/>
      </c>
      <c r="I2453">
        <f>'DATA DASH'!I2453</f>
        <v/>
      </c>
      <c r="J2453">
        <f>'DATA DASH'!J2453</f>
        <v/>
      </c>
      <c r="K2453">
        <f>'DATA DASH'!K2453</f>
        <v/>
      </c>
      <c r="L2453">
        <f>'DATA DASH'!L2453</f>
        <v/>
      </c>
      <c r="M2453">
        <f>'DATA DASH'!M2453</f>
        <v/>
      </c>
    </row>
    <row r="2454">
      <c r="A2454">
        <f>'DATA DASH'!A2454</f>
        <v/>
      </c>
      <c r="B2454">
        <f>'DATA DASH'!B2454</f>
        <v/>
      </c>
      <c r="C2454">
        <f>'DATA DASH'!C2454</f>
        <v/>
      </c>
      <c r="D2454">
        <f>'DATA DASH'!D2454</f>
        <v/>
      </c>
      <c r="E2454">
        <f>'DATA DASH'!E2454</f>
        <v/>
      </c>
      <c r="F2454">
        <f>'DATA DASH'!F2454</f>
        <v/>
      </c>
      <c r="G2454">
        <f>'DATA DASH'!G2454</f>
        <v/>
      </c>
      <c r="H2454">
        <f>'DATA DASH'!H2454</f>
        <v/>
      </c>
      <c r="I2454">
        <f>'DATA DASH'!I2454</f>
        <v/>
      </c>
      <c r="J2454">
        <f>'DATA DASH'!J2454</f>
        <v/>
      </c>
      <c r="K2454">
        <f>'DATA DASH'!K2454</f>
        <v/>
      </c>
      <c r="L2454">
        <f>'DATA DASH'!L2454</f>
        <v/>
      </c>
      <c r="M2454">
        <f>'DATA DASH'!M2454</f>
        <v/>
      </c>
    </row>
    <row r="2455">
      <c r="A2455">
        <f>'DATA DASH'!A2455</f>
        <v/>
      </c>
      <c r="B2455">
        <f>'DATA DASH'!B2455</f>
        <v/>
      </c>
      <c r="C2455">
        <f>'DATA DASH'!C2455</f>
        <v/>
      </c>
      <c r="D2455">
        <f>'DATA DASH'!D2455</f>
        <v/>
      </c>
      <c r="E2455">
        <f>'DATA DASH'!E2455</f>
        <v/>
      </c>
      <c r="F2455">
        <f>'DATA DASH'!F2455</f>
        <v/>
      </c>
      <c r="G2455">
        <f>'DATA DASH'!G2455</f>
        <v/>
      </c>
      <c r="H2455">
        <f>'DATA DASH'!H2455</f>
        <v/>
      </c>
      <c r="I2455">
        <f>'DATA DASH'!I2455</f>
        <v/>
      </c>
      <c r="J2455">
        <f>'DATA DASH'!J2455</f>
        <v/>
      </c>
      <c r="K2455">
        <f>'DATA DASH'!K2455</f>
        <v/>
      </c>
      <c r="L2455">
        <f>'DATA DASH'!L2455</f>
        <v/>
      </c>
      <c r="M2455">
        <f>'DATA DASH'!M2455</f>
        <v/>
      </c>
    </row>
    <row r="2456">
      <c r="A2456">
        <f>'DATA DASH'!A2456</f>
        <v/>
      </c>
      <c r="B2456">
        <f>'DATA DASH'!B2456</f>
        <v/>
      </c>
      <c r="C2456">
        <f>'DATA DASH'!C2456</f>
        <v/>
      </c>
      <c r="D2456">
        <f>'DATA DASH'!D2456</f>
        <v/>
      </c>
      <c r="E2456">
        <f>'DATA DASH'!E2456</f>
        <v/>
      </c>
      <c r="F2456">
        <f>'DATA DASH'!F2456</f>
        <v/>
      </c>
      <c r="G2456">
        <f>'DATA DASH'!G2456</f>
        <v/>
      </c>
      <c r="H2456">
        <f>'DATA DASH'!H2456</f>
        <v/>
      </c>
      <c r="I2456">
        <f>'DATA DASH'!I2456</f>
        <v/>
      </c>
      <c r="J2456">
        <f>'DATA DASH'!J2456</f>
        <v/>
      </c>
      <c r="K2456">
        <f>'DATA DASH'!K2456</f>
        <v/>
      </c>
      <c r="L2456">
        <f>'DATA DASH'!L2456</f>
        <v/>
      </c>
      <c r="M2456">
        <f>'DATA DASH'!M2456</f>
        <v/>
      </c>
    </row>
    <row r="2457">
      <c r="A2457">
        <f>'DATA DASH'!A2457</f>
        <v/>
      </c>
      <c r="B2457">
        <f>'DATA DASH'!B2457</f>
        <v/>
      </c>
      <c r="C2457">
        <f>'DATA DASH'!C2457</f>
        <v/>
      </c>
      <c r="D2457">
        <f>'DATA DASH'!D2457</f>
        <v/>
      </c>
      <c r="E2457">
        <f>'DATA DASH'!E2457</f>
        <v/>
      </c>
      <c r="F2457">
        <f>'DATA DASH'!F2457</f>
        <v/>
      </c>
      <c r="G2457">
        <f>'DATA DASH'!G2457</f>
        <v/>
      </c>
      <c r="H2457">
        <f>'DATA DASH'!H2457</f>
        <v/>
      </c>
      <c r="I2457">
        <f>'DATA DASH'!I2457</f>
        <v/>
      </c>
      <c r="J2457">
        <f>'DATA DASH'!J2457</f>
        <v/>
      </c>
      <c r="K2457">
        <f>'DATA DASH'!K2457</f>
        <v/>
      </c>
      <c r="L2457">
        <f>'DATA DASH'!L2457</f>
        <v/>
      </c>
      <c r="M2457">
        <f>'DATA DASH'!M2457</f>
        <v/>
      </c>
    </row>
    <row r="2458">
      <c r="A2458">
        <f>'DATA DASH'!A2458</f>
        <v/>
      </c>
      <c r="B2458">
        <f>'DATA DASH'!B2458</f>
        <v/>
      </c>
      <c r="C2458">
        <f>'DATA DASH'!C2458</f>
        <v/>
      </c>
      <c r="D2458">
        <f>'DATA DASH'!D2458</f>
        <v/>
      </c>
      <c r="E2458">
        <f>'DATA DASH'!E2458</f>
        <v/>
      </c>
      <c r="F2458">
        <f>'DATA DASH'!F2458</f>
        <v/>
      </c>
      <c r="G2458">
        <f>'DATA DASH'!G2458</f>
        <v/>
      </c>
      <c r="H2458">
        <f>'DATA DASH'!H2458</f>
        <v/>
      </c>
      <c r="I2458">
        <f>'DATA DASH'!I2458</f>
        <v/>
      </c>
      <c r="J2458">
        <f>'DATA DASH'!J2458</f>
        <v/>
      </c>
      <c r="K2458">
        <f>'DATA DASH'!K2458</f>
        <v/>
      </c>
      <c r="L2458">
        <f>'DATA DASH'!L2458</f>
        <v/>
      </c>
      <c r="M2458">
        <f>'DATA DASH'!M2458</f>
        <v/>
      </c>
    </row>
    <row r="2459">
      <c r="A2459">
        <f>'DATA DASH'!A2459</f>
        <v/>
      </c>
      <c r="B2459">
        <f>'DATA DASH'!B2459</f>
        <v/>
      </c>
      <c r="C2459">
        <f>'DATA DASH'!C2459</f>
        <v/>
      </c>
      <c r="D2459">
        <f>'DATA DASH'!D2459</f>
        <v/>
      </c>
      <c r="E2459">
        <f>'DATA DASH'!E2459</f>
        <v/>
      </c>
      <c r="F2459">
        <f>'DATA DASH'!F2459</f>
        <v/>
      </c>
      <c r="G2459">
        <f>'DATA DASH'!G2459</f>
        <v/>
      </c>
      <c r="H2459">
        <f>'DATA DASH'!H2459</f>
        <v/>
      </c>
      <c r="I2459">
        <f>'DATA DASH'!I2459</f>
        <v/>
      </c>
      <c r="J2459">
        <f>'DATA DASH'!J2459</f>
        <v/>
      </c>
      <c r="K2459">
        <f>'DATA DASH'!K2459</f>
        <v/>
      </c>
      <c r="L2459">
        <f>'DATA DASH'!L2459</f>
        <v/>
      </c>
      <c r="M2459">
        <f>'DATA DASH'!M2459</f>
        <v/>
      </c>
    </row>
    <row r="2460">
      <c r="A2460">
        <f>'DATA DASH'!A2460</f>
        <v/>
      </c>
      <c r="B2460">
        <f>'DATA DASH'!B2460</f>
        <v/>
      </c>
      <c r="C2460">
        <f>'DATA DASH'!C2460</f>
        <v/>
      </c>
      <c r="D2460">
        <f>'DATA DASH'!D2460</f>
        <v/>
      </c>
      <c r="E2460">
        <f>'DATA DASH'!E2460</f>
        <v/>
      </c>
      <c r="F2460">
        <f>'DATA DASH'!F2460</f>
        <v/>
      </c>
      <c r="G2460">
        <f>'DATA DASH'!G2460</f>
        <v/>
      </c>
      <c r="H2460">
        <f>'DATA DASH'!H2460</f>
        <v/>
      </c>
      <c r="I2460">
        <f>'DATA DASH'!I2460</f>
        <v/>
      </c>
      <c r="J2460">
        <f>'DATA DASH'!J2460</f>
        <v/>
      </c>
      <c r="K2460">
        <f>'DATA DASH'!K2460</f>
        <v/>
      </c>
      <c r="L2460">
        <f>'DATA DASH'!L2460</f>
        <v/>
      </c>
      <c r="M2460">
        <f>'DATA DASH'!M2460</f>
        <v/>
      </c>
    </row>
    <row r="2461">
      <c r="A2461">
        <f>'DATA DASH'!A2461</f>
        <v/>
      </c>
      <c r="B2461">
        <f>'DATA DASH'!B2461</f>
        <v/>
      </c>
      <c r="C2461">
        <f>'DATA DASH'!C2461</f>
        <v/>
      </c>
      <c r="D2461">
        <f>'DATA DASH'!D2461</f>
        <v/>
      </c>
      <c r="E2461">
        <f>'DATA DASH'!E2461</f>
        <v/>
      </c>
      <c r="F2461">
        <f>'DATA DASH'!F2461</f>
        <v/>
      </c>
      <c r="G2461">
        <f>'DATA DASH'!G2461</f>
        <v/>
      </c>
      <c r="H2461">
        <f>'DATA DASH'!H2461</f>
        <v/>
      </c>
      <c r="I2461">
        <f>'DATA DASH'!I2461</f>
        <v/>
      </c>
      <c r="J2461">
        <f>'DATA DASH'!J2461</f>
        <v/>
      </c>
      <c r="K2461">
        <f>'DATA DASH'!K2461</f>
        <v/>
      </c>
      <c r="L2461">
        <f>'DATA DASH'!L2461</f>
        <v/>
      </c>
      <c r="M2461">
        <f>'DATA DASH'!M2461</f>
        <v/>
      </c>
    </row>
    <row r="2462">
      <c r="A2462">
        <f>'DATA DASH'!A2462</f>
        <v/>
      </c>
      <c r="B2462">
        <f>'DATA DASH'!B2462</f>
        <v/>
      </c>
      <c r="C2462">
        <f>'DATA DASH'!C2462</f>
        <v/>
      </c>
      <c r="D2462">
        <f>'DATA DASH'!D2462</f>
        <v/>
      </c>
      <c r="E2462">
        <f>'DATA DASH'!E2462</f>
        <v/>
      </c>
      <c r="F2462">
        <f>'DATA DASH'!F2462</f>
        <v/>
      </c>
      <c r="G2462">
        <f>'DATA DASH'!G2462</f>
        <v/>
      </c>
      <c r="H2462">
        <f>'DATA DASH'!H2462</f>
        <v/>
      </c>
      <c r="I2462">
        <f>'DATA DASH'!I2462</f>
        <v/>
      </c>
      <c r="J2462">
        <f>'DATA DASH'!J2462</f>
        <v/>
      </c>
      <c r="K2462">
        <f>'DATA DASH'!K2462</f>
        <v/>
      </c>
      <c r="L2462">
        <f>'DATA DASH'!L2462</f>
        <v/>
      </c>
      <c r="M2462">
        <f>'DATA DASH'!M2462</f>
        <v/>
      </c>
    </row>
    <row r="2463">
      <c r="A2463">
        <f>'DATA DASH'!A2463</f>
        <v/>
      </c>
      <c r="B2463">
        <f>'DATA DASH'!B2463</f>
        <v/>
      </c>
      <c r="C2463">
        <f>'DATA DASH'!C2463</f>
        <v/>
      </c>
      <c r="D2463">
        <f>'DATA DASH'!D2463</f>
        <v/>
      </c>
      <c r="E2463">
        <f>'DATA DASH'!E2463</f>
        <v/>
      </c>
      <c r="F2463">
        <f>'DATA DASH'!F2463</f>
        <v/>
      </c>
      <c r="G2463">
        <f>'DATA DASH'!G2463</f>
        <v/>
      </c>
      <c r="H2463">
        <f>'DATA DASH'!H2463</f>
        <v/>
      </c>
      <c r="I2463">
        <f>'DATA DASH'!I2463</f>
        <v/>
      </c>
      <c r="J2463">
        <f>'DATA DASH'!J2463</f>
        <v/>
      </c>
      <c r="K2463">
        <f>'DATA DASH'!K2463</f>
        <v/>
      </c>
      <c r="L2463">
        <f>'DATA DASH'!L2463</f>
        <v/>
      </c>
      <c r="M2463">
        <f>'DATA DASH'!M2463</f>
        <v/>
      </c>
    </row>
    <row r="2464">
      <c r="A2464">
        <f>'DATA DASH'!A2464</f>
        <v/>
      </c>
      <c r="B2464">
        <f>'DATA DASH'!B2464</f>
        <v/>
      </c>
      <c r="C2464">
        <f>'DATA DASH'!C2464</f>
        <v/>
      </c>
      <c r="D2464">
        <f>'DATA DASH'!D2464</f>
        <v/>
      </c>
      <c r="E2464">
        <f>'DATA DASH'!E2464</f>
        <v/>
      </c>
      <c r="F2464">
        <f>'DATA DASH'!F2464</f>
        <v/>
      </c>
      <c r="G2464">
        <f>'DATA DASH'!G2464</f>
        <v/>
      </c>
      <c r="H2464">
        <f>'DATA DASH'!H2464</f>
        <v/>
      </c>
      <c r="I2464">
        <f>'DATA DASH'!I2464</f>
        <v/>
      </c>
      <c r="J2464">
        <f>'DATA DASH'!J2464</f>
        <v/>
      </c>
      <c r="K2464">
        <f>'DATA DASH'!K2464</f>
        <v/>
      </c>
      <c r="L2464">
        <f>'DATA DASH'!L2464</f>
        <v/>
      </c>
      <c r="M2464">
        <f>'DATA DASH'!M2464</f>
        <v/>
      </c>
    </row>
    <row r="2465">
      <c r="A2465">
        <f>'DATA DASH'!A2465</f>
        <v/>
      </c>
      <c r="B2465">
        <f>'DATA DASH'!B2465</f>
        <v/>
      </c>
      <c r="C2465">
        <f>'DATA DASH'!C2465</f>
        <v/>
      </c>
      <c r="D2465">
        <f>'DATA DASH'!D2465</f>
        <v/>
      </c>
      <c r="E2465">
        <f>'DATA DASH'!E2465</f>
        <v/>
      </c>
      <c r="F2465">
        <f>'DATA DASH'!F2465</f>
        <v/>
      </c>
      <c r="G2465">
        <f>'DATA DASH'!G2465</f>
        <v/>
      </c>
      <c r="H2465">
        <f>'DATA DASH'!H2465</f>
        <v/>
      </c>
      <c r="I2465">
        <f>'DATA DASH'!I2465</f>
        <v/>
      </c>
      <c r="J2465">
        <f>'DATA DASH'!J2465</f>
        <v/>
      </c>
      <c r="K2465">
        <f>'DATA DASH'!K2465</f>
        <v/>
      </c>
      <c r="L2465">
        <f>'DATA DASH'!L2465</f>
        <v/>
      </c>
      <c r="M2465">
        <f>'DATA DASH'!M2465</f>
        <v/>
      </c>
    </row>
    <row r="2466">
      <c r="A2466">
        <f>'DATA DASH'!A2466</f>
        <v/>
      </c>
      <c r="B2466">
        <f>'DATA DASH'!B2466</f>
        <v/>
      </c>
      <c r="C2466">
        <f>'DATA DASH'!C2466</f>
        <v/>
      </c>
      <c r="D2466">
        <f>'DATA DASH'!D2466</f>
        <v/>
      </c>
      <c r="E2466">
        <f>'DATA DASH'!E2466</f>
        <v/>
      </c>
      <c r="F2466">
        <f>'DATA DASH'!F2466</f>
        <v/>
      </c>
      <c r="G2466">
        <f>'DATA DASH'!G2466</f>
        <v/>
      </c>
      <c r="H2466">
        <f>'DATA DASH'!H2466</f>
        <v/>
      </c>
      <c r="I2466">
        <f>'DATA DASH'!I2466</f>
        <v/>
      </c>
      <c r="J2466">
        <f>'DATA DASH'!J2466</f>
        <v/>
      </c>
      <c r="K2466">
        <f>'DATA DASH'!K2466</f>
        <v/>
      </c>
      <c r="L2466">
        <f>'DATA DASH'!L2466</f>
        <v/>
      </c>
      <c r="M2466">
        <f>'DATA DASH'!M2466</f>
        <v/>
      </c>
    </row>
    <row r="2467">
      <c r="A2467">
        <f>'DATA DASH'!A2467</f>
        <v/>
      </c>
      <c r="B2467">
        <f>'DATA DASH'!B2467</f>
        <v/>
      </c>
      <c r="C2467">
        <f>'DATA DASH'!C2467</f>
        <v/>
      </c>
      <c r="D2467">
        <f>'DATA DASH'!D2467</f>
        <v/>
      </c>
      <c r="E2467">
        <f>'DATA DASH'!E2467</f>
        <v/>
      </c>
      <c r="F2467">
        <f>'DATA DASH'!F2467</f>
        <v/>
      </c>
      <c r="G2467">
        <f>'DATA DASH'!G2467</f>
        <v/>
      </c>
      <c r="H2467">
        <f>'DATA DASH'!H2467</f>
        <v/>
      </c>
      <c r="I2467">
        <f>'DATA DASH'!I2467</f>
        <v/>
      </c>
      <c r="J2467">
        <f>'DATA DASH'!J2467</f>
        <v/>
      </c>
      <c r="K2467">
        <f>'DATA DASH'!K2467</f>
        <v/>
      </c>
      <c r="L2467">
        <f>'DATA DASH'!L2467</f>
        <v/>
      </c>
      <c r="M2467">
        <f>'DATA DASH'!M2467</f>
        <v/>
      </c>
    </row>
    <row r="2468">
      <c r="A2468">
        <f>'DATA DASH'!A2468</f>
        <v/>
      </c>
      <c r="B2468">
        <f>'DATA DASH'!B2468</f>
        <v/>
      </c>
      <c r="C2468">
        <f>'DATA DASH'!C2468</f>
        <v/>
      </c>
      <c r="D2468">
        <f>'DATA DASH'!D2468</f>
        <v/>
      </c>
      <c r="E2468">
        <f>'DATA DASH'!E2468</f>
        <v/>
      </c>
      <c r="F2468">
        <f>'DATA DASH'!F2468</f>
        <v/>
      </c>
      <c r="G2468">
        <f>'DATA DASH'!G2468</f>
        <v/>
      </c>
      <c r="H2468">
        <f>'DATA DASH'!H2468</f>
        <v/>
      </c>
      <c r="I2468">
        <f>'DATA DASH'!I2468</f>
        <v/>
      </c>
      <c r="J2468">
        <f>'DATA DASH'!J2468</f>
        <v/>
      </c>
      <c r="K2468">
        <f>'DATA DASH'!K2468</f>
        <v/>
      </c>
      <c r="L2468">
        <f>'DATA DASH'!L2468</f>
        <v/>
      </c>
      <c r="M2468">
        <f>'DATA DASH'!M2468</f>
        <v/>
      </c>
    </row>
    <row r="2469">
      <c r="A2469">
        <f>'DATA DASH'!A2469</f>
        <v/>
      </c>
      <c r="B2469">
        <f>'DATA DASH'!B2469</f>
        <v/>
      </c>
      <c r="C2469">
        <f>'DATA DASH'!C2469</f>
        <v/>
      </c>
      <c r="D2469">
        <f>'DATA DASH'!D2469</f>
        <v/>
      </c>
      <c r="E2469">
        <f>'DATA DASH'!E2469</f>
        <v/>
      </c>
      <c r="F2469">
        <f>'DATA DASH'!F2469</f>
        <v/>
      </c>
      <c r="G2469">
        <f>'DATA DASH'!G2469</f>
        <v/>
      </c>
      <c r="H2469">
        <f>'DATA DASH'!H2469</f>
        <v/>
      </c>
      <c r="I2469">
        <f>'DATA DASH'!I2469</f>
        <v/>
      </c>
      <c r="J2469">
        <f>'DATA DASH'!J2469</f>
        <v/>
      </c>
      <c r="K2469">
        <f>'DATA DASH'!K2469</f>
        <v/>
      </c>
      <c r="L2469">
        <f>'DATA DASH'!L2469</f>
        <v/>
      </c>
      <c r="M2469">
        <f>'DATA DASH'!M2469</f>
        <v/>
      </c>
    </row>
    <row r="2470">
      <c r="A2470">
        <f>'DATA DASH'!A2470</f>
        <v/>
      </c>
      <c r="B2470">
        <f>'DATA DASH'!B2470</f>
        <v/>
      </c>
      <c r="C2470">
        <f>'DATA DASH'!C2470</f>
        <v/>
      </c>
      <c r="D2470">
        <f>'DATA DASH'!D2470</f>
        <v/>
      </c>
      <c r="E2470">
        <f>'DATA DASH'!E2470</f>
        <v/>
      </c>
      <c r="F2470">
        <f>'DATA DASH'!F2470</f>
        <v/>
      </c>
      <c r="G2470">
        <f>'DATA DASH'!G2470</f>
        <v/>
      </c>
      <c r="H2470">
        <f>'DATA DASH'!H2470</f>
        <v/>
      </c>
      <c r="I2470">
        <f>'DATA DASH'!I2470</f>
        <v/>
      </c>
      <c r="J2470">
        <f>'DATA DASH'!J2470</f>
        <v/>
      </c>
      <c r="K2470">
        <f>'DATA DASH'!K2470</f>
        <v/>
      </c>
      <c r="L2470">
        <f>'DATA DASH'!L2470</f>
        <v/>
      </c>
      <c r="M2470">
        <f>'DATA DASH'!M2470</f>
        <v/>
      </c>
    </row>
    <row r="2471">
      <c r="A2471">
        <f>'DATA DASH'!A2471</f>
        <v/>
      </c>
      <c r="B2471">
        <f>'DATA DASH'!B2471</f>
        <v/>
      </c>
      <c r="C2471">
        <f>'DATA DASH'!C2471</f>
        <v/>
      </c>
      <c r="D2471">
        <f>'DATA DASH'!D2471</f>
        <v/>
      </c>
      <c r="E2471">
        <f>'DATA DASH'!E2471</f>
        <v/>
      </c>
      <c r="F2471">
        <f>'DATA DASH'!F2471</f>
        <v/>
      </c>
      <c r="G2471">
        <f>'DATA DASH'!G2471</f>
        <v/>
      </c>
      <c r="H2471">
        <f>'DATA DASH'!H2471</f>
        <v/>
      </c>
      <c r="I2471">
        <f>'DATA DASH'!I2471</f>
        <v/>
      </c>
      <c r="J2471">
        <f>'DATA DASH'!J2471</f>
        <v/>
      </c>
      <c r="K2471">
        <f>'DATA DASH'!K2471</f>
        <v/>
      </c>
      <c r="L2471">
        <f>'DATA DASH'!L2471</f>
        <v/>
      </c>
      <c r="M2471">
        <f>'DATA DASH'!M2471</f>
        <v/>
      </c>
    </row>
    <row r="2472">
      <c r="A2472">
        <f>'DATA DASH'!A2472</f>
        <v/>
      </c>
      <c r="B2472">
        <f>'DATA DASH'!B2472</f>
        <v/>
      </c>
      <c r="C2472">
        <f>'DATA DASH'!C2472</f>
        <v/>
      </c>
      <c r="D2472">
        <f>'DATA DASH'!D2472</f>
        <v/>
      </c>
      <c r="E2472">
        <f>'DATA DASH'!E2472</f>
        <v/>
      </c>
      <c r="F2472">
        <f>'DATA DASH'!F2472</f>
        <v/>
      </c>
      <c r="G2472">
        <f>'DATA DASH'!G2472</f>
        <v/>
      </c>
      <c r="H2472">
        <f>'DATA DASH'!H2472</f>
        <v/>
      </c>
      <c r="I2472">
        <f>'DATA DASH'!I2472</f>
        <v/>
      </c>
      <c r="J2472">
        <f>'DATA DASH'!J2472</f>
        <v/>
      </c>
      <c r="K2472">
        <f>'DATA DASH'!K2472</f>
        <v/>
      </c>
      <c r="L2472">
        <f>'DATA DASH'!L2472</f>
        <v/>
      </c>
      <c r="M2472">
        <f>'DATA DASH'!M2472</f>
        <v/>
      </c>
    </row>
    <row r="2473">
      <c r="A2473">
        <f>'DATA DASH'!A2473</f>
        <v/>
      </c>
      <c r="B2473">
        <f>'DATA DASH'!B2473</f>
        <v/>
      </c>
      <c r="C2473">
        <f>'DATA DASH'!C2473</f>
        <v/>
      </c>
      <c r="D2473">
        <f>'DATA DASH'!D2473</f>
        <v/>
      </c>
      <c r="E2473">
        <f>'DATA DASH'!E2473</f>
        <v/>
      </c>
      <c r="F2473">
        <f>'DATA DASH'!F2473</f>
        <v/>
      </c>
      <c r="G2473">
        <f>'DATA DASH'!G2473</f>
        <v/>
      </c>
      <c r="H2473">
        <f>'DATA DASH'!H2473</f>
        <v/>
      </c>
      <c r="I2473">
        <f>'DATA DASH'!I2473</f>
        <v/>
      </c>
      <c r="J2473">
        <f>'DATA DASH'!J2473</f>
        <v/>
      </c>
      <c r="K2473">
        <f>'DATA DASH'!K2473</f>
        <v/>
      </c>
      <c r="L2473">
        <f>'DATA DASH'!L2473</f>
        <v/>
      </c>
      <c r="M2473">
        <f>'DATA DASH'!M2473</f>
        <v/>
      </c>
    </row>
    <row r="2474">
      <c r="A2474">
        <f>'DATA DASH'!A2474</f>
        <v/>
      </c>
      <c r="B2474">
        <f>'DATA DASH'!B2474</f>
        <v/>
      </c>
      <c r="C2474">
        <f>'DATA DASH'!C2474</f>
        <v/>
      </c>
      <c r="D2474">
        <f>'DATA DASH'!D2474</f>
        <v/>
      </c>
      <c r="E2474">
        <f>'DATA DASH'!E2474</f>
        <v/>
      </c>
      <c r="F2474">
        <f>'DATA DASH'!F2474</f>
        <v/>
      </c>
      <c r="G2474">
        <f>'DATA DASH'!G2474</f>
        <v/>
      </c>
      <c r="H2474">
        <f>'DATA DASH'!H2474</f>
        <v/>
      </c>
      <c r="I2474">
        <f>'DATA DASH'!I2474</f>
        <v/>
      </c>
      <c r="J2474">
        <f>'DATA DASH'!J2474</f>
        <v/>
      </c>
      <c r="K2474">
        <f>'DATA DASH'!K2474</f>
        <v/>
      </c>
      <c r="L2474">
        <f>'DATA DASH'!L2474</f>
        <v/>
      </c>
      <c r="M2474">
        <f>'DATA DASH'!M2474</f>
        <v/>
      </c>
    </row>
    <row r="2475">
      <c r="A2475">
        <f>'DATA DASH'!A2475</f>
        <v/>
      </c>
      <c r="B2475">
        <f>'DATA DASH'!B2475</f>
        <v/>
      </c>
      <c r="C2475">
        <f>'DATA DASH'!C2475</f>
        <v/>
      </c>
      <c r="D2475">
        <f>'DATA DASH'!D2475</f>
        <v/>
      </c>
      <c r="E2475">
        <f>'DATA DASH'!E2475</f>
        <v/>
      </c>
      <c r="F2475">
        <f>'DATA DASH'!F2475</f>
        <v/>
      </c>
      <c r="G2475">
        <f>'DATA DASH'!G2475</f>
        <v/>
      </c>
      <c r="H2475">
        <f>'DATA DASH'!H2475</f>
        <v/>
      </c>
      <c r="I2475">
        <f>'DATA DASH'!I2475</f>
        <v/>
      </c>
      <c r="J2475">
        <f>'DATA DASH'!J2475</f>
        <v/>
      </c>
      <c r="K2475">
        <f>'DATA DASH'!K2475</f>
        <v/>
      </c>
      <c r="L2475">
        <f>'DATA DASH'!L2475</f>
        <v/>
      </c>
      <c r="M2475">
        <f>'DATA DASH'!M2475</f>
        <v/>
      </c>
    </row>
    <row r="2476">
      <c r="A2476">
        <f>'DATA DASH'!A2476</f>
        <v/>
      </c>
      <c r="B2476">
        <f>'DATA DASH'!B2476</f>
        <v/>
      </c>
      <c r="C2476">
        <f>'DATA DASH'!C2476</f>
        <v/>
      </c>
      <c r="D2476">
        <f>'DATA DASH'!D2476</f>
        <v/>
      </c>
      <c r="E2476">
        <f>'DATA DASH'!E2476</f>
        <v/>
      </c>
      <c r="F2476">
        <f>'DATA DASH'!F2476</f>
        <v/>
      </c>
      <c r="G2476">
        <f>'DATA DASH'!G2476</f>
        <v/>
      </c>
      <c r="H2476">
        <f>'DATA DASH'!H2476</f>
        <v/>
      </c>
      <c r="I2476">
        <f>'DATA DASH'!I2476</f>
        <v/>
      </c>
      <c r="J2476">
        <f>'DATA DASH'!J2476</f>
        <v/>
      </c>
      <c r="K2476">
        <f>'DATA DASH'!K2476</f>
        <v/>
      </c>
      <c r="L2476">
        <f>'DATA DASH'!L2476</f>
        <v/>
      </c>
      <c r="M2476">
        <f>'DATA DASH'!M2476</f>
        <v/>
      </c>
    </row>
    <row r="2477">
      <c r="A2477">
        <f>'DATA DASH'!A2477</f>
        <v/>
      </c>
      <c r="B2477">
        <f>'DATA DASH'!B2477</f>
        <v/>
      </c>
      <c r="C2477">
        <f>'DATA DASH'!C2477</f>
        <v/>
      </c>
      <c r="D2477">
        <f>'DATA DASH'!D2477</f>
        <v/>
      </c>
      <c r="E2477">
        <f>'DATA DASH'!E2477</f>
        <v/>
      </c>
      <c r="F2477">
        <f>'DATA DASH'!F2477</f>
        <v/>
      </c>
      <c r="G2477">
        <f>'DATA DASH'!G2477</f>
        <v/>
      </c>
      <c r="H2477">
        <f>'DATA DASH'!H2477</f>
        <v/>
      </c>
      <c r="I2477">
        <f>'DATA DASH'!I2477</f>
        <v/>
      </c>
      <c r="J2477">
        <f>'DATA DASH'!J2477</f>
        <v/>
      </c>
      <c r="K2477">
        <f>'DATA DASH'!K2477</f>
        <v/>
      </c>
      <c r="L2477">
        <f>'DATA DASH'!L2477</f>
        <v/>
      </c>
      <c r="M2477">
        <f>'DATA DASH'!M2477</f>
        <v/>
      </c>
    </row>
    <row r="2478">
      <c r="A2478">
        <f>'DATA DASH'!A2478</f>
        <v/>
      </c>
      <c r="B2478">
        <f>'DATA DASH'!B2478</f>
        <v/>
      </c>
      <c r="C2478">
        <f>'DATA DASH'!C2478</f>
        <v/>
      </c>
      <c r="D2478">
        <f>'DATA DASH'!D2478</f>
        <v/>
      </c>
      <c r="E2478">
        <f>'DATA DASH'!E2478</f>
        <v/>
      </c>
      <c r="F2478">
        <f>'DATA DASH'!F2478</f>
        <v/>
      </c>
      <c r="G2478">
        <f>'DATA DASH'!G2478</f>
        <v/>
      </c>
      <c r="H2478">
        <f>'DATA DASH'!H2478</f>
        <v/>
      </c>
      <c r="I2478">
        <f>'DATA DASH'!I2478</f>
        <v/>
      </c>
      <c r="J2478">
        <f>'DATA DASH'!J2478</f>
        <v/>
      </c>
      <c r="K2478">
        <f>'DATA DASH'!K2478</f>
        <v/>
      </c>
      <c r="L2478">
        <f>'DATA DASH'!L2478</f>
        <v/>
      </c>
      <c r="M2478">
        <f>'DATA DASH'!M2478</f>
        <v/>
      </c>
    </row>
    <row r="2479">
      <c r="A2479">
        <f>'DATA DASH'!A2479</f>
        <v/>
      </c>
      <c r="B2479">
        <f>'DATA DASH'!B2479</f>
        <v/>
      </c>
      <c r="C2479">
        <f>'DATA DASH'!C2479</f>
        <v/>
      </c>
      <c r="D2479">
        <f>'DATA DASH'!D2479</f>
        <v/>
      </c>
      <c r="E2479">
        <f>'DATA DASH'!E2479</f>
        <v/>
      </c>
      <c r="F2479">
        <f>'DATA DASH'!F2479</f>
        <v/>
      </c>
      <c r="G2479">
        <f>'DATA DASH'!G2479</f>
        <v/>
      </c>
      <c r="H2479">
        <f>'DATA DASH'!H2479</f>
        <v/>
      </c>
      <c r="I2479">
        <f>'DATA DASH'!I2479</f>
        <v/>
      </c>
      <c r="J2479">
        <f>'DATA DASH'!J2479</f>
        <v/>
      </c>
      <c r="K2479">
        <f>'DATA DASH'!K2479</f>
        <v/>
      </c>
      <c r="L2479">
        <f>'DATA DASH'!L2479</f>
        <v/>
      </c>
      <c r="M2479">
        <f>'DATA DASH'!M2479</f>
        <v/>
      </c>
    </row>
    <row r="2480">
      <c r="A2480">
        <f>'DATA DASH'!A2480</f>
        <v/>
      </c>
      <c r="B2480">
        <f>'DATA DASH'!B2480</f>
        <v/>
      </c>
      <c r="C2480">
        <f>'DATA DASH'!C2480</f>
        <v/>
      </c>
      <c r="D2480">
        <f>'DATA DASH'!D2480</f>
        <v/>
      </c>
      <c r="E2480">
        <f>'DATA DASH'!E2480</f>
        <v/>
      </c>
      <c r="F2480">
        <f>'DATA DASH'!F2480</f>
        <v/>
      </c>
      <c r="G2480">
        <f>'DATA DASH'!G2480</f>
        <v/>
      </c>
      <c r="H2480">
        <f>'DATA DASH'!H2480</f>
        <v/>
      </c>
      <c r="I2480">
        <f>'DATA DASH'!I2480</f>
        <v/>
      </c>
      <c r="J2480">
        <f>'DATA DASH'!J2480</f>
        <v/>
      </c>
      <c r="K2480">
        <f>'DATA DASH'!K2480</f>
        <v/>
      </c>
      <c r="L2480">
        <f>'DATA DASH'!L2480</f>
        <v/>
      </c>
      <c r="M2480">
        <f>'DATA DASH'!M2480</f>
        <v/>
      </c>
    </row>
    <row r="2481">
      <c r="A2481">
        <f>'DATA DASH'!A2481</f>
        <v/>
      </c>
      <c r="B2481">
        <f>'DATA DASH'!B2481</f>
        <v/>
      </c>
      <c r="C2481">
        <f>'DATA DASH'!C2481</f>
        <v/>
      </c>
      <c r="D2481">
        <f>'DATA DASH'!D2481</f>
        <v/>
      </c>
      <c r="E2481">
        <f>'DATA DASH'!E2481</f>
        <v/>
      </c>
      <c r="F2481">
        <f>'DATA DASH'!F2481</f>
        <v/>
      </c>
      <c r="G2481">
        <f>'DATA DASH'!G2481</f>
        <v/>
      </c>
      <c r="H2481">
        <f>'DATA DASH'!H2481</f>
        <v/>
      </c>
      <c r="I2481">
        <f>'DATA DASH'!I2481</f>
        <v/>
      </c>
      <c r="J2481">
        <f>'DATA DASH'!J2481</f>
        <v/>
      </c>
      <c r="K2481">
        <f>'DATA DASH'!K2481</f>
        <v/>
      </c>
      <c r="L2481">
        <f>'DATA DASH'!L2481</f>
        <v/>
      </c>
      <c r="M2481">
        <f>'DATA DASH'!M2481</f>
        <v/>
      </c>
    </row>
    <row r="2482">
      <c r="A2482">
        <f>'DATA DASH'!A2482</f>
        <v/>
      </c>
      <c r="B2482">
        <f>'DATA DASH'!B2482</f>
        <v/>
      </c>
      <c r="C2482">
        <f>'DATA DASH'!C2482</f>
        <v/>
      </c>
      <c r="D2482">
        <f>'DATA DASH'!D2482</f>
        <v/>
      </c>
      <c r="E2482">
        <f>'DATA DASH'!E2482</f>
        <v/>
      </c>
      <c r="F2482">
        <f>'DATA DASH'!F2482</f>
        <v/>
      </c>
      <c r="G2482">
        <f>'DATA DASH'!G2482</f>
        <v/>
      </c>
      <c r="H2482">
        <f>'DATA DASH'!H2482</f>
        <v/>
      </c>
      <c r="I2482">
        <f>'DATA DASH'!I2482</f>
        <v/>
      </c>
      <c r="J2482">
        <f>'DATA DASH'!J2482</f>
        <v/>
      </c>
      <c r="K2482">
        <f>'DATA DASH'!K2482</f>
        <v/>
      </c>
      <c r="L2482">
        <f>'DATA DASH'!L2482</f>
        <v/>
      </c>
      <c r="M2482">
        <f>'DATA DASH'!M2482</f>
        <v/>
      </c>
    </row>
    <row r="2483">
      <c r="A2483">
        <f>'DATA DASH'!A2483</f>
        <v/>
      </c>
      <c r="B2483">
        <f>'DATA DASH'!B2483</f>
        <v/>
      </c>
      <c r="C2483">
        <f>'DATA DASH'!C2483</f>
        <v/>
      </c>
      <c r="D2483">
        <f>'DATA DASH'!D2483</f>
        <v/>
      </c>
      <c r="E2483">
        <f>'DATA DASH'!E2483</f>
        <v/>
      </c>
      <c r="F2483">
        <f>'DATA DASH'!F2483</f>
        <v/>
      </c>
      <c r="G2483">
        <f>'DATA DASH'!G2483</f>
        <v/>
      </c>
      <c r="H2483">
        <f>'DATA DASH'!H2483</f>
        <v/>
      </c>
      <c r="I2483">
        <f>'DATA DASH'!I2483</f>
        <v/>
      </c>
      <c r="J2483">
        <f>'DATA DASH'!J2483</f>
        <v/>
      </c>
      <c r="K2483">
        <f>'DATA DASH'!K2483</f>
        <v/>
      </c>
      <c r="L2483">
        <f>'DATA DASH'!L2483</f>
        <v/>
      </c>
      <c r="M2483">
        <f>'DATA DASH'!M2483</f>
        <v/>
      </c>
    </row>
    <row r="2484">
      <c r="A2484">
        <f>'DATA DASH'!A2484</f>
        <v/>
      </c>
      <c r="B2484">
        <f>'DATA DASH'!B2484</f>
        <v/>
      </c>
      <c r="C2484">
        <f>'DATA DASH'!C2484</f>
        <v/>
      </c>
      <c r="D2484">
        <f>'DATA DASH'!D2484</f>
        <v/>
      </c>
      <c r="E2484">
        <f>'DATA DASH'!E2484</f>
        <v/>
      </c>
      <c r="F2484">
        <f>'DATA DASH'!F2484</f>
        <v/>
      </c>
      <c r="G2484">
        <f>'DATA DASH'!G2484</f>
        <v/>
      </c>
      <c r="H2484">
        <f>'DATA DASH'!H2484</f>
        <v/>
      </c>
      <c r="I2484">
        <f>'DATA DASH'!I2484</f>
        <v/>
      </c>
      <c r="J2484">
        <f>'DATA DASH'!J2484</f>
        <v/>
      </c>
      <c r="K2484">
        <f>'DATA DASH'!K2484</f>
        <v/>
      </c>
      <c r="L2484">
        <f>'DATA DASH'!L2484</f>
        <v/>
      </c>
      <c r="M2484">
        <f>'DATA DASH'!M2484</f>
        <v/>
      </c>
    </row>
    <row r="2485">
      <c r="A2485">
        <f>'DATA DASH'!A2485</f>
        <v/>
      </c>
      <c r="B2485">
        <f>'DATA DASH'!B2485</f>
        <v/>
      </c>
      <c r="C2485">
        <f>'DATA DASH'!C2485</f>
        <v/>
      </c>
      <c r="D2485">
        <f>'DATA DASH'!D2485</f>
        <v/>
      </c>
      <c r="E2485">
        <f>'DATA DASH'!E2485</f>
        <v/>
      </c>
      <c r="F2485">
        <f>'DATA DASH'!F2485</f>
        <v/>
      </c>
      <c r="G2485">
        <f>'DATA DASH'!G2485</f>
        <v/>
      </c>
      <c r="H2485">
        <f>'DATA DASH'!H2485</f>
        <v/>
      </c>
      <c r="I2485">
        <f>'DATA DASH'!I2485</f>
        <v/>
      </c>
      <c r="J2485">
        <f>'DATA DASH'!J2485</f>
        <v/>
      </c>
      <c r="K2485">
        <f>'DATA DASH'!K2485</f>
        <v/>
      </c>
      <c r="L2485">
        <f>'DATA DASH'!L2485</f>
        <v/>
      </c>
      <c r="M2485">
        <f>'DATA DASH'!M2485</f>
        <v/>
      </c>
    </row>
    <row r="2486">
      <c r="A2486">
        <f>'DATA DASH'!A2486</f>
        <v/>
      </c>
      <c r="B2486">
        <f>'DATA DASH'!B2486</f>
        <v/>
      </c>
      <c r="C2486">
        <f>'DATA DASH'!C2486</f>
        <v/>
      </c>
      <c r="D2486">
        <f>'DATA DASH'!D2486</f>
        <v/>
      </c>
      <c r="E2486">
        <f>'DATA DASH'!E2486</f>
        <v/>
      </c>
      <c r="F2486">
        <f>'DATA DASH'!F2486</f>
        <v/>
      </c>
      <c r="G2486">
        <f>'DATA DASH'!G2486</f>
        <v/>
      </c>
      <c r="H2486">
        <f>'DATA DASH'!H2486</f>
        <v/>
      </c>
      <c r="I2486">
        <f>'DATA DASH'!I2486</f>
        <v/>
      </c>
      <c r="J2486">
        <f>'DATA DASH'!J2486</f>
        <v/>
      </c>
      <c r="K2486">
        <f>'DATA DASH'!K2486</f>
        <v/>
      </c>
      <c r="L2486">
        <f>'DATA DASH'!L2486</f>
        <v/>
      </c>
      <c r="M2486">
        <f>'DATA DASH'!M2486</f>
        <v/>
      </c>
    </row>
    <row r="2487">
      <c r="A2487">
        <f>'DATA DASH'!A2487</f>
        <v/>
      </c>
      <c r="B2487">
        <f>'DATA DASH'!B2487</f>
        <v/>
      </c>
      <c r="C2487">
        <f>'DATA DASH'!C2487</f>
        <v/>
      </c>
      <c r="D2487">
        <f>'DATA DASH'!D2487</f>
        <v/>
      </c>
      <c r="E2487">
        <f>'DATA DASH'!E2487</f>
        <v/>
      </c>
      <c r="F2487">
        <f>'DATA DASH'!F2487</f>
        <v/>
      </c>
      <c r="G2487">
        <f>'DATA DASH'!G2487</f>
        <v/>
      </c>
      <c r="H2487">
        <f>'DATA DASH'!H2487</f>
        <v/>
      </c>
      <c r="I2487">
        <f>'DATA DASH'!I2487</f>
        <v/>
      </c>
      <c r="J2487">
        <f>'DATA DASH'!J2487</f>
        <v/>
      </c>
      <c r="K2487">
        <f>'DATA DASH'!K2487</f>
        <v/>
      </c>
      <c r="L2487">
        <f>'DATA DASH'!L2487</f>
        <v/>
      </c>
      <c r="M2487">
        <f>'DATA DASH'!M2487</f>
        <v/>
      </c>
    </row>
    <row r="2488">
      <c r="A2488">
        <f>'DATA DASH'!A2488</f>
        <v/>
      </c>
      <c r="B2488">
        <f>'DATA DASH'!B2488</f>
        <v/>
      </c>
      <c r="C2488">
        <f>'DATA DASH'!C2488</f>
        <v/>
      </c>
      <c r="D2488">
        <f>'DATA DASH'!D2488</f>
        <v/>
      </c>
      <c r="E2488">
        <f>'DATA DASH'!E2488</f>
        <v/>
      </c>
      <c r="F2488">
        <f>'DATA DASH'!F2488</f>
        <v/>
      </c>
      <c r="G2488">
        <f>'DATA DASH'!G2488</f>
        <v/>
      </c>
      <c r="H2488">
        <f>'DATA DASH'!H2488</f>
        <v/>
      </c>
      <c r="I2488">
        <f>'DATA DASH'!I2488</f>
        <v/>
      </c>
      <c r="J2488">
        <f>'DATA DASH'!J2488</f>
        <v/>
      </c>
      <c r="K2488">
        <f>'DATA DASH'!K2488</f>
        <v/>
      </c>
      <c r="L2488">
        <f>'DATA DASH'!L2488</f>
        <v/>
      </c>
      <c r="M2488">
        <f>'DATA DASH'!M2488</f>
        <v/>
      </c>
    </row>
    <row r="2489">
      <c r="A2489">
        <f>'DATA DASH'!A2489</f>
        <v/>
      </c>
      <c r="B2489">
        <f>'DATA DASH'!B2489</f>
        <v/>
      </c>
      <c r="C2489">
        <f>'DATA DASH'!C2489</f>
        <v/>
      </c>
      <c r="D2489">
        <f>'DATA DASH'!D2489</f>
        <v/>
      </c>
      <c r="E2489">
        <f>'DATA DASH'!E2489</f>
        <v/>
      </c>
      <c r="F2489">
        <f>'DATA DASH'!F2489</f>
        <v/>
      </c>
      <c r="G2489">
        <f>'DATA DASH'!G2489</f>
        <v/>
      </c>
      <c r="H2489">
        <f>'DATA DASH'!H2489</f>
        <v/>
      </c>
      <c r="I2489">
        <f>'DATA DASH'!I2489</f>
        <v/>
      </c>
      <c r="J2489">
        <f>'DATA DASH'!J2489</f>
        <v/>
      </c>
      <c r="K2489">
        <f>'DATA DASH'!K2489</f>
        <v/>
      </c>
      <c r="L2489">
        <f>'DATA DASH'!L2489</f>
        <v/>
      </c>
      <c r="M2489">
        <f>'DATA DASH'!M2489</f>
        <v/>
      </c>
    </row>
    <row r="2490">
      <c r="A2490">
        <f>'DATA DASH'!A2490</f>
        <v/>
      </c>
      <c r="B2490">
        <f>'DATA DASH'!B2490</f>
        <v/>
      </c>
      <c r="C2490">
        <f>'DATA DASH'!C2490</f>
        <v/>
      </c>
      <c r="D2490">
        <f>'DATA DASH'!D2490</f>
        <v/>
      </c>
      <c r="E2490">
        <f>'DATA DASH'!E2490</f>
        <v/>
      </c>
      <c r="F2490">
        <f>'DATA DASH'!F2490</f>
        <v/>
      </c>
      <c r="G2490">
        <f>'DATA DASH'!G2490</f>
        <v/>
      </c>
      <c r="H2490">
        <f>'DATA DASH'!H2490</f>
        <v/>
      </c>
      <c r="I2490">
        <f>'DATA DASH'!I2490</f>
        <v/>
      </c>
      <c r="J2490">
        <f>'DATA DASH'!J2490</f>
        <v/>
      </c>
      <c r="K2490">
        <f>'DATA DASH'!K2490</f>
        <v/>
      </c>
      <c r="L2490">
        <f>'DATA DASH'!L2490</f>
        <v/>
      </c>
      <c r="M2490">
        <f>'DATA DASH'!M2490</f>
        <v/>
      </c>
    </row>
    <row r="2491">
      <c r="A2491">
        <f>'DATA DASH'!A2491</f>
        <v/>
      </c>
      <c r="B2491">
        <f>'DATA DASH'!B2491</f>
        <v/>
      </c>
      <c r="C2491">
        <f>'DATA DASH'!C2491</f>
        <v/>
      </c>
      <c r="D2491">
        <f>'DATA DASH'!D2491</f>
        <v/>
      </c>
      <c r="E2491">
        <f>'DATA DASH'!E2491</f>
        <v/>
      </c>
      <c r="F2491">
        <f>'DATA DASH'!F2491</f>
        <v/>
      </c>
      <c r="G2491">
        <f>'DATA DASH'!G2491</f>
        <v/>
      </c>
      <c r="H2491">
        <f>'DATA DASH'!H2491</f>
        <v/>
      </c>
      <c r="I2491">
        <f>'DATA DASH'!I2491</f>
        <v/>
      </c>
      <c r="J2491">
        <f>'DATA DASH'!J2491</f>
        <v/>
      </c>
      <c r="K2491">
        <f>'DATA DASH'!K2491</f>
        <v/>
      </c>
      <c r="L2491">
        <f>'DATA DASH'!L2491</f>
        <v/>
      </c>
      <c r="M2491">
        <f>'DATA DASH'!M2491</f>
        <v/>
      </c>
    </row>
    <row r="2492">
      <c r="A2492">
        <f>'DATA DASH'!A2492</f>
        <v/>
      </c>
      <c r="B2492">
        <f>'DATA DASH'!B2492</f>
        <v/>
      </c>
      <c r="C2492">
        <f>'DATA DASH'!C2492</f>
        <v/>
      </c>
      <c r="D2492">
        <f>'DATA DASH'!D2492</f>
        <v/>
      </c>
      <c r="E2492">
        <f>'DATA DASH'!E2492</f>
        <v/>
      </c>
      <c r="F2492">
        <f>'DATA DASH'!F2492</f>
        <v/>
      </c>
      <c r="G2492">
        <f>'DATA DASH'!G2492</f>
        <v/>
      </c>
      <c r="H2492">
        <f>'DATA DASH'!H2492</f>
        <v/>
      </c>
      <c r="I2492">
        <f>'DATA DASH'!I2492</f>
        <v/>
      </c>
      <c r="J2492">
        <f>'DATA DASH'!J2492</f>
        <v/>
      </c>
      <c r="K2492">
        <f>'DATA DASH'!K2492</f>
        <v/>
      </c>
      <c r="L2492">
        <f>'DATA DASH'!L2492</f>
        <v/>
      </c>
      <c r="M2492">
        <f>'DATA DASH'!M2492</f>
        <v/>
      </c>
    </row>
    <row r="2493">
      <c r="A2493">
        <f>'DATA DASH'!A2493</f>
        <v/>
      </c>
      <c r="B2493">
        <f>'DATA DASH'!B2493</f>
        <v/>
      </c>
      <c r="C2493">
        <f>'DATA DASH'!C2493</f>
        <v/>
      </c>
      <c r="D2493">
        <f>'DATA DASH'!D2493</f>
        <v/>
      </c>
      <c r="E2493">
        <f>'DATA DASH'!E2493</f>
        <v/>
      </c>
      <c r="F2493">
        <f>'DATA DASH'!F2493</f>
        <v/>
      </c>
      <c r="G2493">
        <f>'DATA DASH'!G2493</f>
        <v/>
      </c>
      <c r="H2493">
        <f>'DATA DASH'!H2493</f>
        <v/>
      </c>
      <c r="I2493">
        <f>'DATA DASH'!I2493</f>
        <v/>
      </c>
      <c r="J2493">
        <f>'DATA DASH'!J2493</f>
        <v/>
      </c>
      <c r="K2493">
        <f>'DATA DASH'!K2493</f>
        <v/>
      </c>
      <c r="L2493">
        <f>'DATA DASH'!L2493</f>
        <v/>
      </c>
      <c r="M2493">
        <f>'DATA DASH'!M2493</f>
        <v/>
      </c>
    </row>
    <row r="2494">
      <c r="A2494">
        <f>'DATA DASH'!A2494</f>
        <v/>
      </c>
      <c r="B2494">
        <f>'DATA DASH'!B2494</f>
        <v/>
      </c>
      <c r="C2494">
        <f>'DATA DASH'!C2494</f>
        <v/>
      </c>
      <c r="D2494">
        <f>'DATA DASH'!D2494</f>
        <v/>
      </c>
      <c r="E2494">
        <f>'DATA DASH'!E2494</f>
        <v/>
      </c>
      <c r="F2494">
        <f>'DATA DASH'!F2494</f>
        <v/>
      </c>
      <c r="G2494">
        <f>'DATA DASH'!G2494</f>
        <v/>
      </c>
      <c r="H2494">
        <f>'DATA DASH'!H2494</f>
        <v/>
      </c>
      <c r="I2494">
        <f>'DATA DASH'!I2494</f>
        <v/>
      </c>
      <c r="J2494">
        <f>'DATA DASH'!J2494</f>
        <v/>
      </c>
      <c r="K2494">
        <f>'DATA DASH'!K2494</f>
        <v/>
      </c>
      <c r="L2494">
        <f>'DATA DASH'!L2494</f>
        <v/>
      </c>
      <c r="M2494">
        <f>'DATA DASH'!M2494</f>
        <v/>
      </c>
    </row>
    <row r="2495">
      <c r="A2495">
        <f>'DATA DASH'!A2495</f>
        <v/>
      </c>
      <c r="B2495">
        <f>'DATA DASH'!B2495</f>
        <v/>
      </c>
      <c r="C2495">
        <f>'DATA DASH'!C2495</f>
        <v/>
      </c>
      <c r="D2495">
        <f>'DATA DASH'!D2495</f>
        <v/>
      </c>
      <c r="E2495">
        <f>'DATA DASH'!E2495</f>
        <v/>
      </c>
      <c r="F2495">
        <f>'DATA DASH'!F2495</f>
        <v/>
      </c>
      <c r="G2495">
        <f>'DATA DASH'!G2495</f>
        <v/>
      </c>
      <c r="H2495">
        <f>'DATA DASH'!H2495</f>
        <v/>
      </c>
      <c r="I2495">
        <f>'DATA DASH'!I2495</f>
        <v/>
      </c>
      <c r="J2495">
        <f>'DATA DASH'!J2495</f>
        <v/>
      </c>
      <c r="K2495">
        <f>'DATA DASH'!K2495</f>
        <v/>
      </c>
      <c r="L2495">
        <f>'DATA DASH'!L2495</f>
        <v/>
      </c>
      <c r="M2495">
        <f>'DATA DASH'!M2495</f>
        <v/>
      </c>
    </row>
    <row r="2496">
      <c r="A2496">
        <f>'DATA DASH'!A2496</f>
        <v/>
      </c>
      <c r="B2496">
        <f>'DATA DASH'!B2496</f>
        <v/>
      </c>
      <c r="C2496">
        <f>'DATA DASH'!C2496</f>
        <v/>
      </c>
      <c r="D2496">
        <f>'DATA DASH'!D2496</f>
        <v/>
      </c>
      <c r="E2496">
        <f>'DATA DASH'!E2496</f>
        <v/>
      </c>
      <c r="F2496">
        <f>'DATA DASH'!F2496</f>
        <v/>
      </c>
      <c r="G2496">
        <f>'DATA DASH'!G2496</f>
        <v/>
      </c>
      <c r="H2496">
        <f>'DATA DASH'!H2496</f>
        <v/>
      </c>
      <c r="I2496">
        <f>'DATA DASH'!I2496</f>
        <v/>
      </c>
      <c r="J2496">
        <f>'DATA DASH'!J2496</f>
        <v/>
      </c>
      <c r="K2496">
        <f>'DATA DASH'!K2496</f>
        <v/>
      </c>
      <c r="L2496">
        <f>'DATA DASH'!L2496</f>
        <v/>
      </c>
      <c r="M2496">
        <f>'DATA DASH'!M2496</f>
        <v/>
      </c>
    </row>
    <row r="2497">
      <c r="A2497">
        <f>'DATA DASH'!A2497</f>
        <v/>
      </c>
      <c r="B2497">
        <f>'DATA DASH'!B2497</f>
        <v/>
      </c>
      <c r="C2497">
        <f>'DATA DASH'!C2497</f>
        <v/>
      </c>
      <c r="D2497">
        <f>'DATA DASH'!D2497</f>
        <v/>
      </c>
      <c r="E2497">
        <f>'DATA DASH'!E2497</f>
        <v/>
      </c>
      <c r="F2497">
        <f>'DATA DASH'!F2497</f>
        <v/>
      </c>
      <c r="G2497">
        <f>'DATA DASH'!G2497</f>
        <v/>
      </c>
      <c r="H2497">
        <f>'DATA DASH'!H2497</f>
        <v/>
      </c>
      <c r="I2497">
        <f>'DATA DASH'!I2497</f>
        <v/>
      </c>
      <c r="J2497">
        <f>'DATA DASH'!J2497</f>
        <v/>
      </c>
      <c r="K2497">
        <f>'DATA DASH'!K2497</f>
        <v/>
      </c>
      <c r="L2497">
        <f>'DATA DASH'!L2497</f>
        <v/>
      </c>
      <c r="M2497">
        <f>'DATA DASH'!M2497</f>
        <v/>
      </c>
    </row>
    <row r="2498">
      <c r="A2498">
        <f>'DATA DASH'!A2498</f>
        <v/>
      </c>
      <c r="B2498">
        <f>'DATA DASH'!B2498</f>
        <v/>
      </c>
      <c r="C2498">
        <f>'DATA DASH'!C2498</f>
        <v/>
      </c>
      <c r="D2498">
        <f>'DATA DASH'!D2498</f>
        <v/>
      </c>
      <c r="E2498">
        <f>'DATA DASH'!E2498</f>
        <v/>
      </c>
      <c r="F2498">
        <f>'DATA DASH'!F2498</f>
        <v/>
      </c>
      <c r="G2498">
        <f>'DATA DASH'!G2498</f>
        <v/>
      </c>
      <c r="H2498">
        <f>'DATA DASH'!H2498</f>
        <v/>
      </c>
      <c r="I2498">
        <f>'DATA DASH'!I2498</f>
        <v/>
      </c>
      <c r="J2498">
        <f>'DATA DASH'!J2498</f>
        <v/>
      </c>
      <c r="K2498">
        <f>'DATA DASH'!K2498</f>
        <v/>
      </c>
      <c r="L2498">
        <f>'DATA DASH'!L2498</f>
        <v/>
      </c>
      <c r="M2498">
        <f>'DATA DASH'!M2498</f>
        <v/>
      </c>
    </row>
    <row r="2499">
      <c r="A2499">
        <f>'DATA DASH'!A2499</f>
        <v/>
      </c>
      <c r="B2499">
        <f>'DATA DASH'!B2499</f>
        <v/>
      </c>
      <c r="C2499">
        <f>'DATA DASH'!C2499</f>
        <v/>
      </c>
      <c r="D2499">
        <f>'DATA DASH'!D2499</f>
        <v/>
      </c>
      <c r="E2499">
        <f>'DATA DASH'!E2499</f>
        <v/>
      </c>
      <c r="F2499">
        <f>'DATA DASH'!F2499</f>
        <v/>
      </c>
      <c r="G2499">
        <f>'DATA DASH'!G2499</f>
        <v/>
      </c>
      <c r="H2499">
        <f>'DATA DASH'!H2499</f>
        <v/>
      </c>
      <c r="I2499">
        <f>'DATA DASH'!I2499</f>
        <v/>
      </c>
      <c r="J2499">
        <f>'DATA DASH'!J2499</f>
        <v/>
      </c>
      <c r="K2499">
        <f>'DATA DASH'!K2499</f>
        <v/>
      </c>
      <c r="L2499">
        <f>'DATA DASH'!L2499</f>
        <v/>
      </c>
      <c r="M2499">
        <f>'DATA DASH'!M2499</f>
        <v/>
      </c>
    </row>
    <row r="2500">
      <c r="A2500">
        <f>'DATA DASH'!A2500</f>
        <v/>
      </c>
      <c r="B2500">
        <f>'DATA DASH'!B2500</f>
        <v/>
      </c>
      <c r="C2500">
        <f>'DATA DASH'!C2500</f>
        <v/>
      </c>
      <c r="D2500">
        <f>'DATA DASH'!D2500</f>
        <v/>
      </c>
      <c r="E2500">
        <f>'DATA DASH'!E2500</f>
        <v/>
      </c>
      <c r="F2500">
        <f>'DATA DASH'!F2500</f>
        <v/>
      </c>
      <c r="G2500">
        <f>'DATA DASH'!G2500</f>
        <v/>
      </c>
      <c r="H2500">
        <f>'DATA DASH'!H2500</f>
        <v/>
      </c>
      <c r="I2500">
        <f>'DATA DASH'!I2500</f>
        <v/>
      </c>
      <c r="J2500">
        <f>'DATA DASH'!J2500</f>
        <v/>
      </c>
      <c r="K2500">
        <f>'DATA DASH'!K2500</f>
        <v/>
      </c>
      <c r="L2500">
        <f>'DATA DASH'!L2500</f>
        <v/>
      </c>
      <c r="M2500">
        <f>'DATA DASH'!M2500</f>
        <v/>
      </c>
    </row>
    <row r="2501">
      <c r="A2501">
        <f>'DATA DASH'!A2501</f>
        <v/>
      </c>
      <c r="B2501">
        <f>'DATA DASH'!B2501</f>
        <v/>
      </c>
      <c r="C2501">
        <f>'DATA DASH'!C2501</f>
        <v/>
      </c>
      <c r="D2501">
        <f>'DATA DASH'!D2501</f>
        <v/>
      </c>
      <c r="E2501">
        <f>'DATA DASH'!E2501</f>
        <v/>
      </c>
      <c r="F2501">
        <f>'DATA DASH'!F2501</f>
        <v/>
      </c>
      <c r="G2501">
        <f>'DATA DASH'!G2501</f>
        <v/>
      </c>
      <c r="H2501">
        <f>'DATA DASH'!H2501</f>
        <v/>
      </c>
      <c r="I2501">
        <f>'DATA DASH'!I2501</f>
        <v/>
      </c>
      <c r="J2501">
        <f>'DATA DASH'!J2501</f>
        <v/>
      </c>
      <c r="K2501">
        <f>'DATA DASH'!K2501</f>
        <v/>
      </c>
      <c r="L2501">
        <f>'DATA DASH'!L2501</f>
        <v/>
      </c>
      <c r="M2501">
        <f>'DATA DASH'!M2501</f>
        <v/>
      </c>
    </row>
    <row r="2502">
      <c r="A2502">
        <f>'DATA DASH'!A2502</f>
        <v/>
      </c>
      <c r="B2502">
        <f>'DATA DASH'!B2502</f>
        <v/>
      </c>
      <c r="C2502">
        <f>'DATA DASH'!C2502</f>
        <v/>
      </c>
      <c r="D2502">
        <f>'DATA DASH'!D2502</f>
        <v/>
      </c>
      <c r="E2502">
        <f>'DATA DASH'!E2502</f>
        <v/>
      </c>
      <c r="F2502">
        <f>'DATA DASH'!F2502</f>
        <v/>
      </c>
      <c r="G2502">
        <f>'DATA DASH'!G2502</f>
        <v/>
      </c>
      <c r="H2502">
        <f>'DATA DASH'!H2502</f>
        <v/>
      </c>
      <c r="I2502">
        <f>'DATA DASH'!I2502</f>
        <v/>
      </c>
      <c r="J2502">
        <f>'DATA DASH'!J2502</f>
        <v/>
      </c>
      <c r="K2502">
        <f>'DATA DASH'!K2502</f>
        <v/>
      </c>
      <c r="L2502">
        <f>'DATA DASH'!L2502</f>
        <v/>
      </c>
      <c r="M2502">
        <f>'DATA DASH'!M2502</f>
        <v/>
      </c>
    </row>
    <row r="2503">
      <c r="A2503">
        <f>'DATA DASH'!A2503</f>
        <v/>
      </c>
      <c r="B2503">
        <f>'DATA DASH'!B2503</f>
        <v/>
      </c>
      <c r="C2503">
        <f>'DATA DASH'!C2503</f>
        <v/>
      </c>
      <c r="D2503">
        <f>'DATA DASH'!D2503</f>
        <v/>
      </c>
      <c r="E2503">
        <f>'DATA DASH'!E2503</f>
        <v/>
      </c>
      <c r="F2503">
        <f>'DATA DASH'!F2503</f>
        <v/>
      </c>
      <c r="G2503">
        <f>'DATA DASH'!G2503</f>
        <v/>
      </c>
      <c r="H2503">
        <f>'DATA DASH'!H2503</f>
        <v/>
      </c>
      <c r="I2503">
        <f>'DATA DASH'!I2503</f>
        <v/>
      </c>
      <c r="J2503">
        <f>'DATA DASH'!J2503</f>
        <v/>
      </c>
      <c r="K2503">
        <f>'DATA DASH'!K2503</f>
        <v/>
      </c>
      <c r="L2503">
        <f>'DATA DASH'!L2503</f>
        <v/>
      </c>
      <c r="M2503">
        <f>'DATA DASH'!M2503</f>
        <v/>
      </c>
    </row>
    <row r="2504">
      <c r="A2504">
        <f>'DATA DASH'!A2504</f>
        <v/>
      </c>
      <c r="B2504">
        <f>'DATA DASH'!B2504</f>
        <v/>
      </c>
      <c r="C2504">
        <f>'DATA DASH'!C2504</f>
        <v/>
      </c>
      <c r="D2504">
        <f>'DATA DASH'!D2504</f>
        <v/>
      </c>
      <c r="E2504">
        <f>'DATA DASH'!E2504</f>
        <v/>
      </c>
      <c r="F2504">
        <f>'DATA DASH'!F2504</f>
        <v/>
      </c>
      <c r="G2504">
        <f>'DATA DASH'!G2504</f>
        <v/>
      </c>
      <c r="H2504">
        <f>'DATA DASH'!H2504</f>
        <v/>
      </c>
      <c r="I2504">
        <f>'DATA DASH'!I2504</f>
        <v/>
      </c>
      <c r="J2504">
        <f>'DATA DASH'!J2504</f>
        <v/>
      </c>
      <c r="K2504">
        <f>'DATA DASH'!K2504</f>
        <v/>
      </c>
      <c r="L2504">
        <f>'DATA DASH'!L2504</f>
        <v/>
      </c>
      <c r="M2504">
        <f>'DATA DASH'!M2504</f>
        <v/>
      </c>
    </row>
    <row r="2505">
      <c r="A2505">
        <f>'DATA DASH'!A2505</f>
        <v/>
      </c>
      <c r="B2505">
        <f>'DATA DASH'!B2505</f>
        <v/>
      </c>
      <c r="C2505">
        <f>'DATA DASH'!C2505</f>
        <v/>
      </c>
      <c r="D2505">
        <f>'DATA DASH'!D2505</f>
        <v/>
      </c>
      <c r="E2505">
        <f>'DATA DASH'!E2505</f>
        <v/>
      </c>
      <c r="F2505">
        <f>'DATA DASH'!F2505</f>
        <v/>
      </c>
      <c r="G2505">
        <f>'DATA DASH'!G2505</f>
        <v/>
      </c>
      <c r="H2505">
        <f>'DATA DASH'!H2505</f>
        <v/>
      </c>
      <c r="I2505">
        <f>'DATA DASH'!I2505</f>
        <v/>
      </c>
      <c r="J2505">
        <f>'DATA DASH'!J2505</f>
        <v/>
      </c>
      <c r="K2505">
        <f>'DATA DASH'!K2505</f>
        <v/>
      </c>
      <c r="L2505">
        <f>'DATA DASH'!L2505</f>
        <v/>
      </c>
      <c r="M2505">
        <f>'DATA DASH'!M2505</f>
        <v/>
      </c>
    </row>
    <row r="2506">
      <c r="A2506">
        <f>'DATA DASH'!A2506</f>
        <v/>
      </c>
      <c r="B2506">
        <f>'DATA DASH'!B2506</f>
        <v/>
      </c>
      <c r="C2506">
        <f>'DATA DASH'!C2506</f>
        <v/>
      </c>
      <c r="D2506">
        <f>'DATA DASH'!D2506</f>
        <v/>
      </c>
      <c r="E2506">
        <f>'DATA DASH'!E2506</f>
        <v/>
      </c>
      <c r="F2506">
        <f>'DATA DASH'!F2506</f>
        <v/>
      </c>
      <c r="G2506">
        <f>'DATA DASH'!G2506</f>
        <v/>
      </c>
      <c r="H2506">
        <f>'DATA DASH'!H2506</f>
        <v/>
      </c>
      <c r="I2506">
        <f>'DATA DASH'!I2506</f>
        <v/>
      </c>
      <c r="J2506">
        <f>'DATA DASH'!J2506</f>
        <v/>
      </c>
      <c r="K2506">
        <f>'DATA DASH'!K2506</f>
        <v/>
      </c>
      <c r="L2506">
        <f>'DATA DASH'!L2506</f>
        <v/>
      </c>
      <c r="M2506">
        <f>'DATA DASH'!M2506</f>
        <v/>
      </c>
    </row>
    <row r="2507">
      <c r="A2507">
        <f>'DATA DASH'!A2507</f>
        <v/>
      </c>
      <c r="B2507">
        <f>'DATA DASH'!B2507</f>
        <v/>
      </c>
      <c r="C2507">
        <f>'DATA DASH'!C2507</f>
        <v/>
      </c>
      <c r="D2507">
        <f>'DATA DASH'!D2507</f>
        <v/>
      </c>
      <c r="E2507">
        <f>'DATA DASH'!E2507</f>
        <v/>
      </c>
      <c r="F2507">
        <f>'DATA DASH'!F2507</f>
        <v/>
      </c>
      <c r="G2507">
        <f>'DATA DASH'!G2507</f>
        <v/>
      </c>
      <c r="H2507">
        <f>'DATA DASH'!H2507</f>
        <v/>
      </c>
      <c r="I2507">
        <f>'DATA DASH'!I2507</f>
        <v/>
      </c>
      <c r="J2507">
        <f>'DATA DASH'!J2507</f>
        <v/>
      </c>
      <c r="K2507">
        <f>'DATA DASH'!K2507</f>
        <v/>
      </c>
      <c r="L2507">
        <f>'DATA DASH'!L2507</f>
        <v/>
      </c>
      <c r="M2507">
        <f>'DATA DASH'!M2507</f>
        <v/>
      </c>
    </row>
    <row r="2508">
      <c r="A2508">
        <f>'DATA DASH'!A2508</f>
        <v/>
      </c>
      <c r="B2508">
        <f>'DATA DASH'!B2508</f>
        <v/>
      </c>
      <c r="C2508">
        <f>'DATA DASH'!C2508</f>
        <v/>
      </c>
      <c r="D2508">
        <f>'DATA DASH'!D2508</f>
        <v/>
      </c>
      <c r="E2508">
        <f>'DATA DASH'!E2508</f>
        <v/>
      </c>
      <c r="F2508">
        <f>'DATA DASH'!F2508</f>
        <v/>
      </c>
      <c r="G2508">
        <f>'DATA DASH'!G2508</f>
        <v/>
      </c>
      <c r="H2508">
        <f>'DATA DASH'!H2508</f>
        <v/>
      </c>
      <c r="I2508">
        <f>'DATA DASH'!I2508</f>
        <v/>
      </c>
      <c r="J2508">
        <f>'DATA DASH'!J2508</f>
        <v/>
      </c>
      <c r="K2508">
        <f>'DATA DASH'!K2508</f>
        <v/>
      </c>
      <c r="L2508">
        <f>'DATA DASH'!L2508</f>
        <v/>
      </c>
      <c r="M2508">
        <f>'DATA DASH'!M2508</f>
        <v/>
      </c>
    </row>
    <row r="2509">
      <c r="A2509">
        <f>'DATA DASH'!A2509</f>
        <v/>
      </c>
      <c r="B2509">
        <f>'DATA DASH'!B2509</f>
        <v/>
      </c>
      <c r="C2509">
        <f>'DATA DASH'!C2509</f>
        <v/>
      </c>
      <c r="D2509">
        <f>'DATA DASH'!D2509</f>
        <v/>
      </c>
      <c r="E2509">
        <f>'DATA DASH'!E2509</f>
        <v/>
      </c>
      <c r="F2509">
        <f>'DATA DASH'!F2509</f>
        <v/>
      </c>
      <c r="G2509">
        <f>'DATA DASH'!G2509</f>
        <v/>
      </c>
      <c r="H2509">
        <f>'DATA DASH'!H2509</f>
        <v/>
      </c>
      <c r="I2509">
        <f>'DATA DASH'!I2509</f>
        <v/>
      </c>
      <c r="J2509">
        <f>'DATA DASH'!J2509</f>
        <v/>
      </c>
      <c r="K2509">
        <f>'DATA DASH'!K2509</f>
        <v/>
      </c>
      <c r="L2509">
        <f>'DATA DASH'!L2509</f>
        <v/>
      </c>
      <c r="M2509">
        <f>'DATA DASH'!M2509</f>
        <v/>
      </c>
    </row>
    <row r="2510">
      <c r="A2510">
        <f>'DATA DASH'!A2510</f>
        <v/>
      </c>
      <c r="B2510">
        <f>'DATA DASH'!B2510</f>
        <v/>
      </c>
      <c r="C2510">
        <f>'DATA DASH'!C2510</f>
        <v/>
      </c>
      <c r="D2510">
        <f>'DATA DASH'!D2510</f>
        <v/>
      </c>
      <c r="E2510">
        <f>'DATA DASH'!E2510</f>
        <v/>
      </c>
      <c r="F2510">
        <f>'DATA DASH'!F2510</f>
        <v/>
      </c>
      <c r="G2510">
        <f>'DATA DASH'!G2510</f>
        <v/>
      </c>
      <c r="H2510">
        <f>'DATA DASH'!H2510</f>
        <v/>
      </c>
      <c r="I2510">
        <f>'DATA DASH'!I2510</f>
        <v/>
      </c>
      <c r="J2510">
        <f>'DATA DASH'!J2510</f>
        <v/>
      </c>
      <c r="K2510">
        <f>'DATA DASH'!K2510</f>
        <v/>
      </c>
      <c r="L2510">
        <f>'DATA DASH'!L2510</f>
        <v/>
      </c>
      <c r="M2510">
        <f>'DATA DASH'!M2510</f>
        <v/>
      </c>
    </row>
    <row r="2511">
      <c r="A2511">
        <f>'DATA DASH'!A2511</f>
        <v/>
      </c>
      <c r="B2511">
        <f>'DATA DASH'!B2511</f>
        <v/>
      </c>
      <c r="C2511">
        <f>'DATA DASH'!C2511</f>
        <v/>
      </c>
      <c r="D2511">
        <f>'DATA DASH'!D2511</f>
        <v/>
      </c>
      <c r="E2511">
        <f>'DATA DASH'!E2511</f>
        <v/>
      </c>
      <c r="F2511">
        <f>'DATA DASH'!F2511</f>
        <v/>
      </c>
      <c r="G2511">
        <f>'DATA DASH'!G2511</f>
        <v/>
      </c>
      <c r="H2511">
        <f>'DATA DASH'!H2511</f>
        <v/>
      </c>
      <c r="I2511">
        <f>'DATA DASH'!I2511</f>
        <v/>
      </c>
      <c r="J2511">
        <f>'DATA DASH'!J2511</f>
        <v/>
      </c>
      <c r="K2511">
        <f>'DATA DASH'!K2511</f>
        <v/>
      </c>
      <c r="L2511">
        <f>'DATA DASH'!L2511</f>
        <v/>
      </c>
      <c r="M2511">
        <f>'DATA DASH'!M2511</f>
        <v/>
      </c>
    </row>
    <row r="2512">
      <c r="A2512">
        <f>'DATA DASH'!A2512</f>
        <v/>
      </c>
      <c r="B2512">
        <f>'DATA DASH'!B2512</f>
        <v/>
      </c>
      <c r="C2512">
        <f>'DATA DASH'!C2512</f>
        <v/>
      </c>
      <c r="D2512">
        <f>'DATA DASH'!D2512</f>
        <v/>
      </c>
      <c r="E2512">
        <f>'DATA DASH'!E2512</f>
        <v/>
      </c>
      <c r="F2512">
        <f>'DATA DASH'!F2512</f>
        <v/>
      </c>
      <c r="G2512">
        <f>'DATA DASH'!G2512</f>
        <v/>
      </c>
      <c r="H2512">
        <f>'DATA DASH'!H2512</f>
        <v/>
      </c>
      <c r="I2512">
        <f>'DATA DASH'!I2512</f>
        <v/>
      </c>
      <c r="J2512">
        <f>'DATA DASH'!J2512</f>
        <v/>
      </c>
      <c r="K2512">
        <f>'DATA DASH'!K2512</f>
        <v/>
      </c>
      <c r="L2512">
        <f>'DATA DASH'!L2512</f>
        <v/>
      </c>
      <c r="M2512">
        <f>'DATA DASH'!M2512</f>
        <v/>
      </c>
    </row>
    <row r="2513">
      <c r="A2513">
        <f>'DATA DASH'!A2513</f>
        <v/>
      </c>
      <c r="B2513">
        <f>'DATA DASH'!B2513</f>
        <v/>
      </c>
      <c r="C2513">
        <f>'DATA DASH'!C2513</f>
        <v/>
      </c>
      <c r="D2513">
        <f>'DATA DASH'!D2513</f>
        <v/>
      </c>
      <c r="E2513">
        <f>'DATA DASH'!E2513</f>
        <v/>
      </c>
      <c r="F2513">
        <f>'DATA DASH'!F2513</f>
        <v/>
      </c>
      <c r="G2513">
        <f>'DATA DASH'!G2513</f>
        <v/>
      </c>
      <c r="H2513">
        <f>'DATA DASH'!H2513</f>
        <v/>
      </c>
      <c r="I2513">
        <f>'DATA DASH'!I2513</f>
        <v/>
      </c>
      <c r="J2513">
        <f>'DATA DASH'!J2513</f>
        <v/>
      </c>
      <c r="K2513">
        <f>'DATA DASH'!K2513</f>
        <v/>
      </c>
      <c r="L2513">
        <f>'DATA DASH'!L2513</f>
        <v/>
      </c>
      <c r="M2513">
        <f>'DATA DASH'!M2513</f>
        <v/>
      </c>
    </row>
    <row r="2514">
      <c r="A2514">
        <f>'DATA DASH'!A2514</f>
        <v/>
      </c>
      <c r="B2514">
        <f>'DATA DASH'!B2514</f>
        <v/>
      </c>
      <c r="C2514">
        <f>'DATA DASH'!C2514</f>
        <v/>
      </c>
      <c r="D2514">
        <f>'DATA DASH'!D2514</f>
        <v/>
      </c>
      <c r="E2514">
        <f>'DATA DASH'!E2514</f>
        <v/>
      </c>
      <c r="F2514">
        <f>'DATA DASH'!F2514</f>
        <v/>
      </c>
      <c r="G2514">
        <f>'DATA DASH'!G2514</f>
        <v/>
      </c>
      <c r="H2514">
        <f>'DATA DASH'!H2514</f>
        <v/>
      </c>
      <c r="I2514">
        <f>'DATA DASH'!I2514</f>
        <v/>
      </c>
      <c r="J2514">
        <f>'DATA DASH'!J2514</f>
        <v/>
      </c>
      <c r="K2514">
        <f>'DATA DASH'!K2514</f>
        <v/>
      </c>
      <c r="L2514">
        <f>'DATA DASH'!L2514</f>
        <v/>
      </c>
      <c r="M2514">
        <f>'DATA DASH'!M2514</f>
        <v/>
      </c>
    </row>
    <row r="2515">
      <c r="A2515">
        <f>'DATA DASH'!A2515</f>
        <v/>
      </c>
      <c r="B2515">
        <f>'DATA DASH'!B2515</f>
        <v/>
      </c>
      <c r="C2515">
        <f>'DATA DASH'!C2515</f>
        <v/>
      </c>
      <c r="D2515">
        <f>'DATA DASH'!D2515</f>
        <v/>
      </c>
      <c r="E2515">
        <f>'DATA DASH'!E2515</f>
        <v/>
      </c>
      <c r="F2515">
        <f>'DATA DASH'!F2515</f>
        <v/>
      </c>
      <c r="G2515">
        <f>'DATA DASH'!G2515</f>
        <v/>
      </c>
      <c r="H2515">
        <f>'DATA DASH'!H2515</f>
        <v/>
      </c>
      <c r="I2515">
        <f>'DATA DASH'!I2515</f>
        <v/>
      </c>
      <c r="J2515">
        <f>'DATA DASH'!J2515</f>
        <v/>
      </c>
      <c r="K2515">
        <f>'DATA DASH'!K2515</f>
        <v/>
      </c>
      <c r="L2515">
        <f>'DATA DASH'!L2515</f>
        <v/>
      </c>
      <c r="M2515">
        <f>'DATA DASH'!M2515</f>
        <v/>
      </c>
    </row>
    <row r="2516">
      <c r="A2516">
        <f>'DATA DASH'!A2516</f>
        <v/>
      </c>
      <c r="B2516">
        <f>'DATA DASH'!B2516</f>
        <v/>
      </c>
      <c r="C2516">
        <f>'DATA DASH'!C2516</f>
        <v/>
      </c>
      <c r="D2516">
        <f>'DATA DASH'!D2516</f>
        <v/>
      </c>
      <c r="E2516">
        <f>'DATA DASH'!E2516</f>
        <v/>
      </c>
      <c r="F2516">
        <f>'DATA DASH'!F2516</f>
        <v/>
      </c>
      <c r="G2516">
        <f>'DATA DASH'!G2516</f>
        <v/>
      </c>
      <c r="H2516">
        <f>'DATA DASH'!H2516</f>
        <v/>
      </c>
      <c r="I2516">
        <f>'DATA DASH'!I2516</f>
        <v/>
      </c>
      <c r="J2516">
        <f>'DATA DASH'!J2516</f>
        <v/>
      </c>
      <c r="K2516">
        <f>'DATA DASH'!K2516</f>
        <v/>
      </c>
      <c r="L2516">
        <f>'DATA DASH'!L2516</f>
        <v/>
      </c>
      <c r="M2516">
        <f>'DATA DASH'!M2516</f>
        <v/>
      </c>
    </row>
    <row r="2517">
      <c r="A2517">
        <f>'DATA DASH'!A2517</f>
        <v/>
      </c>
      <c r="B2517">
        <f>'DATA DASH'!B2517</f>
        <v/>
      </c>
      <c r="C2517">
        <f>'DATA DASH'!C2517</f>
        <v/>
      </c>
      <c r="D2517">
        <f>'DATA DASH'!D2517</f>
        <v/>
      </c>
      <c r="E2517">
        <f>'DATA DASH'!E2517</f>
        <v/>
      </c>
      <c r="F2517">
        <f>'DATA DASH'!F2517</f>
        <v/>
      </c>
      <c r="G2517">
        <f>'DATA DASH'!G2517</f>
        <v/>
      </c>
      <c r="H2517">
        <f>'DATA DASH'!H2517</f>
        <v/>
      </c>
      <c r="I2517">
        <f>'DATA DASH'!I2517</f>
        <v/>
      </c>
      <c r="J2517">
        <f>'DATA DASH'!J2517</f>
        <v/>
      </c>
      <c r="K2517">
        <f>'DATA DASH'!K2517</f>
        <v/>
      </c>
      <c r="L2517">
        <f>'DATA DASH'!L2517</f>
        <v/>
      </c>
      <c r="M2517">
        <f>'DATA DASH'!M2517</f>
        <v/>
      </c>
    </row>
    <row r="2518">
      <c r="A2518">
        <f>'DATA DASH'!A2518</f>
        <v/>
      </c>
      <c r="B2518">
        <f>'DATA DASH'!B2518</f>
        <v/>
      </c>
      <c r="C2518">
        <f>'DATA DASH'!C2518</f>
        <v/>
      </c>
      <c r="D2518">
        <f>'DATA DASH'!D2518</f>
        <v/>
      </c>
      <c r="E2518">
        <f>'DATA DASH'!E2518</f>
        <v/>
      </c>
      <c r="F2518">
        <f>'DATA DASH'!F2518</f>
        <v/>
      </c>
      <c r="G2518">
        <f>'DATA DASH'!G2518</f>
        <v/>
      </c>
      <c r="H2518">
        <f>'DATA DASH'!H2518</f>
        <v/>
      </c>
      <c r="I2518">
        <f>'DATA DASH'!I2518</f>
        <v/>
      </c>
      <c r="J2518">
        <f>'DATA DASH'!J2518</f>
        <v/>
      </c>
      <c r="K2518">
        <f>'DATA DASH'!K2518</f>
        <v/>
      </c>
      <c r="L2518">
        <f>'DATA DASH'!L2518</f>
        <v/>
      </c>
      <c r="M2518">
        <f>'DATA DASH'!M2518</f>
        <v/>
      </c>
    </row>
    <row r="2519">
      <c r="A2519">
        <f>'DATA DASH'!A2519</f>
        <v/>
      </c>
      <c r="B2519">
        <f>'DATA DASH'!B2519</f>
        <v/>
      </c>
      <c r="C2519">
        <f>'DATA DASH'!C2519</f>
        <v/>
      </c>
      <c r="D2519">
        <f>'DATA DASH'!D2519</f>
        <v/>
      </c>
      <c r="E2519">
        <f>'DATA DASH'!E2519</f>
        <v/>
      </c>
      <c r="F2519">
        <f>'DATA DASH'!F2519</f>
        <v/>
      </c>
      <c r="G2519">
        <f>'DATA DASH'!G2519</f>
        <v/>
      </c>
      <c r="H2519">
        <f>'DATA DASH'!H2519</f>
        <v/>
      </c>
      <c r="I2519">
        <f>'DATA DASH'!I2519</f>
        <v/>
      </c>
      <c r="J2519">
        <f>'DATA DASH'!J2519</f>
        <v/>
      </c>
      <c r="K2519">
        <f>'DATA DASH'!K2519</f>
        <v/>
      </c>
      <c r="L2519">
        <f>'DATA DASH'!L2519</f>
        <v/>
      </c>
      <c r="M2519">
        <f>'DATA DASH'!M2519</f>
        <v/>
      </c>
    </row>
    <row r="2520">
      <c r="A2520">
        <f>'DATA DASH'!A2520</f>
        <v/>
      </c>
      <c r="B2520">
        <f>'DATA DASH'!B2520</f>
        <v/>
      </c>
      <c r="C2520">
        <f>'DATA DASH'!C2520</f>
        <v/>
      </c>
      <c r="D2520">
        <f>'DATA DASH'!D2520</f>
        <v/>
      </c>
      <c r="E2520">
        <f>'DATA DASH'!E2520</f>
        <v/>
      </c>
      <c r="F2520">
        <f>'DATA DASH'!F2520</f>
        <v/>
      </c>
      <c r="G2520">
        <f>'DATA DASH'!G2520</f>
        <v/>
      </c>
      <c r="H2520">
        <f>'DATA DASH'!H2520</f>
        <v/>
      </c>
      <c r="I2520">
        <f>'DATA DASH'!I2520</f>
        <v/>
      </c>
      <c r="J2520">
        <f>'DATA DASH'!J2520</f>
        <v/>
      </c>
      <c r="K2520">
        <f>'DATA DASH'!K2520</f>
        <v/>
      </c>
      <c r="L2520">
        <f>'DATA DASH'!L2520</f>
        <v/>
      </c>
      <c r="M2520">
        <f>'DATA DASH'!M2520</f>
        <v/>
      </c>
    </row>
    <row r="2521">
      <c r="A2521">
        <f>'DATA DASH'!A2521</f>
        <v/>
      </c>
      <c r="B2521">
        <f>'DATA DASH'!B2521</f>
        <v/>
      </c>
      <c r="C2521">
        <f>'DATA DASH'!C2521</f>
        <v/>
      </c>
      <c r="D2521">
        <f>'DATA DASH'!D2521</f>
        <v/>
      </c>
      <c r="E2521">
        <f>'DATA DASH'!E2521</f>
        <v/>
      </c>
      <c r="F2521">
        <f>'DATA DASH'!F2521</f>
        <v/>
      </c>
      <c r="G2521">
        <f>'DATA DASH'!G2521</f>
        <v/>
      </c>
      <c r="H2521">
        <f>'DATA DASH'!H2521</f>
        <v/>
      </c>
      <c r="I2521">
        <f>'DATA DASH'!I2521</f>
        <v/>
      </c>
      <c r="J2521">
        <f>'DATA DASH'!J2521</f>
        <v/>
      </c>
      <c r="K2521">
        <f>'DATA DASH'!K2521</f>
        <v/>
      </c>
      <c r="L2521">
        <f>'DATA DASH'!L2521</f>
        <v/>
      </c>
      <c r="M2521">
        <f>'DATA DASH'!M2521</f>
        <v/>
      </c>
    </row>
    <row r="2522">
      <c r="A2522">
        <f>'DATA DASH'!A2522</f>
        <v/>
      </c>
      <c r="B2522">
        <f>'DATA DASH'!B2522</f>
        <v/>
      </c>
      <c r="C2522">
        <f>'DATA DASH'!C2522</f>
        <v/>
      </c>
      <c r="D2522">
        <f>'DATA DASH'!D2522</f>
        <v/>
      </c>
      <c r="E2522">
        <f>'DATA DASH'!E2522</f>
        <v/>
      </c>
      <c r="F2522">
        <f>'DATA DASH'!F2522</f>
        <v/>
      </c>
      <c r="G2522">
        <f>'DATA DASH'!G2522</f>
        <v/>
      </c>
      <c r="H2522">
        <f>'DATA DASH'!H2522</f>
        <v/>
      </c>
      <c r="I2522">
        <f>'DATA DASH'!I2522</f>
        <v/>
      </c>
      <c r="J2522">
        <f>'DATA DASH'!J2522</f>
        <v/>
      </c>
      <c r="K2522">
        <f>'DATA DASH'!K2522</f>
        <v/>
      </c>
      <c r="L2522">
        <f>'DATA DASH'!L2522</f>
        <v/>
      </c>
      <c r="M2522">
        <f>'DATA DASH'!M2522</f>
        <v/>
      </c>
    </row>
    <row r="2523">
      <c r="A2523">
        <f>'DATA DASH'!A2523</f>
        <v/>
      </c>
      <c r="B2523">
        <f>'DATA DASH'!B2523</f>
        <v/>
      </c>
      <c r="C2523">
        <f>'DATA DASH'!C2523</f>
        <v/>
      </c>
      <c r="D2523">
        <f>'DATA DASH'!D2523</f>
        <v/>
      </c>
      <c r="E2523">
        <f>'DATA DASH'!E2523</f>
        <v/>
      </c>
      <c r="F2523">
        <f>'DATA DASH'!F2523</f>
        <v/>
      </c>
      <c r="G2523">
        <f>'DATA DASH'!G2523</f>
        <v/>
      </c>
      <c r="H2523">
        <f>'DATA DASH'!H2523</f>
        <v/>
      </c>
      <c r="I2523">
        <f>'DATA DASH'!I2523</f>
        <v/>
      </c>
      <c r="J2523">
        <f>'DATA DASH'!J2523</f>
        <v/>
      </c>
      <c r="K2523">
        <f>'DATA DASH'!K2523</f>
        <v/>
      </c>
      <c r="L2523">
        <f>'DATA DASH'!L2523</f>
        <v/>
      </c>
      <c r="M2523">
        <f>'DATA DASH'!M2523</f>
        <v/>
      </c>
    </row>
    <row r="2524">
      <c r="A2524">
        <f>'DATA DASH'!A2524</f>
        <v/>
      </c>
      <c r="B2524">
        <f>'DATA DASH'!B2524</f>
        <v/>
      </c>
      <c r="C2524">
        <f>'DATA DASH'!C2524</f>
        <v/>
      </c>
      <c r="D2524">
        <f>'DATA DASH'!D2524</f>
        <v/>
      </c>
      <c r="E2524">
        <f>'DATA DASH'!E2524</f>
        <v/>
      </c>
      <c r="F2524">
        <f>'DATA DASH'!F2524</f>
        <v/>
      </c>
      <c r="G2524">
        <f>'DATA DASH'!G2524</f>
        <v/>
      </c>
      <c r="H2524">
        <f>'DATA DASH'!H2524</f>
        <v/>
      </c>
      <c r="I2524">
        <f>'DATA DASH'!I2524</f>
        <v/>
      </c>
      <c r="J2524">
        <f>'DATA DASH'!J2524</f>
        <v/>
      </c>
      <c r="K2524">
        <f>'DATA DASH'!K2524</f>
        <v/>
      </c>
      <c r="L2524">
        <f>'DATA DASH'!L2524</f>
        <v/>
      </c>
      <c r="M2524">
        <f>'DATA DASH'!M2524</f>
        <v/>
      </c>
    </row>
    <row r="2525">
      <c r="A2525">
        <f>'DATA DASH'!A2525</f>
        <v/>
      </c>
      <c r="B2525">
        <f>'DATA DASH'!B2525</f>
        <v/>
      </c>
      <c r="C2525">
        <f>'DATA DASH'!C2525</f>
        <v/>
      </c>
      <c r="D2525">
        <f>'DATA DASH'!D2525</f>
        <v/>
      </c>
      <c r="E2525">
        <f>'DATA DASH'!E2525</f>
        <v/>
      </c>
      <c r="F2525">
        <f>'DATA DASH'!F2525</f>
        <v/>
      </c>
      <c r="G2525">
        <f>'DATA DASH'!G2525</f>
        <v/>
      </c>
      <c r="H2525">
        <f>'DATA DASH'!H2525</f>
        <v/>
      </c>
      <c r="I2525">
        <f>'DATA DASH'!I2525</f>
        <v/>
      </c>
      <c r="J2525">
        <f>'DATA DASH'!J2525</f>
        <v/>
      </c>
      <c r="K2525">
        <f>'DATA DASH'!K2525</f>
        <v/>
      </c>
      <c r="L2525">
        <f>'DATA DASH'!L2525</f>
        <v/>
      </c>
      <c r="M2525">
        <f>'DATA DASH'!M2525</f>
        <v/>
      </c>
    </row>
    <row r="2526">
      <c r="A2526">
        <f>'DATA DASH'!A2526</f>
        <v/>
      </c>
      <c r="B2526">
        <f>'DATA DASH'!B2526</f>
        <v/>
      </c>
      <c r="C2526">
        <f>'DATA DASH'!C2526</f>
        <v/>
      </c>
      <c r="D2526">
        <f>'DATA DASH'!D2526</f>
        <v/>
      </c>
      <c r="E2526">
        <f>'DATA DASH'!E2526</f>
        <v/>
      </c>
      <c r="F2526">
        <f>'DATA DASH'!F2526</f>
        <v/>
      </c>
      <c r="G2526">
        <f>'DATA DASH'!G2526</f>
        <v/>
      </c>
      <c r="H2526">
        <f>'DATA DASH'!H2526</f>
        <v/>
      </c>
      <c r="I2526">
        <f>'DATA DASH'!I2526</f>
        <v/>
      </c>
      <c r="J2526">
        <f>'DATA DASH'!J2526</f>
        <v/>
      </c>
      <c r="K2526">
        <f>'DATA DASH'!K2526</f>
        <v/>
      </c>
      <c r="L2526">
        <f>'DATA DASH'!L2526</f>
        <v/>
      </c>
      <c r="M2526">
        <f>'DATA DASH'!M2526</f>
        <v/>
      </c>
    </row>
    <row r="2527">
      <c r="A2527">
        <f>'DATA DASH'!A2527</f>
        <v/>
      </c>
      <c r="B2527">
        <f>'DATA DASH'!B2527</f>
        <v/>
      </c>
      <c r="C2527">
        <f>'DATA DASH'!C2527</f>
        <v/>
      </c>
      <c r="D2527">
        <f>'DATA DASH'!D2527</f>
        <v/>
      </c>
      <c r="E2527">
        <f>'DATA DASH'!E2527</f>
        <v/>
      </c>
      <c r="F2527">
        <f>'DATA DASH'!F2527</f>
        <v/>
      </c>
      <c r="G2527">
        <f>'DATA DASH'!G2527</f>
        <v/>
      </c>
      <c r="H2527">
        <f>'DATA DASH'!H2527</f>
        <v/>
      </c>
      <c r="I2527">
        <f>'DATA DASH'!I2527</f>
        <v/>
      </c>
      <c r="J2527">
        <f>'DATA DASH'!J2527</f>
        <v/>
      </c>
      <c r="K2527">
        <f>'DATA DASH'!K2527</f>
        <v/>
      </c>
      <c r="L2527">
        <f>'DATA DASH'!L2527</f>
        <v/>
      </c>
      <c r="M2527">
        <f>'DATA DASH'!M2527</f>
        <v/>
      </c>
    </row>
    <row r="2528">
      <c r="A2528">
        <f>'DATA DASH'!A2528</f>
        <v/>
      </c>
      <c r="B2528">
        <f>'DATA DASH'!B2528</f>
        <v/>
      </c>
      <c r="C2528">
        <f>'DATA DASH'!C2528</f>
        <v/>
      </c>
      <c r="D2528">
        <f>'DATA DASH'!D2528</f>
        <v/>
      </c>
      <c r="E2528">
        <f>'DATA DASH'!E2528</f>
        <v/>
      </c>
      <c r="F2528">
        <f>'DATA DASH'!F2528</f>
        <v/>
      </c>
      <c r="G2528">
        <f>'DATA DASH'!G2528</f>
        <v/>
      </c>
      <c r="H2528">
        <f>'DATA DASH'!H2528</f>
        <v/>
      </c>
      <c r="I2528">
        <f>'DATA DASH'!I2528</f>
        <v/>
      </c>
      <c r="J2528">
        <f>'DATA DASH'!J2528</f>
        <v/>
      </c>
      <c r="K2528">
        <f>'DATA DASH'!K2528</f>
        <v/>
      </c>
      <c r="L2528">
        <f>'DATA DASH'!L2528</f>
        <v/>
      </c>
      <c r="M2528">
        <f>'DATA DASH'!M2528</f>
        <v/>
      </c>
    </row>
    <row r="2529">
      <c r="A2529">
        <f>'DATA DASH'!A2529</f>
        <v/>
      </c>
      <c r="B2529">
        <f>'DATA DASH'!B2529</f>
        <v/>
      </c>
      <c r="C2529">
        <f>'DATA DASH'!C2529</f>
        <v/>
      </c>
      <c r="D2529">
        <f>'DATA DASH'!D2529</f>
        <v/>
      </c>
      <c r="E2529">
        <f>'DATA DASH'!E2529</f>
        <v/>
      </c>
      <c r="F2529">
        <f>'DATA DASH'!F2529</f>
        <v/>
      </c>
      <c r="G2529">
        <f>'DATA DASH'!G2529</f>
        <v/>
      </c>
      <c r="H2529">
        <f>'DATA DASH'!H2529</f>
        <v/>
      </c>
      <c r="I2529">
        <f>'DATA DASH'!I2529</f>
        <v/>
      </c>
      <c r="J2529">
        <f>'DATA DASH'!J2529</f>
        <v/>
      </c>
      <c r="K2529">
        <f>'DATA DASH'!K2529</f>
        <v/>
      </c>
      <c r="L2529">
        <f>'DATA DASH'!L2529</f>
        <v/>
      </c>
      <c r="M2529">
        <f>'DATA DASH'!M2529</f>
        <v/>
      </c>
    </row>
    <row r="2530">
      <c r="A2530">
        <f>'DATA DASH'!A2530</f>
        <v/>
      </c>
      <c r="B2530">
        <f>'DATA DASH'!B2530</f>
        <v/>
      </c>
      <c r="C2530">
        <f>'DATA DASH'!C2530</f>
        <v/>
      </c>
      <c r="D2530">
        <f>'DATA DASH'!D2530</f>
        <v/>
      </c>
      <c r="E2530">
        <f>'DATA DASH'!E2530</f>
        <v/>
      </c>
      <c r="F2530">
        <f>'DATA DASH'!F2530</f>
        <v/>
      </c>
      <c r="G2530">
        <f>'DATA DASH'!G2530</f>
        <v/>
      </c>
      <c r="H2530">
        <f>'DATA DASH'!H2530</f>
        <v/>
      </c>
      <c r="I2530">
        <f>'DATA DASH'!I2530</f>
        <v/>
      </c>
      <c r="J2530">
        <f>'DATA DASH'!J2530</f>
        <v/>
      </c>
      <c r="K2530">
        <f>'DATA DASH'!K2530</f>
        <v/>
      </c>
      <c r="L2530">
        <f>'DATA DASH'!L2530</f>
        <v/>
      </c>
      <c r="M2530">
        <f>'DATA DASH'!M2530</f>
        <v/>
      </c>
    </row>
    <row r="2531">
      <c r="A2531">
        <f>'DATA DASH'!A2531</f>
        <v/>
      </c>
      <c r="B2531">
        <f>'DATA DASH'!B2531</f>
        <v/>
      </c>
      <c r="C2531">
        <f>'DATA DASH'!C2531</f>
        <v/>
      </c>
      <c r="D2531">
        <f>'DATA DASH'!D2531</f>
        <v/>
      </c>
      <c r="E2531">
        <f>'DATA DASH'!E2531</f>
        <v/>
      </c>
      <c r="F2531">
        <f>'DATA DASH'!F2531</f>
        <v/>
      </c>
      <c r="G2531">
        <f>'DATA DASH'!G2531</f>
        <v/>
      </c>
      <c r="H2531">
        <f>'DATA DASH'!H2531</f>
        <v/>
      </c>
      <c r="I2531">
        <f>'DATA DASH'!I2531</f>
        <v/>
      </c>
      <c r="J2531">
        <f>'DATA DASH'!J2531</f>
        <v/>
      </c>
      <c r="K2531">
        <f>'DATA DASH'!K2531</f>
        <v/>
      </c>
      <c r="L2531">
        <f>'DATA DASH'!L2531</f>
        <v/>
      </c>
      <c r="M2531">
        <f>'DATA DASH'!M2531</f>
        <v/>
      </c>
    </row>
    <row r="2532">
      <c r="A2532">
        <f>'DATA DASH'!A2532</f>
        <v/>
      </c>
      <c r="B2532">
        <f>'DATA DASH'!B2532</f>
        <v/>
      </c>
      <c r="C2532">
        <f>'DATA DASH'!C2532</f>
        <v/>
      </c>
      <c r="D2532">
        <f>'DATA DASH'!D2532</f>
        <v/>
      </c>
      <c r="E2532">
        <f>'DATA DASH'!E2532</f>
        <v/>
      </c>
      <c r="F2532">
        <f>'DATA DASH'!F2532</f>
        <v/>
      </c>
      <c r="G2532">
        <f>'DATA DASH'!G2532</f>
        <v/>
      </c>
      <c r="H2532">
        <f>'DATA DASH'!H2532</f>
        <v/>
      </c>
      <c r="I2532">
        <f>'DATA DASH'!I2532</f>
        <v/>
      </c>
      <c r="J2532">
        <f>'DATA DASH'!J2532</f>
        <v/>
      </c>
      <c r="K2532">
        <f>'DATA DASH'!K2532</f>
        <v/>
      </c>
      <c r="L2532">
        <f>'DATA DASH'!L2532</f>
        <v/>
      </c>
      <c r="M2532">
        <f>'DATA DASH'!M2532</f>
        <v/>
      </c>
    </row>
    <row r="2533">
      <c r="A2533">
        <f>'DATA DASH'!A2533</f>
        <v/>
      </c>
      <c r="B2533">
        <f>'DATA DASH'!B2533</f>
        <v/>
      </c>
      <c r="C2533">
        <f>'DATA DASH'!C2533</f>
        <v/>
      </c>
      <c r="D2533">
        <f>'DATA DASH'!D2533</f>
        <v/>
      </c>
      <c r="E2533">
        <f>'DATA DASH'!E2533</f>
        <v/>
      </c>
      <c r="F2533">
        <f>'DATA DASH'!F2533</f>
        <v/>
      </c>
      <c r="G2533">
        <f>'DATA DASH'!G2533</f>
        <v/>
      </c>
      <c r="H2533">
        <f>'DATA DASH'!H2533</f>
        <v/>
      </c>
      <c r="I2533">
        <f>'DATA DASH'!I2533</f>
        <v/>
      </c>
      <c r="J2533">
        <f>'DATA DASH'!J2533</f>
        <v/>
      </c>
      <c r="K2533">
        <f>'DATA DASH'!K2533</f>
        <v/>
      </c>
      <c r="L2533">
        <f>'DATA DASH'!L2533</f>
        <v/>
      </c>
      <c r="M2533">
        <f>'DATA DASH'!M2533</f>
        <v/>
      </c>
    </row>
    <row r="2534">
      <c r="A2534">
        <f>'DATA DASH'!A2534</f>
        <v/>
      </c>
      <c r="B2534">
        <f>'DATA DASH'!B2534</f>
        <v/>
      </c>
      <c r="C2534">
        <f>'DATA DASH'!C2534</f>
        <v/>
      </c>
      <c r="D2534">
        <f>'DATA DASH'!D2534</f>
        <v/>
      </c>
      <c r="E2534">
        <f>'DATA DASH'!E2534</f>
        <v/>
      </c>
      <c r="F2534">
        <f>'DATA DASH'!F2534</f>
        <v/>
      </c>
      <c r="G2534">
        <f>'DATA DASH'!G2534</f>
        <v/>
      </c>
      <c r="H2534">
        <f>'DATA DASH'!H2534</f>
        <v/>
      </c>
      <c r="I2534">
        <f>'DATA DASH'!I2534</f>
        <v/>
      </c>
      <c r="J2534">
        <f>'DATA DASH'!J2534</f>
        <v/>
      </c>
      <c r="K2534">
        <f>'DATA DASH'!K2534</f>
        <v/>
      </c>
      <c r="L2534">
        <f>'DATA DASH'!L2534</f>
        <v/>
      </c>
      <c r="M2534">
        <f>'DATA DASH'!M2534</f>
        <v/>
      </c>
    </row>
    <row r="2535">
      <c r="A2535">
        <f>'DATA DASH'!A2535</f>
        <v/>
      </c>
      <c r="B2535">
        <f>'DATA DASH'!B2535</f>
        <v/>
      </c>
      <c r="C2535">
        <f>'DATA DASH'!C2535</f>
        <v/>
      </c>
      <c r="D2535">
        <f>'DATA DASH'!D2535</f>
        <v/>
      </c>
      <c r="E2535">
        <f>'DATA DASH'!E2535</f>
        <v/>
      </c>
      <c r="F2535">
        <f>'DATA DASH'!F2535</f>
        <v/>
      </c>
      <c r="G2535">
        <f>'DATA DASH'!G2535</f>
        <v/>
      </c>
      <c r="H2535">
        <f>'DATA DASH'!H2535</f>
        <v/>
      </c>
      <c r="I2535">
        <f>'DATA DASH'!I2535</f>
        <v/>
      </c>
      <c r="J2535">
        <f>'DATA DASH'!J2535</f>
        <v/>
      </c>
      <c r="K2535">
        <f>'DATA DASH'!K2535</f>
        <v/>
      </c>
      <c r="L2535">
        <f>'DATA DASH'!L2535</f>
        <v/>
      </c>
      <c r="M2535">
        <f>'DATA DASH'!M2535</f>
        <v/>
      </c>
    </row>
    <row r="2536">
      <c r="A2536">
        <f>'DATA DASH'!A2536</f>
        <v/>
      </c>
      <c r="B2536">
        <f>'DATA DASH'!B2536</f>
        <v/>
      </c>
      <c r="C2536">
        <f>'DATA DASH'!C2536</f>
        <v/>
      </c>
      <c r="D2536">
        <f>'DATA DASH'!D2536</f>
        <v/>
      </c>
      <c r="E2536">
        <f>'DATA DASH'!E2536</f>
        <v/>
      </c>
      <c r="F2536">
        <f>'DATA DASH'!F2536</f>
        <v/>
      </c>
      <c r="G2536">
        <f>'DATA DASH'!G2536</f>
        <v/>
      </c>
      <c r="H2536">
        <f>'DATA DASH'!H2536</f>
        <v/>
      </c>
      <c r="I2536">
        <f>'DATA DASH'!I2536</f>
        <v/>
      </c>
      <c r="J2536">
        <f>'DATA DASH'!J2536</f>
        <v/>
      </c>
      <c r="K2536">
        <f>'DATA DASH'!K2536</f>
        <v/>
      </c>
      <c r="L2536">
        <f>'DATA DASH'!L2536</f>
        <v/>
      </c>
      <c r="M2536">
        <f>'DATA DASH'!M2536</f>
        <v/>
      </c>
    </row>
    <row r="2537">
      <c r="A2537">
        <f>'DATA DASH'!A2537</f>
        <v/>
      </c>
      <c r="B2537">
        <f>'DATA DASH'!B2537</f>
        <v/>
      </c>
      <c r="C2537">
        <f>'DATA DASH'!C2537</f>
        <v/>
      </c>
      <c r="D2537">
        <f>'DATA DASH'!D2537</f>
        <v/>
      </c>
      <c r="E2537">
        <f>'DATA DASH'!E2537</f>
        <v/>
      </c>
      <c r="F2537">
        <f>'DATA DASH'!F2537</f>
        <v/>
      </c>
      <c r="G2537">
        <f>'DATA DASH'!G2537</f>
        <v/>
      </c>
      <c r="H2537">
        <f>'DATA DASH'!H2537</f>
        <v/>
      </c>
      <c r="I2537">
        <f>'DATA DASH'!I2537</f>
        <v/>
      </c>
      <c r="J2537">
        <f>'DATA DASH'!J2537</f>
        <v/>
      </c>
      <c r="K2537">
        <f>'DATA DASH'!K2537</f>
        <v/>
      </c>
      <c r="L2537">
        <f>'DATA DASH'!L2537</f>
        <v/>
      </c>
      <c r="M2537">
        <f>'DATA DASH'!M2537</f>
        <v/>
      </c>
    </row>
    <row r="2538">
      <c r="A2538">
        <f>'DATA DASH'!A2538</f>
        <v/>
      </c>
      <c r="B2538">
        <f>'DATA DASH'!B2538</f>
        <v/>
      </c>
      <c r="C2538">
        <f>'DATA DASH'!C2538</f>
        <v/>
      </c>
      <c r="D2538">
        <f>'DATA DASH'!D2538</f>
        <v/>
      </c>
      <c r="E2538">
        <f>'DATA DASH'!E2538</f>
        <v/>
      </c>
      <c r="F2538">
        <f>'DATA DASH'!F2538</f>
        <v/>
      </c>
      <c r="G2538">
        <f>'DATA DASH'!G2538</f>
        <v/>
      </c>
      <c r="H2538">
        <f>'DATA DASH'!H2538</f>
        <v/>
      </c>
      <c r="I2538">
        <f>'DATA DASH'!I2538</f>
        <v/>
      </c>
      <c r="J2538">
        <f>'DATA DASH'!J2538</f>
        <v/>
      </c>
      <c r="K2538">
        <f>'DATA DASH'!K2538</f>
        <v/>
      </c>
      <c r="L2538">
        <f>'DATA DASH'!L2538</f>
        <v/>
      </c>
      <c r="M2538">
        <f>'DATA DASH'!M2538</f>
        <v/>
      </c>
    </row>
    <row r="2539">
      <c r="A2539">
        <f>'DATA DASH'!A2539</f>
        <v/>
      </c>
      <c r="B2539">
        <f>'DATA DASH'!B2539</f>
        <v/>
      </c>
      <c r="C2539">
        <f>'DATA DASH'!C2539</f>
        <v/>
      </c>
      <c r="D2539">
        <f>'DATA DASH'!D2539</f>
        <v/>
      </c>
      <c r="E2539">
        <f>'DATA DASH'!E2539</f>
        <v/>
      </c>
      <c r="F2539">
        <f>'DATA DASH'!F2539</f>
        <v/>
      </c>
      <c r="G2539">
        <f>'DATA DASH'!G2539</f>
        <v/>
      </c>
      <c r="H2539">
        <f>'DATA DASH'!H2539</f>
        <v/>
      </c>
      <c r="I2539">
        <f>'DATA DASH'!I2539</f>
        <v/>
      </c>
      <c r="J2539">
        <f>'DATA DASH'!J2539</f>
        <v/>
      </c>
      <c r="K2539">
        <f>'DATA DASH'!K2539</f>
        <v/>
      </c>
      <c r="L2539">
        <f>'DATA DASH'!L2539</f>
        <v/>
      </c>
      <c r="M2539">
        <f>'DATA DASH'!M2539</f>
        <v/>
      </c>
    </row>
    <row r="2540">
      <c r="A2540">
        <f>'DATA DASH'!A2540</f>
        <v/>
      </c>
      <c r="B2540">
        <f>'DATA DASH'!B2540</f>
        <v/>
      </c>
      <c r="C2540">
        <f>'DATA DASH'!C2540</f>
        <v/>
      </c>
      <c r="D2540">
        <f>'DATA DASH'!D2540</f>
        <v/>
      </c>
      <c r="E2540">
        <f>'DATA DASH'!E2540</f>
        <v/>
      </c>
      <c r="F2540">
        <f>'DATA DASH'!F2540</f>
        <v/>
      </c>
      <c r="G2540">
        <f>'DATA DASH'!G2540</f>
        <v/>
      </c>
      <c r="H2540">
        <f>'DATA DASH'!H2540</f>
        <v/>
      </c>
      <c r="I2540">
        <f>'DATA DASH'!I2540</f>
        <v/>
      </c>
      <c r="J2540">
        <f>'DATA DASH'!J2540</f>
        <v/>
      </c>
      <c r="K2540">
        <f>'DATA DASH'!K2540</f>
        <v/>
      </c>
      <c r="L2540">
        <f>'DATA DASH'!L2540</f>
        <v/>
      </c>
      <c r="M2540">
        <f>'DATA DASH'!M2540</f>
        <v/>
      </c>
    </row>
    <row r="2541">
      <c r="A2541">
        <f>'DATA DASH'!A2541</f>
        <v/>
      </c>
      <c r="B2541">
        <f>'DATA DASH'!B2541</f>
        <v/>
      </c>
      <c r="C2541">
        <f>'DATA DASH'!C2541</f>
        <v/>
      </c>
      <c r="D2541">
        <f>'DATA DASH'!D2541</f>
        <v/>
      </c>
      <c r="E2541">
        <f>'DATA DASH'!E2541</f>
        <v/>
      </c>
      <c r="F2541">
        <f>'DATA DASH'!F2541</f>
        <v/>
      </c>
      <c r="G2541">
        <f>'DATA DASH'!G2541</f>
        <v/>
      </c>
      <c r="H2541">
        <f>'DATA DASH'!H2541</f>
        <v/>
      </c>
      <c r="I2541">
        <f>'DATA DASH'!I2541</f>
        <v/>
      </c>
      <c r="J2541">
        <f>'DATA DASH'!J2541</f>
        <v/>
      </c>
      <c r="K2541">
        <f>'DATA DASH'!K2541</f>
        <v/>
      </c>
      <c r="L2541">
        <f>'DATA DASH'!L2541</f>
        <v/>
      </c>
      <c r="M2541">
        <f>'DATA DASH'!M2541</f>
        <v/>
      </c>
    </row>
    <row r="2542">
      <c r="A2542">
        <f>'DATA DASH'!A2542</f>
        <v/>
      </c>
      <c r="B2542">
        <f>'DATA DASH'!B2542</f>
        <v/>
      </c>
      <c r="C2542">
        <f>'DATA DASH'!C2542</f>
        <v/>
      </c>
      <c r="D2542">
        <f>'DATA DASH'!D2542</f>
        <v/>
      </c>
      <c r="E2542">
        <f>'DATA DASH'!E2542</f>
        <v/>
      </c>
      <c r="F2542">
        <f>'DATA DASH'!F2542</f>
        <v/>
      </c>
      <c r="G2542">
        <f>'DATA DASH'!G2542</f>
        <v/>
      </c>
      <c r="H2542">
        <f>'DATA DASH'!H2542</f>
        <v/>
      </c>
      <c r="I2542">
        <f>'DATA DASH'!I2542</f>
        <v/>
      </c>
      <c r="J2542">
        <f>'DATA DASH'!J2542</f>
        <v/>
      </c>
      <c r="K2542">
        <f>'DATA DASH'!K2542</f>
        <v/>
      </c>
      <c r="L2542">
        <f>'DATA DASH'!L2542</f>
        <v/>
      </c>
      <c r="M2542">
        <f>'DATA DASH'!M2542</f>
        <v/>
      </c>
    </row>
    <row r="2543">
      <c r="A2543">
        <f>'DATA DASH'!A2543</f>
        <v/>
      </c>
      <c r="B2543">
        <f>'DATA DASH'!B2543</f>
        <v/>
      </c>
      <c r="C2543">
        <f>'DATA DASH'!C2543</f>
        <v/>
      </c>
      <c r="D2543">
        <f>'DATA DASH'!D2543</f>
        <v/>
      </c>
      <c r="E2543">
        <f>'DATA DASH'!E2543</f>
        <v/>
      </c>
      <c r="F2543">
        <f>'DATA DASH'!F2543</f>
        <v/>
      </c>
      <c r="G2543">
        <f>'DATA DASH'!G2543</f>
        <v/>
      </c>
      <c r="H2543">
        <f>'DATA DASH'!H2543</f>
        <v/>
      </c>
      <c r="I2543">
        <f>'DATA DASH'!I2543</f>
        <v/>
      </c>
      <c r="J2543">
        <f>'DATA DASH'!J2543</f>
        <v/>
      </c>
      <c r="K2543">
        <f>'DATA DASH'!K2543</f>
        <v/>
      </c>
      <c r="L2543">
        <f>'DATA DASH'!L2543</f>
        <v/>
      </c>
      <c r="M2543">
        <f>'DATA DASH'!M2543</f>
        <v/>
      </c>
    </row>
    <row r="2544">
      <c r="A2544">
        <f>'DATA DASH'!A2544</f>
        <v/>
      </c>
      <c r="B2544">
        <f>'DATA DASH'!B2544</f>
        <v/>
      </c>
      <c r="C2544">
        <f>'DATA DASH'!C2544</f>
        <v/>
      </c>
      <c r="D2544">
        <f>'DATA DASH'!D2544</f>
        <v/>
      </c>
      <c r="E2544">
        <f>'DATA DASH'!E2544</f>
        <v/>
      </c>
      <c r="F2544">
        <f>'DATA DASH'!F2544</f>
        <v/>
      </c>
      <c r="G2544">
        <f>'DATA DASH'!G2544</f>
        <v/>
      </c>
      <c r="H2544">
        <f>'DATA DASH'!H2544</f>
        <v/>
      </c>
      <c r="I2544">
        <f>'DATA DASH'!I2544</f>
        <v/>
      </c>
      <c r="J2544">
        <f>'DATA DASH'!J2544</f>
        <v/>
      </c>
      <c r="K2544">
        <f>'DATA DASH'!K2544</f>
        <v/>
      </c>
      <c r="L2544">
        <f>'DATA DASH'!L2544</f>
        <v/>
      </c>
      <c r="M2544">
        <f>'DATA DASH'!M2544</f>
        <v/>
      </c>
    </row>
    <row r="2545">
      <c r="A2545">
        <f>'DATA DASH'!A2545</f>
        <v/>
      </c>
      <c r="B2545">
        <f>'DATA DASH'!B2545</f>
        <v/>
      </c>
      <c r="C2545">
        <f>'DATA DASH'!C2545</f>
        <v/>
      </c>
      <c r="D2545">
        <f>'DATA DASH'!D2545</f>
        <v/>
      </c>
      <c r="E2545">
        <f>'DATA DASH'!E2545</f>
        <v/>
      </c>
      <c r="F2545">
        <f>'DATA DASH'!F2545</f>
        <v/>
      </c>
      <c r="G2545">
        <f>'DATA DASH'!G2545</f>
        <v/>
      </c>
      <c r="H2545">
        <f>'DATA DASH'!H2545</f>
        <v/>
      </c>
      <c r="I2545">
        <f>'DATA DASH'!I2545</f>
        <v/>
      </c>
      <c r="J2545">
        <f>'DATA DASH'!J2545</f>
        <v/>
      </c>
      <c r="K2545">
        <f>'DATA DASH'!K2545</f>
        <v/>
      </c>
      <c r="L2545">
        <f>'DATA DASH'!L2545</f>
        <v/>
      </c>
      <c r="M2545">
        <f>'DATA DASH'!M2545</f>
        <v/>
      </c>
    </row>
    <row r="2546">
      <c r="A2546">
        <f>'DATA DASH'!A2546</f>
        <v/>
      </c>
      <c r="B2546">
        <f>'DATA DASH'!B2546</f>
        <v/>
      </c>
      <c r="C2546">
        <f>'DATA DASH'!C2546</f>
        <v/>
      </c>
      <c r="D2546">
        <f>'DATA DASH'!D2546</f>
        <v/>
      </c>
      <c r="E2546">
        <f>'DATA DASH'!E2546</f>
        <v/>
      </c>
      <c r="F2546">
        <f>'DATA DASH'!F2546</f>
        <v/>
      </c>
      <c r="G2546">
        <f>'DATA DASH'!G2546</f>
        <v/>
      </c>
      <c r="H2546">
        <f>'DATA DASH'!H2546</f>
        <v/>
      </c>
      <c r="I2546">
        <f>'DATA DASH'!I2546</f>
        <v/>
      </c>
      <c r="J2546">
        <f>'DATA DASH'!J2546</f>
        <v/>
      </c>
      <c r="K2546">
        <f>'DATA DASH'!K2546</f>
        <v/>
      </c>
      <c r="L2546">
        <f>'DATA DASH'!L2546</f>
        <v/>
      </c>
      <c r="M2546">
        <f>'DATA DASH'!M2546</f>
        <v/>
      </c>
    </row>
    <row r="2547">
      <c r="A2547">
        <f>'DATA DASH'!A2547</f>
        <v/>
      </c>
      <c r="B2547">
        <f>'DATA DASH'!B2547</f>
        <v/>
      </c>
      <c r="C2547">
        <f>'DATA DASH'!C2547</f>
        <v/>
      </c>
      <c r="D2547">
        <f>'DATA DASH'!D2547</f>
        <v/>
      </c>
      <c r="E2547">
        <f>'DATA DASH'!E2547</f>
        <v/>
      </c>
      <c r="F2547">
        <f>'DATA DASH'!F2547</f>
        <v/>
      </c>
      <c r="G2547">
        <f>'DATA DASH'!G2547</f>
        <v/>
      </c>
      <c r="H2547">
        <f>'DATA DASH'!H2547</f>
        <v/>
      </c>
      <c r="I2547">
        <f>'DATA DASH'!I2547</f>
        <v/>
      </c>
      <c r="J2547">
        <f>'DATA DASH'!J2547</f>
        <v/>
      </c>
      <c r="K2547">
        <f>'DATA DASH'!K2547</f>
        <v/>
      </c>
      <c r="L2547">
        <f>'DATA DASH'!L2547</f>
        <v/>
      </c>
      <c r="M2547">
        <f>'DATA DASH'!M2547</f>
        <v/>
      </c>
    </row>
    <row r="2548">
      <c r="A2548">
        <f>'DATA DASH'!A2548</f>
        <v/>
      </c>
      <c r="B2548">
        <f>'DATA DASH'!B2548</f>
        <v/>
      </c>
      <c r="C2548">
        <f>'DATA DASH'!C2548</f>
        <v/>
      </c>
      <c r="D2548">
        <f>'DATA DASH'!D2548</f>
        <v/>
      </c>
      <c r="E2548">
        <f>'DATA DASH'!E2548</f>
        <v/>
      </c>
      <c r="F2548">
        <f>'DATA DASH'!F2548</f>
        <v/>
      </c>
      <c r="G2548">
        <f>'DATA DASH'!G2548</f>
        <v/>
      </c>
      <c r="H2548">
        <f>'DATA DASH'!H2548</f>
        <v/>
      </c>
      <c r="I2548">
        <f>'DATA DASH'!I2548</f>
        <v/>
      </c>
      <c r="J2548">
        <f>'DATA DASH'!J2548</f>
        <v/>
      </c>
      <c r="K2548">
        <f>'DATA DASH'!K2548</f>
        <v/>
      </c>
      <c r="L2548">
        <f>'DATA DASH'!L2548</f>
        <v/>
      </c>
      <c r="M2548">
        <f>'DATA DASH'!M2548</f>
        <v/>
      </c>
    </row>
    <row r="2549">
      <c r="A2549">
        <f>'DATA DASH'!A2549</f>
        <v/>
      </c>
      <c r="B2549">
        <f>'DATA DASH'!B2549</f>
        <v/>
      </c>
      <c r="C2549">
        <f>'DATA DASH'!C2549</f>
        <v/>
      </c>
      <c r="D2549">
        <f>'DATA DASH'!D2549</f>
        <v/>
      </c>
      <c r="E2549">
        <f>'DATA DASH'!E2549</f>
        <v/>
      </c>
      <c r="F2549">
        <f>'DATA DASH'!F2549</f>
        <v/>
      </c>
      <c r="G2549">
        <f>'DATA DASH'!G2549</f>
        <v/>
      </c>
      <c r="H2549">
        <f>'DATA DASH'!H2549</f>
        <v/>
      </c>
      <c r="I2549">
        <f>'DATA DASH'!I2549</f>
        <v/>
      </c>
      <c r="J2549">
        <f>'DATA DASH'!J2549</f>
        <v/>
      </c>
      <c r="K2549">
        <f>'DATA DASH'!K2549</f>
        <v/>
      </c>
      <c r="L2549">
        <f>'DATA DASH'!L2549</f>
        <v/>
      </c>
      <c r="M2549">
        <f>'DATA DASH'!M2549</f>
        <v/>
      </c>
    </row>
    <row r="2550">
      <c r="A2550">
        <f>'DATA DASH'!A2550</f>
        <v/>
      </c>
      <c r="B2550">
        <f>'DATA DASH'!B2550</f>
        <v/>
      </c>
      <c r="C2550">
        <f>'DATA DASH'!C2550</f>
        <v/>
      </c>
      <c r="D2550">
        <f>'DATA DASH'!D2550</f>
        <v/>
      </c>
      <c r="E2550">
        <f>'DATA DASH'!E2550</f>
        <v/>
      </c>
      <c r="F2550">
        <f>'DATA DASH'!F2550</f>
        <v/>
      </c>
      <c r="G2550">
        <f>'DATA DASH'!G2550</f>
        <v/>
      </c>
      <c r="H2550">
        <f>'DATA DASH'!H2550</f>
        <v/>
      </c>
      <c r="I2550">
        <f>'DATA DASH'!I2550</f>
        <v/>
      </c>
      <c r="J2550">
        <f>'DATA DASH'!J2550</f>
        <v/>
      </c>
      <c r="K2550">
        <f>'DATA DASH'!K2550</f>
        <v/>
      </c>
      <c r="L2550">
        <f>'DATA DASH'!L2550</f>
        <v/>
      </c>
      <c r="M2550">
        <f>'DATA DASH'!M2550</f>
        <v/>
      </c>
    </row>
    <row r="2551">
      <c r="A2551">
        <f>'DATA DASH'!A2551</f>
        <v/>
      </c>
      <c r="B2551">
        <f>'DATA DASH'!B2551</f>
        <v/>
      </c>
      <c r="C2551">
        <f>'DATA DASH'!C2551</f>
        <v/>
      </c>
      <c r="D2551">
        <f>'DATA DASH'!D2551</f>
        <v/>
      </c>
      <c r="E2551">
        <f>'DATA DASH'!E2551</f>
        <v/>
      </c>
      <c r="F2551">
        <f>'DATA DASH'!F2551</f>
        <v/>
      </c>
      <c r="G2551">
        <f>'DATA DASH'!G2551</f>
        <v/>
      </c>
      <c r="H2551">
        <f>'DATA DASH'!H2551</f>
        <v/>
      </c>
      <c r="I2551">
        <f>'DATA DASH'!I2551</f>
        <v/>
      </c>
      <c r="J2551">
        <f>'DATA DASH'!J2551</f>
        <v/>
      </c>
      <c r="K2551">
        <f>'DATA DASH'!K2551</f>
        <v/>
      </c>
      <c r="L2551">
        <f>'DATA DASH'!L2551</f>
        <v/>
      </c>
      <c r="M2551">
        <f>'DATA DASH'!M2551</f>
        <v/>
      </c>
    </row>
    <row r="2552">
      <c r="A2552">
        <f>'DATA DASH'!A2552</f>
        <v/>
      </c>
      <c r="B2552">
        <f>'DATA DASH'!B2552</f>
        <v/>
      </c>
      <c r="C2552">
        <f>'DATA DASH'!C2552</f>
        <v/>
      </c>
      <c r="D2552">
        <f>'DATA DASH'!D2552</f>
        <v/>
      </c>
      <c r="E2552">
        <f>'DATA DASH'!E2552</f>
        <v/>
      </c>
      <c r="F2552">
        <f>'DATA DASH'!F2552</f>
        <v/>
      </c>
      <c r="G2552">
        <f>'DATA DASH'!G2552</f>
        <v/>
      </c>
      <c r="H2552">
        <f>'DATA DASH'!H2552</f>
        <v/>
      </c>
      <c r="I2552">
        <f>'DATA DASH'!I2552</f>
        <v/>
      </c>
      <c r="J2552">
        <f>'DATA DASH'!J2552</f>
        <v/>
      </c>
      <c r="K2552">
        <f>'DATA DASH'!K2552</f>
        <v/>
      </c>
      <c r="L2552">
        <f>'DATA DASH'!L2552</f>
        <v/>
      </c>
      <c r="M2552">
        <f>'DATA DASH'!M2552</f>
        <v/>
      </c>
    </row>
    <row r="2553">
      <c r="A2553">
        <f>'DATA DASH'!A2553</f>
        <v/>
      </c>
      <c r="B2553">
        <f>'DATA DASH'!B2553</f>
        <v/>
      </c>
      <c r="C2553">
        <f>'DATA DASH'!C2553</f>
        <v/>
      </c>
      <c r="D2553">
        <f>'DATA DASH'!D2553</f>
        <v/>
      </c>
      <c r="E2553">
        <f>'DATA DASH'!E2553</f>
        <v/>
      </c>
      <c r="F2553">
        <f>'DATA DASH'!F2553</f>
        <v/>
      </c>
      <c r="G2553">
        <f>'DATA DASH'!G2553</f>
        <v/>
      </c>
      <c r="H2553">
        <f>'DATA DASH'!H2553</f>
        <v/>
      </c>
      <c r="I2553">
        <f>'DATA DASH'!I2553</f>
        <v/>
      </c>
      <c r="J2553">
        <f>'DATA DASH'!J2553</f>
        <v/>
      </c>
      <c r="K2553">
        <f>'DATA DASH'!K2553</f>
        <v/>
      </c>
      <c r="L2553">
        <f>'DATA DASH'!L2553</f>
        <v/>
      </c>
      <c r="M2553">
        <f>'DATA DASH'!M2553</f>
        <v/>
      </c>
    </row>
    <row r="2554">
      <c r="A2554">
        <f>'DATA DASH'!A2554</f>
        <v/>
      </c>
      <c r="B2554">
        <f>'DATA DASH'!B2554</f>
        <v/>
      </c>
      <c r="C2554">
        <f>'DATA DASH'!C2554</f>
        <v/>
      </c>
      <c r="D2554">
        <f>'DATA DASH'!D2554</f>
        <v/>
      </c>
      <c r="E2554">
        <f>'DATA DASH'!E2554</f>
        <v/>
      </c>
      <c r="F2554">
        <f>'DATA DASH'!F2554</f>
        <v/>
      </c>
      <c r="G2554">
        <f>'DATA DASH'!G2554</f>
        <v/>
      </c>
      <c r="H2554">
        <f>'DATA DASH'!H2554</f>
        <v/>
      </c>
      <c r="I2554">
        <f>'DATA DASH'!I2554</f>
        <v/>
      </c>
      <c r="J2554">
        <f>'DATA DASH'!J2554</f>
        <v/>
      </c>
      <c r="K2554">
        <f>'DATA DASH'!K2554</f>
        <v/>
      </c>
      <c r="L2554">
        <f>'DATA DASH'!L2554</f>
        <v/>
      </c>
      <c r="M2554">
        <f>'DATA DASH'!M2554</f>
        <v/>
      </c>
    </row>
    <row r="2555">
      <c r="A2555">
        <f>'DATA DASH'!A2555</f>
        <v/>
      </c>
      <c r="B2555">
        <f>'DATA DASH'!B2555</f>
        <v/>
      </c>
      <c r="C2555">
        <f>'DATA DASH'!C2555</f>
        <v/>
      </c>
      <c r="D2555">
        <f>'DATA DASH'!D2555</f>
        <v/>
      </c>
      <c r="E2555">
        <f>'DATA DASH'!E2555</f>
        <v/>
      </c>
      <c r="F2555">
        <f>'DATA DASH'!F2555</f>
        <v/>
      </c>
      <c r="G2555">
        <f>'DATA DASH'!G2555</f>
        <v/>
      </c>
      <c r="H2555">
        <f>'DATA DASH'!H2555</f>
        <v/>
      </c>
      <c r="I2555">
        <f>'DATA DASH'!I2555</f>
        <v/>
      </c>
      <c r="J2555">
        <f>'DATA DASH'!J2555</f>
        <v/>
      </c>
      <c r="K2555">
        <f>'DATA DASH'!K2555</f>
        <v/>
      </c>
      <c r="L2555">
        <f>'DATA DASH'!L2555</f>
        <v/>
      </c>
      <c r="M2555">
        <f>'DATA DASH'!M2555</f>
        <v/>
      </c>
    </row>
    <row r="2556">
      <c r="A2556">
        <f>'DATA DASH'!A2556</f>
        <v/>
      </c>
      <c r="B2556">
        <f>'DATA DASH'!B2556</f>
        <v/>
      </c>
      <c r="C2556">
        <f>'DATA DASH'!C2556</f>
        <v/>
      </c>
      <c r="D2556">
        <f>'DATA DASH'!D2556</f>
        <v/>
      </c>
      <c r="E2556">
        <f>'DATA DASH'!E2556</f>
        <v/>
      </c>
      <c r="F2556">
        <f>'DATA DASH'!F2556</f>
        <v/>
      </c>
      <c r="G2556">
        <f>'DATA DASH'!G2556</f>
        <v/>
      </c>
      <c r="H2556">
        <f>'DATA DASH'!H2556</f>
        <v/>
      </c>
      <c r="I2556">
        <f>'DATA DASH'!I2556</f>
        <v/>
      </c>
      <c r="J2556">
        <f>'DATA DASH'!J2556</f>
        <v/>
      </c>
      <c r="K2556">
        <f>'DATA DASH'!K2556</f>
        <v/>
      </c>
      <c r="L2556">
        <f>'DATA DASH'!L2556</f>
        <v/>
      </c>
      <c r="M2556">
        <f>'DATA DASH'!M2556</f>
        <v/>
      </c>
    </row>
    <row r="2557">
      <c r="A2557">
        <f>'DATA DASH'!A2557</f>
        <v/>
      </c>
      <c r="B2557">
        <f>'DATA DASH'!B2557</f>
        <v/>
      </c>
      <c r="C2557">
        <f>'DATA DASH'!C2557</f>
        <v/>
      </c>
      <c r="D2557">
        <f>'DATA DASH'!D2557</f>
        <v/>
      </c>
      <c r="E2557">
        <f>'DATA DASH'!E2557</f>
        <v/>
      </c>
      <c r="F2557">
        <f>'DATA DASH'!F2557</f>
        <v/>
      </c>
      <c r="G2557">
        <f>'DATA DASH'!G2557</f>
        <v/>
      </c>
      <c r="H2557">
        <f>'DATA DASH'!H2557</f>
        <v/>
      </c>
      <c r="I2557">
        <f>'DATA DASH'!I2557</f>
        <v/>
      </c>
      <c r="J2557">
        <f>'DATA DASH'!J2557</f>
        <v/>
      </c>
      <c r="K2557">
        <f>'DATA DASH'!K2557</f>
        <v/>
      </c>
      <c r="L2557">
        <f>'DATA DASH'!L2557</f>
        <v/>
      </c>
      <c r="M2557">
        <f>'DATA DASH'!M2557</f>
        <v/>
      </c>
    </row>
    <row r="2558">
      <c r="A2558">
        <f>'DATA DASH'!A2558</f>
        <v/>
      </c>
      <c r="B2558">
        <f>'DATA DASH'!B2558</f>
        <v/>
      </c>
      <c r="C2558">
        <f>'DATA DASH'!C2558</f>
        <v/>
      </c>
      <c r="D2558">
        <f>'DATA DASH'!D2558</f>
        <v/>
      </c>
      <c r="E2558">
        <f>'DATA DASH'!E2558</f>
        <v/>
      </c>
      <c r="F2558">
        <f>'DATA DASH'!F2558</f>
        <v/>
      </c>
      <c r="G2558">
        <f>'DATA DASH'!G2558</f>
        <v/>
      </c>
      <c r="H2558">
        <f>'DATA DASH'!H2558</f>
        <v/>
      </c>
      <c r="I2558">
        <f>'DATA DASH'!I2558</f>
        <v/>
      </c>
      <c r="J2558">
        <f>'DATA DASH'!J2558</f>
        <v/>
      </c>
      <c r="K2558">
        <f>'DATA DASH'!K2558</f>
        <v/>
      </c>
      <c r="L2558">
        <f>'DATA DASH'!L2558</f>
        <v/>
      </c>
      <c r="M2558">
        <f>'DATA DASH'!M2558</f>
        <v/>
      </c>
    </row>
    <row r="2559">
      <c r="A2559">
        <f>'DATA DASH'!A2559</f>
        <v/>
      </c>
      <c r="B2559">
        <f>'DATA DASH'!B2559</f>
        <v/>
      </c>
      <c r="C2559">
        <f>'DATA DASH'!C2559</f>
        <v/>
      </c>
      <c r="D2559">
        <f>'DATA DASH'!D2559</f>
        <v/>
      </c>
      <c r="E2559">
        <f>'DATA DASH'!E2559</f>
        <v/>
      </c>
      <c r="F2559">
        <f>'DATA DASH'!F2559</f>
        <v/>
      </c>
      <c r="G2559">
        <f>'DATA DASH'!G2559</f>
        <v/>
      </c>
      <c r="H2559">
        <f>'DATA DASH'!H2559</f>
        <v/>
      </c>
      <c r="I2559">
        <f>'DATA DASH'!I2559</f>
        <v/>
      </c>
      <c r="J2559">
        <f>'DATA DASH'!J2559</f>
        <v/>
      </c>
      <c r="K2559">
        <f>'DATA DASH'!K2559</f>
        <v/>
      </c>
      <c r="L2559">
        <f>'DATA DASH'!L2559</f>
        <v/>
      </c>
      <c r="M2559">
        <f>'DATA DASH'!M2559</f>
        <v/>
      </c>
    </row>
    <row r="2560">
      <c r="A2560">
        <f>'DATA DASH'!A2560</f>
        <v/>
      </c>
      <c r="B2560">
        <f>'DATA DASH'!B2560</f>
        <v/>
      </c>
      <c r="C2560">
        <f>'DATA DASH'!C2560</f>
        <v/>
      </c>
      <c r="D2560">
        <f>'DATA DASH'!D2560</f>
        <v/>
      </c>
      <c r="E2560">
        <f>'DATA DASH'!E2560</f>
        <v/>
      </c>
      <c r="F2560">
        <f>'DATA DASH'!F2560</f>
        <v/>
      </c>
      <c r="G2560">
        <f>'DATA DASH'!G2560</f>
        <v/>
      </c>
      <c r="H2560">
        <f>'DATA DASH'!H2560</f>
        <v/>
      </c>
      <c r="I2560">
        <f>'DATA DASH'!I2560</f>
        <v/>
      </c>
      <c r="J2560">
        <f>'DATA DASH'!J2560</f>
        <v/>
      </c>
      <c r="K2560">
        <f>'DATA DASH'!K2560</f>
        <v/>
      </c>
      <c r="L2560">
        <f>'DATA DASH'!L2560</f>
        <v/>
      </c>
      <c r="M2560">
        <f>'DATA DASH'!M2560</f>
        <v/>
      </c>
    </row>
    <row r="2561">
      <c r="A2561">
        <f>'DATA DASH'!A2561</f>
        <v/>
      </c>
      <c r="B2561">
        <f>'DATA DASH'!B2561</f>
        <v/>
      </c>
      <c r="C2561">
        <f>'DATA DASH'!C2561</f>
        <v/>
      </c>
      <c r="D2561">
        <f>'DATA DASH'!D2561</f>
        <v/>
      </c>
      <c r="E2561">
        <f>'DATA DASH'!E2561</f>
        <v/>
      </c>
      <c r="F2561">
        <f>'DATA DASH'!F2561</f>
        <v/>
      </c>
      <c r="G2561">
        <f>'DATA DASH'!G2561</f>
        <v/>
      </c>
      <c r="H2561">
        <f>'DATA DASH'!H2561</f>
        <v/>
      </c>
      <c r="I2561">
        <f>'DATA DASH'!I2561</f>
        <v/>
      </c>
      <c r="J2561">
        <f>'DATA DASH'!J2561</f>
        <v/>
      </c>
      <c r="K2561">
        <f>'DATA DASH'!K2561</f>
        <v/>
      </c>
      <c r="L2561">
        <f>'DATA DASH'!L2561</f>
        <v/>
      </c>
      <c r="M2561">
        <f>'DATA DASH'!M2561</f>
        <v/>
      </c>
    </row>
    <row r="2562">
      <c r="A2562">
        <f>'DATA DASH'!A2562</f>
        <v/>
      </c>
      <c r="B2562">
        <f>'DATA DASH'!B2562</f>
        <v/>
      </c>
      <c r="C2562">
        <f>'DATA DASH'!C2562</f>
        <v/>
      </c>
      <c r="D2562">
        <f>'DATA DASH'!D2562</f>
        <v/>
      </c>
      <c r="E2562">
        <f>'DATA DASH'!E2562</f>
        <v/>
      </c>
      <c r="F2562">
        <f>'DATA DASH'!F2562</f>
        <v/>
      </c>
      <c r="G2562">
        <f>'DATA DASH'!G2562</f>
        <v/>
      </c>
      <c r="H2562">
        <f>'DATA DASH'!H2562</f>
        <v/>
      </c>
      <c r="I2562">
        <f>'DATA DASH'!I2562</f>
        <v/>
      </c>
      <c r="J2562">
        <f>'DATA DASH'!J2562</f>
        <v/>
      </c>
      <c r="K2562">
        <f>'DATA DASH'!K2562</f>
        <v/>
      </c>
      <c r="L2562">
        <f>'DATA DASH'!L2562</f>
        <v/>
      </c>
      <c r="M2562">
        <f>'DATA DASH'!M2562</f>
        <v/>
      </c>
    </row>
    <row r="2563">
      <c r="A2563">
        <f>'DATA DASH'!A2563</f>
        <v/>
      </c>
      <c r="B2563">
        <f>'DATA DASH'!B2563</f>
        <v/>
      </c>
      <c r="C2563">
        <f>'DATA DASH'!C2563</f>
        <v/>
      </c>
      <c r="D2563">
        <f>'DATA DASH'!D2563</f>
        <v/>
      </c>
      <c r="E2563">
        <f>'DATA DASH'!E2563</f>
        <v/>
      </c>
      <c r="F2563">
        <f>'DATA DASH'!F2563</f>
        <v/>
      </c>
      <c r="G2563">
        <f>'DATA DASH'!G2563</f>
        <v/>
      </c>
      <c r="H2563">
        <f>'DATA DASH'!H2563</f>
        <v/>
      </c>
      <c r="I2563">
        <f>'DATA DASH'!I2563</f>
        <v/>
      </c>
      <c r="J2563">
        <f>'DATA DASH'!J2563</f>
        <v/>
      </c>
      <c r="K2563">
        <f>'DATA DASH'!K2563</f>
        <v/>
      </c>
      <c r="L2563">
        <f>'DATA DASH'!L2563</f>
        <v/>
      </c>
      <c r="M2563">
        <f>'DATA DASH'!M2563</f>
        <v/>
      </c>
    </row>
    <row r="2564">
      <c r="A2564">
        <f>'DATA DASH'!A2564</f>
        <v/>
      </c>
      <c r="B2564">
        <f>'DATA DASH'!B2564</f>
        <v/>
      </c>
      <c r="C2564">
        <f>'DATA DASH'!C2564</f>
        <v/>
      </c>
      <c r="D2564">
        <f>'DATA DASH'!D2564</f>
        <v/>
      </c>
      <c r="E2564">
        <f>'DATA DASH'!E2564</f>
        <v/>
      </c>
      <c r="F2564">
        <f>'DATA DASH'!F2564</f>
        <v/>
      </c>
      <c r="G2564">
        <f>'DATA DASH'!G2564</f>
        <v/>
      </c>
      <c r="H2564">
        <f>'DATA DASH'!H2564</f>
        <v/>
      </c>
      <c r="I2564">
        <f>'DATA DASH'!I2564</f>
        <v/>
      </c>
      <c r="J2564">
        <f>'DATA DASH'!J2564</f>
        <v/>
      </c>
      <c r="K2564">
        <f>'DATA DASH'!K2564</f>
        <v/>
      </c>
      <c r="L2564">
        <f>'DATA DASH'!L2564</f>
        <v/>
      </c>
      <c r="M2564">
        <f>'DATA DASH'!M2564</f>
        <v/>
      </c>
    </row>
    <row r="2565">
      <c r="A2565">
        <f>'DATA DASH'!A2565</f>
        <v/>
      </c>
      <c r="B2565">
        <f>'DATA DASH'!B2565</f>
        <v/>
      </c>
      <c r="C2565">
        <f>'DATA DASH'!C2565</f>
        <v/>
      </c>
      <c r="D2565">
        <f>'DATA DASH'!D2565</f>
        <v/>
      </c>
      <c r="E2565">
        <f>'DATA DASH'!E2565</f>
        <v/>
      </c>
      <c r="F2565">
        <f>'DATA DASH'!F2565</f>
        <v/>
      </c>
      <c r="G2565">
        <f>'DATA DASH'!G2565</f>
        <v/>
      </c>
      <c r="H2565">
        <f>'DATA DASH'!H2565</f>
        <v/>
      </c>
      <c r="I2565">
        <f>'DATA DASH'!I2565</f>
        <v/>
      </c>
      <c r="J2565">
        <f>'DATA DASH'!J2565</f>
        <v/>
      </c>
      <c r="K2565">
        <f>'DATA DASH'!K2565</f>
        <v/>
      </c>
      <c r="L2565">
        <f>'DATA DASH'!L2565</f>
        <v/>
      </c>
      <c r="M2565">
        <f>'DATA DASH'!M2565</f>
        <v/>
      </c>
    </row>
    <row r="2566">
      <c r="A2566">
        <f>'DATA DASH'!A2566</f>
        <v/>
      </c>
      <c r="B2566">
        <f>'DATA DASH'!B2566</f>
        <v/>
      </c>
      <c r="C2566">
        <f>'DATA DASH'!C2566</f>
        <v/>
      </c>
      <c r="D2566">
        <f>'DATA DASH'!D2566</f>
        <v/>
      </c>
      <c r="E2566">
        <f>'DATA DASH'!E2566</f>
        <v/>
      </c>
      <c r="F2566">
        <f>'DATA DASH'!F2566</f>
        <v/>
      </c>
      <c r="G2566">
        <f>'DATA DASH'!G2566</f>
        <v/>
      </c>
      <c r="H2566">
        <f>'DATA DASH'!H2566</f>
        <v/>
      </c>
      <c r="I2566">
        <f>'DATA DASH'!I2566</f>
        <v/>
      </c>
      <c r="J2566">
        <f>'DATA DASH'!J2566</f>
        <v/>
      </c>
      <c r="K2566">
        <f>'DATA DASH'!K2566</f>
        <v/>
      </c>
      <c r="L2566">
        <f>'DATA DASH'!L2566</f>
        <v/>
      </c>
      <c r="M2566">
        <f>'DATA DASH'!M2566</f>
        <v/>
      </c>
    </row>
    <row r="2567">
      <c r="A2567">
        <f>'DATA DASH'!A2567</f>
        <v/>
      </c>
      <c r="B2567">
        <f>'DATA DASH'!B2567</f>
        <v/>
      </c>
      <c r="C2567">
        <f>'DATA DASH'!C2567</f>
        <v/>
      </c>
      <c r="D2567">
        <f>'DATA DASH'!D2567</f>
        <v/>
      </c>
      <c r="E2567">
        <f>'DATA DASH'!E2567</f>
        <v/>
      </c>
      <c r="F2567">
        <f>'DATA DASH'!F2567</f>
        <v/>
      </c>
      <c r="G2567">
        <f>'DATA DASH'!G2567</f>
        <v/>
      </c>
      <c r="H2567">
        <f>'DATA DASH'!H2567</f>
        <v/>
      </c>
      <c r="I2567">
        <f>'DATA DASH'!I2567</f>
        <v/>
      </c>
      <c r="J2567">
        <f>'DATA DASH'!J2567</f>
        <v/>
      </c>
      <c r="K2567">
        <f>'DATA DASH'!K2567</f>
        <v/>
      </c>
      <c r="L2567">
        <f>'DATA DASH'!L2567</f>
        <v/>
      </c>
      <c r="M2567">
        <f>'DATA DASH'!M2567</f>
        <v/>
      </c>
    </row>
    <row r="2568">
      <c r="A2568">
        <f>'DATA DASH'!A2568</f>
        <v/>
      </c>
      <c r="B2568">
        <f>'DATA DASH'!B2568</f>
        <v/>
      </c>
      <c r="C2568">
        <f>'DATA DASH'!C2568</f>
        <v/>
      </c>
      <c r="D2568">
        <f>'DATA DASH'!D2568</f>
        <v/>
      </c>
      <c r="E2568">
        <f>'DATA DASH'!E2568</f>
        <v/>
      </c>
      <c r="F2568">
        <f>'DATA DASH'!F2568</f>
        <v/>
      </c>
      <c r="G2568">
        <f>'DATA DASH'!G2568</f>
        <v/>
      </c>
      <c r="H2568">
        <f>'DATA DASH'!H2568</f>
        <v/>
      </c>
      <c r="I2568">
        <f>'DATA DASH'!I2568</f>
        <v/>
      </c>
      <c r="J2568">
        <f>'DATA DASH'!J2568</f>
        <v/>
      </c>
      <c r="K2568">
        <f>'DATA DASH'!K2568</f>
        <v/>
      </c>
      <c r="L2568">
        <f>'DATA DASH'!L2568</f>
        <v/>
      </c>
      <c r="M2568">
        <f>'DATA DASH'!M2568</f>
        <v/>
      </c>
    </row>
    <row r="2569">
      <c r="A2569">
        <f>'DATA DASH'!A2569</f>
        <v/>
      </c>
      <c r="B2569">
        <f>'DATA DASH'!B2569</f>
        <v/>
      </c>
      <c r="C2569">
        <f>'DATA DASH'!C2569</f>
        <v/>
      </c>
      <c r="D2569">
        <f>'DATA DASH'!D2569</f>
        <v/>
      </c>
      <c r="E2569">
        <f>'DATA DASH'!E2569</f>
        <v/>
      </c>
      <c r="F2569">
        <f>'DATA DASH'!F2569</f>
        <v/>
      </c>
      <c r="G2569">
        <f>'DATA DASH'!G2569</f>
        <v/>
      </c>
      <c r="H2569">
        <f>'DATA DASH'!H2569</f>
        <v/>
      </c>
      <c r="I2569">
        <f>'DATA DASH'!I2569</f>
        <v/>
      </c>
      <c r="J2569">
        <f>'DATA DASH'!J2569</f>
        <v/>
      </c>
      <c r="K2569">
        <f>'DATA DASH'!K2569</f>
        <v/>
      </c>
      <c r="L2569">
        <f>'DATA DASH'!L2569</f>
        <v/>
      </c>
      <c r="M2569">
        <f>'DATA DASH'!M2569</f>
        <v/>
      </c>
    </row>
    <row r="2570">
      <c r="A2570">
        <f>'DATA DASH'!A2570</f>
        <v/>
      </c>
      <c r="B2570">
        <f>'DATA DASH'!B2570</f>
        <v/>
      </c>
      <c r="C2570">
        <f>'DATA DASH'!C2570</f>
        <v/>
      </c>
      <c r="D2570">
        <f>'DATA DASH'!D2570</f>
        <v/>
      </c>
      <c r="E2570">
        <f>'DATA DASH'!E2570</f>
        <v/>
      </c>
      <c r="F2570">
        <f>'DATA DASH'!F2570</f>
        <v/>
      </c>
      <c r="G2570">
        <f>'DATA DASH'!G2570</f>
        <v/>
      </c>
      <c r="H2570">
        <f>'DATA DASH'!H2570</f>
        <v/>
      </c>
      <c r="I2570">
        <f>'DATA DASH'!I2570</f>
        <v/>
      </c>
      <c r="J2570">
        <f>'DATA DASH'!J2570</f>
        <v/>
      </c>
      <c r="K2570">
        <f>'DATA DASH'!K2570</f>
        <v/>
      </c>
      <c r="L2570">
        <f>'DATA DASH'!L2570</f>
        <v/>
      </c>
      <c r="M2570">
        <f>'DATA DASH'!M2570</f>
        <v/>
      </c>
    </row>
    <row r="2571">
      <c r="A2571">
        <f>'DATA DASH'!A2571</f>
        <v/>
      </c>
      <c r="B2571">
        <f>'DATA DASH'!B2571</f>
        <v/>
      </c>
      <c r="C2571">
        <f>'DATA DASH'!C2571</f>
        <v/>
      </c>
      <c r="D2571">
        <f>'DATA DASH'!D2571</f>
        <v/>
      </c>
      <c r="E2571">
        <f>'DATA DASH'!E2571</f>
        <v/>
      </c>
      <c r="F2571">
        <f>'DATA DASH'!F2571</f>
        <v/>
      </c>
      <c r="G2571">
        <f>'DATA DASH'!G2571</f>
        <v/>
      </c>
      <c r="H2571">
        <f>'DATA DASH'!H2571</f>
        <v/>
      </c>
      <c r="I2571">
        <f>'DATA DASH'!I2571</f>
        <v/>
      </c>
      <c r="J2571">
        <f>'DATA DASH'!J2571</f>
        <v/>
      </c>
      <c r="K2571">
        <f>'DATA DASH'!K2571</f>
        <v/>
      </c>
      <c r="L2571">
        <f>'DATA DASH'!L2571</f>
        <v/>
      </c>
      <c r="M2571">
        <f>'DATA DASH'!M2571</f>
        <v/>
      </c>
    </row>
    <row r="2572">
      <c r="A2572">
        <f>'DATA DASH'!A2572</f>
        <v/>
      </c>
      <c r="B2572">
        <f>'DATA DASH'!B2572</f>
        <v/>
      </c>
      <c r="C2572">
        <f>'DATA DASH'!C2572</f>
        <v/>
      </c>
      <c r="D2572">
        <f>'DATA DASH'!D2572</f>
        <v/>
      </c>
      <c r="E2572">
        <f>'DATA DASH'!E2572</f>
        <v/>
      </c>
      <c r="F2572">
        <f>'DATA DASH'!F2572</f>
        <v/>
      </c>
      <c r="G2572">
        <f>'DATA DASH'!G2572</f>
        <v/>
      </c>
      <c r="H2572">
        <f>'DATA DASH'!H2572</f>
        <v/>
      </c>
      <c r="I2572">
        <f>'DATA DASH'!I2572</f>
        <v/>
      </c>
      <c r="J2572">
        <f>'DATA DASH'!J2572</f>
        <v/>
      </c>
      <c r="K2572">
        <f>'DATA DASH'!K2572</f>
        <v/>
      </c>
      <c r="L2572">
        <f>'DATA DASH'!L2572</f>
        <v/>
      </c>
      <c r="M2572">
        <f>'DATA DASH'!M2572</f>
        <v/>
      </c>
    </row>
    <row r="2573">
      <c r="A2573">
        <f>'DATA DASH'!A2573</f>
        <v/>
      </c>
      <c r="B2573">
        <f>'DATA DASH'!B2573</f>
        <v/>
      </c>
      <c r="C2573">
        <f>'DATA DASH'!C2573</f>
        <v/>
      </c>
      <c r="D2573">
        <f>'DATA DASH'!D2573</f>
        <v/>
      </c>
      <c r="E2573">
        <f>'DATA DASH'!E2573</f>
        <v/>
      </c>
      <c r="F2573">
        <f>'DATA DASH'!F2573</f>
        <v/>
      </c>
      <c r="G2573">
        <f>'DATA DASH'!G2573</f>
        <v/>
      </c>
      <c r="H2573">
        <f>'DATA DASH'!H2573</f>
        <v/>
      </c>
      <c r="I2573">
        <f>'DATA DASH'!I2573</f>
        <v/>
      </c>
      <c r="J2573">
        <f>'DATA DASH'!J2573</f>
        <v/>
      </c>
      <c r="K2573">
        <f>'DATA DASH'!K2573</f>
        <v/>
      </c>
      <c r="L2573">
        <f>'DATA DASH'!L2573</f>
        <v/>
      </c>
      <c r="M2573">
        <f>'DATA DASH'!M2573</f>
        <v/>
      </c>
    </row>
    <row r="2574">
      <c r="A2574">
        <f>'DATA DASH'!A2574</f>
        <v/>
      </c>
      <c r="B2574">
        <f>'DATA DASH'!B2574</f>
        <v/>
      </c>
      <c r="C2574">
        <f>'DATA DASH'!C2574</f>
        <v/>
      </c>
      <c r="D2574">
        <f>'DATA DASH'!D2574</f>
        <v/>
      </c>
      <c r="E2574">
        <f>'DATA DASH'!E2574</f>
        <v/>
      </c>
      <c r="F2574">
        <f>'DATA DASH'!F2574</f>
        <v/>
      </c>
      <c r="G2574">
        <f>'DATA DASH'!G2574</f>
        <v/>
      </c>
      <c r="H2574">
        <f>'DATA DASH'!H2574</f>
        <v/>
      </c>
      <c r="I2574">
        <f>'DATA DASH'!I2574</f>
        <v/>
      </c>
      <c r="J2574">
        <f>'DATA DASH'!J2574</f>
        <v/>
      </c>
      <c r="K2574">
        <f>'DATA DASH'!K2574</f>
        <v/>
      </c>
      <c r="L2574">
        <f>'DATA DASH'!L2574</f>
        <v/>
      </c>
      <c r="M2574">
        <f>'DATA DASH'!M2574</f>
        <v/>
      </c>
    </row>
    <row r="2575">
      <c r="A2575">
        <f>'DATA DASH'!A2575</f>
        <v/>
      </c>
      <c r="B2575">
        <f>'DATA DASH'!B2575</f>
        <v/>
      </c>
      <c r="C2575">
        <f>'DATA DASH'!C2575</f>
        <v/>
      </c>
      <c r="D2575">
        <f>'DATA DASH'!D2575</f>
        <v/>
      </c>
      <c r="E2575">
        <f>'DATA DASH'!E2575</f>
        <v/>
      </c>
      <c r="F2575">
        <f>'DATA DASH'!F2575</f>
        <v/>
      </c>
      <c r="G2575">
        <f>'DATA DASH'!G2575</f>
        <v/>
      </c>
      <c r="H2575">
        <f>'DATA DASH'!H2575</f>
        <v/>
      </c>
      <c r="I2575">
        <f>'DATA DASH'!I2575</f>
        <v/>
      </c>
      <c r="J2575">
        <f>'DATA DASH'!J2575</f>
        <v/>
      </c>
      <c r="K2575">
        <f>'DATA DASH'!K2575</f>
        <v/>
      </c>
      <c r="L2575">
        <f>'DATA DASH'!L2575</f>
        <v/>
      </c>
      <c r="M2575">
        <f>'DATA DASH'!M2575</f>
        <v/>
      </c>
    </row>
    <row r="2576">
      <c r="A2576">
        <f>'DATA DASH'!A2576</f>
        <v/>
      </c>
      <c r="B2576">
        <f>'DATA DASH'!B2576</f>
        <v/>
      </c>
      <c r="C2576">
        <f>'DATA DASH'!C2576</f>
        <v/>
      </c>
      <c r="D2576">
        <f>'DATA DASH'!D2576</f>
        <v/>
      </c>
      <c r="E2576">
        <f>'DATA DASH'!E2576</f>
        <v/>
      </c>
      <c r="F2576">
        <f>'DATA DASH'!F2576</f>
        <v/>
      </c>
      <c r="G2576">
        <f>'DATA DASH'!G2576</f>
        <v/>
      </c>
      <c r="H2576">
        <f>'DATA DASH'!H2576</f>
        <v/>
      </c>
      <c r="I2576">
        <f>'DATA DASH'!I2576</f>
        <v/>
      </c>
      <c r="J2576">
        <f>'DATA DASH'!J2576</f>
        <v/>
      </c>
      <c r="K2576">
        <f>'DATA DASH'!K2576</f>
        <v/>
      </c>
      <c r="L2576">
        <f>'DATA DASH'!L2576</f>
        <v/>
      </c>
      <c r="M2576">
        <f>'DATA DASH'!M2576</f>
        <v/>
      </c>
    </row>
    <row r="2577">
      <c r="A2577">
        <f>'DATA DASH'!A2577</f>
        <v/>
      </c>
      <c r="B2577">
        <f>'DATA DASH'!B2577</f>
        <v/>
      </c>
      <c r="C2577">
        <f>'DATA DASH'!C2577</f>
        <v/>
      </c>
      <c r="D2577">
        <f>'DATA DASH'!D2577</f>
        <v/>
      </c>
      <c r="E2577">
        <f>'DATA DASH'!E2577</f>
        <v/>
      </c>
      <c r="F2577">
        <f>'DATA DASH'!F2577</f>
        <v/>
      </c>
      <c r="G2577">
        <f>'DATA DASH'!G2577</f>
        <v/>
      </c>
      <c r="H2577">
        <f>'DATA DASH'!H2577</f>
        <v/>
      </c>
      <c r="I2577">
        <f>'DATA DASH'!I2577</f>
        <v/>
      </c>
      <c r="J2577">
        <f>'DATA DASH'!J2577</f>
        <v/>
      </c>
      <c r="K2577">
        <f>'DATA DASH'!K2577</f>
        <v/>
      </c>
      <c r="L2577">
        <f>'DATA DASH'!L2577</f>
        <v/>
      </c>
      <c r="M2577">
        <f>'DATA DASH'!M2577</f>
        <v/>
      </c>
    </row>
    <row r="2578">
      <c r="A2578">
        <f>'DATA DASH'!A2578</f>
        <v/>
      </c>
      <c r="B2578">
        <f>'DATA DASH'!B2578</f>
        <v/>
      </c>
      <c r="C2578">
        <f>'DATA DASH'!C2578</f>
        <v/>
      </c>
      <c r="D2578">
        <f>'DATA DASH'!D2578</f>
        <v/>
      </c>
      <c r="E2578">
        <f>'DATA DASH'!E2578</f>
        <v/>
      </c>
      <c r="F2578">
        <f>'DATA DASH'!F2578</f>
        <v/>
      </c>
      <c r="G2578">
        <f>'DATA DASH'!G2578</f>
        <v/>
      </c>
      <c r="H2578">
        <f>'DATA DASH'!H2578</f>
        <v/>
      </c>
      <c r="I2578">
        <f>'DATA DASH'!I2578</f>
        <v/>
      </c>
      <c r="J2578">
        <f>'DATA DASH'!J2578</f>
        <v/>
      </c>
      <c r="K2578">
        <f>'DATA DASH'!K2578</f>
        <v/>
      </c>
      <c r="L2578">
        <f>'DATA DASH'!L2578</f>
        <v/>
      </c>
      <c r="M2578">
        <f>'DATA DASH'!M2578</f>
        <v/>
      </c>
    </row>
    <row r="2579">
      <c r="A2579">
        <f>'DATA DASH'!A2579</f>
        <v/>
      </c>
      <c r="B2579">
        <f>'DATA DASH'!B2579</f>
        <v/>
      </c>
      <c r="C2579">
        <f>'DATA DASH'!C2579</f>
        <v/>
      </c>
      <c r="D2579">
        <f>'DATA DASH'!D2579</f>
        <v/>
      </c>
      <c r="E2579">
        <f>'DATA DASH'!E2579</f>
        <v/>
      </c>
      <c r="F2579">
        <f>'DATA DASH'!F2579</f>
        <v/>
      </c>
      <c r="G2579">
        <f>'DATA DASH'!G2579</f>
        <v/>
      </c>
      <c r="H2579">
        <f>'DATA DASH'!H2579</f>
        <v/>
      </c>
      <c r="I2579">
        <f>'DATA DASH'!I2579</f>
        <v/>
      </c>
      <c r="J2579">
        <f>'DATA DASH'!J2579</f>
        <v/>
      </c>
      <c r="K2579">
        <f>'DATA DASH'!K2579</f>
        <v/>
      </c>
      <c r="L2579">
        <f>'DATA DASH'!L2579</f>
        <v/>
      </c>
      <c r="M2579">
        <f>'DATA DASH'!M2579</f>
        <v/>
      </c>
    </row>
    <row r="2580">
      <c r="A2580">
        <f>'DATA DASH'!A2580</f>
        <v/>
      </c>
      <c r="B2580">
        <f>'DATA DASH'!B2580</f>
        <v/>
      </c>
      <c r="C2580">
        <f>'DATA DASH'!C2580</f>
        <v/>
      </c>
      <c r="D2580">
        <f>'DATA DASH'!D2580</f>
        <v/>
      </c>
      <c r="E2580">
        <f>'DATA DASH'!E2580</f>
        <v/>
      </c>
      <c r="F2580">
        <f>'DATA DASH'!F2580</f>
        <v/>
      </c>
      <c r="G2580">
        <f>'DATA DASH'!G2580</f>
        <v/>
      </c>
      <c r="H2580">
        <f>'DATA DASH'!H2580</f>
        <v/>
      </c>
      <c r="I2580">
        <f>'DATA DASH'!I2580</f>
        <v/>
      </c>
      <c r="J2580">
        <f>'DATA DASH'!J2580</f>
        <v/>
      </c>
      <c r="K2580">
        <f>'DATA DASH'!K2580</f>
        <v/>
      </c>
      <c r="L2580">
        <f>'DATA DASH'!L2580</f>
        <v/>
      </c>
      <c r="M2580">
        <f>'DATA DASH'!M2580</f>
        <v/>
      </c>
    </row>
    <row r="2581">
      <c r="A2581">
        <f>'DATA DASH'!A2581</f>
        <v/>
      </c>
      <c r="B2581">
        <f>'DATA DASH'!B2581</f>
        <v/>
      </c>
      <c r="C2581">
        <f>'DATA DASH'!C2581</f>
        <v/>
      </c>
      <c r="D2581">
        <f>'DATA DASH'!D2581</f>
        <v/>
      </c>
      <c r="E2581">
        <f>'DATA DASH'!E2581</f>
        <v/>
      </c>
      <c r="F2581">
        <f>'DATA DASH'!F2581</f>
        <v/>
      </c>
      <c r="G2581">
        <f>'DATA DASH'!G2581</f>
        <v/>
      </c>
      <c r="H2581">
        <f>'DATA DASH'!H2581</f>
        <v/>
      </c>
      <c r="I2581">
        <f>'DATA DASH'!I2581</f>
        <v/>
      </c>
      <c r="J2581">
        <f>'DATA DASH'!J2581</f>
        <v/>
      </c>
      <c r="K2581">
        <f>'DATA DASH'!K2581</f>
        <v/>
      </c>
      <c r="L2581">
        <f>'DATA DASH'!L2581</f>
        <v/>
      </c>
      <c r="M2581">
        <f>'DATA DASH'!M2581</f>
        <v/>
      </c>
    </row>
    <row r="2582">
      <c r="A2582">
        <f>'DATA DASH'!A2582</f>
        <v/>
      </c>
      <c r="B2582">
        <f>'DATA DASH'!B2582</f>
        <v/>
      </c>
      <c r="C2582">
        <f>'DATA DASH'!C2582</f>
        <v/>
      </c>
      <c r="D2582">
        <f>'DATA DASH'!D2582</f>
        <v/>
      </c>
      <c r="E2582">
        <f>'DATA DASH'!E2582</f>
        <v/>
      </c>
      <c r="F2582">
        <f>'DATA DASH'!F2582</f>
        <v/>
      </c>
      <c r="G2582">
        <f>'DATA DASH'!G2582</f>
        <v/>
      </c>
      <c r="H2582">
        <f>'DATA DASH'!H2582</f>
        <v/>
      </c>
      <c r="I2582">
        <f>'DATA DASH'!I2582</f>
        <v/>
      </c>
      <c r="J2582">
        <f>'DATA DASH'!J2582</f>
        <v/>
      </c>
      <c r="K2582">
        <f>'DATA DASH'!K2582</f>
        <v/>
      </c>
      <c r="L2582">
        <f>'DATA DASH'!L2582</f>
        <v/>
      </c>
      <c r="M2582">
        <f>'DATA DASH'!M2582</f>
        <v/>
      </c>
    </row>
    <row r="2583">
      <c r="A2583">
        <f>'DATA DASH'!A2583</f>
        <v/>
      </c>
      <c r="B2583">
        <f>'DATA DASH'!B2583</f>
        <v/>
      </c>
      <c r="C2583">
        <f>'DATA DASH'!C2583</f>
        <v/>
      </c>
      <c r="D2583">
        <f>'DATA DASH'!D2583</f>
        <v/>
      </c>
      <c r="E2583">
        <f>'DATA DASH'!E2583</f>
        <v/>
      </c>
      <c r="F2583">
        <f>'DATA DASH'!F2583</f>
        <v/>
      </c>
      <c r="G2583">
        <f>'DATA DASH'!G2583</f>
        <v/>
      </c>
      <c r="H2583">
        <f>'DATA DASH'!H2583</f>
        <v/>
      </c>
      <c r="I2583">
        <f>'DATA DASH'!I2583</f>
        <v/>
      </c>
      <c r="J2583">
        <f>'DATA DASH'!J2583</f>
        <v/>
      </c>
      <c r="K2583">
        <f>'DATA DASH'!K2583</f>
        <v/>
      </c>
      <c r="L2583">
        <f>'DATA DASH'!L2583</f>
        <v/>
      </c>
      <c r="M2583">
        <f>'DATA DASH'!M2583</f>
        <v/>
      </c>
    </row>
    <row r="2584">
      <c r="A2584">
        <f>'DATA DASH'!A2584</f>
        <v/>
      </c>
      <c r="B2584">
        <f>'DATA DASH'!B2584</f>
        <v/>
      </c>
      <c r="C2584">
        <f>'DATA DASH'!C2584</f>
        <v/>
      </c>
      <c r="D2584">
        <f>'DATA DASH'!D2584</f>
        <v/>
      </c>
      <c r="E2584">
        <f>'DATA DASH'!E2584</f>
        <v/>
      </c>
      <c r="F2584">
        <f>'DATA DASH'!F2584</f>
        <v/>
      </c>
      <c r="G2584">
        <f>'DATA DASH'!G2584</f>
        <v/>
      </c>
      <c r="H2584">
        <f>'DATA DASH'!H2584</f>
        <v/>
      </c>
      <c r="I2584">
        <f>'DATA DASH'!I2584</f>
        <v/>
      </c>
      <c r="J2584">
        <f>'DATA DASH'!J2584</f>
        <v/>
      </c>
      <c r="K2584">
        <f>'DATA DASH'!K2584</f>
        <v/>
      </c>
      <c r="L2584">
        <f>'DATA DASH'!L2584</f>
        <v/>
      </c>
      <c r="M2584">
        <f>'DATA DASH'!M2584</f>
        <v/>
      </c>
    </row>
    <row r="2585">
      <c r="A2585">
        <f>'DATA DASH'!A2585</f>
        <v/>
      </c>
      <c r="B2585">
        <f>'DATA DASH'!B2585</f>
        <v/>
      </c>
      <c r="C2585">
        <f>'DATA DASH'!C2585</f>
        <v/>
      </c>
      <c r="D2585">
        <f>'DATA DASH'!D2585</f>
        <v/>
      </c>
      <c r="E2585">
        <f>'DATA DASH'!E2585</f>
        <v/>
      </c>
      <c r="F2585">
        <f>'DATA DASH'!F2585</f>
        <v/>
      </c>
      <c r="G2585">
        <f>'DATA DASH'!G2585</f>
        <v/>
      </c>
      <c r="H2585">
        <f>'DATA DASH'!H2585</f>
        <v/>
      </c>
      <c r="I2585">
        <f>'DATA DASH'!I2585</f>
        <v/>
      </c>
      <c r="J2585">
        <f>'DATA DASH'!J2585</f>
        <v/>
      </c>
      <c r="K2585">
        <f>'DATA DASH'!K2585</f>
        <v/>
      </c>
      <c r="L2585">
        <f>'DATA DASH'!L2585</f>
        <v/>
      </c>
      <c r="M2585">
        <f>'DATA DASH'!M2585</f>
        <v/>
      </c>
    </row>
    <row r="2586">
      <c r="A2586">
        <f>'DATA DASH'!A2586</f>
        <v/>
      </c>
      <c r="B2586">
        <f>'DATA DASH'!B2586</f>
        <v/>
      </c>
      <c r="C2586">
        <f>'DATA DASH'!C2586</f>
        <v/>
      </c>
      <c r="D2586">
        <f>'DATA DASH'!D2586</f>
        <v/>
      </c>
      <c r="E2586">
        <f>'DATA DASH'!E2586</f>
        <v/>
      </c>
      <c r="F2586">
        <f>'DATA DASH'!F2586</f>
        <v/>
      </c>
      <c r="G2586">
        <f>'DATA DASH'!G2586</f>
        <v/>
      </c>
      <c r="H2586">
        <f>'DATA DASH'!H2586</f>
        <v/>
      </c>
      <c r="I2586">
        <f>'DATA DASH'!I2586</f>
        <v/>
      </c>
      <c r="J2586">
        <f>'DATA DASH'!J2586</f>
        <v/>
      </c>
      <c r="K2586">
        <f>'DATA DASH'!K2586</f>
        <v/>
      </c>
      <c r="L2586">
        <f>'DATA DASH'!L2586</f>
        <v/>
      </c>
      <c r="M2586">
        <f>'DATA DASH'!M2586</f>
        <v/>
      </c>
    </row>
    <row r="2587">
      <c r="A2587">
        <f>'DATA DASH'!A2587</f>
        <v/>
      </c>
      <c r="B2587">
        <f>'DATA DASH'!B2587</f>
        <v/>
      </c>
      <c r="C2587">
        <f>'DATA DASH'!C2587</f>
        <v/>
      </c>
      <c r="D2587">
        <f>'DATA DASH'!D2587</f>
        <v/>
      </c>
      <c r="E2587">
        <f>'DATA DASH'!E2587</f>
        <v/>
      </c>
      <c r="F2587">
        <f>'DATA DASH'!F2587</f>
        <v/>
      </c>
      <c r="G2587">
        <f>'DATA DASH'!G2587</f>
        <v/>
      </c>
      <c r="H2587">
        <f>'DATA DASH'!H2587</f>
        <v/>
      </c>
      <c r="I2587">
        <f>'DATA DASH'!I2587</f>
        <v/>
      </c>
      <c r="J2587">
        <f>'DATA DASH'!J2587</f>
        <v/>
      </c>
      <c r="K2587">
        <f>'DATA DASH'!K2587</f>
        <v/>
      </c>
      <c r="L2587">
        <f>'DATA DASH'!L2587</f>
        <v/>
      </c>
      <c r="M2587">
        <f>'DATA DASH'!M2587</f>
        <v/>
      </c>
    </row>
    <row r="2588">
      <c r="A2588">
        <f>'DATA DASH'!A2588</f>
        <v/>
      </c>
      <c r="B2588">
        <f>'DATA DASH'!B2588</f>
        <v/>
      </c>
      <c r="C2588">
        <f>'DATA DASH'!C2588</f>
        <v/>
      </c>
      <c r="D2588">
        <f>'DATA DASH'!D2588</f>
        <v/>
      </c>
      <c r="E2588">
        <f>'DATA DASH'!E2588</f>
        <v/>
      </c>
      <c r="F2588">
        <f>'DATA DASH'!F2588</f>
        <v/>
      </c>
      <c r="G2588">
        <f>'DATA DASH'!G2588</f>
        <v/>
      </c>
      <c r="H2588">
        <f>'DATA DASH'!H2588</f>
        <v/>
      </c>
      <c r="I2588">
        <f>'DATA DASH'!I2588</f>
        <v/>
      </c>
      <c r="J2588">
        <f>'DATA DASH'!J2588</f>
        <v/>
      </c>
      <c r="K2588">
        <f>'DATA DASH'!K2588</f>
        <v/>
      </c>
      <c r="L2588">
        <f>'DATA DASH'!L2588</f>
        <v/>
      </c>
      <c r="M2588">
        <f>'DATA DASH'!M2588</f>
        <v/>
      </c>
    </row>
    <row r="2589">
      <c r="A2589">
        <f>'DATA DASH'!A2589</f>
        <v/>
      </c>
      <c r="B2589">
        <f>'DATA DASH'!B2589</f>
        <v/>
      </c>
      <c r="C2589">
        <f>'DATA DASH'!C2589</f>
        <v/>
      </c>
      <c r="D2589">
        <f>'DATA DASH'!D2589</f>
        <v/>
      </c>
      <c r="E2589">
        <f>'DATA DASH'!E2589</f>
        <v/>
      </c>
      <c r="F2589">
        <f>'DATA DASH'!F2589</f>
        <v/>
      </c>
      <c r="G2589">
        <f>'DATA DASH'!G2589</f>
        <v/>
      </c>
      <c r="H2589">
        <f>'DATA DASH'!H2589</f>
        <v/>
      </c>
      <c r="I2589">
        <f>'DATA DASH'!I2589</f>
        <v/>
      </c>
      <c r="J2589">
        <f>'DATA DASH'!J2589</f>
        <v/>
      </c>
      <c r="K2589">
        <f>'DATA DASH'!K2589</f>
        <v/>
      </c>
      <c r="L2589">
        <f>'DATA DASH'!L2589</f>
        <v/>
      </c>
      <c r="M2589">
        <f>'DATA DASH'!M2589</f>
        <v/>
      </c>
    </row>
    <row r="2590">
      <c r="A2590">
        <f>'DATA DASH'!A2590</f>
        <v/>
      </c>
      <c r="B2590">
        <f>'DATA DASH'!B2590</f>
        <v/>
      </c>
      <c r="C2590">
        <f>'DATA DASH'!C2590</f>
        <v/>
      </c>
      <c r="D2590">
        <f>'DATA DASH'!D2590</f>
        <v/>
      </c>
      <c r="E2590">
        <f>'DATA DASH'!E2590</f>
        <v/>
      </c>
      <c r="F2590">
        <f>'DATA DASH'!F2590</f>
        <v/>
      </c>
      <c r="G2590">
        <f>'DATA DASH'!G2590</f>
        <v/>
      </c>
      <c r="H2590">
        <f>'DATA DASH'!H2590</f>
        <v/>
      </c>
      <c r="I2590">
        <f>'DATA DASH'!I2590</f>
        <v/>
      </c>
      <c r="J2590">
        <f>'DATA DASH'!J2590</f>
        <v/>
      </c>
      <c r="K2590">
        <f>'DATA DASH'!K2590</f>
        <v/>
      </c>
      <c r="L2590">
        <f>'DATA DASH'!L2590</f>
        <v/>
      </c>
      <c r="M2590">
        <f>'DATA DASH'!M2590</f>
        <v/>
      </c>
    </row>
    <row r="2591">
      <c r="A2591">
        <f>'DATA DASH'!A2591</f>
        <v/>
      </c>
      <c r="B2591">
        <f>'DATA DASH'!B2591</f>
        <v/>
      </c>
      <c r="C2591">
        <f>'DATA DASH'!C2591</f>
        <v/>
      </c>
      <c r="D2591">
        <f>'DATA DASH'!D2591</f>
        <v/>
      </c>
      <c r="E2591">
        <f>'DATA DASH'!E2591</f>
        <v/>
      </c>
      <c r="F2591">
        <f>'DATA DASH'!F2591</f>
        <v/>
      </c>
      <c r="G2591">
        <f>'DATA DASH'!G2591</f>
        <v/>
      </c>
      <c r="H2591">
        <f>'DATA DASH'!H2591</f>
        <v/>
      </c>
      <c r="I2591">
        <f>'DATA DASH'!I2591</f>
        <v/>
      </c>
      <c r="J2591">
        <f>'DATA DASH'!J2591</f>
        <v/>
      </c>
      <c r="K2591">
        <f>'DATA DASH'!K2591</f>
        <v/>
      </c>
      <c r="L2591">
        <f>'DATA DASH'!L2591</f>
        <v/>
      </c>
      <c r="M2591">
        <f>'DATA DASH'!M2591</f>
        <v/>
      </c>
    </row>
    <row r="2592">
      <c r="A2592">
        <f>'DATA DASH'!A2592</f>
        <v/>
      </c>
      <c r="B2592">
        <f>'DATA DASH'!B2592</f>
        <v/>
      </c>
      <c r="C2592">
        <f>'DATA DASH'!C2592</f>
        <v/>
      </c>
      <c r="D2592">
        <f>'DATA DASH'!D2592</f>
        <v/>
      </c>
      <c r="E2592">
        <f>'DATA DASH'!E2592</f>
        <v/>
      </c>
      <c r="F2592">
        <f>'DATA DASH'!F2592</f>
        <v/>
      </c>
      <c r="G2592">
        <f>'DATA DASH'!G2592</f>
        <v/>
      </c>
      <c r="H2592">
        <f>'DATA DASH'!H2592</f>
        <v/>
      </c>
      <c r="I2592">
        <f>'DATA DASH'!I2592</f>
        <v/>
      </c>
      <c r="J2592">
        <f>'DATA DASH'!J2592</f>
        <v/>
      </c>
      <c r="K2592">
        <f>'DATA DASH'!K2592</f>
        <v/>
      </c>
      <c r="L2592">
        <f>'DATA DASH'!L2592</f>
        <v/>
      </c>
      <c r="M2592">
        <f>'DATA DASH'!M2592</f>
        <v/>
      </c>
    </row>
    <row r="2593">
      <c r="A2593">
        <f>'DATA DASH'!A2593</f>
        <v/>
      </c>
      <c r="B2593">
        <f>'DATA DASH'!B2593</f>
        <v/>
      </c>
      <c r="C2593">
        <f>'DATA DASH'!C2593</f>
        <v/>
      </c>
      <c r="D2593">
        <f>'DATA DASH'!D2593</f>
        <v/>
      </c>
      <c r="E2593">
        <f>'DATA DASH'!E2593</f>
        <v/>
      </c>
      <c r="F2593">
        <f>'DATA DASH'!F2593</f>
        <v/>
      </c>
      <c r="G2593">
        <f>'DATA DASH'!G2593</f>
        <v/>
      </c>
      <c r="H2593">
        <f>'DATA DASH'!H2593</f>
        <v/>
      </c>
      <c r="I2593">
        <f>'DATA DASH'!I2593</f>
        <v/>
      </c>
      <c r="J2593">
        <f>'DATA DASH'!J2593</f>
        <v/>
      </c>
      <c r="K2593">
        <f>'DATA DASH'!K2593</f>
        <v/>
      </c>
      <c r="L2593">
        <f>'DATA DASH'!L2593</f>
        <v/>
      </c>
      <c r="M2593">
        <f>'DATA DASH'!M2593</f>
        <v/>
      </c>
    </row>
    <row r="2594">
      <c r="A2594">
        <f>'DATA DASH'!A2594</f>
        <v/>
      </c>
      <c r="B2594">
        <f>'DATA DASH'!B2594</f>
        <v/>
      </c>
      <c r="C2594">
        <f>'DATA DASH'!C2594</f>
        <v/>
      </c>
      <c r="D2594">
        <f>'DATA DASH'!D2594</f>
        <v/>
      </c>
      <c r="E2594">
        <f>'DATA DASH'!E2594</f>
        <v/>
      </c>
      <c r="F2594">
        <f>'DATA DASH'!F2594</f>
        <v/>
      </c>
      <c r="G2594">
        <f>'DATA DASH'!G2594</f>
        <v/>
      </c>
      <c r="H2594">
        <f>'DATA DASH'!H2594</f>
        <v/>
      </c>
      <c r="I2594">
        <f>'DATA DASH'!I2594</f>
        <v/>
      </c>
      <c r="J2594">
        <f>'DATA DASH'!J2594</f>
        <v/>
      </c>
      <c r="K2594">
        <f>'DATA DASH'!K2594</f>
        <v/>
      </c>
      <c r="L2594">
        <f>'DATA DASH'!L2594</f>
        <v/>
      </c>
      <c r="M2594">
        <f>'DATA DASH'!M2594</f>
        <v/>
      </c>
    </row>
    <row r="2595">
      <c r="A2595">
        <f>'DATA DASH'!A2595</f>
        <v/>
      </c>
      <c r="B2595">
        <f>'DATA DASH'!B2595</f>
        <v/>
      </c>
      <c r="C2595">
        <f>'DATA DASH'!C2595</f>
        <v/>
      </c>
      <c r="D2595">
        <f>'DATA DASH'!D2595</f>
        <v/>
      </c>
      <c r="E2595">
        <f>'DATA DASH'!E2595</f>
        <v/>
      </c>
      <c r="F2595">
        <f>'DATA DASH'!F2595</f>
        <v/>
      </c>
      <c r="G2595">
        <f>'DATA DASH'!G2595</f>
        <v/>
      </c>
      <c r="H2595">
        <f>'DATA DASH'!H2595</f>
        <v/>
      </c>
      <c r="I2595">
        <f>'DATA DASH'!I2595</f>
        <v/>
      </c>
      <c r="J2595">
        <f>'DATA DASH'!J2595</f>
        <v/>
      </c>
      <c r="K2595">
        <f>'DATA DASH'!K2595</f>
        <v/>
      </c>
      <c r="L2595">
        <f>'DATA DASH'!L2595</f>
        <v/>
      </c>
      <c r="M2595">
        <f>'DATA DASH'!M2595</f>
        <v/>
      </c>
    </row>
    <row r="2596">
      <c r="A2596">
        <f>'DATA DASH'!A2596</f>
        <v/>
      </c>
      <c r="B2596">
        <f>'DATA DASH'!B2596</f>
        <v/>
      </c>
      <c r="C2596">
        <f>'DATA DASH'!C2596</f>
        <v/>
      </c>
      <c r="D2596">
        <f>'DATA DASH'!D2596</f>
        <v/>
      </c>
      <c r="E2596">
        <f>'DATA DASH'!E2596</f>
        <v/>
      </c>
      <c r="F2596">
        <f>'DATA DASH'!F2596</f>
        <v/>
      </c>
      <c r="G2596">
        <f>'DATA DASH'!G2596</f>
        <v/>
      </c>
      <c r="H2596">
        <f>'DATA DASH'!H2596</f>
        <v/>
      </c>
      <c r="I2596">
        <f>'DATA DASH'!I2596</f>
        <v/>
      </c>
      <c r="J2596">
        <f>'DATA DASH'!J2596</f>
        <v/>
      </c>
      <c r="K2596">
        <f>'DATA DASH'!K2596</f>
        <v/>
      </c>
      <c r="L2596">
        <f>'DATA DASH'!L2596</f>
        <v/>
      </c>
      <c r="M2596">
        <f>'DATA DASH'!M2596</f>
        <v/>
      </c>
    </row>
    <row r="2597">
      <c r="A2597">
        <f>'DATA DASH'!A2597</f>
        <v/>
      </c>
      <c r="B2597">
        <f>'DATA DASH'!B2597</f>
        <v/>
      </c>
      <c r="C2597">
        <f>'DATA DASH'!C2597</f>
        <v/>
      </c>
      <c r="D2597">
        <f>'DATA DASH'!D2597</f>
        <v/>
      </c>
      <c r="E2597">
        <f>'DATA DASH'!E2597</f>
        <v/>
      </c>
      <c r="F2597">
        <f>'DATA DASH'!F2597</f>
        <v/>
      </c>
      <c r="G2597">
        <f>'DATA DASH'!G2597</f>
        <v/>
      </c>
      <c r="H2597">
        <f>'DATA DASH'!H2597</f>
        <v/>
      </c>
      <c r="I2597">
        <f>'DATA DASH'!I2597</f>
        <v/>
      </c>
      <c r="J2597">
        <f>'DATA DASH'!J2597</f>
        <v/>
      </c>
      <c r="K2597">
        <f>'DATA DASH'!K2597</f>
        <v/>
      </c>
      <c r="L2597">
        <f>'DATA DASH'!L2597</f>
        <v/>
      </c>
      <c r="M2597">
        <f>'DATA DASH'!M2597</f>
        <v/>
      </c>
    </row>
    <row r="2598">
      <c r="A2598">
        <f>'DATA DASH'!A2598</f>
        <v/>
      </c>
      <c r="B2598">
        <f>'DATA DASH'!B2598</f>
        <v/>
      </c>
      <c r="C2598">
        <f>'DATA DASH'!C2598</f>
        <v/>
      </c>
      <c r="D2598">
        <f>'DATA DASH'!D2598</f>
        <v/>
      </c>
      <c r="E2598">
        <f>'DATA DASH'!E2598</f>
        <v/>
      </c>
      <c r="F2598">
        <f>'DATA DASH'!F2598</f>
        <v/>
      </c>
      <c r="G2598">
        <f>'DATA DASH'!G2598</f>
        <v/>
      </c>
      <c r="H2598">
        <f>'DATA DASH'!H2598</f>
        <v/>
      </c>
      <c r="I2598">
        <f>'DATA DASH'!I2598</f>
        <v/>
      </c>
      <c r="J2598">
        <f>'DATA DASH'!J2598</f>
        <v/>
      </c>
      <c r="K2598">
        <f>'DATA DASH'!K2598</f>
        <v/>
      </c>
      <c r="L2598">
        <f>'DATA DASH'!L2598</f>
        <v/>
      </c>
      <c r="M2598">
        <f>'DATA DASH'!M2598</f>
        <v/>
      </c>
    </row>
    <row r="2599">
      <c r="A2599">
        <f>'DATA DASH'!A2599</f>
        <v/>
      </c>
      <c r="B2599">
        <f>'DATA DASH'!B2599</f>
        <v/>
      </c>
      <c r="C2599">
        <f>'DATA DASH'!C2599</f>
        <v/>
      </c>
      <c r="D2599">
        <f>'DATA DASH'!D2599</f>
        <v/>
      </c>
      <c r="E2599">
        <f>'DATA DASH'!E2599</f>
        <v/>
      </c>
      <c r="F2599">
        <f>'DATA DASH'!F2599</f>
        <v/>
      </c>
      <c r="G2599">
        <f>'DATA DASH'!G2599</f>
        <v/>
      </c>
      <c r="H2599">
        <f>'DATA DASH'!H2599</f>
        <v/>
      </c>
      <c r="I2599">
        <f>'DATA DASH'!I2599</f>
        <v/>
      </c>
      <c r="J2599">
        <f>'DATA DASH'!J2599</f>
        <v/>
      </c>
      <c r="K2599">
        <f>'DATA DASH'!K2599</f>
        <v/>
      </c>
      <c r="L2599">
        <f>'DATA DASH'!L2599</f>
        <v/>
      </c>
      <c r="M2599">
        <f>'DATA DASH'!M2599</f>
        <v/>
      </c>
    </row>
    <row r="2600">
      <c r="A2600">
        <f>'DATA DASH'!A2600</f>
        <v/>
      </c>
      <c r="B2600">
        <f>'DATA DASH'!B2600</f>
        <v/>
      </c>
      <c r="C2600">
        <f>'DATA DASH'!C2600</f>
        <v/>
      </c>
      <c r="D2600">
        <f>'DATA DASH'!D2600</f>
        <v/>
      </c>
      <c r="E2600">
        <f>'DATA DASH'!E2600</f>
        <v/>
      </c>
      <c r="F2600">
        <f>'DATA DASH'!F2600</f>
        <v/>
      </c>
      <c r="G2600">
        <f>'DATA DASH'!G2600</f>
        <v/>
      </c>
      <c r="H2600">
        <f>'DATA DASH'!H2600</f>
        <v/>
      </c>
      <c r="I2600">
        <f>'DATA DASH'!I2600</f>
        <v/>
      </c>
      <c r="J2600">
        <f>'DATA DASH'!J2600</f>
        <v/>
      </c>
      <c r="K2600">
        <f>'DATA DASH'!K2600</f>
        <v/>
      </c>
      <c r="L2600">
        <f>'DATA DASH'!L2600</f>
        <v/>
      </c>
      <c r="M2600">
        <f>'DATA DASH'!M2600</f>
        <v/>
      </c>
    </row>
    <row r="2601">
      <c r="A2601">
        <f>'DATA DASH'!A2601</f>
        <v/>
      </c>
      <c r="B2601">
        <f>'DATA DASH'!B2601</f>
        <v/>
      </c>
      <c r="C2601">
        <f>'DATA DASH'!C2601</f>
        <v/>
      </c>
      <c r="D2601">
        <f>'DATA DASH'!D2601</f>
        <v/>
      </c>
      <c r="E2601">
        <f>'DATA DASH'!E2601</f>
        <v/>
      </c>
      <c r="F2601">
        <f>'DATA DASH'!F2601</f>
        <v/>
      </c>
      <c r="G2601">
        <f>'DATA DASH'!G2601</f>
        <v/>
      </c>
      <c r="H2601">
        <f>'DATA DASH'!H2601</f>
        <v/>
      </c>
      <c r="I2601">
        <f>'DATA DASH'!I2601</f>
        <v/>
      </c>
      <c r="J2601">
        <f>'DATA DASH'!J2601</f>
        <v/>
      </c>
      <c r="K2601">
        <f>'DATA DASH'!K2601</f>
        <v/>
      </c>
      <c r="L2601">
        <f>'DATA DASH'!L2601</f>
        <v/>
      </c>
      <c r="M2601">
        <f>'DATA DASH'!M2601</f>
        <v/>
      </c>
    </row>
    <row r="2602">
      <c r="A2602">
        <f>'DATA DASH'!A2602</f>
        <v/>
      </c>
      <c r="B2602">
        <f>'DATA DASH'!B2602</f>
        <v/>
      </c>
      <c r="C2602">
        <f>'DATA DASH'!C2602</f>
        <v/>
      </c>
      <c r="D2602">
        <f>'DATA DASH'!D2602</f>
        <v/>
      </c>
      <c r="E2602">
        <f>'DATA DASH'!E2602</f>
        <v/>
      </c>
      <c r="F2602">
        <f>'DATA DASH'!F2602</f>
        <v/>
      </c>
      <c r="G2602">
        <f>'DATA DASH'!G2602</f>
        <v/>
      </c>
      <c r="H2602">
        <f>'DATA DASH'!H2602</f>
        <v/>
      </c>
      <c r="I2602">
        <f>'DATA DASH'!I2602</f>
        <v/>
      </c>
      <c r="J2602">
        <f>'DATA DASH'!J2602</f>
        <v/>
      </c>
      <c r="K2602">
        <f>'DATA DASH'!K2602</f>
        <v/>
      </c>
      <c r="L2602">
        <f>'DATA DASH'!L2602</f>
        <v/>
      </c>
      <c r="M2602">
        <f>'DATA DASH'!M2602</f>
        <v/>
      </c>
    </row>
    <row r="2603">
      <c r="A2603">
        <f>'DATA DASH'!A2603</f>
        <v/>
      </c>
      <c r="B2603">
        <f>'DATA DASH'!B2603</f>
        <v/>
      </c>
      <c r="C2603">
        <f>'DATA DASH'!C2603</f>
        <v/>
      </c>
      <c r="D2603">
        <f>'DATA DASH'!D2603</f>
        <v/>
      </c>
      <c r="E2603">
        <f>'DATA DASH'!E2603</f>
        <v/>
      </c>
      <c r="F2603">
        <f>'DATA DASH'!F2603</f>
        <v/>
      </c>
      <c r="G2603">
        <f>'DATA DASH'!G2603</f>
        <v/>
      </c>
      <c r="H2603">
        <f>'DATA DASH'!H2603</f>
        <v/>
      </c>
      <c r="I2603">
        <f>'DATA DASH'!I2603</f>
        <v/>
      </c>
      <c r="J2603">
        <f>'DATA DASH'!J2603</f>
        <v/>
      </c>
      <c r="K2603">
        <f>'DATA DASH'!K2603</f>
        <v/>
      </c>
      <c r="L2603">
        <f>'DATA DASH'!L2603</f>
        <v/>
      </c>
      <c r="M2603">
        <f>'DATA DASH'!M2603</f>
        <v/>
      </c>
    </row>
    <row r="2604">
      <c r="A2604">
        <f>'DATA DASH'!A2604</f>
        <v/>
      </c>
      <c r="B2604">
        <f>'DATA DASH'!B2604</f>
        <v/>
      </c>
      <c r="C2604">
        <f>'DATA DASH'!C2604</f>
        <v/>
      </c>
      <c r="D2604">
        <f>'DATA DASH'!D2604</f>
        <v/>
      </c>
      <c r="E2604">
        <f>'DATA DASH'!E2604</f>
        <v/>
      </c>
      <c r="F2604">
        <f>'DATA DASH'!F2604</f>
        <v/>
      </c>
      <c r="G2604">
        <f>'DATA DASH'!G2604</f>
        <v/>
      </c>
      <c r="H2604">
        <f>'DATA DASH'!H2604</f>
        <v/>
      </c>
      <c r="I2604">
        <f>'DATA DASH'!I2604</f>
        <v/>
      </c>
      <c r="J2604">
        <f>'DATA DASH'!J2604</f>
        <v/>
      </c>
      <c r="K2604">
        <f>'DATA DASH'!K2604</f>
        <v/>
      </c>
      <c r="L2604">
        <f>'DATA DASH'!L2604</f>
        <v/>
      </c>
      <c r="M2604">
        <f>'DATA DASH'!M2604</f>
        <v/>
      </c>
    </row>
    <row r="2605">
      <c r="A2605">
        <f>'DATA DASH'!A2605</f>
        <v/>
      </c>
      <c r="B2605">
        <f>'DATA DASH'!B2605</f>
        <v/>
      </c>
      <c r="C2605">
        <f>'DATA DASH'!C2605</f>
        <v/>
      </c>
      <c r="D2605">
        <f>'DATA DASH'!D2605</f>
        <v/>
      </c>
      <c r="E2605">
        <f>'DATA DASH'!E2605</f>
        <v/>
      </c>
      <c r="F2605">
        <f>'DATA DASH'!F2605</f>
        <v/>
      </c>
      <c r="G2605">
        <f>'DATA DASH'!G2605</f>
        <v/>
      </c>
      <c r="H2605">
        <f>'DATA DASH'!H2605</f>
        <v/>
      </c>
      <c r="I2605">
        <f>'DATA DASH'!I2605</f>
        <v/>
      </c>
      <c r="J2605">
        <f>'DATA DASH'!J2605</f>
        <v/>
      </c>
      <c r="K2605">
        <f>'DATA DASH'!K2605</f>
        <v/>
      </c>
      <c r="L2605">
        <f>'DATA DASH'!L2605</f>
        <v/>
      </c>
      <c r="M2605">
        <f>'DATA DASH'!M2605</f>
        <v/>
      </c>
    </row>
    <row r="2606">
      <c r="A2606">
        <f>'DATA DASH'!A2606</f>
        <v/>
      </c>
      <c r="B2606">
        <f>'DATA DASH'!B2606</f>
        <v/>
      </c>
      <c r="C2606">
        <f>'DATA DASH'!C2606</f>
        <v/>
      </c>
      <c r="D2606">
        <f>'DATA DASH'!D2606</f>
        <v/>
      </c>
      <c r="E2606">
        <f>'DATA DASH'!E2606</f>
        <v/>
      </c>
      <c r="F2606">
        <f>'DATA DASH'!F2606</f>
        <v/>
      </c>
      <c r="G2606">
        <f>'DATA DASH'!G2606</f>
        <v/>
      </c>
      <c r="H2606">
        <f>'DATA DASH'!H2606</f>
        <v/>
      </c>
      <c r="I2606">
        <f>'DATA DASH'!I2606</f>
        <v/>
      </c>
      <c r="J2606">
        <f>'DATA DASH'!J2606</f>
        <v/>
      </c>
      <c r="K2606">
        <f>'DATA DASH'!K2606</f>
        <v/>
      </c>
      <c r="L2606">
        <f>'DATA DASH'!L2606</f>
        <v/>
      </c>
      <c r="M2606">
        <f>'DATA DASH'!M2606</f>
        <v/>
      </c>
    </row>
    <row r="2607">
      <c r="A2607">
        <f>'DATA DASH'!A2607</f>
        <v/>
      </c>
      <c r="B2607">
        <f>'DATA DASH'!B2607</f>
        <v/>
      </c>
      <c r="C2607">
        <f>'DATA DASH'!C2607</f>
        <v/>
      </c>
      <c r="D2607">
        <f>'DATA DASH'!D2607</f>
        <v/>
      </c>
      <c r="E2607">
        <f>'DATA DASH'!E2607</f>
        <v/>
      </c>
      <c r="F2607">
        <f>'DATA DASH'!F2607</f>
        <v/>
      </c>
      <c r="G2607">
        <f>'DATA DASH'!G2607</f>
        <v/>
      </c>
      <c r="H2607">
        <f>'DATA DASH'!H2607</f>
        <v/>
      </c>
      <c r="I2607">
        <f>'DATA DASH'!I2607</f>
        <v/>
      </c>
      <c r="J2607">
        <f>'DATA DASH'!J2607</f>
        <v/>
      </c>
      <c r="K2607">
        <f>'DATA DASH'!K2607</f>
        <v/>
      </c>
      <c r="L2607">
        <f>'DATA DASH'!L2607</f>
        <v/>
      </c>
      <c r="M2607">
        <f>'DATA DASH'!M2607</f>
        <v/>
      </c>
    </row>
    <row r="2608">
      <c r="A2608">
        <f>'DATA DASH'!A2608</f>
        <v/>
      </c>
      <c r="B2608">
        <f>'DATA DASH'!B2608</f>
        <v/>
      </c>
      <c r="C2608">
        <f>'DATA DASH'!C2608</f>
        <v/>
      </c>
      <c r="D2608">
        <f>'DATA DASH'!D2608</f>
        <v/>
      </c>
      <c r="E2608">
        <f>'DATA DASH'!E2608</f>
        <v/>
      </c>
      <c r="F2608">
        <f>'DATA DASH'!F2608</f>
        <v/>
      </c>
      <c r="G2608">
        <f>'DATA DASH'!G2608</f>
        <v/>
      </c>
      <c r="H2608">
        <f>'DATA DASH'!H2608</f>
        <v/>
      </c>
      <c r="I2608">
        <f>'DATA DASH'!I2608</f>
        <v/>
      </c>
      <c r="J2608">
        <f>'DATA DASH'!J2608</f>
        <v/>
      </c>
      <c r="K2608">
        <f>'DATA DASH'!K2608</f>
        <v/>
      </c>
      <c r="L2608">
        <f>'DATA DASH'!L2608</f>
        <v/>
      </c>
      <c r="M2608">
        <f>'DATA DASH'!M2608</f>
        <v/>
      </c>
    </row>
    <row r="2609">
      <c r="A2609">
        <f>'DATA DASH'!A2609</f>
        <v/>
      </c>
      <c r="B2609">
        <f>'DATA DASH'!B2609</f>
        <v/>
      </c>
      <c r="C2609">
        <f>'DATA DASH'!C2609</f>
        <v/>
      </c>
      <c r="D2609">
        <f>'DATA DASH'!D2609</f>
        <v/>
      </c>
      <c r="E2609">
        <f>'DATA DASH'!E2609</f>
        <v/>
      </c>
      <c r="F2609">
        <f>'DATA DASH'!F2609</f>
        <v/>
      </c>
      <c r="G2609">
        <f>'DATA DASH'!G2609</f>
        <v/>
      </c>
      <c r="H2609">
        <f>'DATA DASH'!H2609</f>
        <v/>
      </c>
      <c r="I2609">
        <f>'DATA DASH'!I2609</f>
        <v/>
      </c>
      <c r="J2609">
        <f>'DATA DASH'!J2609</f>
        <v/>
      </c>
      <c r="K2609">
        <f>'DATA DASH'!K2609</f>
        <v/>
      </c>
      <c r="L2609">
        <f>'DATA DASH'!L2609</f>
        <v/>
      </c>
      <c r="M2609">
        <f>'DATA DASH'!M2609</f>
        <v/>
      </c>
    </row>
    <row r="2610">
      <c r="A2610">
        <f>'DATA DASH'!A2610</f>
        <v/>
      </c>
      <c r="B2610">
        <f>'DATA DASH'!B2610</f>
        <v/>
      </c>
      <c r="C2610">
        <f>'DATA DASH'!C2610</f>
        <v/>
      </c>
      <c r="D2610">
        <f>'DATA DASH'!D2610</f>
        <v/>
      </c>
      <c r="E2610">
        <f>'DATA DASH'!E2610</f>
        <v/>
      </c>
      <c r="F2610">
        <f>'DATA DASH'!F2610</f>
        <v/>
      </c>
      <c r="G2610">
        <f>'DATA DASH'!G2610</f>
        <v/>
      </c>
      <c r="H2610">
        <f>'DATA DASH'!H2610</f>
        <v/>
      </c>
      <c r="I2610">
        <f>'DATA DASH'!I2610</f>
        <v/>
      </c>
      <c r="J2610">
        <f>'DATA DASH'!J2610</f>
        <v/>
      </c>
      <c r="K2610">
        <f>'DATA DASH'!K2610</f>
        <v/>
      </c>
      <c r="L2610">
        <f>'DATA DASH'!L2610</f>
        <v/>
      </c>
      <c r="M2610">
        <f>'DATA DASH'!M2610</f>
        <v/>
      </c>
    </row>
    <row r="2611">
      <c r="A2611">
        <f>'DATA DASH'!A2611</f>
        <v/>
      </c>
      <c r="B2611">
        <f>'DATA DASH'!B2611</f>
        <v/>
      </c>
      <c r="C2611">
        <f>'DATA DASH'!C2611</f>
        <v/>
      </c>
      <c r="D2611">
        <f>'DATA DASH'!D2611</f>
        <v/>
      </c>
      <c r="E2611">
        <f>'DATA DASH'!E2611</f>
        <v/>
      </c>
      <c r="F2611">
        <f>'DATA DASH'!F2611</f>
        <v/>
      </c>
      <c r="G2611">
        <f>'DATA DASH'!G2611</f>
        <v/>
      </c>
      <c r="H2611">
        <f>'DATA DASH'!H2611</f>
        <v/>
      </c>
      <c r="I2611">
        <f>'DATA DASH'!I2611</f>
        <v/>
      </c>
      <c r="J2611">
        <f>'DATA DASH'!J2611</f>
        <v/>
      </c>
      <c r="K2611">
        <f>'DATA DASH'!K2611</f>
        <v/>
      </c>
      <c r="L2611">
        <f>'DATA DASH'!L2611</f>
        <v/>
      </c>
      <c r="M2611">
        <f>'DATA DASH'!M2611</f>
        <v/>
      </c>
    </row>
    <row r="2612">
      <c r="A2612">
        <f>'DATA DASH'!A2612</f>
        <v/>
      </c>
      <c r="B2612">
        <f>'DATA DASH'!B2612</f>
        <v/>
      </c>
      <c r="C2612">
        <f>'DATA DASH'!C2612</f>
        <v/>
      </c>
      <c r="D2612">
        <f>'DATA DASH'!D2612</f>
        <v/>
      </c>
      <c r="E2612">
        <f>'DATA DASH'!E2612</f>
        <v/>
      </c>
      <c r="F2612">
        <f>'DATA DASH'!F2612</f>
        <v/>
      </c>
      <c r="G2612">
        <f>'DATA DASH'!G2612</f>
        <v/>
      </c>
      <c r="H2612">
        <f>'DATA DASH'!H2612</f>
        <v/>
      </c>
      <c r="I2612">
        <f>'DATA DASH'!I2612</f>
        <v/>
      </c>
      <c r="J2612">
        <f>'DATA DASH'!J2612</f>
        <v/>
      </c>
      <c r="K2612">
        <f>'DATA DASH'!K2612</f>
        <v/>
      </c>
      <c r="L2612">
        <f>'DATA DASH'!L2612</f>
        <v/>
      </c>
      <c r="M2612">
        <f>'DATA DASH'!M2612</f>
        <v/>
      </c>
    </row>
    <row r="2613">
      <c r="A2613">
        <f>'DATA DASH'!A2613</f>
        <v/>
      </c>
      <c r="B2613">
        <f>'DATA DASH'!B2613</f>
        <v/>
      </c>
      <c r="C2613">
        <f>'DATA DASH'!C2613</f>
        <v/>
      </c>
      <c r="D2613">
        <f>'DATA DASH'!D2613</f>
        <v/>
      </c>
      <c r="E2613">
        <f>'DATA DASH'!E2613</f>
        <v/>
      </c>
      <c r="F2613">
        <f>'DATA DASH'!F2613</f>
        <v/>
      </c>
      <c r="G2613">
        <f>'DATA DASH'!G2613</f>
        <v/>
      </c>
      <c r="H2613">
        <f>'DATA DASH'!H2613</f>
        <v/>
      </c>
      <c r="I2613">
        <f>'DATA DASH'!I2613</f>
        <v/>
      </c>
      <c r="J2613">
        <f>'DATA DASH'!J2613</f>
        <v/>
      </c>
      <c r="K2613">
        <f>'DATA DASH'!K2613</f>
        <v/>
      </c>
      <c r="L2613">
        <f>'DATA DASH'!L2613</f>
        <v/>
      </c>
      <c r="M2613">
        <f>'DATA DASH'!M2613</f>
        <v/>
      </c>
    </row>
    <row r="2614">
      <c r="A2614">
        <f>'DATA DASH'!A2614</f>
        <v/>
      </c>
      <c r="B2614">
        <f>'DATA DASH'!B2614</f>
        <v/>
      </c>
      <c r="C2614">
        <f>'DATA DASH'!C2614</f>
        <v/>
      </c>
      <c r="D2614">
        <f>'DATA DASH'!D2614</f>
        <v/>
      </c>
      <c r="E2614">
        <f>'DATA DASH'!E2614</f>
        <v/>
      </c>
      <c r="F2614">
        <f>'DATA DASH'!F2614</f>
        <v/>
      </c>
      <c r="G2614">
        <f>'DATA DASH'!G2614</f>
        <v/>
      </c>
      <c r="H2614">
        <f>'DATA DASH'!H2614</f>
        <v/>
      </c>
      <c r="I2614">
        <f>'DATA DASH'!I2614</f>
        <v/>
      </c>
      <c r="J2614">
        <f>'DATA DASH'!J2614</f>
        <v/>
      </c>
      <c r="K2614">
        <f>'DATA DASH'!K2614</f>
        <v/>
      </c>
      <c r="L2614">
        <f>'DATA DASH'!L2614</f>
        <v/>
      </c>
      <c r="M2614">
        <f>'DATA DASH'!M2614</f>
        <v/>
      </c>
    </row>
    <row r="2615">
      <c r="A2615">
        <f>'DATA DASH'!A2615</f>
        <v/>
      </c>
      <c r="B2615">
        <f>'DATA DASH'!B2615</f>
        <v/>
      </c>
      <c r="C2615">
        <f>'DATA DASH'!C2615</f>
        <v/>
      </c>
      <c r="D2615">
        <f>'DATA DASH'!D2615</f>
        <v/>
      </c>
      <c r="E2615">
        <f>'DATA DASH'!E2615</f>
        <v/>
      </c>
      <c r="F2615">
        <f>'DATA DASH'!F2615</f>
        <v/>
      </c>
      <c r="G2615">
        <f>'DATA DASH'!G2615</f>
        <v/>
      </c>
      <c r="H2615">
        <f>'DATA DASH'!H2615</f>
        <v/>
      </c>
      <c r="I2615">
        <f>'DATA DASH'!I2615</f>
        <v/>
      </c>
      <c r="J2615">
        <f>'DATA DASH'!J2615</f>
        <v/>
      </c>
      <c r="K2615">
        <f>'DATA DASH'!K2615</f>
        <v/>
      </c>
      <c r="L2615">
        <f>'DATA DASH'!L2615</f>
        <v/>
      </c>
      <c r="M2615">
        <f>'DATA DASH'!M2615</f>
        <v/>
      </c>
    </row>
    <row r="2616">
      <c r="A2616">
        <f>'DATA DASH'!A2616</f>
        <v/>
      </c>
      <c r="B2616">
        <f>'DATA DASH'!B2616</f>
        <v/>
      </c>
      <c r="C2616">
        <f>'DATA DASH'!C2616</f>
        <v/>
      </c>
      <c r="D2616">
        <f>'DATA DASH'!D2616</f>
        <v/>
      </c>
      <c r="E2616">
        <f>'DATA DASH'!E2616</f>
        <v/>
      </c>
      <c r="F2616">
        <f>'DATA DASH'!F2616</f>
        <v/>
      </c>
      <c r="G2616">
        <f>'DATA DASH'!G2616</f>
        <v/>
      </c>
      <c r="H2616">
        <f>'DATA DASH'!H2616</f>
        <v/>
      </c>
      <c r="I2616">
        <f>'DATA DASH'!I2616</f>
        <v/>
      </c>
      <c r="J2616">
        <f>'DATA DASH'!J2616</f>
        <v/>
      </c>
      <c r="K2616">
        <f>'DATA DASH'!K2616</f>
        <v/>
      </c>
      <c r="L2616">
        <f>'DATA DASH'!L2616</f>
        <v/>
      </c>
      <c r="M2616">
        <f>'DATA DASH'!M2616</f>
        <v/>
      </c>
    </row>
    <row r="2617">
      <c r="A2617">
        <f>'DATA DASH'!A2617</f>
        <v/>
      </c>
      <c r="B2617">
        <f>'DATA DASH'!B2617</f>
        <v/>
      </c>
      <c r="C2617">
        <f>'DATA DASH'!C2617</f>
        <v/>
      </c>
      <c r="D2617">
        <f>'DATA DASH'!D2617</f>
        <v/>
      </c>
      <c r="E2617">
        <f>'DATA DASH'!E2617</f>
        <v/>
      </c>
      <c r="F2617">
        <f>'DATA DASH'!F2617</f>
        <v/>
      </c>
      <c r="G2617">
        <f>'DATA DASH'!G2617</f>
        <v/>
      </c>
      <c r="H2617">
        <f>'DATA DASH'!H2617</f>
        <v/>
      </c>
      <c r="I2617">
        <f>'DATA DASH'!I2617</f>
        <v/>
      </c>
      <c r="J2617">
        <f>'DATA DASH'!J2617</f>
        <v/>
      </c>
      <c r="K2617">
        <f>'DATA DASH'!K2617</f>
        <v/>
      </c>
      <c r="L2617">
        <f>'DATA DASH'!L2617</f>
        <v/>
      </c>
      <c r="M2617">
        <f>'DATA DASH'!M2617</f>
        <v/>
      </c>
    </row>
    <row r="2618">
      <c r="A2618">
        <f>'DATA DASH'!A2618</f>
        <v/>
      </c>
      <c r="B2618">
        <f>'DATA DASH'!B2618</f>
        <v/>
      </c>
      <c r="C2618">
        <f>'DATA DASH'!C2618</f>
        <v/>
      </c>
      <c r="D2618">
        <f>'DATA DASH'!D2618</f>
        <v/>
      </c>
      <c r="E2618">
        <f>'DATA DASH'!E2618</f>
        <v/>
      </c>
      <c r="F2618">
        <f>'DATA DASH'!F2618</f>
        <v/>
      </c>
      <c r="G2618">
        <f>'DATA DASH'!G2618</f>
        <v/>
      </c>
      <c r="H2618">
        <f>'DATA DASH'!H2618</f>
        <v/>
      </c>
      <c r="I2618">
        <f>'DATA DASH'!I2618</f>
        <v/>
      </c>
      <c r="J2618">
        <f>'DATA DASH'!J2618</f>
        <v/>
      </c>
      <c r="K2618">
        <f>'DATA DASH'!K2618</f>
        <v/>
      </c>
      <c r="L2618">
        <f>'DATA DASH'!L2618</f>
        <v/>
      </c>
      <c r="M2618">
        <f>'DATA DASH'!M2618</f>
        <v/>
      </c>
    </row>
    <row r="2619">
      <c r="A2619">
        <f>'DATA DASH'!A2619</f>
        <v/>
      </c>
      <c r="B2619">
        <f>'DATA DASH'!B2619</f>
        <v/>
      </c>
      <c r="C2619">
        <f>'DATA DASH'!C2619</f>
        <v/>
      </c>
      <c r="D2619">
        <f>'DATA DASH'!D2619</f>
        <v/>
      </c>
      <c r="E2619">
        <f>'DATA DASH'!E2619</f>
        <v/>
      </c>
      <c r="F2619">
        <f>'DATA DASH'!F2619</f>
        <v/>
      </c>
      <c r="G2619">
        <f>'DATA DASH'!G2619</f>
        <v/>
      </c>
      <c r="H2619">
        <f>'DATA DASH'!H2619</f>
        <v/>
      </c>
      <c r="I2619">
        <f>'DATA DASH'!I2619</f>
        <v/>
      </c>
      <c r="J2619">
        <f>'DATA DASH'!J2619</f>
        <v/>
      </c>
      <c r="K2619">
        <f>'DATA DASH'!K2619</f>
        <v/>
      </c>
      <c r="L2619">
        <f>'DATA DASH'!L2619</f>
        <v/>
      </c>
      <c r="M2619">
        <f>'DATA DASH'!M2619</f>
        <v/>
      </c>
    </row>
    <row r="2620">
      <c r="A2620">
        <f>'DATA DASH'!A2620</f>
        <v/>
      </c>
      <c r="B2620">
        <f>'DATA DASH'!B2620</f>
        <v/>
      </c>
      <c r="C2620">
        <f>'DATA DASH'!C2620</f>
        <v/>
      </c>
      <c r="D2620">
        <f>'DATA DASH'!D2620</f>
        <v/>
      </c>
      <c r="E2620">
        <f>'DATA DASH'!E2620</f>
        <v/>
      </c>
      <c r="F2620">
        <f>'DATA DASH'!F2620</f>
        <v/>
      </c>
      <c r="G2620">
        <f>'DATA DASH'!G2620</f>
        <v/>
      </c>
      <c r="H2620">
        <f>'DATA DASH'!H2620</f>
        <v/>
      </c>
      <c r="I2620">
        <f>'DATA DASH'!I2620</f>
        <v/>
      </c>
      <c r="J2620">
        <f>'DATA DASH'!J2620</f>
        <v/>
      </c>
      <c r="K2620">
        <f>'DATA DASH'!K2620</f>
        <v/>
      </c>
      <c r="L2620">
        <f>'DATA DASH'!L2620</f>
        <v/>
      </c>
      <c r="M2620">
        <f>'DATA DASH'!M2620</f>
        <v/>
      </c>
    </row>
    <row r="2621">
      <c r="A2621">
        <f>'DATA DASH'!A2621</f>
        <v/>
      </c>
      <c r="B2621">
        <f>'DATA DASH'!B2621</f>
        <v/>
      </c>
      <c r="C2621">
        <f>'DATA DASH'!C2621</f>
        <v/>
      </c>
      <c r="D2621">
        <f>'DATA DASH'!D2621</f>
        <v/>
      </c>
      <c r="E2621">
        <f>'DATA DASH'!E2621</f>
        <v/>
      </c>
      <c r="F2621">
        <f>'DATA DASH'!F2621</f>
        <v/>
      </c>
      <c r="G2621">
        <f>'DATA DASH'!G2621</f>
        <v/>
      </c>
      <c r="H2621">
        <f>'DATA DASH'!H2621</f>
        <v/>
      </c>
      <c r="I2621">
        <f>'DATA DASH'!I2621</f>
        <v/>
      </c>
      <c r="J2621">
        <f>'DATA DASH'!J2621</f>
        <v/>
      </c>
      <c r="K2621">
        <f>'DATA DASH'!K2621</f>
        <v/>
      </c>
      <c r="L2621">
        <f>'DATA DASH'!L2621</f>
        <v/>
      </c>
      <c r="M2621">
        <f>'DATA DASH'!M2621</f>
        <v/>
      </c>
    </row>
    <row r="2622">
      <c r="A2622">
        <f>'DATA DASH'!A2622</f>
        <v/>
      </c>
      <c r="B2622">
        <f>'DATA DASH'!B2622</f>
        <v/>
      </c>
      <c r="C2622">
        <f>'DATA DASH'!C2622</f>
        <v/>
      </c>
      <c r="D2622">
        <f>'DATA DASH'!D2622</f>
        <v/>
      </c>
      <c r="E2622">
        <f>'DATA DASH'!E2622</f>
        <v/>
      </c>
      <c r="F2622">
        <f>'DATA DASH'!F2622</f>
        <v/>
      </c>
      <c r="G2622">
        <f>'DATA DASH'!G2622</f>
        <v/>
      </c>
      <c r="H2622">
        <f>'DATA DASH'!H2622</f>
        <v/>
      </c>
      <c r="I2622">
        <f>'DATA DASH'!I2622</f>
        <v/>
      </c>
      <c r="J2622">
        <f>'DATA DASH'!J2622</f>
        <v/>
      </c>
      <c r="K2622">
        <f>'DATA DASH'!K2622</f>
        <v/>
      </c>
      <c r="L2622">
        <f>'DATA DASH'!L2622</f>
        <v/>
      </c>
      <c r="M2622">
        <f>'DATA DASH'!M2622</f>
        <v/>
      </c>
    </row>
    <row r="2623">
      <c r="A2623">
        <f>'DATA DASH'!A2623</f>
        <v/>
      </c>
      <c r="B2623">
        <f>'DATA DASH'!B2623</f>
        <v/>
      </c>
      <c r="C2623">
        <f>'DATA DASH'!C2623</f>
        <v/>
      </c>
      <c r="D2623">
        <f>'DATA DASH'!D2623</f>
        <v/>
      </c>
      <c r="E2623">
        <f>'DATA DASH'!E2623</f>
        <v/>
      </c>
      <c r="F2623">
        <f>'DATA DASH'!F2623</f>
        <v/>
      </c>
      <c r="G2623">
        <f>'DATA DASH'!G2623</f>
        <v/>
      </c>
      <c r="H2623">
        <f>'DATA DASH'!H2623</f>
        <v/>
      </c>
      <c r="I2623">
        <f>'DATA DASH'!I2623</f>
        <v/>
      </c>
      <c r="J2623">
        <f>'DATA DASH'!J2623</f>
        <v/>
      </c>
      <c r="K2623">
        <f>'DATA DASH'!K2623</f>
        <v/>
      </c>
      <c r="L2623">
        <f>'DATA DASH'!L2623</f>
        <v/>
      </c>
      <c r="M2623">
        <f>'DATA DASH'!M2623</f>
        <v/>
      </c>
    </row>
    <row r="2624">
      <c r="A2624">
        <f>'DATA DASH'!A2624</f>
        <v/>
      </c>
      <c r="B2624">
        <f>'DATA DASH'!B2624</f>
        <v/>
      </c>
      <c r="C2624">
        <f>'DATA DASH'!C2624</f>
        <v/>
      </c>
      <c r="D2624">
        <f>'DATA DASH'!D2624</f>
        <v/>
      </c>
      <c r="E2624">
        <f>'DATA DASH'!E2624</f>
        <v/>
      </c>
      <c r="F2624">
        <f>'DATA DASH'!F2624</f>
        <v/>
      </c>
      <c r="G2624">
        <f>'DATA DASH'!G2624</f>
        <v/>
      </c>
      <c r="H2624">
        <f>'DATA DASH'!H2624</f>
        <v/>
      </c>
      <c r="I2624">
        <f>'DATA DASH'!I2624</f>
        <v/>
      </c>
      <c r="J2624">
        <f>'DATA DASH'!J2624</f>
        <v/>
      </c>
      <c r="K2624">
        <f>'DATA DASH'!K2624</f>
        <v/>
      </c>
      <c r="L2624">
        <f>'DATA DASH'!L2624</f>
        <v/>
      </c>
      <c r="M2624">
        <f>'DATA DASH'!M2624</f>
        <v/>
      </c>
    </row>
    <row r="2625">
      <c r="A2625">
        <f>'DATA DASH'!A2625</f>
        <v/>
      </c>
      <c r="B2625">
        <f>'DATA DASH'!B2625</f>
        <v/>
      </c>
      <c r="C2625">
        <f>'DATA DASH'!C2625</f>
        <v/>
      </c>
      <c r="D2625">
        <f>'DATA DASH'!D2625</f>
        <v/>
      </c>
      <c r="E2625">
        <f>'DATA DASH'!E2625</f>
        <v/>
      </c>
      <c r="F2625">
        <f>'DATA DASH'!F2625</f>
        <v/>
      </c>
      <c r="G2625">
        <f>'DATA DASH'!G2625</f>
        <v/>
      </c>
      <c r="H2625">
        <f>'DATA DASH'!H2625</f>
        <v/>
      </c>
      <c r="I2625">
        <f>'DATA DASH'!I2625</f>
        <v/>
      </c>
      <c r="J2625">
        <f>'DATA DASH'!J2625</f>
        <v/>
      </c>
      <c r="K2625">
        <f>'DATA DASH'!K2625</f>
        <v/>
      </c>
      <c r="L2625">
        <f>'DATA DASH'!L2625</f>
        <v/>
      </c>
      <c r="M2625">
        <f>'DATA DASH'!M2625</f>
        <v/>
      </c>
    </row>
    <row r="2626">
      <c r="A2626">
        <f>'DATA DASH'!A2626</f>
        <v/>
      </c>
      <c r="B2626">
        <f>'DATA DASH'!B2626</f>
        <v/>
      </c>
      <c r="C2626">
        <f>'DATA DASH'!C2626</f>
        <v/>
      </c>
      <c r="D2626">
        <f>'DATA DASH'!D2626</f>
        <v/>
      </c>
      <c r="E2626">
        <f>'DATA DASH'!E2626</f>
        <v/>
      </c>
      <c r="F2626">
        <f>'DATA DASH'!F2626</f>
        <v/>
      </c>
      <c r="G2626">
        <f>'DATA DASH'!G2626</f>
        <v/>
      </c>
      <c r="H2626">
        <f>'DATA DASH'!H2626</f>
        <v/>
      </c>
      <c r="I2626">
        <f>'DATA DASH'!I2626</f>
        <v/>
      </c>
      <c r="J2626">
        <f>'DATA DASH'!J2626</f>
        <v/>
      </c>
      <c r="K2626">
        <f>'DATA DASH'!K2626</f>
        <v/>
      </c>
      <c r="L2626">
        <f>'DATA DASH'!L2626</f>
        <v/>
      </c>
      <c r="M2626">
        <f>'DATA DASH'!M2626</f>
        <v/>
      </c>
    </row>
    <row r="2627">
      <c r="A2627">
        <f>'DATA DASH'!A2627</f>
        <v/>
      </c>
      <c r="B2627">
        <f>'DATA DASH'!B2627</f>
        <v/>
      </c>
      <c r="C2627">
        <f>'DATA DASH'!C2627</f>
        <v/>
      </c>
      <c r="D2627">
        <f>'DATA DASH'!D2627</f>
        <v/>
      </c>
      <c r="E2627">
        <f>'DATA DASH'!E2627</f>
        <v/>
      </c>
      <c r="F2627">
        <f>'DATA DASH'!F2627</f>
        <v/>
      </c>
      <c r="G2627">
        <f>'DATA DASH'!G2627</f>
        <v/>
      </c>
      <c r="H2627">
        <f>'DATA DASH'!H2627</f>
        <v/>
      </c>
      <c r="I2627">
        <f>'DATA DASH'!I2627</f>
        <v/>
      </c>
      <c r="J2627">
        <f>'DATA DASH'!J2627</f>
        <v/>
      </c>
      <c r="K2627">
        <f>'DATA DASH'!K2627</f>
        <v/>
      </c>
      <c r="L2627">
        <f>'DATA DASH'!L2627</f>
        <v/>
      </c>
      <c r="M2627">
        <f>'DATA DASH'!M2627</f>
        <v/>
      </c>
    </row>
    <row r="2628">
      <c r="A2628">
        <f>'DATA DASH'!A2628</f>
        <v/>
      </c>
      <c r="B2628">
        <f>'DATA DASH'!B2628</f>
        <v/>
      </c>
      <c r="C2628">
        <f>'DATA DASH'!C2628</f>
        <v/>
      </c>
      <c r="D2628">
        <f>'DATA DASH'!D2628</f>
        <v/>
      </c>
      <c r="E2628">
        <f>'DATA DASH'!E2628</f>
        <v/>
      </c>
      <c r="F2628">
        <f>'DATA DASH'!F2628</f>
        <v/>
      </c>
      <c r="G2628">
        <f>'DATA DASH'!G2628</f>
        <v/>
      </c>
      <c r="H2628">
        <f>'DATA DASH'!H2628</f>
        <v/>
      </c>
      <c r="I2628">
        <f>'DATA DASH'!I2628</f>
        <v/>
      </c>
      <c r="J2628">
        <f>'DATA DASH'!J2628</f>
        <v/>
      </c>
      <c r="K2628">
        <f>'DATA DASH'!K2628</f>
        <v/>
      </c>
      <c r="L2628">
        <f>'DATA DASH'!L2628</f>
        <v/>
      </c>
      <c r="M2628">
        <f>'DATA DASH'!M2628</f>
        <v/>
      </c>
    </row>
    <row r="2629">
      <c r="A2629">
        <f>'DATA DASH'!A2629</f>
        <v/>
      </c>
      <c r="B2629">
        <f>'DATA DASH'!B2629</f>
        <v/>
      </c>
      <c r="C2629">
        <f>'DATA DASH'!C2629</f>
        <v/>
      </c>
      <c r="D2629">
        <f>'DATA DASH'!D2629</f>
        <v/>
      </c>
      <c r="E2629">
        <f>'DATA DASH'!E2629</f>
        <v/>
      </c>
      <c r="F2629">
        <f>'DATA DASH'!F2629</f>
        <v/>
      </c>
      <c r="G2629">
        <f>'DATA DASH'!G2629</f>
        <v/>
      </c>
      <c r="H2629">
        <f>'DATA DASH'!H2629</f>
        <v/>
      </c>
      <c r="I2629">
        <f>'DATA DASH'!I2629</f>
        <v/>
      </c>
      <c r="J2629">
        <f>'DATA DASH'!J2629</f>
        <v/>
      </c>
      <c r="K2629">
        <f>'DATA DASH'!K2629</f>
        <v/>
      </c>
      <c r="L2629">
        <f>'DATA DASH'!L2629</f>
        <v/>
      </c>
      <c r="M2629">
        <f>'DATA DASH'!M2629</f>
        <v/>
      </c>
    </row>
    <row r="2630">
      <c r="A2630">
        <f>'DATA DASH'!A2630</f>
        <v/>
      </c>
      <c r="B2630">
        <f>'DATA DASH'!B2630</f>
        <v/>
      </c>
      <c r="C2630">
        <f>'DATA DASH'!C2630</f>
        <v/>
      </c>
      <c r="D2630">
        <f>'DATA DASH'!D2630</f>
        <v/>
      </c>
      <c r="E2630">
        <f>'DATA DASH'!E2630</f>
        <v/>
      </c>
      <c r="F2630">
        <f>'DATA DASH'!F2630</f>
        <v/>
      </c>
      <c r="G2630">
        <f>'DATA DASH'!G2630</f>
        <v/>
      </c>
      <c r="H2630">
        <f>'DATA DASH'!H2630</f>
        <v/>
      </c>
      <c r="I2630">
        <f>'DATA DASH'!I2630</f>
        <v/>
      </c>
      <c r="J2630">
        <f>'DATA DASH'!J2630</f>
        <v/>
      </c>
      <c r="K2630">
        <f>'DATA DASH'!K2630</f>
        <v/>
      </c>
      <c r="L2630">
        <f>'DATA DASH'!L2630</f>
        <v/>
      </c>
      <c r="M2630">
        <f>'DATA DASH'!M2630</f>
        <v/>
      </c>
    </row>
    <row r="2631">
      <c r="A2631">
        <f>'DATA DASH'!A2631</f>
        <v/>
      </c>
      <c r="B2631">
        <f>'DATA DASH'!B2631</f>
        <v/>
      </c>
      <c r="C2631">
        <f>'DATA DASH'!C2631</f>
        <v/>
      </c>
      <c r="D2631">
        <f>'DATA DASH'!D2631</f>
        <v/>
      </c>
      <c r="E2631">
        <f>'DATA DASH'!E2631</f>
        <v/>
      </c>
      <c r="F2631">
        <f>'DATA DASH'!F2631</f>
        <v/>
      </c>
      <c r="G2631">
        <f>'DATA DASH'!G2631</f>
        <v/>
      </c>
      <c r="H2631">
        <f>'DATA DASH'!H2631</f>
        <v/>
      </c>
      <c r="I2631">
        <f>'DATA DASH'!I2631</f>
        <v/>
      </c>
      <c r="J2631">
        <f>'DATA DASH'!J2631</f>
        <v/>
      </c>
      <c r="K2631">
        <f>'DATA DASH'!K2631</f>
        <v/>
      </c>
      <c r="L2631">
        <f>'DATA DASH'!L2631</f>
        <v/>
      </c>
      <c r="M2631">
        <f>'DATA DASH'!M2631</f>
        <v/>
      </c>
    </row>
    <row r="2632">
      <c r="A2632">
        <f>'DATA DASH'!A2632</f>
        <v/>
      </c>
      <c r="B2632">
        <f>'DATA DASH'!B2632</f>
        <v/>
      </c>
      <c r="C2632">
        <f>'DATA DASH'!C2632</f>
        <v/>
      </c>
      <c r="D2632">
        <f>'DATA DASH'!D2632</f>
        <v/>
      </c>
      <c r="E2632">
        <f>'DATA DASH'!E2632</f>
        <v/>
      </c>
      <c r="F2632">
        <f>'DATA DASH'!F2632</f>
        <v/>
      </c>
      <c r="G2632">
        <f>'DATA DASH'!G2632</f>
        <v/>
      </c>
      <c r="H2632">
        <f>'DATA DASH'!H2632</f>
        <v/>
      </c>
      <c r="I2632">
        <f>'DATA DASH'!I2632</f>
        <v/>
      </c>
      <c r="J2632">
        <f>'DATA DASH'!J2632</f>
        <v/>
      </c>
      <c r="K2632">
        <f>'DATA DASH'!K2632</f>
        <v/>
      </c>
      <c r="L2632">
        <f>'DATA DASH'!L2632</f>
        <v/>
      </c>
      <c r="M2632">
        <f>'DATA DASH'!M2632</f>
        <v/>
      </c>
    </row>
    <row r="2633">
      <c r="A2633">
        <f>'DATA DASH'!A2633</f>
        <v/>
      </c>
      <c r="B2633">
        <f>'DATA DASH'!B2633</f>
        <v/>
      </c>
      <c r="C2633">
        <f>'DATA DASH'!C2633</f>
        <v/>
      </c>
      <c r="D2633">
        <f>'DATA DASH'!D2633</f>
        <v/>
      </c>
      <c r="E2633">
        <f>'DATA DASH'!E2633</f>
        <v/>
      </c>
      <c r="F2633">
        <f>'DATA DASH'!F2633</f>
        <v/>
      </c>
      <c r="G2633">
        <f>'DATA DASH'!G2633</f>
        <v/>
      </c>
      <c r="H2633">
        <f>'DATA DASH'!H2633</f>
        <v/>
      </c>
      <c r="I2633">
        <f>'DATA DASH'!I2633</f>
        <v/>
      </c>
      <c r="J2633">
        <f>'DATA DASH'!J2633</f>
        <v/>
      </c>
      <c r="K2633">
        <f>'DATA DASH'!K2633</f>
        <v/>
      </c>
      <c r="L2633">
        <f>'DATA DASH'!L2633</f>
        <v/>
      </c>
      <c r="M2633">
        <f>'DATA DASH'!M2633</f>
        <v/>
      </c>
    </row>
    <row r="2634">
      <c r="A2634">
        <f>'DATA DASH'!A2634</f>
        <v/>
      </c>
      <c r="B2634">
        <f>'DATA DASH'!B2634</f>
        <v/>
      </c>
      <c r="C2634">
        <f>'DATA DASH'!C2634</f>
        <v/>
      </c>
      <c r="D2634">
        <f>'DATA DASH'!D2634</f>
        <v/>
      </c>
      <c r="E2634">
        <f>'DATA DASH'!E2634</f>
        <v/>
      </c>
      <c r="F2634">
        <f>'DATA DASH'!F2634</f>
        <v/>
      </c>
      <c r="G2634">
        <f>'DATA DASH'!G2634</f>
        <v/>
      </c>
      <c r="H2634">
        <f>'DATA DASH'!H2634</f>
        <v/>
      </c>
      <c r="I2634">
        <f>'DATA DASH'!I2634</f>
        <v/>
      </c>
      <c r="J2634">
        <f>'DATA DASH'!J2634</f>
        <v/>
      </c>
      <c r="K2634">
        <f>'DATA DASH'!K2634</f>
        <v/>
      </c>
      <c r="L2634">
        <f>'DATA DASH'!L2634</f>
        <v/>
      </c>
      <c r="M2634">
        <f>'DATA DASH'!M2634</f>
        <v/>
      </c>
    </row>
    <row r="2635">
      <c r="A2635">
        <f>'DATA DASH'!A2635</f>
        <v/>
      </c>
      <c r="B2635">
        <f>'DATA DASH'!B2635</f>
        <v/>
      </c>
      <c r="C2635">
        <f>'DATA DASH'!C2635</f>
        <v/>
      </c>
      <c r="D2635">
        <f>'DATA DASH'!D2635</f>
        <v/>
      </c>
      <c r="E2635">
        <f>'DATA DASH'!E2635</f>
        <v/>
      </c>
      <c r="F2635">
        <f>'DATA DASH'!F2635</f>
        <v/>
      </c>
      <c r="G2635">
        <f>'DATA DASH'!G2635</f>
        <v/>
      </c>
      <c r="H2635">
        <f>'DATA DASH'!H2635</f>
        <v/>
      </c>
      <c r="I2635">
        <f>'DATA DASH'!I2635</f>
        <v/>
      </c>
      <c r="J2635">
        <f>'DATA DASH'!J2635</f>
        <v/>
      </c>
      <c r="K2635">
        <f>'DATA DASH'!K2635</f>
        <v/>
      </c>
      <c r="L2635">
        <f>'DATA DASH'!L2635</f>
        <v/>
      </c>
      <c r="M2635">
        <f>'DATA DASH'!M2635</f>
        <v/>
      </c>
    </row>
    <row r="2636">
      <c r="A2636">
        <f>'DATA DASH'!A2636</f>
        <v/>
      </c>
      <c r="B2636">
        <f>'DATA DASH'!B2636</f>
        <v/>
      </c>
      <c r="C2636">
        <f>'DATA DASH'!C2636</f>
        <v/>
      </c>
      <c r="D2636">
        <f>'DATA DASH'!D2636</f>
        <v/>
      </c>
      <c r="E2636">
        <f>'DATA DASH'!E2636</f>
        <v/>
      </c>
      <c r="F2636">
        <f>'DATA DASH'!F2636</f>
        <v/>
      </c>
      <c r="G2636">
        <f>'DATA DASH'!G2636</f>
        <v/>
      </c>
      <c r="H2636">
        <f>'DATA DASH'!H2636</f>
        <v/>
      </c>
      <c r="I2636">
        <f>'DATA DASH'!I2636</f>
        <v/>
      </c>
      <c r="J2636">
        <f>'DATA DASH'!J2636</f>
        <v/>
      </c>
      <c r="K2636">
        <f>'DATA DASH'!K2636</f>
        <v/>
      </c>
      <c r="L2636">
        <f>'DATA DASH'!L2636</f>
        <v/>
      </c>
      <c r="M2636">
        <f>'DATA DASH'!M2636</f>
        <v/>
      </c>
    </row>
    <row r="2637">
      <c r="A2637">
        <f>'DATA DASH'!A2637</f>
        <v/>
      </c>
      <c r="B2637">
        <f>'DATA DASH'!B2637</f>
        <v/>
      </c>
      <c r="C2637">
        <f>'DATA DASH'!C2637</f>
        <v/>
      </c>
      <c r="D2637">
        <f>'DATA DASH'!D2637</f>
        <v/>
      </c>
      <c r="E2637">
        <f>'DATA DASH'!E2637</f>
        <v/>
      </c>
      <c r="F2637">
        <f>'DATA DASH'!F2637</f>
        <v/>
      </c>
      <c r="G2637">
        <f>'DATA DASH'!G2637</f>
        <v/>
      </c>
      <c r="H2637">
        <f>'DATA DASH'!H2637</f>
        <v/>
      </c>
      <c r="I2637">
        <f>'DATA DASH'!I2637</f>
        <v/>
      </c>
      <c r="J2637">
        <f>'DATA DASH'!J2637</f>
        <v/>
      </c>
      <c r="K2637">
        <f>'DATA DASH'!K2637</f>
        <v/>
      </c>
      <c r="L2637">
        <f>'DATA DASH'!L2637</f>
        <v/>
      </c>
      <c r="M2637">
        <f>'DATA DASH'!M2637</f>
        <v/>
      </c>
    </row>
    <row r="2638">
      <c r="A2638">
        <f>'DATA DASH'!A2638</f>
        <v/>
      </c>
      <c r="B2638">
        <f>'DATA DASH'!B2638</f>
        <v/>
      </c>
      <c r="C2638">
        <f>'DATA DASH'!C2638</f>
        <v/>
      </c>
      <c r="D2638">
        <f>'DATA DASH'!D2638</f>
        <v/>
      </c>
      <c r="E2638">
        <f>'DATA DASH'!E2638</f>
        <v/>
      </c>
      <c r="F2638">
        <f>'DATA DASH'!F2638</f>
        <v/>
      </c>
      <c r="G2638">
        <f>'DATA DASH'!G2638</f>
        <v/>
      </c>
      <c r="H2638">
        <f>'DATA DASH'!H2638</f>
        <v/>
      </c>
      <c r="I2638">
        <f>'DATA DASH'!I2638</f>
        <v/>
      </c>
      <c r="J2638">
        <f>'DATA DASH'!J2638</f>
        <v/>
      </c>
      <c r="K2638">
        <f>'DATA DASH'!K2638</f>
        <v/>
      </c>
      <c r="L2638">
        <f>'DATA DASH'!L2638</f>
        <v/>
      </c>
      <c r="M2638">
        <f>'DATA DASH'!M2638</f>
        <v/>
      </c>
    </row>
    <row r="2639">
      <c r="A2639">
        <f>'DATA DASH'!A2639</f>
        <v/>
      </c>
      <c r="B2639">
        <f>'DATA DASH'!B2639</f>
        <v/>
      </c>
      <c r="C2639">
        <f>'DATA DASH'!C2639</f>
        <v/>
      </c>
      <c r="D2639">
        <f>'DATA DASH'!D2639</f>
        <v/>
      </c>
      <c r="E2639">
        <f>'DATA DASH'!E2639</f>
        <v/>
      </c>
      <c r="F2639">
        <f>'DATA DASH'!F2639</f>
        <v/>
      </c>
      <c r="G2639">
        <f>'DATA DASH'!G2639</f>
        <v/>
      </c>
      <c r="H2639">
        <f>'DATA DASH'!H2639</f>
        <v/>
      </c>
      <c r="I2639">
        <f>'DATA DASH'!I2639</f>
        <v/>
      </c>
      <c r="J2639">
        <f>'DATA DASH'!J2639</f>
        <v/>
      </c>
      <c r="K2639">
        <f>'DATA DASH'!K2639</f>
        <v/>
      </c>
      <c r="L2639">
        <f>'DATA DASH'!L2639</f>
        <v/>
      </c>
      <c r="M2639">
        <f>'DATA DASH'!M2639</f>
        <v/>
      </c>
    </row>
    <row r="2640">
      <c r="A2640">
        <f>'DATA DASH'!A2640</f>
        <v/>
      </c>
      <c r="B2640">
        <f>'DATA DASH'!B2640</f>
        <v/>
      </c>
      <c r="C2640">
        <f>'DATA DASH'!C2640</f>
        <v/>
      </c>
      <c r="D2640">
        <f>'DATA DASH'!D2640</f>
        <v/>
      </c>
      <c r="E2640">
        <f>'DATA DASH'!E2640</f>
        <v/>
      </c>
      <c r="F2640">
        <f>'DATA DASH'!F2640</f>
        <v/>
      </c>
      <c r="G2640">
        <f>'DATA DASH'!G2640</f>
        <v/>
      </c>
      <c r="H2640">
        <f>'DATA DASH'!H2640</f>
        <v/>
      </c>
      <c r="I2640">
        <f>'DATA DASH'!I2640</f>
        <v/>
      </c>
      <c r="J2640">
        <f>'DATA DASH'!J2640</f>
        <v/>
      </c>
      <c r="K2640">
        <f>'DATA DASH'!K2640</f>
        <v/>
      </c>
      <c r="L2640">
        <f>'DATA DASH'!L2640</f>
        <v/>
      </c>
      <c r="M2640">
        <f>'DATA DASH'!M2640</f>
        <v/>
      </c>
    </row>
    <row r="2641">
      <c r="A2641">
        <f>'DATA DASH'!A2641</f>
        <v/>
      </c>
      <c r="B2641">
        <f>'DATA DASH'!B2641</f>
        <v/>
      </c>
      <c r="C2641">
        <f>'DATA DASH'!C2641</f>
        <v/>
      </c>
      <c r="D2641">
        <f>'DATA DASH'!D2641</f>
        <v/>
      </c>
      <c r="E2641">
        <f>'DATA DASH'!E2641</f>
        <v/>
      </c>
      <c r="F2641">
        <f>'DATA DASH'!F2641</f>
        <v/>
      </c>
      <c r="G2641">
        <f>'DATA DASH'!G2641</f>
        <v/>
      </c>
      <c r="H2641">
        <f>'DATA DASH'!H2641</f>
        <v/>
      </c>
      <c r="I2641">
        <f>'DATA DASH'!I2641</f>
        <v/>
      </c>
      <c r="J2641">
        <f>'DATA DASH'!J2641</f>
        <v/>
      </c>
      <c r="K2641">
        <f>'DATA DASH'!K2641</f>
        <v/>
      </c>
      <c r="L2641">
        <f>'DATA DASH'!L2641</f>
        <v/>
      </c>
      <c r="M2641">
        <f>'DATA DASH'!M2641</f>
        <v/>
      </c>
    </row>
    <row r="2642">
      <c r="A2642">
        <f>'DATA DASH'!A2642</f>
        <v/>
      </c>
      <c r="B2642">
        <f>'DATA DASH'!B2642</f>
        <v/>
      </c>
      <c r="C2642">
        <f>'DATA DASH'!C2642</f>
        <v/>
      </c>
      <c r="D2642">
        <f>'DATA DASH'!D2642</f>
        <v/>
      </c>
      <c r="E2642">
        <f>'DATA DASH'!E2642</f>
        <v/>
      </c>
      <c r="F2642">
        <f>'DATA DASH'!F2642</f>
        <v/>
      </c>
      <c r="G2642">
        <f>'DATA DASH'!G2642</f>
        <v/>
      </c>
      <c r="H2642">
        <f>'DATA DASH'!H2642</f>
        <v/>
      </c>
      <c r="I2642">
        <f>'DATA DASH'!I2642</f>
        <v/>
      </c>
      <c r="J2642">
        <f>'DATA DASH'!J2642</f>
        <v/>
      </c>
      <c r="K2642">
        <f>'DATA DASH'!K2642</f>
        <v/>
      </c>
      <c r="L2642">
        <f>'DATA DASH'!L2642</f>
        <v/>
      </c>
      <c r="M2642">
        <f>'DATA DASH'!M2642</f>
        <v/>
      </c>
    </row>
    <row r="2643">
      <c r="A2643">
        <f>'DATA DASH'!A2643</f>
        <v/>
      </c>
      <c r="B2643">
        <f>'DATA DASH'!B2643</f>
        <v/>
      </c>
      <c r="C2643">
        <f>'DATA DASH'!C2643</f>
        <v/>
      </c>
      <c r="D2643">
        <f>'DATA DASH'!D2643</f>
        <v/>
      </c>
      <c r="E2643">
        <f>'DATA DASH'!E2643</f>
        <v/>
      </c>
      <c r="F2643">
        <f>'DATA DASH'!F2643</f>
        <v/>
      </c>
      <c r="G2643">
        <f>'DATA DASH'!G2643</f>
        <v/>
      </c>
      <c r="H2643">
        <f>'DATA DASH'!H2643</f>
        <v/>
      </c>
      <c r="I2643">
        <f>'DATA DASH'!I2643</f>
        <v/>
      </c>
      <c r="J2643">
        <f>'DATA DASH'!J2643</f>
        <v/>
      </c>
      <c r="K2643">
        <f>'DATA DASH'!K2643</f>
        <v/>
      </c>
      <c r="L2643">
        <f>'DATA DASH'!L2643</f>
        <v/>
      </c>
      <c r="M2643">
        <f>'DATA DASH'!M2643</f>
        <v/>
      </c>
    </row>
    <row r="2644">
      <c r="A2644">
        <f>'DATA DASH'!A2644</f>
        <v/>
      </c>
      <c r="B2644">
        <f>'DATA DASH'!B2644</f>
        <v/>
      </c>
      <c r="C2644">
        <f>'DATA DASH'!C2644</f>
        <v/>
      </c>
      <c r="D2644">
        <f>'DATA DASH'!D2644</f>
        <v/>
      </c>
      <c r="E2644">
        <f>'DATA DASH'!E2644</f>
        <v/>
      </c>
      <c r="F2644">
        <f>'DATA DASH'!F2644</f>
        <v/>
      </c>
      <c r="G2644">
        <f>'DATA DASH'!G2644</f>
        <v/>
      </c>
      <c r="H2644">
        <f>'DATA DASH'!H2644</f>
        <v/>
      </c>
      <c r="I2644">
        <f>'DATA DASH'!I2644</f>
        <v/>
      </c>
      <c r="J2644">
        <f>'DATA DASH'!J2644</f>
        <v/>
      </c>
      <c r="K2644">
        <f>'DATA DASH'!K2644</f>
        <v/>
      </c>
      <c r="L2644">
        <f>'DATA DASH'!L2644</f>
        <v/>
      </c>
      <c r="M2644">
        <f>'DATA DASH'!M2644</f>
        <v/>
      </c>
    </row>
    <row r="2645">
      <c r="A2645">
        <f>'DATA DASH'!A2645</f>
        <v/>
      </c>
      <c r="B2645">
        <f>'DATA DASH'!B2645</f>
        <v/>
      </c>
      <c r="C2645">
        <f>'DATA DASH'!C2645</f>
        <v/>
      </c>
      <c r="D2645">
        <f>'DATA DASH'!D2645</f>
        <v/>
      </c>
      <c r="E2645">
        <f>'DATA DASH'!E2645</f>
        <v/>
      </c>
      <c r="F2645">
        <f>'DATA DASH'!F2645</f>
        <v/>
      </c>
      <c r="G2645">
        <f>'DATA DASH'!G2645</f>
        <v/>
      </c>
      <c r="H2645">
        <f>'DATA DASH'!H2645</f>
        <v/>
      </c>
      <c r="I2645">
        <f>'DATA DASH'!I2645</f>
        <v/>
      </c>
      <c r="J2645">
        <f>'DATA DASH'!J2645</f>
        <v/>
      </c>
      <c r="K2645">
        <f>'DATA DASH'!K2645</f>
        <v/>
      </c>
      <c r="L2645">
        <f>'DATA DASH'!L2645</f>
        <v/>
      </c>
      <c r="M2645">
        <f>'DATA DASH'!M2645</f>
        <v/>
      </c>
    </row>
    <row r="2646">
      <c r="A2646">
        <f>'DATA DASH'!A2646</f>
        <v/>
      </c>
      <c r="B2646">
        <f>'DATA DASH'!B2646</f>
        <v/>
      </c>
      <c r="C2646">
        <f>'DATA DASH'!C2646</f>
        <v/>
      </c>
      <c r="D2646">
        <f>'DATA DASH'!D2646</f>
        <v/>
      </c>
      <c r="E2646">
        <f>'DATA DASH'!E2646</f>
        <v/>
      </c>
      <c r="F2646">
        <f>'DATA DASH'!F2646</f>
        <v/>
      </c>
      <c r="G2646">
        <f>'DATA DASH'!G2646</f>
        <v/>
      </c>
      <c r="H2646">
        <f>'DATA DASH'!H2646</f>
        <v/>
      </c>
      <c r="I2646">
        <f>'DATA DASH'!I2646</f>
        <v/>
      </c>
      <c r="J2646">
        <f>'DATA DASH'!J2646</f>
        <v/>
      </c>
      <c r="K2646">
        <f>'DATA DASH'!K2646</f>
        <v/>
      </c>
      <c r="L2646">
        <f>'DATA DASH'!L2646</f>
        <v/>
      </c>
      <c r="M2646">
        <f>'DATA DASH'!M2646</f>
        <v/>
      </c>
    </row>
    <row r="2647">
      <c r="A2647">
        <f>'DATA DASH'!A2647</f>
        <v/>
      </c>
      <c r="B2647">
        <f>'DATA DASH'!B2647</f>
        <v/>
      </c>
      <c r="C2647">
        <f>'DATA DASH'!C2647</f>
        <v/>
      </c>
      <c r="D2647">
        <f>'DATA DASH'!D2647</f>
        <v/>
      </c>
      <c r="E2647">
        <f>'DATA DASH'!E2647</f>
        <v/>
      </c>
      <c r="F2647">
        <f>'DATA DASH'!F2647</f>
        <v/>
      </c>
      <c r="G2647">
        <f>'DATA DASH'!G2647</f>
        <v/>
      </c>
      <c r="H2647">
        <f>'DATA DASH'!H2647</f>
        <v/>
      </c>
      <c r="I2647">
        <f>'DATA DASH'!I2647</f>
        <v/>
      </c>
      <c r="J2647">
        <f>'DATA DASH'!J2647</f>
        <v/>
      </c>
      <c r="K2647">
        <f>'DATA DASH'!K2647</f>
        <v/>
      </c>
      <c r="L2647">
        <f>'DATA DASH'!L2647</f>
        <v/>
      </c>
      <c r="M2647">
        <f>'DATA DASH'!M2647</f>
        <v/>
      </c>
    </row>
    <row r="2648">
      <c r="A2648">
        <f>'DATA DASH'!A2648</f>
        <v/>
      </c>
      <c r="B2648">
        <f>'DATA DASH'!B2648</f>
        <v/>
      </c>
      <c r="C2648">
        <f>'DATA DASH'!C2648</f>
        <v/>
      </c>
      <c r="D2648">
        <f>'DATA DASH'!D2648</f>
        <v/>
      </c>
      <c r="E2648">
        <f>'DATA DASH'!E2648</f>
        <v/>
      </c>
      <c r="F2648">
        <f>'DATA DASH'!F2648</f>
        <v/>
      </c>
      <c r="G2648">
        <f>'DATA DASH'!G2648</f>
        <v/>
      </c>
      <c r="H2648">
        <f>'DATA DASH'!H2648</f>
        <v/>
      </c>
      <c r="I2648">
        <f>'DATA DASH'!I2648</f>
        <v/>
      </c>
      <c r="J2648">
        <f>'DATA DASH'!J2648</f>
        <v/>
      </c>
      <c r="K2648">
        <f>'DATA DASH'!K2648</f>
        <v/>
      </c>
      <c r="L2648">
        <f>'DATA DASH'!L2648</f>
        <v/>
      </c>
      <c r="M2648">
        <f>'DATA DASH'!M2648</f>
        <v/>
      </c>
    </row>
    <row r="2649">
      <c r="A2649">
        <f>'DATA DASH'!A2649</f>
        <v/>
      </c>
      <c r="B2649">
        <f>'DATA DASH'!B2649</f>
        <v/>
      </c>
      <c r="C2649">
        <f>'DATA DASH'!C2649</f>
        <v/>
      </c>
      <c r="D2649">
        <f>'DATA DASH'!D2649</f>
        <v/>
      </c>
      <c r="E2649">
        <f>'DATA DASH'!E2649</f>
        <v/>
      </c>
      <c r="F2649">
        <f>'DATA DASH'!F2649</f>
        <v/>
      </c>
      <c r="G2649">
        <f>'DATA DASH'!G2649</f>
        <v/>
      </c>
      <c r="H2649">
        <f>'DATA DASH'!H2649</f>
        <v/>
      </c>
      <c r="I2649">
        <f>'DATA DASH'!I2649</f>
        <v/>
      </c>
      <c r="J2649">
        <f>'DATA DASH'!J2649</f>
        <v/>
      </c>
      <c r="K2649">
        <f>'DATA DASH'!K2649</f>
        <v/>
      </c>
      <c r="L2649">
        <f>'DATA DASH'!L2649</f>
        <v/>
      </c>
      <c r="M2649">
        <f>'DATA DASH'!M2649</f>
        <v/>
      </c>
    </row>
    <row r="2650">
      <c r="A2650">
        <f>'DATA DASH'!A2650</f>
        <v/>
      </c>
      <c r="B2650">
        <f>'DATA DASH'!B2650</f>
        <v/>
      </c>
      <c r="C2650">
        <f>'DATA DASH'!C2650</f>
        <v/>
      </c>
      <c r="D2650">
        <f>'DATA DASH'!D2650</f>
        <v/>
      </c>
      <c r="E2650">
        <f>'DATA DASH'!E2650</f>
        <v/>
      </c>
      <c r="F2650">
        <f>'DATA DASH'!F2650</f>
        <v/>
      </c>
      <c r="G2650">
        <f>'DATA DASH'!G2650</f>
        <v/>
      </c>
      <c r="H2650">
        <f>'DATA DASH'!H2650</f>
        <v/>
      </c>
      <c r="I2650">
        <f>'DATA DASH'!I2650</f>
        <v/>
      </c>
      <c r="J2650">
        <f>'DATA DASH'!J2650</f>
        <v/>
      </c>
      <c r="K2650">
        <f>'DATA DASH'!K2650</f>
        <v/>
      </c>
      <c r="L2650">
        <f>'DATA DASH'!L2650</f>
        <v/>
      </c>
      <c r="M2650">
        <f>'DATA DASH'!M2650</f>
        <v/>
      </c>
    </row>
    <row r="2651">
      <c r="A2651">
        <f>'DATA DASH'!A2651</f>
        <v/>
      </c>
      <c r="B2651">
        <f>'DATA DASH'!B2651</f>
        <v/>
      </c>
      <c r="C2651">
        <f>'DATA DASH'!C2651</f>
        <v/>
      </c>
      <c r="D2651">
        <f>'DATA DASH'!D2651</f>
        <v/>
      </c>
      <c r="E2651">
        <f>'DATA DASH'!E2651</f>
        <v/>
      </c>
      <c r="F2651">
        <f>'DATA DASH'!F2651</f>
        <v/>
      </c>
      <c r="G2651">
        <f>'DATA DASH'!G2651</f>
        <v/>
      </c>
      <c r="H2651">
        <f>'DATA DASH'!H2651</f>
        <v/>
      </c>
      <c r="I2651">
        <f>'DATA DASH'!I2651</f>
        <v/>
      </c>
      <c r="J2651">
        <f>'DATA DASH'!J2651</f>
        <v/>
      </c>
      <c r="K2651">
        <f>'DATA DASH'!K2651</f>
        <v/>
      </c>
      <c r="L2651">
        <f>'DATA DASH'!L2651</f>
        <v/>
      </c>
      <c r="M2651">
        <f>'DATA DASH'!M2651</f>
        <v/>
      </c>
    </row>
    <row r="2652">
      <c r="A2652">
        <f>'DATA DASH'!A2652</f>
        <v/>
      </c>
      <c r="B2652">
        <f>'DATA DASH'!B2652</f>
        <v/>
      </c>
      <c r="C2652">
        <f>'DATA DASH'!C2652</f>
        <v/>
      </c>
      <c r="D2652">
        <f>'DATA DASH'!D2652</f>
        <v/>
      </c>
      <c r="E2652">
        <f>'DATA DASH'!E2652</f>
        <v/>
      </c>
      <c r="F2652">
        <f>'DATA DASH'!F2652</f>
        <v/>
      </c>
      <c r="G2652">
        <f>'DATA DASH'!G2652</f>
        <v/>
      </c>
      <c r="H2652">
        <f>'DATA DASH'!H2652</f>
        <v/>
      </c>
      <c r="I2652">
        <f>'DATA DASH'!I2652</f>
        <v/>
      </c>
      <c r="J2652">
        <f>'DATA DASH'!J2652</f>
        <v/>
      </c>
      <c r="K2652">
        <f>'DATA DASH'!K2652</f>
        <v/>
      </c>
      <c r="L2652">
        <f>'DATA DASH'!L2652</f>
        <v/>
      </c>
      <c r="M2652">
        <f>'DATA DASH'!M2652</f>
        <v/>
      </c>
    </row>
    <row r="2653">
      <c r="A2653">
        <f>'DATA DASH'!A2653</f>
        <v/>
      </c>
      <c r="B2653">
        <f>'DATA DASH'!B2653</f>
        <v/>
      </c>
      <c r="C2653">
        <f>'DATA DASH'!C2653</f>
        <v/>
      </c>
      <c r="D2653">
        <f>'DATA DASH'!D2653</f>
        <v/>
      </c>
      <c r="E2653">
        <f>'DATA DASH'!E2653</f>
        <v/>
      </c>
      <c r="F2653">
        <f>'DATA DASH'!F2653</f>
        <v/>
      </c>
      <c r="G2653">
        <f>'DATA DASH'!G2653</f>
        <v/>
      </c>
      <c r="H2653">
        <f>'DATA DASH'!H2653</f>
        <v/>
      </c>
      <c r="I2653">
        <f>'DATA DASH'!I2653</f>
        <v/>
      </c>
      <c r="J2653">
        <f>'DATA DASH'!J2653</f>
        <v/>
      </c>
      <c r="K2653">
        <f>'DATA DASH'!K2653</f>
        <v/>
      </c>
      <c r="L2653">
        <f>'DATA DASH'!L2653</f>
        <v/>
      </c>
      <c r="M2653">
        <f>'DATA DASH'!M2653</f>
        <v/>
      </c>
    </row>
    <row r="2654">
      <c r="A2654">
        <f>'DATA DASH'!A2654</f>
        <v/>
      </c>
      <c r="B2654">
        <f>'DATA DASH'!B2654</f>
        <v/>
      </c>
      <c r="C2654">
        <f>'DATA DASH'!C2654</f>
        <v/>
      </c>
      <c r="D2654">
        <f>'DATA DASH'!D2654</f>
        <v/>
      </c>
      <c r="E2654">
        <f>'DATA DASH'!E2654</f>
        <v/>
      </c>
      <c r="F2654">
        <f>'DATA DASH'!F2654</f>
        <v/>
      </c>
      <c r="G2654">
        <f>'DATA DASH'!G2654</f>
        <v/>
      </c>
      <c r="H2654">
        <f>'DATA DASH'!H2654</f>
        <v/>
      </c>
      <c r="I2654">
        <f>'DATA DASH'!I2654</f>
        <v/>
      </c>
      <c r="J2654">
        <f>'DATA DASH'!J2654</f>
        <v/>
      </c>
      <c r="K2654">
        <f>'DATA DASH'!K2654</f>
        <v/>
      </c>
      <c r="L2654">
        <f>'DATA DASH'!L2654</f>
        <v/>
      </c>
      <c r="M2654">
        <f>'DATA DASH'!M2654</f>
        <v/>
      </c>
    </row>
    <row r="2655">
      <c r="A2655">
        <f>'DATA DASH'!A2655</f>
        <v/>
      </c>
      <c r="B2655">
        <f>'DATA DASH'!B2655</f>
        <v/>
      </c>
      <c r="C2655">
        <f>'DATA DASH'!C2655</f>
        <v/>
      </c>
      <c r="D2655">
        <f>'DATA DASH'!D2655</f>
        <v/>
      </c>
      <c r="E2655">
        <f>'DATA DASH'!E2655</f>
        <v/>
      </c>
      <c r="F2655">
        <f>'DATA DASH'!F2655</f>
        <v/>
      </c>
      <c r="G2655">
        <f>'DATA DASH'!G2655</f>
        <v/>
      </c>
      <c r="H2655">
        <f>'DATA DASH'!H2655</f>
        <v/>
      </c>
      <c r="I2655">
        <f>'DATA DASH'!I2655</f>
        <v/>
      </c>
      <c r="J2655">
        <f>'DATA DASH'!J2655</f>
        <v/>
      </c>
      <c r="K2655">
        <f>'DATA DASH'!K2655</f>
        <v/>
      </c>
      <c r="L2655">
        <f>'DATA DASH'!L2655</f>
        <v/>
      </c>
      <c r="M2655">
        <f>'DATA DASH'!M2655</f>
        <v/>
      </c>
    </row>
    <row r="2656">
      <c r="A2656">
        <f>'DATA DASH'!A2656</f>
        <v/>
      </c>
      <c r="B2656">
        <f>'DATA DASH'!B2656</f>
        <v/>
      </c>
      <c r="C2656">
        <f>'DATA DASH'!C2656</f>
        <v/>
      </c>
      <c r="D2656">
        <f>'DATA DASH'!D2656</f>
        <v/>
      </c>
      <c r="E2656">
        <f>'DATA DASH'!E2656</f>
        <v/>
      </c>
      <c r="F2656">
        <f>'DATA DASH'!F2656</f>
        <v/>
      </c>
      <c r="G2656">
        <f>'DATA DASH'!G2656</f>
        <v/>
      </c>
      <c r="H2656">
        <f>'DATA DASH'!H2656</f>
        <v/>
      </c>
      <c r="I2656">
        <f>'DATA DASH'!I2656</f>
        <v/>
      </c>
      <c r="J2656">
        <f>'DATA DASH'!J2656</f>
        <v/>
      </c>
      <c r="K2656">
        <f>'DATA DASH'!K2656</f>
        <v/>
      </c>
      <c r="L2656">
        <f>'DATA DASH'!L2656</f>
        <v/>
      </c>
      <c r="M2656">
        <f>'DATA DASH'!M2656</f>
        <v/>
      </c>
    </row>
    <row r="2657">
      <c r="A2657">
        <f>'DATA DASH'!A2657</f>
        <v/>
      </c>
      <c r="B2657">
        <f>'DATA DASH'!B2657</f>
        <v/>
      </c>
      <c r="C2657">
        <f>'DATA DASH'!C2657</f>
        <v/>
      </c>
      <c r="D2657">
        <f>'DATA DASH'!D2657</f>
        <v/>
      </c>
      <c r="E2657">
        <f>'DATA DASH'!E2657</f>
        <v/>
      </c>
      <c r="F2657">
        <f>'DATA DASH'!F2657</f>
        <v/>
      </c>
      <c r="G2657">
        <f>'DATA DASH'!G2657</f>
        <v/>
      </c>
      <c r="H2657">
        <f>'DATA DASH'!H2657</f>
        <v/>
      </c>
      <c r="I2657">
        <f>'DATA DASH'!I2657</f>
        <v/>
      </c>
      <c r="J2657">
        <f>'DATA DASH'!J2657</f>
        <v/>
      </c>
      <c r="K2657">
        <f>'DATA DASH'!K2657</f>
        <v/>
      </c>
      <c r="L2657">
        <f>'DATA DASH'!L2657</f>
        <v/>
      </c>
      <c r="M2657">
        <f>'DATA DASH'!M2657</f>
        <v/>
      </c>
    </row>
    <row r="2658">
      <c r="A2658">
        <f>'DATA DASH'!A2658</f>
        <v/>
      </c>
      <c r="B2658">
        <f>'DATA DASH'!B2658</f>
        <v/>
      </c>
      <c r="C2658">
        <f>'DATA DASH'!C2658</f>
        <v/>
      </c>
      <c r="D2658">
        <f>'DATA DASH'!D2658</f>
        <v/>
      </c>
      <c r="E2658">
        <f>'DATA DASH'!E2658</f>
        <v/>
      </c>
      <c r="F2658">
        <f>'DATA DASH'!F2658</f>
        <v/>
      </c>
      <c r="G2658">
        <f>'DATA DASH'!G2658</f>
        <v/>
      </c>
      <c r="H2658">
        <f>'DATA DASH'!H2658</f>
        <v/>
      </c>
      <c r="I2658">
        <f>'DATA DASH'!I2658</f>
        <v/>
      </c>
      <c r="J2658">
        <f>'DATA DASH'!J2658</f>
        <v/>
      </c>
      <c r="K2658">
        <f>'DATA DASH'!K2658</f>
        <v/>
      </c>
      <c r="L2658">
        <f>'DATA DASH'!L2658</f>
        <v/>
      </c>
      <c r="M2658">
        <f>'DATA DASH'!M2658</f>
        <v/>
      </c>
    </row>
    <row r="2659">
      <c r="A2659">
        <f>'DATA DASH'!A2659</f>
        <v/>
      </c>
      <c r="B2659">
        <f>'DATA DASH'!B2659</f>
        <v/>
      </c>
      <c r="C2659">
        <f>'DATA DASH'!C2659</f>
        <v/>
      </c>
      <c r="D2659">
        <f>'DATA DASH'!D2659</f>
        <v/>
      </c>
      <c r="E2659">
        <f>'DATA DASH'!E2659</f>
        <v/>
      </c>
      <c r="F2659">
        <f>'DATA DASH'!F2659</f>
        <v/>
      </c>
      <c r="G2659">
        <f>'DATA DASH'!G2659</f>
        <v/>
      </c>
      <c r="H2659">
        <f>'DATA DASH'!H2659</f>
        <v/>
      </c>
      <c r="I2659">
        <f>'DATA DASH'!I2659</f>
        <v/>
      </c>
      <c r="J2659">
        <f>'DATA DASH'!J2659</f>
        <v/>
      </c>
      <c r="K2659">
        <f>'DATA DASH'!K2659</f>
        <v/>
      </c>
      <c r="L2659">
        <f>'DATA DASH'!L2659</f>
        <v/>
      </c>
      <c r="M2659">
        <f>'DATA DASH'!M2659</f>
        <v/>
      </c>
    </row>
    <row r="2660">
      <c r="A2660">
        <f>'DATA DASH'!A2660</f>
        <v/>
      </c>
      <c r="B2660">
        <f>'DATA DASH'!B2660</f>
        <v/>
      </c>
      <c r="C2660">
        <f>'DATA DASH'!C2660</f>
        <v/>
      </c>
      <c r="D2660">
        <f>'DATA DASH'!D2660</f>
        <v/>
      </c>
      <c r="E2660">
        <f>'DATA DASH'!E2660</f>
        <v/>
      </c>
      <c r="F2660">
        <f>'DATA DASH'!F2660</f>
        <v/>
      </c>
      <c r="G2660">
        <f>'DATA DASH'!G2660</f>
        <v/>
      </c>
      <c r="H2660">
        <f>'DATA DASH'!H2660</f>
        <v/>
      </c>
      <c r="I2660">
        <f>'DATA DASH'!I2660</f>
        <v/>
      </c>
      <c r="J2660">
        <f>'DATA DASH'!J2660</f>
        <v/>
      </c>
      <c r="K2660">
        <f>'DATA DASH'!K2660</f>
        <v/>
      </c>
      <c r="L2660">
        <f>'DATA DASH'!L2660</f>
        <v/>
      </c>
      <c r="M2660">
        <f>'DATA DASH'!M2660</f>
        <v/>
      </c>
    </row>
    <row r="2661">
      <c r="A2661">
        <f>'DATA DASH'!A2661</f>
        <v/>
      </c>
      <c r="B2661">
        <f>'DATA DASH'!B2661</f>
        <v/>
      </c>
      <c r="C2661">
        <f>'DATA DASH'!C2661</f>
        <v/>
      </c>
      <c r="D2661">
        <f>'DATA DASH'!D2661</f>
        <v/>
      </c>
      <c r="E2661">
        <f>'DATA DASH'!E2661</f>
        <v/>
      </c>
      <c r="F2661">
        <f>'DATA DASH'!F2661</f>
        <v/>
      </c>
      <c r="G2661">
        <f>'DATA DASH'!G2661</f>
        <v/>
      </c>
      <c r="H2661">
        <f>'DATA DASH'!H2661</f>
        <v/>
      </c>
      <c r="I2661">
        <f>'DATA DASH'!I2661</f>
        <v/>
      </c>
      <c r="J2661">
        <f>'DATA DASH'!J2661</f>
        <v/>
      </c>
      <c r="K2661">
        <f>'DATA DASH'!K2661</f>
        <v/>
      </c>
      <c r="L2661">
        <f>'DATA DASH'!L2661</f>
        <v/>
      </c>
      <c r="M2661">
        <f>'DATA DASH'!M2661</f>
        <v/>
      </c>
    </row>
    <row r="2662">
      <c r="A2662">
        <f>'DATA DASH'!A2662</f>
        <v/>
      </c>
      <c r="B2662">
        <f>'DATA DASH'!B2662</f>
        <v/>
      </c>
      <c r="C2662">
        <f>'DATA DASH'!C2662</f>
        <v/>
      </c>
      <c r="D2662">
        <f>'DATA DASH'!D2662</f>
        <v/>
      </c>
      <c r="E2662">
        <f>'DATA DASH'!E2662</f>
        <v/>
      </c>
      <c r="F2662">
        <f>'DATA DASH'!F2662</f>
        <v/>
      </c>
      <c r="G2662">
        <f>'DATA DASH'!G2662</f>
        <v/>
      </c>
      <c r="H2662">
        <f>'DATA DASH'!H2662</f>
        <v/>
      </c>
      <c r="I2662">
        <f>'DATA DASH'!I2662</f>
        <v/>
      </c>
      <c r="J2662">
        <f>'DATA DASH'!J2662</f>
        <v/>
      </c>
      <c r="K2662">
        <f>'DATA DASH'!K2662</f>
        <v/>
      </c>
      <c r="L2662">
        <f>'DATA DASH'!L2662</f>
        <v/>
      </c>
      <c r="M2662">
        <f>'DATA DASH'!M2662</f>
        <v/>
      </c>
    </row>
    <row r="2663">
      <c r="A2663">
        <f>'DATA DASH'!A2663</f>
        <v/>
      </c>
      <c r="B2663">
        <f>'DATA DASH'!B2663</f>
        <v/>
      </c>
      <c r="C2663">
        <f>'DATA DASH'!C2663</f>
        <v/>
      </c>
      <c r="D2663">
        <f>'DATA DASH'!D2663</f>
        <v/>
      </c>
      <c r="E2663">
        <f>'DATA DASH'!E2663</f>
        <v/>
      </c>
      <c r="F2663">
        <f>'DATA DASH'!F2663</f>
        <v/>
      </c>
      <c r="G2663">
        <f>'DATA DASH'!G2663</f>
        <v/>
      </c>
      <c r="H2663">
        <f>'DATA DASH'!H2663</f>
        <v/>
      </c>
      <c r="I2663">
        <f>'DATA DASH'!I2663</f>
        <v/>
      </c>
      <c r="J2663">
        <f>'DATA DASH'!J2663</f>
        <v/>
      </c>
      <c r="K2663">
        <f>'DATA DASH'!K2663</f>
        <v/>
      </c>
      <c r="L2663">
        <f>'DATA DASH'!L2663</f>
        <v/>
      </c>
      <c r="M2663">
        <f>'DATA DASH'!M2663</f>
        <v/>
      </c>
    </row>
    <row r="2664">
      <c r="A2664">
        <f>'DATA DASH'!A2664</f>
        <v/>
      </c>
      <c r="B2664">
        <f>'DATA DASH'!B2664</f>
        <v/>
      </c>
      <c r="C2664">
        <f>'DATA DASH'!C2664</f>
        <v/>
      </c>
      <c r="D2664">
        <f>'DATA DASH'!D2664</f>
        <v/>
      </c>
      <c r="E2664">
        <f>'DATA DASH'!E2664</f>
        <v/>
      </c>
      <c r="F2664">
        <f>'DATA DASH'!F2664</f>
        <v/>
      </c>
      <c r="G2664">
        <f>'DATA DASH'!G2664</f>
        <v/>
      </c>
      <c r="H2664">
        <f>'DATA DASH'!H2664</f>
        <v/>
      </c>
      <c r="I2664">
        <f>'DATA DASH'!I2664</f>
        <v/>
      </c>
      <c r="J2664">
        <f>'DATA DASH'!J2664</f>
        <v/>
      </c>
      <c r="K2664">
        <f>'DATA DASH'!K2664</f>
        <v/>
      </c>
      <c r="L2664">
        <f>'DATA DASH'!L2664</f>
        <v/>
      </c>
      <c r="M2664">
        <f>'DATA DASH'!M2664</f>
        <v/>
      </c>
    </row>
    <row r="2665">
      <c r="A2665">
        <f>'DATA DASH'!A2665</f>
        <v/>
      </c>
      <c r="B2665">
        <f>'DATA DASH'!B2665</f>
        <v/>
      </c>
      <c r="C2665">
        <f>'DATA DASH'!C2665</f>
        <v/>
      </c>
      <c r="D2665">
        <f>'DATA DASH'!D2665</f>
        <v/>
      </c>
      <c r="E2665">
        <f>'DATA DASH'!E2665</f>
        <v/>
      </c>
      <c r="F2665">
        <f>'DATA DASH'!F2665</f>
        <v/>
      </c>
      <c r="G2665">
        <f>'DATA DASH'!G2665</f>
        <v/>
      </c>
      <c r="H2665">
        <f>'DATA DASH'!H2665</f>
        <v/>
      </c>
      <c r="I2665">
        <f>'DATA DASH'!I2665</f>
        <v/>
      </c>
      <c r="J2665">
        <f>'DATA DASH'!J2665</f>
        <v/>
      </c>
      <c r="K2665">
        <f>'DATA DASH'!K2665</f>
        <v/>
      </c>
      <c r="L2665">
        <f>'DATA DASH'!L2665</f>
        <v/>
      </c>
      <c r="M2665">
        <f>'DATA DASH'!M2665</f>
        <v/>
      </c>
    </row>
    <row r="2666">
      <c r="A2666">
        <f>'DATA DASH'!A2666</f>
        <v/>
      </c>
      <c r="B2666">
        <f>'DATA DASH'!B2666</f>
        <v/>
      </c>
      <c r="C2666">
        <f>'DATA DASH'!C2666</f>
        <v/>
      </c>
      <c r="D2666">
        <f>'DATA DASH'!D2666</f>
        <v/>
      </c>
      <c r="E2666">
        <f>'DATA DASH'!E2666</f>
        <v/>
      </c>
      <c r="F2666">
        <f>'DATA DASH'!F2666</f>
        <v/>
      </c>
      <c r="G2666">
        <f>'DATA DASH'!G2666</f>
        <v/>
      </c>
      <c r="H2666">
        <f>'DATA DASH'!H2666</f>
        <v/>
      </c>
      <c r="I2666">
        <f>'DATA DASH'!I2666</f>
        <v/>
      </c>
      <c r="J2666">
        <f>'DATA DASH'!J2666</f>
        <v/>
      </c>
      <c r="K2666">
        <f>'DATA DASH'!K2666</f>
        <v/>
      </c>
      <c r="L2666">
        <f>'DATA DASH'!L2666</f>
        <v/>
      </c>
      <c r="M2666">
        <f>'DATA DASH'!M2666</f>
        <v/>
      </c>
    </row>
    <row r="2667">
      <c r="A2667">
        <f>'DATA DASH'!A2667</f>
        <v/>
      </c>
      <c r="B2667">
        <f>'DATA DASH'!B2667</f>
        <v/>
      </c>
      <c r="C2667">
        <f>'DATA DASH'!C2667</f>
        <v/>
      </c>
      <c r="D2667">
        <f>'DATA DASH'!D2667</f>
        <v/>
      </c>
      <c r="E2667">
        <f>'DATA DASH'!E2667</f>
        <v/>
      </c>
      <c r="F2667">
        <f>'DATA DASH'!F2667</f>
        <v/>
      </c>
      <c r="G2667">
        <f>'DATA DASH'!G2667</f>
        <v/>
      </c>
      <c r="H2667">
        <f>'DATA DASH'!H2667</f>
        <v/>
      </c>
      <c r="I2667">
        <f>'DATA DASH'!I2667</f>
        <v/>
      </c>
      <c r="J2667">
        <f>'DATA DASH'!J2667</f>
        <v/>
      </c>
      <c r="K2667">
        <f>'DATA DASH'!K2667</f>
        <v/>
      </c>
      <c r="L2667">
        <f>'DATA DASH'!L2667</f>
        <v/>
      </c>
      <c r="M2667">
        <f>'DATA DASH'!M2667</f>
        <v/>
      </c>
    </row>
    <row r="2668">
      <c r="A2668">
        <f>'DATA DASH'!A2668</f>
        <v/>
      </c>
      <c r="B2668">
        <f>'DATA DASH'!B2668</f>
        <v/>
      </c>
      <c r="C2668">
        <f>'DATA DASH'!C2668</f>
        <v/>
      </c>
      <c r="D2668">
        <f>'DATA DASH'!D2668</f>
        <v/>
      </c>
      <c r="E2668">
        <f>'DATA DASH'!E2668</f>
        <v/>
      </c>
      <c r="F2668">
        <f>'DATA DASH'!F2668</f>
        <v/>
      </c>
      <c r="G2668">
        <f>'DATA DASH'!G2668</f>
        <v/>
      </c>
      <c r="H2668">
        <f>'DATA DASH'!H2668</f>
        <v/>
      </c>
      <c r="I2668">
        <f>'DATA DASH'!I2668</f>
        <v/>
      </c>
      <c r="J2668">
        <f>'DATA DASH'!J2668</f>
        <v/>
      </c>
      <c r="K2668">
        <f>'DATA DASH'!K2668</f>
        <v/>
      </c>
      <c r="L2668">
        <f>'DATA DASH'!L2668</f>
        <v/>
      </c>
      <c r="M2668">
        <f>'DATA DASH'!M2668</f>
        <v/>
      </c>
    </row>
    <row r="2669">
      <c r="A2669">
        <f>'DATA DASH'!A2669</f>
        <v/>
      </c>
      <c r="B2669">
        <f>'DATA DASH'!B2669</f>
        <v/>
      </c>
      <c r="C2669">
        <f>'DATA DASH'!C2669</f>
        <v/>
      </c>
      <c r="D2669">
        <f>'DATA DASH'!D2669</f>
        <v/>
      </c>
      <c r="E2669">
        <f>'DATA DASH'!E2669</f>
        <v/>
      </c>
      <c r="F2669">
        <f>'DATA DASH'!F2669</f>
        <v/>
      </c>
      <c r="G2669">
        <f>'DATA DASH'!G2669</f>
        <v/>
      </c>
      <c r="H2669">
        <f>'DATA DASH'!H2669</f>
        <v/>
      </c>
      <c r="I2669">
        <f>'DATA DASH'!I2669</f>
        <v/>
      </c>
      <c r="J2669">
        <f>'DATA DASH'!J2669</f>
        <v/>
      </c>
      <c r="K2669">
        <f>'DATA DASH'!K2669</f>
        <v/>
      </c>
      <c r="L2669">
        <f>'DATA DASH'!L2669</f>
        <v/>
      </c>
      <c r="M2669">
        <f>'DATA DASH'!M2669</f>
        <v/>
      </c>
    </row>
    <row r="2670">
      <c r="A2670">
        <f>'DATA DASH'!A2670</f>
        <v/>
      </c>
      <c r="B2670">
        <f>'DATA DASH'!B2670</f>
        <v/>
      </c>
      <c r="C2670">
        <f>'DATA DASH'!C2670</f>
        <v/>
      </c>
      <c r="D2670">
        <f>'DATA DASH'!D2670</f>
        <v/>
      </c>
      <c r="E2670">
        <f>'DATA DASH'!E2670</f>
        <v/>
      </c>
      <c r="F2670">
        <f>'DATA DASH'!F2670</f>
        <v/>
      </c>
      <c r="G2670">
        <f>'DATA DASH'!G2670</f>
        <v/>
      </c>
      <c r="H2670">
        <f>'DATA DASH'!H2670</f>
        <v/>
      </c>
      <c r="I2670">
        <f>'DATA DASH'!I2670</f>
        <v/>
      </c>
      <c r="J2670">
        <f>'DATA DASH'!J2670</f>
        <v/>
      </c>
      <c r="K2670">
        <f>'DATA DASH'!K2670</f>
        <v/>
      </c>
      <c r="L2670">
        <f>'DATA DASH'!L2670</f>
        <v/>
      </c>
      <c r="M2670">
        <f>'DATA DASH'!M2670</f>
        <v/>
      </c>
    </row>
    <row r="2671">
      <c r="A2671">
        <f>'DATA DASH'!A2671</f>
        <v/>
      </c>
      <c r="B2671">
        <f>'DATA DASH'!B2671</f>
        <v/>
      </c>
      <c r="C2671">
        <f>'DATA DASH'!C2671</f>
        <v/>
      </c>
      <c r="D2671">
        <f>'DATA DASH'!D2671</f>
        <v/>
      </c>
      <c r="E2671">
        <f>'DATA DASH'!E2671</f>
        <v/>
      </c>
      <c r="F2671">
        <f>'DATA DASH'!F2671</f>
        <v/>
      </c>
      <c r="G2671">
        <f>'DATA DASH'!G2671</f>
        <v/>
      </c>
      <c r="H2671">
        <f>'DATA DASH'!H2671</f>
        <v/>
      </c>
      <c r="I2671">
        <f>'DATA DASH'!I2671</f>
        <v/>
      </c>
      <c r="J2671">
        <f>'DATA DASH'!J2671</f>
        <v/>
      </c>
      <c r="K2671">
        <f>'DATA DASH'!K2671</f>
        <v/>
      </c>
      <c r="L2671">
        <f>'DATA DASH'!L2671</f>
        <v/>
      </c>
      <c r="M2671">
        <f>'DATA DASH'!M2671</f>
        <v/>
      </c>
    </row>
    <row r="2672">
      <c r="A2672">
        <f>'DATA DASH'!A2672</f>
        <v/>
      </c>
      <c r="B2672">
        <f>'DATA DASH'!B2672</f>
        <v/>
      </c>
      <c r="C2672">
        <f>'DATA DASH'!C2672</f>
        <v/>
      </c>
      <c r="D2672">
        <f>'DATA DASH'!D2672</f>
        <v/>
      </c>
      <c r="E2672">
        <f>'DATA DASH'!E2672</f>
        <v/>
      </c>
      <c r="F2672">
        <f>'DATA DASH'!F2672</f>
        <v/>
      </c>
      <c r="G2672">
        <f>'DATA DASH'!G2672</f>
        <v/>
      </c>
      <c r="H2672">
        <f>'DATA DASH'!H2672</f>
        <v/>
      </c>
      <c r="I2672">
        <f>'DATA DASH'!I2672</f>
        <v/>
      </c>
      <c r="J2672">
        <f>'DATA DASH'!J2672</f>
        <v/>
      </c>
      <c r="K2672">
        <f>'DATA DASH'!K2672</f>
        <v/>
      </c>
      <c r="L2672">
        <f>'DATA DASH'!L2672</f>
        <v/>
      </c>
      <c r="M2672">
        <f>'DATA DASH'!M2672</f>
        <v/>
      </c>
    </row>
    <row r="2673">
      <c r="A2673">
        <f>'DATA DASH'!A2673</f>
        <v/>
      </c>
      <c r="B2673">
        <f>'DATA DASH'!B2673</f>
        <v/>
      </c>
      <c r="C2673">
        <f>'DATA DASH'!C2673</f>
        <v/>
      </c>
      <c r="D2673">
        <f>'DATA DASH'!D2673</f>
        <v/>
      </c>
      <c r="E2673">
        <f>'DATA DASH'!E2673</f>
        <v/>
      </c>
      <c r="F2673">
        <f>'DATA DASH'!F2673</f>
        <v/>
      </c>
      <c r="G2673">
        <f>'DATA DASH'!G2673</f>
        <v/>
      </c>
      <c r="H2673">
        <f>'DATA DASH'!H2673</f>
        <v/>
      </c>
      <c r="I2673">
        <f>'DATA DASH'!I2673</f>
        <v/>
      </c>
      <c r="J2673">
        <f>'DATA DASH'!J2673</f>
        <v/>
      </c>
      <c r="K2673">
        <f>'DATA DASH'!K2673</f>
        <v/>
      </c>
      <c r="L2673">
        <f>'DATA DASH'!L2673</f>
        <v/>
      </c>
      <c r="M2673">
        <f>'DATA DASH'!M2673</f>
        <v/>
      </c>
    </row>
    <row r="2674">
      <c r="A2674">
        <f>'DATA DASH'!A2674</f>
        <v/>
      </c>
      <c r="B2674">
        <f>'DATA DASH'!B2674</f>
        <v/>
      </c>
      <c r="C2674">
        <f>'DATA DASH'!C2674</f>
        <v/>
      </c>
      <c r="D2674">
        <f>'DATA DASH'!D2674</f>
        <v/>
      </c>
      <c r="E2674">
        <f>'DATA DASH'!E2674</f>
        <v/>
      </c>
      <c r="F2674">
        <f>'DATA DASH'!F2674</f>
        <v/>
      </c>
      <c r="G2674">
        <f>'DATA DASH'!G2674</f>
        <v/>
      </c>
      <c r="H2674">
        <f>'DATA DASH'!H2674</f>
        <v/>
      </c>
      <c r="I2674">
        <f>'DATA DASH'!I2674</f>
        <v/>
      </c>
      <c r="J2674">
        <f>'DATA DASH'!J2674</f>
        <v/>
      </c>
      <c r="K2674">
        <f>'DATA DASH'!K2674</f>
        <v/>
      </c>
      <c r="L2674">
        <f>'DATA DASH'!L2674</f>
        <v/>
      </c>
      <c r="M2674">
        <f>'DATA DASH'!M2674</f>
        <v/>
      </c>
    </row>
    <row r="2675">
      <c r="A2675">
        <f>'DATA DASH'!A2675</f>
        <v/>
      </c>
      <c r="B2675">
        <f>'DATA DASH'!B2675</f>
        <v/>
      </c>
      <c r="C2675">
        <f>'DATA DASH'!C2675</f>
        <v/>
      </c>
      <c r="D2675">
        <f>'DATA DASH'!D2675</f>
        <v/>
      </c>
      <c r="E2675">
        <f>'DATA DASH'!E2675</f>
        <v/>
      </c>
      <c r="F2675">
        <f>'DATA DASH'!F2675</f>
        <v/>
      </c>
      <c r="G2675">
        <f>'DATA DASH'!G2675</f>
        <v/>
      </c>
      <c r="H2675">
        <f>'DATA DASH'!H2675</f>
        <v/>
      </c>
      <c r="I2675">
        <f>'DATA DASH'!I2675</f>
        <v/>
      </c>
      <c r="J2675">
        <f>'DATA DASH'!J2675</f>
        <v/>
      </c>
      <c r="K2675">
        <f>'DATA DASH'!K2675</f>
        <v/>
      </c>
      <c r="L2675">
        <f>'DATA DASH'!L2675</f>
        <v/>
      </c>
      <c r="M2675">
        <f>'DATA DASH'!M2675</f>
        <v/>
      </c>
    </row>
    <row r="2676">
      <c r="A2676">
        <f>'DATA DASH'!A2676</f>
        <v/>
      </c>
      <c r="B2676">
        <f>'DATA DASH'!B2676</f>
        <v/>
      </c>
      <c r="C2676">
        <f>'DATA DASH'!C2676</f>
        <v/>
      </c>
      <c r="D2676">
        <f>'DATA DASH'!D2676</f>
        <v/>
      </c>
      <c r="E2676">
        <f>'DATA DASH'!E2676</f>
        <v/>
      </c>
      <c r="F2676">
        <f>'DATA DASH'!F2676</f>
        <v/>
      </c>
      <c r="G2676">
        <f>'DATA DASH'!G2676</f>
        <v/>
      </c>
      <c r="H2676">
        <f>'DATA DASH'!H2676</f>
        <v/>
      </c>
      <c r="I2676">
        <f>'DATA DASH'!I2676</f>
        <v/>
      </c>
      <c r="J2676">
        <f>'DATA DASH'!J2676</f>
        <v/>
      </c>
      <c r="K2676">
        <f>'DATA DASH'!K2676</f>
        <v/>
      </c>
      <c r="L2676">
        <f>'DATA DASH'!L2676</f>
        <v/>
      </c>
      <c r="M2676">
        <f>'DATA DASH'!M2676</f>
        <v/>
      </c>
    </row>
    <row r="2677">
      <c r="A2677">
        <f>'DATA DASH'!A2677</f>
        <v/>
      </c>
      <c r="B2677">
        <f>'DATA DASH'!B2677</f>
        <v/>
      </c>
      <c r="C2677">
        <f>'DATA DASH'!C2677</f>
        <v/>
      </c>
      <c r="D2677">
        <f>'DATA DASH'!D2677</f>
        <v/>
      </c>
      <c r="E2677">
        <f>'DATA DASH'!E2677</f>
        <v/>
      </c>
      <c r="F2677">
        <f>'DATA DASH'!F2677</f>
        <v/>
      </c>
      <c r="G2677">
        <f>'DATA DASH'!G2677</f>
        <v/>
      </c>
      <c r="H2677">
        <f>'DATA DASH'!H2677</f>
        <v/>
      </c>
      <c r="I2677">
        <f>'DATA DASH'!I2677</f>
        <v/>
      </c>
      <c r="J2677">
        <f>'DATA DASH'!J2677</f>
        <v/>
      </c>
      <c r="K2677">
        <f>'DATA DASH'!K2677</f>
        <v/>
      </c>
      <c r="L2677">
        <f>'DATA DASH'!L2677</f>
        <v/>
      </c>
      <c r="M2677">
        <f>'DATA DASH'!M2677</f>
        <v/>
      </c>
    </row>
    <row r="2678">
      <c r="A2678">
        <f>'DATA DASH'!A2678</f>
        <v/>
      </c>
      <c r="B2678">
        <f>'DATA DASH'!B2678</f>
        <v/>
      </c>
      <c r="C2678">
        <f>'DATA DASH'!C2678</f>
        <v/>
      </c>
      <c r="D2678">
        <f>'DATA DASH'!D2678</f>
        <v/>
      </c>
      <c r="E2678">
        <f>'DATA DASH'!E2678</f>
        <v/>
      </c>
      <c r="F2678">
        <f>'DATA DASH'!F2678</f>
        <v/>
      </c>
      <c r="G2678">
        <f>'DATA DASH'!G2678</f>
        <v/>
      </c>
      <c r="H2678">
        <f>'DATA DASH'!H2678</f>
        <v/>
      </c>
      <c r="I2678">
        <f>'DATA DASH'!I2678</f>
        <v/>
      </c>
      <c r="J2678">
        <f>'DATA DASH'!J2678</f>
        <v/>
      </c>
      <c r="K2678">
        <f>'DATA DASH'!K2678</f>
        <v/>
      </c>
      <c r="L2678">
        <f>'DATA DASH'!L2678</f>
        <v/>
      </c>
      <c r="M2678">
        <f>'DATA DASH'!M2678</f>
        <v/>
      </c>
    </row>
    <row r="2679">
      <c r="A2679">
        <f>'DATA DASH'!A2679</f>
        <v/>
      </c>
      <c r="B2679">
        <f>'DATA DASH'!B2679</f>
        <v/>
      </c>
      <c r="C2679">
        <f>'DATA DASH'!C2679</f>
        <v/>
      </c>
      <c r="D2679">
        <f>'DATA DASH'!D2679</f>
        <v/>
      </c>
      <c r="E2679">
        <f>'DATA DASH'!E2679</f>
        <v/>
      </c>
      <c r="F2679">
        <f>'DATA DASH'!F2679</f>
        <v/>
      </c>
      <c r="G2679">
        <f>'DATA DASH'!G2679</f>
        <v/>
      </c>
      <c r="H2679">
        <f>'DATA DASH'!H2679</f>
        <v/>
      </c>
      <c r="I2679">
        <f>'DATA DASH'!I2679</f>
        <v/>
      </c>
      <c r="J2679">
        <f>'DATA DASH'!J2679</f>
        <v/>
      </c>
      <c r="K2679">
        <f>'DATA DASH'!K2679</f>
        <v/>
      </c>
      <c r="L2679">
        <f>'DATA DASH'!L2679</f>
        <v/>
      </c>
      <c r="M2679">
        <f>'DATA DASH'!M2679</f>
        <v/>
      </c>
    </row>
    <row r="2680">
      <c r="A2680">
        <f>'DATA DASH'!A2680</f>
        <v/>
      </c>
      <c r="B2680">
        <f>'DATA DASH'!B2680</f>
        <v/>
      </c>
      <c r="C2680">
        <f>'DATA DASH'!C2680</f>
        <v/>
      </c>
      <c r="D2680">
        <f>'DATA DASH'!D2680</f>
        <v/>
      </c>
      <c r="E2680">
        <f>'DATA DASH'!E2680</f>
        <v/>
      </c>
      <c r="F2680">
        <f>'DATA DASH'!F2680</f>
        <v/>
      </c>
      <c r="G2680">
        <f>'DATA DASH'!G2680</f>
        <v/>
      </c>
      <c r="H2680">
        <f>'DATA DASH'!H2680</f>
        <v/>
      </c>
      <c r="I2680">
        <f>'DATA DASH'!I2680</f>
        <v/>
      </c>
      <c r="J2680">
        <f>'DATA DASH'!J2680</f>
        <v/>
      </c>
      <c r="K2680">
        <f>'DATA DASH'!K2680</f>
        <v/>
      </c>
      <c r="L2680">
        <f>'DATA DASH'!L2680</f>
        <v/>
      </c>
      <c r="M2680">
        <f>'DATA DASH'!M2680</f>
        <v/>
      </c>
    </row>
    <row r="2681">
      <c r="A2681">
        <f>'DATA DASH'!A2681</f>
        <v/>
      </c>
      <c r="B2681">
        <f>'DATA DASH'!B2681</f>
        <v/>
      </c>
      <c r="C2681">
        <f>'DATA DASH'!C2681</f>
        <v/>
      </c>
      <c r="D2681">
        <f>'DATA DASH'!D2681</f>
        <v/>
      </c>
      <c r="E2681">
        <f>'DATA DASH'!E2681</f>
        <v/>
      </c>
      <c r="F2681">
        <f>'DATA DASH'!F2681</f>
        <v/>
      </c>
      <c r="G2681">
        <f>'DATA DASH'!G2681</f>
        <v/>
      </c>
      <c r="H2681">
        <f>'DATA DASH'!H2681</f>
        <v/>
      </c>
      <c r="I2681">
        <f>'DATA DASH'!I2681</f>
        <v/>
      </c>
      <c r="J2681">
        <f>'DATA DASH'!J2681</f>
        <v/>
      </c>
      <c r="K2681">
        <f>'DATA DASH'!K2681</f>
        <v/>
      </c>
      <c r="L2681">
        <f>'DATA DASH'!L2681</f>
        <v/>
      </c>
      <c r="M2681">
        <f>'DATA DASH'!M2681</f>
        <v/>
      </c>
    </row>
    <row r="2682">
      <c r="A2682">
        <f>'DATA DASH'!A2682</f>
        <v/>
      </c>
      <c r="B2682">
        <f>'DATA DASH'!B2682</f>
        <v/>
      </c>
      <c r="C2682">
        <f>'DATA DASH'!C2682</f>
        <v/>
      </c>
      <c r="D2682">
        <f>'DATA DASH'!D2682</f>
        <v/>
      </c>
      <c r="E2682">
        <f>'DATA DASH'!E2682</f>
        <v/>
      </c>
      <c r="F2682">
        <f>'DATA DASH'!F2682</f>
        <v/>
      </c>
      <c r="G2682">
        <f>'DATA DASH'!G2682</f>
        <v/>
      </c>
      <c r="H2682">
        <f>'DATA DASH'!H2682</f>
        <v/>
      </c>
      <c r="I2682">
        <f>'DATA DASH'!I2682</f>
        <v/>
      </c>
      <c r="J2682">
        <f>'DATA DASH'!J2682</f>
        <v/>
      </c>
      <c r="K2682">
        <f>'DATA DASH'!K2682</f>
        <v/>
      </c>
      <c r="L2682">
        <f>'DATA DASH'!L2682</f>
        <v/>
      </c>
      <c r="M2682">
        <f>'DATA DASH'!M2682</f>
        <v/>
      </c>
    </row>
    <row r="2683">
      <c r="A2683">
        <f>'DATA DASH'!A2683</f>
        <v/>
      </c>
      <c r="B2683">
        <f>'DATA DASH'!B2683</f>
        <v/>
      </c>
      <c r="C2683">
        <f>'DATA DASH'!C2683</f>
        <v/>
      </c>
      <c r="D2683">
        <f>'DATA DASH'!D2683</f>
        <v/>
      </c>
      <c r="E2683">
        <f>'DATA DASH'!E2683</f>
        <v/>
      </c>
      <c r="F2683">
        <f>'DATA DASH'!F2683</f>
        <v/>
      </c>
      <c r="G2683">
        <f>'DATA DASH'!G2683</f>
        <v/>
      </c>
      <c r="H2683">
        <f>'DATA DASH'!H2683</f>
        <v/>
      </c>
      <c r="I2683">
        <f>'DATA DASH'!I2683</f>
        <v/>
      </c>
      <c r="J2683">
        <f>'DATA DASH'!J2683</f>
        <v/>
      </c>
      <c r="K2683">
        <f>'DATA DASH'!K2683</f>
        <v/>
      </c>
      <c r="L2683">
        <f>'DATA DASH'!L2683</f>
        <v/>
      </c>
      <c r="M2683">
        <f>'DATA DASH'!M2683</f>
        <v/>
      </c>
    </row>
    <row r="2684">
      <c r="A2684">
        <f>'DATA DASH'!A2684</f>
        <v/>
      </c>
      <c r="B2684">
        <f>'DATA DASH'!B2684</f>
        <v/>
      </c>
      <c r="C2684">
        <f>'DATA DASH'!C2684</f>
        <v/>
      </c>
      <c r="D2684">
        <f>'DATA DASH'!D2684</f>
        <v/>
      </c>
      <c r="E2684">
        <f>'DATA DASH'!E2684</f>
        <v/>
      </c>
      <c r="F2684">
        <f>'DATA DASH'!F2684</f>
        <v/>
      </c>
      <c r="G2684">
        <f>'DATA DASH'!G2684</f>
        <v/>
      </c>
      <c r="H2684">
        <f>'DATA DASH'!H2684</f>
        <v/>
      </c>
      <c r="I2684">
        <f>'DATA DASH'!I2684</f>
        <v/>
      </c>
      <c r="J2684">
        <f>'DATA DASH'!J2684</f>
        <v/>
      </c>
      <c r="K2684">
        <f>'DATA DASH'!K2684</f>
        <v/>
      </c>
      <c r="L2684">
        <f>'DATA DASH'!L2684</f>
        <v/>
      </c>
      <c r="M2684">
        <f>'DATA DASH'!M2684</f>
        <v/>
      </c>
    </row>
    <row r="2685">
      <c r="A2685">
        <f>'DATA DASH'!A2685</f>
        <v/>
      </c>
      <c r="B2685">
        <f>'DATA DASH'!B2685</f>
        <v/>
      </c>
      <c r="C2685">
        <f>'DATA DASH'!C2685</f>
        <v/>
      </c>
      <c r="D2685">
        <f>'DATA DASH'!D2685</f>
        <v/>
      </c>
      <c r="E2685">
        <f>'DATA DASH'!E2685</f>
        <v/>
      </c>
      <c r="F2685">
        <f>'DATA DASH'!F2685</f>
        <v/>
      </c>
      <c r="G2685">
        <f>'DATA DASH'!G2685</f>
        <v/>
      </c>
      <c r="H2685">
        <f>'DATA DASH'!H2685</f>
        <v/>
      </c>
      <c r="I2685">
        <f>'DATA DASH'!I2685</f>
        <v/>
      </c>
      <c r="J2685">
        <f>'DATA DASH'!J2685</f>
        <v/>
      </c>
      <c r="K2685">
        <f>'DATA DASH'!K2685</f>
        <v/>
      </c>
      <c r="L2685">
        <f>'DATA DASH'!L2685</f>
        <v/>
      </c>
      <c r="M2685">
        <f>'DATA DASH'!M2685</f>
        <v/>
      </c>
    </row>
    <row r="2686">
      <c r="A2686">
        <f>'DATA DASH'!A2686</f>
        <v/>
      </c>
      <c r="B2686">
        <f>'DATA DASH'!B2686</f>
        <v/>
      </c>
      <c r="C2686">
        <f>'DATA DASH'!C2686</f>
        <v/>
      </c>
      <c r="D2686">
        <f>'DATA DASH'!D2686</f>
        <v/>
      </c>
      <c r="E2686">
        <f>'DATA DASH'!E2686</f>
        <v/>
      </c>
      <c r="F2686">
        <f>'DATA DASH'!F2686</f>
        <v/>
      </c>
      <c r="G2686">
        <f>'DATA DASH'!G2686</f>
        <v/>
      </c>
      <c r="H2686">
        <f>'DATA DASH'!H2686</f>
        <v/>
      </c>
      <c r="I2686">
        <f>'DATA DASH'!I2686</f>
        <v/>
      </c>
      <c r="J2686">
        <f>'DATA DASH'!J2686</f>
        <v/>
      </c>
      <c r="K2686">
        <f>'DATA DASH'!K2686</f>
        <v/>
      </c>
      <c r="L2686">
        <f>'DATA DASH'!L2686</f>
        <v/>
      </c>
      <c r="M2686">
        <f>'DATA DASH'!M2686</f>
        <v/>
      </c>
    </row>
    <row r="2687">
      <c r="A2687">
        <f>'DATA DASH'!A2687</f>
        <v/>
      </c>
      <c r="B2687">
        <f>'DATA DASH'!B2687</f>
        <v/>
      </c>
      <c r="C2687">
        <f>'DATA DASH'!C2687</f>
        <v/>
      </c>
      <c r="D2687">
        <f>'DATA DASH'!D2687</f>
        <v/>
      </c>
      <c r="E2687">
        <f>'DATA DASH'!E2687</f>
        <v/>
      </c>
      <c r="F2687">
        <f>'DATA DASH'!F2687</f>
        <v/>
      </c>
      <c r="G2687">
        <f>'DATA DASH'!G2687</f>
        <v/>
      </c>
      <c r="H2687">
        <f>'DATA DASH'!H2687</f>
        <v/>
      </c>
      <c r="I2687">
        <f>'DATA DASH'!I2687</f>
        <v/>
      </c>
      <c r="J2687">
        <f>'DATA DASH'!J2687</f>
        <v/>
      </c>
      <c r="K2687">
        <f>'DATA DASH'!K2687</f>
        <v/>
      </c>
      <c r="L2687">
        <f>'DATA DASH'!L2687</f>
        <v/>
      </c>
      <c r="M2687">
        <f>'DATA DASH'!M2687</f>
        <v/>
      </c>
    </row>
    <row r="2688">
      <c r="A2688">
        <f>'DATA DASH'!A2688</f>
        <v/>
      </c>
      <c r="B2688">
        <f>'DATA DASH'!B2688</f>
        <v/>
      </c>
      <c r="C2688">
        <f>'DATA DASH'!C2688</f>
        <v/>
      </c>
      <c r="D2688">
        <f>'DATA DASH'!D2688</f>
        <v/>
      </c>
      <c r="E2688">
        <f>'DATA DASH'!E2688</f>
        <v/>
      </c>
      <c r="F2688">
        <f>'DATA DASH'!F2688</f>
        <v/>
      </c>
      <c r="G2688">
        <f>'DATA DASH'!G2688</f>
        <v/>
      </c>
      <c r="H2688">
        <f>'DATA DASH'!H2688</f>
        <v/>
      </c>
      <c r="I2688">
        <f>'DATA DASH'!I2688</f>
        <v/>
      </c>
      <c r="J2688">
        <f>'DATA DASH'!J2688</f>
        <v/>
      </c>
      <c r="K2688">
        <f>'DATA DASH'!K2688</f>
        <v/>
      </c>
      <c r="L2688">
        <f>'DATA DASH'!L2688</f>
        <v/>
      </c>
      <c r="M2688">
        <f>'DATA DASH'!M2688</f>
        <v/>
      </c>
    </row>
    <row r="2689">
      <c r="A2689">
        <f>'DATA DASH'!A2689</f>
        <v/>
      </c>
      <c r="B2689">
        <f>'DATA DASH'!B2689</f>
        <v/>
      </c>
      <c r="C2689">
        <f>'DATA DASH'!C2689</f>
        <v/>
      </c>
      <c r="D2689">
        <f>'DATA DASH'!D2689</f>
        <v/>
      </c>
      <c r="E2689">
        <f>'DATA DASH'!E2689</f>
        <v/>
      </c>
      <c r="F2689">
        <f>'DATA DASH'!F2689</f>
        <v/>
      </c>
      <c r="G2689">
        <f>'DATA DASH'!G2689</f>
        <v/>
      </c>
      <c r="H2689">
        <f>'DATA DASH'!H2689</f>
        <v/>
      </c>
      <c r="I2689">
        <f>'DATA DASH'!I2689</f>
        <v/>
      </c>
      <c r="J2689">
        <f>'DATA DASH'!J2689</f>
        <v/>
      </c>
      <c r="K2689">
        <f>'DATA DASH'!K2689</f>
        <v/>
      </c>
      <c r="L2689">
        <f>'DATA DASH'!L2689</f>
        <v/>
      </c>
      <c r="M2689">
        <f>'DATA DASH'!M2689</f>
        <v/>
      </c>
    </row>
    <row r="2690">
      <c r="A2690">
        <f>'DATA DASH'!A2690</f>
        <v/>
      </c>
      <c r="B2690">
        <f>'DATA DASH'!B2690</f>
        <v/>
      </c>
      <c r="C2690">
        <f>'DATA DASH'!C2690</f>
        <v/>
      </c>
      <c r="D2690">
        <f>'DATA DASH'!D2690</f>
        <v/>
      </c>
      <c r="E2690">
        <f>'DATA DASH'!E2690</f>
        <v/>
      </c>
      <c r="F2690">
        <f>'DATA DASH'!F2690</f>
        <v/>
      </c>
      <c r="G2690">
        <f>'DATA DASH'!G2690</f>
        <v/>
      </c>
      <c r="H2690">
        <f>'DATA DASH'!H2690</f>
        <v/>
      </c>
      <c r="I2690">
        <f>'DATA DASH'!I2690</f>
        <v/>
      </c>
      <c r="J2690">
        <f>'DATA DASH'!J2690</f>
        <v/>
      </c>
      <c r="K2690">
        <f>'DATA DASH'!K2690</f>
        <v/>
      </c>
      <c r="L2690">
        <f>'DATA DASH'!L2690</f>
        <v/>
      </c>
      <c r="M2690">
        <f>'DATA DASH'!M2690</f>
        <v/>
      </c>
    </row>
    <row r="2691">
      <c r="A2691">
        <f>'DATA DASH'!A2691</f>
        <v/>
      </c>
      <c r="B2691">
        <f>'DATA DASH'!B2691</f>
        <v/>
      </c>
      <c r="C2691">
        <f>'DATA DASH'!C2691</f>
        <v/>
      </c>
      <c r="D2691">
        <f>'DATA DASH'!D2691</f>
        <v/>
      </c>
      <c r="E2691">
        <f>'DATA DASH'!E2691</f>
        <v/>
      </c>
      <c r="F2691">
        <f>'DATA DASH'!F2691</f>
        <v/>
      </c>
      <c r="G2691">
        <f>'DATA DASH'!G2691</f>
        <v/>
      </c>
      <c r="H2691">
        <f>'DATA DASH'!H2691</f>
        <v/>
      </c>
      <c r="I2691">
        <f>'DATA DASH'!I2691</f>
        <v/>
      </c>
      <c r="J2691">
        <f>'DATA DASH'!J2691</f>
        <v/>
      </c>
      <c r="K2691">
        <f>'DATA DASH'!K2691</f>
        <v/>
      </c>
      <c r="L2691">
        <f>'DATA DASH'!L2691</f>
        <v/>
      </c>
      <c r="M2691">
        <f>'DATA DASH'!M2691</f>
        <v/>
      </c>
    </row>
    <row r="2692">
      <c r="A2692">
        <f>'DATA DASH'!A2692</f>
        <v/>
      </c>
      <c r="B2692">
        <f>'DATA DASH'!B2692</f>
        <v/>
      </c>
      <c r="C2692">
        <f>'DATA DASH'!C2692</f>
        <v/>
      </c>
      <c r="D2692">
        <f>'DATA DASH'!D2692</f>
        <v/>
      </c>
      <c r="E2692">
        <f>'DATA DASH'!E2692</f>
        <v/>
      </c>
      <c r="F2692">
        <f>'DATA DASH'!F2692</f>
        <v/>
      </c>
      <c r="G2692">
        <f>'DATA DASH'!G2692</f>
        <v/>
      </c>
      <c r="H2692">
        <f>'DATA DASH'!H2692</f>
        <v/>
      </c>
      <c r="I2692">
        <f>'DATA DASH'!I2692</f>
        <v/>
      </c>
      <c r="J2692">
        <f>'DATA DASH'!J2692</f>
        <v/>
      </c>
      <c r="K2692">
        <f>'DATA DASH'!K2692</f>
        <v/>
      </c>
      <c r="L2692">
        <f>'DATA DASH'!L2692</f>
        <v/>
      </c>
      <c r="M2692">
        <f>'DATA DASH'!M2692</f>
        <v/>
      </c>
    </row>
    <row r="2693">
      <c r="A2693">
        <f>'DATA DASH'!A2693</f>
        <v/>
      </c>
      <c r="B2693">
        <f>'DATA DASH'!B2693</f>
        <v/>
      </c>
      <c r="C2693">
        <f>'DATA DASH'!C2693</f>
        <v/>
      </c>
      <c r="D2693">
        <f>'DATA DASH'!D2693</f>
        <v/>
      </c>
      <c r="E2693">
        <f>'DATA DASH'!E2693</f>
        <v/>
      </c>
      <c r="F2693">
        <f>'DATA DASH'!F2693</f>
        <v/>
      </c>
      <c r="G2693">
        <f>'DATA DASH'!G2693</f>
        <v/>
      </c>
      <c r="H2693">
        <f>'DATA DASH'!H2693</f>
        <v/>
      </c>
      <c r="I2693">
        <f>'DATA DASH'!I2693</f>
        <v/>
      </c>
      <c r="J2693">
        <f>'DATA DASH'!J2693</f>
        <v/>
      </c>
      <c r="K2693">
        <f>'DATA DASH'!K2693</f>
        <v/>
      </c>
      <c r="L2693">
        <f>'DATA DASH'!L2693</f>
        <v/>
      </c>
      <c r="M2693">
        <f>'DATA DASH'!M2693</f>
        <v/>
      </c>
    </row>
    <row r="2694">
      <c r="A2694">
        <f>'DATA DASH'!A2694</f>
        <v/>
      </c>
      <c r="B2694">
        <f>'DATA DASH'!B2694</f>
        <v/>
      </c>
      <c r="C2694">
        <f>'DATA DASH'!C2694</f>
        <v/>
      </c>
      <c r="D2694">
        <f>'DATA DASH'!D2694</f>
        <v/>
      </c>
      <c r="E2694">
        <f>'DATA DASH'!E2694</f>
        <v/>
      </c>
      <c r="F2694">
        <f>'DATA DASH'!F2694</f>
        <v/>
      </c>
      <c r="G2694">
        <f>'DATA DASH'!G2694</f>
        <v/>
      </c>
      <c r="H2694">
        <f>'DATA DASH'!H2694</f>
        <v/>
      </c>
      <c r="I2694">
        <f>'DATA DASH'!I2694</f>
        <v/>
      </c>
      <c r="J2694">
        <f>'DATA DASH'!J2694</f>
        <v/>
      </c>
      <c r="K2694">
        <f>'DATA DASH'!K2694</f>
        <v/>
      </c>
      <c r="L2694">
        <f>'DATA DASH'!L2694</f>
        <v/>
      </c>
      <c r="M2694">
        <f>'DATA DASH'!M2694</f>
        <v/>
      </c>
    </row>
    <row r="2695">
      <c r="A2695">
        <f>'DATA DASH'!A2695</f>
        <v/>
      </c>
      <c r="B2695">
        <f>'DATA DASH'!B2695</f>
        <v/>
      </c>
      <c r="C2695">
        <f>'DATA DASH'!C2695</f>
        <v/>
      </c>
      <c r="D2695">
        <f>'DATA DASH'!D2695</f>
        <v/>
      </c>
      <c r="E2695">
        <f>'DATA DASH'!E2695</f>
        <v/>
      </c>
      <c r="F2695">
        <f>'DATA DASH'!F2695</f>
        <v/>
      </c>
      <c r="G2695">
        <f>'DATA DASH'!G2695</f>
        <v/>
      </c>
      <c r="H2695">
        <f>'DATA DASH'!H2695</f>
        <v/>
      </c>
      <c r="I2695">
        <f>'DATA DASH'!I2695</f>
        <v/>
      </c>
      <c r="J2695">
        <f>'DATA DASH'!J2695</f>
        <v/>
      </c>
      <c r="K2695">
        <f>'DATA DASH'!K2695</f>
        <v/>
      </c>
      <c r="L2695">
        <f>'DATA DASH'!L2695</f>
        <v/>
      </c>
      <c r="M2695">
        <f>'DATA DASH'!M2695</f>
        <v/>
      </c>
    </row>
    <row r="2696">
      <c r="A2696">
        <f>'DATA DASH'!A2696</f>
        <v/>
      </c>
      <c r="B2696">
        <f>'DATA DASH'!B2696</f>
        <v/>
      </c>
      <c r="C2696">
        <f>'DATA DASH'!C2696</f>
        <v/>
      </c>
      <c r="D2696">
        <f>'DATA DASH'!D2696</f>
        <v/>
      </c>
      <c r="E2696">
        <f>'DATA DASH'!E2696</f>
        <v/>
      </c>
      <c r="F2696">
        <f>'DATA DASH'!F2696</f>
        <v/>
      </c>
      <c r="G2696">
        <f>'DATA DASH'!G2696</f>
        <v/>
      </c>
      <c r="H2696">
        <f>'DATA DASH'!H2696</f>
        <v/>
      </c>
      <c r="I2696">
        <f>'DATA DASH'!I2696</f>
        <v/>
      </c>
      <c r="J2696">
        <f>'DATA DASH'!J2696</f>
        <v/>
      </c>
      <c r="K2696">
        <f>'DATA DASH'!K2696</f>
        <v/>
      </c>
      <c r="L2696">
        <f>'DATA DASH'!L2696</f>
        <v/>
      </c>
      <c r="M2696">
        <f>'DATA DASH'!M2696</f>
        <v/>
      </c>
    </row>
    <row r="2697">
      <c r="A2697">
        <f>'DATA DASH'!A2697</f>
        <v/>
      </c>
      <c r="B2697">
        <f>'DATA DASH'!B2697</f>
        <v/>
      </c>
      <c r="C2697">
        <f>'DATA DASH'!C2697</f>
        <v/>
      </c>
      <c r="D2697">
        <f>'DATA DASH'!D2697</f>
        <v/>
      </c>
      <c r="E2697">
        <f>'DATA DASH'!E2697</f>
        <v/>
      </c>
      <c r="F2697">
        <f>'DATA DASH'!F2697</f>
        <v/>
      </c>
      <c r="G2697">
        <f>'DATA DASH'!G2697</f>
        <v/>
      </c>
      <c r="H2697">
        <f>'DATA DASH'!H2697</f>
        <v/>
      </c>
      <c r="I2697">
        <f>'DATA DASH'!I2697</f>
        <v/>
      </c>
      <c r="J2697">
        <f>'DATA DASH'!J2697</f>
        <v/>
      </c>
      <c r="K2697">
        <f>'DATA DASH'!K2697</f>
        <v/>
      </c>
      <c r="L2697">
        <f>'DATA DASH'!L2697</f>
        <v/>
      </c>
      <c r="M2697">
        <f>'DATA DASH'!M2697</f>
        <v/>
      </c>
    </row>
    <row r="2698">
      <c r="A2698">
        <f>'DATA DASH'!A2698</f>
        <v/>
      </c>
      <c r="B2698">
        <f>'DATA DASH'!B2698</f>
        <v/>
      </c>
      <c r="C2698">
        <f>'DATA DASH'!C2698</f>
        <v/>
      </c>
      <c r="D2698">
        <f>'DATA DASH'!D2698</f>
        <v/>
      </c>
      <c r="E2698">
        <f>'DATA DASH'!E2698</f>
        <v/>
      </c>
      <c r="F2698">
        <f>'DATA DASH'!F2698</f>
        <v/>
      </c>
      <c r="G2698">
        <f>'DATA DASH'!G2698</f>
        <v/>
      </c>
      <c r="H2698">
        <f>'DATA DASH'!H2698</f>
        <v/>
      </c>
      <c r="I2698">
        <f>'DATA DASH'!I2698</f>
        <v/>
      </c>
      <c r="J2698">
        <f>'DATA DASH'!J2698</f>
        <v/>
      </c>
      <c r="K2698">
        <f>'DATA DASH'!K2698</f>
        <v/>
      </c>
      <c r="L2698">
        <f>'DATA DASH'!L2698</f>
        <v/>
      </c>
      <c r="M2698">
        <f>'DATA DASH'!M2698</f>
        <v/>
      </c>
    </row>
    <row r="2699">
      <c r="A2699">
        <f>'DATA DASH'!A2699</f>
        <v/>
      </c>
      <c r="B2699">
        <f>'DATA DASH'!B2699</f>
        <v/>
      </c>
      <c r="C2699">
        <f>'DATA DASH'!C2699</f>
        <v/>
      </c>
      <c r="D2699">
        <f>'DATA DASH'!D2699</f>
        <v/>
      </c>
      <c r="E2699">
        <f>'DATA DASH'!E2699</f>
        <v/>
      </c>
      <c r="F2699">
        <f>'DATA DASH'!F2699</f>
        <v/>
      </c>
      <c r="G2699">
        <f>'DATA DASH'!G2699</f>
        <v/>
      </c>
      <c r="H2699">
        <f>'DATA DASH'!H2699</f>
        <v/>
      </c>
      <c r="I2699">
        <f>'DATA DASH'!I2699</f>
        <v/>
      </c>
      <c r="J2699">
        <f>'DATA DASH'!J2699</f>
        <v/>
      </c>
      <c r="K2699">
        <f>'DATA DASH'!K2699</f>
        <v/>
      </c>
      <c r="L2699">
        <f>'DATA DASH'!L2699</f>
        <v/>
      </c>
      <c r="M2699">
        <f>'DATA DASH'!M2699</f>
        <v/>
      </c>
    </row>
    <row r="2700">
      <c r="A2700">
        <f>'DATA DASH'!A2700</f>
        <v/>
      </c>
      <c r="B2700">
        <f>'DATA DASH'!B2700</f>
        <v/>
      </c>
      <c r="C2700">
        <f>'DATA DASH'!C2700</f>
        <v/>
      </c>
      <c r="D2700">
        <f>'DATA DASH'!D2700</f>
        <v/>
      </c>
      <c r="E2700">
        <f>'DATA DASH'!E2700</f>
        <v/>
      </c>
      <c r="F2700">
        <f>'DATA DASH'!F2700</f>
        <v/>
      </c>
      <c r="G2700">
        <f>'DATA DASH'!G2700</f>
        <v/>
      </c>
      <c r="H2700">
        <f>'DATA DASH'!H2700</f>
        <v/>
      </c>
      <c r="I2700">
        <f>'DATA DASH'!I2700</f>
        <v/>
      </c>
      <c r="J2700">
        <f>'DATA DASH'!J2700</f>
        <v/>
      </c>
      <c r="K2700">
        <f>'DATA DASH'!K2700</f>
        <v/>
      </c>
      <c r="L2700">
        <f>'DATA DASH'!L2700</f>
        <v/>
      </c>
      <c r="M2700">
        <f>'DATA DASH'!M2700</f>
        <v/>
      </c>
    </row>
    <row r="2701">
      <c r="A2701">
        <f>'DATA DASH'!A2701</f>
        <v/>
      </c>
      <c r="B2701">
        <f>'DATA DASH'!B2701</f>
        <v/>
      </c>
      <c r="C2701">
        <f>'DATA DASH'!C2701</f>
        <v/>
      </c>
      <c r="D2701">
        <f>'DATA DASH'!D2701</f>
        <v/>
      </c>
      <c r="E2701">
        <f>'DATA DASH'!E2701</f>
        <v/>
      </c>
      <c r="F2701">
        <f>'DATA DASH'!F2701</f>
        <v/>
      </c>
      <c r="G2701">
        <f>'DATA DASH'!G2701</f>
        <v/>
      </c>
      <c r="H2701">
        <f>'DATA DASH'!H2701</f>
        <v/>
      </c>
      <c r="I2701">
        <f>'DATA DASH'!I2701</f>
        <v/>
      </c>
      <c r="J2701">
        <f>'DATA DASH'!J2701</f>
        <v/>
      </c>
      <c r="K2701">
        <f>'DATA DASH'!K2701</f>
        <v/>
      </c>
      <c r="L2701">
        <f>'DATA DASH'!L2701</f>
        <v/>
      </c>
      <c r="M2701">
        <f>'DATA DASH'!M2701</f>
        <v/>
      </c>
    </row>
    <row r="2702">
      <c r="A2702">
        <f>'DATA DASH'!A2702</f>
        <v/>
      </c>
      <c r="B2702">
        <f>'DATA DASH'!B2702</f>
        <v/>
      </c>
      <c r="C2702">
        <f>'DATA DASH'!C2702</f>
        <v/>
      </c>
      <c r="D2702">
        <f>'DATA DASH'!D2702</f>
        <v/>
      </c>
      <c r="E2702">
        <f>'DATA DASH'!E2702</f>
        <v/>
      </c>
      <c r="F2702">
        <f>'DATA DASH'!F2702</f>
        <v/>
      </c>
      <c r="G2702">
        <f>'DATA DASH'!G2702</f>
        <v/>
      </c>
      <c r="H2702">
        <f>'DATA DASH'!H2702</f>
        <v/>
      </c>
      <c r="I2702">
        <f>'DATA DASH'!I2702</f>
        <v/>
      </c>
      <c r="J2702">
        <f>'DATA DASH'!J2702</f>
        <v/>
      </c>
      <c r="K2702">
        <f>'DATA DASH'!K2702</f>
        <v/>
      </c>
      <c r="L2702">
        <f>'DATA DASH'!L2702</f>
        <v/>
      </c>
      <c r="M2702">
        <f>'DATA DASH'!M2702</f>
        <v/>
      </c>
    </row>
    <row r="2703">
      <c r="A2703">
        <f>'DATA DASH'!A2703</f>
        <v/>
      </c>
      <c r="B2703">
        <f>'DATA DASH'!B2703</f>
        <v/>
      </c>
      <c r="C2703">
        <f>'DATA DASH'!C2703</f>
        <v/>
      </c>
      <c r="D2703">
        <f>'DATA DASH'!D2703</f>
        <v/>
      </c>
      <c r="E2703">
        <f>'DATA DASH'!E2703</f>
        <v/>
      </c>
      <c r="F2703">
        <f>'DATA DASH'!F2703</f>
        <v/>
      </c>
      <c r="G2703">
        <f>'DATA DASH'!G2703</f>
        <v/>
      </c>
      <c r="H2703">
        <f>'DATA DASH'!H2703</f>
        <v/>
      </c>
      <c r="I2703">
        <f>'DATA DASH'!I2703</f>
        <v/>
      </c>
      <c r="J2703">
        <f>'DATA DASH'!J2703</f>
        <v/>
      </c>
      <c r="K2703">
        <f>'DATA DASH'!K2703</f>
        <v/>
      </c>
      <c r="L2703">
        <f>'DATA DASH'!L2703</f>
        <v/>
      </c>
      <c r="M2703">
        <f>'DATA DASH'!M2703</f>
        <v/>
      </c>
    </row>
    <row r="2704">
      <c r="A2704">
        <f>'DATA DASH'!A2704</f>
        <v/>
      </c>
      <c r="B2704">
        <f>'DATA DASH'!B2704</f>
        <v/>
      </c>
      <c r="C2704">
        <f>'DATA DASH'!C2704</f>
        <v/>
      </c>
      <c r="D2704">
        <f>'DATA DASH'!D2704</f>
        <v/>
      </c>
      <c r="E2704">
        <f>'DATA DASH'!E2704</f>
        <v/>
      </c>
      <c r="F2704">
        <f>'DATA DASH'!F2704</f>
        <v/>
      </c>
      <c r="G2704">
        <f>'DATA DASH'!G2704</f>
        <v/>
      </c>
      <c r="H2704">
        <f>'DATA DASH'!H2704</f>
        <v/>
      </c>
      <c r="I2704">
        <f>'DATA DASH'!I2704</f>
        <v/>
      </c>
      <c r="J2704">
        <f>'DATA DASH'!J2704</f>
        <v/>
      </c>
      <c r="K2704">
        <f>'DATA DASH'!K2704</f>
        <v/>
      </c>
      <c r="L2704">
        <f>'DATA DASH'!L2704</f>
        <v/>
      </c>
      <c r="M2704">
        <f>'DATA DASH'!M2704</f>
        <v/>
      </c>
    </row>
    <row r="2705">
      <c r="A2705">
        <f>'DATA DASH'!A2705</f>
        <v/>
      </c>
      <c r="B2705">
        <f>'DATA DASH'!B2705</f>
        <v/>
      </c>
      <c r="C2705">
        <f>'DATA DASH'!C2705</f>
        <v/>
      </c>
      <c r="D2705">
        <f>'DATA DASH'!D2705</f>
        <v/>
      </c>
      <c r="E2705">
        <f>'DATA DASH'!E2705</f>
        <v/>
      </c>
      <c r="F2705">
        <f>'DATA DASH'!F2705</f>
        <v/>
      </c>
      <c r="G2705">
        <f>'DATA DASH'!G2705</f>
        <v/>
      </c>
      <c r="H2705">
        <f>'DATA DASH'!H2705</f>
        <v/>
      </c>
      <c r="I2705">
        <f>'DATA DASH'!I2705</f>
        <v/>
      </c>
      <c r="J2705">
        <f>'DATA DASH'!J2705</f>
        <v/>
      </c>
      <c r="K2705">
        <f>'DATA DASH'!K2705</f>
        <v/>
      </c>
      <c r="L2705">
        <f>'DATA DASH'!L2705</f>
        <v/>
      </c>
      <c r="M2705">
        <f>'DATA DASH'!M2705</f>
        <v/>
      </c>
    </row>
    <row r="2706">
      <c r="A2706">
        <f>'DATA DASH'!A2706</f>
        <v/>
      </c>
      <c r="B2706">
        <f>'DATA DASH'!B2706</f>
        <v/>
      </c>
      <c r="C2706">
        <f>'DATA DASH'!C2706</f>
        <v/>
      </c>
      <c r="D2706">
        <f>'DATA DASH'!D2706</f>
        <v/>
      </c>
      <c r="E2706">
        <f>'DATA DASH'!E2706</f>
        <v/>
      </c>
      <c r="F2706">
        <f>'DATA DASH'!F2706</f>
        <v/>
      </c>
      <c r="G2706">
        <f>'DATA DASH'!G2706</f>
        <v/>
      </c>
      <c r="H2706">
        <f>'DATA DASH'!H2706</f>
        <v/>
      </c>
      <c r="I2706">
        <f>'DATA DASH'!I2706</f>
        <v/>
      </c>
      <c r="J2706">
        <f>'DATA DASH'!J2706</f>
        <v/>
      </c>
      <c r="K2706">
        <f>'DATA DASH'!K2706</f>
        <v/>
      </c>
      <c r="L2706">
        <f>'DATA DASH'!L2706</f>
        <v/>
      </c>
      <c r="M2706">
        <f>'DATA DASH'!M2706</f>
        <v/>
      </c>
    </row>
    <row r="2707">
      <c r="A2707">
        <f>'DATA DASH'!A2707</f>
        <v/>
      </c>
      <c r="B2707">
        <f>'DATA DASH'!B2707</f>
        <v/>
      </c>
      <c r="C2707">
        <f>'DATA DASH'!C2707</f>
        <v/>
      </c>
      <c r="D2707">
        <f>'DATA DASH'!D2707</f>
        <v/>
      </c>
      <c r="E2707">
        <f>'DATA DASH'!E2707</f>
        <v/>
      </c>
      <c r="F2707">
        <f>'DATA DASH'!F2707</f>
        <v/>
      </c>
      <c r="G2707">
        <f>'DATA DASH'!G2707</f>
        <v/>
      </c>
      <c r="H2707">
        <f>'DATA DASH'!H2707</f>
        <v/>
      </c>
      <c r="I2707">
        <f>'DATA DASH'!I2707</f>
        <v/>
      </c>
      <c r="J2707">
        <f>'DATA DASH'!J2707</f>
        <v/>
      </c>
      <c r="K2707">
        <f>'DATA DASH'!K2707</f>
        <v/>
      </c>
      <c r="L2707">
        <f>'DATA DASH'!L2707</f>
        <v/>
      </c>
      <c r="M2707">
        <f>'DATA DASH'!M2707</f>
        <v/>
      </c>
    </row>
    <row r="2708">
      <c r="A2708">
        <f>'DATA DASH'!A2708</f>
        <v/>
      </c>
      <c r="B2708">
        <f>'DATA DASH'!B2708</f>
        <v/>
      </c>
      <c r="C2708">
        <f>'DATA DASH'!C2708</f>
        <v/>
      </c>
      <c r="D2708">
        <f>'DATA DASH'!D2708</f>
        <v/>
      </c>
      <c r="E2708">
        <f>'DATA DASH'!E2708</f>
        <v/>
      </c>
      <c r="F2708">
        <f>'DATA DASH'!F2708</f>
        <v/>
      </c>
      <c r="G2708">
        <f>'DATA DASH'!G2708</f>
        <v/>
      </c>
      <c r="H2708">
        <f>'DATA DASH'!H2708</f>
        <v/>
      </c>
      <c r="I2708">
        <f>'DATA DASH'!I2708</f>
        <v/>
      </c>
      <c r="J2708">
        <f>'DATA DASH'!J2708</f>
        <v/>
      </c>
      <c r="K2708">
        <f>'DATA DASH'!K2708</f>
        <v/>
      </c>
      <c r="L2708">
        <f>'DATA DASH'!L2708</f>
        <v/>
      </c>
      <c r="M2708">
        <f>'DATA DASH'!M2708</f>
        <v/>
      </c>
    </row>
    <row r="2709">
      <c r="A2709">
        <f>'DATA DASH'!A2709</f>
        <v/>
      </c>
      <c r="B2709">
        <f>'DATA DASH'!B2709</f>
        <v/>
      </c>
      <c r="C2709">
        <f>'DATA DASH'!C2709</f>
        <v/>
      </c>
      <c r="D2709">
        <f>'DATA DASH'!D2709</f>
        <v/>
      </c>
      <c r="E2709">
        <f>'DATA DASH'!E2709</f>
        <v/>
      </c>
      <c r="F2709">
        <f>'DATA DASH'!F2709</f>
        <v/>
      </c>
      <c r="G2709">
        <f>'DATA DASH'!G2709</f>
        <v/>
      </c>
      <c r="H2709">
        <f>'DATA DASH'!H2709</f>
        <v/>
      </c>
      <c r="I2709">
        <f>'DATA DASH'!I2709</f>
        <v/>
      </c>
      <c r="J2709">
        <f>'DATA DASH'!J2709</f>
        <v/>
      </c>
      <c r="K2709">
        <f>'DATA DASH'!K2709</f>
        <v/>
      </c>
      <c r="L2709">
        <f>'DATA DASH'!L2709</f>
        <v/>
      </c>
      <c r="M2709">
        <f>'DATA DASH'!M2709</f>
        <v/>
      </c>
    </row>
    <row r="2710">
      <c r="A2710">
        <f>'DATA DASH'!A2710</f>
        <v/>
      </c>
      <c r="B2710">
        <f>'DATA DASH'!B2710</f>
        <v/>
      </c>
      <c r="C2710">
        <f>'DATA DASH'!C2710</f>
        <v/>
      </c>
      <c r="D2710">
        <f>'DATA DASH'!D2710</f>
        <v/>
      </c>
      <c r="E2710">
        <f>'DATA DASH'!E2710</f>
        <v/>
      </c>
      <c r="F2710">
        <f>'DATA DASH'!F2710</f>
        <v/>
      </c>
      <c r="G2710">
        <f>'DATA DASH'!G2710</f>
        <v/>
      </c>
      <c r="H2710">
        <f>'DATA DASH'!H2710</f>
        <v/>
      </c>
      <c r="I2710">
        <f>'DATA DASH'!I2710</f>
        <v/>
      </c>
      <c r="J2710">
        <f>'DATA DASH'!J2710</f>
        <v/>
      </c>
      <c r="K2710">
        <f>'DATA DASH'!K2710</f>
        <v/>
      </c>
      <c r="L2710">
        <f>'DATA DASH'!L2710</f>
        <v/>
      </c>
      <c r="M2710">
        <f>'DATA DASH'!M2710</f>
        <v/>
      </c>
    </row>
    <row r="2711">
      <c r="A2711">
        <f>'DATA DASH'!A2711</f>
        <v/>
      </c>
      <c r="B2711">
        <f>'DATA DASH'!B2711</f>
        <v/>
      </c>
      <c r="C2711">
        <f>'DATA DASH'!C2711</f>
        <v/>
      </c>
      <c r="D2711">
        <f>'DATA DASH'!D2711</f>
        <v/>
      </c>
      <c r="E2711">
        <f>'DATA DASH'!E2711</f>
        <v/>
      </c>
      <c r="F2711">
        <f>'DATA DASH'!F2711</f>
        <v/>
      </c>
      <c r="G2711">
        <f>'DATA DASH'!G2711</f>
        <v/>
      </c>
      <c r="H2711">
        <f>'DATA DASH'!H2711</f>
        <v/>
      </c>
      <c r="I2711">
        <f>'DATA DASH'!I2711</f>
        <v/>
      </c>
      <c r="J2711">
        <f>'DATA DASH'!J2711</f>
        <v/>
      </c>
      <c r="K2711">
        <f>'DATA DASH'!K2711</f>
        <v/>
      </c>
      <c r="L2711">
        <f>'DATA DASH'!L2711</f>
        <v/>
      </c>
      <c r="M2711">
        <f>'DATA DASH'!M2711</f>
        <v/>
      </c>
    </row>
    <row r="2712">
      <c r="A2712">
        <f>'DATA DASH'!A2712</f>
        <v/>
      </c>
      <c r="B2712">
        <f>'DATA DASH'!B2712</f>
        <v/>
      </c>
      <c r="C2712">
        <f>'DATA DASH'!C2712</f>
        <v/>
      </c>
      <c r="D2712">
        <f>'DATA DASH'!D2712</f>
        <v/>
      </c>
      <c r="E2712">
        <f>'DATA DASH'!E2712</f>
        <v/>
      </c>
      <c r="F2712">
        <f>'DATA DASH'!F2712</f>
        <v/>
      </c>
      <c r="G2712">
        <f>'DATA DASH'!G2712</f>
        <v/>
      </c>
      <c r="H2712">
        <f>'DATA DASH'!H2712</f>
        <v/>
      </c>
      <c r="I2712">
        <f>'DATA DASH'!I2712</f>
        <v/>
      </c>
      <c r="J2712">
        <f>'DATA DASH'!J2712</f>
        <v/>
      </c>
      <c r="K2712">
        <f>'DATA DASH'!K2712</f>
        <v/>
      </c>
      <c r="L2712">
        <f>'DATA DASH'!L2712</f>
        <v/>
      </c>
      <c r="M2712">
        <f>'DATA DASH'!M2712</f>
        <v/>
      </c>
    </row>
    <row r="2713">
      <c r="A2713">
        <f>'DATA DASH'!A2713</f>
        <v/>
      </c>
      <c r="B2713">
        <f>'DATA DASH'!B2713</f>
        <v/>
      </c>
      <c r="C2713">
        <f>'DATA DASH'!C2713</f>
        <v/>
      </c>
      <c r="D2713">
        <f>'DATA DASH'!D2713</f>
        <v/>
      </c>
      <c r="E2713">
        <f>'DATA DASH'!E2713</f>
        <v/>
      </c>
      <c r="F2713">
        <f>'DATA DASH'!F2713</f>
        <v/>
      </c>
      <c r="G2713">
        <f>'DATA DASH'!G2713</f>
        <v/>
      </c>
      <c r="H2713">
        <f>'DATA DASH'!H2713</f>
        <v/>
      </c>
      <c r="I2713">
        <f>'DATA DASH'!I2713</f>
        <v/>
      </c>
      <c r="J2713">
        <f>'DATA DASH'!J2713</f>
        <v/>
      </c>
      <c r="K2713">
        <f>'DATA DASH'!K2713</f>
        <v/>
      </c>
      <c r="L2713">
        <f>'DATA DASH'!L2713</f>
        <v/>
      </c>
      <c r="M2713">
        <f>'DATA DASH'!M2713</f>
        <v/>
      </c>
    </row>
    <row r="2714">
      <c r="A2714">
        <f>'DATA DASH'!A2714</f>
        <v/>
      </c>
      <c r="B2714">
        <f>'DATA DASH'!B2714</f>
        <v/>
      </c>
      <c r="C2714">
        <f>'DATA DASH'!C2714</f>
        <v/>
      </c>
      <c r="D2714">
        <f>'DATA DASH'!D2714</f>
        <v/>
      </c>
      <c r="E2714">
        <f>'DATA DASH'!E2714</f>
        <v/>
      </c>
      <c r="F2714">
        <f>'DATA DASH'!F2714</f>
        <v/>
      </c>
      <c r="G2714">
        <f>'DATA DASH'!G2714</f>
        <v/>
      </c>
      <c r="H2714">
        <f>'DATA DASH'!H2714</f>
        <v/>
      </c>
      <c r="I2714">
        <f>'DATA DASH'!I2714</f>
        <v/>
      </c>
      <c r="J2714">
        <f>'DATA DASH'!J2714</f>
        <v/>
      </c>
      <c r="K2714">
        <f>'DATA DASH'!K2714</f>
        <v/>
      </c>
      <c r="L2714">
        <f>'DATA DASH'!L2714</f>
        <v/>
      </c>
      <c r="M2714">
        <f>'DATA DASH'!M2714</f>
        <v/>
      </c>
    </row>
    <row r="2715">
      <c r="A2715">
        <f>'DATA DASH'!A2715</f>
        <v/>
      </c>
      <c r="B2715">
        <f>'DATA DASH'!B2715</f>
        <v/>
      </c>
      <c r="C2715">
        <f>'DATA DASH'!C2715</f>
        <v/>
      </c>
      <c r="D2715">
        <f>'DATA DASH'!D2715</f>
        <v/>
      </c>
      <c r="E2715">
        <f>'DATA DASH'!E2715</f>
        <v/>
      </c>
      <c r="F2715">
        <f>'DATA DASH'!F2715</f>
        <v/>
      </c>
      <c r="G2715">
        <f>'DATA DASH'!G2715</f>
        <v/>
      </c>
      <c r="H2715">
        <f>'DATA DASH'!H2715</f>
        <v/>
      </c>
      <c r="I2715">
        <f>'DATA DASH'!I2715</f>
        <v/>
      </c>
      <c r="J2715">
        <f>'DATA DASH'!J2715</f>
        <v/>
      </c>
      <c r="K2715">
        <f>'DATA DASH'!K2715</f>
        <v/>
      </c>
      <c r="L2715">
        <f>'DATA DASH'!L2715</f>
        <v/>
      </c>
      <c r="M2715">
        <f>'DATA DASH'!M2715</f>
        <v/>
      </c>
    </row>
    <row r="2716">
      <c r="A2716">
        <f>'DATA DASH'!A2716</f>
        <v/>
      </c>
      <c r="B2716">
        <f>'DATA DASH'!B2716</f>
        <v/>
      </c>
      <c r="C2716">
        <f>'DATA DASH'!C2716</f>
        <v/>
      </c>
      <c r="D2716">
        <f>'DATA DASH'!D2716</f>
        <v/>
      </c>
      <c r="E2716">
        <f>'DATA DASH'!E2716</f>
        <v/>
      </c>
      <c r="F2716">
        <f>'DATA DASH'!F2716</f>
        <v/>
      </c>
      <c r="G2716">
        <f>'DATA DASH'!G2716</f>
        <v/>
      </c>
      <c r="H2716">
        <f>'DATA DASH'!H2716</f>
        <v/>
      </c>
      <c r="I2716">
        <f>'DATA DASH'!I2716</f>
        <v/>
      </c>
      <c r="J2716">
        <f>'DATA DASH'!J2716</f>
        <v/>
      </c>
      <c r="K2716">
        <f>'DATA DASH'!K2716</f>
        <v/>
      </c>
      <c r="L2716">
        <f>'DATA DASH'!L2716</f>
        <v/>
      </c>
      <c r="M2716">
        <f>'DATA DASH'!M2716</f>
        <v/>
      </c>
    </row>
    <row r="2717">
      <c r="A2717">
        <f>'DATA DASH'!A2717</f>
        <v/>
      </c>
      <c r="B2717">
        <f>'DATA DASH'!B2717</f>
        <v/>
      </c>
      <c r="C2717">
        <f>'DATA DASH'!C2717</f>
        <v/>
      </c>
      <c r="D2717">
        <f>'DATA DASH'!D2717</f>
        <v/>
      </c>
      <c r="E2717">
        <f>'DATA DASH'!E2717</f>
        <v/>
      </c>
      <c r="F2717">
        <f>'DATA DASH'!F2717</f>
        <v/>
      </c>
      <c r="G2717">
        <f>'DATA DASH'!G2717</f>
        <v/>
      </c>
      <c r="H2717">
        <f>'DATA DASH'!H2717</f>
        <v/>
      </c>
      <c r="I2717">
        <f>'DATA DASH'!I2717</f>
        <v/>
      </c>
      <c r="J2717">
        <f>'DATA DASH'!J2717</f>
        <v/>
      </c>
      <c r="K2717">
        <f>'DATA DASH'!K2717</f>
        <v/>
      </c>
      <c r="L2717">
        <f>'DATA DASH'!L2717</f>
        <v/>
      </c>
      <c r="M2717">
        <f>'DATA DASH'!M2717</f>
        <v/>
      </c>
    </row>
    <row r="2718">
      <c r="A2718">
        <f>'DATA DASH'!A2718</f>
        <v/>
      </c>
      <c r="B2718">
        <f>'DATA DASH'!B2718</f>
        <v/>
      </c>
      <c r="C2718">
        <f>'DATA DASH'!C2718</f>
        <v/>
      </c>
      <c r="D2718">
        <f>'DATA DASH'!D2718</f>
        <v/>
      </c>
      <c r="E2718">
        <f>'DATA DASH'!E2718</f>
        <v/>
      </c>
      <c r="F2718">
        <f>'DATA DASH'!F2718</f>
        <v/>
      </c>
      <c r="G2718">
        <f>'DATA DASH'!G2718</f>
        <v/>
      </c>
      <c r="H2718">
        <f>'DATA DASH'!H2718</f>
        <v/>
      </c>
      <c r="I2718">
        <f>'DATA DASH'!I2718</f>
        <v/>
      </c>
      <c r="J2718">
        <f>'DATA DASH'!J2718</f>
        <v/>
      </c>
      <c r="K2718">
        <f>'DATA DASH'!K2718</f>
        <v/>
      </c>
      <c r="L2718">
        <f>'DATA DASH'!L2718</f>
        <v/>
      </c>
      <c r="M2718">
        <f>'DATA DASH'!M2718</f>
        <v/>
      </c>
    </row>
    <row r="2719">
      <c r="A2719">
        <f>'DATA DASH'!A2719</f>
        <v/>
      </c>
      <c r="B2719">
        <f>'DATA DASH'!B2719</f>
        <v/>
      </c>
      <c r="C2719">
        <f>'DATA DASH'!C2719</f>
        <v/>
      </c>
      <c r="D2719">
        <f>'DATA DASH'!D2719</f>
        <v/>
      </c>
      <c r="E2719">
        <f>'DATA DASH'!E2719</f>
        <v/>
      </c>
      <c r="F2719">
        <f>'DATA DASH'!F2719</f>
        <v/>
      </c>
      <c r="G2719">
        <f>'DATA DASH'!G2719</f>
        <v/>
      </c>
      <c r="H2719">
        <f>'DATA DASH'!H2719</f>
        <v/>
      </c>
      <c r="I2719">
        <f>'DATA DASH'!I2719</f>
        <v/>
      </c>
      <c r="J2719">
        <f>'DATA DASH'!J2719</f>
        <v/>
      </c>
      <c r="K2719">
        <f>'DATA DASH'!K2719</f>
        <v/>
      </c>
      <c r="L2719">
        <f>'DATA DASH'!L2719</f>
        <v/>
      </c>
      <c r="M2719">
        <f>'DATA DASH'!M2719</f>
        <v/>
      </c>
    </row>
    <row r="2720">
      <c r="A2720">
        <f>'DATA DASH'!A2720</f>
        <v/>
      </c>
      <c r="B2720">
        <f>'DATA DASH'!B2720</f>
        <v/>
      </c>
      <c r="C2720">
        <f>'DATA DASH'!C2720</f>
        <v/>
      </c>
      <c r="D2720">
        <f>'DATA DASH'!D2720</f>
        <v/>
      </c>
      <c r="E2720">
        <f>'DATA DASH'!E2720</f>
        <v/>
      </c>
      <c r="F2720">
        <f>'DATA DASH'!F2720</f>
        <v/>
      </c>
      <c r="G2720">
        <f>'DATA DASH'!G2720</f>
        <v/>
      </c>
      <c r="H2720">
        <f>'DATA DASH'!H2720</f>
        <v/>
      </c>
      <c r="I2720">
        <f>'DATA DASH'!I2720</f>
        <v/>
      </c>
      <c r="J2720">
        <f>'DATA DASH'!J2720</f>
        <v/>
      </c>
      <c r="K2720">
        <f>'DATA DASH'!K2720</f>
        <v/>
      </c>
      <c r="L2720">
        <f>'DATA DASH'!L2720</f>
        <v/>
      </c>
      <c r="M2720">
        <f>'DATA DASH'!M2720</f>
        <v/>
      </c>
    </row>
    <row r="2721">
      <c r="A2721">
        <f>'DATA DASH'!A2721</f>
        <v/>
      </c>
      <c r="B2721">
        <f>'DATA DASH'!B2721</f>
        <v/>
      </c>
      <c r="C2721">
        <f>'DATA DASH'!C2721</f>
        <v/>
      </c>
      <c r="D2721">
        <f>'DATA DASH'!D2721</f>
        <v/>
      </c>
      <c r="E2721">
        <f>'DATA DASH'!E2721</f>
        <v/>
      </c>
      <c r="F2721">
        <f>'DATA DASH'!F2721</f>
        <v/>
      </c>
      <c r="G2721">
        <f>'DATA DASH'!G2721</f>
        <v/>
      </c>
      <c r="H2721">
        <f>'DATA DASH'!H2721</f>
        <v/>
      </c>
      <c r="I2721">
        <f>'DATA DASH'!I2721</f>
        <v/>
      </c>
      <c r="J2721">
        <f>'DATA DASH'!J2721</f>
        <v/>
      </c>
      <c r="K2721">
        <f>'DATA DASH'!K2721</f>
        <v/>
      </c>
      <c r="L2721">
        <f>'DATA DASH'!L2721</f>
        <v/>
      </c>
      <c r="M2721">
        <f>'DATA DASH'!M2721</f>
        <v/>
      </c>
    </row>
    <row r="2722">
      <c r="A2722">
        <f>'DATA DASH'!A2722</f>
        <v/>
      </c>
      <c r="B2722">
        <f>'DATA DASH'!B2722</f>
        <v/>
      </c>
      <c r="C2722">
        <f>'DATA DASH'!C2722</f>
        <v/>
      </c>
      <c r="D2722">
        <f>'DATA DASH'!D2722</f>
        <v/>
      </c>
      <c r="E2722">
        <f>'DATA DASH'!E2722</f>
        <v/>
      </c>
      <c r="F2722">
        <f>'DATA DASH'!F2722</f>
        <v/>
      </c>
      <c r="G2722">
        <f>'DATA DASH'!G2722</f>
        <v/>
      </c>
      <c r="H2722">
        <f>'DATA DASH'!H2722</f>
        <v/>
      </c>
      <c r="I2722">
        <f>'DATA DASH'!I2722</f>
        <v/>
      </c>
      <c r="J2722">
        <f>'DATA DASH'!J2722</f>
        <v/>
      </c>
      <c r="K2722">
        <f>'DATA DASH'!K2722</f>
        <v/>
      </c>
      <c r="L2722">
        <f>'DATA DASH'!L2722</f>
        <v/>
      </c>
      <c r="M2722">
        <f>'DATA DASH'!M2722</f>
        <v/>
      </c>
    </row>
    <row r="2723">
      <c r="A2723">
        <f>'DATA DASH'!A2723</f>
        <v/>
      </c>
      <c r="B2723">
        <f>'DATA DASH'!B2723</f>
        <v/>
      </c>
      <c r="C2723">
        <f>'DATA DASH'!C2723</f>
        <v/>
      </c>
      <c r="D2723">
        <f>'DATA DASH'!D2723</f>
        <v/>
      </c>
      <c r="E2723">
        <f>'DATA DASH'!E2723</f>
        <v/>
      </c>
      <c r="F2723">
        <f>'DATA DASH'!F2723</f>
        <v/>
      </c>
      <c r="G2723">
        <f>'DATA DASH'!G2723</f>
        <v/>
      </c>
      <c r="H2723">
        <f>'DATA DASH'!H2723</f>
        <v/>
      </c>
      <c r="I2723">
        <f>'DATA DASH'!I2723</f>
        <v/>
      </c>
      <c r="J2723">
        <f>'DATA DASH'!J2723</f>
        <v/>
      </c>
      <c r="K2723">
        <f>'DATA DASH'!K2723</f>
        <v/>
      </c>
      <c r="L2723">
        <f>'DATA DASH'!L2723</f>
        <v/>
      </c>
      <c r="M2723">
        <f>'DATA DASH'!M2723</f>
        <v/>
      </c>
    </row>
    <row r="2724">
      <c r="A2724">
        <f>'DATA DASH'!A2724</f>
        <v/>
      </c>
      <c r="B2724">
        <f>'DATA DASH'!B2724</f>
        <v/>
      </c>
      <c r="C2724">
        <f>'DATA DASH'!C2724</f>
        <v/>
      </c>
      <c r="D2724">
        <f>'DATA DASH'!D2724</f>
        <v/>
      </c>
      <c r="E2724">
        <f>'DATA DASH'!E2724</f>
        <v/>
      </c>
      <c r="F2724">
        <f>'DATA DASH'!F2724</f>
        <v/>
      </c>
      <c r="G2724">
        <f>'DATA DASH'!G2724</f>
        <v/>
      </c>
      <c r="H2724">
        <f>'DATA DASH'!H2724</f>
        <v/>
      </c>
      <c r="I2724">
        <f>'DATA DASH'!I2724</f>
        <v/>
      </c>
      <c r="J2724">
        <f>'DATA DASH'!J2724</f>
        <v/>
      </c>
      <c r="K2724">
        <f>'DATA DASH'!K2724</f>
        <v/>
      </c>
      <c r="L2724">
        <f>'DATA DASH'!L2724</f>
        <v/>
      </c>
      <c r="M2724">
        <f>'DATA DASH'!M2724</f>
        <v/>
      </c>
    </row>
    <row r="2725">
      <c r="A2725">
        <f>'DATA DASH'!A2725</f>
        <v/>
      </c>
      <c r="B2725">
        <f>'DATA DASH'!B2725</f>
        <v/>
      </c>
      <c r="C2725">
        <f>'DATA DASH'!C2725</f>
        <v/>
      </c>
      <c r="D2725">
        <f>'DATA DASH'!D2725</f>
        <v/>
      </c>
      <c r="E2725">
        <f>'DATA DASH'!E2725</f>
        <v/>
      </c>
      <c r="F2725">
        <f>'DATA DASH'!F2725</f>
        <v/>
      </c>
      <c r="G2725">
        <f>'DATA DASH'!G2725</f>
        <v/>
      </c>
      <c r="H2725">
        <f>'DATA DASH'!H2725</f>
        <v/>
      </c>
      <c r="I2725">
        <f>'DATA DASH'!I2725</f>
        <v/>
      </c>
      <c r="J2725">
        <f>'DATA DASH'!J2725</f>
        <v/>
      </c>
      <c r="K2725">
        <f>'DATA DASH'!K2725</f>
        <v/>
      </c>
      <c r="L2725">
        <f>'DATA DASH'!L2725</f>
        <v/>
      </c>
      <c r="M2725">
        <f>'DATA DASH'!M2725</f>
        <v/>
      </c>
    </row>
    <row r="2726">
      <c r="A2726">
        <f>'DATA DASH'!A2726</f>
        <v/>
      </c>
      <c r="B2726">
        <f>'DATA DASH'!B2726</f>
        <v/>
      </c>
      <c r="C2726">
        <f>'DATA DASH'!C2726</f>
        <v/>
      </c>
      <c r="D2726">
        <f>'DATA DASH'!D2726</f>
        <v/>
      </c>
      <c r="E2726">
        <f>'DATA DASH'!E2726</f>
        <v/>
      </c>
      <c r="F2726">
        <f>'DATA DASH'!F2726</f>
        <v/>
      </c>
      <c r="G2726">
        <f>'DATA DASH'!G2726</f>
        <v/>
      </c>
      <c r="H2726">
        <f>'DATA DASH'!H2726</f>
        <v/>
      </c>
      <c r="I2726">
        <f>'DATA DASH'!I2726</f>
        <v/>
      </c>
      <c r="J2726">
        <f>'DATA DASH'!J2726</f>
        <v/>
      </c>
      <c r="K2726">
        <f>'DATA DASH'!K2726</f>
        <v/>
      </c>
      <c r="L2726">
        <f>'DATA DASH'!L2726</f>
        <v/>
      </c>
      <c r="M2726">
        <f>'DATA DASH'!M2726</f>
        <v/>
      </c>
    </row>
    <row r="2727">
      <c r="A2727">
        <f>'DATA DASH'!A2727</f>
        <v/>
      </c>
      <c r="B2727">
        <f>'DATA DASH'!B2727</f>
        <v/>
      </c>
      <c r="C2727">
        <f>'DATA DASH'!C2727</f>
        <v/>
      </c>
      <c r="D2727">
        <f>'DATA DASH'!D2727</f>
        <v/>
      </c>
      <c r="E2727">
        <f>'DATA DASH'!E2727</f>
        <v/>
      </c>
      <c r="F2727">
        <f>'DATA DASH'!F2727</f>
        <v/>
      </c>
      <c r="G2727">
        <f>'DATA DASH'!G2727</f>
        <v/>
      </c>
      <c r="H2727">
        <f>'DATA DASH'!H2727</f>
        <v/>
      </c>
      <c r="I2727">
        <f>'DATA DASH'!I2727</f>
        <v/>
      </c>
      <c r="J2727">
        <f>'DATA DASH'!J2727</f>
        <v/>
      </c>
      <c r="K2727">
        <f>'DATA DASH'!K2727</f>
        <v/>
      </c>
      <c r="L2727">
        <f>'DATA DASH'!L2727</f>
        <v/>
      </c>
      <c r="M2727">
        <f>'DATA DASH'!M2727</f>
        <v/>
      </c>
    </row>
    <row r="2728">
      <c r="A2728">
        <f>'DATA DASH'!A2728</f>
        <v/>
      </c>
      <c r="B2728">
        <f>'DATA DASH'!B2728</f>
        <v/>
      </c>
      <c r="C2728">
        <f>'DATA DASH'!C2728</f>
        <v/>
      </c>
      <c r="D2728">
        <f>'DATA DASH'!D2728</f>
        <v/>
      </c>
      <c r="E2728">
        <f>'DATA DASH'!E2728</f>
        <v/>
      </c>
      <c r="F2728">
        <f>'DATA DASH'!F2728</f>
        <v/>
      </c>
      <c r="G2728">
        <f>'DATA DASH'!G2728</f>
        <v/>
      </c>
      <c r="H2728">
        <f>'DATA DASH'!H2728</f>
        <v/>
      </c>
      <c r="I2728">
        <f>'DATA DASH'!I2728</f>
        <v/>
      </c>
      <c r="J2728">
        <f>'DATA DASH'!J2728</f>
        <v/>
      </c>
      <c r="K2728">
        <f>'DATA DASH'!K2728</f>
        <v/>
      </c>
      <c r="L2728">
        <f>'DATA DASH'!L2728</f>
        <v/>
      </c>
      <c r="M2728">
        <f>'DATA DASH'!M2728</f>
        <v/>
      </c>
    </row>
    <row r="2729">
      <c r="A2729">
        <f>'DATA DASH'!A2729</f>
        <v/>
      </c>
      <c r="B2729">
        <f>'DATA DASH'!B2729</f>
        <v/>
      </c>
      <c r="C2729">
        <f>'DATA DASH'!C2729</f>
        <v/>
      </c>
      <c r="D2729">
        <f>'DATA DASH'!D2729</f>
        <v/>
      </c>
      <c r="E2729">
        <f>'DATA DASH'!E2729</f>
        <v/>
      </c>
      <c r="F2729">
        <f>'DATA DASH'!F2729</f>
        <v/>
      </c>
      <c r="G2729">
        <f>'DATA DASH'!G2729</f>
        <v/>
      </c>
      <c r="H2729">
        <f>'DATA DASH'!H2729</f>
        <v/>
      </c>
      <c r="I2729">
        <f>'DATA DASH'!I2729</f>
        <v/>
      </c>
      <c r="J2729">
        <f>'DATA DASH'!J2729</f>
        <v/>
      </c>
      <c r="K2729">
        <f>'DATA DASH'!K2729</f>
        <v/>
      </c>
      <c r="L2729">
        <f>'DATA DASH'!L2729</f>
        <v/>
      </c>
      <c r="M2729">
        <f>'DATA DASH'!M2729</f>
        <v/>
      </c>
    </row>
    <row r="2730">
      <c r="A2730">
        <f>'DATA DASH'!A2730</f>
        <v/>
      </c>
      <c r="B2730">
        <f>'DATA DASH'!B2730</f>
        <v/>
      </c>
      <c r="C2730">
        <f>'DATA DASH'!C2730</f>
        <v/>
      </c>
      <c r="D2730">
        <f>'DATA DASH'!D2730</f>
        <v/>
      </c>
      <c r="E2730">
        <f>'DATA DASH'!E2730</f>
        <v/>
      </c>
      <c r="F2730">
        <f>'DATA DASH'!F2730</f>
        <v/>
      </c>
      <c r="G2730">
        <f>'DATA DASH'!G2730</f>
        <v/>
      </c>
      <c r="H2730">
        <f>'DATA DASH'!H2730</f>
        <v/>
      </c>
      <c r="I2730">
        <f>'DATA DASH'!I2730</f>
        <v/>
      </c>
      <c r="J2730">
        <f>'DATA DASH'!J2730</f>
        <v/>
      </c>
      <c r="K2730">
        <f>'DATA DASH'!K2730</f>
        <v/>
      </c>
      <c r="L2730">
        <f>'DATA DASH'!L2730</f>
        <v/>
      </c>
      <c r="M2730">
        <f>'DATA DASH'!M2730</f>
        <v/>
      </c>
    </row>
    <row r="2731">
      <c r="A2731">
        <f>'DATA DASH'!A2731</f>
        <v/>
      </c>
      <c r="B2731">
        <f>'DATA DASH'!B2731</f>
        <v/>
      </c>
      <c r="C2731">
        <f>'DATA DASH'!C2731</f>
        <v/>
      </c>
      <c r="D2731">
        <f>'DATA DASH'!D2731</f>
        <v/>
      </c>
      <c r="E2731">
        <f>'DATA DASH'!E2731</f>
        <v/>
      </c>
      <c r="F2731">
        <f>'DATA DASH'!F2731</f>
        <v/>
      </c>
      <c r="G2731">
        <f>'DATA DASH'!G2731</f>
        <v/>
      </c>
      <c r="H2731">
        <f>'DATA DASH'!H2731</f>
        <v/>
      </c>
      <c r="I2731">
        <f>'DATA DASH'!I2731</f>
        <v/>
      </c>
      <c r="J2731">
        <f>'DATA DASH'!J2731</f>
        <v/>
      </c>
      <c r="K2731">
        <f>'DATA DASH'!K2731</f>
        <v/>
      </c>
      <c r="L2731">
        <f>'DATA DASH'!L2731</f>
        <v/>
      </c>
      <c r="M2731">
        <f>'DATA DASH'!M2731</f>
        <v/>
      </c>
    </row>
    <row r="2732">
      <c r="A2732">
        <f>'DATA DASH'!A2732</f>
        <v/>
      </c>
      <c r="B2732">
        <f>'DATA DASH'!B2732</f>
        <v/>
      </c>
      <c r="C2732">
        <f>'DATA DASH'!C2732</f>
        <v/>
      </c>
      <c r="D2732">
        <f>'DATA DASH'!D2732</f>
        <v/>
      </c>
      <c r="E2732">
        <f>'DATA DASH'!E2732</f>
        <v/>
      </c>
      <c r="F2732">
        <f>'DATA DASH'!F2732</f>
        <v/>
      </c>
      <c r="G2732">
        <f>'DATA DASH'!G2732</f>
        <v/>
      </c>
      <c r="H2732">
        <f>'DATA DASH'!H2732</f>
        <v/>
      </c>
      <c r="I2732">
        <f>'DATA DASH'!I2732</f>
        <v/>
      </c>
      <c r="J2732">
        <f>'DATA DASH'!J2732</f>
        <v/>
      </c>
      <c r="K2732">
        <f>'DATA DASH'!K2732</f>
        <v/>
      </c>
      <c r="L2732">
        <f>'DATA DASH'!L2732</f>
        <v/>
      </c>
      <c r="M2732">
        <f>'DATA DASH'!M2732</f>
        <v/>
      </c>
    </row>
    <row r="2733">
      <c r="A2733">
        <f>'DATA DASH'!A2733</f>
        <v/>
      </c>
      <c r="B2733">
        <f>'DATA DASH'!B2733</f>
        <v/>
      </c>
      <c r="C2733">
        <f>'DATA DASH'!C2733</f>
        <v/>
      </c>
      <c r="D2733">
        <f>'DATA DASH'!D2733</f>
        <v/>
      </c>
      <c r="E2733">
        <f>'DATA DASH'!E2733</f>
        <v/>
      </c>
      <c r="F2733">
        <f>'DATA DASH'!F2733</f>
        <v/>
      </c>
      <c r="G2733">
        <f>'DATA DASH'!G2733</f>
        <v/>
      </c>
      <c r="H2733">
        <f>'DATA DASH'!H2733</f>
        <v/>
      </c>
      <c r="I2733">
        <f>'DATA DASH'!I2733</f>
        <v/>
      </c>
      <c r="J2733">
        <f>'DATA DASH'!J2733</f>
        <v/>
      </c>
      <c r="K2733">
        <f>'DATA DASH'!K2733</f>
        <v/>
      </c>
      <c r="L2733">
        <f>'DATA DASH'!L2733</f>
        <v/>
      </c>
      <c r="M2733">
        <f>'DATA DASH'!M2733</f>
        <v/>
      </c>
    </row>
    <row r="2734">
      <c r="A2734">
        <f>'DATA DASH'!A2734</f>
        <v/>
      </c>
      <c r="B2734">
        <f>'DATA DASH'!B2734</f>
        <v/>
      </c>
      <c r="C2734">
        <f>'DATA DASH'!C2734</f>
        <v/>
      </c>
      <c r="D2734">
        <f>'DATA DASH'!D2734</f>
        <v/>
      </c>
      <c r="E2734">
        <f>'DATA DASH'!E2734</f>
        <v/>
      </c>
      <c r="F2734">
        <f>'DATA DASH'!F2734</f>
        <v/>
      </c>
      <c r="G2734">
        <f>'DATA DASH'!G2734</f>
        <v/>
      </c>
      <c r="H2734">
        <f>'DATA DASH'!H2734</f>
        <v/>
      </c>
      <c r="I2734">
        <f>'DATA DASH'!I2734</f>
        <v/>
      </c>
      <c r="J2734">
        <f>'DATA DASH'!J2734</f>
        <v/>
      </c>
      <c r="K2734">
        <f>'DATA DASH'!K2734</f>
        <v/>
      </c>
      <c r="L2734">
        <f>'DATA DASH'!L2734</f>
        <v/>
      </c>
      <c r="M2734">
        <f>'DATA DASH'!M2734</f>
        <v/>
      </c>
    </row>
    <row r="2735">
      <c r="A2735">
        <f>'DATA DASH'!A2735</f>
        <v/>
      </c>
      <c r="B2735">
        <f>'DATA DASH'!B2735</f>
        <v/>
      </c>
      <c r="C2735">
        <f>'DATA DASH'!C2735</f>
        <v/>
      </c>
      <c r="D2735">
        <f>'DATA DASH'!D2735</f>
        <v/>
      </c>
      <c r="E2735">
        <f>'DATA DASH'!E2735</f>
        <v/>
      </c>
      <c r="F2735">
        <f>'DATA DASH'!F2735</f>
        <v/>
      </c>
      <c r="G2735">
        <f>'DATA DASH'!G2735</f>
        <v/>
      </c>
      <c r="H2735">
        <f>'DATA DASH'!H2735</f>
        <v/>
      </c>
      <c r="I2735">
        <f>'DATA DASH'!I2735</f>
        <v/>
      </c>
      <c r="J2735">
        <f>'DATA DASH'!J2735</f>
        <v/>
      </c>
      <c r="K2735">
        <f>'DATA DASH'!K2735</f>
        <v/>
      </c>
      <c r="L2735">
        <f>'DATA DASH'!L2735</f>
        <v/>
      </c>
      <c r="M2735">
        <f>'DATA DASH'!M2735</f>
        <v/>
      </c>
    </row>
    <row r="2736">
      <c r="A2736">
        <f>'DATA DASH'!A2736</f>
        <v/>
      </c>
      <c r="B2736">
        <f>'DATA DASH'!B2736</f>
        <v/>
      </c>
      <c r="C2736">
        <f>'DATA DASH'!C2736</f>
        <v/>
      </c>
      <c r="D2736">
        <f>'DATA DASH'!D2736</f>
        <v/>
      </c>
      <c r="E2736">
        <f>'DATA DASH'!E2736</f>
        <v/>
      </c>
      <c r="F2736">
        <f>'DATA DASH'!F2736</f>
        <v/>
      </c>
      <c r="G2736">
        <f>'DATA DASH'!G2736</f>
        <v/>
      </c>
      <c r="H2736">
        <f>'DATA DASH'!H2736</f>
        <v/>
      </c>
      <c r="I2736">
        <f>'DATA DASH'!I2736</f>
        <v/>
      </c>
      <c r="J2736">
        <f>'DATA DASH'!J2736</f>
        <v/>
      </c>
      <c r="K2736">
        <f>'DATA DASH'!K2736</f>
        <v/>
      </c>
      <c r="L2736">
        <f>'DATA DASH'!L2736</f>
        <v/>
      </c>
      <c r="M2736">
        <f>'DATA DASH'!M2736</f>
        <v/>
      </c>
    </row>
    <row r="2737">
      <c r="A2737">
        <f>'DATA DASH'!A2737</f>
        <v/>
      </c>
      <c r="B2737">
        <f>'DATA DASH'!B2737</f>
        <v/>
      </c>
      <c r="C2737">
        <f>'DATA DASH'!C2737</f>
        <v/>
      </c>
      <c r="D2737">
        <f>'DATA DASH'!D2737</f>
        <v/>
      </c>
      <c r="E2737">
        <f>'DATA DASH'!E2737</f>
        <v/>
      </c>
      <c r="F2737">
        <f>'DATA DASH'!F2737</f>
        <v/>
      </c>
      <c r="G2737">
        <f>'DATA DASH'!G2737</f>
        <v/>
      </c>
      <c r="H2737">
        <f>'DATA DASH'!H2737</f>
        <v/>
      </c>
      <c r="I2737">
        <f>'DATA DASH'!I2737</f>
        <v/>
      </c>
      <c r="J2737">
        <f>'DATA DASH'!J2737</f>
        <v/>
      </c>
      <c r="K2737">
        <f>'DATA DASH'!K2737</f>
        <v/>
      </c>
      <c r="L2737">
        <f>'DATA DASH'!L2737</f>
        <v/>
      </c>
      <c r="M2737">
        <f>'DATA DASH'!M2737</f>
        <v/>
      </c>
    </row>
    <row r="2738">
      <c r="A2738">
        <f>'DATA DASH'!A2738</f>
        <v/>
      </c>
      <c r="B2738">
        <f>'DATA DASH'!B2738</f>
        <v/>
      </c>
      <c r="C2738">
        <f>'DATA DASH'!C2738</f>
        <v/>
      </c>
      <c r="D2738">
        <f>'DATA DASH'!D2738</f>
        <v/>
      </c>
      <c r="E2738">
        <f>'DATA DASH'!E2738</f>
        <v/>
      </c>
      <c r="F2738">
        <f>'DATA DASH'!F2738</f>
        <v/>
      </c>
      <c r="G2738">
        <f>'DATA DASH'!G2738</f>
        <v/>
      </c>
      <c r="H2738">
        <f>'DATA DASH'!H2738</f>
        <v/>
      </c>
      <c r="I2738">
        <f>'DATA DASH'!I2738</f>
        <v/>
      </c>
      <c r="J2738">
        <f>'DATA DASH'!J2738</f>
        <v/>
      </c>
      <c r="K2738">
        <f>'DATA DASH'!K2738</f>
        <v/>
      </c>
      <c r="L2738">
        <f>'DATA DASH'!L2738</f>
        <v/>
      </c>
      <c r="M2738">
        <f>'DATA DASH'!M2738</f>
        <v/>
      </c>
    </row>
    <row r="2739">
      <c r="A2739">
        <f>'DATA DASH'!A2739</f>
        <v/>
      </c>
      <c r="B2739">
        <f>'DATA DASH'!B2739</f>
        <v/>
      </c>
      <c r="C2739">
        <f>'DATA DASH'!C2739</f>
        <v/>
      </c>
      <c r="D2739">
        <f>'DATA DASH'!D2739</f>
        <v/>
      </c>
      <c r="E2739">
        <f>'DATA DASH'!E2739</f>
        <v/>
      </c>
      <c r="F2739">
        <f>'DATA DASH'!F2739</f>
        <v/>
      </c>
      <c r="G2739">
        <f>'DATA DASH'!G2739</f>
        <v/>
      </c>
      <c r="H2739">
        <f>'DATA DASH'!H2739</f>
        <v/>
      </c>
      <c r="I2739">
        <f>'DATA DASH'!I2739</f>
        <v/>
      </c>
      <c r="J2739">
        <f>'DATA DASH'!J2739</f>
        <v/>
      </c>
      <c r="K2739">
        <f>'DATA DASH'!K2739</f>
        <v/>
      </c>
      <c r="L2739">
        <f>'DATA DASH'!L2739</f>
        <v/>
      </c>
      <c r="M2739">
        <f>'DATA DASH'!M2739</f>
        <v/>
      </c>
    </row>
    <row r="2740">
      <c r="A2740">
        <f>'DATA DASH'!A2740</f>
        <v/>
      </c>
      <c r="B2740">
        <f>'DATA DASH'!B2740</f>
        <v/>
      </c>
      <c r="C2740">
        <f>'DATA DASH'!C2740</f>
        <v/>
      </c>
      <c r="D2740">
        <f>'DATA DASH'!D2740</f>
        <v/>
      </c>
      <c r="E2740">
        <f>'DATA DASH'!E2740</f>
        <v/>
      </c>
      <c r="F2740">
        <f>'DATA DASH'!F2740</f>
        <v/>
      </c>
      <c r="G2740">
        <f>'DATA DASH'!G2740</f>
        <v/>
      </c>
      <c r="H2740">
        <f>'DATA DASH'!H2740</f>
        <v/>
      </c>
      <c r="I2740">
        <f>'DATA DASH'!I2740</f>
        <v/>
      </c>
      <c r="J2740">
        <f>'DATA DASH'!J2740</f>
        <v/>
      </c>
      <c r="K2740">
        <f>'DATA DASH'!K2740</f>
        <v/>
      </c>
      <c r="L2740">
        <f>'DATA DASH'!L2740</f>
        <v/>
      </c>
      <c r="M2740">
        <f>'DATA DASH'!M2740</f>
        <v/>
      </c>
    </row>
    <row r="2741">
      <c r="A2741">
        <f>'DATA DASH'!A2741</f>
        <v/>
      </c>
      <c r="B2741">
        <f>'DATA DASH'!B2741</f>
        <v/>
      </c>
      <c r="C2741">
        <f>'DATA DASH'!C2741</f>
        <v/>
      </c>
      <c r="D2741">
        <f>'DATA DASH'!D2741</f>
        <v/>
      </c>
      <c r="E2741">
        <f>'DATA DASH'!E2741</f>
        <v/>
      </c>
      <c r="F2741">
        <f>'DATA DASH'!F2741</f>
        <v/>
      </c>
      <c r="G2741">
        <f>'DATA DASH'!G2741</f>
        <v/>
      </c>
      <c r="H2741">
        <f>'DATA DASH'!H2741</f>
        <v/>
      </c>
      <c r="I2741">
        <f>'DATA DASH'!I2741</f>
        <v/>
      </c>
      <c r="J2741">
        <f>'DATA DASH'!J2741</f>
        <v/>
      </c>
      <c r="K2741">
        <f>'DATA DASH'!K2741</f>
        <v/>
      </c>
      <c r="L2741">
        <f>'DATA DASH'!L2741</f>
        <v/>
      </c>
      <c r="M2741">
        <f>'DATA DASH'!M2741</f>
        <v/>
      </c>
    </row>
    <row r="2742">
      <c r="A2742">
        <f>'DATA DASH'!A2742</f>
        <v/>
      </c>
      <c r="B2742">
        <f>'DATA DASH'!B2742</f>
        <v/>
      </c>
      <c r="C2742">
        <f>'DATA DASH'!C2742</f>
        <v/>
      </c>
      <c r="D2742">
        <f>'DATA DASH'!D2742</f>
        <v/>
      </c>
      <c r="E2742">
        <f>'DATA DASH'!E2742</f>
        <v/>
      </c>
      <c r="F2742">
        <f>'DATA DASH'!F2742</f>
        <v/>
      </c>
      <c r="G2742">
        <f>'DATA DASH'!G2742</f>
        <v/>
      </c>
      <c r="H2742">
        <f>'DATA DASH'!H2742</f>
        <v/>
      </c>
      <c r="I2742">
        <f>'DATA DASH'!I2742</f>
        <v/>
      </c>
      <c r="J2742">
        <f>'DATA DASH'!J2742</f>
        <v/>
      </c>
      <c r="K2742">
        <f>'DATA DASH'!K2742</f>
        <v/>
      </c>
      <c r="L2742">
        <f>'DATA DASH'!L2742</f>
        <v/>
      </c>
      <c r="M2742">
        <f>'DATA DASH'!M2742</f>
        <v/>
      </c>
    </row>
    <row r="2743">
      <c r="A2743">
        <f>'DATA DASH'!A2743</f>
        <v/>
      </c>
      <c r="B2743">
        <f>'DATA DASH'!B2743</f>
        <v/>
      </c>
      <c r="C2743">
        <f>'DATA DASH'!C2743</f>
        <v/>
      </c>
      <c r="D2743">
        <f>'DATA DASH'!D2743</f>
        <v/>
      </c>
      <c r="E2743">
        <f>'DATA DASH'!E2743</f>
        <v/>
      </c>
      <c r="F2743">
        <f>'DATA DASH'!F2743</f>
        <v/>
      </c>
      <c r="G2743">
        <f>'DATA DASH'!G2743</f>
        <v/>
      </c>
      <c r="H2743">
        <f>'DATA DASH'!H2743</f>
        <v/>
      </c>
      <c r="I2743">
        <f>'DATA DASH'!I2743</f>
        <v/>
      </c>
      <c r="J2743">
        <f>'DATA DASH'!J2743</f>
        <v/>
      </c>
      <c r="K2743">
        <f>'DATA DASH'!K2743</f>
        <v/>
      </c>
      <c r="L2743">
        <f>'DATA DASH'!L2743</f>
        <v/>
      </c>
      <c r="M2743">
        <f>'DATA DASH'!M2743</f>
        <v/>
      </c>
    </row>
    <row r="2744">
      <c r="A2744">
        <f>'DATA DASH'!A2744</f>
        <v/>
      </c>
      <c r="B2744">
        <f>'DATA DASH'!B2744</f>
        <v/>
      </c>
      <c r="C2744">
        <f>'DATA DASH'!C2744</f>
        <v/>
      </c>
      <c r="D2744">
        <f>'DATA DASH'!D2744</f>
        <v/>
      </c>
      <c r="E2744">
        <f>'DATA DASH'!E2744</f>
        <v/>
      </c>
      <c r="F2744">
        <f>'DATA DASH'!F2744</f>
        <v/>
      </c>
      <c r="G2744">
        <f>'DATA DASH'!G2744</f>
        <v/>
      </c>
      <c r="H2744">
        <f>'DATA DASH'!H2744</f>
        <v/>
      </c>
      <c r="I2744">
        <f>'DATA DASH'!I2744</f>
        <v/>
      </c>
      <c r="J2744">
        <f>'DATA DASH'!J2744</f>
        <v/>
      </c>
      <c r="K2744">
        <f>'DATA DASH'!K2744</f>
        <v/>
      </c>
      <c r="L2744">
        <f>'DATA DASH'!L2744</f>
        <v/>
      </c>
      <c r="M2744">
        <f>'DATA DASH'!M2744</f>
        <v/>
      </c>
    </row>
    <row r="2745">
      <c r="A2745">
        <f>'DATA DASH'!A2745</f>
        <v/>
      </c>
      <c r="B2745">
        <f>'DATA DASH'!B2745</f>
        <v/>
      </c>
      <c r="C2745">
        <f>'DATA DASH'!C2745</f>
        <v/>
      </c>
      <c r="D2745">
        <f>'DATA DASH'!D2745</f>
        <v/>
      </c>
      <c r="E2745">
        <f>'DATA DASH'!E2745</f>
        <v/>
      </c>
      <c r="F2745">
        <f>'DATA DASH'!F2745</f>
        <v/>
      </c>
      <c r="G2745">
        <f>'DATA DASH'!G2745</f>
        <v/>
      </c>
      <c r="H2745">
        <f>'DATA DASH'!H2745</f>
        <v/>
      </c>
      <c r="I2745">
        <f>'DATA DASH'!I2745</f>
        <v/>
      </c>
      <c r="J2745">
        <f>'DATA DASH'!J2745</f>
        <v/>
      </c>
      <c r="K2745">
        <f>'DATA DASH'!K2745</f>
        <v/>
      </c>
      <c r="L2745">
        <f>'DATA DASH'!L2745</f>
        <v/>
      </c>
      <c r="M2745">
        <f>'DATA DASH'!M2745</f>
        <v/>
      </c>
    </row>
    <row r="2746">
      <c r="A2746">
        <f>'DATA DASH'!A2746</f>
        <v/>
      </c>
      <c r="B2746">
        <f>'DATA DASH'!B2746</f>
        <v/>
      </c>
      <c r="C2746">
        <f>'DATA DASH'!C2746</f>
        <v/>
      </c>
      <c r="D2746">
        <f>'DATA DASH'!D2746</f>
        <v/>
      </c>
      <c r="E2746">
        <f>'DATA DASH'!E2746</f>
        <v/>
      </c>
      <c r="F2746">
        <f>'DATA DASH'!F2746</f>
        <v/>
      </c>
      <c r="G2746">
        <f>'DATA DASH'!G2746</f>
        <v/>
      </c>
      <c r="H2746">
        <f>'DATA DASH'!H2746</f>
        <v/>
      </c>
      <c r="I2746">
        <f>'DATA DASH'!I2746</f>
        <v/>
      </c>
      <c r="J2746">
        <f>'DATA DASH'!J2746</f>
        <v/>
      </c>
      <c r="K2746">
        <f>'DATA DASH'!K2746</f>
        <v/>
      </c>
      <c r="L2746">
        <f>'DATA DASH'!L2746</f>
        <v/>
      </c>
      <c r="M2746">
        <f>'DATA DASH'!M2746</f>
        <v/>
      </c>
    </row>
    <row r="2747">
      <c r="A2747">
        <f>'DATA DASH'!A2747</f>
        <v/>
      </c>
      <c r="B2747">
        <f>'DATA DASH'!B2747</f>
        <v/>
      </c>
      <c r="C2747">
        <f>'DATA DASH'!C2747</f>
        <v/>
      </c>
      <c r="D2747">
        <f>'DATA DASH'!D2747</f>
        <v/>
      </c>
      <c r="E2747">
        <f>'DATA DASH'!E2747</f>
        <v/>
      </c>
      <c r="F2747">
        <f>'DATA DASH'!F2747</f>
        <v/>
      </c>
      <c r="G2747">
        <f>'DATA DASH'!G2747</f>
        <v/>
      </c>
      <c r="H2747">
        <f>'DATA DASH'!H2747</f>
        <v/>
      </c>
      <c r="I2747">
        <f>'DATA DASH'!I2747</f>
        <v/>
      </c>
      <c r="J2747">
        <f>'DATA DASH'!J2747</f>
        <v/>
      </c>
      <c r="K2747">
        <f>'DATA DASH'!K2747</f>
        <v/>
      </c>
      <c r="L2747">
        <f>'DATA DASH'!L2747</f>
        <v/>
      </c>
      <c r="M2747">
        <f>'DATA DASH'!M2747</f>
        <v/>
      </c>
    </row>
    <row r="2748">
      <c r="A2748">
        <f>'DATA DASH'!A2748</f>
        <v/>
      </c>
      <c r="B2748">
        <f>'DATA DASH'!B2748</f>
        <v/>
      </c>
      <c r="C2748">
        <f>'DATA DASH'!C2748</f>
        <v/>
      </c>
      <c r="D2748">
        <f>'DATA DASH'!D2748</f>
        <v/>
      </c>
      <c r="E2748">
        <f>'DATA DASH'!E2748</f>
        <v/>
      </c>
      <c r="F2748">
        <f>'DATA DASH'!F2748</f>
        <v/>
      </c>
      <c r="G2748">
        <f>'DATA DASH'!G2748</f>
        <v/>
      </c>
      <c r="H2748">
        <f>'DATA DASH'!H2748</f>
        <v/>
      </c>
      <c r="I2748">
        <f>'DATA DASH'!I2748</f>
        <v/>
      </c>
      <c r="J2748">
        <f>'DATA DASH'!J2748</f>
        <v/>
      </c>
      <c r="K2748">
        <f>'DATA DASH'!K2748</f>
        <v/>
      </c>
      <c r="L2748">
        <f>'DATA DASH'!L2748</f>
        <v/>
      </c>
      <c r="M2748">
        <f>'DATA DASH'!M2748</f>
        <v/>
      </c>
    </row>
    <row r="2749">
      <c r="A2749">
        <f>'DATA DASH'!A2749</f>
        <v/>
      </c>
      <c r="B2749">
        <f>'DATA DASH'!B2749</f>
        <v/>
      </c>
      <c r="C2749">
        <f>'DATA DASH'!C2749</f>
        <v/>
      </c>
      <c r="D2749">
        <f>'DATA DASH'!D2749</f>
        <v/>
      </c>
      <c r="E2749">
        <f>'DATA DASH'!E2749</f>
        <v/>
      </c>
      <c r="F2749">
        <f>'DATA DASH'!F2749</f>
        <v/>
      </c>
      <c r="G2749">
        <f>'DATA DASH'!G2749</f>
        <v/>
      </c>
      <c r="H2749">
        <f>'DATA DASH'!H2749</f>
        <v/>
      </c>
      <c r="I2749">
        <f>'DATA DASH'!I2749</f>
        <v/>
      </c>
      <c r="J2749">
        <f>'DATA DASH'!J2749</f>
        <v/>
      </c>
      <c r="K2749">
        <f>'DATA DASH'!K2749</f>
        <v/>
      </c>
      <c r="L2749">
        <f>'DATA DASH'!L2749</f>
        <v/>
      </c>
      <c r="M2749">
        <f>'DATA DASH'!M2749</f>
        <v/>
      </c>
    </row>
    <row r="2750">
      <c r="A2750">
        <f>'DATA DASH'!A2750</f>
        <v/>
      </c>
      <c r="B2750">
        <f>'DATA DASH'!B2750</f>
        <v/>
      </c>
      <c r="C2750">
        <f>'DATA DASH'!C2750</f>
        <v/>
      </c>
      <c r="D2750">
        <f>'DATA DASH'!D2750</f>
        <v/>
      </c>
      <c r="E2750">
        <f>'DATA DASH'!E2750</f>
        <v/>
      </c>
      <c r="F2750">
        <f>'DATA DASH'!F2750</f>
        <v/>
      </c>
      <c r="G2750">
        <f>'DATA DASH'!G2750</f>
        <v/>
      </c>
      <c r="H2750">
        <f>'DATA DASH'!H2750</f>
        <v/>
      </c>
      <c r="I2750">
        <f>'DATA DASH'!I2750</f>
        <v/>
      </c>
      <c r="J2750">
        <f>'DATA DASH'!J2750</f>
        <v/>
      </c>
      <c r="K2750">
        <f>'DATA DASH'!K2750</f>
        <v/>
      </c>
      <c r="L2750">
        <f>'DATA DASH'!L2750</f>
        <v/>
      </c>
      <c r="M2750">
        <f>'DATA DASH'!M2750</f>
        <v/>
      </c>
    </row>
    <row r="2751">
      <c r="A2751">
        <f>'DATA DASH'!A2751</f>
        <v/>
      </c>
      <c r="B2751">
        <f>'DATA DASH'!B2751</f>
        <v/>
      </c>
      <c r="C2751">
        <f>'DATA DASH'!C2751</f>
        <v/>
      </c>
      <c r="D2751">
        <f>'DATA DASH'!D2751</f>
        <v/>
      </c>
      <c r="E2751">
        <f>'DATA DASH'!E2751</f>
        <v/>
      </c>
      <c r="F2751">
        <f>'DATA DASH'!F2751</f>
        <v/>
      </c>
      <c r="G2751">
        <f>'DATA DASH'!G2751</f>
        <v/>
      </c>
      <c r="H2751">
        <f>'DATA DASH'!H2751</f>
        <v/>
      </c>
      <c r="I2751">
        <f>'DATA DASH'!I2751</f>
        <v/>
      </c>
      <c r="J2751">
        <f>'DATA DASH'!J2751</f>
        <v/>
      </c>
      <c r="K2751">
        <f>'DATA DASH'!K2751</f>
        <v/>
      </c>
      <c r="L2751">
        <f>'DATA DASH'!L2751</f>
        <v/>
      </c>
      <c r="M2751">
        <f>'DATA DASH'!M2751</f>
        <v/>
      </c>
    </row>
    <row r="2752">
      <c r="A2752">
        <f>'DATA DASH'!A2752</f>
        <v/>
      </c>
      <c r="B2752">
        <f>'DATA DASH'!B2752</f>
        <v/>
      </c>
      <c r="C2752">
        <f>'DATA DASH'!C2752</f>
        <v/>
      </c>
      <c r="D2752">
        <f>'DATA DASH'!D2752</f>
        <v/>
      </c>
      <c r="E2752">
        <f>'DATA DASH'!E2752</f>
        <v/>
      </c>
      <c r="F2752">
        <f>'DATA DASH'!F2752</f>
        <v/>
      </c>
      <c r="G2752">
        <f>'DATA DASH'!G2752</f>
        <v/>
      </c>
      <c r="H2752">
        <f>'DATA DASH'!H2752</f>
        <v/>
      </c>
      <c r="I2752">
        <f>'DATA DASH'!I2752</f>
        <v/>
      </c>
      <c r="J2752">
        <f>'DATA DASH'!J2752</f>
        <v/>
      </c>
      <c r="K2752">
        <f>'DATA DASH'!K2752</f>
        <v/>
      </c>
      <c r="L2752">
        <f>'DATA DASH'!L2752</f>
        <v/>
      </c>
      <c r="M2752">
        <f>'DATA DASH'!M2752</f>
        <v/>
      </c>
    </row>
    <row r="2753">
      <c r="A2753">
        <f>'DATA DASH'!A2753</f>
        <v/>
      </c>
      <c r="B2753">
        <f>'DATA DASH'!B2753</f>
        <v/>
      </c>
      <c r="C2753">
        <f>'DATA DASH'!C2753</f>
        <v/>
      </c>
      <c r="D2753">
        <f>'DATA DASH'!D2753</f>
        <v/>
      </c>
      <c r="E2753">
        <f>'DATA DASH'!E2753</f>
        <v/>
      </c>
      <c r="F2753">
        <f>'DATA DASH'!F2753</f>
        <v/>
      </c>
      <c r="G2753">
        <f>'DATA DASH'!G2753</f>
        <v/>
      </c>
      <c r="H2753">
        <f>'DATA DASH'!H2753</f>
        <v/>
      </c>
      <c r="I2753">
        <f>'DATA DASH'!I2753</f>
        <v/>
      </c>
      <c r="J2753">
        <f>'DATA DASH'!J2753</f>
        <v/>
      </c>
      <c r="K2753">
        <f>'DATA DASH'!K2753</f>
        <v/>
      </c>
      <c r="L2753">
        <f>'DATA DASH'!L2753</f>
        <v/>
      </c>
      <c r="M2753">
        <f>'DATA DASH'!M2753</f>
        <v/>
      </c>
    </row>
    <row r="2754">
      <c r="A2754">
        <f>'DATA DASH'!A2754</f>
        <v/>
      </c>
      <c r="B2754">
        <f>'DATA DASH'!B2754</f>
        <v/>
      </c>
      <c r="C2754">
        <f>'DATA DASH'!C2754</f>
        <v/>
      </c>
      <c r="D2754">
        <f>'DATA DASH'!D2754</f>
        <v/>
      </c>
      <c r="E2754">
        <f>'DATA DASH'!E2754</f>
        <v/>
      </c>
      <c r="F2754">
        <f>'DATA DASH'!F2754</f>
        <v/>
      </c>
      <c r="G2754">
        <f>'DATA DASH'!G2754</f>
        <v/>
      </c>
      <c r="H2754">
        <f>'DATA DASH'!H2754</f>
        <v/>
      </c>
      <c r="I2754">
        <f>'DATA DASH'!I2754</f>
        <v/>
      </c>
      <c r="J2754">
        <f>'DATA DASH'!J2754</f>
        <v/>
      </c>
      <c r="K2754">
        <f>'DATA DASH'!K2754</f>
        <v/>
      </c>
      <c r="L2754">
        <f>'DATA DASH'!L2754</f>
        <v/>
      </c>
      <c r="M2754">
        <f>'DATA DASH'!M2754</f>
        <v/>
      </c>
    </row>
    <row r="2755">
      <c r="A2755">
        <f>'DATA DASH'!A2755</f>
        <v/>
      </c>
      <c r="B2755">
        <f>'DATA DASH'!B2755</f>
        <v/>
      </c>
      <c r="C2755">
        <f>'DATA DASH'!C2755</f>
        <v/>
      </c>
      <c r="D2755">
        <f>'DATA DASH'!D2755</f>
        <v/>
      </c>
      <c r="E2755">
        <f>'DATA DASH'!E2755</f>
        <v/>
      </c>
      <c r="F2755">
        <f>'DATA DASH'!F2755</f>
        <v/>
      </c>
      <c r="G2755">
        <f>'DATA DASH'!G2755</f>
        <v/>
      </c>
      <c r="H2755">
        <f>'DATA DASH'!H2755</f>
        <v/>
      </c>
      <c r="I2755">
        <f>'DATA DASH'!I2755</f>
        <v/>
      </c>
      <c r="J2755">
        <f>'DATA DASH'!J2755</f>
        <v/>
      </c>
      <c r="K2755">
        <f>'DATA DASH'!K2755</f>
        <v/>
      </c>
      <c r="L2755">
        <f>'DATA DASH'!L2755</f>
        <v/>
      </c>
      <c r="M2755">
        <f>'DATA DASH'!M2755</f>
        <v/>
      </c>
    </row>
    <row r="2756">
      <c r="A2756">
        <f>'DATA DASH'!A2756</f>
        <v/>
      </c>
      <c r="B2756">
        <f>'DATA DASH'!B2756</f>
        <v/>
      </c>
      <c r="C2756">
        <f>'DATA DASH'!C2756</f>
        <v/>
      </c>
      <c r="D2756">
        <f>'DATA DASH'!D2756</f>
        <v/>
      </c>
      <c r="E2756">
        <f>'DATA DASH'!E2756</f>
        <v/>
      </c>
      <c r="F2756">
        <f>'DATA DASH'!F2756</f>
        <v/>
      </c>
      <c r="G2756">
        <f>'DATA DASH'!G2756</f>
        <v/>
      </c>
      <c r="H2756">
        <f>'DATA DASH'!H2756</f>
        <v/>
      </c>
      <c r="I2756">
        <f>'DATA DASH'!I2756</f>
        <v/>
      </c>
      <c r="J2756">
        <f>'DATA DASH'!J2756</f>
        <v/>
      </c>
      <c r="K2756">
        <f>'DATA DASH'!K2756</f>
        <v/>
      </c>
      <c r="L2756">
        <f>'DATA DASH'!L2756</f>
        <v/>
      </c>
      <c r="M2756">
        <f>'DATA DASH'!M2756</f>
        <v/>
      </c>
    </row>
    <row r="2757">
      <c r="A2757">
        <f>'DATA DASH'!A2757</f>
        <v/>
      </c>
      <c r="B2757">
        <f>'DATA DASH'!B2757</f>
        <v/>
      </c>
      <c r="C2757">
        <f>'DATA DASH'!C2757</f>
        <v/>
      </c>
      <c r="D2757">
        <f>'DATA DASH'!D2757</f>
        <v/>
      </c>
      <c r="E2757">
        <f>'DATA DASH'!E2757</f>
        <v/>
      </c>
      <c r="F2757">
        <f>'DATA DASH'!F2757</f>
        <v/>
      </c>
      <c r="G2757">
        <f>'DATA DASH'!G2757</f>
        <v/>
      </c>
      <c r="H2757">
        <f>'DATA DASH'!H2757</f>
        <v/>
      </c>
      <c r="I2757">
        <f>'DATA DASH'!I2757</f>
        <v/>
      </c>
      <c r="J2757">
        <f>'DATA DASH'!J2757</f>
        <v/>
      </c>
      <c r="K2757">
        <f>'DATA DASH'!K2757</f>
        <v/>
      </c>
      <c r="L2757">
        <f>'DATA DASH'!L2757</f>
        <v/>
      </c>
      <c r="M2757">
        <f>'DATA DASH'!M2757</f>
        <v/>
      </c>
    </row>
    <row r="2758">
      <c r="A2758">
        <f>'DATA DASH'!A2758</f>
        <v/>
      </c>
      <c r="B2758">
        <f>'DATA DASH'!B2758</f>
        <v/>
      </c>
      <c r="C2758">
        <f>'DATA DASH'!C2758</f>
        <v/>
      </c>
      <c r="D2758">
        <f>'DATA DASH'!D2758</f>
        <v/>
      </c>
      <c r="E2758">
        <f>'DATA DASH'!E2758</f>
        <v/>
      </c>
      <c r="F2758">
        <f>'DATA DASH'!F2758</f>
        <v/>
      </c>
      <c r="G2758">
        <f>'DATA DASH'!G2758</f>
        <v/>
      </c>
      <c r="H2758">
        <f>'DATA DASH'!H2758</f>
        <v/>
      </c>
      <c r="I2758">
        <f>'DATA DASH'!I2758</f>
        <v/>
      </c>
      <c r="J2758">
        <f>'DATA DASH'!J2758</f>
        <v/>
      </c>
      <c r="K2758">
        <f>'DATA DASH'!K2758</f>
        <v/>
      </c>
      <c r="L2758">
        <f>'DATA DASH'!L2758</f>
        <v/>
      </c>
      <c r="M2758">
        <f>'DATA DASH'!M2758</f>
        <v/>
      </c>
    </row>
    <row r="2759">
      <c r="A2759">
        <f>'DATA DASH'!A2759</f>
        <v/>
      </c>
      <c r="B2759">
        <f>'DATA DASH'!B2759</f>
        <v/>
      </c>
      <c r="C2759">
        <f>'DATA DASH'!C2759</f>
        <v/>
      </c>
      <c r="D2759">
        <f>'DATA DASH'!D2759</f>
        <v/>
      </c>
      <c r="E2759">
        <f>'DATA DASH'!E2759</f>
        <v/>
      </c>
      <c r="F2759">
        <f>'DATA DASH'!F2759</f>
        <v/>
      </c>
      <c r="G2759">
        <f>'DATA DASH'!G2759</f>
        <v/>
      </c>
      <c r="H2759">
        <f>'DATA DASH'!H2759</f>
        <v/>
      </c>
      <c r="I2759">
        <f>'DATA DASH'!I2759</f>
        <v/>
      </c>
      <c r="J2759">
        <f>'DATA DASH'!J2759</f>
        <v/>
      </c>
      <c r="K2759">
        <f>'DATA DASH'!K2759</f>
        <v/>
      </c>
      <c r="L2759">
        <f>'DATA DASH'!L2759</f>
        <v/>
      </c>
      <c r="M2759">
        <f>'DATA DASH'!M2759</f>
        <v/>
      </c>
    </row>
    <row r="2760">
      <c r="A2760">
        <f>'DATA DASH'!A2760</f>
        <v/>
      </c>
      <c r="B2760">
        <f>'DATA DASH'!B2760</f>
        <v/>
      </c>
      <c r="C2760">
        <f>'DATA DASH'!C2760</f>
        <v/>
      </c>
      <c r="D2760">
        <f>'DATA DASH'!D2760</f>
        <v/>
      </c>
      <c r="E2760">
        <f>'DATA DASH'!E2760</f>
        <v/>
      </c>
      <c r="F2760">
        <f>'DATA DASH'!F2760</f>
        <v/>
      </c>
      <c r="G2760">
        <f>'DATA DASH'!G2760</f>
        <v/>
      </c>
      <c r="H2760">
        <f>'DATA DASH'!H2760</f>
        <v/>
      </c>
      <c r="I2760">
        <f>'DATA DASH'!I2760</f>
        <v/>
      </c>
      <c r="J2760">
        <f>'DATA DASH'!J2760</f>
        <v/>
      </c>
      <c r="K2760">
        <f>'DATA DASH'!K2760</f>
        <v/>
      </c>
      <c r="L2760">
        <f>'DATA DASH'!L2760</f>
        <v/>
      </c>
      <c r="M2760">
        <f>'DATA DASH'!M2760</f>
        <v/>
      </c>
    </row>
    <row r="2761">
      <c r="A2761">
        <f>'DATA DASH'!A2761</f>
        <v/>
      </c>
      <c r="B2761">
        <f>'DATA DASH'!B2761</f>
        <v/>
      </c>
      <c r="C2761">
        <f>'DATA DASH'!C2761</f>
        <v/>
      </c>
      <c r="D2761">
        <f>'DATA DASH'!D2761</f>
        <v/>
      </c>
      <c r="E2761">
        <f>'DATA DASH'!E2761</f>
        <v/>
      </c>
      <c r="F2761">
        <f>'DATA DASH'!F2761</f>
        <v/>
      </c>
      <c r="G2761">
        <f>'DATA DASH'!G2761</f>
        <v/>
      </c>
      <c r="H2761">
        <f>'DATA DASH'!H2761</f>
        <v/>
      </c>
      <c r="I2761">
        <f>'DATA DASH'!I2761</f>
        <v/>
      </c>
      <c r="J2761">
        <f>'DATA DASH'!J2761</f>
        <v/>
      </c>
      <c r="K2761">
        <f>'DATA DASH'!K2761</f>
        <v/>
      </c>
      <c r="L2761">
        <f>'DATA DASH'!L2761</f>
        <v/>
      </c>
      <c r="M2761">
        <f>'DATA DASH'!M2761</f>
        <v/>
      </c>
    </row>
    <row r="2762">
      <c r="A2762">
        <f>'DATA DASH'!A2762</f>
        <v/>
      </c>
      <c r="B2762">
        <f>'DATA DASH'!B2762</f>
        <v/>
      </c>
      <c r="C2762">
        <f>'DATA DASH'!C2762</f>
        <v/>
      </c>
      <c r="D2762">
        <f>'DATA DASH'!D2762</f>
        <v/>
      </c>
      <c r="E2762">
        <f>'DATA DASH'!E2762</f>
        <v/>
      </c>
      <c r="F2762">
        <f>'DATA DASH'!F2762</f>
        <v/>
      </c>
      <c r="G2762">
        <f>'DATA DASH'!G2762</f>
        <v/>
      </c>
      <c r="H2762">
        <f>'DATA DASH'!H2762</f>
        <v/>
      </c>
      <c r="I2762">
        <f>'DATA DASH'!I2762</f>
        <v/>
      </c>
      <c r="J2762">
        <f>'DATA DASH'!J2762</f>
        <v/>
      </c>
      <c r="K2762">
        <f>'DATA DASH'!K2762</f>
        <v/>
      </c>
      <c r="L2762">
        <f>'DATA DASH'!L2762</f>
        <v/>
      </c>
      <c r="M2762">
        <f>'DATA DASH'!M2762</f>
        <v/>
      </c>
    </row>
    <row r="2763">
      <c r="A2763">
        <f>'DATA DASH'!A2763</f>
        <v/>
      </c>
      <c r="B2763">
        <f>'DATA DASH'!B2763</f>
        <v/>
      </c>
      <c r="C2763">
        <f>'DATA DASH'!C2763</f>
        <v/>
      </c>
      <c r="D2763">
        <f>'DATA DASH'!D2763</f>
        <v/>
      </c>
      <c r="E2763">
        <f>'DATA DASH'!E2763</f>
        <v/>
      </c>
      <c r="F2763">
        <f>'DATA DASH'!F2763</f>
        <v/>
      </c>
      <c r="G2763">
        <f>'DATA DASH'!G2763</f>
        <v/>
      </c>
      <c r="H2763">
        <f>'DATA DASH'!H2763</f>
        <v/>
      </c>
      <c r="I2763">
        <f>'DATA DASH'!I2763</f>
        <v/>
      </c>
      <c r="J2763">
        <f>'DATA DASH'!J2763</f>
        <v/>
      </c>
      <c r="K2763">
        <f>'DATA DASH'!K2763</f>
        <v/>
      </c>
      <c r="L2763">
        <f>'DATA DASH'!L2763</f>
        <v/>
      </c>
      <c r="M2763">
        <f>'DATA DASH'!M2763</f>
        <v/>
      </c>
    </row>
    <row r="2764">
      <c r="A2764">
        <f>'DATA DASH'!A2764</f>
        <v/>
      </c>
      <c r="B2764">
        <f>'DATA DASH'!B2764</f>
        <v/>
      </c>
      <c r="C2764">
        <f>'DATA DASH'!C2764</f>
        <v/>
      </c>
      <c r="D2764">
        <f>'DATA DASH'!D2764</f>
        <v/>
      </c>
      <c r="E2764">
        <f>'DATA DASH'!E2764</f>
        <v/>
      </c>
      <c r="F2764">
        <f>'DATA DASH'!F2764</f>
        <v/>
      </c>
      <c r="G2764">
        <f>'DATA DASH'!G2764</f>
        <v/>
      </c>
      <c r="H2764">
        <f>'DATA DASH'!H2764</f>
        <v/>
      </c>
      <c r="I2764">
        <f>'DATA DASH'!I2764</f>
        <v/>
      </c>
      <c r="J2764">
        <f>'DATA DASH'!J2764</f>
        <v/>
      </c>
      <c r="K2764">
        <f>'DATA DASH'!K2764</f>
        <v/>
      </c>
      <c r="L2764">
        <f>'DATA DASH'!L2764</f>
        <v/>
      </c>
      <c r="M2764">
        <f>'DATA DASH'!M2764</f>
        <v/>
      </c>
    </row>
    <row r="2765">
      <c r="A2765">
        <f>'DATA DASH'!A2765</f>
        <v/>
      </c>
      <c r="B2765">
        <f>'DATA DASH'!B2765</f>
        <v/>
      </c>
      <c r="C2765">
        <f>'DATA DASH'!C2765</f>
        <v/>
      </c>
      <c r="D2765">
        <f>'DATA DASH'!D2765</f>
        <v/>
      </c>
      <c r="E2765">
        <f>'DATA DASH'!E2765</f>
        <v/>
      </c>
      <c r="F2765">
        <f>'DATA DASH'!F2765</f>
        <v/>
      </c>
      <c r="G2765">
        <f>'DATA DASH'!G2765</f>
        <v/>
      </c>
      <c r="H2765">
        <f>'DATA DASH'!H2765</f>
        <v/>
      </c>
      <c r="I2765">
        <f>'DATA DASH'!I2765</f>
        <v/>
      </c>
      <c r="J2765">
        <f>'DATA DASH'!J2765</f>
        <v/>
      </c>
      <c r="K2765">
        <f>'DATA DASH'!K2765</f>
        <v/>
      </c>
      <c r="L2765">
        <f>'DATA DASH'!L2765</f>
        <v/>
      </c>
      <c r="M2765">
        <f>'DATA DASH'!M2765</f>
        <v/>
      </c>
    </row>
    <row r="2766">
      <c r="A2766">
        <f>'DATA DASH'!A2766</f>
        <v/>
      </c>
      <c r="B2766">
        <f>'DATA DASH'!B2766</f>
        <v/>
      </c>
      <c r="C2766">
        <f>'DATA DASH'!C2766</f>
        <v/>
      </c>
      <c r="D2766">
        <f>'DATA DASH'!D2766</f>
        <v/>
      </c>
      <c r="E2766">
        <f>'DATA DASH'!E2766</f>
        <v/>
      </c>
      <c r="F2766">
        <f>'DATA DASH'!F2766</f>
        <v/>
      </c>
      <c r="G2766">
        <f>'DATA DASH'!G2766</f>
        <v/>
      </c>
      <c r="H2766">
        <f>'DATA DASH'!H2766</f>
        <v/>
      </c>
      <c r="I2766">
        <f>'DATA DASH'!I2766</f>
        <v/>
      </c>
      <c r="J2766">
        <f>'DATA DASH'!J2766</f>
        <v/>
      </c>
      <c r="K2766">
        <f>'DATA DASH'!K2766</f>
        <v/>
      </c>
      <c r="L2766">
        <f>'DATA DASH'!L2766</f>
        <v/>
      </c>
      <c r="M2766">
        <f>'DATA DASH'!M2766</f>
        <v/>
      </c>
    </row>
    <row r="2767">
      <c r="A2767">
        <f>'DATA DASH'!A2767</f>
        <v/>
      </c>
      <c r="B2767">
        <f>'DATA DASH'!B2767</f>
        <v/>
      </c>
      <c r="C2767">
        <f>'DATA DASH'!C2767</f>
        <v/>
      </c>
      <c r="D2767">
        <f>'DATA DASH'!D2767</f>
        <v/>
      </c>
      <c r="E2767">
        <f>'DATA DASH'!E2767</f>
        <v/>
      </c>
      <c r="F2767">
        <f>'DATA DASH'!F2767</f>
        <v/>
      </c>
      <c r="G2767">
        <f>'DATA DASH'!G2767</f>
        <v/>
      </c>
      <c r="H2767">
        <f>'DATA DASH'!H2767</f>
        <v/>
      </c>
      <c r="I2767">
        <f>'DATA DASH'!I2767</f>
        <v/>
      </c>
      <c r="J2767">
        <f>'DATA DASH'!J2767</f>
        <v/>
      </c>
      <c r="K2767">
        <f>'DATA DASH'!K2767</f>
        <v/>
      </c>
      <c r="L2767">
        <f>'DATA DASH'!L2767</f>
        <v/>
      </c>
      <c r="M2767">
        <f>'DATA DASH'!M2767</f>
        <v/>
      </c>
    </row>
    <row r="2768">
      <c r="A2768">
        <f>'DATA DASH'!A2768</f>
        <v/>
      </c>
      <c r="B2768">
        <f>'DATA DASH'!B2768</f>
        <v/>
      </c>
      <c r="C2768">
        <f>'DATA DASH'!C2768</f>
        <v/>
      </c>
      <c r="D2768">
        <f>'DATA DASH'!D2768</f>
        <v/>
      </c>
      <c r="E2768">
        <f>'DATA DASH'!E2768</f>
        <v/>
      </c>
      <c r="F2768">
        <f>'DATA DASH'!F2768</f>
        <v/>
      </c>
      <c r="G2768">
        <f>'DATA DASH'!G2768</f>
        <v/>
      </c>
      <c r="H2768">
        <f>'DATA DASH'!H2768</f>
        <v/>
      </c>
      <c r="I2768">
        <f>'DATA DASH'!I2768</f>
        <v/>
      </c>
      <c r="J2768">
        <f>'DATA DASH'!J2768</f>
        <v/>
      </c>
      <c r="K2768">
        <f>'DATA DASH'!K2768</f>
        <v/>
      </c>
      <c r="L2768">
        <f>'DATA DASH'!L2768</f>
        <v/>
      </c>
      <c r="M2768">
        <f>'DATA DASH'!M2768</f>
        <v/>
      </c>
    </row>
    <row r="2769">
      <c r="A2769">
        <f>'DATA DASH'!A2769</f>
        <v/>
      </c>
      <c r="B2769">
        <f>'DATA DASH'!B2769</f>
        <v/>
      </c>
      <c r="C2769">
        <f>'DATA DASH'!C2769</f>
        <v/>
      </c>
      <c r="D2769">
        <f>'DATA DASH'!D2769</f>
        <v/>
      </c>
      <c r="E2769">
        <f>'DATA DASH'!E2769</f>
        <v/>
      </c>
      <c r="F2769">
        <f>'DATA DASH'!F2769</f>
        <v/>
      </c>
      <c r="G2769">
        <f>'DATA DASH'!G2769</f>
        <v/>
      </c>
      <c r="H2769">
        <f>'DATA DASH'!H2769</f>
        <v/>
      </c>
      <c r="I2769">
        <f>'DATA DASH'!I2769</f>
        <v/>
      </c>
      <c r="J2769">
        <f>'DATA DASH'!J2769</f>
        <v/>
      </c>
      <c r="K2769">
        <f>'DATA DASH'!K2769</f>
        <v/>
      </c>
      <c r="L2769">
        <f>'DATA DASH'!L2769</f>
        <v/>
      </c>
      <c r="M2769">
        <f>'DATA DASH'!M2769</f>
        <v/>
      </c>
    </row>
    <row r="2770">
      <c r="A2770">
        <f>'DATA DASH'!A2770</f>
        <v/>
      </c>
      <c r="B2770">
        <f>'DATA DASH'!B2770</f>
        <v/>
      </c>
      <c r="C2770">
        <f>'DATA DASH'!C2770</f>
        <v/>
      </c>
      <c r="D2770">
        <f>'DATA DASH'!D2770</f>
        <v/>
      </c>
      <c r="E2770">
        <f>'DATA DASH'!E2770</f>
        <v/>
      </c>
      <c r="F2770">
        <f>'DATA DASH'!F2770</f>
        <v/>
      </c>
      <c r="G2770">
        <f>'DATA DASH'!G2770</f>
        <v/>
      </c>
      <c r="H2770">
        <f>'DATA DASH'!H2770</f>
        <v/>
      </c>
      <c r="I2770">
        <f>'DATA DASH'!I2770</f>
        <v/>
      </c>
      <c r="J2770">
        <f>'DATA DASH'!J2770</f>
        <v/>
      </c>
      <c r="K2770">
        <f>'DATA DASH'!K2770</f>
        <v/>
      </c>
      <c r="L2770">
        <f>'DATA DASH'!L2770</f>
        <v/>
      </c>
      <c r="M2770">
        <f>'DATA DASH'!M2770</f>
        <v/>
      </c>
    </row>
    <row r="2771">
      <c r="A2771">
        <f>'DATA DASH'!A2771</f>
        <v/>
      </c>
      <c r="B2771">
        <f>'DATA DASH'!B2771</f>
        <v/>
      </c>
      <c r="C2771">
        <f>'DATA DASH'!C2771</f>
        <v/>
      </c>
      <c r="D2771">
        <f>'DATA DASH'!D2771</f>
        <v/>
      </c>
      <c r="E2771">
        <f>'DATA DASH'!E2771</f>
        <v/>
      </c>
      <c r="F2771">
        <f>'DATA DASH'!F2771</f>
        <v/>
      </c>
      <c r="G2771">
        <f>'DATA DASH'!G2771</f>
        <v/>
      </c>
      <c r="H2771">
        <f>'DATA DASH'!H2771</f>
        <v/>
      </c>
      <c r="I2771">
        <f>'DATA DASH'!I2771</f>
        <v/>
      </c>
      <c r="J2771">
        <f>'DATA DASH'!J2771</f>
        <v/>
      </c>
      <c r="K2771">
        <f>'DATA DASH'!K2771</f>
        <v/>
      </c>
      <c r="L2771">
        <f>'DATA DASH'!L2771</f>
        <v/>
      </c>
      <c r="M2771">
        <f>'DATA DASH'!M2771</f>
        <v/>
      </c>
    </row>
    <row r="2772">
      <c r="A2772">
        <f>'DATA DASH'!A2772</f>
        <v/>
      </c>
      <c r="B2772">
        <f>'DATA DASH'!B2772</f>
        <v/>
      </c>
      <c r="C2772">
        <f>'DATA DASH'!C2772</f>
        <v/>
      </c>
      <c r="D2772">
        <f>'DATA DASH'!D2772</f>
        <v/>
      </c>
      <c r="E2772">
        <f>'DATA DASH'!E2772</f>
        <v/>
      </c>
      <c r="F2772">
        <f>'DATA DASH'!F2772</f>
        <v/>
      </c>
      <c r="G2772">
        <f>'DATA DASH'!G2772</f>
        <v/>
      </c>
      <c r="H2772">
        <f>'DATA DASH'!H2772</f>
        <v/>
      </c>
      <c r="I2772">
        <f>'DATA DASH'!I2772</f>
        <v/>
      </c>
      <c r="J2772">
        <f>'DATA DASH'!J2772</f>
        <v/>
      </c>
      <c r="K2772">
        <f>'DATA DASH'!K2772</f>
        <v/>
      </c>
      <c r="L2772">
        <f>'DATA DASH'!L2772</f>
        <v/>
      </c>
      <c r="M2772">
        <f>'DATA DASH'!M2772</f>
        <v/>
      </c>
    </row>
    <row r="2773">
      <c r="A2773">
        <f>'DATA DASH'!A2773</f>
        <v/>
      </c>
      <c r="B2773">
        <f>'DATA DASH'!B2773</f>
        <v/>
      </c>
      <c r="C2773">
        <f>'DATA DASH'!C2773</f>
        <v/>
      </c>
      <c r="D2773">
        <f>'DATA DASH'!D2773</f>
        <v/>
      </c>
      <c r="E2773">
        <f>'DATA DASH'!E2773</f>
        <v/>
      </c>
      <c r="F2773">
        <f>'DATA DASH'!F2773</f>
        <v/>
      </c>
      <c r="G2773">
        <f>'DATA DASH'!G2773</f>
        <v/>
      </c>
      <c r="H2773">
        <f>'DATA DASH'!H2773</f>
        <v/>
      </c>
      <c r="I2773">
        <f>'DATA DASH'!I2773</f>
        <v/>
      </c>
      <c r="J2773">
        <f>'DATA DASH'!J2773</f>
        <v/>
      </c>
      <c r="K2773">
        <f>'DATA DASH'!K2773</f>
        <v/>
      </c>
      <c r="L2773">
        <f>'DATA DASH'!L2773</f>
        <v/>
      </c>
      <c r="M2773">
        <f>'DATA DASH'!M2773</f>
        <v/>
      </c>
    </row>
    <row r="2774">
      <c r="A2774">
        <f>'DATA DASH'!A2774</f>
        <v/>
      </c>
      <c r="B2774">
        <f>'DATA DASH'!B2774</f>
        <v/>
      </c>
      <c r="C2774">
        <f>'DATA DASH'!C2774</f>
        <v/>
      </c>
      <c r="D2774">
        <f>'DATA DASH'!D2774</f>
        <v/>
      </c>
      <c r="E2774">
        <f>'DATA DASH'!E2774</f>
        <v/>
      </c>
      <c r="F2774">
        <f>'DATA DASH'!F2774</f>
        <v/>
      </c>
      <c r="G2774">
        <f>'DATA DASH'!G2774</f>
        <v/>
      </c>
      <c r="H2774">
        <f>'DATA DASH'!H2774</f>
        <v/>
      </c>
      <c r="I2774">
        <f>'DATA DASH'!I2774</f>
        <v/>
      </c>
      <c r="J2774">
        <f>'DATA DASH'!J2774</f>
        <v/>
      </c>
      <c r="K2774">
        <f>'DATA DASH'!K2774</f>
        <v/>
      </c>
      <c r="L2774">
        <f>'DATA DASH'!L2774</f>
        <v/>
      </c>
      <c r="M2774">
        <f>'DATA DASH'!M2774</f>
        <v/>
      </c>
    </row>
    <row r="2775">
      <c r="A2775">
        <f>'DATA DASH'!A2775</f>
        <v/>
      </c>
      <c r="B2775">
        <f>'DATA DASH'!B2775</f>
        <v/>
      </c>
      <c r="C2775">
        <f>'DATA DASH'!C2775</f>
        <v/>
      </c>
      <c r="D2775">
        <f>'DATA DASH'!D2775</f>
        <v/>
      </c>
      <c r="E2775">
        <f>'DATA DASH'!E2775</f>
        <v/>
      </c>
      <c r="F2775">
        <f>'DATA DASH'!F2775</f>
        <v/>
      </c>
      <c r="G2775">
        <f>'DATA DASH'!G2775</f>
        <v/>
      </c>
      <c r="H2775">
        <f>'DATA DASH'!H2775</f>
        <v/>
      </c>
      <c r="I2775">
        <f>'DATA DASH'!I2775</f>
        <v/>
      </c>
      <c r="J2775">
        <f>'DATA DASH'!J2775</f>
        <v/>
      </c>
      <c r="K2775">
        <f>'DATA DASH'!K2775</f>
        <v/>
      </c>
      <c r="L2775">
        <f>'DATA DASH'!L2775</f>
        <v/>
      </c>
      <c r="M2775">
        <f>'DATA DASH'!M2775</f>
        <v/>
      </c>
    </row>
    <row r="2776">
      <c r="A2776">
        <f>'DATA DASH'!A2776</f>
        <v/>
      </c>
      <c r="B2776">
        <f>'DATA DASH'!B2776</f>
        <v/>
      </c>
      <c r="C2776">
        <f>'DATA DASH'!C2776</f>
        <v/>
      </c>
      <c r="D2776">
        <f>'DATA DASH'!D2776</f>
        <v/>
      </c>
      <c r="E2776">
        <f>'DATA DASH'!E2776</f>
        <v/>
      </c>
      <c r="F2776">
        <f>'DATA DASH'!F2776</f>
        <v/>
      </c>
      <c r="G2776">
        <f>'DATA DASH'!G2776</f>
        <v/>
      </c>
      <c r="H2776">
        <f>'DATA DASH'!H2776</f>
        <v/>
      </c>
      <c r="I2776">
        <f>'DATA DASH'!I2776</f>
        <v/>
      </c>
      <c r="J2776">
        <f>'DATA DASH'!J2776</f>
        <v/>
      </c>
      <c r="K2776">
        <f>'DATA DASH'!K2776</f>
        <v/>
      </c>
      <c r="L2776">
        <f>'DATA DASH'!L2776</f>
        <v/>
      </c>
      <c r="M2776">
        <f>'DATA DASH'!M2776</f>
        <v/>
      </c>
    </row>
    <row r="2777">
      <c r="A2777">
        <f>'DATA DASH'!A2777</f>
        <v/>
      </c>
      <c r="B2777">
        <f>'DATA DASH'!B2777</f>
        <v/>
      </c>
      <c r="C2777">
        <f>'DATA DASH'!C2777</f>
        <v/>
      </c>
      <c r="D2777">
        <f>'DATA DASH'!D2777</f>
        <v/>
      </c>
      <c r="E2777">
        <f>'DATA DASH'!E2777</f>
        <v/>
      </c>
      <c r="F2777">
        <f>'DATA DASH'!F2777</f>
        <v/>
      </c>
      <c r="G2777">
        <f>'DATA DASH'!G2777</f>
        <v/>
      </c>
      <c r="H2777">
        <f>'DATA DASH'!H2777</f>
        <v/>
      </c>
      <c r="I2777">
        <f>'DATA DASH'!I2777</f>
        <v/>
      </c>
      <c r="J2777">
        <f>'DATA DASH'!J2777</f>
        <v/>
      </c>
      <c r="K2777">
        <f>'DATA DASH'!K2777</f>
        <v/>
      </c>
      <c r="L2777">
        <f>'DATA DASH'!L2777</f>
        <v/>
      </c>
      <c r="M2777">
        <f>'DATA DASH'!M2777</f>
        <v/>
      </c>
    </row>
    <row r="2778">
      <c r="A2778">
        <f>'DATA DASH'!A2778</f>
        <v/>
      </c>
      <c r="B2778">
        <f>'DATA DASH'!B2778</f>
        <v/>
      </c>
      <c r="C2778">
        <f>'DATA DASH'!C2778</f>
        <v/>
      </c>
      <c r="D2778">
        <f>'DATA DASH'!D2778</f>
        <v/>
      </c>
      <c r="E2778">
        <f>'DATA DASH'!E2778</f>
        <v/>
      </c>
      <c r="F2778">
        <f>'DATA DASH'!F2778</f>
        <v/>
      </c>
      <c r="G2778">
        <f>'DATA DASH'!G2778</f>
        <v/>
      </c>
      <c r="H2778">
        <f>'DATA DASH'!H2778</f>
        <v/>
      </c>
      <c r="I2778">
        <f>'DATA DASH'!I2778</f>
        <v/>
      </c>
      <c r="J2778">
        <f>'DATA DASH'!J2778</f>
        <v/>
      </c>
      <c r="K2778">
        <f>'DATA DASH'!K2778</f>
        <v/>
      </c>
      <c r="L2778">
        <f>'DATA DASH'!L2778</f>
        <v/>
      </c>
      <c r="M2778">
        <f>'DATA DASH'!M2778</f>
        <v/>
      </c>
    </row>
    <row r="2779">
      <c r="A2779">
        <f>'DATA DASH'!A2779</f>
        <v/>
      </c>
      <c r="B2779">
        <f>'DATA DASH'!B2779</f>
        <v/>
      </c>
      <c r="C2779">
        <f>'DATA DASH'!C2779</f>
        <v/>
      </c>
      <c r="D2779">
        <f>'DATA DASH'!D2779</f>
        <v/>
      </c>
      <c r="E2779">
        <f>'DATA DASH'!E2779</f>
        <v/>
      </c>
      <c r="F2779">
        <f>'DATA DASH'!F2779</f>
        <v/>
      </c>
      <c r="G2779">
        <f>'DATA DASH'!G2779</f>
        <v/>
      </c>
      <c r="H2779">
        <f>'DATA DASH'!H2779</f>
        <v/>
      </c>
      <c r="I2779">
        <f>'DATA DASH'!I2779</f>
        <v/>
      </c>
      <c r="J2779">
        <f>'DATA DASH'!J2779</f>
        <v/>
      </c>
      <c r="K2779">
        <f>'DATA DASH'!K2779</f>
        <v/>
      </c>
      <c r="L2779">
        <f>'DATA DASH'!L2779</f>
        <v/>
      </c>
      <c r="M2779">
        <f>'DATA DASH'!M2779</f>
        <v/>
      </c>
    </row>
    <row r="2780">
      <c r="A2780">
        <f>'DATA DASH'!A2780</f>
        <v/>
      </c>
      <c r="B2780">
        <f>'DATA DASH'!B2780</f>
        <v/>
      </c>
      <c r="C2780">
        <f>'DATA DASH'!C2780</f>
        <v/>
      </c>
      <c r="D2780">
        <f>'DATA DASH'!D2780</f>
        <v/>
      </c>
      <c r="E2780">
        <f>'DATA DASH'!E2780</f>
        <v/>
      </c>
      <c r="F2780">
        <f>'DATA DASH'!F2780</f>
        <v/>
      </c>
      <c r="G2780">
        <f>'DATA DASH'!G2780</f>
        <v/>
      </c>
      <c r="H2780">
        <f>'DATA DASH'!H2780</f>
        <v/>
      </c>
      <c r="I2780">
        <f>'DATA DASH'!I2780</f>
        <v/>
      </c>
      <c r="J2780">
        <f>'DATA DASH'!J2780</f>
        <v/>
      </c>
      <c r="K2780">
        <f>'DATA DASH'!K2780</f>
        <v/>
      </c>
      <c r="L2780">
        <f>'DATA DASH'!L2780</f>
        <v/>
      </c>
      <c r="M2780">
        <f>'DATA DASH'!M2780</f>
        <v/>
      </c>
    </row>
    <row r="2781">
      <c r="A2781">
        <f>'DATA DASH'!A2781</f>
        <v/>
      </c>
      <c r="B2781">
        <f>'DATA DASH'!B2781</f>
        <v/>
      </c>
      <c r="C2781">
        <f>'DATA DASH'!C2781</f>
        <v/>
      </c>
      <c r="D2781">
        <f>'DATA DASH'!D2781</f>
        <v/>
      </c>
      <c r="E2781">
        <f>'DATA DASH'!E2781</f>
        <v/>
      </c>
      <c r="F2781">
        <f>'DATA DASH'!F2781</f>
        <v/>
      </c>
      <c r="G2781">
        <f>'DATA DASH'!G2781</f>
        <v/>
      </c>
      <c r="H2781">
        <f>'DATA DASH'!H2781</f>
        <v/>
      </c>
      <c r="I2781">
        <f>'DATA DASH'!I2781</f>
        <v/>
      </c>
      <c r="J2781">
        <f>'DATA DASH'!J2781</f>
        <v/>
      </c>
      <c r="K2781">
        <f>'DATA DASH'!K2781</f>
        <v/>
      </c>
      <c r="L2781">
        <f>'DATA DASH'!L2781</f>
        <v/>
      </c>
      <c r="M2781">
        <f>'DATA DASH'!M2781</f>
        <v/>
      </c>
    </row>
    <row r="2782">
      <c r="A2782">
        <f>'DATA DASH'!A2782</f>
        <v/>
      </c>
      <c r="B2782">
        <f>'DATA DASH'!B2782</f>
        <v/>
      </c>
      <c r="C2782">
        <f>'DATA DASH'!C2782</f>
        <v/>
      </c>
      <c r="D2782">
        <f>'DATA DASH'!D2782</f>
        <v/>
      </c>
      <c r="E2782">
        <f>'DATA DASH'!E2782</f>
        <v/>
      </c>
      <c r="F2782">
        <f>'DATA DASH'!F2782</f>
        <v/>
      </c>
      <c r="G2782">
        <f>'DATA DASH'!G2782</f>
        <v/>
      </c>
      <c r="H2782">
        <f>'DATA DASH'!H2782</f>
        <v/>
      </c>
      <c r="I2782">
        <f>'DATA DASH'!I2782</f>
        <v/>
      </c>
      <c r="J2782">
        <f>'DATA DASH'!J2782</f>
        <v/>
      </c>
      <c r="K2782">
        <f>'DATA DASH'!K2782</f>
        <v/>
      </c>
      <c r="L2782">
        <f>'DATA DASH'!L2782</f>
        <v/>
      </c>
      <c r="M2782">
        <f>'DATA DASH'!M2782</f>
        <v/>
      </c>
    </row>
    <row r="2783">
      <c r="A2783">
        <f>'DATA DASH'!A2783</f>
        <v/>
      </c>
      <c r="B2783">
        <f>'DATA DASH'!B2783</f>
        <v/>
      </c>
      <c r="C2783">
        <f>'DATA DASH'!C2783</f>
        <v/>
      </c>
      <c r="D2783">
        <f>'DATA DASH'!D2783</f>
        <v/>
      </c>
      <c r="E2783">
        <f>'DATA DASH'!E2783</f>
        <v/>
      </c>
      <c r="F2783">
        <f>'DATA DASH'!F2783</f>
        <v/>
      </c>
      <c r="G2783">
        <f>'DATA DASH'!G2783</f>
        <v/>
      </c>
      <c r="H2783">
        <f>'DATA DASH'!H2783</f>
        <v/>
      </c>
      <c r="I2783">
        <f>'DATA DASH'!I2783</f>
        <v/>
      </c>
      <c r="J2783">
        <f>'DATA DASH'!J2783</f>
        <v/>
      </c>
      <c r="K2783">
        <f>'DATA DASH'!K2783</f>
        <v/>
      </c>
      <c r="L2783">
        <f>'DATA DASH'!L2783</f>
        <v/>
      </c>
      <c r="M2783">
        <f>'DATA DASH'!M2783</f>
        <v/>
      </c>
    </row>
    <row r="2784">
      <c r="A2784">
        <f>'DATA DASH'!A2784</f>
        <v/>
      </c>
      <c r="B2784">
        <f>'DATA DASH'!B2784</f>
        <v/>
      </c>
      <c r="C2784">
        <f>'DATA DASH'!C2784</f>
        <v/>
      </c>
      <c r="D2784">
        <f>'DATA DASH'!D2784</f>
        <v/>
      </c>
      <c r="E2784">
        <f>'DATA DASH'!E2784</f>
        <v/>
      </c>
      <c r="F2784">
        <f>'DATA DASH'!F2784</f>
        <v/>
      </c>
      <c r="G2784">
        <f>'DATA DASH'!G2784</f>
        <v/>
      </c>
      <c r="H2784">
        <f>'DATA DASH'!H2784</f>
        <v/>
      </c>
      <c r="I2784">
        <f>'DATA DASH'!I2784</f>
        <v/>
      </c>
      <c r="J2784">
        <f>'DATA DASH'!J2784</f>
        <v/>
      </c>
      <c r="K2784">
        <f>'DATA DASH'!K2784</f>
        <v/>
      </c>
      <c r="L2784">
        <f>'DATA DASH'!L2784</f>
        <v/>
      </c>
      <c r="M2784">
        <f>'DATA DASH'!M2784</f>
        <v/>
      </c>
    </row>
    <row r="2785">
      <c r="A2785">
        <f>'DATA DASH'!A2785</f>
        <v/>
      </c>
      <c r="B2785">
        <f>'DATA DASH'!B2785</f>
        <v/>
      </c>
      <c r="C2785">
        <f>'DATA DASH'!C2785</f>
        <v/>
      </c>
      <c r="D2785">
        <f>'DATA DASH'!D2785</f>
        <v/>
      </c>
      <c r="E2785">
        <f>'DATA DASH'!E2785</f>
        <v/>
      </c>
      <c r="F2785">
        <f>'DATA DASH'!F2785</f>
        <v/>
      </c>
      <c r="G2785">
        <f>'DATA DASH'!G2785</f>
        <v/>
      </c>
      <c r="H2785">
        <f>'DATA DASH'!H2785</f>
        <v/>
      </c>
      <c r="I2785">
        <f>'DATA DASH'!I2785</f>
        <v/>
      </c>
      <c r="J2785">
        <f>'DATA DASH'!J2785</f>
        <v/>
      </c>
      <c r="K2785">
        <f>'DATA DASH'!K2785</f>
        <v/>
      </c>
      <c r="L2785">
        <f>'DATA DASH'!L2785</f>
        <v/>
      </c>
      <c r="M2785">
        <f>'DATA DASH'!M2785</f>
        <v/>
      </c>
    </row>
    <row r="2786">
      <c r="A2786">
        <f>'DATA DASH'!A2786</f>
        <v/>
      </c>
      <c r="B2786">
        <f>'DATA DASH'!B2786</f>
        <v/>
      </c>
      <c r="C2786">
        <f>'DATA DASH'!C2786</f>
        <v/>
      </c>
      <c r="D2786">
        <f>'DATA DASH'!D2786</f>
        <v/>
      </c>
      <c r="E2786">
        <f>'DATA DASH'!E2786</f>
        <v/>
      </c>
      <c r="F2786">
        <f>'DATA DASH'!F2786</f>
        <v/>
      </c>
      <c r="G2786">
        <f>'DATA DASH'!G2786</f>
        <v/>
      </c>
      <c r="H2786">
        <f>'DATA DASH'!H2786</f>
        <v/>
      </c>
      <c r="I2786">
        <f>'DATA DASH'!I2786</f>
        <v/>
      </c>
      <c r="J2786">
        <f>'DATA DASH'!J2786</f>
        <v/>
      </c>
      <c r="K2786">
        <f>'DATA DASH'!K2786</f>
        <v/>
      </c>
      <c r="L2786">
        <f>'DATA DASH'!L2786</f>
        <v/>
      </c>
      <c r="M2786">
        <f>'DATA DASH'!M2786</f>
        <v/>
      </c>
    </row>
    <row r="2787">
      <c r="A2787">
        <f>'DATA DASH'!A2787</f>
        <v/>
      </c>
      <c r="B2787">
        <f>'DATA DASH'!B2787</f>
        <v/>
      </c>
      <c r="C2787">
        <f>'DATA DASH'!C2787</f>
        <v/>
      </c>
      <c r="D2787">
        <f>'DATA DASH'!D2787</f>
        <v/>
      </c>
      <c r="E2787">
        <f>'DATA DASH'!E2787</f>
        <v/>
      </c>
      <c r="F2787">
        <f>'DATA DASH'!F2787</f>
        <v/>
      </c>
      <c r="G2787">
        <f>'DATA DASH'!G2787</f>
        <v/>
      </c>
      <c r="H2787">
        <f>'DATA DASH'!H2787</f>
        <v/>
      </c>
      <c r="I2787">
        <f>'DATA DASH'!I2787</f>
        <v/>
      </c>
      <c r="J2787">
        <f>'DATA DASH'!J2787</f>
        <v/>
      </c>
      <c r="K2787">
        <f>'DATA DASH'!K2787</f>
        <v/>
      </c>
      <c r="L2787">
        <f>'DATA DASH'!L2787</f>
        <v/>
      </c>
      <c r="M2787">
        <f>'DATA DASH'!M2787</f>
        <v/>
      </c>
    </row>
    <row r="2788">
      <c r="A2788">
        <f>'DATA DASH'!A2788</f>
        <v/>
      </c>
      <c r="B2788">
        <f>'DATA DASH'!B2788</f>
        <v/>
      </c>
      <c r="C2788">
        <f>'DATA DASH'!C2788</f>
        <v/>
      </c>
      <c r="D2788">
        <f>'DATA DASH'!D2788</f>
        <v/>
      </c>
      <c r="E2788">
        <f>'DATA DASH'!E2788</f>
        <v/>
      </c>
      <c r="F2788">
        <f>'DATA DASH'!F2788</f>
        <v/>
      </c>
      <c r="G2788">
        <f>'DATA DASH'!G2788</f>
        <v/>
      </c>
      <c r="H2788">
        <f>'DATA DASH'!H2788</f>
        <v/>
      </c>
      <c r="I2788">
        <f>'DATA DASH'!I2788</f>
        <v/>
      </c>
      <c r="J2788">
        <f>'DATA DASH'!J2788</f>
        <v/>
      </c>
      <c r="K2788">
        <f>'DATA DASH'!K2788</f>
        <v/>
      </c>
      <c r="L2788">
        <f>'DATA DASH'!L2788</f>
        <v/>
      </c>
      <c r="M2788">
        <f>'DATA DASH'!M2788</f>
        <v/>
      </c>
    </row>
    <row r="2789">
      <c r="A2789">
        <f>'DATA DASH'!A2789</f>
        <v/>
      </c>
      <c r="B2789">
        <f>'DATA DASH'!B2789</f>
        <v/>
      </c>
      <c r="C2789">
        <f>'DATA DASH'!C2789</f>
        <v/>
      </c>
      <c r="D2789">
        <f>'DATA DASH'!D2789</f>
        <v/>
      </c>
      <c r="E2789">
        <f>'DATA DASH'!E2789</f>
        <v/>
      </c>
      <c r="F2789">
        <f>'DATA DASH'!F2789</f>
        <v/>
      </c>
      <c r="G2789">
        <f>'DATA DASH'!G2789</f>
        <v/>
      </c>
      <c r="H2789">
        <f>'DATA DASH'!H2789</f>
        <v/>
      </c>
      <c r="I2789">
        <f>'DATA DASH'!I2789</f>
        <v/>
      </c>
      <c r="J2789">
        <f>'DATA DASH'!J2789</f>
        <v/>
      </c>
      <c r="K2789">
        <f>'DATA DASH'!K2789</f>
        <v/>
      </c>
      <c r="L2789">
        <f>'DATA DASH'!L2789</f>
        <v/>
      </c>
      <c r="M2789">
        <f>'DATA DASH'!M2789</f>
        <v/>
      </c>
    </row>
    <row r="2790">
      <c r="A2790">
        <f>'DATA DASH'!A2790</f>
        <v/>
      </c>
      <c r="B2790">
        <f>'DATA DASH'!B2790</f>
        <v/>
      </c>
      <c r="C2790">
        <f>'DATA DASH'!C2790</f>
        <v/>
      </c>
      <c r="D2790">
        <f>'DATA DASH'!D2790</f>
        <v/>
      </c>
      <c r="E2790">
        <f>'DATA DASH'!E2790</f>
        <v/>
      </c>
      <c r="F2790">
        <f>'DATA DASH'!F2790</f>
        <v/>
      </c>
      <c r="G2790">
        <f>'DATA DASH'!G2790</f>
        <v/>
      </c>
      <c r="H2790">
        <f>'DATA DASH'!H2790</f>
        <v/>
      </c>
      <c r="I2790">
        <f>'DATA DASH'!I2790</f>
        <v/>
      </c>
      <c r="J2790">
        <f>'DATA DASH'!J2790</f>
        <v/>
      </c>
      <c r="K2790">
        <f>'DATA DASH'!K2790</f>
        <v/>
      </c>
      <c r="L2790">
        <f>'DATA DASH'!L2790</f>
        <v/>
      </c>
      <c r="M2790">
        <f>'DATA DASH'!M2790</f>
        <v/>
      </c>
    </row>
    <row r="2791">
      <c r="A2791">
        <f>'DATA DASH'!A2791</f>
        <v/>
      </c>
      <c r="B2791">
        <f>'DATA DASH'!B2791</f>
        <v/>
      </c>
      <c r="C2791">
        <f>'DATA DASH'!C2791</f>
        <v/>
      </c>
      <c r="D2791">
        <f>'DATA DASH'!D2791</f>
        <v/>
      </c>
      <c r="E2791">
        <f>'DATA DASH'!E2791</f>
        <v/>
      </c>
      <c r="F2791">
        <f>'DATA DASH'!F2791</f>
        <v/>
      </c>
      <c r="G2791">
        <f>'DATA DASH'!G2791</f>
        <v/>
      </c>
      <c r="H2791">
        <f>'DATA DASH'!H2791</f>
        <v/>
      </c>
      <c r="I2791">
        <f>'DATA DASH'!I2791</f>
        <v/>
      </c>
      <c r="J2791">
        <f>'DATA DASH'!J2791</f>
        <v/>
      </c>
      <c r="K2791">
        <f>'DATA DASH'!K2791</f>
        <v/>
      </c>
      <c r="L2791">
        <f>'DATA DASH'!L2791</f>
        <v/>
      </c>
      <c r="M2791">
        <f>'DATA DASH'!M2791</f>
        <v/>
      </c>
    </row>
    <row r="2792">
      <c r="A2792">
        <f>'DATA DASH'!A2792</f>
        <v/>
      </c>
      <c r="B2792">
        <f>'DATA DASH'!B2792</f>
        <v/>
      </c>
      <c r="C2792">
        <f>'DATA DASH'!C2792</f>
        <v/>
      </c>
      <c r="D2792">
        <f>'DATA DASH'!D2792</f>
        <v/>
      </c>
      <c r="E2792">
        <f>'DATA DASH'!E2792</f>
        <v/>
      </c>
      <c r="F2792">
        <f>'DATA DASH'!F2792</f>
        <v/>
      </c>
      <c r="G2792">
        <f>'DATA DASH'!G2792</f>
        <v/>
      </c>
      <c r="H2792">
        <f>'DATA DASH'!H2792</f>
        <v/>
      </c>
      <c r="I2792">
        <f>'DATA DASH'!I2792</f>
        <v/>
      </c>
      <c r="J2792">
        <f>'DATA DASH'!J2792</f>
        <v/>
      </c>
      <c r="K2792">
        <f>'DATA DASH'!K2792</f>
        <v/>
      </c>
      <c r="L2792">
        <f>'DATA DASH'!L2792</f>
        <v/>
      </c>
      <c r="M2792">
        <f>'DATA DASH'!M2792</f>
        <v/>
      </c>
    </row>
    <row r="2793">
      <c r="A2793">
        <f>'DATA DASH'!A2793</f>
        <v/>
      </c>
      <c r="B2793">
        <f>'DATA DASH'!B2793</f>
        <v/>
      </c>
      <c r="C2793">
        <f>'DATA DASH'!C2793</f>
        <v/>
      </c>
      <c r="D2793">
        <f>'DATA DASH'!D2793</f>
        <v/>
      </c>
      <c r="E2793">
        <f>'DATA DASH'!E2793</f>
        <v/>
      </c>
      <c r="F2793">
        <f>'DATA DASH'!F2793</f>
        <v/>
      </c>
      <c r="G2793">
        <f>'DATA DASH'!G2793</f>
        <v/>
      </c>
      <c r="H2793">
        <f>'DATA DASH'!H2793</f>
        <v/>
      </c>
      <c r="I2793">
        <f>'DATA DASH'!I2793</f>
        <v/>
      </c>
      <c r="J2793">
        <f>'DATA DASH'!J2793</f>
        <v/>
      </c>
      <c r="K2793">
        <f>'DATA DASH'!K2793</f>
        <v/>
      </c>
      <c r="L2793">
        <f>'DATA DASH'!L2793</f>
        <v/>
      </c>
      <c r="M2793">
        <f>'DATA DASH'!M2793</f>
        <v/>
      </c>
    </row>
    <row r="2794">
      <c r="A2794">
        <f>'DATA DASH'!A2794</f>
        <v/>
      </c>
      <c r="B2794">
        <f>'DATA DASH'!B2794</f>
        <v/>
      </c>
      <c r="C2794">
        <f>'DATA DASH'!C2794</f>
        <v/>
      </c>
      <c r="D2794">
        <f>'DATA DASH'!D2794</f>
        <v/>
      </c>
      <c r="E2794">
        <f>'DATA DASH'!E2794</f>
        <v/>
      </c>
      <c r="F2794">
        <f>'DATA DASH'!F2794</f>
        <v/>
      </c>
      <c r="G2794">
        <f>'DATA DASH'!G2794</f>
        <v/>
      </c>
      <c r="H2794">
        <f>'DATA DASH'!H2794</f>
        <v/>
      </c>
      <c r="I2794">
        <f>'DATA DASH'!I2794</f>
        <v/>
      </c>
      <c r="J2794">
        <f>'DATA DASH'!J2794</f>
        <v/>
      </c>
      <c r="K2794">
        <f>'DATA DASH'!K2794</f>
        <v/>
      </c>
      <c r="L2794">
        <f>'DATA DASH'!L2794</f>
        <v/>
      </c>
      <c r="M2794">
        <f>'DATA DASH'!M2794</f>
        <v/>
      </c>
    </row>
    <row r="2795">
      <c r="A2795">
        <f>'DATA DASH'!A2795</f>
        <v/>
      </c>
      <c r="B2795">
        <f>'DATA DASH'!B2795</f>
        <v/>
      </c>
      <c r="C2795">
        <f>'DATA DASH'!C2795</f>
        <v/>
      </c>
      <c r="D2795">
        <f>'DATA DASH'!D2795</f>
        <v/>
      </c>
      <c r="E2795">
        <f>'DATA DASH'!E2795</f>
        <v/>
      </c>
      <c r="F2795">
        <f>'DATA DASH'!F2795</f>
        <v/>
      </c>
      <c r="G2795">
        <f>'DATA DASH'!G2795</f>
        <v/>
      </c>
      <c r="H2795">
        <f>'DATA DASH'!H2795</f>
        <v/>
      </c>
      <c r="I2795">
        <f>'DATA DASH'!I2795</f>
        <v/>
      </c>
      <c r="J2795">
        <f>'DATA DASH'!J2795</f>
        <v/>
      </c>
      <c r="K2795">
        <f>'DATA DASH'!K2795</f>
        <v/>
      </c>
      <c r="L2795">
        <f>'DATA DASH'!L2795</f>
        <v/>
      </c>
      <c r="M2795">
        <f>'DATA DASH'!M2795</f>
        <v/>
      </c>
    </row>
    <row r="2796">
      <c r="A2796">
        <f>'DATA DASH'!A2796</f>
        <v/>
      </c>
      <c r="B2796">
        <f>'DATA DASH'!B2796</f>
        <v/>
      </c>
      <c r="C2796">
        <f>'DATA DASH'!C2796</f>
        <v/>
      </c>
      <c r="D2796">
        <f>'DATA DASH'!D2796</f>
        <v/>
      </c>
      <c r="E2796">
        <f>'DATA DASH'!E2796</f>
        <v/>
      </c>
      <c r="F2796">
        <f>'DATA DASH'!F2796</f>
        <v/>
      </c>
      <c r="G2796">
        <f>'DATA DASH'!G2796</f>
        <v/>
      </c>
      <c r="H2796">
        <f>'DATA DASH'!H2796</f>
        <v/>
      </c>
      <c r="I2796">
        <f>'DATA DASH'!I2796</f>
        <v/>
      </c>
      <c r="J2796">
        <f>'DATA DASH'!J2796</f>
        <v/>
      </c>
      <c r="K2796">
        <f>'DATA DASH'!K2796</f>
        <v/>
      </c>
      <c r="L2796">
        <f>'DATA DASH'!L2796</f>
        <v/>
      </c>
      <c r="M2796">
        <f>'DATA DASH'!M2796</f>
        <v/>
      </c>
    </row>
    <row r="2797">
      <c r="A2797">
        <f>'DATA DASH'!A2797</f>
        <v/>
      </c>
      <c r="B2797">
        <f>'DATA DASH'!B2797</f>
        <v/>
      </c>
      <c r="C2797">
        <f>'DATA DASH'!C2797</f>
        <v/>
      </c>
      <c r="D2797">
        <f>'DATA DASH'!D2797</f>
        <v/>
      </c>
      <c r="E2797">
        <f>'DATA DASH'!E2797</f>
        <v/>
      </c>
      <c r="F2797">
        <f>'DATA DASH'!F2797</f>
        <v/>
      </c>
      <c r="G2797">
        <f>'DATA DASH'!G2797</f>
        <v/>
      </c>
      <c r="H2797">
        <f>'DATA DASH'!H2797</f>
        <v/>
      </c>
      <c r="I2797">
        <f>'DATA DASH'!I2797</f>
        <v/>
      </c>
      <c r="J2797">
        <f>'DATA DASH'!J2797</f>
        <v/>
      </c>
      <c r="K2797">
        <f>'DATA DASH'!K2797</f>
        <v/>
      </c>
      <c r="L2797">
        <f>'DATA DASH'!L2797</f>
        <v/>
      </c>
      <c r="M2797">
        <f>'DATA DASH'!M2797</f>
        <v/>
      </c>
    </row>
    <row r="2798">
      <c r="A2798">
        <f>'DATA DASH'!A2798</f>
        <v/>
      </c>
      <c r="B2798">
        <f>'DATA DASH'!B2798</f>
        <v/>
      </c>
      <c r="C2798">
        <f>'DATA DASH'!C2798</f>
        <v/>
      </c>
      <c r="D2798">
        <f>'DATA DASH'!D2798</f>
        <v/>
      </c>
      <c r="E2798">
        <f>'DATA DASH'!E2798</f>
        <v/>
      </c>
      <c r="F2798">
        <f>'DATA DASH'!F2798</f>
        <v/>
      </c>
      <c r="G2798">
        <f>'DATA DASH'!G2798</f>
        <v/>
      </c>
      <c r="H2798">
        <f>'DATA DASH'!H2798</f>
        <v/>
      </c>
      <c r="I2798">
        <f>'DATA DASH'!I2798</f>
        <v/>
      </c>
      <c r="J2798">
        <f>'DATA DASH'!J2798</f>
        <v/>
      </c>
      <c r="K2798">
        <f>'DATA DASH'!K2798</f>
        <v/>
      </c>
      <c r="L2798">
        <f>'DATA DASH'!L2798</f>
        <v/>
      </c>
      <c r="M2798">
        <f>'DATA DASH'!M2798</f>
        <v/>
      </c>
    </row>
    <row r="2799">
      <c r="A2799">
        <f>'DATA DASH'!A2799</f>
        <v/>
      </c>
      <c r="B2799">
        <f>'DATA DASH'!B2799</f>
        <v/>
      </c>
      <c r="C2799">
        <f>'DATA DASH'!C2799</f>
        <v/>
      </c>
      <c r="D2799">
        <f>'DATA DASH'!D2799</f>
        <v/>
      </c>
      <c r="E2799">
        <f>'DATA DASH'!E2799</f>
        <v/>
      </c>
      <c r="F2799">
        <f>'DATA DASH'!F2799</f>
        <v/>
      </c>
      <c r="G2799">
        <f>'DATA DASH'!G2799</f>
        <v/>
      </c>
      <c r="H2799">
        <f>'DATA DASH'!H2799</f>
        <v/>
      </c>
      <c r="I2799">
        <f>'DATA DASH'!I2799</f>
        <v/>
      </c>
      <c r="J2799">
        <f>'DATA DASH'!J2799</f>
        <v/>
      </c>
      <c r="K2799">
        <f>'DATA DASH'!K2799</f>
        <v/>
      </c>
      <c r="L2799">
        <f>'DATA DASH'!L2799</f>
        <v/>
      </c>
      <c r="M2799">
        <f>'DATA DASH'!M2799</f>
        <v/>
      </c>
    </row>
    <row r="2800">
      <c r="A2800">
        <f>'DATA DASH'!A2800</f>
        <v/>
      </c>
      <c r="B2800">
        <f>'DATA DASH'!B2800</f>
        <v/>
      </c>
      <c r="C2800">
        <f>'DATA DASH'!C2800</f>
        <v/>
      </c>
      <c r="D2800">
        <f>'DATA DASH'!D2800</f>
        <v/>
      </c>
      <c r="E2800">
        <f>'DATA DASH'!E2800</f>
        <v/>
      </c>
      <c r="F2800">
        <f>'DATA DASH'!F2800</f>
        <v/>
      </c>
      <c r="G2800">
        <f>'DATA DASH'!G2800</f>
        <v/>
      </c>
      <c r="H2800">
        <f>'DATA DASH'!H2800</f>
        <v/>
      </c>
      <c r="I2800">
        <f>'DATA DASH'!I2800</f>
        <v/>
      </c>
      <c r="J2800">
        <f>'DATA DASH'!J2800</f>
        <v/>
      </c>
      <c r="K2800">
        <f>'DATA DASH'!K2800</f>
        <v/>
      </c>
      <c r="L2800">
        <f>'DATA DASH'!L2800</f>
        <v/>
      </c>
      <c r="M2800">
        <f>'DATA DASH'!M2800</f>
        <v/>
      </c>
    </row>
    <row r="2801">
      <c r="A2801">
        <f>'DATA DASH'!A2801</f>
        <v/>
      </c>
      <c r="B2801">
        <f>'DATA DASH'!B2801</f>
        <v/>
      </c>
      <c r="C2801">
        <f>'DATA DASH'!C2801</f>
        <v/>
      </c>
      <c r="D2801">
        <f>'DATA DASH'!D2801</f>
        <v/>
      </c>
      <c r="E2801">
        <f>'DATA DASH'!E2801</f>
        <v/>
      </c>
      <c r="F2801">
        <f>'DATA DASH'!F2801</f>
        <v/>
      </c>
      <c r="G2801">
        <f>'DATA DASH'!G2801</f>
        <v/>
      </c>
      <c r="H2801">
        <f>'DATA DASH'!H2801</f>
        <v/>
      </c>
      <c r="I2801">
        <f>'DATA DASH'!I2801</f>
        <v/>
      </c>
      <c r="J2801">
        <f>'DATA DASH'!J2801</f>
        <v/>
      </c>
      <c r="K2801">
        <f>'DATA DASH'!K2801</f>
        <v/>
      </c>
      <c r="L2801">
        <f>'DATA DASH'!L2801</f>
        <v/>
      </c>
      <c r="M2801">
        <f>'DATA DASH'!M2801</f>
        <v/>
      </c>
    </row>
    <row r="2802">
      <c r="A2802">
        <f>'DATA DASH'!A2802</f>
        <v/>
      </c>
      <c r="B2802">
        <f>'DATA DASH'!B2802</f>
        <v/>
      </c>
      <c r="C2802">
        <f>'DATA DASH'!C2802</f>
        <v/>
      </c>
      <c r="D2802">
        <f>'DATA DASH'!D2802</f>
        <v/>
      </c>
      <c r="E2802">
        <f>'DATA DASH'!E2802</f>
        <v/>
      </c>
      <c r="F2802">
        <f>'DATA DASH'!F2802</f>
        <v/>
      </c>
      <c r="G2802">
        <f>'DATA DASH'!G2802</f>
        <v/>
      </c>
      <c r="H2802">
        <f>'DATA DASH'!H2802</f>
        <v/>
      </c>
      <c r="I2802">
        <f>'DATA DASH'!I2802</f>
        <v/>
      </c>
      <c r="J2802">
        <f>'DATA DASH'!J2802</f>
        <v/>
      </c>
      <c r="K2802">
        <f>'DATA DASH'!K2802</f>
        <v/>
      </c>
      <c r="L2802">
        <f>'DATA DASH'!L2802</f>
        <v/>
      </c>
      <c r="M2802">
        <f>'DATA DASH'!M2802</f>
        <v/>
      </c>
    </row>
    <row r="2803">
      <c r="A2803">
        <f>'DATA DASH'!A2803</f>
        <v/>
      </c>
      <c r="B2803">
        <f>'DATA DASH'!B2803</f>
        <v/>
      </c>
      <c r="C2803">
        <f>'DATA DASH'!C2803</f>
        <v/>
      </c>
      <c r="D2803">
        <f>'DATA DASH'!D2803</f>
        <v/>
      </c>
      <c r="E2803">
        <f>'DATA DASH'!E2803</f>
        <v/>
      </c>
      <c r="F2803">
        <f>'DATA DASH'!F2803</f>
        <v/>
      </c>
      <c r="G2803">
        <f>'DATA DASH'!G2803</f>
        <v/>
      </c>
      <c r="H2803">
        <f>'DATA DASH'!H2803</f>
        <v/>
      </c>
      <c r="I2803">
        <f>'DATA DASH'!I2803</f>
        <v/>
      </c>
      <c r="J2803">
        <f>'DATA DASH'!J2803</f>
        <v/>
      </c>
      <c r="K2803">
        <f>'DATA DASH'!K2803</f>
        <v/>
      </c>
      <c r="L2803">
        <f>'DATA DASH'!L2803</f>
        <v/>
      </c>
      <c r="M2803">
        <f>'DATA DASH'!M2803</f>
        <v/>
      </c>
    </row>
    <row r="2804">
      <c r="A2804">
        <f>'DATA DASH'!A2804</f>
        <v/>
      </c>
      <c r="B2804">
        <f>'DATA DASH'!B2804</f>
        <v/>
      </c>
      <c r="C2804">
        <f>'DATA DASH'!C2804</f>
        <v/>
      </c>
      <c r="D2804">
        <f>'DATA DASH'!D2804</f>
        <v/>
      </c>
      <c r="E2804">
        <f>'DATA DASH'!E2804</f>
        <v/>
      </c>
      <c r="F2804">
        <f>'DATA DASH'!F2804</f>
        <v/>
      </c>
      <c r="G2804">
        <f>'DATA DASH'!G2804</f>
        <v/>
      </c>
      <c r="H2804">
        <f>'DATA DASH'!H2804</f>
        <v/>
      </c>
      <c r="I2804">
        <f>'DATA DASH'!I2804</f>
        <v/>
      </c>
      <c r="J2804">
        <f>'DATA DASH'!J2804</f>
        <v/>
      </c>
      <c r="K2804">
        <f>'DATA DASH'!K2804</f>
        <v/>
      </c>
      <c r="L2804">
        <f>'DATA DASH'!L2804</f>
        <v/>
      </c>
      <c r="M2804">
        <f>'DATA DASH'!M2804</f>
        <v/>
      </c>
    </row>
    <row r="2805">
      <c r="A2805">
        <f>'DATA DASH'!A2805</f>
        <v/>
      </c>
      <c r="B2805">
        <f>'DATA DASH'!B2805</f>
        <v/>
      </c>
      <c r="C2805">
        <f>'DATA DASH'!C2805</f>
        <v/>
      </c>
      <c r="D2805">
        <f>'DATA DASH'!D2805</f>
        <v/>
      </c>
      <c r="E2805">
        <f>'DATA DASH'!E2805</f>
        <v/>
      </c>
      <c r="F2805">
        <f>'DATA DASH'!F2805</f>
        <v/>
      </c>
      <c r="G2805">
        <f>'DATA DASH'!G2805</f>
        <v/>
      </c>
      <c r="H2805">
        <f>'DATA DASH'!H2805</f>
        <v/>
      </c>
      <c r="I2805">
        <f>'DATA DASH'!I2805</f>
        <v/>
      </c>
      <c r="J2805">
        <f>'DATA DASH'!J2805</f>
        <v/>
      </c>
      <c r="K2805">
        <f>'DATA DASH'!K2805</f>
        <v/>
      </c>
      <c r="L2805">
        <f>'DATA DASH'!L2805</f>
        <v/>
      </c>
      <c r="M2805">
        <f>'DATA DASH'!M2805</f>
        <v/>
      </c>
    </row>
    <row r="2806">
      <c r="A2806">
        <f>'DATA DASH'!A2806</f>
        <v/>
      </c>
      <c r="B2806">
        <f>'DATA DASH'!B2806</f>
        <v/>
      </c>
      <c r="C2806">
        <f>'DATA DASH'!C2806</f>
        <v/>
      </c>
      <c r="D2806">
        <f>'DATA DASH'!D2806</f>
        <v/>
      </c>
      <c r="E2806">
        <f>'DATA DASH'!E2806</f>
        <v/>
      </c>
      <c r="F2806">
        <f>'DATA DASH'!F2806</f>
        <v/>
      </c>
      <c r="G2806">
        <f>'DATA DASH'!G2806</f>
        <v/>
      </c>
      <c r="H2806">
        <f>'DATA DASH'!H2806</f>
        <v/>
      </c>
      <c r="I2806">
        <f>'DATA DASH'!I2806</f>
        <v/>
      </c>
      <c r="J2806">
        <f>'DATA DASH'!J2806</f>
        <v/>
      </c>
      <c r="K2806">
        <f>'DATA DASH'!K2806</f>
        <v/>
      </c>
      <c r="L2806">
        <f>'DATA DASH'!L2806</f>
        <v/>
      </c>
      <c r="M2806">
        <f>'DATA DASH'!M2806</f>
        <v/>
      </c>
    </row>
    <row r="2807">
      <c r="A2807">
        <f>'DATA DASH'!A2807</f>
        <v/>
      </c>
      <c r="B2807">
        <f>'DATA DASH'!B2807</f>
        <v/>
      </c>
      <c r="C2807">
        <f>'DATA DASH'!C2807</f>
        <v/>
      </c>
      <c r="D2807">
        <f>'DATA DASH'!D2807</f>
        <v/>
      </c>
      <c r="E2807">
        <f>'DATA DASH'!E2807</f>
        <v/>
      </c>
      <c r="F2807">
        <f>'DATA DASH'!F2807</f>
        <v/>
      </c>
      <c r="G2807">
        <f>'DATA DASH'!G2807</f>
        <v/>
      </c>
      <c r="H2807">
        <f>'DATA DASH'!H2807</f>
        <v/>
      </c>
      <c r="I2807">
        <f>'DATA DASH'!I2807</f>
        <v/>
      </c>
      <c r="J2807">
        <f>'DATA DASH'!J2807</f>
        <v/>
      </c>
      <c r="K2807">
        <f>'DATA DASH'!K2807</f>
        <v/>
      </c>
      <c r="L2807">
        <f>'DATA DASH'!L2807</f>
        <v/>
      </c>
      <c r="M2807">
        <f>'DATA DASH'!M2807</f>
        <v/>
      </c>
    </row>
    <row r="2808">
      <c r="A2808">
        <f>'DATA DASH'!A2808</f>
        <v/>
      </c>
      <c r="B2808">
        <f>'DATA DASH'!B2808</f>
        <v/>
      </c>
      <c r="C2808">
        <f>'DATA DASH'!C2808</f>
        <v/>
      </c>
      <c r="D2808">
        <f>'DATA DASH'!D2808</f>
        <v/>
      </c>
      <c r="E2808">
        <f>'DATA DASH'!E2808</f>
        <v/>
      </c>
      <c r="F2808">
        <f>'DATA DASH'!F2808</f>
        <v/>
      </c>
      <c r="G2808">
        <f>'DATA DASH'!G2808</f>
        <v/>
      </c>
      <c r="H2808">
        <f>'DATA DASH'!H2808</f>
        <v/>
      </c>
      <c r="I2808">
        <f>'DATA DASH'!I2808</f>
        <v/>
      </c>
      <c r="J2808">
        <f>'DATA DASH'!J2808</f>
        <v/>
      </c>
      <c r="K2808">
        <f>'DATA DASH'!K2808</f>
        <v/>
      </c>
      <c r="L2808">
        <f>'DATA DASH'!L2808</f>
        <v/>
      </c>
      <c r="M2808">
        <f>'DATA DASH'!M2808</f>
        <v/>
      </c>
    </row>
    <row r="2809">
      <c r="A2809">
        <f>'DATA DASH'!A2809</f>
        <v/>
      </c>
      <c r="B2809">
        <f>'DATA DASH'!B2809</f>
        <v/>
      </c>
      <c r="C2809">
        <f>'DATA DASH'!C2809</f>
        <v/>
      </c>
      <c r="D2809">
        <f>'DATA DASH'!D2809</f>
        <v/>
      </c>
      <c r="E2809">
        <f>'DATA DASH'!E2809</f>
        <v/>
      </c>
      <c r="F2809">
        <f>'DATA DASH'!F2809</f>
        <v/>
      </c>
      <c r="G2809">
        <f>'DATA DASH'!G2809</f>
        <v/>
      </c>
      <c r="H2809">
        <f>'DATA DASH'!H2809</f>
        <v/>
      </c>
      <c r="I2809">
        <f>'DATA DASH'!I2809</f>
        <v/>
      </c>
      <c r="J2809">
        <f>'DATA DASH'!J2809</f>
        <v/>
      </c>
      <c r="K2809">
        <f>'DATA DASH'!K2809</f>
        <v/>
      </c>
      <c r="L2809">
        <f>'DATA DASH'!L2809</f>
        <v/>
      </c>
      <c r="M2809">
        <f>'DATA DASH'!M2809</f>
        <v/>
      </c>
    </row>
    <row r="2810">
      <c r="A2810">
        <f>'DATA DASH'!A2810</f>
        <v/>
      </c>
      <c r="B2810">
        <f>'DATA DASH'!B2810</f>
        <v/>
      </c>
      <c r="C2810">
        <f>'DATA DASH'!C2810</f>
        <v/>
      </c>
      <c r="D2810">
        <f>'DATA DASH'!D2810</f>
        <v/>
      </c>
      <c r="E2810">
        <f>'DATA DASH'!E2810</f>
        <v/>
      </c>
      <c r="F2810">
        <f>'DATA DASH'!F2810</f>
        <v/>
      </c>
      <c r="G2810">
        <f>'DATA DASH'!G2810</f>
        <v/>
      </c>
      <c r="H2810">
        <f>'DATA DASH'!H2810</f>
        <v/>
      </c>
      <c r="I2810">
        <f>'DATA DASH'!I2810</f>
        <v/>
      </c>
      <c r="J2810">
        <f>'DATA DASH'!J2810</f>
        <v/>
      </c>
      <c r="K2810">
        <f>'DATA DASH'!K2810</f>
        <v/>
      </c>
      <c r="L2810">
        <f>'DATA DASH'!L2810</f>
        <v/>
      </c>
      <c r="M2810">
        <f>'DATA DASH'!M2810</f>
        <v/>
      </c>
    </row>
    <row r="2811">
      <c r="A2811">
        <f>'DATA DASH'!A2811</f>
        <v/>
      </c>
      <c r="B2811">
        <f>'DATA DASH'!B2811</f>
        <v/>
      </c>
      <c r="C2811">
        <f>'DATA DASH'!C2811</f>
        <v/>
      </c>
      <c r="D2811">
        <f>'DATA DASH'!D2811</f>
        <v/>
      </c>
      <c r="E2811">
        <f>'DATA DASH'!E2811</f>
        <v/>
      </c>
      <c r="F2811">
        <f>'DATA DASH'!F2811</f>
        <v/>
      </c>
      <c r="G2811">
        <f>'DATA DASH'!G2811</f>
        <v/>
      </c>
      <c r="H2811">
        <f>'DATA DASH'!H2811</f>
        <v/>
      </c>
      <c r="I2811">
        <f>'DATA DASH'!I2811</f>
        <v/>
      </c>
      <c r="J2811">
        <f>'DATA DASH'!J2811</f>
        <v/>
      </c>
      <c r="K2811">
        <f>'DATA DASH'!K2811</f>
        <v/>
      </c>
      <c r="L2811">
        <f>'DATA DASH'!L2811</f>
        <v/>
      </c>
      <c r="M2811">
        <f>'DATA DASH'!M2811</f>
        <v/>
      </c>
    </row>
    <row r="2812">
      <c r="A2812">
        <f>'DATA DASH'!A2812</f>
        <v/>
      </c>
      <c r="B2812">
        <f>'DATA DASH'!B2812</f>
        <v/>
      </c>
      <c r="C2812">
        <f>'DATA DASH'!C2812</f>
        <v/>
      </c>
      <c r="D2812">
        <f>'DATA DASH'!D2812</f>
        <v/>
      </c>
      <c r="E2812">
        <f>'DATA DASH'!E2812</f>
        <v/>
      </c>
      <c r="F2812">
        <f>'DATA DASH'!F2812</f>
        <v/>
      </c>
      <c r="G2812">
        <f>'DATA DASH'!G2812</f>
        <v/>
      </c>
      <c r="H2812">
        <f>'DATA DASH'!H2812</f>
        <v/>
      </c>
      <c r="I2812">
        <f>'DATA DASH'!I2812</f>
        <v/>
      </c>
      <c r="J2812">
        <f>'DATA DASH'!J2812</f>
        <v/>
      </c>
      <c r="K2812">
        <f>'DATA DASH'!K2812</f>
        <v/>
      </c>
      <c r="L2812">
        <f>'DATA DASH'!L2812</f>
        <v/>
      </c>
      <c r="M2812">
        <f>'DATA DASH'!M2812</f>
        <v/>
      </c>
    </row>
    <row r="2813">
      <c r="A2813">
        <f>'DATA DASH'!A2813</f>
        <v/>
      </c>
      <c r="B2813">
        <f>'DATA DASH'!B2813</f>
        <v/>
      </c>
      <c r="C2813">
        <f>'DATA DASH'!C2813</f>
        <v/>
      </c>
      <c r="D2813">
        <f>'DATA DASH'!D2813</f>
        <v/>
      </c>
      <c r="E2813">
        <f>'DATA DASH'!E2813</f>
        <v/>
      </c>
      <c r="F2813">
        <f>'DATA DASH'!F2813</f>
        <v/>
      </c>
      <c r="G2813">
        <f>'DATA DASH'!G2813</f>
        <v/>
      </c>
      <c r="H2813">
        <f>'DATA DASH'!H2813</f>
        <v/>
      </c>
      <c r="I2813">
        <f>'DATA DASH'!I2813</f>
        <v/>
      </c>
      <c r="J2813">
        <f>'DATA DASH'!J2813</f>
        <v/>
      </c>
      <c r="K2813">
        <f>'DATA DASH'!K2813</f>
        <v/>
      </c>
      <c r="L2813">
        <f>'DATA DASH'!L2813</f>
        <v/>
      </c>
      <c r="M2813">
        <f>'DATA DASH'!M2813</f>
        <v/>
      </c>
    </row>
    <row r="2814">
      <c r="A2814">
        <f>'DATA DASH'!A2814</f>
        <v/>
      </c>
      <c r="B2814">
        <f>'DATA DASH'!B2814</f>
        <v/>
      </c>
      <c r="C2814">
        <f>'DATA DASH'!C2814</f>
        <v/>
      </c>
      <c r="D2814">
        <f>'DATA DASH'!D2814</f>
        <v/>
      </c>
      <c r="E2814">
        <f>'DATA DASH'!E2814</f>
        <v/>
      </c>
      <c r="F2814">
        <f>'DATA DASH'!F2814</f>
        <v/>
      </c>
      <c r="G2814">
        <f>'DATA DASH'!G2814</f>
        <v/>
      </c>
      <c r="H2814">
        <f>'DATA DASH'!H2814</f>
        <v/>
      </c>
      <c r="I2814">
        <f>'DATA DASH'!I2814</f>
        <v/>
      </c>
      <c r="J2814">
        <f>'DATA DASH'!J2814</f>
        <v/>
      </c>
      <c r="K2814">
        <f>'DATA DASH'!K2814</f>
        <v/>
      </c>
      <c r="L2814">
        <f>'DATA DASH'!L2814</f>
        <v/>
      </c>
      <c r="M2814">
        <f>'DATA DASH'!M2814</f>
        <v/>
      </c>
    </row>
    <row r="2815">
      <c r="A2815">
        <f>'DATA DASH'!A2815</f>
        <v/>
      </c>
      <c r="B2815">
        <f>'DATA DASH'!B2815</f>
        <v/>
      </c>
      <c r="C2815">
        <f>'DATA DASH'!C2815</f>
        <v/>
      </c>
      <c r="D2815">
        <f>'DATA DASH'!D2815</f>
        <v/>
      </c>
      <c r="E2815">
        <f>'DATA DASH'!E2815</f>
        <v/>
      </c>
      <c r="F2815">
        <f>'DATA DASH'!F2815</f>
        <v/>
      </c>
      <c r="G2815">
        <f>'DATA DASH'!G2815</f>
        <v/>
      </c>
      <c r="H2815">
        <f>'DATA DASH'!H2815</f>
        <v/>
      </c>
      <c r="I2815">
        <f>'DATA DASH'!I2815</f>
        <v/>
      </c>
      <c r="J2815">
        <f>'DATA DASH'!J2815</f>
        <v/>
      </c>
      <c r="K2815">
        <f>'DATA DASH'!K2815</f>
        <v/>
      </c>
      <c r="L2815">
        <f>'DATA DASH'!L2815</f>
        <v/>
      </c>
      <c r="M2815">
        <f>'DATA DASH'!M2815</f>
        <v/>
      </c>
    </row>
    <row r="2816">
      <c r="A2816">
        <f>'DATA DASH'!A2816</f>
        <v/>
      </c>
      <c r="B2816">
        <f>'DATA DASH'!B2816</f>
        <v/>
      </c>
      <c r="C2816">
        <f>'DATA DASH'!C2816</f>
        <v/>
      </c>
      <c r="D2816">
        <f>'DATA DASH'!D2816</f>
        <v/>
      </c>
      <c r="E2816">
        <f>'DATA DASH'!E2816</f>
        <v/>
      </c>
      <c r="F2816">
        <f>'DATA DASH'!F2816</f>
        <v/>
      </c>
      <c r="G2816">
        <f>'DATA DASH'!G2816</f>
        <v/>
      </c>
      <c r="H2816">
        <f>'DATA DASH'!H2816</f>
        <v/>
      </c>
      <c r="I2816">
        <f>'DATA DASH'!I2816</f>
        <v/>
      </c>
      <c r="J2816">
        <f>'DATA DASH'!J2816</f>
        <v/>
      </c>
      <c r="K2816">
        <f>'DATA DASH'!K2816</f>
        <v/>
      </c>
      <c r="L2816">
        <f>'DATA DASH'!L2816</f>
        <v/>
      </c>
      <c r="M2816">
        <f>'DATA DASH'!M2816</f>
        <v/>
      </c>
    </row>
    <row r="2817">
      <c r="A2817">
        <f>'DATA DASH'!A2817</f>
        <v/>
      </c>
      <c r="B2817">
        <f>'DATA DASH'!B2817</f>
        <v/>
      </c>
      <c r="C2817">
        <f>'DATA DASH'!C2817</f>
        <v/>
      </c>
      <c r="D2817">
        <f>'DATA DASH'!D2817</f>
        <v/>
      </c>
      <c r="E2817">
        <f>'DATA DASH'!E2817</f>
        <v/>
      </c>
      <c r="F2817">
        <f>'DATA DASH'!F2817</f>
        <v/>
      </c>
      <c r="G2817">
        <f>'DATA DASH'!G2817</f>
        <v/>
      </c>
      <c r="H2817">
        <f>'DATA DASH'!H2817</f>
        <v/>
      </c>
      <c r="I2817">
        <f>'DATA DASH'!I2817</f>
        <v/>
      </c>
      <c r="J2817">
        <f>'DATA DASH'!J2817</f>
        <v/>
      </c>
      <c r="K2817">
        <f>'DATA DASH'!K2817</f>
        <v/>
      </c>
      <c r="L2817">
        <f>'DATA DASH'!L2817</f>
        <v/>
      </c>
      <c r="M2817">
        <f>'DATA DASH'!M2817</f>
        <v/>
      </c>
    </row>
    <row r="2818">
      <c r="A2818">
        <f>'DATA DASH'!A2818</f>
        <v/>
      </c>
      <c r="B2818">
        <f>'DATA DASH'!B2818</f>
        <v/>
      </c>
      <c r="C2818">
        <f>'DATA DASH'!C2818</f>
        <v/>
      </c>
      <c r="D2818">
        <f>'DATA DASH'!D2818</f>
        <v/>
      </c>
      <c r="E2818">
        <f>'DATA DASH'!E2818</f>
        <v/>
      </c>
      <c r="F2818">
        <f>'DATA DASH'!F2818</f>
        <v/>
      </c>
      <c r="G2818">
        <f>'DATA DASH'!G2818</f>
        <v/>
      </c>
      <c r="H2818">
        <f>'DATA DASH'!H2818</f>
        <v/>
      </c>
      <c r="I2818">
        <f>'DATA DASH'!I2818</f>
        <v/>
      </c>
      <c r="J2818">
        <f>'DATA DASH'!J2818</f>
        <v/>
      </c>
      <c r="K2818">
        <f>'DATA DASH'!K2818</f>
        <v/>
      </c>
      <c r="L2818">
        <f>'DATA DASH'!L2818</f>
        <v/>
      </c>
      <c r="M2818">
        <f>'DATA DASH'!M2818</f>
        <v/>
      </c>
    </row>
    <row r="2819">
      <c r="A2819">
        <f>'DATA DASH'!A2819</f>
        <v/>
      </c>
      <c r="B2819">
        <f>'DATA DASH'!B2819</f>
        <v/>
      </c>
      <c r="C2819">
        <f>'DATA DASH'!C2819</f>
        <v/>
      </c>
      <c r="D2819">
        <f>'DATA DASH'!D2819</f>
        <v/>
      </c>
      <c r="E2819">
        <f>'DATA DASH'!E2819</f>
        <v/>
      </c>
      <c r="F2819">
        <f>'DATA DASH'!F2819</f>
        <v/>
      </c>
      <c r="G2819">
        <f>'DATA DASH'!G2819</f>
        <v/>
      </c>
      <c r="H2819">
        <f>'DATA DASH'!H2819</f>
        <v/>
      </c>
      <c r="I2819">
        <f>'DATA DASH'!I2819</f>
        <v/>
      </c>
      <c r="J2819">
        <f>'DATA DASH'!J2819</f>
        <v/>
      </c>
      <c r="K2819">
        <f>'DATA DASH'!K2819</f>
        <v/>
      </c>
      <c r="L2819">
        <f>'DATA DASH'!L2819</f>
        <v/>
      </c>
      <c r="M2819">
        <f>'DATA DASH'!M2819</f>
        <v/>
      </c>
    </row>
    <row r="2820">
      <c r="A2820">
        <f>'DATA DASH'!A2820</f>
        <v/>
      </c>
      <c r="B2820">
        <f>'DATA DASH'!B2820</f>
        <v/>
      </c>
      <c r="C2820">
        <f>'DATA DASH'!C2820</f>
        <v/>
      </c>
      <c r="D2820">
        <f>'DATA DASH'!D2820</f>
        <v/>
      </c>
      <c r="E2820">
        <f>'DATA DASH'!E2820</f>
        <v/>
      </c>
      <c r="F2820">
        <f>'DATA DASH'!F2820</f>
        <v/>
      </c>
      <c r="G2820">
        <f>'DATA DASH'!G2820</f>
        <v/>
      </c>
      <c r="H2820">
        <f>'DATA DASH'!H2820</f>
        <v/>
      </c>
      <c r="I2820">
        <f>'DATA DASH'!I2820</f>
        <v/>
      </c>
      <c r="J2820">
        <f>'DATA DASH'!J2820</f>
        <v/>
      </c>
      <c r="K2820">
        <f>'DATA DASH'!K2820</f>
        <v/>
      </c>
      <c r="L2820">
        <f>'DATA DASH'!L2820</f>
        <v/>
      </c>
      <c r="M2820">
        <f>'DATA DASH'!M2820</f>
        <v/>
      </c>
    </row>
    <row r="2821">
      <c r="A2821">
        <f>'DATA DASH'!A2821</f>
        <v/>
      </c>
      <c r="B2821">
        <f>'DATA DASH'!B2821</f>
        <v/>
      </c>
      <c r="C2821">
        <f>'DATA DASH'!C2821</f>
        <v/>
      </c>
      <c r="D2821">
        <f>'DATA DASH'!D2821</f>
        <v/>
      </c>
      <c r="E2821">
        <f>'DATA DASH'!E2821</f>
        <v/>
      </c>
      <c r="F2821">
        <f>'DATA DASH'!F2821</f>
        <v/>
      </c>
      <c r="G2821">
        <f>'DATA DASH'!G2821</f>
        <v/>
      </c>
      <c r="H2821">
        <f>'DATA DASH'!H2821</f>
        <v/>
      </c>
      <c r="I2821">
        <f>'DATA DASH'!I2821</f>
        <v/>
      </c>
      <c r="J2821">
        <f>'DATA DASH'!J2821</f>
        <v/>
      </c>
      <c r="K2821">
        <f>'DATA DASH'!K2821</f>
        <v/>
      </c>
      <c r="L2821">
        <f>'DATA DASH'!L2821</f>
        <v/>
      </c>
      <c r="M2821">
        <f>'DATA DASH'!M2821</f>
        <v/>
      </c>
    </row>
    <row r="2822">
      <c r="A2822">
        <f>'DATA DASH'!A2822</f>
        <v/>
      </c>
      <c r="B2822">
        <f>'DATA DASH'!B2822</f>
        <v/>
      </c>
      <c r="C2822">
        <f>'DATA DASH'!C2822</f>
        <v/>
      </c>
      <c r="D2822">
        <f>'DATA DASH'!D2822</f>
        <v/>
      </c>
      <c r="E2822">
        <f>'DATA DASH'!E2822</f>
        <v/>
      </c>
      <c r="F2822">
        <f>'DATA DASH'!F2822</f>
        <v/>
      </c>
      <c r="G2822">
        <f>'DATA DASH'!G2822</f>
        <v/>
      </c>
      <c r="H2822">
        <f>'DATA DASH'!H2822</f>
        <v/>
      </c>
      <c r="I2822">
        <f>'DATA DASH'!I2822</f>
        <v/>
      </c>
      <c r="J2822">
        <f>'DATA DASH'!J2822</f>
        <v/>
      </c>
      <c r="K2822">
        <f>'DATA DASH'!K2822</f>
        <v/>
      </c>
      <c r="L2822">
        <f>'DATA DASH'!L2822</f>
        <v/>
      </c>
      <c r="M2822">
        <f>'DATA DASH'!M2822</f>
        <v/>
      </c>
    </row>
    <row r="2823">
      <c r="A2823">
        <f>'DATA DASH'!A2823</f>
        <v/>
      </c>
      <c r="B2823">
        <f>'DATA DASH'!B2823</f>
        <v/>
      </c>
      <c r="C2823">
        <f>'DATA DASH'!C2823</f>
        <v/>
      </c>
      <c r="D2823">
        <f>'DATA DASH'!D2823</f>
        <v/>
      </c>
      <c r="E2823">
        <f>'DATA DASH'!E2823</f>
        <v/>
      </c>
      <c r="F2823">
        <f>'DATA DASH'!F2823</f>
        <v/>
      </c>
      <c r="G2823">
        <f>'DATA DASH'!G2823</f>
        <v/>
      </c>
      <c r="H2823">
        <f>'DATA DASH'!H2823</f>
        <v/>
      </c>
      <c r="I2823">
        <f>'DATA DASH'!I2823</f>
        <v/>
      </c>
      <c r="J2823">
        <f>'DATA DASH'!J2823</f>
        <v/>
      </c>
      <c r="K2823">
        <f>'DATA DASH'!K2823</f>
        <v/>
      </c>
      <c r="L2823">
        <f>'DATA DASH'!L2823</f>
        <v/>
      </c>
      <c r="M2823">
        <f>'DATA DASH'!M2823</f>
        <v/>
      </c>
    </row>
    <row r="2824">
      <c r="A2824">
        <f>'DATA DASH'!A2824</f>
        <v/>
      </c>
      <c r="B2824">
        <f>'DATA DASH'!B2824</f>
        <v/>
      </c>
      <c r="C2824">
        <f>'DATA DASH'!C2824</f>
        <v/>
      </c>
      <c r="D2824">
        <f>'DATA DASH'!D2824</f>
        <v/>
      </c>
      <c r="E2824">
        <f>'DATA DASH'!E2824</f>
        <v/>
      </c>
      <c r="F2824">
        <f>'DATA DASH'!F2824</f>
        <v/>
      </c>
      <c r="G2824">
        <f>'DATA DASH'!G2824</f>
        <v/>
      </c>
      <c r="H2824">
        <f>'DATA DASH'!H2824</f>
        <v/>
      </c>
      <c r="I2824">
        <f>'DATA DASH'!I2824</f>
        <v/>
      </c>
      <c r="J2824">
        <f>'DATA DASH'!J2824</f>
        <v/>
      </c>
      <c r="K2824">
        <f>'DATA DASH'!K2824</f>
        <v/>
      </c>
      <c r="L2824">
        <f>'DATA DASH'!L2824</f>
        <v/>
      </c>
      <c r="M2824">
        <f>'DATA DASH'!M2824</f>
        <v/>
      </c>
    </row>
    <row r="2825">
      <c r="A2825">
        <f>'DATA DASH'!A2825</f>
        <v/>
      </c>
      <c r="B2825">
        <f>'DATA DASH'!B2825</f>
        <v/>
      </c>
      <c r="C2825">
        <f>'DATA DASH'!C2825</f>
        <v/>
      </c>
      <c r="D2825">
        <f>'DATA DASH'!D2825</f>
        <v/>
      </c>
      <c r="E2825">
        <f>'DATA DASH'!E2825</f>
        <v/>
      </c>
      <c r="F2825">
        <f>'DATA DASH'!F2825</f>
        <v/>
      </c>
      <c r="G2825">
        <f>'DATA DASH'!G2825</f>
        <v/>
      </c>
      <c r="H2825">
        <f>'DATA DASH'!H2825</f>
        <v/>
      </c>
      <c r="I2825">
        <f>'DATA DASH'!I2825</f>
        <v/>
      </c>
      <c r="J2825">
        <f>'DATA DASH'!J2825</f>
        <v/>
      </c>
      <c r="K2825">
        <f>'DATA DASH'!K2825</f>
        <v/>
      </c>
      <c r="L2825">
        <f>'DATA DASH'!L2825</f>
        <v/>
      </c>
      <c r="M2825">
        <f>'DATA DASH'!M2825</f>
        <v/>
      </c>
    </row>
    <row r="2826">
      <c r="A2826">
        <f>'DATA DASH'!A2826</f>
        <v/>
      </c>
      <c r="B2826">
        <f>'DATA DASH'!B2826</f>
        <v/>
      </c>
      <c r="C2826">
        <f>'DATA DASH'!C2826</f>
        <v/>
      </c>
      <c r="D2826">
        <f>'DATA DASH'!D2826</f>
        <v/>
      </c>
      <c r="E2826">
        <f>'DATA DASH'!E2826</f>
        <v/>
      </c>
      <c r="F2826">
        <f>'DATA DASH'!F2826</f>
        <v/>
      </c>
      <c r="G2826">
        <f>'DATA DASH'!G2826</f>
        <v/>
      </c>
      <c r="H2826">
        <f>'DATA DASH'!H2826</f>
        <v/>
      </c>
      <c r="I2826">
        <f>'DATA DASH'!I2826</f>
        <v/>
      </c>
      <c r="J2826">
        <f>'DATA DASH'!J2826</f>
        <v/>
      </c>
      <c r="K2826">
        <f>'DATA DASH'!K2826</f>
        <v/>
      </c>
      <c r="L2826">
        <f>'DATA DASH'!L2826</f>
        <v/>
      </c>
      <c r="M2826">
        <f>'DATA DASH'!M2826</f>
        <v/>
      </c>
    </row>
    <row r="2827">
      <c r="A2827">
        <f>'DATA DASH'!A2827</f>
        <v/>
      </c>
      <c r="B2827">
        <f>'DATA DASH'!B2827</f>
        <v/>
      </c>
      <c r="C2827">
        <f>'DATA DASH'!C2827</f>
        <v/>
      </c>
      <c r="D2827">
        <f>'DATA DASH'!D2827</f>
        <v/>
      </c>
      <c r="E2827">
        <f>'DATA DASH'!E2827</f>
        <v/>
      </c>
      <c r="F2827">
        <f>'DATA DASH'!F2827</f>
        <v/>
      </c>
      <c r="G2827">
        <f>'DATA DASH'!G2827</f>
        <v/>
      </c>
      <c r="H2827">
        <f>'DATA DASH'!H2827</f>
        <v/>
      </c>
      <c r="I2827">
        <f>'DATA DASH'!I2827</f>
        <v/>
      </c>
      <c r="J2827">
        <f>'DATA DASH'!J2827</f>
        <v/>
      </c>
      <c r="K2827">
        <f>'DATA DASH'!K2827</f>
        <v/>
      </c>
      <c r="L2827">
        <f>'DATA DASH'!L2827</f>
        <v/>
      </c>
      <c r="M2827">
        <f>'DATA DASH'!M2827</f>
        <v/>
      </c>
    </row>
    <row r="2828">
      <c r="A2828">
        <f>'DATA DASH'!A2828</f>
        <v/>
      </c>
      <c r="B2828">
        <f>'DATA DASH'!B2828</f>
        <v/>
      </c>
      <c r="C2828">
        <f>'DATA DASH'!C2828</f>
        <v/>
      </c>
      <c r="D2828">
        <f>'DATA DASH'!D2828</f>
        <v/>
      </c>
      <c r="E2828">
        <f>'DATA DASH'!E2828</f>
        <v/>
      </c>
      <c r="F2828">
        <f>'DATA DASH'!F2828</f>
        <v/>
      </c>
      <c r="G2828">
        <f>'DATA DASH'!G2828</f>
        <v/>
      </c>
      <c r="H2828">
        <f>'DATA DASH'!H2828</f>
        <v/>
      </c>
      <c r="I2828">
        <f>'DATA DASH'!I2828</f>
        <v/>
      </c>
      <c r="J2828">
        <f>'DATA DASH'!J2828</f>
        <v/>
      </c>
      <c r="K2828">
        <f>'DATA DASH'!K2828</f>
        <v/>
      </c>
      <c r="L2828">
        <f>'DATA DASH'!L2828</f>
        <v/>
      </c>
      <c r="M2828">
        <f>'DATA DASH'!M2828</f>
        <v/>
      </c>
    </row>
    <row r="2829">
      <c r="A2829">
        <f>'DATA DASH'!A2829</f>
        <v/>
      </c>
      <c r="B2829">
        <f>'DATA DASH'!B2829</f>
        <v/>
      </c>
      <c r="C2829">
        <f>'DATA DASH'!C2829</f>
        <v/>
      </c>
      <c r="D2829">
        <f>'DATA DASH'!D2829</f>
        <v/>
      </c>
      <c r="E2829">
        <f>'DATA DASH'!E2829</f>
        <v/>
      </c>
      <c r="F2829">
        <f>'DATA DASH'!F2829</f>
        <v/>
      </c>
      <c r="G2829">
        <f>'DATA DASH'!G2829</f>
        <v/>
      </c>
      <c r="H2829">
        <f>'DATA DASH'!H2829</f>
        <v/>
      </c>
      <c r="I2829">
        <f>'DATA DASH'!I2829</f>
        <v/>
      </c>
      <c r="J2829">
        <f>'DATA DASH'!J2829</f>
        <v/>
      </c>
      <c r="K2829">
        <f>'DATA DASH'!K2829</f>
        <v/>
      </c>
      <c r="L2829">
        <f>'DATA DASH'!L2829</f>
        <v/>
      </c>
      <c r="M2829">
        <f>'DATA DASH'!M2829</f>
        <v/>
      </c>
    </row>
    <row r="2830">
      <c r="A2830">
        <f>'DATA DASH'!A2830</f>
        <v/>
      </c>
      <c r="B2830">
        <f>'DATA DASH'!B2830</f>
        <v/>
      </c>
      <c r="C2830">
        <f>'DATA DASH'!C2830</f>
        <v/>
      </c>
      <c r="D2830">
        <f>'DATA DASH'!D2830</f>
        <v/>
      </c>
      <c r="E2830">
        <f>'DATA DASH'!E2830</f>
        <v/>
      </c>
      <c r="F2830">
        <f>'DATA DASH'!F2830</f>
        <v/>
      </c>
      <c r="G2830">
        <f>'DATA DASH'!G2830</f>
        <v/>
      </c>
      <c r="H2830">
        <f>'DATA DASH'!H2830</f>
        <v/>
      </c>
      <c r="I2830">
        <f>'DATA DASH'!I2830</f>
        <v/>
      </c>
      <c r="J2830">
        <f>'DATA DASH'!J2830</f>
        <v/>
      </c>
      <c r="K2830">
        <f>'DATA DASH'!K2830</f>
        <v/>
      </c>
      <c r="L2830">
        <f>'DATA DASH'!L2830</f>
        <v/>
      </c>
      <c r="M2830">
        <f>'DATA DASH'!M2830</f>
        <v/>
      </c>
    </row>
    <row r="2831">
      <c r="A2831">
        <f>'DATA DASH'!A2831</f>
        <v/>
      </c>
      <c r="B2831">
        <f>'DATA DASH'!B2831</f>
        <v/>
      </c>
      <c r="C2831">
        <f>'DATA DASH'!C2831</f>
        <v/>
      </c>
      <c r="D2831">
        <f>'DATA DASH'!D2831</f>
        <v/>
      </c>
      <c r="E2831">
        <f>'DATA DASH'!E2831</f>
        <v/>
      </c>
      <c r="F2831">
        <f>'DATA DASH'!F2831</f>
        <v/>
      </c>
      <c r="G2831">
        <f>'DATA DASH'!G2831</f>
        <v/>
      </c>
      <c r="H2831">
        <f>'DATA DASH'!H2831</f>
        <v/>
      </c>
      <c r="I2831">
        <f>'DATA DASH'!I2831</f>
        <v/>
      </c>
      <c r="J2831">
        <f>'DATA DASH'!J2831</f>
        <v/>
      </c>
      <c r="K2831">
        <f>'DATA DASH'!K2831</f>
        <v/>
      </c>
      <c r="L2831">
        <f>'DATA DASH'!L2831</f>
        <v/>
      </c>
      <c r="M2831">
        <f>'DATA DASH'!M2831</f>
        <v/>
      </c>
    </row>
    <row r="2832">
      <c r="A2832">
        <f>'DATA DASH'!A2832</f>
        <v/>
      </c>
      <c r="B2832">
        <f>'DATA DASH'!B2832</f>
        <v/>
      </c>
      <c r="C2832">
        <f>'DATA DASH'!C2832</f>
        <v/>
      </c>
      <c r="D2832">
        <f>'DATA DASH'!D2832</f>
        <v/>
      </c>
      <c r="E2832">
        <f>'DATA DASH'!E2832</f>
        <v/>
      </c>
      <c r="F2832">
        <f>'DATA DASH'!F2832</f>
        <v/>
      </c>
      <c r="G2832">
        <f>'DATA DASH'!G2832</f>
        <v/>
      </c>
      <c r="H2832">
        <f>'DATA DASH'!H2832</f>
        <v/>
      </c>
      <c r="I2832">
        <f>'DATA DASH'!I2832</f>
        <v/>
      </c>
      <c r="J2832">
        <f>'DATA DASH'!J2832</f>
        <v/>
      </c>
      <c r="K2832">
        <f>'DATA DASH'!K2832</f>
        <v/>
      </c>
      <c r="L2832">
        <f>'DATA DASH'!L2832</f>
        <v/>
      </c>
      <c r="M2832">
        <f>'DATA DASH'!M2832</f>
        <v/>
      </c>
    </row>
    <row r="2833">
      <c r="A2833">
        <f>'DATA DASH'!A2833</f>
        <v/>
      </c>
      <c r="B2833">
        <f>'DATA DASH'!B2833</f>
        <v/>
      </c>
      <c r="C2833">
        <f>'DATA DASH'!C2833</f>
        <v/>
      </c>
      <c r="D2833">
        <f>'DATA DASH'!D2833</f>
        <v/>
      </c>
      <c r="E2833">
        <f>'DATA DASH'!E2833</f>
        <v/>
      </c>
      <c r="F2833">
        <f>'DATA DASH'!F2833</f>
        <v/>
      </c>
      <c r="G2833">
        <f>'DATA DASH'!G2833</f>
        <v/>
      </c>
      <c r="H2833">
        <f>'DATA DASH'!H2833</f>
        <v/>
      </c>
      <c r="I2833">
        <f>'DATA DASH'!I2833</f>
        <v/>
      </c>
      <c r="J2833">
        <f>'DATA DASH'!J2833</f>
        <v/>
      </c>
      <c r="K2833">
        <f>'DATA DASH'!K2833</f>
        <v/>
      </c>
      <c r="L2833">
        <f>'DATA DASH'!L2833</f>
        <v/>
      </c>
      <c r="M2833">
        <f>'DATA DASH'!M2833</f>
        <v/>
      </c>
    </row>
    <row r="2834">
      <c r="A2834">
        <f>'DATA DASH'!A2834</f>
        <v/>
      </c>
      <c r="B2834">
        <f>'DATA DASH'!B2834</f>
        <v/>
      </c>
      <c r="C2834">
        <f>'DATA DASH'!C2834</f>
        <v/>
      </c>
      <c r="D2834">
        <f>'DATA DASH'!D2834</f>
        <v/>
      </c>
      <c r="E2834">
        <f>'DATA DASH'!E2834</f>
        <v/>
      </c>
      <c r="F2834">
        <f>'DATA DASH'!F2834</f>
        <v/>
      </c>
      <c r="G2834">
        <f>'DATA DASH'!G2834</f>
        <v/>
      </c>
      <c r="H2834">
        <f>'DATA DASH'!H2834</f>
        <v/>
      </c>
      <c r="I2834">
        <f>'DATA DASH'!I2834</f>
        <v/>
      </c>
      <c r="J2834">
        <f>'DATA DASH'!J2834</f>
        <v/>
      </c>
      <c r="K2834">
        <f>'DATA DASH'!K2834</f>
        <v/>
      </c>
      <c r="L2834">
        <f>'DATA DASH'!L2834</f>
        <v/>
      </c>
      <c r="M2834">
        <f>'DATA DASH'!M2834</f>
        <v/>
      </c>
    </row>
    <row r="2835">
      <c r="A2835">
        <f>'DATA DASH'!A2835</f>
        <v/>
      </c>
      <c r="B2835">
        <f>'DATA DASH'!B2835</f>
        <v/>
      </c>
      <c r="C2835">
        <f>'DATA DASH'!C2835</f>
        <v/>
      </c>
      <c r="D2835">
        <f>'DATA DASH'!D2835</f>
        <v/>
      </c>
      <c r="E2835">
        <f>'DATA DASH'!E2835</f>
        <v/>
      </c>
      <c r="F2835">
        <f>'DATA DASH'!F2835</f>
        <v/>
      </c>
      <c r="G2835">
        <f>'DATA DASH'!G2835</f>
        <v/>
      </c>
      <c r="H2835">
        <f>'DATA DASH'!H2835</f>
        <v/>
      </c>
      <c r="I2835">
        <f>'DATA DASH'!I2835</f>
        <v/>
      </c>
      <c r="J2835">
        <f>'DATA DASH'!J2835</f>
        <v/>
      </c>
      <c r="K2835">
        <f>'DATA DASH'!K2835</f>
        <v/>
      </c>
      <c r="L2835">
        <f>'DATA DASH'!L2835</f>
        <v/>
      </c>
      <c r="M2835">
        <f>'DATA DASH'!M2835</f>
        <v/>
      </c>
    </row>
    <row r="2836">
      <c r="A2836">
        <f>'DATA DASH'!A2836</f>
        <v/>
      </c>
      <c r="B2836">
        <f>'DATA DASH'!B2836</f>
        <v/>
      </c>
      <c r="C2836">
        <f>'DATA DASH'!C2836</f>
        <v/>
      </c>
      <c r="D2836">
        <f>'DATA DASH'!D2836</f>
        <v/>
      </c>
      <c r="E2836">
        <f>'DATA DASH'!E2836</f>
        <v/>
      </c>
      <c r="F2836">
        <f>'DATA DASH'!F2836</f>
        <v/>
      </c>
      <c r="G2836">
        <f>'DATA DASH'!G2836</f>
        <v/>
      </c>
      <c r="H2836">
        <f>'DATA DASH'!H2836</f>
        <v/>
      </c>
      <c r="I2836">
        <f>'DATA DASH'!I2836</f>
        <v/>
      </c>
      <c r="J2836">
        <f>'DATA DASH'!J2836</f>
        <v/>
      </c>
      <c r="K2836">
        <f>'DATA DASH'!K2836</f>
        <v/>
      </c>
      <c r="L2836">
        <f>'DATA DASH'!L2836</f>
        <v/>
      </c>
      <c r="M2836">
        <f>'DATA DASH'!M2836</f>
        <v/>
      </c>
    </row>
    <row r="2837">
      <c r="A2837">
        <f>'DATA DASH'!A2837</f>
        <v/>
      </c>
      <c r="B2837">
        <f>'DATA DASH'!B2837</f>
        <v/>
      </c>
      <c r="C2837">
        <f>'DATA DASH'!C2837</f>
        <v/>
      </c>
      <c r="D2837">
        <f>'DATA DASH'!D2837</f>
        <v/>
      </c>
      <c r="E2837">
        <f>'DATA DASH'!E2837</f>
        <v/>
      </c>
      <c r="F2837">
        <f>'DATA DASH'!F2837</f>
        <v/>
      </c>
      <c r="G2837">
        <f>'DATA DASH'!G2837</f>
        <v/>
      </c>
      <c r="H2837">
        <f>'DATA DASH'!H2837</f>
        <v/>
      </c>
      <c r="I2837">
        <f>'DATA DASH'!I2837</f>
        <v/>
      </c>
      <c r="J2837">
        <f>'DATA DASH'!J2837</f>
        <v/>
      </c>
      <c r="K2837">
        <f>'DATA DASH'!K2837</f>
        <v/>
      </c>
      <c r="L2837">
        <f>'DATA DASH'!L2837</f>
        <v/>
      </c>
      <c r="M2837">
        <f>'DATA DASH'!M2837</f>
        <v/>
      </c>
    </row>
    <row r="2838">
      <c r="A2838">
        <f>'DATA DASH'!A2838</f>
        <v/>
      </c>
      <c r="B2838">
        <f>'DATA DASH'!B2838</f>
        <v/>
      </c>
      <c r="C2838">
        <f>'DATA DASH'!C2838</f>
        <v/>
      </c>
      <c r="D2838">
        <f>'DATA DASH'!D2838</f>
        <v/>
      </c>
      <c r="E2838">
        <f>'DATA DASH'!E2838</f>
        <v/>
      </c>
      <c r="F2838">
        <f>'DATA DASH'!F2838</f>
        <v/>
      </c>
      <c r="G2838">
        <f>'DATA DASH'!G2838</f>
        <v/>
      </c>
      <c r="H2838">
        <f>'DATA DASH'!H2838</f>
        <v/>
      </c>
      <c r="I2838">
        <f>'DATA DASH'!I2838</f>
        <v/>
      </c>
      <c r="J2838">
        <f>'DATA DASH'!J2838</f>
        <v/>
      </c>
      <c r="K2838">
        <f>'DATA DASH'!K2838</f>
        <v/>
      </c>
      <c r="L2838">
        <f>'DATA DASH'!L2838</f>
        <v/>
      </c>
      <c r="M2838">
        <f>'DATA DASH'!M2838</f>
        <v/>
      </c>
    </row>
    <row r="2839">
      <c r="A2839">
        <f>'DATA DASH'!A2839</f>
        <v/>
      </c>
      <c r="B2839">
        <f>'DATA DASH'!B2839</f>
        <v/>
      </c>
      <c r="C2839">
        <f>'DATA DASH'!C2839</f>
        <v/>
      </c>
      <c r="D2839">
        <f>'DATA DASH'!D2839</f>
        <v/>
      </c>
      <c r="E2839">
        <f>'DATA DASH'!E2839</f>
        <v/>
      </c>
      <c r="F2839">
        <f>'DATA DASH'!F2839</f>
        <v/>
      </c>
      <c r="G2839">
        <f>'DATA DASH'!G2839</f>
        <v/>
      </c>
      <c r="H2839">
        <f>'DATA DASH'!H2839</f>
        <v/>
      </c>
      <c r="I2839">
        <f>'DATA DASH'!I2839</f>
        <v/>
      </c>
      <c r="J2839">
        <f>'DATA DASH'!J2839</f>
        <v/>
      </c>
      <c r="K2839">
        <f>'DATA DASH'!K2839</f>
        <v/>
      </c>
      <c r="L2839">
        <f>'DATA DASH'!L2839</f>
        <v/>
      </c>
      <c r="M2839">
        <f>'DATA DASH'!M2839</f>
        <v/>
      </c>
    </row>
    <row r="2840">
      <c r="A2840">
        <f>'DATA DASH'!A2840</f>
        <v/>
      </c>
      <c r="B2840">
        <f>'DATA DASH'!B2840</f>
        <v/>
      </c>
      <c r="C2840">
        <f>'DATA DASH'!C2840</f>
        <v/>
      </c>
      <c r="D2840">
        <f>'DATA DASH'!D2840</f>
        <v/>
      </c>
      <c r="E2840">
        <f>'DATA DASH'!E2840</f>
        <v/>
      </c>
      <c r="F2840">
        <f>'DATA DASH'!F2840</f>
        <v/>
      </c>
      <c r="G2840">
        <f>'DATA DASH'!G2840</f>
        <v/>
      </c>
      <c r="H2840">
        <f>'DATA DASH'!H2840</f>
        <v/>
      </c>
      <c r="I2840">
        <f>'DATA DASH'!I2840</f>
        <v/>
      </c>
      <c r="J2840">
        <f>'DATA DASH'!J2840</f>
        <v/>
      </c>
      <c r="K2840">
        <f>'DATA DASH'!K2840</f>
        <v/>
      </c>
      <c r="L2840">
        <f>'DATA DASH'!L2840</f>
        <v/>
      </c>
      <c r="M2840">
        <f>'DATA DASH'!M2840</f>
        <v/>
      </c>
    </row>
    <row r="2841">
      <c r="A2841">
        <f>'DATA DASH'!A2841</f>
        <v/>
      </c>
      <c r="B2841">
        <f>'DATA DASH'!B2841</f>
        <v/>
      </c>
      <c r="C2841">
        <f>'DATA DASH'!C2841</f>
        <v/>
      </c>
      <c r="D2841">
        <f>'DATA DASH'!D2841</f>
        <v/>
      </c>
      <c r="E2841">
        <f>'DATA DASH'!E2841</f>
        <v/>
      </c>
      <c r="F2841">
        <f>'DATA DASH'!F2841</f>
        <v/>
      </c>
      <c r="G2841">
        <f>'DATA DASH'!G2841</f>
        <v/>
      </c>
      <c r="H2841">
        <f>'DATA DASH'!H2841</f>
        <v/>
      </c>
      <c r="I2841">
        <f>'DATA DASH'!I2841</f>
        <v/>
      </c>
      <c r="J2841">
        <f>'DATA DASH'!J2841</f>
        <v/>
      </c>
      <c r="K2841">
        <f>'DATA DASH'!K2841</f>
        <v/>
      </c>
      <c r="L2841">
        <f>'DATA DASH'!L2841</f>
        <v/>
      </c>
      <c r="M2841">
        <f>'DATA DASH'!M2841</f>
        <v/>
      </c>
    </row>
    <row r="2842">
      <c r="A2842">
        <f>'DATA DASH'!A2842</f>
        <v/>
      </c>
      <c r="B2842">
        <f>'DATA DASH'!B2842</f>
        <v/>
      </c>
      <c r="C2842">
        <f>'DATA DASH'!C2842</f>
        <v/>
      </c>
      <c r="D2842">
        <f>'DATA DASH'!D2842</f>
        <v/>
      </c>
      <c r="E2842">
        <f>'DATA DASH'!E2842</f>
        <v/>
      </c>
      <c r="F2842">
        <f>'DATA DASH'!F2842</f>
        <v/>
      </c>
      <c r="G2842">
        <f>'DATA DASH'!G2842</f>
        <v/>
      </c>
      <c r="H2842">
        <f>'DATA DASH'!H2842</f>
        <v/>
      </c>
      <c r="I2842">
        <f>'DATA DASH'!I2842</f>
        <v/>
      </c>
      <c r="J2842">
        <f>'DATA DASH'!J2842</f>
        <v/>
      </c>
      <c r="K2842">
        <f>'DATA DASH'!K2842</f>
        <v/>
      </c>
      <c r="L2842">
        <f>'DATA DASH'!L2842</f>
        <v/>
      </c>
      <c r="M2842">
        <f>'DATA DASH'!M2842</f>
        <v/>
      </c>
    </row>
    <row r="2843">
      <c r="A2843">
        <f>'DATA DASH'!A2843</f>
        <v/>
      </c>
      <c r="B2843">
        <f>'DATA DASH'!B2843</f>
        <v/>
      </c>
      <c r="C2843">
        <f>'DATA DASH'!C2843</f>
        <v/>
      </c>
      <c r="D2843">
        <f>'DATA DASH'!D2843</f>
        <v/>
      </c>
      <c r="E2843">
        <f>'DATA DASH'!E2843</f>
        <v/>
      </c>
      <c r="F2843">
        <f>'DATA DASH'!F2843</f>
        <v/>
      </c>
      <c r="G2843">
        <f>'DATA DASH'!G2843</f>
        <v/>
      </c>
      <c r="H2843">
        <f>'DATA DASH'!H2843</f>
        <v/>
      </c>
      <c r="I2843">
        <f>'DATA DASH'!I2843</f>
        <v/>
      </c>
      <c r="J2843">
        <f>'DATA DASH'!J2843</f>
        <v/>
      </c>
      <c r="K2843">
        <f>'DATA DASH'!K2843</f>
        <v/>
      </c>
      <c r="L2843">
        <f>'DATA DASH'!L2843</f>
        <v/>
      </c>
      <c r="M2843">
        <f>'DATA DASH'!M2843</f>
        <v/>
      </c>
    </row>
    <row r="2844">
      <c r="A2844">
        <f>'DATA DASH'!A2844</f>
        <v/>
      </c>
      <c r="B2844">
        <f>'DATA DASH'!B2844</f>
        <v/>
      </c>
      <c r="C2844">
        <f>'DATA DASH'!C2844</f>
        <v/>
      </c>
      <c r="D2844">
        <f>'DATA DASH'!D2844</f>
        <v/>
      </c>
      <c r="E2844">
        <f>'DATA DASH'!E2844</f>
        <v/>
      </c>
      <c r="F2844">
        <f>'DATA DASH'!F2844</f>
        <v/>
      </c>
      <c r="G2844">
        <f>'DATA DASH'!G2844</f>
        <v/>
      </c>
      <c r="H2844">
        <f>'DATA DASH'!H2844</f>
        <v/>
      </c>
      <c r="I2844">
        <f>'DATA DASH'!I2844</f>
        <v/>
      </c>
      <c r="J2844">
        <f>'DATA DASH'!J2844</f>
        <v/>
      </c>
      <c r="K2844">
        <f>'DATA DASH'!K2844</f>
        <v/>
      </c>
      <c r="L2844">
        <f>'DATA DASH'!L2844</f>
        <v/>
      </c>
      <c r="M2844">
        <f>'DATA DASH'!M2844</f>
        <v/>
      </c>
    </row>
    <row r="2845">
      <c r="A2845">
        <f>'DATA DASH'!A2845</f>
        <v/>
      </c>
      <c r="B2845">
        <f>'DATA DASH'!B2845</f>
        <v/>
      </c>
      <c r="C2845">
        <f>'DATA DASH'!C2845</f>
        <v/>
      </c>
      <c r="D2845">
        <f>'DATA DASH'!D2845</f>
        <v/>
      </c>
      <c r="E2845">
        <f>'DATA DASH'!E2845</f>
        <v/>
      </c>
      <c r="F2845">
        <f>'DATA DASH'!F2845</f>
        <v/>
      </c>
      <c r="G2845">
        <f>'DATA DASH'!G2845</f>
        <v/>
      </c>
      <c r="H2845">
        <f>'DATA DASH'!H2845</f>
        <v/>
      </c>
      <c r="I2845">
        <f>'DATA DASH'!I2845</f>
        <v/>
      </c>
      <c r="J2845">
        <f>'DATA DASH'!J2845</f>
        <v/>
      </c>
      <c r="K2845">
        <f>'DATA DASH'!K2845</f>
        <v/>
      </c>
      <c r="L2845">
        <f>'DATA DASH'!L2845</f>
        <v/>
      </c>
      <c r="M2845">
        <f>'DATA DASH'!M2845</f>
        <v/>
      </c>
    </row>
    <row r="2846">
      <c r="A2846">
        <f>'DATA DASH'!A2846</f>
        <v/>
      </c>
      <c r="B2846">
        <f>'DATA DASH'!B2846</f>
        <v/>
      </c>
      <c r="C2846">
        <f>'DATA DASH'!C2846</f>
        <v/>
      </c>
      <c r="D2846">
        <f>'DATA DASH'!D2846</f>
        <v/>
      </c>
      <c r="E2846">
        <f>'DATA DASH'!E2846</f>
        <v/>
      </c>
      <c r="F2846">
        <f>'DATA DASH'!F2846</f>
        <v/>
      </c>
      <c r="G2846">
        <f>'DATA DASH'!G2846</f>
        <v/>
      </c>
      <c r="H2846">
        <f>'DATA DASH'!H2846</f>
        <v/>
      </c>
      <c r="I2846">
        <f>'DATA DASH'!I2846</f>
        <v/>
      </c>
      <c r="J2846">
        <f>'DATA DASH'!J2846</f>
        <v/>
      </c>
      <c r="K2846">
        <f>'DATA DASH'!K2846</f>
        <v/>
      </c>
      <c r="L2846">
        <f>'DATA DASH'!L2846</f>
        <v/>
      </c>
      <c r="M2846">
        <f>'DATA DASH'!M2846</f>
        <v/>
      </c>
    </row>
    <row r="2847">
      <c r="A2847">
        <f>'DATA DASH'!A2847</f>
        <v/>
      </c>
      <c r="B2847">
        <f>'DATA DASH'!B2847</f>
        <v/>
      </c>
      <c r="C2847">
        <f>'DATA DASH'!C2847</f>
        <v/>
      </c>
      <c r="D2847">
        <f>'DATA DASH'!D2847</f>
        <v/>
      </c>
      <c r="E2847">
        <f>'DATA DASH'!E2847</f>
        <v/>
      </c>
      <c r="F2847">
        <f>'DATA DASH'!F2847</f>
        <v/>
      </c>
      <c r="G2847">
        <f>'DATA DASH'!G2847</f>
        <v/>
      </c>
      <c r="H2847">
        <f>'DATA DASH'!H2847</f>
        <v/>
      </c>
      <c r="I2847">
        <f>'DATA DASH'!I2847</f>
        <v/>
      </c>
      <c r="J2847">
        <f>'DATA DASH'!J2847</f>
        <v/>
      </c>
      <c r="K2847">
        <f>'DATA DASH'!K2847</f>
        <v/>
      </c>
      <c r="L2847">
        <f>'DATA DASH'!L2847</f>
        <v/>
      </c>
      <c r="M2847">
        <f>'DATA DASH'!M2847</f>
        <v/>
      </c>
    </row>
    <row r="2848">
      <c r="A2848">
        <f>'DATA DASH'!A2848</f>
        <v/>
      </c>
      <c r="B2848">
        <f>'DATA DASH'!B2848</f>
        <v/>
      </c>
      <c r="C2848">
        <f>'DATA DASH'!C2848</f>
        <v/>
      </c>
      <c r="D2848">
        <f>'DATA DASH'!D2848</f>
        <v/>
      </c>
      <c r="E2848">
        <f>'DATA DASH'!E2848</f>
        <v/>
      </c>
      <c r="F2848">
        <f>'DATA DASH'!F2848</f>
        <v/>
      </c>
      <c r="G2848">
        <f>'DATA DASH'!G2848</f>
        <v/>
      </c>
      <c r="H2848">
        <f>'DATA DASH'!H2848</f>
        <v/>
      </c>
      <c r="I2848">
        <f>'DATA DASH'!I2848</f>
        <v/>
      </c>
      <c r="J2848">
        <f>'DATA DASH'!J2848</f>
        <v/>
      </c>
      <c r="K2848">
        <f>'DATA DASH'!K2848</f>
        <v/>
      </c>
      <c r="L2848">
        <f>'DATA DASH'!L2848</f>
        <v/>
      </c>
      <c r="M2848">
        <f>'DATA DASH'!M2848</f>
        <v/>
      </c>
    </row>
    <row r="2849">
      <c r="A2849">
        <f>'DATA DASH'!A2849</f>
        <v/>
      </c>
      <c r="B2849">
        <f>'DATA DASH'!B2849</f>
        <v/>
      </c>
      <c r="C2849">
        <f>'DATA DASH'!C2849</f>
        <v/>
      </c>
      <c r="D2849">
        <f>'DATA DASH'!D2849</f>
        <v/>
      </c>
      <c r="E2849">
        <f>'DATA DASH'!E2849</f>
        <v/>
      </c>
      <c r="F2849">
        <f>'DATA DASH'!F2849</f>
        <v/>
      </c>
      <c r="G2849">
        <f>'DATA DASH'!G2849</f>
        <v/>
      </c>
      <c r="H2849">
        <f>'DATA DASH'!H2849</f>
        <v/>
      </c>
      <c r="I2849">
        <f>'DATA DASH'!I2849</f>
        <v/>
      </c>
      <c r="J2849">
        <f>'DATA DASH'!J2849</f>
        <v/>
      </c>
      <c r="K2849">
        <f>'DATA DASH'!K2849</f>
        <v/>
      </c>
      <c r="L2849">
        <f>'DATA DASH'!L2849</f>
        <v/>
      </c>
      <c r="M2849">
        <f>'DATA DASH'!M2849</f>
        <v/>
      </c>
    </row>
    <row r="2850">
      <c r="A2850">
        <f>'DATA DASH'!A2850</f>
        <v/>
      </c>
      <c r="B2850">
        <f>'DATA DASH'!B2850</f>
        <v/>
      </c>
      <c r="C2850">
        <f>'DATA DASH'!C2850</f>
        <v/>
      </c>
      <c r="D2850">
        <f>'DATA DASH'!D2850</f>
        <v/>
      </c>
      <c r="E2850">
        <f>'DATA DASH'!E2850</f>
        <v/>
      </c>
      <c r="F2850">
        <f>'DATA DASH'!F2850</f>
        <v/>
      </c>
      <c r="G2850">
        <f>'DATA DASH'!G2850</f>
        <v/>
      </c>
      <c r="H2850">
        <f>'DATA DASH'!H2850</f>
        <v/>
      </c>
      <c r="I2850">
        <f>'DATA DASH'!I2850</f>
        <v/>
      </c>
      <c r="J2850">
        <f>'DATA DASH'!J2850</f>
        <v/>
      </c>
      <c r="K2850">
        <f>'DATA DASH'!K2850</f>
        <v/>
      </c>
      <c r="L2850">
        <f>'DATA DASH'!L2850</f>
        <v/>
      </c>
      <c r="M2850">
        <f>'DATA DASH'!M2850</f>
        <v/>
      </c>
    </row>
    <row r="2851">
      <c r="A2851">
        <f>'DATA DASH'!A2851</f>
        <v/>
      </c>
      <c r="B2851">
        <f>'DATA DASH'!B2851</f>
        <v/>
      </c>
      <c r="C2851">
        <f>'DATA DASH'!C2851</f>
        <v/>
      </c>
      <c r="D2851">
        <f>'DATA DASH'!D2851</f>
        <v/>
      </c>
      <c r="E2851">
        <f>'DATA DASH'!E2851</f>
        <v/>
      </c>
      <c r="F2851">
        <f>'DATA DASH'!F2851</f>
        <v/>
      </c>
      <c r="G2851">
        <f>'DATA DASH'!G2851</f>
        <v/>
      </c>
      <c r="H2851">
        <f>'DATA DASH'!H2851</f>
        <v/>
      </c>
      <c r="I2851">
        <f>'DATA DASH'!I2851</f>
        <v/>
      </c>
      <c r="J2851">
        <f>'DATA DASH'!J2851</f>
        <v/>
      </c>
      <c r="K2851">
        <f>'DATA DASH'!K2851</f>
        <v/>
      </c>
      <c r="L2851">
        <f>'DATA DASH'!L2851</f>
        <v/>
      </c>
      <c r="M2851">
        <f>'DATA DASH'!M2851</f>
        <v/>
      </c>
    </row>
    <row r="2852">
      <c r="A2852">
        <f>'DATA DASH'!A2852</f>
        <v/>
      </c>
      <c r="B2852">
        <f>'DATA DASH'!B2852</f>
        <v/>
      </c>
      <c r="C2852">
        <f>'DATA DASH'!C2852</f>
        <v/>
      </c>
      <c r="D2852">
        <f>'DATA DASH'!D2852</f>
        <v/>
      </c>
      <c r="E2852">
        <f>'DATA DASH'!E2852</f>
        <v/>
      </c>
      <c r="F2852">
        <f>'DATA DASH'!F2852</f>
        <v/>
      </c>
      <c r="G2852">
        <f>'DATA DASH'!G2852</f>
        <v/>
      </c>
      <c r="H2852">
        <f>'DATA DASH'!H2852</f>
        <v/>
      </c>
      <c r="I2852">
        <f>'DATA DASH'!I2852</f>
        <v/>
      </c>
      <c r="J2852">
        <f>'DATA DASH'!J2852</f>
        <v/>
      </c>
      <c r="K2852">
        <f>'DATA DASH'!K2852</f>
        <v/>
      </c>
      <c r="L2852">
        <f>'DATA DASH'!L2852</f>
        <v/>
      </c>
      <c r="M2852">
        <f>'DATA DASH'!M2852</f>
        <v/>
      </c>
    </row>
    <row r="2853">
      <c r="A2853">
        <f>'DATA DASH'!A2853</f>
        <v/>
      </c>
      <c r="B2853">
        <f>'DATA DASH'!B2853</f>
        <v/>
      </c>
      <c r="C2853">
        <f>'DATA DASH'!C2853</f>
        <v/>
      </c>
      <c r="D2853">
        <f>'DATA DASH'!D2853</f>
        <v/>
      </c>
      <c r="E2853">
        <f>'DATA DASH'!E2853</f>
        <v/>
      </c>
      <c r="F2853">
        <f>'DATA DASH'!F2853</f>
        <v/>
      </c>
      <c r="G2853">
        <f>'DATA DASH'!G2853</f>
        <v/>
      </c>
      <c r="H2853">
        <f>'DATA DASH'!H2853</f>
        <v/>
      </c>
      <c r="I2853">
        <f>'DATA DASH'!I2853</f>
        <v/>
      </c>
      <c r="J2853">
        <f>'DATA DASH'!J2853</f>
        <v/>
      </c>
      <c r="K2853">
        <f>'DATA DASH'!K2853</f>
        <v/>
      </c>
      <c r="L2853">
        <f>'DATA DASH'!L2853</f>
        <v/>
      </c>
      <c r="M2853">
        <f>'DATA DASH'!M2853</f>
        <v/>
      </c>
    </row>
    <row r="2854">
      <c r="A2854">
        <f>'DATA DASH'!A2854</f>
        <v/>
      </c>
      <c r="B2854">
        <f>'DATA DASH'!B2854</f>
        <v/>
      </c>
      <c r="C2854">
        <f>'DATA DASH'!C2854</f>
        <v/>
      </c>
      <c r="D2854">
        <f>'DATA DASH'!D2854</f>
        <v/>
      </c>
      <c r="E2854">
        <f>'DATA DASH'!E2854</f>
        <v/>
      </c>
      <c r="F2854">
        <f>'DATA DASH'!F2854</f>
        <v/>
      </c>
      <c r="G2854">
        <f>'DATA DASH'!G2854</f>
        <v/>
      </c>
      <c r="H2854">
        <f>'DATA DASH'!H2854</f>
        <v/>
      </c>
      <c r="I2854">
        <f>'DATA DASH'!I2854</f>
        <v/>
      </c>
      <c r="J2854">
        <f>'DATA DASH'!J2854</f>
        <v/>
      </c>
      <c r="K2854">
        <f>'DATA DASH'!K2854</f>
        <v/>
      </c>
      <c r="L2854">
        <f>'DATA DASH'!L2854</f>
        <v/>
      </c>
      <c r="M2854">
        <f>'DATA DASH'!M2854</f>
        <v/>
      </c>
    </row>
    <row r="2855">
      <c r="A2855">
        <f>'DATA DASH'!A2855</f>
        <v/>
      </c>
      <c r="B2855">
        <f>'DATA DASH'!B2855</f>
        <v/>
      </c>
      <c r="C2855">
        <f>'DATA DASH'!C2855</f>
        <v/>
      </c>
      <c r="D2855">
        <f>'DATA DASH'!D2855</f>
        <v/>
      </c>
      <c r="E2855">
        <f>'DATA DASH'!E2855</f>
        <v/>
      </c>
      <c r="F2855">
        <f>'DATA DASH'!F2855</f>
        <v/>
      </c>
      <c r="G2855">
        <f>'DATA DASH'!G2855</f>
        <v/>
      </c>
      <c r="H2855">
        <f>'DATA DASH'!H2855</f>
        <v/>
      </c>
      <c r="I2855">
        <f>'DATA DASH'!I2855</f>
        <v/>
      </c>
      <c r="J2855">
        <f>'DATA DASH'!J2855</f>
        <v/>
      </c>
      <c r="K2855">
        <f>'DATA DASH'!K2855</f>
        <v/>
      </c>
      <c r="L2855">
        <f>'DATA DASH'!L2855</f>
        <v/>
      </c>
      <c r="M2855">
        <f>'DATA DASH'!M2855</f>
        <v/>
      </c>
    </row>
    <row r="2856">
      <c r="A2856">
        <f>'DATA DASH'!A2856</f>
        <v/>
      </c>
      <c r="B2856">
        <f>'DATA DASH'!B2856</f>
        <v/>
      </c>
      <c r="C2856">
        <f>'DATA DASH'!C2856</f>
        <v/>
      </c>
      <c r="D2856">
        <f>'DATA DASH'!D2856</f>
        <v/>
      </c>
      <c r="E2856">
        <f>'DATA DASH'!E2856</f>
        <v/>
      </c>
      <c r="F2856">
        <f>'DATA DASH'!F2856</f>
        <v/>
      </c>
      <c r="G2856">
        <f>'DATA DASH'!G2856</f>
        <v/>
      </c>
      <c r="H2856">
        <f>'DATA DASH'!H2856</f>
        <v/>
      </c>
      <c r="I2856">
        <f>'DATA DASH'!I2856</f>
        <v/>
      </c>
      <c r="J2856">
        <f>'DATA DASH'!J2856</f>
        <v/>
      </c>
      <c r="K2856">
        <f>'DATA DASH'!K2856</f>
        <v/>
      </c>
      <c r="L2856">
        <f>'DATA DASH'!L2856</f>
        <v/>
      </c>
      <c r="M2856">
        <f>'DATA DASH'!M2856</f>
        <v/>
      </c>
    </row>
    <row r="2857">
      <c r="A2857">
        <f>'DATA DASH'!A2857</f>
        <v/>
      </c>
      <c r="B2857">
        <f>'DATA DASH'!B2857</f>
        <v/>
      </c>
      <c r="C2857">
        <f>'DATA DASH'!C2857</f>
        <v/>
      </c>
      <c r="D2857">
        <f>'DATA DASH'!D2857</f>
        <v/>
      </c>
      <c r="E2857">
        <f>'DATA DASH'!E2857</f>
        <v/>
      </c>
      <c r="F2857">
        <f>'DATA DASH'!F2857</f>
        <v/>
      </c>
      <c r="G2857">
        <f>'DATA DASH'!G2857</f>
        <v/>
      </c>
      <c r="H2857">
        <f>'DATA DASH'!H2857</f>
        <v/>
      </c>
      <c r="I2857">
        <f>'DATA DASH'!I2857</f>
        <v/>
      </c>
      <c r="J2857">
        <f>'DATA DASH'!J2857</f>
        <v/>
      </c>
      <c r="K2857">
        <f>'DATA DASH'!K2857</f>
        <v/>
      </c>
      <c r="L2857">
        <f>'DATA DASH'!L2857</f>
        <v/>
      </c>
      <c r="M2857">
        <f>'DATA DASH'!M2857</f>
        <v/>
      </c>
    </row>
    <row r="2858">
      <c r="A2858">
        <f>'DATA DASH'!A2858</f>
        <v/>
      </c>
      <c r="B2858">
        <f>'DATA DASH'!B2858</f>
        <v/>
      </c>
      <c r="C2858">
        <f>'DATA DASH'!C2858</f>
        <v/>
      </c>
      <c r="D2858">
        <f>'DATA DASH'!D2858</f>
        <v/>
      </c>
      <c r="E2858">
        <f>'DATA DASH'!E2858</f>
        <v/>
      </c>
      <c r="F2858">
        <f>'DATA DASH'!F2858</f>
        <v/>
      </c>
      <c r="G2858">
        <f>'DATA DASH'!G2858</f>
        <v/>
      </c>
      <c r="H2858">
        <f>'DATA DASH'!H2858</f>
        <v/>
      </c>
      <c r="I2858">
        <f>'DATA DASH'!I2858</f>
        <v/>
      </c>
      <c r="J2858">
        <f>'DATA DASH'!J2858</f>
        <v/>
      </c>
      <c r="K2858">
        <f>'DATA DASH'!K2858</f>
        <v/>
      </c>
      <c r="L2858">
        <f>'DATA DASH'!L2858</f>
        <v/>
      </c>
      <c r="M2858">
        <f>'DATA DASH'!M2858</f>
        <v/>
      </c>
    </row>
    <row r="2859">
      <c r="A2859">
        <f>'DATA DASH'!A2859</f>
        <v/>
      </c>
      <c r="B2859">
        <f>'DATA DASH'!B2859</f>
        <v/>
      </c>
      <c r="C2859">
        <f>'DATA DASH'!C2859</f>
        <v/>
      </c>
      <c r="D2859">
        <f>'DATA DASH'!D2859</f>
        <v/>
      </c>
      <c r="E2859">
        <f>'DATA DASH'!E2859</f>
        <v/>
      </c>
      <c r="F2859">
        <f>'DATA DASH'!F2859</f>
        <v/>
      </c>
      <c r="G2859">
        <f>'DATA DASH'!G2859</f>
        <v/>
      </c>
      <c r="H2859">
        <f>'DATA DASH'!H2859</f>
        <v/>
      </c>
      <c r="I2859">
        <f>'DATA DASH'!I2859</f>
        <v/>
      </c>
      <c r="J2859">
        <f>'DATA DASH'!J2859</f>
        <v/>
      </c>
      <c r="K2859">
        <f>'DATA DASH'!K2859</f>
        <v/>
      </c>
      <c r="L2859">
        <f>'DATA DASH'!L2859</f>
        <v/>
      </c>
      <c r="M2859">
        <f>'DATA DASH'!M2859</f>
        <v/>
      </c>
    </row>
    <row r="2860">
      <c r="A2860">
        <f>'DATA DASH'!A2860</f>
        <v/>
      </c>
      <c r="B2860">
        <f>'DATA DASH'!B2860</f>
        <v/>
      </c>
      <c r="C2860">
        <f>'DATA DASH'!C2860</f>
        <v/>
      </c>
      <c r="D2860">
        <f>'DATA DASH'!D2860</f>
        <v/>
      </c>
      <c r="E2860">
        <f>'DATA DASH'!E2860</f>
        <v/>
      </c>
      <c r="F2860">
        <f>'DATA DASH'!F2860</f>
        <v/>
      </c>
      <c r="G2860">
        <f>'DATA DASH'!G2860</f>
        <v/>
      </c>
      <c r="H2860">
        <f>'DATA DASH'!H2860</f>
        <v/>
      </c>
      <c r="I2860">
        <f>'DATA DASH'!I2860</f>
        <v/>
      </c>
      <c r="J2860">
        <f>'DATA DASH'!J2860</f>
        <v/>
      </c>
      <c r="K2860">
        <f>'DATA DASH'!K2860</f>
        <v/>
      </c>
      <c r="L2860">
        <f>'DATA DASH'!L2860</f>
        <v/>
      </c>
      <c r="M2860">
        <f>'DATA DASH'!M2860</f>
        <v/>
      </c>
    </row>
    <row r="2861">
      <c r="A2861">
        <f>'DATA DASH'!A2861</f>
        <v/>
      </c>
      <c r="B2861">
        <f>'DATA DASH'!B2861</f>
        <v/>
      </c>
      <c r="C2861">
        <f>'DATA DASH'!C2861</f>
        <v/>
      </c>
      <c r="D2861">
        <f>'DATA DASH'!D2861</f>
        <v/>
      </c>
      <c r="E2861">
        <f>'DATA DASH'!E2861</f>
        <v/>
      </c>
      <c r="F2861">
        <f>'DATA DASH'!F2861</f>
        <v/>
      </c>
      <c r="G2861">
        <f>'DATA DASH'!G2861</f>
        <v/>
      </c>
      <c r="H2861">
        <f>'DATA DASH'!H2861</f>
        <v/>
      </c>
      <c r="I2861">
        <f>'DATA DASH'!I2861</f>
        <v/>
      </c>
      <c r="J2861">
        <f>'DATA DASH'!J2861</f>
        <v/>
      </c>
      <c r="K2861">
        <f>'DATA DASH'!K2861</f>
        <v/>
      </c>
      <c r="L2861">
        <f>'DATA DASH'!L2861</f>
        <v/>
      </c>
      <c r="M2861">
        <f>'DATA DASH'!M2861</f>
        <v/>
      </c>
    </row>
    <row r="2862">
      <c r="A2862">
        <f>'DATA DASH'!A2862</f>
        <v/>
      </c>
      <c r="B2862">
        <f>'DATA DASH'!B2862</f>
        <v/>
      </c>
      <c r="C2862">
        <f>'DATA DASH'!C2862</f>
        <v/>
      </c>
      <c r="D2862">
        <f>'DATA DASH'!D2862</f>
        <v/>
      </c>
      <c r="E2862">
        <f>'DATA DASH'!E2862</f>
        <v/>
      </c>
      <c r="F2862">
        <f>'DATA DASH'!F2862</f>
        <v/>
      </c>
      <c r="G2862">
        <f>'DATA DASH'!G2862</f>
        <v/>
      </c>
      <c r="H2862">
        <f>'DATA DASH'!H2862</f>
        <v/>
      </c>
      <c r="I2862">
        <f>'DATA DASH'!I2862</f>
        <v/>
      </c>
      <c r="J2862">
        <f>'DATA DASH'!J2862</f>
        <v/>
      </c>
      <c r="K2862">
        <f>'DATA DASH'!K2862</f>
        <v/>
      </c>
      <c r="L2862">
        <f>'DATA DASH'!L2862</f>
        <v/>
      </c>
      <c r="M2862">
        <f>'DATA DASH'!M2862</f>
        <v/>
      </c>
    </row>
    <row r="2863">
      <c r="A2863">
        <f>'DATA DASH'!A2863</f>
        <v/>
      </c>
      <c r="B2863">
        <f>'DATA DASH'!B2863</f>
        <v/>
      </c>
      <c r="C2863">
        <f>'DATA DASH'!C2863</f>
        <v/>
      </c>
      <c r="D2863">
        <f>'DATA DASH'!D2863</f>
        <v/>
      </c>
      <c r="E2863">
        <f>'DATA DASH'!E2863</f>
        <v/>
      </c>
      <c r="F2863">
        <f>'DATA DASH'!F2863</f>
        <v/>
      </c>
      <c r="G2863">
        <f>'DATA DASH'!G2863</f>
        <v/>
      </c>
      <c r="H2863">
        <f>'DATA DASH'!H2863</f>
        <v/>
      </c>
      <c r="I2863">
        <f>'DATA DASH'!I2863</f>
        <v/>
      </c>
      <c r="J2863">
        <f>'DATA DASH'!J2863</f>
        <v/>
      </c>
      <c r="K2863">
        <f>'DATA DASH'!K2863</f>
        <v/>
      </c>
      <c r="L2863">
        <f>'DATA DASH'!L2863</f>
        <v/>
      </c>
      <c r="M2863">
        <f>'DATA DASH'!M2863</f>
        <v/>
      </c>
    </row>
    <row r="2864">
      <c r="A2864">
        <f>'DATA DASH'!A2864</f>
        <v/>
      </c>
      <c r="B2864">
        <f>'DATA DASH'!B2864</f>
        <v/>
      </c>
      <c r="C2864">
        <f>'DATA DASH'!C2864</f>
        <v/>
      </c>
      <c r="D2864">
        <f>'DATA DASH'!D2864</f>
        <v/>
      </c>
      <c r="E2864">
        <f>'DATA DASH'!E2864</f>
        <v/>
      </c>
      <c r="F2864">
        <f>'DATA DASH'!F2864</f>
        <v/>
      </c>
      <c r="G2864">
        <f>'DATA DASH'!G2864</f>
        <v/>
      </c>
      <c r="H2864">
        <f>'DATA DASH'!H2864</f>
        <v/>
      </c>
      <c r="I2864">
        <f>'DATA DASH'!I2864</f>
        <v/>
      </c>
      <c r="J2864">
        <f>'DATA DASH'!J2864</f>
        <v/>
      </c>
      <c r="K2864">
        <f>'DATA DASH'!K2864</f>
        <v/>
      </c>
      <c r="L2864">
        <f>'DATA DASH'!L2864</f>
        <v/>
      </c>
      <c r="M2864">
        <f>'DATA DASH'!M2864</f>
        <v/>
      </c>
    </row>
    <row r="2865">
      <c r="A2865">
        <f>'DATA DASH'!A2865</f>
        <v/>
      </c>
      <c r="B2865">
        <f>'DATA DASH'!B2865</f>
        <v/>
      </c>
      <c r="C2865">
        <f>'DATA DASH'!C2865</f>
        <v/>
      </c>
      <c r="D2865">
        <f>'DATA DASH'!D2865</f>
        <v/>
      </c>
      <c r="E2865">
        <f>'DATA DASH'!E2865</f>
        <v/>
      </c>
      <c r="F2865">
        <f>'DATA DASH'!F2865</f>
        <v/>
      </c>
      <c r="G2865">
        <f>'DATA DASH'!G2865</f>
        <v/>
      </c>
      <c r="H2865">
        <f>'DATA DASH'!H2865</f>
        <v/>
      </c>
      <c r="I2865">
        <f>'DATA DASH'!I2865</f>
        <v/>
      </c>
      <c r="J2865">
        <f>'DATA DASH'!J2865</f>
        <v/>
      </c>
      <c r="K2865">
        <f>'DATA DASH'!K2865</f>
        <v/>
      </c>
      <c r="L2865">
        <f>'DATA DASH'!L2865</f>
        <v/>
      </c>
      <c r="M2865">
        <f>'DATA DASH'!M2865</f>
        <v/>
      </c>
    </row>
    <row r="2866">
      <c r="A2866">
        <f>'DATA DASH'!A2866</f>
        <v/>
      </c>
      <c r="B2866">
        <f>'DATA DASH'!B2866</f>
        <v/>
      </c>
      <c r="C2866">
        <f>'DATA DASH'!C2866</f>
        <v/>
      </c>
      <c r="D2866">
        <f>'DATA DASH'!D2866</f>
        <v/>
      </c>
      <c r="E2866">
        <f>'DATA DASH'!E2866</f>
        <v/>
      </c>
      <c r="F2866">
        <f>'DATA DASH'!F2866</f>
        <v/>
      </c>
      <c r="G2866">
        <f>'DATA DASH'!G2866</f>
        <v/>
      </c>
      <c r="H2866">
        <f>'DATA DASH'!H2866</f>
        <v/>
      </c>
      <c r="I2866">
        <f>'DATA DASH'!I2866</f>
        <v/>
      </c>
      <c r="J2866">
        <f>'DATA DASH'!J2866</f>
        <v/>
      </c>
      <c r="K2866">
        <f>'DATA DASH'!K2866</f>
        <v/>
      </c>
      <c r="L2866">
        <f>'DATA DASH'!L2866</f>
        <v/>
      </c>
      <c r="M2866">
        <f>'DATA DASH'!M2866</f>
        <v/>
      </c>
    </row>
    <row r="2867">
      <c r="A2867">
        <f>'DATA DASH'!A2867</f>
        <v/>
      </c>
      <c r="B2867">
        <f>'DATA DASH'!B2867</f>
        <v/>
      </c>
      <c r="C2867">
        <f>'DATA DASH'!C2867</f>
        <v/>
      </c>
      <c r="D2867">
        <f>'DATA DASH'!D2867</f>
        <v/>
      </c>
      <c r="E2867">
        <f>'DATA DASH'!E2867</f>
        <v/>
      </c>
      <c r="F2867">
        <f>'DATA DASH'!F2867</f>
        <v/>
      </c>
      <c r="G2867">
        <f>'DATA DASH'!G2867</f>
        <v/>
      </c>
      <c r="H2867">
        <f>'DATA DASH'!H2867</f>
        <v/>
      </c>
      <c r="I2867">
        <f>'DATA DASH'!I2867</f>
        <v/>
      </c>
      <c r="J2867">
        <f>'DATA DASH'!J2867</f>
        <v/>
      </c>
      <c r="K2867">
        <f>'DATA DASH'!K2867</f>
        <v/>
      </c>
      <c r="L2867">
        <f>'DATA DASH'!L2867</f>
        <v/>
      </c>
      <c r="M2867">
        <f>'DATA DASH'!M2867</f>
        <v/>
      </c>
    </row>
    <row r="2868">
      <c r="A2868">
        <f>'DATA DASH'!A2868</f>
        <v/>
      </c>
      <c r="B2868">
        <f>'DATA DASH'!B2868</f>
        <v/>
      </c>
      <c r="C2868">
        <f>'DATA DASH'!C2868</f>
        <v/>
      </c>
      <c r="D2868">
        <f>'DATA DASH'!D2868</f>
        <v/>
      </c>
      <c r="E2868">
        <f>'DATA DASH'!E2868</f>
        <v/>
      </c>
      <c r="F2868">
        <f>'DATA DASH'!F2868</f>
        <v/>
      </c>
      <c r="G2868">
        <f>'DATA DASH'!G2868</f>
        <v/>
      </c>
      <c r="H2868">
        <f>'DATA DASH'!H2868</f>
        <v/>
      </c>
      <c r="I2868">
        <f>'DATA DASH'!I2868</f>
        <v/>
      </c>
      <c r="J2868">
        <f>'DATA DASH'!J2868</f>
        <v/>
      </c>
      <c r="K2868">
        <f>'DATA DASH'!K2868</f>
        <v/>
      </c>
      <c r="L2868">
        <f>'DATA DASH'!L2868</f>
        <v/>
      </c>
      <c r="M2868">
        <f>'DATA DASH'!M2868</f>
        <v/>
      </c>
    </row>
    <row r="2869">
      <c r="A2869">
        <f>'DATA DASH'!A2869</f>
        <v/>
      </c>
      <c r="B2869">
        <f>'DATA DASH'!B2869</f>
        <v/>
      </c>
      <c r="C2869">
        <f>'DATA DASH'!C2869</f>
        <v/>
      </c>
      <c r="D2869">
        <f>'DATA DASH'!D2869</f>
        <v/>
      </c>
      <c r="E2869">
        <f>'DATA DASH'!E2869</f>
        <v/>
      </c>
      <c r="F2869">
        <f>'DATA DASH'!F2869</f>
        <v/>
      </c>
      <c r="G2869">
        <f>'DATA DASH'!G2869</f>
        <v/>
      </c>
      <c r="H2869">
        <f>'DATA DASH'!H2869</f>
        <v/>
      </c>
      <c r="I2869">
        <f>'DATA DASH'!I2869</f>
        <v/>
      </c>
      <c r="J2869">
        <f>'DATA DASH'!J2869</f>
        <v/>
      </c>
      <c r="K2869">
        <f>'DATA DASH'!K2869</f>
        <v/>
      </c>
      <c r="L2869">
        <f>'DATA DASH'!L2869</f>
        <v/>
      </c>
      <c r="M2869">
        <f>'DATA DASH'!M2869</f>
        <v/>
      </c>
    </row>
    <row r="2870">
      <c r="A2870">
        <f>'DATA DASH'!A2870</f>
        <v/>
      </c>
      <c r="B2870">
        <f>'DATA DASH'!B2870</f>
        <v/>
      </c>
      <c r="C2870">
        <f>'DATA DASH'!C2870</f>
        <v/>
      </c>
      <c r="D2870">
        <f>'DATA DASH'!D2870</f>
        <v/>
      </c>
      <c r="E2870">
        <f>'DATA DASH'!E2870</f>
        <v/>
      </c>
      <c r="F2870">
        <f>'DATA DASH'!F2870</f>
        <v/>
      </c>
      <c r="G2870">
        <f>'DATA DASH'!G2870</f>
        <v/>
      </c>
      <c r="H2870">
        <f>'DATA DASH'!H2870</f>
        <v/>
      </c>
      <c r="I2870">
        <f>'DATA DASH'!I2870</f>
        <v/>
      </c>
      <c r="J2870">
        <f>'DATA DASH'!J2870</f>
        <v/>
      </c>
      <c r="K2870">
        <f>'DATA DASH'!K2870</f>
        <v/>
      </c>
      <c r="L2870">
        <f>'DATA DASH'!L2870</f>
        <v/>
      </c>
      <c r="M2870">
        <f>'DATA DASH'!M2870</f>
        <v/>
      </c>
    </row>
    <row r="2871">
      <c r="A2871">
        <f>'DATA DASH'!A2871</f>
        <v/>
      </c>
      <c r="B2871">
        <f>'DATA DASH'!B2871</f>
        <v/>
      </c>
      <c r="C2871">
        <f>'DATA DASH'!C2871</f>
        <v/>
      </c>
      <c r="D2871">
        <f>'DATA DASH'!D2871</f>
        <v/>
      </c>
      <c r="E2871">
        <f>'DATA DASH'!E2871</f>
        <v/>
      </c>
      <c r="F2871">
        <f>'DATA DASH'!F2871</f>
        <v/>
      </c>
      <c r="G2871">
        <f>'DATA DASH'!G2871</f>
        <v/>
      </c>
      <c r="H2871">
        <f>'DATA DASH'!H2871</f>
        <v/>
      </c>
      <c r="I2871">
        <f>'DATA DASH'!I2871</f>
        <v/>
      </c>
      <c r="J2871">
        <f>'DATA DASH'!J2871</f>
        <v/>
      </c>
      <c r="K2871">
        <f>'DATA DASH'!K2871</f>
        <v/>
      </c>
      <c r="L2871">
        <f>'DATA DASH'!L2871</f>
        <v/>
      </c>
      <c r="M2871">
        <f>'DATA DASH'!M2871</f>
        <v/>
      </c>
    </row>
    <row r="2872">
      <c r="A2872">
        <f>'DATA DASH'!A2872</f>
        <v/>
      </c>
      <c r="B2872">
        <f>'DATA DASH'!B2872</f>
        <v/>
      </c>
      <c r="C2872">
        <f>'DATA DASH'!C2872</f>
        <v/>
      </c>
      <c r="D2872">
        <f>'DATA DASH'!D2872</f>
        <v/>
      </c>
      <c r="E2872">
        <f>'DATA DASH'!E2872</f>
        <v/>
      </c>
      <c r="F2872">
        <f>'DATA DASH'!F2872</f>
        <v/>
      </c>
      <c r="G2872">
        <f>'DATA DASH'!G2872</f>
        <v/>
      </c>
      <c r="H2872">
        <f>'DATA DASH'!H2872</f>
        <v/>
      </c>
      <c r="I2872">
        <f>'DATA DASH'!I2872</f>
        <v/>
      </c>
      <c r="J2872">
        <f>'DATA DASH'!J2872</f>
        <v/>
      </c>
      <c r="K2872">
        <f>'DATA DASH'!K2872</f>
        <v/>
      </c>
      <c r="L2872">
        <f>'DATA DASH'!L2872</f>
        <v/>
      </c>
      <c r="M2872">
        <f>'DATA DASH'!M2872</f>
        <v/>
      </c>
    </row>
    <row r="2873">
      <c r="A2873">
        <f>'DATA DASH'!A2873</f>
        <v/>
      </c>
      <c r="B2873">
        <f>'DATA DASH'!B2873</f>
        <v/>
      </c>
      <c r="C2873">
        <f>'DATA DASH'!C2873</f>
        <v/>
      </c>
      <c r="D2873">
        <f>'DATA DASH'!D2873</f>
        <v/>
      </c>
      <c r="E2873">
        <f>'DATA DASH'!E2873</f>
        <v/>
      </c>
      <c r="F2873">
        <f>'DATA DASH'!F2873</f>
        <v/>
      </c>
      <c r="G2873">
        <f>'DATA DASH'!G2873</f>
        <v/>
      </c>
      <c r="H2873">
        <f>'DATA DASH'!H2873</f>
        <v/>
      </c>
      <c r="I2873">
        <f>'DATA DASH'!I2873</f>
        <v/>
      </c>
      <c r="J2873">
        <f>'DATA DASH'!J2873</f>
        <v/>
      </c>
      <c r="K2873">
        <f>'DATA DASH'!K2873</f>
        <v/>
      </c>
      <c r="L2873">
        <f>'DATA DASH'!L2873</f>
        <v/>
      </c>
      <c r="M2873">
        <f>'DATA DASH'!M2873</f>
        <v/>
      </c>
    </row>
    <row r="2874">
      <c r="A2874">
        <f>'DATA DASH'!A2874</f>
        <v/>
      </c>
      <c r="B2874">
        <f>'DATA DASH'!B2874</f>
        <v/>
      </c>
      <c r="C2874">
        <f>'DATA DASH'!C2874</f>
        <v/>
      </c>
      <c r="D2874">
        <f>'DATA DASH'!D2874</f>
        <v/>
      </c>
      <c r="E2874">
        <f>'DATA DASH'!E2874</f>
        <v/>
      </c>
      <c r="F2874">
        <f>'DATA DASH'!F2874</f>
        <v/>
      </c>
      <c r="G2874">
        <f>'DATA DASH'!G2874</f>
        <v/>
      </c>
      <c r="H2874">
        <f>'DATA DASH'!H2874</f>
        <v/>
      </c>
      <c r="I2874">
        <f>'DATA DASH'!I2874</f>
        <v/>
      </c>
      <c r="J2874">
        <f>'DATA DASH'!J2874</f>
        <v/>
      </c>
      <c r="K2874">
        <f>'DATA DASH'!K2874</f>
        <v/>
      </c>
      <c r="L2874">
        <f>'DATA DASH'!L2874</f>
        <v/>
      </c>
      <c r="M2874">
        <f>'DATA DASH'!M2874</f>
        <v/>
      </c>
    </row>
    <row r="2875">
      <c r="A2875">
        <f>'DATA DASH'!A2875</f>
        <v/>
      </c>
      <c r="B2875">
        <f>'DATA DASH'!B2875</f>
        <v/>
      </c>
      <c r="C2875">
        <f>'DATA DASH'!C2875</f>
        <v/>
      </c>
      <c r="D2875">
        <f>'DATA DASH'!D2875</f>
        <v/>
      </c>
      <c r="E2875">
        <f>'DATA DASH'!E2875</f>
        <v/>
      </c>
      <c r="F2875">
        <f>'DATA DASH'!F2875</f>
        <v/>
      </c>
      <c r="G2875">
        <f>'DATA DASH'!G2875</f>
        <v/>
      </c>
      <c r="H2875">
        <f>'DATA DASH'!H2875</f>
        <v/>
      </c>
      <c r="I2875">
        <f>'DATA DASH'!I2875</f>
        <v/>
      </c>
      <c r="J2875">
        <f>'DATA DASH'!J2875</f>
        <v/>
      </c>
      <c r="K2875">
        <f>'DATA DASH'!K2875</f>
        <v/>
      </c>
      <c r="L2875">
        <f>'DATA DASH'!L2875</f>
        <v/>
      </c>
      <c r="M2875">
        <f>'DATA DASH'!M2875</f>
        <v/>
      </c>
    </row>
    <row r="2876">
      <c r="A2876">
        <f>'DATA DASH'!A2876</f>
        <v/>
      </c>
      <c r="B2876">
        <f>'DATA DASH'!B2876</f>
        <v/>
      </c>
      <c r="C2876">
        <f>'DATA DASH'!C2876</f>
        <v/>
      </c>
      <c r="D2876">
        <f>'DATA DASH'!D2876</f>
        <v/>
      </c>
      <c r="E2876">
        <f>'DATA DASH'!E2876</f>
        <v/>
      </c>
      <c r="F2876">
        <f>'DATA DASH'!F2876</f>
        <v/>
      </c>
      <c r="G2876">
        <f>'DATA DASH'!G2876</f>
        <v/>
      </c>
      <c r="H2876">
        <f>'DATA DASH'!H2876</f>
        <v/>
      </c>
      <c r="I2876">
        <f>'DATA DASH'!I2876</f>
        <v/>
      </c>
      <c r="J2876">
        <f>'DATA DASH'!J2876</f>
        <v/>
      </c>
      <c r="K2876">
        <f>'DATA DASH'!K2876</f>
        <v/>
      </c>
      <c r="L2876">
        <f>'DATA DASH'!L2876</f>
        <v/>
      </c>
      <c r="M2876">
        <f>'DATA DASH'!M2876</f>
        <v/>
      </c>
    </row>
    <row r="2877">
      <c r="A2877">
        <f>'DATA DASH'!A2877</f>
        <v/>
      </c>
      <c r="B2877">
        <f>'DATA DASH'!B2877</f>
        <v/>
      </c>
      <c r="C2877">
        <f>'DATA DASH'!C2877</f>
        <v/>
      </c>
      <c r="D2877">
        <f>'DATA DASH'!D2877</f>
        <v/>
      </c>
      <c r="E2877">
        <f>'DATA DASH'!E2877</f>
        <v/>
      </c>
      <c r="F2877">
        <f>'DATA DASH'!F2877</f>
        <v/>
      </c>
      <c r="G2877">
        <f>'DATA DASH'!G2877</f>
        <v/>
      </c>
      <c r="H2877">
        <f>'DATA DASH'!H2877</f>
        <v/>
      </c>
      <c r="I2877">
        <f>'DATA DASH'!I2877</f>
        <v/>
      </c>
      <c r="J2877">
        <f>'DATA DASH'!J2877</f>
        <v/>
      </c>
      <c r="K2877">
        <f>'DATA DASH'!K2877</f>
        <v/>
      </c>
      <c r="L2877">
        <f>'DATA DASH'!L2877</f>
        <v/>
      </c>
      <c r="M2877">
        <f>'DATA DASH'!M2877</f>
        <v/>
      </c>
    </row>
    <row r="2878">
      <c r="A2878">
        <f>'DATA DASH'!A2878</f>
        <v/>
      </c>
      <c r="B2878">
        <f>'DATA DASH'!B2878</f>
        <v/>
      </c>
      <c r="C2878">
        <f>'DATA DASH'!C2878</f>
        <v/>
      </c>
      <c r="D2878">
        <f>'DATA DASH'!D2878</f>
        <v/>
      </c>
      <c r="E2878">
        <f>'DATA DASH'!E2878</f>
        <v/>
      </c>
      <c r="F2878">
        <f>'DATA DASH'!F2878</f>
        <v/>
      </c>
      <c r="G2878">
        <f>'DATA DASH'!G2878</f>
        <v/>
      </c>
      <c r="H2878">
        <f>'DATA DASH'!H2878</f>
        <v/>
      </c>
      <c r="I2878">
        <f>'DATA DASH'!I2878</f>
        <v/>
      </c>
      <c r="J2878">
        <f>'DATA DASH'!J2878</f>
        <v/>
      </c>
      <c r="K2878">
        <f>'DATA DASH'!K2878</f>
        <v/>
      </c>
      <c r="L2878">
        <f>'DATA DASH'!L2878</f>
        <v/>
      </c>
      <c r="M2878">
        <f>'DATA DASH'!M2878</f>
        <v/>
      </c>
    </row>
    <row r="2879">
      <c r="A2879">
        <f>'DATA DASH'!A2879</f>
        <v/>
      </c>
      <c r="B2879">
        <f>'DATA DASH'!B2879</f>
        <v/>
      </c>
      <c r="C2879">
        <f>'DATA DASH'!C2879</f>
        <v/>
      </c>
      <c r="D2879">
        <f>'DATA DASH'!D2879</f>
        <v/>
      </c>
      <c r="E2879">
        <f>'DATA DASH'!E2879</f>
        <v/>
      </c>
      <c r="F2879">
        <f>'DATA DASH'!F2879</f>
        <v/>
      </c>
      <c r="G2879">
        <f>'DATA DASH'!G2879</f>
        <v/>
      </c>
      <c r="H2879">
        <f>'DATA DASH'!H2879</f>
        <v/>
      </c>
      <c r="I2879">
        <f>'DATA DASH'!I2879</f>
        <v/>
      </c>
      <c r="J2879">
        <f>'DATA DASH'!J2879</f>
        <v/>
      </c>
      <c r="K2879">
        <f>'DATA DASH'!K2879</f>
        <v/>
      </c>
      <c r="L2879">
        <f>'DATA DASH'!L2879</f>
        <v/>
      </c>
      <c r="M2879">
        <f>'DATA DASH'!M2879</f>
        <v/>
      </c>
    </row>
    <row r="2880">
      <c r="A2880">
        <f>'DATA DASH'!A2880</f>
        <v/>
      </c>
      <c r="B2880">
        <f>'DATA DASH'!B2880</f>
        <v/>
      </c>
      <c r="C2880">
        <f>'DATA DASH'!C2880</f>
        <v/>
      </c>
      <c r="D2880">
        <f>'DATA DASH'!D2880</f>
        <v/>
      </c>
      <c r="E2880">
        <f>'DATA DASH'!E2880</f>
        <v/>
      </c>
      <c r="F2880">
        <f>'DATA DASH'!F2880</f>
        <v/>
      </c>
      <c r="G2880">
        <f>'DATA DASH'!G2880</f>
        <v/>
      </c>
      <c r="H2880">
        <f>'DATA DASH'!H2880</f>
        <v/>
      </c>
      <c r="I2880">
        <f>'DATA DASH'!I2880</f>
        <v/>
      </c>
      <c r="J2880">
        <f>'DATA DASH'!J2880</f>
        <v/>
      </c>
      <c r="K2880">
        <f>'DATA DASH'!K2880</f>
        <v/>
      </c>
      <c r="L2880">
        <f>'DATA DASH'!L2880</f>
        <v/>
      </c>
      <c r="M2880">
        <f>'DATA DASH'!M2880</f>
        <v/>
      </c>
    </row>
    <row r="2881">
      <c r="A2881">
        <f>'DATA DASH'!A2881</f>
        <v/>
      </c>
      <c r="B2881">
        <f>'DATA DASH'!B2881</f>
        <v/>
      </c>
      <c r="C2881">
        <f>'DATA DASH'!C2881</f>
        <v/>
      </c>
      <c r="D2881">
        <f>'DATA DASH'!D2881</f>
        <v/>
      </c>
      <c r="E2881">
        <f>'DATA DASH'!E2881</f>
        <v/>
      </c>
      <c r="F2881">
        <f>'DATA DASH'!F2881</f>
        <v/>
      </c>
      <c r="G2881">
        <f>'DATA DASH'!G2881</f>
        <v/>
      </c>
      <c r="H2881">
        <f>'DATA DASH'!H2881</f>
        <v/>
      </c>
      <c r="I2881">
        <f>'DATA DASH'!I2881</f>
        <v/>
      </c>
      <c r="J2881">
        <f>'DATA DASH'!J2881</f>
        <v/>
      </c>
      <c r="K2881">
        <f>'DATA DASH'!K2881</f>
        <v/>
      </c>
      <c r="L2881">
        <f>'DATA DASH'!L2881</f>
        <v/>
      </c>
      <c r="M2881">
        <f>'DATA DASH'!M2881</f>
        <v/>
      </c>
    </row>
    <row r="2882">
      <c r="A2882">
        <f>'DATA DASH'!A2882</f>
        <v/>
      </c>
      <c r="B2882">
        <f>'DATA DASH'!B2882</f>
        <v/>
      </c>
      <c r="C2882">
        <f>'DATA DASH'!C2882</f>
        <v/>
      </c>
      <c r="D2882">
        <f>'DATA DASH'!D2882</f>
        <v/>
      </c>
      <c r="E2882">
        <f>'DATA DASH'!E2882</f>
        <v/>
      </c>
      <c r="F2882">
        <f>'DATA DASH'!F2882</f>
        <v/>
      </c>
      <c r="G2882">
        <f>'DATA DASH'!G2882</f>
        <v/>
      </c>
      <c r="H2882">
        <f>'DATA DASH'!H2882</f>
        <v/>
      </c>
      <c r="I2882">
        <f>'DATA DASH'!I2882</f>
        <v/>
      </c>
      <c r="J2882">
        <f>'DATA DASH'!J2882</f>
        <v/>
      </c>
      <c r="K2882">
        <f>'DATA DASH'!K2882</f>
        <v/>
      </c>
      <c r="L2882">
        <f>'DATA DASH'!L2882</f>
        <v/>
      </c>
      <c r="M2882">
        <f>'DATA DASH'!M2882</f>
        <v/>
      </c>
    </row>
    <row r="2883">
      <c r="A2883">
        <f>'DATA DASH'!A2883</f>
        <v/>
      </c>
      <c r="B2883">
        <f>'DATA DASH'!B2883</f>
        <v/>
      </c>
      <c r="C2883">
        <f>'DATA DASH'!C2883</f>
        <v/>
      </c>
      <c r="D2883">
        <f>'DATA DASH'!D2883</f>
        <v/>
      </c>
      <c r="E2883">
        <f>'DATA DASH'!E2883</f>
        <v/>
      </c>
      <c r="F2883">
        <f>'DATA DASH'!F2883</f>
        <v/>
      </c>
      <c r="G2883">
        <f>'DATA DASH'!G2883</f>
        <v/>
      </c>
      <c r="H2883">
        <f>'DATA DASH'!H2883</f>
        <v/>
      </c>
      <c r="I2883">
        <f>'DATA DASH'!I2883</f>
        <v/>
      </c>
      <c r="J2883">
        <f>'DATA DASH'!J2883</f>
        <v/>
      </c>
      <c r="K2883">
        <f>'DATA DASH'!K2883</f>
        <v/>
      </c>
      <c r="L2883">
        <f>'DATA DASH'!L2883</f>
        <v/>
      </c>
      <c r="M2883">
        <f>'DATA DASH'!M2883</f>
        <v/>
      </c>
    </row>
    <row r="2884">
      <c r="A2884">
        <f>'DATA DASH'!A2884</f>
        <v/>
      </c>
      <c r="B2884">
        <f>'DATA DASH'!B2884</f>
        <v/>
      </c>
      <c r="C2884">
        <f>'DATA DASH'!C2884</f>
        <v/>
      </c>
      <c r="D2884">
        <f>'DATA DASH'!D2884</f>
        <v/>
      </c>
      <c r="E2884">
        <f>'DATA DASH'!E2884</f>
        <v/>
      </c>
      <c r="F2884">
        <f>'DATA DASH'!F2884</f>
        <v/>
      </c>
      <c r="G2884">
        <f>'DATA DASH'!G2884</f>
        <v/>
      </c>
      <c r="H2884">
        <f>'DATA DASH'!H2884</f>
        <v/>
      </c>
      <c r="I2884">
        <f>'DATA DASH'!I2884</f>
        <v/>
      </c>
      <c r="J2884">
        <f>'DATA DASH'!J2884</f>
        <v/>
      </c>
      <c r="K2884">
        <f>'DATA DASH'!K2884</f>
        <v/>
      </c>
      <c r="L2884">
        <f>'DATA DASH'!L2884</f>
        <v/>
      </c>
      <c r="M2884">
        <f>'DATA DASH'!M2884</f>
        <v/>
      </c>
    </row>
    <row r="2885">
      <c r="A2885">
        <f>'DATA DASH'!A2885</f>
        <v/>
      </c>
      <c r="B2885">
        <f>'DATA DASH'!B2885</f>
        <v/>
      </c>
      <c r="C2885">
        <f>'DATA DASH'!C2885</f>
        <v/>
      </c>
      <c r="D2885">
        <f>'DATA DASH'!D2885</f>
        <v/>
      </c>
      <c r="E2885">
        <f>'DATA DASH'!E2885</f>
        <v/>
      </c>
      <c r="F2885">
        <f>'DATA DASH'!F2885</f>
        <v/>
      </c>
      <c r="G2885">
        <f>'DATA DASH'!G2885</f>
        <v/>
      </c>
      <c r="H2885">
        <f>'DATA DASH'!H2885</f>
        <v/>
      </c>
      <c r="I2885">
        <f>'DATA DASH'!I2885</f>
        <v/>
      </c>
      <c r="J2885">
        <f>'DATA DASH'!J2885</f>
        <v/>
      </c>
      <c r="K2885">
        <f>'DATA DASH'!K2885</f>
        <v/>
      </c>
      <c r="L2885">
        <f>'DATA DASH'!L2885</f>
        <v/>
      </c>
      <c r="M2885">
        <f>'DATA DASH'!M2885</f>
        <v/>
      </c>
    </row>
    <row r="2886">
      <c r="A2886">
        <f>'DATA DASH'!A2886</f>
        <v/>
      </c>
      <c r="B2886">
        <f>'DATA DASH'!B2886</f>
        <v/>
      </c>
      <c r="C2886">
        <f>'DATA DASH'!C2886</f>
        <v/>
      </c>
      <c r="D2886">
        <f>'DATA DASH'!D2886</f>
        <v/>
      </c>
      <c r="E2886">
        <f>'DATA DASH'!E2886</f>
        <v/>
      </c>
      <c r="F2886">
        <f>'DATA DASH'!F2886</f>
        <v/>
      </c>
      <c r="G2886">
        <f>'DATA DASH'!G2886</f>
        <v/>
      </c>
      <c r="H2886">
        <f>'DATA DASH'!H2886</f>
        <v/>
      </c>
      <c r="I2886">
        <f>'DATA DASH'!I2886</f>
        <v/>
      </c>
      <c r="J2886">
        <f>'DATA DASH'!J2886</f>
        <v/>
      </c>
      <c r="K2886">
        <f>'DATA DASH'!K2886</f>
        <v/>
      </c>
      <c r="L2886">
        <f>'DATA DASH'!L2886</f>
        <v/>
      </c>
      <c r="M2886">
        <f>'DATA DASH'!M2886</f>
        <v/>
      </c>
    </row>
    <row r="2887">
      <c r="A2887">
        <f>'DATA DASH'!A2887</f>
        <v/>
      </c>
      <c r="B2887">
        <f>'DATA DASH'!B2887</f>
        <v/>
      </c>
      <c r="C2887">
        <f>'DATA DASH'!C2887</f>
        <v/>
      </c>
      <c r="D2887">
        <f>'DATA DASH'!D2887</f>
        <v/>
      </c>
      <c r="E2887">
        <f>'DATA DASH'!E2887</f>
        <v/>
      </c>
      <c r="F2887">
        <f>'DATA DASH'!F2887</f>
        <v/>
      </c>
      <c r="G2887">
        <f>'DATA DASH'!G2887</f>
        <v/>
      </c>
      <c r="H2887">
        <f>'DATA DASH'!H2887</f>
        <v/>
      </c>
      <c r="I2887">
        <f>'DATA DASH'!I2887</f>
        <v/>
      </c>
      <c r="J2887">
        <f>'DATA DASH'!J2887</f>
        <v/>
      </c>
      <c r="K2887">
        <f>'DATA DASH'!K2887</f>
        <v/>
      </c>
      <c r="L2887">
        <f>'DATA DASH'!L2887</f>
        <v/>
      </c>
      <c r="M2887">
        <f>'DATA DASH'!M2887</f>
        <v/>
      </c>
    </row>
    <row r="2888">
      <c r="A2888">
        <f>'DATA DASH'!A2888</f>
        <v/>
      </c>
      <c r="B2888">
        <f>'DATA DASH'!B2888</f>
        <v/>
      </c>
      <c r="C2888">
        <f>'DATA DASH'!C2888</f>
        <v/>
      </c>
      <c r="D2888">
        <f>'DATA DASH'!D2888</f>
        <v/>
      </c>
      <c r="E2888">
        <f>'DATA DASH'!E2888</f>
        <v/>
      </c>
      <c r="F2888">
        <f>'DATA DASH'!F2888</f>
        <v/>
      </c>
      <c r="G2888">
        <f>'DATA DASH'!G2888</f>
        <v/>
      </c>
      <c r="H2888">
        <f>'DATA DASH'!H2888</f>
        <v/>
      </c>
      <c r="I2888">
        <f>'DATA DASH'!I2888</f>
        <v/>
      </c>
      <c r="J2888">
        <f>'DATA DASH'!J2888</f>
        <v/>
      </c>
      <c r="K2888">
        <f>'DATA DASH'!K2888</f>
        <v/>
      </c>
      <c r="L2888">
        <f>'DATA DASH'!L2888</f>
        <v/>
      </c>
      <c r="M2888">
        <f>'DATA DASH'!M2888</f>
        <v/>
      </c>
    </row>
    <row r="2889">
      <c r="A2889">
        <f>'DATA DASH'!A2889</f>
        <v/>
      </c>
      <c r="B2889">
        <f>'DATA DASH'!B2889</f>
        <v/>
      </c>
      <c r="C2889">
        <f>'DATA DASH'!C2889</f>
        <v/>
      </c>
      <c r="D2889">
        <f>'DATA DASH'!D2889</f>
        <v/>
      </c>
      <c r="E2889">
        <f>'DATA DASH'!E2889</f>
        <v/>
      </c>
      <c r="F2889">
        <f>'DATA DASH'!F2889</f>
        <v/>
      </c>
      <c r="G2889">
        <f>'DATA DASH'!G2889</f>
        <v/>
      </c>
      <c r="H2889">
        <f>'DATA DASH'!H2889</f>
        <v/>
      </c>
      <c r="I2889">
        <f>'DATA DASH'!I2889</f>
        <v/>
      </c>
      <c r="J2889">
        <f>'DATA DASH'!J2889</f>
        <v/>
      </c>
      <c r="K2889">
        <f>'DATA DASH'!K2889</f>
        <v/>
      </c>
      <c r="L2889">
        <f>'DATA DASH'!L2889</f>
        <v/>
      </c>
      <c r="M2889">
        <f>'DATA DASH'!M2889</f>
        <v/>
      </c>
    </row>
    <row r="2890">
      <c r="A2890">
        <f>'DATA DASH'!A2890</f>
        <v/>
      </c>
      <c r="B2890">
        <f>'DATA DASH'!B2890</f>
        <v/>
      </c>
      <c r="C2890">
        <f>'DATA DASH'!C2890</f>
        <v/>
      </c>
      <c r="D2890">
        <f>'DATA DASH'!D2890</f>
        <v/>
      </c>
      <c r="E2890">
        <f>'DATA DASH'!E2890</f>
        <v/>
      </c>
      <c r="F2890">
        <f>'DATA DASH'!F2890</f>
        <v/>
      </c>
      <c r="G2890">
        <f>'DATA DASH'!G2890</f>
        <v/>
      </c>
      <c r="H2890">
        <f>'DATA DASH'!H2890</f>
        <v/>
      </c>
      <c r="I2890">
        <f>'DATA DASH'!I2890</f>
        <v/>
      </c>
      <c r="J2890">
        <f>'DATA DASH'!J2890</f>
        <v/>
      </c>
      <c r="K2890">
        <f>'DATA DASH'!K2890</f>
        <v/>
      </c>
      <c r="L2890">
        <f>'DATA DASH'!L2890</f>
        <v/>
      </c>
      <c r="M2890">
        <f>'DATA DASH'!M2890</f>
        <v/>
      </c>
    </row>
    <row r="2891">
      <c r="A2891">
        <f>'DATA DASH'!A2891</f>
        <v/>
      </c>
      <c r="B2891">
        <f>'DATA DASH'!B2891</f>
        <v/>
      </c>
      <c r="C2891">
        <f>'DATA DASH'!C2891</f>
        <v/>
      </c>
      <c r="D2891">
        <f>'DATA DASH'!D2891</f>
        <v/>
      </c>
      <c r="E2891">
        <f>'DATA DASH'!E2891</f>
        <v/>
      </c>
      <c r="F2891">
        <f>'DATA DASH'!F2891</f>
        <v/>
      </c>
      <c r="G2891">
        <f>'DATA DASH'!G2891</f>
        <v/>
      </c>
      <c r="H2891">
        <f>'DATA DASH'!H2891</f>
        <v/>
      </c>
      <c r="I2891">
        <f>'DATA DASH'!I2891</f>
        <v/>
      </c>
      <c r="J2891">
        <f>'DATA DASH'!J2891</f>
        <v/>
      </c>
      <c r="K2891">
        <f>'DATA DASH'!K2891</f>
        <v/>
      </c>
      <c r="L2891">
        <f>'DATA DASH'!L2891</f>
        <v/>
      </c>
      <c r="M2891">
        <f>'DATA DASH'!M2891</f>
        <v/>
      </c>
    </row>
    <row r="2892">
      <c r="A2892">
        <f>'DATA DASH'!A2892</f>
        <v/>
      </c>
      <c r="B2892">
        <f>'DATA DASH'!B2892</f>
        <v/>
      </c>
      <c r="C2892">
        <f>'DATA DASH'!C2892</f>
        <v/>
      </c>
      <c r="D2892">
        <f>'DATA DASH'!D2892</f>
        <v/>
      </c>
      <c r="E2892">
        <f>'DATA DASH'!E2892</f>
        <v/>
      </c>
      <c r="F2892">
        <f>'DATA DASH'!F2892</f>
        <v/>
      </c>
      <c r="G2892">
        <f>'DATA DASH'!G2892</f>
        <v/>
      </c>
      <c r="H2892">
        <f>'DATA DASH'!H2892</f>
        <v/>
      </c>
      <c r="I2892">
        <f>'DATA DASH'!I2892</f>
        <v/>
      </c>
      <c r="J2892">
        <f>'DATA DASH'!J2892</f>
        <v/>
      </c>
      <c r="K2892">
        <f>'DATA DASH'!K2892</f>
        <v/>
      </c>
      <c r="L2892">
        <f>'DATA DASH'!L2892</f>
        <v/>
      </c>
      <c r="M2892">
        <f>'DATA DASH'!M2892</f>
        <v/>
      </c>
    </row>
    <row r="2893">
      <c r="A2893">
        <f>'DATA DASH'!A2893</f>
        <v/>
      </c>
      <c r="B2893">
        <f>'DATA DASH'!B2893</f>
        <v/>
      </c>
      <c r="C2893">
        <f>'DATA DASH'!C2893</f>
        <v/>
      </c>
      <c r="D2893">
        <f>'DATA DASH'!D2893</f>
        <v/>
      </c>
      <c r="E2893">
        <f>'DATA DASH'!E2893</f>
        <v/>
      </c>
      <c r="F2893">
        <f>'DATA DASH'!F2893</f>
        <v/>
      </c>
      <c r="G2893">
        <f>'DATA DASH'!G2893</f>
        <v/>
      </c>
      <c r="H2893">
        <f>'DATA DASH'!H2893</f>
        <v/>
      </c>
      <c r="I2893">
        <f>'DATA DASH'!I2893</f>
        <v/>
      </c>
      <c r="J2893">
        <f>'DATA DASH'!J2893</f>
        <v/>
      </c>
      <c r="K2893">
        <f>'DATA DASH'!K2893</f>
        <v/>
      </c>
      <c r="L2893">
        <f>'DATA DASH'!L2893</f>
        <v/>
      </c>
      <c r="M2893">
        <f>'DATA DASH'!M2893</f>
        <v/>
      </c>
    </row>
    <row r="2894">
      <c r="A2894">
        <f>'DATA DASH'!A2894</f>
        <v/>
      </c>
      <c r="B2894">
        <f>'DATA DASH'!B2894</f>
        <v/>
      </c>
      <c r="C2894">
        <f>'DATA DASH'!C2894</f>
        <v/>
      </c>
      <c r="D2894">
        <f>'DATA DASH'!D2894</f>
        <v/>
      </c>
      <c r="E2894">
        <f>'DATA DASH'!E2894</f>
        <v/>
      </c>
      <c r="F2894">
        <f>'DATA DASH'!F2894</f>
        <v/>
      </c>
      <c r="G2894">
        <f>'DATA DASH'!G2894</f>
        <v/>
      </c>
      <c r="H2894">
        <f>'DATA DASH'!H2894</f>
        <v/>
      </c>
      <c r="I2894">
        <f>'DATA DASH'!I2894</f>
        <v/>
      </c>
      <c r="J2894">
        <f>'DATA DASH'!J2894</f>
        <v/>
      </c>
      <c r="K2894">
        <f>'DATA DASH'!K2894</f>
        <v/>
      </c>
      <c r="L2894">
        <f>'DATA DASH'!L2894</f>
        <v/>
      </c>
      <c r="M2894">
        <f>'DATA DASH'!M2894</f>
        <v/>
      </c>
    </row>
    <row r="2895">
      <c r="A2895">
        <f>'DATA DASH'!A2895</f>
        <v/>
      </c>
      <c r="B2895">
        <f>'DATA DASH'!B2895</f>
        <v/>
      </c>
      <c r="C2895">
        <f>'DATA DASH'!C2895</f>
        <v/>
      </c>
      <c r="D2895">
        <f>'DATA DASH'!D2895</f>
        <v/>
      </c>
      <c r="E2895">
        <f>'DATA DASH'!E2895</f>
        <v/>
      </c>
      <c r="F2895">
        <f>'DATA DASH'!F2895</f>
        <v/>
      </c>
      <c r="G2895">
        <f>'DATA DASH'!G2895</f>
        <v/>
      </c>
      <c r="H2895">
        <f>'DATA DASH'!H2895</f>
        <v/>
      </c>
      <c r="I2895">
        <f>'DATA DASH'!I2895</f>
        <v/>
      </c>
      <c r="J2895">
        <f>'DATA DASH'!J2895</f>
        <v/>
      </c>
      <c r="K2895">
        <f>'DATA DASH'!K2895</f>
        <v/>
      </c>
      <c r="L2895">
        <f>'DATA DASH'!L2895</f>
        <v/>
      </c>
      <c r="M2895">
        <f>'DATA DASH'!M2895</f>
        <v/>
      </c>
    </row>
    <row r="2896">
      <c r="A2896">
        <f>'DATA DASH'!A2896</f>
        <v/>
      </c>
      <c r="B2896">
        <f>'DATA DASH'!B2896</f>
        <v/>
      </c>
      <c r="C2896">
        <f>'DATA DASH'!C2896</f>
        <v/>
      </c>
      <c r="D2896">
        <f>'DATA DASH'!D2896</f>
        <v/>
      </c>
      <c r="E2896">
        <f>'DATA DASH'!E2896</f>
        <v/>
      </c>
      <c r="F2896">
        <f>'DATA DASH'!F2896</f>
        <v/>
      </c>
      <c r="G2896">
        <f>'DATA DASH'!G2896</f>
        <v/>
      </c>
      <c r="H2896">
        <f>'DATA DASH'!H2896</f>
        <v/>
      </c>
      <c r="I2896">
        <f>'DATA DASH'!I2896</f>
        <v/>
      </c>
      <c r="J2896">
        <f>'DATA DASH'!J2896</f>
        <v/>
      </c>
      <c r="K2896">
        <f>'DATA DASH'!K2896</f>
        <v/>
      </c>
      <c r="L2896">
        <f>'DATA DASH'!L2896</f>
        <v/>
      </c>
      <c r="M2896">
        <f>'DATA DASH'!M2896</f>
        <v/>
      </c>
    </row>
    <row r="2897">
      <c r="A2897">
        <f>'DATA DASH'!A2897</f>
        <v/>
      </c>
      <c r="B2897">
        <f>'DATA DASH'!B2897</f>
        <v/>
      </c>
      <c r="C2897">
        <f>'DATA DASH'!C2897</f>
        <v/>
      </c>
      <c r="D2897">
        <f>'DATA DASH'!D2897</f>
        <v/>
      </c>
      <c r="E2897">
        <f>'DATA DASH'!E2897</f>
        <v/>
      </c>
      <c r="F2897">
        <f>'DATA DASH'!F2897</f>
        <v/>
      </c>
      <c r="G2897">
        <f>'DATA DASH'!G2897</f>
        <v/>
      </c>
      <c r="H2897">
        <f>'DATA DASH'!H2897</f>
        <v/>
      </c>
      <c r="I2897">
        <f>'DATA DASH'!I2897</f>
        <v/>
      </c>
      <c r="J2897">
        <f>'DATA DASH'!J2897</f>
        <v/>
      </c>
      <c r="K2897">
        <f>'DATA DASH'!K2897</f>
        <v/>
      </c>
      <c r="L2897">
        <f>'DATA DASH'!L2897</f>
        <v/>
      </c>
      <c r="M2897">
        <f>'DATA DASH'!M2897</f>
        <v/>
      </c>
    </row>
    <row r="2898">
      <c r="A2898">
        <f>'DATA DASH'!A2898</f>
        <v/>
      </c>
      <c r="B2898">
        <f>'DATA DASH'!B2898</f>
        <v/>
      </c>
      <c r="C2898">
        <f>'DATA DASH'!C2898</f>
        <v/>
      </c>
      <c r="D2898">
        <f>'DATA DASH'!D2898</f>
        <v/>
      </c>
      <c r="E2898">
        <f>'DATA DASH'!E2898</f>
        <v/>
      </c>
      <c r="F2898">
        <f>'DATA DASH'!F2898</f>
        <v/>
      </c>
      <c r="G2898">
        <f>'DATA DASH'!G2898</f>
        <v/>
      </c>
      <c r="H2898">
        <f>'DATA DASH'!H2898</f>
        <v/>
      </c>
      <c r="I2898">
        <f>'DATA DASH'!I2898</f>
        <v/>
      </c>
      <c r="J2898">
        <f>'DATA DASH'!J2898</f>
        <v/>
      </c>
      <c r="K2898">
        <f>'DATA DASH'!K2898</f>
        <v/>
      </c>
      <c r="L2898">
        <f>'DATA DASH'!L2898</f>
        <v/>
      </c>
      <c r="M2898">
        <f>'DATA DASH'!M2898</f>
        <v/>
      </c>
    </row>
    <row r="2899">
      <c r="A2899">
        <f>'DATA DASH'!A2899</f>
        <v/>
      </c>
      <c r="B2899">
        <f>'DATA DASH'!B2899</f>
        <v/>
      </c>
      <c r="C2899">
        <f>'DATA DASH'!C2899</f>
        <v/>
      </c>
      <c r="D2899">
        <f>'DATA DASH'!D2899</f>
        <v/>
      </c>
      <c r="E2899">
        <f>'DATA DASH'!E2899</f>
        <v/>
      </c>
      <c r="F2899">
        <f>'DATA DASH'!F2899</f>
        <v/>
      </c>
      <c r="G2899">
        <f>'DATA DASH'!G2899</f>
        <v/>
      </c>
      <c r="H2899">
        <f>'DATA DASH'!H2899</f>
        <v/>
      </c>
      <c r="I2899">
        <f>'DATA DASH'!I2899</f>
        <v/>
      </c>
      <c r="J2899">
        <f>'DATA DASH'!J2899</f>
        <v/>
      </c>
      <c r="K2899">
        <f>'DATA DASH'!K2899</f>
        <v/>
      </c>
      <c r="L2899">
        <f>'DATA DASH'!L2899</f>
        <v/>
      </c>
      <c r="M2899">
        <f>'DATA DASH'!M2899</f>
        <v/>
      </c>
    </row>
    <row r="2900">
      <c r="A2900">
        <f>'DATA DASH'!A2900</f>
        <v/>
      </c>
      <c r="B2900">
        <f>'DATA DASH'!B2900</f>
        <v/>
      </c>
      <c r="C2900">
        <f>'DATA DASH'!C2900</f>
        <v/>
      </c>
      <c r="D2900">
        <f>'DATA DASH'!D2900</f>
        <v/>
      </c>
      <c r="E2900">
        <f>'DATA DASH'!E2900</f>
        <v/>
      </c>
      <c r="F2900">
        <f>'DATA DASH'!F2900</f>
        <v/>
      </c>
      <c r="G2900">
        <f>'DATA DASH'!G2900</f>
        <v/>
      </c>
      <c r="H2900">
        <f>'DATA DASH'!H2900</f>
        <v/>
      </c>
      <c r="I2900">
        <f>'DATA DASH'!I2900</f>
        <v/>
      </c>
      <c r="J2900">
        <f>'DATA DASH'!J2900</f>
        <v/>
      </c>
      <c r="K2900">
        <f>'DATA DASH'!K2900</f>
        <v/>
      </c>
      <c r="L2900">
        <f>'DATA DASH'!L2900</f>
        <v/>
      </c>
      <c r="M2900">
        <f>'DATA DASH'!M2900</f>
        <v/>
      </c>
    </row>
    <row r="2901">
      <c r="A2901">
        <f>'DATA DASH'!A2901</f>
        <v/>
      </c>
      <c r="B2901">
        <f>'DATA DASH'!B2901</f>
        <v/>
      </c>
      <c r="C2901">
        <f>'DATA DASH'!C2901</f>
        <v/>
      </c>
      <c r="D2901">
        <f>'DATA DASH'!D2901</f>
        <v/>
      </c>
      <c r="E2901">
        <f>'DATA DASH'!E2901</f>
        <v/>
      </c>
      <c r="F2901">
        <f>'DATA DASH'!F2901</f>
        <v/>
      </c>
      <c r="G2901">
        <f>'DATA DASH'!G2901</f>
        <v/>
      </c>
      <c r="H2901">
        <f>'DATA DASH'!H2901</f>
        <v/>
      </c>
      <c r="I2901">
        <f>'DATA DASH'!I2901</f>
        <v/>
      </c>
      <c r="J2901">
        <f>'DATA DASH'!J2901</f>
        <v/>
      </c>
      <c r="K2901">
        <f>'DATA DASH'!K2901</f>
        <v/>
      </c>
      <c r="L2901">
        <f>'DATA DASH'!L2901</f>
        <v/>
      </c>
      <c r="M2901">
        <f>'DATA DASH'!M2901</f>
        <v/>
      </c>
    </row>
    <row r="2902">
      <c r="A2902">
        <f>'DATA DASH'!A2902</f>
        <v/>
      </c>
      <c r="B2902">
        <f>'DATA DASH'!B2902</f>
        <v/>
      </c>
      <c r="C2902">
        <f>'DATA DASH'!C2902</f>
        <v/>
      </c>
      <c r="D2902">
        <f>'DATA DASH'!D2902</f>
        <v/>
      </c>
      <c r="E2902">
        <f>'DATA DASH'!E2902</f>
        <v/>
      </c>
      <c r="F2902">
        <f>'DATA DASH'!F2902</f>
        <v/>
      </c>
      <c r="G2902">
        <f>'DATA DASH'!G2902</f>
        <v/>
      </c>
      <c r="H2902">
        <f>'DATA DASH'!H2902</f>
        <v/>
      </c>
      <c r="I2902">
        <f>'DATA DASH'!I2902</f>
        <v/>
      </c>
      <c r="J2902">
        <f>'DATA DASH'!J2902</f>
        <v/>
      </c>
      <c r="K2902">
        <f>'DATA DASH'!K2902</f>
        <v/>
      </c>
      <c r="L2902">
        <f>'DATA DASH'!L2902</f>
        <v/>
      </c>
      <c r="M2902">
        <f>'DATA DASH'!M2902</f>
        <v/>
      </c>
    </row>
    <row r="2903">
      <c r="A2903">
        <f>'DATA DASH'!A2903</f>
        <v/>
      </c>
      <c r="B2903">
        <f>'DATA DASH'!B2903</f>
        <v/>
      </c>
      <c r="C2903">
        <f>'DATA DASH'!C2903</f>
        <v/>
      </c>
      <c r="D2903">
        <f>'DATA DASH'!D2903</f>
        <v/>
      </c>
      <c r="E2903">
        <f>'DATA DASH'!E2903</f>
        <v/>
      </c>
      <c r="F2903">
        <f>'DATA DASH'!F2903</f>
        <v/>
      </c>
      <c r="G2903">
        <f>'DATA DASH'!G2903</f>
        <v/>
      </c>
      <c r="H2903">
        <f>'DATA DASH'!H2903</f>
        <v/>
      </c>
      <c r="I2903">
        <f>'DATA DASH'!I2903</f>
        <v/>
      </c>
      <c r="J2903">
        <f>'DATA DASH'!J2903</f>
        <v/>
      </c>
      <c r="K2903">
        <f>'DATA DASH'!K2903</f>
        <v/>
      </c>
      <c r="L2903">
        <f>'DATA DASH'!L2903</f>
        <v/>
      </c>
      <c r="M2903">
        <f>'DATA DASH'!M2903</f>
        <v/>
      </c>
    </row>
    <row r="2904">
      <c r="A2904">
        <f>'DATA DASH'!A2904</f>
        <v/>
      </c>
      <c r="B2904">
        <f>'DATA DASH'!B2904</f>
        <v/>
      </c>
      <c r="C2904">
        <f>'DATA DASH'!C2904</f>
        <v/>
      </c>
      <c r="D2904">
        <f>'DATA DASH'!D2904</f>
        <v/>
      </c>
      <c r="E2904">
        <f>'DATA DASH'!E2904</f>
        <v/>
      </c>
      <c r="F2904">
        <f>'DATA DASH'!F2904</f>
        <v/>
      </c>
      <c r="G2904">
        <f>'DATA DASH'!G2904</f>
        <v/>
      </c>
      <c r="H2904">
        <f>'DATA DASH'!H2904</f>
        <v/>
      </c>
      <c r="I2904">
        <f>'DATA DASH'!I2904</f>
        <v/>
      </c>
      <c r="J2904">
        <f>'DATA DASH'!J2904</f>
        <v/>
      </c>
      <c r="K2904">
        <f>'DATA DASH'!K2904</f>
        <v/>
      </c>
      <c r="L2904">
        <f>'DATA DASH'!L2904</f>
        <v/>
      </c>
      <c r="M2904">
        <f>'DATA DASH'!M2904</f>
        <v/>
      </c>
    </row>
    <row r="2905">
      <c r="A2905">
        <f>'DATA DASH'!A2905</f>
        <v/>
      </c>
      <c r="B2905">
        <f>'DATA DASH'!B2905</f>
        <v/>
      </c>
      <c r="C2905">
        <f>'DATA DASH'!C2905</f>
        <v/>
      </c>
      <c r="D2905">
        <f>'DATA DASH'!D2905</f>
        <v/>
      </c>
      <c r="E2905">
        <f>'DATA DASH'!E2905</f>
        <v/>
      </c>
      <c r="F2905">
        <f>'DATA DASH'!F2905</f>
        <v/>
      </c>
      <c r="G2905">
        <f>'DATA DASH'!G2905</f>
        <v/>
      </c>
      <c r="H2905">
        <f>'DATA DASH'!H2905</f>
        <v/>
      </c>
      <c r="I2905">
        <f>'DATA DASH'!I2905</f>
        <v/>
      </c>
      <c r="J2905">
        <f>'DATA DASH'!J2905</f>
        <v/>
      </c>
      <c r="K2905">
        <f>'DATA DASH'!K2905</f>
        <v/>
      </c>
      <c r="L2905">
        <f>'DATA DASH'!L2905</f>
        <v/>
      </c>
      <c r="M2905">
        <f>'DATA DASH'!M2905</f>
        <v/>
      </c>
    </row>
    <row r="2906">
      <c r="A2906">
        <f>'DATA DASH'!A2906</f>
        <v/>
      </c>
      <c r="B2906">
        <f>'DATA DASH'!B2906</f>
        <v/>
      </c>
      <c r="C2906">
        <f>'DATA DASH'!C2906</f>
        <v/>
      </c>
      <c r="D2906">
        <f>'DATA DASH'!D2906</f>
        <v/>
      </c>
      <c r="E2906">
        <f>'DATA DASH'!E2906</f>
        <v/>
      </c>
      <c r="F2906">
        <f>'DATA DASH'!F2906</f>
        <v/>
      </c>
      <c r="G2906">
        <f>'DATA DASH'!G2906</f>
        <v/>
      </c>
      <c r="H2906">
        <f>'DATA DASH'!H2906</f>
        <v/>
      </c>
      <c r="I2906">
        <f>'DATA DASH'!I2906</f>
        <v/>
      </c>
      <c r="J2906">
        <f>'DATA DASH'!J2906</f>
        <v/>
      </c>
      <c r="K2906">
        <f>'DATA DASH'!K2906</f>
        <v/>
      </c>
      <c r="L2906">
        <f>'DATA DASH'!L2906</f>
        <v/>
      </c>
      <c r="M2906">
        <f>'DATA DASH'!M2906</f>
        <v/>
      </c>
    </row>
    <row r="2907">
      <c r="A2907">
        <f>'DATA DASH'!A2907</f>
        <v/>
      </c>
      <c r="B2907">
        <f>'DATA DASH'!B2907</f>
        <v/>
      </c>
      <c r="C2907">
        <f>'DATA DASH'!C2907</f>
        <v/>
      </c>
      <c r="D2907">
        <f>'DATA DASH'!D2907</f>
        <v/>
      </c>
      <c r="E2907">
        <f>'DATA DASH'!E2907</f>
        <v/>
      </c>
      <c r="F2907">
        <f>'DATA DASH'!F2907</f>
        <v/>
      </c>
      <c r="G2907">
        <f>'DATA DASH'!G2907</f>
        <v/>
      </c>
      <c r="H2907">
        <f>'DATA DASH'!H2907</f>
        <v/>
      </c>
      <c r="I2907">
        <f>'DATA DASH'!I2907</f>
        <v/>
      </c>
      <c r="J2907">
        <f>'DATA DASH'!J2907</f>
        <v/>
      </c>
      <c r="K2907">
        <f>'DATA DASH'!K2907</f>
        <v/>
      </c>
      <c r="L2907">
        <f>'DATA DASH'!L2907</f>
        <v/>
      </c>
      <c r="M2907">
        <f>'DATA DASH'!M2907</f>
        <v/>
      </c>
    </row>
    <row r="2908">
      <c r="A2908">
        <f>'DATA DASH'!A2908</f>
        <v/>
      </c>
      <c r="B2908">
        <f>'DATA DASH'!B2908</f>
        <v/>
      </c>
      <c r="C2908">
        <f>'DATA DASH'!C2908</f>
        <v/>
      </c>
      <c r="D2908">
        <f>'DATA DASH'!D2908</f>
        <v/>
      </c>
      <c r="E2908">
        <f>'DATA DASH'!E2908</f>
        <v/>
      </c>
      <c r="F2908">
        <f>'DATA DASH'!F2908</f>
        <v/>
      </c>
      <c r="G2908">
        <f>'DATA DASH'!G2908</f>
        <v/>
      </c>
      <c r="H2908">
        <f>'DATA DASH'!H2908</f>
        <v/>
      </c>
      <c r="I2908">
        <f>'DATA DASH'!I2908</f>
        <v/>
      </c>
      <c r="J2908">
        <f>'DATA DASH'!J2908</f>
        <v/>
      </c>
      <c r="K2908">
        <f>'DATA DASH'!K2908</f>
        <v/>
      </c>
      <c r="L2908">
        <f>'DATA DASH'!L2908</f>
        <v/>
      </c>
      <c r="M2908">
        <f>'DATA DASH'!M2908</f>
        <v/>
      </c>
    </row>
    <row r="2909">
      <c r="A2909">
        <f>'DATA DASH'!A2909</f>
        <v/>
      </c>
      <c r="B2909">
        <f>'DATA DASH'!B2909</f>
        <v/>
      </c>
      <c r="C2909">
        <f>'DATA DASH'!C2909</f>
        <v/>
      </c>
      <c r="D2909">
        <f>'DATA DASH'!D2909</f>
        <v/>
      </c>
      <c r="E2909">
        <f>'DATA DASH'!E2909</f>
        <v/>
      </c>
      <c r="F2909">
        <f>'DATA DASH'!F2909</f>
        <v/>
      </c>
      <c r="G2909">
        <f>'DATA DASH'!G2909</f>
        <v/>
      </c>
      <c r="H2909">
        <f>'DATA DASH'!H2909</f>
        <v/>
      </c>
      <c r="I2909">
        <f>'DATA DASH'!I2909</f>
        <v/>
      </c>
      <c r="J2909">
        <f>'DATA DASH'!J2909</f>
        <v/>
      </c>
      <c r="K2909">
        <f>'DATA DASH'!K2909</f>
        <v/>
      </c>
      <c r="L2909">
        <f>'DATA DASH'!L2909</f>
        <v/>
      </c>
      <c r="M2909">
        <f>'DATA DASH'!M2909</f>
        <v/>
      </c>
    </row>
    <row r="2910">
      <c r="A2910">
        <f>'DATA DASH'!A2910</f>
        <v/>
      </c>
      <c r="B2910">
        <f>'DATA DASH'!B2910</f>
        <v/>
      </c>
      <c r="C2910">
        <f>'DATA DASH'!C2910</f>
        <v/>
      </c>
      <c r="D2910">
        <f>'DATA DASH'!D2910</f>
        <v/>
      </c>
      <c r="E2910">
        <f>'DATA DASH'!E2910</f>
        <v/>
      </c>
      <c r="F2910">
        <f>'DATA DASH'!F2910</f>
        <v/>
      </c>
      <c r="G2910">
        <f>'DATA DASH'!G2910</f>
        <v/>
      </c>
      <c r="H2910">
        <f>'DATA DASH'!H2910</f>
        <v/>
      </c>
      <c r="I2910">
        <f>'DATA DASH'!I2910</f>
        <v/>
      </c>
      <c r="J2910">
        <f>'DATA DASH'!J2910</f>
        <v/>
      </c>
      <c r="K2910">
        <f>'DATA DASH'!K2910</f>
        <v/>
      </c>
      <c r="L2910">
        <f>'DATA DASH'!L2910</f>
        <v/>
      </c>
      <c r="M2910">
        <f>'DATA DASH'!M2910</f>
        <v/>
      </c>
    </row>
    <row r="2911">
      <c r="A2911">
        <f>'DATA DASH'!A2911</f>
        <v/>
      </c>
      <c r="B2911">
        <f>'DATA DASH'!B2911</f>
        <v/>
      </c>
      <c r="C2911">
        <f>'DATA DASH'!C2911</f>
        <v/>
      </c>
      <c r="D2911">
        <f>'DATA DASH'!D2911</f>
        <v/>
      </c>
      <c r="E2911">
        <f>'DATA DASH'!E2911</f>
        <v/>
      </c>
      <c r="F2911">
        <f>'DATA DASH'!F2911</f>
        <v/>
      </c>
      <c r="G2911">
        <f>'DATA DASH'!G2911</f>
        <v/>
      </c>
      <c r="H2911">
        <f>'DATA DASH'!H2911</f>
        <v/>
      </c>
      <c r="I2911">
        <f>'DATA DASH'!I2911</f>
        <v/>
      </c>
      <c r="J2911">
        <f>'DATA DASH'!J2911</f>
        <v/>
      </c>
      <c r="K2911">
        <f>'DATA DASH'!K2911</f>
        <v/>
      </c>
      <c r="L2911">
        <f>'DATA DASH'!L2911</f>
        <v/>
      </c>
      <c r="M2911">
        <f>'DATA DASH'!M2911</f>
        <v/>
      </c>
    </row>
    <row r="2912">
      <c r="A2912">
        <f>'DATA DASH'!A2912</f>
        <v/>
      </c>
      <c r="B2912">
        <f>'DATA DASH'!B2912</f>
        <v/>
      </c>
      <c r="C2912">
        <f>'DATA DASH'!C2912</f>
        <v/>
      </c>
      <c r="D2912">
        <f>'DATA DASH'!D2912</f>
        <v/>
      </c>
      <c r="E2912">
        <f>'DATA DASH'!E2912</f>
        <v/>
      </c>
      <c r="F2912">
        <f>'DATA DASH'!F2912</f>
        <v/>
      </c>
      <c r="G2912">
        <f>'DATA DASH'!G2912</f>
        <v/>
      </c>
      <c r="H2912">
        <f>'DATA DASH'!H2912</f>
        <v/>
      </c>
      <c r="I2912">
        <f>'DATA DASH'!I2912</f>
        <v/>
      </c>
      <c r="J2912">
        <f>'DATA DASH'!J2912</f>
        <v/>
      </c>
      <c r="K2912">
        <f>'DATA DASH'!K2912</f>
        <v/>
      </c>
      <c r="L2912">
        <f>'DATA DASH'!L2912</f>
        <v/>
      </c>
      <c r="M2912">
        <f>'DATA DASH'!M2912</f>
        <v/>
      </c>
    </row>
    <row r="2913">
      <c r="A2913">
        <f>'DATA DASH'!A2913</f>
        <v/>
      </c>
      <c r="B2913">
        <f>'DATA DASH'!B2913</f>
        <v/>
      </c>
      <c r="C2913">
        <f>'DATA DASH'!C2913</f>
        <v/>
      </c>
      <c r="D2913">
        <f>'DATA DASH'!D2913</f>
        <v/>
      </c>
      <c r="E2913">
        <f>'DATA DASH'!E2913</f>
        <v/>
      </c>
      <c r="F2913">
        <f>'DATA DASH'!F2913</f>
        <v/>
      </c>
      <c r="G2913">
        <f>'DATA DASH'!G2913</f>
        <v/>
      </c>
      <c r="H2913">
        <f>'DATA DASH'!H2913</f>
        <v/>
      </c>
      <c r="I2913">
        <f>'DATA DASH'!I2913</f>
        <v/>
      </c>
      <c r="J2913">
        <f>'DATA DASH'!J2913</f>
        <v/>
      </c>
      <c r="K2913">
        <f>'DATA DASH'!K2913</f>
        <v/>
      </c>
      <c r="L2913">
        <f>'DATA DASH'!L2913</f>
        <v/>
      </c>
      <c r="M2913">
        <f>'DATA DASH'!M2913</f>
        <v/>
      </c>
    </row>
    <row r="2914">
      <c r="A2914">
        <f>'DATA DASH'!A2914</f>
        <v/>
      </c>
      <c r="B2914">
        <f>'DATA DASH'!B2914</f>
        <v/>
      </c>
      <c r="C2914">
        <f>'DATA DASH'!C2914</f>
        <v/>
      </c>
      <c r="D2914">
        <f>'DATA DASH'!D2914</f>
        <v/>
      </c>
      <c r="E2914">
        <f>'DATA DASH'!E2914</f>
        <v/>
      </c>
      <c r="F2914">
        <f>'DATA DASH'!F2914</f>
        <v/>
      </c>
      <c r="G2914">
        <f>'DATA DASH'!G2914</f>
        <v/>
      </c>
      <c r="H2914">
        <f>'DATA DASH'!H2914</f>
        <v/>
      </c>
      <c r="I2914">
        <f>'DATA DASH'!I2914</f>
        <v/>
      </c>
      <c r="J2914">
        <f>'DATA DASH'!J2914</f>
        <v/>
      </c>
      <c r="K2914">
        <f>'DATA DASH'!K2914</f>
        <v/>
      </c>
      <c r="L2914">
        <f>'DATA DASH'!L2914</f>
        <v/>
      </c>
      <c r="M2914">
        <f>'DATA DASH'!M2914</f>
        <v/>
      </c>
    </row>
    <row r="2915">
      <c r="A2915">
        <f>'DATA DASH'!A2915</f>
        <v/>
      </c>
      <c r="B2915">
        <f>'DATA DASH'!B2915</f>
        <v/>
      </c>
      <c r="C2915">
        <f>'DATA DASH'!C2915</f>
        <v/>
      </c>
      <c r="D2915">
        <f>'DATA DASH'!D2915</f>
        <v/>
      </c>
      <c r="E2915">
        <f>'DATA DASH'!E2915</f>
        <v/>
      </c>
      <c r="F2915">
        <f>'DATA DASH'!F2915</f>
        <v/>
      </c>
      <c r="G2915">
        <f>'DATA DASH'!G2915</f>
        <v/>
      </c>
      <c r="H2915">
        <f>'DATA DASH'!H2915</f>
        <v/>
      </c>
      <c r="I2915">
        <f>'DATA DASH'!I2915</f>
        <v/>
      </c>
      <c r="J2915">
        <f>'DATA DASH'!J2915</f>
        <v/>
      </c>
      <c r="K2915">
        <f>'DATA DASH'!K2915</f>
        <v/>
      </c>
      <c r="L2915">
        <f>'DATA DASH'!L2915</f>
        <v/>
      </c>
      <c r="M2915">
        <f>'DATA DASH'!M2915</f>
        <v/>
      </c>
    </row>
    <row r="2916">
      <c r="A2916">
        <f>'DATA DASH'!A2916</f>
        <v/>
      </c>
      <c r="B2916">
        <f>'DATA DASH'!B2916</f>
        <v/>
      </c>
      <c r="C2916">
        <f>'DATA DASH'!C2916</f>
        <v/>
      </c>
      <c r="D2916">
        <f>'DATA DASH'!D2916</f>
        <v/>
      </c>
      <c r="E2916">
        <f>'DATA DASH'!E2916</f>
        <v/>
      </c>
      <c r="F2916">
        <f>'DATA DASH'!F2916</f>
        <v/>
      </c>
      <c r="G2916">
        <f>'DATA DASH'!G2916</f>
        <v/>
      </c>
      <c r="H2916">
        <f>'DATA DASH'!H2916</f>
        <v/>
      </c>
      <c r="I2916">
        <f>'DATA DASH'!I2916</f>
        <v/>
      </c>
      <c r="J2916">
        <f>'DATA DASH'!J2916</f>
        <v/>
      </c>
      <c r="K2916">
        <f>'DATA DASH'!K2916</f>
        <v/>
      </c>
      <c r="L2916">
        <f>'DATA DASH'!L2916</f>
        <v/>
      </c>
      <c r="M2916">
        <f>'DATA DASH'!M2916</f>
        <v/>
      </c>
    </row>
    <row r="2917">
      <c r="A2917">
        <f>'DATA DASH'!A2917</f>
        <v/>
      </c>
      <c r="B2917">
        <f>'DATA DASH'!B2917</f>
        <v/>
      </c>
      <c r="C2917">
        <f>'DATA DASH'!C2917</f>
        <v/>
      </c>
      <c r="D2917">
        <f>'DATA DASH'!D2917</f>
        <v/>
      </c>
      <c r="E2917">
        <f>'DATA DASH'!E2917</f>
        <v/>
      </c>
      <c r="F2917">
        <f>'DATA DASH'!F2917</f>
        <v/>
      </c>
      <c r="G2917">
        <f>'DATA DASH'!G2917</f>
        <v/>
      </c>
      <c r="H2917">
        <f>'DATA DASH'!H2917</f>
        <v/>
      </c>
      <c r="I2917">
        <f>'DATA DASH'!I2917</f>
        <v/>
      </c>
      <c r="J2917">
        <f>'DATA DASH'!J2917</f>
        <v/>
      </c>
      <c r="K2917">
        <f>'DATA DASH'!K2917</f>
        <v/>
      </c>
      <c r="L2917">
        <f>'DATA DASH'!L2917</f>
        <v/>
      </c>
      <c r="M2917">
        <f>'DATA DASH'!M2917</f>
        <v/>
      </c>
    </row>
    <row r="2918">
      <c r="A2918">
        <f>'DATA DASH'!A2918</f>
        <v/>
      </c>
      <c r="B2918">
        <f>'DATA DASH'!B2918</f>
        <v/>
      </c>
      <c r="C2918">
        <f>'DATA DASH'!C2918</f>
        <v/>
      </c>
      <c r="D2918">
        <f>'DATA DASH'!D2918</f>
        <v/>
      </c>
      <c r="E2918">
        <f>'DATA DASH'!E2918</f>
        <v/>
      </c>
      <c r="F2918">
        <f>'DATA DASH'!F2918</f>
        <v/>
      </c>
      <c r="G2918">
        <f>'DATA DASH'!G2918</f>
        <v/>
      </c>
      <c r="H2918">
        <f>'DATA DASH'!H2918</f>
        <v/>
      </c>
      <c r="I2918">
        <f>'DATA DASH'!I2918</f>
        <v/>
      </c>
      <c r="J2918">
        <f>'DATA DASH'!J2918</f>
        <v/>
      </c>
      <c r="K2918">
        <f>'DATA DASH'!K2918</f>
        <v/>
      </c>
      <c r="L2918">
        <f>'DATA DASH'!L2918</f>
        <v/>
      </c>
      <c r="M2918">
        <f>'DATA DASH'!M2918</f>
        <v/>
      </c>
    </row>
    <row r="2919">
      <c r="A2919">
        <f>'DATA DASH'!A2919</f>
        <v/>
      </c>
      <c r="B2919">
        <f>'DATA DASH'!B2919</f>
        <v/>
      </c>
      <c r="C2919">
        <f>'DATA DASH'!C2919</f>
        <v/>
      </c>
      <c r="D2919">
        <f>'DATA DASH'!D2919</f>
        <v/>
      </c>
      <c r="E2919">
        <f>'DATA DASH'!E2919</f>
        <v/>
      </c>
      <c r="F2919">
        <f>'DATA DASH'!F2919</f>
        <v/>
      </c>
      <c r="G2919">
        <f>'DATA DASH'!G2919</f>
        <v/>
      </c>
      <c r="H2919">
        <f>'DATA DASH'!H2919</f>
        <v/>
      </c>
      <c r="I2919">
        <f>'DATA DASH'!I2919</f>
        <v/>
      </c>
      <c r="J2919">
        <f>'DATA DASH'!J2919</f>
        <v/>
      </c>
      <c r="K2919">
        <f>'DATA DASH'!K2919</f>
        <v/>
      </c>
      <c r="L2919">
        <f>'DATA DASH'!L2919</f>
        <v/>
      </c>
      <c r="M2919">
        <f>'DATA DASH'!M2919</f>
        <v/>
      </c>
    </row>
    <row r="2920">
      <c r="A2920">
        <f>'DATA DASH'!A2920</f>
        <v/>
      </c>
      <c r="B2920">
        <f>'DATA DASH'!B2920</f>
        <v/>
      </c>
      <c r="C2920">
        <f>'DATA DASH'!C2920</f>
        <v/>
      </c>
      <c r="D2920">
        <f>'DATA DASH'!D2920</f>
        <v/>
      </c>
      <c r="E2920">
        <f>'DATA DASH'!E2920</f>
        <v/>
      </c>
      <c r="F2920">
        <f>'DATA DASH'!F2920</f>
        <v/>
      </c>
      <c r="G2920">
        <f>'DATA DASH'!G2920</f>
        <v/>
      </c>
      <c r="H2920">
        <f>'DATA DASH'!H2920</f>
        <v/>
      </c>
      <c r="I2920">
        <f>'DATA DASH'!I2920</f>
        <v/>
      </c>
      <c r="J2920">
        <f>'DATA DASH'!J2920</f>
        <v/>
      </c>
      <c r="K2920">
        <f>'DATA DASH'!K2920</f>
        <v/>
      </c>
      <c r="L2920">
        <f>'DATA DASH'!L2920</f>
        <v/>
      </c>
      <c r="M2920">
        <f>'DATA DASH'!M2920</f>
        <v/>
      </c>
    </row>
    <row r="2921">
      <c r="A2921">
        <f>'DATA DASH'!A2921</f>
        <v/>
      </c>
      <c r="B2921">
        <f>'DATA DASH'!B2921</f>
        <v/>
      </c>
      <c r="C2921">
        <f>'DATA DASH'!C2921</f>
        <v/>
      </c>
      <c r="D2921">
        <f>'DATA DASH'!D2921</f>
        <v/>
      </c>
      <c r="E2921">
        <f>'DATA DASH'!E2921</f>
        <v/>
      </c>
      <c r="F2921">
        <f>'DATA DASH'!F2921</f>
        <v/>
      </c>
      <c r="G2921">
        <f>'DATA DASH'!G2921</f>
        <v/>
      </c>
      <c r="H2921">
        <f>'DATA DASH'!H2921</f>
        <v/>
      </c>
      <c r="I2921">
        <f>'DATA DASH'!I2921</f>
        <v/>
      </c>
      <c r="J2921">
        <f>'DATA DASH'!J2921</f>
        <v/>
      </c>
      <c r="K2921">
        <f>'DATA DASH'!K2921</f>
        <v/>
      </c>
      <c r="L2921">
        <f>'DATA DASH'!L2921</f>
        <v/>
      </c>
      <c r="M2921">
        <f>'DATA DASH'!M2921</f>
        <v/>
      </c>
    </row>
    <row r="2922">
      <c r="A2922">
        <f>'DATA DASH'!A2922</f>
        <v/>
      </c>
      <c r="B2922">
        <f>'DATA DASH'!B2922</f>
        <v/>
      </c>
      <c r="C2922">
        <f>'DATA DASH'!C2922</f>
        <v/>
      </c>
      <c r="D2922">
        <f>'DATA DASH'!D2922</f>
        <v/>
      </c>
      <c r="E2922">
        <f>'DATA DASH'!E2922</f>
        <v/>
      </c>
      <c r="F2922">
        <f>'DATA DASH'!F2922</f>
        <v/>
      </c>
      <c r="G2922">
        <f>'DATA DASH'!G2922</f>
        <v/>
      </c>
      <c r="H2922">
        <f>'DATA DASH'!H2922</f>
        <v/>
      </c>
      <c r="I2922">
        <f>'DATA DASH'!I2922</f>
        <v/>
      </c>
      <c r="J2922">
        <f>'DATA DASH'!J2922</f>
        <v/>
      </c>
      <c r="K2922">
        <f>'DATA DASH'!K2922</f>
        <v/>
      </c>
      <c r="L2922">
        <f>'DATA DASH'!L2922</f>
        <v/>
      </c>
      <c r="M2922">
        <f>'DATA DASH'!M2922</f>
        <v/>
      </c>
    </row>
    <row r="2923">
      <c r="A2923">
        <f>'DATA DASH'!A2923</f>
        <v/>
      </c>
      <c r="B2923">
        <f>'DATA DASH'!B2923</f>
        <v/>
      </c>
      <c r="C2923">
        <f>'DATA DASH'!C2923</f>
        <v/>
      </c>
      <c r="D2923">
        <f>'DATA DASH'!D2923</f>
        <v/>
      </c>
      <c r="E2923">
        <f>'DATA DASH'!E2923</f>
        <v/>
      </c>
      <c r="F2923">
        <f>'DATA DASH'!F2923</f>
        <v/>
      </c>
      <c r="G2923">
        <f>'DATA DASH'!G2923</f>
        <v/>
      </c>
      <c r="H2923">
        <f>'DATA DASH'!H2923</f>
        <v/>
      </c>
      <c r="I2923">
        <f>'DATA DASH'!I2923</f>
        <v/>
      </c>
      <c r="J2923">
        <f>'DATA DASH'!J2923</f>
        <v/>
      </c>
      <c r="K2923">
        <f>'DATA DASH'!K2923</f>
        <v/>
      </c>
      <c r="L2923">
        <f>'DATA DASH'!L2923</f>
        <v/>
      </c>
      <c r="M2923">
        <f>'DATA DASH'!M2923</f>
        <v/>
      </c>
    </row>
    <row r="2924">
      <c r="A2924">
        <f>'DATA DASH'!A2924</f>
        <v/>
      </c>
      <c r="B2924">
        <f>'DATA DASH'!B2924</f>
        <v/>
      </c>
      <c r="C2924">
        <f>'DATA DASH'!C2924</f>
        <v/>
      </c>
      <c r="D2924">
        <f>'DATA DASH'!D2924</f>
        <v/>
      </c>
      <c r="E2924">
        <f>'DATA DASH'!E2924</f>
        <v/>
      </c>
      <c r="F2924">
        <f>'DATA DASH'!F2924</f>
        <v/>
      </c>
      <c r="G2924">
        <f>'DATA DASH'!G2924</f>
        <v/>
      </c>
      <c r="H2924">
        <f>'DATA DASH'!H2924</f>
        <v/>
      </c>
      <c r="I2924">
        <f>'DATA DASH'!I2924</f>
        <v/>
      </c>
      <c r="J2924">
        <f>'DATA DASH'!J2924</f>
        <v/>
      </c>
      <c r="K2924">
        <f>'DATA DASH'!K2924</f>
        <v/>
      </c>
      <c r="L2924">
        <f>'DATA DASH'!L2924</f>
        <v/>
      </c>
      <c r="M2924">
        <f>'DATA DASH'!M2924</f>
        <v/>
      </c>
    </row>
    <row r="2925">
      <c r="A2925">
        <f>'DATA DASH'!A2925</f>
        <v/>
      </c>
      <c r="B2925">
        <f>'DATA DASH'!B2925</f>
        <v/>
      </c>
      <c r="C2925">
        <f>'DATA DASH'!C2925</f>
        <v/>
      </c>
      <c r="D2925">
        <f>'DATA DASH'!D2925</f>
        <v/>
      </c>
      <c r="E2925">
        <f>'DATA DASH'!E2925</f>
        <v/>
      </c>
      <c r="F2925">
        <f>'DATA DASH'!F2925</f>
        <v/>
      </c>
      <c r="G2925">
        <f>'DATA DASH'!G2925</f>
        <v/>
      </c>
      <c r="H2925">
        <f>'DATA DASH'!H2925</f>
        <v/>
      </c>
      <c r="I2925">
        <f>'DATA DASH'!I2925</f>
        <v/>
      </c>
      <c r="J2925">
        <f>'DATA DASH'!J2925</f>
        <v/>
      </c>
      <c r="K2925">
        <f>'DATA DASH'!K2925</f>
        <v/>
      </c>
      <c r="L2925">
        <f>'DATA DASH'!L2925</f>
        <v/>
      </c>
      <c r="M2925">
        <f>'DATA DASH'!M2925</f>
        <v/>
      </c>
    </row>
    <row r="2926">
      <c r="A2926">
        <f>'DATA DASH'!A2926</f>
        <v/>
      </c>
      <c r="B2926">
        <f>'DATA DASH'!B2926</f>
        <v/>
      </c>
      <c r="C2926">
        <f>'DATA DASH'!C2926</f>
        <v/>
      </c>
      <c r="D2926">
        <f>'DATA DASH'!D2926</f>
        <v/>
      </c>
      <c r="E2926">
        <f>'DATA DASH'!E2926</f>
        <v/>
      </c>
      <c r="F2926">
        <f>'DATA DASH'!F2926</f>
        <v/>
      </c>
      <c r="G2926">
        <f>'DATA DASH'!G2926</f>
        <v/>
      </c>
      <c r="H2926">
        <f>'DATA DASH'!H2926</f>
        <v/>
      </c>
      <c r="I2926">
        <f>'DATA DASH'!I2926</f>
        <v/>
      </c>
      <c r="J2926">
        <f>'DATA DASH'!J2926</f>
        <v/>
      </c>
      <c r="K2926">
        <f>'DATA DASH'!K2926</f>
        <v/>
      </c>
      <c r="L2926">
        <f>'DATA DASH'!L2926</f>
        <v/>
      </c>
      <c r="M2926">
        <f>'DATA DASH'!M2926</f>
        <v/>
      </c>
    </row>
    <row r="2927">
      <c r="A2927">
        <f>'DATA DASH'!A2927</f>
        <v/>
      </c>
      <c r="B2927">
        <f>'DATA DASH'!B2927</f>
        <v/>
      </c>
      <c r="C2927">
        <f>'DATA DASH'!C2927</f>
        <v/>
      </c>
      <c r="D2927">
        <f>'DATA DASH'!D2927</f>
        <v/>
      </c>
      <c r="E2927">
        <f>'DATA DASH'!E2927</f>
        <v/>
      </c>
      <c r="F2927">
        <f>'DATA DASH'!F2927</f>
        <v/>
      </c>
      <c r="G2927">
        <f>'DATA DASH'!G2927</f>
        <v/>
      </c>
      <c r="H2927">
        <f>'DATA DASH'!H2927</f>
        <v/>
      </c>
      <c r="I2927">
        <f>'DATA DASH'!I2927</f>
        <v/>
      </c>
      <c r="J2927">
        <f>'DATA DASH'!J2927</f>
        <v/>
      </c>
      <c r="K2927">
        <f>'DATA DASH'!K2927</f>
        <v/>
      </c>
      <c r="L2927">
        <f>'DATA DASH'!L2927</f>
        <v/>
      </c>
      <c r="M2927">
        <f>'DATA DASH'!M2927</f>
        <v/>
      </c>
    </row>
    <row r="2928">
      <c r="A2928">
        <f>'DATA DASH'!A2928</f>
        <v/>
      </c>
      <c r="B2928">
        <f>'DATA DASH'!B2928</f>
        <v/>
      </c>
      <c r="C2928">
        <f>'DATA DASH'!C2928</f>
        <v/>
      </c>
      <c r="D2928">
        <f>'DATA DASH'!D2928</f>
        <v/>
      </c>
      <c r="E2928">
        <f>'DATA DASH'!E2928</f>
        <v/>
      </c>
      <c r="F2928">
        <f>'DATA DASH'!F2928</f>
        <v/>
      </c>
      <c r="G2928">
        <f>'DATA DASH'!G2928</f>
        <v/>
      </c>
      <c r="H2928">
        <f>'DATA DASH'!H2928</f>
        <v/>
      </c>
      <c r="I2928">
        <f>'DATA DASH'!I2928</f>
        <v/>
      </c>
      <c r="J2928">
        <f>'DATA DASH'!J2928</f>
        <v/>
      </c>
      <c r="K2928">
        <f>'DATA DASH'!K2928</f>
        <v/>
      </c>
      <c r="L2928">
        <f>'DATA DASH'!L2928</f>
        <v/>
      </c>
      <c r="M2928">
        <f>'DATA DASH'!M2928</f>
        <v/>
      </c>
    </row>
    <row r="2929">
      <c r="A2929">
        <f>'DATA DASH'!A2929</f>
        <v/>
      </c>
      <c r="B2929">
        <f>'DATA DASH'!B2929</f>
        <v/>
      </c>
      <c r="C2929">
        <f>'DATA DASH'!C2929</f>
        <v/>
      </c>
      <c r="D2929">
        <f>'DATA DASH'!D2929</f>
        <v/>
      </c>
      <c r="E2929">
        <f>'DATA DASH'!E2929</f>
        <v/>
      </c>
      <c r="F2929">
        <f>'DATA DASH'!F2929</f>
        <v/>
      </c>
      <c r="G2929">
        <f>'DATA DASH'!G2929</f>
        <v/>
      </c>
      <c r="H2929">
        <f>'DATA DASH'!H2929</f>
        <v/>
      </c>
      <c r="I2929">
        <f>'DATA DASH'!I2929</f>
        <v/>
      </c>
      <c r="J2929">
        <f>'DATA DASH'!J2929</f>
        <v/>
      </c>
      <c r="K2929">
        <f>'DATA DASH'!K2929</f>
        <v/>
      </c>
      <c r="L2929">
        <f>'DATA DASH'!L2929</f>
        <v/>
      </c>
      <c r="M2929">
        <f>'DATA DASH'!M2929</f>
        <v/>
      </c>
    </row>
    <row r="2930">
      <c r="A2930">
        <f>'DATA DASH'!A2930</f>
        <v/>
      </c>
      <c r="B2930">
        <f>'DATA DASH'!B2930</f>
        <v/>
      </c>
      <c r="C2930">
        <f>'DATA DASH'!C2930</f>
        <v/>
      </c>
      <c r="D2930">
        <f>'DATA DASH'!D2930</f>
        <v/>
      </c>
      <c r="E2930">
        <f>'DATA DASH'!E2930</f>
        <v/>
      </c>
      <c r="F2930">
        <f>'DATA DASH'!F2930</f>
        <v/>
      </c>
      <c r="G2930">
        <f>'DATA DASH'!G2930</f>
        <v/>
      </c>
      <c r="H2930">
        <f>'DATA DASH'!H2930</f>
        <v/>
      </c>
      <c r="I2930">
        <f>'DATA DASH'!I2930</f>
        <v/>
      </c>
      <c r="J2930">
        <f>'DATA DASH'!J2930</f>
        <v/>
      </c>
      <c r="K2930">
        <f>'DATA DASH'!K2930</f>
        <v/>
      </c>
      <c r="L2930">
        <f>'DATA DASH'!L2930</f>
        <v/>
      </c>
      <c r="M2930">
        <f>'DATA DASH'!M2930</f>
        <v/>
      </c>
    </row>
    <row r="2931">
      <c r="A2931">
        <f>'DATA DASH'!A2931</f>
        <v/>
      </c>
      <c r="B2931">
        <f>'DATA DASH'!B2931</f>
        <v/>
      </c>
      <c r="C2931">
        <f>'DATA DASH'!C2931</f>
        <v/>
      </c>
      <c r="D2931">
        <f>'DATA DASH'!D2931</f>
        <v/>
      </c>
      <c r="E2931">
        <f>'DATA DASH'!E2931</f>
        <v/>
      </c>
      <c r="F2931">
        <f>'DATA DASH'!F2931</f>
        <v/>
      </c>
      <c r="G2931">
        <f>'DATA DASH'!G2931</f>
        <v/>
      </c>
      <c r="H2931">
        <f>'DATA DASH'!H2931</f>
        <v/>
      </c>
      <c r="I2931">
        <f>'DATA DASH'!I2931</f>
        <v/>
      </c>
      <c r="J2931">
        <f>'DATA DASH'!J2931</f>
        <v/>
      </c>
      <c r="K2931">
        <f>'DATA DASH'!K2931</f>
        <v/>
      </c>
      <c r="L2931">
        <f>'DATA DASH'!L2931</f>
        <v/>
      </c>
      <c r="M2931">
        <f>'DATA DASH'!M2931</f>
        <v/>
      </c>
    </row>
    <row r="2932">
      <c r="A2932">
        <f>'DATA DASH'!A2932</f>
        <v/>
      </c>
      <c r="B2932">
        <f>'DATA DASH'!B2932</f>
        <v/>
      </c>
      <c r="C2932">
        <f>'DATA DASH'!C2932</f>
        <v/>
      </c>
      <c r="D2932">
        <f>'DATA DASH'!D2932</f>
        <v/>
      </c>
      <c r="E2932">
        <f>'DATA DASH'!E2932</f>
        <v/>
      </c>
      <c r="F2932">
        <f>'DATA DASH'!F2932</f>
        <v/>
      </c>
      <c r="G2932">
        <f>'DATA DASH'!G2932</f>
        <v/>
      </c>
      <c r="H2932">
        <f>'DATA DASH'!H2932</f>
        <v/>
      </c>
      <c r="I2932">
        <f>'DATA DASH'!I2932</f>
        <v/>
      </c>
      <c r="J2932">
        <f>'DATA DASH'!J2932</f>
        <v/>
      </c>
      <c r="K2932">
        <f>'DATA DASH'!K2932</f>
        <v/>
      </c>
      <c r="L2932">
        <f>'DATA DASH'!L2932</f>
        <v/>
      </c>
      <c r="M2932">
        <f>'DATA DASH'!M2932</f>
        <v/>
      </c>
    </row>
    <row r="2933">
      <c r="A2933">
        <f>'DATA DASH'!A2933</f>
        <v/>
      </c>
      <c r="B2933">
        <f>'DATA DASH'!B2933</f>
        <v/>
      </c>
      <c r="C2933">
        <f>'DATA DASH'!C2933</f>
        <v/>
      </c>
      <c r="D2933">
        <f>'DATA DASH'!D2933</f>
        <v/>
      </c>
      <c r="E2933">
        <f>'DATA DASH'!E2933</f>
        <v/>
      </c>
      <c r="F2933">
        <f>'DATA DASH'!F2933</f>
        <v/>
      </c>
      <c r="G2933">
        <f>'DATA DASH'!G2933</f>
        <v/>
      </c>
      <c r="H2933">
        <f>'DATA DASH'!H2933</f>
        <v/>
      </c>
      <c r="I2933">
        <f>'DATA DASH'!I2933</f>
        <v/>
      </c>
      <c r="J2933">
        <f>'DATA DASH'!J2933</f>
        <v/>
      </c>
      <c r="K2933">
        <f>'DATA DASH'!K2933</f>
        <v/>
      </c>
      <c r="L2933">
        <f>'DATA DASH'!L2933</f>
        <v/>
      </c>
      <c r="M2933">
        <f>'DATA DASH'!M2933</f>
        <v/>
      </c>
    </row>
    <row r="2934">
      <c r="A2934">
        <f>'DATA DASH'!A2934</f>
        <v/>
      </c>
      <c r="B2934">
        <f>'DATA DASH'!B2934</f>
        <v/>
      </c>
      <c r="C2934">
        <f>'DATA DASH'!C2934</f>
        <v/>
      </c>
      <c r="D2934">
        <f>'DATA DASH'!D2934</f>
        <v/>
      </c>
      <c r="E2934">
        <f>'DATA DASH'!E2934</f>
        <v/>
      </c>
      <c r="F2934">
        <f>'DATA DASH'!F2934</f>
        <v/>
      </c>
      <c r="G2934">
        <f>'DATA DASH'!G2934</f>
        <v/>
      </c>
      <c r="H2934">
        <f>'DATA DASH'!H2934</f>
        <v/>
      </c>
      <c r="I2934">
        <f>'DATA DASH'!I2934</f>
        <v/>
      </c>
      <c r="J2934">
        <f>'DATA DASH'!J2934</f>
        <v/>
      </c>
      <c r="K2934">
        <f>'DATA DASH'!K2934</f>
        <v/>
      </c>
      <c r="L2934">
        <f>'DATA DASH'!L2934</f>
        <v/>
      </c>
      <c r="M2934">
        <f>'DATA DASH'!M2934</f>
        <v/>
      </c>
    </row>
    <row r="2935">
      <c r="A2935">
        <f>'DATA DASH'!A2935</f>
        <v/>
      </c>
      <c r="B2935">
        <f>'DATA DASH'!B2935</f>
        <v/>
      </c>
      <c r="C2935">
        <f>'DATA DASH'!C2935</f>
        <v/>
      </c>
      <c r="D2935">
        <f>'DATA DASH'!D2935</f>
        <v/>
      </c>
      <c r="E2935">
        <f>'DATA DASH'!E2935</f>
        <v/>
      </c>
      <c r="F2935">
        <f>'DATA DASH'!F2935</f>
        <v/>
      </c>
      <c r="G2935">
        <f>'DATA DASH'!G2935</f>
        <v/>
      </c>
      <c r="H2935">
        <f>'DATA DASH'!H2935</f>
        <v/>
      </c>
      <c r="I2935">
        <f>'DATA DASH'!I2935</f>
        <v/>
      </c>
      <c r="J2935">
        <f>'DATA DASH'!J2935</f>
        <v/>
      </c>
      <c r="K2935">
        <f>'DATA DASH'!K2935</f>
        <v/>
      </c>
      <c r="L2935">
        <f>'DATA DASH'!L2935</f>
        <v/>
      </c>
      <c r="M2935">
        <f>'DATA DASH'!M2935</f>
        <v/>
      </c>
    </row>
    <row r="2936">
      <c r="A2936">
        <f>'DATA DASH'!A2936</f>
        <v/>
      </c>
      <c r="B2936">
        <f>'DATA DASH'!B2936</f>
        <v/>
      </c>
      <c r="C2936">
        <f>'DATA DASH'!C2936</f>
        <v/>
      </c>
      <c r="D2936">
        <f>'DATA DASH'!D2936</f>
        <v/>
      </c>
      <c r="E2936">
        <f>'DATA DASH'!E2936</f>
        <v/>
      </c>
      <c r="F2936">
        <f>'DATA DASH'!F2936</f>
        <v/>
      </c>
      <c r="G2936">
        <f>'DATA DASH'!G2936</f>
        <v/>
      </c>
      <c r="H2936">
        <f>'DATA DASH'!H2936</f>
        <v/>
      </c>
      <c r="I2936">
        <f>'DATA DASH'!I2936</f>
        <v/>
      </c>
      <c r="J2936">
        <f>'DATA DASH'!J2936</f>
        <v/>
      </c>
      <c r="K2936">
        <f>'DATA DASH'!K2936</f>
        <v/>
      </c>
      <c r="L2936">
        <f>'DATA DASH'!L2936</f>
        <v/>
      </c>
      <c r="M2936">
        <f>'DATA DASH'!M2936</f>
        <v/>
      </c>
    </row>
    <row r="2937">
      <c r="A2937">
        <f>'DATA DASH'!A2937</f>
        <v/>
      </c>
      <c r="B2937">
        <f>'DATA DASH'!B2937</f>
        <v/>
      </c>
      <c r="C2937">
        <f>'DATA DASH'!C2937</f>
        <v/>
      </c>
      <c r="D2937">
        <f>'DATA DASH'!D2937</f>
        <v/>
      </c>
      <c r="E2937">
        <f>'DATA DASH'!E2937</f>
        <v/>
      </c>
      <c r="F2937">
        <f>'DATA DASH'!F2937</f>
        <v/>
      </c>
      <c r="G2937">
        <f>'DATA DASH'!G2937</f>
        <v/>
      </c>
      <c r="H2937">
        <f>'DATA DASH'!H2937</f>
        <v/>
      </c>
      <c r="I2937">
        <f>'DATA DASH'!I2937</f>
        <v/>
      </c>
      <c r="J2937">
        <f>'DATA DASH'!J2937</f>
        <v/>
      </c>
      <c r="K2937">
        <f>'DATA DASH'!K2937</f>
        <v/>
      </c>
      <c r="L2937">
        <f>'DATA DASH'!L2937</f>
        <v/>
      </c>
      <c r="M2937">
        <f>'DATA DASH'!M2937</f>
        <v/>
      </c>
    </row>
    <row r="2938">
      <c r="A2938">
        <f>'DATA DASH'!A2938</f>
        <v/>
      </c>
      <c r="B2938">
        <f>'DATA DASH'!B2938</f>
        <v/>
      </c>
      <c r="C2938">
        <f>'DATA DASH'!C2938</f>
        <v/>
      </c>
      <c r="D2938">
        <f>'DATA DASH'!D2938</f>
        <v/>
      </c>
      <c r="E2938">
        <f>'DATA DASH'!E2938</f>
        <v/>
      </c>
      <c r="F2938">
        <f>'DATA DASH'!F2938</f>
        <v/>
      </c>
      <c r="G2938">
        <f>'DATA DASH'!G2938</f>
        <v/>
      </c>
      <c r="H2938">
        <f>'DATA DASH'!H2938</f>
        <v/>
      </c>
      <c r="I2938">
        <f>'DATA DASH'!I2938</f>
        <v/>
      </c>
      <c r="J2938">
        <f>'DATA DASH'!J2938</f>
        <v/>
      </c>
      <c r="K2938">
        <f>'DATA DASH'!K2938</f>
        <v/>
      </c>
      <c r="L2938">
        <f>'DATA DASH'!L2938</f>
        <v/>
      </c>
      <c r="M2938">
        <f>'DATA DASH'!M2938</f>
        <v/>
      </c>
    </row>
    <row r="2939">
      <c r="A2939">
        <f>'DATA DASH'!A2939</f>
        <v/>
      </c>
      <c r="B2939">
        <f>'DATA DASH'!B2939</f>
        <v/>
      </c>
      <c r="C2939">
        <f>'DATA DASH'!C2939</f>
        <v/>
      </c>
      <c r="D2939">
        <f>'DATA DASH'!D2939</f>
        <v/>
      </c>
      <c r="E2939">
        <f>'DATA DASH'!E2939</f>
        <v/>
      </c>
      <c r="F2939">
        <f>'DATA DASH'!F2939</f>
        <v/>
      </c>
      <c r="G2939">
        <f>'DATA DASH'!G2939</f>
        <v/>
      </c>
      <c r="H2939">
        <f>'DATA DASH'!H2939</f>
        <v/>
      </c>
      <c r="I2939">
        <f>'DATA DASH'!I2939</f>
        <v/>
      </c>
      <c r="J2939">
        <f>'DATA DASH'!J2939</f>
        <v/>
      </c>
      <c r="K2939">
        <f>'DATA DASH'!K2939</f>
        <v/>
      </c>
      <c r="L2939">
        <f>'DATA DASH'!L2939</f>
        <v/>
      </c>
      <c r="M2939">
        <f>'DATA DASH'!M2939</f>
        <v/>
      </c>
    </row>
    <row r="2940">
      <c r="A2940">
        <f>'DATA DASH'!A2940</f>
        <v/>
      </c>
      <c r="B2940">
        <f>'DATA DASH'!B2940</f>
        <v/>
      </c>
      <c r="C2940">
        <f>'DATA DASH'!C2940</f>
        <v/>
      </c>
      <c r="D2940">
        <f>'DATA DASH'!D2940</f>
        <v/>
      </c>
      <c r="E2940">
        <f>'DATA DASH'!E2940</f>
        <v/>
      </c>
      <c r="F2940">
        <f>'DATA DASH'!F2940</f>
        <v/>
      </c>
      <c r="G2940">
        <f>'DATA DASH'!G2940</f>
        <v/>
      </c>
      <c r="H2940">
        <f>'DATA DASH'!H2940</f>
        <v/>
      </c>
      <c r="I2940">
        <f>'DATA DASH'!I2940</f>
        <v/>
      </c>
      <c r="J2940">
        <f>'DATA DASH'!J2940</f>
        <v/>
      </c>
      <c r="K2940">
        <f>'DATA DASH'!K2940</f>
        <v/>
      </c>
      <c r="L2940">
        <f>'DATA DASH'!L2940</f>
        <v/>
      </c>
      <c r="M2940">
        <f>'DATA DASH'!M2940</f>
        <v/>
      </c>
    </row>
    <row r="2941">
      <c r="A2941">
        <f>'DATA DASH'!A2941</f>
        <v/>
      </c>
      <c r="B2941">
        <f>'DATA DASH'!B2941</f>
        <v/>
      </c>
      <c r="C2941">
        <f>'DATA DASH'!C2941</f>
        <v/>
      </c>
      <c r="D2941">
        <f>'DATA DASH'!D2941</f>
        <v/>
      </c>
      <c r="E2941">
        <f>'DATA DASH'!E2941</f>
        <v/>
      </c>
      <c r="F2941">
        <f>'DATA DASH'!F2941</f>
        <v/>
      </c>
      <c r="G2941">
        <f>'DATA DASH'!G2941</f>
        <v/>
      </c>
      <c r="H2941">
        <f>'DATA DASH'!H2941</f>
        <v/>
      </c>
      <c r="I2941">
        <f>'DATA DASH'!I2941</f>
        <v/>
      </c>
      <c r="J2941">
        <f>'DATA DASH'!J2941</f>
        <v/>
      </c>
      <c r="K2941">
        <f>'DATA DASH'!K2941</f>
        <v/>
      </c>
      <c r="L2941">
        <f>'DATA DASH'!L2941</f>
        <v/>
      </c>
      <c r="M2941">
        <f>'DATA DASH'!M2941</f>
        <v/>
      </c>
    </row>
    <row r="2942">
      <c r="A2942">
        <f>'DATA DASH'!A2942</f>
        <v/>
      </c>
      <c r="B2942">
        <f>'DATA DASH'!B2942</f>
        <v/>
      </c>
      <c r="C2942">
        <f>'DATA DASH'!C2942</f>
        <v/>
      </c>
      <c r="D2942">
        <f>'DATA DASH'!D2942</f>
        <v/>
      </c>
      <c r="E2942">
        <f>'DATA DASH'!E2942</f>
        <v/>
      </c>
      <c r="F2942">
        <f>'DATA DASH'!F2942</f>
        <v/>
      </c>
      <c r="G2942">
        <f>'DATA DASH'!G2942</f>
        <v/>
      </c>
      <c r="H2942">
        <f>'DATA DASH'!H2942</f>
        <v/>
      </c>
      <c r="I2942">
        <f>'DATA DASH'!I2942</f>
        <v/>
      </c>
      <c r="J2942">
        <f>'DATA DASH'!J2942</f>
        <v/>
      </c>
      <c r="K2942">
        <f>'DATA DASH'!K2942</f>
        <v/>
      </c>
      <c r="L2942">
        <f>'DATA DASH'!L2942</f>
        <v/>
      </c>
      <c r="M2942">
        <f>'DATA DASH'!M2942</f>
        <v/>
      </c>
    </row>
    <row r="2943">
      <c r="A2943">
        <f>'DATA DASH'!A2943</f>
        <v/>
      </c>
      <c r="B2943">
        <f>'DATA DASH'!B2943</f>
        <v/>
      </c>
      <c r="C2943">
        <f>'DATA DASH'!C2943</f>
        <v/>
      </c>
      <c r="D2943">
        <f>'DATA DASH'!D2943</f>
        <v/>
      </c>
      <c r="E2943">
        <f>'DATA DASH'!E2943</f>
        <v/>
      </c>
      <c r="F2943">
        <f>'DATA DASH'!F2943</f>
        <v/>
      </c>
      <c r="G2943">
        <f>'DATA DASH'!G2943</f>
        <v/>
      </c>
      <c r="H2943">
        <f>'DATA DASH'!H2943</f>
        <v/>
      </c>
      <c r="I2943">
        <f>'DATA DASH'!I2943</f>
        <v/>
      </c>
      <c r="J2943">
        <f>'DATA DASH'!J2943</f>
        <v/>
      </c>
      <c r="K2943">
        <f>'DATA DASH'!K2943</f>
        <v/>
      </c>
      <c r="L2943">
        <f>'DATA DASH'!L2943</f>
        <v/>
      </c>
      <c r="M2943">
        <f>'DATA DASH'!M2943</f>
        <v/>
      </c>
    </row>
    <row r="2944">
      <c r="A2944">
        <f>'DATA DASH'!A2944</f>
        <v/>
      </c>
      <c r="B2944">
        <f>'DATA DASH'!B2944</f>
        <v/>
      </c>
      <c r="C2944">
        <f>'DATA DASH'!C2944</f>
        <v/>
      </c>
      <c r="D2944">
        <f>'DATA DASH'!D2944</f>
        <v/>
      </c>
      <c r="E2944">
        <f>'DATA DASH'!E2944</f>
        <v/>
      </c>
      <c r="F2944">
        <f>'DATA DASH'!F2944</f>
        <v/>
      </c>
      <c r="G2944">
        <f>'DATA DASH'!G2944</f>
        <v/>
      </c>
      <c r="H2944">
        <f>'DATA DASH'!H2944</f>
        <v/>
      </c>
      <c r="I2944">
        <f>'DATA DASH'!I2944</f>
        <v/>
      </c>
      <c r="J2944">
        <f>'DATA DASH'!J2944</f>
        <v/>
      </c>
      <c r="K2944">
        <f>'DATA DASH'!K2944</f>
        <v/>
      </c>
      <c r="L2944">
        <f>'DATA DASH'!L2944</f>
        <v/>
      </c>
      <c r="M2944">
        <f>'DATA DASH'!M2944</f>
        <v/>
      </c>
    </row>
    <row r="2945">
      <c r="A2945">
        <f>'DATA DASH'!A2945</f>
        <v/>
      </c>
      <c r="B2945">
        <f>'DATA DASH'!B2945</f>
        <v/>
      </c>
      <c r="C2945">
        <f>'DATA DASH'!C2945</f>
        <v/>
      </c>
      <c r="D2945">
        <f>'DATA DASH'!D2945</f>
        <v/>
      </c>
      <c r="E2945">
        <f>'DATA DASH'!E2945</f>
        <v/>
      </c>
      <c r="F2945">
        <f>'DATA DASH'!F2945</f>
        <v/>
      </c>
      <c r="G2945">
        <f>'DATA DASH'!G2945</f>
        <v/>
      </c>
      <c r="H2945">
        <f>'DATA DASH'!H2945</f>
        <v/>
      </c>
      <c r="I2945">
        <f>'DATA DASH'!I2945</f>
        <v/>
      </c>
      <c r="J2945">
        <f>'DATA DASH'!J2945</f>
        <v/>
      </c>
      <c r="K2945">
        <f>'DATA DASH'!K2945</f>
        <v/>
      </c>
      <c r="L2945">
        <f>'DATA DASH'!L2945</f>
        <v/>
      </c>
      <c r="M2945">
        <f>'DATA DASH'!M2945</f>
        <v/>
      </c>
    </row>
    <row r="2946">
      <c r="A2946">
        <f>'DATA DASH'!A2946</f>
        <v/>
      </c>
      <c r="B2946">
        <f>'DATA DASH'!B2946</f>
        <v/>
      </c>
      <c r="C2946">
        <f>'DATA DASH'!C2946</f>
        <v/>
      </c>
      <c r="D2946">
        <f>'DATA DASH'!D2946</f>
        <v/>
      </c>
      <c r="E2946">
        <f>'DATA DASH'!E2946</f>
        <v/>
      </c>
      <c r="F2946">
        <f>'DATA DASH'!F2946</f>
        <v/>
      </c>
      <c r="G2946">
        <f>'DATA DASH'!G2946</f>
        <v/>
      </c>
      <c r="H2946">
        <f>'DATA DASH'!H2946</f>
        <v/>
      </c>
      <c r="I2946">
        <f>'DATA DASH'!I2946</f>
        <v/>
      </c>
      <c r="J2946">
        <f>'DATA DASH'!J2946</f>
        <v/>
      </c>
      <c r="K2946">
        <f>'DATA DASH'!K2946</f>
        <v/>
      </c>
      <c r="L2946">
        <f>'DATA DASH'!L2946</f>
        <v/>
      </c>
      <c r="M2946">
        <f>'DATA DASH'!M2946</f>
        <v/>
      </c>
    </row>
    <row r="2947">
      <c r="A2947">
        <f>'DATA DASH'!A2947</f>
        <v/>
      </c>
      <c r="B2947">
        <f>'DATA DASH'!B2947</f>
        <v/>
      </c>
      <c r="C2947">
        <f>'DATA DASH'!C2947</f>
        <v/>
      </c>
      <c r="D2947">
        <f>'DATA DASH'!D2947</f>
        <v/>
      </c>
      <c r="E2947">
        <f>'DATA DASH'!E2947</f>
        <v/>
      </c>
      <c r="F2947">
        <f>'DATA DASH'!F2947</f>
        <v/>
      </c>
      <c r="G2947">
        <f>'DATA DASH'!G2947</f>
        <v/>
      </c>
      <c r="H2947">
        <f>'DATA DASH'!H2947</f>
        <v/>
      </c>
      <c r="I2947">
        <f>'DATA DASH'!I2947</f>
        <v/>
      </c>
      <c r="J2947">
        <f>'DATA DASH'!J2947</f>
        <v/>
      </c>
      <c r="K2947">
        <f>'DATA DASH'!K2947</f>
        <v/>
      </c>
      <c r="L2947">
        <f>'DATA DASH'!L2947</f>
        <v/>
      </c>
      <c r="M2947">
        <f>'DATA DASH'!M2947</f>
        <v/>
      </c>
    </row>
    <row r="2948">
      <c r="A2948">
        <f>'DATA DASH'!A2948</f>
        <v/>
      </c>
      <c r="B2948">
        <f>'DATA DASH'!B2948</f>
        <v/>
      </c>
      <c r="C2948">
        <f>'DATA DASH'!C2948</f>
        <v/>
      </c>
      <c r="D2948">
        <f>'DATA DASH'!D2948</f>
        <v/>
      </c>
      <c r="E2948">
        <f>'DATA DASH'!E2948</f>
        <v/>
      </c>
      <c r="F2948">
        <f>'DATA DASH'!F2948</f>
        <v/>
      </c>
      <c r="G2948">
        <f>'DATA DASH'!G2948</f>
        <v/>
      </c>
      <c r="H2948">
        <f>'DATA DASH'!H2948</f>
        <v/>
      </c>
      <c r="I2948">
        <f>'DATA DASH'!I2948</f>
        <v/>
      </c>
      <c r="J2948">
        <f>'DATA DASH'!J2948</f>
        <v/>
      </c>
      <c r="K2948">
        <f>'DATA DASH'!K2948</f>
        <v/>
      </c>
      <c r="L2948">
        <f>'DATA DASH'!L2948</f>
        <v/>
      </c>
      <c r="M2948">
        <f>'DATA DASH'!M2948</f>
        <v/>
      </c>
    </row>
    <row r="2949">
      <c r="A2949">
        <f>'DATA DASH'!A2949</f>
        <v/>
      </c>
      <c r="B2949">
        <f>'DATA DASH'!B2949</f>
        <v/>
      </c>
      <c r="C2949">
        <f>'DATA DASH'!C2949</f>
        <v/>
      </c>
      <c r="D2949">
        <f>'DATA DASH'!D2949</f>
        <v/>
      </c>
      <c r="E2949">
        <f>'DATA DASH'!E2949</f>
        <v/>
      </c>
      <c r="F2949">
        <f>'DATA DASH'!F2949</f>
        <v/>
      </c>
      <c r="G2949">
        <f>'DATA DASH'!G2949</f>
        <v/>
      </c>
      <c r="H2949">
        <f>'DATA DASH'!H2949</f>
        <v/>
      </c>
      <c r="I2949">
        <f>'DATA DASH'!I2949</f>
        <v/>
      </c>
      <c r="J2949">
        <f>'DATA DASH'!J2949</f>
        <v/>
      </c>
      <c r="K2949">
        <f>'DATA DASH'!K2949</f>
        <v/>
      </c>
      <c r="L2949">
        <f>'DATA DASH'!L2949</f>
        <v/>
      </c>
      <c r="M2949">
        <f>'DATA DASH'!M2949</f>
        <v/>
      </c>
    </row>
    <row r="2950">
      <c r="A2950">
        <f>'DATA DASH'!A2950</f>
        <v/>
      </c>
      <c r="B2950">
        <f>'DATA DASH'!B2950</f>
        <v/>
      </c>
      <c r="C2950">
        <f>'DATA DASH'!C2950</f>
        <v/>
      </c>
      <c r="D2950">
        <f>'DATA DASH'!D2950</f>
        <v/>
      </c>
      <c r="E2950">
        <f>'DATA DASH'!E2950</f>
        <v/>
      </c>
      <c r="F2950">
        <f>'DATA DASH'!F2950</f>
        <v/>
      </c>
      <c r="G2950">
        <f>'DATA DASH'!G2950</f>
        <v/>
      </c>
      <c r="H2950">
        <f>'DATA DASH'!H2950</f>
        <v/>
      </c>
      <c r="I2950">
        <f>'DATA DASH'!I2950</f>
        <v/>
      </c>
      <c r="J2950">
        <f>'DATA DASH'!J2950</f>
        <v/>
      </c>
      <c r="K2950">
        <f>'DATA DASH'!K2950</f>
        <v/>
      </c>
      <c r="L2950">
        <f>'DATA DASH'!L2950</f>
        <v/>
      </c>
      <c r="M2950">
        <f>'DATA DASH'!M2950</f>
        <v/>
      </c>
    </row>
    <row r="2951">
      <c r="A2951">
        <f>'DATA DASH'!A2951</f>
        <v/>
      </c>
      <c r="B2951">
        <f>'DATA DASH'!B2951</f>
        <v/>
      </c>
      <c r="C2951">
        <f>'DATA DASH'!C2951</f>
        <v/>
      </c>
      <c r="D2951">
        <f>'DATA DASH'!D2951</f>
        <v/>
      </c>
      <c r="E2951">
        <f>'DATA DASH'!E2951</f>
        <v/>
      </c>
      <c r="F2951">
        <f>'DATA DASH'!F2951</f>
        <v/>
      </c>
      <c r="G2951">
        <f>'DATA DASH'!G2951</f>
        <v/>
      </c>
      <c r="H2951">
        <f>'DATA DASH'!H2951</f>
        <v/>
      </c>
      <c r="I2951">
        <f>'DATA DASH'!I2951</f>
        <v/>
      </c>
      <c r="J2951">
        <f>'DATA DASH'!J2951</f>
        <v/>
      </c>
      <c r="K2951">
        <f>'DATA DASH'!K2951</f>
        <v/>
      </c>
      <c r="L2951">
        <f>'DATA DASH'!L2951</f>
        <v/>
      </c>
      <c r="M2951">
        <f>'DATA DASH'!M2951</f>
        <v/>
      </c>
    </row>
    <row r="2952">
      <c r="A2952">
        <f>'DATA DASH'!A2952</f>
        <v/>
      </c>
      <c r="B2952">
        <f>'DATA DASH'!B2952</f>
        <v/>
      </c>
      <c r="C2952">
        <f>'DATA DASH'!C2952</f>
        <v/>
      </c>
      <c r="D2952">
        <f>'DATA DASH'!D2952</f>
        <v/>
      </c>
      <c r="E2952">
        <f>'DATA DASH'!E2952</f>
        <v/>
      </c>
      <c r="F2952">
        <f>'DATA DASH'!F2952</f>
        <v/>
      </c>
      <c r="G2952">
        <f>'DATA DASH'!G2952</f>
        <v/>
      </c>
      <c r="H2952">
        <f>'DATA DASH'!H2952</f>
        <v/>
      </c>
      <c r="I2952">
        <f>'DATA DASH'!I2952</f>
        <v/>
      </c>
      <c r="J2952">
        <f>'DATA DASH'!J2952</f>
        <v/>
      </c>
      <c r="K2952">
        <f>'DATA DASH'!K2952</f>
        <v/>
      </c>
      <c r="L2952">
        <f>'DATA DASH'!L2952</f>
        <v/>
      </c>
      <c r="M2952">
        <f>'DATA DASH'!M2952</f>
        <v/>
      </c>
    </row>
    <row r="2953">
      <c r="A2953">
        <f>'DATA DASH'!A2953</f>
        <v/>
      </c>
      <c r="B2953">
        <f>'DATA DASH'!B2953</f>
        <v/>
      </c>
      <c r="C2953">
        <f>'DATA DASH'!C2953</f>
        <v/>
      </c>
      <c r="D2953">
        <f>'DATA DASH'!D2953</f>
        <v/>
      </c>
      <c r="E2953">
        <f>'DATA DASH'!E2953</f>
        <v/>
      </c>
      <c r="F2953">
        <f>'DATA DASH'!F2953</f>
        <v/>
      </c>
      <c r="G2953">
        <f>'DATA DASH'!G2953</f>
        <v/>
      </c>
      <c r="H2953">
        <f>'DATA DASH'!H2953</f>
        <v/>
      </c>
      <c r="I2953">
        <f>'DATA DASH'!I2953</f>
        <v/>
      </c>
      <c r="J2953">
        <f>'DATA DASH'!J2953</f>
        <v/>
      </c>
      <c r="K2953">
        <f>'DATA DASH'!K2953</f>
        <v/>
      </c>
      <c r="L2953">
        <f>'DATA DASH'!L2953</f>
        <v/>
      </c>
      <c r="M2953">
        <f>'DATA DASH'!M2953</f>
        <v/>
      </c>
    </row>
    <row r="2954">
      <c r="A2954">
        <f>'DATA DASH'!A2954</f>
        <v/>
      </c>
      <c r="B2954">
        <f>'DATA DASH'!B2954</f>
        <v/>
      </c>
      <c r="C2954">
        <f>'DATA DASH'!C2954</f>
        <v/>
      </c>
      <c r="D2954">
        <f>'DATA DASH'!D2954</f>
        <v/>
      </c>
      <c r="E2954">
        <f>'DATA DASH'!E2954</f>
        <v/>
      </c>
      <c r="F2954">
        <f>'DATA DASH'!F2954</f>
        <v/>
      </c>
      <c r="G2954">
        <f>'DATA DASH'!G2954</f>
        <v/>
      </c>
      <c r="H2954">
        <f>'DATA DASH'!H2954</f>
        <v/>
      </c>
      <c r="I2954">
        <f>'DATA DASH'!I2954</f>
        <v/>
      </c>
      <c r="J2954">
        <f>'DATA DASH'!J2954</f>
        <v/>
      </c>
      <c r="K2954">
        <f>'DATA DASH'!K2954</f>
        <v/>
      </c>
      <c r="L2954">
        <f>'DATA DASH'!L2954</f>
        <v/>
      </c>
      <c r="M2954">
        <f>'DATA DASH'!M2954</f>
        <v/>
      </c>
    </row>
    <row r="2955">
      <c r="A2955">
        <f>'DATA DASH'!A2955</f>
        <v/>
      </c>
      <c r="B2955">
        <f>'DATA DASH'!B2955</f>
        <v/>
      </c>
      <c r="C2955">
        <f>'DATA DASH'!C2955</f>
        <v/>
      </c>
      <c r="D2955">
        <f>'DATA DASH'!D2955</f>
        <v/>
      </c>
      <c r="E2955">
        <f>'DATA DASH'!E2955</f>
        <v/>
      </c>
      <c r="F2955">
        <f>'DATA DASH'!F2955</f>
        <v/>
      </c>
      <c r="G2955">
        <f>'DATA DASH'!G2955</f>
        <v/>
      </c>
      <c r="H2955">
        <f>'DATA DASH'!H2955</f>
        <v/>
      </c>
      <c r="I2955">
        <f>'DATA DASH'!I2955</f>
        <v/>
      </c>
      <c r="J2955">
        <f>'DATA DASH'!J2955</f>
        <v/>
      </c>
      <c r="K2955">
        <f>'DATA DASH'!K2955</f>
        <v/>
      </c>
      <c r="L2955">
        <f>'DATA DASH'!L2955</f>
        <v/>
      </c>
      <c r="M2955">
        <f>'DATA DASH'!M2955</f>
        <v/>
      </c>
    </row>
    <row r="2956">
      <c r="A2956">
        <f>'DATA DASH'!A2956</f>
        <v/>
      </c>
      <c r="B2956">
        <f>'DATA DASH'!B2956</f>
        <v/>
      </c>
      <c r="C2956">
        <f>'DATA DASH'!C2956</f>
        <v/>
      </c>
      <c r="D2956">
        <f>'DATA DASH'!D2956</f>
        <v/>
      </c>
      <c r="E2956">
        <f>'DATA DASH'!E2956</f>
        <v/>
      </c>
      <c r="F2956">
        <f>'DATA DASH'!F2956</f>
        <v/>
      </c>
      <c r="G2956">
        <f>'DATA DASH'!G2956</f>
        <v/>
      </c>
      <c r="H2956">
        <f>'DATA DASH'!H2956</f>
        <v/>
      </c>
      <c r="I2956">
        <f>'DATA DASH'!I2956</f>
        <v/>
      </c>
      <c r="J2956">
        <f>'DATA DASH'!J2956</f>
        <v/>
      </c>
      <c r="K2956">
        <f>'DATA DASH'!K2956</f>
        <v/>
      </c>
      <c r="L2956">
        <f>'DATA DASH'!L2956</f>
        <v/>
      </c>
      <c r="M2956">
        <f>'DATA DASH'!M2956</f>
        <v/>
      </c>
    </row>
    <row r="2957">
      <c r="A2957">
        <f>'DATA DASH'!A2957</f>
        <v/>
      </c>
      <c r="B2957">
        <f>'DATA DASH'!B2957</f>
        <v/>
      </c>
      <c r="C2957">
        <f>'DATA DASH'!C2957</f>
        <v/>
      </c>
      <c r="D2957">
        <f>'DATA DASH'!D2957</f>
        <v/>
      </c>
      <c r="E2957">
        <f>'DATA DASH'!E2957</f>
        <v/>
      </c>
      <c r="F2957">
        <f>'DATA DASH'!F2957</f>
        <v/>
      </c>
      <c r="G2957">
        <f>'DATA DASH'!G2957</f>
        <v/>
      </c>
      <c r="H2957">
        <f>'DATA DASH'!H2957</f>
        <v/>
      </c>
      <c r="I2957">
        <f>'DATA DASH'!I2957</f>
        <v/>
      </c>
      <c r="J2957">
        <f>'DATA DASH'!J2957</f>
        <v/>
      </c>
      <c r="K2957">
        <f>'DATA DASH'!K2957</f>
        <v/>
      </c>
      <c r="L2957">
        <f>'DATA DASH'!L2957</f>
        <v/>
      </c>
      <c r="M2957">
        <f>'DATA DASH'!M2957</f>
        <v/>
      </c>
    </row>
    <row r="2958">
      <c r="A2958">
        <f>'DATA DASH'!A2958</f>
        <v/>
      </c>
      <c r="B2958">
        <f>'DATA DASH'!B2958</f>
        <v/>
      </c>
      <c r="C2958">
        <f>'DATA DASH'!C2958</f>
        <v/>
      </c>
      <c r="D2958">
        <f>'DATA DASH'!D2958</f>
        <v/>
      </c>
      <c r="E2958">
        <f>'DATA DASH'!E2958</f>
        <v/>
      </c>
      <c r="F2958">
        <f>'DATA DASH'!F2958</f>
        <v/>
      </c>
      <c r="G2958">
        <f>'DATA DASH'!G2958</f>
        <v/>
      </c>
      <c r="H2958">
        <f>'DATA DASH'!H2958</f>
        <v/>
      </c>
      <c r="I2958">
        <f>'DATA DASH'!I2958</f>
        <v/>
      </c>
      <c r="J2958">
        <f>'DATA DASH'!J2958</f>
        <v/>
      </c>
      <c r="K2958">
        <f>'DATA DASH'!K2958</f>
        <v/>
      </c>
      <c r="L2958">
        <f>'DATA DASH'!L2958</f>
        <v/>
      </c>
      <c r="M2958">
        <f>'DATA DASH'!M2958</f>
        <v/>
      </c>
    </row>
    <row r="2959">
      <c r="A2959">
        <f>'DATA DASH'!A2959</f>
        <v/>
      </c>
      <c r="B2959">
        <f>'DATA DASH'!B2959</f>
        <v/>
      </c>
      <c r="C2959">
        <f>'DATA DASH'!C2959</f>
        <v/>
      </c>
      <c r="D2959">
        <f>'DATA DASH'!D2959</f>
        <v/>
      </c>
      <c r="E2959">
        <f>'DATA DASH'!E2959</f>
        <v/>
      </c>
      <c r="F2959">
        <f>'DATA DASH'!F2959</f>
        <v/>
      </c>
      <c r="G2959">
        <f>'DATA DASH'!G2959</f>
        <v/>
      </c>
      <c r="H2959">
        <f>'DATA DASH'!H2959</f>
        <v/>
      </c>
      <c r="I2959">
        <f>'DATA DASH'!I2959</f>
        <v/>
      </c>
      <c r="J2959">
        <f>'DATA DASH'!J2959</f>
        <v/>
      </c>
      <c r="K2959">
        <f>'DATA DASH'!K2959</f>
        <v/>
      </c>
      <c r="L2959">
        <f>'DATA DASH'!L2959</f>
        <v/>
      </c>
      <c r="M2959">
        <f>'DATA DASH'!M2959</f>
        <v/>
      </c>
    </row>
    <row r="2960">
      <c r="A2960">
        <f>'DATA DASH'!A2960</f>
        <v/>
      </c>
      <c r="B2960">
        <f>'DATA DASH'!B2960</f>
        <v/>
      </c>
      <c r="C2960">
        <f>'DATA DASH'!C2960</f>
        <v/>
      </c>
      <c r="D2960">
        <f>'DATA DASH'!D2960</f>
        <v/>
      </c>
      <c r="E2960">
        <f>'DATA DASH'!E2960</f>
        <v/>
      </c>
      <c r="F2960">
        <f>'DATA DASH'!F2960</f>
        <v/>
      </c>
      <c r="G2960">
        <f>'DATA DASH'!G2960</f>
        <v/>
      </c>
      <c r="H2960">
        <f>'DATA DASH'!H2960</f>
        <v/>
      </c>
      <c r="I2960">
        <f>'DATA DASH'!I2960</f>
        <v/>
      </c>
      <c r="J2960">
        <f>'DATA DASH'!J2960</f>
        <v/>
      </c>
      <c r="K2960">
        <f>'DATA DASH'!K2960</f>
        <v/>
      </c>
      <c r="L2960">
        <f>'DATA DASH'!L2960</f>
        <v/>
      </c>
      <c r="M2960">
        <f>'DATA DASH'!M2960</f>
        <v/>
      </c>
    </row>
    <row r="2961">
      <c r="A2961">
        <f>'DATA DASH'!A2961</f>
        <v/>
      </c>
      <c r="B2961">
        <f>'DATA DASH'!B2961</f>
        <v/>
      </c>
      <c r="C2961">
        <f>'DATA DASH'!C2961</f>
        <v/>
      </c>
      <c r="D2961">
        <f>'DATA DASH'!D2961</f>
        <v/>
      </c>
      <c r="E2961">
        <f>'DATA DASH'!E2961</f>
        <v/>
      </c>
      <c r="F2961">
        <f>'DATA DASH'!F2961</f>
        <v/>
      </c>
      <c r="G2961">
        <f>'DATA DASH'!G2961</f>
        <v/>
      </c>
      <c r="H2961">
        <f>'DATA DASH'!H2961</f>
        <v/>
      </c>
      <c r="I2961">
        <f>'DATA DASH'!I2961</f>
        <v/>
      </c>
      <c r="J2961">
        <f>'DATA DASH'!J2961</f>
        <v/>
      </c>
      <c r="K2961">
        <f>'DATA DASH'!K2961</f>
        <v/>
      </c>
      <c r="L2961">
        <f>'DATA DASH'!L2961</f>
        <v/>
      </c>
      <c r="M2961">
        <f>'DATA DASH'!M2961</f>
        <v/>
      </c>
    </row>
    <row r="2962">
      <c r="A2962">
        <f>'DATA DASH'!A2962</f>
        <v/>
      </c>
      <c r="B2962">
        <f>'DATA DASH'!B2962</f>
        <v/>
      </c>
      <c r="C2962">
        <f>'DATA DASH'!C2962</f>
        <v/>
      </c>
      <c r="D2962">
        <f>'DATA DASH'!D2962</f>
        <v/>
      </c>
      <c r="E2962">
        <f>'DATA DASH'!E2962</f>
        <v/>
      </c>
      <c r="F2962">
        <f>'DATA DASH'!F2962</f>
        <v/>
      </c>
      <c r="G2962">
        <f>'DATA DASH'!G2962</f>
        <v/>
      </c>
      <c r="H2962">
        <f>'DATA DASH'!H2962</f>
        <v/>
      </c>
      <c r="I2962">
        <f>'DATA DASH'!I2962</f>
        <v/>
      </c>
      <c r="J2962">
        <f>'DATA DASH'!J2962</f>
        <v/>
      </c>
      <c r="K2962">
        <f>'DATA DASH'!K2962</f>
        <v/>
      </c>
      <c r="L2962">
        <f>'DATA DASH'!L2962</f>
        <v/>
      </c>
      <c r="M2962">
        <f>'DATA DASH'!M2962</f>
        <v/>
      </c>
    </row>
    <row r="2963">
      <c r="A2963">
        <f>'DATA DASH'!A2963</f>
        <v/>
      </c>
      <c r="B2963">
        <f>'DATA DASH'!B2963</f>
        <v/>
      </c>
      <c r="C2963">
        <f>'DATA DASH'!C2963</f>
        <v/>
      </c>
      <c r="D2963">
        <f>'DATA DASH'!D2963</f>
        <v/>
      </c>
      <c r="E2963">
        <f>'DATA DASH'!E2963</f>
        <v/>
      </c>
      <c r="F2963">
        <f>'DATA DASH'!F2963</f>
        <v/>
      </c>
      <c r="G2963">
        <f>'DATA DASH'!G2963</f>
        <v/>
      </c>
      <c r="H2963">
        <f>'DATA DASH'!H2963</f>
        <v/>
      </c>
      <c r="I2963">
        <f>'DATA DASH'!I2963</f>
        <v/>
      </c>
      <c r="J2963">
        <f>'DATA DASH'!J2963</f>
        <v/>
      </c>
      <c r="K2963">
        <f>'DATA DASH'!K2963</f>
        <v/>
      </c>
      <c r="L2963">
        <f>'DATA DASH'!L2963</f>
        <v/>
      </c>
      <c r="M2963">
        <f>'DATA DASH'!M2963</f>
        <v/>
      </c>
    </row>
    <row r="2964">
      <c r="A2964">
        <f>'DATA DASH'!A2964</f>
        <v/>
      </c>
      <c r="B2964">
        <f>'DATA DASH'!B2964</f>
        <v/>
      </c>
      <c r="C2964">
        <f>'DATA DASH'!C2964</f>
        <v/>
      </c>
      <c r="D2964">
        <f>'DATA DASH'!D2964</f>
        <v/>
      </c>
      <c r="E2964">
        <f>'DATA DASH'!E2964</f>
        <v/>
      </c>
      <c r="F2964">
        <f>'DATA DASH'!F2964</f>
        <v/>
      </c>
      <c r="G2964">
        <f>'DATA DASH'!G2964</f>
        <v/>
      </c>
      <c r="H2964">
        <f>'DATA DASH'!H2964</f>
        <v/>
      </c>
      <c r="I2964">
        <f>'DATA DASH'!I2964</f>
        <v/>
      </c>
      <c r="J2964">
        <f>'DATA DASH'!J2964</f>
        <v/>
      </c>
      <c r="K2964">
        <f>'DATA DASH'!K2964</f>
        <v/>
      </c>
      <c r="L2964">
        <f>'DATA DASH'!L2964</f>
        <v/>
      </c>
      <c r="M2964">
        <f>'DATA DASH'!M2964</f>
        <v/>
      </c>
    </row>
    <row r="2965">
      <c r="A2965">
        <f>'DATA DASH'!A2965</f>
        <v/>
      </c>
      <c r="B2965">
        <f>'DATA DASH'!B2965</f>
        <v/>
      </c>
      <c r="C2965">
        <f>'DATA DASH'!C2965</f>
        <v/>
      </c>
      <c r="D2965">
        <f>'DATA DASH'!D2965</f>
        <v/>
      </c>
      <c r="E2965">
        <f>'DATA DASH'!E2965</f>
        <v/>
      </c>
      <c r="F2965">
        <f>'DATA DASH'!F2965</f>
        <v/>
      </c>
      <c r="G2965">
        <f>'DATA DASH'!G2965</f>
        <v/>
      </c>
      <c r="H2965">
        <f>'DATA DASH'!H2965</f>
        <v/>
      </c>
      <c r="I2965">
        <f>'DATA DASH'!I2965</f>
        <v/>
      </c>
      <c r="J2965">
        <f>'DATA DASH'!J2965</f>
        <v/>
      </c>
      <c r="K2965">
        <f>'DATA DASH'!K2965</f>
        <v/>
      </c>
      <c r="L2965">
        <f>'DATA DASH'!L2965</f>
        <v/>
      </c>
      <c r="M2965">
        <f>'DATA DASH'!M2965</f>
        <v/>
      </c>
    </row>
    <row r="2966">
      <c r="A2966">
        <f>'DATA DASH'!A2966</f>
        <v/>
      </c>
      <c r="B2966">
        <f>'DATA DASH'!B2966</f>
        <v/>
      </c>
      <c r="C2966">
        <f>'DATA DASH'!C2966</f>
        <v/>
      </c>
      <c r="D2966">
        <f>'DATA DASH'!D2966</f>
        <v/>
      </c>
      <c r="E2966">
        <f>'DATA DASH'!E2966</f>
        <v/>
      </c>
      <c r="F2966">
        <f>'DATA DASH'!F2966</f>
        <v/>
      </c>
      <c r="G2966">
        <f>'DATA DASH'!G2966</f>
        <v/>
      </c>
      <c r="H2966">
        <f>'DATA DASH'!H2966</f>
        <v/>
      </c>
      <c r="I2966">
        <f>'DATA DASH'!I2966</f>
        <v/>
      </c>
      <c r="J2966">
        <f>'DATA DASH'!J2966</f>
        <v/>
      </c>
      <c r="K2966">
        <f>'DATA DASH'!K2966</f>
        <v/>
      </c>
      <c r="L2966">
        <f>'DATA DASH'!L2966</f>
        <v/>
      </c>
      <c r="M2966">
        <f>'DATA DASH'!M2966</f>
        <v/>
      </c>
    </row>
    <row r="2967">
      <c r="A2967">
        <f>'DATA DASH'!A2967</f>
        <v/>
      </c>
      <c r="B2967">
        <f>'DATA DASH'!B2967</f>
        <v/>
      </c>
      <c r="C2967">
        <f>'DATA DASH'!C2967</f>
        <v/>
      </c>
      <c r="D2967">
        <f>'DATA DASH'!D2967</f>
        <v/>
      </c>
      <c r="E2967">
        <f>'DATA DASH'!E2967</f>
        <v/>
      </c>
      <c r="F2967">
        <f>'DATA DASH'!F2967</f>
        <v/>
      </c>
      <c r="G2967">
        <f>'DATA DASH'!G2967</f>
        <v/>
      </c>
      <c r="H2967">
        <f>'DATA DASH'!H2967</f>
        <v/>
      </c>
      <c r="I2967">
        <f>'DATA DASH'!I2967</f>
        <v/>
      </c>
      <c r="J2967">
        <f>'DATA DASH'!J2967</f>
        <v/>
      </c>
      <c r="K2967">
        <f>'DATA DASH'!K2967</f>
        <v/>
      </c>
      <c r="L2967">
        <f>'DATA DASH'!L2967</f>
        <v/>
      </c>
      <c r="M2967">
        <f>'DATA DASH'!M2967</f>
        <v/>
      </c>
    </row>
    <row r="2968">
      <c r="A2968">
        <f>'DATA DASH'!A2968</f>
        <v/>
      </c>
      <c r="B2968">
        <f>'DATA DASH'!B2968</f>
        <v/>
      </c>
      <c r="C2968">
        <f>'DATA DASH'!C2968</f>
        <v/>
      </c>
      <c r="D2968">
        <f>'DATA DASH'!D2968</f>
        <v/>
      </c>
      <c r="E2968">
        <f>'DATA DASH'!E2968</f>
        <v/>
      </c>
      <c r="F2968">
        <f>'DATA DASH'!F2968</f>
        <v/>
      </c>
      <c r="G2968">
        <f>'DATA DASH'!G2968</f>
        <v/>
      </c>
      <c r="H2968">
        <f>'DATA DASH'!H2968</f>
        <v/>
      </c>
      <c r="I2968">
        <f>'DATA DASH'!I2968</f>
        <v/>
      </c>
      <c r="J2968">
        <f>'DATA DASH'!J2968</f>
        <v/>
      </c>
      <c r="K2968">
        <f>'DATA DASH'!K2968</f>
        <v/>
      </c>
      <c r="L2968">
        <f>'DATA DASH'!L2968</f>
        <v/>
      </c>
      <c r="M2968">
        <f>'DATA DASH'!M2968</f>
        <v/>
      </c>
    </row>
    <row r="2969">
      <c r="A2969">
        <f>'DATA DASH'!A2969</f>
        <v/>
      </c>
      <c r="B2969">
        <f>'DATA DASH'!B2969</f>
        <v/>
      </c>
      <c r="C2969">
        <f>'DATA DASH'!C2969</f>
        <v/>
      </c>
      <c r="D2969">
        <f>'DATA DASH'!D2969</f>
        <v/>
      </c>
      <c r="E2969">
        <f>'DATA DASH'!E2969</f>
        <v/>
      </c>
      <c r="F2969">
        <f>'DATA DASH'!F2969</f>
        <v/>
      </c>
      <c r="G2969">
        <f>'DATA DASH'!G2969</f>
        <v/>
      </c>
      <c r="H2969">
        <f>'DATA DASH'!H2969</f>
        <v/>
      </c>
      <c r="I2969">
        <f>'DATA DASH'!I2969</f>
        <v/>
      </c>
      <c r="J2969">
        <f>'DATA DASH'!J2969</f>
        <v/>
      </c>
      <c r="K2969">
        <f>'DATA DASH'!K2969</f>
        <v/>
      </c>
      <c r="L2969">
        <f>'DATA DASH'!L2969</f>
        <v/>
      </c>
      <c r="M2969">
        <f>'DATA DASH'!M2969</f>
        <v/>
      </c>
    </row>
    <row r="2970">
      <c r="A2970">
        <f>'DATA DASH'!A2970</f>
        <v/>
      </c>
      <c r="B2970">
        <f>'DATA DASH'!B2970</f>
        <v/>
      </c>
      <c r="C2970">
        <f>'DATA DASH'!C2970</f>
        <v/>
      </c>
      <c r="D2970">
        <f>'DATA DASH'!D2970</f>
        <v/>
      </c>
      <c r="E2970">
        <f>'DATA DASH'!E2970</f>
        <v/>
      </c>
      <c r="F2970">
        <f>'DATA DASH'!F2970</f>
        <v/>
      </c>
      <c r="G2970">
        <f>'DATA DASH'!G2970</f>
        <v/>
      </c>
      <c r="H2970">
        <f>'DATA DASH'!H2970</f>
        <v/>
      </c>
      <c r="I2970">
        <f>'DATA DASH'!I2970</f>
        <v/>
      </c>
      <c r="J2970">
        <f>'DATA DASH'!J2970</f>
        <v/>
      </c>
      <c r="K2970">
        <f>'DATA DASH'!K2970</f>
        <v/>
      </c>
      <c r="L2970">
        <f>'DATA DASH'!L2970</f>
        <v/>
      </c>
      <c r="M2970">
        <f>'DATA DASH'!M2970</f>
        <v/>
      </c>
    </row>
    <row r="2971">
      <c r="A2971">
        <f>'DATA DASH'!A2971</f>
        <v/>
      </c>
      <c r="B2971">
        <f>'DATA DASH'!B2971</f>
        <v/>
      </c>
      <c r="C2971">
        <f>'DATA DASH'!C2971</f>
        <v/>
      </c>
      <c r="D2971">
        <f>'DATA DASH'!D2971</f>
        <v/>
      </c>
      <c r="E2971">
        <f>'DATA DASH'!E2971</f>
        <v/>
      </c>
      <c r="F2971">
        <f>'DATA DASH'!F2971</f>
        <v/>
      </c>
      <c r="G2971">
        <f>'DATA DASH'!G2971</f>
        <v/>
      </c>
      <c r="H2971">
        <f>'DATA DASH'!H2971</f>
        <v/>
      </c>
      <c r="I2971">
        <f>'DATA DASH'!I2971</f>
        <v/>
      </c>
      <c r="J2971">
        <f>'DATA DASH'!J2971</f>
        <v/>
      </c>
      <c r="K2971">
        <f>'DATA DASH'!K2971</f>
        <v/>
      </c>
      <c r="L2971">
        <f>'DATA DASH'!L2971</f>
        <v/>
      </c>
      <c r="M2971">
        <f>'DATA DASH'!M2971</f>
        <v/>
      </c>
    </row>
    <row r="2972">
      <c r="A2972">
        <f>'DATA DASH'!A2972</f>
        <v/>
      </c>
      <c r="B2972">
        <f>'DATA DASH'!B2972</f>
        <v/>
      </c>
      <c r="C2972">
        <f>'DATA DASH'!C2972</f>
        <v/>
      </c>
      <c r="D2972">
        <f>'DATA DASH'!D2972</f>
        <v/>
      </c>
      <c r="E2972">
        <f>'DATA DASH'!E2972</f>
        <v/>
      </c>
      <c r="F2972">
        <f>'DATA DASH'!F2972</f>
        <v/>
      </c>
      <c r="G2972">
        <f>'DATA DASH'!G2972</f>
        <v/>
      </c>
      <c r="H2972">
        <f>'DATA DASH'!H2972</f>
        <v/>
      </c>
      <c r="I2972">
        <f>'DATA DASH'!I2972</f>
        <v/>
      </c>
      <c r="J2972">
        <f>'DATA DASH'!J2972</f>
        <v/>
      </c>
      <c r="K2972">
        <f>'DATA DASH'!K2972</f>
        <v/>
      </c>
      <c r="L2972">
        <f>'DATA DASH'!L2972</f>
        <v/>
      </c>
      <c r="M2972">
        <f>'DATA DASH'!M2972</f>
        <v/>
      </c>
    </row>
    <row r="2973">
      <c r="A2973">
        <f>'DATA DASH'!A2973</f>
        <v/>
      </c>
      <c r="B2973">
        <f>'DATA DASH'!B2973</f>
        <v/>
      </c>
      <c r="C2973">
        <f>'DATA DASH'!C2973</f>
        <v/>
      </c>
      <c r="D2973">
        <f>'DATA DASH'!D2973</f>
        <v/>
      </c>
      <c r="E2973">
        <f>'DATA DASH'!E2973</f>
        <v/>
      </c>
      <c r="F2973">
        <f>'DATA DASH'!F2973</f>
        <v/>
      </c>
      <c r="G2973">
        <f>'DATA DASH'!G2973</f>
        <v/>
      </c>
      <c r="H2973">
        <f>'DATA DASH'!H2973</f>
        <v/>
      </c>
      <c r="I2973">
        <f>'DATA DASH'!I2973</f>
        <v/>
      </c>
      <c r="J2973">
        <f>'DATA DASH'!J2973</f>
        <v/>
      </c>
      <c r="K2973">
        <f>'DATA DASH'!K2973</f>
        <v/>
      </c>
      <c r="L2973">
        <f>'DATA DASH'!L2973</f>
        <v/>
      </c>
      <c r="M2973">
        <f>'DATA DASH'!M2973</f>
        <v/>
      </c>
    </row>
    <row r="2974">
      <c r="A2974">
        <f>'DATA DASH'!A2974</f>
        <v/>
      </c>
      <c r="B2974">
        <f>'DATA DASH'!B2974</f>
        <v/>
      </c>
      <c r="C2974">
        <f>'DATA DASH'!C2974</f>
        <v/>
      </c>
      <c r="D2974">
        <f>'DATA DASH'!D2974</f>
        <v/>
      </c>
      <c r="E2974">
        <f>'DATA DASH'!E2974</f>
        <v/>
      </c>
      <c r="F2974">
        <f>'DATA DASH'!F2974</f>
        <v/>
      </c>
      <c r="G2974">
        <f>'DATA DASH'!G2974</f>
        <v/>
      </c>
      <c r="H2974">
        <f>'DATA DASH'!H2974</f>
        <v/>
      </c>
      <c r="I2974">
        <f>'DATA DASH'!I2974</f>
        <v/>
      </c>
      <c r="J2974">
        <f>'DATA DASH'!J2974</f>
        <v/>
      </c>
      <c r="K2974">
        <f>'DATA DASH'!K2974</f>
        <v/>
      </c>
      <c r="L2974">
        <f>'DATA DASH'!L2974</f>
        <v/>
      </c>
      <c r="M2974">
        <f>'DATA DASH'!M2974</f>
        <v/>
      </c>
    </row>
    <row r="2975">
      <c r="A2975">
        <f>'DATA DASH'!A2975</f>
        <v/>
      </c>
      <c r="B2975">
        <f>'DATA DASH'!B2975</f>
        <v/>
      </c>
      <c r="C2975">
        <f>'DATA DASH'!C2975</f>
        <v/>
      </c>
      <c r="D2975">
        <f>'DATA DASH'!D2975</f>
        <v/>
      </c>
      <c r="E2975">
        <f>'DATA DASH'!E2975</f>
        <v/>
      </c>
      <c r="F2975">
        <f>'DATA DASH'!F2975</f>
        <v/>
      </c>
      <c r="G2975">
        <f>'DATA DASH'!G2975</f>
        <v/>
      </c>
      <c r="H2975">
        <f>'DATA DASH'!H2975</f>
        <v/>
      </c>
      <c r="I2975">
        <f>'DATA DASH'!I2975</f>
        <v/>
      </c>
      <c r="J2975">
        <f>'DATA DASH'!J2975</f>
        <v/>
      </c>
      <c r="K2975">
        <f>'DATA DASH'!K2975</f>
        <v/>
      </c>
      <c r="L2975">
        <f>'DATA DASH'!L2975</f>
        <v/>
      </c>
      <c r="M2975">
        <f>'DATA DASH'!M2975</f>
        <v/>
      </c>
    </row>
    <row r="2976">
      <c r="A2976">
        <f>'DATA DASH'!A2976</f>
        <v/>
      </c>
      <c r="B2976">
        <f>'DATA DASH'!B2976</f>
        <v/>
      </c>
      <c r="C2976">
        <f>'DATA DASH'!C2976</f>
        <v/>
      </c>
      <c r="D2976">
        <f>'DATA DASH'!D2976</f>
        <v/>
      </c>
      <c r="E2976">
        <f>'DATA DASH'!E2976</f>
        <v/>
      </c>
      <c r="F2976">
        <f>'DATA DASH'!F2976</f>
        <v/>
      </c>
      <c r="G2976">
        <f>'DATA DASH'!G2976</f>
        <v/>
      </c>
      <c r="H2976">
        <f>'DATA DASH'!H2976</f>
        <v/>
      </c>
      <c r="I2976">
        <f>'DATA DASH'!I2976</f>
        <v/>
      </c>
      <c r="J2976">
        <f>'DATA DASH'!J2976</f>
        <v/>
      </c>
      <c r="K2976">
        <f>'DATA DASH'!K2976</f>
        <v/>
      </c>
      <c r="L2976">
        <f>'DATA DASH'!L2976</f>
        <v/>
      </c>
      <c r="M2976">
        <f>'DATA DASH'!M2976</f>
        <v/>
      </c>
    </row>
    <row r="2977">
      <c r="A2977">
        <f>'DATA DASH'!A2977</f>
        <v/>
      </c>
      <c r="B2977">
        <f>'DATA DASH'!B2977</f>
        <v/>
      </c>
      <c r="C2977">
        <f>'DATA DASH'!C2977</f>
        <v/>
      </c>
      <c r="D2977">
        <f>'DATA DASH'!D2977</f>
        <v/>
      </c>
      <c r="E2977">
        <f>'DATA DASH'!E2977</f>
        <v/>
      </c>
      <c r="F2977">
        <f>'DATA DASH'!F2977</f>
        <v/>
      </c>
      <c r="G2977">
        <f>'DATA DASH'!G2977</f>
        <v/>
      </c>
      <c r="H2977">
        <f>'DATA DASH'!H2977</f>
        <v/>
      </c>
      <c r="I2977">
        <f>'DATA DASH'!I2977</f>
        <v/>
      </c>
      <c r="J2977">
        <f>'DATA DASH'!J2977</f>
        <v/>
      </c>
      <c r="K2977">
        <f>'DATA DASH'!K2977</f>
        <v/>
      </c>
      <c r="L2977">
        <f>'DATA DASH'!L2977</f>
        <v/>
      </c>
      <c r="M2977">
        <f>'DATA DASH'!M2977</f>
        <v/>
      </c>
    </row>
    <row r="2978">
      <c r="A2978">
        <f>'DATA DASH'!A2978</f>
        <v/>
      </c>
      <c r="B2978">
        <f>'DATA DASH'!B2978</f>
        <v/>
      </c>
      <c r="C2978">
        <f>'DATA DASH'!C2978</f>
        <v/>
      </c>
      <c r="D2978">
        <f>'DATA DASH'!D2978</f>
        <v/>
      </c>
      <c r="E2978">
        <f>'DATA DASH'!E2978</f>
        <v/>
      </c>
      <c r="F2978">
        <f>'DATA DASH'!F2978</f>
        <v/>
      </c>
      <c r="G2978">
        <f>'DATA DASH'!G2978</f>
        <v/>
      </c>
      <c r="H2978">
        <f>'DATA DASH'!H2978</f>
        <v/>
      </c>
      <c r="I2978">
        <f>'DATA DASH'!I2978</f>
        <v/>
      </c>
      <c r="J2978">
        <f>'DATA DASH'!J2978</f>
        <v/>
      </c>
      <c r="K2978">
        <f>'DATA DASH'!K2978</f>
        <v/>
      </c>
      <c r="L2978">
        <f>'DATA DASH'!L2978</f>
        <v/>
      </c>
      <c r="M2978">
        <f>'DATA DASH'!M2978</f>
        <v/>
      </c>
    </row>
    <row r="2979">
      <c r="A2979">
        <f>'DATA DASH'!A2979</f>
        <v/>
      </c>
      <c r="B2979">
        <f>'DATA DASH'!B2979</f>
        <v/>
      </c>
      <c r="C2979">
        <f>'DATA DASH'!C2979</f>
        <v/>
      </c>
      <c r="D2979">
        <f>'DATA DASH'!D2979</f>
        <v/>
      </c>
      <c r="E2979">
        <f>'DATA DASH'!E2979</f>
        <v/>
      </c>
      <c r="F2979">
        <f>'DATA DASH'!F2979</f>
        <v/>
      </c>
      <c r="G2979">
        <f>'DATA DASH'!G2979</f>
        <v/>
      </c>
      <c r="H2979">
        <f>'DATA DASH'!H2979</f>
        <v/>
      </c>
      <c r="I2979">
        <f>'DATA DASH'!I2979</f>
        <v/>
      </c>
      <c r="J2979">
        <f>'DATA DASH'!J2979</f>
        <v/>
      </c>
      <c r="K2979">
        <f>'DATA DASH'!K2979</f>
        <v/>
      </c>
      <c r="L2979">
        <f>'DATA DASH'!L2979</f>
        <v/>
      </c>
      <c r="M2979">
        <f>'DATA DASH'!M2979</f>
        <v/>
      </c>
    </row>
    <row r="2980">
      <c r="A2980">
        <f>'DATA DASH'!A2980</f>
        <v/>
      </c>
      <c r="B2980">
        <f>'DATA DASH'!B2980</f>
        <v/>
      </c>
      <c r="C2980">
        <f>'DATA DASH'!C2980</f>
        <v/>
      </c>
      <c r="D2980">
        <f>'DATA DASH'!D2980</f>
        <v/>
      </c>
      <c r="E2980">
        <f>'DATA DASH'!E2980</f>
        <v/>
      </c>
      <c r="F2980">
        <f>'DATA DASH'!F2980</f>
        <v/>
      </c>
      <c r="G2980">
        <f>'DATA DASH'!G2980</f>
        <v/>
      </c>
      <c r="H2980">
        <f>'DATA DASH'!H2980</f>
        <v/>
      </c>
      <c r="I2980">
        <f>'DATA DASH'!I2980</f>
        <v/>
      </c>
      <c r="J2980">
        <f>'DATA DASH'!J2980</f>
        <v/>
      </c>
      <c r="K2980">
        <f>'DATA DASH'!K2980</f>
        <v/>
      </c>
      <c r="L2980">
        <f>'DATA DASH'!L2980</f>
        <v/>
      </c>
      <c r="M2980">
        <f>'DATA DASH'!M2980</f>
        <v/>
      </c>
    </row>
    <row r="2981">
      <c r="A2981">
        <f>'DATA DASH'!A2981</f>
        <v/>
      </c>
      <c r="B2981">
        <f>'DATA DASH'!B2981</f>
        <v/>
      </c>
      <c r="C2981">
        <f>'DATA DASH'!C2981</f>
        <v/>
      </c>
      <c r="D2981">
        <f>'DATA DASH'!D2981</f>
        <v/>
      </c>
      <c r="E2981">
        <f>'DATA DASH'!E2981</f>
        <v/>
      </c>
      <c r="F2981">
        <f>'DATA DASH'!F2981</f>
        <v/>
      </c>
      <c r="G2981">
        <f>'DATA DASH'!G2981</f>
        <v/>
      </c>
      <c r="H2981">
        <f>'DATA DASH'!H2981</f>
        <v/>
      </c>
      <c r="I2981">
        <f>'DATA DASH'!I2981</f>
        <v/>
      </c>
      <c r="J2981">
        <f>'DATA DASH'!J2981</f>
        <v/>
      </c>
      <c r="K2981">
        <f>'DATA DASH'!K2981</f>
        <v/>
      </c>
      <c r="L2981">
        <f>'DATA DASH'!L2981</f>
        <v/>
      </c>
      <c r="M2981">
        <f>'DATA DASH'!M2981</f>
        <v/>
      </c>
    </row>
    <row r="2982">
      <c r="A2982">
        <f>'DATA DASH'!A2982</f>
        <v/>
      </c>
      <c r="B2982">
        <f>'DATA DASH'!B2982</f>
        <v/>
      </c>
      <c r="C2982">
        <f>'DATA DASH'!C2982</f>
        <v/>
      </c>
      <c r="D2982">
        <f>'DATA DASH'!D2982</f>
        <v/>
      </c>
      <c r="E2982">
        <f>'DATA DASH'!E2982</f>
        <v/>
      </c>
      <c r="F2982">
        <f>'DATA DASH'!F2982</f>
        <v/>
      </c>
      <c r="G2982">
        <f>'DATA DASH'!G2982</f>
        <v/>
      </c>
      <c r="H2982">
        <f>'DATA DASH'!H2982</f>
        <v/>
      </c>
      <c r="I2982">
        <f>'DATA DASH'!I2982</f>
        <v/>
      </c>
      <c r="J2982">
        <f>'DATA DASH'!J2982</f>
        <v/>
      </c>
      <c r="K2982">
        <f>'DATA DASH'!K2982</f>
        <v/>
      </c>
      <c r="L2982">
        <f>'DATA DASH'!L2982</f>
        <v/>
      </c>
      <c r="M2982">
        <f>'DATA DASH'!M2982</f>
        <v/>
      </c>
    </row>
    <row r="2983">
      <c r="A2983">
        <f>'DATA DASH'!A2983</f>
        <v/>
      </c>
      <c r="B2983">
        <f>'DATA DASH'!B2983</f>
        <v/>
      </c>
      <c r="C2983">
        <f>'DATA DASH'!C2983</f>
        <v/>
      </c>
      <c r="D2983">
        <f>'DATA DASH'!D2983</f>
        <v/>
      </c>
      <c r="E2983">
        <f>'DATA DASH'!E2983</f>
        <v/>
      </c>
      <c r="F2983">
        <f>'DATA DASH'!F2983</f>
        <v/>
      </c>
      <c r="G2983">
        <f>'DATA DASH'!G2983</f>
        <v/>
      </c>
      <c r="H2983">
        <f>'DATA DASH'!H2983</f>
        <v/>
      </c>
      <c r="I2983">
        <f>'DATA DASH'!I2983</f>
        <v/>
      </c>
      <c r="J2983">
        <f>'DATA DASH'!J2983</f>
        <v/>
      </c>
      <c r="K2983">
        <f>'DATA DASH'!K2983</f>
        <v/>
      </c>
      <c r="L2983">
        <f>'DATA DASH'!L2983</f>
        <v/>
      </c>
      <c r="M2983">
        <f>'DATA DASH'!M2983</f>
        <v/>
      </c>
    </row>
    <row r="2984">
      <c r="A2984">
        <f>'DATA DASH'!A2984</f>
        <v/>
      </c>
      <c r="B2984">
        <f>'DATA DASH'!B2984</f>
        <v/>
      </c>
      <c r="C2984">
        <f>'DATA DASH'!C2984</f>
        <v/>
      </c>
      <c r="D2984">
        <f>'DATA DASH'!D2984</f>
        <v/>
      </c>
      <c r="E2984">
        <f>'DATA DASH'!E2984</f>
        <v/>
      </c>
      <c r="F2984">
        <f>'DATA DASH'!F2984</f>
        <v/>
      </c>
      <c r="G2984">
        <f>'DATA DASH'!G2984</f>
        <v/>
      </c>
      <c r="H2984">
        <f>'DATA DASH'!H2984</f>
        <v/>
      </c>
      <c r="I2984">
        <f>'DATA DASH'!I2984</f>
        <v/>
      </c>
      <c r="J2984">
        <f>'DATA DASH'!J2984</f>
        <v/>
      </c>
      <c r="K2984">
        <f>'DATA DASH'!K2984</f>
        <v/>
      </c>
      <c r="L2984">
        <f>'DATA DASH'!L2984</f>
        <v/>
      </c>
      <c r="M2984">
        <f>'DATA DASH'!M2984</f>
        <v/>
      </c>
    </row>
    <row r="2985">
      <c r="A2985">
        <f>'DATA DASH'!A2985</f>
        <v/>
      </c>
      <c r="B2985">
        <f>'DATA DASH'!B2985</f>
        <v/>
      </c>
      <c r="C2985">
        <f>'DATA DASH'!C2985</f>
        <v/>
      </c>
      <c r="D2985">
        <f>'DATA DASH'!D2985</f>
        <v/>
      </c>
      <c r="E2985">
        <f>'DATA DASH'!E2985</f>
        <v/>
      </c>
      <c r="F2985">
        <f>'DATA DASH'!F2985</f>
        <v/>
      </c>
      <c r="G2985">
        <f>'DATA DASH'!G2985</f>
        <v/>
      </c>
      <c r="H2985">
        <f>'DATA DASH'!H2985</f>
        <v/>
      </c>
      <c r="I2985">
        <f>'DATA DASH'!I2985</f>
        <v/>
      </c>
      <c r="J2985">
        <f>'DATA DASH'!J2985</f>
        <v/>
      </c>
      <c r="K2985">
        <f>'DATA DASH'!K2985</f>
        <v/>
      </c>
      <c r="L2985">
        <f>'DATA DASH'!L2985</f>
        <v/>
      </c>
      <c r="M2985">
        <f>'DATA DASH'!M2985</f>
        <v/>
      </c>
    </row>
    <row r="2986">
      <c r="A2986">
        <f>'DATA DASH'!A2986</f>
        <v/>
      </c>
      <c r="B2986">
        <f>'DATA DASH'!B2986</f>
        <v/>
      </c>
      <c r="C2986">
        <f>'DATA DASH'!C2986</f>
        <v/>
      </c>
      <c r="D2986">
        <f>'DATA DASH'!D2986</f>
        <v/>
      </c>
      <c r="E2986">
        <f>'DATA DASH'!E2986</f>
        <v/>
      </c>
      <c r="F2986">
        <f>'DATA DASH'!F2986</f>
        <v/>
      </c>
      <c r="G2986">
        <f>'DATA DASH'!G2986</f>
        <v/>
      </c>
      <c r="H2986">
        <f>'DATA DASH'!H2986</f>
        <v/>
      </c>
      <c r="I2986">
        <f>'DATA DASH'!I2986</f>
        <v/>
      </c>
      <c r="J2986">
        <f>'DATA DASH'!J2986</f>
        <v/>
      </c>
      <c r="K2986">
        <f>'DATA DASH'!K2986</f>
        <v/>
      </c>
      <c r="L2986">
        <f>'DATA DASH'!L2986</f>
        <v/>
      </c>
      <c r="M2986">
        <f>'DATA DASH'!M2986</f>
        <v/>
      </c>
    </row>
    <row r="2987">
      <c r="A2987">
        <f>'DATA DASH'!A2987</f>
        <v/>
      </c>
      <c r="B2987">
        <f>'DATA DASH'!B2987</f>
        <v/>
      </c>
      <c r="C2987">
        <f>'DATA DASH'!C2987</f>
        <v/>
      </c>
      <c r="D2987">
        <f>'DATA DASH'!D2987</f>
        <v/>
      </c>
      <c r="E2987">
        <f>'DATA DASH'!E2987</f>
        <v/>
      </c>
      <c r="F2987">
        <f>'DATA DASH'!F2987</f>
        <v/>
      </c>
      <c r="G2987">
        <f>'DATA DASH'!G2987</f>
        <v/>
      </c>
      <c r="H2987">
        <f>'DATA DASH'!H2987</f>
        <v/>
      </c>
      <c r="I2987">
        <f>'DATA DASH'!I2987</f>
        <v/>
      </c>
      <c r="J2987">
        <f>'DATA DASH'!J2987</f>
        <v/>
      </c>
      <c r="K2987">
        <f>'DATA DASH'!K2987</f>
        <v/>
      </c>
      <c r="L2987">
        <f>'DATA DASH'!L2987</f>
        <v/>
      </c>
      <c r="M2987">
        <f>'DATA DASH'!M2987</f>
        <v/>
      </c>
    </row>
    <row r="2988">
      <c r="A2988">
        <f>'DATA DASH'!A2988</f>
        <v/>
      </c>
      <c r="B2988">
        <f>'DATA DASH'!B2988</f>
        <v/>
      </c>
      <c r="C2988">
        <f>'DATA DASH'!C2988</f>
        <v/>
      </c>
      <c r="D2988">
        <f>'DATA DASH'!D2988</f>
        <v/>
      </c>
      <c r="E2988">
        <f>'DATA DASH'!E2988</f>
        <v/>
      </c>
      <c r="F2988">
        <f>'DATA DASH'!F2988</f>
        <v/>
      </c>
      <c r="G2988">
        <f>'DATA DASH'!G2988</f>
        <v/>
      </c>
      <c r="H2988">
        <f>'DATA DASH'!H2988</f>
        <v/>
      </c>
      <c r="I2988">
        <f>'DATA DASH'!I2988</f>
        <v/>
      </c>
      <c r="J2988">
        <f>'DATA DASH'!J2988</f>
        <v/>
      </c>
      <c r="K2988">
        <f>'DATA DASH'!K2988</f>
        <v/>
      </c>
      <c r="L2988">
        <f>'DATA DASH'!L2988</f>
        <v/>
      </c>
      <c r="M2988">
        <f>'DATA DASH'!M2988</f>
        <v/>
      </c>
    </row>
    <row r="2989">
      <c r="A2989">
        <f>'DATA DASH'!A2989</f>
        <v/>
      </c>
      <c r="B2989">
        <f>'DATA DASH'!B2989</f>
        <v/>
      </c>
      <c r="C2989">
        <f>'DATA DASH'!C2989</f>
        <v/>
      </c>
      <c r="D2989">
        <f>'DATA DASH'!D2989</f>
        <v/>
      </c>
      <c r="E2989">
        <f>'DATA DASH'!E2989</f>
        <v/>
      </c>
      <c r="F2989">
        <f>'DATA DASH'!F2989</f>
        <v/>
      </c>
      <c r="G2989">
        <f>'DATA DASH'!G2989</f>
        <v/>
      </c>
      <c r="H2989">
        <f>'DATA DASH'!H2989</f>
        <v/>
      </c>
      <c r="I2989">
        <f>'DATA DASH'!I2989</f>
        <v/>
      </c>
      <c r="J2989">
        <f>'DATA DASH'!J2989</f>
        <v/>
      </c>
      <c r="K2989">
        <f>'DATA DASH'!K2989</f>
        <v/>
      </c>
      <c r="L2989">
        <f>'DATA DASH'!L2989</f>
        <v/>
      </c>
      <c r="M2989">
        <f>'DATA DASH'!M2989</f>
        <v/>
      </c>
    </row>
    <row r="2990">
      <c r="A2990">
        <f>'DATA DASH'!A2990</f>
        <v/>
      </c>
      <c r="B2990">
        <f>'DATA DASH'!B2990</f>
        <v/>
      </c>
      <c r="C2990">
        <f>'DATA DASH'!C2990</f>
        <v/>
      </c>
      <c r="D2990">
        <f>'DATA DASH'!D2990</f>
        <v/>
      </c>
      <c r="E2990">
        <f>'DATA DASH'!E2990</f>
        <v/>
      </c>
      <c r="F2990">
        <f>'DATA DASH'!F2990</f>
        <v/>
      </c>
      <c r="G2990">
        <f>'DATA DASH'!G2990</f>
        <v/>
      </c>
      <c r="H2990">
        <f>'DATA DASH'!H2990</f>
        <v/>
      </c>
      <c r="I2990">
        <f>'DATA DASH'!I2990</f>
        <v/>
      </c>
      <c r="J2990">
        <f>'DATA DASH'!J2990</f>
        <v/>
      </c>
      <c r="K2990">
        <f>'DATA DASH'!K2990</f>
        <v/>
      </c>
      <c r="L2990">
        <f>'DATA DASH'!L2990</f>
        <v/>
      </c>
      <c r="M2990">
        <f>'DATA DASH'!M2990</f>
        <v/>
      </c>
    </row>
    <row r="2991">
      <c r="A2991">
        <f>'DATA DASH'!A2991</f>
        <v/>
      </c>
      <c r="B2991">
        <f>'DATA DASH'!B2991</f>
        <v/>
      </c>
      <c r="C2991">
        <f>'DATA DASH'!C2991</f>
        <v/>
      </c>
      <c r="D2991">
        <f>'DATA DASH'!D2991</f>
        <v/>
      </c>
      <c r="E2991">
        <f>'DATA DASH'!E2991</f>
        <v/>
      </c>
      <c r="F2991">
        <f>'DATA DASH'!F2991</f>
        <v/>
      </c>
      <c r="G2991">
        <f>'DATA DASH'!G2991</f>
        <v/>
      </c>
      <c r="H2991">
        <f>'DATA DASH'!H2991</f>
        <v/>
      </c>
      <c r="I2991">
        <f>'DATA DASH'!I2991</f>
        <v/>
      </c>
      <c r="J2991">
        <f>'DATA DASH'!J2991</f>
        <v/>
      </c>
      <c r="K2991">
        <f>'DATA DASH'!K2991</f>
        <v/>
      </c>
      <c r="L2991">
        <f>'DATA DASH'!L2991</f>
        <v/>
      </c>
      <c r="M2991">
        <f>'DATA DASH'!M2991</f>
        <v/>
      </c>
    </row>
    <row r="2992">
      <c r="A2992">
        <f>'DATA DASH'!A2992</f>
        <v/>
      </c>
      <c r="B2992">
        <f>'DATA DASH'!B2992</f>
        <v/>
      </c>
      <c r="C2992">
        <f>'DATA DASH'!C2992</f>
        <v/>
      </c>
      <c r="D2992">
        <f>'DATA DASH'!D2992</f>
        <v/>
      </c>
      <c r="E2992">
        <f>'DATA DASH'!E2992</f>
        <v/>
      </c>
      <c r="F2992">
        <f>'DATA DASH'!F2992</f>
        <v/>
      </c>
      <c r="G2992">
        <f>'DATA DASH'!G2992</f>
        <v/>
      </c>
      <c r="H2992">
        <f>'DATA DASH'!H2992</f>
        <v/>
      </c>
      <c r="I2992">
        <f>'DATA DASH'!I2992</f>
        <v/>
      </c>
      <c r="J2992">
        <f>'DATA DASH'!J2992</f>
        <v/>
      </c>
      <c r="K2992">
        <f>'DATA DASH'!K2992</f>
        <v/>
      </c>
      <c r="L2992">
        <f>'DATA DASH'!L2992</f>
        <v/>
      </c>
      <c r="M2992">
        <f>'DATA DASH'!M2992</f>
        <v/>
      </c>
    </row>
    <row r="2993">
      <c r="A2993">
        <f>'DATA DASH'!A2993</f>
        <v/>
      </c>
      <c r="B2993">
        <f>'DATA DASH'!B2993</f>
        <v/>
      </c>
      <c r="C2993">
        <f>'DATA DASH'!C2993</f>
        <v/>
      </c>
      <c r="D2993">
        <f>'DATA DASH'!D2993</f>
        <v/>
      </c>
      <c r="E2993">
        <f>'DATA DASH'!E2993</f>
        <v/>
      </c>
      <c r="F2993">
        <f>'DATA DASH'!F2993</f>
        <v/>
      </c>
      <c r="G2993">
        <f>'DATA DASH'!G2993</f>
        <v/>
      </c>
      <c r="H2993">
        <f>'DATA DASH'!H2993</f>
        <v/>
      </c>
      <c r="I2993">
        <f>'DATA DASH'!I2993</f>
        <v/>
      </c>
      <c r="J2993">
        <f>'DATA DASH'!J2993</f>
        <v/>
      </c>
      <c r="K2993">
        <f>'DATA DASH'!K2993</f>
        <v/>
      </c>
      <c r="L2993">
        <f>'DATA DASH'!L2993</f>
        <v/>
      </c>
      <c r="M2993">
        <f>'DATA DASH'!M2993</f>
        <v/>
      </c>
    </row>
    <row r="2994">
      <c r="A2994">
        <f>'DATA DASH'!A2994</f>
        <v/>
      </c>
      <c r="B2994">
        <f>'DATA DASH'!B2994</f>
        <v/>
      </c>
      <c r="C2994">
        <f>'DATA DASH'!C2994</f>
        <v/>
      </c>
      <c r="D2994">
        <f>'DATA DASH'!D2994</f>
        <v/>
      </c>
      <c r="E2994">
        <f>'DATA DASH'!E2994</f>
        <v/>
      </c>
      <c r="F2994">
        <f>'DATA DASH'!F2994</f>
        <v/>
      </c>
      <c r="G2994">
        <f>'DATA DASH'!G2994</f>
        <v/>
      </c>
      <c r="H2994">
        <f>'DATA DASH'!H2994</f>
        <v/>
      </c>
      <c r="I2994">
        <f>'DATA DASH'!I2994</f>
        <v/>
      </c>
      <c r="J2994">
        <f>'DATA DASH'!J2994</f>
        <v/>
      </c>
      <c r="K2994">
        <f>'DATA DASH'!K2994</f>
        <v/>
      </c>
      <c r="L2994">
        <f>'DATA DASH'!L2994</f>
        <v/>
      </c>
      <c r="M2994">
        <f>'DATA DASH'!M2994</f>
        <v/>
      </c>
    </row>
    <row r="2995">
      <c r="A2995">
        <f>'DATA DASH'!A2995</f>
        <v/>
      </c>
      <c r="B2995">
        <f>'DATA DASH'!B2995</f>
        <v/>
      </c>
      <c r="C2995">
        <f>'DATA DASH'!C2995</f>
        <v/>
      </c>
      <c r="D2995">
        <f>'DATA DASH'!D2995</f>
        <v/>
      </c>
      <c r="E2995">
        <f>'DATA DASH'!E2995</f>
        <v/>
      </c>
      <c r="F2995">
        <f>'DATA DASH'!F2995</f>
        <v/>
      </c>
      <c r="G2995">
        <f>'DATA DASH'!G2995</f>
        <v/>
      </c>
      <c r="H2995">
        <f>'DATA DASH'!H2995</f>
        <v/>
      </c>
      <c r="I2995">
        <f>'DATA DASH'!I2995</f>
        <v/>
      </c>
      <c r="J2995">
        <f>'DATA DASH'!J2995</f>
        <v/>
      </c>
      <c r="K2995">
        <f>'DATA DASH'!K2995</f>
        <v/>
      </c>
      <c r="L2995">
        <f>'DATA DASH'!L2995</f>
        <v/>
      </c>
      <c r="M2995">
        <f>'DATA DASH'!M2995</f>
        <v/>
      </c>
    </row>
    <row r="2996">
      <c r="A2996">
        <f>'DATA DASH'!A2996</f>
        <v/>
      </c>
      <c r="B2996">
        <f>'DATA DASH'!B2996</f>
        <v/>
      </c>
      <c r="C2996">
        <f>'DATA DASH'!C2996</f>
        <v/>
      </c>
      <c r="D2996">
        <f>'DATA DASH'!D2996</f>
        <v/>
      </c>
      <c r="E2996">
        <f>'DATA DASH'!E2996</f>
        <v/>
      </c>
      <c r="F2996">
        <f>'DATA DASH'!F2996</f>
        <v/>
      </c>
      <c r="G2996">
        <f>'DATA DASH'!G2996</f>
        <v/>
      </c>
      <c r="H2996">
        <f>'DATA DASH'!H2996</f>
        <v/>
      </c>
      <c r="I2996">
        <f>'DATA DASH'!I2996</f>
        <v/>
      </c>
      <c r="J2996">
        <f>'DATA DASH'!J2996</f>
        <v/>
      </c>
      <c r="K2996">
        <f>'DATA DASH'!K2996</f>
        <v/>
      </c>
      <c r="L2996">
        <f>'DATA DASH'!L2996</f>
        <v/>
      </c>
      <c r="M2996">
        <f>'DATA DASH'!M2996</f>
        <v/>
      </c>
    </row>
    <row r="2997">
      <c r="A2997">
        <f>'DATA DASH'!A2997</f>
        <v/>
      </c>
      <c r="B2997">
        <f>'DATA DASH'!B2997</f>
        <v/>
      </c>
      <c r="C2997">
        <f>'DATA DASH'!C2997</f>
        <v/>
      </c>
      <c r="D2997">
        <f>'DATA DASH'!D2997</f>
        <v/>
      </c>
      <c r="E2997">
        <f>'DATA DASH'!E2997</f>
        <v/>
      </c>
      <c r="F2997">
        <f>'DATA DASH'!F2997</f>
        <v/>
      </c>
      <c r="G2997">
        <f>'DATA DASH'!G2997</f>
        <v/>
      </c>
      <c r="H2997">
        <f>'DATA DASH'!H2997</f>
        <v/>
      </c>
      <c r="I2997">
        <f>'DATA DASH'!I2997</f>
        <v/>
      </c>
      <c r="J2997">
        <f>'DATA DASH'!J2997</f>
        <v/>
      </c>
      <c r="K2997">
        <f>'DATA DASH'!K2997</f>
        <v/>
      </c>
      <c r="L2997">
        <f>'DATA DASH'!L2997</f>
        <v/>
      </c>
      <c r="M2997">
        <f>'DATA DASH'!M2997</f>
        <v/>
      </c>
    </row>
    <row r="2998">
      <c r="A2998">
        <f>'DATA DASH'!A2998</f>
        <v/>
      </c>
      <c r="B2998">
        <f>'DATA DASH'!B2998</f>
        <v/>
      </c>
      <c r="C2998">
        <f>'DATA DASH'!C2998</f>
        <v/>
      </c>
      <c r="D2998">
        <f>'DATA DASH'!D2998</f>
        <v/>
      </c>
      <c r="E2998">
        <f>'DATA DASH'!E2998</f>
        <v/>
      </c>
      <c r="F2998">
        <f>'DATA DASH'!F2998</f>
        <v/>
      </c>
      <c r="G2998">
        <f>'DATA DASH'!G2998</f>
        <v/>
      </c>
      <c r="H2998">
        <f>'DATA DASH'!H2998</f>
        <v/>
      </c>
      <c r="I2998">
        <f>'DATA DASH'!I2998</f>
        <v/>
      </c>
      <c r="J2998">
        <f>'DATA DASH'!J2998</f>
        <v/>
      </c>
      <c r="K2998">
        <f>'DATA DASH'!K2998</f>
        <v/>
      </c>
      <c r="L2998">
        <f>'DATA DASH'!L2998</f>
        <v/>
      </c>
      <c r="M2998">
        <f>'DATA DASH'!M2998</f>
        <v/>
      </c>
    </row>
    <row r="2999">
      <c r="A2999">
        <f>'DATA DASH'!A2999</f>
        <v/>
      </c>
      <c r="B2999">
        <f>'DATA DASH'!B2999</f>
        <v/>
      </c>
      <c r="C2999">
        <f>'DATA DASH'!C2999</f>
        <v/>
      </c>
      <c r="D2999">
        <f>'DATA DASH'!D2999</f>
        <v/>
      </c>
      <c r="E2999">
        <f>'DATA DASH'!E2999</f>
        <v/>
      </c>
      <c r="F2999">
        <f>'DATA DASH'!F2999</f>
        <v/>
      </c>
      <c r="G2999">
        <f>'DATA DASH'!G2999</f>
        <v/>
      </c>
      <c r="H2999">
        <f>'DATA DASH'!H2999</f>
        <v/>
      </c>
      <c r="I2999">
        <f>'DATA DASH'!I2999</f>
        <v/>
      </c>
      <c r="J2999">
        <f>'DATA DASH'!J2999</f>
        <v/>
      </c>
      <c r="K2999">
        <f>'DATA DASH'!K2999</f>
        <v/>
      </c>
      <c r="L2999">
        <f>'DATA DASH'!L2999</f>
        <v/>
      </c>
      <c r="M2999">
        <f>'DATA DASH'!M2999</f>
        <v/>
      </c>
    </row>
    <row r="3000">
      <c r="A3000">
        <f>'DATA DASH'!A3000</f>
        <v/>
      </c>
      <c r="B3000">
        <f>'DATA DASH'!B3000</f>
        <v/>
      </c>
      <c r="C3000">
        <f>'DATA DASH'!C3000</f>
        <v/>
      </c>
      <c r="D3000">
        <f>'DATA DASH'!D3000</f>
        <v/>
      </c>
      <c r="E3000">
        <f>'DATA DASH'!E3000</f>
        <v/>
      </c>
      <c r="F3000">
        <f>'DATA DASH'!F3000</f>
        <v/>
      </c>
      <c r="G3000">
        <f>'DATA DASH'!G3000</f>
        <v/>
      </c>
      <c r="H3000">
        <f>'DATA DASH'!H3000</f>
        <v/>
      </c>
      <c r="I3000">
        <f>'DATA DASH'!I3000</f>
        <v/>
      </c>
      <c r="J3000">
        <f>'DATA DASH'!J3000</f>
        <v/>
      </c>
      <c r="K3000">
        <f>'DATA DASH'!K3000</f>
        <v/>
      </c>
      <c r="L3000">
        <f>'DATA DASH'!L3000</f>
        <v/>
      </c>
      <c r="M3000">
        <f>'DATA DASH'!M3000</f>
        <v/>
      </c>
    </row>
    <row r="3001">
      <c r="A3001">
        <f>'DATA DASH'!A3001</f>
        <v/>
      </c>
      <c r="B3001">
        <f>'DATA DASH'!B3001</f>
        <v/>
      </c>
      <c r="C3001">
        <f>'DATA DASH'!C3001</f>
        <v/>
      </c>
      <c r="D3001">
        <f>'DATA DASH'!D3001</f>
        <v/>
      </c>
      <c r="E3001">
        <f>'DATA DASH'!E3001</f>
        <v/>
      </c>
      <c r="F3001">
        <f>'DATA DASH'!F3001</f>
        <v/>
      </c>
      <c r="G3001">
        <f>'DATA DASH'!G3001</f>
        <v/>
      </c>
      <c r="H3001">
        <f>'DATA DASH'!H3001</f>
        <v/>
      </c>
      <c r="I3001">
        <f>'DATA DASH'!I3001</f>
        <v/>
      </c>
      <c r="J3001">
        <f>'DATA DASH'!J3001</f>
        <v/>
      </c>
      <c r="K3001">
        <f>'DATA DASH'!K3001</f>
        <v/>
      </c>
      <c r="L3001">
        <f>'DATA DASH'!L3001</f>
        <v/>
      </c>
      <c r="M3001">
        <f>'DATA DASH'!M3001</f>
        <v/>
      </c>
    </row>
    <row r="3002">
      <c r="A3002">
        <f>'DATA DASH'!A3002</f>
        <v/>
      </c>
      <c r="B3002">
        <f>'DATA DASH'!B3002</f>
        <v/>
      </c>
      <c r="C3002">
        <f>'DATA DASH'!C3002</f>
        <v/>
      </c>
      <c r="D3002">
        <f>'DATA DASH'!D3002</f>
        <v/>
      </c>
      <c r="E3002">
        <f>'DATA DASH'!E3002</f>
        <v/>
      </c>
      <c r="F3002">
        <f>'DATA DASH'!F3002</f>
        <v/>
      </c>
      <c r="G3002">
        <f>'DATA DASH'!G3002</f>
        <v/>
      </c>
      <c r="H3002">
        <f>'DATA DASH'!H3002</f>
        <v/>
      </c>
      <c r="I3002">
        <f>'DATA DASH'!I3002</f>
        <v/>
      </c>
      <c r="J3002">
        <f>'DATA DASH'!J3002</f>
        <v/>
      </c>
      <c r="K3002">
        <f>'DATA DASH'!K3002</f>
        <v/>
      </c>
      <c r="L3002">
        <f>'DATA DASH'!L3002</f>
        <v/>
      </c>
      <c r="M3002">
        <f>'DATA DASH'!M3002</f>
        <v/>
      </c>
    </row>
    <row r="3003">
      <c r="A3003">
        <f>'DATA DASH'!A3003</f>
        <v/>
      </c>
      <c r="B3003">
        <f>'DATA DASH'!B3003</f>
        <v/>
      </c>
      <c r="C3003">
        <f>'DATA DASH'!C3003</f>
        <v/>
      </c>
      <c r="D3003">
        <f>'DATA DASH'!D3003</f>
        <v/>
      </c>
      <c r="E3003">
        <f>'DATA DASH'!E3003</f>
        <v/>
      </c>
      <c r="F3003">
        <f>'DATA DASH'!F3003</f>
        <v/>
      </c>
      <c r="G3003">
        <f>'DATA DASH'!G3003</f>
        <v/>
      </c>
      <c r="H3003">
        <f>'DATA DASH'!H3003</f>
        <v/>
      </c>
      <c r="I3003">
        <f>'DATA DASH'!I3003</f>
        <v/>
      </c>
      <c r="J3003">
        <f>'DATA DASH'!J3003</f>
        <v/>
      </c>
      <c r="K3003">
        <f>'DATA DASH'!K3003</f>
        <v/>
      </c>
      <c r="L3003">
        <f>'DATA DASH'!L3003</f>
        <v/>
      </c>
      <c r="M3003">
        <f>'DATA DASH'!M3003</f>
        <v/>
      </c>
    </row>
    <row r="3004">
      <c r="A3004">
        <f>'DATA DASH'!A3004</f>
        <v/>
      </c>
      <c r="B3004">
        <f>'DATA DASH'!B3004</f>
        <v/>
      </c>
      <c r="C3004">
        <f>'DATA DASH'!C3004</f>
        <v/>
      </c>
      <c r="D3004">
        <f>'DATA DASH'!D3004</f>
        <v/>
      </c>
      <c r="E3004">
        <f>'DATA DASH'!E3004</f>
        <v/>
      </c>
      <c r="F3004">
        <f>'DATA DASH'!F3004</f>
        <v/>
      </c>
      <c r="G3004">
        <f>'DATA DASH'!G3004</f>
        <v/>
      </c>
      <c r="H3004">
        <f>'DATA DASH'!H3004</f>
        <v/>
      </c>
      <c r="I3004">
        <f>'DATA DASH'!I3004</f>
        <v/>
      </c>
      <c r="J3004">
        <f>'DATA DASH'!J3004</f>
        <v/>
      </c>
      <c r="K3004">
        <f>'DATA DASH'!K3004</f>
        <v/>
      </c>
      <c r="L3004">
        <f>'DATA DASH'!L3004</f>
        <v/>
      </c>
      <c r="M3004">
        <f>'DATA DASH'!M3004</f>
        <v/>
      </c>
    </row>
    <row r="3005">
      <c r="A3005">
        <f>'DATA DASH'!A3005</f>
        <v/>
      </c>
      <c r="B3005">
        <f>'DATA DASH'!B3005</f>
        <v/>
      </c>
      <c r="C3005">
        <f>'DATA DASH'!C3005</f>
        <v/>
      </c>
      <c r="D3005">
        <f>'DATA DASH'!D3005</f>
        <v/>
      </c>
      <c r="E3005">
        <f>'DATA DASH'!E3005</f>
        <v/>
      </c>
      <c r="F3005">
        <f>'DATA DASH'!F3005</f>
        <v/>
      </c>
      <c r="G3005">
        <f>'DATA DASH'!G3005</f>
        <v/>
      </c>
      <c r="H3005">
        <f>'DATA DASH'!H3005</f>
        <v/>
      </c>
      <c r="I3005">
        <f>'DATA DASH'!I3005</f>
        <v/>
      </c>
      <c r="J3005">
        <f>'DATA DASH'!J3005</f>
        <v/>
      </c>
      <c r="K3005">
        <f>'DATA DASH'!K3005</f>
        <v/>
      </c>
      <c r="L3005">
        <f>'DATA DASH'!L3005</f>
        <v/>
      </c>
      <c r="M3005">
        <f>'DATA DASH'!M3005</f>
        <v/>
      </c>
    </row>
    <row r="3006">
      <c r="A3006">
        <f>'DATA DASH'!A3006</f>
        <v/>
      </c>
      <c r="B3006">
        <f>'DATA DASH'!B3006</f>
        <v/>
      </c>
      <c r="C3006">
        <f>'DATA DASH'!C3006</f>
        <v/>
      </c>
      <c r="D3006">
        <f>'DATA DASH'!D3006</f>
        <v/>
      </c>
      <c r="E3006">
        <f>'DATA DASH'!E3006</f>
        <v/>
      </c>
      <c r="F3006">
        <f>'DATA DASH'!F3006</f>
        <v/>
      </c>
      <c r="G3006">
        <f>'DATA DASH'!G3006</f>
        <v/>
      </c>
      <c r="H3006">
        <f>'DATA DASH'!H3006</f>
        <v/>
      </c>
      <c r="I3006">
        <f>'DATA DASH'!I3006</f>
        <v/>
      </c>
      <c r="J3006">
        <f>'DATA DASH'!J3006</f>
        <v/>
      </c>
      <c r="K3006">
        <f>'DATA DASH'!K3006</f>
        <v/>
      </c>
      <c r="L3006">
        <f>'DATA DASH'!L3006</f>
        <v/>
      </c>
      <c r="M3006">
        <f>'DATA DASH'!M3006</f>
        <v/>
      </c>
    </row>
    <row r="3007">
      <c r="A3007">
        <f>'DATA DASH'!A3007</f>
        <v/>
      </c>
      <c r="B3007">
        <f>'DATA DASH'!B3007</f>
        <v/>
      </c>
      <c r="C3007">
        <f>'DATA DASH'!C3007</f>
        <v/>
      </c>
      <c r="D3007">
        <f>'DATA DASH'!D3007</f>
        <v/>
      </c>
      <c r="E3007">
        <f>'DATA DASH'!E3007</f>
        <v/>
      </c>
      <c r="F3007">
        <f>'DATA DASH'!F3007</f>
        <v/>
      </c>
      <c r="G3007">
        <f>'DATA DASH'!G3007</f>
        <v/>
      </c>
      <c r="H3007">
        <f>'DATA DASH'!H3007</f>
        <v/>
      </c>
      <c r="I3007">
        <f>'DATA DASH'!I3007</f>
        <v/>
      </c>
      <c r="J3007">
        <f>'DATA DASH'!J3007</f>
        <v/>
      </c>
      <c r="K3007">
        <f>'DATA DASH'!K3007</f>
        <v/>
      </c>
      <c r="L3007">
        <f>'DATA DASH'!L3007</f>
        <v/>
      </c>
      <c r="M3007">
        <f>'DATA DASH'!M3007</f>
        <v/>
      </c>
    </row>
    <row r="3008">
      <c r="A3008">
        <f>'DATA DASH'!A3008</f>
        <v/>
      </c>
      <c r="B3008">
        <f>'DATA DASH'!B3008</f>
        <v/>
      </c>
      <c r="C3008">
        <f>'DATA DASH'!C3008</f>
        <v/>
      </c>
      <c r="D3008">
        <f>'DATA DASH'!D3008</f>
        <v/>
      </c>
      <c r="E3008">
        <f>'DATA DASH'!E3008</f>
        <v/>
      </c>
      <c r="F3008">
        <f>'DATA DASH'!F3008</f>
        <v/>
      </c>
      <c r="G3008">
        <f>'DATA DASH'!G3008</f>
        <v/>
      </c>
      <c r="H3008">
        <f>'DATA DASH'!H3008</f>
        <v/>
      </c>
      <c r="I3008">
        <f>'DATA DASH'!I3008</f>
        <v/>
      </c>
      <c r="J3008">
        <f>'DATA DASH'!J3008</f>
        <v/>
      </c>
      <c r="K3008">
        <f>'DATA DASH'!K3008</f>
        <v/>
      </c>
      <c r="L3008">
        <f>'DATA DASH'!L3008</f>
        <v/>
      </c>
      <c r="M3008">
        <f>'DATA DASH'!M3008</f>
        <v/>
      </c>
    </row>
    <row r="3009">
      <c r="A3009">
        <f>'DATA DASH'!A3009</f>
        <v/>
      </c>
      <c r="B3009">
        <f>'DATA DASH'!B3009</f>
        <v/>
      </c>
      <c r="C3009">
        <f>'DATA DASH'!C3009</f>
        <v/>
      </c>
      <c r="D3009">
        <f>'DATA DASH'!D3009</f>
        <v/>
      </c>
      <c r="E3009">
        <f>'DATA DASH'!E3009</f>
        <v/>
      </c>
      <c r="F3009">
        <f>'DATA DASH'!F3009</f>
        <v/>
      </c>
      <c r="G3009">
        <f>'DATA DASH'!G3009</f>
        <v/>
      </c>
      <c r="H3009">
        <f>'DATA DASH'!H3009</f>
        <v/>
      </c>
      <c r="I3009">
        <f>'DATA DASH'!I3009</f>
        <v/>
      </c>
      <c r="J3009">
        <f>'DATA DASH'!J3009</f>
        <v/>
      </c>
      <c r="K3009">
        <f>'DATA DASH'!K3009</f>
        <v/>
      </c>
      <c r="L3009">
        <f>'DATA DASH'!L3009</f>
        <v/>
      </c>
      <c r="M3009">
        <f>'DATA DASH'!M3009</f>
        <v/>
      </c>
    </row>
    <row r="3010">
      <c r="A3010">
        <f>'DATA DASH'!A3010</f>
        <v/>
      </c>
      <c r="B3010">
        <f>'DATA DASH'!B3010</f>
        <v/>
      </c>
      <c r="C3010">
        <f>'DATA DASH'!C3010</f>
        <v/>
      </c>
      <c r="D3010">
        <f>'DATA DASH'!D3010</f>
        <v/>
      </c>
      <c r="E3010">
        <f>'DATA DASH'!E3010</f>
        <v/>
      </c>
      <c r="F3010">
        <f>'DATA DASH'!F3010</f>
        <v/>
      </c>
      <c r="G3010">
        <f>'DATA DASH'!G3010</f>
        <v/>
      </c>
      <c r="H3010">
        <f>'DATA DASH'!H3010</f>
        <v/>
      </c>
      <c r="I3010">
        <f>'DATA DASH'!I3010</f>
        <v/>
      </c>
      <c r="J3010">
        <f>'DATA DASH'!J3010</f>
        <v/>
      </c>
      <c r="K3010">
        <f>'DATA DASH'!K3010</f>
        <v/>
      </c>
      <c r="L3010">
        <f>'DATA DASH'!L3010</f>
        <v/>
      </c>
      <c r="M3010">
        <f>'DATA DASH'!M3010</f>
        <v/>
      </c>
    </row>
    <row r="3011">
      <c r="A3011">
        <f>'DATA DASH'!A3011</f>
        <v/>
      </c>
      <c r="B3011">
        <f>'DATA DASH'!B3011</f>
        <v/>
      </c>
      <c r="C3011">
        <f>'DATA DASH'!C3011</f>
        <v/>
      </c>
      <c r="D3011">
        <f>'DATA DASH'!D3011</f>
        <v/>
      </c>
      <c r="E3011">
        <f>'DATA DASH'!E3011</f>
        <v/>
      </c>
      <c r="F3011">
        <f>'DATA DASH'!F3011</f>
        <v/>
      </c>
      <c r="G3011">
        <f>'DATA DASH'!G3011</f>
        <v/>
      </c>
      <c r="H3011">
        <f>'DATA DASH'!H3011</f>
        <v/>
      </c>
      <c r="I3011">
        <f>'DATA DASH'!I3011</f>
        <v/>
      </c>
      <c r="J3011">
        <f>'DATA DASH'!J3011</f>
        <v/>
      </c>
      <c r="K3011">
        <f>'DATA DASH'!K3011</f>
        <v/>
      </c>
      <c r="L3011">
        <f>'DATA DASH'!L3011</f>
        <v/>
      </c>
      <c r="M3011">
        <f>'DATA DASH'!M3011</f>
        <v/>
      </c>
    </row>
    <row r="3012">
      <c r="A3012">
        <f>'DATA DASH'!A3012</f>
        <v/>
      </c>
      <c r="B3012">
        <f>'DATA DASH'!B3012</f>
        <v/>
      </c>
      <c r="C3012">
        <f>'DATA DASH'!C3012</f>
        <v/>
      </c>
      <c r="D3012">
        <f>'DATA DASH'!D3012</f>
        <v/>
      </c>
      <c r="E3012">
        <f>'DATA DASH'!E3012</f>
        <v/>
      </c>
      <c r="F3012">
        <f>'DATA DASH'!F3012</f>
        <v/>
      </c>
      <c r="G3012">
        <f>'DATA DASH'!G3012</f>
        <v/>
      </c>
      <c r="H3012">
        <f>'DATA DASH'!H3012</f>
        <v/>
      </c>
      <c r="I3012">
        <f>'DATA DASH'!I3012</f>
        <v/>
      </c>
      <c r="J3012">
        <f>'DATA DASH'!J3012</f>
        <v/>
      </c>
      <c r="K3012">
        <f>'DATA DASH'!K3012</f>
        <v/>
      </c>
      <c r="L3012">
        <f>'DATA DASH'!L3012</f>
        <v/>
      </c>
      <c r="M3012">
        <f>'DATA DASH'!M3012</f>
        <v/>
      </c>
    </row>
    <row r="3013">
      <c r="A3013">
        <f>'DATA DASH'!A3013</f>
        <v/>
      </c>
      <c r="B3013">
        <f>'DATA DASH'!B3013</f>
        <v/>
      </c>
      <c r="C3013">
        <f>'DATA DASH'!C3013</f>
        <v/>
      </c>
      <c r="D3013">
        <f>'DATA DASH'!D3013</f>
        <v/>
      </c>
      <c r="E3013">
        <f>'DATA DASH'!E3013</f>
        <v/>
      </c>
      <c r="F3013">
        <f>'DATA DASH'!F3013</f>
        <v/>
      </c>
      <c r="G3013">
        <f>'DATA DASH'!G3013</f>
        <v/>
      </c>
      <c r="H3013">
        <f>'DATA DASH'!H3013</f>
        <v/>
      </c>
      <c r="I3013">
        <f>'DATA DASH'!I3013</f>
        <v/>
      </c>
      <c r="J3013">
        <f>'DATA DASH'!J3013</f>
        <v/>
      </c>
      <c r="K3013">
        <f>'DATA DASH'!K3013</f>
        <v/>
      </c>
      <c r="L3013">
        <f>'DATA DASH'!L3013</f>
        <v/>
      </c>
      <c r="M3013">
        <f>'DATA DASH'!M3013</f>
        <v/>
      </c>
    </row>
    <row r="3014">
      <c r="A3014">
        <f>'DATA DASH'!A3014</f>
        <v/>
      </c>
      <c r="B3014">
        <f>'DATA DASH'!B3014</f>
        <v/>
      </c>
      <c r="C3014">
        <f>'DATA DASH'!C3014</f>
        <v/>
      </c>
      <c r="D3014">
        <f>'DATA DASH'!D3014</f>
        <v/>
      </c>
      <c r="E3014">
        <f>'DATA DASH'!E3014</f>
        <v/>
      </c>
      <c r="F3014">
        <f>'DATA DASH'!F3014</f>
        <v/>
      </c>
      <c r="G3014">
        <f>'DATA DASH'!G3014</f>
        <v/>
      </c>
      <c r="H3014">
        <f>'DATA DASH'!H3014</f>
        <v/>
      </c>
      <c r="I3014">
        <f>'DATA DASH'!I3014</f>
        <v/>
      </c>
      <c r="J3014">
        <f>'DATA DASH'!J3014</f>
        <v/>
      </c>
      <c r="K3014">
        <f>'DATA DASH'!K3014</f>
        <v/>
      </c>
      <c r="L3014">
        <f>'DATA DASH'!L3014</f>
        <v/>
      </c>
      <c r="M3014">
        <f>'DATA DASH'!M3014</f>
        <v/>
      </c>
    </row>
    <row r="3015">
      <c r="A3015">
        <f>'DATA DASH'!A3015</f>
        <v/>
      </c>
      <c r="B3015">
        <f>'DATA DASH'!B3015</f>
        <v/>
      </c>
      <c r="C3015">
        <f>'DATA DASH'!C3015</f>
        <v/>
      </c>
      <c r="D3015">
        <f>'DATA DASH'!D3015</f>
        <v/>
      </c>
      <c r="E3015">
        <f>'DATA DASH'!E3015</f>
        <v/>
      </c>
      <c r="F3015">
        <f>'DATA DASH'!F3015</f>
        <v/>
      </c>
      <c r="G3015">
        <f>'DATA DASH'!G3015</f>
        <v/>
      </c>
      <c r="H3015">
        <f>'DATA DASH'!H3015</f>
        <v/>
      </c>
      <c r="I3015">
        <f>'DATA DASH'!I3015</f>
        <v/>
      </c>
      <c r="J3015">
        <f>'DATA DASH'!J3015</f>
        <v/>
      </c>
      <c r="K3015">
        <f>'DATA DASH'!K3015</f>
        <v/>
      </c>
      <c r="L3015">
        <f>'DATA DASH'!L3015</f>
        <v/>
      </c>
      <c r="M3015">
        <f>'DATA DASH'!M3015</f>
        <v/>
      </c>
    </row>
    <row r="3016">
      <c r="A3016">
        <f>'DATA DASH'!A3016</f>
        <v/>
      </c>
      <c r="B3016">
        <f>'DATA DASH'!B3016</f>
        <v/>
      </c>
      <c r="C3016">
        <f>'DATA DASH'!C3016</f>
        <v/>
      </c>
      <c r="D3016">
        <f>'DATA DASH'!D3016</f>
        <v/>
      </c>
      <c r="E3016">
        <f>'DATA DASH'!E3016</f>
        <v/>
      </c>
      <c r="F3016">
        <f>'DATA DASH'!F3016</f>
        <v/>
      </c>
      <c r="G3016">
        <f>'DATA DASH'!G3016</f>
        <v/>
      </c>
      <c r="H3016">
        <f>'DATA DASH'!H3016</f>
        <v/>
      </c>
      <c r="I3016">
        <f>'DATA DASH'!I3016</f>
        <v/>
      </c>
      <c r="J3016">
        <f>'DATA DASH'!J3016</f>
        <v/>
      </c>
      <c r="K3016">
        <f>'DATA DASH'!K3016</f>
        <v/>
      </c>
      <c r="L3016">
        <f>'DATA DASH'!L3016</f>
        <v/>
      </c>
      <c r="M3016">
        <f>'DATA DASH'!M3016</f>
        <v/>
      </c>
    </row>
    <row r="3017">
      <c r="A3017">
        <f>'DATA DASH'!A3017</f>
        <v/>
      </c>
      <c r="B3017">
        <f>'DATA DASH'!B3017</f>
        <v/>
      </c>
      <c r="C3017">
        <f>'DATA DASH'!C3017</f>
        <v/>
      </c>
      <c r="D3017">
        <f>'DATA DASH'!D3017</f>
        <v/>
      </c>
      <c r="E3017">
        <f>'DATA DASH'!E3017</f>
        <v/>
      </c>
      <c r="F3017">
        <f>'DATA DASH'!F3017</f>
        <v/>
      </c>
      <c r="G3017">
        <f>'DATA DASH'!G3017</f>
        <v/>
      </c>
      <c r="H3017">
        <f>'DATA DASH'!H3017</f>
        <v/>
      </c>
      <c r="I3017">
        <f>'DATA DASH'!I3017</f>
        <v/>
      </c>
      <c r="J3017">
        <f>'DATA DASH'!J3017</f>
        <v/>
      </c>
      <c r="K3017">
        <f>'DATA DASH'!K3017</f>
        <v/>
      </c>
      <c r="L3017">
        <f>'DATA DASH'!L3017</f>
        <v/>
      </c>
      <c r="M3017">
        <f>'DATA DASH'!M3017</f>
        <v/>
      </c>
    </row>
    <row r="3018">
      <c r="A3018">
        <f>'DATA DASH'!A3018</f>
        <v/>
      </c>
      <c r="B3018">
        <f>'DATA DASH'!B3018</f>
        <v/>
      </c>
      <c r="C3018">
        <f>'DATA DASH'!C3018</f>
        <v/>
      </c>
      <c r="D3018">
        <f>'DATA DASH'!D3018</f>
        <v/>
      </c>
      <c r="E3018">
        <f>'DATA DASH'!E3018</f>
        <v/>
      </c>
      <c r="F3018">
        <f>'DATA DASH'!F3018</f>
        <v/>
      </c>
      <c r="G3018">
        <f>'DATA DASH'!G3018</f>
        <v/>
      </c>
      <c r="H3018">
        <f>'DATA DASH'!H3018</f>
        <v/>
      </c>
      <c r="I3018">
        <f>'DATA DASH'!I3018</f>
        <v/>
      </c>
      <c r="J3018">
        <f>'DATA DASH'!J3018</f>
        <v/>
      </c>
      <c r="K3018">
        <f>'DATA DASH'!K3018</f>
        <v/>
      </c>
      <c r="L3018">
        <f>'DATA DASH'!L3018</f>
        <v/>
      </c>
      <c r="M3018">
        <f>'DATA DASH'!M3018</f>
        <v/>
      </c>
    </row>
    <row r="3019">
      <c r="A3019">
        <f>'DATA DASH'!A3019</f>
        <v/>
      </c>
      <c r="B3019">
        <f>'DATA DASH'!B3019</f>
        <v/>
      </c>
      <c r="C3019">
        <f>'DATA DASH'!C3019</f>
        <v/>
      </c>
      <c r="D3019">
        <f>'DATA DASH'!D3019</f>
        <v/>
      </c>
      <c r="E3019">
        <f>'DATA DASH'!E3019</f>
        <v/>
      </c>
      <c r="F3019">
        <f>'DATA DASH'!F3019</f>
        <v/>
      </c>
      <c r="G3019">
        <f>'DATA DASH'!G3019</f>
        <v/>
      </c>
      <c r="H3019">
        <f>'DATA DASH'!H3019</f>
        <v/>
      </c>
      <c r="I3019">
        <f>'DATA DASH'!I3019</f>
        <v/>
      </c>
      <c r="J3019">
        <f>'DATA DASH'!J3019</f>
        <v/>
      </c>
      <c r="K3019">
        <f>'DATA DASH'!K3019</f>
        <v/>
      </c>
      <c r="L3019">
        <f>'DATA DASH'!L3019</f>
        <v/>
      </c>
      <c r="M3019">
        <f>'DATA DASH'!M3019</f>
        <v/>
      </c>
    </row>
    <row r="3020">
      <c r="A3020">
        <f>'DATA DASH'!A3020</f>
        <v/>
      </c>
      <c r="B3020">
        <f>'DATA DASH'!B3020</f>
        <v/>
      </c>
      <c r="C3020">
        <f>'DATA DASH'!C3020</f>
        <v/>
      </c>
      <c r="D3020">
        <f>'DATA DASH'!D3020</f>
        <v/>
      </c>
      <c r="E3020">
        <f>'DATA DASH'!E3020</f>
        <v/>
      </c>
      <c r="F3020">
        <f>'DATA DASH'!F3020</f>
        <v/>
      </c>
      <c r="G3020">
        <f>'DATA DASH'!G3020</f>
        <v/>
      </c>
      <c r="H3020">
        <f>'DATA DASH'!H3020</f>
        <v/>
      </c>
      <c r="I3020">
        <f>'DATA DASH'!I3020</f>
        <v/>
      </c>
      <c r="J3020">
        <f>'DATA DASH'!J3020</f>
        <v/>
      </c>
      <c r="K3020">
        <f>'DATA DASH'!K3020</f>
        <v/>
      </c>
      <c r="L3020">
        <f>'DATA DASH'!L3020</f>
        <v/>
      </c>
      <c r="M3020">
        <f>'DATA DASH'!M3020</f>
        <v/>
      </c>
    </row>
    <row r="3021">
      <c r="A3021">
        <f>'DATA DASH'!A3021</f>
        <v/>
      </c>
      <c r="B3021">
        <f>'DATA DASH'!B3021</f>
        <v/>
      </c>
      <c r="C3021">
        <f>'DATA DASH'!C3021</f>
        <v/>
      </c>
      <c r="D3021">
        <f>'DATA DASH'!D3021</f>
        <v/>
      </c>
      <c r="E3021">
        <f>'DATA DASH'!E3021</f>
        <v/>
      </c>
      <c r="F3021">
        <f>'DATA DASH'!F3021</f>
        <v/>
      </c>
      <c r="G3021">
        <f>'DATA DASH'!G3021</f>
        <v/>
      </c>
      <c r="H3021">
        <f>'DATA DASH'!H3021</f>
        <v/>
      </c>
      <c r="I3021">
        <f>'DATA DASH'!I3021</f>
        <v/>
      </c>
      <c r="J3021">
        <f>'DATA DASH'!J3021</f>
        <v/>
      </c>
      <c r="K3021">
        <f>'DATA DASH'!K3021</f>
        <v/>
      </c>
      <c r="L3021">
        <f>'DATA DASH'!L3021</f>
        <v/>
      </c>
      <c r="M3021">
        <f>'DATA DASH'!M3021</f>
        <v/>
      </c>
    </row>
    <row r="3022">
      <c r="A3022">
        <f>'DATA DASH'!A3022</f>
        <v/>
      </c>
      <c r="B3022">
        <f>'DATA DASH'!B3022</f>
        <v/>
      </c>
      <c r="C3022">
        <f>'DATA DASH'!C3022</f>
        <v/>
      </c>
      <c r="D3022">
        <f>'DATA DASH'!D3022</f>
        <v/>
      </c>
      <c r="E3022">
        <f>'DATA DASH'!E3022</f>
        <v/>
      </c>
      <c r="F3022">
        <f>'DATA DASH'!F3022</f>
        <v/>
      </c>
      <c r="G3022">
        <f>'DATA DASH'!G3022</f>
        <v/>
      </c>
      <c r="H3022">
        <f>'DATA DASH'!H3022</f>
        <v/>
      </c>
      <c r="I3022">
        <f>'DATA DASH'!I3022</f>
        <v/>
      </c>
      <c r="J3022">
        <f>'DATA DASH'!J3022</f>
        <v/>
      </c>
      <c r="K3022">
        <f>'DATA DASH'!K3022</f>
        <v/>
      </c>
      <c r="L3022">
        <f>'DATA DASH'!L3022</f>
        <v/>
      </c>
      <c r="M3022">
        <f>'DATA DASH'!M3022</f>
        <v/>
      </c>
    </row>
    <row r="3023">
      <c r="A3023">
        <f>'DATA DASH'!A3023</f>
        <v/>
      </c>
      <c r="B3023">
        <f>'DATA DASH'!B3023</f>
        <v/>
      </c>
      <c r="C3023">
        <f>'DATA DASH'!C3023</f>
        <v/>
      </c>
      <c r="D3023">
        <f>'DATA DASH'!D3023</f>
        <v/>
      </c>
      <c r="E3023">
        <f>'DATA DASH'!E3023</f>
        <v/>
      </c>
      <c r="F3023">
        <f>'DATA DASH'!F3023</f>
        <v/>
      </c>
      <c r="G3023">
        <f>'DATA DASH'!G3023</f>
        <v/>
      </c>
      <c r="H3023">
        <f>'DATA DASH'!H3023</f>
        <v/>
      </c>
      <c r="I3023">
        <f>'DATA DASH'!I3023</f>
        <v/>
      </c>
      <c r="J3023">
        <f>'DATA DASH'!J3023</f>
        <v/>
      </c>
      <c r="K3023">
        <f>'DATA DASH'!K3023</f>
        <v/>
      </c>
      <c r="L3023">
        <f>'DATA DASH'!L3023</f>
        <v/>
      </c>
      <c r="M3023">
        <f>'DATA DASH'!M3023</f>
        <v/>
      </c>
    </row>
    <row r="3024">
      <c r="A3024">
        <f>'DATA DASH'!A3024</f>
        <v/>
      </c>
      <c r="B3024">
        <f>'DATA DASH'!B3024</f>
        <v/>
      </c>
      <c r="C3024">
        <f>'DATA DASH'!C3024</f>
        <v/>
      </c>
      <c r="D3024">
        <f>'DATA DASH'!D3024</f>
        <v/>
      </c>
      <c r="E3024">
        <f>'DATA DASH'!E3024</f>
        <v/>
      </c>
      <c r="F3024">
        <f>'DATA DASH'!F3024</f>
        <v/>
      </c>
      <c r="G3024">
        <f>'DATA DASH'!G3024</f>
        <v/>
      </c>
      <c r="H3024">
        <f>'DATA DASH'!H3024</f>
        <v/>
      </c>
      <c r="I3024">
        <f>'DATA DASH'!I3024</f>
        <v/>
      </c>
      <c r="J3024">
        <f>'DATA DASH'!J3024</f>
        <v/>
      </c>
      <c r="K3024">
        <f>'DATA DASH'!K3024</f>
        <v/>
      </c>
      <c r="L3024">
        <f>'DATA DASH'!L3024</f>
        <v/>
      </c>
      <c r="M3024">
        <f>'DATA DASH'!M3024</f>
        <v/>
      </c>
    </row>
    <row r="3025">
      <c r="A3025">
        <f>'DATA DASH'!A3025</f>
        <v/>
      </c>
      <c r="B3025">
        <f>'DATA DASH'!B3025</f>
        <v/>
      </c>
      <c r="C3025">
        <f>'DATA DASH'!C3025</f>
        <v/>
      </c>
      <c r="D3025">
        <f>'DATA DASH'!D3025</f>
        <v/>
      </c>
      <c r="E3025">
        <f>'DATA DASH'!E3025</f>
        <v/>
      </c>
      <c r="F3025">
        <f>'DATA DASH'!F3025</f>
        <v/>
      </c>
      <c r="G3025">
        <f>'DATA DASH'!G3025</f>
        <v/>
      </c>
      <c r="H3025">
        <f>'DATA DASH'!H3025</f>
        <v/>
      </c>
      <c r="I3025">
        <f>'DATA DASH'!I3025</f>
        <v/>
      </c>
      <c r="J3025">
        <f>'DATA DASH'!J3025</f>
        <v/>
      </c>
      <c r="K3025">
        <f>'DATA DASH'!K3025</f>
        <v/>
      </c>
      <c r="L3025">
        <f>'DATA DASH'!L3025</f>
        <v/>
      </c>
      <c r="M3025">
        <f>'DATA DASH'!M3025</f>
        <v/>
      </c>
    </row>
    <row r="3026">
      <c r="A3026">
        <f>'DATA DASH'!A3026</f>
        <v/>
      </c>
      <c r="B3026">
        <f>'DATA DASH'!B3026</f>
        <v/>
      </c>
      <c r="C3026">
        <f>'DATA DASH'!C3026</f>
        <v/>
      </c>
      <c r="D3026">
        <f>'DATA DASH'!D3026</f>
        <v/>
      </c>
      <c r="E3026">
        <f>'DATA DASH'!E3026</f>
        <v/>
      </c>
      <c r="F3026">
        <f>'DATA DASH'!F3026</f>
        <v/>
      </c>
      <c r="G3026">
        <f>'DATA DASH'!G3026</f>
        <v/>
      </c>
      <c r="H3026">
        <f>'DATA DASH'!H3026</f>
        <v/>
      </c>
      <c r="I3026">
        <f>'DATA DASH'!I3026</f>
        <v/>
      </c>
      <c r="J3026">
        <f>'DATA DASH'!J3026</f>
        <v/>
      </c>
      <c r="K3026">
        <f>'DATA DASH'!K3026</f>
        <v/>
      </c>
      <c r="L3026">
        <f>'DATA DASH'!L3026</f>
        <v/>
      </c>
      <c r="M3026">
        <f>'DATA DASH'!M3026</f>
        <v/>
      </c>
    </row>
    <row r="3027">
      <c r="A3027">
        <f>'DATA DASH'!A3027</f>
        <v/>
      </c>
      <c r="B3027">
        <f>'DATA DASH'!B3027</f>
        <v/>
      </c>
      <c r="C3027">
        <f>'DATA DASH'!C3027</f>
        <v/>
      </c>
      <c r="D3027">
        <f>'DATA DASH'!D3027</f>
        <v/>
      </c>
      <c r="E3027">
        <f>'DATA DASH'!E3027</f>
        <v/>
      </c>
      <c r="F3027">
        <f>'DATA DASH'!F3027</f>
        <v/>
      </c>
      <c r="G3027">
        <f>'DATA DASH'!G3027</f>
        <v/>
      </c>
      <c r="H3027">
        <f>'DATA DASH'!H3027</f>
        <v/>
      </c>
      <c r="I3027">
        <f>'DATA DASH'!I3027</f>
        <v/>
      </c>
      <c r="J3027">
        <f>'DATA DASH'!J3027</f>
        <v/>
      </c>
      <c r="K3027">
        <f>'DATA DASH'!K3027</f>
        <v/>
      </c>
      <c r="L3027">
        <f>'DATA DASH'!L3027</f>
        <v/>
      </c>
      <c r="M3027">
        <f>'DATA DASH'!M3027</f>
        <v/>
      </c>
    </row>
    <row r="3028">
      <c r="A3028">
        <f>'DATA DASH'!A3028</f>
        <v/>
      </c>
      <c r="B3028">
        <f>'DATA DASH'!B3028</f>
        <v/>
      </c>
      <c r="C3028">
        <f>'DATA DASH'!C3028</f>
        <v/>
      </c>
      <c r="D3028">
        <f>'DATA DASH'!D3028</f>
        <v/>
      </c>
      <c r="E3028">
        <f>'DATA DASH'!E3028</f>
        <v/>
      </c>
      <c r="F3028">
        <f>'DATA DASH'!F3028</f>
        <v/>
      </c>
      <c r="G3028">
        <f>'DATA DASH'!G3028</f>
        <v/>
      </c>
      <c r="H3028">
        <f>'DATA DASH'!H3028</f>
        <v/>
      </c>
      <c r="I3028">
        <f>'DATA DASH'!I3028</f>
        <v/>
      </c>
      <c r="J3028">
        <f>'DATA DASH'!J3028</f>
        <v/>
      </c>
      <c r="K3028">
        <f>'DATA DASH'!K3028</f>
        <v/>
      </c>
      <c r="L3028">
        <f>'DATA DASH'!L3028</f>
        <v/>
      </c>
      <c r="M3028">
        <f>'DATA DASH'!M3028</f>
        <v/>
      </c>
    </row>
    <row r="3029">
      <c r="A3029">
        <f>'DATA DASH'!A3029</f>
        <v/>
      </c>
      <c r="B3029">
        <f>'DATA DASH'!B3029</f>
        <v/>
      </c>
      <c r="C3029">
        <f>'DATA DASH'!C3029</f>
        <v/>
      </c>
      <c r="D3029">
        <f>'DATA DASH'!D3029</f>
        <v/>
      </c>
      <c r="E3029">
        <f>'DATA DASH'!E3029</f>
        <v/>
      </c>
      <c r="F3029">
        <f>'DATA DASH'!F3029</f>
        <v/>
      </c>
      <c r="G3029">
        <f>'DATA DASH'!G3029</f>
        <v/>
      </c>
      <c r="H3029">
        <f>'DATA DASH'!H3029</f>
        <v/>
      </c>
      <c r="I3029">
        <f>'DATA DASH'!I3029</f>
        <v/>
      </c>
      <c r="J3029">
        <f>'DATA DASH'!J3029</f>
        <v/>
      </c>
      <c r="K3029">
        <f>'DATA DASH'!K3029</f>
        <v/>
      </c>
      <c r="L3029">
        <f>'DATA DASH'!L3029</f>
        <v/>
      </c>
      <c r="M3029">
        <f>'DATA DASH'!M3029</f>
        <v/>
      </c>
    </row>
    <row r="3030">
      <c r="A3030">
        <f>'DATA DASH'!A3030</f>
        <v/>
      </c>
      <c r="B3030">
        <f>'DATA DASH'!B3030</f>
        <v/>
      </c>
      <c r="C3030">
        <f>'DATA DASH'!C3030</f>
        <v/>
      </c>
      <c r="D3030">
        <f>'DATA DASH'!D3030</f>
        <v/>
      </c>
      <c r="E3030">
        <f>'DATA DASH'!E3030</f>
        <v/>
      </c>
      <c r="F3030">
        <f>'DATA DASH'!F3030</f>
        <v/>
      </c>
      <c r="G3030">
        <f>'DATA DASH'!G3030</f>
        <v/>
      </c>
      <c r="H3030">
        <f>'DATA DASH'!H3030</f>
        <v/>
      </c>
      <c r="I3030">
        <f>'DATA DASH'!I3030</f>
        <v/>
      </c>
      <c r="J3030">
        <f>'DATA DASH'!J3030</f>
        <v/>
      </c>
      <c r="K3030">
        <f>'DATA DASH'!K3030</f>
        <v/>
      </c>
      <c r="L3030">
        <f>'DATA DASH'!L3030</f>
        <v/>
      </c>
      <c r="M3030">
        <f>'DATA DASH'!M3030</f>
        <v/>
      </c>
    </row>
    <row r="3031">
      <c r="A3031">
        <f>'DATA DASH'!A3031</f>
        <v/>
      </c>
      <c r="B3031">
        <f>'DATA DASH'!B3031</f>
        <v/>
      </c>
      <c r="C3031">
        <f>'DATA DASH'!C3031</f>
        <v/>
      </c>
      <c r="D3031">
        <f>'DATA DASH'!D3031</f>
        <v/>
      </c>
      <c r="E3031">
        <f>'DATA DASH'!E3031</f>
        <v/>
      </c>
      <c r="F3031">
        <f>'DATA DASH'!F3031</f>
        <v/>
      </c>
      <c r="G3031">
        <f>'DATA DASH'!G3031</f>
        <v/>
      </c>
      <c r="H3031">
        <f>'DATA DASH'!H3031</f>
        <v/>
      </c>
      <c r="I3031">
        <f>'DATA DASH'!I3031</f>
        <v/>
      </c>
      <c r="J3031">
        <f>'DATA DASH'!J3031</f>
        <v/>
      </c>
      <c r="K3031">
        <f>'DATA DASH'!K3031</f>
        <v/>
      </c>
      <c r="L3031">
        <f>'DATA DASH'!L3031</f>
        <v/>
      </c>
      <c r="M3031">
        <f>'DATA DASH'!M3031</f>
        <v/>
      </c>
    </row>
    <row r="3032">
      <c r="A3032">
        <f>'DATA DASH'!A3032</f>
        <v/>
      </c>
      <c r="B3032">
        <f>'DATA DASH'!B3032</f>
        <v/>
      </c>
      <c r="C3032">
        <f>'DATA DASH'!C3032</f>
        <v/>
      </c>
      <c r="D3032">
        <f>'DATA DASH'!D3032</f>
        <v/>
      </c>
      <c r="E3032">
        <f>'DATA DASH'!E3032</f>
        <v/>
      </c>
      <c r="F3032">
        <f>'DATA DASH'!F3032</f>
        <v/>
      </c>
      <c r="G3032">
        <f>'DATA DASH'!G3032</f>
        <v/>
      </c>
      <c r="H3032">
        <f>'DATA DASH'!H3032</f>
        <v/>
      </c>
      <c r="I3032">
        <f>'DATA DASH'!I3032</f>
        <v/>
      </c>
      <c r="J3032">
        <f>'DATA DASH'!J3032</f>
        <v/>
      </c>
      <c r="K3032">
        <f>'DATA DASH'!K3032</f>
        <v/>
      </c>
      <c r="L3032">
        <f>'DATA DASH'!L3032</f>
        <v/>
      </c>
      <c r="M3032">
        <f>'DATA DASH'!M3032</f>
        <v/>
      </c>
    </row>
    <row r="3033">
      <c r="A3033">
        <f>'DATA DASH'!A3033</f>
        <v/>
      </c>
      <c r="B3033">
        <f>'DATA DASH'!B3033</f>
        <v/>
      </c>
      <c r="C3033">
        <f>'DATA DASH'!C3033</f>
        <v/>
      </c>
      <c r="D3033">
        <f>'DATA DASH'!D3033</f>
        <v/>
      </c>
      <c r="E3033">
        <f>'DATA DASH'!E3033</f>
        <v/>
      </c>
      <c r="F3033">
        <f>'DATA DASH'!F3033</f>
        <v/>
      </c>
      <c r="G3033">
        <f>'DATA DASH'!G3033</f>
        <v/>
      </c>
      <c r="H3033">
        <f>'DATA DASH'!H3033</f>
        <v/>
      </c>
      <c r="I3033">
        <f>'DATA DASH'!I3033</f>
        <v/>
      </c>
      <c r="J3033">
        <f>'DATA DASH'!J3033</f>
        <v/>
      </c>
      <c r="K3033">
        <f>'DATA DASH'!K3033</f>
        <v/>
      </c>
      <c r="L3033">
        <f>'DATA DASH'!L3033</f>
        <v/>
      </c>
      <c r="M3033">
        <f>'DATA DASH'!M3033</f>
        <v/>
      </c>
    </row>
    <row r="3034">
      <c r="A3034">
        <f>'DATA DASH'!A3034</f>
        <v/>
      </c>
      <c r="B3034">
        <f>'DATA DASH'!B3034</f>
        <v/>
      </c>
      <c r="C3034">
        <f>'DATA DASH'!C3034</f>
        <v/>
      </c>
      <c r="D3034">
        <f>'DATA DASH'!D3034</f>
        <v/>
      </c>
      <c r="E3034">
        <f>'DATA DASH'!E3034</f>
        <v/>
      </c>
      <c r="F3034">
        <f>'DATA DASH'!F3034</f>
        <v/>
      </c>
      <c r="G3034">
        <f>'DATA DASH'!G3034</f>
        <v/>
      </c>
      <c r="H3034">
        <f>'DATA DASH'!H3034</f>
        <v/>
      </c>
      <c r="I3034">
        <f>'DATA DASH'!I3034</f>
        <v/>
      </c>
      <c r="J3034">
        <f>'DATA DASH'!J3034</f>
        <v/>
      </c>
      <c r="K3034">
        <f>'DATA DASH'!K3034</f>
        <v/>
      </c>
      <c r="L3034">
        <f>'DATA DASH'!L3034</f>
        <v/>
      </c>
      <c r="M3034">
        <f>'DATA DASH'!M3034</f>
        <v/>
      </c>
    </row>
    <row r="3035">
      <c r="A3035">
        <f>'DATA DASH'!A3035</f>
        <v/>
      </c>
      <c r="B3035">
        <f>'DATA DASH'!B3035</f>
        <v/>
      </c>
      <c r="C3035">
        <f>'DATA DASH'!C3035</f>
        <v/>
      </c>
      <c r="D3035">
        <f>'DATA DASH'!D3035</f>
        <v/>
      </c>
      <c r="E3035">
        <f>'DATA DASH'!E3035</f>
        <v/>
      </c>
      <c r="F3035">
        <f>'DATA DASH'!F3035</f>
        <v/>
      </c>
      <c r="G3035">
        <f>'DATA DASH'!G3035</f>
        <v/>
      </c>
      <c r="H3035">
        <f>'DATA DASH'!H3035</f>
        <v/>
      </c>
      <c r="I3035">
        <f>'DATA DASH'!I3035</f>
        <v/>
      </c>
      <c r="J3035">
        <f>'DATA DASH'!J3035</f>
        <v/>
      </c>
      <c r="K3035">
        <f>'DATA DASH'!K3035</f>
        <v/>
      </c>
      <c r="L3035">
        <f>'DATA DASH'!L3035</f>
        <v/>
      </c>
      <c r="M3035">
        <f>'DATA DASH'!M3035</f>
        <v/>
      </c>
    </row>
    <row r="3036">
      <c r="A3036">
        <f>'DATA DASH'!A3036</f>
        <v/>
      </c>
      <c r="B3036">
        <f>'DATA DASH'!B3036</f>
        <v/>
      </c>
      <c r="C3036">
        <f>'DATA DASH'!C3036</f>
        <v/>
      </c>
      <c r="D3036">
        <f>'DATA DASH'!D3036</f>
        <v/>
      </c>
      <c r="E3036">
        <f>'DATA DASH'!E3036</f>
        <v/>
      </c>
      <c r="F3036">
        <f>'DATA DASH'!F3036</f>
        <v/>
      </c>
      <c r="G3036">
        <f>'DATA DASH'!G3036</f>
        <v/>
      </c>
      <c r="H3036">
        <f>'DATA DASH'!H3036</f>
        <v/>
      </c>
      <c r="I3036">
        <f>'DATA DASH'!I3036</f>
        <v/>
      </c>
      <c r="J3036">
        <f>'DATA DASH'!J3036</f>
        <v/>
      </c>
      <c r="K3036">
        <f>'DATA DASH'!K3036</f>
        <v/>
      </c>
      <c r="L3036">
        <f>'DATA DASH'!L3036</f>
        <v/>
      </c>
      <c r="M3036">
        <f>'DATA DASH'!M3036</f>
        <v/>
      </c>
    </row>
    <row r="3037">
      <c r="A3037">
        <f>'DATA DASH'!A3037</f>
        <v/>
      </c>
      <c r="B3037">
        <f>'DATA DASH'!B3037</f>
        <v/>
      </c>
      <c r="C3037">
        <f>'DATA DASH'!C3037</f>
        <v/>
      </c>
      <c r="D3037">
        <f>'DATA DASH'!D3037</f>
        <v/>
      </c>
      <c r="E3037">
        <f>'DATA DASH'!E3037</f>
        <v/>
      </c>
      <c r="F3037">
        <f>'DATA DASH'!F3037</f>
        <v/>
      </c>
      <c r="G3037">
        <f>'DATA DASH'!G3037</f>
        <v/>
      </c>
      <c r="H3037">
        <f>'DATA DASH'!H3037</f>
        <v/>
      </c>
      <c r="I3037">
        <f>'DATA DASH'!I3037</f>
        <v/>
      </c>
      <c r="J3037">
        <f>'DATA DASH'!J3037</f>
        <v/>
      </c>
      <c r="K3037">
        <f>'DATA DASH'!K3037</f>
        <v/>
      </c>
      <c r="L3037">
        <f>'DATA DASH'!L3037</f>
        <v/>
      </c>
      <c r="M3037">
        <f>'DATA DASH'!M3037</f>
        <v/>
      </c>
    </row>
    <row r="3038">
      <c r="A3038">
        <f>'DATA DASH'!A3038</f>
        <v/>
      </c>
      <c r="B3038">
        <f>'DATA DASH'!B3038</f>
        <v/>
      </c>
      <c r="C3038">
        <f>'DATA DASH'!C3038</f>
        <v/>
      </c>
      <c r="D3038">
        <f>'DATA DASH'!D3038</f>
        <v/>
      </c>
      <c r="E3038">
        <f>'DATA DASH'!E3038</f>
        <v/>
      </c>
      <c r="F3038">
        <f>'DATA DASH'!F3038</f>
        <v/>
      </c>
      <c r="G3038">
        <f>'DATA DASH'!G3038</f>
        <v/>
      </c>
      <c r="H3038">
        <f>'DATA DASH'!H3038</f>
        <v/>
      </c>
      <c r="I3038">
        <f>'DATA DASH'!I3038</f>
        <v/>
      </c>
      <c r="J3038">
        <f>'DATA DASH'!J3038</f>
        <v/>
      </c>
      <c r="K3038">
        <f>'DATA DASH'!K3038</f>
        <v/>
      </c>
      <c r="L3038">
        <f>'DATA DASH'!L3038</f>
        <v/>
      </c>
      <c r="M3038">
        <f>'DATA DASH'!M3038</f>
        <v/>
      </c>
    </row>
    <row r="3039">
      <c r="A3039">
        <f>'DATA DASH'!A3039</f>
        <v/>
      </c>
      <c r="B3039">
        <f>'DATA DASH'!B3039</f>
        <v/>
      </c>
      <c r="C3039">
        <f>'DATA DASH'!C3039</f>
        <v/>
      </c>
      <c r="D3039">
        <f>'DATA DASH'!D3039</f>
        <v/>
      </c>
      <c r="E3039">
        <f>'DATA DASH'!E3039</f>
        <v/>
      </c>
      <c r="F3039">
        <f>'DATA DASH'!F3039</f>
        <v/>
      </c>
      <c r="G3039">
        <f>'DATA DASH'!G3039</f>
        <v/>
      </c>
      <c r="H3039">
        <f>'DATA DASH'!H3039</f>
        <v/>
      </c>
      <c r="I3039">
        <f>'DATA DASH'!I3039</f>
        <v/>
      </c>
      <c r="J3039">
        <f>'DATA DASH'!J3039</f>
        <v/>
      </c>
      <c r="K3039">
        <f>'DATA DASH'!K3039</f>
        <v/>
      </c>
      <c r="L3039">
        <f>'DATA DASH'!L3039</f>
        <v/>
      </c>
      <c r="M3039">
        <f>'DATA DASH'!M3039</f>
        <v/>
      </c>
    </row>
    <row r="3040">
      <c r="A3040">
        <f>'DATA DASH'!A3040</f>
        <v/>
      </c>
      <c r="B3040">
        <f>'DATA DASH'!B3040</f>
        <v/>
      </c>
      <c r="C3040">
        <f>'DATA DASH'!C3040</f>
        <v/>
      </c>
      <c r="D3040">
        <f>'DATA DASH'!D3040</f>
        <v/>
      </c>
      <c r="E3040">
        <f>'DATA DASH'!E3040</f>
        <v/>
      </c>
      <c r="F3040">
        <f>'DATA DASH'!F3040</f>
        <v/>
      </c>
      <c r="G3040">
        <f>'DATA DASH'!G3040</f>
        <v/>
      </c>
      <c r="H3040">
        <f>'DATA DASH'!H3040</f>
        <v/>
      </c>
      <c r="I3040">
        <f>'DATA DASH'!I3040</f>
        <v/>
      </c>
      <c r="J3040">
        <f>'DATA DASH'!J3040</f>
        <v/>
      </c>
      <c r="K3040">
        <f>'DATA DASH'!K3040</f>
        <v/>
      </c>
      <c r="L3040">
        <f>'DATA DASH'!L3040</f>
        <v/>
      </c>
      <c r="M3040">
        <f>'DATA DASH'!M3040</f>
        <v/>
      </c>
    </row>
    <row r="3041">
      <c r="A3041">
        <f>'DATA DASH'!A3041</f>
        <v/>
      </c>
      <c r="B3041">
        <f>'DATA DASH'!B3041</f>
        <v/>
      </c>
      <c r="C3041">
        <f>'DATA DASH'!C3041</f>
        <v/>
      </c>
      <c r="D3041">
        <f>'DATA DASH'!D3041</f>
        <v/>
      </c>
      <c r="E3041">
        <f>'DATA DASH'!E3041</f>
        <v/>
      </c>
      <c r="F3041">
        <f>'DATA DASH'!F3041</f>
        <v/>
      </c>
      <c r="G3041">
        <f>'DATA DASH'!G3041</f>
        <v/>
      </c>
      <c r="H3041">
        <f>'DATA DASH'!H3041</f>
        <v/>
      </c>
      <c r="I3041">
        <f>'DATA DASH'!I3041</f>
        <v/>
      </c>
      <c r="J3041">
        <f>'DATA DASH'!J3041</f>
        <v/>
      </c>
      <c r="K3041">
        <f>'DATA DASH'!K3041</f>
        <v/>
      </c>
      <c r="L3041">
        <f>'DATA DASH'!L3041</f>
        <v/>
      </c>
      <c r="M3041">
        <f>'DATA DASH'!M3041</f>
        <v/>
      </c>
    </row>
    <row r="3042">
      <c r="A3042">
        <f>'DATA DASH'!A3042</f>
        <v/>
      </c>
      <c r="B3042">
        <f>'DATA DASH'!B3042</f>
        <v/>
      </c>
      <c r="C3042">
        <f>'DATA DASH'!C3042</f>
        <v/>
      </c>
      <c r="D3042">
        <f>'DATA DASH'!D3042</f>
        <v/>
      </c>
      <c r="E3042">
        <f>'DATA DASH'!E3042</f>
        <v/>
      </c>
      <c r="F3042">
        <f>'DATA DASH'!F3042</f>
        <v/>
      </c>
      <c r="G3042">
        <f>'DATA DASH'!G3042</f>
        <v/>
      </c>
      <c r="H3042">
        <f>'DATA DASH'!H3042</f>
        <v/>
      </c>
      <c r="I3042">
        <f>'DATA DASH'!I3042</f>
        <v/>
      </c>
      <c r="J3042">
        <f>'DATA DASH'!J3042</f>
        <v/>
      </c>
      <c r="K3042">
        <f>'DATA DASH'!K3042</f>
        <v/>
      </c>
      <c r="L3042">
        <f>'DATA DASH'!L3042</f>
        <v/>
      </c>
      <c r="M3042">
        <f>'DATA DASH'!M3042</f>
        <v/>
      </c>
    </row>
    <row r="3043">
      <c r="A3043">
        <f>'DATA DASH'!A3043</f>
        <v/>
      </c>
      <c r="B3043">
        <f>'DATA DASH'!B3043</f>
        <v/>
      </c>
      <c r="C3043">
        <f>'DATA DASH'!C3043</f>
        <v/>
      </c>
      <c r="D3043">
        <f>'DATA DASH'!D3043</f>
        <v/>
      </c>
      <c r="E3043">
        <f>'DATA DASH'!E3043</f>
        <v/>
      </c>
      <c r="F3043">
        <f>'DATA DASH'!F3043</f>
        <v/>
      </c>
      <c r="G3043">
        <f>'DATA DASH'!G3043</f>
        <v/>
      </c>
      <c r="H3043">
        <f>'DATA DASH'!H3043</f>
        <v/>
      </c>
      <c r="I3043">
        <f>'DATA DASH'!I3043</f>
        <v/>
      </c>
      <c r="J3043">
        <f>'DATA DASH'!J3043</f>
        <v/>
      </c>
      <c r="K3043">
        <f>'DATA DASH'!K3043</f>
        <v/>
      </c>
      <c r="L3043">
        <f>'DATA DASH'!L3043</f>
        <v/>
      </c>
      <c r="M3043">
        <f>'DATA DASH'!M3043</f>
        <v/>
      </c>
    </row>
    <row r="3044">
      <c r="A3044">
        <f>'DATA DASH'!A3044</f>
        <v/>
      </c>
      <c r="B3044">
        <f>'DATA DASH'!B3044</f>
        <v/>
      </c>
      <c r="C3044">
        <f>'DATA DASH'!C3044</f>
        <v/>
      </c>
      <c r="D3044">
        <f>'DATA DASH'!D3044</f>
        <v/>
      </c>
      <c r="E3044">
        <f>'DATA DASH'!E3044</f>
        <v/>
      </c>
      <c r="F3044">
        <f>'DATA DASH'!F3044</f>
        <v/>
      </c>
      <c r="G3044">
        <f>'DATA DASH'!G3044</f>
        <v/>
      </c>
      <c r="H3044">
        <f>'DATA DASH'!H3044</f>
        <v/>
      </c>
      <c r="I3044">
        <f>'DATA DASH'!I3044</f>
        <v/>
      </c>
      <c r="J3044">
        <f>'DATA DASH'!J3044</f>
        <v/>
      </c>
      <c r="K3044">
        <f>'DATA DASH'!K3044</f>
        <v/>
      </c>
      <c r="L3044">
        <f>'DATA DASH'!L3044</f>
        <v/>
      </c>
      <c r="M3044">
        <f>'DATA DASH'!M3044</f>
        <v/>
      </c>
    </row>
    <row r="3045">
      <c r="A3045">
        <f>'DATA DASH'!A3045</f>
        <v/>
      </c>
      <c r="B3045">
        <f>'DATA DASH'!B3045</f>
        <v/>
      </c>
      <c r="C3045">
        <f>'DATA DASH'!C3045</f>
        <v/>
      </c>
      <c r="D3045">
        <f>'DATA DASH'!D3045</f>
        <v/>
      </c>
      <c r="E3045">
        <f>'DATA DASH'!E3045</f>
        <v/>
      </c>
      <c r="F3045">
        <f>'DATA DASH'!F3045</f>
        <v/>
      </c>
      <c r="G3045">
        <f>'DATA DASH'!G3045</f>
        <v/>
      </c>
      <c r="H3045">
        <f>'DATA DASH'!H3045</f>
        <v/>
      </c>
      <c r="I3045">
        <f>'DATA DASH'!I3045</f>
        <v/>
      </c>
      <c r="J3045">
        <f>'DATA DASH'!J3045</f>
        <v/>
      </c>
      <c r="K3045">
        <f>'DATA DASH'!K3045</f>
        <v/>
      </c>
      <c r="L3045">
        <f>'DATA DASH'!L3045</f>
        <v/>
      </c>
      <c r="M3045">
        <f>'DATA DASH'!M3045</f>
        <v/>
      </c>
    </row>
    <row r="3046">
      <c r="A3046">
        <f>'DATA DASH'!A3046</f>
        <v/>
      </c>
      <c r="B3046">
        <f>'DATA DASH'!B3046</f>
        <v/>
      </c>
      <c r="C3046">
        <f>'DATA DASH'!C3046</f>
        <v/>
      </c>
      <c r="D3046">
        <f>'DATA DASH'!D3046</f>
        <v/>
      </c>
      <c r="E3046">
        <f>'DATA DASH'!E3046</f>
        <v/>
      </c>
      <c r="F3046">
        <f>'DATA DASH'!F3046</f>
        <v/>
      </c>
      <c r="G3046">
        <f>'DATA DASH'!G3046</f>
        <v/>
      </c>
      <c r="H3046">
        <f>'DATA DASH'!H3046</f>
        <v/>
      </c>
      <c r="I3046">
        <f>'DATA DASH'!I3046</f>
        <v/>
      </c>
      <c r="J3046">
        <f>'DATA DASH'!J3046</f>
        <v/>
      </c>
      <c r="K3046">
        <f>'DATA DASH'!K3046</f>
        <v/>
      </c>
      <c r="L3046">
        <f>'DATA DASH'!L3046</f>
        <v/>
      </c>
      <c r="M3046">
        <f>'DATA DASH'!M3046</f>
        <v/>
      </c>
    </row>
    <row r="3047">
      <c r="A3047">
        <f>'DATA DASH'!A3047</f>
        <v/>
      </c>
      <c r="B3047">
        <f>'DATA DASH'!B3047</f>
        <v/>
      </c>
      <c r="C3047">
        <f>'DATA DASH'!C3047</f>
        <v/>
      </c>
      <c r="D3047">
        <f>'DATA DASH'!D3047</f>
        <v/>
      </c>
      <c r="E3047">
        <f>'DATA DASH'!E3047</f>
        <v/>
      </c>
      <c r="F3047">
        <f>'DATA DASH'!F3047</f>
        <v/>
      </c>
      <c r="G3047">
        <f>'DATA DASH'!G3047</f>
        <v/>
      </c>
      <c r="H3047">
        <f>'DATA DASH'!H3047</f>
        <v/>
      </c>
      <c r="I3047">
        <f>'DATA DASH'!I3047</f>
        <v/>
      </c>
      <c r="J3047">
        <f>'DATA DASH'!J3047</f>
        <v/>
      </c>
      <c r="K3047">
        <f>'DATA DASH'!K3047</f>
        <v/>
      </c>
      <c r="L3047">
        <f>'DATA DASH'!L3047</f>
        <v/>
      </c>
      <c r="M3047">
        <f>'DATA DASH'!M3047</f>
        <v/>
      </c>
    </row>
    <row r="3048">
      <c r="A3048">
        <f>'DATA DASH'!A3048</f>
        <v/>
      </c>
      <c r="B3048">
        <f>'DATA DASH'!B3048</f>
        <v/>
      </c>
      <c r="C3048">
        <f>'DATA DASH'!C3048</f>
        <v/>
      </c>
      <c r="D3048">
        <f>'DATA DASH'!D3048</f>
        <v/>
      </c>
      <c r="E3048">
        <f>'DATA DASH'!E3048</f>
        <v/>
      </c>
      <c r="F3048">
        <f>'DATA DASH'!F3048</f>
        <v/>
      </c>
      <c r="G3048">
        <f>'DATA DASH'!G3048</f>
        <v/>
      </c>
      <c r="H3048">
        <f>'DATA DASH'!H3048</f>
        <v/>
      </c>
      <c r="I3048">
        <f>'DATA DASH'!I3048</f>
        <v/>
      </c>
      <c r="J3048">
        <f>'DATA DASH'!J3048</f>
        <v/>
      </c>
      <c r="K3048">
        <f>'DATA DASH'!K3048</f>
        <v/>
      </c>
      <c r="L3048">
        <f>'DATA DASH'!L3048</f>
        <v/>
      </c>
      <c r="M3048">
        <f>'DATA DASH'!M3048</f>
        <v/>
      </c>
    </row>
    <row r="3049">
      <c r="A3049">
        <f>'DATA DASH'!A3049</f>
        <v/>
      </c>
      <c r="B3049">
        <f>'DATA DASH'!B3049</f>
        <v/>
      </c>
      <c r="C3049">
        <f>'DATA DASH'!C3049</f>
        <v/>
      </c>
      <c r="D3049">
        <f>'DATA DASH'!D3049</f>
        <v/>
      </c>
      <c r="E3049">
        <f>'DATA DASH'!E3049</f>
        <v/>
      </c>
      <c r="F3049">
        <f>'DATA DASH'!F3049</f>
        <v/>
      </c>
      <c r="G3049">
        <f>'DATA DASH'!G3049</f>
        <v/>
      </c>
      <c r="H3049">
        <f>'DATA DASH'!H3049</f>
        <v/>
      </c>
      <c r="I3049">
        <f>'DATA DASH'!I3049</f>
        <v/>
      </c>
      <c r="J3049">
        <f>'DATA DASH'!J3049</f>
        <v/>
      </c>
      <c r="K3049">
        <f>'DATA DASH'!K3049</f>
        <v/>
      </c>
      <c r="L3049">
        <f>'DATA DASH'!L3049</f>
        <v/>
      </c>
      <c r="M3049">
        <f>'DATA DASH'!M3049</f>
        <v/>
      </c>
    </row>
    <row r="3050">
      <c r="A3050">
        <f>'DATA DASH'!A3050</f>
        <v/>
      </c>
      <c r="B3050">
        <f>'DATA DASH'!B3050</f>
        <v/>
      </c>
      <c r="C3050">
        <f>'DATA DASH'!C3050</f>
        <v/>
      </c>
      <c r="D3050">
        <f>'DATA DASH'!D3050</f>
        <v/>
      </c>
      <c r="E3050">
        <f>'DATA DASH'!E3050</f>
        <v/>
      </c>
      <c r="F3050">
        <f>'DATA DASH'!F3050</f>
        <v/>
      </c>
      <c r="G3050">
        <f>'DATA DASH'!G3050</f>
        <v/>
      </c>
      <c r="H3050">
        <f>'DATA DASH'!H3050</f>
        <v/>
      </c>
      <c r="I3050">
        <f>'DATA DASH'!I3050</f>
        <v/>
      </c>
      <c r="J3050">
        <f>'DATA DASH'!J3050</f>
        <v/>
      </c>
      <c r="K3050">
        <f>'DATA DASH'!K3050</f>
        <v/>
      </c>
      <c r="L3050">
        <f>'DATA DASH'!L3050</f>
        <v/>
      </c>
      <c r="M3050">
        <f>'DATA DASH'!M3050</f>
        <v/>
      </c>
    </row>
    <row r="3051">
      <c r="A3051">
        <f>'DATA DASH'!A3051</f>
        <v/>
      </c>
      <c r="B3051">
        <f>'DATA DASH'!B3051</f>
        <v/>
      </c>
      <c r="C3051">
        <f>'DATA DASH'!C3051</f>
        <v/>
      </c>
      <c r="D3051">
        <f>'DATA DASH'!D3051</f>
        <v/>
      </c>
      <c r="E3051">
        <f>'DATA DASH'!E3051</f>
        <v/>
      </c>
      <c r="F3051">
        <f>'DATA DASH'!F3051</f>
        <v/>
      </c>
      <c r="G3051">
        <f>'DATA DASH'!G3051</f>
        <v/>
      </c>
      <c r="H3051">
        <f>'DATA DASH'!H3051</f>
        <v/>
      </c>
      <c r="I3051">
        <f>'DATA DASH'!I3051</f>
        <v/>
      </c>
      <c r="J3051">
        <f>'DATA DASH'!J3051</f>
        <v/>
      </c>
      <c r="K3051">
        <f>'DATA DASH'!K3051</f>
        <v/>
      </c>
      <c r="L3051">
        <f>'DATA DASH'!L3051</f>
        <v/>
      </c>
      <c r="M3051">
        <f>'DATA DASH'!M3051</f>
        <v/>
      </c>
    </row>
    <row r="3052">
      <c r="A3052">
        <f>'DATA DASH'!A3052</f>
        <v/>
      </c>
      <c r="B3052">
        <f>'DATA DASH'!B3052</f>
        <v/>
      </c>
      <c r="C3052">
        <f>'DATA DASH'!C3052</f>
        <v/>
      </c>
      <c r="D3052">
        <f>'DATA DASH'!D3052</f>
        <v/>
      </c>
      <c r="E3052">
        <f>'DATA DASH'!E3052</f>
        <v/>
      </c>
      <c r="F3052">
        <f>'DATA DASH'!F3052</f>
        <v/>
      </c>
      <c r="G3052">
        <f>'DATA DASH'!G3052</f>
        <v/>
      </c>
      <c r="H3052">
        <f>'DATA DASH'!H3052</f>
        <v/>
      </c>
      <c r="I3052">
        <f>'DATA DASH'!I3052</f>
        <v/>
      </c>
      <c r="J3052">
        <f>'DATA DASH'!J3052</f>
        <v/>
      </c>
      <c r="K3052">
        <f>'DATA DASH'!K3052</f>
        <v/>
      </c>
      <c r="L3052">
        <f>'DATA DASH'!L3052</f>
        <v/>
      </c>
      <c r="M3052">
        <f>'DATA DASH'!M3052</f>
        <v/>
      </c>
    </row>
    <row r="3053">
      <c r="A3053">
        <f>'DATA DASH'!A3053</f>
        <v/>
      </c>
      <c r="B3053">
        <f>'DATA DASH'!B3053</f>
        <v/>
      </c>
      <c r="C3053">
        <f>'DATA DASH'!C3053</f>
        <v/>
      </c>
      <c r="D3053">
        <f>'DATA DASH'!D3053</f>
        <v/>
      </c>
      <c r="E3053">
        <f>'DATA DASH'!E3053</f>
        <v/>
      </c>
      <c r="F3053">
        <f>'DATA DASH'!F3053</f>
        <v/>
      </c>
      <c r="G3053">
        <f>'DATA DASH'!G3053</f>
        <v/>
      </c>
      <c r="H3053">
        <f>'DATA DASH'!H3053</f>
        <v/>
      </c>
      <c r="I3053">
        <f>'DATA DASH'!I3053</f>
        <v/>
      </c>
      <c r="J3053">
        <f>'DATA DASH'!J3053</f>
        <v/>
      </c>
      <c r="K3053">
        <f>'DATA DASH'!K3053</f>
        <v/>
      </c>
      <c r="L3053">
        <f>'DATA DASH'!L3053</f>
        <v/>
      </c>
      <c r="M3053">
        <f>'DATA DASH'!M3053</f>
        <v/>
      </c>
    </row>
    <row r="3054">
      <c r="A3054">
        <f>'DATA DASH'!A3054</f>
        <v/>
      </c>
      <c r="B3054">
        <f>'DATA DASH'!B3054</f>
        <v/>
      </c>
      <c r="C3054">
        <f>'DATA DASH'!C3054</f>
        <v/>
      </c>
      <c r="D3054">
        <f>'DATA DASH'!D3054</f>
        <v/>
      </c>
      <c r="E3054">
        <f>'DATA DASH'!E3054</f>
        <v/>
      </c>
      <c r="F3054">
        <f>'DATA DASH'!F3054</f>
        <v/>
      </c>
      <c r="G3054">
        <f>'DATA DASH'!G3054</f>
        <v/>
      </c>
      <c r="H3054">
        <f>'DATA DASH'!H3054</f>
        <v/>
      </c>
      <c r="I3054">
        <f>'DATA DASH'!I3054</f>
        <v/>
      </c>
      <c r="J3054">
        <f>'DATA DASH'!J3054</f>
        <v/>
      </c>
      <c r="K3054">
        <f>'DATA DASH'!K3054</f>
        <v/>
      </c>
      <c r="L3054">
        <f>'DATA DASH'!L3054</f>
        <v/>
      </c>
      <c r="M3054">
        <f>'DATA DASH'!M3054</f>
        <v/>
      </c>
    </row>
    <row r="3055">
      <c r="A3055">
        <f>'DATA DASH'!A3055</f>
        <v/>
      </c>
      <c r="B3055">
        <f>'DATA DASH'!B3055</f>
        <v/>
      </c>
      <c r="C3055">
        <f>'DATA DASH'!C3055</f>
        <v/>
      </c>
      <c r="D3055">
        <f>'DATA DASH'!D3055</f>
        <v/>
      </c>
      <c r="E3055">
        <f>'DATA DASH'!E3055</f>
        <v/>
      </c>
      <c r="F3055">
        <f>'DATA DASH'!F3055</f>
        <v/>
      </c>
      <c r="G3055">
        <f>'DATA DASH'!G3055</f>
        <v/>
      </c>
      <c r="H3055">
        <f>'DATA DASH'!H3055</f>
        <v/>
      </c>
      <c r="I3055">
        <f>'DATA DASH'!I3055</f>
        <v/>
      </c>
      <c r="J3055">
        <f>'DATA DASH'!J3055</f>
        <v/>
      </c>
      <c r="K3055">
        <f>'DATA DASH'!K3055</f>
        <v/>
      </c>
      <c r="L3055">
        <f>'DATA DASH'!L3055</f>
        <v/>
      </c>
      <c r="M3055">
        <f>'DATA DASH'!M3055</f>
        <v/>
      </c>
    </row>
    <row r="3056">
      <c r="A3056">
        <f>'DATA DASH'!A3056</f>
        <v/>
      </c>
      <c r="B3056">
        <f>'DATA DASH'!B3056</f>
        <v/>
      </c>
      <c r="C3056">
        <f>'DATA DASH'!C3056</f>
        <v/>
      </c>
      <c r="D3056">
        <f>'DATA DASH'!D3056</f>
        <v/>
      </c>
      <c r="E3056">
        <f>'DATA DASH'!E3056</f>
        <v/>
      </c>
      <c r="F3056">
        <f>'DATA DASH'!F3056</f>
        <v/>
      </c>
      <c r="G3056">
        <f>'DATA DASH'!G3056</f>
        <v/>
      </c>
      <c r="H3056">
        <f>'DATA DASH'!H3056</f>
        <v/>
      </c>
      <c r="I3056">
        <f>'DATA DASH'!I3056</f>
        <v/>
      </c>
      <c r="J3056">
        <f>'DATA DASH'!J3056</f>
        <v/>
      </c>
      <c r="K3056">
        <f>'DATA DASH'!K3056</f>
        <v/>
      </c>
      <c r="L3056">
        <f>'DATA DASH'!L3056</f>
        <v/>
      </c>
      <c r="M3056">
        <f>'DATA DASH'!M3056</f>
        <v/>
      </c>
    </row>
    <row r="3057">
      <c r="A3057">
        <f>'DATA DASH'!A3057</f>
        <v/>
      </c>
      <c r="B3057">
        <f>'DATA DASH'!B3057</f>
        <v/>
      </c>
      <c r="C3057">
        <f>'DATA DASH'!C3057</f>
        <v/>
      </c>
      <c r="D3057">
        <f>'DATA DASH'!D3057</f>
        <v/>
      </c>
      <c r="E3057">
        <f>'DATA DASH'!E3057</f>
        <v/>
      </c>
      <c r="F3057">
        <f>'DATA DASH'!F3057</f>
        <v/>
      </c>
      <c r="G3057">
        <f>'DATA DASH'!G3057</f>
        <v/>
      </c>
      <c r="H3057">
        <f>'DATA DASH'!H3057</f>
        <v/>
      </c>
      <c r="I3057">
        <f>'DATA DASH'!I3057</f>
        <v/>
      </c>
      <c r="J3057">
        <f>'DATA DASH'!J3057</f>
        <v/>
      </c>
      <c r="K3057">
        <f>'DATA DASH'!K3057</f>
        <v/>
      </c>
      <c r="L3057">
        <f>'DATA DASH'!L3057</f>
        <v/>
      </c>
      <c r="M3057">
        <f>'DATA DASH'!M3057</f>
        <v/>
      </c>
    </row>
    <row r="3058">
      <c r="A3058">
        <f>'DATA DASH'!A3058</f>
        <v/>
      </c>
      <c r="B3058">
        <f>'DATA DASH'!B3058</f>
        <v/>
      </c>
      <c r="C3058">
        <f>'DATA DASH'!C3058</f>
        <v/>
      </c>
      <c r="D3058">
        <f>'DATA DASH'!D3058</f>
        <v/>
      </c>
      <c r="E3058">
        <f>'DATA DASH'!E3058</f>
        <v/>
      </c>
      <c r="F3058">
        <f>'DATA DASH'!F3058</f>
        <v/>
      </c>
      <c r="G3058">
        <f>'DATA DASH'!G3058</f>
        <v/>
      </c>
      <c r="H3058">
        <f>'DATA DASH'!H3058</f>
        <v/>
      </c>
      <c r="I3058">
        <f>'DATA DASH'!I3058</f>
        <v/>
      </c>
      <c r="J3058">
        <f>'DATA DASH'!J3058</f>
        <v/>
      </c>
      <c r="K3058">
        <f>'DATA DASH'!K3058</f>
        <v/>
      </c>
      <c r="L3058">
        <f>'DATA DASH'!L3058</f>
        <v/>
      </c>
      <c r="M3058">
        <f>'DATA DASH'!M3058</f>
        <v/>
      </c>
    </row>
    <row r="3059">
      <c r="A3059">
        <f>'DATA DASH'!A3059</f>
        <v/>
      </c>
      <c r="B3059">
        <f>'DATA DASH'!B3059</f>
        <v/>
      </c>
      <c r="C3059">
        <f>'DATA DASH'!C3059</f>
        <v/>
      </c>
      <c r="D3059">
        <f>'DATA DASH'!D3059</f>
        <v/>
      </c>
      <c r="E3059">
        <f>'DATA DASH'!E3059</f>
        <v/>
      </c>
      <c r="F3059">
        <f>'DATA DASH'!F3059</f>
        <v/>
      </c>
      <c r="G3059">
        <f>'DATA DASH'!G3059</f>
        <v/>
      </c>
      <c r="H3059">
        <f>'DATA DASH'!H3059</f>
        <v/>
      </c>
      <c r="I3059">
        <f>'DATA DASH'!I3059</f>
        <v/>
      </c>
      <c r="J3059">
        <f>'DATA DASH'!J3059</f>
        <v/>
      </c>
      <c r="K3059">
        <f>'DATA DASH'!K3059</f>
        <v/>
      </c>
      <c r="L3059">
        <f>'DATA DASH'!L3059</f>
        <v/>
      </c>
      <c r="M3059">
        <f>'DATA DASH'!M3059</f>
        <v/>
      </c>
    </row>
    <row r="3060">
      <c r="A3060">
        <f>'DATA DASH'!A3060</f>
        <v/>
      </c>
      <c r="B3060">
        <f>'DATA DASH'!B3060</f>
        <v/>
      </c>
      <c r="C3060">
        <f>'DATA DASH'!C3060</f>
        <v/>
      </c>
      <c r="D3060">
        <f>'DATA DASH'!D3060</f>
        <v/>
      </c>
      <c r="E3060">
        <f>'DATA DASH'!E3060</f>
        <v/>
      </c>
      <c r="F3060">
        <f>'DATA DASH'!F3060</f>
        <v/>
      </c>
      <c r="G3060">
        <f>'DATA DASH'!G3060</f>
        <v/>
      </c>
      <c r="H3060">
        <f>'DATA DASH'!H3060</f>
        <v/>
      </c>
      <c r="I3060">
        <f>'DATA DASH'!I3060</f>
        <v/>
      </c>
      <c r="J3060">
        <f>'DATA DASH'!J3060</f>
        <v/>
      </c>
      <c r="K3060">
        <f>'DATA DASH'!K3060</f>
        <v/>
      </c>
      <c r="L3060">
        <f>'DATA DASH'!L3060</f>
        <v/>
      </c>
      <c r="M3060">
        <f>'DATA DASH'!M3060</f>
        <v/>
      </c>
    </row>
    <row r="3061">
      <c r="A3061">
        <f>'DATA DASH'!A3061</f>
        <v/>
      </c>
      <c r="B3061">
        <f>'DATA DASH'!B3061</f>
        <v/>
      </c>
      <c r="C3061">
        <f>'DATA DASH'!C3061</f>
        <v/>
      </c>
      <c r="D3061">
        <f>'DATA DASH'!D3061</f>
        <v/>
      </c>
      <c r="E3061">
        <f>'DATA DASH'!E3061</f>
        <v/>
      </c>
      <c r="F3061">
        <f>'DATA DASH'!F3061</f>
        <v/>
      </c>
      <c r="G3061">
        <f>'DATA DASH'!G3061</f>
        <v/>
      </c>
      <c r="H3061">
        <f>'DATA DASH'!H3061</f>
        <v/>
      </c>
      <c r="I3061">
        <f>'DATA DASH'!I3061</f>
        <v/>
      </c>
      <c r="J3061">
        <f>'DATA DASH'!J3061</f>
        <v/>
      </c>
      <c r="K3061">
        <f>'DATA DASH'!K3061</f>
        <v/>
      </c>
      <c r="L3061">
        <f>'DATA DASH'!L3061</f>
        <v/>
      </c>
      <c r="M3061">
        <f>'DATA DASH'!M3061</f>
        <v/>
      </c>
    </row>
    <row r="3062">
      <c r="A3062">
        <f>'DATA DASH'!A3062</f>
        <v/>
      </c>
      <c r="B3062">
        <f>'DATA DASH'!B3062</f>
        <v/>
      </c>
      <c r="C3062">
        <f>'DATA DASH'!C3062</f>
        <v/>
      </c>
      <c r="D3062">
        <f>'DATA DASH'!D3062</f>
        <v/>
      </c>
      <c r="E3062">
        <f>'DATA DASH'!E3062</f>
        <v/>
      </c>
      <c r="F3062">
        <f>'DATA DASH'!F3062</f>
        <v/>
      </c>
      <c r="G3062">
        <f>'DATA DASH'!G3062</f>
        <v/>
      </c>
      <c r="H3062">
        <f>'DATA DASH'!H3062</f>
        <v/>
      </c>
      <c r="I3062">
        <f>'DATA DASH'!I3062</f>
        <v/>
      </c>
      <c r="J3062">
        <f>'DATA DASH'!J3062</f>
        <v/>
      </c>
      <c r="K3062">
        <f>'DATA DASH'!K3062</f>
        <v/>
      </c>
      <c r="L3062">
        <f>'DATA DASH'!L3062</f>
        <v/>
      </c>
      <c r="M3062">
        <f>'DATA DASH'!M3062</f>
        <v/>
      </c>
    </row>
    <row r="3063">
      <c r="A3063">
        <f>'DATA DASH'!A3063</f>
        <v/>
      </c>
      <c r="B3063">
        <f>'DATA DASH'!B3063</f>
        <v/>
      </c>
      <c r="C3063">
        <f>'DATA DASH'!C3063</f>
        <v/>
      </c>
      <c r="D3063">
        <f>'DATA DASH'!D3063</f>
        <v/>
      </c>
      <c r="E3063">
        <f>'DATA DASH'!E3063</f>
        <v/>
      </c>
      <c r="F3063">
        <f>'DATA DASH'!F3063</f>
        <v/>
      </c>
      <c r="G3063">
        <f>'DATA DASH'!G3063</f>
        <v/>
      </c>
      <c r="H3063">
        <f>'DATA DASH'!H3063</f>
        <v/>
      </c>
      <c r="I3063">
        <f>'DATA DASH'!I3063</f>
        <v/>
      </c>
      <c r="J3063">
        <f>'DATA DASH'!J3063</f>
        <v/>
      </c>
      <c r="K3063">
        <f>'DATA DASH'!K3063</f>
        <v/>
      </c>
      <c r="L3063">
        <f>'DATA DASH'!L3063</f>
        <v/>
      </c>
      <c r="M3063">
        <f>'DATA DASH'!M3063</f>
        <v/>
      </c>
    </row>
    <row r="3064">
      <c r="A3064">
        <f>'DATA DASH'!A3064</f>
        <v/>
      </c>
      <c r="B3064">
        <f>'DATA DASH'!B3064</f>
        <v/>
      </c>
      <c r="C3064">
        <f>'DATA DASH'!C3064</f>
        <v/>
      </c>
      <c r="D3064">
        <f>'DATA DASH'!D3064</f>
        <v/>
      </c>
      <c r="E3064">
        <f>'DATA DASH'!E3064</f>
        <v/>
      </c>
      <c r="F3064">
        <f>'DATA DASH'!F3064</f>
        <v/>
      </c>
      <c r="G3064">
        <f>'DATA DASH'!G3064</f>
        <v/>
      </c>
      <c r="H3064">
        <f>'DATA DASH'!H3064</f>
        <v/>
      </c>
      <c r="I3064">
        <f>'DATA DASH'!I3064</f>
        <v/>
      </c>
      <c r="J3064">
        <f>'DATA DASH'!J3064</f>
        <v/>
      </c>
      <c r="K3064">
        <f>'DATA DASH'!K3064</f>
        <v/>
      </c>
      <c r="L3064">
        <f>'DATA DASH'!L3064</f>
        <v/>
      </c>
      <c r="M3064">
        <f>'DATA DASH'!M3064</f>
        <v/>
      </c>
    </row>
    <row r="3065">
      <c r="A3065">
        <f>'DATA DASH'!A3065</f>
        <v/>
      </c>
      <c r="B3065">
        <f>'DATA DASH'!B3065</f>
        <v/>
      </c>
      <c r="C3065">
        <f>'DATA DASH'!C3065</f>
        <v/>
      </c>
      <c r="D3065">
        <f>'DATA DASH'!D3065</f>
        <v/>
      </c>
      <c r="E3065">
        <f>'DATA DASH'!E3065</f>
        <v/>
      </c>
      <c r="F3065">
        <f>'DATA DASH'!F3065</f>
        <v/>
      </c>
      <c r="G3065">
        <f>'DATA DASH'!G3065</f>
        <v/>
      </c>
      <c r="H3065">
        <f>'DATA DASH'!H3065</f>
        <v/>
      </c>
      <c r="I3065">
        <f>'DATA DASH'!I3065</f>
        <v/>
      </c>
      <c r="J3065">
        <f>'DATA DASH'!J3065</f>
        <v/>
      </c>
      <c r="K3065">
        <f>'DATA DASH'!K3065</f>
        <v/>
      </c>
      <c r="L3065">
        <f>'DATA DASH'!L3065</f>
        <v/>
      </c>
      <c r="M3065">
        <f>'DATA DASH'!M3065</f>
        <v/>
      </c>
    </row>
    <row r="3066">
      <c r="A3066">
        <f>'DATA DASH'!A3066</f>
        <v/>
      </c>
      <c r="B3066">
        <f>'DATA DASH'!B3066</f>
        <v/>
      </c>
      <c r="C3066">
        <f>'DATA DASH'!C3066</f>
        <v/>
      </c>
      <c r="D3066">
        <f>'DATA DASH'!D3066</f>
        <v/>
      </c>
      <c r="E3066">
        <f>'DATA DASH'!E3066</f>
        <v/>
      </c>
      <c r="F3066">
        <f>'DATA DASH'!F3066</f>
        <v/>
      </c>
      <c r="G3066">
        <f>'DATA DASH'!G3066</f>
        <v/>
      </c>
      <c r="H3066">
        <f>'DATA DASH'!H3066</f>
        <v/>
      </c>
      <c r="I3066">
        <f>'DATA DASH'!I3066</f>
        <v/>
      </c>
      <c r="J3066">
        <f>'DATA DASH'!J3066</f>
        <v/>
      </c>
      <c r="K3066">
        <f>'DATA DASH'!K3066</f>
        <v/>
      </c>
      <c r="L3066">
        <f>'DATA DASH'!L3066</f>
        <v/>
      </c>
      <c r="M3066">
        <f>'DATA DASH'!M3066</f>
        <v/>
      </c>
    </row>
    <row r="3067">
      <c r="A3067">
        <f>'DATA DASH'!A3067</f>
        <v/>
      </c>
      <c r="B3067">
        <f>'DATA DASH'!B3067</f>
        <v/>
      </c>
      <c r="C3067">
        <f>'DATA DASH'!C3067</f>
        <v/>
      </c>
      <c r="D3067">
        <f>'DATA DASH'!D3067</f>
        <v/>
      </c>
      <c r="E3067">
        <f>'DATA DASH'!E3067</f>
        <v/>
      </c>
      <c r="F3067">
        <f>'DATA DASH'!F3067</f>
        <v/>
      </c>
      <c r="G3067">
        <f>'DATA DASH'!G3067</f>
        <v/>
      </c>
      <c r="H3067">
        <f>'DATA DASH'!H3067</f>
        <v/>
      </c>
      <c r="I3067">
        <f>'DATA DASH'!I3067</f>
        <v/>
      </c>
      <c r="J3067">
        <f>'DATA DASH'!J3067</f>
        <v/>
      </c>
      <c r="K3067">
        <f>'DATA DASH'!K3067</f>
        <v/>
      </c>
      <c r="L3067">
        <f>'DATA DASH'!L3067</f>
        <v/>
      </c>
      <c r="M3067">
        <f>'DATA DASH'!M3067</f>
        <v/>
      </c>
    </row>
    <row r="3068">
      <c r="A3068">
        <f>'DATA DASH'!A3068</f>
        <v/>
      </c>
      <c r="B3068">
        <f>'DATA DASH'!B3068</f>
        <v/>
      </c>
      <c r="C3068">
        <f>'DATA DASH'!C3068</f>
        <v/>
      </c>
      <c r="D3068">
        <f>'DATA DASH'!D3068</f>
        <v/>
      </c>
      <c r="E3068">
        <f>'DATA DASH'!E3068</f>
        <v/>
      </c>
      <c r="F3068">
        <f>'DATA DASH'!F3068</f>
        <v/>
      </c>
      <c r="G3068">
        <f>'DATA DASH'!G3068</f>
        <v/>
      </c>
      <c r="H3068">
        <f>'DATA DASH'!H3068</f>
        <v/>
      </c>
      <c r="I3068">
        <f>'DATA DASH'!I3068</f>
        <v/>
      </c>
      <c r="J3068">
        <f>'DATA DASH'!J3068</f>
        <v/>
      </c>
      <c r="K3068">
        <f>'DATA DASH'!K3068</f>
        <v/>
      </c>
      <c r="L3068">
        <f>'DATA DASH'!L3068</f>
        <v/>
      </c>
      <c r="M3068">
        <f>'DATA DASH'!M3068</f>
        <v/>
      </c>
    </row>
    <row r="3069">
      <c r="A3069">
        <f>'DATA DASH'!A3069</f>
        <v/>
      </c>
      <c r="B3069">
        <f>'DATA DASH'!B3069</f>
        <v/>
      </c>
      <c r="C3069">
        <f>'DATA DASH'!C3069</f>
        <v/>
      </c>
      <c r="D3069">
        <f>'DATA DASH'!D3069</f>
        <v/>
      </c>
      <c r="E3069">
        <f>'DATA DASH'!E3069</f>
        <v/>
      </c>
      <c r="F3069">
        <f>'DATA DASH'!F3069</f>
        <v/>
      </c>
      <c r="G3069">
        <f>'DATA DASH'!G3069</f>
        <v/>
      </c>
      <c r="H3069">
        <f>'DATA DASH'!H3069</f>
        <v/>
      </c>
      <c r="I3069">
        <f>'DATA DASH'!I3069</f>
        <v/>
      </c>
      <c r="J3069">
        <f>'DATA DASH'!J3069</f>
        <v/>
      </c>
      <c r="K3069">
        <f>'DATA DASH'!K3069</f>
        <v/>
      </c>
      <c r="L3069">
        <f>'DATA DASH'!L3069</f>
        <v/>
      </c>
      <c r="M3069">
        <f>'DATA DASH'!M3069</f>
        <v/>
      </c>
    </row>
    <row r="3070">
      <c r="A3070">
        <f>'DATA DASH'!A3070</f>
        <v/>
      </c>
      <c r="B3070">
        <f>'DATA DASH'!B3070</f>
        <v/>
      </c>
      <c r="C3070">
        <f>'DATA DASH'!C3070</f>
        <v/>
      </c>
      <c r="D3070">
        <f>'DATA DASH'!D3070</f>
        <v/>
      </c>
      <c r="E3070">
        <f>'DATA DASH'!E3070</f>
        <v/>
      </c>
      <c r="F3070">
        <f>'DATA DASH'!F3070</f>
        <v/>
      </c>
      <c r="G3070">
        <f>'DATA DASH'!G3070</f>
        <v/>
      </c>
      <c r="H3070">
        <f>'DATA DASH'!H3070</f>
        <v/>
      </c>
      <c r="I3070">
        <f>'DATA DASH'!I3070</f>
        <v/>
      </c>
      <c r="J3070">
        <f>'DATA DASH'!J3070</f>
        <v/>
      </c>
      <c r="K3070">
        <f>'DATA DASH'!K3070</f>
        <v/>
      </c>
      <c r="L3070">
        <f>'DATA DASH'!L3070</f>
        <v/>
      </c>
      <c r="M3070">
        <f>'DATA DASH'!M3070</f>
        <v/>
      </c>
    </row>
    <row r="3071">
      <c r="A3071">
        <f>'DATA DASH'!A3071</f>
        <v/>
      </c>
      <c r="B3071">
        <f>'DATA DASH'!B3071</f>
        <v/>
      </c>
      <c r="C3071">
        <f>'DATA DASH'!C3071</f>
        <v/>
      </c>
      <c r="D3071">
        <f>'DATA DASH'!D3071</f>
        <v/>
      </c>
      <c r="E3071">
        <f>'DATA DASH'!E3071</f>
        <v/>
      </c>
      <c r="F3071">
        <f>'DATA DASH'!F3071</f>
        <v/>
      </c>
      <c r="G3071">
        <f>'DATA DASH'!G3071</f>
        <v/>
      </c>
      <c r="H3071">
        <f>'DATA DASH'!H3071</f>
        <v/>
      </c>
      <c r="I3071">
        <f>'DATA DASH'!I3071</f>
        <v/>
      </c>
      <c r="J3071">
        <f>'DATA DASH'!J3071</f>
        <v/>
      </c>
      <c r="K3071">
        <f>'DATA DASH'!K3071</f>
        <v/>
      </c>
      <c r="L3071">
        <f>'DATA DASH'!L3071</f>
        <v/>
      </c>
      <c r="M3071">
        <f>'DATA DASH'!M3071</f>
        <v/>
      </c>
    </row>
    <row r="3072">
      <c r="A3072">
        <f>'DATA DASH'!A3072</f>
        <v/>
      </c>
      <c r="B3072">
        <f>'DATA DASH'!B3072</f>
        <v/>
      </c>
      <c r="C3072">
        <f>'DATA DASH'!C3072</f>
        <v/>
      </c>
      <c r="D3072">
        <f>'DATA DASH'!D3072</f>
        <v/>
      </c>
      <c r="E3072">
        <f>'DATA DASH'!E3072</f>
        <v/>
      </c>
      <c r="F3072">
        <f>'DATA DASH'!F3072</f>
        <v/>
      </c>
      <c r="G3072">
        <f>'DATA DASH'!G3072</f>
        <v/>
      </c>
      <c r="H3072">
        <f>'DATA DASH'!H3072</f>
        <v/>
      </c>
      <c r="I3072">
        <f>'DATA DASH'!I3072</f>
        <v/>
      </c>
      <c r="J3072">
        <f>'DATA DASH'!J3072</f>
        <v/>
      </c>
      <c r="K3072">
        <f>'DATA DASH'!K3072</f>
        <v/>
      </c>
      <c r="L3072">
        <f>'DATA DASH'!L3072</f>
        <v/>
      </c>
      <c r="M3072">
        <f>'DATA DASH'!M3072</f>
        <v/>
      </c>
    </row>
    <row r="3073">
      <c r="A3073">
        <f>'DATA DASH'!A3073</f>
        <v/>
      </c>
      <c r="B3073">
        <f>'DATA DASH'!B3073</f>
        <v/>
      </c>
      <c r="C3073">
        <f>'DATA DASH'!C3073</f>
        <v/>
      </c>
      <c r="D3073">
        <f>'DATA DASH'!D3073</f>
        <v/>
      </c>
      <c r="E3073">
        <f>'DATA DASH'!E3073</f>
        <v/>
      </c>
      <c r="F3073">
        <f>'DATA DASH'!F3073</f>
        <v/>
      </c>
      <c r="G3073">
        <f>'DATA DASH'!G3073</f>
        <v/>
      </c>
      <c r="H3073">
        <f>'DATA DASH'!H3073</f>
        <v/>
      </c>
      <c r="I3073">
        <f>'DATA DASH'!I3073</f>
        <v/>
      </c>
      <c r="J3073">
        <f>'DATA DASH'!J3073</f>
        <v/>
      </c>
      <c r="K3073">
        <f>'DATA DASH'!K3073</f>
        <v/>
      </c>
      <c r="L3073">
        <f>'DATA DASH'!L3073</f>
        <v/>
      </c>
      <c r="M3073">
        <f>'DATA DASH'!M3073</f>
        <v/>
      </c>
    </row>
    <row r="3074">
      <c r="A3074">
        <f>'DATA DASH'!A3074</f>
        <v/>
      </c>
      <c r="B3074">
        <f>'DATA DASH'!B3074</f>
        <v/>
      </c>
      <c r="C3074">
        <f>'DATA DASH'!C3074</f>
        <v/>
      </c>
      <c r="D3074">
        <f>'DATA DASH'!D3074</f>
        <v/>
      </c>
      <c r="E3074">
        <f>'DATA DASH'!E3074</f>
        <v/>
      </c>
      <c r="F3074">
        <f>'DATA DASH'!F3074</f>
        <v/>
      </c>
      <c r="G3074">
        <f>'DATA DASH'!G3074</f>
        <v/>
      </c>
      <c r="H3074">
        <f>'DATA DASH'!H3074</f>
        <v/>
      </c>
      <c r="I3074">
        <f>'DATA DASH'!I3074</f>
        <v/>
      </c>
      <c r="J3074">
        <f>'DATA DASH'!J3074</f>
        <v/>
      </c>
      <c r="K3074">
        <f>'DATA DASH'!K3074</f>
        <v/>
      </c>
      <c r="L3074">
        <f>'DATA DASH'!L3074</f>
        <v/>
      </c>
      <c r="M3074">
        <f>'DATA DASH'!M3074</f>
        <v/>
      </c>
    </row>
    <row r="3075">
      <c r="A3075">
        <f>'DATA DASH'!A3075</f>
        <v/>
      </c>
      <c r="B3075">
        <f>'DATA DASH'!B3075</f>
        <v/>
      </c>
      <c r="C3075">
        <f>'DATA DASH'!C3075</f>
        <v/>
      </c>
      <c r="D3075">
        <f>'DATA DASH'!D3075</f>
        <v/>
      </c>
      <c r="E3075">
        <f>'DATA DASH'!E3075</f>
        <v/>
      </c>
      <c r="F3075">
        <f>'DATA DASH'!F3075</f>
        <v/>
      </c>
      <c r="G3075">
        <f>'DATA DASH'!G3075</f>
        <v/>
      </c>
      <c r="H3075">
        <f>'DATA DASH'!H3075</f>
        <v/>
      </c>
      <c r="I3075">
        <f>'DATA DASH'!I3075</f>
        <v/>
      </c>
      <c r="J3075">
        <f>'DATA DASH'!J3075</f>
        <v/>
      </c>
      <c r="K3075">
        <f>'DATA DASH'!K3075</f>
        <v/>
      </c>
      <c r="L3075">
        <f>'DATA DASH'!L3075</f>
        <v/>
      </c>
      <c r="M3075">
        <f>'DATA DASH'!M3075</f>
        <v/>
      </c>
    </row>
    <row r="3076">
      <c r="A3076">
        <f>'DATA DASH'!A3076</f>
        <v/>
      </c>
      <c r="B3076">
        <f>'DATA DASH'!B3076</f>
        <v/>
      </c>
      <c r="C3076">
        <f>'DATA DASH'!C3076</f>
        <v/>
      </c>
      <c r="D3076">
        <f>'DATA DASH'!D3076</f>
        <v/>
      </c>
      <c r="E3076">
        <f>'DATA DASH'!E3076</f>
        <v/>
      </c>
      <c r="F3076">
        <f>'DATA DASH'!F3076</f>
        <v/>
      </c>
      <c r="G3076">
        <f>'DATA DASH'!G3076</f>
        <v/>
      </c>
      <c r="H3076">
        <f>'DATA DASH'!H3076</f>
        <v/>
      </c>
      <c r="I3076">
        <f>'DATA DASH'!I3076</f>
        <v/>
      </c>
      <c r="J3076">
        <f>'DATA DASH'!J3076</f>
        <v/>
      </c>
      <c r="K3076">
        <f>'DATA DASH'!K3076</f>
        <v/>
      </c>
      <c r="L3076">
        <f>'DATA DASH'!L3076</f>
        <v/>
      </c>
      <c r="M3076">
        <f>'DATA DASH'!M3076</f>
        <v/>
      </c>
    </row>
    <row r="3077">
      <c r="A3077">
        <f>'DATA DASH'!A3077</f>
        <v/>
      </c>
      <c r="B3077">
        <f>'DATA DASH'!B3077</f>
        <v/>
      </c>
      <c r="C3077">
        <f>'DATA DASH'!C3077</f>
        <v/>
      </c>
      <c r="D3077">
        <f>'DATA DASH'!D3077</f>
        <v/>
      </c>
      <c r="E3077">
        <f>'DATA DASH'!E3077</f>
        <v/>
      </c>
      <c r="F3077">
        <f>'DATA DASH'!F3077</f>
        <v/>
      </c>
      <c r="G3077">
        <f>'DATA DASH'!G3077</f>
        <v/>
      </c>
      <c r="H3077">
        <f>'DATA DASH'!H3077</f>
        <v/>
      </c>
      <c r="I3077">
        <f>'DATA DASH'!I3077</f>
        <v/>
      </c>
      <c r="J3077">
        <f>'DATA DASH'!J3077</f>
        <v/>
      </c>
      <c r="K3077">
        <f>'DATA DASH'!K3077</f>
        <v/>
      </c>
      <c r="L3077">
        <f>'DATA DASH'!L3077</f>
        <v/>
      </c>
      <c r="M3077">
        <f>'DATA DASH'!M3077</f>
        <v/>
      </c>
    </row>
    <row r="3078">
      <c r="A3078">
        <f>'DATA DASH'!A3078</f>
        <v/>
      </c>
      <c r="B3078">
        <f>'DATA DASH'!B3078</f>
        <v/>
      </c>
      <c r="C3078">
        <f>'DATA DASH'!C3078</f>
        <v/>
      </c>
      <c r="D3078">
        <f>'DATA DASH'!D3078</f>
        <v/>
      </c>
      <c r="E3078">
        <f>'DATA DASH'!E3078</f>
        <v/>
      </c>
      <c r="F3078">
        <f>'DATA DASH'!F3078</f>
        <v/>
      </c>
      <c r="G3078">
        <f>'DATA DASH'!G3078</f>
        <v/>
      </c>
      <c r="H3078">
        <f>'DATA DASH'!H3078</f>
        <v/>
      </c>
      <c r="I3078">
        <f>'DATA DASH'!I3078</f>
        <v/>
      </c>
      <c r="J3078">
        <f>'DATA DASH'!J3078</f>
        <v/>
      </c>
      <c r="K3078">
        <f>'DATA DASH'!K3078</f>
        <v/>
      </c>
      <c r="L3078">
        <f>'DATA DASH'!L3078</f>
        <v/>
      </c>
      <c r="M3078">
        <f>'DATA DASH'!M3078</f>
        <v/>
      </c>
    </row>
    <row r="3079">
      <c r="A3079">
        <f>'DATA DASH'!A3079</f>
        <v/>
      </c>
      <c r="B3079">
        <f>'DATA DASH'!B3079</f>
        <v/>
      </c>
      <c r="C3079">
        <f>'DATA DASH'!C3079</f>
        <v/>
      </c>
      <c r="D3079">
        <f>'DATA DASH'!D3079</f>
        <v/>
      </c>
      <c r="E3079">
        <f>'DATA DASH'!E3079</f>
        <v/>
      </c>
      <c r="F3079">
        <f>'DATA DASH'!F3079</f>
        <v/>
      </c>
      <c r="G3079">
        <f>'DATA DASH'!G3079</f>
        <v/>
      </c>
      <c r="H3079">
        <f>'DATA DASH'!H3079</f>
        <v/>
      </c>
      <c r="I3079">
        <f>'DATA DASH'!I3079</f>
        <v/>
      </c>
      <c r="J3079">
        <f>'DATA DASH'!J3079</f>
        <v/>
      </c>
      <c r="K3079">
        <f>'DATA DASH'!K3079</f>
        <v/>
      </c>
      <c r="L3079">
        <f>'DATA DASH'!L3079</f>
        <v/>
      </c>
      <c r="M3079">
        <f>'DATA DASH'!M3079</f>
        <v/>
      </c>
    </row>
    <row r="3080">
      <c r="A3080">
        <f>'DATA DASH'!A3080</f>
        <v/>
      </c>
      <c r="B3080">
        <f>'DATA DASH'!B3080</f>
        <v/>
      </c>
      <c r="C3080">
        <f>'DATA DASH'!C3080</f>
        <v/>
      </c>
      <c r="D3080">
        <f>'DATA DASH'!D3080</f>
        <v/>
      </c>
      <c r="E3080">
        <f>'DATA DASH'!E3080</f>
        <v/>
      </c>
      <c r="F3080">
        <f>'DATA DASH'!F3080</f>
        <v/>
      </c>
      <c r="G3080">
        <f>'DATA DASH'!G3080</f>
        <v/>
      </c>
      <c r="H3080">
        <f>'DATA DASH'!H3080</f>
        <v/>
      </c>
      <c r="I3080">
        <f>'DATA DASH'!I3080</f>
        <v/>
      </c>
      <c r="J3080">
        <f>'DATA DASH'!J3080</f>
        <v/>
      </c>
      <c r="K3080">
        <f>'DATA DASH'!K3080</f>
        <v/>
      </c>
      <c r="L3080">
        <f>'DATA DASH'!L3080</f>
        <v/>
      </c>
      <c r="M3080">
        <f>'DATA DASH'!M3080</f>
        <v/>
      </c>
    </row>
    <row r="3081">
      <c r="A3081">
        <f>'DATA DASH'!A3081</f>
        <v/>
      </c>
      <c r="B3081">
        <f>'DATA DASH'!B3081</f>
        <v/>
      </c>
      <c r="C3081">
        <f>'DATA DASH'!C3081</f>
        <v/>
      </c>
      <c r="D3081">
        <f>'DATA DASH'!D3081</f>
        <v/>
      </c>
      <c r="E3081">
        <f>'DATA DASH'!E3081</f>
        <v/>
      </c>
      <c r="F3081">
        <f>'DATA DASH'!F3081</f>
        <v/>
      </c>
      <c r="G3081">
        <f>'DATA DASH'!G3081</f>
        <v/>
      </c>
      <c r="H3081">
        <f>'DATA DASH'!H3081</f>
        <v/>
      </c>
      <c r="I3081">
        <f>'DATA DASH'!I3081</f>
        <v/>
      </c>
      <c r="J3081">
        <f>'DATA DASH'!J3081</f>
        <v/>
      </c>
      <c r="K3081">
        <f>'DATA DASH'!K3081</f>
        <v/>
      </c>
      <c r="L3081">
        <f>'DATA DASH'!L3081</f>
        <v/>
      </c>
      <c r="M3081">
        <f>'DATA DASH'!M3081</f>
        <v/>
      </c>
    </row>
    <row r="3082">
      <c r="A3082">
        <f>'DATA DASH'!A3082</f>
        <v/>
      </c>
      <c r="B3082">
        <f>'DATA DASH'!B3082</f>
        <v/>
      </c>
      <c r="C3082">
        <f>'DATA DASH'!C3082</f>
        <v/>
      </c>
      <c r="D3082">
        <f>'DATA DASH'!D3082</f>
        <v/>
      </c>
      <c r="E3082">
        <f>'DATA DASH'!E3082</f>
        <v/>
      </c>
      <c r="F3082">
        <f>'DATA DASH'!F3082</f>
        <v/>
      </c>
      <c r="G3082">
        <f>'DATA DASH'!G3082</f>
        <v/>
      </c>
      <c r="H3082">
        <f>'DATA DASH'!H3082</f>
        <v/>
      </c>
      <c r="I3082">
        <f>'DATA DASH'!I3082</f>
        <v/>
      </c>
      <c r="J3082">
        <f>'DATA DASH'!J3082</f>
        <v/>
      </c>
      <c r="K3082">
        <f>'DATA DASH'!K3082</f>
        <v/>
      </c>
      <c r="L3082">
        <f>'DATA DASH'!L3082</f>
        <v/>
      </c>
      <c r="M3082">
        <f>'DATA DASH'!M3082</f>
        <v/>
      </c>
    </row>
    <row r="3083">
      <c r="A3083">
        <f>'DATA DASH'!A3083</f>
        <v/>
      </c>
      <c r="B3083">
        <f>'DATA DASH'!B3083</f>
        <v/>
      </c>
      <c r="C3083">
        <f>'DATA DASH'!C3083</f>
        <v/>
      </c>
      <c r="D3083">
        <f>'DATA DASH'!D3083</f>
        <v/>
      </c>
      <c r="E3083">
        <f>'DATA DASH'!E3083</f>
        <v/>
      </c>
      <c r="F3083">
        <f>'DATA DASH'!F3083</f>
        <v/>
      </c>
      <c r="G3083">
        <f>'DATA DASH'!G3083</f>
        <v/>
      </c>
      <c r="H3083">
        <f>'DATA DASH'!H3083</f>
        <v/>
      </c>
      <c r="I3083">
        <f>'DATA DASH'!I3083</f>
        <v/>
      </c>
      <c r="J3083">
        <f>'DATA DASH'!J3083</f>
        <v/>
      </c>
      <c r="K3083">
        <f>'DATA DASH'!K3083</f>
        <v/>
      </c>
      <c r="L3083">
        <f>'DATA DASH'!L3083</f>
        <v/>
      </c>
      <c r="M3083">
        <f>'DATA DASH'!M3083</f>
        <v/>
      </c>
    </row>
    <row r="3084">
      <c r="A3084">
        <f>'DATA DASH'!A3084</f>
        <v/>
      </c>
      <c r="B3084">
        <f>'DATA DASH'!B3084</f>
        <v/>
      </c>
      <c r="C3084">
        <f>'DATA DASH'!C3084</f>
        <v/>
      </c>
      <c r="D3084">
        <f>'DATA DASH'!D3084</f>
        <v/>
      </c>
      <c r="E3084">
        <f>'DATA DASH'!E3084</f>
        <v/>
      </c>
      <c r="F3084">
        <f>'DATA DASH'!F3084</f>
        <v/>
      </c>
      <c r="G3084">
        <f>'DATA DASH'!G3084</f>
        <v/>
      </c>
      <c r="H3084">
        <f>'DATA DASH'!H3084</f>
        <v/>
      </c>
      <c r="I3084">
        <f>'DATA DASH'!I3084</f>
        <v/>
      </c>
      <c r="J3084">
        <f>'DATA DASH'!J3084</f>
        <v/>
      </c>
      <c r="K3084">
        <f>'DATA DASH'!K3084</f>
        <v/>
      </c>
      <c r="L3084">
        <f>'DATA DASH'!L3084</f>
        <v/>
      </c>
      <c r="M3084">
        <f>'DATA DASH'!M3084</f>
        <v/>
      </c>
    </row>
    <row r="3085">
      <c r="A3085">
        <f>'DATA DASH'!A3085</f>
        <v/>
      </c>
      <c r="B3085">
        <f>'DATA DASH'!B3085</f>
        <v/>
      </c>
      <c r="C3085">
        <f>'DATA DASH'!C3085</f>
        <v/>
      </c>
      <c r="D3085">
        <f>'DATA DASH'!D3085</f>
        <v/>
      </c>
      <c r="E3085">
        <f>'DATA DASH'!E3085</f>
        <v/>
      </c>
      <c r="F3085">
        <f>'DATA DASH'!F3085</f>
        <v/>
      </c>
      <c r="G3085">
        <f>'DATA DASH'!G3085</f>
        <v/>
      </c>
      <c r="H3085">
        <f>'DATA DASH'!H3085</f>
        <v/>
      </c>
      <c r="I3085">
        <f>'DATA DASH'!I3085</f>
        <v/>
      </c>
      <c r="J3085">
        <f>'DATA DASH'!J3085</f>
        <v/>
      </c>
      <c r="K3085">
        <f>'DATA DASH'!K3085</f>
        <v/>
      </c>
      <c r="L3085">
        <f>'DATA DASH'!L3085</f>
        <v/>
      </c>
      <c r="M3085">
        <f>'DATA DASH'!M3085</f>
        <v/>
      </c>
    </row>
    <row r="3086">
      <c r="A3086">
        <f>'DATA DASH'!A3086</f>
        <v/>
      </c>
      <c r="B3086">
        <f>'DATA DASH'!B3086</f>
        <v/>
      </c>
      <c r="C3086">
        <f>'DATA DASH'!C3086</f>
        <v/>
      </c>
      <c r="D3086">
        <f>'DATA DASH'!D3086</f>
        <v/>
      </c>
      <c r="E3086">
        <f>'DATA DASH'!E3086</f>
        <v/>
      </c>
      <c r="F3086">
        <f>'DATA DASH'!F3086</f>
        <v/>
      </c>
      <c r="G3086">
        <f>'DATA DASH'!G3086</f>
        <v/>
      </c>
      <c r="H3086">
        <f>'DATA DASH'!H3086</f>
        <v/>
      </c>
      <c r="I3086">
        <f>'DATA DASH'!I3086</f>
        <v/>
      </c>
      <c r="J3086">
        <f>'DATA DASH'!J3086</f>
        <v/>
      </c>
      <c r="K3086">
        <f>'DATA DASH'!K3086</f>
        <v/>
      </c>
      <c r="L3086">
        <f>'DATA DASH'!L3086</f>
        <v/>
      </c>
      <c r="M3086">
        <f>'DATA DASH'!M3086</f>
        <v/>
      </c>
    </row>
    <row r="3087">
      <c r="A3087">
        <f>'DATA DASH'!A3087</f>
        <v/>
      </c>
      <c r="B3087">
        <f>'DATA DASH'!B3087</f>
        <v/>
      </c>
      <c r="C3087">
        <f>'DATA DASH'!C3087</f>
        <v/>
      </c>
      <c r="D3087">
        <f>'DATA DASH'!D3087</f>
        <v/>
      </c>
      <c r="E3087">
        <f>'DATA DASH'!E3087</f>
        <v/>
      </c>
      <c r="F3087">
        <f>'DATA DASH'!F3087</f>
        <v/>
      </c>
      <c r="G3087">
        <f>'DATA DASH'!G3087</f>
        <v/>
      </c>
      <c r="H3087">
        <f>'DATA DASH'!H3087</f>
        <v/>
      </c>
      <c r="I3087">
        <f>'DATA DASH'!I3087</f>
        <v/>
      </c>
      <c r="J3087">
        <f>'DATA DASH'!J3087</f>
        <v/>
      </c>
      <c r="K3087">
        <f>'DATA DASH'!K3087</f>
        <v/>
      </c>
      <c r="L3087">
        <f>'DATA DASH'!L3087</f>
        <v/>
      </c>
      <c r="M3087">
        <f>'DATA DASH'!M3087</f>
        <v/>
      </c>
    </row>
    <row r="3088">
      <c r="A3088">
        <f>'DATA DASH'!A3088</f>
        <v/>
      </c>
      <c r="B3088">
        <f>'DATA DASH'!B3088</f>
        <v/>
      </c>
      <c r="C3088">
        <f>'DATA DASH'!C3088</f>
        <v/>
      </c>
      <c r="D3088">
        <f>'DATA DASH'!D3088</f>
        <v/>
      </c>
      <c r="E3088">
        <f>'DATA DASH'!E3088</f>
        <v/>
      </c>
      <c r="F3088">
        <f>'DATA DASH'!F3088</f>
        <v/>
      </c>
      <c r="G3088">
        <f>'DATA DASH'!G3088</f>
        <v/>
      </c>
      <c r="H3088">
        <f>'DATA DASH'!H3088</f>
        <v/>
      </c>
      <c r="I3088">
        <f>'DATA DASH'!I3088</f>
        <v/>
      </c>
      <c r="J3088">
        <f>'DATA DASH'!J3088</f>
        <v/>
      </c>
      <c r="K3088">
        <f>'DATA DASH'!K3088</f>
        <v/>
      </c>
      <c r="L3088">
        <f>'DATA DASH'!L3088</f>
        <v/>
      </c>
      <c r="M3088">
        <f>'DATA DASH'!M3088</f>
        <v/>
      </c>
    </row>
    <row r="3089">
      <c r="A3089">
        <f>'DATA DASH'!A3089</f>
        <v/>
      </c>
      <c r="B3089">
        <f>'DATA DASH'!B3089</f>
        <v/>
      </c>
      <c r="C3089">
        <f>'DATA DASH'!C3089</f>
        <v/>
      </c>
      <c r="D3089">
        <f>'DATA DASH'!D3089</f>
        <v/>
      </c>
      <c r="E3089">
        <f>'DATA DASH'!E3089</f>
        <v/>
      </c>
      <c r="F3089">
        <f>'DATA DASH'!F3089</f>
        <v/>
      </c>
      <c r="G3089">
        <f>'DATA DASH'!G3089</f>
        <v/>
      </c>
      <c r="H3089">
        <f>'DATA DASH'!H3089</f>
        <v/>
      </c>
      <c r="I3089">
        <f>'DATA DASH'!I3089</f>
        <v/>
      </c>
      <c r="J3089">
        <f>'DATA DASH'!J3089</f>
        <v/>
      </c>
      <c r="K3089">
        <f>'DATA DASH'!K3089</f>
        <v/>
      </c>
      <c r="L3089">
        <f>'DATA DASH'!L3089</f>
        <v/>
      </c>
      <c r="M3089">
        <f>'DATA DASH'!M3089</f>
        <v/>
      </c>
    </row>
    <row r="3090">
      <c r="A3090">
        <f>'DATA DASH'!A3090</f>
        <v/>
      </c>
      <c r="B3090">
        <f>'DATA DASH'!B3090</f>
        <v/>
      </c>
      <c r="C3090">
        <f>'DATA DASH'!C3090</f>
        <v/>
      </c>
      <c r="D3090">
        <f>'DATA DASH'!D3090</f>
        <v/>
      </c>
      <c r="E3090">
        <f>'DATA DASH'!E3090</f>
        <v/>
      </c>
      <c r="F3090">
        <f>'DATA DASH'!F3090</f>
        <v/>
      </c>
      <c r="G3090">
        <f>'DATA DASH'!G3090</f>
        <v/>
      </c>
      <c r="H3090">
        <f>'DATA DASH'!H3090</f>
        <v/>
      </c>
      <c r="I3090">
        <f>'DATA DASH'!I3090</f>
        <v/>
      </c>
      <c r="J3090">
        <f>'DATA DASH'!J3090</f>
        <v/>
      </c>
      <c r="K3090">
        <f>'DATA DASH'!K3090</f>
        <v/>
      </c>
      <c r="L3090">
        <f>'DATA DASH'!L3090</f>
        <v/>
      </c>
      <c r="M3090">
        <f>'DATA DASH'!M3090</f>
        <v/>
      </c>
    </row>
    <row r="3091">
      <c r="A3091">
        <f>'DATA DASH'!A3091</f>
        <v/>
      </c>
      <c r="B3091">
        <f>'DATA DASH'!B3091</f>
        <v/>
      </c>
      <c r="C3091">
        <f>'DATA DASH'!C3091</f>
        <v/>
      </c>
      <c r="D3091">
        <f>'DATA DASH'!D3091</f>
        <v/>
      </c>
      <c r="E3091">
        <f>'DATA DASH'!E3091</f>
        <v/>
      </c>
      <c r="F3091">
        <f>'DATA DASH'!F3091</f>
        <v/>
      </c>
      <c r="G3091">
        <f>'DATA DASH'!G3091</f>
        <v/>
      </c>
      <c r="H3091">
        <f>'DATA DASH'!H3091</f>
        <v/>
      </c>
      <c r="I3091">
        <f>'DATA DASH'!I3091</f>
        <v/>
      </c>
      <c r="J3091">
        <f>'DATA DASH'!J3091</f>
        <v/>
      </c>
      <c r="K3091">
        <f>'DATA DASH'!K3091</f>
        <v/>
      </c>
      <c r="L3091">
        <f>'DATA DASH'!L3091</f>
        <v/>
      </c>
      <c r="M3091">
        <f>'DATA DASH'!M3091</f>
        <v/>
      </c>
    </row>
    <row r="3092">
      <c r="A3092">
        <f>'DATA DASH'!A3092</f>
        <v/>
      </c>
      <c r="B3092">
        <f>'DATA DASH'!B3092</f>
        <v/>
      </c>
      <c r="C3092">
        <f>'DATA DASH'!C3092</f>
        <v/>
      </c>
      <c r="D3092">
        <f>'DATA DASH'!D3092</f>
        <v/>
      </c>
      <c r="E3092">
        <f>'DATA DASH'!E3092</f>
        <v/>
      </c>
      <c r="F3092">
        <f>'DATA DASH'!F3092</f>
        <v/>
      </c>
      <c r="G3092">
        <f>'DATA DASH'!G3092</f>
        <v/>
      </c>
      <c r="H3092">
        <f>'DATA DASH'!H3092</f>
        <v/>
      </c>
      <c r="I3092">
        <f>'DATA DASH'!I3092</f>
        <v/>
      </c>
      <c r="J3092">
        <f>'DATA DASH'!J3092</f>
        <v/>
      </c>
      <c r="K3092">
        <f>'DATA DASH'!K3092</f>
        <v/>
      </c>
      <c r="L3092">
        <f>'DATA DASH'!L3092</f>
        <v/>
      </c>
      <c r="M3092">
        <f>'DATA DASH'!M3092</f>
        <v/>
      </c>
    </row>
    <row r="3093">
      <c r="A3093">
        <f>'DATA DASH'!A3093</f>
        <v/>
      </c>
      <c r="B3093">
        <f>'DATA DASH'!B3093</f>
        <v/>
      </c>
      <c r="C3093">
        <f>'DATA DASH'!C3093</f>
        <v/>
      </c>
      <c r="D3093">
        <f>'DATA DASH'!D3093</f>
        <v/>
      </c>
      <c r="E3093">
        <f>'DATA DASH'!E3093</f>
        <v/>
      </c>
      <c r="F3093">
        <f>'DATA DASH'!F3093</f>
        <v/>
      </c>
      <c r="G3093">
        <f>'DATA DASH'!G3093</f>
        <v/>
      </c>
      <c r="H3093">
        <f>'DATA DASH'!H3093</f>
        <v/>
      </c>
      <c r="I3093">
        <f>'DATA DASH'!I3093</f>
        <v/>
      </c>
      <c r="J3093">
        <f>'DATA DASH'!J3093</f>
        <v/>
      </c>
      <c r="K3093">
        <f>'DATA DASH'!K3093</f>
        <v/>
      </c>
      <c r="L3093">
        <f>'DATA DASH'!L3093</f>
        <v/>
      </c>
      <c r="M3093">
        <f>'DATA DASH'!M3093</f>
        <v/>
      </c>
    </row>
    <row r="3094">
      <c r="A3094">
        <f>'DATA DASH'!A3094</f>
        <v/>
      </c>
      <c r="B3094">
        <f>'DATA DASH'!B3094</f>
        <v/>
      </c>
      <c r="C3094">
        <f>'DATA DASH'!C3094</f>
        <v/>
      </c>
      <c r="D3094">
        <f>'DATA DASH'!D3094</f>
        <v/>
      </c>
      <c r="E3094">
        <f>'DATA DASH'!E3094</f>
        <v/>
      </c>
      <c r="F3094">
        <f>'DATA DASH'!F3094</f>
        <v/>
      </c>
      <c r="G3094">
        <f>'DATA DASH'!G3094</f>
        <v/>
      </c>
      <c r="H3094">
        <f>'DATA DASH'!H3094</f>
        <v/>
      </c>
      <c r="I3094">
        <f>'DATA DASH'!I3094</f>
        <v/>
      </c>
      <c r="J3094">
        <f>'DATA DASH'!J3094</f>
        <v/>
      </c>
      <c r="K3094">
        <f>'DATA DASH'!K3094</f>
        <v/>
      </c>
      <c r="L3094">
        <f>'DATA DASH'!L3094</f>
        <v/>
      </c>
      <c r="M3094">
        <f>'DATA DASH'!M3094</f>
        <v/>
      </c>
    </row>
    <row r="3095">
      <c r="A3095">
        <f>'DATA DASH'!A3095</f>
        <v/>
      </c>
      <c r="B3095">
        <f>'DATA DASH'!B3095</f>
        <v/>
      </c>
      <c r="C3095">
        <f>'DATA DASH'!C3095</f>
        <v/>
      </c>
      <c r="D3095">
        <f>'DATA DASH'!D3095</f>
        <v/>
      </c>
      <c r="E3095">
        <f>'DATA DASH'!E3095</f>
        <v/>
      </c>
      <c r="F3095">
        <f>'DATA DASH'!F3095</f>
        <v/>
      </c>
      <c r="G3095">
        <f>'DATA DASH'!G3095</f>
        <v/>
      </c>
      <c r="H3095">
        <f>'DATA DASH'!H3095</f>
        <v/>
      </c>
      <c r="I3095">
        <f>'DATA DASH'!I3095</f>
        <v/>
      </c>
      <c r="J3095">
        <f>'DATA DASH'!J3095</f>
        <v/>
      </c>
      <c r="K3095">
        <f>'DATA DASH'!K3095</f>
        <v/>
      </c>
      <c r="L3095">
        <f>'DATA DASH'!L3095</f>
        <v/>
      </c>
      <c r="M3095">
        <f>'DATA DASH'!M3095</f>
        <v/>
      </c>
    </row>
    <row r="3096">
      <c r="A3096">
        <f>'DATA DASH'!A3096</f>
        <v/>
      </c>
      <c r="B3096">
        <f>'DATA DASH'!B3096</f>
        <v/>
      </c>
      <c r="C3096">
        <f>'DATA DASH'!C3096</f>
        <v/>
      </c>
      <c r="D3096">
        <f>'DATA DASH'!D3096</f>
        <v/>
      </c>
      <c r="E3096">
        <f>'DATA DASH'!E3096</f>
        <v/>
      </c>
      <c r="F3096">
        <f>'DATA DASH'!F3096</f>
        <v/>
      </c>
      <c r="G3096">
        <f>'DATA DASH'!G3096</f>
        <v/>
      </c>
      <c r="H3096">
        <f>'DATA DASH'!H3096</f>
        <v/>
      </c>
      <c r="I3096">
        <f>'DATA DASH'!I3096</f>
        <v/>
      </c>
      <c r="J3096">
        <f>'DATA DASH'!J3096</f>
        <v/>
      </c>
      <c r="K3096">
        <f>'DATA DASH'!K3096</f>
        <v/>
      </c>
      <c r="L3096">
        <f>'DATA DASH'!L3096</f>
        <v/>
      </c>
      <c r="M3096">
        <f>'DATA DASH'!M3096</f>
        <v/>
      </c>
    </row>
    <row r="3097">
      <c r="A3097">
        <f>'DATA DASH'!A3097</f>
        <v/>
      </c>
      <c r="B3097">
        <f>'DATA DASH'!B3097</f>
        <v/>
      </c>
      <c r="C3097">
        <f>'DATA DASH'!C3097</f>
        <v/>
      </c>
      <c r="D3097">
        <f>'DATA DASH'!D3097</f>
        <v/>
      </c>
      <c r="E3097">
        <f>'DATA DASH'!E3097</f>
        <v/>
      </c>
      <c r="F3097">
        <f>'DATA DASH'!F3097</f>
        <v/>
      </c>
      <c r="G3097">
        <f>'DATA DASH'!G3097</f>
        <v/>
      </c>
      <c r="H3097">
        <f>'DATA DASH'!H3097</f>
        <v/>
      </c>
      <c r="I3097">
        <f>'DATA DASH'!I3097</f>
        <v/>
      </c>
      <c r="J3097">
        <f>'DATA DASH'!J3097</f>
        <v/>
      </c>
      <c r="K3097">
        <f>'DATA DASH'!K3097</f>
        <v/>
      </c>
      <c r="L3097">
        <f>'DATA DASH'!L3097</f>
        <v/>
      </c>
      <c r="M3097">
        <f>'DATA DASH'!M3097</f>
        <v/>
      </c>
    </row>
    <row r="3098">
      <c r="A3098">
        <f>'DATA DASH'!A3098</f>
        <v/>
      </c>
      <c r="B3098">
        <f>'DATA DASH'!B3098</f>
        <v/>
      </c>
      <c r="C3098">
        <f>'DATA DASH'!C3098</f>
        <v/>
      </c>
      <c r="D3098">
        <f>'DATA DASH'!D3098</f>
        <v/>
      </c>
      <c r="E3098">
        <f>'DATA DASH'!E3098</f>
        <v/>
      </c>
      <c r="F3098">
        <f>'DATA DASH'!F3098</f>
        <v/>
      </c>
      <c r="G3098">
        <f>'DATA DASH'!G3098</f>
        <v/>
      </c>
      <c r="H3098">
        <f>'DATA DASH'!H3098</f>
        <v/>
      </c>
      <c r="I3098">
        <f>'DATA DASH'!I3098</f>
        <v/>
      </c>
      <c r="J3098">
        <f>'DATA DASH'!J3098</f>
        <v/>
      </c>
      <c r="K3098">
        <f>'DATA DASH'!K3098</f>
        <v/>
      </c>
      <c r="L3098">
        <f>'DATA DASH'!L3098</f>
        <v/>
      </c>
      <c r="M3098">
        <f>'DATA DASH'!M3098</f>
        <v/>
      </c>
    </row>
    <row r="3099">
      <c r="A3099">
        <f>'DATA DASH'!A3099</f>
        <v/>
      </c>
      <c r="B3099">
        <f>'DATA DASH'!B3099</f>
        <v/>
      </c>
      <c r="C3099">
        <f>'DATA DASH'!C3099</f>
        <v/>
      </c>
      <c r="D3099">
        <f>'DATA DASH'!D3099</f>
        <v/>
      </c>
      <c r="E3099">
        <f>'DATA DASH'!E3099</f>
        <v/>
      </c>
      <c r="F3099">
        <f>'DATA DASH'!F3099</f>
        <v/>
      </c>
      <c r="G3099">
        <f>'DATA DASH'!G3099</f>
        <v/>
      </c>
      <c r="H3099">
        <f>'DATA DASH'!H3099</f>
        <v/>
      </c>
      <c r="I3099">
        <f>'DATA DASH'!I3099</f>
        <v/>
      </c>
      <c r="J3099">
        <f>'DATA DASH'!J3099</f>
        <v/>
      </c>
      <c r="K3099">
        <f>'DATA DASH'!K3099</f>
        <v/>
      </c>
      <c r="L3099">
        <f>'DATA DASH'!L3099</f>
        <v/>
      </c>
      <c r="M3099">
        <f>'DATA DASH'!M3099</f>
        <v/>
      </c>
    </row>
    <row r="3100">
      <c r="A3100">
        <f>'DATA DASH'!A3100</f>
        <v/>
      </c>
      <c r="B3100">
        <f>'DATA DASH'!B3100</f>
        <v/>
      </c>
      <c r="C3100">
        <f>'DATA DASH'!C3100</f>
        <v/>
      </c>
      <c r="D3100">
        <f>'DATA DASH'!D3100</f>
        <v/>
      </c>
      <c r="E3100">
        <f>'DATA DASH'!E3100</f>
        <v/>
      </c>
      <c r="F3100">
        <f>'DATA DASH'!F3100</f>
        <v/>
      </c>
      <c r="G3100">
        <f>'DATA DASH'!G3100</f>
        <v/>
      </c>
      <c r="H3100">
        <f>'DATA DASH'!H3100</f>
        <v/>
      </c>
      <c r="I3100">
        <f>'DATA DASH'!I3100</f>
        <v/>
      </c>
      <c r="J3100">
        <f>'DATA DASH'!J3100</f>
        <v/>
      </c>
      <c r="K3100">
        <f>'DATA DASH'!K3100</f>
        <v/>
      </c>
      <c r="L3100">
        <f>'DATA DASH'!L3100</f>
        <v/>
      </c>
      <c r="M3100">
        <f>'DATA DASH'!M3100</f>
        <v/>
      </c>
    </row>
    <row r="3101">
      <c r="A3101">
        <f>'DATA DASH'!A3101</f>
        <v/>
      </c>
      <c r="B3101">
        <f>'DATA DASH'!B3101</f>
        <v/>
      </c>
      <c r="C3101">
        <f>'DATA DASH'!C3101</f>
        <v/>
      </c>
      <c r="D3101">
        <f>'DATA DASH'!D3101</f>
        <v/>
      </c>
      <c r="E3101">
        <f>'DATA DASH'!E3101</f>
        <v/>
      </c>
      <c r="F3101">
        <f>'DATA DASH'!F3101</f>
        <v/>
      </c>
      <c r="G3101">
        <f>'DATA DASH'!G3101</f>
        <v/>
      </c>
      <c r="H3101">
        <f>'DATA DASH'!H3101</f>
        <v/>
      </c>
      <c r="I3101">
        <f>'DATA DASH'!I3101</f>
        <v/>
      </c>
      <c r="J3101">
        <f>'DATA DASH'!J3101</f>
        <v/>
      </c>
      <c r="K3101">
        <f>'DATA DASH'!K3101</f>
        <v/>
      </c>
      <c r="L3101">
        <f>'DATA DASH'!L3101</f>
        <v/>
      </c>
      <c r="M3101">
        <f>'DATA DASH'!M3101</f>
        <v/>
      </c>
    </row>
    <row r="3102">
      <c r="A3102">
        <f>'DATA DASH'!A3102</f>
        <v/>
      </c>
      <c r="B3102">
        <f>'DATA DASH'!B3102</f>
        <v/>
      </c>
      <c r="C3102">
        <f>'DATA DASH'!C3102</f>
        <v/>
      </c>
      <c r="D3102">
        <f>'DATA DASH'!D3102</f>
        <v/>
      </c>
      <c r="E3102">
        <f>'DATA DASH'!E3102</f>
        <v/>
      </c>
      <c r="F3102">
        <f>'DATA DASH'!F3102</f>
        <v/>
      </c>
      <c r="G3102">
        <f>'DATA DASH'!G3102</f>
        <v/>
      </c>
      <c r="H3102">
        <f>'DATA DASH'!H3102</f>
        <v/>
      </c>
      <c r="I3102">
        <f>'DATA DASH'!I3102</f>
        <v/>
      </c>
      <c r="J3102">
        <f>'DATA DASH'!J3102</f>
        <v/>
      </c>
      <c r="K3102">
        <f>'DATA DASH'!K3102</f>
        <v/>
      </c>
      <c r="L3102">
        <f>'DATA DASH'!L3102</f>
        <v/>
      </c>
      <c r="M3102">
        <f>'DATA DASH'!M3102</f>
        <v/>
      </c>
    </row>
    <row r="3103">
      <c r="A3103">
        <f>'DATA DASH'!A3103</f>
        <v/>
      </c>
      <c r="B3103">
        <f>'DATA DASH'!B3103</f>
        <v/>
      </c>
      <c r="C3103">
        <f>'DATA DASH'!C3103</f>
        <v/>
      </c>
      <c r="D3103">
        <f>'DATA DASH'!D3103</f>
        <v/>
      </c>
      <c r="E3103">
        <f>'DATA DASH'!E3103</f>
        <v/>
      </c>
      <c r="F3103">
        <f>'DATA DASH'!F3103</f>
        <v/>
      </c>
      <c r="G3103">
        <f>'DATA DASH'!G3103</f>
        <v/>
      </c>
      <c r="H3103">
        <f>'DATA DASH'!H3103</f>
        <v/>
      </c>
      <c r="I3103">
        <f>'DATA DASH'!I3103</f>
        <v/>
      </c>
      <c r="J3103">
        <f>'DATA DASH'!J3103</f>
        <v/>
      </c>
      <c r="K3103">
        <f>'DATA DASH'!K3103</f>
        <v/>
      </c>
      <c r="L3103">
        <f>'DATA DASH'!L3103</f>
        <v/>
      </c>
      <c r="M3103">
        <f>'DATA DASH'!M3103</f>
        <v/>
      </c>
    </row>
    <row r="3104">
      <c r="A3104">
        <f>'DATA DASH'!A3104</f>
        <v/>
      </c>
      <c r="B3104">
        <f>'DATA DASH'!B3104</f>
        <v/>
      </c>
      <c r="C3104">
        <f>'DATA DASH'!C3104</f>
        <v/>
      </c>
      <c r="D3104">
        <f>'DATA DASH'!D3104</f>
        <v/>
      </c>
      <c r="E3104">
        <f>'DATA DASH'!E3104</f>
        <v/>
      </c>
      <c r="F3104">
        <f>'DATA DASH'!F3104</f>
        <v/>
      </c>
      <c r="G3104">
        <f>'DATA DASH'!G3104</f>
        <v/>
      </c>
      <c r="H3104">
        <f>'DATA DASH'!H3104</f>
        <v/>
      </c>
      <c r="I3104">
        <f>'DATA DASH'!I3104</f>
        <v/>
      </c>
      <c r="J3104">
        <f>'DATA DASH'!J3104</f>
        <v/>
      </c>
      <c r="K3104">
        <f>'DATA DASH'!K3104</f>
        <v/>
      </c>
      <c r="L3104">
        <f>'DATA DASH'!L3104</f>
        <v/>
      </c>
      <c r="M3104">
        <f>'DATA DASH'!M3104</f>
        <v/>
      </c>
    </row>
    <row r="3105">
      <c r="A3105">
        <f>'DATA DASH'!A3105</f>
        <v/>
      </c>
      <c r="B3105">
        <f>'DATA DASH'!B3105</f>
        <v/>
      </c>
      <c r="C3105">
        <f>'DATA DASH'!C3105</f>
        <v/>
      </c>
      <c r="D3105">
        <f>'DATA DASH'!D3105</f>
        <v/>
      </c>
      <c r="E3105">
        <f>'DATA DASH'!E3105</f>
        <v/>
      </c>
      <c r="F3105">
        <f>'DATA DASH'!F3105</f>
        <v/>
      </c>
      <c r="G3105">
        <f>'DATA DASH'!G3105</f>
        <v/>
      </c>
      <c r="H3105">
        <f>'DATA DASH'!H3105</f>
        <v/>
      </c>
      <c r="I3105">
        <f>'DATA DASH'!I3105</f>
        <v/>
      </c>
      <c r="J3105">
        <f>'DATA DASH'!J3105</f>
        <v/>
      </c>
      <c r="K3105">
        <f>'DATA DASH'!K3105</f>
        <v/>
      </c>
      <c r="L3105">
        <f>'DATA DASH'!L3105</f>
        <v/>
      </c>
      <c r="M3105">
        <f>'DATA DASH'!M3105</f>
        <v/>
      </c>
    </row>
    <row r="3106">
      <c r="A3106">
        <f>'DATA DASH'!A3106</f>
        <v/>
      </c>
      <c r="B3106">
        <f>'DATA DASH'!B3106</f>
        <v/>
      </c>
      <c r="C3106">
        <f>'DATA DASH'!C3106</f>
        <v/>
      </c>
      <c r="D3106">
        <f>'DATA DASH'!D3106</f>
        <v/>
      </c>
      <c r="E3106">
        <f>'DATA DASH'!E3106</f>
        <v/>
      </c>
      <c r="F3106">
        <f>'DATA DASH'!F3106</f>
        <v/>
      </c>
      <c r="G3106">
        <f>'DATA DASH'!G3106</f>
        <v/>
      </c>
      <c r="H3106">
        <f>'DATA DASH'!H3106</f>
        <v/>
      </c>
      <c r="I3106">
        <f>'DATA DASH'!I3106</f>
        <v/>
      </c>
      <c r="J3106">
        <f>'DATA DASH'!J3106</f>
        <v/>
      </c>
      <c r="K3106">
        <f>'DATA DASH'!K3106</f>
        <v/>
      </c>
      <c r="L3106">
        <f>'DATA DASH'!L3106</f>
        <v/>
      </c>
      <c r="M3106">
        <f>'DATA DASH'!M3106</f>
        <v/>
      </c>
    </row>
    <row r="3107">
      <c r="A3107">
        <f>'DATA DASH'!A3107</f>
        <v/>
      </c>
      <c r="B3107">
        <f>'DATA DASH'!B3107</f>
        <v/>
      </c>
      <c r="C3107">
        <f>'DATA DASH'!C3107</f>
        <v/>
      </c>
      <c r="D3107">
        <f>'DATA DASH'!D3107</f>
        <v/>
      </c>
      <c r="E3107">
        <f>'DATA DASH'!E3107</f>
        <v/>
      </c>
      <c r="F3107">
        <f>'DATA DASH'!F3107</f>
        <v/>
      </c>
      <c r="G3107">
        <f>'DATA DASH'!G3107</f>
        <v/>
      </c>
      <c r="H3107">
        <f>'DATA DASH'!H3107</f>
        <v/>
      </c>
      <c r="I3107">
        <f>'DATA DASH'!I3107</f>
        <v/>
      </c>
      <c r="J3107">
        <f>'DATA DASH'!J3107</f>
        <v/>
      </c>
      <c r="K3107">
        <f>'DATA DASH'!K3107</f>
        <v/>
      </c>
      <c r="L3107">
        <f>'DATA DASH'!L3107</f>
        <v/>
      </c>
      <c r="M3107">
        <f>'DATA DASH'!M3107</f>
        <v/>
      </c>
    </row>
    <row r="3108">
      <c r="A3108">
        <f>'DATA DASH'!A3108</f>
        <v/>
      </c>
      <c r="B3108">
        <f>'DATA DASH'!B3108</f>
        <v/>
      </c>
      <c r="C3108">
        <f>'DATA DASH'!C3108</f>
        <v/>
      </c>
      <c r="D3108">
        <f>'DATA DASH'!D3108</f>
        <v/>
      </c>
      <c r="E3108">
        <f>'DATA DASH'!E3108</f>
        <v/>
      </c>
      <c r="F3108">
        <f>'DATA DASH'!F3108</f>
        <v/>
      </c>
      <c r="G3108">
        <f>'DATA DASH'!G3108</f>
        <v/>
      </c>
      <c r="H3108">
        <f>'DATA DASH'!H3108</f>
        <v/>
      </c>
      <c r="I3108">
        <f>'DATA DASH'!I3108</f>
        <v/>
      </c>
      <c r="J3108">
        <f>'DATA DASH'!J3108</f>
        <v/>
      </c>
      <c r="K3108">
        <f>'DATA DASH'!K3108</f>
        <v/>
      </c>
      <c r="L3108">
        <f>'DATA DASH'!L3108</f>
        <v/>
      </c>
      <c r="M3108">
        <f>'DATA DASH'!M3108</f>
        <v/>
      </c>
    </row>
    <row r="3109">
      <c r="A3109">
        <f>'DATA DASH'!A3109</f>
        <v/>
      </c>
      <c r="B3109">
        <f>'DATA DASH'!B3109</f>
        <v/>
      </c>
      <c r="C3109">
        <f>'DATA DASH'!C3109</f>
        <v/>
      </c>
      <c r="D3109">
        <f>'DATA DASH'!D3109</f>
        <v/>
      </c>
      <c r="E3109">
        <f>'DATA DASH'!E3109</f>
        <v/>
      </c>
      <c r="F3109">
        <f>'DATA DASH'!F3109</f>
        <v/>
      </c>
      <c r="G3109">
        <f>'DATA DASH'!G3109</f>
        <v/>
      </c>
      <c r="H3109">
        <f>'DATA DASH'!H3109</f>
        <v/>
      </c>
      <c r="I3109">
        <f>'DATA DASH'!I3109</f>
        <v/>
      </c>
      <c r="J3109">
        <f>'DATA DASH'!J3109</f>
        <v/>
      </c>
      <c r="K3109">
        <f>'DATA DASH'!K3109</f>
        <v/>
      </c>
      <c r="L3109">
        <f>'DATA DASH'!L3109</f>
        <v/>
      </c>
      <c r="M3109">
        <f>'DATA DASH'!M3109</f>
        <v/>
      </c>
    </row>
    <row r="3110">
      <c r="A3110">
        <f>'DATA DASH'!A3110</f>
        <v/>
      </c>
      <c r="B3110">
        <f>'DATA DASH'!B3110</f>
        <v/>
      </c>
      <c r="C3110">
        <f>'DATA DASH'!C3110</f>
        <v/>
      </c>
      <c r="D3110">
        <f>'DATA DASH'!D3110</f>
        <v/>
      </c>
      <c r="E3110">
        <f>'DATA DASH'!E3110</f>
        <v/>
      </c>
      <c r="F3110">
        <f>'DATA DASH'!F3110</f>
        <v/>
      </c>
      <c r="G3110">
        <f>'DATA DASH'!G3110</f>
        <v/>
      </c>
      <c r="H3110">
        <f>'DATA DASH'!H3110</f>
        <v/>
      </c>
      <c r="I3110">
        <f>'DATA DASH'!I3110</f>
        <v/>
      </c>
      <c r="J3110">
        <f>'DATA DASH'!J3110</f>
        <v/>
      </c>
      <c r="K3110">
        <f>'DATA DASH'!K3110</f>
        <v/>
      </c>
      <c r="L3110">
        <f>'DATA DASH'!L3110</f>
        <v/>
      </c>
      <c r="M3110">
        <f>'DATA DASH'!M3110</f>
        <v/>
      </c>
    </row>
    <row r="3111">
      <c r="A3111">
        <f>'DATA DASH'!A3111</f>
        <v/>
      </c>
      <c r="B3111">
        <f>'DATA DASH'!B3111</f>
        <v/>
      </c>
      <c r="C3111">
        <f>'DATA DASH'!C3111</f>
        <v/>
      </c>
      <c r="D3111">
        <f>'DATA DASH'!D3111</f>
        <v/>
      </c>
      <c r="E3111">
        <f>'DATA DASH'!E3111</f>
        <v/>
      </c>
      <c r="F3111">
        <f>'DATA DASH'!F3111</f>
        <v/>
      </c>
      <c r="G3111">
        <f>'DATA DASH'!G3111</f>
        <v/>
      </c>
      <c r="H3111">
        <f>'DATA DASH'!H3111</f>
        <v/>
      </c>
      <c r="I3111">
        <f>'DATA DASH'!I3111</f>
        <v/>
      </c>
      <c r="J3111">
        <f>'DATA DASH'!J3111</f>
        <v/>
      </c>
      <c r="K3111">
        <f>'DATA DASH'!K3111</f>
        <v/>
      </c>
      <c r="L3111">
        <f>'DATA DASH'!L3111</f>
        <v/>
      </c>
      <c r="M3111">
        <f>'DATA DASH'!M3111</f>
        <v/>
      </c>
    </row>
    <row r="3112">
      <c r="A3112">
        <f>'DATA DASH'!A3112</f>
        <v/>
      </c>
      <c r="B3112">
        <f>'DATA DASH'!B3112</f>
        <v/>
      </c>
      <c r="C3112">
        <f>'DATA DASH'!C3112</f>
        <v/>
      </c>
      <c r="D3112">
        <f>'DATA DASH'!D3112</f>
        <v/>
      </c>
      <c r="E3112">
        <f>'DATA DASH'!E3112</f>
        <v/>
      </c>
      <c r="F3112">
        <f>'DATA DASH'!F3112</f>
        <v/>
      </c>
      <c r="G3112">
        <f>'DATA DASH'!G3112</f>
        <v/>
      </c>
      <c r="H3112">
        <f>'DATA DASH'!H3112</f>
        <v/>
      </c>
      <c r="I3112">
        <f>'DATA DASH'!I3112</f>
        <v/>
      </c>
      <c r="J3112">
        <f>'DATA DASH'!J3112</f>
        <v/>
      </c>
      <c r="K3112">
        <f>'DATA DASH'!K3112</f>
        <v/>
      </c>
      <c r="L3112">
        <f>'DATA DASH'!L3112</f>
        <v/>
      </c>
      <c r="M3112">
        <f>'DATA DASH'!M3112</f>
        <v/>
      </c>
    </row>
    <row r="3113">
      <c r="A3113">
        <f>'DATA DASH'!A3113</f>
        <v/>
      </c>
      <c r="B3113">
        <f>'DATA DASH'!B3113</f>
        <v/>
      </c>
      <c r="C3113">
        <f>'DATA DASH'!C3113</f>
        <v/>
      </c>
      <c r="D3113">
        <f>'DATA DASH'!D3113</f>
        <v/>
      </c>
      <c r="E3113">
        <f>'DATA DASH'!E3113</f>
        <v/>
      </c>
      <c r="F3113">
        <f>'DATA DASH'!F3113</f>
        <v/>
      </c>
      <c r="G3113">
        <f>'DATA DASH'!G3113</f>
        <v/>
      </c>
      <c r="H3113">
        <f>'DATA DASH'!H3113</f>
        <v/>
      </c>
      <c r="I3113">
        <f>'DATA DASH'!I3113</f>
        <v/>
      </c>
      <c r="J3113">
        <f>'DATA DASH'!J3113</f>
        <v/>
      </c>
      <c r="K3113">
        <f>'DATA DASH'!K3113</f>
        <v/>
      </c>
      <c r="L3113">
        <f>'DATA DASH'!L3113</f>
        <v/>
      </c>
      <c r="M3113">
        <f>'DATA DASH'!M3113</f>
        <v/>
      </c>
    </row>
    <row r="3114">
      <c r="A3114">
        <f>'DATA DASH'!A3114</f>
        <v/>
      </c>
      <c r="B3114">
        <f>'DATA DASH'!B3114</f>
        <v/>
      </c>
      <c r="C3114">
        <f>'DATA DASH'!C3114</f>
        <v/>
      </c>
      <c r="D3114">
        <f>'DATA DASH'!D3114</f>
        <v/>
      </c>
      <c r="E3114">
        <f>'DATA DASH'!E3114</f>
        <v/>
      </c>
      <c r="F3114">
        <f>'DATA DASH'!F3114</f>
        <v/>
      </c>
      <c r="G3114">
        <f>'DATA DASH'!G3114</f>
        <v/>
      </c>
      <c r="H3114">
        <f>'DATA DASH'!H3114</f>
        <v/>
      </c>
      <c r="I3114">
        <f>'DATA DASH'!I3114</f>
        <v/>
      </c>
      <c r="J3114">
        <f>'DATA DASH'!J3114</f>
        <v/>
      </c>
      <c r="K3114">
        <f>'DATA DASH'!K3114</f>
        <v/>
      </c>
      <c r="L3114">
        <f>'DATA DASH'!L3114</f>
        <v/>
      </c>
      <c r="M3114">
        <f>'DATA DASH'!M3114</f>
        <v/>
      </c>
    </row>
    <row r="3115">
      <c r="A3115">
        <f>'DATA DASH'!A3115</f>
        <v/>
      </c>
      <c r="B3115">
        <f>'DATA DASH'!B3115</f>
        <v/>
      </c>
      <c r="C3115">
        <f>'DATA DASH'!C3115</f>
        <v/>
      </c>
      <c r="D3115">
        <f>'DATA DASH'!D3115</f>
        <v/>
      </c>
      <c r="E3115">
        <f>'DATA DASH'!E3115</f>
        <v/>
      </c>
      <c r="F3115">
        <f>'DATA DASH'!F3115</f>
        <v/>
      </c>
      <c r="G3115">
        <f>'DATA DASH'!G3115</f>
        <v/>
      </c>
      <c r="H3115">
        <f>'DATA DASH'!H3115</f>
        <v/>
      </c>
      <c r="I3115">
        <f>'DATA DASH'!I3115</f>
        <v/>
      </c>
      <c r="J3115">
        <f>'DATA DASH'!J3115</f>
        <v/>
      </c>
      <c r="K3115">
        <f>'DATA DASH'!K3115</f>
        <v/>
      </c>
      <c r="L3115">
        <f>'DATA DASH'!L3115</f>
        <v/>
      </c>
      <c r="M3115">
        <f>'DATA DASH'!M3115</f>
        <v/>
      </c>
    </row>
    <row r="3116">
      <c r="A3116">
        <f>'DATA DASH'!A3116</f>
        <v/>
      </c>
      <c r="B3116">
        <f>'DATA DASH'!B3116</f>
        <v/>
      </c>
      <c r="C3116">
        <f>'DATA DASH'!C3116</f>
        <v/>
      </c>
      <c r="D3116">
        <f>'DATA DASH'!D3116</f>
        <v/>
      </c>
      <c r="E3116">
        <f>'DATA DASH'!E3116</f>
        <v/>
      </c>
      <c r="F3116">
        <f>'DATA DASH'!F3116</f>
        <v/>
      </c>
      <c r="G3116">
        <f>'DATA DASH'!G3116</f>
        <v/>
      </c>
      <c r="H3116">
        <f>'DATA DASH'!H3116</f>
        <v/>
      </c>
      <c r="I3116">
        <f>'DATA DASH'!I3116</f>
        <v/>
      </c>
      <c r="J3116">
        <f>'DATA DASH'!J3116</f>
        <v/>
      </c>
      <c r="K3116">
        <f>'DATA DASH'!K3116</f>
        <v/>
      </c>
      <c r="L3116">
        <f>'DATA DASH'!L3116</f>
        <v/>
      </c>
      <c r="M3116">
        <f>'DATA DASH'!M3116</f>
        <v/>
      </c>
    </row>
    <row r="3117">
      <c r="A3117">
        <f>'DATA DASH'!A3117</f>
        <v/>
      </c>
      <c r="B3117">
        <f>'DATA DASH'!B3117</f>
        <v/>
      </c>
      <c r="C3117">
        <f>'DATA DASH'!C3117</f>
        <v/>
      </c>
      <c r="D3117">
        <f>'DATA DASH'!D3117</f>
        <v/>
      </c>
      <c r="E3117">
        <f>'DATA DASH'!E3117</f>
        <v/>
      </c>
      <c r="F3117">
        <f>'DATA DASH'!F3117</f>
        <v/>
      </c>
      <c r="G3117">
        <f>'DATA DASH'!G3117</f>
        <v/>
      </c>
      <c r="H3117">
        <f>'DATA DASH'!H3117</f>
        <v/>
      </c>
      <c r="I3117">
        <f>'DATA DASH'!I3117</f>
        <v/>
      </c>
      <c r="J3117">
        <f>'DATA DASH'!J3117</f>
        <v/>
      </c>
      <c r="K3117">
        <f>'DATA DASH'!K3117</f>
        <v/>
      </c>
      <c r="L3117">
        <f>'DATA DASH'!L3117</f>
        <v/>
      </c>
      <c r="M3117">
        <f>'DATA DASH'!M3117</f>
        <v/>
      </c>
    </row>
    <row r="3118">
      <c r="A3118">
        <f>'DATA DASH'!A3118</f>
        <v/>
      </c>
      <c r="B3118">
        <f>'DATA DASH'!B3118</f>
        <v/>
      </c>
      <c r="C3118">
        <f>'DATA DASH'!C3118</f>
        <v/>
      </c>
      <c r="D3118">
        <f>'DATA DASH'!D3118</f>
        <v/>
      </c>
      <c r="E3118">
        <f>'DATA DASH'!E3118</f>
        <v/>
      </c>
      <c r="F3118">
        <f>'DATA DASH'!F3118</f>
        <v/>
      </c>
      <c r="G3118">
        <f>'DATA DASH'!G3118</f>
        <v/>
      </c>
      <c r="H3118">
        <f>'DATA DASH'!H3118</f>
        <v/>
      </c>
      <c r="I3118">
        <f>'DATA DASH'!I3118</f>
        <v/>
      </c>
      <c r="J3118">
        <f>'DATA DASH'!J3118</f>
        <v/>
      </c>
      <c r="K3118">
        <f>'DATA DASH'!K3118</f>
        <v/>
      </c>
      <c r="L3118">
        <f>'DATA DASH'!L3118</f>
        <v/>
      </c>
      <c r="M3118">
        <f>'DATA DASH'!M3118</f>
        <v/>
      </c>
    </row>
    <row r="3119">
      <c r="A3119">
        <f>'DATA DASH'!A3119</f>
        <v/>
      </c>
      <c r="B3119">
        <f>'DATA DASH'!B3119</f>
        <v/>
      </c>
      <c r="C3119">
        <f>'DATA DASH'!C3119</f>
        <v/>
      </c>
      <c r="D3119">
        <f>'DATA DASH'!D3119</f>
        <v/>
      </c>
      <c r="E3119">
        <f>'DATA DASH'!E3119</f>
        <v/>
      </c>
      <c r="F3119">
        <f>'DATA DASH'!F3119</f>
        <v/>
      </c>
      <c r="G3119">
        <f>'DATA DASH'!G3119</f>
        <v/>
      </c>
      <c r="H3119">
        <f>'DATA DASH'!H3119</f>
        <v/>
      </c>
      <c r="I3119">
        <f>'DATA DASH'!I3119</f>
        <v/>
      </c>
      <c r="J3119">
        <f>'DATA DASH'!J3119</f>
        <v/>
      </c>
      <c r="K3119">
        <f>'DATA DASH'!K3119</f>
        <v/>
      </c>
      <c r="L3119">
        <f>'DATA DASH'!L3119</f>
        <v/>
      </c>
      <c r="M3119">
        <f>'DATA DASH'!M3119</f>
        <v/>
      </c>
    </row>
    <row r="3120">
      <c r="A3120">
        <f>'DATA DASH'!A3120</f>
        <v/>
      </c>
      <c r="B3120">
        <f>'DATA DASH'!B3120</f>
        <v/>
      </c>
      <c r="C3120">
        <f>'DATA DASH'!C3120</f>
        <v/>
      </c>
      <c r="D3120">
        <f>'DATA DASH'!D3120</f>
        <v/>
      </c>
      <c r="E3120">
        <f>'DATA DASH'!E3120</f>
        <v/>
      </c>
      <c r="F3120">
        <f>'DATA DASH'!F3120</f>
        <v/>
      </c>
      <c r="G3120">
        <f>'DATA DASH'!G3120</f>
        <v/>
      </c>
      <c r="H3120">
        <f>'DATA DASH'!H3120</f>
        <v/>
      </c>
      <c r="I3120">
        <f>'DATA DASH'!I3120</f>
        <v/>
      </c>
      <c r="J3120">
        <f>'DATA DASH'!J3120</f>
        <v/>
      </c>
      <c r="K3120">
        <f>'DATA DASH'!K3120</f>
        <v/>
      </c>
      <c r="L3120">
        <f>'DATA DASH'!L3120</f>
        <v/>
      </c>
      <c r="M3120">
        <f>'DATA DASH'!M3120</f>
        <v/>
      </c>
    </row>
    <row r="3121">
      <c r="A3121">
        <f>'DATA DASH'!A3121</f>
        <v/>
      </c>
      <c r="B3121">
        <f>'DATA DASH'!B3121</f>
        <v/>
      </c>
      <c r="C3121">
        <f>'DATA DASH'!C3121</f>
        <v/>
      </c>
      <c r="D3121">
        <f>'DATA DASH'!D3121</f>
        <v/>
      </c>
      <c r="E3121">
        <f>'DATA DASH'!E3121</f>
        <v/>
      </c>
      <c r="F3121">
        <f>'DATA DASH'!F3121</f>
        <v/>
      </c>
      <c r="G3121">
        <f>'DATA DASH'!G3121</f>
        <v/>
      </c>
      <c r="H3121">
        <f>'DATA DASH'!H3121</f>
        <v/>
      </c>
      <c r="I3121">
        <f>'DATA DASH'!I3121</f>
        <v/>
      </c>
      <c r="J3121">
        <f>'DATA DASH'!J3121</f>
        <v/>
      </c>
      <c r="K3121">
        <f>'DATA DASH'!K3121</f>
        <v/>
      </c>
      <c r="L3121">
        <f>'DATA DASH'!L3121</f>
        <v/>
      </c>
      <c r="M3121">
        <f>'DATA DASH'!M3121</f>
        <v/>
      </c>
    </row>
    <row r="3122">
      <c r="A3122">
        <f>'DATA DASH'!A3122</f>
        <v/>
      </c>
      <c r="B3122">
        <f>'DATA DASH'!B3122</f>
        <v/>
      </c>
      <c r="C3122">
        <f>'DATA DASH'!C3122</f>
        <v/>
      </c>
      <c r="D3122">
        <f>'DATA DASH'!D3122</f>
        <v/>
      </c>
      <c r="E3122">
        <f>'DATA DASH'!E3122</f>
        <v/>
      </c>
      <c r="F3122">
        <f>'DATA DASH'!F3122</f>
        <v/>
      </c>
      <c r="G3122">
        <f>'DATA DASH'!G3122</f>
        <v/>
      </c>
      <c r="H3122">
        <f>'DATA DASH'!H3122</f>
        <v/>
      </c>
      <c r="I3122">
        <f>'DATA DASH'!I3122</f>
        <v/>
      </c>
      <c r="J3122">
        <f>'DATA DASH'!J3122</f>
        <v/>
      </c>
      <c r="K3122">
        <f>'DATA DASH'!K3122</f>
        <v/>
      </c>
      <c r="L3122">
        <f>'DATA DASH'!L3122</f>
        <v/>
      </c>
      <c r="M3122">
        <f>'DATA DASH'!M3122</f>
        <v/>
      </c>
    </row>
    <row r="3123">
      <c r="A3123">
        <f>'DATA DASH'!A3123</f>
        <v/>
      </c>
      <c r="B3123">
        <f>'DATA DASH'!B3123</f>
        <v/>
      </c>
      <c r="C3123">
        <f>'DATA DASH'!C3123</f>
        <v/>
      </c>
      <c r="D3123">
        <f>'DATA DASH'!D3123</f>
        <v/>
      </c>
      <c r="E3123">
        <f>'DATA DASH'!E3123</f>
        <v/>
      </c>
      <c r="F3123">
        <f>'DATA DASH'!F3123</f>
        <v/>
      </c>
      <c r="G3123">
        <f>'DATA DASH'!G3123</f>
        <v/>
      </c>
      <c r="H3123">
        <f>'DATA DASH'!H3123</f>
        <v/>
      </c>
      <c r="I3123">
        <f>'DATA DASH'!I3123</f>
        <v/>
      </c>
      <c r="J3123">
        <f>'DATA DASH'!J3123</f>
        <v/>
      </c>
      <c r="K3123">
        <f>'DATA DASH'!K3123</f>
        <v/>
      </c>
      <c r="L3123">
        <f>'DATA DASH'!L3123</f>
        <v/>
      </c>
      <c r="M3123">
        <f>'DATA DASH'!M3123</f>
        <v/>
      </c>
    </row>
    <row r="3124">
      <c r="A3124">
        <f>'DATA DASH'!A3124</f>
        <v/>
      </c>
      <c r="B3124">
        <f>'DATA DASH'!B3124</f>
        <v/>
      </c>
      <c r="C3124">
        <f>'DATA DASH'!C3124</f>
        <v/>
      </c>
      <c r="D3124">
        <f>'DATA DASH'!D3124</f>
        <v/>
      </c>
      <c r="E3124">
        <f>'DATA DASH'!E3124</f>
        <v/>
      </c>
      <c r="F3124">
        <f>'DATA DASH'!F3124</f>
        <v/>
      </c>
      <c r="G3124">
        <f>'DATA DASH'!G3124</f>
        <v/>
      </c>
      <c r="H3124">
        <f>'DATA DASH'!H3124</f>
        <v/>
      </c>
      <c r="I3124">
        <f>'DATA DASH'!I3124</f>
        <v/>
      </c>
      <c r="J3124">
        <f>'DATA DASH'!J3124</f>
        <v/>
      </c>
      <c r="K3124">
        <f>'DATA DASH'!K3124</f>
        <v/>
      </c>
      <c r="L3124">
        <f>'DATA DASH'!L3124</f>
        <v/>
      </c>
      <c r="M3124">
        <f>'DATA DASH'!M3124</f>
        <v/>
      </c>
    </row>
    <row r="3125">
      <c r="A3125">
        <f>'DATA DASH'!A3125</f>
        <v/>
      </c>
      <c r="B3125">
        <f>'DATA DASH'!B3125</f>
        <v/>
      </c>
      <c r="C3125">
        <f>'DATA DASH'!C3125</f>
        <v/>
      </c>
      <c r="D3125">
        <f>'DATA DASH'!D3125</f>
        <v/>
      </c>
      <c r="E3125">
        <f>'DATA DASH'!E3125</f>
        <v/>
      </c>
      <c r="F3125">
        <f>'DATA DASH'!F3125</f>
        <v/>
      </c>
      <c r="G3125">
        <f>'DATA DASH'!G3125</f>
        <v/>
      </c>
      <c r="H3125">
        <f>'DATA DASH'!H3125</f>
        <v/>
      </c>
      <c r="I3125">
        <f>'DATA DASH'!I3125</f>
        <v/>
      </c>
      <c r="J3125">
        <f>'DATA DASH'!J3125</f>
        <v/>
      </c>
      <c r="K3125">
        <f>'DATA DASH'!K3125</f>
        <v/>
      </c>
      <c r="L3125">
        <f>'DATA DASH'!L3125</f>
        <v/>
      </c>
      <c r="M3125">
        <f>'DATA DASH'!M3125</f>
        <v/>
      </c>
    </row>
    <row r="3126">
      <c r="A3126">
        <f>'DATA DASH'!A3126</f>
        <v/>
      </c>
      <c r="B3126">
        <f>'DATA DASH'!B3126</f>
        <v/>
      </c>
      <c r="C3126">
        <f>'DATA DASH'!C3126</f>
        <v/>
      </c>
      <c r="D3126">
        <f>'DATA DASH'!D3126</f>
        <v/>
      </c>
      <c r="E3126">
        <f>'DATA DASH'!E3126</f>
        <v/>
      </c>
      <c r="F3126">
        <f>'DATA DASH'!F3126</f>
        <v/>
      </c>
      <c r="G3126">
        <f>'DATA DASH'!G3126</f>
        <v/>
      </c>
      <c r="H3126">
        <f>'DATA DASH'!H3126</f>
        <v/>
      </c>
      <c r="I3126">
        <f>'DATA DASH'!I3126</f>
        <v/>
      </c>
      <c r="J3126">
        <f>'DATA DASH'!J3126</f>
        <v/>
      </c>
      <c r="K3126">
        <f>'DATA DASH'!K3126</f>
        <v/>
      </c>
      <c r="L3126">
        <f>'DATA DASH'!L3126</f>
        <v/>
      </c>
      <c r="M3126">
        <f>'DATA DASH'!M3126</f>
        <v/>
      </c>
    </row>
    <row r="3127">
      <c r="A3127">
        <f>'DATA DASH'!A3127</f>
        <v/>
      </c>
      <c r="B3127">
        <f>'DATA DASH'!B3127</f>
        <v/>
      </c>
      <c r="C3127">
        <f>'DATA DASH'!C3127</f>
        <v/>
      </c>
      <c r="D3127">
        <f>'DATA DASH'!D3127</f>
        <v/>
      </c>
      <c r="E3127">
        <f>'DATA DASH'!E3127</f>
        <v/>
      </c>
      <c r="F3127">
        <f>'DATA DASH'!F3127</f>
        <v/>
      </c>
      <c r="G3127">
        <f>'DATA DASH'!G3127</f>
        <v/>
      </c>
      <c r="H3127">
        <f>'DATA DASH'!H3127</f>
        <v/>
      </c>
      <c r="I3127">
        <f>'DATA DASH'!I3127</f>
        <v/>
      </c>
      <c r="J3127">
        <f>'DATA DASH'!J3127</f>
        <v/>
      </c>
      <c r="K3127">
        <f>'DATA DASH'!K3127</f>
        <v/>
      </c>
      <c r="L3127">
        <f>'DATA DASH'!L3127</f>
        <v/>
      </c>
      <c r="M3127">
        <f>'DATA DASH'!M3127</f>
        <v/>
      </c>
    </row>
    <row r="3128">
      <c r="A3128">
        <f>'DATA DASH'!A3128</f>
        <v/>
      </c>
      <c r="B3128">
        <f>'DATA DASH'!B3128</f>
        <v/>
      </c>
      <c r="C3128">
        <f>'DATA DASH'!C3128</f>
        <v/>
      </c>
      <c r="D3128">
        <f>'DATA DASH'!D3128</f>
        <v/>
      </c>
      <c r="E3128">
        <f>'DATA DASH'!E3128</f>
        <v/>
      </c>
      <c r="F3128">
        <f>'DATA DASH'!F3128</f>
        <v/>
      </c>
      <c r="G3128">
        <f>'DATA DASH'!G3128</f>
        <v/>
      </c>
      <c r="H3128">
        <f>'DATA DASH'!H3128</f>
        <v/>
      </c>
      <c r="I3128">
        <f>'DATA DASH'!I3128</f>
        <v/>
      </c>
      <c r="J3128">
        <f>'DATA DASH'!J3128</f>
        <v/>
      </c>
      <c r="K3128">
        <f>'DATA DASH'!K3128</f>
        <v/>
      </c>
      <c r="L3128">
        <f>'DATA DASH'!L3128</f>
        <v/>
      </c>
      <c r="M3128">
        <f>'DATA DASH'!M3128</f>
        <v/>
      </c>
    </row>
    <row r="3129">
      <c r="A3129">
        <f>'DATA DASH'!A3129</f>
        <v/>
      </c>
      <c r="B3129">
        <f>'DATA DASH'!B3129</f>
        <v/>
      </c>
      <c r="C3129">
        <f>'DATA DASH'!C3129</f>
        <v/>
      </c>
      <c r="D3129">
        <f>'DATA DASH'!D3129</f>
        <v/>
      </c>
      <c r="E3129">
        <f>'DATA DASH'!E3129</f>
        <v/>
      </c>
      <c r="F3129">
        <f>'DATA DASH'!F3129</f>
        <v/>
      </c>
      <c r="G3129">
        <f>'DATA DASH'!G3129</f>
        <v/>
      </c>
      <c r="H3129">
        <f>'DATA DASH'!H3129</f>
        <v/>
      </c>
      <c r="I3129">
        <f>'DATA DASH'!I3129</f>
        <v/>
      </c>
      <c r="J3129">
        <f>'DATA DASH'!J3129</f>
        <v/>
      </c>
      <c r="K3129">
        <f>'DATA DASH'!K3129</f>
        <v/>
      </c>
      <c r="L3129">
        <f>'DATA DASH'!L3129</f>
        <v/>
      </c>
      <c r="M3129">
        <f>'DATA DASH'!M3129</f>
        <v/>
      </c>
    </row>
    <row r="3130">
      <c r="A3130">
        <f>'DATA DASH'!A3130</f>
        <v/>
      </c>
      <c r="B3130">
        <f>'DATA DASH'!B3130</f>
        <v/>
      </c>
      <c r="C3130">
        <f>'DATA DASH'!C3130</f>
        <v/>
      </c>
      <c r="D3130">
        <f>'DATA DASH'!D3130</f>
        <v/>
      </c>
      <c r="E3130">
        <f>'DATA DASH'!E3130</f>
        <v/>
      </c>
      <c r="F3130">
        <f>'DATA DASH'!F3130</f>
        <v/>
      </c>
      <c r="G3130">
        <f>'DATA DASH'!G3130</f>
        <v/>
      </c>
      <c r="H3130">
        <f>'DATA DASH'!H3130</f>
        <v/>
      </c>
      <c r="I3130">
        <f>'DATA DASH'!I3130</f>
        <v/>
      </c>
      <c r="J3130">
        <f>'DATA DASH'!J3130</f>
        <v/>
      </c>
      <c r="K3130">
        <f>'DATA DASH'!K3130</f>
        <v/>
      </c>
      <c r="L3130">
        <f>'DATA DASH'!L3130</f>
        <v/>
      </c>
      <c r="M3130">
        <f>'DATA DASH'!M3130</f>
        <v/>
      </c>
    </row>
    <row r="3131">
      <c r="A3131">
        <f>'DATA DASH'!A3131</f>
        <v/>
      </c>
      <c r="B3131">
        <f>'DATA DASH'!B3131</f>
        <v/>
      </c>
      <c r="C3131">
        <f>'DATA DASH'!C3131</f>
        <v/>
      </c>
      <c r="D3131">
        <f>'DATA DASH'!D3131</f>
        <v/>
      </c>
      <c r="E3131">
        <f>'DATA DASH'!E3131</f>
        <v/>
      </c>
      <c r="F3131">
        <f>'DATA DASH'!F3131</f>
        <v/>
      </c>
      <c r="G3131">
        <f>'DATA DASH'!G3131</f>
        <v/>
      </c>
      <c r="H3131">
        <f>'DATA DASH'!H3131</f>
        <v/>
      </c>
      <c r="I3131">
        <f>'DATA DASH'!I3131</f>
        <v/>
      </c>
      <c r="J3131">
        <f>'DATA DASH'!J3131</f>
        <v/>
      </c>
      <c r="K3131">
        <f>'DATA DASH'!K3131</f>
        <v/>
      </c>
      <c r="L3131">
        <f>'DATA DASH'!L3131</f>
        <v/>
      </c>
      <c r="M3131">
        <f>'DATA DASH'!M3131</f>
        <v/>
      </c>
    </row>
    <row r="3132">
      <c r="A3132">
        <f>'DATA DASH'!A3132</f>
        <v/>
      </c>
      <c r="B3132">
        <f>'DATA DASH'!B3132</f>
        <v/>
      </c>
      <c r="C3132">
        <f>'DATA DASH'!C3132</f>
        <v/>
      </c>
      <c r="D3132">
        <f>'DATA DASH'!D3132</f>
        <v/>
      </c>
      <c r="E3132">
        <f>'DATA DASH'!E3132</f>
        <v/>
      </c>
      <c r="F3132">
        <f>'DATA DASH'!F3132</f>
        <v/>
      </c>
      <c r="G3132">
        <f>'DATA DASH'!G3132</f>
        <v/>
      </c>
      <c r="H3132">
        <f>'DATA DASH'!H3132</f>
        <v/>
      </c>
      <c r="I3132">
        <f>'DATA DASH'!I3132</f>
        <v/>
      </c>
      <c r="J3132">
        <f>'DATA DASH'!J3132</f>
        <v/>
      </c>
      <c r="K3132">
        <f>'DATA DASH'!K3132</f>
        <v/>
      </c>
      <c r="L3132">
        <f>'DATA DASH'!L3132</f>
        <v/>
      </c>
      <c r="M3132">
        <f>'DATA DASH'!M3132</f>
        <v/>
      </c>
    </row>
    <row r="3133">
      <c r="A3133">
        <f>'DATA DASH'!A3133</f>
        <v/>
      </c>
      <c r="B3133">
        <f>'DATA DASH'!B3133</f>
        <v/>
      </c>
      <c r="C3133">
        <f>'DATA DASH'!C3133</f>
        <v/>
      </c>
      <c r="D3133">
        <f>'DATA DASH'!D3133</f>
        <v/>
      </c>
      <c r="E3133">
        <f>'DATA DASH'!E3133</f>
        <v/>
      </c>
      <c r="F3133">
        <f>'DATA DASH'!F3133</f>
        <v/>
      </c>
      <c r="G3133">
        <f>'DATA DASH'!G3133</f>
        <v/>
      </c>
      <c r="H3133">
        <f>'DATA DASH'!H3133</f>
        <v/>
      </c>
      <c r="I3133">
        <f>'DATA DASH'!I3133</f>
        <v/>
      </c>
      <c r="J3133">
        <f>'DATA DASH'!J3133</f>
        <v/>
      </c>
      <c r="K3133">
        <f>'DATA DASH'!K3133</f>
        <v/>
      </c>
      <c r="L3133">
        <f>'DATA DASH'!L3133</f>
        <v/>
      </c>
      <c r="M3133">
        <f>'DATA DASH'!M3133</f>
        <v/>
      </c>
    </row>
    <row r="3134">
      <c r="A3134">
        <f>'DATA DASH'!A3134</f>
        <v/>
      </c>
      <c r="B3134">
        <f>'DATA DASH'!B3134</f>
        <v/>
      </c>
      <c r="C3134">
        <f>'DATA DASH'!C3134</f>
        <v/>
      </c>
      <c r="D3134">
        <f>'DATA DASH'!D3134</f>
        <v/>
      </c>
      <c r="E3134">
        <f>'DATA DASH'!E3134</f>
        <v/>
      </c>
      <c r="F3134">
        <f>'DATA DASH'!F3134</f>
        <v/>
      </c>
      <c r="G3134">
        <f>'DATA DASH'!G3134</f>
        <v/>
      </c>
      <c r="H3134">
        <f>'DATA DASH'!H3134</f>
        <v/>
      </c>
      <c r="I3134">
        <f>'DATA DASH'!I3134</f>
        <v/>
      </c>
      <c r="J3134">
        <f>'DATA DASH'!J3134</f>
        <v/>
      </c>
      <c r="K3134">
        <f>'DATA DASH'!K3134</f>
        <v/>
      </c>
      <c r="L3134">
        <f>'DATA DASH'!L3134</f>
        <v/>
      </c>
      <c r="M3134">
        <f>'DATA DASH'!M3134</f>
        <v/>
      </c>
    </row>
    <row r="3135">
      <c r="A3135">
        <f>'DATA DASH'!A3135</f>
        <v/>
      </c>
      <c r="B3135">
        <f>'DATA DASH'!B3135</f>
        <v/>
      </c>
      <c r="C3135">
        <f>'DATA DASH'!C3135</f>
        <v/>
      </c>
      <c r="D3135">
        <f>'DATA DASH'!D3135</f>
        <v/>
      </c>
      <c r="E3135">
        <f>'DATA DASH'!E3135</f>
        <v/>
      </c>
      <c r="F3135">
        <f>'DATA DASH'!F3135</f>
        <v/>
      </c>
      <c r="G3135">
        <f>'DATA DASH'!G3135</f>
        <v/>
      </c>
      <c r="H3135">
        <f>'DATA DASH'!H3135</f>
        <v/>
      </c>
      <c r="I3135">
        <f>'DATA DASH'!I3135</f>
        <v/>
      </c>
      <c r="J3135">
        <f>'DATA DASH'!J3135</f>
        <v/>
      </c>
      <c r="K3135">
        <f>'DATA DASH'!K3135</f>
        <v/>
      </c>
      <c r="L3135">
        <f>'DATA DASH'!L3135</f>
        <v/>
      </c>
      <c r="M3135">
        <f>'DATA DASH'!M3135</f>
        <v/>
      </c>
    </row>
    <row r="3136">
      <c r="A3136">
        <f>'DATA DASH'!A3136</f>
        <v/>
      </c>
      <c r="B3136">
        <f>'DATA DASH'!B3136</f>
        <v/>
      </c>
      <c r="C3136">
        <f>'DATA DASH'!C3136</f>
        <v/>
      </c>
      <c r="D3136">
        <f>'DATA DASH'!D3136</f>
        <v/>
      </c>
      <c r="E3136">
        <f>'DATA DASH'!E3136</f>
        <v/>
      </c>
      <c r="F3136">
        <f>'DATA DASH'!F3136</f>
        <v/>
      </c>
      <c r="G3136">
        <f>'DATA DASH'!G3136</f>
        <v/>
      </c>
      <c r="H3136">
        <f>'DATA DASH'!H3136</f>
        <v/>
      </c>
      <c r="I3136">
        <f>'DATA DASH'!I3136</f>
        <v/>
      </c>
      <c r="J3136">
        <f>'DATA DASH'!J3136</f>
        <v/>
      </c>
      <c r="K3136">
        <f>'DATA DASH'!K3136</f>
        <v/>
      </c>
      <c r="L3136">
        <f>'DATA DASH'!L3136</f>
        <v/>
      </c>
      <c r="M3136">
        <f>'DATA DASH'!M3136</f>
        <v/>
      </c>
    </row>
    <row r="3137">
      <c r="A3137">
        <f>'DATA DASH'!A3137</f>
        <v/>
      </c>
      <c r="B3137">
        <f>'DATA DASH'!B3137</f>
        <v/>
      </c>
      <c r="C3137">
        <f>'DATA DASH'!C3137</f>
        <v/>
      </c>
      <c r="D3137">
        <f>'DATA DASH'!D3137</f>
        <v/>
      </c>
      <c r="E3137">
        <f>'DATA DASH'!E3137</f>
        <v/>
      </c>
      <c r="F3137">
        <f>'DATA DASH'!F3137</f>
        <v/>
      </c>
      <c r="G3137">
        <f>'DATA DASH'!G3137</f>
        <v/>
      </c>
      <c r="H3137">
        <f>'DATA DASH'!H3137</f>
        <v/>
      </c>
      <c r="I3137">
        <f>'DATA DASH'!I3137</f>
        <v/>
      </c>
      <c r="J3137">
        <f>'DATA DASH'!J3137</f>
        <v/>
      </c>
      <c r="K3137">
        <f>'DATA DASH'!K3137</f>
        <v/>
      </c>
      <c r="L3137">
        <f>'DATA DASH'!L3137</f>
        <v/>
      </c>
      <c r="M3137">
        <f>'DATA DASH'!M3137</f>
        <v/>
      </c>
    </row>
    <row r="3138">
      <c r="A3138">
        <f>'DATA DASH'!A3138</f>
        <v/>
      </c>
      <c r="B3138">
        <f>'DATA DASH'!B3138</f>
        <v/>
      </c>
      <c r="C3138">
        <f>'DATA DASH'!C3138</f>
        <v/>
      </c>
      <c r="D3138">
        <f>'DATA DASH'!D3138</f>
        <v/>
      </c>
      <c r="E3138">
        <f>'DATA DASH'!E3138</f>
        <v/>
      </c>
      <c r="F3138">
        <f>'DATA DASH'!F3138</f>
        <v/>
      </c>
      <c r="G3138">
        <f>'DATA DASH'!G3138</f>
        <v/>
      </c>
      <c r="H3138">
        <f>'DATA DASH'!H3138</f>
        <v/>
      </c>
      <c r="I3138">
        <f>'DATA DASH'!I3138</f>
        <v/>
      </c>
      <c r="J3138">
        <f>'DATA DASH'!J3138</f>
        <v/>
      </c>
      <c r="K3138">
        <f>'DATA DASH'!K3138</f>
        <v/>
      </c>
      <c r="L3138">
        <f>'DATA DASH'!L3138</f>
        <v/>
      </c>
      <c r="M3138">
        <f>'DATA DASH'!M3138</f>
        <v/>
      </c>
    </row>
    <row r="3139">
      <c r="A3139">
        <f>'DATA DASH'!A3139</f>
        <v/>
      </c>
      <c r="B3139">
        <f>'DATA DASH'!B3139</f>
        <v/>
      </c>
      <c r="C3139">
        <f>'DATA DASH'!C3139</f>
        <v/>
      </c>
      <c r="D3139">
        <f>'DATA DASH'!D3139</f>
        <v/>
      </c>
      <c r="E3139">
        <f>'DATA DASH'!E3139</f>
        <v/>
      </c>
      <c r="F3139">
        <f>'DATA DASH'!F3139</f>
        <v/>
      </c>
      <c r="G3139">
        <f>'DATA DASH'!G3139</f>
        <v/>
      </c>
      <c r="H3139">
        <f>'DATA DASH'!H3139</f>
        <v/>
      </c>
      <c r="I3139">
        <f>'DATA DASH'!I3139</f>
        <v/>
      </c>
      <c r="J3139">
        <f>'DATA DASH'!J3139</f>
        <v/>
      </c>
      <c r="K3139">
        <f>'DATA DASH'!K3139</f>
        <v/>
      </c>
      <c r="L3139">
        <f>'DATA DASH'!L3139</f>
        <v/>
      </c>
      <c r="M3139">
        <f>'DATA DASH'!M3139</f>
        <v/>
      </c>
    </row>
    <row r="3140">
      <c r="A3140">
        <f>'DATA DASH'!A3140</f>
        <v/>
      </c>
      <c r="B3140">
        <f>'DATA DASH'!B3140</f>
        <v/>
      </c>
      <c r="C3140">
        <f>'DATA DASH'!C3140</f>
        <v/>
      </c>
      <c r="D3140">
        <f>'DATA DASH'!D3140</f>
        <v/>
      </c>
      <c r="E3140">
        <f>'DATA DASH'!E3140</f>
        <v/>
      </c>
      <c r="F3140">
        <f>'DATA DASH'!F3140</f>
        <v/>
      </c>
      <c r="G3140">
        <f>'DATA DASH'!G3140</f>
        <v/>
      </c>
      <c r="H3140">
        <f>'DATA DASH'!H3140</f>
        <v/>
      </c>
      <c r="I3140">
        <f>'DATA DASH'!I3140</f>
        <v/>
      </c>
      <c r="J3140">
        <f>'DATA DASH'!J3140</f>
        <v/>
      </c>
      <c r="K3140">
        <f>'DATA DASH'!K3140</f>
        <v/>
      </c>
      <c r="L3140">
        <f>'DATA DASH'!L3140</f>
        <v/>
      </c>
      <c r="M3140">
        <f>'DATA DASH'!M3140</f>
        <v/>
      </c>
    </row>
    <row r="3141">
      <c r="A3141">
        <f>'DATA DASH'!A3141</f>
        <v/>
      </c>
      <c r="B3141">
        <f>'DATA DASH'!B3141</f>
        <v/>
      </c>
      <c r="C3141">
        <f>'DATA DASH'!C3141</f>
        <v/>
      </c>
      <c r="D3141">
        <f>'DATA DASH'!D3141</f>
        <v/>
      </c>
      <c r="E3141">
        <f>'DATA DASH'!E3141</f>
        <v/>
      </c>
      <c r="F3141">
        <f>'DATA DASH'!F3141</f>
        <v/>
      </c>
      <c r="G3141">
        <f>'DATA DASH'!G3141</f>
        <v/>
      </c>
      <c r="H3141">
        <f>'DATA DASH'!H3141</f>
        <v/>
      </c>
      <c r="I3141">
        <f>'DATA DASH'!I3141</f>
        <v/>
      </c>
      <c r="J3141">
        <f>'DATA DASH'!J3141</f>
        <v/>
      </c>
      <c r="K3141">
        <f>'DATA DASH'!K3141</f>
        <v/>
      </c>
      <c r="L3141">
        <f>'DATA DASH'!L3141</f>
        <v/>
      </c>
      <c r="M3141">
        <f>'DATA DASH'!M3141</f>
        <v/>
      </c>
    </row>
    <row r="3142">
      <c r="A3142">
        <f>'DATA DASH'!A3142</f>
        <v/>
      </c>
      <c r="B3142">
        <f>'DATA DASH'!B3142</f>
        <v/>
      </c>
      <c r="C3142">
        <f>'DATA DASH'!C3142</f>
        <v/>
      </c>
      <c r="D3142">
        <f>'DATA DASH'!D3142</f>
        <v/>
      </c>
      <c r="E3142">
        <f>'DATA DASH'!E3142</f>
        <v/>
      </c>
      <c r="F3142">
        <f>'DATA DASH'!F3142</f>
        <v/>
      </c>
      <c r="G3142">
        <f>'DATA DASH'!G3142</f>
        <v/>
      </c>
      <c r="H3142">
        <f>'DATA DASH'!H3142</f>
        <v/>
      </c>
      <c r="I3142">
        <f>'DATA DASH'!I3142</f>
        <v/>
      </c>
      <c r="J3142">
        <f>'DATA DASH'!J3142</f>
        <v/>
      </c>
      <c r="K3142">
        <f>'DATA DASH'!K3142</f>
        <v/>
      </c>
      <c r="L3142">
        <f>'DATA DASH'!L3142</f>
        <v/>
      </c>
      <c r="M3142">
        <f>'DATA DASH'!M3142</f>
        <v/>
      </c>
    </row>
    <row r="3143">
      <c r="A3143">
        <f>'DATA DASH'!A3143</f>
        <v/>
      </c>
      <c r="B3143">
        <f>'DATA DASH'!B3143</f>
        <v/>
      </c>
      <c r="C3143">
        <f>'DATA DASH'!C3143</f>
        <v/>
      </c>
      <c r="D3143">
        <f>'DATA DASH'!D3143</f>
        <v/>
      </c>
      <c r="E3143">
        <f>'DATA DASH'!E3143</f>
        <v/>
      </c>
      <c r="F3143">
        <f>'DATA DASH'!F3143</f>
        <v/>
      </c>
      <c r="G3143">
        <f>'DATA DASH'!G3143</f>
        <v/>
      </c>
      <c r="H3143">
        <f>'DATA DASH'!H3143</f>
        <v/>
      </c>
      <c r="I3143">
        <f>'DATA DASH'!I3143</f>
        <v/>
      </c>
      <c r="J3143">
        <f>'DATA DASH'!J3143</f>
        <v/>
      </c>
      <c r="K3143">
        <f>'DATA DASH'!K3143</f>
        <v/>
      </c>
      <c r="L3143">
        <f>'DATA DASH'!L3143</f>
        <v/>
      </c>
      <c r="M3143">
        <f>'DATA DASH'!M3143</f>
        <v/>
      </c>
    </row>
    <row r="3144">
      <c r="A3144">
        <f>'DATA DASH'!A3144</f>
        <v/>
      </c>
      <c r="B3144">
        <f>'DATA DASH'!B3144</f>
        <v/>
      </c>
      <c r="C3144">
        <f>'DATA DASH'!C3144</f>
        <v/>
      </c>
      <c r="D3144">
        <f>'DATA DASH'!D3144</f>
        <v/>
      </c>
      <c r="E3144">
        <f>'DATA DASH'!E3144</f>
        <v/>
      </c>
      <c r="F3144">
        <f>'DATA DASH'!F3144</f>
        <v/>
      </c>
      <c r="G3144">
        <f>'DATA DASH'!G3144</f>
        <v/>
      </c>
      <c r="H3144">
        <f>'DATA DASH'!H3144</f>
        <v/>
      </c>
      <c r="I3144">
        <f>'DATA DASH'!I3144</f>
        <v/>
      </c>
      <c r="J3144">
        <f>'DATA DASH'!J3144</f>
        <v/>
      </c>
      <c r="K3144">
        <f>'DATA DASH'!K3144</f>
        <v/>
      </c>
      <c r="L3144">
        <f>'DATA DASH'!L3144</f>
        <v/>
      </c>
      <c r="M3144">
        <f>'DATA DASH'!M3144</f>
        <v/>
      </c>
    </row>
    <row r="3145">
      <c r="A3145">
        <f>'DATA DASH'!A3145</f>
        <v/>
      </c>
      <c r="B3145">
        <f>'DATA DASH'!B3145</f>
        <v/>
      </c>
      <c r="C3145">
        <f>'DATA DASH'!C3145</f>
        <v/>
      </c>
      <c r="D3145">
        <f>'DATA DASH'!D3145</f>
        <v/>
      </c>
      <c r="E3145">
        <f>'DATA DASH'!E3145</f>
        <v/>
      </c>
      <c r="F3145">
        <f>'DATA DASH'!F3145</f>
        <v/>
      </c>
      <c r="G3145">
        <f>'DATA DASH'!G3145</f>
        <v/>
      </c>
      <c r="H3145">
        <f>'DATA DASH'!H3145</f>
        <v/>
      </c>
      <c r="I3145">
        <f>'DATA DASH'!I3145</f>
        <v/>
      </c>
      <c r="J3145">
        <f>'DATA DASH'!J3145</f>
        <v/>
      </c>
      <c r="K3145">
        <f>'DATA DASH'!K3145</f>
        <v/>
      </c>
      <c r="L3145">
        <f>'DATA DASH'!L3145</f>
        <v/>
      </c>
      <c r="M3145">
        <f>'DATA DASH'!M3145</f>
        <v/>
      </c>
    </row>
    <row r="3146">
      <c r="A3146">
        <f>'DATA DASH'!A3146</f>
        <v/>
      </c>
      <c r="B3146">
        <f>'DATA DASH'!B3146</f>
        <v/>
      </c>
      <c r="C3146">
        <f>'DATA DASH'!C3146</f>
        <v/>
      </c>
      <c r="D3146">
        <f>'DATA DASH'!D3146</f>
        <v/>
      </c>
      <c r="E3146">
        <f>'DATA DASH'!E3146</f>
        <v/>
      </c>
      <c r="F3146">
        <f>'DATA DASH'!F3146</f>
        <v/>
      </c>
      <c r="G3146">
        <f>'DATA DASH'!G3146</f>
        <v/>
      </c>
      <c r="H3146">
        <f>'DATA DASH'!H3146</f>
        <v/>
      </c>
      <c r="I3146">
        <f>'DATA DASH'!I3146</f>
        <v/>
      </c>
      <c r="J3146">
        <f>'DATA DASH'!J3146</f>
        <v/>
      </c>
      <c r="K3146">
        <f>'DATA DASH'!K3146</f>
        <v/>
      </c>
      <c r="L3146">
        <f>'DATA DASH'!L3146</f>
        <v/>
      </c>
      <c r="M3146">
        <f>'DATA DASH'!M3146</f>
        <v/>
      </c>
    </row>
    <row r="3147">
      <c r="A3147">
        <f>'DATA DASH'!A3147</f>
        <v/>
      </c>
      <c r="B3147">
        <f>'DATA DASH'!B3147</f>
        <v/>
      </c>
      <c r="C3147">
        <f>'DATA DASH'!C3147</f>
        <v/>
      </c>
      <c r="D3147">
        <f>'DATA DASH'!D3147</f>
        <v/>
      </c>
      <c r="E3147">
        <f>'DATA DASH'!E3147</f>
        <v/>
      </c>
      <c r="F3147">
        <f>'DATA DASH'!F3147</f>
        <v/>
      </c>
      <c r="G3147">
        <f>'DATA DASH'!G3147</f>
        <v/>
      </c>
      <c r="H3147">
        <f>'DATA DASH'!H3147</f>
        <v/>
      </c>
      <c r="I3147">
        <f>'DATA DASH'!I3147</f>
        <v/>
      </c>
      <c r="J3147">
        <f>'DATA DASH'!J3147</f>
        <v/>
      </c>
      <c r="K3147">
        <f>'DATA DASH'!K3147</f>
        <v/>
      </c>
      <c r="L3147">
        <f>'DATA DASH'!L3147</f>
        <v/>
      </c>
      <c r="M3147">
        <f>'DATA DASH'!M3147</f>
        <v/>
      </c>
    </row>
    <row r="3148">
      <c r="A3148">
        <f>'DATA DASH'!A3148</f>
        <v/>
      </c>
      <c r="B3148">
        <f>'DATA DASH'!B3148</f>
        <v/>
      </c>
      <c r="C3148">
        <f>'DATA DASH'!C3148</f>
        <v/>
      </c>
      <c r="D3148">
        <f>'DATA DASH'!D3148</f>
        <v/>
      </c>
      <c r="E3148">
        <f>'DATA DASH'!E3148</f>
        <v/>
      </c>
      <c r="F3148">
        <f>'DATA DASH'!F3148</f>
        <v/>
      </c>
      <c r="G3148">
        <f>'DATA DASH'!G3148</f>
        <v/>
      </c>
      <c r="H3148">
        <f>'DATA DASH'!H3148</f>
        <v/>
      </c>
      <c r="I3148">
        <f>'DATA DASH'!I3148</f>
        <v/>
      </c>
      <c r="J3148">
        <f>'DATA DASH'!J3148</f>
        <v/>
      </c>
      <c r="K3148">
        <f>'DATA DASH'!K3148</f>
        <v/>
      </c>
      <c r="L3148">
        <f>'DATA DASH'!L3148</f>
        <v/>
      </c>
      <c r="M3148">
        <f>'DATA DASH'!M3148</f>
        <v/>
      </c>
    </row>
    <row r="3149">
      <c r="A3149">
        <f>'DATA DASH'!A3149</f>
        <v/>
      </c>
      <c r="B3149">
        <f>'DATA DASH'!B3149</f>
        <v/>
      </c>
      <c r="C3149">
        <f>'DATA DASH'!C3149</f>
        <v/>
      </c>
      <c r="D3149">
        <f>'DATA DASH'!D3149</f>
        <v/>
      </c>
      <c r="E3149">
        <f>'DATA DASH'!E3149</f>
        <v/>
      </c>
      <c r="F3149">
        <f>'DATA DASH'!F3149</f>
        <v/>
      </c>
      <c r="G3149">
        <f>'DATA DASH'!G3149</f>
        <v/>
      </c>
      <c r="H3149">
        <f>'DATA DASH'!H3149</f>
        <v/>
      </c>
      <c r="I3149">
        <f>'DATA DASH'!I3149</f>
        <v/>
      </c>
      <c r="J3149">
        <f>'DATA DASH'!J3149</f>
        <v/>
      </c>
      <c r="K3149">
        <f>'DATA DASH'!K3149</f>
        <v/>
      </c>
      <c r="L3149">
        <f>'DATA DASH'!L3149</f>
        <v/>
      </c>
      <c r="M3149">
        <f>'DATA DASH'!M3149</f>
        <v/>
      </c>
    </row>
    <row r="3150">
      <c r="A3150">
        <f>'DATA DASH'!A3150</f>
        <v/>
      </c>
      <c r="B3150">
        <f>'DATA DASH'!B3150</f>
        <v/>
      </c>
      <c r="C3150">
        <f>'DATA DASH'!C3150</f>
        <v/>
      </c>
      <c r="D3150">
        <f>'DATA DASH'!D3150</f>
        <v/>
      </c>
      <c r="E3150">
        <f>'DATA DASH'!E3150</f>
        <v/>
      </c>
      <c r="F3150">
        <f>'DATA DASH'!F3150</f>
        <v/>
      </c>
      <c r="G3150">
        <f>'DATA DASH'!G3150</f>
        <v/>
      </c>
      <c r="H3150">
        <f>'DATA DASH'!H3150</f>
        <v/>
      </c>
      <c r="I3150">
        <f>'DATA DASH'!I3150</f>
        <v/>
      </c>
      <c r="J3150">
        <f>'DATA DASH'!J3150</f>
        <v/>
      </c>
      <c r="K3150">
        <f>'DATA DASH'!K3150</f>
        <v/>
      </c>
      <c r="L3150">
        <f>'DATA DASH'!L3150</f>
        <v/>
      </c>
      <c r="M3150">
        <f>'DATA DASH'!M3150</f>
        <v/>
      </c>
    </row>
    <row r="3151">
      <c r="A3151">
        <f>'DATA DASH'!A3151</f>
        <v/>
      </c>
      <c r="B3151">
        <f>'DATA DASH'!B3151</f>
        <v/>
      </c>
      <c r="C3151">
        <f>'DATA DASH'!C3151</f>
        <v/>
      </c>
      <c r="D3151">
        <f>'DATA DASH'!D3151</f>
        <v/>
      </c>
      <c r="E3151">
        <f>'DATA DASH'!E3151</f>
        <v/>
      </c>
      <c r="F3151">
        <f>'DATA DASH'!F3151</f>
        <v/>
      </c>
      <c r="G3151">
        <f>'DATA DASH'!G3151</f>
        <v/>
      </c>
      <c r="H3151">
        <f>'DATA DASH'!H3151</f>
        <v/>
      </c>
      <c r="I3151">
        <f>'DATA DASH'!I3151</f>
        <v/>
      </c>
      <c r="J3151">
        <f>'DATA DASH'!J3151</f>
        <v/>
      </c>
      <c r="K3151">
        <f>'DATA DASH'!K3151</f>
        <v/>
      </c>
      <c r="L3151">
        <f>'DATA DASH'!L3151</f>
        <v/>
      </c>
      <c r="M3151">
        <f>'DATA DASH'!M3151</f>
        <v/>
      </c>
    </row>
    <row r="3152">
      <c r="A3152">
        <f>'DATA DASH'!A3152</f>
        <v/>
      </c>
      <c r="B3152">
        <f>'DATA DASH'!B3152</f>
        <v/>
      </c>
      <c r="C3152">
        <f>'DATA DASH'!C3152</f>
        <v/>
      </c>
      <c r="D3152">
        <f>'DATA DASH'!D3152</f>
        <v/>
      </c>
      <c r="E3152">
        <f>'DATA DASH'!E3152</f>
        <v/>
      </c>
      <c r="F3152">
        <f>'DATA DASH'!F3152</f>
        <v/>
      </c>
      <c r="G3152">
        <f>'DATA DASH'!G3152</f>
        <v/>
      </c>
      <c r="H3152">
        <f>'DATA DASH'!H3152</f>
        <v/>
      </c>
      <c r="I3152">
        <f>'DATA DASH'!I3152</f>
        <v/>
      </c>
      <c r="J3152">
        <f>'DATA DASH'!J3152</f>
        <v/>
      </c>
      <c r="K3152">
        <f>'DATA DASH'!K3152</f>
        <v/>
      </c>
      <c r="L3152">
        <f>'DATA DASH'!L3152</f>
        <v/>
      </c>
      <c r="M3152">
        <f>'DATA DASH'!M3152</f>
        <v/>
      </c>
    </row>
    <row r="3153">
      <c r="A3153">
        <f>'DATA DASH'!A3153</f>
        <v/>
      </c>
      <c r="B3153">
        <f>'DATA DASH'!B3153</f>
        <v/>
      </c>
      <c r="C3153">
        <f>'DATA DASH'!C3153</f>
        <v/>
      </c>
      <c r="D3153">
        <f>'DATA DASH'!D3153</f>
        <v/>
      </c>
      <c r="E3153">
        <f>'DATA DASH'!E3153</f>
        <v/>
      </c>
      <c r="F3153">
        <f>'DATA DASH'!F3153</f>
        <v/>
      </c>
      <c r="G3153">
        <f>'DATA DASH'!G3153</f>
        <v/>
      </c>
      <c r="H3153">
        <f>'DATA DASH'!H3153</f>
        <v/>
      </c>
      <c r="I3153">
        <f>'DATA DASH'!I3153</f>
        <v/>
      </c>
      <c r="J3153">
        <f>'DATA DASH'!J3153</f>
        <v/>
      </c>
      <c r="K3153">
        <f>'DATA DASH'!K3153</f>
        <v/>
      </c>
      <c r="L3153">
        <f>'DATA DASH'!L3153</f>
        <v/>
      </c>
      <c r="M3153">
        <f>'DATA DASH'!M3153</f>
        <v/>
      </c>
    </row>
    <row r="3154">
      <c r="A3154">
        <f>'DATA DASH'!A3154</f>
        <v/>
      </c>
      <c r="B3154">
        <f>'DATA DASH'!B3154</f>
        <v/>
      </c>
      <c r="C3154">
        <f>'DATA DASH'!C3154</f>
        <v/>
      </c>
      <c r="D3154">
        <f>'DATA DASH'!D3154</f>
        <v/>
      </c>
      <c r="E3154">
        <f>'DATA DASH'!E3154</f>
        <v/>
      </c>
      <c r="F3154">
        <f>'DATA DASH'!F3154</f>
        <v/>
      </c>
      <c r="G3154">
        <f>'DATA DASH'!G3154</f>
        <v/>
      </c>
      <c r="H3154">
        <f>'DATA DASH'!H3154</f>
        <v/>
      </c>
      <c r="I3154">
        <f>'DATA DASH'!I3154</f>
        <v/>
      </c>
      <c r="J3154">
        <f>'DATA DASH'!J3154</f>
        <v/>
      </c>
      <c r="K3154">
        <f>'DATA DASH'!K3154</f>
        <v/>
      </c>
      <c r="L3154">
        <f>'DATA DASH'!L3154</f>
        <v/>
      </c>
      <c r="M3154">
        <f>'DATA DASH'!M3154</f>
        <v/>
      </c>
    </row>
    <row r="3155">
      <c r="A3155">
        <f>'DATA DASH'!A3155</f>
        <v/>
      </c>
      <c r="B3155">
        <f>'DATA DASH'!B3155</f>
        <v/>
      </c>
      <c r="C3155">
        <f>'DATA DASH'!C3155</f>
        <v/>
      </c>
      <c r="D3155">
        <f>'DATA DASH'!D3155</f>
        <v/>
      </c>
      <c r="E3155">
        <f>'DATA DASH'!E3155</f>
        <v/>
      </c>
      <c r="F3155">
        <f>'DATA DASH'!F3155</f>
        <v/>
      </c>
      <c r="G3155">
        <f>'DATA DASH'!G3155</f>
        <v/>
      </c>
      <c r="H3155">
        <f>'DATA DASH'!H3155</f>
        <v/>
      </c>
      <c r="I3155">
        <f>'DATA DASH'!I3155</f>
        <v/>
      </c>
      <c r="J3155">
        <f>'DATA DASH'!J3155</f>
        <v/>
      </c>
      <c r="K3155">
        <f>'DATA DASH'!K3155</f>
        <v/>
      </c>
      <c r="L3155">
        <f>'DATA DASH'!L3155</f>
        <v/>
      </c>
      <c r="M3155">
        <f>'DATA DASH'!M3155</f>
        <v/>
      </c>
    </row>
    <row r="3156">
      <c r="A3156">
        <f>'DATA DASH'!A3156</f>
        <v/>
      </c>
      <c r="B3156">
        <f>'DATA DASH'!B3156</f>
        <v/>
      </c>
      <c r="C3156">
        <f>'DATA DASH'!C3156</f>
        <v/>
      </c>
      <c r="D3156">
        <f>'DATA DASH'!D3156</f>
        <v/>
      </c>
      <c r="E3156">
        <f>'DATA DASH'!E3156</f>
        <v/>
      </c>
      <c r="F3156">
        <f>'DATA DASH'!F3156</f>
        <v/>
      </c>
      <c r="G3156">
        <f>'DATA DASH'!G3156</f>
        <v/>
      </c>
      <c r="H3156">
        <f>'DATA DASH'!H3156</f>
        <v/>
      </c>
      <c r="I3156">
        <f>'DATA DASH'!I3156</f>
        <v/>
      </c>
      <c r="J3156">
        <f>'DATA DASH'!J3156</f>
        <v/>
      </c>
      <c r="K3156">
        <f>'DATA DASH'!K3156</f>
        <v/>
      </c>
      <c r="L3156">
        <f>'DATA DASH'!L3156</f>
        <v/>
      </c>
      <c r="M3156">
        <f>'DATA DASH'!M3156</f>
        <v/>
      </c>
    </row>
    <row r="3157">
      <c r="A3157">
        <f>'DATA DASH'!A3157</f>
        <v/>
      </c>
      <c r="B3157">
        <f>'DATA DASH'!B3157</f>
        <v/>
      </c>
      <c r="C3157">
        <f>'DATA DASH'!C3157</f>
        <v/>
      </c>
      <c r="D3157">
        <f>'DATA DASH'!D3157</f>
        <v/>
      </c>
      <c r="E3157">
        <f>'DATA DASH'!E3157</f>
        <v/>
      </c>
      <c r="F3157">
        <f>'DATA DASH'!F3157</f>
        <v/>
      </c>
      <c r="G3157">
        <f>'DATA DASH'!G3157</f>
        <v/>
      </c>
      <c r="H3157">
        <f>'DATA DASH'!H3157</f>
        <v/>
      </c>
      <c r="I3157">
        <f>'DATA DASH'!I3157</f>
        <v/>
      </c>
      <c r="J3157">
        <f>'DATA DASH'!J3157</f>
        <v/>
      </c>
      <c r="K3157">
        <f>'DATA DASH'!K3157</f>
        <v/>
      </c>
      <c r="L3157">
        <f>'DATA DASH'!L3157</f>
        <v/>
      </c>
      <c r="M3157">
        <f>'DATA DASH'!M3157</f>
        <v/>
      </c>
    </row>
    <row r="3158">
      <c r="A3158">
        <f>'DATA DASH'!A3158</f>
        <v/>
      </c>
      <c r="B3158">
        <f>'DATA DASH'!B3158</f>
        <v/>
      </c>
      <c r="C3158">
        <f>'DATA DASH'!C3158</f>
        <v/>
      </c>
      <c r="D3158">
        <f>'DATA DASH'!D3158</f>
        <v/>
      </c>
      <c r="E3158">
        <f>'DATA DASH'!E3158</f>
        <v/>
      </c>
      <c r="F3158">
        <f>'DATA DASH'!F3158</f>
        <v/>
      </c>
      <c r="G3158">
        <f>'DATA DASH'!G3158</f>
        <v/>
      </c>
      <c r="H3158">
        <f>'DATA DASH'!H3158</f>
        <v/>
      </c>
      <c r="I3158">
        <f>'DATA DASH'!I3158</f>
        <v/>
      </c>
      <c r="J3158">
        <f>'DATA DASH'!J3158</f>
        <v/>
      </c>
      <c r="K3158">
        <f>'DATA DASH'!K3158</f>
        <v/>
      </c>
      <c r="L3158">
        <f>'DATA DASH'!L3158</f>
        <v/>
      </c>
      <c r="M3158">
        <f>'DATA DASH'!M3158</f>
        <v/>
      </c>
    </row>
    <row r="3159">
      <c r="A3159">
        <f>'DATA DASH'!A3159</f>
        <v/>
      </c>
      <c r="B3159">
        <f>'DATA DASH'!B3159</f>
        <v/>
      </c>
      <c r="C3159">
        <f>'DATA DASH'!C3159</f>
        <v/>
      </c>
      <c r="D3159">
        <f>'DATA DASH'!D3159</f>
        <v/>
      </c>
      <c r="E3159">
        <f>'DATA DASH'!E3159</f>
        <v/>
      </c>
      <c r="F3159">
        <f>'DATA DASH'!F3159</f>
        <v/>
      </c>
      <c r="G3159">
        <f>'DATA DASH'!G3159</f>
        <v/>
      </c>
      <c r="H3159">
        <f>'DATA DASH'!H3159</f>
        <v/>
      </c>
      <c r="I3159">
        <f>'DATA DASH'!I3159</f>
        <v/>
      </c>
      <c r="J3159">
        <f>'DATA DASH'!J3159</f>
        <v/>
      </c>
      <c r="K3159">
        <f>'DATA DASH'!K3159</f>
        <v/>
      </c>
      <c r="L3159">
        <f>'DATA DASH'!L3159</f>
        <v/>
      </c>
      <c r="M3159">
        <f>'DATA DASH'!M3159</f>
        <v/>
      </c>
    </row>
    <row r="3160">
      <c r="A3160">
        <f>'DATA DASH'!A3160</f>
        <v/>
      </c>
      <c r="B3160">
        <f>'DATA DASH'!B3160</f>
        <v/>
      </c>
      <c r="C3160">
        <f>'DATA DASH'!C3160</f>
        <v/>
      </c>
      <c r="D3160">
        <f>'DATA DASH'!D3160</f>
        <v/>
      </c>
      <c r="E3160">
        <f>'DATA DASH'!E3160</f>
        <v/>
      </c>
      <c r="F3160">
        <f>'DATA DASH'!F3160</f>
        <v/>
      </c>
      <c r="G3160">
        <f>'DATA DASH'!G3160</f>
        <v/>
      </c>
      <c r="H3160">
        <f>'DATA DASH'!H3160</f>
        <v/>
      </c>
      <c r="I3160">
        <f>'DATA DASH'!I3160</f>
        <v/>
      </c>
      <c r="J3160">
        <f>'DATA DASH'!J3160</f>
        <v/>
      </c>
      <c r="K3160">
        <f>'DATA DASH'!K3160</f>
        <v/>
      </c>
      <c r="L3160">
        <f>'DATA DASH'!L3160</f>
        <v/>
      </c>
      <c r="M3160">
        <f>'DATA DASH'!M3160</f>
        <v/>
      </c>
    </row>
    <row r="3161">
      <c r="A3161">
        <f>'DATA DASH'!A3161</f>
        <v/>
      </c>
      <c r="B3161">
        <f>'DATA DASH'!B3161</f>
        <v/>
      </c>
      <c r="C3161">
        <f>'DATA DASH'!C3161</f>
        <v/>
      </c>
      <c r="D3161">
        <f>'DATA DASH'!D3161</f>
        <v/>
      </c>
      <c r="E3161">
        <f>'DATA DASH'!E3161</f>
        <v/>
      </c>
      <c r="F3161">
        <f>'DATA DASH'!F3161</f>
        <v/>
      </c>
      <c r="G3161">
        <f>'DATA DASH'!G3161</f>
        <v/>
      </c>
      <c r="H3161">
        <f>'DATA DASH'!H3161</f>
        <v/>
      </c>
      <c r="I3161">
        <f>'DATA DASH'!I3161</f>
        <v/>
      </c>
      <c r="J3161">
        <f>'DATA DASH'!J3161</f>
        <v/>
      </c>
      <c r="K3161">
        <f>'DATA DASH'!K3161</f>
        <v/>
      </c>
      <c r="L3161">
        <f>'DATA DASH'!L3161</f>
        <v/>
      </c>
      <c r="M3161">
        <f>'DATA DASH'!M3161</f>
        <v/>
      </c>
    </row>
    <row r="3162">
      <c r="A3162">
        <f>'DATA DASH'!A3162</f>
        <v/>
      </c>
      <c r="B3162">
        <f>'DATA DASH'!B3162</f>
        <v/>
      </c>
      <c r="C3162">
        <f>'DATA DASH'!C3162</f>
        <v/>
      </c>
      <c r="D3162">
        <f>'DATA DASH'!D3162</f>
        <v/>
      </c>
      <c r="E3162">
        <f>'DATA DASH'!E3162</f>
        <v/>
      </c>
      <c r="F3162">
        <f>'DATA DASH'!F3162</f>
        <v/>
      </c>
      <c r="G3162">
        <f>'DATA DASH'!G3162</f>
        <v/>
      </c>
      <c r="H3162">
        <f>'DATA DASH'!H3162</f>
        <v/>
      </c>
      <c r="I3162">
        <f>'DATA DASH'!I3162</f>
        <v/>
      </c>
      <c r="J3162">
        <f>'DATA DASH'!J3162</f>
        <v/>
      </c>
      <c r="K3162">
        <f>'DATA DASH'!K3162</f>
        <v/>
      </c>
      <c r="L3162">
        <f>'DATA DASH'!L3162</f>
        <v/>
      </c>
      <c r="M3162">
        <f>'DATA DASH'!M3162</f>
        <v/>
      </c>
    </row>
    <row r="3163">
      <c r="A3163">
        <f>'DATA DASH'!A3163</f>
        <v/>
      </c>
      <c r="B3163">
        <f>'DATA DASH'!B3163</f>
        <v/>
      </c>
      <c r="C3163">
        <f>'DATA DASH'!C3163</f>
        <v/>
      </c>
      <c r="D3163">
        <f>'DATA DASH'!D3163</f>
        <v/>
      </c>
      <c r="E3163">
        <f>'DATA DASH'!E3163</f>
        <v/>
      </c>
      <c r="F3163">
        <f>'DATA DASH'!F3163</f>
        <v/>
      </c>
      <c r="G3163">
        <f>'DATA DASH'!G3163</f>
        <v/>
      </c>
      <c r="H3163">
        <f>'DATA DASH'!H3163</f>
        <v/>
      </c>
      <c r="I3163">
        <f>'DATA DASH'!I3163</f>
        <v/>
      </c>
      <c r="J3163">
        <f>'DATA DASH'!J3163</f>
        <v/>
      </c>
      <c r="K3163">
        <f>'DATA DASH'!K3163</f>
        <v/>
      </c>
      <c r="L3163">
        <f>'DATA DASH'!L3163</f>
        <v/>
      </c>
      <c r="M3163">
        <f>'DATA DASH'!M3163</f>
        <v/>
      </c>
    </row>
    <row r="3164">
      <c r="A3164">
        <f>'DATA DASH'!A3164</f>
        <v/>
      </c>
      <c r="B3164">
        <f>'DATA DASH'!B3164</f>
        <v/>
      </c>
      <c r="C3164">
        <f>'DATA DASH'!C3164</f>
        <v/>
      </c>
      <c r="D3164">
        <f>'DATA DASH'!D3164</f>
        <v/>
      </c>
      <c r="E3164">
        <f>'DATA DASH'!E3164</f>
        <v/>
      </c>
      <c r="F3164">
        <f>'DATA DASH'!F3164</f>
        <v/>
      </c>
      <c r="G3164">
        <f>'DATA DASH'!G3164</f>
        <v/>
      </c>
      <c r="H3164">
        <f>'DATA DASH'!H3164</f>
        <v/>
      </c>
      <c r="I3164">
        <f>'DATA DASH'!I3164</f>
        <v/>
      </c>
      <c r="J3164">
        <f>'DATA DASH'!J3164</f>
        <v/>
      </c>
      <c r="K3164">
        <f>'DATA DASH'!K3164</f>
        <v/>
      </c>
      <c r="L3164">
        <f>'DATA DASH'!L3164</f>
        <v/>
      </c>
      <c r="M3164">
        <f>'DATA DASH'!M3164</f>
        <v/>
      </c>
    </row>
    <row r="3165">
      <c r="A3165">
        <f>'DATA DASH'!A3165</f>
        <v/>
      </c>
      <c r="B3165">
        <f>'DATA DASH'!B3165</f>
        <v/>
      </c>
      <c r="C3165">
        <f>'DATA DASH'!C3165</f>
        <v/>
      </c>
      <c r="D3165">
        <f>'DATA DASH'!D3165</f>
        <v/>
      </c>
      <c r="E3165">
        <f>'DATA DASH'!E3165</f>
        <v/>
      </c>
      <c r="F3165">
        <f>'DATA DASH'!F3165</f>
        <v/>
      </c>
      <c r="G3165">
        <f>'DATA DASH'!G3165</f>
        <v/>
      </c>
      <c r="H3165">
        <f>'DATA DASH'!H3165</f>
        <v/>
      </c>
      <c r="I3165">
        <f>'DATA DASH'!I3165</f>
        <v/>
      </c>
      <c r="J3165">
        <f>'DATA DASH'!J3165</f>
        <v/>
      </c>
      <c r="K3165">
        <f>'DATA DASH'!K3165</f>
        <v/>
      </c>
      <c r="L3165">
        <f>'DATA DASH'!L3165</f>
        <v/>
      </c>
      <c r="M3165">
        <f>'DATA DASH'!M3165</f>
        <v/>
      </c>
    </row>
    <row r="3166">
      <c r="A3166">
        <f>'DATA DASH'!A3166</f>
        <v/>
      </c>
      <c r="B3166">
        <f>'DATA DASH'!B3166</f>
        <v/>
      </c>
      <c r="C3166">
        <f>'DATA DASH'!C3166</f>
        <v/>
      </c>
      <c r="D3166">
        <f>'DATA DASH'!D3166</f>
        <v/>
      </c>
      <c r="E3166">
        <f>'DATA DASH'!E3166</f>
        <v/>
      </c>
      <c r="F3166">
        <f>'DATA DASH'!F3166</f>
        <v/>
      </c>
      <c r="G3166">
        <f>'DATA DASH'!G3166</f>
        <v/>
      </c>
      <c r="H3166">
        <f>'DATA DASH'!H3166</f>
        <v/>
      </c>
      <c r="I3166">
        <f>'DATA DASH'!I3166</f>
        <v/>
      </c>
      <c r="J3166">
        <f>'DATA DASH'!J3166</f>
        <v/>
      </c>
      <c r="K3166">
        <f>'DATA DASH'!K3166</f>
        <v/>
      </c>
      <c r="L3166">
        <f>'DATA DASH'!L3166</f>
        <v/>
      </c>
      <c r="M3166">
        <f>'DATA DASH'!M3166</f>
        <v/>
      </c>
    </row>
    <row r="3167">
      <c r="A3167">
        <f>'DATA DASH'!A3167</f>
        <v/>
      </c>
      <c r="B3167">
        <f>'DATA DASH'!B3167</f>
        <v/>
      </c>
      <c r="C3167">
        <f>'DATA DASH'!C3167</f>
        <v/>
      </c>
      <c r="D3167">
        <f>'DATA DASH'!D3167</f>
        <v/>
      </c>
      <c r="E3167">
        <f>'DATA DASH'!E3167</f>
        <v/>
      </c>
      <c r="F3167">
        <f>'DATA DASH'!F3167</f>
        <v/>
      </c>
      <c r="G3167">
        <f>'DATA DASH'!G3167</f>
        <v/>
      </c>
      <c r="H3167">
        <f>'DATA DASH'!H3167</f>
        <v/>
      </c>
      <c r="I3167">
        <f>'DATA DASH'!I3167</f>
        <v/>
      </c>
      <c r="J3167">
        <f>'DATA DASH'!J3167</f>
        <v/>
      </c>
      <c r="K3167">
        <f>'DATA DASH'!K3167</f>
        <v/>
      </c>
      <c r="L3167">
        <f>'DATA DASH'!L3167</f>
        <v/>
      </c>
      <c r="M3167">
        <f>'DATA DASH'!M3167</f>
        <v/>
      </c>
    </row>
    <row r="3168">
      <c r="A3168">
        <f>'DATA DASH'!A3168</f>
        <v/>
      </c>
      <c r="B3168">
        <f>'DATA DASH'!B3168</f>
        <v/>
      </c>
      <c r="C3168">
        <f>'DATA DASH'!C3168</f>
        <v/>
      </c>
      <c r="D3168">
        <f>'DATA DASH'!D3168</f>
        <v/>
      </c>
      <c r="E3168">
        <f>'DATA DASH'!E3168</f>
        <v/>
      </c>
      <c r="F3168">
        <f>'DATA DASH'!F3168</f>
        <v/>
      </c>
      <c r="G3168">
        <f>'DATA DASH'!G3168</f>
        <v/>
      </c>
      <c r="H3168">
        <f>'DATA DASH'!H3168</f>
        <v/>
      </c>
      <c r="I3168">
        <f>'DATA DASH'!I3168</f>
        <v/>
      </c>
      <c r="J3168">
        <f>'DATA DASH'!J3168</f>
        <v/>
      </c>
      <c r="K3168">
        <f>'DATA DASH'!K3168</f>
        <v/>
      </c>
      <c r="L3168">
        <f>'DATA DASH'!L3168</f>
        <v/>
      </c>
      <c r="M3168">
        <f>'DATA DASH'!M3168</f>
        <v/>
      </c>
    </row>
    <row r="3169">
      <c r="A3169">
        <f>'DATA DASH'!A3169</f>
        <v/>
      </c>
      <c r="B3169">
        <f>'DATA DASH'!B3169</f>
        <v/>
      </c>
      <c r="C3169">
        <f>'DATA DASH'!C3169</f>
        <v/>
      </c>
      <c r="D3169">
        <f>'DATA DASH'!D3169</f>
        <v/>
      </c>
      <c r="E3169">
        <f>'DATA DASH'!E3169</f>
        <v/>
      </c>
      <c r="F3169">
        <f>'DATA DASH'!F3169</f>
        <v/>
      </c>
      <c r="G3169">
        <f>'DATA DASH'!G3169</f>
        <v/>
      </c>
      <c r="H3169">
        <f>'DATA DASH'!H3169</f>
        <v/>
      </c>
      <c r="I3169">
        <f>'DATA DASH'!I3169</f>
        <v/>
      </c>
      <c r="J3169">
        <f>'DATA DASH'!J3169</f>
        <v/>
      </c>
      <c r="K3169">
        <f>'DATA DASH'!K3169</f>
        <v/>
      </c>
      <c r="L3169">
        <f>'DATA DASH'!L3169</f>
        <v/>
      </c>
      <c r="M3169">
        <f>'DATA DASH'!M3169</f>
        <v/>
      </c>
    </row>
    <row r="3170">
      <c r="A3170">
        <f>'DATA DASH'!A3170</f>
        <v/>
      </c>
      <c r="B3170">
        <f>'DATA DASH'!B3170</f>
        <v/>
      </c>
      <c r="C3170">
        <f>'DATA DASH'!C3170</f>
        <v/>
      </c>
      <c r="D3170">
        <f>'DATA DASH'!D3170</f>
        <v/>
      </c>
      <c r="E3170">
        <f>'DATA DASH'!E3170</f>
        <v/>
      </c>
      <c r="F3170">
        <f>'DATA DASH'!F3170</f>
        <v/>
      </c>
      <c r="G3170">
        <f>'DATA DASH'!G3170</f>
        <v/>
      </c>
      <c r="H3170">
        <f>'DATA DASH'!H3170</f>
        <v/>
      </c>
      <c r="I3170">
        <f>'DATA DASH'!I3170</f>
        <v/>
      </c>
      <c r="J3170">
        <f>'DATA DASH'!J3170</f>
        <v/>
      </c>
      <c r="K3170">
        <f>'DATA DASH'!K3170</f>
        <v/>
      </c>
      <c r="L3170">
        <f>'DATA DASH'!L3170</f>
        <v/>
      </c>
      <c r="M3170">
        <f>'DATA DASH'!M3170</f>
        <v/>
      </c>
    </row>
    <row r="3171">
      <c r="A3171">
        <f>'DATA DASH'!A3171</f>
        <v/>
      </c>
      <c r="B3171">
        <f>'DATA DASH'!B3171</f>
        <v/>
      </c>
      <c r="C3171">
        <f>'DATA DASH'!C3171</f>
        <v/>
      </c>
      <c r="D3171">
        <f>'DATA DASH'!D3171</f>
        <v/>
      </c>
      <c r="E3171">
        <f>'DATA DASH'!E3171</f>
        <v/>
      </c>
      <c r="F3171">
        <f>'DATA DASH'!F3171</f>
        <v/>
      </c>
      <c r="G3171">
        <f>'DATA DASH'!G3171</f>
        <v/>
      </c>
      <c r="H3171">
        <f>'DATA DASH'!H3171</f>
        <v/>
      </c>
      <c r="I3171">
        <f>'DATA DASH'!I3171</f>
        <v/>
      </c>
      <c r="J3171">
        <f>'DATA DASH'!J3171</f>
        <v/>
      </c>
      <c r="K3171">
        <f>'DATA DASH'!K3171</f>
        <v/>
      </c>
      <c r="L3171">
        <f>'DATA DASH'!L3171</f>
        <v/>
      </c>
      <c r="M3171">
        <f>'DATA DASH'!M3171</f>
        <v/>
      </c>
    </row>
    <row r="3172">
      <c r="A3172">
        <f>'DATA DASH'!A3172</f>
        <v/>
      </c>
      <c r="B3172">
        <f>'DATA DASH'!B3172</f>
        <v/>
      </c>
      <c r="C3172">
        <f>'DATA DASH'!C3172</f>
        <v/>
      </c>
      <c r="D3172">
        <f>'DATA DASH'!D3172</f>
        <v/>
      </c>
      <c r="E3172">
        <f>'DATA DASH'!E3172</f>
        <v/>
      </c>
      <c r="F3172">
        <f>'DATA DASH'!F3172</f>
        <v/>
      </c>
      <c r="G3172">
        <f>'DATA DASH'!G3172</f>
        <v/>
      </c>
      <c r="H3172">
        <f>'DATA DASH'!H3172</f>
        <v/>
      </c>
      <c r="I3172">
        <f>'DATA DASH'!I3172</f>
        <v/>
      </c>
      <c r="J3172">
        <f>'DATA DASH'!J3172</f>
        <v/>
      </c>
      <c r="K3172">
        <f>'DATA DASH'!K3172</f>
        <v/>
      </c>
      <c r="L3172">
        <f>'DATA DASH'!L3172</f>
        <v/>
      </c>
      <c r="M3172">
        <f>'DATA DASH'!M3172</f>
        <v/>
      </c>
    </row>
    <row r="3173">
      <c r="A3173">
        <f>'DATA DASH'!A3173</f>
        <v/>
      </c>
      <c r="B3173">
        <f>'DATA DASH'!B3173</f>
        <v/>
      </c>
      <c r="C3173">
        <f>'DATA DASH'!C3173</f>
        <v/>
      </c>
      <c r="D3173">
        <f>'DATA DASH'!D3173</f>
        <v/>
      </c>
      <c r="E3173">
        <f>'DATA DASH'!E3173</f>
        <v/>
      </c>
      <c r="F3173">
        <f>'DATA DASH'!F3173</f>
        <v/>
      </c>
      <c r="G3173">
        <f>'DATA DASH'!G3173</f>
        <v/>
      </c>
      <c r="H3173">
        <f>'DATA DASH'!H3173</f>
        <v/>
      </c>
      <c r="I3173">
        <f>'DATA DASH'!I3173</f>
        <v/>
      </c>
      <c r="J3173">
        <f>'DATA DASH'!J3173</f>
        <v/>
      </c>
      <c r="K3173">
        <f>'DATA DASH'!K3173</f>
        <v/>
      </c>
      <c r="L3173">
        <f>'DATA DASH'!L3173</f>
        <v/>
      </c>
      <c r="M3173">
        <f>'DATA DASH'!M3173</f>
        <v/>
      </c>
    </row>
    <row r="3174">
      <c r="A3174">
        <f>'DATA DASH'!A3174</f>
        <v/>
      </c>
      <c r="B3174">
        <f>'DATA DASH'!B3174</f>
        <v/>
      </c>
      <c r="C3174">
        <f>'DATA DASH'!C3174</f>
        <v/>
      </c>
      <c r="D3174">
        <f>'DATA DASH'!D3174</f>
        <v/>
      </c>
      <c r="E3174">
        <f>'DATA DASH'!E3174</f>
        <v/>
      </c>
      <c r="F3174">
        <f>'DATA DASH'!F3174</f>
        <v/>
      </c>
      <c r="G3174">
        <f>'DATA DASH'!G3174</f>
        <v/>
      </c>
      <c r="H3174">
        <f>'DATA DASH'!H3174</f>
        <v/>
      </c>
      <c r="I3174">
        <f>'DATA DASH'!I3174</f>
        <v/>
      </c>
      <c r="J3174">
        <f>'DATA DASH'!J3174</f>
        <v/>
      </c>
      <c r="K3174">
        <f>'DATA DASH'!K3174</f>
        <v/>
      </c>
      <c r="L3174">
        <f>'DATA DASH'!L3174</f>
        <v/>
      </c>
      <c r="M3174">
        <f>'DATA DASH'!M3174</f>
        <v/>
      </c>
    </row>
    <row r="3175">
      <c r="A3175">
        <f>'DATA DASH'!A3175</f>
        <v/>
      </c>
      <c r="B3175">
        <f>'DATA DASH'!B3175</f>
        <v/>
      </c>
      <c r="C3175">
        <f>'DATA DASH'!C3175</f>
        <v/>
      </c>
      <c r="D3175">
        <f>'DATA DASH'!D3175</f>
        <v/>
      </c>
      <c r="E3175">
        <f>'DATA DASH'!E3175</f>
        <v/>
      </c>
      <c r="F3175">
        <f>'DATA DASH'!F3175</f>
        <v/>
      </c>
      <c r="G3175">
        <f>'DATA DASH'!G3175</f>
        <v/>
      </c>
      <c r="H3175">
        <f>'DATA DASH'!H3175</f>
        <v/>
      </c>
      <c r="I3175">
        <f>'DATA DASH'!I3175</f>
        <v/>
      </c>
      <c r="J3175">
        <f>'DATA DASH'!J3175</f>
        <v/>
      </c>
      <c r="K3175">
        <f>'DATA DASH'!K3175</f>
        <v/>
      </c>
      <c r="L3175">
        <f>'DATA DASH'!L3175</f>
        <v/>
      </c>
      <c r="M3175">
        <f>'DATA DASH'!M3175</f>
        <v/>
      </c>
    </row>
    <row r="3176">
      <c r="A3176">
        <f>'DATA DASH'!A3176</f>
        <v/>
      </c>
      <c r="B3176">
        <f>'DATA DASH'!B3176</f>
        <v/>
      </c>
      <c r="C3176">
        <f>'DATA DASH'!C3176</f>
        <v/>
      </c>
      <c r="D3176">
        <f>'DATA DASH'!D3176</f>
        <v/>
      </c>
      <c r="E3176">
        <f>'DATA DASH'!E3176</f>
        <v/>
      </c>
      <c r="F3176">
        <f>'DATA DASH'!F3176</f>
        <v/>
      </c>
      <c r="G3176">
        <f>'DATA DASH'!G3176</f>
        <v/>
      </c>
      <c r="H3176">
        <f>'DATA DASH'!H3176</f>
        <v/>
      </c>
      <c r="I3176">
        <f>'DATA DASH'!I3176</f>
        <v/>
      </c>
      <c r="J3176">
        <f>'DATA DASH'!J3176</f>
        <v/>
      </c>
      <c r="K3176">
        <f>'DATA DASH'!K3176</f>
        <v/>
      </c>
      <c r="L3176">
        <f>'DATA DASH'!L3176</f>
        <v/>
      </c>
      <c r="M3176">
        <f>'DATA DASH'!M3176</f>
        <v/>
      </c>
    </row>
    <row r="3177">
      <c r="A3177">
        <f>'DATA DASH'!A3177</f>
        <v/>
      </c>
      <c r="B3177">
        <f>'DATA DASH'!B3177</f>
        <v/>
      </c>
      <c r="C3177">
        <f>'DATA DASH'!C3177</f>
        <v/>
      </c>
      <c r="D3177">
        <f>'DATA DASH'!D3177</f>
        <v/>
      </c>
      <c r="E3177">
        <f>'DATA DASH'!E3177</f>
        <v/>
      </c>
      <c r="F3177">
        <f>'DATA DASH'!F3177</f>
        <v/>
      </c>
      <c r="G3177">
        <f>'DATA DASH'!G3177</f>
        <v/>
      </c>
      <c r="H3177">
        <f>'DATA DASH'!H3177</f>
        <v/>
      </c>
      <c r="I3177">
        <f>'DATA DASH'!I3177</f>
        <v/>
      </c>
      <c r="J3177">
        <f>'DATA DASH'!J3177</f>
        <v/>
      </c>
      <c r="K3177">
        <f>'DATA DASH'!K3177</f>
        <v/>
      </c>
      <c r="L3177">
        <f>'DATA DASH'!L3177</f>
        <v/>
      </c>
      <c r="M3177">
        <f>'DATA DASH'!M3177</f>
        <v/>
      </c>
    </row>
    <row r="3178">
      <c r="A3178">
        <f>'DATA DASH'!A3178</f>
        <v/>
      </c>
      <c r="B3178">
        <f>'DATA DASH'!B3178</f>
        <v/>
      </c>
      <c r="C3178">
        <f>'DATA DASH'!C3178</f>
        <v/>
      </c>
      <c r="D3178">
        <f>'DATA DASH'!D3178</f>
        <v/>
      </c>
      <c r="E3178">
        <f>'DATA DASH'!E3178</f>
        <v/>
      </c>
      <c r="F3178">
        <f>'DATA DASH'!F3178</f>
        <v/>
      </c>
      <c r="G3178">
        <f>'DATA DASH'!G3178</f>
        <v/>
      </c>
      <c r="H3178">
        <f>'DATA DASH'!H3178</f>
        <v/>
      </c>
      <c r="I3178">
        <f>'DATA DASH'!I3178</f>
        <v/>
      </c>
      <c r="J3178">
        <f>'DATA DASH'!J3178</f>
        <v/>
      </c>
      <c r="K3178">
        <f>'DATA DASH'!K3178</f>
        <v/>
      </c>
      <c r="L3178">
        <f>'DATA DASH'!L3178</f>
        <v/>
      </c>
      <c r="M3178">
        <f>'DATA DASH'!M3178</f>
        <v/>
      </c>
    </row>
    <row r="3179">
      <c r="A3179">
        <f>'DATA DASH'!A3179</f>
        <v/>
      </c>
      <c r="B3179">
        <f>'DATA DASH'!B3179</f>
        <v/>
      </c>
      <c r="C3179">
        <f>'DATA DASH'!C3179</f>
        <v/>
      </c>
      <c r="D3179">
        <f>'DATA DASH'!D3179</f>
        <v/>
      </c>
      <c r="E3179">
        <f>'DATA DASH'!E3179</f>
        <v/>
      </c>
      <c r="F3179">
        <f>'DATA DASH'!F3179</f>
        <v/>
      </c>
      <c r="G3179">
        <f>'DATA DASH'!G3179</f>
        <v/>
      </c>
      <c r="H3179">
        <f>'DATA DASH'!H3179</f>
        <v/>
      </c>
      <c r="I3179">
        <f>'DATA DASH'!I3179</f>
        <v/>
      </c>
      <c r="J3179">
        <f>'DATA DASH'!J3179</f>
        <v/>
      </c>
      <c r="K3179">
        <f>'DATA DASH'!K3179</f>
        <v/>
      </c>
      <c r="L3179">
        <f>'DATA DASH'!L3179</f>
        <v/>
      </c>
      <c r="M3179">
        <f>'DATA DASH'!M3179</f>
        <v/>
      </c>
    </row>
    <row r="3180">
      <c r="A3180">
        <f>'DATA DASH'!A3180</f>
        <v/>
      </c>
      <c r="B3180">
        <f>'DATA DASH'!B3180</f>
        <v/>
      </c>
      <c r="C3180">
        <f>'DATA DASH'!C3180</f>
        <v/>
      </c>
      <c r="D3180">
        <f>'DATA DASH'!D3180</f>
        <v/>
      </c>
      <c r="E3180">
        <f>'DATA DASH'!E3180</f>
        <v/>
      </c>
      <c r="F3180">
        <f>'DATA DASH'!F3180</f>
        <v/>
      </c>
      <c r="G3180">
        <f>'DATA DASH'!G3180</f>
        <v/>
      </c>
      <c r="H3180">
        <f>'DATA DASH'!H3180</f>
        <v/>
      </c>
      <c r="I3180">
        <f>'DATA DASH'!I3180</f>
        <v/>
      </c>
      <c r="J3180">
        <f>'DATA DASH'!J3180</f>
        <v/>
      </c>
      <c r="K3180">
        <f>'DATA DASH'!K3180</f>
        <v/>
      </c>
      <c r="L3180">
        <f>'DATA DASH'!L3180</f>
        <v/>
      </c>
      <c r="M3180">
        <f>'DATA DASH'!M3180</f>
        <v/>
      </c>
    </row>
    <row r="3181">
      <c r="A3181">
        <f>'DATA DASH'!A3181</f>
        <v/>
      </c>
      <c r="B3181">
        <f>'DATA DASH'!B3181</f>
        <v/>
      </c>
      <c r="C3181">
        <f>'DATA DASH'!C3181</f>
        <v/>
      </c>
      <c r="D3181">
        <f>'DATA DASH'!D3181</f>
        <v/>
      </c>
      <c r="E3181">
        <f>'DATA DASH'!E3181</f>
        <v/>
      </c>
      <c r="F3181">
        <f>'DATA DASH'!F3181</f>
        <v/>
      </c>
      <c r="G3181">
        <f>'DATA DASH'!G3181</f>
        <v/>
      </c>
      <c r="H3181">
        <f>'DATA DASH'!H3181</f>
        <v/>
      </c>
      <c r="I3181">
        <f>'DATA DASH'!I3181</f>
        <v/>
      </c>
      <c r="J3181">
        <f>'DATA DASH'!J3181</f>
        <v/>
      </c>
      <c r="K3181">
        <f>'DATA DASH'!K3181</f>
        <v/>
      </c>
      <c r="L3181">
        <f>'DATA DASH'!L3181</f>
        <v/>
      </c>
      <c r="M3181">
        <f>'DATA DASH'!M3181</f>
        <v/>
      </c>
    </row>
    <row r="3182">
      <c r="A3182">
        <f>'DATA DASH'!A3182</f>
        <v/>
      </c>
      <c r="B3182">
        <f>'DATA DASH'!B3182</f>
        <v/>
      </c>
      <c r="C3182">
        <f>'DATA DASH'!C3182</f>
        <v/>
      </c>
      <c r="D3182">
        <f>'DATA DASH'!D3182</f>
        <v/>
      </c>
      <c r="E3182">
        <f>'DATA DASH'!E3182</f>
        <v/>
      </c>
      <c r="F3182">
        <f>'DATA DASH'!F3182</f>
        <v/>
      </c>
      <c r="G3182">
        <f>'DATA DASH'!G3182</f>
        <v/>
      </c>
      <c r="H3182">
        <f>'DATA DASH'!H3182</f>
        <v/>
      </c>
      <c r="I3182">
        <f>'DATA DASH'!I3182</f>
        <v/>
      </c>
      <c r="J3182">
        <f>'DATA DASH'!J3182</f>
        <v/>
      </c>
      <c r="K3182">
        <f>'DATA DASH'!K3182</f>
        <v/>
      </c>
      <c r="L3182">
        <f>'DATA DASH'!L3182</f>
        <v/>
      </c>
      <c r="M3182">
        <f>'DATA DASH'!M3182</f>
        <v/>
      </c>
    </row>
    <row r="3183">
      <c r="A3183">
        <f>'DATA DASH'!A3183</f>
        <v/>
      </c>
      <c r="B3183">
        <f>'DATA DASH'!B3183</f>
        <v/>
      </c>
      <c r="C3183">
        <f>'DATA DASH'!C3183</f>
        <v/>
      </c>
      <c r="D3183">
        <f>'DATA DASH'!D3183</f>
        <v/>
      </c>
      <c r="E3183">
        <f>'DATA DASH'!E3183</f>
        <v/>
      </c>
      <c r="F3183">
        <f>'DATA DASH'!F3183</f>
        <v/>
      </c>
      <c r="G3183">
        <f>'DATA DASH'!G3183</f>
        <v/>
      </c>
      <c r="H3183">
        <f>'DATA DASH'!H3183</f>
        <v/>
      </c>
      <c r="I3183">
        <f>'DATA DASH'!I3183</f>
        <v/>
      </c>
      <c r="J3183">
        <f>'DATA DASH'!J3183</f>
        <v/>
      </c>
      <c r="K3183">
        <f>'DATA DASH'!K3183</f>
        <v/>
      </c>
      <c r="L3183">
        <f>'DATA DASH'!L3183</f>
        <v/>
      </c>
      <c r="M3183">
        <f>'DATA DASH'!M3183</f>
        <v/>
      </c>
    </row>
    <row r="3184">
      <c r="A3184">
        <f>'DATA DASH'!A3184</f>
        <v/>
      </c>
      <c r="B3184">
        <f>'DATA DASH'!B3184</f>
        <v/>
      </c>
      <c r="C3184">
        <f>'DATA DASH'!C3184</f>
        <v/>
      </c>
      <c r="D3184">
        <f>'DATA DASH'!D3184</f>
        <v/>
      </c>
      <c r="E3184">
        <f>'DATA DASH'!E3184</f>
        <v/>
      </c>
      <c r="F3184">
        <f>'DATA DASH'!F3184</f>
        <v/>
      </c>
      <c r="G3184">
        <f>'DATA DASH'!G3184</f>
        <v/>
      </c>
      <c r="H3184">
        <f>'DATA DASH'!H3184</f>
        <v/>
      </c>
      <c r="I3184">
        <f>'DATA DASH'!I3184</f>
        <v/>
      </c>
      <c r="J3184">
        <f>'DATA DASH'!J3184</f>
        <v/>
      </c>
      <c r="K3184">
        <f>'DATA DASH'!K3184</f>
        <v/>
      </c>
      <c r="L3184">
        <f>'DATA DASH'!L3184</f>
        <v/>
      </c>
      <c r="M3184">
        <f>'DATA DASH'!M3184</f>
        <v/>
      </c>
    </row>
    <row r="3185">
      <c r="A3185">
        <f>'DATA DASH'!A3185</f>
        <v/>
      </c>
      <c r="B3185">
        <f>'DATA DASH'!B3185</f>
        <v/>
      </c>
      <c r="C3185">
        <f>'DATA DASH'!C3185</f>
        <v/>
      </c>
      <c r="D3185">
        <f>'DATA DASH'!D3185</f>
        <v/>
      </c>
      <c r="E3185">
        <f>'DATA DASH'!E3185</f>
        <v/>
      </c>
      <c r="F3185">
        <f>'DATA DASH'!F3185</f>
        <v/>
      </c>
      <c r="G3185">
        <f>'DATA DASH'!G3185</f>
        <v/>
      </c>
      <c r="H3185">
        <f>'DATA DASH'!H3185</f>
        <v/>
      </c>
      <c r="I3185">
        <f>'DATA DASH'!I3185</f>
        <v/>
      </c>
      <c r="J3185">
        <f>'DATA DASH'!J3185</f>
        <v/>
      </c>
      <c r="K3185">
        <f>'DATA DASH'!K3185</f>
        <v/>
      </c>
      <c r="L3185">
        <f>'DATA DASH'!L3185</f>
        <v/>
      </c>
      <c r="M3185">
        <f>'DATA DASH'!M3185</f>
        <v/>
      </c>
    </row>
    <row r="3186">
      <c r="A3186">
        <f>'DATA DASH'!A3186</f>
        <v/>
      </c>
      <c r="B3186">
        <f>'DATA DASH'!B3186</f>
        <v/>
      </c>
      <c r="C3186">
        <f>'DATA DASH'!C3186</f>
        <v/>
      </c>
      <c r="D3186">
        <f>'DATA DASH'!D3186</f>
        <v/>
      </c>
      <c r="E3186">
        <f>'DATA DASH'!E3186</f>
        <v/>
      </c>
      <c r="F3186">
        <f>'DATA DASH'!F3186</f>
        <v/>
      </c>
      <c r="G3186">
        <f>'DATA DASH'!G3186</f>
        <v/>
      </c>
      <c r="H3186">
        <f>'DATA DASH'!H3186</f>
        <v/>
      </c>
      <c r="I3186">
        <f>'DATA DASH'!I3186</f>
        <v/>
      </c>
      <c r="J3186">
        <f>'DATA DASH'!J3186</f>
        <v/>
      </c>
      <c r="K3186">
        <f>'DATA DASH'!K3186</f>
        <v/>
      </c>
      <c r="L3186">
        <f>'DATA DASH'!L3186</f>
        <v/>
      </c>
      <c r="M3186">
        <f>'DATA DASH'!M3186</f>
        <v/>
      </c>
    </row>
    <row r="3187">
      <c r="A3187">
        <f>'DATA DASH'!A3187</f>
        <v/>
      </c>
      <c r="B3187">
        <f>'DATA DASH'!B3187</f>
        <v/>
      </c>
      <c r="C3187">
        <f>'DATA DASH'!C3187</f>
        <v/>
      </c>
      <c r="D3187">
        <f>'DATA DASH'!D3187</f>
        <v/>
      </c>
      <c r="E3187">
        <f>'DATA DASH'!E3187</f>
        <v/>
      </c>
      <c r="F3187">
        <f>'DATA DASH'!F3187</f>
        <v/>
      </c>
      <c r="G3187">
        <f>'DATA DASH'!G3187</f>
        <v/>
      </c>
      <c r="H3187">
        <f>'DATA DASH'!H3187</f>
        <v/>
      </c>
      <c r="I3187">
        <f>'DATA DASH'!I3187</f>
        <v/>
      </c>
      <c r="J3187">
        <f>'DATA DASH'!J3187</f>
        <v/>
      </c>
      <c r="K3187">
        <f>'DATA DASH'!K3187</f>
        <v/>
      </c>
      <c r="L3187">
        <f>'DATA DASH'!L3187</f>
        <v/>
      </c>
      <c r="M3187">
        <f>'DATA DASH'!M3187</f>
        <v/>
      </c>
    </row>
    <row r="3188">
      <c r="A3188">
        <f>'DATA DASH'!A3188</f>
        <v/>
      </c>
      <c r="B3188">
        <f>'DATA DASH'!B3188</f>
        <v/>
      </c>
      <c r="C3188">
        <f>'DATA DASH'!C3188</f>
        <v/>
      </c>
      <c r="D3188">
        <f>'DATA DASH'!D3188</f>
        <v/>
      </c>
      <c r="E3188">
        <f>'DATA DASH'!E3188</f>
        <v/>
      </c>
      <c r="F3188">
        <f>'DATA DASH'!F3188</f>
        <v/>
      </c>
      <c r="G3188">
        <f>'DATA DASH'!G3188</f>
        <v/>
      </c>
      <c r="H3188">
        <f>'DATA DASH'!H3188</f>
        <v/>
      </c>
      <c r="I3188">
        <f>'DATA DASH'!I3188</f>
        <v/>
      </c>
      <c r="J3188">
        <f>'DATA DASH'!J3188</f>
        <v/>
      </c>
      <c r="K3188">
        <f>'DATA DASH'!K3188</f>
        <v/>
      </c>
      <c r="L3188">
        <f>'DATA DASH'!L3188</f>
        <v/>
      </c>
      <c r="M3188">
        <f>'DATA DASH'!M3188</f>
        <v/>
      </c>
    </row>
    <row r="3189">
      <c r="A3189">
        <f>'DATA DASH'!A3189</f>
        <v/>
      </c>
      <c r="B3189">
        <f>'DATA DASH'!B3189</f>
        <v/>
      </c>
      <c r="C3189">
        <f>'DATA DASH'!C3189</f>
        <v/>
      </c>
      <c r="D3189">
        <f>'DATA DASH'!D3189</f>
        <v/>
      </c>
      <c r="E3189">
        <f>'DATA DASH'!E3189</f>
        <v/>
      </c>
      <c r="F3189">
        <f>'DATA DASH'!F3189</f>
        <v/>
      </c>
      <c r="G3189">
        <f>'DATA DASH'!G3189</f>
        <v/>
      </c>
      <c r="H3189">
        <f>'DATA DASH'!H3189</f>
        <v/>
      </c>
      <c r="I3189">
        <f>'DATA DASH'!I3189</f>
        <v/>
      </c>
      <c r="J3189">
        <f>'DATA DASH'!J3189</f>
        <v/>
      </c>
      <c r="K3189">
        <f>'DATA DASH'!K3189</f>
        <v/>
      </c>
      <c r="L3189">
        <f>'DATA DASH'!L3189</f>
        <v/>
      </c>
      <c r="M3189">
        <f>'DATA DASH'!M3189</f>
        <v/>
      </c>
    </row>
    <row r="3190">
      <c r="A3190">
        <f>'DATA DASH'!A3190</f>
        <v/>
      </c>
      <c r="B3190">
        <f>'DATA DASH'!B3190</f>
        <v/>
      </c>
      <c r="C3190">
        <f>'DATA DASH'!C3190</f>
        <v/>
      </c>
      <c r="D3190">
        <f>'DATA DASH'!D3190</f>
        <v/>
      </c>
      <c r="E3190">
        <f>'DATA DASH'!E3190</f>
        <v/>
      </c>
      <c r="F3190">
        <f>'DATA DASH'!F3190</f>
        <v/>
      </c>
      <c r="G3190">
        <f>'DATA DASH'!G3190</f>
        <v/>
      </c>
      <c r="H3190">
        <f>'DATA DASH'!H3190</f>
        <v/>
      </c>
      <c r="I3190">
        <f>'DATA DASH'!I3190</f>
        <v/>
      </c>
      <c r="J3190">
        <f>'DATA DASH'!J3190</f>
        <v/>
      </c>
      <c r="K3190">
        <f>'DATA DASH'!K3190</f>
        <v/>
      </c>
      <c r="L3190">
        <f>'DATA DASH'!L3190</f>
        <v/>
      </c>
      <c r="M3190">
        <f>'DATA DASH'!M3190</f>
        <v/>
      </c>
    </row>
    <row r="3191">
      <c r="A3191">
        <f>'DATA DASH'!A3191</f>
        <v/>
      </c>
      <c r="B3191">
        <f>'DATA DASH'!B3191</f>
        <v/>
      </c>
      <c r="C3191">
        <f>'DATA DASH'!C3191</f>
        <v/>
      </c>
      <c r="D3191">
        <f>'DATA DASH'!D3191</f>
        <v/>
      </c>
      <c r="E3191">
        <f>'DATA DASH'!E3191</f>
        <v/>
      </c>
      <c r="F3191">
        <f>'DATA DASH'!F3191</f>
        <v/>
      </c>
      <c r="G3191">
        <f>'DATA DASH'!G3191</f>
        <v/>
      </c>
      <c r="H3191">
        <f>'DATA DASH'!H3191</f>
        <v/>
      </c>
      <c r="I3191">
        <f>'DATA DASH'!I3191</f>
        <v/>
      </c>
      <c r="J3191">
        <f>'DATA DASH'!J3191</f>
        <v/>
      </c>
      <c r="K3191">
        <f>'DATA DASH'!K3191</f>
        <v/>
      </c>
      <c r="L3191">
        <f>'DATA DASH'!L3191</f>
        <v/>
      </c>
      <c r="M3191">
        <f>'DATA DASH'!M3191</f>
        <v/>
      </c>
    </row>
    <row r="3192">
      <c r="A3192">
        <f>'DATA DASH'!A3192</f>
        <v/>
      </c>
      <c r="B3192">
        <f>'DATA DASH'!B3192</f>
        <v/>
      </c>
      <c r="C3192">
        <f>'DATA DASH'!C3192</f>
        <v/>
      </c>
      <c r="D3192">
        <f>'DATA DASH'!D3192</f>
        <v/>
      </c>
      <c r="E3192">
        <f>'DATA DASH'!E3192</f>
        <v/>
      </c>
      <c r="F3192">
        <f>'DATA DASH'!F3192</f>
        <v/>
      </c>
      <c r="G3192">
        <f>'DATA DASH'!G3192</f>
        <v/>
      </c>
      <c r="H3192">
        <f>'DATA DASH'!H3192</f>
        <v/>
      </c>
      <c r="I3192">
        <f>'DATA DASH'!I3192</f>
        <v/>
      </c>
      <c r="J3192">
        <f>'DATA DASH'!J3192</f>
        <v/>
      </c>
      <c r="K3192">
        <f>'DATA DASH'!K3192</f>
        <v/>
      </c>
      <c r="L3192">
        <f>'DATA DASH'!L3192</f>
        <v/>
      </c>
      <c r="M3192">
        <f>'DATA DASH'!M3192</f>
        <v/>
      </c>
    </row>
    <row r="3193">
      <c r="A3193">
        <f>'DATA DASH'!A3193</f>
        <v/>
      </c>
      <c r="B3193">
        <f>'DATA DASH'!B3193</f>
        <v/>
      </c>
      <c r="C3193">
        <f>'DATA DASH'!C3193</f>
        <v/>
      </c>
      <c r="D3193">
        <f>'DATA DASH'!D3193</f>
        <v/>
      </c>
      <c r="E3193">
        <f>'DATA DASH'!E3193</f>
        <v/>
      </c>
      <c r="F3193">
        <f>'DATA DASH'!F3193</f>
        <v/>
      </c>
      <c r="G3193">
        <f>'DATA DASH'!G3193</f>
        <v/>
      </c>
      <c r="H3193">
        <f>'DATA DASH'!H3193</f>
        <v/>
      </c>
      <c r="I3193">
        <f>'DATA DASH'!I3193</f>
        <v/>
      </c>
      <c r="J3193">
        <f>'DATA DASH'!J3193</f>
        <v/>
      </c>
      <c r="K3193">
        <f>'DATA DASH'!K3193</f>
        <v/>
      </c>
      <c r="L3193">
        <f>'DATA DASH'!L3193</f>
        <v/>
      </c>
      <c r="M3193">
        <f>'DATA DASH'!M3193</f>
        <v/>
      </c>
    </row>
    <row r="3194">
      <c r="A3194">
        <f>'DATA DASH'!A3194</f>
        <v/>
      </c>
      <c r="B3194">
        <f>'DATA DASH'!B3194</f>
        <v/>
      </c>
      <c r="C3194">
        <f>'DATA DASH'!C3194</f>
        <v/>
      </c>
      <c r="D3194">
        <f>'DATA DASH'!D3194</f>
        <v/>
      </c>
      <c r="E3194">
        <f>'DATA DASH'!E3194</f>
        <v/>
      </c>
      <c r="F3194">
        <f>'DATA DASH'!F3194</f>
        <v/>
      </c>
      <c r="G3194">
        <f>'DATA DASH'!G3194</f>
        <v/>
      </c>
      <c r="H3194">
        <f>'DATA DASH'!H3194</f>
        <v/>
      </c>
      <c r="I3194">
        <f>'DATA DASH'!I3194</f>
        <v/>
      </c>
      <c r="J3194">
        <f>'DATA DASH'!J3194</f>
        <v/>
      </c>
      <c r="K3194">
        <f>'DATA DASH'!K3194</f>
        <v/>
      </c>
      <c r="L3194">
        <f>'DATA DASH'!L3194</f>
        <v/>
      </c>
      <c r="M3194">
        <f>'DATA DASH'!M3194</f>
        <v/>
      </c>
    </row>
    <row r="3195">
      <c r="A3195">
        <f>'DATA DASH'!A3195</f>
        <v/>
      </c>
      <c r="B3195">
        <f>'DATA DASH'!B3195</f>
        <v/>
      </c>
      <c r="C3195">
        <f>'DATA DASH'!C3195</f>
        <v/>
      </c>
      <c r="D3195">
        <f>'DATA DASH'!D3195</f>
        <v/>
      </c>
      <c r="E3195">
        <f>'DATA DASH'!E3195</f>
        <v/>
      </c>
      <c r="F3195">
        <f>'DATA DASH'!F3195</f>
        <v/>
      </c>
      <c r="G3195">
        <f>'DATA DASH'!G3195</f>
        <v/>
      </c>
      <c r="H3195">
        <f>'DATA DASH'!H3195</f>
        <v/>
      </c>
      <c r="I3195">
        <f>'DATA DASH'!I3195</f>
        <v/>
      </c>
      <c r="J3195">
        <f>'DATA DASH'!J3195</f>
        <v/>
      </c>
      <c r="K3195">
        <f>'DATA DASH'!K3195</f>
        <v/>
      </c>
      <c r="L3195">
        <f>'DATA DASH'!L3195</f>
        <v/>
      </c>
      <c r="M3195">
        <f>'DATA DASH'!M3195</f>
        <v/>
      </c>
    </row>
    <row r="3196">
      <c r="A3196">
        <f>'DATA DASH'!A3196</f>
        <v/>
      </c>
      <c r="B3196">
        <f>'DATA DASH'!B3196</f>
        <v/>
      </c>
      <c r="C3196">
        <f>'DATA DASH'!C3196</f>
        <v/>
      </c>
      <c r="D3196">
        <f>'DATA DASH'!D3196</f>
        <v/>
      </c>
      <c r="E3196">
        <f>'DATA DASH'!E3196</f>
        <v/>
      </c>
      <c r="F3196">
        <f>'DATA DASH'!F3196</f>
        <v/>
      </c>
      <c r="G3196">
        <f>'DATA DASH'!G3196</f>
        <v/>
      </c>
      <c r="H3196">
        <f>'DATA DASH'!H3196</f>
        <v/>
      </c>
      <c r="I3196">
        <f>'DATA DASH'!I3196</f>
        <v/>
      </c>
      <c r="J3196">
        <f>'DATA DASH'!J3196</f>
        <v/>
      </c>
      <c r="K3196">
        <f>'DATA DASH'!K3196</f>
        <v/>
      </c>
      <c r="L3196">
        <f>'DATA DASH'!L3196</f>
        <v/>
      </c>
      <c r="M3196">
        <f>'DATA DASH'!M3196</f>
        <v/>
      </c>
    </row>
    <row r="3197">
      <c r="A3197">
        <f>'DATA DASH'!A3197</f>
        <v/>
      </c>
      <c r="B3197">
        <f>'DATA DASH'!B3197</f>
        <v/>
      </c>
      <c r="C3197">
        <f>'DATA DASH'!C3197</f>
        <v/>
      </c>
      <c r="D3197">
        <f>'DATA DASH'!D3197</f>
        <v/>
      </c>
      <c r="E3197">
        <f>'DATA DASH'!E3197</f>
        <v/>
      </c>
      <c r="F3197">
        <f>'DATA DASH'!F3197</f>
        <v/>
      </c>
      <c r="G3197">
        <f>'DATA DASH'!G3197</f>
        <v/>
      </c>
      <c r="H3197">
        <f>'DATA DASH'!H3197</f>
        <v/>
      </c>
      <c r="I3197">
        <f>'DATA DASH'!I3197</f>
        <v/>
      </c>
      <c r="J3197">
        <f>'DATA DASH'!J3197</f>
        <v/>
      </c>
      <c r="K3197">
        <f>'DATA DASH'!K3197</f>
        <v/>
      </c>
      <c r="L3197">
        <f>'DATA DASH'!L3197</f>
        <v/>
      </c>
      <c r="M3197">
        <f>'DATA DASH'!M3197</f>
        <v/>
      </c>
    </row>
    <row r="3198">
      <c r="A3198">
        <f>'DATA DASH'!A3198</f>
        <v/>
      </c>
      <c r="B3198">
        <f>'DATA DASH'!B3198</f>
        <v/>
      </c>
      <c r="C3198">
        <f>'DATA DASH'!C3198</f>
        <v/>
      </c>
      <c r="D3198">
        <f>'DATA DASH'!D3198</f>
        <v/>
      </c>
      <c r="E3198">
        <f>'DATA DASH'!E3198</f>
        <v/>
      </c>
      <c r="F3198">
        <f>'DATA DASH'!F3198</f>
        <v/>
      </c>
      <c r="G3198">
        <f>'DATA DASH'!G3198</f>
        <v/>
      </c>
      <c r="H3198">
        <f>'DATA DASH'!H3198</f>
        <v/>
      </c>
      <c r="I3198">
        <f>'DATA DASH'!I3198</f>
        <v/>
      </c>
      <c r="J3198">
        <f>'DATA DASH'!J3198</f>
        <v/>
      </c>
      <c r="K3198">
        <f>'DATA DASH'!K3198</f>
        <v/>
      </c>
      <c r="L3198">
        <f>'DATA DASH'!L3198</f>
        <v/>
      </c>
      <c r="M3198">
        <f>'DATA DASH'!M3198</f>
        <v/>
      </c>
    </row>
    <row r="3199">
      <c r="A3199">
        <f>'DATA DASH'!A3199</f>
        <v/>
      </c>
      <c r="B3199">
        <f>'DATA DASH'!B3199</f>
        <v/>
      </c>
      <c r="C3199">
        <f>'DATA DASH'!C3199</f>
        <v/>
      </c>
      <c r="D3199">
        <f>'DATA DASH'!D3199</f>
        <v/>
      </c>
      <c r="E3199">
        <f>'DATA DASH'!E3199</f>
        <v/>
      </c>
      <c r="F3199">
        <f>'DATA DASH'!F3199</f>
        <v/>
      </c>
      <c r="G3199">
        <f>'DATA DASH'!G3199</f>
        <v/>
      </c>
      <c r="H3199">
        <f>'DATA DASH'!H3199</f>
        <v/>
      </c>
      <c r="I3199">
        <f>'DATA DASH'!I3199</f>
        <v/>
      </c>
      <c r="J3199">
        <f>'DATA DASH'!J3199</f>
        <v/>
      </c>
      <c r="K3199">
        <f>'DATA DASH'!K3199</f>
        <v/>
      </c>
      <c r="L3199">
        <f>'DATA DASH'!L3199</f>
        <v/>
      </c>
      <c r="M3199">
        <f>'DATA DASH'!M3199</f>
        <v/>
      </c>
    </row>
    <row r="3200">
      <c r="A3200">
        <f>'DATA DASH'!A3200</f>
        <v/>
      </c>
      <c r="B3200">
        <f>'DATA DASH'!B3200</f>
        <v/>
      </c>
      <c r="C3200">
        <f>'DATA DASH'!C3200</f>
        <v/>
      </c>
      <c r="D3200">
        <f>'DATA DASH'!D3200</f>
        <v/>
      </c>
      <c r="E3200">
        <f>'DATA DASH'!E3200</f>
        <v/>
      </c>
      <c r="F3200">
        <f>'DATA DASH'!F3200</f>
        <v/>
      </c>
      <c r="G3200">
        <f>'DATA DASH'!G3200</f>
        <v/>
      </c>
      <c r="H3200">
        <f>'DATA DASH'!H3200</f>
        <v/>
      </c>
      <c r="I3200">
        <f>'DATA DASH'!I3200</f>
        <v/>
      </c>
      <c r="J3200">
        <f>'DATA DASH'!J3200</f>
        <v/>
      </c>
      <c r="K3200">
        <f>'DATA DASH'!K3200</f>
        <v/>
      </c>
      <c r="L3200">
        <f>'DATA DASH'!L3200</f>
        <v/>
      </c>
      <c r="M3200">
        <f>'DATA DASH'!M3200</f>
        <v/>
      </c>
    </row>
    <row r="3201">
      <c r="A3201">
        <f>'DATA DASH'!A3201</f>
        <v/>
      </c>
      <c r="B3201">
        <f>'DATA DASH'!B3201</f>
        <v/>
      </c>
      <c r="C3201">
        <f>'DATA DASH'!C3201</f>
        <v/>
      </c>
      <c r="D3201">
        <f>'DATA DASH'!D3201</f>
        <v/>
      </c>
      <c r="E3201">
        <f>'DATA DASH'!E3201</f>
        <v/>
      </c>
      <c r="F3201">
        <f>'DATA DASH'!F3201</f>
        <v/>
      </c>
      <c r="G3201">
        <f>'DATA DASH'!G3201</f>
        <v/>
      </c>
      <c r="H3201">
        <f>'DATA DASH'!H3201</f>
        <v/>
      </c>
      <c r="I3201">
        <f>'DATA DASH'!I3201</f>
        <v/>
      </c>
      <c r="J3201">
        <f>'DATA DASH'!J3201</f>
        <v/>
      </c>
      <c r="K3201">
        <f>'DATA DASH'!K3201</f>
        <v/>
      </c>
      <c r="L3201">
        <f>'DATA DASH'!L3201</f>
        <v/>
      </c>
      <c r="M3201">
        <f>'DATA DASH'!M3201</f>
        <v/>
      </c>
    </row>
    <row r="3202">
      <c r="A3202">
        <f>'DATA DASH'!A3202</f>
        <v/>
      </c>
      <c r="B3202">
        <f>'DATA DASH'!B3202</f>
        <v/>
      </c>
      <c r="C3202">
        <f>'DATA DASH'!C3202</f>
        <v/>
      </c>
      <c r="D3202">
        <f>'DATA DASH'!D3202</f>
        <v/>
      </c>
      <c r="E3202">
        <f>'DATA DASH'!E3202</f>
        <v/>
      </c>
      <c r="F3202">
        <f>'DATA DASH'!F3202</f>
        <v/>
      </c>
      <c r="G3202">
        <f>'DATA DASH'!G3202</f>
        <v/>
      </c>
      <c r="H3202">
        <f>'DATA DASH'!H3202</f>
        <v/>
      </c>
      <c r="I3202">
        <f>'DATA DASH'!I3202</f>
        <v/>
      </c>
      <c r="J3202">
        <f>'DATA DASH'!J3202</f>
        <v/>
      </c>
      <c r="K3202">
        <f>'DATA DASH'!K3202</f>
        <v/>
      </c>
      <c r="L3202">
        <f>'DATA DASH'!L3202</f>
        <v/>
      </c>
      <c r="M3202">
        <f>'DATA DASH'!M3202</f>
        <v/>
      </c>
    </row>
    <row r="3203">
      <c r="A3203">
        <f>'DATA DASH'!A3203</f>
        <v/>
      </c>
      <c r="B3203">
        <f>'DATA DASH'!B3203</f>
        <v/>
      </c>
      <c r="C3203">
        <f>'DATA DASH'!C3203</f>
        <v/>
      </c>
      <c r="D3203">
        <f>'DATA DASH'!D3203</f>
        <v/>
      </c>
      <c r="E3203">
        <f>'DATA DASH'!E3203</f>
        <v/>
      </c>
      <c r="F3203">
        <f>'DATA DASH'!F3203</f>
        <v/>
      </c>
      <c r="G3203">
        <f>'DATA DASH'!G3203</f>
        <v/>
      </c>
      <c r="H3203">
        <f>'DATA DASH'!H3203</f>
        <v/>
      </c>
      <c r="I3203">
        <f>'DATA DASH'!I3203</f>
        <v/>
      </c>
      <c r="J3203">
        <f>'DATA DASH'!J3203</f>
        <v/>
      </c>
      <c r="K3203">
        <f>'DATA DASH'!K3203</f>
        <v/>
      </c>
      <c r="L3203">
        <f>'DATA DASH'!L3203</f>
        <v/>
      </c>
      <c r="M3203">
        <f>'DATA DASH'!M3203</f>
        <v/>
      </c>
    </row>
    <row r="3204">
      <c r="A3204">
        <f>'DATA DASH'!A3204</f>
        <v/>
      </c>
      <c r="B3204">
        <f>'DATA DASH'!B3204</f>
        <v/>
      </c>
      <c r="C3204">
        <f>'DATA DASH'!C3204</f>
        <v/>
      </c>
      <c r="D3204">
        <f>'DATA DASH'!D3204</f>
        <v/>
      </c>
      <c r="E3204">
        <f>'DATA DASH'!E3204</f>
        <v/>
      </c>
      <c r="F3204">
        <f>'DATA DASH'!F3204</f>
        <v/>
      </c>
      <c r="G3204">
        <f>'DATA DASH'!G3204</f>
        <v/>
      </c>
      <c r="H3204">
        <f>'DATA DASH'!H3204</f>
        <v/>
      </c>
      <c r="I3204">
        <f>'DATA DASH'!I3204</f>
        <v/>
      </c>
      <c r="J3204">
        <f>'DATA DASH'!J3204</f>
        <v/>
      </c>
      <c r="K3204">
        <f>'DATA DASH'!K3204</f>
        <v/>
      </c>
      <c r="L3204">
        <f>'DATA DASH'!L3204</f>
        <v/>
      </c>
      <c r="M3204">
        <f>'DATA DASH'!M3204</f>
        <v/>
      </c>
    </row>
    <row r="3205">
      <c r="A3205">
        <f>'DATA DASH'!A3205</f>
        <v/>
      </c>
      <c r="B3205">
        <f>'DATA DASH'!B3205</f>
        <v/>
      </c>
      <c r="C3205">
        <f>'DATA DASH'!C3205</f>
        <v/>
      </c>
      <c r="D3205">
        <f>'DATA DASH'!D3205</f>
        <v/>
      </c>
      <c r="E3205">
        <f>'DATA DASH'!E3205</f>
        <v/>
      </c>
      <c r="F3205">
        <f>'DATA DASH'!F3205</f>
        <v/>
      </c>
      <c r="G3205">
        <f>'DATA DASH'!G3205</f>
        <v/>
      </c>
      <c r="H3205">
        <f>'DATA DASH'!H3205</f>
        <v/>
      </c>
      <c r="I3205">
        <f>'DATA DASH'!I3205</f>
        <v/>
      </c>
      <c r="J3205">
        <f>'DATA DASH'!J3205</f>
        <v/>
      </c>
      <c r="K3205">
        <f>'DATA DASH'!K3205</f>
        <v/>
      </c>
      <c r="L3205">
        <f>'DATA DASH'!L3205</f>
        <v/>
      </c>
      <c r="M3205">
        <f>'DATA DASH'!M3205</f>
        <v/>
      </c>
    </row>
    <row r="3206">
      <c r="A3206">
        <f>'DATA DASH'!A3206</f>
        <v/>
      </c>
      <c r="B3206">
        <f>'DATA DASH'!B3206</f>
        <v/>
      </c>
      <c r="C3206">
        <f>'DATA DASH'!C3206</f>
        <v/>
      </c>
      <c r="D3206">
        <f>'DATA DASH'!D3206</f>
        <v/>
      </c>
      <c r="E3206">
        <f>'DATA DASH'!E3206</f>
        <v/>
      </c>
      <c r="F3206">
        <f>'DATA DASH'!F3206</f>
        <v/>
      </c>
      <c r="G3206">
        <f>'DATA DASH'!G3206</f>
        <v/>
      </c>
      <c r="H3206">
        <f>'DATA DASH'!H3206</f>
        <v/>
      </c>
      <c r="I3206">
        <f>'DATA DASH'!I3206</f>
        <v/>
      </c>
      <c r="J3206">
        <f>'DATA DASH'!J3206</f>
        <v/>
      </c>
      <c r="K3206">
        <f>'DATA DASH'!K3206</f>
        <v/>
      </c>
      <c r="L3206">
        <f>'DATA DASH'!L3206</f>
        <v/>
      </c>
      <c r="M3206">
        <f>'DATA DASH'!M3206</f>
        <v/>
      </c>
    </row>
    <row r="3207">
      <c r="A3207">
        <f>'DATA DASH'!A3207</f>
        <v/>
      </c>
      <c r="B3207">
        <f>'DATA DASH'!B3207</f>
        <v/>
      </c>
      <c r="C3207">
        <f>'DATA DASH'!C3207</f>
        <v/>
      </c>
      <c r="D3207">
        <f>'DATA DASH'!D3207</f>
        <v/>
      </c>
      <c r="E3207">
        <f>'DATA DASH'!E3207</f>
        <v/>
      </c>
      <c r="F3207">
        <f>'DATA DASH'!F3207</f>
        <v/>
      </c>
      <c r="G3207">
        <f>'DATA DASH'!G3207</f>
        <v/>
      </c>
      <c r="H3207">
        <f>'DATA DASH'!H3207</f>
        <v/>
      </c>
      <c r="I3207">
        <f>'DATA DASH'!I3207</f>
        <v/>
      </c>
      <c r="J3207">
        <f>'DATA DASH'!J3207</f>
        <v/>
      </c>
      <c r="K3207">
        <f>'DATA DASH'!K3207</f>
        <v/>
      </c>
      <c r="L3207">
        <f>'DATA DASH'!L3207</f>
        <v/>
      </c>
      <c r="M3207">
        <f>'DATA DASH'!M3207</f>
        <v/>
      </c>
    </row>
    <row r="3208">
      <c r="A3208">
        <f>'DATA DASH'!A3208</f>
        <v/>
      </c>
      <c r="B3208">
        <f>'DATA DASH'!B3208</f>
        <v/>
      </c>
      <c r="C3208">
        <f>'DATA DASH'!C3208</f>
        <v/>
      </c>
      <c r="D3208">
        <f>'DATA DASH'!D3208</f>
        <v/>
      </c>
      <c r="E3208">
        <f>'DATA DASH'!E3208</f>
        <v/>
      </c>
      <c r="F3208">
        <f>'DATA DASH'!F3208</f>
        <v/>
      </c>
      <c r="G3208">
        <f>'DATA DASH'!G3208</f>
        <v/>
      </c>
      <c r="H3208">
        <f>'DATA DASH'!H3208</f>
        <v/>
      </c>
      <c r="I3208">
        <f>'DATA DASH'!I3208</f>
        <v/>
      </c>
      <c r="J3208">
        <f>'DATA DASH'!J3208</f>
        <v/>
      </c>
      <c r="K3208">
        <f>'DATA DASH'!K3208</f>
        <v/>
      </c>
      <c r="L3208">
        <f>'DATA DASH'!L3208</f>
        <v/>
      </c>
      <c r="M3208">
        <f>'DATA DASH'!M3208</f>
        <v/>
      </c>
    </row>
    <row r="3209">
      <c r="A3209">
        <f>'DATA DASH'!A3209</f>
        <v/>
      </c>
      <c r="B3209">
        <f>'DATA DASH'!B3209</f>
        <v/>
      </c>
      <c r="C3209">
        <f>'DATA DASH'!C3209</f>
        <v/>
      </c>
      <c r="D3209">
        <f>'DATA DASH'!D3209</f>
        <v/>
      </c>
      <c r="E3209">
        <f>'DATA DASH'!E3209</f>
        <v/>
      </c>
      <c r="F3209">
        <f>'DATA DASH'!F3209</f>
        <v/>
      </c>
      <c r="G3209">
        <f>'DATA DASH'!G3209</f>
        <v/>
      </c>
      <c r="H3209">
        <f>'DATA DASH'!H3209</f>
        <v/>
      </c>
      <c r="I3209">
        <f>'DATA DASH'!I3209</f>
        <v/>
      </c>
      <c r="J3209">
        <f>'DATA DASH'!J3209</f>
        <v/>
      </c>
      <c r="K3209">
        <f>'DATA DASH'!K3209</f>
        <v/>
      </c>
      <c r="L3209">
        <f>'DATA DASH'!L3209</f>
        <v/>
      </c>
      <c r="M3209">
        <f>'DATA DASH'!M3209</f>
        <v/>
      </c>
    </row>
    <row r="3210">
      <c r="A3210">
        <f>'DATA DASH'!A3210</f>
        <v/>
      </c>
      <c r="B3210">
        <f>'DATA DASH'!B3210</f>
        <v/>
      </c>
      <c r="C3210">
        <f>'DATA DASH'!C3210</f>
        <v/>
      </c>
      <c r="D3210">
        <f>'DATA DASH'!D3210</f>
        <v/>
      </c>
      <c r="E3210">
        <f>'DATA DASH'!E3210</f>
        <v/>
      </c>
      <c r="F3210">
        <f>'DATA DASH'!F3210</f>
        <v/>
      </c>
      <c r="G3210">
        <f>'DATA DASH'!G3210</f>
        <v/>
      </c>
      <c r="H3210">
        <f>'DATA DASH'!H3210</f>
        <v/>
      </c>
      <c r="I3210">
        <f>'DATA DASH'!I3210</f>
        <v/>
      </c>
      <c r="J3210">
        <f>'DATA DASH'!J3210</f>
        <v/>
      </c>
      <c r="K3210">
        <f>'DATA DASH'!K3210</f>
        <v/>
      </c>
      <c r="L3210">
        <f>'DATA DASH'!L3210</f>
        <v/>
      </c>
      <c r="M3210">
        <f>'DATA DASH'!M3210</f>
        <v/>
      </c>
    </row>
    <row r="3211">
      <c r="A3211">
        <f>'DATA DASH'!A3211</f>
        <v/>
      </c>
      <c r="B3211">
        <f>'DATA DASH'!B3211</f>
        <v/>
      </c>
      <c r="C3211">
        <f>'DATA DASH'!C3211</f>
        <v/>
      </c>
      <c r="D3211">
        <f>'DATA DASH'!D3211</f>
        <v/>
      </c>
      <c r="E3211">
        <f>'DATA DASH'!E3211</f>
        <v/>
      </c>
      <c r="F3211">
        <f>'DATA DASH'!F3211</f>
        <v/>
      </c>
      <c r="G3211">
        <f>'DATA DASH'!G3211</f>
        <v/>
      </c>
      <c r="H3211">
        <f>'DATA DASH'!H3211</f>
        <v/>
      </c>
      <c r="I3211">
        <f>'DATA DASH'!I3211</f>
        <v/>
      </c>
      <c r="J3211">
        <f>'DATA DASH'!J3211</f>
        <v/>
      </c>
      <c r="K3211">
        <f>'DATA DASH'!K3211</f>
        <v/>
      </c>
      <c r="L3211">
        <f>'DATA DASH'!L3211</f>
        <v/>
      </c>
      <c r="M3211">
        <f>'DATA DASH'!M3211</f>
        <v/>
      </c>
    </row>
    <row r="3212">
      <c r="A3212">
        <f>'DATA DASH'!A3212</f>
        <v/>
      </c>
      <c r="B3212">
        <f>'DATA DASH'!B3212</f>
        <v/>
      </c>
      <c r="C3212">
        <f>'DATA DASH'!C3212</f>
        <v/>
      </c>
      <c r="D3212">
        <f>'DATA DASH'!D3212</f>
        <v/>
      </c>
      <c r="E3212">
        <f>'DATA DASH'!E3212</f>
        <v/>
      </c>
      <c r="F3212">
        <f>'DATA DASH'!F3212</f>
        <v/>
      </c>
      <c r="G3212">
        <f>'DATA DASH'!G3212</f>
        <v/>
      </c>
      <c r="H3212">
        <f>'DATA DASH'!H3212</f>
        <v/>
      </c>
      <c r="I3212">
        <f>'DATA DASH'!I3212</f>
        <v/>
      </c>
      <c r="J3212">
        <f>'DATA DASH'!J3212</f>
        <v/>
      </c>
      <c r="K3212">
        <f>'DATA DASH'!K3212</f>
        <v/>
      </c>
      <c r="L3212">
        <f>'DATA DASH'!L3212</f>
        <v/>
      </c>
      <c r="M3212">
        <f>'DATA DASH'!M3212</f>
        <v/>
      </c>
    </row>
    <row r="3213">
      <c r="A3213">
        <f>'DATA DASH'!A3213</f>
        <v/>
      </c>
      <c r="B3213">
        <f>'DATA DASH'!B3213</f>
        <v/>
      </c>
      <c r="C3213">
        <f>'DATA DASH'!C3213</f>
        <v/>
      </c>
      <c r="D3213">
        <f>'DATA DASH'!D3213</f>
        <v/>
      </c>
      <c r="E3213">
        <f>'DATA DASH'!E3213</f>
        <v/>
      </c>
      <c r="F3213">
        <f>'DATA DASH'!F3213</f>
        <v/>
      </c>
      <c r="G3213">
        <f>'DATA DASH'!G3213</f>
        <v/>
      </c>
      <c r="H3213">
        <f>'DATA DASH'!H3213</f>
        <v/>
      </c>
      <c r="I3213">
        <f>'DATA DASH'!I3213</f>
        <v/>
      </c>
      <c r="J3213">
        <f>'DATA DASH'!J3213</f>
        <v/>
      </c>
      <c r="K3213">
        <f>'DATA DASH'!K3213</f>
        <v/>
      </c>
      <c r="L3213">
        <f>'DATA DASH'!L3213</f>
        <v/>
      </c>
      <c r="M3213">
        <f>'DATA DASH'!M3213</f>
        <v/>
      </c>
    </row>
    <row r="3214">
      <c r="A3214">
        <f>'DATA DASH'!A3214</f>
        <v/>
      </c>
      <c r="B3214">
        <f>'DATA DASH'!B3214</f>
        <v/>
      </c>
      <c r="C3214">
        <f>'DATA DASH'!C3214</f>
        <v/>
      </c>
      <c r="D3214">
        <f>'DATA DASH'!D3214</f>
        <v/>
      </c>
      <c r="E3214">
        <f>'DATA DASH'!E3214</f>
        <v/>
      </c>
      <c r="F3214">
        <f>'DATA DASH'!F3214</f>
        <v/>
      </c>
      <c r="G3214">
        <f>'DATA DASH'!G3214</f>
        <v/>
      </c>
      <c r="H3214">
        <f>'DATA DASH'!H3214</f>
        <v/>
      </c>
      <c r="I3214">
        <f>'DATA DASH'!I3214</f>
        <v/>
      </c>
      <c r="J3214">
        <f>'DATA DASH'!J3214</f>
        <v/>
      </c>
      <c r="K3214">
        <f>'DATA DASH'!K3214</f>
        <v/>
      </c>
      <c r="L3214">
        <f>'DATA DASH'!L3214</f>
        <v/>
      </c>
      <c r="M3214">
        <f>'DATA DASH'!M3214</f>
        <v/>
      </c>
    </row>
    <row r="3215">
      <c r="A3215">
        <f>'DATA DASH'!A3215</f>
        <v/>
      </c>
      <c r="B3215">
        <f>'DATA DASH'!B3215</f>
        <v/>
      </c>
      <c r="C3215">
        <f>'DATA DASH'!C3215</f>
        <v/>
      </c>
      <c r="D3215">
        <f>'DATA DASH'!D3215</f>
        <v/>
      </c>
      <c r="E3215">
        <f>'DATA DASH'!E3215</f>
        <v/>
      </c>
      <c r="F3215">
        <f>'DATA DASH'!F3215</f>
        <v/>
      </c>
      <c r="G3215">
        <f>'DATA DASH'!G3215</f>
        <v/>
      </c>
      <c r="H3215">
        <f>'DATA DASH'!H3215</f>
        <v/>
      </c>
      <c r="I3215">
        <f>'DATA DASH'!I3215</f>
        <v/>
      </c>
      <c r="J3215">
        <f>'DATA DASH'!J3215</f>
        <v/>
      </c>
      <c r="K3215">
        <f>'DATA DASH'!K3215</f>
        <v/>
      </c>
      <c r="L3215">
        <f>'DATA DASH'!L3215</f>
        <v/>
      </c>
      <c r="M3215">
        <f>'DATA DASH'!M3215</f>
        <v/>
      </c>
    </row>
    <row r="3216">
      <c r="A3216">
        <f>'DATA DASH'!A3216</f>
        <v/>
      </c>
      <c r="B3216">
        <f>'DATA DASH'!B3216</f>
        <v/>
      </c>
      <c r="C3216">
        <f>'DATA DASH'!C3216</f>
        <v/>
      </c>
      <c r="D3216">
        <f>'DATA DASH'!D3216</f>
        <v/>
      </c>
      <c r="E3216">
        <f>'DATA DASH'!E3216</f>
        <v/>
      </c>
      <c r="F3216">
        <f>'DATA DASH'!F3216</f>
        <v/>
      </c>
      <c r="G3216">
        <f>'DATA DASH'!G3216</f>
        <v/>
      </c>
      <c r="H3216">
        <f>'DATA DASH'!H3216</f>
        <v/>
      </c>
      <c r="I3216">
        <f>'DATA DASH'!I3216</f>
        <v/>
      </c>
      <c r="J3216">
        <f>'DATA DASH'!J3216</f>
        <v/>
      </c>
      <c r="K3216">
        <f>'DATA DASH'!K3216</f>
        <v/>
      </c>
      <c r="L3216">
        <f>'DATA DASH'!L3216</f>
        <v/>
      </c>
      <c r="M3216">
        <f>'DATA DASH'!M3216</f>
        <v/>
      </c>
    </row>
    <row r="3217">
      <c r="A3217">
        <f>'DATA DASH'!A3217</f>
        <v/>
      </c>
      <c r="B3217">
        <f>'DATA DASH'!B3217</f>
        <v/>
      </c>
      <c r="C3217">
        <f>'DATA DASH'!C3217</f>
        <v/>
      </c>
      <c r="D3217">
        <f>'DATA DASH'!D3217</f>
        <v/>
      </c>
      <c r="E3217">
        <f>'DATA DASH'!E3217</f>
        <v/>
      </c>
      <c r="F3217">
        <f>'DATA DASH'!F3217</f>
        <v/>
      </c>
      <c r="G3217">
        <f>'DATA DASH'!G3217</f>
        <v/>
      </c>
      <c r="H3217">
        <f>'DATA DASH'!H3217</f>
        <v/>
      </c>
      <c r="I3217">
        <f>'DATA DASH'!I3217</f>
        <v/>
      </c>
      <c r="J3217">
        <f>'DATA DASH'!J3217</f>
        <v/>
      </c>
      <c r="K3217">
        <f>'DATA DASH'!K3217</f>
        <v/>
      </c>
      <c r="L3217">
        <f>'DATA DASH'!L3217</f>
        <v/>
      </c>
      <c r="M3217">
        <f>'DATA DASH'!M3217</f>
        <v/>
      </c>
    </row>
    <row r="3218">
      <c r="A3218">
        <f>'DATA DASH'!A3218</f>
        <v/>
      </c>
      <c r="B3218">
        <f>'DATA DASH'!B3218</f>
        <v/>
      </c>
      <c r="C3218">
        <f>'DATA DASH'!C3218</f>
        <v/>
      </c>
      <c r="D3218">
        <f>'DATA DASH'!D3218</f>
        <v/>
      </c>
      <c r="E3218">
        <f>'DATA DASH'!E3218</f>
        <v/>
      </c>
      <c r="F3218">
        <f>'DATA DASH'!F3218</f>
        <v/>
      </c>
      <c r="G3218">
        <f>'DATA DASH'!G3218</f>
        <v/>
      </c>
      <c r="H3218">
        <f>'DATA DASH'!H3218</f>
        <v/>
      </c>
      <c r="I3218">
        <f>'DATA DASH'!I3218</f>
        <v/>
      </c>
      <c r="J3218">
        <f>'DATA DASH'!J3218</f>
        <v/>
      </c>
      <c r="K3218">
        <f>'DATA DASH'!K3218</f>
        <v/>
      </c>
      <c r="L3218">
        <f>'DATA DASH'!L3218</f>
        <v/>
      </c>
      <c r="M3218">
        <f>'DATA DASH'!M3218</f>
        <v/>
      </c>
    </row>
    <row r="3219">
      <c r="A3219">
        <f>'DATA DASH'!A3219</f>
        <v/>
      </c>
      <c r="B3219">
        <f>'DATA DASH'!B3219</f>
        <v/>
      </c>
      <c r="C3219">
        <f>'DATA DASH'!C3219</f>
        <v/>
      </c>
      <c r="D3219">
        <f>'DATA DASH'!D3219</f>
        <v/>
      </c>
      <c r="E3219">
        <f>'DATA DASH'!E3219</f>
        <v/>
      </c>
      <c r="F3219">
        <f>'DATA DASH'!F3219</f>
        <v/>
      </c>
      <c r="G3219">
        <f>'DATA DASH'!G3219</f>
        <v/>
      </c>
      <c r="H3219">
        <f>'DATA DASH'!H3219</f>
        <v/>
      </c>
      <c r="I3219">
        <f>'DATA DASH'!I3219</f>
        <v/>
      </c>
      <c r="J3219">
        <f>'DATA DASH'!J3219</f>
        <v/>
      </c>
      <c r="K3219">
        <f>'DATA DASH'!K3219</f>
        <v/>
      </c>
      <c r="L3219">
        <f>'DATA DASH'!L3219</f>
        <v/>
      </c>
      <c r="M3219">
        <f>'DATA DASH'!M3219</f>
        <v/>
      </c>
    </row>
    <row r="3220">
      <c r="A3220">
        <f>'DATA DASH'!A3220</f>
        <v/>
      </c>
      <c r="B3220">
        <f>'DATA DASH'!B3220</f>
        <v/>
      </c>
      <c r="C3220">
        <f>'DATA DASH'!C3220</f>
        <v/>
      </c>
      <c r="D3220">
        <f>'DATA DASH'!D3220</f>
        <v/>
      </c>
      <c r="E3220">
        <f>'DATA DASH'!E3220</f>
        <v/>
      </c>
      <c r="F3220">
        <f>'DATA DASH'!F3220</f>
        <v/>
      </c>
      <c r="G3220">
        <f>'DATA DASH'!G3220</f>
        <v/>
      </c>
      <c r="H3220">
        <f>'DATA DASH'!H3220</f>
        <v/>
      </c>
      <c r="I3220">
        <f>'DATA DASH'!I3220</f>
        <v/>
      </c>
      <c r="J3220">
        <f>'DATA DASH'!J3220</f>
        <v/>
      </c>
      <c r="K3220">
        <f>'DATA DASH'!K3220</f>
        <v/>
      </c>
      <c r="L3220">
        <f>'DATA DASH'!L3220</f>
        <v/>
      </c>
      <c r="M3220">
        <f>'DATA DASH'!M3220</f>
        <v/>
      </c>
    </row>
    <row r="3221">
      <c r="A3221">
        <f>'DATA DASH'!A3221</f>
        <v/>
      </c>
      <c r="B3221">
        <f>'DATA DASH'!B3221</f>
        <v/>
      </c>
      <c r="C3221">
        <f>'DATA DASH'!C3221</f>
        <v/>
      </c>
      <c r="D3221">
        <f>'DATA DASH'!D3221</f>
        <v/>
      </c>
      <c r="E3221">
        <f>'DATA DASH'!E3221</f>
        <v/>
      </c>
      <c r="F3221">
        <f>'DATA DASH'!F3221</f>
        <v/>
      </c>
      <c r="G3221">
        <f>'DATA DASH'!G3221</f>
        <v/>
      </c>
      <c r="H3221">
        <f>'DATA DASH'!H3221</f>
        <v/>
      </c>
      <c r="I3221">
        <f>'DATA DASH'!I3221</f>
        <v/>
      </c>
      <c r="J3221">
        <f>'DATA DASH'!J3221</f>
        <v/>
      </c>
      <c r="K3221">
        <f>'DATA DASH'!K3221</f>
        <v/>
      </c>
      <c r="L3221">
        <f>'DATA DASH'!L3221</f>
        <v/>
      </c>
      <c r="M3221">
        <f>'DATA DASH'!M3221</f>
        <v/>
      </c>
    </row>
    <row r="3222">
      <c r="A3222">
        <f>'DATA DASH'!A3222</f>
        <v/>
      </c>
      <c r="B3222">
        <f>'DATA DASH'!B3222</f>
        <v/>
      </c>
      <c r="C3222">
        <f>'DATA DASH'!C3222</f>
        <v/>
      </c>
      <c r="D3222">
        <f>'DATA DASH'!D3222</f>
        <v/>
      </c>
      <c r="E3222">
        <f>'DATA DASH'!E3222</f>
        <v/>
      </c>
      <c r="F3222">
        <f>'DATA DASH'!F3222</f>
        <v/>
      </c>
      <c r="G3222">
        <f>'DATA DASH'!G3222</f>
        <v/>
      </c>
      <c r="H3222">
        <f>'DATA DASH'!H3222</f>
        <v/>
      </c>
      <c r="I3222">
        <f>'DATA DASH'!I3222</f>
        <v/>
      </c>
      <c r="J3222">
        <f>'DATA DASH'!J3222</f>
        <v/>
      </c>
      <c r="K3222">
        <f>'DATA DASH'!K3222</f>
        <v/>
      </c>
      <c r="L3222">
        <f>'DATA DASH'!L3222</f>
        <v/>
      </c>
      <c r="M3222">
        <f>'DATA DASH'!M3222</f>
        <v/>
      </c>
    </row>
    <row r="3223">
      <c r="A3223">
        <f>'DATA DASH'!A3223</f>
        <v/>
      </c>
      <c r="B3223">
        <f>'DATA DASH'!B3223</f>
        <v/>
      </c>
      <c r="C3223">
        <f>'DATA DASH'!C3223</f>
        <v/>
      </c>
      <c r="D3223">
        <f>'DATA DASH'!D3223</f>
        <v/>
      </c>
      <c r="E3223">
        <f>'DATA DASH'!E3223</f>
        <v/>
      </c>
      <c r="F3223">
        <f>'DATA DASH'!F3223</f>
        <v/>
      </c>
      <c r="G3223">
        <f>'DATA DASH'!G3223</f>
        <v/>
      </c>
      <c r="H3223">
        <f>'DATA DASH'!H3223</f>
        <v/>
      </c>
      <c r="I3223">
        <f>'DATA DASH'!I3223</f>
        <v/>
      </c>
      <c r="J3223">
        <f>'DATA DASH'!J3223</f>
        <v/>
      </c>
      <c r="K3223">
        <f>'DATA DASH'!K3223</f>
        <v/>
      </c>
      <c r="L3223">
        <f>'DATA DASH'!L3223</f>
        <v/>
      </c>
      <c r="M3223">
        <f>'DATA DASH'!M3223</f>
        <v/>
      </c>
    </row>
    <row r="3224">
      <c r="A3224">
        <f>'DATA DASH'!A3224</f>
        <v/>
      </c>
      <c r="B3224">
        <f>'DATA DASH'!B3224</f>
        <v/>
      </c>
      <c r="C3224">
        <f>'DATA DASH'!C3224</f>
        <v/>
      </c>
      <c r="D3224">
        <f>'DATA DASH'!D3224</f>
        <v/>
      </c>
      <c r="E3224">
        <f>'DATA DASH'!E3224</f>
        <v/>
      </c>
      <c r="F3224">
        <f>'DATA DASH'!F3224</f>
        <v/>
      </c>
      <c r="G3224">
        <f>'DATA DASH'!G3224</f>
        <v/>
      </c>
      <c r="H3224">
        <f>'DATA DASH'!H3224</f>
        <v/>
      </c>
      <c r="I3224">
        <f>'DATA DASH'!I3224</f>
        <v/>
      </c>
      <c r="J3224">
        <f>'DATA DASH'!J3224</f>
        <v/>
      </c>
      <c r="K3224">
        <f>'DATA DASH'!K3224</f>
        <v/>
      </c>
      <c r="L3224">
        <f>'DATA DASH'!L3224</f>
        <v/>
      </c>
      <c r="M3224">
        <f>'DATA DASH'!M3224</f>
        <v/>
      </c>
    </row>
    <row r="3225">
      <c r="A3225">
        <f>'DATA DASH'!A3225</f>
        <v/>
      </c>
      <c r="B3225">
        <f>'DATA DASH'!B3225</f>
        <v/>
      </c>
      <c r="C3225">
        <f>'DATA DASH'!C3225</f>
        <v/>
      </c>
      <c r="D3225">
        <f>'DATA DASH'!D3225</f>
        <v/>
      </c>
      <c r="E3225">
        <f>'DATA DASH'!E3225</f>
        <v/>
      </c>
      <c r="F3225">
        <f>'DATA DASH'!F3225</f>
        <v/>
      </c>
      <c r="G3225">
        <f>'DATA DASH'!G3225</f>
        <v/>
      </c>
      <c r="H3225">
        <f>'DATA DASH'!H3225</f>
        <v/>
      </c>
      <c r="I3225">
        <f>'DATA DASH'!I3225</f>
        <v/>
      </c>
      <c r="J3225">
        <f>'DATA DASH'!J3225</f>
        <v/>
      </c>
      <c r="K3225">
        <f>'DATA DASH'!K3225</f>
        <v/>
      </c>
      <c r="L3225">
        <f>'DATA DASH'!L3225</f>
        <v/>
      </c>
      <c r="M3225">
        <f>'DATA DASH'!M3225</f>
        <v/>
      </c>
    </row>
    <row r="3226">
      <c r="A3226">
        <f>'DATA DASH'!A3226</f>
        <v/>
      </c>
      <c r="B3226">
        <f>'DATA DASH'!B3226</f>
        <v/>
      </c>
      <c r="C3226">
        <f>'DATA DASH'!C3226</f>
        <v/>
      </c>
      <c r="D3226">
        <f>'DATA DASH'!D3226</f>
        <v/>
      </c>
      <c r="E3226">
        <f>'DATA DASH'!E3226</f>
        <v/>
      </c>
      <c r="F3226">
        <f>'DATA DASH'!F3226</f>
        <v/>
      </c>
      <c r="G3226">
        <f>'DATA DASH'!G3226</f>
        <v/>
      </c>
      <c r="H3226">
        <f>'DATA DASH'!H3226</f>
        <v/>
      </c>
      <c r="I3226">
        <f>'DATA DASH'!I3226</f>
        <v/>
      </c>
      <c r="J3226">
        <f>'DATA DASH'!J3226</f>
        <v/>
      </c>
      <c r="K3226">
        <f>'DATA DASH'!K3226</f>
        <v/>
      </c>
      <c r="L3226">
        <f>'DATA DASH'!L3226</f>
        <v/>
      </c>
      <c r="M3226">
        <f>'DATA DASH'!M3226</f>
        <v/>
      </c>
    </row>
    <row r="3227">
      <c r="A3227">
        <f>'DATA DASH'!A3227</f>
        <v/>
      </c>
      <c r="B3227">
        <f>'DATA DASH'!B3227</f>
        <v/>
      </c>
      <c r="C3227">
        <f>'DATA DASH'!C3227</f>
        <v/>
      </c>
      <c r="D3227">
        <f>'DATA DASH'!D3227</f>
        <v/>
      </c>
      <c r="E3227">
        <f>'DATA DASH'!E3227</f>
        <v/>
      </c>
      <c r="F3227">
        <f>'DATA DASH'!F3227</f>
        <v/>
      </c>
      <c r="G3227">
        <f>'DATA DASH'!G3227</f>
        <v/>
      </c>
      <c r="H3227">
        <f>'DATA DASH'!H3227</f>
        <v/>
      </c>
      <c r="I3227">
        <f>'DATA DASH'!I3227</f>
        <v/>
      </c>
      <c r="J3227">
        <f>'DATA DASH'!J3227</f>
        <v/>
      </c>
      <c r="K3227">
        <f>'DATA DASH'!K3227</f>
        <v/>
      </c>
      <c r="L3227">
        <f>'DATA DASH'!L3227</f>
        <v/>
      </c>
      <c r="M3227">
        <f>'DATA DASH'!M3227</f>
        <v/>
      </c>
    </row>
    <row r="3228">
      <c r="A3228">
        <f>'DATA DASH'!A3228</f>
        <v/>
      </c>
      <c r="B3228">
        <f>'DATA DASH'!B3228</f>
        <v/>
      </c>
      <c r="C3228">
        <f>'DATA DASH'!C3228</f>
        <v/>
      </c>
      <c r="D3228">
        <f>'DATA DASH'!D3228</f>
        <v/>
      </c>
      <c r="E3228">
        <f>'DATA DASH'!E3228</f>
        <v/>
      </c>
      <c r="F3228">
        <f>'DATA DASH'!F3228</f>
        <v/>
      </c>
      <c r="G3228">
        <f>'DATA DASH'!G3228</f>
        <v/>
      </c>
      <c r="H3228">
        <f>'DATA DASH'!H3228</f>
        <v/>
      </c>
      <c r="I3228">
        <f>'DATA DASH'!I3228</f>
        <v/>
      </c>
      <c r="J3228">
        <f>'DATA DASH'!J3228</f>
        <v/>
      </c>
      <c r="K3228">
        <f>'DATA DASH'!K3228</f>
        <v/>
      </c>
      <c r="L3228">
        <f>'DATA DASH'!L3228</f>
        <v/>
      </c>
      <c r="M3228">
        <f>'DATA DASH'!M3228</f>
        <v/>
      </c>
    </row>
    <row r="3229">
      <c r="A3229">
        <f>'DATA DASH'!A3229</f>
        <v/>
      </c>
      <c r="B3229">
        <f>'DATA DASH'!B3229</f>
        <v/>
      </c>
      <c r="C3229">
        <f>'DATA DASH'!C3229</f>
        <v/>
      </c>
      <c r="D3229">
        <f>'DATA DASH'!D3229</f>
        <v/>
      </c>
      <c r="E3229">
        <f>'DATA DASH'!E3229</f>
        <v/>
      </c>
      <c r="F3229">
        <f>'DATA DASH'!F3229</f>
        <v/>
      </c>
      <c r="G3229">
        <f>'DATA DASH'!G3229</f>
        <v/>
      </c>
      <c r="H3229">
        <f>'DATA DASH'!H3229</f>
        <v/>
      </c>
      <c r="I3229">
        <f>'DATA DASH'!I3229</f>
        <v/>
      </c>
      <c r="J3229">
        <f>'DATA DASH'!J3229</f>
        <v/>
      </c>
      <c r="K3229">
        <f>'DATA DASH'!K3229</f>
        <v/>
      </c>
      <c r="L3229">
        <f>'DATA DASH'!L3229</f>
        <v/>
      </c>
      <c r="M3229">
        <f>'DATA DASH'!M3229</f>
        <v/>
      </c>
    </row>
    <row r="3230">
      <c r="A3230">
        <f>'DATA DASH'!A3230</f>
        <v/>
      </c>
      <c r="B3230">
        <f>'DATA DASH'!B3230</f>
        <v/>
      </c>
      <c r="C3230">
        <f>'DATA DASH'!C3230</f>
        <v/>
      </c>
      <c r="D3230">
        <f>'DATA DASH'!D3230</f>
        <v/>
      </c>
      <c r="E3230">
        <f>'DATA DASH'!E3230</f>
        <v/>
      </c>
      <c r="F3230">
        <f>'DATA DASH'!F3230</f>
        <v/>
      </c>
      <c r="G3230">
        <f>'DATA DASH'!G3230</f>
        <v/>
      </c>
      <c r="H3230">
        <f>'DATA DASH'!H3230</f>
        <v/>
      </c>
      <c r="I3230">
        <f>'DATA DASH'!I3230</f>
        <v/>
      </c>
      <c r="J3230">
        <f>'DATA DASH'!J3230</f>
        <v/>
      </c>
      <c r="K3230">
        <f>'DATA DASH'!K3230</f>
        <v/>
      </c>
      <c r="L3230">
        <f>'DATA DASH'!L3230</f>
        <v/>
      </c>
      <c r="M3230">
        <f>'DATA DASH'!M3230</f>
        <v/>
      </c>
    </row>
    <row r="3231">
      <c r="A3231">
        <f>'DATA DASH'!A3231</f>
        <v/>
      </c>
      <c r="B3231">
        <f>'DATA DASH'!B3231</f>
        <v/>
      </c>
      <c r="C3231">
        <f>'DATA DASH'!C3231</f>
        <v/>
      </c>
      <c r="D3231">
        <f>'DATA DASH'!D3231</f>
        <v/>
      </c>
      <c r="E3231">
        <f>'DATA DASH'!E3231</f>
        <v/>
      </c>
      <c r="F3231">
        <f>'DATA DASH'!F3231</f>
        <v/>
      </c>
      <c r="G3231">
        <f>'DATA DASH'!G3231</f>
        <v/>
      </c>
      <c r="H3231">
        <f>'DATA DASH'!H3231</f>
        <v/>
      </c>
      <c r="I3231">
        <f>'DATA DASH'!I3231</f>
        <v/>
      </c>
      <c r="J3231">
        <f>'DATA DASH'!J3231</f>
        <v/>
      </c>
      <c r="K3231">
        <f>'DATA DASH'!K3231</f>
        <v/>
      </c>
      <c r="L3231">
        <f>'DATA DASH'!L3231</f>
        <v/>
      </c>
      <c r="M3231">
        <f>'DATA DASH'!M3231</f>
        <v/>
      </c>
    </row>
    <row r="3232">
      <c r="A3232">
        <f>'DATA DASH'!A3232</f>
        <v/>
      </c>
      <c r="B3232">
        <f>'DATA DASH'!B3232</f>
        <v/>
      </c>
      <c r="C3232">
        <f>'DATA DASH'!C3232</f>
        <v/>
      </c>
      <c r="D3232">
        <f>'DATA DASH'!D3232</f>
        <v/>
      </c>
      <c r="E3232">
        <f>'DATA DASH'!E3232</f>
        <v/>
      </c>
      <c r="F3232">
        <f>'DATA DASH'!F3232</f>
        <v/>
      </c>
      <c r="G3232">
        <f>'DATA DASH'!G3232</f>
        <v/>
      </c>
      <c r="H3232">
        <f>'DATA DASH'!H3232</f>
        <v/>
      </c>
      <c r="I3232">
        <f>'DATA DASH'!I3232</f>
        <v/>
      </c>
      <c r="J3232">
        <f>'DATA DASH'!J3232</f>
        <v/>
      </c>
      <c r="K3232">
        <f>'DATA DASH'!K3232</f>
        <v/>
      </c>
      <c r="L3232">
        <f>'DATA DASH'!L3232</f>
        <v/>
      </c>
      <c r="M3232">
        <f>'DATA DASH'!M3232</f>
        <v/>
      </c>
    </row>
    <row r="3233">
      <c r="A3233">
        <f>'DATA DASH'!A3233</f>
        <v/>
      </c>
      <c r="B3233">
        <f>'DATA DASH'!B3233</f>
        <v/>
      </c>
      <c r="C3233">
        <f>'DATA DASH'!C3233</f>
        <v/>
      </c>
      <c r="D3233">
        <f>'DATA DASH'!D3233</f>
        <v/>
      </c>
      <c r="E3233">
        <f>'DATA DASH'!E3233</f>
        <v/>
      </c>
      <c r="F3233">
        <f>'DATA DASH'!F3233</f>
        <v/>
      </c>
      <c r="G3233">
        <f>'DATA DASH'!G3233</f>
        <v/>
      </c>
      <c r="H3233">
        <f>'DATA DASH'!H3233</f>
        <v/>
      </c>
      <c r="I3233">
        <f>'DATA DASH'!I3233</f>
        <v/>
      </c>
      <c r="J3233">
        <f>'DATA DASH'!J3233</f>
        <v/>
      </c>
      <c r="K3233">
        <f>'DATA DASH'!K3233</f>
        <v/>
      </c>
      <c r="L3233">
        <f>'DATA DASH'!L3233</f>
        <v/>
      </c>
      <c r="M3233">
        <f>'DATA DASH'!M3233</f>
        <v/>
      </c>
    </row>
    <row r="3234">
      <c r="A3234">
        <f>'DATA DASH'!A3234</f>
        <v/>
      </c>
      <c r="B3234">
        <f>'DATA DASH'!B3234</f>
        <v/>
      </c>
      <c r="C3234">
        <f>'DATA DASH'!C3234</f>
        <v/>
      </c>
      <c r="D3234">
        <f>'DATA DASH'!D3234</f>
        <v/>
      </c>
      <c r="E3234">
        <f>'DATA DASH'!E3234</f>
        <v/>
      </c>
      <c r="F3234">
        <f>'DATA DASH'!F3234</f>
        <v/>
      </c>
      <c r="G3234">
        <f>'DATA DASH'!G3234</f>
        <v/>
      </c>
      <c r="H3234">
        <f>'DATA DASH'!H3234</f>
        <v/>
      </c>
      <c r="I3234">
        <f>'DATA DASH'!I3234</f>
        <v/>
      </c>
      <c r="J3234">
        <f>'DATA DASH'!J3234</f>
        <v/>
      </c>
      <c r="K3234">
        <f>'DATA DASH'!K3234</f>
        <v/>
      </c>
      <c r="L3234">
        <f>'DATA DASH'!L3234</f>
        <v/>
      </c>
      <c r="M3234">
        <f>'DATA DASH'!M3234</f>
        <v/>
      </c>
    </row>
    <row r="3235">
      <c r="A3235">
        <f>'DATA DASH'!A3235</f>
        <v/>
      </c>
      <c r="B3235">
        <f>'DATA DASH'!B3235</f>
        <v/>
      </c>
      <c r="C3235">
        <f>'DATA DASH'!C3235</f>
        <v/>
      </c>
      <c r="D3235">
        <f>'DATA DASH'!D3235</f>
        <v/>
      </c>
      <c r="E3235">
        <f>'DATA DASH'!E3235</f>
        <v/>
      </c>
      <c r="F3235">
        <f>'DATA DASH'!F3235</f>
        <v/>
      </c>
      <c r="G3235">
        <f>'DATA DASH'!G3235</f>
        <v/>
      </c>
      <c r="H3235">
        <f>'DATA DASH'!H3235</f>
        <v/>
      </c>
      <c r="I3235">
        <f>'DATA DASH'!I3235</f>
        <v/>
      </c>
      <c r="J3235">
        <f>'DATA DASH'!J3235</f>
        <v/>
      </c>
      <c r="K3235">
        <f>'DATA DASH'!K3235</f>
        <v/>
      </c>
      <c r="L3235">
        <f>'DATA DASH'!L3235</f>
        <v/>
      </c>
      <c r="M3235">
        <f>'DATA DASH'!M3235</f>
        <v/>
      </c>
    </row>
    <row r="3236">
      <c r="A3236">
        <f>'DATA DASH'!A3236</f>
        <v/>
      </c>
      <c r="B3236">
        <f>'DATA DASH'!B3236</f>
        <v/>
      </c>
      <c r="C3236">
        <f>'DATA DASH'!C3236</f>
        <v/>
      </c>
      <c r="D3236">
        <f>'DATA DASH'!D3236</f>
        <v/>
      </c>
      <c r="E3236">
        <f>'DATA DASH'!E3236</f>
        <v/>
      </c>
      <c r="F3236">
        <f>'DATA DASH'!F3236</f>
        <v/>
      </c>
      <c r="G3236">
        <f>'DATA DASH'!G3236</f>
        <v/>
      </c>
      <c r="H3236">
        <f>'DATA DASH'!H3236</f>
        <v/>
      </c>
      <c r="I3236">
        <f>'DATA DASH'!I3236</f>
        <v/>
      </c>
      <c r="J3236">
        <f>'DATA DASH'!J3236</f>
        <v/>
      </c>
      <c r="K3236">
        <f>'DATA DASH'!K3236</f>
        <v/>
      </c>
      <c r="L3236">
        <f>'DATA DASH'!L3236</f>
        <v/>
      </c>
      <c r="M3236">
        <f>'DATA DASH'!M3236</f>
        <v/>
      </c>
    </row>
    <row r="3237">
      <c r="A3237">
        <f>'DATA DASH'!A3237</f>
        <v/>
      </c>
      <c r="B3237">
        <f>'DATA DASH'!B3237</f>
        <v/>
      </c>
      <c r="C3237">
        <f>'DATA DASH'!C3237</f>
        <v/>
      </c>
      <c r="D3237">
        <f>'DATA DASH'!D3237</f>
        <v/>
      </c>
      <c r="E3237">
        <f>'DATA DASH'!E3237</f>
        <v/>
      </c>
      <c r="F3237">
        <f>'DATA DASH'!F3237</f>
        <v/>
      </c>
      <c r="G3237">
        <f>'DATA DASH'!G3237</f>
        <v/>
      </c>
      <c r="H3237">
        <f>'DATA DASH'!H3237</f>
        <v/>
      </c>
      <c r="I3237">
        <f>'DATA DASH'!I3237</f>
        <v/>
      </c>
      <c r="J3237">
        <f>'DATA DASH'!J3237</f>
        <v/>
      </c>
      <c r="K3237">
        <f>'DATA DASH'!K3237</f>
        <v/>
      </c>
      <c r="L3237">
        <f>'DATA DASH'!L3237</f>
        <v/>
      </c>
      <c r="M3237">
        <f>'DATA DASH'!M3237</f>
        <v/>
      </c>
    </row>
    <row r="3238">
      <c r="A3238">
        <f>'DATA DASH'!A3238</f>
        <v/>
      </c>
      <c r="B3238">
        <f>'DATA DASH'!B3238</f>
        <v/>
      </c>
      <c r="C3238">
        <f>'DATA DASH'!C3238</f>
        <v/>
      </c>
      <c r="D3238">
        <f>'DATA DASH'!D3238</f>
        <v/>
      </c>
      <c r="E3238">
        <f>'DATA DASH'!E3238</f>
        <v/>
      </c>
      <c r="F3238">
        <f>'DATA DASH'!F3238</f>
        <v/>
      </c>
      <c r="G3238">
        <f>'DATA DASH'!G3238</f>
        <v/>
      </c>
      <c r="H3238">
        <f>'DATA DASH'!H3238</f>
        <v/>
      </c>
      <c r="I3238">
        <f>'DATA DASH'!I3238</f>
        <v/>
      </c>
      <c r="J3238">
        <f>'DATA DASH'!J3238</f>
        <v/>
      </c>
      <c r="K3238">
        <f>'DATA DASH'!K3238</f>
        <v/>
      </c>
      <c r="L3238">
        <f>'DATA DASH'!L3238</f>
        <v/>
      </c>
      <c r="M3238">
        <f>'DATA DASH'!M3238</f>
        <v/>
      </c>
    </row>
    <row r="3239">
      <c r="A3239">
        <f>'DATA DASH'!A3239</f>
        <v/>
      </c>
      <c r="B3239">
        <f>'DATA DASH'!B3239</f>
        <v/>
      </c>
      <c r="C3239">
        <f>'DATA DASH'!C3239</f>
        <v/>
      </c>
      <c r="D3239">
        <f>'DATA DASH'!D3239</f>
        <v/>
      </c>
      <c r="E3239">
        <f>'DATA DASH'!E3239</f>
        <v/>
      </c>
      <c r="F3239">
        <f>'DATA DASH'!F3239</f>
        <v/>
      </c>
      <c r="G3239">
        <f>'DATA DASH'!G3239</f>
        <v/>
      </c>
      <c r="H3239">
        <f>'DATA DASH'!H3239</f>
        <v/>
      </c>
      <c r="I3239">
        <f>'DATA DASH'!I3239</f>
        <v/>
      </c>
      <c r="J3239">
        <f>'DATA DASH'!J3239</f>
        <v/>
      </c>
      <c r="K3239">
        <f>'DATA DASH'!K3239</f>
        <v/>
      </c>
      <c r="L3239">
        <f>'DATA DASH'!L3239</f>
        <v/>
      </c>
      <c r="M3239">
        <f>'DATA DASH'!M3239</f>
        <v/>
      </c>
    </row>
    <row r="3240">
      <c r="A3240">
        <f>'DATA DASH'!A3240</f>
        <v/>
      </c>
      <c r="B3240">
        <f>'DATA DASH'!B3240</f>
        <v/>
      </c>
      <c r="C3240">
        <f>'DATA DASH'!C3240</f>
        <v/>
      </c>
      <c r="D3240">
        <f>'DATA DASH'!D3240</f>
        <v/>
      </c>
      <c r="E3240">
        <f>'DATA DASH'!E3240</f>
        <v/>
      </c>
      <c r="F3240">
        <f>'DATA DASH'!F3240</f>
        <v/>
      </c>
      <c r="G3240">
        <f>'DATA DASH'!G3240</f>
        <v/>
      </c>
      <c r="H3240">
        <f>'DATA DASH'!H3240</f>
        <v/>
      </c>
      <c r="I3240">
        <f>'DATA DASH'!I3240</f>
        <v/>
      </c>
      <c r="J3240">
        <f>'DATA DASH'!J3240</f>
        <v/>
      </c>
      <c r="K3240">
        <f>'DATA DASH'!K3240</f>
        <v/>
      </c>
      <c r="L3240">
        <f>'DATA DASH'!L3240</f>
        <v/>
      </c>
      <c r="M3240">
        <f>'DATA DASH'!M3240</f>
        <v/>
      </c>
    </row>
    <row r="3241">
      <c r="A3241">
        <f>'DATA DASH'!A3241</f>
        <v/>
      </c>
      <c r="B3241">
        <f>'DATA DASH'!B3241</f>
        <v/>
      </c>
      <c r="C3241">
        <f>'DATA DASH'!C3241</f>
        <v/>
      </c>
      <c r="D3241">
        <f>'DATA DASH'!D3241</f>
        <v/>
      </c>
      <c r="E3241">
        <f>'DATA DASH'!E3241</f>
        <v/>
      </c>
      <c r="F3241">
        <f>'DATA DASH'!F3241</f>
        <v/>
      </c>
      <c r="G3241">
        <f>'DATA DASH'!G3241</f>
        <v/>
      </c>
      <c r="H3241">
        <f>'DATA DASH'!H3241</f>
        <v/>
      </c>
      <c r="I3241">
        <f>'DATA DASH'!I3241</f>
        <v/>
      </c>
      <c r="J3241">
        <f>'DATA DASH'!J3241</f>
        <v/>
      </c>
      <c r="K3241">
        <f>'DATA DASH'!K3241</f>
        <v/>
      </c>
      <c r="L3241">
        <f>'DATA DASH'!L3241</f>
        <v/>
      </c>
      <c r="M3241">
        <f>'DATA DASH'!M3241</f>
        <v/>
      </c>
    </row>
    <row r="3242">
      <c r="A3242">
        <f>'DATA DASH'!A3242</f>
        <v/>
      </c>
      <c r="B3242">
        <f>'DATA DASH'!B3242</f>
        <v/>
      </c>
      <c r="C3242">
        <f>'DATA DASH'!C3242</f>
        <v/>
      </c>
      <c r="D3242">
        <f>'DATA DASH'!D3242</f>
        <v/>
      </c>
      <c r="E3242">
        <f>'DATA DASH'!E3242</f>
        <v/>
      </c>
      <c r="F3242">
        <f>'DATA DASH'!F3242</f>
        <v/>
      </c>
      <c r="G3242">
        <f>'DATA DASH'!G3242</f>
        <v/>
      </c>
      <c r="H3242">
        <f>'DATA DASH'!H3242</f>
        <v/>
      </c>
      <c r="I3242">
        <f>'DATA DASH'!I3242</f>
        <v/>
      </c>
      <c r="J3242">
        <f>'DATA DASH'!J3242</f>
        <v/>
      </c>
      <c r="K3242">
        <f>'DATA DASH'!K3242</f>
        <v/>
      </c>
      <c r="L3242">
        <f>'DATA DASH'!L3242</f>
        <v/>
      </c>
      <c r="M3242">
        <f>'DATA DASH'!M3242</f>
        <v/>
      </c>
    </row>
    <row r="3243">
      <c r="A3243">
        <f>'DATA DASH'!A3243</f>
        <v/>
      </c>
      <c r="B3243">
        <f>'DATA DASH'!B3243</f>
        <v/>
      </c>
      <c r="C3243">
        <f>'DATA DASH'!C3243</f>
        <v/>
      </c>
      <c r="D3243">
        <f>'DATA DASH'!D3243</f>
        <v/>
      </c>
      <c r="E3243">
        <f>'DATA DASH'!E3243</f>
        <v/>
      </c>
      <c r="F3243">
        <f>'DATA DASH'!F3243</f>
        <v/>
      </c>
      <c r="G3243">
        <f>'DATA DASH'!G3243</f>
        <v/>
      </c>
      <c r="H3243">
        <f>'DATA DASH'!H3243</f>
        <v/>
      </c>
      <c r="I3243">
        <f>'DATA DASH'!I3243</f>
        <v/>
      </c>
      <c r="J3243">
        <f>'DATA DASH'!J3243</f>
        <v/>
      </c>
      <c r="K3243">
        <f>'DATA DASH'!K3243</f>
        <v/>
      </c>
      <c r="L3243">
        <f>'DATA DASH'!L3243</f>
        <v/>
      </c>
      <c r="M3243">
        <f>'DATA DASH'!M3243</f>
        <v/>
      </c>
    </row>
    <row r="3244">
      <c r="A3244">
        <f>'DATA DASH'!A3244</f>
        <v/>
      </c>
      <c r="B3244">
        <f>'DATA DASH'!B3244</f>
        <v/>
      </c>
      <c r="C3244">
        <f>'DATA DASH'!C3244</f>
        <v/>
      </c>
      <c r="D3244">
        <f>'DATA DASH'!D3244</f>
        <v/>
      </c>
      <c r="E3244">
        <f>'DATA DASH'!E3244</f>
        <v/>
      </c>
      <c r="F3244">
        <f>'DATA DASH'!F3244</f>
        <v/>
      </c>
      <c r="G3244">
        <f>'DATA DASH'!G3244</f>
        <v/>
      </c>
      <c r="H3244">
        <f>'DATA DASH'!H3244</f>
        <v/>
      </c>
      <c r="I3244">
        <f>'DATA DASH'!I3244</f>
        <v/>
      </c>
      <c r="J3244">
        <f>'DATA DASH'!J3244</f>
        <v/>
      </c>
      <c r="K3244">
        <f>'DATA DASH'!K3244</f>
        <v/>
      </c>
      <c r="L3244">
        <f>'DATA DASH'!L3244</f>
        <v/>
      </c>
      <c r="M3244">
        <f>'DATA DASH'!M3244</f>
        <v/>
      </c>
    </row>
    <row r="3245">
      <c r="A3245">
        <f>'DATA DASH'!A3245</f>
        <v/>
      </c>
      <c r="B3245">
        <f>'DATA DASH'!B3245</f>
        <v/>
      </c>
      <c r="C3245">
        <f>'DATA DASH'!C3245</f>
        <v/>
      </c>
      <c r="D3245">
        <f>'DATA DASH'!D3245</f>
        <v/>
      </c>
      <c r="E3245">
        <f>'DATA DASH'!E3245</f>
        <v/>
      </c>
      <c r="F3245">
        <f>'DATA DASH'!F3245</f>
        <v/>
      </c>
      <c r="G3245">
        <f>'DATA DASH'!G3245</f>
        <v/>
      </c>
      <c r="H3245">
        <f>'DATA DASH'!H3245</f>
        <v/>
      </c>
      <c r="I3245">
        <f>'DATA DASH'!I3245</f>
        <v/>
      </c>
      <c r="J3245">
        <f>'DATA DASH'!J3245</f>
        <v/>
      </c>
      <c r="K3245">
        <f>'DATA DASH'!K3245</f>
        <v/>
      </c>
      <c r="L3245">
        <f>'DATA DASH'!L3245</f>
        <v/>
      </c>
      <c r="M3245">
        <f>'DATA DASH'!M3245</f>
        <v/>
      </c>
    </row>
    <row r="3246">
      <c r="A3246">
        <f>'DATA DASH'!A3246</f>
        <v/>
      </c>
      <c r="B3246">
        <f>'DATA DASH'!B3246</f>
        <v/>
      </c>
      <c r="C3246">
        <f>'DATA DASH'!C3246</f>
        <v/>
      </c>
      <c r="D3246">
        <f>'DATA DASH'!D3246</f>
        <v/>
      </c>
      <c r="E3246">
        <f>'DATA DASH'!E3246</f>
        <v/>
      </c>
      <c r="F3246">
        <f>'DATA DASH'!F3246</f>
        <v/>
      </c>
      <c r="G3246">
        <f>'DATA DASH'!G3246</f>
        <v/>
      </c>
      <c r="H3246">
        <f>'DATA DASH'!H3246</f>
        <v/>
      </c>
      <c r="I3246">
        <f>'DATA DASH'!I3246</f>
        <v/>
      </c>
      <c r="J3246">
        <f>'DATA DASH'!J3246</f>
        <v/>
      </c>
      <c r="K3246">
        <f>'DATA DASH'!K3246</f>
        <v/>
      </c>
      <c r="L3246">
        <f>'DATA DASH'!L3246</f>
        <v/>
      </c>
      <c r="M3246">
        <f>'DATA DASH'!M3246</f>
        <v/>
      </c>
    </row>
    <row r="3247">
      <c r="A3247">
        <f>'DATA DASH'!A3247</f>
        <v/>
      </c>
      <c r="B3247">
        <f>'DATA DASH'!B3247</f>
        <v/>
      </c>
      <c r="C3247">
        <f>'DATA DASH'!C3247</f>
        <v/>
      </c>
      <c r="D3247">
        <f>'DATA DASH'!D3247</f>
        <v/>
      </c>
      <c r="E3247">
        <f>'DATA DASH'!E3247</f>
        <v/>
      </c>
      <c r="F3247">
        <f>'DATA DASH'!F3247</f>
        <v/>
      </c>
      <c r="G3247">
        <f>'DATA DASH'!G3247</f>
        <v/>
      </c>
      <c r="H3247">
        <f>'DATA DASH'!H3247</f>
        <v/>
      </c>
      <c r="I3247">
        <f>'DATA DASH'!I3247</f>
        <v/>
      </c>
      <c r="J3247">
        <f>'DATA DASH'!J3247</f>
        <v/>
      </c>
      <c r="K3247">
        <f>'DATA DASH'!K3247</f>
        <v/>
      </c>
      <c r="L3247">
        <f>'DATA DASH'!L3247</f>
        <v/>
      </c>
      <c r="M3247">
        <f>'DATA DASH'!M3247</f>
        <v/>
      </c>
    </row>
    <row r="3248">
      <c r="A3248">
        <f>'DATA DASH'!A3248</f>
        <v/>
      </c>
      <c r="B3248">
        <f>'DATA DASH'!B3248</f>
        <v/>
      </c>
      <c r="C3248">
        <f>'DATA DASH'!C3248</f>
        <v/>
      </c>
      <c r="D3248">
        <f>'DATA DASH'!D3248</f>
        <v/>
      </c>
      <c r="E3248">
        <f>'DATA DASH'!E3248</f>
        <v/>
      </c>
      <c r="F3248">
        <f>'DATA DASH'!F3248</f>
        <v/>
      </c>
      <c r="G3248">
        <f>'DATA DASH'!G3248</f>
        <v/>
      </c>
      <c r="H3248">
        <f>'DATA DASH'!H3248</f>
        <v/>
      </c>
      <c r="I3248">
        <f>'DATA DASH'!I3248</f>
        <v/>
      </c>
      <c r="J3248">
        <f>'DATA DASH'!J3248</f>
        <v/>
      </c>
      <c r="K3248">
        <f>'DATA DASH'!K3248</f>
        <v/>
      </c>
      <c r="L3248">
        <f>'DATA DASH'!L3248</f>
        <v/>
      </c>
      <c r="M3248">
        <f>'DATA DASH'!M3248</f>
        <v/>
      </c>
    </row>
    <row r="3249">
      <c r="A3249">
        <f>'DATA DASH'!A3249</f>
        <v/>
      </c>
      <c r="B3249">
        <f>'DATA DASH'!B3249</f>
        <v/>
      </c>
      <c r="C3249">
        <f>'DATA DASH'!C3249</f>
        <v/>
      </c>
      <c r="D3249">
        <f>'DATA DASH'!D3249</f>
        <v/>
      </c>
      <c r="E3249">
        <f>'DATA DASH'!E3249</f>
        <v/>
      </c>
      <c r="F3249">
        <f>'DATA DASH'!F3249</f>
        <v/>
      </c>
      <c r="G3249">
        <f>'DATA DASH'!G3249</f>
        <v/>
      </c>
      <c r="H3249">
        <f>'DATA DASH'!H3249</f>
        <v/>
      </c>
      <c r="I3249">
        <f>'DATA DASH'!I3249</f>
        <v/>
      </c>
      <c r="J3249">
        <f>'DATA DASH'!J3249</f>
        <v/>
      </c>
      <c r="K3249">
        <f>'DATA DASH'!K3249</f>
        <v/>
      </c>
      <c r="L3249">
        <f>'DATA DASH'!L3249</f>
        <v/>
      </c>
      <c r="M3249">
        <f>'DATA DASH'!M3249</f>
        <v/>
      </c>
    </row>
    <row r="3250">
      <c r="A3250">
        <f>'DATA DASH'!A3250</f>
        <v/>
      </c>
      <c r="B3250">
        <f>'DATA DASH'!B3250</f>
        <v/>
      </c>
      <c r="C3250">
        <f>'DATA DASH'!C3250</f>
        <v/>
      </c>
      <c r="D3250">
        <f>'DATA DASH'!D3250</f>
        <v/>
      </c>
      <c r="E3250">
        <f>'DATA DASH'!E3250</f>
        <v/>
      </c>
      <c r="F3250">
        <f>'DATA DASH'!F3250</f>
        <v/>
      </c>
      <c r="G3250">
        <f>'DATA DASH'!G3250</f>
        <v/>
      </c>
      <c r="H3250">
        <f>'DATA DASH'!H3250</f>
        <v/>
      </c>
      <c r="I3250">
        <f>'DATA DASH'!I3250</f>
        <v/>
      </c>
      <c r="J3250">
        <f>'DATA DASH'!J3250</f>
        <v/>
      </c>
      <c r="K3250">
        <f>'DATA DASH'!K3250</f>
        <v/>
      </c>
      <c r="L3250">
        <f>'DATA DASH'!L3250</f>
        <v/>
      </c>
      <c r="M3250">
        <f>'DATA DASH'!M3250</f>
        <v/>
      </c>
    </row>
    <row r="3251">
      <c r="A3251">
        <f>'DATA DASH'!A3251</f>
        <v/>
      </c>
      <c r="B3251">
        <f>'DATA DASH'!B3251</f>
        <v/>
      </c>
      <c r="C3251">
        <f>'DATA DASH'!C3251</f>
        <v/>
      </c>
      <c r="D3251">
        <f>'DATA DASH'!D3251</f>
        <v/>
      </c>
      <c r="E3251">
        <f>'DATA DASH'!E3251</f>
        <v/>
      </c>
      <c r="F3251">
        <f>'DATA DASH'!F3251</f>
        <v/>
      </c>
      <c r="G3251">
        <f>'DATA DASH'!G3251</f>
        <v/>
      </c>
      <c r="H3251">
        <f>'DATA DASH'!H3251</f>
        <v/>
      </c>
      <c r="I3251">
        <f>'DATA DASH'!I3251</f>
        <v/>
      </c>
      <c r="J3251">
        <f>'DATA DASH'!J3251</f>
        <v/>
      </c>
      <c r="K3251">
        <f>'DATA DASH'!K3251</f>
        <v/>
      </c>
      <c r="L3251">
        <f>'DATA DASH'!L3251</f>
        <v/>
      </c>
      <c r="M3251">
        <f>'DATA DASH'!M3251</f>
        <v/>
      </c>
    </row>
    <row r="3252">
      <c r="A3252">
        <f>'DATA DASH'!A3252</f>
        <v/>
      </c>
      <c r="B3252">
        <f>'DATA DASH'!B3252</f>
        <v/>
      </c>
      <c r="C3252">
        <f>'DATA DASH'!C3252</f>
        <v/>
      </c>
      <c r="D3252">
        <f>'DATA DASH'!D3252</f>
        <v/>
      </c>
      <c r="E3252">
        <f>'DATA DASH'!E3252</f>
        <v/>
      </c>
      <c r="F3252">
        <f>'DATA DASH'!F3252</f>
        <v/>
      </c>
      <c r="G3252">
        <f>'DATA DASH'!G3252</f>
        <v/>
      </c>
      <c r="H3252">
        <f>'DATA DASH'!H3252</f>
        <v/>
      </c>
      <c r="I3252">
        <f>'DATA DASH'!I3252</f>
        <v/>
      </c>
      <c r="J3252">
        <f>'DATA DASH'!J3252</f>
        <v/>
      </c>
      <c r="K3252">
        <f>'DATA DASH'!K3252</f>
        <v/>
      </c>
      <c r="L3252">
        <f>'DATA DASH'!L3252</f>
        <v/>
      </c>
      <c r="M3252">
        <f>'DATA DASH'!M3252</f>
        <v/>
      </c>
    </row>
    <row r="3253">
      <c r="A3253">
        <f>'DATA DASH'!A3253</f>
        <v/>
      </c>
      <c r="B3253">
        <f>'DATA DASH'!B3253</f>
        <v/>
      </c>
      <c r="C3253">
        <f>'DATA DASH'!C3253</f>
        <v/>
      </c>
      <c r="D3253">
        <f>'DATA DASH'!D3253</f>
        <v/>
      </c>
      <c r="E3253">
        <f>'DATA DASH'!E3253</f>
        <v/>
      </c>
      <c r="F3253">
        <f>'DATA DASH'!F3253</f>
        <v/>
      </c>
      <c r="G3253">
        <f>'DATA DASH'!G3253</f>
        <v/>
      </c>
      <c r="H3253">
        <f>'DATA DASH'!H3253</f>
        <v/>
      </c>
      <c r="I3253">
        <f>'DATA DASH'!I3253</f>
        <v/>
      </c>
      <c r="J3253">
        <f>'DATA DASH'!J3253</f>
        <v/>
      </c>
      <c r="K3253">
        <f>'DATA DASH'!K3253</f>
        <v/>
      </c>
      <c r="L3253">
        <f>'DATA DASH'!L3253</f>
        <v/>
      </c>
      <c r="M3253">
        <f>'DATA DASH'!M3253</f>
        <v/>
      </c>
    </row>
    <row r="3254">
      <c r="A3254">
        <f>'DATA DASH'!A3254</f>
        <v/>
      </c>
      <c r="B3254">
        <f>'DATA DASH'!B3254</f>
        <v/>
      </c>
      <c r="C3254">
        <f>'DATA DASH'!C3254</f>
        <v/>
      </c>
      <c r="D3254">
        <f>'DATA DASH'!D3254</f>
        <v/>
      </c>
      <c r="E3254">
        <f>'DATA DASH'!E3254</f>
        <v/>
      </c>
      <c r="F3254">
        <f>'DATA DASH'!F3254</f>
        <v/>
      </c>
      <c r="G3254">
        <f>'DATA DASH'!G3254</f>
        <v/>
      </c>
      <c r="H3254">
        <f>'DATA DASH'!H3254</f>
        <v/>
      </c>
      <c r="I3254">
        <f>'DATA DASH'!I3254</f>
        <v/>
      </c>
      <c r="J3254">
        <f>'DATA DASH'!J3254</f>
        <v/>
      </c>
      <c r="K3254">
        <f>'DATA DASH'!K3254</f>
        <v/>
      </c>
      <c r="L3254">
        <f>'DATA DASH'!L3254</f>
        <v/>
      </c>
      <c r="M3254">
        <f>'DATA DASH'!M3254</f>
        <v/>
      </c>
    </row>
    <row r="3255">
      <c r="A3255">
        <f>'DATA DASH'!A3255</f>
        <v/>
      </c>
      <c r="B3255">
        <f>'DATA DASH'!B3255</f>
        <v/>
      </c>
      <c r="C3255">
        <f>'DATA DASH'!C3255</f>
        <v/>
      </c>
      <c r="D3255">
        <f>'DATA DASH'!D3255</f>
        <v/>
      </c>
      <c r="E3255">
        <f>'DATA DASH'!E3255</f>
        <v/>
      </c>
      <c r="F3255">
        <f>'DATA DASH'!F3255</f>
        <v/>
      </c>
      <c r="G3255">
        <f>'DATA DASH'!G3255</f>
        <v/>
      </c>
      <c r="H3255">
        <f>'DATA DASH'!H3255</f>
        <v/>
      </c>
      <c r="I3255">
        <f>'DATA DASH'!I3255</f>
        <v/>
      </c>
      <c r="J3255">
        <f>'DATA DASH'!J3255</f>
        <v/>
      </c>
      <c r="K3255">
        <f>'DATA DASH'!K3255</f>
        <v/>
      </c>
      <c r="L3255">
        <f>'DATA DASH'!L3255</f>
        <v/>
      </c>
      <c r="M3255">
        <f>'DATA DASH'!M3255</f>
        <v/>
      </c>
    </row>
    <row r="3256">
      <c r="A3256">
        <f>'DATA DASH'!A3256</f>
        <v/>
      </c>
      <c r="B3256">
        <f>'DATA DASH'!B3256</f>
        <v/>
      </c>
      <c r="C3256">
        <f>'DATA DASH'!C3256</f>
        <v/>
      </c>
      <c r="D3256">
        <f>'DATA DASH'!D3256</f>
        <v/>
      </c>
      <c r="E3256">
        <f>'DATA DASH'!E3256</f>
        <v/>
      </c>
      <c r="F3256">
        <f>'DATA DASH'!F3256</f>
        <v/>
      </c>
      <c r="G3256">
        <f>'DATA DASH'!G3256</f>
        <v/>
      </c>
      <c r="H3256">
        <f>'DATA DASH'!H3256</f>
        <v/>
      </c>
      <c r="I3256">
        <f>'DATA DASH'!I3256</f>
        <v/>
      </c>
      <c r="J3256">
        <f>'DATA DASH'!J3256</f>
        <v/>
      </c>
      <c r="K3256">
        <f>'DATA DASH'!K3256</f>
        <v/>
      </c>
      <c r="L3256">
        <f>'DATA DASH'!L3256</f>
        <v/>
      </c>
      <c r="M3256">
        <f>'DATA DASH'!M3256</f>
        <v/>
      </c>
    </row>
    <row r="3257">
      <c r="A3257">
        <f>'DATA DASH'!A3257</f>
        <v/>
      </c>
      <c r="B3257">
        <f>'DATA DASH'!B3257</f>
        <v/>
      </c>
      <c r="C3257">
        <f>'DATA DASH'!C3257</f>
        <v/>
      </c>
      <c r="D3257">
        <f>'DATA DASH'!D3257</f>
        <v/>
      </c>
      <c r="E3257">
        <f>'DATA DASH'!E3257</f>
        <v/>
      </c>
      <c r="F3257">
        <f>'DATA DASH'!F3257</f>
        <v/>
      </c>
      <c r="G3257">
        <f>'DATA DASH'!G3257</f>
        <v/>
      </c>
      <c r="H3257">
        <f>'DATA DASH'!H3257</f>
        <v/>
      </c>
      <c r="I3257">
        <f>'DATA DASH'!I3257</f>
        <v/>
      </c>
      <c r="J3257">
        <f>'DATA DASH'!J3257</f>
        <v/>
      </c>
      <c r="K3257">
        <f>'DATA DASH'!K3257</f>
        <v/>
      </c>
      <c r="L3257">
        <f>'DATA DASH'!L3257</f>
        <v/>
      </c>
      <c r="M3257">
        <f>'DATA DASH'!M3257</f>
        <v/>
      </c>
    </row>
    <row r="3258">
      <c r="A3258">
        <f>'DATA DASH'!A3258</f>
        <v/>
      </c>
      <c r="B3258">
        <f>'DATA DASH'!B3258</f>
        <v/>
      </c>
      <c r="C3258">
        <f>'DATA DASH'!C3258</f>
        <v/>
      </c>
      <c r="D3258">
        <f>'DATA DASH'!D3258</f>
        <v/>
      </c>
      <c r="E3258">
        <f>'DATA DASH'!E3258</f>
        <v/>
      </c>
      <c r="F3258">
        <f>'DATA DASH'!F3258</f>
        <v/>
      </c>
      <c r="G3258">
        <f>'DATA DASH'!G3258</f>
        <v/>
      </c>
      <c r="H3258">
        <f>'DATA DASH'!H3258</f>
        <v/>
      </c>
      <c r="I3258">
        <f>'DATA DASH'!I3258</f>
        <v/>
      </c>
      <c r="J3258">
        <f>'DATA DASH'!J3258</f>
        <v/>
      </c>
      <c r="K3258">
        <f>'DATA DASH'!K3258</f>
        <v/>
      </c>
      <c r="L3258">
        <f>'DATA DASH'!L3258</f>
        <v/>
      </c>
      <c r="M3258">
        <f>'DATA DASH'!M3258</f>
        <v/>
      </c>
    </row>
    <row r="3259">
      <c r="A3259">
        <f>'DATA DASH'!A3259</f>
        <v/>
      </c>
      <c r="B3259">
        <f>'DATA DASH'!B3259</f>
        <v/>
      </c>
      <c r="C3259">
        <f>'DATA DASH'!C3259</f>
        <v/>
      </c>
      <c r="D3259">
        <f>'DATA DASH'!D3259</f>
        <v/>
      </c>
      <c r="E3259">
        <f>'DATA DASH'!E3259</f>
        <v/>
      </c>
      <c r="F3259">
        <f>'DATA DASH'!F3259</f>
        <v/>
      </c>
      <c r="G3259">
        <f>'DATA DASH'!G3259</f>
        <v/>
      </c>
      <c r="H3259">
        <f>'DATA DASH'!H3259</f>
        <v/>
      </c>
      <c r="I3259">
        <f>'DATA DASH'!I3259</f>
        <v/>
      </c>
      <c r="J3259">
        <f>'DATA DASH'!J3259</f>
        <v/>
      </c>
      <c r="K3259">
        <f>'DATA DASH'!K3259</f>
        <v/>
      </c>
      <c r="L3259">
        <f>'DATA DASH'!L3259</f>
        <v/>
      </c>
      <c r="M3259">
        <f>'DATA DASH'!M3259</f>
        <v/>
      </c>
    </row>
    <row r="3260">
      <c r="A3260">
        <f>'DATA DASH'!A3260</f>
        <v/>
      </c>
      <c r="B3260">
        <f>'DATA DASH'!B3260</f>
        <v/>
      </c>
      <c r="C3260">
        <f>'DATA DASH'!C3260</f>
        <v/>
      </c>
      <c r="D3260">
        <f>'DATA DASH'!D3260</f>
        <v/>
      </c>
      <c r="E3260">
        <f>'DATA DASH'!E3260</f>
        <v/>
      </c>
      <c r="F3260">
        <f>'DATA DASH'!F3260</f>
        <v/>
      </c>
      <c r="G3260">
        <f>'DATA DASH'!G3260</f>
        <v/>
      </c>
      <c r="H3260">
        <f>'DATA DASH'!H3260</f>
        <v/>
      </c>
      <c r="I3260">
        <f>'DATA DASH'!I3260</f>
        <v/>
      </c>
      <c r="J3260">
        <f>'DATA DASH'!J3260</f>
        <v/>
      </c>
      <c r="K3260">
        <f>'DATA DASH'!K3260</f>
        <v/>
      </c>
      <c r="L3260">
        <f>'DATA DASH'!L3260</f>
        <v/>
      </c>
      <c r="M3260">
        <f>'DATA DASH'!M3260</f>
        <v/>
      </c>
    </row>
    <row r="3261">
      <c r="A3261">
        <f>'DATA DASH'!A3261</f>
        <v/>
      </c>
      <c r="B3261">
        <f>'DATA DASH'!B3261</f>
        <v/>
      </c>
      <c r="C3261">
        <f>'DATA DASH'!C3261</f>
        <v/>
      </c>
      <c r="D3261">
        <f>'DATA DASH'!D3261</f>
        <v/>
      </c>
      <c r="E3261">
        <f>'DATA DASH'!E3261</f>
        <v/>
      </c>
      <c r="F3261">
        <f>'DATA DASH'!F3261</f>
        <v/>
      </c>
      <c r="G3261">
        <f>'DATA DASH'!G3261</f>
        <v/>
      </c>
      <c r="H3261">
        <f>'DATA DASH'!H3261</f>
        <v/>
      </c>
      <c r="I3261">
        <f>'DATA DASH'!I3261</f>
        <v/>
      </c>
      <c r="J3261">
        <f>'DATA DASH'!J3261</f>
        <v/>
      </c>
      <c r="K3261">
        <f>'DATA DASH'!K3261</f>
        <v/>
      </c>
      <c r="L3261">
        <f>'DATA DASH'!L3261</f>
        <v/>
      </c>
      <c r="M3261">
        <f>'DATA DASH'!M3261</f>
        <v/>
      </c>
    </row>
    <row r="3262">
      <c r="A3262">
        <f>'DATA DASH'!A3262</f>
        <v/>
      </c>
      <c r="B3262">
        <f>'DATA DASH'!B3262</f>
        <v/>
      </c>
      <c r="C3262">
        <f>'DATA DASH'!C3262</f>
        <v/>
      </c>
      <c r="D3262">
        <f>'DATA DASH'!D3262</f>
        <v/>
      </c>
      <c r="E3262">
        <f>'DATA DASH'!E3262</f>
        <v/>
      </c>
      <c r="F3262">
        <f>'DATA DASH'!F3262</f>
        <v/>
      </c>
      <c r="G3262">
        <f>'DATA DASH'!G3262</f>
        <v/>
      </c>
      <c r="H3262">
        <f>'DATA DASH'!H3262</f>
        <v/>
      </c>
      <c r="I3262">
        <f>'DATA DASH'!I3262</f>
        <v/>
      </c>
      <c r="J3262">
        <f>'DATA DASH'!J3262</f>
        <v/>
      </c>
      <c r="K3262">
        <f>'DATA DASH'!K3262</f>
        <v/>
      </c>
      <c r="L3262">
        <f>'DATA DASH'!L3262</f>
        <v/>
      </c>
      <c r="M3262">
        <f>'DATA DASH'!M3262</f>
        <v/>
      </c>
    </row>
    <row r="3263">
      <c r="A3263">
        <f>'DATA DASH'!A3263</f>
        <v/>
      </c>
      <c r="B3263">
        <f>'DATA DASH'!B3263</f>
        <v/>
      </c>
      <c r="C3263">
        <f>'DATA DASH'!C3263</f>
        <v/>
      </c>
      <c r="D3263">
        <f>'DATA DASH'!D3263</f>
        <v/>
      </c>
      <c r="E3263">
        <f>'DATA DASH'!E3263</f>
        <v/>
      </c>
      <c r="F3263">
        <f>'DATA DASH'!F3263</f>
        <v/>
      </c>
      <c r="G3263">
        <f>'DATA DASH'!G3263</f>
        <v/>
      </c>
      <c r="H3263">
        <f>'DATA DASH'!H3263</f>
        <v/>
      </c>
      <c r="I3263">
        <f>'DATA DASH'!I3263</f>
        <v/>
      </c>
      <c r="J3263">
        <f>'DATA DASH'!J3263</f>
        <v/>
      </c>
      <c r="K3263">
        <f>'DATA DASH'!K3263</f>
        <v/>
      </c>
      <c r="L3263">
        <f>'DATA DASH'!L3263</f>
        <v/>
      </c>
      <c r="M3263">
        <f>'DATA DASH'!M3263</f>
        <v/>
      </c>
    </row>
    <row r="3264">
      <c r="A3264">
        <f>'DATA DASH'!A3264</f>
        <v/>
      </c>
      <c r="B3264">
        <f>'DATA DASH'!B3264</f>
        <v/>
      </c>
      <c r="C3264">
        <f>'DATA DASH'!C3264</f>
        <v/>
      </c>
      <c r="D3264">
        <f>'DATA DASH'!D3264</f>
        <v/>
      </c>
      <c r="E3264">
        <f>'DATA DASH'!E3264</f>
        <v/>
      </c>
      <c r="F3264">
        <f>'DATA DASH'!F3264</f>
        <v/>
      </c>
      <c r="G3264">
        <f>'DATA DASH'!G3264</f>
        <v/>
      </c>
      <c r="H3264">
        <f>'DATA DASH'!H3264</f>
        <v/>
      </c>
      <c r="I3264">
        <f>'DATA DASH'!I3264</f>
        <v/>
      </c>
      <c r="J3264">
        <f>'DATA DASH'!J3264</f>
        <v/>
      </c>
      <c r="K3264">
        <f>'DATA DASH'!K3264</f>
        <v/>
      </c>
      <c r="L3264">
        <f>'DATA DASH'!L3264</f>
        <v/>
      </c>
      <c r="M3264">
        <f>'DATA DASH'!M3264</f>
        <v/>
      </c>
    </row>
    <row r="3265">
      <c r="A3265">
        <f>'DATA DASH'!A3265</f>
        <v/>
      </c>
      <c r="B3265">
        <f>'DATA DASH'!B3265</f>
        <v/>
      </c>
      <c r="C3265">
        <f>'DATA DASH'!C3265</f>
        <v/>
      </c>
      <c r="D3265">
        <f>'DATA DASH'!D3265</f>
        <v/>
      </c>
      <c r="E3265">
        <f>'DATA DASH'!E3265</f>
        <v/>
      </c>
      <c r="F3265">
        <f>'DATA DASH'!F3265</f>
        <v/>
      </c>
      <c r="G3265">
        <f>'DATA DASH'!G3265</f>
        <v/>
      </c>
      <c r="H3265">
        <f>'DATA DASH'!H3265</f>
        <v/>
      </c>
      <c r="I3265">
        <f>'DATA DASH'!I3265</f>
        <v/>
      </c>
      <c r="J3265">
        <f>'DATA DASH'!J3265</f>
        <v/>
      </c>
      <c r="K3265">
        <f>'DATA DASH'!K3265</f>
        <v/>
      </c>
      <c r="L3265">
        <f>'DATA DASH'!L3265</f>
        <v/>
      </c>
      <c r="M3265">
        <f>'DATA DASH'!M3265</f>
        <v/>
      </c>
    </row>
    <row r="3266">
      <c r="A3266">
        <f>'DATA DASH'!A3266</f>
        <v/>
      </c>
      <c r="B3266">
        <f>'DATA DASH'!B3266</f>
        <v/>
      </c>
      <c r="C3266">
        <f>'DATA DASH'!C3266</f>
        <v/>
      </c>
      <c r="D3266">
        <f>'DATA DASH'!D3266</f>
        <v/>
      </c>
      <c r="E3266">
        <f>'DATA DASH'!E3266</f>
        <v/>
      </c>
      <c r="F3266">
        <f>'DATA DASH'!F3266</f>
        <v/>
      </c>
      <c r="G3266">
        <f>'DATA DASH'!G3266</f>
        <v/>
      </c>
      <c r="H3266">
        <f>'DATA DASH'!H3266</f>
        <v/>
      </c>
      <c r="I3266">
        <f>'DATA DASH'!I3266</f>
        <v/>
      </c>
      <c r="J3266">
        <f>'DATA DASH'!J3266</f>
        <v/>
      </c>
      <c r="K3266">
        <f>'DATA DASH'!K3266</f>
        <v/>
      </c>
      <c r="L3266">
        <f>'DATA DASH'!L3266</f>
        <v/>
      </c>
      <c r="M3266">
        <f>'DATA DASH'!M3266</f>
        <v/>
      </c>
    </row>
    <row r="3267">
      <c r="A3267">
        <f>'DATA DASH'!A3267</f>
        <v/>
      </c>
      <c r="B3267">
        <f>'DATA DASH'!B3267</f>
        <v/>
      </c>
      <c r="C3267">
        <f>'DATA DASH'!C3267</f>
        <v/>
      </c>
      <c r="D3267">
        <f>'DATA DASH'!D3267</f>
        <v/>
      </c>
      <c r="E3267">
        <f>'DATA DASH'!E3267</f>
        <v/>
      </c>
      <c r="F3267">
        <f>'DATA DASH'!F3267</f>
        <v/>
      </c>
      <c r="G3267">
        <f>'DATA DASH'!G3267</f>
        <v/>
      </c>
      <c r="H3267">
        <f>'DATA DASH'!H3267</f>
        <v/>
      </c>
      <c r="I3267">
        <f>'DATA DASH'!I3267</f>
        <v/>
      </c>
      <c r="J3267">
        <f>'DATA DASH'!J3267</f>
        <v/>
      </c>
      <c r="K3267">
        <f>'DATA DASH'!K3267</f>
        <v/>
      </c>
      <c r="L3267">
        <f>'DATA DASH'!L3267</f>
        <v/>
      </c>
      <c r="M3267">
        <f>'DATA DASH'!M3267</f>
        <v/>
      </c>
    </row>
    <row r="3268">
      <c r="A3268">
        <f>'DATA DASH'!A3268</f>
        <v/>
      </c>
      <c r="B3268">
        <f>'DATA DASH'!B3268</f>
        <v/>
      </c>
      <c r="C3268">
        <f>'DATA DASH'!C3268</f>
        <v/>
      </c>
      <c r="D3268">
        <f>'DATA DASH'!D3268</f>
        <v/>
      </c>
      <c r="E3268">
        <f>'DATA DASH'!E3268</f>
        <v/>
      </c>
      <c r="F3268">
        <f>'DATA DASH'!F3268</f>
        <v/>
      </c>
      <c r="G3268">
        <f>'DATA DASH'!G3268</f>
        <v/>
      </c>
      <c r="H3268">
        <f>'DATA DASH'!H3268</f>
        <v/>
      </c>
      <c r="I3268">
        <f>'DATA DASH'!I3268</f>
        <v/>
      </c>
      <c r="J3268">
        <f>'DATA DASH'!J3268</f>
        <v/>
      </c>
      <c r="K3268">
        <f>'DATA DASH'!K3268</f>
        <v/>
      </c>
      <c r="L3268">
        <f>'DATA DASH'!L3268</f>
        <v/>
      </c>
      <c r="M3268">
        <f>'DATA DASH'!M3268</f>
        <v/>
      </c>
    </row>
    <row r="3269">
      <c r="A3269">
        <f>'DATA DASH'!A3269</f>
        <v/>
      </c>
      <c r="B3269">
        <f>'DATA DASH'!B3269</f>
        <v/>
      </c>
      <c r="C3269">
        <f>'DATA DASH'!C3269</f>
        <v/>
      </c>
      <c r="D3269">
        <f>'DATA DASH'!D3269</f>
        <v/>
      </c>
      <c r="E3269">
        <f>'DATA DASH'!E3269</f>
        <v/>
      </c>
      <c r="F3269">
        <f>'DATA DASH'!F3269</f>
        <v/>
      </c>
      <c r="G3269">
        <f>'DATA DASH'!G3269</f>
        <v/>
      </c>
      <c r="H3269">
        <f>'DATA DASH'!H3269</f>
        <v/>
      </c>
      <c r="I3269">
        <f>'DATA DASH'!I3269</f>
        <v/>
      </c>
      <c r="J3269">
        <f>'DATA DASH'!J3269</f>
        <v/>
      </c>
      <c r="K3269">
        <f>'DATA DASH'!K3269</f>
        <v/>
      </c>
      <c r="L3269">
        <f>'DATA DASH'!L3269</f>
        <v/>
      </c>
      <c r="M3269">
        <f>'DATA DASH'!M3269</f>
        <v/>
      </c>
    </row>
    <row r="3270">
      <c r="A3270">
        <f>'DATA DASH'!A3270</f>
        <v/>
      </c>
      <c r="B3270">
        <f>'DATA DASH'!B3270</f>
        <v/>
      </c>
      <c r="C3270">
        <f>'DATA DASH'!C3270</f>
        <v/>
      </c>
      <c r="D3270">
        <f>'DATA DASH'!D3270</f>
        <v/>
      </c>
      <c r="E3270">
        <f>'DATA DASH'!E3270</f>
        <v/>
      </c>
      <c r="F3270">
        <f>'DATA DASH'!F3270</f>
        <v/>
      </c>
      <c r="G3270">
        <f>'DATA DASH'!G3270</f>
        <v/>
      </c>
      <c r="H3270">
        <f>'DATA DASH'!H3270</f>
        <v/>
      </c>
      <c r="I3270">
        <f>'DATA DASH'!I3270</f>
        <v/>
      </c>
      <c r="J3270">
        <f>'DATA DASH'!J3270</f>
        <v/>
      </c>
      <c r="K3270">
        <f>'DATA DASH'!K3270</f>
        <v/>
      </c>
      <c r="L3270">
        <f>'DATA DASH'!L3270</f>
        <v/>
      </c>
      <c r="M3270">
        <f>'DATA DASH'!M3270</f>
        <v/>
      </c>
    </row>
    <row r="3271">
      <c r="A3271">
        <f>'DATA DASH'!A3271</f>
        <v/>
      </c>
      <c r="B3271">
        <f>'DATA DASH'!B3271</f>
        <v/>
      </c>
      <c r="C3271">
        <f>'DATA DASH'!C3271</f>
        <v/>
      </c>
      <c r="D3271">
        <f>'DATA DASH'!D3271</f>
        <v/>
      </c>
      <c r="E3271">
        <f>'DATA DASH'!E3271</f>
        <v/>
      </c>
      <c r="F3271">
        <f>'DATA DASH'!F3271</f>
        <v/>
      </c>
      <c r="G3271">
        <f>'DATA DASH'!G3271</f>
        <v/>
      </c>
      <c r="H3271">
        <f>'DATA DASH'!H3271</f>
        <v/>
      </c>
      <c r="I3271">
        <f>'DATA DASH'!I3271</f>
        <v/>
      </c>
      <c r="J3271">
        <f>'DATA DASH'!J3271</f>
        <v/>
      </c>
      <c r="K3271">
        <f>'DATA DASH'!K3271</f>
        <v/>
      </c>
      <c r="L3271">
        <f>'DATA DASH'!L3271</f>
        <v/>
      </c>
      <c r="M3271">
        <f>'DATA DASH'!M3271</f>
        <v/>
      </c>
    </row>
    <row r="3272">
      <c r="A3272">
        <f>'DATA DASH'!A3272</f>
        <v/>
      </c>
      <c r="B3272">
        <f>'DATA DASH'!B3272</f>
        <v/>
      </c>
      <c r="C3272">
        <f>'DATA DASH'!C3272</f>
        <v/>
      </c>
      <c r="D3272">
        <f>'DATA DASH'!D3272</f>
        <v/>
      </c>
      <c r="E3272">
        <f>'DATA DASH'!E3272</f>
        <v/>
      </c>
      <c r="F3272">
        <f>'DATA DASH'!F3272</f>
        <v/>
      </c>
      <c r="G3272">
        <f>'DATA DASH'!G3272</f>
        <v/>
      </c>
      <c r="H3272">
        <f>'DATA DASH'!H3272</f>
        <v/>
      </c>
      <c r="I3272">
        <f>'DATA DASH'!I3272</f>
        <v/>
      </c>
      <c r="J3272">
        <f>'DATA DASH'!J3272</f>
        <v/>
      </c>
      <c r="K3272">
        <f>'DATA DASH'!K3272</f>
        <v/>
      </c>
      <c r="L3272">
        <f>'DATA DASH'!L3272</f>
        <v/>
      </c>
      <c r="M3272">
        <f>'DATA DASH'!M3272</f>
        <v/>
      </c>
    </row>
    <row r="3273">
      <c r="A3273">
        <f>'DATA DASH'!A3273</f>
        <v/>
      </c>
      <c r="B3273">
        <f>'DATA DASH'!B3273</f>
        <v/>
      </c>
      <c r="C3273">
        <f>'DATA DASH'!C3273</f>
        <v/>
      </c>
      <c r="D3273">
        <f>'DATA DASH'!D3273</f>
        <v/>
      </c>
      <c r="E3273">
        <f>'DATA DASH'!E3273</f>
        <v/>
      </c>
      <c r="F3273">
        <f>'DATA DASH'!F3273</f>
        <v/>
      </c>
      <c r="G3273">
        <f>'DATA DASH'!G3273</f>
        <v/>
      </c>
      <c r="H3273">
        <f>'DATA DASH'!H3273</f>
        <v/>
      </c>
      <c r="I3273">
        <f>'DATA DASH'!I3273</f>
        <v/>
      </c>
      <c r="J3273">
        <f>'DATA DASH'!J3273</f>
        <v/>
      </c>
      <c r="K3273">
        <f>'DATA DASH'!K3273</f>
        <v/>
      </c>
      <c r="L3273">
        <f>'DATA DASH'!L3273</f>
        <v/>
      </c>
      <c r="M3273">
        <f>'DATA DASH'!M3273</f>
        <v/>
      </c>
    </row>
    <row r="3274">
      <c r="A3274">
        <f>'DATA DASH'!A3274</f>
        <v/>
      </c>
      <c r="B3274">
        <f>'DATA DASH'!B3274</f>
        <v/>
      </c>
      <c r="C3274">
        <f>'DATA DASH'!C3274</f>
        <v/>
      </c>
      <c r="D3274">
        <f>'DATA DASH'!D3274</f>
        <v/>
      </c>
      <c r="E3274">
        <f>'DATA DASH'!E3274</f>
        <v/>
      </c>
      <c r="F3274">
        <f>'DATA DASH'!F3274</f>
        <v/>
      </c>
      <c r="G3274">
        <f>'DATA DASH'!G3274</f>
        <v/>
      </c>
      <c r="H3274">
        <f>'DATA DASH'!H3274</f>
        <v/>
      </c>
      <c r="I3274">
        <f>'DATA DASH'!I3274</f>
        <v/>
      </c>
      <c r="J3274">
        <f>'DATA DASH'!J3274</f>
        <v/>
      </c>
      <c r="K3274">
        <f>'DATA DASH'!K3274</f>
        <v/>
      </c>
      <c r="L3274">
        <f>'DATA DASH'!L3274</f>
        <v/>
      </c>
      <c r="M3274">
        <f>'DATA DASH'!M3274</f>
        <v/>
      </c>
    </row>
    <row r="3275">
      <c r="A3275">
        <f>'DATA DASH'!A3275</f>
        <v/>
      </c>
      <c r="B3275">
        <f>'DATA DASH'!B3275</f>
        <v/>
      </c>
      <c r="C3275">
        <f>'DATA DASH'!C3275</f>
        <v/>
      </c>
      <c r="D3275">
        <f>'DATA DASH'!D3275</f>
        <v/>
      </c>
      <c r="E3275">
        <f>'DATA DASH'!E3275</f>
        <v/>
      </c>
      <c r="F3275">
        <f>'DATA DASH'!F3275</f>
        <v/>
      </c>
      <c r="G3275">
        <f>'DATA DASH'!G3275</f>
        <v/>
      </c>
      <c r="H3275">
        <f>'DATA DASH'!H3275</f>
        <v/>
      </c>
      <c r="I3275">
        <f>'DATA DASH'!I3275</f>
        <v/>
      </c>
      <c r="J3275">
        <f>'DATA DASH'!J3275</f>
        <v/>
      </c>
      <c r="K3275">
        <f>'DATA DASH'!K3275</f>
        <v/>
      </c>
      <c r="L3275">
        <f>'DATA DASH'!L3275</f>
        <v/>
      </c>
      <c r="M3275">
        <f>'DATA DASH'!M3275</f>
        <v/>
      </c>
    </row>
    <row r="3276">
      <c r="A3276">
        <f>'DATA DASH'!A3276</f>
        <v/>
      </c>
      <c r="B3276">
        <f>'DATA DASH'!B3276</f>
        <v/>
      </c>
      <c r="C3276">
        <f>'DATA DASH'!C3276</f>
        <v/>
      </c>
      <c r="D3276">
        <f>'DATA DASH'!D3276</f>
        <v/>
      </c>
      <c r="E3276">
        <f>'DATA DASH'!E3276</f>
        <v/>
      </c>
      <c r="F3276">
        <f>'DATA DASH'!F3276</f>
        <v/>
      </c>
      <c r="G3276">
        <f>'DATA DASH'!G3276</f>
        <v/>
      </c>
      <c r="H3276">
        <f>'DATA DASH'!H3276</f>
        <v/>
      </c>
      <c r="I3276">
        <f>'DATA DASH'!I3276</f>
        <v/>
      </c>
      <c r="J3276">
        <f>'DATA DASH'!J3276</f>
        <v/>
      </c>
      <c r="K3276">
        <f>'DATA DASH'!K3276</f>
        <v/>
      </c>
      <c r="L3276">
        <f>'DATA DASH'!L3276</f>
        <v/>
      </c>
      <c r="M3276">
        <f>'DATA DASH'!M3276</f>
        <v/>
      </c>
    </row>
    <row r="3277">
      <c r="A3277">
        <f>'DATA DASH'!A3277</f>
        <v/>
      </c>
      <c r="B3277">
        <f>'DATA DASH'!B3277</f>
        <v/>
      </c>
      <c r="C3277">
        <f>'DATA DASH'!C3277</f>
        <v/>
      </c>
      <c r="D3277">
        <f>'DATA DASH'!D3277</f>
        <v/>
      </c>
      <c r="E3277">
        <f>'DATA DASH'!E3277</f>
        <v/>
      </c>
      <c r="F3277">
        <f>'DATA DASH'!F3277</f>
        <v/>
      </c>
      <c r="G3277">
        <f>'DATA DASH'!G3277</f>
        <v/>
      </c>
      <c r="H3277">
        <f>'DATA DASH'!H3277</f>
        <v/>
      </c>
      <c r="I3277">
        <f>'DATA DASH'!I3277</f>
        <v/>
      </c>
      <c r="J3277">
        <f>'DATA DASH'!J3277</f>
        <v/>
      </c>
      <c r="K3277">
        <f>'DATA DASH'!K3277</f>
        <v/>
      </c>
      <c r="L3277">
        <f>'DATA DASH'!L3277</f>
        <v/>
      </c>
      <c r="M3277">
        <f>'DATA DASH'!M3277</f>
        <v/>
      </c>
    </row>
    <row r="3278">
      <c r="A3278">
        <f>'DATA DASH'!A3278</f>
        <v/>
      </c>
      <c r="B3278">
        <f>'DATA DASH'!B3278</f>
        <v/>
      </c>
      <c r="C3278">
        <f>'DATA DASH'!C3278</f>
        <v/>
      </c>
      <c r="D3278">
        <f>'DATA DASH'!D3278</f>
        <v/>
      </c>
      <c r="E3278">
        <f>'DATA DASH'!E3278</f>
        <v/>
      </c>
      <c r="F3278">
        <f>'DATA DASH'!F3278</f>
        <v/>
      </c>
      <c r="G3278">
        <f>'DATA DASH'!G3278</f>
        <v/>
      </c>
      <c r="H3278">
        <f>'DATA DASH'!H3278</f>
        <v/>
      </c>
      <c r="I3278">
        <f>'DATA DASH'!I3278</f>
        <v/>
      </c>
      <c r="J3278">
        <f>'DATA DASH'!J3278</f>
        <v/>
      </c>
      <c r="K3278">
        <f>'DATA DASH'!K3278</f>
        <v/>
      </c>
      <c r="L3278">
        <f>'DATA DASH'!L3278</f>
        <v/>
      </c>
      <c r="M3278">
        <f>'DATA DASH'!M3278</f>
        <v/>
      </c>
    </row>
    <row r="3279">
      <c r="A3279">
        <f>'DATA DASH'!A3279</f>
        <v/>
      </c>
      <c r="B3279">
        <f>'DATA DASH'!B3279</f>
        <v/>
      </c>
      <c r="C3279">
        <f>'DATA DASH'!C3279</f>
        <v/>
      </c>
      <c r="D3279">
        <f>'DATA DASH'!D3279</f>
        <v/>
      </c>
      <c r="E3279">
        <f>'DATA DASH'!E3279</f>
        <v/>
      </c>
      <c r="F3279">
        <f>'DATA DASH'!F3279</f>
        <v/>
      </c>
      <c r="G3279">
        <f>'DATA DASH'!G3279</f>
        <v/>
      </c>
      <c r="H3279">
        <f>'DATA DASH'!H3279</f>
        <v/>
      </c>
      <c r="I3279">
        <f>'DATA DASH'!I3279</f>
        <v/>
      </c>
      <c r="J3279">
        <f>'DATA DASH'!J3279</f>
        <v/>
      </c>
      <c r="K3279">
        <f>'DATA DASH'!K3279</f>
        <v/>
      </c>
      <c r="L3279">
        <f>'DATA DASH'!L3279</f>
        <v/>
      </c>
      <c r="M3279">
        <f>'DATA DASH'!M3279</f>
        <v/>
      </c>
    </row>
    <row r="3280">
      <c r="A3280">
        <f>'DATA DASH'!A3280</f>
        <v/>
      </c>
      <c r="B3280">
        <f>'DATA DASH'!B3280</f>
        <v/>
      </c>
      <c r="C3280">
        <f>'DATA DASH'!C3280</f>
        <v/>
      </c>
      <c r="D3280">
        <f>'DATA DASH'!D3280</f>
        <v/>
      </c>
      <c r="E3280">
        <f>'DATA DASH'!E3280</f>
        <v/>
      </c>
      <c r="F3280">
        <f>'DATA DASH'!F3280</f>
        <v/>
      </c>
      <c r="G3280">
        <f>'DATA DASH'!G3280</f>
        <v/>
      </c>
      <c r="H3280">
        <f>'DATA DASH'!H3280</f>
        <v/>
      </c>
      <c r="I3280">
        <f>'DATA DASH'!I3280</f>
        <v/>
      </c>
      <c r="J3280">
        <f>'DATA DASH'!J3280</f>
        <v/>
      </c>
      <c r="K3280">
        <f>'DATA DASH'!K3280</f>
        <v/>
      </c>
      <c r="L3280">
        <f>'DATA DASH'!L3280</f>
        <v/>
      </c>
      <c r="M3280">
        <f>'DATA DASH'!M3280</f>
        <v/>
      </c>
    </row>
    <row r="3281">
      <c r="A3281">
        <f>'DATA DASH'!A3281</f>
        <v/>
      </c>
      <c r="B3281">
        <f>'DATA DASH'!B3281</f>
        <v/>
      </c>
      <c r="C3281">
        <f>'DATA DASH'!C3281</f>
        <v/>
      </c>
      <c r="D3281">
        <f>'DATA DASH'!D3281</f>
        <v/>
      </c>
      <c r="E3281">
        <f>'DATA DASH'!E3281</f>
        <v/>
      </c>
      <c r="F3281">
        <f>'DATA DASH'!F3281</f>
        <v/>
      </c>
      <c r="G3281">
        <f>'DATA DASH'!G3281</f>
        <v/>
      </c>
      <c r="H3281">
        <f>'DATA DASH'!H3281</f>
        <v/>
      </c>
      <c r="I3281">
        <f>'DATA DASH'!I3281</f>
        <v/>
      </c>
      <c r="J3281">
        <f>'DATA DASH'!J3281</f>
        <v/>
      </c>
      <c r="K3281">
        <f>'DATA DASH'!K3281</f>
        <v/>
      </c>
      <c r="L3281">
        <f>'DATA DASH'!L3281</f>
        <v/>
      </c>
      <c r="M3281">
        <f>'DATA DASH'!M3281</f>
        <v/>
      </c>
    </row>
    <row r="3282">
      <c r="A3282">
        <f>'DATA DASH'!A3282</f>
        <v/>
      </c>
      <c r="B3282">
        <f>'DATA DASH'!B3282</f>
        <v/>
      </c>
      <c r="C3282">
        <f>'DATA DASH'!C3282</f>
        <v/>
      </c>
      <c r="D3282">
        <f>'DATA DASH'!D3282</f>
        <v/>
      </c>
      <c r="E3282">
        <f>'DATA DASH'!E3282</f>
        <v/>
      </c>
      <c r="F3282">
        <f>'DATA DASH'!F3282</f>
        <v/>
      </c>
      <c r="G3282">
        <f>'DATA DASH'!G3282</f>
        <v/>
      </c>
      <c r="H3282">
        <f>'DATA DASH'!H3282</f>
        <v/>
      </c>
      <c r="I3282">
        <f>'DATA DASH'!I3282</f>
        <v/>
      </c>
      <c r="J3282">
        <f>'DATA DASH'!J3282</f>
        <v/>
      </c>
      <c r="K3282">
        <f>'DATA DASH'!K3282</f>
        <v/>
      </c>
      <c r="L3282">
        <f>'DATA DASH'!L3282</f>
        <v/>
      </c>
      <c r="M3282">
        <f>'DATA DASH'!M3282</f>
        <v/>
      </c>
    </row>
    <row r="3283">
      <c r="A3283">
        <f>'DATA DASH'!A3283</f>
        <v/>
      </c>
      <c r="B3283">
        <f>'DATA DASH'!B3283</f>
        <v/>
      </c>
      <c r="C3283">
        <f>'DATA DASH'!C3283</f>
        <v/>
      </c>
      <c r="D3283">
        <f>'DATA DASH'!D3283</f>
        <v/>
      </c>
      <c r="E3283">
        <f>'DATA DASH'!E3283</f>
        <v/>
      </c>
      <c r="F3283">
        <f>'DATA DASH'!F3283</f>
        <v/>
      </c>
      <c r="G3283">
        <f>'DATA DASH'!G3283</f>
        <v/>
      </c>
      <c r="H3283">
        <f>'DATA DASH'!H3283</f>
        <v/>
      </c>
      <c r="I3283">
        <f>'DATA DASH'!I3283</f>
        <v/>
      </c>
      <c r="J3283">
        <f>'DATA DASH'!J3283</f>
        <v/>
      </c>
      <c r="K3283">
        <f>'DATA DASH'!K3283</f>
        <v/>
      </c>
      <c r="L3283">
        <f>'DATA DASH'!L3283</f>
        <v/>
      </c>
      <c r="M3283">
        <f>'DATA DASH'!M3283</f>
        <v/>
      </c>
    </row>
    <row r="3284">
      <c r="A3284">
        <f>'DATA DASH'!A3284</f>
        <v/>
      </c>
      <c r="B3284">
        <f>'DATA DASH'!B3284</f>
        <v/>
      </c>
      <c r="C3284">
        <f>'DATA DASH'!C3284</f>
        <v/>
      </c>
      <c r="D3284">
        <f>'DATA DASH'!D3284</f>
        <v/>
      </c>
      <c r="E3284">
        <f>'DATA DASH'!E3284</f>
        <v/>
      </c>
      <c r="F3284">
        <f>'DATA DASH'!F3284</f>
        <v/>
      </c>
      <c r="G3284">
        <f>'DATA DASH'!G3284</f>
        <v/>
      </c>
      <c r="H3284">
        <f>'DATA DASH'!H3284</f>
        <v/>
      </c>
      <c r="I3284">
        <f>'DATA DASH'!I3284</f>
        <v/>
      </c>
      <c r="J3284">
        <f>'DATA DASH'!J3284</f>
        <v/>
      </c>
      <c r="K3284">
        <f>'DATA DASH'!K3284</f>
        <v/>
      </c>
      <c r="L3284">
        <f>'DATA DASH'!L3284</f>
        <v/>
      </c>
      <c r="M3284">
        <f>'DATA DASH'!M3284</f>
        <v/>
      </c>
    </row>
    <row r="3285">
      <c r="A3285">
        <f>'DATA DASH'!A3285</f>
        <v/>
      </c>
      <c r="B3285">
        <f>'DATA DASH'!B3285</f>
        <v/>
      </c>
      <c r="C3285">
        <f>'DATA DASH'!C3285</f>
        <v/>
      </c>
      <c r="D3285">
        <f>'DATA DASH'!D3285</f>
        <v/>
      </c>
      <c r="E3285">
        <f>'DATA DASH'!E3285</f>
        <v/>
      </c>
      <c r="F3285">
        <f>'DATA DASH'!F3285</f>
        <v/>
      </c>
      <c r="G3285">
        <f>'DATA DASH'!G3285</f>
        <v/>
      </c>
      <c r="H3285">
        <f>'DATA DASH'!H3285</f>
        <v/>
      </c>
      <c r="I3285">
        <f>'DATA DASH'!I3285</f>
        <v/>
      </c>
      <c r="J3285">
        <f>'DATA DASH'!J3285</f>
        <v/>
      </c>
      <c r="K3285">
        <f>'DATA DASH'!K3285</f>
        <v/>
      </c>
      <c r="L3285">
        <f>'DATA DASH'!L3285</f>
        <v/>
      </c>
      <c r="M3285">
        <f>'DATA DASH'!M3285</f>
        <v/>
      </c>
    </row>
    <row r="3286">
      <c r="A3286">
        <f>'DATA DASH'!A3286</f>
        <v/>
      </c>
      <c r="B3286">
        <f>'DATA DASH'!B3286</f>
        <v/>
      </c>
      <c r="C3286">
        <f>'DATA DASH'!C3286</f>
        <v/>
      </c>
      <c r="D3286">
        <f>'DATA DASH'!D3286</f>
        <v/>
      </c>
      <c r="E3286">
        <f>'DATA DASH'!E3286</f>
        <v/>
      </c>
      <c r="F3286">
        <f>'DATA DASH'!F3286</f>
        <v/>
      </c>
      <c r="G3286">
        <f>'DATA DASH'!G3286</f>
        <v/>
      </c>
      <c r="H3286">
        <f>'DATA DASH'!H3286</f>
        <v/>
      </c>
      <c r="I3286">
        <f>'DATA DASH'!I3286</f>
        <v/>
      </c>
      <c r="J3286">
        <f>'DATA DASH'!J3286</f>
        <v/>
      </c>
      <c r="K3286">
        <f>'DATA DASH'!K3286</f>
        <v/>
      </c>
      <c r="L3286">
        <f>'DATA DASH'!L3286</f>
        <v/>
      </c>
      <c r="M3286">
        <f>'DATA DASH'!M3286</f>
        <v/>
      </c>
    </row>
    <row r="3287">
      <c r="A3287">
        <f>'DATA DASH'!A3287</f>
        <v/>
      </c>
      <c r="B3287">
        <f>'DATA DASH'!B3287</f>
        <v/>
      </c>
      <c r="C3287">
        <f>'DATA DASH'!C3287</f>
        <v/>
      </c>
      <c r="D3287">
        <f>'DATA DASH'!D3287</f>
        <v/>
      </c>
      <c r="E3287">
        <f>'DATA DASH'!E3287</f>
        <v/>
      </c>
      <c r="F3287">
        <f>'DATA DASH'!F3287</f>
        <v/>
      </c>
      <c r="G3287">
        <f>'DATA DASH'!G3287</f>
        <v/>
      </c>
      <c r="H3287">
        <f>'DATA DASH'!H3287</f>
        <v/>
      </c>
      <c r="I3287">
        <f>'DATA DASH'!I3287</f>
        <v/>
      </c>
      <c r="J3287">
        <f>'DATA DASH'!J3287</f>
        <v/>
      </c>
      <c r="K3287">
        <f>'DATA DASH'!K3287</f>
        <v/>
      </c>
      <c r="L3287">
        <f>'DATA DASH'!L3287</f>
        <v/>
      </c>
      <c r="M3287">
        <f>'DATA DASH'!M3287</f>
        <v/>
      </c>
    </row>
    <row r="3288">
      <c r="A3288">
        <f>'DATA DASH'!A3288</f>
        <v/>
      </c>
      <c r="B3288">
        <f>'DATA DASH'!B3288</f>
        <v/>
      </c>
      <c r="C3288">
        <f>'DATA DASH'!C3288</f>
        <v/>
      </c>
      <c r="D3288">
        <f>'DATA DASH'!D3288</f>
        <v/>
      </c>
      <c r="E3288">
        <f>'DATA DASH'!E3288</f>
        <v/>
      </c>
      <c r="F3288">
        <f>'DATA DASH'!F3288</f>
        <v/>
      </c>
      <c r="G3288">
        <f>'DATA DASH'!G3288</f>
        <v/>
      </c>
      <c r="H3288">
        <f>'DATA DASH'!H3288</f>
        <v/>
      </c>
      <c r="I3288">
        <f>'DATA DASH'!I3288</f>
        <v/>
      </c>
      <c r="J3288">
        <f>'DATA DASH'!J3288</f>
        <v/>
      </c>
      <c r="K3288">
        <f>'DATA DASH'!K3288</f>
        <v/>
      </c>
      <c r="L3288">
        <f>'DATA DASH'!L3288</f>
        <v/>
      </c>
      <c r="M3288">
        <f>'DATA DASH'!M3288</f>
        <v/>
      </c>
    </row>
    <row r="3289">
      <c r="A3289">
        <f>'DATA DASH'!A3289</f>
        <v/>
      </c>
      <c r="B3289">
        <f>'DATA DASH'!B3289</f>
        <v/>
      </c>
      <c r="C3289">
        <f>'DATA DASH'!C3289</f>
        <v/>
      </c>
      <c r="D3289">
        <f>'DATA DASH'!D3289</f>
        <v/>
      </c>
      <c r="E3289">
        <f>'DATA DASH'!E3289</f>
        <v/>
      </c>
      <c r="F3289">
        <f>'DATA DASH'!F3289</f>
        <v/>
      </c>
      <c r="G3289">
        <f>'DATA DASH'!G3289</f>
        <v/>
      </c>
      <c r="H3289">
        <f>'DATA DASH'!H3289</f>
        <v/>
      </c>
      <c r="I3289">
        <f>'DATA DASH'!I3289</f>
        <v/>
      </c>
      <c r="J3289">
        <f>'DATA DASH'!J3289</f>
        <v/>
      </c>
      <c r="K3289">
        <f>'DATA DASH'!K3289</f>
        <v/>
      </c>
      <c r="L3289">
        <f>'DATA DASH'!L3289</f>
        <v/>
      </c>
      <c r="M3289">
        <f>'DATA DASH'!M3289</f>
        <v/>
      </c>
    </row>
    <row r="3290">
      <c r="A3290">
        <f>'DATA DASH'!A3290</f>
        <v/>
      </c>
      <c r="B3290">
        <f>'DATA DASH'!B3290</f>
        <v/>
      </c>
      <c r="C3290">
        <f>'DATA DASH'!C3290</f>
        <v/>
      </c>
      <c r="D3290">
        <f>'DATA DASH'!D3290</f>
        <v/>
      </c>
      <c r="E3290">
        <f>'DATA DASH'!E3290</f>
        <v/>
      </c>
      <c r="F3290">
        <f>'DATA DASH'!F3290</f>
        <v/>
      </c>
      <c r="G3290">
        <f>'DATA DASH'!G3290</f>
        <v/>
      </c>
      <c r="H3290">
        <f>'DATA DASH'!H3290</f>
        <v/>
      </c>
      <c r="I3290">
        <f>'DATA DASH'!I3290</f>
        <v/>
      </c>
      <c r="J3290">
        <f>'DATA DASH'!J3290</f>
        <v/>
      </c>
      <c r="K3290">
        <f>'DATA DASH'!K3290</f>
        <v/>
      </c>
      <c r="L3290">
        <f>'DATA DASH'!L3290</f>
        <v/>
      </c>
      <c r="M3290">
        <f>'DATA DASH'!M3290</f>
        <v/>
      </c>
    </row>
    <row r="3291">
      <c r="A3291">
        <f>'DATA DASH'!A3291</f>
        <v/>
      </c>
      <c r="B3291">
        <f>'DATA DASH'!B3291</f>
        <v/>
      </c>
      <c r="C3291">
        <f>'DATA DASH'!C3291</f>
        <v/>
      </c>
      <c r="D3291">
        <f>'DATA DASH'!D3291</f>
        <v/>
      </c>
      <c r="E3291">
        <f>'DATA DASH'!E3291</f>
        <v/>
      </c>
      <c r="F3291">
        <f>'DATA DASH'!F3291</f>
        <v/>
      </c>
      <c r="G3291">
        <f>'DATA DASH'!G3291</f>
        <v/>
      </c>
      <c r="H3291">
        <f>'DATA DASH'!H3291</f>
        <v/>
      </c>
      <c r="I3291">
        <f>'DATA DASH'!I3291</f>
        <v/>
      </c>
      <c r="J3291">
        <f>'DATA DASH'!J3291</f>
        <v/>
      </c>
      <c r="K3291">
        <f>'DATA DASH'!K3291</f>
        <v/>
      </c>
      <c r="L3291">
        <f>'DATA DASH'!L3291</f>
        <v/>
      </c>
      <c r="M3291">
        <f>'DATA DASH'!M3291</f>
        <v/>
      </c>
    </row>
    <row r="3292">
      <c r="A3292">
        <f>'DATA DASH'!A3292</f>
        <v/>
      </c>
      <c r="B3292">
        <f>'DATA DASH'!B3292</f>
        <v/>
      </c>
      <c r="C3292">
        <f>'DATA DASH'!C3292</f>
        <v/>
      </c>
      <c r="D3292">
        <f>'DATA DASH'!D3292</f>
        <v/>
      </c>
      <c r="E3292">
        <f>'DATA DASH'!E3292</f>
        <v/>
      </c>
      <c r="F3292">
        <f>'DATA DASH'!F3292</f>
        <v/>
      </c>
      <c r="G3292">
        <f>'DATA DASH'!G3292</f>
        <v/>
      </c>
      <c r="H3292">
        <f>'DATA DASH'!H3292</f>
        <v/>
      </c>
      <c r="I3292">
        <f>'DATA DASH'!I3292</f>
        <v/>
      </c>
      <c r="J3292">
        <f>'DATA DASH'!J3292</f>
        <v/>
      </c>
      <c r="K3292">
        <f>'DATA DASH'!K3292</f>
        <v/>
      </c>
      <c r="L3292">
        <f>'DATA DASH'!L3292</f>
        <v/>
      </c>
      <c r="M3292">
        <f>'DATA DASH'!M3292</f>
        <v/>
      </c>
    </row>
    <row r="3293">
      <c r="A3293">
        <f>'DATA DASH'!A3293</f>
        <v/>
      </c>
      <c r="B3293">
        <f>'DATA DASH'!B3293</f>
        <v/>
      </c>
      <c r="C3293">
        <f>'DATA DASH'!C3293</f>
        <v/>
      </c>
      <c r="D3293">
        <f>'DATA DASH'!D3293</f>
        <v/>
      </c>
      <c r="E3293">
        <f>'DATA DASH'!E3293</f>
        <v/>
      </c>
      <c r="F3293">
        <f>'DATA DASH'!F3293</f>
        <v/>
      </c>
      <c r="G3293">
        <f>'DATA DASH'!G3293</f>
        <v/>
      </c>
      <c r="H3293">
        <f>'DATA DASH'!H3293</f>
        <v/>
      </c>
      <c r="I3293">
        <f>'DATA DASH'!I3293</f>
        <v/>
      </c>
      <c r="J3293">
        <f>'DATA DASH'!J3293</f>
        <v/>
      </c>
      <c r="K3293">
        <f>'DATA DASH'!K3293</f>
        <v/>
      </c>
      <c r="L3293">
        <f>'DATA DASH'!L3293</f>
        <v/>
      </c>
      <c r="M3293">
        <f>'DATA DASH'!M3293</f>
        <v/>
      </c>
    </row>
    <row r="3294">
      <c r="A3294">
        <f>'DATA DASH'!A3294</f>
        <v/>
      </c>
      <c r="B3294">
        <f>'DATA DASH'!B3294</f>
        <v/>
      </c>
      <c r="C3294">
        <f>'DATA DASH'!C3294</f>
        <v/>
      </c>
      <c r="D3294">
        <f>'DATA DASH'!D3294</f>
        <v/>
      </c>
      <c r="E3294">
        <f>'DATA DASH'!E3294</f>
        <v/>
      </c>
      <c r="F3294">
        <f>'DATA DASH'!F3294</f>
        <v/>
      </c>
      <c r="G3294">
        <f>'DATA DASH'!G3294</f>
        <v/>
      </c>
      <c r="H3294">
        <f>'DATA DASH'!H3294</f>
        <v/>
      </c>
      <c r="I3294">
        <f>'DATA DASH'!I3294</f>
        <v/>
      </c>
      <c r="J3294">
        <f>'DATA DASH'!J3294</f>
        <v/>
      </c>
      <c r="K3294">
        <f>'DATA DASH'!K3294</f>
        <v/>
      </c>
      <c r="L3294">
        <f>'DATA DASH'!L3294</f>
        <v/>
      </c>
      <c r="M3294">
        <f>'DATA DASH'!M3294</f>
        <v/>
      </c>
    </row>
    <row r="3295">
      <c r="A3295">
        <f>'DATA DASH'!A3295</f>
        <v/>
      </c>
      <c r="B3295">
        <f>'DATA DASH'!B3295</f>
        <v/>
      </c>
      <c r="C3295">
        <f>'DATA DASH'!C3295</f>
        <v/>
      </c>
      <c r="D3295">
        <f>'DATA DASH'!D3295</f>
        <v/>
      </c>
      <c r="E3295">
        <f>'DATA DASH'!E3295</f>
        <v/>
      </c>
      <c r="F3295">
        <f>'DATA DASH'!F3295</f>
        <v/>
      </c>
      <c r="G3295">
        <f>'DATA DASH'!G3295</f>
        <v/>
      </c>
      <c r="H3295">
        <f>'DATA DASH'!H3295</f>
        <v/>
      </c>
      <c r="I3295">
        <f>'DATA DASH'!I3295</f>
        <v/>
      </c>
      <c r="J3295">
        <f>'DATA DASH'!J3295</f>
        <v/>
      </c>
      <c r="K3295">
        <f>'DATA DASH'!K3295</f>
        <v/>
      </c>
      <c r="L3295">
        <f>'DATA DASH'!L3295</f>
        <v/>
      </c>
      <c r="M3295">
        <f>'DATA DASH'!M3295</f>
        <v/>
      </c>
    </row>
    <row r="3296">
      <c r="A3296">
        <f>'DATA DASH'!A3296</f>
        <v/>
      </c>
      <c r="B3296">
        <f>'DATA DASH'!B3296</f>
        <v/>
      </c>
      <c r="C3296">
        <f>'DATA DASH'!C3296</f>
        <v/>
      </c>
      <c r="D3296">
        <f>'DATA DASH'!D3296</f>
        <v/>
      </c>
      <c r="E3296">
        <f>'DATA DASH'!E3296</f>
        <v/>
      </c>
      <c r="F3296">
        <f>'DATA DASH'!F3296</f>
        <v/>
      </c>
      <c r="G3296">
        <f>'DATA DASH'!G3296</f>
        <v/>
      </c>
      <c r="H3296">
        <f>'DATA DASH'!H3296</f>
        <v/>
      </c>
      <c r="I3296">
        <f>'DATA DASH'!I3296</f>
        <v/>
      </c>
      <c r="J3296">
        <f>'DATA DASH'!J3296</f>
        <v/>
      </c>
      <c r="K3296">
        <f>'DATA DASH'!K3296</f>
        <v/>
      </c>
      <c r="L3296">
        <f>'DATA DASH'!L3296</f>
        <v/>
      </c>
      <c r="M3296">
        <f>'DATA DASH'!M3296</f>
        <v/>
      </c>
    </row>
    <row r="3297">
      <c r="A3297">
        <f>'DATA DASH'!A3297</f>
        <v/>
      </c>
      <c r="B3297">
        <f>'DATA DASH'!B3297</f>
        <v/>
      </c>
      <c r="C3297">
        <f>'DATA DASH'!C3297</f>
        <v/>
      </c>
      <c r="D3297">
        <f>'DATA DASH'!D3297</f>
        <v/>
      </c>
      <c r="E3297">
        <f>'DATA DASH'!E3297</f>
        <v/>
      </c>
      <c r="F3297">
        <f>'DATA DASH'!F3297</f>
        <v/>
      </c>
      <c r="G3297">
        <f>'DATA DASH'!G3297</f>
        <v/>
      </c>
      <c r="H3297">
        <f>'DATA DASH'!H3297</f>
        <v/>
      </c>
      <c r="I3297">
        <f>'DATA DASH'!I3297</f>
        <v/>
      </c>
      <c r="J3297">
        <f>'DATA DASH'!J3297</f>
        <v/>
      </c>
      <c r="K3297">
        <f>'DATA DASH'!K3297</f>
        <v/>
      </c>
      <c r="L3297">
        <f>'DATA DASH'!L3297</f>
        <v/>
      </c>
      <c r="M3297">
        <f>'DATA DASH'!M3297</f>
        <v/>
      </c>
    </row>
    <row r="3298">
      <c r="A3298">
        <f>'DATA DASH'!A3298</f>
        <v/>
      </c>
      <c r="B3298">
        <f>'DATA DASH'!B3298</f>
        <v/>
      </c>
      <c r="C3298">
        <f>'DATA DASH'!C3298</f>
        <v/>
      </c>
      <c r="D3298">
        <f>'DATA DASH'!D3298</f>
        <v/>
      </c>
      <c r="E3298">
        <f>'DATA DASH'!E3298</f>
        <v/>
      </c>
      <c r="F3298">
        <f>'DATA DASH'!F3298</f>
        <v/>
      </c>
      <c r="G3298">
        <f>'DATA DASH'!G3298</f>
        <v/>
      </c>
      <c r="H3298">
        <f>'DATA DASH'!H3298</f>
        <v/>
      </c>
      <c r="I3298">
        <f>'DATA DASH'!I3298</f>
        <v/>
      </c>
      <c r="J3298">
        <f>'DATA DASH'!J3298</f>
        <v/>
      </c>
      <c r="K3298">
        <f>'DATA DASH'!K3298</f>
        <v/>
      </c>
      <c r="L3298">
        <f>'DATA DASH'!L3298</f>
        <v/>
      </c>
      <c r="M3298">
        <f>'DATA DASH'!M3298</f>
        <v/>
      </c>
    </row>
    <row r="3299">
      <c r="A3299">
        <f>'DATA DASH'!A3299</f>
        <v/>
      </c>
      <c r="B3299">
        <f>'DATA DASH'!B3299</f>
        <v/>
      </c>
      <c r="C3299">
        <f>'DATA DASH'!C3299</f>
        <v/>
      </c>
      <c r="D3299">
        <f>'DATA DASH'!D3299</f>
        <v/>
      </c>
      <c r="E3299">
        <f>'DATA DASH'!E3299</f>
        <v/>
      </c>
      <c r="F3299">
        <f>'DATA DASH'!F3299</f>
        <v/>
      </c>
      <c r="G3299">
        <f>'DATA DASH'!G3299</f>
        <v/>
      </c>
      <c r="H3299">
        <f>'DATA DASH'!H3299</f>
        <v/>
      </c>
      <c r="I3299">
        <f>'DATA DASH'!I3299</f>
        <v/>
      </c>
      <c r="J3299">
        <f>'DATA DASH'!J3299</f>
        <v/>
      </c>
      <c r="K3299">
        <f>'DATA DASH'!K3299</f>
        <v/>
      </c>
      <c r="L3299">
        <f>'DATA DASH'!L3299</f>
        <v/>
      </c>
      <c r="M3299">
        <f>'DATA DASH'!M3299</f>
        <v/>
      </c>
    </row>
    <row r="3300">
      <c r="A3300">
        <f>'DATA DASH'!A3300</f>
        <v/>
      </c>
      <c r="B3300">
        <f>'DATA DASH'!B3300</f>
        <v/>
      </c>
      <c r="C3300">
        <f>'DATA DASH'!C3300</f>
        <v/>
      </c>
      <c r="D3300">
        <f>'DATA DASH'!D3300</f>
        <v/>
      </c>
      <c r="E3300">
        <f>'DATA DASH'!E3300</f>
        <v/>
      </c>
      <c r="F3300">
        <f>'DATA DASH'!F3300</f>
        <v/>
      </c>
      <c r="G3300">
        <f>'DATA DASH'!G3300</f>
        <v/>
      </c>
      <c r="H3300">
        <f>'DATA DASH'!H3300</f>
        <v/>
      </c>
      <c r="I3300">
        <f>'DATA DASH'!I3300</f>
        <v/>
      </c>
      <c r="J3300">
        <f>'DATA DASH'!J3300</f>
        <v/>
      </c>
      <c r="K3300">
        <f>'DATA DASH'!K3300</f>
        <v/>
      </c>
      <c r="L3300">
        <f>'DATA DASH'!L3300</f>
        <v/>
      </c>
      <c r="M3300">
        <f>'DATA DASH'!M3300</f>
        <v/>
      </c>
    </row>
    <row r="3301">
      <c r="A3301">
        <f>'DATA DASH'!A3301</f>
        <v/>
      </c>
      <c r="B3301">
        <f>'DATA DASH'!B3301</f>
        <v/>
      </c>
      <c r="C3301">
        <f>'DATA DASH'!C3301</f>
        <v/>
      </c>
      <c r="D3301">
        <f>'DATA DASH'!D3301</f>
        <v/>
      </c>
      <c r="E3301">
        <f>'DATA DASH'!E3301</f>
        <v/>
      </c>
      <c r="F3301">
        <f>'DATA DASH'!F3301</f>
        <v/>
      </c>
      <c r="G3301">
        <f>'DATA DASH'!G3301</f>
        <v/>
      </c>
      <c r="H3301">
        <f>'DATA DASH'!H3301</f>
        <v/>
      </c>
      <c r="I3301">
        <f>'DATA DASH'!I3301</f>
        <v/>
      </c>
      <c r="J3301">
        <f>'DATA DASH'!J3301</f>
        <v/>
      </c>
      <c r="K3301">
        <f>'DATA DASH'!K3301</f>
        <v/>
      </c>
      <c r="L3301">
        <f>'DATA DASH'!L3301</f>
        <v/>
      </c>
      <c r="M3301">
        <f>'DATA DASH'!M3301</f>
        <v/>
      </c>
    </row>
    <row r="3302">
      <c r="A3302">
        <f>'DATA DASH'!A3302</f>
        <v/>
      </c>
      <c r="B3302">
        <f>'DATA DASH'!B3302</f>
        <v/>
      </c>
      <c r="C3302">
        <f>'DATA DASH'!C3302</f>
        <v/>
      </c>
      <c r="D3302">
        <f>'DATA DASH'!D3302</f>
        <v/>
      </c>
      <c r="E3302">
        <f>'DATA DASH'!E3302</f>
        <v/>
      </c>
      <c r="F3302">
        <f>'DATA DASH'!F3302</f>
        <v/>
      </c>
      <c r="G3302">
        <f>'DATA DASH'!G3302</f>
        <v/>
      </c>
      <c r="H3302">
        <f>'DATA DASH'!H3302</f>
        <v/>
      </c>
      <c r="I3302">
        <f>'DATA DASH'!I3302</f>
        <v/>
      </c>
      <c r="J3302">
        <f>'DATA DASH'!J3302</f>
        <v/>
      </c>
      <c r="K3302">
        <f>'DATA DASH'!K3302</f>
        <v/>
      </c>
      <c r="L3302">
        <f>'DATA DASH'!L3302</f>
        <v/>
      </c>
      <c r="M3302">
        <f>'DATA DASH'!M3302</f>
        <v/>
      </c>
    </row>
    <row r="3303">
      <c r="A3303">
        <f>'DATA DASH'!A3303</f>
        <v/>
      </c>
      <c r="B3303">
        <f>'DATA DASH'!B3303</f>
        <v/>
      </c>
      <c r="C3303">
        <f>'DATA DASH'!C3303</f>
        <v/>
      </c>
      <c r="D3303">
        <f>'DATA DASH'!D3303</f>
        <v/>
      </c>
      <c r="E3303">
        <f>'DATA DASH'!E3303</f>
        <v/>
      </c>
      <c r="F3303">
        <f>'DATA DASH'!F3303</f>
        <v/>
      </c>
      <c r="G3303">
        <f>'DATA DASH'!G3303</f>
        <v/>
      </c>
      <c r="H3303">
        <f>'DATA DASH'!H3303</f>
        <v/>
      </c>
      <c r="I3303">
        <f>'DATA DASH'!I3303</f>
        <v/>
      </c>
      <c r="J3303">
        <f>'DATA DASH'!J3303</f>
        <v/>
      </c>
      <c r="K3303">
        <f>'DATA DASH'!K3303</f>
        <v/>
      </c>
      <c r="L3303">
        <f>'DATA DASH'!L3303</f>
        <v/>
      </c>
      <c r="M3303">
        <f>'DATA DASH'!M3303</f>
        <v/>
      </c>
    </row>
    <row r="3304">
      <c r="A3304">
        <f>'DATA DASH'!A3304</f>
        <v/>
      </c>
      <c r="B3304">
        <f>'DATA DASH'!B3304</f>
        <v/>
      </c>
      <c r="C3304">
        <f>'DATA DASH'!C3304</f>
        <v/>
      </c>
      <c r="D3304">
        <f>'DATA DASH'!D3304</f>
        <v/>
      </c>
      <c r="E3304">
        <f>'DATA DASH'!E3304</f>
        <v/>
      </c>
      <c r="F3304">
        <f>'DATA DASH'!F3304</f>
        <v/>
      </c>
      <c r="G3304">
        <f>'DATA DASH'!G3304</f>
        <v/>
      </c>
      <c r="H3304">
        <f>'DATA DASH'!H3304</f>
        <v/>
      </c>
      <c r="I3304">
        <f>'DATA DASH'!I3304</f>
        <v/>
      </c>
      <c r="J3304">
        <f>'DATA DASH'!J3304</f>
        <v/>
      </c>
      <c r="K3304">
        <f>'DATA DASH'!K3304</f>
        <v/>
      </c>
      <c r="L3304">
        <f>'DATA DASH'!L3304</f>
        <v/>
      </c>
      <c r="M3304">
        <f>'DATA DASH'!M3304</f>
        <v/>
      </c>
    </row>
    <row r="3305">
      <c r="A3305">
        <f>'DATA DASH'!A3305</f>
        <v/>
      </c>
      <c r="B3305">
        <f>'DATA DASH'!B3305</f>
        <v/>
      </c>
      <c r="C3305">
        <f>'DATA DASH'!C3305</f>
        <v/>
      </c>
      <c r="D3305">
        <f>'DATA DASH'!D3305</f>
        <v/>
      </c>
      <c r="E3305">
        <f>'DATA DASH'!E3305</f>
        <v/>
      </c>
      <c r="F3305">
        <f>'DATA DASH'!F3305</f>
        <v/>
      </c>
      <c r="G3305">
        <f>'DATA DASH'!G3305</f>
        <v/>
      </c>
      <c r="H3305">
        <f>'DATA DASH'!H3305</f>
        <v/>
      </c>
      <c r="I3305">
        <f>'DATA DASH'!I3305</f>
        <v/>
      </c>
      <c r="J3305">
        <f>'DATA DASH'!J3305</f>
        <v/>
      </c>
      <c r="K3305">
        <f>'DATA DASH'!K3305</f>
        <v/>
      </c>
      <c r="L3305">
        <f>'DATA DASH'!L3305</f>
        <v/>
      </c>
      <c r="M3305">
        <f>'DATA DASH'!M3305</f>
        <v/>
      </c>
    </row>
    <row r="3306">
      <c r="A3306">
        <f>'DATA DASH'!A3306</f>
        <v/>
      </c>
      <c r="B3306">
        <f>'DATA DASH'!B3306</f>
        <v/>
      </c>
      <c r="C3306">
        <f>'DATA DASH'!C3306</f>
        <v/>
      </c>
      <c r="D3306">
        <f>'DATA DASH'!D3306</f>
        <v/>
      </c>
      <c r="E3306">
        <f>'DATA DASH'!E3306</f>
        <v/>
      </c>
      <c r="F3306">
        <f>'DATA DASH'!F3306</f>
        <v/>
      </c>
      <c r="G3306">
        <f>'DATA DASH'!G3306</f>
        <v/>
      </c>
      <c r="H3306">
        <f>'DATA DASH'!H3306</f>
        <v/>
      </c>
      <c r="I3306">
        <f>'DATA DASH'!I3306</f>
        <v/>
      </c>
      <c r="J3306">
        <f>'DATA DASH'!J3306</f>
        <v/>
      </c>
      <c r="K3306">
        <f>'DATA DASH'!K3306</f>
        <v/>
      </c>
      <c r="L3306">
        <f>'DATA DASH'!L3306</f>
        <v/>
      </c>
      <c r="M3306">
        <f>'DATA DASH'!M3306</f>
        <v/>
      </c>
    </row>
    <row r="3307">
      <c r="A3307">
        <f>'DATA DASH'!A3307</f>
        <v/>
      </c>
      <c r="B3307">
        <f>'DATA DASH'!B3307</f>
        <v/>
      </c>
      <c r="C3307">
        <f>'DATA DASH'!C3307</f>
        <v/>
      </c>
      <c r="D3307">
        <f>'DATA DASH'!D3307</f>
        <v/>
      </c>
      <c r="E3307">
        <f>'DATA DASH'!E3307</f>
        <v/>
      </c>
      <c r="F3307">
        <f>'DATA DASH'!F3307</f>
        <v/>
      </c>
      <c r="G3307">
        <f>'DATA DASH'!G3307</f>
        <v/>
      </c>
      <c r="H3307">
        <f>'DATA DASH'!H3307</f>
        <v/>
      </c>
      <c r="I3307">
        <f>'DATA DASH'!I3307</f>
        <v/>
      </c>
      <c r="J3307">
        <f>'DATA DASH'!J3307</f>
        <v/>
      </c>
      <c r="K3307">
        <f>'DATA DASH'!K3307</f>
        <v/>
      </c>
      <c r="L3307">
        <f>'DATA DASH'!L3307</f>
        <v/>
      </c>
      <c r="M3307">
        <f>'DATA DASH'!M3307</f>
        <v/>
      </c>
    </row>
    <row r="3308">
      <c r="A3308">
        <f>'DATA DASH'!A3308</f>
        <v/>
      </c>
      <c r="B3308">
        <f>'DATA DASH'!B3308</f>
        <v/>
      </c>
      <c r="C3308">
        <f>'DATA DASH'!C3308</f>
        <v/>
      </c>
      <c r="D3308">
        <f>'DATA DASH'!D3308</f>
        <v/>
      </c>
      <c r="E3308">
        <f>'DATA DASH'!E3308</f>
        <v/>
      </c>
      <c r="F3308">
        <f>'DATA DASH'!F3308</f>
        <v/>
      </c>
      <c r="G3308">
        <f>'DATA DASH'!G3308</f>
        <v/>
      </c>
      <c r="H3308">
        <f>'DATA DASH'!H3308</f>
        <v/>
      </c>
      <c r="I3308">
        <f>'DATA DASH'!I3308</f>
        <v/>
      </c>
      <c r="J3308">
        <f>'DATA DASH'!J3308</f>
        <v/>
      </c>
      <c r="K3308">
        <f>'DATA DASH'!K3308</f>
        <v/>
      </c>
      <c r="L3308">
        <f>'DATA DASH'!L3308</f>
        <v/>
      </c>
      <c r="M3308">
        <f>'DATA DASH'!M3308</f>
        <v/>
      </c>
    </row>
    <row r="3309">
      <c r="A3309">
        <f>'DATA DASH'!A3309</f>
        <v/>
      </c>
      <c r="B3309">
        <f>'DATA DASH'!B3309</f>
        <v/>
      </c>
      <c r="C3309">
        <f>'DATA DASH'!C3309</f>
        <v/>
      </c>
      <c r="D3309">
        <f>'DATA DASH'!D3309</f>
        <v/>
      </c>
      <c r="E3309">
        <f>'DATA DASH'!E3309</f>
        <v/>
      </c>
      <c r="F3309">
        <f>'DATA DASH'!F3309</f>
        <v/>
      </c>
      <c r="G3309">
        <f>'DATA DASH'!G3309</f>
        <v/>
      </c>
      <c r="H3309">
        <f>'DATA DASH'!H3309</f>
        <v/>
      </c>
      <c r="I3309">
        <f>'DATA DASH'!I3309</f>
        <v/>
      </c>
      <c r="J3309">
        <f>'DATA DASH'!J3309</f>
        <v/>
      </c>
      <c r="K3309">
        <f>'DATA DASH'!K3309</f>
        <v/>
      </c>
      <c r="L3309">
        <f>'DATA DASH'!L3309</f>
        <v/>
      </c>
      <c r="M3309">
        <f>'DATA DASH'!M3309</f>
        <v/>
      </c>
    </row>
    <row r="3310">
      <c r="A3310">
        <f>'DATA DASH'!A3310</f>
        <v/>
      </c>
      <c r="B3310">
        <f>'DATA DASH'!B3310</f>
        <v/>
      </c>
      <c r="C3310">
        <f>'DATA DASH'!C3310</f>
        <v/>
      </c>
      <c r="D3310">
        <f>'DATA DASH'!D3310</f>
        <v/>
      </c>
      <c r="E3310">
        <f>'DATA DASH'!E3310</f>
        <v/>
      </c>
      <c r="F3310">
        <f>'DATA DASH'!F3310</f>
        <v/>
      </c>
      <c r="G3310">
        <f>'DATA DASH'!G3310</f>
        <v/>
      </c>
      <c r="H3310">
        <f>'DATA DASH'!H3310</f>
        <v/>
      </c>
      <c r="I3310">
        <f>'DATA DASH'!I3310</f>
        <v/>
      </c>
      <c r="J3310">
        <f>'DATA DASH'!J3310</f>
        <v/>
      </c>
      <c r="K3310">
        <f>'DATA DASH'!K3310</f>
        <v/>
      </c>
      <c r="L3310">
        <f>'DATA DASH'!L3310</f>
        <v/>
      </c>
      <c r="M3310">
        <f>'DATA DASH'!M3310</f>
        <v/>
      </c>
    </row>
    <row r="3311">
      <c r="A3311">
        <f>'DATA DASH'!A3311</f>
        <v/>
      </c>
      <c r="B3311">
        <f>'DATA DASH'!B3311</f>
        <v/>
      </c>
      <c r="C3311">
        <f>'DATA DASH'!C3311</f>
        <v/>
      </c>
      <c r="D3311">
        <f>'DATA DASH'!D3311</f>
        <v/>
      </c>
      <c r="E3311">
        <f>'DATA DASH'!E3311</f>
        <v/>
      </c>
      <c r="F3311">
        <f>'DATA DASH'!F3311</f>
        <v/>
      </c>
      <c r="G3311">
        <f>'DATA DASH'!G3311</f>
        <v/>
      </c>
      <c r="H3311">
        <f>'DATA DASH'!H3311</f>
        <v/>
      </c>
      <c r="I3311">
        <f>'DATA DASH'!I3311</f>
        <v/>
      </c>
      <c r="J3311">
        <f>'DATA DASH'!J3311</f>
        <v/>
      </c>
      <c r="K3311">
        <f>'DATA DASH'!K3311</f>
        <v/>
      </c>
      <c r="L3311">
        <f>'DATA DASH'!L3311</f>
        <v/>
      </c>
      <c r="M3311">
        <f>'DATA DASH'!M3311</f>
        <v/>
      </c>
    </row>
    <row r="3312">
      <c r="A3312">
        <f>'DATA DASH'!A3312</f>
        <v/>
      </c>
      <c r="B3312">
        <f>'DATA DASH'!B3312</f>
        <v/>
      </c>
      <c r="C3312">
        <f>'DATA DASH'!C3312</f>
        <v/>
      </c>
      <c r="D3312">
        <f>'DATA DASH'!D3312</f>
        <v/>
      </c>
      <c r="E3312">
        <f>'DATA DASH'!E3312</f>
        <v/>
      </c>
      <c r="F3312">
        <f>'DATA DASH'!F3312</f>
        <v/>
      </c>
      <c r="G3312">
        <f>'DATA DASH'!G3312</f>
        <v/>
      </c>
      <c r="H3312">
        <f>'DATA DASH'!H3312</f>
        <v/>
      </c>
      <c r="I3312">
        <f>'DATA DASH'!I3312</f>
        <v/>
      </c>
      <c r="J3312">
        <f>'DATA DASH'!J3312</f>
        <v/>
      </c>
      <c r="K3312">
        <f>'DATA DASH'!K3312</f>
        <v/>
      </c>
      <c r="L3312">
        <f>'DATA DASH'!L3312</f>
        <v/>
      </c>
      <c r="M3312">
        <f>'DATA DASH'!M3312</f>
        <v/>
      </c>
    </row>
    <row r="3313">
      <c r="A3313">
        <f>'DATA DASH'!A3313</f>
        <v/>
      </c>
      <c r="B3313">
        <f>'DATA DASH'!B3313</f>
        <v/>
      </c>
      <c r="C3313">
        <f>'DATA DASH'!C3313</f>
        <v/>
      </c>
      <c r="D3313">
        <f>'DATA DASH'!D3313</f>
        <v/>
      </c>
      <c r="E3313">
        <f>'DATA DASH'!E3313</f>
        <v/>
      </c>
      <c r="F3313">
        <f>'DATA DASH'!F3313</f>
        <v/>
      </c>
      <c r="G3313">
        <f>'DATA DASH'!G3313</f>
        <v/>
      </c>
      <c r="H3313">
        <f>'DATA DASH'!H3313</f>
        <v/>
      </c>
      <c r="I3313">
        <f>'DATA DASH'!I3313</f>
        <v/>
      </c>
      <c r="J3313">
        <f>'DATA DASH'!J3313</f>
        <v/>
      </c>
      <c r="K3313">
        <f>'DATA DASH'!K3313</f>
        <v/>
      </c>
      <c r="L3313">
        <f>'DATA DASH'!L3313</f>
        <v/>
      </c>
      <c r="M3313">
        <f>'DATA DASH'!M3313</f>
        <v/>
      </c>
    </row>
    <row r="3314">
      <c r="A3314">
        <f>'DATA DASH'!A3314</f>
        <v/>
      </c>
      <c r="B3314">
        <f>'DATA DASH'!B3314</f>
        <v/>
      </c>
      <c r="C3314">
        <f>'DATA DASH'!C3314</f>
        <v/>
      </c>
      <c r="D3314">
        <f>'DATA DASH'!D3314</f>
        <v/>
      </c>
      <c r="E3314">
        <f>'DATA DASH'!E3314</f>
        <v/>
      </c>
      <c r="F3314">
        <f>'DATA DASH'!F3314</f>
        <v/>
      </c>
      <c r="G3314">
        <f>'DATA DASH'!G3314</f>
        <v/>
      </c>
      <c r="H3314">
        <f>'DATA DASH'!H3314</f>
        <v/>
      </c>
      <c r="I3314">
        <f>'DATA DASH'!I3314</f>
        <v/>
      </c>
      <c r="J3314">
        <f>'DATA DASH'!J3314</f>
        <v/>
      </c>
      <c r="K3314">
        <f>'DATA DASH'!K3314</f>
        <v/>
      </c>
      <c r="L3314">
        <f>'DATA DASH'!L3314</f>
        <v/>
      </c>
      <c r="M3314">
        <f>'DATA DASH'!M3314</f>
        <v/>
      </c>
    </row>
    <row r="3315">
      <c r="A3315">
        <f>'DATA DASH'!A3315</f>
        <v/>
      </c>
      <c r="B3315">
        <f>'DATA DASH'!B3315</f>
        <v/>
      </c>
      <c r="C3315">
        <f>'DATA DASH'!C3315</f>
        <v/>
      </c>
      <c r="D3315">
        <f>'DATA DASH'!D3315</f>
        <v/>
      </c>
      <c r="E3315">
        <f>'DATA DASH'!E3315</f>
        <v/>
      </c>
      <c r="F3315">
        <f>'DATA DASH'!F3315</f>
        <v/>
      </c>
      <c r="G3315">
        <f>'DATA DASH'!G3315</f>
        <v/>
      </c>
      <c r="H3315">
        <f>'DATA DASH'!H3315</f>
        <v/>
      </c>
      <c r="I3315">
        <f>'DATA DASH'!I3315</f>
        <v/>
      </c>
      <c r="J3315">
        <f>'DATA DASH'!J3315</f>
        <v/>
      </c>
      <c r="K3315">
        <f>'DATA DASH'!K3315</f>
        <v/>
      </c>
      <c r="L3315">
        <f>'DATA DASH'!L3315</f>
        <v/>
      </c>
      <c r="M3315">
        <f>'DATA DASH'!M3315</f>
        <v/>
      </c>
    </row>
    <row r="3316">
      <c r="A3316">
        <f>'DATA DASH'!A3316</f>
        <v/>
      </c>
      <c r="B3316">
        <f>'DATA DASH'!B3316</f>
        <v/>
      </c>
      <c r="C3316">
        <f>'DATA DASH'!C3316</f>
        <v/>
      </c>
      <c r="D3316">
        <f>'DATA DASH'!D3316</f>
        <v/>
      </c>
      <c r="E3316">
        <f>'DATA DASH'!E3316</f>
        <v/>
      </c>
      <c r="F3316">
        <f>'DATA DASH'!F3316</f>
        <v/>
      </c>
      <c r="G3316">
        <f>'DATA DASH'!G3316</f>
        <v/>
      </c>
      <c r="H3316">
        <f>'DATA DASH'!H3316</f>
        <v/>
      </c>
      <c r="I3316">
        <f>'DATA DASH'!I3316</f>
        <v/>
      </c>
      <c r="J3316">
        <f>'DATA DASH'!J3316</f>
        <v/>
      </c>
      <c r="K3316">
        <f>'DATA DASH'!K3316</f>
        <v/>
      </c>
      <c r="L3316">
        <f>'DATA DASH'!L3316</f>
        <v/>
      </c>
      <c r="M3316">
        <f>'DATA DASH'!M3316</f>
        <v/>
      </c>
    </row>
    <row r="3317">
      <c r="A3317">
        <f>'DATA DASH'!A3317</f>
        <v/>
      </c>
      <c r="B3317">
        <f>'DATA DASH'!B3317</f>
        <v/>
      </c>
      <c r="C3317">
        <f>'DATA DASH'!C3317</f>
        <v/>
      </c>
      <c r="D3317">
        <f>'DATA DASH'!D3317</f>
        <v/>
      </c>
      <c r="E3317">
        <f>'DATA DASH'!E3317</f>
        <v/>
      </c>
      <c r="F3317">
        <f>'DATA DASH'!F3317</f>
        <v/>
      </c>
      <c r="G3317">
        <f>'DATA DASH'!G3317</f>
        <v/>
      </c>
      <c r="H3317">
        <f>'DATA DASH'!H3317</f>
        <v/>
      </c>
      <c r="I3317">
        <f>'DATA DASH'!I3317</f>
        <v/>
      </c>
      <c r="J3317">
        <f>'DATA DASH'!J3317</f>
        <v/>
      </c>
      <c r="K3317">
        <f>'DATA DASH'!K3317</f>
        <v/>
      </c>
      <c r="L3317">
        <f>'DATA DASH'!L3317</f>
        <v/>
      </c>
      <c r="M3317">
        <f>'DATA DASH'!M3317</f>
        <v/>
      </c>
    </row>
    <row r="3318">
      <c r="A3318">
        <f>'DATA DASH'!A3318</f>
        <v/>
      </c>
      <c r="B3318">
        <f>'DATA DASH'!B3318</f>
        <v/>
      </c>
      <c r="C3318">
        <f>'DATA DASH'!C3318</f>
        <v/>
      </c>
      <c r="D3318">
        <f>'DATA DASH'!D3318</f>
        <v/>
      </c>
      <c r="E3318">
        <f>'DATA DASH'!E3318</f>
        <v/>
      </c>
      <c r="F3318">
        <f>'DATA DASH'!F3318</f>
        <v/>
      </c>
      <c r="G3318">
        <f>'DATA DASH'!G3318</f>
        <v/>
      </c>
      <c r="H3318">
        <f>'DATA DASH'!H3318</f>
        <v/>
      </c>
      <c r="I3318">
        <f>'DATA DASH'!I3318</f>
        <v/>
      </c>
      <c r="J3318">
        <f>'DATA DASH'!J3318</f>
        <v/>
      </c>
      <c r="K3318">
        <f>'DATA DASH'!K3318</f>
        <v/>
      </c>
      <c r="L3318">
        <f>'DATA DASH'!L3318</f>
        <v/>
      </c>
      <c r="M3318">
        <f>'DATA DASH'!M3318</f>
        <v/>
      </c>
    </row>
    <row r="3319">
      <c r="A3319">
        <f>'DATA DASH'!A3319</f>
        <v/>
      </c>
      <c r="B3319">
        <f>'DATA DASH'!B3319</f>
        <v/>
      </c>
      <c r="C3319">
        <f>'DATA DASH'!C3319</f>
        <v/>
      </c>
      <c r="D3319">
        <f>'DATA DASH'!D3319</f>
        <v/>
      </c>
      <c r="E3319">
        <f>'DATA DASH'!E3319</f>
        <v/>
      </c>
      <c r="F3319">
        <f>'DATA DASH'!F3319</f>
        <v/>
      </c>
      <c r="G3319">
        <f>'DATA DASH'!G3319</f>
        <v/>
      </c>
      <c r="H3319">
        <f>'DATA DASH'!H3319</f>
        <v/>
      </c>
      <c r="I3319">
        <f>'DATA DASH'!I3319</f>
        <v/>
      </c>
      <c r="J3319">
        <f>'DATA DASH'!J3319</f>
        <v/>
      </c>
      <c r="K3319">
        <f>'DATA DASH'!K3319</f>
        <v/>
      </c>
      <c r="L3319">
        <f>'DATA DASH'!L3319</f>
        <v/>
      </c>
      <c r="M3319">
        <f>'DATA DASH'!M3319</f>
        <v/>
      </c>
    </row>
    <row r="3320">
      <c r="A3320">
        <f>'DATA DASH'!A3320</f>
        <v/>
      </c>
      <c r="B3320">
        <f>'DATA DASH'!B3320</f>
        <v/>
      </c>
      <c r="C3320">
        <f>'DATA DASH'!C3320</f>
        <v/>
      </c>
      <c r="D3320">
        <f>'DATA DASH'!D3320</f>
        <v/>
      </c>
      <c r="E3320">
        <f>'DATA DASH'!E3320</f>
        <v/>
      </c>
      <c r="F3320">
        <f>'DATA DASH'!F3320</f>
        <v/>
      </c>
      <c r="G3320">
        <f>'DATA DASH'!G3320</f>
        <v/>
      </c>
      <c r="H3320">
        <f>'DATA DASH'!H3320</f>
        <v/>
      </c>
      <c r="I3320">
        <f>'DATA DASH'!I3320</f>
        <v/>
      </c>
      <c r="J3320">
        <f>'DATA DASH'!J3320</f>
        <v/>
      </c>
      <c r="K3320">
        <f>'DATA DASH'!K3320</f>
        <v/>
      </c>
      <c r="L3320">
        <f>'DATA DASH'!L3320</f>
        <v/>
      </c>
      <c r="M3320">
        <f>'DATA DASH'!M3320</f>
        <v/>
      </c>
    </row>
    <row r="3321">
      <c r="A3321">
        <f>'DATA DASH'!A3321</f>
        <v/>
      </c>
      <c r="B3321">
        <f>'DATA DASH'!B3321</f>
        <v/>
      </c>
      <c r="C3321">
        <f>'DATA DASH'!C3321</f>
        <v/>
      </c>
      <c r="D3321">
        <f>'DATA DASH'!D3321</f>
        <v/>
      </c>
      <c r="E3321">
        <f>'DATA DASH'!E3321</f>
        <v/>
      </c>
      <c r="F3321">
        <f>'DATA DASH'!F3321</f>
        <v/>
      </c>
      <c r="G3321">
        <f>'DATA DASH'!G3321</f>
        <v/>
      </c>
      <c r="H3321">
        <f>'DATA DASH'!H3321</f>
        <v/>
      </c>
      <c r="I3321">
        <f>'DATA DASH'!I3321</f>
        <v/>
      </c>
      <c r="J3321">
        <f>'DATA DASH'!J3321</f>
        <v/>
      </c>
      <c r="K3321">
        <f>'DATA DASH'!K3321</f>
        <v/>
      </c>
      <c r="L3321">
        <f>'DATA DASH'!L3321</f>
        <v/>
      </c>
      <c r="M3321">
        <f>'DATA DASH'!M3321</f>
        <v/>
      </c>
    </row>
    <row r="3322">
      <c r="A3322">
        <f>'DATA DASH'!A3322</f>
        <v/>
      </c>
      <c r="B3322">
        <f>'DATA DASH'!B3322</f>
        <v/>
      </c>
      <c r="C3322">
        <f>'DATA DASH'!C3322</f>
        <v/>
      </c>
      <c r="D3322">
        <f>'DATA DASH'!D3322</f>
        <v/>
      </c>
      <c r="E3322">
        <f>'DATA DASH'!E3322</f>
        <v/>
      </c>
      <c r="F3322">
        <f>'DATA DASH'!F3322</f>
        <v/>
      </c>
      <c r="G3322">
        <f>'DATA DASH'!G3322</f>
        <v/>
      </c>
      <c r="H3322">
        <f>'DATA DASH'!H3322</f>
        <v/>
      </c>
      <c r="I3322">
        <f>'DATA DASH'!I3322</f>
        <v/>
      </c>
      <c r="J3322">
        <f>'DATA DASH'!J3322</f>
        <v/>
      </c>
      <c r="K3322">
        <f>'DATA DASH'!K3322</f>
        <v/>
      </c>
      <c r="L3322">
        <f>'DATA DASH'!L3322</f>
        <v/>
      </c>
      <c r="M3322">
        <f>'DATA DASH'!M3322</f>
        <v/>
      </c>
    </row>
    <row r="3323">
      <c r="A3323">
        <f>'DATA DASH'!A3323</f>
        <v/>
      </c>
      <c r="B3323">
        <f>'DATA DASH'!B3323</f>
        <v/>
      </c>
      <c r="C3323">
        <f>'DATA DASH'!C3323</f>
        <v/>
      </c>
      <c r="D3323">
        <f>'DATA DASH'!D3323</f>
        <v/>
      </c>
      <c r="E3323">
        <f>'DATA DASH'!E3323</f>
        <v/>
      </c>
      <c r="F3323">
        <f>'DATA DASH'!F3323</f>
        <v/>
      </c>
      <c r="G3323">
        <f>'DATA DASH'!G3323</f>
        <v/>
      </c>
      <c r="H3323">
        <f>'DATA DASH'!H3323</f>
        <v/>
      </c>
      <c r="I3323">
        <f>'DATA DASH'!I3323</f>
        <v/>
      </c>
      <c r="J3323">
        <f>'DATA DASH'!J3323</f>
        <v/>
      </c>
      <c r="K3323">
        <f>'DATA DASH'!K3323</f>
        <v/>
      </c>
      <c r="L3323">
        <f>'DATA DASH'!L3323</f>
        <v/>
      </c>
      <c r="M3323">
        <f>'DATA DASH'!M3323</f>
        <v/>
      </c>
    </row>
    <row r="3324">
      <c r="A3324">
        <f>'DATA DASH'!A3324</f>
        <v/>
      </c>
      <c r="B3324">
        <f>'DATA DASH'!B3324</f>
        <v/>
      </c>
      <c r="C3324">
        <f>'DATA DASH'!C3324</f>
        <v/>
      </c>
      <c r="D3324">
        <f>'DATA DASH'!D3324</f>
        <v/>
      </c>
      <c r="E3324">
        <f>'DATA DASH'!E3324</f>
        <v/>
      </c>
      <c r="F3324">
        <f>'DATA DASH'!F3324</f>
        <v/>
      </c>
      <c r="G3324">
        <f>'DATA DASH'!G3324</f>
        <v/>
      </c>
      <c r="H3324">
        <f>'DATA DASH'!H3324</f>
        <v/>
      </c>
      <c r="I3324">
        <f>'DATA DASH'!I3324</f>
        <v/>
      </c>
      <c r="J3324">
        <f>'DATA DASH'!J3324</f>
        <v/>
      </c>
      <c r="K3324">
        <f>'DATA DASH'!K3324</f>
        <v/>
      </c>
      <c r="L3324">
        <f>'DATA DASH'!L3324</f>
        <v/>
      </c>
      <c r="M3324">
        <f>'DATA DASH'!M3324</f>
        <v/>
      </c>
    </row>
    <row r="3325">
      <c r="A3325">
        <f>'DATA DASH'!A3325</f>
        <v/>
      </c>
      <c r="B3325">
        <f>'DATA DASH'!B3325</f>
        <v/>
      </c>
      <c r="C3325">
        <f>'DATA DASH'!C3325</f>
        <v/>
      </c>
      <c r="D3325">
        <f>'DATA DASH'!D3325</f>
        <v/>
      </c>
      <c r="E3325">
        <f>'DATA DASH'!E3325</f>
        <v/>
      </c>
      <c r="F3325">
        <f>'DATA DASH'!F3325</f>
        <v/>
      </c>
      <c r="G3325">
        <f>'DATA DASH'!G3325</f>
        <v/>
      </c>
      <c r="H3325">
        <f>'DATA DASH'!H3325</f>
        <v/>
      </c>
      <c r="I3325">
        <f>'DATA DASH'!I3325</f>
        <v/>
      </c>
      <c r="J3325">
        <f>'DATA DASH'!J3325</f>
        <v/>
      </c>
      <c r="K3325">
        <f>'DATA DASH'!K3325</f>
        <v/>
      </c>
      <c r="L3325">
        <f>'DATA DASH'!L3325</f>
        <v/>
      </c>
      <c r="M3325">
        <f>'DATA DASH'!M3325</f>
        <v/>
      </c>
    </row>
    <row r="3326">
      <c r="A3326">
        <f>'DATA DASH'!A3326</f>
        <v/>
      </c>
      <c r="B3326">
        <f>'DATA DASH'!B3326</f>
        <v/>
      </c>
      <c r="C3326">
        <f>'DATA DASH'!C3326</f>
        <v/>
      </c>
      <c r="D3326">
        <f>'DATA DASH'!D3326</f>
        <v/>
      </c>
      <c r="E3326">
        <f>'DATA DASH'!E3326</f>
        <v/>
      </c>
      <c r="F3326">
        <f>'DATA DASH'!F3326</f>
        <v/>
      </c>
      <c r="G3326">
        <f>'DATA DASH'!G3326</f>
        <v/>
      </c>
      <c r="H3326">
        <f>'DATA DASH'!H3326</f>
        <v/>
      </c>
      <c r="I3326">
        <f>'DATA DASH'!I3326</f>
        <v/>
      </c>
      <c r="J3326">
        <f>'DATA DASH'!J3326</f>
        <v/>
      </c>
      <c r="K3326">
        <f>'DATA DASH'!K3326</f>
        <v/>
      </c>
      <c r="L3326">
        <f>'DATA DASH'!L3326</f>
        <v/>
      </c>
      <c r="M3326">
        <f>'DATA DASH'!M3326</f>
        <v/>
      </c>
    </row>
    <row r="3327">
      <c r="A3327">
        <f>'DATA DASH'!A3327</f>
        <v/>
      </c>
      <c r="B3327">
        <f>'DATA DASH'!B3327</f>
        <v/>
      </c>
      <c r="C3327">
        <f>'DATA DASH'!C3327</f>
        <v/>
      </c>
      <c r="D3327">
        <f>'DATA DASH'!D3327</f>
        <v/>
      </c>
      <c r="E3327">
        <f>'DATA DASH'!E3327</f>
        <v/>
      </c>
      <c r="F3327">
        <f>'DATA DASH'!F3327</f>
        <v/>
      </c>
      <c r="G3327">
        <f>'DATA DASH'!G3327</f>
        <v/>
      </c>
      <c r="H3327">
        <f>'DATA DASH'!H3327</f>
        <v/>
      </c>
      <c r="I3327">
        <f>'DATA DASH'!I3327</f>
        <v/>
      </c>
      <c r="J3327">
        <f>'DATA DASH'!J3327</f>
        <v/>
      </c>
      <c r="K3327">
        <f>'DATA DASH'!K3327</f>
        <v/>
      </c>
      <c r="L3327">
        <f>'DATA DASH'!L3327</f>
        <v/>
      </c>
      <c r="M3327">
        <f>'DATA DASH'!M3327</f>
        <v/>
      </c>
    </row>
    <row r="3328">
      <c r="A3328">
        <f>'DATA DASH'!A3328</f>
        <v/>
      </c>
      <c r="B3328">
        <f>'DATA DASH'!B3328</f>
        <v/>
      </c>
      <c r="C3328">
        <f>'DATA DASH'!C3328</f>
        <v/>
      </c>
      <c r="D3328">
        <f>'DATA DASH'!D3328</f>
        <v/>
      </c>
      <c r="E3328">
        <f>'DATA DASH'!E3328</f>
        <v/>
      </c>
      <c r="F3328">
        <f>'DATA DASH'!F3328</f>
        <v/>
      </c>
      <c r="G3328">
        <f>'DATA DASH'!G3328</f>
        <v/>
      </c>
      <c r="H3328">
        <f>'DATA DASH'!H3328</f>
        <v/>
      </c>
      <c r="I3328">
        <f>'DATA DASH'!I3328</f>
        <v/>
      </c>
      <c r="J3328">
        <f>'DATA DASH'!J3328</f>
        <v/>
      </c>
      <c r="K3328">
        <f>'DATA DASH'!K3328</f>
        <v/>
      </c>
      <c r="L3328">
        <f>'DATA DASH'!L3328</f>
        <v/>
      </c>
      <c r="M3328">
        <f>'DATA DASH'!M3328</f>
        <v/>
      </c>
    </row>
    <row r="3329">
      <c r="A3329">
        <f>'DATA DASH'!A3329</f>
        <v/>
      </c>
      <c r="B3329">
        <f>'DATA DASH'!B3329</f>
        <v/>
      </c>
      <c r="C3329">
        <f>'DATA DASH'!C3329</f>
        <v/>
      </c>
      <c r="D3329">
        <f>'DATA DASH'!D3329</f>
        <v/>
      </c>
      <c r="E3329">
        <f>'DATA DASH'!E3329</f>
        <v/>
      </c>
      <c r="F3329">
        <f>'DATA DASH'!F3329</f>
        <v/>
      </c>
      <c r="G3329">
        <f>'DATA DASH'!G3329</f>
        <v/>
      </c>
      <c r="H3329">
        <f>'DATA DASH'!H3329</f>
        <v/>
      </c>
      <c r="I3329">
        <f>'DATA DASH'!I3329</f>
        <v/>
      </c>
      <c r="J3329">
        <f>'DATA DASH'!J3329</f>
        <v/>
      </c>
      <c r="K3329">
        <f>'DATA DASH'!K3329</f>
        <v/>
      </c>
      <c r="L3329">
        <f>'DATA DASH'!L3329</f>
        <v/>
      </c>
      <c r="M3329">
        <f>'DATA DASH'!M3329</f>
        <v/>
      </c>
    </row>
    <row r="3330">
      <c r="A3330">
        <f>'DATA DASH'!A3330</f>
        <v/>
      </c>
      <c r="B3330">
        <f>'DATA DASH'!B3330</f>
        <v/>
      </c>
      <c r="C3330">
        <f>'DATA DASH'!C3330</f>
        <v/>
      </c>
      <c r="D3330">
        <f>'DATA DASH'!D3330</f>
        <v/>
      </c>
      <c r="E3330">
        <f>'DATA DASH'!E3330</f>
        <v/>
      </c>
      <c r="F3330">
        <f>'DATA DASH'!F3330</f>
        <v/>
      </c>
      <c r="G3330">
        <f>'DATA DASH'!G3330</f>
        <v/>
      </c>
      <c r="H3330">
        <f>'DATA DASH'!H3330</f>
        <v/>
      </c>
      <c r="I3330">
        <f>'DATA DASH'!I3330</f>
        <v/>
      </c>
      <c r="J3330">
        <f>'DATA DASH'!J3330</f>
        <v/>
      </c>
      <c r="K3330">
        <f>'DATA DASH'!K3330</f>
        <v/>
      </c>
      <c r="L3330">
        <f>'DATA DASH'!L3330</f>
        <v/>
      </c>
      <c r="M3330">
        <f>'DATA DASH'!M3330</f>
        <v/>
      </c>
    </row>
    <row r="3331">
      <c r="A3331">
        <f>'DATA DASH'!A3331</f>
        <v/>
      </c>
      <c r="B3331">
        <f>'DATA DASH'!B3331</f>
        <v/>
      </c>
      <c r="C3331">
        <f>'DATA DASH'!C3331</f>
        <v/>
      </c>
      <c r="D3331">
        <f>'DATA DASH'!D3331</f>
        <v/>
      </c>
      <c r="E3331">
        <f>'DATA DASH'!E3331</f>
        <v/>
      </c>
      <c r="F3331">
        <f>'DATA DASH'!F3331</f>
        <v/>
      </c>
      <c r="G3331">
        <f>'DATA DASH'!G3331</f>
        <v/>
      </c>
      <c r="H3331">
        <f>'DATA DASH'!H3331</f>
        <v/>
      </c>
      <c r="I3331">
        <f>'DATA DASH'!I3331</f>
        <v/>
      </c>
      <c r="J3331">
        <f>'DATA DASH'!J3331</f>
        <v/>
      </c>
      <c r="K3331">
        <f>'DATA DASH'!K3331</f>
        <v/>
      </c>
      <c r="L3331">
        <f>'DATA DASH'!L3331</f>
        <v/>
      </c>
      <c r="M3331">
        <f>'DATA DASH'!M3331</f>
        <v/>
      </c>
    </row>
    <row r="3332">
      <c r="A3332">
        <f>'DATA DASH'!A3332</f>
        <v/>
      </c>
      <c r="B3332">
        <f>'DATA DASH'!B3332</f>
        <v/>
      </c>
      <c r="C3332">
        <f>'DATA DASH'!C3332</f>
        <v/>
      </c>
      <c r="D3332">
        <f>'DATA DASH'!D3332</f>
        <v/>
      </c>
      <c r="E3332">
        <f>'DATA DASH'!E3332</f>
        <v/>
      </c>
      <c r="F3332">
        <f>'DATA DASH'!F3332</f>
        <v/>
      </c>
      <c r="G3332">
        <f>'DATA DASH'!G3332</f>
        <v/>
      </c>
      <c r="H3332">
        <f>'DATA DASH'!H3332</f>
        <v/>
      </c>
      <c r="I3332">
        <f>'DATA DASH'!I3332</f>
        <v/>
      </c>
      <c r="J3332">
        <f>'DATA DASH'!J3332</f>
        <v/>
      </c>
      <c r="K3332">
        <f>'DATA DASH'!K3332</f>
        <v/>
      </c>
      <c r="L3332">
        <f>'DATA DASH'!L3332</f>
        <v/>
      </c>
      <c r="M3332">
        <f>'DATA DASH'!M3332</f>
        <v/>
      </c>
    </row>
    <row r="3333">
      <c r="A3333">
        <f>'DATA DASH'!A3333</f>
        <v/>
      </c>
      <c r="B3333">
        <f>'DATA DASH'!B3333</f>
        <v/>
      </c>
      <c r="C3333">
        <f>'DATA DASH'!C3333</f>
        <v/>
      </c>
      <c r="D3333">
        <f>'DATA DASH'!D3333</f>
        <v/>
      </c>
      <c r="E3333">
        <f>'DATA DASH'!E3333</f>
        <v/>
      </c>
      <c r="F3333">
        <f>'DATA DASH'!F3333</f>
        <v/>
      </c>
      <c r="G3333">
        <f>'DATA DASH'!G3333</f>
        <v/>
      </c>
      <c r="H3333">
        <f>'DATA DASH'!H3333</f>
        <v/>
      </c>
      <c r="I3333">
        <f>'DATA DASH'!I3333</f>
        <v/>
      </c>
      <c r="J3333">
        <f>'DATA DASH'!J3333</f>
        <v/>
      </c>
      <c r="K3333">
        <f>'DATA DASH'!K3333</f>
        <v/>
      </c>
      <c r="L3333">
        <f>'DATA DASH'!L3333</f>
        <v/>
      </c>
      <c r="M3333">
        <f>'DATA DASH'!M3333</f>
        <v/>
      </c>
    </row>
    <row r="3334">
      <c r="A3334">
        <f>'DATA DASH'!A3334</f>
        <v/>
      </c>
      <c r="B3334">
        <f>'DATA DASH'!B3334</f>
        <v/>
      </c>
      <c r="C3334">
        <f>'DATA DASH'!C3334</f>
        <v/>
      </c>
      <c r="D3334">
        <f>'DATA DASH'!D3334</f>
        <v/>
      </c>
      <c r="E3334">
        <f>'DATA DASH'!E3334</f>
        <v/>
      </c>
      <c r="F3334">
        <f>'DATA DASH'!F3334</f>
        <v/>
      </c>
      <c r="G3334">
        <f>'DATA DASH'!G3334</f>
        <v/>
      </c>
      <c r="H3334">
        <f>'DATA DASH'!H3334</f>
        <v/>
      </c>
      <c r="I3334">
        <f>'DATA DASH'!I3334</f>
        <v/>
      </c>
      <c r="J3334">
        <f>'DATA DASH'!J3334</f>
        <v/>
      </c>
      <c r="K3334">
        <f>'DATA DASH'!K3334</f>
        <v/>
      </c>
      <c r="L3334">
        <f>'DATA DASH'!L3334</f>
        <v/>
      </c>
      <c r="M3334">
        <f>'DATA DASH'!M3334</f>
        <v/>
      </c>
    </row>
    <row r="3335">
      <c r="A3335">
        <f>'DATA DASH'!A3335</f>
        <v/>
      </c>
      <c r="B3335">
        <f>'DATA DASH'!B3335</f>
        <v/>
      </c>
      <c r="C3335">
        <f>'DATA DASH'!C3335</f>
        <v/>
      </c>
      <c r="D3335">
        <f>'DATA DASH'!D3335</f>
        <v/>
      </c>
      <c r="E3335">
        <f>'DATA DASH'!E3335</f>
        <v/>
      </c>
      <c r="F3335">
        <f>'DATA DASH'!F3335</f>
        <v/>
      </c>
      <c r="G3335">
        <f>'DATA DASH'!G3335</f>
        <v/>
      </c>
      <c r="H3335">
        <f>'DATA DASH'!H3335</f>
        <v/>
      </c>
      <c r="I3335">
        <f>'DATA DASH'!I3335</f>
        <v/>
      </c>
      <c r="J3335">
        <f>'DATA DASH'!J3335</f>
        <v/>
      </c>
      <c r="K3335">
        <f>'DATA DASH'!K3335</f>
        <v/>
      </c>
      <c r="L3335">
        <f>'DATA DASH'!L3335</f>
        <v/>
      </c>
      <c r="M3335">
        <f>'DATA DASH'!M3335</f>
        <v/>
      </c>
    </row>
    <row r="3336">
      <c r="A3336">
        <f>'DATA DASH'!A3336</f>
        <v/>
      </c>
      <c r="B3336">
        <f>'DATA DASH'!B3336</f>
        <v/>
      </c>
      <c r="C3336">
        <f>'DATA DASH'!C3336</f>
        <v/>
      </c>
      <c r="D3336">
        <f>'DATA DASH'!D3336</f>
        <v/>
      </c>
      <c r="E3336">
        <f>'DATA DASH'!E3336</f>
        <v/>
      </c>
      <c r="F3336">
        <f>'DATA DASH'!F3336</f>
        <v/>
      </c>
      <c r="G3336">
        <f>'DATA DASH'!G3336</f>
        <v/>
      </c>
      <c r="H3336">
        <f>'DATA DASH'!H3336</f>
        <v/>
      </c>
      <c r="I3336">
        <f>'DATA DASH'!I3336</f>
        <v/>
      </c>
      <c r="J3336">
        <f>'DATA DASH'!J3336</f>
        <v/>
      </c>
      <c r="K3336">
        <f>'DATA DASH'!K3336</f>
        <v/>
      </c>
      <c r="L3336">
        <f>'DATA DASH'!L3336</f>
        <v/>
      </c>
      <c r="M3336">
        <f>'DATA DASH'!M3336</f>
        <v/>
      </c>
    </row>
    <row r="3337">
      <c r="A3337">
        <f>'DATA DASH'!A3337</f>
        <v/>
      </c>
      <c r="B3337">
        <f>'DATA DASH'!B3337</f>
        <v/>
      </c>
      <c r="C3337">
        <f>'DATA DASH'!C3337</f>
        <v/>
      </c>
      <c r="D3337">
        <f>'DATA DASH'!D3337</f>
        <v/>
      </c>
      <c r="E3337">
        <f>'DATA DASH'!E3337</f>
        <v/>
      </c>
      <c r="F3337">
        <f>'DATA DASH'!F3337</f>
        <v/>
      </c>
      <c r="G3337">
        <f>'DATA DASH'!G3337</f>
        <v/>
      </c>
      <c r="H3337">
        <f>'DATA DASH'!H3337</f>
        <v/>
      </c>
      <c r="I3337">
        <f>'DATA DASH'!I3337</f>
        <v/>
      </c>
      <c r="J3337">
        <f>'DATA DASH'!J3337</f>
        <v/>
      </c>
      <c r="K3337">
        <f>'DATA DASH'!K3337</f>
        <v/>
      </c>
      <c r="L3337">
        <f>'DATA DASH'!L3337</f>
        <v/>
      </c>
      <c r="M3337">
        <f>'DATA DASH'!M3337</f>
        <v/>
      </c>
    </row>
    <row r="3338">
      <c r="A3338">
        <f>'DATA DASH'!A3338</f>
        <v/>
      </c>
      <c r="B3338">
        <f>'DATA DASH'!B3338</f>
        <v/>
      </c>
      <c r="C3338">
        <f>'DATA DASH'!C3338</f>
        <v/>
      </c>
      <c r="D3338">
        <f>'DATA DASH'!D3338</f>
        <v/>
      </c>
      <c r="E3338">
        <f>'DATA DASH'!E3338</f>
        <v/>
      </c>
      <c r="F3338">
        <f>'DATA DASH'!F3338</f>
        <v/>
      </c>
      <c r="G3338">
        <f>'DATA DASH'!G3338</f>
        <v/>
      </c>
      <c r="H3338">
        <f>'DATA DASH'!H3338</f>
        <v/>
      </c>
      <c r="I3338">
        <f>'DATA DASH'!I3338</f>
        <v/>
      </c>
      <c r="J3338">
        <f>'DATA DASH'!J3338</f>
        <v/>
      </c>
      <c r="K3338">
        <f>'DATA DASH'!K3338</f>
        <v/>
      </c>
      <c r="L3338">
        <f>'DATA DASH'!L3338</f>
        <v/>
      </c>
      <c r="M3338">
        <f>'DATA DASH'!M3338</f>
        <v/>
      </c>
    </row>
    <row r="3339">
      <c r="A3339">
        <f>'DATA DASH'!A3339</f>
        <v/>
      </c>
      <c r="B3339">
        <f>'DATA DASH'!B3339</f>
        <v/>
      </c>
      <c r="C3339">
        <f>'DATA DASH'!C3339</f>
        <v/>
      </c>
      <c r="D3339">
        <f>'DATA DASH'!D3339</f>
        <v/>
      </c>
      <c r="E3339">
        <f>'DATA DASH'!E3339</f>
        <v/>
      </c>
      <c r="F3339">
        <f>'DATA DASH'!F3339</f>
        <v/>
      </c>
      <c r="G3339">
        <f>'DATA DASH'!G3339</f>
        <v/>
      </c>
      <c r="H3339">
        <f>'DATA DASH'!H3339</f>
        <v/>
      </c>
      <c r="I3339">
        <f>'DATA DASH'!I3339</f>
        <v/>
      </c>
      <c r="J3339">
        <f>'DATA DASH'!J3339</f>
        <v/>
      </c>
      <c r="K3339">
        <f>'DATA DASH'!K3339</f>
        <v/>
      </c>
      <c r="L3339">
        <f>'DATA DASH'!L3339</f>
        <v/>
      </c>
      <c r="M3339">
        <f>'DATA DASH'!M3339</f>
        <v/>
      </c>
    </row>
    <row r="3340">
      <c r="A3340">
        <f>'DATA DASH'!A3340</f>
        <v/>
      </c>
      <c r="B3340">
        <f>'DATA DASH'!B3340</f>
        <v/>
      </c>
      <c r="C3340">
        <f>'DATA DASH'!C3340</f>
        <v/>
      </c>
      <c r="D3340">
        <f>'DATA DASH'!D3340</f>
        <v/>
      </c>
      <c r="E3340">
        <f>'DATA DASH'!E3340</f>
        <v/>
      </c>
      <c r="F3340">
        <f>'DATA DASH'!F3340</f>
        <v/>
      </c>
      <c r="G3340">
        <f>'DATA DASH'!G3340</f>
        <v/>
      </c>
      <c r="H3340">
        <f>'DATA DASH'!H3340</f>
        <v/>
      </c>
      <c r="I3340">
        <f>'DATA DASH'!I3340</f>
        <v/>
      </c>
      <c r="J3340">
        <f>'DATA DASH'!J3340</f>
        <v/>
      </c>
      <c r="K3340">
        <f>'DATA DASH'!K3340</f>
        <v/>
      </c>
      <c r="L3340">
        <f>'DATA DASH'!L3340</f>
        <v/>
      </c>
      <c r="M3340">
        <f>'DATA DASH'!M3340</f>
        <v/>
      </c>
    </row>
    <row r="3341">
      <c r="A3341">
        <f>'DATA DASH'!A3341</f>
        <v/>
      </c>
      <c r="B3341">
        <f>'DATA DASH'!B3341</f>
        <v/>
      </c>
      <c r="C3341">
        <f>'DATA DASH'!C3341</f>
        <v/>
      </c>
      <c r="D3341">
        <f>'DATA DASH'!D3341</f>
        <v/>
      </c>
      <c r="E3341">
        <f>'DATA DASH'!E3341</f>
        <v/>
      </c>
      <c r="F3341">
        <f>'DATA DASH'!F3341</f>
        <v/>
      </c>
      <c r="G3341">
        <f>'DATA DASH'!G3341</f>
        <v/>
      </c>
      <c r="H3341">
        <f>'DATA DASH'!H3341</f>
        <v/>
      </c>
      <c r="I3341">
        <f>'DATA DASH'!I3341</f>
        <v/>
      </c>
      <c r="J3341">
        <f>'DATA DASH'!J3341</f>
        <v/>
      </c>
      <c r="K3341">
        <f>'DATA DASH'!K3341</f>
        <v/>
      </c>
      <c r="L3341">
        <f>'DATA DASH'!L3341</f>
        <v/>
      </c>
      <c r="M3341">
        <f>'DATA DASH'!M3341</f>
        <v/>
      </c>
    </row>
    <row r="3342">
      <c r="A3342">
        <f>'DATA DASH'!A3342</f>
        <v/>
      </c>
      <c r="B3342">
        <f>'DATA DASH'!B3342</f>
        <v/>
      </c>
      <c r="C3342">
        <f>'DATA DASH'!C3342</f>
        <v/>
      </c>
      <c r="D3342">
        <f>'DATA DASH'!D3342</f>
        <v/>
      </c>
      <c r="E3342">
        <f>'DATA DASH'!E3342</f>
        <v/>
      </c>
      <c r="F3342">
        <f>'DATA DASH'!F3342</f>
        <v/>
      </c>
      <c r="G3342">
        <f>'DATA DASH'!G3342</f>
        <v/>
      </c>
      <c r="H3342">
        <f>'DATA DASH'!H3342</f>
        <v/>
      </c>
      <c r="I3342">
        <f>'DATA DASH'!I3342</f>
        <v/>
      </c>
      <c r="J3342">
        <f>'DATA DASH'!J3342</f>
        <v/>
      </c>
      <c r="K3342">
        <f>'DATA DASH'!K3342</f>
        <v/>
      </c>
      <c r="L3342">
        <f>'DATA DASH'!L3342</f>
        <v/>
      </c>
      <c r="M3342">
        <f>'DATA DASH'!M3342</f>
        <v/>
      </c>
    </row>
    <row r="3343">
      <c r="A3343">
        <f>'DATA DASH'!A3343</f>
        <v/>
      </c>
      <c r="B3343">
        <f>'DATA DASH'!B3343</f>
        <v/>
      </c>
      <c r="C3343">
        <f>'DATA DASH'!C3343</f>
        <v/>
      </c>
      <c r="D3343">
        <f>'DATA DASH'!D3343</f>
        <v/>
      </c>
      <c r="E3343">
        <f>'DATA DASH'!E3343</f>
        <v/>
      </c>
      <c r="F3343">
        <f>'DATA DASH'!F3343</f>
        <v/>
      </c>
      <c r="G3343">
        <f>'DATA DASH'!G3343</f>
        <v/>
      </c>
      <c r="H3343">
        <f>'DATA DASH'!H3343</f>
        <v/>
      </c>
      <c r="I3343">
        <f>'DATA DASH'!I3343</f>
        <v/>
      </c>
      <c r="J3343">
        <f>'DATA DASH'!J3343</f>
        <v/>
      </c>
      <c r="K3343">
        <f>'DATA DASH'!K3343</f>
        <v/>
      </c>
      <c r="L3343">
        <f>'DATA DASH'!L3343</f>
        <v/>
      </c>
      <c r="M3343">
        <f>'DATA DASH'!M3343</f>
        <v/>
      </c>
    </row>
    <row r="3344">
      <c r="A3344">
        <f>'DATA DASH'!A3344</f>
        <v/>
      </c>
      <c r="B3344">
        <f>'DATA DASH'!B3344</f>
        <v/>
      </c>
      <c r="C3344">
        <f>'DATA DASH'!C3344</f>
        <v/>
      </c>
      <c r="D3344">
        <f>'DATA DASH'!D3344</f>
        <v/>
      </c>
      <c r="E3344">
        <f>'DATA DASH'!E3344</f>
        <v/>
      </c>
      <c r="F3344">
        <f>'DATA DASH'!F3344</f>
        <v/>
      </c>
      <c r="G3344">
        <f>'DATA DASH'!G3344</f>
        <v/>
      </c>
      <c r="H3344">
        <f>'DATA DASH'!H3344</f>
        <v/>
      </c>
      <c r="I3344">
        <f>'DATA DASH'!I3344</f>
        <v/>
      </c>
      <c r="J3344">
        <f>'DATA DASH'!J3344</f>
        <v/>
      </c>
      <c r="K3344">
        <f>'DATA DASH'!K3344</f>
        <v/>
      </c>
      <c r="L3344">
        <f>'DATA DASH'!L3344</f>
        <v/>
      </c>
      <c r="M3344">
        <f>'DATA DASH'!M3344</f>
        <v/>
      </c>
    </row>
    <row r="3345">
      <c r="A3345">
        <f>'DATA DASH'!A3345</f>
        <v/>
      </c>
      <c r="B3345">
        <f>'DATA DASH'!B3345</f>
        <v/>
      </c>
      <c r="C3345">
        <f>'DATA DASH'!C3345</f>
        <v/>
      </c>
      <c r="D3345">
        <f>'DATA DASH'!D3345</f>
        <v/>
      </c>
      <c r="E3345">
        <f>'DATA DASH'!E3345</f>
        <v/>
      </c>
      <c r="F3345">
        <f>'DATA DASH'!F3345</f>
        <v/>
      </c>
      <c r="G3345">
        <f>'DATA DASH'!G3345</f>
        <v/>
      </c>
      <c r="H3345">
        <f>'DATA DASH'!H3345</f>
        <v/>
      </c>
      <c r="I3345">
        <f>'DATA DASH'!I3345</f>
        <v/>
      </c>
      <c r="J3345">
        <f>'DATA DASH'!J3345</f>
        <v/>
      </c>
      <c r="K3345">
        <f>'DATA DASH'!K3345</f>
        <v/>
      </c>
      <c r="L3345">
        <f>'DATA DASH'!L3345</f>
        <v/>
      </c>
      <c r="M3345">
        <f>'DATA DASH'!M3345</f>
        <v/>
      </c>
    </row>
    <row r="3346">
      <c r="A3346">
        <f>'DATA DASH'!A3346</f>
        <v/>
      </c>
      <c r="B3346">
        <f>'DATA DASH'!B3346</f>
        <v/>
      </c>
      <c r="C3346">
        <f>'DATA DASH'!C3346</f>
        <v/>
      </c>
      <c r="D3346">
        <f>'DATA DASH'!D3346</f>
        <v/>
      </c>
      <c r="E3346">
        <f>'DATA DASH'!E3346</f>
        <v/>
      </c>
      <c r="F3346">
        <f>'DATA DASH'!F3346</f>
        <v/>
      </c>
      <c r="G3346">
        <f>'DATA DASH'!G3346</f>
        <v/>
      </c>
      <c r="H3346">
        <f>'DATA DASH'!H3346</f>
        <v/>
      </c>
      <c r="I3346">
        <f>'DATA DASH'!I3346</f>
        <v/>
      </c>
      <c r="J3346">
        <f>'DATA DASH'!J3346</f>
        <v/>
      </c>
      <c r="K3346">
        <f>'DATA DASH'!K3346</f>
        <v/>
      </c>
      <c r="L3346">
        <f>'DATA DASH'!L3346</f>
        <v/>
      </c>
      <c r="M3346">
        <f>'DATA DASH'!M3346</f>
        <v/>
      </c>
    </row>
    <row r="3347">
      <c r="A3347">
        <f>'DATA DASH'!A3347</f>
        <v/>
      </c>
      <c r="B3347">
        <f>'DATA DASH'!B3347</f>
        <v/>
      </c>
      <c r="C3347">
        <f>'DATA DASH'!C3347</f>
        <v/>
      </c>
      <c r="D3347">
        <f>'DATA DASH'!D3347</f>
        <v/>
      </c>
      <c r="E3347">
        <f>'DATA DASH'!E3347</f>
        <v/>
      </c>
      <c r="F3347">
        <f>'DATA DASH'!F3347</f>
        <v/>
      </c>
      <c r="G3347">
        <f>'DATA DASH'!G3347</f>
        <v/>
      </c>
      <c r="H3347">
        <f>'DATA DASH'!H3347</f>
        <v/>
      </c>
      <c r="I3347">
        <f>'DATA DASH'!I3347</f>
        <v/>
      </c>
      <c r="J3347">
        <f>'DATA DASH'!J3347</f>
        <v/>
      </c>
      <c r="K3347">
        <f>'DATA DASH'!K3347</f>
        <v/>
      </c>
      <c r="L3347">
        <f>'DATA DASH'!L3347</f>
        <v/>
      </c>
      <c r="M3347">
        <f>'DATA DASH'!M3347</f>
        <v/>
      </c>
    </row>
    <row r="3348">
      <c r="A3348">
        <f>'DATA DASH'!A3348</f>
        <v/>
      </c>
      <c r="B3348">
        <f>'DATA DASH'!B3348</f>
        <v/>
      </c>
      <c r="C3348">
        <f>'DATA DASH'!C3348</f>
        <v/>
      </c>
      <c r="D3348">
        <f>'DATA DASH'!D3348</f>
        <v/>
      </c>
      <c r="E3348">
        <f>'DATA DASH'!E3348</f>
        <v/>
      </c>
      <c r="F3348">
        <f>'DATA DASH'!F3348</f>
        <v/>
      </c>
      <c r="G3348">
        <f>'DATA DASH'!G3348</f>
        <v/>
      </c>
      <c r="H3348">
        <f>'DATA DASH'!H3348</f>
        <v/>
      </c>
      <c r="I3348">
        <f>'DATA DASH'!I3348</f>
        <v/>
      </c>
      <c r="J3348">
        <f>'DATA DASH'!J3348</f>
        <v/>
      </c>
      <c r="K3348">
        <f>'DATA DASH'!K3348</f>
        <v/>
      </c>
      <c r="L3348">
        <f>'DATA DASH'!L3348</f>
        <v/>
      </c>
      <c r="M3348">
        <f>'DATA DASH'!M3348</f>
        <v/>
      </c>
    </row>
    <row r="3349">
      <c r="A3349">
        <f>'DATA DASH'!A3349</f>
        <v/>
      </c>
      <c r="B3349">
        <f>'DATA DASH'!B3349</f>
        <v/>
      </c>
      <c r="C3349">
        <f>'DATA DASH'!C3349</f>
        <v/>
      </c>
      <c r="D3349">
        <f>'DATA DASH'!D3349</f>
        <v/>
      </c>
      <c r="E3349">
        <f>'DATA DASH'!E3349</f>
        <v/>
      </c>
      <c r="F3349">
        <f>'DATA DASH'!F3349</f>
        <v/>
      </c>
      <c r="G3349">
        <f>'DATA DASH'!G3349</f>
        <v/>
      </c>
      <c r="H3349">
        <f>'DATA DASH'!H3349</f>
        <v/>
      </c>
      <c r="I3349">
        <f>'DATA DASH'!I3349</f>
        <v/>
      </c>
      <c r="J3349">
        <f>'DATA DASH'!J3349</f>
        <v/>
      </c>
      <c r="K3349">
        <f>'DATA DASH'!K3349</f>
        <v/>
      </c>
      <c r="L3349">
        <f>'DATA DASH'!L3349</f>
        <v/>
      </c>
      <c r="M3349">
        <f>'DATA DASH'!M3349</f>
        <v/>
      </c>
    </row>
    <row r="3350">
      <c r="A3350">
        <f>'DATA DASH'!A3350</f>
        <v/>
      </c>
      <c r="B3350">
        <f>'DATA DASH'!B3350</f>
        <v/>
      </c>
      <c r="C3350">
        <f>'DATA DASH'!C3350</f>
        <v/>
      </c>
      <c r="D3350">
        <f>'DATA DASH'!D3350</f>
        <v/>
      </c>
      <c r="E3350">
        <f>'DATA DASH'!E3350</f>
        <v/>
      </c>
      <c r="F3350">
        <f>'DATA DASH'!F3350</f>
        <v/>
      </c>
      <c r="G3350">
        <f>'DATA DASH'!G3350</f>
        <v/>
      </c>
      <c r="H3350">
        <f>'DATA DASH'!H3350</f>
        <v/>
      </c>
      <c r="I3350">
        <f>'DATA DASH'!I3350</f>
        <v/>
      </c>
      <c r="J3350">
        <f>'DATA DASH'!J3350</f>
        <v/>
      </c>
      <c r="K3350">
        <f>'DATA DASH'!K3350</f>
        <v/>
      </c>
      <c r="L3350">
        <f>'DATA DASH'!L3350</f>
        <v/>
      </c>
      <c r="M3350">
        <f>'DATA DASH'!M3350</f>
        <v/>
      </c>
    </row>
    <row r="3351">
      <c r="A3351">
        <f>'DATA DASH'!A3351</f>
        <v/>
      </c>
      <c r="B3351">
        <f>'DATA DASH'!B3351</f>
        <v/>
      </c>
      <c r="C3351">
        <f>'DATA DASH'!C3351</f>
        <v/>
      </c>
      <c r="D3351">
        <f>'DATA DASH'!D3351</f>
        <v/>
      </c>
      <c r="E3351">
        <f>'DATA DASH'!E3351</f>
        <v/>
      </c>
      <c r="F3351">
        <f>'DATA DASH'!F3351</f>
        <v/>
      </c>
      <c r="G3351">
        <f>'DATA DASH'!G3351</f>
        <v/>
      </c>
      <c r="H3351">
        <f>'DATA DASH'!H3351</f>
        <v/>
      </c>
      <c r="I3351">
        <f>'DATA DASH'!I3351</f>
        <v/>
      </c>
      <c r="J3351">
        <f>'DATA DASH'!J3351</f>
        <v/>
      </c>
      <c r="K3351">
        <f>'DATA DASH'!K3351</f>
        <v/>
      </c>
      <c r="L3351">
        <f>'DATA DASH'!L3351</f>
        <v/>
      </c>
      <c r="M3351">
        <f>'DATA DASH'!M3351</f>
        <v/>
      </c>
    </row>
    <row r="3352">
      <c r="A3352">
        <f>'DATA DASH'!A3352</f>
        <v/>
      </c>
      <c r="B3352">
        <f>'DATA DASH'!B3352</f>
        <v/>
      </c>
      <c r="C3352">
        <f>'DATA DASH'!C3352</f>
        <v/>
      </c>
      <c r="D3352">
        <f>'DATA DASH'!D3352</f>
        <v/>
      </c>
      <c r="E3352">
        <f>'DATA DASH'!E3352</f>
        <v/>
      </c>
      <c r="F3352">
        <f>'DATA DASH'!F3352</f>
        <v/>
      </c>
      <c r="G3352">
        <f>'DATA DASH'!G3352</f>
        <v/>
      </c>
      <c r="H3352">
        <f>'DATA DASH'!H3352</f>
        <v/>
      </c>
      <c r="I3352">
        <f>'DATA DASH'!I3352</f>
        <v/>
      </c>
      <c r="J3352">
        <f>'DATA DASH'!J3352</f>
        <v/>
      </c>
      <c r="K3352">
        <f>'DATA DASH'!K3352</f>
        <v/>
      </c>
      <c r="L3352">
        <f>'DATA DASH'!L3352</f>
        <v/>
      </c>
      <c r="M3352">
        <f>'DATA DASH'!M3352</f>
        <v/>
      </c>
    </row>
    <row r="3353">
      <c r="A3353">
        <f>'DATA DASH'!A3353</f>
        <v/>
      </c>
      <c r="B3353">
        <f>'DATA DASH'!B3353</f>
        <v/>
      </c>
      <c r="C3353">
        <f>'DATA DASH'!C3353</f>
        <v/>
      </c>
      <c r="D3353">
        <f>'DATA DASH'!D3353</f>
        <v/>
      </c>
      <c r="E3353">
        <f>'DATA DASH'!E3353</f>
        <v/>
      </c>
      <c r="F3353">
        <f>'DATA DASH'!F3353</f>
        <v/>
      </c>
      <c r="G3353">
        <f>'DATA DASH'!G3353</f>
        <v/>
      </c>
      <c r="H3353">
        <f>'DATA DASH'!H3353</f>
        <v/>
      </c>
      <c r="I3353">
        <f>'DATA DASH'!I3353</f>
        <v/>
      </c>
      <c r="J3353">
        <f>'DATA DASH'!J3353</f>
        <v/>
      </c>
      <c r="K3353">
        <f>'DATA DASH'!K3353</f>
        <v/>
      </c>
      <c r="L3353">
        <f>'DATA DASH'!L3353</f>
        <v/>
      </c>
      <c r="M3353">
        <f>'DATA DASH'!M3353</f>
        <v/>
      </c>
    </row>
    <row r="3354">
      <c r="A3354">
        <f>'DATA DASH'!A3354</f>
        <v/>
      </c>
      <c r="B3354">
        <f>'DATA DASH'!B3354</f>
        <v/>
      </c>
      <c r="C3354">
        <f>'DATA DASH'!C3354</f>
        <v/>
      </c>
      <c r="D3354">
        <f>'DATA DASH'!D3354</f>
        <v/>
      </c>
      <c r="E3354">
        <f>'DATA DASH'!E3354</f>
        <v/>
      </c>
      <c r="F3354">
        <f>'DATA DASH'!F3354</f>
        <v/>
      </c>
      <c r="G3354">
        <f>'DATA DASH'!G3354</f>
        <v/>
      </c>
      <c r="H3354">
        <f>'DATA DASH'!H3354</f>
        <v/>
      </c>
      <c r="I3354">
        <f>'DATA DASH'!I3354</f>
        <v/>
      </c>
      <c r="J3354">
        <f>'DATA DASH'!J3354</f>
        <v/>
      </c>
      <c r="K3354">
        <f>'DATA DASH'!K3354</f>
        <v/>
      </c>
      <c r="L3354">
        <f>'DATA DASH'!L3354</f>
        <v/>
      </c>
      <c r="M3354">
        <f>'DATA DASH'!M3354</f>
        <v/>
      </c>
    </row>
    <row r="3355">
      <c r="A3355">
        <f>'DATA DASH'!A3355</f>
        <v/>
      </c>
      <c r="B3355">
        <f>'DATA DASH'!B3355</f>
        <v/>
      </c>
      <c r="C3355">
        <f>'DATA DASH'!C3355</f>
        <v/>
      </c>
      <c r="D3355">
        <f>'DATA DASH'!D3355</f>
        <v/>
      </c>
      <c r="E3355">
        <f>'DATA DASH'!E3355</f>
        <v/>
      </c>
      <c r="F3355">
        <f>'DATA DASH'!F3355</f>
        <v/>
      </c>
      <c r="G3355">
        <f>'DATA DASH'!G3355</f>
        <v/>
      </c>
      <c r="H3355">
        <f>'DATA DASH'!H3355</f>
        <v/>
      </c>
      <c r="I3355">
        <f>'DATA DASH'!I3355</f>
        <v/>
      </c>
      <c r="J3355">
        <f>'DATA DASH'!J3355</f>
        <v/>
      </c>
      <c r="K3355">
        <f>'DATA DASH'!K3355</f>
        <v/>
      </c>
      <c r="L3355">
        <f>'DATA DASH'!L3355</f>
        <v/>
      </c>
      <c r="M3355">
        <f>'DATA DASH'!M3355</f>
        <v/>
      </c>
    </row>
    <row r="3356">
      <c r="A3356">
        <f>'DATA DASH'!A3356</f>
        <v/>
      </c>
      <c r="B3356">
        <f>'DATA DASH'!B3356</f>
        <v/>
      </c>
      <c r="C3356">
        <f>'DATA DASH'!C3356</f>
        <v/>
      </c>
      <c r="D3356">
        <f>'DATA DASH'!D3356</f>
        <v/>
      </c>
      <c r="E3356">
        <f>'DATA DASH'!E3356</f>
        <v/>
      </c>
      <c r="F3356">
        <f>'DATA DASH'!F3356</f>
        <v/>
      </c>
      <c r="G3356">
        <f>'DATA DASH'!G3356</f>
        <v/>
      </c>
      <c r="H3356">
        <f>'DATA DASH'!H3356</f>
        <v/>
      </c>
      <c r="I3356">
        <f>'DATA DASH'!I3356</f>
        <v/>
      </c>
      <c r="J3356">
        <f>'DATA DASH'!J3356</f>
        <v/>
      </c>
      <c r="K3356">
        <f>'DATA DASH'!K3356</f>
        <v/>
      </c>
      <c r="L3356">
        <f>'DATA DASH'!L3356</f>
        <v/>
      </c>
      <c r="M3356">
        <f>'DATA DASH'!M3356</f>
        <v/>
      </c>
    </row>
    <row r="3357">
      <c r="A3357">
        <f>'DATA DASH'!A3357</f>
        <v/>
      </c>
      <c r="B3357">
        <f>'DATA DASH'!B3357</f>
        <v/>
      </c>
      <c r="C3357">
        <f>'DATA DASH'!C3357</f>
        <v/>
      </c>
      <c r="D3357">
        <f>'DATA DASH'!D3357</f>
        <v/>
      </c>
      <c r="E3357">
        <f>'DATA DASH'!E3357</f>
        <v/>
      </c>
      <c r="F3357">
        <f>'DATA DASH'!F3357</f>
        <v/>
      </c>
      <c r="G3357">
        <f>'DATA DASH'!G3357</f>
        <v/>
      </c>
      <c r="H3357">
        <f>'DATA DASH'!H3357</f>
        <v/>
      </c>
      <c r="I3357">
        <f>'DATA DASH'!I3357</f>
        <v/>
      </c>
      <c r="J3357">
        <f>'DATA DASH'!J3357</f>
        <v/>
      </c>
      <c r="K3357">
        <f>'DATA DASH'!K3357</f>
        <v/>
      </c>
      <c r="L3357">
        <f>'DATA DASH'!L3357</f>
        <v/>
      </c>
      <c r="M3357">
        <f>'DATA DASH'!M3357</f>
        <v/>
      </c>
    </row>
    <row r="3358">
      <c r="A3358">
        <f>'DATA DASH'!A3358</f>
        <v/>
      </c>
      <c r="B3358">
        <f>'DATA DASH'!B3358</f>
        <v/>
      </c>
      <c r="C3358">
        <f>'DATA DASH'!C3358</f>
        <v/>
      </c>
      <c r="D3358">
        <f>'DATA DASH'!D3358</f>
        <v/>
      </c>
      <c r="E3358">
        <f>'DATA DASH'!E3358</f>
        <v/>
      </c>
      <c r="F3358">
        <f>'DATA DASH'!F3358</f>
        <v/>
      </c>
      <c r="G3358">
        <f>'DATA DASH'!G3358</f>
        <v/>
      </c>
      <c r="H3358">
        <f>'DATA DASH'!H3358</f>
        <v/>
      </c>
      <c r="I3358">
        <f>'DATA DASH'!I3358</f>
        <v/>
      </c>
      <c r="J3358">
        <f>'DATA DASH'!J3358</f>
        <v/>
      </c>
      <c r="K3358">
        <f>'DATA DASH'!K3358</f>
        <v/>
      </c>
      <c r="L3358">
        <f>'DATA DASH'!L3358</f>
        <v/>
      </c>
      <c r="M3358">
        <f>'DATA DASH'!M3358</f>
        <v/>
      </c>
    </row>
    <row r="3359">
      <c r="A3359">
        <f>'DATA DASH'!A3359</f>
        <v/>
      </c>
      <c r="B3359">
        <f>'DATA DASH'!B3359</f>
        <v/>
      </c>
      <c r="C3359">
        <f>'DATA DASH'!C3359</f>
        <v/>
      </c>
      <c r="D3359">
        <f>'DATA DASH'!D3359</f>
        <v/>
      </c>
      <c r="E3359">
        <f>'DATA DASH'!E3359</f>
        <v/>
      </c>
      <c r="F3359">
        <f>'DATA DASH'!F3359</f>
        <v/>
      </c>
      <c r="G3359">
        <f>'DATA DASH'!G3359</f>
        <v/>
      </c>
      <c r="H3359">
        <f>'DATA DASH'!H3359</f>
        <v/>
      </c>
      <c r="I3359">
        <f>'DATA DASH'!I3359</f>
        <v/>
      </c>
      <c r="J3359">
        <f>'DATA DASH'!J3359</f>
        <v/>
      </c>
      <c r="K3359">
        <f>'DATA DASH'!K3359</f>
        <v/>
      </c>
      <c r="L3359">
        <f>'DATA DASH'!L3359</f>
        <v/>
      </c>
      <c r="M3359">
        <f>'DATA DASH'!M3359</f>
        <v/>
      </c>
    </row>
    <row r="3360">
      <c r="A3360">
        <f>'DATA DASH'!A3360</f>
        <v/>
      </c>
      <c r="B3360">
        <f>'DATA DASH'!B3360</f>
        <v/>
      </c>
      <c r="C3360">
        <f>'DATA DASH'!C3360</f>
        <v/>
      </c>
      <c r="D3360">
        <f>'DATA DASH'!D3360</f>
        <v/>
      </c>
      <c r="E3360">
        <f>'DATA DASH'!E3360</f>
        <v/>
      </c>
      <c r="F3360">
        <f>'DATA DASH'!F3360</f>
        <v/>
      </c>
      <c r="G3360">
        <f>'DATA DASH'!G3360</f>
        <v/>
      </c>
      <c r="H3360">
        <f>'DATA DASH'!H3360</f>
        <v/>
      </c>
      <c r="I3360">
        <f>'DATA DASH'!I3360</f>
        <v/>
      </c>
      <c r="J3360">
        <f>'DATA DASH'!J3360</f>
        <v/>
      </c>
      <c r="K3360">
        <f>'DATA DASH'!K3360</f>
        <v/>
      </c>
      <c r="L3360">
        <f>'DATA DASH'!L3360</f>
        <v/>
      </c>
      <c r="M3360">
        <f>'DATA DASH'!M3360</f>
        <v/>
      </c>
    </row>
    <row r="3361">
      <c r="A3361">
        <f>'DATA DASH'!A3361</f>
        <v/>
      </c>
      <c r="B3361">
        <f>'DATA DASH'!B3361</f>
        <v/>
      </c>
      <c r="C3361">
        <f>'DATA DASH'!C3361</f>
        <v/>
      </c>
      <c r="D3361">
        <f>'DATA DASH'!D3361</f>
        <v/>
      </c>
      <c r="E3361">
        <f>'DATA DASH'!E3361</f>
        <v/>
      </c>
      <c r="F3361">
        <f>'DATA DASH'!F3361</f>
        <v/>
      </c>
      <c r="G3361">
        <f>'DATA DASH'!G3361</f>
        <v/>
      </c>
      <c r="H3361">
        <f>'DATA DASH'!H3361</f>
        <v/>
      </c>
      <c r="I3361">
        <f>'DATA DASH'!I3361</f>
        <v/>
      </c>
      <c r="J3361">
        <f>'DATA DASH'!J3361</f>
        <v/>
      </c>
      <c r="K3361">
        <f>'DATA DASH'!K3361</f>
        <v/>
      </c>
      <c r="L3361">
        <f>'DATA DASH'!L3361</f>
        <v/>
      </c>
      <c r="M3361">
        <f>'DATA DASH'!M3361</f>
        <v/>
      </c>
    </row>
    <row r="3362">
      <c r="A3362">
        <f>'DATA DASH'!A3362</f>
        <v/>
      </c>
      <c r="B3362">
        <f>'DATA DASH'!B3362</f>
        <v/>
      </c>
      <c r="C3362">
        <f>'DATA DASH'!C3362</f>
        <v/>
      </c>
      <c r="D3362">
        <f>'DATA DASH'!D3362</f>
        <v/>
      </c>
      <c r="E3362">
        <f>'DATA DASH'!E3362</f>
        <v/>
      </c>
      <c r="F3362">
        <f>'DATA DASH'!F3362</f>
        <v/>
      </c>
      <c r="G3362">
        <f>'DATA DASH'!G3362</f>
        <v/>
      </c>
      <c r="H3362">
        <f>'DATA DASH'!H3362</f>
        <v/>
      </c>
      <c r="I3362">
        <f>'DATA DASH'!I3362</f>
        <v/>
      </c>
      <c r="J3362">
        <f>'DATA DASH'!J3362</f>
        <v/>
      </c>
      <c r="K3362">
        <f>'DATA DASH'!K3362</f>
        <v/>
      </c>
      <c r="L3362">
        <f>'DATA DASH'!L3362</f>
        <v/>
      </c>
      <c r="M3362">
        <f>'DATA DASH'!M3362</f>
        <v/>
      </c>
    </row>
    <row r="3363">
      <c r="A3363">
        <f>'DATA DASH'!A3363</f>
        <v/>
      </c>
      <c r="B3363">
        <f>'DATA DASH'!B3363</f>
        <v/>
      </c>
      <c r="C3363">
        <f>'DATA DASH'!C3363</f>
        <v/>
      </c>
      <c r="D3363">
        <f>'DATA DASH'!D3363</f>
        <v/>
      </c>
      <c r="E3363">
        <f>'DATA DASH'!E3363</f>
        <v/>
      </c>
      <c r="F3363">
        <f>'DATA DASH'!F3363</f>
        <v/>
      </c>
      <c r="G3363">
        <f>'DATA DASH'!G3363</f>
        <v/>
      </c>
      <c r="H3363">
        <f>'DATA DASH'!H3363</f>
        <v/>
      </c>
      <c r="I3363">
        <f>'DATA DASH'!I3363</f>
        <v/>
      </c>
      <c r="J3363">
        <f>'DATA DASH'!J3363</f>
        <v/>
      </c>
      <c r="K3363">
        <f>'DATA DASH'!K3363</f>
        <v/>
      </c>
      <c r="L3363">
        <f>'DATA DASH'!L3363</f>
        <v/>
      </c>
      <c r="M3363">
        <f>'DATA DASH'!M3363</f>
        <v/>
      </c>
    </row>
    <row r="3364">
      <c r="A3364">
        <f>'DATA DASH'!A3364</f>
        <v/>
      </c>
      <c r="B3364">
        <f>'DATA DASH'!B3364</f>
        <v/>
      </c>
      <c r="C3364">
        <f>'DATA DASH'!C3364</f>
        <v/>
      </c>
      <c r="D3364">
        <f>'DATA DASH'!D3364</f>
        <v/>
      </c>
      <c r="E3364">
        <f>'DATA DASH'!E3364</f>
        <v/>
      </c>
      <c r="F3364">
        <f>'DATA DASH'!F3364</f>
        <v/>
      </c>
      <c r="G3364">
        <f>'DATA DASH'!G3364</f>
        <v/>
      </c>
      <c r="H3364">
        <f>'DATA DASH'!H3364</f>
        <v/>
      </c>
      <c r="I3364">
        <f>'DATA DASH'!I3364</f>
        <v/>
      </c>
      <c r="J3364">
        <f>'DATA DASH'!J3364</f>
        <v/>
      </c>
      <c r="K3364">
        <f>'DATA DASH'!K3364</f>
        <v/>
      </c>
      <c r="L3364">
        <f>'DATA DASH'!L3364</f>
        <v/>
      </c>
      <c r="M3364">
        <f>'DATA DASH'!M3364</f>
        <v/>
      </c>
    </row>
    <row r="3365">
      <c r="A3365">
        <f>'DATA DASH'!A3365</f>
        <v/>
      </c>
      <c r="B3365">
        <f>'DATA DASH'!B3365</f>
        <v/>
      </c>
      <c r="C3365">
        <f>'DATA DASH'!C3365</f>
        <v/>
      </c>
      <c r="D3365">
        <f>'DATA DASH'!D3365</f>
        <v/>
      </c>
      <c r="E3365">
        <f>'DATA DASH'!E3365</f>
        <v/>
      </c>
      <c r="F3365">
        <f>'DATA DASH'!F3365</f>
        <v/>
      </c>
      <c r="G3365">
        <f>'DATA DASH'!G3365</f>
        <v/>
      </c>
      <c r="H3365">
        <f>'DATA DASH'!H3365</f>
        <v/>
      </c>
      <c r="I3365">
        <f>'DATA DASH'!I3365</f>
        <v/>
      </c>
      <c r="J3365">
        <f>'DATA DASH'!J3365</f>
        <v/>
      </c>
      <c r="K3365">
        <f>'DATA DASH'!K3365</f>
        <v/>
      </c>
      <c r="L3365">
        <f>'DATA DASH'!L3365</f>
        <v/>
      </c>
      <c r="M3365">
        <f>'DATA DASH'!M3365</f>
        <v/>
      </c>
    </row>
    <row r="3366">
      <c r="A3366">
        <f>'DATA DASH'!A3366</f>
        <v/>
      </c>
      <c r="B3366">
        <f>'DATA DASH'!B3366</f>
        <v/>
      </c>
      <c r="C3366">
        <f>'DATA DASH'!C3366</f>
        <v/>
      </c>
      <c r="D3366">
        <f>'DATA DASH'!D3366</f>
        <v/>
      </c>
      <c r="E3366">
        <f>'DATA DASH'!E3366</f>
        <v/>
      </c>
      <c r="F3366">
        <f>'DATA DASH'!F3366</f>
        <v/>
      </c>
      <c r="G3366">
        <f>'DATA DASH'!G3366</f>
        <v/>
      </c>
      <c r="H3366">
        <f>'DATA DASH'!H3366</f>
        <v/>
      </c>
      <c r="I3366">
        <f>'DATA DASH'!I3366</f>
        <v/>
      </c>
      <c r="J3366">
        <f>'DATA DASH'!J3366</f>
        <v/>
      </c>
      <c r="K3366">
        <f>'DATA DASH'!K3366</f>
        <v/>
      </c>
      <c r="L3366">
        <f>'DATA DASH'!L3366</f>
        <v/>
      </c>
      <c r="M3366">
        <f>'DATA DASH'!M3366</f>
        <v/>
      </c>
    </row>
    <row r="3367">
      <c r="A3367">
        <f>'DATA DASH'!A3367</f>
        <v/>
      </c>
      <c r="B3367">
        <f>'DATA DASH'!B3367</f>
        <v/>
      </c>
      <c r="C3367">
        <f>'DATA DASH'!C3367</f>
        <v/>
      </c>
      <c r="D3367">
        <f>'DATA DASH'!D3367</f>
        <v/>
      </c>
      <c r="E3367">
        <f>'DATA DASH'!E3367</f>
        <v/>
      </c>
      <c r="F3367">
        <f>'DATA DASH'!F3367</f>
        <v/>
      </c>
      <c r="G3367">
        <f>'DATA DASH'!G3367</f>
        <v/>
      </c>
      <c r="H3367">
        <f>'DATA DASH'!H3367</f>
        <v/>
      </c>
      <c r="I3367">
        <f>'DATA DASH'!I3367</f>
        <v/>
      </c>
      <c r="J3367">
        <f>'DATA DASH'!J3367</f>
        <v/>
      </c>
      <c r="K3367">
        <f>'DATA DASH'!K3367</f>
        <v/>
      </c>
      <c r="L3367">
        <f>'DATA DASH'!L3367</f>
        <v/>
      </c>
      <c r="M3367">
        <f>'DATA DASH'!M3367</f>
        <v/>
      </c>
    </row>
    <row r="3368">
      <c r="A3368">
        <f>'DATA DASH'!A3368</f>
        <v/>
      </c>
      <c r="B3368">
        <f>'DATA DASH'!B3368</f>
        <v/>
      </c>
      <c r="C3368">
        <f>'DATA DASH'!C3368</f>
        <v/>
      </c>
      <c r="D3368">
        <f>'DATA DASH'!D3368</f>
        <v/>
      </c>
      <c r="E3368">
        <f>'DATA DASH'!E3368</f>
        <v/>
      </c>
      <c r="F3368">
        <f>'DATA DASH'!F3368</f>
        <v/>
      </c>
      <c r="G3368">
        <f>'DATA DASH'!G3368</f>
        <v/>
      </c>
      <c r="H3368">
        <f>'DATA DASH'!H3368</f>
        <v/>
      </c>
      <c r="I3368">
        <f>'DATA DASH'!I3368</f>
        <v/>
      </c>
      <c r="J3368">
        <f>'DATA DASH'!J3368</f>
        <v/>
      </c>
      <c r="K3368">
        <f>'DATA DASH'!K3368</f>
        <v/>
      </c>
      <c r="L3368">
        <f>'DATA DASH'!L3368</f>
        <v/>
      </c>
      <c r="M3368">
        <f>'DATA DASH'!M3368</f>
        <v/>
      </c>
    </row>
    <row r="3369">
      <c r="A3369">
        <f>'DATA DASH'!A3369</f>
        <v/>
      </c>
      <c r="B3369">
        <f>'DATA DASH'!B3369</f>
        <v/>
      </c>
      <c r="C3369">
        <f>'DATA DASH'!C3369</f>
        <v/>
      </c>
      <c r="D3369">
        <f>'DATA DASH'!D3369</f>
        <v/>
      </c>
      <c r="E3369">
        <f>'DATA DASH'!E3369</f>
        <v/>
      </c>
      <c r="F3369">
        <f>'DATA DASH'!F3369</f>
        <v/>
      </c>
      <c r="G3369">
        <f>'DATA DASH'!G3369</f>
        <v/>
      </c>
      <c r="H3369">
        <f>'DATA DASH'!H3369</f>
        <v/>
      </c>
      <c r="I3369">
        <f>'DATA DASH'!I3369</f>
        <v/>
      </c>
      <c r="J3369">
        <f>'DATA DASH'!J3369</f>
        <v/>
      </c>
      <c r="K3369">
        <f>'DATA DASH'!K3369</f>
        <v/>
      </c>
      <c r="L3369">
        <f>'DATA DASH'!L3369</f>
        <v/>
      </c>
      <c r="M3369">
        <f>'DATA DASH'!M3369</f>
        <v/>
      </c>
    </row>
    <row r="3370">
      <c r="A3370">
        <f>'DATA DASH'!A3370</f>
        <v/>
      </c>
      <c r="B3370">
        <f>'DATA DASH'!B3370</f>
        <v/>
      </c>
      <c r="C3370">
        <f>'DATA DASH'!C3370</f>
        <v/>
      </c>
      <c r="D3370">
        <f>'DATA DASH'!D3370</f>
        <v/>
      </c>
      <c r="E3370">
        <f>'DATA DASH'!E3370</f>
        <v/>
      </c>
      <c r="F3370">
        <f>'DATA DASH'!F3370</f>
        <v/>
      </c>
      <c r="G3370">
        <f>'DATA DASH'!G3370</f>
        <v/>
      </c>
      <c r="H3370">
        <f>'DATA DASH'!H3370</f>
        <v/>
      </c>
      <c r="I3370">
        <f>'DATA DASH'!I3370</f>
        <v/>
      </c>
      <c r="J3370">
        <f>'DATA DASH'!J3370</f>
        <v/>
      </c>
      <c r="K3370">
        <f>'DATA DASH'!K3370</f>
        <v/>
      </c>
      <c r="L3370">
        <f>'DATA DASH'!L3370</f>
        <v/>
      </c>
      <c r="M3370">
        <f>'DATA DASH'!M3370</f>
        <v/>
      </c>
    </row>
    <row r="3371">
      <c r="A3371">
        <f>'DATA DASH'!A3371</f>
        <v/>
      </c>
      <c r="B3371">
        <f>'DATA DASH'!B3371</f>
        <v/>
      </c>
      <c r="C3371">
        <f>'DATA DASH'!C3371</f>
        <v/>
      </c>
      <c r="D3371">
        <f>'DATA DASH'!D3371</f>
        <v/>
      </c>
      <c r="E3371">
        <f>'DATA DASH'!E3371</f>
        <v/>
      </c>
      <c r="F3371">
        <f>'DATA DASH'!F3371</f>
        <v/>
      </c>
      <c r="G3371">
        <f>'DATA DASH'!G3371</f>
        <v/>
      </c>
      <c r="H3371">
        <f>'DATA DASH'!H3371</f>
        <v/>
      </c>
      <c r="I3371">
        <f>'DATA DASH'!I3371</f>
        <v/>
      </c>
      <c r="J3371">
        <f>'DATA DASH'!J3371</f>
        <v/>
      </c>
      <c r="K3371">
        <f>'DATA DASH'!K3371</f>
        <v/>
      </c>
      <c r="L3371">
        <f>'DATA DASH'!L3371</f>
        <v/>
      </c>
      <c r="M3371">
        <f>'DATA DASH'!M3371</f>
        <v/>
      </c>
    </row>
    <row r="3372">
      <c r="A3372">
        <f>'DATA DASH'!A3372</f>
        <v/>
      </c>
      <c r="B3372">
        <f>'DATA DASH'!B3372</f>
        <v/>
      </c>
      <c r="C3372">
        <f>'DATA DASH'!C3372</f>
        <v/>
      </c>
      <c r="D3372">
        <f>'DATA DASH'!D3372</f>
        <v/>
      </c>
      <c r="E3372">
        <f>'DATA DASH'!E3372</f>
        <v/>
      </c>
      <c r="F3372">
        <f>'DATA DASH'!F3372</f>
        <v/>
      </c>
      <c r="G3372">
        <f>'DATA DASH'!G3372</f>
        <v/>
      </c>
      <c r="H3372">
        <f>'DATA DASH'!H3372</f>
        <v/>
      </c>
      <c r="I3372">
        <f>'DATA DASH'!I3372</f>
        <v/>
      </c>
      <c r="J3372">
        <f>'DATA DASH'!J3372</f>
        <v/>
      </c>
      <c r="K3372">
        <f>'DATA DASH'!K3372</f>
        <v/>
      </c>
      <c r="L3372">
        <f>'DATA DASH'!L3372</f>
        <v/>
      </c>
      <c r="M3372">
        <f>'DATA DASH'!M3372</f>
        <v/>
      </c>
    </row>
    <row r="3373">
      <c r="A3373">
        <f>'DATA DASH'!A3373</f>
        <v/>
      </c>
      <c r="B3373">
        <f>'DATA DASH'!B3373</f>
        <v/>
      </c>
      <c r="C3373">
        <f>'DATA DASH'!C3373</f>
        <v/>
      </c>
      <c r="D3373">
        <f>'DATA DASH'!D3373</f>
        <v/>
      </c>
      <c r="E3373">
        <f>'DATA DASH'!E3373</f>
        <v/>
      </c>
      <c r="F3373">
        <f>'DATA DASH'!F3373</f>
        <v/>
      </c>
      <c r="G3373">
        <f>'DATA DASH'!G3373</f>
        <v/>
      </c>
      <c r="H3373">
        <f>'DATA DASH'!H3373</f>
        <v/>
      </c>
      <c r="I3373">
        <f>'DATA DASH'!I3373</f>
        <v/>
      </c>
      <c r="J3373">
        <f>'DATA DASH'!J3373</f>
        <v/>
      </c>
      <c r="K3373">
        <f>'DATA DASH'!K3373</f>
        <v/>
      </c>
      <c r="L3373">
        <f>'DATA DASH'!L3373</f>
        <v/>
      </c>
      <c r="M3373">
        <f>'DATA DASH'!M3373</f>
        <v/>
      </c>
    </row>
    <row r="3374">
      <c r="A3374">
        <f>'DATA DASH'!A3374</f>
        <v/>
      </c>
      <c r="B3374">
        <f>'DATA DASH'!B3374</f>
        <v/>
      </c>
      <c r="C3374">
        <f>'DATA DASH'!C3374</f>
        <v/>
      </c>
      <c r="D3374">
        <f>'DATA DASH'!D3374</f>
        <v/>
      </c>
      <c r="E3374">
        <f>'DATA DASH'!E3374</f>
        <v/>
      </c>
      <c r="F3374">
        <f>'DATA DASH'!F3374</f>
        <v/>
      </c>
      <c r="G3374">
        <f>'DATA DASH'!G3374</f>
        <v/>
      </c>
      <c r="H3374">
        <f>'DATA DASH'!H3374</f>
        <v/>
      </c>
      <c r="I3374">
        <f>'DATA DASH'!I3374</f>
        <v/>
      </c>
      <c r="J3374">
        <f>'DATA DASH'!J3374</f>
        <v/>
      </c>
      <c r="K3374">
        <f>'DATA DASH'!K3374</f>
        <v/>
      </c>
      <c r="L3374">
        <f>'DATA DASH'!L3374</f>
        <v/>
      </c>
      <c r="M3374">
        <f>'DATA DASH'!M3374</f>
        <v/>
      </c>
    </row>
    <row r="3375">
      <c r="A3375">
        <f>'DATA DASH'!A3375</f>
        <v/>
      </c>
      <c r="B3375">
        <f>'DATA DASH'!B3375</f>
        <v/>
      </c>
      <c r="C3375">
        <f>'DATA DASH'!C3375</f>
        <v/>
      </c>
      <c r="D3375">
        <f>'DATA DASH'!D3375</f>
        <v/>
      </c>
      <c r="E3375">
        <f>'DATA DASH'!E3375</f>
        <v/>
      </c>
      <c r="F3375">
        <f>'DATA DASH'!F3375</f>
        <v/>
      </c>
      <c r="G3375">
        <f>'DATA DASH'!G3375</f>
        <v/>
      </c>
      <c r="H3375">
        <f>'DATA DASH'!H3375</f>
        <v/>
      </c>
      <c r="I3375">
        <f>'DATA DASH'!I3375</f>
        <v/>
      </c>
      <c r="J3375">
        <f>'DATA DASH'!J3375</f>
        <v/>
      </c>
      <c r="K3375">
        <f>'DATA DASH'!K3375</f>
        <v/>
      </c>
      <c r="L3375">
        <f>'DATA DASH'!L3375</f>
        <v/>
      </c>
      <c r="M3375">
        <f>'DATA DASH'!M3375</f>
        <v/>
      </c>
    </row>
    <row r="3376">
      <c r="A3376">
        <f>'DATA DASH'!A3376</f>
        <v/>
      </c>
      <c r="B3376">
        <f>'DATA DASH'!B3376</f>
        <v/>
      </c>
      <c r="C3376">
        <f>'DATA DASH'!C3376</f>
        <v/>
      </c>
      <c r="D3376">
        <f>'DATA DASH'!D3376</f>
        <v/>
      </c>
      <c r="E3376">
        <f>'DATA DASH'!E3376</f>
        <v/>
      </c>
      <c r="F3376">
        <f>'DATA DASH'!F3376</f>
        <v/>
      </c>
      <c r="G3376">
        <f>'DATA DASH'!G3376</f>
        <v/>
      </c>
      <c r="H3376">
        <f>'DATA DASH'!H3376</f>
        <v/>
      </c>
      <c r="I3376">
        <f>'DATA DASH'!I3376</f>
        <v/>
      </c>
      <c r="J3376">
        <f>'DATA DASH'!J3376</f>
        <v/>
      </c>
      <c r="K3376">
        <f>'DATA DASH'!K3376</f>
        <v/>
      </c>
      <c r="L3376">
        <f>'DATA DASH'!L3376</f>
        <v/>
      </c>
      <c r="M3376">
        <f>'DATA DASH'!M3376</f>
        <v/>
      </c>
    </row>
    <row r="3377">
      <c r="A3377">
        <f>'DATA DASH'!A3377</f>
        <v/>
      </c>
      <c r="B3377">
        <f>'DATA DASH'!B3377</f>
        <v/>
      </c>
      <c r="C3377">
        <f>'DATA DASH'!C3377</f>
        <v/>
      </c>
      <c r="D3377">
        <f>'DATA DASH'!D3377</f>
        <v/>
      </c>
      <c r="E3377">
        <f>'DATA DASH'!E3377</f>
        <v/>
      </c>
      <c r="F3377">
        <f>'DATA DASH'!F3377</f>
        <v/>
      </c>
      <c r="G3377">
        <f>'DATA DASH'!G3377</f>
        <v/>
      </c>
      <c r="H3377">
        <f>'DATA DASH'!H3377</f>
        <v/>
      </c>
      <c r="I3377">
        <f>'DATA DASH'!I3377</f>
        <v/>
      </c>
      <c r="J3377">
        <f>'DATA DASH'!J3377</f>
        <v/>
      </c>
      <c r="K3377">
        <f>'DATA DASH'!K3377</f>
        <v/>
      </c>
      <c r="L3377">
        <f>'DATA DASH'!L3377</f>
        <v/>
      </c>
      <c r="M3377">
        <f>'DATA DASH'!M3377</f>
        <v/>
      </c>
    </row>
    <row r="3378">
      <c r="A3378">
        <f>'DATA DASH'!A3378</f>
        <v/>
      </c>
      <c r="B3378">
        <f>'DATA DASH'!B3378</f>
        <v/>
      </c>
      <c r="C3378">
        <f>'DATA DASH'!C3378</f>
        <v/>
      </c>
      <c r="D3378">
        <f>'DATA DASH'!D3378</f>
        <v/>
      </c>
      <c r="E3378">
        <f>'DATA DASH'!E3378</f>
        <v/>
      </c>
      <c r="F3378">
        <f>'DATA DASH'!F3378</f>
        <v/>
      </c>
      <c r="G3378">
        <f>'DATA DASH'!G3378</f>
        <v/>
      </c>
      <c r="H3378">
        <f>'DATA DASH'!H3378</f>
        <v/>
      </c>
      <c r="I3378">
        <f>'DATA DASH'!I3378</f>
        <v/>
      </c>
      <c r="J3378">
        <f>'DATA DASH'!J3378</f>
        <v/>
      </c>
      <c r="K3378">
        <f>'DATA DASH'!K3378</f>
        <v/>
      </c>
      <c r="L3378">
        <f>'DATA DASH'!L3378</f>
        <v/>
      </c>
      <c r="M3378">
        <f>'DATA DASH'!M3378</f>
        <v/>
      </c>
    </row>
    <row r="3379">
      <c r="A3379">
        <f>'DATA DASH'!A3379</f>
        <v/>
      </c>
      <c r="B3379">
        <f>'DATA DASH'!B3379</f>
        <v/>
      </c>
      <c r="C3379">
        <f>'DATA DASH'!C3379</f>
        <v/>
      </c>
      <c r="D3379">
        <f>'DATA DASH'!D3379</f>
        <v/>
      </c>
      <c r="E3379">
        <f>'DATA DASH'!E3379</f>
        <v/>
      </c>
      <c r="F3379">
        <f>'DATA DASH'!F3379</f>
        <v/>
      </c>
      <c r="G3379">
        <f>'DATA DASH'!G3379</f>
        <v/>
      </c>
      <c r="H3379">
        <f>'DATA DASH'!H3379</f>
        <v/>
      </c>
      <c r="I3379">
        <f>'DATA DASH'!I3379</f>
        <v/>
      </c>
      <c r="J3379">
        <f>'DATA DASH'!J3379</f>
        <v/>
      </c>
      <c r="K3379">
        <f>'DATA DASH'!K3379</f>
        <v/>
      </c>
      <c r="L3379">
        <f>'DATA DASH'!L3379</f>
        <v/>
      </c>
      <c r="M3379">
        <f>'DATA DASH'!M3379</f>
        <v/>
      </c>
    </row>
    <row r="3380">
      <c r="A3380">
        <f>'DATA DASH'!A3380</f>
        <v/>
      </c>
      <c r="B3380">
        <f>'DATA DASH'!B3380</f>
        <v/>
      </c>
      <c r="C3380">
        <f>'DATA DASH'!C3380</f>
        <v/>
      </c>
      <c r="D3380">
        <f>'DATA DASH'!D3380</f>
        <v/>
      </c>
      <c r="E3380">
        <f>'DATA DASH'!E3380</f>
        <v/>
      </c>
      <c r="F3380">
        <f>'DATA DASH'!F3380</f>
        <v/>
      </c>
      <c r="G3380">
        <f>'DATA DASH'!G3380</f>
        <v/>
      </c>
      <c r="H3380">
        <f>'DATA DASH'!H3380</f>
        <v/>
      </c>
      <c r="I3380">
        <f>'DATA DASH'!I3380</f>
        <v/>
      </c>
      <c r="J3380">
        <f>'DATA DASH'!J3380</f>
        <v/>
      </c>
      <c r="K3380">
        <f>'DATA DASH'!K3380</f>
        <v/>
      </c>
      <c r="L3380">
        <f>'DATA DASH'!L3380</f>
        <v/>
      </c>
      <c r="M3380">
        <f>'DATA DASH'!M3380</f>
        <v/>
      </c>
    </row>
    <row r="3381">
      <c r="A3381">
        <f>'DATA DASH'!A3381</f>
        <v/>
      </c>
      <c r="B3381">
        <f>'DATA DASH'!B3381</f>
        <v/>
      </c>
      <c r="C3381">
        <f>'DATA DASH'!C3381</f>
        <v/>
      </c>
      <c r="D3381">
        <f>'DATA DASH'!D3381</f>
        <v/>
      </c>
      <c r="E3381">
        <f>'DATA DASH'!E3381</f>
        <v/>
      </c>
      <c r="F3381">
        <f>'DATA DASH'!F3381</f>
        <v/>
      </c>
      <c r="G3381">
        <f>'DATA DASH'!G3381</f>
        <v/>
      </c>
      <c r="H3381">
        <f>'DATA DASH'!H3381</f>
        <v/>
      </c>
      <c r="I3381">
        <f>'DATA DASH'!I3381</f>
        <v/>
      </c>
      <c r="J3381">
        <f>'DATA DASH'!J3381</f>
        <v/>
      </c>
      <c r="K3381">
        <f>'DATA DASH'!K3381</f>
        <v/>
      </c>
      <c r="L3381">
        <f>'DATA DASH'!L3381</f>
        <v/>
      </c>
      <c r="M3381">
        <f>'DATA DASH'!M3381</f>
        <v/>
      </c>
    </row>
    <row r="3382">
      <c r="A3382">
        <f>'DATA DASH'!A3382</f>
        <v/>
      </c>
      <c r="B3382">
        <f>'DATA DASH'!B3382</f>
        <v/>
      </c>
      <c r="C3382">
        <f>'DATA DASH'!C3382</f>
        <v/>
      </c>
      <c r="D3382">
        <f>'DATA DASH'!D3382</f>
        <v/>
      </c>
      <c r="E3382">
        <f>'DATA DASH'!E3382</f>
        <v/>
      </c>
      <c r="F3382">
        <f>'DATA DASH'!F3382</f>
        <v/>
      </c>
      <c r="G3382">
        <f>'DATA DASH'!G3382</f>
        <v/>
      </c>
      <c r="H3382">
        <f>'DATA DASH'!H3382</f>
        <v/>
      </c>
      <c r="I3382">
        <f>'DATA DASH'!I3382</f>
        <v/>
      </c>
      <c r="J3382">
        <f>'DATA DASH'!J3382</f>
        <v/>
      </c>
      <c r="K3382">
        <f>'DATA DASH'!K3382</f>
        <v/>
      </c>
      <c r="L3382">
        <f>'DATA DASH'!L3382</f>
        <v/>
      </c>
      <c r="M3382">
        <f>'DATA DASH'!M3382</f>
        <v/>
      </c>
    </row>
    <row r="3383">
      <c r="A3383">
        <f>'DATA DASH'!A3383</f>
        <v/>
      </c>
      <c r="B3383">
        <f>'DATA DASH'!B3383</f>
        <v/>
      </c>
      <c r="C3383">
        <f>'DATA DASH'!C3383</f>
        <v/>
      </c>
      <c r="D3383">
        <f>'DATA DASH'!D3383</f>
        <v/>
      </c>
      <c r="E3383">
        <f>'DATA DASH'!E3383</f>
        <v/>
      </c>
      <c r="F3383">
        <f>'DATA DASH'!F3383</f>
        <v/>
      </c>
      <c r="G3383">
        <f>'DATA DASH'!G3383</f>
        <v/>
      </c>
      <c r="H3383">
        <f>'DATA DASH'!H3383</f>
        <v/>
      </c>
      <c r="I3383">
        <f>'DATA DASH'!I3383</f>
        <v/>
      </c>
      <c r="J3383">
        <f>'DATA DASH'!J3383</f>
        <v/>
      </c>
      <c r="K3383">
        <f>'DATA DASH'!K3383</f>
        <v/>
      </c>
      <c r="L3383">
        <f>'DATA DASH'!L3383</f>
        <v/>
      </c>
      <c r="M3383">
        <f>'DATA DASH'!M3383</f>
        <v/>
      </c>
    </row>
    <row r="3384">
      <c r="A3384">
        <f>'DATA DASH'!A3384</f>
        <v/>
      </c>
      <c r="B3384">
        <f>'DATA DASH'!B3384</f>
        <v/>
      </c>
      <c r="C3384">
        <f>'DATA DASH'!C3384</f>
        <v/>
      </c>
      <c r="D3384">
        <f>'DATA DASH'!D3384</f>
        <v/>
      </c>
      <c r="E3384">
        <f>'DATA DASH'!E3384</f>
        <v/>
      </c>
      <c r="F3384">
        <f>'DATA DASH'!F3384</f>
        <v/>
      </c>
      <c r="G3384">
        <f>'DATA DASH'!G3384</f>
        <v/>
      </c>
      <c r="H3384">
        <f>'DATA DASH'!H3384</f>
        <v/>
      </c>
      <c r="I3384">
        <f>'DATA DASH'!I3384</f>
        <v/>
      </c>
      <c r="J3384">
        <f>'DATA DASH'!J3384</f>
        <v/>
      </c>
      <c r="K3384">
        <f>'DATA DASH'!K3384</f>
        <v/>
      </c>
      <c r="L3384">
        <f>'DATA DASH'!L3384</f>
        <v/>
      </c>
      <c r="M3384">
        <f>'DATA DASH'!M3384</f>
        <v/>
      </c>
    </row>
    <row r="3385">
      <c r="A3385">
        <f>'DATA DASH'!A3385</f>
        <v/>
      </c>
      <c r="B3385">
        <f>'DATA DASH'!B3385</f>
        <v/>
      </c>
      <c r="C3385">
        <f>'DATA DASH'!C3385</f>
        <v/>
      </c>
      <c r="D3385">
        <f>'DATA DASH'!D3385</f>
        <v/>
      </c>
      <c r="E3385">
        <f>'DATA DASH'!E3385</f>
        <v/>
      </c>
      <c r="F3385">
        <f>'DATA DASH'!F3385</f>
        <v/>
      </c>
      <c r="G3385">
        <f>'DATA DASH'!G3385</f>
        <v/>
      </c>
      <c r="H3385">
        <f>'DATA DASH'!H3385</f>
        <v/>
      </c>
      <c r="I3385">
        <f>'DATA DASH'!I3385</f>
        <v/>
      </c>
      <c r="J3385">
        <f>'DATA DASH'!J3385</f>
        <v/>
      </c>
      <c r="K3385">
        <f>'DATA DASH'!K3385</f>
        <v/>
      </c>
      <c r="L3385">
        <f>'DATA DASH'!L3385</f>
        <v/>
      </c>
      <c r="M3385">
        <f>'DATA DASH'!M3385</f>
        <v/>
      </c>
    </row>
    <row r="3386">
      <c r="A3386">
        <f>'DATA DASH'!A3386</f>
        <v/>
      </c>
      <c r="B3386">
        <f>'DATA DASH'!B3386</f>
        <v/>
      </c>
      <c r="C3386">
        <f>'DATA DASH'!C3386</f>
        <v/>
      </c>
      <c r="D3386">
        <f>'DATA DASH'!D3386</f>
        <v/>
      </c>
      <c r="E3386">
        <f>'DATA DASH'!E3386</f>
        <v/>
      </c>
      <c r="F3386">
        <f>'DATA DASH'!F3386</f>
        <v/>
      </c>
      <c r="G3386">
        <f>'DATA DASH'!G3386</f>
        <v/>
      </c>
      <c r="H3386">
        <f>'DATA DASH'!H3386</f>
        <v/>
      </c>
      <c r="I3386">
        <f>'DATA DASH'!I3386</f>
        <v/>
      </c>
      <c r="J3386">
        <f>'DATA DASH'!J3386</f>
        <v/>
      </c>
      <c r="K3386">
        <f>'DATA DASH'!K3386</f>
        <v/>
      </c>
      <c r="L3386">
        <f>'DATA DASH'!L3386</f>
        <v/>
      </c>
      <c r="M3386">
        <f>'DATA DASH'!M3386</f>
        <v/>
      </c>
    </row>
    <row r="3387">
      <c r="A3387">
        <f>'DATA DASH'!A3387</f>
        <v/>
      </c>
      <c r="B3387">
        <f>'DATA DASH'!B3387</f>
        <v/>
      </c>
      <c r="C3387">
        <f>'DATA DASH'!C3387</f>
        <v/>
      </c>
      <c r="D3387">
        <f>'DATA DASH'!D3387</f>
        <v/>
      </c>
      <c r="E3387">
        <f>'DATA DASH'!E3387</f>
        <v/>
      </c>
      <c r="F3387">
        <f>'DATA DASH'!F3387</f>
        <v/>
      </c>
      <c r="G3387">
        <f>'DATA DASH'!G3387</f>
        <v/>
      </c>
      <c r="H3387">
        <f>'DATA DASH'!H3387</f>
        <v/>
      </c>
      <c r="I3387">
        <f>'DATA DASH'!I3387</f>
        <v/>
      </c>
      <c r="J3387">
        <f>'DATA DASH'!J3387</f>
        <v/>
      </c>
      <c r="K3387">
        <f>'DATA DASH'!K3387</f>
        <v/>
      </c>
      <c r="L3387">
        <f>'DATA DASH'!L3387</f>
        <v/>
      </c>
      <c r="M3387">
        <f>'DATA DASH'!M3387</f>
        <v/>
      </c>
    </row>
    <row r="3388">
      <c r="A3388">
        <f>'DATA DASH'!A3388</f>
        <v/>
      </c>
      <c r="B3388">
        <f>'DATA DASH'!B3388</f>
        <v/>
      </c>
      <c r="C3388">
        <f>'DATA DASH'!C3388</f>
        <v/>
      </c>
      <c r="D3388">
        <f>'DATA DASH'!D3388</f>
        <v/>
      </c>
      <c r="E3388">
        <f>'DATA DASH'!E3388</f>
        <v/>
      </c>
      <c r="F3388">
        <f>'DATA DASH'!F3388</f>
        <v/>
      </c>
      <c r="G3388">
        <f>'DATA DASH'!G3388</f>
        <v/>
      </c>
      <c r="H3388">
        <f>'DATA DASH'!H3388</f>
        <v/>
      </c>
      <c r="I3388">
        <f>'DATA DASH'!I3388</f>
        <v/>
      </c>
      <c r="J3388">
        <f>'DATA DASH'!J3388</f>
        <v/>
      </c>
      <c r="K3388">
        <f>'DATA DASH'!K3388</f>
        <v/>
      </c>
      <c r="L3388">
        <f>'DATA DASH'!L3388</f>
        <v/>
      </c>
      <c r="M3388">
        <f>'DATA DASH'!M3388</f>
        <v/>
      </c>
    </row>
    <row r="3389">
      <c r="A3389">
        <f>'DATA DASH'!A3389</f>
        <v/>
      </c>
      <c r="B3389">
        <f>'DATA DASH'!B3389</f>
        <v/>
      </c>
      <c r="C3389">
        <f>'DATA DASH'!C3389</f>
        <v/>
      </c>
      <c r="D3389">
        <f>'DATA DASH'!D3389</f>
        <v/>
      </c>
      <c r="E3389">
        <f>'DATA DASH'!E3389</f>
        <v/>
      </c>
      <c r="F3389">
        <f>'DATA DASH'!F3389</f>
        <v/>
      </c>
      <c r="G3389">
        <f>'DATA DASH'!G3389</f>
        <v/>
      </c>
      <c r="H3389">
        <f>'DATA DASH'!H3389</f>
        <v/>
      </c>
      <c r="I3389">
        <f>'DATA DASH'!I3389</f>
        <v/>
      </c>
      <c r="J3389">
        <f>'DATA DASH'!J3389</f>
        <v/>
      </c>
      <c r="K3389">
        <f>'DATA DASH'!K3389</f>
        <v/>
      </c>
      <c r="L3389">
        <f>'DATA DASH'!L3389</f>
        <v/>
      </c>
      <c r="M3389">
        <f>'DATA DASH'!M3389</f>
        <v/>
      </c>
    </row>
    <row r="3390">
      <c r="A3390">
        <f>'DATA DASH'!A3390</f>
        <v/>
      </c>
      <c r="B3390">
        <f>'DATA DASH'!B3390</f>
        <v/>
      </c>
      <c r="C3390">
        <f>'DATA DASH'!C3390</f>
        <v/>
      </c>
      <c r="D3390">
        <f>'DATA DASH'!D3390</f>
        <v/>
      </c>
      <c r="E3390">
        <f>'DATA DASH'!E3390</f>
        <v/>
      </c>
      <c r="F3390">
        <f>'DATA DASH'!F3390</f>
        <v/>
      </c>
      <c r="G3390">
        <f>'DATA DASH'!G3390</f>
        <v/>
      </c>
      <c r="H3390">
        <f>'DATA DASH'!H3390</f>
        <v/>
      </c>
      <c r="I3390">
        <f>'DATA DASH'!I3390</f>
        <v/>
      </c>
      <c r="J3390">
        <f>'DATA DASH'!J3390</f>
        <v/>
      </c>
      <c r="K3390">
        <f>'DATA DASH'!K3390</f>
        <v/>
      </c>
      <c r="L3390">
        <f>'DATA DASH'!L3390</f>
        <v/>
      </c>
      <c r="M3390">
        <f>'DATA DASH'!M3390</f>
        <v/>
      </c>
    </row>
    <row r="3391">
      <c r="A3391">
        <f>'DATA DASH'!A3391</f>
        <v/>
      </c>
      <c r="B3391">
        <f>'DATA DASH'!B3391</f>
        <v/>
      </c>
      <c r="C3391">
        <f>'DATA DASH'!C3391</f>
        <v/>
      </c>
      <c r="D3391">
        <f>'DATA DASH'!D3391</f>
        <v/>
      </c>
      <c r="E3391">
        <f>'DATA DASH'!E3391</f>
        <v/>
      </c>
      <c r="F3391">
        <f>'DATA DASH'!F3391</f>
        <v/>
      </c>
      <c r="G3391">
        <f>'DATA DASH'!G3391</f>
        <v/>
      </c>
      <c r="H3391">
        <f>'DATA DASH'!H3391</f>
        <v/>
      </c>
      <c r="I3391">
        <f>'DATA DASH'!I3391</f>
        <v/>
      </c>
      <c r="J3391">
        <f>'DATA DASH'!J3391</f>
        <v/>
      </c>
      <c r="K3391">
        <f>'DATA DASH'!K3391</f>
        <v/>
      </c>
      <c r="L3391">
        <f>'DATA DASH'!L3391</f>
        <v/>
      </c>
      <c r="M3391">
        <f>'DATA DASH'!M3391</f>
        <v/>
      </c>
    </row>
    <row r="3392">
      <c r="A3392">
        <f>'DATA DASH'!A3392</f>
        <v/>
      </c>
      <c r="B3392">
        <f>'DATA DASH'!B3392</f>
        <v/>
      </c>
      <c r="C3392">
        <f>'DATA DASH'!C3392</f>
        <v/>
      </c>
      <c r="D3392">
        <f>'DATA DASH'!D3392</f>
        <v/>
      </c>
      <c r="E3392">
        <f>'DATA DASH'!E3392</f>
        <v/>
      </c>
      <c r="F3392">
        <f>'DATA DASH'!F3392</f>
        <v/>
      </c>
      <c r="G3392">
        <f>'DATA DASH'!G3392</f>
        <v/>
      </c>
      <c r="H3392">
        <f>'DATA DASH'!H3392</f>
        <v/>
      </c>
      <c r="I3392">
        <f>'DATA DASH'!I3392</f>
        <v/>
      </c>
      <c r="J3392">
        <f>'DATA DASH'!J3392</f>
        <v/>
      </c>
      <c r="K3392">
        <f>'DATA DASH'!K3392</f>
        <v/>
      </c>
      <c r="L3392">
        <f>'DATA DASH'!L3392</f>
        <v/>
      </c>
      <c r="M3392">
        <f>'DATA DASH'!M3392</f>
        <v/>
      </c>
    </row>
    <row r="3393">
      <c r="A3393">
        <f>'DATA DASH'!A3393</f>
        <v/>
      </c>
      <c r="B3393">
        <f>'DATA DASH'!B3393</f>
        <v/>
      </c>
      <c r="C3393">
        <f>'DATA DASH'!C3393</f>
        <v/>
      </c>
      <c r="D3393">
        <f>'DATA DASH'!D3393</f>
        <v/>
      </c>
      <c r="E3393">
        <f>'DATA DASH'!E3393</f>
        <v/>
      </c>
      <c r="F3393">
        <f>'DATA DASH'!F3393</f>
        <v/>
      </c>
      <c r="G3393">
        <f>'DATA DASH'!G3393</f>
        <v/>
      </c>
      <c r="H3393">
        <f>'DATA DASH'!H3393</f>
        <v/>
      </c>
      <c r="I3393">
        <f>'DATA DASH'!I3393</f>
        <v/>
      </c>
      <c r="J3393">
        <f>'DATA DASH'!J3393</f>
        <v/>
      </c>
      <c r="K3393">
        <f>'DATA DASH'!K3393</f>
        <v/>
      </c>
      <c r="L3393">
        <f>'DATA DASH'!L3393</f>
        <v/>
      </c>
      <c r="M3393">
        <f>'DATA DASH'!M3393</f>
        <v/>
      </c>
    </row>
    <row r="3394">
      <c r="A3394">
        <f>'DATA DASH'!A3394</f>
        <v/>
      </c>
      <c r="B3394">
        <f>'DATA DASH'!B3394</f>
        <v/>
      </c>
      <c r="C3394">
        <f>'DATA DASH'!C3394</f>
        <v/>
      </c>
      <c r="D3394">
        <f>'DATA DASH'!D3394</f>
        <v/>
      </c>
      <c r="E3394">
        <f>'DATA DASH'!E3394</f>
        <v/>
      </c>
      <c r="F3394">
        <f>'DATA DASH'!F3394</f>
        <v/>
      </c>
      <c r="G3394">
        <f>'DATA DASH'!G3394</f>
        <v/>
      </c>
      <c r="H3394">
        <f>'DATA DASH'!H3394</f>
        <v/>
      </c>
      <c r="I3394">
        <f>'DATA DASH'!I3394</f>
        <v/>
      </c>
      <c r="J3394">
        <f>'DATA DASH'!J3394</f>
        <v/>
      </c>
      <c r="K3394">
        <f>'DATA DASH'!K3394</f>
        <v/>
      </c>
      <c r="L3394">
        <f>'DATA DASH'!L3394</f>
        <v/>
      </c>
      <c r="M3394">
        <f>'DATA DASH'!M3394</f>
        <v/>
      </c>
    </row>
    <row r="3395">
      <c r="A3395">
        <f>'DATA DASH'!A3395</f>
        <v/>
      </c>
      <c r="B3395">
        <f>'DATA DASH'!B3395</f>
        <v/>
      </c>
      <c r="C3395">
        <f>'DATA DASH'!C3395</f>
        <v/>
      </c>
      <c r="D3395">
        <f>'DATA DASH'!D3395</f>
        <v/>
      </c>
      <c r="E3395">
        <f>'DATA DASH'!E3395</f>
        <v/>
      </c>
      <c r="F3395">
        <f>'DATA DASH'!F3395</f>
        <v/>
      </c>
      <c r="G3395">
        <f>'DATA DASH'!G3395</f>
        <v/>
      </c>
      <c r="H3395">
        <f>'DATA DASH'!H3395</f>
        <v/>
      </c>
      <c r="I3395">
        <f>'DATA DASH'!I3395</f>
        <v/>
      </c>
      <c r="J3395">
        <f>'DATA DASH'!J3395</f>
        <v/>
      </c>
      <c r="K3395">
        <f>'DATA DASH'!K3395</f>
        <v/>
      </c>
      <c r="L3395">
        <f>'DATA DASH'!L3395</f>
        <v/>
      </c>
      <c r="M3395">
        <f>'DATA DASH'!M3395</f>
        <v/>
      </c>
    </row>
    <row r="3396">
      <c r="A3396">
        <f>'DATA DASH'!A3396</f>
        <v/>
      </c>
      <c r="B3396">
        <f>'DATA DASH'!B3396</f>
        <v/>
      </c>
      <c r="C3396">
        <f>'DATA DASH'!C3396</f>
        <v/>
      </c>
      <c r="D3396">
        <f>'DATA DASH'!D3396</f>
        <v/>
      </c>
      <c r="E3396">
        <f>'DATA DASH'!E3396</f>
        <v/>
      </c>
      <c r="F3396">
        <f>'DATA DASH'!F3396</f>
        <v/>
      </c>
      <c r="G3396">
        <f>'DATA DASH'!G3396</f>
        <v/>
      </c>
      <c r="H3396">
        <f>'DATA DASH'!H3396</f>
        <v/>
      </c>
      <c r="I3396">
        <f>'DATA DASH'!I3396</f>
        <v/>
      </c>
      <c r="J3396">
        <f>'DATA DASH'!J3396</f>
        <v/>
      </c>
      <c r="K3396">
        <f>'DATA DASH'!K3396</f>
        <v/>
      </c>
      <c r="L3396">
        <f>'DATA DASH'!L3396</f>
        <v/>
      </c>
      <c r="M3396">
        <f>'DATA DASH'!M3396</f>
        <v/>
      </c>
    </row>
    <row r="3397">
      <c r="A3397">
        <f>'DATA DASH'!A3397</f>
        <v/>
      </c>
      <c r="B3397">
        <f>'DATA DASH'!B3397</f>
        <v/>
      </c>
      <c r="C3397">
        <f>'DATA DASH'!C3397</f>
        <v/>
      </c>
      <c r="D3397">
        <f>'DATA DASH'!D3397</f>
        <v/>
      </c>
      <c r="E3397">
        <f>'DATA DASH'!E3397</f>
        <v/>
      </c>
      <c r="F3397">
        <f>'DATA DASH'!F3397</f>
        <v/>
      </c>
      <c r="G3397">
        <f>'DATA DASH'!G3397</f>
        <v/>
      </c>
      <c r="H3397">
        <f>'DATA DASH'!H3397</f>
        <v/>
      </c>
      <c r="I3397">
        <f>'DATA DASH'!I3397</f>
        <v/>
      </c>
      <c r="J3397">
        <f>'DATA DASH'!J3397</f>
        <v/>
      </c>
      <c r="K3397">
        <f>'DATA DASH'!K3397</f>
        <v/>
      </c>
      <c r="L3397">
        <f>'DATA DASH'!L3397</f>
        <v/>
      </c>
      <c r="M3397">
        <f>'DATA DASH'!M3397</f>
        <v/>
      </c>
    </row>
    <row r="3398">
      <c r="A3398">
        <f>'DATA DASH'!A3398</f>
        <v/>
      </c>
      <c r="B3398">
        <f>'DATA DASH'!B3398</f>
        <v/>
      </c>
      <c r="C3398">
        <f>'DATA DASH'!C3398</f>
        <v/>
      </c>
      <c r="D3398">
        <f>'DATA DASH'!D3398</f>
        <v/>
      </c>
      <c r="E3398">
        <f>'DATA DASH'!E3398</f>
        <v/>
      </c>
      <c r="F3398">
        <f>'DATA DASH'!F3398</f>
        <v/>
      </c>
      <c r="G3398">
        <f>'DATA DASH'!G3398</f>
        <v/>
      </c>
      <c r="H3398">
        <f>'DATA DASH'!H3398</f>
        <v/>
      </c>
      <c r="I3398">
        <f>'DATA DASH'!I3398</f>
        <v/>
      </c>
      <c r="J3398">
        <f>'DATA DASH'!J3398</f>
        <v/>
      </c>
      <c r="K3398">
        <f>'DATA DASH'!K3398</f>
        <v/>
      </c>
      <c r="L3398">
        <f>'DATA DASH'!L3398</f>
        <v/>
      </c>
      <c r="M3398">
        <f>'DATA DASH'!M3398</f>
        <v/>
      </c>
    </row>
    <row r="3399">
      <c r="A3399">
        <f>'DATA DASH'!A3399</f>
        <v/>
      </c>
      <c r="B3399">
        <f>'DATA DASH'!B3399</f>
        <v/>
      </c>
      <c r="C3399">
        <f>'DATA DASH'!C3399</f>
        <v/>
      </c>
      <c r="D3399">
        <f>'DATA DASH'!D3399</f>
        <v/>
      </c>
      <c r="E3399">
        <f>'DATA DASH'!E3399</f>
        <v/>
      </c>
      <c r="F3399">
        <f>'DATA DASH'!F3399</f>
        <v/>
      </c>
      <c r="G3399">
        <f>'DATA DASH'!G3399</f>
        <v/>
      </c>
      <c r="H3399">
        <f>'DATA DASH'!H3399</f>
        <v/>
      </c>
      <c r="I3399">
        <f>'DATA DASH'!I3399</f>
        <v/>
      </c>
      <c r="J3399">
        <f>'DATA DASH'!J3399</f>
        <v/>
      </c>
      <c r="K3399">
        <f>'DATA DASH'!K3399</f>
        <v/>
      </c>
      <c r="L3399">
        <f>'DATA DASH'!L3399</f>
        <v/>
      </c>
      <c r="M3399">
        <f>'DATA DASH'!M3399</f>
        <v/>
      </c>
    </row>
    <row r="3400">
      <c r="A3400">
        <f>'DATA DASH'!A3400</f>
        <v/>
      </c>
      <c r="B3400">
        <f>'DATA DASH'!B3400</f>
        <v/>
      </c>
      <c r="C3400">
        <f>'DATA DASH'!C3400</f>
        <v/>
      </c>
      <c r="D3400">
        <f>'DATA DASH'!D3400</f>
        <v/>
      </c>
      <c r="E3400">
        <f>'DATA DASH'!E3400</f>
        <v/>
      </c>
      <c r="F3400">
        <f>'DATA DASH'!F3400</f>
        <v/>
      </c>
      <c r="G3400">
        <f>'DATA DASH'!G3400</f>
        <v/>
      </c>
      <c r="H3400">
        <f>'DATA DASH'!H3400</f>
        <v/>
      </c>
      <c r="I3400">
        <f>'DATA DASH'!I3400</f>
        <v/>
      </c>
      <c r="J3400">
        <f>'DATA DASH'!J3400</f>
        <v/>
      </c>
      <c r="K3400">
        <f>'DATA DASH'!K3400</f>
        <v/>
      </c>
      <c r="L3400">
        <f>'DATA DASH'!L3400</f>
        <v/>
      </c>
      <c r="M3400">
        <f>'DATA DASH'!M3400</f>
        <v/>
      </c>
    </row>
    <row r="3401">
      <c r="A3401">
        <f>'DATA DASH'!A3401</f>
        <v/>
      </c>
      <c r="B3401">
        <f>'DATA DASH'!B3401</f>
        <v/>
      </c>
      <c r="C3401">
        <f>'DATA DASH'!C3401</f>
        <v/>
      </c>
      <c r="D3401">
        <f>'DATA DASH'!D3401</f>
        <v/>
      </c>
      <c r="E3401">
        <f>'DATA DASH'!E3401</f>
        <v/>
      </c>
      <c r="F3401">
        <f>'DATA DASH'!F3401</f>
        <v/>
      </c>
      <c r="G3401">
        <f>'DATA DASH'!G3401</f>
        <v/>
      </c>
      <c r="H3401">
        <f>'DATA DASH'!H3401</f>
        <v/>
      </c>
      <c r="I3401">
        <f>'DATA DASH'!I3401</f>
        <v/>
      </c>
      <c r="J3401">
        <f>'DATA DASH'!J3401</f>
        <v/>
      </c>
      <c r="K3401">
        <f>'DATA DASH'!K3401</f>
        <v/>
      </c>
      <c r="L3401">
        <f>'DATA DASH'!L3401</f>
        <v/>
      </c>
      <c r="M3401">
        <f>'DATA DASH'!M3401</f>
        <v/>
      </c>
    </row>
    <row r="3402">
      <c r="A3402">
        <f>'DATA DASH'!A3402</f>
        <v/>
      </c>
      <c r="B3402">
        <f>'DATA DASH'!B3402</f>
        <v/>
      </c>
      <c r="C3402">
        <f>'DATA DASH'!C3402</f>
        <v/>
      </c>
      <c r="D3402">
        <f>'DATA DASH'!D3402</f>
        <v/>
      </c>
      <c r="E3402">
        <f>'DATA DASH'!E3402</f>
        <v/>
      </c>
      <c r="F3402">
        <f>'DATA DASH'!F3402</f>
        <v/>
      </c>
      <c r="G3402">
        <f>'DATA DASH'!G3402</f>
        <v/>
      </c>
      <c r="H3402">
        <f>'DATA DASH'!H3402</f>
        <v/>
      </c>
      <c r="I3402">
        <f>'DATA DASH'!I3402</f>
        <v/>
      </c>
      <c r="J3402">
        <f>'DATA DASH'!J3402</f>
        <v/>
      </c>
      <c r="K3402">
        <f>'DATA DASH'!K3402</f>
        <v/>
      </c>
      <c r="L3402">
        <f>'DATA DASH'!L3402</f>
        <v/>
      </c>
      <c r="M3402">
        <f>'DATA DASH'!M3402</f>
        <v/>
      </c>
    </row>
    <row r="3403">
      <c r="A3403">
        <f>'DATA DASH'!A3403</f>
        <v/>
      </c>
      <c r="B3403">
        <f>'DATA DASH'!B3403</f>
        <v/>
      </c>
      <c r="C3403">
        <f>'DATA DASH'!C3403</f>
        <v/>
      </c>
      <c r="D3403">
        <f>'DATA DASH'!D3403</f>
        <v/>
      </c>
      <c r="E3403">
        <f>'DATA DASH'!E3403</f>
        <v/>
      </c>
      <c r="F3403">
        <f>'DATA DASH'!F3403</f>
        <v/>
      </c>
      <c r="G3403">
        <f>'DATA DASH'!G3403</f>
        <v/>
      </c>
      <c r="H3403">
        <f>'DATA DASH'!H3403</f>
        <v/>
      </c>
      <c r="I3403">
        <f>'DATA DASH'!I3403</f>
        <v/>
      </c>
      <c r="J3403">
        <f>'DATA DASH'!J3403</f>
        <v/>
      </c>
      <c r="K3403">
        <f>'DATA DASH'!K3403</f>
        <v/>
      </c>
      <c r="L3403">
        <f>'DATA DASH'!L3403</f>
        <v/>
      </c>
      <c r="M3403">
        <f>'DATA DASH'!M3403</f>
        <v/>
      </c>
    </row>
    <row r="3404">
      <c r="A3404">
        <f>'DATA DASH'!A3404</f>
        <v/>
      </c>
      <c r="B3404">
        <f>'DATA DASH'!B3404</f>
        <v/>
      </c>
      <c r="C3404">
        <f>'DATA DASH'!C3404</f>
        <v/>
      </c>
      <c r="D3404">
        <f>'DATA DASH'!D3404</f>
        <v/>
      </c>
      <c r="E3404">
        <f>'DATA DASH'!E3404</f>
        <v/>
      </c>
      <c r="F3404">
        <f>'DATA DASH'!F3404</f>
        <v/>
      </c>
      <c r="G3404">
        <f>'DATA DASH'!G3404</f>
        <v/>
      </c>
      <c r="H3404">
        <f>'DATA DASH'!H3404</f>
        <v/>
      </c>
      <c r="I3404">
        <f>'DATA DASH'!I3404</f>
        <v/>
      </c>
      <c r="J3404">
        <f>'DATA DASH'!J3404</f>
        <v/>
      </c>
      <c r="K3404">
        <f>'DATA DASH'!K3404</f>
        <v/>
      </c>
      <c r="L3404">
        <f>'DATA DASH'!L3404</f>
        <v/>
      </c>
      <c r="M3404">
        <f>'DATA DASH'!M3404</f>
        <v/>
      </c>
    </row>
    <row r="3405">
      <c r="A3405">
        <f>'DATA DASH'!A3405</f>
        <v/>
      </c>
      <c r="B3405">
        <f>'DATA DASH'!B3405</f>
        <v/>
      </c>
      <c r="C3405">
        <f>'DATA DASH'!C3405</f>
        <v/>
      </c>
      <c r="D3405">
        <f>'DATA DASH'!D3405</f>
        <v/>
      </c>
      <c r="E3405">
        <f>'DATA DASH'!E3405</f>
        <v/>
      </c>
      <c r="F3405">
        <f>'DATA DASH'!F3405</f>
        <v/>
      </c>
      <c r="G3405">
        <f>'DATA DASH'!G3405</f>
        <v/>
      </c>
      <c r="H3405">
        <f>'DATA DASH'!H3405</f>
        <v/>
      </c>
      <c r="I3405">
        <f>'DATA DASH'!I3405</f>
        <v/>
      </c>
      <c r="J3405">
        <f>'DATA DASH'!J3405</f>
        <v/>
      </c>
      <c r="K3405">
        <f>'DATA DASH'!K3405</f>
        <v/>
      </c>
      <c r="L3405">
        <f>'DATA DASH'!L3405</f>
        <v/>
      </c>
      <c r="M3405">
        <f>'DATA DASH'!M3405</f>
        <v/>
      </c>
    </row>
    <row r="3406">
      <c r="A3406">
        <f>'DATA DASH'!A3406</f>
        <v/>
      </c>
      <c r="B3406">
        <f>'DATA DASH'!B3406</f>
        <v/>
      </c>
      <c r="C3406">
        <f>'DATA DASH'!C3406</f>
        <v/>
      </c>
      <c r="D3406">
        <f>'DATA DASH'!D3406</f>
        <v/>
      </c>
      <c r="E3406">
        <f>'DATA DASH'!E3406</f>
        <v/>
      </c>
      <c r="F3406">
        <f>'DATA DASH'!F3406</f>
        <v/>
      </c>
      <c r="G3406">
        <f>'DATA DASH'!G3406</f>
        <v/>
      </c>
      <c r="H3406">
        <f>'DATA DASH'!H3406</f>
        <v/>
      </c>
      <c r="I3406">
        <f>'DATA DASH'!I3406</f>
        <v/>
      </c>
      <c r="J3406">
        <f>'DATA DASH'!J3406</f>
        <v/>
      </c>
      <c r="K3406">
        <f>'DATA DASH'!K3406</f>
        <v/>
      </c>
      <c r="L3406">
        <f>'DATA DASH'!L3406</f>
        <v/>
      </c>
      <c r="M3406">
        <f>'DATA DASH'!M3406</f>
        <v/>
      </c>
    </row>
    <row r="3407">
      <c r="A3407">
        <f>'DATA DASH'!A3407</f>
        <v/>
      </c>
      <c r="B3407">
        <f>'DATA DASH'!B3407</f>
        <v/>
      </c>
      <c r="C3407">
        <f>'DATA DASH'!C3407</f>
        <v/>
      </c>
      <c r="D3407">
        <f>'DATA DASH'!D3407</f>
        <v/>
      </c>
      <c r="E3407">
        <f>'DATA DASH'!E3407</f>
        <v/>
      </c>
      <c r="F3407">
        <f>'DATA DASH'!F3407</f>
        <v/>
      </c>
      <c r="G3407">
        <f>'DATA DASH'!G3407</f>
        <v/>
      </c>
      <c r="H3407">
        <f>'DATA DASH'!H3407</f>
        <v/>
      </c>
      <c r="I3407">
        <f>'DATA DASH'!I3407</f>
        <v/>
      </c>
      <c r="J3407">
        <f>'DATA DASH'!J3407</f>
        <v/>
      </c>
      <c r="K3407">
        <f>'DATA DASH'!K3407</f>
        <v/>
      </c>
      <c r="L3407">
        <f>'DATA DASH'!L3407</f>
        <v/>
      </c>
      <c r="M3407">
        <f>'DATA DASH'!M3407</f>
        <v/>
      </c>
    </row>
    <row r="3408">
      <c r="A3408">
        <f>'DATA DASH'!A3408</f>
        <v/>
      </c>
      <c r="B3408">
        <f>'DATA DASH'!B3408</f>
        <v/>
      </c>
      <c r="C3408">
        <f>'DATA DASH'!C3408</f>
        <v/>
      </c>
      <c r="D3408">
        <f>'DATA DASH'!D3408</f>
        <v/>
      </c>
      <c r="E3408">
        <f>'DATA DASH'!E3408</f>
        <v/>
      </c>
      <c r="F3408">
        <f>'DATA DASH'!F3408</f>
        <v/>
      </c>
      <c r="G3408">
        <f>'DATA DASH'!G3408</f>
        <v/>
      </c>
      <c r="H3408">
        <f>'DATA DASH'!H3408</f>
        <v/>
      </c>
      <c r="I3408">
        <f>'DATA DASH'!I3408</f>
        <v/>
      </c>
      <c r="J3408">
        <f>'DATA DASH'!J3408</f>
        <v/>
      </c>
      <c r="K3408">
        <f>'DATA DASH'!K3408</f>
        <v/>
      </c>
      <c r="L3408">
        <f>'DATA DASH'!L3408</f>
        <v/>
      </c>
      <c r="M3408">
        <f>'DATA DASH'!M3408</f>
        <v/>
      </c>
    </row>
    <row r="3409">
      <c r="A3409">
        <f>'DATA DASH'!A3409</f>
        <v/>
      </c>
      <c r="B3409">
        <f>'DATA DASH'!B3409</f>
        <v/>
      </c>
      <c r="C3409">
        <f>'DATA DASH'!C3409</f>
        <v/>
      </c>
      <c r="D3409">
        <f>'DATA DASH'!D3409</f>
        <v/>
      </c>
      <c r="E3409">
        <f>'DATA DASH'!E3409</f>
        <v/>
      </c>
      <c r="F3409">
        <f>'DATA DASH'!F3409</f>
        <v/>
      </c>
      <c r="G3409">
        <f>'DATA DASH'!G3409</f>
        <v/>
      </c>
      <c r="H3409">
        <f>'DATA DASH'!H3409</f>
        <v/>
      </c>
      <c r="I3409">
        <f>'DATA DASH'!I3409</f>
        <v/>
      </c>
      <c r="J3409">
        <f>'DATA DASH'!J3409</f>
        <v/>
      </c>
      <c r="K3409">
        <f>'DATA DASH'!K3409</f>
        <v/>
      </c>
      <c r="L3409">
        <f>'DATA DASH'!L3409</f>
        <v/>
      </c>
      <c r="M3409">
        <f>'DATA DASH'!M3409</f>
        <v/>
      </c>
    </row>
    <row r="3410">
      <c r="A3410">
        <f>'DATA DASH'!A3410</f>
        <v/>
      </c>
      <c r="B3410">
        <f>'DATA DASH'!B3410</f>
        <v/>
      </c>
      <c r="C3410">
        <f>'DATA DASH'!C3410</f>
        <v/>
      </c>
      <c r="D3410">
        <f>'DATA DASH'!D3410</f>
        <v/>
      </c>
      <c r="E3410">
        <f>'DATA DASH'!E3410</f>
        <v/>
      </c>
      <c r="F3410">
        <f>'DATA DASH'!F3410</f>
        <v/>
      </c>
      <c r="G3410">
        <f>'DATA DASH'!G3410</f>
        <v/>
      </c>
      <c r="H3410">
        <f>'DATA DASH'!H3410</f>
        <v/>
      </c>
      <c r="I3410">
        <f>'DATA DASH'!I3410</f>
        <v/>
      </c>
      <c r="J3410">
        <f>'DATA DASH'!J3410</f>
        <v/>
      </c>
      <c r="K3410">
        <f>'DATA DASH'!K3410</f>
        <v/>
      </c>
      <c r="L3410">
        <f>'DATA DASH'!L3410</f>
        <v/>
      </c>
      <c r="M3410">
        <f>'DATA DASH'!M3410</f>
        <v/>
      </c>
    </row>
    <row r="3411">
      <c r="A3411">
        <f>'DATA DASH'!A3411</f>
        <v/>
      </c>
      <c r="B3411">
        <f>'DATA DASH'!B3411</f>
        <v/>
      </c>
      <c r="C3411">
        <f>'DATA DASH'!C3411</f>
        <v/>
      </c>
      <c r="D3411">
        <f>'DATA DASH'!D3411</f>
        <v/>
      </c>
      <c r="E3411">
        <f>'DATA DASH'!E3411</f>
        <v/>
      </c>
      <c r="F3411">
        <f>'DATA DASH'!F3411</f>
        <v/>
      </c>
      <c r="G3411">
        <f>'DATA DASH'!G3411</f>
        <v/>
      </c>
      <c r="H3411">
        <f>'DATA DASH'!H3411</f>
        <v/>
      </c>
      <c r="I3411">
        <f>'DATA DASH'!I3411</f>
        <v/>
      </c>
      <c r="J3411">
        <f>'DATA DASH'!J3411</f>
        <v/>
      </c>
      <c r="K3411">
        <f>'DATA DASH'!K3411</f>
        <v/>
      </c>
      <c r="L3411">
        <f>'DATA DASH'!L3411</f>
        <v/>
      </c>
      <c r="M3411">
        <f>'DATA DASH'!M3411</f>
        <v/>
      </c>
    </row>
    <row r="3412">
      <c r="A3412">
        <f>'DATA DASH'!A3412</f>
        <v/>
      </c>
      <c r="B3412">
        <f>'DATA DASH'!B3412</f>
        <v/>
      </c>
      <c r="C3412">
        <f>'DATA DASH'!C3412</f>
        <v/>
      </c>
      <c r="D3412">
        <f>'DATA DASH'!D3412</f>
        <v/>
      </c>
      <c r="E3412">
        <f>'DATA DASH'!E3412</f>
        <v/>
      </c>
      <c r="F3412">
        <f>'DATA DASH'!F3412</f>
        <v/>
      </c>
      <c r="G3412">
        <f>'DATA DASH'!G3412</f>
        <v/>
      </c>
      <c r="H3412">
        <f>'DATA DASH'!H3412</f>
        <v/>
      </c>
      <c r="I3412">
        <f>'DATA DASH'!I3412</f>
        <v/>
      </c>
      <c r="J3412">
        <f>'DATA DASH'!J3412</f>
        <v/>
      </c>
      <c r="K3412">
        <f>'DATA DASH'!K3412</f>
        <v/>
      </c>
      <c r="L3412">
        <f>'DATA DASH'!L3412</f>
        <v/>
      </c>
      <c r="M3412">
        <f>'DATA DASH'!M3412</f>
        <v/>
      </c>
    </row>
    <row r="3413">
      <c r="A3413">
        <f>'DATA DASH'!A3413</f>
        <v/>
      </c>
      <c r="B3413">
        <f>'DATA DASH'!B3413</f>
        <v/>
      </c>
      <c r="C3413">
        <f>'DATA DASH'!C3413</f>
        <v/>
      </c>
      <c r="D3413">
        <f>'DATA DASH'!D3413</f>
        <v/>
      </c>
      <c r="E3413">
        <f>'DATA DASH'!E3413</f>
        <v/>
      </c>
      <c r="F3413">
        <f>'DATA DASH'!F3413</f>
        <v/>
      </c>
      <c r="G3413">
        <f>'DATA DASH'!G3413</f>
        <v/>
      </c>
      <c r="H3413">
        <f>'DATA DASH'!H3413</f>
        <v/>
      </c>
      <c r="I3413">
        <f>'DATA DASH'!I3413</f>
        <v/>
      </c>
      <c r="J3413">
        <f>'DATA DASH'!J3413</f>
        <v/>
      </c>
      <c r="K3413">
        <f>'DATA DASH'!K3413</f>
        <v/>
      </c>
      <c r="L3413">
        <f>'DATA DASH'!L3413</f>
        <v/>
      </c>
      <c r="M3413">
        <f>'DATA DASH'!M3413</f>
        <v/>
      </c>
    </row>
    <row r="3414">
      <c r="A3414">
        <f>'DATA DASH'!A3414</f>
        <v/>
      </c>
      <c r="B3414">
        <f>'DATA DASH'!B3414</f>
        <v/>
      </c>
      <c r="C3414">
        <f>'DATA DASH'!C3414</f>
        <v/>
      </c>
      <c r="D3414">
        <f>'DATA DASH'!D3414</f>
        <v/>
      </c>
      <c r="E3414">
        <f>'DATA DASH'!E3414</f>
        <v/>
      </c>
      <c r="F3414">
        <f>'DATA DASH'!F3414</f>
        <v/>
      </c>
      <c r="G3414">
        <f>'DATA DASH'!G3414</f>
        <v/>
      </c>
      <c r="H3414">
        <f>'DATA DASH'!H3414</f>
        <v/>
      </c>
      <c r="I3414">
        <f>'DATA DASH'!I3414</f>
        <v/>
      </c>
      <c r="J3414">
        <f>'DATA DASH'!J3414</f>
        <v/>
      </c>
      <c r="K3414">
        <f>'DATA DASH'!K3414</f>
        <v/>
      </c>
      <c r="L3414">
        <f>'DATA DASH'!L3414</f>
        <v/>
      </c>
      <c r="M3414">
        <f>'DATA DASH'!M3414</f>
        <v/>
      </c>
    </row>
    <row r="3415">
      <c r="A3415">
        <f>'DATA DASH'!A3415</f>
        <v/>
      </c>
      <c r="B3415">
        <f>'DATA DASH'!B3415</f>
        <v/>
      </c>
      <c r="C3415">
        <f>'DATA DASH'!C3415</f>
        <v/>
      </c>
      <c r="D3415">
        <f>'DATA DASH'!D3415</f>
        <v/>
      </c>
      <c r="E3415">
        <f>'DATA DASH'!E3415</f>
        <v/>
      </c>
      <c r="F3415">
        <f>'DATA DASH'!F3415</f>
        <v/>
      </c>
      <c r="G3415">
        <f>'DATA DASH'!G3415</f>
        <v/>
      </c>
      <c r="H3415">
        <f>'DATA DASH'!H3415</f>
        <v/>
      </c>
      <c r="I3415">
        <f>'DATA DASH'!I3415</f>
        <v/>
      </c>
      <c r="J3415">
        <f>'DATA DASH'!J3415</f>
        <v/>
      </c>
      <c r="K3415">
        <f>'DATA DASH'!K3415</f>
        <v/>
      </c>
      <c r="L3415">
        <f>'DATA DASH'!L3415</f>
        <v/>
      </c>
      <c r="M3415">
        <f>'DATA DASH'!M3415</f>
        <v/>
      </c>
    </row>
    <row r="3416">
      <c r="A3416">
        <f>'DATA DASH'!A3416</f>
        <v/>
      </c>
      <c r="B3416">
        <f>'DATA DASH'!B3416</f>
        <v/>
      </c>
      <c r="C3416">
        <f>'DATA DASH'!C3416</f>
        <v/>
      </c>
      <c r="D3416">
        <f>'DATA DASH'!D3416</f>
        <v/>
      </c>
      <c r="E3416">
        <f>'DATA DASH'!E3416</f>
        <v/>
      </c>
      <c r="F3416">
        <f>'DATA DASH'!F3416</f>
        <v/>
      </c>
      <c r="G3416">
        <f>'DATA DASH'!G3416</f>
        <v/>
      </c>
      <c r="H3416">
        <f>'DATA DASH'!H3416</f>
        <v/>
      </c>
      <c r="I3416">
        <f>'DATA DASH'!I3416</f>
        <v/>
      </c>
      <c r="J3416">
        <f>'DATA DASH'!J3416</f>
        <v/>
      </c>
      <c r="K3416">
        <f>'DATA DASH'!K3416</f>
        <v/>
      </c>
      <c r="L3416">
        <f>'DATA DASH'!L3416</f>
        <v/>
      </c>
      <c r="M3416">
        <f>'DATA DASH'!M3416</f>
        <v/>
      </c>
    </row>
    <row r="3417">
      <c r="A3417">
        <f>'DATA DASH'!A3417</f>
        <v/>
      </c>
      <c r="B3417">
        <f>'DATA DASH'!B3417</f>
        <v/>
      </c>
      <c r="C3417">
        <f>'DATA DASH'!C3417</f>
        <v/>
      </c>
      <c r="D3417">
        <f>'DATA DASH'!D3417</f>
        <v/>
      </c>
      <c r="E3417">
        <f>'DATA DASH'!E3417</f>
        <v/>
      </c>
      <c r="F3417">
        <f>'DATA DASH'!F3417</f>
        <v/>
      </c>
      <c r="G3417">
        <f>'DATA DASH'!G3417</f>
        <v/>
      </c>
      <c r="H3417">
        <f>'DATA DASH'!H3417</f>
        <v/>
      </c>
      <c r="I3417">
        <f>'DATA DASH'!I3417</f>
        <v/>
      </c>
      <c r="J3417">
        <f>'DATA DASH'!J3417</f>
        <v/>
      </c>
      <c r="K3417">
        <f>'DATA DASH'!K3417</f>
        <v/>
      </c>
      <c r="L3417">
        <f>'DATA DASH'!L3417</f>
        <v/>
      </c>
      <c r="M3417">
        <f>'DATA DASH'!M3417</f>
        <v/>
      </c>
    </row>
    <row r="3418">
      <c r="A3418">
        <f>'DATA DASH'!A3418</f>
        <v/>
      </c>
      <c r="B3418">
        <f>'DATA DASH'!B3418</f>
        <v/>
      </c>
      <c r="C3418">
        <f>'DATA DASH'!C3418</f>
        <v/>
      </c>
      <c r="D3418">
        <f>'DATA DASH'!D3418</f>
        <v/>
      </c>
      <c r="E3418">
        <f>'DATA DASH'!E3418</f>
        <v/>
      </c>
      <c r="F3418">
        <f>'DATA DASH'!F3418</f>
        <v/>
      </c>
      <c r="G3418">
        <f>'DATA DASH'!G3418</f>
        <v/>
      </c>
      <c r="H3418">
        <f>'DATA DASH'!H3418</f>
        <v/>
      </c>
      <c r="I3418">
        <f>'DATA DASH'!I3418</f>
        <v/>
      </c>
      <c r="J3418">
        <f>'DATA DASH'!J3418</f>
        <v/>
      </c>
      <c r="K3418">
        <f>'DATA DASH'!K3418</f>
        <v/>
      </c>
      <c r="L3418">
        <f>'DATA DASH'!L3418</f>
        <v/>
      </c>
      <c r="M3418">
        <f>'DATA DASH'!M3418</f>
        <v/>
      </c>
    </row>
    <row r="3419">
      <c r="A3419">
        <f>'DATA DASH'!A3419</f>
        <v/>
      </c>
      <c r="B3419">
        <f>'DATA DASH'!B3419</f>
        <v/>
      </c>
      <c r="C3419">
        <f>'DATA DASH'!C3419</f>
        <v/>
      </c>
      <c r="D3419">
        <f>'DATA DASH'!D3419</f>
        <v/>
      </c>
      <c r="E3419">
        <f>'DATA DASH'!E3419</f>
        <v/>
      </c>
      <c r="F3419">
        <f>'DATA DASH'!F3419</f>
        <v/>
      </c>
      <c r="G3419">
        <f>'DATA DASH'!G3419</f>
        <v/>
      </c>
      <c r="H3419">
        <f>'DATA DASH'!H3419</f>
        <v/>
      </c>
      <c r="I3419">
        <f>'DATA DASH'!I3419</f>
        <v/>
      </c>
      <c r="J3419">
        <f>'DATA DASH'!J3419</f>
        <v/>
      </c>
      <c r="K3419">
        <f>'DATA DASH'!K3419</f>
        <v/>
      </c>
      <c r="L3419">
        <f>'DATA DASH'!L3419</f>
        <v/>
      </c>
      <c r="M3419">
        <f>'DATA DASH'!M3419</f>
        <v/>
      </c>
    </row>
    <row r="3420">
      <c r="A3420">
        <f>'DATA DASH'!A3420</f>
        <v/>
      </c>
      <c r="B3420">
        <f>'DATA DASH'!B3420</f>
        <v/>
      </c>
      <c r="C3420">
        <f>'DATA DASH'!C3420</f>
        <v/>
      </c>
      <c r="D3420">
        <f>'DATA DASH'!D3420</f>
        <v/>
      </c>
      <c r="E3420">
        <f>'DATA DASH'!E3420</f>
        <v/>
      </c>
      <c r="F3420">
        <f>'DATA DASH'!F3420</f>
        <v/>
      </c>
      <c r="G3420">
        <f>'DATA DASH'!G3420</f>
        <v/>
      </c>
      <c r="H3420">
        <f>'DATA DASH'!H3420</f>
        <v/>
      </c>
      <c r="I3420">
        <f>'DATA DASH'!I3420</f>
        <v/>
      </c>
      <c r="J3420">
        <f>'DATA DASH'!J3420</f>
        <v/>
      </c>
      <c r="K3420">
        <f>'DATA DASH'!K3420</f>
        <v/>
      </c>
      <c r="L3420">
        <f>'DATA DASH'!L3420</f>
        <v/>
      </c>
      <c r="M3420">
        <f>'DATA DASH'!M3420</f>
        <v/>
      </c>
    </row>
    <row r="3421">
      <c r="A3421">
        <f>'DATA DASH'!A3421</f>
        <v/>
      </c>
      <c r="B3421">
        <f>'DATA DASH'!B3421</f>
        <v/>
      </c>
      <c r="C3421">
        <f>'DATA DASH'!C3421</f>
        <v/>
      </c>
      <c r="D3421">
        <f>'DATA DASH'!D3421</f>
        <v/>
      </c>
      <c r="E3421">
        <f>'DATA DASH'!E3421</f>
        <v/>
      </c>
      <c r="F3421">
        <f>'DATA DASH'!F3421</f>
        <v/>
      </c>
      <c r="G3421">
        <f>'DATA DASH'!G3421</f>
        <v/>
      </c>
      <c r="H3421">
        <f>'DATA DASH'!H3421</f>
        <v/>
      </c>
      <c r="I3421">
        <f>'DATA DASH'!I3421</f>
        <v/>
      </c>
      <c r="J3421">
        <f>'DATA DASH'!J3421</f>
        <v/>
      </c>
      <c r="K3421">
        <f>'DATA DASH'!K3421</f>
        <v/>
      </c>
      <c r="L3421">
        <f>'DATA DASH'!L3421</f>
        <v/>
      </c>
      <c r="M3421">
        <f>'DATA DASH'!M3421</f>
        <v/>
      </c>
    </row>
    <row r="3422">
      <c r="A3422">
        <f>'DATA DASH'!A3422</f>
        <v/>
      </c>
      <c r="B3422">
        <f>'DATA DASH'!B3422</f>
        <v/>
      </c>
      <c r="C3422">
        <f>'DATA DASH'!C3422</f>
        <v/>
      </c>
      <c r="D3422">
        <f>'DATA DASH'!D3422</f>
        <v/>
      </c>
      <c r="E3422">
        <f>'DATA DASH'!E3422</f>
        <v/>
      </c>
      <c r="F3422">
        <f>'DATA DASH'!F3422</f>
        <v/>
      </c>
      <c r="G3422">
        <f>'DATA DASH'!G3422</f>
        <v/>
      </c>
      <c r="H3422">
        <f>'DATA DASH'!H3422</f>
        <v/>
      </c>
      <c r="I3422">
        <f>'DATA DASH'!I3422</f>
        <v/>
      </c>
      <c r="J3422">
        <f>'DATA DASH'!J3422</f>
        <v/>
      </c>
      <c r="K3422">
        <f>'DATA DASH'!K3422</f>
        <v/>
      </c>
      <c r="L3422">
        <f>'DATA DASH'!L3422</f>
        <v/>
      </c>
      <c r="M3422">
        <f>'DATA DASH'!M3422</f>
        <v/>
      </c>
    </row>
    <row r="3423">
      <c r="A3423">
        <f>'DATA DASH'!A3423</f>
        <v/>
      </c>
      <c r="B3423">
        <f>'DATA DASH'!B3423</f>
        <v/>
      </c>
      <c r="C3423">
        <f>'DATA DASH'!C3423</f>
        <v/>
      </c>
      <c r="D3423">
        <f>'DATA DASH'!D3423</f>
        <v/>
      </c>
      <c r="E3423">
        <f>'DATA DASH'!E3423</f>
        <v/>
      </c>
      <c r="F3423">
        <f>'DATA DASH'!F3423</f>
        <v/>
      </c>
      <c r="G3423">
        <f>'DATA DASH'!G3423</f>
        <v/>
      </c>
      <c r="H3423">
        <f>'DATA DASH'!H3423</f>
        <v/>
      </c>
      <c r="I3423">
        <f>'DATA DASH'!I3423</f>
        <v/>
      </c>
      <c r="J3423">
        <f>'DATA DASH'!J3423</f>
        <v/>
      </c>
      <c r="K3423">
        <f>'DATA DASH'!K3423</f>
        <v/>
      </c>
      <c r="L3423">
        <f>'DATA DASH'!L3423</f>
        <v/>
      </c>
      <c r="M3423">
        <f>'DATA DASH'!M3423</f>
        <v/>
      </c>
    </row>
    <row r="3424">
      <c r="A3424">
        <f>'DATA DASH'!A3424</f>
        <v/>
      </c>
      <c r="B3424">
        <f>'DATA DASH'!B3424</f>
        <v/>
      </c>
      <c r="C3424">
        <f>'DATA DASH'!C3424</f>
        <v/>
      </c>
      <c r="D3424">
        <f>'DATA DASH'!D3424</f>
        <v/>
      </c>
      <c r="E3424">
        <f>'DATA DASH'!E3424</f>
        <v/>
      </c>
      <c r="F3424">
        <f>'DATA DASH'!F3424</f>
        <v/>
      </c>
      <c r="G3424">
        <f>'DATA DASH'!G3424</f>
        <v/>
      </c>
      <c r="H3424">
        <f>'DATA DASH'!H3424</f>
        <v/>
      </c>
      <c r="I3424">
        <f>'DATA DASH'!I3424</f>
        <v/>
      </c>
      <c r="J3424">
        <f>'DATA DASH'!J3424</f>
        <v/>
      </c>
      <c r="K3424">
        <f>'DATA DASH'!K3424</f>
        <v/>
      </c>
      <c r="L3424">
        <f>'DATA DASH'!L3424</f>
        <v/>
      </c>
      <c r="M3424">
        <f>'DATA DASH'!M3424</f>
        <v/>
      </c>
    </row>
    <row r="3425">
      <c r="A3425">
        <f>'DATA DASH'!A3425</f>
        <v/>
      </c>
      <c r="B3425">
        <f>'DATA DASH'!B3425</f>
        <v/>
      </c>
      <c r="C3425">
        <f>'DATA DASH'!C3425</f>
        <v/>
      </c>
      <c r="D3425">
        <f>'DATA DASH'!D3425</f>
        <v/>
      </c>
      <c r="E3425">
        <f>'DATA DASH'!E3425</f>
        <v/>
      </c>
      <c r="F3425">
        <f>'DATA DASH'!F3425</f>
        <v/>
      </c>
      <c r="G3425">
        <f>'DATA DASH'!G3425</f>
        <v/>
      </c>
      <c r="H3425">
        <f>'DATA DASH'!H3425</f>
        <v/>
      </c>
      <c r="I3425">
        <f>'DATA DASH'!I3425</f>
        <v/>
      </c>
      <c r="J3425">
        <f>'DATA DASH'!J3425</f>
        <v/>
      </c>
      <c r="K3425">
        <f>'DATA DASH'!K3425</f>
        <v/>
      </c>
      <c r="L3425">
        <f>'DATA DASH'!L3425</f>
        <v/>
      </c>
      <c r="M3425">
        <f>'DATA DASH'!M3425</f>
        <v/>
      </c>
    </row>
    <row r="3426">
      <c r="A3426">
        <f>'DATA DASH'!A3426</f>
        <v/>
      </c>
      <c r="B3426">
        <f>'DATA DASH'!B3426</f>
        <v/>
      </c>
      <c r="C3426">
        <f>'DATA DASH'!C3426</f>
        <v/>
      </c>
      <c r="D3426">
        <f>'DATA DASH'!D3426</f>
        <v/>
      </c>
      <c r="E3426">
        <f>'DATA DASH'!E3426</f>
        <v/>
      </c>
      <c r="F3426">
        <f>'DATA DASH'!F3426</f>
        <v/>
      </c>
      <c r="G3426">
        <f>'DATA DASH'!G3426</f>
        <v/>
      </c>
      <c r="H3426">
        <f>'DATA DASH'!H3426</f>
        <v/>
      </c>
      <c r="I3426">
        <f>'DATA DASH'!I3426</f>
        <v/>
      </c>
      <c r="J3426">
        <f>'DATA DASH'!J3426</f>
        <v/>
      </c>
      <c r="K3426">
        <f>'DATA DASH'!K3426</f>
        <v/>
      </c>
      <c r="L3426">
        <f>'DATA DASH'!L3426</f>
        <v/>
      </c>
      <c r="M3426">
        <f>'DATA DASH'!M3426</f>
        <v/>
      </c>
    </row>
    <row r="3427">
      <c r="A3427">
        <f>'DATA DASH'!A3427</f>
        <v/>
      </c>
      <c r="B3427">
        <f>'DATA DASH'!B3427</f>
        <v/>
      </c>
      <c r="C3427">
        <f>'DATA DASH'!C3427</f>
        <v/>
      </c>
      <c r="D3427">
        <f>'DATA DASH'!D3427</f>
        <v/>
      </c>
      <c r="E3427">
        <f>'DATA DASH'!E3427</f>
        <v/>
      </c>
      <c r="F3427">
        <f>'DATA DASH'!F3427</f>
        <v/>
      </c>
      <c r="G3427">
        <f>'DATA DASH'!G3427</f>
        <v/>
      </c>
      <c r="H3427">
        <f>'DATA DASH'!H3427</f>
        <v/>
      </c>
      <c r="I3427">
        <f>'DATA DASH'!I3427</f>
        <v/>
      </c>
      <c r="J3427">
        <f>'DATA DASH'!J3427</f>
        <v/>
      </c>
      <c r="K3427">
        <f>'DATA DASH'!K3427</f>
        <v/>
      </c>
      <c r="L3427">
        <f>'DATA DASH'!L3427</f>
        <v/>
      </c>
      <c r="M3427">
        <f>'DATA DASH'!M3427</f>
        <v/>
      </c>
    </row>
    <row r="3428">
      <c r="A3428">
        <f>'DATA DASH'!A3428</f>
        <v/>
      </c>
      <c r="B3428">
        <f>'DATA DASH'!B3428</f>
        <v/>
      </c>
      <c r="C3428">
        <f>'DATA DASH'!C3428</f>
        <v/>
      </c>
      <c r="D3428">
        <f>'DATA DASH'!D3428</f>
        <v/>
      </c>
      <c r="E3428">
        <f>'DATA DASH'!E3428</f>
        <v/>
      </c>
      <c r="F3428">
        <f>'DATA DASH'!F3428</f>
        <v/>
      </c>
      <c r="G3428">
        <f>'DATA DASH'!G3428</f>
        <v/>
      </c>
      <c r="H3428">
        <f>'DATA DASH'!H3428</f>
        <v/>
      </c>
      <c r="I3428">
        <f>'DATA DASH'!I3428</f>
        <v/>
      </c>
      <c r="J3428">
        <f>'DATA DASH'!J3428</f>
        <v/>
      </c>
      <c r="K3428">
        <f>'DATA DASH'!K3428</f>
        <v/>
      </c>
      <c r="L3428">
        <f>'DATA DASH'!L3428</f>
        <v/>
      </c>
      <c r="M3428">
        <f>'DATA DASH'!M3428</f>
        <v/>
      </c>
    </row>
    <row r="3429">
      <c r="A3429">
        <f>'DATA DASH'!A3429</f>
        <v/>
      </c>
      <c r="B3429">
        <f>'DATA DASH'!B3429</f>
        <v/>
      </c>
      <c r="C3429">
        <f>'DATA DASH'!C3429</f>
        <v/>
      </c>
      <c r="D3429">
        <f>'DATA DASH'!D3429</f>
        <v/>
      </c>
      <c r="E3429">
        <f>'DATA DASH'!E3429</f>
        <v/>
      </c>
      <c r="F3429">
        <f>'DATA DASH'!F3429</f>
        <v/>
      </c>
      <c r="G3429">
        <f>'DATA DASH'!G3429</f>
        <v/>
      </c>
      <c r="H3429">
        <f>'DATA DASH'!H3429</f>
        <v/>
      </c>
      <c r="I3429">
        <f>'DATA DASH'!I3429</f>
        <v/>
      </c>
      <c r="J3429">
        <f>'DATA DASH'!J3429</f>
        <v/>
      </c>
      <c r="K3429">
        <f>'DATA DASH'!K3429</f>
        <v/>
      </c>
      <c r="L3429">
        <f>'DATA DASH'!L3429</f>
        <v/>
      </c>
      <c r="M3429">
        <f>'DATA DASH'!M3429</f>
        <v/>
      </c>
    </row>
    <row r="3430">
      <c r="A3430">
        <f>'DATA DASH'!A3430</f>
        <v/>
      </c>
      <c r="B3430">
        <f>'DATA DASH'!B3430</f>
        <v/>
      </c>
      <c r="C3430">
        <f>'DATA DASH'!C3430</f>
        <v/>
      </c>
      <c r="D3430">
        <f>'DATA DASH'!D3430</f>
        <v/>
      </c>
      <c r="E3430">
        <f>'DATA DASH'!E3430</f>
        <v/>
      </c>
      <c r="F3430">
        <f>'DATA DASH'!F3430</f>
        <v/>
      </c>
      <c r="G3430">
        <f>'DATA DASH'!G3430</f>
        <v/>
      </c>
      <c r="H3430">
        <f>'DATA DASH'!H3430</f>
        <v/>
      </c>
      <c r="I3430">
        <f>'DATA DASH'!I3430</f>
        <v/>
      </c>
      <c r="J3430">
        <f>'DATA DASH'!J3430</f>
        <v/>
      </c>
      <c r="K3430">
        <f>'DATA DASH'!K3430</f>
        <v/>
      </c>
      <c r="L3430">
        <f>'DATA DASH'!L3430</f>
        <v/>
      </c>
      <c r="M3430">
        <f>'DATA DASH'!M3430</f>
        <v/>
      </c>
    </row>
    <row r="3431">
      <c r="A3431">
        <f>'DATA DASH'!A3431</f>
        <v/>
      </c>
      <c r="B3431">
        <f>'DATA DASH'!B3431</f>
        <v/>
      </c>
      <c r="C3431">
        <f>'DATA DASH'!C3431</f>
        <v/>
      </c>
      <c r="D3431">
        <f>'DATA DASH'!D3431</f>
        <v/>
      </c>
      <c r="E3431">
        <f>'DATA DASH'!E3431</f>
        <v/>
      </c>
      <c r="F3431">
        <f>'DATA DASH'!F3431</f>
        <v/>
      </c>
      <c r="G3431">
        <f>'DATA DASH'!G3431</f>
        <v/>
      </c>
      <c r="H3431">
        <f>'DATA DASH'!H3431</f>
        <v/>
      </c>
      <c r="I3431">
        <f>'DATA DASH'!I3431</f>
        <v/>
      </c>
      <c r="J3431">
        <f>'DATA DASH'!J3431</f>
        <v/>
      </c>
      <c r="K3431">
        <f>'DATA DASH'!K3431</f>
        <v/>
      </c>
      <c r="L3431">
        <f>'DATA DASH'!L3431</f>
        <v/>
      </c>
      <c r="M3431">
        <f>'DATA DASH'!M3431</f>
        <v/>
      </c>
    </row>
    <row r="3432">
      <c r="A3432">
        <f>'DATA DASH'!A3432</f>
        <v/>
      </c>
      <c r="B3432">
        <f>'DATA DASH'!B3432</f>
        <v/>
      </c>
      <c r="C3432">
        <f>'DATA DASH'!C3432</f>
        <v/>
      </c>
      <c r="D3432">
        <f>'DATA DASH'!D3432</f>
        <v/>
      </c>
      <c r="E3432">
        <f>'DATA DASH'!E3432</f>
        <v/>
      </c>
      <c r="F3432">
        <f>'DATA DASH'!F3432</f>
        <v/>
      </c>
      <c r="G3432">
        <f>'DATA DASH'!G3432</f>
        <v/>
      </c>
      <c r="H3432">
        <f>'DATA DASH'!H3432</f>
        <v/>
      </c>
      <c r="I3432">
        <f>'DATA DASH'!I3432</f>
        <v/>
      </c>
      <c r="J3432">
        <f>'DATA DASH'!J3432</f>
        <v/>
      </c>
      <c r="K3432">
        <f>'DATA DASH'!K3432</f>
        <v/>
      </c>
      <c r="L3432">
        <f>'DATA DASH'!L3432</f>
        <v/>
      </c>
      <c r="M3432">
        <f>'DATA DASH'!M3432</f>
        <v/>
      </c>
    </row>
    <row r="3433">
      <c r="A3433">
        <f>'DATA DASH'!A3433</f>
        <v/>
      </c>
      <c r="B3433">
        <f>'DATA DASH'!B3433</f>
        <v/>
      </c>
      <c r="C3433">
        <f>'DATA DASH'!C3433</f>
        <v/>
      </c>
      <c r="D3433">
        <f>'DATA DASH'!D3433</f>
        <v/>
      </c>
      <c r="E3433">
        <f>'DATA DASH'!E3433</f>
        <v/>
      </c>
      <c r="F3433">
        <f>'DATA DASH'!F3433</f>
        <v/>
      </c>
      <c r="G3433">
        <f>'DATA DASH'!G3433</f>
        <v/>
      </c>
      <c r="H3433">
        <f>'DATA DASH'!H3433</f>
        <v/>
      </c>
      <c r="I3433">
        <f>'DATA DASH'!I3433</f>
        <v/>
      </c>
      <c r="J3433">
        <f>'DATA DASH'!J3433</f>
        <v/>
      </c>
      <c r="K3433">
        <f>'DATA DASH'!K3433</f>
        <v/>
      </c>
      <c r="L3433">
        <f>'DATA DASH'!L3433</f>
        <v/>
      </c>
      <c r="M3433">
        <f>'DATA DASH'!M3433</f>
        <v/>
      </c>
    </row>
    <row r="3434">
      <c r="A3434">
        <f>'DATA DASH'!A3434</f>
        <v/>
      </c>
      <c r="B3434">
        <f>'DATA DASH'!B3434</f>
        <v/>
      </c>
      <c r="C3434">
        <f>'DATA DASH'!C3434</f>
        <v/>
      </c>
      <c r="D3434">
        <f>'DATA DASH'!D3434</f>
        <v/>
      </c>
      <c r="E3434">
        <f>'DATA DASH'!E3434</f>
        <v/>
      </c>
      <c r="F3434">
        <f>'DATA DASH'!F3434</f>
        <v/>
      </c>
      <c r="G3434">
        <f>'DATA DASH'!G3434</f>
        <v/>
      </c>
      <c r="H3434">
        <f>'DATA DASH'!H3434</f>
        <v/>
      </c>
      <c r="I3434">
        <f>'DATA DASH'!I3434</f>
        <v/>
      </c>
      <c r="J3434">
        <f>'DATA DASH'!J3434</f>
        <v/>
      </c>
      <c r="K3434">
        <f>'DATA DASH'!K3434</f>
        <v/>
      </c>
      <c r="L3434">
        <f>'DATA DASH'!L3434</f>
        <v/>
      </c>
      <c r="M3434">
        <f>'DATA DASH'!M3434</f>
        <v/>
      </c>
    </row>
    <row r="3435">
      <c r="A3435">
        <f>'DATA DASH'!A3435</f>
        <v/>
      </c>
      <c r="B3435">
        <f>'DATA DASH'!B3435</f>
        <v/>
      </c>
      <c r="C3435">
        <f>'DATA DASH'!C3435</f>
        <v/>
      </c>
      <c r="D3435">
        <f>'DATA DASH'!D3435</f>
        <v/>
      </c>
      <c r="E3435">
        <f>'DATA DASH'!E3435</f>
        <v/>
      </c>
      <c r="F3435">
        <f>'DATA DASH'!F3435</f>
        <v/>
      </c>
      <c r="G3435">
        <f>'DATA DASH'!G3435</f>
        <v/>
      </c>
      <c r="H3435">
        <f>'DATA DASH'!H3435</f>
        <v/>
      </c>
      <c r="I3435">
        <f>'DATA DASH'!I3435</f>
        <v/>
      </c>
      <c r="J3435">
        <f>'DATA DASH'!J3435</f>
        <v/>
      </c>
      <c r="K3435">
        <f>'DATA DASH'!K3435</f>
        <v/>
      </c>
      <c r="L3435">
        <f>'DATA DASH'!L3435</f>
        <v/>
      </c>
      <c r="M3435">
        <f>'DATA DASH'!M3435</f>
        <v/>
      </c>
    </row>
    <row r="3436">
      <c r="A3436">
        <f>'DATA DASH'!A3436</f>
        <v/>
      </c>
      <c r="B3436">
        <f>'DATA DASH'!B3436</f>
        <v/>
      </c>
      <c r="C3436">
        <f>'DATA DASH'!C3436</f>
        <v/>
      </c>
      <c r="D3436">
        <f>'DATA DASH'!D3436</f>
        <v/>
      </c>
      <c r="E3436">
        <f>'DATA DASH'!E3436</f>
        <v/>
      </c>
      <c r="F3436">
        <f>'DATA DASH'!F3436</f>
        <v/>
      </c>
      <c r="G3436">
        <f>'DATA DASH'!G3436</f>
        <v/>
      </c>
      <c r="H3436">
        <f>'DATA DASH'!H3436</f>
        <v/>
      </c>
      <c r="I3436">
        <f>'DATA DASH'!I3436</f>
        <v/>
      </c>
      <c r="J3436">
        <f>'DATA DASH'!J3436</f>
        <v/>
      </c>
      <c r="K3436">
        <f>'DATA DASH'!K3436</f>
        <v/>
      </c>
      <c r="L3436">
        <f>'DATA DASH'!L3436</f>
        <v/>
      </c>
      <c r="M3436">
        <f>'DATA DASH'!M3436</f>
        <v/>
      </c>
    </row>
    <row r="3437">
      <c r="A3437">
        <f>'DATA DASH'!A3437</f>
        <v/>
      </c>
      <c r="B3437">
        <f>'DATA DASH'!B3437</f>
        <v/>
      </c>
      <c r="C3437">
        <f>'DATA DASH'!C3437</f>
        <v/>
      </c>
      <c r="D3437">
        <f>'DATA DASH'!D3437</f>
        <v/>
      </c>
      <c r="E3437">
        <f>'DATA DASH'!E3437</f>
        <v/>
      </c>
      <c r="F3437">
        <f>'DATA DASH'!F3437</f>
        <v/>
      </c>
      <c r="G3437">
        <f>'DATA DASH'!G3437</f>
        <v/>
      </c>
      <c r="H3437">
        <f>'DATA DASH'!H3437</f>
        <v/>
      </c>
      <c r="I3437">
        <f>'DATA DASH'!I3437</f>
        <v/>
      </c>
      <c r="J3437">
        <f>'DATA DASH'!J3437</f>
        <v/>
      </c>
      <c r="K3437">
        <f>'DATA DASH'!K3437</f>
        <v/>
      </c>
      <c r="L3437">
        <f>'DATA DASH'!L3437</f>
        <v/>
      </c>
      <c r="M3437">
        <f>'DATA DASH'!M3437</f>
        <v/>
      </c>
    </row>
    <row r="3438">
      <c r="A3438">
        <f>'DATA DASH'!A3438</f>
        <v/>
      </c>
      <c r="B3438">
        <f>'DATA DASH'!B3438</f>
        <v/>
      </c>
      <c r="C3438">
        <f>'DATA DASH'!C3438</f>
        <v/>
      </c>
      <c r="D3438">
        <f>'DATA DASH'!D3438</f>
        <v/>
      </c>
      <c r="E3438">
        <f>'DATA DASH'!E3438</f>
        <v/>
      </c>
      <c r="F3438">
        <f>'DATA DASH'!F3438</f>
        <v/>
      </c>
      <c r="G3438">
        <f>'DATA DASH'!G3438</f>
        <v/>
      </c>
      <c r="H3438">
        <f>'DATA DASH'!H3438</f>
        <v/>
      </c>
      <c r="I3438">
        <f>'DATA DASH'!I3438</f>
        <v/>
      </c>
      <c r="J3438">
        <f>'DATA DASH'!J3438</f>
        <v/>
      </c>
      <c r="K3438">
        <f>'DATA DASH'!K3438</f>
        <v/>
      </c>
      <c r="L3438">
        <f>'DATA DASH'!L3438</f>
        <v/>
      </c>
      <c r="M3438">
        <f>'DATA DASH'!M3438</f>
        <v/>
      </c>
    </row>
    <row r="3439">
      <c r="A3439">
        <f>'DATA DASH'!A3439</f>
        <v/>
      </c>
      <c r="B3439">
        <f>'DATA DASH'!B3439</f>
        <v/>
      </c>
      <c r="C3439">
        <f>'DATA DASH'!C3439</f>
        <v/>
      </c>
      <c r="D3439">
        <f>'DATA DASH'!D3439</f>
        <v/>
      </c>
      <c r="E3439">
        <f>'DATA DASH'!E3439</f>
        <v/>
      </c>
      <c r="F3439">
        <f>'DATA DASH'!F3439</f>
        <v/>
      </c>
      <c r="G3439">
        <f>'DATA DASH'!G3439</f>
        <v/>
      </c>
      <c r="H3439">
        <f>'DATA DASH'!H3439</f>
        <v/>
      </c>
      <c r="I3439">
        <f>'DATA DASH'!I3439</f>
        <v/>
      </c>
      <c r="J3439">
        <f>'DATA DASH'!J3439</f>
        <v/>
      </c>
      <c r="K3439">
        <f>'DATA DASH'!K3439</f>
        <v/>
      </c>
      <c r="L3439">
        <f>'DATA DASH'!L3439</f>
        <v/>
      </c>
      <c r="M3439">
        <f>'DATA DASH'!M3439</f>
        <v/>
      </c>
    </row>
    <row r="3440">
      <c r="A3440">
        <f>'DATA DASH'!A3440</f>
        <v/>
      </c>
      <c r="B3440">
        <f>'DATA DASH'!B3440</f>
        <v/>
      </c>
      <c r="C3440">
        <f>'DATA DASH'!C3440</f>
        <v/>
      </c>
      <c r="D3440">
        <f>'DATA DASH'!D3440</f>
        <v/>
      </c>
      <c r="E3440">
        <f>'DATA DASH'!E3440</f>
        <v/>
      </c>
      <c r="F3440">
        <f>'DATA DASH'!F3440</f>
        <v/>
      </c>
      <c r="G3440">
        <f>'DATA DASH'!G3440</f>
        <v/>
      </c>
      <c r="H3440">
        <f>'DATA DASH'!H3440</f>
        <v/>
      </c>
      <c r="I3440">
        <f>'DATA DASH'!I3440</f>
        <v/>
      </c>
      <c r="J3440">
        <f>'DATA DASH'!J3440</f>
        <v/>
      </c>
      <c r="K3440">
        <f>'DATA DASH'!K3440</f>
        <v/>
      </c>
      <c r="L3440">
        <f>'DATA DASH'!L3440</f>
        <v/>
      </c>
      <c r="M3440">
        <f>'DATA DASH'!M3440</f>
        <v/>
      </c>
    </row>
    <row r="3441">
      <c r="A3441">
        <f>'DATA DASH'!A3441</f>
        <v/>
      </c>
      <c r="B3441">
        <f>'DATA DASH'!B3441</f>
        <v/>
      </c>
      <c r="C3441">
        <f>'DATA DASH'!C3441</f>
        <v/>
      </c>
      <c r="D3441">
        <f>'DATA DASH'!D3441</f>
        <v/>
      </c>
      <c r="E3441">
        <f>'DATA DASH'!E3441</f>
        <v/>
      </c>
      <c r="F3441">
        <f>'DATA DASH'!F3441</f>
        <v/>
      </c>
      <c r="G3441">
        <f>'DATA DASH'!G3441</f>
        <v/>
      </c>
      <c r="H3441">
        <f>'DATA DASH'!H3441</f>
        <v/>
      </c>
      <c r="I3441">
        <f>'DATA DASH'!I3441</f>
        <v/>
      </c>
      <c r="J3441">
        <f>'DATA DASH'!J3441</f>
        <v/>
      </c>
      <c r="K3441">
        <f>'DATA DASH'!K3441</f>
        <v/>
      </c>
      <c r="L3441">
        <f>'DATA DASH'!L3441</f>
        <v/>
      </c>
      <c r="M3441">
        <f>'DATA DASH'!M3441</f>
        <v/>
      </c>
    </row>
    <row r="3442">
      <c r="A3442">
        <f>'DATA DASH'!A3442</f>
        <v/>
      </c>
      <c r="B3442">
        <f>'DATA DASH'!B3442</f>
        <v/>
      </c>
      <c r="C3442">
        <f>'DATA DASH'!C3442</f>
        <v/>
      </c>
      <c r="D3442">
        <f>'DATA DASH'!D3442</f>
        <v/>
      </c>
      <c r="E3442">
        <f>'DATA DASH'!E3442</f>
        <v/>
      </c>
      <c r="F3442">
        <f>'DATA DASH'!F3442</f>
        <v/>
      </c>
      <c r="G3442">
        <f>'DATA DASH'!G3442</f>
        <v/>
      </c>
      <c r="H3442">
        <f>'DATA DASH'!H3442</f>
        <v/>
      </c>
      <c r="I3442">
        <f>'DATA DASH'!I3442</f>
        <v/>
      </c>
      <c r="J3442">
        <f>'DATA DASH'!J3442</f>
        <v/>
      </c>
      <c r="K3442">
        <f>'DATA DASH'!K3442</f>
        <v/>
      </c>
      <c r="L3442">
        <f>'DATA DASH'!L3442</f>
        <v/>
      </c>
      <c r="M3442">
        <f>'DATA DASH'!M3442</f>
        <v/>
      </c>
    </row>
    <row r="3443">
      <c r="A3443">
        <f>'DATA DASH'!A3443</f>
        <v/>
      </c>
      <c r="B3443">
        <f>'DATA DASH'!B3443</f>
        <v/>
      </c>
      <c r="C3443">
        <f>'DATA DASH'!C3443</f>
        <v/>
      </c>
      <c r="D3443">
        <f>'DATA DASH'!D3443</f>
        <v/>
      </c>
      <c r="E3443">
        <f>'DATA DASH'!E3443</f>
        <v/>
      </c>
      <c r="F3443">
        <f>'DATA DASH'!F3443</f>
        <v/>
      </c>
      <c r="G3443">
        <f>'DATA DASH'!G3443</f>
        <v/>
      </c>
      <c r="H3443">
        <f>'DATA DASH'!H3443</f>
        <v/>
      </c>
      <c r="I3443">
        <f>'DATA DASH'!I3443</f>
        <v/>
      </c>
      <c r="J3443">
        <f>'DATA DASH'!J3443</f>
        <v/>
      </c>
      <c r="K3443">
        <f>'DATA DASH'!K3443</f>
        <v/>
      </c>
      <c r="L3443">
        <f>'DATA DASH'!L3443</f>
        <v/>
      </c>
      <c r="M3443">
        <f>'DATA DASH'!M3443</f>
        <v/>
      </c>
    </row>
    <row r="3444">
      <c r="A3444">
        <f>'DATA DASH'!A3444</f>
        <v/>
      </c>
      <c r="B3444">
        <f>'DATA DASH'!B3444</f>
        <v/>
      </c>
      <c r="C3444">
        <f>'DATA DASH'!C3444</f>
        <v/>
      </c>
      <c r="D3444">
        <f>'DATA DASH'!D3444</f>
        <v/>
      </c>
      <c r="E3444">
        <f>'DATA DASH'!E3444</f>
        <v/>
      </c>
      <c r="F3444">
        <f>'DATA DASH'!F3444</f>
        <v/>
      </c>
      <c r="G3444">
        <f>'DATA DASH'!G3444</f>
        <v/>
      </c>
      <c r="H3444">
        <f>'DATA DASH'!H3444</f>
        <v/>
      </c>
      <c r="I3444">
        <f>'DATA DASH'!I3444</f>
        <v/>
      </c>
      <c r="J3444">
        <f>'DATA DASH'!J3444</f>
        <v/>
      </c>
      <c r="K3444">
        <f>'DATA DASH'!K3444</f>
        <v/>
      </c>
      <c r="L3444">
        <f>'DATA DASH'!L3444</f>
        <v/>
      </c>
      <c r="M3444">
        <f>'DATA DASH'!M3444</f>
        <v/>
      </c>
    </row>
    <row r="3445">
      <c r="A3445">
        <f>'DATA DASH'!A3445</f>
        <v/>
      </c>
      <c r="B3445">
        <f>'DATA DASH'!B3445</f>
        <v/>
      </c>
      <c r="C3445">
        <f>'DATA DASH'!C3445</f>
        <v/>
      </c>
      <c r="D3445">
        <f>'DATA DASH'!D3445</f>
        <v/>
      </c>
      <c r="E3445">
        <f>'DATA DASH'!E3445</f>
        <v/>
      </c>
      <c r="F3445">
        <f>'DATA DASH'!F3445</f>
        <v/>
      </c>
      <c r="G3445">
        <f>'DATA DASH'!G3445</f>
        <v/>
      </c>
      <c r="H3445">
        <f>'DATA DASH'!H3445</f>
        <v/>
      </c>
      <c r="I3445">
        <f>'DATA DASH'!I3445</f>
        <v/>
      </c>
      <c r="J3445">
        <f>'DATA DASH'!J3445</f>
        <v/>
      </c>
      <c r="K3445">
        <f>'DATA DASH'!K3445</f>
        <v/>
      </c>
      <c r="L3445">
        <f>'DATA DASH'!L3445</f>
        <v/>
      </c>
      <c r="M3445">
        <f>'DATA DASH'!M3445</f>
        <v/>
      </c>
    </row>
    <row r="3446">
      <c r="A3446">
        <f>'DATA DASH'!A3446</f>
        <v/>
      </c>
      <c r="B3446">
        <f>'DATA DASH'!B3446</f>
        <v/>
      </c>
      <c r="C3446">
        <f>'DATA DASH'!C3446</f>
        <v/>
      </c>
      <c r="D3446">
        <f>'DATA DASH'!D3446</f>
        <v/>
      </c>
      <c r="E3446">
        <f>'DATA DASH'!E3446</f>
        <v/>
      </c>
      <c r="F3446">
        <f>'DATA DASH'!F3446</f>
        <v/>
      </c>
      <c r="G3446">
        <f>'DATA DASH'!G3446</f>
        <v/>
      </c>
      <c r="H3446">
        <f>'DATA DASH'!H3446</f>
        <v/>
      </c>
      <c r="I3446">
        <f>'DATA DASH'!I3446</f>
        <v/>
      </c>
      <c r="J3446">
        <f>'DATA DASH'!J3446</f>
        <v/>
      </c>
      <c r="K3446">
        <f>'DATA DASH'!K3446</f>
        <v/>
      </c>
      <c r="L3446">
        <f>'DATA DASH'!L3446</f>
        <v/>
      </c>
      <c r="M3446">
        <f>'DATA DASH'!M3446</f>
        <v/>
      </c>
    </row>
    <row r="3447">
      <c r="A3447">
        <f>'DATA DASH'!A3447</f>
        <v/>
      </c>
      <c r="B3447">
        <f>'DATA DASH'!B3447</f>
        <v/>
      </c>
      <c r="C3447">
        <f>'DATA DASH'!C3447</f>
        <v/>
      </c>
      <c r="D3447">
        <f>'DATA DASH'!D3447</f>
        <v/>
      </c>
      <c r="E3447">
        <f>'DATA DASH'!E3447</f>
        <v/>
      </c>
      <c r="F3447">
        <f>'DATA DASH'!F3447</f>
        <v/>
      </c>
      <c r="G3447">
        <f>'DATA DASH'!G3447</f>
        <v/>
      </c>
      <c r="H3447">
        <f>'DATA DASH'!H3447</f>
        <v/>
      </c>
      <c r="I3447">
        <f>'DATA DASH'!I3447</f>
        <v/>
      </c>
      <c r="J3447">
        <f>'DATA DASH'!J3447</f>
        <v/>
      </c>
      <c r="K3447">
        <f>'DATA DASH'!K3447</f>
        <v/>
      </c>
      <c r="L3447">
        <f>'DATA DASH'!L3447</f>
        <v/>
      </c>
      <c r="M3447">
        <f>'DATA DASH'!M3447</f>
        <v/>
      </c>
    </row>
    <row r="3448">
      <c r="A3448">
        <f>'DATA DASH'!A3448</f>
        <v/>
      </c>
      <c r="B3448">
        <f>'DATA DASH'!B3448</f>
        <v/>
      </c>
      <c r="C3448">
        <f>'DATA DASH'!C3448</f>
        <v/>
      </c>
      <c r="D3448">
        <f>'DATA DASH'!D3448</f>
        <v/>
      </c>
      <c r="E3448">
        <f>'DATA DASH'!E3448</f>
        <v/>
      </c>
      <c r="F3448">
        <f>'DATA DASH'!F3448</f>
        <v/>
      </c>
      <c r="G3448">
        <f>'DATA DASH'!G3448</f>
        <v/>
      </c>
      <c r="H3448">
        <f>'DATA DASH'!H3448</f>
        <v/>
      </c>
      <c r="I3448">
        <f>'DATA DASH'!I3448</f>
        <v/>
      </c>
      <c r="J3448">
        <f>'DATA DASH'!J3448</f>
        <v/>
      </c>
      <c r="K3448">
        <f>'DATA DASH'!K3448</f>
        <v/>
      </c>
      <c r="L3448">
        <f>'DATA DASH'!L3448</f>
        <v/>
      </c>
      <c r="M3448">
        <f>'DATA DASH'!M3448</f>
        <v/>
      </c>
    </row>
    <row r="3449">
      <c r="A3449">
        <f>'DATA DASH'!A3449</f>
        <v/>
      </c>
      <c r="B3449">
        <f>'DATA DASH'!B3449</f>
        <v/>
      </c>
      <c r="C3449">
        <f>'DATA DASH'!C3449</f>
        <v/>
      </c>
      <c r="D3449">
        <f>'DATA DASH'!D3449</f>
        <v/>
      </c>
      <c r="E3449">
        <f>'DATA DASH'!E3449</f>
        <v/>
      </c>
      <c r="F3449">
        <f>'DATA DASH'!F3449</f>
        <v/>
      </c>
      <c r="G3449">
        <f>'DATA DASH'!G3449</f>
        <v/>
      </c>
      <c r="H3449">
        <f>'DATA DASH'!H3449</f>
        <v/>
      </c>
      <c r="I3449">
        <f>'DATA DASH'!I3449</f>
        <v/>
      </c>
      <c r="J3449">
        <f>'DATA DASH'!J3449</f>
        <v/>
      </c>
      <c r="K3449">
        <f>'DATA DASH'!K3449</f>
        <v/>
      </c>
      <c r="L3449">
        <f>'DATA DASH'!L3449</f>
        <v/>
      </c>
      <c r="M3449">
        <f>'DATA DASH'!M3449</f>
        <v/>
      </c>
    </row>
    <row r="3450">
      <c r="A3450">
        <f>'DATA DASH'!A3450</f>
        <v/>
      </c>
      <c r="B3450">
        <f>'DATA DASH'!B3450</f>
        <v/>
      </c>
      <c r="C3450">
        <f>'DATA DASH'!C3450</f>
        <v/>
      </c>
      <c r="D3450">
        <f>'DATA DASH'!D3450</f>
        <v/>
      </c>
      <c r="E3450">
        <f>'DATA DASH'!E3450</f>
        <v/>
      </c>
      <c r="F3450">
        <f>'DATA DASH'!F3450</f>
        <v/>
      </c>
      <c r="G3450">
        <f>'DATA DASH'!G3450</f>
        <v/>
      </c>
      <c r="H3450">
        <f>'DATA DASH'!H3450</f>
        <v/>
      </c>
      <c r="I3450">
        <f>'DATA DASH'!I3450</f>
        <v/>
      </c>
      <c r="J3450">
        <f>'DATA DASH'!J3450</f>
        <v/>
      </c>
      <c r="K3450">
        <f>'DATA DASH'!K3450</f>
        <v/>
      </c>
      <c r="L3450">
        <f>'DATA DASH'!L3450</f>
        <v/>
      </c>
      <c r="M3450">
        <f>'DATA DASH'!M3450</f>
        <v/>
      </c>
    </row>
    <row r="3451">
      <c r="A3451">
        <f>'DATA DASH'!A3451</f>
        <v/>
      </c>
      <c r="B3451">
        <f>'DATA DASH'!B3451</f>
        <v/>
      </c>
      <c r="C3451">
        <f>'DATA DASH'!C3451</f>
        <v/>
      </c>
      <c r="D3451">
        <f>'DATA DASH'!D3451</f>
        <v/>
      </c>
      <c r="E3451">
        <f>'DATA DASH'!E3451</f>
        <v/>
      </c>
      <c r="F3451">
        <f>'DATA DASH'!F3451</f>
        <v/>
      </c>
      <c r="G3451">
        <f>'DATA DASH'!G3451</f>
        <v/>
      </c>
      <c r="H3451">
        <f>'DATA DASH'!H3451</f>
        <v/>
      </c>
      <c r="I3451">
        <f>'DATA DASH'!I3451</f>
        <v/>
      </c>
      <c r="J3451">
        <f>'DATA DASH'!J3451</f>
        <v/>
      </c>
      <c r="K3451">
        <f>'DATA DASH'!K3451</f>
        <v/>
      </c>
      <c r="L3451">
        <f>'DATA DASH'!L3451</f>
        <v/>
      </c>
      <c r="M3451">
        <f>'DATA DASH'!M3451</f>
        <v/>
      </c>
    </row>
    <row r="3452">
      <c r="A3452">
        <f>'DATA DASH'!A3452</f>
        <v/>
      </c>
      <c r="B3452">
        <f>'DATA DASH'!B3452</f>
        <v/>
      </c>
      <c r="C3452">
        <f>'DATA DASH'!C3452</f>
        <v/>
      </c>
      <c r="D3452">
        <f>'DATA DASH'!D3452</f>
        <v/>
      </c>
      <c r="E3452">
        <f>'DATA DASH'!E3452</f>
        <v/>
      </c>
      <c r="F3452">
        <f>'DATA DASH'!F3452</f>
        <v/>
      </c>
      <c r="G3452">
        <f>'DATA DASH'!G3452</f>
        <v/>
      </c>
      <c r="H3452">
        <f>'DATA DASH'!H3452</f>
        <v/>
      </c>
      <c r="I3452">
        <f>'DATA DASH'!I3452</f>
        <v/>
      </c>
      <c r="J3452">
        <f>'DATA DASH'!J3452</f>
        <v/>
      </c>
      <c r="K3452">
        <f>'DATA DASH'!K3452</f>
        <v/>
      </c>
      <c r="L3452">
        <f>'DATA DASH'!L3452</f>
        <v/>
      </c>
      <c r="M3452">
        <f>'DATA DASH'!M3452</f>
        <v/>
      </c>
    </row>
    <row r="3453">
      <c r="A3453">
        <f>'DATA DASH'!A3453</f>
        <v/>
      </c>
      <c r="B3453">
        <f>'DATA DASH'!B3453</f>
        <v/>
      </c>
      <c r="C3453">
        <f>'DATA DASH'!C3453</f>
        <v/>
      </c>
      <c r="D3453">
        <f>'DATA DASH'!D3453</f>
        <v/>
      </c>
      <c r="E3453">
        <f>'DATA DASH'!E3453</f>
        <v/>
      </c>
      <c r="F3453">
        <f>'DATA DASH'!F3453</f>
        <v/>
      </c>
      <c r="G3453">
        <f>'DATA DASH'!G3453</f>
        <v/>
      </c>
      <c r="H3453">
        <f>'DATA DASH'!H3453</f>
        <v/>
      </c>
      <c r="I3453">
        <f>'DATA DASH'!I3453</f>
        <v/>
      </c>
      <c r="J3453">
        <f>'DATA DASH'!J3453</f>
        <v/>
      </c>
      <c r="K3453">
        <f>'DATA DASH'!K3453</f>
        <v/>
      </c>
      <c r="L3453">
        <f>'DATA DASH'!L3453</f>
        <v/>
      </c>
      <c r="M3453">
        <f>'DATA DASH'!M3453</f>
        <v/>
      </c>
    </row>
    <row r="3454">
      <c r="A3454">
        <f>'DATA DASH'!A3454</f>
        <v/>
      </c>
      <c r="B3454">
        <f>'DATA DASH'!B3454</f>
        <v/>
      </c>
      <c r="C3454">
        <f>'DATA DASH'!C3454</f>
        <v/>
      </c>
      <c r="D3454">
        <f>'DATA DASH'!D3454</f>
        <v/>
      </c>
      <c r="E3454">
        <f>'DATA DASH'!E3454</f>
        <v/>
      </c>
      <c r="F3454">
        <f>'DATA DASH'!F3454</f>
        <v/>
      </c>
      <c r="G3454">
        <f>'DATA DASH'!G3454</f>
        <v/>
      </c>
      <c r="H3454">
        <f>'DATA DASH'!H3454</f>
        <v/>
      </c>
      <c r="I3454">
        <f>'DATA DASH'!I3454</f>
        <v/>
      </c>
      <c r="J3454">
        <f>'DATA DASH'!J3454</f>
        <v/>
      </c>
      <c r="K3454">
        <f>'DATA DASH'!K3454</f>
        <v/>
      </c>
      <c r="L3454">
        <f>'DATA DASH'!L3454</f>
        <v/>
      </c>
      <c r="M3454">
        <f>'DATA DASH'!M3454</f>
        <v/>
      </c>
    </row>
    <row r="3455">
      <c r="A3455">
        <f>'DATA DASH'!A3455</f>
        <v/>
      </c>
      <c r="B3455">
        <f>'DATA DASH'!B3455</f>
        <v/>
      </c>
      <c r="C3455">
        <f>'DATA DASH'!C3455</f>
        <v/>
      </c>
      <c r="D3455">
        <f>'DATA DASH'!D3455</f>
        <v/>
      </c>
      <c r="E3455">
        <f>'DATA DASH'!E3455</f>
        <v/>
      </c>
      <c r="F3455">
        <f>'DATA DASH'!F3455</f>
        <v/>
      </c>
      <c r="G3455">
        <f>'DATA DASH'!G3455</f>
        <v/>
      </c>
      <c r="H3455">
        <f>'DATA DASH'!H3455</f>
        <v/>
      </c>
      <c r="I3455">
        <f>'DATA DASH'!I3455</f>
        <v/>
      </c>
      <c r="J3455">
        <f>'DATA DASH'!J3455</f>
        <v/>
      </c>
      <c r="K3455">
        <f>'DATA DASH'!K3455</f>
        <v/>
      </c>
      <c r="L3455">
        <f>'DATA DASH'!L3455</f>
        <v/>
      </c>
      <c r="M3455">
        <f>'DATA DASH'!M3455</f>
        <v/>
      </c>
    </row>
    <row r="3456">
      <c r="A3456">
        <f>'DATA DASH'!A3456</f>
        <v/>
      </c>
      <c r="B3456">
        <f>'DATA DASH'!B3456</f>
        <v/>
      </c>
      <c r="C3456">
        <f>'DATA DASH'!C3456</f>
        <v/>
      </c>
      <c r="D3456">
        <f>'DATA DASH'!D3456</f>
        <v/>
      </c>
      <c r="E3456">
        <f>'DATA DASH'!E3456</f>
        <v/>
      </c>
      <c r="F3456">
        <f>'DATA DASH'!F3456</f>
        <v/>
      </c>
      <c r="G3456">
        <f>'DATA DASH'!G3456</f>
        <v/>
      </c>
      <c r="H3456">
        <f>'DATA DASH'!H3456</f>
        <v/>
      </c>
      <c r="I3456">
        <f>'DATA DASH'!I3456</f>
        <v/>
      </c>
      <c r="J3456">
        <f>'DATA DASH'!J3456</f>
        <v/>
      </c>
      <c r="K3456">
        <f>'DATA DASH'!K3456</f>
        <v/>
      </c>
      <c r="L3456">
        <f>'DATA DASH'!L3456</f>
        <v/>
      </c>
      <c r="M3456">
        <f>'DATA DASH'!M3456</f>
        <v/>
      </c>
    </row>
    <row r="3457">
      <c r="A3457">
        <f>'DATA DASH'!A3457</f>
        <v/>
      </c>
      <c r="B3457">
        <f>'DATA DASH'!B3457</f>
        <v/>
      </c>
      <c r="C3457">
        <f>'DATA DASH'!C3457</f>
        <v/>
      </c>
      <c r="D3457">
        <f>'DATA DASH'!D3457</f>
        <v/>
      </c>
      <c r="E3457">
        <f>'DATA DASH'!E3457</f>
        <v/>
      </c>
      <c r="F3457">
        <f>'DATA DASH'!F3457</f>
        <v/>
      </c>
      <c r="G3457">
        <f>'DATA DASH'!G3457</f>
        <v/>
      </c>
      <c r="H3457">
        <f>'DATA DASH'!H3457</f>
        <v/>
      </c>
      <c r="I3457">
        <f>'DATA DASH'!I3457</f>
        <v/>
      </c>
      <c r="J3457">
        <f>'DATA DASH'!J3457</f>
        <v/>
      </c>
      <c r="K3457">
        <f>'DATA DASH'!K3457</f>
        <v/>
      </c>
      <c r="L3457">
        <f>'DATA DASH'!L3457</f>
        <v/>
      </c>
      <c r="M3457">
        <f>'DATA DASH'!M3457</f>
        <v/>
      </c>
    </row>
    <row r="3458">
      <c r="A3458">
        <f>'DATA DASH'!A3458</f>
        <v/>
      </c>
      <c r="B3458">
        <f>'DATA DASH'!B3458</f>
        <v/>
      </c>
      <c r="C3458">
        <f>'DATA DASH'!C3458</f>
        <v/>
      </c>
      <c r="D3458">
        <f>'DATA DASH'!D3458</f>
        <v/>
      </c>
      <c r="E3458">
        <f>'DATA DASH'!E3458</f>
        <v/>
      </c>
      <c r="F3458">
        <f>'DATA DASH'!F3458</f>
        <v/>
      </c>
      <c r="G3458">
        <f>'DATA DASH'!G3458</f>
        <v/>
      </c>
      <c r="H3458">
        <f>'DATA DASH'!H3458</f>
        <v/>
      </c>
      <c r="I3458">
        <f>'DATA DASH'!I3458</f>
        <v/>
      </c>
      <c r="J3458">
        <f>'DATA DASH'!J3458</f>
        <v/>
      </c>
      <c r="K3458">
        <f>'DATA DASH'!K3458</f>
        <v/>
      </c>
      <c r="L3458">
        <f>'DATA DASH'!L3458</f>
        <v/>
      </c>
      <c r="M3458">
        <f>'DATA DASH'!M3458</f>
        <v/>
      </c>
    </row>
    <row r="3459">
      <c r="A3459">
        <f>'DATA DASH'!A3459</f>
        <v/>
      </c>
      <c r="B3459">
        <f>'DATA DASH'!B3459</f>
        <v/>
      </c>
      <c r="C3459">
        <f>'DATA DASH'!C3459</f>
        <v/>
      </c>
      <c r="D3459">
        <f>'DATA DASH'!D3459</f>
        <v/>
      </c>
      <c r="E3459">
        <f>'DATA DASH'!E3459</f>
        <v/>
      </c>
      <c r="F3459">
        <f>'DATA DASH'!F3459</f>
        <v/>
      </c>
      <c r="G3459">
        <f>'DATA DASH'!G3459</f>
        <v/>
      </c>
      <c r="H3459">
        <f>'DATA DASH'!H3459</f>
        <v/>
      </c>
      <c r="I3459">
        <f>'DATA DASH'!I3459</f>
        <v/>
      </c>
      <c r="J3459">
        <f>'DATA DASH'!J3459</f>
        <v/>
      </c>
      <c r="K3459">
        <f>'DATA DASH'!K3459</f>
        <v/>
      </c>
      <c r="L3459">
        <f>'DATA DASH'!L3459</f>
        <v/>
      </c>
      <c r="M3459">
        <f>'DATA DASH'!M3459</f>
        <v/>
      </c>
    </row>
    <row r="3460">
      <c r="A3460">
        <f>'DATA DASH'!A3460</f>
        <v/>
      </c>
      <c r="B3460">
        <f>'DATA DASH'!B3460</f>
        <v/>
      </c>
      <c r="C3460">
        <f>'DATA DASH'!C3460</f>
        <v/>
      </c>
      <c r="D3460">
        <f>'DATA DASH'!D3460</f>
        <v/>
      </c>
      <c r="E3460">
        <f>'DATA DASH'!E3460</f>
        <v/>
      </c>
      <c r="F3460">
        <f>'DATA DASH'!F3460</f>
        <v/>
      </c>
      <c r="G3460">
        <f>'DATA DASH'!G3460</f>
        <v/>
      </c>
      <c r="H3460">
        <f>'DATA DASH'!H3460</f>
        <v/>
      </c>
      <c r="I3460">
        <f>'DATA DASH'!I3460</f>
        <v/>
      </c>
      <c r="J3460">
        <f>'DATA DASH'!J3460</f>
        <v/>
      </c>
      <c r="K3460">
        <f>'DATA DASH'!K3460</f>
        <v/>
      </c>
      <c r="L3460">
        <f>'DATA DASH'!L3460</f>
        <v/>
      </c>
      <c r="M3460">
        <f>'DATA DASH'!M3460</f>
        <v/>
      </c>
    </row>
    <row r="3461">
      <c r="A3461">
        <f>'DATA DASH'!A3461</f>
        <v/>
      </c>
      <c r="B3461">
        <f>'DATA DASH'!B3461</f>
        <v/>
      </c>
      <c r="C3461">
        <f>'DATA DASH'!C3461</f>
        <v/>
      </c>
      <c r="D3461">
        <f>'DATA DASH'!D3461</f>
        <v/>
      </c>
      <c r="E3461">
        <f>'DATA DASH'!E3461</f>
        <v/>
      </c>
      <c r="F3461">
        <f>'DATA DASH'!F3461</f>
        <v/>
      </c>
      <c r="G3461">
        <f>'DATA DASH'!G3461</f>
        <v/>
      </c>
      <c r="H3461">
        <f>'DATA DASH'!H3461</f>
        <v/>
      </c>
      <c r="I3461">
        <f>'DATA DASH'!I3461</f>
        <v/>
      </c>
      <c r="J3461">
        <f>'DATA DASH'!J3461</f>
        <v/>
      </c>
      <c r="K3461">
        <f>'DATA DASH'!K3461</f>
        <v/>
      </c>
      <c r="L3461">
        <f>'DATA DASH'!L3461</f>
        <v/>
      </c>
      <c r="M3461">
        <f>'DATA DASH'!M3461</f>
        <v/>
      </c>
    </row>
    <row r="3462">
      <c r="A3462">
        <f>'DATA DASH'!A3462</f>
        <v/>
      </c>
      <c r="B3462">
        <f>'DATA DASH'!B3462</f>
        <v/>
      </c>
      <c r="C3462">
        <f>'DATA DASH'!C3462</f>
        <v/>
      </c>
      <c r="D3462">
        <f>'DATA DASH'!D3462</f>
        <v/>
      </c>
      <c r="E3462">
        <f>'DATA DASH'!E3462</f>
        <v/>
      </c>
      <c r="F3462">
        <f>'DATA DASH'!F3462</f>
        <v/>
      </c>
      <c r="G3462">
        <f>'DATA DASH'!G3462</f>
        <v/>
      </c>
      <c r="H3462">
        <f>'DATA DASH'!H3462</f>
        <v/>
      </c>
      <c r="I3462">
        <f>'DATA DASH'!I3462</f>
        <v/>
      </c>
      <c r="J3462">
        <f>'DATA DASH'!J3462</f>
        <v/>
      </c>
      <c r="K3462">
        <f>'DATA DASH'!K3462</f>
        <v/>
      </c>
      <c r="L3462">
        <f>'DATA DASH'!L3462</f>
        <v/>
      </c>
      <c r="M3462">
        <f>'DATA DASH'!M3462</f>
        <v/>
      </c>
    </row>
    <row r="3463">
      <c r="A3463">
        <f>'DATA DASH'!A3463</f>
        <v/>
      </c>
      <c r="B3463">
        <f>'DATA DASH'!B3463</f>
        <v/>
      </c>
      <c r="C3463">
        <f>'DATA DASH'!C3463</f>
        <v/>
      </c>
      <c r="D3463">
        <f>'DATA DASH'!D3463</f>
        <v/>
      </c>
      <c r="E3463">
        <f>'DATA DASH'!E3463</f>
        <v/>
      </c>
      <c r="F3463">
        <f>'DATA DASH'!F3463</f>
        <v/>
      </c>
      <c r="G3463">
        <f>'DATA DASH'!G3463</f>
        <v/>
      </c>
      <c r="H3463">
        <f>'DATA DASH'!H3463</f>
        <v/>
      </c>
      <c r="I3463">
        <f>'DATA DASH'!I3463</f>
        <v/>
      </c>
      <c r="J3463">
        <f>'DATA DASH'!J3463</f>
        <v/>
      </c>
      <c r="K3463">
        <f>'DATA DASH'!K3463</f>
        <v/>
      </c>
      <c r="L3463">
        <f>'DATA DASH'!L3463</f>
        <v/>
      </c>
      <c r="M3463">
        <f>'DATA DASH'!M3463</f>
        <v/>
      </c>
    </row>
    <row r="3464">
      <c r="A3464">
        <f>'DATA DASH'!A3464</f>
        <v/>
      </c>
      <c r="B3464">
        <f>'DATA DASH'!B3464</f>
        <v/>
      </c>
      <c r="C3464">
        <f>'DATA DASH'!C3464</f>
        <v/>
      </c>
      <c r="D3464">
        <f>'DATA DASH'!D3464</f>
        <v/>
      </c>
      <c r="E3464">
        <f>'DATA DASH'!E3464</f>
        <v/>
      </c>
      <c r="F3464">
        <f>'DATA DASH'!F3464</f>
        <v/>
      </c>
      <c r="G3464">
        <f>'DATA DASH'!G3464</f>
        <v/>
      </c>
      <c r="H3464">
        <f>'DATA DASH'!H3464</f>
        <v/>
      </c>
      <c r="I3464">
        <f>'DATA DASH'!I3464</f>
        <v/>
      </c>
      <c r="J3464">
        <f>'DATA DASH'!J3464</f>
        <v/>
      </c>
      <c r="K3464">
        <f>'DATA DASH'!K3464</f>
        <v/>
      </c>
      <c r="L3464">
        <f>'DATA DASH'!L3464</f>
        <v/>
      </c>
      <c r="M3464">
        <f>'DATA DASH'!M3464</f>
        <v/>
      </c>
    </row>
    <row r="3465">
      <c r="A3465">
        <f>'DATA DASH'!A3465</f>
        <v/>
      </c>
      <c r="B3465">
        <f>'DATA DASH'!B3465</f>
        <v/>
      </c>
      <c r="C3465">
        <f>'DATA DASH'!C3465</f>
        <v/>
      </c>
      <c r="D3465">
        <f>'DATA DASH'!D3465</f>
        <v/>
      </c>
      <c r="E3465">
        <f>'DATA DASH'!E3465</f>
        <v/>
      </c>
      <c r="F3465">
        <f>'DATA DASH'!F3465</f>
        <v/>
      </c>
      <c r="G3465">
        <f>'DATA DASH'!G3465</f>
        <v/>
      </c>
      <c r="H3465">
        <f>'DATA DASH'!H3465</f>
        <v/>
      </c>
      <c r="I3465">
        <f>'DATA DASH'!I3465</f>
        <v/>
      </c>
      <c r="J3465">
        <f>'DATA DASH'!J3465</f>
        <v/>
      </c>
      <c r="K3465">
        <f>'DATA DASH'!K3465</f>
        <v/>
      </c>
      <c r="L3465">
        <f>'DATA DASH'!L3465</f>
        <v/>
      </c>
      <c r="M3465">
        <f>'DATA DASH'!M3465</f>
        <v/>
      </c>
    </row>
    <row r="3466">
      <c r="A3466">
        <f>'DATA DASH'!A3466</f>
        <v/>
      </c>
      <c r="B3466">
        <f>'DATA DASH'!B3466</f>
        <v/>
      </c>
      <c r="C3466">
        <f>'DATA DASH'!C3466</f>
        <v/>
      </c>
      <c r="D3466">
        <f>'DATA DASH'!D3466</f>
        <v/>
      </c>
      <c r="E3466">
        <f>'DATA DASH'!E3466</f>
        <v/>
      </c>
      <c r="F3466">
        <f>'DATA DASH'!F3466</f>
        <v/>
      </c>
      <c r="G3466">
        <f>'DATA DASH'!G3466</f>
        <v/>
      </c>
      <c r="H3466">
        <f>'DATA DASH'!H3466</f>
        <v/>
      </c>
      <c r="I3466">
        <f>'DATA DASH'!I3466</f>
        <v/>
      </c>
      <c r="J3466">
        <f>'DATA DASH'!J3466</f>
        <v/>
      </c>
      <c r="K3466">
        <f>'DATA DASH'!K3466</f>
        <v/>
      </c>
      <c r="L3466">
        <f>'DATA DASH'!L3466</f>
        <v/>
      </c>
      <c r="M3466">
        <f>'DATA DASH'!M3466</f>
        <v/>
      </c>
    </row>
    <row r="3467">
      <c r="A3467">
        <f>'DATA DASH'!A3467</f>
        <v/>
      </c>
      <c r="B3467">
        <f>'DATA DASH'!B3467</f>
        <v/>
      </c>
      <c r="C3467">
        <f>'DATA DASH'!C3467</f>
        <v/>
      </c>
      <c r="D3467">
        <f>'DATA DASH'!D3467</f>
        <v/>
      </c>
      <c r="E3467">
        <f>'DATA DASH'!E3467</f>
        <v/>
      </c>
      <c r="F3467">
        <f>'DATA DASH'!F3467</f>
        <v/>
      </c>
      <c r="G3467">
        <f>'DATA DASH'!G3467</f>
        <v/>
      </c>
      <c r="H3467">
        <f>'DATA DASH'!H3467</f>
        <v/>
      </c>
      <c r="I3467">
        <f>'DATA DASH'!I3467</f>
        <v/>
      </c>
      <c r="J3467">
        <f>'DATA DASH'!J3467</f>
        <v/>
      </c>
      <c r="K3467">
        <f>'DATA DASH'!K3467</f>
        <v/>
      </c>
      <c r="L3467">
        <f>'DATA DASH'!L3467</f>
        <v/>
      </c>
      <c r="M3467">
        <f>'DATA DASH'!M3467</f>
        <v/>
      </c>
    </row>
    <row r="3468">
      <c r="A3468">
        <f>'DATA DASH'!A3468</f>
        <v/>
      </c>
      <c r="B3468">
        <f>'DATA DASH'!B3468</f>
        <v/>
      </c>
      <c r="C3468">
        <f>'DATA DASH'!C3468</f>
        <v/>
      </c>
      <c r="D3468">
        <f>'DATA DASH'!D3468</f>
        <v/>
      </c>
      <c r="E3468">
        <f>'DATA DASH'!E3468</f>
        <v/>
      </c>
      <c r="F3468">
        <f>'DATA DASH'!F3468</f>
        <v/>
      </c>
      <c r="G3468">
        <f>'DATA DASH'!G3468</f>
        <v/>
      </c>
      <c r="H3468">
        <f>'DATA DASH'!H3468</f>
        <v/>
      </c>
      <c r="I3468">
        <f>'DATA DASH'!I3468</f>
        <v/>
      </c>
      <c r="J3468">
        <f>'DATA DASH'!J3468</f>
        <v/>
      </c>
      <c r="K3468">
        <f>'DATA DASH'!K3468</f>
        <v/>
      </c>
      <c r="L3468">
        <f>'DATA DASH'!L3468</f>
        <v/>
      </c>
      <c r="M3468">
        <f>'DATA DASH'!M3468</f>
        <v/>
      </c>
    </row>
    <row r="3469">
      <c r="A3469">
        <f>'DATA DASH'!A3469</f>
        <v/>
      </c>
      <c r="B3469">
        <f>'DATA DASH'!B3469</f>
        <v/>
      </c>
      <c r="C3469">
        <f>'DATA DASH'!C3469</f>
        <v/>
      </c>
      <c r="D3469">
        <f>'DATA DASH'!D3469</f>
        <v/>
      </c>
      <c r="E3469">
        <f>'DATA DASH'!E3469</f>
        <v/>
      </c>
      <c r="F3469">
        <f>'DATA DASH'!F3469</f>
        <v/>
      </c>
      <c r="G3469">
        <f>'DATA DASH'!G3469</f>
        <v/>
      </c>
      <c r="H3469">
        <f>'DATA DASH'!H3469</f>
        <v/>
      </c>
      <c r="I3469">
        <f>'DATA DASH'!I3469</f>
        <v/>
      </c>
      <c r="J3469">
        <f>'DATA DASH'!J3469</f>
        <v/>
      </c>
      <c r="K3469">
        <f>'DATA DASH'!K3469</f>
        <v/>
      </c>
      <c r="L3469">
        <f>'DATA DASH'!L3469</f>
        <v/>
      </c>
      <c r="M3469">
        <f>'DATA DASH'!M3469</f>
        <v/>
      </c>
    </row>
    <row r="3470">
      <c r="A3470">
        <f>'DATA DASH'!A3470</f>
        <v/>
      </c>
      <c r="B3470">
        <f>'DATA DASH'!B3470</f>
        <v/>
      </c>
      <c r="C3470">
        <f>'DATA DASH'!C3470</f>
        <v/>
      </c>
      <c r="D3470">
        <f>'DATA DASH'!D3470</f>
        <v/>
      </c>
      <c r="E3470">
        <f>'DATA DASH'!E3470</f>
        <v/>
      </c>
      <c r="F3470">
        <f>'DATA DASH'!F3470</f>
        <v/>
      </c>
      <c r="G3470">
        <f>'DATA DASH'!G3470</f>
        <v/>
      </c>
      <c r="H3470">
        <f>'DATA DASH'!H3470</f>
        <v/>
      </c>
      <c r="I3470">
        <f>'DATA DASH'!I3470</f>
        <v/>
      </c>
      <c r="J3470">
        <f>'DATA DASH'!J3470</f>
        <v/>
      </c>
      <c r="K3470">
        <f>'DATA DASH'!K3470</f>
        <v/>
      </c>
      <c r="L3470">
        <f>'DATA DASH'!L3470</f>
        <v/>
      </c>
      <c r="M3470">
        <f>'DATA DASH'!M3470</f>
        <v/>
      </c>
    </row>
    <row r="3471">
      <c r="A3471">
        <f>'DATA DASH'!A3471</f>
        <v/>
      </c>
      <c r="B3471">
        <f>'DATA DASH'!B3471</f>
        <v/>
      </c>
      <c r="C3471">
        <f>'DATA DASH'!C3471</f>
        <v/>
      </c>
      <c r="D3471">
        <f>'DATA DASH'!D3471</f>
        <v/>
      </c>
      <c r="E3471">
        <f>'DATA DASH'!E3471</f>
        <v/>
      </c>
      <c r="F3471">
        <f>'DATA DASH'!F3471</f>
        <v/>
      </c>
      <c r="G3471">
        <f>'DATA DASH'!G3471</f>
        <v/>
      </c>
      <c r="H3471">
        <f>'DATA DASH'!H3471</f>
        <v/>
      </c>
      <c r="I3471">
        <f>'DATA DASH'!I3471</f>
        <v/>
      </c>
      <c r="J3471">
        <f>'DATA DASH'!J3471</f>
        <v/>
      </c>
      <c r="K3471">
        <f>'DATA DASH'!K3471</f>
        <v/>
      </c>
      <c r="L3471">
        <f>'DATA DASH'!L3471</f>
        <v/>
      </c>
      <c r="M3471">
        <f>'DATA DASH'!M3471</f>
        <v/>
      </c>
    </row>
    <row r="3472">
      <c r="A3472">
        <f>'DATA DASH'!A3472</f>
        <v/>
      </c>
      <c r="B3472">
        <f>'DATA DASH'!B3472</f>
        <v/>
      </c>
      <c r="C3472">
        <f>'DATA DASH'!C3472</f>
        <v/>
      </c>
      <c r="D3472">
        <f>'DATA DASH'!D3472</f>
        <v/>
      </c>
      <c r="E3472">
        <f>'DATA DASH'!E3472</f>
        <v/>
      </c>
      <c r="F3472">
        <f>'DATA DASH'!F3472</f>
        <v/>
      </c>
      <c r="G3472">
        <f>'DATA DASH'!G3472</f>
        <v/>
      </c>
      <c r="H3472">
        <f>'DATA DASH'!H3472</f>
        <v/>
      </c>
      <c r="I3472">
        <f>'DATA DASH'!I3472</f>
        <v/>
      </c>
      <c r="J3472">
        <f>'DATA DASH'!J3472</f>
        <v/>
      </c>
      <c r="K3472">
        <f>'DATA DASH'!K3472</f>
        <v/>
      </c>
      <c r="L3472">
        <f>'DATA DASH'!L3472</f>
        <v/>
      </c>
      <c r="M3472">
        <f>'DATA DASH'!M3472</f>
        <v/>
      </c>
    </row>
    <row r="3473">
      <c r="A3473">
        <f>'DATA DASH'!A3473</f>
        <v/>
      </c>
      <c r="B3473">
        <f>'DATA DASH'!B3473</f>
        <v/>
      </c>
      <c r="C3473">
        <f>'DATA DASH'!C3473</f>
        <v/>
      </c>
      <c r="D3473">
        <f>'DATA DASH'!D3473</f>
        <v/>
      </c>
      <c r="E3473">
        <f>'DATA DASH'!E3473</f>
        <v/>
      </c>
      <c r="F3473">
        <f>'DATA DASH'!F3473</f>
        <v/>
      </c>
      <c r="G3473">
        <f>'DATA DASH'!G3473</f>
        <v/>
      </c>
      <c r="H3473">
        <f>'DATA DASH'!H3473</f>
        <v/>
      </c>
      <c r="I3473">
        <f>'DATA DASH'!I3473</f>
        <v/>
      </c>
      <c r="J3473">
        <f>'DATA DASH'!J3473</f>
        <v/>
      </c>
      <c r="K3473">
        <f>'DATA DASH'!K3473</f>
        <v/>
      </c>
      <c r="L3473">
        <f>'DATA DASH'!L3473</f>
        <v/>
      </c>
      <c r="M3473">
        <f>'DATA DASH'!M3473</f>
        <v/>
      </c>
    </row>
    <row r="3474">
      <c r="A3474">
        <f>'DATA DASH'!A3474</f>
        <v/>
      </c>
      <c r="B3474">
        <f>'DATA DASH'!B3474</f>
        <v/>
      </c>
      <c r="C3474">
        <f>'DATA DASH'!C3474</f>
        <v/>
      </c>
      <c r="D3474">
        <f>'DATA DASH'!D3474</f>
        <v/>
      </c>
      <c r="E3474">
        <f>'DATA DASH'!E3474</f>
        <v/>
      </c>
      <c r="F3474">
        <f>'DATA DASH'!F3474</f>
        <v/>
      </c>
      <c r="G3474">
        <f>'DATA DASH'!G3474</f>
        <v/>
      </c>
      <c r="H3474">
        <f>'DATA DASH'!H3474</f>
        <v/>
      </c>
      <c r="I3474">
        <f>'DATA DASH'!I3474</f>
        <v/>
      </c>
      <c r="J3474">
        <f>'DATA DASH'!J3474</f>
        <v/>
      </c>
      <c r="K3474">
        <f>'DATA DASH'!K3474</f>
        <v/>
      </c>
      <c r="L3474">
        <f>'DATA DASH'!L3474</f>
        <v/>
      </c>
      <c r="M3474">
        <f>'DATA DASH'!M3474</f>
        <v/>
      </c>
    </row>
    <row r="3475">
      <c r="A3475">
        <f>'DATA DASH'!A3475</f>
        <v/>
      </c>
      <c r="B3475">
        <f>'DATA DASH'!B3475</f>
        <v/>
      </c>
      <c r="C3475">
        <f>'DATA DASH'!C3475</f>
        <v/>
      </c>
      <c r="D3475">
        <f>'DATA DASH'!D3475</f>
        <v/>
      </c>
      <c r="E3475">
        <f>'DATA DASH'!E3475</f>
        <v/>
      </c>
      <c r="F3475">
        <f>'DATA DASH'!F3475</f>
        <v/>
      </c>
      <c r="G3475">
        <f>'DATA DASH'!G3475</f>
        <v/>
      </c>
      <c r="H3475">
        <f>'DATA DASH'!H3475</f>
        <v/>
      </c>
      <c r="I3475">
        <f>'DATA DASH'!I3475</f>
        <v/>
      </c>
      <c r="J3475">
        <f>'DATA DASH'!J3475</f>
        <v/>
      </c>
      <c r="K3475">
        <f>'DATA DASH'!K3475</f>
        <v/>
      </c>
      <c r="L3475">
        <f>'DATA DASH'!L3475</f>
        <v/>
      </c>
      <c r="M3475">
        <f>'DATA DASH'!M3475</f>
        <v/>
      </c>
    </row>
    <row r="3476">
      <c r="A3476">
        <f>'DATA DASH'!A3476</f>
        <v/>
      </c>
      <c r="B3476">
        <f>'DATA DASH'!B3476</f>
        <v/>
      </c>
      <c r="C3476">
        <f>'DATA DASH'!C3476</f>
        <v/>
      </c>
      <c r="D3476">
        <f>'DATA DASH'!D3476</f>
        <v/>
      </c>
      <c r="E3476">
        <f>'DATA DASH'!E3476</f>
        <v/>
      </c>
      <c r="F3476">
        <f>'DATA DASH'!F3476</f>
        <v/>
      </c>
      <c r="G3476">
        <f>'DATA DASH'!G3476</f>
        <v/>
      </c>
      <c r="H3476">
        <f>'DATA DASH'!H3476</f>
        <v/>
      </c>
      <c r="I3476">
        <f>'DATA DASH'!I3476</f>
        <v/>
      </c>
      <c r="J3476">
        <f>'DATA DASH'!J3476</f>
        <v/>
      </c>
      <c r="K3476">
        <f>'DATA DASH'!K3476</f>
        <v/>
      </c>
      <c r="L3476">
        <f>'DATA DASH'!L3476</f>
        <v/>
      </c>
      <c r="M3476">
        <f>'DATA DASH'!M3476</f>
        <v/>
      </c>
    </row>
    <row r="3477">
      <c r="A3477">
        <f>'DATA DASH'!A3477</f>
        <v/>
      </c>
      <c r="B3477">
        <f>'DATA DASH'!B3477</f>
        <v/>
      </c>
      <c r="C3477">
        <f>'DATA DASH'!C3477</f>
        <v/>
      </c>
      <c r="D3477">
        <f>'DATA DASH'!D3477</f>
        <v/>
      </c>
      <c r="E3477">
        <f>'DATA DASH'!E3477</f>
        <v/>
      </c>
      <c r="F3477">
        <f>'DATA DASH'!F3477</f>
        <v/>
      </c>
      <c r="G3477">
        <f>'DATA DASH'!G3477</f>
        <v/>
      </c>
      <c r="H3477">
        <f>'DATA DASH'!H3477</f>
        <v/>
      </c>
      <c r="I3477">
        <f>'DATA DASH'!I3477</f>
        <v/>
      </c>
      <c r="J3477">
        <f>'DATA DASH'!J3477</f>
        <v/>
      </c>
      <c r="K3477">
        <f>'DATA DASH'!K3477</f>
        <v/>
      </c>
      <c r="L3477">
        <f>'DATA DASH'!L3477</f>
        <v/>
      </c>
      <c r="M3477">
        <f>'DATA DASH'!M3477</f>
        <v/>
      </c>
    </row>
    <row r="3478">
      <c r="A3478">
        <f>'DATA DASH'!A3478</f>
        <v/>
      </c>
      <c r="B3478">
        <f>'DATA DASH'!B3478</f>
        <v/>
      </c>
      <c r="C3478">
        <f>'DATA DASH'!C3478</f>
        <v/>
      </c>
      <c r="D3478">
        <f>'DATA DASH'!D3478</f>
        <v/>
      </c>
      <c r="E3478">
        <f>'DATA DASH'!E3478</f>
        <v/>
      </c>
      <c r="F3478">
        <f>'DATA DASH'!F3478</f>
        <v/>
      </c>
      <c r="G3478">
        <f>'DATA DASH'!G3478</f>
        <v/>
      </c>
      <c r="H3478">
        <f>'DATA DASH'!H3478</f>
        <v/>
      </c>
      <c r="I3478">
        <f>'DATA DASH'!I3478</f>
        <v/>
      </c>
      <c r="J3478">
        <f>'DATA DASH'!J3478</f>
        <v/>
      </c>
      <c r="K3478">
        <f>'DATA DASH'!K3478</f>
        <v/>
      </c>
      <c r="L3478">
        <f>'DATA DASH'!L3478</f>
        <v/>
      </c>
      <c r="M3478">
        <f>'DATA DASH'!M3478</f>
        <v/>
      </c>
    </row>
    <row r="3479">
      <c r="A3479">
        <f>'DATA DASH'!A3479</f>
        <v/>
      </c>
      <c r="B3479">
        <f>'DATA DASH'!B3479</f>
        <v/>
      </c>
      <c r="C3479">
        <f>'DATA DASH'!C3479</f>
        <v/>
      </c>
      <c r="D3479">
        <f>'DATA DASH'!D3479</f>
        <v/>
      </c>
      <c r="E3479">
        <f>'DATA DASH'!E3479</f>
        <v/>
      </c>
      <c r="F3479">
        <f>'DATA DASH'!F3479</f>
        <v/>
      </c>
      <c r="G3479">
        <f>'DATA DASH'!G3479</f>
        <v/>
      </c>
      <c r="H3479">
        <f>'DATA DASH'!H3479</f>
        <v/>
      </c>
      <c r="I3479">
        <f>'DATA DASH'!I3479</f>
        <v/>
      </c>
      <c r="J3479">
        <f>'DATA DASH'!J3479</f>
        <v/>
      </c>
      <c r="K3479">
        <f>'DATA DASH'!K3479</f>
        <v/>
      </c>
      <c r="L3479">
        <f>'DATA DASH'!L3479</f>
        <v/>
      </c>
      <c r="M3479">
        <f>'DATA DASH'!M3479</f>
        <v/>
      </c>
    </row>
    <row r="3480">
      <c r="A3480">
        <f>'DATA DASH'!A3480</f>
        <v/>
      </c>
      <c r="B3480">
        <f>'DATA DASH'!B3480</f>
        <v/>
      </c>
      <c r="C3480">
        <f>'DATA DASH'!C3480</f>
        <v/>
      </c>
      <c r="D3480">
        <f>'DATA DASH'!D3480</f>
        <v/>
      </c>
      <c r="E3480">
        <f>'DATA DASH'!E3480</f>
        <v/>
      </c>
      <c r="F3480">
        <f>'DATA DASH'!F3480</f>
        <v/>
      </c>
      <c r="G3480">
        <f>'DATA DASH'!G3480</f>
        <v/>
      </c>
      <c r="H3480">
        <f>'DATA DASH'!H3480</f>
        <v/>
      </c>
      <c r="I3480">
        <f>'DATA DASH'!I3480</f>
        <v/>
      </c>
      <c r="J3480">
        <f>'DATA DASH'!J3480</f>
        <v/>
      </c>
      <c r="K3480">
        <f>'DATA DASH'!K3480</f>
        <v/>
      </c>
      <c r="L3480">
        <f>'DATA DASH'!L3480</f>
        <v/>
      </c>
      <c r="M3480">
        <f>'DATA DASH'!M3480</f>
        <v/>
      </c>
    </row>
    <row r="3481">
      <c r="A3481">
        <f>'DATA DASH'!A3481</f>
        <v/>
      </c>
      <c r="B3481">
        <f>'DATA DASH'!B3481</f>
        <v/>
      </c>
      <c r="C3481">
        <f>'DATA DASH'!C3481</f>
        <v/>
      </c>
      <c r="D3481">
        <f>'DATA DASH'!D3481</f>
        <v/>
      </c>
      <c r="E3481">
        <f>'DATA DASH'!E3481</f>
        <v/>
      </c>
      <c r="F3481">
        <f>'DATA DASH'!F3481</f>
        <v/>
      </c>
      <c r="G3481">
        <f>'DATA DASH'!G3481</f>
        <v/>
      </c>
      <c r="H3481">
        <f>'DATA DASH'!H3481</f>
        <v/>
      </c>
      <c r="I3481">
        <f>'DATA DASH'!I3481</f>
        <v/>
      </c>
      <c r="J3481">
        <f>'DATA DASH'!J3481</f>
        <v/>
      </c>
      <c r="K3481">
        <f>'DATA DASH'!K3481</f>
        <v/>
      </c>
      <c r="L3481">
        <f>'DATA DASH'!L3481</f>
        <v/>
      </c>
      <c r="M3481">
        <f>'DATA DASH'!M3481</f>
        <v/>
      </c>
    </row>
    <row r="3482">
      <c r="A3482">
        <f>'DATA DASH'!A3482</f>
        <v/>
      </c>
      <c r="B3482">
        <f>'DATA DASH'!B3482</f>
        <v/>
      </c>
      <c r="C3482">
        <f>'DATA DASH'!C3482</f>
        <v/>
      </c>
      <c r="D3482">
        <f>'DATA DASH'!D3482</f>
        <v/>
      </c>
      <c r="E3482">
        <f>'DATA DASH'!E3482</f>
        <v/>
      </c>
      <c r="F3482">
        <f>'DATA DASH'!F3482</f>
        <v/>
      </c>
      <c r="G3482">
        <f>'DATA DASH'!G3482</f>
        <v/>
      </c>
      <c r="H3482">
        <f>'DATA DASH'!H3482</f>
        <v/>
      </c>
      <c r="I3482">
        <f>'DATA DASH'!I3482</f>
        <v/>
      </c>
      <c r="J3482">
        <f>'DATA DASH'!J3482</f>
        <v/>
      </c>
      <c r="K3482">
        <f>'DATA DASH'!K3482</f>
        <v/>
      </c>
      <c r="L3482">
        <f>'DATA DASH'!L3482</f>
        <v/>
      </c>
      <c r="M3482">
        <f>'DATA DASH'!M3482</f>
        <v/>
      </c>
    </row>
    <row r="3483">
      <c r="A3483">
        <f>'DATA DASH'!A3483</f>
        <v/>
      </c>
      <c r="B3483">
        <f>'DATA DASH'!B3483</f>
        <v/>
      </c>
      <c r="C3483">
        <f>'DATA DASH'!C3483</f>
        <v/>
      </c>
      <c r="D3483">
        <f>'DATA DASH'!D3483</f>
        <v/>
      </c>
      <c r="E3483">
        <f>'DATA DASH'!E3483</f>
        <v/>
      </c>
      <c r="F3483">
        <f>'DATA DASH'!F3483</f>
        <v/>
      </c>
      <c r="G3483">
        <f>'DATA DASH'!G3483</f>
        <v/>
      </c>
      <c r="H3483">
        <f>'DATA DASH'!H3483</f>
        <v/>
      </c>
      <c r="I3483">
        <f>'DATA DASH'!I3483</f>
        <v/>
      </c>
      <c r="J3483">
        <f>'DATA DASH'!J3483</f>
        <v/>
      </c>
      <c r="K3483">
        <f>'DATA DASH'!K3483</f>
        <v/>
      </c>
      <c r="L3483">
        <f>'DATA DASH'!L3483</f>
        <v/>
      </c>
      <c r="M3483">
        <f>'DATA DASH'!M3483</f>
        <v/>
      </c>
    </row>
    <row r="3484">
      <c r="A3484">
        <f>'DATA DASH'!A3484</f>
        <v/>
      </c>
      <c r="B3484">
        <f>'DATA DASH'!B3484</f>
        <v/>
      </c>
      <c r="C3484">
        <f>'DATA DASH'!C3484</f>
        <v/>
      </c>
      <c r="D3484">
        <f>'DATA DASH'!D3484</f>
        <v/>
      </c>
      <c r="E3484">
        <f>'DATA DASH'!E3484</f>
        <v/>
      </c>
      <c r="F3484">
        <f>'DATA DASH'!F3484</f>
        <v/>
      </c>
      <c r="G3484">
        <f>'DATA DASH'!G3484</f>
        <v/>
      </c>
      <c r="H3484">
        <f>'DATA DASH'!H3484</f>
        <v/>
      </c>
      <c r="I3484">
        <f>'DATA DASH'!I3484</f>
        <v/>
      </c>
      <c r="J3484">
        <f>'DATA DASH'!J3484</f>
        <v/>
      </c>
      <c r="K3484">
        <f>'DATA DASH'!K3484</f>
        <v/>
      </c>
      <c r="L3484">
        <f>'DATA DASH'!L3484</f>
        <v/>
      </c>
      <c r="M3484">
        <f>'DATA DASH'!M3484</f>
        <v/>
      </c>
    </row>
    <row r="3485">
      <c r="A3485">
        <f>'DATA DASH'!A3485</f>
        <v/>
      </c>
      <c r="B3485">
        <f>'DATA DASH'!B3485</f>
        <v/>
      </c>
      <c r="C3485">
        <f>'DATA DASH'!C3485</f>
        <v/>
      </c>
      <c r="D3485">
        <f>'DATA DASH'!D3485</f>
        <v/>
      </c>
      <c r="E3485">
        <f>'DATA DASH'!E3485</f>
        <v/>
      </c>
      <c r="F3485">
        <f>'DATA DASH'!F3485</f>
        <v/>
      </c>
      <c r="G3485">
        <f>'DATA DASH'!G3485</f>
        <v/>
      </c>
      <c r="H3485">
        <f>'DATA DASH'!H3485</f>
        <v/>
      </c>
      <c r="I3485">
        <f>'DATA DASH'!I3485</f>
        <v/>
      </c>
      <c r="J3485">
        <f>'DATA DASH'!J3485</f>
        <v/>
      </c>
      <c r="K3485">
        <f>'DATA DASH'!K3485</f>
        <v/>
      </c>
      <c r="L3485">
        <f>'DATA DASH'!L3485</f>
        <v/>
      </c>
      <c r="M3485">
        <f>'DATA DASH'!M3485</f>
        <v/>
      </c>
    </row>
    <row r="3486">
      <c r="A3486">
        <f>'DATA DASH'!A3486</f>
        <v/>
      </c>
      <c r="B3486">
        <f>'DATA DASH'!B3486</f>
        <v/>
      </c>
      <c r="C3486">
        <f>'DATA DASH'!C3486</f>
        <v/>
      </c>
      <c r="D3486">
        <f>'DATA DASH'!D3486</f>
        <v/>
      </c>
      <c r="E3486">
        <f>'DATA DASH'!E3486</f>
        <v/>
      </c>
      <c r="F3486">
        <f>'DATA DASH'!F3486</f>
        <v/>
      </c>
      <c r="G3486">
        <f>'DATA DASH'!G3486</f>
        <v/>
      </c>
      <c r="H3486">
        <f>'DATA DASH'!H3486</f>
        <v/>
      </c>
      <c r="I3486">
        <f>'DATA DASH'!I3486</f>
        <v/>
      </c>
      <c r="J3486">
        <f>'DATA DASH'!J3486</f>
        <v/>
      </c>
      <c r="K3486">
        <f>'DATA DASH'!K3486</f>
        <v/>
      </c>
      <c r="L3486">
        <f>'DATA DASH'!L3486</f>
        <v/>
      </c>
      <c r="M3486">
        <f>'DATA DASH'!M3486</f>
        <v/>
      </c>
    </row>
    <row r="3487">
      <c r="A3487">
        <f>'DATA DASH'!A3487</f>
        <v/>
      </c>
      <c r="B3487">
        <f>'DATA DASH'!B3487</f>
        <v/>
      </c>
      <c r="C3487">
        <f>'DATA DASH'!C3487</f>
        <v/>
      </c>
      <c r="D3487">
        <f>'DATA DASH'!D3487</f>
        <v/>
      </c>
      <c r="E3487">
        <f>'DATA DASH'!E3487</f>
        <v/>
      </c>
      <c r="F3487">
        <f>'DATA DASH'!F3487</f>
        <v/>
      </c>
      <c r="G3487">
        <f>'DATA DASH'!G3487</f>
        <v/>
      </c>
      <c r="H3487">
        <f>'DATA DASH'!H3487</f>
        <v/>
      </c>
      <c r="I3487">
        <f>'DATA DASH'!I3487</f>
        <v/>
      </c>
      <c r="J3487">
        <f>'DATA DASH'!J3487</f>
        <v/>
      </c>
      <c r="K3487">
        <f>'DATA DASH'!K3487</f>
        <v/>
      </c>
      <c r="L3487">
        <f>'DATA DASH'!L3487</f>
        <v/>
      </c>
      <c r="M3487">
        <f>'DATA DASH'!M3487</f>
        <v/>
      </c>
    </row>
    <row r="3488">
      <c r="A3488">
        <f>'DATA DASH'!A3488</f>
        <v/>
      </c>
      <c r="B3488">
        <f>'DATA DASH'!B3488</f>
        <v/>
      </c>
      <c r="C3488">
        <f>'DATA DASH'!C3488</f>
        <v/>
      </c>
      <c r="D3488">
        <f>'DATA DASH'!D3488</f>
        <v/>
      </c>
      <c r="E3488">
        <f>'DATA DASH'!E3488</f>
        <v/>
      </c>
      <c r="F3488">
        <f>'DATA DASH'!F3488</f>
        <v/>
      </c>
      <c r="G3488">
        <f>'DATA DASH'!G3488</f>
        <v/>
      </c>
      <c r="H3488">
        <f>'DATA DASH'!H3488</f>
        <v/>
      </c>
      <c r="I3488">
        <f>'DATA DASH'!I3488</f>
        <v/>
      </c>
      <c r="J3488">
        <f>'DATA DASH'!J3488</f>
        <v/>
      </c>
      <c r="K3488">
        <f>'DATA DASH'!K3488</f>
        <v/>
      </c>
      <c r="L3488">
        <f>'DATA DASH'!L3488</f>
        <v/>
      </c>
      <c r="M3488">
        <f>'DATA DASH'!M3488</f>
        <v/>
      </c>
    </row>
    <row r="3489">
      <c r="A3489">
        <f>'DATA DASH'!A3489</f>
        <v/>
      </c>
      <c r="B3489">
        <f>'DATA DASH'!B3489</f>
        <v/>
      </c>
      <c r="C3489">
        <f>'DATA DASH'!C3489</f>
        <v/>
      </c>
      <c r="D3489">
        <f>'DATA DASH'!D3489</f>
        <v/>
      </c>
      <c r="E3489">
        <f>'DATA DASH'!E3489</f>
        <v/>
      </c>
      <c r="F3489">
        <f>'DATA DASH'!F3489</f>
        <v/>
      </c>
      <c r="G3489">
        <f>'DATA DASH'!G3489</f>
        <v/>
      </c>
      <c r="H3489">
        <f>'DATA DASH'!H3489</f>
        <v/>
      </c>
      <c r="I3489">
        <f>'DATA DASH'!I3489</f>
        <v/>
      </c>
      <c r="J3489">
        <f>'DATA DASH'!J3489</f>
        <v/>
      </c>
      <c r="K3489">
        <f>'DATA DASH'!K3489</f>
        <v/>
      </c>
      <c r="L3489">
        <f>'DATA DASH'!L3489</f>
        <v/>
      </c>
      <c r="M3489">
        <f>'DATA DASH'!M3489</f>
        <v/>
      </c>
    </row>
    <row r="3490">
      <c r="A3490">
        <f>'DATA DASH'!A3490</f>
        <v/>
      </c>
      <c r="B3490">
        <f>'DATA DASH'!B3490</f>
        <v/>
      </c>
      <c r="C3490">
        <f>'DATA DASH'!C3490</f>
        <v/>
      </c>
      <c r="D3490">
        <f>'DATA DASH'!D3490</f>
        <v/>
      </c>
      <c r="E3490">
        <f>'DATA DASH'!E3490</f>
        <v/>
      </c>
      <c r="F3490">
        <f>'DATA DASH'!F3490</f>
        <v/>
      </c>
      <c r="G3490">
        <f>'DATA DASH'!G3490</f>
        <v/>
      </c>
      <c r="H3490">
        <f>'DATA DASH'!H3490</f>
        <v/>
      </c>
      <c r="I3490">
        <f>'DATA DASH'!I3490</f>
        <v/>
      </c>
      <c r="J3490">
        <f>'DATA DASH'!J3490</f>
        <v/>
      </c>
      <c r="K3490">
        <f>'DATA DASH'!K3490</f>
        <v/>
      </c>
      <c r="L3490">
        <f>'DATA DASH'!L3490</f>
        <v/>
      </c>
      <c r="M3490">
        <f>'DATA DASH'!M3490</f>
        <v/>
      </c>
    </row>
    <row r="3491">
      <c r="A3491">
        <f>'DATA DASH'!A3491</f>
        <v/>
      </c>
      <c r="B3491">
        <f>'DATA DASH'!B3491</f>
        <v/>
      </c>
      <c r="C3491">
        <f>'DATA DASH'!C3491</f>
        <v/>
      </c>
      <c r="D3491">
        <f>'DATA DASH'!D3491</f>
        <v/>
      </c>
      <c r="E3491">
        <f>'DATA DASH'!E3491</f>
        <v/>
      </c>
      <c r="F3491">
        <f>'DATA DASH'!F3491</f>
        <v/>
      </c>
      <c r="G3491">
        <f>'DATA DASH'!G3491</f>
        <v/>
      </c>
      <c r="H3491">
        <f>'DATA DASH'!H3491</f>
        <v/>
      </c>
      <c r="I3491">
        <f>'DATA DASH'!I3491</f>
        <v/>
      </c>
      <c r="J3491">
        <f>'DATA DASH'!J3491</f>
        <v/>
      </c>
      <c r="K3491">
        <f>'DATA DASH'!K3491</f>
        <v/>
      </c>
      <c r="L3491">
        <f>'DATA DASH'!L3491</f>
        <v/>
      </c>
      <c r="M3491">
        <f>'DATA DASH'!M3491</f>
        <v/>
      </c>
    </row>
    <row r="3492">
      <c r="A3492">
        <f>'DATA DASH'!A3492</f>
        <v/>
      </c>
      <c r="B3492">
        <f>'DATA DASH'!B3492</f>
        <v/>
      </c>
      <c r="C3492">
        <f>'DATA DASH'!C3492</f>
        <v/>
      </c>
      <c r="D3492">
        <f>'DATA DASH'!D3492</f>
        <v/>
      </c>
      <c r="E3492">
        <f>'DATA DASH'!E3492</f>
        <v/>
      </c>
      <c r="F3492">
        <f>'DATA DASH'!F3492</f>
        <v/>
      </c>
      <c r="G3492">
        <f>'DATA DASH'!G3492</f>
        <v/>
      </c>
      <c r="H3492">
        <f>'DATA DASH'!H3492</f>
        <v/>
      </c>
      <c r="I3492">
        <f>'DATA DASH'!I3492</f>
        <v/>
      </c>
      <c r="J3492">
        <f>'DATA DASH'!J3492</f>
        <v/>
      </c>
      <c r="K3492">
        <f>'DATA DASH'!K3492</f>
        <v/>
      </c>
      <c r="L3492">
        <f>'DATA DASH'!L3492</f>
        <v/>
      </c>
      <c r="M3492">
        <f>'DATA DASH'!M3492</f>
        <v/>
      </c>
    </row>
    <row r="3493">
      <c r="A3493">
        <f>'DATA DASH'!A3493</f>
        <v/>
      </c>
      <c r="B3493">
        <f>'DATA DASH'!B3493</f>
        <v/>
      </c>
      <c r="C3493">
        <f>'DATA DASH'!C3493</f>
        <v/>
      </c>
      <c r="D3493">
        <f>'DATA DASH'!D3493</f>
        <v/>
      </c>
      <c r="E3493">
        <f>'DATA DASH'!E3493</f>
        <v/>
      </c>
      <c r="F3493">
        <f>'DATA DASH'!F3493</f>
        <v/>
      </c>
      <c r="G3493">
        <f>'DATA DASH'!G3493</f>
        <v/>
      </c>
      <c r="H3493">
        <f>'DATA DASH'!H3493</f>
        <v/>
      </c>
      <c r="I3493">
        <f>'DATA DASH'!I3493</f>
        <v/>
      </c>
      <c r="J3493">
        <f>'DATA DASH'!J3493</f>
        <v/>
      </c>
      <c r="K3493">
        <f>'DATA DASH'!K3493</f>
        <v/>
      </c>
      <c r="L3493">
        <f>'DATA DASH'!L3493</f>
        <v/>
      </c>
      <c r="M3493">
        <f>'DATA DASH'!M3493</f>
        <v/>
      </c>
    </row>
    <row r="3494">
      <c r="A3494">
        <f>'DATA DASH'!A3494</f>
        <v/>
      </c>
      <c r="B3494">
        <f>'DATA DASH'!B3494</f>
        <v/>
      </c>
      <c r="C3494">
        <f>'DATA DASH'!C3494</f>
        <v/>
      </c>
      <c r="D3494">
        <f>'DATA DASH'!D3494</f>
        <v/>
      </c>
      <c r="E3494">
        <f>'DATA DASH'!E3494</f>
        <v/>
      </c>
      <c r="F3494">
        <f>'DATA DASH'!F3494</f>
        <v/>
      </c>
      <c r="G3494">
        <f>'DATA DASH'!G3494</f>
        <v/>
      </c>
      <c r="H3494">
        <f>'DATA DASH'!H3494</f>
        <v/>
      </c>
      <c r="I3494">
        <f>'DATA DASH'!I3494</f>
        <v/>
      </c>
      <c r="J3494">
        <f>'DATA DASH'!J3494</f>
        <v/>
      </c>
      <c r="K3494">
        <f>'DATA DASH'!K3494</f>
        <v/>
      </c>
      <c r="L3494">
        <f>'DATA DASH'!L3494</f>
        <v/>
      </c>
      <c r="M3494">
        <f>'DATA DASH'!M3494</f>
        <v/>
      </c>
    </row>
    <row r="3495">
      <c r="A3495">
        <f>'DATA DASH'!A3495</f>
        <v/>
      </c>
      <c r="B3495">
        <f>'DATA DASH'!B3495</f>
        <v/>
      </c>
      <c r="C3495">
        <f>'DATA DASH'!C3495</f>
        <v/>
      </c>
      <c r="D3495">
        <f>'DATA DASH'!D3495</f>
        <v/>
      </c>
      <c r="E3495">
        <f>'DATA DASH'!E3495</f>
        <v/>
      </c>
      <c r="F3495">
        <f>'DATA DASH'!F3495</f>
        <v/>
      </c>
      <c r="G3495">
        <f>'DATA DASH'!G3495</f>
        <v/>
      </c>
      <c r="H3495">
        <f>'DATA DASH'!H3495</f>
        <v/>
      </c>
      <c r="I3495">
        <f>'DATA DASH'!I3495</f>
        <v/>
      </c>
      <c r="J3495">
        <f>'DATA DASH'!J3495</f>
        <v/>
      </c>
      <c r="K3495">
        <f>'DATA DASH'!K3495</f>
        <v/>
      </c>
      <c r="L3495">
        <f>'DATA DASH'!L3495</f>
        <v/>
      </c>
      <c r="M3495">
        <f>'DATA DASH'!M3495</f>
        <v/>
      </c>
    </row>
    <row r="3496">
      <c r="A3496">
        <f>'DATA DASH'!A3496</f>
        <v/>
      </c>
      <c r="B3496">
        <f>'DATA DASH'!B3496</f>
        <v/>
      </c>
      <c r="C3496">
        <f>'DATA DASH'!C3496</f>
        <v/>
      </c>
      <c r="D3496">
        <f>'DATA DASH'!D3496</f>
        <v/>
      </c>
      <c r="E3496">
        <f>'DATA DASH'!E3496</f>
        <v/>
      </c>
      <c r="F3496">
        <f>'DATA DASH'!F3496</f>
        <v/>
      </c>
      <c r="G3496">
        <f>'DATA DASH'!G3496</f>
        <v/>
      </c>
      <c r="H3496">
        <f>'DATA DASH'!H3496</f>
        <v/>
      </c>
      <c r="I3496">
        <f>'DATA DASH'!I3496</f>
        <v/>
      </c>
      <c r="J3496">
        <f>'DATA DASH'!J3496</f>
        <v/>
      </c>
      <c r="K3496">
        <f>'DATA DASH'!K3496</f>
        <v/>
      </c>
      <c r="L3496">
        <f>'DATA DASH'!L3496</f>
        <v/>
      </c>
      <c r="M3496">
        <f>'DATA DASH'!M3496</f>
        <v/>
      </c>
    </row>
    <row r="3497">
      <c r="A3497">
        <f>'DATA DASH'!A3497</f>
        <v/>
      </c>
      <c r="B3497">
        <f>'DATA DASH'!B3497</f>
        <v/>
      </c>
      <c r="C3497">
        <f>'DATA DASH'!C3497</f>
        <v/>
      </c>
      <c r="D3497">
        <f>'DATA DASH'!D3497</f>
        <v/>
      </c>
      <c r="E3497">
        <f>'DATA DASH'!E3497</f>
        <v/>
      </c>
      <c r="F3497">
        <f>'DATA DASH'!F3497</f>
        <v/>
      </c>
      <c r="G3497">
        <f>'DATA DASH'!G3497</f>
        <v/>
      </c>
      <c r="H3497">
        <f>'DATA DASH'!H3497</f>
        <v/>
      </c>
      <c r="I3497">
        <f>'DATA DASH'!I3497</f>
        <v/>
      </c>
      <c r="J3497">
        <f>'DATA DASH'!J3497</f>
        <v/>
      </c>
      <c r="K3497">
        <f>'DATA DASH'!K3497</f>
        <v/>
      </c>
      <c r="L3497">
        <f>'DATA DASH'!L3497</f>
        <v/>
      </c>
      <c r="M3497">
        <f>'DATA DASH'!M3497</f>
        <v/>
      </c>
    </row>
    <row r="3498">
      <c r="A3498">
        <f>'DATA DASH'!A3498</f>
        <v/>
      </c>
      <c r="B3498">
        <f>'DATA DASH'!B3498</f>
        <v/>
      </c>
      <c r="C3498">
        <f>'DATA DASH'!C3498</f>
        <v/>
      </c>
      <c r="D3498">
        <f>'DATA DASH'!D3498</f>
        <v/>
      </c>
      <c r="E3498">
        <f>'DATA DASH'!E3498</f>
        <v/>
      </c>
      <c r="F3498">
        <f>'DATA DASH'!F3498</f>
        <v/>
      </c>
      <c r="G3498">
        <f>'DATA DASH'!G3498</f>
        <v/>
      </c>
      <c r="H3498">
        <f>'DATA DASH'!H3498</f>
        <v/>
      </c>
      <c r="I3498">
        <f>'DATA DASH'!I3498</f>
        <v/>
      </c>
      <c r="J3498">
        <f>'DATA DASH'!J3498</f>
        <v/>
      </c>
      <c r="K3498">
        <f>'DATA DASH'!K3498</f>
        <v/>
      </c>
      <c r="L3498">
        <f>'DATA DASH'!L3498</f>
        <v/>
      </c>
      <c r="M3498">
        <f>'DATA DASH'!M3498</f>
        <v/>
      </c>
    </row>
    <row r="3499">
      <c r="A3499">
        <f>'DATA DASH'!A3499</f>
        <v/>
      </c>
      <c r="B3499">
        <f>'DATA DASH'!B3499</f>
        <v/>
      </c>
      <c r="C3499">
        <f>'DATA DASH'!C3499</f>
        <v/>
      </c>
      <c r="D3499">
        <f>'DATA DASH'!D3499</f>
        <v/>
      </c>
      <c r="E3499">
        <f>'DATA DASH'!E3499</f>
        <v/>
      </c>
      <c r="F3499">
        <f>'DATA DASH'!F3499</f>
        <v/>
      </c>
      <c r="G3499">
        <f>'DATA DASH'!G3499</f>
        <v/>
      </c>
      <c r="H3499">
        <f>'DATA DASH'!H3499</f>
        <v/>
      </c>
      <c r="I3499">
        <f>'DATA DASH'!I3499</f>
        <v/>
      </c>
      <c r="J3499">
        <f>'DATA DASH'!J3499</f>
        <v/>
      </c>
      <c r="K3499">
        <f>'DATA DASH'!K3499</f>
        <v/>
      </c>
      <c r="L3499">
        <f>'DATA DASH'!L3499</f>
        <v/>
      </c>
      <c r="M3499">
        <f>'DATA DASH'!M3499</f>
        <v/>
      </c>
    </row>
    <row r="3500">
      <c r="A3500">
        <f>'DATA DASH'!A3500</f>
        <v/>
      </c>
      <c r="B3500">
        <f>'DATA DASH'!B3500</f>
        <v/>
      </c>
      <c r="C3500">
        <f>'DATA DASH'!C3500</f>
        <v/>
      </c>
      <c r="D3500">
        <f>'DATA DASH'!D3500</f>
        <v/>
      </c>
      <c r="E3500">
        <f>'DATA DASH'!E3500</f>
        <v/>
      </c>
      <c r="F3500">
        <f>'DATA DASH'!F3500</f>
        <v/>
      </c>
      <c r="G3500">
        <f>'DATA DASH'!G3500</f>
        <v/>
      </c>
      <c r="H3500">
        <f>'DATA DASH'!H3500</f>
        <v/>
      </c>
      <c r="I3500">
        <f>'DATA DASH'!I3500</f>
        <v/>
      </c>
      <c r="J3500">
        <f>'DATA DASH'!J3500</f>
        <v/>
      </c>
      <c r="K3500">
        <f>'DATA DASH'!K3500</f>
        <v/>
      </c>
      <c r="L3500">
        <f>'DATA DASH'!L3500</f>
        <v/>
      </c>
      <c r="M3500">
        <f>'DATA DASH'!M3500</f>
        <v/>
      </c>
    </row>
    <row r="3501">
      <c r="A3501">
        <f>'DATA DASH'!A3501</f>
        <v/>
      </c>
      <c r="B3501">
        <f>'DATA DASH'!B3501</f>
        <v/>
      </c>
      <c r="C3501">
        <f>'DATA DASH'!C3501</f>
        <v/>
      </c>
      <c r="D3501">
        <f>'DATA DASH'!D3501</f>
        <v/>
      </c>
      <c r="E3501">
        <f>'DATA DASH'!E3501</f>
        <v/>
      </c>
      <c r="F3501">
        <f>'DATA DASH'!F3501</f>
        <v/>
      </c>
      <c r="G3501">
        <f>'DATA DASH'!G3501</f>
        <v/>
      </c>
      <c r="H3501">
        <f>'DATA DASH'!H3501</f>
        <v/>
      </c>
      <c r="I3501">
        <f>'DATA DASH'!I3501</f>
        <v/>
      </c>
      <c r="J3501">
        <f>'DATA DASH'!J3501</f>
        <v/>
      </c>
      <c r="K3501">
        <f>'DATA DASH'!K3501</f>
        <v/>
      </c>
      <c r="L3501">
        <f>'DATA DASH'!L3501</f>
        <v/>
      </c>
      <c r="M3501">
        <f>'DATA DASH'!M3501</f>
        <v/>
      </c>
    </row>
    <row r="3502">
      <c r="A3502">
        <f>'DATA DASH'!A3502</f>
        <v/>
      </c>
      <c r="B3502">
        <f>'DATA DASH'!B3502</f>
        <v/>
      </c>
      <c r="C3502">
        <f>'DATA DASH'!C3502</f>
        <v/>
      </c>
      <c r="D3502">
        <f>'DATA DASH'!D3502</f>
        <v/>
      </c>
      <c r="E3502">
        <f>'DATA DASH'!E3502</f>
        <v/>
      </c>
      <c r="F3502">
        <f>'DATA DASH'!F3502</f>
        <v/>
      </c>
      <c r="G3502">
        <f>'DATA DASH'!G3502</f>
        <v/>
      </c>
      <c r="H3502">
        <f>'DATA DASH'!H3502</f>
        <v/>
      </c>
      <c r="I3502">
        <f>'DATA DASH'!I3502</f>
        <v/>
      </c>
      <c r="J3502">
        <f>'DATA DASH'!J3502</f>
        <v/>
      </c>
      <c r="K3502">
        <f>'DATA DASH'!K3502</f>
        <v/>
      </c>
      <c r="L3502">
        <f>'DATA DASH'!L3502</f>
        <v/>
      </c>
      <c r="M3502">
        <f>'DATA DASH'!M3502</f>
        <v/>
      </c>
    </row>
    <row r="3503">
      <c r="A3503">
        <f>'DATA DASH'!A3503</f>
        <v/>
      </c>
      <c r="B3503">
        <f>'DATA DASH'!B3503</f>
        <v/>
      </c>
      <c r="C3503">
        <f>'DATA DASH'!C3503</f>
        <v/>
      </c>
      <c r="D3503">
        <f>'DATA DASH'!D3503</f>
        <v/>
      </c>
      <c r="E3503">
        <f>'DATA DASH'!E3503</f>
        <v/>
      </c>
      <c r="F3503">
        <f>'DATA DASH'!F3503</f>
        <v/>
      </c>
      <c r="G3503">
        <f>'DATA DASH'!G3503</f>
        <v/>
      </c>
      <c r="H3503">
        <f>'DATA DASH'!H3503</f>
        <v/>
      </c>
      <c r="I3503">
        <f>'DATA DASH'!I3503</f>
        <v/>
      </c>
      <c r="J3503">
        <f>'DATA DASH'!J3503</f>
        <v/>
      </c>
      <c r="K3503">
        <f>'DATA DASH'!K3503</f>
        <v/>
      </c>
      <c r="L3503">
        <f>'DATA DASH'!L3503</f>
        <v/>
      </c>
      <c r="M3503">
        <f>'DATA DASH'!M3503</f>
        <v/>
      </c>
    </row>
    <row r="3504">
      <c r="A3504">
        <f>'DATA DASH'!A3504</f>
        <v/>
      </c>
      <c r="B3504">
        <f>'DATA DASH'!B3504</f>
        <v/>
      </c>
      <c r="C3504">
        <f>'DATA DASH'!C3504</f>
        <v/>
      </c>
      <c r="D3504">
        <f>'DATA DASH'!D3504</f>
        <v/>
      </c>
      <c r="E3504">
        <f>'DATA DASH'!E3504</f>
        <v/>
      </c>
      <c r="F3504">
        <f>'DATA DASH'!F3504</f>
        <v/>
      </c>
      <c r="G3504">
        <f>'DATA DASH'!G3504</f>
        <v/>
      </c>
      <c r="H3504">
        <f>'DATA DASH'!H3504</f>
        <v/>
      </c>
      <c r="I3504">
        <f>'DATA DASH'!I3504</f>
        <v/>
      </c>
      <c r="J3504">
        <f>'DATA DASH'!J3504</f>
        <v/>
      </c>
      <c r="K3504">
        <f>'DATA DASH'!K3504</f>
        <v/>
      </c>
      <c r="L3504">
        <f>'DATA DASH'!L3504</f>
        <v/>
      </c>
      <c r="M3504">
        <f>'DATA DASH'!M3504</f>
        <v/>
      </c>
    </row>
    <row r="3505">
      <c r="A3505">
        <f>'DATA DASH'!A3505</f>
        <v/>
      </c>
      <c r="B3505">
        <f>'DATA DASH'!B3505</f>
        <v/>
      </c>
      <c r="C3505">
        <f>'DATA DASH'!C3505</f>
        <v/>
      </c>
      <c r="D3505">
        <f>'DATA DASH'!D3505</f>
        <v/>
      </c>
      <c r="E3505">
        <f>'DATA DASH'!E3505</f>
        <v/>
      </c>
      <c r="F3505">
        <f>'DATA DASH'!F3505</f>
        <v/>
      </c>
      <c r="G3505">
        <f>'DATA DASH'!G3505</f>
        <v/>
      </c>
      <c r="H3505">
        <f>'DATA DASH'!H3505</f>
        <v/>
      </c>
      <c r="I3505">
        <f>'DATA DASH'!I3505</f>
        <v/>
      </c>
      <c r="J3505">
        <f>'DATA DASH'!J3505</f>
        <v/>
      </c>
      <c r="K3505">
        <f>'DATA DASH'!K3505</f>
        <v/>
      </c>
      <c r="L3505">
        <f>'DATA DASH'!L3505</f>
        <v/>
      </c>
      <c r="M3505">
        <f>'DATA DASH'!M3505</f>
        <v/>
      </c>
    </row>
    <row r="3506">
      <c r="A3506">
        <f>'DATA DASH'!A3506</f>
        <v/>
      </c>
      <c r="B3506">
        <f>'DATA DASH'!B3506</f>
        <v/>
      </c>
      <c r="C3506">
        <f>'DATA DASH'!C3506</f>
        <v/>
      </c>
      <c r="D3506">
        <f>'DATA DASH'!D3506</f>
        <v/>
      </c>
      <c r="E3506">
        <f>'DATA DASH'!E3506</f>
        <v/>
      </c>
      <c r="F3506">
        <f>'DATA DASH'!F3506</f>
        <v/>
      </c>
      <c r="G3506">
        <f>'DATA DASH'!G3506</f>
        <v/>
      </c>
      <c r="H3506">
        <f>'DATA DASH'!H3506</f>
        <v/>
      </c>
      <c r="I3506">
        <f>'DATA DASH'!I3506</f>
        <v/>
      </c>
      <c r="J3506">
        <f>'DATA DASH'!J3506</f>
        <v/>
      </c>
      <c r="K3506">
        <f>'DATA DASH'!K3506</f>
        <v/>
      </c>
      <c r="L3506">
        <f>'DATA DASH'!L3506</f>
        <v/>
      </c>
      <c r="M3506">
        <f>'DATA DASH'!M3506</f>
        <v/>
      </c>
    </row>
    <row r="3507">
      <c r="A3507">
        <f>'DATA DASH'!A3507</f>
        <v/>
      </c>
      <c r="B3507">
        <f>'DATA DASH'!B3507</f>
        <v/>
      </c>
      <c r="C3507">
        <f>'DATA DASH'!C3507</f>
        <v/>
      </c>
      <c r="D3507">
        <f>'DATA DASH'!D3507</f>
        <v/>
      </c>
      <c r="E3507">
        <f>'DATA DASH'!E3507</f>
        <v/>
      </c>
      <c r="F3507">
        <f>'DATA DASH'!F3507</f>
        <v/>
      </c>
      <c r="G3507">
        <f>'DATA DASH'!G3507</f>
        <v/>
      </c>
      <c r="H3507">
        <f>'DATA DASH'!H3507</f>
        <v/>
      </c>
      <c r="I3507">
        <f>'DATA DASH'!I3507</f>
        <v/>
      </c>
      <c r="J3507">
        <f>'DATA DASH'!J3507</f>
        <v/>
      </c>
      <c r="K3507">
        <f>'DATA DASH'!K3507</f>
        <v/>
      </c>
      <c r="L3507">
        <f>'DATA DASH'!L3507</f>
        <v/>
      </c>
      <c r="M3507">
        <f>'DATA DASH'!M3507</f>
        <v/>
      </c>
    </row>
    <row r="3508">
      <c r="A3508">
        <f>'DATA DASH'!A3508</f>
        <v/>
      </c>
      <c r="B3508">
        <f>'DATA DASH'!B3508</f>
        <v/>
      </c>
      <c r="C3508">
        <f>'DATA DASH'!C3508</f>
        <v/>
      </c>
      <c r="D3508">
        <f>'DATA DASH'!D3508</f>
        <v/>
      </c>
      <c r="E3508">
        <f>'DATA DASH'!E3508</f>
        <v/>
      </c>
      <c r="F3508">
        <f>'DATA DASH'!F3508</f>
        <v/>
      </c>
      <c r="G3508">
        <f>'DATA DASH'!G3508</f>
        <v/>
      </c>
      <c r="H3508">
        <f>'DATA DASH'!H3508</f>
        <v/>
      </c>
      <c r="I3508">
        <f>'DATA DASH'!I3508</f>
        <v/>
      </c>
      <c r="J3508">
        <f>'DATA DASH'!J3508</f>
        <v/>
      </c>
      <c r="K3508">
        <f>'DATA DASH'!K3508</f>
        <v/>
      </c>
      <c r="L3508">
        <f>'DATA DASH'!L3508</f>
        <v/>
      </c>
      <c r="M3508">
        <f>'DATA DASH'!M3508</f>
        <v/>
      </c>
    </row>
    <row r="3509">
      <c r="A3509">
        <f>'DATA DASH'!A3509</f>
        <v/>
      </c>
      <c r="B3509">
        <f>'DATA DASH'!B3509</f>
        <v/>
      </c>
      <c r="C3509">
        <f>'DATA DASH'!C3509</f>
        <v/>
      </c>
      <c r="D3509">
        <f>'DATA DASH'!D3509</f>
        <v/>
      </c>
      <c r="E3509">
        <f>'DATA DASH'!E3509</f>
        <v/>
      </c>
      <c r="F3509">
        <f>'DATA DASH'!F3509</f>
        <v/>
      </c>
      <c r="G3509">
        <f>'DATA DASH'!G3509</f>
        <v/>
      </c>
      <c r="H3509">
        <f>'DATA DASH'!H3509</f>
        <v/>
      </c>
      <c r="I3509">
        <f>'DATA DASH'!I3509</f>
        <v/>
      </c>
      <c r="J3509">
        <f>'DATA DASH'!J3509</f>
        <v/>
      </c>
      <c r="K3509">
        <f>'DATA DASH'!K3509</f>
        <v/>
      </c>
      <c r="L3509">
        <f>'DATA DASH'!L3509</f>
        <v/>
      </c>
      <c r="M3509">
        <f>'DATA DASH'!M3509</f>
        <v/>
      </c>
    </row>
    <row r="3510">
      <c r="A3510">
        <f>'DATA DASH'!A3510</f>
        <v/>
      </c>
      <c r="B3510">
        <f>'DATA DASH'!B3510</f>
        <v/>
      </c>
      <c r="C3510">
        <f>'DATA DASH'!C3510</f>
        <v/>
      </c>
      <c r="D3510">
        <f>'DATA DASH'!D3510</f>
        <v/>
      </c>
      <c r="E3510">
        <f>'DATA DASH'!E3510</f>
        <v/>
      </c>
      <c r="F3510">
        <f>'DATA DASH'!F3510</f>
        <v/>
      </c>
      <c r="G3510">
        <f>'DATA DASH'!G3510</f>
        <v/>
      </c>
      <c r="H3510">
        <f>'DATA DASH'!H3510</f>
        <v/>
      </c>
      <c r="I3510">
        <f>'DATA DASH'!I3510</f>
        <v/>
      </c>
      <c r="J3510">
        <f>'DATA DASH'!J3510</f>
        <v/>
      </c>
      <c r="K3510">
        <f>'DATA DASH'!K3510</f>
        <v/>
      </c>
      <c r="L3510">
        <f>'DATA DASH'!L3510</f>
        <v/>
      </c>
      <c r="M3510">
        <f>'DATA DASH'!M3510</f>
        <v/>
      </c>
    </row>
    <row r="3511">
      <c r="A3511">
        <f>'DATA DASH'!A3511</f>
        <v/>
      </c>
      <c r="B3511">
        <f>'DATA DASH'!B3511</f>
        <v/>
      </c>
      <c r="C3511">
        <f>'DATA DASH'!C3511</f>
        <v/>
      </c>
      <c r="D3511">
        <f>'DATA DASH'!D3511</f>
        <v/>
      </c>
      <c r="E3511">
        <f>'DATA DASH'!E3511</f>
        <v/>
      </c>
      <c r="F3511">
        <f>'DATA DASH'!F3511</f>
        <v/>
      </c>
      <c r="G3511">
        <f>'DATA DASH'!G3511</f>
        <v/>
      </c>
      <c r="H3511">
        <f>'DATA DASH'!H3511</f>
        <v/>
      </c>
      <c r="I3511">
        <f>'DATA DASH'!I3511</f>
        <v/>
      </c>
      <c r="J3511">
        <f>'DATA DASH'!J3511</f>
        <v/>
      </c>
      <c r="K3511">
        <f>'DATA DASH'!K3511</f>
        <v/>
      </c>
      <c r="L3511">
        <f>'DATA DASH'!L3511</f>
        <v/>
      </c>
      <c r="M3511">
        <f>'DATA DASH'!M3511</f>
        <v/>
      </c>
    </row>
    <row r="3512">
      <c r="A3512">
        <f>'DATA DASH'!A3512</f>
        <v/>
      </c>
      <c r="B3512">
        <f>'DATA DASH'!B3512</f>
        <v/>
      </c>
      <c r="C3512">
        <f>'DATA DASH'!C3512</f>
        <v/>
      </c>
      <c r="D3512">
        <f>'DATA DASH'!D3512</f>
        <v/>
      </c>
      <c r="E3512">
        <f>'DATA DASH'!E3512</f>
        <v/>
      </c>
      <c r="F3512">
        <f>'DATA DASH'!F3512</f>
        <v/>
      </c>
      <c r="G3512">
        <f>'DATA DASH'!G3512</f>
        <v/>
      </c>
      <c r="H3512">
        <f>'DATA DASH'!H3512</f>
        <v/>
      </c>
      <c r="I3512">
        <f>'DATA DASH'!I3512</f>
        <v/>
      </c>
      <c r="J3512">
        <f>'DATA DASH'!J3512</f>
        <v/>
      </c>
      <c r="K3512">
        <f>'DATA DASH'!K3512</f>
        <v/>
      </c>
      <c r="L3512">
        <f>'DATA DASH'!L3512</f>
        <v/>
      </c>
      <c r="M3512">
        <f>'DATA DASH'!M3512</f>
        <v/>
      </c>
    </row>
    <row r="3513">
      <c r="A3513">
        <f>'DATA DASH'!A3513</f>
        <v/>
      </c>
      <c r="B3513">
        <f>'DATA DASH'!B3513</f>
        <v/>
      </c>
      <c r="C3513">
        <f>'DATA DASH'!C3513</f>
        <v/>
      </c>
      <c r="D3513">
        <f>'DATA DASH'!D3513</f>
        <v/>
      </c>
      <c r="E3513">
        <f>'DATA DASH'!E3513</f>
        <v/>
      </c>
      <c r="F3513">
        <f>'DATA DASH'!F3513</f>
        <v/>
      </c>
      <c r="G3513">
        <f>'DATA DASH'!G3513</f>
        <v/>
      </c>
      <c r="H3513">
        <f>'DATA DASH'!H3513</f>
        <v/>
      </c>
      <c r="I3513">
        <f>'DATA DASH'!I3513</f>
        <v/>
      </c>
      <c r="J3513">
        <f>'DATA DASH'!J3513</f>
        <v/>
      </c>
      <c r="K3513">
        <f>'DATA DASH'!K3513</f>
        <v/>
      </c>
      <c r="L3513">
        <f>'DATA DASH'!L3513</f>
        <v/>
      </c>
      <c r="M3513">
        <f>'DATA DASH'!M3513</f>
        <v/>
      </c>
    </row>
    <row r="3514">
      <c r="A3514">
        <f>'DATA DASH'!A3514</f>
        <v/>
      </c>
      <c r="B3514">
        <f>'DATA DASH'!B3514</f>
        <v/>
      </c>
      <c r="C3514">
        <f>'DATA DASH'!C3514</f>
        <v/>
      </c>
      <c r="D3514">
        <f>'DATA DASH'!D3514</f>
        <v/>
      </c>
      <c r="E3514">
        <f>'DATA DASH'!E3514</f>
        <v/>
      </c>
      <c r="F3514">
        <f>'DATA DASH'!F3514</f>
        <v/>
      </c>
      <c r="G3514">
        <f>'DATA DASH'!G3514</f>
        <v/>
      </c>
      <c r="H3514">
        <f>'DATA DASH'!H3514</f>
        <v/>
      </c>
      <c r="I3514">
        <f>'DATA DASH'!I3514</f>
        <v/>
      </c>
      <c r="J3514">
        <f>'DATA DASH'!J3514</f>
        <v/>
      </c>
      <c r="K3514">
        <f>'DATA DASH'!K3514</f>
        <v/>
      </c>
      <c r="L3514">
        <f>'DATA DASH'!L3514</f>
        <v/>
      </c>
      <c r="M3514">
        <f>'DATA DASH'!M3514</f>
        <v/>
      </c>
    </row>
    <row r="3515">
      <c r="A3515">
        <f>'DATA DASH'!A3515</f>
        <v/>
      </c>
      <c r="B3515">
        <f>'DATA DASH'!B3515</f>
        <v/>
      </c>
      <c r="C3515">
        <f>'DATA DASH'!C3515</f>
        <v/>
      </c>
      <c r="D3515">
        <f>'DATA DASH'!D3515</f>
        <v/>
      </c>
      <c r="E3515">
        <f>'DATA DASH'!E3515</f>
        <v/>
      </c>
      <c r="F3515">
        <f>'DATA DASH'!F3515</f>
        <v/>
      </c>
      <c r="G3515">
        <f>'DATA DASH'!G3515</f>
        <v/>
      </c>
      <c r="H3515">
        <f>'DATA DASH'!H3515</f>
        <v/>
      </c>
      <c r="I3515">
        <f>'DATA DASH'!I3515</f>
        <v/>
      </c>
      <c r="J3515">
        <f>'DATA DASH'!J3515</f>
        <v/>
      </c>
      <c r="K3515">
        <f>'DATA DASH'!K3515</f>
        <v/>
      </c>
      <c r="L3515">
        <f>'DATA DASH'!L3515</f>
        <v/>
      </c>
      <c r="M3515">
        <f>'DATA DASH'!M3515</f>
        <v/>
      </c>
    </row>
    <row r="3516">
      <c r="A3516">
        <f>'DATA DASH'!A3516</f>
        <v/>
      </c>
      <c r="B3516">
        <f>'DATA DASH'!B3516</f>
        <v/>
      </c>
      <c r="C3516">
        <f>'DATA DASH'!C3516</f>
        <v/>
      </c>
      <c r="D3516">
        <f>'DATA DASH'!D3516</f>
        <v/>
      </c>
      <c r="E3516">
        <f>'DATA DASH'!E3516</f>
        <v/>
      </c>
      <c r="F3516">
        <f>'DATA DASH'!F3516</f>
        <v/>
      </c>
      <c r="G3516">
        <f>'DATA DASH'!G3516</f>
        <v/>
      </c>
      <c r="H3516">
        <f>'DATA DASH'!H3516</f>
        <v/>
      </c>
      <c r="I3516">
        <f>'DATA DASH'!I3516</f>
        <v/>
      </c>
      <c r="J3516">
        <f>'DATA DASH'!J3516</f>
        <v/>
      </c>
      <c r="K3516">
        <f>'DATA DASH'!K3516</f>
        <v/>
      </c>
      <c r="L3516">
        <f>'DATA DASH'!L3516</f>
        <v/>
      </c>
      <c r="M3516">
        <f>'DATA DASH'!M3516</f>
        <v/>
      </c>
    </row>
    <row r="3517">
      <c r="A3517">
        <f>'DATA DASH'!A3517</f>
        <v/>
      </c>
      <c r="B3517">
        <f>'DATA DASH'!B3517</f>
        <v/>
      </c>
      <c r="C3517">
        <f>'DATA DASH'!C3517</f>
        <v/>
      </c>
      <c r="D3517">
        <f>'DATA DASH'!D3517</f>
        <v/>
      </c>
      <c r="E3517">
        <f>'DATA DASH'!E3517</f>
        <v/>
      </c>
      <c r="F3517">
        <f>'DATA DASH'!F3517</f>
        <v/>
      </c>
      <c r="G3517">
        <f>'DATA DASH'!G3517</f>
        <v/>
      </c>
      <c r="H3517">
        <f>'DATA DASH'!H3517</f>
        <v/>
      </c>
      <c r="I3517">
        <f>'DATA DASH'!I3517</f>
        <v/>
      </c>
      <c r="J3517">
        <f>'DATA DASH'!J3517</f>
        <v/>
      </c>
      <c r="K3517">
        <f>'DATA DASH'!K3517</f>
        <v/>
      </c>
      <c r="L3517">
        <f>'DATA DASH'!L3517</f>
        <v/>
      </c>
      <c r="M3517">
        <f>'DATA DASH'!M3517</f>
        <v/>
      </c>
    </row>
    <row r="3518">
      <c r="A3518">
        <f>'DATA DASH'!A3518</f>
        <v/>
      </c>
      <c r="B3518">
        <f>'DATA DASH'!B3518</f>
        <v/>
      </c>
      <c r="C3518">
        <f>'DATA DASH'!C3518</f>
        <v/>
      </c>
      <c r="D3518">
        <f>'DATA DASH'!D3518</f>
        <v/>
      </c>
      <c r="E3518">
        <f>'DATA DASH'!E3518</f>
        <v/>
      </c>
      <c r="F3518">
        <f>'DATA DASH'!F3518</f>
        <v/>
      </c>
      <c r="G3518">
        <f>'DATA DASH'!G3518</f>
        <v/>
      </c>
      <c r="H3518">
        <f>'DATA DASH'!H3518</f>
        <v/>
      </c>
      <c r="I3518">
        <f>'DATA DASH'!I3518</f>
        <v/>
      </c>
      <c r="J3518">
        <f>'DATA DASH'!J3518</f>
        <v/>
      </c>
      <c r="K3518">
        <f>'DATA DASH'!K3518</f>
        <v/>
      </c>
      <c r="L3518">
        <f>'DATA DASH'!L3518</f>
        <v/>
      </c>
      <c r="M3518">
        <f>'DATA DASH'!M3518</f>
        <v/>
      </c>
    </row>
    <row r="3519">
      <c r="A3519">
        <f>'DATA DASH'!A3519</f>
        <v/>
      </c>
      <c r="B3519">
        <f>'DATA DASH'!B3519</f>
        <v/>
      </c>
      <c r="C3519">
        <f>'DATA DASH'!C3519</f>
        <v/>
      </c>
      <c r="D3519">
        <f>'DATA DASH'!D3519</f>
        <v/>
      </c>
      <c r="E3519">
        <f>'DATA DASH'!E3519</f>
        <v/>
      </c>
      <c r="F3519">
        <f>'DATA DASH'!F3519</f>
        <v/>
      </c>
      <c r="G3519">
        <f>'DATA DASH'!G3519</f>
        <v/>
      </c>
      <c r="H3519">
        <f>'DATA DASH'!H3519</f>
        <v/>
      </c>
      <c r="I3519">
        <f>'DATA DASH'!I3519</f>
        <v/>
      </c>
      <c r="J3519">
        <f>'DATA DASH'!J3519</f>
        <v/>
      </c>
      <c r="K3519">
        <f>'DATA DASH'!K3519</f>
        <v/>
      </c>
      <c r="L3519">
        <f>'DATA DASH'!L3519</f>
        <v/>
      </c>
      <c r="M3519">
        <f>'DATA DASH'!M3519</f>
        <v/>
      </c>
    </row>
    <row r="3520">
      <c r="A3520">
        <f>'DATA DASH'!A3520</f>
        <v/>
      </c>
      <c r="B3520">
        <f>'DATA DASH'!B3520</f>
        <v/>
      </c>
      <c r="C3520">
        <f>'DATA DASH'!C3520</f>
        <v/>
      </c>
      <c r="D3520">
        <f>'DATA DASH'!D3520</f>
        <v/>
      </c>
      <c r="E3520">
        <f>'DATA DASH'!E3520</f>
        <v/>
      </c>
      <c r="F3520">
        <f>'DATA DASH'!F3520</f>
        <v/>
      </c>
      <c r="G3520">
        <f>'DATA DASH'!G3520</f>
        <v/>
      </c>
      <c r="H3520">
        <f>'DATA DASH'!H3520</f>
        <v/>
      </c>
      <c r="I3520">
        <f>'DATA DASH'!I3520</f>
        <v/>
      </c>
      <c r="J3520">
        <f>'DATA DASH'!J3520</f>
        <v/>
      </c>
      <c r="K3520">
        <f>'DATA DASH'!K3520</f>
        <v/>
      </c>
      <c r="L3520">
        <f>'DATA DASH'!L3520</f>
        <v/>
      </c>
      <c r="M3520">
        <f>'DATA DASH'!M3520</f>
        <v/>
      </c>
    </row>
    <row r="3521">
      <c r="A3521">
        <f>'DATA DASH'!A3521</f>
        <v/>
      </c>
      <c r="B3521">
        <f>'DATA DASH'!B3521</f>
        <v/>
      </c>
      <c r="C3521">
        <f>'DATA DASH'!C3521</f>
        <v/>
      </c>
      <c r="D3521">
        <f>'DATA DASH'!D3521</f>
        <v/>
      </c>
      <c r="E3521">
        <f>'DATA DASH'!E3521</f>
        <v/>
      </c>
      <c r="F3521">
        <f>'DATA DASH'!F3521</f>
        <v/>
      </c>
      <c r="G3521">
        <f>'DATA DASH'!G3521</f>
        <v/>
      </c>
      <c r="H3521">
        <f>'DATA DASH'!H3521</f>
        <v/>
      </c>
      <c r="I3521">
        <f>'DATA DASH'!I3521</f>
        <v/>
      </c>
      <c r="J3521">
        <f>'DATA DASH'!J3521</f>
        <v/>
      </c>
      <c r="K3521">
        <f>'DATA DASH'!K3521</f>
        <v/>
      </c>
      <c r="L3521">
        <f>'DATA DASH'!L3521</f>
        <v/>
      </c>
      <c r="M3521">
        <f>'DATA DASH'!M3521</f>
        <v/>
      </c>
    </row>
    <row r="3522">
      <c r="A3522">
        <f>'DATA DASH'!A3522</f>
        <v/>
      </c>
      <c r="B3522">
        <f>'DATA DASH'!B3522</f>
        <v/>
      </c>
      <c r="C3522">
        <f>'DATA DASH'!C3522</f>
        <v/>
      </c>
      <c r="D3522">
        <f>'DATA DASH'!D3522</f>
        <v/>
      </c>
      <c r="E3522">
        <f>'DATA DASH'!E3522</f>
        <v/>
      </c>
      <c r="F3522">
        <f>'DATA DASH'!F3522</f>
        <v/>
      </c>
      <c r="G3522">
        <f>'DATA DASH'!G3522</f>
        <v/>
      </c>
      <c r="H3522">
        <f>'DATA DASH'!H3522</f>
        <v/>
      </c>
      <c r="I3522">
        <f>'DATA DASH'!I3522</f>
        <v/>
      </c>
      <c r="J3522">
        <f>'DATA DASH'!J3522</f>
        <v/>
      </c>
      <c r="K3522">
        <f>'DATA DASH'!K3522</f>
        <v/>
      </c>
      <c r="L3522">
        <f>'DATA DASH'!L3522</f>
        <v/>
      </c>
      <c r="M3522">
        <f>'DATA DASH'!M3522</f>
        <v/>
      </c>
    </row>
    <row r="3523">
      <c r="A3523">
        <f>'DATA DASH'!A3523</f>
        <v/>
      </c>
      <c r="B3523">
        <f>'DATA DASH'!B3523</f>
        <v/>
      </c>
      <c r="C3523">
        <f>'DATA DASH'!C3523</f>
        <v/>
      </c>
      <c r="D3523">
        <f>'DATA DASH'!D3523</f>
        <v/>
      </c>
      <c r="E3523">
        <f>'DATA DASH'!E3523</f>
        <v/>
      </c>
      <c r="F3523">
        <f>'DATA DASH'!F3523</f>
        <v/>
      </c>
      <c r="G3523">
        <f>'DATA DASH'!G3523</f>
        <v/>
      </c>
      <c r="H3523">
        <f>'DATA DASH'!H3523</f>
        <v/>
      </c>
      <c r="I3523">
        <f>'DATA DASH'!I3523</f>
        <v/>
      </c>
      <c r="J3523">
        <f>'DATA DASH'!J3523</f>
        <v/>
      </c>
      <c r="K3523">
        <f>'DATA DASH'!K3523</f>
        <v/>
      </c>
      <c r="L3523">
        <f>'DATA DASH'!L3523</f>
        <v/>
      </c>
      <c r="M3523">
        <f>'DATA DASH'!M3523</f>
        <v/>
      </c>
    </row>
    <row r="3524">
      <c r="A3524">
        <f>'DATA DASH'!A3524</f>
        <v/>
      </c>
      <c r="B3524">
        <f>'DATA DASH'!B3524</f>
        <v/>
      </c>
      <c r="C3524">
        <f>'DATA DASH'!C3524</f>
        <v/>
      </c>
      <c r="D3524">
        <f>'DATA DASH'!D3524</f>
        <v/>
      </c>
      <c r="E3524">
        <f>'DATA DASH'!E3524</f>
        <v/>
      </c>
      <c r="F3524">
        <f>'DATA DASH'!F3524</f>
        <v/>
      </c>
      <c r="G3524">
        <f>'DATA DASH'!G3524</f>
        <v/>
      </c>
      <c r="H3524">
        <f>'DATA DASH'!H3524</f>
        <v/>
      </c>
      <c r="I3524">
        <f>'DATA DASH'!I3524</f>
        <v/>
      </c>
      <c r="J3524">
        <f>'DATA DASH'!J3524</f>
        <v/>
      </c>
      <c r="K3524">
        <f>'DATA DASH'!K3524</f>
        <v/>
      </c>
      <c r="L3524">
        <f>'DATA DASH'!L3524</f>
        <v/>
      </c>
      <c r="M3524">
        <f>'DATA DASH'!M3524</f>
        <v/>
      </c>
    </row>
    <row r="3525">
      <c r="A3525">
        <f>'DATA DASH'!A3525</f>
        <v/>
      </c>
      <c r="B3525">
        <f>'DATA DASH'!B3525</f>
        <v/>
      </c>
      <c r="C3525">
        <f>'DATA DASH'!C3525</f>
        <v/>
      </c>
      <c r="D3525">
        <f>'DATA DASH'!D3525</f>
        <v/>
      </c>
      <c r="E3525">
        <f>'DATA DASH'!E3525</f>
        <v/>
      </c>
      <c r="F3525">
        <f>'DATA DASH'!F3525</f>
        <v/>
      </c>
      <c r="G3525">
        <f>'DATA DASH'!G3525</f>
        <v/>
      </c>
      <c r="H3525">
        <f>'DATA DASH'!H3525</f>
        <v/>
      </c>
      <c r="I3525">
        <f>'DATA DASH'!I3525</f>
        <v/>
      </c>
      <c r="J3525">
        <f>'DATA DASH'!J3525</f>
        <v/>
      </c>
      <c r="K3525">
        <f>'DATA DASH'!K3525</f>
        <v/>
      </c>
      <c r="L3525">
        <f>'DATA DASH'!L3525</f>
        <v/>
      </c>
      <c r="M3525">
        <f>'DATA DASH'!M3525</f>
        <v/>
      </c>
    </row>
    <row r="3526">
      <c r="A3526">
        <f>'DATA DASH'!A3526</f>
        <v/>
      </c>
      <c r="B3526">
        <f>'DATA DASH'!B3526</f>
        <v/>
      </c>
      <c r="C3526">
        <f>'DATA DASH'!C3526</f>
        <v/>
      </c>
      <c r="D3526">
        <f>'DATA DASH'!D3526</f>
        <v/>
      </c>
      <c r="E3526">
        <f>'DATA DASH'!E3526</f>
        <v/>
      </c>
      <c r="F3526">
        <f>'DATA DASH'!F3526</f>
        <v/>
      </c>
      <c r="G3526">
        <f>'DATA DASH'!G3526</f>
        <v/>
      </c>
      <c r="H3526">
        <f>'DATA DASH'!H3526</f>
        <v/>
      </c>
      <c r="I3526">
        <f>'DATA DASH'!I3526</f>
        <v/>
      </c>
      <c r="J3526">
        <f>'DATA DASH'!J3526</f>
        <v/>
      </c>
      <c r="K3526">
        <f>'DATA DASH'!K3526</f>
        <v/>
      </c>
      <c r="L3526">
        <f>'DATA DASH'!L3526</f>
        <v/>
      </c>
      <c r="M3526">
        <f>'DATA DASH'!M3526</f>
        <v/>
      </c>
    </row>
    <row r="3527">
      <c r="A3527">
        <f>'DATA DASH'!A3527</f>
        <v/>
      </c>
      <c r="B3527">
        <f>'DATA DASH'!B3527</f>
        <v/>
      </c>
      <c r="C3527">
        <f>'DATA DASH'!C3527</f>
        <v/>
      </c>
      <c r="D3527">
        <f>'DATA DASH'!D3527</f>
        <v/>
      </c>
      <c r="E3527">
        <f>'DATA DASH'!E3527</f>
        <v/>
      </c>
      <c r="F3527">
        <f>'DATA DASH'!F3527</f>
        <v/>
      </c>
      <c r="G3527">
        <f>'DATA DASH'!G3527</f>
        <v/>
      </c>
      <c r="H3527">
        <f>'DATA DASH'!H3527</f>
        <v/>
      </c>
      <c r="I3527">
        <f>'DATA DASH'!I3527</f>
        <v/>
      </c>
      <c r="J3527">
        <f>'DATA DASH'!J3527</f>
        <v/>
      </c>
      <c r="K3527">
        <f>'DATA DASH'!K3527</f>
        <v/>
      </c>
      <c r="L3527">
        <f>'DATA DASH'!L3527</f>
        <v/>
      </c>
      <c r="M3527">
        <f>'DATA DASH'!M3527</f>
        <v/>
      </c>
    </row>
    <row r="3528">
      <c r="A3528">
        <f>'DATA DASH'!A3528</f>
        <v/>
      </c>
      <c r="B3528">
        <f>'DATA DASH'!B3528</f>
        <v/>
      </c>
      <c r="C3528">
        <f>'DATA DASH'!C3528</f>
        <v/>
      </c>
      <c r="D3528">
        <f>'DATA DASH'!D3528</f>
        <v/>
      </c>
      <c r="E3528">
        <f>'DATA DASH'!E3528</f>
        <v/>
      </c>
      <c r="F3528">
        <f>'DATA DASH'!F3528</f>
        <v/>
      </c>
      <c r="G3528">
        <f>'DATA DASH'!G3528</f>
        <v/>
      </c>
      <c r="H3528">
        <f>'DATA DASH'!H3528</f>
        <v/>
      </c>
      <c r="I3528">
        <f>'DATA DASH'!I3528</f>
        <v/>
      </c>
      <c r="J3528">
        <f>'DATA DASH'!J3528</f>
        <v/>
      </c>
      <c r="K3528">
        <f>'DATA DASH'!K3528</f>
        <v/>
      </c>
      <c r="L3528">
        <f>'DATA DASH'!L3528</f>
        <v/>
      </c>
      <c r="M3528">
        <f>'DATA DASH'!M3528</f>
        <v/>
      </c>
    </row>
    <row r="3529">
      <c r="A3529">
        <f>'DATA DASH'!A3529</f>
        <v/>
      </c>
      <c r="B3529">
        <f>'DATA DASH'!B3529</f>
        <v/>
      </c>
      <c r="C3529">
        <f>'DATA DASH'!C3529</f>
        <v/>
      </c>
      <c r="D3529">
        <f>'DATA DASH'!D3529</f>
        <v/>
      </c>
      <c r="E3529">
        <f>'DATA DASH'!E3529</f>
        <v/>
      </c>
      <c r="F3529">
        <f>'DATA DASH'!F3529</f>
        <v/>
      </c>
      <c r="G3529">
        <f>'DATA DASH'!G3529</f>
        <v/>
      </c>
      <c r="H3529">
        <f>'DATA DASH'!H3529</f>
        <v/>
      </c>
      <c r="I3529">
        <f>'DATA DASH'!I3529</f>
        <v/>
      </c>
      <c r="J3529">
        <f>'DATA DASH'!J3529</f>
        <v/>
      </c>
      <c r="K3529">
        <f>'DATA DASH'!K3529</f>
        <v/>
      </c>
      <c r="L3529">
        <f>'DATA DASH'!L3529</f>
        <v/>
      </c>
      <c r="M3529">
        <f>'DATA DASH'!M3529</f>
        <v/>
      </c>
    </row>
    <row r="3530">
      <c r="A3530">
        <f>'DATA DASH'!A3530</f>
        <v/>
      </c>
      <c r="B3530">
        <f>'DATA DASH'!B3530</f>
        <v/>
      </c>
      <c r="C3530">
        <f>'DATA DASH'!C3530</f>
        <v/>
      </c>
      <c r="D3530">
        <f>'DATA DASH'!D3530</f>
        <v/>
      </c>
      <c r="E3530">
        <f>'DATA DASH'!E3530</f>
        <v/>
      </c>
      <c r="F3530">
        <f>'DATA DASH'!F3530</f>
        <v/>
      </c>
      <c r="G3530">
        <f>'DATA DASH'!G3530</f>
        <v/>
      </c>
      <c r="H3530">
        <f>'DATA DASH'!H3530</f>
        <v/>
      </c>
      <c r="I3530">
        <f>'DATA DASH'!I3530</f>
        <v/>
      </c>
      <c r="J3530">
        <f>'DATA DASH'!J3530</f>
        <v/>
      </c>
      <c r="K3530">
        <f>'DATA DASH'!K3530</f>
        <v/>
      </c>
      <c r="L3530">
        <f>'DATA DASH'!L3530</f>
        <v/>
      </c>
      <c r="M3530">
        <f>'DATA DASH'!M3530</f>
        <v/>
      </c>
    </row>
    <row r="3531">
      <c r="A3531">
        <f>'DATA DASH'!A3531</f>
        <v/>
      </c>
      <c r="B3531">
        <f>'DATA DASH'!B3531</f>
        <v/>
      </c>
      <c r="C3531">
        <f>'DATA DASH'!C3531</f>
        <v/>
      </c>
      <c r="D3531">
        <f>'DATA DASH'!D3531</f>
        <v/>
      </c>
      <c r="E3531">
        <f>'DATA DASH'!E3531</f>
        <v/>
      </c>
      <c r="F3531">
        <f>'DATA DASH'!F3531</f>
        <v/>
      </c>
      <c r="G3531">
        <f>'DATA DASH'!G3531</f>
        <v/>
      </c>
      <c r="H3531">
        <f>'DATA DASH'!H3531</f>
        <v/>
      </c>
      <c r="I3531">
        <f>'DATA DASH'!I3531</f>
        <v/>
      </c>
      <c r="J3531">
        <f>'DATA DASH'!J3531</f>
        <v/>
      </c>
      <c r="K3531">
        <f>'DATA DASH'!K3531</f>
        <v/>
      </c>
      <c r="L3531">
        <f>'DATA DASH'!L3531</f>
        <v/>
      </c>
      <c r="M3531">
        <f>'DATA DASH'!M3531</f>
        <v/>
      </c>
    </row>
    <row r="3532">
      <c r="A3532">
        <f>'DATA DASH'!A3532</f>
        <v/>
      </c>
      <c r="B3532">
        <f>'DATA DASH'!B3532</f>
        <v/>
      </c>
      <c r="C3532">
        <f>'DATA DASH'!C3532</f>
        <v/>
      </c>
      <c r="D3532">
        <f>'DATA DASH'!D3532</f>
        <v/>
      </c>
      <c r="E3532">
        <f>'DATA DASH'!E3532</f>
        <v/>
      </c>
      <c r="F3532">
        <f>'DATA DASH'!F3532</f>
        <v/>
      </c>
      <c r="G3532">
        <f>'DATA DASH'!G3532</f>
        <v/>
      </c>
      <c r="H3532">
        <f>'DATA DASH'!H3532</f>
        <v/>
      </c>
      <c r="I3532">
        <f>'DATA DASH'!I3532</f>
        <v/>
      </c>
      <c r="J3532">
        <f>'DATA DASH'!J3532</f>
        <v/>
      </c>
      <c r="K3532">
        <f>'DATA DASH'!K3532</f>
        <v/>
      </c>
      <c r="L3532">
        <f>'DATA DASH'!L3532</f>
        <v/>
      </c>
      <c r="M3532">
        <f>'DATA DASH'!M3532</f>
        <v/>
      </c>
    </row>
    <row r="3533">
      <c r="A3533">
        <f>'DATA DASH'!A3533</f>
        <v/>
      </c>
      <c r="B3533">
        <f>'DATA DASH'!B3533</f>
        <v/>
      </c>
      <c r="C3533">
        <f>'DATA DASH'!C3533</f>
        <v/>
      </c>
      <c r="D3533">
        <f>'DATA DASH'!D3533</f>
        <v/>
      </c>
      <c r="E3533">
        <f>'DATA DASH'!E3533</f>
        <v/>
      </c>
      <c r="F3533">
        <f>'DATA DASH'!F3533</f>
        <v/>
      </c>
      <c r="G3533">
        <f>'DATA DASH'!G3533</f>
        <v/>
      </c>
      <c r="H3533">
        <f>'DATA DASH'!H3533</f>
        <v/>
      </c>
      <c r="I3533">
        <f>'DATA DASH'!I3533</f>
        <v/>
      </c>
      <c r="J3533">
        <f>'DATA DASH'!J3533</f>
        <v/>
      </c>
      <c r="K3533">
        <f>'DATA DASH'!K3533</f>
        <v/>
      </c>
      <c r="L3533">
        <f>'DATA DASH'!L3533</f>
        <v/>
      </c>
      <c r="M3533">
        <f>'DATA DASH'!M3533</f>
        <v/>
      </c>
    </row>
    <row r="3534">
      <c r="A3534">
        <f>'DATA DASH'!A3534</f>
        <v/>
      </c>
      <c r="B3534">
        <f>'DATA DASH'!B3534</f>
        <v/>
      </c>
      <c r="C3534">
        <f>'DATA DASH'!C3534</f>
        <v/>
      </c>
      <c r="D3534">
        <f>'DATA DASH'!D3534</f>
        <v/>
      </c>
      <c r="E3534">
        <f>'DATA DASH'!E3534</f>
        <v/>
      </c>
      <c r="F3534">
        <f>'DATA DASH'!F3534</f>
        <v/>
      </c>
      <c r="G3534">
        <f>'DATA DASH'!G3534</f>
        <v/>
      </c>
      <c r="H3534">
        <f>'DATA DASH'!H3534</f>
        <v/>
      </c>
      <c r="I3534">
        <f>'DATA DASH'!I3534</f>
        <v/>
      </c>
      <c r="J3534">
        <f>'DATA DASH'!J3534</f>
        <v/>
      </c>
      <c r="K3534">
        <f>'DATA DASH'!K3534</f>
        <v/>
      </c>
      <c r="L3534">
        <f>'DATA DASH'!L3534</f>
        <v/>
      </c>
      <c r="M3534">
        <f>'DATA DASH'!M3534</f>
        <v/>
      </c>
    </row>
    <row r="3535">
      <c r="A3535">
        <f>'DATA DASH'!A3535</f>
        <v/>
      </c>
      <c r="B3535">
        <f>'DATA DASH'!B3535</f>
        <v/>
      </c>
      <c r="C3535">
        <f>'DATA DASH'!C3535</f>
        <v/>
      </c>
      <c r="D3535">
        <f>'DATA DASH'!D3535</f>
        <v/>
      </c>
      <c r="E3535">
        <f>'DATA DASH'!E3535</f>
        <v/>
      </c>
      <c r="F3535">
        <f>'DATA DASH'!F3535</f>
        <v/>
      </c>
      <c r="G3535">
        <f>'DATA DASH'!G3535</f>
        <v/>
      </c>
      <c r="H3535">
        <f>'DATA DASH'!H3535</f>
        <v/>
      </c>
      <c r="I3535">
        <f>'DATA DASH'!I3535</f>
        <v/>
      </c>
      <c r="J3535">
        <f>'DATA DASH'!J3535</f>
        <v/>
      </c>
      <c r="K3535">
        <f>'DATA DASH'!K3535</f>
        <v/>
      </c>
      <c r="L3535">
        <f>'DATA DASH'!L3535</f>
        <v/>
      </c>
      <c r="M3535">
        <f>'DATA DASH'!M3535</f>
        <v/>
      </c>
    </row>
    <row r="3536">
      <c r="A3536">
        <f>'DATA DASH'!A3536</f>
        <v/>
      </c>
      <c r="B3536">
        <f>'DATA DASH'!B3536</f>
        <v/>
      </c>
      <c r="C3536">
        <f>'DATA DASH'!C3536</f>
        <v/>
      </c>
      <c r="D3536">
        <f>'DATA DASH'!D3536</f>
        <v/>
      </c>
      <c r="E3536">
        <f>'DATA DASH'!E3536</f>
        <v/>
      </c>
      <c r="F3536">
        <f>'DATA DASH'!F3536</f>
        <v/>
      </c>
      <c r="G3536">
        <f>'DATA DASH'!G3536</f>
        <v/>
      </c>
      <c r="H3536">
        <f>'DATA DASH'!H3536</f>
        <v/>
      </c>
      <c r="I3536">
        <f>'DATA DASH'!I3536</f>
        <v/>
      </c>
      <c r="J3536">
        <f>'DATA DASH'!J3536</f>
        <v/>
      </c>
      <c r="K3536">
        <f>'DATA DASH'!K3536</f>
        <v/>
      </c>
      <c r="L3536">
        <f>'DATA DASH'!L3536</f>
        <v/>
      </c>
      <c r="M3536">
        <f>'DATA DASH'!M3536</f>
        <v/>
      </c>
    </row>
    <row r="3537">
      <c r="A3537">
        <f>'DATA DASH'!A3537</f>
        <v/>
      </c>
      <c r="B3537">
        <f>'DATA DASH'!B3537</f>
        <v/>
      </c>
      <c r="C3537">
        <f>'DATA DASH'!C3537</f>
        <v/>
      </c>
      <c r="D3537">
        <f>'DATA DASH'!D3537</f>
        <v/>
      </c>
      <c r="E3537">
        <f>'DATA DASH'!E3537</f>
        <v/>
      </c>
      <c r="F3537">
        <f>'DATA DASH'!F3537</f>
        <v/>
      </c>
      <c r="G3537">
        <f>'DATA DASH'!G3537</f>
        <v/>
      </c>
      <c r="H3537">
        <f>'DATA DASH'!H3537</f>
        <v/>
      </c>
      <c r="I3537">
        <f>'DATA DASH'!I3537</f>
        <v/>
      </c>
      <c r="J3537">
        <f>'DATA DASH'!J3537</f>
        <v/>
      </c>
      <c r="K3537">
        <f>'DATA DASH'!K3537</f>
        <v/>
      </c>
      <c r="L3537">
        <f>'DATA DASH'!L3537</f>
        <v/>
      </c>
      <c r="M3537">
        <f>'DATA DASH'!M3537</f>
        <v/>
      </c>
    </row>
    <row r="3538">
      <c r="A3538">
        <f>'DATA DASH'!A3538</f>
        <v/>
      </c>
      <c r="B3538">
        <f>'DATA DASH'!B3538</f>
        <v/>
      </c>
      <c r="C3538">
        <f>'DATA DASH'!C3538</f>
        <v/>
      </c>
      <c r="D3538">
        <f>'DATA DASH'!D3538</f>
        <v/>
      </c>
      <c r="E3538">
        <f>'DATA DASH'!E3538</f>
        <v/>
      </c>
      <c r="F3538">
        <f>'DATA DASH'!F3538</f>
        <v/>
      </c>
      <c r="G3538">
        <f>'DATA DASH'!G3538</f>
        <v/>
      </c>
      <c r="H3538">
        <f>'DATA DASH'!H3538</f>
        <v/>
      </c>
      <c r="I3538">
        <f>'DATA DASH'!I3538</f>
        <v/>
      </c>
      <c r="J3538">
        <f>'DATA DASH'!J3538</f>
        <v/>
      </c>
      <c r="K3538">
        <f>'DATA DASH'!K3538</f>
        <v/>
      </c>
      <c r="L3538">
        <f>'DATA DASH'!L3538</f>
        <v/>
      </c>
      <c r="M3538">
        <f>'DATA DASH'!M3538</f>
        <v/>
      </c>
    </row>
    <row r="3539">
      <c r="A3539">
        <f>'DATA DASH'!A3539</f>
        <v/>
      </c>
      <c r="B3539">
        <f>'DATA DASH'!B3539</f>
        <v/>
      </c>
      <c r="C3539">
        <f>'DATA DASH'!C3539</f>
        <v/>
      </c>
      <c r="D3539">
        <f>'DATA DASH'!D3539</f>
        <v/>
      </c>
      <c r="E3539">
        <f>'DATA DASH'!E3539</f>
        <v/>
      </c>
      <c r="F3539">
        <f>'DATA DASH'!F3539</f>
        <v/>
      </c>
      <c r="G3539">
        <f>'DATA DASH'!G3539</f>
        <v/>
      </c>
      <c r="H3539">
        <f>'DATA DASH'!H3539</f>
        <v/>
      </c>
      <c r="I3539">
        <f>'DATA DASH'!I3539</f>
        <v/>
      </c>
      <c r="J3539">
        <f>'DATA DASH'!J3539</f>
        <v/>
      </c>
      <c r="K3539">
        <f>'DATA DASH'!K3539</f>
        <v/>
      </c>
      <c r="L3539">
        <f>'DATA DASH'!L3539</f>
        <v/>
      </c>
      <c r="M3539">
        <f>'DATA DASH'!M3539</f>
        <v/>
      </c>
    </row>
    <row r="3540">
      <c r="A3540">
        <f>'DATA DASH'!A3540</f>
        <v/>
      </c>
      <c r="B3540">
        <f>'DATA DASH'!B3540</f>
        <v/>
      </c>
      <c r="C3540">
        <f>'DATA DASH'!C3540</f>
        <v/>
      </c>
      <c r="D3540">
        <f>'DATA DASH'!D3540</f>
        <v/>
      </c>
      <c r="E3540">
        <f>'DATA DASH'!E3540</f>
        <v/>
      </c>
      <c r="F3540">
        <f>'DATA DASH'!F3540</f>
        <v/>
      </c>
      <c r="G3540">
        <f>'DATA DASH'!G3540</f>
        <v/>
      </c>
      <c r="H3540">
        <f>'DATA DASH'!H3540</f>
        <v/>
      </c>
      <c r="I3540">
        <f>'DATA DASH'!I3540</f>
        <v/>
      </c>
      <c r="J3540">
        <f>'DATA DASH'!J3540</f>
        <v/>
      </c>
      <c r="K3540">
        <f>'DATA DASH'!K3540</f>
        <v/>
      </c>
      <c r="L3540">
        <f>'DATA DASH'!L3540</f>
        <v/>
      </c>
      <c r="M3540">
        <f>'DATA DASH'!M3540</f>
        <v/>
      </c>
    </row>
    <row r="3541">
      <c r="A3541">
        <f>'DATA DASH'!A3541</f>
        <v/>
      </c>
      <c r="B3541">
        <f>'DATA DASH'!B3541</f>
        <v/>
      </c>
      <c r="C3541">
        <f>'DATA DASH'!C3541</f>
        <v/>
      </c>
      <c r="D3541">
        <f>'DATA DASH'!D3541</f>
        <v/>
      </c>
      <c r="E3541">
        <f>'DATA DASH'!E3541</f>
        <v/>
      </c>
      <c r="F3541">
        <f>'DATA DASH'!F3541</f>
        <v/>
      </c>
      <c r="G3541">
        <f>'DATA DASH'!G3541</f>
        <v/>
      </c>
      <c r="H3541">
        <f>'DATA DASH'!H3541</f>
        <v/>
      </c>
      <c r="I3541">
        <f>'DATA DASH'!I3541</f>
        <v/>
      </c>
      <c r="J3541">
        <f>'DATA DASH'!J3541</f>
        <v/>
      </c>
      <c r="K3541">
        <f>'DATA DASH'!K3541</f>
        <v/>
      </c>
      <c r="L3541">
        <f>'DATA DASH'!L3541</f>
        <v/>
      </c>
      <c r="M3541">
        <f>'DATA DASH'!M3541</f>
        <v/>
      </c>
    </row>
    <row r="3542">
      <c r="A3542">
        <f>'DATA DASH'!A3542</f>
        <v/>
      </c>
      <c r="B3542">
        <f>'DATA DASH'!B3542</f>
        <v/>
      </c>
      <c r="C3542">
        <f>'DATA DASH'!C3542</f>
        <v/>
      </c>
      <c r="D3542">
        <f>'DATA DASH'!D3542</f>
        <v/>
      </c>
      <c r="E3542">
        <f>'DATA DASH'!E3542</f>
        <v/>
      </c>
      <c r="F3542">
        <f>'DATA DASH'!F3542</f>
        <v/>
      </c>
      <c r="G3542">
        <f>'DATA DASH'!G3542</f>
        <v/>
      </c>
      <c r="H3542">
        <f>'DATA DASH'!H3542</f>
        <v/>
      </c>
      <c r="I3542">
        <f>'DATA DASH'!I3542</f>
        <v/>
      </c>
      <c r="J3542">
        <f>'DATA DASH'!J3542</f>
        <v/>
      </c>
      <c r="K3542">
        <f>'DATA DASH'!K3542</f>
        <v/>
      </c>
      <c r="L3542">
        <f>'DATA DASH'!L3542</f>
        <v/>
      </c>
      <c r="M3542">
        <f>'DATA DASH'!M3542</f>
        <v/>
      </c>
    </row>
    <row r="3543">
      <c r="A3543">
        <f>'DATA DASH'!A3543</f>
        <v/>
      </c>
      <c r="B3543">
        <f>'DATA DASH'!B3543</f>
        <v/>
      </c>
      <c r="C3543">
        <f>'DATA DASH'!C3543</f>
        <v/>
      </c>
      <c r="D3543">
        <f>'DATA DASH'!D3543</f>
        <v/>
      </c>
      <c r="E3543">
        <f>'DATA DASH'!E3543</f>
        <v/>
      </c>
      <c r="F3543">
        <f>'DATA DASH'!F3543</f>
        <v/>
      </c>
      <c r="G3543">
        <f>'DATA DASH'!G3543</f>
        <v/>
      </c>
      <c r="H3543">
        <f>'DATA DASH'!H3543</f>
        <v/>
      </c>
      <c r="I3543">
        <f>'DATA DASH'!I3543</f>
        <v/>
      </c>
      <c r="J3543">
        <f>'DATA DASH'!J3543</f>
        <v/>
      </c>
      <c r="K3543">
        <f>'DATA DASH'!K3543</f>
        <v/>
      </c>
      <c r="L3543">
        <f>'DATA DASH'!L3543</f>
        <v/>
      </c>
      <c r="M3543">
        <f>'DATA DASH'!M3543</f>
        <v/>
      </c>
    </row>
    <row r="3544">
      <c r="A3544">
        <f>'DATA DASH'!A3544</f>
        <v/>
      </c>
      <c r="B3544">
        <f>'DATA DASH'!B3544</f>
        <v/>
      </c>
      <c r="C3544">
        <f>'DATA DASH'!C3544</f>
        <v/>
      </c>
      <c r="D3544">
        <f>'DATA DASH'!D3544</f>
        <v/>
      </c>
      <c r="E3544">
        <f>'DATA DASH'!E3544</f>
        <v/>
      </c>
      <c r="F3544">
        <f>'DATA DASH'!F3544</f>
        <v/>
      </c>
      <c r="G3544">
        <f>'DATA DASH'!G3544</f>
        <v/>
      </c>
      <c r="H3544">
        <f>'DATA DASH'!H3544</f>
        <v/>
      </c>
      <c r="I3544">
        <f>'DATA DASH'!I3544</f>
        <v/>
      </c>
      <c r="J3544">
        <f>'DATA DASH'!J3544</f>
        <v/>
      </c>
      <c r="K3544">
        <f>'DATA DASH'!K3544</f>
        <v/>
      </c>
      <c r="L3544">
        <f>'DATA DASH'!L3544</f>
        <v/>
      </c>
      <c r="M3544">
        <f>'DATA DASH'!M3544</f>
        <v/>
      </c>
    </row>
    <row r="3545">
      <c r="A3545">
        <f>'DATA DASH'!A3545</f>
        <v/>
      </c>
      <c r="B3545">
        <f>'DATA DASH'!B3545</f>
        <v/>
      </c>
      <c r="C3545">
        <f>'DATA DASH'!C3545</f>
        <v/>
      </c>
      <c r="D3545">
        <f>'DATA DASH'!D3545</f>
        <v/>
      </c>
      <c r="E3545">
        <f>'DATA DASH'!E3545</f>
        <v/>
      </c>
      <c r="F3545">
        <f>'DATA DASH'!F3545</f>
        <v/>
      </c>
      <c r="G3545">
        <f>'DATA DASH'!G3545</f>
        <v/>
      </c>
      <c r="H3545">
        <f>'DATA DASH'!H3545</f>
        <v/>
      </c>
      <c r="I3545">
        <f>'DATA DASH'!I3545</f>
        <v/>
      </c>
      <c r="J3545">
        <f>'DATA DASH'!J3545</f>
        <v/>
      </c>
      <c r="K3545">
        <f>'DATA DASH'!K3545</f>
        <v/>
      </c>
      <c r="L3545">
        <f>'DATA DASH'!L3545</f>
        <v/>
      </c>
      <c r="M3545">
        <f>'DATA DASH'!M3545</f>
        <v/>
      </c>
    </row>
    <row r="3546">
      <c r="A3546">
        <f>'DATA DASH'!A3546</f>
        <v/>
      </c>
      <c r="B3546">
        <f>'DATA DASH'!B3546</f>
        <v/>
      </c>
      <c r="C3546">
        <f>'DATA DASH'!C3546</f>
        <v/>
      </c>
      <c r="D3546">
        <f>'DATA DASH'!D3546</f>
        <v/>
      </c>
      <c r="E3546">
        <f>'DATA DASH'!E3546</f>
        <v/>
      </c>
      <c r="F3546">
        <f>'DATA DASH'!F3546</f>
        <v/>
      </c>
      <c r="G3546">
        <f>'DATA DASH'!G3546</f>
        <v/>
      </c>
      <c r="H3546">
        <f>'DATA DASH'!H3546</f>
        <v/>
      </c>
      <c r="I3546">
        <f>'DATA DASH'!I3546</f>
        <v/>
      </c>
      <c r="J3546">
        <f>'DATA DASH'!J3546</f>
        <v/>
      </c>
      <c r="K3546">
        <f>'DATA DASH'!K3546</f>
        <v/>
      </c>
      <c r="L3546">
        <f>'DATA DASH'!L3546</f>
        <v/>
      </c>
      <c r="M3546">
        <f>'DATA DASH'!M3546</f>
        <v/>
      </c>
    </row>
    <row r="3547">
      <c r="A3547">
        <f>'DATA DASH'!A3547</f>
        <v/>
      </c>
      <c r="B3547">
        <f>'DATA DASH'!B3547</f>
        <v/>
      </c>
      <c r="C3547">
        <f>'DATA DASH'!C3547</f>
        <v/>
      </c>
      <c r="D3547">
        <f>'DATA DASH'!D3547</f>
        <v/>
      </c>
      <c r="E3547">
        <f>'DATA DASH'!E3547</f>
        <v/>
      </c>
      <c r="F3547">
        <f>'DATA DASH'!F3547</f>
        <v/>
      </c>
      <c r="G3547">
        <f>'DATA DASH'!G3547</f>
        <v/>
      </c>
      <c r="H3547">
        <f>'DATA DASH'!H3547</f>
        <v/>
      </c>
      <c r="I3547">
        <f>'DATA DASH'!I3547</f>
        <v/>
      </c>
      <c r="J3547">
        <f>'DATA DASH'!J3547</f>
        <v/>
      </c>
      <c r="K3547">
        <f>'DATA DASH'!K3547</f>
        <v/>
      </c>
      <c r="L3547">
        <f>'DATA DASH'!L3547</f>
        <v/>
      </c>
      <c r="M3547">
        <f>'DATA DASH'!M3547</f>
        <v/>
      </c>
    </row>
    <row r="3548">
      <c r="A3548">
        <f>'DATA DASH'!A3548</f>
        <v/>
      </c>
      <c r="B3548">
        <f>'DATA DASH'!B3548</f>
        <v/>
      </c>
      <c r="C3548">
        <f>'DATA DASH'!C3548</f>
        <v/>
      </c>
      <c r="D3548">
        <f>'DATA DASH'!D3548</f>
        <v/>
      </c>
      <c r="E3548">
        <f>'DATA DASH'!E3548</f>
        <v/>
      </c>
      <c r="F3548">
        <f>'DATA DASH'!F3548</f>
        <v/>
      </c>
      <c r="G3548">
        <f>'DATA DASH'!G3548</f>
        <v/>
      </c>
      <c r="H3548">
        <f>'DATA DASH'!H3548</f>
        <v/>
      </c>
      <c r="I3548">
        <f>'DATA DASH'!I3548</f>
        <v/>
      </c>
      <c r="J3548">
        <f>'DATA DASH'!J3548</f>
        <v/>
      </c>
      <c r="K3548">
        <f>'DATA DASH'!K3548</f>
        <v/>
      </c>
      <c r="L3548">
        <f>'DATA DASH'!L3548</f>
        <v/>
      </c>
      <c r="M3548">
        <f>'DATA DASH'!M3548</f>
        <v/>
      </c>
    </row>
    <row r="3549">
      <c r="A3549">
        <f>'DATA DASH'!A3549</f>
        <v/>
      </c>
      <c r="B3549">
        <f>'DATA DASH'!B3549</f>
        <v/>
      </c>
      <c r="C3549">
        <f>'DATA DASH'!C3549</f>
        <v/>
      </c>
      <c r="D3549">
        <f>'DATA DASH'!D3549</f>
        <v/>
      </c>
      <c r="E3549">
        <f>'DATA DASH'!E3549</f>
        <v/>
      </c>
      <c r="F3549">
        <f>'DATA DASH'!F3549</f>
        <v/>
      </c>
      <c r="G3549">
        <f>'DATA DASH'!G3549</f>
        <v/>
      </c>
      <c r="H3549">
        <f>'DATA DASH'!H3549</f>
        <v/>
      </c>
      <c r="I3549">
        <f>'DATA DASH'!I3549</f>
        <v/>
      </c>
      <c r="J3549">
        <f>'DATA DASH'!J3549</f>
        <v/>
      </c>
      <c r="K3549">
        <f>'DATA DASH'!K3549</f>
        <v/>
      </c>
      <c r="L3549">
        <f>'DATA DASH'!L3549</f>
        <v/>
      </c>
      <c r="M3549">
        <f>'DATA DASH'!M3549</f>
        <v/>
      </c>
    </row>
    <row r="3550">
      <c r="A3550">
        <f>'DATA DASH'!A3550</f>
        <v/>
      </c>
      <c r="B3550">
        <f>'DATA DASH'!B3550</f>
        <v/>
      </c>
      <c r="C3550">
        <f>'DATA DASH'!C3550</f>
        <v/>
      </c>
      <c r="D3550">
        <f>'DATA DASH'!D3550</f>
        <v/>
      </c>
      <c r="E3550">
        <f>'DATA DASH'!E3550</f>
        <v/>
      </c>
      <c r="F3550">
        <f>'DATA DASH'!F3550</f>
        <v/>
      </c>
      <c r="G3550">
        <f>'DATA DASH'!G3550</f>
        <v/>
      </c>
      <c r="H3550">
        <f>'DATA DASH'!H3550</f>
        <v/>
      </c>
      <c r="I3550">
        <f>'DATA DASH'!I3550</f>
        <v/>
      </c>
      <c r="J3550">
        <f>'DATA DASH'!J3550</f>
        <v/>
      </c>
      <c r="K3550">
        <f>'DATA DASH'!K3550</f>
        <v/>
      </c>
      <c r="L3550">
        <f>'DATA DASH'!L3550</f>
        <v/>
      </c>
      <c r="M3550">
        <f>'DATA DASH'!M3550</f>
        <v/>
      </c>
    </row>
    <row r="3551">
      <c r="A3551">
        <f>'DATA DASH'!A3551</f>
        <v/>
      </c>
      <c r="B3551">
        <f>'DATA DASH'!B3551</f>
        <v/>
      </c>
      <c r="C3551">
        <f>'DATA DASH'!C3551</f>
        <v/>
      </c>
      <c r="D3551">
        <f>'DATA DASH'!D3551</f>
        <v/>
      </c>
      <c r="E3551">
        <f>'DATA DASH'!E3551</f>
        <v/>
      </c>
      <c r="F3551">
        <f>'DATA DASH'!F3551</f>
        <v/>
      </c>
      <c r="G3551">
        <f>'DATA DASH'!G3551</f>
        <v/>
      </c>
      <c r="H3551">
        <f>'DATA DASH'!H3551</f>
        <v/>
      </c>
      <c r="I3551">
        <f>'DATA DASH'!I3551</f>
        <v/>
      </c>
      <c r="J3551">
        <f>'DATA DASH'!J3551</f>
        <v/>
      </c>
      <c r="K3551">
        <f>'DATA DASH'!K3551</f>
        <v/>
      </c>
      <c r="L3551">
        <f>'DATA DASH'!L3551</f>
        <v/>
      </c>
      <c r="M3551">
        <f>'DATA DASH'!M3551</f>
        <v/>
      </c>
    </row>
    <row r="3552">
      <c r="A3552">
        <f>'DATA DASH'!A3552</f>
        <v/>
      </c>
      <c r="B3552">
        <f>'DATA DASH'!B3552</f>
        <v/>
      </c>
      <c r="C3552">
        <f>'DATA DASH'!C3552</f>
        <v/>
      </c>
      <c r="D3552">
        <f>'DATA DASH'!D3552</f>
        <v/>
      </c>
      <c r="E3552">
        <f>'DATA DASH'!E3552</f>
        <v/>
      </c>
      <c r="F3552">
        <f>'DATA DASH'!F3552</f>
        <v/>
      </c>
      <c r="G3552">
        <f>'DATA DASH'!G3552</f>
        <v/>
      </c>
      <c r="H3552">
        <f>'DATA DASH'!H3552</f>
        <v/>
      </c>
      <c r="I3552">
        <f>'DATA DASH'!I3552</f>
        <v/>
      </c>
      <c r="J3552">
        <f>'DATA DASH'!J3552</f>
        <v/>
      </c>
      <c r="K3552">
        <f>'DATA DASH'!K3552</f>
        <v/>
      </c>
      <c r="L3552">
        <f>'DATA DASH'!L3552</f>
        <v/>
      </c>
      <c r="M3552">
        <f>'DATA DASH'!M3552</f>
        <v/>
      </c>
    </row>
    <row r="3553">
      <c r="A3553">
        <f>'DATA DASH'!A3553</f>
        <v/>
      </c>
      <c r="B3553">
        <f>'DATA DASH'!B3553</f>
        <v/>
      </c>
      <c r="C3553">
        <f>'DATA DASH'!C3553</f>
        <v/>
      </c>
      <c r="D3553">
        <f>'DATA DASH'!D3553</f>
        <v/>
      </c>
      <c r="E3553">
        <f>'DATA DASH'!E3553</f>
        <v/>
      </c>
      <c r="F3553">
        <f>'DATA DASH'!F3553</f>
        <v/>
      </c>
      <c r="G3553">
        <f>'DATA DASH'!G3553</f>
        <v/>
      </c>
      <c r="H3553">
        <f>'DATA DASH'!H3553</f>
        <v/>
      </c>
      <c r="I3553">
        <f>'DATA DASH'!I3553</f>
        <v/>
      </c>
      <c r="J3553">
        <f>'DATA DASH'!J3553</f>
        <v/>
      </c>
      <c r="K3553">
        <f>'DATA DASH'!K3553</f>
        <v/>
      </c>
      <c r="L3553">
        <f>'DATA DASH'!L3553</f>
        <v/>
      </c>
      <c r="M3553">
        <f>'DATA DASH'!M3553</f>
        <v/>
      </c>
    </row>
    <row r="3554">
      <c r="A3554">
        <f>'DATA DASH'!A3554</f>
        <v/>
      </c>
      <c r="B3554">
        <f>'DATA DASH'!B3554</f>
        <v/>
      </c>
      <c r="C3554">
        <f>'DATA DASH'!C3554</f>
        <v/>
      </c>
      <c r="D3554">
        <f>'DATA DASH'!D3554</f>
        <v/>
      </c>
      <c r="E3554">
        <f>'DATA DASH'!E3554</f>
        <v/>
      </c>
      <c r="F3554">
        <f>'DATA DASH'!F3554</f>
        <v/>
      </c>
      <c r="G3554">
        <f>'DATA DASH'!G3554</f>
        <v/>
      </c>
      <c r="H3554">
        <f>'DATA DASH'!H3554</f>
        <v/>
      </c>
      <c r="I3554">
        <f>'DATA DASH'!I3554</f>
        <v/>
      </c>
      <c r="J3554">
        <f>'DATA DASH'!J3554</f>
        <v/>
      </c>
      <c r="K3554">
        <f>'DATA DASH'!K3554</f>
        <v/>
      </c>
      <c r="L3554">
        <f>'DATA DASH'!L3554</f>
        <v/>
      </c>
      <c r="M3554">
        <f>'DATA DASH'!M3554</f>
        <v/>
      </c>
    </row>
    <row r="3555">
      <c r="A3555">
        <f>'DATA DASH'!A3555</f>
        <v/>
      </c>
      <c r="B3555">
        <f>'DATA DASH'!B3555</f>
        <v/>
      </c>
      <c r="C3555">
        <f>'DATA DASH'!C3555</f>
        <v/>
      </c>
      <c r="D3555">
        <f>'DATA DASH'!D3555</f>
        <v/>
      </c>
      <c r="E3555">
        <f>'DATA DASH'!E3555</f>
        <v/>
      </c>
      <c r="F3555">
        <f>'DATA DASH'!F3555</f>
        <v/>
      </c>
      <c r="G3555">
        <f>'DATA DASH'!G3555</f>
        <v/>
      </c>
      <c r="H3555">
        <f>'DATA DASH'!H3555</f>
        <v/>
      </c>
      <c r="I3555">
        <f>'DATA DASH'!I3555</f>
        <v/>
      </c>
      <c r="J3555">
        <f>'DATA DASH'!J3555</f>
        <v/>
      </c>
      <c r="K3555">
        <f>'DATA DASH'!K3555</f>
        <v/>
      </c>
      <c r="L3555">
        <f>'DATA DASH'!L3555</f>
        <v/>
      </c>
      <c r="M3555">
        <f>'DATA DASH'!M3555</f>
        <v/>
      </c>
    </row>
    <row r="3556">
      <c r="A3556">
        <f>'DATA DASH'!A3556</f>
        <v/>
      </c>
      <c r="B3556">
        <f>'DATA DASH'!B3556</f>
        <v/>
      </c>
      <c r="C3556">
        <f>'DATA DASH'!C3556</f>
        <v/>
      </c>
      <c r="D3556">
        <f>'DATA DASH'!D3556</f>
        <v/>
      </c>
      <c r="E3556">
        <f>'DATA DASH'!E3556</f>
        <v/>
      </c>
      <c r="F3556">
        <f>'DATA DASH'!F3556</f>
        <v/>
      </c>
      <c r="G3556">
        <f>'DATA DASH'!G3556</f>
        <v/>
      </c>
      <c r="H3556">
        <f>'DATA DASH'!H3556</f>
        <v/>
      </c>
      <c r="I3556">
        <f>'DATA DASH'!I3556</f>
        <v/>
      </c>
      <c r="J3556">
        <f>'DATA DASH'!J3556</f>
        <v/>
      </c>
      <c r="K3556">
        <f>'DATA DASH'!K3556</f>
        <v/>
      </c>
      <c r="L3556">
        <f>'DATA DASH'!L3556</f>
        <v/>
      </c>
      <c r="M3556">
        <f>'DATA DASH'!M3556</f>
        <v/>
      </c>
    </row>
    <row r="3557">
      <c r="A3557">
        <f>'DATA DASH'!A3557</f>
        <v/>
      </c>
      <c r="B3557">
        <f>'DATA DASH'!B3557</f>
        <v/>
      </c>
      <c r="C3557">
        <f>'DATA DASH'!C3557</f>
        <v/>
      </c>
      <c r="D3557">
        <f>'DATA DASH'!D3557</f>
        <v/>
      </c>
      <c r="E3557">
        <f>'DATA DASH'!E3557</f>
        <v/>
      </c>
      <c r="F3557">
        <f>'DATA DASH'!F3557</f>
        <v/>
      </c>
      <c r="G3557">
        <f>'DATA DASH'!G3557</f>
        <v/>
      </c>
      <c r="H3557">
        <f>'DATA DASH'!H3557</f>
        <v/>
      </c>
      <c r="I3557">
        <f>'DATA DASH'!I3557</f>
        <v/>
      </c>
      <c r="J3557">
        <f>'DATA DASH'!J3557</f>
        <v/>
      </c>
      <c r="K3557">
        <f>'DATA DASH'!K3557</f>
        <v/>
      </c>
      <c r="L3557">
        <f>'DATA DASH'!L3557</f>
        <v/>
      </c>
      <c r="M3557">
        <f>'DATA DASH'!M3557</f>
        <v/>
      </c>
    </row>
    <row r="3558">
      <c r="A3558">
        <f>'DATA DASH'!A3558</f>
        <v/>
      </c>
      <c r="B3558">
        <f>'DATA DASH'!B3558</f>
        <v/>
      </c>
      <c r="C3558">
        <f>'DATA DASH'!C3558</f>
        <v/>
      </c>
      <c r="D3558">
        <f>'DATA DASH'!D3558</f>
        <v/>
      </c>
      <c r="E3558">
        <f>'DATA DASH'!E3558</f>
        <v/>
      </c>
      <c r="F3558">
        <f>'DATA DASH'!F3558</f>
        <v/>
      </c>
      <c r="G3558">
        <f>'DATA DASH'!G3558</f>
        <v/>
      </c>
      <c r="H3558">
        <f>'DATA DASH'!H3558</f>
        <v/>
      </c>
      <c r="I3558">
        <f>'DATA DASH'!I3558</f>
        <v/>
      </c>
      <c r="J3558">
        <f>'DATA DASH'!J3558</f>
        <v/>
      </c>
      <c r="K3558">
        <f>'DATA DASH'!K3558</f>
        <v/>
      </c>
      <c r="L3558">
        <f>'DATA DASH'!L3558</f>
        <v/>
      </c>
      <c r="M3558">
        <f>'DATA DASH'!M3558</f>
        <v/>
      </c>
    </row>
    <row r="3559">
      <c r="A3559">
        <f>'DATA DASH'!A3559</f>
        <v/>
      </c>
      <c r="B3559">
        <f>'DATA DASH'!B3559</f>
        <v/>
      </c>
      <c r="C3559">
        <f>'DATA DASH'!C3559</f>
        <v/>
      </c>
      <c r="D3559">
        <f>'DATA DASH'!D3559</f>
        <v/>
      </c>
      <c r="E3559">
        <f>'DATA DASH'!E3559</f>
        <v/>
      </c>
      <c r="F3559">
        <f>'DATA DASH'!F3559</f>
        <v/>
      </c>
      <c r="G3559">
        <f>'DATA DASH'!G3559</f>
        <v/>
      </c>
      <c r="H3559">
        <f>'DATA DASH'!H3559</f>
        <v/>
      </c>
      <c r="I3559">
        <f>'DATA DASH'!I3559</f>
        <v/>
      </c>
      <c r="J3559">
        <f>'DATA DASH'!J3559</f>
        <v/>
      </c>
      <c r="K3559">
        <f>'DATA DASH'!K3559</f>
        <v/>
      </c>
      <c r="L3559">
        <f>'DATA DASH'!L3559</f>
        <v/>
      </c>
      <c r="M3559">
        <f>'DATA DASH'!M3559</f>
        <v/>
      </c>
    </row>
    <row r="3560">
      <c r="A3560">
        <f>'DATA DASH'!A3560</f>
        <v/>
      </c>
      <c r="B3560">
        <f>'DATA DASH'!B3560</f>
        <v/>
      </c>
      <c r="C3560">
        <f>'DATA DASH'!C3560</f>
        <v/>
      </c>
      <c r="D3560">
        <f>'DATA DASH'!D3560</f>
        <v/>
      </c>
      <c r="E3560">
        <f>'DATA DASH'!E3560</f>
        <v/>
      </c>
      <c r="F3560">
        <f>'DATA DASH'!F3560</f>
        <v/>
      </c>
      <c r="G3560">
        <f>'DATA DASH'!G3560</f>
        <v/>
      </c>
      <c r="H3560">
        <f>'DATA DASH'!H3560</f>
        <v/>
      </c>
      <c r="I3560">
        <f>'DATA DASH'!I3560</f>
        <v/>
      </c>
      <c r="J3560">
        <f>'DATA DASH'!J3560</f>
        <v/>
      </c>
      <c r="K3560">
        <f>'DATA DASH'!K3560</f>
        <v/>
      </c>
      <c r="L3560">
        <f>'DATA DASH'!L3560</f>
        <v/>
      </c>
      <c r="M3560">
        <f>'DATA DASH'!M3560</f>
        <v/>
      </c>
    </row>
    <row r="3561">
      <c r="A3561">
        <f>'DATA DASH'!A3561</f>
        <v/>
      </c>
      <c r="B3561">
        <f>'DATA DASH'!B3561</f>
        <v/>
      </c>
      <c r="C3561">
        <f>'DATA DASH'!C3561</f>
        <v/>
      </c>
      <c r="D3561">
        <f>'DATA DASH'!D3561</f>
        <v/>
      </c>
      <c r="E3561">
        <f>'DATA DASH'!E3561</f>
        <v/>
      </c>
      <c r="F3561">
        <f>'DATA DASH'!F3561</f>
        <v/>
      </c>
      <c r="G3561">
        <f>'DATA DASH'!G3561</f>
        <v/>
      </c>
      <c r="H3561">
        <f>'DATA DASH'!H3561</f>
        <v/>
      </c>
      <c r="I3561">
        <f>'DATA DASH'!I3561</f>
        <v/>
      </c>
      <c r="J3561">
        <f>'DATA DASH'!J3561</f>
        <v/>
      </c>
      <c r="K3561">
        <f>'DATA DASH'!K3561</f>
        <v/>
      </c>
      <c r="L3561">
        <f>'DATA DASH'!L3561</f>
        <v/>
      </c>
      <c r="M3561">
        <f>'DATA DASH'!M3561</f>
        <v/>
      </c>
    </row>
    <row r="3562">
      <c r="A3562">
        <f>'DATA DASH'!A3562</f>
        <v/>
      </c>
      <c r="B3562">
        <f>'DATA DASH'!B3562</f>
        <v/>
      </c>
      <c r="C3562">
        <f>'DATA DASH'!C3562</f>
        <v/>
      </c>
      <c r="D3562">
        <f>'DATA DASH'!D3562</f>
        <v/>
      </c>
      <c r="E3562">
        <f>'DATA DASH'!E3562</f>
        <v/>
      </c>
      <c r="F3562">
        <f>'DATA DASH'!F3562</f>
        <v/>
      </c>
      <c r="G3562">
        <f>'DATA DASH'!G3562</f>
        <v/>
      </c>
      <c r="H3562">
        <f>'DATA DASH'!H3562</f>
        <v/>
      </c>
      <c r="I3562">
        <f>'DATA DASH'!I3562</f>
        <v/>
      </c>
      <c r="J3562">
        <f>'DATA DASH'!J3562</f>
        <v/>
      </c>
      <c r="K3562">
        <f>'DATA DASH'!K3562</f>
        <v/>
      </c>
      <c r="L3562">
        <f>'DATA DASH'!L3562</f>
        <v/>
      </c>
      <c r="M3562">
        <f>'DATA DASH'!M3562</f>
        <v/>
      </c>
    </row>
    <row r="3563">
      <c r="A3563">
        <f>'DATA DASH'!A3563</f>
        <v/>
      </c>
      <c r="B3563">
        <f>'DATA DASH'!B3563</f>
        <v/>
      </c>
      <c r="C3563">
        <f>'DATA DASH'!C3563</f>
        <v/>
      </c>
      <c r="D3563">
        <f>'DATA DASH'!D3563</f>
        <v/>
      </c>
      <c r="E3563">
        <f>'DATA DASH'!E3563</f>
        <v/>
      </c>
      <c r="F3563">
        <f>'DATA DASH'!F3563</f>
        <v/>
      </c>
      <c r="G3563">
        <f>'DATA DASH'!G3563</f>
        <v/>
      </c>
      <c r="H3563">
        <f>'DATA DASH'!H3563</f>
        <v/>
      </c>
      <c r="I3563">
        <f>'DATA DASH'!I3563</f>
        <v/>
      </c>
      <c r="J3563">
        <f>'DATA DASH'!J3563</f>
        <v/>
      </c>
      <c r="K3563">
        <f>'DATA DASH'!K3563</f>
        <v/>
      </c>
      <c r="L3563">
        <f>'DATA DASH'!L3563</f>
        <v/>
      </c>
      <c r="M3563">
        <f>'DATA DASH'!M3563</f>
        <v/>
      </c>
    </row>
    <row r="3564">
      <c r="A3564">
        <f>'DATA DASH'!A3564</f>
        <v/>
      </c>
      <c r="B3564">
        <f>'DATA DASH'!B3564</f>
        <v/>
      </c>
      <c r="C3564">
        <f>'DATA DASH'!C3564</f>
        <v/>
      </c>
      <c r="D3564">
        <f>'DATA DASH'!D3564</f>
        <v/>
      </c>
      <c r="E3564">
        <f>'DATA DASH'!E3564</f>
        <v/>
      </c>
      <c r="F3564">
        <f>'DATA DASH'!F3564</f>
        <v/>
      </c>
      <c r="G3564">
        <f>'DATA DASH'!G3564</f>
        <v/>
      </c>
      <c r="H3564">
        <f>'DATA DASH'!H3564</f>
        <v/>
      </c>
      <c r="I3564">
        <f>'DATA DASH'!I3564</f>
        <v/>
      </c>
      <c r="J3564">
        <f>'DATA DASH'!J3564</f>
        <v/>
      </c>
      <c r="K3564">
        <f>'DATA DASH'!K3564</f>
        <v/>
      </c>
      <c r="L3564">
        <f>'DATA DASH'!L3564</f>
        <v/>
      </c>
      <c r="M3564">
        <f>'DATA DASH'!M3564</f>
        <v/>
      </c>
    </row>
    <row r="3565">
      <c r="A3565">
        <f>'DATA DASH'!A3565</f>
        <v/>
      </c>
      <c r="B3565">
        <f>'DATA DASH'!B3565</f>
        <v/>
      </c>
      <c r="C3565">
        <f>'DATA DASH'!C3565</f>
        <v/>
      </c>
      <c r="D3565">
        <f>'DATA DASH'!D3565</f>
        <v/>
      </c>
      <c r="E3565">
        <f>'DATA DASH'!E3565</f>
        <v/>
      </c>
      <c r="F3565">
        <f>'DATA DASH'!F3565</f>
        <v/>
      </c>
      <c r="G3565">
        <f>'DATA DASH'!G3565</f>
        <v/>
      </c>
      <c r="H3565">
        <f>'DATA DASH'!H3565</f>
        <v/>
      </c>
      <c r="I3565">
        <f>'DATA DASH'!I3565</f>
        <v/>
      </c>
      <c r="J3565">
        <f>'DATA DASH'!J3565</f>
        <v/>
      </c>
      <c r="K3565">
        <f>'DATA DASH'!K3565</f>
        <v/>
      </c>
      <c r="L3565">
        <f>'DATA DASH'!L3565</f>
        <v/>
      </c>
      <c r="M3565">
        <f>'DATA DASH'!M3565</f>
        <v/>
      </c>
    </row>
    <row r="3566">
      <c r="A3566">
        <f>'DATA DASH'!A3566</f>
        <v/>
      </c>
      <c r="B3566">
        <f>'DATA DASH'!B3566</f>
        <v/>
      </c>
      <c r="C3566">
        <f>'DATA DASH'!C3566</f>
        <v/>
      </c>
      <c r="D3566">
        <f>'DATA DASH'!D3566</f>
        <v/>
      </c>
      <c r="E3566">
        <f>'DATA DASH'!E3566</f>
        <v/>
      </c>
      <c r="F3566">
        <f>'DATA DASH'!F3566</f>
        <v/>
      </c>
      <c r="G3566">
        <f>'DATA DASH'!G3566</f>
        <v/>
      </c>
      <c r="H3566">
        <f>'DATA DASH'!H3566</f>
        <v/>
      </c>
      <c r="I3566">
        <f>'DATA DASH'!I3566</f>
        <v/>
      </c>
      <c r="J3566">
        <f>'DATA DASH'!J3566</f>
        <v/>
      </c>
      <c r="K3566">
        <f>'DATA DASH'!K3566</f>
        <v/>
      </c>
      <c r="L3566">
        <f>'DATA DASH'!L3566</f>
        <v/>
      </c>
      <c r="M3566">
        <f>'DATA DASH'!M3566</f>
        <v/>
      </c>
    </row>
    <row r="3567">
      <c r="A3567">
        <f>'DATA DASH'!A3567</f>
        <v/>
      </c>
      <c r="B3567">
        <f>'DATA DASH'!B3567</f>
        <v/>
      </c>
      <c r="C3567">
        <f>'DATA DASH'!C3567</f>
        <v/>
      </c>
      <c r="D3567">
        <f>'DATA DASH'!D3567</f>
        <v/>
      </c>
      <c r="E3567">
        <f>'DATA DASH'!E3567</f>
        <v/>
      </c>
      <c r="F3567">
        <f>'DATA DASH'!F3567</f>
        <v/>
      </c>
      <c r="G3567">
        <f>'DATA DASH'!G3567</f>
        <v/>
      </c>
      <c r="H3567">
        <f>'DATA DASH'!H3567</f>
        <v/>
      </c>
      <c r="I3567">
        <f>'DATA DASH'!I3567</f>
        <v/>
      </c>
      <c r="J3567">
        <f>'DATA DASH'!J3567</f>
        <v/>
      </c>
      <c r="K3567">
        <f>'DATA DASH'!K3567</f>
        <v/>
      </c>
      <c r="L3567">
        <f>'DATA DASH'!L3567</f>
        <v/>
      </c>
      <c r="M3567">
        <f>'DATA DASH'!M3567</f>
        <v/>
      </c>
    </row>
    <row r="3568">
      <c r="A3568">
        <f>'DATA DASH'!A3568</f>
        <v/>
      </c>
      <c r="B3568">
        <f>'DATA DASH'!B3568</f>
        <v/>
      </c>
      <c r="C3568">
        <f>'DATA DASH'!C3568</f>
        <v/>
      </c>
      <c r="D3568">
        <f>'DATA DASH'!D3568</f>
        <v/>
      </c>
      <c r="E3568">
        <f>'DATA DASH'!E3568</f>
        <v/>
      </c>
      <c r="F3568">
        <f>'DATA DASH'!F3568</f>
        <v/>
      </c>
      <c r="G3568">
        <f>'DATA DASH'!G3568</f>
        <v/>
      </c>
      <c r="H3568">
        <f>'DATA DASH'!H3568</f>
        <v/>
      </c>
      <c r="I3568">
        <f>'DATA DASH'!I3568</f>
        <v/>
      </c>
      <c r="J3568">
        <f>'DATA DASH'!J3568</f>
        <v/>
      </c>
      <c r="K3568">
        <f>'DATA DASH'!K3568</f>
        <v/>
      </c>
      <c r="L3568">
        <f>'DATA DASH'!L3568</f>
        <v/>
      </c>
      <c r="M3568">
        <f>'DATA DASH'!M3568</f>
        <v/>
      </c>
    </row>
    <row r="3569">
      <c r="A3569">
        <f>'DATA DASH'!A3569</f>
        <v/>
      </c>
      <c r="B3569">
        <f>'DATA DASH'!B3569</f>
        <v/>
      </c>
      <c r="C3569">
        <f>'DATA DASH'!C3569</f>
        <v/>
      </c>
      <c r="D3569">
        <f>'DATA DASH'!D3569</f>
        <v/>
      </c>
      <c r="E3569">
        <f>'DATA DASH'!E3569</f>
        <v/>
      </c>
      <c r="F3569">
        <f>'DATA DASH'!F3569</f>
        <v/>
      </c>
      <c r="G3569">
        <f>'DATA DASH'!G3569</f>
        <v/>
      </c>
      <c r="H3569">
        <f>'DATA DASH'!H3569</f>
        <v/>
      </c>
      <c r="I3569">
        <f>'DATA DASH'!I3569</f>
        <v/>
      </c>
      <c r="J3569">
        <f>'DATA DASH'!J3569</f>
        <v/>
      </c>
      <c r="K3569">
        <f>'DATA DASH'!K3569</f>
        <v/>
      </c>
      <c r="L3569">
        <f>'DATA DASH'!L3569</f>
        <v/>
      </c>
      <c r="M3569">
        <f>'DATA DASH'!M3569</f>
        <v/>
      </c>
    </row>
    <row r="3570">
      <c r="A3570">
        <f>'DATA DASH'!A3570</f>
        <v/>
      </c>
      <c r="B3570">
        <f>'DATA DASH'!B3570</f>
        <v/>
      </c>
      <c r="C3570">
        <f>'DATA DASH'!C3570</f>
        <v/>
      </c>
      <c r="D3570">
        <f>'DATA DASH'!D3570</f>
        <v/>
      </c>
      <c r="E3570">
        <f>'DATA DASH'!E3570</f>
        <v/>
      </c>
      <c r="F3570">
        <f>'DATA DASH'!F3570</f>
        <v/>
      </c>
      <c r="G3570">
        <f>'DATA DASH'!G3570</f>
        <v/>
      </c>
      <c r="H3570">
        <f>'DATA DASH'!H3570</f>
        <v/>
      </c>
      <c r="I3570">
        <f>'DATA DASH'!I3570</f>
        <v/>
      </c>
      <c r="J3570">
        <f>'DATA DASH'!J3570</f>
        <v/>
      </c>
      <c r="K3570">
        <f>'DATA DASH'!K3570</f>
        <v/>
      </c>
      <c r="L3570">
        <f>'DATA DASH'!L3570</f>
        <v/>
      </c>
      <c r="M3570">
        <f>'DATA DASH'!M3570</f>
        <v/>
      </c>
    </row>
    <row r="3571">
      <c r="A3571">
        <f>'DATA DASH'!A3571</f>
        <v/>
      </c>
      <c r="B3571">
        <f>'DATA DASH'!B3571</f>
        <v/>
      </c>
      <c r="C3571">
        <f>'DATA DASH'!C3571</f>
        <v/>
      </c>
      <c r="D3571">
        <f>'DATA DASH'!D3571</f>
        <v/>
      </c>
      <c r="E3571">
        <f>'DATA DASH'!E3571</f>
        <v/>
      </c>
      <c r="F3571">
        <f>'DATA DASH'!F3571</f>
        <v/>
      </c>
      <c r="G3571">
        <f>'DATA DASH'!G3571</f>
        <v/>
      </c>
      <c r="H3571">
        <f>'DATA DASH'!H3571</f>
        <v/>
      </c>
      <c r="I3571">
        <f>'DATA DASH'!I3571</f>
        <v/>
      </c>
      <c r="J3571">
        <f>'DATA DASH'!J3571</f>
        <v/>
      </c>
      <c r="K3571">
        <f>'DATA DASH'!K3571</f>
        <v/>
      </c>
      <c r="L3571">
        <f>'DATA DASH'!L3571</f>
        <v/>
      </c>
      <c r="M3571">
        <f>'DATA DASH'!M3571</f>
        <v/>
      </c>
    </row>
    <row r="3572">
      <c r="A3572">
        <f>'DATA DASH'!A3572</f>
        <v/>
      </c>
      <c r="B3572">
        <f>'DATA DASH'!B3572</f>
        <v/>
      </c>
      <c r="C3572">
        <f>'DATA DASH'!C3572</f>
        <v/>
      </c>
      <c r="D3572">
        <f>'DATA DASH'!D3572</f>
        <v/>
      </c>
      <c r="E3572">
        <f>'DATA DASH'!E3572</f>
        <v/>
      </c>
      <c r="F3572">
        <f>'DATA DASH'!F3572</f>
        <v/>
      </c>
      <c r="G3572">
        <f>'DATA DASH'!G3572</f>
        <v/>
      </c>
      <c r="H3572">
        <f>'DATA DASH'!H3572</f>
        <v/>
      </c>
      <c r="I3572">
        <f>'DATA DASH'!I3572</f>
        <v/>
      </c>
      <c r="J3572">
        <f>'DATA DASH'!J3572</f>
        <v/>
      </c>
      <c r="K3572">
        <f>'DATA DASH'!K3572</f>
        <v/>
      </c>
      <c r="L3572">
        <f>'DATA DASH'!L3572</f>
        <v/>
      </c>
      <c r="M3572">
        <f>'DATA DASH'!M3572</f>
        <v/>
      </c>
    </row>
    <row r="3573">
      <c r="A3573">
        <f>'DATA DASH'!A3573</f>
        <v/>
      </c>
      <c r="B3573">
        <f>'DATA DASH'!B3573</f>
        <v/>
      </c>
      <c r="C3573">
        <f>'DATA DASH'!C3573</f>
        <v/>
      </c>
      <c r="D3573">
        <f>'DATA DASH'!D3573</f>
        <v/>
      </c>
      <c r="E3573">
        <f>'DATA DASH'!E3573</f>
        <v/>
      </c>
      <c r="F3573">
        <f>'DATA DASH'!F3573</f>
        <v/>
      </c>
      <c r="G3573">
        <f>'DATA DASH'!G3573</f>
        <v/>
      </c>
      <c r="H3573">
        <f>'DATA DASH'!H3573</f>
        <v/>
      </c>
      <c r="I3573">
        <f>'DATA DASH'!I3573</f>
        <v/>
      </c>
      <c r="J3573">
        <f>'DATA DASH'!J3573</f>
        <v/>
      </c>
      <c r="K3573">
        <f>'DATA DASH'!K3573</f>
        <v/>
      </c>
      <c r="L3573">
        <f>'DATA DASH'!L3573</f>
        <v/>
      </c>
      <c r="M3573">
        <f>'DATA DASH'!M3573</f>
        <v/>
      </c>
    </row>
    <row r="3574">
      <c r="A3574">
        <f>'DATA DASH'!A3574</f>
        <v/>
      </c>
      <c r="B3574">
        <f>'DATA DASH'!B3574</f>
        <v/>
      </c>
      <c r="C3574">
        <f>'DATA DASH'!C3574</f>
        <v/>
      </c>
      <c r="D3574">
        <f>'DATA DASH'!D3574</f>
        <v/>
      </c>
      <c r="E3574">
        <f>'DATA DASH'!E3574</f>
        <v/>
      </c>
      <c r="F3574">
        <f>'DATA DASH'!F3574</f>
        <v/>
      </c>
      <c r="G3574">
        <f>'DATA DASH'!G3574</f>
        <v/>
      </c>
      <c r="H3574">
        <f>'DATA DASH'!H3574</f>
        <v/>
      </c>
      <c r="I3574">
        <f>'DATA DASH'!I3574</f>
        <v/>
      </c>
      <c r="J3574">
        <f>'DATA DASH'!J3574</f>
        <v/>
      </c>
      <c r="K3574">
        <f>'DATA DASH'!K3574</f>
        <v/>
      </c>
      <c r="L3574">
        <f>'DATA DASH'!L3574</f>
        <v/>
      </c>
      <c r="M3574">
        <f>'DATA DASH'!M3574</f>
        <v/>
      </c>
    </row>
    <row r="3575">
      <c r="A3575">
        <f>'DATA DASH'!A3575</f>
        <v/>
      </c>
      <c r="B3575">
        <f>'DATA DASH'!B3575</f>
        <v/>
      </c>
      <c r="C3575">
        <f>'DATA DASH'!C3575</f>
        <v/>
      </c>
      <c r="D3575">
        <f>'DATA DASH'!D3575</f>
        <v/>
      </c>
      <c r="E3575">
        <f>'DATA DASH'!E3575</f>
        <v/>
      </c>
      <c r="F3575">
        <f>'DATA DASH'!F3575</f>
        <v/>
      </c>
      <c r="G3575">
        <f>'DATA DASH'!G3575</f>
        <v/>
      </c>
      <c r="H3575">
        <f>'DATA DASH'!H3575</f>
        <v/>
      </c>
      <c r="I3575">
        <f>'DATA DASH'!I3575</f>
        <v/>
      </c>
      <c r="J3575">
        <f>'DATA DASH'!J3575</f>
        <v/>
      </c>
      <c r="K3575">
        <f>'DATA DASH'!K3575</f>
        <v/>
      </c>
      <c r="L3575">
        <f>'DATA DASH'!L3575</f>
        <v/>
      </c>
      <c r="M3575">
        <f>'DATA DASH'!M3575</f>
        <v/>
      </c>
    </row>
    <row r="3576">
      <c r="A3576">
        <f>'DATA DASH'!A3576</f>
        <v/>
      </c>
      <c r="B3576">
        <f>'DATA DASH'!B3576</f>
        <v/>
      </c>
      <c r="C3576">
        <f>'DATA DASH'!C3576</f>
        <v/>
      </c>
      <c r="D3576">
        <f>'DATA DASH'!D3576</f>
        <v/>
      </c>
      <c r="E3576">
        <f>'DATA DASH'!E3576</f>
        <v/>
      </c>
      <c r="F3576">
        <f>'DATA DASH'!F3576</f>
        <v/>
      </c>
      <c r="G3576">
        <f>'DATA DASH'!G3576</f>
        <v/>
      </c>
      <c r="H3576">
        <f>'DATA DASH'!H3576</f>
        <v/>
      </c>
      <c r="I3576">
        <f>'DATA DASH'!I3576</f>
        <v/>
      </c>
      <c r="J3576">
        <f>'DATA DASH'!J3576</f>
        <v/>
      </c>
      <c r="K3576">
        <f>'DATA DASH'!K3576</f>
        <v/>
      </c>
      <c r="L3576">
        <f>'DATA DASH'!L3576</f>
        <v/>
      </c>
      <c r="M3576">
        <f>'DATA DASH'!M3576</f>
        <v/>
      </c>
    </row>
    <row r="3577">
      <c r="A3577">
        <f>'DATA DASH'!A3577</f>
        <v/>
      </c>
      <c r="B3577">
        <f>'DATA DASH'!B3577</f>
        <v/>
      </c>
      <c r="C3577">
        <f>'DATA DASH'!C3577</f>
        <v/>
      </c>
      <c r="D3577">
        <f>'DATA DASH'!D3577</f>
        <v/>
      </c>
      <c r="E3577">
        <f>'DATA DASH'!E3577</f>
        <v/>
      </c>
      <c r="F3577">
        <f>'DATA DASH'!F3577</f>
        <v/>
      </c>
      <c r="G3577">
        <f>'DATA DASH'!G3577</f>
        <v/>
      </c>
      <c r="H3577">
        <f>'DATA DASH'!H3577</f>
        <v/>
      </c>
      <c r="I3577">
        <f>'DATA DASH'!I3577</f>
        <v/>
      </c>
      <c r="J3577">
        <f>'DATA DASH'!J3577</f>
        <v/>
      </c>
      <c r="K3577">
        <f>'DATA DASH'!K3577</f>
        <v/>
      </c>
      <c r="L3577">
        <f>'DATA DASH'!L3577</f>
        <v/>
      </c>
      <c r="M3577">
        <f>'DATA DASH'!M3577</f>
        <v/>
      </c>
    </row>
    <row r="3578">
      <c r="A3578">
        <f>'DATA DASH'!A3578</f>
        <v/>
      </c>
      <c r="B3578">
        <f>'DATA DASH'!B3578</f>
        <v/>
      </c>
      <c r="C3578">
        <f>'DATA DASH'!C3578</f>
        <v/>
      </c>
      <c r="D3578">
        <f>'DATA DASH'!D3578</f>
        <v/>
      </c>
      <c r="E3578">
        <f>'DATA DASH'!E3578</f>
        <v/>
      </c>
      <c r="F3578">
        <f>'DATA DASH'!F3578</f>
        <v/>
      </c>
      <c r="G3578">
        <f>'DATA DASH'!G3578</f>
        <v/>
      </c>
      <c r="H3578">
        <f>'DATA DASH'!H3578</f>
        <v/>
      </c>
      <c r="I3578">
        <f>'DATA DASH'!I3578</f>
        <v/>
      </c>
      <c r="J3578">
        <f>'DATA DASH'!J3578</f>
        <v/>
      </c>
      <c r="K3578">
        <f>'DATA DASH'!K3578</f>
        <v/>
      </c>
      <c r="L3578">
        <f>'DATA DASH'!L3578</f>
        <v/>
      </c>
      <c r="M3578">
        <f>'DATA DASH'!M3578</f>
        <v/>
      </c>
    </row>
    <row r="3579">
      <c r="A3579">
        <f>'DATA DASH'!A3579</f>
        <v/>
      </c>
      <c r="B3579">
        <f>'DATA DASH'!B3579</f>
        <v/>
      </c>
      <c r="C3579">
        <f>'DATA DASH'!C3579</f>
        <v/>
      </c>
      <c r="D3579">
        <f>'DATA DASH'!D3579</f>
        <v/>
      </c>
      <c r="E3579">
        <f>'DATA DASH'!E3579</f>
        <v/>
      </c>
      <c r="F3579">
        <f>'DATA DASH'!F3579</f>
        <v/>
      </c>
      <c r="G3579">
        <f>'DATA DASH'!G3579</f>
        <v/>
      </c>
      <c r="H3579">
        <f>'DATA DASH'!H3579</f>
        <v/>
      </c>
      <c r="I3579">
        <f>'DATA DASH'!I3579</f>
        <v/>
      </c>
      <c r="J3579">
        <f>'DATA DASH'!J3579</f>
        <v/>
      </c>
      <c r="K3579">
        <f>'DATA DASH'!K3579</f>
        <v/>
      </c>
      <c r="L3579">
        <f>'DATA DASH'!L3579</f>
        <v/>
      </c>
      <c r="M3579">
        <f>'DATA DASH'!M3579</f>
        <v/>
      </c>
    </row>
    <row r="3580">
      <c r="A3580">
        <f>'DATA DASH'!A3580</f>
        <v/>
      </c>
      <c r="B3580">
        <f>'DATA DASH'!B3580</f>
        <v/>
      </c>
      <c r="C3580">
        <f>'DATA DASH'!C3580</f>
        <v/>
      </c>
      <c r="D3580">
        <f>'DATA DASH'!D3580</f>
        <v/>
      </c>
      <c r="E3580">
        <f>'DATA DASH'!E3580</f>
        <v/>
      </c>
      <c r="F3580">
        <f>'DATA DASH'!F3580</f>
        <v/>
      </c>
      <c r="G3580">
        <f>'DATA DASH'!G3580</f>
        <v/>
      </c>
      <c r="H3580">
        <f>'DATA DASH'!H3580</f>
        <v/>
      </c>
      <c r="I3580">
        <f>'DATA DASH'!I3580</f>
        <v/>
      </c>
      <c r="J3580">
        <f>'DATA DASH'!J3580</f>
        <v/>
      </c>
      <c r="K3580">
        <f>'DATA DASH'!K3580</f>
        <v/>
      </c>
      <c r="L3580">
        <f>'DATA DASH'!L3580</f>
        <v/>
      </c>
      <c r="M3580">
        <f>'DATA DASH'!M3580</f>
        <v/>
      </c>
    </row>
    <row r="3581">
      <c r="A3581">
        <f>'DATA DASH'!A3581</f>
        <v/>
      </c>
      <c r="B3581">
        <f>'DATA DASH'!B3581</f>
        <v/>
      </c>
      <c r="C3581">
        <f>'DATA DASH'!C3581</f>
        <v/>
      </c>
      <c r="D3581">
        <f>'DATA DASH'!D3581</f>
        <v/>
      </c>
      <c r="E3581">
        <f>'DATA DASH'!E3581</f>
        <v/>
      </c>
      <c r="F3581">
        <f>'DATA DASH'!F3581</f>
        <v/>
      </c>
      <c r="G3581">
        <f>'DATA DASH'!G3581</f>
        <v/>
      </c>
      <c r="H3581">
        <f>'DATA DASH'!H3581</f>
        <v/>
      </c>
      <c r="I3581">
        <f>'DATA DASH'!I3581</f>
        <v/>
      </c>
      <c r="J3581">
        <f>'DATA DASH'!J3581</f>
        <v/>
      </c>
      <c r="K3581">
        <f>'DATA DASH'!K3581</f>
        <v/>
      </c>
      <c r="L3581">
        <f>'DATA DASH'!L3581</f>
        <v/>
      </c>
      <c r="M3581">
        <f>'DATA DASH'!M3581</f>
        <v/>
      </c>
    </row>
    <row r="3582">
      <c r="A3582">
        <f>'DATA DASH'!A3582</f>
        <v/>
      </c>
      <c r="B3582">
        <f>'DATA DASH'!B3582</f>
        <v/>
      </c>
      <c r="C3582">
        <f>'DATA DASH'!C3582</f>
        <v/>
      </c>
      <c r="D3582">
        <f>'DATA DASH'!D3582</f>
        <v/>
      </c>
      <c r="E3582">
        <f>'DATA DASH'!E3582</f>
        <v/>
      </c>
      <c r="F3582">
        <f>'DATA DASH'!F3582</f>
        <v/>
      </c>
      <c r="G3582">
        <f>'DATA DASH'!G3582</f>
        <v/>
      </c>
      <c r="H3582">
        <f>'DATA DASH'!H3582</f>
        <v/>
      </c>
      <c r="I3582">
        <f>'DATA DASH'!I3582</f>
        <v/>
      </c>
      <c r="J3582">
        <f>'DATA DASH'!J3582</f>
        <v/>
      </c>
      <c r="K3582">
        <f>'DATA DASH'!K3582</f>
        <v/>
      </c>
      <c r="L3582">
        <f>'DATA DASH'!L3582</f>
        <v/>
      </c>
      <c r="M3582">
        <f>'DATA DASH'!M3582</f>
        <v/>
      </c>
    </row>
    <row r="3583">
      <c r="A3583">
        <f>'DATA DASH'!A3583</f>
        <v/>
      </c>
      <c r="B3583">
        <f>'DATA DASH'!B3583</f>
        <v/>
      </c>
      <c r="C3583">
        <f>'DATA DASH'!C3583</f>
        <v/>
      </c>
      <c r="D3583">
        <f>'DATA DASH'!D3583</f>
        <v/>
      </c>
      <c r="E3583">
        <f>'DATA DASH'!E3583</f>
        <v/>
      </c>
      <c r="F3583">
        <f>'DATA DASH'!F3583</f>
        <v/>
      </c>
      <c r="G3583">
        <f>'DATA DASH'!G3583</f>
        <v/>
      </c>
      <c r="H3583">
        <f>'DATA DASH'!H3583</f>
        <v/>
      </c>
      <c r="I3583">
        <f>'DATA DASH'!I3583</f>
        <v/>
      </c>
      <c r="J3583">
        <f>'DATA DASH'!J3583</f>
        <v/>
      </c>
      <c r="K3583">
        <f>'DATA DASH'!K3583</f>
        <v/>
      </c>
      <c r="L3583">
        <f>'DATA DASH'!L3583</f>
        <v/>
      </c>
      <c r="M3583">
        <f>'DATA DASH'!M3583</f>
        <v/>
      </c>
    </row>
    <row r="3584">
      <c r="A3584">
        <f>'DATA DASH'!A3584</f>
        <v/>
      </c>
      <c r="B3584">
        <f>'DATA DASH'!B3584</f>
        <v/>
      </c>
      <c r="C3584">
        <f>'DATA DASH'!C3584</f>
        <v/>
      </c>
      <c r="D3584">
        <f>'DATA DASH'!D3584</f>
        <v/>
      </c>
      <c r="E3584">
        <f>'DATA DASH'!E3584</f>
        <v/>
      </c>
      <c r="F3584">
        <f>'DATA DASH'!F3584</f>
        <v/>
      </c>
      <c r="G3584">
        <f>'DATA DASH'!G3584</f>
        <v/>
      </c>
      <c r="H3584">
        <f>'DATA DASH'!H3584</f>
        <v/>
      </c>
      <c r="I3584">
        <f>'DATA DASH'!I3584</f>
        <v/>
      </c>
      <c r="J3584">
        <f>'DATA DASH'!J3584</f>
        <v/>
      </c>
      <c r="K3584">
        <f>'DATA DASH'!K3584</f>
        <v/>
      </c>
      <c r="L3584">
        <f>'DATA DASH'!L3584</f>
        <v/>
      </c>
      <c r="M3584">
        <f>'DATA DASH'!M3584</f>
        <v/>
      </c>
    </row>
    <row r="3585">
      <c r="A3585">
        <f>'DATA DASH'!A3585</f>
        <v/>
      </c>
      <c r="B3585">
        <f>'DATA DASH'!B3585</f>
        <v/>
      </c>
      <c r="C3585">
        <f>'DATA DASH'!C3585</f>
        <v/>
      </c>
      <c r="D3585">
        <f>'DATA DASH'!D3585</f>
        <v/>
      </c>
      <c r="E3585">
        <f>'DATA DASH'!E3585</f>
        <v/>
      </c>
      <c r="F3585">
        <f>'DATA DASH'!F3585</f>
        <v/>
      </c>
      <c r="G3585">
        <f>'DATA DASH'!G3585</f>
        <v/>
      </c>
      <c r="H3585">
        <f>'DATA DASH'!H3585</f>
        <v/>
      </c>
      <c r="I3585">
        <f>'DATA DASH'!I3585</f>
        <v/>
      </c>
      <c r="J3585">
        <f>'DATA DASH'!J3585</f>
        <v/>
      </c>
      <c r="K3585">
        <f>'DATA DASH'!K3585</f>
        <v/>
      </c>
      <c r="L3585">
        <f>'DATA DASH'!L3585</f>
        <v/>
      </c>
      <c r="M3585">
        <f>'DATA DASH'!M3585</f>
        <v/>
      </c>
    </row>
    <row r="3586">
      <c r="A3586">
        <f>'DATA DASH'!A3586</f>
        <v/>
      </c>
      <c r="B3586">
        <f>'DATA DASH'!B3586</f>
        <v/>
      </c>
      <c r="C3586">
        <f>'DATA DASH'!C3586</f>
        <v/>
      </c>
      <c r="D3586">
        <f>'DATA DASH'!D3586</f>
        <v/>
      </c>
      <c r="E3586">
        <f>'DATA DASH'!E3586</f>
        <v/>
      </c>
      <c r="F3586">
        <f>'DATA DASH'!F3586</f>
        <v/>
      </c>
      <c r="G3586">
        <f>'DATA DASH'!G3586</f>
        <v/>
      </c>
      <c r="H3586">
        <f>'DATA DASH'!H3586</f>
        <v/>
      </c>
      <c r="I3586">
        <f>'DATA DASH'!I3586</f>
        <v/>
      </c>
      <c r="J3586">
        <f>'DATA DASH'!J3586</f>
        <v/>
      </c>
      <c r="K3586">
        <f>'DATA DASH'!K3586</f>
        <v/>
      </c>
      <c r="L3586">
        <f>'DATA DASH'!L3586</f>
        <v/>
      </c>
      <c r="M3586">
        <f>'DATA DASH'!M3586</f>
        <v/>
      </c>
    </row>
    <row r="3587">
      <c r="A3587">
        <f>'DATA DASH'!A3587</f>
        <v/>
      </c>
      <c r="B3587">
        <f>'DATA DASH'!B3587</f>
        <v/>
      </c>
      <c r="C3587">
        <f>'DATA DASH'!C3587</f>
        <v/>
      </c>
      <c r="D3587">
        <f>'DATA DASH'!D3587</f>
        <v/>
      </c>
      <c r="E3587">
        <f>'DATA DASH'!E3587</f>
        <v/>
      </c>
      <c r="F3587">
        <f>'DATA DASH'!F3587</f>
        <v/>
      </c>
      <c r="G3587">
        <f>'DATA DASH'!G3587</f>
        <v/>
      </c>
      <c r="H3587">
        <f>'DATA DASH'!H3587</f>
        <v/>
      </c>
      <c r="I3587">
        <f>'DATA DASH'!I3587</f>
        <v/>
      </c>
      <c r="J3587">
        <f>'DATA DASH'!J3587</f>
        <v/>
      </c>
      <c r="K3587">
        <f>'DATA DASH'!K3587</f>
        <v/>
      </c>
      <c r="L3587">
        <f>'DATA DASH'!L3587</f>
        <v/>
      </c>
      <c r="M3587">
        <f>'DATA DASH'!M3587</f>
        <v/>
      </c>
    </row>
    <row r="3588">
      <c r="A3588">
        <f>'DATA DASH'!A3588</f>
        <v/>
      </c>
      <c r="B3588">
        <f>'DATA DASH'!B3588</f>
        <v/>
      </c>
      <c r="C3588">
        <f>'DATA DASH'!C3588</f>
        <v/>
      </c>
      <c r="D3588">
        <f>'DATA DASH'!D3588</f>
        <v/>
      </c>
      <c r="E3588">
        <f>'DATA DASH'!E3588</f>
        <v/>
      </c>
      <c r="F3588">
        <f>'DATA DASH'!F3588</f>
        <v/>
      </c>
      <c r="G3588">
        <f>'DATA DASH'!G3588</f>
        <v/>
      </c>
      <c r="H3588">
        <f>'DATA DASH'!H3588</f>
        <v/>
      </c>
      <c r="I3588">
        <f>'DATA DASH'!I3588</f>
        <v/>
      </c>
      <c r="J3588">
        <f>'DATA DASH'!J3588</f>
        <v/>
      </c>
      <c r="K3588">
        <f>'DATA DASH'!K3588</f>
        <v/>
      </c>
      <c r="L3588">
        <f>'DATA DASH'!L3588</f>
        <v/>
      </c>
      <c r="M3588">
        <f>'DATA DASH'!M3588</f>
        <v/>
      </c>
    </row>
    <row r="3589">
      <c r="A3589">
        <f>'DATA DASH'!A3589</f>
        <v/>
      </c>
      <c r="B3589">
        <f>'DATA DASH'!B3589</f>
        <v/>
      </c>
      <c r="C3589">
        <f>'DATA DASH'!C3589</f>
        <v/>
      </c>
      <c r="D3589">
        <f>'DATA DASH'!D3589</f>
        <v/>
      </c>
      <c r="E3589">
        <f>'DATA DASH'!E3589</f>
        <v/>
      </c>
      <c r="F3589">
        <f>'DATA DASH'!F3589</f>
        <v/>
      </c>
      <c r="G3589">
        <f>'DATA DASH'!G3589</f>
        <v/>
      </c>
      <c r="H3589">
        <f>'DATA DASH'!H3589</f>
        <v/>
      </c>
      <c r="I3589">
        <f>'DATA DASH'!I3589</f>
        <v/>
      </c>
      <c r="J3589">
        <f>'DATA DASH'!J3589</f>
        <v/>
      </c>
      <c r="K3589">
        <f>'DATA DASH'!K3589</f>
        <v/>
      </c>
      <c r="L3589">
        <f>'DATA DASH'!L3589</f>
        <v/>
      </c>
      <c r="M3589">
        <f>'DATA DASH'!M3589</f>
        <v/>
      </c>
    </row>
    <row r="3590">
      <c r="A3590">
        <f>'DATA DASH'!A3590</f>
        <v/>
      </c>
      <c r="B3590">
        <f>'DATA DASH'!B3590</f>
        <v/>
      </c>
      <c r="C3590">
        <f>'DATA DASH'!C3590</f>
        <v/>
      </c>
      <c r="D3590">
        <f>'DATA DASH'!D3590</f>
        <v/>
      </c>
      <c r="E3590">
        <f>'DATA DASH'!E3590</f>
        <v/>
      </c>
      <c r="F3590">
        <f>'DATA DASH'!F3590</f>
        <v/>
      </c>
      <c r="G3590">
        <f>'DATA DASH'!G3590</f>
        <v/>
      </c>
      <c r="H3590">
        <f>'DATA DASH'!H3590</f>
        <v/>
      </c>
      <c r="I3590">
        <f>'DATA DASH'!I3590</f>
        <v/>
      </c>
      <c r="J3590">
        <f>'DATA DASH'!J3590</f>
        <v/>
      </c>
      <c r="K3590">
        <f>'DATA DASH'!K3590</f>
        <v/>
      </c>
      <c r="L3590">
        <f>'DATA DASH'!L3590</f>
        <v/>
      </c>
      <c r="M3590">
        <f>'DATA DASH'!M3590</f>
        <v/>
      </c>
    </row>
    <row r="3591">
      <c r="A3591">
        <f>'DATA DASH'!A3591</f>
        <v/>
      </c>
      <c r="B3591">
        <f>'DATA DASH'!B3591</f>
        <v/>
      </c>
      <c r="C3591">
        <f>'DATA DASH'!C3591</f>
        <v/>
      </c>
      <c r="D3591">
        <f>'DATA DASH'!D3591</f>
        <v/>
      </c>
      <c r="E3591">
        <f>'DATA DASH'!E3591</f>
        <v/>
      </c>
      <c r="F3591">
        <f>'DATA DASH'!F3591</f>
        <v/>
      </c>
      <c r="G3591">
        <f>'DATA DASH'!G3591</f>
        <v/>
      </c>
      <c r="H3591">
        <f>'DATA DASH'!H3591</f>
        <v/>
      </c>
      <c r="I3591">
        <f>'DATA DASH'!I3591</f>
        <v/>
      </c>
      <c r="J3591">
        <f>'DATA DASH'!J3591</f>
        <v/>
      </c>
      <c r="K3591">
        <f>'DATA DASH'!K3591</f>
        <v/>
      </c>
      <c r="L3591">
        <f>'DATA DASH'!L3591</f>
        <v/>
      </c>
      <c r="M3591">
        <f>'DATA DASH'!M3591</f>
        <v/>
      </c>
    </row>
    <row r="3592">
      <c r="A3592">
        <f>'DATA DASH'!A3592</f>
        <v/>
      </c>
      <c r="B3592">
        <f>'DATA DASH'!B3592</f>
        <v/>
      </c>
      <c r="C3592">
        <f>'DATA DASH'!C3592</f>
        <v/>
      </c>
      <c r="D3592">
        <f>'DATA DASH'!D3592</f>
        <v/>
      </c>
      <c r="E3592">
        <f>'DATA DASH'!E3592</f>
        <v/>
      </c>
      <c r="F3592">
        <f>'DATA DASH'!F3592</f>
        <v/>
      </c>
      <c r="G3592">
        <f>'DATA DASH'!G3592</f>
        <v/>
      </c>
      <c r="H3592">
        <f>'DATA DASH'!H3592</f>
        <v/>
      </c>
      <c r="I3592">
        <f>'DATA DASH'!I3592</f>
        <v/>
      </c>
      <c r="J3592">
        <f>'DATA DASH'!J3592</f>
        <v/>
      </c>
      <c r="K3592">
        <f>'DATA DASH'!K3592</f>
        <v/>
      </c>
      <c r="L3592">
        <f>'DATA DASH'!L3592</f>
        <v/>
      </c>
      <c r="M3592">
        <f>'DATA DASH'!M3592</f>
        <v/>
      </c>
    </row>
    <row r="3593">
      <c r="A3593">
        <f>'DATA DASH'!A3593</f>
        <v/>
      </c>
      <c r="B3593">
        <f>'DATA DASH'!B3593</f>
        <v/>
      </c>
      <c r="C3593">
        <f>'DATA DASH'!C3593</f>
        <v/>
      </c>
      <c r="D3593">
        <f>'DATA DASH'!D3593</f>
        <v/>
      </c>
      <c r="E3593">
        <f>'DATA DASH'!E3593</f>
        <v/>
      </c>
      <c r="F3593">
        <f>'DATA DASH'!F3593</f>
        <v/>
      </c>
      <c r="G3593">
        <f>'DATA DASH'!G3593</f>
        <v/>
      </c>
      <c r="H3593">
        <f>'DATA DASH'!H3593</f>
        <v/>
      </c>
      <c r="I3593">
        <f>'DATA DASH'!I3593</f>
        <v/>
      </c>
      <c r="J3593">
        <f>'DATA DASH'!J3593</f>
        <v/>
      </c>
      <c r="K3593">
        <f>'DATA DASH'!K3593</f>
        <v/>
      </c>
      <c r="L3593">
        <f>'DATA DASH'!L3593</f>
        <v/>
      </c>
      <c r="M3593">
        <f>'DATA DASH'!M3593</f>
        <v/>
      </c>
    </row>
    <row r="3594">
      <c r="A3594">
        <f>'DATA DASH'!A3594</f>
        <v/>
      </c>
      <c r="B3594">
        <f>'DATA DASH'!B3594</f>
        <v/>
      </c>
      <c r="C3594">
        <f>'DATA DASH'!C3594</f>
        <v/>
      </c>
      <c r="D3594">
        <f>'DATA DASH'!D3594</f>
        <v/>
      </c>
      <c r="E3594">
        <f>'DATA DASH'!E3594</f>
        <v/>
      </c>
      <c r="F3594">
        <f>'DATA DASH'!F3594</f>
        <v/>
      </c>
      <c r="G3594">
        <f>'DATA DASH'!G3594</f>
        <v/>
      </c>
      <c r="H3594">
        <f>'DATA DASH'!H3594</f>
        <v/>
      </c>
      <c r="I3594">
        <f>'DATA DASH'!I3594</f>
        <v/>
      </c>
      <c r="J3594">
        <f>'DATA DASH'!J3594</f>
        <v/>
      </c>
      <c r="K3594">
        <f>'DATA DASH'!K3594</f>
        <v/>
      </c>
      <c r="L3594">
        <f>'DATA DASH'!L3594</f>
        <v/>
      </c>
      <c r="M3594">
        <f>'DATA DASH'!M3594</f>
        <v/>
      </c>
    </row>
    <row r="3595">
      <c r="A3595">
        <f>'DATA DASH'!A3595</f>
        <v/>
      </c>
      <c r="B3595">
        <f>'DATA DASH'!B3595</f>
        <v/>
      </c>
      <c r="C3595">
        <f>'DATA DASH'!C3595</f>
        <v/>
      </c>
      <c r="D3595">
        <f>'DATA DASH'!D3595</f>
        <v/>
      </c>
      <c r="E3595">
        <f>'DATA DASH'!E3595</f>
        <v/>
      </c>
      <c r="F3595">
        <f>'DATA DASH'!F3595</f>
        <v/>
      </c>
      <c r="G3595">
        <f>'DATA DASH'!G3595</f>
        <v/>
      </c>
      <c r="H3595">
        <f>'DATA DASH'!H3595</f>
        <v/>
      </c>
      <c r="I3595">
        <f>'DATA DASH'!I3595</f>
        <v/>
      </c>
      <c r="J3595">
        <f>'DATA DASH'!J3595</f>
        <v/>
      </c>
      <c r="K3595">
        <f>'DATA DASH'!K3595</f>
        <v/>
      </c>
      <c r="L3595">
        <f>'DATA DASH'!L3595</f>
        <v/>
      </c>
      <c r="M3595">
        <f>'DATA DASH'!M3595</f>
        <v/>
      </c>
    </row>
    <row r="3596">
      <c r="A3596">
        <f>'DATA DASH'!A3596</f>
        <v/>
      </c>
      <c r="B3596">
        <f>'DATA DASH'!B3596</f>
        <v/>
      </c>
      <c r="C3596">
        <f>'DATA DASH'!C3596</f>
        <v/>
      </c>
      <c r="D3596">
        <f>'DATA DASH'!D3596</f>
        <v/>
      </c>
      <c r="E3596">
        <f>'DATA DASH'!E3596</f>
        <v/>
      </c>
      <c r="F3596">
        <f>'DATA DASH'!F3596</f>
        <v/>
      </c>
      <c r="G3596">
        <f>'DATA DASH'!G3596</f>
        <v/>
      </c>
      <c r="H3596">
        <f>'DATA DASH'!H3596</f>
        <v/>
      </c>
      <c r="I3596">
        <f>'DATA DASH'!I3596</f>
        <v/>
      </c>
      <c r="J3596">
        <f>'DATA DASH'!J3596</f>
        <v/>
      </c>
      <c r="K3596">
        <f>'DATA DASH'!K3596</f>
        <v/>
      </c>
      <c r="L3596">
        <f>'DATA DASH'!L3596</f>
        <v/>
      </c>
      <c r="M3596">
        <f>'DATA DASH'!M3596</f>
        <v/>
      </c>
    </row>
    <row r="3597">
      <c r="A3597">
        <f>'DATA DASH'!A3597</f>
        <v/>
      </c>
      <c r="B3597">
        <f>'DATA DASH'!B3597</f>
        <v/>
      </c>
      <c r="C3597">
        <f>'DATA DASH'!C3597</f>
        <v/>
      </c>
      <c r="D3597">
        <f>'DATA DASH'!D3597</f>
        <v/>
      </c>
      <c r="E3597">
        <f>'DATA DASH'!E3597</f>
        <v/>
      </c>
      <c r="F3597">
        <f>'DATA DASH'!F3597</f>
        <v/>
      </c>
      <c r="G3597">
        <f>'DATA DASH'!G3597</f>
        <v/>
      </c>
      <c r="H3597">
        <f>'DATA DASH'!H3597</f>
        <v/>
      </c>
      <c r="I3597">
        <f>'DATA DASH'!I3597</f>
        <v/>
      </c>
      <c r="J3597">
        <f>'DATA DASH'!J3597</f>
        <v/>
      </c>
      <c r="K3597">
        <f>'DATA DASH'!K3597</f>
        <v/>
      </c>
      <c r="L3597">
        <f>'DATA DASH'!L3597</f>
        <v/>
      </c>
      <c r="M3597">
        <f>'DATA DASH'!M3597</f>
        <v/>
      </c>
    </row>
    <row r="3598">
      <c r="A3598">
        <f>'DATA DASH'!A3598</f>
        <v/>
      </c>
      <c r="B3598">
        <f>'DATA DASH'!B3598</f>
        <v/>
      </c>
      <c r="C3598">
        <f>'DATA DASH'!C3598</f>
        <v/>
      </c>
      <c r="D3598">
        <f>'DATA DASH'!D3598</f>
        <v/>
      </c>
      <c r="E3598">
        <f>'DATA DASH'!E3598</f>
        <v/>
      </c>
      <c r="F3598">
        <f>'DATA DASH'!F3598</f>
        <v/>
      </c>
      <c r="G3598">
        <f>'DATA DASH'!G3598</f>
        <v/>
      </c>
      <c r="H3598">
        <f>'DATA DASH'!H3598</f>
        <v/>
      </c>
      <c r="I3598">
        <f>'DATA DASH'!I3598</f>
        <v/>
      </c>
      <c r="J3598">
        <f>'DATA DASH'!J3598</f>
        <v/>
      </c>
      <c r="K3598">
        <f>'DATA DASH'!K3598</f>
        <v/>
      </c>
      <c r="L3598">
        <f>'DATA DASH'!L3598</f>
        <v/>
      </c>
      <c r="M3598">
        <f>'DATA DASH'!M3598</f>
        <v/>
      </c>
    </row>
    <row r="3599">
      <c r="A3599">
        <f>'DATA DASH'!A3599</f>
        <v/>
      </c>
      <c r="B3599">
        <f>'DATA DASH'!B3599</f>
        <v/>
      </c>
      <c r="C3599">
        <f>'DATA DASH'!C3599</f>
        <v/>
      </c>
      <c r="D3599">
        <f>'DATA DASH'!D3599</f>
        <v/>
      </c>
      <c r="E3599">
        <f>'DATA DASH'!E3599</f>
        <v/>
      </c>
      <c r="F3599">
        <f>'DATA DASH'!F3599</f>
        <v/>
      </c>
      <c r="G3599">
        <f>'DATA DASH'!G3599</f>
        <v/>
      </c>
      <c r="H3599">
        <f>'DATA DASH'!H3599</f>
        <v/>
      </c>
      <c r="I3599">
        <f>'DATA DASH'!I3599</f>
        <v/>
      </c>
      <c r="J3599">
        <f>'DATA DASH'!J3599</f>
        <v/>
      </c>
      <c r="K3599">
        <f>'DATA DASH'!K3599</f>
        <v/>
      </c>
      <c r="L3599">
        <f>'DATA DASH'!L3599</f>
        <v/>
      </c>
      <c r="M3599">
        <f>'DATA DASH'!M3599</f>
        <v/>
      </c>
    </row>
    <row r="3600">
      <c r="A3600">
        <f>'DATA DASH'!A3600</f>
        <v/>
      </c>
      <c r="B3600">
        <f>'DATA DASH'!B3600</f>
        <v/>
      </c>
      <c r="C3600">
        <f>'DATA DASH'!C3600</f>
        <v/>
      </c>
      <c r="D3600">
        <f>'DATA DASH'!D3600</f>
        <v/>
      </c>
      <c r="E3600">
        <f>'DATA DASH'!E3600</f>
        <v/>
      </c>
      <c r="F3600">
        <f>'DATA DASH'!F3600</f>
        <v/>
      </c>
      <c r="G3600">
        <f>'DATA DASH'!G3600</f>
        <v/>
      </c>
      <c r="H3600">
        <f>'DATA DASH'!H3600</f>
        <v/>
      </c>
      <c r="I3600">
        <f>'DATA DASH'!I3600</f>
        <v/>
      </c>
      <c r="J3600">
        <f>'DATA DASH'!J3600</f>
        <v/>
      </c>
      <c r="K3600">
        <f>'DATA DASH'!K3600</f>
        <v/>
      </c>
      <c r="L3600">
        <f>'DATA DASH'!L3600</f>
        <v/>
      </c>
      <c r="M3600">
        <f>'DATA DASH'!M3600</f>
        <v/>
      </c>
    </row>
    <row r="3601">
      <c r="A3601">
        <f>'DATA DASH'!A3601</f>
        <v/>
      </c>
      <c r="B3601">
        <f>'DATA DASH'!B3601</f>
        <v/>
      </c>
      <c r="C3601">
        <f>'DATA DASH'!C3601</f>
        <v/>
      </c>
      <c r="D3601">
        <f>'DATA DASH'!D3601</f>
        <v/>
      </c>
      <c r="E3601">
        <f>'DATA DASH'!E3601</f>
        <v/>
      </c>
      <c r="F3601">
        <f>'DATA DASH'!F3601</f>
        <v/>
      </c>
      <c r="G3601">
        <f>'DATA DASH'!G3601</f>
        <v/>
      </c>
      <c r="H3601">
        <f>'DATA DASH'!H3601</f>
        <v/>
      </c>
      <c r="I3601">
        <f>'DATA DASH'!I3601</f>
        <v/>
      </c>
      <c r="J3601">
        <f>'DATA DASH'!J3601</f>
        <v/>
      </c>
      <c r="K3601">
        <f>'DATA DASH'!K3601</f>
        <v/>
      </c>
      <c r="L3601">
        <f>'DATA DASH'!L3601</f>
        <v/>
      </c>
      <c r="M3601">
        <f>'DATA DASH'!M3601</f>
        <v/>
      </c>
    </row>
    <row r="3602">
      <c r="A3602">
        <f>'DATA DASH'!A3602</f>
        <v/>
      </c>
      <c r="B3602">
        <f>'DATA DASH'!B3602</f>
        <v/>
      </c>
      <c r="C3602">
        <f>'DATA DASH'!C3602</f>
        <v/>
      </c>
      <c r="D3602">
        <f>'DATA DASH'!D3602</f>
        <v/>
      </c>
      <c r="E3602">
        <f>'DATA DASH'!E3602</f>
        <v/>
      </c>
      <c r="F3602">
        <f>'DATA DASH'!F3602</f>
        <v/>
      </c>
      <c r="G3602">
        <f>'DATA DASH'!G3602</f>
        <v/>
      </c>
      <c r="H3602">
        <f>'DATA DASH'!H3602</f>
        <v/>
      </c>
      <c r="I3602">
        <f>'DATA DASH'!I3602</f>
        <v/>
      </c>
      <c r="J3602">
        <f>'DATA DASH'!J3602</f>
        <v/>
      </c>
      <c r="K3602">
        <f>'DATA DASH'!K3602</f>
        <v/>
      </c>
      <c r="L3602">
        <f>'DATA DASH'!L3602</f>
        <v/>
      </c>
      <c r="M3602">
        <f>'DATA DASH'!M3602</f>
        <v/>
      </c>
    </row>
    <row r="3603">
      <c r="A3603">
        <f>'DATA DASH'!A3603</f>
        <v/>
      </c>
      <c r="B3603">
        <f>'DATA DASH'!B3603</f>
        <v/>
      </c>
      <c r="C3603">
        <f>'DATA DASH'!C3603</f>
        <v/>
      </c>
      <c r="D3603">
        <f>'DATA DASH'!D3603</f>
        <v/>
      </c>
      <c r="E3603">
        <f>'DATA DASH'!E3603</f>
        <v/>
      </c>
      <c r="F3603">
        <f>'DATA DASH'!F3603</f>
        <v/>
      </c>
      <c r="G3603">
        <f>'DATA DASH'!G3603</f>
        <v/>
      </c>
      <c r="H3603">
        <f>'DATA DASH'!H3603</f>
        <v/>
      </c>
      <c r="I3603">
        <f>'DATA DASH'!I3603</f>
        <v/>
      </c>
      <c r="J3603">
        <f>'DATA DASH'!J3603</f>
        <v/>
      </c>
      <c r="K3603">
        <f>'DATA DASH'!K3603</f>
        <v/>
      </c>
      <c r="L3603">
        <f>'DATA DASH'!L3603</f>
        <v/>
      </c>
      <c r="M3603">
        <f>'DATA DASH'!M3603</f>
        <v/>
      </c>
    </row>
    <row r="3604">
      <c r="A3604">
        <f>'DATA DASH'!A3604</f>
        <v/>
      </c>
      <c r="B3604">
        <f>'DATA DASH'!B3604</f>
        <v/>
      </c>
      <c r="C3604">
        <f>'DATA DASH'!C3604</f>
        <v/>
      </c>
      <c r="D3604">
        <f>'DATA DASH'!D3604</f>
        <v/>
      </c>
      <c r="E3604">
        <f>'DATA DASH'!E3604</f>
        <v/>
      </c>
      <c r="F3604">
        <f>'DATA DASH'!F3604</f>
        <v/>
      </c>
      <c r="G3604">
        <f>'DATA DASH'!G3604</f>
        <v/>
      </c>
      <c r="H3604">
        <f>'DATA DASH'!H3604</f>
        <v/>
      </c>
      <c r="I3604">
        <f>'DATA DASH'!I3604</f>
        <v/>
      </c>
      <c r="J3604">
        <f>'DATA DASH'!J3604</f>
        <v/>
      </c>
      <c r="K3604">
        <f>'DATA DASH'!K3604</f>
        <v/>
      </c>
      <c r="L3604">
        <f>'DATA DASH'!L3604</f>
        <v/>
      </c>
      <c r="M3604">
        <f>'DATA DASH'!M3604</f>
        <v/>
      </c>
    </row>
    <row r="3605">
      <c r="A3605">
        <f>'DATA DASH'!A3605</f>
        <v/>
      </c>
      <c r="B3605">
        <f>'DATA DASH'!B3605</f>
        <v/>
      </c>
      <c r="C3605">
        <f>'DATA DASH'!C3605</f>
        <v/>
      </c>
      <c r="D3605">
        <f>'DATA DASH'!D3605</f>
        <v/>
      </c>
      <c r="E3605">
        <f>'DATA DASH'!E3605</f>
        <v/>
      </c>
      <c r="F3605">
        <f>'DATA DASH'!F3605</f>
        <v/>
      </c>
      <c r="G3605">
        <f>'DATA DASH'!G3605</f>
        <v/>
      </c>
      <c r="H3605">
        <f>'DATA DASH'!H3605</f>
        <v/>
      </c>
      <c r="I3605">
        <f>'DATA DASH'!I3605</f>
        <v/>
      </c>
      <c r="J3605">
        <f>'DATA DASH'!J3605</f>
        <v/>
      </c>
      <c r="K3605">
        <f>'DATA DASH'!K3605</f>
        <v/>
      </c>
      <c r="L3605">
        <f>'DATA DASH'!L3605</f>
        <v/>
      </c>
      <c r="M3605">
        <f>'DATA DASH'!M3605</f>
        <v/>
      </c>
    </row>
    <row r="3606">
      <c r="A3606">
        <f>'DATA DASH'!A3606</f>
        <v/>
      </c>
      <c r="B3606">
        <f>'DATA DASH'!B3606</f>
        <v/>
      </c>
      <c r="C3606">
        <f>'DATA DASH'!C3606</f>
        <v/>
      </c>
      <c r="D3606">
        <f>'DATA DASH'!D3606</f>
        <v/>
      </c>
      <c r="E3606">
        <f>'DATA DASH'!E3606</f>
        <v/>
      </c>
      <c r="F3606">
        <f>'DATA DASH'!F3606</f>
        <v/>
      </c>
      <c r="G3606">
        <f>'DATA DASH'!G3606</f>
        <v/>
      </c>
      <c r="H3606">
        <f>'DATA DASH'!H3606</f>
        <v/>
      </c>
      <c r="I3606">
        <f>'DATA DASH'!I3606</f>
        <v/>
      </c>
      <c r="J3606">
        <f>'DATA DASH'!J3606</f>
        <v/>
      </c>
      <c r="K3606">
        <f>'DATA DASH'!K3606</f>
        <v/>
      </c>
      <c r="L3606">
        <f>'DATA DASH'!L3606</f>
        <v/>
      </c>
      <c r="M3606">
        <f>'DATA DASH'!M3606</f>
        <v/>
      </c>
    </row>
    <row r="3607">
      <c r="A3607">
        <f>'DATA DASH'!A3607</f>
        <v/>
      </c>
      <c r="B3607">
        <f>'DATA DASH'!B3607</f>
        <v/>
      </c>
      <c r="C3607">
        <f>'DATA DASH'!C3607</f>
        <v/>
      </c>
      <c r="D3607">
        <f>'DATA DASH'!D3607</f>
        <v/>
      </c>
      <c r="E3607">
        <f>'DATA DASH'!E3607</f>
        <v/>
      </c>
      <c r="F3607">
        <f>'DATA DASH'!F3607</f>
        <v/>
      </c>
      <c r="G3607">
        <f>'DATA DASH'!G3607</f>
        <v/>
      </c>
      <c r="H3607">
        <f>'DATA DASH'!H3607</f>
        <v/>
      </c>
      <c r="I3607">
        <f>'DATA DASH'!I3607</f>
        <v/>
      </c>
      <c r="J3607">
        <f>'DATA DASH'!J3607</f>
        <v/>
      </c>
      <c r="K3607">
        <f>'DATA DASH'!K3607</f>
        <v/>
      </c>
      <c r="L3607">
        <f>'DATA DASH'!L3607</f>
        <v/>
      </c>
      <c r="M3607">
        <f>'DATA DASH'!M3607</f>
        <v/>
      </c>
    </row>
    <row r="3608">
      <c r="A3608">
        <f>'DATA DASH'!A3608</f>
        <v/>
      </c>
      <c r="B3608">
        <f>'DATA DASH'!B3608</f>
        <v/>
      </c>
      <c r="C3608">
        <f>'DATA DASH'!C3608</f>
        <v/>
      </c>
      <c r="D3608">
        <f>'DATA DASH'!D3608</f>
        <v/>
      </c>
      <c r="E3608">
        <f>'DATA DASH'!E3608</f>
        <v/>
      </c>
      <c r="F3608">
        <f>'DATA DASH'!F3608</f>
        <v/>
      </c>
      <c r="G3608">
        <f>'DATA DASH'!G3608</f>
        <v/>
      </c>
      <c r="H3608">
        <f>'DATA DASH'!H3608</f>
        <v/>
      </c>
      <c r="I3608">
        <f>'DATA DASH'!I3608</f>
        <v/>
      </c>
      <c r="J3608">
        <f>'DATA DASH'!J3608</f>
        <v/>
      </c>
      <c r="K3608">
        <f>'DATA DASH'!K3608</f>
        <v/>
      </c>
      <c r="L3608">
        <f>'DATA DASH'!L3608</f>
        <v/>
      </c>
      <c r="M3608">
        <f>'DATA DASH'!M3608</f>
        <v/>
      </c>
    </row>
    <row r="3609">
      <c r="A3609">
        <f>'DATA DASH'!A3609</f>
        <v/>
      </c>
      <c r="B3609">
        <f>'DATA DASH'!B3609</f>
        <v/>
      </c>
      <c r="C3609">
        <f>'DATA DASH'!C3609</f>
        <v/>
      </c>
      <c r="D3609">
        <f>'DATA DASH'!D3609</f>
        <v/>
      </c>
      <c r="E3609">
        <f>'DATA DASH'!E3609</f>
        <v/>
      </c>
      <c r="F3609">
        <f>'DATA DASH'!F3609</f>
        <v/>
      </c>
      <c r="G3609">
        <f>'DATA DASH'!G3609</f>
        <v/>
      </c>
      <c r="H3609">
        <f>'DATA DASH'!H3609</f>
        <v/>
      </c>
      <c r="I3609">
        <f>'DATA DASH'!I3609</f>
        <v/>
      </c>
      <c r="J3609">
        <f>'DATA DASH'!J3609</f>
        <v/>
      </c>
      <c r="K3609">
        <f>'DATA DASH'!K3609</f>
        <v/>
      </c>
      <c r="L3609">
        <f>'DATA DASH'!L3609</f>
        <v/>
      </c>
      <c r="M3609">
        <f>'DATA DASH'!M3609</f>
        <v/>
      </c>
    </row>
    <row r="3610">
      <c r="A3610">
        <f>'DATA DASH'!A3610</f>
        <v/>
      </c>
      <c r="B3610">
        <f>'DATA DASH'!B3610</f>
        <v/>
      </c>
      <c r="C3610">
        <f>'DATA DASH'!C3610</f>
        <v/>
      </c>
      <c r="D3610">
        <f>'DATA DASH'!D3610</f>
        <v/>
      </c>
      <c r="E3610">
        <f>'DATA DASH'!E3610</f>
        <v/>
      </c>
      <c r="F3610">
        <f>'DATA DASH'!F3610</f>
        <v/>
      </c>
      <c r="G3610">
        <f>'DATA DASH'!G3610</f>
        <v/>
      </c>
      <c r="H3610">
        <f>'DATA DASH'!H3610</f>
        <v/>
      </c>
      <c r="I3610">
        <f>'DATA DASH'!I3610</f>
        <v/>
      </c>
      <c r="J3610">
        <f>'DATA DASH'!J3610</f>
        <v/>
      </c>
      <c r="K3610">
        <f>'DATA DASH'!K3610</f>
        <v/>
      </c>
      <c r="L3610">
        <f>'DATA DASH'!L3610</f>
        <v/>
      </c>
      <c r="M3610">
        <f>'DATA DASH'!M3610</f>
        <v/>
      </c>
    </row>
    <row r="3611">
      <c r="A3611">
        <f>'DATA DASH'!A3611</f>
        <v/>
      </c>
      <c r="B3611">
        <f>'DATA DASH'!B3611</f>
        <v/>
      </c>
      <c r="C3611">
        <f>'DATA DASH'!C3611</f>
        <v/>
      </c>
      <c r="D3611">
        <f>'DATA DASH'!D3611</f>
        <v/>
      </c>
      <c r="E3611">
        <f>'DATA DASH'!E3611</f>
        <v/>
      </c>
      <c r="F3611">
        <f>'DATA DASH'!F3611</f>
        <v/>
      </c>
      <c r="G3611">
        <f>'DATA DASH'!G3611</f>
        <v/>
      </c>
      <c r="H3611">
        <f>'DATA DASH'!H3611</f>
        <v/>
      </c>
      <c r="I3611">
        <f>'DATA DASH'!I3611</f>
        <v/>
      </c>
      <c r="J3611">
        <f>'DATA DASH'!J3611</f>
        <v/>
      </c>
      <c r="K3611">
        <f>'DATA DASH'!K3611</f>
        <v/>
      </c>
      <c r="L3611">
        <f>'DATA DASH'!L3611</f>
        <v/>
      </c>
      <c r="M3611">
        <f>'DATA DASH'!M3611</f>
        <v/>
      </c>
    </row>
    <row r="3612">
      <c r="A3612">
        <f>'DATA DASH'!A3612</f>
        <v/>
      </c>
      <c r="B3612">
        <f>'DATA DASH'!B3612</f>
        <v/>
      </c>
      <c r="C3612">
        <f>'DATA DASH'!C3612</f>
        <v/>
      </c>
      <c r="D3612">
        <f>'DATA DASH'!D3612</f>
        <v/>
      </c>
      <c r="E3612">
        <f>'DATA DASH'!E3612</f>
        <v/>
      </c>
      <c r="F3612">
        <f>'DATA DASH'!F3612</f>
        <v/>
      </c>
      <c r="G3612">
        <f>'DATA DASH'!G3612</f>
        <v/>
      </c>
      <c r="H3612">
        <f>'DATA DASH'!H3612</f>
        <v/>
      </c>
      <c r="I3612">
        <f>'DATA DASH'!I3612</f>
        <v/>
      </c>
      <c r="J3612">
        <f>'DATA DASH'!J3612</f>
        <v/>
      </c>
      <c r="K3612">
        <f>'DATA DASH'!K3612</f>
        <v/>
      </c>
      <c r="L3612">
        <f>'DATA DASH'!L3612</f>
        <v/>
      </c>
      <c r="M3612">
        <f>'DATA DASH'!M3612</f>
        <v/>
      </c>
    </row>
    <row r="3613">
      <c r="A3613">
        <f>'DATA DASH'!A3613</f>
        <v/>
      </c>
      <c r="B3613">
        <f>'DATA DASH'!B3613</f>
        <v/>
      </c>
      <c r="C3613">
        <f>'DATA DASH'!C3613</f>
        <v/>
      </c>
      <c r="D3613">
        <f>'DATA DASH'!D3613</f>
        <v/>
      </c>
      <c r="E3613">
        <f>'DATA DASH'!E3613</f>
        <v/>
      </c>
      <c r="F3613">
        <f>'DATA DASH'!F3613</f>
        <v/>
      </c>
      <c r="G3613">
        <f>'DATA DASH'!G3613</f>
        <v/>
      </c>
      <c r="H3613">
        <f>'DATA DASH'!H3613</f>
        <v/>
      </c>
      <c r="I3613">
        <f>'DATA DASH'!I3613</f>
        <v/>
      </c>
      <c r="J3613">
        <f>'DATA DASH'!J3613</f>
        <v/>
      </c>
      <c r="K3613">
        <f>'DATA DASH'!K3613</f>
        <v/>
      </c>
      <c r="L3613">
        <f>'DATA DASH'!L3613</f>
        <v/>
      </c>
      <c r="M3613">
        <f>'DATA DASH'!M3613</f>
        <v/>
      </c>
    </row>
    <row r="3614">
      <c r="A3614">
        <f>'DATA DASH'!A3614</f>
        <v/>
      </c>
      <c r="B3614">
        <f>'DATA DASH'!B3614</f>
        <v/>
      </c>
      <c r="C3614">
        <f>'DATA DASH'!C3614</f>
        <v/>
      </c>
      <c r="D3614">
        <f>'DATA DASH'!D3614</f>
        <v/>
      </c>
      <c r="E3614">
        <f>'DATA DASH'!E3614</f>
        <v/>
      </c>
      <c r="F3614">
        <f>'DATA DASH'!F3614</f>
        <v/>
      </c>
      <c r="G3614">
        <f>'DATA DASH'!G3614</f>
        <v/>
      </c>
      <c r="H3614">
        <f>'DATA DASH'!H3614</f>
        <v/>
      </c>
      <c r="I3614">
        <f>'DATA DASH'!I3614</f>
        <v/>
      </c>
      <c r="J3614">
        <f>'DATA DASH'!J3614</f>
        <v/>
      </c>
      <c r="K3614">
        <f>'DATA DASH'!K3614</f>
        <v/>
      </c>
      <c r="L3614">
        <f>'DATA DASH'!L3614</f>
        <v/>
      </c>
      <c r="M3614">
        <f>'DATA DASH'!M3614</f>
        <v/>
      </c>
    </row>
    <row r="3615">
      <c r="A3615">
        <f>'DATA DASH'!A3615</f>
        <v/>
      </c>
      <c r="B3615">
        <f>'DATA DASH'!B3615</f>
        <v/>
      </c>
      <c r="C3615">
        <f>'DATA DASH'!C3615</f>
        <v/>
      </c>
      <c r="D3615">
        <f>'DATA DASH'!D3615</f>
        <v/>
      </c>
      <c r="E3615">
        <f>'DATA DASH'!E3615</f>
        <v/>
      </c>
      <c r="F3615">
        <f>'DATA DASH'!F3615</f>
        <v/>
      </c>
      <c r="G3615">
        <f>'DATA DASH'!G3615</f>
        <v/>
      </c>
      <c r="H3615">
        <f>'DATA DASH'!H3615</f>
        <v/>
      </c>
      <c r="I3615">
        <f>'DATA DASH'!I3615</f>
        <v/>
      </c>
      <c r="J3615">
        <f>'DATA DASH'!J3615</f>
        <v/>
      </c>
      <c r="K3615">
        <f>'DATA DASH'!K3615</f>
        <v/>
      </c>
      <c r="L3615">
        <f>'DATA DASH'!L3615</f>
        <v/>
      </c>
      <c r="M3615">
        <f>'DATA DASH'!M3615</f>
        <v/>
      </c>
    </row>
    <row r="3616">
      <c r="A3616">
        <f>'DATA DASH'!A3616</f>
        <v/>
      </c>
      <c r="B3616">
        <f>'DATA DASH'!B3616</f>
        <v/>
      </c>
      <c r="C3616">
        <f>'DATA DASH'!C3616</f>
        <v/>
      </c>
      <c r="D3616">
        <f>'DATA DASH'!D3616</f>
        <v/>
      </c>
      <c r="E3616">
        <f>'DATA DASH'!E3616</f>
        <v/>
      </c>
      <c r="F3616">
        <f>'DATA DASH'!F3616</f>
        <v/>
      </c>
      <c r="G3616">
        <f>'DATA DASH'!G3616</f>
        <v/>
      </c>
      <c r="H3616">
        <f>'DATA DASH'!H3616</f>
        <v/>
      </c>
      <c r="I3616">
        <f>'DATA DASH'!I3616</f>
        <v/>
      </c>
      <c r="J3616">
        <f>'DATA DASH'!J3616</f>
        <v/>
      </c>
      <c r="K3616">
        <f>'DATA DASH'!K3616</f>
        <v/>
      </c>
      <c r="L3616">
        <f>'DATA DASH'!L3616</f>
        <v/>
      </c>
      <c r="M3616">
        <f>'DATA DASH'!M3616</f>
        <v/>
      </c>
    </row>
    <row r="3617">
      <c r="A3617">
        <f>'DATA DASH'!A3617</f>
        <v/>
      </c>
      <c r="B3617">
        <f>'DATA DASH'!B3617</f>
        <v/>
      </c>
      <c r="C3617">
        <f>'DATA DASH'!C3617</f>
        <v/>
      </c>
      <c r="D3617">
        <f>'DATA DASH'!D3617</f>
        <v/>
      </c>
      <c r="E3617">
        <f>'DATA DASH'!E3617</f>
        <v/>
      </c>
      <c r="F3617">
        <f>'DATA DASH'!F3617</f>
        <v/>
      </c>
      <c r="G3617">
        <f>'DATA DASH'!G3617</f>
        <v/>
      </c>
      <c r="H3617">
        <f>'DATA DASH'!H3617</f>
        <v/>
      </c>
      <c r="I3617">
        <f>'DATA DASH'!I3617</f>
        <v/>
      </c>
      <c r="J3617">
        <f>'DATA DASH'!J3617</f>
        <v/>
      </c>
      <c r="K3617">
        <f>'DATA DASH'!K3617</f>
        <v/>
      </c>
      <c r="L3617">
        <f>'DATA DASH'!L3617</f>
        <v/>
      </c>
      <c r="M3617">
        <f>'DATA DASH'!M3617</f>
        <v/>
      </c>
    </row>
    <row r="3618">
      <c r="A3618">
        <f>'DATA DASH'!A3618</f>
        <v/>
      </c>
      <c r="B3618">
        <f>'DATA DASH'!B3618</f>
        <v/>
      </c>
      <c r="C3618">
        <f>'DATA DASH'!C3618</f>
        <v/>
      </c>
      <c r="D3618">
        <f>'DATA DASH'!D3618</f>
        <v/>
      </c>
      <c r="E3618">
        <f>'DATA DASH'!E3618</f>
        <v/>
      </c>
      <c r="F3618">
        <f>'DATA DASH'!F3618</f>
        <v/>
      </c>
      <c r="G3618">
        <f>'DATA DASH'!G3618</f>
        <v/>
      </c>
      <c r="H3618">
        <f>'DATA DASH'!H3618</f>
        <v/>
      </c>
      <c r="I3618">
        <f>'DATA DASH'!I3618</f>
        <v/>
      </c>
      <c r="J3618">
        <f>'DATA DASH'!J3618</f>
        <v/>
      </c>
      <c r="K3618">
        <f>'DATA DASH'!K3618</f>
        <v/>
      </c>
      <c r="L3618">
        <f>'DATA DASH'!L3618</f>
        <v/>
      </c>
      <c r="M3618">
        <f>'DATA DASH'!M3618</f>
        <v/>
      </c>
    </row>
    <row r="3619">
      <c r="A3619">
        <f>'DATA DASH'!A3619</f>
        <v/>
      </c>
      <c r="B3619">
        <f>'DATA DASH'!B3619</f>
        <v/>
      </c>
      <c r="C3619">
        <f>'DATA DASH'!C3619</f>
        <v/>
      </c>
      <c r="D3619">
        <f>'DATA DASH'!D3619</f>
        <v/>
      </c>
      <c r="E3619">
        <f>'DATA DASH'!E3619</f>
        <v/>
      </c>
      <c r="F3619">
        <f>'DATA DASH'!F3619</f>
        <v/>
      </c>
      <c r="G3619">
        <f>'DATA DASH'!G3619</f>
        <v/>
      </c>
      <c r="H3619">
        <f>'DATA DASH'!H3619</f>
        <v/>
      </c>
      <c r="I3619">
        <f>'DATA DASH'!I3619</f>
        <v/>
      </c>
      <c r="J3619">
        <f>'DATA DASH'!J3619</f>
        <v/>
      </c>
      <c r="K3619">
        <f>'DATA DASH'!K3619</f>
        <v/>
      </c>
      <c r="L3619">
        <f>'DATA DASH'!L3619</f>
        <v/>
      </c>
      <c r="M3619">
        <f>'DATA DASH'!M3619</f>
        <v/>
      </c>
    </row>
    <row r="3620">
      <c r="A3620">
        <f>'DATA DASH'!A3620</f>
        <v/>
      </c>
      <c r="B3620">
        <f>'DATA DASH'!B3620</f>
        <v/>
      </c>
      <c r="C3620">
        <f>'DATA DASH'!C3620</f>
        <v/>
      </c>
      <c r="D3620">
        <f>'DATA DASH'!D3620</f>
        <v/>
      </c>
      <c r="E3620">
        <f>'DATA DASH'!E3620</f>
        <v/>
      </c>
      <c r="F3620">
        <f>'DATA DASH'!F3620</f>
        <v/>
      </c>
      <c r="G3620">
        <f>'DATA DASH'!G3620</f>
        <v/>
      </c>
      <c r="H3620">
        <f>'DATA DASH'!H3620</f>
        <v/>
      </c>
      <c r="I3620">
        <f>'DATA DASH'!I3620</f>
        <v/>
      </c>
      <c r="J3620">
        <f>'DATA DASH'!J3620</f>
        <v/>
      </c>
      <c r="K3620">
        <f>'DATA DASH'!K3620</f>
        <v/>
      </c>
      <c r="L3620">
        <f>'DATA DASH'!L3620</f>
        <v/>
      </c>
      <c r="M3620">
        <f>'DATA DASH'!M3620</f>
        <v/>
      </c>
    </row>
    <row r="3621">
      <c r="A3621">
        <f>'DATA DASH'!A3621</f>
        <v/>
      </c>
      <c r="B3621">
        <f>'DATA DASH'!B3621</f>
        <v/>
      </c>
      <c r="C3621">
        <f>'DATA DASH'!C3621</f>
        <v/>
      </c>
      <c r="D3621">
        <f>'DATA DASH'!D3621</f>
        <v/>
      </c>
      <c r="E3621">
        <f>'DATA DASH'!E3621</f>
        <v/>
      </c>
      <c r="F3621">
        <f>'DATA DASH'!F3621</f>
        <v/>
      </c>
      <c r="G3621">
        <f>'DATA DASH'!G3621</f>
        <v/>
      </c>
      <c r="H3621">
        <f>'DATA DASH'!H3621</f>
        <v/>
      </c>
      <c r="I3621">
        <f>'DATA DASH'!I3621</f>
        <v/>
      </c>
      <c r="J3621">
        <f>'DATA DASH'!J3621</f>
        <v/>
      </c>
      <c r="K3621">
        <f>'DATA DASH'!K3621</f>
        <v/>
      </c>
      <c r="L3621">
        <f>'DATA DASH'!L3621</f>
        <v/>
      </c>
      <c r="M3621">
        <f>'DATA DASH'!M3621</f>
        <v/>
      </c>
    </row>
    <row r="3622">
      <c r="A3622">
        <f>'DATA DASH'!A3622</f>
        <v/>
      </c>
      <c r="B3622">
        <f>'DATA DASH'!B3622</f>
        <v/>
      </c>
      <c r="C3622">
        <f>'DATA DASH'!C3622</f>
        <v/>
      </c>
      <c r="D3622">
        <f>'DATA DASH'!D3622</f>
        <v/>
      </c>
      <c r="E3622">
        <f>'DATA DASH'!E3622</f>
        <v/>
      </c>
      <c r="F3622">
        <f>'DATA DASH'!F3622</f>
        <v/>
      </c>
      <c r="G3622">
        <f>'DATA DASH'!G3622</f>
        <v/>
      </c>
      <c r="H3622">
        <f>'DATA DASH'!H3622</f>
        <v/>
      </c>
      <c r="I3622">
        <f>'DATA DASH'!I3622</f>
        <v/>
      </c>
      <c r="J3622">
        <f>'DATA DASH'!J3622</f>
        <v/>
      </c>
      <c r="K3622">
        <f>'DATA DASH'!K3622</f>
        <v/>
      </c>
      <c r="L3622">
        <f>'DATA DASH'!L3622</f>
        <v/>
      </c>
      <c r="M3622">
        <f>'DATA DASH'!M3622</f>
        <v/>
      </c>
    </row>
    <row r="3623">
      <c r="A3623">
        <f>'DATA DASH'!A3623</f>
        <v/>
      </c>
      <c r="B3623">
        <f>'DATA DASH'!B3623</f>
        <v/>
      </c>
      <c r="C3623">
        <f>'DATA DASH'!C3623</f>
        <v/>
      </c>
      <c r="D3623">
        <f>'DATA DASH'!D3623</f>
        <v/>
      </c>
      <c r="E3623">
        <f>'DATA DASH'!E3623</f>
        <v/>
      </c>
      <c r="F3623">
        <f>'DATA DASH'!F3623</f>
        <v/>
      </c>
      <c r="G3623">
        <f>'DATA DASH'!G3623</f>
        <v/>
      </c>
      <c r="H3623">
        <f>'DATA DASH'!H3623</f>
        <v/>
      </c>
      <c r="I3623">
        <f>'DATA DASH'!I3623</f>
        <v/>
      </c>
      <c r="J3623">
        <f>'DATA DASH'!J3623</f>
        <v/>
      </c>
      <c r="K3623">
        <f>'DATA DASH'!K3623</f>
        <v/>
      </c>
      <c r="L3623">
        <f>'DATA DASH'!L3623</f>
        <v/>
      </c>
      <c r="M3623">
        <f>'DATA DASH'!M3623</f>
        <v/>
      </c>
    </row>
    <row r="3624">
      <c r="A3624">
        <f>'DATA DASH'!A3624</f>
        <v/>
      </c>
      <c r="B3624">
        <f>'DATA DASH'!B3624</f>
        <v/>
      </c>
      <c r="C3624">
        <f>'DATA DASH'!C3624</f>
        <v/>
      </c>
      <c r="D3624">
        <f>'DATA DASH'!D3624</f>
        <v/>
      </c>
      <c r="E3624">
        <f>'DATA DASH'!E3624</f>
        <v/>
      </c>
      <c r="F3624">
        <f>'DATA DASH'!F3624</f>
        <v/>
      </c>
      <c r="G3624">
        <f>'DATA DASH'!G3624</f>
        <v/>
      </c>
      <c r="H3624">
        <f>'DATA DASH'!H3624</f>
        <v/>
      </c>
      <c r="I3624">
        <f>'DATA DASH'!I3624</f>
        <v/>
      </c>
      <c r="J3624">
        <f>'DATA DASH'!J3624</f>
        <v/>
      </c>
      <c r="K3624">
        <f>'DATA DASH'!K3624</f>
        <v/>
      </c>
      <c r="L3624">
        <f>'DATA DASH'!L3624</f>
        <v/>
      </c>
      <c r="M3624">
        <f>'DATA DASH'!M3624</f>
        <v/>
      </c>
    </row>
    <row r="3625">
      <c r="A3625">
        <f>'DATA DASH'!A3625</f>
        <v/>
      </c>
      <c r="B3625">
        <f>'DATA DASH'!B3625</f>
        <v/>
      </c>
      <c r="C3625">
        <f>'DATA DASH'!C3625</f>
        <v/>
      </c>
      <c r="D3625">
        <f>'DATA DASH'!D3625</f>
        <v/>
      </c>
      <c r="E3625">
        <f>'DATA DASH'!E3625</f>
        <v/>
      </c>
      <c r="F3625">
        <f>'DATA DASH'!F3625</f>
        <v/>
      </c>
      <c r="G3625">
        <f>'DATA DASH'!G3625</f>
        <v/>
      </c>
      <c r="H3625">
        <f>'DATA DASH'!H3625</f>
        <v/>
      </c>
      <c r="I3625">
        <f>'DATA DASH'!I3625</f>
        <v/>
      </c>
      <c r="J3625">
        <f>'DATA DASH'!J3625</f>
        <v/>
      </c>
      <c r="K3625">
        <f>'DATA DASH'!K3625</f>
        <v/>
      </c>
      <c r="L3625">
        <f>'DATA DASH'!L3625</f>
        <v/>
      </c>
      <c r="M3625">
        <f>'DATA DASH'!M3625</f>
        <v/>
      </c>
    </row>
    <row r="3626">
      <c r="A3626">
        <f>'DATA DASH'!A3626</f>
        <v/>
      </c>
      <c r="B3626">
        <f>'DATA DASH'!B3626</f>
        <v/>
      </c>
      <c r="C3626">
        <f>'DATA DASH'!C3626</f>
        <v/>
      </c>
      <c r="D3626">
        <f>'DATA DASH'!D3626</f>
        <v/>
      </c>
      <c r="E3626">
        <f>'DATA DASH'!E3626</f>
        <v/>
      </c>
      <c r="F3626">
        <f>'DATA DASH'!F3626</f>
        <v/>
      </c>
      <c r="G3626">
        <f>'DATA DASH'!G3626</f>
        <v/>
      </c>
      <c r="H3626">
        <f>'DATA DASH'!H3626</f>
        <v/>
      </c>
      <c r="I3626">
        <f>'DATA DASH'!I3626</f>
        <v/>
      </c>
      <c r="J3626">
        <f>'DATA DASH'!J3626</f>
        <v/>
      </c>
      <c r="K3626">
        <f>'DATA DASH'!K3626</f>
        <v/>
      </c>
      <c r="L3626">
        <f>'DATA DASH'!L3626</f>
        <v/>
      </c>
      <c r="M3626">
        <f>'DATA DASH'!M3626</f>
        <v/>
      </c>
    </row>
    <row r="3627">
      <c r="A3627">
        <f>'DATA DASH'!A3627</f>
        <v/>
      </c>
      <c r="B3627">
        <f>'DATA DASH'!B3627</f>
        <v/>
      </c>
      <c r="C3627">
        <f>'DATA DASH'!C3627</f>
        <v/>
      </c>
      <c r="D3627">
        <f>'DATA DASH'!D3627</f>
        <v/>
      </c>
      <c r="E3627">
        <f>'DATA DASH'!E3627</f>
        <v/>
      </c>
      <c r="F3627">
        <f>'DATA DASH'!F3627</f>
        <v/>
      </c>
      <c r="G3627">
        <f>'DATA DASH'!G3627</f>
        <v/>
      </c>
      <c r="H3627">
        <f>'DATA DASH'!H3627</f>
        <v/>
      </c>
      <c r="I3627">
        <f>'DATA DASH'!I3627</f>
        <v/>
      </c>
      <c r="J3627">
        <f>'DATA DASH'!J3627</f>
        <v/>
      </c>
      <c r="K3627">
        <f>'DATA DASH'!K3627</f>
        <v/>
      </c>
      <c r="L3627">
        <f>'DATA DASH'!L3627</f>
        <v/>
      </c>
      <c r="M3627">
        <f>'DATA DASH'!M3627</f>
        <v/>
      </c>
    </row>
    <row r="3628">
      <c r="A3628">
        <f>'DATA DASH'!A3628</f>
        <v/>
      </c>
      <c r="B3628">
        <f>'DATA DASH'!B3628</f>
        <v/>
      </c>
      <c r="C3628">
        <f>'DATA DASH'!C3628</f>
        <v/>
      </c>
      <c r="D3628">
        <f>'DATA DASH'!D3628</f>
        <v/>
      </c>
      <c r="E3628">
        <f>'DATA DASH'!E3628</f>
        <v/>
      </c>
      <c r="F3628">
        <f>'DATA DASH'!F3628</f>
        <v/>
      </c>
      <c r="G3628">
        <f>'DATA DASH'!G3628</f>
        <v/>
      </c>
      <c r="H3628">
        <f>'DATA DASH'!H3628</f>
        <v/>
      </c>
      <c r="I3628">
        <f>'DATA DASH'!I3628</f>
        <v/>
      </c>
      <c r="J3628">
        <f>'DATA DASH'!J3628</f>
        <v/>
      </c>
      <c r="K3628">
        <f>'DATA DASH'!K3628</f>
        <v/>
      </c>
      <c r="L3628">
        <f>'DATA DASH'!L3628</f>
        <v/>
      </c>
      <c r="M3628">
        <f>'DATA DASH'!M3628</f>
        <v/>
      </c>
    </row>
    <row r="3629">
      <c r="A3629">
        <f>'DATA DASH'!A3629</f>
        <v/>
      </c>
      <c r="B3629">
        <f>'DATA DASH'!B3629</f>
        <v/>
      </c>
      <c r="C3629">
        <f>'DATA DASH'!C3629</f>
        <v/>
      </c>
      <c r="D3629">
        <f>'DATA DASH'!D3629</f>
        <v/>
      </c>
      <c r="E3629">
        <f>'DATA DASH'!E3629</f>
        <v/>
      </c>
      <c r="F3629">
        <f>'DATA DASH'!F3629</f>
        <v/>
      </c>
      <c r="G3629">
        <f>'DATA DASH'!G3629</f>
        <v/>
      </c>
      <c r="H3629">
        <f>'DATA DASH'!H3629</f>
        <v/>
      </c>
      <c r="I3629">
        <f>'DATA DASH'!I3629</f>
        <v/>
      </c>
      <c r="J3629">
        <f>'DATA DASH'!J3629</f>
        <v/>
      </c>
      <c r="K3629">
        <f>'DATA DASH'!K3629</f>
        <v/>
      </c>
      <c r="L3629">
        <f>'DATA DASH'!L3629</f>
        <v/>
      </c>
      <c r="M3629">
        <f>'DATA DASH'!M3629</f>
        <v/>
      </c>
    </row>
    <row r="3630">
      <c r="A3630">
        <f>'DATA DASH'!A3630</f>
        <v/>
      </c>
      <c r="B3630">
        <f>'DATA DASH'!B3630</f>
        <v/>
      </c>
      <c r="C3630">
        <f>'DATA DASH'!C3630</f>
        <v/>
      </c>
      <c r="D3630">
        <f>'DATA DASH'!D3630</f>
        <v/>
      </c>
      <c r="E3630">
        <f>'DATA DASH'!E3630</f>
        <v/>
      </c>
      <c r="F3630">
        <f>'DATA DASH'!F3630</f>
        <v/>
      </c>
      <c r="G3630">
        <f>'DATA DASH'!G3630</f>
        <v/>
      </c>
      <c r="H3630">
        <f>'DATA DASH'!H3630</f>
        <v/>
      </c>
      <c r="I3630">
        <f>'DATA DASH'!I3630</f>
        <v/>
      </c>
      <c r="J3630">
        <f>'DATA DASH'!J3630</f>
        <v/>
      </c>
      <c r="K3630">
        <f>'DATA DASH'!K3630</f>
        <v/>
      </c>
      <c r="L3630">
        <f>'DATA DASH'!L3630</f>
        <v/>
      </c>
      <c r="M3630">
        <f>'DATA DASH'!M3630</f>
        <v/>
      </c>
    </row>
    <row r="3631">
      <c r="A3631">
        <f>'DATA DASH'!A3631</f>
        <v/>
      </c>
      <c r="B3631">
        <f>'DATA DASH'!B3631</f>
        <v/>
      </c>
      <c r="C3631">
        <f>'DATA DASH'!C3631</f>
        <v/>
      </c>
      <c r="D3631">
        <f>'DATA DASH'!D3631</f>
        <v/>
      </c>
      <c r="E3631">
        <f>'DATA DASH'!E3631</f>
        <v/>
      </c>
      <c r="F3631">
        <f>'DATA DASH'!F3631</f>
        <v/>
      </c>
      <c r="G3631">
        <f>'DATA DASH'!G3631</f>
        <v/>
      </c>
      <c r="H3631">
        <f>'DATA DASH'!H3631</f>
        <v/>
      </c>
      <c r="I3631">
        <f>'DATA DASH'!I3631</f>
        <v/>
      </c>
      <c r="J3631">
        <f>'DATA DASH'!J3631</f>
        <v/>
      </c>
      <c r="K3631">
        <f>'DATA DASH'!K3631</f>
        <v/>
      </c>
      <c r="L3631">
        <f>'DATA DASH'!L3631</f>
        <v/>
      </c>
      <c r="M3631">
        <f>'DATA DASH'!M3631</f>
        <v/>
      </c>
    </row>
    <row r="3632">
      <c r="A3632">
        <f>'DATA DASH'!A3632</f>
        <v/>
      </c>
      <c r="B3632">
        <f>'DATA DASH'!B3632</f>
        <v/>
      </c>
      <c r="C3632">
        <f>'DATA DASH'!C3632</f>
        <v/>
      </c>
      <c r="D3632">
        <f>'DATA DASH'!D3632</f>
        <v/>
      </c>
      <c r="E3632">
        <f>'DATA DASH'!E3632</f>
        <v/>
      </c>
      <c r="F3632">
        <f>'DATA DASH'!F3632</f>
        <v/>
      </c>
      <c r="G3632">
        <f>'DATA DASH'!G3632</f>
        <v/>
      </c>
      <c r="H3632">
        <f>'DATA DASH'!H3632</f>
        <v/>
      </c>
      <c r="I3632">
        <f>'DATA DASH'!I3632</f>
        <v/>
      </c>
      <c r="J3632">
        <f>'DATA DASH'!J3632</f>
        <v/>
      </c>
      <c r="K3632">
        <f>'DATA DASH'!K3632</f>
        <v/>
      </c>
      <c r="L3632">
        <f>'DATA DASH'!L3632</f>
        <v/>
      </c>
      <c r="M3632">
        <f>'DATA DASH'!M3632</f>
        <v/>
      </c>
    </row>
    <row r="3633">
      <c r="A3633">
        <f>'DATA DASH'!A3633</f>
        <v/>
      </c>
      <c r="B3633">
        <f>'DATA DASH'!B3633</f>
        <v/>
      </c>
      <c r="C3633">
        <f>'DATA DASH'!C3633</f>
        <v/>
      </c>
      <c r="D3633">
        <f>'DATA DASH'!D3633</f>
        <v/>
      </c>
      <c r="E3633">
        <f>'DATA DASH'!E3633</f>
        <v/>
      </c>
      <c r="F3633">
        <f>'DATA DASH'!F3633</f>
        <v/>
      </c>
      <c r="G3633">
        <f>'DATA DASH'!G3633</f>
        <v/>
      </c>
      <c r="H3633">
        <f>'DATA DASH'!H3633</f>
        <v/>
      </c>
      <c r="I3633">
        <f>'DATA DASH'!I3633</f>
        <v/>
      </c>
      <c r="J3633">
        <f>'DATA DASH'!J3633</f>
        <v/>
      </c>
      <c r="K3633">
        <f>'DATA DASH'!K3633</f>
        <v/>
      </c>
      <c r="L3633">
        <f>'DATA DASH'!L3633</f>
        <v/>
      </c>
      <c r="M3633">
        <f>'DATA DASH'!M3633</f>
        <v/>
      </c>
    </row>
    <row r="3634">
      <c r="A3634">
        <f>'DATA DASH'!A3634</f>
        <v/>
      </c>
      <c r="B3634">
        <f>'DATA DASH'!B3634</f>
        <v/>
      </c>
      <c r="C3634">
        <f>'DATA DASH'!C3634</f>
        <v/>
      </c>
      <c r="D3634">
        <f>'DATA DASH'!D3634</f>
        <v/>
      </c>
      <c r="E3634">
        <f>'DATA DASH'!E3634</f>
        <v/>
      </c>
      <c r="F3634">
        <f>'DATA DASH'!F3634</f>
        <v/>
      </c>
      <c r="G3634">
        <f>'DATA DASH'!G3634</f>
        <v/>
      </c>
      <c r="H3634">
        <f>'DATA DASH'!H3634</f>
        <v/>
      </c>
      <c r="I3634">
        <f>'DATA DASH'!I3634</f>
        <v/>
      </c>
      <c r="J3634">
        <f>'DATA DASH'!J3634</f>
        <v/>
      </c>
      <c r="K3634">
        <f>'DATA DASH'!K3634</f>
        <v/>
      </c>
      <c r="L3634">
        <f>'DATA DASH'!L3634</f>
        <v/>
      </c>
      <c r="M3634">
        <f>'DATA DASH'!M3634</f>
        <v/>
      </c>
    </row>
    <row r="3635">
      <c r="A3635">
        <f>'DATA DASH'!A3635</f>
        <v/>
      </c>
      <c r="B3635">
        <f>'DATA DASH'!B3635</f>
        <v/>
      </c>
      <c r="C3635">
        <f>'DATA DASH'!C3635</f>
        <v/>
      </c>
      <c r="D3635">
        <f>'DATA DASH'!D3635</f>
        <v/>
      </c>
      <c r="E3635">
        <f>'DATA DASH'!E3635</f>
        <v/>
      </c>
      <c r="F3635">
        <f>'DATA DASH'!F3635</f>
        <v/>
      </c>
      <c r="G3635">
        <f>'DATA DASH'!G3635</f>
        <v/>
      </c>
      <c r="H3635">
        <f>'DATA DASH'!H3635</f>
        <v/>
      </c>
      <c r="I3635">
        <f>'DATA DASH'!I3635</f>
        <v/>
      </c>
      <c r="J3635">
        <f>'DATA DASH'!J3635</f>
        <v/>
      </c>
      <c r="K3635">
        <f>'DATA DASH'!K3635</f>
        <v/>
      </c>
      <c r="L3635">
        <f>'DATA DASH'!L3635</f>
        <v/>
      </c>
      <c r="M3635">
        <f>'DATA DASH'!M3635</f>
        <v/>
      </c>
    </row>
    <row r="3636">
      <c r="A3636">
        <f>'DATA DASH'!A3636</f>
        <v/>
      </c>
      <c r="B3636">
        <f>'DATA DASH'!B3636</f>
        <v/>
      </c>
      <c r="C3636">
        <f>'DATA DASH'!C3636</f>
        <v/>
      </c>
      <c r="D3636">
        <f>'DATA DASH'!D3636</f>
        <v/>
      </c>
      <c r="E3636">
        <f>'DATA DASH'!E3636</f>
        <v/>
      </c>
      <c r="F3636">
        <f>'DATA DASH'!F3636</f>
        <v/>
      </c>
      <c r="G3636">
        <f>'DATA DASH'!G3636</f>
        <v/>
      </c>
      <c r="H3636">
        <f>'DATA DASH'!H3636</f>
        <v/>
      </c>
      <c r="I3636">
        <f>'DATA DASH'!I3636</f>
        <v/>
      </c>
      <c r="J3636">
        <f>'DATA DASH'!J3636</f>
        <v/>
      </c>
      <c r="K3636">
        <f>'DATA DASH'!K3636</f>
        <v/>
      </c>
      <c r="L3636">
        <f>'DATA DASH'!L3636</f>
        <v/>
      </c>
      <c r="M3636">
        <f>'DATA DASH'!M3636</f>
        <v/>
      </c>
    </row>
    <row r="3637">
      <c r="A3637">
        <f>'DATA DASH'!A3637</f>
        <v/>
      </c>
      <c r="B3637">
        <f>'DATA DASH'!B3637</f>
        <v/>
      </c>
      <c r="C3637">
        <f>'DATA DASH'!C3637</f>
        <v/>
      </c>
      <c r="D3637">
        <f>'DATA DASH'!D3637</f>
        <v/>
      </c>
      <c r="E3637">
        <f>'DATA DASH'!E3637</f>
        <v/>
      </c>
      <c r="F3637">
        <f>'DATA DASH'!F3637</f>
        <v/>
      </c>
      <c r="G3637">
        <f>'DATA DASH'!G3637</f>
        <v/>
      </c>
      <c r="H3637">
        <f>'DATA DASH'!H3637</f>
        <v/>
      </c>
      <c r="I3637">
        <f>'DATA DASH'!I3637</f>
        <v/>
      </c>
      <c r="J3637">
        <f>'DATA DASH'!J3637</f>
        <v/>
      </c>
      <c r="K3637">
        <f>'DATA DASH'!K3637</f>
        <v/>
      </c>
      <c r="L3637">
        <f>'DATA DASH'!L3637</f>
        <v/>
      </c>
      <c r="M3637">
        <f>'DATA DASH'!M3637</f>
        <v/>
      </c>
    </row>
    <row r="3638">
      <c r="A3638">
        <f>'DATA DASH'!A3638</f>
        <v/>
      </c>
      <c r="B3638">
        <f>'DATA DASH'!B3638</f>
        <v/>
      </c>
      <c r="C3638">
        <f>'DATA DASH'!C3638</f>
        <v/>
      </c>
      <c r="D3638">
        <f>'DATA DASH'!D3638</f>
        <v/>
      </c>
      <c r="E3638">
        <f>'DATA DASH'!E3638</f>
        <v/>
      </c>
      <c r="F3638">
        <f>'DATA DASH'!F3638</f>
        <v/>
      </c>
      <c r="G3638">
        <f>'DATA DASH'!G3638</f>
        <v/>
      </c>
      <c r="H3638">
        <f>'DATA DASH'!H3638</f>
        <v/>
      </c>
      <c r="I3638">
        <f>'DATA DASH'!I3638</f>
        <v/>
      </c>
      <c r="J3638">
        <f>'DATA DASH'!J3638</f>
        <v/>
      </c>
      <c r="K3638">
        <f>'DATA DASH'!K3638</f>
        <v/>
      </c>
      <c r="L3638">
        <f>'DATA DASH'!L3638</f>
        <v/>
      </c>
      <c r="M3638">
        <f>'DATA DASH'!M3638</f>
        <v/>
      </c>
    </row>
    <row r="3639">
      <c r="A3639">
        <f>'DATA DASH'!A3639</f>
        <v/>
      </c>
      <c r="B3639">
        <f>'DATA DASH'!B3639</f>
        <v/>
      </c>
      <c r="C3639">
        <f>'DATA DASH'!C3639</f>
        <v/>
      </c>
      <c r="D3639">
        <f>'DATA DASH'!D3639</f>
        <v/>
      </c>
      <c r="E3639">
        <f>'DATA DASH'!E3639</f>
        <v/>
      </c>
      <c r="F3639">
        <f>'DATA DASH'!F3639</f>
        <v/>
      </c>
      <c r="G3639">
        <f>'DATA DASH'!G3639</f>
        <v/>
      </c>
      <c r="H3639">
        <f>'DATA DASH'!H3639</f>
        <v/>
      </c>
      <c r="I3639">
        <f>'DATA DASH'!I3639</f>
        <v/>
      </c>
      <c r="J3639">
        <f>'DATA DASH'!J3639</f>
        <v/>
      </c>
      <c r="K3639">
        <f>'DATA DASH'!K3639</f>
        <v/>
      </c>
      <c r="L3639">
        <f>'DATA DASH'!L3639</f>
        <v/>
      </c>
      <c r="M3639">
        <f>'DATA DASH'!M3639</f>
        <v/>
      </c>
    </row>
    <row r="3640">
      <c r="A3640">
        <f>'DATA DASH'!A3640</f>
        <v/>
      </c>
      <c r="B3640">
        <f>'DATA DASH'!B3640</f>
        <v/>
      </c>
      <c r="C3640">
        <f>'DATA DASH'!C3640</f>
        <v/>
      </c>
      <c r="D3640">
        <f>'DATA DASH'!D3640</f>
        <v/>
      </c>
      <c r="E3640">
        <f>'DATA DASH'!E3640</f>
        <v/>
      </c>
      <c r="F3640">
        <f>'DATA DASH'!F3640</f>
        <v/>
      </c>
      <c r="G3640">
        <f>'DATA DASH'!G3640</f>
        <v/>
      </c>
      <c r="H3640">
        <f>'DATA DASH'!H3640</f>
        <v/>
      </c>
      <c r="I3640">
        <f>'DATA DASH'!I3640</f>
        <v/>
      </c>
      <c r="J3640">
        <f>'DATA DASH'!J3640</f>
        <v/>
      </c>
      <c r="K3640">
        <f>'DATA DASH'!K3640</f>
        <v/>
      </c>
      <c r="L3640">
        <f>'DATA DASH'!L3640</f>
        <v/>
      </c>
      <c r="M3640">
        <f>'DATA DASH'!M3640</f>
        <v/>
      </c>
    </row>
    <row r="3641">
      <c r="A3641">
        <f>'DATA DASH'!A3641</f>
        <v/>
      </c>
      <c r="B3641">
        <f>'DATA DASH'!B3641</f>
        <v/>
      </c>
      <c r="C3641">
        <f>'DATA DASH'!C3641</f>
        <v/>
      </c>
      <c r="D3641">
        <f>'DATA DASH'!D3641</f>
        <v/>
      </c>
      <c r="E3641">
        <f>'DATA DASH'!E3641</f>
        <v/>
      </c>
      <c r="F3641">
        <f>'DATA DASH'!F3641</f>
        <v/>
      </c>
      <c r="G3641">
        <f>'DATA DASH'!G3641</f>
        <v/>
      </c>
      <c r="H3641">
        <f>'DATA DASH'!H3641</f>
        <v/>
      </c>
      <c r="I3641">
        <f>'DATA DASH'!I3641</f>
        <v/>
      </c>
      <c r="J3641">
        <f>'DATA DASH'!J3641</f>
        <v/>
      </c>
      <c r="K3641">
        <f>'DATA DASH'!K3641</f>
        <v/>
      </c>
      <c r="L3641">
        <f>'DATA DASH'!L3641</f>
        <v/>
      </c>
      <c r="M3641">
        <f>'DATA DASH'!M3641</f>
        <v/>
      </c>
    </row>
    <row r="3642">
      <c r="A3642">
        <f>'DATA DASH'!A3642</f>
        <v/>
      </c>
      <c r="B3642">
        <f>'DATA DASH'!B3642</f>
        <v/>
      </c>
      <c r="C3642">
        <f>'DATA DASH'!C3642</f>
        <v/>
      </c>
      <c r="D3642">
        <f>'DATA DASH'!D3642</f>
        <v/>
      </c>
      <c r="E3642">
        <f>'DATA DASH'!E3642</f>
        <v/>
      </c>
      <c r="F3642">
        <f>'DATA DASH'!F3642</f>
        <v/>
      </c>
      <c r="G3642">
        <f>'DATA DASH'!G3642</f>
        <v/>
      </c>
      <c r="H3642">
        <f>'DATA DASH'!H3642</f>
        <v/>
      </c>
      <c r="I3642">
        <f>'DATA DASH'!I3642</f>
        <v/>
      </c>
      <c r="J3642">
        <f>'DATA DASH'!J3642</f>
        <v/>
      </c>
      <c r="K3642">
        <f>'DATA DASH'!K3642</f>
        <v/>
      </c>
      <c r="L3642">
        <f>'DATA DASH'!L3642</f>
        <v/>
      </c>
      <c r="M3642">
        <f>'DATA DASH'!M3642</f>
        <v/>
      </c>
    </row>
    <row r="3643">
      <c r="A3643">
        <f>'DATA DASH'!A3643</f>
        <v/>
      </c>
      <c r="B3643">
        <f>'DATA DASH'!B3643</f>
        <v/>
      </c>
      <c r="C3643">
        <f>'DATA DASH'!C3643</f>
        <v/>
      </c>
      <c r="D3643">
        <f>'DATA DASH'!D3643</f>
        <v/>
      </c>
      <c r="E3643">
        <f>'DATA DASH'!E3643</f>
        <v/>
      </c>
      <c r="F3643">
        <f>'DATA DASH'!F3643</f>
        <v/>
      </c>
      <c r="G3643">
        <f>'DATA DASH'!G3643</f>
        <v/>
      </c>
      <c r="H3643">
        <f>'DATA DASH'!H3643</f>
        <v/>
      </c>
      <c r="I3643">
        <f>'DATA DASH'!I3643</f>
        <v/>
      </c>
      <c r="J3643">
        <f>'DATA DASH'!J3643</f>
        <v/>
      </c>
      <c r="K3643">
        <f>'DATA DASH'!K3643</f>
        <v/>
      </c>
      <c r="L3643">
        <f>'DATA DASH'!L3643</f>
        <v/>
      </c>
      <c r="M3643">
        <f>'DATA DASH'!M3643</f>
        <v/>
      </c>
    </row>
    <row r="3644">
      <c r="A3644">
        <f>'DATA DASH'!A3644</f>
        <v/>
      </c>
      <c r="B3644">
        <f>'DATA DASH'!B3644</f>
        <v/>
      </c>
      <c r="C3644">
        <f>'DATA DASH'!C3644</f>
        <v/>
      </c>
      <c r="D3644">
        <f>'DATA DASH'!D3644</f>
        <v/>
      </c>
      <c r="E3644">
        <f>'DATA DASH'!E3644</f>
        <v/>
      </c>
      <c r="F3644">
        <f>'DATA DASH'!F3644</f>
        <v/>
      </c>
      <c r="G3644">
        <f>'DATA DASH'!G3644</f>
        <v/>
      </c>
      <c r="H3644">
        <f>'DATA DASH'!H3644</f>
        <v/>
      </c>
      <c r="I3644">
        <f>'DATA DASH'!I3644</f>
        <v/>
      </c>
      <c r="J3644">
        <f>'DATA DASH'!J3644</f>
        <v/>
      </c>
      <c r="K3644">
        <f>'DATA DASH'!K3644</f>
        <v/>
      </c>
      <c r="L3644">
        <f>'DATA DASH'!L3644</f>
        <v/>
      </c>
      <c r="M3644">
        <f>'DATA DASH'!M3644</f>
        <v/>
      </c>
    </row>
    <row r="3645">
      <c r="A3645">
        <f>'DATA DASH'!A3645</f>
        <v/>
      </c>
      <c r="B3645">
        <f>'DATA DASH'!B3645</f>
        <v/>
      </c>
      <c r="C3645">
        <f>'DATA DASH'!C3645</f>
        <v/>
      </c>
      <c r="D3645">
        <f>'DATA DASH'!D3645</f>
        <v/>
      </c>
      <c r="E3645">
        <f>'DATA DASH'!E3645</f>
        <v/>
      </c>
      <c r="F3645">
        <f>'DATA DASH'!F3645</f>
        <v/>
      </c>
      <c r="G3645">
        <f>'DATA DASH'!G3645</f>
        <v/>
      </c>
      <c r="H3645">
        <f>'DATA DASH'!H3645</f>
        <v/>
      </c>
      <c r="I3645">
        <f>'DATA DASH'!I3645</f>
        <v/>
      </c>
      <c r="J3645">
        <f>'DATA DASH'!J3645</f>
        <v/>
      </c>
      <c r="K3645">
        <f>'DATA DASH'!K3645</f>
        <v/>
      </c>
      <c r="L3645">
        <f>'DATA DASH'!L3645</f>
        <v/>
      </c>
      <c r="M3645">
        <f>'DATA DASH'!M3645</f>
        <v/>
      </c>
    </row>
    <row r="3646">
      <c r="A3646">
        <f>'DATA DASH'!A3646</f>
        <v/>
      </c>
      <c r="B3646">
        <f>'DATA DASH'!B3646</f>
        <v/>
      </c>
      <c r="C3646">
        <f>'DATA DASH'!C3646</f>
        <v/>
      </c>
      <c r="D3646">
        <f>'DATA DASH'!D3646</f>
        <v/>
      </c>
      <c r="E3646">
        <f>'DATA DASH'!E3646</f>
        <v/>
      </c>
      <c r="F3646">
        <f>'DATA DASH'!F3646</f>
        <v/>
      </c>
      <c r="G3646">
        <f>'DATA DASH'!G3646</f>
        <v/>
      </c>
      <c r="H3646">
        <f>'DATA DASH'!H3646</f>
        <v/>
      </c>
      <c r="I3646">
        <f>'DATA DASH'!I3646</f>
        <v/>
      </c>
      <c r="J3646">
        <f>'DATA DASH'!J3646</f>
        <v/>
      </c>
      <c r="K3646">
        <f>'DATA DASH'!K3646</f>
        <v/>
      </c>
      <c r="L3646">
        <f>'DATA DASH'!L3646</f>
        <v/>
      </c>
      <c r="M3646">
        <f>'DATA DASH'!M3646</f>
        <v/>
      </c>
    </row>
    <row r="3647">
      <c r="A3647">
        <f>'DATA DASH'!A3647</f>
        <v/>
      </c>
      <c r="B3647">
        <f>'DATA DASH'!B3647</f>
        <v/>
      </c>
      <c r="C3647">
        <f>'DATA DASH'!C3647</f>
        <v/>
      </c>
      <c r="D3647">
        <f>'DATA DASH'!D3647</f>
        <v/>
      </c>
      <c r="E3647">
        <f>'DATA DASH'!E3647</f>
        <v/>
      </c>
      <c r="F3647">
        <f>'DATA DASH'!F3647</f>
        <v/>
      </c>
      <c r="G3647">
        <f>'DATA DASH'!G3647</f>
        <v/>
      </c>
      <c r="H3647">
        <f>'DATA DASH'!H3647</f>
        <v/>
      </c>
      <c r="I3647">
        <f>'DATA DASH'!I3647</f>
        <v/>
      </c>
      <c r="J3647">
        <f>'DATA DASH'!J3647</f>
        <v/>
      </c>
      <c r="K3647">
        <f>'DATA DASH'!K3647</f>
        <v/>
      </c>
      <c r="L3647">
        <f>'DATA DASH'!L3647</f>
        <v/>
      </c>
      <c r="M3647">
        <f>'DATA DASH'!M3647</f>
        <v/>
      </c>
    </row>
    <row r="3648">
      <c r="A3648">
        <f>'DATA DASH'!A3648</f>
        <v/>
      </c>
      <c r="B3648">
        <f>'DATA DASH'!B3648</f>
        <v/>
      </c>
      <c r="C3648">
        <f>'DATA DASH'!C3648</f>
        <v/>
      </c>
      <c r="D3648">
        <f>'DATA DASH'!D3648</f>
        <v/>
      </c>
      <c r="E3648">
        <f>'DATA DASH'!E3648</f>
        <v/>
      </c>
      <c r="F3648">
        <f>'DATA DASH'!F3648</f>
        <v/>
      </c>
      <c r="G3648">
        <f>'DATA DASH'!G3648</f>
        <v/>
      </c>
      <c r="H3648">
        <f>'DATA DASH'!H3648</f>
        <v/>
      </c>
      <c r="I3648">
        <f>'DATA DASH'!I3648</f>
        <v/>
      </c>
      <c r="J3648">
        <f>'DATA DASH'!J3648</f>
        <v/>
      </c>
      <c r="K3648">
        <f>'DATA DASH'!K3648</f>
        <v/>
      </c>
      <c r="L3648">
        <f>'DATA DASH'!L3648</f>
        <v/>
      </c>
      <c r="M3648">
        <f>'DATA DASH'!M3648</f>
        <v/>
      </c>
    </row>
    <row r="3649">
      <c r="A3649">
        <f>'DATA DASH'!A3649</f>
        <v/>
      </c>
      <c r="B3649">
        <f>'DATA DASH'!B3649</f>
        <v/>
      </c>
      <c r="C3649">
        <f>'DATA DASH'!C3649</f>
        <v/>
      </c>
      <c r="D3649">
        <f>'DATA DASH'!D3649</f>
        <v/>
      </c>
      <c r="E3649">
        <f>'DATA DASH'!E3649</f>
        <v/>
      </c>
      <c r="F3649">
        <f>'DATA DASH'!F3649</f>
        <v/>
      </c>
      <c r="G3649">
        <f>'DATA DASH'!G3649</f>
        <v/>
      </c>
      <c r="H3649">
        <f>'DATA DASH'!H3649</f>
        <v/>
      </c>
      <c r="I3649">
        <f>'DATA DASH'!I3649</f>
        <v/>
      </c>
      <c r="J3649">
        <f>'DATA DASH'!J3649</f>
        <v/>
      </c>
      <c r="K3649">
        <f>'DATA DASH'!K3649</f>
        <v/>
      </c>
      <c r="L3649">
        <f>'DATA DASH'!L3649</f>
        <v/>
      </c>
      <c r="M3649">
        <f>'DATA DASH'!M3649</f>
        <v/>
      </c>
    </row>
    <row r="3650">
      <c r="A3650">
        <f>'DATA DASH'!A3650</f>
        <v/>
      </c>
      <c r="B3650">
        <f>'DATA DASH'!B3650</f>
        <v/>
      </c>
      <c r="C3650">
        <f>'DATA DASH'!C3650</f>
        <v/>
      </c>
      <c r="D3650">
        <f>'DATA DASH'!D3650</f>
        <v/>
      </c>
      <c r="E3650">
        <f>'DATA DASH'!E3650</f>
        <v/>
      </c>
      <c r="F3650">
        <f>'DATA DASH'!F3650</f>
        <v/>
      </c>
      <c r="G3650">
        <f>'DATA DASH'!G3650</f>
        <v/>
      </c>
      <c r="H3650">
        <f>'DATA DASH'!H3650</f>
        <v/>
      </c>
      <c r="I3650">
        <f>'DATA DASH'!I3650</f>
        <v/>
      </c>
      <c r="J3650">
        <f>'DATA DASH'!J3650</f>
        <v/>
      </c>
      <c r="K3650">
        <f>'DATA DASH'!K3650</f>
        <v/>
      </c>
      <c r="L3650">
        <f>'DATA DASH'!L3650</f>
        <v/>
      </c>
      <c r="M3650">
        <f>'DATA DASH'!M3650</f>
        <v/>
      </c>
    </row>
    <row r="3651">
      <c r="A3651">
        <f>'DATA DASH'!A3651</f>
        <v/>
      </c>
      <c r="B3651">
        <f>'DATA DASH'!B3651</f>
        <v/>
      </c>
      <c r="C3651">
        <f>'DATA DASH'!C3651</f>
        <v/>
      </c>
      <c r="D3651">
        <f>'DATA DASH'!D3651</f>
        <v/>
      </c>
      <c r="E3651">
        <f>'DATA DASH'!E3651</f>
        <v/>
      </c>
      <c r="F3651">
        <f>'DATA DASH'!F3651</f>
        <v/>
      </c>
      <c r="G3651">
        <f>'DATA DASH'!G3651</f>
        <v/>
      </c>
      <c r="H3651">
        <f>'DATA DASH'!H3651</f>
        <v/>
      </c>
      <c r="I3651">
        <f>'DATA DASH'!I3651</f>
        <v/>
      </c>
      <c r="J3651">
        <f>'DATA DASH'!J3651</f>
        <v/>
      </c>
      <c r="K3651">
        <f>'DATA DASH'!K3651</f>
        <v/>
      </c>
      <c r="L3651">
        <f>'DATA DASH'!L3651</f>
        <v/>
      </c>
      <c r="M3651">
        <f>'DATA DASH'!M3651</f>
        <v/>
      </c>
    </row>
    <row r="3652">
      <c r="A3652">
        <f>'DATA DASH'!A3652</f>
        <v/>
      </c>
      <c r="B3652">
        <f>'DATA DASH'!B3652</f>
        <v/>
      </c>
      <c r="C3652">
        <f>'DATA DASH'!C3652</f>
        <v/>
      </c>
      <c r="D3652">
        <f>'DATA DASH'!D3652</f>
        <v/>
      </c>
      <c r="E3652">
        <f>'DATA DASH'!E3652</f>
        <v/>
      </c>
      <c r="F3652">
        <f>'DATA DASH'!F3652</f>
        <v/>
      </c>
      <c r="G3652">
        <f>'DATA DASH'!G3652</f>
        <v/>
      </c>
      <c r="H3652">
        <f>'DATA DASH'!H3652</f>
        <v/>
      </c>
      <c r="I3652">
        <f>'DATA DASH'!I3652</f>
        <v/>
      </c>
      <c r="J3652">
        <f>'DATA DASH'!J3652</f>
        <v/>
      </c>
      <c r="K3652">
        <f>'DATA DASH'!K3652</f>
        <v/>
      </c>
      <c r="L3652">
        <f>'DATA DASH'!L3652</f>
        <v/>
      </c>
      <c r="M3652">
        <f>'DATA DASH'!M3652</f>
        <v/>
      </c>
    </row>
    <row r="3653">
      <c r="A3653">
        <f>'DATA DASH'!A3653</f>
        <v/>
      </c>
      <c r="B3653">
        <f>'DATA DASH'!B3653</f>
        <v/>
      </c>
      <c r="C3653">
        <f>'DATA DASH'!C3653</f>
        <v/>
      </c>
      <c r="D3653">
        <f>'DATA DASH'!D3653</f>
        <v/>
      </c>
      <c r="E3653">
        <f>'DATA DASH'!E3653</f>
        <v/>
      </c>
      <c r="F3653">
        <f>'DATA DASH'!F3653</f>
        <v/>
      </c>
      <c r="G3653">
        <f>'DATA DASH'!G3653</f>
        <v/>
      </c>
      <c r="H3653">
        <f>'DATA DASH'!H3653</f>
        <v/>
      </c>
      <c r="I3653">
        <f>'DATA DASH'!I3653</f>
        <v/>
      </c>
      <c r="J3653">
        <f>'DATA DASH'!J3653</f>
        <v/>
      </c>
      <c r="K3653">
        <f>'DATA DASH'!K3653</f>
        <v/>
      </c>
      <c r="L3653">
        <f>'DATA DASH'!L3653</f>
        <v/>
      </c>
      <c r="M3653">
        <f>'DATA DASH'!M3653</f>
        <v/>
      </c>
    </row>
    <row r="3654">
      <c r="A3654">
        <f>'DATA DASH'!A3654</f>
        <v/>
      </c>
      <c r="B3654">
        <f>'DATA DASH'!B3654</f>
        <v/>
      </c>
      <c r="C3654">
        <f>'DATA DASH'!C3654</f>
        <v/>
      </c>
      <c r="D3654">
        <f>'DATA DASH'!D3654</f>
        <v/>
      </c>
      <c r="E3654">
        <f>'DATA DASH'!E3654</f>
        <v/>
      </c>
      <c r="F3654">
        <f>'DATA DASH'!F3654</f>
        <v/>
      </c>
      <c r="G3654">
        <f>'DATA DASH'!G3654</f>
        <v/>
      </c>
      <c r="H3654">
        <f>'DATA DASH'!H3654</f>
        <v/>
      </c>
      <c r="I3654">
        <f>'DATA DASH'!I3654</f>
        <v/>
      </c>
      <c r="J3654">
        <f>'DATA DASH'!J3654</f>
        <v/>
      </c>
      <c r="K3654">
        <f>'DATA DASH'!K3654</f>
        <v/>
      </c>
      <c r="L3654">
        <f>'DATA DASH'!L3654</f>
        <v/>
      </c>
      <c r="M3654">
        <f>'DATA DASH'!M3654</f>
        <v/>
      </c>
    </row>
    <row r="3655">
      <c r="A3655">
        <f>'DATA DASH'!A3655</f>
        <v/>
      </c>
      <c r="B3655">
        <f>'DATA DASH'!B3655</f>
        <v/>
      </c>
      <c r="C3655">
        <f>'DATA DASH'!C3655</f>
        <v/>
      </c>
      <c r="D3655">
        <f>'DATA DASH'!D3655</f>
        <v/>
      </c>
      <c r="E3655">
        <f>'DATA DASH'!E3655</f>
        <v/>
      </c>
      <c r="F3655">
        <f>'DATA DASH'!F3655</f>
        <v/>
      </c>
      <c r="G3655">
        <f>'DATA DASH'!G3655</f>
        <v/>
      </c>
      <c r="H3655">
        <f>'DATA DASH'!H3655</f>
        <v/>
      </c>
      <c r="I3655">
        <f>'DATA DASH'!I3655</f>
        <v/>
      </c>
      <c r="J3655">
        <f>'DATA DASH'!J3655</f>
        <v/>
      </c>
      <c r="K3655">
        <f>'DATA DASH'!K3655</f>
        <v/>
      </c>
      <c r="L3655">
        <f>'DATA DASH'!L3655</f>
        <v/>
      </c>
      <c r="M3655">
        <f>'DATA DASH'!M3655</f>
        <v/>
      </c>
    </row>
    <row r="3656">
      <c r="A3656">
        <f>'DATA DASH'!A3656</f>
        <v/>
      </c>
      <c r="B3656">
        <f>'DATA DASH'!B3656</f>
        <v/>
      </c>
      <c r="C3656">
        <f>'DATA DASH'!C3656</f>
        <v/>
      </c>
      <c r="D3656">
        <f>'DATA DASH'!D3656</f>
        <v/>
      </c>
      <c r="E3656">
        <f>'DATA DASH'!E3656</f>
        <v/>
      </c>
      <c r="F3656">
        <f>'DATA DASH'!F3656</f>
        <v/>
      </c>
      <c r="G3656">
        <f>'DATA DASH'!G3656</f>
        <v/>
      </c>
      <c r="H3656">
        <f>'DATA DASH'!H3656</f>
        <v/>
      </c>
      <c r="I3656">
        <f>'DATA DASH'!I3656</f>
        <v/>
      </c>
      <c r="J3656">
        <f>'DATA DASH'!J3656</f>
        <v/>
      </c>
      <c r="K3656">
        <f>'DATA DASH'!K3656</f>
        <v/>
      </c>
      <c r="L3656">
        <f>'DATA DASH'!L3656</f>
        <v/>
      </c>
      <c r="M3656">
        <f>'DATA DASH'!M3656</f>
        <v/>
      </c>
    </row>
    <row r="3657">
      <c r="A3657">
        <f>'DATA DASH'!A3657</f>
        <v/>
      </c>
      <c r="B3657">
        <f>'DATA DASH'!B3657</f>
        <v/>
      </c>
      <c r="C3657">
        <f>'DATA DASH'!C3657</f>
        <v/>
      </c>
      <c r="D3657">
        <f>'DATA DASH'!D3657</f>
        <v/>
      </c>
      <c r="E3657">
        <f>'DATA DASH'!E3657</f>
        <v/>
      </c>
      <c r="F3657">
        <f>'DATA DASH'!F3657</f>
        <v/>
      </c>
      <c r="G3657">
        <f>'DATA DASH'!G3657</f>
        <v/>
      </c>
      <c r="H3657">
        <f>'DATA DASH'!H3657</f>
        <v/>
      </c>
      <c r="I3657">
        <f>'DATA DASH'!I3657</f>
        <v/>
      </c>
      <c r="J3657">
        <f>'DATA DASH'!J3657</f>
        <v/>
      </c>
      <c r="K3657">
        <f>'DATA DASH'!K3657</f>
        <v/>
      </c>
      <c r="L3657">
        <f>'DATA DASH'!L3657</f>
        <v/>
      </c>
      <c r="M3657">
        <f>'DATA DASH'!M3657</f>
        <v/>
      </c>
    </row>
    <row r="3658">
      <c r="A3658">
        <f>'DATA DASH'!A3658</f>
        <v/>
      </c>
      <c r="B3658">
        <f>'DATA DASH'!B3658</f>
        <v/>
      </c>
      <c r="C3658">
        <f>'DATA DASH'!C3658</f>
        <v/>
      </c>
      <c r="D3658">
        <f>'DATA DASH'!D3658</f>
        <v/>
      </c>
      <c r="E3658">
        <f>'DATA DASH'!E3658</f>
        <v/>
      </c>
      <c r="F3658">
        <f>'DATA DASH'!F3658</f>
        <v/>
      </c>
      <c r="G3658">
        <f>'DATA DASH'!G3658</f>
        <v/>
      </c>
      <c r="H3658">
        <f>'DATA DASH'!H3658</f>
        <v/>
      </c>
      <c r="I3658">
        <f>'DATA DASH'!I3658</f>
        <v/>
      </c>
      <c r="J3658">
        <f>'DATA DASH'!J3658</f>
        <v/>
      </c>
      <c r="K3658">
        <f>'DATA DASH'!K3658</f>
        <v/>
      </c>
      <c r="L3658">
        <f>'DATA DASH'!L3658</f>
        <v/>
      </c>
      <c r="M3658">
        <f>'DATA DASH'!M3658</f>
        <v/>
      </c>
    </row>
    <row r="3659">
      <c r="A3659">
        <f>'DATA DASH'!A3659</f>
        <v/>
      </c>
      <c r="B3659">
        <f>'DATA DASH'!B3659</f>
        <v/>
      </c>
      <c r="C3659">
        <f>'DATA DASH'!C3659</f>
        <v/>
      </c>
      <c r="D3659">
        <f>'DATA DASH'!D3659</f>
        <v/>
      </c>
      <c r="E3659">
        <f>'DATA DASH'!E3659</f>
        <v/>
      </c>
      <c r="F3659">
        <f>'DATA DASH'!F3659</f>
        <v/>
      </c>
      <c r="G3659">
        <f>'DATA DASH'!G3659</f>
        <v/>
      </c>
      <c r="H3659">
        <f>'DATA DASH'!H3659</f>
        <v/>
      </c>
      <c r="I3659">
        <f>'DATA DASH'!I3659</f>
        <v/>
      </c>
      <c r="J3659">
        <f>'DATA DASH'!J3659</f>
        <v/>
      </c>
      <c r="K3659">
        <f>'DATA DASH'!K3659</f>
        <v/>
      </c>
      <c r="L3659">
        <f>'DATA DASH'!L3659</f>
        <v/>
      </c>
      <c r="M3659">
        <f>'DATA DASH'!M3659</f>
        <v/>
      </c>
    </row>
    <row r="3660">
      <c r="A3660">
        <f>'DATA DASH'!A3660</f>
        <v/>
      </c>
      <c r="B3660">
        <f>'DATA DASH'!B3660</f>
        <v/>
      </c>
      <c r="C3660">
        <f>'DATA DASH'!C3660</f>
        <v/>
      </c>
      <c r="D3660">
        <f>'DATA DASH'!D3660</f>
        <v/>
      </c>
      <c r="E3660">
        <f>'DATA DASH'!E3660</f>
        <v/>
      </c>
      <c r="F3660">
        <f>'DATA DASH'!F3660</f>
        <v/>
      </c>
      <c r="G3660">
        <f>'DATA DASH'!G3660</f>
        <v/>
      </c>
      <c r="H3660">
        <f>'DATA DASH'!H3660</f>
        <v/>
      </c>
      <c r="I3660">
        <f>'DATA DASH'!I3660</f>
        <v/>
      </c>
      <c r="J3660">
        <f>'DATA DASH'!J3660</f>
        <v/>
      </c>
      <c r="K3660">
        <f>'DATA DASH'!K3660</f>
        <v/>
      </c>
      <c r="L3660">
        <f>'DATA DASH'!L3660</f>
        <v/>
      </c>
      <c r="M3660">
        <f>'DATA DASH'!M3660</f>
        <v/>
      </c>
    </row>
    <row r="3661">
      <c r="A3661">
        <f>'DATA DASH'!A3661</f>
        <v/>
      </c>
      <c r="B3661">
        <f>'DATA DASH'!B3661</f>
        <v/>
      </c>
      <c r="C3661">
        <f>'DATA DASH'!C3661</f>
        <v/>
      </c>
      <c r="D3661">
        <f>'DATA DASH'!D3661</f>
        <v/>
      </c>
      <c r="E3661">
        <f>'DATA DASH'!E3661</f>
        <v/>
      </c>
      <c r="F3661">
        <f>'DATA DASH'!F3661</f>
        <v/>
      </c>
      <c r="G3661">
        <f>'DATA DASH'!G3661</f>
        <v/>
      </c>
      <c r="H3661">
        <f>'DATA DASH'!H3661</f>
        <v/>
      </c>
      <c r="I3661">
        <f>'DATA DASH'!I3661</f>
        <v/>
      </c>
      <c r="J3661">
        <f>'DATA DASH'!J3661</f>
        <v/>
      </c>
      <c r="K3661">
        <f>'DATA DASH'!K3661</f>
        <v/>
      </c>
      <c r="L3661">
        <f>'DATA DASH'!L3661</f>
        <v/>
      </c>
      <c r="M3661">
        <f>'DATA DASH'!M3661</f>
        <v/>
      </c>
    </row>
    <row r="3662">
      <c r="A3662">
        <f>'DATA DASH'!A3662</f>
        <v/>
      </c>
      <c r="B3662">
        <f>'DATA DASH'!B3662</f>
        <v/>
      </c>
      <c r="C3662">
        <f>'DATA DASH'!C3662</f>
        <v/>
      </c>
      <c r="D3662">
        <f>'DATA DASH'!D3662</f>
        <v/>
      </c>
      <c r="E3662">
        <f>'DATA DASH'!E3662</f>
        <v/>
      </c>
      <c r="F3662">
        <f>'DATA DASH'!F3662</f>
        <v/>
      </c>
      <c r="G3662">
        <f>'DATA DASH'!G3662</f>
        <v/>
      </c>
      <c r="H3662">
        <f>'DATA DASH'!H3662</f>
        <v/>
      </c>
      <c r="I3662">
        <f>'DATA DASH'!I3662</f>
        <v/>
      </c>
      <c r="J3662">
        <f>'DATA DASH'!J3662</f>
        <v/>
      </c>
      <c r="K3662">
        <f>'DATA DASH'!K3662</f>
        <v/>
      </c>
      <c r="L3662">
        <f>'DATA DASH'!L3662</f>
        <v/>
      </c>
      <c r="M3662">
        <f>'DATA DASH'!M3662</f>
        <v/>
      </c>
    </row>
    <row r="3663">
      <c r="A3663">
        <f>'DATA DASH'!A3663</f>
        <v/>
      </c>
      <c r="B3663">
        <f>'DATA DASH'!B3663</f>
        <v/>
      </c>
      <c r="C3663">
        <f>'DATA DASH'!C3663</f>
        <v/>
      </c>
      <c r="D3663">
        <f>'DATA DASH'!D3663</f>
        <v/>
      </c>
      <c r="E3663">
        <f>'DATA DASH'!E3663</f>
        <v/>
      </c>
      <c r="F3663">
        <f>'DATA DASH'!F3663</f>
        <v/>
      </c>
      <c r="G3663">
        <f>'DATA DASH'!G3663</f>
        <v/>
      </c>
      <c r="H3663">
        <f>'DATA DASH'!H3663</f>
        <v/>
      </c>
      <c r="I3663">
        <f>'DATA DASH'!I3663</f>
        <v/>
      </c>
      <c r="J3663">
        <f>'DATA DASH'!J3663</f>
        <v/>
      </c>
      <c r="K3663">
        <f>'DATA DASH'!K3663</f>
        <v/>
      </c>
      <c r="L3663">
        <f>'DATA DASH'!L3663</f>
        <v/>
      </c>
      <c r="M3663">
        <f>'DATA DASH'!M3663</f>
        <v/>
      </c>
    </row>
    <row r="3664">
      <c r="A3664">
        <f>'DATA DASH'!A3664</f>
        <v/>
      </c>
      <c r="B3664">
        <f>'DATA DASH'!B3664</f>
        <v/>
      </c>
      <c r="C3664">
        <f>'DATA DASH'!C3664</f>
        <v/>
      </c>
      <c r="D3664">
        <f>'DATA DASH'!D3664</f>
        <v/>
      </c>
      <c r="E3664">
        <f>'DATA DASH'!E3664</f>
        <v/>
      </c>
      <c r="F3664">
        <f>'DATA DASH'!F3664</f>
        <v/>
      </c>
      <c r="G3664">
        <f>'DATA DASH'!G3664</f>
        <v/>
      </c>
      <c r="H3664">
        <f>'DATA DASH'!H3664</f>
        <v/>
      </c>
      <c r="I3664">
        <f>'DATA DASH'!I3664</f>
        <v/>
      </c>
      <c r="J3664">
        <f>'DATA DASH'!J3664</f>
        <v/>
      </c>
      <c r="K3664">
        <f>'DATA DASH'!K3664</f>
        <v/>
      </c>
      <c r="L3664">
        <f>'DATA DASH'!L3664</f>
        <v/>
      </c>
      <c r="M3664">
        <f>'DATA DASH'!M3664</f>
        <v/>
      </c>
    </row>
    <row r="3665">
      <c r="A3665">
        <f>'DATA DASH'!A3665</f>
        <v/>
      </c>
      <c r="B3665">
        <f>'DATA DASH'!B3665</f>
        <v/>
      </c>
      <c r="C3665">
        <f>'DATA DASH'!C3665</f>
        <v/>
      </c>
      <c r="D3665">
        <f>'DATA DASH'!D3665</f>
        <v/>
      </c>
      <c r="E3665">
        <f>'DATA DASH'!E3665</f>
        <v/>
      </c>
      <c r="F3665">
        <f>'DATA DASH'!F3665</f>
        <v/>
      </c>
      <c r="G3665">
        <f>'DATA DASH'!G3665</f>
        <v/>
      </c>
      <c r="H3665">
        <f>'DATA DASH'!H3665</f>
        <v/>
      </c>
      <c r="I3665">
        <f>'DATA DASH'!I3665</f>
        <v/>
      </c>
      <c r="J3665">
        <f>'DATA DASH'!J3665</f>
        <v/>
      </c>
      <c r="K3665">
        <f>'DATA DASH'!K3665</f>
        <v/>
      </c>
      <c r="L3665">
        <f>'DATA DASH'!L3665</f>
        <v/>
      </c>
      <c r="M3665">
        <f>'DATA DASH'!M3665</f>
        <v/>
      </c>
    </row>
    <row r="3666">
      <c r="A3666">
        <f>'DATA DASH'!A3666</f>
        <v/>
      </c>
      <c r="B3666">
        <f>'DATA DASH'!B3666</f>
        <v/>
      </c>
      <c r="C3666">
        <f>'DATA DASH'!C3666</f>
        <v/>
      </c>
      <c r="D3666">
        <f>'DATA DASH'!D3666</f>
        <v/>
      </c>
      <c r="E3666">
        <f>'DATA DASH'!E3666</f>
        <v/>
      </c>
      <c r="F3666">
        <f>'DATA DASH'!F3666</f>
        <v/>
      </c>
      <c r="G3666">
        <f>'DATA DASH'!G3666</f>
        <v/>
      </c>
      <c r="H3666">
        <f>'DATA DASH'!H3666</f>
        <v/>
      </c>
      <c r="I3666">
        <f>'DATA DASH'!I3666</f>
        <v/>
      </c>
      <c r="J3666">
        <f>'DATA DASH'!J3666</f>
        <v/>
      </c>
      <c r="K3666">
        <f>'DATA DASH'!K3666</f>
        <v/>
      </c>
      <c r="L3666">
        <f>'DATA DASH'!L3666</f>
        <v/>
      </c>
      <c r="M3666">
        <f>'DATA DASH'!M3666</f>
        <v/>
      </c>
    </row>
    <row r="3667">
      <c r="A3667">
        <f>'DATA DASH'!A3667</f>
        <v/>
      </c>
      <c r="B3667">
        <f>'DATA DASH'!B3667</f>
        <v/>
      </c>
      <c r="C3667">
        <f>'DATA DASH'!C3667</f>
        <v/>
      </c>
      <c r="D3667">
        <f>'DATA DASH'!D3667</f>
        <v/>
      </c>
      <c r="E3667">
        <f>'DATA DASH'!E3667</f>
        <v/>
      </c>
      <c r="F3667">
        <f>'DATA DASH'!F3667</f>
        <v/>
      </c>
      <c r="G3667">
        <f>'DATA DASH'!G3667</f>
        <v/>
      </c>
      <c r="H3667">
        <f>'DATA DASH'!H3667</f>
        <v/>
      </c>
      <c r="I3667">
        <f>'DATA DASH'!I3667</f>
        <v/>
      </c>
      <c r="J3667">
        <f>'DATA DASH'!J3667</f>
        <v/>
      </c>
      <c r="K3667">
        <f>'DATA DASH'!K3667</f>
        <v/>
      </c>
      <c r="L3667">
        <f>'DATA DASH'!L3667</f>
        <v/>
      </c>
      <c r="M3667">
        <f>'DATA DASH'!M3667</f>
        <v/>
      </c>
    </row>
    <row r="3668">
      <c r="A3668">
        <f>'DATA DASH'!A3668</f>
        <v/>
      </c>
      <c r="B3668">
        <f>'DATA DASH'!B3668</f>
        <v/>
      </c>
      <c r="C3668">
        <f>'DATA DASH'!C3668</f>
        <v/>
      </c>
      <c r="D3668">
        <f>'DATA DASH'!D3668</f>
        <v/>
      </c>
      <c r="E3668">
        <f>'DATA DASH'!E3668</f>
        <v/>
      </c>
      <c r="F3668">
        <f>'DATA DASH'!F3668</f>
        <v/>
      </c>
      <c r="G3668">
        <f>'DATA DASH'!G3668</f>
        <v/>
      </c>
      <c r="H3668">
        <f>'DATA DASH'!H3668</f>
        <v/>
      </c>
      <c r="I3668">
        <f>'DATA DASH'!I3668</f>
        <v/>
      </c>
      <c r="J3668">
        <f>'DATA DASH'!J3668</f>
        <v/>
      </c>
      <c r="K3668">
        <f>'DATA DASH'!K3668</f>
        <v/>
      </c>
      <c r="L3668">
        <f>'DATA DASH'!L3668</f>
        <v/>
      </c>
      <c r="M3668">
        <f>'DATA DASH'!M3668</f>
        <v/>
      </c>
    </row>
    <row r="3669">
      <c r="A3669">
        <f>'DATA DASH'!A3669</f>
        <v/>
      </c>
      <c r="B3669">
        <f>'DATA DASH'!B3669</f>
        <v/>
      </c>
      <c r="C3669">
        <f>'DATA DASH'!C3669</f>
        <v/>
      </c>
      <c r="D3669">
        <f>'DATA DASH'!D3669</f>
        <v/>
      </c>
      <c r="E3669">
        <f>'DATA DASH'!E3669</f>
        <v/>
      </c>
      <c r="F3669">
        <f>'DATA DASH'!F3669</f>
        <v/>
      </c>
      <c r="G3669">
        <f>'DATA DASH'!G3669</f>
        <v/>
      </c>
      <c r="H3669">
        <f>'DATA DASH'!H3669</f>
        <v/>
      </c>
      <c r="I3669">
        <f>'DATA DASH'!I3669</f>
        <v/>
      </c>
      <c r="J3669">
        <f>'DATA DASH'!J3669</f>
        <v/>
      </c>
      <c r="K3669">
        <f>'DATA DASH'!K3669</f>
        <v/>
      </c>
      <c r="L3669">
        <f>'DATA DASH'!L3669</f>
        <v/>
      </c>
      <c r="M3669">
        <f>'DATA DASH'!M3669</f>
        <v/>
      </c>
    </row>
    <row r="3670">
      <c r="A3670">
        <f>'DATA DASH'!A3670</f>
        <v/>
      </c>
      <c r="B3670">
        <f>'DATA DASH'!B3670</f>
        <v/>
      </c>
      <c r="C3670">
        <f>'DATA DASH'!C3670</f>
        <v/>
      </c>
      <c r="D3670">
        <f>'DATA DASH'!D3670</f>
        <v/>
      </c>
      <c r="E3670">
        <f>'DATA DASH'!E3670</f>
        <v/>
      </c>
      <c r="F3670">
        <f>'DATA DASH'!F3670</f>
        <v/>
      </c>
      <c r="G3670">
        <f>'DATA DASH'!G3670</f>
        <v/>
      </c>
      <c r="H3670">
        <f>'DATA DASH'!H3670</f>
        <v/>
      </c>
      <c r="I3670">
        <f>'DATA DASH'!I3670</f>
        <v/>
      </c>
      <c r="J3670">
        <f>'DATA DASH'!J3670</f>
        <v/>
      </c>
      <c r="K3670">
        <f>'DATA DASH'!K3670</f>
        <v/>
      </c>
      <c r="L3670">
        <f>'DATA DASH'!L3670</f>
        <v/>
      </c>
      <c r="M3670">
        <f>'DATA DASH'!M3670</f>
        <v/>
      </c>
    </row>
    <row r="3671">
      <c r="A3671">
        <f>'DATA DASH'!A3671</f>
        <v/>
      </c>
      <c r="B3671">
        <f>'DATA DASH'!B3671</f>
        <v/>
      </c>
      <c r="C3671">
        <f>'DATA DASH'!C3671</f>
        <v/>
      </c>
      <c r="D3671">
        <f>'DATA DASH'!D3671</f>
        <v/>
      </c>
      <c r="E3671">
        <f>'DATA DASH'!E3671</f>
        <v/>
      </c>
      <c r="F3671">
        <f>'DATA DASH'!F3671</f>
        <v/>
      </c>
      <c r="G3671">
        <f>'DATA DASH'!G3671</f>
        <v/>
      </c>
      <c r="H3671">
        <f>'DATA DASH'!H3671</f>
        <v/>
      </c>
      <c r="I3671">
        <f>'DATA DASH'!I3671</f>
        <v/>
      </c>
      <c r="J3671">
        <f>'DATA DASH'!J3671</f>
        <v/>
      </c>
      <c r="K3671">
        <f>'DATA DASH'!K3671</f>
        <v/>
      </c>
      <c r="L3671">
        <f>'DATA DASH'!L3671</f>
        <v/>
      </c>
      <c r="M3671">
        <f>'DATA DASH'!M3671</f>
        <v/>
      </c>
    </row>
    <row r="3672">
      <c r="A3672">
        <f>'DATA DASH'!A3672</f>
        <v/>
      </c>
      <c r="B3672">
        <f>'DATA DASH'!B3672</f>
        <v/>
      </c>
      <c r="C3672">
        <f>'DATA DASH'!C3672</f>
        <v/>
      </c>
      <c r="D3672">
        <f>'DATA DASH'!D3672</f>
        <v/>
      </c>
      <c r="E3672">
        <f>'DATA DASH'!E3672</f>
        <v/>
      </c>
      <c r="F3672">
        <f>'DATA DASH'!F3672</f>
        <v/>
      </c>
      <c r="G3672">
        <f>'DATA DASH'!G3672</f>
        <v/>
      </c>
      <c r="H3672">
        <f>'DATA DASH'!H3672</f>
        <v/>
      </c>
      <c r="I3672">
        <f>'DATA DASH'!I3672</f>
        <v/>
      </c>
      <c r="J3672">
        <f>'DATA DASH'!J3672</f>
        <v/>
      </c>
      <c r="K3672">
        <f>'DATA DASH'!K3672</f>
        <v/>
      </c>
      <c r="L3672">
        <f>'DATA DASH'!L3672</f>
        <v/>
      </c>
      <c r="M3672">
        <f>'DATA DASH'!M3672</f>
        <v/>
      </c>
    </row>
    <row r="3673">
      <c r="A3673">
        <f>'DATA DASH'!A3673</f>
        <v/>
      </c>
      <c r="B3673">
        <f>'DATA DASH'!B3673</f>
        <v/>
      </c>
      <c r="C3673">
        <f>'DATA DASH'!C3673</f>
        <v/>
      </c>
      <c r="D3673">
        <f>'DATA DASH'!D3673</f>
        <v/>
      </c>
      <c r="E3673">
        <f>'DATA DASH'!E3673</f>
        <v/>
      </c>
      <c r="F3673">
        <f>'DATA DASH'!F3673</f>
        <v/>
      </c>
      <c r="G3673">
        <f>'DATA DASH'!G3673</f>
        <v/>
      </c>
      <c r="H3673">
        <f>'DATA DASH'!H3673</f>
        <v/>
      </c>
      <c r="I3673">
        <f>'DATA DASH'!I3673</f>
        <v/>
      </c>
      <c r="J3673">
        <f>'DATA DASH'!J3673</f>
        <v/>
      </c>
      <c r="K3673">
        <f>'DATA DASH'!K3673</f>
        <v/>
      </c>
      <c r="L3673">
        <f>'DATA DASH'!L3673</f>
        <v/>
      </c>
      <c r="M3673">
        <f>'DATA DASH'!M3673</f>
        <v/>
      </c>
    </row>
    <row r="3674">
      <c r="A3674">
        <f>'DATA DASH'!A3674</f>
        <v/>
      </c>
      <c r="B3674">
        <f>'DATA DASH'!B3674</f>
        <v/>
      </c>
      <c r="C3674">
        <f>'DATA DASH'!C3674</f>
        <v/>
      </c>
      <c r="D3674">
        <f>'DATA DASH'!D3674</f>
        <v/>
      </c>
      <c r="E3674">
        <f>'DATA DASH'!E3674</f>
        <v/>
      </c>
      <c r="F3674">
        <f>'DATA DASH'!F3674</f>
        <v/>
      </c>
      <c r="G3674">
        <f>'DATA DASH'!G3674</f>
        <v/>
      </c>
      <c r="H3674">
        <f>'DATA DASH'!H3674</f>
        <v/>
      </c>
      <c r="I3674">
        <f>'DATA DASH'!I3674</f>
        <v/>
      </c>
      <c r="J3674">
        <f>'DATA DASH'!J3674</f>
        <v/>
      </c>
      <c r="K3674">
        <f>'DATA DASH'!K3674</f>
        <v/>
      </c>
      <c r="L3674">
        <f>'DATA DASH'!L3674</f>
        <v/>
      </c>
      <c r="M3674">
        <f>'DATA DASH'!M3674</f>
        <v/>
      </c>
    </row>
    <row r="3675">
      <c r="A3675">
        <f>'DATA DASH'!A3675</f>
        <v/>
      </c>
      <c r="B3675">
        <f>'DATA DASH'!B3675</f>
        <v/>
      </c>
      <c r="C3675">
        <f>'DATA DASH'!C3675</f>
        <v/>
      </c>
      <c r="D3675">
        <f>'DATA DASH'!D3675</f>
        <v/>
      </c>
      <c r="E3675">
        <f>'DATA DASH'!E3675</f>
        <v/>
      </c>
      <c r="F3675">
        <f>'DATA DASH'!F3675</f>
        <v/>
      </c>
      <c r="G3675">
        <f>'DATA DASH'!G3675</f>
        <v/>
      </c>
      <c r="H3675">
        <f>'DATA DASH'!H3675</f>
        <v/>
      </c>
      <c r="I3675">
        <f>'DATA DASH'!I3675</f>
        <v/>
      </c>
      <c r="J3675">
        <f>'DATA DASH'!J3675</f>
        <v/>
      </c>
      <c r="K3675">
        <f>'DATA DASH'!K3675</f>
        <v/>
      </c>
      <c r="L3675">
        <f>'DATA DASH'!L3675</f>
        <v/>
      </c>
      <c r="M3675">
        <f>'DATA DASH'!M3675</f>
        <v/>
      </c>
    </row>
    <row r="3676">
      <c r="A3676">
        <f>'DATA DASH'!A3676</f>
        <v/>
      </c>
      <c r="B3676">
        <f>'DATA DASH'!B3676</f>
        <v/>
      </c>
      <c r="C3676">
        <f>'DATA DASH'!C3676</f>
        <v/>
      </c>
      <c r="D3676">
        <f>'DATA DASH'!D3676</f>
        <v/>
      </c>
      <c r="E3676">
        <f>'DATA DASH'!E3676</f>
        <v/>
      </c>
      <c r="F3676">
        <f>'DATA DASH'!F3676</f>
        <v/>
      </c>
      <c r="G3676">
        <f>'DATA DASH'!G3676</f>
        <v/>
      </c>
      <c r="H3676">
        <f>'DATA DASH'!H3676</f>
        <v/>
      </c>
      <c r="I3676">
        <f>'DATA DASH'!I3676</f>
        <v/>
      </c>
      <c r="J3676">
        <f>'DATA DASH'!J3676</f>
        <v/>
      </c>
      <c r="K3676">
        <f>'DATA DASH'!K3676</f>
        <v/>
      </c>
      <c r="L3676">
        <f>'DATA DASH'!L3676</f>
        <v/>
      </c>
      <c r="M3676">
        <f>'DATA DASH'!M3676</f>
        <v/>
      </c>
    </row>
    <row r="3677">
      <c r="A3677">
        <f>'DATA DASH'!A3677</f>
        <v/>
      </c>
      <c r="B3677">
        <f>'DATA DASH'!B3677</f>
        <v/>
      </c>
      <c r="C3677">
        <f>'DATA DASH'!C3677</f>
        <v/>
      </c>
      <c r="D3677">
        <f>'DATA DASH'!D3677</f>
        <v/>
      </c>
      <c r="E3677">
        <f>'DATA DASH'!E3677</f>
        <v/>
      </c>
      <c r="F3677">
        <f>'DATA DASH'!F3677</f>
        <v/>
      </c>
      <c r="G3677">
        <f>'DATA DASH'!G3677</f>
        <v/>
      </c>
      <c r="H3677">
        <f>'DATA DASH'!H3677</f>
        <v/>
      </c>
      <c r="I3677">
        <f>'DATA DASH'!I3677</f>
        <v/>
      </c>
      <c r="J3677">
        <f>'DATA DASH'!J3677</f>
        <v/>
      </c>
      <c r="K3677">
        <f>'DATA DASH'!K3677</f>
        <v/>
      </c>
      <c r="L3677">
        <f>'DATA DASH'!L3677</f>
        <v/>
      </c>
      <c r="M3677">
        <f>'DATA DASH'!M3677</f>
        <v/>
      </c>
    </row>
    <row r="3678">
      <c r="A3678">
        <f>'DATA DASH'!A3678</f>
        <v/>
      </c>
      <c r="B3678">
        <f>'DATA DASH'!B3678</f>
        <v/>
      </c>
      <c r="C3678">
        <f>'DATA DASH'!C3678</f>
        <v/>
      </c>
      <c r="D3678">
        <f>'DATA DASH'!D3678</f>
        <v/>
      </c>
      <c r="E3678">
        <f>'DATA DASH'!E3678</f>
        <v/>
      </c>
      <c r="F3678">
        <f>'DATA DASH'!F3678</f>
        <v/>
      </c>
      <c r="G3678">
        <f>'DATA DASH'!G3678</f>
        <v/>
      </c>
      <c r="H3678">
        <f>'DATA DASH'!H3678</f>
        <v/>
      </c>
      <c r="I3678">
        <f>'DATA DASH'!I3678</f>
        <v/>
      </c>
      <c r="J3678">
        <f>'DATA DASH'!J3678</f>
        <v/>
      </c>
      <c r="K3678">
        <f>'DATA DASH'!K3678</f>
        <v/>
      </c>
      <c r="L3678">
        <f>'DATA DASH'!L3678</f>
        <v/>
      </c>
      <c r="M3678">
        <f>'DATA DASH'!M3678</f>
        <v/>
      </c>
    </row>
    <row r="3679">
      <c r="A3679">
        <f>'DATA DASH'!A3679</f>
        <v/>
      </c>
      <c r="B3679">
        <f>'DATA DASH'!B3679</f>
        <v/>
      </c>
      <c r="C3679">
        <f>'DATA DASH'!C3679</f>
        <v/>
      </c>
      <c r="D3679">
        <f>'DATA DASH'!D3679</f>
        <v/>
      </c>
      <c r="E3679">
        <f>'DATA DASH'!E3679</f>
        <v/>
      </c>
      <c r="F3679">
        <f>'DATA DASH'!F3679</f>
        <v/>
      </c>
      <c r="G3679">
        <f>'DATA DASH'!G3679</f>
        <v/>
      </c>
      <c r="H3679">
        <f>'DATA DASH'!H3679</f>
        <v/>
      </c>
      <c r="I3679">
        <f>'DATA DASH'!I3679</f>
        <v/>
      </c>
      <c r="J3679">
        <f>'DATA DASH'!J3679</f>
        <v/>
      </c>
      <c r="K3679">
        <f>'DATA DASH'!K3679</f>
        <v/>
      </c>
      <c r="L3679">
        <f>'DATA DASH'!L3679</f>
        <v/>
      </c>
      <c r="M3679">
        <f>'DATA DASH'!M3679</f>
        <v/>
      </c>
    </row>
    <row r="3680">
      <c r="A3680">
        <f>'DATA DASH'!A3680</f>
        <v/>
      </c>
      <c r="B3680">
        <f>'DATA DASH'!B3680</f>
        <v/>
      </c>
      <c r="C3680">
        <f>'DATA DASH'!C3680</f>
        <v/>
      </c>
      <c r="D3680">
        <f>'DATA DASH'!D3680</f>
        <v/>
      </c>
      <c r="E3680">
        <f>'DATA DASH'!E3680</f>
        <v/>
      </c>
      <c r="F3680">
        <f>'DATA DASH'!F3680</f>
        <v/>
      </c>
      <c r="G3680">
        <f>'DATA DASH'!G3680</f>
        <v/>
      </c>
      <c r="H3680">
        <f>'DATA DASH'!H3680</f>
        <v/>
      </c>
      <c r="I3680">
        <f>'DATA DASH'!I3680</f>
        <v/>
      </c>
      <c r="J3680">
        <f>'DATA DASH'!J3680</f>
        <v/>
      </c>
      <c r="K3680">
        <f>'DATA DASH'!K3680</f>
        <v/>
      </c>
      <c r="L3680">
        <f>'DATA DASH'!L3680</f>
        <v/>
      </c>
      <c r="M3680">
        <f>'DATA DASH'!M3680</f>
        <v/>
      </c>
    </row>
    <row r="3681">
      <c r="A3681">
        <f>'DATA DASH'!A3681</f>
        <v/>
      </c>
      <c r="B3681">
        <f>'DATA DASH'!B3681</f>
        <v/>
      </c>
      <c r="C3681">
        <f>'DATA DASH'!C3681</f>
        <v/>
      </c>
      <c r="D3681">
        <f>'DATA DASH'!D3681</f>
        <v/>
      </c>
      <c r="E3681">
        <f>'DATA DASH'!E3681</f>
        <v/>
      </c>
      <c r="F3681">
        <f>'DATA DASH'!F3681</f>
        <v/>
      </c>
      <c r="G3681">
        <f>'DATA DASH'!G3681</f>
        <v/>
      </c>
      <c r="H3681">
        <f>'DATA DASH'!H3681</f>
        <v/>
      </c>
      <c r="I3681">
        <f>'DATA DASH'!I3681</f>
        <v/>
      </c>
      <c r="J3681">
        <f>'DATA DASH'!J3681</f>
        <v/>
      </c>
      <c r="K3681">
        <f>'DATA DASH'!K3681</f>
        <v/>
      </c>
      <c r="L3681">
        <f>'DATA DASH'!L3681</f>
        <v/>
      </c>
      <c r="M3681">
        <f>'DATA DASH'!M3681</f>
        <v/>
      </c>
    </row>
    <row r="3682">
      <c r="A3682">
        <f>'DATA DASH'!A3682</f>
        <v/>
      </c>
      <c r="B3682">
        <f>'DATA DASH'!B3682</f>
        <v/>
      </c>
      <c r="C3682">
        <f>'DATA DASH'!C3682</f>
        <v/>
      </c>
      <c r="D3682">
        <f>'DATA DASH'!D3682</f>
        <v/>
      </c>
      <c r="E3682">
        <f>'DATA DASH'!E3682</f>
        <v/>
      </c>
      <c r="F3682">
        <f>'DATA DASH'!F3682</f>
        <v/>
      </c>
      <c r="G3682">
        <f>'DATA DASH'!G3682</f>
        <v/>
      </c>
      <c r="H3682">
        <f>'DATA DASH'!H3682</f>
        <v/>
      </c>
      <c r="I3682">
        <f>'DATA DASH'!I3682</f>
        <v/>
      </c>
      <c r="J3682">
        <f>'DATA DASH'!J3682</f>
        <v/>
      </c>
      <c r="K3682">
        <f>'DATA DASH'!K3682</f>
        <v/>
      </c>
      <c r="L3682">
        <f>'DATA DASH'!L3682</f>
        <v/>
      </c>
      <c r="M3682">
        <f>'DATA DASH'!M3682</f>
        <v/>
      </c>
    </row>
    <row r="3683">
      <c r="A3683">
        <f>'DATA DASH'!A3683</f>
        <v/>
      </c>
      <c r="B3683">
        <f>'DATA DASH'!B3683</f>
        <v/>
      </c>
      <c r="C3683">
        <f>'DATA DASH'!C3683</f>
        <v/>
      </c>
      <c r="D3683">
        <f>'DATA DASH'!D3683</f>
        <v/>
      </c>
      <c r="E3683">
        <f>'DATA DASH'!E3683</f>
        <v/>
      </c>
      <c r="F3683">
        <f>'DATA DASH'!F3683</f>
        <v/>
      </c>
      <c r="G3683">
        <f>'DATA DASH'!G3683</f>
        <v/>
      </c>
      <c r="H3683">
        <f>'DATA DASH'!H3683</f>
        <v/>
      </c>
      <c r="I3683">
        <f>'DATA DASH'!I3683</f>
        <v/>
      </c>
      <c r="J3683">
        <f>'DATA DASH'!J3683</f>
        <v/>
      </c>
      <c r="K3683">
        <f>'DATA DASH'!K3683</f>
        <v/>
      </c>
      <c r="L3683">
        <f>'DATA DASH'!L3683</f>
        <v/>
      </c>
      <c r="M3683">
        <f>'DATA DASH'!M3683</f>
        <v/>
      </c>
    </row>
    <row r="3684">
      <c r="A3684">
        <f>'DATA DASH'!A3684</f>
        <v/>
      </c>
      <c r="B3684">
        <f>'DATA DASH'!B3684</f>
        <v/>
      </c>
      <c r="C3684">
        <f>'DATA DASH'!C3684</f>
        <v/>
      </c>
      <c r="D3684">
        <f>'DATA DASH'!D3684</f>
        <v/>
      </c>
      <c r="E3684">
        <f>'DATA DASH'!E3684</f>
        <v/>
      </c>
      <c r="F3684">
        <f>'DATA DASH'!F3684</f>
        <v/>
      </c>
      <c r="G3684">
        <f>'DATA DASH'!G3684</f>
        <v/>
      </c>
      <c r="H3684">
        <f>'DATA DASH'!H3684</f>
        <v/>
      </c>
      <c r="I3684">
        <f>'DATA DASH'!I3684</f>
        <v/>
      </c>
      <c r="J3684">
        <f>'DATA DASH'!J3684</f>
        <v/>
      </c>
      <c r="K3684">
        <f>'DATA DASH'!K3684</f>
        <v/>
      </c>
      <c r="L3684">
        <f>'DATA DASH'!L3684</f>
        <v/>
      </c>
      <c r="M3684">
        <f>'DATA DASH'!M3684</f>
        <v/>
      </c>
    </row>
    <row r="3685">
      <c r="A3685">
        <f>'DATA DASH'!A3685</f>
        <v/>
      </c>
      <c r="B3685">
        <f>'DATA DASH'!B3685</f>
        <v/>
      </c>
      <c r="C3685">
        <f>'DATA DASH'!C3685</f>
        <v/>
      </c>
      <c r="D3685">
        <f>'DATA DASH'!D3685</f>
        <v/>
      </c>
      <c r="E3685">
        <f>'DATA DASH'!E3685</f>
        <v/>
      </c>
      <c r="F3685">
        <f>'DATA DASH'!F3685</f>
        <v/>
      </c>
      <c r="G3685">
        <f>'DATA DASH'!G3685</f>
        <v/>
      </c>
      <c r="H3685">
        <f>'DATA DASH'!H3685</f>
        <v/>
      </c>
      <c r="I3685">
        <f>'DATA DASH'!I3685</f>
        <v/>
      </c>
      <c r="J3685">
        <f>'DATA DASH'!J3685</f>
        <v/>
      </c>
      <c r="K3685">
        <f>'DATA DASH'!K3685</f>
        <v/>
      </c>
      <c r="L3685">
        <f>'DATA DASH'!L3685</f>
        <v/>
      </c>
      <c r="M3685">
        <f>'DATA DASH'!M3685</f>
        <v/>
      </c>
    </row>
    <row r="3686">
      <c r="A3686">
        <f>'DATA DASH'!A3686</f>
        <v/>
      </c>
      <c r="B3686">
        <f>'DATA DASH'!B3686</f>
        <v/>
      </c>
      <c r="C3686">
        <f>'DATA DASH'!C3686</f>
        <v/>
      </c>
      <c r="D3686">
        <f>'DATA DASH'!D3686</f>
        <v/>
      </c>
      <c r="E3686">
        <f>'DATA DASH'!E3686</f>
        <v/>
      </c>
      <c r="F3686">
        <f>'DATA DASH'!F3686</f>
        <v/>
      </c>
      <c r="G3686">
        <f>'DATA DASH'!G3686</f>
        <v/>
      </c>
      <c r="H3686">
        <f>'DATA DASH'!H3686</f>
        <v/>
      </c>
      <c r="I3686">
        <f>'DATA DASH'!I3686</f>
        <v/>
      </c>
      <c r="J3686">
        <f>'DATA DASH'!J3686</f>
        <v/>
      </c>
      <c r="K3686">
        <f>'DATA DASH'!K3686</f>
        <v/>
      </c>
      <c r="L3686">
        <f>'DATA DASH'!L3686</f>
        <v/>
      </c>
      <c r="M3686">
        <f>'DATA DASH'!M3686</f>
        <v/>
      </c>
    </row>
    <row r="3687">
      <c r="A3687">
        <f>'DATA DASH'!A3687</f>
        <v/>
      </c>
      <c r="B3687">
        <f>'DATA DASH'!B3687</f>
        <v/>
      </c>
      <c r="C3687">
        <f>'DATA DASH'!C3687</f>
        <v/>
      </c>
      <c r="D3687">
        <f>'DATA DASH'!D3687</f>
        <v/>
      </c>
      <c r="E3687">
        <f>'DATA DASH'!E3687</f>
        <v/>
      </c>
      <c r="F3687">
        <f>'DATA DASH'!F3687</f>
        <v/>
      </c>
      <c r="G3687">
        <f>'DATA DASH'!G3687</f>
        <v/>
      </c>
      <c r="H3687">
        <f>'DATA DASH'!H3687</f>
        <v/>
      </c>
      <c r="I3687">
        <f>'DATA DASH'!I3687</f>
        <v/>
      </c>
      <c r="J3687">
        <f>'DATA DASH'!J3687</f>
        <v/>
      </c>
      <c r="K3687">
        <f>'DATA DASH'!K3687</f>
        <v/>
      </c>
      <c r="L3687">
        <f>'DATA DASH'!L3687</f>
        <v/>
      </c>
      <c r="M3687">
        <f>'DATA DASH'!M3687</f>
        <v/>
      </c>
    </row>
    <row r="3688">
      <c r="A3688">
        <f>'DATA DASH'!A3688</f>
        <v/>
      </c>
      <c r="B3688">
        <f>'DATA DASH'!B3688</f>
        <v/>
      </c>
      <c r="C3688">
        <f>'DATA DASH'!C3688</f>
        <v/>
      </c>
      <c r="D3688">
        <f>'DATA DASH'!D3688</f>
        <v/>
      </c>
      <c r="E3688">
        <f>'DATA DASH'!E3688</f>
        <v/>
      </c>
      <c r="F3688">
        <f>'DATA DASH'!F3688</f>
        <v/>
      </c>
      <c r="G3688">
        <f>'DATA DASH'!G3688</f>
        <v/>
      </c>
      <c r="H3688">
        <f>'DATA DASH'!H3688</f>
        <v/>
      </c>
      <c r="I3688">
        <f>'DATA DASH'!I3688</f>
        <v/>
      </c>
      <c r="J3688">
        <f>'DATA DASH'!J3688</f>
        <v/>
      </c>
      <c r="K3688">
        <f>'DATA DASH'!K3688</f>
        <v/>
      </c>
      <c r="L3688">
        <f>'DATA DASH'!L3688</f>
        <v/>
      </c>
      <c r="M3688">
        <f>'DATA DASH'!M3688</f>
        <v/>
      </c>
    </row>
    <row r="3689">
      <c r="A3689">
        <f>'DATA DASH'!A3689</f>
        <v/>
      </c>
      <c r="B3689">
        <f>'DATA DASH'!B3689</f>
        <v/>
      </c>
      <c r="C3689">
        <f>'DATA DASH'!C3689</f>
        <v/>
      </c>
      <c r="D3689">
        <f>'DATA DASH'!D3689</f>
        <v/>
      </c>
      <c r="E3689">
        <f>'DATA DASH'!E3689</f>
        <v/>
      </c>
      <c r="F3689">
        <f>'DATA DASH'!F3689</f>
        <v/>
      </c>
      <c r="G3689">
        <f>'DATA DASH'!G3689</f>
        <v/>
      </c>
      <c r="H3689">
        <f>'DATA DASH'!H3689</f>
        <v/>
      </c>
      <c r="I3689">
        <f>'DATA DASH'!I3689</f>
        <v/>
      </c>
      <c r="J3689">
        <f>'DATA DASH'!J3689</f>
        <v/>
      </c>
      <c r="K3689">
        <f>'DATA DASH'!K3689</f>
        <v/>
      </c>
      <c r="L3689">
        <f>'DATA DASH'!L3689</f>
        <v/>
      </c>
      <c r="M3689">
        <f>'DATA DASH'!M3689</f>
        <v/>
      </c>
    </row>
    <row r="3690">
      <c r="A3690">
        <f>'DATA DASH'!A3690</f>
        <v/>
      </c>
      <c r="B3690">
        <f>'DATA DASH'!B3690</f>
        <v/>
      </c>
      <c r="C3690">
        <f>'DATA DASH'!C3690</f>
        <v/>
      </c>
      <c r="D3690">
        <f>'DATA DASH'!D3690</f>
        <v/>
      </c>
      <c r="E3690">
        <f>'DATA DASH'!E3690</f>
        <v/>
      </c>
      <c r="F3690">
        <f>'DATA DASH'!F3690</f>
        <v/>
      </c>
      <c r="G3690">
        <f>'DATA DASH'!G3690</f>
        <v/>
      </c>
      <c r="H3690">
        <f>'DATA DASH'!H3690</f>
        <v/>
      </c>
      <c r="I3690">
        <f>'DATA DASH'!I3690</f>
        <v/>
      </c>
      <c r="J3690">
        <f>'DATA DASH'!J3690</f>
        <v/>
      </c>
      <c r="K3690">
        <f>'DATA DASH'!K3690</f>
        <v/>
      </c>
      <c r="L3690">
        <f>'DATA DASH'!L3690</f>
        <v/>
      </c>
      <c r="M3690">
        <f>'DATA DASH'!M3690</f>
        <v/>
      </c>
    </row>
    <row r="3691">
      <c r="A3691">
        <f>'DATA DASH'!A3691</f>
        <v/>
      </c>
      <c r="B3691">
        <f>'DATA DASH'!B3691</f>
        <v/>
      </c>
      <c r="C3691">
        <f>'DATA DASH'!C3691</f>
        <v/>
      </c>
      <c r="D3691">
        <f>'DATA DASH'!D3691</f>
        <v/>
      </c>
      <c r="E3691">
        <f>'DATA DASH'!E3691</f>
        <v/>
      </c>
      <c r="F3691">
        <f>'DATA DASH'!F3691</f>
        <v/>
      </c>
      <c r="G3691">
        <f>'DATA DASH'!G3691</f>
        <v/>
      </c>
      <c r="H3691">
        <f>'DATA DASH'!H3691</f>
        <v/>
      </c>
      <c r="I3691">
        <f>'DATA DASH'!I3691</f>
        <v/>
      </c>
      <c r="J3691">
        <f>'DATA DASH'!J3691</f>
        <v/>
      </c>
      <c r="K3691">
        <f>'DATA DASH'!K3691</f>
        <v/>
      </c>
      <c r="L3691">
        <f>'DATA DASH'!L3691</f>
        <v/>
      </c>
      <c r="M3691">
        <f>'DATA DASH'!M3691</f>
        <v/>
      </c>
    </row>
    <row r="3692">
      <c r="A3692">
        <f>'DATA DASH'!A3692</f>
        <v/>
      </c>
      <c r="B3692">
        <f>'DATA DASH'!B3692</f>
        <v/>
      </c>
      <c r="C3692">
        <f>'DATA DASH'!C3692</f>
        <v/>
      </c>
      <c r="D3692">
        <f>'DATA DASH'!D3692</f>
        <v/>
      </c>
      <c r="E3692">
        <f>'DATA DASH'!E3692</f>
        <v/>
      </c>
      <c r="F3692">
        <f>'DATA DASH'!F3692</f>
        <v/>
      </c>
      <c r="G3692">
        <f>'DATA DASH'!G3692</f>
        <v/>
      </c>
      <c r="H3692">
        <f>'DATA DASH'!H3692</f>
        <v/>
      </c>
      <c r="I3692">
        <f>'DATA DASH'!I3692</f>
        <v/>
      </c>
      <c r="J3692">
        <f>'DATA DASH'!J3692</f>
        <v/>
      </c>
      <c r="K3692">
        <f>'DATA DASH'!K3692</f>
        <v/>
      </c>
      <c r="L3692">
        <f>'DATA DASH'!L3692</f>
        <v/>
      </c>
      <c r="M3692">
        <f>'DATA DASH'!M3692</f>
        <v/>
      </c>
    </row>
    <row r="3693">
      <c r="A3693">
        <f>'DATA DASH'!A3693</f>
        <v/>
      </c>
      <c r="B3693">
        <f>'DATA DASH'!B3693</f>
        <v/>
      </c>
      <c r="C3693">
        <f>'DATA DASH'!C3693</f>
        <v/>
      </c>
      <c r="D3693">
        <f>'DATA DASH'!D3693</f>
        <v/>
      </c>
      <c r="E3693">
        <f>'DATA DASH'!E3693</f>
        <v/>
      </c>
      <c r="F3693">
        <f>'DATA DASH'!F3693</f>
        <v/>
      </c>
      <c r="G3693">
        <f>'DATA DASH'!G3693</f>
        <v/>
      </c>
      <c r="H3693">
        <f>'DATA DASH'!H3693</f>
        <v/>
      </c>
      <c r="I3693">
        <f>'DATA DASH'!I3693</f>
        <v/>
      </c>
      <c r="J3693">
        <f>'DATA DASH'!J3693</f>
        <v/>
      </c>
      <c r="K3693">
        <f>'DATA DASH'!K3693</f>
        <v/>
      </c>
      <c r="L3693">
        <f>'DATA DASH'!L3693</f>
        <v/>
      </c>
      <c r="M3693">
        <f>'DATA DASH'!M3693</f>
        <v/>
      </c>
    </row>
    <row r="3694">
      <c r="A3694">
        <f>'DATA DASH'!A3694</f>
        <v/>
      </c>
      <c r="B3694">
        <f>'DATA DASH'!B3694</f>
        <v/>
      </c>
      <c r="C3694">
        <f>'DATA DASH'!C3694</f>
        <v/>
      </c>
      <c r="D3694">
        <f>'DATA DASH'!D3694</f>
        <v/>
      </c>
      <c r="E3694">
        <f>'DATA DASH'!E3694</f>
        <v/>
      </c>
      <c r="F3694">
        <f>'DATA DASH'!F3694</f>
        <v/>
      </c>
      <c r="G3694">
        <f>'DATA DASH'!G3694</f>
        <v/>
      </c>
      <c r="H3694">
        <f>'DATA DASH'!H3694</f>
        <v/>
      </c>
      <c r="I3694">
        <f>'DATA DASH'!I3694</f>
        <v/>
      </c>
      <c r="J3694">
        <f>'DATA DASH'!J3694</f>
        <v/>
      </c>
      <c r="K3694">
        <f>'DATA DASH'!K3694</f>
        <v/>
      </c>
      <c r="L3694">
        <f>'DATA DASH'!L3694</f>
        <v/>
      </c>
      <c r="M3694">
        <f>'DATA DASH'!M3694</f>
        <v/>
      </c>
    </row>
    <row r="3695">
      <c r="A3695">
        <f>'DATA DASH'!A3695</f>
        <v/>
      </c>
      <c r="B3695">
        <f>'DATA DASH'!B3695</f>
        <v/>
      </c>
      <c r="C3695">
        <f>'DATA DASH'!C3695</f>
        <v/>
      </c>
      <c r="D3695">
        <f>'DATA DASH'!D3695</f>
        <v/>
      </c>
      <c r="E3695">
        <f>'DATA DASH'!E3695</f>
        <v/>
      </c>
      <c r="F3695">
        <f>'DATA DASH'!F3695</f>
        <v/>
      </c>
      <c r="G3695">
        <f>'DATA DASH'!G3695</f>
        <v/>
      </c>
      <c r="H3695">
        <f>'DATA DASH'!H3695</f>
        <v/>
      </c>
      <c r="I3695">
        <f>'DATA DASH'!I3695</f>
        <v/>
      </c>
      <c r="J3695">
        <f>'DATA DASH'!J3695</f>
        <v/>
      </c>
      <c r="K3695">
        <f>'DATA DASH'!K3695</f>
        <v/>
      </c>
      <c r="L3695">
        <f>'DATA DASH'!L3695</f>
        <v/>
      </c>
      <c r="M3695">
        <f>'DATA DASH'!M3695</f>
        <v/>
      </c>
    </row>
    <row r="3696">
      <c r="A3696">
        <f>'DATA DASH'!A3696</f>
        <v/>
      </c>
      <c r="B3696">
        <f>'DATA DASH'!B3696</f>
        <v/>
      </c>
      <c r="C3696">
        <f>'DATA DASH'!C3696</f>
        <v/>
      </c>
      <c r="D3696">
        <f>'DATA DASH'!D3696</f>
        <v/>
      </c>
      <c r="E3696">
        <f>'DATA DASH'!E3696</f>
        <v/>
      </c>
      <c r="F3696">
        <f>'DATA DASH'!F3696</f>
        <v/>
      </c>
      <c r="G3696">
        <f>'DATA DASH'!G3696</f>
        <v/>
      </c>
      <c r="H3696">
        <f>'DATA DASH'!H3696</f>
        <v/>
      </c>
      <c r="I3696">
        <f>'DATA DASH'!I3696</f>
        <v/>
      </c>
      <c r="J3696">
        <f>'DATA DASH'!J3696</f>
        <v/>
      </c>
      <c r="K3696">
        <f>'DATA DASH'!K3696</f>
        <v/>
      </c>
      <c r="L3696">
        <f>'DATA DASH'!L3696</f>
        <v/>
      </c>
      <c r="M3696">
        <f>'DATA DASH'!M3696</f>
        <v/>
      </c>
    </row>
    <row r="3697">
      <c r="A3697">
        <f>'DATA DASH'!A3697</f>
        <v/>
      </c>
      <c r="B3697">
        <f>'DATA DASH'!B3697</f>
        <v/>
      </c>
      <c r="C3697">
        <f>'DATA DASH'!C3697</f>
        <v/>
      </c>
      <c r="D3697">
        <f>'DATA DASH'!D3697</f>
        <v/>
      </c>
      <c r="E3697">
        <f>'DATA DASH'!E3697</f>
        <v/>
      </c>
      <c r="F3697">
        <f>'DATA DASH'!F3697</f>
        <v/>
      </c>
      <c r="G3697">
        <f>'DATA DASH'!G3697</f>
        <v/>
      </c>
      <c r="H3697">
        <f>'DATA DASH'!H3697</f>
        <v/>
      </c>
      <c r="I3697">
        <f>'DATA DASH'!I3697</f>
        <v/>
      </c>
      <c r="J3697">
        <f>'DATA DASH'!J3697</f>
        <v/>
      </c>
      <c r="K3697">
        <f>'DATA DASH'!K3697</f>
        <v/>
      </c>
      <c r="L3697">
        <f>'DATA DASH'!L3697</f>
        <v/>
      </c>
      <c r="M3697">
        <f>'DATA DASH'!M3697</f>
        <v/>
      </c>
    </row>
    <row r="3698">
      <c r="A3698">
        <f>'DATA DASH'!A3698</f>
        <v/>
      </c>
      <c r="B3698">
        <f>'DATA DASH'!B3698</f>
        <v/>
      </c>
      <c r="C3698">
        <f>'DATA DASH'!C3698</f>
        <v/>
      </c>
      <c r="D3698">
        <f>'DATA DASH'!D3698</f>
        <v/>
      </c>
      <c r="E3698">
        <f>'DATA DASH'!E3698</f>
        <v/>
      </c>
      <c r="F3698">
        <f>'DATA DASH'!F3698</f>
        <v/>
      </c>
      <c r="G3698">
        <f>'DATA DASH'!G3698</f>
        <v/>
      </c>
      <c r="H3698">
        <f>'DATA DASH'!H3698</f>
        <v/>
      </c>
      <c r="I3698">
        <f>'DATA DASH'!I3698</f>
        <v/>
      </c>
      <c r="J3698">
        <f>'DATA DASH'!J3698</f>
        <v/>
      </c>
      <c r="K3698">
        <f>'DATA DASH'!K3698</f>
        <v/>
      </c>
      <c r="L3698">
        <f>'DATA DASH'!L3698</f>
        <v/>
      </c>
      <c r="M3698">
        <f>'DATA DASH'!M3698</f>
        <v/>
      </c>
    </row>
    <row r="3699">
      <c r="A3699">
        <f>'DATA DASH'!A3699</f>
        <v/>
      </c>
      <c r="B3699">
        <f>'DATA DASH'!B3699</f>
        <v/>
      </c>
      <c r="C3699">
        <f>'DATA DASH'!C3699</f>
        <v/>
      </c>
      <c r="D3699">
        <f>'DATA DASH'!D3699</f>
        <v/>
      </c>
      <c r="E3699">
        <f>'DATA DASH'!E3699</f>
        <v/>
      </c>
      <c r="F3699">
        <f>'DATA DASH'!F3699</f>
        <v/>
      </c>
      <c r="G3699">
        <f>'DATA DASH'!G3699</f>
        <v/>
      </c>
      <c r="H3699">
        <f>'DATA DASH'!H3699</f>
        <v/>
      </c>
      <c r="I3699">
        <f>'DATA DASH'!I3699</f>
        <v/>
      </c>
      <c r="J3699">
        <f>'DATA DASH'!J3699</f>
        <v/>
      </c>
      <c r="K3699">
        <f>'DATA DASH'!K3699</f>
        <v/>
      </c>
      <c r="L3699">
        <f>'DATA DASH'!L3699</f>
        <v/>
      </c>
      <c r="M3699">
        <f>'DATA DASH'!M3699</f>
        <v/>
      </c>
    </row>
    <row r="3700">
      <c r="A3700">
        <f>'DATA DASH'!A3700</f>
        <v/>
      </c>
      <c r="B3700">
        <f>'DATA DASH'!B3700</f>
        <v/>
      </c>
      <c r="C3700">
        <f>'DATA DASH'!C3700</f>
        <v/>
      </c>
      <c r="D3700">
        <f>'DATA DASH'!D3700</f>
        <v/>
      </c>
      <c r="E3700">
        <f>'DATA DASH'!E3700</f>
        <v/>
      </c>
      <c r="F3700">
        <f>'DATA DASH'!F3700</f>
        <v/>
      </c>
      <c r="G3700">
        <f>'DATA DASH'!G3700</f>
        <v/>
      </c>
      <c r="H3700">
        <f>'DATA DASH'!H3700</f>
        <v/>
      </c>
      <c r="I3700">
        <f>'DATA DASH'!I3700</f>
        <v/>
      </c>
      <c r="J3700">
        <f>'DATA DASH'!J3700</f>
        <v/>
      </c>
      <c r="K3700">
        <f>'DATA DASH'!K3700</f>
        <v/>
      </c>
      <c r="L3700">
        <f>'DATA DASH'!L3700</f>
        <v/>
      </c>
      <c r="M3700">
        <f>'DATA DASH'!M3700</f>
        <v/>
      </c>
    </row>
    <row r="3701">
      <c r="A3701">
        <f>'DATA DASH'!A3701</f>
        <v/>
      </c>
      <c r="B3701">
        <f>'DATA DASH'!B3701</f>
        <v/>
      </c>
      <c r="C3701">
        <f>'DATA DASH'!C3701</f>
        <v/>
      </c>
      <c r="D3701">
        <f>'DATA DASH'!D3701</f>
        <v/>
      </c>
      <c r="E3701">
        <f>'DATA DASH'!E3701</f>
        <v/>
      </c>
      <c r="F3701">
        <f>'DATA DASH'!F3701</f>
        <v/>
      </c>
      <c r="G3701">
        <f>'DATA DASH'!G3701</f>
        <v/>
      </c>
      <c r="H3701">
        <f>'DATA DASH'!H3701</f>
        <v/>
      </c>
      <c r="I3701">
        <f>'DATA DASH'!I3701</f>
        <v/>
      </c>
      <c r="J3701">
        <f>'DATA DASH'!J3701</f>
        <v/>
      </c>
      <c r="K3701">
        <f>'DATA DASH'!K3701</f>
        <v/>
      </c>
      <c r="L3701">
        <f>'DATA DASH'!L3701</f>
        <v/>
      </c>
      <c r="M3701">
        <f>'DATA DASH'!M3701</f>
        <v/>
      </c>
    </row>
    <row r="3702">
      <c r="A3702">
        <f>'DATA DASH'!A3702</f>
        <v/>
      </c>
      <c r="B3702">
        <f>'DATA DASH'!B3702</f>
        <v/>
      </c>
      <c r="C3702">
        <f>'DATA DASH'!C3702</f>
        <v/>
      </c>
      <c r="D3702">
        <f>'DATA DASH'!D3702</f>
        <v/>
      </c>
      <c r="E3702">
        <f>'DATA DASH'!E3702</f>
        <v/>
      </c>
      <c r="F3702">
        <f>'DATA DASH'!F3702</f>
        <v/>
      </c>
      <c r="G3702">
        <f>'DATA DASH'!G3702</f>
        <v/>
      </c>
      <c r="H3702">
        <f>'DATA DASH'!H3702</f>
        <v/>
      </c>
      <c r="I3702">
        <f>'DATA DASH'!I3702</f>
        <v/>
      </c>
      <c r="J3702">
        <f>'DATA DASH'!J3702</f>
        <v/>
      </c>
      <c r="K3702">
        <f>'DATA DASH'!K3702</f>
        <v/>
      </c>
      <c r="L3702">
        <f>'DATA DASH'!L3702</f>
        <v/>
      </c>
      <c r="M3702">
        <f>'DATA DASH'!M3702</f>
        <v/>
      </c>
    </row>
    <row r="3703">
      <c r="A3703">
        <f>'DATA DASH'!A3703</f>
        <v/>
      </c>
      <c r="B3703">
        <f>'DATA DASH'!B3703</f>
        <v/>
      </c>
      <c r="C3703">
        <f>'DATA DASH'!C3703</f>
        <v/>
      </c>
      <c r="D3703">
        <f>'DATA DASH'!D3703</f>
        <v/>
      </c>
      <c r="E3703">
        <f>'DATA DASH'!E3703</f>
        <v/>
      </c>
      <c r="F3703">
        <f>'DATA DASH'!F3703</f>
        <v/>
      </c>
      <c r="G3703">
        <f>'DATA DASH'!G3703</f>
        <v/>
      </c>
      <c r="H3703">
        <f>'DATA DASH'!H3703</f>
        <v/>
      </c>
      <c r="I3703">
        <f>'DATA DASH'!I3703</f>
        <v/>
      </c>
      <c r="J3703">
        <f>'DATA DASH'!J3703</f>
        <v/>
      </c>
      <c r="K3703">
        <f>'DATA DASH'!K3703</f>
        <v/>
      </c>
      <c r="L3703">
        <f>'DATA DASH'!L3703</f>
        <v/>
      </c>
      <c r="M3703">
        <f>'DATA DASH'!M3703</f>
        <v/>
      </c>
    </row>
    <row r="3704">
      <c r="A3704">
        <f>'DATA DASH'!A3704</f>
        <v/>
      </c>
      <c r="B3704">
        <f>'DATA DASH'!B3704</f>
        <v/>
      </c>
      <c r="C3704">
        <f>'DATA DASH'!C3704</f>
        <v/>
      </c>
      <c r="D3704">
        <f>'DATA DASH'!D3704</f>
        <v/>
      </c>
      <c r="E3704">
        <f>'DATA DASH'!E3704</f>
        <v/>
      </c>
      <c r="F3704">
        <f>'DATA DASH'!F3704</f>
        <v/>
      </c>
      <c r="G3704">
        <f>'DATA DASH'!G3704</f>
        <v/>
      </c>
      <c r="H3704">
        <f>'DATA DASH'!H3704</f>
        <v/>
      </c>
      <c r="I3704">
        <f>'DATA DASH'!I3704</f>
        <v/>
      </c>
      <c r="J3704">
        <f>'DATA DASH'!J3704</f>
        <v/>
      </c>
      <c r="K3704">
        <f>'DATA DASH'!K3704</f>
        <v/>
      </c>
      <c r="L3704">
        <f>'DATA DASH'!L3704</f>
        <v/>
      </c>
      <c r="M3704">
        <f>'DATA DASH'!M3704</f>
        <v/>
      </c>
    </row>
    <row r="3705">
      <c r="A3705">
        <f>'DATA DASH'!A3705</f>
        <v/>
      </c>
      <c r="B3705">
        <f>'DATA DASH'!B3705</f>
        <v/>
      </c>
      <c r="C3705">
        <f>'DATA DASH'!C3705</f>
        <v/>
      </c>
      <c r="D3705">
        <f>'DATA DASH'!D3705</f>
        <v/>
      </c>
      <c r="E3705">
        <f>'DATA DASH'!E3705</f>
        <v/>
      </c>
      <c r="F3705">
        <f>'DATA DASH'!F3705</f>
        <v/>
      </c>
      <c r="G3705">
        <f>'DATA DASH'!G3705</f>
        <v/>
      </c>
      <c r="H3705">
        <f>'DATA DASH'!H3705</f>
        <v/>
      </c>
      <c r="I3705">
        <f>'DATA DASH'!I3705</f>
        <v/>
      </c>
      <c r="J3705">
        <f>'DATA DASH'!J3705</f>
        <v/>
      </c>
      <c r="K3705">
        <f>'DATA DASH'!K3705</f>
        <v/>
      </c>
      <c r="L3705">
        <f>'DATA DASH'!L3705</f>
        <v/>
      </c>
      <c r="M3705">
        <f>'DATA DASH'!M3705</f>
        <v/>
      </c>
    </row>
    <row r="3706">
      <c r="A3706">
        <f>'DATA DASH'!A3706</f>
        <v/>
      </c>
      <c r="B3706">
        <f>'DATA DASH'!B3706</f>
        <v/>
      </c>
      <c r="C3706">
        <f>'DATA DASH'!C3706</f>
        <v/>
      </c>
      <c r="D3706">
        <f>'DATA DASH'!D3706</f>
        <v/>
      </c>
      <c r="E3706">
        <f>'DATA DASH'!E3706</f>
        <v/>
      </c>
      <c r="F3706">
        <f>'DATA DASH'!F3706</f>
        <v/>
      </c>
      <c r="G3706">
        <f>'DATA DASH'!G3706</f>
        <v/>
      </c>
      <c r="H3706">
        <f>'DATA DASH'!H3706</f>
        <v/>
      </c>
      <c r="I3706">
        <f>'DATA DASH'!I3706</f>
        <v/>
      </c>
      <c r="J3706">
        <f>'DATA DASH'!J3706</f>
        <v/>
      </c>
      <c r="K3706">
        <f>'DATA DASH'!K3706</f>
        <v/>
      </c>
      <c r="L3706">
        <f>'DATA DASH'!L3706</f>
        <v/>
      </c>
      <c r="M3706">
        <f>'DATA DASH'!M3706</f>
        <v/>
      </c>
    </row>
    <row r="3707">
      <c r="A3707">
        <f>'DATA DASH'!A3707</f>
        <v/>
      </c>
      <c r="B3707">
        <f>'DATA DASH'!B3707</f>
        <v/>
      </c>
      <c r="C3707">
        <f>'DATA DASH'!C3707</f>
        <v/>
      </c>
      <c r="D3707">
        <f>'DATA DASH'!D3707</f>
        <v/>
      </c>
      <c r="E3707">
        <f>'DATA DASH'!E3707</f>
        <v/>
      </c>
      <c r="F3707">
        <f>'DATA DASH'!F3707</f>
        <v/>
      </c>
      <c r="G3707">
        <f>'DATA DASH'!G3707</f>
        <v/>
      </c>
      <c r="H3707">
        <f>'DATA DASH'!H3707</f>
        <v/>
      </c>
      <c r="I3707">
        <f>'DATA DASH'!I3707</f>
        <v/>
      </c>
      <c r="J3707">
        <f>'DATA DASH'!J3707</f>
        <v/>
      </c>
      <c r="K3707">
        <f>'DATA DASH'!K3707</f>
        <v/>
      </c>
      <c r="L3707">
        <f>'DATA DASH'!L3707</f>
        <v/>
      </c>
      <c r="M3707">
        <f>'DATA DASH'!M3707</f>
        <v/>
      </c>
    </row>
    <row r="3708">
      <c r="A3708">
        <f>'DATA DASH'!A3708</f>
        <v/>
      </c>
      <c r="B3708">
        <f>'DATA DASH'!B3708</f>
        <v/>
      </c>
      <c r="C3708">
        <f>'DATA DASH'!C3708</f>
        <v/>
      </c>
      <c r="D3708">
        <f>'DATA DASH'!D3708</f>
        <v/>
      </c>
      <c r="E3708">
        <f>'DATA DASH'!E3708</f>
        <v/>
      </c>
      <c r="F3708">
        <f>'DATA DASH'!F3708</f>
        <v/>
      </c>
      <c r="G3708">
        <f>'DATA DASH'!G3708</f>
        <v/>
      </c>
      <c r="H3708">
        <f>'DATA DASH'!H3708</f>
        <v/>
      </c>
      <c r="I3708">
        <f>'DATA DASH'!I3708</f>
        <v/>
      </c>
      <c r="J3708">
        <f>'DATA DASH'!J3708</f>
        <v/>
      </c>
      <c r="K3708">
        <f>'DATA DASH'!K3708</f>
        <v/>
      </c>
      <c r="L3708">
        <f>'DATA DASH'!L3708</f>
        <v/>
      </c>
      <c r="M3708">
        <f>'DATA DASH'!M3708</f>
        <v/>
      </c>
    </row>
    <row r="3709">
      <c r="A3709">
        <f>'DATA DASH'!A3709</f>
        <v/>
      </c>
      <c r="B3709">
        <f>'DATA DASH'!B3709</f>
        <v/>
      </c>
      <c r="C3709">
        <f>'DATA DASH'!C3709</f>
        <v/>
      </c>
      <c r="D3709">
        <f>'DATA DASH'!D3709</f>
        <v/>
      </c>
      <c r="E3709">
        <f>'DATA DASH'!E3709</f>
        <v/>
      </c>
      <c r="F3709">
        <f>'DATA DASH'!F3709</f>
        <v/>
      </c>
      <c r="G3709">
        <f>'DATA DASH'!G3709</f>
        <v/>
      </c>
      <c r="H3709">
        <f>'DATA DASH'!H3709</f>
        <v/>
      </c>
      <c r="I3709">
        <f>'DATA DASH'!I3709</f>
        <v/>
      </c>
      <c r="J3709">
        <f>'DATA DASH'!J3709</f>
        <v/>
      </c>
      <c r="K3709">
        <f>'DATA DASH'!K3709</f>
        <v/>
      </c>
      <c r="L3709">
        <f>'DATA DASH'!L3709</f>
        <v/>
      </c>
      <c r="M3709">
        <f>'DATA DASH'!M3709</f>
        <v/>
      </c>
    </row>
    <row r="3710">
      <c r="A3710">
        <f>'DATA DASH'!A3710</f>
        <v/>
      </c>
      <c r="B3710">
        <f>'DATA DASH'!B3710</f>
        <v/>
      </c>
      <c r="C3710">
        <f>'DATA DASH'!C3710</f>
        <v/>
      </c>
      <c r="D3710">
        <f>'DATA DASH'!D3710</f>
        <v/>
      </c>
      <c r="E3710">
        <f>'DATA DASH'!E3710</f>
        <v/>
      </c>
      <c r="F3710">
        <f>'DATA DASH'!F3710</f>
        <v/>
      </c>
      <c r="G3710">
        <f>'DATA DASH'!G3710</f>
        <v/>
      </c>
      <c r="H3710">
        <f>'DATA DASH'!H3710</f>
        <v/>
      </c>
      <c r="I3710">
        <f>'DATA DASH'!I3710</f>
        <v/>
      </c>
      <c r="J3710">
        <f>'DATA DASH'!J3710</f>
        <v/>
      </c>
      <c r="K3710">
        <f>'DATA DASH'!K3710</f>
        <v/>
      </c>
      <c r="L3710">
        <f>'DATA DASH'!L3710</f>
        <v/>
      </c>
      <c r="M3710">
        <f>'DATA DASH'!M3710</f>
        <v/>
      </c>
    </row>
    <row r="3711">
      <c r="A3711">
        <f>'DATA DASH'!A3711</f>
        <v/>
      </c>
      <c r="B3711">
        <f>'DATA DASH'!B3711</f>
        <v/>
      </c>
      <c r="C3711">
        <f>'DATA DASH'!C3711</f>
        <v/>
      </c>
      <c r="D3711">
        <f>'DATA DASH'!D3711</f>
        <v/>
      </c>
      <c r="E3711">
        <f>'DATA DASH'!E3711</f>
        <v/>
      </c>
      <c r="F3711">
        <f>'DATA DASH'!F3711</f>
        <v/>
      </c>
      <c r="G3711">
        <f>'DATA DASH'!G3711</f>
        <v/>
      </c>
      <c r="H3711">
        <f>'DATA DASH'!H3711</f>
        <v/>
      </c>
      <c r="I3711">
        <f>'DATA DASH'!I3711</f>
        <v/>
      </c>
      <c r="J3711">
        <f>'DATA DASH'!J3711</f>
        <v/>
      </c>
      <c r="K3711">
        <f>'DATA DASH'!K3711</f>
        <v/>
      </c>
      <c r="L3711">
        <f>'DATA DASH'!L3711</f>
        <v/>
      </c>
      <c r="M3711">
        <f>'DATA DASH'!M3711</f>
        <v/>
      </c>
    </row>
    <row r="3712">
      <c r="A3712">
        <f>'DATA DASH'!A3712</f>
        <v/>
      </c>
      <c r="B3712">
        <f>'DATA DASH'!B3712</f>
        <v/>
      </c>
      <c r="C3712">
        <f>'DATA DASH'!C3712</f>
        <v/>
      </c>
      <c r="D3712">
        <f>'DATA DASH'!D3712</f>
        <v/>
      </c>
      <c r="E3712">
        <f>'DATA DASH'!E3712</f>
        <v/>
      </c>
      <c r="F3712">
        <f>'DATA DASH'!F3712</f>
        <v/>
      </c>
      <c r="G3712">
        <f>'DATA DASH'!G3712</f>
        <v/>
      </c>
      <c r="H3712">
        <f>'DATA DASH'!H3712</f>
        <v/>
      </c>
      <c r="I3712">
        <f>'DATA DASH'!I3712</f>
        <v/>
      </c>
      <c r="J3712">
        <f>'DATA DASH'!J3712</f>
        <v/>
      </c>
      <c r="K3712">
        <f>'DATA DASH'!K3712</f>
        <v/>
      </c>
      <c r="L3712">
        <f>'DATA DASH'!L3712</f>
        <v/>
      </c>
      <c r="M3712">
        <f>'DATA DASH'!M3712</f>
        <v/>
      </c>
    </row>
    <row r="3713">
      <c r="A3713">
        <f>'DATA DASH'!A3713</f>
        <v/>
      </c>
      <c r="B3713">
        <f>'DATA DASH'!B3713</f>
        <v/>
      </c>
      <c r="C3713">
        <f>'DATA DASH'!C3713</f>
        <v/>
      </c>
      <c r="D3713">
        <f>'DATA DASH'!D3713</f>
        <v/>
      </c>
      <c r="E3713">
        <f>'DATA DASH'!E3713</f>
        <v/>
      </c>
      <c r="F3713">
        <f>'DATA DASH'!F3713</f>
        <v/>
      </c>
      <c r="G3713">
        <f>'DATA DASH'!G3713</f>
        <v/>
      </c>
      <c r="H3713">
        <f>'DATA DASH'!H3713</f>
        <v/>
      </c>
      <c r="I3713">
        <f>'DATA DASH'!I3713</f>
        <v/>
      </c>
      <c r="J3713">
        <f>'DATA DASH'!J3713</f>
        <v/>
      </c>
      <c r="K3713">
        <f>'DATA DASH'!K3713</f>
        <v/>
      </c>
      <c r="L3713">
        <f>'DATA DASH'!L3713</f>
        <v/>
      </c>
      <c r="M3713">
        <f>'DATA DASH'!M3713</f>
        <v/>
      </c>
    </row>
    <row r="3714">
      <c r="A3714">
        <f>'DATA DASH'!A3714</f>
        <v/>
      </c>
      <c r="B3714">
        <f>'DATA DASH'!B3714</f>
        <v/>
      </c>
      <c r="C3714">
        <f>'DATA DASH'!C3714</f>
        <v/>
      </c>
      <c r="D3714">
        <f>'DATA DASH'!D3714</f>
        <v/>
      </c>
      <c r="E3714">
        <f>'DATA DASH'!E3714</f>
        <v/>
      </c>
      <c r="F3714">
        <f>'DATA DASH'!F3714</f>
        <v/>
      </c>
      <c r="G3714">
        <f>'DATA DASH'!G3714</f>
        <v/>
      </c>
      <c r="H3714">
        <f>'DATA DASH'!H3714</f>
        <v/>
      </c>
      <c r="I3714">
        <f>'DATA DASH'!I3714</f>
        <v/>
      </c>
      <c r="J3714">
        <f>'DATA DASH'!J3714</f>
        <v/>
      </c>
      <c r="K3714">
        <f>'DATA DASH'!K3714</f>
        <v/>
      </c>
      <c r="L3714">
        <f>'DATA DASH'!L3714</f>
        <v/>
      </c>
      <c r="M3714">
        <f>'DATA DASH'!M3714</f>
        <v/>
      </c>
    </row>
    <row r="3715">
      <c r="A3715">
        <f>'DATA DASH'!A3715</f>
        <v/>
      </c>
      <c r="B3715">
        <f>'DATA DASH'!B3715</f>
        <v/>
      </c>
      <c r="C3715">
        <f>'DATA DASH'!C3715</f>
        <v/>
      </c>
      <c r="D3715">
        <f>'DATA DASH'!D3715</f>
        <v/>
      </c>
      <c r="E3715">
        <f>'DATA DASH'!E3715</f>
        <v/>
      </c>
      <c r="F3715">
        <f>'DATA DASH'!F3715</f>
        <v/>
      </c>
      <c r="G3715">
        <f>'DATA DASH'!G3715</f>
        <v/>
      </c>
      <c r="H3715">
        <f>'DATA DASH'!H3715</f>
        <v/>
      </c>
      <c r="I3715">
        <f>'DATA DASH'!I3715</f>
        <v/>
      </c>
      <c r="J3715">
        <f>'DATA DASH'!J3715</f>
        <v/>
      </c>
      <c r="K3715">
        <f>'DATA DASH'!K3715</f>
        <v/>
      </c>
      <c r="L3715">
        <f>'DATA DASH'!L3715</f>
        <v/>
      </c>
      <c r="M3715">
        <f>'DATA DASH'!M3715</f>
        <v/>
      </c>
    </row>
    <row r="3716">
      <c r="A3716">
        <f>'DATA DASH'!A3716</f>
        <v/>
      </c>
      <c r="B3716">
        <f>'DATA DASH'!B3716</f>
        <v/>
      </c>
      <c r="C3716">
        <f>'DATA DASH'!C3716</f>
        <v/>
      </c>
      <c r="D3716">
        <f>'DATA DASH'!D3716</f>
        <v/>
      </c>
      <c r="E3716">
        <f>'DATA DASH'!E3716</f>
        <v/>
      </c>
      <c r="F3716">
        <f>'DATA DASH'!F3716</f>
        <v/>
      </c>
      <c r="G3716">
        <f>'DATA DASH'!G3716</f>
        <v/>
      </c>
      <c r="H3716">
        <f>'DATA DASH'!H3716</f>
        <v/>
      </c>
      <c r="I3716">
        <f>'DATA DASH'!I3716</f>
        <v/>
      </c>
      <c r="J3716">
        <f>'DATA DASH'!J3716</f>
        <v/>
      </c>
      <c r="K3716">
        <f>'DATA DASH'!K3716</f>
        <v/>
      </c>
      <c r="L3716">
        <f>'DATA DASH'!L3716</f>
        <v/>
      </c>
      <c r="M3716">
        <f>'DATA DASH'!M3716</f>
        <v/>
      </c>
    </row>
    <row r="3717">
      <c r="A3717">
        <f>'DATA DASH'!A3717</f>
        <v/>
      </c>
      <c r="B3717">
        <f>'DATA DASH'!B3717</f>
        <v/>
      </c>
      <c r="C3717">
        <f>'DATA DASH'!C3717</f>
        <v/>
      </c>
      <c r="D3717">
        <f>'DATA DASH'!D3717</f>
        <v/>
      </c>
      <c r="E3717">
        <f>'DATA DASH'!E3717</f>
        <v/>
      </c>
      <c r="F3717">
        <f>'DATA DASH'!F3717</f>
        <v/>
      </c>
      <c r="G3717">
        <f>'DATA DASH'!G3717</f>
        <v/>
      </c>
      <c r="H3717">
        <f>'DATA DASH'!H3717</f>
        <v/>
      </c>
      <c r="I3717">
        <f>'DATA DASH'!I3717</f>
        <v/>
      </c>
      <c r="J3717">
        <f>'DATA DASH'!J3717</f>
        <v/>
      </c>
      <c r="K3717">
        <f>'DATA DASH'!K3717</f>
        <v/>
      </c>
      <c r="L3717">
        <f>'DATA DASH'!L3717</f>
        <v/>
      </c>
      <c r="M3717">
        <f>'DATA DASH'!M3717</f>
        <v/>
      </c>
    </row>
    <row r="3718">
      <c r="A3718">
        <f>'DATA DASH'!A3718</f>
        <v/>
      </c>
      <c r="B3718">
        <f>'DATA DASH'!B3718</f>
        <v/>
      </c>
      <c r="C3718">
        <f>'DATA DASH'!C3718</f>
        <v/>
      </c>
      <c r="D3718">
        <f>'DATA DASH'!D3718</f>
        <v/>
      </c>
      <c r="E3718">
        <f>'DATA DASH'!E3718</f>
        <v/>
      </c>
      <c r="F3718">
        <f>'DATA DASH'!F3718</f>
        <v/>
      </c>
      <c r="G3718">
        <f>'DATA DASH'!G3718</f>
        <v/>
      </c>
      <c r="H3718">
        <f>'DATA DASH'!H3718</f>
        <v/>
      </c>
      <c r="I3718">
        <f>'DATA DASH'!I3718</f>
        <v/>
      </c>
      <c r="J3718">
        <f>'DATA DASH'!J3718</f>
        <v/>
      </c>
      <c r="K3718">
        <f>'DATA DASH'!K3718</f>
        <v/>
      </c>
      <c r="L3718">
        <f>'DATA DASH'!L3718</f>
        <v/>
      </c>
      <c r="M3718">
        <f>'DATA DASH'!M3718</f>
        <v/>
      </c>
    </row>
    <row r="3719">
      <c r="A3719">
        <f>'DATA DASH'!A3719</f>
        <v/>
      </c>
      <c r="B3719">
        <f>'DATA DASH'!B3719</f>
        <v/>
      </c>
      <c r="C3719">
        <f>'DATA DASH'!C3719</f>
        <v/>
      </c>
      <c r="D3719">
        <f>'DATA DASH'!D3719</f>
        <v/>
      </c>
      <c r="E3719">
        <f>'DATA DASH'!E3719</f>
        <v/>
      </c>
      <c r="F3719">
        <f>'DATA DASH'!F3719</f>
        <v/>
      </c>
      <c r="G3719">
        <f>'DATA DASH'!G3719</f>
        <v/>
      </c>
      <c r="H3719">
        <f>'DATA DASH'!H3719</f>
        <v/>
      </c>
      <c r="I3719">
        <f>'DATA DASH'!I3719</f>
        <v/>
      </c>
      <c r="J3719">
        <f>'DATA DASH'!J3719</f>
        <v/>
      </c>
      <c r="K3719">
        <f>'DATA DASH'!K3719</f>
        <v/>
      </c>
      <c r="L3719">
        <f>'DATA DASH'!L3719</f>
        <v/>
      </c>
      <c r="M3719">
        <f>'DATA DASH'!M3719</f>
        <v/>
      </c>
    </row>
    <row r="3720">
      <c r="A3720">
        <f>'DATA DASH'!A3720</f>
        <v/>
      </c>
      <c r="B3720">
        <f>'DATA DASH'!B3720</f>
        <v/>
      </c>
      <c r="C3720">
        <f>'DATA DASH'!C3720</f>
        <v/>
      </c>
      <c r="D3720">
        <f>'DATA DASH'!D3720</f>
        <v/>
      </c>
      <c r="E3720">
        <f>'DATA DASH'!E3720</f>
        <v/>
      </c>
      <c r="F3720">
        <f>'DATA DASH'!F3720</f>
        <v/>
      </c>
      <c r="G3720">
        <f>'DATA DASH'!G3720</f>
        <v/>
      </c>
      <c r="H3720">
        <f>'DATA DASH'!H3720</f>
        <v/>
      </c>
      <c r="I3720">
        <f>'DATA DASH'!I3720</f>
        <v/>
      </c>
      <c r="J3720">
        <f>'DATA DASH'!J3720</f>
        <v/>
      </c>
      <c r="K3720">
        <f>'DATA DASH'!K3720</f>
        <v/>
      </c>
      <c r="L3720">
        <f>'DATA DASH'!L3720</f>
        <v/>
      </c>
      <c r="M3720">
        <f>'DATA DASH'!M3720</f>
        <v/>
      </c>
    </row>
    <row r="3721">
      <c r="A3721">
        <f>'DATA DASH'!A3721</f>
        <v/>
      </c>
      <c r="B3721">
        <f>'DATA DASH'!B3721</f>
        <v/>
      </c>
      <c r="C3721">
        <f>'DATA DASH'!C3721</f>
        <v/>
      </c>
      <c r="D3721">
        <f>'DATA DASH'!D3721</f>
        <v/>
      </c>
      <c r="E3721">
        <f>'DATA DASH'!E3721</f>
        <v/>
      </c>
      <c r="F3721">
        <f>'DATA DASH'!F3721</f>
        <v/>
      </c>
      <c r="G3721">
        <f>'DATA DASH'!G3721</f>
        <v/>
      </c>
      <c r="H3721">
        <f>'DATA DASH'!H3721</f>
        <v/>
      </c>
      <c r="I3721">
        <f>'DATA DASH'!I3721</f>
        <v/>
      </c>
      <c r="J3721">
        <f>'DATA DASH'!J3721</f>
        <v/>
      </c>
      <c r="K3721">
        <f>'DATA DASH'!K3721</f>
        <v/>
      </c>
      <c r="L3721">
        <f>'DATA DASH'!L3721</f>
        <v/>
      </c>
      <c r="M3721">
        <f>'DATA DASH'!M3721</f>
        <v/>
      </c>
    </row>
    <row r="3722">
      <c r="A3722">
        <f>'DATA DASH'!A3722</f>
        <v/>
      </c>
      <c r="B3722">
        <f>'DATA DASH'!B3722</f>
        <v/>
      </c>
      <c r="C3722">
        <f>'DATA DASH'!C3722</f>
        <v/>
      </c>
      <c r="D3722">
        <f>'DATA DASH'!D3722</f>
        <v/>
      </c>
      <c r="E3722">
        <f>'DATA DASH'!E3722</f>
        <v/>
      </c>
      <c r="F3722">
        <f>'DATA DASH'!F3722</f>
        <v/>
      </c>
      <c r="G3722">
        <f>'DATA DASH'!G3722</f>
        <v/>
      </c>
      <c r="H3722">
        <f>'DATA DASH'!H3722</f>
        <v/>
      </c>
      <c r="I3722">
        <f>'DATA DASH'!I3722</f>
        <v/>
      </c>
      <c r="J3722">
        <f>'DATA DASH'!J3722</f>
        <v/>
      </c>
      <c r="K3722">
        <f>'DATA DASH'!K3722</f>
        <v/>
      </c>
      <c r="L3722">
        <f>'DATA DASH'!L3722</f>
        <v/>
      </c>
      <c r="M3722">
        <f>'DATA DASH'!M3722</f>
        <v/>
      </c>
    </row>
    <row r="3723">
      <c r="A3723">
        <f>'DATA DASH'!A3723</f>
        <v/>
      </c>
      <c r="B3723">
        <f>'DATA DASH'!B3723</f>
        <v/>
      </c>
      <c r="C3723">
        <f>'DATA DASH'!C3723</f>
        <v/>
      </c>
      <c r="D3723">
        <f>'DATA DASH'!D3723</f>
        <v/>
      </c>
      <c r="E3723">
        <f>'DATA DASH'!E3723</f>
        <v/>
      </c>
      <c r="F3723">
        <f>'DATA DASH'!F3723</f>
        <v/>
      </c>
      <c r="G3723">
        <f>'DATA DASH'!G3723</f>
        <v/>
      </c>
      <c r="H3723">
        <f>'DATA DASH'!H3723</f>
        <v/>
      </c>
      <c r="I3723">
        <f>'DATA DASH'!I3723</f>
        <v/>
      </c>
      <c r="J3723">
        <f>'DATA DASH'!J3723</f>
        <v/>
      </c>
      <c r="K3723">
        <f>'DATA DASH'!K3723</f>
        <v/>
      </c>
      <c r="L3723">
        <f>'DATA DASH'!L3723</f>
        <v/>
      </c>
      <c r="M3723">
        <f>'DATA DASH'!M3723</f>
        <v/>
      </c>
    </row>
    <row r="3724">
      <c r="A3724">
        <f>'DATA DASH'!A3724</f>
        <v/>
      </c>
      <c r="B3724">
        <f>'DATA DASH'!B3724</f>
        <v/>
      </c>
      <c r="C3724">
        <f>'DATA DASH'!C3724</f>
        <v/>
      </c>
      <c r="D3724">
        <f>'DATA DASH'!D3724</f>
        <v/>
      </c>
      <c r="E3724">
        <f>'DATA DASH'!E3724</f>
        <v/>
      </c>
      <c r="F3724">
        <f>'DATA DASH'!F3724</f>
        <v/>
      </c>
      <c r="G3724">
        <f>'DATA DASH'!G3724</f>
        <v/>
      </c>
      <c r="H3724">
        <f>'DATA DASH'!H3724</f>
        <v/>
      </c>
      <c r="I3724">
        <f>'DATA DASH'!I3724</f>
        <v/>
      </c>
      <c r="J3724">
        <f>'DATA DASH'!J3724</f>
        <v/>
      </c>
      <c r="K3724">
        <f>'DATA DASH'!K3724</f>
        <v/>
      </c>
      <c r="L3724">
        <f>'DATA DASH'!L3724</f>
        <v/>
      </c>
      <c r="M3724">
        <f>'DATA DASH'!M3724</f>
        <v/>
      </c>
    </row>
    <row r="3725">
      <c r="A3725">
        <f>'DATA DASH'!A3725</f>
        <v/>
      </c>
      <c r="B3725">
        <f>'DATA DASH'!B3725</f>
        <v/>
      </c>
      <c r="C3725">
        <f>'DATA DASH'!C3725</f>
        <v/>
      </c>
      <c r="D3725">
        <f>'DATA DASH'!D3725</f>
        <v/>
      </c>
      <c r="E3725">
        <f>'DATA DASH'!E3725</f>
        <v/>
      </c>
      <c r="F3725">
        <f>'DATA DASH'!F3725</f>
        <v/>
      </c>
      <c r="G3725">
        <f>'DATA DASH'!G3725</f>
        <v/>
      </c>
      <c r="H3725">
        <f>'DATA DASH'!H3725</f>
        <v/>
      </c>
      <c r="I3725">
        <f>'DATA DASH'!I3725</f>
        <v/>
      </c>
      <c r="J3725">
        <f>'DATA DASH'!J3725</f>
        <v/>
      </c>
      <c r="K3725">
        <f>'DATA DASH'!K3725</f>
        <v/>
      </c>
      <c r="L3725">
        <f>'DATA DASH'!L3725</f>
        <v/>
      </c>
      <c r="M3725">
        <f>'DATA DASH'!M3725</f>
        <v/>
      </c>
    </row>
    <row r="3726">
      <c r="A3726">
        <f>'DATA DASH'!A3726</f>
        <v/>
      </c>
      <c r="B3726">
        <f>'DATA DASH'!B3726</f>
        <v/>
      </c>
      <c r="C3726">
        <f>'DATA DASH'!C3726</f>
        <v/>
      </c>
      <c r="D3726">
        <f>'DATA DASH'!D3726</f>
        <v/>
      </c>
      <c r="E3726">
        <f>'DATA DASH'!E3726</f>
        <v/>
      </c>
      <c r="F3726">
        <f>'DATA DASH'!F3726</f>
        <v/>
      </c>
      <c r="G3726">
        <f>'DATA DASH'!G3726</f>
        <v/>
      </c>
      <c r="H3726">
        <f>'DATA DASH'!H3726</f>
        <v/>
      </c>
      <c r="I3726">
        <f>'DATA DASH'!I3726</f>
        <v/>
      </c>
      <c r="J3726">
        <f>'DATA DASH'!J3726</f>
        <v/>
      </c>
      <c r="K3726">
        <f>'DATA DASH'!K3726</f>
        <v/>
      </c>
      <c r="L3726">
        <f>'DATA DASH'!L3726</f>
        <v/>
      </c>
      <c r="M3726">
        <f>'DATA DASH'!M3726</f>
        <v/>
      </c>
    </row>
    <row r="3727">
      <c r="A3727">
        <f>'DATA DASH'!A3727</f>
        <v/>
      </c>
      <c r="B3727">
        <f>'DATA DASH'!B3727</f>
        <v/>
      </c>
      <c r="C3727">
        <f>'DATA DASH'!C3727</f>
        <v/>
      </c>
      <c r="D3727">
        <f>'DATA DASH'!D3727</f>
        <v/>
      </c>
      <c r="E3727">
        <f>'DATA DASH'!E3727</f>
        <v/>
      </c>
      <c r="F3727">
        <f>'DATA DASH'!F3727</f>
        <v/>
      </c>
      <c r="G3727">
        <f>'DATA DASH'!G3727</f>
        <v/>
      </c>
      <c r="H3727">
        <f>'DATA DASH'!H3727</f>
        <v/>
      </c>
      <c r="I3727">
        <f>'DATA DASH'!I3727</f>
        <v/>
      </c>
      <c r="J3727">
        <f>'DATA DASH'!J3727</f>
        <v/>
      </c>
      <c r="K3727">
        <f>'DATA DASH'!K3727</f>
        <v/>
      </c>
      <c r="L3727">
        <f>'DATA DASH'!L3727</f>
        <v/>
      </c>
      <c r="M3727">
        <f>'DATA DASH'!M3727</f>
        <v/>
      </c>
    </row>
    <row r="3728">
      <c r="A3728">
        <f>'DATA DASH'!A3728</f>
        <v/>
      </c>
      <c r="B3728">
        <f>'DATA DASH'!B3728</f>
        <v/>
      </c>
      <c r="C3728">
        <f>'DATA DASH'!C3728</f>
        <v/>
      </c>
      <c r="D3728">
        <f>'DATA DASH'!D3728</f>
        <v/>
      </c>
      <c r="E3728">
        <f>'DATA DASH'!E3728</f>
        <v/>
      </c>
      <c r="F3728">
        <f>'DATA DASH'!F3728</f>
        <v/>
      </c>
      <c r="G3728">
        <f>'DATA DASH'!G3728</f>
        <v/>
      </c>
      <c r="H3728">
        <f>'DATA DASH'!H3728</f>
        <v/>
      </c>
      <c r="I3728">
        <f>'DATA DASH'!I3728</f>
        <v/>
      </c>
      <c r="J3728">
        <f>'DATA DASH'!J3728</f>
        <v/>
      </c>
      <c r="K3728">
        <f>'DATA DASH'!K3728</f>
        <v/>
      </c>
      <c r="L3728">
        <f>'DATA DASH'!L3728</f>
        <v/>
      </c>
      <c r="M3728">
        <f>'DATA DASH'!M3728</f>
        <v/>
      </c>
    </row>
    <row r="3729">
      <c r="A3729">
        <f>'DATA DASH'!A3729</f>
        <v/>
      </c>
      <c r="B3729">
        <f>'DATA DASH'!B3729</f>
        <v/>
      </c>
      <c r="C3729">
        <f>'DATA DASH'!C3729</f>
        <v/>
      </c>
      <c r="D3729">
        <f>'DATA DASH'!D3729</f>
        <v/>
      </c>
      <c r="E3729">
        <f>'DATA DASH'!E3729</f>
        <v/>
      </c>
      <c r="F3729">
        <f>'DATA DASH'!F3729</f>
        <v/>
      </c>
      <c r="G3729">
        <f>'DATA DASH'!G3729</f>
        <v/>
      </c>
      <c r="H3729">
        <f>'DATA DASH'!H3729</f>
        <v/>
      </c>
      <c r="I3729">
        <f>'DATA DASH'!I3729</f>
        <v/>
      </c>
      <c r="J3729">
        <f>'DATA DASH'!J3729</f>
        <v/>
      </c>
      <c r="K3729">
        <f>'DATA DASH'!K3729</f>
        <v/>
      </c>
      <c r="L3729">
        <f>'DATA DASH'!L3729</f>
        <v/>
      </c>
      <c r="M3729">
        <f>'DATA DASH'!M3729</f>
        <v/>
      </c>
    </row>
    <row r="3730">
      <c r="A3730">
        <f>'DATA DASH'!A3730</f>
        <v/>
      </c>
      <c r="B3730">
        <f>'DATA DASH'!B3730</f>
        <v/>
      </c>
      <c r="C3730">
        <f>'DATA DASH'!C3730</f>
        <v/>
      </c>
      <c r="D3730">
        <f>'DATA DASH'!D3730</f>
        <v/>
      </c>
      <c r="E3730">
        <f>'DATA DASH'!E3730</f>
        <v/>
      </c>
      <c r="F3730">
        <f>'DATA DASH'!F3730</f>
        <v/>
      </c>
      <c r="G3730">
        <f>'DATA DASH'!G3730</f>
        <v/>
      </c>
      <c r="H3730">
        <f>'DATA DASH'!H3730</f>
        <v/>
      </c>
      <c r="I3730">
        <f>'DATA DASH'!I3730</f>
        <v/>
      </c>
      <c r="J3730">
        <f>'DATA DASH'!J3730</f>
        <v/>
      </c>
      <c r="K3730">
        <f>'DATA DASH'!K3730</f>
        <v/>
      </c>
      <c r="L3730">
        <f>'DATA DASH'!L3730</f>
        <v/>
      </c>
      <c r="M3730">
        <f>'DATA DASH'!M3730</f>
        <v/>
      </c>
    </row>
    <row r="3731">
      <c r="A3731">
        <f>'DATA DASH'!A3731</f>
        <v/>
      </c>
      <c r="B3731">
        <f>'DATA DASH'!B3731</f>
        <v/>
      </c>
      <c r="C3731">
        <f>'DATA DASH'!C3731</f>
        <v/>
      </c>
      <c r="D3731">
        <f>'DATA DASH'!D3731</f>
        <v/>
      </c>
      <c r="E3731">
        <f>'DATA DASH'!E3731</f>
        <v/>
      </c>
      <c r="F3731">
        <f>'DATA DASH'!F3731</f>
        <v/>
      </c>
      <c r="G3731">
        <f>'DATA DASH'!G3731</f>
        <v/>
      </c>
      <c r="H3731">
        <f>'DATA DASH'!H3731</f>
        <v/>
      </c>
      <c r="I3731">
        <f>'DATA DASH'!I3731</f>
        <v/>
      </c>
      <c r="J3731">
        <f>'DATA DASH'!J3731</f>
        <v/>
      </c>
      <c r="K3731">
        <f>'DATA DASH'!K3731</f>
        <v/>
      </c>
      <c r="L3731">
        <f>'DATA DASH'!L3731</f>
        <v/>
      </c>
      <c r="M3731">
        <f>'DATA DASH'!M3731</f>
        <v/>
      </c>
    </row>
    <row r="3732">
      <c r="A3732">
        <f>'DATA DASH'!A3732</f>
        <v/>
      </c>
      <c r="B3732">
        <f>'DATA DASH'!B3732</f>
        <v/>
      </c>
      <c r="C3732">
        <f>'DATA DASH'!C3732</f>
        <v/>
      </c>
      <c r="D3732">
        <f>'DATA DASH'!D3732</f>
        <v/>
      </c>
      <c r="E3732">
        <f>'DATA DASH'!E3732</f>
        <v/>
      </c>
      <c r="F3732">
        <f>'DATA DASH'!F3732</f>
        <v/>
      </c>
      <c r="G3732">
        <f>'DATA DASH'!G3732</f>
        <v/>
      </c>
      <c r="H3732">
        <f>'DATA DASH'!H3732</f>
        <v/>
      </c>
      <c r="I3732">
        <f>'DATA DASH'!I3732</f>
        <v/>
      </c>
      <c r="J3732">
        <f>'DATA DASH'!J3732</f>
        <v/>
      </c>
      <c r="K3732">
        <f>'DATA DASH'!K3732</f>
        <v/>
      </c>
      <c r="L3732">
        <f>'DATA DASH'!L3732</f>
        <v/>
      </c>
      <c r="M3732">
        <f>'DATA DASH'!M3732</f>
        <v/>
      </c>
    </row>
    <row r="3733">
      <c r="A3733">
        <f>'DATA DASH'!A3733</f>
        <v/>
      </c>
      <c r="B3733">
        <f>'DATA DASH'!B3733</f>
        <v/>
      </c>
      <c r="C3733">
        <f>'DATA DASH'!C3733</f>
        <v/>
      </c>
      <c r="D3733">
        <f>'DATA DASH'!D3733</f>
        <v/>
      </c>
      <c r="E3733">
        <f>'DATA DASH'!E3733</f>
        <v/>
      </c>
      <c r="F3733">
        <f>'DATA DASH'!F3733</f>
        <v/>
      </c>
      <c r="G3733">
        <f>'DATA DASH'!G3733</f>
        <v/>
      </c>
      <c r="H3733">
        <f>'DATA DASH'!H3733</f>
        <v/>
      </c>
      <c r="I3733">
        <f>'DATA DASH'!I3733</f>
        <v/>
      </c>
      <c r="J3733">
        <f>'DATA DASH'!J3733</f>
        <v/>
      </c>
      <c r="K3733">
        <f>'DATA DASH'!K3733</f>
        <v/>
      </c>
      <c r="L3733">
        <f>'DATA DASH'!L3733</f>
        <v/>
      </c>
      <c r="M3733">
        <f>'DATA DASH'!M3733</f>
        <v/>
      </c>
    </row>
    <row r="3734">
      <c r="A3734">
        <f>'DATA DASH'!A3734</f>
        <v/>
      </c>
      <c r="B3734">
        <f>'DATA DASH'!B3734</f>
        <v/>
      </c>
      <c r="C3734">
        <f>'DATA DASH'!C3734</f>
        <v/>
      </c>
      <c r="D3734">
        <f>'DATA DASH'!D3734</f>
        <v/>
      </c>
      <c r="E3734">
        <f>'DATA DASH'!E3734</f>
        <v/>
      </c>
      <c r="F3734">
        <f>'DATA DASH'!F3734</f>
        <v/>
      </c>
      <c r="G3734">
        <f>'DATA DASH'!G3734</f>
        <v/>
      </c>
      <c r="H3734">
        <f>'DATA DASH'!H3734</f>
        <v/>
      </c>
      <c r="I3734">
        <f>'DATA DASH'!I3734</f>
        <v/>
      </c>
      <c r="J3734">
        <f>'DATA DASH'!J3734</f>
        <v/>
      </c>
      <c r="K3734">
        <f>'DATA DASH'!K3734</f>
        <v/>
      </c>
      <c r="L3734">
        <f>'DATA DASH'!L3734</f>
        <v/>
      </c>
      <c r="M3734">
        <f>'DATA DASH'!M3734</f>
        <v/>
      </c>
    </row>
    <row r="3735">
      <c r="A3735">
        <f>'DATA DASH'!A3735</f>
        <v/>
      </c>
      <c r="B3735">
        <f>'DATA DASH'!B3735</f>
        <v/>
      </c>
      <c r="C3735">
        <f>'DATA DASH'!C3735</f>
        <v/>
      </c>
      <c r="D3735">
        <f>'DATA DASH'!D3735</f>
        <v/>
      </c>
      <c r="E3735">
        <f>'DATA DASH'!E3735</f>
        <v/>
      </c>
      <c r="F3735">
        <f>'DATA DASH'!F3735</f>
        <v/>
      </c>
      <c r="G3735">
        <f>'DATA DASH'!G3735</f>
        <v/>
      </c>
      <c r="H3735">
        <f>'DATA DASH'!H3735</f>
        <v/>
      </c>
      <c r="I3735">
        <f>'DATA DASH'!I3735</f>
        <v/>
      </c>
      <c r="J3735">
        <f>'DATA DASH'!J3735</f>
        <v/>
      </c>
      <c r="K3735">
        <f>'DATA DASH'!K3735</f>
        <v/>
      </c>
      <c r="L3735">
        <f>'DATA DASH'!L3735</f>
        <v/>
      </c>
      <c r="M3735">
        <f>'DATA DASH'!M3735</f>
        <v/>
      </c>
    </row>
    <row r="3736">
      <c r="A3736">
        <f>'DATA DASH'!A3736</f>
        <v/>
      </c>
      <c r="B3736">
        <f>'DATA DASH'!B3736</f>
        <v/>
      </c>
      <c r="C3736">
        <f>'DATA DASH'!C3736</f>
        <v/>
      </c>
      <c r="D3736">
        <f>'DATA DASH'!D3736</f>
        <v/>
      </c>
      <c r="E3736">
        <f>'DATA DASH'!E3736</f>
        <v/>
      </c>
      <c r="F3736">
        <f>'DATA DASH'!F3736</f>
        <v/>
      </c>
      <c r="G3736">
        <f>'DATA DASH'!G3736</f>
        <v/>
      </c>
      <c r="H3736">
        <f>'DATA DASH'!H3736</f>
        <v/>
      </c>
      <c r="I3736">
        <f>'DATA DASH'!I3736</f>
        <v/>
      </c>
      <c r="J3736">
        <f>'DATA DASH'!J3736</f>
        <v/>
      </c>
      <c r="K3736">
        <f>'DATA DASH'!K3736</f>
        <v/>
      </c>
      <c r="L3736">
        <f>'DATA DASH'!L3736</f>
        <v/>
      </c>
      <c r="M3736">
        <f>'DATA DASH'!M3736</f>
        <v/>
      </c>
    </row>
    <row r="3737">
      <c r="A3737">
        <f>'DATA DASH'!A3737</f>
        <v/>
      </c>
      <c r="B3737">
        <f>'DATA DASH'!B3737</f>
        <v/>
      </c>
      <c r="C3737">
        <f>'DATA DASH'!C3737</f>
        <v/>
      </c>
      <c r="D3737">
        <f>'DATA DASH'!D3737</f>
        <v/>
      </c>
      <c r="E3737">
        <f>'DATA DASH'!E3737</f>
        <v/>
      </c>
      <c r="F3737">
        <f>'DATA DASH'!F3737</f>
        <v/>
      </c>
      <c r="G3737">
        <f>'DATA DASH'!G3737</f>
        <v/>
      </c>
      <c r="H3737">
        <f>'DATA DASH'!H3737</f>
        <v/>
      </c>
      <c r="I3737">
        <f>'DATA DASH'!I3737</f>
        <v/>
      </c>
      <c r="J3737">
        <f>'DATA DASH'!J3737</f>
        <v/>
      </c>
      <c r="K3737">
        <f>'DATA DASH'!K3737</f>
        <v/>
      </c>
      <c r="L3737">
        <f>'DATA DASH'!L3737</f>
        <v/>
      </c>
      <c r="M3737">
        <f>'DATA DASH'!M3737</f>
        <v/>
      </c>
    </row>
    <row r="3738">
      <c r="A3738">
        <f>'DATA DASH'!A3738</f>
        <v/>
      </c>
      <c r="B3738">
        <f>'DATA DASH'!B3738</f>
        <v/>
      </c>
      <c r="C3738">
        <f>'DATA DASH'!C3738</f>
        <v/>
      </c>
      <c r="D3738">
        <f>'DATA DASH'!D3738</f>
        <v/>
      </c>
      <c r="E3738">
        <f>'DATA DASH'!E3738</f>
        <v/>
      </c>
      <c r="F3738">
        <f>'DATA DASH'!F3738</f>
        <v/>
      </c>
      <c r="G3738">
        <f>'DATA DASH'!G3738</f>
        <v/>
      </c>
      <c r="H3738">
        <f>'DATA DASH'!H3738</f>
        <v/>
      </c>
      <c r="I3738">
        <f>'DATA DASH'!I3738</f>
        <v/>
      </c>
      <c r="J3738">
        <f>'DATA DASH'!J3738</f>
        <v/>
      </c>
      <c r="K3738">
        <f>'DATA DASH'!K3738</f>
        <v/>
      </c>
      <c r="L3738">
        <f>'DATA DASH'!L3738</f>
        <v/>
      </c>
      <c r="M3738">
        <f>'DATA DASH'!M3738</f>
        <v/>
      </c>
    </row>
    <row r="3739">
      <c r="A3739">
        <f>'DATA DASH'!A3739</f>
        <v/>
      </c>
      <c r="B3739">
        <f>'DATA DASH'!B3739</f>
        <v/>
      </c>
      <c r="C3739">
        <f>'DATA DASH'!C3739</f>
        <v/>
      </c>
      <c r="D3739">
        <f>'DATA DASH'!D3739</f>
        <v/>
      </c>
      <c r="E3739">
        <f>'DATA DASH'!E3739</f>
        <v/>
      </c>
      <c r="F3739">
        <f>'DATA DASH'!F3739</f>
        <v/>
      </c>
      <c r="G3739">
        <f>'DATA DASH'!G3739</f>
        <v/>
      </c>
      <c r="H3739">
        <f>'DATA DASH'!H3739</f>
        <v/>
      </c>
      <c r="I3739">
        <f>'DATA DASH'!I3739</f>
        <v/>
      </c>
      <c r="J3739">
        <f>'DATA DASH'!J3739</f>
        <v/>
      </c>
      <c r="K3739">
        <f>'DATA DASH'!K3739</f>
        <v/>
      </c>
      <c r="L3739">
        <f>'DATA DASH'!L3739</f>
        <v/>
      </c>
      <c r="M3739">
        <f>'DATA DASH'!M3739</f>
        <v/>
      </c>
    </row>
    <row r="3740">
      <c r="A3740">
        <f>'DATA DASH'!A3740</f>
        <v/>
      </c>
      <c r="B3740">
        <f>'DATA DASH'!B3740</f>
        <v/>
      </c>
      <c r="C3740">
        <f>'DATA DASH'!C3740</f>
        <v/>
      </c>
      <c r="D3740">
        <f>'DATA DASH'!D3740</f>
        <v/>
      </c>
      <c r="E3740">
        <f>'DATA DASH'!E3740</f>
        <v/>
      </c>
      <c r="F3740">
        <f>'DATA DASH'!F3740</f>
        <v/>
      </c>
      <c r="G3740">
        <f>'DATA DASH'!G3740</f>
        <v/>
      </c>
      <c r="H3740">
        <f>'DATA DASH'!H3740</f>
        <v/>
      </c>
      <c r="I3740">
        <f>'DATA DASH'!I3740</f>
        <v/>
      </c>
      <c r="J3740">
        <f>'DATA DASH'!J3740</f>
        <v/>
      </c>
      <c r="K3740">
        <f>'DATA DASH'!K3740</f>
        <v/>
      </c>
      <c r="L3740">
        <f>'DATA DASH'!L3740</f>
        <v/>
      </c>
      <c r="M3740">
        <f>'DATA DASH'!M3740</f>
        <v/>
      </c>
    </row>
    <row r="3741">
      <c r="A3741">
        <f>'DATA DASH'!A3741</f>
        <v/>
      </c>
      <c r="B3741">
        <f>'DATA DASH'!B3741</f>
        <v/>
      </c>
      <c r="C3741">
        <f>'DATA DASH'!C3741</f>
        <v/>
      </c>
      <c r="D3741">
        <f>'DATA DASH'!D3741</f>
        <v/>
      </c>
      <c r="E3741">
        <f>'DATA DASH'!E3741</f>
        <v/>
      </c>
      <c r="F3741">
        <f>'DATA DASH'!F3741</f>
        <v/>
      </c>
      <c r="G3741">
        <f>'DATA DASH'!G3741</f>
        <v/>
      </c>
      <c r="H3741">
        <f>'DATA DASH'!H3741</f>
        <v/>
      </c>
      <c r="I3741">
        <f>'DATA DASH'!I3741</f>
        <v/>
      </c>
      <c r="J3741">
        <f>'DATA DASH'!J3741</f>
        <v/>
      </c>
      <c r="K3741">
        <f>'DATA DASH'!K3741</f>
        <v/>
      </c>
      <c r="L3741">
        <f>'DATA DASH'!L3741</f>
        <v/>
      </c>
      <c r="M3741">
        <f>'DATA DASH'!M3741</f>
        <v/>
      </c>
    </row>
    <row r="3742">
      <c r="A3742">
        <f>'DATA DASH'!A3742</f>
        <v/>
      </c>
      <c r="B3742">
        <f>'DATA DASH'!B3742</f>
        <v/>
      </c>
      <c r="C3742">
        <f>'DATA DASH'!C3742</f>
        <v/>
      </c>
      <c r="D3742">
        <f>'DATA DASH'!D3742</f>
        <v/>
      </c>
      <c r="E3742">
        <f>'DATA DASH'!E3742</f>
        <v/>
      </c>
      <c r="F3742">
        <f>'DATA DASH'!F3742</f>
        <v/>
      </c>
      <c r="G3742">
        <f>'DATA DASH'!G3742</f>
        <v/>
      </c>
      <c r="H3742">
        <f>'DATA DASH'!H3742</f>
        <v/>
      </c>
      <c r="I3742">
        <f>'DATA DASH'!I3742</f>
        <v/>
      </c>
      <c r="J3742">
        <f>'DATA DASH'!J3742</f>
        <v/>
      </c>
      <c r="K3742">
        <f>'DATA DASH'!K3742</f>
        <v/>
      </c>
      <c r="L3742">
        <f>'DATA DASH'!L3742</f>
        <v/>
      </c>
      <c r="M3742">
        <f>'DATA DASH'!M3742</f>
        <v/>
      </c>
    </row>
    <row r="3743">
      <c r="A3743">
        <f>'DATA DASH'!A3743</f>
        <v/>
      </c>
      <c r="B3743">
        <f>'DATA DASH'!B3743</f>
        <v/>
      </c>
      <c r="C3743">
        <f>'DATA DASH'!C3743</f>
        <v/>
      </c>
      <c r="D3743">
        <f>'DATA DASH'!D3743</f>
        <v/>
      </c>
      <c r="E3743">
        <f>'DATA DASH'!E3743</f>
        <v/>
      </c>
      <c r="F3743">
        <f>'DATA DASH'!F3743</f>
        <v/>
      </c>
      <c r="G3743">
        <f>'DATA DASH'!G3743</f>
        <v/>
      </c>
      <c r="H3743">
        <f>'DATA DASH'!H3743</f>
        <v/>
      </c>
      <c r="I3743">
        <f>'DATA DASH'!I3743</f>
        <v/>
      </c>
      <c r="J3743">
        <f>'DATA DASH'!J3743</f>
        <v/>
      </c>
      <c r="K3743">
        <f>'DATA DASH'!K3743</f>
        <v/>
      </c>
      <c r="L3743">
        <f>'DATA DASH'!L3743</f>
        <v/>
      </c>
      <c r="M3743">
        <f>'DATA DASH'!M3743</f>
        <v/>
      </c>
    </row>
    <row r="3744">
      <c r="A3744">
        <f>'DATA DASH'!A3744</f>
        <v/>
      </c>
      <c r="B3744">
        <f>'DATA DASH'!B3744</f>
        <v/>
      </c>
      <c r="C3744">
        <f>'DATA DASH'!C3744</f>
        <v/>
      </c>
      <c r="D3744">
        <f>'DATA DASH'!D3744</f>
        <v/>
      </c>
      <c r="E3744">
        <f>'DATA DASH'!E3744</f>
        <v/>
      </c>
      <c r="F3744">
        <f>'DATA DASH'!F3744</f>
        <v/>
      </c>
      <c r="G3744">
        <f>'DATA DASH'!G3744</f>
        <v/>
      </c>
      <c r="H3744">
        <f>'DATA DASH'!H3744</f>
        <v/>
      </c>
      <c r="I3744">
        <f>'DATA DASH'!I3744</f>
        <v/>
      </c>
      <c r="J3744">
        <f>'DATA DASH'!J3744</f>
        <v/>
      </c>
      <c r="K3744">
        <f>'DATA DASH'!K3744</f>
        <v/>
      </c>
      <c r="L3744">
        <f>'DATA DASH'!L3744</f>
        <v/>
      </c>
      <c r="M3744">
        <f>'DATA DASH'!M3744</f>
        <v/>
      </c>
    </row>
    <row r="3745">
      <c r="A3745">
        <f>'DATA DASH'!A3745</f>
        <v/>
      </c>
      <c r="B3745">
        <f>'DATA DASH'!B3745</f>
        <v/>
      </c>
      <c r="C3745">
        <f>'DATA DASH'!C3745</f>
        <v/>
      </c>
      <c r="D3745">
        <f>'DATA DASH'!D3745</f>
        <v/>
      </c>
      <c r="E3745">
        <f>'DATA DASH'!E3745</f>
        <v/>
      </c>
      <c r="F3745">
        <f>'DATA DASH'!F3745</f>
        <v/>
      </c>
      <c r="G3745">
        <f>'DATA DASH'!G3745</f>
        <v/>
      </c>
      <c r="H3745">
        <f>'DATA DASH'!H3745</f>
        <v/>
      </c>
      <c r="I3745">
        <f>'DATA DASH'!I3745</f>
        <v/>
      </c>
      <c r="J3745">
        <f>'DATA DASH'!J3745</f>
        <v/>
      </c>
      <c r="K3745">
        <f>'DATA DASH'!K3745</f>
        <v/>
      </c>
      <c r="L3745">
        <f>'DATA DASH'!L3745</f>
        <v/>
      </c>
      <c r="M3745">
        <f>'DATA DASH'!M3745</f>
        <v/>
      </c>
    </row>
    <row r="3746">
      <c r="A3746">
        <f>'DATA DASH'!A3746</f>
        <v/>
      </c>
      <c r="B3746">
        <f>'DATA DASH'!B3746</f>
        <v/>
      </c>
      <c r="C3746">
        <f>'DATA DASH'!C3746</f>
        <v/>
      </c>
      <c r="D3746">
        <f>'DATA DASH'!D3746</f>
        <v/>
      </c>
      <c r="E3746">
        <f>'DATA DASH'!E3746</f>
        <v/>
      </c>
      <c r="F3746">
        <f>'DATA DASH'!F3746</f>
        <v/>
      </c>
      <c r="G3746">
        <f>'DATA DASH'!G3746</f>
        <v/>
      </c>
      <c r="H3746">
        <f>'DATA DASH'!H3746</f>
        <v/>
      </c>
      <c r="I3746">
        <f>'DATA DASH'!I3746</f>
        <v/>
      </c>
      <c r="J3746">
        <f>'DATA DASH'!J3746</f>
        <v/>
      </c>
      <c r="K3746">
        <f>'DATA DASH'!K3746</f>
        <v/>
      </c>
      <c r="L3746">
        <f>'DATA DASH'!L3746</f>
        <v/>
      </c>
      <c r="M3746">
        <f>'DATA DASH'!M3746</f>
        <v/>
      </c>
    </row>
    <row r="3747">
      <c r="A3747">
        <f>'DATA DASH'!A3747</f>
        <v/>
      </c>
      <c r="B3747">
        <f>'DATA DASH'!B3747</f>
        <v/>
      </c>
      <c r="C3747">
        <f>'DATA DASH'!C3747</f>
        <v/>
      </c>
      <c r="D3747">
        <f>'DATA DASH'!D3747</f>
        <v/>
      </c>
      <c r="E3747">
        <f>'DATA DASH'!E3747</f>
        <v/>
      </c>
      <c r="F3747">
        <f>'DATA DASH'!F3747</f>
        <v/>
      </c>
      <c r="G3747">
        <f>'DATA DASH'!G3747</f>
        <v/>
      </c>
      <c r="H3747">
        <f>'DATA DASH'!H3747</f>
        <v/>
      </c>
      <c r="I3747">
        <f>'DATA DASH'!I3747</f>
        <v/>
      </c>
      <c r="J3747">
        <f>'DATA DASH'!J3747</f>
        <v/>
      </c>
      <c r="K3747">
        <f>'DATA DASH'!K3747</f>
        <v/>
      </c>
      <c r="L3747">
        <f>'DATA DASH'!L3747</f>
        <v/>
      </c>
      <c r="M3747">
        <f>'DATA DASH'!M3747</f>
        <v/>
      </c>
    </row>
    <row r="3748">
      <c r="A3748">
        <f>'DATA DASH'!A3748</f>
        <v/>
      </c>
      <c r="B3748">
        <f>'DATA DASH'!B3748</f>
        <v/>
      </c>
      <c r="C3748">
        <f>'DATA DASH'!C3748</f>
        <v/>
      </c>
      <c r="D3748">
        <f>'DATA DASH'!D3748</f>
        <v/>
      </c>
      <c r="E3748">
        <f>'DATA DASH'!E3748</f>
        <v/>
      </c>
      <c r="F3748">
        <f>'DATA DASH'!F3748</f>
        <v/>
      </c>
      <c r="G3748">
        <f>'DATA DASH'!G3748</f>
        <v/>
      </c>
      <c r="H3748">
        <f>'DATA DASH'!H3748</f>
        <v/>
      </c>
      <c r="I3748">
        <f>'DATA DASH'!I3748</f>
        <v/>
      </c>
      <c r="J3748">
        <f>'DATA DASH'!J3748</f>
        <v/>
      </c>
      <c r="K3748">
        <f>'DATA DASH'!K3748</f>
        <v/>
      </c>
      <c r="L3748">
        <f>'DATA DASH'!L3748</f>
        <v/>
      </c>
      <c r="M3748">
        <f>'DATA DASH'!M3748</f>
        <v/>
      </c>
    </row>
    <row r="3749">
      <c r="A3749">
        <f>'DATA DASH'!A3749</f>
        <v/>
      </c>
      <c r="B3749">
        <f>'DATA DASH'!B3749</f>
        <v/>
      </c>
      <c r="C3749">
        <f>'DATA DASH'!C3749</f>
        <v/>
      </c>
      <c r="D3749">
        <f>'DATA DASH'!D3749</f>
        <v/>
      </c>
      <c r="E3749">
        <f>'DATA DASH'!E3749</f>
        <v/>
      </c>
      <c r="F3749">
        <f>'DATA DASH'!F3749</f>
        <v/>
      </c>
      <c r="G3749">
        <f>'DATA DASH'!G3749</f>
        <v/>
      </c>
      <c r="H3749">
        <f>'DATA DASH'!H3749</f>
        <v/>
      </c>
      <c r="I3749">
        <f>'DATA DASH'!I3749</f>
        <v/>
      </c>
      <c r="J3749">
        <f>'DATA DASH'!J3749</f>
        <v/>
      </c>
      <c r="K3749">
        <f>'DATA DASH'!K3749</f>
        <v/>
      </c>
      <c r="L3749">
        <f>'DATA DASH'!L3749</f>
        <v/>
      </c>
      <c r="M3749">
        <f>'DATA DASH'!M3749</f>
        <v/>
      </c>
    </row>
    <row r="3750">
      <c r="A3750">
        <f>'DATA DASH'!A3750</f>
        <v/>
      </c>
      <c r="B3750">
        <f>'DATA DASH'!B3750</f>
        <v/>
      </c>
      <c r="C3750">
        <f>'DATA DASH'!C3750</f>
        <v/>
      </c>
      <c r="D3750">
        <f>'DATA DASH'!D3750</f>
        <v/>
      </c>
      <c r="E3750">
        <f>'DATA DASH'!E3750</f>
        <v/>
      </c>
      <c r="F3750">
        <f>'DATA DASH'!F3750</f>
        <v/>
      </c>
      <c r="G3750">
        <f>'DATA DASH'!G3750</f>
        <v/>
      </c>
      <c r="H3750">
        <f>'DATA DASH'!H3750</f>
        <v/>
      </c>
      <c r="I3750">
        <f>'DATA DASH'!I3750</f>
        <v/>
      </c>
      <c r="J3750">
        <f>'DATA DASH'!J3750</f>
        <v/>
      </c>
      <c r="K3750">
        <f>'DATA DASH'!K3750</f>
        <v/>
      </c>
      <c r="L3750">
        <f>'DATA DASH'!L3750</f>
        <v/>
      </c>
      <c r="M3750">
        <f>'DATA DASH'!M3750</f>
        <v/>
      </c>
    </row>
    <row r="3751">
      <c r="A3751">
        <f>'DATA DASH'!A3751</f>
        <v/>
      </c>
      <c r="B3751">
        <f>'DATA DASH'!B3751</f>
        <v/>
      </c>
      <c r="C3751">
        <f>'DATA DASH'!C3751</f>
        <v/>
      </c>
      <c r="D3751">
        <f>'DATA DASH'!D3751</f>
        <v/>
      </c>
      <c r="E3751">
        <f>'DATA DASH'!E3751</f>
        <v/>
      </c>
      <c r="F3751">
        <f>'DATA DASH'!F3751</f>
        <v/>
      </c>
      <c r="G3751">
        <f>'DATA DASH'!G3751</f>
        <v/>
      </c>
      <c r="H3751">
        <f>'DATA DASH'!H3751</f>
        <v/>
      </c>
      <c r="I3751">
        <f>'DATA DASH'!I3751</f>
        <v/>
      </c>
      <c r="J3751">
        <f>'DATA DASH'!J3751</f>
        <v/>
      </c>
      <c r="K3751">
        <f>'DATA DASH'!K3751</f>
        <v/>
      </c>
      <c r="L3751">
        <f>'DATA DASH'!L3751</f>
        <v/>
      </c>
      <c r="M3751">
        <f>'DATA DASH'!M3751</f>
        <v/>
      </c>
    </row>
    <row r="3752">
      <c r="A3752">
        <f>'DATA DASH'!A3752</f>
        <v/>
      </c>
      <c r="B3752">
        <f>'DATA DASH'!B3752</f>
        <v/>
      </c>
      <c r="C3752">
        <f>'DATA DASH'!C3752</f>
        <v/>
      </c>
      <c r="D3752">
        <f>'DATA DASH'!D3752</f>
        <v/>
      </c>
      <c r="E3752">
        <f>'DATA DASH'!E3752</f>
        <v/>
      </c>
      <c r="F3752">
        <f>'DATA DASH'!F3752</f>
        <v/>
      </c>
      <c r="G3752">
        <f>'DATA DASH'!G3752</f>
        <v/>
      </c>
      <c r="H3752">
        <f>'DATA DASH'!H3752</f>
        <v/>
      </c>
      <c r="I3752">
        <f>'DATA DASH'!I3752</f>
        <v/>
      </c>
      <c r="J3752">
        <f>'DATA DASH'!J3752</f>
        <v/>
      </c>
      <c r="K3752">
        <f>'DATA DASH'!K3752</f>
        <v/>
      </c>
      <c r="L3752">
        <f>'DATA DASH'!L3752</f>
        <v/>
      </c>
      <c r="M3752">
        <f>'DATA DASH'!M3752</f>
        <v/>
      </c>
    </row>
    <row r="3753">
      <c r="A3753">
        <f>'DATA DASH'!A3753</f>
        <v/>
      </c>
      <c r="B3753">
        <f>'DATA DASH'!B3753</f>
        <v/>
      </c>
      <c r="C3753">
        <f>'DATA DASH'!C3753</f>
        <v/>
      </c>
      <c r="D3753">
        <f>'DATA DASH'!D3753</f>
        <v/>
      </c>
      <c r="E3753">
        <f>'DATA DASH'!E3753</f>
        <v/>
      </c>
      <c r="F3753">
        <f>'DATA DASH'!F3753</f>
        <v/>
      </c>
      <c r="G3753">
        <f>'DATA DASH'!G3753</f>
        <v/>
      </c>
      <c r="H3753">
        <f>'DATA DASH'!H3753</f>
        <v/>
      </c>
      <c r="I3753">
        <f>'DATA DASH'!I3753</f>
        <v/>
      </c>
      <c r="J3753">
        <f>'DATA DASH'!J3753</f>
        <v/>
      </c>
      <c r="K3753">
        <f>'DATA DASH'!K3753</f>
        <v/>
      </c>
      <c r="L3753">
        <f>'DATA DASH'!L3753</f>
        <v/>
      </c>
      <c r="M3753">
        <f>'DATA DASH'!M3753</f>
        <v/>
      </c>
    </row>
    <row r="3754">
      <c r="A3754">
        <f>'DATA DASH'!A3754</f>
        <v/>
      </c>
      <c r="B3754">
        <f>'DATA DASH'!B3754</f>
        <v/>
      </c>
      <c r="C3754">
        <f>'DATA DASH'!C3754</f>
        <v/>
      </c>
      <c r="D3754">
        <f>'DATA DASH'!D3754</f>
        <v/>
      </c>
      <c r="E3754">
        <f>'DATA DASH'!E3754</f>
        <v/>
      </c>
      <c r="F3754">
        <f>'DATA DASH'!F3754</f>
        <v/>
      </c>
      <c r="G3754">
        <f>'DATA DASH'!G3754</f>
        <v/>
      </c>
      <c r="H3754">
        <f>'DATA DASH'!H3754</f>
        <v/>
      </c>
      <c r="I3754">
        <f>'DATA DASH'!I3754</f>
        <v/>
      </c>
      <c r="J3754">
        <f>'DATA DASH'!J3754</f>
        <v/>
      </c>
      <c r="K3754">
        <f>'DATA DASH'!K3754</f>
        <v/>
      </c>
      <c r="L3754">
        <f>'DATA DASH'!L3754</f>
        <v/>
      </c>
      <c r="M3754">
        <f>'DATA DASH'!M3754</f>
        <v/>
      </c>
    </row>
    <row r="3755">
      <c r="A3755">
        <f>'DATA DASH'!A3755</f>
        <v/>
      </c>
      <c r="B3755">
        <f>'DATA DASH'!B3755</f>
        <v/>
      </c>
      <c r="C3755">
        <f>'DATA DASH'!C3755</f>
        <v/>
      </c>
      <c r="D3755">
        <f>'DATA DASH'!D3755</f>
        <v/>
      </c>
      <c r="E3755">
        <f>'DATA DASH'!E3755</f>
        <v/>
      </c>
      <c r="F3755">
        <f>'DATA DASH'!F3755</f>
        <v/>
      </c>
      <c r="G3755">
        <f>'DATA DASH'!G3755</f>
        <v/>
      </c>
      <c r="H3755">
        <f>'DATA DASH'!H3755</f>
        <v/>
      </c>
      <c r="I3755">
        <f>'DATA DASH'!I3755</f>
        <v/>
      </c>
      <c r="J3755">
        <f>'DATA DASH'!J3755</f>
        <v/>
      </c>
      <c r="K3755">
        <f>'DATA DASH'!K3755</f>
        <v/>
      </c>
      <c r="L3755">
        <f>'DATA DASH'!L3755</f>
        <v/>
      </c>
      <c r="M3755">
        <f>'DATA DASH'!M3755</f>
        <v/>
      </c>
    </row>
    <row r="3756">
      <c r="A3756">
        <f>'DATA DASH'!A3756</f>
        <v/>
      </c>
      <c r="B3756">
        <f>'DATA DASH'!B3756</f>
        <v/>
      </c>
      <c r="C3756">
        <f>'DATA DASH'!C3756</f>
        <v/>
      </c>
      <c r="D3756">
        <f>'DATA DASH'!D3756</f>
        <v/>
      </c>
      <c r="E3756">
        <f>'DATA DASH'!E3756</f>
        <v/>
      </c>
      <c r="F3756">
        <f>'DATA DASH'!F3756</f>
        <v/>
      </c>
      <c r="G3756">
        <f>'DATA DASH'!G3756</f>
        <v/>
      </c>
      <c r="H3756">
        <f>'DATA DASH'!H3756</f>
        <v/>
      </c>
      <c r="I3756">
        <f>'DATA DASH'!I3756</f>
        <v/>
      </c>
      <c r="J3756">
        <f>'DATA DASH'!J3756</f>
        <v/>
      </c>
      <c r="K3756">
        <f>'DATA DASH'!K3756</f>
        <v/>
      </c>
      <c r="L3756">
        <f>'DATA DASH'!L3756</f>
        <v/>
      </c>
      <c r="M3756">
        <f>'DATA DASH'!M3756</f>
        <v/>
      </c>
    </row>
    <row r="3757">
      <c r="A3757">
        <f>'DATA DASH'!A3757</f>
        <v/>
      </c>
      <c r="B3757">
        <f>'DATA DASH'!B3757</f>
        <v/>
      </c>
      <c r="C3757">
        <f>'DATA DASH'!C3757</f>
        <v/>
      </c>
      <c r="D3757">
        <f>'DATA DASH'!D3757</f>
        <v/>
      </c>
      <c r="E3757">
        <f>'DATA DASH'!E3757</f>
        <v/>
      </c>
      <c r="F3757">
        <f>'DATA DASH'!F3757</f>
        <v/>
      </c>
      <c r="G3757">
        <f>'DATA DASH'!G3757</f>
        <v/>
      </c>
      <c r="H3757">
        <f>'DATA DASH'!H3757</f>
        <v/>
      </c>
      <c r="I3757">
        <f>'DATA DASH'!I3757</f>
        <v/>
      </c>
      <c r="J3757">
        <f>'DATA DASH'!J3757</f>
        <v/>
      </c>
      <c r="K3757">
        <f>'DATA DASH'!K3757</f>
        <v/>
      </c>
      <c r="L3757">
        <f>'DATA DASH'!L3757</f>
        <v/>
      </c>
      <c r="M3757">
        <f>'DATA DASH'!M3757</f>
        <v/>
      </c>
    </row>
    <row r="3758">
      <c r="A3758">
        <f>'DATA DASH'!A3758</f>
        <v/>
      </c>
      <c r="B3758">
        <f>'DATA DASH'!B3758</f>
        <v/>
      </c>
      <c r="C3758">
        <f>'DATA DASH'!C3758</f>
        <v/>
      </c>
      <c r="D3758">
        <f>'DATA DASH'!D3758</f>
        <v/>
      </c>
      <c r="E3758">
        <f>'DATA DASH'!E3758</f>
        <v/>
      </c>
      <c r="F3758">
        <f>'DATA DASH'!F3758</f>
        <v/>
      </c>
      <c r="G3758">
        <f>'DATA DASH'!G3758</f>
        <v/>
      </c>
      <c r="H3758">
        <f>'DATA DASH'!H3758</f>
        <v/>
      </c>
      <c r="I3758">
        <f>'DATA DASH'!I3758</f>
        <v/>
      </c>
      <c r="J3758">
        <f>'DATA DASH'!J3758</f>
        <v/>
      </c>
      <c r="K3758">
        <f>'DATA DASH'!K3758</f>
        <v/>
      </c>
      <c r="L3758">
        <f>'DATA DASH'!L3758</f>
        <v/>
      </c>
      <c r="M3758">
        <f>'DATA DASH'!M3758</f>
        <v/>
      </c>
    </row>
    <row r="3759">
      <c r="A3759">
        <f>'DATA DASH'!A3759</f>
        <v/>
      </c>
      <c r="B3759">
        <f>'DATA DASH'!B3759</f>
        <v/>
      </c>
      <c r="C3759">
        <f>'DATA DASH'!C3759</f>
        <v/>
      </c>
      <c r="D3759">
        <f>'DATA DASH'!D3759</f>
        <v/>
      </c>
      <c r="E3759">
        <f>'DATA DASH'!E3759</f>
        <v/>
      </c>
      <c r="F3759">
        <f>'DATA DASH'!F3759</f>
        <v/>
      </c>
      <c r="G3759">
        <f>'DATA DASH'!G3759</f>
        <v/>
      </c>
      <c r="H3759">
        <f>'DATA DASH'!H3759</f>
        <v/>
      </c>
      <c r="I3759">
        <f>'DATA DASH'!I3759</f>
        <v/>
      </c>
      <c r="J3759">
        <f>'DATA DASH'!J3759</f>
        <v/>
      </c>
      <c r="K3759">
        <f>'DATA DASH'!K3759</f>
        <v/>
      </c>
      <c r="L3759">
        <f>'DATA DASH'!L3759</f>
        <v/>
      </c>
      <c r="M3759">
        <f>'DATA DASH'!M3759</f>
        <v/>
      </c>
    </row>
    <row r="3760">
      <c r="A3760">
        <f>'DATA DASH'!A3760</f>
        <v/>
      </c>
      <c r="B3760">
        <f>'DATA DASH'!B3760</f>
        <v/>
      </c>
      <c r="C3760">
        <f>'DATA DASH'!C3760</f>
        <v/>
      </c>
      <c r="D3760">
        <f>'DATA DASH'!D3760</f>
        <v/>
      </c>
      <c r="E3760">
        <f>'DATA DASH'!E3760</f>
        <v/>
      </c>
      <c r="F3760">
        <f>'DATA DASH'!F3760</f>
        <v/>
      </c>
      <c r="G3760">
        <f>'DATA DASH'!G3760</f>
        <v/>
      </c>
      <c r="H3760">
        <f>'DATA DASH'!H3760</f>
        <v/>
      </c>
      <c r="I3760">
        <f>'DATA DASH'!I3760</f>
        <v/>
      </c>
      <c r="J3760">
        <f>'DATA DASH'!J3760</f>
        <v/>
      </c>
      <c r="K3760">
        <f>'DATA DASH'!K3760</f>
        <v/>
      </c>
      <c r="L3760">
        <f>'DATA DASH'!L3760</f>
        <v/>
      </c>
      <c r="M3760">
        <f>'DATA DASH'!M3760</f>
        <v/>
      </c>
    </row>
    <row r="3761">
      <c r="A3761">
        <f>'DATA DASH'!A3761</f>
        <v/>
      </c>
      <c r="B3761">
        <f>'DATA DASH'!B3761</f>
        <v/>
      </c>
      <c r="C3761">
        <f>'DATA DASH'!C3761</f>
        <v/>
      </c>
      <c r="D3761">
        <f>'DATA DASH'!D3761</f>
        <v/>
      </c>
      <c r="E3761">
        <f>'DATA DASH'!E3761</f>
        <v/>
      </c>
      <c r="F3761">
        <f>'DATA DASH'!F3761</f>
        <v/>
      </c>
      <c r="G3761">
        <f>'DATA DASH'!G3761</f>
        <v/>
      </c>
      <c r="H3761">
        <f>'DATA DASH'!H3761</f>
        <v/>
      </c>
      <c r="I3761">
        <f>'DATA DASH'!I3761</f>
        <v/>
      </c>
      <c r="J3761">
        <f>'DATA DASH'!J3761</f>
        <v/>
      </c>
      <c r="K3761">
        <f>'DATA DASH'!K3761</f>
        <v/>
      </c>
      <c r="L3761">
        <f>'DATA DASH'!L3761</f>
        <v/>
      </c>
      <c r="M3761">
        <f>'DATA DASH'!M3761</f>
        <v/>
      </c>
    </row>
    <row r="3762">
      <c r="A3762">
        <f>'DATA DASH'!A3762</f>
        <v/>
      </c>
      <c r="B3762">
        <f>'DATA DASH'!B3762</f>
        <v/>
      </c>
      <c r="C3762">
        <f>'DATA DASH'!C3762</f>
        <v/>
      </c>
      <c r="D3762">
        <f>'DATA DASH'!D3762</f>
        <v/>
      </c>
      <c r="E3762">
        <f>'DATA DASH'!E3762</f>
        <v/>
      </c>
      <c r="F3762">
        <f>'DATA DASH'!F3762</f>
        <v/>
      </c>
      <c r="G3762">
        <f>'DATA DASH'!G3762</f>
        <v/>
      </c>
      <c r="H3762">
        <f>'DATA DASH'!H3762</f>
        <v/>
      </c>
      <c r="I3762">
        <f>'DATA DASH'!I3762</f>
        <v/>
      </c>
      <c r="J3762">
        <f>'DATA DASH'!J3762</f>
        <v/>
      </c>
      <c r="K3762">
        <f>'DATA DASH'!K3762</f>
        <v/>
      </c>
      <c r="L3762">
        <f>'DATA DASH'!L3762</f>
        <v/>
      </c>
      <c r="M3762">
        <f>'DATA DASH'!M3762</f>
        <v/>
      </c>
    </row>
    <row r="3763">
      <c r="A3763">
        <f>'DATA DASH'!A3763</f>
        <v/>
      </c>
      <c r="B3763">
        <f>'DATA DASH'!B3763</f>
        <v/>
      </c>
      <c r="C3763">
        <f>'DATA DASH'!C3763</f>
        <v/>
      </c>
      <c r="D3763">
        <f>'DATA DASH'!D3763</f>
        <v/>
      </c>
      <c r="E3763">
        <f>'DATA DASH'!E3763</f>
        <v/>
      </c>
      <c r="F3763">
        <f>'DATA DASH'!F3763</f>
        <v/>
      </c>
      <c r="G3763">
        <f>'DATA DASH'!G3763</f>
        <v/>
      </c>
      <c r="H3763">
        <f>'DATA DASH'!H3763</f>
        <v/>
      </c>
      <c r="I3763">
        <f>'DATA DASH'!I3763</f>
        <v/>
      </c>
      <c r="J3763">
        <f>'DATA DASH'!J3763</f>
        <v/>
      </c>
      <c r="K3763">
        <f>'DATA DASH'!K3763</f>
        <v/>
      </c>
      <c r="L3763">
        <f>'DATA DASH'!L3763</f>
        <v/>
      </c>
      <c r="M3763">
        <f>'DATA DASH'!M3763</f>
        <v/>
      </c>
    </row>
    <row r="3764">
      <c r="A3764">
        <f>'DATA DASH'!A3764</f>
        <v/>
      </c>
      <c r="B3764">
        <f>'DATA DASH'!B3764</f>
        <v/>
      </c>
      <c r="C3764">
        <f>'DATA DASH'!C3764</f>
        <v/>
      </c>
      <c r="D3764">
        <f>'DATA DASH'!D3764</f>
        <v/>
      </c>
      <c r="E3764">
        <f>'DATA DASH'!E3764</f>
        <v/>
      </c>
      <c r="F3764">
        <f>'DATA DASH'!F3764</f>
        <v/>
      </c>
      <c r="G3764">
        <f>'DATA DASH'!G3764</f>
        <v/>
      </c>
      <c r="H3764">
        <f>'DATA DASH'!H3764</f>
        <v/>
      </c>
      <c r="I3764">
        <f>'DATA DASH'!I3764</f>
        <v/>
      </c>
      <c r="J3764">
        <f>'DATA DASH'!J3764</f>
        <v/>
      </c>
      <c r="K3764">
        <f>'DATA DASH'!K3764</f>
        <v/>
      </c>
      <c r="L3764">
        <f>'DATA DASH'!L3764</f>
        <v/>
      </c>
      <c r="M3764">
        <f>'DATA DASH'!M3764</f>
        <v/>
      </c>
    </row>
    <row r="3765">
      <c r="A3765">
        <f>'DATA DASH'!A3765</f>
        <v/>
      </c>
      <c r="B3765">
        <f>'DATA DASH'!B3765</f>
        <v/>
      </c>
      <c r="C3765">
        <f>'DATA DASH'!C3765</f>
        <v/>
      </c>
      <c r="D3765">
        <f>'DATA DASH'!D3765</f>
        <v/>
      </c>
      <c r="E3765">
        <f>'DATA DASH'!E3765</f>
        <v/>
      </c>
      <c r="F3765">
        <f>'DATA DASH'!F3765</f>
        <v/>
      </c>
      <c r="G3765">
        <f>'DATA DASH'!G3765</f>
        <v/>
      </c>
      <c r="H3765">
        <f>'DATA DASH'!H3765</f>
        <v/>
      </c>
      <c r="I3765">
        <f>'DATA DASH'!I3765</f>
        <v/>
      </c>
      <c r="J3765">
        <f>'DATA DASH'!J3765</f>
        <v/>
      </c>
      <c r="K3765">
        <f>'DATA DASH'!K3765</f>
        <v/>
      </c>
      <c r="L3765">
        <f>'DATA DASH'!L3765</f>
        <v/>
      </c>
      <c r="M3765">
        <f>'DATA DASH'!M3765</f>
        <v/>
      </c>
    </row>
    <row r="3766">
      <c r="A3766">
        <f>'DATA DASH'!A3766</f>
        <v/>
      </c>
      <c r="B3766">
        <f>'DATA DASH'!B3766</f>
        <v/>
      </c>
      <c r="C3766">
        <f>'DATA DASH'!C3766</f>
        <v/>
      </c>
      <c r="D3766">
        <f>'DATA DASH'!D3766</f>
        <v/>
      </c>
      <c r="E3766">
        <f>'DATA DASH'!E3766</f>
        <v/>
      </c>
      <c r="F3766">
        <f>'DATA DASH'!F3766</f>
        <v/>
      </c>
      <c r="G3766">
        <f>'DATA DASH'!G3766</f>
        <v/>
      </c>
      <c r="H3766">
        <f>'DATA DASH'!H3766</f>
        <v/>
      </c>
      <c r="I3766">
        <f>'DATA DASH'!I3766</f>
        <v/>
      </c>
      <c r="J3766">
        <f>'DATA DASH'!J3766</f>
        <v/>
      </c>
      <c r="K3766">
        <f>'DATA DASH'!K3766</f>
        <v/>
      </c>
      <c r="L3766">
        <f>'DATA DASH'!L3766</f>
        <v/>
      </c>
      <c r="M3766">
        <f>'DATA DASH'!M3766</f>
        <v/>
      </c>
    </row>
    <row r="3767">
      <c r="A3767">
        <f>'DATA DASH'!A3767</f>
        <v/>
      </c>
      <c r="B3767">
        <f>'DATA DASH'!B3767</f>
        <v/>
      </c>
      <c r="C3767">
        <f>'DATA DASH'!C3767</f>
        <v/>
      </c>
      <c r="D3767">
        <f>'DATA DASH'!D3767</f>
        <v/>
      </c>
      <c r="E3767">
        <f>'DATA DASH'!E3767</f>
        <v/>
      </c>
      <c r="F3767">
        <f>'DATA DASH'!F3767</f>
        <v/>
      </c>
      <c r="G3767">
        <f>'DATA DASH'!G3767</f>
        <v/>
      </c>
      <c r="H3767">
        <f>'DATA DASH'!H3767</f>
        <v/>
      </c>
      <c r="I3767">
        <f>'DATA DASH'!I3767</f>
        <v/>
      </c>
      <c r="J3767">
        <f>'DATA DASH'!J3767</f>
        <v/>
      </c>
      <c r="K3767">
        <f>'DATA DASH'!K3767</f>
        <v/>
      </c>
      <c r="L3767">
        <f>'DATA DASH'!L3767</f>
        <v/>
      </c>
      <c r="M3767">
        <f>'DATA DASH'!M3767</f>
        <v/>
      </c>
    </row>
    <row r="3768">
      <c r="A3768">
        <f>'DATA DASH'!A3768</f>
        <v/>
      </c>
      <c r="B3768">
        <f>'DATA DASH'!B3768</f>
        <v/>
      </c>
      <c r="C3768">
        <f>'DATA DASH'!C3768</f>
        <v/>
      </c>
      <c r="D3768">
        <f>'DATA DASH'!D3768</f>
        <v/>
      </c>
      <c r="E3768">
        <f>'DATA DASH'!E3768</f>
        <v/>
      </c>
      <c r="F3768">
        <f>'DATA DASH'!F3768</f>
        <v/>
      </c>
      <c r="G3768">
        <f>'DATA DASH'!G3768</f>
        <v/>
      </c>
      <c r="H3768">
        <f>'DATA DASH'!H3768</f>
        <v/>
      </c>
      <c r="I3768">
        <f>'DATA DASH'!I3768</f>
        <v/>
      </c>
      <c r="J3768">
        <f>'DATA DASH'!J3768</f>
        <v/>
      </c>
      <c r="K3768">
        <f>'DATA DASH'!K3768</f>
        <v/>
      </c>
      <c r="L3768">
        <f>'DATA DASH'!L3768</f>
        <v/>
      </c>
      <c r="M3768">
        <f>'DATA DASH'!M3768</f>
        <v/>
      </c>
    </row>
    <row r="3769">
      <c r="A3769">
        <f>'DATA DASH'!A3769</f>
        <v/>
      </c>
      <c r="B3769">
        <f>'DATA DASH'!B3769</f>
        <v/>
      </c>
      <c r="C3769">
        <f>'DATA DASH'!C3769</f>
        <v/>
      </c>
      <c r="D3769">
        <f>'DATA DASH'!D3769</f>
        <v/>
      </c>
      <c r="E3769">
        <f>'DATA DASH'!E3769</f>
        <v/>
      </c>
      <c r="F3769">
        <f>'DATA DASH'!F3769</f>
        <v/>
      </c>
      <c r="G3769">
        <f>'DATA DASH'!G3769</f>
        <v/>
      </c>
      <c r="H3769">
        <f>'DATA DASH'!H3769</f>
        <v/>
      </c>
      <c r="I3769">
        <f>'DATA DASH'!I3769</f>
        <v/>
      </c>
      <c r="J3769">
        <f>'DATA DASH'!J3769</f>
        <v/>
      </c>
      <c r="K3769">
        <f>'DATA DASH'!K3769</f>
        <v/>
      </c>
      <c r="L3769">
        <f>'DATA DASH'!L3769</f>
        <v/>
      </c>
      <c r="M3769">
        <f>'DATA DASH'!M3769</f>
        <v/>
      </c>
    </row>
    <row r="3770">
      <c r="A3770">
        <f>'DATA DASH'!A3770</f>
        <v/>
      </c>
      <c r="B3770">
        <f>'DATA DASH'!B3770</f>
        <v/>
      </c>
      <c r="C3770">
        <f>'DATA DASH'!C3770</f>
        <v/>
      </c>
      <c r="D3770">
        <f>'DATA DASH'!D3770</f>
        <v/>
      </c>
      <c r="E3770">
        <f>'DATA DASH'!E3770</f>
        <v/>
      </c>
      <c r="F3770">
        <f>'DATA DASH'!F3770</f>
        <v/>
      </c>
      <c r="G3770">
        <f>'DATA DASH'!G3770</f>
        <v/>
      </c>
      <c r="H3770">
        <f>'DATA DASH'!H3770</f>
        <v/>
      </c>
      <c r="I3770">
        <f>'DATA DASH'!I3770</f>
        <v/>
      </c>
      <c r="J3770">
        <f>'DATA DASH'!J3770</f>
        <v/>
      </c>
      <c r="K3770">
        <f>'DATA DASH'!K3770</f>
        <v/>
      </c>
      <c r="L3770">
        <f>'DATA DASH'!L3770</f>
        <v/>
      </c>
      <c r="M3770">
        <f>'DATA DASH'!M3770</f>
        <v/>
      </c>
    </row>
    <row r="3771">
      <c r="A3771">
        <f>'DATA DASH'!A3771</f>
        <v/>
      </c>
      <c r="B3771">
        <f>'DATA DASH'!B3771</f>
        <v/>
      </c>
      <c r="C3771">
        <f>'DATA DASH'!C3771</f>
        <v/>
      </c>
      <c r="D3771">
        <f>'DATA DASH'!D3771</f>
        <v/>
      </c>
      <c r="E3771">
        <f>'DATA DASH'!E3771</f>
        <v/>
      </c>
      <c r="F3771">
        <f>'DATA DASH'!F3771</f>
        <v/>
      </c>
      <c r="G3771">
        <f>'DATA DASH'!G3771</f>
        <v/>
      </c>
      <c r="H3771">
        <f>'DATA DASH'!H3771</f>
        <v/>
      </c>
      <c r="I3771">
        <f>'DATA DASH'!I3771</f>
        <v/>
      </c>
      <c r="J3771">
        <f>'DATA DASH'!J3771</f>
        <v/>
      </c>
      <c r="K3771">
        <f>'DATA DASH'!K3771</f>
        <v/>
      </c>
      <c r="L3771">
        <f>'DATA DASH'!L3771</f>
        <v/>
      </c>
      <c r="M3771">
        <f>'DATA DASH'!M3771</f>
        <v/>
      </c>
    </row>
    <row r="3772">
      <c r="A3772">
        <f>'DATA DASH'!A3772</f>
        <v/>
      </c>
      <c r="B3772">
        <f>'DATA DASH'!B3772</f>
        <v/>
      </c>
      <c r="C3772">
        <f>'DATA DASH'!C3772</f>
        <v/>
      </c>
      <c r="D3772">
        <f>'DATA DASH'!D3772</f>
        <v/>
      </c>
      <c r="E3772">
        <f>'DATA DASH'!E3772</f>
        <v/>
      </c>
      <c r="F3772">
        <f>'DATA DASH'!F3772</f>
        <v/>
      </c>
      <c r="G3772">
        <f>'DATA DASH'!G3772</f>
        <v/>
      </c>
      <c r="H3772">
        <f>'DATA DASH'!H3772</f>
        <v/>
      </c>
      <c r="I3772">
        <f>'DATA DASH'!I3772</f>
        <v/>
      </c>
      <c r="J3772">
        <f>'DATA DASH'!J3772</f>
        <v/>
      </c>
      <c r="K3772">
        <f>'DATA DASH'!K3772</f>
        <v/>
      </c>
      <c r="L3772">
        <f>'DATA DASH'!L3772</f>
        <v/>
      </c>
      <c r="M3772">
        <f>'DATA DASH'!M3772</f>
        <v/>
      </c>
    </row>
    <row r="3773">
      <c r="A3773">
        <f>'DATA DASH'!A3773</f>
        <v/>
      </c>
      <c r="B3773">
        <f>'DATA DASH'!B3773</f>
        <v/>
      </c>
      <c r="C3773">
        <f>'DATA DASH'!C3773</f>
        <v/>
      </c>
      <c r="D3773">
        <f>'DATA DASH'!D3773</f>
        <v/>
      </c>
      <c r="E3773">
        <f>'DATA DASH'!E3773</f>
        <v/>
      </c>
      <c r="F3773">
        <f>'DATA DASH'!F3773</f>
        <v/>
      </c>
      <c r="G3773">
        <f>'DATA DASH'!G3773</f>
        <v/>
      </c>
      <c r="H3773">
        <f>'DATA DASH'!H3773</f>
        <v/>
      </c>
      <c r="I3773">
        <f>'DATA DASH'!I3773</f>
        <v/>
      </c>
      <c r="J3773">
        <f>'DATA DASH'!J3773</f>
        <v/>
      </c>
      <c r="K3773">
        <f>'DATA DASH'!K3773</f>
        <v/>
      </c>
      <c r="L3773">
        <f>'DATA DASH'!L3773</f>
        <v/>
      </c>
      <c r="M3773">
        <f>'DATA DASH'!M3773</f>
        <v/>
      </c>
    </row>
    <row r="3774">
      <c r="A3774">
        <f>'DATA DASH'!A3774</f>
        <v/>
      </c>
      <c r="B3774">
        <f>'DATA DASH'!B3774</f>
        <v/>
      </c>
      <c r="C3774">
        <f>'DATA DASH'!C3774</f>
        <v/>
      </c>
      <c r="D3774">
        <f>'DATA DASH'!D3774</f>
        <v/>
      </c>
      <c r="E3774">
        <f>'DATA DASH'!E3774</f>
        <v/>
      </c>
      <c r="F3774">
        <f>'DATA DASH'!F3774</f>
        <v/>
      </c>
      <c r="G3774">
        <f>'DATA DASH'!G3774</f>
        <v/>
      </c>
      <c r="H3774">
        <f>'DATA DASH'!H3774</f>
        <v/>
      </c>
      <c r="I3774">
        <f>'DATA DASH'!I3774</f>
        <v/>
      </c>
      <c r="J3774">
        <f>'DATA DASH'!J3774</f>
        <v/>
      </c>
      <c r="K3774">
        <f>'DATA DASH'!K3774</f>
        <v/>
      </c>
      <c r="L3774">
        <f>'DATA DASH'!L3774</f>
        <v/>
      </c>
      <c r="M3774">
        <f>'DATA DASH'!M3774</f>
        <v/>
      </c>
    </row>
    <row r="3775">
      <c r="A3775">
        <f>'DATA DASH'!A3775</f>
        <v/>
      </c>
      <c r="B3775">
        <f>'DATA DASH'!B3775</f>
        <v/>
      </c>
      <c r="C3775">
        <f>'DATA DASH'!C3775</f>
        <v/>
      </c>
      <c r="D3775">
        <f>'DATA DASH'!D3775</f>
        <v/>
      </c>
      <c r="E3775">
        <f>'DATA DASH'!E3775</f>
        <v/>
      </c>
      <c r="F3775">
        <f>'DATA DASH'!F3775</f>
        <v/>
      </c>
      <c r="G3775">
        <f>'DATA DASH'!G3775</f>
        <v/>
      </c>
      <c r="H3775">
        <f>'DATA DASH'!H3775</f>
        <v/>
      </c>
      <c r="I3775">
        <f>'DATA DASH'!I3775</f>
        <v/>
      </c>
      <c r="J3775">
        <f>'DATA DASH'!J3775</f>
        <v/>
      </c>
      <c r="K3775">
        <f>'DATA DASH'!K3775</f>
        <v/>
      </c>
      <c r="L3775">
        <f>'DATA DASH'!L3775</f>
        <v/>
      </c>
      <c r="M3775">
        <f>'DATA DASH'!M3775</f>
        <v/>
      </c>
    </row>
    <row r="3776">
      <c r="A3776">
        <f>'DATA DASH'!A3776</f>
        <v/>
      </c>
      <c r="B3776">
        <f>'DATA DASH'!B3776</f>
        <v/>
      </c>
      <c r="C3776">
        <f>'DATA DASH'!C3776</f>
        <v/>
      </c>
      <c r="D3776">
        <f>'DATA DASH'!D3776</f>
        <v/>
      </c>
      <c r="E3776">
        <f>'DATA DASH'!E3776</f>
        <v/>
      </c>
      <c r="F3776">
        <f>'DATA DASH'!F3776</f>
        <v/>
      </c>
      <c r="G3776">
        <f>'DATA DASH'!G3776</f>
        <v/>
      </c>
      <c r="H3776">
        <f>'DATA DASH'!H3776</f>
        <v/>
      </c>
      <c r="I3776">
        <f>'DATA DASH'!I3776</f>
        <v/>
      </c>
      <c r="J3776">
        <f>'DATA DASH'!J3776</f>
        <v/>
      </c>
      <c r="K3776">
        <f>'DATA DASH'!K3776</f>
        <v/>
      </c>
      <c r="L3776">
        <f>'DATA DASH'!L3776</f>
        <v/>
      </c>
      <c r="M3776">
        <f>'DATA DASH'!M3776</f>
        <v/>
      </c>
    </row>
    <row r="3777">
      <c r="A3777">
        <f>'DATA DASH'!A3777</f>
        <v/>
      </c>
      <c r="B3777">
        <f>'DATA DASH'!B3777</f>
        <v/>
      </c>
      <c r="C3777">
        <f>'DATA DASH'!C3777</f>
        <v/>
      </c>
      <c r="D3777">
        <f>'DATA DASH'!D3777</f>
        <v/>
      </c>
      <c r="E3777">
        <f>'DATA DASH'!E3777</f>
        <v/>
      </c>
      <c r="F3777">
        <f>'DATA DASH'!F3777</f>
        <v/>
      </c>
      <c r="G3777">
        <f>'DATA DASH'!G3777</f>
        <v/>
      </c>
      <c r="H3777">
        <f>'DATA DASH'!H3777</f>
        <v/>
      </c>
      <c r="I3777">
        <f>'DATA DASH'!I3777</f>
        <v/>
      </c>
      <c r="J3777">
        <f>'DATA DASH'!J3777</f>
        <v/>
      </c>
      <c r="K3777">
        <f>'DATA DASH'!K3777</f>
        <v/>
      </c>
      <c r="L3777">
        <f>'DATA DASH'!L3777</f>
        <v/>
      </c>
      <c r="M3777">
        <f>'DATA DASH'!M3777</f>
        <v/>
      </c>
    </row>
    <row r="3778">
      <c r="A3778">
        <f>'DATA DASH'!A3778</f>
        <v/>
      </c>
      <c r="B3778">
        <f>'DATA DASH'!B3778</f>
        <v/>
      </c>
      <c r="C3778">
        <f>'DATA DASH'!C3778</f>
        <v/>
      </c>
      <c r="D3778">
        <f>'DATA DASH'!D3778</f>
        <v/>
      </c>
      <c r="E3778">
        <f>'DATA DASH'!E3778</f>
        <v/>
      </c>
      <c r="F3778">
        <f>'DATA DASH'!F3778</f>
        <v/>
      </c>
      <c r="G3778">
        <f>'DATA DASH'!G3778</f>
        <v/>
      </c>
      <c r="H3778">
        <f>'DATA DASH'!H3778</f>
        <v/>
      </c>
      <c r="I3778">
        <f>'DATA DASH'!I3778</f>
        <v/>
      </c>
      <c r="J3778">
        <f>'DATA DASH'!J3778</f>
        <v/>
      </c>
      <c r="K3778">
        <f>'DATA DASH'!K3778</f>
        <v/>
      </c>
      <c r="L3778">
        <f>'DATA DASH'!L3778</f>
        <v/>
      </c>
      <c r="M3778">
        <f>'DATA DASH'!M3778</f>
        <v/>
      </c>
    </row>
    <row r="3779">
      <c r="A3779">
        <f>'DATA DASH'!A3779</f>
        <v/>
      </c>
      <c r="B3779">
        <f>'DATA DASH'!B3779</f>
        <v/>
      </c>
      <c r="C3779">
        <f>'DATA DASH'!C3779</f>
        <v/>
      </c>
      <c r="D3779">
        <f>'DATA DASH'!D3779</f>
        <v/>
      </c>
      <c r="E3779">
        <f>'DATA DASH'!E3779</f>
        <v/>
      </c>
      <c r="F3779">
        <f>'DATA DASH'!F3779</f>
        <v/>
      </c>
      <c r="G3779">
        <f>'DATA DASH'!G3779</f>
        <v/>
      </c>
      <c r="H3779">
        <f>'DATA DASH'!H3779</f>
        <v/>
      </c>
      <c r="I3779">
        <f>'DATA DASH'!I3779</f>
        <v/>
      </c>
      <c r="J3779">
        <f>'DATA DASH'!J3779</f>
        <v/>
      </c>
      <c r="K3779">
        <f>'DATA DASH'!K3779</f>
        <v/>
      </c>
      <c r="L3779">
        <f>'DATA DASH'!L3779</f>
        <v/>
      </c>
      <c r="M3779">
        <f>'DATA DASH'!M3779</f>
        <v/>
      </c>
    </row>
    <row r="3780">
      <c r="A3780">
        <f>'DATA DASH'!A3780</f>
        <v/>
      </c>
      <c r="B3780">
        <f>'DATA DASH'!B3780</f>
        <v/>
      </c>
      <c r="C3780">
        <f>'DATA DASH'!C3780</f>
        <v/>
      </c>
      <c r="D3780">
        <f>'DATA DASH'!D3780</f>
        <v/>
      </c>
      <c r="E3780">
        <f>'DATA DASH'!E3780</f>
        <v/>
      </c>
      <c r="F3780">
        <f>'DATA DASH'!F3780</f>
        <v/>
      </c>
      <c r="G3780">
        <f>'DATA DASH'!G3780</f>
        <v/>
      </c>
      <c r="H3780">
        <f>'DATA DASH'!H3780</f>
        <v/>
      </c>
      <c r="I3780">
        <f>'DATA DASH'!I3780</f>
        <v/>
      </c>
      <c r="J3780">
        <f>'DATA DASH'!J3780</f>
        <v/>
      </c>
      <c r="K3780">
        <f>'DATA DASH'!K3780</f>
        <v/>
      </c>
      <c r="L3780">
        <f>'DATA DASH'!L3780</f>
        <v/>
      </c>
      <c r="M3780">
        <f>'DATA DASH'!M3780</f>
        <v/>
      </c>
    </row>
    <row r="3781">
      <c r="A3781">
        <f>'DATA DASH'!A3781</f>
        <v/>
      </c>
      <c r="B3781">
        <f>'DATA DASH'!B3781</f>
        <v/>
      </c>
      <c r="C3781">
        <f>'DATA DASH'!C3781</f>
        <v/>
      </c>
      <c r="D3781">
        <f>'DATA DASH'!D3781</f>
        <v/>
      </c>
      <c r="E3781">
        <f>'DATA DASH'!E3781</f>
        <v/>
      </c>
      <c r="F3781">
        <f>'DATA DASH'!F3781</f>
        <v/>
      </c>
      <c r="G3781">
        <f>'DATA DASH'!G3781</f>
        <v/>
      </c>
      <c r="H3781">
        <f>'DATA DASH'!H3781</f>
        <v/>
      </c>
      <c r="I3781">
        <f>'DATA DASH'!I3781</f>
        <v/>
      </c>
      <c r="J3781">
        <f>'DATA DASH'!J3781</f>
        <v/>
      </c>
      <c r="K3781">
        <f>'DATA DASH'!K3781</f>
        <v/>
      </c>
      <c r="L3781">
        <f>'DATA DASH'!L3781</f>
        <v/>
      </c>
      <c r="M3781">
        <f>'DATA DASH'!M3781</f>
        <v/>
      </c>
    </row>
    <row r="3782">
      <c r="A3782">
        <f>'DATA DASH'!A3782</f>
        <v/>
      </c>
      <c r="B3782">
        <f>'DATA DASH'!B3782</f>
        <v/>
      </c>
      <c r="C3782">
        <f>'DATA DASH'!C3782</f>
        <v/>
      </c>
      <c r="D3782">
        <f>'DATA DASH'!D3782</f>
        <v/>
      </c>
      <c r="E3782">
        <f>'DATA DASH'!E3782</f>
        <v/>
      </c>
      <c r="F3782">
        <f>'DATA DASH'!F3782</f>
        <v/>
      </c>
      <c r="G3782">
        <f>'DATA DASH'!G3782</f>
        <v/>
      </c>
      <c r="H3782">
        <f>'DATA DASH'!H3782</f>
        <v/>
      </c>
      <c r="I3782">
        <f>'DATA DASH'!I3782</f>
        <v/>
      </c>
      <c r="J3782">
        <f>'DATA DASH'!J3782</f>
        <v/>
      </c>
      <c r="K3782">
        <f>'DATA DASH'!K3782</f>
        <v/>
      </c>
      <c r="L3782">
        <f>'DATA DASH'!L3782</f>
        <v/>
      </c>
      <c r="M3782">
        <f>'DATA DASH'!M3782</f>
        <v/>
      </c>
    </row>
    <row r="3783">
      <c r="A3783">
        <f>'DATA DASH'!A3783</f>
        <v/>
      </c>
      <c r="B3783">
        <f>'DATA DASH'!B3783</f>
        <v/>
      </c>
      <c r="C3783">
        <f>'DATA DASH'!C3783</f>
        <v/>
      </c>
      <c r="D3783">
        <f>'DATA DASH'!D3783</f>
        <v/>
      </c>
      <c r="E3783">
        <f>'DATA DASH'!E3783</f>
        <v/>
      </c>
      <c r="F3783">
        <f>'DATA DASH'!F3783</f>
        <v/>
      </c>
      <c r="G3783">
        <f>'DATA DASH'!G3783</f>
        <v/>
      </c>
      <c r="H3783">
        <f>'DATA DASH'!H3783</f>
        <v/>
      </c>
      <c r="I3783">
        <f>'DATA DASH'!I3783</f>
        <v/>
      </c>
      <c r="J3783">
        <f>'DATA DASH'!J3783</f>
        <v/>
      </c>
      <c r="K3783">
        <f>'DATA DASH'!K3783</f>
        <v/>
      </c>
      <c r="L3783">
        <f>'DATA DASH'!L3783</f>
        <v/>
      </c>
      <c r="M3783">
        <f>'DATA DASH'!M3783</f>
        <v/>
      </c>
    </row>
    <row r="3784">
      <c r="A3784">
        <f>'DATA DASH'!A3784</f>
        <v/>
      </c>
      <c r="B3784">
        <f>'DATA DASH'!B3784</f>
        <v/>
      </c>
      <c r="C3784">
        <f>'DATA DASH'!C3784</f>
        <v/>
      </c>
      <c r="D3784">
        <f>'DATA DASH'!D3784</f>
        <v/>
      </c>
      <c r="E3784">
        <f>'DATA DASH'!E3784</f>
        <v/>
      </c>
      <c r="F3784">
        <f>'DATA DASH'!F3784</f>
        <v/>
      </c>
      <c r="G3784">
        <f>'DATA DASH'!G3784</f>
        <v/>
      </c>
      <c r="H3784">
        <f>'DATA DASH'!H3784</f>
        <v/>
      </c>
      <c r="I3784">
        <f>'DATA DASH'!I3784</f>
        <v/>
      </c>
      <c r="J3784">
        <f>'DATA DASH'!J3784</f>
        <v/>
      </c>
      <c r="K3784">
        <f>'DATA DASH'!K3784</f>
        <v/>
      </c>
      <c r="L3784">
        <f>'DATA DASH'!L3784</f>
        <v/>
      </c>
      <c r="M3784">
        <f>'DATA DASH'!M3784</f>
        <v/>
      </c>
    </row>
    <row r="3785">
      <c r="A3785">
        <f>'DATA DASH'!A3785</f>
        <v/>
      </c>
      <c r="B3785">
        <f>'DATA DASH'!B3785</f>
        <v/>
      </c>
      <c r="C3785">
        <f>'DATA DASH'!C3785</f>
        <v/>
      </c>
      <c r="D3785">
        <f>'DATA DASH'!D3785</f>
        <v/>
      </c>
      <c r="E3785">
        <f>'DATA DASH'!E3785</f>
        <v/>
      </c>
      <c r="F3785">
        <f>'DATA DASH'!F3785</f>
        <v/>
      </c>
      <c r="G3785">
        <f>'DATA DASH'!G3785</f>
        <v/>
      </c>
      <c r="H3785">
        <f>'DATA DASH'!H3785</f>
        <v/>
      </c>
      <c r="I3785">
        <f>'DATA DASH'!I3785</f>
        <v/>
      </c>
      <c r="J3785">
        <f>'DATA DASH'!J3785</f>
        <v/>
      </c>
      <c r="K3785">
        <f>'DATA DASH'!K3785</f>
        <v/>
      </c>
      <c r="L3785">
        <f>'DATA DASH'!L3785</f>
        <v/>
      </c>
      <c r="M3785">
        <f>'DATA DASH'!M3785</f>
        <v/>
      </c>
    </row>
    <row r="3786">
      <c r="A3786">
        <f>'DATA DASH'!A3786</f>
        <v/>
      </c>
      <c r="B3786">
        <f>'DATA DASH'!B3786</f>
        <v/>
      </c>
      <c r="C3786">
        <f>'DATA DASH'!C3786</f>
        <v/>
      </c>
      <c r="D3786">
        <f>'DATA DASH'!D3786</f>
        <v/>
      </c>
      <c r="E3786">
        <f>'DATA DASH'!E3786</f>
        <v/>
      </c>
      <c r="F3786">
        <f>'DATA DASH'!F3786</f>
        <v/>
      </c>
      <c r="G3786">
        <f>'DATA DASH'!G3786</f>
        <v/>
      </c>
      <c r="H3786">
        <f>'DATA DASH'!H3786</f>
        <v/>
      </c>
      <c r="I3786">
        <f>'DATA DASH'!I3786</f>
        <v/>
      </c>
      <c r="J3786">
        <f>'DATA DASH'!J3786</f>
        <v/>
      </c>
      <c r="K3786">
        <f>'DATA DASH'!K3786</f>
        <v/>
      </c>
      <c r="L3786">
        <f>'DATA DASH'!L3786</f>
        <v/>
      </c>
      <c r="M3786">
        <f>'DATA DASH'!M3786</f>
        <v/>
      </c>
    </row>
    <row r="3787">
      <c r="A3787">
        <f>'DATA DASH'!A3787</f>
        <v/>
      </c>
      <c r="B3787">
        <f>'DATA DASH'!B3787</f>
        <v/>
      </c>
      <c r="C3787">
        <f>'DATA DASH'!C3787</f>
        <v/>
      </c>
      <c r="D3787">
        <f>'DATA DASH'!D3787</f>
        <v/>
      </c>
      <c r="E3787">
        <f>'DATA DASH'!E3787</f>
        <v/>
      </c>
      <c r="F3787">
        <f>'DATA DASH'!F3787</f>
        <v/>
      </c>
      <c r="G3787">
        <f>'DATA DASH'!G3787</f>
        <v/>
      </c>
      <c r="H3787">
        <f>'DATA DASH'!H3787</f>
        <v/>
      </c>
      <c r="I3787">
        <f>'DATA DASH'!I3787</f>
        <v/>
      </c>
      <c r="J3787">
        <f>'DATA DASH'!J3787</f>
        <v/>
      </c>
      <c r="K3787">
        <f>'DATA DASH'!K3787</f>
        <v/>
      </c>
      <c r="L3787">
        <f>'DATA DASH'!L3787</f>
        <v/>
      </c>
      <c r="M3787">
        <f>'DATA DASH'!M3787</f>
        <v/>
      </c>
    </row>
    <row r="3788">
      <c r="A3788">
        <f>'DATA DASH'!A3788</f>
        <v/>
      </c>
      <c r="B3788">
        <f>'DATA DASH'!B3788</f>
        <v/>
      </c>
      <c r="C3788">
        <f>'DATA DASH'!C3788</f>
        <v/>
      </c>
      <c r="D3788">
        <f>'DATA DASH'!D3788</f>
        <v/>
      </c>
      <c r="E3788">
        <f>'DATA DASH'!E3788</f>
        <v/>
      </c>
      <c r="F3788">
        <f>'DATA DASH'!F3788</f>
        <v/>
      </c>
      <c r="G3788">
        <f>'DATA DASH'!G3788</f>
        <v/>
      </c>
      <c r="H3788">
        <f>'DATA DASH'!H3788</f>
        <v/>
      </c>
      <c r="I3788">
        <f>'DATA DASH'!I3788</f>
        <v/>
      </c>
      <c r="J3788">
        <f>'DATA DASH'!J3788</f>
        <v/>
      </c>
      <c r="K3788">
        <f>'DATA DASH'!K3788</f>
        <v/>
      </c>
      <c r="L3788">
        <f>'DATA DASH'!L3788</f>
        <v/>
      </c>
      <c r="M3788">
        <f>'DATA DASH'!M3788</f>
        <v/>
      </c>
    </row>
    <row r="3789">
      <c r="A3789">
        <f>'DATA DASH'!A3789</f>
        <v/>
      </c>
      <c r="B3789">
        <f>'DATA DASH'!B3789</f>
        <v/>
      </c>
      <c r="C3789">
        <f>'DATA DASH'!C3789</f>
        <v/>
      </c>
      <c r="D3789">
        <f>'DATA DASH'!D3789</f>
        <v/>
      </c>
      <c r="E3789">
        <f>'DATA DASH'!E3789</f>
        <v/>
      </c>
      <c r="F3789">
        <f>'DATA DASH'!F3789</f>
        <v/>
      </c>
      <c r="G3789">
        <f>'DATA DASH'!G3789</f>
        <v/>
      </c>
      <c r="H3789">
        <f>'DATA DASH'!H3789</f>
        <v/>
      </c>
      <c r="I3789">
        <f>'DATA DASH'!I3789</f>
        <v/>
      </c>
      <c r="J3789">
        <f>'DATA DASH'!J3789</f>
        <v/>
      </c>
      <c r="K3789">
        <f>'DATA DASH'!K3789</f>
        <v/>
      </c>
      <c r="L3789">
        <f>'DATA DASH'!L3789</f>
        <v/>
      </c>
      <c r="M3789">
        <f>'DATA DASH'!M3789</f>
        <v/>
      </c>
    </row>
    <row r="3790">
      <c r="A3790">
        <f>'DATA DASH'!A3790</f>
        <v/>
      </c>
      <c r="B3790">
        <f>'DATA DASH'!B3790</f>
        <v/>
      </c>
      <c r="C3790">
        <f>'DATA DASH'!C3790</f>
        <v/>
      </c>
      <c r="D3790">
        <f>'DATA DASH'!D3790</f>
        <v/>
      </c>
      <c r="E3790">
        <f>'DATA DASH'!E3790</f>
        <v/>
      </c>
      <c r="F3790">
        <f>'DATA DASH'!F3790</f>
        <v/>
      </c>
      <c r="G3790">
        <f>'DATA DASH'!G3790</f>
        <v/>
      </c>
      <c r="H3790">
        <f>'DATA DASH'!H3790</f>
        <v/>
      </c>
      <c r="I3790">
        <f>'DATA DASH'!I3790</f>
        <v/>
      </c>
      <c r="J3790">
        <f>'DATA DASH'!J3790</f>
        <v/>
      </c>
      <c r="K3790">
        <f>'DATA DASH'!K3790</f>
        <v/>
      </c>
      <c r="L3790">
        <f>'DATA DASH'!L3790</f>
        <v/>
      </c>
      <c r="M3790">
        <f>'DATA DASH'!M3790</f>
        <v/>
      </c>
    </row>
    <row r="3791">
      <c r="A3791">
        <f>'DATA DASH'!A3791</f>
        <v/>
      </c>
      <c r="B3791">
        <f>'DATA DASH'!B3791</f>
        <v/>
      </c>
      <c r="C3791">
        <f>'DATA DASH'!C3791</f>
        <v/>
      </c>
      <c r="D3791">
        <f>'DATA DASH'!D3791</f>
        <v/>
      </c>
      <c r="E3791">
        <f>'DATA DASH'!E3791</f>
        <v/>
      </c>
      <c r="F3791">
        <f>'DATA DASH'!F3791</f>
        <v/>
      </c>
      <c r="G3791">
        <f>'DATA DASH'!G3791</f>
        <v/>
      </c>
      <c r="H3791">
        <f>'DATA DASH'!H3791</f>
        <v/>
      </c>
      <c r="I3791">
        <f>'DATA DASH'!I3791</f>
        <v/>
      </c>
      <c r="J3791">
        <f>'DATA DASH'!J3791</f>
        <v/>
      </c>
      <c r="K3791">
        <f>'DATA DASH'!K3791</f>
        <v/>
      </c>
      <c r="L3791">
        <f>'DATA DASH'!L3791</f>
        <v/>
      </c>
      <c r="M3791">
        <f>'DATA DASH'!M3791</f>
        <v/>
      </c>
    </row>
    <row r="3792">
      <c r="A3792">
        <f>'DATA DASH'!A3792</f>
        <v/>
      </c>
      <c r="B3792">
        <f>'DATA DASH'!B3792</f>
        <v/>
      </c>
      <c r="C3792">
        <f>'DATA DASH'!C3792</f>
        <v/>
      </c>
      <c r="D3792">
        <f>'DATA DASH'!D3792</f>
        <v/>
      </c>
      <c r="E3792">
        <f>'DATA DASH'!E3792</f>
        <v/>
      </c>
      <c r="F3792">
        <f>'DATA DASH'!F3792</f>
        <v/>
      </c>
      <c r="G3792">
        <f>'DATA DASH'!G3792</f>
        <v/>
      </c>
      <c r="H3792">
        <f>'DATA DASH'!H3792</f>
        <v/>
      </c>
      <c r="I3792">
        <f>'DATA DASH'!I3792</f>
        <v/>
      </c>
      <c r="J3792">
        <f>'DATA DASH'!J3792</f>
        <v/>
      </c>
      <c r="K3792">
        <f>'DATA DASH'!K3792</f>
        <v/>
      </c>
      <c r="L3792">
        <f>'DATA DASH'!L3792</f>
        <v/>
      </c>
      <c r="M3792">
        <f>'DATA DASH'!M3792</f>
        <v/>
      </c>
    </row>
    <row r="3793">
      <c r="A3793">
        <f>'DATA DASH'!A3793</f>
        <v/>
      </c>
      <c r="B3793">
        <f>'DATA DASH'!B3793</f>
        <v/>
      </c>
      <c r="C3793">
        <f>'DATA DASH'!C3793</f>
        <v/>
      </c>
      <c r="D3793">
        <f>'DATA DASH'!D3793</f>
        <v/>
      </c>
      <c r="E3793">
        <f>'DATA DASH'!E3793</f>
        <v/>
      </c>
      <c r="F3793">
        <f>'DATA DASH'!F3793</f>
        <v/>
      </c>
      <c r="G3793">
        <f>'DATA DASH'!G3793</f>
        <v/>
      </c>
      <c r="H3793">
        <f>'DATA DASH'!H3793</f>
        <v/>
      </c>
      <c r="I3793">
        <f>'DATA DASH'!I3793</f>
        <v/>
      </c>
      <c r="J3793">
        <f>'DATA DASH'!J3793</f>
        <v/>
      </c>
      <c r="K3793">
        <f>'DATA DASH'!K3793</f>
        <v/>
      </c>
      <c r="L3793">
        <f>'DATA DASH'!L3793</f>
        <v/>
      </c>
      <c r="M3793">
        <f>'DATA DASH'!M3793</f>
        <v/>
      </c>
    </row>
    <row r="3794">
      <c r="A3794">
        <f>'DATA DASH'!A3794</f>
        <v/>
      </c>
      <c r="B3794">
        <f>'DATA DASH'!B3794</f>
        <v/>
      </c>
      <c r="C3794">
        <f>'DATA DASH'!C3794</f>
        <v/>
      </c>
      <c r="D3794">
        <f>'DATA DASH'!D3794</f>
        <v/>
      </c>
      <c r="E3794">
        <f>'DATA DASH'!E3794</f>
        <v/>
      </c>
      <c r="F3794">
        <f>'DATA DASH'!F3794</f>
        <v/>
      </c>
      <c r="G3794">
        <f>'DATA DASH'!G3794</f>
        <v/>
      </c>
      <c r="H3794">
        <f>'DATA DASH'!H3794</f>
        <v/>
      </c>
      <c r="I3794">
        <f>'DATA DASH'!I3794</f>
        <v/>
      </c>
      <c r="J3794">
        <f>'DATA DASH'!J3794</f>
        <v/>
      </c>
      <c r="K3794">
        <f>'DATA DASH'!K3794</f>
        <v/>
      </c>
      <c r="L3794">
        <f>'DATA DASH'!L3794</f>
        <v/>
      </c>
      <c r="M3794">
        <f>'DATA DASH'!M3794</f>
        <v/>
      </c>
    </row>
    <row r="3795">
      <c r="A3795">
        <f>'DATA DASH'!A3795</f>
        <v/>
      </c>
      <c r="B3795">
        <f>'DATA DASH'!B3795</f>
        <v/>
      </c>
      <c r="C3795">
        <f>'DATA DASH'!C3795</f>
        <v/>
      </c>
      <c r="D3795">
        <f>'DATA DASH'!D3795</f>
        <v/>
      </c>
      <c r="E3795">
        <f>'DATA DASH'!E3795</f>
        <v/>
      </c>
      <c r="F3795">
        <f>'DATA DASH'!F3795</f>
        <v/>
      </c>
      <c r="G3795">
        <f>'DATA DASH'!G3795</f>
        <v/>
      </c>
      <c r="H3795">
        <f>'DATA DASH'!H3795</f>
        <v/>
      </c>
      <c r="I3795">
        <f>'DATA DASH'!I3795</f>
        <v/>
      </c>
      <c r="J3795">
        <f>'DATA DASH'!J3795</f>
        <v/>
      </c>
      <c r="K3795">
        <f>'DATA DASH'!K3795</f>
        <v/>
      </c>
      <c r="L3795">
        <f>'DATA DASH'!L3795</f>
        <v/>
      </c>
      <c r="M3795">
        <f>'DATA DASH'!M3795</f>
        <v/>
      </c>
    </row>
    <row r="3796">
      <c r="A3796">
        <f>'DATA DASH'!A3796</f>
        <v/>
      </c>
      <c r="B3796">
        <f>'DATA DASH'!B3796</f>
        <v/>
      </c>
      <c r="C3796">
        <f>'DATA DASH'!C3796</f>
        <v/>
      </c>
      <c r="D3796">
        <f>'DATA DASH'!D3796</f>
        <v/>
      </c>
      <c r="E3796">
        <f>'DATA DASH'!E3796</f>
        <v/>
      </c>
      <c r="F3796">
        <f>'DATA DASH'!F3796</f>
        <v/>
      </c>
      <c r="G3796">
        <f>'DATA DASH'!G3796</f>
        <v/>
      </c>
      <c r="H3796">
        <f>'DATA DASH'!H3796</f>
        <v/>
      </c>
      <c r="I3796">
        <f>'DATA DASH'!I3796</f>
        <v/>
      </c>
      <c r="J3796">
        <f>'DATA DASH'!J3796</f>
        <v/>
      </c>
      <c r="K3796">
        <f>'DATA DASH'!K3796</f>
        <v/>
      </c>
      <c r="L3796">
        <f>'DATA DASH'!L3796</f>
        <v/>
      </c>
      <c r="M3796">
        <f>'DATA DASH'!M3796</f>
        <v/>
      </c>
    </row>
    <row r="3797">
      <c r="A3797">
        <f>'DATA DASH'!A3797</f>
        <v/>
      </c>
      <c r="B3797">
        <f>'DATA DASH'!B3797</f>
        <v/>
      </c>
      <c r="C3797">
        <f>'DATA DASH'!C3797</f>
        <v/>
      </c>
      <c r="D3797">
        <f>'DATA DASH'!D3797</f>
        <v/>
      </c>
      <c r="E3797">
        <f>'DATA DASH'!E3797</f>
        <v/>
      </c>
      <c r="F3797">
        <f>'DATA DASH'!F3797</f>
        <v/>
      </c>
      <c r="G3797">
        <f>'DATA DASH'!G3797</f>
        <v/>
      </c>
      <c r="H3797">
        <f>'DATA DASH'!H3797</f>
        <v/>
      </c>
      <c r="I3797">
        <f>'DATA DASH'!I3797</f>
        <v/>
      </c>
      <c r="J3797">
        <f>'DATA DASH'!J3797</f>
        <v/>
      </c>
      <c r="K3797">
        <f>'DATA DASH'!K3797</f>
        <v/>
      </c>
      <c r="L3797">
        <f>'DATA DASH'!L3797</f>
        <v/>
      </c>
      <c r="M3797">
        <f>'DATA DASH'!M3797</f>
        <v/>
      </c>
    </row>
    <row r="3798">
      <c r="A3798">
        <f>'DATA DASH'!A3798</f>
        <v/>
      </c>
      <c r="B3798">
        <f>'DATA DASH'!B3798</f>
        <v/>
      </c>
      <c r="C3798">
        <f>'DATA DASH'!C3798</f>
        <v/>
      </c>
      <c r="D3798">
        <f>'DATA DASH'!D3798</f>
        <v/>
      </c>
      <c r="E3798">
        <f>'DATA DASH'!E3798</f>
        <v/>
      </c>
      <c r="F3798">
        <f>'DATA DASH'!F3798</f>
        <v/>
      </c>
      <c r="G3798">
        <f>'DATA DASH'!G3798</f>
        <v/>
      </c>
      <c r="H3798">
        <f>'DATA DASH'!H3798</f>
        <v/>
      </c>
      <c r="I3798">
        <f>'DATA DASH'!I3798</f>
        <v/>
      </c>
      <c r="J3798">
        <f>'DATA DASH'!J3798</f>
        <v/>
      </c>
      <c r="K3798">
        <f>'DATA DASH'!K3798</f>
        <v/>
      </c>
      <c r="L3798">
        <f>'DATA DASH'!L3798</f>
        <v/>
      </c>
      <c r="M3798">
        <f>'DATA DASH'!M3798</f>
        <v/>
      </c>
    </row>
    <row r="3799">
      <c r="A3799">
        <f>'DATA DASH'!A3799</f>
        <v/>
      </c>
      <c r="B3799">
        <f>'DATA DASH'!B3799</f>
        <v/>
      </c>
      <c r="C3799">
        <f>'DATA DASH'!C3799</f>
        <v/>
      </c>
      <c r="D3799">
        <f>'DATA DASH'!D3799</f>
        <v/>
      </c>
      <c r="E3799">
        <f>'DATA DASH'!E3799</f>
        <v/>
      </c>
      <c r="F3799">
        <f>'DATA DASH'!F3799</f>
        <v/>
      </c>
      <c r="G3799">
        <f>'DATA DASH'!G3799</f>
        <v/>
      </c>
      <c r="H3799">
        <f>'DATA DASH'!H3799</f>
        <v/>
      </c>
      <c r="I3799">
        <f>'DATA DASH'!I3799</f>
        <v/>
      </c>
      <c r="J3799">
        <f>'DATA DASH'!J3799</f>
        <v/>
      </c>
      <c r="K3799">
        <f>'DATA DASH'!K3799</f>
        <v/>
      </c>
      <c r="L3799">
        <f>'DATA DASH'!L3799</f>
        <v/>
      </c>
      <c r="M3799">
        <f>'DATA DASH'!M3799</f>
        <v/>
      </c>
    </row>
    <row r="3800">
      <c r="A3800">
        <f>'DATA DASH'!A3800</f>
        <v/>
      </c>
      <c r="B3800">
        <f>'DATA DASH'!B3800</f>
        <v/>
      </c>
      <c r="C3800">
        <f>'DATA DASH'!C3800</f>
        <v/>
      </c>
      <c r="D3800">
        <f>'DATA DASH'!D3800</f>
        <v/>
      </c>
      <c r="E3800">
        <f>'DATA DASH'!E3800</f>
        <v/>
      </c>
      <c r="F3800">
        <f>'DATA DASH'!F3800</f>
        <v/>
      </c>
      <c r="G3800">
        <f>'DATA DASH'!G3800</f>
        <v/>
      </c>
      <c r="H3800">
        <f>'DATA DASH'!H3800</f>
        <v/>
      </c>
      <c r="I3800">
        <f>'DATA DASH'!I3800</f>
        <v/>
      </c>
      <c r="J3800">
        <f>'DATA DASH'!J3800</f>
        <v/>
      </c>
      <c r="K3800">
        <f>'DATA DASH'!K3800</f>
        <v/>
      </c>
      <c r="L3800">
        <f>'DATA DASH'!L3800</f>
        <v/>
      </c>
      <c r="M3800">
        <f>'DATA DASH'!M3800</f>
        <v/>
      </c>
    </row>
    <row r="3801">
      <c r="A3801">
        <f>'DATA DASH'!A3801</f>
        <v/>
      </c>
      <c r="B3801">
        <f>'DATA DASH'!B3801</f>
        <v/>
      </c>
      <c r="C3801">
        <f>'DATA DASH'!C3801</f>
        <v/>
      </c>
      <c r="D3801">
        <f>'DATA DASH'!D3801</f>
        <v/>
      </c>
      <c r="E3801">
        <f>'DATA DASH'!E3801</f>
        <v/>
      </c>
      <c r="F3801">
        <f>'DATA DASH'!F3801</f>
        <v/>
      </c>
      <c r="G3801">
        <f>'DATA DASH'!G3801</f>
        <v/>
      </c>
      <c r="H3801">
        <f>'DATA DASH'!H3801</f>
        <v/>
      </c>
      <c r="I3801">
        <f>'DATA DASH'!I3801</f>
        <v/>
      </c>
      <c r="J3801">
        <f>'DATA DASH'!J3801</f>
        <v/>
      </c>
      <c r="K3801">
        <f>'DATA DASH'!K3801</f>
        <v/>
      </c>
      <c r="L3801">
        <f>'DATA DASH'!L3801</f>
        <v/>
      </c>
      <c r="M3801">
        <f>'DATA DASH'!M3801</f>
        <v/>
      </c>
    </row>
    <row r="3802">
      <c r="A3802">
        <f>'DATA DASH'!A3802</f>
        <v/>
      </c>
      <c r="B3802">
        <f>'DATA DASH'!B3802</f>
        <v/>
      </c>
      <c r="C3802">
        <f>'DATA DASH'!C3802</f>
        <v/>
      </c>
      <c r="D3802">
        <f>'DATA DASH'!D3802</f>
        <v/>
      </c>
      <c r="E3802">
        <f>'DATA DASH'!E3802</f>
        <v/>
      </c>
      <c r="F3802">
        <f>'DATA DASH'!F3802</f>
        <v/>
      </c>
      <c r="G3802">
        <f>'DATA DASH'!G3802</f>
        <v/>
      </c>
      <c r="H3802">
        <f>'DATA DASH'!H3802</f>
        <v/>
      </c>
      <c r="I3802">
        <f>'DATA DASH'!I3802</f>
        <v/>
      </c>
      <c r="J3802">
        <f>'DATA DASH'!J3802</f>
        <v/>
      </c>
      <c r="K3802">
        <f>'DATA DASH'!K3802</f>
        <v/>
      </c>
      <c r="L3802">
        <f>'DATA DASH'!L3802</f>
        <v/>
      </c>
      <c r="M3802">
        <f>'DATA DASH'!M3802</f>
        <v/>
      </c>
    </row>
    <row r="3803">
      <c r="A3803">
        <f>'DATA DASH'!A3803</f>
        <v/>
      </c>
      <c r="B3803">
        <f>'DATA DASH'!B3803</f>
        <v/>
      </c>
      <c r="C3803">
        <f>'DATA DASH'!C3803</f>
        <v/>
      </c>
      <c r="D3803">
        <f>'DATA DASH'!D3803</f>
        <v/>
      </c>
      <c r="E3803">
        <f>'DATA DASH'!E3803</f>
        <v/>
      </c>
      <c r="F3803">
        <f>'DATA DASH'!F3803</f>
        <v/>
      </c>
      <c r="G3803">
        <f>'DATA DASH'!G3803</f>
        <v/>
      </c>
      <c r="H3803">
        <f>'DATA DASH'!H3803</f>
        <v/>
      </c>
      <c r="I3803">
        <f>'DATA DASH'!I3803</f>
        <v/>
      </c>
      <c r="J3803">
        <f>'DATA DASH'!J3803</f>
        <v/>
      </c>
      <c r="K3803">
        <f>'DATA DASH'!K3803</f>
        <v/>
      </c>
      <c r="L3803">
        <f>'DATA DASH'!L3803</f>
        <v/>
      </c>
      <c r="M3803">
        <f>'DATA DASH'!M3803</f>
        <v/>
      </c>
    </row>
    <row r="3804">
      <c r="A3804">
        <f>'DATA DASH'!A3804</f>
        <v/>
      </c>
      <c r="B3804">
        <f>'DATA DASH'!B3804</f>
        <v/>
      </c>
      <c r="C3804">
        <f>'DATA DASH'!C3804</f>
        <v/>
      </c>
      <c r="D3804">
        <f>'DATA DASH'!D3804</f>
        <v/>
      </c>
      <c r="E3804">
        <f>'DATA DASH'!E3804</f>
        <v/>
      </c>
      <c r="F3804">
        <f>'DATA DASH'!F3804</f>
        <v/>
      </c>
      <c r="G3804">
        <f>'DATA DASH'!G3804</f>
        <v/>
      </c>
      <c r="H3804">
        <f>'DATA DASH'!H3804</f>
        <v/>
      </c>
      <c r="I3804">
        <f>'DATA DASH'!I3804</f>
        <v/>
      </c>
      <c r="J3804">
        <f>'DATA DASH'!J3804</f>
        <v/>
      </c>
      <c r="K3804">
        <f>'DATA DASH'!K3804</f>
        <v/>
      </c>
      <c r="L3804">
        <f>'DATA DASH'!L3804</f>
        <v/>
      </c>
      <c r="M3804">
        <f>'DATA DASH'!M3804</f>
        <v/>
      </c>
    </row>
    <row r="3805">
      <c r="A3805">
        <f>'DATA DASH'!A3805</f>
        <v/>
      </c>
      <c r="B3805">
        <f>'DATA DASH'!B3805</f>
        <v/>
      </c>
      <c r="C3805">
        <f>'DATA DASH'!C3805</f>
        <v/>
      </c>
      <c r="D3805">
        <f>'DATA DASH'!D3805</f>
        <v/>
      </c>
      <c r="E3805">
        <f>'DATA DASH'!E3805</f>
        <v/>
      </c>
      <c r="F3805">
        <f>'DATA DASH'!F3805</f>
        <v/>
      </c>
      <c r="G3805">
        <f>'DATA DASH'!G3805</f>
        <v/>
      </c>
      <c r="H3805">
        <f>'DATA DASH'!H3805</f>
        <v/>
      </c>
      <c r="I3805">
        <f>'DATA DASH'!I3805</f>
        <v/>
      </c>
      <c r="J3805">
        <f>'DATA DASH'!J3805</f>
        <v/>
      </c>
      <c r="K3805">
        <f>'DATA DASH'!K3805</f>
        <v/>
      </c>
      <c r="L3805">
        <f>'DATA DASH'!L3805</f>
        <v/>
      </c>
      <c r="M3805">
        <f>'DATA DASH'!M3805</f>
        <v/>
      </c>
    </row>
    <row r="3806">
      <c r="A3806">
        <f>'DATA DASH'!A3806</f>
        <v/>
      </c>
      <c r="B3806">
        <f>'DATA DASH'!B3806</f>
        <v/>
      </c>
      <c r="C3806">
        <f>'DATA DASH'!C3806</f>
        <v/>
      </c>
      <c r="D3806">
        <f>'DATA DASH'!D3806</f>
        <v/>
      </c>
      <c r="E3806">
        <f>'DATA DASH'!E3806</f>
        <v/>
      </c>
      <c r="F3806">
        <f>'DATA DASH'!F3806</f>
        <v/>
      </c>
      <c r="G3806">
        <f>'DATA DASH'!G3806</f>
        <v/>
      </c>
      <c r="H3806">
        <f>'DATA DASH'!H3806</f>
        <v/>
      </c>
      <c r="I3806">
        <f>'DATA DASH'!I3806</f>
        <v/>
      </c>
      <c r="J3806">
        <f>'DATA DASH'!J3806</f>
        <v/>
      </c>
      <c r="K3806">
        <f>'DATA DASH'!K3806</f>
        <v/>
      </c>
      <c r="L3806">
        <f>'DATA DASH'!L3806</f>
        <v/>
      </c>
      <c r="M3806">
        <f>'DATA DASH'!M3806</f>
        <v/>
      </c>
    </row>
    <row r="3807">
      <c r="A3807">
        <f>'DATA DASH'!A3807</f>
        <v/>
      </c>
      <c r="B3807">
        <f>'DATA DASH'!B3807</f>
        <v/>
      </c>
      <c r="C3807">
        <f>'DATA DASH'!C3807</f>
        <v/>
      </c>
      <c r="D3807">
        <f>'DATA DASH'!D3807</f>
        <v/>
      </c>
      <c r="E3807">
        <f>'DATA DASH'!E3807</f>
        <v/>
      </c>
      <c r="F3807">
        <f>'DATA DASH'!F3807</f>
        <v/>
      </c>
      <c r="G3807">
        <f>'DATA DASH'!G3807</f>
        <v/>
      </c>
      <c r="H3807">
        <f>'DATA DASH'!H3807</f>
        <v/>
      </c>
      <c r="I3807">
        <f>'DATA DASH'!I3807</f>
        <v/>
      </c>
      <c r="J3807">
        <f>'DATA DASH'!J3807</f>
        <v/>
      </c>
      <c r="K3807">
        <f>'DATA DASH'!K3807</f>
        <v/>
      </c>
      <c r="L3807">
        <f>'DATA DASH'!L3807</f>
        <v/>
      </c>
      <c r="M3807">
        <f>'DATA DASH'!M3807</f>
        <v/>
      </c>
    </row>
    <row r="3808">
      <c r="A3808">
        <f>'DATA DASH'!A3808</f>
        <v/>
      </c>
      <c r="B3808">
        <f>'DATA DASH'!B3808</f>
        <v/>
      </c>
      <c r="C3808">
        <f>'DATA DASH'!C3808</f>
        <v/>
      </c>
      <c r="D3808">
        <f>'DATA DASH'!D3808</f>
        <v/>
      </c>
      <c r="E3808">
        <f>'DATA DASH'!E3808</f>
        <v/>
      </c>
      <c r="F3808">
        <f>'DATA DASH'!F3808</f>
        <v/>
      </c>
      <c r="G3808">
        <f>'DATA DASH'!G3808</f>
        <v/>
      </c>
      <c r="H3808">
        <f>'DATA DASH'!H3808</f>
        <v/>
      </c>
      <c r="I3808">
        <f>'DATA DASH'!I3808</f>
        <v/>
      </c>
      <c r="J3808">
        <f>'DATA DASH'!J3808</f>
        <v/>
      </c>
      <c r="K3808">
        <f>'DATA DASH'!K3808</f>
        <v/>
      </c>
      <c r="L3808">
        <f>'DATA DASH'!L3808</f>
        <v/>
      </c>
      <c r="M3808">
        <f>'DATA DASH'!M3808</f>
        <v/>
      </c>
    </row>
    <row r="3809">
      <c r="A3809">
        <f>'DATA DASH'!A3809</f>
        <v/>
      </c>
      <c r="B3809">
        <f>'DATA DASH'!B3809</f>
        <v/>
      </c>
      <c r="C3809">
        <f>'DATA DASH'!C3809</f>
        <v/>
      </c>
      <c r="D3809">
        <f>'DATA DASH'!D3809</f>
        <v/>
      </c>
      <c r="E3809">
        <f>'DATA DASH'!E3809</f>
        <v/>
      </c>
      <c r="F3809">
        <f>'DATA DASH'!F3809</f>
        <v/>
      </c>
      <c r="G3809">
        <f>'DATA DASH'!G3809</f>
        <v/>
      </c>
      <c r="H3809">
        <f>'DATA DASH'!H3809</f>
        <v/>
      </c>
      <c r="I3809">
        <f>'DATA DASH'!I3809</f>
        <v/>
      </c>
      <c r="J3809">
        <f>'DATA DASH'!J3809</f>
        <v/>
      </c>
      <c r="K3809">
        <f>'DATA DASH'!K3809</f>
        <v/>
      </c>
      <c r="L3809">
        <f>'DATA DASH'!L3809</f>
        <v/>
      </c>
      <c r="M3809">
        <f>'DATA DASH'!M3809</f>
        <v/>
      </c>
    </row>
    <row r="3810">
      <c r="A3810">
        <f>'DATA DASH'!A3810</f>
        <v/>
      </c>
      <c r="B3810">
        <f>'DATA DASH'!B3810</f>
        <v/>
      </c>
      <c r="C3810">
        <f>'DATA DASH'!C3810</f>
        <v/>
      </c>
      <c r="D3810">
        <f>'DATA DASH'!D3810</f>
        <v/>
      </c>
      <c r="E3810">
        <f>'DATA DASH'!E3810</f>
        <v/>
      </c>
      <c r="F3810">
        <f>'DATA DASH'!F3810</f>
        <v/>
      </c>
      <c r="G3810">
        <f>'DATA DASH'!G3810</f>
        <v/>
      </c>
      <c r="H3810">
        <f>'DATA DASH'!H3810</f>
        <v/>
      </c>
      <c r="I3810">
        <f>'DATA DASH'!I3810</f>
        <v/>
      </c>
      <c r="J3810">
        <f>'DATA DASH'!J3810</f>
        <v/>
      </c>
      <c r="K3810">
        <f>'DATA DASH'!K3810</f>
        <v/>
      </c>
      <c r="L3810">
        <f>'DATA DASH'!L3810</f>
        <v/>
      </c>
      <c r="M3810">
        <f>'DATA DASH'!M3810</f>
        <v/>
      </c>
    </row>
    <row r="3811">
      <c r="A3811">
        <f>'DATA DASH'!A3811</f>
        <v/>
      </c>
      <c r="B3811">
        <f>'DATA DASH'!B3811</f>
        <v/>
      </c>
      <c r="C3811">
        <f>'DATA DASH'!C3811</f>
        <v/>
      </c>
      <c r="D3811">
        <f>'DATA DASH'!D3811</f>
        <v/>
      </c>
      <c r="E3811">
        <f>'DATA DASH'!E3811</f>
        <v/>
      </c>
      <c r="F3811">
        <f>'DATA DASH'!F3811</f>
        <v/>
      </c>
      <c r="G3811">
        <f>'DATA DASH'!G3811</f>
        <v/>
      </c>
      <c r="H3811">
        <f>'DATA DASH'!H3811</f>
        <v/>
      </c>
      <c r="I3811">
        <f>'DATA DASH'!I3811</f>
        <v/>
      </c>
      <c r="J3811">
        <f>'DATA DASH'!J3811</f>
        <v/>
      </c>
      <c r="K3811">
        <f>'DATA DASH'!K3811</f>
        <v/>
      </c>
      <c r="L3811">
        <f>'DATA DASH'!L3811</f>
        <v/>
      </c>
      <c r="M3811">
        <f>'DATA DASH'!M3811</f>
        <v/>
      </c>
    </row>
    <row r="3812">
      <c r="A3812">
        <f>'DATA DASH'!A3812</f>
        <v/>
      </c>
      <c r="B3812">
        <f>'DATA DASH'!B3812</f>
        <v/>
      </c>
      <c r="C3812">
        <f>'DATA DASH'!C3812</f>
        <v/>
      </c>
      <c r="D3812">
        <f>'DATA DASH'!D3812</f>
        <v/>
      </c>
      <c r="E3812">
        <f>'DATA DASH'!E3812</f>
        <v/>
      </c>
      <c r="F3812">
        <f>'DATA DASH'!F3812</f>
        <v/>
      </c>
      <c r="G3812">
        <f>'DATA DASH'!G3812</f>
        <v/>
      </c>
      <c r="H3812">
        <f>'DATA DASH'!H3812</f>
        <v/>
      </c>
      <c r="I3812">
        <f>'DATA DASH'!I3812</f>
        <v/>
      </c>
      <c r="J3812">
        <f>'DATA DASH'!J3812</f>
        <v/>
      </c>
      <c r="K3812">
        <f>'DATA DASH'!K3812</f>
        <v/>
      </c>
      <c r="L3812">
        <f>'DATA DASH'!L3812</f>
        <v/>
      </c>
      <c r="M3812">
        <f>'DATA DASH'!M3812</f>
        <v/>
      </c>
    </row>
    <row r="3813">
      <c r="A3813">
        <f>'DATA DASH'!A3813</f>
        <v/>
      </c>
      <c r="B3813">
        <f>'DATA DASH'!B3813</f>
        <v/>
      </c>
      <c r="C3813">
        <f>'DATA DASH'!C3813</f>
        <v/>
      </c>
      <c r="D3813">
        <f>'DATA DASH'!D3813</f>
        <v/>
      </c>
      <c r="E3813">
        <f>'DATA DASH'!E3813</f>
        <v/>
      </c>
      <c r="F3813">
        <f>'DATA DASH'!F3813</f>
        <v/>
      </c>
      <c r="G3813">
        <f>'DATA DASH'!G3813</f>
        <v/>
      </c>
      <c r="H3813">
        <f>'DATA DASH'!H3813</f>
        <v/>
      </c>
      <c r="I3813">
        <f>'DATA DASH'!I3813</f>
        <v/>
      </c>
      <c r="J3813">
        <f>'DATA DASH'!J3813</f>
        <v/>
      </c>
      <c r="K3813">
        <f>'DATA DASH'!K3813</f>
        <v/>
      </c>
      <c r="L3813">
        <f>'DATA DASH'!L3813</f>
        <v/>
      </c>
      <c r="M3813">
        <f>'DATA DASH'!M3813</f>
        <v/>
      </c>
    </row>
    <row r="3814">
      <c r="A3814">
        <f>'DATA DASH'!A3814</f>
        <v/>
      </c>
      <c r="B3814">
        <f>'DATA DASH'!B3814</f>
        <v/>
      </c>
      <c r="C3814">
        <f>'DATA DASH'!C3814</f>
        <v/>
      </c>
      <c r="D3814">
        <f>'DATA DASH'!D3814</f>
        <v/>
      </c>
      <c r="E3814">
        <f>'DATA DASH'!E3814</f>
        <v/>
      </c>
      <c r="F3814">
        <f>'DATA DASH'!F3814</f>
        <v/>
      </c>
      <c r="G3814">
        <f>'DATA DASH'!G3814</f>
        <v/>
      </c>
      <c r="H3814">
        <f>'DATA DASH'!H3814</f>
        <v/>
      </c>
      <c r="I3814">
        <f>'DATA DASH'!I3814</f>
        <v/>
      </c>
      <c r="J3814">
        <f>'DATA DASH'!J3814</f>
        <v/>
      </c>
      <c r="K3814">
        <f>'DATA DASH'!K3814</f>
        <v/>
      </c>
      <c r="L3814">
        <f>'DATA DASH'!L3814</f>
        <v/>
      </c>
      <c r="M3814">
        <f>'DATA DASH'!M3814</f>
        <v/>
      </c>
    </row>
    <row r="3815">
      <c r="A3815">
        <f>'DATA DASH'!A3815</f>
        <v/>
      </c>
      <c r="B3815">
        <f>'DATA DASH'!B3815</f>
        <v/>
      </c>
      <c r="C3815">
        <f>'DATA DASH'!C3815</f>
        <v/>
      </c>
      <c r="D3815">
        <f>'DATA DASH'!D3815</f>
        <v/>
      </c>
      <c r="E3815">
        <f>'DATA DASH'!E3815</f>
        <v/>
      </c>
      <c r="F3815">
        <f>'DATA DASH'!F3815</f>
        <v/>
      </c>
      <c r="G3815">
        <f>'DATA DASH'!G3815</f>
        <v/>
      </c>
      <c r="H3815">
        <f>'DATA DASH'!H3815</f>
        <v/>
      </c>
      <c r="I3815">
        <f>'DATA DASH'!I3815</f>
        <v/>
      </c>
      <c r="J3815">
        <f>'DATA DASH'!J3815</f>
        <v/>
      </c>
      <c r="K3815">
        <f>'DATA DASH'!K3815</f>
        <v/>
      </c>
      <c r="L3815">
        <f>'DATA DASH'!L3815</f>
        <v/>
      </c>
      <c r="M3815">
        <f>'DATA DASH'!M3815</f>
        <v/>
      </c>
    </row>
    <row r="3816">
      <c r="A3816">
        <f>'DATA DASH'!A3816</f>
        <v/>
      </c>
      <c r="B3816">
        <f>'DATA DASH'!B3816</f>
        <v/>
      </c>
      <c r="C3816">
        <f>'DATA DASH'!C3816</f>
        <v/>
      </c>
      <c r="D3816">
        <f>'DATA DASH'!D3816</f>
        <v/>
      </c>
      <c r="E3816">
        <f>'DATA DASH'!E3816</f>
        <v/>
      </c>
      <c r="F3816">
        <f>'DATA DASH'!F3816</f>
        <v/>
      </c>
      <c r="G3816">
        <f>'DATA DASH'!G3816</f>
        <v/>
      </c>
      <c r="H3816">
        <f>'DATA DASH'!H3816</f>
        <v/>
      </c>
      <c r="I3816">
        <f>'DATA DASH'!I3816</f>
        <v/>
      </c>
      <c r="J3816">
        <f>'DATA DASH'!J3816</f>
        <v/>
      </c>
      <c r="K3816">
        <f>'DATA DASH'!K3816</f>
        <v/>
      </c>
      <c r="L3816">
        <f>'DATA DASH'!L3816</f>
        <v/>
      </c>
      <c r="M3816">
        <f>'DATA DASH'!M3816</f>
        <v/>
      </c>
    </row>
    <row r="3817">
      <c r="A3817">
        <f>'DATA DASH'!A3817</f>
        <v/>
      </c>
      <c r="B3817">
        <f>'DATA DASH'!B3817</f>
        <v/>
      </c>
      <c r="C3817">
        <f>'DATA DASH'!C3817</f>
        <v/>
      </c>
      <c r="D3817">
        <f>'DATA DASH'!D3817</f>
        <v/>
      </c>
      <c r="E3817">
        <f>'DATA DASH'!E3817</f>
        <v/>
      </c>
      <c r="F3817">
        <f>'DATA DASH'!F3817</f>
        <v/>
      </c>
      <c r="G3817">
        <f>'DATA DASH'!G3817</f>
        <v/>
      </c>
      <c r="H3817">
        <f>'DATA DASH'!H3817</f>
        <v/>
      </c>
      <c r="I3817">
        <f>'DATA DASH'!I3817</f>
        <v/>
      </c>
      <c r="J3817">
        <f>'DATA DASH'!J3817</f>
        <v/>
      </c>
      <c r="K3817">
        <f>'DATA DASH'!K3817</f>
        <v/>
      </c>
      <c r="L3817">
        <f>'DATA DASH'!L3817</f>
        <v/>
      </c>
      <c r="M3817">
        <f>'DATA DASH'!M3817</f>
        <v/>
      </c>
    </row>
    <row r="3818">
      <c r="A3818">
        <f>'DATA DASH'!A3818</f>
        <v/>
      </c>
      <c r="B3818">
        <f>'DATA DASH'!B3818</f>
        <v/>
      </c>
      <c r="C3818">
        <f>'DATA DASH'!C3818</f>
        <v/>
      </c>
      <c r="D3818">
        <f>'DATA DASH'!D3818</f>
        <v/>
      </c>
      <c r="E3818">
        <f>'DATA DASH'!E3818</f>
        <v/>
      </c>
      <c r="F3818">
        <f>'DATA DASH'!F3818</f>
        <v/>
      </c>
      <c r="G3818">
        <f>'DATA DASH'!G3818</f>
        <v/>
      </c>
      <c r="H3818">
        <f>'DATA DASH'!H3818</f>
        <v/>
      </c>
      <c r="I3818">
        <f>'DATA DASH'!I3818</f>
        <v/>
      </c>
      <c r="J3818">
        <f>'DATA DASH'!J3818</f>
        <v/>
      </c>
      <c r="K3818">
        <f>'DATA DASH'!K3818</f>
        <v/>
      </c>
      <c r="L3818">
        <f>'DATA DASH'!L3818</f>
        <v/>
      </c>
      <c r="M3818">
        <f>'DATA DASH'!M3818</f>
        <v/>
      </c>
    </row>
    <row r="3819">
      <c r="A3819">
        <f>'DATA DASH'!A3819</f>
        <v/>
      </c>
      <c r="B3819">
        <f>'DATA DASH'!B3819</f>
        <v/>
      </c>
      <c r="C3819">
        <f>'DATA DASH'!C3819</f>
        <v/>
      </c>
      <c r="D3819">
        <f>'DATA DASH'!D3819</f>
        <v/>
      </c>
      <c r="E3819">
        <f>'DATA DASH'!E3819</f>
        <v/>
      </c>
      <c r="F3819">
        <f>'DATA DASH'!F3819</f>
        <v/>
      </c>
      <c r="G3819">
        <f>'DATA DASH'!G3819</f>
        <v/>
      </c>
      <c r="H3819">
        <f>'DATA DASH'!H3819</f>
        <v/>
      </c>
      <c r="I3819">
        <f>'DATA DASH'!I3819</f>
        <v/>
      </c>
      <c r="J3819">
        <f>'DATA DASH'!J3819</f>
        <v/>
      </c>
      <c r="K3819">
        <f>'DATA DASH'!K3819</f>
        <v/>
      </c>
      <c r="L3819">
        <f>'DATA DASH'!L3819</f>
        <v/>
      </c>
      <c r="M3819">
        <f>'DATA DASH'!M3819</f>
        <v/>
      </c>
    </row>
    <row r="3820">
      <c r="A3820">
        <f>'DATA DASH'!A3820</f>
        <v/>
      </c>
      <c r="B3820">
        <f>'DATA DASH'!B3820</f>
        <v/>
      </c>
      <c r="C3820">
        <f>'DATA DASH'!C3820</f>
        <v/>
      </c>
      <c r="D3820">
        <f>'DATA DASH'!D3820</f>
        <v/>
      </c>
      <c r="E3820">
        <f>'DATA DASH'!E3820</f>
        <v/>
      </c>
      <c r="F3820">
        <f>'DATA DASH'!F3820</f>
        <v/>
      </c>
      <c r="G3820">
        <f>'DATA DASH'!G3820</f>
        <v/>
      </c>
      <c r="H3820">
        <f>'DATA DASH'!H3820</f>
        <v/>
      </c>
      <c r="I3820">
        <f>'DATA DASH'!I3820</f>
        <v/>
      </c>
      <c r="J3820">
        <f>'DATA DASH'!J3820</f>
        <v/>
      </c>
      <c r="K3820">
        <f>'DATA DASH'!K3820</f>
        <v/>
      </c>
      <c r="L3820">
        <f>'DATA DASH'!L3820</f>
        <v/>
      </c>
      <c r="M3820">
        <f>'DATA DASH'!M3820</f>
        <v/>
      </c>
    </row>
    <row r="3821">
      <c r="A3821">
        <f>'DATA DASH'!A3821</f>
        <v/>
      </c>
      <c r="B3821">
        <f>'DATA DASH'!B3821</f>
        <v/>
      </c>
      <c r="C3821">
        <f>'DATA DASH'!C3821</f>
        <v/>
      </c>
      <c r="D3821">
        <f>'DATA DASH'!D3821</f>
        <v/>
      </c>
      <c r="E3821">
        <f>'DATA DASH'!E3821</f>
        <v/>
      </c>
      <c r="F3821">
        <f>'DATA DASH'!F3821</f>
        <v/>
      </c>
      <c r="G3821">
        <f>'DATA DASH'!G3821</f>
        <v/>
      </c>
      <c r="H3821">
        <f>'DATA DASH'!H3821</f>
        <v/>
      </c>
      <c r="I3821">
        <f>'DATA DASH'!I3821</f>
        <v/>
      </c>
      <c r="J3821">
        <f>'DATA DASH'!J3821</f>
        <v/>
      </c>
      <c r="K3821">
        <f>'DATA DASH'!K3821</f>
        <v/>
      </c>
      <c r="L3821">
        <f>'DATA DASH'!L3821</f>
        <v/>
      </c>
      <c r="M3821">
        <f>'DATA DASH'!M3821</f>
        <v/>
      </c>
    </row>
    <row r="3822">
      <c r="A3822">
        <f>'DATA DASH'!A3822</f>
        <v/>
      </c>
      <c r="B3822">
        <f>'DATA DASH'!B3822</f>
        <v/>
      </c>
      <c r="C3822">
        <f>'DATA DASH'!C3822</f>
        <v/>
      </c>
      <c r="D3822">
        <f>'DATA DASH'!D3822</f>
        <v/>
      </c>
      <c r="E3822">
        <f>'DATA DASH'!E3822</f>
        <v/>
      </c>
      <c r="F3822">
        <f>'DATA DASH'!F3822</f>
        <v/>
      </c>
      <c r="G3822">
        <f>'DATA DASH'!G3822</f>
        <v/>
      </c>
      <c r="H3822">
        <f>'DATA DASH'!H3822</f>
        <v/>
      </c>
      <c r="I3822">
        <f>'DATA DASH'!I3822</f>
        <v/>
      </c>
      <c r="J3822">
        <f>'DATA DASH'!J3822</f>
        <v/>
      </c>
      <c r="K3822">
        <f>'DATA DASH'!K3822</f>
        <v/>
      </c>
      <c r="L3822">
        <f>'DATA DASH'!L3822</f>
        <v/>
      </c>
      <c r="M3822">
        <f>'DATA DASH'!M3822</f>
        <v/>
      </c>
    </row>
    <row r="3823">
      <c r="A3823">
        <f>'DATA DASH'!A3823</f>
        <v/>
      </c>
      <c r="B3823">
        <f>'DATA DASH'!B3823</f>
        <v/>
      </c>
      <c r="C3823">
        <f>'DATA DASH'!C3823</f>
        <v/>
      </c>
      <c r="D3823">
        <f>'DATA DASH'!D3823</f>
        <v/>
      </c>
      <c r="E3823">
        <f>'DATA DASH'!E3823</f>
        <v/>
      </c>
      <c r="F3823">
        <f>'DATA DASH'!F3823</f>
        <v/>
      </c>
      <c r="G3823">
        <f>'DATA DASH'!G3823</f>
        <v/>
      </c>
      <c r="H3823">
        <f>'DATA DASH'!H3823</f>
        <v/>
      </c>
      <c r="I3823">
        <f>'DATA DASH'!I3823</f>
        <v/>
      </c>
      <c r="J3823">
        <f>'DATA DASH'!J3823</f>
        <v/>
      </c>
      <c r="K3823">
        <f>'DATA DASH'!K3823</f>
        <v/>
      </c>
      <c r="L3823">
        <f>'DATA DASH'!L3823</f>
        <v/>
      </c>
      <c r="M3823">
        <f>'DATA DASH'!M3823</f>
        <v/>
      </c>
    </row>
    <row r="3824">
      <c r="A3824">
        <f>'DATA DASH'!A3824</f>
        <v/>
      </c>
      <c r="B3824">
        <f>'DATA DASH'!B3824</f>
        <v/>
      </c>
      <c r="C3824">
        <f>'DATA DASH'!C3824</f>
        <v/>
      </c>
      <c r="D3824">
        <f>'DATA DASH'!D3824</f>
        <v/>
      </c>
      <c r="E3824">
        <f>'DATA DASH'!E3824</f>
        <v/>
      </c>
      <c r="F3824">
        <f>'DATA DASH'!F3824</f>
        <v/>
      </c>
      <c r="G3824">
        <f>'DATA DASH'!G3824</f>
        <v/>
      </c>
      <c r="H3824">
        <f>'DATA DASH'!H3824</f>
        <v/>
      </c>
      <c r="I3824">
        <f>'DATA DASH'!I3824</f>
        <v/>
      </c>
      <c r="J3824">
        <f>'DATA DASH'!J3824</f>
        <v/>
      </c>
      <c r="K3824">
        <f>'DATA DASH'!K3824</f>
        <v/>
      </c>
      <c r="L3824">
        <f>'DATA DASH'!L3824</f>
        <v/>
      </c>
      <c r="M3824">
        <f>'DATA DASH'!M3824</f>
        <v/>
      </c>
    </row>
    <row r="3825">
      <c r="A3825">
        <f>'DATA DASH'!A3825</f>
        <v/>
      </c>
      <c r="B3825">
        <f>'DATA DASH'!B3825</f>
        <v/>
      </c>
      <c r="C3825">
        <f>'DATA DASH'!C3825</f>
        <v/>
      </c>
      <c r="D3825">
        <f>'DATA DASH'!D3825</f>
        <v/>
      </c>
      <c r="E3825">
        <f>'DATA DASH'!E3825</f>
        <v/>
      </c>
      <c r="F3825">
        <f>'DATA DASH'!F3825</f>
        <v/>
      </c>
      <c r="G3825">
        <f>'DATA DASH'!G3825</f>
        <v/>
      </c>
      <c r="H3825">
        <f>'DATA DASH'!H3825</f>
        <v/>
      </c>
      <c r="I3825">
        <f>'DATA DASH'!I3825</f>
        <v/>
      </c>
      <c r="J3825">
        <f>'DATA DASH'!J3825</f>
        <v/>
      </c>
      <c r="K3825">
        <f>'DATA DASH'!K3825</f>
        <v/>
      </c>
      <c r="L3825">
        <f>'DATA DASH'!L3825</f>
        <v/>
      </c>
      <c r="M3825">
        <f>'DATA DASH'!M3825</f>
        <v/>
      </c>
    </row>
    <row r="3826">
      <c r="A3826">
        <f>'DATA DASH'!A3826</f>
        <v/>
      </c>
      <c r="B3826">
        <f>'DATA DASH'!B3826</f>
        <v/>
      </c>
      <c r="C3826">
        <f>'DATA DASH'!C3826</f>
        <v/>
      </c>
      <c r="D3826">
        <f>'DATA DASH'!D3826</f>
        <v/>
      </c>
      <c r="E3826">
        <f>'DATA DASH'!E3826</f>
        <v/>
      </c>
      <c r="F3826">
        <f>'DATA DASH'!F3826</f>
        <v/>
      </c>
      <c r="G3826">
        <f>'DATA DASH'!G3826</f>
        <v/>
      </c>
      <c r="H3826">
        <f>'DATA DASH'!H3826</f>
        <v/>
      </c>
      <c r="I3826">
        <f>'DATA DASH'!I3826</f>
        <v/>
      </c>
      <c r="J3826">
        <f>'DATA DASH'!J3826</f>
        <v/>
      </c>
      <c r="K3826">
        <f>'DATA DASH'!K3826</f>
        <v/>
      </c>
      <c r="L3826">
        <f>'DATA DASH'!L3826</f>
        <v/>
      </c>
      <c r="M3826">
        <f>'DATA DASH'!M3826</f>
        <v/>
      </c>
    </row>
    <row r="3827">
      <c r="A3827">
        <f>'DATA DASH'!A3827</f>
        <v/>
      </c>
      <c r="B3827">
        <f>'DATA DASH'!B3827</f>
        <v/>
      </c>
      <c r="C3827">
        <f>'DATA DASH'!C3827</f>
        <v/>
      </c>
      <c r="D3827">
        <f>'DATA DASH'!D3827</f>
        <v/>
      </c>
      <c r="E3827">
        <f>'DATA DASH'!E3827</f>
        <v/>
      </c>
      <c r="F3827">
        <f>'DATA DASH'!F3827</f>
        <v/>
      </c>
      <c r="G3827">
        <f>'DATA DASH'!G3827</f>
        <v/>
      </c>
      <c r="H3827">
        <f>'DATA DASH'!H3827</f>
        <v/>
      </c>
      <c r="I3827">
        <f>'DATA DASH'!I3827</f>
        <v/>
      </c>
      <c r="J3827">
        <f>'DATA DASH'!J3827</f>
        <v/>
      </c>
      <c r="K3827">
        <f>'DATA DASH'!K3827</f>
        <v/>
      </c>
      <c r="L3827">
        <f>'DATA DASH'!L3827</f>
        <v/>
      </c>
      <c r="M3827">
        <f>'DATA DASH'!M3827</f>
        <v/>
      </c>
    </row>
    <row r="3828">
      <c r="A3828">
        <f>'DATA DASH'!A3828</f>
        <v/>
      </c>
      <c r="B3828">
        <f>'DATA DASH'!B3828</f>
        <v/>
      </c>
      <c r="C3828">
        <f>'DATA DASH'!C3828</f>
        <v/>
      </c>
      <c r="D3828">
        <f>'DATA DASH'!D3828</f>
        <v/>
      </c>
      <c r="E3828">
        <f>'DATA DASH'!E3828</f>
        <v/>
      </c>
      <c r="F3828">
        <f>'DATA DASH'!F3828</f>
        <v/>
      </c>
      <c r="G3828">
        <f>'DATA DASH'!G3828</f>
        <v/>
      </c>
      <c r="H3828">
        <f>'DATA DASH'!H3828</f>
        <v/>
      </c>
      <c r="I3828">
        <f>'DATA DASH'!I3828</f>
        <v/>
      </c>
      <c r="J3828">
        <f>'DATA DASH'!J3828</f>
        <v/>
      </c>
      <c r="K3828">
        <f>'DATA DASH'!K3828</f>
        <v/>
      </c>
      <c r="L3828">
        <f>'DATA DASH'!L3828</f>
        <v/>
      </c>
      <c r="M3828">
        <f>'DATA DASH'!M3828</f>
        <v/>
      </c>
    </row>
    <row r="3829">
      <c r="A3829">
        <f>'DATA DASH'!A3829</f>
        <v/>
      </c>
      <c r="B3829">
        <f>'DATA DASH'!B3829</f>
        <v/>
      </c>
      <c r="C3829">
        <f>'DATA DASH'!C3829</f>
        <v/>
      </c>
      <c r="D3829">
        <f>'DATA DASH'!D3829</f>
        <v/>
      </c>
      <c r="E3829">
        <f>'DATA DASH'!E3829</f>
        <v/>
      </c>
      <c r="F3829">
        <f>'DATA DASH'!F3829</f>
        <v/>
      </c>
      <c r="G3829">
        <f>'DATA DASH'!G3829</f>
        <v/>
      </c>
      <c r="H3829">
        <f>'DATA DASH'!H3829</f>
        <v/>
      </c>
      <c r="I3829">
        <f>'DATA DASH'!I3829</f>
        <v/>
      </c>
      <c r="J3829">
        <f>'DATA DASH'!J3829</f>
        <v/>
      </c>
      <c r="K3829">
        <f>'DATA DASH'!K3829</f>
        <v/>
      </c>
      <c r="L3829">
        <f>'DATA DASH'!L3829</f>
        <v/>
      </c>
      <c r="M3829">
        <f>'DATA DASH'!M3829</f>
        <v/>
      </c>
    </row>
    <row r="3830">
      <c r="A3830">
        <f>'DATA DASH'!A3830</f>
        <v/>
      </c>
      <c r="B3830">
        <f>'DATA DASH'!B3830</f>
        <v/>
      </c>
      <c r="C3830">
        <f>'DATA DASH'!C3830</f>
        <v/>
      </c>
      <c r="D3830">
        <f>'DATA DASH'!D3830</f>
        <v/>
      </c>
      <c r="E3830">
        <f>'DATA DASH'!E3830</f>
        <v/>
      </c>
      <c r="F3830">
        <f>'DATA DASH'!F3830</f>
        <v/>
      </c>
      <c r="G3830">
        <f>'DATA DASH'!G3830</f>
        <v/>
      </c>
      <c r="H3830">
        <f>'DATA DASH'!H3830</f>
        <v/>
      </c>
      <c r="I3830">
        <f>'DATA DASH'!I3830</f>
        <v/>
      </c>
      <c r="J3830">
        <f>'DATA DASH'!J3830</f>
        <v/>
      </c>
      <c r="K3830">
        <f>'DATA DASH'!K3830</f>
        <v/>
      </c>
      <c r="L3830">
        <f>'DATA DASH'!L3830</f>
        <v/>
      </c>
      <c r="M3830">
        <f>'DATA DASH'!M3830</f>
        <v/>
      </c>
    </row>
    <row r="3831">
      <c r="A3831">
        <f>'DATA DASH'!A3831</f>
        <v/>
      </c>
      <c r="B3831">
        <f>'DATA DASH'!B3831</f>
        <v/>
      </c>
      <c r="C3831">
        <f>'DATA DASH'!C3831</f>
        <v/>
      </c>
      <c r="D3831">
        <f>'DATA DASH'!D3831</f>
        <v/>
      </c>
      <c r="E3831">
        <f>'DATA DASH'!E3831</f>
        <v/>
      </c>
      <c r="F3831">
        <f>'DATA DASH'!F3831</f>
        <v/>
      </c>
      <c r="G3831">
        <f>'DATA DASH'!G3831</f>
        <v/>
      </c>
      <c r="H3831">
        <f>'DATA DASH'!H3831</f>
        <v/>
      </c>
      <c r="I3831">
        <f>'DATA DASH'!I3831</f>
        <v/>
      </c>
      <c r="J3831">
        <f>'DATA DASH'!J3831</f>
        <v/>
      </c>
      <c r="K3831">
        <f>'DATA DASH'!K3831</f>
        <v/>
      </c>
      <c r="L3831">
        <f>'DATA DASH'!L3831</f>
        <v/>
      </c>
      <c r="M3831">
        <f>'DATA DASH'!M3831</f>
        <v/>
      </c>
    </row>
    <row r="3832">
      <c r="A3832">
        <f>'DATA DASH'!A3832</f>
        <v/>
      </c>
      <c r="B3832">
        <f>'DATA DASH'!B3832</f>
        <v/>
      </c>
      <c r="C3832">
        <f>'DATA DASH'!C3832</f>
        <v/>
      </c>
      <c r="D3832">
        <f>'DATA DASH'!D3832</f>
        <v/>
      </c>
      <c r="E3832">
        <f>'DATA DASH'!E3832</f>
        <v/>
      </c>
      <c r="F3832">
        <f>'DATA DASH'!F3832</f>
        <v/>
      </c>
      <c r="G3832">
        <f>'DATA DASH'!G3832</f>
        <v/>
      </c>
      <c r="H3832">
        <f>'DATA DASH'!H3832</f>
        <v/>
      </c>
      <c r="I3832">
        <f>'DATA DASH'!I3832</f>
        <v/>
      </c>
      <c r="J3832">
        <f>'DATA DASH'!J3832</f>
        <v/>
      </c>
      <c r="K3832">
        <f>'DATA DASH'!K3832</f>
        <v/>
      </c>
      <c r="L3832">
        <f>'DATA DASH'!L3832</f>
        <v/>
      </c>
      <c r="M3832">
        <f>'DATA DASH'!M3832</f>
        <v/>
      </c>
    </row>
    <row r="3833">
      <c r="A3833">
        <f>'DATA DASH'!A3833</f>
        <v/>
      </c>
      <c r="B3833">
        <f>'DATA DASH'!B3833</f>
        <v/>
      </c>
      <c r="C3833">
        <f>'DATA DASH'!C3833</f>
        <v/>
      </c>
      <c r="D3833">
        <f>'DATA DASH'!D3833</f>
        <v/>
      </c>
      <c r="E3833">
        <f>'DATA DASH'!E3833</f>
        <v/>
      </c>
      <c r="F3833">
        <f>'DATA DASH'!F3833</f>
        <v/>
      </c>
      <c r="G3833">
        <f>'DATA DASH'!G3833</f>
        <v/>
      </c>
      <c r="H3833">
        <f>'DATA DASH'!H3833</f>
        <v/>
      </c>
      <c r="I3833">
        <f>'DATA DASH'!I3833</f>
        <v/>
      </c>
      <c r="J3833">
        <f>'DATA DASH'!J3833</f>
        <v/>
      </c>
      <c r="K3833">
        <f>'DATA DASH'!K3833</f>
        <v/>
      </c>
      <c r="L3833">
        <f>'DATA DASH'!L3833</f>
        <v/>
      </c>
      <c r="M3833">
        <f>'DATA DASH'!M3833</f>
        <v/>
      </c>
    </row>
    <row r="3834">
      <c r="A3834">
        <f>'DATA DASH'!A3834</f>
        <v/>
      </c>
      <c r="B3834">
        <f>'DATA DASH'!B3834</f>
        <v/>
      </c>
      <c r="C3834">
        <f>'DATA DASH'!C3834</f>
        <v/>
      </c>
      <c r="D3834">
        <f>'DATA DASH'!D3834</f>
        <v/>
      </c>
      <c r="E3834">
        <f>'DATA DASH'!E3834</f>
        <v/>
      </c>
      <c r="F3834">
        <f>'DATA DASH'!F3834</f>
        <v/>
      </c>
      <c r="G3834">
        <f>'DATA DASH'!G3834</f>
        <v/>
      </c>
      <c r="H3834">
        <f>'DATA DASH'!H3834</f>
        <v/>
      </c>
      <c r="I3834">
        <f>'DATA DASH'!I3834</f>
        <v/>
      </c>
      <c r="J3834">
        <f>'DATA DASH'!J3834</f>
        <v/>
      </c>
      <c r="K3834">
        <f>'DATA DASH'!K3834</f>
        <v/>
      </c>
      <c r="L3834">
        <f>'DATA DASH'!L3834</f>
        <v/>
      </c>
      <c r="M3834">
        <f>'DATA DASH'!M3834</f>
        <v/>
      </c>
    </row>
    <row r="3835">
      <c r="A3835">
        <f>'DATA DASH'!A3835</f>
        <v/>
      </c>
      <c r="B3835">
        <f>'DATA DASH'!B3835</f>
        <v/>
      </c>
      <c r="C3835">
        <f>'DATA DASH'!C3835</f>
        <v/>
      </c>
      <c r="D3835">
        <f>'DATA DASH'!D3835</f>
        <v/>
      </c>
      <c r="E3835">
        <f>'DATA DASH'!E3835</f>
        <v/>
      </c>
      <c r="F3835">
        <f>'DATA DASH'!F3835</f>
        <v/>
      </c>
      <c r="G3835">
        <f>'DATA DASH'!G3835</f>
        <v/>
      </c>
      <c r="H3835">
        <f>'DATA DASH'!H3835</f>
        <v/>
      </c>
      <c r="I3835">
        <f>'DATA DASH'!I3835</f>
        <v/>
      </c>
      <c r="J3835">
        <f>'DATA DASH'!J3835</f>
        <v/>
      </c>
      <c r="K3835">
        <f>'DATA DASH'!K3835</f>
        <v/>
      </c>
      <c r="L3835">
        <f>'DATA DASH'!L3835</f>
        <v/>
      </c>
      <c r="M3835">
        <f>'DATA DASH'!M3835</f>
        <v/>
      </c>
    </row>
    <row r="3836">
      <c r="A3836">
        <f>'DATA DASH'!A3836</f>
        <v/>
      </c>
      <c r="B3836">
        <f>'DATA DASH'!B3836</f>
        <v/>
      </c>
      <c r="C3836">
        <f>'DATA DASH'!C3836</f>
        <v/>
      </c>
      <c r="D3836">
        <f>'DATA DASH'!D3836</f>
        <v/>
      </c>
      <c r="E3836">
        <f>'DATA DASH'!E3836</f>
        <v/>
      </c>
      <c r="F3836">
        <f>'DATA DASH'!F3836</f>
        <v/>
      </c>
      <c r="G3836">
        <f>'DATA DASH'!G3836</f>
        <v/>
      </c>
      <c r="H3836">
        <f>'DATA DASH'!H3836</f>
        <v/>
      </c>
      <c r="I3836">
        <f>'DATA DASH'!I3836</f>
        <v/>
      </c>
      <c r="J3836">
        <f>'DATA DASH'!J3836</f>
        <v/>
      </c>
      <c r="K3836">
        <f>'DATA DASH'!K3836</f>
        <v/>
      </c>
      <c r="L3836">
        <f>'DATA DASH'!L3836</f>
        <v/>
      </c>
      <c r="M3836">
        <f>'DATA DASH'!M3836</f>
        <v/>
      </c>
    </row>
    <row r="3837">
      <c r="A3837">
        <f>'DATA DASH'!A3837</f>
        <v/>
      </c>
      <c r="B3837">
        <f>'DATA DASH'!B3837</f>
        <v/>
      </c>
      <c r="C3837">
        <f>'DATA DASH'!C3837</f>
        <v/>
      </c>
      <c r="D3837">
        <f>'DATA DASH'!D3837</f>
        <v/>
      </c>
      <c r="E3837">
        <f>'DATA DASH'!E3837</f>
        <v/>
      </c>
      <c r="F3837">
        <f>'DATA DASH'!F3837</f>
        <v/>
      </c>
      <c r="G3837">
        <f>'DATA DASH'!G3837</f>
        <v/>
      </c>
      <c r="H3837">
        <f>'DATA DASH'!H3837</f>
        <v/>
      </c>
      <c r="I3837">
        <f>'DATA DASH'!I3837</f>
        <v/>
      </c>
      <c r="J3837">
        <f>'DATA DASH'!J3837</f>
        <v/>
      </c>
      <c r="K3837">
        <f>'DATA DASH'!K3837</f>
        <v/>
      </c>
      <c r="L3837">
        <f>'DATA DASH'!L3837</f>
        <v/>
      </c>
      <c r="M3837">
        <f>'DATA DASH'!M3837</f>
        <v/>
      </c>
    </row>
    <row r="3838">
      <c r="A3838">
        <f>'DATA DASH'!A3838</f>
        <v/>
      </c>
      <c r="B3838">
        <f>'DATA DASH'!B3838</f>
        <v/>
      </c>
      <c r="C3838">
        <f>'DATA DASH'!C3838</f>
        <v/>
      </c>
      <c r="D3838">
        <f>'DATA DASH'!D3838</f>
        <v/>
      </c>
      <c r="E3838">
        <f>'DATA DASH'!E3838</f>
        <v/>
      </c>
      <c r="F3838">
        <f>'DATA DASH'!F3838</f>
        <v/>
      </c>
      <c r="G3838">
        <f>'DATA DASH'!G3838</f>
        <v/>
      </c>
      <c r="H3838">
        <f>'DATA DASH'!H3838</f>
        <v/>
      </c>
      <c r="I3838">
        <f>'DATA DASH'!I3838</f>
        <v/>
      </c>
      <c r="J3838">
        <f>'DATA DASH'!J3838</f>
        <v/>
      </c>
      <c r="K3838">
        <f>'DATA DASH'!K3838</f>
        <v/>
      </c>
      <c r="L3838">
        <f>'DATA DASH'!L3838</f>
        <v/>
      </c>
      <c r="M3838">
        <f>'DATA DASH'!M3838</f>
        <v/>
      </c>
    </row>
    <row r="3839">
      <c r="A3839">
        <f>'DATA DASH'!A3839</f>
        <v/>
      </c>
      <c r="B3839">
        <f>'DATA DASH'!B3839</f>
        <v/>
      </c>
      <c r="C3839">
        <f>'DATA DASH'!C3839</f>
        <v/>
      </c>
      <c r="D3839">
        <f>'DATA DASH'!D3839</f>
        <v/>
      </c>
      <c r="E3839">
        <f>'DATA DASH'!E3839</f>
        <v/>
      </c>
      <c r="F3839">
        <f>'DATA DASH'!F3839</f>
        <v/>
      </c>
      <c r="G3839">
        <f>'DATA DASH'!G3839</f>
        <v/>
      </c>
      <c r="H3839">
        <f>'DATA DASH'!H3839</f>
        <v/>
      </c>
      <c r="I3839">
        <f>'DATA DASH'!I3839</f>
        <v/>
      </c>
      <c r="J3839">
        <f>'DATA DASH'!J3839</f>
        <v/>
      </c>
      <c r="K3839">
        <f>'DATA DASH'!K3839</f>
        <v/>
      </c>
      <c r="L3839">
        <f>'DATA DASH'!L3839</f>
        <v/>
      </c>
      <c r="M3839">
        <f>'DATA DASH'!M3839</f>
        <v/>
      </c>
    </row>
    <row r="3840">
      <c r="A3840">
        <f>'DATA DASH'!A3840</f>
        <v/>
      </c>
      <c r="B3840">
        <f>'DATA DASH'!B3840</f>
        <v/>
      </c>
      <c r="C3840">
        <f>'DATA DASH'!C3840</f>
        <v/>
      </c>
      <c r="D3840">
        <f>'DATA DASH'!D3840</f>
        <v/>
      </c>
      <c r="E3840">
        <f>'DATA DASH'!E3840</f>
        <v/>
      </c>
      <c r="F3840">
        <f>'DATA DASH'!F3840</f>
        <v/>
      </c>
      <c r="G3840">
        <f>'DATA DASH'!G3840</f>
        <v/>
      </c>
      <c r="H3840">
        <f>'DATA DASH'!H3840</f>
        <v/>
      </c>
      <c r="I3840">
        <f>'DATA DASH'!I3840</f>
        <v/>
      </c>
      <c r="J3840">
        <f>'DATA DASH'!J3840</f>
        <v/>
      </c>
      <c r="K3840">
        <f>'DATA DASH'!K3840</f>
        <v/>
      </c>
      <c r="L3840">
        <f>'DATA DASH'!L3840</f>
        <v/>
      </c>
      <c r="M3840">
        <f>'DATA DASH'!M3840</f>
        <v/>
      </c>
    </row>
    <row r="3841">
      <c r="A3841">
        <f>'DATA DASH'!A3841</f>
        <v/>
      </c>
      <c r="B3841">
        <f>'DATA DASH'!B3841</f>
        <v/>
      </c>
      <c r="C3841">
        <f>'DATA DASH'!C3841</f>
        <v/>
      </c>
      <c r="D3841">
        <f>'DATA DASH'!D3841</f>
        <v/>
      </c>
      <c r="E3841">
        <f>'DATA DASH'!E3841</f>
        <v/>
      </c>
      <c r="F3841">
        <f>'DATA DASH'!F3841</f>
        <v/>
      </c>
      <c r="G3841">
        <f>'DATA DASH'!G3841</f>
        <v/>
      </c>
      <c r="H3841">
        <f>'DATA DASH'!H3841</f>
        <v/>
      </c>
      <c r="I3841">
        <f>'DATA DASH'!I3841</f>
        <v/>
      </c>
      <c r="J3841">
        <f>'DATA DASH'!J3841</f>
        <v/>
      </c>
      <c r="K3841">
        <f>'DATA DASH'!K3841</f>
        <v/>
      </c>
      <c r="L3841">
        <f>'DATA DASH'!L3841</f>
        <v/>
      </c>
      <c r="M3841">
        <f>'DATA DASH'!M3841</f>
        <v/>
      </c>
    </row>
    <row r="3842">
      <c r="A3842">
        <f>'DATA DASH'!A3842</f>
        <v/>
      </c>
      <c r="B3842">
        <f>'DATA DASH'!B3842</f>
        <v/>
      </c>
      <c r="C3842">
        <f>'DATA DASH'!C3842</f>
        <v/>
      </c>
      <c r="D3842">
        <f>'DATA DASH'!D3842</f>
        <v/>
      </c>
      <c r="E3842">
        <f>'DATA DASH'!E3842</f>
        <v/>
      </c>
      <c r="F3842">
        <f>'DATA DASH'!F3842</f>
        <v/>
      </c>
      <c r="G3842">
        <f>'DATA DASH'!G3842</f>
        <v/>
      </c>
      <c r="H3842">
        <f>'DATA DASH'!H3842</f>
        <v/>
      </c>
      <c r="I3842">
        <f>'DATA DASH'!I3842</f>
        <v/>
      </c>
      <c r="J3842">
        <f>'DATA DASH'!J3842</f>
        <v/>
      </c>
      <c r="K3842">
        <f>'DATA DASH'!K3842</f>
        <v/>
      </c>
      <c r="L3842">
        <f>'DATA DASH'!L3842</f>
        <v/>
      </c>
      <c r="M3842">
        <f>'DATA DASH'!M3842</f>
        <v/>
      </c>
    </row>
    <row r="3843">
      <c r="A3843">
        <f>'DATA DASH'!A3843</f>
        <v/>
      </c>
      <c r="B3843">
        <f>'DATA DASH'!B3843</f>
        <v/>
      </c>
      <c r="C3843">
        <f>'DATA DASH'!C3843</f>
        <v/>
      </c>
      <c r="D3843">
        <f>'DATA DASH'!D3843</f>
        <v/>
      </c>
      <c r="E3843">
        <f>'DATA DASH'!E3843</f>
        <v/>
      </c>
      <c r="F3843">
        <f>'DATA DASH'!F3843</f>
        <v/>
      </c>
      <c r="G3843">
        <f>'DATA DASH'!G3843</f>
        <v/>
      </c>
      <c r="H3843">
        <f>'DATA DASH'!H3843</f>
        <v/>
      </c>
      <c r="I3843">
        <f>'DATA DASH'!I3843</f>
        <v/>
      </c>
      <c r="J3843">
        <f>'DATA DASH'!J3843</f>
        <v/>
      </c>
      <c r="K3843">
        <f>'DATA DASH'!K3843</f>
        <v/>
      </c>
      <c r="L3843">
        <f>'DATA DASH'!L3843</f>
        <v/>
      </c>
      <c r="M3843">
        <f>'DATA DASH'!M3843</f>
        <v/>
      </c>
    </row>
    <row r="3844">
      <c r="A3844">
        <f>'DATA DASH'!A3844</f>
        <v/>
      </c>
      <c r="B3844">
        <f>'DATA DASH'!B3844</f>
        <v/>
      </c>
      <c r="C3844">
        <f>'DATA DASH'!C3844</f>
        <v/>
      </c>
      <c r="D3844">
        <f>'DATA DASH'!D3844</f>
        <v/>
      </c>
      <c r="E3844">
        <f>'DATA DASH'!E3844</f>
        <v/>
      </c>
      <c r="F3844">
        <f>'DATA DASH'!F3844</f>
        <v/>
      </c>
      <c r="G3844">
        <f>'DATA DASH'!G3844</f>
        <v/>
      </c>
      <c r="H3844">
        <f>'DATA DASH'!H3844</f>
        <v/>
      </c>
      <c r="I3844">
        <f>'DATA DASH'!I3844</f>
        <v/>
      </c>
      <c r="J3844">
        <f>'DATA DASH'!J3844</f>
        <v/>
      </c>
      <c r="K3844">
        <f>'DATA DASH'!K3844</f>
        <v/>
      </c>
      <c r="L3844">
        <f>'DATA DASH'!L3844</f>
        <v/>
      </c>
      <c r="M3844">
        <f>'DATA DASH'!M3844</f>
        <v/>
      </c>
    </row>
    <row r="3845">
      <c r="A3845">
        <f>'DATA DASH'!A3845</f>
        <v/>
      </c>
      <c r="B3845">
        <f>'DATA DASH'!B3845</f>
        <v/>
      </c>
      <c r="C3845">
        <f>'DATA DASH'!C3845</f>
        <v/>
      </c>
      <c r="D3845">
        <f>'DATA DASH'!D3845</f>
        <v/>
      </c>
      <c r="E3845">
        <f>'DATA DASH'!E3845</f>
        <v/>
      </c>
      <c r="F3845">
        <f>'DATA DASH'!F3845</f>
        <v/>
      </c>
      <c r="G3845">
        <f>'DATA DASH'!G3845</f>
        <v/>
      </c>
      <c r="H3845">
        <f>'DATA DASH'!H3845</f>
        <v/>
      </c>
      <c r="I3845">
        <f>'DATA DASH'!I3845</f>
        <v/>
      </c>
      <c r="J3845">
        <f>'DATA DASH'!J3845</f>
        <v/>
      </c>
      <c r="K3845">
        <f>'DATA DASH'!K3845</f>
        <v/>
      </c>
      <c r="L3845">
        <f>'DATA DASH'!L3845</f>
        <v/>
      </c>
      <c r="M3845">
        <f>'DATA DASH'!M3845</f>
        <v/>
      </c>
    </row>
    <row r="3846">
      <c r="A3846">
        <f>'DATA DASH'!A3846</f>
        <v/>
      </c>
      <c r="B3846">
        <f>'DATA DASH'!B3846</f>
        <v/>
      </c>
      <c r="C3846">
        <f>'DATA DASH'!C3846</f>
        <v/>
      </c>
      <c r="D3846">
        <f>'DATA DASH'!D3846</f>
        <v/>
      </c>
      <c r="E3846">
        <f>'DATA DASH'!E3846</f>
        <v/>
      </c>
      <c r="F3846">
        <f>'DATA DASH'!F3846</f>
        <v/>
      </c>
      <c r="G3846">
        <f>'DATA DASH'!G3846</f>
        <v/>
      </c>
      <c r="H3846">
        <f>'DATA DASH'!H3846</f>
        <v/>
      </c>
      <c r="I3846">
        <f>'DATA DASH'!I3846</f>
        <v/>
      </c>
      <c r="J3846">
        <f>'DATA DASH'!J3846</f>
        <v/>
      </c>
      <c r="K3846">
        <f>'DATA DASH'!K3846</f>
        <v/>
      </c>
      <c r="L3846">
        <f>'DATA DASH'!L3846</f>
        <v/>
      </c>
      <c r="M3846">
        <f>'DATA DASH'!M3846</f>
        <v/>
      </c>
    </row>
    <row r="3847">
      <c r="A3847">
        <f>'DATA DASH'!A3847</f>
        <v/>
      </c>
      <c r="B3847">
        <f>'DATA DASH'!B3847</f>
        <v/>
      </c>
      <c r="C3847">
        <f>'DATA DASH'!C3847</f>
        <v/>
      </c>
      <c r="D3847">
        <f>'DATA DASH'!D3847</f>
        <v/>
      </c>
      <c r="E3847">
        <f>'DATA DASH'!E3847</f>
        <v/>
      </c>
      <c r="F3847">
        <f>'DATA DASH'!F3847</f>
        <v/>
      </c>
      <c r="G3847">
        <f>'DATA DASH'!G3847</f>
        <v/>
      </c>
      <c r="H3847">
        <f>'DATA DASH'!H3847</f>
        <v/>
      </c>
      <c r="I3847">
        <f>'DATA DASH'!I3847</f>
        <v/>
      </c>
      <c r="J3847">
        <f>'DATA DASH'!J3847</f>
        <v/>
      </c>
      <c r="K3847">
        <f>'DATA DASH'!K3847</f>
        <v/>
      </c>
      <c r="L3847">
        <f>'DATA DASH'!L3847</f>
        <v/>
      </c>
      <c r="M3847">
        <f>'DATA DASH'!M3847</f>
        <v/>
      </c>
    </row>
    <row r="3848">
      <c r="A3848">
        <f>'DATA DASH'!A3848</f>
        <v/>
      </c>
      <c r="B3848">
        <f>'DATA DASH'!B3848</f>
        <v/>
      </c>
      <c r="C3848">
        <f>'DATA DASH'!C3848</f>
        <v/>
      </c>
      <c r="D3848">
        <f>'DATA DASH'!D3848</f>
        <v/>
      </c>
      <c r="E3848">
        <f>'DATA DASH'!E3848</f>
        <v/>
      </c>
      <c r="F3848">
        <f>'DATA DASH'!F3848</f>
        <v/>
      </c>
      <c r="G3848">
        <f>'DATA DASH'!G3848</f>
        <v/>
      </c>
      <c r="H3848">
        <f>'DATA DASH'!H3848</f>
        <v/>
      </c>
      <c r="I3848">
        <f>'DATA DASH'!I3848</f>
        <v/>
      </c>
      <c r="J3848">
        <f>'DATA DASH'!J3848</f>
        <v/>
      </c>
      <c r="K3848">
        <f>'DATA DASH'!K3848</f>
        <v/>
      </c>
      <c r="L3848">
        <f>'DATA DASH'!L3848</f>
        <v/>
      </c>
      <c r="M3848">
        <f>'DATA DASH'!M3848</f>
        <v/>
      </c>
    </row>
    <row r="3849">
      <c r="A3849">
        <f>'DATA DASH'!A3849</f>
        <v/>
      </c>
      <c r="B3849">
        <f>'DATA DASH'!B3849</f>
        <v/>
      </c>
      <c r="C3849">
        <f>'DATA DASH'!C3849</f>
        <v/>
      </c>
      <c r="D3849">
        <f>'DATA DASH'!D3849</f>
        <v/>
      </c>
      <c r="E3849">
        <f>'DATA DASH'!E3849</f>
        <v/>
      </c>
      <c r="F3849">
        <f>'DATA DASH'!F3849</f>
        <v/>
      </c>
      <c r="G3849">
        <f>'DATA DASH'!G3849</f>
        <v/>
      </c>
      <c r="H3849">
        <f>'DATA DASH'!H3849</f>
        <v/>
      </c>
      <c r="I3849">
        <f>'DATA DASH'!I3849</f>
        <v/>
      </c>
      <c r="J3849">
        <f>'DATA DASH'!J3849</f>
        <v/>
      </c>
      <c r="K3849">
        <f>'DATA DASH'!K3849</f>
        <v/>
      </c>
      <c r="L3849">
        <f>'DATA DASH'!L3849</f>
        <v/>
      </c>
      <c r="M3849">
        <f>'DATA DASH'!M3849</f>
        <v/>
      </c>
    </row>
    <row r="3850">
      <c r="A3850">
        <f>'DATA DASH'!A3850</f>
        <v/>
      </c>
      <c r="B3850">
        <f>'DATA DASH'!B3850</f>
        <v/>
      </c>
      <c r="C3850">
        <f>'DATA DASH'!C3850</f>
        <v/>
      </c>
      <c r="D3850">
        <f>'DATA DASH'!D3850</f>
        <v/>
      </c>
      <c r="E3850">
        <f>'DATA DASH'!E3850</f>
        <v/>
      </c>
      <c r="F3850">
        <f>'DATA DASH'!F3850</f>
        <v/>
      </c>
      <c r="G3850">
        <f>'DATA DASH'!G3850</f>
        <v/>
      </c>
      <c r="H3850">
        <f>'DATA DASH'!H3850</f>
        <v/>
      </c>
      <c r="I3850">
        <f>'DATA DASH'!I3850</f>
        <v/>
      </c>
      <c r="J3850">
        <f>'DATA DASH'!J3850</f>
        <v/>
      </c>
      <c r="K3850">
        <f>'DATA DASH'!K3850</f>
        <v/>
      </c>
      <c r="L3850">
        <f>'DATA DASH'!L3850</f>
        <v/>
      </c>
      <c r="M3850">
        <f>'DATA DASH'!M3850</f>
        <v/>
      </c>
    </row>
    <row r="3851">
      <c r="A3851">
        <f>'DATA DASH'!A3851</f>
        <v/>
      </c>
      <c r="B3851">
        <f>'DATA DASH'!B3851</f>
        <v/>
      </c>
      <c r="C3851">
        <f>'DATA DASH'!C3851</f>
        <v/>
      </c>
      <c r="D3851">
        <f>'DATA DASH'!D3851</f>
        <v/>
      </c>
      <c r="E3851">
        <f>'DATA DASH'!E3851</f>
        <v/>
      </c>
      <c r="F3851">
        <f>'DATA DASH'!F3851</f>
        <v/>
      </c>
      <c r="G3851">
        <f>'DATA DASH'!G3851</f>
        <v/>
      </c>
      <c r="H3851">
        <f>'DATA DASH'!H3851</f>
        <v/>
      </c>
      <c r="I3851">
        <f>'DATA DASH'!I3851</f>
        <v/>
      </c>
      <c r="J3851">
        <f>'DATA DASH'!J3851</f>
        <v/>
      </c>
      <c r="K3851">
        <f>'DATA DASH'!K3851</f>
        <v/>
      </c>
      <c r="L3851">
        <f>'DATA DASH'!L3851</f>
        <v/>
      </c>
      <c r="M3851">
        <f>'DATA DASH'!M3851</f>
        <v/>
      </c>
    </row>
    <row r="3852">
      <c r="A3852">
        <f>'DATA DASH'!A3852</f>
        <v/>
      </c>
      <c r="B3852">
        <f>'DATA DASH'!B3852</f>
        <v/>
      </c>
      <c r="C3852">
        <f>'DATA DASH'!C3852</f>
        <v/>
      </c>
      <c r="D3852">
        <f>'DATA DASH'!D3852</f>
        <v/>
      </c>
      <c r="E3852">
        <f>'DATA DASH'!E3852</f>
        <v/>
      </c>
      <c r="F3852">
        <f>'DATA DASH'!F3852</f>
        <v/>
      </c>
      <c r="G3852">
        <f>'DATA DASH'!G3852</f>
        <v/>
      </c>
      <c r="H3852">
        <f>'DATA DASH'!H3852</f>
        <v/>
      </c>
      <c r="I3852">
        <f>'DATA DASH'!I3852</f>
        <v/>
      </c>
      <c r="J3852">
        <f>'DATA DASH'!J3852</f>
        <v/>
      </c>
      <c r="K3852">
        <f>'DATA DASH'!K3852</f>
        <v/>
      </c>
      <c r="L3852">
        <f>'DATA DASH'!L3852</f>
        <v/>
      </c>
      <c r="M3852">
        <f>'DATA DASH'!M3852</f>
        <v/>
      </c>
    </row>
    <row r="3853">
      <c r="A3853">
        <f>'DATA DASH'!A3853</f>
        <v/>
      </c>
      <c r="B3853">
        <f>'DATA DASH'!B3853</f>
        <v/>
      </c>
      <c r="C3853">
        <f>'DATA DASH'!C3853</f>
        <v/>
      </c>
      <c r="D3853">
        <f>'DATA DASH'!D3853</f>
        <v/>
      </c>
      <c r="E3853">
        <f>'DATA DASH'!E3853</f>
        <v/>
      </c>
      <c r="F3853">
        <f>'DATA DASH'!F3853</f>
        <v/>
      </c>
      <c r="G3853">
        <f>'DATA DASH'!G3853</f>
        <v/>
      </c>
      <c r="H3853">
        <f>'DATA DASH'!H3853</f>
        <v/>
      </c>
      <c r="I3853">
        <f>'DATA DASH'!I3853</f>
        <v/>
      </c>
      <c r="J3853">
        <f>'DATA DASH'!J3853</f>
        <v/>
      </c>
      <c r="K3853">
        <f>'DATA DASH'!K3853</f>
        <v/>
      </c>
      <c r="L3853">
        <f>'DATA DASH'!L3853</f>
        <v/>
      </c>
      <c r="M3853">
        <f>'DATA DASH'!M3853</f>
        <v/>
      </c>
    </row>
    <row r="3854">
      <c r="A3854">
        <f>'DATA DASH'!A3854</f>
        <v/>
      </c>
      <c r="B3854">
        <f>'DATA DASH'!B3854</f>
        <v/>
      </c>
      <c r="C3854">
        <f>'DATA DASH'!C3854</f>
        <v/>
      </c>
      <c r="D3854">
        <f>'DATA DASH'!D3854</f>
        <v/>
      </c>
      <c r="E3854">
        <f>'DATA DASH'!E3854</f>
        <v/>
      </c>
      <c r="F3854">
        <f>'DATA DASH'!F3854</f>
        <v/>
      </c>
      <c r="G3854">
        <f>'DATA DASH'!G3854</f>
        <v/>
      </c>
      <c r="H3854">
        <f>'DATA DASH'!H3854</f>
        <v/>
      </c>
      <c r="I3854">
        <f>'DATA DASH'!I3854</f>
        <v/>
      </c>
      <c r="J3854">
        <f>'DATA DASH'!J3854</f>
        <v/>
      </c>
      <c r="K3854">
        <f>'DATA DASH'!K3854</f>
        <v/>
      </c>
      <c r="L3854">
        <f>'DATA DASH'!L3854</f>
        <v/>
      </c>
      <c r="M3854">
        <f>'DATA DASH'!M3854</f>
        <v/>
      </c>
    </row>
    <row r="3855">
      <c r="A3855">
        <f>'DATA DASH'!A3855</f>
        <v/>
      </c>
      <c r="B3855">
        <f>'DATA DASH'!B3855</f>
        <v/>
      </c>
      <c r="C3855">
        <f>'DATA DASH'!C3855</f>
        <v/>
      </c>
      <c r="D3855">
        <f>'DATA DASH'!D3855</f>
        <v/>
      </c>
      <c r="E3855">
        <f>'DATA DASH'!E3855</f>
        <v/>
      </c>
      <c r="F3855">
        <f>'DATA DASH'!F3855</f>
        <v/>
      </c>
      <c r="G3855">
        <f>'DATA DASH'!G3855</f>
        <v/>
      </c>
      <c r="H3855">
        <f>'DATA DASH'!H3855</f>
        <v/>
      </c>
      <c r="I3855">
        <f>'DATA DASH'!I3855</f>
        <v/>
      </c>
      <c r="J3855">
        <f>'DATA DASH'!J3855</f>
        <v/>
      </c>
      <c r="K3855">
        <f>'DATA DASH'!K3855</f>
        <v/>
      </c>
      <c r="L3855">
        <f>'DATA DASH'!L3855</f>
        <v/>
      </c>
      <c r="M3855">
        <f>'DATA DASH'!M3855</f>
        <v/>
      </c>
    </row>
    <row r="3856">
      <c r="A3856">
        <f>'DATA DASH'!A3856</f>
        <v/>
      </c>
      <c r="B3856">
        <f>'DATA DASH'!B3856</f>
        <v/>
      </c>
      <c r="C3856">
        <f>'DATA DASH'!C3856</f>
        <v/>
      </c>
      <c r="D3856">
        <f>'DATA DASH'!D3856</f>
        <v/>
      </c>
      <c r="E3856">
        <f>'DATA DASH'!E3856</f>
        <v/>
      </c>
      <c r="F3856">
        <f>'DATA DASH'!F3856</f>
        <v/>
      </c>
      <c r="G3856">
        <f>'DATA DASH'!G3856</f>
        <v/>
      </c>
      <c r="H3856">
        <f>'DATA DASH'!H3856</f>
        <v/>
      </c>
      <c r="I3856">
        <f>'DATA DASH'!I3856</f>
        <v/>
      </c>
      <c r="J3856">
        <f>'DATA DASH'!J3856</f>
        <v/>
      </c>
      <c r="K3856">
        <f>'DATA DASH'!K3856</f>
        <v/>
      </c>
      <c r="L3856">
        <f>'DATA DASH'!L3856</f>
        <v/>
      </c>
      <c r="M3856">
        <f>'DATA DASH'!M3856</f>
        <v/>
      </c>
    </row>
    <row r="3857">
      <c r="A3857">
        <f>'DATA DASH'!A3857</f>
        <v/>
      </c>
      <c r="B3857">
        <f>'DATA DASH'!B3857</f>
        <v/>
      </c>
      <c r="C3857">
        <f>'DATA DASH'!C3857</f>
        <v/>
      </c>
      <c r="D3857">
        <f>'DATA DASH'!D3857</f>
        <v/>
      </c>
      <c r="E3857">
        <f>'DATA DASH'!E3857</f>
        <v/>
      </c>
      <c r="F3857">
        <f>'DATA DASH'!F3857</f>
        <v/>
      </c>
      <c r="G3857">
        <f>'DATA DASH'!G3857</f>
        <v/>
      </c>
      <c r="H3857">
        <f>'DATA DASH'!H3857</f>
        <v/>
      </c>
      <c r="I3857">
        <f>'DATA DASH'!I3857</f>
        <v/>
      </c>
      <c r="J3857">
        <f>'DATA DASH'!J3857</f>
        <v/>
      </c>
      <c r="K3857">
        <f>'DATA DASH'!K3857</f>
        <v/>
      </c>
      <c r="L3857">
        <f>'DATA DASH'!L3857</f>
        <v/>
      </c>
      <c r="M3857">
        <f>'DATA DASH'!M3857</f>
        <v/>
      </c>
    </row>
    <row r="3858">
      <c r="A3858">
        <f>'DATA DASH'!A3858</f>
        <v/>
      </c>
      <c r="B3858">
        <f>'DATA DASH'!B3858</f>
        <v/>
      </c>
      <c r="C3858">
        <f>'DATA DASH'!C3858</f>
        <v/>
      </c>
      <c r="D3858">
        <f>'DATA DASH'!D3858</f>
        <v/>
      </c>
      <c r="E3858">
        <f>'DATA DASH'!E3858</f>
        <v/>
      </c>
      <c r="F3858">
        <f>'DATA DASH'!F3858</f>
        <v/>
      </c>
      <c r="G3858">
        <f>'DATA DASH'!G3858</f>
        <v/>
      </c>
      <c r="H3858">
        <f>'DATA DASH'!H3858</f>
        <v/>
      </c>
      <c r="I3858">
        <f>'DATA DASH'!I3858</f>
        <v/>
      </c>
      <c r="J3858">
        <f>'DATA DASH'!J3858</f>
        <v/>
      </c>
      <c r="K3858">
        <f>'DATA DASH'!K3858</f>
        <v/>
      </c>
      <c r="L3858">
        <f>'DATA DASH'!L3858</f>
        <v/>
      </c>
      <c r="M3858">
        <f>'DATA DASH'!M3858</f>
        <v/>
      </c>
    </row>
    <row r="3859">
      <c r="A3859">
        <f>'DATA DASH'!A3859</f>
        <v/>
      </c>
      <c r="B3859">
        <f>'DATA DASH'!B3859</f>
        <v/>
      </c>
      <c r="C3859">
        <f>'DATA DASH'!C3859</f>
        <v/>
      </c>
      <c r="D3859">
        <f>'DATA DASH'!D3859</f>
        <v/>
      </c>
      <c r="E3859">
        <f>'DATA DASH'!E3859</f>
        <v/>
      </c>
      <c r="F3859">
        <f>'DATA DASH'!F3859</f>
        <v/>
      </c>
      <c r="G3859">
        <f>'DATA DASH'!G3859</f>
        <v/>
      </c>
      <c r="H3859">
        <f>'DATA DASH'!H3859</f>
        <v/>
      </c>
      <c r="I3859">
        <f>'DATA DASH'!I3859</f>
        <v/>
      </c>
      <c r="J3859">
        <f>'DATA DASH'!J3859</f>
        <v/>
      </c>
      <c r="K3859">
        <f>'DATA DASH'!K3859</f>
        <v/>
      </c>
      <c r="L3859">
        <f>'DATA DASH'!L3859</f>
        <v/>
      </c>
      <c r="M3859">
        <f>'DATA DASH'!M3859</f>
        <v/>
      </c>
    </row>
    <row r="3860">
      <c r="A3860">
        <f>'DATA DASH'!A3860</f>
        <v/>
      </c>
      <c r="B3860">
        <f>'DATA DASH'!B3860</f>
        <v/>
      </c>
      <c r="C3860">
        <f>'DATA DASH'!C3860</f>
        <v/>
      </c>
      <c r="D3860">
        <f>'DATA DASH'!D3860</f>
        <v/>
      </c>
      <c r="E3860">
        <f>'DATA DASH'!E3860</f>
        <v/>
      </c>
      <c r="F3860">
        <f>'DATA DASH'!F3860</f>
        <v/>
      </c>
      <c r="G3860">
        <f>'DATA DASH'!G3860</f>
        <v/>
      </c>
      <c r="H3860">
        <f>'DATA DASH'!H3860</f>
        <v/>
      </c>
      <c r="I3860">
        <f>'DATA DASH'!I3860</f>
        <v/>
      </c>
      <c r="J3860">
        <f>'DATA DASH'!J3860</f>
        <v/>
      </c>
      <c r="K3860">
        <f>'DATA DASH'!K3860</f>
        <v/>
      </c>
      <c r="L3860">
        <f>'DATA DASH'!L3860</f>
        <v/>
      </c>
      <c r="M3860">
        <f>'DATA DASH'!M3860</f>
        <v/>
      </c>
    </row>
    <row r="3861">
      <c r="A3861">
        <f>'DATA DASH'!A3861</f>
        <v/>
      </c>
      <c r="B3861">
        <f>'DATA DASH'!B3861</f>
        <v/>
      </c>
      <c r="C3861">
        <f>'DATA DASH'!C3861</f>
        <v/>
      </c>
      <c r="D3861">
        <f>'DATA DASH'!D3861</f>
        <v/>
      </c>
      <c r="E3861">
        <f>'DATA DASH'!E3861</f>
        <v/>
      </c>
      <c r="F3861">
        <f>'DATA DASH'!F3861</f>
        <v/>
      </c>
      <c r="G3861">
        <f>'DATA DASH'!G3861</f>
        <v/>
      </c>
      <c r="H3861">
        <f>'DATA DASH'!H3861</f>
        <v/>
      </c>
      <c r="I3861">
        <f>'DATA DASH'!I3861</f>
        <v/>
      </c>
      <c r="J3861">
        <f>'DATA DASH'!J3861</f>
        <v/>
      </c>
      <c r="K3861">
        <f>'DATA DASH'!K3861</f>
        <v/>
      </c>
      <c r="L3861">
        <f>'DATA DASH'!L3861</f>
        <v/>
      </c>
      <c r="M3861">
        <f>'DATA DASH'!M3861</f>
        <v/>
      </c>
    </row>
    <row r="3862">
      <c r="A3862">
        <f>'DATA DASH'!A3862</f>
        <v/>
      </c>
      <c r="B3862">
        <f>'DATA DASH'!B3862</f>
        <v/>
      </c>
      <c r="C3862">
        <f>'DATA DASH'!C3862</f>
        <v/>
      </c>
      <c r="D3862">
        <f>'DATA DASH'!D3862</f>
        <v/>
      </c>
      <c r="E3862">
        <f>'DATA DASH'!E3862</f>
        <v/>
      </c>
      <c r="F3862">
        <f>'DATA DASH'!F3862</f>
        <v/>
      </c>
      <c r="G3862">
        <f>'DATA DASH'!G3862</f>
        <v/>
      </c>
      <c r="H3862">
        <f>'DATA DASH'!H3862</f>
        <v/>
      </c>
      <c r="I3862">
        <f>'DATA DASH'!I3862</f>
        <v/>
      </c>
      <c r="J3862">
        <f>'DATA DASH'!J3862</f>
        <v/>
      </c>
      <c r="K3862">
        <f>'DATA DASH'!K3862</f>
        <v/>
      </c>
      <c r="L3862">
        <f>'DATA DASH'!L3862</f>
        <v/>
      </c>
      <c r="M3862">
        <f>'DATA DASH'!M3862</f>
        <v/>
      </c>
    </row>
    <row r="3863">
      <c r="A3863">
        <f>'DATA DASH'!A3863</f>
        <v/>
      </c>
      <c r="B3863">
        <f>'DATA DASH'!B3863</f>
        <v/>
      </c>
      <c r="C3863">
        <f>'DATA DASH'!C3863</f>
        <v/>
      </c>
      <c r="D3863">
        <f>'DATA DASH'!D3863</f>
        <v/>
      </c>
      <c r="E3863">
        <f>'DATA DASH'!E3863</f>
        <v/>
      </c>
      <c r="F3863">
        <f>'DATA DASH'!F3863</f>
        <v/>
      </c>
      <c r="G3863">
        <f>'DATA DASH'!G3863</f>
        <v/>
      </c>
      <c r="H3863">
        <f>'DATA DASH'!H3863</f>
        <v/>
      </c>
      <c r="I3863">
        <f>'DATA DASH'!I3863</f>
        <v/>
      </c>
      <c r="J3863">
        <f>'DATA DASH'!J3863</f>
        <v/>
      </c>
      <c r="K3863">
        <f>'DATA DASH'!K3863</f>
        <v/>
      </c>
      <c r="L3863">
        <f>'DATA DASH'!L3863</f>
        <v/>
      </c>
      <c r="M3863">
        <f>'DATA DASH'!M3863</f>
        <v/>
      </c>
    </row>
    <row r="3864">
      <c r="A3864">
        <f>'DATA DASH'!A3864</f>
        <v/>
      </c>
      <c r="B3864">
        <f>'DATA DASH'!B3864</f>
        <v/>
      </c>
      <c r="C3864">
        <f>'DATA DASH'!C3864</f>
        <v/>
      </c>
      <c r="D3864">
        <f>'DATA DASH'!D3864</f>
        <v/>
      </c>
      <c r="E3864">
        <f>'DATA DASH'!E3864</f>
        <v/>
      </c>
      <c r="F3864">
        <f>'DATA DASH'!F3864</f>
        <v/>
      </c>
      <c r="G3864">
        <f>'DATA DASH'!G3864</f>
        <v/>
      </c>
      <c r="H3864">
        <f>'DATA DASH'!H3864</f>
        <v/>
      </c>
      <c r="I3864">
        <f>'DATA DASH'!I3864</f>
        <v/>
      </c>
      <c r="J3864">
        <f>'DATA DASH'!J3864</f>
        <v/>
      </c>
      <c r="K3864">
        <f>'DATA DASH'!K3864</f>
        <v/>
      </c>
      <c r="L3864">
        <f>'DATA DASH'!L3864</f>
        <v/>
      </c>
      <c r="M3864">
        <f>'DATA DASH'!M3864</f>
        <v/>
      </c>
    </row>
    <row r="3865">
      <c r="A3865">
        <f>'DATA DASH'!A3865</f>
        <v/>
      </c>
      <c r="B3865">
        <f>'DATA DASH'!B3865</f>
        <v/>
      </c>
      <c r="C3865">
        <f>'DATA DASH'!C3865</f>
        <v/>
      </c>
      <c r="D3865">
        <f>'DATA DASH'!D3865</f>
        <v/>
      </c>
      <c r="E3865">
        <f>'DATA DASH'!E3865</f>
        <v/>
      </c>
      <c r="F3865">
        <f>'DATA DASH'!F3865</f>
        <v/>
      </c>
      <c r="G3865">
        <f>'DATA DASH'!G3865</f>
        <v/>
      </c>
      <c r="H3865">
        <f>'DATA DASH'!H3865</f>
        <v/>
      </c>
      <c r="I3865">
        <f>'DATA DASH'!I3865</f>
        <v/>
      </c>
      <c r="J3865">
        <f>'DATA DASH'!J3865</f>
        <v/>
      </c>
      <c r="K3865">
        <f>'DATA DASH'!K3865</f>
        <v/>
      </c>
      <c r="L3865">
        <f>'DATA DASH'!L3865</f>
        <v/>
      </c>
      <c r="M3865">
        <f>'DATA DASH'!M3865</f>
        <v/>
      </c>
    </row>
    <row r="3866">
      <c r="A3866">
        <f>'DATA DASH'!A3866</f>
        <v/>
      </c>
      <c r="B3866">
        <f>'DATA DASH'!B3866</f>
        <v/>
      </c>
      <c r="C3866">
        <f>'DATA DASH'!C3866</f>
        <v/>
      </c>
      <c r="D3866">
        <f>'DATA DASH'!D3866</f>
        <v/>
      </c>
      <c r="E3866">
        <f>'DATA DASH'!E3866</f>
        <v/>
      </c>
      <c r="F3866">
        <f>'DATA DASH'!F3866</f>
        <v/>
      </c>
      <c r="G3866">
        <f>'DATA DASH'!G3866</f>
        <v/>
      </c>
      <c r="H3866">
        <f>'DATA DASH'!H3866</f>
        <v/>
      </c>
      <c r="I3866">
        <f>'DATA DASH'!I3866</f>
        <v/>
      </c>
      <c r="J3866">
        <f>'DATA DASH'!J3866</f>
        <v/>
      </c>
      <c r="K3866">
        <f>'DATA DASH'!K3866</f>
        <v/>
      </c>
      <c r="L3866">
        <f>'DATA DASH'!L3866</f>
        <v/>
      </c>
      <c r="M3866">
        <f>'DATA DASH'!M3866</f>
        <v/>
      </c>
    </row>
    <row r="3867">
      <c r="A3867">
        <f>'DATA DASH'!A3867</f>
        <v/>
      </c>
      <c r="B3867">
        <f>'DATA DASH'!B3867</f>
        <v/>
      </c>
      <c r="C3867">
        <f>'DATA DASH'!C3867</f>
        <v/>
      </c>
      <c r="D3867">
        <f>'DATA DASH'!D3867</f>
        <v/>
      </c>
      <c r="E3867">
        <f>'DATA DASH'!E3867</f>
        <v/>
      </c>
      <c r="F3867">
        <f>'DATA DASH'!F3867</f>
        <v/>
      </c>
      <c r="G3867">
        <f>'DATA DASH'!G3867</f>
        <v/>
      </c>
      <c r="H3867">
        <f>'DATA DASH'!H3867</f>
        <v/>
      </c>
      <c r="I3867">
        <f>'DATA DASH'!I3867</f>
        <v/>
      </c>
      <c r="J3867">
        <f>'DATA DASH'!J3867</f>
        <v/>
      </c>
      <c r="K3867">
        <f>'DATA DASH'!K3867</f>
        <v/>
      </c>
      <c r="L3867">
        <f>'DATA DASH'!L3867</f>
        <v/>
      </c>
      <c r="M3867">
        <f>'DATA DASH'!M3867</f>
        <v/>
      </c>
    </row>
    <row r="3868">
      <c r="A3868">
        <f>'DATA DASH'!A3868</f>
        <v/>
      </c>
      <c r="B3868">
        <f>'DATA DASH'!B3868</f>
        <v/>
      </c>
      <c r="C3868">
        <f>'DATA DASH'!C3868</f>
        <v/>
      </c>
      <c r="D3868">
        <f>'DATA DASH'!D3868</f>
        <v/>
      </c>
      <c r="E3868">
        <f>'DATA DASH'!E3868</f>
        <v/>
      </c>
      <c r="F3868">
        <f>'DATA DASH'!F3868</f>
        <v/>
      </c>
      <c r="G3868">
        <f>'DATA DASH'!G3868</f>
        <v/>
      </c>
      <c r="H3868">
        <f>'DATA DASH'!H3868</f>
        <v/>
      </c>
      <c r="I3868">
        <f>'DATA DASH'!I3868</f>
        <v/>
      </c>
      <c r="J3868">
        <f>'DATA DASH'!J3868</f>
        <v/>
      </c>
      <c r="K3868">
        <f>'DATA DASH'!K3868</f>
        <v/>
      </c>
      <c r="L3868">
        <f>'DATA DASH'!L3868</f>
        <v/>
      </c>
      <c r="M3868">
        <f>'DATA DASH'!M3868</f>
        <v/>
      </c>
    </row>
    <row r="3869">
      <c r="A3869">
        <f>'DATA DASH'!A3869</f>
        <v/>
      </c>
      <c r="B3869">
        <f>'DATA DASH'!B3869</f>
        <v/>
      </c>
      <c r="C3869">
        <f>'DATA DASH'!C3869</f>
        <v/>
      </c>
      <c r="D3869">
        <f>'DATA DASH'!D3869</f>
        <v/>
      </c>
      <c r="E3869">
        <f>'DATA DASH'!E3869</f>
        <v/>
      </c>
      <c r="F3869">
        <f>'DATA DASH'!F3869</f>
        <v/>
      </c>
      <c r="G3869">
        <f>'DATA DASH'!G3869</f>
        <v/>
      </c>
      <c r="H3869">
        <f>'DATA DASH'!H3869</f>
        <v/>
      </c>
      <c r="I3869">
        <f>'DATA DASH'!I3869</f>
        <v/>
      </c>
      <c r="J3869">
        <f>'DATA DASH'!J3869</f>
        <v/>
      </c>
      <c r="K3869">
        <f>'DATA DASH'!K3869</f>
        <v/>
      </c>
      <c r="L3869">
        <f>'DATA DASH'!L3869</f>
        <v/>
      </c>
      <c r="M3869">
        <f>'DATA DASH'!M3869</f>
        <v/>
      </c>
    </row>
    <row r="3870">
      <c r="A3870">
        <f>'DATA DASH'!A3870</f>
        <v/>
      </c>
      <c r="B3870">
        <f>'DATA DASH'!B3870</f>
        <v/>
      </c>
      <c r="C3870">
        <f>'DATA DASH'!C3870</f>
        <v/>
      </c>
      <c r="D3870">
        <f>'DATA DASH'!D3870</f>
        <v/>
      </c>
      <c r="E3870">
        <f>'DATA DASH'!E3870</f>
        <v/>
      </c>
      <c r="F3870">
        <f>'DATA DASH'!F3870</f>
        <v/>
      </c>
      <c r="G3870">
        <f>'DATA DASH'!G3870</f>
        <v/>
      </c>
      <c r="H3870">
        <f>'DATA DASH'!H3870</f>
        <v/>
      </c>
      <c r="I3870">
        <f>'DATA DASH'!I3870</f>
        <v/>
      </c>
      <c r="J3870">
        <f>'DATA DASH'!J3870</f>
        <v/>
      </c>
      <c r="K3870">
        <f>'DATA DASH'!K3870</f>
        <v/>
      </c>
      <c r="L3870">
        <f>'DATA DASH'!L3870</f>
        <v/>
      </c>
      <c r="M3870">
        <f>'DATA DASH'!M3870</f>
        <v/>
      </c>
    </row>
    <row r="3871">
      <c r="A3871">
        <f>'DATA DASH'!A3871</f>
        <v/>
      </c>
      <c r="B3871">
        <f>'DATA DASH'!B3871</f>
        <v/>
      </c>
      <c r="C3871">
        <f>'DATA DASH'!C3871</f>
        <v/>
      </c>
      <c r="D3871">
        <f>'DATA DASH'!D3871</f>
        <v/>
      </c>
      <c r="E3871">
        <f>'DATA DASH'!E3871</f>
        <v/>
      </c>
      <c r="F3871">
        <f>'DATA DASH'!F3871</f>
        <v/>
      </c>
      <c r="G3871">
        <f>'DATA DASH'!G3871</f>
        <v/>
      </c>
      <c r="H3871">
        <f>'DATA DASH'!H3871</f>
        <v/>
      </c>
      <c r="I3871">
        <f>'DATA DASH'!I3871</f>
        <v/>
      </c>
      <c r="J3871">
        <f>'DATA DASH'!J3871</f>
        <v/>
      </c>
      <c r="K3871">
        <f>'DATA DASH'!K3871</f>
        <v/>
      </c>
      <c r="L3871">
        <f>'DATA DASH'!L3871</f>
        <v/>
      </c>
      <c r="M3871">
        <f>'DATA DASH'!M3871</f>
        <v/>
      </c>
    </row>
    <row r="3872">
      <c r="A3872">
        <f>'DATA DASH'!A3872</f>
        <v/>
      </c>
      <c r="B3872">
        <f>'DATA DASH'!B3872</f>
        <v/>
      </c>
      <c r="C3872">
        <f>'DATA DASH'!C3872</f>
        <v/>
      </c>
      <c r="D3872">
        <f>'DATA DASH'!D3872</f>
        <v/>
      </c>
      <c r="E3872">
        <f>'DATA DASH'!E3872</f>
        <v/>
      </c>
      <c r="F3872">
        <f>'DATA DASH'!F3872</f>
        <v/>
      </c>
      <c r="G3872">
        <f>'DATA DASH'!G3872</f>
        <v/>
      </c>
      <c r="H3872">
        <f>'DATA DASH'!H3872</f>
        <v/>
      </c>
      <c r="I3872">
        <f>'DATA DASH'!I3872</f>
        <v/>
      </c>
      <c r="J3872">
        <f>'DATA DASH'!J3872</f>
        <v/>
      </c>
      <c r="K3872">
        <f>'DATA DASH'!K3872</f>
        <v/>
      </c>
      <c r="L3872">
        <f>'DATA DASH'!L3872</f>
        <v/>
      </c>
      <c r="M3872">
        <f>'DATA DASH'!M3872</f>
        <v/>
      </c>
    </row>
    <row r="3873">
      <c r="A3873">
        <f>'DATA DASH'!A3873</f>
        <v/>
      </c>
      <c r="B3873">
        <f>'DATA DASH'!B3873</f>
        <v/>
      </c>
      <c r="C3873">
        <f>'DATA DASH'!C3873</f>
        <v/>
      </c>
      <c r="D3873">
        <f>'DATA DASH'!D3873</f>
        <v/>
      </c>
      <c r="E3873">
        <f>'DATA DASH'!E3873</f>
        <v/>
      </c>
      <c r="F3873">
        <f>'DATA DASH'!F3873</f>
        <v/>
      </c>
      <c r="G3873">
        <f>'DATA DASH'!G3873</f>
        <v/>
      </c>
      <c r="H3873">
        <f>'DATA DASH'!H3873</f>
        <v/>
      </c>
      <c r="I3873">
        <f>'DATA DASH'!I3873</f>
        <v/>
      </c>
      <c r="J3873">
        <f>'DATA DASH'!J3873</f>
        <v/>
      </c>
      <c r="K3873">
        <f>'DATA DASH'!K3873</f>
        <v/>
      </c>
      <c r="L3873">
        <f>'DATA DASH'!L3873</f>
        <v/>
      </c>
      <c r="M3873">
        <f>'DATA DASH'!M3873</f>
        <v/>
      </c>
    </row>
    <row r="3874">
      <c r="A3874">
        <f>'DATA DASH'!A3874</f>
        <v/>
      </c>
      <c r="B3874">
        <f>'DATA DASH'!B3874</f>
        <v/>
      </c>
      <c r="C3874">
        <f>'DATA DASH'!C3874</f>
        <v/>
      </c>
      <c r="D3874">
        <f>'DATA DASH'!D3874</f>
        <v/>
      </c>
      <c r="E3874">
        <f>'DATA DASH'!E3874</f>
        <v/>
      </c>
      <c r="F3874">
        <f>'DATA DASH'!F3874</f>
        <v/>
      </c>
      <c r="G3874">
        <f>'DATA DASH'!G3874</f>
        <v/>
      </c>
      <c r="H3874">
        <f>'DATA DASH'!H3874</f>
        <v/>
      </c>
      <c r="I3874">
        <f>'DATA DASH'!I3874</f>
        <v/>
      </c>
      <c r="J3874">
        <f>'DATA DASH'!J3874</f>
        <v/>
      </c>
      <c r="K3874">
        <f>'DATA DASH'!K3874</f>
        <v/>
      </c>
      <c r="L3874">
        <f>'DATA DASH'!L3874</f>
        <v/>
      </c>
      <c r="M3874">
        <f>'DATA DASH'!M3874</f>
        <v/>
      </c>
    </row>
    <row r="3875">
      <c r="A3875">
        <f>'DATA DASH'!A3875</f>
        <v/>
      </c>
      <c r="B3875">
        <f>'DATA DASH'!B3875</f>
        <v/>
      </c>
      <c r="C3875">
        <f>'DATA DASH'!C3875</f>
        <v/>
      </c>
      <c r="D3875">
        <f>'DATA DASH'!D3875</f>
        <v/>
      </c>
      <c r="E3875">
        <f>'DATA DASH'!E3875</f>
        <v/>
      </c>
      <c r="F3875">
        <f>'DATA DASH'!F3875</f>
        <v/>
      </c>
      <c r="G3875">
        <f>'DATA DASH'!G3875</f>
        <v/>
      </c>
      <c r="H3875">
        <f>'DATA DASH'!H3875</f>
        <v/>
      </c>
      <c r="I3875">
        <f>'DATA DASH'!I3875</f>
        <v/>
      </c>
      <c r="J3875">
        <f>'DATA DASH'!J3875</f>
        <v/>
      </c>
      <c r="K3875">
        <f>'DATA DASH'!K3875</f>
        <v/>
      </c>
      <c r="L3875">
        <f>'DATA DASH'!L3875</f>
        <v/>
      </c>
      <c r="M3875">
        <f>'DATA DASH'!M3875</f>
        <v/>
      </c>
    </row>
    <row r="3876">
      <c r="A3876">
        <f>'DATA DASH'!A3876</f>
        <v/>
      </c>
      <c r="B3876">
        <f>'DATA DASH'!B3876</f>
        <v/>
      </c>
      <c r="C3876">
        <f>'DATA DASH'!C3876</f>
        <v/>
      </c>
      <c r="D3876">
        <f>'DATA DASH'!D3876</f>
        <v/>
      </c>
      <c r="E3876">
        <f>'DATA DASH'!E3876</f>
        <v/>
      </c>
      <c r="F3876">
        <f>'DATA DASH'!F3876</f>
        <v/>
      </c>
      <c r="G3876">
        <f>'DATA DASH'!G3876</f>
        <v/>
      </c>
      <c r="H3876">
        <f>'DATA DASH'!H3876</f>
        <v/>
      </c>
      <c r="I3876">
        <f>'DATA DASH'!I3876</f>
        <v/>
      </c>
      <c r="J3876">
        <f>'DATA DASH'!J3876</f>
        <v/>
      </c>
      <c r="K3876">
        <f>'DATA DASH'!K3876</f>
        <v/>
      </c>
      <c r="L3876">
        <f>'DATA DASH'!L3876</f>
        <v/>
      </c>
      <c r="M3876">
        <f>'DATA DASH'!M3876</f>
        <v/>
      </c>
    </row>
    <row r="3877">
      <c r="A3877">
        <f>'DATA DASH'!A3877</f>
        <v/>
      </c>
      <c r="B3877">
        <f>'DATA DASH'!B3877</f>
        <v/>
      </c>
      <c r="C3877">
        <f>'DATA DASH'!C3877</f>
        <v/>
      </c>
      <c r="D3877">
        <f>'DATA DASH'!D3877</f>
        <v/>
      </c>
      <c r="E3877">
        <f>'DATA DASH'!E3877</f>
        <v/>
      </c>
      <c r="F3877">
        <f>'DATA DASH'!F3877</f>
        <v/>
      </c>
      <c r="G3877">
        <f>'DATA DASH'!G3877</f>
        <v/>
      </c>
      <c r="H3877">
        <f>'DATA DASH'!H3877</f>
        <v/>
      </c>
      <c r="I3877">
        <f>'DATA DASH'!I3877</f>
        <v/>
      </c>
      <c r="J3877">
        <f>'DATA DASH'!J3877</f>
        <v/>
      </c>
      <c r="K3877">
        <f>'DATA DASH'!K3877</f>
        <v/>
      </c>
      <c r="L3877">
        <f>'DATA DASH'!L3877</f>
        <v/>
      </c>
      <c r="M3877">
        <f>'DATA DASH'!M3877</f>
        <v/>
      </c>
    </row>
    <row r="3878">
      <c r="A3878">
        <f>'DATA DASH'!A3878</f>
        <v/>
      </c>
      <c r="B3878">
        <f>'DATA DASH'!B3878</f>
        <v/>
      </c>
      <c r="C3878">
        <f>'DATA DASH'!C3878</f>
        <v/>
      </c>
      <c r="D3878">
        <f>'DATA DASH'!D3878</f>
        <v/>
      </c>
      <c r="E3878">
        <f>'DATA DASH'!E3878</f>
        <v/>
      </c>
      <c r="F3878">
        <f>'DATA DASH'!F3878</f>
        <v/>
      </c>
      <c r="G3878">
        <f>'DATA DASH'!G3878</f>
        <v/>
      </c>
      <c r="H3878">
        <f>'DATA DASH'!H3878</f>
        <v/>
      </c>
      <c r="I3878">
        <f>'DATA DASH'!I3878</f>
        <v/>
      </c>
      <c r="J3878">
        <f>'DATA DASH'!J3878</f>
        <v/>
      </c>
      <c r="K3878">
        <f>'DATA DASH'!K3878</f>
        <v/>
      </c>
      <c r="L3878">
        <f>'DATA DASH'!L3878</f>
        <v/>
      </c>
      <c r="M3878">
        <f>'DATA DASH'!M3878</f>
        <v/>
      </c>
    </row>
    <row r="3879">
      <c r="A3879">
        <f>'DATA DASH'!A3879</f>
        <v/>
      </c>
      <c r="B3879">
        <f>'DATA DASH'!B3879</f>
        <v/>
      </c>
      <c r="C3879">
        <f>'DATA DASH'!C3879</f>
        <v/>
      </c>
      <c r="D3879">
        <f>'DATA DASH'!D3879</f>
        <v/>
      </c>
      <c r="E3879">
        <f>'DATA DASH'!E3879</f>
        <v/>
      </c>
      <c r="F3879">
        <f>'DATA DASH'!F3879</f>
        <v/>
      </c>
      <c r="G3879">
        <f>'DATA DASH'!G3879</f>
        <v/>
      </c>
      <c r="H3879">
        <f>'DATA DASH'!H3879</f>
        <v/>
      </c>
      <c r="I3879">
        <f>'DATA DASH'!I3879</f>
        <v/>
      </c>
      <c r="J3879">
        <f>'DATA DASH'!J3879</f>
        <v/>
      </c>
      <c r="K3879">
        <f>'DATA DASH'!K3879</f>
        <v/>
      </c>
      <c r="L3879">
        <f>'DATA DASH'!L3879</f>
        <v/>
      </c>
      <c r="M3879">
        <f>'DATA DASH'!M3879</f>
        <v/>
      </c>
    </row>
    <row r="3880">
      <c r="A3880">
        <f>'DATA DASH'!A3880</f>
        <v/>
      </c>
      <c r="B3880">
        <f>'DATA DASH'!B3880</f>
        <v/>
      </c>
      <c r="C3880">
        <f>'DATA DASH'!C3880</f>
        <v/>
      </c>
      <c r="D3880">
        <f>'DATA DASH'!D3880</f>
        <v/>
      </c>
      <c r="E3880">
        <f>'DATA DASH'!E3880</f>
        <v/>
      </c>
      <c r="F3880">
        <f>'DATA DASH'!F3880</f>
        <v/>
      </c>
      <c r="G3880">
        <f>'DATA DASH'!G3880</f>
        <v/>
      </c>
      <c r="H3880">
        <f>'DATA DASH'!H3880</f>
        <v/>
      </c>
      <c r="I3880">
        <f>'DATA DASH'!I3880</f>
        <v/>
      </c>
      <c r="J3880">
        <f>'DATA DASH'!J3880</f>
        <v/>
      </c>
      <c r="K3880">
        <f>'DATA DASH'!K3880</f>
        <v/>
      </c>
      <c r="L3880">
        <f>'DATA DASH'!L3880</f>
        <v/>
      </c>
      <c r="M3880">
        <f>'DATA DASH'!M3880</f>
        <v/>
      </c>
    </row>
    <row r="3881">
      <c r="A3881">
        <f>'DATA DASH'!A3881</f>
        <v/>
      </c>
      <c r="B3881">
        <f>'DATA DASH'!B3881</f>
        <v/>
      </c>
      <c r="C3881">
        <f>'DATA DASH'!C3881</f>
        <v/>
      </c>
      <c r="D3881">
        <f>'DATA DASH'!D3881</f>
        <v/>
      </c>
      <c r="E3881">
        <f>'DATA DASH'!E3881</f>
        <v/>
      </c>
      <c r="F3881">
        <f>'DATA DASH'!F3881</f>
        <v/>
      </c>
      <c r="G3881">
        <f>'DATA DASH'!G3881</f>
        <v/>
      </c>
      <c r="H3881">
        <f>'DATA DASH'!H3881</f>
        <v/>
      </c>
      <c r="I3881">
        <f>'DATA DASH'!I3881</f>
        <v/>
      </c>
      <c r="J3881">
        <f>'DATA DASH'!J3881</f>
        <v/>
      </c>
      <c r="K3881">
        <f>'DATA DASH'!K3881</f>
        <v/>
      </c>
      <c r="L3881">
        <f>'DATA DASH'!L3881</f>
        <v/>
      </c>
      <c r="M3881">
        <f>'DATA DASH'!M3881</f>
        <v/>
      </c>
    </row>
    <row r="3882">
      <c r="A3882">
        <f>'DATA DASH'!A3882</f>
        <v/>
      </c>
      <c r="B3882">
        <f>'DATA DASH'!B3882</f>
        <v/>
      </c>
      <c r="C3882">
        <f>'DATA DASH'!C3882</f>
        <v/>
      </c>
      <c r="D3882">
        <f>'DATA DASH'!D3882</f>
        <v/>
      </c>
      <c r="E3882">
        <f>'DATA DASH'!E3882</f>
        <v/>
      </c>
      <c r="F3882">
        <f>'DATA DASH'!F3882</f>
        <v/>
      </c>
      <c r="G3882">
        <f>'DATA DASH'!G3882</f>
        <v/>
      </c>
      <c r="H3882">
        <f>'DATA DASH'!H3882</f>
        <v/>
      </c>
      <c r="I3882">
        <f>'DATA DASH'!I3882</f>
        <v/>
      </c>
      <c r="J3882">
        <f>'DATA DASH'!J3882</f>
        <v/>
      </c>
      <c r="K3882">
        <f>'DATA DASH'!K3882</f>
        <v/>
      </c>
      <c r="L3882">
        <f>'DATA DASH'!L3882</f>
        <v/>
      </c>
      <c r="M3882">
        <f>'DATA DASH'!M3882</f>
        <v/>
      </c>
    </row>
    <row r="3883">
      <c r="A3883">
        <f>'DATA DASH'!A3883</f>
        <v/>
      </c>
      <c r="B3883">
        <f>'DATA DASH'!B3883</f>
        <v/>
      </c>
      <c r="C3883">
        <f>'DATA DASH'!C3883</f>
        <v/>
      </c>
      <c r="D3883">
        <f>'DATA DASH'!D3883</f>
        <v/>
      </c>
      <c r="E3883">
        <f>'DATA DASH'!E3883</f>
        <v/>
      </c>
      <c r="F3883">
        <f>'DATA DASH'!F3883</f>
        <v/>
      </c>
      <c r="G3883">
        <f>'DATA DASH'!G3883</f>
        <v/>
      </c>
      <c r="H3883">
        <f>'DATA DASH'!H3883</f>
        <v/>
      </c>
      <c r="I3883">
        <f>'DATA DASH'!I3883</f>
        <v/>
      </c>
      <c r="J3883">
        <f>'DATA DASH'!J3883</f>
        <v/>
      </c>
      <c r="K3883">
        <f>'DATA DASH'!K3883</f>
        <v/>
      </c>
      <c r="L3883">
        <f>'DATA DASH'!L3883</f>
        <v/>
      </c>
      <c r="M3883">
        <f>'DATA DASH'!M3883</f>
        <v/>
      </c>
    </row>
    <row r="3884">
      <c r="A3884">
        <f>'DATA DASH'!A3884</f>
        <v/>
      </c>
      <c r="B3884">
        <f>'DATA DASH'!B3884</f>
        <v/>
      </c>
      <c r="C3884">
        <f>'DATA DASH'!C3884</f>
        <v/>
      </c>
      <c r="D3884">
        <f>'DATA DASH'!D3884</f>
        <v/>
      </c>
      <c r="E3884">
        <f>'DATA DASH'!E3884</f>
        <v/>
      </c>
      <c r="F3884">
        <f>'DATA DASH'!F3884</f>
        <v/>
      </c>
      <c r="G3884">
        <f>'DATA DASH'!G3884</f>
        <v/>
      </c>
      <c r="H3884">
        <f>'DATA DASH'!H3884</f>
        <v/>
      </c>
      <c r="I3884">
        <f>'DATA DASH'!I3884</f>
        <v/>
      </c>
      <c r="J3884">
        <f>'DATA DASH'!J3884</f>
        <v/>
      </c>
      <c r="K3884">
        <f>'DATA DASH'!K3884</f>
        <v/>
      </c>
      <c r="L3884">
        <f>'DATA DASH'!L3884</f>
        <v/>
      </c>
      <c r="M3884">
        <f>'DATA DASH'!M3884</f>
        <v/>
      </c>
    </row>
    <row r="3885">
      <c r="A3885">
        <f>'DATA DASH'!A3885</f>
        <v/>
      </c>
      <c r="B3885">
        <f>'DATA DASH'!B3885</f>
        <v/>
      </c>
      <c r="C3885">
        <f>'DATA DASH'!C3885</f>
        <v/>
      </c>
      <c r="D3885">
        <f>'DATA DASH'!D3885</f>
        <v/>
      </c>
      <c r="E3885">
        <f>'DATA DASH'!E3885</f>
        <v/>
      </c>
      <c r="F3885">
        <f>'DATA DASH'!F3885</f>
        <v/>
      </c>
      <c r="G3885">
        <f>'DATA DASH'!G3885</f>
        <v/>
      </c>
      <c r="H3885">
        <f>'DATA DASH'!H3885</f>
        <v/>
      </c>
      <c r="I3885">
        <f>'DATA DASH'!I3885</f>
        <v/>
      </c>
      <c r="J3885">
        <f>'DATA DASH'!J3885</f>
        <v/>
      </c>
      <c r="K3885">
        <f>'DATA DASH'!K3885</f>
        <v/>
      </c>
      <c r="L3885">
        <f>'DATA DASH'!L3885</f>
        <v/>
      </c>
      <c r="M3885">
        <f>'DATA DASH'!M3885</f>
        <v/>
      </c>
    </row>
    <row r="3886">
      <c r="A3886">
        <f>'DATA DASH'!A3886</f>
        <v/>
      </c>
      <c r="B3886">
        <f>'DATA DASH'!B3886</f>
        <v/>
      </c>
      <c r="C3886">
        <f>'DATA DASH'!C3886</f>
        <v/>
      </c>
      <c r="D3886">
        <f>'DATA DASH'!D3886</f>
        <v/>
      </c>
      <c r="E3886">
        <f>'DATA DASH'!E3886</f>
        <v/>
      </c>
      <c r="F3886">
        <f>'DATA DASH'!F3886</f>
        <v/>
      </c>
      <c r="G3886">
        <f>'DATA DASH'!G3886</f>
        <v/>
      </c>
      <c r="H3886">
        <f>'DATA DASH'!H3886</f>
        <v/>
      </c>
      <c r="I3886">
        <f>'DATA DASH'!I3886</f>
        <v/>
      </c>
      <c r="J3886">
        <f>'DATA DASH'!J3886</f>
        <v/>
      </c>
      <c r="K3886">
        <f>'DATA DASH'!K3886</f>
        <v/>
      </c>
      <c r="L3886">
        <f>'DATA DASH'!L3886</f>
        <v/>
      </c>
      <c r="M3886">
        <f>'DATA DASH'!M3886</f>
        <v/>
      </c>
    </row>
    <row r="3887">
      <c r="A3887">
        <f>'DATA DASH'!A3887</f>
        <v/>
      </c>
      <c r="B3887">
        <f>'DATA DASH'!B3887</f>
        <v/>
      </c>
      <c r="C3887">
        <f>'DATA DASH'!C3887</f>
        <v/>
      </c>
      <c r="D3887">
        <f>'DATA DASH'!D3887</f>
        <v/>
      </c>
      <c r="E3887">
        <f>'DATA DASH'!E3887</f>
        <v/>
      </c>
      <c r="F3887">
        <f>'DATA DASH'!F3887</f>
        <v/>
      </c>
      <c r="G3887">
        <f>'DATA DASH'!G3887</f>
        <v/>
      </c>
      <c r="H3887">
        <f>'DATA DASH'!H3887</f>
        <v/>
      </c>
      <c r="I3887">
        <f>'DATA DASH'!I3887</f>
        <v/>
      </c>
      <c r="J3887">
        <f>'DATA DASH'!J3887</f>
        <v/>
      </c>
      <c r="K3887">
        <f>'DATA DASH'!K3887</f>
        <v/>
      </c>
      <c r="L3887">
        <f>'DATA DASH'!L3887</f>
        <v/>
      </c>
      <c r="M3887">
        <f>'DATA DASH'!M3887</f>
        <v/>
      </c>
    </row>
    <row r="3888">
      <c r="A3888">
        <f>'DATA DASH'!A3888</f>
        <v/>
      </c>
      <c r="B3888">
        <f>'DATA DASH'!B3888</f>
        <v/>
      </c>
      <c r="C3888">
        <f>'DATA DASH'!C3888</f>
        <v/>
      </c>
      <c r="D3888">
        <f>'DATA DASH'!D3888</f>
        <v/>
      </c>
      <c r="E3888">
        <f>'DATA DASH'!E3888</f>
        <v/>
      </c>
      <c r="F3888">
        <f>'DATA DASH'!F3888</f>
        <v/>
      </c>
      <c r="G3888">
        <f>'DATA DASH'!G3888</f>
        <v/>
      </c>
      <c r="H3888">
        <f>'DATA DASH'!H3888</f>
        <v/>
      </c>
      <c r="I3888">
        <f>'DATA DASH'!I3888</f>
        <v/>
      </c>
      <c r="J3888">
        <f>'DATA DASH'!J3888</f>
        <v/>
      </c>
      <c r="K3888">
        <f>'DATA DASH'!K3888</f>
        <v/>
      </c>
      <c r="L3888">
        <f>'DATA DASH'!L3888</f>
        <v/>
      </c>
      <c r="M3888">
        <f>'DATA DASH'!M3888</f>
        <v/>
      </c>
    </row>
    <row r="3889">
      <c r="A3889">
        <f>'DATA DASH'!A3889</f>
        <v/>
      </c>
      <c r="B3889">
        <f>'DATA DASH'!B3889</f>
        <v/>
      </c>
      <c r="C3889">
        <f>'DATA DASH'!C3889</f>
        <v/>
      </c>
      <c r="D3889">
        <f>'DATA DASH'!D3889</f>
        <v/>
      </c>
      <c r="E3889">
        <f>'DATA DASH'!E3889</f>
        <v/>
      </c>
      <c r="F3889">
        <f>'DATA DASH'!F3889</f>
        <v/>
      </c>
      <c r="G3889">
        <f>'DATA DASH'!G3889</f>
        <v/>
      </c>
      <c r="H3889">
        <f>'DATA DASH'!H3889</f>
        <v/>
      </c>
      <c r="I3889">
        <f>'DATA DASH'!I3889</f>
        <v/>
      </c>
      <c r="J3889">
        <f>'DATA DASH'!J3889</f>
        <v/>
      </c>
      <c r="K3889">
        <f>'DATA DASH'!K3889</f>
        <v/>
      </c>
      <c r="L3889">
        <f>'DATA DASH'!L3889</f>
        <v/>
      </c>
      <c r="M3889">
        <f>'DATA DASH'!M3889</f>
        <v/>
      </c>
    </row>
    <row r="3890">
      <c r="A3890">
        <f>'DATA DASH'!A3890</f>
        <v/>
      </c>
      <c r="B3890">
        <f>'DATA DASH'!B3890</f>
        <v/>
      </c>
      <c r="C3890">
        <f>'DATA DASH'!C3890</f>
        <v/>
      </c>
      <c r="D3890">
        <f>'DATA DASH'!D3890</f>
        <v/>
      </c>
      <c r="E3890">
        <f>'DATA DASH'!E3890</f>
        <v/>
      </c>
      <c r="F3890">
        <f>'DATA DASH'!F3890</f>
        <v/>
      </c>
      <c r="G3890">
        <f>'DATA DASH'!G3890</f>
        <v/>
      </c>
      <c r="H3890">
        <f>'DATA DASH'!H3890</f>
        <v/>
      </c>
      <c r="I3890">
        <f>'DATA DASH'!I3890</f>
        <v/>
      </c>
      <c r="J3890">
        <f>'DATA DASH'!J3890</f>
        <v/>
      </c>
      <c r="K3890">
        <f>'DATA DASH'!K3890</f>
        <v/>
      </c>
      <c r="L3890">
        <f>'DATA DASH'!L3890</f>
        <v/>
      </c>
      <c r="M3890">
        <f>'DATA DASH'!M3890</f>
        <v/>
      </c>
    </row>
    <row r="3891">
      <c r="A3891">
        <f>'DATA DASH'!A3891</f>
        <v/>
      </c>
      <c r="B3891">
        <f>'DATA DASH'!B3891</f>
        <v/>
      </c>
      <c r="C3891">
        <f>'DATA DASH'!C3891</f>
        <v/>
      </c>
      <c r="D3891">
        <f>'DATA DASH'!D3891</f>
        <v/>
      </c>
      <c r="E3891">
        <f>'DATA DASH'!E3891</f>
        <v/>
      </c>
      <c r="F3891">
        <f>'DATA DASH'!F3891</f>
        <v/>
      </c>
      <c r="G3891">
        <f>'DATA DASH'!G3891</f>
        <v/>
      </c>
      <c r="H3891">
        <f>'DATA DASH'!H3891</f>
        <v/>
      </c>
      <c r="I3891">
        <f>'DATA DASH'!I3891</f>
        <v/>
      </c>
      <c r="J3891">
        <f>'DATA DASH'!J3891</f>
        <v/>
      </c>
      <c r="K3891">
        <f>'DATA DASH'!K3891</f>
        <v/>
      </c>
      <c r="L3891">
        <f>'DATA DASH'!L3891</f>
        <v/>
      </c>
      <c r="M3891">
        <f>'DATA DASH'!M3891</f>
        <v/>
      </c>
    </row>
    <row r="3892">
      <c r="A3892">
        <f>'DATA DASH'!A3892</f>
        <v/>
      </c>
      <c r="B3892">
        <f>'DATA DASH'!B3892</f>
        <v/>
      </c>
      <c r="C3892">
        <f>'DATA DASH'!C3892</f>
        <v/>
      </c>
      <c r="D3892">
        <f>'DATA DASH'!D3892</f>
        <v/>
      </c>
      <c r="E3892">
        <f>'DATA DASH'!E3892</f>
        <v/>
      </c>
      <c r="F3892">
        <f>'DATA DASH'!F3892</f>
        <v/>
      </c>
      <c r="G3892">
        <f>'DATA DASH'!G3892</f>
        <v/>
      </c>
      <c r="H3892">
        <f>'DATA DASH'!H3892</f>
        <v/>
      </c>
      <c r="I3892">
        <f>'DATA DASH'!I3892</f>
        <v/>
      </c>
      <c r="J3892">
        <f>'DATA DASH'!J3892</f>
        <v/>
      </c>
      <c r="K3892">
        <f>'DATA DASH'!K3892</f>
        <v/>
      </c>
      <c r="L3892">
        <f>'DATA DASH'!L3892</f>
        <v/>
      </c>
      <c r="M3892">
        <f>'DATA DASH'!M3892</f>
        <v/>
      </c>
    </row>
    <row r="3893">
      <c r="A3893">
        <f>'DATA DASH'!A3893</f>
        <v/>
      </c>
      <c r="B3893">
        <f>'DATA DASH'!B3893</f>
        <v/>
      </c>
      <c r="C3893">
        <f>'DATA DASH'!C3893</f>
        <v/>
      </c>
      <c r="D3893">
        <f>'DATA DASH'!D3893</f>
        <v/>
      </c>
      <c r="E3893">
        <f>'DATA DASH'!E3893</f>
        <v/>
      </c>
      <c r="F3893">
        <f>'DATA DASH'!F3893</f>
        <v/>
      </c>
      <c r="G3893">
        <f>'DATA DASH'!G3893</f>
        <v/>
      </c>
      <c r="H3893">
        <f>'DATA DASH'!H3893</f>
        <v/>
      </c>
      <c r="I3893">
        <f>'DATA DASH'!I3893</f>
        <v/>
      </c>
      <c r="J3893">
        <f>'DATA DASH'!J3893</f>
        <v/>
      </c>
      <c r="K3893">
        <f>'DATA DASH'!K3893</f>
        <v/>
      </c>
      <c r="L3893">
        <f>'DATA DASH'!L3893</f>
        <v/>
      </c>
      <c r="M3893">
        <f>'DATA DASH'!M3893</f>
        <v/>
      </c>
    </row>
    <row r="3894">
      <c r="A3894">
        <f>'DATA DASH'!A3894</f>
        <v/>
      </c>
      <c r="B3894">
        <f>'DATA DASH'!B3894</f>
        <v/>
      </c>
      <c r="C3894">
        <f>'DATA DASH'!C3894</f>
        <v/>
      </c>
      <c r="D3894">
        <f>'DATA DASH'!D3894</f>
        <v/>
      </c>
      <c r="E3894">
        <f>'DATA DASH'!E3894</f>
        <v/>
      </c>
      <c r="F3894">
        <f>'DATA DASH'!F3894</f>
        <v/>
      </c>
      <c r="G3894">
        <f>'DATA DASH'!G3894</f>
        <v/>
      </c>
      <c r="H3894">
        <f>'DATA DASH'!H3894</f>
        <v/>
      </c>
      <c r="I3894">
        <f>'DATA DASH'!I3894</f>
        <v/>
      </c>
      <c r="J3894">
        <f>'DATA DASH'!J3894</f>
        <v/>
      </c>
      <c r="K3894">
        <f>'DATA DASH'!K3894</f>
        <v/>
      </c>
      <c r="L3894">
        <f>'DATA DASH'!L3894</f>
        <v/>
      </c>
      <c r="M3894">
        <f>'DATA DASH'!M3894</f>
        <v/>
      </c>
    </row>
    <row r="3895">
      <c r="A3895">
        <f>'DATA DASH'!A3895</f>
        <v/>
      </c>
      <c r="B3895">
        <f>'DATA DASH'!B3895</f>
        <v/>
      </c>
      <c r="C3895">
        <f>'DATA DASH'!C3895</f>
        <v/>
      </c>
      <c r="D3895">
        <f>'DATA DASH'!D3895</f>
        <v/>
      </c>
      <c r="E3895">
        <f>'DATA DASH'!E3895</f>
        <v/>
      </c>
      <c r="F3895">
        <f>'DATA DASH'!F3895</f>
        <v/>
      </c>
      <c r="G3895">
        <f>'DATA DASH'!G3895</f>
        <v/>
      </c>
      <c r="H3895">
        <f>'DATA DASH'!H3895</f>
        <v/>
      </c>
      <c r="I3895">
        <f>'DATA DASH'!I3895</f>
        <v/>
      </c>
      <c r="J3895">
        <f>'DATA DASH'!J3895</f>
        <v/>
      </c>
      <c r="K3895">
        <f>'DATA DASH'!K3895</f>
        <v/>
      </c>
      <c r="L3895">
        <f>'DATA DASH'!L3895</f>
        <v/>
      </c>
      <c r="M3895">
        <f>'DATA DASH'!M3895</f>
        <v/>
      </c>
    </row>
    <row r="3896">
      <c r="A3896">
        <f>'DATA DASH'!A3896</f>
        <v/>
      </c>
      <c r="B3896">
        <f>'DATA DASH'!B3896</f>
        <v/>
      </c>
      <c r="C3896">
        <f>'DATA DASH'!C3896</f>
        <v/>
      </c>
      <c r="D3896">
        <f>'DATA DASH'!D3896</f>
        <v/>
      </c>
      <c r="E3896">
        <f>'DATA DASH'!E3896</f>
        <v/>
      </c>
      <c r="F3896">
        <f>'DATA DASH'!F3896</f>
        <v/>
      </c>
      <c r="G3896">
        <f>'DATA DASH'!G3896</f>
        <v/>
      </c>
      <c r="H3896">
        <f>'DATA DASH'!H3896</f>
        <v/>
      </c>
      <c r="I3896">
        <f>'DATA DASH'!I3896</f>
        <v/>
      </c>
      <c r="J3896">
        <f>'DATA DASH'!J3896</f>
        <v/>
      </c>
      <c r="K3896">
        <f>'DATA DASH'!K3896</f>
        <v/>
      </c>
      <c r="L3896">
        <f>'DATA DASH'!L3896</f>
        <v/>
      </c>
      <c r="M3896">
        <f>'DATA DASH'!M3896</f>
        <v/>
      </c>
    </row>
    <row r="3897">
      <c r="A3897">
        <f>'DATA DASH'!A3897</f>
        <v/>
      </c>
      <c r="B3897">
        <f>'DATA DASH'!B3897</f>
        <v/>
      </c>
      <c r="C3897">
        <f>'DATA DASH'!C3897</f>
        <v/>
      </c>
      <c r="D3897">
        <f>'DATA DASH'!D3897</f>
        <v/>
      </c>
      <c r="E3897">
        <f>'DATA DASH'!E3897</f>
        <v/>
      </c>
      <c r="F3897">
        <f>'DATA DASH'!F3897</f>
        <v/>
      </c>
      <c r="G3897">
        <f>'DATA DASH'!G3897</f>
        <v/>
      </c>
      <c r="H3897">
        <f>'DATA DASH'!H3897</f>
        <v/>
      </c>
      <c r="I3897">
        <f>'DATA DASH'!I3897</f>
        <v/>
      </c>
      <c r="J3897">
        <f>'DATA DASH'!J3897</f>
        <v/>
      </c>
      <c r="K3897">
        <f>'DATA DASH'!K3897</f>
        <v/>
      </c>
      <c r="L3897">
        <f>'DATA DASH'!L3897</f>
        <v/>
      </c>
      <c r="M3897">
        <f>'DATA DASH'!M3897</f>
        <v/>
      </c>
    </row>
    <row r="3898">
      <c r="A3898">
        <f>'DATA DASH'!A3898</f>
        <v/>
      </c>
      <c r="B3898">
        <f>'DATA DASH'!B3898</f>
        <v/>
      </c>
      <c r="C3898">
        <f>'DATA DASH'!C3898</f>
        <v/>
      </c>
      <c r="D3898">
        <f>'DATA DASH'!D3898</f>
        <v/>
      </c>
      <c r="E3898">
        <f>'DATA DASH'!E3898</f>
        <v/>
      </c>
      <c r="F3898">
        <f>'DATA DASH'!F3898</f>
        <v/>
      </c>
      <c r="G3898">
        <f>'DATA DASH'!G3898</f>
        <v/>
      </c>
      <c r="H3898">
        <f>'DATA DASH'!H3898</f>
        <v/>
      </c>
      <c r="I3898">
        <f>'DATA DASH'!I3898</f>
        <v/>
      </c>
      <c r="J3898">
        <f>'DATA DASH'!J3898</f>
        <v/>
      </c>
      <c r="K3898">
        <f>'DATA DASH'!K3898</f>
        <v/>
      </c>
      <c r="L3898">
        <f>'DATA DASH'!L3898</f>
        <v/>
      </c>
      <c r="M3898">
        <f>'DATA DASH'!M3898</f>
        <v/>
      </c>
    </row>
    <row r="3899">
      <c r="A3899">
        <f>'DATA DASH'!A3899</f>
        <v/>
      </c>
      <c r="B3899">
        <f>'DATA DASH'!B3899</f>
        <v/>
      </c>
      <c r="C3899">
        <f>'DATA DASH'!C3899</f>
        <v/>
      </c>
      <c r="D3899">
        <f>'DATA DASH'!D3899</f>
        <v/>
      </c>
      <c r="E3899">
        <f>'DATA DASH'!E3899</f>
        <v/>
      </c>
      <c r="F3899">
        <f>'DATA DASH'!F3899</f>
        <v/>
      </c>
      <c r="G3899">
        <f>'DATA DASH'!G3899</f>
        <v/>
      </c>
      <c r="H3899">
        <f>'DATA DASH'!H3899</f>
        <v/>
      </c>
      <c r="I3899">
        <f>'DATA DASH'!I3899</f>
        <v/>
      </c>
      <c r="J3899">
        <f>'DATA DASH'!J3899</f>
        <v/>
      </c>
      <c r="K3899">
        <f>'DATA DASH'!K3899</f>
        <v/>
      </c>
      <c r="L3899">
        <f>'DATA DASH'!L3899</f>
        <v/>
      </c>
      <c r="M3899">
        <f>'DATA DASH'!M3899</f>
        <v/>
      </c>
    </row>
    <row r="3900">
      <c r="A3900">
        <f>'DATA DASH'!A3900</f>
        <v/>
      </c>
      <c r="B3900">
        <f>'DATA DASH'!B3900</f>
        <v/>
      </c>
      <c r="C3900">
        <f>'DATA DASH'!C3900</f>
        <v/>
      </c>
      <c r="D3900">
        <f>'DATA DASH'!D3900</f>
        <v/>
      </c>
      <c r="E3900">
        <f>'DATA DASH'!E3900</f>
        <v/>
      </c>
      <c r="F3900">
        <f>'DATA DASH'!F3900</f>
        <v/>
      </c>
      <c r="G3900">
        <f>'DATA DASH'!G3900</f>
        <v/>
      </c>
      <c r="H3900">
        <f>'DATA DASH'!H3900</f>
        <v/>
      </c>
      <c r="I3900">
        <f>'DATA DASH'!I3900</f>
        <v/>
      </c>
      <c r="J3900">
        <f>'DATA DASH'!J3900</f>
        <v/>
      </c>
      <c r="K3900">
        <f>'DATA DASH'!K3900</f>
        <v/>
      </c>
      <c r="L3900">
        <f>'DATA DASH'!L3900</f>
        <v/>
      </c>
      <c r="M3900">
        <f>'DATA DASH'!M3900</f>
        <v/>
      </c>
    </row>
    <row r="3901">
      <c r="A3901">
        <f>'DATA DASH'!A3901</f>
        <v/>
      </c>
      <c r="B3901">
        <f>'DATA DASH'!B3901</f>
        <v/>
      </c>
      <c r="C3901">
        <f>'DATA DASH'!C3901</f>
        <v/>
      </c>
      <c r="D3901">
        <f>'DATA DASH'!D3901</f>
        <v/>
      </c>
      <c r="E3901">
        <f>'DATA DASH'!E3901</f>
        <v/>
      </c>
      <c r="F3901">
        <f>'DATA DASH'!F3901</f>
        <v/>
      </c>
      <c r="G3901">
        <f>'DATA DASH'!G3901</f>
        <v/>
      </c>
      <c r="H3901">
        <f>'DATA DASH'!H3901</f>
        <v/>
      </c>
      <c r="I3901">
        <f>'DATA DASH'!I3901</f>
        <v/>
      </c>
      <c r="J3901">
        <f>'DATA DASH'!J3901</f>
        <v/>
      </c>
      <c r="K3901">
        <f>'DATA DASH'!K3901</f>
        <v/>
      </c>
      <c r="L3901">
        <f>'DATA DASH'!L3901</f>
        <v/>
      </c>
      <c r="M3901">
        <f>'DATA DASH'!M3901</f>
        <v/>
      </c>
    </row>
    <row r="3902">
      <c r="A3902">
        <f>'DATA DASH'!A3902</f>
        <v/>
      </c>
      <c r="B3902">
        <f>'DATA DASH'!B3902</f>
        <v/>
      </c>
      <c r="C3902">
        <f>'DATA DASH'!C3902</f>
        <v/>
      </c>
      <c r="D3902">
        <f>'DATA DASH'!D3902</f>
        <v/>
      </c>
      <c r="E3902">
        <f>'DATA DASH'!E3902</f>
        <v/>
      </c>
      <c r="F3902">
        <f>'DATA DASH'!F3902</f>
        <v/>
      </c>
      <c r="G3902">
        <f>'DATA DASH'!G3902</f>
        <v/>
      </c>
      <c r="H3902">
        <f>'DATA DASH'!H3902</f>
        <v/>
      </c>
      <c r="I3902">
        <f>'DATA DASH'!I3902</f>
        <v/>
      </c>
      <c r="J3902">
        <f>'DATA DASH'!J3902</f>
        <v/>
      </c>
      <c r="K3902">
        <f>'DATA DASH'!K3902</f>
        <v/>
      </c>
      <c r="L3902">
        <f>'DATA DASH'!L3902</f>
        <v/>
      </c>
      <c r="M3902">
        <f>'DATA DASH'!M3902</f>
        <v/>
      </c>
    </row>
    <row r="3903">
      <c r="A3903">
        <f>'DATA DASH'!A3903</f>
        <v/>
      </c>
      <c r="B3903">
        <f>'DATA DASH'!B3903</f>
        <v/>
      </c>
      <c r="C3903">
        <f>'DATA DASH'!C3903</f>
        <v/>
      </c>
      <c r="D3903">
        <f>'DATA DASH'!D3903</f>
        <v/>
      </c>
      <c r="E3903">
        <f>'DATA DASH'!E3903</f>
        <v/>
      </c>
      <c r="F3903">
        <f>'DATA DASH'!F3903</f>
        <v/>
      </c>
      <c r="G3903">
        <f>'DATA DASH'!G3903</f>
        <v/>
      </c>
      <c r="H3903">
        <f>'DATA DASH'!H3903</f>
        <v/>
      </c>
      <c r="I3903">
        <f>'DATA DASH'!I3903</f>
        <v/>
      </c>
      <c r="J3903">
        <f>'DATA DASH'!J3903</f>
        <v/>
      </c>
      <c r="K3903">
        <f>'DATA DASH'!K3903</f>
        <v/>
      </c>
      <c r="L3903">
        <f>'DATA DASH'!L3903</f>
        <v/>
      </c>
      <c r="M3903">
        <f>'DATA DASH'!M3903</f>
        <v/>
      </c>
    </row>
    <row r="3904">
      <c r="A3904">
        <f>'DATA DASH'!A3904</f>
        <v/>
      </c>
      <c r="B3904">
        <f>'DATA DASH'!B3904</f>
        <v/>
      </c>
      <c r="C3904">
        <f>'DATA DASH'!C3904</f>
        <v/>
      </c>
      <c r="D3904">
        <f>'DATA DASH'!D3904</f>
        <v/>
      </c>
      <c r="E3904">
        <f>'DATA DASH'!E3904</f>
        <v/>
      </c>
      <c r="F3904">
        <f>'DATA DASH'!F3904</f>
        <v/>
      </c>
      <c r="G3904">
        <f>'DATA DASH'!G3904</f>
        <v/>
      </c>
      <c r="H3904">
        <f>'DATA DASH'!H3904</f>
        <v/>
      </c>
      <c r="I3904">
        <f>'DATA DASH'!I3904</f>
        <v/>
      </c>
      <c r="J3904">
        <f>'DATA DASH'!J3904</f>
        <v/>
      </c>
      <c r="K3904">
        <f>'DATA DASH'!K3904</f>
        <v/>
      </c>
      <c r="L3904">
        <f>'DATA DASH'!L3904</f>
        <v/>
      </c>
      <c r="M3904">
        <f>'DATA DASH'!M3904</f>
        <v/>
      </c>
    </row>
    <row r="3905">
      <c r="A3905">
        <f>'DATA DASH'!A3905</f>
        <v/>
      </c>
      <c r="B3905">
        <f>'DATA DASH'!B3905</f>
        <v/>
      </c>
      <c r="C3905">
        <f>'DATA DASH'!C3905</f>
        <v/>
      </c>
      <c r="D3905">
        <f>'DATA DASH'!D3905</f>
        <v/>
      </c>
      <c r="E3905">
        <f>'DATA DASH'!E3905</f>
        <v/>
      </c>
      <c r="F3905">
        <f>'DATA DASH'!F3905</f>
        <v/>
      </c>
      <c r="G3905">
        <f>'DATA DASH'!G3905</f>
        <v/>
      </c>
      <c r="H3905">
        <f>'DATA DASH'!H3905</f>
        <v/>
      </c>
      <c r="I3905">
        <f>'DATA DASH'!I3905</f>
        <v/>
      </c>
      <c r="J3905">
        <f>'DATA DASH'!J3905</f>
        <v/>
      </c>
      <c r="K3905">
        <f>'DATA DASH'!K3905</f>
        <v/>
      </c>
      <c r="L3905">
        <f>'DATA DASH'!L3905</f>
        <v/>
      </c>
      <c r="M3905">
        <f>'DATA DASH'!M3905</f>
        <v/>
      </c>
    </row>
    <row r="3906">
      <c r="A3906">
        <f>'DATA DASH'!A3906</f>
        <v/>
      </c>
      <c r="B3906">
        <f>'DATA DASH'!B3906</f>
        <v/>
      </c>
      <c r="C3906">
        <f>'DATA DASH'!C3906</f>
        <v/>
      </c>
      <c r="D3906">
        <f>'DATA DASH'!D3906</f>
        <v/>
      </c>
      <c r="E3906">
        <f>'DATA DASH'!E3906</f>
        <v/>
      </c>
      <c r="F3906">
        <f>'DATA DASH'!F3906</f>
        <v/>
      </c>
      <c r="G3906">
        <f>'DATA DASH'!G3906</f>
        <v/>
      </c>
      <c r="H3906">
        <f>'DATA DASH'!H3906</f>
        <v/>
      </c>
      <c r="I3906">
        <f>'DATA DASH'!I3906</f>
        <v/>
      </c>
      <c r="J3906">
        <f>'DATA DASH'!J3906</f>
        <v/>
      </c>
      <c r="K3906">
        <f>'DATA DASH'!K3906</f>
        <v/>
      </c>
      <c r="L3906">
        <f>'DATA DASH'!L3906</f>
        <v/>
      </c>
      <c r="M3906">
        <f>'DATA DASH'!M3906</f>
        <v/>
      </c>
    </row>
    <row r="3907">
      <c r="A3907">
        <f>'DATA DASH'!A3907</f>
        <v/>
      </c>
      <c r="B3907">
        <f>'DATA DASH'!B3907</f>
        <v/>
      </c>
      <c r="C3907">
        <f>'DATA DASH'!C3907</f>
        <v/>
      </c>
      <c r="D3907">
        <f>'DATA DASH'!D3907</f>
        <v/>
      </c>
      <c r="E3907">
        <f>'DATA DASH'!E3907</f>
        <v/>
      </c>
      <c r="F3907">
        <f>'DATA DASH'!F3907</f>
        <v/>
      </c>
      <c r="G3907">
        <f>'DATA DASH'!G3907</f>
        <v/>
      </c>
      <c r="H3907">
        <f>'DATA DASH'!H3907</f>
        <v/>
      </c>
      <c r="I3907">
        <f>'DATA DASH'!I3907</f>
        <v/>
      </c>
      <c r="J3907">
        <f>'DATA DASH'!J3907</f>
        <v/>
      </c>
      <c r="K3907">
        <f>'DATA DASH'!K3907</f>
        <v/>
      </c>
      <c r="L3907">
        <f>'DATA DASH'!L3907</f>
        <v/>
      </c>
      <c r="M3907">
        <f>'DATA DASH'!M3907</f>
        <v/>
      </c>
    </row>
    <row r="3908">
      <c r="A3908">
        <f>'DATA DASH'!A3908</f>
        <v/>
      </c>
      <c r="B3908">
        <f>'DATA DASH'!B3908</f>
        <v/>
      </c>
      <c r="C3908">
        <f>'DATA DASH'!C3908</f>
        <v/>
      </c>
      <c r="D3908">
        <f>'DATA DASH'!D3908</f>
        <v/>
      </c>
      <c r="E3908">
        <f>'DATA DASH'!E3908</f>
        <v/>
      </c>
      <c r="F3908">
        <f>'DATA DASH'!F3908</f>
        <v/>
      </c>
      <c r="G3908">
        <f>'DATA DASH'!G3908</f>
        <v/>
      </c>
      <c r="H3908">
        <f>'DATA DASH'!H3908</f>
        <v/>
      </c>
      <c r="I3908">
        <f>'DATA DASH'!I3908</f>
        <v/>
      </c>
      <c r="J3908">
        <f>'DATA DASH'!J3908</f>
        <v/>
      </c>
      <c r="K3908">
        <f>'DATA DASH'!K3908</f>
        <v/>
      </c>
      <c r="L3908">
        <f>'DATA DASH'!L3908</f>
        <v/>
      </c>
      <c r="M3908">
        <f>'DATA DASH'!M3908</f>
        <v/>
      </c>
    </row>
    <row r="3909">
      <c r="A3909">
        <f>'DATA DASH'!A3909</f>
        <v/>
      </c>
      <c r="B3909">
        <f>'DATA DASH'!B3909</f>
        <v/>
      </c>
      <c r="C3909">
        <f>'DATA DASH'!C3909</f>
        <v/>
      </c>
      <c r="D3909">
        <f>'DATA DASH'!D3909</f>
        <v/>
      </c>
      <c r="E3909">
        <f>'DATA DASH'!E3909</f>
        <v/>
      </c>
      <c r="F3909">
        <f>'DATA DASH'!F3909</f>
        <v/>
      </c>
      <c r="G3909">
        <f>'DATA DASH'!G3909</f>
        <v/>
      </c>
      <c r="H3909">
        <f>'DATA DASH'!H3909</f>
        <v/>
      </c>
      <c r="I3909">
        <f>'DATA DASH'!I3909</f>
        <v/>
      </c>
      <c r="J3909">
        <f>'DATA DASH'!J3909</f>
        <v/>
      </c>
      <c r="K3909">
        <f>'DATA DASH'!K3909</f>
        <v/>
      </c>
      <c r="L3909">
        <f>'DATA DASH'!L3909</f>
        <v/>
      </c>
      <c r="M3909">
        <f>'DATA DASH'!M3909</f>
        <v/>
      </c>
    </row>
    <row r="3910">
      <c r="A3910">
        <f>'DATA DASH'!A3910</f>
        <v/>
      </c>
      <c r="B3910">
        <f>'DATA DASH'!B3910</f>
        <v/>
      </c>
      <c r="C3910">
        <f>'DATA DASH'!C3910</f>
        <v/>
      </c>
      <c r="D3910">
        <f>'DATA DASH'!D3910</f>
        <v/>
      </c>
      <c r="E3910">
        <f>'DATA DASH'!E3910</f>
        <v/>
      </c>
      <c r="F3910">
        <f>'DATA DASH'!F3910</f>
        <v/>
      </c>
      <c r="G3910">
        <f>'DATA DASH'!G3910</f>
        <v/>
      </c>
      <c r="H3910">
        <f>'DATA DASH'!H3910</f>
        <v/>
      </c>
      <c r="I3910">
        <f>'DATA DASH'!I3910</f>
        <v/>
      </c>
      <c r="J3910">
        <f>'DATA DASH'!J3910</f>
        <v/>
      </c>
      <c r="K3910">
        <f>'DATA DASH'!K3910</f>
        <v/>
      </c>
      <c r="L3910">
        <f>'DATA DASH'!L3910</f>
        <v/>
      </c>
      <c r="M3910">
        <f>'DATA DASH'!M3910</f>
        <v/>
      </c>
    </row>
    <row r="3911">
      <c r="A3911">
        <f>'DATA DASH'!A3911</f>
        <v/>
      </c>
      <c r="B3911">
        <f>'DATA DASH'!B3911</f>
        <v/>
      </c>
      <c r="C3911">
        <f>'DATA DASH'!C3911</f>
        <v/>
      </c>
      <c r="D3911">
        <f>'DATA DASH'!D3911</f>
        <v/>
      </c>
      <c r="E3911">
        <f>'DATA DASH'!E3911</f>
        <v/>
      </c>
      <c r="F3911">
        <f>'DATA DASH'!F3911</f>
        <v/>
      </c>
      <c r="G3911">
        <f>'DATA DASH'!G3911</f>
        <v/>
      </c>
      <c r="H3911">
        <f>'DATA DASH'!H3911</f>
        <v/>
      </c>
      <c r="I3911">
        <f>'DATA DASH'!I3911</f>
        <v/>
      </c>
      <c r="J3911">
        <f>'DATA DASH'!J3911</f>
        <v/>
      </c>
      <c r="K3911">
        <f>'DATA DASH'!K3911</f>
        <v/>
      </c>
      <c r="L3911">
        <f>'DATA DASH'!L3911</f>
        <v/>
      </c>
      <c r="M3911">
        <f>'DATA DASH'!M3911</f>
        <v/>
      </c>
    </row>
    <row r="3912">
      <c r="A3912">
        <f>'DATA DASH'!A3912</f>
        <v/>
      </c>
      <c r="B3912">
        <f>'DATA DASH'!B3912</f>
        <v/>
      </c>
      <c r="C3912">
        <f>'DATA DASH'!C3912</f>
        <v/>
      </c>
      <c r="D3912">
        <f>'DATA DASH'!D3912</f>
        <v/>
      </c>
      <c r="E3912">
        <f>'DATA DASH'!E3912</f>
        <v/>
      </c>
      <c r="F3912">
        <f>'DATA DASH'!F3912</f>
        <v/>
      </c>
      <c r="G3912">
        <f>'DATA DASH'!G3912</f>
        <v/>
      </c>
      <c r="H3912">
        <f>'DATA DASH'!H3912</f>
        <v/>
      </c>
      <c r="I3912">
        <f>'DATA DASH'!I3912</f>
        <v/>
      </c>
      <c r="J3912">
        <f>'DATA DASH'!J3912</f>
        <v/>
      </c>
      <c r="K3912">
        <f>'DATA DASH'!K3912</f>
        <v/>
      </c>
      <c r="L3912">
        <f>'DATA DASH'!L3912</f>
        <v/>
      </c>
      <c r="M3912">
        <f>'DATA DASH'!M3912</f>
        <v/>
      </c>
    </row>
    <row r="3913">
      <c r="A3913">
        <f>'DATA DASH'!A3913</f>
        <v/>
      </c>
      <c r="B3913">
        <f>'DATA DASH'!B3913</f>
        <v/>
      </c>
      <c r="C3913">
        <f>'DATA DASH'!C3913</f>
        <v/>
      </c>
      <c r="D3913">
        <f>'DATA DASH'!D3913</f>
        <v/>
      </c>
      <c r="E3913">
        <f>'DATA DASH'!E3913</f>
        <v/>
      </c>
      <c r="F3913">
        <f>'DATA DASH'!F3913</f>
        <v/>
      </c>
      <c r="G3913">
        <f>'DATA DASH'!G3913</f>
        <v/>
      </c>
      <c r="H3913">
        <f>'DATA DASH'!H3913</f>
        <v/>
      </c>
      <c r="I3913">
        <f>'DATA DASH'!I3913</f>
        <v/>
      </c>
      <c r="J3913">
        <f>'DATA DASH'!J3913</f>
        <v/>
      </c>
      <c r="K3913">
        <f>'DATA DASH'!K3913</f>
        <v/>
      </c>
      <c r="L3913">
        <f>'DATA DASH'!L3913</f>
        <v/>
      </c>
      <c r="M3913">
        <f>'DATA DASH'!M3913</f>
        <v/>
      </c>
    </row>
    <row r="3914">
      <c r="A3914">
        <f>'DATA DASH'!A3914</f>
        <v/>
      </c>
      <c r="B3914">
        <f>'DATA DASH'!B3914</f>
        <v/>
      </c>
      <c r="C3914">
        <f>'DATA DASH'!C3914</f>
        <v/>
      </c>
      <c r="D3914">
        <f>'DATA DASH'!D3914</f>
        <v/>
      </c>
      <c r="E3914">
        <f>'DATA DASH'!E3914</f>
        <v/>
      </c>
      <c r="F3914">
        <f>'DATA DASH'!F3914</f>
        <v/>
      </c>
      <c r="G3914">
        <f>'DATA DASH'!G3914</f>
        <v/>
      </c>
      <c r="H3914">
        <f>'DATA DASH'!H3914</f>
        <v/>
      </c>
      <c r="I3914">
        <f>'DATA DASH'!I3914</f>
        <v/>
      </c>
      <c r="J3914">
        <f>'DATA DASH'!J3914</f>
        <v/>
      </c>
      <c r="K3914">
        <f>'DATA DASH'!K3914</f>
        <v/>
      </c>
      <c r="L3914">
        <f>'DATA DASH'!L3914</f>
        <v/>
      </c>
      <c r="M3914">
        <f>'DATA DASH'!M3914</f>
        <v/>
      </c>
    </row>
    <row r="3915">
      <c r="A3915">
        <f>'DATA DASH'!A3915</f>
        <v/>
      </c>
      <c r="B3915">
        <f>'DATA DASH'!B3915</f>
        <v/>
      </c>
      <c r="C3915">
        <f>'DATA DASH'!C3915</f>
        <v/>
      </c>
      <c r="D3915">
        <f>'DATA DASH'!D3915</f>
        <v/>
      </c>
      <c r="E3915">
        <f>'DATA DASH'!E3915</f>
        <v/>
      </c>
      <c r="F3915">
        <f>'DATA DASH'!F3915</f>
        <v/>
      </c>
      <c r="G3915">
        <f>'DATA DASH'!G3915</f>
        <v/>
      </c>
      <c r="H3915">
        <f>'DATA DASH'!H3915</f>
        <v/>
      </c>
      <c r="I3915">
        <f>'DATA DASH'!I3915</f>
        <v/>
      </c>
      <c r="J3915">
        <f>'DATA DASH'!J3915</f>
        <v/>
      </c>
      <c r="K3915">
        <f>'DATA DASH'!K3915</f>
        <v/>
      </c>
      <c r="L3915">
        <f>'DATA DASH'!L3915</f>
        <v/>
      </c>
      <c r="M3915">
        <f>'DATA DASH'!M3915</f>
        <v/>
      </c>
    </row>
    <row r="3916">
      <c r="A3916">
        <f>'DATA DASH'!A3916</f>
        <v/>
      </c>
      <c r="B3916">
        <f>'DATA DASH'!B3916</f>
        <v/>
      </c>
      <c r="C3916">
        <f>'DATA DASH'!C3916</f>
        <v/>
      </c>
      <c r="D3916">
        <f>'DATA DASH'!D3916</f>
        <v/>
      </c>
      <c r="E3916">
        <f>'DATA DASH'!E3916</f>
        <v/>
      </c>
      <c r="F3916">
        <f>'DATA DASH'!F3916</f>
        <v/>
      </c>
      <c r="G3916">
        <f>'DATA DASH'!G3916</f>
        <v/>
      </c>
      <c r="H3916">
        <f>'DATA DASH'!H3916</f>
        <v/>
      </c>
      <c r="I3916">
        <f>'DATA DASH'!I3916</f>
        <v/>
      </c>
      <c r="J3916">
        <f>'DATA DASH'!J3916</f>
        <v/>
      </c>
      <c r="K3916">
        <f>'DATA DASH'!K3916</f>
        <v/>
      </c>
      <c r="L3916">
        <f>'DATA DASH'!L3916</f>
        <v/>
      </c>
      <c r="M3916">
        <f>'DATA DASH'!M3916</f>
        <v/>
      </c>
    </row>
    <row r="3917">
      <c r="A3917">
        <f>'DATA DASH'!A3917</f>
        <v/>
      </c>
      <c r="B3917">
        <f>'DATA DASH'!B3917</f>
        <v/>
      </c>
      <c r="C3917">
        <f>'DATA DASH'!C3917</f>
        <v/>
      </c>
      <c r="D3917">
        <f>'DATA DASH'!D3917</f>
        <v/>
      </c>
      <c r="E3917">
        <f>'DATA DASH'!E3917</f>
        <v/>
      </c>
      <c r="F3917">
        <f>'DATA DASH'!F3917</f>
        <v/>
      </c>
      <c r="G3917">
        <f>'DATA DASH'!G3917</f>
        <v/>
      </c>
      <c r="H3917">
        <f>'DATA DASH'!H3917</f>
        <v/>
      </c>
      <c r="I3917">
        <f>'DATA DASH'!I3917</f>
        <v/>
      </c>
      <c r="J3917">
        <f>'DATA DASH'!J3917</f>
        <v/>
      </c>
      <c r="K3917">
        <f>'DATA DASH'!K3917</f>
        <v/>
      </c>
      <c r="L3917">
        <f>'DATA DASH'!L3917</f>
        <v/>
      </c>
      <c r="M3917">
        <f>'DATA DASH'!M3917</f>
        <v/>
      </c>
    </row>
    <row r="3918">
      <c r="A3918">
        <f>'DATA DASH'!A3918</f>
        <v/>
      </c>
      <c r="B3918">
        <f>'DATA DASH'!B3918</f>
        <v/>
      </c>
      <c r="C3918">
        <f>'DATA DASH'!C3918</f>
        <v/>
      </c>
      <c r="D3918">
        <f>'DATA DASH'!D3918</f>
        <v/>
      </c>
      <c r="E3918">
        <f>'DATA DASH'!E3918</f>
        <v/>
      </c>
      <c r="F3918">
        <f>'DATA DASH'!F3918</f>
        <v/>
      </c>
      <c r="G3918">
        <f>'DATA DASH'!G3918</f>
        <v/>
      </c>
      <c r="H3918">
        <f>'DATA DASH'!H3918</f>
        <v/>
      </c>
      <c r="I3918">
        <f>'DATA DASH'!I3918</f>
        <v/>
      </c>
      <c r="J3918">
        <f>'DATA DASH'!J3918</f>
        <v/>
      </c>
      <c r="K3918">
        <f>'DATA DASH'!K3918</f>
        <v/>
      </c>
      <c r="L3918">
        <f>'DATA DASH'!L3918</f>
        <v/>
      </c>
      <c r="M3918">
        <f>'DATA DASH'!M3918</f>
        <v/>
      </c>
    </row>
    <row r="3919">
      <c r="A3919">
        <f>'DATA DASH'!A3919</f>
        <v/>
      </c>
      <c r="B3919">
        <f>'DATA DASH'!B3919</f>
        <v/>
      </c>
      <c r="C3919">
        <f>'DATA DASH'!C3919</f>
        <v/>
      </c>
      <c r="D3919">
        <f>'DATA DASH'!D3919</f>
        <v/>
      </c>
      <c r="E3919">
        <f>'DATA DASH'!E3919</f>
        <v/>
      </c>
      <c r="F3919">
        <f>'DATA DASH'!F3919</f>
        <v/>
      </c>
      <c r="G3919">
        <f>'DATA DASH'!G3919</f>
        <v/>
      </c>
      <c r="H3919">
        <f>'DATA DASH'!H3919</f>
        <v/>
      </c>
      <c r="I3919">
        <f>'DATA DASH'!I3919</f>
        <v/>
      </c>
      <c r="J3919">
        <f>'DATA DASH'!J3919</f>
        <v/>
      </c>
      <c r="K3919">
        <f>'DATA DASH'!K3919</f>
        <v/>
      </c>
      <c r="L3919">
        <f>'DATA DASH'!L3919</f>
        <v/>
      </c>
      <c r="M3919">
        <f>'DATA DASH'!M3919</f>
        <v/>
      </c>
    </row>
    <row r="3920">
      <c r="A3920">
        <f>'DATA DASH'!A3920</f>
        <v/>
      </c>
      <c r="B3920">
        <f>'DATA DASH'!B3920</f>
        <v/>
      </c>
      <c r="C3920">
        <f>'DATA DASH'!C3920</f>
        <v/>
      </c>
      <c r="D3920">
        <f>'DATA DASH'!D3920</f>
        <v/>
      </c>
      <c r="E3920">
        <f>'DATA DASH'!E3920</f>
        <v/>
      </c>
      <c r="F3920">
        <f>'DATA DASH'!F3920</f>
        <v/>
      </c>
      <c r="G3920">
        <f>'DATA DASH'!G3920</f>
        <v/>
      </c>
      <c r="H3920">
        <f>'DATA DASH'!H3920</f>
        <v/>
      </c>
      <c r="I3920">
        <f>'DATA DASH'!I3920</f>
        <v/>
      </c>
      <c r="J3920">
        <f>'DATA DASH'!J3920</f>
        <v/>
      </c>
      <c r="K3920">
        <f>'DATA DASH'!K3920</f>
        <v/>
      </c>
      <c r="L3920">
        <f>'DATA DASH'!L3920</f>
        <v/>
      </c>
      <c r="M3920">
        <f>'DATA DASH'!M3920</f>
        <v/>
      </c>
    </row>
    <row r="3921">
      <c r="A3921">
        <f>'DATA DASH'!A3921</f>
        <v/>
      </c>
      <c r="B3921">
        <f>'DATA DASH'!B3921</f>
        <v/>
      </c>
      <c r="C3921">
        <f>'DATA DASH'!C3921</f>
        <v/>
      </c>
      <c r="D3921">
        <f>'DATA DASH'!D3921</f>
        <v/>
      </c>
      <c r="E3921">
        <f>'DATA DASH'!E3921</f>
        <v/>
      </c>
      <c r="F3921">
        <f>'DATA DASH'!F3921</f>
        <v/>
      </c>
      <c r="G3921">
        <f>'DATA DASH'!G3921</f>
        <v/>
      </c>
      <c r="H3921">
        <f>'DATA DASH'!H3921</f>
        <v/>
      </c>
      <c r="I3921">
        <f>'DATA DASH'!I3921</f>
        <v/>
      </c>
      <c r="J3921">
        <f>'DATA DASH'!J3921</f>
        <v/>
      </c>
      <c r="K3921">
        <f>'DATA DASH'!K3921</f>
        <v/>
      </c>
      <c r="L3921">
        <f>'DATA DASH'!L3921</f>
        <v/>
      </c>
      <c r="M3921">
        <f>'DATA DASH'!M3921</f>
        <v/>
      </c>
    </row>
    <row r="3922">
      <c r="A3922">
        <f>'DATA DASH'!A3922</f>
        <v/>
      </c>
      <c r="B3922">
        <f>'DATA DASH'!B3922</f>
        <v/>
      </c>
      <c r="C3922">
        <f>'DATA DASH'!C3922</f>
        <v/>
      </c>
      <c r="D3922">
        <f>'DATA DASH'!D3922</f>
        <v/>
      </c>
      <c r="E3922">
        <f>'DATA DASH'!E3922</f>
        <v/>
      </c>
      <c r="F3922">
        <f>'DATA DASH'!F3922</f>
        <v/>
      </c>
      <c r="G3922">
        <f>'DATA DASH'!G3922</f>
        <v/>
      </c>
      <c r="H3922">
        <f>'DATA DASH'!H3922</f>
        <v/>
      </c>
      <c r="I3922">
        <f>'DATA DASH'!I3922</f>
        <v/>
      </c>
      <c r="J3922">
        <f>'DATA DASH'!J3922</f>
        <v/>
      </c>
      <c r="K3922">
        <f>'DATA DASH'!K3922</f>
        <v/>
      </c>
      <c r="L3922">
        <f>'DATA DASH'!L3922</f>
        <v/>
      </c>
      <c r="M3922">
        <f>'DATA DASH'!M3922</f>
        <v/>
      </c>
    </row>
    <row r="3923">
      <c r="A3923">
        <f>'DATA DASH'!A3923</f>
        <v/>
      </c>
      <c r="B3923">
        <f>'DATA DASH'!B3923</f>
        <v/>
      </c>
      <c r="C3923">
        <f>'DATA DASH'!C3923</f>
        <v/>
      </c>
      <c r="D3923">
        <f>'DATA DASH'!D3923</f>
        <v/>
      </c>
      <c r="E3923">
        <f>'DATA DASH'!E3923</f>
        <v/>
      </c>
      <c r="F3923">
        <f>'DATA DASH'!F3923</f>
        <v/>
      </c>
      <c r="G3923">
        <f>'DATA DASH'!G3923</f>
        <v/>
      </c>
      <c r="H3923">
        <f>'DATA DASH'!H3923</f>
        <v/>
      </c>
      <c r="I3923">
        <f>'DATA DASH'!I3923</f>
        <v/>
      </c>
      <c r="J3923">
        <f>'DATA DASH'!J3923</f>
        <v/>
      </c>
      <c r="K3923">
        <f>'DATA DASH'!K3923</f>
        <v/>
      </c>
      <c r="L3923">
        <f>'DATA DASH'!L3923</f>
        <v/>
      </c>
      <c r="M3923">
        <f>'DATA DASH'!M3923</f>
        <v/>
      </c>
    </row>
    <row r="3924">
      <c r="A3924">
        <f>'DATA DASH'!A3924</f>
        <v/>
      </c>
      <c r="B3924">
        <f>'DATA DASH'!B3924</f>
        <v/>
      </c>
      <c r="C3924">
        <f>'DATA DASH'!C3924</f>
        <v/>
      </c>
      <c r="D3924">
        <f>'DATA DASH'!D3924</f>
        <v/>
      </c>
      <c r="E3924">
        <f>'DATA DASH'!E3924</f>
        <v/>
      </c>
      <c r="F3924">
        <f>'DATA DASH'!F3924</f>
        <v/>
      </c>
      <c r="G3924">
        <f>'DATA DASH'!G3924</f>
        <v/>
      </c>
      <c r="H3924">
        <f>'DATA DASH'!H3924</f>
        <v/>
      </c>
      <c r="I3924">
        <f>'DATA DASH'!I3924</f>
        <v/>
      </c>
      <c r="J3924">
        <f>'DATA DASH'!J3924</f>
        <v/>
      </c>
      <c r="K3924">
        <f>'DATA DASH'!K3924</f>
        <v/>
      </c>
      <c r="L3924">
        <f>'DATA DASH'!L3924</f>
        <v/>
      </c>
      <c r="M3924">
        <f>'DATA DASH'!M3924</f>
        <v/>
      </c>
    </row>
    <row r="3925">
      <c r="A3925">
        <f>'DATA DASH'!A3925</f>
        <v/>
      </c>
      <c r="B3925">
        <f>'DATA DASH'!B3925</f>
        <v/>
      </c>
      <c r="C3925">
        <f>'DATA DASH'!C3925</f>
        <v/>
      </c>
      <c r="D3925">
        <f>'DATA DASH'!D3925</f>
        <v/>
      </c>
      <c r="E3925">
        <f>'DATA DASH'!E3925</f>
        <v/>
      </c>
      <c r="F3925">
        <f>'DATA DASH'!F3925</f>
        <v/>
      </c>
      <c r="G3925">
        <f>'DATA DASH'!G3925</f>
        <v/>
      </c>
      <c r="H3925">
        <f>'DATA DASH'!H3925</f>
        <v/>
      </c>
      <c r="I3925">
        <f>'DATA DASH'!I3925</f>
        <v/>
      </c>
      <c r="J3925">
        <f>'DATA DASH'!J3925</f>
        <v/>
      </c>
      <c r="K3925">
        <f>'DATA DASH'!K3925</f>
        <v/>
      </c>
      <c r="L3925">
        <f>'DATA DASH'!L3925</f>
        <v/>
      </c>
      <c r="M3925">
        <f>'DATA DASH'!M3925</f>
        <v/>
      </c>
    </row>
    <row r="3926">
      <c r="A3926">
        <f>'DATA DASH'!A3926</f>
        <v/>
      </c>
      <c r="B3926">
        <f>'DATA DASH'!B3926</f>
        <v/>
      </c>
      <c r="C3926">
        <f>'DATA DASH'!C3926</f>
        <v/>
      </c>
      <c r="D3926">
        <f>'DATA DASH'!D3926</f>
        <v/>
      </c>
      <c r="E3926">
        <f>'DATA DASH'!E3926</f>
        <v/>
      </c>
      <c r="F3926">
        <f>'DATA DASH'!F3926</f>
        <v/>
      </c>
      <c r="G3926">
        <f>'DATA DASH'!G3926</f>
        <v/>
      </c>
      <c r="H3926">
        <f>'DATA DASH'!H3926</f>
        <v/>
      </c>
      <c r="I3926">
        <f>'DATA DASH'!I3926</f>
        <v/>
      </c>
      <c r="J3926">
        <f>'DATA DASH'!J3926</f>
        <v/>
      </c>
      <c r="K3926">
        <f>'DATA DASH'!K3926</f>
        <v/>
      </c>
      <c r="L3926">
        <f>'DATA DASH'!L3926</f>
        <v/>
      </c>
      <c r="M3926">
        <f>'DATA DASH'!M3926</f>
        <v/>
      </c>
    </row>
    <row r="3927">
      <c r="A3927">
        <f>'DATA DASH'!A3927</f>
        <v/>
      </c>
      <c r="B3927">
        <f>'DATA DASH'!B3927</f>
        <v/>
      </c>
      <c r="C3927">
        <f>'DATA DASH'!C3927</f>
        <v/>
      </c>
      <c r="D3927">
        <f>'DATA DASH'!D3927</f>
        <v/>
      </c>
      <c r="E3927">
        <f>'DATA DASH'!E3927</f>
        <v/>
      </c>
      <c r="F3927">
        <f>'DATA DASH'!F3927</f>
        <v/>
      </c>
      <c r="G3927">
        <f>'DATA DASH'!G3927</f>
        <v/>
      </c>
      <c r="H3927">
        <f>'DATA DASH'!H3927</f>
        <v/>
      </c>
      <c r="I3927">
        <f>'DATA DASH'!I3927</f>
        <v/>
      </c>
      <c r="J3927">
        <f>'DATA DASH'!J3927</f>
        <v/>
      </c>
      <c r="K3927">
        <f>'DATA DASH'!K3927</f>
        <v/>
      </c>
      <c r="L3927">
        <f>'DATA DASH'!L3927</f>
        <v/>
      </c>
      <c r="M3927">
        <f>'DATA DASH'!M3927</f>
        <v/>
      </c>
    </row>
    <row r="3928">
      <c r="A3928">
        <f>'DATA DASH'!A3928</f>
        <v/>
      </c>
      <c r="B3928">
        <f>'DATA DASH'!B3928</f>
        <v/>
      </c>
      <c r="C3928">
        <f>'DATA DASH'!C3928</f>
        <v/>
      </c>
      <c r="D3928">
        <f>'DATA DASH'!D3928</f>
        <v/>
      </c>
      <c r="E3928">
        <f>'DATA DASH'!E3928</f>
        <v/>
      </c>
      <c r="F3928">
        <f>'DATA DASH'!F3928</f>
        <v/>
      </c>
      <c r="G3928">
        <f>'DATA DASH'!G3928</f>
        <v/>
      </c>
      <c r="H3928">
        <f>'DATA DASH'!H3928</f>
        <v/>
      </c>
      <c r="I3928">
        <f>'DATA DASH'!I3928</f>
        <v/>
      </c>
      <c r="J3928">
        <f>'DATA DASH'!J3928</f>
        <v/>
      </c>
      <c r="K3928">
        <f>'DATA DASH'!K3928</f>
        <v/>
      </c>
      <c r="L3928">
        <f>'DATA DASH'!L3928</f>
        <v/>
      </c>
      <c r="M3928">
        <f>'DATA DASH'!M3928</f>
        <v/>
      </c>
    </row>
    <row r="3929">
      <c r="A3929">
        <f>'DATA DASH'!A3929</f>
        <v/>
      </c>
      <c r="B3929">
        <f>'DATA DASH'!B3929</f>
        <v/>
      </c>
      <c r="C3929">
        <f>'DATA DASH'!C3929</f>
        <v/>
      </c>
      <c r="D3929">
        <f>'DATA DASH'!D3929</f>
        <v/>
      </c>
      <c r="E3929">
        <f>'DATA DASH'!E3929</f>
        <v/>
      </c>
      <c r="F3929">
        <f>'DATA DASH'!F3929</f>
        <v/>
      </c>
      <c r="G3929">
        <f>'DATA DASH'!G3929</f>
        <v/>
      </c>
      <c r="H3929">
        <f>'DATA DASH'!H3929</f>
        <v/>
      </c>
      <c r="I3929">
        <f>'DATA DASH'!I3929</f>
        <v/>
      </c>
      <c r="J3929">
        <f>'DATA DASH'!J3929</f>
        <v/>
      </c>
      <c r="K3929">
        <f>'DATA DASH'!K3929</f>
        <v/>
      </c>
      <c r="L3929">
        <f>'DATA DASH'!L3929</f>
        <v/>
      </c>
      <c r="M3929">
        <f>'DATA DASH'!M3929</f>
        <v/>
      </c>
    </row>
    <row r="3930">
      <c r="A3930">
        <f>'DATA DASH'!A3930</f>
        <v/>
      </c>
      <c r="B3930">
        <f>'DATA DASH'!B3930</f>
        <v/>
      </c>
      <c r="C3930">
        <f>'DATA DASH'!C3930</f>
        <v/>
      </c>
      <c r="D3930">
        <f>'DATA DASH'!D3930</f>
        <v/>
      </c>
      <c r="E3930">
        <f>'DATA DASH'!E3930</f>
        <v/>
      </c>
      <c r="F3930">
        <f>'DATA DASH'!F3930</f>
        <v/>
      </c>
      <c r="G3930">
        <f>'DATA DASH'!G3930</f>
        <v/>
      </c>
      <c r="H3930">
        <f>'DATA DASH'!H3930</f>
        <v/>
      </c>
      <c r="I3930">
        <f>'DATA DASH'!I3930</f>
        <v/>
      </c>
      <c r="J3930">
        <f>'DATA DASH'!J3930</f>
        <v/>
      </c>
      <c r="K3930">
        <f>'DATA DASH'!K3930</f>
        <v/>
      </c>
      <c r="L3930">
        <f>'DATA DASH'!L3930</f>
        <v/>
      </c>
      <c r="M3930">
        <f>'DATA DASH'!M3930</f>
        <v/>
      </c>
    </row>
    <row r="3931">
      <c r="A3931">
        <f>'DATA DASH'!A3931</f>
        <v/>
      </c>
      <c r="B3931">
        <f>'DATA DASH'!B3931</f>
        <v/>
      </c>
      <c r="C3931">
        <f>'DATA DASH'!C3931</f>
        <v/>
      </c>
      <c r="D3931">
        <f>'DATA DASH'!D3931</f>
        <v/>
      </c>
      <c r="E3931">
        <f>'DATA DASH'!E3931</f>
        <v/>
      </c>
      <c r="F3931">
        <f>'DATA DASH'!F3931</f>
        <v/>
      </c>
      <c r="G3931">
        <f>'DATA DASH'!G3931</f>
        <v/>
      </c>
      <c r="H3931">
        <f>'DATA DASH'!H3931</f>
        <v/>
      </c>
      <c r="I3931">
        <f>'DATA DASH'!I3931</f>
        <v/>
      </c>
      <c r="J3931">
        <f>'DATA DASH'!J3931</f>
        <v/>
      </c>
      <c r="K3931">
        <f>'DATA DASH'!K3931</f>
        <v/>
      </c>
      <c r="L3931">
        <f>'DATA DASH'!L3931</f>
        <v/>
      </c>
      <c r="M3931">
        <f>'DATA DASH'!M3931</f>
        <v/>
      </c>
    </row>
    <row r="3932">
      <c r="A3932">
        <f>'DATA DASH'!A3932</f>
        <v/>
      </c>
      <c r="B3932">
        <f>'DATA DASH'!B3932</f>
        <v/>
      </c>
      <c r="C3932">
        <f>'DATA DASH'!C3932</f>
        <v/>
      </c>
      <c r="D3932">
        <f>'DATA DASH'!D3932</f>
        <v/>
      </c>
      <c r="E3932">
        <f>'DATA DASH'!E3932</f>
        <v/>
      </c>
      <c r="F3932">
        <f>'DATA DASH'!F3932</f>
        <v/>
      </c>
      <c r="G3932">
        <f>'DATA DASH'!G3932</f>
        <v/>
      </c>
      <c r="H3932">
        <f>'DATA DASH'!H3932</f>
        <v/>
      </c>
      <c r="I3932">
        <f>'DATA DASH'!I3932</f>
        <v/>
      </c>
      <c r="J3932">
        <f>'DATA DASH'!J3932</f>
        <v/>
      </c>
      <c r="K3932">
        <f>'DATA DASH'!K3932</f>
        <v/>
      </c>
      <c r="L3932">
        <f>'DATA DASH'!L3932</f>
        <v/>
      </c>
      <c r="M3932">
        <f>'DATA DASH'!M3932</f>
        <v/>
      </c>
    </row>
    <row r="3933">
      <c r="A3933">
        <f>'DATA DASH'!A3933</f>
        <v/>
      </c>
      <c r="B3933">
        <f>'DATA DASH'!B3933</f>
        <v/>
      </c>
      <c r="C3933">
        <f>'DATA DASH'!C3933</f>
        <v/>
      </c>
      <c r="D3933">
        <f>'DATA DASH'!D3933</f>
        <v/>
      </c>
      <c r="E3933">
        <f>'DATA DASH'!E3933</f>
        <v/>
      </c>
      <c r="F3933">
        <f>'DATA DASH'!F3933</f>
        <v/>
      </c>
      <c r="G3933">
        <f>'DATA DASH'!G3933</f>
        <v/>
      </c>
      <c r="H3933">
        <f>'DATA DASH'!H3933</f>
        <v/>
      </c>
      <c r="I3933">
        <f>'DATA DASH'!I3933</f>
        <v/>
      </c>
      <c r="J3933">
        <f>'DATA DASH'!J3933</f>
        <v/>
      </c>
      <c r="K3933">
        <f>'DATA DASH'!K3933</f>
        <v/>
      </c>
      <c r="L3933">
        <f>'DATA DASH'!L3933</f>
        <v/>
      </c>
      <c r="M3933">
        <f>'DATA DASH'!M3933</f>
        <v/>
      </c>
    </row>
    <row r="3934">
      <c r="A3934">
        <f>'DATA DASH'!A3934</f>
        <v/>
      </c>
      <c r="B3934">
        <f>'DATA DASH'!B3934</f>
        <v/>
      </c>
      <c r="C3934">
        <f>'DATA DASH'!C3934</f>
        <v/>
      </c>
      <c r="D3934">
        <f>'DATA DASH'!D3934</f>
        <v/>
      </c>
      <c r="E3934">
        <f>'DATA DASH'!E3934</f>
        <v/>
      </c>
      <c r="F3934">
        <f>'DATA DASH'!F3934</f>
        <v/>
      </c>
      <c r="G3934">
        <f>'DATA DASH'!G3934</f>
        <v/>
      </c>
      <c r="H3934">
        <f>'DATA DASH'!H3934</f>
        <v/>
      </c>
      <c r="I3934">
        <f>'DATA DASH'!I3934</f>
        <v/>
      </c>
      <c r="J3934">
        <f>'DATA DASH'!J3934</f>
        <v/>
      </c>
      <c r="K3934">
        <f>'DATA DASH'!K3934</f>
        <v/>
      </c>
      <c r="L3934">
        <f>'DATA DASH'!L3934</f>
        <v/>
      </c>
      <c r="M3934">
        <f>'DATA DASH'!M3934</f>
        <v/>
      </c>
    </row>
    <row r="3935">
      <c r="A3935">
        <f>'DATA DASH'!A3935</f>
        <v/>
      </c>
      <c r="B3935">
        <f>'DATA DASH'!B3935</f>
        <v/>
      </c>
      <c r="C3935">
        <f>'DATA DASH'!C3935</f>
        <v/>
      </c>
      <c r="D3935">
        <f>'DATA DASH'!D3935</f>
        <v/>
      </c>
      <c r="E3935">
        <f>'DATA DASH'!E3935</f>
        <v/>
      </c>
      <c r="F3935">
        <f>'DATA DASH'!F3935</f>
        <v/>
      </c>
      <c r="G3935">
        <f>'DATA DASH'!G3935</f>
        <v/>
      </c>
      <c r="H3935">
        <f>'DATA DASH'!H3935</f>
        <v/>
      </c>
      <c r="I3935">
        <f>'DATA DASH'!I3935</f>
        <v/>
      </c>
      <c r="J3935">
        <f>'DATA DASH'!J3935</f>
        <v/>
      </c>
      <c r="K3935">
        <f>'DATA DASH'!K3935</f>
        <v/>
      </c>
      <c r="L3935">
        <f>'DATA DASH'!L3935</f>
        <v/>
      </c>
      <c r="M3935">
        <f>'DATA DASH'!M3935</f>
        <v/>
      </c>
    </row>
    <row r="3936">
      <c r="A3936">
        <f>'DATA DASH'!A3936</f>
        <v/>
      </c>
      <c r="B3936">
        <f>'DATA DASH'!B3936</f>
        <v/>
      </c>
      <c r="C3936">
        <f>'DATA DASH'!C3936</f>
        <v/>
      </c>
      <c r="D3936">
        <f>'DATA DASH'!D3936</f>
        <v/>
      </c>
      <c r="E3936">
        <f>'DATA DASH'!E3936</f>
        <v/>
      </c>
      <c r="F3936">
        <f>'DATA DASH'!F3936</f>
        <v/>
      </c>
      <c r="G3936">
        <f>'DATA DASH'!G3936</f>
        <v/>
      </c>
      <c r="H3936">
        <f>'DATA DASH'!H3936</f>
        <v/>
      </c>
      <c r="I3936">
        <f>'DATA DASH'!I3936</f>
        <v/>
      </c>
      <c r="J3936">
        <f>'DATA DASH'!J3936</f>
        <v/>
      </c>
      <c r="K3936">
        <f>'DATA DASH'!K3936</f>
        <v/>
      </c>
      <c r="L3936">
        <f>'DATA DASH'!L3936</f>
        <v/>
      </c>
      <c r="M3936">
        <f>'DATA DASH'!M3936</f>
        <v/>
      </c>
    </row>
    <row r="3937">
      <c r="A3937">
        <f>'DATA DASH'!A3937</f>
        <v/>
      </c>
      <c r="B3937">
        <f>'DATA DASH'!B3937</f>
        <v/>
      </c>
      <c r="C3937">
        <f>'DATA DASH'!C3937</f>
        <v/>
      </c>
      <c r="D3937">
        <f>'DATA DASH'!D3937</f>
        <v/>
      </c>
      <c r="E3937">
        <f>'DATA DASH'!E3937</f>
        <v/>
      </c>
      <c r="F3937">
        <f>'DATA DASH'!F3937</f>
        <v/>
      </c>
      <c r="G3937">
        <f>'DATA DASH'!G3937</f>
        <v/>
      </c>
      <c r="H3937">
        <f>'DATA DASH'!H3937</f>
        <v/>
      </c>
      <c r="I3937">
        <f>'DATA DASH'!I3937</f>
        <v/>
      </c>
      <c r="J3937">
        <f>'DATA DASH'!J3937</f>
        <v/>
      </c>
      <c r="K3937">
        <f>'DATA DASH'!K3937</f>
        <v/>
      </c>
      <c r="L3937">
        <f>'DATA DASH'!L3937</f>
        <v/>
      </c>
      <c r="M3937">
        <f>'DATA DASH'!M3937</f>
        <v/>
      </c>
    </row>
    <row r="3938">
      <c r="A3938">
        <f>'DATA DASH'!A3938</f>
        <v/>
      </c>
      <c r="B3938">
        <f>'DATA DASH'!B3938</f>
        <v/>
      </c>
      <c r="C3938">
        <f>'DATA DASH'!C3938</f>
        <v/>
      </c>
      <c r="D3938">
        <f>'DATA DASH'!D3938</f>
        <v/>
      </c>
      <c r="E3938">
        <f>'DATA DASH'!E3938</f>
        <v/>
      </c>
      <c r="F3938">
        <f>'DATA DASH'!F3938</f>
        <v/>
      </c>
      <c r="G3938">
        <f>'DATA DASH'!G3938</f>
        <v/>
      </c>
      <c r="H3938">
        <f>'DATA DASH'!H3938</f>
        <v/>
      </c>
      <c r="I3938">
        <f>'DATA DASH'!I3938</f>
        <v/>
      </c>
      <c r="J3938">
        <f>'DATA DASH'!J3938</f>
        <v/>
      </c>
      <c r="K3938">
        <f>'DATA DASH'!K3938</f>
        <v/>
      </c>
      <c r="L3938">
        <f>'DATA DASH'!L3938</f>
        <v/>
      </c>
      <c r="M3938">
        <f>'DATA DASH'!M3938</f>
        <v/>
      </c>
    </row>
    <row r="3939">
      <c r="A3939">
        <f>'DATA DASH'!A3939</f>
        <v/>
      </c>
      <c r="B3939">
        <f>'DATA DASH'!B3939</f>
        <v/>
      </c>
      <c r="C3939">
        <f>'DATA DASH'!C3939</f>
        <v/>
      </c>
      <c r="D3939">
        <f>'DATA DASH'!D3939</f>
        <v/>
      </c>
      <c r="E3939">
        <f>'DATA DASH'!E3939</f>
        <v/>
      </c>
      <c r="F3939">
        <f>'DATA DASH'!F3939</f>
        <v/>
      </c>
      <c r="G3939">
        <f>'DATA DASH'!G3939</f>
        <v/>
      </c>
      <c r="H3939">
        <f>'DATA DASH'!H3939</f>
        <v/>
      </c>
      <c r="I3939">
        <f>'DATA DASH'!I3939</f>
        <v/>
      </c>
      <c r="J3939">
        <f>'DATA DASH'!J3939</f>
        <v/>
      </c>
      <c r="K3939">
        <f>'DATA DASH'!K3939</f>
        <v/>
      </c>
      <c r="L3939">
        <f>'DATA DASH'!L3939</f>
        <v/>
      </c>
      <c r="M3939">
        <f>'DATA DASH'!M3939</f>
        <v/>
      </c>
    </row>
    <row r="3940">
      <c r="A3940">
        <f>'DATA DASH'!A3940</f>
        <v/>
      </c>
      <c r="B3940">
        <f>'DATA DASH'!B3940</f>
        <v/>
      </c>
      <c r="C3940">
        <f>'DATA DASH'!C3940</f>
        <v/>
      </c>
      <c r="D3940">
        <f>'DATA DASH'!D3940</f>
        <v/>
      </c>
      <c r="E3940">
        <f>'DATA DASH'!E3940</f>
        <v/>
      </c>
      <c r="F3940">
        <f>'DATA DASH'!F3940</f>
        <v/>
      </c>
      <c r="G3940">
        <f>'DATA DASH'!G3940</f>
        <v/>
      </c>
      <c r="H3940">
        <f>'DATA DASH'!H3940</f>
        <v/>
      </c>
      <c r="I3940">
        <f>'DATA DASH'!I3940</f>
        <v/>
      </c>
      <c r="J3940">
        <f>'DATA DASH'!J3940</f>
        <v/>
      </c>
      <c r="K3940">
        <f>'DATA DASH'!K3940</f>
        <v/>
      </c>
      <c r="L3940">
        <f>'DATA DASH'!L3940</f>
        <v/>
      </c>
      <c r="M3940">
        <f>'DATA DASH'!M3940</f>
        <v/>
      </c>
    </row>
    <row r="3941">
      <c r="A3941">
        <f>'DATA DASH'!A3941</f>
        <v/>
      </c>
      <c r="B3941">
        <f>'DATA DASH'!B3941</f>
        <v/>
      </c>
      <c r="C3941">
        <f>'DATA DASH'!C3941</f>
        <v/>
      </c>
      <c r="D3941">
        <f>'DATA DASH'!D3941</f>
        <v/>
      </c>
      <c r="E3941">
        <f>'DATA DASH'!E3941</f>
        <v/>
      </c>
      <c r="F3941">
        <f>'DATA DASH'!F3941</f>
        <v/>
      </c>
      <c r="G3941">
        <f>'DATA DASH'!G3941</f>
        <v/>
      </c>
      <c r="H3941">
        <f>'DATA DASH'!H3941</f>
        <v/>
      </c>
      <c r="I3941">
        <f>'DATA DASH'!I3941</f>
        <v/>
      </c>
      <c r="J3941">
        <f>'DATA DASH'!J3941</f>
        <v/>
      </c>
      <c r="K3941">
        <f>'DATA DASH'!K3941</f>
        <v/>
      </c>
      <c r="L3941">
        <f>'DATA DASH'!L3941</f>
        <v/>
      </c>
      <c r="M3941">
        <f>'DATA DASH'!M3941</f>
        <v/>
      </c>
    </row>
    <row r="3942">
      <c r="A3942">
        <f>'DATA DASH'!A3942</f>
        <v/>
      </c>
      <c r="B3942">
        <f>'DATA DASH'!B3942</f>
        <v/>
      </c>
      <c r="C3942">
        <f>'DATA DASH'!C3942</f>
        <v/>
      </c>
      <c r="D3942">
        <f>'DATA DASH'!D3942</f>
        <v/>
      </c>
      <c r="E3942">
        <f>'DATA DASH'!E3942</f>
        <v/>
      </c>
      <c r="F3942">
        <f>'DATA DASH'!F3942</f>
        <v/>
      </c>
      <c r="G3942">
        <f>'DATA DASH'!G3942</f>
        <v/>
      </c>
      <c r="H3942">
        <f>'DATA DASH'!H3942</f>
        <v/>
      </c>
      <c r="I3942">
        <f>'DATA DASH'!I3942</f>
        <v/>
      </c>
      <c r="J3942">
        <f>'DATA DASH'!J3942</f>
        <v/>
      </c>
      <c r="K3942">
        <f>'DATA DASH'!K3942</f>
        <v/>
      </c>
      <c r="L3942">
        <f>'DATA DASH'!L3942</f>
        <v/>
      </c>
      <c r="M3942">
        <f>'DATA DASH'!M3942</f>
        <v/>
      </c>
    </row>
    <row r="3943">
      <c r="A3943">
        <f>'DATA DASH'!A3943</f>
        <v/>
      </c>
      <c r="B3943">
        <f>'DATA DASH'!B3943</f>
        <v/>
      </c>
      <c r="C3943">
        <f>'DATA DASH'!C3943</f>
        <v/>
      </c>
      <c r="D3943">
        <f>'DATA DASH'!D3943</f>
        <v/>
      </c>
      <c r="E3943">
        <f>'DATA DASH'!E3943</f>
        <v/>
      </c>
      <c r="F3943">
        <f>'DATA DASH'!F3943</f>
        <v/>
      </c>
      <c r="G3943">
        <f>'DATA DASH'!G3943</f>
        <v/>
      </c>
      <c r="H3943">
        <f>'DATA DASH'!H3943</f>
        <v/>
      </c>
      <c r="I3943">
        <f>'DATA DASH'!I3943</f>
        <v/>
      </c>
      <c r="J3943">
        <f>'DATA DASH'!J3943</f>
        <v/>
      </c>
      <c r="K3943">
        <f>'DATA DASH'!K3943</f>
        <v/>
      </c>
      <c r="L3943">
        <f>'DATA DASH'!L3943</f>
        <v/>
      </c>
      <c r="M3943">
        <f>'DATA DASH'!M3943</f>
        <v/>
      </c>
    </row>
    <row r="3944">
      <c r="A3944">
        <f>'DATA DASH'!A3944</f>
        <v/>
      </c>
      <c r="B3944">
        <f>'DATA DASH'!B3944</f>
        <v/>
      </c>
      <c r="C3944">
        <f>'DATA DASH'!C3944</f>
        <v/>
      </c>
      <c r="D3944">
        <f>'DATA DASH'!D3944</f>
        <v/>
      </c>
      <c r="E3944">
        <f>'DATA DASH'!E3944</f>
        <v/>
      </c>
      <c r="F3944">
        <f>'DATA DASH'!F3944</f>
        <v/>
      </c>
      <c r="G3944">
        <f>'DATA DASH'!G3944</f>
        <v/>
      </c>
      <c r="H3944">
        <f>'DATA DASH'!H3944</f>
        <v/>
      </c>
      <c r="I3944">
        <f>'DATA DASH'!I3944</f>
        <v/>
      </c>
      <c r="J3944">
        <f>'DATA DASH'!J3944</f>
        <v/>
      </c>
      <c r="K3944">
        <f>'DATA DASH'!K3944</f>
        <v/>
      </c>
      <c r="L3944">
        <f>'DATA DASH'!L3944</f>
        <v/>
      </c>
      <c r="M3944">
        <f>'DATA DASH'!M3944</f>
        <v/>
      </c>
    </row>
    <row r="3945">
      <c r="A3945">
        <f>'DATA DASH'!A3945</f>
        <v/>
      </c>
      <c r="B3945">
        <f>'DATA DASH'!B3945</f>
        <v/>
      </c>
      <c r="C3945">
        <f>'DATA DASH'!C3945</f>
        <v/>
      </c>
      <c r="D3945">
        <f>'DATA DASH'!D3945</f>
        <v/>
      </c>
      <c r="E3945">
        <f>'DATA DASH'!E3945</f>
        <v/>
      </c>
      <c r="F3945">
        <f>'DATA DASH'!F3945</f>
        <v/>
      </c>
      <c r="G3945">
        <f>'DATA DASH'!G3945</f>
        <v/>
      </c>
      <c r="H3945">
        <f>'DATA DASH'!H3945</f>
        <v/>
      </c>
      <c r="I3945">
        <f>'DATA DASH'!I3945</f>
        <v/>
      </c>
      <c r="J3945">
        <f>'DATA DASH'!J3945</f>
        <v/>
      </c>
      <c r="K3945">
        <f>'DATA DASH'!K3945</f>
        <v/>
      </c>
      <c r="L3945">
        <f>'DATA DASH'!L3945</f>
        <v/>
      </c>
      <c r="M3945">
        <f>'DATA DASH'!M3945</f>
        <v/>
      </c>
    </row>
    <row r="3946">
      <c r="A3946">
        <f>'DATA DASH'!A3946</f>
        <v/>
      </c>
      <c r="B3946">
        <f>'DATA DASH'!B3946</f>
        <v/>
      </c>
      <c r="C3946">
        <f>'DATA DASH'!C3946</f>
        <v/>
      </c>
      <c r="D3946">
        <f>'DATA DASH'!D3946</f>
        <v/>
      </c>
      <c r="E3946">
        <f>'DATA DASH'!E3946</f>
        <v/>
      </c>
      <c r="F3946">
        <f>'DATA DASH'!F3946</f>
        <v/>
      </c>
      <c r="G3946">
        <f>'DATA DASH'!G3946</f>
        <v/>
      </c>
      <c r="H3946">
        <f>'DATA DASH'!H3946</f>
        <v/>
      </c>
      <c r="I3946">
        <f>'DATA DASH'!I3946</f>
        <v/>
      </c>
      <c r="J3946">
        <f>'DATA DASH'!J3946</f>
        <v/>
      </c>
      <c r="K3946">
        <f>'DATA DASH'!K3946</f>
        <v/>
      </c>
      <c r="L3946">
        <f>'DATA DASH'!L3946</f>
        <v/>
      </c>
      <c r="M3946">
        <f>'DATA DASH'!M3946</f>
        <v/>
      </c>
    </row>
    <row r="3947">
      <c r="A3947">
        <f>'DATA DASH'!A3947</f>
        <v/>
      </c>
      <c r="B3947">
        <f>'DATA DASH'!B3947</f>
        <v/>
      </c>
      <c r="C3947">
        <f>'DATA DASH'!C3947</f>
        <v/>
      </c>
      <c r="D3947">
        <f>'DATA DASH'!D3947</f>
        <v/>
      </c>
      <c r="E3947">
        <f>'DATA DASH'!E3947</f>
        <v/>
      </c>
      <c r="F3947">
        <f>'DATA DASH'!F3947</f>
        <v/>
      </c>
      <c r="G3947">
        <f>'DATA DASH'!G3947</f>
        <v/>
      </c>
      <c r="H3947">
        <f>'DATA DASH'!H3947</f>
        <v/>
      </c>
      <c r="I3947">
        <f>'DATA DASH'!I3947</f>
        <v/>
      </c>
      <c r="J3947">
        <f>'DATA DASH'!J3947</f>
        <v/>
      </c>
      <c r="K3947">
        <f>'DATA DASH'!K3947</f>
        <v/>
      </c>
      <c r="L3947">
        <f>'DATA DASH'!L3947</f>
        <v/>
      </c>
      <c r="M3947">
        <f>'DATA DASH'!M3947</f>
        <v/>
      </c>
    </row>
    <row r="3948">
      <c r="A3948">
        <f>'DATA DASH'!A3948</f>
        <v/>
      </c>
      <c r="B3948">
        <f>'DATA DASH'!B3948</f>
        <v/>
      </c>
      <c r="C3948">
        <f>'DATA DASH'!C3948</f>
        <v/>
      </c>
      <c r="D3948">
        <f>'DATA DASH'!D3948</f>
        <v/>
      </c>
      <c r="E3948">
        <f>'DATA DASH'!E3948</f>
        <v/>
      </c>
      <c r="F3948">
        <f>'DATA DASH'!F3948</f>
        <v/>
      </c>
      <c r="G3948">
        <f>'DATA DASH'!G3948</f>
        <v/>
      </c>
      <c r="H3948">
        <f>'DATA DASH'!H3948</f>
        <v/>
      </c>
      <c r="I3948">
        <f>'DATA DASH'!I3948</f>
        <v/>
      </c>
      <c r="J3948">
        <f>'DATA DASH'!J3948</f>
        <v/>
      </c>
      <c r="K3948">
        <f>'DATA DASH'!K3948</f>
        <v/>
      </c>
      <c r="L3948">
        <f>'DATA DASH'!L3948</f>
        <v/>
      </c>
      <c r="M3948">
        <f>'DATA DASH'!M3948</f>
        <v/>
      </c>
    </row>
    <row r="3949">
      <c r="A3949">
        <f>'DATA DASH'!A3949</f>
        <v/>
      </c>
      <c r="B3949">
        <f>'DATA DASH'!B3949</f>
        <v/>
      </c>
      <c r="C3949">
        <f>'DATA DASH'!C3949</f>
        <v/>
      </c>
      <c r="D3949">
        <f>'DATA DASH'!D3949</f>
        <v/>
      </c>
      <c r="E3949">
        <f>'DATA DASH'!E3949</f>
        <v/>
      </c>
      <c r="F3949">
        <f>'DATA DASH'!F3949</f>
        <v/>
      </c>
      <c r="G3949">
        <f>'DATA DASH'!G3949</f>
        <v/>
      </c>
      <c r="H3949">
        <f>'DATA DASH'!H3949</f>
        <v/>
      </c>
      <c r="I3949">
        <f>'DATA DASH'!I3949</f>
        <v/>
      </c>
      <c r="J3949">
        <f>'DATA DASH'!J3949</f>
        <v/>
      </c>
      <c r="K3949">
        <f>'DATA DASH'!K3949</f>
        <v/>
      </c>
      <c r="L3949">
        <f>'DATA DASH'!L3949</f>
        <v/>
      </c>
      <c r="M3949">
        <f>'DATA DASH'!M3949</f>
        <v/>
      </c>
    </row>
    <row r="3950">
      <c r="A3950">
        <f>'DATA DASH'!A3950</f>
        <v/>
      </c>
      <c r="B3950">
        <f>'DATA DASH'!B3950</f>
        <v/>
      </c>
      <c r="C3950">
        <f>'DATA DASH'!C3950</f>
        <v/>
      </c>
      <c r="D3950">
        <f>'DATA DASH'!D3950</f>
        <v/>
      </c>
      <c r="E3950">
        <f>'DATA DASH'!E3950</f>
        <v/>
      </c>
      <c r="F3950">
        <f>'DATA DASH'!F3950</f>
        <v/>
      </c>
      <c r="G3950">
        <f>'DATA DASH'!G3950</f>
        <v/>
      </c>
      <c r="H3950">
        <f>'DATA DASH'!H3950</f>
        <v/>
      </c>
      <c r="I3950">
        <f>'DATA DASH'!I3950</f>
        <v/>
      </c>
      <c r="J3950">
        <f>'DATA DASH'!J3950</f>
        <v/>
      </c>
      <c r="K3950">
        <f>'DATA DASH'!K3950</f>
        <v/>
      </c>
      <c r="L3950">
        <f>'DATA DASH'!L3950</f>
        <v/>
      </c>
      <c r="M3950">
        <f>'DATA DASH'!M3950</f>
        <v/>
      </c>
    </row>
    <row r="3951">
      <c r="A3951">
        <f>'DATA DASH'!A3951</f>
        <v/>
      </c>
      <c r="B3951">
        <f>'DATA DASH'!B3951</f>
        <v/>
      </c>
      <c r="C3951">
        <f>'DATA DASH'!C3951</f>
        <v/>
      </c>
      <c r="D3951">
        <f>'DATA DASH'!D3951</f>
        <v/>
      </c>
      <c r="E3951">
        <f>'DATA DASH'!E3951</f>
        <v/>
      </c>
      <c r="F3951">
        <f>'DATA DASH'!F3951</f>
        <v/>
      </c>
      <c r="G3951">
        <f>'DATA DASH'!G3951</f>
        <v/>
      </c>
      <c r="H3951">
        <f>'DATA DASH'!H3951</f>
        <v/>
      </c>
      <c r="I3951">
        <f>'DATA DASH'!I3951</f>
        <v/>
      </c>
      <c r="J3951">
        <f>'DATA DASH'!J3951</f>
        <v/>
      </c>
      <c r="K3951">
        <f>'DATA DASH'!K3951</f>
        <v/>
      </c>
      <c r="L3951">
        <f>'DATA DASH'!L3951</f>
        <v/>
      </c>
      <c r="M3951">
        <f>'DATA DASH'!M3951</f>
        <v/>
      </c>
    </row>
    <row r="3952">
      <c r="A3952">
        <f>'DATA DASH'!A3952</f>
        <v/>
      </c>
      <c r="B3952">
        <f>'DATA DASH'!B3952</f>
        <v/>
      </c>
      <c r="C3952">
        <f>'DATA DASH'!C3952</f>
        <v/>
      </c>
      <c r="D3952">
        <f>'DATA DASH'!D3952</f>
        <v/>
      </c>
      <c r="E3952">
        <f>'DATA DASH'!E3952</f>
        <v/>
      </c>
      <c r="F3952">
        <f>'DATA DASH'!F3952</f>
        <v/>
      </c>
      <c r="G3952">
        <f>'DATA DASH'!G3952</f>
        <v/>
      </c>
      <c r="H3952">
        <f>'DATA DASH'!H3952</f>
        <v/>
      </c>
      <c r="I3952">
        <f>'DATA DASH'!I3952</f>
        <v/>
      </c>
      <c r="J3952">
        <f>'DATA DASH'!J3952</f>
        <v/>
      </c>
      <c r="K3952">
        <f>'DATA DASH'!K3952</f>
        <v/>
      </c>
      <c r="L3952">
        <f>'DATA DASH'!L3952</f>
        <v/>
      </c>
      <c r="M3952">
        <f>'DATA DASH'!M3952</f>
        <v/>
      </c>
    </row>
    <row r="3953">
      <c r="A3953">
        <f>'DATA DASH'!A3953</f>
        <v/>
      </c>
      <c r="B3953">
        <f>'DATA DASH'!B3953</f>
        <v/>
      </c>
      <c r="C3953">
        <f>'DATA DASH'!C3953</f>
        <v/>
      </c>
      <c r="D3953">
        <f>'DATA DASH'!D3953</f>
        <v/>
      </c>
      <c r="E3953">
        <f>'DATA DASH'!E3953</f>
        <v/>
      </c>
      <c r="F3953">
        <f>'DATA DASH'!F3953</f>
        <v/>
      </c>
      <c r="G3953">
        <f>'DATA DASH'!G3953</f>
        <v/>
      </c>
      <c r="H3953">
        <f>'DATA DASH'!H3953</f>
        <v/>
      </c>
      <c r="I3953">
        <f>'DATA DASH'!I3953</f>
        <v/>
      </c>
      <c r="J3953">
        <f>'DATA DASH'!J3953</f>
        <v/>
      </c>
      <c r="K3953">
        <f>'DATA DASH'!K3953</f>
        <v/>
      </c>
      <c r="L3953">
        <f>'DATA DASH'!L3953</f>
        <v/>
      </c>
      <c r="M3953">
        <f>'DATA DASH'!M3953</f>
        <v/>
      </c>
    </row>
    <row r="3954">
      <c r="A3954">
        <f>'DATA DASH'!A3954</f>
        <v/>
      </c>
      <c r="B3954">
        <f>'DATA DASH'!B3954</f>
        <v/>
      </c>
      <c r="C3954">
        <f>'DATA DASH'!C3954</f>
        <v/>
      </c>
      <c r="D3954">
        <f>'DATA DASH'!D3954</f>
        <v/>
      </c>
      <c r="E3954">
        <f>'DATA DASH'!E3954</f>
        <v/>
      </c>
      <c r="F3954">
        <f>'DATA DASH'!F3954</f>
        <v/>
      </c>
      <c r="G3954">
        <f>'DATA DASH'!G3954</f>
        <v/>
      </c>
      <c r="H3954">
        <f>'DATA DASH'!H3954</f>
        <v/>
      </c>
      <c r="I3954">
        <f>'DATA DASH'!I3954</f>
        <v/>
      </c>
      <c r="J3954">
        <f>'DATA DASH'!J3954</f>
        <v/>
      </c>
      <c r="K3954">
        <f>'DATA DASH'!K3954</f>
        <v/>
      </c>
      <c r="L3954">
        <f>'DATA DASH'!L3954</f>
        <v/>
      </c>
      <c r="M3954">
        <f>'DATA DASH'!M3954</f>
        <v/>
      </c>
    </row>
    <row r="3955">
      <c r="A3955">
        <f>'DATA DASH'!A3955</f>
        <v/>
      </c>
      <c r="B3955">
        <f>'DATA DASH'!B3955</f>
        <v/>
      </c>
      <c r="C3955">
        <f>'DATA DASH'!C3955</f>
        <v/>
      </c>
      <c r="D3955">
        <f>'DATA DASH'!D3955</f>
        <v/>
      </c>
      <c r="E3955">
        <f>'DATA DASH'!E3955</f>
        <v/>
      </c>
      <c r="F3955">
        <f>'DATA DASH'!F3955</f>
        <v/>
      </c>
      <c r="G3955">
        <f>'DATA DASH'!G3955</f>
        <v/>
      </c>
      <c r="H3955">
        <f>'DATA DASH'!H3955</f>
        <v/>
      </c>
      <c r="I3955">
        <f>'DATA DASH'!I3955</f>
        <v/>
      </c>
      <c r="J3955">
        <f>'DATA DASH'!J3955</f>
        <v/>
      </c>
      <c r="K3955">
        <f>'DATA DASH'!K3955</f>
        <v/>
      </c>
      <c r="L3955">
        <f>'DATA DASH'!L3955</f>
        <v/>
      </c>
      <c r="M3955">
        <f>'DATA DASH'!M3955</f>
        <v/>
      </c>
    </row>
    <row r="3956">
      <c r="A3956">
        <f>'DATA DASH'!A3956</f>
        <v/>
      </c>
      <c r="B3956">
        <f>'DATA DASH'!B3956</f>
        <v/>
      </c>
      <c r="C3956">
        <f>'DATA DASH'!C3956</f>
        <v/>
      </c>
      <c r="D3956">
        <f>'DATA DASH'!D3956</f>
        <v/>
      </c>
      <c r="E3956">
        <f>'DATA DASH'!E3956</f>
        <v/>
      </c>
      <c r="F3956">
        <f>'DATA DASH'!F3956</f>
        <v/>
      </c>
      <c r="G3956">
        <f>'DATA DASH'!G3956</f>
        <v/>
      </c>
      <c r="H3956">
        <f>'DATA DASH'!H3956</f>
        <v/>
      </c>
      <c r="I3956">
        <f>'DATA DASH'!I3956</f>
        <v/>
      </c>
      <c r="J3956">
        <f>'DATA DASH'!J3956</f>
        <v/>
      </c>
      <c r="K3956">
        <f>'DATA DASH'!K3956</f>
        <v/>
      </c>
      <c r="L3956">
        <f>'DATA DASH'!L3956</f>
        <v/>
      </c>
      <c r="M3956">
        <f>'DATA DASH'!M3956</f>
        <v/>
      </c>
    </row>
    <row r="3957">
      <c r="A3957">
        <f>'DATA DASH'!A3957</f>
        <v/>
      </c>
      <c r="B3957">
        <f>'DATA DASH'!B3957</f>
        <v/>
      </c>
      <c r="C3957">
        <f>'DATA DASH'!C3957</f>
        <v/>
      </c>
      <c r="D3957">
        <f>'DATA DASH'!D3957</f>
        <v/>
      </c>
      <c r="E3957">
        <f>'DATA DASH'!E3957</f>
        <v/>
      </c>
      <c r="F3957">
        <f>'DATA DASH'!F3957</f>
        <v/>
      </c>
      <c r="G3957">
        <f>'DATA DASH'!G3957</f>
        <v/>
      </c>
      <c r="H3957">
        <f>'DATA DASH'!H3957</f>
        <v/>
      </c>
      <c r="I3957">
        <f>'DATA DASH'!I3957</f>
        <v/>
      </c>
      <c r="J3957">
        <f>'DATA DASH'!J3957</f>
        <v/>
      </c>
      <c r="K3957">
        <f>'DATA DASH'!K3957</f>
        <v/>
      </c>
      <c r="L3957">
        <f>'DATA DASH'!L3957</f>
        <v/>
      </c>
      <c r="M3957">
        <f>'DATA DASH'!M3957</f>
        <v/>
      </c>
    </row>
    <row r="3958">
      <c r="A3958">
        <f>'DATA DASH'!A3958</f>
        <v/>
      </c>
      <c r="B3958">
        <f>'DATA DASH'!B3958</f>
        <v/>
      </c>
      <c r="C3958">
        <f>'DATA DASH'!C3958</f>
        <v/>
      </c>
      <c r="D3958">
        <f>'DATA DASH'!D3958</f>
        <v/>
      </c>
      <c r="E3958">
        <f>'DATA DASH'!E3958</f>
        <v/>
      </c>
      <c r="F3958">
        <f>'DATA DASH'!F3958</f>
        <v/>
      </c>
      <c r="G3958">
        <f>'DATA DASH'!G3958</f>
        <v/>
      </c>
      <c r="H3958">
        <f>'DATA DASH'!H3958</f>
        <v/>
      </c>
      <c r="I3958">
        <f>'DATA DASH'!I3958</f>
        <v/>
      </c>
      <c r="J3958">
        <f>'DATA DASH'!J3958</f>
        <v/>
      </c>
      <c r="K3958">
        <f>'DATA DASH'!K3958</f>
        <v/>
      </c>
      <c r="L3958">
        <f>'DATA DASH'!L3958</f>
        <v/>
      </c>
      <c r="M3958">
        <f>'DATA DASH'!M3958</f>
        <v/>
      </c>
    </row>
    <row r="3959">
      <c r="A3959">
        <f>'DATA DASH'!A3959</f>
        <v/>
      </c>
      <c r="B3959">
        <f>'DATA DASH'!B3959</f>
        <v/>
      </c>
      <c r="C3959">
        <f>'DATA DASH'!C3959</f>
        <v/>
      </c>
      <c r="D3959">
        <f>'DATA DASH'!D3959</f>
        <v/>
      </c>
      <c r="E3959">
        <f>'DATA DASH'!E3959</f>
        <v/>
      </c>
      <c r="F3959">
        <f>'DATA DASH'!F3959</f>
        <v/>
      </c>
      <c r="G3959">
        <f>'DATA DASH'!G3959</f>
        <v/>
      </c>
      <c r="H3959">
        <f>'DATA DASH'!H3959</f>
        <v/>
      </c>
      <c r="I3959">
        <f>'DATA DASH'!I3959</f>
        <v/>
      </c>
      <c r="J3959">
        <f>'DATA DASH'!J3959</f>
        <v/>
      </c>
      <c r="K3959">
        <f>'DATA DASH'!K3959</f>
        <v/>
      </c>
      <c r="L3959">
        <f>'DATA DASH'!L3959</f>
        <v/>
      </c>
      <c r="M3959">
        <f>'DATA DASH'!M3959</f>
        <v/>
      </c>
    </row>
    <row r="3960">
      <c r="A3960">
        <f>'DATA DASH'!A3960</f>
        <v/>
      </c>
      <c r="B3960">
        <f>'DATA DASH'!B3960</f>
        <v/>
      </c>
      <c r="C3960">
        <f>'DATA DASH'!C3960</f>
        <v/>
      </c>
      <c r="D3960">
        <f>'DATA DASH'!D3960</f>
        <v/>
      </c>
      <c r="E3960">
        <f>'DATA DASH'!E3960</f>
        <v/>
      </c>
      <c r="F3960">
        <f>'DATA DASH'!F3960</f>
        <v/>
      </c>
      <c r="G3960">
        <f>'DATA DASH'!G3960</f>
        <v/>
      </c>
      <c r="H3960">
        <f>'DATA DASH'!H3960</f>
        <v/>
      </c>
      <c r="I3960">
        <f>'DATA DASH'!I3960</f>
        <v/>
      </c>
      <c r="J3960">
        <f>'DATA DASH'!J3960</f>
        <v/>
      </c>
      <c r="K3960">
        <f>'DATA DASH'!K3960</f>
        <v/>
      </c>
      <c r="L3960">
        <f>'DATA DASH'!L3960</f>
        <v/>
      </c>
      <c r="M3960">
        <f>'DATA DASH'!M3960</f>
        <v/>
      </c>
    </row>
    <row r="3961">
      <c r="A3961">
        <f>'DATA DASH'!A3961</f>
        <v/>
      </c>
      <c r="B3961">
        <f>'DATA DASH'!B3961</f>
        <v/>
      </c>
      <c r="C3961">
        <f>'DATA DASH'!C3961</f>
        <v/>
      </c>
      <c r="D3961">
        <f>'DATA DASH'!D3961</f>
        <v/>
      </c>
      <c r="E3961">
        <f>'DATA DASH'!E3961</f>
        <v/>
      </c>
      <c r="F3961">
        <f>'DATA DASH'!F3961</f>
        <v/>
      </c>
      <c r="G3961">
        <f>'DATA DASH'!G3961</f>
        <v/>
      </c>
      <c r="H3961">
        <f>'DATA DASH'!H3961</f>
        <v/>
      </c>
      <c r="I3961">
        <f>'DATA DASH'!I3961</f>
        <v/>
      </c>
      <c r="J3961">
        <f>'DATA DASH'!J3961</f>
        <v/>
      </c>
      <c r="K3961">
        <f>'DATA DASH'!K3961</f>
        <v/>
      </c>
      <c r="L3961">
        <f>'DATA DASH'!L3961</f>
        <v/>
      </c>
      <c r="M3961">
        <f>'DATA DASH'!M3961</f>
        <v/>
      </c>
    </row>
    <row r="3962">
      <c r="A3962">
        <f>'DATA DASH'!A3962</f>
        <v/>
      </c>
      <c r="B3962">
        <f>'DATA DASH'!B3962</f>
        <v/>
      </c>
      <c r="C3962">
        <f>'DATA DASH'!C3962</f>
        <v/>
      </c>
      <c r="D3962">
        <f>'DATA DASH'!D3962</f>
        <v/>
      </c>
      <c r="E3962">
        <f>'DATA DASH'!E3962</f>
        <v/>
      </c>
      <c r="F3962">
        <f>'DATA DASH'!F3962</f>
        <v/>
      </c>
      <c r="G3962">
        <f>'DATA DASH'!G3962</f>
        <v/>
      </c>
      <c r="H3962">
        <f>'DATA DASH'!H3962</f>
        <v/>
      </c>
      <c r="I3962">
        <f>'DATA DASH'!I3962</f>
        <v/>
      </c>
      <c r="J3962">
        <f>'DATA DASH'!J3962</f>
        <v/>
      </c>
      <c r="K3962">
        <f>'DATA DASH'!K3962</f>
        <v/>
      </c>
      <c r="L3962">
        <f>'DATA DASH'!L3962</f>
        <v/>
      </c>
      <c r="M3962">
        <f>'DATA DASH'!M3962</f>
        <v/>
      </c>
    </row>
    <row r="3963">
      <c r="A3963">
        <f>'DATA DASH'!A3963</f>
        <v/>
      </c>
      <c r="B3963">
        <f>'DATA DASH'!B3963</f>
        <v/>
      </c>
      <c r="C3963">
        <f>'DATA DASH'!C3963</f>
        <v/>
      </c>
      <c r="D3963">
        <f>'DATA DASH'!D3963</f>
        <v/>
      </c>
      <c r="E3963">
        <f>'DATA DASH'!E3963</f>
        <v/>
      </c>
      <c r="F3963">
        <f>'DATA DASH'!F3963</f>
        <v/>
      </c>
      <c r="G3963">
        <f>'DATA DASH'!G3963</f>
        <v/>
      </c>
      <c r="H3963">
        <f>'DATA DASH'!H3963</f>
        <v/>
      </c>
      <c r="I3963">
        <f>'DATA DASH'!I3963</f>
        <v/>
      </c>
      <c r="J3963">
        <f>'DATA DASH'!J3963</f>
        <v/>
      </c>
      <c r="K3963">
        <f>'DATA DASH'!K3963</f>
        <v/>
      </c>
      <c r="L3963">
        <f>'DATA DASH'!L3963</f>
        <v/>
      </c>
      <c r="M3963">
        <f>'DATA DASH'!M3963</f>
        <v/>
      </c>
    </row>
    <row r="3964">
      <c r="A3964">
        <f>'DATA DASH'!A3964</f>
        <v/>
      </c>
      <c r="B3964">
        <f>'DATA DASH'!B3964</f>
        <v/>
      </c>
      <c r="C3964">
        <f>'DATA DASH'!C3964</f>
        <v/>
      </c>
      <c r="D3964">
        <f>'DATA DASH'!D3964</f>
        <v/>
      </c>
      <c r="E3964">
        <f>'DATA DASH'!E3964</f>
        <v/>
      </c>
      <c r="F3964">
        <f>'DATA DASH'!F3964</f>
        <v/>
      </c>
      <c r="G3964">
        <f>'DATA DASH'!G3964</f>
        <v/>
      </c>
      <c r="H3964">
        <f>'DATA DASH'!H3964</f>
        <v/>
      </c>
      <c r="I3964">
        <f>'DATA DASH'!I3964</f>
        <v/>
      </c>
      <c r="J3964">
        <f>'DATA DASH'!J3964</f>
        <v/>
      </c>
      <c r="K3964">
        <f>'DATA DASH'!K3964</f>
        <v/>
      </c>
      <c r="L3964">
        <f>'DATA DASH'!L3964</f>
        <v/>
      </c>
      <c r="M3964">
        <f>'DATA DASH'!M3964</f>
        <v/>
      </c>
    </row>
    <row r="3965">
      <c r="A3965">
        <f>'DATA DASH'!A3965</f>
        <v/>
      </c>
      <c r="B3965">
        <f>'DATA DASH'!B3965</f>
        <v/>
      </c>
      <c r="C3965">
        <f>'DATA DASH'!C3965</f>
        <v/>
      </c>
      <c r="D3965">
        <f>'DATA DASH'!D3965</f>
        <v/>
      </c>
      <c r="E3965">
        <f>'DATA DASH'!E3965</f>
        <v/>
      </c>
      <c r="F3965">
        <f>'DATA DASH'!F3965</f>
        <v/>
      </c>
      <c r="G3965">
        <f>'DATA DASH'!G3965</f>
        <v/>
      </c>
      <c r="H3965">
        <f>'DATA DASH'!H3965</f>
        <v/>
      </c>
      <c r="I3965">
        <f>'DATA DASH'!I3965</f>
        <v/>
      </c>
      <c r="J3965">
        <f>'DATA DASH'!J3965</f>
        <v/>
      </c>
      <c r="K3965">
        <f>'DATA DASH'!K3965</f>
        <v/>
      </c>
      <c r="L3965">
        <f>'DATA DASH'!L3965</f>
        <v/>
      </c>
      <c r="M3965">
        <f>'DATA DASH'!M3965</f>
        <v/>
      </c>
    </row>
    <row r="3966">
      <c r="A3966">
        <f>'DATA DASH'!A3966</f>
        <v/>
      </c>
      <c r="B3966">
        <f>'DATA DASH'!B3966</f>
        <v/>
      </c>
      <c r="C3966">
        <f>'DATA DASH'!C3966</f>
        <v/>
      </c>
      <c r="D3966">
        <f>'DATA DASH'!D3966</f>
        <v/>
      </c>
      <c r="E3966">
        <f>'DATA DASH'!E3966</f>
        <v/>
      </c>
      <c r="F3966">
        <f>'DATA DASH'!F3966</f>
        <v/>
      </c>
      <c r="G3966">
        <f>'DATA DASH'!G3966</f>
        <v/>
      </c>
      <c r="H3966">
        <f>'DATA DASH'!H3966</f>
        <v/>
      </c>
      <c r="I3966">
        <f>'DATA DASH'!I3966</f>
        <v/>
      </c>
      <c r="J3966">
        <f>'DATA DASH'!J3966</f>
        <v/>
      </c>
      <c r="K3966">
        <f>'DATA DASH'!K3966</f>
        <v/>
      </c>
      <c r="L3966">
        <f>'DATA DASH'!L3966</f>
        <v/>
      </c>
      <c r="M3966">
        <f>'DATA DASH'!M3966</f>
        <v/>
      </c>
    </row>
    <row r="3967">
      <c r="A3967">
        <f>'DATA DASH'!A3967</f>
        <v/>
      </c>
      <c r="B3967">
        <f>'DATA DASH'!B3967</f>
        <v/>
      </c>
      <c r="C3967">
        <f>'DATA DASH'!C3967</f>
        <v/>
      </c>
      <c r="D3967">
        <f>'DATA DASH'!D3967</f>
        <v/>
      </c>
      <c r="E3967">
        <f>'DATA DASH'!E3967</f>
        <v/>
      </c>
      <c r="F3967">
        <f>'DATA DASH'!F3967</f>
        <v/>
      </c>
      <c r="G3967">
        <f>'DATA DASH'!G3967</f>
        <v/>
      </c>
      <c r="H3967">
        <f>'DATA DASH'!H3967</f>
        <v/>
      </c>
      <c r="I3967">
        <f>'DATA DASH'!I3967</f>
        <v/>
      </c>
      <c r="J3967">
        <f>'DATA DASH'!J3967</f>
        <v/>
      </c>
      <c r="K3967">
        <f>'DATA DASH'!K3967</f>
        <v/>
      </c>
      <c r="L3967">
        <f>'DATA DASH'!L3967</f>
        <v/>
      </c>
      <c r="M3967">
        <f>'DATA DASH'!M3967</f>
        <v/>
      </c>
    </row>
    <row r="3968">
      <c r="A3968">
        <f>'DATA DASH'!A3968</f>
        <v/>
      </c>
      <c r="B3968">
        <f>'DATA DASH'!B3968</f>
        <v/>
      </c>
      <c r="C3968">
        <f>'DATA DASH'!C3968</f>
        <v/>
      </c>
      <c r="D3968">
        <f>'DATA DASH'!D3968</f>
        <v/>
      </c>
      <c r="E3968">
        <f>'DATA DASH'!E3968</f>
        <v/>
      </c>
      <c r="F3968">
        <f>'DATA DASH'!F3968</f>
        <v/>
      </c>
      <c r="G3968">
        <f>'DATA DASH'!G3968</f>
        <v/>
      </c>
      <c r="H3968">
        <f>'DATA DASH'!H3968</f>
        <v/>
      </c>
      <c r="I3968">
        <f>'DATA DASH'!I3968</f>
        <v/>
      </c>
      <c r="J3968">
        <f>'DATA DASH'!J3968</f>
        <v/>
      </c>
      <c r="K3968">
        <f>'DATA DASH'!K3968</f>
        <v/>
      </c>
      <c r="L3968">
        <f>'DATA DASH'!L3968</f>
        <v/>
      </c>
      <c r="M3968">
        <f>'DATA DASH'!M3968</f>
        <v/>
      </c>
    </row>
    <row r="3969">
      <c r="A3969">
        <f>'DATA DASH'!A3969</f>
        <v/>
      </c>
      <c r="B3969">
        <f>'DATA DASH'!B3969</f>
        <v/>
      </c>
      <c r="C3969">
        <f>'DATA DASH'!C3969</f>
        <v/>
      </c>
      <c r="D3969">
        <f>'DATA DASH'!D3969</f>
        <v/>
      </c>
      <c r="E3969">
        <f>'DATA DASH'!E3969</f>
        <v/>
      </c>
      <c r="F3969">
        <f>'DATA DASH'!F3969</f>
        <v/>
      </c>
      <c r="G3969">
        <f>'DATA DASH'!G3969</f>
        <v/>
      </c>
      <c r="H3969">
        <f>'DATA DASH'!H3969</f>
        <v/>
      </c>
      <c r="I3969">
        <f>'DATA DASH'!I3969</f>
        <v/>
      </c>
      <c r="J3969">
        <f>'DATA DASH'!J3969</f>
        <v/>
      </c>
      <c r="K3969">
        <f>'DATA DASH'!K3969</f>
        <v/>
      </c>
      <c r="L3969">
        <f>'DATA DASH'!L3969</f>
        <v/>
      </c>
      <c r="M3969">
        <f>'DATA DASH'!M3969</f>
        <v/>
      </c>
    </row>
    <row r="3970">
      <c r="A3970">
        <f>'DATA DASH'!A3970</f>
        <v/>
      </c>
      <c r="B3970">
        <f>'DATA DASH'!B3970</f>
        <v/>
      </c>
      <c r="C3970">
        <f>'DATA DASH'!C3970</f>
        <v/>
      </c>
      <c r="D3970">
        <f>'DATA DASH'!D3970</f>
        <v/>
      </c>
      <c r="E3970">
        <f>'DATA DASH'!E3970</f>
        <v/>
      </c>
      <c r="F3970">
        <f>'DATA DASH'!F3970</f>
        <v/>
      </c>
      <c r="G3970">
        <f>'DATA DASH'!G3970</f>
        <v/>
      </c>
      <c r="H3970">
        <f>'DATA DASH'!H3970</f>
        <v/>
      </c>
      <c r="I3970">
        <f>'DATA DASH'!I3970</f>
        <v/>
      </c>
      <c r="J3970">
        <f>'DATA DASH'!J3970</f>
        <v/>
      </c>
      <c r="K3970">
        <f>'DATA DASH'!K3970</f>
        <v/>
      </c>
      <c r="L3970">
        <f>'DATA DASH'!L3970</f>
        <v/>
      </c>
      <c r="M3970">
        <f>'DATA DASH'!M3970</f>
        <v/>
      </c>
    </row>
    <row r="3971">
      <c r="A3971">
        <f>'DATA DASH'!A3971</f>
        <v/>
      </c>
      <c r="B3971">
        <f>'DATA DASH'!B3971</f>
        <v/>
      </c>
      <c r="C3971">
        <f>'DATA DASH'!C3971</f>
        <v/>
      </c>
      <c r="D3971">
        <f>'DATA DASH'!D3971</f>
        <v/>
      </c>
      <c r="E3971">
        <f>'DATA DASH'!E3971</f>
        <v/>
      </c>
      <c r="F3971">
        <f>'DATA DASH'!F3971</f>
        <v/>
      </c>
      <c r="G3971">
        <f>'DATA DASH'!G3971</f>
        <v/>
      </c>
      <c r="H3971">
        <f>'DATA DASH'!H3971</f>
        <v/>
      </c>
      <c r="I3971">
        <f>'DATA DASH'!I3971</f>
        <v/>
      </c>
      <c r="J3971">
        <f>'DATA DASH'!J3971</f>
        <v/>
      </c>
      <c r="K3971">
        <f>'DATA DASH'!K3971</f>
        <v/>
      </c>
      <c r="L3971">
        <f>'DATA DASH'!L3971</f>
        <v/>
      </c>
      <c r="M3971">
        <f>'DATA DASH'!M3971</f>
        <v/>
      </c>
    </row>
    <row r="3972">
      <c r="A3972">
        <f>'DATA DASH'!A3972</f>
        <v/>
      </c>
      <c r="B3972">
        <f>'DATA DASH'!B3972</f>
        <v/>
      </c>
      <c r="C3972">
        <f>'DATA DASH'!C3972</f>
        <v/>
      </c>
      <c r="D3972">
        <f>'DATA DASH'!D3972</f>
        <v/>
      </c>
      <c r="E3972">
        <f>'DATA DASH'!E3972</f>
        <v/>
      </c>
      <c r="F3972">
        <f>'DATA DASH'!F3972</f>
        <v/>
      </c>
      <c r="G3972">
        <f>'DATA DASH'!G3972</f>
        <v/>
      </c>
      <c r="H3972">
        <f>'DATA DASH'!H3972</f>
        <v/>
      </c>
      <c r="I3972">
        <f>'DATA DASH'!I3972</f>
        <v/>
      </c>
      <c r="J3972">
        <f>'DATA DASH'!J3972</f>
        <v/>
      </c>
      <c r="K3972">
        <f>'DATA DASH'!K3972</f>
        <v/>
      </c>
      <c r="L3972">
        <f>'DATA DASH'!L3972</f>
        <v/>
      </c>
      <c r="M3972">
        <f>'DATA DASH'!M3972</f>
        <v/>
      </c>
    </row>
    <row r="3973">
      <c r="A3973">
        <f>'DATA DASH'!A3973</f>
        <v/>
      </c>
      <c r="B3973">
        <f>'DATA DASH'!B3973</f>
        <v/>
      </c>
      <c r="C3973">
        <f>'DATA DASH'!C3973</f>
        <v/>
      </c>
      <c r="D3973">
        <f>'DATA DASH'!D3973</f>
        <v/>
      </c>
      <c r="E3973">
        <f>'DATA DASH'!E3973</f>
        <v/>
      </c>
      <c r="F3973">
        <f>'DATA DASH'!F3973</f>
        <v/>
      </c>
      <c r="G3973">
        <f>'DATA DASH'!G3973</f>
        <v/>
      </c>
      <c r="H3973">
        <f>'DATA DASH'!H3973</f>
        <v/>
      </c>
      <c r="I3973">
        <f>'DATA DASH'!I3973</f>
        <v/>
      </c>
      <c r="J3973">
        <f>'DATA DASH'!J3973</f>
        <v/>
      </c>
      <c r="K3973">
        <f>'DATA DASH'!K3973</f>
        <v/>
      </c>
      <c r="L3973">
        <f>'DATA DASH'!L3973</f>
        <v/>
      </c>
      <c r="M3973">
        <f>'DATA DASH'!M3973</f>
        <v/>
      </c>
    </row>
    <row r="3974">
      <c r="A3974">
        <f>'DATA DASH'!A3974</f>
        <v/>
      </c>
      <c r="B3974">
        <f>'DATA DASH'!B3974</f>
        <v/>
      </c>
      <c r="C3974">
        <f>'DATA DASH'!C3974</f>
        <v/>
      </c>
      <c r="D3974">
        <f>'DATA DASH'!D3974</f>
        <v/>
      </c>
      <c r="E3974">
        <f>'DATA DASH'!E3974</f>
        <v/>
      </c>
      <c r="F3974">
        <f>'DATA DASH'!F3974</f>
        <v/>
      </c>
      <c r="G3974">
        <f>'DATA DASH'!G3974</f>
        <v/>
      </c>
      <c r="H3974">
        <f>'DATA DASH'!H3974</f>
        <v/>
      </c>
      <c r="I3974">
        <f>'DATA DASH'!I3974</f>
        <v/>
      </c>
      <c r="J3974">
        <f>'DATA DASH'!J3974</f>
        <v/>
      </c>
      <c r="K3974">
        <f>'DATA DASH'!K3974</f>
        <v/>
      </c>
      <c r="L3974">
        <f>'DATA DASH'!L3974</f>
        <v/>
      </c>
      <c r="M3974">
        <f>'DATA DASH'!M3974</f>
        <v/>
      </c>
    </row>
    <row r="3975">
      <c r="A3975">
        <f>'DATA DASH'!A3975</f>
        <v/>
      </c>
      <c r="B3975">
        <f>'DATA DASH'!B3975</f>
        <v/>
      </c>
      <c r="C3975">
        <f>'DATA DASH'!C3975</f>
        <v/>
      </c>
      <c r="D3975">
        <f>'DATA DASH'!D3975</f>
        <v/>
      </c>
      <c r="E3975">
        <f>'DATA DASH'!E3975</f>
        <v/>
      </c>
      <c r="F3975">
        <f>'DATA DASH'!F3975</f>
        <v/>
      </c>
      <c r="G3975">
        <f>'DATA DASH'!G3975</f>
        <v/>
      </c>
      <c r="H3975">
        <f>'DATA DASH'!H3975</f>
        <v/>
      </c>
      <c r="I3975">
        <f>'DATA DASH'!I3975</f>
        <v/>
      </c>
      <c r="J3975">
        <f>'DATA DASH'!J3975</f>
        <v/>
      </c>
      <c r="K3975">
        <f>'DATA DASH'!K3975</f>
        <v/>
      </c>
      <c r="L3975">
        <f>'DATA DASH'!L3975</f>
        <v/>
      </c>
      <c r="M3975">
        <f>'DATA DASH'!M3975</f>
        <v/>
      </c>
    </row>
    <row r="3976">
      <c r="A3976">
        <f>'DATA DASH'!A3976</f>
        <v/>
      </c>
      <c r="B3976">
        <f>'DATA DASH'!B3976</f>
        <v/>
      </c>
      <c r="C3976">
        <f>'DATA DASH'!C3976</f>
        <v/>
      </c>
      <c r="D3976">
        <f>'DATA DASH'!D3976</f>
        <v/>
      </c>
      <c r="E3976">
        <f>'DATA DASH'!E3976</f>
        <v/>
      </c>
      <c r="F3976">
        <f>'DATA DASH'!F3976</f>
        <v/>
      </c>
      <c r="G3976">
        <f>'DATA DASH'!G3976</f>
        <v/>
      </c>
      <c r="H3976">
        <f>'DATA DASH'!H3976</f>
        <v/>
      </c>
      <c r="I3976">
        <f>'DATA DASH'!I3976</f>
        <v/>
      </c>
      <c r="J3976">
        <f>'DATA DASH'!J3976</f>
        <v/>
      </c>
      <c r="K3976">
        <f>'DATA DASH'!K3976</f>
        <v/>
      </c>
      <c r="L3976">
        <f>'DATA DASH'!L3976</f>
        <v/>
      </c>
      <c r="M3976">
        <f>'DATA DASH'!M3976</f>
        <v/>
      </c>
    </row>
    <row r="3977">
      <c r="A3977">
        <f>'DATA DASH'!A3977</f>
        <v/>
      </c>
      <c r="B3977">
        <f>'DATA DASH'!B3977</f>
        <v/>
      </c>
      <c r="C3977">
        <f>'DATA DASH'!C3977</f>
        <v/>
      </c>
      <c r="D3977">
        <f>'DATA DASH'!D3977</f>
        <v/>
      </c>
      <c r="E3977">
        <f>'DATA DASH'!E3977</f>
        <v/>
      </c>
      <c r="F3977">
        <f>'DATA DASH'!F3977</f>
        <v/>
      </c>
      <c r="G3977">
        <f>'DATA DASH'!G3977</f>
        <v/>
      </c>
      <c r="H3977">
        <f>'DATA DASH'!H3977</f>
        <v/>
      </c>
      <c r="I3977">
        <f>'DATA DASH'!I3977</f>
        <v/>
      </c>
      <c r="J3977">
        <f>'DATA DASH'!J3977</f>
        <v/>
      </c>
      <c r="K3977">
        <f>'DATA DASH'!K3977</f>
        <v/>
      </c>
      <c r="L3977">
        <f>'DATA DASH'!L3977</f>
        <v/>
      </c>
      <c r="M3977">
        <f>'DATA DASH'!M3977</f>
        <v/>
      </c>
    </row>
    <row r="3978">
      <c r="A3978">
        <f>'DATA DASH'!A3978</f>
        <v/>
      </c>
      <c r="B3978">
        <f>'DATA DASH'!B3978</f>
        <v/>
      </c>
      <c r="C3978">
        <f>'DATA DASH'!C3978</f>
        <v/>
      </c>
      <c r="D3978">
        <f>'DATA DASH'!D3978</f>
        <v/>
      </c>
      <c r="E3978">
        <f>'DATA DASH'!E3978</f>
        <v/>
      </c>
      <c r="F3978">
        <f>'DATA DASH'!F3978</f>
        <v/>
      </c>
      <c r="G3978">
        <f>'DATA DASH'!G3978</f>
        <v/>
      </c>
      <c r="H3978">
        <f>'DATA DASH'!H3978</f>
        <v/>
      </c>
      <c r="I3978">
        <f>'DATA DASH'!I3978</f>
        <v/>
      </c>
      <c r="J3978">
        <f>'DATA DASH'!J3978</f>
        <v/>
      </c>
      <c r="K3978">
        <f>'DATA DASH'!K3978</f>
        <v/>
      </c>
      <c r="L3978">
        <f>'DATA DASH'!L3978</f>
        <v/>
      </c>
      <c r="M3978">
        <f>'DATA DASH'!M3978</f>
        <v/>
      </c>
    </row>
    <row r="3979">
      <c r="A3979">
        <f>'DATA DASH'!A3979</f>
        <v/>
      </c>
      <c r="B3979">
        <f>'DATA DASH'!B3979</f>
        <v/>
      </c>
      <c r="C3979">
        <f>'DATA DASH'!C3979</f>
        <v/>
      </c>
      <c r="D3979">
        <f>'DATA DASH'!D3979</f>
        <v/>
      </c>
      <c r="E3979">
        <f>'DATA DASH'!E3979</f>
        <v/>
      </c>
      <c r="F3979">
        <f>'DATA DASH'!F3979</f>
        <v/>
      </c>
      <c r="G3979">
        <f>'DATA DASH'!G3979</f>
        <v/>
      </c>
      <c r="H3979">
        <f>'DATA DASH'!H3979</f>
        <v/>
      </c>
      <c r="I3979">
        <f>'DATA DASH'!I3979</f>
        <v/>
      </c>
      <c r="J3979">
        <f>'DATA DASH'!J3979</f>
        <v/>
      </c>
      <c r="K3979">
        <f>'DATA DASH'!K3979</f>
        <v/>
      </c>
      <c r="L3979">
        <f>'DATA DASH'!L3979</f>
        <v/>
      </c>
      <c r="M3979">
        <f>'DATA DASH'!M3979</f>
        <v/>
      </c>
    </row>
    <row r="3980">
      <c r="A3980">
        <f>'DATA DASH'!A3980</f>
        <v/>
      </c>
      <c r="B3980">
        <f>'DATA DASH'!B3980</f>
        <v/>
      </c>
      <c r="C3980">
        <f>'DATA DASH'!C3980</f>
        <v/>
      </c>
      <c r="D3980">
        <f>'DATA DASH'!D3980</f>
        <v/>
      </c>
      <c r="E3980">
        <f>'DATA DASH'!E3980</f>
        <v/>
      </c>
      <c r="F3980">
        <f>'DATA DASH'!F3980</f>
        <v/>
      </c>
      <c r="G3980">
        <f>'DATA DASH'!G3980</f>
        <v/>
      </c>
      <c r="H3980">
        <f>'DATA DASH'!H3980</f>
        <v/>
      </c>
      <c r="I3980">
        <f>'DATA DASH'!I3980</f>
        <v/>
      </c>
      <c r="J3980">
        <f>'DATA DASH'!J3980</f>
        <v/>
      </c>
      <c r="K3980">
        <f>'DATA DASH'!K3980</f>
        <v/>
      </c>
      <c r="L3980">
        <f>'DATA DASH'!L3980</f>
        <v/>
      </c>
      <c r="M3980">
        <f>'DATA DASH'!M3980</f>
        <v/>
      </c>
    </row>
    <row r="3981">
      <c r="A3981">
        <f>'DATA DASH'!A3981</f>
        <v/>
      </c>
      <c r="B3981">
        <f>'DATA DASH'!B3981</f>
        <v/>
      </c>
      <c r="C3981">
        <f>'DATA DASH'!C3981</f>
        <v/>
      </c>
      <c r="D3981">
        <f>'DATA DASH'!D3981</f>
        <v/>
      </c>
      <c r="E3981">
        <f>'DATA DASH'!E3981</f>
        <v/>
      </c>
      <c r="F3981">
        <f>'DATA DASH'!F3981</f>
        <v/>
      </c>
      <c r="G3981">
        <f>'DATA DASH'!G3981</f>
        <v/>
      </c>
      <c r="H3981">
        <f>'DATA DASH'!H3981</f>
        <v/>
      </c>
      <c r="I3981">
        <f>'DATA DASH'!I3981</f>
        <v/>
      </c>
      <c r="J3981">
        <f>'DATA DASH'!J3981</f>
        <v/>
      </c>
      <c r="K3981">
        <f>'DATA DASH'!K3981</f>
        <v/>
      </c>
      <c r="L3981">
        <f>'DATA DASH'!L3981</f>
        <v/>
      </c>
      <c r="M3981">
        <f>'DATA DASH'!M3981</f>
        <v/>
      </c>
    </row>
    <row r="3982">
      <c r="A3982">
        <f>'DATA DASH'!A3982</f>
        <v/>
      </c>
      <c r="B3982">
        <f>'DATA DASH'!B3982</f>
        <v/>
      </c>
      <c r="C3982">
        <f>'DATA DASH'!C3982</f>
        <v/>
      </c>
      <c r="D3982">
        <f>'DATA DASH'!D3982</f>
        <v/>
      </c>
      <c r="E3982">
        <f>'DATA DASH'!E3982</f>
        <v/>
      </c>
      <c r="F3982">
        <f>'DATA DASH'!F3982</f>
        <v/>
      </c>
      <c r="G3982">
        <f>'DATA DASH'!G3982</f>
        <v/>
      </c>
      <c r="H3982">
        <f>'DATA DASH'!H3982</f>
        <v/>
      </c>
      <c r="I3982">
        <f>'DATA DASH'!I3982</f>
        <v/>
      </c>
      <c r="J3982">
        <f>'DATA DASH'!J3982</f>
        <v/>
      </c>
      <c r="K3982">
        <f>'DATA DASH'!K3982</f>
        <v/>
      </c>
      <c r="L3982">
        <f>'DATA DASH'!L3982</f>
        <v/>
      </c>
      <c r="M3982">
        <f>'DATA DASH'!M3982</f>
        <v/>
      </c>
    </row>
    <row r="3983">
      <c r="A3983">
        <f>'DATA DASH'!A3983</f>
        <v/>
      </c>
      <c r="B3983">
        <f>'DATA DASH'!B3983</f>
        <v/>
      </c>
      <c r="C3983">
        <f>'DATA DASH'!C3983</f>
        <v/>
      </c>
      <c r="D3983">
        <f>'DATA DASH'!D3983</f>
        <v/>
      </c>
      <c r="E3983">
        <f>'DATA DASH'!E3983</f>
        <v/>
      </c>
      <c r="F3983">
        <f>'DATA DASH'!F3983</f>
        <v/>
      </c>
      <c r="G3983">
        <f>'DATA DASH'!G3983</f>
        <v/>
      </c>
      <c r="H3983">
        <f>'DATA DASH'!H3983</f>
        <v/>
      </c>
      <c r="I3983">
        <f>'DATA DASH'!I3983</f>
        <v/>
      </c>
      <c r="J3983">
        <f>'DATA DASH'!J3983</f>
        <v/>
      </c>
      <c r="K3983">
        <f>'DATA DASH'!K3983</f>
        <v/>
      </c>
      <c r="L3983">
        <f>'DATA DASH'!L3983</f>
        <v/>
      </c>
      <c r="M3983">
        <f>'DATA DASH'!M3983</f>
        <v/>
      </c>
    </row>
    <row r="3984">
      <c r="A3984">
        <f>'DATA DASH'!A3984</f>
        <v/>
      </c>
      <c r="B3984">
        <f>'DATA DASH'!B3984</f>
        <v/>
      </c>
      <c r="C3984">
        <f>'DATA DASH'!C3984</f>
        <v/>
      </c>
      <c r="D3984">
        <f>'DATA DASH'!D3984</f>
        <v/>
      </c>
      <c r="E3984">
        <f>'DATA DASH'!E3984</f>
        <v/>
      </c>
      <c r="F3984">
        <f>'DATA DASH'!F3984</f>
        <v/>
      </c>
      <c r="G3984">
        <f>'DATA DASH'!G3984</f>
        <v/>
      </c>
      <c r="H3984">
        <f>'DATA DASH'!H3984</f>
        <v/>
      </c>
      <c r="I3984">
        <f>'DATA DASH'!I3984</f>
        <v/>
      </c>
      <c r="J3984">
        <f>'DATA DASH'!J3984</f>
        <v/>
      </c>
      <c r="K3984">
        <f>'DATA DASH'!K3984</f>
        <v/>
      </c>
      <c r="L3984">
        <f>'DATA DASH'!L3984</f>
        <v/>
      </c>
      <c r="M3984">
        <f>'DATA DASH'!M3984</f>
        <v/>
      </c>
    </row>
    <row r="3985">
      <c r="A3985">
        <f>'DATA DASH'!A3985</f>
        <v/>
      </c>
      <c r="B3985">
        <f>'DATA DASH'!B3985</f>
        <v/>
      </c>
      <c r="C3985">
        <f>'DATA DASH'!C3985</f>
        <v/>
      </c>
      <c r="D3985">
        <f>'DATA DASH'!D3985</f>
        <v/>
      </c>
      <c r="E3985">
        <f>'DATA DASH'!E3985</f>
        <v/>
      </c>
      <c r="F3985">
        <f>'DATA DASH'!F3985</f>
        <v/>
      </c>
      <c r="G3985">
        <f>'DATA DASH'!G3985</f>
        <v/>
      </c>
      <c r="H3985">
        <f>'DATA DASH'!H3985</f>
        <v/>
      </c>
      <c r="I3985">
        <f>'DATA DASH'!I3985</f>
        <v/>
      </c>
      <c r="J3985">
        <f>'DATA DASH'!J3985</f>
        <v/>
      </c>
      <c r="K3985">
        <f>'DATA DASH'!K3985</f>
        <v/>
      </c>
      <c r="L3985">
        <f>'DATA DASH'!L3985</f>
        <v/>
      </c>
      <c r="M3985">
        <f>'DATA DASH'!M3985</f>
        <v/>
      </c>
    </row>
    <row r="3986">
      <c r="A3986">
        <f>'DATA DASH'!A3986</f>
        <v/>
      </c>
      <c r="B3986">
        <f>'DATA DASH'!B3986</f>
        <v/>
      </c>
      <c r="C3986">
        <f>'DATA DASH'!C3986</f>
        <v/>
      </c>
      <c r="D3986">
        <f>'DATA DASH'!D3986</f>
        <v/>
      </c>
      <c r="E3986">
        <f>'DATA DASH'!E3986</f>
        <v/>
      </c>
      <c r="F3986">
        <f>'DATA DASH'!F3986</f>
        <v/>
      </c>
      <c r="G3986">
        <f>'DATA DASH'!G3986</f>
        <v/>
      </c>
      <c r="H3986">
        <f>'DATA DASH'!H3986</f>
        <v/>
      </c>
      <c r="I3986">
        <f>'DATA DASH'!I3986</f>
        <v/>
      </c>
      <c r="J3986">
        <f>'DATA DASH'!J3986</f>
        <v/>
      </c>
      <c r="K3986">
        <f>'DATA DASH'!K3986</f>
        <v/>
      </c>
      <c r="L3986">
        <f>'DATA DASH'!L3986</f>
        <v/>
      </c>
      <c r="M3986">
        <f>'DATA DASH'!M3986</f>
        <v/>
      </c>
    </row>
    <row r="3987">
      <c r="A3987">
        <f>'DATA DASH'!A3987</f>
        <v/>
      </c>
      <c r="B3987">
        <f>'DATA DASH'!B3987</f>
        <v/>
      </c>
      <c r="C3987">
        <f>'DATA DASH'!C3987</f>
        <v/>
      </c>
      <c r="D3987">
        <f>'DATA DASH'!D3987</f>
        <v/>
      </c>
      <c r="E3987">
        <f>'DATA DASH'!E3987</f>
        <v/>
      </c>
      <c r="F3987">
        <f>'DATA DASH'!F3987</f>
        <v/>
      </c>
      <c r="G3987">
        <f>'DATA DASH'!G3987</f>
        <v/>
      </c>
      <c r="H3987">
        <f>'DATA DASH'!H3987</f>
        <v/>
      </c>
      <c r="I3987">
        <f>'DATA DASH'!I3987</f>
        <v/>
      </c>
      <c r="J3987">
        <f>'DATA DASH'!J3987</f>
        <v/>
      </c>
      <c r="K3987">
        <f>'DATA DASH'!K3987</f>
        <v/>
      </c>
      <c r="L3987">
        <f>'DATA DASH'!L3987</f>
        <v/>
      </c>
      <c r="M3987">
        <f>'DATA DASH'!M3987</f>
        <v/>
      </c>
    </row>
    <row r="3988">
      <c r="A3988">
        <f>'DATA DASH'!A3988</f>
        <v/>
      </c>
      <c r="B3988">
        <f>'DATA DASH'!B3988</f>
        <v/>
      </c>
      <c r="C3988">
        <f>'DATA DASH'!C3988</f>
        <v/>
      </c>
      <c r="D3988">
        <f>'DATA DASH'!D3988</f>
        <v/>
      </c>
      <c r="E3988">
        <f>'DATA DASH'!E3988</f>
        <v/>
      </c>
      <c r="F3988">
        <f>'DATA DASH'!F3988</f>
        <v/>
      </c>
      <c r="G3988">
        <f>'DATA DASH'!G3988</f>
        <v/>
      </c>
      <c r="H3988">
        <f>'DATA DASH'!H3988</f>
        <v/>
      </c>
      <c r="I3988">
        <f>'DATA DASH'!I3988</f>
        <v/>
      </c>
      <c r="J3988">
        <f>'DATA DASH'!J3988</f>
        <v/>
      </c>
      <c r="K3988">
        <f>'DATA DASH'!K3988</f>
        <v/>
      </c>
      <c r="L3988">
        <f>'DATA DASH'!L3988</f>
        <v/>
      </c>
      <c r="M3988">
        <f>'DATA DASH'!M3988</f>
        <v/>
      </c>
    </row>
    <row r="3989">
      <c r="A3989">
        <f>'DATA DASH'!A3989</f>
        <v/>
      </c>
      <c r="B3989">
        <f>'DATA DASH'!B3989</f>
        <v/>
      </c>
      <c r="C3989">
        <f>'DATA DASH'!C3989</f>
        <v/>
      </c>
      <c r="D3989">
        <f>'DATA DASH'!D3989</f>
        <v/>
      </c>
      <c r="E3989">
        <f>'DATA DASH'!E3989</f>
        <v/>
      </c>
      <c r="F3989">
        <f>'DATA DASH'!F3989</f>
        <v/>
      </c>
      <c r="G3989">
        <f>'DATA DASH'!G3989</f>
        <v/>
      </c>
      <c r="H3989">
        <f>'DATA DASH'!H3989</f>
        <v/>
      </c>
      <c r="I3989">
        <f>'DATA DASH'!I3989</f>
        <v/>
      </c>
      <c r="J3989">
        <f>'DATA DASH'!J3989</f>
        <v/>
      </c>
      <c r="K3989">
        <f>'DATA DASH'!K3989</f>
        <v/>
      </c>
      <c r="L3989">
        <f>'DATA DASH'!L3989</f>
        <v/>
      </c>
      <c r="M3989">
        <f>'DATA DASH'!M3989</f>
        <v/>
      </c>
    </row>
    <row r="3990">
      <c r="A3990">
        <f>'DATA DASH'!A3990</f>
        <v/>
      </c>
      <c r="B3990">
        <f>'DATA DASH'!B3990</f>
        <v/>
      </c>
      <c r="C3990">
        <f>'DATA DASH'!C3990</f>
        <v/>
      </c>
      <c r="D3990">
        <f>'DATA DASH'!D3990</f>
        <v/>
      </c>
      <c r="E3990">
        <f>'DATA DASH'!E3990</f>
        <v/>
      </c>
      <c r="F3990">
        <f>'DATA DASH'!F3990</f>
        <v/>
      </c>
      <c r="G3990">
        <f>'DATA DASH'!G3990</f>
        <v/>
      </c>
      <c r="H3990">
        <f>'DATA DASH'!H3990</f>
        <v/>
      </c>
      <c r="I3990">
        <f>'DATA DASH'!I3990</f>
        <v/>
      </c>
      <c r="J3990">
        <f>'DATA DASH'!J3990</f>
        <v/>
      </c>
      <c r="K3990">
        <f>'DATA DASH'!K3990</f>
        <v/>
      </c>
      <c r="L3990">
        <f>'DATA DASH'!L3990</f>
        <v/>
      </c>
      <c r="M3990">
        <f>'DATA DASH'!M3990</f>
        <v/>
      </c>
    </row>
    <row r="3991">
      <c r="A3991">
        <f>'DATA DASH'!A3991</f>
        <v/>
      </c>
      <c r="B3991">
        <f>'DATA DASH'!B3991</f>
        <v/>
      </c>
      <c r="C3991">
        <f>'DATA DASH'!C3991</f>
        <v/>
      </c>
      <c r="D3991">
        <f>'DATA DASH'!D3991</f>
        <v/>
      </c>
      <c r="E3991">
        <f>'DATA DASH'!E3991</f>
        <v/>
      </c>
      <c r="F3991">
        <f>'DATA DASH'!F3991</f>
        <v/>
      </c>
      <c r="G3991">
        <f>'DATA DASH'!G3991</f>
        <v/>
      </c>
      <c r="H3991">
        <f>'DATA DASH'!H3991</f>
        <v/>
      </c>
      <c r="I3991">
        <f>'DATA DASH'!I3991</f>
        <v/>
      </c>
      <c r="J3991">
        <f>'DATA DASH'!J3991</f>
        <v/>
      </c>
      <c r="K3991">
        <f>'DATA DASH'!K3991</f>
        <v/>
      </c>
      <c r="L3991">
        <f>'DATA DASH'!L3991</f>
        <v/>
      </c>
      <c r="M3991">
        <f>'DATA DASH'!M3991</f>
        <v/>
      </c>
    </row>
    <row r="3992">
      <c r="A3992">
        <f>'DATA DASH'!A3992</f>
        <v/>
      </c>
      <c r="B3992">
        <f>'DATA DASH'!B3992</f>
        <v/>
      </c>
      <c r="C3992">
        <f>'DATA DASH'!C3992</f>
        <v/>
      </c>
      <c r="D3992">
        <f>'DATA DASH'!D3992</f>
        <v/>
      </c>
      <c r="E3992">
        <f>'DATA DASH'!E3992</f>
        <v/>
      </c>
      <c r="F3992">
        <f>'DATA DASH'!F3992</f>
        <v/>
      </c>
      <c r="G3992">
        <f>'DATA DASH'!G3992</f>
        <v/>
      </c>
      <c r="H3992">
        <f>'DATA DASH'!H3992</f>
        <v/>
      </c>
      <c r="I3992">
        <f>'DATA DASH'!I3992</f>
        <v/>
      </c>
      <c r="J3992">
        <f>'DATA DASH'!J3992</f>
        <v/>
      </c>
      <c r="K3992">
        <f>'DATA DASH'!K3992</f>
        <v/>
      </c>
      <c r="L3992">
        <f>'DATA DASH'!L3992</f>
        <v/>
      </c>
      <c r="M3992">
        <f>'DATA DASH'!M3992</f>
        <v/>
      </c>
    </row>
    <row r="3993">
      <c r="A3993">
        <f>'DATA DASH'!A3993</f>
        <v/>
      </c>
      <c r="B3993">
        <f>'DATA DASH'!B3993</f>
        <v/>
      </c>
      <c r="C3993">
        <f>'DATA DASH'!C3993</f>
        <v/>
      </c>
      <c r="D3993">
        <f>'DATA DASH'!D3993</f>
        <v/>
      </c>
      <c r="E3993">
        <f>'DATA DASH'!E3993</f>
        <v/>
      </c>
      <c r="F3993">
        <f>'DATA DASH'!F3993</f>
        <v/>
      </c>
      <c r="G3993">
        <f>'DATA DASH'!G3993</f>
        <v/>
      </c>
      <c r="H3993">
        <f>'DATA DASH'!H3993</f>
        <v/>
      </c>
      <c r="I3993">
        <f>'DATA DASH'!I3993</f>
        <v/>
      </c>
      <c r="J3993">
        <f>'DATA DASH'!J3993</f>
        <v/>
      </c>
      <c r="K3993">
        <f>'DATA DASH'!K3993</f>
        <v/>
      </c>
      <c r="L3993">
        <f>'DATA DASH'!L3993</f>
        <v/>
      </c>
      <c r="M3993">
        <f>'DATA DASH'!M3993</f>
        <v/>
      </c>
    </row>
    <row r="3994">
      <c r="A3994">
        <f>'DATA DASH'!A3994</f>
        <v/>
      </c>
      <c r="B3994">
        <f>'DATA DASH'!B3994</f>
        <v/>
      </c>
      <c r="C3994">
        <f>'DATA DASH'!C3994</f>
        <v/>
      </c>
      <c r="D3994">
        <f>'DATA DASH'!D3994</f>
        <v/>
      </c>
      <c r="E3994">
        <f>'DATA DASH'!E3994</f>
        <v/>
      </c>
      <c r="F3994">
        <f>'DATA DASH'!F3994</f>
        <v/>
      </c>
      <c r="G3994">
        <f>'DATA DASH'!G3994</f>
        <v/>
      </c>
      <c r="H3994">
        <f>'DATA DASH'!H3994</f>
        <v/>
      </c>
      <c r="I3994">
        <f>'DATA DASH'!I3994</f>
        <v/>
      </c>
      <c r="J3994">
        <f>'DATA DASH'!J3994</f>
        <v/>
      </c>
      <c r="K3994">
        <f>'DATA DASH'!K3994</f>
        <v/>
      </c>
      <c r="L3994">
        <f>'DATA DASH'!L3994</f>
        <v/>
      </c>
      <c r="M3994">
        <f>'DATA DASH'!M3994</f>
        <v/>
      </c>
    </row>
    <row r="3995">
      <c r="A3995">
        <f>'DATA DASH'!A3995</f>
        <v/>
      </c>
      <c r="B3995">
        <f>'DATA DASH'!B3995</f>
        <v/>
      </c>
      <c r="C3995">
        <f>'DATA DASH'!C3995</f>
        <v/>
      </c>
      <c r="D3995">
        <f>'DATA DASH'!D3995</f>
        <v/>
      </c>
      <c r="E3995">
        <f>'DATA DASH'!E3995</f>
        <v/>
      </c>
      <c r="F3995">
        <f>'DATA DASH'!F3995</f>
        <v/>
      </c>
      <c r="G3995">
        <f>'DATA DASH'!G3995</f>
        <v/>
      </c>
      <c r="H3995">
        <f>'DATA DASH'!H3995</f>
        <v/>
      </c>
      <c r="I3995">
        <f>'DATA DASH'!I3995</f>
        <v/>
      </c>
      <c r="J3995">
        <f>'DATA DASH'!J3995</f>
        <v/>
      </c>
      <c r="K3995">
        <f>'DATA DASH'!K3995</f>
        <v/>
      </c>
      <c r="L3995">
        <f>'DATA DASH'!L3995</f>
        <v/>
      </c>
      <c r="M3995">
        <f>'DATA DASH'!M3995</f>
        <v/>
      </c>
    </row>
    <row r="3996">
      <c r="A3996">
        <f>'DATA DASH'!A3996</f>
        <v/>
      </c>
      <c r="B3996">
        <f>'DATA DASH'!B3996</f>
        <v/>
      </c>
      <c r="C3996">
        <f>'DATA DASH'!C3996</f>
        <v/>
      </c>
      <c r="D3996">
        <f>'DATA DASH'!D3996</f>
        <v/>
      </c>
      <c r="E3996">
        <f>'DATA DASH'!E3996</f>
        <v/>
      </c>
      <c r="F3996">
        <f>'DATA DASH'!F3996</f>
        <v/>
      </c>
      <c r="G3996">
        <f>'DATA DASH'!G3996</f>
        <v/>
      </c>
      <c r="H3996">
        <f>'DATA DASH'!H3996</f>
        <v/>
      </c>
      <c r="I3996">
        <f>'DATA DASH'!I3996</f>
        <v/>
      </c>
      <c r="J3996">
        <f>'DATA DASH'!J3996</f>
        <v/>
      </c>
      <c r="K3996">
        <f>'DATA DASH'!K3996</f>
        <v/>
      </c>
      <c r="L3996">
        <f>'DATA DASH'!L3996</f>
        <v/>
      </c>
      <c r="M3996">
        <f>'DATA DASH'!M3996</f>
        <v/>
      </c>
    </row>
    <row r="3997">
      <c r="A3997">
        <f>'DATA DASH'!A3997</f>
        <v/>
      </c>
      <c r="B3997">
        <f>'DATA DASH'!B3997</f>
        <v/>
      </c>
      <c r="C3997">
        <f>'DATA DASH'!C3997</f>
        <v/>
      </c>
      <c r="D3997">
        <f>'DATA DASH'!D3997</f>
        <v/>
      </c>
      <c r="E3997">
        <f>'DATA DASH'!E3997</f>
        <v/>
      </c>
      <c r="F3997">
        <f>'DATA DASH'!F3997</f>
        <v/>
      </c>
      <c r="G3997">
        <f>'DATA DASH'!G3997</f>
        <v/>
      </c>
      <c r="H3997">
        <f>'DATA DASH'!H3997</f>
        <v/>
      </c>
      <c r="I3997">
        <f>'DATA DASH'!I3997</f>
        <v/>
      </c>
      <c r="J3997">
        <f>'DATA DASH'!J3997</f>
        <v/>
      </c>
      <c r="K3997">
        <f>'DATA DASH'!K3997</f>
        <v/>
      </c>
      <c r="L3997">
        <f>'DATA DASH'!L3997</f>
        <v/>
      </c>
      <c r="M3997">
        <f>'DATA DASH'!M3997</f>
        <v/>
      </c>
    </row>
    <row r="3998">
      <c r="A3998">
        <f>'DATA DASH'!A3998</f>
        <v/>
      </c>
      <c r="B3998">
        <f>'DATA DASH'!B3998</f>
        <v/>
      </c>
      <c r="C3998">
        <f>'DATA DASH'!C3998</f>
        <v/>
      </c>
      <c r="D3998">
        <f>'DATA DASH'!D3998</f>
        <v/>
      </c>
      <c r="E3998">
        <f>'DATA DASH'!E3998</f>
        <v/>
      </c>
      <c r="F3998">
        <f>'DATA DASH'!F3998</f>
        <v/>
      </c>
      <c r="G3998">
        <f>'DATA DASH'!G3998</f>
        <v/>
      </c>
      <c r="H3998">
        <f>'DATA DASH'!H3998</f>
        <v/>
      </c>
      <c r="I3998">
        <f>'DATA DASH'!I3998</f>
        <v/>
      </c>
      <c r="J3998">
        <f>'DATA DASH'!J3998</f>
        <v/>
      </c>
      <c r="K3998">
        <f>'DATA DASH'!K3998</f>
        <v/>
      </c>
      <c r="L3998">
        <f>'DATA DASH'!L3998</f>
        <v/>
      </c>
      <c r="M3998">
        <f>'DATA DASH'!M3998</f>
        <v/>
      </c>
    </row>
    <row r="3999">
      <c r="A3999">
        <f>'DATA DASH'!A3999</f>
        <v/>
      </c>
      <c r="B3999">
        <f>'DATA DASH'!B3999</f>
        <v/>
      </c>
      <c r="C3999">
        <f>'DATA DASH'!C3999</f>
        <v/>
      </c>
      <c r="D3999">
        <f>'DATA DASH'!D3999</f>
        <v/>
      </c>
      <c r="E3999">
        <f>'DATA DASH'!E3999</f>
        <v/>
      </c>
      <c r="F3999">
        <f>'DATA DASH'!F3999</f>
        <v/>
      </c>
      <c r="G3999">
        <f>'DATA DASH'!G3999</f>
        <v/>
      </c>
      <c r="H3999">
        <f>'DATA DASH'!H3999</f>
        <v/>
      </c>
      <c r="I3999">
        <f>'DATA DASH'!I3999</f>
        <v/>
      </c>
      <c r="J3999">
        <f>'DATA DASH'!J3999</f>
        <v/>
      </c>
      <c r="K3999">
        <f>'DATA DASH'!K3999</f>
        <v/>
      </c>
      <c r="L3999">
        <f>'DATA DASH'!L3999</f>
        <v/>
      </c>
      <c r="M3999">
        <f>'DATA DASH'!M3999</f>
        <v/>
      </c>
    </row>
    <row r="4000">
      <c r="A4000">
        <f>'DATA DASH'!A4000</f>
        <v/>
      </c>
      <c r="B4000">
        <f>'DATA DASH'!B4000</f>
        <v/>
      </c>
      <c r="C4000">
        <f>'DATA DASH'!C4000</f>
        <v/>
      </c>
      <c r="D4000">
        <f>'DATA DASH'!D4000</f>
        <v/>
      </c>
      <c r="E4000">
        <f>'DATA DASH'!E4000</f>
        <v/>
      </c>
      <c r="F4000">
        <f>'DATA DASH'!F4000</f>
        <v/>
      </c>
      <c r="G4000">
        <f>'DATA DASH'!G4000</f>
        <v/>
      </c>
      <c r="H4000">
        <f>'DATA DASH'!H4000</f>
        <v/>
      </c>
      <c r="I4000">
        <f>'DATA DASH'!I4000</f>
        <v/>
      </c>
      <c r="J4000">
        <f>'DATA DASH'!J4000</f>
        <v/>
      </c>
      <c r="K4000">
        <f>'DATA DASH'!K4000</f>
        <v/>
      </c>
      <c r="L4000">
        <f>'DATA DASH'!L4000</f>
        <v/>
      </c>
      <c r="M4000">
        <f>'DATA DASH'!M4000</f>
        <v/>
      </c>
    </row>
    <row r="4001">
      <c r="A4001">
        <f>'DATA DASH'!A4001</f>
        <v/>
      </c>
      <c r="B4001">
        <f>'DATA DASH'!B4001</f>
        <v/>
      </c>
      <c r="C4001">
        <f>'DATA DASH'!C4001</f>
        <v/>
      </c>
      <c r="D4001">
        <f>'DATA DASH'!D4001</f>
        <v/>
      </c>
      <c r="E4001">
        <f>'DATA DASH'!E4001</f>
        <v/>
      </c>
      <c r="F4001">
        <f>'DATA DASH'!F4001</f>
        <v/>
      </c>
      <c r="G4001">
        <f>'DATA DASH'!G4001</f>
        <v/>
      </c>
      <c r="H4001">
        <f>'DATA DASH'!H4001</f>
        <v/>
      </c>
      <c r="I4001">
        <f>'DATA DASH'!I4001</f>
        <v/>
      </c>
      <c r="J4001">
        <f>'DATA DASH'!J4001</f>
        <v/>
      </c>
      <c r="K4001">
        <f>'DATA DASH'!K4001</f>
        <v/>
      </c>
      <c r="L4001">
        <f>'DATA DASH'!L4001</f>
        <v/>
      </c>
      <c r="M4001">
        <f>'DATA DASH'!M4001</f>
        <v/>
      </c>
    </row>
    <row r="4002">
      <c r="A4002">
        <f>'DATA DASH'!A4002</f>
        <v/>
      </c>
      <c r="B4002">
        <f>'DATA DASH'!B4002</f>
        <v/>
      </c>
      <c r="C4002">
        <f>'DATA DASH'!C4002</f>
        <v/>
      </c>
      <c r="D4002">
        <f>'DATA DASH'!D4002</f>
        <v/>
      </c>
      <c r="E4002">
        <f>'DATA DASH'!E4002</f>
        <v/>
      </c>
      <c r="F4002">
        <f>'DATA DASH'!F4002</f>
        <v/>
      </c>
      <c r="G4002">
        <f>'DATA DASH'!G4002</f>
        <v/>
      </c>
      <c r="H4002">
        <f>'DATA DASH'!H4002</f>
        <v/>
      </c>
      <c r="I4002">
        <f>'DATA DASH'!I4002</f>
        <v/>
      </c>
      <c r="J4002">
        <f>'DATA DASH'!J4002</f>
        <v/>
      </c>
      <c r="K4002">
        <f>'DATA DASH'!K4002</f>
        <v/>
      </c>
      <c r="L4002">
        <f>'DATA DASH'!L4002</f>
        <v/>
      </c>
      <c r="M4002">
        <f>'DATA DASH'!M4002</f>
        <v/>
      </c>
    </row>
    <row r="4003">
      <c r="A4003">
        <f>'DATA DASH'!A4003</f>
        <v/>
      </c>
      <c r="B4003">
        <f>'DATA DASH'!B4003</f>
        <v/>
      </c>
      <c r="C4003">
        <f>'DATA DASH'!C4003</f>
        <v/>
      </c>
      <c r="D4003">
        <f>'DATA DASH'!D4003</f>
        <v/>
      </c>
      <c r="E4003">
        <f>'DATA DASH'!E4003</f>
        <v/>
      </c>
      <c r="F4003">
        <f>'DATA DASH'!F4003</f>
        <v/>
      </c>
      <c r="G4003">
        <f>'DATA DASH'!G4003</f>
        <v/>
      </c>
      <c r="H4003">
        <f>'DATA DASH'!H4003</f>
        <v/>
      </c>
      <c r="I4003">
        <f>'DATA DASH'!I4003</f>
        <v/>
      </c>
      <c r="J4003">
        <f>'DATA DASH'!J4003</f>
        <v/>
      </c>
      <c r="K4003">
        <f>'DATA DASH'!K4003</f>
        <v/>
      </c>
      <c r="L4003">
        <f>'DATA DASH'!L4003</f>
        <v/>
      </c>
      <c r="M4003">
        <f>'DATA DASH'!M4003</f>
        <v/>
      </c>
    </row>
    <row r="4004">
      <c r="A4004">
        <f>'DATA DASH'!A4004</f>
        <v/>
      </c>
      <c r="B4004">
        <f>'DATA DASH'!B4004</f>
        <v/>
      </c>
      <c r="C4004">
        <f>'DATA DASH'!C4004</f>
        <v/>
      </c>
      <c r="D4004">
        <f>'DATA DASH'!D4004</f>
        <v/>
      </c>
      <c r="E4004">
        <f>'DATA DASH'!E4004</f>
        <v/>
      </c>
      <c r="F4004">
        <f>'DATA DASH'!F4004</f>
        <v/>
      </c>
      <c r="G4004">
        <f>'DATA DASH'!G4004</f>
        <v/>
      </c>
      <c r="H4004">
        <f>'DATA DASH'!H4004</f>
        <v/>
      </c>
      <c r="I4004">
        <f>'DATA DASH'!I4004</f>
        <v/>
      </c>
      <c r="J4004">
        <f>'DATA DASH'!J4004</f>
        <v/>
      </c>
      <c r="K4004">
        <f>'DATA DASH'!K4004</f>
        <v/>
      </c>
      <c r="L4004">
        <f>'DATA DASH'!L4004</f>
        <v/>
      </c>
      <c r="M4004">
        <f>'DATA DASH'!M4004</f>
        <v/>
      </c>
    </row>
    <row r="4005">
      <c r="A4005">
        <f>'DATA DASH'!A4005</f>
        <v/>
      </c>
      <c r="B4005">
        <f>'DATA DASH'!B4005</f>
        <v/>
      </c>
      <c r="C4005">
        <f>'DATA DASH'!C4005</f>
        <v/>
      </c>
      <c r="D4005">
        <f>'DATA DASH'!D4005</f>
        <v/>
      </c>
      <c r="E4005">
        <f>'DATA DASH'!E4005</f>
        <v/>
      </c>
      <c r="F4005">
        <f>'DATA DASH'!F4005</f>
        <v/>
      </c>
      <c r="G4005">
        <f>'DATA DASH'!G4005</f>
        <v/>
      </c>
      <c r="H4005">
        <f>'DATA DASH'!H4005</f>
        <v/>
      </c>
      <c r="I4005">
        <f>'DATA DASH'!I4005</f>
        <v/>
      </c>
      <c r="J4005">
        <f>'DATA DASH'!J4005</f>
        <v/>
      </c>
      <c r="K4005">
        <f>'DATA DASH'!K4005</f>
        <v/>
      </c>
      <c r="L4005">
        <f>'DATA DASH'!L4005</f>
        <v/>
      </c>
      <c r="M4005">
        <f>'DATA DASH'!M4005</f>
        <v/>
      </c>
    </row>
    <row r="4006">
      <c r="A4006">
        <f>'DATA DASH'!A4006</f>
        <v/>
      </c>
      <c r="B4006">
        <f>'DATA DASH'!B4006</f>
        <v/>
      </c>
      <c r="C4006">
        <f>'DATA DASH'!C4006</f>
        <v/>
      </c>
      <c r="D4006">
        <f>'DATA DASH'!D4006</f>
        <v/>
      </c>
      <c r="E4006">
        <f>'DATA DASH'!E4006</f>
        <v/>
      </c>
      <c r="F4006">
        <f>'DATA DASH'!F4006</f>
        <v/>
      </c>
      <c r="G4006">
        <f>'DATA DASH'!G4006</f>
        <v/>
      </c>
      <c r="H4006">
        <f>'DATA DASH'!H4006</f>
        <v/>
      </c>
      <c r="I4006">
        <f>'DATA DASH'!I4006</f>
        <v/>
      </c>
      <c r="J4006">
        <f>'DATA DASH'!J4006</f>
        <v/>
      </c>
      <c r="K4006">
        <f>'DATA DASH'!K4006</f>
        <v/>
      </c>
      <c r="L4006">
        <f>'DATA DASH'!L4006</f>
        <v/>
      </c>
      <c r="M4006">
        <f>'DATA DASH'!M4006</f>
        <v/>
      </c>
    </row>
    <row r="4007">
      <c r="A4007">
        <f>'DATA DASH'!A4007</f>
        <v/>
      </c>
      <c r="B4007">
        <f>'DATA DASH'!B4007</f>
        <v/>
      </c>
      <c r="C4007">
        <f>'DATA DASH'!C4007</f>
        <v/>
      </c>
      <c r="D4007">
        <f>'DATA DASH'!D4007</f>
        <v/>
      </c>
      <c r="E4007">
        <f>'DATA DASH'!E4007</f>
        <v/>
      </c>
      <c r="F4007">
        <f>'DATA DASH'!F4007</f>
        <v/>
      </c>
      <c r="G4007">
        <f>'DATA DASH'!G4007</f>
        <v/>
      </c>
      <c r="H4007">
        <f>'DATA DASH'!H4007</f>
        <v/>
      </c>
      <c r="I4007">
        <f>'DATA DASH'!I4007</f>
        <v/>
      </c>
      <c r="J4007">
        <f>'DATA DASH'!J4007</f>
        <v/>
      </c>
      <c r="K4007">
        <f>'DATA DASH'!K4007</f>
        <v/>
      </c>
      <c r="L4007">
        <f>'DATA DASH'!L4007</f>
        <v/>
      </c>
      <c r="M4007">
        <f>'DATA DASH'!M4007</f>
        <v/>
      </c>
    </row>
    <row r="4008">
      <c r="A4008">
        <f>'DATA DASH'!A4008</f>
        <v/>
      </c>
      <c r="B4008">
        <f>'DATA DASH'!B4008</f>
        <v/>
      </c>
      <c r="C4008">
        <f>'DATA DASH'!C4008</f>
        <v/>
      </c>
      <c r="D4008">
        <f>'DATA DASH'!D4008</f>
        <v/>
      </c>
      <c r="E4008">
        <f>'DATA DASH'!E4008</f>
        <v/>
      </c>
      <c r="F4008">
        <f>'DATA DASH'!F4008</f>
        <v/>
      </c>
      <c r="G4008">
        <f>'DATA DASH'!G4008</f>
        <v/>
      </c>
      <c r="H4008">
        <f>'DATA DASH'!H4008</f>
        <v/>
      </c>
      <c r="I4008">
        <f>'DATA DASH'!I4008</f>
        <v/>
      </c>
      <c r="J4008">
        <f>'DATA DASH'!J4008</f>
        <v/>
      </c>
      <c r="K4008">
        <f>'DATA DASH'!K4008</f>
        <v/>
      </c>
      <c r="L4008">
        <f>'DATA DASH'!L4008</f>
        <v/>
      </c>
      <c r="M4008">
        <f>'DATA DASH'!M4008</f>
        <v/>
      </c>
    </row>
    <row r="4009">
      <c r="A4009">
        <f>'DATA DASH'!A4009</f>
        <v/>
      </c>
      <c r="B4009">
        <f>'DATA DASH'!B4009</f>
        <v/>
      </c>
      <c r="C4009">
        <f>'DATA DASH'!C4009</f>
        <v/>
      </c>
      <c r="D4009">
        <f>'DATA DASH'!D4009</f>
        <v/>
      </c>
      <c r="E4009">
        <f>'DATA DASH'!E4009</f>
        <v/>
      </c>
      <c r="F4009">
        <f>'DATA DASH'!F4009</f>
        <v/>
      </c>
      <c r="G4009">
        <f>'DATA DASH'!G4009</f>
        <v/>
      </c>
      <c r="H4009">
        <f>'DATA DASH'!H4009</f>
        <v/>
      </c>
      <c r="I4009">
        <f>'DATA DASH'!I4009</f>
        <v/>
      </c>
      <c r="J4009">
        <f>'DATA DASH'!J4009</f>
        <v/>
      </c>
      <c r="K4009">
        <f>'DATA DASH'!K4009</f>
        <v/>
      </c>
      <c r="L4009">
        <f>'DATA DASH'!L4009</f>
        <v/>
      </c>
      <c r="M4009">
        <f>'DATA DASH'!M4009</f>
        <v/>
      </c>
    </row>
    <row r="4010">
      <c r="A4010">
        <f>'DATA DASH'!A4010</f>
        <v/>
      </c>
      <c r="B4010">
        <f>'DATA DASH'!B4010</f>
        <v/>
      </c>
      <c r="C4010">
        <f>'DATA DASH'!C4010</f>
        <v/>
      </c>
      <c r="D4010">
        <f>'DATA DASH'!D4010</f>
        <v/>
      </c>
      <c r="E4010">
        <f>'DATA DASH'!E4010</f>
        <v/>
      </c>
      <c r="F4010">
        <f>'DATA DASH'!F4010</f>
        <v/>
      </c>
      <c r="G4010">
        <f>'DATA DASH'!G4010</f>
        <v/>
      </c>
      <c r="H4010">
        <f>'DATA DASH'!H4010</f>
        <v/>
      </c>
      <c r="I4010">
        <f>'DATA DASH'!I4010</f>
        <v/>
      </c>
      <c r="J4010">
        <f>'DATA DASH'!J4010</f>
        <v/>
      </c>
      <c r="K4010">
        <f>'DATA DASH'!K4010</f>
        <v/>
      </c>
      <c r="L4010">
        <f>'DATA DASH'!L4010</f>
        <v/>
      </c>
      <c r="M4010">
        <f>'DATA DASH'!M4010</f>
        <v/>
      </c>
    </row>
    <row r="4011">
      <c r="A4011">
        <f>'DATA DASH'!A4011</f>
        <v/>
      </c>
      <c r="B4011">
        <f>'DATA DASH'!B4011</f>
        <v/>
      </c>
      <c r="C4011">
        <f>'DATA DASH'!C4011</f>
        <v/>
      </c>
      <c r="D4011">
        <f>'DATA DASH'!D4011</f>
        <v/>
      </c>
      <c r="E4011">
        <f>'DATA DASH'!E4011</f>
        <v/>
      </c>
      <c r="F4011">
        <f>'DATA DASH'!F4011</f>
        <v/>
      </c>
      <c r="G4011">
        <f>'DATA DASH'!G4011</f>
        <v/>
      </c>
      <c r="H4011">
        <f>'DATA DASH'!H4011</f>
        <v/>
      </c>
      <c r="I4011">
        <f>'DATA DASH'!I4011</f>
        <v/>
      </c>
      <c r="J4011">
        <f>'DATA DASH'!J4011</f>
        <v/>
      </c>
      <c r="K4011">
        <f>'DATA DASH'!K4011</f>
        <v/>
      </c>
      <c r="L4011">
        <f>'DATA DASH'!L4011</f>
        <v/>
      </c>
      <c r="M4011">
        <f>'DATA DASH'!M4011</f>
        <v/>
      </c>
    </row>
    <row r="4012">
      <c r="A4012">
        <f>'DATA DASH'!A4012</f>
        <v/>
      </c>
      <c r="B4012">
        <f>'DATA DASH'!B4012</f>
        <v/>
      </c>
      <c r="C4012">
        <f>'DATA DASH'!C4012</f>
        <v/>
      </c>
      <c r="D4012">
        <f>'DATA DASH'!D4012</f>
        <v/>
      </c>
      <c r="E4012">
        <f>'DATA DASH'!E4012</f>
        <v/>
      </c>
      <c r="F4012">
        <f>'DATA DASH'!F4012</f>
        <v/>
      </c>
      <c r="G4012">
        <f>'DATA DASH'!G4012</f>
        <v/>
      </c>
      <c r="H4012">
        <f>'DATA DASH'!H4012</f>
        <v/>
      </c>
      <c r="I4012">
        <f>'DATA DASH'!I4012</f>
        <v/>
      </c>
      <c r="J4012">
        <f>'DATA DASH'!J4012</f>
        <v/>
      </c>
      <c r="K4012">
        <f>'DATA DASH'!K4012</f>
        <v/>
      </c>
      <c r="L4012">
        <f>'DATA DASH'!L4012</f>
        <v/>
      </c>
      <c r="M4012">
        <f>'DATA DASH'!M4012</f>
        <v/>
      </c>
    </row>
    <row r="4013">
      <c r="A4013">
        <f>'DATA DASH'!A4013</f>
        <v/>
      </c>
      <c r="B4013">
        <f>'DATA DASH'!B4013</f>
        <v/>
      </c>
      <c r="C4013">
        <f>'DATA DASH'!C4013</f>
        <v/>
      </c>
      <c r="D4013">
        <f>'DATA DASH'!D4013</f>
        <v/>
      </c>
      <c r="E4013">
        <f>'DATA DASH'!E4013</f>
        <v/>
      </c>
      <c r="F4013">
        <f>'DATA DASH'!F4013</f>
        <v/>
      </c>
      <c r="G4013">
        <f>'DATA DASH'!G4013</f>
        <v/>
      </c>
      <c r="H4013">
        <f>'DATA DASH'!H4013</f>
        <v/>
      </c>
      <c r="I4013">
        <f>'DATA DASH'!I4013</f>
        <v/>
      </c>
      <c r="J4013">
        <f>'DATA DASH'!J4013</f>
        <v/>
      </c>
      <c r="K4013">
        <f>'DATA DASH'!K4013</f>
        <v/>
      </c>
      <c r="L4013">
        <f>'DATA DASH'!L4013</f>
        <v/>
      </c>
      <c r="M4013">
        <f>'DATA DASH'!M4013</f>
        <v/>
      </c>
    </row>
    <row r="4014">
      <c r="A4014">
        <f>'DATA DASH'!A4014</f>
        <v/>
      </c>
      <c r="B4014">
        <f>'DATA DASH'!B4014</f>
        <v/>
      </c>
      <c r="C4014">
        <f>'DATA DASH'!C4014</f>
        <v/>
      </c>
      <c r="D4014">
        <f>'DATA DASH'!D4014</f>
        <v/>
      </c>
      <c r="E4014">
        <f>'DATA DASH'!E4014</f>
        <v/>
      </c>
      <c r="F4014">
        <f>'DATA DASH'!F4014</f>
        <v/>
      </c>
      <c r="G4014">
        <f>'DATA DASH'!G4014</f>
        <v/>
      </c>
      <c r="H4014">
        <f>'DATA DASH'!H4014</f>
        <v/>
      </c>
      <c r="I4014">
        <f>'DATA DASH'!I4014</f>
        <v/>
      </c>
      <c r="J4014">
        <f>'DATA DASH'!J4014</f>
        <v/>
      </c>
      <c r="K4014">
        <f>'DATA DASH'!K4014</f>
        <v/>
      </c>
      <c r="L4014">
        <f>'DATA DASH'!L4014</f>
        <v/>
      </c>
      <c r="M4014">
        <f>'DATA DASH'!M4014</f>
        <v/>
      </c>
    </row>
    <row r="4015">
      <c r="A4015">
        <f>'DATA DASH'!A4015</f>
        <v/>
      </c>
      <c r="B4015">
        <f>'DATA DASH'!B4015</f>
        <v/>
      </c>
      <c r="C4015">
        <f>'DATA DASH'!C4015</f>
        <v/>
      </c>
      <c r="D4015">
        <f>'DATA DASH'!D4015</f>
        <v/>
      </c>
      <c r="E4015">
        <f>'DATA DASH'!E4015</f>
        <v/>
      </c>
      <c r="F4015">
        <f>'DATA DASH'!F4015</f>
        <v/>
      </c>
      <c r="G4015">
        <f>'DATA DASH'!G4015</f>
        <v/>
      </c>
      <c r="H4015">
        <f>'DATA DASH'!H4015</f>
        <v/>
      </c>
      <c r="I4015">
        <f>'DATA DASH'!I4015</f>
        <v/>
      </c>
      <c r="J4015">
        <f>'DATA DASH'!J4015</f>
        <v/>
      </c>
      <c r="K4015">
        <f>'DATA DASH'!K4015</f>
        <v/>
      </c>
      <c r="L4015">
        <f>'DATA DASH'!L4015</f>
        <v/>
      </c>
      <c r="M4015">
        <f>'DATA DASH'!M4015</f>
        <v/>
      </c>
    </row>
    <row r="4016">
      <c r="A4016">
        <f>'DATA DASH'!A4016</f>
        <v/>
      </c>
      <c r="B4016">
        <f>'DATA DASH'!B4016</f>
        <v/>
      </c>
      <c r="C4016">
        <f>'DATA DASH'!C4016</f>
        <v/>
      </c>
      <c r="D4016">
        <f>'DATA DASH'!D4016</f>
        <v/>
      </c>
      <c r="E4016">
        <f>'DATA DASH'!E4016</f>
        <v/>
      </c>
      <c r="F4016">
        <f>'DATA DASH'!F4016</f>
        <v/>
      </c>
      <c r="G4016">
        <f>'DATA DASH'!G4016</f>
        <v/>
      </c>
      <c r="H4016">
        <f>'DATA DASH'!H4016</f>
        <v/>
      </c>
      <c r="I4016">
        <f>'DATA DASH'!I4016</f>
        <v/>
      </c>
      <c r="J4016">
        <f>'DATA DASH'!J4016</f>
        <v/>
      </c>
      <c r="K4016">
        <f>'DATA DASH'!K4016</f>
        <v/>
      </c>
      <c r="L4016">
        <f>'DATA DASH'!L4016</f>
        <v/>
      </c>
      <c r="M4016">
        <f>'DATA DASH'!M4016</f>
        <v/>
      </c>
    </row>
    <row r="4017">
      <c r="A4017">
        <f>'DATA DASH'!A4017</f>
        <v/>
      </c>
      <c r="B4017">
        <f>'DATA DASH'!B4017</f>
        <v/>
      </c>
      <c r="C4017">
        <f>'DATA DASH'!C4017</f>
        <v/>
      </c>
      <c r="D4017">
        <f>'DATA DASH'!D4017</f>
        <v/>
      </c>
      <c r="E4017">
        <f>'DATA DASH'!E4017</f>
        <v/>
      </c>
      <c r="F4017">
        <f>'DATA DASH'!F4017</f>
        <v/>
      </c>
      <c r="G4017">
        <f>'DATA DASH'!G4017</f>
        <v/>
      </c>
      <c r="H4017">
        <f>'DATA DASH'!H4017</f>
        <v/>
      </c>
      <c r="I4017">
        <f>'DATA DASH'!I4017</f>
        <v/>
      </c>
      <c r="J4017">
        <f>'DATA DASH'!J4017</f>
        <v/>
      </c>
      <c r="K4017">
        <f>'DATA DASH'!K4017</f>
        <v/>
      </c>
      <c r="L4017">
        <f>'DATA DASH'!L4017</f>
        <v/>
      </c>
      <c r="M4017">
        <f>'DATA DASH'!M4017</f>
        <v/>
      </c>
    </row>
    <row r="4018">
      <c r="A4018">
        <f>'DATA DASH'!A4018</f>
        <v/>
      </c>
      <c r="B4018">
        <f>'DATA DASH'!B4018</f>
        <v/>
      </c>
      <c r="C4018">
        <f>'DATA DASH'!C4018</f>
        <v/>
      </c>
      <c r="D4018">
        <f>'DATA DASH'!D4018</f>
        <v/>
      </c>
      <c r="E4018">
        <f>'DATA DASH'!E4018</f>
        <v/>
      </c>
      <c r="F4018">
        <f>'DATA DASH'!F4018</f>
        <v/>
      </c>
      <c r="G4018">
        <f>'DATA DASH'!G4018</f>
        <v/>
      </c>
      <c r="H4018">
        <f>'DATA DASH'!H4018</f>
        <v/>
      </c>
      <c r="I4018">
        <f>'DATA DASH'!I4018</f>
        <v/>
      </c>
      <c r="J4018">
        <f>'DATA DASH'!J4018</f>
        <v/>
      </c>
      <c r="K4018">
        <f>'DATA DASH'!K4018</f>
        <v/>
      </c>
      <c r="L4018">
        <f>'DATA DASH'!L4018</f>
        <v/>
      </c>
      <c r="M4018">
        <f>'DATA DASH'!M4018</f>
        <v/>
      </c>
    </row>
    <row r="4019">
      <c r="A4019">
        <f>'DATA DASH'!A4019</f>
        <v/>
      </c>
      <c r="B4019">
        <f>'DATA DASH'!B4019</f>
        <v/>
      </c>
      <c r="C4019">
        <f>'DATA DASH'!C4019</f>
        <v/>
      </c>
      <c r="D4019">
        <f>'DATA DASH'!D4019</f>
        <v/>
      </c>
      <c r="E4019">
        <f>'DATA DASH'!E4019</f>
        <v/>
      </c>
      <c r="F4019">
        <f>'DATA DASH'!F4019</f>
        <v/>
      </c>
      <c r="G4019">
        <f>'DATA DASH'!G4019</f>
        <v/>
      </c>
      <c r="H4019">
        <f>'DATA DASH'!H4019</f>
        <v/>
      </c>
      <c r="I4019">
        <f>'DATA DASH'!I4019</f>
        <v/>
      </c>
      <c r="J4019">
        <f>'DATA DASH'!J4019</f>
        <v/>
      </c>
      <c r="K4019">
        <f>'DATA DASH'!K4019</f>
        <v/>
      </c>
      <c r="L4019">
        <f>'DATA DASH'!L4019</f>
        <v/>
      </c>
      <c r="M4019">
        <f>'DATA DASH'!M4019</f>
        <v/>
      </c>
    </row>
    <row r="4020">
      <c r="A4020">
        <f>'DATA DASH'!A4020</f>
        <v/>
      </c>
      <c r="B4020">
        <f>'DATA DASH'!B4020</f>
        <v/>
      </c>
      <c r="C4020">
        <f>'DATA DASH'!C4020</f>
        <v/>
      </c>
      <c r="D4020">
        <f>'DATA DASH'!D4020</f>
        <v/>
      </c>
      <c r="E4020">
        <f>'DATA DASH'!E4020</f>
        <v/>
      </c>
      <c r="F4020">
        <f>'DATA DASH'!F4020</f>
        <v/>
      </c>
      <c r="G4020">
        <f>'DATA DASH'!G4020</f>
        <v/>
      </c>
      <c r="H4020">
        <f>'DATA DASH'!H4020</f>
        <v/>
      </c>
      <c r="I4020">
        <f>'DATA DASH'!I4020</f>
        <v/>
      </c>
      <c r="J4020">
        <f>'DATA DASH'!J4020</f>
        <v/>
      </c>
      <c r="K4020">
        <f>'DATA DASH'!K4020</f>
        <v/>
      </c>
      <c r="L4020">
        <f>'DATA DASH'!L4020</f>
        <v/>
      </c>
      <c r="M4020">
        <f>'DATA DASH'!M4020</f>
        <v/>
      </c>
    </row>
    <row r="4021">
      <c r="A4021">
        <f>'DATA DASH'!A4021</f>
        <v/>
      </c>
      <c r="B4021">
        <f>'DATA DASH'!B4021</f>
        <v/>
      </c>
      <c r="C4021">
        <f>'DATA DASH'!C4021</f>
        <v/>
      </c>
      <c r="D4021">
        <f>'DATA DASH'!D4021</f>
        <v/>
      </c>
      <c r="E4021">
        <f>'DATA DASH'!E4021</f>
        <v/>
      </c>
      <c r="F4021">
        <f>'DATA DASH'!F4021</f>
        <v/>
      </c>
      <c r="G4021">
        <f>'DATA DASH'!G4021</f>
        <v/>
      </c>
      <c r="H4021">
        <f>'DATA DASH'!H4021</f>
        <v/>
      </c>
      <c r="I4021">
        <f>'DATA DASH'!I4021</f>
        <v/>
      </c>
      <c r="J4021">
        <f>'DATA DASH'!J4021</f>
        <v/>
      </c>
      <c r="K4021">
        <f>'DATA DASH'!K4021</f>
        <v/>
      </c>
      <c r="L4021">
        <f>'DATA DASH'!L4021</f>
        <v/>
      </c>
      <c r="M4021">
        <f>'DATA DASH'!M4021</f>
        <v/>
      </c>
    </row>
    <row r="4022">
      <c r="A4022">
        <f>'DATA DASH'!A4022</f>
        <v/>
      </c>
      <c r="B4022">
        <f>'DATA DASH'!B4022</f>
        <v/>
      </c>
      <c r="C4022">
        <f>'DATA DASH'!C4022</f>
        <v/>
      </c>
      <c r="D4022">
        <f>'DATA DASH'!D4022</f>
        <v/>
      </c>
      <c r="E4022">
        <f>'DATA DASH'!E4022</f>
        <v/>
      </c>
      <c r="F4022">
        <f>'DATA DASH'!F4022</f>
        <v/>
      </c>
      <c r="G4022">
        <f>'DATA DASH'!G4022</f>
        <v/>
      </c>
      <c r="H4022">
        <f>'DATA DASH'!H4022</f>
        <v/>
      </c>
      <c r="I4022">
        <f>'DATA DASH'!I4022</f>
        <v/>
      </c>
      <c r="J4022">
        <f>'DATA DASH'!J4022</f>
        <v/>
      </c>
      <c r="K4022">
        <f>'DATA DASH'!K4022</f>
        <v/>
      </c>
      <c r="L4022">
        <f>'DATA DASH'!L4022</f>
        <v/>
      </c>
      <c r="M4022">
        <f>'DATA DASH'!M4022</f>
        <v/>
      </c>
    </row>
    <row r="4023">
      <c r="A4023">
        <f>'DATA DASH'!A4023</f>
        <v/>
      </c>
      <c r="B4023">
        <f>'DATA DASH'!B4023</f>
        <v/>
      </c>
      <c r="C4023">
        <f>'DATA DASH'!C4023</f>
        <v/>
      </c>
      <c r="D4023">
        <f>'DATA DASH'!D4023</f>
        <v/>
      </c>
      <c r="E4023">
        <f>'DATA DASH'!E4023</f>
        <v/>
      </c>
      <c r="F4023">
        <f>'DATA DASH'!F4023</f>
        <v/>
      </c>
      <c r="G4023">
        <f>'DATA DASH'!G4023</f>
        <v/>
      </c>
      <c r="H4023">
        <f>'DATA DASH'!H4023</f>
        <v/>
      </c>
      <c r="I4023">
        <f>'DATA DASH'!I4023</f>
        <v/>
      </c>
      <c r="J4023">
        <f>'DATA DASH'!J4023</f>
        <v/>
      </c>
      <c r="K4023">
        <f>'DATA DASH'!K4023</f>
        <v/>
      </c>
      <c r="L4023">
        <f>'DATA DASH'!L4023</f>
        <v/>
      </c>
      <c r="M4023">
        <f>'DATA DASH'!M4023</f>
        <v/>
      </c>
    </row>
    <row r="4024">
      <c r="A4024">
        <f>'DATA DASH'!A4024</f>
        <v/>
      </c>
      <c r="B4024">
        <f>'DATA DASH'!B4024</f>
        <v/>
      </c>
      <c r="C4024">
        <f>'DATA DASH'!C4024</f>
        <v/>
      </c>
      <c r="D4024">
        <f>'DATA DASH'!D4024</f>
        <v/>
      </c>
      <c r="E4024">
        <f>'DATA DASH'!E4024</f>
        <v/>
      </c>
      <c r="F4024">
        <f>'DATA DASH'!F4024</f>
        <v/>
      </c>
      <c r="G4024">
        <f>'DATA DASH'!G4024</f>
        <v/>
      </c>
      <c r="H4024">
        <f>'DATA DASH'!H4024</f>
        <v/>
      </c>
      <c r="I4024">
        <f>'DATA DASH'!I4024</f>
        <v/>
      </c>
      <c r="J4024">
        <f>'DATA DASH'!J4024</f>
        <v/>
      </c>
      <c r="K4024">
        <f>'DATA DASH'!K4024</f>
        <v/>
      </c>
      <c r="L4024">
        <f>'DATA DASH'!L4024</f>
        <v/>
      </c>
      <c r="M4024">
        <f>'DATA DASH'!M4024</f>
        <v/>
      </c>
    </row>
    <row r="4025">
      <c r="A4025">
        <f>'DATA DASH'!A4025</f>
        <v/>
      </c>
      <c r="B4025">
        <f>'DATA DASH'!B4025</f>
        <v/>
      </c>
      <c r="C4025">
        <f>'DATA DASH'!C4025</f>
        <v/>
      </c>
      <c r="D4025">
        <f>'DATA DASH'!D4025</f>
        <v/>
      </c>
      <c r="E4025">
        <f>'DATA DASH'!E4025</f>
        <v/>
      </c>
      <c r="F4025">
        <f>'DATA DASH'!F4025</f>
        <v/>
      </c>
      <c r="G4025">
        <f>'DATA DASH'!G4025</f>
        <v/>
      </c>
      <c r="H4025">
        <f>'DATA DASH'!H4025</f>
        <v/>
      </c>
      <c r="I4025">
        <f>'DATA DASH'!I4025</f>
        <v/>
      </c>
      <c r="J4025">
        <f>'DATA DASH'!J4025</f>
        <v/>
      </c>
      <c r="K4025">
        <f>'DATA DASH'!K4025</f>
        <v/>
      </c>
      <c r="L4025">
        <f>'DATA DASH'!L4025</f>
        <v/>
      </c>
      <c r="M4025">
        <f>'DATA DASH'!M4025</f>
        <v/>
      </c>
    </row>
    <row r="4026">
      <c r="A4026">
        <f>'DATA DASH'!A4026</f>
        <v/>
      </c>
      <c r="B4026">
        <f>'DATA DASH'!B4026</f>
        <v/>
      </c>
      <c r="C4026">
        <f>'DATA DASH'!C4026</f>
        <v/>
      </c>
      <c r="D4026">
        <f>'DATA DASH'!D4026</f>
        <v/>
      </c>
      <c r="E4026">
        <f>'DATA DASH'!E4026</f>
        <v/>
      </c>
      <c r="F4026">
        <f>'DATA DASH'!F4026</f>
        <v/>
      </c>
      <c r="G4026">
        <f>'DATA DASH'!G4026</f>
        <v/>
      </c>
      <c r="H4026">
        <f>'DATA DASH'!H4026</f>
        <v/>
      </c>
      <c r="I4026">
        <f>'DATA DASH'!I4026</f>
        <v/>
      </c>
      <c r="J4026">
        <f>'DATA DASH'!J4026</f>
        <v/>
      </c>
      <c r="K4026">
        <f>'DATA DASH'!K4026</f>
        <v/>
      </c>
      <c r="L4026">
        <f>'DATA DASH'!L4026</f>
        <v/>
      </c>
      <c r="M4026">
        <f>'DATA DASH'!M4026</f>
        <v/>
      </c>
    </row>
    <row r="4027">
      <c r="A4027">
        <f>'DATA DASH'!A4027</f>
        <v/>
      </c>
      <c r="B4027">
        <f>'DATA DASH'!B4027</f>
        <v/>
      </c>
      <c r="C4027">
        <f>'DATA DASH'!C4027</f>
        <v/>
      </c>
      <c r="D4027">
        <f>'DATA DASH'!D4027</f>
        <v/>
      </c>
      <c r="E4027">
        <f>'DATA DASH'!E4027</f>
        <v/>
      </c>
      <c r="F4027">
        <f>'DATA DASH'!F4027</f>
        <v/>
      </c>
      <c r="G4027">
        <f>'DATA DASH'!G4027</f>
        <v/>
      </c>
      <c r="H4027">
        <f>'DATA DASH'!H4027</f>
        <v/>
      </c>
      <c r="I4027">
        <f>'DATA DASH'!I4027</f>
        <v/>
      </c>
      <c r="J4027">
        <f>'DATA DASH'!J4027</f>
        <v/>
      </c>
      <c r="K4027">
        <f>'DATA DASH'!K4027</f>
        <v/>
      </c>
      <c r="L4027">
        <f>'DATA DASH'!L4027</f>
        <v/>
      </c>
      <c r="M4027">
        <f>'DATA DASH'!M4027</f>
        <v/>
      </c>
    </row>
    <row r="4028">
      <c r="A4028">
        <f>'DATA DASH'!A4028</f>
        <v/>
      </c>
      <c r="B4028">
        <f>'DATA DASH'!B4028</f>
        <v/>
      </c>
      <c r="C4028">
        <f>'DATA DASH'!C4028</f>
        <v/>
      </c>
      <c r="D4028">
        <f>'DATA DASH'!D4028</f>
        <v/>
      </c>
      <c r="E4028">
        <f>'DATA DASH'!E4028</f>
        <v/>
      </c>
      <c r="F4028">
        <f>'DATA DASH'!F4028</f>
        <v/>
      </c>
      <c r="G4028">
        <f>'DATA DASH'!G4028</f>
        <v/>
      </c>
      <c r="H4028">
        <f>'DATA DASH'!H4028</f>
        <v/>
      </c>
      <c r="I4028">
        <f>'DATA DASH'!I4028</f>
        <v/>
      </c>
      <c r="J4028">
        <f>'DATA DASH'!J4028</f>
        <v/>
      </c>
      <c r="K4028">
        <f>'DATA DASH'!K4028</f>
        <v/>
      </c>
      <c r="L4028">
        <f>'DATA DASH'!L4028</f>
        <v/>
      </c>
      <c r="M4028">
        <f>'DATA DASH'!M4028</f>
        <v/>
      </c>
    </row>
    <row r="4029">
      <c r="A4029">
        <f>'DATA DASH'!A4029</f>
        <v/>
      </c>
      <c r="B4029">
        <f>'DATA DASH'!B4029</f>
        <v/>
      </c>
      <c r="C4029">
        <f>'DATA DASH'!C4029</f>
        <v/>
      </c>
      <c r="D4029">
        <f>'DATA DASH'!D4029</f>
        <v/>
      </c>
      <c r="E4029">
        <f>'DATA DASH'!E4029</f>
        <v/>
      </c>
      <c r="F4029">
        <f>'DATA DASH'!F4029</f>
        <v/>
      </c>
      <c r="G4029">
        <f>'DATA DASH'!G4029</f>
        <v/>
      </c>
      <c r="H4029">
        <f>'DATA DASH'!H4029</f>
        <v/>
      </c>
      <c r="I4029">
        <f>'DATA DASH'!I4029</f>
        <v/>
      </c>
      <c r="J4029">
        <f>'DATA DASH'!J4029</f>
        <v/>
      </c>
      <c r="K4029">
        <f>'DATA DASH'!K4029</f>
        <v/>
      </c>
      <c r="L4029">
        <f>'DATA DASH'!L4029</f>
        <v/>
      </c>
      <c r="M4029">
        <f>'DATA DASH'!M4029</f>
        <v/>
      </c>
    </row>
    <row r="4030">
      <c r="A4030">
        <f>'DATA DASH'!A4030</f>
        <v/>
      </c>
      <c r="B4030">
        <f>'DATA DASH'!B4030</f>
        <v/>
      </c>
      <c r="C4030">
        <f>'DATA DASH'!C4030</f>
        <v/>
      </c>
      <c r="D4030">
        <f>'DATA DASH'!D4030</f>
        <v/>
      </c>
      <c r="E4030">
        <f>'DATA DASH'!E4030</f>
        <v/>
      </c>
      <c r="F4030">
        <f>'DATA DASH'!F4030</f>
        <v/>
      </c>
      <c r="G4030">
        <f>'DATA DASH'!G4030</f>
        <v/>
      </c>
      <c r="H4030">
        <f>'DATA DASH'!H4030</f>
        <v/>
      </c>
      <c r="I4030">
        <f>'DATA DASH'!I4030</f>
        <v/>
      </c>
      <c r="J4030">
        <f>'DATA DASH'!J4030</f>
        <v/>
      </c>
      <c r="K4030">
        <f>'DATA DASH'!K4030</f>
        <v/>
      </c>
      <c r="L4030">
        <f>'DATA DASH'!L4030</f>
        <v/>
      </c>
      <c r="M4030">
        <f>'DATA DASH'!M4030</f>
        <v/>
      </c>
    </row>
    <row r="4031">
      <c r="A4031">
        <f>'DATA DASH'!A4031</f>
        <v/>
      </c>
      <c r="B4031">
        <f>'DATA DASH'!B4031</f>
        <v/>
      </c>
      <c r="C4031">
        <f>'DATA DASH'!C4031</f>
        <v/>
      </c>
      <c r="D4031">
        <f>'DATA DASH'!D4031</f>
        <v/>
      </c>
      <c r="E4031">
        <f>'DATA DASH'!E4031</f>
        <v/>
      </c>
      <c r="F4031">
        <f>'DATA DASH'!F4031</f>
        <v/>
      </c>
      <c r="G4031">
        <f>'DATA DASH'!G4031</f>
        <v/>
      </c>
      <c r="H4031">
        <f>'DATA DASH'!H4031</f>
        <v/>
      </c>
      <c r="I4031">
        <f>'DATA DASH'!I4031</f>
        <v/>
      </c>
      <c r="J4031">
        <f>'DATA DASH'!J4031</f>
        <v/>
      </c>
      <c r="K4031">
        <f>'DATA DASH'!K4031</f>
        <v/>
      </c>
      <c r="L4031">
        <f>'DATA DASH'!L4031</f>
        <v/>
      </c>
      <c r="M4031">
        <f>'DATA DASH'!M4031</f>
        <v/>
      </c>
    </row>
    <row r="4032">
      <c r="A4032">
        <f>'DATA DASH'!A4032</f>
        <v/>
      </c>
      <c r="B4032">
        <f>'DATA DASH'!B4032</f>
        <v/>
      </c>
      <c r="C4032">
        <f>'DATA DASH'!C4032</f>
        <v/>
      </c>
      <c r="D4032">
        <f>'DATA DASH'!D4032</f>
        <v/>
      </c>
      <c r="E4032">
        <f>'DATA DASH'!E4032</f>
        <v/>
      </c>
      <c r="F4032">
        <f>'DATA DASH'!F4032</f>
        <v/>
      </c>
      <c r="G4032">
        <f>'DATA DASH'!G4032</f>
        <v/>
      </c>
      <c r="H4032">
        <f>'DATA DASH'!H4032</f>
        <v/>
      </c>
      <c r="I4032">
        <f>'DATA DASH'!I4032</f>
        <v/>
      </c>
      <c r="J4032">
        <f>'DATA DASH'!J4032</f>
        <v/>
      </c>
      <c r="K4032">
        <f>'DATA DASH'!K4032</f>
        <v/>
      </c>
      <c r="L4032">
        <f>'DATA DASH'!L4032</f>
        <v/>
      </c>
      <c r="M4032">
        <f>'DATA DASH'!M4032</f>
        <v/>
      </c>
    </row>
    <row r="4033">
      <c r="A4033">
        <f>'DATA DASH'!A4033</f>
        <v/>
      </c>
      <c r="B4033">
        <f>'DATA DASH'!B4033</f>
        <v/>
      </c>
      <c r="C4033">
        <f>'DATA DASH'!C4033</f>
        <v/>
      </c>
      <c r="D4033">
        <f>'DATA DASH'!D4033</f>
        <v/>
      </c>
      <c r="E4033">
        <f>'DATA DASH'!E4033</f>
        <v/>
      </c>
      <c r="F4033">
        <f>'DATA DASH'!F4033</f>
        <v/>
      </c>
      <c r="G4033">
        <f>'DATA DASH'!G4033</f>
        <v/>
      </c>
      <c r="H4033">
        <f>'DATA DASH'!H4033</f>
        <v/>
      </c>
      <c r="I4033">
        <f>'DATA DASH'!I4033</f>
        <v/>
      </c>
      <c r="J4033">
        <f>'DATA DASH'!J4033</f>
        <v/>
      </c>
      <c r="K4033">
        <f>'DATA DASH'!K4033</f>
        <v/>
      </c>
      <c r="L4033">
        <f>'DATA DASH'!L4033</f>
        <v/>
      </c>
      <c r="M4033">
        <f>'DATA DASH'!M4033</f>
        <v/>
      </c>
    </row>
    <row r="4034">
      <c r="A4034">
        <f>'DATA DASH'!A4034</f>
        <v/>
      </c>
      <c r="B4034">
        <f>'DATA DASH'!B4034</f>
        <v/>
      </c>
      <c r="C4034">
        <f>'DATA DASH'!C4034</f>
        <v/>
      </c>
      <c r="D4034">
        <f>'DATA DASH'!D4034</f>
        <v/>
      </c>
      <c r="E4034">
        <f>'DATA DASH'!E4034</f>
        <v/>
      </c>
      <c r="F4034">
        <f>'DATA DASH'!F4034</f>
        <v/>
      </c>
      <c r="G4034">
        <f>'DATA DASH'!G4034</f>
        <v/>
      </c>
      <c r="H4034">
        <f>'DATA DASH'!H4034</f>
        <v/>
      </c>
      <c r="I4034">
        <f>'DATA DASH'!I4034</f>
        <v/>
      </c>
      <c r="J4034">
        <f>'DATA DASH'!J4034</f>
        <v/>
      </c>
      <c r="K4034">
        <f>'DATA DASH'!K4034</f>
        <v/>
      </c>
      <c r="L4034">
        <f>'DATA DASH'!L4034</f>
        <v/>
      </c>
      <c r="M4034">
        <f>'DATA DASH'!M4034</f>
        <v/>
      </c>
    </row>
    <row r="4035">
      <c r="A4035">
        <f>'DATA DASH'!A4035</f>
        <v/>
      </c>
      <c r="B4035">
        <f>'DATA DASH'!B4035</f>
        <v/>
      </c>
      <c r="C4035">
        <f>'DATA DASH'!C4035</f>
        <v/>
      </c>
      <c r="D4035">
        <f>'DATA DASH'!D4035</f>
        <v/>
      </c>
      <c r="E4035">
        <f>'DATA DASH'!E4035</f>
        <v/>
      </c>
      <c r="F4035">
        <f>'DATA DASH'!F4035</f>
        <v/>
      </c>
      <c r="G4035">
        <f>'DATA DASH'!G4035</f>
        <v/>
      </c>
      <c r="H4035">
        <f>'DATA DASH'!H4035</f>
        <v/>
      </c>
      <c r="I4035">
        <f>'DATA DASH'!I4035</f>
        <v/>
      </c>
      <c r="J4035">
        <f>'DATA DASH'!J4035</f>
        <v/>
      </c>
      <c r="K4035">
        <f>'DATA DASH'!K4035</f>
        <v/>
      </c>
      <c r="L4035">
        <f>'DATA DASH'!L4035</f>
        <v/>
      </c>
      <c r="M4035">
        <f>'DATA DASH'!M4035</f>
        <v/>
      </c>
    </row>
    <row r="4036">
      <c r="A4036">
        <f>'DATA DASH'!A4036</f>
        <v/>
      </c>
      <c r="B4036">
        <f>'DATA DASH'!B4036</f>
        <v/>
      </c>
      <c r="C4036">
        <f>'DATA DASH'!C4036</f>
        <v/>
      </c>
      <c r="D4036">
        <f>'DATA DASH'!D4036</f>
        <v/>
      </c>
      <c r="E4036">
        <f>'DATA DASH'!E4036</f>
        <v/>
      </c>
      <c r="F4036">
        <f>'DATA DASH'!F4036</f>
        <v/>
      </c>
      <c r="G4036">
        <f>'DATA DASH'!G4036</f>
        <v/>
      </c>
      <c r="H4036">
        <f>'DATA DASH'!H4036</f>
        <v/>
      </c>
      <c r="I4036">
        <f>'DATA DASH'!I4036</f>
        <v/>
      </c>
      <c r="J4036">
        <f>'DATA DASH'!J4036</f>
        <v/>
      </c>
      <c r="K4036">
        <f>'DATA DASH'!K4036</f>
        <v/>
      </c>
      <c r="L4036">
        <f>'DATA DASH'!L4036</f>
        <v/>
      </c>
      <c r="M4036">
        <f>'DATA DASH'!M4036</f>
        <v/>
      </c>
    </row>
    <row r="4037">
      <c r="A4037">
        <f>'DATA DASH'!A4037</f>
        <v/>
      </c>
      <c r="B4037">
        <f>'DATA DASH'!B4037</f>
        <v/>
      </c>
      <c r="C4037">
        <f>'DATA DASH'!C4037</f>
        <v/>
      </c>
      <c r="D4037">
        <f>'DATA DASH'!D4037</f>
        <v/>
      </c>
      <c r="E4037">
        <f>'DATA DASH'!E4037</f>
        <v/>
      </c>
      <c r="F4037">
        <f>'DATA DASH'!F4037</f>
        <v/>
      </c>
      <c r="G4037">
        <f>'DATA DASH'!G4037</f>
        <v/>
      </c>
      <c r="H4037">
        <f>'DATA DASH'!H4037</f>
        <v/>
      </c>
      <c r="I4037">
        <f>'DATA DASH'!I4037</f>
        <v/>
      </c>
      <c r="J4037">
        <f>'DATA DASH'!J4037</f>
        <v/>
      </c>
      <c r="K4037">
        <f>'DATA DASH'!K4037</f>
        <v/>
      </c>
      <c r="L4037">
        <f>'DATA DASH'!L4037</f>
        <v/>
      </c>
      <c r="M4037">
        <f>'DATA DASH'!M4037</f>
        <v/>
      </c>
    </row>
    <row r="4038">
      <c r="A4038">
        <f>'DATA DASH'!A4038</f>
        <v/>
      </c>
      <c r="B4038">
        <f>'DATA DASH'!B4038</f>
        <v/>
      </c>
      <c r="C4038">
        <f>'DATA DASH'!C4038</f>
        <v/>
      </c>
      <c r="D4038">
        <f>'DATA DASH'!D4038</f>
        <v/>
      </c>
      <c r="E4038">
        <f>'DATA DASH'!E4038</f>
        <v/>
      </c>
      <c r="F4038">
        <f>'DATA DASH'!F4038</f>
        <v/>
      </c>
      <c r="G4038">
        <f>'DATA DASH'!G4038</f>
        <v/>
      </c>
      <c r="H4038">
        <f>'DATA DASH'!H4038</f>
        <v/>
      </c>
      <c r="I4038">
        <f>'DATA DASH'!I4038</f>
        <v/>
      </c>
      <c r="J4038">
        <f>'DATA DASH'!J4038</f>
        <v/>
      </c>
      <c r="K4038">
        <f>'DATA DASH'!K4038</f>
        <v/>
      </c>
      <c r="L4038">
        <f>'DATA DASH'!L4038</f>
        <v/>
      </c>
      <c r="M4038">
        <f>'DATA DASH'!M4038</f>
        <v/>
      </c>
    </row>
    <row r="4039">
      <c r="A4039">
        <f>'DATA DASH'!A4039</f>
        <v/>
      </c>
      <c r="B4039">
        <f>'DATA DASH'!B4039</f>
        <v/>
      </c>
      <c r="C4039">
        <f>'DATA DASH'!C4039</f>
        <v/>
      </c>
      <c r="D4039">
        <f>'DATA DASH'!D4039</f>
        <v/>
      </c>
      <c r="E4039">
        <f>'DATA DASH'!E4039</f>
        <v/>
      </c>
      <c r="F4039">
        <f>'DATA DASH'!F4039</f>
        <v/>
      </c>
      <c r="G4039">
        <f>'DATA DASH'!G4039</f>
        <v/>
      </c>
      <c r="H4039">
        <f>'DATA DASH'!H4039</f>
        <v/>
      </c>
      <c r="I4039">
        <f>'DATA DASH'!I4039</f>
        <v/>
      </c>
      <c r="J4039">
        <f>'DATA DASH'!J4039</f>
        <v/>
      </c>
      <c r="K4039">
        <f>'DATA DASH'!K4039</f>
        <v/>
      </c>
      <c r="L4039">
        <f>'DATA DASH'!L4039</f>
        <v/>
      </c>
      <c r="M4039">
        <f>'DATA DASH'!M4039</f>
        <v/>
      </c>
    </row>
    <row r="4040">
      <c r="A4040">
        <f>'DATA DASH'!A4040</f>
        <v/>
      </c>
      <c r="B4040">
        <f>'DATA DASH'!B4040</f>
        <v/>
      </c>
      <c r="C4040">
        <f>'DATA DASH'!C4040</f>
        <v/>
      </c>
      <c r="D4040">
        <f>'DATA DASH'!D4040</f>
        <v/>
      </c>
      <c r="E4040">
        <f>'DATA DASH'!E4040</f>
        <v/>
      </c>
      <c r="F4040">
        <f>'DATA DASH'!F4040</f>
        <v/>
      </c>
      <c r="G4040">
        <f>'DATA DASH'!G4040</f>
        <v/>
      </c>
      <c r="H4040">
        <f>'DATA DASH'!H4040</f>
        <v/>
      </c>
      <c r="I4040">
        <f>'DATA DASH'!I4040</f>
        <v/>
      </c>
      <c r="J4040">
        <f>'DATA DASH'!J4040</f>
        <v/>
      </c>
      <c r="K4040">
        <f>'DATA DASH'!K4040</f>
        <v/>
      </c>
      <c r="L4040">
        <f>'DATA DASH'!L4040</f>
        <v/>
      </c>
      <c r="M4040">
        <f>'DATA DASH'!M4040</f>
        <v/>
      </c>
    </row>
    <row r="4041">
      <c r="A4041">
        <f>'DATA DASH'!A4041</f>
        <v/>
      </c>
      <c r="B4041">
        <f>'DATA DASH'!B4041</f>
        <v/>
      </c>
      <c r="C4041">
        <f>'DATA DASH'!C4041</f>
        <v/>
      </c>
      <c r="D4041">
        <f>'DATA DASH'!D4041</f>
        <v/>
      </c>
      <c r="E4041">
        <f>'DATA DASH'!E4041</f>
        <v/>
      </c>
      <c r="F4041">
        <f>'DATA DASH'!F4041</f>
        <v/>
      </c>
      <c r="G4041">
        <f>'DATA DASH'!G4041</f>
        <v/>
      </c>
      <c r="H4041">
        <f>'DATA DASH'!H4041</f>
        <v/>
      </c>
      <c r="I4041">
        <f>'DATA DASH'!I4041</f>
        <v/>
      </c>
      <c r="J4041">
        <f>'DATA DASH'!J4041</f>
        <v/>
      </c>
      <c r="K4041">
        <f>'DATA DASH'!K4041</f>
        <v/>
      </c>
      <c r="L4041">
        <f>'DATA DASH'!L4041</f>
        <v/>
      </c>
      <c r="M4041">
        <f>'DATA DASH'!M4041</f>
        <v/>
      </c>
    </row>
    <row r="4042">
      <c r="A4042">
        <f>'DATA DASH'!A4042</f>
        <v/>
      </c>
      <c r="B4042">
        <f>'DATA DASH'!B4042</f>
        <v/>
      </c>
      <c r="C4042">
        <f>'DATA DASH'!C4042</f>
        <v/>
      </c>
      <c r="D4042">
        <f>'DATA DASH'!D4042</f>
        <v/>
      </c>
      <c r="E4042">
        <f>'DATA DASH'!E4042</f>
        <v/>
      </c>
      <c r="F4042">
        <f>'DATA DASH'!F4042</f>
        <v/>
      </c>
      <c r="G4042">
        <f>'DATA DASH'!G4042</f>
        <v/>
      </c>
      <c r="H4042">
        <f>'DATA DASH'!H4042</f>
        <v/>
      </c>
      <c r="I4042">
        <f>'DATA DASH'!I4042</f>
        <v/>
      </c>
      <c r="J4042">
        <f>'DATA DASH'!J4042</f>
        <v/>
      </c>
      <c r="K4042">
        <f>'DATA DASH'!K4042</f>
        <v/>
      </c>
      <c r="L4042">
        <f>'DATA DASH'!L4042</f>
        <v/>
      </c>
      <c r="M4042">
        <f>'DATA DASH'!M4042</f>
        <v/>
      </c>
    </row>
    <row r="4043">
      <c r="A4043">
        <f>'DATA DASH'!A4043</f>
        <v/>
      </c>
      <c r="B4043">
        <f>'DATA DASH'!B4043</f>
        <v/>
      </c>
      <c r="C4043">
        <f>'DATA DASH'!C4043</f>
        <v/>
      </c>
      <c r="D4043">
        <f>'DATA DASH'!D4043</f>
        <v/>
      </c>
      <c r="E4043">
        <f>'DATA DASH'!E4043</f>
        <v/>
      </c>
      <c r="F4043">
        <f>'DATA DASH'!F4043</f>
        <v/>
      </c>
      <c r="G4043">
        <f>'DATA DASH'!G4043</f>
        <v/>
      </c>
      <c r="H4043">
        <f>'DATA DASH'!H4043</f>
        <v/>
      </c>
      <c r="I4043">
        <f>'DATA DASH'!I4043</f>
        <v/>
      </c>
      <c r="J4043">
        <f>'DATA DASH'!J4043</f>
        <v/>
      </c>
      <c r="K4043">
        <f>'DATA DASH'!K4043</f>
        <v/>
      </c>
      <c r="L4043">
        <f>'DATA DASH'!L4043</f>
        <v/>
      </c>
      <c r="M4043">
        <f>'DATA DASH'!M4043</f>
        <v/>
      </c>
    </row>
    <row r="4044">
      <c r="A4044">
        <f>'DATA DASH'!A4044</f>
        <v/>
      </c>
      <c r="B4044">
        <f>'DATA DASH'!B4044</f>
        <v/>
      </c>
      <c r="C4044">
        <f>'DATA DASH'!C4044</f>
        <v/>
      </c>
      <c r="D4044">
        <f>'DATA DASH'!D4044</f>
        <v/>
      </c>
      <c r="E4044">
        <f>'DATA DASH'!E4044</f>
        <v/>
      </c>
      <c r="F4044">
        <f>'DATA DASH'!F4044</f>
        <v/>
      </c>
      <c r="G4044">
        <f>'DATA DASH'!G4044</f>
        <v/>
      </c>
      <c r="H4044">
        <f>'DATA DASH'!H4044</f>
        <v/>
      </c>
      <c r="I4044">
        <f>'DATA DASH'!I4044</f>
        <v/>
      </c>
      <c r="J4044">
        <f>'DATA DASH'!J4044</f>
        <v/>
      </c>
      <c r="K4044">
        <f>'DATA DASH'!K4044</f>
        <v/>
      </c>
      <c r="L4044">
        <f>'DATA DASH'!L4044</f>
        <v/>
      </c>
      <c r="M4044">
        <f>'DATA DASH'!M4044</f>
        <v/>
      </c>
    </row>
    <row r="4045">
      <c r="A4045">
        <f>'DATA DASH'!A4045</f>
        <v/>
      </c>
      <c r="B4045">
        <f>'DATA DASH'!B4045</f>
        <v/>
      </c>
      <c r="C4045">
        <f>'DATA DASH'!C4045</f>
        <v/>
      </c>
      <c r="D4045">
        <f>'DATA DASH'!D4045</f>
        <v/>
      </c>
      <c r="E4045">
        <f>'DATA DASH'!E4045</f>
        <v/>
      </c>
      <c r="F4045">
        <f>'DATA DASH'!F4045</f>
        <v/>
      </c>
      <c r="G4045">
        <f>'DATA DASH'!G4045</f>
        <v/>
      </c>
      <c r="H4045">
        <f>'DATA DASH'!H4045</f>
        <v/>
      </c>
      <c r="I4045">
        <f>'DATA DASH'!I4045</f>
        <v/>
      </c>
      <c r="J4045">
        <f>'DATA DASH'!J4045</f>
        <v/>
      </c>
      <c r="K4045">
        <f>'DATA DASH'!K4045</f>
        <v/>
      </c>
      <c r="L4045">
        <f>'DATA DASH'!L4045</f>
        <v/>
      </c>
      <c r="M4045">
        <f>'DATA DASH'!M4045</f>
        <v/>
      </c>
    </row>
    <row r="4046">
      <c r="A4046">
        <f>'DATA DASH'!A4046</f>
        <v/>
      </c>
      <c r="B4046">
        <f>'DATA DASH'!B4046</f>
        <v/>
      </c>
      <c r="C4046">
        <f>'DATA DASH'!C4046</f>
        <v/>
      </c>
      <c r="D4046">
        <f>'DATA DASH'!D4046</f>
        <v/>
      </c>
      <c r="E4046">
        <f>'DATA DASH'!E4046</f>
        <v/>
      </c>
      <c r="F4046">
        <f>'DATA DASH'!F4046</f>
        <v/>
      </c>
      <c r="G4046">
        <f>'DATA DASH'!G4046</f>
        <v/>
      </c>
      <c r="H4046">
        <f>'DATA DASH'!H4046</f>
        <v/>
      </c>
      <c r="I4046">
        <f>'DATA DASH'!I4046</f>
        <v/>
      </c>
      <c r="J4046">
        <f>'DATA DASH'!J4046</f>
        <v/>
      </c>
      <c r="K4046">
        <f>'DATA DASH'!K4046</f>
        <v/>
      </c>
      <c r="L4046">
        <f>'DATA DASH'!L4046</f>
        <v/>
      </c>
      <c r="M4046">
        <f>'DATA DASH'!M4046</f>
        <v/>
      </c>
    </row>
    <row r="4047">
      <c r="A4047">
        <f>'DATA DASH'!A4047</f>
        <v/>
      </c>
      <c r="B4047">
        <f>'DATA DASH'!B4047</f>
        <v/>
      </c>
      <c r="C4047">
        <f>'DATA DASH'!C4047</f>
        <v/>
      </c>
      <c r="D4047">
        <f>'DATA DASH'!D4047</f>
        <v/>
      </c>
      <c r="E4047">
        <f>'DATA DASH'!E4047</f>
        <v/>
      </c>
      <c r="F4047">
        <f>'DATA DASH'!F4047</f>
        <v/>
      </c>
      <c r="G4047">
        <f>'DATA DASH'!G4047</f>
        <v/>
      </c>
      <c r="H4047">
        <f>'DATA DASH'!H4047</f>
        <v/>
      </c>
      <c r="I4047">
        <f>'DATA DASH'!I4047</f>
        <v/>
      </c>
      <c r="J4047">
        <f>'DATA DASH'!J4047</f>
        <v/>
      </c>
      <c r="K4047">
        <f>'DATA DASH'!K4047</f>
        <v/>
      </c>
      <c r="L4047">
        <f>'DATA DASH'!L4047</f>
        <v/>
      </c>
      <c r="M4047">
        <f>'DATA DASH'!M4047</f>
        <v/>
      </c>
    </row>
    <row r="4048">
      <c r="A4048">
        <f>'DATA DASH'!A4048</f>
        <v/>
      </c>
      <c r="B4048">
        <f>'DATA DASH'!B4048</f>
        <v/>
      </c>
      <c r="C4048">
        <f>'DATA DASH'!C4048</f>
        <v/>
      </c>
      <c r="D4048">
        <f>'DATA DASH'!D4048</f>
        <v/>
      </c>
      <c r="E4048">
        <f>'DATA DASH'!E4048</f>
        <v/>
      </c>
      <c r="F4048">
        <f>'DATA DASH'!F4048</f>
        <v/>
      </c>
      <c r="G4048">
        <f>'DATA DASH'!G4048</f>
        <v/>
      </c>
      <c r="H4048">
        <f>'DATA DASH'!H4048</f>
        <v/>
      </c>
      <c r="I4048">
        <f>'DATA DASH'!I4048</f>
        <v/>
      </c>
      <c r="J4048">
        <f>'DATA DASH'!J4048</f>
        <v/>
      </c>
      <c r="K4048">
        <f>'DATA DASH'!K4048</f>
        <v/>
      </c>
      <c r="L4048">
        <f>'DATA DASH'!L4048</f>
        <v/>
      </c>
      <c r="M4048">
        <f>'DATA DASH'!M4048</f>
        <v/>
      </c>
    </row>
    <row r="4049">
      <c r="A4049">
        <f>'DATA DASH'!A4049</f>
        <v/>
      </c>
      <c r="B4049">
        <f>'DATA DASH'!B4049</f>
        <v/>
      </c>
      <c r="C4049">
        <f>'DATA DASH'!C4049</f>
        <v/>
      </c>
      <c r="D4049">
        <f>'DATA DASH'!D4049</f>
        <v/>
      </c>
      <c r="E4049">
        <f>'DATA DASH'!E4049</f>
        <v/>
      </c>
      <c r="F4049">
        <f>'DATA DASH'!F4049</f>
        <v/>
      </c>
      <c r="G4049">
        <f>'DATA DASH'!G4049</f>
        <v/>
      </c>
      <c r="H4049">
        <f>'DATA DASH'!H4049</f>
        <v/>
      </c>
      <c r="I4049">
        <f>'DATA DASH'!I4049</f>
        <v/>
      </c>
      <c r="J4049">
        <f>'DATA DASH'!J4049</f>
        <v/>
      </c>
      <c r="K4049">
        <f>'DATA DASH'!K4049</f>
        <v/>
      </c>
      <c r="L4049">
        <f>'DATA DASH'!L4049</f>
        <v/>
      </c>
      <c r="M4049">
        <f>'DATA DASH'!M4049</f>
        <v/>
      </c>
    </row>
    <row r="4050">
      <c r="A4050">
        <f>'DATA DASH'!A4050</f>
        <v/>
      </c>
      <c r="B4050">
        <f>'DATA DASH'!B4050</f>
        <v/>
      </c>
      <c r="C4050">
        <f>'DATA DASH'!C4050</f>
        <v/>
      </c>
      <c r="D4050">
        <f>'DATA DASH'!D4050</f>
        <v/>
      </c>
      <c r="E4050">
        <f>'DATA DASH'!E4050</f>
        <v/>
      </c>
      <c r="F4050">
        <f>'DATA DASH'!F4050</f>
        <v/>
      </c>
      <c r="G4050">
        <f>'DATA DASH'!G4050</f>
        <v/>
      </c>
      <c r="H4050">
        <f>'DATA DASH'!H4050</f>
        <v/>
      </c>
      <c r="I4050">
        <f>'DATA DASH'!I4050</f>
        <v/>
      </c>
      <c r="J4050">
        <f>'DATA DASH'!J4050</f>
        <v/>
      </c>
      <c r="K4050">
        <f>'DATA DASH'!K4050</f>
        <v/>
      </c>
      <c r="L4050">
        <f>'DATA DASH'!L4050</f>
        <v/>
      </c>
      <c r="M4050">
        <f>'DATA DASH'!M4050</f>
        <v/>
      </c>
    </row>
    <row r="4051">
      <c r="A4051">
        <f>'DATA DASH'!A4051</f>
        <v/>
      </c>
      <c r="B4051">
        <f>'DATA DASH'!B4051</f>
        <v/>
      </c>
      <c r="C4051">
        <f>'DATA DASH'!C4051</f>
        <v/>
      </c>
      <c r="D4051">
        <f>'DATA DASH'!D4051</f>
        <v/>
      </c>
      <c r="E4051">
        <f>'DATA DASH'!E4051</f>
        <v/>
      </c>
      <c r="F4051">
        <f>'DATA DASH'!F4051</f>
        <v/>
      </c>
      <c r="G4051">
        <f>'DATA DASH'!G4051</f>
        <v/>
      </c>
      <c r="H4051">
        <f>'DATA DASH'!H4051</f>
        <v/>
      </c>
      <c r="I4051">
        <f>'DATA DASH'!I4051</f>
        <v/>
      </c>
      <c r="J4051">
        <f>'DATA DASH'!J4051</f>
        <v/>
      </c>
      <c r="K4051">
        <f>'DATA DASH'!K4051</f>
        <v/>
      </c>
      <c r="L4051">
        <f>'DATA DASH'!L4051</f>
        <v/>
      </c>
      <c r="M4051">
        <f>'DATA DASH'!M4051</f>
        <v/>
      </c>
    </row>
    <row r="4052">
      <c r="A4052">
        <f>'DATA DASH'!A4052</f>
        <v/>
      </c>
      <c r="B4052">
        <f>'DATA DASH'!B4052</f>
        <v/>
      </c>
      <c r="C4052">
        <f>'DATA DASH'!C4052</f>
        <v/>
      </c>
      <c r="D4052">
        <f>'DATA DASH'!D4052</f>
        <v/>
      </c>
      <c r="E4052">
        <f>'DATA DASH'!E4052</f>
        <v/>
      </c>
      <c r="F4052">
        <f>'DATA DASH'!F4052</f>
        <v/>
      </c>
      <c r="G4052">
        <f>'DATA DASH'!G4052</f>
        <v/>
      </c>
      <c r="H4052">
        <f>'DATA DASH'!H4052</f>
        <v/>
      </c>
      <c r="I4052">
        <f>'DATA DASH'!I4052</f>
        <v/>
      </c>
      <c r="J4052">
        <f>'DATA DASH'!J4052</f>
        <v/>
      </c>
      <c r="K4052">
        <f>'DATA DASH'!K4052</f>
        <v/>
      </c>
      <c r="L4052">
        <f>'DATA DASH'!L4052</f>
        <v/>
      </c>
      <c r="M4052">
        <f>'DATA DASH'!M4052</f>
        <v/>
      </c>
    </row>
    <row r="4053">
      <c r="A4053">
        <f>'DATA DASH'!A4053</f>
        <v/>
      </c>
      <c r="B4053">
        <f>'DATA DASH'!B4053</f>
        <v/>
      </c>
      <c r="C4053">
        <f>'DATA DASH'!C4053</f>
        <v/>
      </c>
      <c r="D4053">
        <f>'DATA DASH'!D4053</f>
        <v/>
      </c>
      <c r="E4053">
        <f>'DATA DASH'!E4053</f>
        <v/>
      </c>
      <c r="F4053">
        <f>'DATA DASH'!F4053</f>
        <v/>
      </c>
      <c r="G4053">
        <f>'DATA DASH'!G4053</f>
        <v/>
      </c>
      <c r="H4053">
        <f>'DATA DASH'!H4053</f>
        <v/>
      </c>
      <c r="I4053">
        <f>'DATA DASH'!I4053</f>
        <v/>
      </c>
      <c r="J4053">
        <f>'DATA DASH'!J4053</f>
        <v/>
      </c>
      <c r="K4053">
        <f>'DATA DASH'!K4053</f>
        <v/>
      </c>
      <c r="L4053">
        <f>'DATA DASH'!L4053</f>
        <v/>
      </c>
      <c r="M4053">
        <f>'DATA DASH'!M4053</f>
        <v/>
      </c>
    </row>
    <row r="4054">
      <c r="A4054">
        <f>'DATA DASH'!A4054</f>
        <v/>
      </c>
      <c r="B4054">
        <f>'DATA DASH'!B4054</f>
        <v/>
      </c>
      <c r="C4054">
        <f>'DATA DASH'!C4054</f>
        <v/>
      </c>
      <c r="D4054">
        <f>'DATA DASH'!D4054</f>
        <v/>
      </c>
      <c r="E4054">
        <f>'DATA DASH'!E4054</f>
        <v/>
      </c>
      <c r="F4054">
        <f>'DATA DASH'!F4054</f>
        <v/>
      </c>
      <c r="G4054">
        <f>'DATA DASH'!G4054</f>
        <v/>
      </c>
      <c r="H4054">
        <f>'DATA DASH'!H4054</f>
        <v/>
      </c>
      <c r="I4054">
        <f>'DATA DASH'!I4054</f>
        <v/>
      </c>
      <c r="J4054">
        <f>'DATA DASH'!J4054</f>
        <v/>
      </c>
      <c r="K4054">
        <f>'DATA DASH'!K4054</f>
        <v/>
      </c>
      <c r="L4054">
        <f>'DATA DASH'!L4054</f>
        <v/>
      </c>
      <c r="M4054">
        <f>'DATA DASH'!M4054</f>
        <v/>
      </c>
    </row>
    <row r="4055">
      <c r="A4055">
        <f>'DATA DASH'!A4055</f>
        <v/>
      </c>
      <c r="B4055">
        <f>'DATA DASH'!B4055</f>
        <v/>
      </c>
      <c r="C4055">
        <f>'DATA DASH'!C4055</f>
        <v/>
      </c>
      <c r="D4055">
        <f>'DATA DASH'!D4055</f>
        <v/>
      </c>
      <c r="E4055">
        <f>'DATA DASH'!E4055</f>
        <v/>
      </c>
      <c r="F4055">
        <f>'DATA DASH'!F4055</f>
        <v/>
      </c>
      <c r="G4055">
        <f>'DATA DASH'!G4055</f>
        <v/>
      </c>
      <c r="H4055">
        <f>'DATA DASH'!H4055</f>
        <v/>
      </c>
      <c r="I4055">
        <f>'DATA DASH'!I4055</f>
        <v/>
      </c>
      <c r="J4055">
        <f>'DATA DASH'!J4055</f>
        <v/>
      </c>
      <c r="K4055">
        <f>'DATA DASH'!K4055</f>
        <v/>
      </c>
      <c r="L4055">
        <f>'DATA DASH'!L4055</f>
        <v/>
      </c>
      <c r="M4055">
        <f>'DATA DASH'!M4055</f>
        <v/>
      </c>
    </row>
    <row r="4056">
      <c r="A4056">
        <f>'DATA DASH'!A4056</f>
        <v/>
      </c>
      <c r="B4056">
        <f>'DATA DASH'!B4056</f>
        <v/>
      </c>
      <c r="C4056">
        <f>'DATA DASH'!C4056</f>
        <v/>
      </c>
      <c r="D4056">
        <f>'DATA DASH'!D4056</f>
        <v/>
      </c>
      <c r="E4056">
        <f>'DATA DASH'!E4056</f>
        <v/>
      </c>
      <c r="F4056">
        <f>'DATA DASH'!F4056</f>
        <v/>
      </c>
      <c r="G4056">
        <f>'DATA DASH'!G4056</f>
        <v/>
      </c>
      <c r="H4056">
        <f>'DATA DASH'!H4056</f>
        <v/>
      </c>
      <c r="I4056">
        <f>'DATA DASH'!I4056</f>
        <v/>
      </c>
      <c r="J4056">
        <f>'DATA DASH'!J4056</f>
        <v/>
      </c>
      <c r="K4056">
        <f>'DATA DASH'!K4056</f>
        <v/>
      </c>
      <c r="L4056">
        <f>'DATA DASH'!L4056</f>
        <v/>
      </c>
      <c r="M4056">
        <f>'DATA DASH'!M4056</f>
        <v/>
      </c>
    </row>
    <row r="4057">
      <c r="A4057">
        <f>'DATA DASH'!A4057</f>
        <v/>
      </c>
      <c r="B4057">
        <f>'DATA DASH'!B4057</f>
        <v/>
      </c>
      <c r="C4057">
        <f>'DATA DASH'!C4057</f>
        <v/>
      </c>
      <c r="D4057">
        <f>'DATA DASH'!D4057</f>
        <v/>
      </c>
      <c r="E4057">
        <f>'DATA DASH'!E4057</f>
        <v/>
      </c>
      <c r="F4057">
        <f>'DATA DASH'!F4057</f>
        <v/>
      </c>
      <c r="G4057">
        <f>'DATA DASH'!G4057</f>
        <v/>
      </c>
      <c r="H4057">
        <f>'DATA DASH'!H4057</f>
        <v/>
      </c>
      <c r="I4057">
        <f>'DATA DASH'!I4057</f>
        <v/>
      </c>
      <c r="J4057">
        <f>'DATA DASH'!J4057</f>
        <v/>
      </c>
      <c r="K4057">
        <f>'DATA DASH'!K4057</f>
        <v/>
      </c>
      <c r="L4057">
        <f>'DATA DASH'!L4057</f>
        <v/>
      </c>
      <c r="M4057">
        <f>'DATA DASH'!M4057</f>
        <v/>
      </c>
    </row>
    <row r="4058">
      <c r="A4058">
        <f>'DATA DASH'!A4058</f>
        <v/>
      </c>
      <c r="B4058">
        <f>'DATA DASH'!B4058</f>
        <v/>
      </c>
      <c r="C4058">
        <f>'DATA DASH'!C4058</f>
        <v/>
      </c>
      <c r="D4058">
        <f>'DATA DASH'!D4058</f>
        <v/>
      </c>
      <c r="E4058">
        <f>'DATA DASH'!E4058</f>
        <v/>
      </c>
      <c r="F4058">
        <f>'DATA DASH'!F4058</f>
        <v/>
      </c>
      <c r="G4058">
        <f>'DATA DASH'!G4058</f>
        <v/>
      </c>
      <c r="H4058">
        <f>'DATA DASH'!H4058</f>
        <v/>
      </c>
      <c r="I4058">
        <f>'DATA DASH'!I4058</f>
        <v/>
      </c>
      <c r="J4058">
        <f>'DATA DASH'!J4058</f>
        <v/>
      </c>
      <c r="K4058">
        <f>'DATA DASH'!K4058</f>
        <v/>
      </c>
      <c r="L4058">
        <f>'DATA DASH'!L4058</f>
        <v/>
      </c>
      <c r="M4058">
        <f>'DATA DASH'!M4058</f>
        <v/>
      </c>
    </row>
    <row r="4059">
      <c r="A4059">
        <f>'DATA DASH'!A4059</f>
        <v/>
      </c>
      <c r="B4059">
        <f>'DATA DASH'!B4059</f>
        <v/>
      </c>
      <c r="C4059">
        <f>'DATA DASH'!C4059</f>
        <v/>
      </c>
      <c r="D4059">
        <f>'DATA DASH'!D4059</f>
        <v/>
      </c>
      <c r="E4059">
        <f>'DATA DASH'!E4059</f>
        <v/>
      </c>
      <c r="F4059">
        <f>'DATA DASH'!F4059</f>
        <v/>
      </c>
      <c r="G4059">
        <f>'DATA DASH'!G4059</f>
        <v/>
      </c>
      <c r="H4059">
        <f>'DATA DASH'!H4059</f>
        <v/>
      </c>
      <c r="I4059">
        <f>'DATA DASH'!I4059</f>
        <v/>
      </c>
      <c r="J4059">
        <f>'DATA DASH'!J4059</f>
        <v/>
      </c>
      <c r="K4059">
        <f>'DATA DASH'!K4059</f>
        <v/>
      </c>
      <c r="L4059">
        <f>'DATA DASH'!L4059</f>
        <v/>
      </c>
      <c r="M4059">
        <f>'DATA DASH'!M4059</f>
        <v/>
      </c>
    </row>
    <row r="4060">
      <c r="A4060">
        <f>'DATA DASH'!A4060</f>
        <v/>
      </c>
      <c r="B4060">
        <f>'DATA DASH'!B4060</f>
        <v/>
      </c>
      <c r="C4060">
        <f>'DATA DASH'!C4060</f>
        <v/>
      </c>
      <c r="D4060">
        <f>'DATA DASH'!D4060</f>
        <v/>
      </c>
      <c r="E4060">
        <f>'DATA DASH'!E4060</f>
        <v/>
      </c>
      <c r="F4060">
        <f>'DATA DASH'!F4060</f>
        <v/>
      </c>
      <c r="G4060">
        <f>'DATA DASH'!G4060</f>
        <v/>
      </c>
      <c r="H4060">
        <f>'DATA DASH'!H4060</f>
        <v/>
      </c>
      <c r="I4060">
        <f>'DATA DASH'!I4060</f>
        <v/>
      </c>
      <c r="J4060">
        <f>'DATA DASH'!J4060</f>
        <v/>
      </c>
      <c r="K4060">
        <f>'DATA DASH'!K4060</f>
        <v/>
      </c>
      <c r="L4060">
        <f>'DATA DASH'!L4060</f>
        <v/>
      </c>
      <c r="M4060">
        <f>'DATA DASH'!M4060</f>
        <v/>
      </c>
    </row>
    <row r="4061">
      <c r="A4061">
        <f>'DATA DASH'!A4061</f>
        <v/>
      </c>
      <c r="B4061">
        <f>'DATA DASH'!B4061</f>
        <v/>
      </c>
      <c r="C4061">
        <f>'DATA DASH'!C4061</f>
        <v/>
      </c>
      <c r="D4061">
        <f>'DATA DASH'!D4061</f>
        <v/>
      </c>
      <c r="E4061">
        <f>'DATA DASH'!E4061</f>
        <v/>
      </c>
      <c r="F4061">
        <f>'DATA DASH'!F4061</f>
        <v/>
      </c>
      <c r="G4061">
        <f>'DATA DASH'!G4061</f>
        <v/>
      </c>
      <c r="H4061">
        <f>'DATA DASH'!H4061</f>
        <v/>
      </c>
      <c r="I4061">
        <f>'DATA DASH'!I4061</f>
        <v/>
      </c>
      <c r="J4061">
        <f>'DATA DASH'!J4061</f>
        <v/>
      </c>
      <c r="K4061">
        <f>'DATA DASH'!K4061</f>
        <v/>
      </c>
      <c r="L4061">
        <f>'DATA DASH'!L4061</f>
        <v/>
      </c>
      <c r="M4061">
        <f>'DATA DASH'!M4061</f>
        <v/>
      </c>
    </row>
    <row r="4062">
      <c r="A4062">
        <f>'DATA DASH'!A4062</f>
        <v/>
      </c>
      <c r="B4062">
        <f>'DATA DASH'!B4062</f>
        <v/>
      </c>
      <c r="C4062">
        <f>'DATA DASH'!C4062</f>
        <v/>
      </c>
      <c r="D4062">
        <f>'DATA DASH'!D4062</f>
        <v/>
      </c>
      <c r="E4062">
        <f>'DATA DASH'!E4062</f>
        <v/>
      </c>
      <c r="F4062">
        <f>'DATA DASH'!F4062</f>
        <v/>
      </c>
      <c r="G4062">
        <f>'DATA DASH'!G4062</f>
        <v/>
      </c>
      <c r="H4062">
        <f>'DATA DASH'!H4062</f>
        <v/>
      </c>
      <c r="I4062">
        <f>'DATA DASH'!I4062</f>
        <v/>
      </c>
      <c r="J4062">
        <f>'DATA DASH'!J4062</f>
        <v/>
      </c>
      <c r="K4062">
        <f>'DATA DASH'!K4062</f>
        <v/>
      </c>
      <c r="L4062">
        <f>'DATA DASH'!L4062</f>
        <v/>
      </c>
      <c r="M4062">
        <f>'DATA DASH'!M4062</f>
        <v/>
      </c>
    </row>
    <row r="4063">
      <c r="A4063">
        <f>'DATA DASH'!A4063</f>
        <v/>
      </c>
      <c r="B4063">
        <f>'DATA DASH'!B4063</f>
        <v/>
      </c>
      <c r="C4063">
        <f>'DATA DASH'!C4063</f>
        <v/>
      </c>
      <c r="D4063">
        <f>'DATA DASH'!D4063</f>
        <v/>
      </c>
      <c r="E4063">
        <f>'DATA DASH'!E4063</f>
        <v/>
      </c>
      <c r="F4063">
        <f>'DATA DASH'!F4063</f>
        <v/>
      </c>
      <c r="G4063">
        <f>'DATA DASH'!G4063</f>
        <v/>
      </c>
      <c r="H4063">
        <f>'DATA DASH'!H4063</f>
        <v/>
      </c>
      <c r="I4063">
        <f>'DATA DASH'!I4063</f>
        <v/>
      </c>
      <c r="J4063">
        <f>'DATA DASH'!J4063</f>
        <v/>
      </c>
      <c r="K4063">
        <f>'DATA DASH'!K4063</f>
        <v/>
      </c>
      <c r="L4063">
        <f>'DATA DASH'!L4063</f>
        <v/>
      </c>
      <c r="M4063">
        <f>'DATA DASH'!M4063</f>
        <v/>
      </c>
    </row>
    <row r="4064">
      <c r="A4064">
        <f>'DATA DASH'!A4064</f>
        <v/>
      </c>
      <c r="B4064">
        <f>'DATA DASH'!B4064</f>
        <v/>
      </c>
      <c r="C4064">
        <f>'DATA DASH'!C4064</f>
        <v/>
      </c>
      <c r="D4064">
        <f>'DATA DASH'!D4064</f>
        <v/>
      </c>
      <c r="E4064">
        <f>'DATA DASH'!E4064</f>
        <v/>
      </c>
      <c r="F4064">
        <f>'DATA DASH'!F4064</f>
        <v/>
      </c>
      <c r="G4064">
        <f>'DATA DASH'!G4064</f>
        <v/>
      </c>
      <c r="H4064">
        <f>'DATA DASH'!H4064</f>
        <v/>
      </c>
      <c r="I4064">
        <f>'DATA DASH'!I4064</f>
        <v/>
      </c>
      <c r="J4064">
        <f>'DATA DASH'!J4064</f>
        <v/>
      </c>
      <c r="K4064">
        <f>'DATA DASH'!K4064</f>
        <v/>
      </c>
      <c r="L4064">
        <f>'DATA DASH'!L4064</f>
        <v/>
      </c>
      <c r="M4064">
        <f>'DATA DASH'!M4064</f>
        <v/>
      </c>
    </row>
    <row r="4065">
      <c r="A4065">
        <f>'DATA DASH'!A4065</f>
        <v/>
      </c>
      <c r="B4065">
        <f>'DATA DASH'!B4065</f>
        <v/>
      </c>
      <c r="C4065">
        <f>'DATA DASH'!C4065</f>
        <v/>
      </c>
      <c r="D4065">
        <f>'DATA DASH'!D4065</f>
        <v/>
      </c>
      <c r="E4065">
        <f>'DATA DASH'!E4065</f>
        <v/>
      </c>
      <c r="F4065">
        <f>'DATA DASH'!F4065</f>
        <v/>
      </c>
      <c r="G4065">
        <f>'DATA DASH'!G4065</f>
        <v/>
      </c>
      <c r="H4065">
        <f>'DATA DASH'!H4065</f>
        <v/>
      </c>
      <c r="I4065">
        <f>'DATA DASH'!I4065</f>
        <v/>
      </c>
      <c r="J4065">
        <f>'DATA DASH'!J4065</f>
        <v/>
      </c>
      <c r="K4065">
        <f>'DATA DASH'!K4065</f>
        <v/>
      </c>
      <c r="L4065">
        <f>'DATA DASH'!L4065</f>
        <v/>
      </c>
      <c r="M4065">
        <f>'DATA DASH'!M4065</f>
        <v/>
      </c>
    </row>
    <row r="4066">
      <c r="A4066">
        <f>'DATA DASH'!A4066</f>
        <v/>
      </c>
      <c r="B4066">
        <f>'DATA DASH'!B4066</f>
        <v/>
      </c>
      <c r="C4066">
        <f>'DATA DASH'!C4066</f>
        <v/>
      </c>
      <c r="D4066">
        <f>'DATA DASH'!D4066</f>
        <v/>
      </c>
      <c r="E4066">
        <f>'DATA DASH'!E4066</f>
        <v/>
      </c>
      <c r="F4066">
        <f>'DATA DASH'!F4066</f>
        <v/>
      </c>
      <c r="G4066">
        <f>'DATA DASH'!G4066</f>
        <v/>
      </c>
      <c r="H4066">
        <f>'DATA DASH'!H4066</f>
        <v/>
      </c>
      <c r="I4066">
        <f>'DATA DASH'!I4066</f>
        <v/>
      </c>
      <c r="J4066">
        <f>'DATA DASH'!J4066</f>
        <v/>
      </c>
      <c r="K4066">
        <f>'DATA DASH'!K4066</f>
        <v/>
      </c>
      <c r="L4066">
        <f>'DATA DASH'!L4066</f>
        <v/>
      </c>
      <c r="M4066">
        <f>'DATA DASH'!M4066</f>
        <v/>
      </c>
    </row>
    <row r="4067">
      <c r="A4067">
        <f>'DATA DASH'!A4067</f>
        <v/>
      </c>
      <c r="B4067">
        <f>'DATA DASH'!B4067</f>
        <v/>
      </c>
      <c r="C4067">
        <f>'DATA DASH'!C4067</f>
        <v/>
      </c>
      <c r="D4067">
        <f>'DATA DASH'!D4067</f>
        <v/>
      </c>
      <c r="E4067">
        <f>'DATA DASH'!E4067</f>
        <v/>
      </c>
      <c r="F4067">
        <f>'DATA DASH'!F4067</f>
        <v/>
      </c>
      <c r="G4067">
        <f>'DATA DASH'!G4067</f>
        <v/>
      </c>
      <c r="H4067">
        <f>'DATA DASH'!H4067</f>
        <v/>
      </c>
      <c r="I4067">
        <f>'DATA DASH'!I4067</f>
        <v/>
      </c>
      <c r="J4067">
        <f>'DATA DASH'!J4067</f>
        <v/>
      </c>
      <c r="K4067">
        <f>'DATA DASH'!K4067</f>
        <v/>
      </c>
      <c r="L4067">
        <f>'DATA DASH'!L4067</f>
        <v/>
      </c>
      <c r="M4067">
        <f>'DATA DASH'!M4067</f>
        <v/>
      </c>
    </row>
    <row r="4068">
      <c r="A4068">
        <f>'DATA DASH'!A4068</f>
        <v/>
      </c>
      <c r="B4068">
        <f>'DATA DASH'!B4068</f>
        <v/>
      </c>
      <c r="C4068">
        <f>'DATA DASH'!C4068</f>
        <v/>
      </c>
      <c r="D4068">
        <f>'DATA DASH'!D4068</f>
        <v/>
      </c>
      <c r="E4068">
        <f>'DATA DASH'!E4068</f>
        <v/>
      </c>
      <c r="F4068">
        <f>'DATA DASH'!F4068</f>
        <v/>
      </c>
      <c r="G4068">
        <f>'DATA DASH'!G4068</f>
        <v/>
      </c>
      <c r="H4068">
        <f>'DATA DASH'!H4068</f>
        <v/>
      </c>
      <c r="I4068">
        <f>'DATA DASH'!I4068</f>
        <v/>
      </c>
      <c r="J4068">
        <f>'DATA DASH'!J4068</f>
        <v/>
      </c>
      <c r="K4068">
        <f>'DATA DASH'!K4068</f>
        <v/>
      </c>
      <c r="L4068">
        <f>'DATA DASH'!L4068</f>
        <v/>
      </c>
      <c r="M4068">
        <f>'DATA DASH'!M4068</f>
        <v/>
      </c>
    </row>
    <row r="4069">
      <c r="A4069">
        <f>'DATA DASH'!A4069</f>
        <v/>
      </c>
      <c r="B4069">
        <f>'DATA DASH'!B4069</f>
        <v/>
      </c>
      <c r="C4069">
        <f>'DATA DASH'!C4069</f>
        <v/>
      </c>
      <c r="D4069">
        <f>'DATA DASH'!D4069</f>
        <v/>
      </c>
      <c r="E4069">
        <f>'DATA DASH'!E4069</f>
        <v/>
      </c>
      <c r="F4069">
        <f>'DATA DASH'!F4069</f>
        <v/>
      </c>
      <c r="G4069">
        <f>'DATA DASH'!G4069</f>
        <v/>
      </c>
      <c r="H4069">
        <f>'DATA DASH'!H4069</f>
        <v/>
      </c>
      <c r="I4069">
        <f>'DATA DASH'!I4069</f>
        <v/>
      </c>
      <c r="J4069">
        <f>'DATA DASH'!J4069</f>
        <v/>
      </c>
      <c r="K4069">
        <f>'DATA DASH'!K4069</f>
        <v/>
      </c>
      <c r="L4069">
        <f>'DATA DASH'!L4069</f>
        <v/>
      </c>
      <c r="M4069">
        <f>'DATA DASH'!M4069</f>
        <v/>
      </c>
    </row>
    <row r="4070">
      <c r="A4070">
        <f>'DATA DASH'!A4070</f>
        <v/>
      </c>
      <c r="B4070">
        <f>'DATA DASH'!B4070</f>
        <v/>
      </c>
      <c r="C4070">
        <f>'DATA DASH'!C4070</f>
        <v/>
      </c>
      <c r="D4070">
        <f>'DATA DASH'!D4070</f>
        <v/>
      </c>
      <c r="E4070">
        <f>'DATA DASH'!E4070</f>
        <v/>
      </c>
      <c r="F4070">
        <f>'DATA DASH'!F4070</f>
        <v/>
      </c>
      <c r="G4070">
        <f>'DATA DASH'!G4070</f>
        <v/>
      </c>
      <c r="H4070">
        <f>'DATA DASH'!H4070</f>
        <v/>
      </c>
      <c r="I4070">
        <f>'DATA DASH'!I4070</f>
        <v/>
      </c>
      <c r="J4070">
        <f>'DATA DASH'!J4070</f>
        <v/>
      </c>
      <c r="K4070">
        <f>'DATA DASH'!K4070</f>
        <v/>
      </c>
      <c r="L4070">
        <f>'DATA DASH'!L4070</f>
        <v/>
      </c>
      <c r="M4070">
        <f>'DATA DASH'!M4070</f>
        <v/>
      </c>
    </row>
    <row r="4071">
      <c r="A4071">
        <f>'DATA DASH'!A4071</f>
        <v/>
      </c>
      <c r="B4071">
        <f>'DATA DASH'!B4071</f>
        <v/>
      </c>
      <c r="C4071">
        <f>'DATA DASH'!C4071</f>
        <v/>
      </c>
      <c r="D4071">
        <f>'DATA DASH'!D4071</f>
        <v/>
      </c>
      <c r="E4071">
        <f>'DATA DASH'!E4071</f>
        <v/>
      </c>
      <c r="F4071">
        <f>'DATA DASH'!F4071</f>
        <v/>
      </c>
      <c r="G4071">
        <f>'DATA DASH'!G4071</f>
        <v/>
      </c>
      <c r="H4071">
        <f>'DATA DASH'!H4071</f>
        <v/>
      </c>
      <c r="I4071">
        <f>'DATA DASH'!I4071</f>
        <v/>
      </c>
      <c r="J4071">
        <f>'DATA DASH'!J4071</f>
        <v/>
      </c>
      <c r="K4071">
        <f>'DATA DASH'!K4071</f>
        <v/>
      </c>
      <c r="L4071">
        <f>'DATA DASH'!L4071</f>
        <v/>
      </c>
      <c r="M4071">
        <f>'DATA DASH'!M4071</f>
        <v/>
      </c>
    </row>
    <row r="4072">
      <c r="A4072">
        <f>'DATA DASH'!A4072</f>
        <v/>
      </c>
      <c r="B4072">
        <f>'DATA DASH'!B4072</f>
        <v/>
      </c>
      <c r="C4072">
        <f>'DATA DASH'!C4072</f>
        <v/>
      </c>
      <c r="D4072">
        <f>'DATA DASH'!D4072</f>
        <v/>
      </c>
      <c r="E4072">
        <f>'DATA DASH'!E4072</f>
        <v/>
      </c>
      <c r="F4072">
        <f>'DATA DASH'!F4072</f>
        <v/>
      </c>
      <c r="G4072">
        <f>'DATA DASH'!G4072</f>
        <v/>
      </c>
      <c r="H4072">
        <f>'DATA DASH'!H4072</f>
        <v/>
      </c>
      <c r="I4072">
        <f>'DATA DASH'!I4072</f>
        <v/>
      </c>
      <c r="J4072">
        <f>'DATA DASH'!J4072</f>
        <v/>
      </c>
      <c r="K4072">
        <f>'DATA DASH'!K4072</f>
        <v/>
      </c>
      <c r="L4072">
        <f>'DATA DASH'!L4072</f>
        <v/>
      </c>
      <c r="M4072">
        <f>'DATA DASH'!M4072</f>
        <v/>
      </c>
    </row>
    <row r="4073">
      <c r="A4073">
        <f>'DATA DASH'!A4073</f>
        <v/>
      </c>
      <c r="B4073">
        <f>'DATA DASH'!B4073</f>
        <v/>
      </c>
      <c r="C4073">
        <f>'DATA DASH'!C4073</f>
        <v/>
      </c>
      <c r="D4073">
        <f>'DATA DASH'!D4073</f>
        <v/>
      </c>
      <c r="E4073">
        <f>'DATA DASH'!E4073</f>
        <v/>
      </c>
      <c r="F4073">
        <f>'DATA DASH'!F4073</f>
        <v/>
      </c>
      <c r="G4073">
        <f>'DATA DASH'!G4073</f>
        <v/>
      </c>
      <c r="H4073">
        <f>'DATA DASH'!H4073</f>
        <v/>
      </c>
      <c r="I4073">
        <f>'DATA DASH'!I4073</f>
        <v/>
      </c>
      <c r="J4073">
        <f>'DATA DASH'!J4073</f>
        <v/>
      </c>
      <c r="K4073">
        <f>'DATA DASH'!K4073</f>
        <v/>
      </c>
      <c r="L4073">
        <f>'DATA DASH'!L4073</f>
        <v/>
      </c>
      <c r="M4073">
        <f>'DATA DASH'!M4073</f>
        <v/>
      </c>
    </row>
    <row r="4074">
      <c r="A4074">
        <f>'DATA DASH'!A4074</f>
        <v/>
      </c>
      <c r="B4074">
        <f>'DATA DASH'!B4074</f>
        <v/>
      </c>
      <c r="C4074">
        <f>'DATA DASH'!C4074</f>
        <v/>
      </c>
      <c r="D4074">
        <f>'DATA DASH'!D4074</f>
        <v/>
      </c>
      <c r="E4074">
        <f>'DATA DASH'!E4074</f>
        <v/>
      </c>
      <c r="F4074">
        <f>'DATA DASH'!F4074</f>
        <v/>
      </c>
      <c r="G4074">
        <f>'DATA DASH'!G4074</f>
        <v/>
      </c>
      <c r="H4074">
        <f>'DATA DASH'!H4074</f>
        <v/>
      </c>
      <c r="I4074">
        <f>'DATA DASH'!I4074</f>
        <v/>
      </c>
      <c r="J4074">
        <f>'DATA DASH'!J4074</f>
        <v/>
      </c>
      <c r="K4074">
        <f>'DATA DASH'!K4074</f>
        <v/>
      </c>
      <c r="L4074">
        <f>'DATA DASH'!L4074</f>
        <v/>
      </c>
      <c r="M4074">
        <f>'DATA DASH'!M4074</f>
        <v/>
      </c>
    </row>
    <row r="4075">
      <c r="A4075">
        <f>'DATA DASH'!A4075</f>
        <v/>
      </c>
      <c r="B4075">
        <f>'DATA DASH'!B4075</f>
        <v/>
      </c>
      <c r="C4075">
        <f>'DATA DASH'!C4075</f>
        <v/>
      </c>
      <c r="D4075">
        <f>'DATA DASH'!D4075</f>
        <v/>
      </c>
      <c r="E4075">
        <f>'DATA DASH'!E4075</f>
        <v/>
      </c>
      <c r="F4075">
        <f>'DATA DASH'!F4075</f>
        <v/>
      </c>
      <c r="G4075">
        <f>'DATA DASH'!G4075</f>
        <v/>
      </c>
      <c r="H4075">
        <f>'DATA DASH'!H4075</f>
        <v/>
      </c>
      <c r="I4075">
        <f>'DATA DASH'!I4075</f>
        <v/>
      </c>
      <c r="J4075">
        <f>'DATA DASH'!J4075</f>
        <v/>
      </c>
      <c r="K4075">
        <f>'DATA DASH'!K4075</f>
        <v/>
      </c>
      <c r="L4075">
        <f>'DATA DASH'!L4075</f>
        <v/>
      </c>
      <c r="M4075">
        <f>'DATA DASH'!M4075</f>
        <v/>
      </c>
    </row>
    <row r="4076">
      <c r="A4076">
        <f>'DATA DASH'!A4076</f>
        <v/>
      </c>
      <c r="B4076">
        <f>'DATA DASH'!B4076</f>
        <v/>
      </c>
      <c r="C4076">
        <f>'DATA DASH'!C4076</f>
        <v/>
      </c>
      <c r="D4076">
        <f>'DATA DASH'!D4076</f>
        <v/>
      </c>
      <c r="E4076">
        <f>'DATA DASH'!E4076</f>
        <v/>
      </c>
      <c r="F4076">
        <f>'DATA DASH'!F4076</f>
        <v/>
      </c>
      <c r="G4076">
        <f>'DATA DASH'!G4076</f>
        <v/>
      </c>
      <c r="H4076">
        <f>'DATA DASH'!H4076</f>
        <v/>
      </c>
      <c r="I4076">
        <f>'DATA DASH'!I4076</f>
        <v/>
      </c>
      <c r="J4076">
        <f>'DATA DASH'!J4076</f>
        <v/>
      </c>
      <c r="K4076">
        <f>'DATA DASH'!K4076</f>
        <v/>
      </c>
      <c r="L4076">
        <f>'DATA DASH'!L4076</f>
        <v/>
      </c>
      <c r="M4076">
        <f>'DATA DASH'!M4076</f>
        <v/>
      </c>
    </row>
    <row r="4077">
      <c r="A4077">
        <f>'DATA DASH'!A4077</f>
        <v/>
      </c>
      <c r="B4077">
        <f>'DATA DASH'!B4077</f>
        <v/>
      </c>
      <c r="C4077">
        <f>'DATA DASH'!C4077</f>
        <v/>
      </c>
      <c r="D4077">
        <f>'DATA DASH'!D4077</f>
        <v/>
      </c>
      <c r="E4077">
        <f>'DATA DASH'!E4077</f>
        <v/>
      </c>
      <c r="F4077">
        <f>'DATA DASH'!F4077</f>
        <v/>
      </c>
      <c r="G4077">
        <f>'DATA DASH'!G4077</f>
        <v/>
      </c>
      <c r="H4077">
        <f>'DATA DASH'!H4077</f>
        <v/>
      </c>
      <c r="I4077">
        <f>'DATA DASH'!I4077</f>
        <v/>
      </c>
      <c r="J4077">
        <f>'DATA DASH'!J4077</f>
        <v/>
      </c>
      <c r="K4077">
        <f>'DATA DASH'!K4077</f>
        <v/>
      </c>
      <c r="L4077">
        <f>'DATA DASH'!L4077</f>
        <v/>
      </c>
      <c r="M4077">
        <f>'DATA DASH'!M4077</f>
        <v/>
      </c>
    </row>
    <row r="4078">
      <c r="A4078">
        <f>'DATA DASH'!A4078</f>
        <v/>
      </c>
      <c r="B4078">
        <f>'DATA DASH'!B4078</f>
        <v/>
      </c>
      <c r="C4078">
        <f>'DATA DASH'!C4078</f>
        <v/>
      </c>
      <c r="D4078">
        <f>'DATA DASH'!D4078</f>
        <v/>
      </c>
      <c r="E4078">
        <f>'DATA DASH'!E4078</f>
        <v/>
      </c>
      <c r="F4078">
        <f>'DATA DASH'!F4078</f>
        <v/>
      </c>
      <c r="G4078">
        <f>'DATA DASH'!G4078</f>
        <v/>
      </c>
      <c r="H4078">
        <f>'DATA DASH'!H4078</f>
        <v/>
      </c>
      <c r="I4078">
        <f>'DATA DASH'!I4078</f>
        <v/>
      </c>
      <c r="J4078">
        <f>'DATA DASH'!J4078</f>
        <v/>
      </c>
      <c r="K4078">
        <f>'DATA DASH'!K4078</f>
        <v/>
      </c>
      <c r="L4078">
        <f>'DATA DASH'!L4078</f>
        <v/>
      </c>
      <c r="M4078">
        <f>'DATA DASH'!M4078</f>
        <v/>
      </c>
    </row>
    <row r="4079">
      <c r="A4079">
        <f>'DATA DASH'!A4079</f>
        <v/>
      </c>
      <c r="B4079">
        <f>'DATA DASH'!B4079</f>
        <v/>
      </c>
      <c r="C4079">
        <f>'DATA DASH'!C4079</f>
        <v/>
      </c>
      <c r="D4079">
        <f>'DATA DASH'!D4079</f>
        <v/>
      </c>
      <c r="E4079">
        <f>'DATA DASH'!E4079</f>
        <v/>
      </c>
      <c r="F4079">
        <f>'DATA DASH'!F4079</f>
        <v/>
      </c>
      <c r="G4079">
        <f>'DATA DASH'!G4079</f>
        <v/>
      </c>
      <c r="H4079">
        <f>'DATA DASH'!H4079</f>
        <v/>
      </c>
      <c r="I4079">
        <f>'DATA DASH'!I4079</f>
        <v/>
      </c>
      <c r="J4079">
        <f>'DATA DASH'!J4079</f>
        <v/>
      </c>
      <c r="K4079">
        <f>'DATA DASH'!K4079</f>
        <v/>
      </c>
      <c r="L4079">
        <f>'DATA DASH'!L4079</f>
        <v/>
      </c>
      <c r="M4079">
        <f>'DATA DASH'!M4079</f>
        <v/>
      </c>
    </row>
    <row r="4080">
      <c r="A4080">
        <f>'DATA DASH'!A4080</f>
        <v/>
      </c>
      <c r="B4080">
        <f>'DATA DASH'!B4080</f>
        <v/>
      </c>
      <c r="C4080">
        <f>'DATA DASH'!C4080</f>
        <v/>
      </c>
      <c r="D4080">
        <f>'DATA DASH'!D4080</f>
        <v/>
      </c>
      <c r="E4080">
        <f>'DATA DASH'!E4080</f>
        <v/>
      </c>
      <c r="F4080">
        <f>'DATA DASH'!F4080</f>
        <v/>
      </c>
      <c r="G4080">
        <f>'DATA DASH'!G4080</f>
        <v/>
      </c>
      <c r="H4080">
        <f>'DATA DASH'!H4080</f>
        <v/>
      </c>
      <c r="I4080">
        <f>'DATA DASH'!I4080</f>
        <v/>
      </c>
      <c r="J4080">
        <f>'DATA DASH'!J4080</f>
        <v/>
      </c>
      <c r="K4080">
        <f>'DATA DASH'!K4080</f>
        <v/>
      </c>
      <c r="L4080">
        <f>'DATA DASH'!L4080</f>
        <v/>
      </c>
      <c r="M4080">
        <f>'DATA DASH'!M4080</f>
        <v/>
      </c>
    </row>
    <row r="4081">
      <c r="A4081">
        <f>'DATA DASH'!A4081</f>
        <v/>
      </c>
      <c r="B4081">
        <f>'DATA DASH'!B4081</f>
        <v/>
      </c>
      <c r="C4081">
        <f>'DATA DASH'!C4081</f>
        <v/>
      </c>
      <c r="D4081">
        <f>'DATA DASH'!D4081</f>
        <v/>
      </c>
      <c r="E4081">
        <f>'DATA DASH'!E4081</f>
        <v/>
      </c>
      <c r="F4081">
        <f>'DATA DASH'!F4081</f>
        <v/>
      </c>
      <c r="G4081">
        <f>'DATA DASH'!G4081</f>
        <v/>
      </c>
      <c r="H4081">
        <f>'DATA DASH'!H4081</f>
        <v/>
      </c>
      <c r="I4081">
        <f>'DATA DASH'!I4081</f>
        <v/>
      </c>
      <c r="J4081">
        <f>'DATA DASH'!J4081</f>
        <v/>
      </c>
      <c r="K4081">
        <f>'DATA DASH'!K4081</f>
        <v/>
      </c>
      <c r="L4081">
        <f>'DATA DASH'!L4081</f>
        <v/>
      </c>
      <c r="M4081">
        <f>'DATA DASH'!M4081</f>
        <v/>
      </c>
    </row>
    <row r="4082">
      <c r="A4082">
        <f>'DATA DASH'!A4082</f>
        <v/>
      </c>
      <c r="B4082">
        <f>'DATA DASH'!B4082</f>
        <v/>
      </c>
      <c r="C4082">
        <f>'DATA DASH'!C4082</f>
        <v/>
      </c>
      <c r="D4082">
        <f>'DATA DASH'!D4082</f>
        <v/>
      </c>
      <c r="E4082">
        <f>'DATA DASH'!E4082</f>
        <v/>
      </c>
      <c r="F4082">
        <f>'DATA DASH'!F4082</f>
        <v/>
      </c>
      <c r="G4082">
        <f>'DATA DASH'!G4082</f>
        <v/>
      </c>
      <c r="H4082">
        <f>'DATA DASH'!H4082</f>
        <v/>
      </c>
      <c r="I4082">
        <f>'DATA DASH'!I4082</f>
        <v/>
      </c>
      <c r="J4082">
        <f>'DATA DASH'!J4082</f>
        <v/>
      </c>
      <c r="K4082">
        <f>'DATA DASH'!K4082</f>
        <v/>
      </c>
      <c r="L4082">
        <f>'DATA DASH'!L4082</f>
        <v/>
      </c>
      <c r="M4082">
        <f>'DATA DASH'!M4082</f>
        <v/>
      </c>
    </row>
    <row r="4083">
      <c r="A4083">
        <f>'DATA DASH'!A4083</f>
        <v/>
      </c>
      <c r="B4083">
        <f>'DATA DASH'!B4083</f>
        <v/>
      </c>
      <c r="C4083">
        <f>'DATA DASH'!C4083</f>
        <v/>
      </c>
      <c r="D4083">
        <f>'DATA DASH'!D4083</f>
        <v/>
      </c>
      <c r="E4083">
        <f>'DATA DASH'!E4083</f>
        <v/>
      </c>
      <c r="F4083">
        <f>'DATA DASH'!F4083</f>
        <v/>
      </c>
      <c r="G4083">
        <f>'DATA DASH'!G4083</f>
        <v/>
      </c>
      <c r="H4083">
        <f>'DATA DASH'!H4083</f>
        <v/>
      </c>
      <c r="I4083">
        <f>'DATA DASH'!I4083</f>
        <v/>
      </c>
      <c r="J4083">
        <f>'DATA DASH'!J4083</f>
        <v/>
      </c>
      <c r="K4083">
        <f>'DATA DASH'!K4083</f>
        <v/>
      </c>
      <c r="L4083">
        <f>'DATA DASH'!L4083</f>
        <v/>
      </c>
      <c r="M4083">
        <f>'DATA DASH'!M4083</f>
        <v/>
      </c>
    </row>
    <row r="4084">
      <c r="A4084">
        <f>'DATA DASH'!A4084</f>
        <v/>
      </c>
      <c r="B4084">
        <f>'DATA DASH'!B4084</f>
        <v/>
      </c>
      <c r="C4084">
        <f>'DATA DASH'!C4084</f>
        <v/>
      </c>
      <c r="D4084">
        <f>'DATA DASH'!D4084</f>
        <v/>
      </c>
      <c r="E4084">
        <f>'DATA DASH'!E4084</f>
        <v/>
      </c>
      <c r="F4084">
        <f>'DATA DASH'!F4084</f>
        <v/>
      </c>
      <c r="G4084">
        <f>'DATA DASH'!G4084</f>
        <v/>
      </c>
      <c r="H4084">
        <f>'DATA DASH'!H4084</f>
        <v/>
      </c>
      <c r="I4084">
        <f>'DATA DASH'!I4084</f>
        <v/>
      </c>
      <c r="J4084">
        <f>'DATA DASH'!J4084</f>
        <v/>
      </c>
      <c r="K4084">
        <f>'DATA DASH'!K4084</f>
        <v/>
      </c>
      <c r="L4084">
        <f>'DATA DASH'!L4084</f>
        <v/>
      </c>
      <c r="M4084">
        <f>'DATA DASH'!M4084</f>
        <v/>
      </c>
    </row>
    <row r="4085">
      <c r="A4085">
        <f>'DATA DASH'!A4085</f>
        <v/>
      </c>
      <c r="B4085">
        <f>'DATA DASH'!B4085</f>
        <v/>
      </c>
      <c r="C4085">
        <f>'DATA DASH'!C4085</f>
        <v/>
      </c>
      <c r="D4085">
        <f>'DATA DASH'!D4085</f>
        <v/>
      </c>
      <c r="E4085">
        <f>'DATA DASH'!E4085</f>
        <v/>
      </c>
      <c r="F4085">
        <f>'DATA DASH'!F4085</f>
        <v/>
      </c>
      <c r="G4085">
        <f>'DATA DASH'!G4085</f>
        <v/>
      </c>
      <c r="H4085">
        <f>'DATA DASH'!H4085</f>
        <v/>
      </c>
      <c r="I4085">
        <f>'DATA DASH'!I4085</f>
        <v/>
      </c>
      <c r="J4085">
        <f>'DATA DASH'!J4085</f>
        <v/>
      </c>
      <c r="K4085">
        <f>'DATA DASH'!K4085</f>
        <v/>
      </c>
      <c r="L4085">
        <f>'DATA DASH'!L4085</f>
        <v/>
      </c>
      <c r="M4085">
        <f>'DATA DASH'!M4085</f>
        <v/>
      </c>
    </row>
    <row r="4086">
      <c r="A4086">
        <f>'DATA DASH'!A4086</f>
        <v/>
      </c>
      <c r="B4086">
        <f>'DATA DASH'!B4086</f>
        <v/>
      </c>
      <c r="C4086">
        <f>'DATA DASH'!C4086</f>
        <v/>
      </c>
      <c r="D4086">
        <f>'DATA DASH'!D4086</f>
        <v/>
      </c>
      <c r="E4086">
        <f>'DATA DASH'!E4086</f>
        <v/>
      </c>
      <c r="F4086">
        <f>'DATA DASH'!F4086</f>
        <v/>
      </c>
      <c r="G4086">
        <f>'DATA DASH'!G4086</f>
        <v/>
      </c>
      <c r="H4086">
        <f>'DATA DASH'!H4086</f>
        <v/>
      </c>
      <c r="I4086">
        <f>'DATA DASH'!I4086</f>
        <v/>
      </c>
      <c r="J4086">
        <f>'DATA DASH'!J4086</f>
        <v/>
      </c>
      <c r="K4086">
        <f>'DATA DASH'!K4086</f>
        <v/>
      </c>
      <c r="L4086">
        <f>'DATA DASH'!L4086</f>
        <v/>
      </c>
      <c r="M4086">
        <f>'DATA DASH'!M4086</f>
        <v/>
      </c>
    </row>
    <row r="4087">
      <c r="A4087">
        <f>'DATA DASH'!A4087</f>
        <v/>
      </c>
      <c r="B4087">
        <f>'DATA DASH'!B4087</f>
        <v/>
      </c>
      <c r="C4087">
        <f>'DATA DASH'!C4087</f>
        <v/>
      </c>
      <c r="D4087">
        <f>'DATA DASH'!D4087</f>
        <v/>
      </c>
      <c r="E4087">
        <f>'DATA DASH'!E4087</f>
        <v/>
      </c>
      <c r="F4087">
        <f>'DATA DASH'!F4087</f>
        <v/>
      </c>
      <c r="G4087">
        <f>'DATA DASH'!G4087</f>
        <v/>
      </c>
      <c r="H4087">
        <f>'DATA DASH'!H4087</f>
        <v/>
      </c>
      <c r="I4087">
        <f>'DATA DASH'!I4087</f>
        <v/>
      </c>
      <c r="J4087">
        <f>'DATA DASH'!J4087</f>
        <v/>
      </c>
      <c r="K4087">
        <f>'DATA DASH'!K4087</f>
        <v/>
      </c>
      <c r="L4087">
        <f>'DATA DASH'!L4087</f>
        <v/>
      </c>
      <c r="M4087">
        <f>'DATA DASH'!M4087</f>
        <v/>
      </c>
    </row>
    <row r="4088">
      <c r="A4088">
        <f>'DATA DASH'!A4088</f>
        <v/>
      </c>
      <c r="B4088">
        <f>'DATA DASH'!B4088</f>
        <v/>
      </c>
      <c r="C4088">
        <f>'DATA DASH'!C4088</f>
        <v/>
      </c>
      <c r="D4088">
        <f>'DATA DASH'!D4088</f>
        <v/>
      </c>
      <c r="E4088">
        <f>'DATA DASH'!E4088</f>
        <v/>
      </c>
      <c r="F4088">
        <f>'DATA DASH'!F4088</f>
        <v/>
      </c>
      <c r="G4088">
        <f>'DATA DASH'!G4088</f>
        <v/>
      </c>
      <c r="H4088">
        <f>'DATA DASH'!H4088</f>
        <v/>
      </c>
      <c r="I4088">
        <f>'DATA DASH'!I4088</f>
        <v/>
      </c>
      <c r="J4088">
        <f>'DATA DASH'!J4088</f>
        <v/>
      </c>
      <c r="K4088">
        <f>'DATA DASH'!K4088</f>
        <v/>
      </c>
      <c r="L4088">
        <f>'DATA DASH'!L4088</f>
        <v/>
      </c>
      <c r="M4088">
        <f>'DATA DASH'!M4088</f>
        <v/>
      </c>
    </row>
    <row r="4089">
      <c r="A4089">
        <f>'DATA DASH'!A4089</f>
        <v/>
      </c>
      <c r="B4089">
        <f>'DATA DASH'!B4089</f>
        <v/>
      </c>
      <c r="C4089">
        <f>'DATA DASH'!C4089</f>
        <v/>
      </c>
      <c r="D4089">
        <f>'DATA DASH'!D4089</f>
        <v/>
      </c>
      <c r="E4089">
        <f>'DATA DASH'!E4089</f>
        <v/>
      </c>
      <c r="F4089">
        <f>'DATA DASH'!F4089</f>
        <v/>
      </c>
      <c r="G4089">
        <f>'DATA DASH'!G4089</f>
        <v/>
      </c>
      <c r="H4089">
        <f>'DATA DASH'!H4089</f>
        <v/>
      </c>
      <c r="I4089">
        <f>'DATA DASH'!I4089</f>
        <v/>
      </c>
      <c r="J4089">
        <f>'DATA DASH'!J4089</f>
        <v/>
      </c>
      <c r="K4089">
        <f>'DATA DASH'!K4089</f>
        <v/>
      </c>
      <c r="L4089">
        <f>'DATA DASH'!L4089</f>
        <v/>
      </c>
      <c r="M4089">
        <f>'DATA DASH'!M4089</f>
        <v/>
      </c>
    </row>
    <row r="4090">
      <c r="A4090">
        <f>'DATA DASH'!A4090</f>
        <v/>
      </c>
      <c r="B4090">
        <f>'DATA DASH'!B4090</f>
        <v/>
      </c>
      <c r="C4090">
        <f>'DATA DASH'!C4090</f>
        <v/>
      </c>
      <c r="D4090">
        <f>'DATA DASH'!D4090</f>
        <v/>
      </c>
      <c r="E4090">
        <f>'DATA DASH'!E4090</f>
        <v/>
      </c>
      <c r="F4090">
        <f>'DATA DASH'!F4090</f>
        <v/>
      </c>
      <c r="G4090">
        <f>'DATA DASH'!G4090</f>
        <v/>
      </c>
      <c r="H4090">
        <f>'DATA DASH'!H4090</f>
        <v/>
      </c>
      <c r="I4090">
        <f>'DATA DASH'!I4090</f>
        <v/>
      </c>
      <c r="J4090">
        <f>'DATA DASH'!J4090</f>
        <v/>
      </c>
      <c r="K4090">
        <f>'DATA DASH'!K4090</f>
        <v/>
      </c>
      <c r="L4090">
        <f>'DATA DASH'!L4090</f>
        <v/>
      </c>
      <c r="M4090">
        <f>'DATA DASH'!M4090</f>
        <v/>
      </c>
    </row>
    <row r="4091">
      <c r="A4091">
        <f>'DATA DASH'!A4091</f>
        <v/>
      </c>
      <c r="B4091">
        <f>'DATA DASH'!B4091</f>
        <v/>
      </c>
      <c r="C4091">
        <f>'DATA DASH'!C4091</f>
        <v/>
      </c>
      <c r="D4091">
        <f>'DATA DASH'!D4091</f>
        <v/>
      </c>
      <c r="E4091">
        <f>'DATA DASH'!E4091</f>
        <v/>
      </c>
      <c r="F4091">
        <f>'DATA DASH'!F4091</f>
        <v/>
      </c>
      <c r="G4091">
        <f>'DATA DASH'!G4091</f>
        <v/>
      </c>
      <c r="H4091">
        <f>'DATA DASH'!H4091</f>
        <v/>
      </c>
      <c r="I4091">
        <f>'DATA DASH'!I4091</f>
        <v/>
      </c>
      <c r="J4091">
        <f>'DATA DASH'!J4091</f>
        <v/>
      </c>
      <c r="K4091">
        <f>'DATA DASH'!K4091</f>
        <v/>
      </c>
      <c r="L4091">
        <f>'DATA DASH'!L4091</f>
        <v/>
      </c>
      <c r="M4091">
        <f>'DATA DASH'!M4091</f>
        <v/>
      </c>
    </row>
    <row r="4092">
      <c r="A4092">
        <f>'DATA DASH'!A4092</f>
        <v/>
      </c>
      <c r="B4092">
        <f>'DATA DASH'!B4092</f>
        <v/>
      </c>
      <c r="C4092">
        <f>'DATA DASH'!C4092</f>
        <v/>
      </c>
      <c r="D4092">
        <f>'DATA DASH'!D4092</f>
        <v/>
      </c>
      <c r="E4092">
        <f>'DATA DASH'!E4092</f>
        <v/>
      </c>
      <c r="F4092">
        <f>'DATA DASH'!F4092</f>
        <v/>
      </c>
      <c r="G4092">
        <f>'DATA DASH'!G4092</f>
        <v/>
      </c>
      <c r="H4092">
        <f>'DATA DASH'!H4092</f>
        <v/>
      </c>
      <c r="I4092">
        <f>'DATA DASH'!I4092</f>
        <v/>
      </c>
      <c r="J4092">
        <f>'DATA DASH'!J4092</f>
        <v/>
      </c>
      <c r="K4092">
        <f>'DATA DASH'!K4092</f>
        <v/>
      </c>
      <c r="L4092">
        <f>'DATA DASH'!L4092</f>
        <v/>
      </c>
      <c r="M4092">
        <f>'DATA DASH'!M4092</f>
        <v/>
      </c>
    </row>
    <row r="4093">
      <c r="A4093">
        <f>'DATA DASH'!A4093</f>
        <v/>
      </c>
      <c r="B4093">
        <f>'DATA DASH'!B4093</f>
        <v/>
      </c>
      <c r="C4093">
        <f>'DATA DASH'!C4093</f>
        <v/>
      </c>
      <c r="D4093">
        <f>'DATA DASH'!D4093</f>
        <v/>
      </c>
      <c r="E4093">
        <f>'DATA DASH'!E4093</f>
        <v/>
      </c>
      <c r="F4093">
        <f>'DATA DASH'!F4093</f>
        <v/>
      </c>
      <c r="G4093">
        <f>'DATA DASH'!G4093</f>
        <v/>
      </c>
      <c r="H4093">
        <f>'DATA DASH'!H4093</f>
        <v/>
      </c>
      <c r="I4093">
        <f>'DATA DASH'!I4093</f>
        <v/>
      </c>
      <c r="J4093">
        <f>'DATA DASH'!J4093</f>
        <v/>
      </c>
      <c r="K4093">
        <f>'DATA DASH'!K4093</f>
        <v/>
      </c>
      <c r="L4093">
        <f>'DATA DASH'!L4093</f>
        <v/>
      </c>
      <c r="M4093">
        <f>'DATA DASH'!M4093</f>
        <v/>
      </c>
    </row>
    <row r="4094">
      <c r="A4094">
        <f>'DATA DASH'!A4094</f>
        <v/>
      </c>
      <c r="B4094">
        <f>'DATA DASH'!B4094</f>
        <v/>
      </c>
      <c r="C4094">
        <f>'DATA DASH'!C4094</f>
        <v/>
      </c>
      <c r="D4094">
        <f>'DATA DASH'!D4094</f>
        <v/>
      </c>
      <c r="E4094">
        <f>'DATA DASH'!E4094</f>
        <v/>
      </c>
      <c r="F4094">
        <f>'DATA DASH'!F4094</f>
        <v/>
      </c>
      <c r="G4094">
        <f>'DATA DASH'!G4094</f>
        <v/>
      </c>
      <c r="H4094">
        <f>'DATA DASH'!H4094</f>
        <v/>
      </c>
      <c r="I4094">
        <f>'DATA DASH'!I4094</f>
        <v/>
      </c>
      <c r="J4094">
        <f>'DATA DASH'!J4094</f>
        <v/>
      </c>
      <c r="K4094">
        <f>'DATA DASH'!K4094</f>
        <v/>
      </c>
      <c r="L4094">
        <f>'DATA DASH'!L4094</f>
        <v/>
      </c>
      <c r="M4094">
        <f>'DATA DASH'!M4094</f>
        <v/>
      </c>
    </row>
    <row r="4095">
      <c r="A4095">
        <f>'DATA DASH'!A4095</f>
        <v/>
      </c>
      <c r="B4095">
        <f>'DATA DASH'!B4095</f>
        <v/>
      </c>
      <c r="C4095">
        <f>'DATA DASH'!C4095</f>
        <v/>
      </c>
      <c r="D4095">
        <f>'DATA DASH'!D4095</f>
        <v/>
      </c>
      <c r="E4095">
        <f>'DATA DASH'!E4095</f>
        <v/>
      </c>
      <c r="F4095">
        <f>'DATA DASH'!F4095</f>
        <v/>
      </c>
      <c r="G4095">
        <f>'DATA DASH'!G4095</f>
        <v/>
      </c>
      <c r="H4095">
        <f>'DATA DASH'!H4095</f>
        <v/>
      </c>
      <c r="I4095">
        <f>'DATA DASH'!I4095</f>
        <v/>
      </c>
      <c r="J4095">
        <f>'DATA DASH'!J4095</f>
        <v/>
      </c>
      <c r="K4095">
        <f>'DATA DASH'!K4095</f>
        <v/>
      </c>
      <c r="L4095">
        <f>'DATA DASH'!L4095</f>
        <v/>
      </c>
      <c r="M4095">
        <f>'DATA DASH'!M4095</f>
        <v/>
      </c>
    </row>
    <row r="4096">
      <c r="A4096">
        <f>'DATA DASH'!A4096</f>
        <v/>
      </c>
      <c r="B4096">
        <f>'DATA DASH'!B4096</f>
        <v/>
      </c>
      <c r="C4096">
        <f>'DATA DASH'!C4096</f>
        <v/>
      </c>
      <c r="D4096">
        <f>'DATA DASH'!D4096</f>
        <v/>
      </c>
      <c r="E4096">
        <f>'DATA DASH'!E4096</f>
        <v/>
      </c>
      <c r="F4096">
        <f>'DATA DASH'!F4096</f>
        <v/>
      </c>
      <c r="G4096">
        <f>'DATA DASH'!G4096</f>
        <v/>
      </c>
      <c r="H4096">
        <f>'DATA DASH'!H4096</f>
        <v/>
      </c>
      <c r="I4096">
        <f>'DATA DASH'!I4096</f>
        <v/>
      </c>
      <c r="J4096">
        <f>'DATA DASH'!J4096</f>
        <v/>
      </c>
      <c r="K4096">
        <f>'DATA DASH'!K4096</f>
        <v/>
      </c>
      <c r="L4096">
        <f>'DATA DASH'!L4096</f>
        <v/>
      </c>
      <c r="M4096">
        <f>'DATA DASH'!M4096</f>
        <v/>
      </c>
    </row>
    <row r="4097">
      <c r="A4097">
        <f>'DATA DASH'!A4097</f>
        <v/>
      </c>
      <c r="B4097">
        <f>'DATA DASH'!B4097</f>
        <v/>
      </c>
      <c r="C4097">
        <f>'DATA DASH'!C4097</f>
        <v/>
      </c>
      <c r="D4097">
        <f>'DATA DASH'!D4097</f>
        <v/>
      </c>
      <c r="E4097">
        <f>'DATA DASH'!E4097</f>
        <v/>
      </c>
      <c r="F4097">
        <f>'DATA DASH'!F4097</f>
        <v/>
      </c>
      <c r="G4097">
        <f>'DATA DASH'!G4097</f>
        <v/>
      </c>
      <c r="H4097">
        <f>'DATA DASH'!H4097</f>
        <v/>
      </c>
      <c r="I4097">
        <f>'DATA DASH'!I4097</f>
        <v/>
      </c>
      <c r="J4097">
        <f>'DATA DASH'!J4097</f>
        <v/>
      </c>
      <c r="K4097">
        <f>'DATA DASH'!K4097</f>
        <v/>
      </c>
      <c r="L4097">
        <f>'DATA DASH'!L4097</f>
        <v/>
      </c>
      <c r="M4097">
        <f>'DATA DASH'!M4097</f>
        <v/>
      </c>
    </row>
    <row r="4098">
      <c r="A4098">
        <f>'DATA DASH'!A4098</f>
        <v/>
      </c>
      <c r="B4098">
        <f>'DATA DASH'!B4098</f>
        <v/>
      </c>
      <c r="C4098">
        <f>'DATA DASH'!C4098</f>
        <v/>
      </c>
      <c r="D4098">
        <f>'DATA DASH'!D4098</f>
        <v/>
      </c>
      <c r="E4098">
        <f>'DATA DASH'!E4098</f>
        <v/>
      </c>
      <c r="F4098">
        <f>'DATA DASH'!F4098</f>
        <v/>
      </c>
      <c r="G4098">
        <f>'DATA DASH'!G4098</f>
        <v/>
      </c>
      <c r="H4098">
        <f>'DATA DASH'!H4098</f>
        <v/>
      </c>
      <c r="I4098">
        <f>'DATA DASH'!I4098</f>
        <v/>
      </c>
      <c r="J4098">
        <f>'DATA DASH'!J4098</f>
        <v/>
      </c>
      <c r="K4098">
        <f>'DATA DASH'!K4098</f>
        <v/>
      </c>
      <c r="L4098">
        <f>'DATA DASH'!L4098</f>
        <v/>
      </c>
      <c r="M4098">
        <f>'DATA DASH'!M4098</f>
        <v/>
      </c>
    </row>
    <row r="4099">
      <c r="A4099">
        <f>'DATA DASH'!A4099</f>
        <v/>
      </c>
      <c r="B4099">
        <f>'DATA DASH'!B4099</f>
        <v/>
      </c>
      <c r="C4099">
        <f>'DATA DASH'!C4099</f>
        <v/>
      </c>
      <c r="D4099">
        <f>'DATA DASH'!D4099</f>
        <v/>
      </c>
      <c r="E4099">
        <f>'DATA DASH'!E4099</f>
        <v/>
      </c>
      <c r="F4099">
        <f>'DATA DASH'!F4099</f>
        <v/>
      </c>
      <c r="G4099">
        <f>'DATA DASH'!G4099</f>
        <v/>
      </c>
      <c r="H4099">
        <f>'DATA DASH'!H4099</f>
        <v/>
      </c>
      <c r="I4099">
        <f>'DATA DASH'!I4099</f>
        <v/>
      </c>
      <c r="J4099">
        <f>'DATA DASH'!J4099</f>
        <v/>
      </c>
      <c r="K4099">
        <f>'DATA DASH'!K4099</f>
        <v/>
      </c>
      <c r="L4099">
        <f>'DATA DASH'!L4099</f>
        <v/>
      </c>
      <c r="M4099">
        <f>'DATA DASH'!M4099</f>
        <v/>
      </c>
    </row>
    <row r="4100">
      <c r="A4100">
        <f>'DATA DASH'!A4100</f>
        <v/>
      </c>
      <c r="B4100">
        <f>'DATA DASH'!B4100</f>
        <v/>
      </c>
      <c r="C4100">
        <f>'DATA DASH'!C4100</f>
        <v/>
      </c>
      <c r="D4100">
        <f>'DATA DASH'!D4100</f>
        <v/>
      </c>
      <c r="E4100">
        <f>'DATA DASH'!E4100</f>
        <v/>
      </c>
      <c r="F4100">
        <f>'DATA DASH'!F4100</f>
        <v/>
      </c>
      <c r="G4100">
        <f>'DATA DASH'!G4100</f>
        <v/>
      </c>
      <c r="H4100">
        <f>'DATA DASH'!H4100</f>
        <v/>
      </c>
      <c r="I4100">
        <f>'DATA DASH'!I4100</f>
        <v/>
      </c>
      <c r="J4100">
        <f>'DATA DASH'!J4100</f>
        <v/>
      </c>
      <c r="K4100">
        <f>'DATA DASH'!K4100</f>
        <v/>
      </c>
      <c r="L4100">
        <f>'DATA DASH'!L4100</f>
        <v/>
      </c>
      <c r="M4100">
        <f>'DATA DASH'!M4100</f>
        <v/>
      </c>
    </row>
    <row r="4101">
      <c r="A4101">
        <f>'DATA DASH'!A4101</f>
        <v/>
      </c>
      <c r="B4101">
        <f>'DATA DASH'!B4101</f>
        <v/>
      </c>
      <c r="C4101">
        <f>'DATA DASH'!C4101</f>
        <v/>
      </c>
      <c r="D4101">
        <f>'DATA DASH'!D4101</f>
        <v/>
      </c>
      <c r="E4101">
        <f>'DATA DASH'!E4101</f>
        <v/>
      </c>
      <c r="F4101">
        <f>'DATA DASH'!F4101</f>
        <v/>
      </c>
      <c r="G4101">
        <f>'DATA DASH'!G4101</f>
        <v/>
      </c>
      <c r="H4101">
        <f>'DATA DASH'!H4101</f>
        <v/>
      </c>
      <c r="I4101">
        <f>'DATA DASH'!I4101</f>
        <v/>
      </c>
      <c r="J4101">
        <f>'DATA DASH'!J4101</f>
        <v/>
      </c>
      <c r="K4101">
        <f>'DATA DASH'!K4101</f>
        <v/>
      </c>
      <c r="L4101">
        <f>'DATA DASH'!L4101</f>
        <v/>
      </c>
      <c r="M4101">
        <f>'DATA DASH'!M4101</f>
        <v/>
      </c>
    </row>
    <row r="4102">
      <c r="A4102">
        <f>'DATA DASH'!A4102</f>
        <v/>
      </c>
      <c r="B4102">
        <f>'DATA DASH'!B4102</f>
        <v/>
      </c>
      <c r="C4102">
        <f>'DATA DASH'!C4102</f>
        <v/>
      </c>
      <c r="D4102">
        <f>'DATA DASH'!D4102</f>
        <v/>
      </c>
      <c r="E4102">
        <f>'DATA DASH'!E4102</f>
        <v/>
      </c>
      <c r="F4102">
        <f>'DATA DASH'!F4102</f>
        <v/>
      </c>
      <c r="G4102">
        <f>'DATA DASH'!G4102</f>
        <v/>
      </c>
      <c r="H4102">
        <f>'DATA DASH'!H4102</f>
        <v/>
      </c>
      <c r="I4102">
        <f>'DATA DASH'!I4102</f>
        <v/>
      </c>
      <c r="J4102">
        <f>'DATA DASH'!J4102</f>
        <v/>
      </c>
      <c r="K4102">
        <f>'DATA DASH'!K4102</f>
        <v/>
      </c>
      <c r="L4102">
        <f>'DATA DASH'!L4102</f>
        <v/>
      </c>
      <c r="M4102">
        <f>'DATA DASH'!M4102</f>
        <v/>
      </c>
    </row>
    <row r="4103">
      <c r="A4103">
        <f>'DATA DASH'!A4103</f>
        <v/>
      </c>
      <c r="B4103">
        <f>'DATA DASH'!B4103</f>
        <v/>
      </c>
      <c r="C4103">
        <f>'DATA DASH'!C4103</f>
        <v/>
      </c>
      <c r="D4103">
        <f>'DATA DASH'!D4103</f>
        <v/>
      </c>
      <c r="E4103">
        <f>'DATA DASH'!E4103</f>
        <v/>
      </c>
      <c r="F4103">
        <f>'DATA DASH'!F4103</f>
        <v/>
      </c>
      <c r="G4103">
        <f>'DATA DASH'!G4103</f>
        <v/>
      </c>
      <c r="H4103">
        <f>'DATA DASH'!H4103</f>
        <v/>
      </c>
      <c r="I4103">
        <f>'DATA DASH'!I4103</f>
        <v/>
      </c>
      <c r="J4103">
        <f>'DATA DASH'!J4103</f>
        <v/>
      </c>
      <c r="K4103">
        <f>'DATA DASH'!K4103</f>
        <v/>
      </c>
      <c r="L4103">
        <f>'DATA DASH'!L4103</f>
        <v/>
      </c>
      <c r="M4103">
        <f>'DATA DASH'!M4103</f>
        <v/>
      </c>
    </row>
    <row r="4104">
      <c r="A4104">
        <f>'DATA DASH'!A4104</f>
        <v/>
      </c>
      <c r="B4104">
        <f>'DATA DASH'!B4104</f>
        <v/>
      </c>
      <c r="C4104">
        <f>'DATA DASH'!C4104</f>
        <v/>
      </c>
      <c r="D4104">
        <f>'DATA DASH'!D4104</f>
        <v/>
      </c>
      <c r="E4104">
        <f>'DATA DASH'!E4104</f>
        <v/>
      </c>
      <c r="F4104">
        <f>'DATA DASH'!F4104</f>
        <v/>
      </c>
      <c r="G4104">
        <f>'DATA DASH'!G4104</f>
        <v/>
      </c>
      <c r="H4104">
        <f>'DATA DASH'!H4104</f>
        <v/>
      </c>
      <c r="I4104">
        <f>'DATA DASH'!I4104</f>
        <v/>
      </c>
      <c r="J4104">
        <f>'DATA DASH'!J4104</f>
        <v/>
      </c>
      <c r="K4104">
        <f>'DATA DASH'!K4104</f>
        <v/>
      </c>
      <c r="L4104">
        <f>'DATA DASH'!L4104</f>
        <v/>
      </c>
      <c r="M4104">
        <f>'DATA DASH'!M4104</f>
        <v/>
      </c>
    </row>
    <row r="4105">
      <c r="A4105">
        <f>'DATA DASH'!A4105</f>
        <v/>
      </c>
      <c r="B4105">
        <f>'DATA DASH'!B4105</f>
        <v/>
      </c>
      <c r="C4105">
        <f>'DATA DASH'!C4105</f>
        <v/>
      </c>
      <c r="D4105">
        <f>'DATA DASH'!D4105</f>
        <v/>
      </c>
      <c r="E4105">
        <f>'DATA DASH'!E4105</f>
        <v/>
      </c>
      <c r="F4105">
        <f>'DATA DASH'!F4105</f>
        <v/>
      </c>
      <c r="G4105">
        <f>'DATA DASH'!G4105</f>
        <v/>
      </c>
      <c r="H4105">
        <f>'DATA DASH'!H4105</f>
        <v/>
      </c>
      <c r="I4105">
        <f>'DATA DASH'!I4105</f>
        <v/>
      </c>
      <c r="J4105">
        <f>'DATA DASH'!J4105</f>
        <v/>
      </c>
      <c r="K4105">
        <f>'DATA DASH'!K4105</f>
        <v/>
      </c>
      <c r="L4105">
        <f>'DATA DASH'!L4105</f>
        <v/>
      </c>
      <c r="M4105">
        <f>'DATA DASH'!M4105</f>
        <v/>
      </c>
    </row>
    <row r="4106">
      <c r="A4106">
        <f>'DATA DASH'!A4106</f>
        <v/>
      </c>
      <c r="B4106">
        <f>'DATA DASH'!B4106</f>
        <v/>
      </c>
      <c r="C4106">
        <f>'DATA DASH'!C4106</f>
        <v/>
      </c>
      <c r="D4106">
        <f>'DATA DASH'!D4106</f>
        <v/>
      </c>
      <c r="E4106">
        <f>'DATA DASH'!E4106</f>
        <v/>
      </c>
      <c r="F4106">
        <f>'DATA DASH'!F4106</f>
        <v/>
      </c>
      <c r="G4106">
        <f>'DATA DASH'!G4106</f>
        <v/>
      </c>
      <c r="H4106">
        <f>'DATA DASH'!H4106</f>
        <v/>
      </c>
      <c r="I4106">
        <f>'DATA DASH'!I4106</f>
        <v/>
      </c>
      <c r="J4106">
        <f>'DATA DASH'!J4106</f>
        <v/>
      </c>
      <c r="K4106">
        <f>'DATA DASH'!K4106</f>
        <v/>
      </c>
      <c r="L4106">
        <f>'DATA DASH'!L4106</f>
        <v/>
      </c>
      <c r="M4106">
        <f>'DATA DASH'!M4106</f>
        <v/>
      </c>
    </row>
    <row r="4107">
      <c r="A4107">
        <f>'DATA DASH'!A4107</f>
        <v/>
      </c>
      <c r="B4107">
        <f>'DATA DASH'!B4107</f>
        <v/>
      </c>
      <c r="C4107">
        <f>'DATA DASH'!C4107</f>
        <v/>
      </c>
      <c r="D4107">
        <f>'DATA DASH'!D4107</f>
        <v/>
      </c>
      <c r="E4107">
        <f>'DATA DASH'!E4107</f>
        <v/>
      </c>
      <c r="F4107">
        <f>'DATA DASH'!F4107</f>
        <v/>
      </c>
      <c r="G4107">
        <f>'DATA DASH'!G4107</f>
        <v/>
      </c>
      <c r="H4107">
        <f>'DATA DASH'!H4107</f>
        <v/>
      </c>
      <c r="I4107">
        <f>'DATA DASH'!I4107</f>
        <v/>
      </c>
      <c r="J4107">
        <f>'DATA DASH'!J4107</f>
        <v/>
      </c>
      <c r="K4107">
        <f>'DATA DASH'!K4107</f>
        <v/>
      </c>
      <c r="L4107">
        <f>'DATA DASH'!L4107</f>
        <v/>
      </c>
      <c r="M4107">
        <f>'DATA DASH'!M4107</f>
        <v/>
      </c>
    </row>
    <row r="4108">
      <c r="A4108">
        <f>'DATA DASH'!A4108</f>
        <v/>
      </c>
      <c r="B4108">
        <f>'DATA DASH'!B4108</f>
        <v/>
      </c>
      <c r="C4108">
        <f>'DATA DASH'!C4108</f>
        <v/>
      </c>
      <c r="D4108">
        <f>'DATA DASH'!D4108</f>
        <v/>
      </c>
      <c r="E4108">
        <f>'DATA DASH'!E4108</f>
        <v/>
      </c>
      <c r="F4108">
        <f>'DATA DASH'!F4108</f>
        <v/>
      </c>
      <c r="G4108">
        <f>'DATA DASH'!G4108</f>
        <v/>
      </c>
      <c r="H4108">
        <f>'DATA DASH'!H4108</f>
        <v/>
      </c>
      <c r="I4108">
        <f>'DATA DASH'!I4108</f>
        <v/>
      </c>
      <c r="J4108">
        <f>'DATA DASH'!J4108</f>
        <v/>
      </c>
      <c r="K4108">
        <f>'DATA DASH'!K4108</f>
        <v/>
      </c>
      <c r="L4108">
        <f>'DATA DASH'!L4108</f>
        <v/>
      </c>
      <c r="M4108">
        <f>'DATA DASH'!M4108</f>
        <v/>
      </c>
    </row>
    <row r="4109">
      <c r="A4109">
        <f>'DATA DASH'!A4109</f>
        <v/>
      </c>
      <c r="B4109">
        <f>'DATA DASH'!B4109</f>
        <v/>
      </c>
      <c r="C4109">
        <f>'DATA DASH'!C4109</f>
        <v/>
      </c>
      <c r="D4109">
        <f>'DATA DASH'!D4109</f>
        <v/>
      </c>
      <c r="E4109">
        <f>'DATA DASH'!E4109</f>
        <v/>
      </c>
      <c r="F4109">
        <f>'DATA DASH'!F4109</f>
        <v/>
      </c>
      <c r="G4109">
        <f>'DATA DASH'!G4109</f>
        <v/>
      </c>
      <c r="H4109">
        <f>'DATA DASH'!H4109</f>
        <v/>
      </c>
      <c r="I4109">
        <f>'DATA DASH'!I4109</f>
        <v/>
      </c>
      <c r="J4109">
        <f>'DATA DASH'!J4109</f>
        <v/>
      </c>
      <c r="K4109">
        <f>'DATA DASH'!K4109</f>
        <v/>
      </c>
      <c r="L4109">
        <f>'DATA DASH'!L4109</f>
        <v/>
      </c>
      <c r="M4109">
        <f>'DATA DASH'!M4109</f>
        <v/>
      </c>
    </row>
    <row r="4110">
      <c r="A4110">
        <f>'DATA DASH'!A4110</f>
        <v/>
      </c>
      <c r="B4110">
        <f>'DATA DASH'!B4110</f>
        <v/>
      </c>
      <c r="C4110">
        <f>'DATA DASH'!C4110</f>
        <v/>
      </c>
      <c r="D4110">
        <f>'DATA DASH'!D4110</f>
        <v/>
      </c>
      <c r="E4110">
        <f>'DATA DASH'!E4110</f>
        <v/>
      </c>
      <c r="F4110">
        <f>'DATA DASH'!F4110</f>
        <v/>
      </c>
      <c r="G4110">
        <f>'DATA DASH'!G4110</f>
        <v/>
      </c>
      <c r="H4110">
        <f>'DATA DASH'!H4110</f>
        <v/>
      </c>
      <c r="I4110">
        <f>'DATA DASH'!I4110</f>
        <v/>
      </c>
      <c r="J4110">
        <f>'DATA DASH'!J4110</f>
        <v/>
      </c>
      <c r="K4110">
        <f>'DATA DASH'!K4110</f>
        <v/>
      </c>
      <c r="L4110">
        <f>'DATA DASH'!L4110</f>
        <v/>
      </c>
      <c r="M4110">
        <f>'DATA DASH'!M4110</f>
        <v/>
      </c>
    </row>
    <row r="4111">
      <c r="A4111">
        <f>'DATA DASH'!A4111</f>
        <v/>
      </c>
      <c r="B4111">
        <f>'DATA DASH'!B4111</f>
        <v/>
      </c>
      <c r="C4111">
        <f>'DATA DASH'!C4111</f>
        <v/>
      </c>
      <c r="D4111">
        <f>'DATA DASH'!D4111</f>
        <v/>
      </c>
      <c r="E4111">
        <f>'DATA DASH'!E4111</f>
        <v/>
      </c>
      <c r="F4111">
        <f>'DATA DASH'!F4111</f>
        <v/>
      </c>
      <c r="G4111">
        <f>'DATA DASH'!G4111</f>
        <v/>
      </c>
      <c r="H4111">
        <f>'DATA DASH'!H4111</f>
        <v/>
      </c>
      <c r="I4111">
        <f>'DATA DASH'!I4111</f>
        <v/>
      </c>
      <c r="J4111">
        <f>'DATA DASH'!J4111</f>
        <v/>
      </c>
      <c r="K4111">
        <f>'DATA DASH'!K4111</f>
        <v/>
      </c>
      <c r="L4111">
        <f>'DATA DASH'!L4111</f>
        <v/>
      </c>
      <c r="M4111">
        <f>'DATA DASH'!M4111</f>
        <v/>
      </c>
    </row>
    <row r="4112">
      <c r="A4112">
        <f>'DATA DASH'!A4112</f>
        <v/>
      </c>
      <c r="B4112">
        <f>'DATA DASH'!B4112</f>
        <v/>
      </c>
      <c r="C4112">
        <f>'DATA DASH'!C4112</f>
        <v/>
      </c>
      <c r="D4112">
        <f>'DATA DASH'!D4112</f>
        <v/>
      </c>
      <c r="E4112">
        <f>'DATA DASH'!E4112</f>
        <v/>
      </c>
      <c r="F4112">
        <f>'DATA DASH'!F4112</f>
        <v/>
      </c>
      <c r="G4112">
        <f>'DATA DASH'!G4112</f>
        <v/>
      </c>
      <c r="H4112">
        <f>'DATA DASH'!H4112</f>
        <v/>
      </c>
      <c r="I4112">
        <f>'DATA DASH'!I4112</f>
        <v/>
      </c>
      <c r="J4112">
        <f>'DATA DASH'!J4112</f>
        <v/>
      </c>
      <c r="K4112">
        <f>'DATA DASH'!K4112</f>
        <v/>
      </c>
      <c r="L4112">
        <f>'DATA DASH'!L4112</f>
        <v/>
      </c>
      <c r="M4112">
        <f>'DATA DASH'!M4112</f>
        <v/>
      </c>
    </row>
    <row r="4113">
      <c r="A4113">
        <f>'DATA DASH'!A4113</f>
        <v/>
      </c>
      <c r="B4113">
        <f>'DATA DASH'!B4113</f>
        <v/>
      </c>
      <c r="C4113">
        <f>'DATA DASH'!C4113</f>
        <v/>
      </c>
      <c r="D4113">
        <f>'DATA DASH'!D4113</f>
        <v/>
      </c>
      <c r="E4113">
        <f>'DATA DASH'!E4113</f>
        <v/>
      </c>
      <c r="F4113">
        <f>'DATA DASH'!F4113</f>
        <v/>
      </c>
      <c r="G4113">
        <f>'DATA DASH'!G4113</f>
        <v/>
      </c>
      <c r="H4113">
        <f>'DATA DASH'!H4113</f>
        <v/>
      </c>
      <c r="I4113">
        <f>'DATA DASH'!I4113</f>
        <v/>
      </c>
      <c r="J4113">
        <f>'DATA DASH'!J4113</f>
        <v/>
      </c>
      <c r="K4113">
        <f>'DATA DASH'!K4113</f>
        <v/>
      </c>
      <c r="L4113">
        <f>'DATA DASH'!L4113</f>
        <v/>
      </c>
      <c r="M4113">
        <f>'DATA DASH'!M4113</f>
        <v/>
      </c>
    </row>
    <row r="4114">
      <c r="A4114">
        <f>'DATA DASH'!A4114</f>
        <v/>
      </c>
      <c r="B4114">
        <f>'DATA DASH'!B4114</f>
        <v/>
      </c>
      <c r="C4114">
        <f>'DATA DASH'!C4114</f>
        <v/>
      </c>
      <c r="D4114">
        <f>'DATA DASH'!D4114</f>
        <v/>
      </c>
      <c r="E4114">
        <f>'DATA DASH'!E4114</f>
        <v/>
      </c>
      <c r="F4114">
        <f>'DATA DASH'!F4114</f>
        <v/>
      </c>
      <c r="G4114">
        <f>'DATA DASH'!G4114</f>
        <v/>
      </c>
      <c r="H4114">
        <f>'DATA DASH'!H4114</f>
        <v/>
      </c>
      <c r="I4114">
        <f>'DATA DASH'!I4114</f>
        <v/>
      </c>
      <c r="J4114">
        <f>'DATA DASH'!J4114</f>
        <v/>
      </c>
      <c r="K4114">
        <f>'DATA DASH'!K4114</f>
        <v/>
      </c>
      <c r="L4114">
        <f>'DATA DASH'!L4114</f>
        <v/>
      </c>
      <c r="M4114">
        <f>'DATA DASH'!M4114</f>
        <v/>
      </c>
    </row>
    <row r="4115">
      <c r="A4115">
        <f>'DATA DASH'!A4115</f>
        <v/>
      </c>
      <c r="B4115">
        <f>'DATA DASH'!B4115</f>
        <v/>
      </c>
      <c r="C4115">
        <f>'DATA DASH'!C4115</f>
        <v/>
      </c>
      <c r="D4115">
        <f>'DATA DASH'!D4115</f>
        <v/>
      </c>
      <c r="E4115">
        <f>'DATA DASH'!E4115</f>
        <v/>
      </c>
      <c r="F4115">
        <f>'DATA DASH'!F4115</f>
        <v/>
      </c>
      <c r="G4115">
        <f>'DATA DASH'!G4115</f>
        <v/>
      </c>
      <c r="H4115">
        <f>'DATA DASH'!H4115</f>
        <v/>
      </c>
      <c r="I4115">
        <f>'DATA DASH'!I4115</f>
        <v/>
      </c>
      <c r="J4115">
        <f>'DATA DASH'!J4115</f>
        <v/>
      </c>
      <c r="K4115">
        <f>'DATA DASH'!K4115</f>
        <v/>
      </c>
      <c r="L4115">
        <f>'DATA DASH'!L4115</f>
        <v/>
      </c>
      <c r="M4115">
        <f>'DATA DASH'!M4115</f>
        <v/>
      </c>
    </row>
    <row r="4116">
      <c r="A4116">
        <f>'DATA DASH'!A4116</f>
        <v/>
      </c>
      <c r="B4116">
        <f>'DATA DASH'!B4116</f>
        <v/>
      </c>
      <c r="C4116">
        <f>'DATA DASH'!C4116</f>
        <v/>
      </c>
      <c r="D4116">
        <f>'DATA DASH'!D4116</f>
        <v/>
      </c>
      <c r="E4116">
        <f>'DATA DASH'!E4116</f>
        <v/>
      </c>
      <c r="F4116">
        <f>'DATA DASH'!F4116</f>
        <v/>
      </c>
      <c r="G4116">
        <f>'DATA DASH'!G4116</f>
        <v/>
      </c>
      <c r="H4116">
        <f>'DATA DASH'!H4116</f>
        <v/>
      </c>
      <c r="I4116">
        <f>'DATA DASH'!I4116</f>
        <v/>
      </c>
      <c r="J4116">
        <f>'DATA DASH'!J4116</f>
        <v/>
      </c>
      <c r="K4116">
        <f>'DATA DASH'!K4116</f>
        <v/>
      </c>
      <c r="L4116">
        <f>'DATA DASH'!L4116</f>
        <v/>
      </c>
      <c r="M4116">
        <f>'DATA DASH'!M4116</f>
        <v/>
      </c>
    </row>
    <row r="4117">
      <c r="A4117">
        <f>'DATA DASH'!A4117</f>
        <v/>
      </c>
      <c r="B4117">
        <f>'DATA DASH'!B4117</f>
        <v/>
      </c>
      <c r="C4117">
        <f>'DATA DASH'!C4117</f>
        <v/>
      </c>
      <c r="D4117">
        <f>'DATA DASH'!D4117</f>
        <v/>
      </c>
      <c r="E4117">
        <f>'DATA DASH'!E4117</f>
        <v/>
      </c>
      <c r="F4117">
        <f>'DATA DASH'!F4117</f>
        <v/>
      </c>
      <c r="G4117">
        <f>'DATA DASH'!G4117</f>
        <v/>
      </c>
      <c r="H4117">
        <f>'DATA DASH'!H4117</f>
        <v/>
      </c>
      <c r="I4117">
        <f>'DATA DASH'!I4117</f>
        <v/>
      </c>
      <c r="J4117">
        <f>'DATA DASH'!J4117</f>
        <v/>
      </c>
      <c r="K4117">
        <f>'DATA DASH'!K4117</f>
        <v/>
      </c>
      <c r="L4117">
        <f>'DATA DASH'!L4117</f>
        <v/>
      </c>
      <c r="M4117">
        <f>'DATA DASH'!M4117</f>
        <v/>
      </c>
    </row>
    <row r="4118">
      <c r="A4118">
        <f>'DATA DASH'!A4118</f>
        <v/>
      </c>
      <c r="B4118">
        <f>'DATA DASH'!B4118</f>
        <v/>
      </c>
      <c r="C4118">
        <f>'DATA DASH'!C4118</f>
        <v/>
      </c>
      <c r="D4118">
        <f>'DATA DASH'!D4118</f>
        <v/>
      </c>
      <c r="E4118">
        <f>'DATA DASH'!E4118</f>
        <v/>
      </c>
      <c r="F4118">
        <f>'DATA DASH'!F4118</f>
        <v/>
      </c>
      <c r="G4118">
        <f>'DATA DASH'!G4118</f>
        <v/>
      </c>
      <c r="H4118">
        <f>'DATA DASH'!H4118</f>
        <v/>
      </c>
      <c r="I4118">
        <f>'DATA DASH'!I4118</f>
        <v/>
      </c>
      <c r="J4118">
        <f>'DATA DASH'!J4118</f>
        <v/>
      </c>
      <c r="K4118">
        <f>'DATA DASH'!K4118</f>
        <v/>
      </c>
      <c r="L4118">
        <f>'DATA DASH'!L4118</f>
        <v/>
      </c>
      <c r="M4118">
        <f>'DATA DASH'!M4118</f>
        <v/>
      </c>
    </row>
    <row r="4119">
      <c r="A4119">
        <f>'DATA DASH'!A4119</f>
        <v/>
      </c>
      <c r="B4119">
        <f>'DATA DASH'!B4119</f>
        <v/>
      </c>
      <c r="C4119">
        <f>'DATA DASH'!C4119</f>
        <v/>
      </c>
      <c r="D4119">
        <f>'DATA DASH'!D4119</f>
        <v/>
      </c>
      <c r="E4119">
        <f>'DATA DASH'!E4119</f>
        <v/>
      </c>
      <c r="F4119">
        <f>'DATA DASH'!F4119</f>
        <v/>
      </c>
      <c r="G4119">
        <f>'DATA DASH'!G4119</f>
        <v/>
      </c>
      <c r="H4119">
        <f>'DATA DASH'!H4119</f>
        <v/>
      </c>
      <c r="I4119">
        <f>'DATA DASH'!I4119</f>
        <v/>
      </c>
      <c r="J4119">
        <f>'DATA DASH'!J4119</f>
        <v/>
      </c>
      <c r="K4119">
        <f>'DATA DASH'!K4119</f>
        <v/>
      </c>
      <c r="L4119">
        <f>'DATA DASH'!L4119</f>
        <v/>
      </c>
      <c r="M4119">
        <f>'DATA DASH'!M4119</f>
        <v/>
      </c>
    </row>
    <row r="4120">
      <c r="A4120">
        <f>'DATA DASH'!A4120</f>
        <v/>
      </c>
      <c r="B4120">
        <f>'DATA DASH'!B4120</f>
        <v/>
      </c>
      <c r="C4120">
        <f>'DATA DASH'!C4120</f>
        <v/>
      </c>
      <c r="D4120">
        <f>'DATA DASH'!D4120</f>
        <v/>
      </c>
      <c r="E4120">
        <f>'DATA DASH'!E4120</f>
        <v/>
      </c>
      <c r="F4120">
        <f>'DATA DASH'!F4120</f>
        <v/>
      </c>
      <c r="G4120">
        <f>'DATA DASH'!G4120</f>
        <v/>
      </c>
      <c r="H4120">
        <f>'DATA DASH'!H4120</f>
        <v/>
      </c>
      <c r="I4120">
        <f>'DATA DASH'!I4120</f>
        <v/>
      </c>
      <c r="J4120">
        <f>'DATA DASH'!J4120</f>
        <v/>
      </c>
      <c r="K4120">
        <f>'DATA DASH'!K4120</f>
        <v/>
      </c>
      <c r="L4120">
        <f>'DATA DASH'!L4120</f>
        <v/>
      </c>
      <c r="M4120">
        <f>'DATA DASH'!M4120</f>
        <v/>
      </c>
    </row>
    <row r="4121">
      <c r="A4121">
        <f>'DATA DASH'!A4121</f>
        <v/>
      </c>
      <c r="B4121">
        <f>'DATA DASH'!B4121</f>
        <v/>
      </c>
      <c r="C4121">
        <f>'DATA DASH'!C4121</f>
        <v/>
      </c>
      <c r="D4121">
        <f>'DATA DASH'!D4121</f>
        <v/>
      </c>
      <c r="E4121">
        <f>'DATA DASH'!E4121</f>
        <v/>
      </c>
      <c r="F4121">
        <f>'DATA DASH'!F4121</f>
        <v/>
      </c>
      <c r="G4121">
        <f>'DATA DASH'!G4121</f>
        <v/>
      </c>
      <c r="H4121">
        <f>'DATA DASH'!H4121</f>
        <v/>
      </c>
      <c r="I4121">
        <f>'DATA DASH'!I4121</f>
        <v/>
      </c>
      <c r="J4121">
        <f>'DATA DASH'!J4121</f>
        <v/>
      </c>
      <c r="K4121">
        <f>'DATA DASH'!K4121</f>
        <v/>
      </c>
      <c r="L4121">
        <f>'DATA DASH'!L4121</f>
        <v/>
      </c>
      <c r="M4121">
        <f>'DATA DASH'!M4121</f>
        <v/>
      </c>
    </row>
    <row r="4122">
      <c r="A4122">
        <f>'DATA DASH'!A4122</f>
        <v/>
      </c>
      <c r="B4122">
        <f>'DATA DASH'!B4122</f>
        <v/>
      </c>
      <c r="C4122">
        <f>'DATA DASH'!C4122</f>
        <v/>
      </c>
      <c r="D4122">
        <f>'DATA DASH'!D4122</f>
        <v/>
      </c>
      <c r="E4122">
        <f>'DATA DASH'!E4122</f>
        <v/>
      </c>
      <c r="F4122">
        <f>'DATA DASH'!F4122</f>
        <v/>
      </c>
      <c r="G4122">
        <f>'DATA DASH'!G4122</f>
        <v/>
      </c>
      <c r="H4122">
        <f>'DATA DASH'!H4122</f>
        <v/>
      </c>
      <c r="I4122">
        <f>'DATA DASH'!I4122</f>
        <v/>
      </c>
      <c r="J4122">
        <f>'DATA DASH'!J4122</f>
        <v/>
      </c>
      <c r="K4122">
        <f>'DATA DASH'!K4122</f>
        <v/>
      </c>
      <c r="L4122">
        <f>'DATA DASH'!L4122</f>
        <v/>
      </c>
      <c r="M4122">
        <f>'DATA DASH'!M4122</f>
        <v/>
      </c>
    </row>
    <row r="4123">
      <c r="A4123">
        <f>'DATA DASH'!A4123</f>
        <v/>
      </c>
      <c r="B4123">
        <f>'DATA DASH'!B4123</f>
        <v/>
      </c>
      <c r="C4123">
        <f>'DATA DASH'!C4123</f>
        <v/>
      </c>
      <c r="D4123">
        <f>'DATA DASH'!D4123</f>
        <v/>
      </c>
      <c r="E4123">
        <f>'DATA DASH'!E4123</f>
        <v/>
      </c>
      <c r="F4123">
        <f>'DATA DASH'!F4123</f>
        <v/>
      </c>
      <c r="G4123">
        <f>'DATA DASH'!G4123</f>
        <v/>
      </c>
      <c r="H4123">
        <f>'DATA DASH'!H4123</f>
        <v/>
      </c>
      <c r="I4123">
        <f>'DATA DASH'!I4123</f>
        <v/>
      </c>
      <c r="J4123">
        <f>'DATA DASH'!J4123</f>
        <v/>
      </c>
      <c r="K4123">
        <f>'DATA DASH'!K4123</f>
        <v/>
      </c>
      <c r="L4123">
        <f>'DATA DASH'!L4123</f>
        <v/>
      </c>
      <c r="M4123">
        <f>'DATA DASH'!M4123</f>
        <v/>
      </c>
    </row>
    <row r="4124">
      <c r="A4124">
        <f>'DATA DASH'!A4124</f>
        <v/>
      </c>
      <c r="B4124">
        <f>'DATA DASH'!B4124</f>
        <v/>
      </c>
      <c r="C4124">
        <f>'DATA DASH'!C4124</f>
        <v/>
      </c>
      <c r="D4124">
        <f>'DATA DASH'!D4124</f>
        <v/>
      </c>
      <c r="E4124">
        <f>'DATA DASH'!E4124</f>
        <v/>
      </c>
      <c r="F4124">
        <f>'DATA DASH'!F4124</f>
        <v/>
      </c>
      <c r="G4124">
        <f>'DATA DASH'!G4124</f>
        <v/>
      </c>
      <c r="H4124">
        <f>'DATA DASH'!H4124</f>
        <v/>
      </c>
      <c r="I4124">
        <f>'DATA DASH'!I4124</f>
        <v/>
      </c>
      <c r="J4124">
        <f>'DATA DASH'!J4124</f>
        <v/>
      </c>
      <c r="K4124">
        <f>'DATA DASH'!K4124</f>
        <v/>
      </c>
      <c r="L4124">
        <f>'DATA DASH'!L4124</f>
        <v/>
      </c>
      <c r="M4124">
        <f>'DATA DASH'!M4124</f>
        <v/>
      </c>
    </row>
    <row r="4125">
      <c r="A4125">
        <f>'DATA DASH'!A4125</f>
        <v/>
      </c>
      <c r="B4125">
        <f>'DATA DASH'!B4125</f>
        <v/>
      </c>
      <c r="C4125">
        <f>'DATA DASH'!C4125</f>
        <v/>
      </c>
      <c r="D4125">
        <f>'DATA DASH'!D4125</f>
        <v/>
      </c>
      <c r="E4125">
        <f>'DATA DASH'!E4125</f>
        <v/>
      </c>
      <c r="F4125">
        <f>'DATA DASH'!F4125</f>
        <v/>
      </c>
      <c r="G4125">
        <f>'DATA DASH'!G4125</f>
        <v/>
      </c>
      <c r="H4125">
        <f>'DATA DASH'!H4125</f>
        <v/>
      </c>
      <c r="I4125">
        <f>'DATA DASH'!I4125</f>
        <v/>
      </c>
      <c r="J4125">
        <f>'DATA DASH'!J4125</f>
        <v/>
      </c>
      <c r="K4125">
        <f>'DATA DASH'!K4125</f>
        <v/>
      </c>
      <c r="L4125">
        <f>'DATA DASH'!L4125</f>
        <v/>
      </c>
      <c r="M4125">
        <f>'DATA DASH'!M4125</f>
        <v/>
      </c>
    </row>
    <row r="4126">
      <c r="A4126">
        <f>'DATA DASH'!A4126</f>
        <v/>
      </c>
      <c r="B4126">
        <f>'DATA DASH'!B4126</f>
        <v/>
      </c>
      <c r="C4126">
        <f>'DATA DASH'!C4126</f>
        <v/>
      </c>
      <c r="D4126">
        <f>'DATA DASH'!D4126</f>
        <v/>
      </c>
      <c r="E4126">
        <f>'DATA DASH'!E4126</f>
        <v/>
      </c>
      <c r="F4126">
        <f>'DATA DASH'!F4126</f>
        <v/>
      </c>
      <c r="G4126">
        <f>'DATA DASH'!G4126</f>
        <v/>
      </c>
      <c r="H4126">
        <f>'DATA DASH'!H4126</f>
        <v/>
      </c>
      <c r="I4126">
        <f>'DATA DASH'!I4126</f>
        <v/>
      </c>
      <c r="J4126">
        <f>'DATA DASH'!J4126</f>
        <v/>
      </c>
      <c r="K4126">
        <f>'DATA DASH'!K4126</f>
        <v/>
      </c>
      <c r="L4126">
        <f>'DATA DASH'!L4126</f>
        <v/>
      </c>
      <c r="M4126">
        <f>'DATA DASH'!M4126</f>
        <v/>
      </c>
    </row>
    <row r="4127">
      <c r="A4127">
        <f>'DATA DASH'!A4127</f>
        <v/>
      </c>
      <c r="B4127">
        <f>'DATA DASH'!B4127</f>
        <v/>
      </c>
      <c r="C4127">
        <f>'DATA DASH'!C4127</f>
        <v/>
      </c>
      <c r="D4127">
        <f>'DATA DASH'!D4127</f>
        <v/>
      </c>
      <c r="E4127">
        <f>'DATA DASH'!E4127</f>
        <v/>
      </c>
      <c r="F4127">
        <f>'DATA DASH'!F4127</f>
        <v/>
      </c>
      <c r="G4127">
        <f>'DATA DASH'!G4127</f>
        <v/>
      </c>
      <c r="H4127">
        <f>'DATA DASH'!H4127</f>
        <v/>
      </c>
      <c r="I4127">
        <f>'DATA DASH'!I4127</f>
        <v/>
      </c>
      <c r="J4127">
        <f>'DATA DASH'!J4127</f>
        <v/>
      </c>
      <c r="K4127">
        <f>'DATA DASH'!K4127</f>
        <v/>
      </c>
      <c r="L4127">
        <f>'DATA DASH'!L4127</f>
        <v/>
      </c>
      <c r="M4127">
        <f>'DATA DASH'!M4127</f>
        <v/>
      </c>
    </row>
    <row r="4128">
      <c r="A4128">
        <f>'DATA DASH'!A4128</f>
        <v/>
      </c>
      <c r="B4128">
        <f>'DATA DASH'!B4128</f>
        <v/>
      </c>
      <c r="C4128">
        <f>'DATA DASH'!C4128</f>
        <v/>
      </c>
      <c r="D4128">
        <f>'DATA DASH'!D4128</f>
        <v/>
      </c>
      <c r="E4128">
        <f>'DATA DASH'!E4128</f>
        <v/>
      </c>
      <c r="F4128">
        <f>'DATA DASH'!F4128</f>
        <v/>
      </c>
      <c r="G4128">
        <f>'DATA DASH'!G4128</f>
        <v/>
      </c>
      <c r="H4128">
        <f>'DATA DASH'!H4128</f>
        <v/>
      </c>
      <c r="I4128">
        <f>'DATA DASH'!I4128</f>
        <v/>
      </c>
      <c r="J4128">
        <f>'DATA DASH'!J4128</f>
        <v/>
      </c>
      <c r="K4128">
        <f>'DATA DASH'!K4128</f>
        <v/>
      </c>
      <c r="L4128">
        <f>'DATA DASH'!L4128</f>
        <v/>
      </c>
      <c r="M4128">
        <f>'DATA DASH'!M4128</f>
        <v/>
      </c>
    </row>
    <row r="4129">
      <c r="A4129">
        <f>'DATA DASH'!A4129</f>
        <v/>
      </c>
      <c r="B4129">
        <f>'DATA DASH'!B4129</f>
        <v/>
      </c>
      <c r="C4129">
        <f>'DATA DASH'!C4129</f>
        <v/>
      </c>
      <c r="D4129">
        <f>'DATA DASH'!D4129</f>
        <v/>
      </c>
      <c r="E4129">
        <f>'DATA DASH'!E4129</f>
        <v/>
      </c>
      <c r="F4129">
        <f>'DATA DASH'!F4129</f>
        <v/>
      </c>
      <c r="G4129">
        <f>'DATA DASH'!G4129</f>
        <v/>
      </c>
      <c r="H4129">
        <f>'DATA DASH'!H4129</f>
        <v/>
      </c>
      <c r="I4129">
        <f>'DATA DASH'!I4129</f>
        <v/>
      </c>
      <c r="J4129">
        <f>'DATA DASH'!J4129</f>
        <v/>
      </c>
      <c r="K4129">
        <f>'DATA DASH'!K4129</f>
        <v/>
      </c>
      <c r="L4129">
        <f>'DATA DASH'!L4129</f>
        <v/>
      </c>
      <c r="M4129">
        <f>'DATA DASH'!M4129</f>
        <v/>
      </c>
    </row>
    <row r="4130">
      <c r="A4130">
        <f>'DATA DASH'!A4130</f>
        <v/>
      </c>
      <c r="B4130">
        <f>'DATA DASH'!B4130</f>
        <v/>
      </c>
      <c r="C4130">
        <f>'DATA DASH'!C4130</f>
        <v/>
      </c>
      <c r="D4130">
        <f>'DATA DASH'!D4130</f>
        <v/>
      </c>
      <c r="E4130">
        <f>'DATA DASH'!E4130</f>
        <v/>
      </c>
      <c r="F4130">
        <f>'DATA DASH'!F4130</f>
        <v/>
      </c>
      <c r="G4130">
        <f>'DATA DASH'!G4130</f>
        <v/>
      </c>
      <c r="H4130">
        <f>'DATA DASH'!H4130</f>
        <v/>
      </c>
      <c r="I4130">
        <f>'DATA DASH'!I4130</f>
        <v/>
      </c>
      <c r="J4130">
        <f>'DATA DASH'!J4130</f>
        <v/>
      </c>
      <c r="K4130">
        <f>'DATA DASH'!K4130</f>
        <v/>
      </c>
      <c r="L4130">
        <f>'DATA DASH'!L4130</f>
        <v/>
      </c>
      <c r="M4130">
        <f>'DATA DASH'!M4130</f>
        <v/>
      </c>
    </row>
    <row r="4131">
      <c r="A4131">
        <f>'DATA DASH'!A4131</f>
        <v/>
      </c>
      <c r="B4131">
        <f>'DATA DASH'!B4131</f>
        <v/>
      </c>
      <c r="C4131">
        <f>'DATA DASH'!C4131</f>
        <v/>
      </c>
      <c r="D4131">
        <f>'DATA DASH'!D4131</f>
        <v/>
      </c>
      <c r="E4131">
        <f>'DATA DASH'!E4131</f>
        <v/>
      </c>
      <c r="F4131">
        <f>'DATA DASH'!F4131</f>
        <v/>
      </c>
      <c r="G4131">
        <f>'DATA DASH'!G4131</f>
        <v/>
      </c>
      <c r="H4131">
        <f>'DATA DASH'!H4131</f>
        <v/>
      </c>
      <c r="I4131">
        <f>'DATA DASH'!I4131</f>
        <v/>
      </c>
      <c r="J4131">
        <f>'DATA DASH'!J4131</f>
        <v/>
      </c>
      <c r="K4131">
        <f>'DATA DASH'!K4131</f>
        <v/>
      </c>
      <c r="L4131">
        <f>'DATA DASH'!L4131</f>
        <v/>
      </c>
      <c r="M4131">
        <f>'DATA DASH'!M4131</f>
        <v/>
      </c>
    </row>
    <row r="4132">
      <c r="A4132">
        <f>'DATA DASH'!A4132</f>
        <v/>
      </c>
      <c r="B4132">
        <f>'DATA DASH'!B4132</f>
        <v/>
      </c>
      <c r="C4132">
        <f>'DATA DASH'!C4132</f>
        <v/>
      </c>
      <c r="D4132">
        <f>'DATA DASH'!D4132</f>
        <v/>
      </c>
      <c r="E4132">
        <f>'DATA DASH'!E4132</f>
        <v/>
      </c>
      <c r="F4132">
        <f>'DATA DASH'!F4132</f>
        <v/>
      </c>
      <c r="G4132">
        <f>'DATA DASH'!G4132</f>
        <v/>
      </c>
      <c r="H4132">
        <f>'DATA DASH'!H4132</f>
        <v/>
      </c>
      <c r="I4132">
        <f>'DATA DASH'!I4132</f>
        <v/>
      </c>
      <c r="J4132">
        <f>'DATA DASH'!J4132</f>
        <v/>
      </c>
      <c r="K4132">
        <f>'DATA DASH'!K4132</f>
        <v/>
      </c>
      <c r="L4132">
        <f>'DATA DASH'!L4132</f>
        <v/>
      </c>
      <c r="M4132">
        <f>'DATA DASH'!M4132</f>
        <v/>
      </c>
    </row>
    <row r="4133">
      <c r="A4133">
        <f>'DATA DASH'!A4133</f>
        <v/>
      </c>
      <c r="B4133">
        <f>'DATA DASH'!B4133</f>
        <v/>
      </c>
      <c r="C4133">
        <f>'DATA DASH'!C4133</f>
        <v/>
      </c>
      <c r="D4133">
        <f>'DATA DASH'!D4133</f>
        <v/>
      </c>
      <c r="E4133">
        <f>'DATA DASH'!E4133</f>
        <v/>
      </c>
      <c r="F4133">
        <f>'DATA DASH'!F4133</f>
        <v/>
      </c>
      <c r="G4133">
        <f>'DATA DASH'!G4133</f>
        <v/>
      </c>
      <c r="H4133">
        <f>'DATA DASH'!H4133</f>
        <v/>
      </c>
      <c r="I4133">
        <f>'DATA DASH'!I4133</f>
        <v/>
      </c>
      <c r="J4133">
        <f>'DATA DASH'!J4133</f>
        <v/>
      </c>
      <c r="K4133">
        <f>'DATA DASH'!K4133</f>
        <v/>
      </c>
      <c r="L4133">
        <f>'DATA DASH'!L4133</f>
        <v/>
      </c>
      <c r="M4133">
        <f>'DATA DASH'!M4133</f>
        <v/>
      </c>
    </row>
    <row r="4134">
      <c r="A4134">
        <f>'DATA DASH'!A4134</f>
        <v/>
      </c>
      <c r="B4134">
        <f>'DATA DASH'!B4134</f>
        <v/>
      </c>
      <c r="C4134">
        <f>'DATA DASH'!C4134</f>
        <v/>
      </c>
      <c r="D4134">
        <f>'DATA DASH'!D4134</f>
        <v/>
      </c>
      <c r="E4134">
        <f>'DATA DASH'!E4134</f>
        <v/>
      </c>
      <c r="F4134">
        <f>'DATA DASH'!F4134</f>
        <v/>
      </c>
      <c r="G4134">
        <f>'DATA DASH'!G4134</f>
        <v/>
      </c>
      <c r="H4134">
        <f>'DATA DASH'!H4134</f>
        <v/>
      </c>
      <c r="I4134">
        <f>'DATA DASH'!I4134</f>
        <v/>
      </c>
      <c r="J4134">
        <f>'DATA DASH'!J4134</f>
        <v/>
      </c>
      <c r="K4134">
        <f>'DATA DASH'!K4134</f>
        <v/>
      </c>
      <c r="L4134">
        <f>'DATA DASH'!L4134</f>
        <v/>
      </c>
      <c r="M4134">
        <f>'DATA DASH'!M4134</f>
        <v/>
      </c>
    </row>
    <row r="4135">
      <c r="A4135">
        <f>'DATA DASH'!A4135</f>
        <v/>
      </c>
      <c r="B4135">
        <f>'DATA DASH'!B4135</f>
        <v/>
      </c>
      <c r="C4135">
        <f>'DATA DASH'!C4135</f>
        <v/>
      </c>
      <c r="D4135">
        <f>'DATA DASH'!D4135</f>
        <v/>
      </c>
      <c r="E4135">
        <f>'DATA DASH'!E4135</f>
        <v/>
      </c>
      <c r="F4135">
        <f>'DATA DASH'!F4135</f>
        <v/>
      </c>
      <c r="G4135">
        <f>'DATA DASH'!G4135</f>
        <v/>
      </c>
      <c r="H4135">
        <f>'DATA DASH'!H4135</f>
        <v/>
      </c>
      <c r="I4135">
        <f>'DATA DASH'!I4135</f>
        <v/>
      </c>
      <c r="J4135">
        <f>'DATA DASH'!J4135</f>
        <v/>
      </c>
      <c r="K4135">
        <f>'DATA DASH'!K4135</f>
        <v/>
      </c>
      <c r="L4135">
        <f>'DATA DASH'!L4135</f>
        <v/>
      </c>
      <c r="M4135">
        <f>'DATA DASH'!M4135</f>
        <v/>
      </c>
    </row>
    <row r="4136">
      <c r="A4136">
        <f>'DATA DASH'!A4136</f>
        <v/>
      </c>
      <c r="B4136">
        <f>'DATA DASH'!B4136</f>
        <v/>
      </c>
      <c r="C4136">
        <f>'DATA DASH'!C4136</f>
        <v/>
      </c>
      <c r="D4136">
        <f>'DATA DASH'!D4136</f>
        <v/>
      </c>
      <c r="E4136">
        <f>'DATA DASH'!E4136</f>
        <v/>
      </c>
      <c r="F4136">
        <f>'DATA DASH'!F4136</f>
        <v/>
      </c>
      <c r="G4136">
        <f>'DATA DASH'!G4136</f>
        <v/>
      </c>
      <c r="H4136">
        <f>'DATA DASH'!H4136</f>
        <v/>
      </c>
      <c r="I4136">
        <f>'DATA DASH'!I4136</f>
        <v/>
      </c>
      <c r="J4136">
        <f>'DATA DASH'!J4136</f>
        <v/>
      </c>
      <c r="K4136">
        <f>'DATA DASH'!K4136</f>
        <v/>
      </c>
      <c r="L4136">
        <f>'DATA DASH'!L4136</f>
        <v/>
      </c>
      <c r="M4136">
        <f>'DATA DASH'!M4136</f>
        <v/>
      </c>
    </row>
    <row r="4137">
      <c r="A4137">
        <f>'DATA DASH'!A4137</f>
        <v/>
      </c>
      <c r="B4137">
        <f>'DATA DASH'!B4137</f>
        <v/>
      </c>
      <c r="C4137">
        <f>'DATA DASH'!C4137</f>
        <v/>
      </c>
      <c r="D4137">
        <f>'DATA DASH'!D4137</f>
        <v/>
      </c>
      <c r="E4137">
        <f>'DATA DASH'!E4137</f>
        <v/>
      </c>
      <c r="F4137">
        <f>'DATA DASH'!F4137</f>
        <v/>
      </c>
      <c r="G4137">
        <f>'DATA DASH'!G4137</f>
        <v/>
      </c>
      <c r="H4137">
        <f>'DATA DASH'!H4137</f>
        <v/>
      </c>
      <c r="I4137">
        <f>'DATA DASH'!I4137</f>
        <v/>
      </c>
      <c r="J4137">
        <f>'DATA DASH'!J4137</f>
        <v/>
      </c>
      <c r="K4137">
        <f>'DATA DASH'!K4137</f>
        <v/>
      </c>
      <c r="L4137">
        <f>'DATA DASH'!L4137</f>
        <v/>
      </c>
      <c r="M4137">
        <f>'DATA DASH'!M4137</f>
        <v/>
      </c>
    </row>
    <row r="4138">
      <c r="A4138">
        <f>'DATA DASH'!A4138</f>
        <v/>
      </c>
      <c r="B4138">
        <f>'DATA DASH'!B4138</f>
        <v/>
      </c>
      <c r="C4138">
        <f>'DATA DASH'!C4138</f>
        <v/>
      </c>
      <c r="D4138">
        <f>'DATA DASH'!D4138</f>
        <v/>
      </c>
      <c r="E4138">
        <f>'DATA DASH'!E4138</f>
        <v/>
      </c>
      <c r="F4138">
        <f>'DATA DASH'!F4138</f>
        <v/>
      </c>
      <c r="G4138">
        <f>'DATA DASH'!G4138</f>
        <v/>
      </c>
      <c r="H4138">
        <f>'DATA DASH'!H4138</f>
        <v/>
      </c>
      <c r="I4138">
        <f>'DATA DASH'!I4138</f>
        <v/>
      </c>
      <c r="J4138">
        <f>'DATA DASH'!J4138</f>
        <v/>
      </c>
      <c r="K4138">
        <f>'DATA DASH'!K4138</f>
        <v/>
      </c>
      <c r="L4138">
        <f>'DATA DASH'!L4138</f>
        <v/>
      </c>
      <c r="M4138">
        <f>'DATA DASH'!M4138</f>
        <v/>
      </c>
    </row>
    <row r="4139">
      <c r="A4139">
        <f>'DATA DASH'!A4139</f>
        <v/>
      </c>
      <c r="B4139">
        <f>'DATA DASH'!B4139</f>
        <v/>
      </c>
      <c r="C4139">
        <f>'DATA DASH'!C4139</f>
        <v/>
      </c>
      <c r="D4139">
        <f>'DATA DASH'!D4139</f>
        <v/>
      </c>
      <c r="E4139">
        <f>'DATA DASH'!E4139</f>
        <v/>
      </c>
      <c r="F4139">
        <f>'DATA DASH'!F4139</f>
        <v/>
      </c>
      <c r="G4139">
        <f>'DATA DASH'!G4139</f>
        <v/>
      </c>
      <c r="H4139">
        <f>'DATA DASH'!H4139</f>
        <v/>
      </c>
      <c r="I4139">
        <f>'DATA DASH'!I4139</f>
        <v/>
      </c>
      <c r="J4139">
        <f>'DATA DASH'!J4139</f>
        <v/>
      </c>
      <c r="K4139">
        <f>'DATA DASH'!K4139</f>
        <v/>
      </c>
      <c r="L4139">
        <f>'DATA DASH'!L4139</f>
        <v/>
      </c>
      <c r="M4139">
        <f>'DATA DASH'!M4139</f>
        <v/>
      </c>
    </row>
    <row r="4140">
      <c r="A4140">
        <f>'DATA DASH'!A4140</f>
        <v/>
      </c>
      <c r="B4140">
        <f>'DATA DASH'!B4140</f>
        <v/>
      </c>
      <c r="C4140">
        <f>'DATA DASH'!C4140</f>
        <v/>
      </c>
      <c r="D4140">
        <f>'DATA DASH'!D4140</f>
        <v/>
      </c>
      <c r="E4140">
        <f>'DATA DASH'!E4140</f>
        <v/>
      </c>
      <c r="F4140">
        <f>'DATA DASH'!F4140</f>
        <v/>
      </c>
      <c r="G4140">
        <f>'DATA DASH'!G4140</f>
        <v/>
      </c>
      <c r="H4140">
        <f>'DATA DASH'!H4140</f>
        <v/>
      </c>
      <c r="I4140">
        <f>'DATA DASH'!I4140</f>
        <v/>
      </c>
      <c r="J4140">
        <f>'DATA DASH'!J4140</f>
        <v/>
      </c>
      <c r="K4140">
        <f>'DATA DASH'!K4140</f>
        <v/>
      </c>
      <c r="L4140">
        <f>'DATA DASH'!L4140</f>
        <v/>
      </c>
      <c r="M4140">
        <f>'DATA DASH'!M4140</f>
        <v/>
      </c>
    </row>
    <row r="4141">
      <c r="A4141">
        <f>'DATA DASH'!A4141</f>
        <v/>
      </c>
      <c r="B4141">
        <f>'DATA DASH'!B4141</f>
        <v/>
      </c>
      <c r="C4141">
        <f>'DATA DASH'!C4141</f>
        <v/>
      </c>
      <c r="D4141">
        <f>'DATA DASH'!D4141</f>
        <v/>
      </c>
      <c r="E4141">
        <f>'DATA DASH'!E4141</f>
        <v/>
      </c>
      <c r="F4141">
        <f>'DATA DASH'!F4141</f>
        <v/>
      </c>
      <c r="G4141">
        <f>'DATA DASH'!G4141</f>
        <v/>
      </c>
      <c r="H4141">
        <f>'DATA DASH'!H4141</f>
        <v/>
      </c>
      <c r="I4141">
        <f>'DATA DASH'!I4141</f>
        <v/>
      </c>
      <c r="J4141">
        <f>'DATA DASH'!J4141</f>
        <v/>
      </c>
      <c r="K4141">
        <f>'DATA DASH'!K4141</f>
        <v/>
      </c>
      <c r="L4141">
        <f>'DATA DASH'!L4141</f>
        <v/>
      </c>
      <c r="M4141">
        <f>'DATA DASH'!M4141</f>
        <v/>
      </c>
    </row>
    <row r="4142">
      <c r="A4142">
        <f>'DATA DASH'!A4142</f>
        <v/>
      </c>
      <c r="B4142">
        <f>'DATA DASH'!B4142</f>
        <v/>
      </c>
      <c r="C4142">
        <f>'DATA DASH'!C4142</f>
        <v/>
      </c>
      <c r="D4142">
        <f>'DATA DASH'!D4142</f>
        <v/>
      </c>
      <c r="E4142">
        <f>'DATA DASH'!E4142</f>
        <v/>
      </c>
      <c r="F4142">
        <f>'DATA DASH'!F4142</f>
        <v/>
      </c>
      <c r="G4142">
        <f>'DATA DASH'!G4142</f>
        <v/>
      </c>
      <c r="H4142">
        <f>'DATA DASH'!H4142</f>
        <v/>
      </c>
      <c r="I4142">
        <f>'DATA DASH'!I4142</f>
        <v/>
      </c>
      <c r="J4142">
        <f>'DATA DASH'!J4142</f>
        <v/>
      </c>
      <c r="K4142">
        <f>'DATA DASH'!K4142</f>
        <v/>
      </c>
      <c r="L4142">
        <f>'DATA DASH'!L4142</f>
        <v/>
      </c>
      <c r="M4142">
        <f>'DATA DASH'!M4142</f>
        <v/>
      </c>
    </row>
    <row r="4143">
      <c r="A4143">
        <f>'DATA DASH'!A4143</f>
        <v/>
      </c>
      <c r="B4143">
        <f>'DATA DASH'!B4143</f>
        <v/>
      </c>
      <c r="C4143">
        <f>'DATA DASH'!C4143</f>
        <v/>
      </c>
      <c r="D4143">
        <f>'DATA DASH'!D4143</f>
        <v/>
      </c>
      <c r="E4143">
        <f>'DATA DASH'!E4143</f>
        <v/>
      </c>
      <c r="F4143">
        <f>'DATA DASH'!F4143</f>
        <v/>
      </c>
      <c r="G4143">
        <f>'DATA DASH'!G4143</f>
        <v/>
      </c>
      <c r="H4143">
        <f>'DATA DASH'!H4143</f>
        <v/>
      </c>
      <c r="I4143">
        <f>'DATA DASH'!I4143</f>
        <v/>
      </c>
      <c r="J4143">
        <f>'DATA DASH'!J4143</f>
        <v/>
      </c>
      <c r="K4143">
        <f>'DATA DASH'!K4143</f>
        <v/>
      </c>
      <c r="L4143">
        <f>'DATA DASH'!L4143</f>
        <v/>
      </c>
      <c r="M4143">
        <f>'DATA DASH'!M4143</f>
        <v/>
      </c>
    </row>
    <row r="4144">
      <c r="A4144">
        <f>'DATA DASH'!A4144</f>
        <v/>
      </c>
      <c r="B4144">
        <f>'DATA DASH'!B4144</f>
        <v/>
      </c>
      <c r="C4144">
        <f>'DATA DASH'!C4144</f>
        <v/>
      </c>
      <c r="D4144">
        <f>'DATA DASH'!D4144</f>
        <v/>
      </c>
      <c r="E4144">
        <f>'DATA DASH'!E4144</f>
        <v/>
      </c>
      <c r="F4144">
        <f>'DATA DASH'!F4144</f>
        <v/>
      </c>
      <c r="G4144">
        <f>'DATA DASH'!G4144</f>
        <v/>
      </c>
      <c r="H4144">
        <f>'DATA DASH'!H4144</f>
        <v/>
      </c>
      <c r="I4144">
        <f>'DATA DASH'!I4144</f>
        <v/>
      </c>
      <c r="J4144">
        <f>'DATA DASH'!J4144</f>
        <v/>
      </c>
      <c r="K4144">
        <f>'DATA DASH'!K4144</f>
        <v/>
      </c>
      <c r="L4144">
        <f>'DATA DASH'!L4144</f>
        <v/>
      </c>
      <c r="M4144">
        <f>'DATA DASH'!M4144</f>
        <v/>
      </c>
    </row>
    <row r="4145">
      <c r="A4145">
        <f>'DATA DASH'!A4145</f>
        <v/>
      </c>
      <c r="B4145">
        <f>'DATA DASH'!B4145</f>
        <v/>
      </c>
      <c r="C4145">
        <f>'DATA DASH'!C4145</f>
        <v/>
      </c>
      <c r="D4145">
        <f>'DATA DASH'!D4145</f>
        <v/>
      </c>
      <c r="E4145">
        <f>'DATA DASH'!E4145</f>
        <v/>
      </c>
      <c r="F4145">
        <f>'DATA DASH'!F4145</f>
        <v/>
      </c>
      <c r="G4145">
        <f>'DATA DASH'!G4145</f>
        <v/>
      </c>
      <c r="H4145">
        <f>'DATA DASH'!H4145</f>
        <v/>
      </c>
      <c r="I4145">
        <f>'DATA DASH'!I4145</f>
        <v/>
      </c>
      <c r="J4145">
        <f>'DATA DASH'!J4145</f>
        <v/>
      </c>
      <c r="K4145">
        <f>'DATA DASH'!K4145</f>
        <v/>
      </c>
      <c r="L4145">
        <f>'DATA DASH'!L4145</f>
        <v/>
      </c>
      <c r="M4145">
        <f>'DATA DASH'!M4145</f>
        <v/>
      </c>
    </row>
    <row r="4146">
      <c r="A4146">
        <f>'DATA DASH'!A4146</f>
        <v/>
      </c>
      <c r="B4146">
        <f>'DATA DASH'!B4146</f>
        <v/>
      </c>
      <c r="C4146">
        <f>'DATA DASH'!C4146</f>
        <v/>
      </c>
      <c r="D4146">
        <f>'DATA DASH'!D4146</f>
        <v/>
      </c>
      <c r="E4146">
        <f>'DATA DASH'!E4146</f>
        <v/>
      </c>
      <c r="F4146">
        <f>'DATA DASH'!F4146</f>
        <v/>
      </c>
      <c r="G4146">
        <f>'DATA DASH'!G4146</f>
        <v/>
      </c>
      <c r="H4146">
        <f>'DATA DASH'!H4146</f>
        <v/>
      </c>
      <c r="I4146">
        <f>'DATA DASH'!I4146</f>
        <v/>
      </c>
      <c r="J4146">
        <f>'DATA DASH'!J4146</f>
        <v/>
      </c>
      <c r="K4146">
        <f>'DATA DASH'!K4146</f>
        <v/>
      </c>
      <c r="L4146">
        <f>'DATA DASH'!L4146</f>
        <v/>
      </c>
      <c r="M4146">
        <f>'DATA DASH'!M4146</f>
        <v/>
      </c>
    </row>
    <row r="4147">
      <c r="A4147">
        <f>'DATA DASH'!A4147</f>
        <v/>
      </c>
      <c r="B4147">
        <f>'DATA DASH'!B4147</f>
        <v/>
      </c>
      <c r="C4147">
        <f>'DATA DASH'!C4147</f>
        <v/>
      </c>
      <c r="D4147">
        <f>'DATA DASH'!D4147</f>
        <v/>
      </c>
      <c r="E4147">
        <f>'DATA DASH'!E4147</f>
        <v/>
      </c>
      <c r="F4147">
        <f>'DATA DASH'!F4147</f>
        <v/>
      </c>
      <c r="G4147">
        <f>'DATA DASH'!G4147</f>
        <v/>
      </c>
      <c r="H4147">
        <f>'DATA DASH'!H4147</f>
        <v/>
      </c>
      <c r="I4147">
        <f>'DATA DASH'!I4147</f>
        <v/>
      </c>
      <c r="J4147">
        <f>'DATA DASH'!J4147</f>
        <v/>
      </c>
      <c r="K4147">
        <f>'DATA DASH'!K4147</f>
        <v/>
      </c>
      <c r="L4147">
        <f>'DATA DASH'!L4147</f>
        <v/>
      </c>
      <c r="M4147">
        <f>'DATA DASH'!M4147</f>
        <v/>
      </c>
    </row>
    <row r="4148">
      <c r="A4148">
        <f>'DATA DASH'!A4148</f>
        <v/>
      </c>
      <c r="B4148">
        <f>'DATA DASH'!B4148</f>
        <v/>
      </c>
      <c r="C4148">
        <f>'DATA DASH'!C4148</f>
        <v/>
      </c>
      <c r="D4148">
        <f>'DATA DASH'!D4148</f>
        <v/>
      </c>
      <c r="E4148">
        <f>'DATA DASH'!E4148</f>
        <v/>
      </c>
      <c r="F4148">
        <f>'DATA DASH'!F4148</f>
        <v/>
      </c>
      <c r="G4148">
        <f>'DATA DASH'!G4148</f>
        <v/>
      </c>
      <c r="H4148">
        <f>'DATA DASH'!H4148</f>
        <v/>
      </c>
      <c r="I4148">
        <f>'DATA DASH'!I4148</f>
        <v/>
      </c>
      <c r="J4148">
        <f>'DATA DASH'!J4148</f>
        <v/>
      </c>
      <c r="K4148">
        <f>'DATA DASH'!K4148</f>
        <v/>
      </c>
      <c r="L4148">
        <f>'DATA DASH'!L4148</f>
        <v/>
      </c>
      <c r="M4148">
        <f>'DATA DASH'!M4148</f>
        <v/>
      </c>
    </row>
    <row r="4149">
      <c r="A4149">
        <f>'DATA DASH'!A4149</f>
        <v/>
      </c>
      <c r="B4149">
        <f>'DATA DASH'!B4149</f>
        <v/>
      </c>
      <c r="C4149">
        <f>'DATA DASH'!C4149</f>
        <v/>
      </c>
      <c r="D4149">
        <f>'DATA DASH'!D4149</f>
        <v/>
      </c>
      <c r="E4149">
        <f>'DATA DASH'!E4149</f>
        <v/>
      </c>
      <c r="F4149">
        <f>'DATA DASH'!F4149</f>
        <v/>
      </c>
      <c r="G4149">
        <f>'DATA DASH'!G4149</f>
        <v/>
      </c>
      <c r="H4149">
        <f>'DATA DASH'!H4149</f>
        <v/>
      </c>
      <c r="I4149">
        <f>'DATA DASH'!I4149</f>
        <v/>
      </c>
      <c r="J4149">
        <f>'DATA DASH'!J4149</f>
        <v/>
      </c>
      <c r="K4149">
        <f>'DATA DASH'!K4149</f>
        <v/>
      </c>
      <c r="L4149">
        <f>'DATA DASH'!L4149</f>
        <v/>
      </c>
      <c r="M4149">
        <f>'DATA DASH'!M4149</f>
        <v/>
      </c>
    </row>
    <row r="4150">
      <c r="A4150">
        <f>'DATA DASH'!A4150</f>
        <v/>
      </c>
      <c r="B4150">
        <f>'DATA DASH'!B4150</f>
        <v/>
      </c>
      <c r="C4150">
        <f>'DATA DASH'!C4150</f>
        <v/>
      </c>
      <c r="D4150">
        <f>'DATA DASH'!D4150</f>
        <v/>
      </c>
      <c r="E4150">
        <f>'DATA DASH'!E4150</f>
        <v/>
      </c>
      <c r="F4150">
        <f>'DATA DASH'!F4150</f>
        <v/>
      </c>
      <c r="G4150">
        <f>'DATA DASH'!G4150</f>
        <v/>
      </c>
      <c r="H4150">
        <f>'DATA DASH'!H4150</f>
        <v/>
      </c>
      <c r="I4150">
        <f>'DATA DASH'!I4150</f>
        <v/>
      </c>
      <c r="J4150">
        <f>'DATA DASH'!J4150</f>
        <v/>
      </c>
      <c r="K4150">
        <f>'DATA DASH'!K4150</f>
        <v/>
      </c>
      <c r="L4150">
        <f>'DATA DASH'!L4150</f>
        <v/>
      </c>
      <c r="M4150">
        <f>'DATA DASH'!M4150</f>
        <v/>
      </c>
    </row>
    <row r="4151">
      <c r="A4151">
        <f>'DATA DASH'!A4151</f>
        <v/>
      </c>
      <c r="B4151">
        <f>'DATA DASH'!B4151</f>
        <v/>
      </c>
      <c r="C4151">
        <f>'DATA DASH'!C4151</f>
        <v/>
      </c>
      <c r="D4151">
        <f>'DATA DASH'!D4151</f>
        <v/>
      </c>
      <c r="E4151">
        <f>'DATA DASH'!E4151</f>
        <v/>
      </c>
      <c r="F4151">
        <f>'DATA DASH'!F4151</f>
        <v/>
      </c>
      <c r="G4151">
        <f>'DATA DASH'!G4151</f>
        <v/>
      </c>
      <c r="H4151">
        <f>'DATA DASH'!H4151</f>
        <v/>
      </c>
      <c r="I4151">
        <f>'DATA DASH'!I4151</f>
        <v/>
      </c>
      <c r="J4151">
        <f>'DATA DASH'!J4151</f>
        <v/>
      </c>
      <c r="K4151">
        <f>'DATA DASH'!K4151</f>
        <v/>
      </c>
      <c r="L4151">
        <f>'DATA DASH'!L4151</f>
        <v/>
      </c>
      <c r="M4151">
        <f>'DATA DASH'!M4151</f>
        <v/>
      </c>
    </row>
    <row r="4152">
      <c r="A4152">
        <f>'DATA DASH'!A4152</f>
        <v/>
      </c>
      <c r="B4152">
        <f>'DATA DASH'!B4152</f>
        <v/>
      </c>
      <c r="C4152">
        <f>'DATA DASH'!C4152</f>
        <v/>
      </c>
      <c r="D4152">
        <f>'DATA DASH'!D4152</f>
        <v/>
      </c>
      <c r="E4152">
        <f>'DATA DASH'!E4152</f>
        <v/>
      </c>
      <c r="F4152">
        <f>'DATA DASH'!F4152</f>
        <v/>
      </c>
      <c r="G4152">
        <f>'DATA DASH'!G4152</f>
        <v/>
      </c>
      <c r="H4152">
        <f>'DATA DASH'!H4152</f>
        <v/>
      </c>
      <c r="I4152">
        <f>'DATA DASH'!I4152</f>
        <v/>
      </c>
      <c r="J4152">
        <f>'DATA DASH'!J4152</f>
        <v/>
      </c>
      <c r="K4152">
        <f>'DATA DASH'!K4152</f>
        <v/>
      </c>
      <c r="L4152">
        <f>'DATA DASH'!L4152</f>
        <v/>
      </c>
      <c r="M4152">
        <f>'DATA DASH'!M4152</f>
        <v/>
      </c>
    </row>
    <row r="4153">
      <c r="A4153">
        <f>'DATA DASH'!A4153</f>
        <v/>
      </c>
      <c r="B4153">
        <f>'DATA DASH'!B4153</f>
        <v/>
      </c>
      <c r="C4153">
        <f>'DATA DASH'!C4153</f>
        <v/>
      </c>
      <c r="D4153">
        <f>'DATA DASH'!D4153</f>
        <v/>
      </c>
      <c r="E4153">
        <f>'DATA DASH'!E4153</f>
        <v/>
      </c>
      <c r="F4153">
        <f>'DATA DASH'!F4153</f>
        <v/>
      </c>
      <c r="G4153">
        <f>'DATA DASH'!G4153</f>
        <v/>
      </c>
      <c r="H4153">
        <f>'DATA DASH'!H4153</f>
        <v/>
      </c>
      <c r="I4153">
        <f>'DATA DASH'!I4153</f>
        <v/>
      </c>
      <c r="J4153">
        <f>'DATA DASH'!J4153</f>
        <v/>
      </c>
      <c r="K4153">
        <f>'DATA DASH'!K4153</f>
        <v/>
      </c>
      <c r="L4153">
        <f>'DATA DASH'!L4153</f>
        <v/>
      </c>
      <c r="M4153">
        <f>'DATA DASH'!M4153</f>
        <v/>
      </c>
    </row>
    <row r="4154">
      <c r="A4154">
        <f>'DATA DASH'!A4154</f>
        <v/>
      </c>
      <c r="B4154">
        <f>'DATA DASH'!B4154</f>
        <v/>
      </c>
      <c r="C4154">
        <f>'DATA DASH'!C4154</f>
        <v/>
      </c>
      <c r="D4154">
        <f>'DATA DASH'!D4154</f>
        <v/>
      </c>
      <c r="E4154">
        <f>'DATA DASH'!E4154</f>
        <v/>
      </c>
      <c r="F4154">
        <f>'DATA DASH'!F4154</f>
        <v/>
      </c>
      <c r="G4154">
        <f>'DATA DASH'!G4154</f>
        <v/>
      </c>
      <c r="H4154">
        <f>'DATA DASH'!H4154</f>
        <v/>
      </c>
      <c r="I4154">
        <f>'DATA DASH'!I4154</f>
        <v/>
      </c>
      <c r="J4154">
        <f>'DATA DASH'!J4154</f>
        <v/>
      </c>
      <c r="K4154">
        <f>'DATA DASH'!K4154</f>
        <v/>
      </c>
      <c r="L4154">
        <f>'DATA DASH'!L4154</f>
        <v/>
      </c>
      <c r="M4154">
        <f>'DATA DASH'!M4154</f>
        <v/>
      </c>
    </row>
    <row r="4155">
      <c r="A4155">
        <f>'DATA DASH'!A4155</f>
        <v/>
      </c>
      <c r="B4155">
        <f>'DATA DASH'!B4155</f>
        <v/>
      </c>
      <c r="C4155">
        <f>'DATA DASH'!C4155</f>
        <v/>
      </c>
      <c r="D4155">
        <f>'DATA DASH'!D4155</f>
        <v/>
      </c>
      <c r="E4155">
        <f>'DATA DASH'!E4155</f>
        <v/>
      </c>
      <c r="F4155">
        <f>'DATA DASH'!F4155</f>
        <v/>
      </c>
      <c r="G4155">
        <f>'DATA DASH'!G4155</f>
        <v/>
      </c>
      <c r="H4155">
        <f>'DATA DASH'!H4155</f>
        <v/>
      </c>
      <c r="I4155">
        <f>'DATA DASH'!I4155</f>
        <v/>
      </c>
      <c r="J4155">
        <f>'DATA DASH'!J4155</f>
        <v/>
      </c>
      <c r="K4155">
        <f>'DATA DASH'!K4155</f>
        <v/>
      </c>
      <c r="L4155">
        <f>'DATA DASH'!L4155</f>
        <v/>
      </c>
      <c r="M4155">
        <f>'DATA DASH'!M4155</f>
        <v/>
      </c>
    </row>
    <row r="4156">
      <c r="A4156">
        <f>'DATA DASH'!A4156</f>
        <v/>
      </c>
      <c r="B4156">
        <f>'DATA DASH'!B4156</f>
        <v/>
      </c>
      <c r="C4156">
        <f>'DATA DASH'!C4156</f>
        <v/>
      </c>
      <c r="D4156">
        <f>'DATA DASH'!D4156</f>
        <v/>
      </c>
      <c r="E4156">
        <f>'DATA DASH'!E4156</f>
        <v/>
      </c>
      <c r="F4156">
        <f>'DATA DASH'!F4156</f>
        <v/>
      </c>
      <c r="G4156">
        <f>'DATA DASH'!G4156</f>
        <v/>
      </c>
      <c r="H4156">
        <f>'DATA DASH'!H4156</f>
        <v/>
      </c>
      <c r="I4156">
        <f>'DATA DASH'!I4156</f>
        <v/>
      </c>
      <c r="J4156">
        <f>'DATA DASH'!J4156</f>
        <v/>
      </c>
      <c r="K4156">
        <f>'DATA DASH'!K4156</f>
        <v/>
      </c>
      <c r="L4156">
        <f>'DATA DASH'!L4156</f>
        <v/>
      </c>
      <c r="M4156">
        <f>'DATA DASH'!M4156</f>
        <v/>
      </c>
    </row>
    <row r="4157">
      <c r="A4157">
        <f>'DATA DASH'!A4157</f>
        <v/>
      </c>
      <c r="B4157">
        <f>'DATA DASH'!B4157</f>
        <v/>
      </c>
      <c r="C4157">
        <f>'DATA DASH'!C4157</f>
        <v/>
      </c>
      <c r="D4157">
        <f>'DATA DASH'!D4157</f>
        <v/>
      </c>
      <c r="E4157">
        <f>'DATA DASH'!E4157</f>
        <v/>
      </c>
      <c r="F4157">
        <f>'DATA DASH'!F4157</f>
        <v/>
      </c>
      <c r="G4157">
        <f>'DATA DASH'!G4157</f>
        <v/>
      </c>
      <c r="H4157">
        <f>'DATA DASH'!H4157</f>
        <v/>
      </c>
      <c r="I4157">
        <f>'DATA DASH'!I4157</f>
        <v/>
      </c>
      <c r="J4157">
        <f>'DATA DASH'!J4157</f>
        <v/>
      </c>
      <c r="K4157">
        <f>'DATA DASH'!K4157</f>
        <v/>
      </c>
      <c r="L4157">
        <f>'DATA DASH'!L4157</f>
        <v/>
      </c>
      <c r="M4157">
        <f>'DATA DASH'!M4157</f>
        <v/>
      </c>
    </row>
    <row r="4158">
      <c r="A4158">
        <f>'DATA DASH'!A4158</f>
        <v/>
      </c>
      <c r="B4158">
        <f>'DATA DASH'!B4158</f>
        <v/>
      </c>
      <c r="C4158">
        <f>'DATA DASH'!C4158</f>
        <v/>
      </c>
      <c r="D4158">
        <f>'DATA DASH'!D4158</f>
        <v/>
      </c>
      <c r="E4158">
        <f>'DATA DASH'!E4158</f>
        <v/>
      </c>
      <c r="F4158">
        <f>'DATA DASH'!F4158</f>
        <v/>
      </c>
      <c r="G4158">
        <f>'DATA DASH'!G4158</f>
        <v/>
      </c>
      <c r="H4158">
        <f>'DATA DASH'!H4158</f>
        <v/>
      </c>
      <c r="I4158">
        <f>'DATA DASH'!I4158</f>
        <v/>
      </c>
      <c r="J4158">
        <f>'DATA DASH'!J4158</f>
        <v/>
      </c>
      <c r="K4158">
        <f>'DATA DASH'!K4158</f>
        <v/>
      </c>
      <c r="L4158">
        <f>'DATA DASH'!L4158</f>
        <v/>
      </c>
      <c r="M4158">
        <f>'DATA DASH'!M4158</f>
        <v/>
      </c>
    </row>
    <row r="4159">
      <c r="A4159">
        <f>'DATA DASH'!A4159</f>
        <v/>
      </c>
      <c r="B4159">
        <f>'DATA DASH'!B4159</f>
        <v/>
      </c>
      <c r="C4159">
        <f>'DATA DASH'!C4159</f>
        <v/>
      </c>
      <c r="D4159">
        <f>'DATA DASH'!D4159</f>
        <v/>
      </c>
      <c r="E4159">
        <f>'DATA DASH'!E4159</f>
        <v/>
      </c>
      <c r="F4159">
        <f>'DATA DASH'!F4159</f>
        <v/>
      </c>
      <c r="G4159">
        <f>'DATA DASH'!G4159</f>
        <v/>
      </c>
      <c r="H4159">
        <f>'DATA DASH'!H4159</f>
        <v/>
      </c>
      <c r="I4159">
        <f>'DATA DASH'!I4159</f>
        <v/>
      </c>
      <c r="J4159">
        <f>'DATA DASH'!J4159</f>
        <v/>
      </c>
      <c r="K4159">
        <f>'DATA DASH'!K4159</f>
        <v/>
      </c>
      <c r="L4159">
        <f>'DATA DASH'!L4159</f>
        <v/>
      </c>
      <c r="M4159">
        <f>'DATA DASH'!M4159</f>
        <v/>
      </c>
    </row>
    <row r="4160">
      <c r="A4160">
        <f>'DATA DASH'!A4160</f>
        <v/>
      </c>
      <c r="B4160">
        <f>'DATA DASH'!B4160</f>
        <v/>
      </c>
      <c r="C4160">
        <f>'DATA DASH'!C4160</f>
        <v/>
      </c>
      <c r="D4160">
        <f>'DATA DASH'!D4160</f>
        <v/>
      </c>
      <c r="E4160">
        <f>'DATA DASH'!E4160</f>
        <v/>
      </c>
      <c r="F4160">
        <f>'DATA DASH'!F4160</f>
        <v/>
      </c>
      <c r="G4160">
        <f>'DATA DASH'!G4160</f>
        <v/>
      </c>
      <c r="H4160">
        <f>'DATA DASH'!H4160</f>
        <v/>
      </c>
      <c r="I4160">
        <f>'DATA DASH'!I4160</f>
        <v/>
      </c>
      <c r="J4160">
        <f>'DATA DASH'!J4160</f>
        <v/>
      </c>
      <c r="K4160">
        <f>'DATA DASH'!K4160</f>
        <v/>
      </c>
      <c r="L4160">
        <f>'DATA DASH'!L4160</f>
        <v/>
      </c>
      <c r="M4160">
        <f>'DATA DASH'!M4160</f>
        <v/>
      </c>
    </row>
    <row r="4161">
      <c r="A4161">
        <f>'DATA DASH'!A4161</f>
        <v/>
      </c>
      <c r="B4161">
        <f>'DATA DASH'!B4161</f>
        <v/>
      </c>
      <c r="C4161">
        <f>'DATA DASH'!C4161</f>
        <v/>
      </c>
      <c r="D4161">
        <f>'DATA DASH'!D4161</f>
        <v/>
      </c>
      <c r="E4161">
        <f>'DATA DASH'!E4161</f>
        <v/>
      </c>
      <c r="F4161">
        <f>'DATA DASH'!F4161</f>
        <v/>
      </c>
      <c r="G4161">
        <f>'DATA DASH'!G4161</f>
        <v/>
      </c>
      <c r="H4161">
        <f>'DATA DASH'!H4161</f>
        <v/>
      </c>
      <c r="I4161">
        <f>'DATA DASH'!I4161</f>
        <v/>
      </c>
      <c r="J4161">
        <f>'DATA DASH'!J4161</f>
        <v/>
      </c>
      <c r="K4161">
        <f>'DATA DASH'!K4161</f>
        <v/>
      </c>
      <c r="L4161">
        <f>'DATA DASH'!L4161</f>
        <v/>
      </c>
      <c r="M4161">
        <f>'DATA DASH'!M4161</f>
        <v/>
      </c>
    </row>
    <row r="4162">
      <c r="A4162">
        <f>'DATA DASH'!A4162</f>
        <v/>
      </c>
      <c r="B4162">
        <f>'DATA DASH'!B4162</f>
        <v/>
      </c>
      <c r="C4162">
        <f>'DATA DASH'!C4162</f>
        <v/>
      </c>
      <c r="D4162">
        <f>'DATA DASH'!D4162</f>
        <v/>
      </c>
      <c r="E4162">
        <f>'DATA DASH'!E4162</f>
        <v/>
      </c>
      <c r="F4162">
        <f>'DATA DASH'!F4162</f>
        <v/>
      </c>
      <c r="G4162">
        <f>'DATA DASH'!G4162</f>
        <v/>
      </c>
      <c r="H4162">
        <f>'DATA DASH'!H4162</f>
        <v/>
      </c>
      <c r="I4162">
        <f>'DATA DASH'!I4162</f>
        <v/>
      </c>
      <c r="J4162">
        <f>'DATA DASH'!J4162</f>
        <v/>
      </c>
      <c r="K4162">
        <f>'DATA DASH'!K4162</f>
        <v/>
      </c>
      <c r="L4162">
        <f>'DATA DASH'!L4162</f>
        <v/>
      </c>
      <c r="M4162">
        <f>'DATA DASH'!M4162</f>
        <v/>
      </c>
    </row>
    <row r="4163">
      <c r="A4163">
        <f>'DATA DASH'!A4163</f>
        <v/>
      </c>
      <c r="B4163">
        <f>'DATA DASH'!B4163</f>
        <v/>
      </c>
      <c r="C4163">
        <f>'DATA DASH'!C4163</f>
        <v/>
      </c>
      <c r="D4163">
        <f>'DATA DASH'!D4163</f>
        <v/>
      </c>
      <c r="E4163">
        <f>'DATA DASH'!E4163</f>
        <v/>
      </c>
      <c r="F4163">
        <f>'DATA DASH'!F4163</f>
        <v/>
      </c>
      <c r="G4163">
        <f>'DATA DASH'!G4163</f>
        <v/>
      </c>
      <c r="H4163">
        <f>'DATA DASH'!H4163</f>
        <v/>
      </c>
      <c r="I4163">
        <f>'DATA DASH'!I4163</f>
        <v/>
      </c>
      <c r="J4163">
        <f>'DATA DASH'!J4163</f>
        <v/>
      </c>
      <c r="K4163">
        <f>'DATA DASH'!K4163</f>
        <v/>
      </c>
      <c r="L4163">
        <f>'DATA DASH'!L4163</f>
        <v/>
      </c>
      <c r="M4163">
        <f>'DATA DASH'!M4163</f>
        <v/>
      </c>
    </row>
    <row r="4164">
      <c r="A4164">
        <f>'DATA DASH'!A4164</f>
        <v/>
      </c>
      <c r="B4164">
        <f>'DATA DASH'!B4164</f>
        <v/>
      </c>
      <c r="C4164">
        <f>'DATA DASH'!C4164</f>
        <v/>
      </c>
      <c r="D4164">
        <f>'DATA DASH'!D4164</f>
        <v/>
      </c>
      <c r="E4164">
        <f>'DATA DASH'!E4164</f>
        <v/>
      </c>
      <c r="F4164">
        <f>'DATA DASH'!F4164</f>
        <v/>
      </c>
      <c r="G4164">
        <f>'DATA DASH'!G4164</f>
        <v/>
      </c>
      <c r="H4164">
        <f>'DATA DASH'!H4164</f>
        <v/>
      </c>
      <c r="I4164">
        <f>'DATA DASH'!I4164</f>
        <v/>
      </c>
      <c r="J4164">
        <f>'DATA DASH'!J4164</f>
        <v/>
      </c>
      <c r="K4164">
        <f>'DATA DASH'!K4164</f>
        <v/>
      </c>
      <c r="L4164">
        <f>'DATA DASH'!L4164</f>
        <v/>
      </c>
      <c r="M4164">
        <f>'DATA DASH'!M4164</f>
        <v/>
      </c>
    </row>
    <row r="4165">
      <c r="A4165">
        <f>'DATA DASH'!A4165</f>
        <v/>
      </c>
      <c r="B4165">
        <f>'DATA DASH'!B4165</f>
        <v/>
      </c>
      <c r="C4165">
        <f>'DATA DASH'!C4165</f>
        <v/>
      </c>
      <c r="D4165">
        <f>'DATA DASH'!D4165</f>
        <v/>
      </c>
      <c r="E4165">
        <f>'DATA DASH'!E4165</f>
        <v/>
      </c>
      <c r="F4165">
        <f>'DATA DASH'!F4165</f>
        <v/>
      </c>
      <c r="G4165">
        <f>'DATA DASH'!G4165</f>
        <v/>
      </c>
      <c r="H4165">
        <f>'DATA DASH'!H4165</f>
        <v/>
      </c>
      <c r="I4165">
        <f>'DATA DASH'!I4165</f>
        <v/>
      </c>
      <c r="J4165">
        <f>'DATA DASH'!J4165</f>
        <v/>
      </c>
      <c r="K4165">
        <f>'DATA DASH'!K4165</f>
        <v/>
      </c>
      <c r="L4165">
        <f>'DATA DASH'!L4165</f>
        <v/>
      </c>
      <c r="M4165">
        <f>'DATA DASH'!M4165</f>
        <v/>
      </c>
    </row>
    <row r="4166">
      <c r="A4166">
        <f>'DATA DASH'!A4166</f>
        <v/>
      </c>
      <c r="B4166">
        <f>'DATA DASH'!B4166</f>
        <v/>
      </c>
      <c r="C4166">
        <f>'DATA DASH'!C4166</f>
        <v/>
      </c>
      <c r="D4166">
        <f>'DATA DASH'!D4166</f>
        <v/>
      </c>
      <c r="E4166">
        <f>'DATA DASH'!E4166</f>
        <v/>
      </c>
      <c r="F4166">
        <f>'DATA DASH'!F4166</f>
        <v/>
      </c>
      <c r="G4166">
        <f>'DATA DASH'!G4166</f>
        <v/>
      </c>
      <c r="H4166">
        <f>'DATA DASH'!H4166</f>
        <v/>
      </c>
      <c r="I4166">
        <f>'DATA DASH'!I4166</f>
        <v/>
      </c>
      <c r="J4166">
        <f>'DATA DASH'!J4166</f>
        <v/>
      </c>
      <c r="K4166">
        <f>'DATA DASH'!K4166</f>
        <v/>
      </c>
      <c r="L4166">
        <f>'DATA DASH'!L4166</f>
        <v/>
      </c>
      <c r="M4166">
        <f>'DATA DASH'!M4166</f>
        <v/>
      </c>
    </row>
    <row r="4167">
      <c r="A4167">
        <f>'DATA DASH'!A4167</f>
        <v/>
      </c>
      <c r="B4167">
        <f>'DATA DASH'!B4167</f>
        <v/>
      </c>
      <c r="C4167">
        <f>'DATA DASH'!C4167</f>
        <v/>
      </c>
      <c r="D4167">
        <f>'DATA DASH'!D4167</f>
        <v/>
      </c>
      <c r="E4167">
        <f>'DATA DASH'!E4167</f>
        <v/>
      </c>
      <c r="F4167">
        <f>'DATA DASH'!F4167</f>
        <v/>
      </c>
      <c r="G4167">
        <f>'DATA DASH'!G4167</f>
        <v/>
      </c>
      <c r="H4167">
        <f>'DATA DASH'!H4167</f>
        <v/>
      </c>
      <c r="I4167">
        <f>'DATA DASH'!I4167</f>
        <v/>
      </c>
      <c r="J4167">
        <f>'DATA DASH'!J4167</f>
        <v/>
      </c>
      <c r="K4167">
        <f>'DATA DASH'!K4167</f>
        <v/>
      </c>
      <c r="L4167">
        <f>'DATA DASH'!L4167</f>
        <v/>
      </c>
      <c r="M4167">
        <f>'DATA DASH'!M4167</f>
        <v/>
      </c>
    </row>
    <row r="4168">
      <c r="A4168">
        <f>'DATA DASH'!A4168</f>
        <v/>
      </c>
      <c r="B4168">
        <f>'DATA DASH'!B4168</f>
        <v/>
      </c>
      <c r="C4168">
        <f>'DATA DASH'!C4168</f>
        <v/>
      </c>
      <c r="D4168">
        <f>'DATA DASH'!D4168</f>
        <v/>
      </c>
      <c r="E4168">
        <f>'DATA DASH'!E4168</f>
        <v/>
      </c>
      <c r="F4168">
        <f>'DATA DASH'!F4168</f>
        <v/>
      </c>
      <c r="G4168">
        <f>'DATA DASH'!G4168</f>
        <v/>
      </c>
      <c r="H4168">
        <f>'DATA DASH'!H4168</f>
        <v/>
      </c>
      <c r="I4168">
        <f>'DATA DASH'!I4168</f>
        <v/>
      </c>
      <c r="J4168">
        <f>'DATA DASH'!J4168</f>
        <v/>
      </c>
      <c r="K4168">
        <f>'DATA DASH'!K4168</f>
        <v/>
      </c>
      <c r="L4168">
        <f>'DATA DASH'!L4168</f>
        <v/>
      </c>
      <c r="M4168">
        <f>'DATA DASH'!M4168</f>
        <v/>
      </c>
    </row>
    <row r="4169">
      <c r="A4169">
        <f>'DATA DASH'!A4169</f>
        <v/>
      </c>
      <c r="B4169">
        <f>'DATA DASH'!B4169</f>
        <v/>
      </c>
      <c r="C4169">
        <f>'DATA DASH'!C4169</f>
        <v/>
      </c>
      <c r="D4169">
        <f>'DATA DASH'!D4169</f>
        <v/>
      </c>
      <c r="E4169">
        <f>'DATA DASH'!E4169</f>
        <v/>
      </c>
      <c r="F4169">
        <f>'DATA DASH'!F4169</f>
        <v/>
      </c>
      <c r="G4169">
        <f>'DATA DASH'!G4169</f>
        <v/>
      </c>
      <c r="H4169">
        <f>'DATA DASH'!H4169</f>
        <v/>
      </c>
      <c r="I4169">
        <f>'DATA DASH'!I4169</f>
        <v/>
      </c>
      <c r="J4169">
        <f>'DATA DASH'!J4169</f>
        <v/>
      </c>
      <c r="K4169">
        <f>'DATA DASH'!K4169</f>
        <v/>
      </c>
      <c r="L4169">
        <f>'DATA DASH'!L4169</f>
        <v/>
      </c>
      <c r="M4169">
        <f>'DATA DASH'!M4169</f>
        <v/>
      </c>
    </row>
    <row r="4170">
      <c r="A4170">
        <f>'DATA DASH'!A4170</f>
        <v/>
      </c>
      <c r="B4170">
        <f>'DATA DASH'!B4170</f>
        <v/>
      </c>
      <c r="C4170">
        <f>'DATA DASH'!C4170</f>
        <v/>
      </c>
      <c r="D4170">
        <f>'DATA DASH'!D4170</f>
        <v/>
      </c>
      <c r="E4170">
        <f>'DATA DASH'!E4170</f>
        <v/>
      </c>
      <c r="F4170">
        <f>'DATA DASH'!F4170</f>
        <v/>
      </c>
      <c r="G4170">
        <f>'DATA DASH'!G4170</f>
        <v/>
      </c>
      <c r="H4170">
        <f>'DATA DASH'!H4170</f>
        <v/>
      </c>
      <c r="I4170">
        <f>'DATA DASH'!I4170</f>
        <v/>
      </c>
      <c r="J4170">
        <f>'DATA DASH'!J4170</f>
        <v/>
      </c>
      <c r="K4170">
        <f>'DATA DASH'!K4170</f>
        <v/>
      </c>
      <c r="L4170">
        <f>'DATA DASH'!L4170</f>
        <v/>
      </c>
      <c r="M4170">
        <f>'DATA DASH'!M4170</f>
        <v/>
      </c>
    </row>
    <row r="4171">
      <c r="A4171">
        <f>'DATA DASH'!A4171</f>
        <v/>
      </c>
      <c r="B4171">
        <f>'DATA DASH'!B4171</f>
        <v/>
      </c>
      <c r="C4171">
        <f>'DATA DASH'!C4171</f>
        <v/>
      </c>
      <c r="D4171">
        <f>'DATA DASH'!D4171</f>
        <v/>
      </c>
      <c r="E4171">
        <f>'DATA DASH'!E4171</f>
        <v/>
      </c>
      <c r="F4171">
        <f>'DATA DASH'!F4171</f>
        <v/>
      </c>
      <c r="G4171">
        <f>'DATA DASH'!G4171</f>
        <v/>
      </c>
      <c r="H4171">
        <f>'DATA DASH'!H4171</f>
        <v/>
      </c>
      <c r="I4171">
        <f>'DATA DASH'!I4171</f>
        <v/>
      </c>
      <c r="J4171">
        <f>'DATA DASH'!J4171</f>
        <v/>
      </c>
      <c r="K4171">
        <f>'DATA DASH'!K4171</f>
        <v/>
      </c>
      <c r="L4171">
        <f>'DATA DASH'!L4171</f>
        <v/>
      </c>
      <c r="M4171">
        <f>'DATA DASH'!M4171</f>
        <v/>
      </c>
    </row>
    <row r="4172">
      <c r="A4172">
        <f>'DATA DASH'!A4172</f>
        <v/>
      </c>
      <c r="B4172">
        <f>'DATA DASH'!B4172</f>
        <v/>
      </c>
      <c r="C4172">
        <f>'DATA DASH'!C4172</f>
        <v/>
      </c>
      <c r="D4172">
        <f>'DATA DASH'!D4172</f>
        <v/>
      </c>
      <c r="E4172">
        <f>'DATA DASH'!E4172</f>
        <v/>
      </c>
      <c r="F4172">
        <f>'DATA DASH'!F4172</f>
        <v/>
      </c>
      <c r="G4172">
        <f>'DATA DASH'!G4172</f>
        <v/>
      </c>
      <c r="H4172">
        <f>'DATA DASH'!H4172</f>
        <v/>
      </c>
      <c r="I4172">
        <f>'DATA DASH'!I4172</f>
        <v/>
      </c>
      <c r="J4172">
        <f>'DATA DASH'!J4172</f>
        <v/>
      </c>
      <c r="K4172">
        <f>'DATA DASH'!K4172</f>
        <v/>
      </c>
      <c r="L4172">
        <f>'DATA DASH'!L4172</f>
        <v/>
      </c>
      <c r="M4172">
        <f>'DATA DASH'!M4172</f>
        <v/>
      </c>
    </row>
    <row r="4173">
      <c r="A4173">
        <f>'DATA DASH'!A4173</f>
        <v/>
      </c>
      <c r="B4173">
        <f>'DATA DASH'!B4173</f>
        <v/>
      </c>
      <c r="C4173">
        <f>'DATA DASH'!C4173</f>
        <v/>
      </c>
      <c r="D4173">
        <f>'DATA DASH'!D4173</f>
        <v/>
      </c>
      <c r="E4173">
        <f>'DATA DASH'!E4173</f>
        <v/>
      </c>
      <c r="F4173">
        <f>'DATA DASH'!F4173</f>
        <v/>
      </c>
      <c r="G4173">
        <f>'DATA DASH'!G4173</f>
        <v/>
      </c>
      <c r="H4173">
        <f>'DATA DASH'!H4173</f>
        <v/>
      </c>
      <c r="I4173">
        <f>'DATA DASH'!I4173</f>
        <v/>
      </c>
      <c r="J4173">
        <f>'DATA DASH'!J4173</f>
        <v/>
      </c>
      <c r="K4173">
        <f>'DATA DASH'!K4173</f>
        <v/>
      </c>
      <c r="L4173">
        <f>'DATA DASH'!L4173</f>
        <v/>
      </c>
      <c r="M4173">
        <f>'DATA DASH'!M4173</f>
        <v/>
      </c>
    </row>
    <row r="4174">
      <c r="A4174">
        <f>'DATA DASH'!A4174</f>
        <v/>
      </c>
      <c r="B4174">
        <f>'DATA DASH'!B4174</f>
        <v/>
      </c>
      <c r="C4174">
        <f>'DATA DASH'!C4174</f>
        <v/>
      </c>
      <c r="D4174">
        <f>'DATA DASH'!D4174</f>
        <v/>
      </c>
      <c r="E4174">
        <f>'DATA DASH'!E4174</f>
        <v/>
      </c>
      <c r="F4174">
        <f>'DATA DASH'!F4174</f>
        <v/>
      </c>
      <c r="G4174">
        <f>'DATA DASH'!G4174</f>
        <v/>
      </c>
      <c r="H4174">
        <f>'DATA DASH'!H4174</f>
        <v/>
      </c>
      <c r="I4174">
        <f>'DATA DASH'!I4174</f>
        <v/>
      </c>
      <c r="J4174">
        <f>'DATA DASH'!J4174</f>
        <v/>
      </c>
      <c r="K4174">
        <f>'DATA DASH'!K4174</f>
        <v/>
      </c>
      <c r="L4174">
        <f>'DATA DASH'!L4174</f>
        <v/>
      </c>
      <c r="M4174">
        <f>'DATA DASH'!M4174</f>
        <v/>
      </c>
    </row>
    <row r="4175">
      <c r="A4175">
        <f>'DATA DASH'!A4175</f>
        <v/>
      </c>
      <c r="B4175">
        <f>'DATA DASH'!B4175</f>
        <v/>
      </c>
      <c r="C4175">
        <f>'DATA DASH'!C4175</f>
        <v/>
      </c>
      <c r="D4175">
        <f>'DATA DASH'!D4175</f>
        <v/>
      </c>
      <c r="E4175">
        <f>'DATA DASH'!E4175</f>
        <v/>
      </c>
      <c r="F4175">
        <f>'DATA DASH'!F4175</f>
        <v/>
      </c>
      <c r="G4175">
        <f>'DATA DASH'!G4175</f>
        <v/>
      </c>
      <c r="H4175">
        <f>'DATA DASH'!H4175</f>
        <v/>
      </c>
      <c r="I4175">
        <f>'DATA DASH'!I4175</f>
        <v/>
      </c>
      <c r="J4175">
        <f>'DATA DASH'!J4175</f>
        <v/>
      </c>
      <c r="K4175">
        <f>'DATA DASH'!K4175</f>
        <v/>
      </c>
      <c r="L4175">
        <f>'DATA DASH'!L4175</f>
        <v/>
      </c>
      <c r="M4175">
        <f>'DATA DASH'!M4175</f>
        <v/>
      </c>
    </row>
    <row r="4176">
      <c r="A4176">
        <f>'DATA DASH'!A4176</f>
        <v/>
      </c>
      <c r="B4176">
        <f>'DATA DASH'!B4176</f>
        <v/>
      </c>
      <c r="C4176">
        <f>'DATA DASH'!C4176</f>
        <v/>
      </c>
      <c r="D4176">
        <f>'DATA DASH'!D4176</f>
        <v/>
      </c>
      <c r="E4176">
        <f>'DATA DASH'!E4176</f>
        <v/>
      </c>
      <c r="F4176">
        <f>'DATA DASH'!F4176</f>
        <v/>
      </c>
      <c r="G4176">
        <f>'DATA DASH'!G4176</f>
        <v/>
      </c>
      <c r="H4176">
        <f>'DATA DASH'!H4176</f>
        <v/>
      </c>
      <c r="I4176">
        <f>'DATA DASH'!I4176</f>
        <v/>
      </c>
      <c r="J4176">
        <f>'DATA DASH'!J4176</f>
        <v/>
      </c>
      <c r="K4176">
        <f>'DATA DASH'!K4176</f>
        <v/>
      </c>
      <c r="L4176">
        <f>'DATA DASH'!L4176</f>
        <v/>
      </c>
      <c r="M4176">
        <f>'DATA DASH'!M4176</f>
        <v/>
      </c>
    </row>
    <row r="4177">
      <c r="A4177">
        <f>'DATA DASH'!A4177</f>
        <v/>
      </c>
      <c r="B4177">
        <f>'DATA DASH'!B4177</f>
        <v/>
      </c>
      <c r="C4177">
        <f>'DATA DASH'!C4177</f>
        <v/>
      </c>
      <c r="D4177">
        <f>'DATA DASH'!D4177</f>
        <v/>
      </c>
      <c r="E4177">
        <f>'DATA DASH'!E4177</f>
        <v/>
      </c>
      <c r="F4177">
        <f>'DATA DASH'!F4177</f>
        <v/>
      </c>
      <c r="G4177">
        <f>'DATA DASH'!G4177</f>
        <v/>
      </c>
      <c r="H4177">
        <f>'DATA DASH'!H4177</f>
        <v/>
      </c>
      <c r="I4177">
        <f>'DATA DASH'!I4177</f>
        <v/>
      </c>
      <c r="J4177">
        <f>'DATA DASH'!J4177</f>
        <v/>
      </c>
      <c r="K4177">
        <f>'DATA DASH'!K4177</f>
        <v/>
      </c>
      <c r="L4177">
        <f>'DATA DASH'!L4177</f>
        <v/>
      </c>
      <c r="M4177">
        <f>'DATA DASH'!M4177</f>
        <v/>
      </c>
    </row>
    <row r="4178">
      <c r="A4178">
        <f>'DATA DASH'!A4178</f>
        <v/>
      </c>
      <c r="B4178">
        <f>'DATA DASH'!B4178</f>
        <v/>
      </c>
      <c r="C4178">
        <f>'DATA DASH'!C4178</f>
        <v/>
      </c>
      <c r="D4178">
        <f>'DATA DASH'!D4178</f>
        <v/>
      </c>
      <c r="E4178">
        <f>'DATA DASH'!E4178</f>
        <v/>
      </c>
      <c r="F4178">
        <f>'DATA DASH'!F4178</f>
        <v/>
      </c>
      <c r="G4178">
        <f>'DATA DASH'!G4178</f>
        <v/>
      </c>
      <c r="H4178">
        <f>'DATA DASH'!H4178</f>
        <v/>
      </c>
      <c r="I4178">
        <f>'DATA DASH'!I4178</f>
        <v/>
      </c>
      <c r="J4178">
        <f>'DATA DASH'!J4178</f>
        <v/>
      </c>
      <c r="K4178">
        <f>'DATA DASH'!K4178</f>
        <v/>
      </c>
      <c r="L4178">
        <f>'DATA DASH'!L4178</f>
        <v/>
      </c>
      <c r="M4178">
        <f>'DATA DASH'!M4178</f>
        <v/>
      </c>
    </row>
    <row r="4179">
      <c r="A4179">
        <f>'DATA DASH'!A4179</f>
        <v/>
      </c>
      <c r="B4179">
        <f>'DATA DASH'!B4179</f>
        <v/>
      </c>
      <c r="C4179">
        <f>'DATA DASH'!C4179</f>
        <v/>
      </c>
      <c r="D4179">
        <f>'DATA DASH'!D4179</f>
        <v/>
      </c>
      <c r="E4179">
        <f>'DATA DASH'!E4179</f>
        <v/>
      </c>
      <c r="F4179">
        <f>'DATA DASH'!F4179</f>
        <v/>
      </c>
      <c r="G4179">
        <f>'DATA DASH'!G4179</f>
        <v/>
      </c>
      <c r="H4179">
        <f>'DATA DASH'!H4179</f>
        <v/>
      </c>
      <c r="I4179">
        <f>'DATA DASH'!I4179</f>
        <v/>
      </c>
      <c r="J4179">
        <f>'DATA DASH'!J4179</f>
        <v/>
      </c>
      <c r="K4179">
        <f>'DATA DASH'!K4179</f>
        <v/>
      </c>
      <c r="L4179">
        <f>'DATA DASH'!L4179</f>
        <v/>
      </c>
      <c r="M4179">
        <f>'DATA DASH'!M4179</f>
        <v/>
      </c>
    </row>
    <row r="4180">
      <c r="A4180">
        <f>'DATA DASH'!A4180</f>
        <v/>
      </c>
      <c r="B4180">
        <f>'DATA DASH'!B4180</f>
        <v/>
      </c>
      <c r="C4180">
        <f>'DATA DASH'!C4180</f>
        <v/>
      </c>
      <c r="D4180">
        <f>'DATA DASH'!D4180</f>
        <v/>
      </c>
      <c r="E4180">
        <f>'DATA DASH'!E4180</f>
        <v/>
      </c>
      <c r="F4180">
        <f>'DATA DASH'!F4180</f>
        <v/>
      </c>
      <c r="G4180">
        <f>'DATA DASH'!G4180</f>
        <v/>
      </c>
      <c r="H4180">
        <f>'DATA DASH'!H4180</f>
        <v/>
      </c>
      <c r="I4180">
        <f>'DATA DASH'!I4180</f>
        <v/>
      </c>
      <c r="J4180">
        <f>'DATA DASH'!J4180</f>
        <v/>
      </c>
      <c r="K4180">
        <f>'DATA DASH'!K4180</f>
        <v/>
      </c>
      <c r="L4180">
        <f>'DATA DASH'!L4180</f>
        <v/>
      </c>
      <c r="M4180">
        <f>'DATA DASH'!M4180</f>
        <v/>
      </c>
    </row>
    <row r="4181">
      <c r="A4181">
        <f>'DATA DASH'!A4181</f>
        <v/>
      </c>
      <c r="B4181">
        <f>'DATA DASH'!B4181</f>
        <v/>
      </c>
      <c r="C4181">
        <f>'DATA DASH'!C4181</f>
        <v/>
      </c>
      <c r="D4181">
        <f>'DATA DASH'!D4181</f>
        <v/>
      </c>
      <c r="E4181">
        <f>'DATA DASH'!E4181</f>
        <v/>
      </c>
      <c r="F4181">
        <f>'DATA DASH'!F4181</f>
        <v/>
      </c>
      <c r="G4181">
        <f>'DATA DASH'!G4181</f>
        <v/>
      </c>
      <c r="H4181">
        <f>'DATA DASH'!H4181</f>
        <v/>
      </c>
      <c r="I4181">
        <f>'DATA DASH'!I4181</f>
        <v/>
      </c>
      <c r="J4181">
        <f>'DATA DASH'!J4181</f>
        <v/>
      </c>
      <c r="K4181">
        <f>'DATA DASH'!K4181</f>
        <v/>
      </c>
      <c r="L4181">
        <f>'DATA DASH'!L4181</f>
        <v/>
      </c>
      <c r="M4181">
        <f>'DATA DASH'!M4181</f>
        <v/>
      </c>
    </row>
    <row r="4182">
      <c r="A4182">
        <f>'DATA DASH'!A4182</f>
        <v/>
      </c>
      <c r="B4182">
        <f>'DATA DASH'!B4182</f>
        <v/>
      </c>
      <c r="C4182">
        <f>'DATA DASH'!C4182</f>
        <v/>
      </c>
      <c r="D4182">
        <f>'DATA DASH'!D4182</f>
        <v/>
      </c>
      <c r="E4182">
        <f>'DATA DASH'!E4182</f>
        <v/>
      </c>
      <c r="F4182">
        <f>'DATA DASH'!F4182</f>
        <v/>
      </c>
      <c r="G4182">
        <f>'DATA DASH'!G4182</f>
        <v/>
      </c>
      <c r="H4182">
        <f>'DATA DASH'!H4182</f>
        <v/>
      </c>
      <c r="I4182">
        <f>'DATA DASH'!I4182</f>
        <v/>
      </c>
      <c r="J4182">
        <f>'DATA DASH'!J4182</f>
        <v/>
      </c>
      <c r="K4182">
        <f>'DATA DASH'!K4182</f>
        <v/>
      </c>
      <c r="L4182">
        <f>'DATA DASH'!L4182</f>
        <v/>
      </c>
      <c r="M4182">
        <f>'DATA DASH'!M4182</f>
        <v/>
      </c>
    </row>
    <row r="4183">
      <c r="A4183">
        <f>'DATA DASH'!A4183</f>
        <v/>
      </c>
      <c r="B4183">
        <f>'DATA DASH'!B4183</f>
        <v/>
      </c>
      <c r="C4183">
        <f>'DATA DASH'!C4183</f>
        <v/>
      </c>
      <c r="D4183">
        <f>'DATA DASH'!D4183</f>
        <v/>
      </c>
      <c r="E4183">
        <f>'DATA DASH'!E4183</f>
        <v/>
      </c>
      <c r="F4183">
        <f>'DATA DASH'!F4183</f>
        <v/>
      </c>
      <c r="G4183">
        <f>'DATA DASH'!G4183</f>
        <v/>
      </c>
      <c r="H4183">
        <f>'DATA DASH'!H4183</f>
        <v/>
      </c>
      <c r="I4183">
        <f>'DATA DASH'!I4183</f>
        <v/>
      </c>
      <c r="J4183">
        <f>'DATA DASH'!J4183</f>
        <v/>
      </c>
      <c r="K4183">
        <f>'DATA DASH'!K4183</f>
        <v/>
      </c>
      <c r="L4183">
        <f>'DATA DASH'!L4183</f>
        <v/>
      </c>
      <c r="M4183">
        <f>'DATA DASH'!M4183</f>
        <v/>
      </c>
    </row>
    <row r="4184">
      <c r="A4184">
        <f>'DATA DASH'!A4184</f>
        <v/>
      </c>
      <c r="B4184">
        <f>'DATA DASH'!B4184</f>
        <v/>
      </c>
      <c r="C4184">
        <f>'DATA DASH'!C4184</f>
        <v/>
      </c>
      <c r="D4184">
        <f>'DATA DASH'!D4184</f>
        <v/>
      </c>
      <c r="E4184">
        <f>'DATA DASH'!E4184</f>
        <v/>
      </c>
      <c r="F4184">
        <f>'DATA DASH'!F4184</f>
        <v/>
      </c>
      <c r="G4184">
        <f>'DATA DASH'!G4184</f>
        <v/>
      </c>
      <c r="H4184">
        <f>'DATA DASH'!H4184</f>
        <v/>
      </c>
      <c r="I4184">
        <f>'DATA DASH'!I4184</f>
        <v/>
      </c>
      <c r="J4184">
        <f>'DATA DASH'!J4184</f>
        <v/>
      </c>
      <c r="K4184">
        <f>'DATA DASH'!K4184</f>
        <v/>
      </c>
      <c r="L4184">
        <f>'DATA DASH'!L4184</f>
        <v/>
      </c>
      <c r="M4184">
        <f>'DATA DASH'!M4184</f>
        <v/>
      </c>
    </row>
    <row r="4185">
      <c r="A4185">
        <f>'DATA DASH'!A4185</f>
        <v/>
      </c>
      <c r="B4185">
        <f>'DATA DASH'!B4185</f>
        <v/>
      </c>
      <c r="C4185">
        <f>'DATA DASH'!C4185</f>
        <v/>
      </c>
      <c r="D4185">
        <f>'DATA DASH'!D4185</f>
        <v/>
      </c>
      <c r="E4185">
        <f>'DATA DASH'!E4185</f>
        <v/>
      </c>
      <c r="F4185">
        <f>'DATA DASH'!F4185</f>
        <v/>
      </c>
      <c r="G4185">
        <f>'DATA DASH'!G4185</f>
        <v/>
      </c>
      <c r="H4185">
        <f>'DATA DASH'!H4185</f>
        <v/>
      </c>
      <c r="I4185">
        <f>'DATA DASH'!I4185</f>
        <v/>
      </c>
      <c r="J4185">
        <f>'DATA DASH'!J4185</f>
        <v/>
      </c>
      <c r="K4185">
        <f>'DATA DASH'!K4185</f>
        <v/>
      </c>
      <c r="L4185">
        <f>'DATA DASH'!L4185</f>
        <v/>
      </c>
      <c r="M4185">
        <f>'DATA DASH'!M4185</f>
        <v/>
      </c>
    </row>
    <row r="4186">
      <c r="A4186">
        <f>'DATA DASH'!A4186</f>
        <v/>
      </c>
      <c r="B4186">
        <f>'DATA DASH'!B4186</f>
        <v/>
      </c>
      <c r="C4186">
        <f>'DATA DASH'!C4186</f>
        <v/>
      </c>
      <c r="D4186">
        <f>'DATA DASH'!D4186</f>
        <v/>
      </c>
      <c r="E4186">
        <f>'DATA DASH'!E4186</f>
        <v/>
      </c>
      <c r="F4186">
        <f>'DATA DASH'!F4186</f>
        <v/>
      </c>
      <c r="G4186">
        <f>'DATA DASH'!G4186</f>
        <v/>
      </c>
      <c r="H4186">
        <f>'DATA DASH'!H4186</f>
        <v/>
      </c>
      <c r="I4186">
        <f>'DATA DASH'!I4186</f>
        <v/>
      </c>
      <c r="J4186">
        <f>'DATA DASH'!J4186</f>
        <v/>
      </c>
      <c r="K4186">
        <f>'DATA DASH'!K4186</f>
        <v/>
      </c>
      <c r="L4186">
        <f>'DATA DASH'!L4186</f>
        <v/>
      </c>
      <c r="M4186">
        <f>'DATA DASH'!M4186</f>
        <v/>
      </c>
    </row>
    <row r="4187">
      <c r="A4187">
        <f>'DATA DASH'!A4187</f>
        <v/>
      </c>
      <c r="B4187">
        <f>'DATA DASH'!B4187</f>
        <v/>
      </c>
      <c r="C4187">
        <f>'DATA DASH'!C4187</f>
        <v/>
      </c>
      <c r="D4187">
        <f>'DATA DASH'!D4187</f>
        <v/>
      </c>
      <c r="E4187">
        <f>'DATA DASH'!E4187</f>
        <v/>
      </c>
      <c r="F4187">
        <f>'DATA DASH'!F4187</f>
        <v/>
      </c>
      <c r="G4187">
        <f>'DATA DASH'!G4187</f>
        <v/>
      </c>
      <c r="H4187">
        <f>'DATA DASH'!H4187</f>
        <v/>
      </c>
      <c r="I4187">
        <f>'DATA DASH'!I4187</f>
        <v/>
      </c>
      <c r="J4187">
        <f>'DATA DASH'!J4187</f>
        <v/>
      </c>
      <c r="K4187">
        <f>'DATA DASH'!K4187</f>
        <v/>
      </c>
      <c r="L4187">
        <f>'DATA DASH'!L4187</f>
        <v/>
      </c>
      <c r="M4187">
        <f>'DATA DASH'!M4187</f>
        <v/>
      </c>
    </row>
    <row r="4188">
      <c r="A4188">
        <f>'DATA DASH'!A4188</f>
        <v/>
      </c>
      <c r="B4188">
        <f>'DATA DASH'!B4188</f>
        <v/>
      </c>
      <c r="C4188">
        <f>'DATA DASH'!C4188</f>
        <v/>
      </c>
      <c r="D4188">
        <f>'DATA DASH'!D4188</f>
        <v/>
      </c>
      <c r="E4188">
        <f>'DATA DASH'!E4188</f>
        <v/>
      </c>
      <c r="F4188">
        <f>'DATA DASH'!F4188</f>
        <v/>
      </c>
      <c r="G4188">
        <f>'DATA DASH'!G4188</f>
        <v/>
      </c>
      <c r="H4188">
        <f>'DATA DASH'!H4188</f>
        <v/>
      </c>
      <c r="I4188">
        <f>'DATA DASH'!I4188</f>
        <v/>
      </c>
      <c r="J4188">
        <f>'DATA DASH'!J4188</f>
        <v/>
      </c>
      <c r="K4188">
        <f>'DATA DASH'!K4188</f>
        <v/>
      </c>
      <c r="L4188">
        <f>'DATA DASH'!L4188</f>
        <v/>
      </c>
      <c r="M4188">
        <f>'DATA DASH'!M4188</f>
        <v/>
      </c>
    </row>
    <row r="4189">
      <c r="A4189">
        <f>'DATA DASH'!A4189</f>
        <v/>
      </c>
      <c r="B4189">
        <f>'DATA DASH'!B4189</f>
        <v/>
      </c>
      <c r="C4189">
        <f>'DATA DASH'!C4189</f>
        <v/>
      </c>
      <c r="D4189">
        <f>'DATA DASH'!D4189</f>
        <v/>
      </c>
      <c r="E4189">
        <f>'DATA DASH'!E4189</f>
        <v/>
      </c>
      <c r="F4189">
        <f>'DATA DASH'!F4189</f>
        <v/>
      </c>
      <c r="G4189">
        <f>'DATA DASH'!G4189</f>
        <v/>
      </c>
      <c r="H4189">
        <f>'DATA DASH'!H4189</f>
        <v/>
      </c>
      <c r="I4189">
        <f>'DATA DASH'!I4189</f>
        <v/>
      </c>
      <c r="J4189">
        <f>'DATA DASH'!J4189</f>
        <v/>
      </c>
      <c r="K4189">
        <f>'DATA DASH'!K4189</f>
        <v/>
      </c>
      <c r="L4189">
        <f>'DATA DASH'!L4189</f>
        <v/>
      </c>
      <c r="M4189">
        <f>'DATA DASH'!M4189</f>
        <v/>
      </c>
    </row>
    <row r="4190">
      <c r="A4190">
        <f>'DATA DASH'!A4190</f>
        <v/>
      </c>
      <c r="B4190">
        <f>'DATA DASH'!B4190</f>
        <v/>
      </c>
      <c r="C4190">
        <f>'DATA DASH'!C4190</f>
        <v/>
      </c>
      <c r="D4190">
        <f>'DATA DASH'!D4190</f>
        <v/>
      </c>
      <c r="E4190">
        <f>'DATA DASH'!E4190</f>
        <v/>
      </c>
      <c r="F4190">
        <f>'DATA DASH'!F4190</f>
        <v/>
      </c>
      <c r="G4190">
        <f>'DATA DASH'!G4190</f>
        <v/>
      </c>
      <c r="H4190">
        <f>'DATA DASH'!H4190</f>
        <v/>
      </c>
      <c r="I4190">
        <f>'DATA DASH'!I4190</f>
        <v/>
      </c>
      <c r="J4190">
        <f>'DATA DASH'!J4190</f>
        <v/>
      </c>
      <c r="K4190">
        <f>'DATA DASH'!K4190</f>
        <v/>
      </c>
      <c r="L4190">
        <f>'DATA DASH'!L4190</f>
        <v/>
      </c>
      <c r="M4190">
        <f>'DATA DASH'!M4190</f>
        <v/>
      </c>
    </row>
    <row r="4191">
      <c r="A4191">
        <f>'DATA DASH'!A4191</f>
        <v/>
      </c>
      <c r="B4191">
        <f>'DATA DASH'!B4191</f>
        <v/>
      </c>
      <c r="C4191">
        <f>'DATA DASH'!C4191</f>
        <v/>
      </c>
      <c r="D4191">
        <f>'DATA DASH'!D4191</f>
        <v/>
      </c>
      <c r="E4191">
        <f>'DATA DASH'!E4191</f>
        <v/>
      </c>
      <c r="F4191">
        <f>'DATA DASH'!F4191</f>
        <v/>
      </c>
      <c r="G4191">
        <f>'DATA DASH'!G4191</f>
        <v/>
      </c>
      <c r="H4191">
        <f>'DATA DASH'!H4191</f>
        <v/>
      </c>
      <c r="I4191">
        <f>'DATA DASH'!I4191</f>
        <v/>
      </c>
      <c r="J4191">
        <f>'DATA DASH'!J4191</f>
        <v/>
      </c>
      <c r="K4191">
        <f>'DATA DASH'!K4191</f>
        <v/>
      </c>
      <c r="L4191">
        <f>'DATA DASH'!L4191</f>
        <v/>
      </c>
      <c r="M4191">
        <f>'DATA DASH'!M4191</f>
        <v/>
      </c>
    </row>
    <row r="4192">
      <c r="A4192">
        <f>'DATA DASH'!A4192</f>
        <v/>
      </c>
      <c r="B4192">
        <f>'DATA DASH'!B4192</f>
        <v/>
      </c>
      <c r="C4192">
        <f>'DATA DASH'!C4192</f>
        <v/>
      </c>
      <c r="D4192">
        <f>'DATA DASH'!D4192</f>
        <v/>
      </c>
      <c r="E4192">
        <f>'DATA DASH'!E4192</f>
        <v/>
      </c>
      <c r="F4192">
        <f>'DATA DASH'!F4192</f>
        <v/>
      </c>
      <c r="G4192">
        <f>'DATA DASH'!G4192</f>
        <v/>
      </c>
      <c r="H4192">
        <f>'DATA DASH'!H4192</f>
        <v/>
      </c>
      <c r="I4192">
        <f>'DATA DASH'!I4192</f>
        <v/>
      </c>
      <c r="J4192">
        <f>'DATA DASH'!J4192</f>
        <v/>
      </c>
      <c r="K4192">
        <f>'DATA DASH'!K4192</f>
        <v/>
      </c>
      <c r="L4192">
        <f>'DATA DASH'!L4192</f>
        <v/>
      </c>
      <c r="M4192">
        <f>'DATA DASH'!M4192</f>
        <v/>
      </c>
    </row>
    <row r="4193">
      <c r="A4193">
        <f>'DATA DASH'!A4193</f>
        <v/>
      </c>
      <c r="B4193">
        <f>'DATA DASH'!B4193</f>
        <v/>
      </c>
      <c r="C4193">
        <f>'DATA DASH'!C4193</f>
        <v/>
      </c>
      <c r="D4193">
        <f>'DATA DASH'!D4193</f>
        <v/>
      </c>
      <c r="E4193">
        <f>'DATA DASH'!E4193</f>
        <v/>
      </c>
      <c r="F4193">
        <f>'DATA DASH'!F4193</f>
        <v/>
      </c>
      <c r="G4193">
        <f>'DATA DASH'!G4193</f>
        <v/>
      </c>
      <c r="H4193">
        <f>'DATA DASH'!H4193</f>
        <v/>
      </c>
      <c r="I4193">
        <f>'DATA DASH'!I4193</f>
        <v/>
      </c>
      <c r="J4193">
        <f>'DATA DASH'!J4193</f>
        <v/>
      </c>
      <c r="K4193">
        <f>'DATA DASH'!K4193</f>
        <v/>
      </c>
      <c r="L4193">
        <f>'DATA DASH'!L4193</f>
        <v/>
      </c>
      <c r="M4193">
        <f>'DATA DASH'!M4193</f>
        <v/>
      </c>
    </row>
    <row r="4194">
      <c r="A4194">
        <f>'DATA DASH'!A4194</f>
        <v/>
      </c>
      <c r="B4194">
        <f>'DATA DASH'!B4194</f>
        <v/>
      </c>
      <c r="C4194">
        <f>'DATA DASH'!C4194</f>
        <v/>
      </c>
      <c r="D4194">
        <f>'DATA DASH'!D4194</f>
        <v/>
      </c>
      <c r="E4194">
        <f>'DATA DASH'!E4194</f>
        <v/>
      </c>
      <c r="F4194">
        <f>'DATA DASH'!F4194</f>
        <v/>
      </c>
      <c r="G4194">
        <f>'DATA DASH'!G4194</f>
        <v/>
      </c>
      <c r="H4194">
        <f>'DATA DASH'!H4194</f>
        <v/>
      </c>
      <c r="I4194">
        <f>'DATA DASH'!I4194</f>
        <v/>
      </c>
      <c r="J4194">
        <f>'DATA DASH'!J4194</f>
        <v/>
      </c>
      <c r="K4194">
        <f>'DATA DASH'!K4194</f>
        <v/>
      </c>
      <c r="L4194">
        <f>'DATA DASH'!L4194</f>
        <v/>
      </c>
      <c r="M4194">
        <f>'DATA DASH'!M4194</f>
        <v/>
      </c>
    </row>
    <row r="4195">
      <c r="A4195">
        <f>'DATA DASH'!A4195</f>
        <v/>
      </c>
      <c r="B4195">
        <f>'DATA DASH'!B4195</f>
        <v/>
      </c>
      <c r="C4195">
        <f>'DATA DASH'!C4195</f>
        <v/>
      </c>
      <c r="D4195">
        <f>'DATA DASH'!D4195</f>
        <v/>
      </c>
      <c r="E4195">
        <f>'DATA DASH'!E4195</f>
        <v/>
      </c>
      <c r="F4195">
        <f>'DATA DASH'!F4195</f>
        <v/>
      </c>
      <c r="G4195">
        <f>'DATA DASH'!G4195</f>
        <v/>
      </c>
      <c r="H4195">
        <f>'DATA DASH'!H4195</f>
        <v/>
      </c>
      <c r="I4195">
        <f>'DATA DASH'!I4195</f>
        <v/>
      </c>
      <c r="J4195">
        <f>'DATA DASH'!J4195</f>
        <v/>
      </c>
      <c r="K4195">
        <f>'DATA DASH'!K4195</f>
        <v/>
      </c>
      <c r="L4195">
        <f>'DATA DASH'!L4195</f>
        <v/>
      </c>
      <c r="M4195">
        <f>'DATA DASH'!M4195</f>
        <v/>
      </c>
    </row>
    <row r="4196">
      <c r="A4196">
        <f>'DATA DASH'!A4196</f>
        <v/>
      </c>
      <c r="B4196">
        <f>'DATA DASH'!B4196</f>
        <v/>
      </c>
      <c r="C4196">
        <f>'DATA DASH'!C4196</f>
        <v/>
      </c>
      <c r="D4196">
        <f>'DATA DASH'!D4196</f>
        <v/>
      </c>
      <c r="E4196">
        <f>'DATA DASH'!E4196</f>
        <v/>
      </c>
      <c r="F4196">
        <f>'DATA DASH'!F4196</f>
        <v/>
      </c>
      <c r="G4196">
        <f>'DATA DASH'!G4196</f>
        <v/>
      </c>
      <c r="H4196">
        <f>'DATA DASH'!H4196</f>
        <v/>
      </c>
      <c r="I4196">
        <f>'DATA DASH'!I4196</f>
        <v/>
      </c>
      <c r="J4196">
        <f>'DATA DASH'!J4196</f>
        <v/>
      </c>
      <c r="K4196">
        <f>'DATA DASH'!K4196</f>
        <v/>
      </c>
      <c r="L4196">
        <f>'DATA DASH'!L4196</f>
        <v/>
      </c>
      <c r="M4196">
        <f>'DATA DASH'!M4196</f>
        <v/>
      </c>
    </row>
    <row r="4197">
      <c r="A4197">
        <f>'DATA DASH'!A4197</f>
        <v/>
      </c>
      <c r="B4197">
        <f>'DATA DASH'!B4197</f>
        <v/>
      </c>
      <c r="C4197">
        <f>'DATA DASH'!C4197</f>
        <v/>
      </c>
      <c r="D4197">
        <f>'DATA DASH'!D4197</f>
        <v/>
      </c>
      <c r="E4197">
        <f>'DATA DASH'!E4197</f>
        <v/>
      </c>
      <c r="F4197">
        <f>'DATA DASH'!F4197</f>
        <v/>
      </c>
      <c r="G4197">
        <f>'DATA DASH'!G4197</f>
        <v/>
      </c>
      <c r="H4197">
        <f>'DATA DASH'!H4197</f>
        <v/>
      </c>
      <c r="I4197">
        <f>'DATA DASH'!I4197</f>
        <v/>
      </c>
      <c r="J4197">
        <f>'DATA DASH'!J4197</f>
        <v/>
      </c>
      <c r="K4197">
        <f>'DATA DASH'!K4197</f>
        <v/>
      </c>
      <c r="L4197">
        <f>'DATA DASH'!L4197</f>
        <v/>
      </c>
      <c r="M4197">
        <f>'DATA DASH'!M4197</f>
        <v/>
      </c>
    </row>
    <row r="4198">
      <c r="A4198">
        <f>'DATA DASH'!A4198</f>
        <v/>
      </c>
      <c r="B4198">
        <f>'DATA DASH'!B4198</f>
        <v/>
      </c>
      <c r="C4198">
        <f>'DATA DASH'!C4198</f>
        <v/>
      </c>
      <c r="D4198">
        <f>'DATA DASH'!D4198</f>
        <v/>
      </c>
      <c r="E4198">
        <f>'DATA DASH'!E4198</f>
        <v/>
      </c>
      <c r="F4198">
        <f>'DATA DASH'!F4198</f>
        <v/>
      </c>
      <c r="G4198">
        <f>'DATA DASH'!G4198</f>
        <v/>
      </c>
      <c r="H4198">
        <f>'DATA DASH'!H4198</f>
        <v/>
      </c>
      <c r="I4198">
        <f>'DATA DASH'!I4198</f>
        <v/>
      </c>
      <c r="J4198">
        <f>'DATA DASH'!J4198</f>
        <v/>
      </c>
      <c r="K4198">
        <f>'DATA DASH'!K4198</f>
        <v/>
      </c>
      <c r="L4198">
        <f>'DATA DASH'!L4198</f>
        <v/>
      </c>
      <c r="M4198">
        <f>'DATA DASH'!M4198</f>
        <v/>
      </c>
    </row>
    <row r="4199">
      <c r="A4199">
        <f>'DATA DASH'!A4199</f>
        <v/>
      </c>
      <c r="B4199">
        <f>'DATA DASH'!B4199</f>
        <v/>
      </c>
      <c r="C4199">
        <f>'DATA DASH'!C4199</f>
        <v/>
      </c>
      <c r="D4199">
        <f>'DATA DASH'!D4199</f>
        <v/>
      </c>
      <c r="E4199">
        <f>'DATA DASH'!E4199</f>
        <v/>
      </c>
      <c r="F4199">
        <f>'DATA DASH'!F4199</f>
        <v/>
      </c>
      <c r="G4199">
        <f>'DATA DASH'!G4199</f>
        <v/>
      </c>
      <c r="H4199">
        <f>'DATA DASH'!H4199</f>
        <v/>
      </c>
      <c r="I4199">
        <f>'DATA DASH'!I4199</f>
        <v/>
      </c>
      <c r="J4199">
        <f>'DATA DASH'!J4199</f>
        <v/>
      </c>
      <c r="K4199">
        <f>'DATA DASH'!K4199</f>
        <v/>
      </c>
      <c r="L4199">
        <f>'DATA DASH'!L4199</f>
        <v/>
      </c>
      <c r="M4199">
        <f>'DATA DASH'!M4199</f>
        <v/>
      </c>
    </row>
    <row r="4200">
      <c r="A4200">
        <f>'DATA DASH'!A4200</f>
        <v/>
      </c>
      <c r="B4200">
        <f>'DATA DASH'!B4200</f>
        <v/>
      </c>
      <c r="C4200">
        <f>'DATA DASH'!C4200</f>
        <v/>
      </c>
      <c r="D4200">
        <f>'DATA DASH'!D4200</f>
        <v/>
      </c>
      <c r="E4200">
        <f>'DATA DASH'!E4200</f>
        <v/>
      </c>
      <c r="F4200">
        <f>'DATA DASH'!F4200</f>
        <v/>
      </c>
      <c r="G4200">
        <f>'DATA DASH'!G4200</f>
        <v/>
      </c>
      <c r="H4200">
        <f>'DATA DASH'!H4200</f>
        <v/>
      </c>
      <c r="I4200">
        <f>'DATA DASH'!I4200</f>
        <v/>
      </c>
      <c r="J4200">
        <f>'DATA DASH'!J4200</f>
        <v/>
      </c>
      <c r="K4200">
        <f>'DATA DASH'!K4200</f>
        <v/>
      </c>
      <c r="L4200">
        <f>'DATA DASH'!L4200</f>
        <v/>
      </c>
      <c r="M4200">
        <f>'DATA DASH'!M4200</f>
        <v/>
      </c>
    </row>
    <row r="4201">
      <c r="A4201">
        <f>'DATA DASH'!A4201</f>
        <v/>
      </c>
      <c r="B4201">
        <f>'DATA DASH'!B4201</f>
        <v/>
      </c>
      <c r="C4201">
        <f>'DATA DASH'!C4201</f>
        <v/>
      </c>
      <c r="D4201">
        <f>'DATA DASH'!D4201</f>
        <v/>
      </c>
      <c r="E4201">
        <f>'DATA DASH'!E4201</f>
        <v/>
      </c>
      <c r="F4201">
        <f>'DATA DASH'!F4201</f>
        <v/>
      </c>
      <c r="G4201">
        <f>'DATA DASH'!G4201</f>
        <v/>
      </c>
      <c r="H4201">
        <f>'DATA DASH'!H4201</f>
        <v/>
      </c>
      <c r="I4201">
        <f>'DATA DASH'!I4201</f>
        <v/>
      </c>
      <c r="J4201">
        <f>'DATA DASH'!J4201</f>
        <v/>
      </c>
      <c r="K4201">
        <f>'DATA DASH'!K4201</f>
        <v/>
      </c>
      <c r="L4201">
        <f>'DATA DASH'!L4201</f>
        <v/>
      </c>
      <c r="M4201">
        <f>'DATA DASH'!M4201</f>
        <v/>
      </c>
    </row>
    <row r="4202">
      <c r="A4202">
        <f>'DATA DASH'!A4202</f>
        <v/>
      </c>
      <c r="B4202">
        <f>'DATA DASH'!B4202</f>
        <v/>
      </c>
      <c r="C4202">
        <f>'DATA DASH'!C4202</f>
        <v/>
      </c>
      <c r="D4202">
        <f>'DATA DASH'!D4202</f>
        <v/>
      </c>
      <c r="E4202">
        <f>'DATA DASH'!E4202</f>
        <v/>
      </c>
      <c r="F4202">
        <f>'DATA DASH'!F4202</f>
        <v/>
      </c>
      <c r="G4202">
        <f>'DATA DASH'!G4202</f>
        <v/>
      </c>
      <c r="H4202">
        <f>'DATA DASH'!H4202</f>
        <v/>
      </c>
      <c r="I4202">
        <f>'DATA DASH'!I4202</f>
        <v/>
      </c>
      <c r="J4202">
        <f>'DATA DASH'!J4202</f>
        <v/>
      </c>
      <c r="K4202">
        <f>'DATA DASH'!K4202</f>
        <v/>
      </c>
      <c r="L4202">
        <f>'DATA DASH'!L4202</f>
        <v/>
      </c>
      <c r="M4202">
        <f>'DATA DASH'!M4202</f>
        <v/>
      </c>
    </row>
    <row r="4203">
      <c r="A4203">
        <f>'DATA DASH'!A4203</f>
        <v/>
      </c>
      <c r="B4203">
        <f>'DATA DASH'!B4203</f>
        <v/>
      </c>
      <c r="C4203">
        <f>'DATA DASH'!C4203</f>
        <v/>
      </c>
      <c r="D4203">
        <f>'DATA DASH'!D4203</f>
        <v/>
      </c>
      <c r="E4203">
        <f>'DATA DASH'!E4203</f>
        <v/>
      </c>
      <c r="F4203">
        <f>'DATA DASH'!F4203</f>
        <v/>
      </c>
      <c r="G4203">
        <f>'DATA DASH'!G4203</f>
        <v/>
      </c>
      <c r="H4203">
        <f>'DATA DASH'!H4203</f>
        <v/>
      </c>
      <c r="I4203">
        <f>'DATA DASH'!I4203</f>
        <v/>
      </c>
      <c r="J4203">
        <f>'DATA DASH'!J4203</f>
        <v/>
      </c>
      <c r="K4203">
        <f>'DATA DASH'!K4203</f>
        <v/>
      </c>
      <c r="L4203">
        <f>'DATA DASH'!L4203</f>
        <v/>
      </c>
      <c r="M4203">
        <f>'DATA DASH'!M4203</f>
        <v/>
      </c>
    </row>
    <row r="4204">
      <c r="A4204">
        <f>'DATA DASH'!A4204</f>
        <v/>
      </c>
      <c r="B4204">
        <f>'DATA DASH'!B4204</f>
        <v/>
      </c>
      <c r="C4204">
        <f>'DATA DASH'!C4204</f>
        <v/>
      </c>
      <c r="D4204">
        <f>'DATA DASH'!D4204</f>
        <v/>
      </c>
      <c r="E4204">
        <f>'DATA DASH'!E4204</f>
        <v/>
      </c>
      <c r="F4204">
        <f>'DATA DASH'!F4204</f>
        <v/>
      </c>
      <c r="G4204">
        <f>'DATA DASH'!G4204</f>
        <v/>
      </c>
      <c r="H4204">
        <f>'DATA DASH'!H4204</f>
        <v/>
      </c>
      <c r="I4204">
        <f>'DATA DASH'!I4204</f>
        <v/>
      </c>
      <c r="J4204">
        <f>'DATA DASH'!J4204</f>
        <v/>
      </c>
      <c r="K4204">
        <f>'DATA DASH'!K4204</f>
        <v/>
      </c>
      <c r="L4204">
        <f>'DATA DASH'!L4204</f>
        <v/>
      </c>
      <c r="M4204">
        <f>'DATA DASH'!M4204</f>
        <v/>
      </c>
    </row>
    <row r="4205">
      <c r="A4205">
        <f>'DATA DASH'!A4205</f>
        <v/>
      </c>
      <c r="B4205">
        <f>'DATA DASH'!B4205</f>
        <v/>
      </c>
      <c r="C4205">
        <f>'DATA DASH'!C4205</f>
        <v/>
      </c>
      <c r="D4205">
        <f>'DATA DASH'!D4205</f>
        <v/>
      </c>
      <c r="E4205">
        <f>'DATA DASH'!E4205</f>
        <v/>
      </c>
      <c r="F4205">
        <f>'DATA DASH'!F4205</f>
        <v/>
      </c>
      <c r="G4205">
        <f>'DATA DASH'!G4205</f>
        <v/>
      </c>
      <c r="H4205">
        <f>'DATA DASH'!H4205</f>
        <v/>
      </c>
      <c r="I4205">
        <f>'DATA DASH'!I4205</f>
        <v/>
      </c>
      <c r="J4205">
        <f>'DATA DASH'!J4205</f>
        <v/>
      </c>
      <c r="K4205">
        <f>'DATA DASH'!K4205</f>
        <v/>
      </c>
      <c r="L4205">
        <f>'DATA DASH'!L4205</f>
        <v/>
      </c>
      <c r="M4205">
        <f>'DATA DASH'!M4205</f>
        <v/>
      </c>
    </row>
    <row r="4206">
      <c r="A4206">
        <f>'DATA DASH'!A4206</f>
        <v/>
      </c>
      <c r="B4206">
        <f>'DATA DASH'!B4206</f>
        <v/>
      </c>
      <c r="C4206">
        <f>'DATA DASH'!C4206</f>
        <v/>
      </c>
      <c r="D4206">
        <f>'DATA DASH'!D4206</f>
        <v/>
      </c>
      <c r="E4206">
        <f>'DATA DASH'!E4206</f>
        <v/>
      </c>
      <c r="F4206">
        <f>'DATA DASH'!F4206</f>
        <v/>
      </c>
      <c r="G4206">
        <f>'DATA DASH'!G4206</f>
        <v/>
      </c>
      <c r="H4206">
        <f>'DATA DASH'!H4206</f>
        <v/>
      </c>
      <c r="I4206">
        <f>'DATA DASH'!I4206</f>
        <v/>
      </c>
      <c r="J4206">
        <f>'DATA DASH'!J4206</f>
        <v/>
      </c>
      <c r="K4206">
        <f>'DATA DASH'!K4206</f>
        <v/>
      </c>
      <c r="L4206">
        <f>'DATA DASH'!L4206</f>
        <v/>
      </c>
      <c r="M4206">
        <f>'DATA DASH'!M4206</f>
        <v/>
      </c>
    </row>
    <row r="4207">
      <c r="A4207">
        <f>'DATA DASH'!A4207</f>
        <v/>
      </c>
      <c r="B4207">
        <f>'DATA DASH'!B4207</f>
        <v/>
      </c>
      <c r="C4207">
        <f>'DATA DASH'!C4207</f>
        <v/>
      </c>
      <c r="D4207">
        <f>'DATA DASH'!D4207</f>
        <v/>
      </c>
      <c r="E4207">
        <f>'DATA DASH'!E4207</f>
        <v/>
      </c>
      <c r="F4207">
        <f>'DATA DASH'!F4207</f>
        <v/>
      </c>
      <c r="G4207">
        <f>'DATA DASH'!G4207</f>
        <v/>
      </c>
      <c r="H4207">
        <f>'DATA DASH'!H4207</f>
        <v/>
      </c>
      <c r="I4207">
        <f>'DATA DASH'!I4207</f>
        <v/>
      </c>
      <c r="J4207">
        <f>'DATA DASH'!J4207</f>
        <v/>
      </c>
      <c r="K4207">
        <f>'DATA DASH'!K4207</f>
        <v/>
      </c>
      <c r="L4207">
        <f>'DATA DASH'!L4207</f>
        <v/>
      </c>
      <c r="M4207">
        <f>'DATA DASH'!M4207</f>
        <v/>
      </c>
    </row>
    <row r="4208">
      <c r="A4208">
        <f>'DATA DASH'!A4208</f>
        <v/>
      </c>
      <c r="B4208">
        <f>'DATA DASH'!B4208</f>
        <v/>
      </c>
      <c r="C4208">
        <f>'DATA DASH'!C4208</f>
        <v/>
      </c>
      <c r="D4208">
        <f>'DATA DASH'!D4208</f>
        <v/>
      </c>
      <c r="E4208">
        <f>'DATA DASH'!E4208</f>
        <v/>
      </c>
      <c r="F4208">
        <f>'DATA DASH'!F4208</f>
        <v/>
      </c>
      <c r="G4208">
        <f>'DATA DASH'!G4208</f>
        <v/>
      </c>
      <c r="H4208">
        <f>'DATA DASH'!H4208</f>
        <v/>
      </c>
      <c r="I4208">
        <f>'DATA DASH'!I4208</f>
        <v/>
      </c>
      <c r="J4208">
        <f>'DATA DASH'!J4208</f>
        <v/>
      </c>
      <c r="K4208">
        <f>'DATA DASH'!K4208</f>
        <v/>
      </c>
      <c r="L4208">
        <f>'DATA DASH'!L4208</f>
        <v/>
      </c>
      <c r="M4208">
        <f>'DATA DASH'!M4208</f>
        <v/>
      </c>
    </row>
    <row r="4209">
      <c r="A4209">
        <f>'DATA DASH'!A4209</f>
        <v/>
      </c>
      <c r="B4209">
        <f>'DATA DASH'!B4209</f>
        <v/>
      </c>
      <c r="C4209">
        <f>'DATA DASH'!C4209</f>
        <v/>
      </c>
      <c r="D4209">
        <f>'DATA DASH'!D4209</f>
        <v/>
      </c>
      <c r="E4209">
        <f>'DATA DASH'!E4209</f>
        <v/>
      </c>
      <c r="F4209">
        <f>'DATA DASH'!F4209</f>
        <v/>
      </c>
      <c r="G4209">
        <f>'DATA DASH'!G4209</f>
        <v/>
      </c>
      <c r="H4209">
        <f>'DATA DASH'!H4209</f>
        <v/>
      </c>
      <c r="I4209">
        <f>'DATA DASH'!I4209</f>
        <v/>
      </c>
      <c r="J4209">
        <f>'DATA DASH'!J4209</f>
        <v/>
      </c>
      <c r="K4209">
        <f>'DATA DASH'!K4209</f>
        <v/>
      </c>
      <c r="L4209">
        <f>'DATA DASH'!L4209</f>
        <v/>
      </c>
      <c r="M4209">
        <f>'DATA DASH'!M4209</f>
        <v/>
      </c>
    </row>
    <row r="4210">
      <c r="A4210">
        <f>'DATA DASH'!A4210</f>
        <v/>
      </c>
      <c r="B4210">
        <f>'DATA DASH'!B4210</f>
        <v/>
      </c>
      <c r="C4210">
        <f>'DATA DASH'!C4210</f>
        <v/>
      </c>
      <c r="D4210">
        <f>'DATA DASH'!D4210</f>
        <v/>
      </c>
      <c r="E4210">
        <f>'DATA DASH'!E4210</f>
        <v/>
      </c>
      <c r="F4210">
        <f>'DATA DASH'!F4210</f>
        <v/>
      </c>
      <c r="G4210">
        <f>'DATA DASH'!G4210</f>
        <v/>
      </c>
      <c r="H4210">
        <f>'DATA DASH'!H4210</f>
        <v/>
      </c>
      <c r="I4210">
        <f>'DATA DASH'!I4210</f>
        <v/>
      </c>
      <c r="J4210">
        <f>'DATA DASH'!J4210</f>
        <v/>
      </c>
      <c r="K4210">
        <f>'DATA DASH'!K4210</f>
        <v/>
      </c>
      <c r="L4210">
        <f>'DATA DASH'!L4210</f>
        <v/>
      </c>
      <c r="M4210">
        <f>'DATA DASH'!M4210</f>
        <v/>
      </c>
    </row>
    <row r="4211">
      <c r="A4211">
        <f>'DATA DASH'!A4211</f>
        <v/>
      </c>
      <c r="B4211">
        <f>'DATA DASH'!B4211</f>
        <v/>
      </c>
      <c r="C4211">
        <f>'DATA DASH'!C4211</f>
        <v/>
      </c>
      <c r="D4211">
        <f>'DATA DASH'!D4211</f>
        <v/>
      </c>
      <c r="E4211">
        <f>'DATA DASH'!E4211</f>
        <v/>
      </c>
      <c r="F4211">
        <f>'DATA DASH'!F4211</f>
        <v/>
      </c>
      <c r="G4211">
        <f>'DATA DASH'!G4211</f>
        <v/>
      </c>
      <c r="H4211">
        <f>'DATA DASH'!H4211</f>
        <v/>
      </c>
      <c r="I4211">
        <f>'DATA DASH'!I4211</f>
        <v/>
      </c>
      <c r="J4211">
        <f>'DATA DASH'!J4211</f>
        <v/>
      </c>
      <c r="K4211">
        <f>'DATA DASH'!K4211</f>
        <v/>
      </c>
      <c r="L4211">
        <f>'DATA DASH'!L4211</f>
        <v/>
      </c>
      <c r="M4211">
        <f>'DATA DASH'!M4211</f>
        <v/>
      </c>
    </row>
    <row r="4212">
      <c r="A4212">
        <f>'DATA DASH'!A4212</f>
        <v/>
      </c>
      <c r="B4212">
        <f>'DATA DASH'!B4212</f>
        <v/>
      </c>
      <c r="C4212">
        <f>'DATA DASH'!C4212</f>
        <v/>
      </c>
      <c r="D4212">
        <f>'DATA DASH'!D4212</f>
        <v/>
      </c>
      <c r="E4212">
        <f>'DATA DASH'!E4212</f>
        <v/>
      </c>
      <c r="F4212">
        <f>'DATA DASH'!F4212</f>
        <v/>
      </c>
      <c r="G4212">
        <f>'DATA DASH'!G4212</f>
        <v/>
      </c>
      <c r="H4212">
        <f>'DATA DASH'!H4212</f>
        <v/>
      </c>
      <c r="I4212">
        <f>'DATA DASH'!I4212</f>
        <v/>
      </c>
      <c r="J4212">
        <f>'DATA DASH'!J4212</f>
        <v/>
      </c>
      <c r="K4212">
        <f>'DATA DASH'!K4212</f>
        <v/>
      </c>
      <c r="L4212">
        <f>'DATA DASH'!L4212</f>
        <v/>
      </c>
      <c r="M4212">
        <f>'DATA DASH'!M4212</f>
        <v/>
      </c>
    </row>
    <row r="4213">
      <c r="A4213">
        <f>'DATA DASH'!A4213</f>
        <v/>
      </c>
      <c r="B4213">
        <f>'DATA DASH'!B4213</f>
        <v/>
      </c>
      <c r="C4213">
        <f>'DATA DASH'!C4213</f>
        <v/>
      </c>
      <c r="D4213">
        <f>'DATA DASH'!D4213</f>
        <v/>
      </c>
      <c r="E4213">
        <f>'DATA DASH'!E4213</f>
        <v/>
      </c>
      <c r="F4213">
        <f>'DATA DASH'!F4213</f>
        <v/>
      </c>
      <c r="G4213">
        <f>'DATA DASH'!G4213</f>
        <v/>
      </c>
      <c r="H4213">
        <f>'DATA DASH'!H4213</f>
        <v/>
      </c>
      <c r="I4213">
        <f>'DATA DASH'!I4213</f>
        <v/>
      </c>
      <c r="J4213">
        <f>'DATA DASH'!J4213</f>
        <v/>
      </c>
      <c r="K4213">
        <f>'DATA DASH'!K4213</f>
        <v/>
      </c>
      <c r="L4213">
        <f>'DATA DASH'!L4213</f>
        <v/>
      </c>
      <c r="M4213">
        <f>'DATA DASH'!M4213</f>
        <v/>
      </c>
    </row>
    <row r="4214">
      <c r="A4214">
        <f>'DATA DASH'!A4214</f>
        <v/>
      </c>
      <c r="B4214">
        <f>'DATA DASH'!B4214</f>
        <v/>
      </c>
      <c r="C4214">
        <f>'DATA DASH'!C4214</f>
        <v/>
      </c>
      <c r="D4214">
        <f>'DATA DASH'!D4214</f>
        <v/>
      </c>
      <c r="E4214">
        <f>'DATA DASH'!E4214</f>
        <v/>
      </c>
      <c r="F4214">
        <f>'DATA DASH'!F4214</f>
        <v/>
      </c>
      <c r="G4214">
        <f>'DATA DASH'!G4214</f>
        <v/>
      </c>
      <c r="H4214">
        <f>'DATA DASH'!H4214</f>
        <v/>
      </c>
      <c r="I4214">
        <f>'DATA DASH'!I4214</f>
        <v/>
      </c>
      <c r="J4214">
        <f>'DATA DASH'!J4214</f>
        <v/>
      </c>
      <c r="K4214">
        <f>'DATA DASH'!K4214</f>
        <v/>
      </c>
      <c r="L4214">
        <f>'DATA DASH'!L4214</f>
        <v/>
      </c>
      <c r="M4214">
        <f>'DATA DASH'!M4214</f>
        <v/>
      </c>
    </row>
    <row r="4215">
      <c r="A4215">
        <f>'DATA DASH'!A4215</f>
        <v/>
      </c>
      <c r="B4215">
        <f>'DATA DASH'!B4215</f>
        <v/>
      </c>
      <c r="C4215">
        <f>'DATA DASH'!C4215</f>
        <v/>
      </c>
      <c r="D4215">
        <f>'DATA DASH'!D4215</f>
        <v/>
      </c>
      <c r="E4215">
        <f>'DATA DASH'!E4215</f>
        <v/>
      </c>
      <c r="F4215">
        <f>'DATA DASH'!F4215</f>
        <v/>
      </c>
      <c r="G4215">
        <f>'DATA DASH'!G4215</f>
        <v/>
      </c>
      <c r="H4215">
        <f>'DATA DASH'!H4215</f>
        <v/>
      </c>
      <c r="I4215">
        <f>'DATA DASH'!I4215</f>
        <v/>
      </c>
      <c r="J4215">
        <f>'DATA DASH'!J4215</f>
        <v/>
      </c>
      <c r="K4215">
        <f>'DATA DASH'!K4215</f>
        <v/>
      </c>
      <c r="L4215">
        <f>'DATA DASH'!L4215</f>
        <v/>
      </c>
      <c r="M4215">
        <f>'DATA DASH'!M4215</f>
        <v/>
      </c>
    </row>
    <row r="4216">
      <c r="A4216">
        <f>'DATA DASH'!A4216</f>
        <v/>
      </c>
      <c r="B4216">
        <f>'DATA DASH'!B4216</f>
        <v/>
      </c>
      <c r="C4216">
        <f>'DATA DASH'!C4216</f>
        <v/>
      </c>
      <c r="D4216">
        <f>'DATA DASH'!D4216</f>
        <v/>
      </c>
      <c r="E4216">
        <f>'DATA DASH'!E4216</f>
        <v/>
      </c>
      <c r="F4216">
        <f>'DATA DASH'!F4216</f>
        <v/>
      </c>
      <c r="G4216">
        <f>'DATA DASH'!G4216</f>
        <v/>
      </c>
      <c r="H4216">
        <f>'DATA DASH'!H4216</f>
        <v/>
      </c>
      <c r="I4216">
        <f>'DATA DASH'!I4216</f>
        <v/>
      </c>
      <c r="J4216">
        <f>'DATA DASH'!J4216</f>
        <v/>
      </c>
      <c r="K4216">
        <f>'DATA DASH'!K4216</f>
        <v/>
      </c>
      <c r="L4216">
        <f>'DATA DASH'!L4216</f>
        <v/>
      </c>
      <c r="M4216">
        <f>'DATA DASH'!M4216</f>
        <v/>
      </c>
    </row>
    <row r="4217">
      <c r="A4217">
        <f>'DATA DASH'!A4217</f>
        <v/>
      </c>
      <c r="B4217">
        <f>'DATA DASH'!B4217</f>
        <v/>
      </c>
      <c r="C4217">
        <f>'DATA DASH'!C4217</f>
        <v/>
      </c>
      <c r="D4217">
        <f>'DATA DASH'!D4217</f>
        <v/>
      </c>
      <c r="E4217">
        <f>'DATA DASH'!E4217</f>
        <v/>
      </c>
      <c r="F4217">
        <f>'DATA DASH'!F4217</f>
        <v/>
      </c>
      <c r="G4217">
        <f>'DATA DASH'!G4217</f>
        <v/>
      </c>
      <c r="H4217">
        <f>'DATA DASH'!H4217</f>
        <v/>
      </c>
      <c r="I4217">
        <f>'DATA DASH'!I4217</f>
        <v/>
      </c>
      <c r="J4217">
        <f>'DATA DASH'!J4217</f>
        <v/>
      </c>
      <c r="K4217">
        <f>'DATA DASH'!K4217</f>
        <v/>
      </c>
      <c r="L4217">
        <f>'DATA DASH'!L4217</f>
        <v/>
      </c>
      <c r="M4217">
        <f>'DATA DASH'!M4217</f>
        <v/>
      </c>
    </row>
    <row r="4218">
      <c r="A4218">
        <f>'DATA DASH'!A4218</f>
        <v/>
      </c>
      <c r="B4218">
        <f>'DATA DASH'!B4218</f>
        <v/>
      </c>
      <c r="C4218">
        <f>'DATA DASH'!C4218</f>
        <v/>
      </c>
      <c r="D4218">
        <f>'DATA DASH'!D4218</f>
        <v/>
      </c>
      <c r="E4218">
        <f>'DATA DASH'!E4218</f>
        <v/>
      </c>
      <c r="F4218">
        <f>'DATA DASH'!F4218</f>
        <v/>
      </c>
      <c r="G4218">
        <f>'DATA DASH'!G4218</f>
        <v/>
      </c>
      <c r="H4218">
        <f>'DATA DASH'!H4218</f>
        <v/>
      </c>
      <c r="I4218">
        <f>'DATA DASH'!I4218</f>
        <v/>
      </c>
      <c r="J4218">
        <f>'DATA DASH'!J4218</f>
        <v/>
      </c>
      <c r="K4218">
        <f>'DATA DASH'!K4218</f>
        <v/>
      </c>
      <c r="L4218">
        <f>'DATA DASH'!L4218</f>
        <v/>
      </c>
      <c r="M4218">
        <f>'DATA DASH'!M4218</f>
        <v/>
      </c>
    </row>
    <row r="4219">
      <c r="A4219">
        <f>'DATA DASH'!A4219</f>
        <v/>
      </c>
      <c r="B4219">
        <f>'DATA DASH'!B4219</f>
        <v/>
      </c>
      <c r="C4219">
        <f>'DATA DASH'!C4219</f>
        <v/>
      </c>
      <c r="D4219">
        <f>'DATA DASH'!D4219</f>
        <v/>
      </c>
      <c r="E4219">
        <f>'DATA DASH'!E4219</f>
        <v/>
      </c>
      <c r="F4219">
        <f>'DATA DASH'!F4219</f>
        <v/>
      </c>
      <c r="G4219">
        <f>'DATA DASH'!G4219</f>
        <v/>
      </c>
      <c r="H4219">
        <f>'DATA DASH'!H4219</f>
        <v/>
      </c>
      <c r="I4219">
        <f>'DATA DASH'!I4219</f>
        <v/>
      </c>
      <c r="J4219">
        <f>'DATA DASH'!J4219</f>
        <v/>
      </c>
      <c r="K4219">
        <f>'DATA DASH'!K4219</f>
        <v/>
      </c>
      <c r="L4219">
        <f>'DATA DASH'!L4219</f>
        <v/>
      </c>
      <c r="M4219">
        <f>'DATA DASH'!M4219</f>
        <v/>
      </c>
    </row>
    <row r="4220">
      <c r="A4220">
        <f>'DATA DASH'!A4220</f>
        <v/>
      </c>
      <c r="B4220">
        <f>'DATA DASH'!B4220</f>
        <v/>
      </c>
      <c r="C4220">
        <f>'DATA DASH'!C4220</f>
        <v/>
      </c>
      <c r="D4220">
        <f>'DATA DASH'!D4220</f>
        <v/>
      </c>
      <c r="E4220">
        <f>'DATA DASH'!E4220</f>
        <v/>
      </c>
      <c r="F4220">
        <f>'DATA DASH'!F4220</f>
        <v/>
      </c>
      <c r="G4220">
        <f>'DATA DASH'!G4220</f>
        <v/>
      </c>
      <c r="H4220">
        <f>'DATA DASH'!H4220</f>
        <v/>
      </c>
      <c r="I4220">
        <f>'DATA DASH'!I4220</f>
        <v/>
      </c>
      <c r="J4220">
        <f>'DATA DASH'!J4220</f>
        <v/>
      </c>
      <c r="K4220">
        <f>'DATA DASH'!K4220</f>
        <v/>
      </c>
      <c r="L4220">
        <f>'DATA DASH'!L4220</f>
        <v/>
      </c>
      <c r="M4220">
        <f>'DATA DASH'!M4220</f>
        <v/>
      </c>
    </row>
    <row r="4221">
      <c r="A4221">
        <f>'DATA DASH'!A4221</f>
        <v/>
      </c>
      <c r="B4221">
        <f>'DATA DASH'!B4221</f>
        <v/>
      </c>
      <c r="C4221">
        <f>'DATA DASH'!C4221</f>
        <v/>
      </c>
      <c r="D4221">
        <f>'DATA DASH'!D4221</f>
        <v/>
      </c>
      <c r="E4221">
        <f>'DATA DASH'!E4221</f>
        <v/>
      </c>
      <c r="F4221">
        <f>'DATA DASH'!F4221</f>
        <v/>
      </c>
      <c r="G4221">
        <f>'DATA DASH'!G4221</f>
        <v/>
      </c>
      <c r="H4221">
        <f>'DATA DASH'!H4221</f>
        <v/>
      </c>
      <c r="I4221">
        <f>'DATA DASH'!I4221</f>
        <v/>
      </c>
      <c r="J4221">
        <f>'DATA DASH'!J4221</f>
        <v/>
      </c>
      <c r="K4221">
        <f>'DATA DASH'!K4221</f>
        <v/>
      </c>
      <c r="L4221">
        <f>'DATA DASH'!L4221</f>
        <v/>
      </c>
      <c r="M4221">
        <f>'DATA DASH'!M4221</f>
        <v/>
      </c>
    </row>
    <row r="4222">
      <c r="A4222">
        <f>'DATA DASH'!A4222</f>
        <v/>
      </c>
      <c r="B4222">
        <f>'DATA DASH'!B4222</f>
        <v/>
      </c>
      <c r="C4222">
        <f>'DATA DASH'!C4222</f>
        <v/>
      </c>
      <c r="D4222">
        <f>'DATA DASH'!D4222</f>
        <v/>
      </c>
      <c r="E4222">
        <f>'DATA DASH'!E4222</f>
        <v/>
      </c>
      <c r="F4222">
        <f>'DATA DASH'!F4222</f>
        <v/>
      </c>
      <c r="G4222">
        <f>'DATA DASH'!G4222</f>
        <v/>
      </c>
      <c r="H4222">
        <f>'DATA DASH'!H4222</f>
        <v/>
      </c>
      <c r="I4222">
        <f>'DATA DASH'!I4222</f>
        <v/>
      </c>
      <c r="J4222">
        <f>'DATA DASH'!J4222</f>
        <v/>
      </c>
      <c r="K4222">
        <f>'DATA DASH'!K4222</f>
        <v/>
      </c>
      <c r="L4222">
        <f>'DATA DASH'!L4222</f>
        <v/>
      </c>
      <c r="M4222">
        <f>'DATA DASH'!M4222</f>
        <v/>
      </c>
    </row>
    <row r="4223">
      <c r="A4223">
        <f>'DATA DASH'!A4223</f>
        <v/>
      </c>
      <c r="B4223">
        <f>'DATA DASH'!B4223</f>
        <v/>
      </c>
      <c r="C4223">
        <f>'DATA DASH'!C4223</f>
        <v/>
      </c>
      <c r="D4223">
        <f>'DATA DASH'!D4223</f>
        <v/>
      </c>
      <c r="E4223">
        <f>'DATA DASH'!E4223</f>
        <v/>
      </c>
      <c r="F4223">
        <f>'DATA DASH'!F4223</f>
        <v/>
      </c>
      <c r="G4223">
        <f>'DATA DASH'!G4223</f>
        <v/>
      </c>
      <c r="H4223">
        <f>'DATA DASH'!H4223</f>
        <v/>
      </c>
      <c r="I4223">
        <f>'DATA DASH'!I4223</f>
        <v/>
      </c>
      <c r="J4223">
        <f>'DATA DASH'!J4223</f>
        <v/>
      </c>
      <c r="K4223">
        <f>'DATA DASH'!K4223</f>
        <v/>
      </c>
      <c r="L4223">
        <f>'DATA DASH'!L4223</f>
        <v/>
      </c>
      <c r="M4223">
        <f>'DATA DASH'!M4223</f>
        <v/>
      </c>
    </row>
    <row r="4224">
      <c r="A4224">
        <f>'DATA DASH'!A4224</f>
        <v/>
      </c>
      <c r="B4224">
        <f>'DATA DASH'!B4224</f>
        <v/>
      </c>
      <c r="C4224">
        <f>'DATA DASH'!C4224</f>
        <v/>
      </c>
      <c r="D4224">
        <f>'DATA DASH'!D4224</f>
        <v/>
      </c>
      <c r="E4224">
        <f>'DATA DASH'!E4224</f>
        <v/>
      </c>
      <c r="F4224">
        <f>'DATA DASH'!F4224</f>
        <v/>
      </c>
      <c r="G4224">
        <f>'DATA DASH'!G4224</f>
        <v/>
      </c>
      <c r="H4224">
        <f>'DATA DASH'!H4224</f>
        <v/>
      </c>
      <c r="I4224">
        <f>'DATA DASH'!I4224</f>
        <v/>
      </c>
      <c r="J4224">
        <f>'DATA DASH'!J4224</f>
        <v/>
      </c>
      <c r="K4224">
        <f>'DATA DASH'!K4224</f>
        <v/>
      </c>
      <c r="L4224">
        <f>'DATA DASH'!L4224</f>
        <v/>
      </c>
      <c r="M4224">
        <f>'DATA DASH'!M4224</f>
        <v/>
      </c>
    </row>
    <row r="4225">
      <c r="A4225">
        <f>'DATA DASH'!A4225</f>
        <v/>
      </c>
      <c r="B4225">
        <f>'DATA DASH'!B4225</f>
        <v/>
      </c>
      <c r="C4225">
        <f>'DATA DASH'!C4225</f>
        <v/>
      </c>
      <c r="D4225">
        <f>'DATA DASH'!D4225</f>
        <v/>
      </c>
      <c r="E4225">
        <f>'DATA DASH'!E4225</f>
        <v/>
      </c>
      <c r="F4225">
        <f>'DATA DASH'!F4225</f>
        <v/>
      </c>
      <c r="G4225">
        <f>'DATA DASH'!G4225</f>
        <v/>
      </c>
      <c r="H4225">
        <f>'DATA DASH'!H4225</f>
        <v/>
      </c>
      <c r="I4225">
        <f>'DATA DASH'!I4225</f>
        <v/>
      </c>
      <c r="J4225">
        <f>'DATA DASH'!J4225</f>
        <v/>
      </c>
      <c r="K4225">
        <f>'DATA DASH'!K4225</f>
        <v/>
      </c>
      <c r="L4225">
        <f>'DATA DASH'!L4225</f>
        <v/>
      </c>
      <c r="M4225">
        <f>'DATA DASH'!M4225</f>
        <v/>
      </c>
    </row>
    <row r="4226">
      <c r="A4226">
        <f>'DATA DASH'!A4226</f>
        <v/>
      </c>
      <c r="B4226">
        <f>'DATA DASH'!B4226</f>
        <v/>
      </c>
      <c r="C4226">
        <f>'DATA DASH'!C4226</f>
        <v/>
      </c>
      <c r="D4226">
        <f>'DATA DASH'!D4226</f>
        <v/>
      </c>
      <c r="E4226">
        <f>'DATA DASH'!E4226</f>
        <v/>
      </c>
      <c r="F4226">
        <f>'DATA DASH'!F4226</f>
        <v/>
      </c>
      <c r="G4226">
        <f>'DATA DASH'!G4226</f>
        <v/>
      </c>
      <c r="H4226">
        <f>'DATA DASH'!H4226</f>
        <v/>
      </c>
      <c r="I4226">
        <f>'DATA DASH'!I4226</f>
        <v/>
      </c>
      <c r="J4226">
        <f>'DATA DASH'!J4226</f>
        <v/>
      </c>
      <c r="K4226">
        <f>'DATA DASH'!K4226</f>
        <v/>
      </c>
      <c r="L4226">
        <f>'DATA DASH'!L4226</f>
        <v/>
      </c>
      <c r="M4226">
        <f>'DATA DASH'!M4226</f>
        <v/>
      </c>
    </row>
    <row r="4227">
      <c r="A4227">
        <f>'DATA DASH'!A4227</f>
        <v/>
      </c>
      <c r="B4227">
        <f>'DATA DASH'!B4227</f>
        <v/>
      </c>
      <c r="C4227">
        <f>'DATA DASH'!C4227</f>
        <v/>
      </c>
      <c r="D4227">
        <f>'DATA DASH'!D4227</f>
        <v/>
      </c>
      <c r="E4227">
        <f>'DATA DASH'!E4227</f>
        <v/>
      </c>
      <c r="F4227">
        <f>'DATA DASH'!F4227</f>
        <v/>
      </c>
      <c r="G4227">
        <f>'DATA DASH'!G4227</f>
        <v/>
      </c>
      <c r="H4227">
        <f>'DATA DASH'!H4227</f>
        <v/>
      </c>
      <c r="I4227">
        <f>'DATA DASH'!I4227</f>
        <v/>
      </c>
      <c r="J4227">
        <f>'DATA DASH'!J4227</f>
        <v/>
      </c>
      <c r="K4227">
        <f>'DATA DASH'!K4227</f>
        <v/>
      </c>
      <c r="L4227">
        <f>'DATA DASH'!L4227</f>
        <v/>
      </c>
      <c r="M4227">
        <f>'DATA DASH'!M4227</f>
        <v/>
      </c>
    </row>
    <row r="4228">
      <c r="A4228">
        <f>'DATA DASH'!A4228</f>
        <v/>
      </c>
      <c r="B4228">
        <f>'DATA DASH'!B4228</f>
        <v/>
      </c>
      <c r="C4228">
        <f>'DATA DASH'!C4228</f>
        <v/>
      </c>
      <c r="D4228">
        <f>'DATA DASH'!D4228</f>
        <v/>
      </c>
      <c r="E4228">
        <f>'DATA DASH'!E4228</f>
        <v/>
      </c>
      <c r="F4228">
        <f>'DATA DASH'!F4228</f>
        <v/>
      </c>
      <c r="G4228">
        <f>'DATA DASH'!G4228</f>
        <v/>
      </c>
      <c r="H4228">
        <f>'DATA DASH'!H4228</f>
        <v/>
      </c>
      <c r="I4228">
        <f>'DATA DASH'!I4228</f>
        <v/>
      </c>
      <c r="J4228">
        <f>'DATA DASH'!J4228</f>
        <v/>
      </c>
      <c r="K4228">
        <f>'DATA DASH'!K4228</f>
        <v/>
      </c>
      <c r="L4228">
        <f>'DATA DASH'!L4228</f>
        <v/>
      </c>
      <c r="M4228">
        <f>'DATA DASH'!M4228</f>
        <v/>
      </c>
    </row>
    <row r="4229">
      <c r="A4229">
        <f>'DATA DASH'!A4229</f>
        <v/>
      </c>
      <c r="B4229">
        <f>'DATA DASH'!B4229</f>
        <v/>
      </c>
      <c r="C4229">
        <f>'DATA DASH'!C4229</f>
        <v/>
      </c>
      <c r="D4229">
        <f>'DATA DASH'!D4229</f>
        <v/>
      </c>
      <c r="E4229">
        <f>'DATA DASH'!E4229</f>
        <v/>
      </c>
      <c r="F4229">
        <f>'DATA DASH'!F4229</f>
        <v/>
      </c>
      <c r="G4229">
        <f>'DATA DASH'!G4229</f>
        <v/>
      </c>
      <c r="H4229">
        <f>'DATA DASH'!H4229</f>
        <v/>
      </c>
      <c r="I4229">
        <f>'DATA DASH'!I4229</f>
        <v/>
      </c>
      <c r="J4229">
        <f>'DATA DASH'!J4229</f>
        <v/>
      </c>
      <c r="K4229">
        <f>'DATA DASH'!K4229</f>
        <v/>
      </c>
      <c r="L4229">
        <f>'DATA DASH'!L4229</f>
        <v/>
      </c>
      <c r="M4229">
        <f>'DATA DASH'!M4229</f>
        <v/>
      </c>
    </row>
    <row r="4230">
      <c r="A4230">
        <f>'DATA DASH'!A4230</f>
        <v/>
      </c>
      <c r="B4230">
        <f>'DATA DASH'!B4230</f>
        <v/>
      </c>
      <c r="C4230">
        <f>'DATA DASH'!C4230</f>
        <v/>
      </c>
      <c r="D4230">
        <f>'DATA DASH'!D4230</f>
        <v/>
      </c>
      <c r="E4230">
        <f>'DATA DASH'!E4230</f>
        <v/>
      </c>
      <c r="F4230">
        <f>'DATA DASH'!F4230</f>
        <v/>
      </c>
      <c r="G4230">
        <f>'DATA DASH'!G4230</f>
        <v/>
      </c>
      <c r="H4230">
        <f>'DATA DASH'!H4230</f>
        <v/>
      </c>
      <c r="I4230">
        <f>'DATA DASH'!I4230</f>
        <v/>
      </c>
      <c r="J4230">
        <f>'DATA DASH'!J4230</f>
        <v/>
      </c>
      <c r="K4230">
        <f>'DATA DASH'!K4230</f>
        <v/>
      </c>
      <c r="L4230">
        <f>'DATA DASH'!L4230</f>
        <v/>
      </c>
      <c r="M4230">
        <f>'DATA DASH'!M4230</f>
        <v/>
      </c>
    </row>
    <row r="4231">
      <c r="A4231">
        <f>'DATA DASH'!A4231</f>
        <v/>
      </c>
      <c r="B4231">
        <f>'DATA DASH'!B4231</f>
        <v/>
      </c>
      <c r="C4231">
        <f>'DATA DASH'!C4231</f>
        <v/>
      </c>
      <c r="D4231">
        <f>'DATA DASH'!D4231</f>
        <v/>
      </c>
      <c r="E4231">
        <f>'DATA DASH'!E4231</f>
        <v/>
      </c>
      <c r="F4231">
        <f>'DATA DASH'!F4231</f>
        <v/>
      </c>
      <c r="G4231">
        <f>'DATA DASH'!G4231</f>
        <v/>
      </c>
      <c r="H4231">
        <f>'DATA DASH'!H4231</f>
        <v/>
      </c>
      <c r="I4231">
        <f>'DATA DASH'!I4231</f>
        <v/>
      </c>
      <c r="J4231">
        <f>'DATA DASH'!J4231</f>
        <v/>
      </c>
      <c r="K4231">
        <f>'DATA DASH'!K4231</f>
        <v/>
      </c>
      <c r="L4231">
        <f>'DATA DASH'!L4231</f>
        <v/>
      </c>
      <c r="M4231">
        <f>'DATA DASH'!M4231</f>
        <v/>
      </c>
    </row>
    <row r="4232">
      <c r="A4232">
        <f>'DATA DASH'!A4232</f>
        <v/>
      </c>
      <c r="B4232">
        <f>'DATA DASH'!B4232</f>
        <v/>
      </c>
      <c r="C4232">
        <f>'DATA DASH'!C4232</f>
        <v/>
      </c>
      <c r="D4232">
        <f>'DATA DASH'!D4232</f>
        <v/>
      </c>
      <c r="E4232">
        <f>'DATA DASH'!E4232</f>
        <v/>
      </c>
      <c r="F4232">
        <f>'DATA DASH'!F4232</f>
        <v/>
      </c>
      <c r="G4232">
        <f>'DATA DASH'!G4232</f>
        <v/>
      </c>
      <c r="H4232">
        <f>'DATA DASH'!H4232</f>
        <v/>
      </c>
      <c r="I4232">
        <f>'DATA DASH'!I4232</f>
        <v/>
      </c>
      <c r="J4232">
        <f>'DATA DASH'!J4232</f>
        <v/>
      </c>
      <c r="K4232">
        <f>'DATA DASH'!K4232</f>
        <v/>
      </c>
      <c r="L4232">
        <f>'DATA DASH'!L4232</f>
        <v/>
      </c>
      <c r="M4232">
        <f>'DATA DASH'!M4232</f>
        <v/>
      </c>
    </row>
    <row r="4233">
      <c r="A4233">
        <f>'DATA DASH'!A4233</f>
        <v/>
      </c>
      <c r="B4233">
        <f>'DATA DASH'!B4233</f>
        <v/>
      </c>
      <c r="C4233">
        <f>'DATA DASH'!C4233</f>
        <v/>
      </c>
      <c r="D4233">
        <f>'DATA DASH'!D4233</f>
        <v/>
      </c>
      <c r="E4233">
        <f>'DATA DASH'!E4233</f>
        <v/>
      </c>
      <c r="F4233">
        <f>'DATA DASH'!F4233</f>
        <v/>
      </c>
      <c r="G4233">
        <f>'DATA DASH'!G4233</f>
        <v/>
      </c>
      <c r="H4233">
        <f>'DATA DASH'!H4233</f>
        <v/>
      </c>
      <c r="I4233">
        <f>'DATA DASH'!I4233</f>
        <v/>
      </c>
      <c r="J4233">
        <f>'DATA DASH'!J4233</f>
        <v/>
      </c>
      <c r="K4233">
        <f>'DATA DASH'!K4233</f>
        <v/>
      </c>
      <c r="L4233">
        <f>'DATA DASH'!L4233</f>
        <v/>
      </c>
      <c r="M4233">
        <f>'DATA DASH'!M4233</f>
        <v/>
      </c>
    </row>
    <row r="4234">
      <c r="A4234">
        <f>'DATA DASH'!A4234</f>
        <v/>
      </c>
      <c r="B4234">
        <f>'DATA DASH'!B4234</f>
        <v/>
      </c>
      <c r="C4234">
        <f>'DATA DASH'!C4234</f>
        <v/>
      </c>
      <c r="D4234">
        <f>'DATA DASH'!D4234</f>
        <v/>
      </c>
      <c r="E4234">
        <f>'DATA DASH'!E4234</f>
        <v/>
      </c>
      <c r="F4234">
        <f>'DATA DASH'!F4234</f>
        <v/>
      </c>
      <c r="G4234">
        <f>'DATA DASH'!G4234</f>
        <v/>
      </c>
      <c r="H4234">
        <f>'DATA DASH'!H4234</f>
        <v/>
      </c>
      <c r="I4234">
        <f>'DATA DASH'!I4234</f>
        <v/>
      </c>
      <c r="J4234">
        <f>'DATA DASH'!J4234</f>
        <v/>
      </c>
      <c r="K4234">
        <f>'DATA DASH'!K4234</f>
        <v/>
      </c>
      <c r="L4234">
        <f>'DATA DASH'!L4234</f>
        <v/>
      </c>
      <c r="M4234">
        <f>'DATA DASH'!M4234</f>
        <v/>
      </c>
    </row>
    <row r="4235">
      <c r="A4235">
        <f>'DATA DASH'!A4235</f>
        <v/>
      </c>
      <c r="B4235">
        <f>'DATA DASH'!B4235</f>
        <v/>
      </c>
      <c r="C4235">
        <f>'DATA DASH'!C4235</f>
        <v/>
      </c>
      <c r="D4235">
        <f>'DATA DASH'!D4235</f>
        <v/>
      </c>
      <c r="E4235">
        <f>'DATA DASH'!E4235</f>
        <v/>
      </c>
      <c r="F4235">
        <f>'DATA DASH'!F4235</f>
        <v/>
      </c>
      <c r="G4235">
        <f>'DATA DASH'!G4235</f>
        <v/>
      </c>
      <c r="H4235">
        <f>'DATA DASH'!H4235</f>
        <v/>
      </c>
      <c r="I4235">
        <f>'DATA DASH'!I4235</f>
        <v/>
      </c>
      <c r="J4235">
        <f>'DATA DASH'!J4235</f>
        <v/>
      </c>
      <c r="K4235">
        <f>'DATA DASH'!K4235</f>
        <v/>
      </c>
      <c r="L4235">
        <f>'DATA DASH'!L4235</f>
        <v/>
      </c>
      <c r="M4235">
        <f>'DATA DASH'!M4235</f>
        <v/>
      </c>
    </row>
    <row r="4236">
      <c r="A4236">
        <f>'DATA DASH'!A4236</f>
        <v/>
      </c>
      <c r="B4236">
        <f>'DATA DASH'!B4236</f>
        <v/>
      </c>
      <c r="C4236">
        <f>'DATA DASH'!C4236</f>
        <v/>
      </c>
      <c r="D4236">
        <f>'DATA DASH'!D4236</f>
        <v/>
      </c>
      <c r="E4236">
        <f>'DATA DASH'!E4236</f>
        <v/>
      </c>
      <c r="F4236">
        <f>'DATA DASH'!F4236</f>
        <v/>
      </c>
      <c r="G4236">
        <f>'DATA DASH'!G4236</f>
        <v/>
      </c>
      <c r="H4236">
        <f>'DATA DASH'!H4236</f>
        <v/>
      </c>
      <c r="I4236">
        <f>'DATA DASH'!I4236</f>
        <v/>
      </c>
      <c r="J4236">
        <f>'DATA DASH'!J4236</f>
        <v/>
      </c>
      <c r="K4236">
        <f>'DATA DASH'!K4236</f>
        <v/>
      </c>
      <c r="L4236">
        <f>'DATA DASH'!L4236</f>
        <v/>
      </c>
      <c r="M4236">
        <f>'DATA DASH'!M4236</f>
        <v/>
      </c>
    </row>
    <row r="4237">
      <c r="A4237">
        <f>'DATA DASH'!A4237</f>
        <v/>
      </c>
      <c r="B4237">
        <f>'DATA DASH'!B4237</f>
        <v/>
      </c>
      <c r="C4237">
        <f>'DATA DASH'!C4237</f>
        <v/>
      </c>
      <c r="D4237">
        <f>'DATA DASH'!D4237</f>
        <v/>
      </c>
      <c r="E4237">
        <f>'DATA DASH'!E4237</f>
        <v/>
      </c>
      <c r="F4237">
        <f>'DATA DASH'!F4237</f>
        <v/>
      </c>
      <c r="G4237">
        <f>'DATA DASH'!G4237</f>
        <v/>
      </c>
      <c r="H4237">
        <f>'DATA DASH'!H4237</f>
        <v/>
      </c>
      <c r="I4237">
        <f>'DATA DASH'!I4237</f>
        <v/>
      </c>
      <c r="J4237">
        <f>'DATA DASH'!J4237</f>
        <v/>
      </c>
      <c r="K4237">
        <f>'DATA DASH'!K4237</f>
        <v/>
      </c>
      <c r="L4237">
        <f>'DATA DASH'!L4237</f>
        <v/>
      </c>
      <c r="M4237">
        <f>'DATA DASH'!M4237</f>
        <v/>
      </c>
    </row>
    <row r="4238">
      <c r="A4238">
        <f>'DATA DASH'!A4238</f>
        <v/>
      </c>
      <c r="B4238">
        <f>'DATA DASH'!B4238</f>
        <v/>
      </c>
      <c r="C4238">
        <f>'DATA DASH'!C4238</f>
        <v/>
      </c>
      <c r="D4238">
        <f>'DATA DASH'!D4238</f>
        <v/>
      </c>
      <c r="E4238">
        <f>'DATA DASH'!E4238</f>
        <v/>
      </c>
      <c r="F4238">
        <f>'DATA DASH'!F4238</f>
        <v/>
      </c>
      <c r="G4238">
        <f>'DATA DASH'!G4238</f>
        <v/>
      </c>
      <c r="H4238">
        <f>'DATA DASH'!H4238</f>
        <v/>
      </c>
      <c r="I4238">
        <f>'DATA DASH'!I4238</f>
        <v/>
      </c>
      <c r="J4238">
        <f>'DATA DASH'!J4238</f>
        <v/>
      </c>
      <c r="K4238">
        <f>'DATA DASH'!K4238</f>
        <v/>
      </c>
      <c r="L4238">
        <f>'DATA DASH'!L4238</f>
        <v/>
      </c>
      <c r="M4238">
        <f>'DATA DASH'!M4238</f>
        <v/>
      </c>
    </row>
    <row r="4239">
      <c r="A4239">
        <f>'DATA DASH'!A4239</f>
        <v/>
      </c>
      <c r="B4239">
        <f>'DATA DASH'!B4239</f>
        <v/>
      </c>
      <c r="C4239">
        <f>'DATA DASH'!C4239</f>
        <v/>
      </c>
      <c r="D4239">
        <f>'DATA DASH'!D4239</f>
        <v/>
      </c>
      <c r="E4239">
        <f>'DATA DASH'!E4239</f>
        <v/>
      </c>
      <c r="F4239">
        <f>'DATA DASH'!F4239</f>
        <v/>
      </c>
      <c r="G4239">
        <f>'DATA DASH'!G4239</f>
        <v/>
      </c>
      <c r="H4239">
        <f>'DATA DASH'!H4239</f>
        <v/>
      </c>
      <c r="I4239">
        <f>'DATA DASH'!I4239</f>
        <v/>
      </c>
      <c r="J4239">
        <f>'DATA DASH'!J4239</f>
        <v/>
      </c>
      <c r="K4239">
        <f>'DATA DASH'!K4239</f>
        <v/>
      </c>
      <c r="L4239">
        <f>'DATA DASH'!L4239</f>
        <v/>
      </c>
      <c r="M4239">
        <f>'DATA DASH'!M4239</f>
        <v/>
      </c>
    </row>
    <row r="4240">
      <c r="A4240">
        <f>'DATA DASH'!A4240</f>
        <v/>
      </c>
      <c r="B4240">
        <f>'DATA DASH'!B4240</f>
        <v/>
      </c>
      <c r="C4240">
        <f>'DATA DASH'!C4240</f>
        <v/>
      </c>
      <c r="D4240">
        <f>'DATA DASH'!D4240</f>
        <v/>
      </c>
      <c r="E4240">
        <f>'DATA DASH'!E4240</f>
        <v/>
      </c>
      <c r="F4240">
        <f>'DATA DASH'!F4240</f>
        <v/>
      </c>
      <c r="G4240">
        <f>'DATA DASH'!G4240</f>
        <v/>
      </c>
      <c r="H4240">
        <f>'DATA DASH'!H4240</f>
        <v/>
      </c>
      <c r="I4240">
        <f>'DATA DASH'!I4240</f>
        <v/>
      </c>
      <c r="J4240">
        <f>'DATA DASH'!J4240</f>
        <v/>
      </c>
      <c r="K4240">
        <f>'DATA DASH'!K4240</f>
        <v/>
      </c>
      <c r="L4240">
        <f>'DATA DASH'!L4240</f>
        <v/>
      </c>
      <c r="M4240">
        <f>'DATA DASH'!M4240</f>
        <v/>
      </c>
    </row>
    <row r="4241">
      <c r="A4241">
        <f>'DATA DASH'!A4241</f>
        <v/>
      </c>
      <c r="B4241">
        <f>'DATA DASH'!B4241</f>
        <v/>
      </c>
      <c r="C4241">
        <f>'DATA DASH'!C4241</f>
        <v/>
      </c>
      <c r="D4241">
        <f>'DATA DASH'!D4241</f>
        <v/>
      </c>
      <c r="E4241">
        <f>'DATA DASH'!E4241</f>
        <v/>
      </c>
      <c r="F4241">
        <f>'DATA DASH'!F4241</f>
        <v/>
      </c>
      <c r="G4241">
        <f>'DATA DASH'!G4241</f>
        <v/>
      </c>
      <c r="H4241">
        <f>'DATA DASH'!H4241</f>
        <v/>
      </c>
      <c r="I4241">
        <f>'DATA DASH'!I4241</f>
        <v/>
      </c>
      <c r="J4241">
        <f>'DATA DASH'!J4241</f>
        <v/>
      </c>
      <c r="K4241">
        <f>'DATA DASH'!K4241</f>
        <v/>
      </c>
      <c r="L4241">
        <f>'DATA DASH'!L4241</f>
        <v/>
      </c>
      <c r="M4241">
        <f>'DATA DASH'!M4241</f>
        <v/>
      </c>
    </row>
    <row r="4242">
      <c r="A4242">
        <f>'DATA DASH'!A4242</f>
        <v/>
      </c>
      <c r="B4242">
        <f>'DATA DASH'!B4242</f>
        <v/>
      </c>
      <c r="C4242">
        <f>'DATA DASH'!C4242</f>
        <v/>
      </c>
      <c r="D4242">
        <f>'DATA DASH'!D4242</f>
        <v/>
      </c>
      <c r="E4242">
        <f>'DATA DASH'!E4242</f>
        <v/>
      </c>
      <c r="F4242">
        <f>'DATA DASH'!F4242</f>
        <v/>
      </c>
      <c r="G4242">
        <f>'DATA DASH'!G4242</f>
        <v/>
      </c>
      <c r="H4242">
        <f>'DATA DASH'!H4242</f>
        <v/>
      </c>
      <c r="I4242">
        <f>'DATA DASH'!I4242</f>
        <v/>
      </c>
      <c r="J4242">
        <f>'DATA DASH'!J4242</f>
        <v/>
      </c>
      <c r="K4242">
        <f>'DATA DASH'!K4242</f>
        <v/>
      </c>
      <c r="L4242">
        <f>'DATA DASH'!L4242</f>
        <v/>
      </c>
      <c r="M4242">
        <f>'DATA DASH'!M4242</f>
        <v/>
      </c>
    </row>
    <row r="4243">
      <c r="A4243">
        <f>'DATA DASH'!A4243</f>
        <v/>
      </c>
      <c r="B4243">
        <f>'DATA DASH'!B4243</f>
        <v/>
      </c>
      <c r="C4243">
        <f>'DATA DASH'!C4243</f>
        <v/>
      </c>
      <c r="D4243">
        <f>'DATA DASH'!D4243</f>
        <v/>
      </c>
      <c r="E4243">
        <f>'DATA DASH'!E4243</f>
        <v/>
      </c>
      <c r="F4243">
        <f>'DATA DASH'!F4243</f>
        <v/>
      </c>
      <c r="G4243">
        <f>'DATA DASH'!G4243</f>
        <v/>
      </c>
      <c r="H4243">
        <f>'DATA DASH'!H4243</f>
        <v/>
      </c>
      <c r="I4243">
        <f>'DATA DASH'!I4243</f>
        <v/>
      </c>
      <c r="J4243">
        <f>'DATA DASH'!J4243</f>
        <v/>
      </c>
      <c r="K4243">
        <f>'DATA DASH'!K4243</f>
        <v/>
      </c>
      <c r="L4243">
        <f>'DATA DASH'!L4243</f>
        <v/>
      </c>
      <c r="M4243">
        <f>'DATA DASH'!M4243</f>
        <v/>
      </c>
    </row>
    <row r="4244">
      <c r="A4244">
        <f>'DATA DASH'!A4244</f>
        <v/>
      </c>
      <c r="B4244">
        <f>'DATA DASH'!B4244</f>
        <v/>
      </c>
      <c r="C4244">
        <f>'DATA DASH'!C4244</f>
        <v/>
      </c>
      <c r="D4244">
        <f>'DATA DASH'!D4244</f>
        <v/>
      </c>
      <c r="E4244">
        <f>'DATA DASH'!E4244</f>
        <v/>
      </c>
      <c r="F4244">
        <f>'DATA DASH'!F4244</f>
        <v/>
      </c>
      <c r="G4244">
        <f>'DATA DASH'!G4244</f>
        <v/>
      </c>
      <c r="H4244">
        <f>'DATA DASH'!H4244</f>
        <v/>
      </c>
      <c r="I4244">
        <f>'DATA DASH'!I4244</f>
        <v/>
      </c>
      <c r="J4244">
        <f>'DATA DASH'!J4244</f>
        <v/>
      </c>
      <c r="K4244">
        <f>'DATA DASH'!K4244</f>
        <v/>
      </c>
      <c r="L4244">
        <f>'DATA DASH'!L4244</f>
        <v/>
      </c>
      <c r="M4244">
        <f>'DATA DASH'!M4244</f>
        <v/>
      </c>
    </row>
    <row r="4245">
      <c r="A4245">
        <f>'DATA DASH'!A4245</f>
        <v/>
      </c>
      <c r="B4245">
        <f>'DATA DASH'!B4245</f>
        <v/>
      </c>
      <c r="C4245">
        <f>'DATA DASH'!C4245</f>
        <v/>
      </c>
      <c r="D4245">
        <f>'DATA DASH'!D4245</f>
        <v/>
      </c>
      <c r="E4245">
        <f>'DATA DASH'!E4245</f>
        <v/>
      </c>
      <c r="F4245">
        <f>'DATA DASH'!F4245</f>
        <v/>
      </c>
      <c r="G4245">
        <f>'DATA DASH'!G4245</f>
        <v/>
      </c>
      <c r="H4245">
        <f>'DATA DASH'!H4245</f>
        <v/>
      </c>
      <c r="I4245">
        <f>'DATA DASH'!I4245</f>
        <v/>
      </c>
      <c r="J4245">
        <f>'DATA DASH'!J4245</f>
        <v/>
      </c>
      <c r="K4245">
        <f>'DATA DASH'!K4245</f>
        <v/>
      </c>
      <c r="L4245">
        <f>'DATA DASH'!L4245</f>
        <v/>
      </c>
      <c r="M4245">
        <f>'DATA DASH'!M4245</f>
        <v/>
      </c>
    </row>
    <row r="4246">
      <c r="A4246">
        <f>'DATA DASH'!A4246</f>
        <v/>
      </c>
      <c r="B4246">
        <f>'DATA DASH'!B4246</f>
        <v/>
      </c>
      <c r="C4246">
        <f>'DATA DASH'!C4246</f>
        <v/>
      </c>
      <c r="D4246">
        <f>'DATA DASH'!D4246</f>
        <v/>
      </c>
      <c r="E4246">
        <f>'DATA DASH'!E4246</f>
        <v/>
      </c>
      <c r="F4246">
        <f>'DATA DASH'!F4246</f>
        <v/>
      </c>
      <c r="G4246">
        <f>'DATA DASH'!G4246</f>
        <v/>
      </c>
      <c r="H4246">
        <f>'DATA DASH'!H4246</f>
        <v/>
      </c>
      <c r="I4246">
        <f>'DATA DASH'!I4246</f>
        <v/>
      </c>
      <c r="J4246">
        <f>'DATA DASH'!J4246</f>
        <v/>
      </c>
      <c r="K4246">
        <f>'DATA DASH'!K4246</f>
        <v/>
      </c>
      <c r="L4246">
        <f>'DATA DASH'!L4246</f>
        <v/>
      </c>
      <c r="M4246">
        <f>'DATA DASH'!M4246</f>
        <v/>
      </c>
    </row>
    <row r="4247">
      <c r="A4247">
        <f>'DATA DASH'!A4247</f>
        <v/>
      </c>
      <c r="B4247">
        <f>'DATA DASH'!B4247</f>
        <v/>
      </c>
      <c r="C4247">
        <f>'DATA DASH'!C4247</f>
        <v/>
      </c>
      <c r="D4247">
        <f>'DATA DASH'!D4247</f>
        <v/>
      </c>
      <c r="E4247">
        <f>'DATA DASH'!E4247</f>
        <v/>
      </c>
      <c r="F4247">
        <f>'DATA DASH'!F4247</f>
        <v/>
      </c>
      <c r="G4247">
        <f>'DATA DASH'!G4247</f>
        <v/>
      </c>
      <c r="H4247">
        <f>'DATA DASH'!H4247</f>
        <v/>
      </c>
      <c r="I4247">
        <f>'DATA DASH'!I4247</f>
        <v/>
      </c>
      <c r="J4247">
        <f>'DATA DASH'!J4247</f>
        <v/>
      </c>
      <c r="K4247">
        <f>'DATA DASH'!K4247</f>
        <v/>
      </c>
      <c r="L4247">
        <f>'DATA DASH'!L4247</f>
        <v/>
      </c>
      <c r="M4247">
        <f>'DATA DASH'!M4247</f>
        <v/>
      </c>
    </row>
    <row r="4248">
      <c r="A4248">
        <f>'DATA DASH'!A4248</f>
        <v/>
      </c>
      <c r="B4248">
        <f>'DATA DASH'!B4248</f>
        <v/>
      </c>
      <c r="C4248">
        <f>'DATA DASH'!C4248</f>
        <v/>
      </c>
      <c r="D4248">
        <f>'DATA DASH'!D4248</f>
        <v/>
      </c>
      <c r="E4248">
        <f>'DATA DASH'!E4248</f>
        <v/>
      </c>
      <c r="F4248">
        <f>'DATA DASH'!F4248</f>
        <v/>
      </c>
      <c r="G4248">
        <f>'DATA DASH'!G4248</f>
        <v/>
      </c>
      <c r="H4248">
        <f>'DATA DASH'!H4248</f>
        <v/>
      </c>
      <c r="I4248">
        <f>'DATA DASH'!I4248</f>
        <v/>
      </c>
      <c r="J4248">
        <f>'DATA DASH'!J4248</f>
        <v/>
      </c>
      <c r="K4248">
        <f>'DATA DASH'!K4248</f>
        <v/>
      </c>
      <c r="L4248">
        <f>'DATA DASH'!L4248</f>
        <v/>
      </c>
      <c r="M4248">
        <f>'DATA DASH'!M4248</f>
        <v/>
      </c>
    </row>
    <row r="4249">
      <c r="A4249">
        <f>'DATA DASH'!A4249</f>
        <v/>
      </c>
      <c r="B4249">
        <f>'DATA DASH'!B4249</f>
        <v/>
      </c>
      <c r="C4249">
        <f>'DATA DASH'!C4249</f>
        <v/>
      </c>
      <c r="D4249">
        <f>'DATA DASH'!D4249</f>
        <v/>
      </c>
      <c r="E4249">
        <f>'DATA DASH'!E4249</f>
        <v/>
      </c>
      <c r="F4249">
        <f>'DATA DASH'!F4249</f>
        <v/>
      </c>
      <c r="G4249">
        <f>'DATA DASH'!G4249</f>
        <v/>
      </c>
      <c r="H4249">
        <f>'DATA DASH'!H4249</f>
        <v/>
      </c>
      <c r="I4249">
        <f>'DATA DASH'!I4249</f>
        <v/>
      </c>
      <c r="J4249">
        <f>'DATA DASH'!J4249</f>
        <v/>
      </c>
      <c r="K4249">
        <f>'DATA DASH'!K4249</f>
        <v/>
      </c>
      <c r="L4249">
        <f>'DATA DASH'!L4249</f>
        <v/>
      </c>
      <c r="M4249">
        <f>'DATA DASH'!M4249</f>
        <v/>
      </c>
    </row>
    <row r="4250">
      <c r="A4250">
        <f>'DATA DASH'!A4250</f>
        <v/>
      </c>
      <c r="B4250">
        <f>'DATA DASH'!B4250</f>
        <v/>
      </c>
      <c r="C4250">
        <f>'DATA DASH'!C4250</f>
        <v/>
      </c>
      <c r="D4250">
        <f>'DATA DASH'!D4250</f>
        <v/>
      </c>
      <c r="E4250">
        <f>'DATA DASH'!E4250</f>
        <v/>
      </c>
      <c r="F4250">
        <f>'DATA DASH'!F4250</f>
        <v/>
      </c>
      <c r="G4250">
        <f>'DATA DASH'!G4250</f>
        <v/>
      </c>
      <c r="H4250">
        <f>'DATA DASH'!H4250</f>
        <v/>
      </c>
      <c r="I4250">
        <f>'DATA DASH'!I4250</f>
        <v/>
      </c>
      <c r="J4250">
        <f>'DATA DASH'!J4250</f>
        <v/>
      </c>
      <c r="K4250">
        <f>'DATA DASH'!K4250</f>
        <v/>
      </c>
      <c r="L4250">
        <f>'DATA DASH'!L4250</f>
        <v/>
      </c>
      <c r="M4250">
        <f>'DATA DASH'!M4250</f>
        <v/>
      </c>
    </row>
    <row r="4251">
      <c r="A4251">
        <f>'DATA DASH'!A4251</f>
        <v/>
      </c>
      <c r="B4251">
        <f>'DATA DASH'!B4251</f>
        <v/>
      </c>
      <c r="C4251">
        <f>'DATA DASH'!C4251</f>
        <v/>
      </c>
      <c r="D4251">
        <f>'DATA DASH'!D4251</f>
        <v/>
      </c>
      <c r="E4251">
        <f>'DATA DASH'!E4251</f>
        <v/>
      </c>
      <c r="F4251">
        <f>'DATA DASH'!F4251</f>
        <v/>
      </c>
      <c r="G4251">
        <f>'DATA DASH'!G4251</f>
        <v/>
      </c>
      <c r="H4251">
        <f>'DATA DASH'!H4251</f>
        <v/>
      </c>
      <c r="I4251">
        <f>'DATA DASH'!I4251</f>
        <v/>
      </c>
      <c r="J4251">
        <f>'DATA DASH'!J4251</f>
        <v/>
      </c>
      <c r="K4251">
        <f>'DATA DASH'!K4251</f>
        <v/>
      </c>
      <c r="L4251">
        <f>'DATA DASH'!L4251</f>
        <v/>
      </c>
      <c r="M4251">
        <f>'DATA DASH'!M4251</f>
        <v/>
      </c>
    </row>
    <row r="4252">
      <c r="A4252">
        <f>'DATA DASH'!A4252</f>
        <v/>
      </c>
      <c r="B4252">
        <f>'DATA DASH'!B4252</f>
        <v/>
      </c>
      <c r="C4252">
        <f>'DATA DASH'!C4252</f>
        <v/>
      </c>
      <c r="D4252">
        <f>'DATA DASH'!D4252</f>
        <v/>
      </c>
      <c r="E4252">
        <f>'DATA DASH'!E4252</f>
        <v/>
      </c>
      <c r="F4252">
        <f>'DATA DASH'!F4252</f>
        <v/>
      </c>
      <c r="G4252">
        <f>'DATA DASH'!G4252</f>
        <v/>
      </c>
      <c r="H4252">
        <f>'DATA DASH'!H4252</f>
        <v/>
      </c>
      <c r="I4252">
        <f>'DATA DASH'!I4252</f>
        <v/>
      </c>
      <c r="J4252">
        <f>'DATA DASH'!J4252</f>
        <v/>
      </c>
      <c r="K4252">
        <f>'DATA DASH'!K4252</f>
        <v/>
      </c>
      <c r="L4252">
        <f>'DATA DASH'!L4252</f>
        <v/>
      </c>
      <c r="M4252">
        <f>'DATA DASH'!M4252</f>
        <v/>
      </c>
    </row>
    <row r="4253">
      <c r="A4253">
        <f>'DATA DASH'!A4253</f>
        <v/>
      </c>
      <c r="B4253">
        <f>'DATA DASH'!B4253</f>
        <v/>
      </c>
      <c r="C4253">
        <f>'DATA DASH'!C4253</f>
        <v/>
      </c>
      <c r="D4253">
        <f>'DATA DASH'!D4253</f>
        <v/>
      </c>
      <c r="E4253">
        <f>'DATA DASH'!E4253</f>
        <v/>
      </c>
      <c r="F4253">
        <f>'DATA DASH'!F4253</f>
        <v/>
      </c>
      <c r="G4253">
        <f>'DATA DASH'!G4253</f>
        <v/>
      </c>
      <c r="H4253">
        <f>'DATA DASH'!H4253</f>
        <v/>
      </c>
      <c r="I4253">
        <f>'DATA DASH'!I4253</f>
        <v/>
      </c>
      <c r="J4253">
        <f>'DATA DASH'!J4253</f>
        <v/>
      </c>
      <c r="K4253">
        <f>'DATA DASH'!K4253</f>
        <v/>
      </c>
      <c r="L4253">
        <f>'DATA DASH'!L4253</f>
        <v/>
      </c>
      <c r="M4253">
        <f>'DATA DASH'!M4253</f>
        <v/>
      </c>
    </row>
    <row r="4254">
      <c r="A4254">
        <f>'DATA DASH'!A4254</f>
        <v/>
      </c>
      <c r="B4254">
        <f>'DATA DASH'!B4254</f>
        <v/>
      </c>
      <c r="C4254">
        <f>'DATA DASH'!C4254</f>
        <v/>
      </c>
      <c r="D4254">
        <f>'DATA DASH'!D4254</f>
        <v/>
      </c>
      <c r="E4254">
        <f>'DATA DASH'!E4254</f>
        <v/>
      </c>
      <c r="F4254">
        <f>'DATA DASH'!F4254</f>
        <v/>
      </c>
      <c r="G4254">
        <f>'DATA DASH'!G4254</f>
        <v/>
      </c>
      <c r="H4254">
        <f>'DATA DASH'!H4254</f>
        <v/>
      </c>
      <c r="I4254">
        <f>'DATA DASH'!I4254</f>
        <v/>
      </c>
      <c r="J4254">
        <f>'DATA DASH'!J4254</f>
        <v/>
      </c>
      <c r="K4254">
        <f>'DATA DASH'!K4254</f>
        <v/>
      </c>
      <c r="L4254">
        <f>'DATA DASH'!L4254</f>
        <v/>
      </c>
      <c r="M4254">
        <f>'DATA DASH'!M4254</f>
        <v/>
      </c>
    </row>
    <row r="4255">
      <c r="A4255">
        <f>'DATA DASH'!A4255</f>
        <v/>
      </c>
      <c r="B4255">
        <f>'DATA DASH'!B4255</f>
        <v/>
      </c>
      <c r="C4255">
        <f>'DATA DASH'!C4255</f>
        <v/>
      </c>
      <c r="D4255">
        <f>'DATA DASH'!D4255</f>
        <v/>
      </c>
      <c r="E4255">
        <f>'DATA DASH'!E4255</f>
        <v/>
      </c>
      <c r="F4255">
        <f>'DATA DASH'!F4255</f>
        <v/>
      </c>
      <c r="G4255">
        <f>'DATA DASH'!G4255</f>
        <v/>
      </c>
      <c r="H4255">
        <f>'DATA DASH'!H4255</f>
        <v/>
      </c>
      <c r="I4255">
        <f>'DATA DASH'!I4255</f>
        <v/>
      </c>
      <c r="J4255">
        <f>'DATA DASH'!J4255</f>
        <v/>
      </c>
      <c r="K4255">
        <f>'DATA DASH'!K4255</f>
        <v/>
      </c>
      <c r="L4255">
        <f>'DATA DASH'!L4255</f>
        <v/>
      </c>
      <c r="M4255">
        <f>'DATA DASH'!M4255</f>
        <v/>
      </c>
    </row>
    <row r="4256">
      <c r="A4256">
        <f>'DATA DASH'!A4256</f>
        <v/>
      </c>
      <c r="B4256">
        <f>'DATA DASH'!B4256</f>
        <v/>
      </c>
      <c r="C4256">
        <f>'DATA DASH'!C4256</f>
        <v/>
      </c>
      <c r="D4256">
        <f>'DATA DASH'!D4256</f>
        <v/>
      </c>
      <c r="E4256">
        <f>'DATA DASH'!E4256</f>
        <v/>
      </c>
      <c r="F4256">
        <f>'DATA DASH'!F4256</f>
        <v/>
      </c>
      <c r="G4256">
        <f>'DATA DASH'!G4256</f>
        <v/>
      </c>
      <c r="H4256">
        <f>'DATA DASH'!H4256</f>
        <v/>
      </c>
      <c r="I4256">
        <f>'DATA DASH'!I4256</f>
        <v/>
      </c>
      <c r="J4256">
        <f>'DATA DASH'!J4256</f>
        <v/>
      </c>
      <c r="K4256">
        <f>'DATA DASH'!K4256</f>
        <v/>
      </c>
      <c r="L4256">
        <f>'DATA DASH'!L4256</f>
        <v/>
      </c>
      <c r="M4256">
        <f>'DATA DASH'!M4256</f>
        <v/>
      </c>
    </row>
    <row r="4257">
      <c r="A4257">
        <f>'DATA DASH'!A4257</f>
        <v/>
      </c>
      <c r="B4257">
        <f>'DATA DASH'!B4257</f>
        <v/>
      </c>
      <c r="C4257">
        <f>'DATA DASH'!C4257</f>
        <v/>
      </c>
      <c r="D4257">
        <f>'DATA DASH'!D4257</f>
        <v/>
      </c>
      <c r="E4257">
        <f>'DATA DASH'!E4257</f>
        <v/>
      </c>
      <c r="F4257">
        <f>'DATA DASH'!F4257</f>
        <v/>
      </c>
      <c r="G4257">
        <f>'DATA DASH'!G4257</f>
        <v/>
      </c>
      <c r="H4257">
        <f>'DATA DASH'!H4257</f>
        <v/>
      </c>
      <c r="I4257">
        <f>'DATA DASH'!I4257</f>
        <v/>
      </c>
      <c r="J4257">
        <f>'DATA DASH'!J4257</f>
        <v/>
      </c>
      <c r="K4257">
        <f>'DATA DASH'!K4257</f>
        <v/>
      </c>
      <c r="L4257">
        <f>'DATA DASH'!L4257</f>
        <v/>
      </c>
      <c r="M4257">
        <f>'DATA DASH'!M4257</f>
        <v/>
      </c>
    </row>
    <row r="4258">
      <c r="A4258">
        <f>'DATA DASH'!A4258</f>
        <v/>
      </c>
      <c r="B4258">
        <f>'DATA DASH'!B4258</f>
        <v/>
      </c>
      <c r="C4258">
        <f>'DATA DASH'!C4258</f>
        <v/>
      </c>
      <c r="D4258">
        <f>'DATA DASH'!D4258</f>
        <v/>
      </c>
      <c r="E4258">
        <f>'DATA DASH'!E4258</f>
        <v/>
      </c>
      <c r="F4258">
        <f>'DATA DASH'!F4258</f>
        <v/>
      </c>
      <c r="G4258">
        <f>'DATA DASH'!G4258</f>
        <v/>
      </c>
      <c r="H4258">
        <f>'DATA DASH'!H4258</f>
        <v/>
      </c>
      <c r="I4258">
        <f>'DATA DASH'!I4258</f>
        <v/>
      </c>
      <c r="J4258">
        <f>'DATA DASH'!J4258</f>
        <v/>
      </c>
      <c r="K4258">
        <f>'DATA DASH'!K4258</f>
        <v/>
      </c>
      <c r="L4258">
        <f>'DATA DASH'!L4258</f>
        <v/>
      </c>
      <c r="M4258">
        <f>'DATA DASH'!M4258</f>
        <v/>
      </c>
    </row>
    <row r="4259">
      <c r="A4259">
        <f>'DATA DASH'!A4259</f>
        <v/>
      </c>
      <c r="B4259">
        <f>'DATA DASH'!B4259</f>
        <v/>
      </c>
      <c r="C4259">
        <f>'DATA DASH'!C4259</f>
        <v/>
      </c>
      <c r="D4259">
        <f>'DATA DASH'!D4259</f>
        <v/>
      </c>
      <c r="E4259">
        <f>'DATA DASH'!E4259</f>
        <v/>
      </c>
      <c r="F4259">
        <f>'DATA DASH'!F4259</f>
        <v/>
      </c>
      <c r="G4259">
        <f>'DATA DASH'!G4259</f>
        <v/>
      </c>
      <c r="H4259">
        <f>'DATA DASH'!H4259</f>
        <v/>
      </c>
      <c r="I4259">
        <f>'DATA DASH'!I4259</f>
        <v/>
      </c>
      <c r="J4259">
        <f>'DATA DASH'!J4259</f>
        <v/>
      </c>
      <c r="K4259">
        <f>'DATA DASH'!K4259</f>
        <v/>
      </c>
      <c r="L4259">
        <f>'DATA DASH'!L4259</f>
        <v/>
      </c>
      <c r="M4259">
        <f>'DATA DASH'!M4259</f>
        <v/>
      </c>
    </row>
    <row r="4260">
      <c r="A4260">
        <f>'DATA DASH'!A4260</f>
        <v/>
      </c>
      <c r="B4260">
        <f>'DATA DASH'!B4260</f>
        <v/>
      </c>
      <c r="C4260">
        <f>'DATA DASH'!C4260</f>
        <v/>
      </c>
      <c r="D4260">
        <f>'DATA DASH'!D4260</f>
        <v/>
      </c>
      <c r="E4260">
        <f>'DATA DASH'!E4260</f>
        <v/>
      </c>
      <c r="F4260">
        <f>'DATA DASH'!F4260</f>
        <v/>
      </c>
      <c r="G4260">
        <f>'DATA DASH'!G4260</f>
        <v/>
      </c>
      <c r="H4260">
        <f>'DATA DASH'!H4260</f>
        <v/>
      </c>
      <c r="I4260">
        <f>'DATA DASH'!I4260</f>
        <v/>
      </c>
      <c r="J4260">
        <f>'DATA DASH'!J4260</f>
        <v/>
      </c>
      <c r="K4260">
        <f>'DATA DASH'!K4260</f>
        <v/>
      </c>
      <c r="L4260">
        <f>'DATA DASH'!L4260</f>
        <v/>
      </c>
      <c r="M4260">
        <f>'DATA DASH'!M4260</f>
        <v/>
      </c>
    </row>
    <row r="4261">
      <c r="A4261">
        <f>'DATA DASH'!A4261</f>
        <v/>
      </c>
      <c r="B4261">
        <f>'DATA DASH'!B4261</f>
        <v/>
      </c>
      <c r="C4261">
        <f>'DATA DASH'!C4261</f>
        <v/>
      </c>
      <c r="D4261">
        <f>'DATA DASH'!D4261</f>
        <v/>
      </c>
      <c r="E4261">
        <f>'DATA DASH'!E4261</f>
        <v/>
      </c>
      <c r="F4261">
        <f>'DATA DASH'!F4261</f>
        <v/>
      </c>
      <c r="G4261">
        <f>'DATA DASH'!G4261</f>
        <v/>
      </c>
      <c r="H4261">
        <f>'DATA DASH'!H4261</f>
        <v/>
      </c>
      <c r="I4261">
        <f>'DATA DASH'!I4261</f>
        <v/>
      </c>
      <c r="J4261">
        <f>'DATA DASH'!J4261</f>
        <v/>
      </c>
      <c r="K4261">
        <f>'DATA DASH'!K4261</f>
        <v/>
      </c>
      <c r="L4261">
        <f>'DATA DASH'!L4261</f>
        <v/>
      </c>
      <c r="M4261">
        <f>'DATA DASH'!M4261</f>
        <v/>
      </c>
    </row>
    <row r="4262">
      <c r="A4262">
        <f>'DATA DASH'!A4262</f>
        <v/>
      </c>
      <c r="B4262">
        <f>'DATA DASH'!B4262</f>
        <v/>
      </c>
      <c r="C4262">
        <f>'DATA DASH'!C4262</f>
        <v/>
      </c>
      <c r="D4262">
        <f>'DATA DASH'!D4262</f>
        <v/>
      </c>
      <c r="E4262">
        <f>'DATA DASH'!E4262</f>
        <v/>
      </c>
      <c r="F4262">
        <f>'DATA DASH'!F4262</f>
        <v/>
      </c>
      <c r="G4262">
        <f>'DATA DASH'!G4262</f>
        <v/>
      </c>
      <c r="H4262">
        <f>'DATA DASH'!H4262</f>
        <v/>
      </c>
      <c r="I4262">
        <f>'DATA DASH'!I4262</f>
        <v/>
      </c>
      <c r="J4262">
        <f>'DATA DASH'!J4262</f>
        <v/>
      </c>
      <c r="K4262">
        <f>'DATA DASH'!K4262</f>
        <v/>
      </c>
      <c r="L4262">
        <f>'DATA DASH'!L4262</f>
        <v/>
      </c>
      <c r="M4262">
        <f>'DATA DASH'!M4262</f>
        <v/>
      </c>
    </row>
    <row r="4263">
      <c r="A4263">
        <f>'DATA DASH'!A4263</f>
        <v/>
      </c>
      <c r="B4263">
        <f>'DATA DASH'!B4263</f>
        <v/>
      </c>
      <c r="C4263">
        <f>'DATA DASH'!C4263</f>
        <v/>
      </c>
      <c r="D4263">
        <f>'DATA DASH'!D4263</f>
        <v/>
      </c>
      <c r="E4263">
        <f>'DATA DASH'!E4263</f>
        <v/>
      </c>
      <c r="F4263">
        <f>'DATA DASH'!F4263</f>
        <v/>
      </c>
      <c r="G4263">
        <f>'DATA DASH'!G4263</f>
        <v/>
      </c>
      <c r="H4263">
        <f>'DATA DASH'!H4263</f>
        <v/>
      </c>
      <c r="I4263">
        <f>'DATA DASH'!I4263</f>
        <v/>
      </c>
      <c r="J4263">
        <f>'DATA DASH'!J4263</f>
        <v/>
      </c>
      <c r="K4263">
        <f>'DATA DASH'!K4263</f>
        <v/>
      </c>
      <c r="L4263">
        <f>'DATA DASH'!L4263</f>
        <v/>
      </c>
      <c r="M4263">
        <f>'DATA DASH'!M4263</f>
        <v/>
      </c>
    </row>
    <row r="4264">
      <c r="A4264">
        <f>'DATA DASH'!A4264</f>
        <v/>
      </c>
      <c r="B4264">
        <f>'DATA DASH'!B4264</f>
        <v/>
      </c>
      <c r="C4264">
        <f>'DATA DASH'!C4264</f>
        <v/>
      </c>
      <c r="D4264">
        <f>'DATA DASH'!D4264</f>
        <v/>
      </c>
      <c r="E4264">
        <f>'DATA DASH'!E4264</f>
        <v/>
      </c>
      <c r="F4264">
        <f>'DATA DASH'!F4264</f>
        <v/>
      </c>
      <c r="G4264">
        <f>'DATA DASH'!G4264</f>
        <v/>
      </c>
      <c r="H4264">
        <f>'DATA DASH'!H4264</f>
        <v/>
      </c>
      <c r="I4264">
        <f>'DATA DASH'!I4264</f>
        <v/>
      </c>
      <c r="J4264">
        <f>'DATA DASH'!J4264</f>
        <v/>
      </c>
      <c r="K4264">
        <f>'DATA DASH'!K4264</f>
        <v/>
      </c>
      <c r="L4264">
        <f>'DATA DASH'!L4264</f>
        <v/>
      </c>
      <c r="M4264">
        <f>'DATA DASH'!M4264</f>
        <v/>
      </c>
    </row>
    <row r="4265">
      <c r="A4265">
        <f>'DATA DASH'!A4265</f>
        <v/>
      </c>
      <c r="B4265">
        <f>'DATA DASH'!B4265</f>
        <v/>
      </c>
      <c r="C4265">
        <f>'DATA DASH'!C4265</f>
        <v/>
      </c>
      <c r="D4265">
        <f>'DATA DASH'!D4265</f>
        <v/>
      </c>
      <c r="E4265">
        <f>'DATA DASH'!E4265</f>
        <v/>
      </c>
      <c r="F4265">
        <f>'DATA DASH'!F4265</f>
        <v/>
      </c>
      <c r="G4265">
        <f>'DATA DASH'!G4265</f>
        <v/>
      </c>
      <c r="H4265">
        <f>'DATA DASH'!H4265</f>
        <v/>
      </c>
      <c r="I4265">
        <f>'DATA DASH'!I4265</f>
        <v/>
      </c>
      <c r="J4265">
        <f>'DATA DASH'!J4265</f>
        <v/>
      </c>
      <c r="K4265">
        <f>'DATA DASH'!K4265</f>
        <v/>
      </c>
      <c r="L4265">
        <f>'DATA DASH'!L4265</f>
        <v/>
      </c>
      <c r="M4265">
        <f>'DATA DASH'!M4265</f>
        <v/>
      </c>
    </row>
    <row r="4266">
      <c r="A4266">
        <f>'DATA DASH'!A4266</f>
        <v/>
      </c>
      <c r="B4266">
        <f>'DATA DASH'!B4266</f>
        <v/>
      </c>
      <c r="C4266">
        <f>'DATA DASH'!C4266</f>
        <v/>
      </c>
      <c r="D4266">
        <f>'DATA DASH'!D4266</f>
        <v/>
      </c>
      <c r="E4266">
        <f>'DATA DASH'!E4266</f>
        <v/>
      </c>
      <c r="F4266">
        <f>'DATA DASH'!F4266</f>
        <v/>
      </c>
      <c r="G4266">
        <f>'DATA DASH'!G4266</f>
        <v/>
      </c>
      <c r="H4266">
        <f>'DATA DASH'!H4266</f>
        <v/>
      </c>
      <c r="I4266">
        <f>'DATA DASH'!I4266</f>
        <v/>
      </c>
      <c r="J4266">
        <f>'DATA DASH'!J4266</f>
        <v/>
      </c>
      <c r="K4266">
        <f>'DATA DASH'!K4266</f>
        <v/>
      </c>
      <c r="L4266">
        <f>'DATA DASH'!L4266</f>
        <v/>
      </c>
      <c r="M4266">
        <f>'DATA DASH'!M4266</f>
        <v/>
      </c>
    </row>
    <row r="4267">
      <c r="A4267">
        <f>'DATA DASH'!A4267</f>
        <v/>
      </c>
      <c r="B4267">
        <f>'DATA DASH'!B4267</f>
        <v/>
      </c>
      <c r="C4267">
        <f>'DATA DASH'!C4267</f>
        <v/>
      </c>
      <c r="D4267">
        <f>'DATA DASH'!D4267</f>
        <v/>
      </c>
      <c r="E4267">
        <f>'DATA DASH'!E4267</f>
        <v/>
      </c>
      <c r="F4267">
        <f>'DATA DASH'!F4267</f>
        <v/>
      </c>
      <c r="G4267">
        <f>'DATA DASH'!G4267</f>
        <v/>
      </c>
      <c r="H4267">
        <f>'DATA DASH'!H4267</f>
        <v/>
      </c>
      <c r="I4267">
        <f>'DATA DASH'!I4267</f>
        <v/>
      </c>
      <c r="J4267">
        <f>'DATA DASH'!J4267</f>
        <v/>
      </c>
      <c r="K4267">
        <f>'DATA DASH'!K4267</f>
        <v/>
      </c>
      <c r="L4267">
        <f>'DATA DASH'!L4267</f>
        <v/>
      </c>
      <c r="M4267">
        <f>'DATA DASH'!M4267</f>
        <v/>
      </c>
    </row>
    <row r="4268">
      <c r="A4268">
        <f>'DATA DASH'!A4268</f>
        <v/>
      </c>
      <c r="B4268">
        <f>'DATA DASH'!B4268</f>
        <v/>
      </c>
      <c r="C4268">
        <f>'DATA DASH'!C4268</f>
        <v/>
      </c>
      <c r="D4268">
        <f>'DATA DASH'!D4268</f>
        <v/>
      </c>
      <c r="E4268">
        <f>'DATA DASH'!E4268</f>
        <v/>
      </c>
      <c r="F4268">
        <f>'DATA DASH'!F4268</f>
        <v/>
      </c>
      <c r="G4268">
        <f>'DATA DASH'!G4268</f>
        <v/>
      </c>
      <c r="H4268">
        <f>'DATA DASH'!H4268</f>
        <v/>
      </c>
      <c r="I4268">
        <f>'DATA DASH'!I4268</f>
        <v/>
      </c>
      <c r="J4268">
        <f>'DATA DASH'!J4268</f>
        <v/>
      </c>
      <c r="K4268">
        <f>'DATA DASH'!K4268</f>
        <v/>
      </c>
      <c r="L4268">
        <f>'DATA DASH'!L4268</f>
        <v/>
      </c>
      <c r="M4268">
        <f>'DATA DASH'!M4268</f>
        <v/>
      </c>
    </row>
    <row r="4269">
      <c r="A4269">
        <f>'DATA DASH'!A4269</f>
        <v/>
      </c>
      <c r="B4269">
        <f>'DATA DASH'!B4269</f>
        <v/>
      </c>
      <c r="C4269">
        <f>'DATA DASH'!C4269</f>
        <v/>
      </c>
      <c r="D4269">
        <f>'DATA DASH'!D4269</f>
        <v/>
      </c>
      <c r="E4269">
        <f>'DATA DASH'!E4269</f>
        <v/>
      </c>
      <c r="F4269">
        <f>'DATA DASH'!F4269</f>
        <v/>
      </c>
      <c r="G4269">
        <f>'DATA DASH'!G4269</f>
        <v/>
      </c>
      <c r="H4269">
        <f>'DATA DASH'!H4269</f>
        <v/>
      </c>
      <c r="I4269">
        <f>'DATA DASH'!I4269</f>
        <v/>
      </c>
      <c r="J4269">
        <f>'DATA DASH'!J4269</f>
        <v/>
      </c>
      <c r="K4269">
        <f>'DATA DASH'!K4269</f>
        <v/>
      </c>
      <c r="L4269">
        <f>'DATA DASH'!L4269</f>
        <v/>
      </c>
      <c r="M4269">
        <f>'DATA DASH'!M4269</f>
        <v/>
      </c>
    </row>
    <row r="4270">
      <c r="A4270">
        <f>'DATA DASH'!A4270</f>
        <v/>
      </c>
      <c r="B4270">
        <f>'DATA DASH'!B4270</f>
        <v/>
      </c>
      <c r="C4270">
        <f>'DATA DASH'!C4270</f>
        <v/>
      </c>
      <c r="D4270">
        <f>'DATA DASH'!D4270</f>
        <v/>
      </c>
      <c r="E4270">
        <f>'DATA DASH'!E4270</f>
        <v/>
      </c>
      <c r="F4270">
        <f>'DATA DASH'!F4270</f>
        <v/>
      </c>
      <c r="G4270">
        <f>'DATA DASH'!G4270</f>
        <v/>
      </c>
      <c r="H4270">
        <f>'DATA DASH'!H4270</f>
        <v/>
      </c>
      <c r="I4270">
        <f>'DATA DASH'!I4270</f>
        <v/>
      </c>
      <c r="J4270">
        <f>'DATA DASH'!J4270</f>
        <v/>
      </c>
      <c r="K4270">
        <f>'DATA DASH'!K4270</f>
        <v/>
      </c>
      <c r="L4270">
        <f>'DATA DASH'!L4270</f>
        <v/>
      </c>
      <c r="M4270">
        <f>'DATA DASH'!M4270</f>
        <v/>
      </c>
    </row>
    <row r="4271">
      <c r="A4271">
        <f>'DATA DASH'!A4271</f>
        <v/>
      </c>
      <c r="B4271">
        <f>'DATA DASH'!B4271</f>
        <v/>
      </c>
      <c r="C4271">
        <f>'DATA DASH'!C4271</f>
        <v/>
      </c>
      <c r="D4271">
        <f>'DATA DASH'!D4271</f>
        <v/>
      </c>
      <c r="E4271">
        <f>'DATA DASH'!E4271</f>
        <v/>
      </c>
      <c r="F4271">
        <f>'DATA DASH'!F4271</f>
        <v/>
      </c>
      <c r="G4271">
        <f>'DATA DASH'!G4271</f>
        <v/>
      </c>
      <c r="H4271">
        <f>'DATA DASH'!H4271</f>
        <v/>
      </c>
      <c r="I4271">
        <f>'DATA DASH'!I4271</f>
        <v/>
      </c>
      <c r="J4271">
        <f>'DATA DASH'!J4271</f>
        <v/>
      </c>
      <c r="K4271">
        <f>'DATA DASH'!K4271</f>
        <v/>
      </c>
      <c r="L4271">
        <f>'DATA DASH'!L4271</f>
        <v/>
      </c>
      <c r="M4271">
        <f>'DATA DASH'!M4271</f>
        <v/>
      </c>
    </row>
    <row r="4272">
      <c r="A4272">
        <f>'DATA DASH'!A4272</f>
        <v/>
      </c>
      <c r="B4272">
        <f>'DATA DASH'!B4272</f>
        <v/>
      </c>
      <c r="C4272">
        <f>'DATA DASH'!C4272</f>
        <v/>
      </c>
      <c r="D4272">
        <f>'DATA DASH'!D4272</f>
        <v/>
      </c>
      <c r="E4272">
        <f>'DATA DASH'!E4272</f>
        <v/>
      </c>
      <c r="F4272">
        <f>'DATA DASH'!F4272</f>
        <v/>
      </c>
      <c r="G4272">
        <f>'DATA DASH'!G4272</f>
        <v/>
      </c>
      <c r="H4272">
        <f>'DATA DASH'!H4272</f>
        <v/>
      </c>
      <c r="I4272">
        <f>'DATA DASH'!I4272</f>
        <v/>
      </c>
      <c r="J4272">
        <f>'DATA DASH'!J4272</f>
        <v/>
      </c>
      <c r="K4272">
        <f>'DATA DASH'!K4272</f>
        <v/>
      </c>
      <c r="L4272">
        <f>'DATA DASH'!L4272</f>
        <v/>
      </c>
      <c r="M4272">
        <f>'DATA DASH'!M4272</f>
        <v/>
      </c>
    </row>
    <row r="4273">
      <c r="A4273">
        <f>'DATA DASH'!A4273</f>
        <v/>
      </c>
      <c r="B4273">
        <f>'DATA DASH'!B4273</f>
        <v/>
      </c>
      <c r="C4273">
        <f>'DATA DASH'!C4273</f>
        <v/>
      </c>
      <c r="D4273">
        <f>'DATA DASH'!D4273</f>
        <v/>
      </c>
      <c r="E4273">
        <f>'DATA DASH'!E4273</f>
        <v/>
      </c>
      <c r="F4273">
        <f>'DATA DASH'!F4273</f>
        <v/>
      </c>
      <c r="G4273">
        <f>'DATA DASH'!G4273</f>
        <v/>
      </c>
      <c r="H4273">
        <f>'DATA DASH'!H4273</f>
        <v/>
      </c>
      <c r="I4273">
        <f>'DATA DASH'!I4273</f>
        <v/>
      </c>
      <c r="J4273">
        <f>'DATA DASH'!J4273</f>
        <v/>
      </c>
      <c r="K4273">
        <f>'DATA DASH'!K4273</f>
        <v/>
      </c>
      <c r="L4273">
        <f>'DATA DASH'!L4273</f>
        <v/>
      </c>
      <c r="M4273">
        <f>'DATA DASH'!M4273</f>
        <v/>
      </c>
    </row>
    <row r="4274">
      <c r="A4274">
        <f>'DATA DASH'!A4274</f>
        <v/>
      </c>
      <c r="B4274">
        <f>'DATA DASH'!B4274</f>
        <v/>
      </c>
      <c r="C4274">
        <f>'DATA DASH'!C4274</f>
        <v/>
      </c>
      <c r="D4274">
        <f>'DATA DASH'!D4274</f>
        <v/>
      </c>
      <c r="E4274">
        <f>'DATA DASH'!E4274</f>
        <v/>
      </c>
      <c r="F4274">
        <f>'DATA DASH'!F4274</f>
        <v/>
      </c>
      <c r="G4274">
        <f>'DATA DASH'!G4274</f>
        <v/>
      </c>
      <c r="H4274">
        <f>'DATA DASH'!H4274</f>
        <v/>
      </c>
      <c r="I4274">
        <f>'DATA DASH'!I4274</f>
        <v/>
      </c>
      <c r="J4274">
        <f>'DATA DASH'!J4274</f>
        <v/>
      </c>
      <c r="K4274">
        <f>'DATA DASH'!K4274</f>
        <v/>
      </c>
      <c r="L4274">
        <f>'DATA DASH'!L4274</f>
        <v/>
      </c>
      <c r="M4274">
        <f>'DATA DASH'!M4274</f>
        <v/>
      </c>
    </row>
    <row r="4275">
      <c r="A4275">
        <f>'DATA DASH'!A4275</f>
        <v/>
      </c>
      <c r="B4275">
        <f>'DATA DASH'!B4275</f>
        <v/>
      </c>
      <c r="C4275">
        <f>'DATA DASH'!C4275</f>
        <v/>
      </c>
      <c r="D4275">
        <f>'DATA DASH'!D4275</f>
        <v/>
      </c>
      <c r="E4275">
        <f>'DATA DASH'!E4275</f>
        <v/>
      </c>
      <c r="F4275">
        <f>'DATA DASH'!F4275</f>
        <v/>
      </c>
      <c r="G4275">
        <f>'DATA DASH'!G4275</f>
        <v/>
      </c>
      <c r="H4275">
        <f>'DATA DASH'!H4275</f>
        <v/>
      </c>
      <c r="I4275">
        <f>'DATA DASH'!I4275</f>
        <v/>
      </c>
      <c r="J4275">
        <f>'DATA DASH'!J4275</f>
        <v/>
      </c>
      <c r="K4275">
        <f>'DATA DASH'!K4275</f>
        <v/>
      </c>
      <c r="L4275">
        <f>'DATA DASH'!L4275</f>
        <v/>
      </c>
      <c r="M4275">
        <f>'DATA DASH'!M4275</f>
        <v/>
      </c>
    </row>
    <row r="4276">
      <c r="A4276">
        <f>'DATA DASH'!A4276</f>
        <v/>
      </c>
      <c r="B4276">
        <f>'DATA DASH'!B4276</f>
        <v/>
      </c>
      <c r="C4276">
        <f>'DATA DASH'!C4276</f>
        <v/>
      </c>
      <c r="D4276">
        <f>'DATA DASH'!D4276</f>
        <v/>
      </c>
      <c r="E4276">
        <f>'DATA DASH'!E4276</f>
        <v/>
      </c>
      <c r="F4276">
        <f>'DATA DASH'!F4276</f>
        <v/>
      </c>
      <c r="G4276">
        <f>'DATA DASH'!G4276</f>
        <v/>
      </c>
      <c r="H4276">
        <f>'DATA DASH'!H4276</f>
        <v/>
      </c>
      <c r="I4276">
        <f>'DATA DASH'!I4276</f>
        <v/>
      </c>
      <c r="J4276">
        <f>'DATA DASH'!J4276</f>
        <v/>
      </c>
      <c r="K4276">
        <f>'DATA DASH'!K4276</f>
        <v/>
      </c>
      <c r="L4276">
        <f>'DATA DASH'!L4276</f>
        <v/>
      </c>
      <c r="M4276">
        <f>'DATA DASH'!M4276</f>
        <v/>
      </c>
    </row>
    <row r="4277">
      <c r="A4277">
        <f>'DATA DASH'!A4277</f>
        <v/>
      </c>
      <c r="B4277">
        <f>'DATA DASH'!B4277</f>
        <v/>
      </c>
      <c r="C4277">
        <f>'DATA DASH'!C4277</f>
        <v/>
      </c>
      <c r="D4277">
        <f>'DATA DASH'!D4277</f>
        <v/>
      </c>
      <c r="E4277">
        <f>'DATA DASH'!E4277</f>
        <v/>
      </c>
      <c r="F4277">
        <f>'DATA DASH'!F4277</f>
        <v/>
      </c>
      <c r="G4277">
        <f>'DATA DASH'!G4277</f>
        <v/>
      </c>
      <c r="H4277">
        <f>'DATA DASH'!H4277</f>
        <v/>
      </c>
      <c r="I4277">
        <f>'DATA DASH'!I4277</f>
        <v/>
      </c>
      <c r="J4277">
        <f>'DATA DASH'!J4277</f>
        <v/>
      </c>
      <c r="K4277">
        <f>'DATA DASH'!K4277</f>
        <v/>
      </c>
      <c r="L4277">
        <f>'DATA DASH'!L4277</f>
        <v/>
      </c>
      <c r="M4277">
        <f>'DATA DASH'!M4277</f>
        <v/>
      </c>
    </row>
    <row r="4278">
      <c r="A4278">
        <f>'DATA DASH'!A4278</f>
        <v/>
      </c>
      <c r="B4278">
        <f>'DATA DASH'!B4278</f>
        <v/>
      </c>
      <c r="C4278">
        <f>'DATA DASH'!C4278</f>
        <v/>
      </c>
      <c r="D4278">
        <f>'DATA DASH'!D4278</f>
        <v/>
      </c>
      <c r="E4278">
        <f>'DATA DASH'!E4278</f>
        <v/>
      </c>
      <c r="F4278">
        <f>'DATA DASH'!F4278</f>
        <v/>
      </c>
      <c r="G4278">
        <f>'DATA DASH'!G4278</f>
        <v/>
      </c>
      <c r="H4278">
        <f>'DATA DASH'!H4278</f>
        <v/>
      </c>
      <c r="I4278">
        <f>'DATA DASH'!I4278</f>
        <v/>
      </c>
      <c r="J4278">
        <f>'DATA DASH'!J4278</f>
        <v/>
      </c>
      <c r="K4278">
        <f>'DATA DASH'!K4278</f>
        <v/>
      </c>
      <c r="L4278">
        <f>'DATA DASH'!L4278</f>
        <v/>
      </c>
      <c r="M4278">
        <f>'DATA DASH'!M4278</f>
        <v/>
      </c>
    </row>
    <row r="4279">
      <c r="A4279">
        <f>'DATA DASH'!A4279</f>
        <v/>
      </c>
      <c r="B4279">
        <f>'DATA DASH'!B4279</f>
        <v/>
      </c>
      <c r="C4279">
        <f>'DATA DASH'!C4279</f>
        <v/>
      </c>
      <c r="D4279">
        <f>'DATA DASH'!D4279</f>
        <v/>
      </c>
      <c r="E4279">
        <f>'DATA DASH'!E4279</f>
        <v/>
      </c>
      <c r="F4279">
        <f>'DATA DASH'!F4279</f>
        <v/>
      </c>
      <c r="G4279">
        <f>'DATA DASH'!G4279</f>
        <v/>
      </c>
      <c r="H4279">
        <f>'DATA DASH'!H4279</f>
        <v/>
      </c>
      <c r="I4279">
        <f>'DATA DASH'!I4279</f>
        <v/>
      </c>
      <c r="J4279">
        <f>'DATA DASH'!J4279</f>
        <v/>
      </c>
      <c r="K4279">
        <f>'DATA DASH'!K4279</f>
        <v/>
      </c>
      <c r="L4279">
        <f>'DATA DASH'!L4279</f>
        <v/>
      </c>
      <c r="M4279">
        <f>'DATA DASH'!M4279</f>
        <v/>
      </c>
    </row>
    <row r="4280">
      <c r="A4280">
        <f>'DATA DASH'!A4280</f>
        <v/>
      </c>
      <c r="B4280">
        <f>'DATA DASH'!B4280</f>
        <v/>
      </c>
      <c r="C4280">
        <f>'DATA DASH'!C4280</f>
        <v/>
      </c>
      <c r="D4280">
        <f>'DATA DASH'!D4280</f>
        <v/>
      </c>
      <c r="E4280">
        <f>'DATA DASH'!E4280</f>
        <v/>
      </c>
      <c r="F4280">
        <f>'DATA DASH'!F4280</f>
        <v/>
      </c>
      <c r="G4280">
        <f>'DATA DASH'!G4280</f>
        <v/>
      </c>
      <c r="H4280">
        <f>'DATA DASH'!H4280</f>
        <v/>
      </c>
      <c r="I4280">
        <f>'DATA DASH'!I4280</f>
        <v/>
      </c>
      <c r="J4280">
        <f>'DATA DASH'!J4280</f>
        <v/>
      </c>
      <c r="K4280">
        <f>'DATA DASH'!K4280</f>
        <v/>
      </c>
      <c r="L4280">
        <f>'DATA DASH'!L4280</f>
        <v/>
      </c>
      <c r="M4280">
        <f>'DATA DASH'!M4280</f>
        <v/>
      </c>
    </row>
    <row r="4281">
      <c r="A4281">
        <f>'DATA DASH'!A4281</f>
        <v/>
      </c>
      <c r="B4281">
        <f>'DATA DASH'!B4281</f>
        <v/>
      </c>
      <c r="C4281">
        <f>'DATA DASH'!C4281</f>
        <v/>
      </c>
      <c r="D4281">
        <f>'DATA DASH'!D4281</f>
        <v/>
      </c>
      <c r="E4281">
        <f>'DATA DASH'!E4281</f>
        <v/>
      </c>
      <c r="F4281">
        <f>'DATA DASH'!F4281</f>
        <v/>
      </c>
      <c r="G4281">
        <f>'DATA DASH'!G4281</f>
        <v/>
      </c>
      <c r="H4281">
        <f>'DATA DASH'!H4281</f>
        <v/>
      </c>
      <c r="I4281">
        <f>'DATA DASH'!I4281</f>
        <v/>
      </c>
      <c r="J4281">
        <f>'DATA DASH'!J4281</f>
        <v/>
      </c>
      <c r="K4281">
        <f>'DATA DASH'!K4281</f>
        <v/>
      </c>
      <c r="L4281">
        <f>'DATA DASH'!L4281</f>
        <v/>
      </c>
      <c r="M4281">
        <f>'DATA DASH'!M4281</f>
        <v/>
      </c>
    </row>
    <row r="4282">
      <c r="A4282">
        <f>'DATA DASH'!A4282</f>
        <v/>
      </c>
      <c r="B4282">
        <f>'DATA DASH'!B4282</f>
        <v/>
      </c>
      <c r="C4282">
        <f>'DATA DASH'!C4282</f>
        <v/>
      </c>
      <c r="D4282">
        <f>'DATA DASH'!D4282</f>
        <v/>
      </c>
      <c r="E4282">
        <f>'DATA DASH'!E4282</f>
        <v/>
      </c>
      <c r="F4282">
        <f>'DATA DASH'!F4282</f>
        <v/>
      </c>
      <c r="G4282">
        <f>'DATA DASH'!G4282</f>
        <v/>
      </c>
      <c r="H4282">
        <f>'DATA DASH'!H4282</f>
        <v/>
      </c>
      <c r="I4282">
        <f>'DATA DASH'!I4282</f>
        <v/>
      </c>
      <c r="J4282">
        <f>'DATA DASH'!J4282</f>
        <v/>
      </c>
      <c r="K4282">
        <f>'DATA DASH'!K4282</f>
        <v/>
      </c>
      <c r="L4282">
        <f>'DATA DASH'!L4282</f>
        <v/>
      </c>
      <c r="M4282">
        <f>'DATA DASH'!M4282</f>
        <v/>
      </c>
    </row>
    <row r="4283">
      <c r="A4283">
        <f>'DATA DASH'!A4283</f>
        <v/>
      </c>
      <c r="B4283">
        <f>'DATA DASH'!B4283</f>
        <v/>
      </c>
      <c r="C4283">
        <f>'DATA DASH'!C4283</f>
        <v/>
      </c>
      <c r="D4283">
        <f>'DATA DASH'!D4283</f>
        <v/>
      </c>
      <c r="E4283">
        <f>'DATA DASH'!E4283</f>
        <v/>
      </c>
      <c r="F4283">
        <f>'DATA DASH'!F4283</f>
        <v/>
      </c>
      <c r="G4283">
        <f>'DATA DASH'!G4283</f>
        <v/>
      </c>
      <c r="H4283">
        <f>'DATA DASH'!H4283</f>
        <v/>
      </c>
      <c r="I4283">
        <f>'DATA DASH'!I4283</f>
        <v/>
      </c>
      <c r="J4283">
        <f>'DATA DASH'!J4283</f>
        <v/>
      </c>
      <c r="K4283">
        <f>'DATA DASH'!K4283</f>
        <v/>
      </c>
      <c r="L4283">
        <f>'DATA DASH'!L4283</f>
        <v/>
      </c>
      <c r="M4283">
        <f>'DATA DASH'!M4283</f>
        <v/>
      </c>
    </row>
    <row r="4284">
      <c r="A4284">
        <f>'DATA DASH'!A4284</f>
        <v/>
      </c>
      <c r="B4284">
        <f>'DATA DASH'!B4284</f>
        <v/>
      </c>
      <c r="C4284">
        <f>'DATA DASH'!C4284</f>
        <v/>
      </c>
      <c r="D4284">
        <f>'DATA DASH'!D4284</f>
        <v/>
      </c>
      <c r="E4284">
        <f>'DATA DASH'!E4284</f>
        <v/>
      </c>
      <c r="F4284">
        <f>'DATA DASH'!F4284</f>
        <v/>
      </c>
      <c r="G4284">
        <f>'DATA DASH'!G4284</f>
        <v/>
      </c>
      <c r="H4284">
        <f>'DATA DASH'!H4284</f>
        <v/>
      </c>
      <c r="I4284">
        <f>'DATA DASH'!I4284</f>
        <v/>
      </c>
      <c r="J4284">
        <f>'DATA DASH'!J4284</f>
        <v/>
      </c>
      <c r="K4284">
        <f>'DATA DASH'!K4284</f>
        <v/>
      </c>
      <c r="L4284">
        <f>'DATA DASH'!L4284</f>
        <v/>
      </c>
      <c r="M4284">
        <f>'DATA DASH'!M4284</f>
        <v/>
      </c>
    </row>
    <row r="4285">
      <c r="A4285">
        <f>'DATA DASH'!A4285</f>
        <v/>
      </c>
      <c r="B4285">
        <f>'DATA DASH'!B4285</f>
        <v/>
      </c>
      <c r="C4285">
        <f>'DATA DASH'!C4285</f>
        <v/>
      </c>
      <c r="D4285">
        <f>'DATA DASH'!D4285</f>
        <v/>
      </c>
      <c r="E4285">
        <f>'DATA DASH'!E4285</f>
        <v/>
      </c>
      <c r="F4285">
        <f>'DATA DASH'!F4285</f>
        <v/>
      </c>
      <c r="G4285">
        <f>'DATA DASH'!G4285</f>
        <v/>
      </c>
      <c r="H4285">
        <f>'DATA DASH'!H4285</f>
        <v/>
      </c>
      <c r="I4285">
        <f>'DATA DASH'!I4285</f>
        <v/>
      </c>
      <c r="J4285">
        <f>'DATA DASH'!J4285</f>
        <v/>
      </c>
      <c r="K4285">
        <f>'DATA DASH'!K4285</f>
        <v/>
      </c>
      <c r="L4285">
        <f>'DATA DASH'!L4285</f>
        <v/>
      </c>
      <c r="M4285">
        <f>'DATA DASH'!M4285</f>
        <v/>
      </c>
    </row>
    <row r="4286">
      <c r="A4286">
        <f>'DATA DASH'!A4286</f>
        <v/>
      </c>
      <c r="B4286">
        <f>'DATA DASH'!B4286</f>
        <v/>
      </c>
      <c r="C4286">
        <f>'DATA DASH'!C4286</f>
        <v/>
      </c>
      <c r="D4286">
        <f>'DATA DASH'!D4286</f>
        <v/>
      </c>
      <c r="E4286">
        <f>'DATA DASH'!E4286</f>
        <v/>
      </c>
      <c r="F4286">
        <f>'DATA DASH'!F4286</f>
        <v/>
      </c>
      <c r="G4286">
        <f>'DATA DASH'!G4286</f>
        <v/>
      </c>
      <c r="H4286">
        <f>'DATA DASH'!H4286</f>
        <v/>
      </c>
      <c r="I4286">
        <f>'DATA DASH'!I4286</f>
        <v/>
      </c>
      <c r="J4286">
        <f>'DATA DASH'!J4286</f>
        <v/>
      </c>
      <c r="K4286">
        <f>'DATA DASH'!K4286</f>
        <v/>
      </c>
      <c r="L4286">
        <f>'DATA DASH'!L4286</f>
        <v/>
      </c>
      <c r="M4286">
        <f>'DATA DASH'!M4286</f>
        <v/>
      </c>
    </row>
    <row r="4287">
      <c r="A4287">
        <f>'DATA DASH'!A4287</f>
        <v/>
      </c>
      <c r="B4287">
        <f>'DATA DASH'!B4287</f>
        <v/>
      </c>
      <c r="C4287">
        <f>'DATA DASH'!C4287</f>
        <v/>
      </c>
      <c r="D4287">
        <f>'DATA DASH'!D4287</f>
        <v/>
      </c>
      <c r="E4287">
        <f>'DATA DASH'!E4287</f>
        <v/>
      </c>
      <c r="F4287">
        <f>'DATA DASH'!F4287</f>
        <v/>
      </c>
      <c r="G4287">
        <f>'DATA DASH'!G4287</f>
        <v/>
      </c>
      <c r="H4287">
        <f>'DATA DASH'!H4287</f>
        <v/>
      </c>
      <c r="I4287">
        <f>'DATA DASH'!I4287</f>
        <v/>
      </c>
      <c r="J4287">
        <f>'DATA DASH'!J4287</f>
        <v/>
      </c>
      <c r="K4287">
        <f>'DATA DASH'!K4287</f>
        <v/>
      </c>
      <c r="L4287">
        <f>'DATA DASH'!L4287</f>
        <v/>
      </c>
      <c r="M4287">
        <f>'DATA DASH'!M4287</f>
        <v/>
      </c>
    </row>
    <row r="4288">
      <c r="A4288">
        <f>'DATA DASH'!A4288</f>
        <v/>
      </c>
      <c r="B4288">
        <f>'DATA DASH'!B4288</f>
        <v/>
      </c>
      <c r="C4288">
        <f>'DATA DASH'!C4288</f>
        <v/>
      </c>
      <c r="D4288">
        <f>'DATA DASH'!D4288</f>
        <v/>
      </c>
      <c r="E4288">
        <f>'DATA DASH'!E4288</f>
        <v/>
      </c>
      <c r="F4288">
        <f>'DATA DASH'!F4288</f>
        <v/>
      </c>
      <c r="G4288">
        <f>'DATA DASH'!G4288</f>
        <v/>
      </c>
      <c r="H4288">
        <f>'DATA DASH'!H4288</f>
        <v/>
      </c>
      <c r="I4288">
        <f>'DATA DASH'!I4288</f>
        <v/>
      </c>
      <c r="J4288">
        <f>'DATA DASH'!J4288</f>
        <v/>
      </c>
      <c r="K4288">
        <f>'DATA DASH'!K4288</f>
        <v/>
      </c>
      <c r="L4288">
        <f>'DATA DASH'!L4288</f>
        <v/>
      </c>
      <c r="M4288">
        <f>'DATA DASH'!M4288</f>
        <v/>
      </c>
    </row>
    <row r="4289">
      <c r="A4289">
        <f>'DATA DASH'!A4289</f>
        <v/>
      </c>
      <c r="B4289">
        <f>'DATA DASH'!B4289</f>
        <v/>
      </c>
      <c r="C4289">
        <f>'DATA DASH'!C4289</f>
        <v/>
      </c>
      <c r="D4289">
        <f>'DATA DASH'!D4289</f>
        <v/>
      </c>
      <c r="E4289">
        <f>'DATA DASH'!E4289</f>
        <v/>
      </c>
      <c r="F4289">
        <f>'DATA DASH'!F4289</f>
        <v/>
      </c>
      <c r="G4289">
        <f>'DATA DASH'!G4289</f>
        <v/>
      </c>
      <c r="H4289">
        <f>'DATA DASH'!H4289</f>
        <v/>
      </c>
      <c r="I4289">
        <f>'DATA DASH'!I4289</f>
        <v/>
      </c>
      <c r="J4289">
        <f>'DATA DASH'!J4289</f>
        <v/>
      </c>
      <c r="K4289">
        <f>'DATA DASH'!K4289</f>
        <v/>
      </c>
      <c r="L4289">
        <f>'DATA DASH'!L4289</f>
        <v/>
      </c>
      <c r="M4289">
        <f>'DATA DASH'!M4289</f>
        <v/>
      </c>
    </row>
    <row r="4290">
      <c r="A4290">
        <f>'DATA DASH'!A4290</f>
        <v/>
      </c>
      <c r="B4290">
        <f>'DATA DASH'!B4290</f>
        <v/>
      </c>
      <c r="C4290">
        <f>'DATA DASH'!C4290</f>
        <v/>
      </c>
      <c r="D4290">
        <f>'DATA DASH'!D4290</f>
        <v/>
      </c>
      <c r="E4290">
        <f>'DATA DASH'!E4290</f>
        <v/>
      </c>
      <c r="F4290">
        <f>'DATA DASH'!F4290</f>
        <v/>
      </c>
      <c r="G4290">
        <f>'DATA DASH'!G4290</f>
        <v/>
      </c>
      <c r="H4290">
        <f>'DATA DASH'!H4290</f>
        <v/>
      </c>
      <c r="I4290">
        <f>'DATA DASH'!I4290</f>
        <v/>
      </c>
      <c r="J4290">
        <f>'DATA DASH'!J4290</f>
        <v/>
      </c>
      <c r="K4290">
        <f>'DATA DASH'!K4290</f>
        <v/>
      </c>
      <c r="L4290">
        <f>'DATA DASH'!L4290</f>
        <v/>
      </c>
      <c r="M4290">
        <f>'DATA DASH'!M4290</f>
        <v/>
      </c>
    </row>
    <row r="4291">
      <c r="A4291">
        <f>'DATA DASH'!A4291</f>
        <v/>
      </c>
      <c r="B4291">
        <f>'DATA DASH'!B4291</f>
        <v/>
      </c>
      <c r="C4291">
        <f>'DATA DASH'!C4291</f>
        <v/>
      </c>
      <c r="D4291">
        <f>'DATA DASH'!D4291</f>
        <v/>
      </c>
      <c r="E4291">
        <f>'DATA DASH'!E4291</f>
        <v/>
      </c>
      <c r="F4291">
        <f>'DATA DASH'!F4291</f>
        <v/>
      </c>
      <c r="G4291">
        <f>'DATA DASH'!G4291</f>
        <v/>
      </c>
      <c r="H4291">
        <f>'DATA DASH'!H4291</f>
        <v/>
      </c>
      <c r="I4291">
        <f>'DATA DASH'!I4291</f>
        <v/>
      </c>
      <c r="J4291">
        <f>'DATA DASH'!J4291</f>
        <v/>
      </c>
      <c r="K4291">
        <f>'DATA DASH'!K4291</f>
        <v/>
      </c>
      <c r="L4291">
        <f>'DATA DASH'!L4291</f>
        <v/>
      </c>
      <c r="M4291">
        <f>'DATA DASH'!M4291</f>
        <v/>
      </c>
    </row>
    <row r="4292">
      <c r="A4292">
        <f>'DATA DASH'!A4292</f>
        <v/>
      </c>
      <c r="B4292">
        <f>'DATA DASH'!B4292</f>
        <v/>
      </c>
      <c r="C4292">
        <f>'DATA DASH'!C4292</f>
        <v/>
      </c>
      <c r="D4292">
        <f>'DATA DASH'!D4292</f>
        <v/>
      </c>
      <c r="E4292">
        <f>'DATA DASH'!E4292</f>
        <v/>
      </c>
      <c r="F4292">
        <f>'DATA DASH'!F4292</f>
        <v/>
      </c>
      <c r="G4292">
        <f>'DATA DASH'!G4292</f>
        <v/>
      </c>
      <c r="H4292">
        <f>'DATA DASH'!H4292</f>
        <v/>
      </c>
      <c r="I4292">
        <f>'DATA DASH'!I4292</f>
        <v/>
      </c>
      <c r="J4292">
        <f>'DATA DASH'!J4292</f>
        <v/>
      </c>
      <c r="K4292">
        <f>'DATA DASH'!K4292</f>
        <v/>
      </c>
      <c r="L4292">
        <f>'DATA DASH'!L4292</f>
        <v/>
      </c>
      <c r="M4292">
        <f>'DATA DASH'!M4292</f>
        <v/>
      </c>
    </row>
    <row r="4293">
      <c r="A4293">
        <f>'DATA DASH'!A4293</f>
        <v/>
      </c>
      <c r="B4293">
        <f>'DATA DASH'!B4293</f>
        <v/>
      </c>
      <c r="C4293">
        <f>'DATA DASH'!C4293</f>
        <v/>
      </c>
      <c r="D4293">
        <f>'DATA DASH'!D4293</f>
        <v/>
      </c>
      <c r="E4293">
        <f>'DATA DASH'!E4293</f>
        <v/>
      </c>
      <c r="F4293">
        <f>'DATA DASH'!F4293</f>
        <v/>
      </c>
      <c r="G4293">
        <f>'DATA DASH'!G4293</f>
        <v/>
      </c>
      <c r="H4293">
        <f>'DATA DASH'!H4293</f>
        <v/>
      </c>
      <c r="I4293">
        <f>'DATA DASH'!I4293</f>
        <v/>
      </c>
      <c r="J4293">
        <f>'DATA DASH'!J4293</f>
        <v/>
      </c>
      <c r="K4293">
        <f>'DATA DASH'!K4293</f>
        <v/>
      </c>
      <c r="L4293">
        <f>'DATA DASH'!L4293</f>
        <v/>
      </c>
      <c r="M4293">
        <f>'DATA DASH'!M4293</f>
        <v/>
      </c>
    </row>
    <row r="4294">
      <c r="A4294">
        <f>'DATA DASH'!A4294</f>
        <v/>
      </c>
      <c r="B4294">
        <f>'DATA DASH'!B4294</f>
        <v/>
      </c>
      <c r="C4294">
        <f>'DATA DASH'!C4294</f>
        <v/>
      </c>
      <c r="D4294">
        <f>'DATA DASH'!D4294</f>
        <v/>
      </c>
      <c r="E4294">
        <f>'DATA DASH'!E4294</f>
        <v/>
      </c>
      <c r="F4294">
        <f>'DATA DASH'!F4294</f>
        <v/>
      </c>
      <c r="G4294">
        <f>'DATA DASH'!G4294</f>
        <v/>
      </c>
      <c r="H4294">
        <f>'DATA DASH'!H4294</f>
        <v/>
      </c>
      <c r="I4294">
        <f>'DATA DASH'!I4294</f>
        <v/>
      </c>
      <c r="J4294">
        <f>'DATA DASH'!J4294</f>
        <v/>
      </c>
      <c r="K4294">
        <f>'DATA DASH'!K4294</f>
        <v/>
      </c>
      <c r="L4294">
        <f>'DATA DASH'!L4294</f>
        <v/>
      </c>
      <c r="M4294">
        <f>'DATA DASH'!M4294</f>
        <v/>
      </c>
    </row>
    <row r="4295">
      <c r="A4295">
        <f>'DATA DASH'!A4295</f>
        <v/>
      </c>
      <c r="B4295">
        <f>'DATA DASH'!B4295</f>
        <v/>
      </c>
      <c r="C4295">
        <f>'DATA DASH'!C4295</f>
        <v/>
      </c>
      <c r="D4295">
        <f>'DATA DASH'!D4295</f>
        <v/>
      </c>
      <c r="E4295">
        <f>'DATA DASH'!E4295</f>
        <v/>
      </c>
      <c r="F4295">
        <f>'DATA DASH'!F4295</f>
        <v/>
      </c>
      <c r="G4295">
        <f>'DATA DASH'!G4295</f>
        <v/>
      </c>
      <c r="H4295">
        <f>'DATA DASH'!H4295</f>
        <v/>
      </c>
      <c r="I4295">
        <f>'DATA DASH'!I4295</f>
        <v/>
      </c>
      <c r="J4295">
        <f>'DATA DASH'!J4295</f>
        <v/>
      </c>
      <c r="K4295">
        <f>'DATA DASH'!K4295</f>
        <v/>
      </c>
      <c r="L4295">
        <f>'DATA DASH'!L4295</f>
        <v/>
      </c>
      <c r="M4295">
        <f>'DATA DASH'!M4295</f>
        <v/>
      </c>
    </row>
    <row r="4296">
      <c r="A4296">
        <f>'DATA DASH'!A4296</f>
        <v/>
      </c>
      <c r="B4296">
        <f>'DATA DASH'!B4296</f>
        <v/>
      </c>
      <c r="C4296">
        <f>'DATA DASH'!C4296</f>
        <v/>
      </c>
      <c r="D4296">
        <f>'DATA DASH'!D4296</f>
        <v/>
      </c>
      <c r="E4296">
        <f>'DATA DASH'!E4296</f>
        <v/>
      </c>
      <c r="F4296">
        <f>'DATA DASH'!F4296</f>
        <v/>
      </c>
      <c r="G4296">
        <f>'DATA DASH'!G4296</f>
        <v/>
      </c>
      <c r="H4296">
        <f>'DATA DASH'!H4296</f>
        <v/>
      </c>
      <c r="I4296">
        <f>'DATA DASH'!I4296</f>
        <v/>
      </c>
      <c r="J4296">
        <f>'DATA DASH'!J4296</f>
        <v/>
      </c>
      <c r="K4296">
        <f>'DATA DASH'!K4296</f>
        <v/>
      </c>
      <c r="L4296">
        <f>'DATA DASH'!L4296</f>
        <v/>
      </c>
      <c r="M4296">
        <f>'DATA DASH'!M4296</f>
        <v/>
      </c>
    </row>
    <row r="4297">
      <c r="A4297">
        <f>'DATA DASH'!A4297</f>
        <v/>
      </c>
      <c r="B4297">
        <f>'DATA DASH'!B4297</f>
        <v/>
      </c>
      <c r="C4297">
        <f>'DATA DASH'!C4297</f>
        <v/>
      </c>
      <c r="D4297">
        <f>'DATA DASH'!D4297</f>
        <v/>
      </c>
      <c r="E4297">
        <f>'DATA DASH'!E4297</f>
        <v/>
      </c>
      <c r="F4297">
        <f>'DATA DASH'!F4297</f>
        <v/>
      </c>
      <c r="G4297">
        <f>'DATA DASH'!G4297</f>
        <v/>
      </c>
      <c r="H4297">
        <f>'DATA DASH'!H4297</f>
        <v/>
      </c>
      <c r="I4297">
        <f>'DATA DASH'!I4297</f>
        <v/>
      </c>
      <c r="J4297">
        <f>'DATA DASH'!J4297</f>
        <v/>
      </c>
      <c r="K4297">
        <f>'DATA DASH'!K4297</f>
        <v/>
      </c>
      <c r="L4297">
        <f>'DATA DASH'!L4297</f>
        <v/>
      </c>
      <c r="M4297">
        <f>'DATA DASH'!M4297</f>
        <v/>
      </c>
    </row>
    <row r="4298">
      <c r="A4298">
        <f>'DATA DASH'!A4298</f>
        <v/>
      </c>
      <c r="B4298">
        <f>'DATA DASH'!B4298</f>
        <v/>
      </c>
      <c r="C4298">
        <f>'DATA DASH'!C4298</f>
        <v/>
      </c>
      <c r="D4298">
        <f>'DATA DASH'!D4298</f>
        <v/>
      </c>
      <c r="E4298">
        <f>'DATA DASH'!E4298</f>
        <v/>
      </c>
      <c r="F4298">
        <f>'DATA DASH'!F4298</f>
        <v/>
      </c>
      <c r="G4298">
        <f>'DATA DASH'!G4298</f>
        <v/>
      </c>
      <c r="H4298">
        <f>'DATA DASH'!H4298</f>
        <v/>
      </c>
      <c r="I4298">
        <f>'DATA DASH'!I4298</f>
        <v/>
      </c>
      <c r="J4298">
        <f>'DATA DASH'!J4298</f>
        <v/>
      </c>
      <c r="K4298">
        <f>'DATA DASH'!K4298</f>
        <v/>
      </c>
      <c r="L4298">
        <f>'DATA DASH'!L4298</f>
        <v/>
      </c>
      <c r="M4298">
        <f>'DATA DASH'!M4298</f>
        <v/>
      </c>
    </row>
    <row r="4299">
      <c r="A4299">
        <f>'DATA DASH'!A4299</f>
        <v/>
      </c>
      <c r="B4299">
        <f>'DATA DASH'!B4299</f>
        <v/>
      </c>
      <c r="C4299">
        <f>'DATA DASH'!C4299</f>
        <v/>
      </c>
      <c r="D4299">
        <f>'DATA DASH'!D4299</f>
        <v/>
      </c>
      <c r="E4299">
        <f>'DATA DASH'!E4299</f>
        <v/>
      </c>
      <c r="F4299">
        <f>'DATA DASH'!F4299</f>
        <v/>
      </c>
      <c r="G4299">
        <f>'DATA DASH'!G4299</f>
        <v/>
      </c>
      <c r="H4299">
        <f>'DATA DASH'!H4299</f>
        <v/>
      </c>
      <c r="I4299">
        <f>'DATA DASH'!I4299</f>
        <v/>
      </c>
      <c r="J4299">
        <f>'DATA DASH'!J4299</f>
        <v/>
      </c>
      <c r="K4299">
        <f>'DATA DASH'!K4299</f>
        <v/>
      </c>
      <c r="L4299">
        <f>'DATA DASH'!L4299</f>
        <v/>
      </c>
      <c r="M4299">
        <f>'DATA DASH'!M4299</f>
        <v/>
      </c>
    </row>
    <row r="4300">
      <c r="A4300">
        <f>'DATA DASH'!A4300</f>
        <v/>
      </c>
      <c r="B4300">
        <f>'DATA DASH'!B4300</f>
        <v/>
      </c>
      <c r="C4300">
        <f>'DATA DASH'!C4300</f>
        <v/>
      </c>
      <c r="D4300">
        <f>'DATA DASH'!D4300</f>
        <v/>
      </c>
      <c r="E4300">
        <f>'DATA DASH'!E4300</f>
        <v/>
      </c>
      <c r="F4300">
        <f>'DATA DASH'!F4300</f>
        <v/>
      </c>
      <c r="G4300">
        <f>'DATA DASH'!G4300</f>
        <v/>
      </c>
      <c r="H4300">
        <f>'DATA DASH'!H4300</f>
        <v/>
      </c>
      <c r="I4300">
        <f>'DATA DASH'!I4300</f>
        <v/>
      </c>
      <c r="J4300">
        <f>'DATA DASH'!J4300</f>
        <v/>
      </c>
      <c r="K4300">
        <f>'DATA DASH'!K4300</f>
        <v/>
      </c>
      <c r="L4300">
        <f>'DATA DASH'!L4300</f>
        <v/>
      </c>
      <c r="M4300">
        <f>'DATA DASH'!M4300</f>
        <v/>
      </c>
    </row>
    <row r="4301">
      <c r="A4301">
        <f>'DATA DASH'!A4301</f>
        <v/>
      </c>
      <c r="B4301">
        <f>'DATA DASH'!B4301</f>
        <v/>
      </c>
      <c r="C4301">
        <f>'DATA DASH'!C4301</f>
        <v/>
      </c>
      <c r="D4301">
        <f>'DATA DASH'!D4301</f>
        <v/>
      </c>
      <c r="E4301">
        <f>'DATA DASH'!E4301</f>
        <v/>
      </c>
      <c r="F4301">
        <f>'DATA DASH'!F4301</f>
        <v/>
      </c>
      <c r="G4301">
        <f>'DATA DASH'!G4301</f>
        <v/>
      </c>
      <c r="H4301">
        <f>'DATA DASH'!H4301</f>
        <v/>
      </c>
      <c r="I4301">
        <f>'DATA DASH'!I4301</f>
        <v/>
      </c>
      <c r="J4301">
        <f>'DATA DASH'!J4301</f>
        <v/>
      </c>
      <c r="K4301">
        <f>'DATA DASH'!K4301</f>
        <v/>
      </c>
      <c r="L4301">
        <f>'DATA DASH'!L4301</f>
        <v/>
      </c>
      <c r="M4301">
        <f>'DATA DASH'!M4301</f>
        <v/>
      </c>
    </row>
    <row r="4302">
      <c r="A4302">
        <f>'DATA DASH'!A4302</f>
        <v/>
      </c>
      <c r="B4302">
        <f>'DATA DASH'!B4302</f>
        <v/>
      </c>
      <c r="C4302">
        <f>'DATA DASH'!C4302</f>
        <v/>
      </c>
      <c r="D4302">
        <f>'DATA DASH'!D4302</f>
        <v/>
      </c>
      <c r="E4302">
        <f>'DATA DASH'!E4302</f>
        <v/>
      </c>
      <c r="F4302">
        <f>'DATA DASH'!F4302</f>
        <v/>
      </c>
      <c r="G4302">
        <f>'DATA DASH'!G4302</f>
        <v/>
      </c>
      <c r="H4302">
        <f>'DATA DASH'!H4302</f>
        <v/>
      </c>
      <c r="I4302">
        <f>'DATA DASH'!I4302</f>
        <v/>
      </c>
      <c r="J4302">
        <f>'DATA DASH'!J4302</f>
        <v/>
      </c>
      <c r="K4302">
        <f>'DATA DASH'!K4302</f>
        <v/>
      </c>
      <c r="L4302">
        <f>'DATA DASH'!L4302</f>
        <v/>
      </c>
      <c r="M4302">
        <f>'DATA DASH'!M4302</f>
        <v/>
      </c>
    </row>
    <row r="4303">
      <c r="A4303">
        <f>'DATA DASH'!A4303</f>
        <v/>
      </c>
      <c r="B4303">
        <f>'DATA DASH'!B4303</f>
        <v/>
      </c>
      <c r="C4303">
        <f>'DATA DASH'!C4303</f>
        <v/>
      </c>
      <c r="D4303">
        <f>'DATA DASH'!D4303</f>
        <v/>
      </c>
      <c r="E4303">
        <f>'DATA DASH'!E4303</f>
        <v/>
      </c>
      <c r="F4303">
        <f>'DATA DASH'!F4303</f>
        <v/>
      </c>
      <c r="G4303">
        <f>'DATA DASH'!G4303</f>
        <v/>
      </c>
      <c r="H4303">
        <f>'DATA DASH'!H4303</f>
        <v/>
      </c>
      <c r="I4303">
        <f>'DATA DASH'!I4303</f>
        <v/>
      </c>
      <c r="J4303">
        <f>'DATA DASH'!J4303</f>
        <v/>
      </c>
      <c r="K4303">
        <f>'DATA DASH'!K4303</f>
        <v/>
      </c>
      <c r="L4303">
        <f>'DATA DASH'!L4303</f>
        <v/>
      </c>
      <c r="M4303">
        <f>'DATA DASH'!M4303</f>
        <v/>
      </c>
    </row>
    <row r="4304">
      <c r="A4304">
        <f>'DATA DASH'!A4304</f>
        <v/>
      </c>
      <c r="B4304">
        <f>'DATA DASH'!B4304</f>
        <v/>
      </c>
      <c r="C4304">
        <f>'DATA DASH'!C4304</f>
        <v/>
      </c>
      <c r="D4304">
        <f>'DATA DASH'!D4304</f>
        <v/>
      </c>
      <c r="E4304">
        <f>'DATA DASH'!E4304</f>
        <v/>
      </c>
      <c r="F4304">
        <f>'DATA DASH'!F4304</f>
        <v/>
      </c>
      <c r="G4304">
        <f>'DATA DASH'!G4304</f>
        <v/>
      </c>
      <c r="H4304">
        <f>'DATA DASH'!H4304</f>
        <v/>
      </c>
      <c r="I4304">
        <f>'DATA DASH'!I4304</f>
        <v/>
      </c>
      <c r="J4304">
        <f>'DATA DASH'!J4304</f>
        <v/>
      </c>
      <c r="K4304">
        <f>'DATA DASH'!K4304</f>
        <v/>
      </c>
      <c r="L4304">
        <f>'DATA DASH'!L4304</f>
        <v/>
      </c>
      <c r="M4304">
        <f>'DATA DASH'!M4304</f>
        <v/>
      </c>
    </row>
    <row r="4305">
      <c r="A4305">
        <f>'DATA DASH'!A4305</f>
        <v/>
      </c>
      <c r="B4305">
        <f>'DATA DASH'!B4305</f>
        <v/>
      </c>
      <c r="C4305">
        <f>'DATA DASH'!C4305</f>
        <v/>
      </c>
      <c r="D4305">
        <f>'DATA DASH'!D4305</f>
        <v/>
      </c>
      <c r="E4305">
        <f>'DATA DASH'!E4305</f>
        <v/>
      </c>
      <c r="F4305">
        <f>'DATA DASH'!F4305</f>
        <v/>
      </c>
      <c r="G4305">
        <f>'DATA DASH'!G4305</f>
        <v/>
      </c>
      <c r="H4305">
        <f>'DATA DASH'!H4305</f>
        <v/>
      </c>
      <c r="I4305">
        <f>'DATA DASH'!I4305</f>
        <v/>
      </c>
      <c r="J4305">
        <f>'DATA DASH'!J4305</f>
        <v/>
      </c>
      <c r="K4305">
        <f>'DATA DASH'!K4305</f>
        <v/>
      </c>
      <c r="L4305">
        <f>'DATA DASH'!L4305</f>
        <v/>
      </c>
      <c r="M4305">
        <f>'DATA DASH'!M4305</f>
        <v/>
      </c>
    </row>
    <row r="4306">
      <c r="A4306">
        <f>'DATA DASH'!A4306</f>
        <v/>
      </c>
      <c r="B4306">
        <f>'DATA DASH'!B4306</f>
        <v/>
      </c>
      <c r="C4306">
        <f>'DATA DASH'!C4306</f>
        <v/>
      </c>
      <c r="D4306">
        <f>'DATA DASH'!D4306</f>
        <v/>
      </c>
      <c r="E4306">
        <f>'DATA DASH'!E4306</f>
        <v/>
      </c>
      <c r="F4306">
        <f>'DATA DASH'!F4306</f>
        <v/>
      </c>
      <c r="G4306">
        <f>'DATA DASH'!G4306</f>
        <v/>
      </c>
      <c r="H4306">
        <f>'DATA DASH'!H4306</f>
        <v/>
      </c>
      <c r="I4306">
        <f>'DATA DASH'!I4306</f>
        <v/>
      </c>
      <c r="J4306">
        <f>'DATA DASH'!J4306</f>
        <v/>
      </c>
      <c r="K4306">
        <f>'DATA DASH'!K4306</f>
        <v/>
      </c>
      <c r="L4306">
        <f>'DATA DASH'!L4306</f>
        <v/>
      </c>
      <c r="M4306">
        <f>'DATA DASH'!M4306</f>
        <v/>
      </c>
    </row>
    <row r="4307">
      <c r="A4307">
        <f>'DATA DASH'!A4307</f>
        <v/>
      </c>
      <c r="B4307">
        <f>'DATA DASH'!B4307</f>
        <v/>
      </c>
      <c r="C4307">
        <f>'DATA DASH'!C4307</f>
        <v/>
      </c>
      <c r="D4307">
        <f>'DATA DASH'!D4307</f>
        <v/>
      </c>
      <c r="E4307">
        <f>'DATA DASH'!E4307</f>
        <v/>
      </c>
      <c r="F4307">
        <f>'DATA DASH'!F4307</f>
        <v/>
      </c>
      <c r="G4307">
        <f>'DATA DASH'!G4307</f>
        <v/>
      </c>
      <c r="H4307">
        <f>'DATA DASH'!H4307</f>
        <v/>
      </c>
      <c r="I4307">
        <f>'DATA DASH'!I4307</f>
        <v/>
      </c>
      <c r="J4307">
        <f>'DATA DASH'!J4307</f>
        <v/>
      </c>
      <c r="K4307">
        <f>'DATA DASH'!K4307</f>
        <v/>
      </c>
      <c r="L4307">
        <f>'DATA DASH'!L4307</f>
        <v/>
      </c>
      <c r="M4307">
        <f>'DATA DASH'!M4307</f>
        <v/>
      </c>
    </row>
    <row r="4308">
      <c r="A4308">
        <f>'DATA DASH'!A4308</f>
        <v/>
      </c>
      <c r="B4308">
        <f>'DATA DASH'!B4308</f>
        <v/>
      </c>
      <c r="C4308">
        <f>'DATA DASH'!C4308</f>
        <v/>
      </c>
      <c r="D4308">
        <f>'DATA DASH'!D4308</f>
        <v/>
      </c>
      <c r="E4308">
        <f>'DATA DASH'!E4308</f>
        <v/>
      </c>
      <c r="F4308">
        <f>'DATA DASH'!F4308</f>
        <v/>
      </c>
      <c r="G4308">
        <f>'DATA DASH'!G4308</f>
        <v/>
      </c>
      <c r="H4308">
        <f>'DATA DASH'!H4308</f>
        <v/>
      </c>
      <c r="I4308">
        <f>'DATA DASH'!I4308</f>
        <v/>
      </c>
      <c r="J4308">
        <f>'DATA DASH'!J4308</f>
        <v/>
      </c>
      <c r="K4308">
        <f>'DATA DASH'!K4308</f>
        <v/>
      </c>
      <c r="L4308">
        <f>'DATA DASH'!L4308</f>
        <v/>
      </c>
      <c r="M4308">
        <f>'DATA DASH'!M4308</f>
        <v/>
      </c>
    </row>
    <row r="4309">
      <c r="A4309">
        <f>'DATA DASH'!A4309</f>
        <v/>
      </c>
      <c r="B4309">
        <f>'DATA DASH'!B4309</f>
        <v/>
      </c>
      <c r="C4309">
        <f>'DATA DASH'!C4309</f>
        <v/>
      </c>
      <c r="D4309">
        <f>'DATA DASH'!D4309</f>
        <v/>
      </c>
      <c r="E4309">
        <f>'DATA DASH'!E4309</f>
        <v/>
      </c>
      <c r="F4309">
        <f>'DATA DASH'!F4309</f>
        <v/>
      </c>
      <c r="G4309">
        <f>'DATA DASH'!G4309</f>
        <v/>
      </c>
      <c r="H4309">
        <f>'DATA DASH'!H4309</f>
        <v/>
      </c>
      <c r="I4309">
        <f>'DATA DASH'!I4309</f>
        <v/>
      </c>
      <c r="J4309">
        <f>'DATA DASH'!J4309</f>
        <v/>
      </c>
      <c r="K4309">
        <f>'DATA DASH'!K4309</f>
        <v/>
      </c>
      <c r="L4309">
        <f>'DATA DASH'!L4309</f>
        <v/>
      </c>
      <c r="M4309">
        <f>'DATA DASH'!M4309</f>
        <v/>
      </c>
    </row>
    <row r="4310">
      <c r="A4310">
        <f>'DATA DASH'!A4310</f>
        <v/>
      </c>
      <c r="B4310">
        <f>'DATA DASH'!B4310</f>
        <v/>
      </c>
      <c r="C4310">
        <f>'DATA DASH'!C4310</f>
        <v/>
      </c>
      <c r="D4310">
        <f>'DATA DASH'!D4310</f>
        <v/>
      </c>
      <c r="E4310">
        <f>'DATA DASH'!E4310</f>
        <v/>
      </c>
      <c r="F4310">
        <f>'DATA DASH'!F4310</f>
        <v/>
      </c>
      <c r="G4310">
        <f>'DATA DASH'!G4310</f>
        <v/>
      </c>
      <c r="H4310">
        <f>'DATA DASH'!H4310</f>
        <v/>
      </c>
      <c r="I4310">
        <f>'DATA DASH'!I4310</f>
        <v/>
      </c>
      <c r="J4310">
        <f>'DATA DASH'!J4310</f>
        <v/>
      </c>
      <c r="K4310">
        <f>'DATA DASH'!K4310</f>
        <v/>
      </c>
      <c r="L4310">
        <f>'DATA DASH'!L4310</f>
        <v/>
      </c>
      <c r="M4310">
        <f>'DATA DASH'!M4310</f>
        <v/>
      </c>
    </row>
    <row r="4311">
      <c r="A4311">
        <f>'DATA DASH'!A4311</f>
        <v/>
      </c>
      <c r="B4311">
        <f>'DATA DASH'!B4311</f>
        <v/>
      </c>
      <c r="C4311">
        <f>'DATA DASH'!C4311</f>
        <v/>
      </c>
      <c r="D4311">
        <f>'DATA DASH'!D4311</f>
        <v/>
      </c>
      <c r="E4311">
        <f>'DATA DASH'!E4311</f>
        <v/>
      </c>
      <c r="F4311">
        <f>'DATA DASH'!F4311</f>
        <v/>
      </c>
      <c r="G4311">
        <f>'DATA DASH'!G4311</f>
        <v/>
      </c>
      <c r="H4311">
        <f>'DATA DASH'!H4311</f>
        <v/>
      </c>
      <c r="I4311">
        <f>'DATA DASH'!I4311</f>
        <v/>
      </c>
      <c r="J4311">
        <f>'DATA DASH'!J4311</f>
        <v/>
      </c>
      <c r="K4311">
        <f>'DATA DASH'!K4311</f>
        <v/>
      </c>
      <c r="L4311">
        <f>'DATA DASH'!L4311</f>
        <v/>
      </c>
      <c r="M4311">
        <f>'DATA DASH'!M4311</f>
        <v/>
      </c>
    </row>
    <row r="4312">
      <c r="A4312">
        <f>'DATA DASH'!A4312</f>
        <v/>
      </c>
      <c r="B4312">
        <f>'DATA DASH'!B4312</f>
        <v/>
      </c>
      <c r="C4312">
        <f>'DATA DASH'!C4312</f>
        <v/>
      </c>
      <c r="D4312">
        <f>'DATA DASH'!D4312</f>
        <v/>
      </c>
      <c r="E4312">
        <f>'DATA DASH'!E4312</f>
        <v/>
      </c>
      <c r="F4312">
        <f>'DATA DASH'!F4312</f>
        <v/>
      </c>
      <c r="G4312">
        <f>'DATA DASH'!G4312</f>
        <v/>
      </c>
      <c r="H4312">
        <f>'DATA DASH'!H4312</f>
        <v/>
      </c>
      <c r="I4312">
        <f>'DATA DASH'!I4312</f>
        <v/>
      </c>
      <c r="J4312">
        <f>'DATA DASH'!J4312</f>
        <v/>
      </c>
      <c r="K4312">
        <f>'DATA DASH'!K4312</f>
        <v/>
      </c>
      <c r="L4312">
        <f>'DATA DASH'!L4312</f>
        <v/>
      </c>
      <c r="M4312">
        <f>'DATA DASH'!M4312</f>
        <v/>
      </c>
    </row>
    <row r="4313">
      <c r="A4313">
        <f>'DATA DASH'!A4313</f>
        <v/>
      </c>
      <c r="B4313">
        <f>'DATA DASH'!B4313</f>
        <v/>
      </c>
      <c r="C4313">
        <f>'DATA DASH'!C4313</f>
        <v/>
      </c>
      <c r="D4313">
        <f>'DATA DASH'!D4313</f>
        <v/>
      </c>
      <c r="E4313">
        <f>'DATA DASH'!E4313</f>
        <v/>
      </c>
      <c r="F4313">
        <f>'DATA DASH'!F4313</f>
        <v/>
      </c>
      <c r="G4313">
        <f>'DATA DASH'!G4313</f>
        <v/>
      </c>
      <c r="H4313">
        <f>'DATA DASH'!H4313</f>
        <v/>
      </c>
      <c r="I4313">
        <f>'DATA DASH'!I4313</f>
        <v/>
      </c>
      <c r="J4313">
        <f>'DATA DASH'!J4313</f>
        <v/>
      </c>
      <c r="K4313">
        <f>'DATA DASH'!K4313</f>
        <v/>
      </c>
      <c r="L4313">
        <f>'DATA DASH'!L4313</f>
        <v/>
      </c>
      <c r="M4313">
        <f>'DATA DASH'!M4313</f>
        <v/>
      </c>
    </row>
    <row r="4314">
      <c r="A4314">
        <f>'DATA DASH'!A4314</f>
        <v/>
      </c>
      <c r="B4314">
        <f>'DATA DASH'!B4314</f>
        <v/>
      </c>
      <c r="C4314">
        <f>'DATA DASH'!C4314</f>
        <v/>
      </c>
      <c r="D4314">
        <f>'DATA DASH'!D4314</f>
        <v/>
      </c>
      <c r="E4314">
        <f>'DATA DASH'!E4314</f>
        <v/>
      </c>
      <c r="F4314">
        <f>'DATA DASH'!F4314</f>
        <v/>
      </c>
      <c r="G4314">
        <f>'DATA DASH'!G4314</f>
        <v/>
      </c>
      <c r="H4314">
        <f>'DATA DASH'!H4314</f>
        <v/>
      </c>
      <c r="I4314">
        <f>'DATA DASH'!I4314</f>
        <v/>
      </c>
      <c r="J4314">
        <f>'DATA DASH'!J4314</f>
        <v/>
      </c>
      <c r="K4314">
        <f>'DATA DASH'!K4314</f>
        <v/>
      </c>
      <c r="L4314">
        <f>'DATA DASH'!L4314</f>
        <v/>
      </c>
      <c r="M4314">
        <f>'DATA DASH'!M4314</f>
        <v/>
      </c>
    </row>
    <row r="4315">
      <c r="A4315">
        <f>'DATA DASH'!A4315</f>
        <v/>
      </c>
      <c r="B4315">
        <f>'DATA DASH'!B4315</f>
        <v/>
      </c>
      <c r="C4315">
        <f>'DATA DASH'!C4315</f>
        <v/>
      </c>
      <c r="D4315">
        <f>'DATA DASH'!D4315</f>
        <v/>
      </c>
      <c r="E4315">
        <f>'DATA DASH'!E4315</f>
        <v/>
      </c>
      <c r="F4315">
        <f>'DATA DASH'!F4315</f>
        <v/>
      </c>
      <c r="G4315">
        <f>'DATA DASH'!G4315</f>
        <v/>
      </c>
      <c r="H4315">
        <f>'DATA DASH'!H4315</f>
        <v/>
      </c>
      <c r="I4315">
        <f>'DATA DASH'!I4315</f>
        <v/>
      </c>
      <c r="J4315">
        <f>'DATA DASH'!J4315</f>
        <v/>
      </c>
      <c r="K4315">
        <f>'DATA DASH'!K4315</f>
        <v/>
      </c>
      <c r="L4315">
        <f>'DATA DASH'!L4315</f>
        <v/>
      </c>
      <c r="M4315">
        <f>'DATA DASH'!M4315</f>
        <v/>
      </c>
    </row>
    <row r="4316">
      <c r="A4316">
        <f>'DATA DASH'!A4316</f>
        <v/>
      </c>
      <c r="B4316">
        <f>'DATA DASH'!B4316</f>
        <v/>
      </c>
      <c r="C4316">
        <f>'DATA DASH'!C4316</f>
        <v/>
      </c>
      <c r="D4316">
        <f>'DATA DASH'!D4316</f>
        <v/>
      </c>
      <c r="E4316">
        <f>'DATA DASH'!E4316</f>
        <v/>
      </c>
      <c r="F4316">
        <f>'DATA DASH'!F4316</f>
        <v/>
      </c>
      <c r="G4316">
        <f>'DATA DASH'!G4316</f>
        <v/>
      </c>
      <c r="H4316">
        <f>'DATA DASH'!H4316</f>
        <v/>
      </c>
      <c r="I4316">
        <f>'DATA DASH'!I4316</f>
        <v/>
      </c>
      <c r="J4316">
        <f>'DATA DASH'!J4316</f>
        <v/>
      </c>
      <c r="K4316">
        <f>'DATA DASH'!K4316</f>
        <v/>
      </c>
      <c r="L4316">
        <f>'DATA DASH'!L4316</f>
        <v/>
      </c>
      <c r="M4316">
        <f>'DATA DASH'!M4316</f>
        <v/>
      </c>
    </row>
    <row r="4317">
      <c r="A4317">
        <f>'DATA DASH'!A4317</f>
        <v/>
      </c>
      <c r="B4317">
        <f>'DATA DASH'!B4317</f>
        <v/>
      </c>
      <c r="C4317">
        <f>'DATA DASH'!C4317</f>
        <v/>
      </c>
      <c r="D4317">
        <f>'DATA DASH'!D4317</f>
        <v/>
      </c>
      <c r="E4317">
        <f>'DATA DASH'!E4317</f>
        <v/>
      </c>
      <c r="F4317">
        <f>'DATA DASH'!F4317</f>
        <v/>
      </c>
      <c r="G4317">
        <f>'DATA DASH'!G4317</f>
        <v/>
      </c>
      <c r="H4317">
        <f>'DATA DASH'!H4317</f>
        <v/>
      </c>
      <c r="I4317">
        <f>'DATA DASH'!I4317</f>
        <v/>
      </c>
      <c r="J4317">
        <f>'DATA DASH'!J4317</f>
        <v/>
      </c>
      <c r="K4317">
        <f>'DATA DASH'!K4317</f>
        <v/>
      </c>
      <c r="L4317">
        <f>'DATA DASH'!L4317</f>
        <v/>
      </c>
      <c r="M4317">
        <f>'DATA DASH'!M4317</f>
        <v/>
      </c>
    </row>
    <row r="4318">
      <c r="A4318">
        <f>'DATA DASH'!A4318</f>
        <v/>
      </c>
      <c r="B4318">
        <f>'DATA DASH'!B4318</f>
        <v/>
      </c>
      <c r="C4318">
        <f>'DATA DASH'!C4318</f>
        <v/>
      </c>
      <c r="D4318">
        <f>'DATA DASH'!D4318</f>
        <v/>
      </c>
      <c r="E4318">
        <f>'DATA DASH'!E4318</f>
        <v/>
      </c>
      <c r="F4318">
        <f>'DATA DASH'!F4318</f>
        <v/>
      </c>
      <c r="G4318">
        <f>'DATA DASH'!G4318</f>
        <v/>
      </c>
      <c r="H4318">
        <f>'DATA DASH'!H4318</f>
        <v/>
      </c>
      <c r="I4318">
        <f>'DATA DASH'!I4318</f>
        <v/>
      </c>
      <c r="J4318">
        <f>'DATA DASH'!J4318</f>
        <v/>
      </c>
      <c r="K4318">
        <f>'DATA DASH'!K4318</f>
        <v/>
      </c>
      <c r="L4318">
        <f>'DATA DASH'!L4318</f>
        <v/>
      </c>
      <c r="M4318">
        <f>'DATA DASH'!M4318</f>
        <v/>
      </c>
    </row>
    <row r="4319">
      <c r="A4319">
        <f>'DATA DASH'!A4319</f>
        <v/>
      </c>
      <c r="B4319">
        <f>'DATA DASH'!B4319</f>
        <v/>
      </c>
      <c r="C4319">
        <f>'DATA DASH'!C4319</f>
        <v/>
      </c>
      <c r="D4319">
        <f>'DATA DASH'!D4319</f>
        <v/>
      </c>
      <c r="E4319">
        <f>'DATA DASH'!E4319</f>
        <v/>
      </c>
      <c r="F4319">
        <f>'DATA DASH'!F4319</f>
        <v/>
      </c>
      <c r="G4319">
        <f>'DATA DASH'!G4319</f>
        <v/>
      </c>
      <c r="H4319">
        <f>'DATA DASH'!H4319</f>
        <v/>
      </c>
      <c r="I4319">
        <f>'DATA DASH'!I4319</f>
        <v/>
      </c>
      <c r="J4319">
        <f>'DATA DASH'!J4319</f>
        <v/>
      </c>
      <c r="K4319">
        <f>'DATA DASH'!K4319</f>
        <v/>
      </c>
      <c r="L4319">
        <f>'DATA DASH'!L4319</f>
        <v/>
      </c>
      <c r="M4319">
        <f>'DATA DASH'!M4319</f>
        <v/>
      </c>
    </row>
    <row r="4320">
      <c r="A4320">
        <f>'DATA DASH'!A4320</f>
        <v/>
      </c>
      <c r="B4320">
        <f>'DATA DASH'!B4320</f>
        <v/>
      </c>
      <c r="C4320">
        <f>'DATA DASH'!C4320</f>
        <v/>
      </c>
      <c r="D4320">
        <f>'DATA DASH'!D4320</f>
        <v/>
      </c>
      <c r="E4320">
        <f>'DATA DASH'!E4320</f>
        <v/>
      </c>
      <c r="F4320">
        <f>'DATA DASH'!F4320</f>
        <v/>
      </c>
      <c r="G4320">
        <f>'DATA DASH'!G4320</f>
        <v/>
      </c>
      <c r="H4320">
        <f>'DATA DASH'!H4320</f>
        <v/>
      </c>
      <c r="I4320">
        <f>'DATA DASH'!I4320</f>
        <v/>
      </c>
      <c r="J4320">
        <f>'DATA DASH'!J4320</f>
        <v/>
      </c>
      <c r="K4320">
        <f>'DATA DASH'!K4320</f>
        <v/>
      </c>
      <c r="L4320">
        <f>'DATA DASH'!L4320</f>
        <v/>
      </c>
      <c r="M4320">
        <f>'DATA DASH'!M4320</f>
        <v/>
      </c>
    </row>
    <row r="4321">
      <c r="A4321">
        <f>'DATA DASH'!A4321</f>
        <v/>
      </c>
      <c r="B4321">
        <f>'DATA DASH'!B4321</f>
        <v/>
      </c>
      <c r="C4321">
        <f>'DATA DASH'!C4321</f>
        <v/>
      </c>
      <c r="D4321">
        <f>'DATA DASH'!D4321</f>
        <v/>
      </c>
      <c r="E4321">
        <f>'DATA DASH'!E4321</f>
        <v/>
      </c>
      <c r="F4321">
        <f>'DATA DASH'!F4321</f>
        <v/>
      </c>
      <c r="G4321">
        <f>'DATA DASH'!G4321</f>
        <v/>
      </c>
      <c r="H4321">
        <f>'DATA DASH'!H4321</f>
        <v/>
      </c>
      <c r="I4321">
        <f>'DATA DASH'!I4321</f>
        <v/>
      </c>
      <c r="J4321">
        <f>'DATA DASH'!J4321</f>
        <v/>
      </c>
      <c r="K4321">
        <f>'DATA DASH'!K4321</f>
        <v/>
      </c>
      <c r="L4321">
        <f>'DATA DASH'!L4321</f>
        <v/>
      </c>
      <c r="M4321">
        <f>'DATA DASH'!M4321</f>
        <v/>
      </c>
    </row>
    <row r="4322">
      <c r="A4322">
        <f>'DATA DASH'!A4322</f>
        <v/>
      </c>
      <c r="B4322">
        <f>'DATA DASH'!B4322</f>
        <v/>
      </c>
      <c r="C4322">
        <f>'DATA DASH'!C4322</f>
        <v/>
      </c>
      <c r="D4322">
        <f>'DATA DASH'!D4322</f>
        <v/>
      </c>
      <c r="E4322">
        <f>'DATA DASH'!E4322</f>
        <v/>
      </c>
      <c r="F4322">
        <f>'DATA DASH'!F4322</f>
        <v/>
      </c>
      <c r="G4322">
        <f>'DATA DASH'!G4322</f>
        <v/>
      </c>
      <c r="H4322">
        <f>'DATA DASH'!H4322</f>
        <v/>
      </c>
      <c r="I4322">
        <f>'DATA DASH'!I4322</f>
        <v/>
      </c>
      <c r="J4322">
        <f>'DATA DASH'!J4322</f>
        <v/>
      </c>
      <c r="K4322">
        <f>'DATA DASH'!K4322</f>
        <v/>
      </c>
      <c r="L4322">
        <f>'DATA DASH'!L4322</f>
        <v/>
      </c>
      <c r="M4322">
        <f>'DATA DASH'!M4322</f>
        <v/>
      </c>
    </row>
    <row r="4323">
      <c r="A4323">
        <f>'DATA DASH'!A4323</f>
        <v/>
      </c>
      <c r="B4323">
        <f>'DATA DASH'!B4323</f>
        <v/>
      </c>
      <c r="C4323">
        <f>'DATA DASH'!C4323</f>
        <v/>
      </c>
      <c r="D4323">
        <f>'DATA DASH'!D4323</f>
        <v/>
      </c>
      <c r="E4323">
        <f>'DATA DASH'!E4323</f>
        <v/>
      </c>
      <c r="F4323">
        <f>'DATA DASH'!F4323</f>
        <v/>
      </c>
      <c r="G4323">
        <f>'DATA DASH'!G4323</f>
        <v/>
      </c>
      <c r="H4323">
        <f>'DATA DASH'!H4323</f>
        <v/>
      </c>
      <c r="I4323">
        <f>'DATA DASH'!I4323</f>
        <v/>
      </c>
      <c r="J4323">
        <f>'DATA DASH'!J4323</f>
        <v/>
      </c>
      <c r="K4323">
        <f>'DATA DASH'!K4323</f>
        <v/>
      </c>
      <c r="L4323">
        <f>'DATA DASH'!L4323</f>
        <v/>
      </c>
      <c r="M4323">
        <f>'DATA DASH'!M4323</f>
        <v/>
      </c>
    </row>
    <row r="4324">
      <c r="A4324">
        <f>'DATA DASH'!A4324</f>
        <v/>
      </c>
      <c r="B4324">
        <f>'DATA DASH'!B4324</f>
        <v/>
      </c>
      <c r="C4324">
        <f>'DATA DASH'!C4324</f>
        <v/>
      </c>
      <c r="D4324">
        <f>'DATA DASH'!D4324</f>
        <v/>
      </c>
      <c r="E4324">
        <f>'DATA DASH'!E4324</f>
        <v/>
      </c>
      <c r="F4324">
        <f>'DATA DASH'!F4324</f>
        <v/>
      </c>
      <c r="G4324">
        <f>'DATA DASH'!G4324</f>
        <v/>
      </c>
      <c r="H4324">
        <f>'DATA DASH'!H4324</f>
        <v/>
      </c>
      <c r="I4324">
        <f>'DATA DASH'!I4324</f>
        <v/>
      </c>
      <c r="J4324">
        <f>'DATA DASH'!J4324</f>
        <v/>
      </c>
      <c r="K4324">
        <f>'DATA DASH'!K4324</f>
        <v/>
      </c>
      <c r="L4324">
        <f>'DATA DASH'!L4324</f>
        <v/>
      </c>
      <c r="M4324">
        <f>'DATA DASH'!M4324</f>
        <v/>
      </c>
    </row>
    <row r="4325">
      <c r="A4325">
        <f>'DATA DASH'!A4325</f>
        <v/>
      </c>
      <c r="B4325">
        <f>'DATA DASH'!B4325</f>
        <v/>
      </c>
      <c r="C4325">
        <f>'DATA DASH'!C4325</f>
        <v/>
      </c>
      <c r="D4325">
        <f>'DATA DASH'!D4325</f>
        <v/>
      </c>
      <c r="E4325">
        <f>'DATA DASH'!E4325</f>
        <v/>
      </c>
      <c r="F4325">
        <f>'DATA DASH'!F4325</f>
        <v/>
      </c>
      <c r="G4325">
        <f>'DATA DASH'!G4325</f>
        <v/>
      </c>
      <c r="H4325">
        <f>'DATA DASH'!H4325</f>
        <v/>
      </c>
      <c r="I4325">
        <f>'DATA DASH'!I4325</f>
        <v/>
      </c>
      <c r="J4325">
        <f>'DATA DASH'!J4325</f>
        <v/>
      </c>
      <c r="K4325">
        <f>'DATA DASH'!K4325</f>
        <v/>
      </c>
      <c r="L4325">
        <f>'DATA DASH'!L4325</f>
        <v/>
      </c>
      <c r="M4325">
        <f>'DATA DASH'!M4325</f>
        <v/>
      </c>
    </row>
    <row r="4326">
      <c r="A4326">
        <f>'DATA DASH'!A4326</f>
        <v/>
      </c>
      <c r="B4326">
        <f>'DATA DASH'!B4326</f>
        <v/>
      </c>
      <c r="C4326">
        <f>'DATA DASH'!C4326</f>
        <v/>
      </c>
      <c r="D4326">
        <f>'DATA DASH'!D4326</f>
        <v/>
      </c>
      <c r="E4326">
        <f>'DATA DASH'!E4326</f>
        <v/>
      </c>
      <c r="F4326">
        <f>'DATA DASH'!F4326</f>
        <v/>
      </c>
      <c r="G4326">
        <f>'DATA DASH'!G4326</f>
        <v/>
      </c>
      <c r="H4326">
        <f>'DATA DASH'!H4326</f>
        <v/>
      </c>
      <c r="I4326">
        <f>'DATA DASH'!I4326</f>
        <v/>
      </c>
      <c r="J4326">
        <f>'DATA DASH'!J4326</f>
        <v/>
      </c>
      <c r="K4326">
        <f>'DATA DASH'!K4326</f>
        <v/>
      </c>
      <c r="L4326">
        <f>'DATA DASH'!L4326</f>
        <v/>
      </c>
      <c r="M4326">
        <f>'DATA DASH'!M4326</f>
        <v/>
      </c>
    </row>
    <row r="4327">
      <c r="A4327">
        <f>'DATA DASH'!A4327</f>
        <v/>
      </c>
      <c r="B4327">
        <f>'DATA DASH'!B4327</f>
        <v/>
      </c>
      <c r="C4327">
        <f>'DATA DASH'!C4327</f>
        <v/>
      </c>
      <c r="D4327">
        <f>'DATA DASH'!D4327</f>
        <v/>
      </c>
      <c r="E4327">
        <f>'DATA DASH'!E4327</f>
        <v/>
      </c>
      <c r="F4327">
        <f>'DATA DASH'!F4327</f>
        <v/>
      </c>
      <c r="G4327">
        <f>'DATA DASH'!G4327</f>
        <v/>
      </c>
      <c r="H4327">
        <f>'DATA DASH'!H4327</f>
        <v/>
      </c>
      <c r="I4327">
        <f>'DATA DASH'!I4327</f>
        <v/>
      </c>
      <c r="J4327">
        <f>'DATA DASH'!J4327</f>
        <v/>
      </c>
      <c r="K4327">
        <f>'DATA DASH'!K4327</f>
        <v/>
      </c>
      <c r="L4327">
        <f>'DATA DASH'!L4327</f>
        <v/>
      </c>
      <c r="M4327">
        <f>'DATA DASH'!M4327</f>
        <v/>
      </c>
    </row>
    <row r="4328">
      <c r="A4328">
        <f>'DATA DASH'!A4328</f>
        <v/>
      </c>
      <c r="B4328">
        <f>'DATA DASH'!B4328</f>
        <v/>
      </c>
      <c r="C4328">
        <f>'DATA DASH'!C4328</f>
        <v/>
      </c>
      <c r="D4328">
        <f>'DATA DASH'!D4328</f>
        <v/>
      </c>
      <c r="E4328">
        <f>'DATA DASH'!E4328</f>
        <v/>
      </c>
      <c r="F4328">
        <f>'DATA DASH'!F4328</f>
        <v/>
      </c>
      <c r="G4328">
        <f>'DATA DASH'!G4328</f>
        <v/>
      </c>
      <c r="H4328">
        <f>'DATA DASH'!H4328</f>
        <v/>
      </c>
      <c r="I4328">
        <f>'DATA DASH'!I4328</f>
        <v/>
      </c>
      <c r="J4328">
        <f>'DATA DASH'!J4328</f>
        <v/>
      </c>
      <c r="K4328">
        <f>'DATA DASH'!K4328</f>
        <v/>
      </c>
      <c r="L4328">
        <f>'DATA DASH'!L4328</f>
        <v/>
      </c>
      <c r="M4328">
        <f>'DATA DASH'!M4328</f>
        <v/>
      </c>
    </row>
    <row r="4329">
      <c r="A4329">
        <f>'DATA DASH'!A4329</f>
        <v/>
      </c>
      <c r="B4329">
        <f>'DATA DASH'!B4329</f>
        <v/>
      </c>
      <c r="C4329">
        <f>'DATA DASH'!C4329</f>
        <v/>
      </c>
      <c r="D4329">
        <f>'DATA DASH'!D4329</f>
        <v/>
      </c>
      <c r="E4329">
        <f>'DATA DASH'!E4329</f>
        <v/>
      </c>
      <c r="F4329">
        <f>'DATA DASH'!F4329</f>
        <v/>
      </c>
      <c r="G4329">
        <f>'DATA DASH'!G4329</f>
        <v/>
      </c>
      <c r="H4329">
        <f>'DATA DASH'!H4329</f>
        <v/>
      </c>
      <c r="I4329">
        <f>'DATA DASH'!I4329</f>
        <v/>
      </c>
      <c r="J4329">
        <f>'DATA DASH'!J4329</f>
        <v/>
      </c>
      <c r="K4329">
        <f>'DATA DASH'!K4329</f>
        <v/>
      </c>
      <c r="L4329">
        <f>'DATA DASH'!L4329</f>
        <v/>
      </c>
      <c r="M4329">
        <f>'DATA DASH'!M4329</f>
        <v/>
      </c>
    </row>
    <row r="4330">
      <c r="A4330">
        <f>'DATA DASH'!A4330</f>
        <v/>
      </c>
      <c r="B4330">
        <f>'DATA DASH'!B4330</f>
        <v/>
      </c>
      <c r="C4330">
        <f>'DATA DASH'!C4330</f>
        <v/>
      </c>
      <c r="D4330">
        <f>'DATA DASH'!D4330</f>
        <v/>
      </c>
      <c r="E4330">
        <f>'DATA DASH'!E4330</f>
        <v/>
      </c>
      <c r="F4330">
        <f>'DATA DASH'!F4330</f>
        <v/>
      </c>
      <c r="G4330">
        <f>'DATA DASH'!G4330</f>
        <v/>
      </c>
      <c r="H4330">
        <f>'DATA DASH'!H4330</f>
        <v/>
      </c>
      <c r="I4330">
        <f>'DATA DASH'!I4330</f>
        <v/>
      </c>
      <c r="J4330">
        <f>'DATA DASH'!J4330</f>
        <v/>
      </c>
      <c r="K4330">
        <f>'DATA DASH'!K4330</f>
        <v/>
      </c>
      <c r="L4330">
        <f>'DATA DASH'!L4330</f>
        <v/>
      </c>
      <c r="M4330">
        <f>'DATA DASH'!M4330</f>
        <v/>
      </c>
    </row>
    <row r="4331">
      <c r="A4331">
        <f>'DATA DASH'!A4331</f>
        <v/>
      </c>
      <c r="B4331">
        <f>'DATA DASH'!B4331</f>
        <v/>
      </c>
      <c r="C4331">
        <f>'DATA DASH'!C4331</f>
        <v/>
      </c>
      <c r="D4331">
        <f>'DATA DASH'!D4331</f>
        <v/>
      </c>
      <c r="E4331">
        <f>'DATA DASH'!E4331</f>
        <v/>
      </c>
      <c r="F4331">
        <f>'DATA DASH'!F4331</f>
        <v/>
      </c>
      <c r="G4331">
        <f>'DATA DASH'!G4331</f>
        <v/>
      </c>
      <c r="H4331">
        <f>'DATA DASH'!H4331</f>
        <v/>
      </c>
      <c r="I4331">
        <f>'DATA DASH'!I4331</f>
        <v/>
      </c>
      <c r="J4331">
        <f>'DATA DASH'!J4331</f>
        <v/>
      </c>
      <c r="K4331">
        <f>'DATA DASH'!K4331</f>
        <v/>
      </c>
      <c r="L4331">
        <f>'DATA DASH'!L4331</f>
        <v/>
      </c>
      <c r="M4331">
        <f>'DATA DASH'!M4331</f>
        <v/>
      </c>
    </row>
    <row r="4332">
      <c r="A4332">
        <f>'DATA DASH'!A4332</f>
        <v/>
      </c>
      <c r="B4332">
        <f>'DATA DASH'!B4332</f>
        <v/>
      </c>
      <c r="C4332">
        <f>'DATA DASH'!C4332</f>
        <v/>
      </c>
      <c r="D4332">
        <f>'DATA DASH'!D4332</f>
        <v/>
      </c>
      <c r="E4332">
        <f>'DATA DASH'!E4332</f>
        <v/>
      </c>
      <c r="F4332">
        <f>'DATA DASH'!F4332</f>
        <v/>
      </c>
      <c r="G4332">
        <f>'DATA DASH'!G4332</f>
        <v/>
      </c>
      <c r="H4332">
        <f>'DATA DASH'!H4332</f>
        <v/>
      </c>
      <c r="I4332">
        <f>'DATA DASH'!I4332</f>
        <v/>
      </c>
      <c r="J4332">
        <f>'DATA DASH'!J4332</f>
        <v/>
      </c>
      <c r="K4332">
        <f>'DATA DASH'!K4332</f>
        <v/>
      </c>
      <c r="L4332">
        <f>'DATA DASH'!L4332</f>
        <v/>
      </c>
      <c r="M4332">
        <f>'DATA DASH'!M4332</f>
        <v/>
      </c>
    </row>
    <row r="4333">
      <c r="A4333">
        <f>'DATA DASH'!A4333</f>
        <v/>
      </c>
      <c r="B4333">
        <f>'DATA DASH'!B4333</f>
        <v/>
      </c>
      <c r="C4333">
        <f>'DATA DASH'!C4333</f>
        <v/>
      </c>
      <c r="D4333">
        <f>'DATA DASH'!D4333</f>
        <v/>
      </c>
      <c r="E4333">
        <f>'DATA DASH'!E4333</f>
        <v/>
      </c>
      <c r="F4333">
        <f>'DATA DASH'!F4333</f>
        <v/>
      </c>
      <c r="G4333">
        <f>'DATA DASH'!G4333</f>
        <v/>
      </c>
      <c r="H4333">
        <f>'DATA DASH'!H4333</f>
        <v/>
      </c>
      <c r="I4333">
        <f>'DATA DASH'!I4333</f>
        <v/>
      </c>
      <c r="J4333">
        <f>'DATA DASH'!J4333</f>
        <v/>
      </c>
      <c r="K4333">
        <f>'DATA DASH'!K4333</f>
        <v/>
      </c>
      <c r="L4333">
        <f>'DATA DASH'!L4333</f>
        <v/>
      </c>
      <c r="M4333">
        <f>'DATA DASH'!M4333</f>
        <v/>
      </c>
    </row>
    <row r="4334">
      <c r="A4334">
        <f>'DATA DASH'!A4334</f>
        <v/>
      </c>
      <c r="B4334">
        <f>'DATA DASH'!B4334</f>
        <v/>
      </c>
      <c r="C4334">
        <f>'DATA DASH'!C4334</f>
        <v/>
      </c>
      <c r="D4334">
        <f>'DATA DASH'!D4334</f>
        <v/>
      </c>
      <c r="E4334">
        <f>'DATA DASH'!E4334</f>
        <v/>
      </c>
      <c r="F4334">
        <f>'DATA DASH'!F4334</f>
        <v/>
      </c>
      <c r="G4334">
        <f>'DATA DASH'!G4334</f>
        <v/>
      </c>
      <c r="H4334">
        <f>'DATA DASH'!H4334</f>
        <v/>
      </c>
      <c r="I4334">
        <f>'DATA DASH'!I4334</f>
        <v/>
      </c>
      <c r="J4334">
        <f>'DATA DASH'!J4334</f>
        <v/>
      </c>
      <c r="K4334">
        <f>'DATA DASH'!K4334</f>
        <v/>
      </c>
      <c r="L4334">
        <f>'DATA DASH'!L4334</f>
        <v/>
      </c>
      <c r="M4334">
        <f>'DATA DASH'!M4334</f>
        <v/>
      </c>
    </row>
    <row r="4335">
      <c r="A4335">
        <f>'DATA DASH'!A4335</f>
        <v/>
      </c>
      <c r="B4335">
        <f>'DATA DASH'!B4335</f>
        <v/>
      </c>
      <c r="C4335">
        <f>'DATA DASH'!C4335</f>
        <v/>
      </c>
      <c r="D4335">
        <f>'DATA DASH'!D4335</f>
        <v/>
      </c>
      <c r="E4335">
        <f>'DATA DASH'!E4335</f>
        <v/>
      </c>
      <c r="F4335">
        <f>'DATA DASH'!F4335</f>
        <v/>
      </c>
      <c r="G4335">
        <f>'DATA DASH'!G4335</f>
        <v/>
      </c>
      <c r="H4335">
        <f>'DATA DASH'!H4335</f>
        <v/>
      </c>
      <c r="I4335">
        <f>'DATA DASH'!I4335</f>
        <v/>
      </c>
      <c r="J4335">
        <f>'DATA DASH'!J4335</f>
        <v/>
      </c>
      <c r="K4335">
        <f>'DATA DASH'!K4335</f>
        <v/>
      </c>
      <c r="L4335">
        <f>'DATA DASH'!L4335</f>
        <v/>
      </c>
      <c r="M4335">
        <f>'DATA DASH'!M4335</f>
        <v/>
      </c>
    </row>
    <row r="4336">
      <c r="A4336">
        <f>'DATA DASH'!A4336</f>
        <v/>
      </c>
      <c r="B4336">
        <f>'DATA DASH'!B4336</f>
        <v/>
      </c>
      <c r="C4336">
        <f>'DATA DASH'!C4336</f>
        <v/>
      </c>
      <c r="D4336">
        <f>'DATA DASH'!D4336</f>
        <v/>
      </c>
      <c r="E4336">
        <f>'DATA DASH'!E4336</f>
        <v/>
      </c>
      <c r="F4336">
        <f>'DATA DASH'!F4336</f>
        <v/>
      </c>
      <c r="G4336">
        <f>'DATA DASH'!G4336</f>
        <v/>
      </c>
      <c r="H4336">
        <f>'DATA DASH'!H4336</f>
        <v/>
      </c>
      <c r="I4336">
        <f>'DATA DASH'!I4336</f>
        <v/>
      </c>
      <c r="J4336">
        <f>'DATA DASH'!J4336</f>
        <v/>
      </c>
      <c r="K4336">
        <f>'DATA DASH'!K4336</f>
        <v/>
      </c>
      <c r="L4336">
        <f>'DATA DASH'!L4336</f>
        <v/>
      </c>
      <c r="M4336">
        <f>'DATA DASH'!M4336</f>
        <v/>
      </c>
    </row>
    <row r="4337">
      <c r="A4337">
        <f>'DATA DASH'!A4337</f>
        <v/>
      </c>
      <c r="B4337">
        <f>'DATA DASH'!B4337</f>
        <v/>
      </c>
      <c r="C4337">
        <f>'DATA DASH'!C4337</f>
        <v/>
      </c>
      <c r="D4337">
        <f>'DATA DASH'!D4337</f>
        <v/>
      </c>
      <c r="E4337">
        <f>'DATA DASH'!E4337</f>
        <v/>
      </c>
      <c r="F4337">
        <f>'DATA DASH'!F4337</f>
        <v/>
      </c>
      <c r="G4337">
        <f>'DATA DASH'!G4337</f>
        <v/>
      </c>
      <c r="H4337">
        <f>'DATA DASH'!H4337</f>
        <v/>
      </c>
      <c r="I4337">
        <f>'DATA DASH'!I4337</f>
        <v/>
      </c>
      <c r="J4337">
        <f>'DATA DASH'!J4337</f>
        <v/>
      </c>
      <c r="K4337">
        <f>'DATA DASH'!K4337</f>
        <v/>
      </c>
      <c r="L4337">
        <f>'DATA DASH'!L4337</f>
        <v/>
      </c>
      <c r="M4337">
        <f>'DATA DASH'!M4337</f>
        <v/>
      </c>
    </row>
    <row r="4338">
      <c r="A4338">
        <f>'DATA DASH'!A4338</f>
        <v/>
      </c>
      <c r="B4338">
        <f>'DATA DASH'!B4338</f>
        <v/>
      </c>
      <c r="C4338">
        <f>'DATA DASH'!C4338</f>
        <v/>
      </c>
      <c r="D4338">
        <f>'DATA DASH'!D4338</f>
        <v/>
      </c>
      <c r="E4338">
        <f>'DATA DASH'!E4338</f>
        <v/>
      </c>
      <c r="F4338">
        <f>'DATA DASH'!F4338</f>
        <v/>
      </c>
      <c r="G4338">
        <f>'DATA DASH'!G4338</f>
        <v/>
      </c>
      <c r="H4338">
        <f>'DATA DASH'!H4338</f>
        <v/>
      </c>
      <c r="I4338">
        <f>'DATA DASH'!I4338</f>
        <v/>
      </c>
      <c r="J4338">
        <f>'DATA DASH'!J4338</f>
        <v/>
      </c>
      <c r="K4338">
        <f>'DATA DASH'!K4338</f>
        <v/>
      </c>
      <c r="L4338">
        <f>'DATA DASH'!L4338</f>
        <v/>
      </c>
      <c r="M4338">
        <f>'DATA DASH'!M4338</f>
        <v/>
      </c>
    </row>
    <row r="4339">
      <c r="A4339">
        <f>'DATA DASH'!A4339</f>
        <v/>
      </c>
      <c r="B4339">
        <f>'DATA DASH'!B4339</f>
        <v/>
      </c>
      <c r="C4339">
        <f>'DATA DASH'!C4339</f>
        <v/>
      </c>
      <c r="D4339">
        <f>'DATA DASH'!D4339</f>
        <v/>
      </c>
      <c r="E4339">
        <f>'DATA DASH'!E4339</f>
        <v/>
      </c>
      <c r="F4339">
        <f>'DATA DASH'!F4339</f>
        <v/>
      </c>
      <c r="G4339">
        <f>'DATA DASH'!G4339</f>
        <v/>
      </c>
      <c r="H4339">
        <f>'DATA DASH'!H4339</f>
        <v/>
      </c>
      <c r="I4339">
        <f>'DATA DASH'!I4339</f>
        <v/>
      </c>
      <c r="J4339">
        <f>'DATA DASH'!J4339</f>
        <v/>
      </c>
      <c r="K4339">
        <f>'DATA DASH'!K4339</f>
        <v/>
      </c>
      <c r="L4339">
        <f>'DATA DASH'!L4339</f>
        <v/>
      </c>
      <c r="M4339">
        <f>'DATA DASH'!M4339</f>
        <v/>
      </c>
    </row>
    <row r="4340">
      <c r="A4340">
        <f>'DATA DASH'!A4340</f>
        <v/>
      </c>
      <c r="B4340">
        <f>'DATA DASH'!B4340</f>
        <v/>
      </c>
      <c r="C4340">
        <f>'DATA DASH'!C4340</f>
        <v/>
      </c>
      <c r="D4340">
        <f>'DATA DASH'!D4340</f>
        <v/>
      </c>
      <c r="E4340">
        <f>'DATA DASH'!E4340</f>
        <v/>
      </c>
      <c r="F4340">
        <f>'DATA DASH'!F4340</f>
        <v/>
      </c>
      <c r="G4340">
        <f>'DATA DASH'!G4340</f>
        <v/>
      </c>
      <c r="H4340">
        <f>'DATA DASH'!H4340</f>
        <v/>
      </c>
      <c r="I4340">
        <f>'DATA DASH'!I4340</f>
        <v/>
      </c>
      <c r="J4340">
        <f>'DATA DASH'!J4340</f>
        <v/>
      </c>
      <c r="K4340">
        <f>'DATA DASH'!K4340</f>
        <v/>
      </c>
      <c r="L4340">
        <f>'DATA DASH'!L4340</f>
        <v/>
      </c>
      <c r="M4340">
        <f>'DATA DASH'!M4340</f>
        <v/>
      </c>
    </row>
    <row r="4341">
      <c r="A4341">
        <f>'DATA DASH'!A4341</f>
        <v/>
      </c>
      <c r="B4341">
        <f>'DATA DASH'!B4341</f>
        <v/>
      </c>
      <c r="C4341">
        <f>'DATA DASH'!C4341</f>
        <v/>
      </c>
      <c r="D4341">
        <f>'DATA DASH'!D4341</f>
        <v/>
      </c>
      <c r="E4341">
        <f>'DATA DASH'!E4341</f>
        <v/>
      </c>
      <c r="F4341">
        <f>'DATA DASH'!F4341</f>
        <v/>
      </c>
      <c r="G4341">
        <f>'DATA DASH'!G4341</f>
        <v/>
      </c>
      <c r="H4341">
        <f>'DATA DASH'!H4341</f>
        <v/>
      </c>
      <c r="I4341">
        <f>'DATA DASH'!I4341</f>
        <v/>
      </c>
      <c r="J4341">
        <f>'DATA DASH'!J4341</f>
        <v/>
      </c>
      <c r="K4341">
        <f>'DATA DASH'!K4341</f>
        <v/>
      </c>
      <c r="L4341">
        <f>'DATA DASH'!L4341</f>
        <v/>
      </c>
      <c r="M4341">
        <f>'DATA DASH'!M4341</f>
        <v/>
      </c>
    </row>
    <row r="4342">
      <c r="A4342">
        <f>'DATA DASH'!A4342</f>
        <v/>
      </c>
      <c r="B4342">
        <f>'DATA DASH'!B4342</f>
        <v/>
      </c>
      <c r="C4342">
        <f>'DATA DASH'!C4342</f>
        <v/>
      </c>
      <c r="D4342">
        <f>'DATA DASH'!D4342</f>
        <v/>
      </c>
      <c r="E4342">
        <f>'DATA DASH'!E4342</f>
        <v/>
      </c>
      <c r="F4342">
        <f>'DATA DASH'!F4342</f>
        <v/>
      </c>
      <c r="G4342">
        <f>'DATA DASH'!G4342</f>
        <v/>
      </c>
      <c r="H4342">
        <f>'DATA DASH'!H4342</f>
        <v/>
      </c>
      <c r="I4342">
        <f>'DATA DASH'!I4342</f>
        <v/>
      </c>
      <c r="J4342">
        <f>'DATA DASH'!J4342</f>
        <v/>
      </c>
      <c r="K4342">
        <f>'DATA DASH'!K4342</f>
        <v/>
      </c>
      <c r="L4342">
        <f>'DATA DASH'!L4342</f>
        <v/>
      </c>
      <c r="M4342">
        <f>'DATA DASH'!M4342</f>
        <v/>
      </c>
    </row>
    <row r="4343">
      <c r="A4343">
        <f>'DATA DASH'!A4343</f>
        <v/>
      </c>
      <c r="B4343">
        <f>'DATA DASH'!B4343</f>
        <v/>
      </c>
      <c r="C4343">
        <f>'DATA DASH'!C4343</f>
        <v/>
      </c>
      <c r="D4343">
        <f>'DATA DASH'!D4343</f>
        <v/>
      </c>
      <c r="E4343">
        <f>'DATA DASH'!E4343</f>
        <v/>
      </c>
      <c r="F4343">
        <f>'DATA DASH'!F4343</f>
        <v/>
      </c>
      <c r="G4343">
        <f>'DATA DASH'!G4343</f>
        <v/>
      </c>
      <c r="H4343">
        <f>'DATA DASH'!H4343</f>
        <v/>
      </c>
      <c r="I4343">
        <f>'DATA DASH'!I4343</f>
        <v/>
      </c>
      <c r="J4343">
        <f>'DATA DASH'!J4343</f>
        <v/>
      </c>
      <c r="K4343">
        <f>'DATA DASH'!K4343</f>
        <v/>
      </c>
      <c r="L4343">
        <f>'DATA DASH'!L4343</f>
        <v/>
      </c>
      <c r="M4343">
        <f>'DATA DASH'!M4343</f>
        <v/>
      </c>
    </row>
    <row r="4344">
      <c r="A4344">
        <f>'DATA DASH'!A4344</f>
        <v/>
      </c>
      <c r="B4344">
        <f>'DATA DASH'!B4344</f>
        <v/>
      </c>
      <c r="C4344">
        <f>'DATA DASH'!C4344</f>
        <v/>
      </c>
      <c r="D4344">
        <f>'DATA DASH'!D4344</f>
        <v/>
      </c>
      <c r="E4344">
        <f>'DATA DASH'!E4344</f>
        <v/>
      </c>
      <c r="F4344">
        <f>'DATA DASH'!F4344</f>
        <v/>
      </c>
      <c r="G4344">
        <f>'DATA DASH'!G4344</f>
        <v/>
      </c>
      <c r="H4344">
        <f>'DATA DASH'!H4344</f>
        <v/>
      </c>
      <c r="I4344">
        <f>'DATA DASH'!I4344</f>
        <v/>
      </c>
      <c r="J4344">
        <f>'DATA DASH'!J4344</f>
        <v/>
      </c>
      <c r="K4344">
        <f>'DATA DASH'!K4344</f>
        <v/>
      </c>
      <c r="L4344">
        <f>'DATA DASH'!L4344</f>
        <v/>
      </c>
      <c r="M4344">
        <f>'DATA DASH'!M4344</f>
        <v/>
      </c>
    </row>
    <row r="4345">
      <c r="A4345">
        <f>'DATA DASH'!A4345</f>
        <v/>
      </c>
      <c r="B4345">
        <f>'DATA DASH'!B4345</f>
        <v/>
      </c>
      <c r="C4345">
        <f>'DATA DASH'!C4345</f>
        <v/>
      </c>
      <c r="D4345">
        <f>'DATA DASH'!D4345</f>
        <v/>
      </c>
      <c r="E4345">
        <f>'DATA DASH'!E4345</f>
        <v/>
      </c>
      <c r="F4345">
        <f>'DATA DASH'!F4345</f>
        <v/>
      </c>
      <c r="G4345">
        <f>'DATA DASH'!G4345</f>
        <v/>
      </c>
      <c r="H4345">
        <f>'DATA DASH'!H4345</f>
        <v/>
      </c>
      <c r="I4345">
        <f>'DATA DASH'!I4345</f>
        <v/>
      </c>
      <c r="J4345">
        <f>'DATA DASH'!J4345</f>
        <v/>
      </c>
      <c r="K4345">
        <f>'DATA DASH'!K4345</f>
        <v/>
      </c>
      <c r="L4345">
        <f>'DATA DASH'!L4345</f>
        <v/>
      </c>
      <c r="M4345">
        <f>'DATA DASH'!M4345</f>
        <v/>
      </c>
    </row>
    <row r="4346">
      <c r="A4346">
        <f>'DATA DASH'!A4346</f>
        <v/>
      </c>
      <c r="B4346">
        <f>'DATA DASH'!B4346</f>
        <v/>
      </c>
      <c r="C4346">
        <f>'DATA DASH'!C4346</f>
        <v/>
      </c>
      <c r="D4346">
        <f>'DATA DASH'!D4346</f>
        <v/>
      </c>
      <c r="E4346">
        <f>'DATA DASH'!E4346</f>
        <v/>
      </c>
      <c r="F4346">
        <f>'DATA DASH'!F4346</f>
        <v/>
      </c>
      <c r="G4346">
        <f>'DATA DASH'!G4346</f>
        <v/>
      </c>
      <c r="H4346">
        <f>'DATA DASH'!H4346</f>
        <v/>
      </c>
      <c r="I4346">
        <f>'DATA DASH'!I4346</f>
        <v/>
      </c>
      <c r="J4346">
        <f>'DATA DASH'!J4346</f>
        <v/>
      </c>
      <c r="K4346">
        <f>'DATA DASH'!K4346</f>
        <v/>
      </c>
      <c r="L4346">
        <f>'DATA DASH'!L4346</f>
        <v/>
      </c>
      <c r="M4346">
        <f>'DATA DASH'!M4346</f>
        <v/>
      </c>
    </row>
    <row r="4347">
      <c r="A4347">
        <f>'DATA DASH'!A4347</f>
        <v/>
      </c>
      <c r="B4347">
        <f>'DATA DASH'!B4347</f>
        <v/>
      </c>
      <c r="C4347">
        <f>'DATA DASH'!C4347</f>
        <v/>
      </c>
      <c r="D4347">
        <f>'DATA DASH'!D4347</f>
        <v/>
      </c>
      <c r="E4347">
        <f>'DATA DASH'!E4347</f>
        <v/>
      </c>
      <c r="F4347">
        <f>'DATA DASH'!F4347</f>
        <v/>
      </c>
      <c r="G4347">
        <f>'DATA DASH'!G4347</f>
        <v/>
      </c>
      <c r="H4347">
        <f>'DATA DASH'!H4347</f>
        <v/>
      </c>
      <c r="I4347">
        <f>'DATA DASH'!I4347</f>
        <v/>
      </c>
      <c r="J4347">
        <f>'DATA DASH'!J4347</f>
        <v/>
      </c>
      <c r="K4347">
        <f>'DATA DASH'!K4347</f>
        <v/>
      </c>
      <c r="L4347">
        <f>'DATA DASH'!L4347</f>
        <v/>
      </c>
      <c r="M4347">
        <f>'DATA DASH'!M4347</f>
        <v/>
      </c>
    </row>
    <row r="4348">
      <c r="A4348">
        <f>'DATA DASH'!A4348</f>
        <v/>
      </c>
      <c r="B4348">
        <f>'DATA DASH'!B4348</f>
        <v/>
      </c>
      <c r="C4348">
        <f>'DATA DASH'!C4348</f>
        <v/>
      </c>
      <c r="D4348">
        <f>'DATA DASH'!D4348</f>
        <v/>
      </c>
      <c r="E4348">
        <f>'DATA DASH'!E4348</f>
        <v/>
      </c>
      <c r="F4348">
        <f>'DATA DASH'!F4348</f>
        <v/>
      </c>
      <c r="G4348">
        <f>'DATA DASH'!G4348</f>
        <v/>
      </c>
      <c r="H4348">
        <f>'DATA DASH'!H4348</f>
        <v/>
      </c>
      <c r="I4348">
        <f>'DATA DASH'!I4348</f>
        <v/>
      </c>
      <c r="J4348">
        <f>'DATA DASH'!J4348</f>
        <v/>
      </c>
      <c r="K4348">
        <f>'DATA DASH'!K4348</f>
        <v/>
      </c>
      <c r="L4348">
        <f>'DATA DASH'!L4348</f>
        <v/>
      </c>
      <c r="M4348">
        <f>'DATA DASH'!M4348</f>
        <v/>
      </c>
    </row>
    <row r="4349">
      <c r="A4349">
        <f>'DATA DASH'!A4349</f>
        <v/>
      </c>
      <c r="B4349">
        <f>'DATA DASH'!B4349</f>
        <v/>
      </c>
      <c r="C4349">
        <f>'DATA DASH'!C4349</f>
        <v/>
      </c>
      <c r="D4349">
        <f>'DATA DASH'!D4349</f>
        <v/>
      </c>
      <c r="E4349">
        <f>'DATA DASH'!E4349</f>
        <v/>
      </c>
      <c r="F4349">
        <f>'DATA DASH'!F4349</f>
        <v/>
      </c>
      <c r="G4349">
        <f>'DATA DASH'!G4349</f>
        <v/>
      </c>
      <c r="H4349">
        <f>'DATA DASH'!H4349</f>
        <v/>
      </c>
      <c r="I4349">
        <f>'DATA DASH'!I4349</f>
        <v/>
      </c>
      <c r="J4349">
        <f>'DATA DASH'!J4349</f>
        <v/>
      </c>
      <c r="K4349">
        <f>'DATA DASH'!K4349</f>
        <v/>
      </c>
      <c r="L4349">
        <f>'DATA DASH'!L4349</f>
        <v/>
      </c>
      <c r="M4349">
        <f>'DATA DASH'!M4349</f>
        <v/>
      </c>
    </row>
    <row r="4350">
      <c r="A4350">
        <f>'DATA DASH'!A4350</f>
        <v/>
      </c>
      <c r="B4350">
        <f>'DATA DASH'!B4350</f>
        <v/>
      </c>
      <c r="C4350">
        <f>'DATA DASH'!C4350</f>
        <v/>
      </c>
      <c r="D4350">
        <f>'DATA DASH'!D4350</f>
        <v/>
      </c>
      <c r="E4350">
        <f>'DATA DASH'!E4350</f>
        <v/>
      </c>
      <c r="F4350">
        <f>'DATA DASH'!F4350</f>
        <v/>
      </c>
      <c r="G4350">
        <f>'DATA DASH'!G4350</f>
        <v/>
      </c>
      <c r="H4350">
        <f>'DATA DASH'!H4350</f>
        <v/>
      </c>
      <c r="I4350">
        <f>'DATA DASH'!I4350</f>
        <v/>
      </c>
      <c r="J4350">
        <f>'DATA DASH'!J4350</f>
        <v/>
      </c>
      <c r="K4350">
        <f>'DATA DASH'!K4350</f>
        <v/>
      </c>
      <c r="L4350">
        <f>'DATA DASH'!L4350</f>
        <v/>
      </c>
      <c r="M4350">
        <f>'DATA DASH'!M4350</f>
        <v/>
      </c>
    </row>
    <row r="4351">
      <c r="A4351">
        <f>'DATA DASH'!A4351</f>
        <v/>
      </c>
      <c r="B4351">
        <f>'DATA DASH'!B4351</f>
        <v/>
      </c>
      <c r="C4351">
        <f>'DATA DASH'!C4351</f>
        <v/>
      </c>
      <c r="D4351">
        <f>'DATA DASH'!D4351</f>
        <v/>
      </c>
      <c r="E4351">
        <f>'DATA DASH'!E4351</f>
        <v/>
      </c>
      <c r="F4351">
        <f>'DATA DASH'!F4351</f>
        <v/>
      </c>
      <c r="G4351">
        <f>'DATA DASH'!G4351</f>
        <v/>
      </c>
      <c r="H4351">
        <f>'DATA DASH'!H4351</f>
        <v/>
      </c>
      <c r="I4351">
        <f>'DATA DASH'!I4351</f>
        <v/>
      </c>
      <c r="J4351">
        <f>'DATA DASH'!J4351</f>
        <v/>
      </c>
      <c r="K4351">
        <f>'DATA DASH'!K4351</f>
        <v/>
      </c>
      <c r="L4351">
        <f>'DATA DASH'!L4351</f>
        <v/>
      </c>
      <c r="M4351">
        <f>'DATA DASH'!M4351</f>
        <v/>
      </c>
    </row>
    <row r="4352">
      <c r="A4352">
        <f>'DATA DASH'!A4352</f>
        <v/>
      </c>
      <c r="B4352">
        <f>'DATA DASH'!B4352</f>
        <v/>
      </c>
      <c r="C4352">
        <f>'DATA DASH'!C4352</f>
        <v/>
      </c>
      <c r="D4352">
        <f>'DATA DASH'!D4352</f>
        <v/>
      </c>
      <c r="E4352">
        <f>'DATA DASH'!E4352</f>
        <v/>
      </c>
      <c r="F4352">
        <f>'DATA DASH'!F4352</f>
        <v/>
      </c>
      <c r="G4352">
        <f>'DATA DASH'!G4352</f>
        <v/>
      </c>
      <c r="H4352">
        <f>'DATA DASH'!H4352</f>
        <v/>
      </c>
      <c r="I4352">
        <f>'DATA DASH'!I4352</f>
        <v/>
      </c>
      <c r="J4352">
        <f>'DATA DASH'!J4352</f>
        <v/>
      </c>
      <c r="K4352">
        <f>'DATA DASH'!K4352</f>
        <v/>
      </c>
      <c r="L4352">
        <f>'DATA DASH'!L4352</f>
        <v/>
      </c>
      <c r="M4352">
        <f>'DATA DASH'!M4352</f>
        <v/>
      </c>
    </row>
    <row r="4353">
      <c r="A4353">
        <f>'DATA DASH'!A4353</f>
        <v/>
      </c>
      <c r="B4353">
        <f>'DATA DASH'!B4353</f>
        <v/>
      </c>
      <c r="C4353">
        <f>'DATA DASH'!C4353</f>
        <v/>
      </c>
      <c r="D4353">
        <f>'DATA DASH'!D4353</f>
        <v/>
      </c>
      <c r="E4353">
        <f>'DATA DASH'!E4353</f>
        <v/>
      </c>
      <c r="F4353">
        <f>'DATA DASH'!F4353</f>
        <v/>
      </c>
      <c r="G4353">
        <f>'DATA DASH'!G4353</f>
        <v/>
      </c>
      <c r="H4353">
        <f>'DATA DASH'!H4353</f>
        <v/>
      </c>
      <c r="I4353">
        <f>'DATA DASH'!I4353</f>
        <v/>
      </c>
      <c r="J4353">
        <f>'DATA DASH'!J4353</f>
        <v/>
      </c>
      <c r="K4353">
        <f>'DATA DASH'!K4353</f>
        <v/>
      </c>
      <c r="L4353">
        <f>'DATA DASH'!L4353</f>
        <v/>
      </c>
      <c r="M4353">
        <f>'DATA DASH'!M4353</f>
        <v/>
      </c>
    </row>
    <row r="4354">
      <c r="A4354">
        <f>'DATA DASH'!A4354</f>
        <v/>
      </c>
      <c r="B4354">
        <f>'DATA DASH'!B4354</f>
        <v/>
      </c>
      <c r="C4354">
        <f>'DATA DASH'!C4354</f>
        <v/>
      </c>
      <c r="D4354">
        <f>'DATA DASH'!D4354</f>
        <v/>
      </c>
      <c r="E4354">
        <f>'DATA DASH'!E4354</f>
        <v/>
      </c>
      <c r="F4354">
        <f>'DATA DASH'!F4354</f>
        <v/>
      </c>
      <c r="G4354">
        <f>'DATA DASH'!G4354</f>
        <v/>
      </c>
      <c r="H4354">
        <f>'DATA DASH'!H4354</f>
        <v/>
      </c>
      <c r="I4354">
        <f>'DATA DASH'!I4354</f>
        <v/>
      </c>
      <c r="J4354">
        <f>'DATA DASH'!J4354</f>
        <v/>
      </c>
      <c r="K4354">
        <f>'DATA DASH'!K4354</f>
        <v/>
      </c>
      <c r="L4354">
        <f>'DATA DASH'!L4354</f>
        <v/>
      </c>
      <c r="M4354">
        <f>'DATA DASH'!M4354</f>
        <v/>
      </c>
    </row>
    <row r="4355">
      <c r="A4355">
        <f>'DATA DASH'!A4355</f>
        <v/>
      </c>
      <c r="B4355">
        <f>'DATA DASH'!B4355</f>
        <v/>
      </c>
      <c r="C4355">
        <f>'DATA DASH'!C4355</f>
        <v/>
      </c>
      <c r="D4355">
        <f>'DATA DASH'!D4355</f>
        <v/>
      </c>
      <c r="E4355">
        <f>'DATA DASH'!E4355</f>
        <v/>
      </c>
      <c r="F4355">
        <f>'DATA DASH'!F4355</f>
        <v/>
      </c>
      <c r="G4355">
        <f>'DATA DASH'!G4355</f>
        <v/>
      </c>
      <c r="H4355">
        <f>'DATA DASH'!H4355</f>
        <v/>
      </c>
      <c r="I4355">
        <f>'DATA DASH'!I4355</f>
        <v/>
      </c>
      <c r="J4355">
        <f>'DATA DASH'!J4355</f>
        <v/>
      </c>
      <c r="K4355">
        <f>'DATA DASH'!K4355</f>
        <v/>
      </c>
      <c r="L4355">
        <f>'DATA DASH'!L4355</f>
        <v/>
      </c>
      <c r="M4355">
        <f>'DATA DASH'!M4355</f>
        <v/>
      </c>
    </row>
    <row r="4356">
      <c r="A4356">
        <f>'DATA DASH'!A4356</f>
        <v/>
      </c>
      <c r="B4356">
        <f>'DATA DASH'!B4356</f>
        <v/>
      </c>
      <c r="C4356">
        <f>'DATA DASH'!C4356</f>
        <v/>
      </c>
      <c r="D4356">
        <f>'DATA DASH'!D4356</f>
        <v/>
      </c>
      <c r="E4356">
        <f>'DATA DASH'!E4356</f>
        <v/>
      </c>
      <c r="F4356">
        <f>'DATA DASH'!F4356</f>
        <v/>
      </c>
      <c r="G4356">
        <f>'DATA DASH'!G4356</f>
        <v/>
      </c>
      <c r="H4356">
        <f>'DATA DASH'!H4356</f>
        <v/>
      </c>
      <c r="I4356">
        <f>'DATA DASH'!I4356</f>
        <v/>
      </c>
      <c r="J4356">
        <f>'DATA DASH'!J4356</f>
        <v/>
      </c>
      <c r="K4356">
        <f>'DATA DASH'!K4356</f>
        <v/>
      </c>
      <c r="L4356">
        <f>'DATA DASH'!L4356</f>
        <v/>
      </c>
      <c r="M4356">
        <f>'DATA DASH'!M4356</f>
        <v/>
      </c>
    </row>
    <row r="4357">
      <c r="A4357">
        <f>'DATA DASH'!A4357</f>
        <v/>
      </c>
      <c r="B4357">
        <f>'DATA DASH'!B4357</f>
        <v/>
      </c>
      <c r="C4357">
        <f>'DATA DASH'!C4357</f>
        <v/>
      </c>
      <c r="D4357">
        <f>'DATA DASH'!D4357</f>
        <v/>
      </c>
      <c r="E4357">
        <f>'DATA DASH'!E4357</f>
        <v/>
      </c>
      <c r="F4357">
        <f>'DATA DASH'!F4357</f>
        <v/>
      </c>
      <c r="G4357">
        <f>'DATA DASH'!G4357</f>
        <v/>
      </c>
      <c r="H4357">
        <f>'DATA DASH'!H4357</f>
        <v/>
      </c>
      <c r="I4357">
        <f>'DATA DASH'!I4357</f>
        <v/>
      </c>
      <c r="J4357">
        <f>'DATA DASH'!J4357</f>
        <v/>
      </c>
      <c r="K4357">
        <f>'DATA DASH'!K4357</f>
        <v/>
      </c>
      <c r="L4357">
        <f>'DATA DASH'!L4357</f>
        <v/>
      </c>
      <c r="M4357">
        <f>'DATA DASH'!M4357</f>
        <v/>
      </c>
    </row>
    <row r="4358">
      <c r="A4358">
        <f>'DATA DASH'!A4358</f>
        <v/>
      </c>
      <c r="B4358">
        <f>'DATA DASH'!B4358</f>
        <v/>
      </c>
      <c r="C4358">
        <f>'DATA DASH'!C4358</f>
        <v/>
      </c>
      <c r="D4358">
        <f>'DATA DASH'!D4358</f>
        <v/>
      </c>
      <c r="E4358">
        <f>'DATA DASH'!E4358</f>
        <v/>
      </c>
      <c r="F4358">
        <f>'DATA DASH'!F4358</f>
        <v/>
      </c>
      <c r="G4358">
        <f>'DATA DASH'!G4358</f>
        <v/>
      </c>
      <c r="H4358">
        <f>'DATA DASH'!H4358</f>
        <v/>
      </c>
      <c r="I4358">
        <f>'DATA DASH'!I4358</f>
        <v/>
      </c>
      <c r="J4358">
        <f>'DATA DASH'!J4358</f>
        <v/>
      </c>
      <c r="K4358">
        <f>'DATA DASH'!K4358</f>
        <v/>
      </c>
      <c r="L4358">
        <f>'DATA DASH'!L4358</f>
        <v/>
      </c>
      <c r="M4358">
        <f>'DATA DASH'!M4358</f>
        <v/>
      </c>
    </row>
    <row r="4359">
      <c r="A4359">
        <f>'DATA DASH'!A4359</f>
        <v/>
      </c>
      <c r="B4359">
        <f>'DATA DASH'!B4359</f>
        <v/>
      </c>
      <c r="C4359">
        <f>'DATA DASH'!C4359</f>
        <v/>
      </c>
      <c r="D4359">
        <f>'DATA DASH'!D4359</f>
        <v/>
      </c>
      <c r="E4359">
        <f>'DATA DASH'!E4359</f>
        <v/>
      </c>
      <c r="F4359">
        <f>'DATA DASH'!F4359</f>
        <v/>
      </c>
      <c r="G4359">
        <f>'DATA DASH'!G4359</f>
        <v/>
      </c>
      <c r="H4359">
        <f>'DATA DASH'!H4359</f>
        <v/>
      </c>
      <c r="I4359">
        <f>'DATA DASH'!I4359</f>
        <v/>
      </c>
      <c r="J4359">
        <f>'DATA DASH'!J4359</f>
        <v/>
      </c>
      <c r="K4359">
        <f>'DATA DASH'!K4359</f>
        <v/>
      </c>
      <c r="L4359">
        <f>'DATA DASH'!L4359</f>
        <v/>
      </c>
      <c r="M4359">
        <f>'DATA DASH'!M4359</f>
        <v/>
      </c>
    </row>
    <row r="4360">
      <c r="A4360">
        <f>'DATA DASH'!A4360</f>
        <v/>
      </c>
      <c r="B4360">
        <f>'DATA DASH'!B4360</f>
        <v/>
      </c>
      <c r="C4360">
        <f>'DATA DASH'!C4360</f>
        <v/>
      </c>
      <c r="D4360">
        <f>'DATA DASH'!D4360</f>
        <v/>
      </c>
      <c r="E4360">
        <f>'DATA DASH'!E4360</f>
        <v/>
      </c>
      <c r="F4360">
        <f>'DATA DASH'!F4360</f>
        <v/>
      </c>
      <c r="G4360">
        <f>'DATA DASH'!G4360</f>
        <v/>
      </c>
      <c r="H4360">
        <f>'DATA DASH'!H4360</f>
        <v/>
      </c>
      <c r="I4360">
        <f>'DATA DASH'!I4360</f>
        <v/>
      </c>
      <c r="J4360">
        <f>'DATA DASH'!J4360</f>
        <v/>
      </c>
      <c r="K4360">
        <f>'DATA DASH'!K4360</f>
        <v/>
      </c>
      <c r="L4360">
        <f>'DATA DASH'!L4360</f>
        <v/>
      </c>
      <c r="M4360">
        <f>'DATA DASH'!M4360</f>
        <v/>
      </c>
    </row>
    <row r="4361">
      <c r="A4361">
        <f>'DATA DASH'!A4361</f>
        <v/>
      </c>
      <c r="B4361">
        <f>'DATA DASH'!B4361</f>
        <v/>
      </c>
      <c r="C4361">
        <f>'DATA DASH'!C4361</f>
        <v/>
      </c>
      <c r="D4361">
        <f>'DATA DASH'!D4361</f>
        <v/>
      </c>
      <c r="E4361">
        <f>'DATA DASH'!E4361</f>
        <v/>
      </c>
      <c r="F4361">
        <f>'DATA DASH'!F4361</f>
        <v/>
      </c>
      <c r="G4361">
        <f>'DATA DASH'!G4361</f>
        <v/>
      </c>
      <c r="H4361">
        <f>'DATA DASH'!H4361</f>
        <v/>
      </c>
      <c r="I4361">
        <f>'DATA DASH'!I4361</f>
        <v/>
      </c>
      <c r="J4361">
        <f>'DATA DASH'!J4361</f>
        <v/>
      </c>
      <c r="K4361">
        <f>'DATA DASH'!K4361</f>
        <v/>
      </c>
      <c r="L4361">
        <f>'DATA DASH'!L4361</f>
        <v/>
      </c>
      <c r="M4361">
        <f>'DATA DASH'!M4361</f>
        <v/>
      </c>
    </row>
    <row r="4362">
      <c r="A4362">
        <f>'DATA DASH'!A4362</f>
        <v/>
      </c>
      <c r="B4362">
        <f>'DATA DASH'!B4362</f>
        <v/>
      </c>
      <c r="C4362">
        <f>'DATA DASH'!C4362</f>
        <v/>
      </c>
      <c r="D4362">
        <f>'DATA DASH'!D4362</f>
        <v/>
      </c>
      <c r="E4362">
        <f>'DATA DASH'!E4362</f>
        <v/>
      </c>
      <c r="F4362">
        <f>'DATA DASH'!F4362</f>
        <v/>
      </c>
      <c r="G4362">
        <f>'DATA DASH'!G4362</f>
        <v/>
      </c>
      <c r="H4362">
        <f>'DATA DASH'!H4362</f>
        <v/>
      </c>
      <c r="I4362">
        <f>'DATA DASH'!I4362</f>
        <v/>
      </c>
      <c r="J4362">
        <f>'DATA DASH'!J4362</f>
        <v/>
      </c>
      <c r="K4362">
        <f>'DATA DASH'!K4362</f>
        <v/>
      </c>
      <c r="L4362">
        <f>'DATA DASH'!L4362</f>
        <v/>
      </c>
      <c r="M4362">
        <f>'DATA DASH'!M4362</f>
        <v/>
      </c>
    </row>
    <row r="4363">
      <c r="A4363">
        <f>'DATA DASH'!A4363</f>
        <v/>
      </c>
      <c r="B4363">
        <f>'DATA DASH'!B4363</f>
        <v/>
      </c>
      <c r="C4363">
        <f>'DATA DASH'!C4363</f>
        <v/>
      </c>
      <c r="D4363">
        <f>'DATA DASH'!D4363</f>
        <v/>
      </c>
      <c r="E4363">
        <f>'DATA DASH'!E4363</f>
        <v/>
      </c>
      <c r="F4363">
        <f>'DATA DASH'!F4363</f>
        <v/>
      </c>
      <c r="G4363">
        <f>'DATA DASH'!G4363</f>
        <v/>
      </c>
      <c r="H4363">
        <f>'DATA DASH'!H4363</f>
        <v/>
      </c>
      <c r="I4363">
        <f>'DATA DASH'!I4363</f>
        <v/>
      </c>
      <c r="J4363">
        <f>'DATA DASH'!J4363</f>
        <v/>
      </c>
      <c r="K4363">
        <f>'DATA DASH'!K4363</f>
        <v/>
      </c>
      <c r="L4363">
        <f>'DATA DASH'!L4363</f>
        <v/>
      </c>
      <c r="M4363">
        <f>'DATA DASH'!M4363</f>
        <v/>
      </c>
    </row>
    <row r="4364">
      <c r="A4364">
        <f>'DATA DASH'!A4364</f>
        <v/>
      </c>
      <c r="B4364">
        <f>'DATA DASH'!B4364</f>
        <v/>
      </c>
      <c r="C4364">
        <f>'DATA DASH'!C4364</f>
        <v/>
      </c>
      <c r="D4364">
        <f>'DATA DASH'!D4364</f>
        <v/>
      </c>
      <c r="E4364">
        <f>'DATA DASH'!E4364</f>
        <v/>
      </c>
      <c r="F4364">
        <f>'DATA DASH'!F4364</f>
        <v/>
      </c>
      <c r="G4364">
        <f>'DATA DASH'!G4364</f>
        <v/>
      </c>
      <c r="H4364">
        <f>'DATA DASH'!H4364</f>
        <v/>
      </c>
      <c r="I4364">
        <f>'DATA DASH'!I4364</f>
        <v/>
      </c>
      <c r="J4364">
        <f>'DATA DASH'!J4364</f>
        <v/>
      </c>
      <c r="K4364">
        <f>'DATA DASH'!K4364</f>
        <v/>
      </c>
      <c r="L4364">
        <f>'DATA DASH'!L4364</f>
        <v/>
      </c>
      <c r="M4364">
        <f>'DATA DASH'!M4364</f>
        <v/>
      </c>
    </row>
    <row r="4365">
      <c r="A4365">
        <f>'DATA DASH'!A4365</f>
        <v/>
      </c>
      <c r="B4365">
        <f>'DATA DASH'!B4365</f>
        <v/>
      </c>
      <c r="C4365">
        <f>'DATA DASH'!C4365</f>
        <v/>
      </c>
      <c r="D4365">
        <f>'DATA DASH'!D4365</f>
        <v/>
      </c>
      <c r="E4365">
        <f>'DATA DASH'!E4365</f>
        <v/>
      </c>
      <c r="F4365">
        <f>'DATA DASH'!F4365</f>
        <v/>
      </c>
      <c r="G4365">
        <f>'DATA DASH'!G4365</f>
        <v/>
      </c>
      <c r="H4365">
        <f>'DATA DASH'!H4365</f>
        <v/>
      </c>
      <c r="I4365">
        <f>'DATA DASH'!I4365</f>
        <v/>
      </c>
      <c r="J4365">
        <f>'DATA DASH'!J4365</f>
        <v/>
      </c>
      <c r="K4365">
        <f>'DATA DASH'!K4365</f>
        <v/>
      </c>
      <c r="L4365">
        <f>'DATA DASH'!L4365</f>
        <v/>
      </c>
      <c r="M4365">
        <f>'DATA DASH'!M4365</f>
        <v/>
      </c>
    </row>
    <row r="4366">
      <c r="A4366">
        <f>'DATA DASH'!A4366</f>
        <v/>
      </c>
      <c r="B4366">
        <f>'DATA DASH'!B4366</f>
        <v/>
      </c>
      <c r="C4366">
        <f>'DATA DASH'!C4366</f>
        <v/>
      </c>
      <c r="D4366">
        <f>'DATA DASH'!D4366</f>
        <v/>
      </c>
      <c r="E4366">
        <f>'DATA DASH'!E4366</f>
        <v/>
      </c>
      <c r="F4366">
        <f>'DATA DASH'!F4366</f>
        <v/>
      </c>
      <c r="G4366">
        <f>'DATA DASH'!G4366</f>
        <v/>
      </c>
      <c r="H4366">
        <f>'DATA DASH'!H4366</f>
        <v/>
      </c>
      <c r="I4366">
        <f>'DATA DASH'!I4366</f>
        <v/>
      </c>
      <c r="J4366">
        <f>'DATA DASH'!J4366</f>
        <v/>
      </c>
      <c r="K4366">
        <f>'DATA DASH'!K4366</f>
        <v/>
      </c>
      <c r="L4366">
        <f>'DATA DASH'!L4366</f>
        <v/>
      </c>
      <c r="M4366">
        <f>'DATA DASH'!M4366</f>
        <v/>
      </c>
    </row>
    <row r="4367">
      <c r="A4367">
        <f>'DATA DASH'!A4367</f>
        <v/>
      </c>
      <c r="B4367">
        <f>'DATA DASH'!B4367</f>
        <v/>
      </c>
      <c r="C4367">
        <f>'DATA DASH'!C4367</f>
        <v/>
      </c>
      <c r="D4367">
        <f>'DATA DASH'!D4367</f>
        <v/>
      </c>
      <c r="E4367">
        <f>'DATA DASH'!E4367</f>
        <v/>
      </c>
      <c r="F4367">
        <f>'DATA DASH'!F4367</f>
        <v/>
      </c>
      <c r="G4367">
        <f>'DATA DASH'!G4367</f>
        <v/>
      </c>
      <c r="H4367">
        <f>'DATA DASH'!H4367</f>
        <v/>
      </c>
      <c r="I4367">
        <f>'DATA DASH'!I4367</f>
        <v/>
      </c>
      <c r="J4367">
        <f>'DATA DASH'!J4367</f>
        <v/>
      </c>
      <c r="K4367">
        <f>'DATA DASH'!K4367</f>
        <v/>
      </c>
      <c r="L4367">
        <f>'DATA DASH'!L4367</f>
        <v/>
      </c>
      <c r="M4367">
        <f>'DATA DASH'!M4367</f>
        <v/>
      </c>
    </row>
    <row r="4368">
      <c r="A4368">
        <f>'DATA DASH'!A4368</f>
        <v/>
      </c>
      <c r="B4368">
        <f>'DATA DASH'!B4368</f>
        <v/>
      </c>
      <c r="C4368">
        <f>'DATA DASH'!C4368</f>
        <v/>
      </c>
      <c r="D4368">
        <f>'DATA DASH'!D4368</f>
        <v/>
      </c>
      <c r="E4368">
        <f>'DATA DASH'!E4368</f>
        <v/>
      </c>
      <c r="F4368">
        <f>'DATA DASH'!F4368</f>
        <v/>
      </c>
      <c r="G4368">
        <f>'DATA DASH'!G4368</f>
        <v/>
      </c>
      <c r="H4368">
        <f>'DATA DASH'!H4368</f>
        <v/>
      </c>
      <c r="I4368">
        <f>'DATA DASH'!I4368</f>
        <v/>
      </c>
      <c r="J4368">
        <f>'DATA DASH'!J4368</f>
        <v/>
      </c>
      <c r="K4368">
        <f>'DATA DASH'!K4368</f>
        <v/>
      </c>
      <c r="L4368">
        <f>'DATA DASH'!L4368</f>
        <v/>
      </c>
      <c r="M4368">
        <f>'DATA DASH'!M4368</f>
        <v/>
      </c>
    </row>
    <row r="4369">
      <c r="A4369">
        <f>'DATA DASH'!A4369</f>
        <v/>
      </c>
      <c r="B4369">
        <f>'DATA DASH'!B4369</f>
        <v/>
      </c>
      <c r="C4369">
        <f>'DATA DASH'!C4369</f>
        <v/>
      </c>
      <c r="D4369">
        <f>'DATA DASH'!D4369</f>
        <v/>
      </c>
      <c r="E4369">
        <f>'DATA DASH'!E4369</f>
        <v/>
      </c>
      <c r="F4369">
        <f>'DATA DASH'!F4369</f>
        <v/>
      </c>
      <c r="G4369">
        <f>'DATA DASH'!G4369</f>
        <v/>
      </c>
      <c r="H4369">
        <f>'DATA DASH'!H4369</f>
        <v/>
      </c>
      <c r="I4369">
        <f>'DATA DASH'!I4369</f>
        <v/>
      </c>
      <c r="J4369">
        <f>'DATA DASH'!J4369</f>
        <v/>
      </c>
      <c r="K4369">
        <f>'DATA DASH'!K4369</f>
        <v/>
      </c>
      <c r="L4369">
        <f>'DATA DASH'!L4369</f>
        <v/>
      </c>
      <c r="M4369">
        <f>'DATA DASH'!M4369</f>
        <v/>
      </c>
    </row>
    <row r="4370">
      <c r="A4370">
        <f>'DATA DASH'!A4370</f>
        <v/>
      </c>
      <c r="B4370">
        <f>'DATA DASH'!B4370</f>
        <v/>
      </c>
      <c r="C4370">
        <f>'DATA DASH'!C4370</f>
        <v/>
      </c>
      <c r="D4370">
        <f>'DATA DASH'!D4370</f>
        <v/>
      </c>
      <c r="E4370">
        <f>'DATA DASH'!E4370</f>
        <v/>
      </c>
      <c r="F4370">
        <f>'DATA DASH'!F4370</f>
        <v/>
      </c>
      <c r="G4370">
        <f>'DATA DASH'!G4370</f>
        <v/>
      </c>
      <c r="H4370">
        <f>'DATA DASH'!H4370</f>
        <v/>
      </c>
      <c r="I4370">
        <f>'DATA DASH'!I4370</f>
        <v/>
      </c>
      <c r="J4370">
        <f>'DATA DASH'!J4370</f>
        <v/>
      </c>
      <c r="K4370">
        <f>'DATA DASH'!K4370</f>
        <v/>
      </c>
      <c r="L4370">
        <f>'DATA DASH'!L4370</f>
        <v/>
      </c>
      <c r="M4370">
        <f>'DATA DASH'!M4370</f>
        <v/>
      </c>
    </row>
    <row r="4371">
      <c r="A4371">
        <f>'DATA DASH'!A4371</f>
        <v/>
      </c>
      <c r="B4371">
        <f>'DATA DASH'!B4371</f>
        <v/>
      </c>
      <c r="C4371">
        <f>'DATA DASH'!C4371</f>
        <v/>
      </c>
      <c r="D4371">
        <f>'DATA DASH'!D4371</f>
        <v/>
      </c>
      <c r="E4371">
        <f>'DATA DASH'!E4371</f>
        <v/>
      </c>
      <c r="F4371">
        <f>'DATA DASH'!F4371</f>
        <v/>
      </c>
      <c r="G4371">
        <f>'DATA DASH'!G4371</f>
        <v/>
      </c>
      <c r="H4371">
        <f>'DATA DASH'!H4371</f>
        <v/>
      </c>
      <c r="I4371">
        <f>'DATA DASH'!I4371</f>
        <v/>
      </c>
      <c r="J4371">
        <f>'DATA DASH'!J4371</f>
        <v/>
      </c>
      <c r="K4371">
        <f>'DATA DASH'!K4371</f>
        <v/>
      </c>
      <c r="L4371">
        <f>'DATA DASH'!L4371</f>
        <v/>
      </c>
      <c r="M4371">
        <f>'DATA DASH'!M4371</f>
        <v/>
      </c>
    </row>
    <row r="4372">
      <c r="A4372">
        <f>'DATA DASH'!A4372</f>
        <v/>
      </c>
      <c r="B4372">
        <f>'DATA DASH'!B4372</f>
        <v/>
      </c>
      <c r="C4372">
        <f>'DATA DASH'!C4372</f>
        <v/>
      </c>
      <c r="D4372">
        <f>'DATA DASH'!D4372</f>
        <v/>
      </c>
      <c r="E4372">
        <f>'DATA DASH'!E4372</f>
        <v/>
      </c>
      <c r="F4372">
        <f>'DATA DASH'!F4372</f>
        <v/>
      </c>
      <c r="G4372">
        <f>'DATA DASH'!G4372</f>
        <v/>
      </c>
      <c r="H4372">
        <f>'DATA DASH'!H4372</f>
        <v/>
      </c>
      <c r="I4372">
        <f>'DATA DASH'!I4372</f>
        <v/>
      </c>
      <c r="J4372">
        <f>'DATA DASH'!J4372</f>
        <v/>
      </c>
      <c r="K4372">
        <f>'DATA DASH'!K4372</f>
        <v/>
      </c>
      <c r="L4372">
        <f>'DATA DASH'!L4372</f>
        <v/>
      </c>
      <c r="M4372">
        <f>'DATA DASH'!M4372</f>
        <v/>
      </c>
    </row>
    <row r="4373">
      <c r="A4373">
        <f>'DATA DASH'!A4373</f>
        <v/>
      </c>
      <c r="B4373">
        <f>'DATA DASH'!B4373</f>
        <v/>
      </c>
      <c r="C4373">
        <f>'DATA DASH'!C4373</f>
        <v/>
      </c>
      <c r="D4373">
        <f>'DATA DASH'!D4373</f>
        <v/>
      </c>
      <c r="E4373">
        <f>'DATA DASH'!E4373</f>
        <v/>
      </c>
      <c r="F4373">
        <f>'DATA DASH'!F4373</f>
        <v/>
      </c>
      <c r="G4373">
        <f>'DATA DASH'!G4373</f>
        <v/>
      </c>
      <c r="H4373">
        <f>'DATA DASH'!H4373</f>
        <v/>
      </c>
      <c r="I4373">
        <f>'DATA DASH'!I4373</f>
        <v/>
      </c>
      <c r="J4373">
        <f>'DATA DASH'!J4373</f>
        <v/>
      </c>
      <c r="K4373">
        <f>'DATA DASH'!K4373</f>
        <v/>
      </c>
      <c r="L4373">
        <f>'DATA DASH'!L4373</f>
        <v/>
      </c>
      <c r="M4373">
        <f>'DATA DASH'!M4373</f>
        <v/>
      </c>
    </row>
    <row r="4374">
      <c r="A4374">
        <f>'DATA DASH'!A4374</f>
        <v/>
      </c>
      <c r="B4374">
        <f>'DATA DASH'!B4374</f>
        <v/>
      </c>
      <c r="C4374">
        <f>'DATA DASH'!C4374</f>
        <v/>
      </c>
      <c r="D4374">
        <f>'DATA DASH'!D4374</f>
        <v/>
      </c>
      <c r="E4374">
        <f>'DATA DASH'!E4374</f>
        <v/>
      </c>
      <c r="F4374">
        <f>'DATA DASH'!F4374</f>
        <v/>
      </c>
      <c r="G4374">
        <f>'DATA DASH'!G4374</f>
        <v/>
      </c>
      <c r="H4374">
        <f>'DATA DASH'!H4374</f>
        <v/>
      </c>
      <c r="I4374">
        <f>'DATA DASH'!I4374</f>
        <v/>
      </c>
      <c r="J4374">
        <f>'DATA DASH'!J4374</f>
        <v/>
      </c>
      <c r="K4374">
        <f>'DATA DASH'!K4374</f>
        <v/>
      </c>
      <c r="L4374">
        <f>'DATA DASH'!L4374</f>
        <v/>
      </c>
      <c r="M4374">
        <f>'DATA DASH'!M4374</f>
        <v/>
      </c>
    </row>
    <row r="4375">
      <c r="A4375">
        <f>'DATA DASH'!A4375</f>
        <v/>
      </c>
      <c r="B4375">
        <f>'DATA DASH'!B4375</f>
        <v/>
      </c>
      <c r="C4375">
        <f>'DATA DASH'!C4375</f>
        <v/>
      </c>
      <c r="D4375">
        <f>'DATA DASH'!D4375</f>
        <v/>
      </c>
      <c r="E4375">
        <f>'DATA DASH'!E4375</f>
        <v/>
      </c>
      <c r="F4375">
        <f>'DATA DASH'!F4375</f>
        <v/>
      </c>
      <c r="G4375">
        <f>'DATA DASH'!G4375</f>
        <v/>
      </c>
      <c r="H4375">
        <f>'DATA DASH'!H4375</f>
        <v/>
      </c>
      <c r="I4375">
        <f>'DATA DASH'!I4375</f>
        <v/>
      </c>
      <c r="J4375">
        <f>'DATA DASH'!J4375</f>
        <v/>
      </c>
      <c r="K4375">
        <f>'DATA DASH'!K4375</f>
        <v/>
      </c>
      <c r="L4375">
        <f>'DATA DASH'!L4375</f>
        <v/>
      </c>
      <c r="M4375">
        <f>'DATA DASH'!M4375</f>
        <v/>
      </c>
    </row>
    <row r="4376">
      <c r="A4376">
        <f>'DATA DASH'!A4376</f>
        <v/>
      </c>
      <c r="B4376">
        <f>'DATA DASH'!B4376</f>
        <v/>
      </c>
      <c r="C4376">
        <f>'DATA DASH'!C4376</f>
        <v/>
      </c>
      <c r="D4376">
        <f>'DATA DASH'!D4376</f>
        <v/>
      </c>
      <c r="E4376">
        <f>'DATA DASH'!E4376</f>
        <v/>
      </c>
      <c r="F4376">
        <f>'DATA DASH'!F4376</f>
        <v/>
      </c>
      <c r="G4376">
        <f>'DATA DASH'!G4376</f>
        <v/>
      </c>
      <c r="H4376">
        <f>'DATA DASH'!H4376</f>
        <v/>
      </c>
      <c r="I4376">
        <f>'DATA DASH'!I4376</f>
        <v/>
      </c>
      <c r="J4376">
        <f>'DATA DASH'!J4376</f>
        <v/>
      </c>
      <c r="K4376">
        <f>'DATA DASH'!K4376</f>
        <v/>
      </c>
      <c r="L4376">
        <f>'DATA DASH'!L4376</f>
        <v/>
      </c>
      <c r="M4376">
        <f>'DATA DASH'!M4376</f>
        <v/>
      </c>
    </row>
    <row r="4377">
      <c r="A4377">
        <f>'DATA DASH'!A4377</f>
        <v/>
      </c>
      <c r="B4377">
        <f>'DATA DASH'!B4377</f>
        <v/>
      </c>
      <c r="C4377">
        <f>'DATA DASH'!C4377</f>
        <v/>
      </c>
      <c r="D4377">
        <f>'DATA DASH'!D4377</f>
        <v/>
      </c>
      <c r="E4377">
        <f>'DATA DASH'!E4377</f>
        <v/>
      </c>
      <c r="F4377">
        <f>'DATA DASH'!F4377</f>
        <v/>
      </c>
      <c r="G4377">
        <f>'DATA DASH'!G4377</f>
        <v/>
      </c>
      <c r="H4377">
        <f>'DATA DASH'!H4377</f>
        <v/>
      </c>
      <c r="I4377">
        <f>'DATA DASH'!I4377</f>
        <v/>
      </c>
      <c r="J4377">
        <f>'DATA DASH'!J4377</f>
        <v/>
      </c>
      <c r="K4377">
        <f>'DATA DASH'!K4377</f>
        <v/>
      </c>
      <c r="L4377">
        <f>'DATA DASH'!L4377</f>
        <v/>
      </c>
      <c r="M4377">
        <f>'DATA DASH'!M4377</f>
        <v/>
      </c>
    </row>
    <row r="4378">
      <c r="A4378">
        <f>'DATA DASH'!A4378</f>
        <v/>
      </c>
      <c r="B4378">
        <f>'DATA DASH'!B4378</f>
        <v/>
      </c>
      <c r="C4378">
        <f>'DATA DASH'!C4378</f>
        <v/>
      </c>
      <c r="D4378">
        <f>'DATA DASH'!D4378</f>
        <v/>
      </c>
      <c r="E4378">
        <f>'DATA DASH'!E4378</f>
        <v/>
      </c>
      <c r="F4378">
        <f>'DATA DASH'!F4378</f>
        <v/>
      </c>
      <c r="G4378">
        <f>'DATA DASH'!G4378</f>
        <v/>
      </c>
      <c r="H4378">
        <f>'DATA DASH'!H4378</f>
        <v/>
      </c>
      <c r="I4378">
        <f>'DATA DASH'!I4378</f>
        <v/>
      </c>
      <c r="J4378">
        <f>'DATA DASH'!J4378</f>
        <v/>
      </c>
      <c r="K4378">
        <f>'DATA DASH'!K4378</f>
        <v/>
      </c>
      <c r="L4378">
        <f>'DATA DASH'!L4378</f>
        <v/>
      </c>
      <c r="M4378">
        <f>'DATA DASH'!M4378</f>
        <v/>
      </c>
    </row>
    <row r="4379">
      <c r="A4379">
        <f>'DATA DASH'!A4379</f>
        <v/>
      </c>
      <c r="B4379">
        <f>'DATA DASH'!B4379</f>
        <v/>
      </c>
      <c r="C4379">
        <f>'DATA DASH'!C4379</f>
        <v/>
      </c>
      <c r="D4379">
        <f>'DATA DASH'!D4379</f>
        <v/>
      </c>
      <c r="E4379">
        <f>'DATA DASH'!E4379</f>
        <v/>
      </c>
      <c r="F4379">
        <f>'DATA DASH'!F4379</f>
        <v/>
      </c>
      <c r="G4379">
        <f>'DATA DASH'!G4379</f>
        <v/>
      </c>
      <c r="H4379">
        <f>'DATA DASH'!H4379</f>
        <v/>
      </c>
      <c r="I4379">
        <f>'DATA DASH'!I4379</f>
        <v/>
      </c>
      <c r="J4379">
        <f>'DATA DASH'!J4379</f>
        <v/>
      </c>
      <c r="K4379">
        <f>'DATA DASH'!K4379</f>
        <v/>
      </c>
      <c r="L4379">
        <f>'DATA DASH'!L4379</f>
        <v/>
      </c>
      <c r="M4379">
        <f>'DATA DASH'!M4379</f>
        <v/>
      </c>
    </row>
    <row r="4380">
      <c r="A4380">
        <f>'DATA DASH'!A4380</f>
        <v/>
      </c>
      <c r="B4380">
        <f>'DATA DASH'!B4380</f>
        <v/>
      </c>
      <c r="C4380">
        <f>'DATA DASH'!C4380</f>
        <v/>
      </c>
      <c r="D4380">
        <f>'DATA DASH'!D4380</f>
        <v/>
      </c>
      <c r="E4380">
        <f>'DATA DASH'!E4380</f>
        <v/>
      </c>
      <c r="F4380">
        <f>'DATA DASH'!F4380</f>
        <v/>
      </c>
      <c r="G4380">
        <f>'DATA DASH'!G4380</f>
        <v/>
      </c>
      <c r="H4380">
        <f>'DATA DASH'!H4380</f>
        <v/>
      </c>
      <c r="I4380">
        <f>'DATA DASH'!I4380</f>
        <v/>
      </c>
      <c r="J4380">
        <f>'DATA DASH'!J4380</f>
        <v/>
      </c>
      <c r="K4380">
        <f>'DATA DASH'!K4380</f>
        <v/>
      </c>
      <c r="L4380">
        <f>'DATA DASH'!L4380</f>
        <v/>
      </c>
      <c r="M4380">
        <f>'DATA DASH'!M4380</f>
        <v/>
      </c>
    </row>
    <row r="4381">
      <c r="A4381">
        <f>'DATA DASH'!A4381</f>
        <v/>
      </c>
      <c r="B4381">
        <f>'DATA DASH'!B4381</f>
        <v/>
      </c>
      <c r="C4381">
        <f>'DATA DASH'!C4381</f>
        <v/>
      </c>
      <c r="D4381">
        <f>'DATA DASH'!D4381</f>
        <v/>
      </c>
      <c r="E4381">
        <f>'DATA DASH'!E4381</f>
        <v/>
      </c>
      <c r="F4381">
        <f>'DATA DASH'!F4381</f>
        <v/>
      </c>
      <c r="G4381">
        <f>'DATA DASH'!G4381</f>
        <v/>
      </c>
      <c r="H4381">
        <f>'DATA DASH'!H4381</f>
        <v/>
      </c>
      <c r="I4381">
        <f>'DATA DASH'!I4381</f>
        <v/>
      </c>
      <c r="J4381">
        <f>'DATA DASH'!J4381</f>
        <v/>
      </c>
      <c r="K4381">
        <f>'DATA DASH'!K4381</f>
        <v/>
      </c>
      <c r="L4381">
        <f>'DATA DASH'!L4381</f>
        <v/>
      </c>
      <c r="M4381">
        <f>'DATA DASH'!M4381</f>
        <v/>
      </c>
    </row>
    <row r="4382">
      <c r="A4382">
        <f>'DATA DASH'!A4382</f>
        <v/>
      </c>
      <c r="B4382">
        <f>'DATA DASH'!B4382</f>
        <v/>
      </c>
      <c r="C4382">
        <f>'DATA DASH'!C4382</f>
        <v/>
      </c>
      <c r="D4382">
        <f>'DATA DASH'!D4382</f>
        <v/>
      </c>
      <c r="E4382">
        <f>'DATA DASH'!E4382</f>
        <v/>
      </c>
      <c r="F4382">
        <f>'DATA DASH'!F4382</f>
        <v/>
      </c>
      <c r="G4382">
        <f>'DATA DASH'!G4382</f>
        <v/>
      </c>
      <c r="H4382">
        <f>'DATA DASH'!H4382</f>
        <v/>
      </c>
      <c r="I4382">
        <f>'DATA DASH'!I4382</f>
        <v/>
      </c>
      <c r="J4382">
        <f>'DATA DASH'!J4382</f>
        <v/>
      </c>
      <c r="K4382">
        <f>'DATA DASH'!K4382</f>
        <v/>
      </c>
      <c r="L4382">
        <f>'DATA DASH'!L4382</f>
        <v/>
      </c>
      <c r="M4382">
        <f>'DATA DASH'!M4382</f>
        <v/>
      </c>
    </row>
    <row r="4383">
      <c r="A4383">
        <f>'DATA DASH'!A4383</f>
        <v/>
      </c>
      <c r="B4383">
        <f>'DATA DASH'!B4383</f>
        <v/>
      </c>
      <c r="C4383">
        <f>'DATA DASH'!C4383</f>
        <v/>
      </c>
      <c r="D4383">
        <f>'DATA DASH'!D4383</f>
        <v/>
      </c>
      <c r="E4383">
        <f>'DATA DASH'!E4383</f>
        <v/>
      </c>
      <c r="F4383">
        <f>'DATA DASH'!F4383</f>
        <v/>
      </c>
      <c r="G4383">
        <f>'DATA DASH'!G4383</f>
        <v/>
      </c>
      <c r="H4383">
        <f>'DATA DASH'!H4383</f>
        <v/>
      </c>
      <c r="I4383">
        <f>'DATA DASH'!I4383</f>
        <v/>
      </c>
      <c r="J4383">
        <f>'DATA DASH'!J4383</f>
        <v/>
      </c>
      <c r="K4383">
        <f>'DATA DASH'!K4383</f>
        <v/>
      </c>
      <c r="L4383">
        <f>'DATA DASH'!L4383</f>
        <v/>
      </c>
      <c r="M4383">
        <f>'DATA DASH'!M4383</f>
        <v/>
      </c>
    </row>
    <row r="4384">
      <c r="A4384">
        <f>'DATA DASH'!A4384</f>
        <v/>
      </c>
      <c r="B4384">
        <f>'DATA DASH'!B4384</f>
        <v/>
      </c>
      <c r="C4384">
        <f>'DATA DASH'!C4384</f>
        <v/>
      </c>
      <c r="D4384">
        <f>'DATA DASH'!D4384</f>
        <v/>
      </c>
      <c r="E4384">
        <f>'DATA DASH'!E4384</f>
        <v/>
      </c>
      <c r="F4384">
        <f>'DATA DASH'!F4384</f>
        <v/>
      </c>
      <c r="G4384">
        <f>'DATA DASH'!G4384</f>
        <v/>
      </c>
      <c r="H4384">
        <f>'DATA DASH'!H4384</f>
        <v/>
      </c>
      <c r="I4384">
        <f>'DATA DASH'!I4384</f>
        <v/>
      </c>
      <c r="J4384">
        <f>'DATA DASH'!J4384</f>
        <v/>
      </c>
      <c r="K4384">
        <f>'DATA DASH'!K4384</f>
        <v/>
      </c>
      <c r="L4384">
        <f>'DATA DASH'!L4384</f>
        <v/>
      </c>
      <c r="M4384">
        <f>'DATA DASH'!M4384</f>
        <v/>
      </c>
    </row>
    <row r="4385">
      <c r="A4385">
        <f>'DATA DASH'!A4385</f>
        <v/>
      </c>
      <c r="B4385">
        <f>'DATA DASH'!B4385</f>
        <v/>
      </c>
      <c r="C4385">
        <f>'DATA DASH'!C4385</f>
        <v/>
      </c>
      <c r="D4385">
        <f>'DATA DASH'!D4385</f>
        <v/>
      </c>
      <c r="E4385">
        <f>'DATA DASH'!E4385</f>
        <v/>
      </c>
      <c r="F4385">
        <f>'DATA DASH'!F4385</f>
        <v/>
      </c>
      <c r="G4385">
        <f>'DATA DASH'!G4385</f>
        <v/>
      </c>
      <c r="H4385">
        <f>'DATA DASH'!H4385</f>
        <v/>
      </c>
      <c r="I4385">
        <f>'DATA DASH'!I4385</f>
        <v/>
      </c>
      <c r="J4385">
        <f>'DATA DASH'!J4385</f>
        <v/>
      </c>
      <c r="K4385">
        <f>'DATA DASH'!K4385</f>
        <v/>
      </c>
      <c r="L4385">
        <f>'DATA DASH'!L4385</f>
        <v/>
      </c>
      <c r="M4385">
        <f>'DATA DASH'!M4385</f>
        <v/>
      </c>
    </row>
    <row r="4386">
      <c r="A4386">
        <f>'DATA DASH'!A4386</f>
        <v/>
      </c>
      <c r="B4386">
        <f>'DATA DASH'!B4386</f>
        <v/>
      </c>
      <c r="C4386">
        <f>'DATA DASH'!C4386</f>
        <v/>
      </c>
      <c r="D4386">
        <f>'DATA DASH'!D4386</f>
        <v/>
      </c>
      <c r="E4386">
        <f>'DATA DASH'!E4386</f>
        <v/>
      </c>
      <c r="F4386">
        <f>'DATA DASH'!F4386</f>
        <v/>
      </c>
      <c r="G4386">
        <f>'DATA DASH'!G4386</f>
        <v/>
      </c>
      <c r="H4386">
        <f>'DATA DASH'!H4386</f>
        <v/>
      </c>
      <c r="I4386">
        <f>'DATA DASH'!I4386</f>
        <v/>
      </c>
      <c r="J4386">
        <f>'DATA DASH'!J4386</f>
        <v/>
      </c>
      <c r="K4386">
        <f>'DATA DASH'!K4386</f>
        <v/>
      </c>
      <c r="L4386">
        <f>'DATA DASH'!L4386</f>
        <v/>
      </c>
      <c r="M4386">
        <f>'DATA DASH'!M4386</f>
        <v/>
      </c>
    </row>
    <row r="4387">
      <c r="A4387">
        <f>'DATA DASH'!A4387</f>
        <v/>
      </c>
      <c r="B4387">
        <f>'DATA DASH'!B4387</f>
        <v/>
      </c>
      <c r="C4387">
        <f>'DATA DASH'!C4387</f>
        <v/>
      </c>
      <c r="D4387">
        <f>'DATA DASH'!D4387</f>
        <v/>
      </c>
      <c r="E4387">
        <f>'DATA DASH'!E4387</f>
        <v/>
      </c>
      <c r="F4387">
        <f>'DATA DASH'!F4387</f>
        <v/>
      </c>
      <c r="G4387">
        <f>'DATA DASH'!G4387</f>
        <v/>
      </c>
      <c r="H4387">
        <f>'DATA DASH'!H4387</f>
        <v/>
      </c>
      <c r="I4387">
        <f>'DATA DASH'!I4387</f>
        <v/>
      </c>
      <c r="J4387">
        <f>'DATA DASH'!J4387</f>
        <v/>
      </c>
      <c r="K4387">
        <f>'DATA DASH'!K4387</f>
        <v/>
      </c>
      <c r="L4387">
        <f>'DATA DASH'!L4387</f>
        <v/>
      </c>
      <c r="M4387">
        <f>'DATA DASH'!M4387</f>
        <v/>
      </c>
    </row>
    <row r="4388">
      <c r="A4388">
        <f>'DATA DASH'!A4388</f>
        <v/>
      </c>
      <c r="B4388">
        <f>'DATA DASH'!B4388</f>
        <v/>
      </c>
      <c r="C4388">
        <f>'DATA DASH'!C4388</f>
        <v/>
      </c>
      <c r="D4388">
        <f>'DATA DASH'!D4388</f>
        <v/>
      </c>
      <c r="E4388">
        <f>'DATA DASH'!E4388</f>
        <v/>
      </c>
      <c r="F4388">
        <f>'DATA DASH'!F4388</f>
        <v/>
      </c>
      <c r="G4388">
        <f>'DATA DASH'!G4388</f>
        <v/>
      </c>
      <c r="H4388">
        <f>'DATA DASH'!H4388</f>
        <v/>
      </c>
      <c r="I4388">
        <f>'DATA DASH'!I4388</f>
        <v/>
      </c>
      <c r="J4388">
        <f>'DATA DASH'!J4388</f>
        <v/>
      </c>
      <c r="K4388">
        <f>'DATA DASH'!K4388</f>
        <v/>
      </c>
      <c r="L4388">
        <f>'DATA DASH'!L4388</f>
        <v/>
      </c>
      <c r="M4388">
        <f>'DATA DASH'!M4388</f>
        <v/>
      </c>
    </row>
    <row r="4389">
      <c r="A4389">
        <f>'DATA DASH'!A4389</f>
        <v/>
      </c>
      <c r="B4389">
        <f>'DATA DASH'!B4389</f>
        <v/>
      </c>
      <c r="C4389">
        <f>'DATA DASH'!C4389</f>
        <v/>
      </c>
      <c r="D4389">
        <f>'DATA DASH'!D4389</f>
        <v/>
      </c>
      <c r="E4389">
        <f>'DATA DASH'!E4389</f>
        <v/>
      </c>
      <c r="F4389">
        <f>'DATA DASH'!F4389</f>
        <v/>
      </c>
      <c r="G4389">
        <f>'DATA DASH'!G4389</f>
        <v/>
      </c>
      <c r="H4389">
        <f>'DATA DASH'!H4389</f>
        <v/>
      </c>
      <c r="I4389">
        <f>'DATA DASH'!I4389</f>
        <v/>
      </c>
      <c r="J4389">
        <f>'DATA DASH'!J4389</f>
        <v/>
      </c>
      <c r="K4389">
        <f>'DATA DASH'!K4389</f>
        <v/>
      </c>
      <c r="L4389">
        <f>'DATA DASH'!L4389</f>
        <v/>
      </c>
      <c r="M4389">
        <f>'DATA DASH'!M4389</f>
        <v/>
      </c>
    </row>
    <row r="4390">
      <c r="A4390">
        <f>'DATA DASH'!A4390</f>
        <v/>
      </c>
      <c r="B4390">
        <f>'DATA DASH'!B4390</f>
        <v/>
      </c>
      <c r="C4390">
        <f>'DATA DASH'!C4390</f>
        <v/>
      </c>
      <c r="D4390">
        <f>'DATA DASH'!D4390</f>
        <v/>
      </c>
      <c r="E4390">
        <f>'DATA DASH'!E4390</f>
        <v/>
      </c>
      <c r="F4390">
        <f>'DATA DASH'!F4390</f>
        <v/>
      </c>
      <c r="G4390">
        <f>'DATA DASH'!G4390</f>
        <v/>
      </c>
      <c r="H4390">
        <f>'DATA DASH'!H4390</f>
        <v/>
      </c>
      <c r="I4390">
        <f>'DATA DASH'!I4390</f>
        <v/>
      </c>
      <c r="J4390">
        <f>'DATA DASH'!J4390</f>
        <v/>
      </c>
      <c r="K4390">
        <f>'DATA DASH'!K4390</f>
        <v/>
      </c>
      <c r="L4390">
        <f>'DATA DASH'!L4390</f>
        <v/>
      </c>
      <c r="M4390">
        <f>'DATA DASH'!M4390</f>
        <v/>
      </c>
    </row>
    <row r="4391">
      <c r="A4391">
        <f>'DATA DASH'!A4391</f>
        <v/>
      </c>
      <c r="B4391">
        <f>'DATA DASH'!B4391</f>
        <v/>
      </c>
      <c r="C4391">
        <f>'DATA DASH'!C4391</f>
        <v/>
      </c>
      <c r="D4391">
        <f>'DATA DASH'!D4391</f>
        <v/>
      </c>
      <c r="E4391">
        <f>'DATA DASH'!E4391</f>
        <v/>
      </c>
      <c r="F4391">
        <f>'DATA DASH'!F4391</f>
        <v/>
      </c>
      <c r="G4391">
        <f>'DATA DASH'!G4391</f>
        <v/>
      </c>
      <c r="H4391">
        <f>'DATA DASH'!H4391</f>
        <v/>
      </c>
      <c r="I4391">
        <f>'DATA DASH'!I4391</f>
        <v/>
      </c>
      <c r="J4391">
        <f>'DATA DASH'!J4391</f>
        <v/>
      </c>
      <c r="K4391">
        <f>'DATA DASH'!K4391</f>
        <v/>
      </c>
      <c r="L4391">
        <f>'DATA DASH'!L4391</f>
        <v/>
      </c>
      <c r="M4391">
        <f>'DATA DASH'!M4391</f>
        <v/>
      </c>
    </row>
    <row r="4392">
      <c r="A4392">
        <f>'DATA DASH'!A4392</f>
        <v/>
      </c>
      <c r="B4392">
        <f>'DATA DASH'!B4392</f>
        <v/>
      </c>
      <c r="C4392">
        <f>'DATA DASH'!C4392</f>
        <v/>
      </c>
      <c r="D4392">
        <f>'DATA DASH'!D4392</f>
        <v/>
      </c>
      <c r="E4392">
        <f>'DATA DASH'!E4392</f>
        <v/>
      </c>
      <c r="F4392">
        <f>'DATA DASH'!F4392</f>
        <v/>
      </c>
      <c r="G4392">
        <f>'DATA DASH'!G4392</f>
        <v/>
      </c>
      <c r="H4392">
        <f>'DATA DASH'!H4392</f>
        <v/>
      </c>
      <c r="I4392">
        <f>'DATA DASH'!I4392</f>
        <v/>
      </c>
      <c r="J4392">
        <f>'DATA DASH'!J4392</f>
        <v/>
      </c>
      <c r="K4392">
        <f>'DATA DASH'!K4392</f>
        <v/>
      </c>
      <c r="L4392">
        <f>'DATA DASH'!L4392</f>
        <v/>
      </c>
      <c r="M4392">
        <f>'DATA DASH'!M4392</f>
        <v/>
      </c>
    </row>
    <row r="4393">
      <c r="A4393">
        <f>'DATA DASH'!A4393</f>
        <v/>
      </c>
      <c r="B4393">
        <f>'DATA DASH'!B4393</f>
        <v/>
      </c>
      <c r="C4393">
        <f>'DATA DASH'!C4393</f>
        <v/>
      </c>
      <c r="D4393">
        <f>'DATA DASH'!D4393</f>
        <v/>
      </c>
      <c r="E4393">
        <f>'DATA DASH'!E4393</f>
        <v/>
      </c>
      <c r="F4393">
        <f>'DATA DASH'!F4393</f>
        <v/>
      </c>
      <c r="G4393">
        <f>'DATA DASH'!G4393</f>
        <v/>
      </c>
      <c r="H4393">
        <f>'DATA DASH'!H4393</f>
        <v/>
      </c>
      <c r="I4393">
        <f>'DATA DASH'!I4393</f>
        <v/>
      </c>
      <c r="J4393">
        <f>'DATA DASH'!J4393</f>
        <v/>
      </c>
      <c r="K4393">
        <f>'DATA DASH'!K4393</f>
        <v/>
      </c>
      <c r="L4393">
        <f>'DATA DASH'!L4393</f>
        <v/>
      </c>
      <c r="M4393">
        <f>'DATA DASH'!M4393</f>
        <v/>
      </c>
    </row>
    <row r="4394">
      <c r="A4394">
        <f>'DATA DASH'!A4394</f>
        <v/>
      </c>
      <c r="B4394">
        <f>'DATA DASH'!B4394</f>
        <v/>
      </c>
      <c r="C4394">
        <f>'DATA DASH'!C4394</f>
        <v/>
      </c>
      <c r="D4394">
        <f>'DATA DASH'!D4394</f>
        <v/>
      </c>
      <c r="E4394">
        <f>'DATA DASH'!E4394</f>
        <v/>
      </c>
      <c r="F4394">
        <f>'DATA DASH'!F4394</f>
        <v/>
      </c>
      <c r="G4394">
        <f>'DATA DASH'!G4394</f>
        <v/>
      </c>
      <c r="H4394">
        <f>'DATA DASH'!H4394</f>
        <v/>
      </c>
      <c r="I4394">
        <f>'DATA DASH'!I4394</f>
        <v/>
      </c>
      <c r="J4394">
        <f>'DATA DASH'!J4394</f>
        <v/>
      </c>
      <c r="K4394">
        <f>'DATA DASH'!K4394</f>
        <v/>
      </c>
      <c r="L4394">
        <f>'DATA DASH'!L4394</f>
        <v/>
      </c>
      <c r="M4394">
        <f>'DATA DASH'!M4394</f>
        <v/>
      </c>
    </row>
    <row r="4395">
      <c r="A4395">
        <f>'DATA DASH'!A4395</f>
        <v/>
      </c>
      <c r="B4395">
        <f>'DATA DASH'!B4395</f>
        <v/>
      </c>
      <c r="C4395">
        <f>'DATA DASH'!C4395</f>
        <v/>
      </c>
      <c r="D4395">
        <f>'DATA DASH'!D4395</f>
        <v/>
      </c>
      <c r="E4395">
        <f>'DATA DASH'!E4395</f>
        <v/>
      </c>
      <c r="F4395">
        <f>'DATA DASH'!F4395</f>
        <v/>
      </c>
      <c r="G4395">
        <f>'DATA DASH'!G4395</f>
        <v/>
      </c>
      <c r="H4395">
        <f>'DATA DASH'!H4395</f>
        <v/>
      </c>
      <c r="I4395">
        <f>'DATA DASH'!I4395</f>
        <v/>
      </c>
      <c r="J4395">
        <f>'DATA DASH'!J4395</f>
        <v/>
      </c>
      <c r="K4395">
        <f>'DATA DASH'!K4395</f>
        <v/>
      </c>
      <c r="L4395">
        <f>'DATA DASH'!L4395</f>
        <v/>
      </c>
      <c r="M4395">
        <f>'DATA DASH'!M4395</f>
        <v/>
      </c>
    </row>
    <row r="4396">
      <c r="A4396">
        <f>'DATA DASH'!A4396</f>
        <v/>
      </c>
      <c r="B4396">
        <f>'DATA DASH'!B4396</f>
        <v/>
      </c>
      <c r="C4396">
        <f>'DATA DASH'!C4396</f>
        <v/>
      </c>
      <c r="D4396">
        <f>'DATA DASH'!D4396</f>
        <v/>
      </c>
      <c r="E4396">
        <f>'DATA DASH'!E4396</f>
        <v/>
      </c>
      <c r="F4396">
        <f>'DATA DASH'!F4396</f>
        <v/>
      </c>
      <c r="G4396">
        <f>'DATA DASH'!G4396</f>
        <v/>
      </c>
      <c r="H4396">
        <f>'DATA DASH'!H4396</f>
        <v/>
      </c>
      <c r="I4396">
        <f>'DATA DASH'!I4396</f>
        <v/>
      </c>
      <c r="J4396">
        <f>'DATA DASH'!J4396</f>
        <v/>
      </c>
      <c r="K4396">
        <f>'DATA DASH'!K4396</f>
        <v/>
      </c>
      <c r="L4396">
        <f>'DATA DASH'!L4396</f>
        <v/>
      </c>
      <c r="M4396">
        <f>'DATA DASH'!M4396</f>
        <v/>
      </c>
    </row>
    <row r="4397">
      <c r="A4397">
        <f>'DATA DASH'!A4397</f>
        <v/>
      </c>
      <c r="B4397">
        <f>'DATA DASH'!B4397</f>
        <v/>
      </c>
      <c r="C4397">
        <f>'DATA DASH'!C4397</f>
        <v/>
      </c>
      <c r="D4397">
        <f>'DATA DASH'!D4397</f>
        <v/>
      </c>
      <c r="E4397">
        <f>'DATA DASH'!E4397</f>
        <v/>
      </c>
      <c r="F4397">
        <f>'DATA DASH'!F4397</f>
        <v/>
      </c>
      <c r="G4397">
        <f>'DATA DASH'!G4397</f>
        <v/>
      </c>
      <c r="H4397">
        <f>'DATA DASH'!H4397</f>
        <v/>
      </c>
      <c r="I4397">
        <f>'DATA DASH'!I4397</f>
        <v/>
      </c>
      <c r="J4397">
        <f>'DATA DASH'!J4397</f>
        <v/>
      </c>
      <c r="K4397">
        <f>'DATA DASH'!K4397</f>
        <v/>
      </c>
      <c r="L4397">
        <f>'DATA DASH'!L4397</f>
        <v/>
      </c>
      <c r="M4397">
        <f>'DATA DASH'!M4397</f>
        <v/>
      </c>
    </row>
    <row r="4398">
      <c r="A4398">
        <f>'DATA DASH'!A4398</f>
        <v/>
      </c>
      <c r="B4398">
        <f>'DATA DASH'!B4398</f>
        <v/>
      </c>
      <c r="C4398">
        <f>'DATA DASH'!C4398</f>
        <v/>
      </c>
      <c r="D4398">
        <f>'DATA DASH'!D4398</f>
        <v/>
      </c>
      <c r="E4398">
        <f>'DATA DASH'!E4398</f>
        <v/>
      </c>
      <c r="F4398">
        <f>'DATA DASH'!F4398</f>
        <v/>
      </c>
      <c r="G4398">
        <f>'DATA DASH'!G4398</f>
        <v/>
      </c>
      <c r="H4398">
        <f>'DATA DASH'!H4398</f>
        <v/>
      </c>
      <c r="I4398">
        <f>'DATA DASH'!I4398</f>
        <v/>
      </c>
      <c r="J4398">
        <f>'DATA DASH'!J4398</f>
        <v/>
      </c>
      <c r="K4398">
        <f>'DATA DASH'!K4398</f>
        <v/>
      </c>
      <c r="L4398">
        <f>'DATA DASH'!L4398</f>
        <v/>
      </c>
      <c r="M4398">
        <f>'DATA DASH'!M4398</f>
        <v/>
      </c>
    </row>
    <row r="4399">
      <c r="A4399">
        <f>'DATA DASH'!A4399</f>
        <v/>
      </c>
      <c r="B4399">
        <f>'DATA DASH'!B4399</f>
        <v/>
      </c>
      <c r="C4399">
        <f>'DATA DASH'!C4399</f>
        <v/>
      </c>
      <c r="D4399">
        <f>'DATA DASH'!D4399</f>
        <v/>
      </c>
      <c r="E4399">
        <f>'DATA DASH'!E4399</f>
        <v/>
      </c>
      <c r="F4399">
        <f>'DATA DASH'!F4399</f>
        <v/>
      </c>
      <c r="G4399">
        <f>'DATA DASH'!G4399</f>
        <v/>
      </c>
      <c r="H4399">
        <f>'DATA DASH'!H4399</f>
        <v/>
      </c>
      <c r="I4399">
        <f>'DATA DASH'!I4399</f>
        <v/>
      </c>
      <c r="J4399">
        <f>'DATA DASH'!J4399</f>
        <v/>
      </c>
      <c r="K4399">
        <f>'DATA DASH'!K4399</f>
        <v/>
      </c>
      <c r="L4399">
        <f>'DATA DASH'!L4399</f>
        <v/>
      </c>
      <c r="M4399">
        <f>'DATA DASH'!M4399</f>
        <v/>
      </c>
    </row>
    <row r="4400">
      <c r="A4400">
        <f>'DATA DASH'!A4400</f>
        <v/>
      </c>
      <c r="B4400">
        <f>'DATA DASH'!B4400</f>
        <v/>
      </c>
      <c r="C4400">
        <f>'DATA DASH'!C4400</f>
        <v/>
      </c>
      <c r="D4400">
        <f>'DATA DASH'!D4400</f>
        <v/>
      </c>
      <c r="E4400">
        <f>'DATA DASH'!E4400</f>
        <v/>
      </c>
      <c r="F4400">
        <f>'DATA DASH'!F4400</f>
        <v/>
      </c>
      <c r="G4400">
        <f>'DATA DASH'!G4400</f>
        <v/>
      </c>
      <c r="H4400">
        <f>'DATA DASH'!H4400</f>
        <v/>
      </c>
      <c r="I4400">
        <f>'DATA DASH'!I4400</f>
        <v/>
      </c>
      <c r="J4400">
        <f>'DATA DASH'!J4400</f>
        <v/>
      </c>
      <c r="K4400">
        <f>'DATA DASH'!K4400</f>
        <v/>
      </c>
      <c r="L4400">
        <f>'DATA DASH'!L4400</f>
        <v/>
      </c>
      <c r="M4400">
        <f>'DATA DASH'!M4400</f>
        <v/>
      </c>
    </row>
    <row r="4401">
      <c r="A4401">
        <f>'DATA DASH'!A4401</f>
        <v/>
      </c>
      <c r="B4401">
        <f>'DATA DASH'!B4401</f>
        <v/>
      </c>
      <c r="C4401">
        <f>'DATA DASH'!C4401</f>
        <v/>
      </c>
      <c r="D4401">
        <f>'DATA DASH'!D4401</f>
        <v/>
      </c>
      <c r="E4401">
        <f>'DATA DASH'!E4401</f>
        <v/>
      </c>
      <c r="F4401">
        <f>'DATA DASH'!F4401</f>
        <v/>
      </c>
      <c r="G4401">
        <f>'DATA DASH'!G4401</f>
        <v/>
      </c>
      <c r="H4401">
        <f>'DATA DASH'!H4401</f>
        <v/>
      </c>
      <c r="I4401">
        <f>'DATA DASH'!I4401</f>
        <v/>
      </c>
      <c r="J4401">
        <f>'DATA DASH'!J4401</f>
        <v/>
      </c>
      <c r="K4401">
        <f>'DATA DASH'!K4401</f>
        <v/>
      </c>
      <c r="L4401">
        <f>'DATA DASH'!L4401</f>
        <v/>
      </c>
      <c r="M4401">
        <f>'DATA DASH'!M4401</f>
        <v/>
      </c>
    </row>
    <row r="4402">
      <c r="A4402">
        <f>'DATA DASH'!A4402</f>
        <v/>
      </c>
      <c r="B4402">
        <f>'DATA DASH'!B4402</f>
        <v/>
      </c>
      <c r="C4402">
        <f>'DATA DASH'!C4402</f>
        <v/>
      </c>
      <c r="D4402">
        <f>'DATA DASH'!D4402</f>
        <v/>
      </c>
      <c r="E4402">
        <f>'DATA DASH'!E4402</f>
        <v/>
      </c>
      <c r="F4402">
        <f>'DATA DASH'!F4402</f>
        <v/>
      </c>
      <c r="G4402">
        <f>'DATA DASH'!G4402</f>
        <v/>
      </c>
      <c r="H4402">
        <f>'DATA DASH'!H4402</f>
        <v/>
      </c>
      <c r="I4402">
        <f>'DATA DASH'!I4402</f>
        <v/>
      </c>
      <c r="J4402">
        <f>'DATA DASH'!J4402</f>
        <v/>
      </c>
      <c r="K4402">
        <f>'DATA DASH'!K4402</f>
        <v/>
      </c>
      <c r="L4402">
        <f>'DATA DASH'!L4402</f>
        <v/>
      </c>
      <c r="M4402">
        <f>'DATA DASH'!M4402</f>
        <v/>
      </c>
    </row>
    <row r="4403">
      <c r="A4403">
        <f>'DATA DASH'!A4403</f>
        <v/>
      </c>
      <c r="B4403">
        <f>'DATA DASH'!B4403</f>
        <v/>
      </c>
      <c r="C4403">
        <f>'DATA DASH'!C4403</f>
        <v/>
      </c>
      <c r="D4403">
        <f>'DATA DASH'!D4403</f>
        <v/>
      </c>
      <c r="E4403">
        <f>'DATA DASH'!E4403</f>
        <v/>
      </c>
      <c r="F4403">
        <f>'DATA DASH'!F4403</f>
        <v/>
      </c>
      <c r="G4403">
        <f>'DATA DASH'!G4403</f>
        <v/>
      </c>
      <c r="H4403">
        <f>'DATA DASH'!H4403</f>
        <v/>
      </c>
      <c r="I4403">
        <f>'DATA DASH'!I4403</f>
        <v/>
      </c>
      <c r="J4403">
        <f>'DATA DASH'!J4403</f>
        <v/>
      </c>
      <c r="K4403">
        <f>'DATA DASH'!K4403</f>
        <v/>
      </c>
      <c r="L4403">
        <f>'DATA DASH'!L4403</f>
        <v/>
      </c>
      <c r="M4403">
        <f>'DATA DASH'!M4403</f>
        <v/>
      </c>
    </row>
    <row r="4404">
      <c r="A4404">
        <f>'DATA DASH'!A4404</f>
        <v/>
      </c>
      <c r="B4404">
        <f>'DATA DASH'!B4404</f>
        <v/>
      </c>
      <c r="C4404">
        <f>'DATA DASH'!C4404</f>
        <v/>
      </c>
      <c r="D4404">
        <f>'DATA DASH'!D4404</f>
        <v/>
      </c>
      <c r="E4404">
        <f>'DATA DASH'!E4404</f>
        <v/>
      </c>
      <c r="F4404">
        <f>'DATA DASH'!F4404</f>
        <v/>
      </c>
      <c r="G4404">
        <f>'DATA DASH'!G4404</f>
        <v/>
      </c>
      <c r="H4404">
        <f>'DATA DASH'!H4404</f>
        <v/>
      </c>
      <c r="I4404">
        <f>'DATA DASH'!I4404</f>
        <v/>
      </c>
      <c r="J4404">
        <f>'DATA DASH'!J4404</f>
        <v/>
      </c>
      <c r="K4404">
        <f>'DATA DASH'!K4404</f>
        <v/>
      </c>
      <c r="L4404">
        <f>'DATA DASH'!L4404</f>
        <v/>
      </c>
      <c r="M4404">
        <f>'DATA DASH'!M4404</f>
        <v/>
      </c>
    </row>
    <row r="4405">
      <c r="A4405">
        <f>'DATA DASH'!A4405</f>
        <v/>
      </c>
      <c r="B4405">
        <f>'DATA DASH'!B4405</f>
        <v/>
      </c>
      <c r="C4405">
        <f>'DATA DASH'!C4405</f>
        <v/>
      </c>
      <c r="D4405">
        <f>'DATA DASH'!D4405</f>
        <v/>
      </c>
      <c r="E4405">
        <f>'DATA DASH'!E4405</f>
        <v/>
      </c>
      <c r="F4405">
        <f>'DATA DASH'!F4405</f>
        <v/>
      </c>
      <c r="G4405">
        <f>'DATA DASH'!G4405</f>
        <v/>
      </c>
      <c r="H4405">
        <f>'DATA DASH'!H4405</f>
        <v/>
      </c>
      <c r="I4405">
        <f>'DATA DASH'!I4405</f>
        <v/>
      </c>
      <c r="J4405">
        <f>'DATA DASH'!J4405</f>
        <v/>
      </c>
      <c r="K4405">
        <f>'DATA DASH'!K4405</f>
        <v/>
      </c>
      <c r="L4405">
        <f>'DATA DASH'!L4405</f>
        <v/>
      </c>
      <c r="M4405">
        <f>'DATA DASH'!M4405</f>
        <v/>
      </c>
    </row>
    <row r="4406">
      <c r="A4406">
        <f>'DATA DASH'!A4406</f>
        <v/>
      </c>
      <c r="B4406">
        <f>'DATA DASH'!B4406</f>
        <v/>
      </c>
      <c r="C4406">
        <f>'DATA DASH'!C4406</f>
        <v/>
      </c>
      <c r="D4406">
        <f>'DATA DASH'!D4406</f>
        <v/>
      </c>
      <c r="E4406">
        <f>'DATA DASH'!E4406</f>
        <v/>
      </c>
      <c r="F4406">
        <f>'DATA DASH'!F4406</f>
        <v/>
      </c>
      <c r="G4406">
        <f>'DATA DASH'!G4406</f>
        <v/>
      </c>
      <c r="H4406">
        <f>'DATA DASH'!H4406</f>
        <v/>
      </c>
      <c r="I4406">
        <f>'DATA DASH'!I4406</f>
        <v/>
      </c>
      <c r="J4406">
        <f>'DATA DASH'!J4406</f>
        <v/>
      </c>
      <c r="K4406">
        <f>'DATA DASH'!K4406</f>
        <v/>
      </c>
      <c r="L4406">
        <f>'DATA DASH'!L4406</f>
        <v/>
      </c>
      <c r="M4406">
        <f>'DATA DASH'!M4406</f>
        <v/>
      </c>
    </row>
    <row r="4407">
      <c r="A4407">
        <f>'DATA DASH'!A4407</f>
        <v/>
      </c>
      <c r="B4407">
        <f>'DATA DASH'!B4407</f>
        <v/>
      </c>
      <c r="C4407">
        <f>'DATA DASH'!C4407</f>
        <v/>
      </c>
      <c r="D4407">
        <f>'DATA DASH'!D4407</f>
        <v/>
      </c>
      <c r="E4407">
        <f>'DATA DASH'!E4407</f>
        <v/>
      </c>
      <c r="F4407">
        <f>'DATA DASH'!F4407</f>
        <v/>
      </c>
      <c r="G4407">
        <f>'DATA DASH'!G4407</f>
        <v/>
      </c>
      <c r="H4407">
        <f>'DATA DASH'!H4407</f>
        <v/>
      </c>
      <c r="I4407">
        <f>'DATA DASH'!I4407</f>
        <v/>
      </c>
      <c r="J4407">
        <f>'DATA DASH'!J4407</f>
        <v/>
      </c>
      <c r="K4407">
        <f>'DATA DASH'!K4407</f>
        <v/>
      </c>
      <c r="L4407">
        <f>'DATA DASH'!L4407</f>
        <v/>
      </c>
      <c r="M4407">
        <f>'DATA DASH'!M4407</f>
        <v/>
      </c>
    </row>
    <row r="4408">
      <c r="A4408">
        <f>'DATA DASH'!A4408</f>
        <v/>
      </c>
      <c r="B4408">
        <f>'DATA DASH'!B4408</f>
        <v/>
      </c>
      <c r="C4408">
        <f>'DATA DASH'!C4408</f>
        <v/>
      </c>
      <c r="D4408">
        <f>'DATA DASH'!D4408</f>
        <v/>
      </c>
      <c r="E4408">
        <f>'DATA DASH'!E4408</f>
        <v/>
      </c>
      <c r="F4408">
        <f>'DATA DASH'!F4408</f>
        <v/>
      </c>
      <c r="G4408">
        <f>'DATA DASH'!G4408</f>
        <v/>
      </c>
      <c r="H4408">
        <f>'DATA DASH'!H4408</f>
        <v/>
      </c>
      <c r="I4408">
        <f>'DATA DASH'!I4408</f>
        <v/>
      </c>
      <c r="J4408">
        <f>'DATA DASH'!J4408</f>
        <v/>
      </c>
      <c r="K4408">
        <f>'DATA DASH'!K4408</f>
        <v/>
      </c>
      <c r="L4408">
        <f>'DATA DASH'!L4408</f>
        <v/>
      </c>
      <c r="M4408">
        <f>'DATA DASH'!M4408</f>
        <v/>
      </c>
    </row>
    <row r="4409">
      <c r="A4409">
        <f>'DATA DASH'!A4409</f>
        <v/>
      </c>
      <c r="B4409">
        <f>'DATA DASH'!B4409</f>
        <v/>
      </c>
      <c r="C4409">
        <f>'DATA DASH'!C4409</f>
        <v/>
      </c>
      <c r="D4409">
        <f>'DATA DASH'!D4409</f>
        <v/>
      </c>
      <c r="E4409">
        <f>'DATA DASH'!E4409</f>
        <v/>
      </c>
      <c r="F4409">
        <f>'DATA DASH'!F4409</f>
        <v/>
      </c>
      <c r="G4409">
        <f>'DATA DASH'!G4409</f>
        <v/>
      </c>
      <c r="H4409">
        <f>'DATA DASH'!H4409</f>
        <v/>
      </c>
      <c r="I4409">
        <f>'DATA DASH'!I4409</f>
        <v/>
      </c>
      <c r="J4409">
        <f>'DATA DASH'!J4409</f>
        <v/>
      </c>
      <c r="K4409">
        <f>'DATA DASH'!K4409</f>
        <v/>
      </c>
      <c r="L4409">
        <f>'DATA DASH'!L4409</f>
        <v/>
      </c>
      <c r="M4409">
        <f>'DATA DASH'!M4409</f>
        <v/>
      </c>
    </row>
    <row r="4410">
      <c r="A4410">
        <f>'DATA DASH'!A4410</f>
        <v/>
      </c>
      <c r="B4410">
        <f>'DATA DASH'!B4410</f>
        <v/>
      </c>
      <c r="C4410">
        <f>'DATA DASH'!C4410</f>
        <v/>
      </c>
      <c r="D4410">
        <f>'DATA DASH'!D4410</f>
        <v/>
      </c>
      <c r="E4410">
        <f>'DATA DASH'!E4410</f>
        <v/>
      </c>
      <c r="F4410">
        <f>'DATA DASH'!F4410</f>
        <v/>
      </c>
      <c r="G4410">
        <f>'DATA DASH'!G4410</f>
        <v/>
      </c>
      <c r="H4410">
        <f>'DATA DASH'!H4410</f>
        <v/>
      </c>
      <c r="I4410">
        <f>'DATA DASH'!I4410</f>
        <v/>
      </c>
      <c r="J4410">
        <f>'DATA DASH'!J4410</f>
        <v/>
      </c>
      <c r="K4410">
        <f>'DATA DASH'!K4410</f>
        <v/>
      </c>
      <c r="L4410">
        <f>'DATA DASH'!L4410</f>
        <v/>
      </c>
      <c r="M4410">
        <f>'DATA DASH'!M4410</f>
        <v/>
      </c>
    </row>
    <row r="4411">
      <c r="A4411">
        <f>'DATA DASH'!A4411</f>
        <v/>
      </c>
      <c r="B4411">
        <f>'DATA DASH'!B4411</f>
        <v/>
      </c>
      <c r="C4411">
        <f>'DATA DASH'!C4411</f>
        <v/>
      </c>
      <c r="D4411">
        <f>'DATA DASH'!D4411</f>
        <v/>
      </c>
      <c r="E4411">
        <f>'DATA DASH'!E4411</f>
        <v/>
      </c>
      <c r="F4411">
        <f>'DATA DASH'!F4411</f>
        <v/>
      </c>
      <c r="G4411">
        <f>'DATA DASH'!G4411</f>
        <v/>
      </c>
      <c r="H4411">
        <f>'DATA DASH'!H4411</f>
        <v/>
      </c>
      <c r="I4411">
        <f>'DATA DASH'!I4411</f>
        <v/>
      </c>
      <c r="J4411">
        <f>'DATA DASH'!J4411</f>
        <v/>
      </c>
      <c r="K4411">
        <f>'DATA DASH'!K4411</f>
        <v/>
      </c>
      <c r="L4411">
        <f>'DATA DASH'!L4411</f>
        <v/>
      </c>
      <c r="M4411">
        <f>'DATA DASH'!M4411</f>
        <v/>
      </c>
    </row>
    <row r="4412">
      <c r="A4412">
        <f>'DATA DASH'!A4412</f>
        <v/>
      </c>
      <c r="B4412">
        <f>'DATA DASH'!B4412</f>
        <v/>
      </c>
      <c r="C4412">
        <f>'DATA DASH'!C4412</f>
        <v/>
      </c>
      <c r="D4412">
        <f>'DATA DASH'!D4412</f>
        <v/>
      </c>
      <c r="E4412">
        <f>'DATA DASH'!E4412</f>
        <v/>
      </c>
      <c r="F4412">
        <f>'DATA DASH'!F4412</f>
        <v/>
      </c>
      <c r="G4412">
        <f>'DATA DASH'!G4412</f>
        <v/>
      </c>
      <c r="H4412">
        <f>'DATA DASH'!H4412</f>
        <v/>
      </c>
      <c r="I4412">
        <f>'DATA DASH'!I4412</f>
        <v/>
      </c>
      <c r="J4412">
        <f>'DATA DASH'!J4412</f>
        <v/>
      </c>
      <c r="K4412">
        <f>'DATA DASH'!K4412</f>
        <v/>
      </c>
      <c r="L4412">
        <f>'DATA DASH'!L4412</f>
        <v/>
      </c>
      <c r="M4412">
        <f>'DATA DASH'!M4412</f>
        <v/>
      </c>
    </row>
    <row r="4413">
      <c r="A4413">
        <f>'DATA DASH'!A4413</f>
        <v/>
      </c>
      <c r="B4413">
        <f>'DATA DASH'!B4413</f>
        <v/>
      </c>
      <c r="C4413">
        <f>'DATA DASH'!C4413</f>
        <v/>
      </c>
      <c r="D4413">
        <f>'DATA DASH'!D4413</f>
        <v/>
      </c>
      <c r="E4413">
        <f>'DATA DASH'!E4413</f>
        <v/>
      </c>
      <c r="F4413">
        <f>'DATA DASH'!F4413</f>
        <v/>
      </c>
      <c r="G4413">
        <f>'DATA DASH'!G4413</f>
        <v/>
      </c>
      <c r="H4413">
        <f>'DATA DASH'!H4413</f>
        <v/>
      </c>
      <c r="I4413">
        <f>'DATA DASH'!I4413</f>
        <v/>
      </c>
      <c r="J4413">
        <f>'DATA DASH'!J4413</f>
        <v/>
      </c>
      <c r="K4413">
        <f>'DATA DASH'!K4413</f>
        <v/>
      </c>
      <c r="L4413">
        <f>'DATA DASH'!L4413</f>
        <v/>
      </c>
      <c r="M4413">
        <f>'DATA DASH'!M4413</f>
        <v/>
      </c>
    </row>
    <row r="4414">
      <c r="A4414">
        <f>'DATA DASH'!A4414</f>
        <v/>
      </c>
      <c r="B4414">
        <f>'DATA DASH'!B4414</f>
        <v/>
      </c>
      <c r="C4414">
        <f>'DATA DASH'!C4414</f>
        <v/>
      </c>
      <c r="D4414">
        <f>'DATA DASH'!D4414</f>
        <v/>
      </c>
      <c r="E4414">
        <f>'DATA DASH'!E4414</f>
        <v/>
      </c>
      <c r="F4414">
        <f>'DATA DASH'!F4414</f>
        <v/>
      </c>
      <c r="G4414">
        <f>'DATA DASH'!G4414</f>
        <v/>
      </c>
      <c r="H4414">
        <f>'DATA DASH'!H4414</f>
        <v/>
      </c>
      <c r="I4414">
        <f>'DATA DASH'!I4414</f>
        <v/>
      </c>
      <c r="J4414">
        <f>'DATA DASH'!J4414</f>
        <v/>
      </c>
      <c r="K4414">
        <f>'DATA DASH'!K4414</f>
        <v/>
      </c>
      <c r="L4414">
        <f>'DATA DASH'!L4414</f>
        <v/>
      </c>
      <c r="M4414">
        <f>'DATA DASH'!M4414</f>
        <v/>
      </c>
    </row>
    <row r="4415">
      <c r="A4415">
        <f>'DATA DASH'!A4415</f>
        <v/>
      </c>
      <c r="B4415">
        <f>'DATA DASH'!B4415</f>
        <v/>
      </c>
      <c r="C4415">
        <f>'DATA DASH'!C4415</f>
        <v/>
      </c>
      <c r="D4415">
        <f>'DATA DASH'!D4415</f>
        <v/>
      </c>
      <c r="E4415">
        <f>'DATA DASH'!E4415</f>
        <v/>
      </c>
      <c r="F4415">
        <f>'DATA DASH'!F4415</f>
        <v/>
      </c>
      <c r="G4415">
        <f>'DATA DASH'!G4415</f>
        <v/>
      </c>
      <c r="H4415">
        <f>'DATA DASH'!H4415</f>
        <v/>
      </c>
      <c r="I4415">
        <f>'DATA DASH'!I4415</f>
        <v/>
      </c>
      <c r="J4415">
        <f>'DATA DASH'!J4415</f>
        <v/>
      </c>
      <c r="K4415">
        <f>'DATA DASH'!K4415</f>
        <v/>
      </c>
      <c r="L4415">
        <f>'DATA DASH'!L4415</f>
        <v/>
      </c>
      <c r="M4415">
        <f>'DATA DASH'!M4415</f>
        <v/>
      </c>
    </row>
    <row r="4416">
      <c r="A4416">
        <f>'DATA DASH'!A4416</f>
        <v/>
      </c>
      <c r="B4416">
        <f>'DATA DASH'!B4416</f>
        <v/>
      </c>
      <c r="C4416">
        <f>'DATA DASH'!C4416</f>
        <v/>
      </c>
      <c r="D4416">
        <f>'DATA DASH'!D4416</f>
        <v/>
      </c>
      <c r="E4416">
        <f>'DATA DASH'!E4416</f>
        <v/>
      </c>
      <c r="F4416">
        <f>'DATA DASH'!F4416</f>
        <v/>
      </c>
      <c r="G4416">
        <f>'DATA DASH'!G4416</f>
        <v/>
      </c>
      <c r="H4416">
        <f>'DATA DASH'!H4416</f>
        <v/>
      </c>
      <c r="I4416">
        <f>'DATA DASH'!I4416</f>
        <v/>
      </c>
      <c r="J4416">
        <f>'DATA DASH'!J4416</f>
        <v/>
      </c>
      <c r="K4416">
        <f>'DATA DASH'!K4416</f>
        <v/>
      </c>
      <c r="L4416">
        <f>'DATA DASH'!L4416</f>
        <v/>
      </c>
      <c r="M4416">
        <f>'DATA DASH'!M4416</f>
        <v/>
      </c>
    </row>
    <row r="4417">
      <c r="A4417">
        <f>'DATA DASH'!A4417</f>
        <v/>
      </c>
      <c r="B4417">
        <f>'DATA DASH'!B4417</f>
        <v/>
      </c>
      <c r="C4417">
        <f>'DATA DASH'!C4417</f>
        <v/>
      </c>
      <c r="D4417">
        <f>'DATA DASH'!D4417</f>
        <v/>
      </c>
      <c r="E4417">
        <f>'DATA DASH'!E4417</f>
        <v/>
      </c>
      <c r="F4417">
        <f>'DATA DASH'!F4417</f>
        <v/>
      </c>
      <c r="G4417">
        <f>'DATA DASH'!G4417</f>
        <v/>
      </c>
      <c r="H4417">
        <f>'DATA DASH'!H4417</f>
        <v/>
      </c>
      <c r="I4417">
        <f>'DATA DASH'!I4417</f>
        <v/>
      </c>
      <c r="J4417">
        <f>'DATA DASH'!J4417</f>
        <v/>
      </c>
      <c r="K4417">
        <f>'DATA DASH'!K4417</f>
        <v/>
      </c>
      <c r="L4417">
        <f>'DATA DASH'!L4417</f>
        <v/>
      </c>
      <c r="M4417">
        <f>'DATA DASH'!M4417</f>
        <v/>
      </c>
    </row>
    <row r="4418">
      <c r="A4418">
        <f>'DATA DASH'!A4418</f>
        <v/>
      </c>
      <c r="B4418">
        <f>'DATA DASH'!B4418</f>
        <v/>
      </c>
      <c r="C4418">
        <f>'DATA DASH'!C4418</f>
        <v/>
      </c>
      <c r="D4418">
        <f>'DATA DASH'!D4418</f>
        <v/>
      </c>
      <c r="E4418">
        <f>'DATA DASH'!E4418</f>
        <v/>
      </c>
      <c r="F4418">
        <f>'DATA DASH'!F4418</f>
        <v/>
      </c>
      <c r="G4418">
        <f>'DATA DASH'!G4418</f>
        <v/>
      </c>
      <c r="H4418">
        <f>'DATA DASH'!H4418</f>
        <v/>
      </c>
      <c r="I4418">
        <f>'DATA DASH'!I4418</f>
        <v/>
      </c>
      <c r="J4418">
        <f>'DATA DASH'!J4418</f>
        <v/>
      </c>
      <c r="K4418">
        <f>'DATA DASH'!K4418</f>
        <v/>
      </c>
      <c r="L4418">
        <f>'DATA DASH'!L4418</f>
        <v/>
      </c>
      <c r="M4418">
        <f>'DATA DASH'!M4418</f>
        <v/>
      </c>
    </row>
    <row r="4419">
      <c r="A4419">
        <f>'DATA DASH'!A4419</f>
        <v/>
      </c>
      <c r="B4419">
        <f>'DATA DASH'!B4419</f>
        <v/>
      </c>
      <c r="C4419">
        <f>'DATA DASH'!C4419</f>
        <v/>
      </c>
      <c r="D4419">
        <f>'DATA DASH'!D4419</f>
        <v/>
      </c>
      <c r="E4419">
        <f>'DATA DASH'!E4419</f>
        <v/>
      </c>
      <c r="F4419">
        <f>'DATA DASH'!F4419</f>
        <v/>
      </c>
      <c r="G4419">
        <f>'DATA DASH'!G4419</f>
        <v/>
      </c>
      <c r="H4419">
        <f>'DATA DASH'!H4419</f>
        <v/>
      </c>
      <c r="I4419">
        <f>'DATA DASH'!I4419</f>
        <v/>
      </c>
      <c r="J4419">
        <f>'DATA DASH'!J4419</f>
        <v/>
      </c>
      <c r="K4419">
        <f>'DATA DASH'!K4419</f>
        <v/>
      </c>
      <c r="L4419">
        <f>'DATA DASH'!L4419</f>
        <v/>
      </c>
      <c r="M4419">
        <f>'DATA DASH'!M4419</f>
        <v/>
      </c>
    </row>
    <row r="4420">
      <c r="A4420">
        <f>'DATA DASH'!A4420</f>
        <v/>
      </c>
      <c r="B4420">
        <f>'DATA DASH'!B4420</f>
        <v/>
      </c>
      <c r="C4420">
        <f>'DATA DASH'!C4420</f>
        <v/>
      </c>
      <c r="D4420">
        <f>'DATA DASH'!D4420</f>
        <v/>
      </c>
      <c r="E4420">
        <f>'DATA DASH'!E4420</f>
        <v/>
      </c>
      <c r="F4420">
        <f>'DATA DASH'!F4420</f>
        <v/>
      </c>
      <c r="G4420">
        <f>'DATA DASH'!G4420</f>
        <v/>
      </c>
      <c r="H4420">
        <f>'DATA DASH'!H4420</f>
        <v/>
      </c>
      <c r="I4420">
        <f>'DATA DASH'!I4420</f>
        <v/>
      </c>
      <c r="J4420">
        <f>'DATA DASH'!J4420</f>
        <v/>
      </c>
      <c r="K4420">
        <f>'DATA DASH'!K4420</f>
        <v/>
      </c>
      <c r="L4420">
        <f>'DATA DASH'!L4420</f>
        <v/>
      </c>
      <c r="M4420">
        <f>'DATA DASH'!M4420</f>
        <v/>
      </c>
    </row>
    <row r="4421">
      <c r="A4421">
        <f>'DATA DASH'!A4421</f>
        <v/>
      </c>
      <c r="B4421">
        <f>'DATA DASH'!B4421</f>
        <v/>
      </c>
      <c r="C4421">
        <f>'DATA DASH'!C4421</f>
        <v/>
      </c>
      <c r="D4421">
        <f>'DATA DASH'!D4421</f>
        <v/>
      </c>
      <c r="E4421">
        <f>'DATA DASH'!E4421</f>
        <v/>
      </c>
      <c r="F4421">
        <f>'DATA DASH'!F4421</f>
        <v/>
      </c>
      <c r="G4421">
        <f>'DATA DASH'!G4421</f>
        <v/>
      </c>
      <c r="H4421">
        <f>'DATA DASH'!H4421</f>
        <v/>
      </c>
      <c r="I4421">
        <f>'DATA DASH'!I4421</f>
        <v/>
      </c>
      <c r="J4421">
        <f>'DATA DASH'!J4421</f>
        <v/>
      </c>
      <c r="K4421">
        <f>'DATA DASH'!K4421</f>
        <v/>
      </c>
      <c r="L4421">
        <f>'DATA DASH'!L4421</f>
        <v/>
      </c>
      <c r="M4421">
        <f>'DATA DASH'!M4421</f>
        <v/>
      </c>
    </row>
    <row r="4422">
      <c r="A4422">
        <f>'DATA DASH'!A4422</f>
        <v/>
      </c>
      <c r="B4422">
        <f>'DATA DASH'!B4422</f>
        <v/>
      </c>
      <c r="C4422">
        <f>'DATA DASH'!C4422</f>
        <v/>
      </c>
      <c r="D4422">
        <f>'DATA DASH'!D4422</f>
        <v/>
      </c>
      <c r="E4422">
        <f>'DATA DASH'!E4422</f>
        <v/>
      </c>
      <c r="F4422">
        <f>'DATA DASH'!F4422</f>
        <v/>
      </c>
      <c r="G4422">
        <f>'DATA DASH'!G4422</f>
        <v/>
      </c>
      <c r="H4422">
        <f>'DATA DASH'!H4422</f>
        <v/>
      </c>
      <c r="I4422">
        <f>'DATA DASH'!I4422</f>
        <v/>
      </c>
      <c r="J4422">
        <f>'DATA DASH'!J4422</f>
        <v/>
      </c>
      <c r="K4422">
        <f>'DATA DASH'!K4422</f>
        <v/>
      </c>
      <c r="L4422">
        <f>'DATA DASH'!L4422</f>
        <v/>
      </c>
      <c r="M4422">
        <f>'DATA DASH'!M4422</f>
        <v/>
      </c>
    </row>
    <row r="4423">
      <c r="A4423">
        <f>'DATA DASH'!A4423</f>
        <v/>
      </c>
      <c r="B4423">
        <f>'DATA DASH'!B4423</f>
        <v/>
      </c>
      <c r="C4423">
        <f>'DATA DASH'!C4423</f>
        <v/>
      </c>
      <c r="D4423">
        <f>'DATA DASH'!D4423</f>
        <v/>
      </c>
      <c r="E4423">
        <f>'DATA DASH'!E4423</f>
        <v/>
      </c>
      <c r="F4423">
        <f>'DATA DASH'!F4423</f>
        <v/>
      </c>
      <c r="G4423">
        <f>'DATA DASH'!G4423</f>
        <v/>
      </c>
      <c r="H4423">
        <f>'DATA DASH'!H4423</f>
        <v/>
      </c>
      <c r="I4423">
        <f>'DATA DASH'!I4423</f>
        <v/>
      </c>
      <c r="J4423">
        <f>'DATA DASH'!J4423</f>
        <v/>
      </c>
      <c r="K4423">
        <f>'DATA DASH'!K4423</f>
        <v/>
      </c>
      <c r="L4423">
        <f>'DATA DASH'!L4423</f>
        <v/>
      </c>
      <c r="M4423">
        <f>'DATA DASH'!M4423</f>
        <v/>
      </c>
    </row>
    <row r="4424">
      <c r="A4424">
        <f>'DATA DASH'!A4424</f>
        <v/>
      </c>
      <c r="B4424">
        <f>'DATA DASH'!B4424</f>
        <v/>
      </c>
      <c r="C4424">
        <f>'DATA DASH'!C4424</f>
        <v/>
      </c>
      <c r="D4424">
        <f>'DATA DASH'!D4424</f>
        <v/>
      </c>
      <c r="E4424">
        <f>'DATA DASH'!E4424</f>
        <v/>
      </c>
      <c r="F4424">
        <f>'DATA DASH'!F4424</f>
        <v/>
      </c>
      <c r="G4424">
        <f>'DATA DASH'!G4424</f>
        <v/>
      </c>
      <c r="H4424">
        <f>'DATA DASH'!H4424</f>
        <v/>
      </c>
      <c r="I4424">
        <f>'DATA DASH'!I4424</f>
        <v/>
      </c>
      <c r="J4424">
        <f>'DATA DASH'!J4424</f>
        <v/>
      </c>
      <c r="K4424">
        <f>'DATA DASH'!K4424</f>
        <v/>
      </c>
      <c r="L4424">
        <f>'DATA DASH'!L4424</f>
        <v/>
      </c>
      <c r="M4424">
        <f>'DATA DASH'!M4424</f>
        <v/>
      </c>
    </row>
    <row r="4425">
      <c r="A4425">
        <f>'DATA DASH'!A4425</f>
        <v/>
      </c>
      <c r="B4425">
        <f>'DATA DASH'!B4425</f>
        <v/>
      </c>
      <c r="C4425">
        <f>'DATA DASH'!C4425</f>
        <v/>
      </c>
      <c r="D4425">
        <f>'DATA DASH'!D4425</f>
        <v/>
      </c>
      <c r="E4425">
        <f>'DATA DASH'!E4425</f>
        <v/>
      </c>
      <c r="F4425">
        <f>'DATA DASH'!F4425</f>
        <v/>
      </c>
      <c r="G4425">
        <f>'DATA DASH'!G4425</f>
        <v/>
      </c>
      <c r="H4425">
        <f>'DATA DASH'!H4425</f>
        <v/>
      </c>
      <c r="I4425">
        <f>'DATA DASH'!I4425</f>
        <v/>
      </c>
      <c r="J4425">
        <f>'DATA DASH'!J4425</f>
        <v/>
      </c>
      <c r="K4425">
        <f>'DATA DASH'!K4425</f>
        <v/>
      </c>
      <c r="L4425">
        <f>'DATA DASH'!L4425</f>
        <v/>
      </c>
      <c r="M4425">
        <f>'DATA DASH'!M4425</f>
        <v/>
      </c>
    </row>
    <row r="4426">
      <c r="A4426">
        <f>'DATA DASH'!A4426</f>
        <v/>
      </c>
      <c r="B4426">
        <f>'DATA DASH'!B4426</f>
        <v/>
      </c>
      <c r="C4426">
        <f>'DATA DASH'!C4426</f>
        <v/>
      </c>
      <c r="D4426">
        <f>'DATA DASH'!D4426</f>
        <v/>
      </c>
      <c r="E4426">
        <f>'DATA DASH'!E4426</f>
        <v/>
      </c>
      <c r="F4426">
        <f>'DATA DASH'!F4426</f>
        <v/>
      </c>
      <c r="G4426">
        <f>'DATA DASH'!G4426</f>
        <v/>
      </c>
      <c r="H4426">
        <f>'DATA DASH'!H4426</f>
        <v/>
      </c>
      <c r="I4426">
        <f>'DATA DASH'!I4426</f>
        <v/>
      </c>
      <c r="J4426">
        <f>'DATA DASH'!J4426</f>
        <v/>
      </c>
      <c r="K4426">
        <f>'DATA DASH'!K4426</f>
        <v/>
      </c>
      <c r="L4426">
        <f>'DATA DASH'!L4426</f>
        <v/>
      </c>
      <c r="M4426">
        <f>'DATA DASH'!M4426</f>
        <v/>
      </c>
    </row>
    <row r="4427">
      <c r="A4427">
        <f>'DATA DASH'!A4427</f>
        <v/>
      </c>
      <c r="B4427">
        <f>'DATA DASH'!B4427</f>
        <v/>
      </c>
      <c r="C4427">
        <f>'DATA DASH'!C4427</f>
        <v/>
      </c>
      <c r="D4427">
        <f>'DATA DASH'!D4427</f>
        <v/>
      </c>
      <c r="E4427">
        <f>'DATA DASH'!E4427</f>
        <v/>
      </c>
      <c r="F4427">
        <f>'DATA DASH'!F4427</f>
        <v/>
      </c>
      <c r="G4427">
        <f>'DATA DASH'!G4427</f>
        <v/>
      </c>
      <c r="H4427">
        <f>'DATA DASH'!H4427</f>
        <v/>
      </c>
      <c r="I4427">
        <f>'DATA DASH'!I4427</f>
        <v/>
      </c>
      <c r="J4427">
        <f>'DATA DASH'!J4427</f>
        <v/>
      </c>
      <c r="K4427">
        <f>'DATA DASH'!K4427</f>
        <v/>
      </c>
      <c r="L4427">
        <f>'DATA DASH'!L4427</f>
        <v/>
      </c>
      <c r="M4427">
        <f>'DATA DASH'!M4427</f>
        <v/>
      </c>
    </row>
    <row r="4428">
      <c r="A4428">
        <f>'DATA DASH'!A4428</f>
        <v/>
      </c>
      <c r="B4428">
        <f>'DATA DASH'!B4428</f>
        <v/>
      </c>
      <c r="C4428">
        <f>'DATA DASH'!C4428</f>
        <v/>
      </c>
      <c r="D4428">
        <f>'DATA DASH'!D4428</f>
        <v/>
      </c>
      <c r="E4428">
        <f>'DATA DASH'!E4428</f>
        <v/>
      </c>
      <c r="F4428">
        <f>'DATA DASH'!F4428</f>
        <v/>
      </c>
      <c r="G4428">
        <f>'DATA DASH'!G4428</f>
        <v/>
      </c>
      <c r="H4428">
        <f>'DATA DASH'!H4428</f>
        <v/>
      </c>
      <c r="I4428">
        <f>'DATA DASH'!I4428</f>
        <v/>
      </c>
      <c r="J4428">
        <f>'DATA DASH'!J4428</f>
        <v/>
      </c>
      <c r="K4428">
        <f>'DATA DASH'!K4428</f>
        <v/>
      </c>
      <c r="L4428">
        <f>'DATA DASH'!L4428</f>
        <v/>
      </c>
      <c r="M4428">
        <f>'DATA DASH'!M4428</f>
        <v/>
      </c>
    </row>
    <row r="4429">
      <c r="A4429">
        <f>'DATA DASH'!A4429</f>
        <v/>
      </c>
      <c r="B4429">
        <f>'DATA DASH'!B4429</f>
        <v/>
      </c>
      <c r="C4429">
        <f>'DATA DASH'!C4429</f>
        <v/>
      </c>
      <c r="D4429">
        <f>'DATA DASH'!D4429</f>
        <v/>
      </c>
      <c r="E4429">
        <f>'DATA DASH'!E4429</f>
        <v/>
      </c>
      <c r="F4429">
        <f>'DATA DASH'!F4429</f>
        <v/>
      </c>
      <c r="G4429">
        <f>'DATA DASH'!G4429</f>
        <v/>
      </c>
      <c r="H4429">
        <f>'DATA DASH'!H4429</f>
        <v/>
      </c>
      <c r="I4429">
        <f>'DATA DASH'!I4429</f>
        <v/>
      </c>
      <c r="J4429">
        <f>'DATA DASH'!J4429</f>
        <v/>
      </c>
      <c r="K4429">
        <f>'DATA DASH'!K4429</f>
        <v/>
      </c>
      <c r="L4429">
        <f>'DATA DASH'!L4429</f>
        <v/>
      </c>
      <c r="M4429">
        <f>'DATA DASH'!M4429</f>
        <v/>
      </c>
    </row>
    <row r="4430">
      <c r="A4430">
        <f>'DATA DASH'!A4430</f>
        <v/>
      </c>
      <c r="B4430">
        <f>'DATA DASH'!B4430</f>
        <v/>
      </c>
      <c r="C4430">
        <f>'DATA DASH'!C4430</f>
        <v/>
      </c>
      <c r="D4430">
        <f>'DATA DASH'!D4430</f>
        <v/>
      </c>
      <c r="E4430">
        <f>'DATA DASH'!E4430</f>
        <v/>
      </c>
      <c r="F4430">
        <f>'DATA DASH'!F4430</f>
        <v/>
      </c>
      <c r="G4430">
        <f>'DATA DASH'!G4430</f>
        <v/>
      </c>
      <c r="H4430">
        <f>'DATA DASH'!H4430</f>
        <v/>
      </c>
      <c r="I4430">
        <f>'DATA DASH'!I4430</f>
        <v/>
      </c>
      <c r="J4430">
        <f>'DATA DASH'!J4430</f>
        <v/>
      </c>
      <c r="K4430">
        <f>'DATA DASH'!K4430</f>
        <v/>
      </c>
      <c r="L4430">
        <f>'DATA DASH'!L4430</f>
        <v/>
      </c>
      <c r="M4430">
        <f>'DATA DASH'!M4430</f>
        <v/>
      </c>
    </row>
    <row r="4431">
      <c r="A4431">
        <f>'DATA DASH'!A4431</f>
        <v/>
      </c>
      <c r="B4431">
        <f>'DATA DASH'!B4431</f>
        <v/>
      </c>
      <c r="C4431">
        <f>'DATA DASH'!C4431</f>
        <v/>
      </c>
      <c r="D4431">
        <f>'DATA DASH'!D4431</f>
        <v/>
      </c>
      <c r="E4431">
        <f>'DATA DASH'!E4431</f>
        <v/>
      </c>
      <c r="F4431">
        <f>'DATA DASH'!F4431</f>
        <v/>
      </c>
      <c r="G4431">
        <f>'DATA DASH'!G4431</f>
        <v/>
      </c>
      <c r="H4431">
        <f>'DATA DASH'!H4431</f>
        <v/>
      </c>
      <c r="I4431">
        <f>'DATA DASH'!I4431</f>
        <v/>
      </c>
      <c r="J4431">
        <f>'DATA DASH'!J4431</f>
        <v/>
      </c>
      <c r="K4431">
        <f>'DATA DASH'!K4431</f>
        <v/>
      </c>
      <c r="L4431">
        <f>'DATA DASH'!L4431</f>
        <v/>
      </c>
      <c r="M4431">
        <f>'DATA DASH'!M4431</f>
        <v/>
      </c>
    </row>
    <row r="4432">
      <c r="A4432">
        <f>'DATA DASH'!A4432</f>
        <v/>
      </c>
      <c r="B4432">
        <f>'DATA DASH'!B4432</f>
        <v/>
      </c>
      <c r="C4432">
        <f>'DATA DASH'!C4432</f>
        <v/>
      </c>
      <c r="D4432">
        <f>'DATA DASH'!D4432</f>
        <v/>
      </c>
      <c r="E4432">
        <f>'DATA DASH'!E4432</f>
        <v/>
      </c>
      <c r="F4432">
        <f>'DATA DASH'!F4432</f>
        <v/>
      </c>
      <c r="G4432">
        <f>'DATA DASH'!G4432</f>
        <v/>
      </c>
      <c r="H4432">
        <f>'DATA DASH'!H4432</f>
        <v/>
      </c>
      <c r="I4432">
        <f>'DATA DASH'!I4432</f>
        <v/>
      </c>
      <c r="J4432">
        <f>'DATA DASH'!J4432</f>
        <v/>
      </c>
      <c r="K4432">
        <f>'DATA DASH'!K4432</f>
        <v/>
      </c>
      <c r="L4432">
        <f>'DATA DASH'!L4432</f>
        <v/>
      </c>
      <c r="M4432">
        <f>'DATA DASH'!M4432</f>
        <v/>
      </c>
    </row>
    <row r="4433">
      <c r="A4433">
        <f>'DATA DASH'!A4433</f>
        <v/>
      </c>
      <c r="B4433">
        <f>'DATA DASH'!B4433</f>
        <v/>
      </c>
      <c r="C4433">
        <f>'DATA DASH'!C4433</f>
        <v/>
      </c>
      <c r="D4433">
        <f>'DATA DASH'!D4433</f>
        <v/>
      </c>
      <c r="E4433">
        <f>'DATA DASH'!E4433</f>
        <v/>
      </c>
      <c r="F4433">
        <f>'DATA DASH'!F4433</f>
        <v/>
      </c>
      <c r="G4433">
        <f>'DATA DASH'!G4433</f>
        <v/>
      </c>
      <c r="H4433">
        <f>'DATA DASH'!H4433</f>
        <v/>
      </c>
      <c r="I4433">
        <f>'DATA DASH'!I4433</f>
        <v/>
      </c>
      <c r="J4433">
        <f>'DATA DASH'!J4433</f>
        <v/>
      </c>
      <c r="K4433">
        <f>'DATA DASH'!K4433</f>
        <v/>
      </c>
      <c r="L4433">
        <f>'DATA DASH'!L4433</f>
        <v/>
      </c>
      <c r="M4433">
        <f>'DATA DASH'!M4433</f>
        <v/>
      </c>
    </row>
    <row r="4434">
      <c r="A4434">
        <f>'DATA DASH'!A4434</f>
        <v/>
      </c>
      <c r="B4434">
        <f>'DATA DASH'!B4434</f>
        <v/>
      </c>
      <c r="C4434">
        <f>'DATA DASH'!C4434</f>
        <v/>
      </c>
      <c r="D4434">
        <f>'DATA DASH'!D4434</f>
        <v/>
      </c>
      <c r="E4434">
        <f>'DATA DASH'!E4434</f>
        <v/>
      </c>
      <c r="F4434">
        <f>'DATA DASH'!F4434</f>
        <v/>
      </c>
      <c r="G4434">
        <f>'DATA DASH'!G4434</f>
        <v/>
      </c>
      <c r="H4434">
        <f>'DATA DASH'!H4434</f>
        <v/>
      </c>
      <c r="I4434">
        <f>'DATA DASH'!I4434</f>
        <v/>
      </c>
      <c r="J4434">
        <f>'DATA DASH'!J4434</f>
        <v/>
      </c>
      <c r="K4434">
        <f>'DATA DASH'!K4434</f>
        <v/>
      </c>
      <c r="L4434">
        <f>'DATA DASH'!L4434</f>
        <v/>
      </c>
      <c r="M4434">
        <f>'DATA DASH'!M4434</f>
        <v/>
      </c>
    </row>
    <row r="4435">
      <c r="A4435">
        <f>'DATA DASH'!A4435</f>
        <v/>
      </c>
      <c r="B4435">
        <f>'DATA DASH'!B4435</f>
        <v/>
      </c>
      <c r="C4435">
        <f>'DATA DASH'!C4435</f>
        <v/>
      </c>
      <c r="D4435">
        <f>'DATA DASH'!D4435</f>
        <v/>
      </c>
      <c r="E4435">
        <f>'DATA DASH'!E4435</f>
        <v/>
      </c>
      <c r="F4435">
        <f>'DATA DASH'!F4435</f>
        <v/>
      </c>
      <c r="G4435">
        <f>'DATA DASH'!G4435</f>
        <v/>
      </c>
      <c r="H4435">
        <f>'DATA DASH'!H4435</f>
        <v/>
      </c>
      <c r="I4435">
        <f>'DATA DASH'!I4435</f>
        <v/>
      </c>
      <c r="J4435">
        <f>'DATA DASH'!J4435</f>
        <v/>
      </c>
      <c r="K4435">
        <f>'DATA DASH'!K4435</f>
        <v/>
      </c>
      <c r="L4435">
        <f>'DATA DASH'!L4435</f>
        <v/>
      </c>
      <c r="M4435">
        <f>'DATA DASH'!M4435</f>
        <v/>
      </c>
    </row>
    <row r="4436">
      <c r="A4436">
        <f>'DATA DASH'!A4436</f>
        <v/>
      </c>
      <c r="B4436">
        <f>'DATA DASH'!B4436</f>
        <v/>
      </c>
      <c r="C4436">
        <f>'DATA DASH'!C4436</f>
        <v/>
      </c>
      <c r="D4436">
        <f>'DATA DASH'!D4436</f>
        <v/>
      </c>
      <c r="E4436">
        <f>'DATA DASH'!E4436</f>
        <v/>
      </c>
      <c r="F4436">
        <f>'DATA DASH'!F4436</f>
        <v/>
      </c>
      <c r="G4436">
        <f>'DATA DASH'!G4436</f>
        <v/>
      </c>
      <c r="H4436">
        <f>'DATA DASH'!H4436</f>
        <v/>
      </c>
      <c r="I4436">
        <f>'DATA DASH'!I4436</f>
        <v/>
      </c>
      <c r="J4436">
        <f>'DATA DASH'!J4436</f>
        <v/>
      </c>
      <c r="K4436">
        <f>'DATA DASH'!K4436</f>
        <v/>
      </c>
      <c r="L4436">
        <f>'DATA DASH'!L4436</f>
        <v/>
      </c>
      <c r="M4436">
        <f>'DATA DASH'!M4436</f>
        <v/>
      </c>
    </row>
    <row r="4437">
      <c r="A4437">
        <f>'DATA DASH'!A4437</f>
        <v/>
      </c>
      <c r="B4437">
        <f>'DATA DASH'!B4437</f>
        <v/>
      </c>
      <c r="C4437">
        <f>'DATA DASH'!C4437</f>
        <v/>
      </c>
      <c r="D4437">
        <f>'DATA DASH'!D4437</f>
        <v/>
      </c>
      <c r="E4437">
        <f>'DATA DASH'!E4437</f>
        <v/>
      </c>
      <c r="F4437">
        <f>'DATA DASH'!F4437</f>
        <v/>
      </c>
      <c r="G4437">
        <f>'DATA DASH'!G4437</f>
        <v/>
      </c>
      <c r="H4437">
        <f>'DATA DASH'!H4437</f>
        <v/>
      </c>
      <c r="I4437">
        <f>'DATA DASH'!I4437</f>
        <v/>
      </c>
      <c r="J4437">
        <f>'DATA DASH'!J4437</f>
        <v/>
      </c>
      <c r="K4437">
        <f>'DATA DASH'!K4437</f>
        <v/>
      </c>
      <c r="L4437">
        <f>'DATA DASH'!L4437</f>
        <v/>
      </c>
      <c r="M4437">
        <f>'DATA DASH'!M4437</f>
        <v/>
      </c>
    </row>
    <row r="4438">
      <c r="A4438">
        <f>'DATA DASH'!A4438</f>
        <v/>
      </c>
      <c r="B4438">
        <f>'DATA DASH'!B4438</f>
        <v/>
      </c>
      <c r="C4438">
        <f>'DATA DASH'!C4438</f>
        <v/>
      </c>
      <c r="D4438">
        <f>'DATA DASH'!D4438</f>
        <v/>
      </c>
      <c r="E4438">
        <f>'DATA DASH'!E4438</f>
        <v/>
      </c>
      <c r="F4438">
        <f>'DATA DASH'!F4438</f>
        <v/>
      </c>
      <c r="G4438">
        <f>'DATA DASH'!G4438</f>
        <v/>
      </c>
      <c r="H4438">
        <f>'DATA DASH'!H4438</f>
        <v/>
      </c>
      <c r="I4438">
        <f>'DATA DASH'!I4438</f>
        <v/>
      </c>
      <c r="J4438">
        <f>'DATA DASH'!J4438</f>
        <v/>
      </c>
      <c r="K4438">
        <f>'DATA DASH'!K4438</f>
        <v/>
      </c>
      <c r="L4438">
        <f>'DATA DASH'!L4438</f>
        <v/>
      </c>
      <c r="M4438">
        <f>'DATA DASH'!M4438</f>
        <v/>
      </c>
    </row>
    <row r="4439">
      <c r="A4439">
        <f>'DATA DASH'!A4439</f>
        <v/>
      </c>
      <c r="B4439">
        <f>'DATA DASH'!B4439</f>
        <v/>
      </c>
      <c r="C4439">
        <f>'DATA DASH'!C4439</f>
        <v/>
      </c>
      <c r="D4439">
        <f>'DATA DASH'!D4439</f>
        <v/>
      </c>
      <c r="E4439">
        <f>'DATA DASH'!E4439</f>
        <v/>
      </c>
      <c r="F4439">
        <f>'DATA DASH'!F4439</f>
        <v/>
      </c>
      <c r="G4439">
        <f>'DATA DASH'!G4439</f>
        <v/>
      </c>
      <c r="H4439">
        <f>'DATA DASH'!H4439</f>
        <v/>
      </c>
      <c r="I4439">
        <f>'DATA DASH'!I4439</f>
        <v/>
      </c>
      <c r="J4439">
        <f>'DATA DASH'!J4439</f>
        <v/>
      </c>
      <c r="K4439">
        <f>'DATA DASH'!K4439</f>
        <v/>
      </c>
      <c r="L4439">
        <f>'DATA DASH'!L4439</f>
        <v/>
      </c>
      <c r="M4439">
        <f>'DATA DASH'!M4439</f>
        <v/>
      </c>
    </row>
    <row r="4440">
      <c r="A4440">
        <f>'DATA DASH'!A4440</f>
        <v/>
      </c>
      <c r="B4440">
        <f>'DATA DASH'!B4440</f>
        <v/>
      </c>
      <c r="C4440">
        <f>'DATA DASH'!C4440</f>
        <v/>
      </c>
      <c r="D4440">
        <f>'DATA DASH'!D4440</f>
        <v/>
      </c>
      <c r="E4440">
        <f>'DATA DASH'!E4440</f>
        <v/>
      </c>
      <c r="F4440">
        <f>'DATA DASH'!F4440</f>
        <v/>
      </c>
      <c r="G4440">
        <f>'DATA DASH'!G4440</f>
        <v/>
      </c>
      <c r="H4440">
        <f>'DATA DASH'!H4440</f>
        <v/>
      </c>
      <c r="I4440">
        <f>'DATA DASH'!I4440</f>
        <v/>
      </c>
      <c r="J4440">
        <f>'DATA DASH'!J4440</f>
        <v/>
      </c>
      <c r="K4440">
        <f>'DATA DASH'!K4440</f>
        <v/>
      </c>
      <c r="L4440">
        <f>'DATA DASH'!L4440</f>
        <v/>
      </c>
      <c r="M4440">
        <f>'DATA DASH'!M4440</f>
        <v/>
      </c>
    </row>
    <row r="4441">
      <c r="A4441">
        <f>'DATA DASH'!A4441</f>
        <v/>
      </c>
      <c r="B4441">
        <f>'DATA DASH'!B4441</f>
        <v/>
      </c>
      <c r="C4441">
        <f>'DATA DASH'!C4441</f>
        <v/>
      </c>
      <c r="D4441">
        <f>'DATA DASH'!D4441</f>
        <v/>
      </c>
      <c r="E4441">
        <f>'DATA DASH'!E4441</f>
        <v/>
      </c>
      <c r="F4441">
        <f>'DATA DASH'!F4441</f>
        <v/>
      </c>
      <c r="G4441">
        <f>'DATA DASH'!G4441</f>
        <v/>
      </c>
      <c r="H4441">
        <f>'DATA DASH'!H4441</f>
        <v/>
      </c>
      <c r="I4441">
        <f>'DATA DASH'!I4441</f>
        <v/>
      </c>
      <c r="J4441">
        <f>'DATA DASH'!J4441</f>
        <v/>
      </c>
      <c r="K4441">
        <f>'DATA DASH'!K4441</f>
        <v/>
      </c>
      <c r="L4441">
        <f>'DATA DASH'!L4441</f>
        <v/>
      </c>
      <c r="M4441">
        <f>'DATA DASH'!M4441</f>
        <v/>
      </c>
    </row>
    <row r="4442">
      <c r="A4442">
        <f>'DATA DASH'!A4442</f>
        <v/>
      </c>
      <c r="B4442">
        <f>'DATA DASH'!B4442</f>
        <v/>
      </c>
      <c r="C4442">
        <f>'DATA DASH'!C4442</f>
        <v/>
      </c>
      <c r="D4442">
        <f>'DATA DASH'!D4442</f>
        <v/>
      </c>
      <c r="E4442">
        <f>'DATA DASH'!E4442</f>
        <v/>
      </c>
      <c r="F4442">
        <f>'DATA DASH'!F4442</f>
        <v/>
      </c>
      <c r="G4442">
        <f>'DATA DASH'!G4442</f>
        <v/>
      </c>
      <c r="H4442">
        <f>'DATA DASH'!H4442</f>
        <v/>
      </c>
      <c r="I4442">
        <f>'DATA DASH'!I4442</f>
        <v/>
      </c>
      <c r="J4442">
        <f>'DATA DASH'!J4442</f>
        <v/>
      </c>
      <c r="K4442">
        <f>'DATA DASH'!K4442</f>
        <v/>
      </c>
      <c r="L4442">
        <f>'DATA DASH'!L4442</f>
        <v/>
      </c>
      <c r="M4442">
        <f>'DATA DASH'!M4442</f>
        <v/>
      </c>
    </row>
    <row r="4443">
      <c r="A4443">
        <f>'DATA DASH'!A4443</f>
        <v/>
      </c>
      <c r="B4443">
        <f>'DATA DASH'!B4443</f>
        <v/>
      </c>
      <c r="C4443">
        <f>'DATA DASH'!C4443</f>
        <v/>
      </c>
      <c r="D4443">
        <f>'DATA DASH'!D4443</f>
        <v/>
      </c>
      <c r="E4443">
        <f>'DATA DASH'!E4443</f>
        <v/>
      </c>
      <c r="F4443">
        <f>'DATA DASH'!F4443</f>
        <v/>
      </c>
      <c r="G4443">
        <f>'DATA DASH'!G4443</f>
        <v/>
      </c>
      <c r="H4443">
        <f>'DATA DASH'!H4443</f>
        <v/>
      </c>
      <c r="I4443">
        <f>'DATA DASH'!I4443</f>
        <v/>
      </c>
      <c r="J4443">
        <f>'DATA DASH'!J4443</f>
        <v/>
      </c>
      <c r="K4443">
        <f>'DATA DASH'!K4443</f>
        <v/>
      </c>
      <c r="L4443">
        <f>'DATA DASH'!L4443</f>
        <v/>
      </c>
      <c r="M4443">
        <f>'DATA DASH'!M4443</f>
        <v/>
      </c>
    </row>
    <row r="4444">
      <c r="A4444">
        <f>'DATA DASH'!A4444</f>
        <v/>
      </c>
      <c r="B4444">
        <f>'DATA DASH'!B4444</f>
        <v/>
      </c>
      <c r="C4444">
        <f>'DATA DASH'!C4444</f>
        <v/>
      </c>
      <c r="D4444">
        <f>'DATA DASH'!D4444</f>
        <v/>
      </c>
      <c r="E4444">
        <f>'DATA DASH'!E4444</f>
        <v/>
      </c>
      <c r="F4444">
        <f>'DATA DASH'!F4444</f>
        <v/>
      </c>
      <c r="G4444">
        <f>'DATA DASH'!G4444</f>
        <v/>
      </c>
      <c r="H4444">
        <f>'DATA DASH'!H4444</f>
        <v/>
      </c>
      <c r="I4444">
        <f>'DATA DASH'!I4444</f>
        <v/>
      </c>
      <c r="J4444">
        <f>'DATA DASH'!J4444</f>
        <v/>
      </c>
      <c r="K4444">
        <f>'DATA DASH'!K4444</f>
        <v/>
      </c>
      <c r="L4444">
        <f>'DATA DASH'!L4444</f>
        <v/>
      </c>
      <c r="M4444">
        <f>'DATA DASH'!M4444</f>
        <v/>
      </c>
    </row>
    <row r="4445">
      <c r="A4445">
        <f>'DATA DASH'!A4445</f>
        <v/>
      </c>
      <c r="B4445">
        <f>'DATA DASH'!B4445</f>
        <v/>
      </c>
      <c r="C4445">
        <f>'DATA DASH'!C4445</f>
        <v/>
      </c>
      <c r="D4445">
        <f>'DATA DASH'!D4445</f>
        <v/>
      </c>
      <c r="E4445">
        <f>'DATA DASH'!E4445</f>
        <v/>
      </c>
      <c r="F4445">
        <f>'DATA DASH'!F4445</f>
        <v/>
      </c>
      <c r="G4445">
        <f>'DATA DASH'!G4445</f>
        <v/>
      </c>
      <c r="H4445">
        <f>'DATA DASH'!H4445</f>
        <v/>
      </c>
      <c r="I4445">
        <f>'DATA DASH'!I4445</f>
        <v/>
      </c>
      <c r="J4445">
        <f>'DATA DASH'!J4445</f>
        <v/>
      </c>
      <c r="K4445">
        <f>'DATA DASH'!K4445</f>
        <v/>
      </c>
      <c r="L4445">
        <f>'DATA DASH'!L4445</f>
        <v/>
      </c>
      <c r="M4445">
        <f>'DATA DASH'!M4445</f>
        <v/>
      </c>
    </row>
    <row r="4446">
      <c r="A4446">
        <f>'DATA DASH'!A4446</f>
        <v/>
      </c>
      <c r="B4446">
        <f>'DATA DASH'!B4446</f>
        <v/>
      </c>
      <c r="C4446">
        <f>'DATA DASH'!C4446</f>
        <v/>
      </c>
      <c r="D4446">
        <f>'DATA DASH'!D4446</f>
        <v/>
      </c>
      <c r="E4446">
        <f>'DATA DASH'!E4446</f>
        <v/>
      </c>
      <c r="F4446">
        <f>'DATA DASH'!F4446</f>
        <v/>
      </c>
      <c r="G4446">
        <f>'DATA DASH'!G4446</f>
        <v/>
      </c>
      <c r="H4446">
        <f>'DATA DASH'!H4446</f>
        <v/>
      </c>
      <c r="I4446">
        <f>'DATA DASH'!I4446</f>
        <v/>
      </c>
      <c r="J4446">
        <f>'DATA DASH'!J4446</f>
        <v/>
      </c>
      <c r="K4446">
        <f>'DATA DASH'!K4446</f>
        <v/>
      </c>
      <c r="L4446">
        <f>'DATA DASH'!L4446</f>
        <v/>
      </c>
      <c r="M4446">
        <f>'DATA DASH'!M4446</f>
        <v/>
      </c>
    </row>
    <row r="4447">
      <c r="A4447">
        <f>'DATA DASH'!A4447</f>
        <v/>
      </c>
      <c r="B4447">
        <f>'DATA DASH'!B4447</f>
        <v/>
      </c>
      <c r="C4447">
        <f>'DATA DASH'!C4447</f>
        <v/>
      </c>
      <c r="D4447">
        <f>'DATA DASH'!D4447</f>
        <v/>
      </c>
      <c r="E4447">
        <f>'DATA DASH'!E4447</f>
        <v/>
      </c>
      <c r="F4447">
        <f>'DATA DASH'!F4447</f>
        <v/>
      </c>
      <c r="G4447">
        <f>'DATA DASH'!G4447</f>
        <v/>
      </c>
      <c r="H4447">
        <f>'DATA DASH'!H4447</f>
        <v/>
      </c>
      <c r="I4447">
        <f>'DATA DASH'!I4447</f>
        <v/>
      </c>
      <c r="J4447">
        <f>'DATA DASH'!J4447</f>
        <v/>
      </c>
      <c r="K4447">
        <f>'DATA DASH'!K4447</f>
        <v/>
      </c>
      <c r="L4447">
        <f>'DATA DASH'!L4447</f>
        <v/>
      </c>
      <c r="M4447">
        <f>'DATA DASH'!M4447</f>
        <v/>
      </c>
    </row>
    <row r="4448">
      <c r="A4448">
        <f>'DATA DASH'!A4448</f>
        <v/>
      </c>
      <c r="B4448">
        <f>'DATA DASH'!B4448</f>
        <v/>
      </c>
      <c r="C4448">
        <f>'DATA DASH'!C4448</f>
        <v/>
      </c>
      <c r="D4448">
        <f>'DATA DASH'!D4448</f>
        <v/>
      </c>
      <c r="E4448">
        <f>'DATA DASH'!E4448</f>
        <v/>
      </c>
      <c r="F4448">
        <f>'DATA DASH'!F4448</f>
        <v/>
      </c>
      <c r="G4448">
        <f>'DATA DASH'!G4448</f>
        <v/>
      </c>
      <c r="H4448">
        <f>'DATA DASH'!H4448</f>
        <v/>
      </c>
      <c r="I4448">
        <f>'DATA DASH'!I4448</f>
        <v/>
      </c>
      <c r="J4448">
        <f>'DATA DASH'!J4448</f>
        <v/>
      </c>
      <c r="K4448">
        <f>'DATA DASH'!K4448</f>
        <v/>
      </c>
      <c r="L4448">
        <f>'DATA DASH'!L4448</f>
        <v/>
      </c>
      <c r="M4448">
        <f>'DATA DASH'!M4448</f>
        <v/>
      </c>
    </row>
    <row r="4449">
      <c r="A4449">
        <f>'DATA DASH'!A4449</f>
        <v/>
      </c>
      <c r="B4449">
        <f>'DATA DASH'!B4449</f>
        <v/>
      </c>
      <c r="C4449">
        <f>'DATA DASH'!C4449</f>
        <v/>
      </c>
      <c r="D4449">
        <f>'DATA DASH'!D4449</f>
        <v/>
      </c>
      <c r="E4449">
        <f>'DATA DASH'!E4449</f>
        <v/>
      </c>
      <c r="F4449">
        <f>'DATA DASH'!F4449</f>
        <v/>
      </c>
      <c r="G4449">
        <f>'DATA DASH'!G4449</f>
        <v/>
      </c>
      <c r="H4449">
        <f>'DATA DASH'!H4449</f>
        <v/>
      </c>
      <c r="I4449">
        <f>'DATA DASH'!I4449</f>
        <v/>
      </c>
      <c r="J4449">
        <f>'DATA DASH'!J4449</f>
        <v/>
      </c>
      <c r="K4449">
        <f>'DATA DASH'!K4449</f>
        <v/>
      </c>
      <c r="L4449">
        <f>'DATA DASH'!L4449</f>
        <v/>
      </c>
      <c r="M4449">
        <f>'DATA DASH'!M4449</f>
        <v/>
      </c>
    </row>
    <row r="4450">
      <c r="A4450">
        <f>'DATA DASH'!A4450</f>
        <v/>
      </c>
      <c r="B4450">
        <f>'DATA DASH'!B4450</f>
        <v/>
      </c>
      <c r="C4450">
        <f>'DATA DASH'!C4450</f>
        <v/>
      </c>
      <c r="D4450">
        <f>'DATA DASH'!D4450</f>
        <v/>
      </c>
      <c r="E4450">
        <f>'DATA DASH'!E4450</f>
        <v/>
      </c>
      <c r="F4450">
        <f>'DATA DASH'!F4450</f>
        <v/>
      </c>
      <c r="G4450">
        <f>'DATA DASH'!G4450</f>
        <v/>
      </c>
      <c r="H4450">
        <f>'DATA DASH'!H4450</f>
        <v/>
      </c>
      <c r="I4450">
        <f>'DATA DASH'!I4450</f>
        <v/>
      </c>
      <c r="J4450">
        <f>'DATA DASH'!J4450</f>
        <v/>
      </c>
      <c r="K4450">
        <f>'DATA DASH'!K4450</f>
        <v/>
      </c>
      <c r="L4450">
        <f>'DATA DASH'!L4450</f>
        <v/>
      </c>
      <c r="M4450">
        <f>'DATA DASH'!M4450</f>
        <v/>
      </c>
    </row>
    <row r="4451">
      <c r="A4451">
        <f>'DATA DASH'!A4451</f>
        <v/>
      </c>
      <c r="B4451">
        <f>'DATA DASH'!B4451</f>
        <v/>
      </c>
      <c r="C4451">
        <f>'DATA DASH'!C4451</f>
        <v/>
      </c>
      <c r="D4451">
        <f>'DATA DASH'!D4451</f>
        <v/>
      </c>
      <c r="E4451">
        <f>'DATA DASH'!E4451</f>
        <v/>
      </c>
      <c r="F4451">
        <f>'DATA DASH'!F4451</f>
        <v/>
      </c>
      <c r="G4451">
        <f>'DATA DASH'!G4451</f>
        <v/>
      </c>
      <c r="H4451">
        <f>'DATA DASH'!H4451</f>
        <v/>
      </c>
      <c r="I4451">
        <f>'DATA DASH'!I4451</f>
        <v/>
      </c>
      <c r="J4451">
        <f>'DATA DASH'!J4451</f>
        <v/>
      </c>
      <c r="K4451">
        <f>'DATA DASH'!K4451</f>
        <v/>
      </c>
      <c r="L4451">
        <f>'DATA DASH'!L4451</f>
        <v/>
      </c>
      <c r="M4451">
        <f>'DATA DASH'!M4451</f>
        <v/>
      </c>
    </row>
    <row r="4452">
      <c r="A4452">
        <f>'DATA DASH'!A4452</f>
        <v/>
      </c>
      <c r="B4452">
        <f>'DATA DASH'!B4452</f>
        <v/>
      </c>
      <c r="C4452">
        <f>'DATA DASH'!C4452</f>
        <v/>
      </c>
      <c r="D4452">
        <f>'DATA DASH'!D4452</f>
        <v/>
      </c>
      <c r="E4452">
        <f>'DATA DASH'!E4452</f>
        <v/>
      </c>
      <c r="F4452">
        <f>'DATA DASH'!F4452</f>
        <v/>
      </c>
      <c r="G4452">
        <f>'DATA DASH'!G4452</f>
        <v/>
      </c>
      <c r="H4452">
        <f>'DATA DASH'!H4452</f>
        <v/>
      </c>
      <c r="I4452">
        <f>'DATA DASH'!I4452</f>
        <v/>
      </c>
      <c r="J4452">
        <f>'DATA DASH'!J4452</f>
        <v/>
      </c>
      <c r="K4452">
        <f>'DATA DASH'!K4452</f>
        <v/>
      </c>
      <c r="L4452">
        <f>'DATA DASH'!L4452</f>
        <v/>
      </c>
      <c r="M4452">
        <f>'DATA DASH'!M4452</f>
        <v/>
      </c>
    </row>
    <row r="4453">
      <c r="A4453">
        <f>'DATA DASH'!A4453</f>
        <v/>
      </c>
      <c r="B4453">
        <f>'DATA DASH'!B4453</f>
        <v/>
      </c>
      <c r="C4453">
        <f>'DATA DASH'!C4453</f>
        <v/>
      </c>
      <c r="D4453">
        <f>'DATA DASH'!D4453</f>
        <v/>
      </c>
      <c r="E4453">
        <f>'DATA DASH'!E4453</f>
        <v/>
      </c>
      <c r="F4453">
        <f>'DATA DASH'!F4453</f>
        <v/>
      </c>
      <c r="G4453">
        <f>'DATA DASH'!G4453</f>
        <v/>
      </c>
      <c r="H4453">
        <f>'DATA DASH'!H4453</f>
        <v/>
      </c>
      <c r="I4453">
        <f>'DATA DASH'!I4453</f>
        <v/>
      </c>
      <c r="J4453">
        <f>'DATA DASH'!J4453</f>
        <v/>
      </c>
      <c r="K4453">
        <f>'DATA DASH'!K4453</f>
        <v/>
      </c>
      <c r="L4453">
        <f>'DATA DASH'!L4453</f>
        <v/>
      </c>
      <c r="M4453">
        <f>'DATA DASH'!M4453</f>
        <v/>
      </c>
    </row>
    <row r="4454">
      <c r="A4454">
        <f>'DATA DASH'!A4454</f>
        <v/>
      </c>
      <c r="B4454">
        <f>'DATA DASH'!B4454</f>
        <v/>
      </c>
      <c r="C4454">
        <f>'DATA DASH'!C4454</f>
        <v/>
      </c>
      <c r="D4454">
        <f>'DATA DASH'!D4454</f>
        <v/>
      </c>
      <c r="E4454">
        <f>'DATA DASH'!E4454</f>
        <v/>
      </c>
      <c r="F4454">
        <f>'DATA DASH'!F4454</f>
        <v/>
      </c>
      <c r="G4454">
        <f>'DATA DASH'!G4454</f>
        <v/>
      </c>
      <c r="H4454">
        <f>'DATA DASH'!H4454</f>
        <v/>
      </c>
      <c r="I4454">
        <f>'DATA DASH'!I4454</f>
        <v/>
      </c>
      <c r="J4454">
        <f>'DATA DASH'!J4454</f>
        <v/>
      </c>
      <c r="K4454">
        <f>'DATA DASH'!K4454</f>
        <v/>
      </c>
      <c r="L4454">
        <f>'DATA DASH'!L4454</f>
        <v/>
      </c>
      <c r="M4454">
        <f>'DATA DASH'!M4454</f>
        <v/>
      </c>
    </row>
    <row r="4455">
      <c r="A4455">
        <f>'DATA DASH'!A4455</f>
        <v/>
      </c>
      <c r="B4455">
        <f>'DATA DASH'!B4455</f>
        <v/>
      </c>
      <c r="C4455">
        <f>'DATA DASH'!C4455</f>
        <v/>
      </c>
      <c r="D4455">
        <f>'DATA DASH'!D4455</f>
        <v/>
      </c>
      <c r="E4455">
        <f>'DATA DASH'!E4455</f>
        <v/>
      </c>
      <c r="F4455">
        <f>'DATA DASH'!F4455</f>
        <v/>
      </c>
      <c r="G4455">
        <f>'DATA DASH'!G4455</f>
        <v/>
      </c>
      <c r="H4455">
        <f>'DATA DASH'!H4455</f>
        <v/>
      </c>
      <c r="I4455">
        <f>'DATA DASH'!I4455</f>
        <v/>
      </c>
      <c r="J4455">
        <f>'DATA DASH'!J4455</f>
        <v/>
      </c>
      <c r="K4455">
        <f>'DATA DASH'!K4455</f>
        <v/>
      </c>
      <c r="L4455">
        <f>'DATA DASH'!L4455</f>
        <v/>
      </c>
      <c r="M4455">
        <f>'DATA DASH'!M4455</f>
        <v/>
      </c>
    </row>
    <row r="4456">
      <c r="A4456">
        <f>'DATA DASH'!A4456</f>
        <v/>
      </c>
      <c r="B4456">
        <f>'DATA DASH'!B4456</f>
        <v/>
      </c>
      <c r="C4456">
        <f>'DATA DASH'!C4456</f>
        <v/>
      </c>
      <c r="D4456">
        <f>'DATA DASH'!D4456</f>
        <v/>
      </c>
      <c r="E4456">
        <f>'DATA DASH'!E4456</f>
        <v/>
      </c>
      <c r="F4456">
        <f>'DATA DASH'!F4456</f>
        <v/>
      </c>
      <c r="G4456">
        <f>'DATA DASH'!G4456</f>
        <v/>
      </c>
      <c r="H4456">
        <f>'DATA DASH'!H4456</f>
        <v/>
      </c>
      <c r="I4456">
        <f>'DATA DASH'!I4456</f>
        <v/>
      </c>
      <c r="J4456">
        <f>'DATA DASH'!J4456</f>
        <v/>
      </c>
      <c r="K4456">
        <f>'DATA DASH'!K4456</f>
        <v/>
      </c>
      <c r="L4456">
        <f>'DATA DASH'!L4456</f>
        <v/>
      </c>
      <c r="M4456">
        <f>'DATA DASH'!M4456</f>
        <v/>
      </c>
    </row>
    <row r="4457">
      <c r="A4457">
        <f>'DATA DASH'!A4457</f>
        <v/>
      </c>
      <c r="B4457">
        <f>'DATA DASH'!B4457</f>
        <v/>
      </c>
      <c r="C4457">
        <f>'DATA DASH'!C4457</f>
        <v/>
      </c>
      <c r="D4457">
        <f>'DATA DASH'!D4457</f>
        <v/>
      </c>
      <c r="E4457">
        <f>'DATA DASH'!E4457</f>
        <v/>
      </c>
      <c r="F4457">
        <f>'DATA DASH'!F4457</f>
        <v/>
      </c>
      <c r="G4457">
        <f>'DATA DASH'!G4457</f>
        <v/>
      </c>
      <c r="H4457">
        <f>'DATA DASH'!H4457</f>
        <v/>
      </c>
      <c r="I4457">
        <f>'DATA DASH'!I4457</f>
        <v/>
      </c>
      <c r="J4457">
        <f>'DATA DASH'!J4457</f>
        <v/>
      </c>
      <c r="K4457">
        <f>'DATA DASH'!K4457</f>
        <v/>
      </c>
      <c r="L4457">
        <f>'DATA DASH'!L4457</f>
        <v/>
      </c>
      <c r="M4457">
        <f>'DATA DASH'!M4457</f>
        <v/>
      </c>
    </row>
    <row r="4458">
      <c r="A4458">
        <f>'DATA DASH'!A4458</f>
        <v/>
      </c>
      <c r="B4458">
        <f>'DATA DASH'!B4458</f>
        <v/>
      </c>
      <c r="C4458">
        <f>'DATA DASH'!C4458</f>
        <v/>
      </c>
      <c r="D4458">
        <f>'DATA DASH'!D4458</f>
        <v/>
      </c>
      <c r="E4458">
        <f>'DATA DASH'!E4458</f>
        <v/>
      </c>
      <c r="F4458">
        <f>'DATA DASH'!F4458</f>
        <v/>
      </c>
      <c r="G4458">
        <f>'DATA DASH'!G4458</f>
        <v/>
      </c>
      <c r="H4458">
        <f>'DATA DASH'!H4458</f>
        <v/>
      </c>
      <c r="I4458">
        <f>'DATA DASH'!I4458</f>
        <v/>
      </c>
      <c r="J4458">
        <f>'DATA DASH'!J4458</f>
        <v/>
      </c>
      <c r="K4458">
        <f>'DATA DASH'!K4458</f>
        <v/>
      </c>
      <c r="L4458">
        <f>'DATA DASH'!L4458</f>
        <v/>
      </c>
      <c r="M4458">
        <f>'DATA DASH'!M4458</f>
        <v/>
      </c>
    </row>
    <row r="4459">
      <c r="A4459">
        <f>'DATA DASH'!A4459</f>
        <v/>
      </c>
      <c r="B4459">
        <f>'DATA DASH'!B4459</f>
        <v/>
      </c>
      <c r="C4459">
        <f>'DATA DASH'!C4459</f>
        <v/>
      </c>
      <c r="D4459">
        <f>'DATA DASH'!D4459</f>
        <v/>
      </c>
      <c r="E4459">
        <f>'DATA DASH'!E4459</f>
        <v/>
      </c>
      <c r="F4459">
        <f>'DATA DASH'!F4459</f>
        <v/>
      </c>
      <c r="G4459">
        <f>'DATA DASH'!G4459</f>
        <v/>
      </c>
      <c r="H4459">
        <f>'DATA DASH'!H4459</f>
        <v/>
      </c>
      <c r="I4459">
        <f>'DATA DASH'!I4459</f>
        <v/>
      </c>
      <c r="J4459">
        <f>'DATA DASH'!J4459</f>
        <v/>
      </c>
      <c r="K4459">
        <f>'DATA DASH'!K4459</f>
        <v/>
      </c>
      <c r="L4459">
        <f>'DATA DASH'!L4459</f>
        <v/>
      </c>
      <c r="M4459">
        <f>'DATA DASH'!M4459</f>
        <v/>
      </c>
    </row>
    <row r="4460">
      <c r="A4460">
        <f>'DATA DASH'!A4460</f>
        <v/>
      </c>
      <c r="B4460">
        <f>'DATA DASH'!B4460</f>
        <v/>
      </c>
      <c r="C4460">
        <f>'DATA DASH'!C4460</f>
        <v/>
      </c>
      <c r="D4460">
        <f>'DATA DASH'!D4460</f>
        <v/>
      </c>
      <c r="E4460">
        <f>'DATA DASH'!E4460</f>
        <v/>
      </c>
      <c r="F4460">
        <f>'DATA DASH'!F4460</f>
        <v/>
      </c>
      <c r="G4460">
        <f>'DATA DASH'!G4460</f>
        <v/>
      </c>
      <c r="H4460">
        <f>'DATA DASH'!H4460</f>
        <v/>
      </c>
      <c r="I4460">
        <f>'DATA DASH'!I4460</f>
        <v/>
      </c>
      <c r="J4460">
        <f>'DATA DASH'!J4460</f>
        <v/>
      </c>
      <c r="K4460">
        <f>'DATA DASH'!K4460</f>
        <v/>
      </c>
      <c r="L4460">
        <f>'DATA DASH'!L4460</f>
        <v/>
      </c>
      <c r="M4460">
        <f>'DATA DASH'!M4460</f>
        <v/>
      </c>
    </row>
    <row r="4461">
      <c r="A4461">
        <f>'DATA DASH'!A4461</f>
        <v/>
      </c>
      <c r="B4461">
        <f>'DATA DASH'!B4461</f>
        <v/>
      </c>
      <c r="C4461">
        <f>'DATA DASH'!C4461</f>
        <v/>
      </c>
      <c r="D4461">
        <f>'DATA DASH'!D4461</f>
        <v/>
      </c>
      <c r="E4461">
        <f>'DATA DASH'!E4461</f>
        <v/>
      </c>
      <c r="F4461">
        <f>'DATA DASH'!F4461</f>
        <v/>
      </c>
      <c r="G4461">
        <f>'DATA DASH'!G4461</f>
        <v/>
      </c>
      <c r="H4461">
        <f>'DATA DASH'!H4461</f>
        <v/>
      </c>
      <c r="I4461">
        <f>'DATA DASH'!I4461</f>
        <v/>
      </c>
      <c r="J4461">
        <f>'DATA DASH'!J4461</f>
        <v/>
      </c>
      <c r="K4461">
        <f>'DATA DASH'!K4461</f>
        <v/>
      </c>
      <c r="L4461">
        <f>'DATA DASH'!L4461</f>
        <v/>
      </c>
      <c r="M4461">
        <f>'DATA DASH'!M4461</f>
        <v/>
      </c>
    </row>
    <row r="4462">
      <c r="A4462">
        <f>'DATA DASH'!A4462</f>
        <v/>
      </c>
      <c r="B4462">
        <f>'DATA DASH'!B4462</f>
        <v/>
      </c>
      <c r="C4462">
        <f>'DATA DASH'!C4462</f>
        <v/>
      </c>
      <c r="D4462">
        <f>'DATA DASH'!D4462</f>
        <v/>
      </c>
      <c r="E4462">
        <f>'DATA DASH'!E4462</f>
        <v/>
      </c>
      <c r="F4462">
        <f>'DATA DASH'!F4462</f>
        <v/>
      </c>
      <c r="G4462">
        <f>'DATA DASH'!G4462</f>
        <v/>
      </c>
      <c r="H4462">
        <f>'DATA DASH'!H4462</f>
        <v/>
      </c>
      <c r="I4462">
        <f>'DATA DASH'!I4462</f>
        <v/>
      </c>
      <c r="J4462">
        <f>'DATA DASH'!J4462</f>
        <v/>
      </c>
      <c r="K4462">
        <f>'DATA DASH'!K4462</f>
        <v/>
      </c>
      <c r="L4462">
        <f>'DATA DASH'!L4462</f>
        <v/>
      </c>
      <c r="M4462">
        <f>'DATA DASH'!M4462</f>
        <v/>
      </c>
    </row>
    <row r="4463">
      <c r="A4463">
        <f>'DATA DASH'!A4463</f>
        <v/>
      </c>
      <c r="B4463">
        <f>'DATA DASH'!B4463</f>
        <v/>
      </c>
      <c r="C4463">
        <f>'DATA DASH'!C4463</f>
        <v/>
      </c>
      <c r="D4463">
        <f>'DATA DASH'!D4463</f>
        <v/>
      </c>
      <c r="E4463">
        <f>'DATA DASH'!E4463</f>
        <v/>
      </c>
      <c r="F4463">
        <f>'DATA DASH'!F4463</f>
        <v/>
      </c>
      <c r="G4463">
        <f>'DATA DASH'!G4463</f>
        <v/>
      </c>
      <c r="H4463">
        <f>'DATA DASH'!H4463</f>
        <v/>
      </c>
      <c r="I4463">
        <f>'DATA DASH'!I4463</f>
        <v/>
      </c>
      <c r="J4463">
        <f>'DATA DASH'!J4463</f>
        <v/>
      </c>
      <c r="K4463">
        <f>'DATA DASH'!K4463</f>
        <v/>
      </c>
      <c r="L4463">
        <f>'DATA DASH'!L4463</f>
        <v/>
      </c>
      <c r="M4463">
        <f>'DATA DASH'!M4463</f>
        <v/>
      </c>
    </row>
    <row r="4464">
      <c r="A4464">
        <f>'DATA DASH'!A4464</f>
        <v/>
      </c>
      <c r="B4464">
        <f>'DATA DASH'!B4464</f>
        <v/>
      </c>
      <c r="C4464">
        <f>'DATA DASH'!C4464</f>
        <v/>
      </c>
      <c r="D4464">
        <f>'DATA DASH'!D4464</f>
        <v/>
      </c>
      <c r="E4464">
        <f>'DATA DASH'!E4464</f>
        <v/>
      </c>
      <c r="F4464">
        <f>'DATA DASH'!F4464</f>
        <v/>
      </c>
      <c r="G4464">
        <f>'DATA DASH'!G4464</f>
        <v/>
      </c>
      <c r="H4464">
        <f>'DATA DASH'!H4464</f>
        <v/>
      </c>
      <c r="I4464">
        <f>'DATA DASH'!I4464</f>
        <v/>
      </c>
      <c r="J4464">
        <f>'DATA DASH'!J4464</f>
        <v/>
      </c>
      <c r="K4464">
        <f>'DATA DASH'!K4464</f>
        <v/>
      </c>
      <c r="L4464">
        <f>'DATA DASH'!L4464</f>
        <v/>
      </c>
      <c r="M4464">
        <f>'DATA DASH'!M4464</f>
        <v/>
      </c>
    </row>
    <row r="4465">
      <c r="A4465">
        <f>'DATA DASH'!A4465</f>
        <v/>
      </c>
      <c r="B4465">
        <f>'DATA DASH'!B4465</f>
        <v/>
      </c>
      <c r="C4465">
        <f>'DATA DASH'!C4465</f>
        <v/>
      </c>
      <c r="D4465">
        <f>'DATA DASH'!D4465</f>
        <v/>
      </c>
      <c r="E4465">
        <f>'DATA DASH'!E4465</f>
        <v/>
      </c>
      <c r="F4465">
        <f>'DATA DASH'!F4465</f>
        <v/>
      </c>
      <c r="G4465">
        <f>'DATA DASH'!G4465</f>
        <v/>
      </c>
      <c r="H4465">
        <f>'DATA DASH'!H4465</f>
        <v/>
      </c>
      <c r="I4465">
        <f>'DATA DASH'!I4465</f>
        <v/>
      </c>
      <c r="J4465">
        <f>'DATA DASH'!J4465</f>
        <v/>
      </c>
      <c r="K4465">
        <f>'DATA DASH'!K4465</f>
        <v/>
      </c>
      <c r="L4465">
        <f>'DATA DASH'!L4465</f>
        <v/>
      </c>
      <c r="M4465">
        <f>'DATA DASH'!M4465</f>
        <v/>
      </c>
    </row>
    <row r="4466">
      <c r="A4466">
        <f>'DATA DASH'!A4466</f>
        <v/>
      </c>
      <c r="B4466">
        <f>'DATA DASH'!B4466</f>
        <v/>
      </c>
      <c r="C4466">
        <f>'DATA DASH'!C4466</f>
        <v/>
      </c>
      <c r="D4466">
        <f>'DATA DASH'!D4466</f>
        <v/>
      </c>
      <c r="E4466">
        <f>'DATA DASH'!E4466</f>
        <v/>
      </c>
      <c r="F4466">
        <f>'DATA DASH'!F4466</f>
        <v/>
      </c>
      <c r="G4466">
        <f>'DATA DASH'!G4466</f>
        <v/>
      </c>
      <c r="H4466">
        <f>'DATA DASH'!H4466</f>
        <v/>
      </c>
      <c r="I4466">
        <f>'DATA DASH'!I4466</f>
        <v/>
      </c>
      <c r="J4466">
        <f>'DATA DASH'!J4466</f>
        <v/>
      </c>
      <c r="K4466">
        <f>'DATA DASH'!K4466</f>
        <v/>
      </c>
      <c r="L4466">
        <f>'DATA DASH'!L4466</f>
        <v/>
      </c>
      <c r="M4466">
        <f>'DATA DASH'!M4466</f>
        <v/>
      </c>
    </row>
    <row r="4467">
      <c r="A4467">
        <f>'DATA DASH'!A4467</f>
        <v/>
      </c>
      <c r="B4467">
        <f>'DATA DASH'!B4467</f>
        <v/>
      </c>
      <c r="C4467">
        <f>'DATA DASH'!C4467</f>
        <v/>
      </c>
      <c r="D4467">
        <f>'DATA DASH'!D4467</f>
        <v/>
      </c>
      <c r="E4467">
        <f>'DATA DASH'!E4467</f>
        <v/>
      </c>
      <c r="F4467">
        <f>'DATA DASH'!F4467</f>
        <v/>
      </c>
      <c r="G4467">
        <f>'DATA DASH'!G4467</f>
        <v/>
      </c>
      <c r="H4467">
        <f>'DATA DASH'!H4467</f>
        <v/>
      </c>
      <c r="I4467">
        <f>'DATA DASH'!I4467</f>
        <v/>
      </c>
      <c r="J4467">
        <f>'DATA DASH'!J4467</f>
        <v/>
      </c>
      <c r="K4467">
        <f>'DATA DASH'!K4467</f>
        <v/>
      </c>
      <c r="L4467">
        <f>'DATA DASH'!L4467</f>
        <v/>
      </c>
      <c r="M4467">
        <f>'DATA DASH'!M4467</f>
        <v/>
      </c>
    </row>
    <row r="4468">
      <c r="A4468">
        <f>'DATA DASH'!A4468</f>
        <v/>
      </c>
      <c r="B4468">
        <f>'DATA DASH'!B4468</f>
        <v/>
      </c>
      <c r="C4468">
        <f>'DATA DASH'!C4468</f>
        <v/>
      </c>
      <c r="D4468">
        <f>'DATA DASH'!D4468</f>
        <v/>
      </c>
      <c r="E4468">
        <f>'DATA DASH'!E4468</f>
        <v/>
      </c>
      <c r="F4468">
        <f>'DATA DASH'!F4468</f>
        <v/>
      </c>
      <c r="G4468">
        <f>'DATA DASH'!G4468</f>
        <v/>
      </c>
      <c r="H4468">
        <f>'DATA DASH'!H4468</f>
        <v/>
      </c>
      <c r="I4468">
        <f>'DATA DASH'!I4468</f>
        <v/>
      </c>
      <c r="J4468">
        <f>'DATA DASH'!J4468</f>
        <v/>
      </c>
      <c r="K4468">
        <f>'DATA DASH'!K4468</f>
        <v/>
      </c>
      <c r="L4468">
        <f>'DATA DASH'!L4468</f>
        <v/>
      </c>
      <c r="M4468">
        <f>'DATA DASH'!M4468</f>
        <v/>
      </c>
    </row>
    <row r="4469">
      <c r="A4469">
        <f>'DATA DASH'!A4469</f>
        <v/>
      </c>
      <c r="B4469">
        <f>'DATA DASH'!B4469</f>
        <v/>
      </c>
      <c r="C4469">
        <f>'DATA DASH'!C4469</f>
        <v/>
      </c>
      <c r="D4469">
        <f>'DATA DASH'!D4469</f>
        <v/>
      </c>
      <c r="E4469">
        <f>'DATA DASH'!E4469</f>
        <v/>
      </c>
      <c r="F4469">
        <f>'DATA DASH'!F4469</f>
        <v/>
      </c>
      <c r="G4469">
        <f>'DATA DASH'!G4469</f>
        <v/>
      </c>
      <c r="H4469">
        <f>'DATA DASH'!H4469</f>
        <v/>
      </c>
      <c r="I4469">
        <f>'DATA DASH'!I4469</f>
        <v/>
      </c>
      <c r="J4469">
        <f>'DATA DASH'!J4469</f>
        <v/>
      </c>
      <c r="K4469">
        <f>'DATA DASH'!K4469</f>
        <v/>
      </c>
      <c r="L4469">
        <f>'DATA DASH'!L4469</f>
        <v/>
      </c>
      <c r="M4469">
        <f>'DATA DASH'!M4469</f>
        <v/>
      </c>
    </row>
    <row r="4470">
      <c r="A4470">
        <f>'DATA DASH'!A4470</f>
        <v/>
      </c>
      <c r="B4470">
        <f>'DATA DASH'!B4470</f>
        <v/>
      </c>
      <c r="C4470">
        <f>'DATA DASH'!C4470</f>
        <v/>
      </c>
      <c r="D4470">
        <f>'DATA DASH'!D4470</f>
        <v/>
      </c>
      <c r="E4470">
        <f>'DATA DASH'!E4470</f>
        <v/>
      </c>
      <c r="F4470">
        <f>'DATA DASH'!F4470</f>
        <v/>
      </c>
      <c r="G4470">
        <f>'DATA DASH'!G4470</f>
        <v/>
      </c>
      <c r="H4470">
        <f>'DATA DASH'!H4470</f>
        <v/>
      </c>
      <c r="I4470">
        <f>'DATA DASH'!I4470</f>
        <v/>
      </c>
      <c r="J4470">
        <f>'DATA DASH'!J4470</f>
        <v/>
      </c>
      <c r="K4470">
        <f>'DATA DASH'!K4470</f>
        <v/>
      </c>
      <c r="L4470">
        <f>'DATA DASH'!L4470</f>
        <v/>
      </c>
      <c r="M4470">
        <f>'DATA DASH'!M4470</f>
        <v/>
      </c>
    </row>
    <row r="4471">
      <c r="A4471">
        <f>'DATA DASH'!A4471</f>
        <v/>
      </c>
      <c r="B4471">
        <f>'DATA DASH'!B4471</f>
        <v/>
      </c>
      <c r="C4471">
        <f>'DATA DASH'!C4471</f>
        <v/>
      </c>
      <c r="D4471">
        <f>'DATA DASH'!D4471</f>
        <v/>
      </c>
      <c r="E4471">
        <f>'DATA DASH'!E4471</f>
        <v/>
      </c>
      <c r="F4471">
        <f>'DATA DASH'!F4471</f>
        <v/>
      </c>
      <c r="G4471">
        <f>'DATA DASH'!G4471</f>
        <v/>
      </c>
      <c r="H4471">
        <f>'DATA DASH'!H4471</f>
        <v/>
      </c>
      <c r="I4471">
        <f>'DATA DASH'!I4471</f>
        <v/>
      </c>
      <c r="J4471">
        <f>'DATA DASH'!J4471</f>
        <v/>
      </c>
      <c r="K4471">
        <f>'DATA DASH'!K4471</f>
        <v/>
      </c>
      <c r="L4471">
        <f>'DATA DASH'!L4471</f>
        <v/>
      </c>
      <c r="M4471">
        <f>'DATA DASH'!M4471</f>
        <v/>
      </c>
    </row>
    <row r="4472">
      <c r="A4472">
        <f>'DATA DASH'!A4472</f>
        <v/>
      </c>
      <c r="B4472">
        <f>'DATA DASH'!B4472</f>
        <v/>
      </c>
      <c r="C4472">
        <f>'DATA DASH'!C4472</f>
        <v/>
      </c>
      <c r="D4472">
        <f>'DATA DASH'!D4472</f>
        <v/>
      </c>
      <c r="E4472">
        <f>'DATA DASH'!E4472</f>
        <v/>
      </c>
      <c r="F4472">
        <f>'DATA DASH'!F4472</f>
        <v/>
      </c>
      <c r="G4472">
        <f>'DATA DASH'!G4472</f>
        <v/>
      </c>
      <c r="H4472">
        <f>'DATA DASH'!H4472</f>
        <v/>
      </c>
      <c r="I4472">
        <f>'DATA DASH'!I4472</f>
        <v/>
      </c>
      <c r="J4472">
        <f>'DATA DASH'!J4472</f>
        <v/>
      </c>
      <c r="K4472">
        <f>'DATA DASH'!K4472</f>
        <v/>
      </c>
      <c r="L4472">
        <f>'DATA DASH'!L4472</f>
        <v/>
      </c>
      <c r="M4472">
        <f>'DATA DASH'!M4472</f>
        <v/>
      </c>
    </row>
    <row r="4473">
      <c r="A4473">
        <f>'DATA DASH'!A4473</f>
        <v/>
      </c>
      <c r="B4473">
        <f>'DATA DASH'!B4473</f>
        <v/>
      </c>
      <c r="C4473">
        <f>'DATA DASH'!C4473</f>
        <v/>
      </c>
      <c r="D4473">
        <f>'DATA DASH'!D4473</f>
        <v/>
      </c>
      <c r="E4473">
        <f>'DATA DASH'!E4473</f>
        <v/>
      </c>
      <c r="F4473">
        <f>'DATA DASH'!F4473</f>
        <v/>
      </c>
      <c r="G4473">
        <f>'DATA DASH'!G4473</f>
        <v/>
      </c>
      <c r="H4473">
        <f>'DATA DASH'!H4473</f>
        <v/>
      </c>
      <c r="I4473">
        <f>'DATA DASH'!I4473</f>
        <v/>
      </c>
      <c r="J4473">
        <f>'DATA DASH'!J4473</f>
        <v/>
      </c>
      <c r="K4473">
        <f>'DATA DASH'!K4473</f>
        <v/>
      </c>
      <c r="L4473">
        <f>'DATA DASH'!L4473</f>
        <v/>
      </c>
      <c r="M4473">
        <f>'DATA DASH'!M4473</f>
        <v/>
      </c>
    </row>
    <row r="4474">
      <c r="A4474">
        <f>'DATA DASH'!A4474</f>
        <v/>
      </c>
      <c r="B4474">
        <f>'DATA DASH'!B4474</f>
        <v/>
      </c>
      <c r="C4474">
        <f>'DATA DASH'!C4474</f>
        <v/>
      </c>
      <c r="D4474">
        <f>'DATA DASH'!D4474</f>
        <v/>
      </c>
      <c r="E4474">
        <f>'DATA DASH'!E4474</f>
        <v/>
      </c>
      <c r="F4474">
        <f>'DATA DASH'!F4474</f>
        <v/>
      </c>
      <c r="G4474">
        <f>'DATA DASH'!G4474</f>
        <v/>
      </c>
      <c r="H4474">
        <f>'DATA DASH'!H4474</f>
        <v/>
      </c>
      <c r="I4474">
        <f>'DATA DASH'!I4474</f>
        <v/>
      </c>
      <c r="J4474">
        <f>'DATA DASH'!J4474</f>
        <v/>
      </c>
      <c r="K4474">
        <f>'DATA DASH'!K4474</f>
        <v/>
      </c>
      <c r="L4474">
        <f>'DATA DASH'!L4474</f>
        <v/>
      </c>
      <c r="M4474">
        <f>'DATA DASH'!M4474</f>
        <v/>
      </c>
    </row>
    <row r="4475">
      <c r="A4475">
        <f>'DATA DASH'!A4475</f>
        <v/>
      </c>
      <c r="B4475">
        <f>'DATA DASH'!B4475</f>
        <v/>
      </c>
      <c r="C4475">
        <f>'DATA DASH'!C4475</f>
        <v/>
      </c>
      <c r="D4475">
        <f>'DATA DASH'!D4475</f>
        <v/>
      </c>
      <c r="E4475">
        <f>'DATA DASH'!E4475</f>
        <v/>
      </c>
      <c r="F4475">
        <f>'DATA DASH'!F4475</f>
        <v/>
      </c>
      <c r="G4475">
        <f>'DATA DASH'!G4475</f>
        <v/>
      </c>
      <c r="H4475">
        <f>'DATA DASH'!H4475</f>
        <v/>
      </c>
      <c r="I4475">
        <f>'DATA DASH'!I4475</f>
        <v/>
      </c>
      <c r="J4475">
        <f>'DATA DASH'!J4475</f>
        <v/>
      </c>
      <c r="K4475">
        <f>'DATA DASH'!K4475</f>
        <v/>
      </c>
      <c r="L4475">
        <f>'DATA DASH'!L4475</f>
        <v/>
      </c>
      <c r="M4475">
        <f>'DATA DASH'!M4475</f>
        <v/>
      </c>
    </row>
    <row r="4476">
      <c r="A4476">
        <f>'DATA DASH'!A4476</f>
        <v/>
      </c>
      <c r="B4476">
        <f>'DATA DASH'!B4476</f>
        <v/>
      </c>
      <c r="C4476">
        <f>'DATA DASH'!C4476</f>
        <v/>
      </c>
      <c r="D4476">
        <f>'DATA DASH'!D4476</f>
        <v/>
      </c>
      <c r="E4476">
        <f>'DATA DASH'!E4476</f>
        <v/>
      </c>
      <c r="F4476">
        <f>'DATA DASH'!F4476</f>
        <v/>
      </c>
      <c r="G4476">
        <f>'DATA DASH'!G4476</f>
        <v/>
      </c>
      <c r="H4476">
        <f>'DATA DASH'!H4476</f>
        <v/>
      </c>
      <c r="I4476">
        <f>'DATA DASH'!I4476</f>
        <v/>
      </c>
      <c r="J4476">
        <f>'DATA DASH'!J4476</f>
        <v/>
      </c>
      <c r="K4476">
        <f>'DATA DASH'!K4476</f>
        <v/>
      </c>
      <c r="L4476">
        <f>'DATA DASH'!L4476</f>
        <v/>
      </c>
      <c r="M4476">
        <f>'DATA DASH'!M4476</f>
        <v/>
      </c>
    </row>
    <row r="4477">
      <c r="A4477">
        <f>'DATA DASH'!A4477</f>
        <v/>
      </c>
      <c r="B4477">
        <f>'DATA DASH'!B4477</f>
        <v/>
      </c>
      <c r="C4477">
        <f>'DATA DASH'!C4477</f>
        <v/>
      </c>
      <c r="D4477">
        <f>'DATA DASH'!D4477</f>
        <v/>
      </c>
      <c r="E4477">
        <f>'DATA DASH'!E4477</f>
        <v/>
      </c>
      <c r="F4477">
        <f>'DATA DASH'!F4477</f>
        <v/>
      </c>
      <c r="G4477">
        <f>'DATA DASH'!G4477</f>
        <v/>
      </c>
      <c r="H4477">
        <f>'DATA DASH'!H4477</f>
        <v/>
      </c>
      <c r="I4477">
        <f>'DATA DASH'!I4477</f>
        <v/>
      </c>
      <c r="J4477">
        <f>'DATA DASH'!J4477</f>
        <v/>
      </c>
      <c r="K4477">
        <f>'DATA DASH'!K4477</f>
        <v/>
      </c>
      <c r="L4477">
        <f>'DATA DASH'!L4477</f>
        <v/>
      </c>
      <c r="M4477">
        <f>'DATA DASH'!M4477</f>
        <v/>
      </c>
    </row>
    <row r="4478">
      <c r="A4478">
        <f>'DATA DASH'!A4478</f>
        <v/>
      </c>
      <c r="B4478">
        <f>'DATA DASH'!B4478</f>
        <v/>
      </c>
      <c r="C4478">
        <f>'DATA DASH'!C4478</f>
        <v/>
      </c>
      <c r="D4478">
        <f>'DATA DASH'!D4478</f>
        <v/>
      </c>
      <c r="E4478">
        <f>'DATA DASH'!E4478</f>
        <v/>
      </c>
      <c r="F4478">
        <f>'DATA DASH'!F4478</f>
        <v/>
      </c>
      <c r="G4478">
        <f>'DATA DASH'!G4478</f>
        <v/>
      </c>
      <c r="H4478">
        <f>'DATA DASH'!H4478</f>
        <v/>
      </c>
      <c r="I4478">
        <f>'DATA DASH'!I4478</f>
        <v/>
      </c>
      <c r="J4478">
        <f>'DATA DASH'!J4478</f>
        <v/>
      </c>
      <c r="K4478">
        <f>'DATA DASH'!K4478</f>
        <v/>
      </c>
      <c r="L4478">
        <f>'DATA DASH'!L4478</f>
        <v/>
      </c>
      <c r="M4478">
        <f>'DATA DASH'!M4478</f>
        <v/>
      </c>
    </row>
    <row r="4479">
      <c r="A4479">
        <f>'DATA DASH'!A4479</f>
        <v/>
      </c>
      <c r="B4479">
        <f>'DATA DASH'!B4479</f>
        <v/>
      </c>
      <c r="C4479">
        <f>'DATA DASH'!C4479</f>
        <v/>
      </c>
      <c r="D4479">
        <f>'DATA DASH'!D4479</f>
        <v/>
      </c>
      <c r="E4479">
        <f>'DATA DASH'!E4479</f>
        <v/>
      </c>
      <c r="F4479">
        <f>'DATA DASH'!F4479</f>
        <v/>
      </c>
      <c r="G4479">
        <f>'DATA DASH'!G4479</f>
        <v/>
      </c>
      <c r="H4479">
        <f>'DATA DASH'!H4479</f>
        <v/>
      </c>
      <c r="I4479">
        <f>'DATA DASH'!I4479</f>
        <v/>
      </c>
      <c r="J4479">
        <f>'DATA DASH'!J4479</f>
        <v/>
      </c>
      <c r="K4479">
        <f>'DATA DASH'!K4479</f>
        <v/>
      </c>
      <c r="L4479">
        <f>'DATA DASH'!L4479</f>
        <v/>
      </c>
      <c r="M4479">
        <f>'DATA DASH'!M4479</f>
        <v/>
      </c>
    </row>
    <row r="4480">
      <c r="A4480">
        <f>'DATA DASH'!A4480</f>
        <v/>
      </c>
      <c r="B4480">
        <f>'DATA DASH'!B4480</f>
        <v/>
      </c>
      <c r="C4480">
        <f>'DATA DASH'!C4480</f>
        <v/>
      </c>
      <c r="D4480">
        <f>'DATA DASH'!D4480</f>
        <v/>
      </c>
      <c r="E4480">
        <f>'DATA DASH'!E4480</f>
        <v/>
      </c>
      <c r="F4480">
        <f>'DATA DASH'!F4480</f>
        <v/>
      </c>
      <c r="G4480">
        <f>'DATA DASH'!G4480</f>
        <v/>
      </c>
      <c r="H4480">
        <f>'DATA DASH'!H4480</f>
        <v/>
      </c>
      <c r="I4480">
        <f>'DATA DASH'!I4480</f>
        <v/>
      </c>
      <c r="J4480">
        <f>'DATA DASH'!J4480</f>
        <v/>
      </c>
      <c r="K4480">
        <f>'DATA DASH'!K4480</f>
        <v/>
      </c>
      <c r="L4480">
        <f>'DATA DASH'!L4480</f>
        <v/>
      </c>
      <c r="M4480">
        <f>'DATA DASH'!M4480</f>
        <v/>
      </c>
    </row>
    <row r="4481">
      <c r="A4481">
        <f>'DATA DASH'!A4481</f>
        <v/>
      </c>
      <c r="B4481">
        <f>'DATA DASH'!B4481</f>
        <v/>
      </c>
      <c r="C4481">
        <f>'DATA DASH'!C4481</f>
        <v/>
      </c>
      <c r="D4481">
        <f>'DATA DASH'!D4481</f>
        <v/>
      </c>
      <c r="E4481">
        <f>'DATA DASH'!E4481</f>
        <v/>
      </c>
      <c r="F4481">
        <f>'DATA DASH'!F4481</f>
        <v/>
      </c>
      <c r="G4481">
        <f>'DATA DASH'!G4481</f>
        <v/>
      </c>
      <c r="H4481">
        <f>'DATA DASH'!H4481</f>
        <v/>
      </c>
      <c r="I4481">
        <f>'DATA DASH'!I4481</f>
        <v/>
      </c>
      <c r="J4481">
        <f>'DATA DASH'!J4481</f>
        <v/>
      </c>
      <c r="K4481">
        <f>'DATA DASH'!K4481</f>
        <v/>
      </c>
      <c r="L4481">
        <f>'DATA DASH'!L4481</f>
        <v/>
      </c>
      <c r="M4481">
        <f>'DATA DASH'!M4481</f>
        <v/>
      </c>
    </row>
    <row r="4482">
      <c r="A4482">
        <f>'DATA DASH'!A4482</f>
        <v/>
      </c>
      <c r="B4482">
        <f>'DATA DASH'!B4482</f>
        <v/>
      </c>
      <c r="C4482">
        <f>'DATA DASH'!C4482</f>
        <v/>
      </c>
      <c r="D4482">
        <f>'DATA DASH'!D4482</f>
        <v/>
      </c>
      <c r="E4482">
        <f>'DATA DASH'!E4482</f>
        <v/>
      </c>
      <c r="F4482">
        <f>'DATA DASH'!F4482</f>
        <v/>
      </c>
      <c r="G4482">
        <f>'DATA DASH'!G4482</f>
        <v/>
      </c>
      <c r="H4482">
        <f>'DATA DASH'!H4482</f>
        <v/>
      </c>
      <c r="I4482">
        <f>'DATA DASH'!I4482</f>
        <v/>
      </c>
      <c r="J4482">
        <f>'DATA DASH'!J4482</f>
        <v/>
      </c>
      <c r="K4482">
        <f>'DATA DASH'!K4482</f>
        <v/>
      </c>
      <c r="L4482">
        <f>'DATA DASH'!L4482</f>
        <v/>
      </c>
      <c r="M4482">
        <f>'DATA DASH'!M4482</f>
        <v/>
      </c>
    </row>
    <row r="4483">
      <c r="A4483">
        <f>'DATA DASH'!A4483</f>
        <v/>
      </c>
      <c r="B4483">
        <f>'DATA DASH'!B4483</f>
        <v/>
      </c>
      <c r="C4483">
        <f>'DATA DASH'!C4483</f>
        <v/>
      </c>
      <c r="D4483">
        <f>'DATA DASH'!D4483</f>
        <v/>
      </c>
      <c r="E4483">
        <f>'DATA DASH'!E4483</f>
        <v/>
      </c>
      <c r="F4483">
        <f>'DATA DASH'!F4483</f>
        <v/>
      </c>
      <c r="G4483">
        <f>'DATA DASH'!G4483</f>
        <v/>
      </c>
      <c r="H4483">
        <f>'DATA DASH'!H4483</f>
        <v/>
      </c>
      <c r="I4483">
        <f>'DATA DASH'!I4483</f>
        <v/>
      </c>
      <c r="J4483">
        <f>'DATA DASH'!J4483</f>
        <v/>
      </c>
      <c r="K4483">
        <f>'DATA DASH'!K4483</f>
        <v/>
      </c>
      <c r="L4483">
        <f>'DATA DASH'!L4483</f>
        <v/>
      </c>
      <c r="M4483">
        <f>'DATA DASH'!M4483</f>
        <v/>
      </c>
    </row>
    <row r="4484">
      <c r="A4484">
        <f>'DATA DASH'!A4484</f>
        <v/>
      </c>
      <c r="B4484">
        <f>'DATA DASH'!B4484</f>
        <v/>
      </c>
      <c r="C4484">
        <f>'DATA DASH'!C4484</f>
        <v/>
      </c>
      <c r="D4484">
        <f>'DATA DASH'!D4484</f>
        <v/>
      </c>
      <c r="E4484">
        <f>'DATA DASH'!E4484</f>
        <v/>
      </c>
      <c r="F4484">
        <f>'DATA DASH'!F4484</f>
        <v/>
      </c>
      <c r="G4484">
        <f>'DATA DASH'!G4484</f>
        <v/>
      </c>
      <c r="H4484">
        <f>'DATA DASH'!H4484</f>
        <v/>
      </c>
      <c r="I4484">
        <f>'DATA DASH'!I4484</f>
        <v/>
      </c>
      <c r="J4484">
        <f>'DATA DASH'!J4484</f>
        <v/>
      </c>
      <c r="K4484">
        <f>'DATA DASH'!K4484</f>
        <v/>
      </c>
      <c r="L4484">
        <f>'DATA DASH'!L4484</f>
        <v/>
      </c>
      <c r="M4484">
        <f>'DATA DASH'!M4484</f>
        <v/>
      </c>
    </row>
    <row r="4485">
      <c r="A4485">
        <f>'DATA DASH'!A4485</f>
        <v/>
      </c>
      <c r="B4485">
        <f>'DATA DASH'!B4485</f>
        <v/>
      </c>
      <c r="C4485">
        <f>'DATA DASH'!C4485</f>
        <v/>
      </c>
      <c r="D4485">
        <f>'DATA DASH'!D4485</f>
        <v/>
      </c>
      <c r="E4485">
        <f>'DATA DASH'!E4485</f>
        <v/>
      </c>
      <c r="F4485">
        <f>'DATA DASH'!F4485</f>
        <v/>
      </c>
      <c r="G4485">
        <f>'DATA DASH'!G4485</f>
        <v/>
      </c>
      <c r="H4485">
        <f>'DATA DASH'!H4485</f>
        <v/>
      </c>
      <c r="I4485">
        <f>'DATA DASH'!I4485</f>
        <v/>
      </c>
      <c r="J4485">
        <f>'DATA DASH'!J4485</f>
        <v/>
      </c>
      <c r="K4485">
        <f>'DATA DASH'!K4485</f>
        <v/>
      </c>
      <c r="L4485">
        <f>'DATA DASH'!L4485</f>
        <v/>
      </c>
      <c r="M4485">
        <f>'DATA DASH'!M4485</f>
        <v/>
      </c>
    </row>
    <row r="4486">
      <c r="A4486">
        <f>'DATA DASH'!A4486</f>
        <v/>
      </c>
      <c r="B4486">
        <f>'DATA DASH'!B4486</f>
        <v/>
      </c>
      <c r="C4486">
        <f>'DATA DASH'!C4486</f>
        <v/>
      </c>
      <c r="D4486">
        <f>'DATA DASH'!D4486</f>
        <v/>
      </c>
      <c r="E4486">
        <f>'DATA DASH'!E4486</f>
        <v/>
      </c>
      <c r="F4486">
        <f>'DATA DASH'!F4486</f>
        <v/>
      </c>
      <c r="G4486">
        <f>'DATA DASH'!G4486</f>
        <v/>
      </c>
      <c r="H4486">
        <f>'DATA DASH'!H4486</f>
        <v/>
      </c>
      <c r="I4486">
        <f>'DATA DASH'!I4486</f>
        <v/>
      </c>
      <c r="J4486">
        <f>'DATA DASH'!J4486</f>
        <v/>
      </c>
      <c r="K4486">
        <f>'DATA DASH'!K4486</f>
        <v/>
      </c>
      <c r="L4486">
        <f>'DATA DASH'!L4486</f>
        <v/>
      </c>
      <c r="M4486">
        <f>'DATA DASH'!M4486</f>
        <v/>
      </c>
    </row>
    <row r="4487">
      <c r="A4487">
        <f>'DATA DASH'!A4487</f>
        <v/>
      </c>
      <c r="B4487">
        <f>'DATA DASH'!B4487</f>
        <v/>
      </c>
      <c r="C4487">
        <f>'DATA DASH'!C4487</f>
        <v/>
      </c>
      <c r="D4487">
        <f>'DATA DASH'!D4487</f>
        <v/>
      </c>
      <c r="E4487">
        <f>'DATA DASH'!E4487</f>
        <v/>
      </c>
      <c r="F4487">
        <f>'DATA DASH'!F4487</f>
        <v/>
      </c>
      <c r="G4487">
        <f>'DATA DASH'!G4487</f>
        <v/>
      </c>
      <c r="H4487">
        <f>'DATA DASH'!H4487</f>
        <v/>
      </c>
      <c r="I4487">
        <f>'DATA DASH'!I4487</f>
        <v/>
      </c>
      <c r="J4487">
        <f>'DATA DASH'!J4487</f>
        <v/>
      </c>
      <c r="K4487">
        <f>'DATA DASH'!K4487</f>
        <v/>
      </c>
      <c r="L4487">
        <f>'DATA DASH'!L4487</f>
        <v/>
      </c>
      <c r="M4487">
        <f>'DATA DASH'!M4487</f>
        <v/>
      </c>
    </row>
    <row r="4488">
      <c r="A4488">
        <f>'DATA DASH'!A4488</f>
        <v/>
      </c>
      <c r="B4488">
        <f>'DATA DASH'!B4488</f>
        <v/>
      </c>
      <c r="C4488">
        <f>'DATA DASH'!C4488</f>
        <v/>
      </c>
      <c r="D4488">
        <f>'DATA DASH'!D4488</f>
        <v/>
      </c>
      <c r="E4488">
        <f>'DATA DASH'!E4488</f>
        <v/>
      </c>
      <c r="F4488">
        <f>'DATA DASH'!F4488</f>
        <v/>
      </c>
      <c r="G4488">
        <f>'DATA DASH'!G4488</f>
        <v/>
      </c>
      <c r="H4488">
        <f>'DATA DASH'!H4488</f>
        <v/>
      </c>
      <c r="I4488">
        <f>'DATA DASH'!I4488</f>
        <v/>
      </c>
      <c r="J4488">
        <f>'DATA DASH'!J4488</f>
        <v/>
      </c>
      <c r="K4488">
        <f>'DATA DASH'!K4488</f>
        <v/>
      </c>
      <c r="L4488">
        <f>'DATA DASH'!L4488</f>
        <v/>
      </c>
      <c r="M4488">
        <f>'DATA DASH'!M4488</f>
        <v/>
      </c>
    </row>
    <row r="4489">
      <c r="A4489">
        <f>'DATA DASH'!A4489</f>
        <v/>
      </c>
      <c r="B4489">
        <f>'DATA DASH'!B4489</f>
        <v/>
      </c>
      <c r="C4489">
        <f>'DATA DASH'!C4489</f>
        <v/>
      </c>
      <c r="D4489">
        <f>'DATA DASH'!D4489</f>
        <v/>
      </c>
      <c r="E4489">
        <f>'DATA DASH'!E4489</f>
        <v/>
      </c>
      <c r="F4489">
        <f>'DATA DASH'!F4489</f>
        <v/>
      </c>
      <c r="G4489">
        <f>'DATA DASH'!G4489</f>
        <v/>
      </c>
      <c r="H4489">
        <f>'DATA DASH'!H4489</f>
        <v/>
      </c>
      <c r="I4489">
        <f>'DATA DASH'!I4489</f>
        <v/>
      </c>
      <c r="J4489">
        <f>'DATA DASH'!J4489</f>
        <v/>
      </c>
      <c r="K4489">
        <f>'DATA DASH'!K4489</f>
        <v/>
      </c>
      <c r="L4489">
        <f>'DATA DASH'!L4489</f>
        <v/>
      </c>
      <c r="M4489">
        <f>'DATA DASH'!M4489</f>
        <v/>
      </c>
    </row>
    <row r="4490">
      <c r="A4490">
        <f>'DATA DASH'!A4490</f>
        <v/>
      </c>
      <c r="B4490">
        <f>'DATA DASH'!B4490</f>
        <v/>
      </c>
      <c r="C4490">
        <f>'DATA DASH'!C4490</f>
        <v/>
      </c>
      <c r="D4490">
        <f>'DATA DASH'!D4490</f>
        <v/>
      </c>
      <c r="E4490">
        <f>'DATA DASH'!E4490</f>
        <v/>
      </c>
      <c r="F4490">
        <f>'DATA DASH'!F4490</f>
        <v/>
      </c>
      <c r="G4490">
        <f>'DATA DASH'!G4490</f>
        <v/>
      </c>
      <c r="H4490">
        <f>'DATA DASH'!H4490</f>
        <v/>
      </c>
      <c r="I4490">
        <f>'DATA DASH'!I4490</f>
        <v/>
      </c>
      <c r="J4490">
        <f>'DATA DASH'!J4490</f>
        <v/>
      </c>
      <c r="K4490">
        <f>'DATA DASH'!K4490</f>
        <v/>
      </c>
      <c r="L4490">
        <f>'DATA DASH'!L4490</f>
        <v/>
      </c>
      <c r="M4490">
        <f>'DATA DASH'!M4490</f>
        <v/>
      </c>
    </row>
    <row r="4491">
      <c r="A4491">
        <f>'DATA DASH'!A4491</f>
        <v/>
      </c>
      <c r="B4491">
        <f>'DATA DASH'!B4491</f>
        <v/>
      </c>
      <c r="C4491">
        <f>'DATA DASH'!C4491</f>
        <v/>
      </c>
      <c r="D4491">
        <f>'DATA DASH'!D4491</f>
        <v/>
      </c>
      <c r="E4491">
        <f>'DATA DASH'!E4491</f>
        <v/>
      </c>
      <c r="F4491">
        <f>'DATA DASH'!F4491</f>
        <v/>
      </c>
      <c r="G4491">
        <f>'DATA DASH'!G4491</f>
        <v/>
      </c>
      <c r="H4491">
        <f>'DATA DASH'!H4491</f>
        <v/>
      </c>
      <c r="I4491">
        <f>'DATA DASH'!I4491</f>
        <v/>
      </c>
      <c r="J4491">
        <f>'DATA DASH'!J4491</f>
        <v/>
      </c>
      <c r="K4491">
        <f>'DATA DASH'!K4491</f>
        <v/>
      </c>
      <c r="L4491">
        <f>'DATA DASH'!L4491</f>
        <v/>
      </c>
      <c r="M4491">
        <f>'DATA DASH'!M4491</f>
        <v/>
      </c>
    </row>
    <row r="4492">
      <c r="A4492">
        <f>'DATA DASH'!A4492</f>
        <v/>
      </c>
      <c r="B4492">
        <f>'DATA DASH'!B4492</f>
        <v/>
      </c>
      <c r="C4492">
        <f>'DATA DASH'!C4492</f>
        <v/>
      </c>
      <c r="D4492">
        <f>'DATA DASH'!D4492</f>
        <v/>
      </c>
      <c r="E4492">
        <f>'DATA DASH'!E4492</f>
        <v/>
      </c>
      <c r="F4492">
        <f>'DATA DASH'!F4492</f>
        <v/>
      </c>
      <c r="G4492">
        <f>'DATA DASH'!G4492</f>
        <v/>
      </c>
      <c r="H4492">
        <f>'DATA DASH'!H4492</f>
        <v/>
      </c>
      <c r="I4492">
        <f>'DATA DASH'!I4492</f>
        <v/>
      </c>
      <c r="J4492">
        <f>'DATA DASH'!J4492</f>
        <v/>
      </c>
      <c r="K4492">
        <f>'DATA DASH'!K4492</f>
        <v/>
      </c>
      <c r="L4492">
        <f>'DATA DASH'!L4492</f>
        <v/>
      </c>
      <c r="M4492">
        <f>'DATA DASH'!M4492</f>
        <v/>
      </c>
    </row>
    <row r="4493">
      <c r="A4493">
        <f>'DATA DASH'!A4493</f>
        <v/>
      </c>
      <c r="B4493">
        <f>'DATA DASH'!B4493</f>
        <v/>
      </c>
      <c r="C4493">
        <f>'DATA DASH'!C4493</f>
        <v/>
      </c>
      <c r="D4493">
        <f>'DATA DASH'!D4493</f>
        <v/>
      </c>
      <c r="E4493">
        <f>'DATA DASH'!E4493</f>
        <v/>
      </c>
      <c r="F4493">
        <f>'DATA DASH'!F4493</f>
        <v/>
      </c>
      <c r="G4493">
        <f>'DATA DASH'!G4493</f>
        <v/>
      </c>
      <c r="H4493">
        <f>'DATA DASH'!H4493</f>
        <v/>
      </c>
      <c r="I4493">
        <f>'DATA DASH'!I4493</f>
        <v/>
      </c>
      <c r="J4493">
        <f>'DATA DASH'!J4493</f>
        <v/>
      </c>
      <c r="K4493">
        <f>'DATA DASH'!K4493</f>
        <v/>
      </c>
      <c r="L4493">
        <f>'DATA DASH'!L4493</f>
        <v/>
      </c>
      <c r="M4493">
        <f>'DATA DASH'!M4493</f>
        <v/>
      </c>
    </row>
    <row r="4494">
      <c r="A4494">
        <f>'DATA DASH'!A4494</f>
        <v/>
      </c>
      <c r="B4494">
        <f>'DATA DASH'!B4494</f>
        <v/>
      </c>
      <c r="C4494">
        <f>'DATA DASH'!C4494</f>
        <v/>
      </c>
      <c r="D4494">
        <f>'DATA DASH'!D4494</f>
        <v/>
      </c>
      <c r="E4494">
        <f>'DATA DASH'!E4494</f>
        <v/>
      </c>
      <c r="F4494">
        <f>'DATA DASH'!F4494</f>
        <v/>
      </c>
      <c r="G4494">
        <f>'DATA DASH'!G4494</f>
        <v/>
      </c>
      <c r="H4494">
        <f>'DATA DASH'!H4494</f>
        <v/>
      </c>
      <c r="I4494">
        <f>'DATA DASH'!I4494</f>
        <v/>
      </c>
      <c r="J4494">
        <f>'DATA DASH'!J4494</f>
        <v/>
      </c>
      <c r="K4494">
        <f>'DATA DASH'!K4494</f>
        <v/>
      </c>
      <c r="L4494">
        <f>'DATA DASH'!L4494</f>
        <v/>
      </c>
      <c r="M4494">
        <f>'DATA DASH'!M4494</f>
        <v/>
      </c>
    </row>
    <row r="4495">
      <c r="A4495">
        <f>'DATA DASH'!A4495</f>
        <v/>
      </c>
      <c r="B4495">
        <f>'DATA DASH'!B4495</f>
        <v/>
      </c>
      <c r="C4495">
        <f>'DATA DASH'!C4495</f>
        <v/>
      </c>
      <c r="D4495">
        <f>'DATA DASH'!D4495</f>
        <v/>
      </c>
      <c r="E4495">
        <f>'DATA DASH'!E4495</f>
        <v/>
      </c>
      <c r="F4495">
        <f>'DATA DASH'!F4495</f>
        <v/>
      </c>
      <c r="G4495">
        <f>'DATA DASH'!G4495</f>
        <v/>
      </c>
      <c r="H4495">
        <f>'DATA DASH'!H4495</f>
        <v/>
      </c>
      <c r="I4495">
        <f>'DATA DASH'!I4495</f>
        <v/>
      </c>
      <c r="J4495">
        <f>'DATA DASH'!J4495</f>
        <v/>
      </c>
      <c r="K4495">
        <f>'DATA DASH'!K4495</f>
        <v/>
      </c>
      <c r="L4495">
        <f>'DATA DASH'!L4495</f>
        <v/>
      </c>
      <c r="M4495">
        <f>'DATA DASH'!M4495</f>
        <v/>
      </c>
    </row>
    <row r="4496">
      <c r="A4496">
        <f>'DATA DASH'!A4496</f>
        <v/>
      </c>
      <c r="B4496">
        <f>'DATA DASH'!B4496</f>
        <v/>
      </c>
      <c r="C4496">
        <f>'DATA DASH'!C4496</f>
        <v/>
      </c>
      <c r="D4496">
        <f>'DATA DASH'!D4496</f>
        <v/>
      </c>
      <c r="E4496">
        <f>'DATA DASH'!E4496</f>
        <v/>
      </c>
      <c r="F4496">
        <f>'DATA DASH'!F4496</f>
        <v/>
      </c>
      <c r="G4496">
        <f>'DATA DASH'!G4496</f>
        <v/>
      </c>
      <c r="H4496">
        <f>'DATA DASH'!H4496</f>
        <v/>
      </c>
      <c r="I4496">
        <f>'DATA DASH'!I4496</f>
        <v/>
      </c>
      <c r="J4496">
        <f>'DATA DASH'!J4496</f>
        <v/>
      </c>
      <c r="K4496">
        <f>'DATA DASH'!K4496</f>
        <v/>
      </c>
      <c r="L4496">
        <f>'DATA DASH'!L4496</f>
        <v/>
      </c>
      <c r="M4496">
        <f>'DATA DASH'!M4496</f>
        <v/>
      </c>
    </row>
    <row r="4497">
      <c r="A4497">
        <f>'DATA DASH'!A4497</f>
        <v/>
      </c>
      <c r="B4497">
        <f>'DATA DASH'!B4497</f>
        <v/>
      </c>
      <c r="C4497">
        <f>'DATA DASH'!C4497</f>
        <v/>
      </c>
      <c r="D4497">
        <f>'DATA DASH'!D4497</f>
        <v/>
      </c>
      <c r="E4497">
        <f>'DATA DASH'!E4497</f>
        <v/>
      </c>
      <c r="F4497">
        <f>'DATA DASH'!F4497</f>
        <v/>
      </c>
      <c r="G4497">
        <f>'DATA DASH'!G4497</f>
        <v/>
      </c>
      <c r="H4497">
        <f>'DATA DASH'!H4497</f>
        <v/>
      </c>
      <c r="I4497">
        <f>'DATA DASH'!I4497</f>
        <v/>
      </c>
      <c r="J4497">
        <f>'DATA DASH'!J4497</f>
        <v/>
      </c>
      <c r="K4497">
        <f>'DATA DASH'!K4497</f>
        <v/>
      </c>
      <c r="L4497">
        <f>'DATA DASH'!L4497</f>
        <v/>
      </c>
      <c r="M4497">
        <f>'DATA DASH'!M4497</f>
        <v/>
      </c>
    </row>
    <row r="4498">
      <c r="A4498">
        <f>'DATA DASH'!A4498</f>
        <v/>
      </c>
      <c r="B4498">
        <f>'DATA DASH'!B4498</f>
        <v/>
      </c>
      <c r="C4498">
        <f>'DATA DASH'!C4498</f>
        <v/>
      </c>
      <c r="D4498">
        <f>'DATA DASH'!D4498</f>
        <v/>
      </c>
      <c r="E4498">
        <f>'DATA DASH'!E4498</f>
        <v/>
      </c>
      <c r="F4498">
        <f>'DATA DASH'!F4498</f>
        <v/>
      </c>
      <c r="G4498">
        <f>'DATA DASH'!G4498</f>
        <v/>
      </c>
      <c r="H4498">
        <f>'DATA DASH'!H4498</f>
        <v/>
      </c>
      <c r="I4498">
        <f>'DATA DASH'!I4498</f>
        <v/>
      </c>
      <c r="J4498">
        <f>'DATA DASH'!J4498</f>
        <v/>
      </c>
      <c r="K4498">
        <f>'DATA DASH'!K4498</f>
        <v/>
      </c>
      <c r="L4498">
        <f>'DATA DASH'!L4498</f>
        <v/>
      </c>
      <c r="M4498">
        <f>'DATA DASH'!M4498</f>
        <v/>
      </c>
    </row>
    <row r="4499">
      <c r="A4499">
        <f>'DATA DASH'!A4499</f>
        <v/>
      </c>
      <c r="B4499">
        <f>'DATA DASH'!B4499</f>
        <v/>
      </c>
      <c r="C4499">
        <f>'DATA DASH'!C4499</f>
        <v/>
      </c>
      <c r="D4499">
        <f>'DATA DASH'!D4499</f>
        <v/>
      </c>
      <c r="E4499">
        <f>'DATA DASH'!E4499</f>
        <v/>
      </c>
      <c r="F4499">
        <f>'DATA DASH'!F4499</f>
        <v/>
      </c>
      <c r="G4499">
        <f>'DATA DASH'!G4499</f>
        <v/>
      </c>
      <c r="H4499">
        <f>'DATA DASH'!H4499</f>
        <v/>
      </c>
      <c r="I4499">
        <f>'DATA DASH'!I4499</f>
        <v/>
      </c>
      <c r="J4499">
        <f>'DATA DASH'!J4499</f>
        <v/>
      </c>
      <c r="K4499">
        <f>'DATA DASH'!K4499</f>
        <v/>
      </c>
      <c r="L4499">
        <f>'DATA DASH'!L4499</f>
        <v/>
      </c>
      <c r="M4499">
        <f>'DATA DASH'!M4499</f>
        <v/>
      </c>
    </row>
    <row r="4500">
      <c r="A4500">
        <f>'DATA DASH'!A4500</f>
        <v/>
      </c>
      <c r="B4500">
        <f>'DATA DASH'!B4500</f>
        <v/>
      </c>
      <c r="C4500">
        <f>'DATA DASH'!C4500</f>
        <v/>
      </c>
      <c r="D4500">
        <f>'DATA DASH'!D4500</f>
        <v/>
      </c>
      <c r="E4500">
        <f>'DATA DASH'!E4500</f>
        <v/>
      </c>
      <c r="F4500">
        <f>'DATA DASH'!F4500</f>
        <v/>
      </c>
      <c r="G4500">
        <f>'DATA DASH'!G4500</f>
        <v/>
      </c>
      <c r="H4500">
        <f>'DATA DASH'!H4500</f>
        <v/>
      </c>
      <c r="I4500">
        <f>'DATA DASH'!I4500</f>
        <v/>
      </c>
      <c r="J4500">
        <f>'DATA DASH'!J4500</f>
        <v/>
      </c>
      <c r="K4500">
        <f>'DATA DASH'!K4500</f>
        <v/>
      </c>
      <c r="L4500">
        <f>'DATA DASH'!L4500</f>
        <v/>
      </c>
      <c r="M4500">
        <f>'DATA DASH'!M4500</f>
        <v/>
      </c>
    </row>
    <row r="4501">
      <c r="A4501">
        <f>'DATA DASH'!A4501</f>
        <v/>
      </c>
      <c r="B4501">
        <f>'DATA DASH'!B4501</f>
        <v/>
      </c>
      <c r="C4501">
        <f>'DATA DASH'!C4501</f>
        <v/>
      </c>
      <c r="D4501">
        <f>'DATA DASH'!D4501</f>
        <v/>
      </c>
      <c r="E4501">
        <f>'DATA DASH'!E4501</f>
        <v/>
      </c>
      <c r="F4501">
        <f>'DATA DASH'!F4501</f>
        <v/>
      </c>
      <c r="G4501">
        <f>'DATA DASH'!G4501</f>
        <v/>
      </c>
      <c r="H4501">
        <f>'DATA DASH'!H4501</f>
        <v/>
      </c>
      <c r="I4501">
        <f>'DATA DASH'!I4501</f>
        <v/>
      </c>
      <c r="J4501">
        <f>'DATA DASH'!J4501</f>
        <v/>
      </c>
      <c r="K4501">
        <f>'DATA DASH'!K4501</f>
        <v/>
      </c>
      <c r="L4501">
        <f>'DATA DASH'!L4501</f>
        <v/>
      </c>
      <c r="M4501">
        <f>'DATA DASH'!M4501</f>
        <v/>
      </c>
    </row>
    <row r="4502">
      <c r="A4502">
        <f>'DATA DASH'!A4502</f>
        <v/>
      </c>
      <c r="B4502">
        <f>'DATA DASH'!B4502</f>
        <v/>
      </c>
      <c r="C4502">
        <f>'DATA DASH'!C4502</f>
        <v/>
      </c>
      <c r="D4502">
        <f>'DATA DASH'!D4502</f>
        <v/>
      </c>
      <c r="E4502">
        <f>'DATA DASH'!E4502</f>
        <v/>
      </c>
      <c r="F4502">
        <f>'DATA DASH'!F4502</f>
        <v/>
      </c>
      <c r="G4502">
        <f>'DATA DASH'!G4502</f>
        <v/>
      </c>
      <c r="H4502">
        <f>'DATA DASH'!H4502</f>
        <v/>
      </c>
      <c r="I4502">
        <f>'DATA DASH'!I4502</f>
        <v/>
      </c>
      <c r="J4502">
        <f>'DATA DASH'!J4502</f>
        <v/>
      </c>
      <c r="K4502">
        <f>'DATA DASH'!K4502</f>
        <v/>
      </c>
      <c r="L4502">
        <f>'DATA DASH'!L4502</f>
        <v/>
      </c>
      <c r="M4502">
        <f>'DATA DASH'!M4502</f>
        <v/>
      </c>
    </row>
    <row r="4503">
      <c r="A4503">
        <f>'DATA DASH'!A4503</f>
        <v/>
      </c>
      <c r="B4503">
        <f>'DATA DASH'!B4503</f>
        <v/>
      </c>
      <c r="C4503">
        <f>'DATA DASH'!C4503</f>
        <v/>
      </c>
      <c r="D4503">
        <f>'DATA DASH'!D4503</f>
        <v/>
      </c>
      <c r="E4503">
        <f>'DATA DASH'!E4503</f>
        <v/>
      </c>
      <c r="F4503">
        <f>'DATA DASH'!F4503</f>
        <v/>
      </c>
      <c r="G4503">
        <f>'DATA DASH'!G4503</f>
        <v/>
      </c>
      <c r="H4503">
        <f>'DATA DASH'!H4503</f>
        <v/>
      </c>
      <c r="I4503">
        <f>'DATA DASH'!I4503</f>
        <v/>
      </c>
      <c r="J4503">
        <f>'DATA DASH'!J4503</f>
        <v/>
      </c>
      <c r="K4503">
        <f>'DATA DASH'!K4503</f>
        <v/>
      </c>
      <c r="L4503">
        <f>'DATA DASH'!L4503</f>
        <v/>
      </c>
      <c r="M4503">
        <f>'DATA DASH'!M4503</f>
        <v/>
      </c>
    </row>
    <row r="4504">
      <c r="A4504">
        <f>'DATA DASH'!A4504</f>
        <v/>
      </c>
      <c r="B4504">
        <f>'DATA DASH'!B4504</f>
        <v/>
      </c>
      <c r="C4504">
        <f>'DATA DASH'!C4504</f>
        <v/>
      </c>
      <c r="D4504">
        <f>'DATA DASH'!D4504</f>
        <v/>
      </c>
      <c r="E4504">
        <f>'DATA DASH'!E4504</f>
        <v/>
      </c>
      <c r="F4504">
        <f>'DATA DASH'!F4504</f>
        <v/>
      </c>
      <c r="G4504">
        <f>'DATA DASH'!G4504</f>
        <v/>
      </c>
      <c r="H4504">
        <f>'DATA DASH'!H4504</f>
        <v/>
      </c>
      <c r="I4504">
        <f>'DATA DASH'!I4504</f>
        <v/>
      </c>
      <c r="J4504">
        <f>'DATA DASH'!J4504</f>
        <v/>
      </c>
      <c r="K4504">
        <f>'DATA DASH'!K4504</f>
        <v/>
      </c>
      <c r="L4504">
        <f>'DATA DASH'!L4504</f>
        <v/>
      </c>
      <c r="M4504">
        <f>'DATA DASH'!M4504</f>
        <v/>
      </c>
    </row>
    <row r="4505">
      <c r="A4505">
        <f>'DATA DASH'!A4505</f>
        <v/>
      </c>
      <c r="B4505">
        <f>'DATA DASH'!B4505</f>
        <v/>
      </c>
      <c r="C4505">
        <f>'DATA DASH'!C4505</f>
        <v/>
      </c>
      <c r="D4505">
        <f>'DATA DASH'!D4505</f>
        <v/>
      </c>
      <c r="E4505">
        <f>'DATA DASH'!E4505</f>
        <v/>
      </c>
      <c r="F4505">
        <f>'DATA DASH'!F4505</f>
        <v/>
      </c>
      <c r="G4505">
        <f>'DATA DASH'!G4505</f>
        <v/>
      </c>
      <c r="H4505">
        <f>'DATA DASH'!H4505</f>
        <v/>
      </c>
      <c r="I4505">
        <f>'DATA DASH'!I4505</f>
        <v/>
      </c>
      <c r="J4505">
        <f>'DATA DASH'!J4505</f>
        <v/>
      </c>
      <c r="K4505">
        <f>'DATA DASH'!K4505</f>
        <v/>
      </c>
      <c r="L4505">
        <f>'DATA DASH'!L4505</f>
        <v/>
      </c>
      <c r="M4505">
        <f>'DATA DASH'!M4505</f>
        <v/>
      </c>
    </row>
    <row r="4506">
      <c r="A4506">
        <f>'DATA DASH'!A4506</f>
        <v/>
      </c>
      <c r="B4506">
        <f>'DATA DASH'!B4506</f>
        <v/>
      </c>
      <c r="C4506">
        <f>'DATA DASH'!C4506</f>
        <v/>
      </c>
      <c r="D4506">
        <f>'DATA DASH'!D4506</f>
        <v/>
      </c>
      <c r="E4506">
        <f>'DATA DASH'!E4506</f>
        <v/>
      </c>
      <c r="F4506">
        <f>'DATA DASH'!F4506</f>
        <v/>
      </c>
      <c r="G4506">
        <f>'DATA DASH'!G4506</f>
        <v/>
      </c>
      <c r="H4506">
        <f>'DATA DASH'!H4506</f>
        <v/>
      </c>
      <c r="I4506">
        <f>'DATA DASH'!I4506</f>
        <v/>
      </c>
      <c r="J4506">
        <f>'DATA DASH'!J4506</f>
        <v/>
      </c>
      <c r="K4506">
        <f>'DATA DASH'!K4506</f>
        <v/>
      </c>
      <c r="L4506">
        <f>'DATA DASH'!L4506</f>
        <v/>
      </c>
      <c r="M4506">
        <f>'DATA DASH'!M4506</f>
        <v/>
      </c>
    </row>
    <row r="4507">
      <c r="A4507">
        <f>'DATA DASH'!A4507</f>
        <v/>
      </c>
      <c r="B4507">
        <f>'DATA DASH'!B4507</f>
        <v/>
      </c>
      <c r="C4507">
        <f>'DATA DASH'!C4507</f>
        <v/>
      </c>
      <c r="D4507">
        <f>'DATA DASH'!D4507</f>
        <v/>
      </c>
      <c r="E4507">
        <f>'DATA DASH'!E4507</f>
        <v/>
      </c>
      <c r="F4507">
        <f>'DATA DASH'!F4507</f>
        <v/>
      </c>
      <c r="G4507">
        <f>'DATA DASH'!G4507</f>
        <v/>
      </c>
      <c r="H4507">
        <f>'DATA DASH'!H4507</f>
        <v/>
      </c>
      <c r="I4507">
        <f>'DATA DASH'!I4507</f>
        <v/>
      </c>
      <c r="J4507">
        <f>'DATA DASH'!J4507</f>
        <v/>
      </c>
      <c r="K4507">
        <f>'DATA DASH'!K4507</f>
        <v/>
      </c>
      <c r="L4507">
        <f>'DATA DASH'!L4507</f>
        <v/>
      </c>
      <c r="M4507">
        <f>'DATA DASH'!M4507</f>
        <v/>
      </c>
    </row>
    <row r="4508">
      <c r="A4508">
        <f>'DATA DASH'!A4508</f>
        <v/>
      </c>
      <c r="B4508">
        <f>'DATA DASH'!B4508</f>
        <v/>
      </c>
      <c r="C4508">
        <f>'DATA DASH'!C4508</f>
        <v/>
      </c>
      <c r="D4508">
        <f>'DATA DASH'!D4508</f>
        <v/>
      </c>
      <c r="E4508">
        <f>'DATA DASH'!E4508</f>
        <v/>
      </c>
      <c r="F4508">
        <f>'DATA DASH'!F4508</f>
        <v/>
      </c>
      <c r="G4508">
        <f>'DATA DASH'!G4508</f>
        <v/>
      </c>
      <c r="H4508">
        <f>'DATA DASH'!H4508</f>
        <v/>
      </c>
      <c r="I4508">
        <f>'DATA DASH'!I4508</f>
        <v/>
      </c>
      <c r="J4508">
        <f>'DATA DASH'!J4508</f>
        <v/>
      </c>
      <c r="K4508">
        <f>'DATA DASH'!K4508</f>
        <v/>
      </c>
      <c r="L4508">
        <f>'DATA DASH'!L4508</f>
        <v/>
      </c>
      <c r="M4508">
        <f>'DATA DASH'!M4508</f>
        <v/>
      </c>
    </row>
    <row r="4509">
      <c r="A4509">
        <f>'DATA DASH'!A4509</f>
        <v/>
      </c>
      <c r="B4509">
        <f>'DATA DASH'!B4509</f>
        <v/>
      </c>
      <c r="C4509">
        <f>'DATA DASH'!C4509</f>
        <v/>
      </c>
      <c r="D4509">
        <f>'DATA DASH'!D4509</f>
        <v/>
      </c>
      <c r="E4509">
        <f>'DATA DASH'!E4509</f>
        <v/>
      </c>
      <c r="F4509">
        <f>'DATA DASH'!F4509</f>
        <v/>
      </c>
      <c r="G4509">
        <f>'DATA DASH'!G4509</f>
        <v/>
      </c>
      <c r="H4509">
        <f>'DATA DASH'!H4509</f>
        <v/>
      </c>
      <c r="I4509">
        <f>'DATA DASH'!I4509</f>
        <v/>
      </c>
      <c r="J4509">
        <f>'DATA DASH'!J4509</f>
        <v/>
      </c>
      <c r="K4509">
        <f>'DATA DASH'!K4509</f>
        <v/>
      </c>
      <c r="L4509">
        <f>'DATA DASH'!L4509</f>
        <v/>
      </c>
      <c r="M4509">
        <f>'DATA DASH'!M4509</f>
        <v/>
      </c>
    </row>
    <row r="4510">
      <c r="A4510">
        <f>'DATA DASH'!A4510</f>
        <v/>
      </c>
      <c r="B4510">
        <f>'DATA DASH'!B4510</f>
        <v/>
      </c>
      <c r="C4510">
        <f>'DATA DASH'!C4510</f>
        <v/>
      </c>
      <c r="D4510">
        <f>'DATA DASH'!D4510</f>
        <v/>
      </c>
      <c r="E4510">
        <f>'DATA DASH'!E4510</f>
        <v/>
      </c>
      <c r="F4510">
        <f>'DATA DASH'!F4510</f>
        <v/>
      </c>
      <c r="G4510">
        <f>'DATA DASH'!G4510</f>
        <v/>
      </c>
      <c r="H4510">
        <f>'DATA DASH'!H4510</f>
        <v/>
      </c>
      <c r="I4510">
        <f>'DATA DASH'!I4510</f>
        <v/>
      </c>
      <c r="J4510">
        <f>'DATA DASH'!J4510</f>
        <v/>
      </c>
      <c r="K4510">
        <f>'DATA DASH'!K4510</f>
        <v/>
      </c>
      <c r="L4510">
        <f>'DATA DASH'!L4510</f>
        <v/>
      </c>
      <c r="M4510">
        <f>'DATA DASH'!M4510</f>
        <v/>
      </c>
    </row>
    <row r="4511">
      <c r="A4511">
        <f>'DATA DASH'!A4511</f>
        <v/>
      </c>
      <c r="B4511">
        <f>'DATA DASH'!B4511</f>
        <v/>
      </c>
      <c r="C4511">
        <f>'DATA DASH'!C4511</f>
        <v/>
      </c>
      <c r="D4511">
        <f>'DATA DASH'!D4511</f>
        <v/>
      </c>
      <c r="E4511">
        <f>'DATA DASH'!E4511</f>
        <v/>
      </c>
      <c r="F4511">
        <f>'DATA DASH'!F4511</f>
        <v/>
      </c>
      <c r="G4511">
        <f>'DATA DASH'!G4511</f>
        <v/>
      </c>
      <c r="H4511">
        <f>'DATA DASH'!H4511</f>
        <v/>
      </c>
      <c r="I4511">
        <f>'DATA DASH'!I4511</f>
        <v/>
      </c>
      <c r="J4511">
        <f>'DATA DASH'!J4511</f>
        <v/>
      </c>
      <c r="K4511">
        <f>'DATA DASH'!K4511</f>
        <v/>
      </c>
      <c r="L4511">
        <f>'DATA DASH'!L4511</f>
        <v/>
      </c>
      <c r="M4511">
        <f>'DATA DASH'!M4511</f>
        <v/>
      </c>
    </row>
    <row r="4512">
      <c r="A4512">
        <f>'DATA DASH'!A4512</f>
        <v/>
      </c>
      <c r="B4512">
        <f>'DATA DASH'!B4512</f>
        <v/>
      </c>
      <c r="C4512">
        <f>'DATA DASH'!C4512</f>
        <v/>
      </c>
      <c r="D4512">
        <f>'DATA DASH'!D4512</f>
        <v/>
      </c>
      <c r="E4512">
        <f>'DATA DASH'!E4512</f>
        <v/>
      </c>
      <c r="F4512">
        <f>'DATA DASH'!F4512</f>
        <v/>
      </c>
      <c r="G4512">
        <f>'DATA DASH'!G4512</f>
        <v/>
      </c>
      <c r="H4512">
        <f>'DATA DASH'!H4512</f>
        <v/>
      </c>
      <c r="I4512">
        <f>'DATA DASH'!I4512</f>
        <v/>
      </c>
      <c r="J4512">
        <f>'DATA DASH'!J4512</f>
        <v/>
      </c>
      <c r="K4512">
        <f>'DATA DASH'!K4512</f>
        <v/>
      </c>
      <c r="L4512">
        <f>'DATA DASH'!L4512</f>
        <v/>
      </c>
      <c r="M4512">
        <f>'DATA DASH'!M4512</f>
        <v/>
      </c>
    </row>
    <row r="4513">
      <c r="A4513">
        <f>'DATA DASH'!A4513</f>
        <v/>
      </c>
      <c r="B4513">
        <f>'DATA DASH'!B4513</f>
        <v/>
      </c>
      <c r="C4513">
        <f>'DATA DASH'!C4513</f>
        <v/>
      </c>
      <c r="D4513">
        <f>'DATA DASH'!D4513</f>
        <v/>
      </c>
      <c r="E4513">
        <f>'DATA DASH'!E4513</f>
        <v/>
      </c>
      <c r="F4513">
        <f>'DATA DASH'!F4513</f>
        <v/>
      </c>
      <c r="G4513">
        <f>'DATA DASH'!G4513</f>
        <v/>
      </c>
      <c r="H4513">
        <f>'DATA DASH'!H4513</f>
        <v/>
      </c>
      <c r="I4513">
        <f>'DATA DASH'!I4513</f>
        <v/>
      </c>
      <c r="J4513">
        <f>'DATA DASH'!J4513</f>
        <v/>
      </c>
      <c r="K4513">
        <f>'DATA DASH'!K4513</f>
        <v/>
      </c>
      <c r="L4513">
        <f>'DATA DASH'!L4513</f>
        <v/>
      </c>
      <c r="M4513">
        <f>'DATA DASH'!M4513</f>
        <v/>
      </c>
    </row>
    <row r="4514">
      <c r="A4514">
        <f>'DATA DASH'!A4514</f>
        <v/>
      </c>
      <c r="B4514">
        <f>'DATA DASH'!B4514</f>
        <v/>
      </c>
      <c r="C4514">
        <f>'DATA DASH'!C4514</f>
        <v/>
      </c>
      <c r="D4514">
        <f>'DATA DASH'!D4514</f>
        <v/>
      </c>
      <c r="E4514">
        <f>'DATA DASH'!E4514</f>
        <v/>
      </c>
      <c r="F4514">
        <f>'DATA DASH'!F4514</f>
        <v/>
      </c>
      <c r="G4514">
        <f>'DATA DASH'!G4514</f>
        <v/>
      </c>
      <c r="H4514">
        <f>'DATA DASH'!H4514</f>
        <v/>
      </c>
      <c r="I4514">
        <f>'DATA DASH'!I4514</f>
        <v/>
      </c>
      <c r="J4514">
        <f>'DATA DASH'!J4514</f>
        <v/>
      </c>
      <c r="K4514">
        <f>'DATA DASH'!K4514</f>
        <v/>
      </c>
      <c r="L4514">
        <f>'DATA DASH'!L4514</f>
        <v/>
      </c>
      <c r="M4514">
        <f>'DATA DASH'!M4514</f>
        <v/>
      </c>
    </row>
    <row r="4515">
      <c r="A4515">
        <f>'DATA DASH'!A4515</f>
        <v/>
      </c>
      <c r="B4515">
        <f>'DATA DASH'!B4515</f>
        <v/>
      </c>
      <c r="C4515">
        <f>'DATA DASH'!C4515</f>
        <v/>
      </c>
      <c r="D4515">
        <f>'DATA DASH'!D4515</f>
        <v/>
      </c>
      <c r="E4515">
        <f>'DATA DASH'!E4515</f>
        <v/>
      </c>
      <c r="F4515">
        <f>'DATA DASH'!F4515</f>
        <v/>
      </c>
      <c r="G4515">
        <f>'DATA DASH'!G4515</f>
        <v/>
      </c>
      <c r="H4515">
        <f>'DATA DASH'!H4515</f>
        <v/>
      </c>
      <c r="I4515">
        <f>'DATA DASH'!I4515</f>
        <v/>
      </c>
      <c r="J4515">
        <f>'DATA DASH'!J4515</f>
        <v/>
      </c>
      <c r="K4515">
        <f>'DATA DASH'!K4515</f>
        <v/>
      </c>
      <c r="L4515">
        <f>'DATA DASH'!L4515</f>
        <v/>
      </c>
      <c r="M4515">
        <f>'DATA DASH'!M4515</f>
        <v/>
      </c>
    </row>
    <row r="4516">
      <c r="A4516">
        <f>'DATA DASH'!A4516</f>
        <v/>
      </c>
      <c r="B4516">
        <f>'DATA DASH'!B4516</f>
        <v/>
      </c>
      <c r="C4516">
        <f>'DATA DASH'!C4516</f>
        <v/>
      </c>
      <c r="D4516">
        <f>'DATA DASH'!D4516</f>
        <v/>
      </c>
      <c r="E4516">
        <f>'DATA DASH'!E4516</f>
        <v/>
      </c>
      <c r="F4516">
        <f>'DATA DASH'!F4516</f>
        <v/>
      </c>
      <c r="G4516">
        <f>'DATA DASH'!G4516</f>
        <v/>
      </c>
      <c r="H4516">
        <f>'DATA DASH'!H4516</f>
        <v/>
      </c>
      <c r="I4516">
        <f>'DATA DASH'!I4516</f>
        <v/>
      </c>
      <c r="J4516">
        <f>'DATA DASH'!J4516</f>
        <v/>
      </c>
      <c r="K4516">
        <f>'DATA DASH'!K4516</f>
        <v/>
      </c>
      <c r="L4516">
        <f>'DATA DASH'!L4516</f>
        <v/>
      </c>
      <c r="M4516">
        <f>'DATA DASH'!M4516</f>
        <v/>
      </c>
    </row>
    <row r="4517">
      <c r="A4517">
        <f>'DATA DASH'!A4517</f>
        <v/>
      </c>
      <c r="B4517">
        <f>'DATA DASH'!B4517</f>
        <v/>
      </c>
      <c r="C4517">
        <f>'DATA DASH'!C4517</f>
        <v/>
      </c>
      <c r="D4517">
        <f>'DATA DASH'!D4517</f>
        <v/>
      </c>
      <c r="E4517">
        <f>'DATA DASH'!E4517</f>
        <v/>
      </c>
      <c r="F4517">
        <f>'DATA DASH'!F4517</f>
        <v/>
      </c>
      <c r="G4517">
        <f>'DATA DASH'!G4517</f>
        <v/>
      </c>
      <c r="H4517">
        <f>'DATA DASH'!H4517</f>
        <v/>
      </c>
      <c r="I4517">
        <f>'DATA DASH'!I4517</f>
        <v/>
      </c>
      <c r="J4517">
        <f>'DATA DASH'!J4517</f>
        <v/>
      </c>
      <c r="K4517">
        <f>'DATA DASH'!K4517</f>
        <v/>
      </c>
      <c r="L4517">
        <f>'DATA DASH'!L4517</f>
        <v/>
      </c>
      <c r="M4517">
        <f>'DATA DASH'!M4517</f>
        <v/>
      </c>
    </row>
    <row r="4518">
      <c r="A4518">
        <f>'DATA DASH'!A4518</f>
        <v/>
      </c>
      <c r="B4518">
        <f>'DATA DASH'!B4518</f>
        <v/>
      </c>
      <c r="C4518">
        <f>'DATA DASH'!C4518</f>
        <v/>
      </c>
      <c r="D4518">
        <f>'DATA DASH'!D4518</f>
        <v/>
      </c>
      <c r="E4518">
        <f>'DATA DASH'!E4518</f>
        <v/>
      </c>
      <c r="F4518">
        <f>'DATA DASH'!F4518</f>
        <v/>
      </c>
      <c r="G4518">
        <f>'DATA DASH'!G4518</f>
        <v/>
      </c>
      <c r="H4518">
        <f>'DATA DASH'!H4518</f>
        <v/>
      </c>
      <c r="I4518">
        <f>'DATA DASH'!I4518</f>
        <v/>
      </c>
      <c r="J4518">
        <f>'DATA DASH'!J4518</f>
        <v/>
      </c>
      <c r="K4518">
        <f>'DATA DASH'!K4518</f>
        <v/>
      </c>
      <c r="L4518">
        <f>'DATA DASH'!L4518</f>
        <v/>
      </c>
      <c r="M4518">
        <f>'DATA DASH'!M4518</f>
        <v/>
      </c>
    </row>
    <row r="4519">
      <c r="A4519">
        <f>'DATA DASH'!A4519</f>
        <v/>
      </c>
      <c r="B4519">
        <f>'DATA DASH'!B4519</f>
        <v/>
      </c>
      <c r="C4519">
        <f>'DATA DASH'!C4519</f>
        <v/>
      </c>
      <c r="D4519">
        <f>'DATA DASH'!D4519</f>
        <v/>
      </c>
      <c r="E4519">
        <f>'DATA DASH'!E4519</f>
        <v/>
      </c>
      <c r="F4519">
        <f>'DATA DASH'!F4519</f>
        <v/>
      </c>
      <c r="G4519">
        <f>'DATA DASH'!G4519</f>
        <v/>
      </c>
      <c r="H4519">
        <f>'DATA DASH'!H4519</f>
        <v/>
      </c>
      <c r="I4519">
        <f>'DATA DASH'!I4519</f>
        <v/>
      </c>
      <c r="J4519">
        <f>'DATA DASH'!J4519</f>
        <v/>
      </c>
      <c r="K4519">
        <f>'DATA DASH'!K4519</f>
        <v/>
      </c>
      <c r="L4519">
        <f>'DATA DASH'!L4519</f>
        <v/>
      </c>
      <c r="M4519">
        <f>'DATA DASH'!M4519</f>
        <v/>
      </c>
    </row>
    <row r="4520">
      <c r="A4520">
        <f>'DATA DASH'!A4520</f>
        <v/>
      </c>
      <c r="B4520">
        <f>'DATA DASH'!B4520</f>
        <v/>
      </c>
      <c r="C4520">
        <f>'DATA DASH'!C4520</f>
        <v/>
      </c>
      <c r="D4520">
        <f>'DATA DASH'!D4520</f>
        <v/>
      </c>
      <c r="E4520">
        <f>'DATA DASH'!E4520</f>
        <v/>
      </c>
      <c r="F4520">
        <f>'DATA DASH'!F4520</f>
        <v/>
      </c>
      <c r="G4520">
        <f>'DATA DASH'!G4520</f>
        <v/>
      </c>
      <c r="H4520">
        <f>'DATA DASH'!H4520</f>
        <v/>
      </c>
      <c r="I4520">
        <f>'DATA DASH'!I4520</f>
        <v/>
      </c>
      <c r="J4520">
        <f>'DATA DASH'!J4520</f>
        <v/>
      </c>
      <c r="K4520">
        <f>'DATA DASH'!K4520</f>
        <v/>
      </c>
      <c r="L4520">
        <f>'DATA DASH'!L4520</f>
        <v/>
      </c>
      <c r="M4520">
        <f>'DATA DASH'!M4520</f>
        <v/>
      </c>
    </row>
    <row r="4521">
      <c r="A4521">
        <f>'DATA DASH'!A4521</f>
        <v/>
      </c>
      <c r="B4521">
        <f>'DATA DASH'!B4521</f>
        <v/>
      </c>
      <c r="C4521">
        <f>'DATA DASH'!C4521</f>
        <v/>
      </c>
      <c r="D4521">
        <f>'DATA DASH'!D4521</f>
        <v/>
      </c>
      <c r="E4521">
        <f>'DATA DASH'!E4521</f>
        <v/>
      </c>
      <c r="F4521">
        <f>'DATA DASH'!F4521</f>
        <v/>
      </c>
      <c r="G4521">
        <f>'DATA DASH'!G4521</f>
        <v/>
      </c>
      <c r="H4521">
        <f>'DATA DASH'!H4521</f>
        <v/>
      </c>
      <c r="I4521">
        <f>'DATA DASH'!I4521</f>
        <v/>
      </c>
      <c r="J4521">
        <f>'DATA DASH'!J4521</f>
        <v/>
      </c>
      <c r="K4521">
        <f>'DATA DASH'!K4521</f>
        <v/>
      </c>
      <c r="L4521">
        <f>'DATA DASH'!L4521</f>
        <v/>
      </c>
      <c r="M4521">
        <f>'DATA DASH'!M4521</f>
        <v/>
      </c>
    </row>
    <row r="4522">
      <c r="A4522">
        <f>'DATA DASH'!A4522</f>
        <v/>
      </c>
      <c r="B4522">
        <f>'DATA DASH'!B4522</f>
        <v/>
      </c>
      <c r="C4522">
        <f>'DATA DASH'!C4522</f>
        <v/>
      </c>
      <c r="D4522">
        <f>'DATA DASH'!D4522</f>
        <v/>
      </c>
      <c r="E4522">
        <f>'DATA DASH'!E4522</f>
        <v/>
      </c>
      <c r="F4522">
        <f>'DATA DASH'!F4522</f>
        <v/>
      </c>
      <c r="G4522">
        <f>'DATA DASH'!G4522</f>
        <v/>
      </c>
      <c r="H4522">
        <f>'DATA DASH'!H4522</f>
        <v/>
      </c>
      <c r="I4522">
        <f>'DATA DASH'!I4522</f>
        <v/>
      </c>
      <c r="J4522">
        <f>'DATA DASH'!J4522</f>
        <v/>
      </c>
      <c r="K4522">
        <f>'DATA DASH'!K4522</f>
        <v/>
      </c>
      <c r="L4522">
        <f>'DATA DASH'!L4522</f>
        <v/>
      </c>
      <c r="M4522">
        <f>'DATA DASH'!M4522</f>
        <v/>
      </c>
    </row>
    <row r="4523">
      <c r="A4523">
        <f>'DATA DASH'!A4523</f>
        <v/>
      </c>
      <c r="B4523">
        <f>'DATA DASH'!B4523</f>
        <v/>
      </c>
      <c r="C4523">
        <f>'DATA DASH'!C4523</f>
        <v/>
      </c>
      <c r="D4523">
        <f>'DATA DASH'!D4523</f>
        <v/>
      </c>
      <c r="E4523">
        <f>'DATA DASH'!E4523</f>
        <v/>
      </c>
      <c r="F4523">
        <f>'DATA DASH'!F4523</f>
        <v/>
      </c>
      <c r="G4523">
        <f>'DATA DASH'!G4523</f>
        <v/>
      </c>
      <c r="H4523">
        <f>'DATA DASH'!H4523</f>
        <v/>
      </c>
      <c r="I4523">
        <f>'DATA DASH'!I4523</f>
        <v/>
      </c>
      <c r="J4523">
        <f>'DATA DASH'!J4523</f>
        <v/>
      </c>
      <c r="K4523">
        <f>'DATA DASH'!K4523</f>
        <v/>
      </c>
      <c r="L4523">
        <f>'DATA DASH'!L4523</f>
        <v/>
      </c>
      <c r="M4523">
        <f>'DATA DASH'!M4523</f>
        <v/>
      </c>
    </row>
    <row r="4524">
      <c r="A4524">
        <f>'DATA DASH'!A4524</f>
        <v/>
      </c>
      <c r="B4524">
        <f>'DATA DASH'!B4524</f>
        <v/>
      </c>
      <c r="C4524">
        <f>'DATA DASH'!C4524</f>
        <v/>
      </c>
      <c r="D4524">
        <f>'DATA DASH'!D4524</f>
        <v/>
      </c>
      <c r="E4524">
        <f>'DATA DASH'!E4524</f>
        <v/>
      </c>
      <c r="F4524">
        <f>'DATA DASH'!F4524</f>
        <v/>
      </c>
      <c r="G4524">
        <f>'DATA DASH'!G4524</f>
        <v/>
      </c>
      <c r="H4524">
        <f>'DATA DASH'!H4524</f>
        <v/>
      </c>
      <c r="I4524">
        <f>'DATA DASH'!I4524</f>
        <v/>
      </c>
      <c r="J4524">
        <f>'DATA DASH'!J4524</f>
        <v/>
      </c>
      <c r="K4524">
        <f>'DATA DASH'!K4524</f>
        <v/>
      </c>
      <c r="L4524">
        <f>'DATA DASH'!L4524</f>
        <v/>
      </c>
      <c r="M4524">
        <f>'DATA DASH'!M4524</f>
        <v/>
      </c>
    </row>
    <row r="4525">
      <c r="A4525">
        <f>'DATA DASH'!A4525</f>
        <v/>
      </c>
      <c r="B4525">
        <f>'DATA DASH'!B4525</f>
        <v/>
      </c>
      <c r="C4525">
        <f>'DATA DASH'!C4525</f>
        <v/>
      </c>
      <c r="D4525">
        <f>'DATA DASH'!D4525</f>
        <v/>
      </c>
      <c r="E4525">
        <f>'DATA DASH'!E4525</f>
        <v/>
      </c>
      <c r="F4525">
        <f>'DATA DASH'!F4525</f>
        <v/>
      </c>
      <c r="G4525">
        <f>'DATA DASH'!G4525</f>
        <v/>
      </c>
      <c r="H4525">
        <f>'DATA DASH'!H4525</f>
        <v/>
      </c>
      <c r="I4525">
        <f>'DATA DASH'!I4525</f>
        <v/>
      </c>
      <c r="J4525">
        <f>'DATA DASH'!J4525</f>
        <v/>
      </c>
      <c r="K4525">
        <f>'DATA DASH'!K4525</f>
        <v/>
      </c>
      <c r="L4525">
        <f>'DATA DASH'!L4525</f>
        <v/>
      </c>
      <c r="M4525">
        <f>'DATA DASH'!M4525</f>
        <v/>
      </c>
    </row>
    <row r="4526">
      <c r="A4526">
        <f>'DATA DASH'!A4526</f>
        <v/>
      </c>
      <c r="B4526">
        <f>'DATA DASH'!B4526</f>
        <v/>
      </c>
      <c r="C4526">
        <f>'DATA DASH'!C4526</f>
        <v/>
      </c>
      <c r="D4526">
        <f>'DATA DASH'!D4526</f>
        <v/>
      </c>
      <c r="E4526">
        <f>'DATA DASH'!E4526</f>
        <v/>
      </c>
      <c r="F4526">
        <f>'DATA DASH'!F4526</f>
        <v/>
      </c>
      <c r="G4526">
        <f>'DATA DASH'!G4526</f>
        <v/>
      </c>
      <c r="H4526">
        <f>'DATA DASH'!H4526</f>
        <v/>
      </c>
      <c r="I4526">
        <f>'DATA DASH'!I4526</f>
        <v/>
      </c>
      <c r="J4526">
        <f>'DATA DASH'!J4526</f>
        <v/>
      </c>
      <c r="K4526">
        <f>'DATA DASH'!K4526</f>
        <v/>
      </c>
      <c r="L4526">
        <f>'DATA DASH'!L4526</f>
        <v/>
      </c>
      <c r="M4526">
        <f>'DATA DASH'!M4526</f>
        <v/>
      </c>
    </row>
    <row r="4527">
      <c r="A4527">
        <f>'DATA DASH'!A4527</f>
        <v/>
      </c>
      <c r="B4527">
        <f>'DATA DASH'!B4527</f>
        <v/>
      </c>
      <c r="C4527">
        <f>'DATA DASH'!C4527</f>
        <v/>
      </c>
      <c r="D4527">
        <f>'DATA DASH'!D4527</f>
        <v/>
      </c>
      <c r="E4527">
        <f>'DATA DASH'!E4527</f>
        <v/>
      </c>
      <c r="F4527">
        <f>'DATA DASH'!F4527</f>
        <v/>
      </c>
      <c r="G4527">
        <f>'DATA DASH'!G4527</f>
        <v/>
      </c>
      <c r="H4527">
        <f>'DATA DASH'!H4527</f>
        <v/>
      </c>
      <c r="I4527">
        <f>'DATA DASH'!I4527</f>
        <v/>
      </c>
      <c r="J4527">
        <f>'DATA DASH'!J4527</f>
        <v/>
      </c>
      <c r="K4527">
        <f>'DATA DASH'!K4527</f>
        <v/>
      </c>
      <c r="L4527">
        <f>'DATA DASH'!L4527</f>
        <v/>
      </c>
      <c r="M4527">
        <f>'DATA DASH'!M4527</f>
        <v/>
      </c>
    </row>
    <row r="4528">
      <c r="A4528">
        <f>'DATA DASH'!A4528</f>
        <v/>
      </c>
      <c r="B4528">
        <f>'DATA DASH'!B4528</f>
        <v/>
      </c>
      <c r="C4528">
        <f>'DATA DASH'!C4528</f>
        <v/>
      </c>
      <c r="D4528">
        <f>'DATA DASH'!D4528</f>
        <v/>
      </c>
      <c r="E4528">
        <f>'DATA DASH'!E4528</f>
        <v/>
      </c>
      <c r="F4528">
        <f>'DATA DASH'!F4528</f>
        <v/>
      </c>
      <c r="G4528">
        <f>'DATA DASH'!G4528</f>
        <v/>
      </c>
      <c r="H4528">
        <f>'DATA DASH'!H4528</f>
        <v/>
      </c>
      <c r="I4528">
        <f>'DATA DASH'!I4528</f>
        <v/>
      </c>
      <c r="J4528">
        <f>'DATA DASH'!J4528</f>
        <v/>
      </c>
      <c r="K4528">
        <f>'DATA DASH'!K4528</f>
        <v/>
      </c>
      <c r="L4528">
        <f>'DATA DASH'!L4528</f>
        <v/>
      </c>
      <c r="M4528">
        <f>'DATA DASH'!M4528</f>
        <v/>
      </c>
    </row>
    <row r="4529">
      <c r="A4529">
        <f>'DATA DASH'!A4529</f>
        <v/>
      </c>
      <c r="B4529">
        <f>'DATA DASH'!B4529</f>
        <v/>
      </c>
      <c r="C4529">
        <f>'DATA DASH'!C4529</f>
        <v/>
      </c>
      <c r="D4529">
        <f>'DATA DASH'!D4529</f>
        <v/>
      </c>
      <c r="E4529">
        <f>'DATA DASH'!E4529</f>
        <v/>
      </c>
      <c r="F4529">
        <f>'DATA DASH'!F4529</f>
        <v/>
      </c>
      <c r="G4529">
        <f>'DATA DASH'!G4529</f>
        <v/>
      </c>
      <c r="H4529">
        <f>'DATA DASH'!H4529</f>
        <v/>
      </c>
      <c r="I4529">
        <f>'DATA DASH'!I4529</f>
        <v/>
      </c>
      <c r="J4529">
        <f>'DATA DASH'!J4529</f>
        <v/>
      </c>
      <c r="K4529">
        <f>'DATA DASH'!K4529</f>
        <v/>
      </c>
      <c r="L4529">
        <f>'DATA DASH'!L4529</f>
        <v/>
      </c>
      <c r="M4529">
        <f>'DATA DASH'!M4529</f>
        <v/>
      </c>
    </row>
    <row r="4530">
      <c r="A4530">
        <f>'DATA DASH'!A4530</f>
        <v/>
      </c>
      <c r="B4530">
        <f>'DATA DASH'!B4530</f>
        <v/>
      </c>
      <c r="C4530">
        <f>'DATA DASH'!C4530</f>
        <v/>
      </c>
      <c r="D4530">
        <f>'DATA DASH'!D4530</f>
        <v/>
      </c>
      <c r="E4530">
        <f>'DATA DASH'!E4530</f>
        <v/>
      </c>
      <c r="F4530">
        <f>'DATA DASH'!F4530</f>
        <v/>
      </c>
      <c r="G4530">
        <f>'DATA DASH'!G4530</f>
        <v/>
      </c>
      <c r="H4530">
        <f>'DATA DASH'!H4530</f>
        <v/>
      </c>
      <c r="I4530">
        <f>'DATA DASH'!I4530</f>
        <v/>
      </c>
      <c r="J4530">
        <f>'DATA DASH'!J4530</f>
        <v/>
      </c>
      <c r="K4530">
        <f>'DATA DASH'!K4530</f>
        <v/>
      </c>
      <c r="L4530">
        <f>'DATA DASH'!L4530</f>
        <v/>
      </c>
      <c r="M4530">
        <f>'DATA DASH'!M4530</f>
        <v/>
      </c>
    </row>
    <row r="4531">
      <c r="A4531">
        <f>'DATA DASH'!A4531</f>
        <v/>
      </c>
      <c r="B4531">
        <f>'DATA DASH'!B4531</f>
        <v/>
      </c>
      <c r="C4531">
        <f>'DATA DASH'!C4531</f>
        <v/>
      </c>
      <c r="D4531">
        <f>'DATA DASH'!D4531</f>
        <v/>
      </c>
      <c r="E4531">
        <f>'DATA DASH'!E4531</f>
        <v/>
      </c>
      <c r="F4531">
        <f>'DATA DASH'!F4531</f>
        <v/>
      </c>
      <c r="G4531">
        <f>'DATA DASH'!G4531</f>
        <v/>
      </c>
      <c r="H4531">
        <f>'DATA DASH'!H4531</f>
        <v/>
      </c>
      <c r="I4531">
        <f>'DATA DASH'!I4531</f>
        <v/>
      </c>
      <c r="J4531">
        <f>'DATA DASH'!J4531</f>
        <v/>
      </c>
      <c r="K4531">
        <f>'DATA DASH'!K4531</f>
        <v/>
      </c>
      <c r="L4531">
        <f>'DATA DASH'!L4531</f>
        <v/>
      </c>
      <c r="M4531">
        <f>'DATA DASH'!M4531</f>
        <v/>
      </c>
    </row>
    <row r="4532">
      <c r="A4532">
        <f>'DATA DASH'!A4532</f>
        <v/>
      </c>
      <c r="B4532">
        <f>'DATA DASH'!B4532</f>
        <v/>
      </c>
      <c r="C4532">
        <f>'DATA DASH'!C4532</f>
        <v/>
      </c>
      <c r="D4532">
        <f>'DATA DASH'!D4532</f>
        <v/>
      </c>
      <c r="E4532">
        <f>'DATA DASH'!E4532</f>
        <v/>
      </c>
      <c r="F4532">
        <f>'DATA DASH'!F4532</f>
        <v/>
      </c>
      <c r="G4532">
        <f>'DATA DASH'!G4532</f>
        <v/>
      </c>
      <c r="H4532">
        <f>'DATA DASH'!H4532</f>
        <v/>
      </c>
      <c r="I4532">
        <f>'DATA DASH'!I4532</f>
        <v/>
      </c>
      <c r="J4532">
        <f>'DATA DASH'!J4532</f>
        <v/>
      </c>
      <c r="K4532">
        <f>'DATA DASH'!K4532</f>
        <v/>
      </c>
      <c r="L4532">
        <f>'DATA DASH'!L4532</f>
        <v/>
      </c>
      <c r="M4532">
        <f>'DATA DASH'!M4532</f>
        <v/>
      </c>
    </row>
    <row r="4533">
      <c r="A4533">
        <f>'DATA DASH'!A4533</f>
        <v/>
      </c>
      <c r="B4533">
        <f>'DATA DASH'!B4533</f>
        <v/>
      </c>
      <c r="C4533">
        <f>'DATA DASH'!C4533</f>
        <v/>
      </c>
      <c r="D4533">
        <f>'DATA DASH'!D4533</f>
        <v/>
      </c>
      <c r="E4533">
        <f>'DATA DASH'!E4533</f>
        <v/>
      </c>
      <c r="F4533">
        <f>'DATA DASH'!F4533</f>
        <v/>
      </c>
      <c r="G4533">
        <f>'DATA DASH'!G4533</f>
        <v/>
      </c>
      <c r="H4533">
        <f>'DATA DASH'!H4533</f>
        <v/>
      </c>
      <c r="I4533">
        <f>'DATA DASH'!I4533</f>
        <v/>
      </c>
      <c r="J4533">
        <f>'DATA DASH'!J4533</f>
        <v/>
      </c>
      <c r="K4533">
        <f>'DATA DASH'!K4533</f>
        <v/>
      </c>
      <c r="L4533">
        <f>'DATA DASH'!L4533</f>
        <v/>
      </c>
      <c r="M4533">
        <f>'DATA DASH'!M4533</f>
        <v/>
      </c>
    </row>
    <row r="4534">
      <c r="A4534">
        <f>'DATA DASH'!A4534</f>
        <v/>
      </c>
      <c r="B4534">
        <f>'DATA DASH'!B4534</f>
        <v/>
      </c>
      <c r="C4534">
        <f>'DATA DASH'!C4534</f>
        <v/>
      </c>
      <c r="D4534">
        <f>'DATA DASH'!D4534</f>
        <v/>
      </c>
      <c r="E4534">
        <f>'DATA DASH'!E4534</f>
        <v/>
      </c>
      <c r="F4534">
        <f>'DATA DASH'!F4534</f>
        <v/>
      </c>
      <c r="G4534">
        <f>'DATA DASH'!G4534</f>
        <v/>
      </c>
      <c r="H4534">
        <f>'DATA DASH'!H4534</f>
        <v/>
      </c>
      <c r="I4534">
        <f>'DATA DASH'!I4534</f>
        <v/>
      </c>
      <c r="J4534">
        <f>'DATA DASH'!J4534</f>
        <v/>
      </c>
      <c r="K4534">
        <f>'DATA DASH'!K4534</f>
        <v/>
      </c>
      <c r="L4534">
        <f>'DATA DASH'!L4534</f>
        <v/>
      </c>
      <c r="M4534">
        <f>'DATA DASH'!M4534</f>
        <v/>
      </c>
    </row>
    <row r="4535">
      <c r="A4535">
        <f>'DATA DASH'!A4535</f>
        <v/>
      </c>
      <c r="B4535">
        <f>'DATA DASH'!B4535</f>
        <v/>
      </c>
      <c r="C4535">
        <f>'DATA DASH'!C4535</f>
        <v/>
      </c>
      <c r="D4535">
        <f>'DATA DASH'!D4535</f>
        <v/>
      </c>
      <c r="E4535">
        <f>'DATA DASH'!E4535</f>
        <v/>
      </c>
      <c r="F4535">
        <f>'DATA DASH'!F4535</f>
        <v/>
      </c>
      <c r="G4535">
        <f>'DATA DASH'!G4535</f>
        <v/>
      </c>
      <c r="H4535">
        <f>'DATA DASH'!H4535</f>
        <v/>
      </c>
      <c r="I4535">
        <f>'DATA DASH'!I4535</f>
        <v/>
      </c>
      <c r="J4535">
        <f>'DATA DASH'!J4535</f>
        <v/>
      </c>
      <c r="K4535">
        <f>'DATA DASH'!K4535</f>
        <v/>
      </c>
      <c r="L4535">
        <f>'DATA DASH'!L4535</f>
        <v/>
      </c>
      <c r="M4535">
        <f>'DATA DASH'!M4535</f>
        <v/>
      </c>
    </row>
    <row r="4536">
      <c r="A4536">
        <f>'DATA DASH'!A4536</f>
        <v/>
      </c>
      <c r="B4536">
        <f>'DATA DASH'!B4536</f>
        <v/>
      </c>
      <c r="C4536">
        <f>'DATA DASH'!C4536</f>
        <v/>
      </c>
      <c r="D4536">
        <f>'DATA DASH'!D4536</f>
        <v/>
      </c>
      <c r="E4536">
        <f>'DATA DASH'!E4536</f>
        <v/>
      </c>
      <c r="F4536">
        <f>'DATA DASH'!F4536</f>
        <v/>
      </c>
      <c r="G4536">
        <f>'DATA DASH'!G4536</f>
        <v/>
      </c>
      <c r="H4536">
        <f>'DATA DASH'!H4536</f>
        <v/>
      </c>
      <c r="I4536">
        <f>'DATA DASH'!I4536</f>
        <v/>
      </c>
      <c r="J4536">
        <f>'DATA DASH'!J4536</f>
        <v/>
      </c>
      <c r="K4536">
        <f>'DATA DASH'!K4536</f>
        <v/>
      </c>
      <c r="L4536">
        <f>'DATA DASH'!L4536</f>
        <v/>
      </c>
      <c r="M4536">
        <f>'DATA DASH'!M4536</f>
        <v/>
      </c>
    </row>
    <row r="4537">
      <c r="A4537">
        <f>'DATA DASH'!A4537</f>
        <v/>
      </c>
      <c r="B4537">
        <f>'DATA DASH'!B4537</f>
        <v/>
      </c>
      <c r="C4537">
        <f>'DATA DASH'!C4537</f>
        <v/>
      </c>
      <c r="D4537">
        <f>'DATA DASH'!D4537</f>
        <v/>
      </c>
      <c r="E4537">
        <f>'DATA DASH'!E4537</f>
        <v/>
      </c>
      <c r="F4537">
        <f>'DATA DASH'!F4537</f>
        <v/>
      </c>
      <c r="G4537">
        <f>'DATA DASH'!G4537</f>
        <v/>
      </c>
      <c r="H4537">
        <f>'DATA DASH'!H4537</f>
        <v/>
      </c>
      <c r="I4537">
        <f>'DATA DASH'!I4537</f>
        <v/>
      </c>
      <c r="J4537">
        <f>'DATA DASH'!J4537</f>
        <v/>
      </c>
      <c r="K4537">
        <f>'DATA DASH'!K4537</f>
        <v/>
      </c>
      <c r="L4537">
        <f>'DATA DASH'!L4537</f>
        <v/>
      </c>
      <c r="M4537">
        <f>'DATA DASH'!M4537</f>
        <v/>
      </c>
    </row>
    <row r="4538">
      <c r="A4538">
        <f>'DATA DASH'!A4538</f>
        <v/>
      </c>
      <c r="B4538">
        <f>'DATA DASH'!B4538</f>
        <v/>
      </c>
      <c r="C4538">
        <f>'DATA DASH'!C4538</f>
        <v/>
      </c>
      <c r="D4538">
        <f>'DATA DASH'!D4538</f>
        <v/>
      </c>
      <c r="E4538">
        <f>'DATA DASH'!E4538</f>
        <v/>
      </c>
      <c r="F4538">
        <f>'DATA DASH'!F4538</f>
        <v/>
      </c>
      <c r="G4538">
        <f>'DATA DASH'!G4538</f>
        <v/>
      </c>
      <c r="H4538">
        <f>'DATA DASH'!H4538</f>
        <v/>
      </c>
      <c r="I4538">
        <f>'DATA DASH'!I4538</f>
        <v/>
      </c>
      <c r="J4538">
        <f>'DATA DASH'!J4538</f>
        <v/>
      </c>
      <c r="K4538">
        <f>'DATA DASH'!K4538</f>
        <v/>
      </c>
      <c r="L4538">
        <f>'DATA DASH'!L4538</f>
        <v/>
      </c>
      <c r="M4538">
        <f>'DATA DASH'!M4538</f>
        <v/>
      </c>
    </row>
    <row r="4539">
      <c r="A4539">
        <f>'DATA DASH'!A4539</f>
        <v/>
      </c>
      <c r="B4539">
        <f>'DATA DASH'!B4539</f>
        <v/>
      </c>
      <c r="C4539">
        <f>'DATA DASH'!C4539</f>
        <v/>
      </c>
      <c r="D4539">
        <f>'DATA DASH'!D4539</f>
        <v/>
      </c>
      <c r="E4539">
        <f>'DATA DASH'!E4539</f>
        <v/>
      </c>
      <c r="F4539">
        <f>'DATA DASH'!F4539</f>
        <v/>
      </c>
      <c r="G4539">
        <f>'DATA DASH'!G4539</f>
        <v/>
      </c>
      <c r="H4539">
        <f>'DATA DASH'!H4539</f>
        <v/>
      </c>
      <c r="I4539">
        <f>'DATA DASH'!I4539</f>
        <v/>
      </c>
      <c r="J4539">
        <f>'DATA DASH'!J4539</f>
        <v/>
      </c>
      <c r="K4539">
        <f>'DATA DASH'!K4539</f>
        <v/>
      </c>
      <c r="L4539">
        <f>'DATA DASH'!L4539</f>
        <v/>
      </c>
      <c r="M4539">
        <f>'DATA DASH'!M4539</f>
        <v/>
      </c>
    </row>
    <row r="4540">
      <c r="A4540">
        <f>'DATA DASH'!A4540</f>
        <v/>
      </c>
      <c r="B4540">
        <f>'DATA DASH'!B4540</f>
        <v/>
      </c>
      <c r="C4540">
        <f>'DATA DASH'!C4540</f>
        <v/>
      </c>
      <c r="D4540">
        <f>'DATA DASH'!D4540</f>
        <v/>
      </c>
      <c r="E4540">
        <f>'DATA DASH'!E4540</f>
        <v/>
      </c>
      <c r="F4540">
        <f>'DATA DASH'!F4540</f>
        <v/>
      </c>
      <c r="G4540">
        <f>'DATA DASH'!G4540</f>
        <v/>
      </c>
      <c r="H4540">
        <f>'DATA DASH'!H4540</f>
        <v/>
      </c>
      <c r="I4540">
        <f>'DATA DASH'!I4540</f>
        <v/>
      </c>
      <c r="J4540">
        <f>'DATA DASH'!J4540</f>
        <v/>
      </c>
      <c r="K4540">
        <f>'DATA DASH'!K4540</f>
        <v/>
      </c>
      <c r="L4540">
        <f>'DATA DASH'!L4540</f>
        <v/>
      </c>
      <c r="M4540">
        <f>'DATA DASH'!M4540</f>
        <v/>
      </c>
    </row>
    <row r="4541">
      <c r="A4541">
        <f>'DATA DASH'!A4541</f>
        <v/>
      </c>
      <c r="B4541">
        <f>'DATA DASH'!B4541</f>
        <v/>
      </c>
      <c r="C4541">
        <f>'DATA DASH'!C4541</f>
        <v/>
      </c>
      <c r="D4541">
        <f>'DATA DASH'!D4541</f>
        <v/>
      </c>
      <c r="E4541">
        <f>'DATA DASH'!E4541</f>
        <v/>
      </c>
      <c r="F4541">
        <f>'DATA DASH'!F4541</f>
        <v/>
      </c>
      <c r="G4541">
        <f>'DATA DASH'!G4541</f>
        <v/>
      </c>
      <c r="H4541">
        <f>'DATA DASH'!H4541</f>
        <v/>
      </c>
      <c r="I4541">
        <f>'DATA DASH'!I4541</f>
        <v/>
      </c>
      <c r="J4541">
        <f>'DATA DASH'!J4541</f>
        <v/>
      </c>
      <c r="K4541">
        <f>'DATA DASH'!K4541</f>
        <v/>
      </c>
      <c r="L4541">
        <f>'DATA DASH'!L4541</f>
        <v/>
      </c>
      <c r="M4541">
        <f>'DATA DASH'!M4541</f>
        <v/>
      </c>
    </row>
    <row r="4542">
      <c r="A4542">
        <f>'DATA DASH'!A4542</f>
        <v/>
      </c>
      <c r="B4542">
        <f>'DATA DASH'!B4542</f>
        <v/>
      </c>
      <c r="C4542">
        <f>'DATA DASH'!C4542</f>
        <v/>
      </c>
      <c r="D4542">
        <f>'DATA DASH'!D4542</f>
        <v/>
      </c>
      <c r="E4542">
        <f>'DATA DASH'!E4542</f>
        <v/>
      </c>
      <c r="F4542">
        <f>'DATA DASH'!F4542</f>
        <v/>
      </c>
      <c r="G4542">
        <f>'DATA DASH'!G4542</f>
        <v/>
      </c>
      <c r="H4542">
        <f>'DATA DASH'!H4542</f>
        <v/>
      </c>
      <c r="I4542">
        <f>'DATA DASH'!I4542</f>
        <v/>
      </c>
      <c r="J4542">
        <f>'DATA DASH'!J4542</f>
        <v/>
      </c>
      <c r="K4542">
        <f>'DATA DASH'!K4542</f>
        <v/>
      </c>
      <c r="L4542">
        <f>'DATA DASH'!L4542</f>
        <v/>
      </c>
      <c r="M4542">
        <f>'DATA DASH'!M4542</f>
        <v/>
      </c>
    </row>
    <row r="4543">
      <c r="A4543">
        <f>'DATA DASH'!A4543</f>
        <v/>
      </c>
      <c r="B4543">
        <f>'DATA DASH'!B4543</f>
        <v/>
      </c>
      <c r="C4543">
        <f>'DATA DASH'!C4543</f>
        <v/>
      </c>
      <c r="D4543">
        <f>'DATA DASH'!D4543</f>
        <v/>
      </c>
      <c r="E4543">
        <f>'DATA DASH'!E4543</f>
        <v/>
      </c>
      <c r="F4543">
        <f>'DATA DASH'!F4543</f>
        <v/>
      </c>
      <c r="G4543">
        <f>'DATA DASH'!G4543</f>
        <v/>
      </c>
      <c r="H4543">
        <f>'DATA DASH'!H4543</f>
        <v/>
      </c>
      <c r="I4543">
        <f>'DATA DASH'!I4543</f>
        <v/>
      </c>
      <c r="J4543">
        <f>'DATA DASH'!J4543</f>
        <v/>
      </c>
      <c r="K4543">
        <f>'DATA DASH'!K4543</f>
        <v/>
      </c>
      <c r="L4543">
        <f>'DATA DASH'!L4543</f>
        <v/>
      </c>
      <c r="M4543">
        <f>'DATA DASH'!M4543</f>
        <v/>
      </c>
    </row>
    <row r="4544">
      <c r="A4544">
        <f>'DATA DASH'!A4544</f>
        <v/>
      </c>
      <c r="B4544">
        <f>'DATA DASH'!B4544</f>
        <v/>
      </c>
      <c r="C4544">
        <f>'DATA DASH'!C4544</f>
        <v/>
      </c>
      <c r="D4544">
        <f>'DATA DASH'!D4544</f>
        <v/>
      </c>
      <c r="E4544">
        <f>'DATA DASH'!E4544</f>
        <v/>
      </c>
      <c r="F4544">
        <f>'DATA DASH'!F4544</f>
        <v/>
      </c>
      <c r="G4544">
        <f>'DATA DASH'!G4544</f>
        <v/>
      </c>
      <c r="H4544">
        <f>'DATA DASH'!H4544</f>
        <v/>
      </c>
      <c r="I4544">
        <f>'DATA DASH'!I4544</f>
        <v/>
      </c>
      <c r="J4544">
        <f>'DATA DASH'!J4544</f>
        <v/>
      </c>
      <c r="K4544">
        <f>'DATA DASH'!K4544</f>
        <v/>
      </c>
      <c r="L4544">
        <f>'DATA DASH'!L4544</f>
        <v/>
      </c>
      <c r="M4544">
        <f>'DATA DASH'!M4544</f>
        <v/>
      </c>
    </row>
    <row r="4545">
      <c r="A4545">
        <f>'DATA DASH'!A4545</f>
        <v/>
      </c>
      <c r="B4545">
        <f>'DATA DASH'!B4545</f>
        <v/>
      </c>
      <c r="C4545">
        <f>'DATA DASH'!C4545</f>
        <v/>
      </c>
      <c r="D4545">
        <f>'DATA DASH'!D4545</f>
        <v/>
      </c>
      <c r="E4545">
        <f>'DATA DASH'!E4545</f>
        <v/>
      </c>
      <c r="F4545">
        <f>'DATA DASH'!F4545</f>
        <v/>
      </c>
      <c r="G4545">
        <f>'DATA DASH'!G4545</f>
        <v/>
      </c>
      <c r="H4545">
        <f>'DATA DASH'!H4545</f>
        <v/>
      </c>
      <c r="I4545">
        <f>'DATA DASH'!I4545</f>
        <v/>
      </c>
      <c r="J4545">
        <f>'DATA DASH'!J4545</f>
        <v/>
      </c>
      <c r="K4545">
        <f>'DATA DASH'!K4545</f>
        <v/>
      </c>
      <c r="L4545">
        <f>'DATA DASH'!L4545</f>
        <v/>
      </c>
      <c r="M4545">
        <f>'DATA DASH'!M4545</f>
        <v/>
      </c>
    </row>
    <row r="4546">
      <c r="A4546">
        <f>'DATA DASH'!A4546</f>
        <v/>
      </c>
      <c r="B4546">
        <f>'DATA DASH'!B4546</f>
        <v/>
      </c>
      <c r="C4546">
        <f>'DATA DASH'!C4546</f>
        <v/>
      </c>
      <c r="D4546">
        <f>'DATA DASH'!D4546</f>
        <v/>
      </c>
      <c r="E4546">
        <f>'DATA DASH'!E4546</f>
        <v/>
      </c>
      <c r="F4546">
        <f>'DATA DASH'!F4546</f>
        <v/>
      </c>
      <c r="G4546">
        <f>'DATA DASH'!G4546</f>
        <v/>
      </c>
      <c r="H4546">
        <f>'DATA DASH'!H4546</f>
        <v/>
      </c>
      <c r="I4546">
        <f>'DATA DASH'!I4546</f>
        <v/>
      </c>
      <c r="J4546">
        <f>'DATA DASH'!J4546</f>
        <v/>
      </c>
      <c r="K4546">
        <f>'DATA DASH'!K4546</f>
        <v/>
      </c>
      <c r="L4546">
        <f>'DATA DASH'!L4546</f>
        <v/>
      </c>
      <c r="M4546">
        <f>'DATA DASH'!M4546</f>
        <v/>
      </c>
    </row>
    <row r="4547">
      <c r="A4547">
        <f>'DATA DASH'!A4547</f>
        <v/>
      </c>
      <c r="B4547">
        <f>'DATA DASH'!B4547</f>
        <v/>
      </c>
      <c r="C4547">
        <f>'DATA DASH'!C4547</f>
        <v/>
      </c>
      <c r="D4547">
        <f>'DATA DASH'!D4547</f>
        <v/>
      </c>
      <c r="E4547">
        <f>'DATA DASH'!E4547</f>
        <v/>
      </c>
      <c r="F4547">
        <f>'DATA DASH'!F4547</f>
        <v/>
      </c>
      <c r="G4547">
        <f>'DATA DASH'!G4547</f>
        <v/>
      </c>
      <c r="H4547">
        <f>'DATA DASH'!H4547</f>
        <v/>
      </c>
      <c r="I4547">
        <f>'DATA DASH'!I4547</f>
        <v/>
      </c>
      <c r="J4547">
        <f>'DATA DASH'!J4547</f>
        <v/>
      </c>
      <c r="K4547">
        <f>'DATA DASH'!K4547</f>
        <v/>
      </c>
      <c r="L4547">
        <f>'DATA DASH'!L4547</f>
        <v/>
      </c>
      <c r="M4547">
        <f>'DATA DASH'!M4547</f>
        <v/>
      </c>
    </row>
    <row r="4548">
      <c r="A4548">
        <f>'DATA DASH'!A4548</f>
        <v/>
      </c>
      <c r="B4548">
        <f>'DATA DASH'!B4548</f>
        <v/>
      </c>
      <c r="C4548">
        <f>'DATA DASH'!C4548</f>
        <v/>
      </c>
      <c r="D4548">
        <f>'DATA DASH'!D4548</f>
        <v/>
      </c>
      <c r="E4548">
        <f>'DATA DASH'!E4548</f>
        <v/>
      </c>
      <c r="F4548">
        <f>'DATA DASH'!F4548</f>
        <v/>
      </c>
      <c r="G4548">
        <f>'DATA DASH'!G4548</f>
        <v/>
      </c>
      <c r="H4548">
        <f>'DATA DASH'!H4548</f>
        <v/>
      </c>
      <c r="I4548">
        <f>'DATA DASH'!I4548</f>
        <v/>
      </c>
      <c r="J4548">
        <f>'DATA DASH'!J4548</f>
        <v/>
      </c>
      <c r="K4548">
        <f>'DATA DASH'!K4548</f>
        <v/>
      </c>
      <c r="L4548">
        <f>'DATA DASH'!L4548</f>
        <v/>
      </c>
      <c r="M4548">
        <f>'DATA DASH'!M4548</f>
        <v/>
      </c>
    </row>
    <row r="4549">
      <c r="A4549">
        <f>'DATA DASH'!A4549</f>
        <v/>
      </c>
      <c r="B4549">
        <f>'DATA DASH'!B4549</f>
        <v/>
      </c>
      <c r="C4549">
        <f>'DATA DASH'!C4549</f>
        <v/>
      </c>
      <c r="D4549">
        <f>'DATA DASH'!D4549</f>
        <v/>
      </c>
      <c r="E4549">
        <f>'DATA DASH'!E4549</f>
        <v/>
      </c>
      <c r="F4549">
        <f>'DATA DASH'!F4549</f>
        <v/>
      </c>
      <c r="G4549">
        <f>'DATA DASH'!G4549</f>
        <v/>
      </c>
      <c r="H4549">
        <f>'DATA DASH'!H4549</f>
        <v/>
      </c>
      <c r="I4549">
        <f>'DATA DASH'!I4549</f>
        <v/>
      </c>
      <c r="J4549">
        <f>'DATA DASH'!J4549</f>
        <v/>
      </c>
      <c r="K4549">
        <f>'DATA DASH'!K4549</f>
        <v/>
      </c>
      <c r="L4549">
        <f>'DATA DASH'!L4549</f>
        <v/>
      </c>
      <c r="M4549">
        <f>'DATA DASH'!M4549</f>
        <v/>
      </c>
    </row>
    <row r="4550">
      <c r="A4550">
        <f>'DATA DASH'!A4550</f>
        <v/>
      </c>
      <c r="B4550">
        <f>'DATA DASH'!B4550</f>
        <v/>
      </c>
      <c r="C4550">
        <f>'DATA DASH'!C4550</f>
        <v/>
      </c>
      <c r="D4550">
        <f>'DATA DASH'!D4550</f>
        <v/>
      </c>
      <c r="E4550">
        <f>'DATA DASH'!E4550</f>
        <v/>
      </c>
      <c r="F4550">
        <f>'DATA DASH'!F4550</f>
        <v/>
      </c>
      <c r="G4550">
        <f>'DATA DASH'!G4550</f>
        <v/>
      </c>
      <c r="H4550">
        <f>'DATA DASH'!H4550</f>
        <v/>
      </c>
      <c r="I4550">
        <f>'DATA DASH'!I4550</f>
        <v/>
      </c>
      <c r="J4550">
        <f>'DATA DASH'!J4550</f>
        <v/>
      </c>
      <c r="K4550">
        <f>'DATA DASH'!K4550</f>
        <v/>
      </c>
      <c r="L4550">
        <f>'DATA DASH'!L4550</f>
        <v/>
      </c>
      <c r="M4550">
        <f>'DATA DASH'!M4550</f>
        <v/>
      </c>
    </row>
    <row r="4551">
      <c r="A4551">
        <f>'DATA DASH'!A4551</f>
        <v/>
      </c>
      <c r="B4551">
        <f>'DATA DASH'!B4551</f>
        <v/>
      </c>
      <c r="C4551">
        <f>'DATA DASH'!C4551</f>
        <v/>
      </c>
      <c r="D4551">
        <f>'DATA DASH'!D4551</f>
        <v/>
      </c>
      <c r="E4551">
        <f>'DATA DASH'!E4551</f>
        <v/>
      </c>
      <c r="F4551">
        <f>'DATA DASH'!F4551</f>
        <v/>
      </c>
      <c r="G4551">
        <f>'DATA DASH'!G4551</f>
        <v/>
      </c>
      <c r="H4551">
        <f>'DATA DASH'!H4551</f>
        <v/>
      </c>
      <c r="I4551">
        <f>'DATA DASH'!I4551</f>
        <v/>
      </c>
      <c r="J4551">
        <f>'DATA DASH'!J4551</f>
        <v/>
      </c>
      <c r="K4551">
        <f>'DATA DASH'!K4551</f>
        <v/>
      </c>
      <c r="L4551">
        <f>'DATA DASH'!L4551</f>
        <v/>
      </c>
      <c r="M4551">
        <f>'DATA DASH'!M4551</f>
        <v/>
      </c>
    </row>
    <row r="4552">
      <c r="A4552">
        <f>'DATA DASH'!A4552</f>
        <v/>
      </c>
      <c r="B4552">
        <f>'DATA DASH'!B4552</f>
        <v/>
      </c>
      <c r="C4552">
        <f>'DATA DASH'!C4552</f>
        <v/>
      </c>
      <c r="D4552">
        <f>'DATA DASH'!D4552</f>
        <v/>
      </c>
      <c r="E4552">
        <f>'DATA DASH'!E4552</f>
        <v/>
      </c>
      <c r="F4552">
        <f>'DATA DASH'!F4552</f>
        <v/>
      </c>
      <c r="G4552">
        <f>'DATA DASH'!G4552</f>
        <v/>
      </c>
      <c r="H4552">
        <f>'DATA DASH'!H4552</f>
        <v/>
      </c>
      <c r="I4552">
        <f>'DATA DASH'!I4552</f>
        <v/>
      </c>
      <c r="J4552">
        <f>'DATA DASH'!J4552</f>
        <v/>
      </c>
      <c r="K4552">
        <f>'DATA DASH'!K4552</f>
        <v/>
      </c>
      <c r="L4552">
        <f>'DATA DASH'!L4552</f>
        <v/>
      </c>
      <c r="M4552">
        <f>'DATA DASH'!M4552</f>
        <v/>
      </c>
    </row>
    <row r="4553">
      <c r="A4553">
        <f>'DATA DASH'!A4553</f>
        <v/>
      </c>
      <c r="B4553">
        <f>'DATA DASH'!B4553</f>
        <v/>
      </c>
      <c r="C4553">
        <f>'DATA DASH'!C4553</f>
        <v/>
      </c>
      <c r="D4553">
        <f>'DATA DASH'!D4553</f>
        <v/>
      </c>
      <c r="E4553">
        <f>'DATA DASH'!E4553</f>
        <v/>
      </c>
      <c r="F4553">
        <f>'DATA DASH'!F4553</f>
        <v/>
      </c>
      <c r="G4553">
        <f>'DATA DASH'!G4553</f>
        <v/>
      </c>
      <c r="H4553">
        <f>'DATA DASH'!H4553</f>
        <v/>
      </c>
      <c r="I4553">
        <f>'DATA DASH'!I4553</f>
        <v/>
      </c>
      <c r="J4553">
        <f>'DATA DASH'!J4553</f>
        <v/>
      </c>
      <c r="K4553">
        <f>'DATA DASH'!K4553</f>
        <v/>
      </c>
      <c r="L4553">
        <f>'DATA DASH'!L4553</f>
        <v/>
      </c>
      <c r="M4553">
        <f>'DATA DASH'!M4553</f>
        <v/>
      </c>
    </row>
    <row r="4554">
      <c r="A4554">
        <f>'DATA DASH'!A4554</f>
        <v/>
      </c>
      <c r="B4554">
        <f>'DATA DASH'!B4554</f>
        <v/>
      </c>
      <c r="C4554">
        <f>'DATA DASH'!C4554</f>
        <v/>
      </c>
      <c r="D4554">
        <f>'DATA DASH'!D4554</f>
        <v/>
      </c>
      <c r="E4554">
        <f>'DATA DASH'!E4554</f>
        <v/>
      </c>
      <c r="F4554">
        <f>'DATA DASH'!F4554</f>
        <v/>
      </c>
      <c r="G4554">
        <f>'DATA DASH'!G4554</f>
        <v/>
      </c>
      <c r="H4554">
        <f>'DATA DASH'!H4554</f>
        <v/>
      </c>
      <c r="I4554">
        <f>'DATA DASH'!I4554</f>
        <v/>
      </c>
      <c r="J4554">
        <f>'DATA DASH'!J4554</f>
        <v/>
      </c>
      <c r="K4554">
        <f>'DATA DASH'!K4554</f>
        <v/>
      </c>
      <c r="L4554">
        <f>'DATA DASH'!L4554</f>
        <v/>
      </c>
      <c r="M4554">
        <f>'DATA DASH'!M4554</f>
        <v/>
      </c>
    </row>
    <row r="4555">
      <c r="A4555">
        <f>'DATA DASH'!A4555</f>
        <v/>
      </c>
      <c r="B4555">
        <f>'DATA DASH'!B4555</f>
        <v/>
      </c>
      <c r="C4555">
        <f>'DATA DASH'!C4555</f>
        <v/>
      </c>
      <c r="D4555">
        <f>'DATA DASH'!D4555</f>
        <v/>
      </c>
      <c r="E4555">
        <f>'DATA DASH'!E4555</f>
        <v/>
      </c>
      <c r="F4555">
        <f>'DATA DASH'!F4555</f>
        <v/>
      </c>
      <c r="G4555">
        <f>'DATA DASH'!G4555</f>
        <v/>
      </c>
      <c r="H4555">
        <f>'DATA DASH'!H4555</f>
        <v/>
      </c>
      <c r="I4555">
        <f>'DATA DASH'!I4555</f>
        <v/>
      </c>
      <c r="J4555">
        <f>'DATA DASH'!J4555</f>
        <v/>
      </c>
      <c r="K4555">
        <f>'DATA DASH'!K4555</f>
        <v/>
      </c>
      <c r="L4555">
        <f>'DATA DASH'!L4555</f>
        <v/>
      </c>
      <c r="M4555">
        <f>'DATA DASH'!M4555</f>
        <v/>
      </c>
    </row>
    <row r="4556">
      <c r="A4556">
        <f>'DATA DASH'!A4556</f>
        <v/>
      </c>
      <c r="B4556">
        <f>'DATA DASH'!B4556</f>
        <v/>
      </c>
      <c r="C4556">
        <f>'DATA DASH'!C4556</f>
        <v/>
      </c>
      <c r="D4556">
        <f>'DATA DASH'!D4556</f>
        <v/>
      </c>
      <c r="E4556">
        <f>'DATA DASH'!E4556</f>
        <v/>
      </c>
      <c r="F4556">
        <f>'DATA DASH'!F4556</f>
        <v/>
      </c>
      <c r="G4556">
        <f>'DATA DASH'!G4556</f>
        <v/>
      </c>
      <c r="H4556">
        <f>'DATA DASH'!H4556</f>
        <v/>
      </c>
      <c r="I4556">
        <f>'DATA DASH'!I4556</f>
        <v/>
      </c>
      <c r="J4556">
        <f>'DATA DASH'!J4556</f>
        <v/>
      </c>
      <c r="K4556">
        <f>'DATA DASH'!K4556</f>
        <v/>
      </c>
      <c r="L4556">
        <f>'DATA DASH'!L4556</f>
        <v/>
      </c>
      <c r="M4556">
        <f>'DATA DASH'!M4556</f>
        <v/>
      </c>
    </row>
    <row r="4557">
      <c r="A4557">
        <f>'DATA DASH'!A4557</f>
        <v/>
      </c>
      <c r="B4557">
        <f>'DATA DASH'!B4557</f>
        <v/>
      </c>
      <c r="C4557">
        <f>'DATA DASH'!C4557</f>
        <v/>
      </c>
      <c r="D4557">
        <f>'DATA DASH'!D4557</f>
        <v/>
      </c>
      <c r="E4557">
        <f>'DATA DASH'!E4557</f>
        <v/>
      </c>
      <c r="F4557">
        <f>'DATA DASH'!F4557</f>
        <v/>
      </c>
      <c r="G4557">
        <f>'DATA DASH'!G4557</f>
        <v/>
      </c>
      <c r="H4557">
        <f>'DATA DASH'!H4557</f>
        <v/>
      </c>
      <c r="I4557">
        <f>'DATA DASH'!I4557</f>
        <v/>
      </c>
      <c r="J4557">
        <f>'DATA DASH'!J4557</f>
        <v/>
      </c>
      <c r="K4557">
        <f>'DATA DASH'!K4557</f>
        <v/>
      </c>
      <c r="L4557">
        <f>'DATA DASH'!L4557</f>
        <v/>
      </c>
      <c r="M4557">
        <f>'DATA DASH'!M4557</f>
        <v/>
      </c>
    </row>
    <row r="4558">
      <c r="A4558">
        <f>'DATA DASH'!A4558</f>
        <v/>
      </c>
      <c r="B4558">
        <f>'DATA DASH'!B4558</f>
        <v/>
      </c>
      <c r="C4558">
        <f>'DATA DASH'!C4558</f>
        <v/>
      </c>
      <c r="D4558">
        <f>'DATA DASH'!D4558</f>
        <v/>
      </c>
      <c r="E4558">
        <f>'DATA DASH'!E4558</f>
        <v/>
      </c>
      <c r="F4558">
        <f>'DATA DASH'!F4558</f>
        <v/>
      </c>
      <c r="G4558">
        <f>'DATA DASH'!G4558</f>
        <v/>
      </c>
      <c r="H4558">
        <f>'DATA DASH'!H4558</f>
        <v/>
      </c>
      <c r="I4558">
        <f>'DATA DASH'!I4558</f>
        <v/>
      </c>
      <c r="J4558">
        <f>'DATA DASH'!J4558</f>
        <v/>
      </c>
      <c r="K4558">
        <f>'DATA DASH'!K4558</f>
        <v/>
      </c>
      <c r="L4558">
        <f>'DATA DASH'!L4558</f>
        <v/>
      </c>
      <c r="M4558">
        <f>'DATA DASH'!M4558</f>
        <v/>
      </c>
    </row>
    <row r="4559">
      <c r="A4559">
        <f>'DATA DASH'!A4559</f>
        <v/>
      </c>
      <c r="B4559">
        <f>'DATA DASH'!B4559</f>
        <v/>
      </c>
      <c r="C4559">
        <f>'DATA DASH'!C4559</f>
        <v/>
      </c>
      <c r="D4559">
        <f>'DATA DASH'!D4559</f>
        <v/>
      </c>
      <c r="E4559">
        <f>'DATA DASH'!E4559</f>
        <v/>
      </c>
      <c r="F4559">
        <f>'DATA DASH'!F4559</f>
        <v/>
      </c>
      <c r="G4559">
        <f>'DATA DASH'!G4559</f>
        <v/>
      </c>
      <c r="H4559">
        <f>'DATA DASH'!H4559</f>
        <v/>
      </c>
      <c r="I4559">
        <f>'DATA DASH'!I4559</f>
        <v/>
      </c>
      <c r="J4559">
        <f>'DATA DASH'!J4559</f>
        <v/>
      </c>
      <c r="K4559">
        <f>'DATA DASH'!K4559</f>
        <v/>
      </c>
      <c r="L4559">
        <f>'DATA DASH'!L4559</f>
        <v/>
      </c>
      <c r="M4559">
        <f>'DATA DASH'!M4559</f>
        <v/>
      </c>
    </row>
    <row r="4560">
      <c r="A4560">
        <f>'DATA DASH'!A4560</f>
        <v/>
      </c>
      <c r="B4560">
        <f>'DATA DASH'!B4560</f>
        <v/>
      </c>
      <c r="C4560">
        <f>'DATA DASH'!C4560</f>
        <v/>
      </c>
      <c r="D4560">
        <f>'DATA DASH'!D4560</f>
        <v/>
      </c>
      <c r="E4560">
        <f>'DATA DASH'!E4560</f>
        <v/>
      </c>
      <c r="F4560">
        <f>'DATA DASH'!F4560</f>
        <v/>
      </c>
      <c r="G4560">
        <f>'DATA DASH'!G4560</f>
        <v/>
      </c>
      <c r="H4560">
        <f>'DATA DASH'!H4560</f>
        <v/>
      </c>
      <c r="I4560">
        <f>'DATA DASH'!I4560</f>
        <v/>
      </c>
      <c r="J4560">
        <f>'DATA DASH'!J4560</f>
        <v/>
      </c>
      <c r="K4560">
        <f>'DATA DASH'!K4560</f>
        <v/>
      </c>
      <c r="L4560">
        <f>'DATA DASH'!L4560</f>
        <v/>
      </c>
      <c r="M4560">
        <f>'DATA DASH'!M4560</f>
        <v/>
      </c>
    </row>
    <row r="4561">
      <c r="A4561">
        <f>'DATA DASH'!A4561</f>
        <v/>
      </c>
      <c r="B4561">
        <f>'DATA DASH'!B4561</f>
        <v/>
      </c>
      <c r="C4561">
        <f>'DATA DASH'!C4561</f>
        <v/>
      </c>
      <c r="D4561">
        <f>'DATA DASH'!D4561</f>
        <v/>
      </c>
      <c r="E4561">
        <f>'DATA DASH'!E4561</f>
        <v/>
      </c>
      <c r="F4561">
        <f>'DATA DASH'!F4561</f>
        <v/>
      </c>
      <c r="G4561">
        <f>'DATA DASH'!G4561</f>
        <v/>
      </c>
      <c r="H4561">
        <f>'DATA DASH'!H4561</f>
        <v/>
      </c>
      <c r="I4561">
        <f>'DATA DASH'!I4561</f>
        <v/>
      </c>
      <c r="J4561">
        <f>'DATA DASH'!J4561</f>
        <v/>
      </c>
      <c r="K4561">
        <f>'DATA DASH'!K4561</f>
        <v/>
      </c>
      <c r="L4561">
        <f>'DATA DASH'!L4561</f>
        <v/>
      </c>
      <c r="M4561">
        <f>'DATA DASH'!M4561</f>
        <v/>
      </c>
    </row>
    <row r="4562">
      <c r="A4562">
        <f>'DATA DASH'!A4562</f>
        <v/>
      </c>
      <c r="B4562">
        <f>'DATA DASH'!B4562</f>
        <v/>
      </c>
      <c r="C4562">
        <f>'DATA DASH'!C4562</f>
        <v/>
      </c>
      <c r="D4562">
        <f>'DATA DASH'!D4562</f>
        <v/>
      </c>
      <c r="E4562">
        <f>'DATA DASH'!E4562</f>
        <v/>
      </c>
      <c r="F4562">
        <f>'DATA DASH'!F4562</f>
        <v/>
      </c>
      <c r="G4562">
        <f>'DATA DASH'!G4562</f>
        <v/>
      </c>
      <c r="H4562">
        <f>'DATA DASH'!H4562</f>
        <v/>
      </c>
      <c r="I4562">
        <f>'DATA DASH'!I4562</f>
        <v/>
      </c>
      <c r="J4562">
        <f>'DATA DASH'!J4562</f>
        <v/>
      </c>
      <c r="K4562">
        <f>'DATA DASH'!K4562</f>
        <v/>
      </c>
      <c r="L4562">
        <f>'DATA DASH'!L4562</f>
        <v/>
      </c>
      <c r="M4562">
        <f>'DATA DASH'!M4562</f>
        <v/>
      </c>
    </row>
    <row r="4563">
      <c r="A4563">
        <f>'DATA DASH'!A4563</f>
        <v/>
      </c>
      <c r="B4563">
        <f>'DATA DASH'!B4563</f>
        <v/>
      </c>
      <c r="C4563">
        <f>'DATA DASH'!C4563</f>
        <v/>
      </c>
      <c r="D4563">
        <f>'DATA DASH'!D4563</f>
        <v/>
      </c>
      <c r="E4563">
        <f>'DATA DASH'!E4563</f>
        <v/>
      </c>
      <c r="F4563">
        <f>'DATA DASH'!F4563</f>
        <v/>
      </c>
      <c r="G4563">
        <f>'DATA DASH'!G4563</f>
        <v/>
      </c>
      <c r="H4563">
        <f>'DATA DASH'!H4563</f>
        <v/>
      </c>
      <c r="I4563">
        <f>'DATA DASH'!I4563</f>
        <v/>
      </c>
      <c r="J4563">
        <f>'DATA DASH'!J4563</f>
        <v/>
      </c>
      <c r="K4563">
        <f>'DATA DASH'!K4563</f>
        <v/>
      </c>
      <c r="L4563">
        <f>'DATA DASH'!L4563</f>
        <v/>
      </c>
      <c r="M4563">
        <f>'DATA DASH'!M4563</f>
        <v/>
      </c>
    </row>
    <row r="4564">
      <c r="A4564">
        <f>'DATA DASH'!A4564</f>
        <v/>
      </c>
      <c r="B4564">
        <f>'DATA DASH'!B4564</f>
        <v/>
      </c>
      <c r="C4564">
        <f>'DATA DASH'!C4564</f>
        <v/>
      </c>
      <c r="D4564">
        <f>'DATA DASH'!D4564</f>
        <v/>
      </c>
      <c r="E4564">
        <f>'DATA DASH'!E4564</f>
        <v/>
      </c>
      <c r="F4564">
        <f>'DATA DASH'!F4564</f>
        <v/>
      </c>
      <c r="G4564">
        <f>'DATA DASH'!G4564</f>
        <v/>
      </c>
      <c r="H4564">
        <f>'DATA DASH'!H4564</f>
        <v/>
      </c>
      <c r="I4564">
        <f>'DATA DASH'!I4564</f>
        <v/>
      </c>
      <c r="J4564">
        <f>'DATA DASH'!J4564</f>
        <v/>
      </c>
      <c r="K4564">
        <f>'DATA DASH'!K4564</f>
        <v/>
      </c>
      <c r="L4564">
        <f>'DATA DASH'!L4564</f>
        <v/>
      </c>
      <c r="M4564">
        <f>'DATA DASH'!M4564</f>
        <v/>
      </c>
    </row>
    <row r="4565">
      <c r="A4565">
        <f>'DATA DASH'!A4565</f>
        <v/>
      </c>
      <c r="B4565">
        <f>'DATA DASH'!B4565</f>
        <v/>
      </c>
      <c r="C4565">
        <f>'DATA DASH'!C4565</f>
        <v/>
      </c>
      <c r="D4565">
        <f>'DATA DASH'!D4565</f>
        <v/>
      </c>
      <c r="E4565">
        <f>'DATA DASH'!E4565</f>
        <v/>
      </c>
      <c r="F4565">
        <f>'DATA DASH'!F4565</f>
        <v/>
      </c>
      <c r="G4565">
        <f>'DATA DASH'!G4565</f>
        <v/>
      </c>
      <c r="H4565">
        <f>'DATA DASH'!H4565</f>
        <v/>
      </c>
      <c r="I4565">
        <f>'DATA DASH'!I4565</f>
        <v/>
      </c>
      <c r="J4565">
        <f>'DATA DASH'!J4565</f>
        <v/>
      </c>
      <c r="K4565">
        <f>'DATA DASH'!K4565</f>
        <v/>
      </c>
      <c r="L4565">
        <f>'DATA DASH'!L4565</f>
        <v/>
      </c>
      <c r="M4565">
        <f>'DATA DASH'!M4565</f>
        <v/>
      </c>
    </row>
    <row r="4566">
      <c r="A4566">
        <f>'DATA DASH'!A4566</f>
        <v/>
      </c>
      <c r="B4566">
        <f>'DATA DASH'!B4566</f>
        <v/>
      </c>
      <c r="C4566">
        <f>'DATA DASH'!C4566</f>
        <v/>
      </c>
      <c r="D4566">
        <f>'DATA DASH'!D4566</f>
        <v/>
      </c>
      <c r="E4566">
        <f>'DATA DASH'!E4566</f>
        <v/>
      </c>
      <c r="F4566">
        <f>'DATA DASH'!F4566</f>
        <v/>
      </c>
      <c r="G4566">
        <f>'DATA DASH'!G4566</f>
        <v/>
      </c>
      <c r="H4566">
        <f>'DATA DASH'!H4566</f>
        <v/>
      </c>
      <c r="I4566">
        <f>'DATA DASH'!I4566</f>
        <v/>
      </c>
      <c r="J4566">
        <f>'DATA DASH'!J4566</f>
        <v/>
      </c>
      <c r="K4566">
        <f>'DATA DASH'!K4566</f>
        <v/>
      </c>
      <c r="L4566">
        <f>'DATA DASH'!L4566</f>
        <v/>
      </c>
      <c r="M4566">
        <f>'DATA DASH'!M4566</f>
        <v/>
      </c>
    </row>
    <row r="4567">
      <c r="A4567">
        <f>'DATA DASH'!A4567</f>
        <v/>
      </c>
      <c r="B4567">
        <f>'DATA DASH'!B4567</f>
        <v/>
      </c>
      <c r="C4567">
        <f>'DATA DASH'!C4567</f>
        <v/>
      </c>
      <c r="D4567">
        <f>'DATA DASH'!D4567</f>
        <v/>
      </c>
      <c r="E4567">
        <f>'DATA DASH'!E4567</f>
        <v/>
      </c>
      <c r="F4567">
        <f>'DATA DASH'!F4567</f>
        <v/>
      </c>
      <c r="G4567">
        <f>'DATA DASH'!G4567</f>
        <v/>
      </c>
      <c r="H4567">
        <f>'DATA DASH'!H4567</f>
        <v/>
      </c>
      <c r="I4567">
        <f>'DATA DASH'!I4567</f>
        <v/>
      </c>
      <c r="J4567">
        <f>'DATA DASH'!J4567</f>
        <v/>
      </c>
      <c r="K4567">
        <f>'DATA DASH'!K4567</f>
        <v/>
      </c>
      <c r="L4567">
        <f>'DATA DASH'!L4567</f>
        <v/>
      </c>
      <c r="M4567">
        <f>'DATA DASH'!M4567</f>
        <v/>
      </c>
    </row>
    <row r="4568">
      <c r="A4568">
        <f>'DATA DASH'!A4568</f>
        <v/>
      </c>
      <c r="B4568">
        <f>'DATA DASH'!B4568</f>
        <v/>
      </c>
      <c r="C4568">
        <f>'DATA DASH'!C4568</f>
        <v/>
      </c>
      <c r="D4568">
        <f>'DATA DASH'!D4568</f>
        <v/>
      </c>
      <c r="E4568">
        <f>'DATA DASH'!E4568</f>
        <v/>
      </c>
      <c r="F4568">
        <f>'DATA DASH'!F4568</f>
        <v/>
      </c>
      <c r="G4568">
        <f>'DATA DASH'!G4568</f>
        <v/>
      </c>
      <c r="H4568">
        <f>'DATA DASH'!H4568</f>
        <v/>
      </c>
      <c r="I4568">
        <f>'DATA DASH'!I4568</f>
        <v/>
      </c>
      <c r="J4568">
        <f>'DATA DASH'!J4568</f>
        <v/>
      </c>
      <c r="K4568">
        <f>'DATA DASH'!K4568</f>
        <v/>
      </c>
      <c r="L4568">
        <f>'DATA DASH'!L4568</f>
        <v/>
      </c>
      <c r="M4568">
        <f>'DATA DASH'!M4568</f>
        <v/>
      </c>
    </row>
    <row r="4569">
      <c r="A4569">
        <f>'DATA DASH'!A4569</f>
        <v/>
      </c>
      <c r="B4569">
        <f>'DATA DASH'!B4569</f>
        <v/>
      </c>
      <c r="C4569">
        <f>'DATA DASH'!C4569</f>
        <v/>
      </c>
      <c r="D4569">
        <f>'DATA DASH'!D4569</f>
        <v/>
      </c>
      <c r="E4569">
        <f>'DATA DASH'!E4569</f>
        <v/>
      </c>
      <c r="F4569">
        <f>'DATA DASH'!F4569</f>
        <v/>
      </c>
      <c r="G4569">
        <f>'DATA DASH'!G4569</f>
        <v/>
      </c>
      <c r="H4569">
        <f>'DATA DASH'!H4569</f>
        <v/>
      </c>
      <c r="I4569">
        <f>'DATA DASH'!I4569</f>
        <v/>
      </c>
      <c r="J4569">
        <f>'DATA DASH'!J4569</f>
        <v/>
      </c>
      <c r="K4569">
        <f>'DATA DASH'!K4569</f>
        <v/>
      </c>
      <c r="L4569">
        <f>'DATA DASH'!L4569</f>
        <v/>
      </c>
      <c r="M4569">
        <f>'DATA DASH'!M4569</f>
        <v/>
      </c>
    </row>
    <row r="4570">
      <c r="A4570">
        <f>'DATA DASH'!A4570</f>
        <v/>
      </c>
      <c r="B4570">
        <f>'DATA DASH'!B4570</f>
        <v/>
      </c>
      <c r="C4570">
        <f>'DATA DASH'!C4570</f>
        <v/>
      </c>
      <c r="D4570">
        <f>'DATA DASH'!D4570</f>
        <v/>
      </c>
      <c r="E4570">
        <f>'DATA DASH'!E4570</f>
        <v/>
      </c>
      <c r="F4570">
        <f>'DATA DASH'!F4570</f>
        <v/>
      </c>
      <c r="G4570">
        <f>'DATA DASH'!G4570</f>
        <v/>
      </c>
      <c r="H4570">
        <f>'DATA DASH'!H4570</f>
        <v/>
      </c>
      <c r="I4570">
        <f>'DATA DASH'!I4570</f>
        <v/>
      </c>
      <c r="J4570">
        <f>'DATA DASH'!J4570</f>
        <v/>
      </c>
      <c r="K4570">
        <f>'DATA DASH'!K4570</f>
        <v/>
      </c>
      <c r="L4570">
        <f>'DATA DASH'!L4570</f>
        <v/>
      </c>
      <c r="M4570">
        <f>'DATA DASH'!M4570</f>
        <v/>
      </c>
    </row>
    <row r="4571">
      <c r="A4571">
        <f>'DATA DASH'!A4571</f>
        <v/>
      </c>
      <c r="B4571">
        <f>'DATA DASH'!B4571</f>
        <v/>
      </c>
      <c r="C4571">
        <f>'DATA DASH'!C4571</f>
        <v/>
      </c>
      <c r="D4571">
        <f>'DATA DASH'!D4571</f>
        <v/>
      </c>
      <c r="E4571">
        <f>'DATA DASH'!E4571</f>
        <v/>
      </c>
      <c r="F4571">
        <f>'DATA DASH'!F4571</f>
        <v/>
      </c>
      <c r="G4571">
        <f>'DATA DASH'!G4571</f>
        <v/>
      </c>
      <c r="H4571">
        <f>'DATA DASH'!H4571</f>
        <v/>
      </c>
      <c r="I4571">
        <f>'DATA DASH'!I4571</f>
        <v/>
      </c>
      <c r="J4571">
        <f>'DATA DASH'!J4571</f>
        <v/>
      </c>
      <c r="K4571">
        <f>'DATA DASH'!K4571</f>
        <v/>
      </c>
      <c r="L4571">
        <f>'DATA DASH'!L4571</f>
        <v/>
      </c>
      <c r="M4571">
        <f>'DATA DASH'!M4571</f>
        <v/>
      </c>
    </row>
    <row r="4572">
      <c r="A4572">
        <f>'DATA DASH'!A4572</f>
        <v/>
      </c>
      <c r="B4572">
        <f>'DATA DASH'!B4572</f>
        <v/>
      </c>
      <c r="C4572">
        <f>'DATA DASH'!C4572</f>
        <v/>
      </c>
      <c r="D4572">
        <f>'DATA DASH'!D4572</f>
        <v/>
      </c>
      <c r="E4572">
        <f>'DATA DASH'!E4572</f>
        <v/>
      </c>
      <c r="F4572">
        <f>'DATA DASH'!F4572</f>
        <v/>
      </c>
      <c r="G4572">
        <f>'DATA DASH'!G4572</f>
        <v/>
      </c>
      <c r="H4572">
        <f>'DATA DASH'!H4572</f>
        <v/>
      </c>
      <c r="I4572">
        <f>'DATA DASH'!I4572</f>
        <v/>
      </c>
      <c r="J4572">
        <f>'DATA DASH'!J4572</f>
        <v/>
      </c>
      <c r="K4572">
        <f>'DATA DASH'!K4572</f>
        <v/>
      </c>
      <c r="L4572">
        <f>'DATA DASH'!L4572</f>
        <v/>
      </c>
      <c r="M4572">
        <f>'DATA DASH'!M4572</f>
        <v/>
      </c>
    </row>
    <row r="4573">
      <c r="A4573">
        <f>'DATA DASH'!A4573</f>
        <v/>
      </c>
      <c r="B4573">
        <f>'DATA DASH'!B4573</f>
        <v/>
      </c>
      <c r="C4573">
        <f>'DATA DASH'!C4573</f>
        <v/>
      </c>
      <c r="D4573">
        <f>'DATA DASH'!D4573</f>
        <v/>
      </c>
      <c r="E4573">
        <f>'DATA DASH'!E4573</f>
        <v/>
      </c>
      <c r="F4573">
        <f>'DATA DASH'!F4573</f>
        <v/>
      </c>
      <c r="G4573">
        <f>'DATA DASH'!G4573</f>
        <v/>
      </c>
      <c r="H4573">
        <f>'DATA DASH'!H4573</f>
        <v/>
      </c>
      <c r="I4573">
        <f>'DATA DASH'!I4573</f>
        <v/>
      </c>
      <c r="J4573">
        <f>'DATA DASH'!J4573</f>
        <v/>
      </c>
      <c r="K4573">
        <f>'DATA DASH'!K4573</f>
        <v/>
      </c>
      <c r="L4573">
        <f>'DATA DASH'!L4573</f>
        <v/>
      </c>
      <c r="M4573">
        <f>'DATA DASH'!M4573</f>
        <v/>
      </c>
    </row>
    <row r="4574">
      <c r="A4574">
        <f>'DATA DASH'!A4574</f>
        <v/>
      </c>
      <c r="B4574">
        <f>'DATA DASH'!B4574</f>
        <v/>
      </c>
      <c r="C4574">
        <f>'DATA DASH'!C4574</f>
        <v/>
      </c>
      <c r="D4574">
        <f>'DATA DASH'!D4574</f>
        <v/>
      </c>
      <c r="E4574">
        <f>'DATA DASH'!E4574</f>
        <v/>
      </c>
      <c r="F4574">
        <f>'DATA DASH'!F4574</f>
        <v/>
      </c>
      <c r="G4574">
        <f>'DATA DASH'!G4574</f>
        <v/>
      </c>
      <c r="H4574">
        <f>'DATA DASH'!H4574</f>
        <v/>
      </c>
      <c r="I4574">
        <f>'DATA DASH'!I4574</f>
        <v/>
      </c>
      <c r="J4574">
        <f>'DATA DASH'!J4574</f>
        <v/>
      </c>
      <c r="K4574">
        <f>'DATA DASH'!K4574</f>
        <v/>
      </c>
      <c r="L4574">
        <f>'DATA DASH'!L4574</f>
        <v/>
      </c>
      <c r="M4574">
        <f>'DATA DASH'!M4574</f>
        <v/>
      </c>
    </row>
    <row r="4575">
      <c r="A4575">
        <f>'DATA DASH'!A4575</f>
        <v/>
      </c>
      <c r="B4575">
        <f>'DATA DASH'!B4575</f>
        <v/>
      </c>
      <c r="C4575">
        <f>'DATA DASH'!C4575</f>
        <v/>
      </c>
      <c r="D4575">
        <f>'DATA DASH'!D4575</f>
        <v/>
      </c>
      <c r="E4575">
        <f>'DATA DASH'!E4575</f>
        <v/>
      </c>
      <c r="F4575">
        <f>'DATA DASH'!F4575</f>
        <v/>
      </c>
      <c r="G4575">
        <f>'DATA DASH'!G4575</f>
        <v/>
      </c>
      <c r="H4575">
        <f>'DATA DASH'!H4575</f>
        <v/>
      </c>
      <c r="I4575">
        <f>'DATA DASH'!I4575</f>
        <v/>
      </c>
      <c r="J4575">
        <f>'DATA DASH'!J4575</f>
        <v/>
      </c>
      <c r="K4575">
        <f>'DATA DASH'!K4575</f>
        <v/>
      </c>
      <c r="L4575">
        <f>'DATA DASH'!L4575</f>
        <v/>
      </c>
      <c r="M4575">
        <f>'DATA DASH'!M4575</f>
        <v/>
      </c>
    </row>
    <row r="4576">
      <c r="A4576">
        <f>'DATA DASH'!A4576</f>
        <v/>
      </c>
      <c r="B4576">
        <f>'DATA DASH'!B4576</f>
        <v/>
      </c>
      <c r="C4576">
        <f>'DATA DASH'!C4576</f>
        <v/>
      </c>
      <c r="D4576">
        <f>'DATA DASH'!D4576</f>
        <v/>
      </c>
      <c r="E4576">
        <f>'DATA DASH'!E4576</f>
        <v/>
      </c>
      <c r="F4576">
        <f>'DATA DASH'!F4576</f>
        <v/>
      </c>
      <c r="G4576">
        <f>'DATA DASH'!G4576</f>
        <v/>
      </c>
      <c r="H4576">
        <f>'DATA DASH'!H4576</f>
        <v/>
      </c>
      <c r="I4576">
        <f>'DATA DASH'!I4576</f>
        <v/>
      </c>
      <c r="J4576">
        <f>'DATA DASH'!J4576</f>
        <v/>
      </c>
      <c r="K4576">
        <f>'DATA DASH'!K4576</f>
        <v/>
      </c>
      <c r="L4576">
        <f>'DATA DASH'!L4576</f>
        <v/>
      </c>
      <c r="M4576">
        <f>'DATA DASH'!M4576</f>
        <v/>
      </c>
    </row>
    <row r="4577">
      <c r="A4577">
        <f>'DATA DASH'!A4577</f>
        <v/>
      </c>
      <c r="B4577">
        <f>'DATA DASH'!B4577</f>
        <v/>
      </c>
      <c r="C4577">
        <f>'DATA DASH'!C4577</f>
        <v/>
      </c>
      <c r="D4577">
        <f>'DATA DASH'!D4577</f>
        <v/>
      </c>
      <c r="E4577">
        <f>'DATA DASH'!E4577</f>
        <v/>
      </c>
      <c r="F4577">
        <f>'DATA DASH'!F4577</f>
        <v/>
      </c>
      <c r="G4577">
        <f>'DATA DASH'!G4577</f>
        <v/>
      </c>
      <c r="H4577">
        <f>'DATA DASH'!H4577</f>
        <v/>
      </c>
      <c r="I4577">
        <f>'DATA DASH'!I4577</f>
        <v/>
      </c>
      <c r="J4577">
        <f>'DATA DASH'!J4577</f>
        <v/>
      </c>
      <c r="K4577">
        <f>'DATA DASH'!K4577</f>
        <v/>
      </c>
      <c r="L4577">
        <f>'DATA DASH'!L4577</f>
        <v/>
      </c>
      <c r="M4577">
        <f>'DATA DASH'!M4577</f>
        <v/>
      </c>
    </row>
    <row r="4578">
      <c r="A4578">
        <f>'DATA DASH'!A4578</f>
        <v/>
      </c>
      <c r="B4578">
        <f>'DATA DASH'!B4578</f>
        <v/>
      </c>
      <c r="C4578">
        <f>'DATA DASH'!C4578</f>
        <v/>
      </c>
      <c r="D4578">
        <f>'DATA DASH'!D4578</f>
        <v/>
      </c>
      <c r="E4578">
        <f>'DATA DASH'!E4578</f>
        <v/>
      </c>
      <c r="F4578">
        <f>'DATA DASH'!F4578</f>
        <v/>
      </c>
      <c r="G4578">
        <f>'DATA DASH'!G4578</f>
        <v/>
      </c>
      <c r="H4578">
        <f>'DATA DASH'!H4578</f>
        <v/>
      </c>
      <c r="I4578">
        <f>'DATA DASH'!I4578</f>
        <v/>
      </c>
      <c r="J4578">
        <f>'DATA DASH'!J4578</f>
        <v/>
      </c>
      <c r="K4578">
        <f>'DATA DASH'!K4578</f>
        <v/>
      </c>
      <c r="L4578">
        <f>'DATA DASH'!L4578</f>
        <v/>
      </c>
      <c r="M4578">
        <f>'DATA DASH'!M4578</f>
        <v/>
      </c>
    </row>
    <row r="4579">
      <c r="A4579">
        <f>'DATA DASH'!A4579</f>
        <v/>
      </c>
      <c r="B4579">
        <f>'DATA DASH'!B4579</f>
        <v/>
      </c>
      <c r="C4579">
        <f>'DATA DASH'!C4579</f>
        <v/>
      </c>
      <c r="D4579">
        <f>'DATA DASH'!D4579</f>
        <v/>
      </c>
      <c r="E4579">
        <f>'DATA DASH'!E4579</f>
        <v/>
      </c>
      <c r="F4579">
        <f>'DATA DASH'!F4579</f>
        <v/>
      </c>
      <c r="G4579">
        <f>'DATA DASH'!G4579</f>
        <v/>
      </c>
      <c r="H4579">
        <f>'DATA DASH'!H4579</f>
        <v/>
      </c>
      <c r="I4579">
        <f>'DATA DASH'!I4579</f>
        <v/>
      </c>
      <c r="J4579">
        <f>'DATA DASH'!J4579</f>
        <v/>
      </c>
      <c r="K4579">
        <f>'DATA DASH'!K4579</f>
        <v/>
      </c>
      <c r="L4579">
        <f>'DATA DASH'!L4579</f>
        <v/>
      </c>
      <c r="M4579">
        <f>'DATA DASH'!M4579</f>
        <v/>
      </c>
    </row>
    <row r="4580">
      <c r="A4580">
        <f>'DATA DASH'!A4580</f>
        <v/>
      </c>
      <c r="B4580">
        <f>'DATA DASH'!B4580</f>
        <v/>
      </c>
      <c r="C4580">
        <f>'DATA DASH'!C4580</f>
        <v/>
      </c>
      <c r="D4580">
        <f>'DATA DASH'!D4580</f>
        <v/>
      </c>
      <c r="E4580">
        <f>'DATA DASH'!E4580</f>
        <v/>
      </c>
      <c r="F4580">
        <f>'DATA DASH'!F4580</f>
        <v/>
      </c>
      <c r="G4580">
        <f>'DATA DASH'!G4580</f>
        <v/>
      </c>
      <c r="H4580">
        <f>'DATA DASH'!H4580</f>
        <v/>
      </c>
      <c r="I4580">
        <f>'DATA DASH'!I4580</f>
        <v/>
      </c>
      <c r="J4580">
        <f>'DATA DASH'!J4580</f>
        <v/>
      </c>
      <c r="K4580">
        <f>'DATA DASH'!K4580</f>
        <v/>
      </c>
      <c r="L4580">
        <f>'DATA DASH'!L4580</f>
        <v/>
      </c>
      <c r="M4580">
        <f>'DATA DASH'!M4580</f>
        <v/>
      </c>
    </row>
    <row r="4581">
      <c r="A4581">
        <f>'DATA DASH'!A4581</f>
        <v/>
      </c>
      <c r="B4581">
        <f>'DATA DASH'!B4581</f>
        <v/>
      </c>
      <c r="C4581">
        <f>'DATA DASH'!C4581</f>
        <v/>
      </c>
      <c r="D4581">
        <f>'DATA DASH'!D4581</f>
        <v/>
      </c>
      <c r="E4581">
        <f>'DATA DASH'!E4581</f>
        <v/>
      </c>
      <c r="F4581">
        <f>'DATA DASH'!F4581</f>
        <v/>
      </c>
      <c r="G4581">
        <f>'DATA DASH'!G4581</f>
        <v/>
      </c>
      <c r="H4581">
        <f>'DATA DASH'!H4581</f>
        <v/>
      </c>
      <c r="I4581">
        <f>'DATA DASH'!I4581</f>
        <v/>
      </c>
      <c r="J4581">
        <f>'DATA DASH'!J4581</f>
        <v/>
      </c>
      <c r="K4581">
        <f>'DATA DASH'!K4581</f>
        <v/>
      </c>
      <c r="L4581">
        <f>'DATA DASH'!L4581</f>
        <v/>
      </c>
      <c r="M4581">
        <f>'DATA DASH'!M4581</f>
        <v/>
      </c>
    </row>
    <row r="4582">
      <c r="A4582">
        <f>'DATA DASH'!A4582</f>
        <v/>
      </c>
      <c r="B4582">
        <f>'DATA DASH'!B4582</f>
        <v/>
      </c>
      <c r="C4582">
        <f>'DATA DASH'!C4582</f>
        <v/>
      </c>
      <c r="D4582">
        <f>'DATA DASH'!D4582</f>
        <v/>
      </c>
      <c r="E4582">
        <f>'DATA DASH'!E4582</f>
        <v/>
      </c>
      <c r="F4582">
        <f>'DATA DASH'!F4582</f>
        <v/>
      </c>
      <c r="G4582">
        <f>'DATA DASH'!G4582</f>
        <v/>
      </c>
      <c r="H4582">
        <f>'DATA DASH'!H4582</f>
        <v/>
      </c>
      <c r="I4582">
        <f>'DATA DASH'!I4582</f>
        <v/>
      </c>
      <c r="J4582">
        <f>'DATA DASH'!J4582</f>
        <v/>
      </c>
      <c r="K4582">
        <f>'DATA DASH'!K4582</f>
        <v/>
      </c>
      <c r="L4582">
        <f>'DATA DASH'!L4582</f>
        <v/>
      </c>
      <c r="M4582">
        <f>'DATA DASH'!M4582</f>
        <v/>
      </c>
    </row>
    <row r="4583">
      <c r="A4583">
        <f>'DATA DASH'!A4583</f>
        <v/>
      </c>
      <c r="B4583">
        <f>'DATA DASH'!B4583</f>
        <v/>
      </c>
      <c r="C4583">
        <f>'DATA DASH'!C4583</f>
        <v/>
      </c>
      <c r="D4583">
        <f>'DATA DASH'!D4583</f>
        <v/>
      </c>
      <c r="E4583">
        <f>'DATA DASH'!E4583</f>
        <v/>
      </c>
      <c r="F4583">
        <f>'DATA DASH'!F4583</f>
        <v/>
      </c>
      <c r="G4583">
        <f>'DATA DASH'!G4583</f>
        <v/>
      </c>
      <c r="H4583">
        <f>'DATA DASH'!H4583</f>
        <v/>
      </c>
      <c r="I4583">
        <f>'DATA DASH'!I4583</f>
        <v/>
      </c>
      <c r="J4583">
        <f>'DATA DASH'!J4583</f>
        <v/>
      </c>
      <c r="K4583">
        <f>'DATA DASH'!K4583</f>
        <v/>
      </c>
      <c r="L4583">
        <f>'DATA DASH'!L4583</f>
        <v/>
      </c>
      <c r="M4583">
        <f>'DATA DASH'!M4583</f>
        <v/>
      </c>
    </row>
    <row r="4584">
      <c r="A4584">
        <f>'DATA DASH'!A4584</f>
        <v/>
      </c>
      <c r="B4584">
        <f>'DATA DASH'!B4584</f>
        <v/>
      </c>
      <c r="C4584">
        <f>'DATA DASH'!C4584</f>
        <v/>
      </c>
      <c r="D4584">
        <f>'DATA DASH'!D4584</f>
        <v/>
      </c>
      <c r="E4584">
        <f>'DATA DASH'!E4584</f>
        <v/>
      </c>
      <c r="F4584">
        <f>'DATA DASH'!F4584</f>
        <v/>
      </c>
      <c r="G4584">
        <f>'DATA DASH'!G4584</f>
        <v/>
      </c>
      <c r="H4584">
        <f>'DATA DASH'!H4584</f>
        <v/>
      </c>
      <c r="I4584">
        <f>'DATA DASH'!I4584</f>
        <v/>
      </c>
      <c r="J4584">
        <f>'DATA DASH'!J4584</f>
        <v/>
      </c>
      <c r="K4584">
        <f>'DATA DASH'!K4584</f>
        <v/>
      </c>
      <c r="L4584">
        <f>'DATA DASH'!L4584</f>
        <v/>
      </c>
      <c r="M4584">
        <f>'DATA DASH'!M4584</f>
        <v/>
      </c>
    </row>
    <row r="4585">
      <c r="A4585">
        <f>'DATA DASH'!A4585</f>
        <v/>
      </c>
      <c r="B4585">
        <f>'DATA DASH'!B4585</f>
        <v/>
      </c>
      <c r="C4585">
        <f>'DATA DASH'!C4585</f>
        <v/>
      </c>
      <c r="D4585">
        <f>'DATA DASH'!D4585</f>
        <v/>
      </c>
      <c r="E4585">
        <f>'DATA DASH'!E4585</f>
        <v/>
      </c>
      <c r="F4585">
        <f>'DATA DASH'!F4585</f>
        <v/>
      </c>
      <c r="G4585">
        <f>'DATA DASH'!G4585</f>
        <v/>
      </c>
      <c r="H4585">
        <f>'DATA DASH'!H4585</f>
        <v/>
      </c>
      <c r="I4585">
        <f>'DATA DASH'!I4585</f>
        <v/>
      </c>
      <c r="J4585">
        <f>'DATA DASH'!J4585</f>
        <v/>
      </c>
      <c r="K4585">
        <f>'DATA DASH'!K4585</f>
        <v/>
      </c>
      <c r="L4585">
        <f>'DATA DASH'!L4585</f>
        <v/>
      </c>
      <c r="M4585">
        <f>'DATA DASH'!M4585</f>
        <v/>
      </c>
    </row>
    <row r="4586">
      <c r="A4586">
        <f>'DATA DASH'!A4586</f>
        <v/>
      </c>
      <c r="B4586">
        <f>'DATA DASH'!B4586</f>
        <v/>
      </c>
      <c r="C4586">
        <f>'DATA DASH'!C4586</f>
        <v/>
      </c>
      <c r="D4586">
        <f>'DATA DASH'!D4586</f>
        <v/>
      </c>
      <c r="E4586">
        <f>'DATA DASH'!E4586</f>
        <v/>
      </c>
      <c r="F4586">
        <f>'DATA DASH'!F4586</f>
        <v/>
      </c>
      <c r="G4586">
        <f>'DATA DASH'!G4586</f>
        <v/>
      </c>
      <c r="H4586">
        <f>'DATA DASH'!H4586</f>
        <v/>
      </c>
      <c r="I4586">
        <f>'DATA DASH'!I4586</f>
        <v/>
      </c>
      <c r="J4586">
        <f>'DATA DASH'!J4586</f>
        <v/>
      </c>
      <c r="K4586">
        <f>'DATA DASH'!K4586</f>
        <v/>
      </c>
      <c r="L4586">
        <f>'DATA DASH'!L4586</f>
        <v/>
      </c>
      <c r="M4586">
        <f>'DATA DASH'!M4586</f>
        <v/>
      </c>
    </row>
    <row r="4587">
      <c r="A4587">
        <f>'DATA DASH'!A4587</f>
        <v/>
      </c>
      <c r="B4587">
        <f>'DATA DASH'!B4587</f>
        <v/>
      </c>
      <c r="C4587">
        <f>'DATA DASH'!C4587</f>
        <v/>
      </c>
      <c r="D4587">
        <f>'DATA DASH'!D4587</f>
        <v/>
      </c>
      <c r="E4587">
        <f>'DATA DASH'!E4587</f>
        <v/>
      </c>
      <c r="F4587">
        <f>'DATA DASH'!F4587</f>
        <v/>
      </c>
      <c r="G4587">
        <f>'DATA DASH'!G4587</f>
        <v/>
      </c>
      <c r="H4587">
        <f>'DATA DASH'!H4587</f>
        <v/>
      </c>
      <c r="I4587">
        <f>'DATA DASH'!I4587</f>
        <v/>
      </c>
      <c r="J4587">
        <f>'DATA DASH'!J4587</f>
        <v/>
      </c>
      <c r="K4587">
        <f>'DATA DASH'!K4587</f>
        <v/>
      </c>
      <c r="L4587">
        <f>'DATA DASH'!L4587</f>
        <v/>
      </c>
      <c r="M4587">
        <f>'DATA DASH'!M4587</f>
        <v/>
      </c>
    </row>
    <row r="4588">
      <c r="A4588">
        <f>'DATA DASH'!A4588</f>
        <v/>
      </c>
      <c r="B4588">
        <f>'DATA DASH'!B4588</f>
        <v/>
      </c>
      <c r="C4588">
        <f>'DATA DASH'!C4588</f>
        <v/>
      </c>
      <c r="D4588">
        <f>'DATA DASH'!D4588</f>
        <v/>
      </c>
      <c r="E4588">
        <f>'DATA DASH'!E4588</f>
        <v/>
      </c>
      <c r="F4588">
        <f>'DATA DASH'!F4588</f>
        <v/>
      </c>
      <c r="G4588">
        <f>'DATA DASH'!G4588</f>
        <v/>
      </c>
      <c r="H4588">
        <f>'DATA DASH'!H4588</f>
        <v/>
      </c>
      <c r="I4588">
        <f>'DATA DASH'!I4588</f>
        <v/>
      </c>
      <c r="J4588">
        <f>'DATA DASH'!J4588</f>
        <v/>
      </c>
      <c r="K4588">
        <f>'DATA DASH'!K4588</f>
        <v/>
      </c>
      <c r="L4588">
        <f>'DATA DASH'!L4588</f>
        <v/>
      </c>
      <c r="M4588">
        <f>'DATA DASH'!M4588</f>
        <v/>
      </c>
    </row>
    <row r="4589">
      <c r="A4589">
        <f>'DATA DASH'!A4589</f>
        <v/>
      </c>
      <c r="B4589">
        <f>'DATA DASH'!B4589</f>
        <v/>
      </c>
      <c r="C4589">
        <f>'DATA DASH'!C4589</f>
        <v/>
      </c>
      <c r="D4589">
        <f>'DATA DASH'!D4589</f>
        <v/>
      </c>
      <c r="E4589">
        <f>'DATA DASH'!E4589</f>
        <v/>
      </c>
      <c r="F4589">
        <f>'DATA DASH'!F4589</f>
        <v/>
      </c>
      <c r="G4589">
        <f>'DATA DASH'!G4589</f>
        <v/>
      </c>
      <c r="H4589">
        <f>'DATA DASH'!H4589</f>
        <v/>
      </c>
      <c r="I4589">
        <f>'DATA DASH'!I4589</f>
        <v/>
      </c>
      <c r="J4589">
        <f>'DATA DASH'!J4589</f>
        <v/>
      </c>
      <c r="K4589">
        <f>'DATA DASH'!K4589</f>
        <v/>
      </c>
      <c r="L4589">
        <f>'DATA DASH'!L4589</f>
        <v/>
      </c>
      <c r="M4589">
        <f>'DATA DASH'!M4589</f>
        <v/>
      </c>
    </row>
    <row r="4590">
      <c r="A4590">
        <f>'DATA DASH'!A4590</f>
        <v/>
      </c>
      <c r="B4590">
        <f>'DATA DASH'!B4590</f>
        <v/>
      </c>
      <c r="C4590">
        <f>'DATA DASH'!C4590</f>
        <v/>
      </c>
      <c r="D4590">
        <f>'DATA DASH'!D4590</f>
        <v/>
      </c>
      <c r="E4590">
        <f>'DATA DASH'!E4590</f>
        <v/>
      </c>
      <c r="F4590">
        <f>'DATA DASH'!F4590</f>
        <v/>
      </c>
      <c r="G4590">
        <f>'DATA DASH'!G4590</f>
        <v/>
      </c>
      <c r="H4590">
        <f>'DATA DASH'!H4590</f>
        <v/>
      </c>
      <c r="I4590">
        <f>'DATA DASH'!I4590</f>
        <v/>
      </c>
      <c r="J4590">
        <f>'DATA DASH'!J4590</f>
        <v/>
      </c>
      <c r="K4590">
        <f>'DATA DASH'!K4590</f>
        <v/>
      </c>
      <c r="L4590">
        <f>'DATA DASH'!L4590</f>
        <v/>
      </c>
      <c r="M4590">
        <f>'DATA DASH'!M4590</f>
        <v/>
      </c>
    </row>
    <row r="4591">
      <c r="A4591">
        <f>'DATA DASH'!A4591</f>
        <v/>
      </c>
      <c r="B4591">
        <f>'DATA DASH'!B4591</f>
        <v/>
      </c>
      <c r="C4591">
        <f>'DATA DASH'!C4591</f>
        <v/>
      </c>
      <c r="D4591">
        <f>'DATA DASH'!D4591</f>
        <v/>
      </c>
      <c r="E4591">
        <f>'DATA DASH'!E4591</f>
        <v/>
      </c>
      <c r="F4591">
        <f>'DATA DASH'!F4591</f>
        <v/>
      </c>
      <c r="G4591">
        <f>'DATA DASH'!G4591</f>
        <v/>
      </c>
      <c r="H4591">
        <f>'DATA DASH'!H4591</f>
        <v/>
      </c>
      <c r="I4591">
        <f>'DATA DASH'!I4591</f>
        <v/>
      </c>
      <c r="J4591">
        <f>'DATA DASH'!J4591</f>
        <v/>
      </c>
      <c r="K4591">
        <f>'DATA DASH'!K4591</f>
        <v/>
      </c>
      <c r="L4591">
        <f>'DATA DASH'!L4591</f>
        <v/>
      </c>
      <c r="M4591">
        <f>'DATA DASH'!M4591</f>
        <v/>
      </c>
    </row>
    <row r="4592">
      <c r="A4592">
        <f>'DATA DASH'!A4592</f>
        <v/>
      </c>
      <c r="B4592">
        <f>'DATA DASH'!B4592</f>
        <v/>
      </c>
      <c r="C4592">
        <f>'DATA DASH'!C4592</f>
        <v/>
      </c>
      <c r="D4592">
        <f>'DATA DASH'!D4592</f>
        <v/>
      </c>
      <c r="E4592">
        <f>'DATA DASH'!E4592</f>
        <v/>
      </c>
      <c r="F4592">
        <f>'DATA DASH'!F4592</f>
        <v/>
      </c>
      <c r="G4592">
        <f>'DATA DASH'!G4592</f>
        <v/>
      </c>
      <c r="H4592">
        <f>'DATA DASH'!H4592</f>
        <v/>
      </c>
      <c r="I4592">
        <f>'DATA DASH'!I4592</f>
        <v/>
      </c>
      <c r="J4592">
        <f>'DATA DASH'!J4592</f>
        <v/>
      </c>
      <c r="K4592">
        <f>'DATA DASH'!K4592</f>
        <v/>
      </c>
      <c r="L4592">
        <f>'DATA DASH'!L4592</f>
        <v/>
      </c>
      <c r="M4592">
        <f>'DATA DASH'!M4592</f>
        <v/>
      </c>
    </row>
    <row r="4593">
      <c r="A4593">
        <f>'DATA DASH'!A4593</f>
        <v/>
      </c>
      <c r="B4593">
        <f>'DATA DASH'!B4593</f>
        <v/>
      </c>
      <c r="C4593">
        <f>'DATA DASH'!C4593</f>
        <v/>
      </c>
      <c r="D4593">
        <f>'DATA DASH'!D4593</f>
        <v/>
      </c>
      <c r="E4593">
        <f>'DATA DASH'!E4593</f>
        <v/>
      </c>
      <c r="F4593">
        <f>'DATA DASH'!F4593</f>
        <v/>
      </c>
      <c r="G4593">
        <f>'DATA DASH'!G4593</f>
        <v/>
      </c>
      <c r="H4593">
        <f>'DATA DASH'!H4593</f>
        <v/>
      </c>
      <c r="I4593">
        <f>'DATA DASH'!I4593</f>
        <v/>
      </c>
      <c r="J4593">
        <f>'DATA DASH'!J4593</f>
        <v/>
      </c>
      <c r="K4593">
        <f>'DATA DASH'!K4593</f>
        <v/>
      </c>
      <c r="L4593">
        <f>'DATA DASH'!L4593</f>
        <v/>
      </c>
      <c r="M4593">
        <f>'DATA DASH'!M4593</f>
        <v/>
      </c>
    </row>
    <row r="4594">
      <c r="A4594">
        <f>'DATA DASH'!A4594</f>
        <v/>
      </c>
      <c r="B4594">
        <f>'DATA DASH'!B4594</f>
        <v/>
      </c>
      <c r="C4594">
        <f>'DATA DASH'!C4594</f>
        <v/>
      </c>
      <c r="D4594">
        <f>'DATA DASH'!D4594</f>
        <v/>
      </c>
      <c r="E4594">
        <f>'DATA DASH'!E4594</f>
        <v/>
      </c>
      <c r="F4594">
        <f>'DATA DASH'!F4594</f>
        <v/>
      </c>
      <c r="G4594">
        <f>'DATA DASH'!G4594</f>
        <v/>
      </c>
      <c r="H4594">
        <f>'DATA DASH'!H4594</f>
        <v/>
      </c>
      <c r="I4594">
        <f>'DATA DASH'!I4594</f>
        <v/>
      </c>
      <c r="J4594">
        <f>'DATA DASH'!J4594</f>
        <v/>
      </c>
      <c r="K4594">
        <f>'DATA DASH'!K4594</f>
        <v/>
      </c>
      <c r="L4594">
        <f>'DATA DASH'!L4594</f>
        <v/>
      </c>
      <c r="M4594">
        <f>'DATA DASH'!M4594</f>
        <v/>
      </c>
    </row>
    <row r="4595">
      <c r="A4595">
        <f>'DATA DASH'!A4595</f>
        <v/>
      </c>
      <c r="B4595">
        <f>'DATA DASH'!B4595</f>
        <v/>
      </c>
      <c r="C4595">
        <f>'DATA DASH'!C4595</f>
        <v/>
      </c>
      <c r="D4595">
        <f>'DATA DASH'!D4595</f>
        <v/>
      </c>
      <c r="E4595">
        <f>'DATA DASH'!E4595</f>
        <v/>
      </c>
      <c r="F4595">
        <f>'DATA DASH'!F4595</f>
        <v/>
      </c>
      <c r="G4595">
        <f>'DATA DASH'!G4595</f>
        <v/>
      </c>
      <c r="H4595">
        <f>'DATA DASH'!H4595</f>
        <v/>
      </c>
      <c r="I4595">
        <f>'DATA DASH'!I4595</f>
        <v/>
      </c>
      <c r="J4595">
        <f>'DATA DASH'!J4595</f>
        <v/>
      </c>
      <c r="K4595">
        <f>'DATA DASH'!K4595</f>
        <v/>
      </c>
      <c r="L4595">
        <f>'DATA DASH'!L4595</f>
        <v/>
      </c>
      <c r="M4595">
        <f>'DATA DASH'!M4595</f>
        <v/>
      </c>
    </row>
    <row r="4596">
      <c r="A4596">
        <f>'DATA DASH'!A4596</f>
        <v/>
      </c>
      <c r="B4596">
        <f>'DATA DASH'!B4596</f>
        <v/>
      </c>
      <c r="C4596">
        <f>'DATA DASH'!C4596</f>
        <v/>
      </c>
      <c r="D4596">
        <f>'DATA DASH'!D4596</f>
        <v/>
      </c>
      <c r="E4596">
        <f>'DATA DASH'!E4596</f>
        <v/>
      </c>
      <c r="F4596">
        <f>'DATA DASH'!F4596</f>
        <v/>
      </c>
      <c r="G4596">
        <f>'DATA DASH'!G4596</f>
        <v/>
      </c>
      <c r="H4596">
        <f>'DATA DASH'!H4596</f>
        <v/>
      </c>
      <c r="I4596">
        <f>'DATA DASH'!I4596</f>
        <v/>
      </c>
      <c r="J4596">
        <f>'DATA DASH'!J4596</f>
        <v/>
      </c>
      <c r="K4596">
        <f>'DATA DASH'!K4596</f>
        <v/>
      </c>
      <c r="L4596">
        <f>'DATA DASH'!L4596</f>
        <v/>
      </c>
      <c r="M4596">
        <f>'DATA DASH'!M4596</f>
        <v/>
      </c>
    </row>
    <row r="4597">
      <c r="A4597">
        <f>'DATA DASH'!A4597</f>
        <v/>
      </c>
      <c r="B4597">
        <f>'DATA DASH'!B4597</f>
        <v/>
      </c>
      <c r="C4597">
        <f>'DATA DASH'!C4597</f>
        <v/>
      </c>
      <c r="D4597">
        <f>'DATA DASH'!D4597</f>
        <v/>
      </c>
      <c r="E4597">
        <f>'DATA DASH'!E4597</f>
        <v/>
      </c>
      <c r="F4597">
        <f>'DATA DASH'!F4597</f>
        <v/>
      </c>
      <c r="G4597">
        <f>'DATA DASH'!G4597</f>
        <v/>
      </c>
      <c r="H4597">
        <f>'DATA DASH'!H4597</f>
        <v/>
      </c>
      <c r="I4597">
        <f>'DATA DASH'!I4597</f>
        <v/>
      </c>
      <c r="J4597">
        <f>'DATA DASH'!J4597</f>
        <v/>
      </c>
      <c r="K4597">
        <f>'DATA DASH'!K4597</f>
        <v/>
      </c>
      <c r="L4597">
        <f>'DATA DASH'!L4597</f>
        <v/>
      </c>
      <c r="M4597">
        <f>'DATA DASH'!M4597</f>
        <v/>
      </c>
    </row>
    <row r="4598">
      <c r="A4598">
        <f>'DATA DASH'!A4598</f>
        <v/>
      </c>
      <c r="B4598">
        <f>'DATA DASH'!B4598</f>
        <v/>
      </c>
      <c r="C4598">
        <f>'DATA DASH'!C4598</f>
        <v/>
      </c>
      <c r="D4598">
        <f>'DATA DASH'!D4598</f>
        <v/>
      </c>
      <c r="E4598">
        <f>'DATA DASH'!E4598</f>
        <v/>
      </c>
      <c r="F4598">
        <f>'DATA DASH'!F4598</f>
        <v/>
      </c>
      <c r="G4598">
        <f>'DATA DASH'!G4598</f>
        <v/>
      </c>
      <c r="H4598">
        <f>'DATA DASH'!H4598</f>
        <v/>
      </c>
      <c r="I4598">
        <f>'DATA DASH'!I4598</f>
        <v/>
      </c>
      <c r="J4598">
        <f>'DATA DASH'!J4598</f>
        <v/>
      </c>
      <c r="K4598">
        <f>'DATA DASH'!K4598</f>
        <v/>
      </c>
      <c r="L4598">
        <f>'DATA DASH'!L4598</f>
        <v/>
      </c>
      <c r="M4598">
        <f>'DATA DASH'!M4598</f>
        <v/>
      </c>
    </row>
    <row r="4599">
      <c r="A4599">
        <f>'DATA DASH'!A4599</f>
        <v/>
      </c>
      <c r="B4599">
        <f>'DATA DASH'!B4599</f>
        <v/>
      </c>
      <c r="C4599">
        <f>'DATA DASH'!C4599</f>
        <v/>
      </c>
      <c r="D4599">
        <f>'DATA DASH'!D4599</f>
        <v/>
      </c>
      <c r="E4599">
        <f>'DATA DASH'!E4599</f>
        <v/>
      </c>
      <c r="F4599">
        <f>'DATA DASH'!F4599</f>
        <v/>
      </c>
      <c r="G4599">
        <f>'DATA DASH'!G4599</f>
        <v/>
      </c>
      <c r="H4599">
        <f>'DATA DASH'!H4599</f>
        <v/>
      </c>
      <c r="I4599">
        <f>'DATA DASH'!I4599</f>
        <v/>
      </c>
      <c r="J4599">
        <f>'DATA DASH'!J4599</f>
        <v/>
      </c>
      <c r="K4599">
        <f>'DATA DASH'!K4599</f>
        <v/>
      </c>
      <c r="L4599">
        <f>'DATA DASH'!L4599</f>
        <v/>
      </c>
      <c r="M4599">
        <f>'DATA DASH'!M4599</f>
        <v/>
      </c>
    </row>
    <row r="4600">
      <c r="A4600">
        <f>'DATA DASH'!A4600</f>
        <v/>
      </c>
      <c r="B4600">
        <f>'DATA DASH'!B4600</f>
        <v/>
      </c>
      <c r="C4600">
        <f>'DATA DASH'!C4600</f>
        <v/>
      </c>
      <c r="D4600">
        <f>'DATA DASH'!D4600</f>
        <v/>
      </c>
      <c r="E4600">
        <f>'DATA DASH'!E4600</f>
        <v/>
      </c>
      <c r="F4600">
        <f>'DATA DASH'!F4600</f>
        <v/>
      </c>
      <c r="G4600">
        <f>'DATA DASH'!G4600</f>
        <v/>
      </c>
      <c r="H4600">
        <f>'DATA DASH'!H4600</f>
        <v/>
      </c>
      <c r="I4600">
        <f>'DATA DASH'!I4600</f>
        <v/>
      </c>
      <c r="J4600">
        <f>'DATA DASH'!J4600</f>
        <v/>
      </c>
      <c r="K4600">
        <f>'DATA DASH'!K4600</f>
        <v/>
      </c>
      <c r="L4600">
        <f>'DATA DASH'!L4600</f>
        <v/>
      </c>
      <c r="M4600">
        <f>'DATA DASH'!M4600</f>
        <v/>
      </c>
    </row>
    <row r="4601">
      <c r="A4601">
        <f>'DATA DASH'!A4601</f>
        <v/>
      </c>
      <c r="B4601">
        <f>'DATA DASH'!B4601</f>
        <v/>
      </c>
      <c r="C4601">
        <f>'DATA DASH'!C4601</f>
        <v/>
      </c>
      <c r="D4601">
        <f>'DATA DASH'!D4601</f>
        <v/>
      </c>
      <c r="E4601">
        <f>'DATA DASH'!E4601</f>
        <v/>
      </c>
      <c r="F4601">
        <f>'DATA DASH'!F4601</f>
        <v/>
      </c>
      <c r="G4601">
        <f>'DATA DASH'!G4601</f>
        <v/>
      </c>
      <c r="H4601">
        <f>'DATA DASH'!H4601</f>
        <v/>
      </c>
      <c r="I4601">
        <f>'DATA DASH'!I4601</f>
        <v/>
      </c>
      <c r="J4601">
        <f>'DATA DASH'!J4601</f>
        <v/>
      </c>
      <c r="K4601">
        <f>'DATA DASH'!K4601</f>
        <v/>
      </c>
      <c r="L4601">
        <f>'DATA DASH'!L4601</f>
        <v/>
      </c>
      <c r="M4601">
        <f>'DATA DASH'!M4601</f>
        <v/>
      </c>
    </row>
    <row r="4602">
      <c r="A4602">
        <f>'DATA DASH'!A4602</f>
        <v/>
      </c>
      <c r="B4602">
        <f>'DATA DASH'!B4602</f>
        <v/>
      </c>
      <c r="C4602">
        <f>'DATA DASH'!C4602</f>
        <v/>
      </c>
      <c r="D4602">
        <f>'DATA DASH'!D4602</f>
        <v/>
      </c>
      <c r="E4602">
        <f>'DATA DASH'!E4602</f>
        <v/>
      </c>
      <c r="F4602">
        <f>'DATA DASH'!F4602</f>
        <v/>
      </c>
      <c r="G4602">
        <f>'DATA DASH'!G4602</f>
        <v/>
      </c>
      <c r="H4602">
        <f>'DATA DASH'!H4602</f>
        <v/>
      </c>
      <c r="I4602">
        <f>'DATA DASH'!I4602</f>
        <v/>
      </c>
      <c r="J4602">
        <f>'DATA DASH'!J4602</f>
        <v/>
      </c>
      <c r="K4602">
        <f>'DATA DASH'!K4602</f>
        <v/>
      </c>
      <c r="L4602">
        <f>'DATA DASH'!L4602</f>
        <v/>
      </c>
      <c r="M4602">
        <f>'DATA DASH'!M4602</f>
        <v/>
      </c>
    </row>
    <row r="4603">
      <c r="A4603">
        <f>'DATA DASH'!A4603</f>
        <v/>
      </c>
      <c r="B4603">
        <f>'DATA DASH'!B4603</f>
        <v/>
      </c>
      <c r="C4603">
        <f>'DATA DASH'!C4603</f>
        <v/>
      </c>
      <c r="D4603">
        <f>'DATA DASH'!D4603</f>
        <v/>
      </c>
      <c r="E4603">
        <f>'DATA DASH'!E4603</f>
        <v/>
      </c>
      <c r="F4603">
        <f>'DATA DASH'!F4603</f>
        <v/>
      </c>
      <c r="G4603">
        <f>'DATA DASH'!G4603</f>
        <v/>
      </c>
      <c r="H4603">
        <f>'DATA DASH'!H4603</f>
        <v/>
      </c>
      <c r="I4603">
        <f>'DATA DASH'!I4603</f>
        <v/>
      </c>
      <c r="J4603">
        <f>'DATA DASH'!J4603</f>
        <v/>
      </c>
      <c r="K4603">
        <f>'DATA DASH'!K4603</f>
        <v/>
      </c>
      <c r="L4603">
        <f>'DATA DASH'!L4603</f>
        <v/>
      </c>
      <c r="M4603">
        <f>'DATA DASH'!M4603</f>
        <v/>
      </c>
    </row>
    <row r="4604">
      <c r="A4604">
        <f>'DATA DASH'!A4604</f>
        <v/>
      </c>
      <c r="B4604">
        <f>'DATA DASH'!B4604</f>
        <v/>
      </c>
      <c r="C4604">
        <f>'DATA DASH'!C4604</f>
        <v/>
      </c>
      <c r="D4604">
        <f>'DATA DASH'!D4604</f>
        <v/>
      </c>
      <c r="E4604">
        <f>'DATA DASH'!E4604</f>
        <v/>
      </c>
      <c r="F4604">
        <f>'DATA DASH'!F4604</f>
        <v/>
      </c>
      <c r="G4604">
        <f>'DATA DASH'!G4604</f>
        <v/>
      </c>
      <c r="H4604">
        <f>'DATA DASH'!H4604</f>
        <v/>
      </c>
      <c r="I4604">
        <f>'DATA DASH'!I4604</f>
        <v/>
      </c>
      <c r="J4604">
        <f>'DATA DASH'!J4604</f>
        <v/>
      </c>
      <c r="K4604">
        <f>'DATA DASH'!K4604</f>
        <v/>
      </c>
      <c r="L4604">
        <f>'DATA DASH'!L4604</f>
        <v/>
      </c>
      <c r="M4604">
        <f>'DATA DASH'!M4604</f>
        <v/>
      </c>
    </row>
    <row r="4605">
      <c r="A4605">
        <f>'DATA DASH'!A4605</f>
        <v/>
      </c>
      <c r="B4605">
        <f>'DATA DASH'!B4605</f>
        <v/>
      </c>
      <c r="C4605">
        <f>'DATA DASH'!C4605</f>
        <v/>
      </c>
      <c r="D4605">
        <f>'DATA DASH'!D4605</f>
        <v/>
      </c>
      <c r="E4605">
        <f>'DATA DASH'!E4605</f>
        <v/>
      </c>
      <c r="F4605">
        <f>'DATA DASH'!F4605</f>
        <v/>
      </c>
      <c r="G4605">
        <f>'DATA DASH'!G4605</f>
        <v/>
      </c>
      <c r="H4605">
        <f>'DATA DASH'!H4605</f>
        <v/>
      </c>
      <c r="I4605">
        <f>'DATA DASH'!I4605</f>
        <v/>
      </c>
      <c r="J4605">
        <f>'DATA DASH'!J4605</f>
        <v/>
      </c>
      <c r="K4605">
        <f>'DATA DASH'!K4605</f>
        <v/>
      </c>
      <c r="L4605">
        <f>'DATA DASH'!L4605</f>
        <v/>
      </c>
      <c r="M4605">
        <f>'DATA DASH'!M4605</f>
        <v/>
      </c>
    </row>
    <row r="4606">
      <c r="A4606">
        <f>'DATA DASH'!A4606</f>
        <v/>
      </c>
      <c r="B4606">
        <f>'DATA DASH'!B4606</f>
        <v/>
      </c>
      <c r="C4606">
        <f>'DATA DASH'!C4606</f>
        <v/>
      </c>
      <c r="D4606">
        <f>'DATA DASH'!D4606</f>
        <v/>
      </c>
      <c r="E4606">
        <f>'DATA DASH'!E4606</f>
        <v/>
      </c>
      <c r="F4606">
        <f>'DATA DASH'!F4606</f>
        <v/>
      </c>
      <c r="G4606">
        <f>'DATA DASH'!G4606</f>
        <v/>
      </c>
      <c r="H4606">
        <f>'DATA DASH'!H4606</f>
        <v/>
      </c>
      <c r="I4606">
        <f>'DATA DASH'!I4606</f>
        <v/>
      </c>
      <c r="J4606">
        <f>'DATA DASH'!J4606</f>
        <v/>
      </c>
      <c r="K4606">
        <f>'DATA DASH'!K4606</f>
        <v/>
      </c>
      <c r="L4606">
        <f>'DATA DASH'!L4606</f>
        <v/>
      </c>
      <c r="M4606">
        <f>'DATA DASH'!M4606</f>
        <v/>
      </c>
    </row>
    <row r="4607">
      <c r="A4607">
        <f>'DATA DASH'!A4607</f>
        <v/>
      </c>
      <c r="B4607">
        <f>'DATA DASH'!B4607</f>
        <v/>
      </c>
      <c r="C4607">
        <f>'DATA DASH'!C4607</f>
        <v/>
      </c>
      <c r="D4607">
        <f>'DATA DASH'!D4607</f>
        <v/>
      </c>
      <c r="E4607">
        <f>'DATA DASH'!E4607</f>
        <v/>
      </c>
      <c r="F4607">
        <f>'DATA DASH'!F4607</f>
        <v/>
      </c>
      <c r="G4607">
        <f>'DATA DASH'!G4607</f>
        <v/>
      </c>
      <c r="H4607">
        <f>'DATA DASH'!H4607</f>
        <v/>
      </c>
      <c r="I4607">
        <f>'DATA DASH'!I4607</f>
        <v/>
      </c>
      <c r="J4607">
        <f>'DATA DASH'!J4607</f>
        <v/>
      </c>
      <c r="K4607">
        <f>'DATA DASH'!K4607</f>
        <v/>
      </c>
      <c r="L4607">
        <f>'DATA DASH'!L4607</f>
        <v/>
      </c>
      <c r="M4607">
        <f>'DATA DASH'!M4607</f>
        <v/>
      </c>
    </row>
    <row r="4608">
      <c r="A4608">
        <f>'DATA DASH'!A4608</f>
        <v/>
      </c>
      <c r="B4608">
        <f>'DATA DASH'!B4608</f>
        <v/>
      </c>
      <c r="C4608">
        <f>'DATA DASH'!C4608</f>
        <v/>
      </c>
      <c r="D4608">
        <f>'DATA DASH'!D4608</f>
        <v/>
      </c>
      <c r="E4608">
        <f>'DATA DASH'!E4608</f>
        <v/>
      </c>
      <c r="F4608">
        <f>'DATA DASH'!F4608</f>
        <v/>
      </c>
      <c r="G4608">
        <f>'DATA DASH'!G4608</f>
        <v/>
      </c>
      <c r="H4608">
        <f>'DATA DASH'!H4608</f>
        <v/>
      </c>
      <c r="I4608">
        <f>'DATA DASH'!I4608</f>
        <v/>
      </c>
      <c r="J4608">
        <f>'DATA DASH'!J4608</f>
        <v/>
      </c>
      <c r="K4608">
        <f>'DATA DASH'!K4608</f>
        <v/>
      </c>
      <c r="L4608">
        <f>'DATA DASH'!L4608</f>
        <v/>
      </c>
      <c r="M4608">
        <f>'DATA DASH'!M4608</f>
        <v/>
      </c>
    </row>
    <row r="4609">
      <c r="A4609">
        <f>'DATA DASH'!A4609</f>
        <v/>
      </c>
      <c r="B4609">
        <f>'DATA DASH'!B4609</f>
        <v/>
      </c>
      <c r="C4609">
        <f>'DATA DASH'!C4609</f>
        <v/>
      </c>
      <c r="D4609">
        <f>'DATA DASH'!D4609</f>
        <v/>
      </c>
      <c r="E4609">
        <f>'DATA DASH'!E4609</f>
        <v/>
      </c>
      <c r="F4609">
        <f>'DATA DASH'!F4609</f>
        <v/>
      </c>
      <c r="G4609">
        <f>'DATA DASH'!G4609</f>
        <v/>
      </c>
      <c r="H4609">
        <f>'DATA DASH'!H4609</f>
        <v/>
      </c>
      <c r="I4609">
        <f>'DATA DASH'!I4609</f>
        <v/>
      </c>
      <c r="J4609">
        <f>'DATA DASH'!J4609</f>
        <v/>
      </c>
      <c r="K4609">
        <f>'DATA DASH'!K4609</f>
        <v/>
      </c>
      <c r="L4609">
        <f>'DATA DASH'!L4609</f>
        <v/>
      </c>
      <c r="M4609">
        <f>'DATA DASH'!M4609</f>
        <v/>
      </c>
    </row>
    <row r="4610">
      <c r="A4610">
        <f>'DATA DASH'!A4610</f>
        <v/>
      </c>
      <c r="B4610">
        <f>'DATA DASH'!B4610</f>
        <v/>
      </c>
      <c r="C4610">
        <f>'DATA DASH'!C4610</f>
        <v/>
      </c>
      <c r="D4610">
        <f>'DATA DASH'!D4610</f>
        <v/>
      </c>
      <c r="E4610">
        <f>'DATA DASH'!E4610</f>
        <v/>
      </c>
      <c r="F4610">
        <f>'DATA DASH'!F4610</f>
        <v/>
      </c>
      <c r="G4610">
        <f>'DATA DASH'!G4610</f>
        <v/>
      </c>
      <c r="H4610">
        <f>'DATA DASH'!H4610</f>
        <v/>
      </c>
      <c r="I4610">
        <f>'DATA DASH'!I4610</f>
        <v/>
      </c>
      <c r="J4610">
        <f>'DATA DASH'!J4610</f>
        <v/>
      </c>
      <c r="K4610">
        <f>'DATA DASH'!K4610</f>
        <v/>
      </c>
      <c r="L4610">
        <f>'DATA DASH'!L4610</f>
        <v/>
      </c>
      <c r="M4610">
        <f>'DATA DASH'!M4610</f>
        <v/>
      </c>
    </row>
    <row r="4611">
      <c r="A4611">
        <f>'DATA DASH'!A4611</f>
        <v/>
      </c>
      <c r="B4611">
        <f>'DATA DASH'!B4611</f>
        <v/>
      </c>
      <c r="C4611">
        <f>'DATA DASH'!C4611</f>
        <v/>
      </c>
      <c r="D4611">
        <f>'DATA DASH'!D4611</f>
        <v/>
      </c>
      <c r="E4611">
        <f>'DATA DASH'!E4611</f>
        <v/>
      </c>
      <c r="F4611">
        <f>'DATA DASH'!F4611</f>
        <v/>
      </c>
      <c r="G4611">
        <f>'DATA DASH'!G4611</f>
        <v/>
      </c>
      <c r="H4611">
        <f>'DATA DASH'!H4611</f>
        <v/>
      </c>
      <c r="I4611">
        <f>'DATA DASH'!I4611</f>
        <v/>
      </c>
      <c r="J4611">
        <f>'DATA DASH'!J4611</f>
        <v/>
      </c>
      <c r="K4611">
        <f>'DATA DASH'!K4611</f>
        <v/>
      </c>
      <c r="L4611">
        <f>'DATA DASH'!L4611</f>
        <v/>
      </c>
      <c r="M4611">
        <f>'DATA DASH'!M4611</f>
        <v/>
      </c>
    </row>
    <row r="4612">
      <c r="A4612">
        <f>'DATA DASH'!A4612</f>
        <v/>
      </c>
      <c r="B4612">
        <f>'DATA DASH'!B4612</f>
        <v/>
      </c>
      <c r="C4612">
        <f>'DATA DASH'!C4612</f>
        <v/>
      </c>
      <c r="D4612">
        <f>'DATA DASH'!D4612</f>
        <v/>
      </c>
      <c r="E4612">
        <f>'DATA DASH'!E4612</f>
        <v/>
      </c>
      <c r="F4612">
        <f>'DATA DASH'!F4612</f>
        <v/>
      </c>
      <c r="G4612">
        <f>'DATA DASH'!G4612</f>
        <v/>
      </c>
      <c r="H4612">
        <f>'DATA DASH'!H4612</f>
        <v/>
      </c>
      <c r="I4612">
        <f>'DATA DASH'!I4612</f>
        <v/>
      </c>
      <c r="J4612">
        <f>'DATA DASH'!J4612</f>
        <v/>
      </c>
      <c r="K4612">
        <f>'DATA DASH'!K4612</f>
        <v/>
      </c>
      <c r="L4612">
        <f>'DATA DASH'!L4612</f>
        <v/>
      </c>
      <c r="M4612">
        <f>'DATA DASH'!M4612</f>
        <v/>
      </c>
    </row>
    <row r="4613">
      <c r="A4613">
        <f>'DATA DASH'!A4613</f>
        <v/>
      </c>
      <c r="B4613">
        <f>'DATA DASH'!B4613</f>
        <v/>
      </c>
      <c r="C4613">
        <f>'DATA DASH'!C4613</f>
        <v/>
      </c>
      <c r="D4613">
        <f>'DATA DASH'!D4613</f>
        <v/>
      </c>
      <c r="E4613">
        <f>'DATA DASH'!E4613</f>
        <v/>
      </c>
      <c r="F4613">
        <f>'DATA DASH'!F4613</f>
        <v/>
      </c>
      <c r="G4613">
        <f>'DATA DASH'!G4613</f>
        <v/>
      </c>
      <c r="H4613">
        <f>'DATA DASH'!H4613</f>
        <v/>
      </c>
      <c r="I4613">
        <f>'DATA DASH'!I4613</f>
        <v/>
      </c>
      <c r="J4613">
        <f>'DATA DASH'!J4613</f>
        <v/>
      </c>
      <c r="K4613">
        <f>'DATA DASH'!K4613</f>
        <v/>
      </c>
      <c r="L4613">
        <f>'DATA DASH'!L4613</f>
        <v/>
      </c>
      <c r="M4613">
        <f>'DATA DASH'!M4613</f>
        <v/>
      </c>
    </row>
    <row r="4614">
      <c r="A4614">
        <f>'DATA DASH'!A4614</f>
        <v/>
      </c>
      <c r="B4614">
        <f>'DATA DASH'!B4614</f>
        <v/>
      </c>
      <c r="C4614">
        <f>'DATA DASH'!C4614</f>
        <v/>
      </c>
      <c r="D4614">
        <f>'DATA DASH'!D4614</f>
        <v/>
      </c>
      <c r="E4614">
        <f>'DATA DASH'!E4614</f>
        <v/>
      </c>
      <c r="F4614">
        <f>'DATA DASH'!F4614</f>
        <v/>
      </c>
      <c r="G4614">
        <f>'DATA DASH'!G4614</f>
        <v/>
      </c>
      <c r="H4614">
        <f>'DATA DASH'!H4614</f>
        <v/>
      </c>
      <c r="I4614">
        <f>'DATA DASH'!I4614</f>
        <v/>
      </c>
      <c r="J4614">
        <f>'DATA DASH'!J4614</f>
        <v/>
      </c>
      <c r="K4614">
        <f>'DATA DASH'!K4614</f>
        <v/>
      </c>
      <c r="L4614">
        <f>'DATA DASH'!L4614</f>
        <v/>
      </c>
      <c r="M4614">
        <f>'DATA DASH'!M4614</f>
        <v/>
      </c>
    </row>
    <row r="4615">
      <c r="A4615">
        <f>'DATA DASH'!A4615</f>
        <v/>
      </c>
      <c r="B4615">
        <f>'DATA DASH'!B4615</f>
        <v/>
      </c>
      <c r="C4615">
        <f>'DATA DASH'!C4615</f>
        <v/>
      </c>
      <c r="D4615">
        <f>'DATA DASH'!D4615</f>
        <v/>
      </c>
      <c r="E4615">
        <f>'DATA DASH'!E4615</f>
        <v/>
      </c>
      <c r="F4615">
        <f>'DATA DASH'!F4615</f>
        <v/>
      </c>
      <c r="G4615">
        <f>'DATA DASH'!G4615</f>
        <v/>
      </c>
      <c r="H4615">
        <f>'DATA DASH'!H4615</f>
        <v/>
      </c>
      <c r="I4615">
        <f>'DATA DASH'!I4615</f>
        <v/>
      </c>
      <c r="J4615">
        <f>'DATA DASH'!J4615</f>
        <v/>
      </c>
      <c r="K4615">
        <f>'DATA DASH'!K4615</f>
        <v/>
      </c>
      <c r="L4615">
        <f>'DATA DASH'!L4615</f>
        <v/>
      </c>
      <c r="M4615">
        <f>'DATA DASH'!M4615</f>
        <v/>
      </c>
    </row>
    <row r="4616">
      <c r="A4616">
        <f>'DATA DASH'!A4616</f>
        <v/>
      </c>
      <c r="B4616">
        <f>'DATA DASH'!B4616</f>
        <v/>
      </c>
      <c r="C4616">
        <f>'DATA DASH'!C4616</f>
        <v/>
      </c>
      <c r="D4616">
        <f>'DATA DASH'!D4616</f>
        <v/>
      </c>
      <c r="E4616">
        <f>'DATA DASH'!E4616</f>
        <v/>
      </c>
      <c r="F4616">
        <f>'DATA DASH'!F4616</f>
        <v/>
      </c>
      <c r="G4616">
        <f>'DATA DASH'!G4616</f>
        <v/>
      </c>
      <c r="H4616">
        <f>'DATA DASH'!H4616</f>
        <v/>
      </c>
      <c r="I4616">
        <f>'DATA DASH'!I4616</f>
        <v/>
      </c>
      <c r="J4616">
        <f>'DATA DASH'!J4616</f>
        <v/>
      </c>
      <c r="K4616">
        <f>'DATA DASH'!K4616</f>
        <v/>
      </c>
      <c r="L4616">
        <f>'DATA DASH'!L4616</f>
        <v/>
      </c>
      <c r="M4616">
        <f>'DATA DASH'!M4616</f>
        <v/>
      </c>
    </row>
    <row r="4617">
      <c r="A4617">
        <f>'DATA DASH'!A4617</f>
        <v/>
      </c>
      <c r="B4617">
        <f>'DATA DASH'!B4617</f>
        <v/>
      </c>
      <c r="C4617">
        <f>'DATA DASH'!C4617</f>
        <v/>
      </c>
      <c r="D4617">
        <f>'DATA DASH'!D4617</f>
        <v/>
      </c>
      <c r="E4617">
        <f>'DATA DASH'!E4617</f>
        <v/>
      </c>
      <c r="F4617">
        <f>'DATA DASH'!F4617</f>
        <v/>
      </c>
      <c r="G4617">
        <f>'DATA DASH'!G4617</f>
        <v/>
      </c>
      <c r="H4617">
        <f>'DATA DASH'!H4617</f>
        <v/>
      </c>
      <c r="I4617">
        <f>'DATA DASH'!I4617</f>
        <v/>
      </c>
      <c r="J4617">
        <f>'DATA DASH'!J4617</f>
        <v/>
      </c>
      <c r="K4617">
        <f>'DATA DASH'!K4617</f>
        <v/>
      </c>
      <c r="L4617">
        <f>'DATA DASH'!L4617</f>
        <v/>
      </c>
      <c r="M4617">
        <f>'DATA DASH'!M4617</f>
        <v/>
      </c>
    </row>
    <row r="4618">
      <c r="A4618">
        <f>'DATA DASH'!A4618</f>
        <v/>
      </c>
      <c r="B4618">
        <f>'DATA DASH'!B4618</f>
        <v/>
      </c>
      <c r="C4618">
        <f>'DATA DASH'!C4618</f>
        <v/>
      </c>
      <c r="D4618">
        <f>'DATA DASH'!D4618</f>
        <v/>
      </c>
      <c r="E4618">
        <f>'DATA DASH'!E4618</f>
        <v/>
      </c>
      <c r="F4618">
        <f>'DATA DASH'!F4618</f>
        <v/>
      </c>
      <c r="G4618">
        <f>'DATA DASH'!G4618</f>
        <v/>
      </c>
      <c r="H4618">
        <f>'DATA DASH'!H4618</f>
        <v/>
      </c>
      <c r="I4618">
        <f>'DATA DASH'!I4618</f>
        <v/>
      </c>
      <c r="J4618">
        <f>'DATA DASH'!J4618</f>
        <v/>
      </c>
      <c r="K4618">
        <f>'DATA DASH'!K4618</f>
        <v/>
      </c>
      <c r="L4618">
        <f>'DATA DASH'!L4618</f>
        <v/>
      </c>
      <c r="M4618">
        <f>'DATA DASH'!M4618</f>
        <v/>
      </c>
    </row>
    <row r="4619">
      <c r="A4619">
        <f>'DATA DASH'!A4619</f>
        <v/>
      </c>
      <c r="B4619">
        <f>'DATA DASH'!B4619</f>
        <v/>
      </c>
      <c r="C4619">
        <f>'DATA DASH'!C4619</f>
        <v/>
      </c>
      <c r="D4619">
        <f>'DATA DASH'!D4619</f>
        <v/>
      </c>
      <c r="E4619">
        <f>'DATA DASH'!E4619</f>
        <v/>
      </c>
      <c r="F4619">
        <f>'DATA DASH'!F4619</f>
        <v/>
      </c>
      <c r="G4619">
        <f>'DATA DASH'!G4619</f>
        <v/>
      </c>
      <c r="H4619">
        <f>'DATA DASH'!H4619</f>
        <v/>
      </c>
      <c r="I4619">
        <f>'DATA DASH'!I4619</f>
        <v/>
      </c>
      <c r="J4619">
        <f>'DATA DASH'!J4619</f>
        <v/>
      </c>
      <c r="K4619">
        <f>'DATA DASH'!K4619</f>
        <v/>
      </c>
      <c r="L4619">
        <f>'DATA DASH'!L4619</f>
        <v/>
      </c>
      <c r="M4619">
        <f>'DATA DASH'!M4619</f>
        <v/>
      </c>
    </row>
    <row r="4620">
      <c r="A4620">
        <f>'DATA DASH'!A4620</f>
        <v/>
      </c>
      <c r="B4620">
        <f>'DATA DASH'!B4620</f>
        <v/>
      </c>
      <c r="C4620">
        <f>'DATA DASH'!C4620</f>
        <v/>
      </c>
      <c r="D4620">
        <f>'DATA DASH'!D4620</f>
        <v/>
      </c>
      <c r="E4620">
        <f>'DATA DASH'!E4620</f>
        <v/>
      </c>
      <c r="F4620">
        <f>'DATA DASH'!F4620</f>
        <v/>
      </c>
      <c r="G4620">
        <f>'DATA DASH'!G4620</f>
        <v/>
      </c>
      <c r="H4620">
        <f>'DATA DASH'!H4620</f>
        <v/>
      </c>
      <c r="I4620">
        <f>'DATA DASH'!I4620</f>
        <v/>
      </c>
      <c r="J4620">
        <f>'DATA DASH'!J4620</f>
        <v/>
      </c>
      <c r="K4620">
        <f>'DATA DASH'!K4620</f>
        <v/>
      </c>
      <c r="L4620">
        <f>'DATA DASH'!L4620</f>
        <v/>
      </c>
      <c r="M4620">
        <f>'DATA DASH'!M4620</f>
        <v/>
      </c>
    </row>
    <row r="4621">
      <c r="A4621">
        <f>'DATA DASH'!A4621</f>
        <v/>
      </c>
      <c r="B4621">
        <f>'DATA DASH'!B4621</f>
        <v/>
      </c>
      <c r="C4621">
        <f>'DATA DASH'!C4621</f>
        <v/>
      </c>
      <c r="D4621">
        <f>'DATA DASH'!D4621</f>
        <v/>
      </c>
      <c r="E4621">
        <f>'DATA DASH'!E4621</f>
        <v/>
      </c>
      <c r="F4621">
        <f>'DATA DASH'!F4621</f>
        <v/>
      </c>
      <c r="G4621">
        <f>'DATA DASH'!G4621</f>
        <v/>
      </c>
      <c r="H4621">
        <f>'DATA DASH'!H4621</f>
        <v/>
      </c>
      <c r="I4621">
        <f>'DATA DASH'!I4621</f>
        <v/>
      </c>
      <c r="J4621">
        <f>'DATA DASH'!J4621</f>
        <v/>
      </c>
      <c r="K4621">
        <f>'DATA DASH'!K4621</f>
        <v/>
      </c>
      <c r="L4621">
        <f>'DATA DASH'!L4621</f>
        <v/>
      </c>
      <c r="M4621">
        <f>'DATA DASH'!M4621</f>
        <v/>
      </c>
    </row>
    <row r="4622">
      <c r="A4622">
        <f>'DATA DASH'!A4622</f>
        <v/>
      </c>
      <c r="B4622">
        <f>'DATA DASH'!B4622</f>
        <v/>
      </c>
      <c r="C4622">
        <f>'DATA DASH'!C4622</f>
        <v/>
      </c>
      <c r="D4622">
        <f>'DATA DASH'!D4622</f>
        <v/>
      </c>
      <c r="E4622">
        <f>'DATA DASH'!E4622</f>
        <v/>
      </c>
      <c r="F4622">
        <f>'DATA DASH'!F4622</f>
        <v/>
      </c>
      <c r="G4622">
        <f>'DATA DASH'!G4622</f>
        <v/>
      </c>
      <c r="H4622">
        <f>'DATA DASH'!H4622</f>
        <v/>
      </c>
      <c r="I4622">
        <f>'DATA DASH'!I4622</f>
        <v/>
      </c>
      <c r="J4622">
        <f>'DATA DASH'!J4622</f>
        <v/>
      </c>
      <c r="K4622">
        <f>'DATA DASH'!K4622</f>
        <v/>
      </c>
      <c r="L4622">
        <f>'DATA DASH'!L4622</f>
        <v/>
      </c>
      <c r="M4622">
        <f>'DATA DASH'!M4622</f>
        <v/>
      </c>
    </row>
    <row r="4623">
      <c r="A4623">
        <f>'DATA DASH'!A4623</f>
        <v/>
      </c>
      <c r="B4623">
        <f>'DATA DASH'!B4623</f>
        <v/>
      </c>
      <c r="C4623">
        <f>'DATA DASH'!C4623</f>
        <v/>
      </c>
      <c r="D4623">
        <f>'DATA DASH'!D4623</f>
        <v/>
      </c>
      <c r="E4623">
        <f>'DATA DASH'!E4623</f>
        <v/>
      </c>
      <c r="F4623">
        <f>'DATA DASH'!F4623</f>
        <v/>
      </c>
      <c r="G4623">
        <f>'DATA DASH'!G4623</f>
        <v/>
      </c>
      <c r="H4623">
        <f>'DATA DASH'!H4623</f>
        <v/>
      </c>
      <c r="I4623">
        <f>'DATA DASH'!I4623</f>
        <v/>
      </c>
      <c r="J4623">
        <f>'DATA DASH'!J4623</f>
        <v/>
      </c>
      <c r="K4623">
        <f>'DATA DASH'!K4623</f>
        <v/>
      </c>
      <c r="L4623">
        <f>'DATA DASH'!L4623</f>
        <v/>
      </c>
      <c r="M4623">
        <f>'DATA DASH'!M4623</f>
        <v/>
      </c>
    </row>
    <row r="4624">
      <c r="A4624">
        <f>'DATA DASH'!A4624</f>
        <v/>
      </c>
      <c r="B4624">
        <f>'DATA DASH'!B4624</f>
        <v/>
      </c>
      <c r="C4624">
        <f>'DATA DASH'!C4624</f>
        <v/>
      </c>
      <c r="D4624">
        <f>'DATA DASH'!D4624</f>
        <v/>
      </c>
      <c r="E4624">
        <f>'DATA DASH'!E4624</f>
        <v/>
      </c>
      <c r="F4624">
        <f>'DATA DASH'!F4624</f>
        <v/>
      </c>
      <c r="G4624">
        <f>'DATA DASH'!G4624</f>
        <v/>
      </c>
      <c r="H4624">
        <f>'DATA DASH'!H4624</f>
        <v/>
      </c>
      <c r="I4624">
        <f>'DATA DASH'!I4624</f>
        <v/>
      </c>
      <c r="J4624">
        <f>'DATA DASH'!J4624</f>
        <v/>
      </c>
      <c r="K4624">
        <f>'DATA DASH'!K4624</f>
        <v/>
      </c>
      <c r="L4624">
        <f>'DATA DASH'!L4624</f>
        <v/>
      </c>
      <c r="M4624">
        <f>'DATA DASH'!M4624</f>
        <v/>
      </c>
    </row>
    <row r="4625">
      <c r="A4625">
        <f>'DATA DASH'!A4625</f>
        <v/>
      </c>
      <c r="B4625">
        <f>'DATA DASH'!B4625</f>
        <v/>
      </c>
      <c r="C4625">
        <f>'DATA DASH'!C4625</f>
        <v/>
      </c>
      <c r="D4625">
        <f>'DATA DASH'!D4625</f>
        <v/>
      </c>
      <c r="E4625">
        <f>'DATA DASH'!E4625</f>
        <v/>
      </c>
      <c r="F4625">
        <f>'DATA DASH'!F4625</f>
        <v/>
      </c>
      <c r="G4625">
        <f>'DATA DASH'!G4625</f>
        <v/>
      </c>
      <c r="H4625">
        <f>'DATA DASH'!H4625</f>
        <v/>
      </c>
      <c r="I4625">
        <f>'DATA DASH'!I4625</f>
        <v/>
      </c>
      <c r="J4625">
        <f>'DATA DASH'!J4625</f>
        <v/>
      </c>
      <c r="K4625">
        <f>'DATA DASH'!K4625</f>
        <v/>
      </c>
      <c r="L4625">
        <f>'DATA DASH'!L4625</f>
        <v/>
      </c>
      <c r="M4625">
        <f>'DATA DASH'!M4625</f>
        <v/>
      </c>
    </row>
    <row r="4626">
      <c r="A4626">
        <f>'DATA DASH'!A4626</f>
        <v/>
      </c>
      <c r="B4626">
        <f>'DATA DASH'!B4626</f>
        <v/>
      </c>
      <c r="C4626">
        <f>'DATA DASH'!C4626</f>
        <v/>
      </c>
      <c r="D4626">
        <f>'DATA DASH'!D4626</f>
        <v/>
      </c>
      <c r="E4626">
        <f>'DATA DASH'!E4626</f>
        <v/>
      </c>
      <c r="F4626">
        <f>'DATA DASH'!F4626</f>
        <v/>
      </c>
      <c r="G4626">
        <f>'DATA DASH'!G4626</f>
        <v/>
      </c>
      <c r="H4626">
        <f>'DATA DASH'!H4626</f>
        <v/>
      </c>
      <c r="I4626">
        <f>'DATA DASH'!I4626</f>
        <v/>
      </c>
      <c r="J4626">
        <f>'DATA DASH'!J4626</f>
        <v/>
      </c>
      <c r="K4626">
        <f>'DATA DASH'!K4626</f>
        <v/>
      </c>
      <c r="L4626">
        <f>'DATA DASH'!L4626</f>
        <v/>
      </c>
      <c r="M4626">
        <f>'DATA DASH'!M4626</f>
        <v/>
      </c>
    </row>
    <row r="4627">
      <c r="A4627">
        <f>'DATA DASH'!A4627</f>
        <v/>
      </c>
      <c r="B4627">
        <f>'DATA DASH'!B4627</f>
        <v/>
      </c>
      <c r="C4627">
        <f>'DATA DASH'!C4627</f>
        <v/>
      </c>
      <c r="D4627">
        <f>'DATA DASH'!D4627</f>
        <v/>
      </c>
      <c r="E4627">
        <f>'DATA DASH'!E4627</f>
        <v/>
      </c>
      <c r="F4627">
        <f>'DATA DASH'!F4627</f>
        <v/>
      </c>
      <c r="G4627">
        <f>'DATA DASH'!G4627</f>
        <v/>
      </c>
      <c r="H4627">
        <f>'DATA DASH'!H4627</f>
        <v/>
      </c>
      <c r="I4627">
        <f>'DATA DASH'!I4627</f>
        <v/>
      </c>
      <c r="J4627">
        <f>'DATA DASH'!J4627</f>
        <v/>
      </c>
      <c r="K4627">
        <f>'DATA DASH'!K4627</f>
        <v/>
      </c>
      <c r="L4627">
        <f>'DATA DASH'!L4627</f>
        <v/>
      </c>
      <c r="M4627">
        <f>'DATA DASH'!M4627</f>
        <v/>
      </c>
    </row>
    <row r="4628">
      <c r="A4628">
        <f>'DATA DASH'!A4628</f>
        <v/>
      </c>
      <c r="B4628">
        <f>'DATA DASH'!B4628</f>
        <v/>
      </c>
      <c r="C4628">
        <f>'DATA DASH'!C4628</f>
        <v/>
      </c>
      <c r="D4628">
        <f>'DATA DASH'!D4628</f>
        <v/>
      </c>
      <c r="E4628">
        <f>'DATA DASH'!E4628</f>
        <v/>
      </c>
      <c r="F4628">
        <f>'DATA DASH'!F4628</f>
        <v/>
      </c>
      <c r="G4628">
        <f>'DATA DASH'!G4628</f>
        <v/>
      </c>
      <c r="H4628">
        <f>'DATA DASH'!H4628</f>
        <v/>
      </c>
      <c r="I4628">
        <f>'DATA DASH'!I4628</f>
        <v/>
      </c>
      <c r="J4628">
        <f>'DATA DASH'!J4628</f>
        <v/>
      </c>
      <c r="K4628">
        <f>'DATA DASH'!K4628</f>
        <v/>
      </c>
      <c r="L4628">
        <f>'DATA DASH'!L4628</f>
        <v/>
      </c>
      <c r="M4628">
        <f>'DATA DASH'!M4628</f>
        <v/>
      </c>
    </row>
    <row r="4629">
      <c r="A4629">
        <f>'DATA DASH'!A4629</f>
        <v/>
      </c>
      <c r="B4629">
        <f>'DATA DASH'!B4629</f>
        <v/>
      </c>
      <c r="C4629">
        <f>'DATA DASH'!C4629</f>
        <v/>
      </c>
      <c r="D4629">
        <f>'DATA DASH'!D4629</f>
        <v/>
      </c>
      <c r="E4629">
        <f>'DATA DASH'!E4629</f>
        <v/>
      </c>
      <c r="F4629">
        <f>'DATA DASH'!F4629</f>
        <v/>
      </c>
      <c r="G4629">
        <f>'DATA DASH'!G4629</f>
        <v/>
      </c>
      <c r="H4629">
        <f>'DATA DASH'!H4629</f>
        <v/>
      </c>
      <c r="I4629">
        <f>'DATA DASH'!I4629</f>
        <v/>
      </c>
      <c r="J4629">
        <f>'DATA DASH'!J4629</f>
        <v/>
      </c>
      <c r="K4629">
        <f>'DATA DASH'!K4629</f>
        <v/>
      </c>
      <c r="L4629">
        <f>'DATA DASH'!L4629</f>
        <v/>
      </c>
      <c r="M4629">
        <f>'DATA DASH'!M4629</f>
        <v/>
      </c>
    </row>
    <row r="4630">
      <c r="A4630">
        <f>'DATA DASH'!A4630</f>
        <v/>
      </c>
      <c r="B4630">
        <f>'DATA DASH'!B4630</f>
        <v/>
      </c>
      <c r="C4630">
        <f>'DATA DASH'!C4630</f>
        <v/>
      </c>
      <c r="D4630">
        <f>'DATA DASH'!D4630</f>
        <v/>
      </c>
      <c r="E4630">
        <f>'DATA DASH'!E4630</f>
        <v/>
      </c>
      <c r="F4630">
        <f>'DATA DASH'!F4630</f>
        <v/>
      </c>
      <c r="G4630">
        <f>'DATA DASH'!G4630</f>
        <v/>
      </c>
      <c r="H4630">
        <f>'DATA DASH'!H4630</f>
        <v/>
      </c>
      <c r="I4630">
        <f>'DATA DASH'!I4630</f>
        <v/>
      </c>
      <c r="J4630">
        <f>'DATA DASH'!J4630</f>
        <v/>
      </c>
      <c r="K4630">
        <f>'DATA DASH'!K4630</f>
        <v/>
      </c>
      <c r="L4630">
        <f>'DATA DASH'!L4630</f>
        <v/>
      </c>
      <c r="M4630">
        <f>'DATA DASH'!M4630</f>
        <v/>
      </c>
    </row>
    <row r="4631">
      <c r="A4631">
        <f>'DATA DASH'!A4631</f>
        <v/>
      </c>
      <c r="B4631">
        <f>'DATA DASH'!B4631</f>
        <v/>
      </c>
      <c r="C4631">
        <f>'DATA DASH'!C4631</f>
        <v/>
      </c>
      <c r="D4631">
        <f>'DATA DASH'!D4631</f>
        <v/>
      </c>
      <c r="E4631">
        <f>'DATA DASH'!E4631</f>
        <v/>
      </c>
      <c r="F4631">
        <f>'DATA DASH'!F4631</f>
        <v/>
      </c>
      <c r="G4631">
        <f>'DATA DASH'!G4631</f>
        <v/>
      </c>
      <c r="H4631">
        <f>'DATA DASH'!H4631</f>
        <v/>
      </c>
      <c r="I4631">
        <f>'DATA DASH'!I4631</f>
        <v/>
      </c>
      <c r="J4631">
        <f>'DATA DASH'!J4631</f>
        <v/>
      </c>
      <c r="K4631">
        <f>'DATA DASH'!K4631</f>
        <v/>
      </c>
      <c r="L4631">
        <f>'DATA DASH'!L4631</f>
        <v/>
      </c>
      <c r="M4631">
        <f>'DATA DASH'!M4631</f>
        <v/>
      </c>
    </row>
    <row r="4632">
      <c r="A4632">
        <f>'DATA DASH'!A4632</f>
        <v/>
      </c>
      <c r="B4632">
        <f>'DATA DASH'!B4632</f>
        <v/>
      </c>
      <c r="C4632">
        <f>'DATA DASH'!C4632</f>
        <v/>
      </c>
      <c r="D4632">
        <f>'DATA DASH'!D4632</f>
        <v/>
      </c>
      <c r="E4632">
        <f>'DATA DASH'!E4632</f>
        <v/>
      </c>
      <c r="F4632">
        <f>'DATA DASH'!F4632</f>
        <v/>
      </c>
      <c r="G4632">
        <f>'DATA DASH'!G4632</f>
        <v/>
      </c>
      <c r="H4632">
        <f>'DATA DASH'!H4632</f>
        <v/>
      </c>
      <c r="I4632">
        <f>'DATA DASH'!I4632</f>
        <v/>
      </c>
      <c r="J4632">
        <f>'DATA DASH'!J4632</f>
        <v/>
      </c>
      <c r="K4632">
        <f>'DATA DASH'!K4632</f>
        <v/>
      </c>
      <c r="L4632">
        <f>'DATA DASH'!L4632</f>
        <v/>
      </c>
      <c r="M4632">
        <f>'DATA DASH'!M4632</f>
        <v/>
      </c>
    </row>
    <row r="4633">
      <c r="A4633">
        <f>'DATA DASH'!A4633</f>
        <v/>
      </c>
      <c r="B4633">
        <f>'DATA DASH'!B4633</f>
        <v/>
      </c>
      <c r="C4633">
        <f>'DATA DASH'!C4633</f>
        <v/>
      </c>
      <c r="D4633">
        <f>'DATA DASH'!D4633</f>
        <v/>
      </c>
      <c r="E4633">
        <f>'DATA DASH'!E4633</f>
        <v/>
      </c>
      <c r="F4633">
        <f>'DATA DASH'!F4633</f>
        <v/>
      </c>
      <c r="G4633">
        <f>'DATA DASH'!G4633</f>
        <v/>
      </c>
      <c r="H4633">
        <f>'DATA DASH'!H4633</f>
        <v/>
      </c>
      <c r="I4633">
        <f>'DATA DASH'!I4633</f>
        <v/>
      </c>
      <c r="J4633">
        <f>'DATA DASH'!J4633</f>
        <v/>
      </c>
      <c r="K4633">
        <f>'DATA DASH'!K4633</f>
        <v/>
      </c>
      <c r="L4633">
        <f>'DATA DASH'!L4633</f>
        <v/>
      </c>
      <c r="M4633">
        <f>'DATA DASH'!M4633</f>
        <v/>
      </c>
    </row>
    <row r="4634">
      <c r="A4634">
        <f>'DATA DASH'!A4634</f>
        <v/>
      </c>
      <c r="B4634">
        <f>'DATA DASH'!B4634</f>
        <v/>
      </c>
      <c r="C4634">
        <f>'DATA DASH'!C4634</f>
        <v/>
      </c>
      <c r="D4634">
        <f>'DATA DASH'!D4634</f>
        <v/>
      </c>
      <c r="E4634">
        <f>'DATA DASH'!E4634</f>
        <v/>
      </c>
      <c r="F4634">
        <f>'DATA DASH'!F4634</f>
        <v/>
      </c>
      <c r="G4634">
        <f>'DATA DASH'!G4634</f>
        <v/>
      </c>
      <c r="H4634">
        <f>'DATA DASH'!H4634</f>
        <v/>
      </c>
      <c r="I4634">
        <f>'DATA DASH'!I4634</f>
        <v/>
      </c>
      <c r="J4634">
        <f>'DATA DASH'!J4634</f>
        <v/>
      </c>
      <c r="K4634">
        <f>'DATA DASH'!K4634</f>
        <v/>
      </c>
      <c r="L4634">
        <f>'DATA DASH'!L4634</f>
        <v/>
      </c>
      <c r="M4634">
        <f>'DATA DASH'!M4634</f>
        <v/>
      </c>
    </row>
    <row r="4635">
      <c r="A4635">
        <f>'DATA DASH'!A4635</f>
        <v/>
      </c>
      <c r="B4635">
        <f>'DATA DASH'!B4635</f>
        <v/>
      </c>
      <c r="C4635">
        <f>'DATA DASH'!C4635</f>
        <v/>
      </c>
      <c r="D4635">
        <f>'DATA DASH'!D4635</f>
        <v/>
      </c>
      <c r="E4635">
        <f>'DATA DASH'!E4635</f>
        <v/>
      </c>
      <c r="F4635">
        <f>'DATA DASH'!F4635</f>
        <v/>
      </c>
      <c r="G4635">
        <f>'DATA DASH'!G4635</f>
        <v/>
      </c>
      <c r="H4635">
        <f>'DATA DASH'!H4635</f>
        <v/>
      </c>
      <c r="I4635">
        <f>'DATA DASH'!I4635</f>
        <v/>
      </c>
      <c r="J4635">
        <f>'DATA DASH'!J4635</f>
        <v/>
      </c>
      <c r="K4635">
        <f>'DATA DASH'!K4635</f>
        <v/>
      </c>
      <c r="L4635">
        <f>'DATA DASH'!L4635</f>
        <v/>
      </c>
      <c r="M4635">
        <f>'DATA DASH'!M4635</f>
        <v/>
      </c>
    </row>
    <row r="4636">
      <c r="A4636">
        <f>'DATA DASH'!A4636</f>
        <v/>
      </c>
      <c r="B4636">
        <f>'DATA DASH'!B4636</f>
        <v/>
      </c>
      <c r="C4636">
        <f>'DATA DASH'!C4636</f>
        <v/>
      </c>
      <c r="D4636">
        <f>'DATA DASH'!D4636</f>
        <v/>
      </c>
      <c r="E4636">
        <f>'DATA DASH'!E4636</f>
        <v/>
      </c>
      <c r="F4636">
        <f>'DATA DASH'!F4636</f>
        <v/>
      </c>
      <c r="G4636">
        <f>'DATA DASH'!G4636</f>
        <v/>
      </c>
      <c r="H4636">
        <f>'DATA DASH'!H4636</f>
        <v/>
      </c>
      <c r="I4636">
        <f>'DATA DASH'!I4636</f>
        <v/>
      </c>
      <c r="J4636">
        <f>'DATA DASH'!J4636</f>
        <v/>
      </c>
      <c r="K4636">
        <f>'DATA DASH'!K4636</f>
        <v/>
      </c>
      <c r="L4636">
        <f>'DATA DASH'!L4636</f>
        <v/>
      </c>
      <c r="M4636">
        <f>'DATA DASH'!M4636</f>
        <v/>
      </c>
    </row>
    <row r="4637">
      <c r="A4637">
        <f>'DATA DASH'!A4637</f>
        <v/>
      </c>
      <c r="B4637">
        <f>'DATA DASH'!B4637</f>
        <v/>
      </c>
      <c r="C4637">
        <f>'DATA DASH'!C4637</f>
        <v/>
      </c>
      <c r="D4637">
        <f>'DATA DASH'!D4637</f>
        <v/>
      </c>
      <c r="E4637">
        <f>'DATA DASH'!E4637</f>
        <v/>
      </c>
      <c r="F4637">
        <f>'DATA DASH'!F4637</f>
        <v/>
      </c>
      <c r="G4637">
        <f>'DATA DASH'!G4637</f>
        <v/>
      </c>
      <c r="H4637">
        <f>'DATA DASH'!H4637</f>
        <v/>
      </c>
      <c r="I4637">
        <f>'DATA DASH'!I4637</f>
        <v/>
      </c>
      <c r="J4637">
        <f>'DATA DASH'!J4637</f>
        <v/>
      </c>
      <c r="K4637">
        <f>'DATA DASH'!K4637</f>
        <v/>
      </c>
      <c r="L4637">
        <f>'DATA DASH'!L4637</f>
        <v/>
      </c>
      <c r="M4637">
        <f>'DATA DASH'!M4637</f>
        <v/>
      </c>
    </row>
    <row r="4638">
      <c r="A4638">
        <f>'DATA DASH'!A4638</f>
        <v/>
      </c>
      <c r="B4638">
        <f>'DATA DASH'!B4638</f>
        <v/>
      </c>
      <c r="C4638">
        <f>'DATA DASH'!C4638</f>
        <v/>
      </c>
      <c r="D4638">
        <f>'DATA DASH'!D4638</f>
        <v/>
      </c>
      <c r="E4638">
        <f>'DATA DASH'!E4638</f>
        <v/>
      </c>
      <c r="F4638">
        <f>'DATA DASH'!F4638</f>
        <v/>
      </c>
      <c r="G4638">
        <f>'DATA DASH'!G4638</f>
        <v/>
      </c>
      <c r="H4638">
        <f>'DATA DASH'!H4638</f>
        <v/>
      </c>
      <c r="I4638">
        <f>'DATA DASH'!I4638</f>
        <v/>
      </c>
      <c r="J4638">
        <f>'DATA DASH'!J4638</f>
        <v/>
      </c>
      <c r="K4638">
        <f>'DATA DASH'!K4638</f>
        <v/>
      </c>
      <c r="L4638">
        <f>'DATA DASH'!L4638</f>
        <v/>
      </c>
      <c r="M4638">
        <f>'DATA DASH'!M4638</f>
        <v/>
      </c>
    </row>
    <row r="4639">
      <c r="A4639">
        <f>'DATA DASH'!A4639</f>
        <v/>
      </c>
      <c r="B4639">
        <f>'DATA DASH'!B4639</f>
        <v/>
      </c>
      <c r="C4639">
        <f>'DATA DASH'!C4639</f>
        <v/>
      </c>
      <c r="D4639">
        <f>'DATA DASH'!D4639</f>
        <v/>
      </c>
      <c r="E4639">
        <f>'DATA DASH'!E4639</f>
        <v/>
      </c>
      <c r="F4639">
        <f>'DATA DASH'!F4639</f>
        <v/>
      </c>
      <c r="G4639">
        <f>'DATA DASH'!G4639</f>
        <v/>
      </c>
      <c r="H4639">
        <f>'DATA DASH'!H4639</f>
        <v/>
      </c>
      <c r="I4639">
        <f>'DATA DASH'!I4639</f>
        <v/>
      </c>
      <c r="J4639">
        <f>'DATA DASH'!J4639</f>
        <v/>
      </c>
      <c r="K4639">
        <f>'DATA DASH'!K4639</f>
        <v/>
      </c>
      <c r="L4639">
        <f>'DATA DASH'!L4639</f>
        <v/>
      </c>
      <c r="M4639">
        <f>'DATA DASH'!M4639</f>
        <v/>
      </c>
    </row>
    <row r="4640">
      <c r="A4640">
        <f>'DATA DASH'!A4640</f>
        <v/>
      </c>
      <c r="B4640">
        <f>'DATA DASH'!B4640</f>
        <v/>
      </c>
      <c r="C4640">
        <f>'DATA DASH'!C4640</f>
        <v/>
      </c>
      <c r="D4640">
        <f>'DATA DASH'!D4640</f>
        <v/>
      </c>
      <c r="E4640">
        <f>'DATA DASH'!E4640</f>
        <v/>
      </c>
      <c r="F4640">
        <f>'DATA DASH'!F4640</f>
        <v/>
      </c>
      <c r="G4640">
        <f>'DATA DASH'!G4640</f>
        <v/>
      </c>
      <c r="H4640">
        <f>'DATA DASH'!H4640</f>
        <v/>
      </c>
      <c r="I4640">
        <f>'DATA DASH'!I4640</f>
        <v/>
      </c>
      <c r="J4640">
        <f>'DATA DASH'!J4640</f>
        <v/>
      </c>
      <c r="K4640">
        <f>'DATA DASH'!K4640</f>
        <v/>
      </c>
      <c r="L4640">
        <f>'DATA DASH'!L4640</f>
        <v/>
      </c>
      <c r="M4640">
        <f>'DATA DASH'!M4640</f>
        <v/>
      </c>
    </row>
    <row r="4641">
      <c r="A4641">
        <f>'DATA DASH'!A4641</f>
        <v/>
      </c>
      <c r="B4641">
        <f>'DATA DASH'!B4641</f>
        <v/>
      </c>
      <c r="C4641">
        <f>'DATA DASH'!C4641</f>
        <v/>
      </c>
      <c r="D4641">
        <f>'DATA DASH'!D4641</f>
        <v/>
      </c>
      <c r="E4641">
        <f>'DATA DASH'!E4641</f>
        <v/>
      </c>
      <c r="F4641">
        <f>'DATA DASH'!F4641</f>
        <v/>
      </c>
      <c r="G4641">
        <f>'DATA DASH'!G4641</f>
        <v/>
      </c>
      <c r="H4641">
        <f>'DATA DASH'!H4641</f>
        <v/>
      </c>
      <c r="I4641">
        <f>'DATA DASH'!I4641</f>
        <v/>
      </c>
      <c r="J4641">
        <f>'DATA DASH'!J4641</f>
        <v/>
      </c>
      <c r="K4641">
        <f>'DATA DASH'!K4641</f>
        <v/>
      </c>
      <c r="L4641">
        <f>'DATA DASH'!L4641</f>
        <v/>
      </c>
      <c r="M4641">
        <f>'DATA DASH'!M4641</f>
        <v/>
      </c>
    </row>
    <row r="4642">
      <c r="A4642">
        <f>'DATA DASH'!A4642</f>
        <v/>
      </c>
      <c r="B4642">
        <f>'DATA DASH'!B4642</f>
        <v/>
      </c>
      <c r="C4642">
        <f>'DATA DASH'!C4642</f>
        <v/>
      </c>
      <c r="D4642">
        <f>'DATA DASH'!D4642</f>
        <v/>
      </c>
      <c r="E4642">
        <f>'DATA DASH'!E4642</f>
        <v/>
      </c>
      <c r="F4642">
        <f>'DATA DASH'!F4642</f>
        <v/>
      </c>
      <c r="G4642">
        <f>'DATA DASH'!G4642</f>
        <v/>
      </c>
      <c r="H4642">
        <f>'DATA DASH'!H4642</f>
        <v/>
      </c>
      <c r="I4642">
        <f>'DATA DASH'!I4642</f>
        <v/>
      </c>
      <c r="J4642">
        <f>'DATA DASH'!J4642</f>
        <v/>
      </c>
      <c r="K4642">
        <f>'DATA DASH'!K4642</f>
        <v/>
      </c>
      <c r="L4642">
        <f>'DATA DASH'!L4642</f>
        <v/>
      </c>
      <c r="M4642">
        <f>'DATA DASH'!M4642</f>
        <v/>
      </c>
    </row>
    <row r="4643">
      <c r="A4643">
        <f>'DATA DASH'!A4643</f>
        <v/>
      </c>
      <c r="B4643">
        <f>'DATA DASH'!B4643</f>
        <v/>
      </c>
      <c r="C4643">
        <f>'DATA DASH'!C4643</f>
        <v/>
      </c>
      <c r="D4643">
        <f>'DATA DASH'!D4643</f>
        <v/>
      </c>
      <c r="E4643">
        <f>'DATA DASH'!E4643</f>
        <v/>
      </c>
      <c r="F4643">
        <f>'DATA DASH'!F4643</f>
        <v/>
      </c>
      <c r="G4643">
        <f>'DATA DASH'!G4643</f>
        <v/>
      </c>
      <c r="H4643">
        <f>'DATA DASH'!H4643</f>
        <v/>
      </c>
      <c r="I4643">
        <f>'DATA DASH'!I4643</f>
        <v/>
      </c>
      <c r="J4643">
        <f>'DATA DASH'!J4643</f>
        <v/>
      </c>
      <c r="K4643">
        <f>'DATA DASH'!K4643</f>
        <v/>
      </c>
      <c r="L4643">
        <f>'DATA DASH'!L4643</f>
        <v/>
      </c>
      <c r="M4643">
        <f>'DATA DASH'!M4643</f>
        <v/>
      </c>
    </row>
    <row r="4644">
      <c r="A4644">
        <f>'DATA DASH'!A4644</f>
        <v/>
      </c>
      <c r="B4644">
        <f>'DATA DASH'!B4644</f>
        <v/>
      </c>
      <c r="C4644">
        <f>'DATA DASH'!C4644</f>
        <v/>
      </c>
      <c r="D4644">
        <f>'DATA DASH'!D4644</f>
        <v/>
      </c>
      <c r="E4644">
        <f>'DATA DASH'!E4644</f>
        <v/>
      </c>
      <c r="F4644">
        <f>'DATA DASH'!F4644</f>
        <v/>
      </c>
      <c r="G4644">
        <f>'DATA DASH'!G4644</f>
        <v/>
      </c>
      <c r="H4644">
        <f>'DATA DASH'!H4644</f>
        <v/>
      </c>
      <c r="I4644">
        <f>'DATA DASH'!I4644</f>
        <v/>
      </c>
      <c r="J4644">
        <f>'DATA DASH'!J4644</f>
        <v/>
      </c>
      <c r="K4644">
        <f>'DATA DASH'!K4644</f>
        <v/>
      </c>
      <c r="L4644">
        <f>'DATA DASH'!L4644</f>
        <v/>
      </c>
      <c r="M4644">
        <f>'DATA DASH'!M4644</f>
        <v/>
      </c>
    </row>
    <row r="4645">
      <c r="A4645">
        <f>'DATA DASH'!A4645</f>
        <v/>
      </c>
      <c r="B4645">
        <f>'DATA DASH'!B4645</f>
        <v/>
      </c>
      <c r="C4645">
        <f>'DATA DASH'!C4645</f>
        <v/>
      </c>
      <c r="D4645">
        <f>'DATA DASH'!D4645</f>
        <v/>
      </c>
      <c r="E4645">
        <f>'DATA DASH'!E4645</f>
        <v/>
      </c>
      <c r="F4645">
        <f>'DATA DASH'!F4645</f>
        <v/>
      </c>
      <c r="G4645">
        <f>'DATA DASH'!G4645</f>
        <v/>
      </c>
      <c r="H4645">
        <f>'DATA DASH'!H4645</f>
        <v/>
      </c>
      <c r="I4645">
        <f>'DATA DASH'!I4645</f>
        <v/>
      </c>
      <c r="J4645">
        <f>'DATA DASH'!J4645</f>
        <v/>
      </c>
      <c r="K4645">
        <f>'DATA DASH'!K4645</f>
        <v/>
      </c>
      <c r="L4645">
        <f>'DATA DASH'!L4645</f>
        <v/>
      </c>
      <c r="M4645">
        <f>'DATA DASH'!M4645</f>
        <v/>
      </c>
    </row>
    <row r="4646">
      <c r="A4646">
        <f>'DATA DASH'!A4646</f>
        <v/>
      </c>
      <c r="B4646">
        <f>'DATA DASH'!B4646</f>
        <v/>
      </c>
      <c r="C4646">
        <f>'DATA DASH'!C4646</f>
        <v/>
      </c>
      <c r="D4646">
        <f>'DATA DASH'!D4646</f>
        <v/>
      </c>
      <c r="E4646">
        <f>'DATA DASH'!E4646</f>
        <v/>
      </c>
      <c r="F4646">
        <f>'DATA DASH'!F4646</f>
        <v/>
      </c>
      <c r="G4646">
        <f>'DATA DASH'!G4646</f>
        <v/>
      </c>
      <c r="H4646">
        <f>'DATA DASH'!H4646</f>
        <v/>
      </c>
      <c r="I4646">
        <f>'DATA DASH'!I4646</f>
        <v/>
      </c>
      <c r="J4646">
        <f>'DATA DASH'!J4646</f>
        <v/>
      </c>
      <c r="K4646">
        <f>'DATA DASH'!K4646</f>
        <v/>
      </c>
      <c r="L4646">
        <f>'DATA DASH'!L4646</f>
        <v/>
      </c>
      <c r="M4646">
        <f>'DATA DASH'!M4646</f>
        <v/>
      </c>
    </row>
    <row r="4647">
      <c r="A4647">
        <f>'DATA DASH'!A4647</f>
        <v/>
      </c>
      <c r="B4647">
        <f>'DATA DASH'!B4647</f>
        <v/>
      </c>
      <c r="C4647">
        <f>'DATA DASH'!C4647</f>
        <v/>
      </c>
      <c r="D4647">
        <f>'DATA DASH'!D4647</f>
        <v/>
      </c>
      <c r="E4647">
        <f>'DATA DASH'!E4647</f>
        <v/>
      </c>
      <c r="F4647">
        <f>'DATA DASH'!F4647</f>
        <v/>
      </c>
      <c r="G4647">
        <f>'DATA DASH'!G4647</f>
        <v/>
      </c>
      <c r="H4647">
        <f>'DATA DASH'!H4647</f>
        <v/>
      </c>
      <c r="I4647">
        <f>'DATA DASH'!I4647</f>
        <v/>
      </c>
      <c r="J4647">
        <f>'DATA DASH'!J4647</f>
        <v/>
      </c>
      <c r="K4647">
        <f>'DATA DASH'!K4647</f>
        <v/>
      </c>
      <c r="L4647">
        <f>'DATA DASH'!L4647</f>
        <v/>
      </c>
      <c r="M4647">
        <f>'DATA DASH'!M4647</f>
        <v/>
      </c>
    </row>
    <row r="4648">
      <c r="A4648">
        <f>'DATA DASH'!A4648</f>
        <v/>
      </c>
      <c r="B4648">
        <f>'DATA DASH'!B4648</f>
        <v/>
      </c>
      <c r="C4648">
        <f>'DATA DASH'!C4648</f>
        <v/>
      </c>
      <c r="D4648">
        <f>'DATA DASH'!D4648</f>
        <v/>
      </c>
      <c r="E4648">
        <f>'DATA DASH'!E4648</f>
        <v/>
      </c>
      <c r="F4648">
        <f>'DATA DASH'!F4648</f>
        <v/>
      </c>
      <c r="G4648">
        <f>'DATA DASH'!G4648</f>
        <v/>
      </c>
      <c r="H4648">
        <f>'DATA DASH'!H4648</f>
        <v/>
      </c>
      <c r="I4648">
        <f>'DATA DASH'!I4648</f>
        <v/>
      </c>
      <c r="J4648">
        <f>'DATA DASH'!J4648</f>
        <v/>
      </c>
      <c r="K4648">
        <f>'DATA DASH'!K4648</f>
        <v/>
      </c>
      <c r="L4648">
        <f>'DATA DASH'!L4648</f>
        <v/>
      </c>
      <c r="M4648">
        <f>'DATA DASH'!M4648</f>
        <v/>
      </c>
    </row>
    <row r="4649">
      <c r="A4649">
        <f>'DATA DASH'!A4649</f>
        <v/>
      </c>
      <c r="B4649">
        <f>'DATA DASH'!B4649</f>
        <v/>
      </c>
      <c r="C4649">
        <f>'DATA DASH'!C4649</f>
        <v/>
      </c>
      <c r="D4649">
        <f>'DATA DASH'!D4649</f>
        <v/>
      </c>
      <c r="E4649">
        <f>'DATA DASH'!E4649</f>
        <v/>
      </c>
      <c r="F4649">
        <f>'DATA DASH'!F4649</f>
        <v/>
      </c>
      <c r="G4649">
        <f>'DATA DASH'!G4649</f>
        <v/>
      </c>
      <c r="H4649">
        <f>'DATA DASH'!H4649</f>
        <v/>
      </c>
      <c r="I4649">
        <f>'DATA DASH'!I4649</f>
        <v/>
      </c>
      <c r="J4649">
        <f>'DATA DASH'!J4649</f>
        <v/>
      </c>
      <c r="K4649">
        <f>'DATA DASH'!K4649</f>
        <v/>
      </c>
      <c r="L4649">
        <f>'DATA DASH'!L4649</f>
        <v/>
      </c>
      <c r="M4649">
        <f>'DATA DASH'!M4649</f>
        <v/>
      </c>
    </row>
    <row r="4650">
      <c r="A4650">
        <f>'DATA DASH'!A4650</f>
        <v/>
      </c>
      <c r="B4650">
        <f>'DATA DASH'!B4650</f>
        <v/>
      </c>
      <c r="C4650">
        <f>'DATA DASH'!C4650</f>
        <v/>
      </c>
      <c r="D4650">
        <f>'DATA DASH'!D4650</f>
        <v/>
      </c>
      <c r="E4650">
        <f>'DATA DASH'!E4650</f>
        <v/>
      </c>
      <c r="F4650">
        <f>'DATA DASH'!F4650</f>
        <v/>
      </c>
      <c r="G4650">
        <f>'DATA DASH'!G4650</f>
        <v/>
      </c>
      <c r="H4650">
        <f>'DATA DASH'!H4650</f>
        <v/>
      </c>
      <c r="I4650">
        <f>'DATA DASH'!I4650</f>
        <v/>
      </c>
      <c r="J4650">
        <f>'DATA DASH'!J4650</f>
        <v/>
      </c>
      <c r="K4650">
        <f>'DATA DASH'!K4650</f>
        <v/>
      </c>
      <c r="L4650">
        <f>'DATA DASH'!L4650</f>
        <v/>
      </c>
      <c r="M4650">
        <f>'DATA DASH'!M4650</f>
        <v/>
      </c>
    </row>
    <row r="4651">
      <c r="A4651">
        <f>'DATA DASH'!A4651</f>
        <v/>
      </c>
      <c r="B4651">
        <f>'DATA DASH'!B4651</f>
        <v/>
      </c>
      <c r="C4651">
        <f>'DATA DASH'!C4651</f>
        <v/>
      </c>
      <c r="D4651">
        <f>'DATA DASH'!D4651</f>
        <v/>
      </c>
      <c r="E4651">
        <f>'DATA DASH'!E4651</f>
        <v/>
      </c>
      <c r="F4651">
        <f>'DATA DASH'!F4651</f>
        <v/>
      </c>
      <c r="G4651">
        <f>'DATA DASH'!G4651</f>
        <v/>
      </c>
      <c r="H4651">
        <f>'DATA DASH'!H4651</f>
        <v/>
      </c>
      <c r="I4651">
        <f>'DATA DASH'!I4651</f>
        <v/>
      </c>
      <c r="J4651">
        <f>'DATA DASH'!J4651</f>
        <v/>
      </c>
      <c r="K4651">
        <f>'DATA DASH'!K4651</f>
        <v/>
      </c>
      <c r="L4651">
        <f>'DATA DASH'!L4651</f>
        <v/>
      </c>
      <c r="M4651">
        <f>'DATA DASH'!M4651</f>
        <v/>
      </c>
    </row>
    <row r="4652">
      <c r="A4652">
        <f>'DATA DASH'!A4652</f>
        <v/>
      </c>
      <c r="B4652">
        <f>'DATA DASH'!B4652</f>
        <v/>
      </c>
      <c r="C4652">
        <f>'DATA DASH'!C4652</f>
        <v/>
      </c>
      <c r="D4652">
        <f>'DATA DASH'!D4652</f>
        <v/>
      </c>
      <c r="E4652">
        <f>'DATA DASH'!E4652</f>
        <v/>
      </c>
      <c r="F4652">
        <f>'DATA DASH'!F4652</f>
        <v/>
      </c>
      <c r="G4652">
        <f>'DATA DASH'!G4652</f>
        <v/>
      </c>
      <c r="H4652">
        <f>'DATA DASH'!H4652</f>
        <v/>
      </c>
      <c r="I4652">
        <f>'DATA DASH'!I4652</f>
        <v/>
      </c>
      <c r="J4652">
        <f>'DATA DASH'!J4652</f>
        <v/>
      </c>
      <c r="K4652">
        <f>'DATA DASH'!K4652</f>
        <v/>
      </c>
      <c r="L4652">
        <f>'DATA DASH'!L4652</f>
        <v/>
      </c>
      <c r="M4652">
        <f>'DATA DASH'!M4652</f>
        <v/>
      </c>
    </row>
    <row r="4653">
      <c r="A4653">
        <f>'DATA DASH'!A4653</f>
        <v/>
      </c>
      <c r="B4653">
        <f>'DATA DASH'!B4653</f>
        <v/>
      </c>
      <c r="C4653">
        <f>'DATA DASH'!C4653</f>
        <v/>
      </c>
      <c r="D4653">
        <f>'DATA DASH'!D4653</f>
        <v/>
      </c>
      <c r="E4653">
        <f>'DATA DASH'!E4653</f>
        <v/>
      </c>
      <c r="F4653">
        <f>'DATA DASH'!F4653</f>
        <v/>
      </c>
      <c r="G4653">
        <f>'DATA DASH'!G4653</f>
        <v/>
      </c>
      <c r="H4653">
        <f>'DATA DASH'!H4653</f>
        <v/>
      </c>
      <c r="I4653">
        <f>'DATA DASH'!I4653</f>
        <v/>
      </c>
      <c r="J4653">
        <f>'DATA DASH'!J4653</f>
        <v/>
      </c>
      <c r="K4653">
        <f>'DATA DASH'!K4653</f>
        <v/>
      </c>
      <c r="L4653">
        <f>'DATA DASH'!L4653</f>
        <v/>
      </c>
      <c r="M4653">
        <f>'DATA DASH'!M4653</f>
        <v/>
      </c>
    </row>
    <row r="4654">
      <c r="A4654">
        <f>'DATA DASH'!A4654</f>
        <v/>
      </c>
      <c r="B4654">
        <f>'DATA DASH'!B4654</f>
        <v/>
      </c>
      <c r="C4654">
        <f>'DATA DASH'!C4654</f>
        <v/>
      </c>
      <c r="D4654">
        <f>'DATA DASH'!D4654</f>
        <v/>
      </c>
      <c r="E4654">
        <f>'DATA DASH'!E4654</f>
        <v/>
      </c>
      <c r="F4654">
        <f>'DATA DASH'!F4654</f>
        <v/>
      </c>
      <c r="G4654">
        <f>'DATA DASH'!G4654</f>
        <v/>
      </c>
      <c r="H4654">
        <f>'DATA DASH'!H4654</f>
        <v/>
      </c>
      <c r="I4654">
        <f>'DATA DASH'!I4654</f>
        <v/>
      </c>
      <c r="J4654">
        <f>'DATA DASH'!J4654</f>
        <v/>
      </c>
      <c r="K4654">
        <f>'DATA DASH'!K4654</f>
        <v/>
      </c>
      <c r="L4654">
        <f>'DATA DASH'!L4654</f>
        <v/>
      </c>
      <c r="M4654">
        <f>'DATA DASH'!M4654</f>
        <v/>
      </c>
    </row>
    <row r="4655">
      <c r="A4655">
        <f>'DATA DASH'!A4655</f>
        <v/>
      </c>
      <c r="B4655">
        <f>'DATA DASH'!B4655</f>
        <v/>
      </c>
      <c r="C4655">
        <f>'DATA DASH'!C4655</f>
        <v/>
      </c>
      <c r="D4655">
        <f>'DATA DASH'!D4655</f>
        <v/>
      </c>
      <c r="E4655">
        <f>'DATA DASH'!E4655</f>
        <v/>
      </c>
      <c r="F4655">
        <f>'DATA DASH'!F4655</f>
        <v/>
      </c>
      <c r="G4655">
        <f>'DATA DASH'!G4655</f>
        <v/>
      </c>
      <c r="H4655">
        <f>'DATA DASH'!H4655</f>
        <v/>
      </c>
      <c r="I4655">
        <f>'DATA DASH'!I4655</f>
        <v/>
      </c>
      <c r="J4655">
        <f>'DATA DASH'!J4655</f>
        <v/>
      </c>
      <c r="K4655">
        <f>'DATA DASH'!K4655</f>
        <v/>
      </c>
      <c r="L4655">
        <f>'DATA DASH'!L4655</f>
        <v/>
      </c>
      <c r="M4655">
        <f>'DATA DASH'!M4655</f>
        <v/>
      </c>
    </row>
    <row r="4656">
      <c r="A4656">
        <f>'DATA DASH'!A4656</f>
        <v/>
      </c>
      <c r="B4656">
        <f>'DATA DASH'!B4656</f>
        <v/>
      </c>
      <c r="C4656">
        <f>'DATA DASH'!C4656</f>
        <v/>
      </c>
      <c r="D4656">
        <f>'DATA DASH'!D4656</f>
        <v/>
      </c>
      <c r="E4656">
        <f>'DATA DASH'!E4656</f>
        <v/>
      </c>
      <c r="F4656">
        <f>'DATA DASH'!F4656</f>
        <v/>
      </c>
      <c r="G4656">
        <f>'DATA DASH'!G4656</f>
        <v/>
      </c>
      <c r="H4656">
        <f>'DATA DASH'!H4656</f>
        <v/>
      </c>
      <c r="I4656">
        <f>'DATA DASH'!I4656</f>
        <v/>
      </c>
      <c r="J4656">
        <f>'DATA DASH'!J4656</f>
        <v/>
      </c>
      <c r="K4656">
        <f>'DATA DASH'!K4656</f>
        <v/>
      </c>
      <c r="L4656">
        <f>'DATA DASH'!L4656</f>
        <v/>
      </c>
      <c r="M4656">
        <f>'DATA DASH'!M4656</f>
        <v/>
      </c>
    </row>
    <row r="4657">
      <c r="A4657">
        <f>'DATA DASH'!A4657</f>
        <v/>
      </c>
      <c r="B4657">
        <f>'DATA DASH'!B4657</f>
        <v/>
      </c>
      <c r="C4657">
        <f>'DATA DASH'!C4657</f>
        <v/>
      </c>
      <c r="D4657">
        <f>'DATA DASH'!D4657</f>
        <v/>
      </c>
      <c r="E4657">
        <f>'DATA DASH'!E4657</f>
        <v/>
      </c>
      <c r="F4657">
        <f>'DATA DASH'!F4657</f>
        <v/>
      </c>
      <c r="G4657">
        <f>'DATA DASH'!G4657</f>
        <v/>
      </c>
      <c r="H4657">
        <f>'DATA DASH'!H4657</f>
        <v/>
      </c>
      <c r="I4657">
        <f>'DATA DASH'!I4657</f>
        <v/>
      </c>
      <c r="J4657">
        <f>'DATA DASH'!J4657</f>
        <v/>
      </c>
      <c r="K4657">
        <f>'DATA DASH'!K4657</f>
        <v/>
      </c>
      <c r="L4657">
        <f>'DATA DASH'!L4657</f>
        <v/>
      </c>
      <c r="M4657">
        <f>'DATA DASH'!M4657</f>
        <v/>
      </c>
    </row>
    <row r="4658">
      <c r="A4658">
        <f>'DATA DASH'!A4658</f>
        <v/>
      </c>
      <c r="B4658">
        <f>'DATA DASH'!B4658</f>
        <v/>
      </c>
      <c r="C4658">
        <f>'DATA DASH'!C4658</f>
        <v/>
      </c>
      <c r="D4658">
        <f>'DATA DASH'!D4658</f>
        <v/>
      </c>
      <c r="E4658">
        <f>'DATA DASH'!E4658</f>
        <v/>
      </c>
      <c r="F4658">
        <f>'DATA DASH'!F4658</f>
        <v/>
      </c>
      <c r="G4658">
        <f>'DATA DASH'!G4658</f>
        <v/>
      </c>
      <c r="H4658">
        <f>'DATA DASH'!H4658</f>
        <v/>
      </c>
      <c r="I4658">
        <f>'DATA DASH'!I4658</f>
        <v/>
      </c>
      <c r="J4658">
        <f>'DATA DASH'!J4658</f>
        <v/>
      </c>
      <c r="K4658">
        <f>'DATA DASH'!K4658</f>
        <v/>
      </c>
      <c r="L4658">
        <f>'DATA DASH'!L4658</f>
        <v/>
      </c>
      <c r="M4658">
        <f>'DATA DASH'!M4658</f>
        <v/>
      </c>
    </row>
    <row r="4659">
      <c r="A4659">
        <f>'DATA DASH'!A4659</f>
        <v/>
      </c>
      <c r="B4659">
        <f>'DATA DASH'!B4659</f>
        <v/>
      </c>
      <c r="C4659">
        <f>'DATA DASH'!C4659</f>
        <v/>
      </c>
      <c r="D4659">
        <f>'DATA DASH'!D4659</f>
        <v/>
      </c>
      <c r="E4659">
        <f>'DATA DASH'!E4659</f>
        <v/>
      </c>
      <c r="F4659">
        <f>'DATA DASH'!F4659</f>
        <v/>
      </c>
      <c r="G4659">
        <f>'DATA DASH'!G4659</f>
        <v/>
      </c>
      <c r="H4659">
        <f>'DATA DASH'!H4659</f>
        <v/>
      </c>
      <c r="I4659">
        <f>'DATA DASH'!I4659</f>
        <v/>
      </c>
      <c r="J4659">
        <f>'DATA DASH'!J4659</f>
        <v/>
      </c>
      <c r="K4659">
        <f>'DATA DASH'!K4659</f>
        <v/>
      </c>
      <c r="L4659">
        <f>'DATA DASH'!L4659</f>
        <v/>
      </c>
      <c r="M4659">
        <f>'DATA DASH'!M4659</f>
        <v/>
      </c>
    </row>
    <row r="4660">
      <c r="A4660">
        <f>'DATA DASH'!A4660</f>
        <v/>
      </c>
      <c r="B4660">
        <f>'DATA DASH'!B4660</f>
        <v/>
      </c>
      <c r="C4660">
        <f>'DATA DASH'!C4660</f>
        <v/>
      </c>
      <c r="D4660">
        <f>'DATA DASH'!D4660</f>
        <v/>
      </c>
      <c r="E4660">
        <f>'DATA DASH'!E4660</f>
        <v/>
      </c>
      <c r="F4660">
        <f>'DATA DASH'!F4660</f>
        <v/>
      </c>
      <c r="G4660">
        <f>'DATA DASH'!G4660</f>
        <v/>
      </c>
      <c r="H4660">
        <f>'DATA DASH'!H4660</f>
        <v/>
      </c>
      <c r="I4660">
        <f>'DATA DASH'!I4660</f>
        <v/>
      </c>
      <c r="J4660">
        <f>'DATA DASH'!J4660</f>
        <v/>
      </c>
      <c r="K4660">
        <f>'DATA DASH'!K4660</f>
        <v/>
      </c>
      <c r="L4660">
        <f>'DATA DASH'!L4660</f>
        <v/>
      </c>
      <c r="M4660">
        <f>'DATA DASH'!M4660</f>
        <v/>
      </c>
    </row>
    <row r="4661">
      <c r="A4661">
        <f>'DATA DASH'!A4661</f>
        <v/>
      </c>
      <c r="B4661">
        <f>'DATA DASH'!B4661</f>
        <v/>
      </c>
      <c r="C4661">
        <f>'DATA DASH'!C4661</f>
        <v/>
      </c>
      <c r="D4661">
        <f>'DATA DASH'!D4661</f>
        <v/>
      </c>
      <c r="E4661">
        <f>'DATA DASH'!E4661</f>
        <v/>
      </c>
      <c r="F4661">
        <f>'DATA DASH'!F4661</f>
        <v/>
      </c>
      <c r="G4661">
        <f>'DATA DASH'!G4661</f>
        <v/>
      </c>
      <c r="H4661">
        <f>'DATA DASH'!H4661</f>
        <v/>
      </c>
      <c r="I4661">
        <f>'DATA DASH'!I4661</f>
        <v/>
      </c>
      <c r="J4661">
        <f>'DATA DASH'!J4661</f>
        <v/>
      </c>
      <c r="K4661">
        <f>'DATA DASH'!K4661</f>
        <v/>
      </c>
      <c r="L4661">
        <f>'DATA DASH'!L4661</f>
        <v/>
      </c>
      <c r="M4661">
        <f>'DATA DASH'!M4661</f>
        <v/>
      </c>
    </row>
    <row r="4662">
      <c r="A4662">
        <f>'DATA DASH'!A4662</f>
        <v/>
      </c>
      <c r="B4662">
        <f>'DATA DASH'!B4662</f>
        <v/>
      </c>
      <c r="C4662">
        <f>'DATA DASH'!C4662</f>
        <v/>
      </c>
      <c r="D4662">
        <f>'DATA DASH'!D4662</f>
        <v/>
      </c>
      <c r="E4662">
        <f>'DATA DASH'!E4662</f>
        <v/>
      </c>
      <c r="F4662">
        <f>'DATA DASH'!F4662</f>
        <v/>
      </c>
      <c r="G4662">
        <f>'DATA DASH'!G4662</f>
        <v/>
      </c>
      <c r="H4662">
        <f>'DATA DASH'!H4662</f>
        <v/>
      </c>
      <c r="I4662">
        <f>'DATA DASH'!I4662</f>
        <v/>
      </c>
      <c r="J4662">
        <f>'DATA DASH'!J4662</f>
        <v/>
      </c>
      <c r="K4662">
        <f>'DATA DASH'!K4662</f>
        <v/>
      </c>
      <c r="L4662">
        <f>'DATA DASH'!L4662</f>
        <v/>
      </c>
      <c r="M4662">
        <f>'DATA DASH'!M4662</f>
        <v/>
      </c>
    </row>
    <row r="4663">
      <c r="A4663">
        <f>'DATA DASH'!A4663</f>
        <v/>
      </c>
      <c r="B4663">
        <f>'DATA DASH'!B4663</f>
        <v/>
      </c>
      <c r="C4663">
        <f>'DATA DASH'!C4663</f>
        <v/>
      </c>
      <c r="D4663">
        <f>'DATA DASH'!D4663</f>
        <v/>
      </c>
      <c r="E4663">
        <f>'DATA DASH'!E4663</f>
        <v/>
      </c>
      <c r="F4663">
        <f>'DATA DASH'!F4663</f>
        <v/>
      </c>
      <c r="G4663">
        <f>'DATA DASH'!G4663</f>
        <v/>
      </c>
      <c r="H4663">
        <f>'DATA DASH'!H4663</f>
        <v/>
      </c>
      <c r="I4663">
        <f>'DATA DASH'!I4663</f>
        <v/>
      </c>
      <c r="J4663">
        <f>'DATA DASH'!J4663</f>
        <v/>
      </c>
      <c r="K4663">
        <f>'DATA DASH'!K4663</f>
        <v/>
      </c>
      <c r="L4663">
        <f>'DATA DASH'!L4663</f>
        <v/>
      </c>
      <c r="M4663">
        <f>'DATA DASH'!M4663</f>
        <v/>
      </c>
    </row>
    <row r="4664">
      <c r="A4664">
        <f>'DATA DASH'!A4664</f>
        <v/>
      </c>
      <c r="B4664">
        <f>'DATA DASH'!B4664</f>
        <v/>
      </c>
      <c r="C4664">
        <f>'DATA DASH'!C4664</f>
        <v/>
      </c>
      <c r="D4664">
        <f>'DATA DASH'!D4664</f>
        <v/>
      </c>
      <c r="E4664">
        <f>'DATA DASH'!E4664</f>
        <v/>
      </c>
      <c r="F4664">
        <f>'DATA DASH'!F4664</f>
        <v/>
      </c>
      <c r="G4664">
        <f>'DATA DASH'!G4664</f>
        <v/>
      </c>
      <c r="H4664">
        <f>'DATA DASH'!H4664</f>
        <v/>
      </c>
      <c r="I4664">
        <f>'DATA DASH'!I4664</f>
        <v/>
      </c>
      <c r="J4664">
        <f>'DATA DASH'!J4664</f>
        <v/>
      </c>
      <c r="K4664">
        <f>'DATA DASH'!K4664</f>
        <v/>
      </c>
      <c r="L4664">
        <f>'DATA DASH'!L4664</f>
        <v/>
      </c>
      <c r="M4664">
        <f>'DATA DASH'!M4664</f>
        <v/>
      </c>
    </row>
    <row r="4665">
      <c r="A4665">
        <f>'DATA DASH'!A4665</f>
        <v/>
      </c>
      <c r="B4665">
        <f>'DATA DASH'!B4665</f>
        <v/>
      </c>
      <c r="C4665">
        <f>'DATA DASH'!C4665</f>
        <v/>
      </c>
      <c r="D4665">
        <f>'DATA DASH'!D4665</f>
        <v/>
      </c>
      <c r="E4665">
        <f>'DATA DASH'!E4665</f>
        <v/>
      </c>
      <c r="F4665">
        <f>'DATA DASH'!F4665</f>
        <v/>
      </c>
      <c r="G4665">
        <f>'DATA DASH'!G4665</f>
        <v/>
      </c>
      <c r="H4665">
        <f>'DATA DASH'!H4665</f>
        <v/>
      </c>
      <c r="I4665">
        <f>'DATA DASH'!I4665</f>
        <v/>
      </c>
      <c r="J4665">
        <f>'DATA DASH'!J4665</f>
        <v/>
      </c>
      <c r="K4665">
        <f>'DATA DASH'!K4665</f>
        <v/>
      </c>
      <c r="L4665">
        <f>'DATA DASH'!L4665</f>
        <v/>
      </c>
      <c r="M4665">
        <f>'DATA DASH'!M4665</f>
        <v/>
      </c>
    </row>
    <row r="4666">
      <c r="A4666">
        <f>'DATA DASH'!A4666</f>
        <v/>
      </c>
      <c r="B4666">
        <f>'DATA DASH'!B4666</f>
        <v/>
      </c>
      <c r="C4666">
        <f>'DATA DASH'!C4666</f>
        <v/>
      </c>
      <c r="D4666">
        <f>'DATA DASH'!D4666</f>
        <v/>
      </c>
      <c r="E4666">
        <f>'DATA DASH'!E4666</f>
        <v/>
      </c>
      <c r="F4666">
        <f>'DATA DASH'!F4666</f>
        <v/>
      </c>
      <c r="G4666">
        <f>'DATA DASH'!G4666</f>
        <v/>
      </c>
      <c r="H4666">
        <f>'DATA DASH'!H4666</f>
        <v/>
      </c>
      <c r="I4666">
        <f>'DATA DASH'!I4666</f>
        <v/>
      </c>
      <c r="J4666">
        <f>'DATA DASH'!J4666</f>
        <v/>
      </c>
      <c r="K4666">
        <f>'DATA DASH'!K4666</f>
        <v/>
      </c>
      <c r="L4666">
        <f>'DATA DASH'!L4666</f>
        <v/>
      </c>
      <c r="M4666">
        <f>'DATA DASH'!M4666</f>
        <v/>
      </c>
    </row>
    <row r="4667">
      <c r="A4667">
        <f>'DATA DASH'!A4667</f>
        <v/>
      </c>
      <c r="B4667">
        <f>'DATA DASH'!B4667</f>
        <v/>
      </c>
      <c r="C4667">
        <f>'DATA DASH'!C4667</f>
        <v/>
      </c>
      <c r="D4667">
        <f>'DATA DASH'!D4667</f>
        <v/>
      </c>
      <c r="E4667">
        <f>'DATA DASH'!E4667</f>
        <v/>
      </c>
      <c r="F4667">
        <f>'DATA DASH'!F4667</f>
        <v/>
      </c>
      <c r="G4667">
        <f>'DATA DASH'!G4667</f>
        <v/>
      </c>
      <c r="H4667">
        <f>'DATA DASH'!H4667</f>
        <v/>
      </c>
      <c r="I4667">
        <f>'DATA DASH'!I4667</f>
        <v/>
      </c>
      <c r="J4667">
        <f>'DATA DASH'!J4667</f>
        <v/>
      </c>
      <c r="K4667">
        <f>'DATA DASH'!K4667</f>
        <v/>
      </c>
      <c r="L4667">
        <f>'DATA DASH'!L4667</f>
        <v/>
      </c>
      <c r="M4667">
        <f>'DATA DASH'!M4667</f>
        <v/>
      </c>
    </row>
    <row r="4668">
      <c r="A4668">
        <f>'DATA DASH'!A4668</f>
        <v/>
      </c>
      <c r="B4668">
        <f>'DATA DASH'!B4668</f>
        <v/>
      </c>
      <c r="C4668">
        <f>'DATA DASH'!C4668</f>
        <v/>
      </c>
      <c r="D4668">
        <f>'DATA DASH'!D4668</f>
        <v/>
      </c>
      <c r="E4668">
        <f>'DATA DASH'!E4668</f>
        <v/>
      </c>
      <c r="F4668">
        <f>'DATA DASH'!F4668</f>
        <v/>
      </c>
      <c r="G4668">
        <f>'DATA DASH'!G4668</f>
        <v/>
      </c>
      <c r="H4668">
        <f>'DATA DASH'!H4668</f>
        <v/>
      </c>
      <c r="I4668">
        <f>'DATA DASH'!I4668</f>
        <v/>
      </c>
      <c r="J4668">
        <f>'DATA DASH'!J4668</f>
        <v/>
      </c>
      <c r="K4668">
        <f>'DATA DASH'!K4668</f>
        <v/>
      </c>
      <c r="L4668">
        <f>'DATA DASH'!L4668</f>
        <v/>
      </c>
      <c r="M4668">
        <f>'DATA DASH'!M4668</f>
        <v/>
      </c>
    </row>
    <row r="4669">
      <c r="A4669">
        <f>'DATA DASH'!A4669</f>
        <v/>
      </c>
      <c r="B4669">
        <f>'DATA DASH'!B4669</f>
        <v/>
      </c>
      <c r="C4669">
        <f>'DATA DASH'!C4669</f>
        <v/>
      </c>
      <c r="D4669">
        <f>'DATA DASH'!D4669</f>
        <v/>
      </c>
      <c r="E4669">
        <f>'DATA DASH'!E4669</f>
        <v/>
      </c>
      <c r="F4669">
        <f>'DATA DASH'!F4669</f>
        <v/>
      </c>
      <c r="G4669">
        <f>'DATA DASH'!G4669</f>
        <v/>
      </c>
      <c r="H4669">
        <f>'DATA DASH'!H4669</f>
        <v/>
      </c>
      <c r="I4669">
        <f>'DATA DASH'!I4669</f>
        <v/>
      </c>
      <c r="J4669">
        <f>'DATA DASH'!J4669</f>
        <v/>
      </c>
      <c r="K4669">
        <f>'DATA DASH'!K4669</f>
        <v/>
      </c>
      <c r="L4669">
        <f>'DATA DASH'!L4669</f>
        <v/>
      </c>
      <c r="M4669">
        <f>'DATA DASH'!M4669</f>
        <v/>
      </c>
    </row>
    <row r="4670">
      <c r="A4670">
        <f>'DATA DASH'!A4670</f>
        <v/>
      </c>
      <c r="B4670">
        <f>'DATA DASH'!B4670</f>
        <v/>
      </c>
      <c r="C4670">
        <f>'DATA DASH'!C4670</f>
        <v/>
      </c>
      <c r="D4670">
        <f>'DATA DASH'!D4670</f>
        <v/>
      </c>
      <c r="E4670">
        <f>'DATA DASH'!E4670</f>
        <v/>
      </c>
      <c r="F4670">
        <f>'DATA DASH'!F4670</f>
        <v/>
      </c>
      <c r="G4670">
        <f>'DATA DASH'!G4670</f>
        <v/>
      </c>
      <c r="H4670">
        <f>'DATA DASH'!H4670</f>
        <v/>
      </c>
      <c r="I4670">
        <f>'DATA DASH'!I4670</f>
        <v/>
      </c>
      <c r="J4670">
        <f>'DATA DASH'!J4670</f>
        <v/>
      </c>
      <c r="K4670">
        <f>'DATA DASH'!K4670</f>
        <v/>
      </c>
      <c r="L4670">
        <f>'DATA DASH'!L4670</f>
        <v/>
      </c>
      <c r="M4670">
        <f>'DATA DASH'!M4670</f>
        <v/>
      </c>
    </row>
    <row r="4671">
      <c r="A4671">
        <f>'DATA DASH'!A4671</f>
        <v/>
      </c>
      <c r="B4671">
        <f>'DATA DASH'!B4671</f>
        <v/>
      </c>
      <c r="C4671">
        <f>'DATA DASH'!C4671</f>
        <v/>
      </c>
      <c r="D4671">
        <f>'DATA DASH'!D4671</f>
        <v/>
      </c>
      <c r="E4671">
        <f>'DATA DASH'!E4671</f>
        <v/>
      </c>
      <c r="F4671">
        <f>'DATA DASH'!F4671</f>
        <v/>
      </c>
      <c r="G4671">
        <f>'DATA DASH'!G4671</f>
        <v/>
      </c>
      <c r="H4671">
        <f>'DATA DASH'!H4671</f>
        <v/>
      </c>
      <c r="I4671">
        <f>'DATA DASH'!I4671</f>
        <v/>
      </c>
      <c r="J4671">
        <f>'DATA DASH'!J4671</f>
        <v/>
      </c>
      <c r="K4671">
        <f>'DATA DASH'!K4671</f>
        <v/>
      </c>
      <c r="L4671">
        <f>'DATA DASH'!L4671</f>
        <v/>
      </c>
      <c r="M4671">
        <f>'DATA DASH'!M4671</f>
        <v/>
      </c>
    </row>
    <row r="4672">
      <c r="A4672">
        <f>'DATA DASH'!A4672</f>
        <v/>
      </c>
      <c r="B4672">
        <f>'DATA DASH'!B4672</f>
        <v/>
      </c>
      <c r="C4672">
        <f>'DATA DASH'!C4672</f>
        <v/>
      </c>
      <c r="D4672">
        <f>'DATA DASH'!D4672</f>
        <v/>
      </c>
      <c r="E4672">
        <f>'DATA DASH'!E4672</f>
        <v/>
      </c>
      <c r="F4672">
        <f>'DATA DASH'!F4672</f>
        <v/>
      </c>
      <c r="G4672">
        <f>'DATA DASH'!G4672</f>
        <v/>
      </c>
      <c r="H4672">
        <f>'DATA DASH'!H4672</f>
        <v/>
      </c>
      <c r="I4672">
        <f>'DATA DASH'!I4672</f>
        <v/>
      </c>
      <c r="J4672">
        <f>'DATA DASH'!J4672</f>
        <v/>
      </c>
      <c r="K4672">
        <f>'DATA DASH'!K4672</f>
        <v/>
      </c>
      <c r="L4672">
        <f>'DATA DASH'!L4672</f>
        <v/>
      </c>
      <c r="M4672">
        <f>'DATA DASH'!M4672</f>
        <v/>
      </c>
    </row>
    <row r="4673">
      <c r="A4673">
        <f>'DATA DASH'!A4673</f>
        <v/>
      </c>
      <c r="B4673">
        <f>'DATA DASH'!B4673</f>
        <v/>
      </c>
      <c r="C4673">
        <f>'DATA DASH'!C4673</f>
        <v/>
      </c>
      <c r="D4673">
        <f>'DATA DASH'!D4673</f>
        <v/>
      </c>
      <c r="E4673">
        <f>'DATA DASH'!E4673</f>
        <v/>
      </c>
      <c r="F4673">
        <f>'DATA DASH'!F4673</f>
        <v/>
      </c>
      <c r="G4673">
        <f>'DATA DASH'!G4673</f>
        <v/>
      </c>
      <c r="H4673">
        <f>'DATA DASH'!H4673</f>
        <v/>
      </c>
      <c r="I4673">
        <f>'DATA DASH'!I4673</f>
        <v/>
      </c>
      <c r="J4673">
        <f>'DATA DASH'!J4673</f>
        <v/>
      </c>
      <c r="K4673">
        <f>'DATA DASH'!K4673</f>
        <v/>
      </c>
      <c r="L4673">
        <f>'DATA DASH'!L4673</f>
        <v/>
      </c>
      <c r="M4673">
        <f>'DATA DASH'!M4673</f>
        <v/>
      </c>
    </row>
    <row r="4674">
      <c r="A4674">
        <f>'DATA DASH'!A4674</f>
        <v/>
      </c>
      <c r="B4674">
        <f>'DATA DASH'!B4674</f>
        <v/>
      </c>
      <c r="C4674">
        <f>'DATA DASH'!C4674</f>
        <v/>
      </c>
      <c r="D4674">
        <f>'DATA DASH'!D4674</f>
        <v/>
      </c>
      <c r="E4674">
        <f>'DATA DASH'!E4674</f>
        <v/>
      </c>
      <c r="F4674">
        <f>'DATA DASH'!F4674</f>
        <v/>
      </c>
      <c r="G4674">
        <f>'DATA DASH'!G4674</f>
        <v/>
      </c>
      <c r="H4674">
        <f>'DATA DASH'!H4674</f>
        <v/>
      </c>
      <c r="I4674">
        <f>'DATA DASH'!I4674</f>
        <v/>
      </c>
      <c r="J4674">
        <f>'DATA DASH'!J4674</f>
        <v/>
      </c>
      <c r="K4674">
        <f>'DATA DASH'!K4674</f>
        <v/>
      </c>
      <c r="L4674">
        <f>'DATA DASH'!L4674</f>
        <v/>
      </c>
      <c r="M4674">
        <f>'DATA DASH'!M4674</f>
        <v/>
      </c>
    </row>
    <row r="4675">
      <c r="A4675">
        <f>'DATA DASH'!A4675</f>
        <v/>
      </c>
      <c r="B4675">
        <f>'DATA DASH'!B4675</f>
        <v/>
      </c>
      <c r="C4675">
        <f>'DATA DASH'!C4675</f>
        <v/>
      </c>
      <c r="D4675">
        <f>'DATA DASH'!D4675</f>
        <v/>
      </c>
      <c r="E4675">
        <f>'DATA DASH'!E4675</f>
        <v/>
      </c>
      <c r="F4675">
        <f>'DATA DASH'!F4675</f>
        <v/>
      </c>
      <c r="G4675">
        <f>'DATA DASH'!G4675</f>
        <v/>
      </c>
      <c r="H4675">
        <f>'DATA DASH'!H4675</f>
        <v/>
      </c>
      <c r="I4675">
        <f>'DATA DASH'!I4675</f>
        <v/>
      </c>
      <c r="J4675">
        <f>'DATA DASH'!J4675</f>
        <v/>
      </c>
      <c r="K4675">
        <f>'DATA DASH'!K4675</f>
        <v/>
      </c>
      <c r="L4675">
        <f>'DATA DASH'!L4675</f>
        <v/>
      </c>
      <c r="M4675">
        <f>'DATA DASH'!M4675</f>
        <v/>
      </c>
    </row>
    <row r="4676">
      <c r="A4676">
        <f>'DATA DASH'!A4676</f>
        <v/>
      </c>
      <c r="B4676">
        <f>'DATA DASH'!B4676</f>
        <v/>
      </c>
      <c r="C4676">
        <f>'DATA DASH'!C4676</f>
        <v/>
      </c>
      <c r="D4676">
        <f>'DATA DASH'!D4676</f>
        <v/>
      </c>
      <c r="E4676">
        <f>'DATA DASH'!E4676</f>
        <v/>
      </c>
      <c r="F4676">
        <f>'DATA DASH'!F4676</f>
        <v/>
      </c>
      <c r="G4676">
        <f>'DATA DASH'!G4676</f>
        <v/>
      </c>
      <c r="H4676">
        <f>'DATA DASH'!H4676</f>
        <v/>
      </c>
      <c r="I4676">
        <f>'DATA DASH'!I4676</f>
        <v/>
      </c>
      <c r="J4676">
        <f>'DATA DASH'!J4676</f>
        <v/>
      </c>
      <c r="K4676">
        <f>'DATA DASH'!K4676</f>
        <v/>
      </c>
      <c r="L4676">
        <f>'DATA DASH'!L4676</f>
        <v/>
      </c>
      <c r="M4676">
        <f>'DATA DASH'!M4676</f>
        <v/>
      </c>
    </row>
    <row r="4677">
      <c r="A4677">
        <f>'DATA DASH'!A4677</f>
        <v/>
      </c>
      <c r="B4677">
        <f>'DATA DASH'!B4677</f>
        <v/>
      </c>
      <c r="C4677">
        <f>'DATA DASH'!C4677</f>
        <v/>
      </c>
      <c r="D4677">
        <f>'DATA DASH'!D4677</f>
        <v/>
      </c>
      <c r="E4677">
        <f>'DATA DASH'!E4677</f>
        <v/>
      </c>
      <c r="F4677">
        <f>'DATA DASH'!F4677</f>
        <v/>
      </c>
      <c r="G4677">
        <f>'DATA DASH'!G4677</f>
        <v/>
      </c>
      <c r="H4677">
        <f>'DATA DASH'!H4677</f>
        <v/>
      </c>
      <c r="I4677">
        <f>'DATA DASH'!I4677</f>
        <v/>
      </c>
      <c r="J4677">
        <f>'DATA DASH'!J4677</f>
        <v/>
      </c>
      <c r="K4677">
        <f>'DATA DASH'!K4677</f>
        <v/>
      </c>
      <c r="L4677">
        <f>'DATA DASH'!L4677</f>
        <v/>
      </c>
      <c r="M4677">
        <f>'DATA DASH'!M4677</f>
        <v/>
      </c>
    </row>
    <row r="4678">
      <c r="A4678">
        <f>'DATA DASH'!A4678</f>
        <v/>
      </c>
      <c r="B4678">
        <f>'DATA DASH'!B4678</f>
        <v/>
      </c>
      <c r="C4678">
        <f>'DATA DASH'!C4678</f>
        <v/>
      </c>
      <c r="D4678">
        <f>'DATA DASH'!D4678</f>
        <v/>
      </c>
      <c r="E4678">
        <f>'DATA DASH'!E4678</f>
        <v/>
      </c>
      <c r="F4678">
        <f>'DATA DASH'!F4678</f>
        <v/>
      </c>
      <c r="G4678">
        <f>'DATA DASH'!G4678</f>
        <v/>
      </c>
      <c r="H4678">
        <f>'DATA DASH'!H4678</f>
        <v/>
      </c>
      <c r="I4678">
        <f>'DATA DASH'!I4678</f>
        <v/>
      </c>
      <c r="J4678">
        <f>'DATA DASH'!J4678</f>
        <v/>
      </c>
      <c r="K4678">
        <f>'DATA DASH'!K4678</f>
        <v/>
      </c>
      <c r="L4678">
        <f>'DATA DASH'!L4678</f>
        <v/>
      </c>
      <c r="M4678">
        <f>'DATA DASH'!M4678</f>
        <v/>
      </c>
    </row>
    <row r="4679">
      <c r="A4679">
        <f>'DATA DASH'!A4679</f>
        <v/>
      </c>
      <c r="B4679">
        <f>'DATA DASH'!B4679</f>
        <v/>
      </c>
      <c r="C4679">
        <f>'DATA DASH'!C4679</f>
        <v/>
      </c>
      <c r="D4679">
        <f>'DATA DASH'!D4679</f>
        <v/>
      </c>
      <c r="E4679">
        <f>'DATA DASH'!E4679</f>
        <v/>
      </c>
      <c r="F4679">
        <f>'DATA DASH'!F4679</f>
        <v/>
      </c>
      <c r="G4679">
        <f>'DATA DASH'!G4679</f>
        <v/>
      </c>
      <c r="H4679">
        <f>'DATA DASH'!H4679</f>
        <v/>
      </c>
      <c r="I4679">
        <f>'DATA DASH'!I4679</f>
        <v/>
      </c>
      <c r="J4679">
        <f>'DATA DASH'!J4679</f>
        <v/>
      </c>
      <c r="K4679">
        <f>'DATA DASH'!K4679</f>
        <v/>
      </c>
      <c r="L4679">
        <f>'DATA DASH'!L4679</f>
        <v/>
      </c>
      <c r="M4679">
        <f>'DATA DASH'!M4679</f>
        <v/>
      </c>
    </row>
    <row r="4680">
      <c r="A4680">
        <f>'DATA DASH'!A4680</f>
        <v/>
      </c>
      <c r="B4680">
        <f>'DATA DASH'!B4680</f>
        <v/>
      </c>
      <c r="C4680">
        <f>'DATA DASH'!C4680</f>
        <v/>
      </c>
      <c r="D4680">
        <f>'DATA DASH'!D4680</f>
        <v/>
      </c>
      <c r="E4680">
        <f>'DATA DASH'!E4680</f>
        <v/>
      </c>
      <c r="F4680">
        <f>'DATA DASH'!F4680</f>
        <v/>
      </c>
      <c r="G4680">
        <f>'DATA DASH'!G4680</f>
        <v/>
      </c>
      <c r="H4680">
        <f>'DATA DASH'!H4680</f>
        <v/>
      </c>
      <c r="I4680">
        <f>'DATA DASH'!I4680</f>
        <v/>
      </c>
      <c r="J4680">
        <f>'DATA DASH'!J4680</f>
        <v/>
      </c>
      <c r="K4680">
        <f>'DATA DASH'!K4680</f>
        <v/>
      </c>
      <c r="L4680">
        <f>'DATA DASH'!L4680</f>
        <v/>
      </c>
      <c r="M4680">
        <f>'DATA DASH'!M4680</f>
        <v/>
      </c>
    </row>
    <row r="4681">
      <c r="A4681">
        <f>'DATA DASH'!A4681</f>
        <v/>
      </c>
      <c r="B4681">
        <f>'DATA DASH'!B4681</f>
        <v/>
      </c>
      <c r="C4681">
        <f>'DATA DASH'!C4681</f>
        <v/>
      </c>
      <c r="D4681">
        <f>'DATA DASH'!D4681</f>
        <v/>
      </c>
      <c r="E4681">
        <f>'DATA DASH'!E4681</f>
        <v/>
      </c>
      <c r="F4681">
        <f>'DATA DASH'!F4681</f>
        <v/>
      </c>
      <c r="G4681">
        <f>'DATA DASH'!G4681</f>
        <v/>
      </c>
      <c r="H4681">
        <f>'DATA DASH'!H4681</f>
        <v/>
      </c>
      <c r="I4681">
        <f>'DATA DASH'!I4681</f>
        <v/>
      </c>
      <c r="J4681">
        <f>'DATA DASH'!J4681</f>
        <v/>
      </c>
      <c r="K4681">
        <f>'DATA DASH'!K4681</f>
        <v/>
      </c>
      <c r="L4681">
        <f>'DATA DASH'!L4681</f>
        <v/>
      </c>
      <c r="M4681">
        <f>'DATA DASH'!M4681</f>
        <v/>
      </c>
    </row>
    <row r="4682">
      <c r="A4682">
        <f>'DATA DASH'!A4682</f>
        <v/>
      </c>
      <c r="B4682">
        <f>'DATA DASH'!B4682</f>
        <v/>
      </c>
      <c r="C4682">
        <f>'DATA DASH'!C4682</f>
        <v/>
      </c>
      <c r="D4682">
        <f>'DATA DASH'!D4682</f>
        <v/>
      </c>
      <c r="E4682">
        <f>'DATA DASH'!E4682</f>
        <v/>
      </c>
      <c r="F4682">
        <f>'DATA DASH'!F4682</f>
        <v/>
      </c>
      <c r="G4682">
        <f>'DATA DASH'!G4682</f>
        <v/>
      </c>
      <c r="H4682">
        <f>'DATA DASH'!H4682</f>
        <v/>
      </c>
      <c r="I4682">
        <f>'DATA DASH'!I4682</f>
        <v/>
      </c>
      <c r="J4682">
        <f>'DATA DASH'!J4682</f>
        <v/>
      </c>
      <c r="K4682">
        <f>'DATA DASH'!K4682</f>
        <v/>
      </c>
      <c r="L4682">
        <f>'DATA DASH'!L4682</f>
        <v/>
      </c>
      <c r="M4682">
        <f>'DATA DASH'!M4682</f>
        <v/>
      </c>
    </row>
    <row r="4683">
      <c r="A4683">
        <f>'DATA DASH'!A4683</f>
        <v/>
      </c>
      <c r="B4683">
        <f>'DATA DASH'!B4683</f>
        <v/>
      </c>
      <c r="C4683">
        <f>'DATA DASH'!C4683</f>
        <v/>
      </c>
      <c r="D4683">
        <f>'DATA DASH'!D4683</f>
        <v/>
      </c>
      <c r="E4683">
        <f>'DATA DASH'!E4683</f>
        <v/>
      </c>
      <c r="F4683">
        <f>'DATA DASH'!F4683</f>
        <v/>
      </c>
      <c r="G4683">
        <f>'DATA DASH'!G4683</f>
        <v/>
      </c>
      <c r="H4683">
        <f>'DATA DASH'!H4683</f>
        <v/>
      </c>
      <c r="I4683">
        <f>'DATA DASH'!I4683</f>
        <v/>
      </c>
      <c r="J4683">
        <f>'DATA DASH'!J4683</f>
        <v/>
      </c>
      <c r="K4683">
        <f>'DATA DASH'!K4683</f>
        <v/>
      </c>
      <c r="L4683">
        <f>'DATA DASH'!L4683</f>
        <v/>
      </c>
      <c r="M4683">
        <f>'DATA DASH'!M4683</f>
        <v/>
      </c>
    </row>
    <row r="4684">
      <c r="A4684">
        <f>'DATA DASH'!A4684</f>
        <v/>
      </c>
      <c r="B4684">
        <f>'DATA DASH'!B4684</f>
        <v/>
      </c>
      <c r="C4684">
        <f>'DATA DASH'!C4684</f>
        <v/>
      </c>
      <c r="D4684">
        <f>'DATA DASH'!D4684</f>
        <v/>
      </c>
      <c r="E4684">
        <f>'DATA DASH'!E4684</f>
        <v/>
      </c>
      <c r="F4684">
        <f>'DATA DASH'!F4684</f>
        <v/>
      </c>
      <c r="G4684">
        <f>'DATA DASH'!G4684</f>
        <v/>
      </c>
      <c r="H4684">
        <f>'DATA DASH'!H4684</f>
        <v/>
      </c>
      <c r="I4684">
        <f>'DATA DASH'!I4684</f>
        <v/>
      </c>
      <c r="J4684">
        <f>'DATA DASH'!J4684</f>
        <v/>
      </c>
      <c r="K4684">
        <f>'DATA DASH'!K4684</f>
        <v/>
      </c>
      <c r="L4684">
        <f>'DATA DASH'!L4684</f>
        <v/>
      </c>
      <c r="M4684">
        <f>'DATA DASH'!M4684</f>
        <v/>
      </c>
    </row>
    <row r="4685">
      <c r="A4685">
        <f>'DATA DASH'!A4685</f>
        <v/>
      </c>
      <c r="B4685">
        <f>'DATA DASH'!B4685</f>
        <v/>
      </c>
      <c r="C4685">
        <f>'DATA DASH'!C4685</f>
        <v/>
      </c>
      <c r="D4685">
        <f>'DATA DASH'!D4685</f>
        <v/>
      </c>
      <c r="E4685">
        <f>'DATA DASH'!E4685</f>
        <v/>
      </c>
      <c r="F4685">
        <f>'DATA DASH'!F4685</f>
        <v/>
      </c>
      <c r="G4685">
        <f>'DATA DASH'!G4685</f>
        <v/>
      </c>
      <c r="H4685">
        <f>'DATA DASH'!H4685</f>
        <v/>
      </c>
      <c r="I4685">
        <f>'DATA DASH'!I4685</f>
        <v/>
      </c>
      <c r="J4685">
        <f>'DATA DASH'!J4685</f>
        <v/>
      </c>
      <c r="K4685">
        <f>'DATA DASH'!K4685</f>
        <v/>
      </c>
      <c r="L4685">
        <f>'DATA DASH'!L4685</f>
        <v/>
      </c>
      <c r="M4685">
        <f>'DATA DASH'!M4685</f>
        <v/>
      </c>
    </row>
    <row r="4686">
      <c r="A4686">
        <f>'DATA DASH'!A4686</f>
        <v/>
      </c>
      <c r="B4686">
        <f>'DATA DASH'!B4686</f>
        <v/>
      </c>
      <c r="C4686">
        <f>'DATA DASH'!C4686</f>
        <v/>
      </c>
      <c r="D4686">
        <f>'DATA DASH'!D4686</f>
        <v/>
      </c>
      <c r="E4686">
        <f>'DATA DASH'!E4686</f>
        <v/>
      </c>
      <c r="F4686">
        <f>'DATA DASH'!F4686</f>
        <v/>
      </c>
      <c r="G4686">
        <f>'DATA DASH'!G4686</f>
        <v/>
      </c>
      <c r="H4686">
        <f>'DATA DASH'!H4686</f>
        <v/>
      </c>
      <c r="I4686">
        <f>'DATA DASH'!I4686</f>
        <v/>
      </c>
      <c r="J4686">
        <f>'DATA DASH'!J4686</f>
        <v/>
      </c>
      <c r="K4686">
        <f>'DATA DASH'!K4686</f>
        <v/>
      </c>
      <c r="L4686">
        <f>'DATA DASH'!L4686</f>
        <v/>
      </c>
      <c r="M4686">
        <f>'DATA DASH'!M4686</f>
        <v/>
      </c>
    </row>
    <row r="4687">
      <c r="A4687">
        <f>'DATA DASH'!A4687</f>
        <v/>
      </c>
      <c r="B4687">
        <f>'DATA DASH'!B4687</f>
        <v/>
      </c>
      <c r="C4687">
        <f>'DATA DASH'!C4687</f>
        <v/>
      </c>
      <c r="D4687">
        <f>'DATA DASH'!D4687</f>
        <v/>
      </c>
      <c r="E4687">
        <f>'DATA DASH'!E4687</f>
        <v/>
      </c>
      <c r="F4687">
        <f>'DATA DASH'!F4687</f>
        <v/>
      </c>
      <c r="G4687">
        <f>'DATA DASH'!G4687</f>
        <v/>
      </c>
      <c r="H4687">
        <f>'DATA DASH'!H4687</f>
        <v/>
      </c>
      <c r="I4687">
        <f>'DATA DASH'!I4687</f>
        <v/>
      </c>
      <c r="J4687">
        <f>'DATA DASH'!J4687</f>
        <v/>
      </c>
      <c r="K4687">
        <f>'DATA DASH'!K4687</f>
        <v/>
      </c>
      <c r="L4687">
        <f>'DATA DASH'!L4687</f>
        <v/>
      </c>
      <c r="M4687">
        <f>'DATA DASH'!M4687</f>
        <v/>
      </c>
    </row>
    <row r="4688">
      <c r="A4688">
        <f>'DATA DASH'!A4688</f>
        <v/>
      </c>
      <c r="B4688">
        <f>'DATA DASH'!B4688</f>
        <v/>
      </c>
      <c r="C4688">
        <f>'DATA DASH'!C4688</f>
        <v/>
      </c>
      <c r="D4688">
        <f>'DATA DASH'!D4688</f>
        <v/>
      </c>
      <c r="E4688">
        <f>'DATA DASH'!E4688</f>
        <v/>
      </c>
      <c r="F4688">
        <f>'DATA DASH'!F4688</f>
        <v/>
      </c>
      <c r="G4688">
        <f>'DATA DASH'!G4688</f>
        <v/>
      </c>
      <c r="H4688">
        <f>'DATA DASH'!H4688</f>
        <v/>
      </c>
      <c r="I4688">
        <f>'DATA DASH'!I4688</f>
        <v/>
      </c>
      <c r="J4688">
        <f>'DATA DASH'!J4688</f>
        <v/>
      </c>
      <c r="K4688">
        <f>'DATA DASH'!K4688</f>
        <v/>
      </c>
      <c r="L4688">
        <f>'DATA DASH'!L4688</f>
        <v/>
      </c>
      <c r="M4688">
        <f>'DATA DASH'!M4688</f>
        <v/>
      </c>
    </row>
    <row r="4689">
      <c r="A4689">
        <f>'DATA DASH'!A4689</f>
        <v/>
      </c>
      <c r="B4689">
        <f>'DATA DASH'!B4689</f>
        <v/>
      </c>
      <c r="C4689">
        <f>'DATA DASH'!C4689</f>
        <v/>
      </c>
      <c r="D4689">
        <f>'DATA DASH'!D4689</f>
        <v/>
      </c>
      <c r="E4689">
        <f>'DATA DASH'!E4689</f>
        <v/>
      </c>
      <c r="F4689">
        <f>'DATA DASH'!F4689</f>
        <v/>
      </c>
      <c r="G4689">
        <f>'DATA DASH'!G4689</f>
        <v/>
      </c>
      <c r="H4689">
        <f>'DATA DASH'!H4689</f>
        <v/>
      </c>
      <c r="I4689">
        <f>'DATA DASH'!I4689</f>
        <v/>
      </c>
      <c r="J4689">
        <f>'DATA DASH'!J4689</f>
        <v/>
      </c>
      <c r="K4689">
        <f>'DATA DASH'!K4689</f>
        <v/>
      </c>
      <c r="L4689">
        <f>'DATA DASH'!L4689</f>
        <v/>
      </c>
      <c r="M4689">
        <f>'DATA DASH'!M4689</f>
        <v/>
      </c>
    </row>
    <row r="4690">
      <c r="A4690">
        <f>'DATA DASH'!A4690</f>
        <v/>
      </c>
      <c r="B4690">
        <f>'DATA DASH'!B4690</f>
        <v/>
      </c>
      <c r="C4690">
        <f>'DATA DASH'!C4690</f>
        <v/>
      </c>
      <c r="D4690">
        <f>'DATA DASH'!D4690</f>
        <v/>
      </c>
      <c r="E4690">
        <f>'DATA DASH'!E4690</f>
        <v/>
      </c>
      <c r="F4690">
        <f>'DATA DASH'!F4690</f>
        <v/>
      </c>
      <c r="G4690">
        <f>'DATA DASH'!G4690</f>
        <v/>
      </c>
      <c r="H4690">
        <f>'DATA DASH'!H4690</f>
        <v/>
      </c>
      <c r="I4690">
        <f>'DATA DASH'!I4690</f>
        <v/>
      </c>
      <c r="J4690">
        <f>'DATA DASH'!J4690</f>
        <v/>
      </c>
      <c r="K4690">
        <f>'DATA DASH'!K4690</f>
        <v/>
      </c>
      <c r="L4690">
        <f>'DATA DASH'!L4690</f>
        <v/>
      </c>
      <c r="M4690">
        <f>'DATA DASH'!M4690</f>
        <v/>
      </c>
    </row>
    <row r="4691">
      <c r="A4691">
        <f>'DATA DASH'!A4691</f>
        <v/>
      </c>
      <c r="B4691">
        <f>'DATA DASH'!B4691</f>
        <v/>
      </c>
      <c r="C4691">
        <f>'DATA DASH'!C4691</f>
        <v/>
      </c>
      <c r="D4691">
        <f>'DATA DASH'!D4691</f>
        <v/>
      </c>
      <c r="E4691">
        <f>'DATA DASH'!E4691</f>
        <v/>
      </c>
      <c r="F4691">
        <f>'DATA DASH'!F4691</f>
        <v/>
      </c>
      <c r="G4691">
        <f>'DATA DASH'!G4691</f>
        <v/>
      </c>
      <c r="H4691">
        <f>'DATA DASH'!H4691</f>
        <v/>
      </c>
      <c r="I4691">
        <f>'DATA DASH'!I4691</f>
        <v/>
      </c>
      <c r="J4691">
        <f>'DATA DASH'!J4691</f>
        <v/>
      </c>
      <c r="K4691">
        <f>'DATA DASH'!K4691</f>
        <v/>
      </c>
      <c r="L4691">
        <f>'DATA DASH'!L4691</f>
        <v/>
      </c>
      <c r="M4691">
        <f>'DATA DASH'!M4691</f>
        <v/>
      </c>
    </row>
    <row r="4692">
      <c r="A4692">
        <f>'DATA DASH'!A4692</f>
        <v/>
      </c>
      <c r="B4692">
        <f>'DATA DASH'!B4692</f>
        <v/>
      </c>
      <c r="C4692">
        <f>'DATA DASH'!C4692</f>
        <v/>
      </c>
      <c r="D4692">
        <f>'DATA DASH'!D4692</f>
        <v/>
      </c>
      <c r="E4692">
        <f>'DATA DASH'!E4692</f>
        <v/>
      </c>
      <c r="F4692">
        <f>'DATA DASH'!F4692</f>
        <v/>
      </c>
      <c r="G4692">
        <f>'DATA DASH'!G4692</f>
        <v/>
      </c>
      <c r="H4692">
        <f>'DATA DASH'!H4692</f>
        <v/>
      </c>
      <c r="I4692">
        <f>'DATA DASH'!I4692</f>
        <v/>
      </c>
      <c r="J4692">
        <f>'DATA DASH'!J4692</f>
        <v/>
      </c>
      <c r="K4692">
        <f>'DATA DASH'!K4692</f>
        <v/>
      </c>
      <c r="L4692">
        <f>'DATA DASH'!L4692</f>
        <v/>
      </c>
      <c r="M4692">
        <f>'DATA DASH'!M4692</f>
        <v/>
      </c>
    </row>
    <row r="4693">
      <c r="A4693">
        <f>'DATA DASH'!A4693</f>
        <v/>
      </c>
      <c r="B4693">
        <f>'DATA DASH'!B4693</f>
        <v/>
      </c>
      <c r="C4693">
        <f>'DATA DASH'!C4693</f>
        <v/>
      </c>
      <c r="D4693">
        <f>'DATA DASH'!D4693</f>
        <v/>
      </c>
      <c r="E4693">
        <f>'DATA DASH'!E4693</f>
        <v/>
      </c>
      <c r="F4693">
        <f>'DATA DASH'!F4693</f>
        <v/>
      </c>
      <c r="G4693">
        <f>'DATA DASH'!G4693</f>
        <v/>
      </c>
      <c r="H4693">
        <f>'DATA DASH'!H4693</f>
        <v/>
      </c>
      <c r="I4693">
        <f>'DATA DASH'!I4693</f>
        <v/>
      </c>
      <c r="J4693">
        <f>'DATA DASH'!J4693</f>
        <v/>
      </c>
      <c r="K4693">
        <f>'DATA DASH'!K4693</f>
        <v/>
      </c>
      <c r="L4693">
        <f>'DATA DASH'!L4693</f>
        <v/>
      </c>
      <c r="M4693">
        <f>'DATA DASH'!M4693</f>
        <v/>
      </c>
    </row>
    <row r="4694">
      <c r="A4694">
        <f>'DATA DASH'!A4694</f>
        <v/>
      </c>
      <c r="B4694">
        <f>'DATA DASH'!B4694</f>
        <v/>
      </c>
      <c r="C4694">
        <f>'DATA DASH'!C4694</f>
        <v/>
      </c>
      <c r="D4694">
        <f>'DATA DASH'!D4694</f>
        <v/>
      </c>
      <c r="E4694">
        <f>'DATA DASH'!E4694</f>
        <v/>
      </c>
      <c r="F4694">
        <f>'DATA DASH'!F4694</f>
        <v/>
      </c>
      <c r="G4694">
        <f>'DATA DASH'!G4694</f>
        <v/>
      </c>
      <c r="H4694">
        <f>'DATA DASH'!H4694</f>
        <v/>
      </c>
      <c r="I4694">
        <f>'DATA DASH'!I4694</f>
        <v/>
      </c>
      <c r="J4694">
        <f>'DATA DASH'!J4694</f>
        <v/>
      </c>
      <c r="K4694">
        <f>'DATA DASH'!K4694</f>
        <v/>
      </c>
      <c r="L4694">
        <f>'DATA DASH'!L4694</f>
        <v/>
      </c>
      <c r="M4694">
        <f>'DATA DASH'!M4694</f>
        <v/>
      </c>
    </row>
    <row r="4695">
      <c r="A4695">
        <f>'DATA DASH'!A4695</f>
        <v/>
      </c>
      <c r="B4695">
        <f>'DATA DASH'!B4695</f>
        <v/>
      </c>
      <c r="C4695">
        <f>'DATA DASH'!C4695</f>
        <v/>
      </c>
      <c r="D4695">
        <f>'DATA DASH'!D4695</f>
        <v/>
      </c>
      <c r="E4695">
        <f>'DATA DASH'!E4695</f>
        <v/>
      </c>
      <c r="F4695">
        <f>'DATA DASH'!F4695</f>
        <v/>
      </c>
      <c r="G4695">
        <f>'DATA DASH'!G4695</f>
        <v/>
      </c>
      <c r="H4695">
        <f>'DATA DASH'!H4695</f>
        <v/>
      </c>
      <c r="I4695">
        <f>'DATA DASH'!I4695</f>
        <v/>
      </c>
      <c r="J4695">
        <f>'DATA DASH'!J4695</f>
        <v/>
      </c>
      <c r="K4695">
        <f>'DATA DASH'!K4695</f>
        <v/>
      </c>
      <c r="L4695">
        <f>'DATA DASH'!L4695</f>
        <v/>
      </c>
      <c r="M4695">
        <f>'DATA DASH'!M4695</f>
        <v/>
      </c>
    </row>
    <row r="4696">
      <c r="A4696">
        <f>'DATA DASH'!A4696</f>
        <v/>
      </c>
      <c r="B4696">
        <f>'DATA DASH'!B4696</f>
        <v/>
      </c>
      <c r="C4696">
        <f>'DATA DASH'!C4696</f>
        <v/>
      </c>
      <c r="D4696">
        <f>'DATA DASH'!D4696</f>
        <v/>
      </c>
      <c r="E4696">
        <f>'DATA DASH'!E4696</f>
        <v/>
      </c>
      <c r="F4696">
        <f>'DATA DASH'!F4696</f>
        <v/>
      </c>
      <c r="G4696">
        <f>'DATA DASH'!G4696</f>
        <v/>
      </c>
      <c r="H4696">
        <f>'DATA DASH'!H4696</f>
        <v/>
      </c>
      <c r="I4696">
        <f>'DATA DASH'!I4696</f>
        <v/>
      </c>
      <c r="J4696">
        <f>'DATA DASH'!J4696</f>
        <v/>
      </c>
      <c r="K4696">
        <f>'DATA DASH'!K4696</f>
        <v/>
      </c>
      <c r="L4696">
        <f>'DATA DASH'!L4696</f>
        <v/>
      </c>
      <c r="M4696">
        <f>'DATA DASH'!M4696</f>
        <v/>
      </c>
    </row>
    <row r="4697">
      <c r="A4697">
        <f>'DATA DASH'!A4697</f>
        <v/>
      </c>
      <c r="B4697">
        <f>'DATA DASH'!B4697</f>
        <v/>
      </c>
      <c r="C4697">
        <f>'DATA DASH'!C4697</f>
        <v/>
      </c>
      <c r="D4697">
        <f>'DATA DASH'!D4697</f>
        <v/>
      </c>
      <c r="E4697">
        <f>'DATA DASH'!E4697</f>
        <v/>
      </c>
      <c r="F4697">
        <f>'DATA DASH'!F4697</f>
        <v/>
      </c>
      <c r="G4697">
        <f>'DATA DASH'!G4697</f>
        <v/>
      </c>
      <c r="H4697">
        <f>'DATA DASH'!H4697</f>
        <v/>
      </c>
      <c r="I4697">
        <f>'DATA DASH'!I4697</f>
        <v/>
      </c>
      <c r="J4697">
        <f>'DATA DASH'!J4697</f>
        <v/>
      </c>
      <c r="K4697">
        <f>'DATA DASH'!K4697</f>
        <v/>
      </c>
      <c r="L4697">
        <f>'DATA DASH'!L4697</f>
        <v/>
      </c>
      <c r="M4697">
        <f>'DATA DASH'!M4697</f>
        <v/>
      </c>
    </row>
    <row r="4698">
      <c r="A4698">
        <f>'DATA DASH'!A4698</f>
        <v/>
      </c>
      <c r="B4698">
        <f>'DATA DASH'!B4698</f>
        <v/>
      </c>
      <c r="C4698">
        <f>'DATA DASH'!C4698</f>
        <v/>
      </c>
      <c r="D4698">
        <f>'DATA DASH'!D4698</f>
        <v/>
      </c>
      <c r="E4698">
        <f>'DATA DASH'!E4698</f>
        <v/>
      </c>
      <c r="F4698">
        <f>'DATA DASH'!F4698</f>
        <v/>
      </c>
      <c r="G4698">
        <f>'DATA DASH'!G4698</f>
        <v/>
      </c>
      <c r="H4698">
        <f>'DATA DASH'!H4698</f>
        <v/>
      </c>
      <c r="I4698">
        <f>'DATA DASH'!I4698</f>
        <v/>
      </c>
      <c r="J4698">
        <f>'DATA DASH'!J4698</f>
        <v/>
      </c>
      <c r="K4698">
        <f>'DATA DASH'!K4698</f>
        <v/>
      </c>
      <c r="L4698">
        <f>'DATA DASH'!L4698</f>
        <v/>
      </c>
      <c r="M4698">
        <f>'DATA DASH'!M4698</f>
        <v/>
      </c>
    </row>
    <row r="4699">
      <c r="A4699">
        <f>'DATA DASH'!A4699</f>
        <v/>
      </c>
      <c r="B4699">
        <f>'DATA DASH'!B4699</f>
        <v/>
      </c>
      <c r="C4699">
        <f>'DATA DASH'!C4699</f>
        <v/>
      </c>
      <c r="D4699">
        <f>'DATA DASH'!D4699</f>
        <v/>
      </c>
      <c r="E4699">
        <f>'DATA DASH'!E4699</f>
        <v/>
      </c>
      <c r="F4699">
        <f>'DATA DASH'!F4699</f>
        <v/>
      </c>
      <c r="G4699">
        <f>'DATA DASH'!G4699</f>
        <v/>
      </c>
      <c r="H4699">
        <f>'DATA DASH'!H4699</f>
        <v/>
      </c>
      <c r="I4699">
        <f>'DATA DASH'!I4699</f>
        <v/>
      </c>
      <c r="J4699">
        <f>'DATA DASH'!J4699</f>
        <v/>
      </c>
      <c r="K4699">
        <f>'DATA DASH'!K4699</f>
        <v/>
      </c>
      <c r="L4699">
        <f>'DATA DASH'!L4699</f>
        <v/>
      </c>
      <c r="M4699">
        <f>'DATA DASH'!M4699</f>
        <v/>
      </c>
    </row>
    <row r="4700">
      <c r="A4700">
        <f>'DATA DASH'!A4700</f>
        <v/>
      </c>
      <c r="B4700">
        <f>'DATA DASH'!B4700</f>
        <v/>
      </c>
      <c r="C4700">
        <f>'DATA DASH'!C4700</f>
        <v/>
      </c>
      <c r="D4700">
        <f>'DATA DASH'!D4700</f>
        <v/>
      </c>
      <c r="E4700">
        <f>'DATA DASH'!E4700</f>
        <v/>
      </c>
      <c r="F4700">
        <f>'DATA DASH'!F4700</f>
        <v/>
      </c>
      <c r="G4700">
        <f>'DATA DASH'!G4700</f>
        <v/>
      </c>
      <c r="H4700">
        <f>'DATA DASH'!H4700</f>
        <v/>
      </c>
      <c r="I4700">
        <f>'DATA DASH'!I4700</f>
        <v/>
      </c>
      <c r="J4700">
        <f>'DATA DASH'!J4700</f>
        <v/>
      </c>
      <c r="K4700">
        <f>'DATA DASH'!K4700</f>
        <v/>
      </c>
      <c r="L4700">
        <f>'DATA DASH'!L4700</f>
        <v/>
      </c>
      <c r="M4700">
        <f>'DATA DASH'!M4700</f>
        <v/>
      </c>
    </row>
    <row r="4701">
      <c r="A4701">
        <f>'DATA DASH'!A4701</f>
        <v/>
      </c>
      <c r="B4701">
        <f>'DATA DASH'!B4701</f>
        <v/>
      </c>
      <c r="C4701">
        <f>'DATA DASH'!C4701</f>
        <v/>
      </c>
      <c r="D4701">
        <f>'DATA DASH'!D4701</f>
        <v/>
      </c>
      <c r="E4701">
        <f>'DATA DASH'!E4701</f>
        <v/>
      </c>
      <c r="F4701">
        <f>'DATA DASH'!F4701</f>
        <v/>
      </c>
      <c r="G4701">
        <f>'DATA DASH'!G4701</f>
        <v/>
      </c>
      <c r="H4701">
        <f>'DATA DASH'!H4701</f>
        <v/>
      </c>
      <c r="I4701">
        <f>'DATA DASH'!I4701</f>
        <v/>
      </c>
      <c r="J4701">
        <f>'DATA DASH'!J4701</f>
        <v/>
      </c>
      <c r="K4701">
        <f>'DATA DASH'!K4701</f>
        <v/>
      </c>
      <c r="L4701">
        <f>'DATA DASH'!L4701</f>
        <v/>
      </c>
      <c r="M4701">
        <f>'DATA DASH'!M4701</f>
        <v/>
      </c>
    </row>
    <row r="4702">
      <c r="A4702">
        <f>'DATA DASH'!A4702</f>
        <v/>
      </c>
      <c r="B4702">
        <f>'DATA DASH'!B4702</f>
        <v/>
      </c>
      <c r="C4702">
        <f>'DATA DASH'!C4702</f>
        <v/>
      </c>
      <c r="D4702">
        <f>'DATA DASH'!D4702</f>
        <v/>
      </c>
      <c r="E4702">
        <f>'DATA DASH'!E4702</f>
        <v/>
      </c>
      <c r="F4702">
        <f>'DATA DASH'!F4702</f>
        <v/>
      </c>
      <c r="G4702">
        <f>'DATA DASH'!G4702</f>
        <v/>
      </c>
      <c r="H4702">
        <f>'DATA DASH'!H4702</f>
        <v/>
      </c>
      <c r="I4702">
        <f>'DATA DASH'!I4702</f>
        <v/>
      </c>
      <c r="J4702">
        <f>'DATA DASH'!J4702</f>
        <v/>
      </c>
      <c r="K4702">
        <f>'DATA DASH'!K4702</f>
        <v/>
      </c>
      <c r="L4702">
        <f>'DATA DASH'!L4702</f>
        <v/>
      </c>
      <c r="M4702">
        <f>'DATA DASH'!M4702</f>
        <v/>
      </c>
    </row>
    <row r="4703">
      <c r="A4703">
        <f>'DATA DASH'!A4703</f>
        <v/>
      </c>
      <c r="B4703">
        <f>'DATA DASH'!B4703</f>
        <v/>
      </c>
      <c r="C4703">
        <f>'DATA DASH'!C4703</f>
        <v/>
      </c>
      <c r="D4703">
        <f>'DATA DASH'!D4703</f>
        <v/>
      </c>
      <c r="E4703">
        <f>'DATA DASH'!E4703</f>
        <v/>
      </c>
      <c r="F4703">
        <f>'DATA DASH'!F4703</f>
        <v/>
      </c>
      <c r="G4703">
        <f>'DATA DASH'!G4703</f>
        <v/>
      </c>
      <c r="H4703">
        <f>'DATA DASH'!H4703</f>
        <v/>
      </c>
      <c r="I4703">
        <f>'DATA DASH'!I4703</f>
        <v/>
      </c>
      <c r="J4703">
        <f>'DATA DASH'!J4703</f>
        <v/>
      </c>
      <c r="K4703">
        <f>'DATA DASH'!K4703</f>
        <v/>
      </c>
      <c r="L4703">
        <f>'DATA DASH'!L4703</f>
        <v/>
      </c>
      <c r="M4703">
        <f>'DATA DASH'!M4703</f>
        <v/>
      </c>
    </row>
    <row r="4704">
      <c r="A4704">
        <f>'DATA DASH'!A4704</f>
        <v/>
      </c>
      <c r="B4704">
        <f>'DATA DASH'!B4704</f>
        <v/>
      </c>
      <c r="C4704">
        <f>'DATA DASH'!C4704</f>
        <v/>
      </c>
      <c r="D4704">
        <f>'DATA DASH'!D4704</f>
        <v/>
      </c>
      <c r="E4704">
        <f>'DATA DASH'!E4704</f>
        <v/>
      </c>
      <c r="F4704">
        <f>'DATA DASH'!F4704</f>
        <v/>
      </c>
      <c r="G4704">
        <f>'DATA DASH'!G4704</f>
        <v/>
      </c>
      <c r="H4704">
        <f>'DATA DASH'!H4704</f>
        <v/>
      </c>
      <c r="I4704">
        <f>'DATA DASH'!I4704</f>
        <v/>
      </c>
      <c r="J4704">
        <f>'DATA DASH'!J4704</f>
        <v/>
      </c>
      <c r="K4704">
        <f>'DATA DASH'!K4704</f>
        <v/>
      </c>
      <c r="L4704">
        <f>'DATA DASH'!L4704</f>
        <v/>
      </c>
      <c r="M4704">
        <f>'DATA DASH'!M4704</f>
        <v/>
      </c>
    </row>
    <row r="4705">
      <c r="A4705">
        <f>'DATA DASH'!A4705</f>
        <v/>
      </c>
      <c r="B4705">
        <f>'DATA DASH'!B4705</f>
        <v/>
      </c>
      <c r="C4705">
        <f>'DATA DASH'!C4705</f>
        <v/>
      </c>
      <c r="D4705">
        <f>'DATA DASH'!D4705</f>
        <v/>
      </c>
      <c r="E4705">
        <f>'DATA DASH'!E4705</f>
        <v/>
      </c>
      <c r="F4705">
        <f>'DATA DASH'!F4705</f>
        <v/>
      </c>
      <c r="G4705">
        <f>'DATA DASH'!G4705</f>
        <v/>
      </c>
      <c r="H4705">
        <f>'DATA DASH'!H4705</f>
        <v/>
      </c>
      <c r="I4705">
        <f>'DATA DASH'!I4705</f>
        <v/>
      </c>
      <c r="J4705">
        <f>'DATA DASH'!J4705</f>
        <v/>
      </c>
      <c r="K4705">
        <f>'DATA DASH'!K4705</f>
        <v/>
      </c>
      <c r="L4705">
        <f>'DATA DASH'!L4705</f>
        <v/>
      </c>
      <c r="M4705">
        <f>'DATA DASH'!M4705</f>
        <v/>
      </c>
    </row>
    <row r="4706">
      <c r="A4706">
        <f>'DATA DASH'!A4706</f>
        <v/>
      </c>
      <c r="B4706">
        <f>'DATA DASH'!B4706</f>
        <v/>
      </c>
      <c r="C4706">
        <f>'DATA DASH'!C4706</f>
        <v/>
      </c>
      <c r="D4706">
        <f>'DATA DASH'!D4706</f>
        <v/>
      </c>
      <c r="E4706">
        <f>'DATA DASH'!E4706</f>
        <v/>
      </c>
      <c r="F4706">
        <f>'DATA DASH'!F4706</f>
        <v/>
      </c>
      <c r="G4706">
        <f>'DATA DASH'!G4706</f>
        <v/>
      </c>
      <c r="H4706">
        <f>'DATA DASH'!H4706</f>
        <v/>
      </c>
      <c r="I4706">
        <f>'DATA DASH'!I4706</f>
        <v/>
      </c>
      <c r="J4706">
        <f>'DATA DASH'!J4706</f>
        <v/>
      </c>
      <c r="K4706">
        <f>'DATA DASH'!K4706</f>
        <v/>
      </c>
      <c r="L4706">
        <f>'DATA DASH'!L4706</f>
        <v/>
      </c>
      <c r="M4706">
        <f>'DATA DASH'!M4706</f>
        <v/>
      </c>
    </row>
    <row r="4707">
      <c r="A4707">
        <f>'DATA DASH'!A4707</f>
        <v/>
      </c>
      <c r="B4707">
        <f>'DATA DASH'!B4707</f>
        <v/>
      </c>
      <c r="C4707">
        <f>'DATA DASH'!C4707</f>
        <v/>
      </c>
      <c r="D4707">
        <f>'DATA DASH'!D4707</f>
        <v/>
      </c>
      <c r="E4707">
        <f>'DATA DASH'!E4707</f>
        <v/>
      </c>
      <c r="F4707">
        <f>'DATA DASH'!F4707</f>
        <v/>
      </c>
      <c r="G4707">
        <f>'DATA DASH'!G4707</f>
        <v/>
      </c>
      <c r="H4707">
        <f>'DATA DASH'!H4707</f>
        <v/>
      </c>
      <c r="I4707">
        <f>'DATA DASH'!I4707</f>
        <v/>
      </c>
      <c r="J4707">
        <f>'DATA DASH'!J4707</f>
        <v/>
      </c>
      <c r="K4707">
        <f>'DATA DASH'!K4707</f>
        <v/>
      </c>
      <c r="L4707">
        <f>'DATA DASH'!L4707</f>
        <v/>
      </c>
      <c r="M4707">
        <f>'DATA DASH'!M4707</f>
        <v/>
      </c>
    </row>
    <row r="4708">
      <c r="A4708">
        <f>'DATA DASH'!A4708</f>
        <v/>
      </c>
      <c r="B4708">
        <f>'DATA DASH'!B4708</f>
        <v/>
      </c>
      <c r="C4708">
        <f>'DATA DASH'!C4708</f>
        <v/>
      </c>
      <c r="D4708">
        <f>'DATA DASH'!D4708</f>
        <v/>
      </c>
      <c r="E4708">
        <f>'DATA DASH'!E4708</f>
        <v/>
      </c>
      <c r="F4708">
        <f>'DATA DASH'!F4708</f>
        <v/>
      </c>
      <c r="G4708">
        <f>'DATA DASH'!G4708</f>
        <v/>
      </c>
      <c r="H4708">
        <f>'DATA DASH'!H4708</f>
        <v/>
      </c>
      <c r="I4708">
        <f>'DATA DASH'!I4708</f>
        <v/>
      </c>
      <c r="J4708">
        <f>'DATA DASH'!J4708</f>
        <v/>
      </c>
      <c r="K4708">
        <f>'DATA DASH'!K4708</f>
        <v/>
      </c>
      <c r="L4708">
        <f>'DATA DASH'!L4708</f>
        <v/>
      </c>
      <c r="M4708">
        <f>'DATA DASH'!M4708</f>
        <v/>
      </c>
    </row>
    <row r="4709">
      <c r="A4709">
        <f>'DATA DASH'!A4709</f>
        <v/>
      </c>
      <c r="B4709">
        <f>'DATA DASH'!B4709</f>
        <v/>
      </c>
      <c r="C4709">
        <f>'DATA DASH'!C4709</f>
        <v/>
      </c>
      <c r="D4709">
        <f>'DATA DASH'!D4709</f>
        <v/>
      </c>
      <c r="E4709">
        <f>'DATA DASH'!E4709</f>
        <v/>
      </c>
      <c r="F4709">
        <f>'DATA DASH'!F4709</f>
        <v/>
      </c>
      <c r="G4709">
        <f>'DATA DASH'!G4709</f>
        <v/>
      </c>
      <c r="H4709">
        <f>'DATA DASH'!H4709</f>
        <v/>
      </c>
      <c r="I4709">
        <f>'DATA DASH'!I4709</f>
        <v/>
      </c>
      <c r="J4709">
        <f>'DATA DASH'!J4709</f>
        <v/>
      </c>
      <c r="K4709">
        <f>'DATA DASH'!K4709</f>
        <v/>
      </c>
      <c r="L4709">
        <f>'DATA DASH'!L4709</f>
        <v/>
      </c>
      <c r="M4709">
        <f>'DATA DASH'!M4709</f>
        <v/>
      </c>
    </row>
    <row r="4710">
      <c r="A4710">
        <f>'DATA DASH'!A4710</f>
        <v/>
      </c>
      <c r="B4710">
        <f>'DATA DASH'!B4710</f>
        <v/>
      </c>
      <c r="C4710">
        <f>'DATA DASH'!C4710</f>
        <v/>
      </c>
      <c r="D4710">
        <f>'DATA DASH'!D4710</f>
        <v/>
      </c>
      <c r="E4710">
        <f>'DATA DASH'!E4710</f>
        <v/>
      </c>
      <c r="F4710">
        <f>'DATA DASH'!F4710</f>
        <v/>
      </c>
      <c r="G4710">
        <f>'DATA DASH'!G4710</f>
        <v/>
      </c>
      <c r="H4710">
        <f>'DATA DASH'!H4710</f>
        <v/>
      </c>
      <c r="I4710">
        <f>'DATA DASH'!I4710</f>
        <v/>
      </c>
      <c r="J4710">
        <f>'DATA DASH'!J4710</f>
        <v/>
      </c>
      <c r="K4710">
        <f>'DATA DASH'!K4710</f>
        <v/>
      </c>
      <c r="L4710">
        <f>'DATA DASH'!L4710</f>
        <v/>
      </c>
      <c r="M4710">
        <f>'DATA DASH'!M4710</f>
        <v/>
      </c>
    </row>
    <row r="4711">
      <c r="A4711">
        <f>'DATA DASH'!A4711</f>
        <v/>
      </c>
      <c r="B4711">
        <f>'DATA DASH'!B4711</f>
        <v/>
      </c>
      <c r="C4711">
        <f>'DATA DASH'!C4711</f>
        <v/>
      </c>
      <c r="D4711">
        <f>'DATA DASH'!D4711</f>
        <v/>
      </c>
      <c r="E4711">
        <f>'DATA DASH'!E4711</f>
        <v/>
      </c>
      <c r="F4711">
        <f>'DATA DASH'!F4711</f>
        <v/>
      </c>
      <c r="G4711">
        <f>'DATA DASH'!G4711</f>
        <v/>
      </c>
      <c r="H4711">
        <f>'DATA DASH'!H4711</f>
        <v/>
      </c>
      <c r="I4711">
        <f>'DATA DASH'!I4711</f>
        <v/>
      </c>
      <c r="J4711">
        <f>'DATA DASH'!J4711</f>
        <v/>
      </c>
      <c r="K4711">
        <f>'DATA DASH'!K4711</f>
        <v/>
      </c>
      <c r="L4711">
        <f>'DATA DASH'!L4711</f>
        <v/>
      </c>
      <c r="M4711">
        <f>'DATA DASH'!M4711</f>
        <v/>
      </c>
    </row>
    <row r="4712">
      <c r="A4712">
        <f>'DATA DASH'!A4712</f>
        <v/>
      </c>
      <c r="B4712">
        <f>'DATA DASH'!B4712</f>
        <v/>
      </c>
      <c r="C4712">
        <f>'DATA DASH'!C4712</f>
        <v/>
      </c>
      <c r="D4712">
        <f>'DATA DASH'!D4712</f>
        <v/>
      </c>
      <c r="E4712">
        <f>'DATA DASH'!E4712</f>
        <v/>
      </c>
      <c r="F4712">
        <f>'DATA DASH'!F4712</f>
        <v/>
      </c>
      <c r="G4712">
        <f>'DATA DASH'!G4712</f>
        <v/>
      </c>
      <c r="H4712">
        <f>'DATA DASH'!H4712</f>
        <v/>
      </c>
      <c r="I4712">
        <f>'DATA DASH'!I4712</f>
        <v/>
      </c>
      <c r="J4712">
        <f>'DATA DASH'!J4712</f>
        <v/>
      </c>
      <c r="K4712">
        <f>'DATA DASH'!K4712</f>
        <v/>
      </c>
      <c r="L4712">
        <f>'DATA DASH'!L4712</f>
        <v/>
      </c>
      <c r="M4712">
        <f>'DATA DASH'!M4712</f>
        <v/>
      </c>
    </row>
    <row r="4713">
      <c r="A4713">
        <f>'DATA DASH'!A4713</f>
        <v/>
      </c>
      <c r="B4713">
        <f>'DATA DASH'!B4713</f>
        <v/>
      </c>
      <c r="C4713">
        <f>'DATA DASH'!C4713</f>
        <v/>
      </c>
      <c r="D4713">
        <f>'DATA DASH'!D4713</f>
        <v/>
      </c>
      <c r="E4713">
        <f>'DATA DASH'!E4713</f>
        <v/>
      </c>
      <c r="F4713">
        <f>'DATA DASH'!F4713</f>
        <v/>
      </c>
      <c r="G4713">
        <f>'DATA DASH'!G4713</f>
        <v/>
      </c>
      <c r="H4713">
        <f>'DATA DASH'!H4713</f>
        <v/>
      </c>
      <c r="I4713">
        <f>'DATA DASH'!I4713</f>
        <v/>
      </c>
      <c r="J4713">
        <f>'DATA DASH'!J4713</f>
        <v/>
      </c>
      <c r="K4713">
        <f>'DATA DASH'!K4713</f>
        <v/>
      </c>
      <c r="L4713">
        <f>'DATA DASH'!L4713</f>
        <v/>
      </c>
      <c r="M4713">
        <f>'DATA DASH'!M4713</f>
        <v/>
      </c>
    </row>
    <row r="4714">
      <c r="A4714">
        <f>'DATA DASH'!A4714</f>
        <v/>
      </c>
      <c r="B4714">
        <f>'DATA DASH'!B4714</f>
        <v/>
      </c>
      <c r="C4714">
        <f>'DATA DASH'!C4714</f>
        <v/>
      </c>
      <c r="D4714">
        <f>'DATA DASH'!D4714</f>
        <v/>
      </c>
      <c r="E4714">
        <f>'DATA DASH'!E4714</f>
        <v/>
      </c>
      <c r="F4714">
        <f>'DATA DASH'!F4714</f>
        <v/>
      </c>
      <c r="G4714">
        <f>'DATA DASH'!G4714</f>
        <v/>
      </c>
      <c r="H4714">
        <f>'DATA DASH'!H4714</f>
        <v/>
      </c>
      <c r="I4714">
        <f>'DATA DASH'!I4714</f>
        <v/>
      </c>
      <c r="J4714">
        <f>'DATA DASH'!J4714</f>
        <v/>
      </c>
      <c r="K4714">
        <f>'DATA DASH'!K4714</f>
        <v/>
      </c>
      <c r="L4714">
        <f>'DATA DASH'!L4714</f>
        <v/>
      </c>
      <c r="M4714">
        <f>'DATA DASH'!M4714</f>
        <v/>
      </c>
    </row>
    <row r="4715">
      <c r="A4715">
        <f>'DATA DASH'!A4715</f>
        <v/>
      </c>
      <c r="B4715">
        <f>'DATA DASH'!B4715</f>
        <v/>
      </c>
      <c r="C4715">
        <f>'DATA DASH'!C4715</f>
        <v/>
      </c>
      <c r="D4715">
        <f>'DATA DASH'!D4715</f>
        <v/>
      </c>
      <c r="E4715">
        <f>'DATA DASH'!E4715</f>
        <v/>
      </c>
      <c r="F4715">
        <f>'DATA DASH'!F4715</f>
        <v/>
      </c>
      <c r="G4715">
        <f>'DATA DASH'!G4715</f>
        <v/>
      </c>
      <c r="H4715">
        <f>'DATA DASH'!H4715</f>
        <v/>
      </c>
      <c r="I4715">
        <f>'DATA DASH'!I4715</f>
        <v/>
      </c>
      <c r="J4715">
        <f>'DATA DASH'!J4715</f>
        <v/>
      </c>
      <c r="K4715">
        <f>'DATA DASH'!K4715</f>
        <v/>
      </c>
      <c r="L4715">
        <f>'DATA DASH'!L4715</f>
        <v/>
      </c>
      <c r="M4715">
        <f>'DATA DASH'!M4715</f>
        <v/>
      </c>
    </row>
    <row r="4716">
      <c r="A4716">
        <f>'DATA DASH'!A4716</f>
        <v/>
      </c>
      <c r="B4716">
        <f>'DATA DASH'!B4716</f>
        <v/>
      </c>
      <c r="C4716">
        <f>'DATA DASH'!C4716</f>
        <v/>
      </c>
      <c r="D4716">
        <f>'DATA DASH'!D4716</f>
        <v/>
      </c>
      <c r="E4716">
        <f>'DATA DASH'!E4716</f>
        <v/>
      </c>
      <c r="F4716">
        <f>'DATA DASH'!F4716</f>
        <v/>
      </c>
      <c r="G4716">
        <f>'DATA DASH'!G4716</f>
        <v/>
      </c>
      <c r="H4716">
        <f>'DATA DASH'!H4716</f>
        <v/>
      </c>
      <c r="I4716">
        <f>'DATA DASH'!I4716</f>
        <v/>
      </c>
      <c r="J4716">
        <f>'DATA DASH'!J4716</f>
        <v/>
      </c>
      <c r="K4716">
        <f>'DATA DASH'!K4716</f>
        <v/>
      </c>
      <c r="L4716">
        <f>'DATA DASH'!L4716</f>
        <v/>
      </c>
      <c r="M4716">
        <f>'DATA DASH'!M4716</f>
        <v/>
      </c>
    </row>
    <row r="4717">
      <c r="A4717">
        <f>'DATA DASH'!A4717</f>
        <v/>
      </c>
      <c r="B4717">
        <f>'DATA DASH'!B4717</f>
        <v/>
      </c>
      <c r="C4717">
        <f>'DATA DASH'!C4717</f>
        <v/>
      </c>
      <c r="D4717">
        <f>'DATA DASH'!D4717</f>
        <v/>
      </c>
      <c r="E4717">
        <f>'DATA DASH'!E4717</f>
        <v/>
      </c>
      <c r="F4717">
        <f>'DATA DASH'!F4717</f>
        <v/>
      </c>
      <c r="G4717">
        <f>'DATA DASH'!G4717</f>
        <v/>
      </c>
      <c r="H4717">
        <f>'DATA DASH'!H4717</f>
        <v/>
      </c>
      <c r="I4717">
        <f>'DATA DASH'!I4717</f>
        <v/>
      </c>
      <c r="J4717">
        <f>'DATA DASH'!J4717</f>
        <v/>
      </c>
      <c r="K4717">
        <f>'DATA DASH'!K4717</f>
        <v/>
      </c>
      <c r="L4717">
        <f>'DATA DASH'!L4717</f>
        <v/>
      </c>
      <c r="M4717">
        <f>'DATA DASH'!M4717</f>
        <v/>
      </c>
    </row>
    <row r="4718">
      <c r="A4718">
        <f>'DATA DASH'!A4718</f>
        <v/>
      </c>
      <c r="B4718">
        <f>'DATA DASH'!B4718</f>
        <v/>
      </c>
      <c r="C4718">
        <f>'DATA DASH'!C4718</f>
        <v/>
      </c>
      <c r="D4718">
        <f>'DATA DASH'!D4718</f>
        <v/>
      </c>
      <c r="E4718">
        <f>'DATA DASH'!E4718</f>
        <v/>
      </c>
      <c r="F4718">
        <f>'DATA DASH'!F4718</f>
        <v/>
      </c>
      <c r="G4718">
        <f>'DATA DASH'!G4718</f>
        <v/>
      </c>
      <c r="H4718">
        <f>'DATA DASH'!H4718</f>
        <v/>
      </c>
      <c r="I4718">
        <f>'DATA DASH'!I4718</f>
        <v/>
      </c>
      <c r="J4718">
        <f>'DATA DASH'!J4718</f>
        <v/>
      </c>
      <c r="K4718">
        <f>'DATA DASH'!K4718</f>
        <v/>
      </c>
      <c r="L4718">
        <f>'DATA DASH'!L4718</f>
        <v/>
      </c>
      <c r="M4718">
        <f>'DATA DASH'!M4718</f>
        <v/>
      </c>
    </row>
    <row r="4719">
      <c r="A4719">
        <f>'DATA DASH'!A4719</f>
        <v/>
      </c>
      <c r="B4719">
        <f>'DATA DASH'!B4719</f>
        <v/>
      </c>
      <c r="C4719">
        <f>'DATA DASH'!C4719</f>
        <v/>
      </c>
      <c r="D4719">
        <f>'DATA DASH'!D4719</f>
        <v/>
      </c>
      <c r="E4719">
        <f>'DATA DASH'!E4719</f>
        <v/>
      </c>
      <c r="F4719">
        <f>'DATA DASH'!F4719</f>
        <v/>
      </c>
      <c r="G4719">
        <f>'DATA DASH'!G4719</f>
        <v/>
      </c>
      <c r="H4719">
        <f>'DATA DASH'!H4719</f>
        <v/>
      </c>
      <c r="I4719">
        <f>'DATA DASH'!I4719</f>
        <v/>
      </c>
      <c r="J4719">
        <f>'DATA DASH'!J4719</f>
        <v/>
      </c>
      <c r="K4719">
        <f>'DATA DASH'!K4719</f>
        <v/>
      </c>
      <c r="L4719">
        <f>'DATA DASH'!L4719</f>
        <v/>
      </c>
      <c r="M4719">
        <f>'DATA DASH'!M4719</f>
        <v/>
      </c>
    </row>
    <row r="4720">
      <c r="A4720">
        <f>'DATA DASH'!A4720</f>
        <v/>
      </c>
      <c r="B4720">
        <f>'DATA DASH'!B4720</f>
        <v/>
      </c>
      <c r="C4720">
        <f>'DATA DASH'!C4720</f>
        <v/>
      </c>
      <c r="D4720">
        <f>'DATA DASH'!D4720</f>
        <v/>
      </c>
      <c r="E4720">
        <f>'DATA DASH'!E4720</f>
        <v/>
      </c>
      <c r="F4720">
        <f>'DATA DASH'!F4720</f>
        <v/>
      </c>
      <c r="G4720">
        <f>'DATA DASH'!G4720</f>
        <v/>
      </c>
      <c r="H4720">
        <f>'DATA DASH'!H4720</f>
        <v/>
      </c>
      <c r="I4720">
        <f>'DATA DASH'!I4720</f>
        <v/>
      </c>
      <c r="J4720">
        <f>'DATA DASH'!J4720</f>
        <v/>
      </c>
      <c r="K4720">
        <f>'DATA DASH'!K4720</f>
        <v/>
      </c>
      <c r="L4720">
        <f>'DATA DASH'!L4720</f>
        <v/>
      </c>
      <c r="M4720">
        <f>'DATA DASH'!M4720</f>
        <v/>
      </c>
    </row>
    <row r="4721">
      <c r="A4721">
        <f>'DATA DASH'!A4721</f>
        <v/>
      </c>
      <c r="B4721">
        <f>'DATA DASH'!B4721</f>
        <v/>
      </c>
      <c r="C4721">
        <f>'DATA DASH'!C4721</f>
        <v/>
      </c>
      <c r="D4721">
        <f>'DATA DASH'!D4721</f>
        <v/>
      </c>
      <c r="E4721">
        <f>'DATA DASH'!E4721</f>
        <v/>
      </c>
      <c r="F4721">
        <f>'DATA DASH'!F4721</f>
        <v/>
      </c>
      <c r="G4721">
        <f>'DATA DASH'!G4721</f>
        <v/>
      </c>
      <c r="H4721">
        <f>'DATA DASH'!H4721</f>
        <v/>
      </c>
      <c r="I4721">
        <f>'DATA DASH'!I4721</f>
        <v/>
      </c>
      <c r="J4721">
        <f>'DATA DASH'!J4721</f>
        <v/>
      </c>
      <c r="K4721">
        <f>'DATA DASH'!K4721</f>
        <v/>
      </c>
      <c r="L4721">
        <f>'DATA DASH'!L4721</f>
        <v/>
      </c>
      <c r="M4721">
        <f>'DATA DASH'!M4721</f>
        <v/>
      </c>
    </row>
    <row r="4722">
      <c r="A4722">
        <f>'DATA DASH'!A4722</f>
        <v/>
      </c>
      <c r="B4722">
        <f>'DATA DASH'!B4722</f>
        <v/>
      </c>
      <c r="C4722">
        <f>'DATA DASH'!C4722</f>
        <v/>
      </c>
      <c r="D4722">
        <f>'DATA DASH'!D4722</f>
        <v/>
      </c>
      <c r="E4722">
        <f>'DATA DASH'!E4722</f>
        <v/>
      </c>
      <c r="F4722">
        <f>'DATA DASH'!F4722</f>
        <v/>
      </c>
      <c r="G4722">
        <f>'DATA DASH'!G4722</f>
        <v/>
      </c>
      <c r="H4722">
        <f>'DATA DASH'!H4722</f>
        <v/>
      </c>
      <c r="I4722">
        <f>'DATA DASH'!I4722</f>
        <v/>
      </c>
      <c r="J4722">
        <f>'DATA DASH'!J4722</f>
        <v/>
      </c>
      <c r="K4722">
        <f>'DATA DASH'!K4722</f>
        <v/>
      </c>
      <c r="L4722">
        <f>'DATA DASH'!L4722</f>
        <v/>
      </c>
      <c r="M4722">
        <f>'DATA DASH'!M4722</f>
        <v/>
      </c>
    </row>
    <row r="4723">
      <c r="A4723">
        <f>'DATA DASH'!A4723</f>
        <v/>
      </c>
      <c r="B4723">
        <f>'DATA DASH'!B4723</f>
        <v/>
      </c>
      <c r="C4723">
        <f>'DATA DASH'!C4723</f>
        <v/>
      </c>
      <c r="D4723">
        <f>'DATA DASH'!D4723</f>
        <v/>
      </c>
      <c r="E4723">
        <f>'DATA DASH'!E4723</f>
        <v/>
      </c>
      <c r="F4723">
        <f>'DATA DASH'!F4723</f>
        <v/>
      </c>
      <c r="G4723">
        <f>'DATA DASH'!G4723</f>
        <v/>
      </c>
      <c r="H4723">
        <f>'DATA DASH'!H4723</f>
        <v/>
      </c>
      <c r="I4723">
        <f>'DATA DASH'!I4723</f>
        <v/>
      </c>
      <c r="J4723">
        <f>'DATA DASH'!J4723</f>
        <v/>
      </c>
      <c r="K4723">
        <f>'DATA DASH'!K4723</f>
        <v/>
      </c>
      <c r="L4723">
        <f>'DATA DASH'!L4723</f>
        <v/>
      </c>
      <c r="M4723">
        <f>'DATA DASH'!M4723</f>
        <v/>
      </c>
    </row>
    <row r="4724">
      <c r="A4724">
        <f>'DATA DASH'!A4724</f>
        <v/>
      </c>
      <c r="B4724">
        <f>'DATA DASH'!B4724</f>
        <v/>
      </c>
      <c r="C4724">
        <f>'DATA DASH'!C4724</f>
        <v/>
      </c>
      <c r="D4724">
        <f>'DATA DASH'!D4724</f>
        <v/>
      </c>
      <c r="E4724">
        <f>'DATA DASH'!E4724</f>
        <v/>
      </c>
      <c r="F4724">
        <f>'DATA DASH'!F4724</f>
        <v/>
      </c>
      <c r="G4724">
        <f>'DATA DASH'!G4724</f>
        <v/>
      </c>
      <c r="H4724">
        <f>'DATA DASH'!H4724</f>
        <v/>
      </c>
      <c r="I4724">
        <f>'DATA DASH'!I4724</f>
        <v/>
      </c>
      <c r="J4724">
        <f>'DATA DASH'!J4724</f>
        <v/>
      </c>
      <c r="K4724">
        <f>'DATA DASH'!K4724</f>
        <v/>
      </c>
      <c r="L4724">
        <f>'DATA DASH'!L4724</f>
        <v/>
      </c>
      <c r="M4724">
        <f>'DATA DASH'!M4724</f>
        <v/>
      </c>
    </row>
    <row r="4725">
      <c r="A4725">
        <f>'DATA DASH'!A4725</f>
        <v/>
      </c>
      <c r="B4725">
        <f>'DATA DASH'!B4725</f>
        <v/>
      </c>
      <c r="C4725">
        <f>'DATA DASH'!C4725</f>
        <v/>
      </c>
      <c r="D4725">
        <f>'DATA DASH'!D4725</f>
        <v/>
      </c>
      <c r="E4725">
        <f>'DATA DASH'!E4725</f>
        <v/>
      </c>
      <c r="F4725">
        <f>'DATA DASH'!F4725</f>
        <v/>
      </c>
      <c r="G4725">
        <f>'DATA DASH'!G4725</f>
        <v/>
      </c>
      <c r="H4725">
        <f>'DATA DASH'!H4725</f>
        <v/>
      </c>
      <c r="I4725">
        <f>'DATA DASH'!I4725</f>
        <v/>
      </c>
      <c r="J4725">
        <f>'DATA DASH'!J4725</f>
        <v/>
      </c>
      <c r="K4725">
        <f>'DATA DASH'!K4725</f>
        <v/>
      </c>
      <c r="L4725">
        <f>'DATA DASH'!L4725</f>
        <v/>
      </c>
      <c r="M4725">
        <f>'DATA DASH'!M4725</f>
        <v/>
      </c>
    </row>
    <row r="4726">
      <c r="A4726">
        <f>'DATA DASH'!A4726</f>
        <v/>
      </c>
      <c r="B4726">
        <f>'DATA DASH'!B4726</f>
        <v/>
      </c>
      <c r="C4726">
        <f>'DATA DASH'!C4726</f>
        <v/>
      </c>
      <c r="D4726">
        <f>'DATA DASH'!D4726</f>
        <v/>
      </c>
      <c r="E4726">
        <f>'DATA DASH'!E4726</f>
        <v/>
      </c>
      <c r="F4726">
        <f>'DATA DASH'!F4726</f>
        <v/>
      </c>
      <c r="G4726">
        <f>'DATA DASH'!G4726</f>
        <v/>
      </c>
      <c r="H4726">
        <f>'DATA DASH'!H4726</f>
        <v/>
      </c>
      <c r="I4726">
        <f>'DATA DASH'!I4726</f>
        <v/>
      </c>
      <c r="J4726">
        <f>'DATA DASH'!J4726</f>
        <v/>
      </c>
      <c r="K4726">
        <f>'DATA DASH'!K4726</f>
        <v/>
      </c>
      <c r="L4726">
        <f>'DATA DASH'!L4726</f>
        <v/>
      </c>
      <c r="M4726">
        <f>'DATA DASH'!M4726</f>
        <v/>
      </c>
    </row>
    <row r="4727">
      <c r="A4727">
        <f>'DATA DASH'!A4727</f>
        <v/>
      </c>
      <c r="B4727">
        <f>'DATA DASH'!B4727</f>
        <v/>
      </c>
      <c r="C4727">
        <f>'DATA DASH'!C4727</f>
        <v/>
      </c>
      <c r="D4727">
        <f>'DATA DASH'!D4727</f>
        <v/>
      </c>
      <c r="E4727">
        <f>'DATA DASH'!E4727</f>
        <v/>
      </c>
      <c r="F4727">
        <f>'DATA DASH'!F4727</f>
        <v/>
      </c>
      <c r="G4727">
        <f>'DATA DASH'!G4727</f>
        <v/>
      </c>
      <c r="H4727">
        <f>'DATA DASH'!H4727</f>
        <v/>
      </c>
      <c r="I4727">
        <f>'DATA DASH'!I4727</f>
        <v/>
      </c>
      <c r="J4727">
        <f>'DATA DASH'!J4727</f>
        <v/>
      </c>
      <c r="K4727">
        <f>'DATA DASH'!K4727</f>
        <v/>
      </c>
      <c r="L4727">
        <f>'DATA DASH'!L4727</f>
        <v/>
      </c>
      <c r="M4727">
        <f>'DATA DASH'!M4727</f>
        <v/>
      </c>
    </row>
    <row r="4728">
      <c r="A4728">
        <f>'DATA DASH'!A4728</f>
        <v/>
      </c>
      <c r="B4728">
        <f>'DATA DASH'!B4728</f>
        <v/>
      </c>
      <c r="C4728">
        <f>'DATA DASH'!C4728</f>
        <v/>
      </c>
      <c r="D4728">
        <f>'DATA DASH'!D4728</f>
        <v/>
      </c>
      <c r="E4728">
        <f>'DATA DASH'!E4728</f>
        <v/>
      </c>
      <c r="F4728">
        <f>'DATA DASH'!F4728</f>
        <v/>
      </c>
      <c r="G4728">
        <f>'DATA DASH'!G4728</f>
        <v/>
      </c>
      <c r="H4728">
        <f>'DATA DASH'!H4728</f>
        <v/>
      </c>
      <c r="I4728">
        <f>'DATA DASH'!I4728</f>
        <v/>
      </c>
      <c r="J4728">
        <f>'DATA DASH'!J4728</f>
        <v/>
      </c>
      <c r="K4728">
        <f>'DATA DASH'!K4728</f>
        <v/>
      </c>
      <c r="L4728">
        <f>'DATA DASH'!L4728</f>
        <v/>
      </c>
      <c r="M4728">
        <f>'DATA DASH'!M4728</f>
        <v/>
      </c>
    </row>
    <row r="4729">
      <c r="A4729">
        <f>'DATA DASH'!A4729</f>
        <v/>
      </c>
      <c r="B4729">
        <f>'DATA DASH'!B4729</f>
        <v/>
      </c>
      <c r="C4729">
        <f>'DATA DASH'!C4729</f>
        <v/>
      </c>
      <c r="D4729">
        <f>'DATA DASH'!D4729</f>
        <v/>
      </c>
      <c r="E4729">
        <f>'DATA DASH'!E4729</f>
        <v/>
      </c>
      <c r="F4729">
        <f>'DATA DASH'!F4729</f>
        <v/>
      </c>
      <c r="G4729">
        <f>'DATA DASH'!G4729</f>
        <v/>
      </c>
      <c r="H4729">
        <f>'DATA DASH'!H4729</f>
        <v/>
      </c>
      <c r="I4729">
        <f>'DATA DASH'!I4729</f>
        <v/>
      </c>
      <c r="J4729">
        <f>'DATA DASH'!J4729</f>
        <v/>
      </c>
      <c r="K4729">
        <f>'DATA DASH'!K4729</f>
        <v/>
      </c>
      <c r="L4729">
        <f>'DATA DASH'!L4729</f>
        <v/>
      </c>
      <c r="M4729">
        <f>'DATA DASH'!M4729</f>
        <v/>
      </c>
    </row>
    <row r="4730">
      <c r="A4730">
        <f>'DATA DASH'!A4730</f>
        <v/>
      </c>
      <c r="B4730">
        <f>'DATA DASH'!B4730</f>
        <v/>
      </c>
      <c r="C4730">
        <f>'DATA DASH'!C4730</f>
        <v/>
      </c>
      <c r="D4730">
        <f>'DATA DASH'!D4730</f>
        <v/>
      </c>
      <c r="E4730">
        <f>'DATA DASH'!E4730</f>
        <v/>
      </c>
      <c r="F4730">
        <f>'DATA DASH'!F4730</f>
        <v/>
      </c>
      <c r="G4730">
        <f>'DATA DASH'!G4730</f>
        <v/>
      </c>
      <c r="H4730">
        <f>'DATA DASH'!H4730</f>
        <v/>
      </c>
      <c r="I4730">
        <f>'DATA DASH'!I4730</f>
        <v/>
      </c>
      <c r="J4730">
        <f>'DATA DASH'!J4730</f>
        <v/>
      </c>
      <c r="K4730">
        <f>'DATA DASH'!K4730</f>
        <v/>
      </c>
      <c r="L4730">
        <f>'DATA DASH'!L4730</f>
        <v/>
      </c>
      <c r="M4730">
        <f>'DATA DASH'!M4730</f>
        <v/>
      </c>
    </row>
    <row r="4731">
      <c r="A4731">
        <f>'DATA DASH'!A4731</f>
        <v/>
      </c>
      <c r="B4731">
        <f>'DATA DASH'!B4731</f>
        <v/>
      </c>
      <c r="C4731">
        <f>'DATA DASH'!C4731</f>
        <v/>
      </c>
      <c r="D4731">
        <f>'DATA DASH'!D4731</f>
        <v/>
      </c>
      <c r="E4731">
        <f>'DATA DASH'!E4731</f>
        <v/>
      </c>
      <c r="F4731">
        <f>'DATA DASH'!F4731</f>
        <v/>
      </c>
      <c r="G4731">
        <f>'DATA DASH'!G4731</f>
        <v/>
      </c>
      <c r="H4731">
        <f>'DATA DASH'!H4731</f>
        <v/>
      </c>
      <c r="I4731">
        <f>'DATA DASH'!I4731</f>
        <v/>
      </c>
      <c r="J4731">
        <f>'DATA DASH'!J4731</f>
        <v/>
      </c>
      <c r="K4731">
        <f>'DATA DASH'!K4731</f>
        <v/>
      </c>
      <c r="L4731">
        <f>'DATA DASH'!L4731</f>
        <v/>
      </c>
      <c r="M4731">
        <f>'DATA DASH'!M4731</f>
        <v/>
      </c>
    </row>
    <row r="4732">
      <c r="A4732">
        <f>'DATA DASH'!A4732</f>
        <v/>
      </c>
      <c r="B4732">
        <f>'DATA DASH'!B4732</f>
        <v/>
      </c>
      <c r="C4732">
        <f>'DATA DASH'!C4732</f>
        <v/>
      </c>
      <c r="D4732">
        <f>'DATA DASH'!D4732</f>
        <v/>
      </c>
      <c r="E4732">
        <f>'DATA DASH'!E4732</f>
        <v/>
      </c>
      <c r="F4732">
        <f>'DATA DASH'!F4732</f>
        <v/>
      </c>
      <c r="G4732">
        <f>'DATA DASH'!G4732</f>
        <v/>
      </c>
      <c r="H4732">
        <f>'DATA DASH'!H4732</f>
        <v/>
      </c>
      <c r="I4732">
        <f>'DATA DASH'!I4732</f>
        <v/>
      </c>
      <c r="J4732">
        <f>'DATA DASH'!J4732</f>
        <v/>
      </c>
      <c r="K4732">
        <f>'DATA DASH'!K4732</f>
        <v/>
      </c>
      <c r="L4732">
        <f>'DATA DASH'!L4732</f>
        <v/>
      </c>
      <c r="M4732">
        <f>'DATA DASH'!M4732</f>
        <v/>
      </c>
    </row>
    <row r="4733">
      <c r="A4733">
        <f>'DATA DASH'!A4733</f>
        <v/>
      </c>
      <c r="B4733">
        <f>'DATA DASH'!B4733</f>
        <v/>
      </c>
      <c r="C4733">
        <f>'DATA DASH'!C4733</f>
        <v/>
      </c>
      <c r="D4733">
        <f>'DATA DASH'!D4733</f>
        <v/>
      </c>
      <c r="E4733">
        <f>'DATA DASH'!E4733</f>
        <v/>
      </c>
      <c r="F4733">
        <f>'DATA DASH'!F4733</f>
        <v/>
      </c>
      <c r="G4733">
        <f>'DATA DASH'!G4733</f>
        <v/>
      </c>
      <c r="H4733">
        <f>'DATA DASH'!H4733</f>
        <v/>
      </c>
      <c r="I4733">
        <f>'DATA DASH'!I4733</f>
        <v/>
      </c>
      <c r="J4733">
        <f>'DATA DASH'!J4733</f>
        <v/>
      </c>
      <c r="K4733">
        <f>'DATA DASH'!K4733</f>
        <v/>
      </c>
      <c r="L4733">
        <f>'DATA DASH'!L4733</f>
        <v/>
      </c>
      <c r="M4733">
        <f>'DATA DASH'!M4733</f>
        <v/>
      </c>
    </row>
    <row r="4734">
      <c r="A4734">
        <f>'DATA DASH'!A4734</f>
        <v/>
      </c>
      <c r="B4734">
        <f>'DATA DASH'!B4734</f>
        <v/>
      </c>
      <c r="C4734">
        <f>'DATA DASH'!C4734</f>
        <v/>
      </c>
      <c r="D4734">
        <f>'DATA DASH'!D4734</f>
        <v/>
      </c>
      <c r="E4734">
        <f>'DATA DASH'!E4734</f>
        <v/>
      </c>
      <c r="F4734">
        <f>'DATA DASH'!F4734</f>
        <v/>
      </c>
      <c r="G4734">
        <f>'DATA DASH'!G4734</f>
        <v/>
      </c>
      <c r="H4734">
        <f>'DATA DASH'!H4734</f>
        <v/>
      </c>
      <c r="I4734">
        <f>'DATA DASH'!I4734</f>
        <v/>
      </c>
      <c r="J4734">
        <f>'DATA DASH'!J4734</f>
        <v/>
      </c>
      <c r="K4734">
        <f>'DATA DASH'!K4734</f>
        <v/>
      </c>
      <c r="L4734">
        <f>'DATA DASH'!L4734</f>
        <v/>
      </c>
      <c r="M4734">
        <f>'DATA DASH'!M4734</f>
        <v/>
      </c>
    </row>
    <row r="4735">
      <c r="A4735">
        <f>'DATA DASH'!A4735</f>
        <v/>
      </c>
      <c r="B4735">
        <f>'DATA DASH'!B4735</f>
        <v/>
      </c>
      <c r="C4735">
        <f>'DATA DASH'!C4735</f>
        <v/>
      </c>
      <c r="D4735">
        <f>'DATA DASH'!D4735</f>
        <v/>
      </c>
      <c r="E4735">
        <f>'DATA DASH'!E4735</f>
        <v/>
      </c>
      <c r="F4735">
        <f>'DATA DASH'!F4735</f>
        <v/>
      </c>
      <c r="G4735">
        <f>'DATA DASH'!G4735</f>
        <v/>
      </c>
      <c r="H4735">
        <f>'DATA DASH'!H4735</f>
        <v/>
      </c>
      <c r="I4735">
        <f>'DATA DASH'!I4735</f>
        <v/>
      </c>
      <c r="J4735">
        <f>'DATA DASH'!J4735</f>
        <v/>
      </c>
      <c r="K4735">
        <f>'DATA DASH'!K4735</f>
        <v/>
      </c>
      <c r="L4735">
        <f>'DATA DASH'!L4735</f>
        <v/>
      </c>
      <c r="M4735">
        <f>'DATA DASH'!M4735</f>
        <v/>
      </c>
    </row>
    <row r="4736">
      <c r="A4736">
        <f>'DATA DASH'!A4736</f>
        <v/>
      </c>
      <c r="B4736">
        <f>'DATA DASH'!B4736</f>
        <v/>
      </c>
      <c r="C4736">
        <f>'DATA DASH'!C4736</f>
        <v/>
      </c>
      <c r="D4736">
        <f>'DATA DASH'!D4736</f>
        <v/>
      </c>
      <c r="E4736">
        <f>'DATA DASH'!E4736</f>
        <v/>
      </c>
      <c r="F4736">
        <f>'DATA DASH'!F4736</f>
        <v/>
      </c>
      <c r="G4736">
        <f>'DATA DASH'!G4736</f>
        <v/>
      </c>
      <c r="H4736">
        <f>'DATA DASH'!H4736</f>
        <v/>
      </c>
      <c r="I4736">
        <f>'DATA DASH'!I4736</f>
        <v/>
      </c>
      <c r="J4736">
        <f>'DATA DASH'!J4736</f>
        <v/>
      </c>
      <c r="K4736">
        <f>'DATA DASH'!K4736</f>
        <v/>
      </c>
      <c r="L4736">
        <f>'DATA DASH'!L4736</f>
        <v/>
      </c>
      <c r="M4736">
        <f>'DATA DASH'!M4736</f>
        <v/>
      </c>
    </row>
    <row r="4737">
      <c r="A4737">
        <f>'DATA DASH'!A4737</f>
        <v/>
      </c>
      <c r="B4737">
        <f>'DATA DASH'!B4737</f>
        <v/>
      </c>
      <c r="C4737">
        <f>'DATA DASH'!C4737</f>
        <v/>
      </c>
      <c r="D4737">
        <f>'DATA DASH'!D4737</f>
        <v/>
      </c>
      <c r="E4737">
        <f>'DATA DASH'!E4737</f>
        <v/>
      </c>
      <c r="F4737">
        <f>'DATA DASH'!F4737</f>
        <v/>
      </c>
      <c r="G4737">
        <f>'DATA DASH'!G4737</f>
        <v/>
      </c>
      <c r="H4737">
        <f>'DATA DASH'!H4737</f>
        <v/>
      </c>
      <c r="I4737">
        <f>'DATA DASH'!I4737</f>
        <v/>
      </c>
      <c r="J4737">
        <f>'DATA DASH'!J4737</f>
        <v/>
      </c>
      <c r="K4737">
        <f>'DATA DASH'!K4737</f>
        <v/>
      </c>
      <c r="L4737">
        <f>'DATA DASH'!L4737</f>
        <v/>
      </c>
      <c r="M4737">
        <f>'DATA DASH'!M4737</f>
        <v/>
      </c>
    </row>
    <row r="4738">
      <c r="A4738">
        <f>'DATA DASH'!A4738</f>
        <v/>
      </c>
      <c r="B4738">
        <f>'DATA DASH'!B4738</f>
        <v/>
      </c>
      <c r="C4738">
        <f>'DATA DASH'!C4738</f>
        <v/>
      </c>
      <c r="D4738">
        <f>'DATA DASH'!D4738</f>
        <v/>
      </c>
      <c r="E4738">
        <f>'DATA DASH'!E4738</f>
        <v/>
      </c>
      <c r="F4738">
        <f>'DATA DASH'!F4738</f>
        <v/>
      </c>
      <c r="G4738">
        <f>'DATA DASH'!G4738</f>
        <v/>
      </c>
      <c r="H4738">
        <f>'DATA DASH'!H4738</f>
        <v/>
      </c>
      <c r="I4738">
        <f>'DATA DASH'!I4738</f>
        <v/>
      </c>
      <c r="J4738">
        <f>'DATA DASH'!J4738</f>
        <v/>
      </c>
      <c r="K4738">
        <f>'DATA DASH'!K4738</f>
        <v/>
      </c>
      <c r="L4738">
        <f>'DATA DASH'!L4738</f>
        <v/>
      </c>
      <c r="M4738">
        <f>'DATA DASH'!M4738</f>
        <v/>
      </c>
    </row>
    <row r="4739">
      <c r="A4739">
        <f>'DATA DASH'!A4739</f>
        <v/>
      </c>
      <c r="B4739">
        <f>'DATA DASH'!B4739</f>
        <v/>
      </c>
      <c r="C4739">
        <f>'DATA DASH'!C4739</f>
        <v/>
      </c>
      <c r="D4739">
        <f>'DATA DASH'!D4739</f>
        <v/>
      </c>
      <c r="E4739">
        <f>'DATA DASH'!E4739</f>
        <v/>
      </c>
      <c r="F4739">
        <f>'DATA DASH'!F4739</f>
        <v/>
      </c>
      <c r="G4739">
        <f>'DATA DASH'!G4739</f>
        <v/>
      </c>
      <c r="H4739">
        <f>'DATA DASH'!H4739</f>
        <v/>
      </c>
      <c r="I4739">
        <f>'DATA DASH'!I4739</f>
        <v/>
      </c>
      <c r="J4739">
        <f>'DATA DASH'!J4739</f>
        <v/>
      </c>
      <c r="K4739">
        <f>'DATA DASH'!K4739</f>
        <v/>
      </c>
      <c r="L4739">
        <f>'DATA DASH'!L4739</f>
        <v/>
      </c>
      <c r="M4739">
        <f>'DATA DASH'!M4739</f>
        <v/>
      </c>
    </row>
    <row r="4740">
      <c r="A4740">
        <f>'DATA DASH'!A4740</f>
        <v/>
      </c>
      <c r="B4740">
        <f>'DATA DASH'!B4740</f>
        <v/>
      </c>
      <c r="C4740">
        <f>'DATA DASH'!C4740</f>
        <v/>
      </c>
      <c r="D4740">
        <f>'DATA DASH'!D4740</f>
        <v/>
      </c>
      <c r="E4740">
        <f>'DATA DASH'!E4740</f>
        <v/>
      </c>
      <c r="F4740">
        <f>'DATA DASH'!F4740</f>
        <v/>
      </c>
      <c r="G4740">
        <f>'DATA DASH'!G4740</f>
        <v/>
      </c>
      <c r="H4740">
        <f>'DATA DASH'!H4740</f>
        <v/>
      </c>
      <c r="I4740">
        <f>'DATA DASH'!I4740</f>
        <v/>
      </c>
      <c r="J4740">
        <f>'DATA DASH'!J4740</f>
        <v/>
      </c>
      <c r="K4740">
        <f>'DATA DASH'!K4740</f>
        <v/>
      </c>
      <c r="L4740">
        <f>'DATA DASH'!L4740</f>
        <v/>
      </c>
      <c r="M4740">
        <f>'DATA DASH'!M4740</f>
        <v/>
      </c>
    </row>
    <row r="4741">
      <c r="A4741">
        <f>'DATA DASH'!A4741</f>
        <v/>
      </c>
      <c r="B4741">
        <f>'DATA DASH'!B4741</f>
        <v/>
      </c>
      <c r="C4741">
        <f>'DATA DASH'!C4741</f>
        <v/>
      </c>
      <c r="D4741">
        <f>'DATA DASH'!D4741</f>
        <v/>
      </c>
      <c r="E4741">
        <f>'DATA DASH'!E4741</f>
        <v/>
      </c>
      <c r="F4741">
        <f>'DATA DASH'!F4741</f>
        <v/>
      </c>
      <c r="G4741">
        <f>'DATA DASH'!G4741</f>
        <v/>
      </c>
      <c r="H4741">
        <f>'DATA DASH'!H4741</f>
        <v/>
      </c>
      <c r="I4741">
        <f>'DATA DASH'!I4741</f>
        <v/>
      </c>
      <c r="J4741">
        <f>'DATA DASH'!J4741</f>
        <v/>
      </c>
      <c r="K4741">
        <f>'DATA DASH'!K4741</f>
        <v/>
      </c>
      <c r="L4741">
        <f>'DATA DASH'!L4741</f>
        <v/>
      </c>
      <c r="M4741">
        <f>'DATA DASH'!M4741</f>
        <v/>
      </c>
    </row>
    <row r="4742">
      <c r="A4742">
        <f>'DATA DASH'!A4742</f>
        <v/>
      </c>
      <c r="B4742">
        <f>'DATA DASH'!B4742</f>
        <v/>
      </c>
      <c r="C4742">
        <f>'DATA DASH'!C4742</f>
        <v/>
      </c>
      <c r="D4742">
        <f>'DATA DASH'!D4742</f>
        <v/>
      </c>
      <c r="E4742">
        <f>'DATA DASH'!E4742</f>
        <v/>
      </c>
      <c r="F4742">
        <f>'DATA DASH'!F4742</f>
        <v/>
      </c>
      <c r="G4742">
        <f>'DATA DASH'!G4742</f>
        <v/>
      </c>
      <c r="H4742">
        <f>'DATA DASH'!H4742</f>
        <v/>
      </c>
      <c r="I4742">
        <f>'DATA DASH'!I4742</f>
        <v/>
      </c>
      <c r="J4742">
        <f>'DATA DASH'!J4742</f>
        <v/>
      </c>
      <c r="K4742">
        <f>'DATA DASH'!K4742</f>
        <v/>
      </c>
      <c r="L4742">
        <f>'DATA DASH'!L4742</f>
        <v/>
      </c>
      <c r="M4742">
        <f>'DATA DASH'!M4742</f>
        <v/>
      </c>
    </row>
    <row r="4743">
      <c r="A4743">
        <f>'DATA DASH'!A4743</f>
        <v/>
      </c>
      <c r="B4743">
        <f>'DATA DASH'!B4743</f>
        <v/>
      </c>
      <c r="C4743">
        <f>'DATA DASH'!C4743</f>
        <v/>
      </c>
      <c r="D4743">
        <f>'DATA DASH'!D4743</f>
        <v/>
      </c>
      <c r="E4743">
        <f>'DATA DASH'!E4743</f>
        <v/>
      </c>
      <c r="F4743">
        <f>'DATA DASH'!F4743</f>
        <v/>
      </c>
      <c r="G4743">
        <f>'DATA DASH'!G4743</f>
        <v/>
      </c>
      <c r="H4743">
        <f>'DATA DASH'!H4743</f>
        <v/>
      </c>
      <c r="I4743">
        <f>'DATA DASH'!I4743</f>
        <v/>
      </c>
      <c r="J4743">
        <f>'DATA DASH'!J4743</f>
        <v/>
      </c>
      <c r="K4743">
        <f>'DATA DASH'!K4743</f>
        <v/>
      </c>
      <c r="L4743">
        <f>'DATA DASH'!L4743</f>
        <v/>
      </c>
      <c r="M4743">
        <f>'DATA DASH'!M4743</f>
        <v/>
      </c>
    </row>
    <row r="4744">
      <c r="A4744">
        <f>'DATA DASH'!A4744</f>
        <v/>
      </c>
      <c r="B4744">
        <f>'DATA DASH'!B4744</f>
        <v/>
      </c>
      <c r="C4744">
        <f>'DATA DASH'!C4744</f>
        <v/>
      </c>
      <c r="D4744">
        <f>'DATA DASH'!D4744</f>
        <v/>
      </c>
      <c r="E4744">
        <f>'DATA DASH'!E4744</f>
        <v/>
      </c>
      <c r="F4744">
        <f>'DATA DASH'!F4744</f>
        <v/>
      </c>
      <c r="G4744">
        <f>'DATA DASH'!G4744</f>
        <v/>
      </c>
      <c r="H4744">
        <f>'DATA DASH'!H4744</f>
        <v/>
      </c>
      <c r="I4744">
        <f>'DATA DASH'!I4744</f>
        <v/>
      </c>
      <c r="J4744">
        <f>'DATA DASH'!J4744</f>
        <v/>
      </c>
      <c r="K4744">
        <f>'DATA DASH'!K4744</f>
        <v/>
      </c>
      <c r="L4744">
        <f>'DATA DASH'!L4744</f>
        <v/>
      </c>
      <c r="M4744">
        <f>'DATA DASH'!M4744</f>
        <v/>
      </c>
    </row>
    <row r="4745">
      <c r="A4745">
        <f>'DATA DASH'!A4745</f>
        <v/>
      </c>
      <c r="B4745">
        <f>'DATA DASH'!B4745</f>
        <v/>
      </c>
      <c r="C4745">
        <f>'DATA DASH'!C4745</f>
        <v/>
      </c>
      <c r="D4745">
        <f>'DATA DASH'!D4745</f>
        <v/>
      </c>
      <c r="E4745">
        <f>'DATA DASH'!E4745</f>
        <v/>
      </c>
      <c r="F4745">
        <f>'DATA DASH'!F4745</f>
        <v/>
      </c>
      <c r="G4745">
        <f>'DATA DASH'!G4745</f>
        <v/>
      </c>
      <c r="H4745">
        <f>'DATA DASH'!H4745</f>
        <v/>
      </c>
      <c r="I4745">
        <f>'DATA DASH'!I4745</f>
        <v/>
      </c>
      <c r="J4745">
        <f>'DATA DASH'!J4745</f>
        <v/>
      </c>
      <c r="K4745">
        <f>'DATA DASH'!K4745</f>
        <v/>
      </c>
      <c r="L4745">
        <f>'DATA DASH'!L4745</f>
        <v/>
      </c>
      <c r="M4745">
        <f>'DATA DASH'!M4745</f>
        <v/>
      </c>
    </row>
    <row r="4746">
      <c r="A4746">
        <f>'DATA DASH'!A4746</f>
        <v/>
      </c>
      <c r="B4746">
        <f>'DATA DASH'!B4746</f>
        <v/>
      </c>
      <c r="C4746">
        <f>'DATA DASH'!C4746</f>
        <v/>
      </c>
      <c r="D4746">
        <f>'DATA DASH'!D4746</f>
        <v/>
      </c>
      <c r="E4746">
        <f>'DATA DASH'!E4746</f>
        <v/>
      </c>
      <c r="F4746">
        <f>'DATA DASH'!F4746</f>
        <v/>
      </c>
      <c r="G4746">
        <f>'DATA DASH'!G4746</f>
        <v/>
      </c>
      <c r="H4746">
        <f>'DATA DASH'!H4746</f>
        <v/>
      </c>
      <c r="I4746">
        <f>'DATA DASH'!I4746</f>
        <v/>
      </c>
      <c r="J4746">
        <f>'DATA DASH'!J4746</f>
        <v/>
      </c>
      <c r="K4746">
        <f>'DATA DASH'!K4746</f>
        <v/>
      </c>
      <c r="L4746">
        <f>'DATA DASH'!L4746</f>
        <v/>
      </c>
      <c r="M4746">
        <f>'DATA DASH'!M4746</f>
        <v/>
      </c>
    </row>
    <row r="4747">
      <c r="A4747">
        <f>'DATA DASH'!A4747</f>
        <v/>
      </c>
      <c r="B4747">
        <f>'DATA DASH'!B4747</f>
        <v/>
      </c>
      <c r="C4747">
        <f>'DATA DASH'!C4747</f>
        <v/>
      </c>
      <c r="D4747">
        <f>'DATA DASH'!D4747</f>
        <v/>
      </c>
      <c r="E4747">
        <f>'DATA DASH'!E4747</f>
        <v/>
      </c>
      <c r="F4747">
        <f>'DATA DASH'!F4747</f>
        <v/>
      </c>
      <c r="G4747">
        <f>'DATA DASH'!G4747</f>
        <v/>
      </c>
      <c r="H4747">
        <f>'DATA DASH'!H4747</f>
        <v/>
      </c>
      <c r="I4747">
        <f>'DATA DASH'!I4747</f>
        <v/>
      </c>
      <c r="J4747">
        <f>'DATA DASH'!J4747</f>
        <v/>
      </c>
      <c r="K4747">
        <f>'DATA DASH'!K4747</f>
        <v/>
      </c>
      <c r="L4747">
        <f>'DATA DASH'!L4747</f>
        <v/>
      </c>
      <c r="M4747">
        <f>'DATA DASH'!M4747</f>
        <v/>
      </c>
    </row>
    <row r="4748">
      <c r="A4748">
        <f>'DATA DASH'!A4748</f>
        <v/>
      </c>
      <c r="B4748">
        <f>'DATA DASH'!B4748</f>
        <v/>
      </c>
      <c r="C4748">
        <f>'DATA DASH'!C4748</f>
        <v/>
      </c>
      <c r="D4748">
        <f>'DATA DASH'!D4748</f>
        <v/>
      </c>
      <c r="E4748">
        <f>'DATA DASH'!E4748</f>
        <v/>
      </c>
      <c r="F4748">
        <f>'DATA DASH'!F4748</f>
        <v/>
      </c>
      <c r="G4748">
        <f>'DATA DASH'!G4748</f>
        <v/>
      </c>
      <c r="H4748">
        <f>'DATA DASH'!H4748</f>
        <v/>
      </c>
      <c r="I4748">
        <f>'DATA DASH'!I4748</f>
        <v/>
      </c>
      <c r="J4748">
        <f>'DATA DASH'!J4748</f>
        <v/>
      </c>
      <c r="K4748">
        <f>'DATA DASH'!K4748</f>
        <v/>
      </c>
      <c r="L4748">
        <f>'DATA DASH'!L4748</f>
        <v/>
      </c>
      <c r="M4748">
        <f>'DATA DASH'!M4748</f>
        <v/>
      </c>
    </row>
    <row r="4749">
      <c r="A4749">
        <f>'DATA DASH'!A4749</f>
        <v/>
      </c>
      <c r="B4749">
        <f>'DATA DASH'!B4749</f>
        <v/>
      </c>
      <c r="C4749">
        <f>'DATA DASH'!C4749</f>
        <v/>
      </c>
      <c r="D4749">
        <f>'DATA DASH'!D4749</f>
        <v/>
      </c>
      <c r="E4749">
        <f>'DATA DASH'!E4749</f>
        <v/>
      </c>
      <c r="F4749">
        <f>'DATA DASH'!F4749</f>
        <v/>
      </c>
      <c r="G4749">
        <f>'DATA DASH'!G4749</f>
        <v/>
      </c>
      <c r="H4749">
        <f>'DATA DASH'!H4749</f>
        <v/>
      </c>
      <c r="I4749">
        <f>'DATA DASH'!I4749</f>
        <v/>
      </c>
      <c r="J4749">
        <f>'DATA DASH'!J4749</f>
        <v/>
      </c>
      <c r="K4749">
        <f>'DATA DASH'!K4749</f>
        <v/>
      </c>
      <c r="L4749">
        <f>'DATA DASH'!L4749</f>
        <v/>
      </c>
      <c r="M4749">
        <f>'DATA DASH'!M4749</f>
        <v/>
      </c>
    </row>
    <row r="4750">
      <c r="A4750">
        <f>'DATA DASH'!A4750</f>
        <v/>
      </c>
      <c r="B4750">
        <f>'DATA DASH'!B4750</f>
        <v/>
      </c>
      <c r="C4750">
        <f>'DATA DASH'!C4750</f>
        <v/>
      </c>
      <c r="D4750">
        <f>'DATA DASH'!D4750</f>
        <v/>
      </c>
      <c r="E4750">
        <f>'DATA DASH'!E4750</f>
        <v/>
      </c>
      <c r="F4750">
        <f>'DATA DASH'!F4750</f>
        <v/>
      </c>
      <c r="G4750">
        <f>'DATA DASH'!G4750</f>
        <v/>
      </c>
      <c r="H4750">
        <f>'DATA DASH'!H4750</f>
        <v/>
      </c>
      <c r="I4750">
        <f>'DATA DASH'!I4750</f>
        <v/>
      </c>
      <c r="J4750">
        <f>'DATA DASH'!J4750</f>
        <v/>
      </c>
      <c r="K4750">
        <f>'DATA DASH'!K4750</f>
        <v/>
      </c>
      <c r="L4750">
        <f>'DATA DASH'!L4750</f>
        <v/>
      </c>
      <c r="M4750">
        <f>'DATA DASH'!M4750</f>
        <v/>
      </c>
    </row>
    <row r="4751">
      <c r="A4751">
        <f>'DATA DASH'!A4751</f>
        <v/>
      </c>
      <c r="B4751">
        <f>'DATA DASH'!B4751</f>
        <v/>
      </c>
      <c r="C4751">
        <f>'DATA DASH'!C4751</f>
        <v/>
      </c>
      <c r="D4751">
        <f>'DATA DASH'!D4751</f>
        <v/>
      </c>
      <c r="E4751">
        <f>'DATA DASH'!E4751</f>
        <v/>
      </c>
      <c r="F4751">
        <f>'DATA DASH'!F4751</f>
        <v/>
      </c>
      <c r="G4751">
        <f>'DATA DASH'!G4751</f>
        <v/>
      </c>
      <c r="H4751">
        <f>'DATA DASH'!H4751</f>
        <v/>
      </c>
      <c r="I4751">
        <f>'DATA DASH'!I4751</f>
        <v/>
      </c>
      <c r="J4751">
        <f>'DATA DASH'!J4751</f>
        <v/>
      </c>
      <c r="K4751">
        <f>'DATA DASH'!K4751</f>
        <v/>
      </c>
      <c r="L4751">
        <f>'DATA DASH'!L4751</f>
        <v/>
      </c>
      <c r="M4751">
        <f>'DATA DASH'!M4751</f>
        <v/>
      </c>
    </row>
    <row r="4752">
      <c r="A4752">
        <f>'DATA DASH'!A4752</f>
        <v/>
      </c>
      <c r="B4752">
        <f>'DATA DASH'!B4752</f>
        <v/>
      </c>
      <c r="C4752">
        <f>'DATA DASH'!C4752</f>
        <v/>
      </c>
      <c r="D4752">
        <f>'DATA DASH'!D4752</f>
        <v/>
      </c>
      <c r="E4752">
        <f>'DATA DASH'!E4752</f>
        <v/>
      </c>
      <c r="F4752">
        <f>'DATA DASH'!F4752</f>
        <v/>
      </c>
      <c r="G4752">
        <f>'DATA DASH'!G4752</f>
        <v/>
      </c>
      <c r="H4752">
        <f>'DATA DASH'!H4752</f>
        <v/>
      </c>
      <c r="I4752">
        <f>'DATA DASH'!I4752</f>
        <v/>
      </c>
      <c r="J4752">
        <f>'DATA DASH'!J4752</f>
        <v/>
      </c>
      <c r="K4752">
        <f>'DATA DASH'!K4752</f>
        <v/>
      </c>
      <c r="L4752">
        <f>'DATA DASH'!L4752</f>
        <v/>
      </c>
      <c r="M4752">
        <f>'DATA DASH'!M4752</f>
        <v/>
      </c>
    </row>
    <row r="4753">
      <c r="A4753">
        <f>'DATA DASH'!A4753</f>
        <v/>
      </c>
      <c r="B4753">
        <f>'DATA DASH'!B4753</f>
        <v/>
      </c>
      <c r="C4753">
        <f>'DATA DASH'!C4753</f>
        <v/>
      </c>
      <c r="D4753">
        <f>'DATA DASH'!D4753</f>
        <v/>
      </c>
      <c r="E4753">
        <f>'DATA DASH'!E4753</f>
        <v/>
      </c>
      <c r="F4753">
        <f>'DATA DASH'!F4753</f>
        <v/>
      </c>
      <c r="G4753">
        <f>'DATA DASH'!G4753</f>
        <v/>
      </c>
      <c r="H4753">
        <f>'DATA DASH'!H4753</f>
        <v/>
      </c>
      <c r="I4753">
        <f>'DATA DASH'!I4753</f>
        <v/>
      </c>
      <c r="J4753">
        <f>'DATA DASH'!J4753</f>
        <v/>
      </c>
      <c r="K4753">
        <f>'DATA DASH'!K4753</f>
        <v/>
      </c>
      <c r="L4753">
        <f>'DATA DASH'!L4753</f>
        <v/>
      </c>
      <c r="M4753">
        <f>'DATA DASH'!M4753</f>
        <v/>
      </c>
    </row>
    <row r="4754">
      <c r="A4754">
        <f>'DATA DASH'!A4754</f>
        <v/>
      </c>
      <c r="B4754">
        <f>'DATA DASH'!B4754</f>
        <v/>
      </c>
      <c r="C4754">
        <f>'DATA DASH'!C4754</f>
        <v/>
      </c>
      <c r="D4754">
        <f>'DATA DASH'!D4754</f>
        <v/>
      </c>
      <c r="E4754">
        <f>'DATA DASH'!E4754</f>
        <v/>
      </c>
      <c r="F4754">
        <f>'DATA DASH'!F4754</f>
        <v/>
      </c>
      <c r="G4754">
        <f>'DATA DASH'!G4754</f>
        <v/>
      </c>
      <c r="H4754">
        <f>'DATA DASH'!H4754</f>
        <v/>
      </c>
      <c r="I4754">
        <f>'DATA DASH'!I4754</f>
        <v/>
      </c>
      <c r="J4754">
        <f>'DATA DASH'!J4754</f>
        <v/>
      </c>
      <c r="K4754">
        <f>'DATA DASH'!K4754</f>
        <v/>
      </c>
      <c r="L4754">
        <f>'DATA DASH'!L4754</f>
        <v/>
      </c>
      <c r="M4754">
        <f>'DATA DASH'!M4754</f>
        <v/>
      </c>
    </row>
    <row r="4755">
      <c r="A4755">
        <f>'DATA DASH'!A4755</f>
        <v/>
      </c>
      <c r="B4755">
        <f>'DATA DASH'!B4755</f>
        <v/>
      </c>
      <c r="C4755">
        <f>'DATA DASH'!C4755</f>
        <v/>
      </c>
      <c r="D4755">
        <f>'DATA DASH'!D4755</f>
        <v/>
      </c>
      <c r="E4755">
        <f>'DATA DASH'!E4755</f>
        <v/>
      </c>
      <c r="F4755">
        <f>'DATA DASH'!F4755</f>
        <v/>
      </c>
      <c r="G4755">
        <f>'DATA DASH'!G4755</f>
        <v/>
      </c>
      <c r="H4755">
        <f>'DATA DASH'!H4755</f>
        <v/>
      </c>
      <c r="I4755">
        <f>'DATA DASH'!I4755</f>
        <v/>
      </c>
      <c r="J4755">
        <f>'DATA DASH'!J4755</f>
        <v/>
      </c>
      <c r="K4755">
        <f>'DATA DASH'!K4755</f>
        <v/>
      </c>
      <c r="L4755">
        <f>'DATA DASH'!L4755</f>
        <v/>
      </c>
      <c r="M4755">
        <f>'DATA DASH'!M4755</f>
        <v/>
      </c>
    </row>
    <row r="4756">
      <c r="A4756">
        <f>'DATA DASH'!A4756</f>
        <v/>
      </c>
      <c r="B4756">
        <f>'DATA DASH'!B4756</f>
        <v/>
      </c>
      <c r="C4756">
        <f>'DATA DASH'!C4756</f>
        <v/>
      </c>
      <c r="D4756">
        <f>'DATA DASH'!D4756</f>
        <v/>
      </c>
      <c r="E4756">
        <f>'DATA DASH'!E4756</f>
        <v/>
      </c>
      <c r="F4756">
        <f>'DATA DASH'!F4756</f>
        <v/>
      </c>
      <c r="G4756">
        <f>'DATA DASH'!G4756</f>
        <v/>
      </c>
      <c r="H4756">
        <f>'DATA DASH'!H4756</f>
        <v/>
      </c>
      <c r="I4756">
        <f>'DATA DASH'!I4756</f>
        <v/>
      </c>
      <c r="J4756">
        <f>'DATA DASH'!J4756</f>
        <v/>
      </c>
      <c r="K4756">
        <f>'DATA DASH'!K4756</f>
        <v/>
      </c>
      <c r="L4756">
        <f>'DATA DASH'!L4756</f>
        <v/>
      </c>
      <c r="M4756">
        <f>'DATA DASH'!M4756</f>
        <v/>
      </c>
    </row>
    <row r="4757">
      <c r="A4757">
        <f>'DATA DASH'!A4757</f>
        <v/>
      </c>
      <c r="B4757">
        <f>'DATA DASH'!B4757</f>
        <v/>
      </c>
      <c r="C4757">
        <f>'DATA DASH'!C4757</f>
        <v/>
      </c>
      <c r="D4757">
        <f>'DATA DASH'!D4757</f>
        <v/>
      </c>
      <c r="E4757">
        <f>'DATA DASH'!E4757</f>
        <v/>
      </c>
      <c r="F4757">
        <f>'DATA DASH'!F4757</f>
        <v/>
      </c>
      <c r="G4757">
        <f>'DATA DASH'!G4757</f>
        <v/>
      </c>
      <c r="H4757">
        <f>'DATA DASH'!H4757</f>
        <v/>
      </c>
      <c r="I4757">
        <f>'DATA DASH'!I4757</f>
        <v/>
      </c>
      <c r="J4757">
        <f>'DATA DASH'!J4757</f>
        <v/>
      </c>
      <c r="K4757">
        <f>'DATA DASH'!K4757</f>
        <v/>
      </c>
      <c r="L4757">
        <f>'DATA DASH'!L4757</f>
        <v/>
      </c>
      <c r="M4757">
        <f>'DATA DASH'!M4757</f>
        <v/>
      </c>
    </row>
    <row r="4758">
      <c r="A4758">
        <f>'DATA DASH'!A4758</f>
        <v/>
      </c>
      <c r="B4758">
        <f>'DATA DASH'!B4758</f>
        <v/>
      </c>
      <c r="C4758">
        <f>'DATA DASH'!C4758</f>
        <v/>
      </c>
      <c r="D4758">
        <f>'DATA DASH'!D4758</f>
        <v/>
      </c>
      <c r="E4758">
        <f>'DATA DASH'!E4758</f>
        <v/>
      </c>
      <c r="F4758">
        <f>'DATA DASH'!F4758</f>
        <v/>
      </c>
      <c r="G4758">
        <f>'DATA DASH'!G4758</f>
        <v/>
      </c>
      <c r="H4758">
        <f>'DATA DASH'!H4758</f>
        <v/>
      </c>
      <c r="I4758">
        <f>'DATA DASH'!I4758</f>
        <v/>
      </c>
      <c r="J4758">
        <f>'DATA DASH'!J4758</f>
        <v/>
      </c>
      <c r="K4758">
        <f>'DATA DASH'!K4758</f>
        <v/>
      </c>
      <c r="L4758">
        <f>'DATA DASH'!L4758</f>
        <v/>
      </c>
      <c r="M4758">
        <f>'DATA DASH'!M4758</f>
        <v/>
      </c>
    </row>
    <row r="4759">
      <c r="A4759">
        <f>'DATA DASH'!A4759</f>
        <v/>
      </c>
      <c r="B4759">
        <f>'DATA DASH'!B4759</f>
        <v/>
      </c>
      <c r="C4759">
        <f>'DATA DASH'!C4759</f>
        <v/>
      </c>
      <c r="D4759">
        <f>'DATA DASH'!D4759</f>
        <v/>
      </c>
      <c r="E4759">
        <f>'DATA DASH'!E4759</f>
        <v/>
      </c>
      <c r="F4759">
        <f>'DATA DASH'!F4759</f>
        <v/>
      </c>
      <c r="G4759">
        <f>'DATA DASH'!G4759</f>
        <v/>
      </c>
      <c r="H4759">
        <f>'DATA DASH'!H4759</f>
        <v/>
      </c>
      <c r="I4759">
        <f>'DATA DASH'!I4759</f>
        <v/>
      </c>
      <c r="J4759">
        <f>'DATA DASH'!J4759</f>
        <v/>
      </c>
      <c r="K4759">
        <f>'DATA DASH'!K4759</f>
        <v/>
      </c>
      <c r="L4759">
        <f>'DATA DASH'!L4759</f>
        <v/>
      </c>
      <c r="M4759">
        <f>'DATA DASH'!M4759</f>
        <v/>
      </c>
    </row>
    <row r="4760">
      <c r="A4760">
        <f>'DATA DASH'!A4760</f>
        <v/>
      </c>
      <c r="B4760">
        <f>'DATA DASH'!B4760</f>
        <v/>
      </c>
      <c r="C4760">
        <f>'DATA DASH'!C4760</f>
        <v/>
      </c>
      <c r="D4760">
        <f>'DATA DASH'!D4760</f>
        <v/>
      </c>
      <c r="E4760">
        <f>'DATA DASH'!E4760</f>
        <v/>
      </c>
      <c r="F4760">
        <f>'DATA DASH'!F4760</f>
        <v/>
      </c>
      <c r="G4760">
        <f>'DATA DASH'!G4760</f>
        <v/>
      </c>
      <c r="H4760">
        <f>'DATA DASH'!H4760</f>
        <v/>
      </c>
      <c r="I4760">
        <f>'DATA DASH'!I4760</f>
        <v/>
      </c>
      <c r="J4760">
        <f>'DATA DASH'!J4760</f>
        <v/>
      </c>
      <c r="K4760">
        <f>'DATA DASH'!K4760</f>
        <v/>
      </c>
      <c r="L4760">
        <f>'DATA DASH'!L4760</f>
        <v/>
      </c>
      <c r="M4760">
        <f>'DATA DASH'!M4760</f>
        <v/>
      </c>
    </row>
    <row r="4761">
      <c r="A4761">
        <f>'DATA DASH'!A4761</f>
        <v/>
      </c>
      <c r="B4761">
        <f>'DATA DASH'!B4761</f>
        <v/>
      </c>
      <c r="C4761">
        <f>'DATA DASH'!C4761</f>
        <v/>
      </c>
      <c r="D4761">
        <f>'DATA DASH'!D4761</f>
        <v/>
      </c>
      <c r="E4761">
        <f>'DATA DASH'!E4761</f>
        <v/>
      </c>
      <c r="F4761">
        <f>'DATA DASH'!F4761</f>
        <v/>
      </c>
      <c r="G4761">
        <f>'DATA DASH'!G4761</f>
        <v/>
      </c>
      <c r="H4761">
        <f>'DATA DASH'!H4761</f>
        <v/>
      </c>
      <c r="I4761">
        <f>'DATA DASH'!I4761</f>
        <v/>
      </c>
      <c r="J4761">
        <f>'DATA DASH'!J4761</f>
        <v/>
      </c>
      <c r="K4761">
        <f>'DATA DASH'!K4761</f>
        <v/>
      </c>
      <c r="L4761">
        <f>'DATA DASH'!L4761</f>
        <v/>
      </c>
      <c r="M4761">
        <f>'DATA DASH'!M4761</f>
        <v/>
      </c>
    </row>
    <row r="4762">
      <c r="A4762">
        <f>'DATA DASH'!A4762</f>
        <v/>
      </c>
      <c r="B4762">
        <f>'DATA DASH'!B4762</f>
        <v/>
      </c>
      <c r="C4762">
        <f>'DATA DASH'!C4762</f>
        <v/>
      </c>
      <c r="D4762">
        <f>'DATA DASH'!D4762</f>
        <v/>
      </c>
      <c r="E4762">
        <f>'DATA DASH'!E4762</f>
        <v/>
      </c>
      <c r="F4762">
        <f>'DATA DASH'!F4762</f>
        <v/>
      </c>
      <c r="G4762">
        <f>'DATA DASH'!G4762</f>
        <v/>
      </c>
      <c r="H4762">
        <f>'DATA DASH'!H4762</f>
        <v/>
      </c>
      <c r="I4762">
        <f>'DATA DASH'!I4762</f>
        <v/>
      </c>
      <c r="J4762">
        <f>'DATA DASH'!J4762</f>
        <v/>
      </c>
      <c r="K4762">
        <f>'DATA DASH'!K4762</f>
        <v/>
      </c>
      <c r="L4762">
        <f>'DATA DASH'!L4762</f>
        <v/>
      </c>
      <c r="M4762">
        <f>'DATA DASH'!M4762</f>
        <v/>
      </c>
    </row>
    <row r="4763">
      <c r="A4763">
        <f>'DATA DASH'!A4763</f>
        <v/>
      </c>
      <c r="B4763">
        <f>'DATA DASH'!B4763</f>
        <v/>
      </c>
      <c r="C4763">
        <f>'DATA DASH'!C4763</f>
        <v/>
      </c>
      <c r="D4763">
        <f>'DATA DASH'!D4763</f>
        <v/>
      </c>
      <c r="E4763">
        <f>'DATA DASH'!E4763</f>
        <v/>
      </c>
      <c r="F4763">
        <f>'DATA DASH'!F4763</f>
        <v/>
      </c>
      <c r="G4763">
        <f>'DATA DASH'!G4763</f>
        <v/>
      </c>
      <c r="H4763">
        <f>'DATA DASH'!H4763</f>
        <v/>
      </c>
      <c r="I4763">
        <f>'DATA DASH'!I4763</f>
        <v/>
      </c>
      <c r="J4763">
        <f>'DATA DASH'!J4763</f>
        <v/>
      </c>
      <c r="K4763">
        <f>'DATA DASH'!K4763</f>
        <v/>
      </c>
      <c r="L4763">
        <f>'DATA DASH'!L4763</f>
        <v/>
      </c>
      <c r="M4763">
        <f>'DATA DASH'!M4763</f>
        <v/>
      </c>
    </row>
    <row r="4764">
      <c r="A4764">
        <f>'DATA DASH'!A4764</f>
        <v/>
      </c>
      <c r="B4764">
        <f>'DATA DASH'!B4764</f>
        <v/>
      </c>
      <c r="C4764">
        <f>'DATA DASH'!C4764</f>
        <v/>
      </c>
      <c r="D4764">
        <f>'DATA DASH'!D4764</f>
        <v/>
      </c>
      <c r="E4764">
        <f>'DATA DASH'!E4764</f>
        <v/>
      </c>
      <c r="F4764">
        <f>'DATA DASH'!F4764</f>
        <v/>
      </c>
      <c r="G4764">
        <f>'DATA DASH'!G4764</f>
        <v/>
      </c>
      <c r="H4764">
        <f>'DATA DASH'!H4764</f>
        <v/>
      </c>
      <c r="I4764">
        <f>'DATA DASH'!I4764</f>
        <v/>
      </c>
      <c r="J4764">
        <f>'DATA DASH'!J4764</f>
        <v/>
      </c>
      <c r="K4764">
        <f>'DATA DASH'!K4764</f>
        <v/>
      </c>
      <c r="L4764">
        <f>'DATA DASH'!L4764</f>
        <v/>
      </c>
      <c r="M4764">
        <f>'DATA DASH'!M4764</f>
        <v/>
      </c>
    </row>
    <row r="4765">
      <c r="A4765">
        <f>'DATA DASH'!A4765</f>
        <v/>
      </c>
      <c r="B4765">
        <f>'DATA DASH'!B4765</f>
        <v/>
      </c>
      <c r="C4765">
        <f>'DATA DASH'!C4765</f>
        <v/>
      </c>
      <c r="D4765">
        <f>'DATA DASH'!D4765</f>
        <v/>
      </c>
      <c r="E4765">
        <f>'DATA DASH'!E4765</f>
        <v/>
      </c>
      <c r="F4765">
        <f>'DATA DASH'!F4765</f>
        <v/>
      </c>
      <c r="G4765">
        <f>'DATA DASH'!G4765</f>
        <v/>
      </c>
      <c r="H4765">
        <f>'DATA DASH'!H4765</f>
        <v/>
      </c>
      <c r="I4765">
        <f>'DATA DASH'!I4765</f>
        <v/>
      </c>
      <c r="J4765">
        <f>'DATA DASH'!J4765</f>
        <v/>
      </c>
      <c r="K4765">
        <f>'DATA DASH'!K4765</f>
        <v/>
      </c>
      <c r="L4765">
        <f>'DATA DASH'!L4765</f>
        <v/>
      </c>
      <c r="M4765">
        <f>'DATA DASH'!M4765</f>
        <v/>
      </c>
    </row>
    <row r="4766">
      <c r="A4766">
        <f>'DATA DASH'!A4766</f>
        <v/>
      </c>
      <c r="B4766">
        <f>'DATA DASH'!B4766</f>
        <v/>
      </c>
      <c r="C4766">
        <f>'DATA DASH'!C4766</f>
        <v/>
      </c>
      <c r="D4766">
        <f>'DATA DASH'!D4766</f>
        <v/>
      </c>
      <c r="E4766">
        <f>'DATA DASH'!E4766</f>
        <v/>
      </c>
      <c r="F4766">
        <f>'DATA DASH'!F4766</f>
        <v/>
      </c>
      <c r="G4766">
        <f>'DATA DASH'!G4766</f>
        <v/>
      </c>
      <c r="H4766">
        <f>'DATA DASH'!H4766</f>
        <v/>
      </c>
      <c r="I4766">
        <f>'DATA DASH'!I4766</f>
        <v/>
      </c>
      <c r="J4766">
        <f>'DATA DASH'!J4766</f>
        <v/>
      </c>
      <c r="K4766">
        <f>'DATA DASH'!K4766</f>
        <v/>
      </c>
      <c r="L4766">
        <f>'DATA DASH'!L4766</f>
        <v/>
      </c>
      <c r="M4766">
        <f>'DATA DASH'!M4766</f>
        <v/>
      </c>
    </row>
    <row r="4767">
      <c r="A4767">
        <f>'DATA DASH'!A4767</f>
        <v/>
      </c>
      <c r="B4767">
        <f>'DATA DASH'!B4767</f>
        <v/>
      </c>
      <c r="C4767">
        <f>'DATA DASH'!C4767</f>
        <v/>
      </c>
      <c r="D4767">
        <f>'DATA DASH'!D4767</f>
        <v/>
      </c>
      <c r="E4767">
        <f>'DATA DASH'!E4767</f>
        <v/>
      </c>
      <c r="F4767">
        <f>'DATA DASH'!F4767</f>
        <v/>
      </c>
      <c r="G4767">
        <f>'DATA DASH'!G4767</f>
        <v/>
      </c>
      <c r="H4767">
        <f>'DATA DASH'!H4767</f>
        <v/>
      </c>
      <c r="I4767">
        <f>'DATA DASH'!I4767</f>
        <v/>
      </c>
      <c r="J4767">
        <f>'DATA DASH'!J4767</f>
        <v/>
      </c>
      <c r="K4767">
        <f>'DATA DASH'!K4767</f>
        <v/>
      </c>
      <c r="L4767">
        <f>'DATA DASH'!L4767</f>
        <v/>
      </c>
      <c r="M4767">
        <f>'DATA DASH'!M4767</f>
        <v/>
      </c>
    </row>
    <row r="4768">
      <c r="A4768">
        <f>'DATA DASH'!A4768</f>
        <v/>
      </c>
      <c r="B4768">
        <f>'DATA DASH'!B4768</f>
        <v/>
      </c>
      <c r="C4768">
        <f>'DATA DASH'!C4768</f>
        <v/>
      </c>
      <c r="D4768">
        <f>'DATA DASH'!D4768</f>
        <v/>
      </c>
      <c r="E4768">
        <f>'DATA DASH'!E4768</f>
        <v/>
      </c>
      <c r="F4768">
        <f>'DATA DASH'!F4768</f>
        <v/>
      </c>
      <c r="G4768">
        <f>'DATA DASH'!G4768</f>
        <v/>
      </c>
      <c r="H4768">
        <f>'DATA DASH'!H4768</f>
        <v/>
      </c>
      <c r="I4768">
        <f>'DATA DASH'!I4768</f>
        <v/>
      </c>
      <c r="J4768">
        <f>'DATA DASH'!J4768</f>
        <v/>
      </c>
      <c r="K4768">
        <f>'DATA DASH'!K4768</f>
        <v/>
      </c>
      <c r="L4768">
        <f>'DATA DASH'!L4768</f>
        <v/>
      </c>
      <c r="M4768">
        <f>'DATA DASH'!M4768</f>
        <v/>
      </c>
    </row>
    <row r="4769">
      <c r="A4769">
        <f>'DATA DASH'!A4769</f>
        <v/>
      </c>
      <c r="B4769">
        <f>'DATA DASH'!B4769</f>
        <v/>
      </c>
      <c r="C4769">
        <f>'DATA DASH'!C4769</f>
        <v/>
      </c>
      <c r="D4769">
        <f>'DATA DASH'!D4769</f>
        <v/>
      </c>
      <c r="E4769">
        <f>'DATA DASH'!E4769</f>
        <v/>
      </c>
      <c r="F4769">
        <f>'DATA DASH'!F4769</f>
        <v/>
      </c>
      <c r="G4769">
        <f>'DATA DASH'!G4769</f>
        <v/>
      </c>
      <c r="H4769">
        <f>'DATA DASH'!H4769</f>
        <v/>
      </c>
      <c r="I4769">
        <f>'DATA DASH'!I4769</f>
        <v/>
      </c>
      <c r="J4769">
        <f>'DATA DASH'!J4769</f>
        <v/>
      </c>
      <c r="K4769">
        <f>'DATA DASH'!K4769</f>
        <v/>
      </c>
      <c r="L4769">
        <f>'DATA DASH'!L4769</f>
        <v/>
      </c>
      <c r="M4769">
        <f>'DATA DASH'!M4769</f>
        <v/>
      </c>
    </row>
    <row r="4770">
      <c r="A4770">
        <f>'DATA DASH'!A4770</f>
        <v/>
      </c>
      <c r="B4770">
        <f>'DATA DASH'!B4770</f>
        <v/>
      </c>
      <c r="C4770">
        <f>'DATA DASH'!C4770</f>
        <v/>
      </c>
      <c r="D4770">
        <f>'DATA DASH'!D4770</f>
        <v/>
      </c>
      <c r="E4770">
        <f>'DATA DASH'!E4770</f>
        <v/>
      </c>
      <c r="F4770">
        <f>'DATA DASH'!F4770</f>
        <v/>
      </c>
      <c r="G4770">
        <f>'DATA DASH'!G4770</f>
        <v/>
      </c>
      <c r="H4770">
        <f>'DATA DASH'!H4770</f>
        <v/>
      </c>
      <c r="I4770">
        <f>'DATA DASH'!I4770</f>
        <v/>
      </c>
      <c r="J4770">
        <f>'DATA DASH'!J4770</f>
        <v/>
      </c>
      <c r="K4770">
        <f>'DATA DASH'!K4770</f>
        <v/>
      </c>
      <c r="L4770">
        <f>'DATA DASH'!L4770</f>
        <v/>
      </c>
      <c r="M4770">
        <f>'DATA DASH'!M4770</f>
        <v/>
      </c>
    </row>
    <row r="4771">
      <c r="A4771">
        <f>'DATA DASH'!A4771</f>
        <v/>
      </c>
      <c r="B4771">
        <f>'DATA DASH'!B4771</f>
        <v/>
      </c>
      <c r="C4771">
        <f>'DATA DASH'!C4771</f>
        <v/>
      </c>
      <c r="D4771">
        <f>'DATA DASH'!D4771</f>
        <v/>
      </c>
      <c r="E4771">
        <f>'DATA DASH'!E4771</f>
        <v/>
      </c>
      <c r="F4771">
        <f>'DATA DASH'!F4771</f>
        <v/>
      </c>
      <c r="G4771">
        <f>'DATA DASH'!G4771</f>
        <v/>
      </c>
      <c r="H4771">
        <f>'DATA DASH'!H4771</f>
        <v/>
      </c>
      <c r="I4771">
        <f>'DATA DASH'!I4771</f>
        <v/>
      </c>
      <c r="J4771">
        <f>'DATA DASH'!J4771</f>
        <v/>
      </c>
      <c r="K4771">
        <f>'DATA DASH'!K4771</f>
        <v/>
      </c>
      <c r="L4771">
        <f>'DATA DASH'!L4771</f>
        <v/>
      </c>
      <c r="M4771">
        <f>'DATA DASH'!M4771</f>
        <v/>
      </c>
    </row>
    <row r="4772">
      <c r="A4772">
        <f>'DATA DASH'!A4772</f>
        <v/>
      </c>
      <c r="B4772">
        <f>'DATA DASH'!B4772</f>
        <v/>
      </c>
      <c r="C4772">
        <f>'DATA DASH'!C4772</f>
        <v/>
      </c>
      <c r="D4772">
        <f>'DATA DASH'!D4772</f>
        <v/>
      </c>
      <c r="E4772">
        <f>'DATA DASH'!E4772</f>
        <v/>
      </c>
      <c r="F4772">
        <f>'DATA DASH'!F4772</f>
        <v/>
      </c>
      <c r="G4772">
        <f>'DATA DASH'!G4772</f>
        <v/>
      </c>
      <c r="H4772">
        <f>'DATA DASH'!H4772</f>
        <v/>
      </c>
      <c r="I4772">
        <f>'DATA DASH'!I4772</f>
        <v/>
      </c>
      <c r="J4772">
        <f>'DATA DASH'!J4772</f>
        <v/>
      </c>
      <c r="K4772">
        <f>'DATA DASH'!K4772</f>
        <v/>
      </c>
      <c r="L4772">
        <f>'DATA DASH'!L4772</f>
        <v/>
      </c>
      <c r="M4772">
        <f>'DATA DASH'!M4772</f>
        <v/>
      </c>
    </row>
    <row r="4773">
      <c r="A4773">
        <f>'DATA DASH'!A4773</f>
        <v/>
      </c>
      <c r="B4773">
        <f>'DATA DASH'!B4773</f>
        <v/>
      </c>
      <c r="C4773">
        <f>'DATA DASH'!C4773</f>
        <v/>
      </c>
      <c r="D4773">
        <f>'DATA DASH'!D4773</f>
        <v/>
      </c>
      <c r="E4773">
        <f>'DATA DASH'!E4773</f>
        <v/>
      </c>
      <c r="F4773">
        <f>'DATA DASH'!F4773</f>
        <v/>
      </c>
      <c r="G4773">
        <f>'DATA DASH'!G4773</f>
        <v/>
      </c>
      <c r="H4773">
        <f>'DATA DASH'!H4773</f>
        <v/>
      </c>
      <c r="I4773">
        <f>'DATA DASH'!I4773</f>
        <v/>
      </c>
      <c r="J4773">
        <f>'DATA DASH'!J4773</f>
        <v/>
      </c>
      <c r="K4773">
        <f>'DATA DASH'!K4773</f>
        <v/>
      </c>
      <c r="L4773">
        <f>'DATA DASH'!L4773</f>
        <v/>
      </c>
      <c r="M4773">
        <f>'DATA DASH'!M4773</f>
        <v/>
      </c>
    </row>
    <row r="4774">
      <c r="A4774">
        <f>'DATA DASH'!A4774</f>
        <v/>
      </c>
      <c r="B4774">
        <f>'DATA DASH'!B4774</f>
        <v/>
      </c>
      <c r="C4774">
        <f>'DATA DASH'!C4774</f>
        <v/>
      </c>
      <c r="D4774">
        <f>'DATA DASH'!D4774</f>
        <v/>
      </c>
      <c r="E4774">
        <f>'DATA DASH'!E4774</f>
        <v/>
      </c>
      <c r="F4774">
        <f>'DATA DASH'!F4774</f>
        <v/>
      </c>
      <c r="G4774">
        <f>'DATA DASH'!G4774</f>
        <v/>
      </c>
      <c r="H4774">
        <f>'DATA DASH'!H4774</f>
        <v/>
      </c>
      <c r="I4774">
        <f>'DATA DASH'!I4774</f>
        <v/>
      </c>
      <c r="J4774">
        <f>'DATA DASH'!J4774</f>
        <v/>
      </c>
      <c r="K4774">
        <f>'DATA DASH'!K4774</f>
        <v/>
      </c>
      <c r="L4774">
        <f>'DATA DASH'!L4774</f>
        <v/>
      </c>
      <c r="M4774">
        <f>'DATA DASH'!M4774</f>
        <v/>
      </c>
    </row>
    <row r="4775">
      <c r="A4775">
        <f>'DATA DASH'!A4775</f>
        <v/>
      </c>
      <c r="B4775">
        <f>'DATA DASH'!B4775</f>
        <v/>
      </c>
      <c r="C4775">
        <f>'DATA DASH'!C4775</f>
        <v/>
      </c>
      <c r="D4775">
        <f>'DATA DASH'!D4775</f>
        <v/>
      </c>
      <c r="E4775">
        <f>'DATA DASH'!E4775</f>
        <v/>
      </c>
      <c r="F4775">
        <f>'DATA DASH'!F4775</f>
        <v/>
      </c>
      <c r="G4775">
        <f>'DATA DASH'!G4775</f>
        <v/>
      </c>
      <c r="H4775">
        <f>'DATA DASH'!H4775</f>
        <v/>
      </c>
      <c r="I4775">
        <f>'DATA DASH'!I4775</f>
        <v/>
      </c>
      <c r="J4775">
        <f>'DATA DASH'!J4775</f>
        <v/>
      </c>
      <c r="K4775">
        <f>'DATA DASH'!K4775</f>
        <v/>
      </c>
      <c r="L4775">
        <f>'DATA DASH'!L4775</f>
        <v/>
      </c>
      <c r="M4775">
        <f>'DATA DASH'!M4775</f>
        <v/>
      </c>
    </row>
    <row r="4776">
      <c r="A4776">
        <f>'DATA DASH'!A4776</f>
        <v/>
      </c>
      <c r="B4776">
        <f>'DATA DASH'!B4776</f>
        <v/>
      </c>
      <c r="C4776">
        <f>'DATA DASH'!C4776</f>
        <v/>
      </c>
      <c r="D4776">
        <f>'DATA DASH'!D4776</f>
        <v/>
      </c>
      <c r="E4776">
        <f>'DATA DASH'!E4776</f>
        <v/>
      </c>
      <c r="F4776">
        <f>'DATA DASH'!F4776</f>
        <v/>
      </c>
      <c r="G4776">
        <f>'DATA DASH'!G4776</f>
        <v/>
      </c>
      <c r="H4776">
        <f>'DATA DASH'!H4776</f>
        <v/>
      </c>
      <c r="I4776">
        <f>'DATA DASH'!I4776</f>
        <v/>
      </c>
      <c r="J4776">
        <f>'DATA DASH'!J4776</f>
        <v/>
      </c>
      <c r="K4776">
        <f>'DATA DASH'!K4776</f>
        <v/>
      </c>
      <c r="L4776">
        <f>'DATA DASH'!L4776</f>
        <v/>
      </c>
      <c r="M4776">
        <f>'DATA DASH'!M4776</f>
        <v/>
      </c>
    </row>
    <row r="4777">
      <c r="A4777">
        <f>'DATA DASH'!A4777</f>
        <v/>
      </c>
      <c r="B4777">
        <f>'DATA DASH'!B4777</f>
        <v/>
      </c>
      <c r="C4777">
        <f>'DATA DASH'!C4777</f>
        <v/>
      </c>
      <c r="D4777">
        <f>'DATA DASH'!D4777</f>
        <v/>
      </c>
      <c r="E4777">
        <f>'DATA DASH'!E4777</f>
        <v/>
      </c>
      <c r="F4777">
        <f>'DATA DASH'!F4777</f>
        <v/>
      </c>
      <c r="G4777">
        <f>'DATA DASH'!G4777</f>
        <v/>
      </c>
      <c r="H4777">
        <f>'DATA DASH'!H4777</f>
        <v/>
      </c>
      <c r="I4777">
        <f>'DATA DASH'!I4777</f>
        <v/>
      </c>
      <c r="J4777">
        <f>'DATA DASH'!J4777</f>
        <v/>
      </c>
      <c r="K4777">
        <f>'DATA DASH'!K4777</f>
        <v/>
      </c>
      <c r="L4777">
        <f>'DATA DASH'!L4777</f>
        <v/>
      </c>
      <c r="M4777">
        <f>'DATA DASH'!M4777</f>
        <v/>
      </c>
    </row>
    <row r="4778">
      <c r="A4778">
        <f>'DATA DASH'!A4778</f>
        <v/>
      </c>
      <c r="B4778">
        <f>'DATA DASH'!B4778</f>
        <v/>
      </c>
      <c r="C4778">
        <f>'DATA DASH'!C4778</f>
        <v/>
      </c>
      <c r="D4778">
        <f>'DATA DASH'!D4778</f>
        <v/>
      </c>
      <c r="E4778">
        <f>'DATA DASH'!E4778</f>
        <v/>
      </c>
      <c r="F4778">
        <f>'DATA DASH'!F4778</f>
        <v/>
      </c>
      <c r="G4778">
        <f>'DATA DASH'!G4778</f>
        <v/>
      </c>
      <c r="H4778">
        <f>'DATA DASH'!H4778</f>
        <v/>
      </c>
      <c r="I4778">
        <f>'DATA DASH'!I4778</f>
        <v/>
      </c>
      <c r="J4778">
        <f>'DATA DASH'!J4778</f>
        <v/>
      </c>
      <c r="K4778">
        <f>'DATA DASH'!K4778</f>
        <v/>
      </c>
      <c r="L4778">
        <f>'DATA DASH'!L4778</f>
        <v/>
      </c>
      <c r="M4778">
        <f>'DATA DASH'!M4778</f>
        <v/>
      </c>
    </row>
    <row r="4779">
      <c r="A4779">
        <f>'DATA DASH'!A4779</f>
        <v/>
      </c>
      <c r="B4779">
        <f>'DATA DASH'!B4779</f>
        <v/>
      </c>
      <c r="C4779">
        <f>'DATA DASH'!C4779</f>
        <v/>
      </c>
      <c r="D4779">
        <f>'DATA DASH'!D4779</f>
        <v/>
      </c>
      <c r="E4779">
        <f>'DATA DASH'!E4779</f>
        <v/>
      </c>
      <c r="F4779">
        <f>'DATA DASH'!F4779</f>
        <v/>
      </c>
      <c r="G4779">
        <f>'DATA DASH'!G4779</f>
        <v/>
      </c>
      <c r="H4779">
        <f>'DATA DASH'!H4779</f>
        <v/>
      </c>
      <c r="I4779">
        <f>'DATA DASH'!I4779</f>
        <v/>
      </c>
      <c r="J4779">
        <f>'DATA DASH'!J4779</f>
        <v/>
      </c>
      <c r="K4779">
        <f>'DATA DASH'!K4779</f>
        <v/>
      </c>
      <c r="L4779">
        <f>'DATA DASH'!L4779</f>
        <v/>
      </c>
      <c r="M4779">
        <f>'DATA DASH'!M4779</f>
        <v/>
      </c>
    </row>
    <row r="4780">
      <c r="A4780">
        <f>'DATA DASH'!A4780</f>
        <v/>
      </c>
      <c r="B4780">
        <f>'DATA DASH'!B4780</f>
        <v/>
      </c>
      <c r="C4780">
        <f>'DATA DASH'!C4780</f>
        <v/>
      </c>
      <c r="D4780">
        <f>'DATA DASH'!D4780</f>
        <v/>
      </c>
      <c r="E4780">
        <f>'DATA DASH'!E4780</f>
        <v/>
      </c>
      <c r="F4780">
        <f>'DATA DASH'!F4780</f>
        <v/>
      </c>
      <c r="G4780">
        <f>'DATA DASH'!G4780</f>
        <v/>
      </c>
      <c r="H4780">
        <f>'DATA DASH'!H4780</f>
        <v/>
      </c>
      <c r="I4780">
        <f>'DATA DASH'!I4780</f>
        <v/>
      </c>
      <c r="J4780">
        <f>'DATA DASH'!J4780</f>
        <v/>
      </c>
      <c r="K4780">
        <f>'DATA DASH'!K4780</f>
        <v/>
      </c>
      <c r="L4780">
        <f>'DATA DASH'!L4780</f>
        <v/>
      </c>
      <c r="M4780">
        <f>'DATA DASH'!M4780</f>
        <v/>
      </c>
    </row>
    <row r="4781">
      <c r="A4781">
        <f>'DATA DASH'!A4781</f>
        <v/>
      </c>
      <c r="B4781">
        <f>'DATA DASH'!B4781</f>
        <v/>
      </c>
      <c r="C4781">
        <f>'DATA DASH'!C4781</f>
        <v/>
      </c>
      <c r="D4781">
        <f>'DATA DASH'!D4781</f>
        <v/>
      </c>
      <c r="E4781">
        <f>'DATA DASH'!E4781</f>
        <v/>
      </c>
      <c r="F4781">
        <f>'DATA DASH'!F4781</f>
        <v/>
      </c>
      <c r="G4781">
        <f>'DATA DASH'!G4781</f>
        <v/>
      </c>
      <c r="H4781">
        <f>'DATA DASH'!H4781</f>
        <v/>
      </c>
      <c r="I4781">
        <f>'DATA DASH'!I4781</f>
        <v/>
      </c>
      <c r="J4781">
        <f>'DATA DASH'!J4781</f>
        <v/>
      </c>
      <c r="K4781">
        <f>'DATA DASH'!K4781</f>
        <v/>
      </c>
      <c r="L4781">
        <f>'DATA DASH'!L4781</f>
        <v/>
      </c>
      <c r="M4781">
        <f>'DATA DASH'!M4781</f>
        <v/>
      </c>
    </row>
    <row r="4782">
      <c r="A4782">
        <f>'DATA DASH'!A4782</f>
        <v/>
      </c>
      <c r="B4782">
        <f>'DATA DASH'!B4782</f>
        <v/>
      </c>
      <c r="C4782">
        <f>'DATA DASH'!C4782</f>
        <v/>
      </c>
      <c r="D4782">
        <f>'DATA DASH'!D4782</f>
        <v/>
      </c>
      <c r="E4782">
        <f>'DATA DASH'!E4782</f>
        <v/>
      </c>
      <c r="F4782">
        <f>'DATA DASH'!F4782</f>
        <v/>
      </c>
      <c r="G4782">
        <f>'DATA DASH'!G4782</f>
        <v/>
      </c>
      <c r="H4782">
        <f>'DATA DASH'!H4782</f>
        <v/>
      </c>
      <c r="I4782">
        <f>'DATA DASH'!I4782</f>
        <v/>
      </c>
      <c r="J4782">
        <f>'DATA DASH'!J4782</f>
        <v/>
      </c>
      <c r="K4782">
        <f>'DATA DASH'!K4782</f>
        <v/>
      </c>
      <c r="L4782">
        <f>'DATA DASH'!L4782</f>
        <v/>
      </c>
      <c r="M4782">
        <f>'DATA DASH'!M4782</f>
        <v/>
      </c>
    </row>
    <row r="4783">
      <c r="A4783">
        <f>'DATA DASH'!A4783</f>
        <v/>
      </c>
      <c r="B4783">
        <f>'DATA DASH'!B4783</f>
        <v/>
      </c>
      <c r="C4783">
        <f>'DATA DASH'!C4783</f>
        <v/>
      </c>
      <c r="D4783">
        <f>'DATA DASH'!D4783</f>
        <v/>
      </c>
      <c r="E4783">
        <f>'DATA DASH'!E4783</f>
        <v/>
      </c>
      <c r="F4783">
        <f>'DATA DASH'!F4783</f>
        <v/>
      </c>
      <c r="G4783">
        <f>'DATA DASH'!G4783</f>
        <v/>
      </c>
      <c r="H4783">
        <f>'DATA DASH'!H4783</f>
        <v/>
      </c>
      <c r="I4783">
        <f>'DATA DASH'!I4783</f>
        <v/>
      </c>
      <c r="J4783">
        <f>'DATA DASH'!J4783</f>
        <v/>
      </c>
      <c r="K4783">
        <f>'DATA DASH'!K4783</f>
        <v/>
      </c>
      <c r="L4783">
        <f>'DATA DASH'!L4783</f>
        <v/>
      </c>
      <c r="M4783">
        <f>'DATA DASH'!M4783</f>
        <v/>
      </c>
    </row>
    <row r="4784">
      <c r="A4784">
        <f>'DATA DASH'!A4784</f>
        <v/>
      </c>
      <c r="B4784">
        <f>'DATA DASH'!B4784</f>
        <v/>
      </c>
      <c r="C4784">
        <f>'DATA DASH'!C4784</f>
        <v/>
      </c>
      <c r="D4784">
        <f>'DATA DASH'!D4784</f>
        <v/>
      </c>
      <c r="E4784">
        <f>'DATA DASH'!E4784</f>
        <v/>
      </c>
      <c r="F4784">
        <f>'DATA DASH'!F4784</f>
        <v/>
      </c>
      <c r="G4784">
        <f>'DATA DASH'!G4784</f>
        <v/>
      </c>
      <c r="H4784">
        <f>'DATA DASH'!H4784</f>
        <v/>
      </c>
      <c r="I4784">
        <f>'DATA DASH'!I4784</f>
        <v/>
      </c>
      <c r="J4784">
        <f>'DATA DASH'!J4784</f>
        <v/>
      </c>
      <c r="K4784">
        <f>'DATA DASH'!K4784</f>
        <v/>
      </c>
      <c r="L4784">
        <f>'DATA DASH'!L4784</f>
        <v/>
      </c>
      <c r="M4784">
        <f>'DATA DASH'!M4784</f>
        <v/>
      </c>
    </row>
    <row r="4785">
      <c r="A4785">
        <f>'DATA DASH'!A4785</f>
        <v/>
      </c>
      <c r="B4785">
        <f>'DATA DASH'!B4785</f>
        <v/>
      </c>
      <c r="C4785">
        <f>'DATA DASH'!C4785</f>
        <v/>
      </c>
      <c r="D4785">
        <f>'DATA DASH'!D4785</f>
        <v/>
      </c>
      <c r="E4785">
        <f>'DATA DASH'!E4785</f>
        <v/>
      </c>
      <c r="F4785">
        <f>'DATA DASH'!F4785</f>
        <v/>
      </c>
      <c r="G4785">
        <f>'DATA DASH'!G4785</f>
        <v/>
      </c>
      <c r="H4785">
        <f>'DATA DASH'!H4785</f>
        <v/>
      </c>
      <c r="I4785">
        <f>'DATA DASH'!I4785</f>
        <v/>
      </c>
      <c r="J4785">
        <f>'DATA DASH'!J4785</f>
        <v/>
      </c>
      <c r="K4785">
        <f>'DATA DASH'!K4785</f>
        <v/>
      </c>
      <c r="L4785">
        <f>'DATA DASH'!L4785</f>
        <v/>
      </c>
      <c r="M4785">
        <f>'DATA DASH'!M4785</f>
        <v/>
      </c>
    </row>
    <row r="4786">
      <c r="A4786">
        <f>'DATA DASH'!A4786</f>
        <v/>
      </c>
      <c r="B4786">
        <f>'DATA DASH'!B4786</f>
        <v/>
      </c>
      <c r="C4786">
        <f>'DATA DASH'!C4786</f>
        <v/>
      </c>
      <c r="D4786">
        <f>'DATA DASH'!D4786</f>
        <v/>
      </c>
      <c r="E4786">
        <f>'DATA DASH'!E4786</f>
        <v/>
      </c>
      <c r="F4786">
        <f>'DATA DASH'!F4786</f>
        <v/>
      </c>
      <c r="G4786">
        <f>'DATA DASH'!G4786</f>
        <v/>
      </c>
      <c r="H4786">
        <f>'DATA DASH'!H4786</f>
        <v/>
      </c>
      <c r="I4786">
        <f>'DATA DASH'!I4786</f>
        <v/>
      </c>
      <c r="J4786">
        <f>'DATA DASH'!J4786</f>
        <v/>
      </c>
      <c r="K4786">
        <f>'DATA DASH'!K4786</f>
        <v/>
      </c>
      <c r="L4786">
        <f>'DATA DASH'!L4786</f>
        <v/>
      </c>
      <c r="M4786">
        <f>'DATA DASH'!M4786</f>
        <v/>
      </c>
    </row>
    <row r="4787">
      <c r="A4787">
        <f>'DATA DASH'!A4787</f>
        <v/>
      </c>
      <c r="B4787">
        <f>'DATA DASH'!B4787</f>
        <v/>
      </c>
      <c r="C4787">
        <f>'DATA DASH'!C4787</f>
        <v/>
      </c>
      <c r="D4787">
        <f>'DATA DASH'!D4787</f>
        <v/>
      </c>
      <c r="E4787">
        <f>'DATA DASH'!E4787</f>
        <v/>
      </c>
      <c r="F4787">
        <f>'DATA DASH'!F4787</f>
        <v/>
      </c>
      <c r="G4787">
        <f>'DATA DASH'!G4787</f>
        <v/>
      </c>
      <c r="H4787">
        <f>'DATA DASH'!H4787</f>
        <v/>
      </c>
      <c r="I4787">
        <f>'DATA DASH'!I4787</f>
        <v/>
      </c>
      <c r="J4787">
        <f>'DATA DASH'!J4787</f>
        <v/>
      </c>
      <c r="K4787">
        <f>'DATA DASH'!K4787</f>
        <v/>
      </c>
      <c r="L4787">
        <f>'DATA DASH'!L4787</f>
        <v/>
      </c>
      <c r="M4787">
        <f>'DATA DASH'!M4787</f>
        <v/>
      </c>
    </row>
    <row r="4788">
      <c r="A4788">
        <f>'DATA DASH'!A4788</f>
        <v/>
      </c>
      <c r="B4788">
        <f>'DATA DASH'!B4788</f>
        <v/>
      </c>
      <c r="C4788">
        <f>'DATA DASH'!C4788</f>
        <v/>
      </c>
      <c r="D4788">
        <f>'DATA DASH'!D4788</f>
        <v/>
      </c>
      <c r="E4788">
        <f>'DATA DASH'!E4788</f>
        <v/>
      </c>
      <c r="F4788">
        <f>'DATA DASH'!F4788</f>
        <v/>
      </c>
      <c r="G4788">
        <f>'DATA DASH'!G4788</f>
        <v/>
      </c>
      <c r="H4788">
        <f>'DATA DASH'!H4788</f>
        <v/>
      </c>
      <c r="I4788">
        <f>'DATA DASH'!I4788</f>
        <v/>
      </c>
      <c r="J4788">
        <f>'DATA DASH'!J4788</f>
        <v/>
      </c>
      <c r="K4788">
        <f>'DATA DASH'!K4788</f>
        <v/>
      </c>
      <c r="L4788">
        <f>'DATA DASH'!L4788</f>
        <v/>
      </c>
      <c r="M4788">
        <f>'DATA DASH'!M4788</f>
        <v/>
      </c>
    </row>
    <row r="4789">
      <c r="A4789">
        <f>'DATA DASH'!A4789</f>
        <v/>
      </c>
      <c r="B4789">
        <f>'DATA DASH'!B4789</f>
        <v/>
      </c>
      <c r="C4789">
        <f>'DATA DASH'!C4789</f>
        <v/>
      </c>
      <c r="D4789">
        <f>'DATA DASH'!D4789</f>
        <v/>
      </c>
      <c r="E4789">
        <f>'DATA DASH'!E4789</f>
        <v/>
      </c>
      <c r="F4789">
        <f>'DATA DASH'!F4789</f>
        <v/>
      </c>
      <c r="G4789">
        <f>'DATA DASH'!G4789</f>
        <v/>
      </c>
      <c r="H4789">
        <f>'DATA DASH'!H4789</f>
        <v/>
      </c>
      <c r="I4789">
        <f>'DATA DASH'!I4789</f>
        <v/>
      </c>
      <c r="J4789">
        <f>'DATA DASH'!J4789</f>
        <v/>
      </c>
      <c r="K4789">
        <f>'DATA DASH'!K4789</f>
        <v/>
      </c>
      <c r="L4789">
        <f>'DATA DASH'!L4789</f>
        <v/>
      </c>
      <c r="M4789">
        <f>'DATA DASH'!M4789</f>
        <v/>
      </c>
    </row>
    <row r="4790">
      <c r="A4790">
        <f>'DATA DASH'!A4790</f>
        <v/>
      </c>
      <c r="B4790">
        <f>'DATA DASH'!B4790</f>
        <v/>
      </c>
      <c r="C4790">
        <f>'DATA DASH'!C4790</f>
        <v/>
      </c>
      <c r="D4790">
        <f>'DATA DASH'!D4790</f>
        <v/>
      </c>
      <c r="E4790">
        <f>'DATA DASH'!E4790</f>
        <v/>
      </c>
      <c r="F4790">
        <f>'DATA DASH'!F4790</f>
        <v/>
      </c>
      <c r="G4790">
        <f>'DATA DASH'!G4790</f>
        <v/>
      </c>
      <c r="H4790">
        <f>'DATA DASH'!H4790</f>
        <v/>
      </c>
      <c r="I4790">
        <f>'DATA DASH'!I4790</f>
        <v/>
      </c>
      <c r="J4790">
        <f>'DATA DASH'!J4790</f>
        <v/>
      </c>
      <c r="K4790">
        <f>'DATA DASH'!K4790</f>
        <v/>
      </c>
      <c r="L4790">
        <f>'DATA DASH'!L4790</f>
        <v/>
      </c>
      <c r="M4790">
        <f>'DATA DASH'!M4790</f>
        <v/>
      </c>
    </row>
    <row r="4791">
      <c r="A4791">
        <f>'DATA DASH'!A4791</f>
        <v/>
      </c>
      <c r="B4791">
        <f>'DATA DASH'!B4791</f>
        <v/>
      </c>
      <c r="C4791">
        <f>'DATA DASH'!C4791</f>
        <v/>
      </c>
      <c r="D4791">
        <f>'DATA DASH'!D4791</f>
        <v/>
      </c>
      <c r="E4791">
        <f>'DATA DASH'!E4791</f>
        <v/>
      </c>
      <c r="F4791">
        <f>'DATA DASH'!F4791</f>
        <v/>
      </c>
      <c r="G4791">
        <f>'DATA DASH'!G4791</f>
        <v/>
      </c>
      <c r="H4791">
        <f>'DATA DASH'!H4791</f>
        <v/>
      </c>
      <c r="I4791">
        <f>'DATA DASH'!I4791</f>
        <v/>
      </c>
      <c r="J4791">
        <f>'DATA DASH'!J4791</f>
        <v/>
      </c>
      <c r="K4791">
        <f>'DATA DASH'!K4791</f>
        <v/>
      </c>
      <c r="L4791">
        <f>'DATA DASH'!L4791</f>
        <v/>
      </c>
      <c r="M4791">
        <f>'DATA DASH'!M4791</f>
        <v/>
      </c>
    </row>
    <row r="4792">
      <c r="A4792">
        <f>'DATA DASH'!A4792</f>
        <v/>
      </c>
      <c r="B4792">
        <f>'DATA DASH'!B4792</f>
        <v/>
      </c>
      <c r="C4792">
        <f>'DATA DASH'!C4792</f>
        <v/>
      </c>
      <c r="D4792">
        <f>'DATA DASH'!D4792</f>
        <v/>
      </c>
      <c r="E4792">
        <f>'DATA DASH'!E4792</f>
        <v/>
      </c>
      <c r="F4792">
        <f>'DATA DASH'!F4792</f>
        <v/>
      </c>
      <c r="G4792">
        <f>'DATA DASH'!G4792</f>
        <v/>
      </c>
      <c r="H4792">
        <f>'DATA DASH'!H4792</f>
        <v/>
      </c>
      <c r="I4792">
        <f>'DATA DASH'!I4792</f>
        <v/>
      </c>
      <c r="J4792">
        <f>'DATA DASH'!J4792</f>
        <v/>
      </c>
      <c r="K4792">
        <f>'DATA DASH'!K4792</f>
        <v/>
      </c>
      <c r="L4792">
        <f>'DATA DASH'!L4792</f>
        <v/>
      </c>
      <c r="M4792">
        <f>'DATA DASH'!M4792</f>
        <v/>
      </c>
    </row>
    <row r="4793">
      <c r="A4793">
        <f>'DATA DASH'!A4793</f>
        <v/>
      </c>
      <c r="B4793">
        <f>'DATA DASH'!B4793</f>
        <v/>
      </c>
      <c r="C4793">
        <f>'DATA DASH'!C4793</f>
        <v/>
      </c>
      <c r="D4793">
        <f>'DATA DASH'!D4793</f>
        <v/>
      </c>
      <c r="E4793">
        <f>'DATA DASH'!E4793</f>
        <v/>
      </c>
      <c r="F4793">
        <f>'DATA DASH'!F4793</f>
        <v/>
      </c>
      <c r="G4793">
        <f>'DATA DASH'!G4793</f>
        <v/>
      </c>
      <c r="H4793">
        <f>'DATA DASH'!H4793</f>
        <v/>
      </c>
      <c r="I4793">
        <f>'DATA DASH'!I4793</f>
        <v/>
      </c>
      <c r="J4793">
        <f>'DATA DASH'!J4793</f>
        <v/>
      </c>
      <c r="K4793">
        <f>'DATA DASH'!K4793</f>
        <v/>
      </c>
      <c r="L4793">
        <f>'DATA DASH'!L4793</f>
        <v/>
      </c>
      <c r="M4793">
        <f>'DATA DASH'!M4793</f>
        <v/>
      </c>
    </row>
    <row r="4794">
      <c r="A4794">
        <f>'DATA DASH'!A4794</f>
        <v/>
      </c>
      <c r="B4794">
        <f>'DATA DASH'!B4794</f>
        <v/>
      </c>
      <c r="C4794">
        <f>'DATA DASH'!C4794</f>
        <v/>
      </c>
      <c r="D4794">
        <f>'DATA DASH'!D4794</f>
        <v/>
      </c>
      <c r="E4794">
        <f>'DATA DASH'!E4794</f>
        <v/>
      </c>
      <c r="F4794">
        <f>'DATA DASH'!F4794</f>
        <v/>
      </c>
      <c r="G4794">
        <f>'DATA DASH'!G4794</f>
        <v/>
      </c>
      <c r="H4794">
        <f>'DATA DASH'!H4794</f>
        <v/>
      </c>
      <c r="I4794">
        <f>'DATA DASH'!I4794</f>
        <v/>
      </c>
      <c r="J4794">
        <f>'DATA DASH'!J4794</f>
        <v/>
      </c>
      <c r="K4794">
        <f>'DATA DASH'!K4794</f>
        <v/>
      </c>
      <c r="L4794">
        <f>'DATA DASH'!L4794</f>
        <v/>
      </c>
      <c r="M4794">
        <f>'DATA DASH'!M4794</f>
        <v/>
      </c>
    </row>
    <row r="4795">
      <c r="A4795">
        <f>'DATA DASH'!A4795</f>
        <v/>
      </c>
      <c r="B4795">
        <f>'DATA DASH'!B4795</f>
        <v/>
      </c>
      <c r="C4795">
        <f>'DATA DASH'!C4795</f>
        <v/>
      </c>
      <c r="D4795">
        <f>'DATA DASH'!D4795</f>
        <v/>
      </c>
      <c r="E4795">
        <f>'DATA DASH'!E4795</f>
        <v/>
      </c>
      <c r="F4795">
        <f>'DATA DASH'!F4795</f>
        <v/>
      </c>
      <c r="G4795">
        <f>'DATA DASH'!G4795</f>
        <v/>
      </c>
      <c r="H4795">
        <f>'DATA DASH'!H4795</f>
        <v/>
      </c>
      <c r="I4795">
        <f>'DATA DASH'!I4795</f>
        <v/>
      </c>
      <c r="J4795">
        <f>'DATA DASH'!J4795</f>
        <v/>
      </c>
      <c r="K4795">
        <f>'DATA DASH'!K4795</f>
        <v/>
      </c>
      <c r="L4795">
        <f>'DATA DASH'!L4795</f>
        <v/>
      </c>
      <c r="M4795">
        <f>'DATA DASH'!M4795</f>
        <v/>
      </c>
    </row>
    <row r="4796">
      <c r="A4796">
        <f>'DATA DASH'!A4796</f>
        <v/>
      </c>
      <c r="B4796">
        <f>'DATA DASH'!B4796</f>
        <v/>
      </c>
      <c r="C4796">
        <f>'DATA DASH'!C4796</f>
        <v/>
      </c>
      <c r="D4796">
        <f>'DATA DASH'!D4796</f>
        <v/>
      </c>
      <c r="E4796">
        <f>'DATA DASH'!E4796</f>
        <v/>
      </c>
      <c r="F4796">
        <f>'DATA DASH'!F4796</f>
        <v/>
      </c>
      <c r="G4796">
        <f>'DATA DASH'!G4796</f>
        <v/>
      </c>
      <c r="H4796">
        <f>'DATA DASH'!H4796</f>
        <v/>
      </c>
      <c r="I4796">
        <f>'DATA DASH'!I4796</f>
        <v/>
      </c>
      <c r="J4796">
        <f>'DATA DASH'!J4796</f>
        <v/>
      </c>
      <c r="K4796">
        <f>'DATA DASH'!K4796</f>
        <v/>
      </c>
      <c r="L4796">
        <f>'DATA DASH'!L4796</f>
        <v/>
      </c>
      <c r="M4796">
        <f>'DATA DASH'!M4796</f>
        <v/>
      </c>
    </row>
    <row r="4797">
      <c r="A4797">
        <f>'DATA DASH'!A4797</f>
        <v/>
      </c>
      <c r="B4797">
        <f>'DATA DASH'!B4797</f>
        <v/>
      </c>
      <c r="C4797">
        <f>'DATA DASH'!C4797</f>
        <v/>
      </c>
      <c r="D4797">
        <f>'DATA DASH'!D4797</f>
        <v/>
      </c>
      <c r="E4797">
        <f>'DATA DASH'!E4797</f>
        <v/>
      </c>
      <c r="F4797">
        <f>'DATA DASH'!F4797</f>
        <v/>
      </c>
      <c r="G4797">
        <f>'DATA DASH'!G4797</f>
        <v/>
      </c>
      <c r="H4797">
        <f>'DATA DASH'!H4797</f>
        <v/>
      </c>
      <c r="I4797">
        <f>'DATA DASH'!I4797</f>
        <v/>
      </c>
      <c r="J4797">
        <f>'DATA DASH'!J4797</f>
        <v/>
      </c>
      <c r="K4797">
        <f>'DATA DASH'!K4797</f>
        <v/>
      </c>
      <c r="L4797">
        <f>'DATA DASH'!L4797</f>
        <v/>
      </c>
      <c r="M4797">
        <f>'DATA DASH'!M4797</f>
        <v/>
      </c>
    </row>
    <row r="4798">
      <c r="A4798">
        <f>'DATA DASH'!A4798</f>
        <v/>
      </c>
      <c r="B4798">
        <f>'DATA DASH'!B4798</f>
        <v/>
      </c>
      <c r="C4798">
        <f>'DATA DASH'!C4798</f>
        <v/>
      </c>
      <c r="D4798">
        <f>'DATA DASH'!D4798</f>
        <v/>
      </c>
      <c r="E4798">
        <f>'DATA DASH'!E4798</f>
        <v/>
      </c>
      <c r="F4798">
        <f>'DATA DASH'!F4798</f>
        <v/>
      </c>
      <c r="G4798">
        <f>'DATA DASH'!G4798</f>
        <v/>
      </c>
      <c r="H4798">
        <f>'DATA DASH'!H4798</f>
        <v/>
      </c>
      <c r="I4798">
        <f>'DATA DASH'!I4798</f>
        <v/>
      </c>
      <c r="J4798">
        <f>'DATA DASH'!J4798</f>
        <v/>
      </c>
      <c r="K4798">
        <f>'DATA DASH'!K4798</f>
        <v/>
      </c>
      <c r="L4798">
        <f>'DATA DASH'!L4798</f>
        <v/>
      </c>
      <c r="M4798">
        <f>'DATA DASH'!M4798</f>
        <v/>
      </c>
    </row>
    <row r="4799">
      <c r="A4799">
        <f>'DATA DASH'!A4799</f>
        <v/>
      </c>
      <c r="B4799">
        <f>'DATA DASH'!B4799</f>
        <v/>
      </c>
      <c r="C4799">
        <f>'DATA DASH'!C4799</f>
        <v/>
      </c>
      <c r="D4799">
        <f>'DATA DASH'!D4799</f>
        <v/>
      </c>
      <c r="E4799">
        <f>'DATA DASH'!E4799</f>
        <v/>
      </c>
      <c r="F4799">
        <f>'DATA DASH'!F4799</f>
        <v/>
      </c>
      <c r="G4799">
        <f>'DATA DASH'!G4799</f>
        <v/>
      </c>
      <c r="H4799">
        <f>'DATA DASH'!H4799</f>
        <v/>
      </c>
      <c r="I4799">
        <f>'DATA DASH'!I4799</f>
        <v/>
      </c>
      <c r="J4799">
        <f>'DATA DASH'!J4799</f>
        <v/>
      </c>
      <c r="K4799">
        <f>'DATA DASH'!K4799</f>
        <v/>
      </c>
      <c r="L4799">
        <f>'DATA DASH'!L4799</f>
        <v/>
      </c>
      <c r="M4799">
        <f>'DATA DASH'!M4799</f>
        <v/>
      </c>
    </row>
    <row r="4800">
      <c r="A4800">
        <f>'DATA DASH'!A4800</f>
        <v/>
      </c>
      <c r="B4800">
        <f>'DATA DASH'!B4800</f>
        <v/>
      </c>
      <c r="C4800">
        <f>'DATA DASH'!C4800</f>
        <v/>
      </c>
      <c r="D4800">
        <f>'DATA DASH'!D4800</f>
        <v/>
      </c>
      <c r="E4800">
        <f>'DATA DASH'!E4800</f>
        <v/>
      </c>
      <c r="F4800">
        <f>'DATA DASH'!F4800</f>
        <v/>
      </c>
      <c r="G4800">
        <f>'DATA DASH'!G4800</f>
        <v/>
      </c>
      <c r="H4800">
        <f>'DATA DASH'!H4800</f>
        <v/>
      </c>
      <c r="I4800">
        <f>'DATA DASH'!I4800</f>
        <v/>
      </c>
      <c r="J4800">
        <f>'DATA DASH'!J4800</f>
        <v/>
      </c>
      <c r="K4800">
        <f>'DATA DASH'!K4800</f>
        <v/>
      </c>
      <c r="L4800">
        <f>'DATA DASH'!L4800</f>
        <v/>
      </c>
      <c r="M4800">
        <f>'DATA DASH'!M4800</f>
        <v/>
      </c>
    </row>
    <row r="4801">
      <c r="A4801">
        <f>'DATA DASH'!A4801</f>
        <v/>
      </c>
      <c r="B4801">
        <f>'DATA DASH'!B4801</f>
        <v/>
      </c>
      <c r="C4801">
        <f>'DATA DASH'!C4801</f>
        <v/>
      </c>
      <c r="D4801">
        <f>'DATA DASH'!D4801</f>
        <v/>
      </c>
      <c r="E4801">
        <f>'DATA DASH'!E4801</f>
        <v/>
      </c>
      <c r="F4801">
        <f>'DATA DASH'!F4801</f>
        <v/>
      </c>
      <c r="G4801">
        <f>'DATA DASH'!G4801</f>
        <v/>
      </c>
      <c r="H4801">
        <f>'DATA DASH'!H4801</f>
        <v/>
      </c>
      <c r="I4801">
        <f>'DATA DASH'!I4801</f>
        <v/>
      </c>
      <c r="J4801">
        <f>'DATA DASH'!J4801</f>
        <v/>
      </c>
      <c r="K4801">
        <f>'DATA DASH'!K4801</f>
        <v/>
      </c>
      <c r="L4801">
        <f>'DATA DASH'!L4801</f>
        <v/>
      </c>
      <c r="M4801">
        <f>'DATA DASH'!M4801</f>
        <v/>
      </c>
    </row>
    <row r="4802">
      <c r="A4802">
        <f>'DATA DASH'!A4802</f>
        <v/>
      </c>
      <c r="B4802">
        <f>'DATA DASH'!B4802</f>
        <v/>
      </c>
      <c r="C4802">
        <f>'DATA DASH'!C4802</f>
        <v/>
      </c>
      <c r="D4802">
        <f>'DATA DASH'!D4802</f>
        <v/>
      </c>
      <c r="E4802">
        <f>'DATA DASH'!E4802</f>
        <v/>
      </c>
      <c r="F4802">
        <f>'DATA DASH'!F4802</f>
        <v/>
      </c>
      <c r="G4802">
        <f>'DATA DASH'!G4802</f>
        <v/>
      </c>
      <c r="H4802">
        <f>'DATA DASH'!H4802</f>
        <v/>
      </c>
      <c r="I4802">
        <f>'DATA DASH'!I4802</f>
        <v/>
      </c>
      <c r="J4802">
        <f>'DATA DASH'!J4802</f>
        <v/>
      </c>
      <c r="K4802">
        <f>'DATA DASH'!K4802</f>
        <v/>
      </c>
      <c r="L4802">
        <f>'DATA DASH'!L4802</f>
        <v/>
      </c>
      <c r="M4802">
        <f>'DATA DASH'!M4802</f>
        <v/>
      </c>
    </row>
    <row r="4803">
      <c r="A4803">
        <f>'DATA DASH'!A4803</f>
        <v/>
      </c>
      <c r="B4803">
        <f>'DATA DASH'!B4803</f>
        <v/>
      </c>
      <c r="C4803">
        <f>'DATA DASH'!C4803</f>
        <v/>
      </c>
      <c r="D4803">
        <f>'DATA DASH'!D4803</f>
        <v/>
      </c>
      <c r="E4803">
        <f>'DATA DASH'!E4803</f>
        <v/>
      </c>
      <c r="F4803">
        <f>'DATA DASH'!F4803</f>
        <v/>
      </c>
      <c r="G4803">
        <f>'DATA DASH'!G4803</f>
        <v/>
      </c>
      <c r="H4803">
        <f>'DATA DASH'!H4803</f>
        <v/>
      </c>
      <c r="I4803">
        <f>'DATA DASH'!I4803</f>
        <v/>
      </c>
      <c r="J4803">
        <f>'DATA DASH'!J4803</f>
        <v/>
      </c>
      <c r="K4803">
        <f>'DATA DASH'!K4803</f>
        <v/>
      </c>
      <c r="L4803">
        <f>'DATA DASH'!L4803</f>
        <v/>
      </c>
      <c r="M4803">
        <f>'DATA DASH'!M4803</f>
        <v/>
      </c>
    </row>
    <row r="4804">
      <c r="A4804">
        <f>'DATA DASH'!A4804</f>
        <v/>
      </c>
      <c r="B4804">
        <f>'DATA DASH'!B4804</f>
        <v/>
      </c>
      <c r="C4804">
        <f>'DATA DASH'!C4804</f>
        <v/>
      </c>
      <c r="D4804">
        <f>'DATA DASH'!D4804</f>
        <v/>
      </c>
      <c r="E4804">
        <f>'DATA DASH'!E4804</f>
        <v/>
      </c>
      <c r="F4804">
        <f>'DATA DASH'!F4804</f>
        <v/>
      </c>
      <c r="G4804">
        <f>'DATA DASH'!G4804</f>
        <v/>
      </c>
      <c r="H4804">
        <f>'DATA DASH'!H4804</f>
        <v/>
      </c>
      <c r="I4804">
        <f>'DATA DASH'!I4804</f>
        <v/>
      </c>
      <c r="J4804">
        <f>'DATA DASH'!J4804</f>
        <v/>
      </c>
      <c r="K4804">
        <f>'DATA DASH'!K4804</f>
        <v/>
      </c>
      <c r="L4804">
        <f>'DATA DASH'!L4804</f>
        <v/>
      </c>
      <c r="M4804">
        <f>'DATA DASH'!M4804</f>
        <v/>
      </c>
    </row>
    <row r="4805">
      <c r="A4805">
        <f>'DATA DASH'!A4805</f>
        <v/>
      </c>
      <c r="B4805">
        <f>'DATA DASH'!B4805</f>
        <v/>
      </c>
      <c r="C4805">
        <f>'DATA DASH'!C4805</f>
        <v/>
      </c>
      <c r="D4805">
        <f>'DATA DASH'!D4805</f>
        <v/>
      </c>
      <c r="E4805">
        <f>'DATA DASH'!E4805</f>
        <v/>
      </c>
      <c r="F4805">
        <f>'DATA DASH'!F4805</f>
        <v/>
      </c>
      <c r="G4805">
        <f>'DATA DASH'!G4805</f>
        <v/>
      </c>
      <c r="H4805">
        <f>'DATA DASH'!H4805</f>
        <v/>
      </c>
      <c r="I4805">
        <f>'DATA DASH'!I4805</f>
        <v/>
      </c>
      <c r="J4805">
        <f>'DATA DASH'!J4805</f>
        <v/>
      </c>
      <c r="K4805">
        <f>'DATA DASH'!K4805</f>
        <v/>
      </c>
      <c r="L4805">
        <f>'DATA DASH'!L4805</f>
        <v/>
      </c>
      <c r="M4805">
        <f>'DATA DASH'!M4805</f>
        <v/>
      </c>
    </row>
    <row r="4806">
      <c r="A4806">
        <f>'DATA DASH'!A4806</f>
        <v/>
      </c>
      <c r="B4806">
        <f>'DATA DASH'!B4806</f>
        <v/>
      </c>
      <c r="C4806">
        <f>'DATA DASH'!C4806</f>
        <v/>
      </c>
      <c r="D4806">
        <f>'DATA DASH'!D4806</f>
        <v/>
      </c>
      <c r="E4806">
        <f>'DATA DASH'!E4806</f>
        <v/>
      </c>
      <c r="F4806">
        <f>'DATA DASH'!F4806</f>
        <v/>
      </c>
      <c r="G4806">
        <f>'DATA DASH'!G4806</f>
        <v/>
      </c>
      <c r="H4806">
        <f>'DATA DASH'!H4806</f>
        <v/>
      </c>
      <c r="I4806">
        <f>'DATA DASH'!I4806</f>
        <v/>
      </c>
      <c r="J4806">
        <f>'DATA DASH'!J4806</f>
        <v/>
      </c>
      <c r="K4806">
        <f>'DATA DASH'!K4806</f>
        <v/>
      </c>
      <c r="L4806">
        <f>'DATA DASH'!L4806</f>
        <v/>
      </c>
      <c r="M4806">
        <f>'DATA DASH'!M4806</f>
        <v/>
      </c>
    </row>
    <row r="4807">
      <c r="A4807">
        <f>'DATA DASH'!A4807</f>
        <v/>
      </c>
      <c r="B4807">
        <f>'DATA DASH'!B4807</f>
        <v/>
      </c>
      <c r="C4807">
        <f>'DATA DASH'!C4807</f>
        <v/>
      </c>
      <c r="D4807">
        <f>'DATA DASH'!D4807</f>
        <v/>
      </c>
      <c r="E4807">
        <f>'DATA DASH'!E4807</f>
        <v/>
      </c>
      <c r="F4807">
        <f>'DATA DASH'!F4807</f>
        <v/>
      </c>
      <c r="G4807">
        <f>'DATA DASH'!G4807</f>
        <v/>
      </c>
      <c r="H4807">
        <f>'DATA DASH'!H4807</f>
        <v/>
      </c>
      <c r="I4807">
        <f>'DATA DASH'!I4807</f>
        <v/>
      </c>
      <c r="J4807">
        <f>'DATA DASH'!J4807</f>
        <v/>
      </c>
      <c r="K4807">
        <f>'DATA DASH'!K4807</f>
        <v/>
      </c>
      <c r="L4807">
        <f>'DATA DASH'!L4807</f>
        <v/>
      </c>
      <c r="M4807">
        <f>'DATA DASH'!M4807</f>
        <v/>
      </c>
    </row>
    <row r="4808">
      <c r="A4808">
        <f>'DATA DASH'!A4808</f>
        <v/>
      </c>
      <c r="B4808">
        <f>'DATA DASH'!B4808</f>
        <v/>
      </c>
      <c r="C4808">
        <f>'DATA DASH'!C4808</f>
        <v/>
      </c>
      <c r="D4808">
        <f>'DATA DASH'!D4808</f>
        <v/>
      </c>
      <c r="E4808">
        <f>'DATA DASH'!E4808</f>
        <v/>
      </c>
      <c r="F4808">
        <f>'DATA DASH'!F4808</f>
        <v/>
      </c>
      <c r="G4808">
        <f>'DATA DASH'!G4808</f>
        <v/>
      </c>
      <c r="H4808">
        <f>'DATA DASH'!H4808</f>
        <v/>
      </c>
      <c r="I4808">
        <f>'DATA DASH'!I4808</f>
        <v/>
      </c>
      <c r="J4808">
        <f>'DATA DASH'!J4808</f>
        <v/>
      </c>
      <c r="K4808">
        <f>'DATA DASH'!K4808</f>
        <v/>
      </c>
      <c r="L4808">
        <f>'DATA DASH'!L4808</f>
        <v/>
      </c>
      <c r="M4808">
        <f>'DATA DASH'!M4808</f>
        <v/>
      </c>
    </row>
    <row r="4809">
      <c r="A4809">
        <f>'DATA DASH'!A4809</f>
        <v/>
      </c>
      <c r="B4809">
        <f>'DATA DASH'!B4809</f>
        <v/>
      </c>
      <c r="C4809">
        <f>'DATA DASH'!C4809</f>
        <v/>
      </c>
      <c r="D4809">
        <f>'DATA DASH'!D4809</f>
        <v/>
      </c>
      <c r="E4809">
        <f>'DATA DASH'!E4809</f>
        <v/>
      </c>
      <c r="F4809">
        <f>'DATA DASH'!F4809</f>
        <v/>
      </c>
      <c r="G4809">
        <f>'DATA DASH'!G4809</f>
        <v/>
      </c>
      <c r="H4809">
        <f>'DATA DASH'!H4809</f>
        <v/>
      </c>
      <c r="I4809">
        <f>'DATA DASH'!I4809</f>
        <v/>
      </c>
      <c r="J4809">
        <f>'DATA DASH'!J4809</f>
        <v/>
      </c>
      <c r="K4809">
        <f>'DATA DASH'!K4809</f>
        <v/>
      </c>
      <c r="L4809">
        <f>'DATA DASH'!L4809</f>
        <v/>
      </c>
      <c r="M4809">
        <f>'DATA DASH'!M4809</f>
        <v/>
      </c>
    </row>
    <row r="4810">
      <c r="A4810">
        <f>'DATA DASH'!A4810</f>
        <v/>
      </c>
      <c r="B4810">
        <f>'DATA DASH'!B4810</f>
        <v/>
      </c>
      <c r="C4810">
        <f>'DATA DASH'!C4810</f>
        <v/>
      </c>
      <c r="D4810">
        <f>'DATA DASH'!D4810</f>
        <v/>
      </c>
      <c r="E4810">
        <f>'DATA DASH'!E4810</f>
        <v/>
      </c>
      <c r="F4810">
        <f>'DATA DASH'!F4810</f>
        <v/>
      </c>
      <c r="G4810">
        <f>'DATA DASH'!G4810</f>
        <v/>
      </c>
      <c r="H4810">
        <f>'DATA DASH'!H4810</f>
        <v/>
      </c>
      <c r="I4810">
        <f>'DATA DASH'!I4810</f>
        <v/>
      </c>
      <c r="J4810">
        <f>'DATA DASH'!J4810</f>
        <v/>
      </c>
      <c r="K4810">
        <f>'DATA DASH'!K4810</f>
        <v/>
      </c>
      <c r="L4810">
        <f>'DATA DASH'!L4810</f>
        <v/>
      </c>
      <c r="M4810">
        <f>'DATA DASH'!M4810</f>
        <v/>
      </c>
    </row>
    <row r="4811">
      <c r="A4811">
        <f>'DATA DASH'!A4811</f>
        <v/>
      </c>
      <c r="B4811">
        <f>'DATA DASH'!B4811</f>
        <v/>
      </c>
      <c r="C4811">
        <f>'DATA DASH'!C4811</f>
        <v/>
      </c>
      <c r="D4811">
        <f>'DATA DASH'!D4811</f>
        <v/>
      </c>
      <c r="E4811">
        <f>'DATA DASH'!E4811</f>
        <v/>
      </c>
      <c r="F4811">
        <f>'DATA DASH'!F4811</f>
        <v/>
      </c>
      <c r="G4811">
        <f>'DATA DASH'!G4811</f>
        <v/>
      </c>
      <c r="H4811">
        <f>'DATA DASH'!H4811</f>
        <v/>
      </c>
      <c r="I4811">
        <f>'DATA DASH'!I4811</f>
        <v/>
      </c>
      <c r="J4811">
        <f>'DATA DASH'!J4811</f>
        <v/>
      </c>
      <c r="K4811">
        <f>'DATA DASH'!K4811</f>
        <v/>
      </c>
      <c r="L4811">
        <f>'DATA DASH'!L4811</f>
        <v/>
      </c>
      <c r="M4811">
        <f>'DATA DASH'!M4811</f>
        <v/>
      </c>
    </row>
    <row r="4812">
      <c r="A4812">
        <f>'DATA DASH'!A4812</f>
        <v/>
      </c>
      <c r="B4812">
        <f>'DATA DASH'!B4812</f>
        <v/>
      </c>
      <c r="C4812">
        <f>'DATA DASH'!C4812</f>
        <v/>
      </c>
      <c r="D4812">
        <f>'DATA DASH'!D4812</f>
        <v/>
      </c>
      <c r="E4812">
        <f>'DATA DASH'!E4812</f>
        <v/>
      </c>
      <c r="F4812">
        <f>'DATA DASH'!F4812</f>
        <v/>
      </c>
      <c r="G4812">
        <f>'DATA DASH'!G4812</f>
        <v/>
      </c>
      <c r="H4812">
        <f>'DATA DASH'!H4812</f>
        <v/>
      </c>
      <c r="I4812">
        <f>'DATA DASH'!I4812</f>
        <v/>
      </c>
      <c r="J4812">
        <f>'DATA DASH'!J4812</f>
        <v/>
      </c>
      <c r="K4812">
        <f>'DATA DASH'!K4812</f>
        <v/>
      </c>
      <c r="L4812">
        <f>'DATA DASH'!L4812</f>
        <v/>
      </c>
      <c r="M4812">
        <f>'DATA DASH'!M4812</f>
        <v/>
      </c>
    </row>
    <row r="4813">
      <c r="A4813">
        <f>'DATA DASH'!A4813</f>
        <v/>
      </c>
      <c r="B4813">
        <f>'DATA DASH'!B4813</f>
        <v/>
      </c>
      <c r="C4813">
        <f>'DATA DASH'!C4813</f>
        <v/>
      </c>
      <c r="D4813">
        <f>'DATA DASH'!D4813</f>
        <v/>
      </c>
      <c r="E4813">
        <f>'DATA DASH'!E4813</f>
        <v/>
      </c>
      <c r="F4813">
        <f>'DATA DASH'!F4813</f>
        <v/>
      </c>
      <c r="G4813">
        <f>'DATA DASH'!G4813</f>
        <v/>
      </c>
      <c r="H4813">
        <f>'DATA DASH'!H4813</f>
        <v/>
      </c>
      <c r="I4813">
        <f>'DATA DASH'!I4813</f>
        <v/>
      </c>
      <c r="J4813">
        <f>'DATA DASH'!J4813</f>
        <v/>
      </c>
      <c r="K4813">
        <f>'DATA DASH'!K4813</f>
        <v/>
      </c>
      <c r="L4813">
        <f>'DATA DASH'!L4813</f>
        <v/>
      </c>
      <c r="M4813">
        <f>'DATA DASH'!M4813</f>
        <v/>
      </c>
    </row>
    <row r="4814">
      <c r="A4814">
        <f>'DATA DASH'!A4814</f>
        <v/>
      </c>
      <c r="B4814">
        <f>'DATA DASH'!B4814</f>
        <v/>
      </c>
      <c r="C4814">
        <f>'DATA DASH'!C4814</f>
        <v/>
      </c>
      <c r="D4814">
        <f>'DATA DASH'!D4814</f>
        <v/>
      </c>
      <c r="E4814">
        <f>'DATA DASH'!E4814</f>
        <v/>
      </c>
      <c r="F4814">
        <f>'DATA DASH'!F4814</f>
        <v/>
      </c>
      <c r="G4814">
        <f>'DATA DASH'!G4814</f>
        <v/>
      </c>
      <c r="H4814">
        <f>'DATA DASH'!H4814</f>
        <v/>
      </c>
      <c r="I4814">
        <f>'DATA DASH'!I4814</f>
        <v/>
      </c>
      <c r="J4814">
        <f>'DATA DASH'!J4814</f>
        <v/>
      </c>
      <c r="K4814">
        <f>'DATA DASH'!K4814</f>
        <v/>
      </c>
      <c r="L4814">
        <f>'DATA DASH'!L4814</f>
        <v/>
      </c>
      <c r="M4814">
        <f>'DATA DASH'!M4814</f>
        <v/>
      </c>
    </row>
    <row r="4815">
      <c r="A4815">
        <f>'DATA DASH'!A4815</f>
        <v/>
      </c>
      <c r="B4815">
        <f>'DATA DASH'!B4815</f>
        <v/>
      </c>
      <c r="C4815">
        <f>'DATA DASH'!C4815</f>
        <v/>
      </c>
      <c r="D4815">
        <f>'DATA DASH'!D4815</f>
        <v/>
      </c>
      <c r="E4815">
        <f>'DATA DASH'!E4815</f>
        <v/>
      </c>
      <c r="F4815">
        <f>'DATA DASH'!F4815</f>
        <v/>
      </c>
      <c r="G4815">
        <f>'DATA DASH'!G4815</f>
        <v/>
      </c>
      <c r="H4815">
        <f>'DATA DASH'!H4815</f>
        <v/>
      </c>
      <c r="I4815">
        <f>'DATA DASH'!I4815</f>
        <v/>
      </c>
      <c r="J4815">
        <f>'DATA DASH'!J4815</f>
        <v/>
      </c>
      <c r="K4815">
        <f>'DATA DASH'!K4815</f>
        <v/>
      </c>
      <c r="L4815">
        <f>'DATA DASH'!L4815</f>
        <v/>
      </c>
      <c r="M4815">
        <f>'DATA DASH'!M4815</f>
        <v/>
      </c>
    </row>
    <row r="4816">
      <c r="A4816">
        <f>'DATA DASH'!A4816</f>
        <v/>
      </c>
      <c r="B4816">
        <f>'DATA DASH'!B4816</f>
        <v/>
      </c>
      <c r="C4816">
        <f>'DATA DASH'!C4816</f>
        <v/>
      </c>
      <c r="D4816">
        <f>'DATA DASH'!D4816</f>
        <v/>
      </c>
      <c r="E4816">
        <f>'DATA DASH'!E4816</f>
        <v/>
      </c>
      <c r="F4816">
        <f>'DATA DASH'!F4816</f>
        <v/>
      </c>
      <c r="G4816">
        <f>'DATA DASH'!G4816</f>
        <v/>
      </c>
      <c r="H4816">
        <f>'DATA DASH'!H4816</f>
        <v/>
      </c>
      <c r="I4816">
        <f>'DATA DASH'!I4816</f>
        <v/>
      </c>
      <c r="J4816">
        <f>'DATA DASH'!J4816</f>
        <v/>
      </c>
      <c r="K4816">
        <f>'DATA DASH'!K4816</f>
        <v/>
      </c>
      <c r="L4816">
        <f>'DATA DASH'!L4816</f>
        <v/>
      </c>
      <c r="M4816">
        <f>'DATA DASH'!M4816</f>
        <v/>
      </c>
    </row>
    <row r="4817">
      <c r="A4817">
        <f>'DATA DASH'!A4817</f>
        <v/>
      </c>
      <c r="B4817">
        <f>'DATA DASH'!B4817</f>
        <v/>
      </c>
      <c r="C4817">
        <f>'DATA DASH'!C4817</f>
        <v/>
      </c>
      <c r="D4817">
        <f>'DATA DASH'!D4817</f>
        <v/>
      </c>
      <c r="E4817">
        <f>'DATA DASH'!E4817</f>
        <v/>
      </c>
      <c r="F4817">
        <f>'DATA DASH'!F4817</f>
        <v/>
      </c>
      <c r="G4817">
        <f>'DATA DASH'!G4817</f>
        <v/>
      </c>
      <c r="H4817">
        <f>'DATA DASH'!H4817</f>
        <v/>
      </c>
      <c r="I4817">
        <f>'DATA DASH'!I4817</f>
        <v/>
      </c>
      <c r="J4817">
        <f>'DATA DASH'!J4817</f>
        <v/>
      </c>
      <c r="K4817">
        <f>'DATA DASH'!K4817</f>
        <v/>
      </c>
      <c r="L4817">
        <f>'DATA DASH'!L4817</f>
        <v/>
      </c>
      <c r="M4817">
        <f>'DATA DASH'!M4817</f>
        <v/>
      </c>
    </row>
    <row r="4818">
      <c r="A4818">
        <f>'DATA DASH'!A4818</f>
        <v/>
      </c>
      <c r="B4818">
        <f>'DATA DASH'!B4818</f>
        <v/>
      </c>
      <c r="C4818">
        <f>'DATA DASH'!C4818</f>
        <v/>
      </c>
      <c r="D4818">
        <f>'DATA DASH'!D4818</f>
        <v/>
      </c>
      <c r="E4818">
        <f>'DATA DASH'!E4818</f>
        <v/>
      </c>
      <c r="F4818">
        <f>'DATA DASH'!F4818</f>
        <v/>
      </c>
      <c r="G4818">
        <f>'DATA DASH'!G4818</f>
        <v/>
      </c>
      <c r="H4818">
        <f>'DATA DASH'!H4818</f>
        <v/>
      </c>
      <c r="I4818">
        <f>'DATA DASH'!I4818</f>
        <v/>
      </c>
      <c r="J4818">
        <f>'DATA DASH'!J4818</f>
        <v/>
      </c>
      <c r="K4818">
        <f>'DATA DASH'!K4818</f>
        <v/>
      </c>
      <c r="L4818">
        <f>'DATA DASH'!L4818</f>
        <v/>
      </c>
      <c r="M4818">
        <f>'DATA DASH'!M4818</f>
        <v/>
      </c>
    </row>
    <row r="4819">
      <c r="A4819">
        <f>'DATA DASH'!A4819</f>
        <v/>
      </c>
      <c r="B4819">
        <f>'DATA DASH'!B4819</f>
        <v/>
      </c>
      <c r="C4819">
        <f>'DATA DASH'!C4819</f>
        <v/>
      </c>
      <c r="D4819">
        <f>'DATA DASH'!D4819</f>
        <v/>
      </c>
      <c r="E4819">
        <f>'DATA DASH'!E4819</f>
        <v/>
      </c>
      <c r="F4819">
        <f>'DATA DASH'!F4819</f>
        <v/>
      </c>
      <c r="G4819">
        <f>'DATA DASH'!G4819</f>
        <v/>
      </c>
      <c r="H4819">
        <f>'DATA DASH'!H4819</f>
        <v/>
      </c>
      <c r="I4819">
        <f>'DATA DASH'!I4819</f>
        <v/>
      </c>
      <c r="J4819">
        <f>'DATA DASH'!J4819</f>
        <v/>
      </c>
      <c r="K4819">
        <f>'DATA DASH'!K4819</f>
        <v/>
      </c>
      <c r="L4819">
        <f>'DATA DASH'!L4819</f>
        <v/>
      </c>
      <c r="M4819">
        <f>'DATA DASH'!M4819</f>
        <v/>
      </c>
    </row>
    <row r="4820">
      <c r="A4820">
        <f>'DATA DASH'!A4820</f>
        <v/>
      </c>
      <c r="B4820">
        <f>'DATA DASH'!B4820</f>
        <v/>
      </c>
      <c r="C4820">
        <f>'DATA DASH'!C4820</f>
        <v/>
      </c>
      <c r="D4820">
        <f>'DATA DASH'!D4820</f>
        <v/>
      </c>
      <c r="E4820">
        <f>'DATA DASH'!E4820</f>
        <v/>
      </c>
      <c r="F4820">
        <f>'DATA DASH'!F4820</f>
        <v/>
      </c>
      <c r="G4820">
        <f>'DATA DASH'!G4820</f>
        <v/>
      </c>
      <c r="H4820">
        <f>'DATA DASH'!H4820</f>
        <v/>
      </c>
      <c r="I4820">
        <f>'DATA DASH'!I4820</f>
        <v/>
      </c>
      <c r="J4820">
        <f>'DATA DASH'!J4820</f>
        <v/>
      </c>
      <c r="K4820">
        <f>'DATA DASH'!K4820</f>
        <v/>
      </c>
      <c r="L4820">
        <f>'DATA DASH'!L4820</f>
        <v/>
      </c>
      <c r="M4820">
        <f>'DATA DASH'!M4820</f>
        <v/>
      </c>
    </row>
    <row r="4821">
      <c r="A4821">
        <f>'DATA DASH'!A4821</f>
        <v/>
      </c>
      <c r="B4821">
        <f>'DATA DASH'!B4821</f>
        <v/>
      </c>
      <c r="C4821">
        <f>'DATA DASH'!C4821</f>
        <v/>
      </c>
      <c r="D4821">
        <f>'DATA DASH'!D4821</f>
        <v/>
      </c>
      <c r="E4821">
        <f>'DATA DASH'!E4821</f>
        <v/>
      </c>
      <c r="F4821">
        <f>'DATA DASH'!F4821</f>
        <v/>
      </c>
      <c r="G4821">
        <f>'DATA DASH'!G4821</f>
        <v/>
      </c>
      <c r="H4821">
        <f>'DATA DASH'!H4821</f>
        <v/>
      </c>
      <c r="I4821">
        <f>'DATA DASH'!I4821</f>
        <v/>
      </c>
      <c r="J4821">
        <f>'DATA DASH'!J4821</f>
        <v/>
      </c>
      <c r="K4821">
        <f>'DATA DASH'!K4821</f>
        <v/>
      </c>
      <c r="L4821">
        <f>'DATA DASH'!L4821</f>
        <v/>
      </c>
      <c r="M4821">
        <f>'DATA DASH'!M4821</f>
        <v/>
      </c>
    </row>
    <row r="4822">
      <c r="A4822">
        <f>'DATA DASH'!A4822</f>
        <v/>
      </c>
      <c r="B4822">
        <f>'DATA DASH'!B4822</f>
        <v/>
      </c>
      <c r="C4822">
        <f>'DATA DASH'!C4822</f>
        <v/>
      </c>
      <c r="D4822">
        <f>'DATA DASH'!D4822</f>
        <v/>
      </c>
      <c r="E4822">
        <f>'DATA DASH'!E4822</f>
        <v/>
      </c>
      <c r="F4822">
        <f>'DATA DASH'!F4822</f>
        <v/>
      </c>
      <c r="G4822">
        <f>'DATA DASH'!G4822</f>
        <v/>
      </c>
      <c r="H4822">
        <f>'DATA DASH'!H4822</f>
        <v/>
      </c>
      <c r="I4822">
        <f>'DATA DASH'!I4822</f>
        <v/>
      </c>
      <c r="J4822">
        <f>'DATA DASH'!J4822</f>
        <v/>
      </c>
      <c r="K4822">
        <f>'DATA DASH'!K4822</f>
        <v/>
      </c>
      <c r="L4822">
        <f>'DATA DASH'!L4822</f>
        <v/>
      </c>
      <c r="M4822">
        <f>'DATA DASH'!M4822</f>
        <v/>
      </c>
    </row>
    <row r="4823">
      <c r="A4823">
        <f>'DATA DASH'!A4823</f>
        <v/>
      </c>
      <c r="B4823">
        <f>'DATA DASH'!B4823</f>
        <v/>
      </c>
      <c r="C4823">
        <f>'DATA DASH'!C4823</f>
        <v/>
      </c>
      <c r="D4823">
        <f>'DATA DASH'!D4823</f>
        <v/>
      </c>
      <c r="E4823">
        <f>'DATA DASH'!E4823</f>
        <v/>
      </c>
      <c r="F4823">
        <f>'DATA DASH'!F4823</f>
        <v/>
      </c>
      <c r="G4823">
        <f>'DATA DASH'!G4823</f>
        <v/>
      </c>
      <c r="H4823">
        <f>'DATA DASH'!H4823</f>
        <v/>
      </c>
      <c r="I4823">
        <f>'DATA DASH'!I4823</f>
        <v/>
      </c>
      <c r="J4823">
        <f>'DATA DASH'!J4823</f>
        <v/>
      </c>
      <c r="K4823">
        <f>'DATA DASH'!K4823</f>
        <v/>
      </c>
      <c r="L4823">
        <f>'DATA DASH'!L4823</f>
        <v/>
      </c>
      <c r="M4823">
        <f>'DATA DASH'!M4823</f>
        <v/>
      </c>
    </row>
    <row r="4824">
      <c r="A4824">
        <f>'DATA DASH'!A4824</f>
        <v/>
      </c>
      <c r="B4824">
        <f>'DATA DASH'!B4824</f>
        <v/>
      </c>
      <c r="C4824">
        <f>'DATA DASH'!C4824</f>
        <v/>
      </c>
      <c r="D4824">
        <f>'DATA DASH'!D4824</f>
        <v/>
      </c>
      <c r="E4824">
        <f>'DATA DASH'!E4824</f>
        <v/>
      </c>
      <c r="F4824">
        <f>'DATA DASH'!F4824</f>
        <v/>
      </c>
      <c r="G4824">
        <f>'DATA DASH'!G4824</f>
        <v/>
      </c>
      <c r="H4824">
        <f>'DATA DASH'!H4824</f>
        <v/>
      </c>
      <c r="I4824">
        <f>'DATA DASH'!I4824</f>
        <v/>
      </c>
      <c r="J4824">
        <f>'DATA DASH'!J4824</f>
        <v/>
      </c>
      <c r="K4824">
        <f>'DATA DASH'!K4824</f>
        <v/>
      </c>
      <c r="L4824">
        <f>'DATA DASH'!L4824</f>
        <v/>
      </c>
      <c r="M4824">
        <f>'DATA DASH'!M4824</f>
        <v/>
      </c>
    </row>
    <row r="4825">
      <c r="A4825">
        <f>'DATA DASH'!A4825</f>
        <v/>
      </c>
      <c r="B4825">
        <f>'DATA DASH'!B4825</f>
        <v/>
      </c>
      <c r="C4825">
        <f>'DATA DASH'!C4825</f>
        <v/>
      </c>
      <c r="D4825">
        <f>'DATA DASH'!D4825</f>
        <v/>
      </c>
      <c r="E4825">
        <f>'DATA DASH'!E4825</f>
        <v/>
      </c>
      <c r="F4825">
        <f>'DATA DASH'!F4825</f>
        <v/>
      </c>
      <c r="G4825">
        <f>'DATA DASH'!G4825</f>
        <v/>
      </c>
      <c r="H4825">
        <f>'DATA DASH'!H4825</f>
        <v/>
      </c>
      <c r="I4825">
        <f>'DATA DASH'!I4825</f>
        <v/>
      </c>
      <c r="J4825">
        <f>'DATA DASH'!J4825</f>
        <v/>
      </c>
      <c r="K4825">
        <f>'DATA DASH'!K4825</f>
        <v/>
      </c>
      <c r="L4825">
        <f>'DATA DASH'!L4825</f>
        <v/>
      </c>
      <c r="M4825">
        <f>'DATA DASH'!M4825</f>
        <v/>
      </c>
    </row>
    <row r="4826">
      <c r="A4826">
        <f>'DATA DASH'!A4826</f>
        <v/>
      </c>
      <c r="B4826">
        <f>'DATA DASH'!B4826</f>
        <v/>
      </c>
      <c r="C4826">
        <f>'DATA DASH'!C4826</f>
        <v/>
      </c>
      <c r="D4826">
        <f>'DATA DASH'!D4826</f>
        <v/>
      </c>
      <c r="E4826">
        <f>'DATA DASH'!E4826</f>
        <v/>
      </c>
      <c r="F4826">
        <f>'DATA DASH'!F4826</f>
        <v/>
      </c>
      <c r="G4826">
        <f>'DATA DASH'!G4826</f>
        <v/>
      </c>
      <c r="H4826">
        <f>'DATA DASH'!H4826</f>
        <v/>
      </c>
      <c r="I4826">
        <f>'DATA DASH'!I4826</f>
        <v/>
      </c>
      <c r="J4826">
        <f>'DATA DASH'!J4826</f>
        <v/>
      </c>
      <c r="K4826">
        <f>'DATA DASH'!K4826</f>
        <v/>
      </c>
      <c r="L4826">
        <f>'DATA DASH'!L4826</f>
        <v/>
      </c>
      <c r="M4826">
        <f>'DATA DASH'!M4826</f>
        <v/>
      </c>
    </row>
    <row r="4827">
      <c r="A4827">
        <f>'DATA DASH'!A4827</f>
        <v/>
      </c>
      <c r="B4827">
        <f>'DATA DASH'!B4827</f>
        <v/>
      </c>
      <c r="C4827">
        <f>'DATA DASH'!C4827</f>
        <v/>
      </c>
      <c r="D4827">
        <f>'DATA DASH'!D4827</f>
        <v/>
      </c>
      <c r="E4827">
        <f>'DATA DASH'!E4827</f>
        <v/>
      </c>
      <c r="F4827">
        <f>'DATA DASH'!F4827</f>
        <v/>
      </c>
      <c r="G4827">
        <f>'DATA DASH'!G4827</f>
        <v/>
      </c>
      <c r="H4827">
        <f>'DATA DASH'!H4827</f>
        <v/>
      </c>
      <c r="I4827">
        <f>'DATA DASH'!I4827</f>
        <v/>
      </c>
      <c r="J4827">
        <f>'DATA DASH'!J4827</f>
        <v/>
      </c>
      <c r="K4827">
        <f>'DATA DASH'!K4827</f>
        <v/>
      </c>
      <c r="L4827">
        <f>'DATA DASH'!L4827</f>
        <v/>
      </c>
      <c r="M4827">
        <f>'DATA DASH'!M4827</f>
        <v/>
      </c>
    </row>
    <row r="4828">
      <c r="A4828">
        <f>'DATA DASH'!A4828</f>
        <v/>
      </c>
      <c r="B4828">
        <f>'DATA DASH'!B4828</f>
        <v/>
      </c>
      <c r="C4828">
        <f>'DATA DASH'!C4828</f>
        <v/>
      </c>
      <c r="D4828">
        <f>'DATA DASH'!D4828</f>
        <v/>
      </c>
      <c r="E4828">
        <f>'DATA DASH'!E4828</f>
        <v/>
      </c>
      <c r="F4828">
        <f>'DATA DASH'!F4828</f>
        <v/>
      </c>
      <c r="G4828">
        <f>'DATA DASH'!G4828</f>
        <v/>
      </c>
      <c r="H4828">
        <f>'DATA DASH'!H4828</f>
        <v/>
      </c>
      <c r="I4828">
        <f>'DATA DASH'!I4828</f>
        <v/>
      </c>
      <c r="J4828">
        <f>'DATA DASH'!J4828</f>
        <v/>
      </c>
      <c r="K4828">
        <f>'DATA DASH'!K4828</f>
        <v/>
      </c>
      <c r="L4828">
        <f>'DATA DASH'!L4828</f>
        <v/>
      </c>
      <c r="M4828">
        <f>'DATA DASH'!M4828</f>
        <v/>
      </c>
    </row>
    <row r="4829">
      <c r="A4829">
        <f>'DATA DASH'!A4829</f>
        <v/>
      </c>
      <c r="B4829">
        <f>'DATA DASH'!B4829</f>
        <v/>
      </c>
      <c r="C4829">
        <f>'DATA DASH'!C4829</f>
        <v/>
      </c>
      <c r="D4829">
        <f>'DATA DASH'!D4829</f>
        <v/>
      </c>
      <c r="E4829">
        <f>'DATA DASH'!E4829</f>
        <v/>
      </c>
      <c r="F4829">
        <f>'DATA DASH'!F4829</f>
        <v/>
      </c>
      <c r="G4829">
        <f>'DATA DASH'!G4829</f>
        <v/>
      </c>
      <c r="H4829">
        <f>'DATA DASH'!H4829</f>
        <v/>
      </c>
      <c r="I4829">
        <f>'DATA DASH'!I4829</f>
        <v/>
      </c>
      <c r="J4829">
        <f>'DATA DASH'!J4829</f>
        <v/>
      </c>
      <c r="K4829">
        <f>'DATA DASH'!K4829</f>
        <v/>
      </c>
      <c r="L4829">
        <f>'DATA DASH'!L4829</f>
        <v/>
      </c>
      <c r="M4829">
        <f>'DATA DASH'!M4829</f>
        <v/>
      </c>
    </row>
    <row r="4830">
      <c r="A4830">
        <f>'DATA DASH'!A4830</f>
        <v/>
      </c>
      <c r="B4830">
        <f>'DATA DASH'!B4830</f>
        <v/>
      </c>
      <c r="C4830">
        <f>'DATA DASH'!C4830</f>
        <v/>
      </c>
      <c r="D4830">
        <f>'DATA DASH'!D4830</f>
        <v/>
      </c>
      <c r="E4830">
        <f>'DATA DASH'!E4830</f>
        <v/>
      </c>
      <c r="F4830">
        <f>'DATA DASH'!F4830</f>
        <v/>
      </c>
      <c r="G4830">
        <f>'DATA DASH'!G4830</f>
        <v/>
      </c>
      <c r="H4830">
        <f>'DATA DASH'!H4830</f>
        <v/>
      </c>
      <c r="I4830">
        <f>'DATA DASH'!I4830</f>
        <v/>
      </c>
      <c r="J4830">
        <f>'DATA DASH'!J4830</f>
        <v/>
      </c>
      <c r="K4830">
        <f>'DATA DASH'!K4830</f>
        <v/>
      </c>
      <c r="L4830">
        <f>'DATA DASH'!L4830</f>
        <v/>
      </c>
      <c r="M4830">
        <f>'DATA DASH'!M4830</f>
        <v/>
      </c>
    </row>
    <row r="4831">
      <c r="A4831">
        <f>'DATA DASH'!A4831</f>
        <v/>
      </c>
      <c r="B4831">
        <f>'DATA DASH'!B4831</f>
        <v/>
      </c>
      <c r="C4831">
        <f>'DATA DASH'!C4831</f>
        <v/>
      </c>
      <c r="D4831">
        <f>'DATA DASH'!D4831</f>
        <v/>
      </c>
      <c r="E4831">
        <f>'DATA DASH'!E4831</f>
        <v/>
      </c>
      <c r="F4831">
        <f>'DATA DASH'!F4831</f>
        <v/>
      </c>
      <c r="G4831">
        <f>'DATA DASH'!G4831</f>
        <v/>
      </c>
      <c r="H4831">
        <f>'DATA DASH'!H4831</f>
        <v/>
      </c>
      <c r="I4831">
        <f>'DATA DASH'!I4831</f>
        <v/>
      </c>
      <c r="J4831">
        <f>'DATA DASH'!J4831</f>
        <v/>
      </c>
      <c r="K4831">
        <f>'DATA DASH'!K4831</f>
        <v/>
      </c>
      <c r="L4831">
        <f>'DATA DASH'!L4831</f>
        <v/>
      </c>
      <c r="M4831">
        <f>'DATA DASH'!M4831</f>
        <v/>
      </c>
    </row>
    <row r="4832">
      <c r="A4832">
        <f>'DATA DASH'!A4832</f>
        <v/>
      </c>
      <c r="B4832">
        <f>'DATA DASH'!B4832</f>
        <v/>
      </c>
      <c r="C4832">
        <f>'DATA DASH'!C4832</f>
        <v/>
      </c>
      <c r="D4832">
        <f>'DATA DASH'!D4832</f>
        <v/>
      </c>
      <c r="E4832">
        <f>'DATA DASH'!E4832</f>
        <v/>
      </c>
      <c r="F4832">
        <f>'DATA DASH'!F4832</f>
        <v/>
      </c>
      <c r="G4832">
        <f>'DATA DASH'!G4832</f>
        <v/>
      </c>
      <c r="H4832">
        <f>'DATA DASH'!H4832</f>
        <v/>
      </c>
      <c r="I4832">
        <f>'DATA DASH'!I4832</f>
        <v/>
      </c>
      <c r="J4832">
        <f>'DATA DASH'!J4832</f>
        <v/>
      </c>
      <c r="K4832">
        <f>'DATA DASH'!K4832</f>
        <v/>
      </c>
      <c r="L4832">
        <f>'DATA DASH'!L4832</f>
        <v/>
      </c>
      <c r="M4832">
        <f>'DATA DASH'!M4832</f>
        <v/>
      </c>
    </row>
    <row r="4833">
      <c r="A4833">
        <f>'DATA DASH'!A4833</f>
        <v/>
      </c>
      <c r="B4833">
        <f>'DATA DASH'!B4833</f>
        <v/>
      </c>
      <c r="C4833">
        <f>'DATA DASH'!C4833</f>
        <v/>
      </c>
      <c r="D4833">
        <f>'DATA DASH'!D4833</f>
        <v/>
      </c>
      <c r="E4833">
        <f>'DATA DASH'!E4833</f>
        <v/>
      </c>
      <c r="F4833">
        <f>'DATA DASH'!F4833</f>
        <v/>
      </c>
      <c r="G4833">
        <f>'DATA DASH'!G4833</f>
        <v/>
      </c>
      <c r="H4833">
        <f>'DATA DASH'!H4833</f>
        <v/>
      </c>
      <c r="I4833">
        <f>'DATA DASH'!I4833</f>
        <v/>
      </c>
      <c r="J4833">
        <f>'DATA DASH'!J4833</f>
        <v/>
      </c>
      <c r="K4833">
        <f>'DATA DASH'!K4833</f>
        <v/>
      </c>
      <c r="L4833">
        <f>'DATA DASH'!L4833</f>
        <v/>
      </c>
      <c r="M4833">
        <f>'DATA DASH'!M4833</f>
        <v/>
      </c>
    </row>
    <row r="4834">
      <c r="A4834">
        <f>'DATA DASH'!A4834</f>
        <v/>
      </c>
      <c r="B4834">
        <f>'DATA DASH'!B4834</f>
        <v/>
      </c>
      <c r="C4834">
        <f>'DATA DASH'!C4834</f>
        <v/>
      </c>
      <c r="D4834">
        <f>'DATA DASH'!D4834</f>
        <v/>
      </c>
      <c r="E4834">
        <f>'DATA DASH'!E4834</f>
        <v/>
      </c>
      <c r="F4834">
        <f>'DATA DASH'!F4834</f>
        <v/>
      </c>
      <c r="G4834">
        <f>'DATA DASH'!G4834</f>
        <v/>
      </c>
      <c r="H4834">
        <f>'DATA DASH'!H4834</f>
        <v/>
      </c>
      <c r="I4834">
        <f>'DATA DASH'!I4834</f>
        <v/>
      </c>
      <c r="J4834">
        <f>'DATA DASH'!J4834</f>
        <v/>
      </c>
      <c r="K4834">
        <f>'DATA DASH'!K4834</f>
        <v/>
      </c>
      <c r="L4834">
        <f>'DATA DASH'!L4834</f>
        <v/>
      </c>
      <c r="M4834">
        <f>'DATA DASH'!M4834</f>
        <v/>
      </c>
    </row>
    <row r="4835">
      <c r="A4835">
        <f>'DATA DASH'!A4835</f>
        <v/>
      </c>
      <c r="B4835">
        <f>'DATA DASH'!B4835</f>
        <v/>
      </c>
      <c r="C4835">
        <f>'DATA DASH'!C4835</f>
        <v/>
      </c>
      <c r="D4835">
        <f>'DATA DASH'!D4835</f>
        <v/>
      </c>
      <c r="E4835">
        <f>'DATA DASH'!E4835</f>
        <v/>
      </c>
      <c r="F4835">
        <f>'DATA DASH'!F4835</f>
        <v/>
      </c>
      <c r="G4835">
        <f>'DATA DASH'!G4835</f>
        <v/>
      </c>
      <c r="H4835">
        <f>'DATA DASH'!H4835</f>
        <v/>
      </c>
      <c r="I4835">
        <f>'DATA DASH'!I4835</f>
        <v/>
      </c>
      <c r="J4835">
        <f>'DATA DASH'!J4835</f>
        <v/>
      </c>
      <c r="K4835">
        <f>'DATA DASH'!K4835</f>
        <v/>
      </c>
      <c r="L4835">
        <f>'DATA DASH'!L4835</f>
        <v/>
      </c>
      <c r="M4835">
        <f>'DATA DASH'!M4835</f>
        <v/>
      </c>
    </row>
    <row r="4836">
      <c r="A4836">
        <f>'DATA DASH'!A4836</f>
        <v/>
      </c>
      <c r="B4836">
        <f>'DATA DASH'!B4836</f>
        <v/>
      </c>
      <c r="C4836">
        <f>'DATA DASH'!C4836</f>
        <v/>
      </c>
      <c r="D4836">
        <f>'DATA DASH'!D4836</f>
        <v/>
      </c>
      <c r="E4836">
        <f>'DATA DASH'!E4836</f>
        <v/>
      </c>
      <c r="F4836">
        <f>'DATA DASH'!F4836</f>
        <v/>
      </c>
      <c r="G4836">
        <f>'DATA DASH'!G4836</f>
        <v/>
      </c>
      <c r="H4836">
        <f>'DATA DASH'!H4836</f>
        <v/>
      </c>
      <c r="I4836">
        <f>'DATA DASH'!I4836</f>
        <v/>
      </c>
      <c r="J4836">
        <f>'DATA DASH'!J4836</f>
        <v/>
      </c>
      <c r="K4836">
        <f>'DATA DASH'!K4836</f>
        <v/>
      </c>
      <c r="L4836">
        <f>'DATA DASH'!L4836</f>
        <v/>
      </c>
      <c r="M4836">
        <f>'DATA DASH'!M4836</f>
        <v/>
      </c>
    </row>
    <row r="4837">
      <c r="A4837">
        <f>'DATA DASH'!A4837</f>
        <v/>
      </c>
      <c r="B4837">
        <f>'DATA DASH'!B4837</f>
        <v/>
      </c>
      <c r="C4837">
        <f>'DATA DASH'!C4837</f>
        <v/>
      </c>
      <c r="D4837">
        <f>'DATA DASH'!D4837</f>
        <v/>
      </c>
      <c r="E4837">
        <f>'DATA DASH'!E4837</f>
        <v/>
      </c>
      <c r="F4837">
        <f>'DATA DASH'!F4837</f>
        <v/>
      </c>
      <c r="G4837">
        <f>'DATA DASH'!G4837</f>
        <v/>
      </c>
      <c r="H4837">
        <f>'DATA DASH'!H4837</f>
        <v/>
      </c>
      <c r="I4837">
        <f>'DATA DASH'!I4837</f>
        <v/>
      </c>
      <c r="J4837">
        <f>'DATA DASH'!J4837</f>
        <v/>
      </c>
      <c r="K4837">
        <f>'DATA DASH'!K4837</f>
        <v/>
      </c>
      <c r="L4837">
        <f>'DATA DASH'!L4837</f>
        <v/>
      </c>
      <c r="M4837">
        <f>'DATA DASH'!M4837</f>
        <v/>
      </c>
    </row>
    <row r="4838">
      <c r="A4838">
        <f>'DATA DASH'!A4838</f>
        <v/>
      </c>
      <c r="B4838">
        <f>'DATA DASH'!B4838</f>
        <v/>
      </c>
      <c r="C4838">
        <f>'DATA DASH'!C4838</f>
        <v/>
      </c>
      <c r="D4838">
        <f>'DATA DASH'!D4838</f>
        <v/>
      </c>
      <c r="E4838">
        <f>'DATA DASH'!E4838</f>
        <v/>
      </c>
      <c r="F4838">
        <f>'DATA DASH'!F4838</f>
        <v/>
      </c>
      <c r="G4838">
        <f>'DATA DASH'!G4838</f>
        <v/>
      </c>
      <c r="H4838">
        <f>'DATA DASH'!H4838</f>
        <v/>
      </c>
      <c r="I4838">
        <f>'DATA DASH'!I4838</f>
        <v/>
      </c>
      <c r="J4838">
        <f>'DATA DASH'!J4838</f>
        <v/>
      </c>
      <c r="K4838">
        <f>'DATA DASH'!K4838</f>
        <v/>
      </c>
      <c r="L4838">
        <f>'DATA DASH'!L4838</f>
        <v/>
      </c>
      <c r="M4838">
        <f>'DATA DASH'!M4838</f>
        <v/>
      </c>
    </row>
    <row r="4839">
      <c r="A4839">
        <f>'DATA DASH'!A4839</f>
        <v/>
      </c>
      <c r="B4839">
        <f>'DATA DASH'!B4839</f>
        <v/>
      </c>
      <c r="C4839">
        <f>'DATA DASH'!C4839</f>
        <v/>
      </c>
      <c r="D4839">
        <f>'DATA DASH'!D4839</f>
        <v/>
      </c>
      <c r="E4839">
        <f>'DATA DASH'!E4839</f>
        <v/>
      </c>
      <c r="F4839">
        <f>'DATA DASH'!F4839</f>
        <v/>
      </c>
      <c r="G4839">
        <f>'DATA DASH'!G4839</f>
        <v/>
      </c>
      <c r="H4839">
        <f>'DATA DASH'!H4839</f>
        <v/>
      </c>
      <c r="I4839">
        <f>'DATA DASH'!I4839</f>
        <v/>
      </c>
      <c r="J4839">
        <f>'DATA DASH'!J4839</f>
        <v/>
      </c>
      <c r="K4839">
        <f>'DATA DASH'!K4839</f>
        <v/>
      </c>
      <c r="L4839">
        <f>'DATA DASH'!L4839</f>
        <v/>
      </c>
      <c r="M4839">
        <f>'DATA DASH'!M4839</f>
        <v/>
      </c>
    </row>
    <row r="4840">
      <c r="A4840">
        <f>'DATA DASH'!A4840</f>
        <v/>
      </c>
      <c r="B4840">
        <f>'DATA DASH'!B4840</f>
        <v/>
      </c>
      <c r="C4840">
        <f>'DATA DASH'!C4840</f>
        <v/>
      </c>
      <c r="D4840">
        <f>'DATA DASH'!D4840</f>
        <v/>
      </c>
      <c r="E4840">
        <f>'DATA DASH'!E4840</f>
        <v/>
      </c>
      <c r="F4840">
        <f>'DATA DASH'!F4840</f>
        <v/>
      </c>
      <c r="G4840">
        <f>'DATA DASH'!G4840</f>
        <v/>
      </c>
      <c r="H4840">
        <f>'DATA DASH'!H4840</f>
        <v/>
      </c>
      <c r="I4840">
        <f>'DATA DASH'!I4840</f>
        <v/>
      </c>
      <c r="J4840">
        <f>'DATA DASH'!J4840</f>
        <v/>
      </c>
      <c r="K4840">
        <f>'DATA DASH'!K4840</f>
        <v/>
      </c>
      <c r="L4840">
        <f>'DATA DASH'!L4840</f>
        <v/>
      </c>
      <c r="M4840">
        <f>'DATA DASH'!M4840</f>
        <v/>
      </c>
    </row>
    <row r="4841">
      <c r="A4841">
        <f>'DATA DASH'!A4841</f>
        <v/>
      </c>
      <c r="B4841">
        <f>'DATA DASH'!B4841</f>
        <v/>
      </c>
      <c r="C4841">
        <f>'DATA DASH'!C4841</f>
        <v/>
      </c>
      <c r="D4841">
        <f>'DATA DASH'!D4841</f>
        <v/>
      </c>
      <c r="E4841">
        <f>'DATA DASH'!E4841</f>
        <v/>
      </c>
      <c r="F4841">
        <f>'DATA DASH'!F4841</f>
        <v/>
      </c>
      <c r="G4841">
        <f>'DATA DASH'!G4841</f>
        <v/>
      </c>
      <c r="H4841">
        <f>'DATA DASH'!H4841</f>
        <v/>
      </c>
      <c r="I4841">
        <f>'DATA DASH'!I4841</f>
        <v/>
      </c>
      <c r="J4841">
        <f>'DATA DASH'!J4841</f>
        <v/>
      </c>
      <c r="K4841">
        <f>'DATA DASH'!K4841</f>
        <v/>
      </c>
      <c r="L4841">
        <f>'DATA DASH'!L4841</f>
        <v/>
      </c>
      <c r="M4841">
        <f>'DATA DASH'!M4841</f>
        <v/>
      </c>
    </row>
    <row r="4842">
      <c r="A4842">
        <f>'DATA DASH'!A4842</f>
        <v/>
      </c>
      <c r="B4842">
        <f>'DATA DASH'!B4842</f>
        <v/>
      </c>
      <c r="C4842">
        <f>'DATA DASH'!C4842</f>
        <v/>
      </c>
      <c r="D4842">
        <f>'DATA DASH'!D4842</f>
        <v/>
      </c>
      <c r="E4842">
        <f>'DATA DASH'!E4842</f>
        <v/>
      </c>
      <c r="F4842">
        <f>'DATA DASH'!F4842</f>
        <v/>
      </c>
      <c r="G4842">
        <f>'DATA DASH'!G4842</f>
        <v/>
      </c>
      <c r="H4842">
        <f>'DATA DASH'!H4842</f>
        <v/>
      </c>
      <c r="I4842">
        <f>'DATA DASH'!I4842</f>
        <v/>
      </c>
      <c r="J4842">
        <f>'DATA DASH'!J4842</f>
        <v/>
      </c>
      <c r="K4842">
        <f>'DATA DASH'!K4842</f>
        <v/>
      </c>
      <c r="L4842">
        <f>'DATA DASH'!L4842</f>
        <v/>
      </c>
      <c r="M4842">
        <f>'DATA DASH'!M4842</f>
        <v/>
      </c>
    </row>
    <row r="4843">
      <c r="A4843">
        <f>'DATA DASH'!A4843</f>
        <v/>
      </c>
      <c r="B4843">
        <f>'DATA DASH'!B4843</f>
        <v/>
      </c>
      <c r="C4843">
        <f>'DATA DASH'!C4843</f>
        <v/>
      </c>
      <c r="D4843">
        <f>'DATA DASH'!D4843</f>
        <v/>
      </c>
      <c r="E4843">
        <f>'DATA DASH'!E4843</f>
        <v/>
      </c>
      <c r="F4843">
        <f>'DATA DASH'!F4843</f>
        <v/>
      </c>
      <c r="G4843">
        <f>'DATA DASH'!G4843</f>
        <v/>
      </c>
      <c r="H4843">
        <f>'DATA DASH'!H4843</f>
        <v/>
      </c>
      <c r="I4843">
        <f>'DATA DASH'!I4843</f>
        <v/>
      </c>
      <c r="J4843">
        <f>'DATA DASH'!J4843</f>
        <v/>
      </c>
      <c r="K4843">
        <f>'DATA DASH'!K4843</f>
        <v/>
      </c>
      <c r="L4843">
        <f>'DATA DASH'!L4843</f>
        <v/>
      </c>
      <c r="M4843">
        <f>'DATA DASH'!M4843</f>
        <v/>
      </c>
    </row>
    <row r="4844">
      <c r="A4844">
        <f>'DATA DASH'!A4844</f>
        <v/>
      </c>
      <c r="B4844">
        <f>'DATA DASH'!B4844</f>
        <v/>
      </c>
      <c r="C4844">
        <f>'DATA DASH'!C4844</f>
        <v/>
      </c>
      <c r="D4844">
        <f>'DATA DASH'!D4844</f>
        <v/>
      </c>
      <c r="E4844">
        <f>'DATA DASH'!E4844</f>
        <v/>
      </c>
      <c r="F4844">
        <f>'DATA DASH'!F4844</f>
        <v/>
      </c>
      <c r="G4844">
        <f>'DATA DASH'!G4844</f>
        <v/>
      </c>
      <c r="H4844">
        <f>'DATA DASH'!H4844</f>
        <v/>
      </c>
      <c r="I4844">
        <f>'DATA DASH'!I4844</f>
        <v/>
      </c>
      <c r="J4844">
        <f>'DATA DASH'!J4844</f>
        <v/>
      </c>
      <c r="K4844">
        <f>'DATA DASH'!K4844</f>
        <v/>
      </c>
      <c r="L4844">
        <f>'DATA DASH'!L4844</f>
        <v/>
      </c>
      <c r="M4844">
        <f>'DATA DASH'!M4844</f>
        <v/>
      </c>
    </row>
    <row r="4845">
      <c r="A4845">
        <f>'DATA DASH'!A4845</f>
        <v/>
      </c>
      <c r="B4845">
        <f>'DATA DASH'!B4845</f>
        <v/>
      </c>
      <c r="C4845">
        <f>'DATA DASH'!C4845</f>
        <v/>
      </c>
      <c r="D4845">
        <f>'DATA DASH'!D4845</f>
        <v/>
      </c>
      <c r="E4845">
        <f>'DATA DASH'!E4845</f>
        <v/>
      </c>
      <c r="F4845">
        <f>'DATA DASH'!F4845</f>
        <v/>
      </c>
      <c r="G4845">
        <f>'DATA DASH'!G4845</f>
        <v/>
      </c>
      <c r="H4845">
        <f>'DATA DASH'!H4845</f>
        <v/>
      </c>
      <c r="I4845">
        <f>'DATA DASH'!I4845</f>
        <v/>
      </c>
      <c r="J4845">
        <f>'DATA DASH'!J4845</f>
        <v/>
      </c>
      <c r="K4845">
        <f>'DATA DASH'!K4845</f>
        <v/>
      </c>
      <c r="L4845">
        <f>'DATA DASH'!L4845</f>
        <v/>
      </c>
      <c r="M4845">
        <f>'DATA DASH'!M4845</f>
        <v/>
      </c>
    </row>
    <row r="4846">
      <c r="A4846">
        <f>'DATA DASH'!A4846</f>
        <v/>
      </c>
      <c r="B4846">
        <f>'DATA DASH'!B4846</f>
        <v/>
      </c>
      <c r="C4846">
        <f>'DATA DASH'!C4846</f>
        <v/>
      </c>
      <c r="D4846">
        <f>'DATA DASH'!D4846</f>
        <v/>
      </c>
      <c r="E4846">
        <f>'DATA DASH'!E4846</f>
        <v/>
      </c>
      <c r="F4846">
        <f>'DATA DASH'!F4846</f>
        <v/>
      </c>
      <c r="G4846">
        <f>'DATA DASH'!G4846</f>
        <v/>
      </c>
      <c r="H4846">
        <f>'DATA DASH'!H4846</f>
        <v/>
      </c>
      <c r="I4846">
        <f>'DATA DASH'!I4846</f>
        <v/>
      </c>
      <c r="J4846">
        <f>'DATA DASH'!J4846</f>
        <v/>
      </c>
      <c r="K4846">
        <f>'DATA DASH'!K4846</f>
        <v/>
      </c>
      <c r="L4846">
        <f>'DATA DASH'!L4846</f>
        <v/>
      </c>
      <c r="M4846">
        <f>'DATA DASH'!M4846</f>
        <v/>
      </c>
    </row>
    <row r="4847">
      <c r="A4847">
        <f>'DATA DASH'!A4847</f>
        <v/>
      </c>
      <c r="B4847">
        <f>'DATA DASH'!B4847</f>
        <v/>
      </c>
      <c r="C4847">
        <f>'DATA DASH'!C4847</f>
        <v/>
      </c>
      <c r="D4847">
        <f>'DATA DASH'!D4847</f>
        <v/>
      </c>
      <c r="E4847">
        <f>'DATA DASH'!E4847</f>
        <v/>
      </c>
      <c r="F4847">
        <f>'DATA DASH'!F4847</f>
        <v/>
      </c>
      <c r="G4847">
        <f>'DATA DASH'!G4847</f>
        <v/>
      </c>
      <c r="H4847">
        <f>'DATA DASH'!H4847</f>
        <v/>
      </c>
      <c r="I4847">
        <f>'DATA DASH'!I4847</f>
        <v/>
      </c>
      <c r="J4847">
        <f>'DATA DASH'!J4847</f>
        <v/>
      </c>
      <c r="K4847">
        <f>'DATA DASH'!K4847</f>
        <v/>
      </c>
      <c r="L4847">
        <f>'DATA DASH'!L4847</f>
        <v/>
      </c>
      <c r="M4847">
        <f>'DATA DASH'!M4847</f>
        <v/>
      </c>
    </row>
    <row r="4848">
      <c r="A4848">
        <f>'DATA DASH'!A4848</f>
        <v/>
      </c>
      <c r="B4848">
        <f>'DATA DASH'!B4848</f>
        <v/>
      </c>
      <c r="C4848">
        <f>'DATA DASH'!C4848</f>
        <v/>
      </c>
      <c r="D4848">
        <f>'DATA DASH'!D4848</f>
        <v/>
      </c>
      <c r="E4848">
        <f>'DATA DASH'!E4848</f>
        <v/>
      </c>
      <c r="F4848">
        <f>'DATA DASH'!F4848</f>
        <v/>
      </c>
      <c r="G4848">
        <f>'DATA DASH'!G4848</f>
        <v/>
      </c>
      <c r="H4848">
        <f>'DATA DASH'!H4848</f>
        <v/>
      </c>
      <c r="I4848">
        <f>'DATA DASH'!I4848</f>
        <v/>
      </c>
      <c r="J4848">
        <f>'DATA DASH'!J4848</f>
        <v/>
      </c>
      <c r="K4848">
        <f>'DATA DASH'!K4848</f>
        <v/>
      </c>
      <c r="L4848">
        <f>'DATA DASH'!L4848</f>
        <v/>
      </c>
      <c r="M4848">
        <f>'DATA DASH'!M4848</f>
        <v/>
      </c>
    </row>
    <row r="4849">
      <c r="A4849">
        <f>'DATA DASH'!A4849</f>
        <v/>
      </c>
      <c r="B4849">
        <f>'DATA DASH'!B4849</f>
        <v/>
      </c>
      <c r="C4849">
        <f>'DATA DASH'!C4849</f>
        <v/>
      </c>
      <c r="D4849">
        <f>'DATA DASH'!D4849</f>
        <v/>
      </c>
      <c r="E4849">
        <f>'DATA DASH'!E4849</f>
        <v/>
      </c>
      <c r="F4849">
        <f>'DATA DASH'!F4849</f>
        <v/>
      </c>
      <c r="G4849">
        <f>'DATA DASH'!G4849</f>
        <v/>
      </c>
      <c r="H4849">
        <f>'DATA DASH'!H4849</f>
        <v/>
      </c>
      <c r="I4849">
        <f>'DATA DASH'!I4849</f>
        <v/>
      </c>
      <c r="J4849">
        <f>'DATA DASH'!J4849</f>
        <v/>
      </c>
      <c r="K4849">
        <f>'DATA DASH'!K4849</f>
        <v/>
      </c>
      <c r="L4849">
        <f>'DATA DASH'!L4849</f>
        <v/>
      </c>
      <c r="M4849">
        <f>'DATA DASH'!M4849</f>
        <v/>
      </c>
    </row>
    <row r="4850">
      <c r="A4850">
        <f>'DATA DASH'!A4850</f>
        <v/>
      </c>
      <c r="B4850">
        <f>'DATA DASH'!B4850</f>
        <v/>
      </c>
      <c r="C4850">
        <f>'DATA DASH'!C4850</f>
        <v/>
      </c>
      <c r="D4850">
        <f>'DATA DASH'!D4850</f>
        <v/>
      </c>
      <c r="E4850">
        <f>'DATA DASH'!E4850</f>
        <v/>
      </c>
      <c r="F4850">
        <f>'DATA DASH'!F4850</f>
        <v/>
      </c>
      <c r="G4850">
        <f>'DATA DASH'!G4850</f>
        <v/>
      </c>
      <c r="H4850">
        <f>'DATA DASH'!H4850</f>
        <v/>
      </c>
      <c r="I4850">
        <f>'DATA DASH'!I4850</f>
        <v/>
      </c>
      <c r="J4850">
        <f>'DATA DASH'!J4850</f>
        <v/>
      </c>
      <c r="K4850">
        <f>'DATA DASH'!K4850</f>
        <v/>
      </c>
      <c r="L4850">
        <f>'DATA DASH'!L4850</f>
        <v/>
      </c>
      <c r="M4850">
        <f>'DATA DASH'!M4850</f>
        <v/>
      </c>
    </row>
    <row r="4851">
      <c r="A4851">
        <f>'DATA DASH'!A4851</f>
        <v/>
      </c>
      <c r="B4851">
        <f>'DATA DASH'!B4851</f>
        <v/>
      </c>
      <c r="C4851">
        <f>'DATA DASH'!C4851</f>
        <v/>
      </c>
      <c r="D4851">
        <f>'DATA DASH'!D4851</f>
        <v/>
      </c>
      <c r="E4851">
        <f>'DATA DASH'!E4851</f>
        <v/>
      </c>
      <c r="F4851">
        <f>'DATA DASH'!F4851</f>
        <v/>
      </c>
      <c r="G4851">
        <f>'DATA DASH'!G4851</f>
        <v/>
      </c>
      <c r="H4851">
        <f>'DATA DASH'!H4851</f>
        <v/>
      </c>
      <c r="I4851">
        <f>'DATA DASH'!I4851</f>
        <v/>
      </c>
      <c r="J4851">
        <f>'DATA DASH'!J4851</f>
        <v/>
      </c>
      <c r="K4851">
        <f>'DATA DASH'!K4851</f>
        <v/>
      </c>
      <c r="L4851">
        <f>'DATA DASH'!L4851</f>
        <v/>
      </c>
      <c r="M4851">
        <f>'DATA DASH'!M4851</f>
        <v/>
      </c>
    </row>
    <row r="4852">
      <c r="A4852">
        <f>'DATA DASH'!A4852</f>
        <v/>
      </c>
      <c r="B4852">
        <f>'DATA DASH'!B4852</f>
        <v/>
      </c>
      <c r="C4852">
        <f>'DATA DASH'!C4852</f>
        <v/>
      </c>
      <c r="D4852">
        <f>'DATA DASH'!D4852</f>
        <v/>
      </c>
      <c r="E4852">
        <f>'DATA DASH'!E4852</f>
        <v/>
      </c>
      <c r="F4852">
        <f>'DATA DASH'!F4852</f>
        <v/>
      </c>
      <c r="G4852">
        <f>'DATA DASH'!G4852</f>
        <v/>
      </c>
      <c r="H4852">
        <f>'DATA DASH'!H4852</f>
        <v/>
      </c>
      <c r="I4852">
        <f>'DATA DASH'!I4852</f>
        <v/>
      </c>
      <c r="J4852">
        <f>'DATA DASH'!J4852</f>
        <v/>
      </c>
      <c r="K4852">
        <f>'DATA DASH'!K4852</f>
        <v/>
      </c>
      <c r="L4852">
        <f>'DATA DASH'!L4852</f>
        <v/>
      </c>
      <c r="M4852">
        <f>'DATA DASH'!M4852</f>
        <v/>
      </c>
    </row>
    <row r="4853">
      <c r="A4853">
        <f>'DATA DASH'!A4853</f>
        <v/>
      </c>
      <c r="B4853">
        <f>'DATA DASH'!B4853</f>
        <v/>
      </c>
      <c r="C4853">
        <f>'DATA DASH'!C4853</f>
        <v/>
      </c>
      <c r="D4853">
        <f>'DATA DASH'!D4853</f>
        <v/>
      </c>
      <c r="E4853">
        <f>'DATA DASH'!E4853</f>
        <v/>
      </c>
      <c r="F4853">
        <f>'DATA DASH'!F4853</f>
        <v/>
      </c>
      <c r="G4853">
        <f>'DATA DASH'!G4853</f>
        <v/>
      </c>
      <c r="H4853">
        <f>'DATA DASH'!H4853</f>
        <v/>
      </c>
      <c r="I4853">
        <f>'DATA DASH'!I4853</f>
        <v/>
      </c>
      <c r="J4853">
        <f>'DATA DASH'!J4853</f>
        <v/>
      </c>
      <c r="K4853">
        <f>'DATA DASH'!K4853</f>
        <v/>
      </c>
      <c r="L4853">
        <f>'DATA DASH'!L4853</f>
        <v/>
      </c>
      <c r="M4853">
        <f>'DATA DASH'!M4853</f>
        <v/>
      </c>
    </row>
    <row r="4854">
      <c r="A4854">
        <f>'DATA DASH'!A4854</f>
        <v/>
      </c>
      <c r="B4854">
        <f>'DATA DASH'!B4854</f>
        <v/>
      </c>
      <c r="C4854">
        <f>'DATA DASH'!C4854</f>
        <v/>
      </c>
      <c r="D4854">
        <f>'DATA DASH'!D4854</f>
        <v/>
      </c>
      <c r="E4854">
        <f>'DATA DASH'!E4854</f>
        <v/>
      </c>
      <c r="F4854">
        <f>'DATA DASH'!F4854</f>
        <v/>
      </c>
      <c r="G4854">
        <f>'DATA DASH'!G4854</f>
        <v/>
      </c>
      <c r="H4854">
        <f>'DATA DASH'!H4854</f>
        <v/>
      </c>
      <c r="I4854">
        <f>'DATA DASH'!I4854</f>
        <v/>
      </c>
      <c r="J4854">
        <f>'DATA DASH'!J4854</f>
        <v/>
      </c>
      <c r="K4854">
        <f>'DATA DASH'!K4854</f>
        <v/>
      </c>
      <c r="L4854">
        <f>'DATA DASH'!L4854</f>
        <v/>
      </c>
      <c r="M4854">
        <f>'DATA DASH'!M4854</f>
        <v/>
      </c>
    </row>
    <row r="4855">
      <c r="A4855">
        <f>'DATA DASH'!A4855</f>
        <v/>
      </c>
      <c r="B4855">
        <f>'DATA DASH'!B4855</f>
        <v/>
      </c>
      <c r="C4855">
        <f>'DATA DASH'!C4855</f>
        <v/>
      </c>
      <c r="D4855">
        <f>'DATA DASH'!D4855</f>
        <v/>
      </c>
      <c r="E4855">
        <f>'DATA DASH'!E4855</f>
        <v/>
      </c>
      <c r="F4855">
        <f>'DATA DASH'!F4855</f>
        <v/>
      </c>
      <c r="G4855">
        <f>'DATA DASH'!G4855</f>
        <v/>
      </c>
      <c r="H4855">
        <f>'DATA DASH'!H4855</f>
        <v/>
      </c>
      <c r="I4855">
        <f>'DATA DASH'!I4855</f>
        <v/>
      </c>
      <c r="J4855">
        <f>'DATA DASH'!J4855</f>
        <v/>
      </c>
      <c r="K4855">
        <f>'DATA DASH'!K4855</f>
        <v/>
      </c>
      <c r="L4855">
        <f>'DATA DASH'!L4855</f>
        <v/>
      </c>
      <c r="M4855">
        <f>'DATA DASH'!M4855</f>
        <v/>
      </c>
    </row>
    <row r="4856">
      <c r="A4856">
        <f>'DATA DASH'!A4856</f>
        <v/>
      </c>
      <c r="B4856">
        <f>'DATA DASH'!B4856</f>
        <v/>
      </c>
      <c r="C4856">
        <f>'DATA DASH'!C4856</f>
        <v/>
      </c>
      <c r="D4856">
        <f>'DATA DASH'!D4856</f>
        <v/>
      </c>
      <c r="E4856">
        <f>'DATA DASH'!E4856</f>
        <v/>
      </c>
      <c r="F4856">
        <f>'DATA DASH'!F4856</f>
        <v/>
      </c>
      <c r="G4856">
        <f>'DATA DASH'!G4856</f>
        <v/>
      </c>
      <c r="H4856">
        <f>'DATA DASH'!H4856</f>
        <v/>
      </c>
      <c r="I4856">
        <f>'DATA DASH'!I4856</f>
        <v/>
      </c>
      <c r="J4856">
        <f>'DATA DASH'!J4856</f>
        <v/>
      </c>
      <c r="K4856">
        <f>'DATA DASH'!K4856</f>
        <v/>
      </c>
      <c r="L4856">
        <f>'DATA DASH'!L4856</f>
        <v/>
      </c>
      <c r="M4856">
        <f>'DATA DASH'!M4856</f>
        <v/>
      </c>
    </row>
    <row r="4857">
      <c r="A4857">
        <f>'DATA DASH'!A4857</f>
        <v/>
      </c>
      <c r="B4857">
        <f>'DATA DASH'!B4857</f>
        <v/>
      </c>
      <c r="C4857">
        <f>'DATA DASH'!C4857</f>
        <v/>
      </c>
      <c r="D4857">
        <f>'DATA DASH'!D4857</f>
        <v/>
      </c>
      <c r="E4857">
        <f>'DATA DASH'!E4857</f>
        <v/>
      </c>
      <c r="F4857">
        <f>'DATA DASH'!F4857</f>
        <v/>
      </c>
      <c r="G4857">
        <f>'DATA DASH'!G4857</f>
        <v/>
      </c>
      <c r="H4857">
        <f>'DATA DASH'!H4857</f>
        <v/>
      </c>
      <c r="I4857">
        <f>'DATA DASH'!I4857</f>
        <v/>
      </c>
      <c r="J4857">
        <f>'DATA DASH'!J4857</f>
        <v/>
      </c>
      <c r="K4857">
        <f>'DATA DASH'!K4857</f>
        <v/>
      </c>
      <c r="L4857">
        <f>'DATA DASH'!L4857</f>
        <v/>
      </c>
      <c r="M4857">
        <f>'DATA DASH'!M4857</f>
        <v/>
      </c>
    </row>
    <row r="4858">
      <c r="A4858">
        <f>'DATA DASH'!A4858</f>
        <v/>
      </c>
      <c r="B4858">
        <f>'DATA DASH'!B4858</f>
        <v/>
      </c>
      <c r="C4858">
        <f>'DATA DASH'!C4858</f>
        <v/>
      </c>
      <c r="D4858">
        <f>'DATA DASH'!D4858</f>
        <v/>
      </c>
      <c r="E4858">
        <f>'DATA DASH'!E4858</f>
        <v/>
      </c>
      <c r="F4858">
        <f>'DATA DASH'!F4858</f>
        <v/>
      </c>
      <c r="G4858">
        <f>'DATA DASH'!G4858</f>
        <v/>
      </c>
      <c r="H4858">
        <f>'DATA DASH'!H4858</f>
        <v/>
      </c>
      <c r="I4858">
        <f>'DATA DASH'!I4858</f>
        <v/>
      </c>
      <c r="J4858">
        <f>'DATA DASH'!J4858</f>
        <v/>
      </c>
      <c r="K4858">
        <f>'DATA DASH'!K4858</f>
        <v/>
      </c>
      <c r="L4858">
        <f>'DATA DASH'!L4858</f>
        <v/>
      </c>
      <c r="M4858">
        <f>'DATA DASH'!M4858</f>
        <v/>
      </c>
    </row>
    <row r="4859">
      <c r="A4859">
        <f>'DATA DASH'!A4859</f>
        <v/>
      </c>
      <c r="B4859">
        <f>'DATA DASH'!B4859</f>
        <v/>
      </c>
      <c r="C4859">
        <f>'DATA DASH'!C4859</f>
        <v/>
      </c>
      <c r="D4859">
        <f>'DATA DASH'!D4859</f>
        <v/>
      </c>
      <c r="E4859">
        <f>'DATA DASH'!E4859</f>
        <v/>
      </c>
      <c r="F4859">
        <f>'DATA DASH'!F4859</f>
        <v/>
      </c>
      <c r="G4859">
        <f>'DATA DASH'!G4859</f>
        <v/>
      </c>
      <c r="H4859">
        <f>'DATA DASH'!H4859</f>
        <v/>
      </c>
      <c r="I4859">
        <f>'DATA DASH'!I4859</f>
        <v/>
      </c>
      <c r="J4859">
        <f>'DATA DASH'!J4859</f>
        <v/>
      </c>
      <c r="K4859">
        <f>'DATA DASH'!K4859</f>
        <v/>
      </c>
      <c r="L4859">
        <f>'DATA DASH'!L4859</f>
        <v/>
      </c>
      <c r="M4859">
        <f>'DATA DASH'!M4859</f>
        <v/>
      </c>
    </row>
    <row r="4860">
      <c r="A4860">
        <f>'DATA DASH'!A4860</f>
        <v/>
      </c>
      <c r="B4860">
        <f>'DATA DASH'!B4860</f>
        <v/>
      </c>
      <c r="C4860">
        <f>'DATA DASH'!C4860</f>
        <v/>
      </c>
      <c r="D4860">
        <f>'DATA DASH'!D4860</f>
        <v/>
      </c>
      <c r="E4860">
        <f>'DATA DASH'!E4860</f>
        <v/>
      </c>
      <c r="F4860">
        <f>'DATA DASH'!F4860</f>
        <v/>
      </c>
      <c r="G4860">
        <f>'DATA DASH'!G4860</f>
        <v/>
      </c>
      <c r="H4860">
        <f>'DATA DASH'!H4860</f>
        <v/>
      </c>
      <c r="I4860">
        <f>'DATA DASH'!I4860</f>
        <v/>
      </c>
      <c r="J4860">
        <f>'DATA DASH'!J4860</f>
        <v/>
      </c>
      <c r="K4860">
        <f>'DATA DASH'!K4860</f>
        <v/>
      </c>
      <c r="L4860">
        <f>'DATA DASH'!L4860</f>
        <v/>
      </c>
      <c r="M4860">
        <f>'DATA DASH'!M4860</f>
        <v/>
      </c>
    </row>
    <row r="4861">
      <c r="A4861">
        <f>'DATA DASH'!A4861</f>
        <v/>
      </c>
      <c r="B4861">
        <f>'DATA DASH'!B4861</f>
        <v/>
      </c>
      <c r="C4861">
        <f>'DATA DASH'!C4861</f>
        <v/>
      </c>
      <c r="D4861">
        <f>'DATA DASH'!D4861</f>
        <v/>
      </c>
      <c r="E4861">
        <f>'DATA DASH'!E4861</f>
        <v/>
      </c>
      <c r="F4861">
        <f>'DATA DASH'!F4861</f>
        <v/>
      </c>
      <c r="G4861">
        <f>'DATA DASH'!G4861</f>
        <v/>
      </c>
      <c r="H4861">
        <f>'DATA DASH'!H4861</f>
        <v/>
      </c>
      <c r="I4861">
        <f>'DATA DASH'!I4861</f>
        <v/>
      </c>
      <c r="J4861">
        <f>'DATA DASH'!J4861</f>
        <v/>
      </c>
      <c r="K4861">
        <f>'DATA DASH'!K4861</f>
        <v/>
      </c>
      <c r="L4861">
        <f>'DATA DASH'!L4861</f>
        <v/>
      </c>
      <c r="M4861">
        <f>'DATA DASH'!M4861</f>
        <v/>
      </c>
    </row>
    <row r="4862">
      <c r="A4862">
        <f>'DATA DASH'!A4862</f>
        <v/>
      </c>
      <c r="B4862">
        <f>'DATA DASH'!B4862</f>
        <v/>
      </c>
      <c r="C4862">
        <f>'DATA DASH'!C4862</f>
        <v/>
      </c>
      <c r="D4862">
        <f>'DATA DASH'!D4862</f>
        <v/>
      </c>
      <c r="E4862">
        <f>'DATA DASH'!E4862</f>
        <v/>
      </c>
      <c r="F4862">
        <f>'DATA DASH'!F4862</f>
        <v/>
      </c>
      <c r="G4862">
        <f>'DATA DASH'!G4862</f>
        <v/>
      </c>
      <c r="H4862">
        <f>'DATA DASH'!H4862</f>
        <v/>
      </c>
      <c r="I4862">
        <f>'DATA DASH'!I4862</f>
        <v/>
      </c>
      <c r="J4862">
        <f>'DATA DASH'!J4862</f>
        <v/>
      </c>
      <c r="K4862">
        <f>'DATA DASH'!K4862</f>
        <v/>
      </c>
      <c r="L4862">
        <f>'DATA DASH'!L4862</f>
        <v/>
      </c>
      <c r="M4862">
        <f>'DATA DASH'!M4862</f>
        <v/>
      </c>
    </row>
    <row r="4863">
      <c r="A4863">
        <f>'DATA DASH'!A4863</f>
        <v/>
      </c>
      <c r="B4863">
        <f>'DATA DASH'!B4863</f>
        <v/>
      </c>
      <c r="C4863">
        <f>'DATA DASH'!C4863</f>
        <v/>
      </c>
      <c r="D4863">
        <f>'DATA DASH'!D4863</f>
        <v/>
      </c>
      <c r="E4863">
        <f>'DATA DASH'!E4863</f>
        <v/>
      </c>
      <c r="F4863">
        <f>'DATA DASH'!F4863</f>
        <v/>
      </c>
      <c r="G4863">
        <f>'DATA DASH'!G4863</f>
        <v/>
      </c>
      <c r="H4863">
        <f>'DATA DASH'!H4863</f>
        <v/>
      </c>
      <c r="I4863">
        <f>'DATA DASH'!I4863</f>
        <v/>
      </c>
      <c r="J4863">
        <f>'DATA DASH'!J4863</f>
        <v/>
      </c>
      <c r="K4863">
        <f>'DATA DASH'!K4863</f>
        <v/>
      </c>
      <c r="L4863">
        <f>'DATA DASH'!L4863</f>
        <v/>
      </c>
      <c r="M4863">
        <f>'DATA DASH'!M4863</f>
        <v/>
      </c>
    </row>
    <row r="4864">
      <c r="A4864">
        <f>'DATA DASH'!A4864</f>
        <v/>
      </c>
      <c r="B4864">
        <f>'DATA DASH'!B4864</f>
        <v/>
      </c>
      <c r="C4864">
        <f>'DATA DASH'!C4864</f>
        <v/>
      </c>
      <c r="D4864">
        <f>'DATA DASH'!D4864</f>
        <v/>
      </c>
      <c r="E4864">
        <f>'DATA DASH'!E4864</f>
        <v/>
      </c>
      <c r="F4864">
        <f>'DATA DASH'!F4864</f>
        <v/>
      </c>
      <c r="G4864">
        <f>'DATA DASH'!G4864</f>
        <v/>
      </c>
      <c r="H4864">
        <f>'DATA DASH'!H4864</f>
        <v/>
      </c>
      <c r="I4864">
        <f>'DATA DASH'!I4864</f>
        <v/>
      </c>
      <c r="J4864">
        <f>'DATA DASH'!J4864</f>
        <v/>
      </c>
      <c r="K4864">
        <f>'DATA DASH'!K4864</f>
        <v/>
      </c>
      <c r="L4864">
        <f>'DATA DASH'!L4864</f>
        <v/>
      </c>
      <c r="M4864">
        <f>'DATA DASH'!M4864</f>
        <v/>
      </c>
    </row>
    <row r="4865">
      <c r="A4865">
        <f>'DATA DASH'!A4865</f>
        <v/>
      </c>
      <c r="B4865">
        <f>'DATA DASH'!B4865</f>
        <v/>
      </c>
      <c r="C4865">
        <f>'DATA DASH'!C4865</f>
        <v/>
      </c>
      <c r="D4865">
        <f>'DATA DASH'!D4865</f>
        <v/>
      </c>
      <c r="E4865">
        <f>'DATA DASH'!E4865</f>
        <v/>
      </c>
      <c r="F4865">
        <f>'DATA DASH'!F4865</f>
        <v/>
      </c>
      <c r="G4865">
        <f>'DATA DASH'!G4865</f>
        <v/>
      </c>
      <c r="H4865">
        <f>'DATA DASH'!H4865</f>
        <v/>
      </c>
      <c r="I4865">
        <f>'DATA DASH'!I4865</f>
        <v/>
      </c>
      <c r="J4865">
        <f>'DATA DASH'!J4865</f>
        <v/>
      </c>
      <c r="K4865">
        <f>'DATA DASH'!K4865</f>
        <v/>
      </c>
      <c r="L4865">
        <f>'DATA DASH'!L4865</f>
        <v/>
      </c>
      <c r="M4865">
        <f>'DATA DASH'!M4865</f>
        <v/>
      </c>
    </row>
    <row r="4866">
      <c r="A4866">
        <f>'DATA DASH'!A4866</f>
        <v/>
      </c>
      <c r="B4866">
        <f>'DATA DASH'!B4866</f>
        <v/>
      </c>
      <c r="C4866">
        <f>'DATA DASH'!C4866</f>
        <v/>
      </c>
      <c r="D4866">
        <f>'DATA DASH'!D4866</f>
        <v/>
      </c>
      <c r="E4866">
        <f>'DATA DASH'!E4866</f>
        <v/>
      </c>
      <c r="F4866">
        <f>'DATA DASH'!F4866</f>
        <v/>
      </c>
      <c r="G4866">
        <f>'DATA DASH'!G4866</f>
        <v/>
      </c>
      <c r="H4866">
        <f>'DATA DASH'!H4866</f>
        <v/>
      </c>
      <c r="I4866">
        <f>'DATA DASH'!I4866</f>
        <v/>
      </c>
      <c r="J4866">
        <f>'DATA DASH'!J4866</f>
        <v/>
      </c>
      <c r="K4866">
        <f>'DATA DASH'!K4866</f>
        <v/>
      </c>
      <c r="L4866">
        <f>'DATA DASH'!L4866</f>
        <v/>
      </c>
      <c r="M4866">
        <f>'DATA DASH'!M4866</f>
        <v/>
      </c>
    </row>
    <row r="4867">
      <c r="A4867">
        <f>'DATA DASH'!A4867</f>
        <v/>
      </c>
      <c r="B4867">
        <f>'DATA DASH'!B4867</f>
        <v/>
      </c>
      <c r="C4867">
        <f>'DATA DASH'!C4867</f>
        <v/>
      </c>
      <c r="D4867">
        <f>'DATA DASH'!D4867</f>
        <v/>
      </c>
      <c r="E4867">
        <f>'DATA DASH'!E4867</f>
        <v/>
      </c>
      <c r="F4867">
        <f>'DATA DASH'!F4867</f>
        <v/>
      </c>
      <c r="G4867">
        <f>'DATA DASH'!G4867</f>
        <v/>
      </c>
      <c r="H4867">
        <f>'DATA DASH'!H4867</f>
        <v/>
      </c>
      <c r="I4867">
        <f>'DATA DASH'!I4867</f>
        <v/>
      </c>
      <c r="J4867">
        <f>'DATA DASH'!J4867</f>
        <v/>
      </c>
      <c r="K4867">
        <f>'DATA DASH'!K4867</f>
        <v/>
      </c>
      <c r="L4867">
        <f>'DATA DASH'!L4867</f>
        <v/>
      </c>
      <c r="M4867">
        <f>'DATA DASH'!M4867</f>
        <v/>
      </c>
    </row>
    <row r="4868">
      <c r="A4868">
        <f>'DATA DASH'!A4868</f>
        <v/>
      </c>
      <c r="B4868">
        <f>'DATA DASH'!B4868</f>
        <v/>
      </c>
      <c r="C4868">
        <f>'DATA DASH'!C4868</f>
        <v/>
      </c>
      <c r="D4868">
        <f>'DATA DASH'!D4868</f>
        <v/>
      </c>
      <c r="E4868">
        <f>'DATA DASH'!E4868</f>
        <v/>
      </c>
      <c r="F4868">
        <f>'DATA DASH'!F4868</f>
        <v/>
      </c>
      <c r="G4868">
        <f>'DATA DASH'!G4868</f>
        <v/>
      </c>
      <c r="H4868">
        <f>'DATA DASH'!H4868</f>
        <v/>
      </c>
      <c r="I4868">
        <f>'DATA DASH'!I4868</f>
        <v/>
      </c>
      <c r="J4868">
        <f>'DATA DASH'!J4868</f>
        <v/>
      </c>
      <c r="K4868">
        <f>'DATA DASH'!K4868</f>
        <v/>
      </c>
      <c r="L4868">
        <f>'DATA DASH'!L4868</f>
        <v/>
      </c>
      <c r="M4868">
        <f>'DATA DASH'!M4868</f>
        <v/>
      </c>
    </row>
    <row r="4869">
      <c r="A4869">
        <f>'DATA DASH'!A4869</f>
        <v/>
      </c>
      <c r="B4869">
        <f>'DATA DASH'!B4869</f>
        <v/>
      </c>
      <c r="C4869">
        <f>'DATA DASH'!C4869</f>
        <v/>
      </c>
      <c r="D4869">
        <f>'DATA DASH'!D4869</f>
        <v/>
      </c>
      <c r="E4869">
        <f>'DATA DASH'!E4869</f>
        <v/>
      </c>
      <c r="F4869">
        <f>'DATA DASH'!F4869</f>
        <v/>
      </c>
      <c r="G4869">
        <f>'DATA DASH'!G4869</f>
        <v/>
      </c>
      <c r="H4869">
        <f>'DATA DASH'!H4869</f>
        <v/>
      </c>
      <c r="I4869">
        <f>'DATA DASH'!I4869</f>
        <v/>
      </c>
      <c r="J4869">
        <f>'DATA DASH'!J4869</f>
        <v/>
      </c>
      <c r="K4869">
        <f>'DATA DASH'!K4869</f>
        <v/>
      </c>
      <c r="L4869">
        <f>'DATA DASH'!L4869</f>
        <v/>
      </c>
      <c r="M4869">
        <f>'DATA DASH'!M4869</f>
        <v/>
      </c>
    </row>
    <row r="4870">
      <c r="A4870">
        <f>'DATA DASH'!A4870</f>
        <v/>
      </c>
      <c r="B4870">
        <f>'DATA DASH'!B4870</f>
        <v/>
      </c>
      <c r="C4870">
        <f>'DATA DASH'!C4870</f>
        <v/>
      </c>
      <c r="D4870">
        <f>'DATA DASH'!D4870</f>
        <v/>
      </c>
      <c r="E4870">
        <f>'DATA DASH'!E4870</f>
        <v/>
      </c>
      <c r="F4870">
        <f>'DATA DASH'!F4870</f>
        <v/>
      </c>
      <c r="G4870">
        <f>'DATA DASH'!G4870</f>
        <v/>
      </c>
      <c r="H4870">
        <f>'DATA DASH'!H4870</f>
        <v/>
      </c>
      <c r="I4870">
        <f>'DATA DASH'!I4870</f>
        <v/>
      </c>
      <c r="J4870">
        <f>'DATA DASH'!J4870</f>
        <v/>
      </c>
      <c r="K4870">
        <f>'DATA DASH'!K4870</f>
        <v/>
      </c>
      <c r="L4870">
        <f>'DATA DASH'!L4870</f>
        <v/>
      </c>
      <c r="M4870">
        <f>'DATA DASH'!M4870</f>
        <v/>
      </c>
    </row>
    <row r="4871">
      <c r="A4871">
        <f>'DATA DASH'!A4871</f>
        <v/>
      </c>
      <c r="B4871">
        <f>'DATA DASH'!B4871</f>
        <v/>
      </c>
      <c r="C4871">
        <f>'DATA DASH'!C4871</f>
        <v/>
      </c>
      <c r="D4871">
        <f>'DATA DASH'!D4871</f>
        <v/>
      </c>
      <c r="E4871">
        <f>'DATA DASH'!E4871</f>
        <v/>
      </c>
      <c r="F4871">
        <f>'DATA DASH'!F4871</f>
        <v/>
      </c>
      <c r="G4871">
        <f>'DATA DASH'!G4871</f>
        <v/>
      </c>
      <c r="H4871">
        <f>'DATA DASH'!H4871</f>
        <v/>
      </c>
      <c r="I4871">
        <f>'DATA DASH'!I4871</f>
        <v/>
      </c>
      <c r="J4871">
        <f>'DATA DASH'!J4871</f>
        <v/>
      </c>
      <c r="K4871">
        <f>'DATA DASH'!K4871</f>
        <v/>
      </c>
      <c r="L4871">
        <f>'DATA DASH'!L4871</f>
        <v/>
      </c>
      <c r="M4871">
        <f>'DATA DASH'!M4871</f>
        <v/>
      </c>
    </row>
    <row r="4872">
      <c r="A4872">
        <f>'DATA DASH'!A4872</f>
        <v/>
      </c>
      <c r="B4872">
        <f>'DATA DASH'!B4872</f>
        <v/>
      </c>
      <c r="C4872">
        <f>'DATA DASH'!C4872</f>
        <v/>
      </c>
      <c r="D4872">
        <f>'DATA DASH'!D4872</f>
        <v/>
      </c>
      <c r="E4872">
        <f>'DATA DASH'!E4872</f>
        <v/>
      </c>
      <c r="F4872">
        <f>'DATA DASH'!F4872</f>
        <v/>
      </c>
      <c r="G4872">
        <f>'DATA DASH'!G4872</f>
        <v/>
      </c>
      <c r="H4872">
        <f>'DATA DASH'!H4872</f>
        <v/>
      </c>
      <c r="I4872">
        <f>'DATA DASH'!I4872</f>
        <v/>
      </c>
      <c r="J4872">
        <f>'DATA DASH'!J4872</f>
        <v/>
      </c>
      <c r="K4872">
        <f>'DATA DASH'!K4872</f>
        <v/>
      </c>
      <c r="L4872">
        <f>'DATA DASH'!L4872</f>
        <v/>
      </c>
      <c r="M4872">
        <f>'DATA DASH'!M4872</f>
        <v/>
      </c>
    </row>
    <row r="4873">
      <c r="A4873">
        <f>'DATA DASH'!A4873</f>
        <v/>
      </c>
      <c r="B4873">
        <f>'DATA DASH'!B4873</f>
        <v/>
      </c>
      <c r="C4873">
        <f>'DATA DASH'!C4873</f>
        <v/>
      </c>
      <c r="D4873">
        <f>'DATA DASH'!D4873</f>
        <v/>
      </c>
      <c r="E4873">
        <f>'DATA DASH'!E4873</f>
        <v/>
      </c>
      <c r="F4873">
        <f>'DATA DASH'!F4873</f>
        <v/>
      </c>
      <c r="G4873">
        <f>'DATA DASH'!G4873</f>
        <v/>
      </c>
      <c r="H4873">
        <f>'DATA DASH'!H4873</f>
        <v/>
      </c>
      <c r="I4873">
        <f>'DATA DASH'!I4873</f>
        <v/>
      </c>
      <c r="J4873">
        <f>'DATA DASH'!J4873</f>
        <v/>
      </c>
      <c r="K4873">
        <f>'DATA DASH'!K4873</f>
        <v/>
      </c>
      <c r="L4873">
        <f>'DATA DASH'!L4873</f>
        <v/>
      </c>
      <c r="M4873">
        <f>'DATA DASH'!M4873</f>
        <v/>
      </c>
    </row>
    <row r="4874">
      <c r="A4874">
        <f>'DATA DASH'!A4874</f>
        <v/>
      </c>
      <c r="B4874">
        <f>'DATA DASH'!B4874</f>
        <v/>
      </c>
      <c r="C4874">
        <f>'DATA DASH'!C4874</f>
        <v/>
      </c>
      <c r="D4874">
        <f>'DATA DASH'!D4874</f>
        <v/>
      </c>
      <c r="E4874">
        <f>'DATA DASH'!E4874</f>
        <v/>
      </c>
      <c r="F4874">
        <f>'DATA DASH'!F4874</f>
        <v/>
      </c>
      <c r="G4874">
        <f>'DATA DASH'!G4874</f>
        <v/>
      </c>
      <c r="H4874">
        <f>'DATA DASH'!H4874</f>
        <v/>
      </c>
      <c r="I4874">
        <f>'DATA DASH'!I4874</f>
        <v/>
      </c>
      <c r="J4874">
        <f>'DATA DASH'!J4874</f>
        <v/>
      </c>
      <c r="K4874">
        <f>'DATA DASH'!K4874</f>
        <v/>
      </c>
      <c r="L4874">
        <f>'DATA DASH'!L4874</f>
        <v/>
      </c>
      <c r="M4874">
        <f>'DATA DASH'!M4874</f>
        <v/>
      </c>
    </row>
    <row r="4875">
      <c r="A4875">
        <f>'DATA DASH'!A4875</f>
        <v/>
      </c>
      <c r="B4875">
        <f>'DATA DASH'!B4875</f>
        <v/>
      </c>
      <c r="C4875">
        <f>'DATA DASH'!C4875</f>
        <v/>
      </c>
      <c r="D4875">
        <f>'DATA DASH'!D4875</f>
        <v/>
      </c>
      <c r="E4875">
        <f>'DATA DASH'!E4875</f>
        <v/>
      </c>
      <c r="F4875">
        <f>'DATA DASH'!F4875</f>
        <v/>
      </c>
      <c r="G4875">
        <f>'DATA DASH'!G4875</f>
        <v/>
      </c>
      <c r="H4875">
        <f>'DATA DASH'!H4875</f>
        <v/>
      </c>
      <c r="I4875">
        <f>'DATA DASH'!I4875</f>
        <v/>
      </c>
      <c r="J4875">
        <f>'DATA DASH'!J4875</f>
        <v/>
      </c>
      <c r="K4875">
        <f>'DATA DASH'!K4875</f>
        <v/>
      </c>
      <c r="L4875">
        <f>'DATA DASH'!L4875</f>
        <v/>
      </c>
      <c r="M4875">
        <f>'DATA DASH'!M4875</f>
        <v/>
      </c>
    </row>
    <row r="4876">
      <c r="A4876">
        <f>'DATA DASH'!A4876</f>
        <v/>
      </c>
      <c r="B4876">
        <f>'DATA DASH'!B4876</f>
        <v/>
      </c>
      <c r="C4876">
        <f>'DATA DASH'!C4876</f>
        <v/>
      </c>
      <c r="D4876">
        <f>'DATA DASH'!D4876</f>
        <v/>
      </c>
      <c r="E4876">
        <f>'DATA DASH'!E4876</f>
        <v/>
      </c>
      <c r="F4876">
        <f>'DATA DASH'!F4876</f>
        <v/>
      </c>
      <c r="G4876">
        <f>'DATA DASH'!G4876</f>
        <v/>
      </c>
      <c r="H4876">
        <f>'DATA DASH'!H4876</f>
        <v/>
      </c>
      <c r="I4876">
        <f>'DATA DASH'!I4876</f>
        <v/>
      </c>
      <c r="J4876">
        <f>'DATA DASH'!J4876</f>
        <v/>
      </c>
      <c r="K4876">
        <f>'DATA DASH'!K4876</f>
        <v/>
      </c>
      <c r="L4876">
        <f>'DATA DASH'!L4876</f>
        <v/>
      </c>
      <c r="M4876">
        <f>'DATA DASH'!M4876</f>
        <v/>
      </c>
    </row>
    <row r="4877">
      <c r="A4877">
        <f>'DATA DASH'!A4877</f>
        <v/>
      </c>
      <c r="B4877">
        <f>'DATA DASH'!B4877</f>
        <v/>
      </c>
      <c r="C4877">
        <f>'DATA DASH'!C4877</f>
        <v/>
      </c>
      <c r="D4877">
        <f>'DATA DASH'!D4877</f>
        <v/>
      </c>
      <c r="E4877">
        <f>'DATA DASH'!E4877</f>
        <v/>
      </c>
      <c r="F4877">
        <f>'DATA DASH'!F4877</f>
        <v/>
      </c>
      <c r="G4877">
        <f>'DATA DASH'!G4877</f>
        <v/>
      </c>
      <c r="H4877">
        <f>'DATA DASH'!H4877</f>
        <v/>
      </c>
      <c r="I4877">
        <f>'DATA DASH'!I4877</f>
        <v/>
      </c>
      <c r="J4877">
        <f>'DATA DASH'!J4877</f>
        <v/>
      </c>
      <c r="K4877">
        <f>'DATA DASH'!K4877</f>
        <v/>
      </c>
      <c r="L4877">
        <f>'DATA DASH'!L4877</f>
        <v/>
      </c>
      <c r="M4877">
        <f>'DATA DASH'!M4877</f>
        <v/>
      </c>
    </row>
    <row r="4878">
      <c r="A4878">
        <f>'DATA DASH'!A4878</f>
        <v/>
      </c>
      <c r="B4878">
        <f>'DATA DASH'!B4878</f>
        <v/>
      </c>
      <c r="C4878">
        <f>'DATA DASH'!C4878</f>
        <v/>
      </c>
      <c r="D4878">
        <f>'DATA DASH'!D4878</f>
        <v/>
      </c>
      <c r="E4878">
        <f>'DATA DASH'!E4878</f>
        <v/>
      </c>
      <c r="F4878">
        <f>'DATA DASH'!F4878</f>
        <v/>
      </c>
      <c r="G4878">
        <f>'DATA DASH'!G4878</f>
        <v/>
      </c>
      <c r="H4878">
        <f>'DATA DASH'!H4878</f>
        <v/>
      </c>
      <c r="I4878">
        <f>'DATA DASH'!I4878</f>
        <v/>
      </c>
      <c r="J4878">
        <f>'DATA DASH'!J4878</f>
        <v/>
      </c>
      <c r="K4878">
        <f>'DATA DASH'!K4878</f>
        <v/>
      </c>
      <c r="L4878">
        <f>'DATA DASH'!L4878</f>
        <v/>
      </c>
      <c r="M4878">
        <f>'DATA DASH'!M4878</f>
        <v/>
      </c>
    </row>
    <row r="4879">
      <c r="A4879">
        <f>'DATA DASH'!A4879</f>
        <v/>
      </c>
      <c r="B4879">
        <f>'DATA DASH'!B4879</f>
        <v/>
      </c>
      <c r="C4879">
        <f>'DATA DASH'!C4879</f>
        <v/>
      </c>
      <c r="D4879">
        <f>'DATA DASH'!D4879</f>
        <v/>
      </c>
      <c r="E4879">
        <f>'DATA DASH'!E4879</f>
        <v/>
      </c>
      <c r="F4879">
        <f>'DATA DASH'!F4879</f>
        <v/>
      </c>
      <c r="G4879">
        <f>'DATA DASH'!G4879</f>
        <v/>
      </c>
      <c r="H4879">
        <f>'DATA DASH'!H4879</f>
        <v/>
      </c>
      <c r="I4879">
        <f>'DATA DASH'!I4879</f>
        <v/>
      </c>
      <c r="J4879">
        <f>'DATA DASH'!J4879</f>
        <v/>
      </c>
      <c r="K4879">
        <f>'DATA DASH'!K4879</f>
        <v/>
      </c>
      <c r="L4879">
        <f>'DATA DASH'!L4879</f>
        <v/>
      </c>
      <c r="M4879">
        <f>'DATA DASH'!M4879</f>
        <v/>
      </c>
    </row>
    <row r="4880">
      <c r="A4880">
        <f>'DATA DASH'!A4880</f>
        <v/>
      </c>
      <c r="B4880">
        <f>'DATA DASH'!B4880</f>
        <v/>
      </c>
      <c r="C4880">
        <f>'DATA DASH'!C4880</f>
        <v/>
      </c>
      <c r="D4880">
        <f>'DATA DASH'!D4880</f>
        <v/>
      </c>
      <c r="E4880">
        <f>'DATA DASH'!E4880</f>
        <v/>
      </c>
      <c r="F4880">
        <f>'DATA DASH'!F4880</f>
        <v/>
      </c>
      <c r="G4880">
        <f>'DATA DASH'!G4880</f>
        <v/>
      </c>
      <c r="H4880">
        <f>'DATA DASH'!H4880</f>
        <v/>
      </c>
      <c r="I4880">
        <f>'DATA DASH'!I4880</f>
        <v/>
      </c>
      <c r="J4880">
        <f>'DATA DASH'!J4880</f>
        <v/>
      </c>
      <c r="K4880">
        <f>'DATA DASH'!K4880</f>
        <v/>
      </c>
      <c r="L4880">
        <f>'DATA DASH'!L4880</f>
        <v/>
      </c>
      <c r="M4880">
        <f>'DATA DASH'!M4880</f>
        <v/>
      </c>
    </row>
    <row r="4881">
      <c r="A4881">
        <f>'DATA DASH'!A4881</f>
        <v/>
      </c>
      <c r="B4881">
        <f>'DATA DASH'!B4881</f>
        <v/>
      </c>
      <c r="C4881">
        <f>'DATA DASH'!C4881</f>
        <v/>
      </c>
      <c r="D4881">
        <f>'DATA DASH'!D4881</f>
        <v/>
      </c>
      <c r="E4881">
        <f>'DATA DASH'!E4881</f>
        <v/>
      </c>
      <c r="F4881">
        <f>'DATA DASH'!F4881</f>
        <v/>
      </c>
      <c r="G4881">
        <f>'DATA DASH'!G4881</f>
        <v/>
      </c>
      <c r="H4881">
        <f>'DATA DASH'!H4881</f>
        <v/>
      </c>
      <c r="I4881">
        <f>'DATA DASH'!I4881</f>
        <v/>
      </c>
      <c r="J4881">
        <f>'DATA DASH'!J4881</f>
        <v/>
      </c>
      <c r="K4881">
        <f>'DATA DASH'!K4881</f>
        <v/>
      </c>
      <c r="L4881">
        <f>'DATA DASH'!L4881</f>
        <v/>
      </c>
      <c r="M4881">
        <f>'DATA DASH'!M4881</f>
        <v/>
      </c>
    </row>
    <row r="4882">
      <c r="A4882">
        <f>'DATA DASH'!A4882</f>
        <v/>
      </c>
      <c r="B4882">
        <f>'DATA DASH'!B4882</f>
        <v/>
      </c>
      <c r="C4882">
        <f>'DATA DASH'!C4882</f>
        <v/>
      </c>
      <c r="D4882">
        <f>'DATA DASH'!D4882</f>
        <v/>
      </c>
      <c r="E4882">
        <f>'DATA DASH'!E4882</f>
        <v/>
      </c>
      <c r="F4882">
        <f>'DATA DASH'!F4882</f>
        <v/>
      </c>
      <c r="G4882">
        <f>'DATA DASH'!G4882</f>
        <v/>
      </c>
      <c r="H4882">
        <f>'DATA DASH'!H4882</f>
        <v/>
      </c>
      <c r="I4882">
        <f>'DATA DASH'!I4882</f>
        <v/>
      </c>
      <c r="J4882">
        <f>'DATA DASH'!J4882</f>
        <v/>
      </c>
      <c r="K4882">
        <f>'DATA DASH'!K4882</f>
        <v/>
      </c>
      <c r="L4882">
        <f>'DATA DASH'!L4882</f>
        <v/>
      </c>
      <c r="M4882">
        <f>'DATA DASH'!M4882</f>
        <v/>
      </c>
    </row>
    <row r="4883">
      <c r="A4883">
        <f>'DATA DASH'!A4883</f>
        <v/>
      </c>
      <c r="B4883">
        <f>'DATA DASH'!B4883</f>
        <v/>
      </c>
      <c r="C4883">
        <f>'DATA DASH'!C4883</f>
        <v/>
      </c>
      <c r="D4883">
        <f>'DATA DASH'!D4883</f>
        <v/>
      </c>
      <c r="E4883">
        <f>'DATA DASH'!E4883</f>
        <v/>
      </c>
      <c r="F4883">
        <f>'DATA DASH'!F4883</f>
        <v/>
      </c>
      <c r="G4883">
        <f>'DATA DASH'!G4883</f>
        <v/>
      </c>
      <c r="H4883">
        <f>'DATA DASH'!H4883</f>
        <v/>
      </c>
      <c r="I4883">
        <f>'DATA DASH'!I4883</f>
        <v/>
      </c>
      <c r="J4883">
        <f>'DATA DASH'!J4883</f>
        <v/>
      </c>
      <c r="K4883">
        <f>'DATA DASH'!K4883</f>
        <v/>
      </c>
      <c r="L4883">
        <f>'DATA DASH'!L4883</f>
        <v/>
      </c>
      <c r="M4883">
        <f>'DATA DASH'!M4883</f>
        <v/>
      </c>
    </row>
    <row r="4884">
      <c r="A4884">
        <f>'DATA DASH'!A4884</f>
        <v/>
      </c>
      <c r="B4884">
        <f>'DATA DASH'!B4884</f>
        <v/>
      </c>
      <c r="C4884">
        <f>'DATA DASH'!C4884</f>
        <v/>
      </c>
      <c r="D4884">
        <f>'DATA DASH'!D4884</f>
        <v/>
      </c>
      <c r="E4884">
        <f>'DATA DASH'!E4884</f>
        <v/>
      </c>
      <c r="F4884">
        <f>'DATA DASH'!F4884</f>
        <v/>
      </c>
      <c r="G4884">
        <f>'DATA DASH'!G4884</f>
        <v/>
      </c>
      <c r="H4884">
        <f>'DATA DASH'!H4884</f>
        <v/>
      </c>
      <c r="I4884">
        <f>'DATA DASH'!I4884</f>
        <v/>
      </c>
      <c r="J4884">
        <f>'DATA DASH'!J4884</f>
        <v/>
      </c>
      <c r="K4884">
        <f>'DATA DASH'!K4884</f>
        <v/>
      </c>
      <c r="L4884">
        <f>'DATA DASH'!L4884</f>
        <v/>
      </c>
      <c r="M4884">
        <f>'DATA DASH'!M4884</f>
        <v/>
      </c>
    </row>
    <row r="4885">
      <c r="A4885">
        <f>'DATA DASH'!A4885</f>
        <v/>
      </c>
      <c r="B4885">
        <f>'DATA DASH'!B4885</f>
        <v/>
      </c>
      <c r="C4885">
        <f>'DATA DASH'!C4885</f>
        <v/>
      </c>
      <c r="D4885">
        <f>'DATA DASH'!D4885</f>
        <v/>
      </c>
      <c r="E4885">
        <f>'DATA DASH'!E4885</f>
        <v/>
      </c>
      <c r="F4885">
        <f>'DATA DASH'!F4885</f>
        <v/>
      </c>
      <c r="G4885">
        <f>'DATA DASH'!G4885</f>
        <v/>
      </c>
      <c r="H4885">
        <f>'DATA DASH'!H4885</f>
        <v/>
      </c>
      <c r="I4885">
        <f>'DATA DASH'!I4885</f>
        <v/>
      </c>
      <c r="J4885">
        <f>'DATA DASH'!J4885</f>
        <v/>
      </c>
      <c r="K4885">
        <f>'DATA DASH'!K4885</f>
        <v/>
      </c>
      <c r="L4885">
        <f>'DATA DASH'!L4885</f>
        <v/>
      </c>
      <c r="M4885">
        <f>'DATA DASH'!M4885</f>
        <v/>
      </c>
    </row>
    <row r="4886">
      <c r="A4886">
        <f>'DATA DASH'!A4886</f>
        <v/>
      </c>
      <c r="B4886">
        <f>'DATA DASH'!B4886</f>
        <v/>
      </c>
      <c r="C4886">
        <f>'DATA DASH'!C4886</f>
        <v/>
      </c>
      <c r="D4886">
        <f>'DATA DASH'!D4886</f>
        <v/>
      </c>
      <c r="E4886">
        <f>'DATA DASH'!E4886</f>
        <v/>
      </c>
      <c r="F4886">
        <f>'DATA DASH'!F4886</f>
        <v/>
      </c>
      <c r="G4886">
        <f>'DATA DASH'!G4886</f>
        <v/>
      </c>
      <c r="H4886">
        <f>'DATA DASH'!H4886</f>
        <v/>
      </c>
      <c r="I4886">
        <f>'DATA DASH'!I4886</f>
        <v/>
      </c>
      <c r="J4886">
        <f>'DATA DASH'!J4886</f>
        <v/>
      </c>
      <c r="K4886">
        <f>'DATA DASH'!K4886</f>
        <v/>
      </c>
      <c r="L4886">
        <f>'DATA DASH'!L4886</f>
        <v/>
      </c>
      <c r="M4886">
        <f>'DATA DASH'!M4886</f>
        <v/>
      </c>
    </row>
    <row r="4887">
      <c r="A4887">
        <f>'DATA DASH'!A4887</f>
        <v/>
      </c>
      <c r="B4887">
        <f>'DATA DASH'!B4887</f>
        <v/>
      </c>
      <c r="C4887">
        <f>'DATA DASH'!C4887</f>
        <v/>
      </c>
      <c r="D4887">
        <f>'DATA DASH'!D4887</f>
        <v/>
      </c>
      <c r="E4887">
        <f>'DATA DASH'!E4887</f>
        <v/>
      </c>
      <c r="F4887">
        <f>'DATA DASH'!F4887</f>
        <v/>
      </c>
      <c r="G4887">
        <f>'DATA DASH'!G4887</f>
        <v/>
      </c>
      <c r="H4887">
        <f>'DATA DASH'!H4887</f>
        <v/>
      </c>
      <c r="I4887">
        <f>'DATA DASH'!I4887</f>
        <v/>
      </c>
      <c r="J4887">
        <f>'DATA DASH'!J4887</f>
        <v/>
      </c>
      <c r="K4887">
        <f>'DATA DASH'!K4887</f>
        <v/>
      </c>
      <c r="L4887">
        <f>'DATA DASH'!L4887</f>
        <v/>
      </c>
      <c r="M4887">
        <f>'DATA DASH'!M4887</f>
        <v/>
      </c>
    </row>
    <row r="4888">
      <c r="A4888">
        <f>'DATA DASH'!A4888</f>
        <v/>
      </c>
      <c r="B4888">
        <f>'DATA DASH'!B4888</f>
        <v/>
      </c>
      <c r="C4888">
        <f>'DATA DASH'!C4888</f>
        <v/>
      </c>
      <c r="D4888">
        <f>'DATA DASH'!D4888</f>
        <v/>
      </c>
      <c r="E4888">
        <f>'DATA DASH'!E4888</f>
        <v/>
      </c>
      <c r="F4888">
        <f>'DATA DASH'!F4888</f>
        <v/>
      </c>
      <c r="G4888">
        <f>'DATA DASH'!G4888</f>
        <v/>
      </c>
      <c r="H4888">
        <f>'DATA DASH'!H4888</f>
        <v/>
      </c>
      <c r="I4888">
        <f>'DATA DASH'!I4888</f>
        <v/>
      </c>
      <c r="J4888">
        <f>'DATA DASH'!J4888</f>
        <v/>
      </c>
      <c r="K4888">
        <f>'DATA DASH'!K4888</f>
        <v/>
      </c>
      <c r="L4888">
        <f>'DATA DASH'!L4888</f>
        <v/>
      </c>
      <c r="M4888">
        <f>'DATA DASH'!M4888</f>
        <v/>
      </c>
    </row>
    <row r="4889">
      <c r="A4889">
        <f>'DATA DASH'!A4889</f>
        <v/>
      </c>
      <c r="B4889">
        <f>'DATA DASH'!B4889</f>
        <v/>
      </c>
      <c r="C4889">
        <f>'DATA DASH'!C4889</f>
        <v/>
      </c>
      <c r="D4889">
        <f>'DATA DASH'!D4889</f>
        <v/>
      </c>
      <c r="E4889">
        <f>'DATA DASH'!E4889</f>
        <v/>
      </c>
      <c r="F4889">
        <f>'DATA DASH'!F4889</f>
        <v/>
      </c>
      <c r="G4889">
        <f>'DATA DASH'!G4889</f>
        <v/>
      </c>
      <c r="H4889">
        <f>'DATA DASH'!H4889</f>
        <v/>
      </c>
      <c r="I4889">
        <f>'DATA DASH'!I4889</f>
        <v/>
      </c>
      <c r="J4889">
        <f>'DATA DASH'!J4889</f>
        <v/>
      </c>
      <c r="K4889">
        <f>'DATA DASH'!K4889</f>
        <v/>
      </c>
      <c r="L4889">
        <f>'DATA DASH'!L4889</f>
        <v/>
      </c>
      <c r="M4889">
        <f>'DATA DASH'!M4889</f>
        <v/>
      </c>
    </row>
    <row r="4890">
      <c r="A4890">
        <f>'DATA DASH'!A4890</f>
        <v/>
      </c>
      <c r="B4890">
        <f>'DATA DASH'!B4890</f>
        <v/>
      </c>
      <c r="C4890">
        <f>'DATA DASH'!C4890</f>
        <v/>
      </c>
      <c r="D4890">
        <f>'DATA DASH'!D4890</f>
        <v/>
      </c>
      <c r="E4890">
        <f>'DATA DASH'!E4890</f>
        <v/>
      </c>
      <c r="F4890">
        <f>'DATA DASH'!F4890</f>
        <v/>
      </c>
      <c r="G4890">
        <f>'DATA DASH'!G4890</f>
        <v/>
      </c>
      <c r="H4890">
        <f>'DATA DASH'!H4890</f>
        <v/>
      </c>
      <c r="I4890">
        <f>'DATA DASH'!I4890</f>
        <v/>
      </c>
      <c r="J4890">
        <f>'DATA DASH'!J4890</f>
        <v/>
      </c>
      <c r="K4890">
        <f>'DATA DASH'!K4890</f>
        <v/>
      </c>
      <c r="L4890">
        <f>'DATA DASH'!L4890</f>
        <v/>
      </c>
      <c r="M4890">
        <f>'DATA DASH'!M4890</f>
        <v/>
      </c>
    </row>
    <row r="4891">
      <c r="A4891">
        <f>'DATA DASH'!A4891</f>
        <v/>
      </c>
      <c r="B4891">
        <f>'DATA DASH'!B4891</f>
        <v/>
      </c>
      <c r="C4891">
        <f>'DATA DASH'!C4891</f>
        <v/>
      </c>
      <c r="D4891">
        <f>'DATA DASH'!D4891</f>
        <v/>
      </c>
      <c r="E4891">
        <f>'DATA DASH'!E4891</f>
        <v/>
      </c>
      <c r="F4891">
        <f>'DATA DASH'!F4891</f>
        <v/>
      </c>
      <c r="G4891">
        <f>'DATA DASH'!G4891</f>
        <v/>
      </c>
      <c r="H4891">
        <f>'DATA DASH'!H4891</f>
        <v/>
      </c>
      <c r="I4891">
        <f>'DATA DASH'!I4891</f>
        <v/>
      </c>
      <c r="J4891">
        <f>'DATA DASH'!J4891</f>
        <v/>
      </c>
      <c r="K4891">
        <f>'DATA DASH'!K4891</f>
        <v/>
      </c>
      <c r="L4891">
        <f>'DATA DASH'!L4891</f>
        <v/>
      </c>
      <c r="M4891">
        <f>'DATA DASH'!M4891</f>
        <v/>
      </c>
    </row>
    <row r="4892">
      <c r="A4892">
        <f>'DATA DASH'!A4892</f>
        <v/>
      </c>
      <c r="B4892">
        <f>'DATA DASH'!B4892</f>
        <v/>
      </c>
      <c r="C4892">
        <f>'DATA DASH'!C4892</f>
        <v/>
      </c>
      <c r="D4892">
        <f>'DATA DASH'!D4892</f>
        <v/>
      </c>
      <c r="E4892">
        <f>'DATA DASH'!E4892</f>
        <v/>
      </c>
      <c r="F4892">
        <f>'DATA DASH'!F4892</f>
        <v/>
      </c>
      <c r="G4892">
        <f>'DATA DASH'!G4892</f>
        <v/>
      </c>
      <c r="H4892">
        <f>'DATA DASH'!H4892</f>
        <v/>
      </c>
      <c r="I4892">
        <f>'DATA DASH'!I4892</f>
        <v/>
      </c>
      <c r="J4892">
        <f>'DATA DASH'!J4892</f>
        <v/>
      </c>
      <c r="K4892">
        <f>'DATA DASH'!K4892</f>
        <v/>
      </c>
      <c r="L4892">
        <f>'DATA DASH'!L4892</f>
        <v/>
      </c>
      <c r="M4892">
        <f>'DATA DASH'!M4892</f>
        <v/>
      </c>
    </row>
    <row r="4893">
      <c r="A4893">
        <f>'DATA DASH'!A4893</f>
        <v/>
      </c>
      <c r="B4893">
        <f>'DATA DASH'!B4893</f>
        <v/>
      </c>
      <c r="C4893">
        <f>'DATA DASH'!C4893</f>
        <v/>
      </c>
      <c r="D4893">
        <f>'DATA DASH'!D4893</f>
        <v/>
      </c>
      <c r="E4893">
        <f>'DATA DASH'!E4893</f>
        <v/>
      </c>
      <c r="F4893">
        <f>'DATA DASH'!F4893</f>
        <v/>
      </c>
      <c r="G4893">
        <f>'DATA DASH'!G4893</f>
        <v/>
      </c>
      <c r="H4893">
        <f>'DATA DASH'!H4893</f>
        <v/>
      </c>
      <c r="I4893">
        <f>'DATA DASH'!I4893</f>
        <v/>
      </c>
      <c r="J4893">
        <f>'DATA DASH'!J4893</f>
        <v/>
      </c>
      <c r="K4893">
        <f>'DATA DASH'!K4893</f>
        <v/>
      </c>
      <c r="L4893">
        <f>'DATA DASH'!L4893</f>
        <v/>
      </c>
      <c r="M4893">
        <f>'DATA DASH'!M4893</f>
        <v/>
      </c>
    </row>
    <row r="4894">
      <c r="A4894">
        <f>'DATA DASH'!A4894</f>
        <v/>
      </c>
      <c r="B4894">
        <f>'DATA DASH'!B4894</f>
        <v/>
      </c>
      <c r="C4894">
        <f>'DATA DASH'!C4894</f>
        <v/>
      </c>
      <c r="D4894">
        <f>'DATA DASH'!D4894</f>
        <v/>
      </c>
      <c r="E4894">
        <f>'DATA DASH'!E4894</f>
        <v/>
      </c>
      <c r="F4894">
        <f>'DATA DASH'!F4894</f>
        <v/>
      </c>
      <c r="G4894">
        <f>'DATA DASH'!G4894</f>
        <v/>
      </c>
      <c r="H4894">
        <f>'DATA DASH'!H4894</f>
        <v/>
      </c>
      <c r="I4894">
        <f>'DATA DASH'!I4894</f>
        <v/>
      </c>
      <c r="J4894">
        <f>'DATA DASH'!J4894</f>
        <v/>
      </c>
      <c r="K4894">
        <f>'DATA DASH'!K4894</f>
        <v/>
      </c>
      <c r="L4894">
        <f>'DATA DASH'!L4894</f>
        <v/>
      </c>
      <c r="M4894">
        <f>'DATA DASH'!M4894</f>
        <v/>
      </c>
    </row>
    <row r="4895">
      <c r="A4895">
        <f>'DATA DASH'!A4895</f>
        <v/>
      </c>
      <c r="B4895">
        <f>'DATA DASH'!B4895</f>
        <v/>
      </c>
      <c r="C4895">
        <f>'DATA DASH'!C4895</f>
        <v/>
      </c>
      <c r="D4895">
        <f>'DATA DASH'!D4895</f>
        <v/>
      </c>
      <c r="E4895">
        <f>'DATA DASH'!E4895</f>
        <v/>
      </c>
      <c r="F4895">
        <f>'DATA DASH'!F4895</f>
        <v/>
      </c>
      <c r="G4895">
        <f>'DATA DASH'!G4895</f>
        <v/>
      </c>
      <c r="H4895">
        <f>'DATA DASH'!H4895</f>
        <v/>
      </c>
      <c r="I4895">
        <f>'DATA DASH'!I4895</f>
        <v/>
      </c>
      <c r="J4895">
        <f>'DATA DASH'!J4895</f>
        <v/>
      </c>
      <c r="K4895">
        <f>'DATA DASH'!K4895</f>
        <v/>
      </c>
      <c r="L4895">
        <f>'DATA DASH'!L4895</f>
        <v/>
      </c>
      <c r="M4895">
        <f>'DATA DASH'!M4895</f>
        <v/>
      </c>
    </row>
    <row r="4896">
      <c r="A4896">
        <f>'DATA DASH'!A4896</f>
        <v/>
      </c>
      <c r="B4896">
        <f>'DATA DASH'!B4896</f>
        <v/>
      </c>
      <c r="C4896">
        <f>'DATA DASH'!C4896</f>
        <v/>
      </c>
      <c r="D4896">
        <f>'DATA DASH'!D4896</f>
        <v/>
      </c>
      <c r="E4896">
        <f>'DATA DASH'!E4896</f>
        <v/>
      </c>
      <c r="F4896">
        <f>'DATA DASH'!F4896</f>
        <v/>
      </c>
      <c r="G4896">
        <f>'DATA DASH'!G4896</f>
        <v/>
      </c>
      <c r="H4896">
        <f>'DATA DASH'!H4896</f>
        <v/>
      </c>
      <c r="I4896">
        <f>'DATA DASH'!I4896</f>
        <v/>
      </c>
      <c r="J4896">
        <f>'DATA DASH'!J4896</f>
        <v/>
      </c>
      <c r="K4896">
        <f>'DATA DASH'!K4896</f>
        <v/>
      </c>
      <c r="L4896">
        <f>'DATA DASH'!L4896</f>
        <v/>
      </c>
      <c r="M4896">
        <f>'DATA DASH'!M4896</f>
        <v/>
      </c>
    </row>
    <row r="4897">
      <c r="A4897">
        <f>'DATA DASH'!A4897</f>
        <v/>
      </c>
      <c r="B4897">
        <f>'DATA DASH'!B4897</f>
        <v/>
      </c>
      <c r="C4897">
        <f>'DATA DASH'!C4897</f>
        <v/>
      </c>
      <c r="D4897">
        <f>'DATA DASH'!D4897</f>
        <v/>
      </c>
      <c r="E4897">
        <f>'DATA DASH'!E4897</f>
        <v/>
      </c>
      <c r="F4897">
        <f>'DATA DASH'!F4897</f>
        <v/>
      </c>
      <c r="G4897">
        <f>'DATA DASH'!G4897</f>
        <v/>
      </c>
      <c r="H4897">
        <f>'DATA DASH'!H4897</f>
        <v/>
      </c>
      <c r="I4897">
        <f>'DATA DASH'!I4897</f>
        <v/>
      </c>
      <c r="J4897">
        <f>'DATA DASH'!J4897</f>
        <v/>
      </c>
      <c r="K4897">
        <f>'DATA DASH'!K4897</f>
        <v/>
      </c>
      <c r="L4897">
        <f>'DATA DASH'!L4897</f>
        <v/>
      </c>
      <c r="M4897">
        <f>'DATA DASH'!M4897</f>
        <v/>
      </c>
    </row>
    <row r="4898">
      <c r="A4898">
        <f>'DATA DASH'!A4898</f>
        <v/>
      </c>
      <c r="B4898">
        <f>'DATA DASH'!B4898</f>
        <v/>
      </c>
      <c r="C4898">
        <f>'DATA DASH'!C4898</f>
        <v/>
      </c>
      <c r="D4898">
        <f>'DATA DASH'!D4898</f>
        <v/>
      </c>
      <c r="E4898">
        <f>'DATA DASH'!E4898</f>
        <v/>
      </c>
      <c r="F4898">
        <f>'DATA DASH'!F4898</f>
        <v/>
      </c>
      <c r="G4898">
        <f>'DATA DASH'!G4898</f>
        <v/>
      </c>
      <c r="H4898">
        <f>'DATA DASH'!H4898</f>
        <v/>
      </c>
      <c r="I4898">
        <f>'DATA DASH'!I4898</f>
        <v/>
      </c>
      <c r="J4898">
        <f>'DATA DASH'!J4898</f>
        <v/>
      </c>
      <c r="K4898">
        <f>'DATA DASH'!K4898</f>
        <v/>
      </c>
      <c r="L4898">
        <f>'DATA DASH'!L4898</f>
        <v/>
      </c>
      <c r="M4898">
        <f>'DATA DASH'!M4898</f>
        <v/>
      </c>
    </row>
    <row r="4899">
      <c r="A4899">
        <f>'DATA DASH'!A4899</f>
        <v/>
      </c>
      <c r="B4899">
        <f>'DATA DASH'!B4899</f>
        <v/>
      </c>
      <c r="C4899">
        <f>'DATA DASH'!C4899</f>
        <v/>
      </c>
      <c r="D4899">
        <f>'DATA DASH'!D4899</f>
        <v/>
      </c>
      <c r="E4899">
        <f>'DATA DASH'!E4899</f>
        <v/>
      </c>
      <c r="F4899">
        <f>'DATA DASH'!F4899</f>
        <v/>
      </c>
      <c r="G4899">
        <f>'DATA DASH'!G4899</f>
        <v/>
      </c>
      <c r="H4899">
        <f>'DATA DASH'!H4899</f>
        <v/>
      </c>
      <c r="I4899">
        <f>'DATA DASH'!I4899</f>
        <v/>
      </c>
      <c r="J4899">
        <f>'DATA DASH'!J4899</f>
        <v/>
      </c>
      <c r="K4899">
        <f>'DATA DASH'!K4899</f>
        <v/>
      </c>
      <c r="L4899">
        <f>'DATA DASH'!L4899</f>
        <v/>
      </c>
      <c r="M4899">
        <f>'DATA DASH'!M4899</f>
        <v/>
      </c>
    </row>
    <row r="4900">
      <c r="A4900">
        <f>'DATA DASH'!A4900</f>
        <v/>
      </c>
      <c r="B4900">
        <f>'DATA DASH'!B4900</f>
        <v/>
      </c>
      <c r="C4900">
        <f>'DATA DASH'!C4900</f>
        <v/>
      </c>
      <c r="D4900">
        <f>'DATA DASH'!D4900</f>
        <v/>
      </c>
      <c r="E4900">
        <f>'DATA DASH'!E4900</f>
        <v/>
      </c>
      <c r="F4900">
        <f>'DATA DASH'!F4900</f>
        <v/>
      </c>
      <c r="G4900">
        <f>'DATA DASH'!G4900</f>
        <v/>
      </c>
      <c r="H4900">
        <f>'DATA DASH'!H4900</f>
        <v/>
      </c>
      <c r="I4900">
        <f>'DATA DASH'!I4900</f>
        <v/>
      </c>
      <c r="J4900">
        <f>'DATA DASH'!J4900</f>
        <v/>
      </c>
      <c r="K4900">
        <f>'DATA DASH'!K4900</f>
        <v/>
      </c>
      <c r="L4900">
        <f>'DATA DASH'!L4900</f>
        <v/>
      </c>
      <c r="M4900">
        <f>'DATA DASH'!M4900</f>
        <v/>
      </c>
    </row>
    <row r="4901">
      <c r="A4901">
        <f>'DATA DASH'!A4901</f>
        <v/>
      </c>
      <c r="B4901">
        <f>'DATA DASH'!B4901</f>
        <v/>
      </c>
      <c r="C4901">
        <f>'DATA DASH'!C4901</f>
        <v/>
      </c>
      <c r="D4901">
        <f>'DATA DASH'!D4901</f>
        <v/>
      </c>
      <c r="E4901">
        <f>'DATA DASH'!E4901</f>
        <v/>
      </c>
      <c r="F4901">
        <f>'DATA DASH'!F4901</f>
        <v/>
      </c>
      <c r="G4901">
        <f>'DATA DASH'!G4901</f>
        <v/>
      </c>
      <c r="H4901">
        <f>'DATA DASH'!H4901</f>
        <v/>
      </c>
      <c r="I4901">
        <f>'DATA DASH'!I4901</f>
        <v/>
      </c>
      <c r="J4901">
        <f>'DATA DASH'!J4901</f>
        <v/>
      </c>
      <c r="K4901">
        <f>'DATA DASH'!K4901</f>
        <v/>
      </c>
      <c r="L4901">
        <f>'DATA DASH'!L4901</f>
        <v/>
      </c>
      <c r="M4901">
        <f>'DATA DASH'!M4901</f>
        <v/>
      </c>
    </row>
    <row r="4902">
      <c r="A4902">
        <f>'DATA DASH'!A4902</f>
        <v/>
      </c>
      <c r="B4902">
        <f>'DATA DASH'!B4902</f>
        <v/>
      </c>
      <c r="C4902">
        <f>'DATA DASH'!C4902</f>
        <v/>
      </c>
      <c r="D4902">
        <f>'DATA DASH'!D4902</f>
        <v/>
      </c>
      <c r="E4902">
        <f>'DATA DASH'!E4902</f>
        <v/>
      </c>
      <c r="F4902">
        <f>'DATA DASH'!F4902</f>
        <v/>
      </c>
      <c r="G4902">
        <f>'DATA DASH'!G4902</f>
        <v/>
      </c>
      <c r="H4902">
        <f>'DATA DASH'!H4902</f>
        <v/>
      </c>
      <c r="I4902">
        <f>'DATA DASH'!I4902</f>
        <v/>
      </c>
      <c r="J4902">
        <f>'DATA DASH'!J4902</f>
        <v/>
      </c>
      <c r="K4902">
        <f>'DATA DASH'!K4902</f>
        <v/>
      </c>
      <c r="L4902">
        <f>'DATA DASH'!L4902</f>
        <v/>
      </c>
      <c r="M4902">
        <f>'DATA DASH'!M4902</f>
        <v/>
      </c>
    </row>
    <row r="4903">
      <c r="A4903">
        <f>'DATA DASH'!A4903</f>
        <v/>
      </c>
      <c r="B4903">
        <f>'DATA DASH'!B4903</f>
        <v/>
      </c>
      <c r="C4903">
        <f>'DATA DASH'!C4903</f>
        <v/>
      </c>
      <c r="D4903">
        <f>'DATA DASH'!D4903</f>
        <v/>
      </c>
      <c r="E4903">
        <f>'DATA DASH'!E4903</f>
        <v/>
      </c>
      <c r="F4903">
        <f>'DATA DASH'!F4903</f>
        <v/>
      </c>
      <c r="G4903">
        <f>'DATA DASH'!G4903</f>
        <v/>
      </c>
      <c r="H4903">
        <f>'DATA DASH'!H4903</f>
        <v/>
      </c>
      <c r="I4903">
        <f>'DATA DASH'!I4903</f>
        <v/>
      </c>
      <c r="J4903">
        <f>'DATA DASH'!J4903</f>
        <v/>
      </c>
      <c r="K4903">
        <f>'DATA DASH'!K4903</f>
        <v/>
      </c>
      <c r="L4903">
        <f>'DATA DASH'!L4903</f>
        <v/>
      </c>
      <c r="M4903">
        <f>'DATA DASH'!M4903</f>
        <v/>
      </c>
    </row>
    <row r="4904">
      <c r="A4904">
        <f>'DATA DASH'!A4904</f>
        <v/>
      </c>
      <c r="B4904">
        <f>'DATA DASH'!B4904</f>
        <v/>
      </c>
      <c r="C4904">
        <f>'DATA DASH'!C4904</f>
        <v/>
      </c>
      <c r="D4904">
        <f>'DATA DASH'!D4904</f>
        <v/>
      </c>
      <c r="E4904">
        <f>'DATA DASH'!E4904</f>
        <v/>
      </c>
      <c r="F4904">
        <f>'DATA DASH'!F4904</f>
        <v/>
      </c>
      <c r="G4904">
        <f>'DATA DASH'!G4904</f>
        <v/>
      </c>
      <c r="H4904">
        <f>'DATA DASH'!H4904</f>
        <v/>
      </c>
      <c r="I4904">
        <f>'DATA DASH'!I4904</f>
        <v/>
      </c>
      <c r="J4904">
        <f>'DATA DASH'!J4904</f>
        <v/>
      </c>
      <c r="K4904">
        <f>'DATA DASH'!K4904</f>
        <v/>
      </c>
      <c r="L4904">
        <f>'DATA DASH'!L4904</f>
        <v/>
      </c>
      <c r="M4904">
        <f>'DATA DASH'!M4904</f>
        <v/>
      </c>
    </row>
    <row r="4905">
      <c r="A4905">
        <f>'DATA DASH'!A4905</f>
        <v/>
      </c>
      <c r="B4905">
        <f>'DATA DASH'!B4905</f>
        <v/>
      </c>
      <c r="C4905">
        <f>'DATA DASH'!C4905</f>
        <v/>
      </c>
      <c r="D4905">
        <f>'DATA DASH'!D4905</f>
        <v/>
      </c>
      <c r="E4905">
        <f>'DATA DASH'!E4905</f>
        <v/>
      </c>
      <c r="F4905">
        <f>'DATA DASH'!F4905</f>
        <v/>
      </c>
      <c r="G4905">
        <f>'DATA DASH'!G4905</f>
        <v/>
      </c>
      <c r="H4905">
        <f>'DATA DASH'!H4905</f>
        <v/>
      </c>
      <c r="I4905">
        <f>'DATA DASH'!I4905</f>
        <v/>
      </c>
      <c r="J4905">
        <f>'DATA DASH'!J4905</f>
        <v/>
      </c>
      <c r="K4905">
        <f>'DATA DASH'!K4905</f>
        <v/>
      </c>
      <c r="L4905">
        <f>'DATA DASH'!L4905</f>
        <v/>
      </c>
      <c r="M4905">
        <f>'DATA DASH'!M4905</f>
        <v/>
      </c>
    </row>
    <row r="4906">
      <c r="A4906">
        <f>'DATA DASH'!A4906</f>
        <v/>
      </c>
      <c r="B4906">
        <f>'DATA DASH'!B4906</f>
        <v/>
      </c>
      <c r="C4906">
        <f>'DATA DASH'!C4906</f>
        <v/>
      </c>
      <c r="D4906">
        <f>'DATA DASH'!D4906</f>
        <v/>
      </c>
      <c r="E4906">
        <f>'DATA DASH'!E4906</f>
        <v/>
      </c>
      <c r="F4906">
        <f>'DATA DASH'!F4906</f>
        <v/>
      </c>
      <c r="G4906">
        <f>'DATA DASH'!G4906</f>
        <v/>
      </c>
      <c r="H4906">
        <f>'DATA DASH'!H4906</f>
        <v/>
      </c>
      <c r="I4906">
        <f>'DATA DASH'!I4906</f>
        <v/>
      </c>
      <c r="J4906">
        <f>'DATA DASH'!J4906</f>
        <v/>
      </c>
      <c r="K4906">
        <f>'DATA DASH'!K4906</f>
        <v/>
      </c>
      <c r="L4906">
        <f>'DATA DASH'!L4906</f>
        <v/>
      </c>
      <c r="M4906">
        <f>'DATA DASH'!M4906</f>
        <v/>
      </c>
    </row>
    <row r="4907">
      <c r="A4907">
        <f>'DATA DASH'!A4907</f>
        <v/>
      </c>
      <c r="B4907">
        <f>'DATA DASH'!B4907</f>
        <v/>
      </c>
      <c r="C4907">
        <f>'DATA DASH'!C4907</f>
        <v/>
      </c>
      <c r="D4907">
        <f>'DATA DASH'!D4907</f>
        <v/>
      </c>
      <c r="E4907">
        <f>'DATA DASH'!E4907</f>
        <v/>
      </c>
      <c r="F4907">
        <f>'DATA DASH'!F4907</f>
        <v/>
      </c>
      <c r="G4907">
        <f>'DATA DASH'!G4907</f>
        <v/>
      </c>
      <c r="H4907">
        <f>'DATA DASH'!H4907</f>
        <v/>
      </c>
      <c r="I4907">
        <f>'DATA DASH'!I4907</f>
        <v/>
      </c>
      <c r="J4907">
        <f>'DATA DASH'!J4907</f>
        <v/>
      </c>
      <c r="K4907">
        <f>'DATA DASH'!K4907</f>
        <v/>
      </c>
      <c r="L4907">
        <f>'DATA DASH'!L4907</f>
        <v/>
      </c>
      <c r="M4907">
        <f>'DATA DASH'!M4907</f>
        <v/>
      </c>
    </row>
    <row r="4908">
      <c r="A4908">
        <f>'DATA DASH'!A4908</f>
        <v/>
      </c>
      <c r="B4908">
        <f>'DATA DASH'!B4908</f>
        <v/>
      </c>
      <c r="C4908">
        <f>'DATA DASH'!C4908</f>
        <v/>
      </c>
      <c r="D4908">
        <f>'DATA DASH'!D4908</f>
        <v/>
      </c>
      <c r="E4908">
        <f>'DATA DASH'!E4908</f>
        <v/>
      </c>
      <c r="F4908">
        <f>'DATA DASH'!F4908</f>
        <v/>
      </c>
      <c r="G4908">
        <f>'DATA DASH'!G4908</f>
        <v/>
      </c>
      <c r="H4908">
        <f>'DATA DASH'!H4908</f>
        <v/>
      </c>
      <c r="I4908">
        <f>'DATA DASH'!I4908</f>
        <v/>
      </c>
      <c r="J4908">
        <f>'DATA DASH'!J4908</f>
        <v/>
      </c>
      <c r="K4908">
        <f>'DATA DASH'!K4908</f>
        <v/>
      </c>
      <c r="L4908">
        <f>'DATA DASH'!L4908</f>
        <v/>
      </c>
      <c r="M4908">
        <f>'DATA DASH'!M4908</f>
        <v/>
      </c>
    </row>
    <row r="4909">
      <c r="A4909">
        <f>'DATA DASH'!A4909</f>
        <v/>
      </c>
      <c r="B4909">
        <f>'DATA DASH'!B4909</f>
        <v/>
      </c>
      <c r="C4909">
        <f>'DATA DASH'!C4909</f>
        <v/>
      </c>
      <c r="D4909">
        <f>'DATA DASH'!D4909</f>
        <v/>
      </c>
      <c r="E4909">
        <f>'DATA DASH'!E4909</f>
        <v/>
      </c>
      <c r="F4909">
        <f>'DATA DASH'!F4909</f>
        <v/>
      </c>
      <c r="G4909">
        <f>'DATA DASH'!G4909</f>
        <v/>
      </c>
      <c r="H4909">
        <f>'DATA DASH'!H4909</f>
        <v/>
      </c>
      <c r="I4909">
        <f>'DATA DASH'!I4909</f>
        <v/>
      </c>
      <c r="J4909">
        <f>'DATA DASH'!J4909</f>
        <v/>
      </c>
      <c r="K4909">
        <f>'DATA DASH'!K4909</f>
        <v/>
      </c>
      <c r="L4909">
        <f>'DATA DASH'!L4909</f>
        <v/>
      </c>
      <c r="M4909">
        <f>'DATA DASH'!M4909</f>
        <v/>
      </c>
    </row>
    <row r="4910">
      <c r="A4910">
        <f>'DATA DASH'!A4910</f>
        <v/>
      </c>
      <c r="B4910">
        <f>'DATA DASH'!B4910</f>
        <v/>
      </c>
      <c r="C4910">
        <f>'DATA DASH'!C4910</f>
        <v/>
      </c>
      <c r="D4910">
        <f>'DATA DASH'!D4910</f>
        <v/>
      </c>
      <c r="E4910">
        <f>'DATA DASH'!E4910</f>
        <v/>
      </c>
      <c r="F4910">
        <f>'DATA DASH'!F4910</f>
        <v/>
      </c>
      <c r="G4910">
        <f>'DATA DASH'!G4910</f>
        <v/>
      </c>
      <c r="H4910">
        <f>'DATA DASH'!H4910</f>
        <v/>
      </c>
      <c r="I4910">
        <f>'DATA DASH'!I4910</f>
        <v/>
      </c>
      <c r="J4910">
        <f>'DATA DASH'!J4910</f>
        <v/>
      </c>
      <c r="K4910">
        <f>'DATA DASH'!K4910</f>
        <v/>
      </c>
      <c r="L4910">
        <f>'DATA DASH'!L4910</f>
        <v/>
      </c>
      <c r="M4910">
        <f>'DATA DASH'!M4910</f>
        <v/>
      </c>
    </row>
    <row r="4911">
      <c r="A4911">
        <f>'DATA DASH'!A4911</f>
        <v/>
      </c>
      <c r="B4911">
        <f>'DATA DASH'!B4911</f>
        <v/>
      </c>
      <c r="C4911">
        <f>'DATA DASH'!C4911</f>
        <v/>
      </c>
      <c r="D4911">
        <f>'DATA DASH'!D4911</f>
        <v/>
      </c>
      <c r="E4911">
        <f>'DATA DASH'!E4911</f>
        <v/>
      </c>
      <c r="F4911">
        <f>'DATA DASH'!F4911</f>
        <v/>
      </c>
      <c r="G4911">
        <f>'DATA DASH'!G4911</f>
        <v/>
      </c>
      <c r="H4911">
        <f>'DATA DASH'!H4911</f>
        <v/>
      </c>
      <c r="I4911">
        <f>'DATA DASH'!I4911</f>
        <v/>
      </c>
      <c r="J4911">
        <f>'DATA DASH'!J4911</f>
        <v/>
      </c>
      <c r="K4911">
        <f>'DATA DASH'!K4911</f>
        <v/>
      </c>
      <c r="L4911">
        <f>'DATA DASH'!L4911</f>
        <v/>
      </c>
      <c r="M4911">
        <f>'DATA DASH'!M4911</f>
        <v/>
      </c>
    </row>
    <row r="4912">
      <c r="A4912">
        <f>'DATA DASH'!A4912</f>
        <v/>
      </c>
      <c r="B4912">
        <f>'DATA DASH'!B4912</f>
        <v/>
      </c>
      <c r="C4912">
        <f>'DATA DASH'!C4912</f>
        <v/>
      </c>
      <c r="D4912">
        <f>'DATA DASH'!D4912</f>
        <v/>
      </c>
      <c r="E4912">
        <f>'DATA DASH'!E4912</f>
        <v/>
      </c>
      <c r="F4912">
        <f>'DATA DASH'!F4912</f>
        <v/>
      </c>
      <c r="G4912">
        <f>'DATA DASH'!G4912</f>
        <v/>
      </c>
      <c r="H4912">
        <f>'DATA DASH'!H4912</f>
        <v/>
      </c>
      <c r="I4912">
        <f>'DATA DASH'!I4912</f>
        <v/>
      </c>
      <c r="J4912">
        <f>'DATA DASH'!J4912</f>
        <v/>
      </c>
      <c r="K4912">
        <f>'DATA DASH'!K4912</f>
        <v/>
      </c>
      <c r="L4912">
        <f>'DATA DASH'!L4912</f>
        <v/>
      </c>
      <c r="M4912">
        <f>'DATA DASH'!M4912</f>
        <v/>
      </c>
    </row>
    <row r="4913">
      <c r="A4913">
        <f>'DATA DASH'!A4913</f>
        <v/>
      </c>
      <c r="B4913">
        <f>'DATA DASH'!B4913</f>
        <v/>
      </c>
      <c r="C4913">
        <f>'DATA DASH'!C4913</f>
        <v/>
      </c>
      <c r="D4913">
        <f>'DATA DASH'!D4913</f>
        <v/>
      </c>
      <c r="E4913">
        <f>'DATA DASH'!E4913</f>
        <v/>
      </c>
      <c r="F4913">
        <f>'DATA DASH'!F4913</f>
        <v/>
      </c>
      <c r="G4913">
        <f>'DATA DASH'!G4913</f>
        <v/>
      </c>
      <c r="H4913">
        <f>'DATA DASH'!H4913</f>
        <v/>
      </c>
      <c r="I4913">
        <f>'DATA DASH'!I4913</f>
        <v/>
      </c>
      <c r="J4913">
        <f>'DATA DASH'!J4913</f>
        <v/>
      </c>
      <c r="K4913">
        <f>'DATA DASH'!K4913</f>
        <v/>
      </c>
      <c r="L4913">
        <f>'DATA DASH'!L4913</f>
        <v/>
      </c>
      <c r="M4913">
        <f>'DATA DASH'!M4913</f>
        <v/>
      </c>
    </row>
    <row r="4914">
      <c r="A4914">
        <f>'DATA DASH'!A4914</f>
        <v/>
      </c>
      <c r="B4914">
        <f>'DATA DASH'!B4914</f>
        <v/>
      </c>
      <c r="C4914">
        <f>'DATA DASH'!C4914</f>
        <v/>
      </c>
      <c r="D4914">
        <f>'DATA DASH'!D4914</f>
        <v/>
      </c>
      <c r="E4914">
        <f>'DATA DASH'!E4914</f>
        <v/>
      </c>
      <c r="F4914">
        <f>'DATA DASH'!F4914</f>
        <v/>
      </c>
      <c r="G4914">
        <f>'DATA DASH'!G4914</f>
        <v/>
      </c>
      <c r="H4914">
        <f>'DATA DASH'!H4914</f>
        <v/>
      </c>
      <c r="I4914">
        <f>'DATA DASH'!I4914</f>
        <v/>
      </c>
      <c r="J4914">
        <f>'DATA DASH'!J4914</f>
        <v/>
      </c>
      <c r="K4914">
        <f>'DATA DASH'!K4914</f>
        <v/>
      </c>
      <c r="L4914">
        <f>'DATA DASH'!L4914</f>
        <v/>
      </c>
      <c r="M4914">
        <f>'DATA DASH'!M4914</f>
        <v/>
      </c>
    </row>
    <row r="4915">
      <c r="A4915">
        <f>'DATA DASH'!A4915</f>
        <v/>
      </c>
      <c r="B4915">
        <f>'DATA DASH'!B4915</f>
        <v/>
      </c>
      <c r="C4915">
        <f>'DATA DASH'!C4915</f>
        <v/>
      </c>
      <c r="D4915">
        <f>'DATA DASH'!D4915</f>
        <v/>
      </c>
      <c r="E4915">
        <f>'DATA DASH'!E4915</f>
        <v/>
      </c>
      <c r="F4915">
        <f>'DATA DASH'!F4915</f>
        <v/>
      </c>
      <c r="G4915">
        <f>'DATA DASH'!G4915</f>
        <v/>
      </c>
      <c r="H4915">
        <f>'DATA DASH'!H4915</f>
        <v/>
      </c>
      <c r="I4915">
        <f>'DATA DASH'!I4915</f>
        <v/>
      </c>
      <c r="J4915">
        <f>'DATA DASH'!J4915</f>
        <v/>
      </c>
      <c r="K4915">
        <f>'DATA DASH'!K4915</f>
        <v/>
      </c>
      <c r="L4915">
        <f>'DATA DASH'!L4915</f>
        <v/>
      </c>
      <c r="M4915">
        <f>'DATA DASH'!M4915</f>
        <v/>
      </c>
    </row>
    <row r="4916">
      <c r="A4916">
        <f>'DATA DASH'!A4916</f>
        <v/>
      </c>
      <c r="B4916">
        <f>'DATA DASH'!B4916</f>
        <v/>
      </c>
      <c r="C4916">
        <f>'DATA DASH'!C4916</f>
        <v/>
      </c>
      <c r="D4916">
        <f>'DATA DASH'!D4916</f>
        <v/>
      </c>
      <c r="E4916">
        <f>'DATA DASH'!E4916</f>
        <v/>
      </c>
      <c r="F4916">
        <f>'DATA DASH'!F4916</f>
        <v/>
      </c>
      <c r="G4916">
        <f>'DATA DASH'!G4916</f>
        <v/>
      </c>
      <c r="H4916">
        <f>'DATA DASH'!H4916</f>
        <v/>
      </c>
      <c r="I4916">
        <f>'DATA DASH'!I4916</f>
        <v/>
      </c>
      <c r="J4916">
        <f>'DATA DASH'!J4916</f>
        <v/>
      </c>
      <c r="K4916">
        <f>'DATA DASH'!K4916</f>
        <v/>
      </c>
      <c r="L4916">
        <f>'DATA DASH'!L4916</f>
        <v/>
      </c>
      <c r="M4916">
        <f>'DATA DASH'!M4916</f>
        <v/>
      </c>
    </row>
    <row r="4917">
      <c r="A4917">
        <f>'DATA DASH'!A4917</f>
        <v/>
      </c>
      <c r="B4917">
        <f>'DATA DASH'!B4917</f>
        <v/>
      </c>
      <c r="C4917">
        <f>'DATA DASH'!C4917</f>
        <v/>
      </c>
      <c r="D4917">
        <f>'DATA DASH'!D4917</f>
        <v/>
      </c>
      <c r="E4917">
        <f>'DATA DASH'!E4917</f>
        <v/>
      </c>
      <c r="F4917">
        <f>'DATA DASH'!F4917</f>
        <v/>
      </c>
      <c r="G4917">
        <f>'DATA DASH'!G4917</f>
        <v/>
      </c>
      <c r="H4917">
        <f>'DATA DASH'!H4917</f>
        <v/>
      </c>
      <c r="I4917">
        <f>'DATA DASH'!I4917</f>
        <v/>
      </c>
      <c r="J4917">
        <f>'DATA DASH'!J4917</f>
        <v/>
      </c>
      <c r="K4917">
        <f>'DATA DASH'!K4917</f>
        <v/>
      </c>
      <c r="L4917">
        <f>'DATA DASH'!L4917</f>
        <v/>
      </c>
      <c r="M4917">
        <f>'DATA DASH'!M4917</f>
        <v/>
      </c>
    </row>
    <row r="4918">
      <c r="A4918">
        <f>'DATA DASH'!A4918</f>
        <v/>
      </c>
      <c r="B4918">
        <f>'DATA DASH'!B4918</f>
        <v/>
      </c>
      <c r="C4918">
        <f>'DATA DASH'!C4918</f>
        <v/>
      </c>
      <c r="D4918">
        <f>'DATA DASH'!D4918</f>
        <v/>
      </c>
      <c r="E4918">
        <f>'DATA DASH'!E4918</f>
        <v/>
      </c>
      <c r="F4918">
        <f>'DATA DASH'!F4918</f>
        <v/>
      </c>
      <c r="G4918">
        <f>'DATA DASH'!G4918</f>
        <v/>
      </c>
      <c r="H4918">
        <f>'DATA DASH'!H4918</f>
        <v/>
      </c>
      <c r="I4918">
        <f>'DATA DASH'!I4918</f>
        <v/>
      </c>
      <c r="J4918">
        <f>'DATA DASH'!J4918</f>
        <v/>
      </c>
      <c r="K4918">
        <f>'DATA DASH'!K4918</f>
        <v/>
      </c>
      <c r="L4918">
        <f>'DATA DASH'!L4918</f>
        <v/>
      </c>
      <c r="M4918">
        <f>'DATA DASH'!M4918</f>
        <v/>
      </c>
    </row>
    <row r="4919">
      <c r="A4919">
        <f>'DATA DASH'!A4919</f>
        <v/>
      </c>
      <c r="B4919">
        <f>'DATA DASH'!B4919</f>
        <v/>
      </c>
      <c r="C4919">
        <f>'DATA DASH'!C4919</f>
        <v/>
      </c>
      <c r="D4919">
        <f>'DATA DASH'!D4919</f>
        <v/>
      </c>
      <c r="E4919">
        <f>'DATA DASH'!E4919</f>
        <v/>
      </c>
      <c r="F4919">
        <f>'DATA DASH'!F4919</f>
        <v/>
      </c>
      <c r="G4919">
        <f>'DATA DASH'!G4919</f>
        <v/>
      </c>
      <c r="H4919">
        <f>'DATA DASH'!H4919</f>
        <v/>
      </c>
      <c r="I4919">
        <f>'DATA DASH'!I4919</f>
        <v/>
      </c>
      <c r="J4919">
        <f>'DATA DASH'!J4919</f>
        <v/>
      </c>
      <c r="K4919">
        <f>'DATA DASH'!K4919</f>
        <v/>
      </c>
      <c r="L4919">
        <f>'DATA DASH'!L4919</f>
        <v/>
      </c>
      <c r="M4919">
        <f>'DATA DASH'!M4919</f>
        <v/>
      </c>
    </row>
    <row r="4920">
      <c r="A4920">
        <f>'DATA DASH'!A4920</f>
        <v/>
      </c>
      <c r="B4920">
        <f>'DATA DASH'!B4920</f>
        <v/>
      </c>
      <c r="C4920">
        <f>'DATA DASH'!C4920</f>
        <v/>
      </c>
      <c r="D4920">
        <f>'DATA DASH'!D4920</f>
        <v/>
      </c>
      <c r="E4920">
        <f>'DATA DASH'!E4920</f>
        <v/>
      </c>
      <c r="F4920">
        <f>'DATA DASH'!F4920</f>
        <v/>
      </c>
      <c r="G4920">
        <f>'DATA DASH'!G4920</f>
        <v/>
      </c>
      <c r="H4920">
        <f>'DATA DASH'!H4920</f>
        <v/>
      </c>
      <c r="I4920">
        <f>'DATA DASH'!I4920</f>
        <v/>
      </c>
      <c r="J4920">
        <f>'DATA DASH'!J4920</f>
        <v/>
      </c>
      <c r="K4920">
        <f>'DATA DASH'!K4920</f>
        <v/>
      </c>
      <c r="L4920">
        <f>'DATA DASH'!L4920</f>
        <v/>
      </c>
      <c r="M4920">
        <f>'DATA DASH'!M4920</f>
        <v/>
      </c>
    </row>
    <row r="4921">
      <c r="A4921">
        <f>'DATA DASH'!A4921</f>
        <v/>
      </c>
      <c r="B4921">
        <f>'DATA DASH'!B4921</f>
        <v/>
      </c>
      <c r="C4921">
        <f>'DATA DASH'!C4921</f>
        <v/>
      </c>
      <c r="D4921">
        <f>'DATA DASH'!D4921</f>
        <v/>
      </c>
      <c r="E4921">
        <f>'DATA DASH'!E4921</f>
        <v/>
      </c>
      <c r="F4921">
        <f>'DATA DASH'!F4921</f>
        <v/>
      </c>
      <c r="G4921">
        <f>'DATA DASH'!G4921</f>
        <v/>
      </c>
      <c r="H4921">
        <f>'DATA DASH'!H4921</f>
        <v/>
      </c>
      <c r="I4921">
        <f>'DATA DASH'!I4921</f>
        <v/>
      </c>
      <c r="J4921">
        <f>'DATA DASH'!J4921</f>
        <v/>
      </c>
      <c r="K4921">
        <f>'DATA DASH'!K4921</f>
        <v/>
      </c>
      <c r="L4921">
        <f>'DATA DASH'!L4921</f>
        <v/>
      </c>
      <c r="M4921">
        <f>'DATA DASH'!M4921</f>
        <v/>
      </c>
    </row>
    <row r="4922">
      <c r="A4922">
        <f>'DATA DASH'!A4922</f>
        <v/>
      </c>
      <c r="B4922">
        <f>'DATA DASH'!B4922</f>
        <v/>
      </c>
      <c r="C4922">
        <f>'DATA DASH'!C4922</f>
        <v/>
      </c>
      <c r="D4922">
        <f>'DATA DASH'!D4922</f>
        <v/>
      </c>
      <c r="E4922">
        <f>'DATA DASH'!E4922</f>
        <v/>
      </c>
      <c r="F4922">
        <f>'DATA DASH'!F4922</f>
        <v/>
      </c>
      <c r="G4922">
        <f>'DATA DASH'!G4922</f>
        <v/>
      </c>
      <c r="H4922">
        <f>'DATA DASH'!H4922</f>
        <v/>
      </c>
      <c r="I4922">
        <f>'DATA DASH'!I4922</f>
        <v/>
      </c>
      <c r="J4922">
        <f>'DATA DASH'!J4922</f>
        <v/>
      </c>
      <c r="K4922">
        <f>'DATA DASH'!K4922</f>
        <v/>
      </c>
      <c r="L4922">
        <f>'DATA DASH'!L4922</f>
        <v/>
      </c>
      <c r="M4922">
        <f>'DATA DASH'!M4922</f>
        <v/>
      </c>
    </row>
    <row r="4923">
      <c r="A4923">
        <f>'DATA DASH'!A4923</f>
        <v/>
      </c>
      <c r="B4923">
        <f>'DATA DASH'!B4923</f>
        <v/>
      </c>
      <c r="C4923">
        <f>'DATA DASH'!C4923</f>
        <v/>
      </c>
      <c r="D4923">
        <f>'DATA DASH'!D4923</f>
        <v/>
      </c>
      <c r="E4923">
        <f>'DATA DASH'!E4923</f>
        <v/>
      </c>
      <c r="F4923">
        <f>'DATA DASH'!F4923</f>
        <v/>
      </c>
      <c r="G4923">
        <f>'DATA DASH'!G4923</f>
        <v/>
      </c>
      <c r="H4923">
        <f>'DATA DASH'!H4923</f>
        <v/>
      </c>
      <c r="I4923">
        <f>'DATA DASH'!I4923</f>
        <v/>
      </c>
      <c r="J4923">
        <f>'DATA DASH'!J4923</f>
        <v/>
      </c>
      <c r="K4923">
        <f>'DATA DASH'!K4923</f>
        <v/>
      </c>
      <c r="L4923">
        <f>'DATA DASH'!L4923</f>
        <v/>
      </c>
      <c r="M4923">
        <f>'DATA DASH'!M4923</f>
        <v/>
      </c>
    </row>
    <row r="4924">
      <c r="A4924">
        <f>'DATA DASH'!A4924</f>
        <v/>
      </c>
      <c r="B4924">
        <f>'DATA DASH'!B4924</f>
        <v/>
      </c>
      <c r="C4924">
        <f>'DATA DASH'!C4924</f>
        <v/>
      </c>
      <c r="D4924">
        <f>'DATA DASH'!D4924</f>
        <v/>
      </c>
      <c r="E4924">
        <f>'DATA DASH'!E4924</f>
        <v/>
      </c>
      <c r="F4924">
        <f>'DATA DASH'!F4924</f>
        <v/>
      </c>
      <c r="G4924">
        <f>'DATA DASH'!G4924</f>
        <v/>
      </c>
      <c r="H4924">
        <f>'DATA DASH'!H4924</f>
        <v/>
      </c>
      <c r="I4924">
        <f>'DATA DASH'!I4924</f>
        <v/>
      </c>
      <c r="J4924">
        <f>'DATA DASH'!J4924</f>
        <v/>
      </c>
      <c r="K4924">
        <f>'DATA DASH'!K4924</f>
        <v/>
      </c>
      <c r="L4924">
        <f>'DATA DASH'!L4924</f>
        <v/>
      </c>
      <c r="M4924">
        <f>'DATA DASH'!M4924</f>
        <v/>
      </c>
    </row>
    <row r="4925">
      <c r="A4925">
        <f>'DATA DASH'!A4925</f>
        <v/>
      </c>
      <c r="B4925">
        <f>'DATA DASH'!B4925</f>
        <v/>
      </c>
      <c r="C4925">
        <f>'DATA DASH'!C4925</f>
        <v/>
      </c>
      <c r="D4925">
        <f>'DATA DASH'!D4925</f>
        <v/>
      </c>
      <c r="E4925">
        <f>'DATA DASH'!E4925</f>
        <v/>
      </c>
      <c r="F4925">
        <f>'DATA DASH'!F4925</f>
        <v/>
      </c>
      <c r="G4925">
        <f>'DATA DASH'!G4925</f>
        <v/>
      </c>
      <c r="H4925">
        <f>'DATA DASH'!H4925</f>
        <v/>
      </c>
      <c r="I4925">
        <f>'DATA DASH'!I4925</f>
        <v/>
      </c>
      <c r="J4925">
        <f>'DATA DASH'!J4925</f>
        <v/>
      </c>
      <c r="K4925">
        <f>'DATA DASH'!K4925</f>
        <v/>
      </c>
      <c r="L4925">
        <f>'DATA DASH'!L4925</f>
        <v/>
      </c>
      <c r="M4925">
        <f>'DATA DASH'!M4925</f>
        <v/>
      </c>
    </row>
    <row r="4926">
      <c r="A4926">
        <f>'DATA DASH'!A4926</f>
        <v/>
      </c>
      <c r="B4926">
        <f>'DATA DASH'!B4926</f>
        <v/>
      </c>
      <c r="C4926">
        <f>'DATA DASH'!C4926</f>
        <v/>
      </c>
      <c r="D4926">
        <f>'DATA DASH'!D4926</f>
        <v/>
      </c>
      <c r="E4926">
        <f>'DATA DASH'!E4926</f>
        <v/>
      </c>
      <c r="F4926">
        <f>'DATA DASH'!F4926</f>
        <v/>
      </c>
      <c r="G4926">
        <f>'DATA DASH'!G4926</f>
        <v/>
      </c>
      <c r="H4926">
        <f>'DATA DASH'!H4926</f>
        <v/>
      </c>
      <c r="I4926">
        <f>'DATA DASH'!I4926</f>
        <v/>
      </c>
      <c r="J4926">
        <f>'DATA DASH'!J4926</f>
        <v/>
      </c>
      <c r="K4926">
        <f>'DATA DASH'!K4926</f>
        <v/>
      </c>
      <c r="L4926">
        <f>'DATA DASH'!L4926</f>
        <v/>
      </c>
      <c r="M4926">
        <f>'DATA DASH'!M4926</f>
        <v/>
      </c>
    </row>
    <row r="4927">
      <c r="A4927">
        <f>'DATA DASH'!A4927</f>
        <v/>
      </c>
      <c r="B4927">
        <f>'DATA DASH'!B4927</f>
        <v/>
      </c>
      <c r="C4927">
        <f>'DATA DASH'!C4927</f>
        <v/>
      </c>
      <c r="D4927">
        <f>'DATA DASH'!D4927</f>
        <v/>
      </c>
      <c r="E4927">
        <f>'DATA DASH'!E4927</f>
        <v/>
      </c>
      <c r="F4927">
        <f>'DATA DASH'!F4927</f>
        <v/>
      </c>
      <c r="G4927">
        <f>'DATA DASH'!G4927</f>
        <v/>
      </c>
      <c r="H4927">
        <f>'DATA DASH'!H4927</f>
        <v/>
      </c>
      <c r="I4927">
        <f>'DATA DASH'!I4927</f>
        <v/>
      </c>
      <c r="J4927">
        <f>'DATA DASH'!J4927</f>
        <v/>
      </c>
      <c r="K4927">
        <f>'DATA DASH'!K4927</f>
        <v/>
      </c>
      <c r="L4927">
        <f>'DATA DASH'!L4927</f>
        <v/>
      </c>
      <c r="M4927">
        <f>'DATA DASH'!M4927</f>
        <v/>
      </c>
    </row>
    <row r="4928">
      <c r="A4928">
        <f>'DATA DASH'!A4928</f>
        <v/>
      </c>
      <c r="B4928">
        <f>'DATA DASH'!B4928</f>
        <v/>
      </c>
      <c r="C4928">
        <f>'DATA DASH'!C4928</f>
        <v/>
      </c>
      <c r="D4928">
        <f>'DATA DASH'!D4928</f>
        <v/>
      </c>
      <c r="E4928">
        <f>'DATA DASH'!E4928</f>
        <v/>
      </c>
      <c r="F4928">
        <f>'DATA DASH'!F4928</f>
        <v/>
      </c>
      <c r="G4928">
        <f>'DATA DASH'!G4928</f>
        <v/>
      </c>
      <c r="H4928">
        <f>'DATA DASH'!H4928</f>
        <v/>
      </c>
      <c r="I4928">
        <f>'DATA DASH'!I4928</f>
        <v/>
      </c>
      <c r="J4928">
        <f>'DATA DASH'!J4928</f>
        <v/>
      </c>
      <c r="K4928">
        <f>'DATA DASH'!K4928</f>
        <v/>
      </c>
      <c r="L4928">
        <f>'DATA DASH'!L4928</f>
        <v/>
      </c>
      <c r="M4928">
        <f>'DATA DASH'!M4928</f>
        <v/>
      </c>
    </row>
    <row r="4929">
      <c r="A4929">
        <f>'DATA DASH'!A4929</f>
        <v/>
      </c>
      <c r="B4929">
        <f>'DATA DASH'!B4929</f>
        <v/>
      </c>
      <c r="C4929">
        <f>'DATA DASH'!C4929</f>
        <v/>
      </c>
      <c r="D4929">
        <f>'DATA DASH'!D4929</f>
        <v/>
      </c>
      <c r="E4929">
        <f>'DATA DASH'!E4929</f>
        <v/>
      </c>
      <c r="F4929">
        <f>'DATA DASH'!F4929</f>
        <v/>
      </c>
      <c r="G4929">
        <f>'DATA DASH'!G4929</f>
        <v/>
      </c>
      <c r="H4929">
        <f>'DATA DASH'!H4929</f>
        <v/>
      </c>
      <c r="I4929">
        <f>'DATA DASH'!I4929</f>
        <v/>
      </c>
      <c r="J4929">
        <f>'DATA DASH'!J4929</f>
        <v/>
      </c>
      <c r="K4929">
        <f>'DATA DASH'!K4929</f>
        <v/>
      </c>
      <c r="L4929">
        <f>'DATA DASH'!L4929</f>
        <v/>
      </c>
      <c r="M4929">
        <f>'DATA DASH'!M4929</f>
        <v/>
      </c>
    </row>
    <row r="4930">
      <c r="A4930">
        <f>'DATA DASH'!A4930</f>
        <v/>
      </c>
      <c r="B4930">
        <f>'DATA DASH'!B4930</f>
        <v/>
      </c>
      <c r="C4930">
        <f>'DATA DASH'!C4930</f>
        <v/>
      </c>
      <c r="D4930">
        <f>'DATA DASH'!D4930</f>
        <v/>
      </c>
      <c r="E4930">
        <f>'DATA DASH'!E4930</f>
        <v/>
      </c>
      <c r="F4930">
        <f>'DATA DASH'!F4930</f>
        <v/>
      </c>
      <c r="G4930">
        <f>'DATA DASH'!G4930</f>
        <v/>
      </c>
      <c r="H4930">
        <f>'DATA DASH'!H4930</f>
        <v/>
      </c>
      <c r="I4930">
        <f>'DATA DASH'!I4930</f>
        <v/>
      </c>
      <c r="J4930">
        <f>'DATA DASH'!J4930</f>
        <v/>
      </c>
      <c r="K4930">
        <f>'DATA DASH'!K4930</f>
        <v/>
      </c>
      <c r="L4930">
        <f>'DATA DASH'!L4930</f>
        <v/>
      </c>
      <c r="M4930">
        <f>'DATA DASH'!M4930</f>
        <v/>
      </c>
    </row>
    <row r="4931">
      <c r="A4931">
        <f>'DATA DASH'!A4931</f>
        <v/>
      </c>
      <c r="B4931">
        <f>'DATA DASH'!B4931</f>
        <v/>
      </c>
      <c r="C4931">
        <f>'DATA DASH'!C4931</f>
        <v/>
      </c>
      <c r="D4931">
        <f>'DATA DASH'!D4931</f>
        <v/>
      </c>
      <c r="E4931">
        <f>'DATA DASH'!E4931</f>
        <v/>
      </c>
      <c r="F4931">
        <f>'DATA DASH'!F4931</f>
        <v/>
      </c>
      <c r="G4931">
        <f>'DATA DASH'!G4931</f>
        <v/>
      </c>
      <c r="H4931">
        <f>'DATA DASH'!H4931</f>
        <v/>
      </c>
      <c r="I4931">
        <f>'DATA DASH'!I4931</f>
        <v/>
      </c>
      <c r="J4931">
        <f>'DATA DASH'!J4931</f>
        <v/>
      </c>
      <c r="K4931">
        <f>'DATA DASH'!K4931</f>
        <v/>
      </c>
      <c r="L4931">
        <f>'DATA DASH'!L4931</f>
        <v/>
      </c>
      <c r="M4931">
        <f>'DATA DASH'!M4931</f>
        <v/>
      </c>
    </row>
    <row r="4932">
      <c r="A4932">
        <f>'DATA DASH'!A4932</f>
        <v/>
      </c>
      <c r="B4932">
        <f>'DATA DASH'!B4932</f>
        <v/>
      </c>
      <c r="C4932">
        <f>'DATA DASH'!C4932</f>
        <v/>
      </c>
      <c r="D4932">
        <f>'DATA DASH'!D4932</f>
        <v/>
      </c>
      <c r="E4932">
        <f>'DATA DASH'!E4932</f>
        <v/>
      </c>
      <c r="F4932">
        <f>'DATA DASH'!F4932</f>
        <v/>
      </c>
      <c r="G4932">
        <f>'DATA DASH'!G4932</f>
        <v/>
      </c>
      <c r="H4932">
        <f>'DATA DASH'!H4932</f>
        <v/>
      </c>
      <c r="I4932">
        <f>'DATA DASH'!I4932</f>
        <v/>
      </c>
      <c r="J4932">
        <f>'DATA DASH'!J4932</f>
        <v/>
      </c>
      <c r="K4932">
        <f>'DATA DASH'!K4932</f>
        <v/>
      </c>
      <c r="L4932">
        <f>'DATA DASH'!L4932</f>
        <v/>
      </c>
      <c r="M4932">
        <f>'DATA DASH'!M4932</f>
        <v/>
      </c>
    </row>
    <row r="4933">
      <c r="A4933">
        <f>'DATA DASH'!A4933</f>
        <v/>
      </c>
      <c r="B4933">
        <f>'DATA DASH'!B4933</f>
        <v/>
      </c>
      <c r="C4933">
        <f>'DATA DASH'!C4933</f>
        <v/>
      </c>
      <c r="D4933">
        <f>'DATA DASH'!D4933</f>
        <v/>
      </c>
      <c r="E4933">
        <f>'DATA DASH'!E4933</f>
        <v/>
      </c>
      <c r="F4933">
        <f>'DATA DASH'!F4933</f>
        <v/>
      </c>
      <c r="G4933">
        <f>'DATA DASH'!G4933</f>
        <v/>
      </c>
      <c r="H4933">
        <f>'DATA DASH'!H4933</f>
        <v/>
      </c>
      <c r="I4933">
        <f>'DATA DASH'!I4933</f>
        <v/>
      </c>
      <c r="J4933">
        <f>'DATA DASH'!J4933</f>
        <v/>
      </c>
      <c r="K4933">
        <f>'DATA DASH'!K4933</f>
        <v/>
      </c>
      <c r="L4933">
        <f>'DATA DASH'!L4933</f>
        <v/>
      </c>
      <c r="M4933">
        <f>'DATA DASH'!M4933</f>
        <v/>
      </c>
    </row>
    <row r="4934">
      <c r="A4934">
        <f>'DATA DASH'!A4934</f>
        <v/>
      </c>
      <c r="B4934">
        <f>'DATA DASH'!B4934</f>
        <v/>
      </c>
      <c r="C4934">
        <f>'DATA DASH'!C4934</f>
        <v/>
      </c>
      <c r="D4934">
        <f>'DATA DASH'!D4934</f>
        <v/>
      </c>
      <c r="E4934">
        <f>'DATA DASH'!E4934</f>
        <v/>
      </c>
      <c r="F4934">
        <f>'DATA DASH'!F4934</f>
        <v/>
      </c>
      <c r="G4934">
        <f>'DATA DASH'!G4934</f>
        <v/>
      </c>
      <c r="H4934">
        <f>'DATA DASH'!H4934</f>
        <v/>
      </c>
      <c r="I4934">
        <f>'DATA DASH'!I4934</f>
        <v/>
      </c>
      <c r="J4934">
        <f>'DATA DASH'!J4934</f>
        <v/>
      </c>
      <c r="K4934">
        <f>'DATA DASH'!K4934</f>
        <v/>
      </c>
      <c r="L4934">
        <f>'DATA DASH'!L4934</f>
        <v/>
      </c>
      <c r="M4934">
        <f>'DATA DASH'!M4934</f>
        <v/>
      </c>
    </row>
    <row r="4935">
      <c r="A4935">
        <f>'DATA DASH'!A4935</f>
        <v/>
      </c>
      <c r="B4935">
        <f>'DATA DASH'!B4935</f>
        <v/>
      </c>
      <c r="C4935">
        <f>'DATA DASH'!C4935</f>
        <v/>
      </c>
      <c r="D4935">
        <f>'DATA DASH'!D4935</f>
        <v/>
      </c>
      <c r="E4935">
        <f>'DATA DASH'!E4935</f>
        <v/>
      </c>
      <c r="F4935">
        <f>'DATA DASH'!F4935</f>
        <v/>
      </c>
      <c r="G4935">
        <f>'DATA DASH'!G4935</f>
        <v/>
      </c>
      <c r="H4935">
        <f>'DATA DASH'!H4935</f>
        <v/>
      </c>
      <c r="I4935">
        <f>'DATA DASH'!I4935</f>
        <v/>
      </c>
      <c r="J4935">
        <f>'DATA DASH'!J4935</f>
        <v/>
      </c>
      <c r="K4935">
        <f>'DATA DASH'!K4935</f>
        <v/>
      </c>
      <c r="L4935">
        <f>'DATA DASH'!L4935</f>
        <v/>
      </c>
      <c r="M4935">
        <f>'DATA DASH'!M4935</f>
        <v/>
      </c>
    </row>
    <row r="4936">
      <c r="A4936">
        <f>'DATA DASH'!A4936</f>
        <v/>
      </c>
      <c r="B4936">
        <f>'DATA DASH'!B4936</f>
        <v/>
      </c>
      <c r="C4936">
        <f>'DATA DASH'!C4936</f>
        <v/>
      </c>
      <c r="D4936">
        <f>'DATA DASH'!D4936</f>
        <v/>
      </c>
      <c r="E4936">
        <f>'DATA DASH'!E4936</f>
        <v/>
      </c>
      <c r="F4936">
        <f>'DATA DASH'!F4936</f>
        <v/>
      </c>
      <c r="G4936">
        <f>'DATA DASH'!G4936</f>
        <v/>
      </c>
      <c r="H4936">
        <f>'DATA DASH'!H4936</f>
        <v/>
      </c>
      <c r="I4936">
        <f>'DATA DASH'!I4936</f>
        <v/>
      </c>
      <c r="J4936">
        <f>'DATA DASH'!J4936</f>
        <v/>
      </c>
      <c r="K4936">
        <f>'DATA DASH'!K4936</f>
        <v/>
      </c>
      <c r="L4936">
        <f>'DATA DASH'!L4936</f>
        <v/>
      </c>
      <c r="M4936">
        <f>'DATA DASH'!M4936</f>
        <v/>
      </c>
    </row>
    <row r="4937">
      <c r="A4937">
        <f>'DATA DASH'!A4937</f>
        <v/>
      </c>
      <c r="B4937">
        <f>'DATA DASH'!B4937</f>
        <v/>
      </c>
      <c r="C4937">
        <f>'DATA DASH'!C4937</f>
        <v/>
      </c>
      <c r="D4937">
        <f>'DATA DASH'!D4937</f>
        <v/>
      </c>
      <c r="E4937">
        <f>'DATA DASH'!E4937</f>
        <v/>
      </c>
      <c r="F4937">
        <f>'DATA DASH'!F4937</f>
        <v/>
      </c>
      <c r="G4937">
        <f>'DATA DASH'!G4937</f>
        <v/>
      </c>
      <c r="H4937">
        <f>'DATA DASH'!H4937</f>
        <v/>
      </c>
      <c r="I4937">
        <f>'DATA DASH'!I4937</f>
        <v/>
      </c>
      <c r="J4937">
        <f>'DATA DASH'!J4937</f>
        <v/>
      </c>
      <c r="K4937">
        <f>'DATA DASH'!K4937</f>
        <v/>
      </c>
      <c r="L4937">
        <f>'DATA DASH'!L4937</f>
        <v/>
      </c>
      <c r="M4937">
        <f>'DATA DASH'!M4937</f>
        <v/>
      </c>
    </row>
    <row r="4938">
      <c r="A4938">
        <f>'DATA DASH'!A4938</f>
        <v/>
      </c>
      <c r="B4938">
        <f>'DATA DASH'!B4938</f>
        <v/>
      </c>
      <c r="C4938">
        <f>'DATA DASH'!C4938</f>
        <v/>
      </c>
      <c r="D4938">
        <f>'DATA DASH'!D4938</f>
        <v/>
      </c>
      <c r="E4938">
        <f>'DATA DASH'!E4938</f>
        <v/>
      </c>
      <c r="F4938">
        <f>'DATA DASH'!F4938</f>
        <v/>
      </c>
      <c r="G4938">
        <f>'DATA DASH'!G4938</f>
        <v/>
      </c>
      <c r="H4938">
        <f>'DATA DASH'!H4938</f>
        <v/>
      </c>
      <c r="I4938">
        <f>'DATA DASH'!I4938</f>
        <v/>
      </c>
      <c r="J4938">
        <f>'DATA DASH'!J4938</f>
        <v/>
      </c>
      <c r="K4938">
        <f>'DATA DASH'!K4938</f>
        <v/>
      </c>
      <c r="L4938">
        <f>'DATA DASH'!L4938</f>
        <v/>
      </c>
      <c r="M4938">
        <f>'DATA DASH'!M4938</f>
        <v/>
      </c>
    </row>
    <row r="4939">
      <c r="A4939">
        <f>'DATA DASH'!A4939</f>
        <v/>
      </c>
      <c r="B4939">
        <f>'DATA DASH'!B4939</f>
        <v/>
      </c>
      <c r="C4939">
        <f>'DATA DASH'!C4939</f>
        <v/>
      </c>
      <c r="D4939">
        <f>'DATA DASH'!D4939</f>
        <v/>
      </c>
      <c r="E4939">
        <f>'DATA DASH'!E4939</f>
        <v/>
      </c>
      <c r="F4939">
        <f>'DATA DASH'!F4939</f>
        <v/>
      </c>
      <c r="G4939">
        <f>'DATA DASH'!G4939</f>
        <v/>
      </c>
      <c r="H4939">
        <f>'DATA DASH'!H4939</f>
        <v/>
      </c>
      <c r="I4939">
        <f>'DATA DASH'!I4939</f>
        <v/>
      </c>
      <c r="J4939">
        <f>'DATA DASH'!J4939</f>
        <v/>
      </c>
      <c r="K4939">
        <f>'DATA DASH'!K4939</f>
        <v/>
      </c>
      <c r="L4939">
        <f>'DATA DASH'!L4939</f>
        <v/>
      </c>
      <c r="M4939">
        <f>'DATA DASH'!M4939</f>
        <v/>
      </c>
    </row>
    <row r="4940">
      <c r="A4940">
        <f>'DATA DASH'!A4940</f>
        <v/>
      </c>
      <c r="B4940">
        <f>'DATA DASH'!B4940</f>
        <v/>
      </c>
      <c r="C4940">
        <f>'DATA DASH'!C4940</f>
        <v/>
      </c>
      <c r="D4940">
        <f>'DATA DASH'!D4940</f>
        <v/>
      </c>
      <c r="E4940">
        <f>'DATA DASH'!E4940</f>
        <v/>
      </c>
      <c r="F4940">
        <f>'DATA DASH'!F4940</f>
        <v/>
      </c>
      <c r="G4940">
        <f>'DATA DASH'!G4940</f>
        <v/>
      </c>
      <c r="H4940">
        <f>'DATA DASH'!H4940</f>
        <v/>
      </c>
      <c r="I4940">
        <f>'DATA DASH'!I4940</f>
        <v/>
      </c>
      <c r="J4940">
        <f>'DATA DASH'!J4940</f>
        <v/>
      </c>
      <c r="K4940">
        <f>'DATA DASH'!K4940</f>
        <v/>
      </c>
      <c r="L4940">
        <f>'DATA DASH'!L4940</f>
        <v/>
      </c>
      <c r="M4940">
        <f>'DATA DASH'!M4940</f>
        <v/>
      </c>
    </row>
    <row r="4941">
      <c r="A4941">
        <f>'DATA DASH'!A4941</f>
        <v/>
      </c>
      <c r="B4941">
        <f>'DATA DASH'!B4941</f>
        <v/>
      </c>
      <c r="C4941">
        <f>'DATA DASH'!C4941</f>
        <v/>
      </c>
      <c r="D4941">
        <f>'DATA DASH'!D4941</f>
        <v/>
      </c>
      <c r="E4941">
        <f>'DATA DASH'!E4941</f>
        <v/>
      </c>
      <c r="F4941">
        <f>'DATA DASH'!F4941</f>
        <v/>
      </c>
      <c r="G4941">
        <f>'DATA DASH'!G4941</f>
        <v/>
      </c>
      <c r="H4941">
        <f>'DATA DASH'!H4941</f>
        <v/>
      </c>
      <c r="I4941">
        <f>'DATA DASH'!I4941</f>
        <v/>
      </c>
      <c r="J4941">
        <f>'DATA DASH'!J4941</f>
        <v/>
      </c>
      <c r="K4941">
        <f>'DATA DASH'!K4941</f>
        <v/>
      </c>
      <c r="L4941">
        <f>'DATA DASH'!L4941</f>
        <v/>
      </c>
      <c r="M4941">
        <f>'DATA DASH'!M4941</f>
        <v/>
      </c>
    </row>
    <row r="4942">
      <c r="A4942">
        <f>'DATA DASH'!A4942</f>
        <v/>
      </c>
      <c r="B4942">
        <f>'DATA DASH'!B4942</f>
        <v/>
      </c>
      <c r="C4942">
        <f>'DATA DASH'!C4942</f>
        <v/>
      </c>
      <c r="D4942">
        <f>'DATA DASH'!D4942</f>
        <v/>
      </c>
      <c r="E4942">
        <f>'DATA DASH'!E4942</f>
        <v/>
      </c>
      <c r="F4942">
        <f>'DATA DASH'!F4942</f>
        <v/>
      </c>
      <c r="G4942">
        <f>'DATA DASH'!G4942</f>
        <v/>
      </c>
      <c r="H4942">
        <f>'DATA DASH'!H4942</f>
        <v/>
      </c>
      <c r="I4942">
        <f>'DATA DASH'!I4942</f>
        <v/>
      </c>
      <c r="J4942">
        <f>'DATA DASH'!J4942</f>
        <v/>
      </c>
      <c r="K4942">
        <f>'DATA DASH'!K4942</f>
        <v/>
      </c>
      <c r="L4942">
        <f>'DATA DASH'!L4942</f>
        <v/>
      </c>
      <c r="M4942">
        <f>'DATA DASH'!M4942</f>
        <v/>
      </c>
    </row>
    <row r="4943">
      <c r="A4943">
        <f>'DATA DASH'!A4943</f>
        <v/>
      </c>
      <c r="B4943">
        <f>'DATA DASH'!B4943</f>
        <v/>
      </c>
      <c r="C4943">
        <f>'DATA DASH'!C4943</f>
        <v/>
      </c>
      <c r="D4943">
        <f>'DATA DASH'!D4943</f>
        <v/>
      </c>
      <c r="E4943">
        <f>'DATA DASH'!E4943</f>
        <v/>
      </c>
      <c r="F4943">
        <f>'DATA DASH'!F4943</f>
        <v/>
      </c>
      <c r="G4943">
        <f>'DATA DASH'!G4943</f>
        <v/>
      </c>
      <c r="H4943">
        <f>'DATA DASH'!H4943</f>
        <v/>
      </c>
      <c r="I4943">
        <f>'DATA DASH'!I4943</f>
        <v/>
      </c>
      <c r="J4943">
        <f>'DATA DASH'!J4943</f>
        <v/>
      </c>
      <c r="K4943">
        <f>'DATA DASH'!K4943</f>
        <v/>
      </c>
      <c r="L4943">
        <f>'DATA DASH'!L4943</f>
        <v/>
      </c>
      <c r="M4943">
        <f>'DATA DASH'!M4943</f>
        <v/>
      </c>
    </row>
    <row r="4944">
      <c r="A4944">
        <f>'DATA DASH'!A4944</f>
        <v/>
      </c>
      <c r="B4944">
        <f>'DATA DASH'!B4944</f>
        <v/>
      </c>
      <c r="C4944">
        <f>'DATA DASH'!C4944</f>
        <v/>
      </c>
      <c r="D4944">
        <f>'DATA DASH'!D4944</f>
        <v/>
      </c>
      <c r="E4944">
        <f>'DATA DASH'!E4944</f>
        <v/>
      </c>
      <c r="F4944">
        <f>'DATA DASH'!F4944</f>
        <v/>
      </c>
      <c r="G4944">
        <f>'DATA DASH'!G4944</f>
        <v/>
      </c>
      <c r="H4944">
        <f>'DATA DASH'!H4944</f>
        <v/>
      </c>
      <c r="I4944">
        <f>'DATA DASH'!I4944</f>
        <v/>
      </c>
      <c r="J4944">
        <f>'DATA DASH'!J4944</f>
        <v/>
      </c>
      <c r="K4944">
        <f>'DATA DASH'!K4944</f>
        <v/>
      </c>
      <c r="L4944">
        <f>'DATA DASH'!L4944</f>
        <v/>
      </c>
      <c r="M4944">
        <f>'DATA DASH'!M4944</f>
        <v/>
      </c>
    </row>
    <row r="4945">
      <c r="A4945">
        <f>'DATA DASH'!A4945</f>
        <v/>
      </c>
      <c r="B4945">
        <f>'DATA DASH'!B4945</f>
        <v/>
      </c>
      <c r="C4945">
        <f>'DATA DASH'!C4945</f>
        <v/>
      </c>
      <c r="D4945">
        <f>'DATA DASH'!D4945</f>
        <v/>
      </c>
      <c r="E4945">
        <f>'DATA DASH'!E4945</f>
        <v/>
      </c>
      <c r="F4945">
        <f>'DATA DASH'!F4945</f>
        <v/>
      </c>
      <c r="G4945">
        <f>'DATA DASH'!G4945</f>
        <v/>
      </c>
      <c r="H4945">
        <f>'DATA DASH'!H4945</f>
        <v/>
      </c>
      <c r="I4945">
        <f>'DATA DASH'!I4945</f>
        <v/>
      </c>
      <c r="J4945">
        <f>'DATA DASH'!J4945</f>
        <v/>
      </c>
      <c r="K4945">
        <f>'DATA DASH'!K4945</f>
        <v/>
      </c>
      <c r="L4945">
        <f>'DATA DASH'!L4945</f>
        <v/>
      </c>
      <c r="M4945">
        <f>'DATA DASH'!M4945</f>
        <v/>
      </c>
    </row>
    <row r="4946">
      <c r="A4946">
        <f>'DATA DASH'!A4946</f>
        <v/>
      </c>
      <c r="B4946">
        <f>'DATA DASH'!B4946</f>
        <v/>
      </c>
      <c r="C4946">
        <f>'DATA DASH'!C4946</f>
        <v/>
      </c>
      <c r="D4946">
        <f>'DATA DASH'!D4946</f>
        <v/>
      </c>
      <c r="E4946">
        <f>'DATA DASH'!E4946</f>
        <v/>
      </c>
      <c r="F4946">
        <f>'DATA DASH'!F4946</f>
        <v/>
      </c>
      <c r="G4946">
        <f>'DATA DASH'!G4946</f>
        <v/>
      </c>
      <c r="H4946">
        <f>'DATA DASH'!H4946</f>
        <v/>
      </c>
      <c r="I4946">
        <f>'DATA DASH'!I4946</f>
        <v/>
      </c>
      <c r="J4946">
        <f>'DATA DASH'!J4946</f>
        <v/>
      </c>
      <c r="K4946">
        <f>'DATA DASH'!K4946</f>
        <v/>
      </c>
      <c r="L4946">
        <f>'DATA DASH'!L4946</f>
        <v/>
      </c>
      <c r="M4946">
        <f>'DATA DASH'!M4946</f>
        <v/>
      </c>
    </row>
    <row r="4947">
      <c r="A4947">
        <f>'DATA DASH'!A4947</f>
        <v/>
      </c>
      <c r="B4947">
        <f>'DATA DASH'!B4947</f>
        <v/>
      </c>
      <c r="C4947">
        <f>'DATA DASH'!C4947</f>
        <v/>
      </c>
      <c r="D4947">
        <f>'DATA DASH'!D4947</f>
        <v/>
      </c>
      <c r="E4947">
        <f>'DATA DASH'!E4947</f>
        <v/>
      </c>
      <c r="F4947">
        <f>'DATA DASH'!F4947</f>
        <v/>
      </c>
      <c r="G4947">
        <f>'DATA DASH'!G4947</f>
        <v/>
      </c>
      <c r="H4947">
        <f>'DATA DASH'!H4947</f>
        <v/>
      </c>
      <c r="I4947">
        <f>'DATA DASH'!I4947</f>
        <v/>
      </c>
      <c r="J4947">
        <f>'DATA DASH'!J4947</f>
        <v/>
      </c>
      <c r="K4947">
        <f>'DATA DASH'!K4947</f>
        <v/>
      </c>
      <c r="L4947">
        <f>'DATA DASH'!L4947</f>
        <v/>
      </c>
      <c r="M4947">
        <f>'DATA DASH'!M4947</f>
        <v/>
      </c>
    </row>
    <row r="4948">
      <c r="A4948">
        <f>'DATA DASH'!A4948</f>
        <v/>
      </c>
      <c r="B4948">
        <f>'DATA DASH'!B4948</f>
        <v/>
      </c>
      <c r="C4948">
        <f>'DATA DASH'!C4948</f>
        <v/>
      </c>
      <c r="D4948">
        <f>'DATA DASH'!D4948</f>
        <v/>
      </c>
      <c r="E4948">
        <f>'DATA DASH'!E4948</f>
        <v/>
      </c>
      <c r="F4948">
        <f>'DATA DASH'!F4948</f>
        <v/>
      </c>
      <c r="G4948">
        <f>'DATA DASH'!G4948</f>
        <v/>
      </c>
      <c r="H4948">
        <f>'DATA DASH'!H4948</f>
        <v/>
      </c>
      <c r="I4948">
        <f>'DATA DASH'!I4948</f>
        <v/>
      </c>
      <c r="J4948">
        <f>'DATA DASH'!J4948</f>
        <v/>
      </c>
      <c r="K4948">
        <f>'DATA DASH'!K4948</f>
        <v/>
      </c>
      <c r="L4948">
        <f>'DATA DASH'!L4948</f>
        <v/>
      </c>
      <c r="M4948">
        <f>'DATA DASH'!M4948</f>
        <v/>
      </c>
    </row>
    <row r="4949">
      <c r="A4949">
        <f>'DATA DASH'!A4949</f>
        <v/>
      </c>
      <c r="B4949">
        <f>'DATA DASH'!B4949</f>
        <v/>
      </c>
      <c r="C4949">
        <f>'DATA DASH'!C4949</f>
        <v/>
      </c>
      <c r="D4949">
        <f>'DATA DASH'!D4949</f>
        <v/>
      </c>
      <c r="E4949">
        <f>'DATA DASH'!E4949</f>
        <v/>
      </c>
      <c r="F4949">
        <f>'DATA DASH'!F4949</f>
        <v/>
      </c>
      <c r="G4949">
        <f>'DATA DASH'!G4949</f>
        <v/>
      </c>
      <c r="H4949">
        <f>'DATA DASH'!H4949</f>
        <v/>
      </c>
      <c r="I4949">
        <f>'DATA DASH'!I4949</f>
        <v/>
      </c>
      <c r="J4949">
        <f>'DATA DASH'!J4949</f>
        <v/>
      </c>
      <c r="K4949">
        <f>'DATA DASH'!K4949</f>
        <v/>
      </c>
      <c r="L4949">
        <f>'DATA DASH'!L4949</f>
        <v/>
      </c>
      <c r="M4949">
        <f>'DATA DASH'!M4949</f>
        <v/>
      </c>
    </row>
    <row r="4950">
      <c r="A4950">
        <f>'DATA DASH'!A4950</f>
        <v/>
      </c>
      <c r="B4950">
        <f>'DATA DASH'!B4950</f>
        <v/>
      </c>
      <c r="C4950">
        <f>'DATA DASH'!C4950</f>
        <v/>
      </c>
      <c r="D4950">
        <f>'DATA DASH'!D4950</f>
        <v/>
      </c>
      <c r="E4950">
        <f>'DATA DASH'!E4950</f>
        <v/>
      </c>
      <c r="F4950">
        <f>'DATA DASH'!F4950</f>
        <v/>
      </c>
      <c r="G4950">
        <f>'DATA DASH'!G4950</f>
        <v/>
      </c>
      <c r="H4950">
        <f>'DATA DASH'!H4950</f>
        <v/>
      </c>
      <c r="I4950">
        <f>'DATA DASH'!I4950</f>
        <v/>
      </c>
      <c r="J4950">
        <f>'DATA DASH'!J4950</f>
        <v/>
      </c>
      <c r="K4950">
        <f>'DATA DASH'!K4950</f>
        <v/>
      </c>
      <c r="L4950">
        <f>'DATA DASH'!L4950</f>
        <v/>
      </c>
      <c r="M4950">
        <f>'DATA DASH'!M4950</f>
        <v/>
      </c>
    </row>
    <row r="4951">
      <c r="A4951">
        <f>'DATA DASH'!A4951</f>
        <v/>
      </c>
      <c r="B4951">
        <f>'DATA DASH'!B4951</f>
        <v/>
      </c>
      <c r="C4951">
        <f>'DATA DASH'!C4951</f>
        <v/>
      </c>
      <c r="D4951">
        <f>'DATA DASH'!D4951</f>
        <v/>
      </c>
      <c r="E4951">
        <f>'DATA DASH'!E4951</f>
        <v/>
      </c>
      <c r="F4951">
        <f>'DATA DASH'!F4951</f>
        <v/>
      </c>
      <c r="G4951">
        <f>'DATA DASH'!G4951</f>
        <v/>
      </c>
      <c r="H4951">
        <f>'DATA DASH'!H4951</f>
        <v/>
      </c>
      <c r="I4951">
        <f>'DATA DASH'!I4951</f>
        <v/>
      </c>
      <c r="J4951">
        <f>'DATA DASH'!J4951</f>
        <v/>
      </c>
      <c r="K4951">
        <f>'DATA DASH'!K4951</f>
        <v/>
      </c>
      <c r="L4951">
        <f>'DATA DASH'!L4951</f>
        <v/>
      </c>
      <c r="M4951">
        <f>'DATA DASH'!M4951</f>
        <v/>
      </c>
    </row>
    <row r="4952">
      <c r="A4952">
        <f>'DATA DASH'!A4952</f>
        <v/>
      </c>
      <c r="B4952">
        <f>'DATA DASH'!B4952</f>
        <v/>
      </c>
      <c r="C4952">
        <f>'DATA DASH'!C4952</f>
        <v/>
      </c>
      <c r="D4952">
        <f>'DATA DASH'!D4952</f>
        <v/>
      </c>
      <c r="E4952">
        <f>'DATA DASH'!E4952</f>
        <v/>
      </c>
      <c r="F4952">
        <f>'DATA DASH'!F4952</f>
        <v/>
      </c>
      <c r="G4952">
        <f>'DATA DASH'!G4952</f>
        <v/>
      </c>
      <c r="H4952">
        <f>'DATA DASH'!H4952</f>
        <v/>
      </c>
      <c r="I4952">
        <f>'DATA DASH'!I4952</f>
        <v/>
      </c>
      <c r="J4952">
        <f>'DATA DASH'!J4952</f>
        <v/>
      </c>
      <c r="K4952">
        <f>'DATA DASH'!K4952</f>
        <v/>
      </c>
      <c r="L4952">
        <f>'DATA DASH'!L4952</f>
        <v/>
      </c>
      <c r="M4952">
        <f>'DATA DASH'!M4952</f>
        <v/>
      </c>
    </row>
    <row r="4953">
      <c r="A4953">
        <f>'DATA DASH'!A4953</f>
        <v/>
      </c>
      <c r="B4953">
        <f>'DATA DASH'!B4953</f>
        <v/>
      </c>
      <c r="C4953">
        <f>'DATA DASH'!C4953</f>
        <v/>
      </c>
      <c r="D4953">
        <f>'DATA DASH'!D4953</f>
        <v/>
      </c>
      <c r="E4953">
        <f>'DATA DASH'!E4953</f>
        <v/>
      </c>
      <c r="F4953">
        <f>'DATA DASH'!F4953</f>
        <v/>
      </c>
      <c r="G4953">
        <f>'DATA DASH'!G4953</f>
        <v/>
      </c>
      <c r="H4953">
        <f>'DATA DASH'!H4953</f>
        <v/>
      </c>
      <c r="I4953">
        <f>'DATA DASH'!I4953</f>
        <v/>
      </c>
      <c r="J4953">
        <f>'DATA DASH'!J4953</f>
        <v/>
      </c>
      <c r="K4953">
        <f>'DATA DASH'!K4953</f>
        <v/>
      </c>
      <c r="L4953">
        <f>'DATA DASH'!L4953</f>
        <v/>
      </c>
      <c r="M4953">
        <f>'DATA DASH'!M4953</f>
        <v/>
      </c>
    </row>
    <row r="4954">
      <c r="A4954">
        <f>'DATA DASH'!A4954</f>
        <v/>
      </c>
      <c r="B4954">
        <f>'DATA DASH'!B4954</f>
        <v/>
      </c>
      <c r="C4954">
        <f>'DATA DASH'!C4954</f>
        <v/>
      </c>
      <c r="D4954">
        <f>'DATA DASH'!D4954</f>
        <v/>
      </c>
      <c r="E4954">
        <f>'DATA DASH'!E4954</f>
        <v/>
      </c>
      <c r="F4954">
        <f>'DATA DASH'!F4954</f>
        <v/>
      </c>
      <c r="G4954">
        <f>'DATA DASH'!G4954</f>
        <v/>
      </c>
      <c r="H4954">
        <f>'DATA DASH'!H4954</f>
        <v/>
      </c>
      <c r="I4954">
        <f>'DATA DASH'!I4954</f>
        <v/>
      </c>
      <c r="J4954">
        <f>'DATA DASH'!J4954</f>
        <v/>
      </c>
      <c r="K4954">
        <f>'DATA DASH'!K4954</f>
        <v/>
      </c>
      <c r="L4954">
        <f>'DATA DASH'!L4954</f>
        <v/>
      </c>
      <c r="M4954">
        <f>'DATA DASH'!M4954</f>
        <v/>
      </c>
    </row>
    <row r="4955">
      <c r="A4955">
        <f>'DATA DASH'!A4955</f>
        <v/>
      </c>
      <c r="B4955">
        <f>'DATA DASH'!B4955</f>
        <v/>
      </c>
      <c r="C4955">
        <f>'DATA DASH'!C4955</f>
        <v/>
      </c>
      <c r="D4955">
        <f>'DATA DASH'!D4955</f>
        <v/>
      </c>
      <c r="E4955">
        <f>'DATA DASH'!E4955</f>
        <v/>
      </c>
      <c r="F4955">
        <f>'DATA DASH'!F4955</f>
        <v/>
      </c>
      <c r="G4955">
        <f>'DATA DASH'!G4955</f>
        <v/>
      </c>
      <c r="H4955">
        <f>'DATA DASH'!H4955</f>
        <v/>
      </c>
      <c r="I4955">
        <f>'DATA DASH'!I4955</f>
        <v/>
      </c>
      <c r="J4955">
        <f>'DATA DASH'!J4955</f>
        <v/>
      </c>
      <c r="K4955">
        <f>'DATA DASH'!K4955</f>
        <v/>
      </c>
      <c r="L4955">
        <f>'DATA DASH'!L4955</f>
        <v/>
      </c>
      <c r="M4955">
        <f>'DATA DASH'!M4955</f>
        <v/>
      </c>
    </row>
    <row r="4956">
      <c r="A4956">
        <f>'DATA DASH'!A4956</f>
        <v/>
      </c>
      <c r="B4956">
        <f>'DATA DASH'!B4956</f>
        <v/>
      </c>
      <c r="C4956">
        <f>'DATA DASH'!C4956</f>
        <v/>
      </c>
      <c r="D4956">
        <f>'DATA DASH'!D4956</f>
        <v/>
      </c>
      <c r="E4956">
        <f>'DATA DASH'!E4956</f>
        <v/>
      </c>
      <c r="F4956">
        <f>'DATA DASH'!F4956</f>
        <v/>
      </c>
      <c r="G4956">
        <f>'DATA DASH'!G4956</f>
        <v/>
      </c>
      <c r="H4956">
        <f>'DATA DASH'!H4956</f>
        <v/>
      </c>
      <c r="I4956">
        <f>'DATA DASH'!I4956</f>
        <v/>
      </c>
      <c r="J4956">
        <f>'DATA DASH'!J4956</f>
        <v/>
      </c>
      <c r="K4956">
        <f>'DATA DASH'!K4956</f>
        <v/>
      </c>
      <c r="L4956">
        <f>'DATA DASH'!L4956</f>
        <v/>
      </c>
      <c r="M4956">
        <f>'DATA DASH'!M4956</f>
        <v/>
      </c>
    </row>
    <row r="4957">
      <c r="A4957">
        <f>'DATA DASH'!A4957</f>
        <v/>
      </c>
      <c r="B4957">
        <f>'DATA DASH'!B4957</f>
        <v/>
      </c>
      <c r="C4957">
        <f>'DATA DASH'!C4957</f>
        <v/>
      </c>
      <c r="D4957">
        <f>'DATA DASH'!D4957</f>
        <v/>
      </c>
      <c r="E4957">
        <f>'DATA DASH'!E4957</f>
        <v/>
      </c>
      <c r="F4957">
        <f>'DATA DASH'!F4957</f>
        <v/>
      </c>
      <c r="G4957">
        <f>'DATA DASH'!G4957</f>
        <v/>
      </c>
      <c r="H4957">
        <f>'DATA DASH'!H4957</f>
        <v/>
      </c>
      <c r="I4957">
        <f>'DATA DASH'!I4957</f>
        <v/>
      </c>
      <c r="J4957">
        <f>'DATA DASH'!J4957</f>
        <v/>
      </c>
      <c r="K4957">
        <f>'DATA DASH'!K4957</f>
        <v/>
      </c>
      <c r="L4957">
        <f>'DATA DASH'!L4957</f>
        <v/>
      </c>
      <c r="M4957">
        <f>'DATA DASH'!M4957</f>
        <v/>
      </c>
    </row>
    <row r="4958">
      <c r="A4958">
        <f>'DATA DASH'!A4958</f>
        <v/>
      </c>
      <c r="B4958">
        <f>'DATA DASH'!B4958</f>
        <v/>
      </c>
      <c r="C4958">
        <f>'DATA DASH'!C4958</f>
        <v/>
      </c>
      <c r="D4958">
        <f>'DATA DASH'!D4958</f>
        <v/>
      </c>
      <c r="E4958">
        <f>'DATA DASH'!E4958</f>
        <v/>
      </c>
      <c r="F4958">
        <f>'DATA DASH'!F4958</f>
        <v/>
      </c>
      <c r="G4958">
        <f>'DATA DASH'!G4958</f>
        <v/>
      </c>
      <c r="H4958">
        <f>'DATA DASH'!H4958</f>
        <v/>
      </c>
      <c r="I4958">
        <f>'DATA DASH'!I4958</f>
        <v/>
      </c>
      <c r="J4958">
        <f>'DATA DASH'!J4958</f>
        <v/>
      </c>
      <c r="K4958">
        <f>'DATA DASH'!K4958</f>
        <v/>
      </c>
      <c r="L4958">
        <f>'DATA DASH'!L4958</f>
        <v/>
      </c>
      <c r="M4958">
        <f>'DATA DASH'!M4958</f>
        <v/>
      </c>
    </row>
    <row r="4959">
      <c r="A4959">
        <f>'DATA DASH'!A4959</f>
        <v/>
      </c>
      <c r="B4959">
        <f>'DATA DASH'!B4959</f>
        <v/>
      </c>
      <c r="C4959">
        <f>'DATA DASH'!C4959</f>
        <v/>
      </c>
      <c r="D4959">
        <f>'DATA DASH'!D4959</f>
        <v/>
      </c>
      <c r="E4959">
        <f>'DATA DASH'!E4959</f>
        <v/>
      </c>
      <c r="F4959">
        <f>'DATA DASH'!F4959</f>
        <v/>
      </c>
      <c r="G4959">
        <f>'DATA DASH'!G4959</f>
        <v/>
      </c>
      <c r="H4959">
        <f>'DATA DASH'!H4959</f>
        <v/>
      </c>
      <c r="I4959">
        <f>'DATA DASH'!I4959</f>
        <v/>
      </c>
      <c r="J4959">
        <f>'DATA DASH'!J4959</f>
        <v/>
      </c>
      <c r="K4959">
        <f>'DATA DASH'!K4959</f>
        <v/>
      </c>
      <c r="L4959">
        <f>'DATA DASH'!L4959</f>
        <v/>
      </c>
      <c r="M4959">
        <f>'DATA DASH'!M4959</f>
        <v/>
      </c>
    </row>
    <row r="4960">
      <c r="A4960">
        <f>'DATA DASH'!A4960</f>
        <v/>
      </c>
      <c r="B4960">
        <f>'DATA DASH'!B4960</f>
        <v/>
      </c>
      <c r="C4960">
        <f>'DATA DASH'!C4960</f>
        <v/>
      </c>
      <c r="D4960">
        <f>'DATA DASH'!D4960</f>
        <v/>
      </c>
      <c r="E4960">
        <f>'DATA DASH'!E4960</f>
        <v/>
      </c>
      <c r="F4960">
        <f>'DATA DASH'!F4960</f>
        <v/>
      </c>
      <c r="G4960">
        <f>'DATA DASH'!G4960</f>
        <v/>
      </c>
      <c r="H4960">
        <f>'DATA DASH'!H4960</f>
        <v/>
      </c>
      <c r="I4960">
        <f>'DATA DASH'!I4960</f>
        <v/>
      </c>
      <c r="J4960">
        <f>'DATA DASH'!J4960</f>
        <v/>
      </c>
      <c r="K4960">
        <f>'DATA DASH'!K4960</f>
        <v/>
      </c>
      <c r="L4960">
        <f>'DATA DASH'!L4960</f>
        <v/>
      </c>
      <c r="M4960">
        <f>'DATA DASH'!M4960</f>
        <v/>
      </c>
    </row>
    <row r="4961">
      <c r="A4961">
        <f>'DATA DASH'!A4961</f>
        <v/>
      </c>
      <c r="B4961">
        <f>'DATA DASH'!B4961</f>
        <v/>
      </c>
      <c r="C4961">
        <f>'DATA DASH'!C4961</f>
        <v/>
      </c>
      <c r="D4961">
        <f>'DATA DASH'!D4961</f>
        <v/>
      </c>
      <c r="E4961">
        <f>'DATA DASH'!E4961</f>
        <v/>
      </c>
      <c r="F4961">
        <f>'DATA DASH'!F4961</f>
        <v/>
      </c>
      <c r="G4961">
        <f>'DATA DASH'!G4961</f>
        <v/>
      </c>
      <c r="H4961">
        <f>'DATA DASH'!H4961</f>
        <v/>
      </c>
      <c r="I4961">
        <f>'DATA DASH'!I4961</f>
        <v/>
      </c>
      <c r="J4961">
        <f>'DATA DASH'!J4961</f>
        <v/>
      </c>
      <c r="K4961">
        <f>'DATA DASH'!K4961</f>
        <v/>
      </c>
      <c r="L4961">
        <f>'DATA DASH'!L4961</f>
        <v/>
      </c>
      <c r="M4961">
        <f>'DATA DASH'!M4961</f>
        <v/>
      </c>
    </row>
    <row r="4962">
      <c r="A4962">
        <f>'DATA DASH'!A4962</f>
        <v/>
      </c>
      <c r="B4962">
        <f>'DATA DASH'!B4962</f>
        <v/>
      </c>
      <c r="C4962">
        <f>'DATA DASH'!C4962</f>
        <v/>
      </c>
      <c r="D4962">
        <f>'DATA DASH'!D4962</f>
        <v/>
      </c>
      <c r="E4962">
        <f>'DATA DASH'!E4962</f>
        <v/>
      </c>
      <c r="F4962">
        <f>'DATA DASH'!F4962</f>
        <v/>
      </c>
      <c r="G4962">
        <f>'DATA DASH'!G4962</f>
        <v/>
      </c>
      <c r="H4962">
        <f>'DATA DASH'!H4962</f>
        <v/>
      </c>
      <c r="I4962">
        <f>'DATA DASH'!I4962</f>
        <v/>
      </c>
      <c r="J4962">
        <f>'DATA DASH'!J4962</f>
        <v/>
      </c>
      <c r="K4962">
        <f>'DATA DASH'!K4962</f>
        <v/>
      </c>
      <c r="L4962">
        <f>'DATA DASH'!L4962</f>
        <v/>
      </c>
      <c r="M4962">
        <f>'DATA DASH'!M4962</f>
        <v/>
      </c>
    </row>
    <row r="4963">
      <c r="A4963">
        <f>'DATA DASH'!A4963</f>
        <v/>
      </c>
      <c r="B4963">
        <f>'DATA DASH'!B4963</f>
        <v/>
      </c>
      <c r="C4963">
        <f>'DATA DASH'!C4963</f>
        <v/>
      </c>
      <c r="D4963">
        <f>'DATA DASH'!D4963</f>
        <v/>
      </c>
      <c r="E4963">
        <f>'DATA DASH'!E4963</f>
        <v/>
      </c>
      <c r="F4963">
        <f>'DATA DASH'!F4963</f>
        <v/>
      </c>
      <c r="G4963">
        <f>'DATA DASH'!G4963</f>
        <v/>
      </c>
      <c r="H4963">
        <f>'DATA DASH'!H4963</f>
        <v/>
      </c>
      <c r="I4963">
        <f>'DATA DASH'!I4963</f>
        <v/>
      </c>
      <c r="J4963">
        <f>'DATA DASH'!J4963</f>
        <v/>
      </c>
      <c r="K4963">
        <f>'DATA DASH'!K4963</f>
        <v/>
      </c>
      <c r="L4963">
        <f>'DATA DASH'!L4963</f>
        <v/>
      </c>
      <c r="M4963">
        <f>'DATA DASH'!M4963</f>
        <v/>
      </c>
    </row>
    <row r="4964">
      <c r="A4964">
        <f>'DATA DASH'!A4964</f>
        <v/>
      </c>
      <c r="B4964">
        <f>'DATA DASH'!B4964</f>
        <v/>
      </c>
      <c r="C4964">
        <f>'DATA DASH'!C4964</f>
        <v/>
      </c>
      <c r="D4964">
        <f>'DATA DASH'!D4964</f>
        <v/>
      </c>
      <c r="E4964">
        <f>'DATA DASH'!E4964</f>
        <v/>
      </c>
      <c r="F4964">
        <f>'DATA DASH'!F4964</f>
        <v/>
      </c>
      <c r="G4964">
        <f>'DATA DASH'!G4964</f>
        <v/>
      </c>
      <c r="H4964">
        <f>'DATA DASH'!H4964</f>
        <v/>
      </c>
      <c r="I4964">
        <f>'DATA DASH'!I4964</f>
        <v/>
      </c>
      <c r="J4964">
        <f>'DATA DASH'!J4964</f>
        <v/>
      </c>
      <c r="K4964">
        <f>'DATA DASH'!K4964</f>
        <v/>
      </c>
      <c r="L4964">
        <f>'DATA DASH'!L4964</f>
        <v/>
      </c>
      <c r="M4964">
        <f>'DATA DASH'!M4964</f>
        <v/>
      </c>
    </row>
    <row r="4965">
      <c r="A4965">
        <f>'DATA DASH'!A4965</f>
        <v/>
      </c>
      <c r="B4965">
        <f>'DATA DASH'!B4965</f>
        <v/>
      </c>
      <c r="C4965">
        <f>'DATA DASH'!C4965</f>
        <v/>
      </c>
      <c r="D4965">
        <f>'DATA DASH'!D4965</f>
        <v/>
      </c>
      <c r="E4965">
        <f>'DATA DASH'!E4965</f>
        <v/>
      </c>
      <c r="F4965">
        <f>'DATA DASH'!F4965</f>
        <v/>
      </c>
      <c r="G4965">
        <f>'DATA DASH'!G4965</f>
        <v/>
      </c>
      <c r="H4965">
        <f>'DATA DASH'!H4965</f>
        <v/>
      </c>
      <c r="I4965">
        <f>'DATA DASH'!I4965</f>
        <v/>
      </c>
      <c r="J4965">
        <f>'DATA DASH'!J4965</f>
        <v/>
      </c>
      <c r="K4965">
        <f>'DATA DASH'!K4965</f>
        <v/>
      </c>
      <c r="L4965">
        <f>'DATA DASH'!L4965</f>
        <v/>
      </c>
      <c r="M4965">
        <f>'DATA DASH'!M4965</f>
        <v/>
      </c>
    </row>
    <row r="4966">
      <c r="A4966">
        <f>'DATA DASH'!A4966</f>
        <v/>
      </c>
      <c r="B4966">
        <f>'DATA DASH'!B4966</f>
        <v/>
      </c>
      <c r="C4966">
        <f>'DATA DASH'!C4966</f>
        <v/>
      </c>
      <c r="D4966">
        <f>'DATA DASH'!D4966</f>
        <v/>
      </c>
      <c r="E4966">
        <f>'DATA DASH'!E4966</f>
        <v/>
      </c>
      <c r="F4966">
        <f>'DATA DASH'!F4966</f>
        <v/>
      </c>
      <c r="G4966">
        <f>'DATA DASH'!G4966</f>
        <v/>
      </c>
      <c r="H4966">
        <f>'DATA DASH'!H4966</f>
        <v/>
      </c>
      <c r="I4966">
        <f>'DATA DASH'!I4966</f>
        <v/>
      </c>
      <c r="J4966">
        <f>'DATA DASH'!J4966</f>
        <v/>
      </c>
      <c r="K4966">
        <f>'DATA DASH'!K4966</f>
        <v/>
      </c>
      <c r="L4966">
        <f>'DATA DASH'!L4966</f>
        <v/>
      </c>
      <c r="M4966">
        <f>'DATA DASH'!M4966</f>
        <v/>
      </c>
    </row>
    <row r="4967">
      <c r="A4967">
        <f>'DATA DASH'!A4967</f>
        <v/>
      </c>
      <c r="B4967">
        <f>'DATA DASH'!B4967</f>
        <v/>
      </c>
      <c r="C4967">
        <f>'DATA DASH'!C4967</f>
        <v/>
      </c>
      <c r="D4967">
        <f>'DATA DASH'!D4967</f>
        <v/>
      </c>
      <c r="E4967">
        <f>'DATA DASH'!E4967</f>
        <v/>
      </c>
      <c r="F4967">
        <f>'DATA DASH'!F4967</f>
        <v/>
      </c>
      <c r="G4967">
        <f>'DATA DASH'!G4967</f>
        <v/>
      </c>
      <c r="H4967">
        <f>'DATA DASH'!H4967</f>
        <v/>
      </c>
      <c r="I4967">
        <f>'DATA DASH'!I4967</f>
        <v/>
      </c>
      <c r="J4967">
        <f>'DATA DASH'!J4967</f>
        <v/>
      </c>
      <c r="K4967">
        <f>'DATA DASH'!K4967</f>
        <v/>
      </c>
      <c r="L4967">
        <f>'DATA DASH'!L4967</f>
        <v/>
      </c>
      <c r="M4967">
        <f>'DATA DASH'!M4967</f>
        <v/>
      </c>
    </row>
    <row r="4968">
      <c r="A4968">
        <f>'DATA DASH'!A4968</f>
        <v/>
      </c>
      <c r="B4968">
        <f>'DATA DASH'!B4968</f>
        <v/>
      </c>
      <c r="C4968">
        <f>'DATA DASH'!C4968</f>
        <v/>
      </c>
      <c r="D4968">
        <f>'DATA DASH'!D4968</f>
        <v/>
      </c>
      <c r="E4968">
        <f>'DATA DASH'!E4968</f>
        <v/>
      </c>
      <c r="F4968">
        <f>'DATA DASH'!F4968</f>
        <v/>
      </c>
      <c r="G4968">
        <f>'DATA DASH'!G4968</f>
        <v/>
      </c>
      <c r="H4968">
        <f>'DATA DASH'!H4968</f>
        <v/>
      </c>
      <c r="I4968">
        <f>'DATA DASH'!I4968</f>
        <v/>
      </c>
      <c r="J4968">
        <f>'DATA DASH'!J4968</f>
        <v/>
      </c>
      <c r="K4968">
        <f>'DATA DASH'!K4968</f>
        <v/>
      </c>
      <c r="L4968">
        <f>'DATA DASH'!L4968</f>
        <v/>
      </c>
      <c r="M4968">
        <f>'DATA DASH'!M4968</f>
        <v/>
      </c>
    </row>
    <row r="4969">
      <c r="A4969">
        <f>'DATA DASH'!A4969</f>
        <v/>
      </c>
      <c r="B4969">
        <f>'DATA DASH'!B4969</f>
        <v/>
      </c>
      <c r="C4969">
        <f>'DATA DASH'!C4969</f>
        <v/>
      </c>
      <c r="D4969">
        <f>'DATA DASH'!D4969</f>
        <v/>
      </c>
      <c r="E4969">
        <f>'DATA DASH'!E4969</f>
        <v/>
      </c>
      <c r="F4969">
        <f>'DATA DASH'!F4969</f>
        <v/>
      </c>
      <c r="G4969">
        <f>'DATA DASH'!G4969</f>
        <v/>
      </c>
      <c r="H4969">
        <f>'DATA DASH'!H4969</f>
        <v/>
      </c>
      <c r="I4969">
        <f>'DATA DASH'!I4969</f>
        <v/>
      </c>
      <c r="J4969">
        <f>'DATA DASH'!J4969</f>
        <v/>
      </c>
      <c r="K4969">
        <f>'DATA DASH'!K4969</f>
        <v/>
      </c>
      <c r="L4969">
        <f>'DATA DASH'!L4969</f>
        <v/>
      </c>
      <c r="M4969">
        <f>'DATA DASH'!M4969</f>
        <v/>
      </c>
    </row>
    <row r="4970">
      <c r="A4970">
        <f>'DATA DASH'!A4970</f>
        <v/>
      </c>
      <c r="B4970">
        <f>'DATA DASH'!B4970</f>
        <v/>
      </c>
      <c r="C4970">
        <f>'DATA DASH'!C4970</f>
        <v/>
      </c>
      <c r="D4970">
        <f>'DATA DASH'!D4970</f>
        <v/>
      </c>
      <c r="E4970">
        <f>'DATA DASH'!E4970</f>
        <v/>
      </c>
      <c r="F4970">
        <f>'DATA DASH'!F4970</f>
        <v/>
      </c>
      <c r="G4970">
        <f>'DATA DASH'!G4970</f>
        <v/>
      </c>
      <c r="H4970">
        <f>'DATA DASH'!H4970</f>
        <v/>
      </c>
      <c r="I4970">
        <f>'DATA DASH'!I4970</f>
        <v/>
      </c>
      <c r="J4970">
        <f>'DATA DASH'!J4970</f>
        <v/>
      </c>
      <c r="K4970">
        <f>'DATA DASH'!K4970</f>
        <v/>
      </c>
      <c r="L4970">
        <f>'DATA DASH'!L4970</f>
        <v/>
      </c>
      <c r="M4970">
        <f>'DATA DASH'!M4970</f>
        <v/>
      </c>
    </row>
    <row r="4971">
      <c r="A4971">
        <f>'DATA DASH'!A4971</f>
        <v/>
      </c>
      <c r="B4971">
        <f>'DATA DASH'!B4971</f>
        <v/>
      </c>
      <c r="C4971">
        <f>'DATA DASH'!C4971</f>
        <v/>
      </c>
      <c r="D4971">
        <f>'DATA DASH'!D4971</f>
        <v/>
      </c>
      <c r="E4971">
        <f>'DATA DASH'!E4971</f>
        <v/>
      </c>
      <c r="F4971">
        <f>'DATA DASH'!F4971</f>
        <v/>
      </c>
      <c r="G4971">
        <f>'DATA DASH'!G4971</f>
        <v/>
      </c>
      <c r="H4971">
        <f>'DATA DASH'!H4971</f>
        <v/>
      </c>
      <c r="I4971">
        <f>'DATA DASH'!I4971</f>
        <v/>
      </c>
      <c r="J4971">
        <f>'DATA DASH'!J4971</f>
        <v/>
      </c>
      <c r="K4971">
        <f>'DATA DASH'!K4971</f>
        <v/>
      </c>
      <c r="L4971">
        <f>'DATA DASH'!L4971</f>
        <v/>
      </c>
      <c r="M4971">
        <f>'DATA DASH'!M4971</f>
        <v/>
      </c>
    </row>
    <row r="4972">
      <c r="A4972">
        <f>'DATA DASH'!A4972</f>
        <v/>
      </c>
      <c r="B4972">
        <f>'DATA DASH'!B4972</f>
        <v/>
      </c>
      <c r="C4972">
        <f>'DATA DASH'!C4972</f>
        <v/>
      </c>
      <c r="D4972">
        <f>'DATA DASH'!D4972</f>
        <v/>
      </c>
      <c r="E4972">
        <f>'DATA DASH'!E4972</f>
        <v/>
      </c>
      <c r="F4972">
        <f>'DATA DASH'!F4972</f>
        <v/>
      </c>
      <c r="G4972">
        <f>'DATA DASH'!G4972</f>
        <v/>
      </c>
      <c r="H4972">
        <f>'DATA DASH'!H4972</f>
        <v/>
      </c>
      <c r="I4972">
        <f>'DATA DASH'!I4972</f>
        <v/>
      </c>
      <c r="J4972">
        <f>'DATA DASH'!J4972</f>
        <v/>
      </c>
      <c r="K4972">
        <f>'DATA DASH'!K4972</f>
        <v/>
      </c>
      <c r="L4972">
        <f>'DATA DASH'!L4972</f>
        <v/>
      </c>
      <c r="M4972">
        <f>'DATA DASH'!M4972</f>
        <v/>
      </c>
    </row>
    <row r="4973">
      <c r="A4973">
        <f>'DATA DASH'!A4973</f>
        <v/>
      </c>
      <c r="B4973">
        <f>'DATA DASH'!B4973</f>
        <v/>
      </c>
      <c r="C4973">
        <f>'DATA DASH'!C4973</f>
        <v/>
      </c>
      <c r="D4973">
        <f>'DATA DASH'!D4973</f>
        <v/>
      </c>
      <c r="E4973">
        <f>'DATA DASH'!E4973</f>
        <v/>
      </c>
      <c r="F4973">
        <f>'DATA DASH'!F4973</f>
        <v/>
      </c>
      <c r="G4973">
        <f>'DATA DASH'!G4973</f>
        <v/>
      </c>
      <c r="H4973">
        <f>'DATA DASH'!H4973</f>
        <v/>
      </c>
      <c r="I4973">
        <f>'DATA DASH'!I4973</f>
        <v/>
      </c>
      <c r="J4973">
        <f>'DATA DASH'!J4973</f>
        <v/>
      </c>
      <c r="K4973">
        <f>'DATA DASH'!K4973</f>
        <v/>
      </c>
      <c r="L4973">
        <f>'DATA DASH'!L4973</f>
        <v/>
      </c>
      <c r="M4973">
        <f>'DATA DASH'!M4973</f>
        <v/>
      </c>
    </row>
    <row r="4974">
      <c r="A4974">
        <f>'DATA DASH'!A4974</f>
        <v/>
      </c>
      <c r="B4974">
        <f>'DATA DASH'!B4974</f>
        <v/>
      </c>
      <c r="C4974">
        <f>'DATA DASH'!C4974</f>
        <v/>
      </c>
      <c r="D4974">
        <f>'DATA DASH'!D4974</f>
        <v/>
      </c>
      <c r="E4974">
        <f>'DATA DASH'!E4974</f>
        <v/>
      </c>
      <c r="F4974">
        <f>'DATA DASH'!F4974</f>
        <v/>
      </c>
      <c r="G4974">
        <f>'DATA DASH'!G4974</f>
        <v/>
      </c>
      <c r="H4974">
        <f>'DATA DASH'!H4974</f>
        <v/>
      </c>
      <c r="I4974">
        <f>'DATA DASH'!I4974</f>
        <v/>
      </c>
      <c r="J4974">
        <f>'DATA DASH'!J4974</f>
        <v/>
      </c>
      <c r="K4974">
        <f>'DATA DASH'!K4974</f>
        <v/>
      </c>
      <c r="L4974">
        <f>'DATA DASH'!L4974</f>
        <v/>
      </c>
      <c r="M4974">
        <f>'DATA DASH'!M4974</f>
        <v/>
      </c>
    </row>
    <row r="4975">
      <c r="A4975">
        <f>'DATA DASH'!A4975</f>
        <v/>
      </c>
      <c r="B4975">
        <f>'DATA DASH'!B4975</f>
        <v/>
      </c>
      <c r="C4975">
        <f>'DATA DASH'!C4975</f>
        <v/>
      </c>
      <c r="D4975">
        <f>'DATA DASH'!D4975</f>
        <v/>
      </c>
      <c r="E4975">
        <f>'DATA DASH'!E4975</f>
        <v/>
      </c>
      <c r="F4975">
        <f>'DATA DASH'!F4975</f>
        <v/>
      </c>
      <c r="G4975">
        <f>'DATA DASH'!G4975</f>
        <v/>
      </c>
      <c r="H4975">
        <f>'DATA DASH'!H4975</f>
        <v/>
      </c>
      <c r="I4975">
        <f>'DATA DASH'!I4975</f>
        <v/>
      </c>
      <c r="J4975">
        <f>'DATA DASH'!J4975</f>
        <v/>
      </c>
      <c r="K4975">
        <f>'DATA DASH'!K4975</f>
        <v/>
      </c>
      <c r="L4975">
        <f>'DATA DASH'!L4975</f>
        <v/>
      </c>
      <c r="M4975">
        <f>'DATA DASH'!M4975</f>
        <v/>
      </c>
    </row>
    <row r="4976">
      <c r="A4976">
        <f>'DATA DASH'!A4976</f>
        <v/>
      </c>
      <c r="B4976">
        <f>'DATA DASH'!B4976</f>
        <v/>
      </c>
      <c r="C4976">
        <f>'DATA DASH'!C4976</f>
        <v/>
      </c>
      <c r="D4976">
        <f>'DATA DASH'!D4976</f>
        <v/>
      </c>
      <c r="E4976">
        <f>'DATA DASH'!E4976</f>
        <v/>
      </c>
      <c r="F4976">
        <f>'DATA DASH'!F4976</f>
        <v/>
      </c>
      <c r="G4976">
        <f>'DATA DASH'!G4976</f>
        <v/>
      </c>
      <c r="H4976">
        <f>'DATA DASH'!H4976</f>
        <v/>
      </c>
      <c r="I4976">
        <f>'DATA DASH'!I4976</f>
        <v/>
      </c>
      <c r="J4976">
        <f>'DATA DASH'!J4976</f>
        <v/>
      </c>
      <c r="K4976">
        <f>'DATA DASH'!K4976</f>
        <v/>
      </c>
      <c r="L4976">
        <f>'DATA DASH'!L4976</f>
        <v/>
      </c>
      <c r="M4976">
        <f>'DATA DASH'!M4976</f>
        <v/>
      </c>
    </row>
    <row r="4977">
      <c r="A4977">
        <f>'DATA DASH'!A4977</f>
        <v/>
      </c>
      <c r="B4977">
        <f>'DATA DASH'!B4977</f>
        <v/>
      </c>
      <c r="C4977">
        <f>'DATA DASH'!C4977</f>
        <v/>
      </c>
      <c r="D4977">
        <f>'DATA DASH'!D4977</f>
        <v/>
      </c>
      <c r="E4977">
        <f>'DATA DASH'!E4977</f>
        <v/>
      </c>
      <c r="F4977">
        <f>'DATA DASH'!F4977</f>
        <v/>
      </c>
      <c r="G4977">
        <f>'DATA DASH'!G4977</f>
        <v/>
      </c>
      <c r="H4977">
        <f>'DATA DASH'!H4977</f>
        <v/>
      </c>
      <c r="I4977">
        <f>'DATA DASH'!I4977</f>
        <v/>
      </c>
      <c r="J4977">
        <f>'DATA DASH'!J4977</f>
        <v/>
      </c>
      <c r="K4977">
        <f>'DATA DASH'!K4977</f>
        <v/>
      </c>
      <c r="L4977">
        <f>'DATA DASH'!L4977</f>
        <v/>
      </c>
      <c r="M4977">
        <f>'DATA DASH'!M4977</f>
        <v/>
      </c>
    </row>
    <row r="4978">
      <c r="A4978">
        <f>'DATA DASH'!A4978</f>
        <v/>
      </c>
      <c r="B4978">
        <f>'DATA DASH'!B4978</f>
        <v/>
      </c>
      <c r="C4978">
        <f>'DATA DASH'!C4978</f>
        <v/>
      </c>
      <c r="D4978">
        <f>'DATA DASH'!D4978</f>
        <v/>
      </c>
      <c r="E4978">
        <f>'DATA DASH'!E4978</f>
        <v/>
      </c>
      <c r="F4978">
        <f>'DATA DASH'!F4978</f>
        <v/>
      </c>
      <c r="G4978">
        <f>'DATA DASH'!G4978</f>
        <v/>
      </c>
      <c r="H4978">
        <f>'DATA DASH'!H4978</f>
        <v/>
      </c>
      <c r="I4978">
        <f>'DATA DASH'!I4978</f>
        <v/>
      </c>
      <c r="J4978">
        <f>'DATA DASH'!J4978</f>
        <v/>
      </c>
      <c r="K4978">
        <f>'DATA DASH'!K4978</f>
        <v/>
      </c>
      <c r="L4978">
        <f>'DATA DASH'!L4978</f>
        <v/>
      </c>
      <c r="M4978">
        <f>'DATA DASH'!M4978</f>
        <v/>
      </c>
    </row>
    <row r="4979">
      <c r="A4979">
        <f>'DATA DASH'!A4979</f>
        <v/>
      </c>
      <c r="B4979">
        <f>'DATA DASH'!B4979</f>
        <v/>
      </c>
      <c r="C4979">
        <f>'DATA DASH'!C4979</f>
        <v/>
      </c>
      <c r="D4979">
        <f>'DATA DASH'!D4979</f>
        <v/>
      </c>
      <c r="E4979">
        <f>'DATA DASH'!E4979</f>
        <v/>
      </c>
      <c r="F4979">
        <f>'DATA DASH'!F4979</f>
        <v/>
      </c>
      <c r="G4979">
        <f>'DATA DASH'!G4979</f>
        <v/>
      </c>
      <c r="H4979">
        <f>'DATA DASH'!H4979</f>
        <v/>
      </c>
      <c r="I4979">
        <f>'DATA DASH'!I4979</f>
        <v/>
      </c>
      <c r="J4979">
        <f>'DATA DASH'!J4979</f>
        <v/>
      </c>
      <c r="K4979">
        <f>'DATA DASH'!K4979</f>
        <v/>
      </c>
      <c r="L4979">
        <f>'DATA DASH'!L4979</f>
        <v/>
      </c>
      <c r="M4979">
        <f>'DATA DASH'!M4979</f>
        <v/>
      </c>
    </row>
    <row r="4980">
      <c r="A4980">
        <f>'DATA DASH'!A4980</f>
        <v/>
      </c>
      <c r="B4980">
        <f>'DATA DASH'!B4980</f>
        <v/>
      </c>
      <c r="C4980">
        <f>'DATA DASH'!C4980</f>
        <v/>
      </c>
      <c r="D4980">
        <f>'DATA DASH'!D4980</f>
        <v/>
      </c>
      <c r="E4980">
        <f>'DATA DASH'!E4980</f>
        <v/>
      </c>
      <c r="F4980">
        <f>'DATA DASH'!F4980</f>
        <v/>
      </c>
      <c r="G4980">
        <f>'DATA DASH'!G4980</f>
        <v/>
      </c>
      <c r="H4980">
        <f>'DATA DASH'!H4980</f>
        <v/>
      </c>
      <c r="I4980">
        <f>'DATA DASH'!I4980</f>
        <v/>
      </c>
      <c r="J4980">
        <f>'DATA DASH'!J4980</f>
        <v/>
      </c>
      <c r="K4980">
        <f>'DATA DASH'!K4980</f>
        <v/>
      </c>
      <c r="L4980">
        <f>'DATA DASH'!L4980</f>
        <v/>
      </c>
      <c r="M4980">
        <f>'DATA DASH'!M4980</f>
        <v/>
      </c>
    </row>
    <row r="4981">
      <c r="A4981">
        <f>'DATA DASH'!A4981</f>
        <v/>
      </c>
      <c r="B4981">
        <f>'DATA DASH'!B4981</f>
        <v/>
      </c>
      <c r="C4981">
        <f>'DATA DASH'!C4981</f>
        <v/>
      </c>
      <c r="D4981">
        <f>'DATA DASH'!D4981</f>
        <v/>
      </c>
      <c r="E4981">
        <f>'DATA DASH'!E4981</f>
        <v/>
      </c>
      <c r="F4981">
        <f>'DATA DASH'!F4981</f>
        <v/>
      </c>
      <c r="G4981">
        <f>'DATA DASH'!G4981</f>
        <v/>
      </c>
      <c r="H4981">
        <f>'DATA DASH'!H4981</f>
        <v/>
      </c>
      <c r="I4981">
        <f>'DATA DASH'!I4981</f>
        <v/>
      </c>
      <c r="J4981">
        <f>'DATA DASH'!J4981</f>
        <v/>
      </c>
      <c r="K4981">
        <f>'DATA DASH'!K4981</f>
        <v/>
      </c>
      <c r="L4981">
        <f>'DATA DASH'!L4981</f>
        <v/>
      </c>
      <c r="M4981">
        <f>'DATA DASH'!M4981</f>
        <v/>
      </c>
    </row>
    <row r="4982">
      <c r="A4982">
        <f>'DATA DASH'!A4982</f>
        <v/>
      </c>
      <c r="B4982">
        <f>'DATA DASH'!B4982</f>
        <v/>
      </c>
      <c r="C4982">
        <f>'DATA DASH'!C4982</f>
        <v/>
      </c>
      <c r="D4982">
        <f>'DATA DASH'!D4982</f>
        <v/>
      </c>
      <c r="E4982">
        <f>'DATA DASH'!E4982</f>
        <v/>
      </c>
      <c r="F4982">
        <f>'DATA DASH'!F4982</f>
        <v/>
      </c>
      <c r="G4982">
        <f>'DATA DASH'!G4982</f>
        <v/>
      </c>
      <c r="H4982">
        <f>'DATA DASH'!H4982</f>
        <v/>
      </c>
      <c r="I4982">
        <f>'DATA DASH'!I4982</f>
        <v/>
      </c>
      <c r="J4982">
        <f>'DATA DASH'!J4982</f>
        <v/>
      </c>
      <c r="K4982">
        <f>'DATA DASH'!K4982</f>
        <v/>
      </c>
      <c r="L4982">
        <f>'DATA DASH'!L4982</f>
        <v/>
      </c>
      <c r="M4982">
        <f>'DATA DASH'!M4982</f>
        <v/>
      </c>
    </row>
    <row r="4983">
      <c r="A4983">
        <f>'DATA DASH'!A4983</f>
        <v/>
      </c>
      <c r="B4983">
        <f>'DATA DASH'!B4983</f>
        <v/>
      </c>
      <c r="C4983">
        <f>'DATA DASH'!C4983</f>
        <v/>
      </c>
      <c r="D4983">
        <f>'DATA DASH'!D4983</f>
        <v/>
      </c>
      <c r="E4983">
        <f>'DATA DASH'!E4983</f>
        <v/>
      </c>
      <c r="F4983">
        <f>'DATA DASH'!F4983</f>
        <v/>
      </c>
      <c r="G4983">
        <f>'DATA DASH'!G4983</f>
        <v/>
      </c>
      <c r="H4983">
        <f>'DATA DASH'!H4983</f>
        <v/>
      </c>
      <c r="I4983">
        <f>'DATA DASH'!I4983</f>
        <v/>
      </c>
      <c r="J4983">
        <f>'DATA DASH'!J4983</f>
        <v/>
      </c>
      <c r="K4983">
        <f>'DATA DASH'!K4983</f>
        <v/>
      </c>
      <c r="L4983">
        <f>'DATA DASH'!L4983</f>
        <v/>
      </c>
      <c r="M4983">
        <f>'DATA DASH'!M4983</f>
        <v/>
      </c>
    </row>
    <row r="4984">
      <c r="A4984">
        <f>'DATA DASH'!A4984</f>
        <v/>
      </c>
      <c r="B4984">
        <f>'DATA DASH'!B4984</f>
        <v/>
      </c>
      <c r="C4984">
        <f>'DATA DASH'!C4984</f>
        <v/>
      </c>
      <c r="D4984">
        <f>'DATA DASH'!D4984</f>
        <v/>
      </c>
      <c r="E4984">
        <f>'DATA DASH'!E4984</f>
        <v/>
      </c>
      <c r="F4984">
        <f>'DATA DASH'!F4984</f>
        <v/>
      </c>
      <c r="G4984">
        <f>'DATA DASH'!G4984</f>
        <v/>
      </c>
      <c r="H4984">
        <f>'DATA DASH'!H4984</f>
        <v/>
      </c>
      <c r="I4984">
        <f>'DATA DASH'!I4984</f>
        <v/>
      </c>
      <c r="J4984">
        <f>'DATA DASH'!J4984</f>
        <v/>
      </c>
      <c r="K4984">
        <f>'DATA DASH'!K4984</f>
        <v/>
      </c>
      <c r="L4984">
        <f>'DATA DASH'!L4984</f>
        <v/>
      </c>
      <c r="M4984">
        <f>'DATA DASH'!M4984</f>
        <v/>
      </c>
    </row>
    <row r="4985">
      <c r="A4985">
        <f>'DATA DASH'!A4985</f>
        <v/>
      </c>
      <c r="B4985">
        <f>'DATA DASH'!B4985</f>
        <v/>
      </c>
      <c r="C4985">
        <f>'DATA DASH'!C4985</f>
        <v/>
      </c>
      <c r="D4985">
        <f>'DATA DASH'!D4985</f>
        <v/>
      </c>
      <c r="E4985">
        <f>'DATA DASH'!E4985</f>
        <v/>
      </c>
      <c r="F4985">
        <f>'DATA DASH'!F4985</f>
        <v/>
      </c>
      <c r="G4985">
        <f>'DATA DASH'!G4985</f>
        <v/>
      </c>
      <c r="H4985">
        <f>'DATA DASH'!H4985</f>
        <v/>
      </c>
      <c r="I4985">
        <f>'DATA DASH'!I4985</f>
        <v/>
      </c>
      <c r="J4985">
        <f>'DATA DASH'!J4985</f>
        <v/>
      </c>
      <c r="K4985">
        <f>'DATA DASH'!K4985</f>
        <v/>
      </c>
      <c r="L4985">
        <f>'DATA DASH'!L4985</f>
        <v/>
      </c>
      <c r="M4985">
        <f>'DATA DASH'!M4985</f>
        <v/>
      </c>
    </row>
    <row r="4986">
      <c r="A4986">
        <f>'DATA DASH'!A4986</f>
        <v/>
      </c>
      <c r="B4986">
        <f>'DATA DASH'!B4986</f>
        <v/>
      </c>
      <c r="C4986">
        <f>'DATA DASH'!C4986</f>
        <v/>
      </c>
      <c r="D4986">
        <f>'DATA DASH'!D4986</f>
        <v/>
      </c>
      <c r="E4986">
        <f>'DATA DASH'!E4986</f>
        <v/>
      </c>
      <c r="F4986">
        <f>'DATA DASH'!F4986</f>
        <v/>
      </c>
      <c r="G4986">
        <f>'DATA DASH'!G4986</f>
        <v/>
      </c>
      <c r="H4986">
        <f>'DATA DASH'!H4986</f>
        <v/>
      </c>
      <c r="I4986">
        <f>'DATA DASH'!I4986</f>
        <v/>
      </c>
      <c r="J4986">
        <f>'DATA DASH'!J4986</f>
        <v/>
      </c>
      <c r="K4986">
        <f>'DATA DASH'!K4986</f>
        <v/>
      </c>
      <c r="L4986">
        <f>'DATA DASH'!L4986</f>
        <v/>
      </c>
      <c r="M4986">
        <f>'DATA DASH'!M4986</f>
        <v/>
      </c>
    </row>
    <row r="4987">
      <c r="A4987">
        <f>'DATA DASH'!A4987</f>
        <v/>
      </c>
      <c r="B4987">
        <f>'DATA DASH'!B4987</f>
        <v/>
      </c>
      <c r="C4987">
        <f>'DATA DASH'!C4987</f>
        <v/>
      </c>
      <c r="D4987">
        <f>'DATA DASH'!D4987</f>
        <v/>
      </c>
      <c r="E4987">
        <f>'DATA DASH'!E4987</f>
        <v/>
      </c>
      <c r="F4987">
        <f>'DATA DASH'!F4987</f>
        <v/>
      </c>
      <c r="G4987">
        <f>'DATA DASH'!G4987</f>
        <v/>
      </c>
      <c r="H4987">
        <f>'DATA DASH'!H4987</f>
        <v/>
      </c>
      <c r="I4987">
        <f>'DATA DASH'!I4987</f>
        <v/>
      </c>
      <c r="J4987">
        <f>'DATA DASH'!J4987</f>
        <v/>
      </c>
      <c r="K4987">
        <f>'DATA DASH'!K4987</f>
        <v/>
      </c>
      <c r="L4987">
        <f>'DATA DASH'!L4987</f>
        <v/>
      </c>
      <c r="M4987">
        <f>'DATA DASH'!M4987</f>
        <v/>
      </c>
    </row>
    <row r="4988">
      <c r="A4988">
        <f>'DATA DASH'!A4988</f>
        <v/>
      </c>
      <c r="B4988">
        <f>'DATA DASH'!B4988</f>
        <v/>
      </c>
      <c r="C4988">
        <f>'DATA DASH'!C4988</f>
        <v/>
      </c>
      <c r="D4988">
        <f>'DATA DASH'!D4988</f>
        <v/>
      </c>
      <c r="E4988">
        <f>'DATA DASH'!E4988</f>
        <v/>
      </c>
      <c r="F4988">
        <f>'DATA DASH'!F4988</f>
        <v/>
      </c>
      <c r="G4988">
        <f>'DATA DASH'!G4988</f>
        <v/>
      </c>
      <c r="H4988">
        <f>'DATA DASH'!H4988</f>
        <v/>
      </c>
      <c r="I4988">
        <f>'DATA DASH'!I4988</f>
        <v/>
      </c>
      <c r="J4988">
        <f>'DATA DASH'!J4988</f>
        <v/>
      </c>
      <c r="K4988">
        <f>'DATA DASH'!K4988</f>
        <v/>
      </c>
      <c r="L4988">
        <f>'DATA DASH'!L4988</f>
        <v/>
      </c>
      <c r="M4988">
        <f>'DATA DASH'!M4988</f>
        <v/>
      </c>
    </row>
    <row r="4989">
      <c r="A4989">
        <f>'DATA DASH'!A4989</f>
        <v/>
      </c>
      <c r="B4989">
        <f>'DATA DASH'!B4989</f>
        <v/>
      </c>
      <c r="C4989">
        <f>'DATA DASH'!C4989</f>
        <v/>
      </c>
      <c r="D4989">
        <f>'DATA DASH'!D4989</f>
        <v/>
      </c>
      <c r="E4989">
        <f>'DATA DASH'!E4989</f>
        <v/>
      </c>
      <c r="F4989">
        <f>'DATA DASH'!F4989</f>
        <v/>
      </c>
      <c r="G4989">
        <f>'DATA DASH'!G4989</f>
        <v/>
      </c>
      <c r="H4989">
        <f>'DATA DASH'!H4989</f>
        <v/>
      </c>
      <c r="I4989">
        <f>'DATA DASH'!I4989</f>
        <v/>
      </c>
      <c r="J4989">
        <f>'DATA DASH'!J4989</f>
        <v/>
      </c>
      <c r="K4989">
        <f>'DATA DASH'!K4989</f>
        <v/>
      </c>
      <c r="L4989">
        <f>'DATA DASH'!L4989</f>
        <v/>
      </c>
      <c r="M4989">
        <f>'DATA DASH'!M4989</f>
        <v/>
      </c>
    </row>
    <row r="4990">
      <c r="A4990">
        <f>'DATA DASH'!A4990</f>
        <v/>
      </c>
      <c r="B4990">
        <f>'DATA DASH'!B4990</f>
        <v/>
      </c>
      <c r="C4990">
        <f>'DATA DASH'!C4990</f>
        <v/>
      </c>
      <c r="D4990">
        <f>'DATA DASH'!D4990</f>
        <v/>
      </c>
      <c r="E4990">
        <f>'DATA DASH'!E4990</f>
        <v/>
      </c>
      <c r="F4990">
        <f>'DATA DASH'!F4990</f>
        <v/>
      </c>
      <c r="G4990">
        <f>'DATA DASH'!G4990</f>
        <v/>
      </c>
      <c r="H4990">
        <f>'DATA DASH'!H4990</f>
        <v/>
      </c>
      <c r="I4990">
        <f>'DATA DASH'!I4990</f>
        <v/>
      </c>
      <c r="J4990">
        <f>'DATA DASH'!J4990</f>
        <v/>
      </c>
      <c r="K4990">
        <f>'DATA DASH'!K4990</f>
        <v/>
      </c>
      <c r="L4990">
        <f>'DATA DASH'!L4990</f>
        <v/>
      </c>
      <c r="M4990">
        <f>'DATA DASH'!M4990</f>
        <v/>
      </c>
    </row>
    <row r="4991">
      <c r="A4991">
        <f>'DATA DASH'!A4991</f>
        <v/>
      </c>
      <c r="B4991">
        <f>'DATA DASH'!B4991</f>
        <v/>
      </c>
      <c r="C4991">
        <f>'DATA DASH'!C4991</f>
        <v/>
      </c>
      <c r="D4991">
        <f>'DATA DASH'!D4991</f>
        <v/>
      </c>
      <c r="E4991">
        <f>'DATA DASH'!E4991</f>
        <v/>
      </c>
      <c r="F4991">
        <f>'DATA DASH'!F4991</f>
        <v/>
      </c>
      <c r="G4991">
        <f>'DATA DASH'!G4991</f>
        <v/>
      </c>
      <c r="H4991">
        <f>'DATA DASH'!H4991</f>
        <v/>
      </c>
      <c r="I4991">
        <f>'DATA DASH'!I4991</f>
        <v/>
      </c>
      <c r="J4991">
        <f>'DATA DASH'!J4991</f>
        <v/>
      </c>
      <c r="K4991">
        <f>'DATA DASH'!K4991</f>
        <v/>
      </c>
      <c r="L4991">
        <f>'DATA DASH'!L4991</f>
        <v/>
      </c>
      <c r="M4991">
        <f>'DATA DASH'!M4991</f>
        <v/>
      </c>
    </row>
    <row r="4992">
      <c r="A4992">
        <f>'DATA DASH'!A4992</f>
        <v/>
      </c>
      <c r="B4992">
        <f>'DATA DASH'!B4992</f>
        <v/>
      </c>
      <c r="C4992">
        <f>'DATA DASH'!C4992</f>
        <v/>
      </c>
      <c r="D4992">
        <f>'DATA DASH'!D4992</f>
        <v/>
      </c>
      <c r="E4992">
        <f>'DATA DASH'!E4992</f>
        <v/>
      </c>
      <c r="F4992">
        <f>'DATA DASH'!F4992</f>
        <v/>
      </c>
      <c r="G4992">
        <f>'DATA DASH'!G4992</f>
        <v/>
      </c>
      <c r="H4992">
        <f>'DATA DASH'!H4992</f>
        <v/>
      </c>
      <c r="I4992">
        <f>'DATA DASH'!I4992</f>
        <v/>
      </c>
      <c r="J4992">
        <f>'DATA DASH'!J4992</f>
        <v/>
      </c>
      <c r="K4992">
        <f>'DATA DASH'!K4992</f>
        <v/>
      </c>
      <c r="L4992">
        <f>'DATA DASH'!L4992</f>
        <v/>
      </c>
      <c r="M4992">
        <f>'DATA DASH'!M4992</f>
        <v/>
      </c>
    </row>
    <row r="4993">
      <c r="A4993">
        <f>'DATA DASH'!A4993</f>
        <v/>
      </c>
      <c r="B4993">
        <f>'DATA DASH'!B4993</f>
        <v/>
      </c>
      <c r="C4993">
        <f>'DATA DASH'!C4993</f>
        <v/>
      </c>
      <c r="D4993">
        <f>'DATA DASH'!D4993</f>
        <v/>
      </c>
      <c r="E4993">
        <f>'DATA DASH'!E4993</f>
        <v/>
      </c>
      <c r="F4993">
        <f>'DATA DASH'!F4993</f>
        <v/>
      </c>
      <c r="G4993">
        <f>'DATA DASH'!G4993</f>
        <v/>
      </c>
      <c r="H4993">
        <f>'DATA DASH'!H4993</f>
        <v/>
      </c>
      <c r="I4993">
        <f>'DATA DASH'!I4993</f>
        <v/>
      </c>
      <c r="J4993">
        <f>'DATA DASH'!J4993</f>
        <v/>
      </c>
      <c r="K4993">
        <f>'DATA DASH'!K4993</f>
        <v/>
      </c>
      <c r="L4993">
        <f>'DATA DASH'!L4993</f>
        <v/>
      </c>
      <c r="M4993">
        <f>'DATA DASH'!M4993</f>
        <v/>
      </c>
    </row>
    <row r="4994">
      <c r="A4994">
        <f>'DATA DASH'!A4994</f>
        <v/>
      </c>
      <c r="B4994">
        <f>'DATA DASH'!B4994</f>
        <v/>
      </c>
      <c r="C4994">
        <f>'DATA DASH'!C4994</f>
        <v/>
      </c>
      <c r="D4994">
        <f>'DATA DASH'!D4994</f>
        <v/>
      </c>
      <c r="E4994">
        <f>'DATA DASH'!E4994</f>
        <v/>
      </c>
      <c r="F4994">
        <f>'DATA DASH'!F4994</f>
        <v/>
      </c>
      <c r="G4994">
        <f>'DATA DASH'!G4994</f>
        <v/>
      </c>
      <c r="H4994">
        <f>'DATA DASH'!H4994</f>
        <v/>
      </c>
      <c r="I4994">
        <f>'DATA DASH'!I4994</f>
        <v/>
      </c>
      <c r="J4994">
        <f>'DATA DASH'!J4994</f>
        <v/>
      </c>
      <c r="K4994">
        <f>'DATA DASH'!K4994</f>
        <v/>
      </c>
      <c r="L4994">
        <f>'DATA DASH'!L4994</f>
        <v/>
      </c>
      <c r="M4994">
        <f>'DATA DASH'!M4994</f>
        <v/>
      </c>
    </row>
    <row r="4995">
      <c r="A4995">
        <f>'DATA DASH'!A4995</f>
        <v/>
      </c>
      <c r="B4995">
        <f>'DATA DASH'!B4995</f>
        <v/>
      </c>
      <c r="C4995">
        <f>'DATA DASH'!C4995</f>
        <v/>
      </c>
      <c r="D4995">
        <f>'DATA DASH'!D4995</f>
        <v/>
      </c>
      <c r="E4995">
        <f>'DATA DASH'!E4995</f>
        <v/>
      </c>
      <c r="F4995">
        <f>'DATA DASH'!F4995</f>
        <v/>
      </c>
      <c r="G4995">
        <f>'DATA DASH'!G4995</f>
        <v/>
      </c>
      <c r="H4995">
        <f>'DATA DASH'!H4995</f>
        <v/>
      </c>
      <c r="I4995">
        <f>'DATA DASH'!I4995</f>
        <v/>
      </c>
      <c r="J4995">
        <f>'DATA DASH'!J4995</f>
        <v/>
      </c>
      <c r="K4995">
        <f>'DATA DASH'!K4995</f>
        <v/>
      </c>
      <c r="L4995">
        <f>'DATA DASH'!L4995</f>
        <v/>
      </c>
      <c r="M4995">
        <f>'DATA DASH'!M4995</f>
        <v/>
      </c>
    </row>
    <row r="4996">
      <c r="A4996">
        <f>'DATA DASH'!A4996</f>
        <v/>
      </c>
      <c r="B4996">
        <f>'DATA DASH'!B4996</f>
        <v/>
      </c>
      <c r="C4996">
        <f>'DATA DASH'!C4996</f>
        <v/>
      </c>
      <c r="D4996">
        <f>'DATA DASH'!D4996</f>
        <v/>
      </c>
      <c r="E4996">
        <f>'DATA DASH'!E4996</f>
        <v/>
      </c>
      <c r="F4996">
        <f>'DATA DASH'!F4996</f>
        <v/>
      </c>
      <c r="G4996">
        <f>'DATA DASH'!G4996</f>
        <v/>
      </c>
      <c r="H4996">
        <f>'DATA DASH'!H4996</f>
        <v/>
      </c>
      <c r="I4996">
        <f>'DATA DASH'!I4996</f>
        <v/>
      </c>
      <c r="J4996">
        <f>'DATA DASH'!J4996</f>
        <v/>
      </c>
      <c r="K4996">
        <f>'DATA DASH'!K4996</f>
        <v/>
      </c>
      <c r="L4996">
        <f>'DATA DASH'!L4996</f>
        <v/>
      </c>
      <c r="M4996">
        <f>'DATA DASH'!M4996</f>
        <v/>
      </c>
    </row>
    <row r="4997">
      <c r="A4997">
        <f>'DATA DASH'!A4997</f>
        <v/>
      </c>
      <c r="B4997">
        <f>'DATA DASH'!B4997</f>
        <v/>
      </c>
      <c r="C4997">
        <f>'DATA DASH'!C4997</f>
        <v/>
      </c>
      <c r="D4997">
        <f>'DATA DASH'!D4997</f>
        <v/>
      </c>
      <c r="E4997">
        <f>'DATA DASH'!E4997</f>
        <v/>
      </c>
      <c r="F4997">
        <f>'DATA DASH'!F4997</f>
        <v/>
      </c>
      <c r="G4997">
        <f>'DATA DASH'!G4997</f>
        <v/>
      </c>
      <c r="H4997">
        <f>'DATA DASH'!H4997</f>
        <v/>
      </c>
      <c r="I4997">
        <f>'DATA DASH'!I4997</f>
        <v/>
      </c>
      <c r="J4997">
        <f>'DATA DASH'!J4997</f>
        <v/>
      </c>
      <c r="K4997">
        <f>'DATA DASH'!K4997</f>
        <v/>
      </c>
      <c r="L4997">
        <f>'DATA DASH'!L4997</f>
        <v/>
      </c>
      <c r="M4997">
        <f>'DATA DASH'!M4997</f>
        <v/>
      </c>
    </row>
    <row r="4998">
      <c r="A4998">
        <f>'DATA DASH'!A4998</f>
        <v/>
      </c>
      <c r="B4998">
        <f>'DATA DASH'!B4998</f>
        <v/>
      </c>
      <c r="C4998">
        <f>'DATA DASH'!C4998</f>
        <v/>
      </c>
      <c r="D4998">
        <f>'DATA DASH'!D4998</f>
        <v/>
      </c>
      <c r="E4998">
        <f>'DATA DASH'!E4998</f>
        <v/>
      </c>
      <c r="F4998">
        <f>'DATA DASH'!F4998</f>
        <v/>
      </c>
      <c r="G4998">
        <f>'DATA DASH'!G4998</f>
        <v/>
      </c>
      <c r="H4998">
        <f>'DATA DASH'!H4998</f>
        <v/>
      </c>
      <c r="I4998">
        <f>'DATA DASH'!I4998</f>
        <v/>
      </c>
      <c r="J4998">
        <f>'DATA DASH'!J4998</f>
        <v/>
      </c>
      <c r="K4998">
        <f>'DATA DASH'!K4998</f>
        <v/>
      </c>
      <c r="L4998">
        <f>'DATA DASH'!L4998</f>
        <v/>
      </c>
      <c r="M4998">
        <f>'DATA DASH'!M4998</f>
        <v/>
      </c>
    </row>
    <row r="4999">
      <c r="A4999">
        <f>'DATA DASH'!A4999</f>
        <v/>
      </c>
      <c r="B4999">
        <f>'DATA DASH'!B4999</f>
        <v/>
      </c>
      <c r="C4999">
        <f>'DATA DASH'!C4999</f>
        <v/>
      </c>
      <c r="D4999">
        <f>'DATA DASH'!D4999</f>
        <v/>
      </c>
      <c r="E4999">
        <f>'DATA DASH'!E4999</f>
        <v/>
      </c>
      <c r="F4999">
        <f>'DATA DASH'!F4999</f>
        <v/>
      </c>
      <c r="G4999">
        <f>'DATA DASH'!G4999</f>
        <v/>
      </c>
      <c r="H4999">
        <f>'DATA DASH'!H4999</f>
        <v/>
      </c>
      <c r="I4999">
        <f>'DATA DASH'!I4999</f>
        <v/>
      </c>
      <c r="J4999">
        <f>'DATA DASH'!J4999</f>
        <v/>
      </c>
      <c r="K4999">
        <f>'DATA DASH'!K4999</f>
        <v/>
      </c>
      <c r="L4999">
        <f>'DATA DASH'!L4999</f>
        <v/>
      </c>
      <c r="M4999">
        <f>'DATA DASH'!M4999</f>
        <v/>
      </c>
    </row>
    <row r="5000">
      <c r="A5000">
        <f>'DATA DASH'!A5000</f>
        <v/>
      </c>
      <c r="B5000">
        <f>'DATA DASH'!B5000</f>
        <v/>
      </c>
      <c r="C5000">
        <f>'DATA DASH'!C5000</f>
        <v/>
      </c>
      <c r="D5000">
        <f>'DATA DASH'!D5000</f>
        <v/>
      </c>
      <c r="E5000">
        <f>'DATA DASH'!E5000</f>
        <v/>
      </c>
      <c r="F5000">
        <f>'DATA DASH'!F5000</f>
        <v/>
      </c>
      <c r="G5000">
        <f>'DATA DASH'!G5000</f>
        <v/>
      </c>
      <c r="H5000">
        <f>'DATA DASH'!H5000</f>
        <v/>
      </c>
      <c r="I5000">
        <f>'DATA DASH'!I5000</f>
        <v/>
      </c>
      <c r="J5000">
        <f>'DATA DASH'!J5000</f>
        <v/>
      </c>
      <c r="K5000">
        <f>'DATA DASH'!K5000</f>
        <v/>
      </c>
      <c r="L5000">
        <f>'DATA DASH'!L5000</f>
        <v/>
      </c>
      <c r="M5000">
        <f>'DATA DASH'!M5000</f>
        <v/>
      </c>
    </row>
    <row r="5001">
      <c r="A5001">
        <f>'DATA DASH'!A5001</f>
        <v/>
      </c>
      <c r="B5001">
        <f>'DATA DASH'!B5001</f>
        <v/>
      </c>
      <c r="C5001">
        <f>'DATA DASH'!C5001</f>
        <v/>
      </c>
      <c r="D5001">
        <f>'DATA DASH'!D5001</f>
        <v/>
      </c>
      <c r="E5001">
        <f>'DATA DASH'!E5001</f>
        <v/>
      </c>
      <c r="F5001">
        <f>'DATA DASH'!F5001</f>
        <v/>
      </c>
      <c r="G5001">
        <f>'DATA DASH'!G5001</f>
        <v/>
      </c>
      <c r="H5001">
        <f>'DATA DASH'!H5001</f>
        <v/>
      </c>
      <c r="I5001">
        <f>'DATA DASH'!I5001</f>
        <v/>
      </c>
      <c r="J5001">
        <f>'DATA DASH'!J5001</f>
        <v/>
      </c>
      <c r="K5001">
        <f>'DATA DASH'!K5001</f>
        <v/>
      </c>
      <c r="L5001">
        <f>'DATA DASH'!L5001</f>
        <v/>
      </c>
      <c r="M5001">
        <f>'DATA DASH'!M5001</f>
        <v/>
      </c>
    </row>
    <row r="5002">
      <c r="A5002">
        <f>'DATA DASH'!A5002</f>
        <v/>
      </c>
      <c r="B5002">
        <f>'DATA DASH'!B5002</f>
        <v/>
      </c>
      <c r="C5002">
        <f>'DATA DASH'!C5002</f>
        <v/>
      </c>
      <c r="D5002">
        <f>'DATA DASH'!D5002</f>
        <v/>
      </c>
      <c r="E5002">
        <f>'DATA DASH'!E5002</f>
        <v/>
      </c>
      <c r="F5002">
        <f>'DATA DASH'!F5002</f>
        <v/>
      </c>
      <c r="G5002">
        <f>'DATA DASH'!G5002</f>
        <v/>
      </c>
      <c r="H5002">
        <f>'DATA DASH'!H5002</f>
        <v/>
      </c>
      <c r="I5002">
        <f>'DATA DASH'!I5002</f>
        <v/>
      </c>
      <c r="J5002">
        <f>'DATA DASH'!J5002</f>
        <v/>
      </c>
      <c r="K5002">
        <f>'DATA DASH'!K5002</f>
        <v/>
      </c>
      <c r="L5002">
        <f>'DATA DASH'!L5002</f>
        <v/>
      </c>
      <c r="M5002">
        <f>'DATA DASH'!M5002</f>
        <v/>
      </c>
    </row>
    <row r="5003">
      <c r="A5003">
        <f>'DATA DASH'!A5003</f>
        <v/>
      </c>
      <c r="B5003">
        <f>'DATA DASH'!B5003</f>
        <v/>
      </c>
      <c r="C5003">
        <f>'DATA DASH'!C5003</f>
        <v/>
      </c>
      <c r="D5003">
        <f>'DATA DASH'!D5003</f>
        <v/>
      </c>
      <c r="E5003">
        <f>'DATA DASH'!E5003</f>
        <v/>
      </c>
      <c r="F5003">
        <f>'DATA DASH'!F5003</f>
        <v/>
      </c>
      <c r="G5003">
        <f>'DATA DASH'!G5003</f>
        <v/>
      </c>
      <c r="H5003">
        <f>'DATA DASH'!H5003</f>
        <v/>
      </c>
      <c r="I5003">
        <f>'DATA DASH'!I5003</f>
        <v/>
      </c>
      <c r="J5003">
        <f>'DATA DASH'!J5003</f>
        <v/>
      </c>
      <c r="K5003">
        <f>'DATA DASH'!K5003</f>
        <v/>
      </c>
      <c r="L5003">
        <f>'DATA DASH'!L5003</f>
        <v/>
      </c>
      <c r="M5003">
        <f>'DATA DASH'!M5003</f>
        <v/>
      </c>
    </row>
    <row r="5004">
      <c r="A5004">
        <f>'DATA DASH'!A5004</f>
        <v/>
      </c>
      <c r="B5004">
        <f>'DATA DASH'!B5004</f>
        <v/>
      </c>
      <c r="C5004">
        <f>'DATA DASH'!C5004</f>
        <v/>
      </c>
      <c r="D5004">
        <f>'DATA DASH'!D5004</f>
        <v/>
      </c>
      <c r="E5004">
        <f>'DATA DASH'!E5004</f>
        <v/>
      </c>
      <c r="F5004">
        <f>'DATA DASH'!F5004</f>
        <v/>
      </c>
      <c r="G5004">
        <f>'DATA DASH'!G5004</f>
        <v/>
      </c>
      <c r="H5004">
        <f>'DATA DASH'!H5004</f>
        <v/>
      </c>
      <c r="I5004">
        <f>'DATA DASH'!I5004</f>
        <v/>
      </c>
      <c r="J5004">
        <f>'DATA DASH'!J5004</f>
        <v/>
      </c>
      <c r="K5004">
        <f>'DATA DASH'!K5004</f>
        <v/>
      </c>
      <c r="L5004">
        <f>'DATA DASH'!L5004</f>
        <v/>
      </c>
      <c r="M5004">
        <f>'DATA DASH'!M5004</f>
        <v/>
      </c>
    </row>
    <row r="5005">
      <c r="A5005">
        <f>'DATA DASH'!A5005</f>
        <v/>
      </c>
      <c r="B5005">
        <f>'DATA DASH'!B5005</f>
        <v/>
      </c>
      <c r="C5005">
        <f>'DATA DASH'!C5005</f>
        <v/>
      </c>
      <c r="D5005">
        <f>'DATA DASH'!D5005</f>
        <v/>
      </c>
      <c r="E5005">
        <f>'DATA DASH'!E5005</f>
        <v/>
      </c>
      <c r="F5005">
        <f>'DATA DASH'!F5005</f>
        <v/>
      </c>
      <c r="G5005">
        <f>'DATA DASH'!G5005</f>
        <v/>
      </c>
      <c r="H5005">
        <f>'DATA DASH'!H5005</f>
        <v/>
      </c>
      <c r="I5005">
        <f>'DATA DASH'!I5005</f>
        <v/>
      </c>
      <c r="J5005">
        <f>'DATA DASH'!J5005</f>
        <v/>
      </c>
      <c r="K5005">
        <f>'DATA DASH'!K5005</f>
        <v/>
      </c>
      <c r="L5005">
        <f>'DATA DASH'!L5005</f>
        <v/>
      </c>
      <c r="M5005">
        <f>'DATA DASH'!M5005</f>
        <v/>
      </c>
    </row>
    <row r="5006">
      <c r="A5006">
        <f>'DATA DASH'!A5006</f>
        <v/>
      </c>
      <c r="B5006">
        <f>'DATA DASH'!B5006</f>
        <v/>
      </c>
      <c r="C5006">
        <f>'DATA DASH'!C5006</f>
        <v/>
      </c>
      <c r="D5006">
        <f>'DATA DASH'!D5006</f>
        <v/>
      </c>
      <c r="E5006">
        <f>'DATA DASH'!E5006</f>
        <v/>
      </c>
      <c r="F5006">
        <f>'DATA DASH'!F5006</f>
        <v/>
      </c>
      <c r="G5006">
        <f>'DATA DASH'!G5006</f>
        <v/>
      </c>
      <c r="H5006">
        <f>'DATA DASH'!H5006</f>
        <v/>
      </c>
      <c r="I5006">
        <f>'DATA DASH'!I5006</f>
        <v/>
      </c>
      <c r="J5006">
        <f>'DATA DASH'!J5006</f>
        <v/>
      </c>
      <c r="K5006">
        <f>'DATA DASH'!K5006</f>
        <v/>
      </c>
      <c r="L5006">
        <f>'DATA DASH'!L5006</f>
        <v/>
      </c>
      <c r="M5006">
        <f>'DATA DASH'!M5006</f>
        <v/>
      </c>
    </row>
    <row r="5007">
      <c r="A5007">
        <f>'DATA DASH'!A5007</f>
        <v/>
      </c>
      <c r="B5007">
        <f>'DATA DASH'!B5007</f>
        <v/>
      </c>
      <c r="C5007">
        <f>'DATA DASH'!C5007</f>
        <v/>
      </c>
      <c r="D5007">
        <f>'DATA DASH'!D5007</f>
        <v/>
      </c>
      <c r="E5007">
        <f>'DATA DASH'!E5007</f>
        <v/>
      </c>
      <c r="F5007">
        <f>'DATA DASH'!F5007</f>
        <v/>
      </c>
      <c r="G5007">
        <f>'DATA DASH'!G5007</f>
        <v/>
      </c>
      <c r="H5007">
        <f>'DATA DASH'!H5007</f>
        <v/>
      </c>
      <c r="I5007">
        <f>'DATA DASH'!I5007</f>
        <v/>
      </c>
      <c r="J5007">
        <f>'DATA DASH'!J5007</f>
        <v/>
      </c>
      <c r="K5007">
        <f>'DATA DASH'!K5007</f>
        <v/>
      </c>
      <c r="L5007">
        <f>'DATA DASH'!L5007</f>
        <v/>
      </c>
      <c r="M5007">
        <f>'DATA DASH'!M5007</f>
        <v/>
      </c>
    </row>
    <row r="5008">
      <c r="A5008">
        <f>'DATA DASH'!A5008</f>
        <v/>
      </c>
      <c r="B5008">
        <f>'DATA DASH'!B5008</f>
        <v/>
      </c>
      <c r="C5008">
        <f>'DATA DASH'!C5008</f>
        <v/>
      </c>
      <c r="D5008">
        <f>'DATA DASH'!D5008</f>
        <v/>
      </c>
      <c r="E5008">
        <f>'DATA DASH'!E5008</f>
        <v/>
      </c>
      <c r="F5008">
        <f>'DATA DASH'!F5008</f>
        <v/>
      </c>
      <c r="G5008">
        <f>'DATA DASH'!G5008</f>
        <v/>
      </c>
      <c r="H5008">
        <f>'DATA DASH'!H5008</f>
        <v/>
      </c>
      <c r="I5008">
        <f>'DATA DASH'!I5008</f>
        <v/>
      </c>
      <c r="J5008">
        <f>'DATA DASH'!J5008</f>
        <v/>
      </c>
      <c r="K5008">
        <f>'DATA DASH'!K5008</f>
        <v/>
      </c>
      <c r="L5008">
        <f>'DATA DASH'!L5008</f>
        <v/>
      </c>
      <c r="M5008">
        <f>'DATA DASH'!M5008</f>
        <v/>
      </c>
    </row>
    <row r="5009">
      <c r="A5009">
        <f>'DATA DASH'!A5009</f>
        <v/>
      </c>
      <c r="B5009">
        <f>'DATA DASH'!B5009</f>
        <v/>
      </c>
      <c r="C5009">
        <f>'DATA DASH'!C5009</f>
        <v/>
      </c>
      <c r="D5009">
        <f>'DATA DASH'!D5009</f>
        <v/>
      </c>
      <c r="E5009">
        <f>'DATA DASH'!E5009</f>
        <v/>
      </c>
      <c r="F5009">
        <f>'DATA DASH'!F5009</f>
        <v/>
      </c>
      <c r="G5009">
        <f>'DATA DASH'!G5009</f>
        <v/>
      </c>
      <c r="H5009">
        <f>'DATA DASH'!H5009</f>
        <v/>
      </c>
      <c r="I5009">
        <f>'DATA DASH'!I5009</f>
        <v/>
      </c>
      <c r="J5009">
        <f>'DATA DASH'!J5009</f>
        <v/>
      </c>
      <c r="K5009">
        <f>'DATA DASH'!K5009</f>
        <v/>
      </c>
      <c r="L5009">
        <f>'DATA DASH'!L5009</f>
        <v/>
      </c>
      <c r="M5009">
        <f>'DATA DASH'!M5009</f>
        <v/>
      </c>
    </row>
    <row r="5010">
      <c r="A5010">
        <f>'DATA DASH'!A5010</f>
        <v/>
      </c>
      <c r="B5010">
        <f>'DATA DASH'!B5010</f>
        <v/>
      </c>
      <c r="C5010">
        <f>'DATA DASH'!C5010</f>
        <v/>
      </c>
      <c r="D5010">
        <f>'DATA DASH'!D5010</f>
        <v/>
      </c>
      <c r="E5010">
        <f>'DATA DASH'!E5010</f>
        <v/>
      </c>
      <c r="F5010">
        <f>'DATA DASH'!F5010</f>
        <v/>
      </c>
      <c r="G5010">
        <f>'DATA DASH'!G5010</f>
        <v/>
      </c>
      <c r="H5010">
        <f>'DATA DASH'!H5010</f>
        <v/>
      </c>
      <c r="I5010">
        <f>'DATA DASH'!I5010</f>
        <v/>
      </c>
      <c r="J5010">
        <f>'DATA DASH'!J5010</f>
        <v/>
      </c>
      <c r="K5010">
        <f>'DATA DASH'!K5010</f>
        <v/>
      </c>
      <c r="L5010">
        <f>'DATA DASH'!L5010</f>
        <v/>
      </c>
      <c r="M5010">
        <f>'DATA DASH'!M5010</f>
        <v/>
      </c>
    </row>
    <row r="5011">
      <c r="A5011">
        <f>'DATA DASH'!A5011</f>
        <v/>
      </c>
      <c r="B5011">
        <f>'DATA DASH'!B5011</f>
        <v/>
      </c>
      <c r="C5011">
        <f>'DATA DASH'!C5011</f>
        <v/>
      </c>
      <c r="D5011">
        <f>'DATA DASH'!D5011</f>
        <v/>
      </c>
      <c r="E5011">
        <f>'DATA DASH'!E5011</f>
        <v/>
      </c>
      <c r="F5011">
        <f>'DATA DASH'!F5011</f>
        <v/>
      </c>
      <c r="G5011">
        <f>'DATA DASH'!G5011</f>
        <v/>
      </c>
      <c r="H5011">
        <f>'DATA DASH'!H5011</f>
        <v/>
      </c>
      <c r="I5011">
        <f>'DATA DASH'!I5011</f>
        <v/>
      </c>
      <c r="J5011">
        <f>'DATA DASH'!J5011</f>
        <v/>
      </c>
      <c r="K5011">
        <f>'DATA DASH'!K5011</f>
        <v/>
      </c>
      <c r="L5011">
        <f>'DATA DASH'!L5011</f>
        <v/>
      </c>
      <c r="M5011">
        <f>'DATA DASH'!M5011</f>
        <v/>
      </c>
    </row>
    <row r="5012">
      <c r="A5012">
        <f>'DATA DASH'!A5012</f>
        <v/>
      </c>
      <c r="B5012">
        <f>'DATA DASH'!B5012</f>
        <v/>
      </c>
      <c r="C5012">
        <f>'DATA DASH'!C5012</f>
        <v/>
      </c>
      <c r="D5012">
        <f>'DATA DASH'!D5012</f>
        <v/>
      </c>
      <c r="E5012">
        <f>'DATA DASH'!E5012</f>
        <v/>
      </c>
      <c r="F5012">
        <f>'DATA DASH'!F5012</f>
        <v/>
      </c>
      <c r="G5012">
        <f>'DATA DASH'!G5012</f>
        <v/>
      </c>
      <c r="H5012">
        <f>'DATA DASH'!H5012</f>
        <v/>
      </c>
      <c r="I5012">
        <f>'DATA DASH'!I5012</f>
        <v/>
      </c>
      <c r="J5012">
        <f>'DATA DASH'!J5012</f>
        <v/>
      </c>
      <c r="K5012">
        <f>'DATA DASH'!K5012</f>
        <v/>
      </c>
      <c r="L5012">
        <f>'DATA DASH'!L5012</f>
        <v/>
      </c>
      <c r="M5012">
        <f>'DATA DASH'!M5012</f>
        <v/>
      </c>
    </row>
    <row r="5013">
      <c r="A5013">
        <f>'DATA DASH'!A5013</f>
        <v/>
      </c>
      <c r="B5013">
        <f>'DATA DASH'!B5013</f>
        <v/>
      </c>
      <c r="C5013">
        <f>'DATA DASH'!C5013</f>
        <v/>
      </c>
      <c r="D5013">
        <f>'DATA DASH'!D5013</f>
        <v/>
      </c>
      <c r="E5013">
        <f>'DATA DASH'!E5013</f>
        <v/>
      </c>
      <c r="F5013">
        <f>'DATA DASH'!F5013</f>
        <v/>
      </c>
      <c r="G5013">
        <f>'DATA DASH'!G5013</f>
        <v/>
      </c>
      <c r="H5013">
        <f>'DATA DASH'!H5013</f>
        <v/>
      </c>
      <c r="I5013">
        <f>'DATA DASH'!I5013</f>
        <v/>
      </c>
      <c r="J5013">
        <f>'DATA DASH'!J5013</f>
        <v/>
      </c>
      <c r="K5013">
        <f>'DATA DASH'!K5013</f>
        <v/>
      </c>
      <c r="L5013">
        <f>'DATA DASH'!L5013</f>
        <v/>
      </c>
      <c r="M5013">
        <f>'DATA DASH'!M5013</f>
        <v/>
      </c>
    </row>
    <row r="5014">
      <c r="A5014">
        <f>'DATA DASH'!A5014</f>
        <v/>
      </c>
      <c r="B5014">
        <f>'DATA DASH'!B5014</f>
        <v/>
      </c>
      <c r="C5014">
        <f>'DATA DASH'!C5014</f>
        <v/>
      </c>
      <c r="D5014">
        <f>'DATA DASH'!D5014</f>
        <v/>
      </c>
      <c r="E5014">
        <f>'DATA DASH'!E5014</f>
        <v/>
      </c>
      <c r="F5014">
        <f>'DATA DASH'!F5014</f>
        <v/>
      </c>
      <c r="G5014">
        <f>'DATA DASH'!G5014</f>
        <v/>
      </c>
      <c r="H5014">
        <f>'DATA DASH'!H5014</f>
        <v/>
      </c>
      <c r="I5014">
        <f>'DATA DASH'!I5014</f>
        <v/>
      </c>
      <c r="J5014">
        <f>'DATA DASH'!J5014</f>
        <v/>
      </c>
      <c r="K5014">
        <f>'DATA DASH'!K5014</f>
        <v/>
      </c>
      <c r="L5014">
        <f>'DATA DASH'!L5014</f>
        <v/>
      </c>
      <c r="M5014">
        <f>'DATA DASH'!M5014</f>
        <v/>
      </c>
    </row>
    <row r="5015">
      <c r="A5015">
        <f>'DATA DASH'!A5015</f>
        <v/>
      </c>
      <c r="B5015">
        <f>'DATA DASH'!B5015</f>
        <v/>
      </c>
      <c r="C5015">
        <f>'DATA DASH'!C5015</f>
        <v/>
      </c>
      <c r="D5015">
        <f>'DATA DASH'!D5015</f>
        <v/>
      </c>
      <c r="E5015">
        <f>'DATA DASH'!E5015</f>
        <v/>
      </c>
      <c r="F5015">
        <f>'DATA DASH'!F5015</f>
        <v/>
      </c>
      <c r="G5015">
        <f>'DATA DASH'!G5015</f>
        <v/>
      </c>
      <c r="H5015">
        <f>'DATA DASH'!H5015</f>
        <v/>
      </c>
      <c r="I5015">
        <f>'DATA DASH'!I5015</f>
        <v/>
      </c>
      <c r="J5015">
        <f>'DATA DASH'!J5015</f>
        <v/>
      </c>
      <c r="K5015">
        <f>'DATA DASH'!K5015</f>
        <v/>
      </c>
      <c r="L5015">
        <f>'DATA DASH'!L5015</f>
        <v/>
      </c>
      <c r="M5015">
        <f>'DATA DASH'!M5015</f>
        <v/>
      </c>
    </row>
    <row r="5016">
      <c r="A5016">
        <f>'DATA DASH'!A5016</f>
        <v/>
      </c>
      <c r="B5016">
        <f>'DATA DASH'!B5016</f>
        <v/>
      </c>
      <c r="C5016">
        <f>'DATA DASH'!C5016</f>
        <v/>
      </c>
      <c r="D5016">
        <f>'DATA DASH'!D5016</f>
        <v/>
      </c>
      <c r="E5016">
        <f>'DATA DASH'!E5016</f>
        <v/>
      </c>
      <c r="F5016">
        <f>'DATA DASH'!F5016</f>
        <v/>
      </c>
      <c r="G5016">
        <f>'DATA DASH'!G5016</f>
        <v/>
      </c>
      <c r="H5016">
        <f>'DATA DASH'!H5016</f>
        <v/>
      </c>
      <c r="I5016">
        <f>'DATA DASH'!I5016</f>
        <v/>
      </c>
      <c r="J5016">
        <f>'DATA DASH'!J5016</f>
        <v/>
      </c>
      <c r="K5016">
        <f>'DATA DASH'!K5016</f>
        <v/>
      </c>
      <c r="L5016">
        <f>'DATA DASH'!L5016</f>
        <v/>
      </c>
      <c r="M5016">
        <f>'DATA DASH'!M5016</f>
        <v/>
      </c>
    </row>
    <row r="5017">
      <c r="A5017">
        <f>'DATA DASH'!A5017</f>
        <v/>
      </c>
      <c r="B5017">
        <f>'DATA DASH'!B5017</f>
        <v/>
      </c>
      <c r="C5017">
        <f>'DATA DASH'!C5017</f>
        <v/>
      </c>
      <c r="D5017">
        <f>'DATA DASH'!D5017</f>
        <v/>
      </c>
      <c r="E5017">
        <f>'DATA DASH'!E5017</f>
        <v/>
      </c>
      <c r="F5017">
        <f>'DATA DASH'!F5017</f>
        <v/>
      </c>
      <c r="G5017">
        <f>'DATA DASH'!G5017</f>
        <v/>
      </c>
      <c r="H5017">
        <f>'DATA DASH'!H5017</f>
        <v/>
      </c>
      <c r="I5017">
        <f>'DATA DASH'!I5017</f>
        <v/>
      </c>
      <c r="J5017">
        <f>'DATA DASH'!J5017</f>
        <v/>
      </c>
      <c r="K5017">
        <f>'DATA DASH'!K5017</f>
        <v/>
      </c>
      <c r="L5017">
        <f>'DATA DASH'!L5017</f>
        <v/>
      </c>
      <c r="M5017">
        <f>'DATA DASH'!M5017</f>
        <v/>
      </c>
    </row>
    <row r="5018">
      <c r="A5018">
        <f>'DATA DASH'!A5018</f>
        <v/>
      </c>
      <c r="B5018">
        <f>'DATA DASH'!B5018</f>
        <v/>
      </c>
      <c r="C5018">
        <f>'DATA DASH'!C5018</f>
        <v/>
      </c>
      <c r="D5018">
        <f>'DATA DASH'!D5018</f>
        <v/>
      </c>
      <c r="E5018">
        <f>'DATA DASH'!E5018</f>
        <v/>
      </c>
      <c r="F5018">
        <f>'DATA DASH'!F5018</f>
        <v/>
      </c>
      <c r="G5018">
        <f>'DATA DASH'!G5018</f>
        <v/>
      </c>
      <c r="H5018">
        <f>'DATA DASH'!H5018</f>
        <v/>
      </c>
      <c r="I5018">
        <f>'DATA DASH'!I5018</f>
        <v/>
      </c>
      <c r="J5018">
        <f>'DATA DASH'!J5018</f>
        <v/>
      </c>
      <c r="K5018">
        <f>'DATA DASH'!K5018</f>
        <v/>
      </c>
      <c r="L5018">
        <f>'DATA DASH'!L5018</f>
        <v/>
      </c>
      <c r="M5018">
        <f>'DATA DASH'!M5018</f>
        <v/>
      </c>
    </row>
    <row r="5019">
      <c r="A5019">
        <f>'DATA DASH'!A5019</f>
        <v/>
      </c>
      <c r="B5019">
        <f>'DATA DASH'!B5019</f>
        <v/>
      </c>
      <c r="C5019">
        <f>'DATA DASH'!C5019</f>
        <v/>
      </c>
      <c r="D5019">
        <f>'DATA DASH'!D5019</f>
        <v/>
      </c>
      <c r="E5019">
        <f>'DATA DASH'!E5019</f>
        <v/>
      </c>
      <c r="F5019">
        <f>'DATA DASH'!F5019</f>
        <v/>
      </c>
      <c r="G5019">
        <f>'DATA DASH'!G5019</f>
        <v/>
      </c>
      <c r="H5019">
        <f>'DATA DASH'!H5019</f>
        <v/>
      </c>
      <c r="I5019">
        <f>'DATA DASH'!I5019</f>
        <v/>
      </c>
      <c r="J5019">
        <f>'DATA DASH'!J5019</f>
        <v/>
      </c>
      <c r="K5019">
        <f>'DATA DASH'!K5019</f>
        <v/>
      </c>
      <c r="L5019">
        <f>'DATA DASH'!L5019</f>
        <v/>
      </c>
      <c r="M5019">
        <f>'DATA DASH'!M5019</f>
        <v/>
      </c>
    </row>
    <row r="5020">
      <c r="A5020">
        <f>'DATA DASH'!A5020</f>
        <v/>
      </c>
      <c r="B5020">
        <f>'DATA DASH'!B5020</f>
        <v/>
      </c>
      <c r="C5020">
        <f>'DATA DASH'!C5020</f>
        <v/>
      </c>
      <c r="D5020">
        <f>'DATA DASH'!D5020</f>
        <v/>
      </c>
      <c r="E5020">
        <f>'DATA DASH'!E5020</f>
        <v/>
      </c>
      <c r="F5020">
        <f>'DATA DASH'!F5020</f>
        <v/>
      </c>
      <c r="G5020">
        <f>'DATA DASH'!G5020</f>
        <v/>
      </c>
      <c r="H5020">
        <f>'DATA DASH'!H5020</f>
        <v/>
      </c>
      <c r="I5020">
        <f>'DATA DASH'!I5020</f>
        <v/>
      </c>
      <c r="J5020">
        <f>'DATA DASH'!J5020</f>
        <v/>
      </c>
      <c r="K5020">
        <f>'DATA DASH'!K5020</f>
        <v/>
      </c>
      <c r="L5020">
        <f>'DATA DASH'!L5020</f>
        <v/>
      </c>
      <c r="M5020">
        <f>'DATA DASH'!M5020</f>
        <v/>
      </c>
    </row>
    <row r="5021">
      <c r="A5021">
        <f>'DATA DASH'!A5021</f>
        <v/>
      </c>
      <c r="B5021">
        <f>'DATA DASH'!B5021</f>
        <v/>
      </c>
      <c r="C5021">
        <f>'DATA DASH'!C5021</f>
        <v/>
      </c>
      <c r="D5021">
        <f>'DATA DASH'!D5021</f>
        <v/>
      </c>
      <c r="E5021">
        <f>'DATA DASH'!E5021</f>
        <v/>
      </c>
      <c r="F5021">
        <f>'DATA DASH'!F5021</f>
        <v/>
      </c>
      <c r="G5021">
        <f>'DATA DASH'!G5021</f>
        <v/>
      </c>
      <c r="H5021">
        <f>'DATA DASH'!H5021</f>
        <v/>
      </c>
      <c r="I5021">
        <f>'DATA DASH'!I5021</f>
        <v/>
      </c>
      <c r="J5021">
        <f>'DATA DASH'!J5021</f>
        <v/>
      </c>
      <c r="K5021">
        <f>'DATA DASH'!K5021</f>
        <v/>
      </c>
      <c r="L5021">
        <f>'DATA DASH'!L5021</f>
        <v/>
      </c>
      <c r="M5021">
        <f>'DATA DASH'!M5021</f>
        <v/>
      </c>
    </row>
    <row r="5022">
      <c r="A5022">
        <f>'DATA DASH'!A5022</f>
        <v/>
      </c>
      <c r="B5022">
        <f>'DATA DASH'!B5022</f>
        <v/>
      </c>
      <c r="C5022">
        <f>'DATA DASH'!C5022</f>
        <v/>
      </c>
      <c r="D5022">
        <f>'DATA DASH'!D5022</f>
        <v/>
      </c>
      <c r="E5022">
        <f>'DATA DASH'!E5022</f>
        <v/>
      </c>
      <c r="F5022">
        <f>'DATA DASH'!F5022</f>
        <v/>
      </c>
      <c r="G5022">
        <f>'DATA DASH'!G5022</f>
        <v/>
      </c>
      <c r="H5022">
        <f>'DATA DASH'!H5022</f>
        <v/>
      </c>
      <c r="I5022">
        <f>'DATA DASH'!I5022</f>
        <v/>
      </c>
      <c r="J5022">
        <f>'DATA DASH'!J5022</f>
        <v/>
      </c>
      <c r="K5022">
        <f>'DATA DASH'!K5022</f>
        <v/>
      </c>
      <c r="L5022">
        <f>'DATA DASH'!L5022</f>
        <v/>
      </c>
      <c r="M5022">
        <f>'DATA DASH'!M5022</f>
        <v/>
      </c>
    </row>
    <row r="5023">
      <c r="A5023">
        <f>'DATA DASH'!A5023</f>
        <v/>
      </c>
      <c r="B5023">
        <f>'DATA DASH'!B5023</f>
        <v/>
      </c>
      <c r="C5023">
        <f>'DATA DASH'!C5023</f>
        <v/>
      </c>
      <c r="D5023">
        <f>'DATA DASH'!D5023</f>
        <v/>
      </c>
      <c r="E5023">
        <f>'DATA DASH'!E5023</f>
        <v/>
      </c>
      <c r="F5023">
        <f>'DATA DASH'!F5023</f>
        <v/>
      </c>
      <c r="G5023">
        <f>'DATA DASH'!G5023</f>
        <v/>
      </c>
      <c r="H5023">
        <f>'DATA DASH'!H5023</f>
        <v/>
      </c>
      <c r="I5023">
        <f>'DATA DASH'!I5023</f>
        <v/>
      </c>
      <c r="J5023">
        <f>'DATA DASH'!J5023</f>
        <v/>
      </c>
      <c r="K5023">
        <f>'DATA DASH'!K5023</f>
        <v/>
      </c>
      <c r="L5023">
        <f>'DATA DASH'!L5023</f>
        <v/>
      </c>
      <c r="M5023">
        <f>'DATA DASH'!M5023</f>
        <v/>
      </c>
    </row>
    <row r="5024">
      <c r="A5024">
        <f>'DATA DASH'!A5024</f>
        <v/>
      </c>
      <c r="B5024">
        <f>'DATA DASH'!B5024</f>
        <v/>
      </c>
      <c r="C5024">
        <f>'DATA DASH'!C5024</f>
        <v/>
      </c>
      <c r="D5024">
        <f>'DATA DASH'!D5024</f>
        <v/>
      </c>
      <c r="E5024">
        <f>'DATA DASH'!E5024</f>
        <v/>
      </c>
      <c r="F5024">
        <f>'DATA DASH'!F5024</f>
        <v/>
      </c>
      <c r="G5024">
        <f>'DATA DASH'!G5024</f>
        <v/>
      </c>
      <c r="H5024">
        <f>'DATA DASH'!H5024</f>
        <v/>
      </c>
      <c r="I5024">
        <f>'DATA DASH'!I5024</f>
        <v/>
      </c>
      <c r="J5024">
        <f>'DATA DASH'!J5024</f>
        <v/>
      </c>
      <c r="K5024">
        <f>'DATA DASH'!K5024</f>
        <v/>
      </c>
      <c r="L5024">
        <f>'DATA DASH'!L5024</f>
        <v/>
      </c>
      <c r="M5024">
        <f>'DATA DASH'!M5024</f>
        <v/>
      </c>
    </row>
    <row r="5025">
      <c r="A5025">
        <f>'DATA DASH'!A5025</f>
        <v/>
      </c>
      <c r="B5025">
        <f>'DATA DASH'!B5025</f>
        <v/>
      </c>
      <c r="C5025">
        <f>'DATA DASH'!C5025</f>
        <v/>
      </c>
      <c r="D5025">
        <f>'DATA DASH'!D5025</f>
        <v/>
      </c>
      <c r="E5025">
        <f>'DATA DASH'!E5025</f>
        <v/>
      </c>
      <c r="F5025">
        <f>'DATA DASH'!F5025</f>
        <v/>
      </c>
      <c r="G5025">
        <f>'DATA DASH'!G5025</f>
        <v/>
      </c>
      <c r="H5025">
        <f>'DATA DASH'!H5025</f>
        <v/>
      </c>
      <c r="I5025">
        <f>'DATA DASH'!I5025</f>
        <v/>
      </c>
      <c r="J5025">
        <f>'DATA DASH'!J5025</f>
        <v/>
      </c>
      <c r="K5025">
        <f>'DATA DASH'!K5025</f>
        <v/>
      </c>
      <c r="L5025">
        <f>'DATA DASH'!L5025</f>
        <v/>
      </c>
      <c r="M5025">
        <f>'DATA DASH'!M5025</f>
        <v/>
      </c>
    </row>
    <row r="5026">
      <c r="A5026">
        <f>'DATA DASH'!A5026</f>
        <v/>
      </c>
      <c r="B5026">
        <f>'DATA DASH'!B5026</f>
        <v/>
      </c>
      <c r="C5026">
        <f>'DATA DASH'!C5026</f>
        <v/>
      </c>
      <c r="D5026">
        <f>'DATA DASH'!D5026</f>
        <v/>
      </c>
      <c r="E5026">
        <f>'DATA DASH'!E5026</f>
        <v/>
      </c>
      <c r="F5026">
        <f>'DATA DASH'!F5026</f>
        <v/>
      </c>
      <c r="G5026">
        <f>'DATA DASH'!G5026</f>
        <v/>
      </c>
      <c r="H5026">
        <f>'DATA DASH'!H5026</f>
        <v/>
      </c>
      <c r="I5026">
        <f>'DATA DASH'!I5026</f>
        <v/>
      </c>
      <c r="J5026">
        <f>'DATA DASH'!J5026</f>
        <v/>
      </c>
      <c r="K5026">
        <f>'DATA DASH'!K5026</f>
        <v/>
      </c>
      <c r="L5026">
        <f>'DATA DASH'!L5026</f>
        <v/>
      </c>
      <c r="M5026">
        <f>'DATA DASH'!M5026</f>
        <v/>
      </c>
    </row>
    <row r="5027">
      <c r="A5027">
        <f>'DATA DASH'!A5027</f>
        <v/>
      </c>
      <c r="B5027">
        <f>'DATA DASH'!B5027</f>
        <v/>
      </c>
      <c r="C5027">
        <f>'DATA DASH'!C5027</f>
        <v/>
      </c>
      <c r="D5027">
        <f>'DATA DASH'!D5027</f>
        <v/>
      </c>
      <c r="E5027">
        <f>'DATA DASH'!E5027</f>
        <v/>
      </c>
      <c r="F5027">
        <f>'DATA DASH'!F5027</f>
        <v/>
      </c>
      <c r="G5027">
        <f>'DATA DASH'!G5027</f>
        <v/>
      </c>
      <c r="H5027">
        <f>'DATA DASH'!H5027</f>
        <v/>
      </c>
      <c r="I5027">
        <f>'DATA DASH'!I5027</f>
        <v/>
      </c>
      <c r="J5027">
        <f>'DATA DASH'!J5027</f>
        <v/>
      </c>
      <c r="K5027">
        <f>'DATA DASH'!K5027</f>
        <v/>
      </c>
      <c r="L5027">
        <f>'DATA DASH'!L5027</f>
        <v/>
      </c>
      <c r="M5027">
        <f>'DATA DASH'!M5027</f>
        <v/>
      </c>
    </row>
    <row r="5028">
      <c r="A5028">
        <f>'DATA DASH'!A5028</f>
        <v/>
      </c>
      <c r="B5028">
        <f>'DATA DASH'!B5028</f>
        <v/>
      </c>
      <c r="C5028">
        <f>'DATA DASH'!C5028</f>
        <v/>
      </c>
      <c r="D5028">
        <f>'DATA DASH'!D5028</f>
        <v/>
      </c>
      <c r="E5028">
        <f>'DATA DASH'!E5028</f>
        <v/>
      </c>
      <c r="F5028">
        <f>'DATA DASH'!F5028</f>
        <v/>
      </c>
      <c r="G5028">
        <f>'DATA DASH'!G5028</f>
        <v/>
      </c>
      <c r="H5028">
        <f>'DATA DASH'!H5028</f>
        <v/>
      </c>
      <c r="I5028">
        <f>'DATA DASH'!I5028</f>
        <v/>
      </c>
      <c r="J5028">
        <f>'DATA DASH'!J5028</f>
        <v/>
      </c>
      <c r="K5028">
        <f>'DATA DASH'!K5028</f>
        <v/>
      </c>
      <c r="L5028">
        <f>'DATA DASH'!L5028</f>
        <v/>
      </c>
      <c r="M5028">
        <f>'DATA DASH'!M5028</f>
        <v/>
      </c>
    </row>
    <row r="5029">
      <c r="A5029">
        <f>'DATA DASH'!A5029</f>
        <v/>
      </c>
      <c r="B5029">
        <f>'DATA DASH'!B5029</f>
        <v/>
      </c>
      <c r="C5029">
        <f>'DATA DASH'!C5029</f>
        <v/>
      </c>
      <c r="D5029">
        <f>'DATA DASH'!D5029</f>
        <v/>
      </c>
      <c r="E5029">
        <f>'DATA DASH'!E5029</f>
        <v/>
      </c>
      <c r="F5029">
        <f>'DATA DASH'!F5029</f>
        <v/>
      </c>
      <c r="G5029">
        <f>'DATA DASH'!G5029</f>
        <v/>
      </c>
      <c r="H5029">
        <f>'DATA DASH'!H5029</f>
        <v/>
      </c>
      <c r="I5029">
        <f>'DATA DASH'!I5029</f>
        <v/>
      </c>
      <c r="J5029">
        <f>'DATA DASH'!J5029</f>
        <v/>
      </c>
      <c r="K5029">
        <f>'DATA DASH'!K5029</f>
        <v/>
      </c>
      <c r="L5029">
        <f>'DATA DASH'!L5029</f>
        <v/>
      </c>
      <c r="M5029">
        <f>'DATA DASH'!M5029</f>
        <v/>
      </c>
    </row>
    <row r="5030">
      <c r="A5030">
        <f>'DATA DASH'!A5030</f>
        <v/>
      </c>
      <c r="B5030">
        <f>'DATA DASH'!B5030</f>
        <v/>
      </c>
      <c r="C5030">
        <f>'DATA DASH'!C5030</f>
        <v/>
      </c>
      <c r="D5030">
        <f>'DATA DASH'!D5030</f>
        <v/>
      </c>
      <c r="E5030">
        <f>'DATA DASH'!E5030</f>
        <v/>
      </c>
      <c r="F5030">
        <f>'DATA DASH'!F5030</f>
        <v/>
      </c>
      <c r="G5030">
        <f>'DATA DASH'!G5030</f>
        <v/>
      </c>
      <c r="H5030">
        <f>'DATA DASH'!H5030</f>
        <v/>
      </c>
      <c r="I5030">
        <f>'DATA DASH'!I5030</f>
        <v/>
      </c>
      <c r="J5030">
        <f>'DATA DASH'!J5030</f>
        <v/>
      </c>
      <c r="K5030">
        <f>'DATA DASH'!K5030</f>
        <v/>
      </c>
      <c r="L5030">
        <f>'DATA DASH'!L5030</f>
        <v/>
      </c>
      <c r="M5030">
        <f>'DATA DASH'!M5030</f>
        <v/>
      </c>
    </row>
    <row r="5031">
      <c r="A5031">
        <f>'DATA DASH'!A5031</f>
        <v/>
      </c>
      <c r="B5031">
        <f>'DATA DASH'!B5031</f>
        <v/>
      </c>
      <c r="C5031">
        <f>'DATA DASH'!C5031</f>
        <v/>
      </c>
      <c r="D5031">
        <f>'DATA DASH'!D5031</f>
        <v/>
      </c>
      <c r="E5031">
        <f>'DATA DASH'!E5031</f>
        <v/>
      </c>
      <c r="F5031">
        <f>'DATA DASH'!F5031</f>
        <v/>
      </c>
      <c r="G5031">
        <f>'DATA DASH'!G5031</f>
        <v/>
      </c>
      <c r="H5031">
        <f>'DATA DASH'!H5031</f>
        <v/>
      </c>
      <c r="I5031">
        <f>'DATA DASH'!I5031</f>
        <v/>
      </c>
      <c r="J5031">
        <f>'DATA DASH'!J5031</f>
        <v/>
      </c>
      <c r="K5031">
        <f>'DATA DASH'!K5031</f>
        <v/>
      </c>
      <c r="L5031">
        <f>'DATA DASH'!L5031</f>
        <v/>
      </c>
      <c r="M5031">
        <f>'DATA DASH'!M5031</f>
        <v/>
      </c>
    </row>
    <row r="5032">
      <c r="A5032">
        <f>'DATA DASH'!A5032</f>
        <v/>
      </c>
      <c r="B5032">
        <f>'DATA DASH'!B5032</f>
        <v/>
      </c>
      <c r="C5032">
        <f>'DATA DASH'!C5032</f>
        <v/>
      </c>
      <c r="D5032">
        <f>'DATA DASH'!D5032</f>
        <v/>
      </c>
      <c r="E5032">
        <f>'DATA DASH'!E5032</f>
        <v/>
      </c>
      <c r="F5032">
        <f>'DATA DASH'!F5032</f>
        <v/>
      </c>
      <c r="G5032">
        <f>'DATA DASH'!G5032</f>
        <v/>
      </c>
      <c r="H5032">
        <f>'DATA DASH'!H5032</f>
        <v/>
      </c>
      <c r="I5032">
        <f>'DATA DASH'!I5032</f>
        <v/>
      </c>
      <c r="J5032">
        <f>'DATA DASH'!J5032</f>
        <v/>
      </c>
      <c r="K5032">
        <f>'DATA DASH'!K5032</f>
        <v/>
      </c>
      <c r="L5032">
        <f>'DATA DASH'!L5032</f>
        <v/>
      </c>
      <c r="M5032">
        <f>'DATA DASH'!M5032</f>
        <v/>
      </c>
    </row>
    <row r="5033">
      <c r="A5033">
        <f>'DATA DASH'!A5033</f>
        <v/>
      </c>
      <c r="B5033">
        <f>'DATA DASH'!B5033</f>
        <v/>
      </c>
      <c r="C5033">
        <f>'DATA DASH'!C5033</f>
        <v/>
      </c>
      <c r="D5033">
        <f>'DATA DASH'!D5033</f>
        <v/>
      </c>
      <c r="E5033">
        <f>'DATA DASH'!E5033</f>
        <v/>
      </c>
      <c r="F5033">
        <f>'DATA DASH'!F5033</f>
        <v/>
      </c>
      <c r="G5033">
        <f>'DATA DASH'!G5033</f>
        <v/>
      </c>
      <c r="H5033">
        <f>'DATA DASH'!H5033</f>
        <v/>
      </c>
      <c r="I5033">
        <f>'DATA DASH'!I5033</f>
        <v/>
      </c>
      <c r="J5033">
        <f>'DATA DASH'!J5033</f>
        <v/>
      </c>
      <c r="K5033">
        <f>'DATA DASH'!K5033</f>
        <v/>
      </c>
      <c r="L5033">
        <f>'DATA DASH'!L5033</f>
        <v/>
      </c>
      <c r="M5033">
        <f>'DATA DASH'!M5033</f>
        <v/>
      </c>
    </row>
    <row r="5034">
      <c r="A5034">
        <f>'DATA DASH'!A5034</f>
        <v/>
      </c>
      <c r="B5034">
        <f>'DATA DASH'!B5034</f>
        <v/>
      </c>
      <c r="C5034">
        <f>'DATA DASH'!C5034</f>
        <v/>
      </c>
      <c r="D5034">
        <f>'DATA DASH'!D5034</f>
        <v/>
      </c>
      <c r="E5034">
        <f>'DATA DASH'!E5034</f>
        <v/>
      </c>
      <c r="F5034">
        <f>'DATA DASH'!F5034</f>
        <v/>
      </c>
      <c r="G5034">
        <f>'DATA DASH'!G5034</f>
        <v/>
      </c>
      <c r="H5034">
        <f>'DATA DASH'!H5034</f>
        <v/>
      </c>
      <c r="I5034">
        <f>'DATA DASH'!I5034</f>
        <v/>
      </c>
      <c r="J5034">
        <f>'DATA DASH'!J5034</f>
        <v/>
      </c>
      <c r="K5034">
        <f>'DATA DASH'!K5034</f>
        <v/>
      </c>
      <c r="L5034">
        <f>'DATA DASH'!L5034</f>
        <v/>
      </c>
      <c r="M5034">
        <f>'DATA DASH'!M5034</f>
        <v/>
      </c>
    </row>
    <row r="5035">
      <c r="A5035">
        <f>'DATA DASH'!A5035</f>
        <v/>
      </c>
      <c r="B5035">
        <f>'DATA DASH'!B5035</f>
        <v/>
      </c>
      <c r="C5035">
        <f>'DATA DASH'!C5035</f>
        <v/>
      </c>
      <c r="D5035">
        <f>'DATA DASH'!D5035</f>
        <v/>
      </c>
      <c r="E5035">
        <f>'DATA DASH'!E5035</f>
        <v/>
      </c>
      <c r="F5035">
        <f>'DATA DASH'!F5035</f>
        <v/>
      </c>
      <c r="G5035">
        <f>'DATA DASH'!G5035</f>
        <v/>
      </c>
      <c r="H5035">
        <f>'DATA DASH'!H5035</f>
        <v/>
      </c>
      <c r="I5035">
        <f>'DATA DASH'!I5035</f>
        <v/>
      </c>
      <c r="J5035">
        <f>'DATA DASH'!J5035</f>
        <v/>
      </c>
      <c r="K5035">
        <f>'DATA DASH'!K5035</f>
        <v/>
      </c>
      <c r="L5035">
        <f>'DATA DASH'!L5035</f>
        <v/>
      </c>
      <c r="M5035">
        <f>'DATA DASH'!M5035</f>
        <v/>
      </c>
    </row>
    <row r="5036">
      <c r="A5036">
        <f>'DATA DASH'!A5036</f>
        <v/>
      </c>
      <c r="B5036">
        <f>'DATA DASH'!B5036</f>
        <v/>
      </c>
      <c r="C5036">
        <f>'DATA DASH'!C5036</f>
        <v/>
      </c>
      <c r="D5036">
        <f>'DATA DASH'!D5036</f>
        <v/>
      </c>
      <c r="E5036">
        <f>'DATA DASH'!E5036</f>
        <v/>
      </c>
      <c r="F5036">
        <f>'DATA DASH'!F5036</f>
        <v/>
      </c>
      <c r="G5036">
        <f>'DATA DASH'!G5036</f>
        <v/>
      </c>
      <c r="H5036">
        <f>'DATA DASH'!H5036</f>
        <v/>
      </c>
      <c r="I5036">
        <f>'DATA DASH'!I5036</f>
        <v/>
      </c>
      <c r="J5036">
        <f>'DATA DASH'!J5036</f>
        <v/>
      </c>
      <c r="K5036">
        <f>'DATA DASH'!K5036</f>
        <v/>
      </c>
      <c r="L5036">
        <f>'DATA DASH'!L5036</f>
        <v/>
      </c>
      <c r="M5036">
        <f>'DATA DASH'!M5036</f>
        <v/>
      </c>
    </row>
    <row r="5037">
      <c r="A5037">
        <f>'DATA DASH'!A5037</f>
        <v/>
      </c>
      <c r="B5037">
        <f>'DATA DASH'!B5037</f>
        <v/>
      </c>
      <c r="C5037">
        <f>'DATA DASH'!C5037</f>
        <v/>
      </c>
      <c r="D5037">
        <f>'DATA DASH'!D5037</f>
        <v/>
      </c>
      <c r="E5037">
        <f>'DATA DASH'!E5037</f>
        <v/>
      </c>
      <c r="F5037">
        <f>'DATA DASH'!F5037</f>
        <v/>
      </c>
      <c r="G5037">
        <f>'DATA DASH'!G5037</f>
        <v/>
      </c>
      <c r="H5037">
        <f>'DATA DASH'!H5037</f>
        <v/>
      </c>
      <c r="I5037">
        <f>'DATA DASH'!I5037</f>
        <v/>
      </c>
      <c r="J5037">
        <f>'DATA DASH'!J5037</f>
        <v/>
      </c>
      <c r="K5037">
        <f>'DATA DASH'!K5037</f>
        <v/>
      </c>
      <c r="L5037">
        <f>'DATA DASH'!L5037</f>
        <v/>
      </c>
      <c r="M5037">
        <f>'DATA DASH'!M5037</f>
        <v/>
      </c>
    </row>
    <row r="5038">
      <c r="A5038">
        <f>'DATA DASH'!A5038</f>
        <v/>
      </c>
      <c r="B5038">
        <f>'DATA DASH'!B5038</f>
        <v/>
      </c>
      <c r="C5038">
        <f>'DATA DASH'!C5038</f>
        <v/>
      </c>
      <c r="D5038">
        <f>'DATA DASH'!D5038</f>
        <v/>
      </c>
      <c r="E5038">
        <f>'DATA DASH'!E5038</f>
        <v/>
      </c>
      <c r="F5038">
        <f>'DATA DASH'!F5038</f>
        <v/>
      </c>
      <c r="G5038">
        <f>'DATA DASH'!G5038</f>
        <v/>
      </c>
      <c r="H5038">
        <f>'DATA DASH'!H5038</f>
        <v/>
      </c>
      <c r="I5038">
        <f>'DATA DASH'!I5038</f>
        <v/>
      </c>
      <c r="J5038">
        <f>'DATA DASH'!J5038</f>
        <v/>
      </c>
      <c r="K5038">
        <f>'DATA DASH'!K5038</f>
        <v/>
      </c>
      <c r="L5038">
        <f>'DATA DASH'!L5038</f>
        <v/>
      </c>
      <c r="M5038">
        <f>'DATA DASH'!M5038</f>
        <v/>
      </c>
    </row>
    <row r="5039">
      <c r="A5039">
        <f>'DATA DASH'!A5039</f>
        <v/>
      </c>
      <c r="B5039">
        <f>'DATA DASH'!B5039</f>
        <v/>
      </c>
      <c r="C5039">
        <f>'DATA DASH'!C5039</f>
        <v/>
      </c>
      <c r="D5039">
        <f>'DATA DASH'!D5039</f>
        <v/>
      </c>
      <c r="E5039">
        <f>'DATA DASH'!E5039</f>
        <v/>
      </c>
      <c r="F5039">
        <f>'DATA DASH'!F5039</f>
        <v/>
      </c>
      <c r="G5039">
        <f>'DATA DASH'!G5039</f>
        <v/>
      </c>
      <c r="H5039">
        <f>'DATA DASH'!H5039</f>
        <v/>
      </c>
      <c r="I5039">
        <f>'DATA DASH'!I5039</f>
        <v/>
      </c>
      <c r="J5039">
        <f>'DATA DASH'!J5039</f>
        <v/>
      </c>
      <c r="K5039">
        <f>'DATA DASH'!K5039</f>
        <v/>
      </c>
      <c r="L5039">
        <f>'DATA DASH'!L5039</f>
        <v/>
      </c>
      <c r="M5039">
        <f>'DATA DASH'!M5039</f>
        <v/>
      </c>
    </row>
    <row r="5040">
      <c r="A5040">
        <f>'DATA DASH'!A5040</f>
        <v/>
      </c>
      <c r="B5040">
        <f>'DATA DASH'!B5040</f>
        <v/>
      </c>
      <c r="C5040">
        <f>'DATA DASH'!C5040</f>
        <v/>
      </c>
      <c r="D5040">
        <f>'DATA DASH'!D5040</f>
        <v/>
      </c>
      <c r="E5040">
        <f>'DATA DASH'!E5040</f>
        <v/>
      </c>
      <c r="F5040">
        <f>'DATA DASH'!F5040</f>
        <v/>
      </c>
      <c r="G5040">
        <f>'DATA DASH'!G5040</f>
        <v/>
      </c>
      <c r="H5040">
        <f>'DATA DASH'!H5040</f>
        <v/>
      </c>
      <c r="I5040">
        <f>'DATA DASH'!I5040</f>
        <v/>
      </c>
      <c r="J5040">
        <f>'DATA DASH'!J5040</f>
        <v/>
      </c>
      <c r="K5040">
        <f>'DATA DASH'!K5040</f>
        <v/>
      </c>
      <c r="L5040">
        <f>'DATA DASH'!L5040</f>
        <v/>
      </c>
      <c r="M5040">
        <f>'DATA DASH'!M5040</f>
        <v/>
      </c>
    </row>
    <row r="5041">
      <c r="A5041">
        <f>'DATA DASH'!A5041</f>
        <v/>
      </c>
      <c r="B5041">
        <f>'DATA DASH'!B5041</f>
        <v/>
      </c>
      <c r="C5041">
        <f>'DATA DASH'!C5041</f>
        <v/>
      </c>
      <c r="D5041">
        <f>'DATA DASH'!D5041</f>
        <v/>
      </c>
      <c r="E5041">
        <f>'DATA DASH'!E5041</f>
        <v/>
      </c>
      <c r="F5041">
        <f>'DATA DASH'!F5041</f>
        <v/>
      </c>
      <c r="G5041">
        <f>'DATA DASH'!G5041</f>
        <v/>
      </c>
      <c r="H5041">
        <f>'DATA DASH'!H5041</f>
        <v/>
      </c>
      <c r="I5041">
        <f>'DATA DASH'!I5041</f>
        <v/>
      </c>
      <c r="J5041">
        <f>'DATA DASH'!J5041</f>
        <v/>
      </c>
      <c r="K5041">
        <f>'DATA DASH'!K5041</f>
        <v/>
      </c>
      <c r="L5041">
        <f>'DATA DASH'!L5041</f>
        <v/>
      </c>
      <c r="M5041">
        <f>'DATA DASH'!M5041</f>
        <v/>
      </c>
    </row>
    <row r="5042">
      <c r="A5042">
        <f>'DATA DASH'!A5042</f>
        <v/>
      </c>
      <c r="B5042">
        <f>'DATA DASH'!B5042</f>
        <v/>
      </c>
      <c r="C5042">
        <f>'DATA DASH'!C5042</f>
        <v/>
      </c>
      <c r="D5042">
        <f>'DATA DASH'!D5042</f>
        <v/>
      </c>
      <c r="E5042">
        <f>'DATA DASH'!E5042</f>
        <v/>
      </c>
      <c r="F5042">
        <f>'DATA DASH'!F5042</f>
        <v/>
      </c>
      <c r="G5042">
        <f>'DATA DASH'!G5042</f>
        <v/>
      </c>
      <c r="H5042">
        <f>'DATA DASH'!H5042</f>
        <v/>
      </c>
      <c r="I5042">
        <f>'DATA DASH'!I5042</f>
        <v/>
      </c>
      <c r="J5042">
        <f>'DATA DASH'!J5042</f>
        <v/>
      </c>
      <c r="K5042">
        <f>'DATA DASH'!K5042</f>
        <v/>
      </c>
      <c r="L5042">
        <f>'DATA DASH'!L5042</f>
        <v/>
      </c>
      <c r="M5042">
        <f>'DATA DASH'!M5042</f>
        <v/>
      </c>
    </row>
    <row r="5043">
      <c r="A5043">
        <f>'DATA DASH'!A5043</f>
        <v/>
      </c>
      <c r="B5043">
        <f>'DATA DASH'!B5043</f>
        <v/>
      </c>
      <c r="C5043">
        <f>'DATA DASH'!C5043</f>
        <v/>
      </c>
      <c r="D5043">
        <f>'DATA DASH'!D5043</f>
        <v/>
      </c>
      <c r="E5043">
        <f>'DATA DASH'!E5043</f>
        <v/>
      </c>
      <c r="F5043">
        <f>'DATA DASH'!F5043</f>
        <v/>
      </c>
      <c r="G5043">
        <f>'DATA DASH'!G5043</f>
        <v/>
      </c>
      <c r="H5043">
        <f>'DATA DASH'!H5043</f>
        <v/>
      </c>
      <c r="I5043">
        <f>'DATA DASH'!I5043</f>
        <v/>
      </c>
      <c r="J5043">
        <f>'DATA DASH'!J5043</f>
        <v/>
      </c>
      <c r="K5043">
        <f>'DATA DASH'!K5043</f>
        <v/>
      </c>
      <c r="L5043">
        <f>'DATA DASH'!L5043</f>
        <v/>
      </c>
      <c r="M5043">
        <f>'DATA DASH'!M5043</f>
        <v/>
      </c>
    </row>
    <row r="5044">
      <c r="A5044">
        <f>'DATA DASH'!A5044</f>
        <v/>
      </c>
      <c r="B5044">
        <f>'DATA DASH'!B5044</f>
        <v/>
      </c>
      <c r="C5044">
        <f>'DATA DASH'!C5044</f>
        <v/>
      </c>
      <c r="D5044">
        <f>'DATA DASH'!D5044</f>
        <v/>
      </c>
      <c r="E5044">
        <f>'DATA DASH'!E5044</f>
        <v/>
      </c>
      <c r="F5044">
        <f>'DATA DASH'!F5044</f>
        <v/>
      </c>
      <c r="G5044">
        <f>'DATA DASH'!G5044</f>
        <v/>
      </c>
      <c r="H5044">
        <f>'DATA DASH'!H5044</f>
        <v/>
      </c>
      <c r="I5044">
        <f>'DATA DASH'!I5044</f>
        <v/>
      </c>
      <c r="J5044">
        <f>'DATA DASH'!J5044</f>
        <v/>
      </c>
      <c r="K5044">
        <f>'DATA DASH'!K5044</f>
        <v/>
      </c>
      <c r="L5044">
        <f>'DATA DASH'!L5044</f>
        <v/>
      </c>
      <c r="M5044">
        <f>'DATA DASH'!M5044</f>
        <v/>
      </c>
    </row>
    <row r="5045">
      <c r="A5045">
        <f>'DATA DASH'!A5045</f>
        <v/>
      </c>
      <c r="B5045">
        <f>'DATA DASH'!B5045</f>
        <v/>
      </c>
      <c r="C5045">
        <f>'DATA DASH'!C5045</f>
        <v/>
      </c>
      <c r="D5045">
        <f>'DATA DASH'!D5045</f>
        <v/>
      </c>
      <c r="E5045">
        <f>'DATA DASH'!E5045</f>
        <v/>
      </c>
      <c r="F5045">
        <f>'DATA DASH'!F5045</f>
        <v/>
      </c>
      <c r="G5045">
        <f>'DATA DASH'!G5045</f>
        <v/>
      </c>
      <c r="H5045">
        <f>'DATA DASH'!H5045</f>
        <v/>
      </c>
      <c r="I5045">
        <f>'DATA DASH'!I5045</f>
        <v/>
      </c>
      <c r="J5045">
        <f>'DATA DASH'!J5045</f>
        <v/>
      </c>
      <c r="K5045">
        <f>'DATA DASH'!K5045</f>
        <v/>
      </c>
      <c r="L5045">
        <f>'DATA DASH'!L5045</f>
        <v/>
      </c>
      <c r="M5045">
        <f>'DATA DASH'!M5045</f>
        <v/>
      </c>
    </row>
    <row r="5046">
      <c r="A5046">
        <f>'DATA DASH'!A5046</f>
        <v/>
      </c>
      <c r="B5046">
        <f>'DATA DASH'!B5046</f>
        <v/>
      </c>
      <c r="C5046">
        <f>'DATA DASH'!C5046</f>
        <v/>
      </c>
      <c r="D5046">
        <f>'DATA DASH'!D5046</f>
        <v/>
      </c>
      <c r="E5046">
        <f>'DATA DASH'!E5046</f>
        <v/>
      </c>
      <c r="F5046">
        <f>'DATA DASH'!F5046</f>
        <v/>
      </c>
      <c r="G5046">
        <f>'DATA DASH'!G5046</f>
        <v/>
      </c>
      <c r="H5046">
        <f>'DATA DASH'!H5046</f>
        <v/>
      </c>
      <c r="I5046">
        <f>'DATA DASH'!I5046</f>
        <v/>
      </c>
      <c r="J5046">
        <f>'DATA DASH'!J5046</f>
        <v/>
      </c>
      <c r="K5046">
        <f>'DATA DASH'!K5046</f>
        <v/>
      </c>
      <c r="L5046">
        <f>'DATA DASH'!L5046</f>
        <v/>
      </c>
      <c r="M5046">
        <f>'DATA DASH'!M5046</f>
        <v/>
      </c>
    </row>
    <row r="5047">
      <c r="A5047">
        <f>'DATA DASH'!A5047</f>
        <v/>
      </c>
      <c r="B5047">
        <f>'DATA DASH'!B5047</f>
        <v/>
      </c>
      <c r="C5047">
        <f>'DATA DASH'!C5047</f>
        <v/>
      </c>
      <c r="D5047">
        <f>'DATA DASH'!D5047</f>
        <v/>
      </c>
      <c r="E5047">
        <f>'DATA DASH'!E5047</f>
        <v/>
      </c>
      <c r="F5047">
        <f>'DATA DASH'!F5047</f>
        <v/>
      </c>
      <c r="G5047">
        <f>'DATA DASH'!G5047</f>
        <v/>
      </c>
      <c r="H5047">
        <f>'DATA DASH'!H5047</f>
        <v/>
      </c>
      <c r="I5047">
        <f>'DATA DASH'!I5047</f>
        <v/>
      </c>
      <c r="J5047">
        <f>'DATA DASH'!J5047</f>
        <v/>
      </c>
      <c r="K5047">
        <f>'DATA DASH'!K5047</f>
        <v/>
      </c>
      <c r="L5047">
        <f>'DATA DASH'!L5047</f>
        <v/>
      </c>
      <c r="M5047">
        <f>'DATA DASH'!M5047</f>
        <v/>
      </c>
    </row>
    <row r="5048">
      <c r="A5048">
        <f>'DATA DASH'!A5048</f>
        <v/>
      </c>
      <c r="B5048">
        <f>'DATA DASH'!B5048</f>
        <v/>
      </c>
      <c r="C5048">
        <f>'DATA DASH'!C5048</f>
        <v/>
      </c>
      <c r="D5048">
        <f>'DATA DASH'!D5048</f>
        <v/>
      </c>
      <c r="E5048">
        <f>'DATA DASH'!E5048</f>
        <v/>
      </c>
      <c r="F5048">
        <f>'DATA DASH'!F5048</f>
        <v/>
      </c>
      <c r="G5048">
        <f>'DATA DASH'!G5048</f>
        <v/>
      </c>
      <c r="H5048">
        <f>'DATA DASH'!H5048</f>
        <v/>
      </c>
      <c r="I5048">
        <f>'DATA DASH'!I5048</f>
        <v/>
      </c>
      <c r="J5048">
        <f>'DATA DASH'!J5048</f>
        <v/>
      </c>
      <c r="K5048">
        <f>'DATA DASH'!K5048</f>
        <v/>
      </c>
      <c r="L5048">
        <f>'DATA DASH'!L5048</f>
        <v/>
      </c>
      <c r="M5048">
        <f>'DATA DASH'!M5048</f>
        <v/>
      </c>
    </row>
    <row r="5049">
      <c r="A5049">
        <f>'DATA DASH'!A5049</f>
        <v/>
      </c>
      <c r="B5049">
        <f>'DATA DASH'!B5049</f>
        <v/>
      </c>
      <c r="C5049">
        <f>'DATA DASH'!C5049</f>
        <v/>
      </c>
      <c r="D5049">
        <f>'DATA DASH'!D5049</f>
        <v/>
      </c>
      <c r="E5049">
        <f>'DATA DASH'!E5049</f>
        <v/>
      </c>
      <c r="F5049">
        <f>'DATA DASH'!F5049</f>
        <v/>
      </c>
      <c r="G5049">
        <f>'DATA DASH'!G5049</f>
        <v/>
      </c>
      <c r="H5049">
        <f>'DATA DASH'!H5049</f>
        <v/>
      </c>
      <c r="I5049">
        <f>'DATA DASH'!I5049</f>
        <v/>
      </c>
      <c r="J5049">
        <f>'DATA DASH'!J5049</f>
        <v/>
      </c>
      <c r="K5049">
        <f>'DATA DASH'!K5049</f>
        <v/>
      </c>
      <c r="L5049">
        <f>'DATA DASH'!L5049</f>
        <v/>
      </c>
      <c r="M5049">
        <f>'DATA DASH'!M5049</f>
        <v/>
      </c>
    </row>
    <row r="5050">
      <c r="A5050">
        <f>'DATA DASH'!A5050</f>
        <v/>
      </c>
      <c r="B5050">
        <f>'DATA DASH'!B5050</f>
        <v/>
      </c>
      <c r="C5050">
        <f>'DATA DASH'!C5050</f>
        <v/>
      </c>
      <c r="D5050">
        <f>'DATA DASH'!D5050</f>
        <v/>
      </c>
      <c r="E5050">
        <f>'DATA DASH'!E5050</f>
        <v/>
      </c>
      <c r="F5050">
        <f>'DATA DASH'!F5050</f>
        <v/>
      </c>
      <c r="G5050">
        <f>'DATA DASH'!G5050</f>
        <v/>
      </c>
      <c r="H5050">
        <f>'DATA DASH'!H5050</f>
        <v/>
      </c>
      <c r="I5050">
        <f>'DATA DASH'!I5050</f>
        <v/>
      </c>
      <c r="J5050">
        <f>'DATA DASH'!J5050</f>
        <v/>
      </c>
      <c r="K5050">
        <f>'DATA DASH'!K5050</f>
        <v/>
      </c>
      <c r="L5050">
        <f>'DATA DASH'!L5050</f>
        <v/>
      </c>
      <c r="M5050">
        <f>'DATA DASH'!M5050</f>
        <v/>
      </c>
    </row>
    <row r="5051">
      <c r="A5051">
        <f>'DATA DASH'!A5051</f>
        <v/>
      </c>
      <c r="B5051">
        <f>'DATA DASH'!B5051</f>
        <v/>
      </c>
      <c r="C5051">
        <f>'DATA DASH'!C5051</f>
        <v/>
      </c>
      <c r="D5051">
        <f>'DATA DASH'!D5051</f>
        <v/>
      </c>
      <c r="E5051">
        <f>'DATA DASH'!E5051</f>
        <v/>
      </c>
      <c r="F5051">
        <f>'DATA DASH'!F5051</f>
        <v/>
      </c>
      <c r="G5051">
        <f>'DATA DASH'!G5051</f>
        <v/>
      </c>
      <c r="H5051">
        <f>'DATA DASH'!H5051</f>
        <v/>
      </c>
      <c r="I5051">
        <f>'DATA DASH'!I5051</f>
        <v/>
      </c>
      <c r="J5051">
        <f>'DATA DASH'!J5051</f>
        <v/>
      </c>
      <c r="K5051">
        <f>'DATA DASH'!K5051</f>
        <v/>
      </c>
      <c r="L5051">
        <f>'DATA DASH'!L5051</f>
        <v/>
      </c>
      <c r="M5051">
        <f>'DATA DASH'!M5051</f>
        <v/>
      </c>
    </row>
    <row r="5052">
      <c r="A5052">
        <f>'DATA DASH'!A5052</f>
        <v/>
      </c>
      <c r="B5052">
        <f>'DATA DASH'!B5052</f>
        <v/>
      </c>
      <c r="C5052">
        <f>'DATA DASH'!C5052</f>
        <v/>
      </c>
      <c r="D5052">
        <f>'DATA DASH'!D5052</f>
        <v/>
      </c>
      <c r="E5052">
        <f>'DATA DASH'!E5052</f>
        <v/>
      </c>
      <c r="F5052">
        <f>'DATA DASH'!F5052</f>
        <v/>
      </c>
      <c r="G5052">
        <f>'DATA DASH'!G5052</f>
        <v/>
      </c>
      <c r="H5052">
        <f>'DATA DASH'!H5052</f>
        <v/>
      </c>
      <c r="I5052">
        <f>'DATA DASH'!I5052</f>
        <v/>
      </c>
      <c r="J5052">
        <f>'DATA DASH'!J5052</f>
        <v/>
      </c>
      <c r="K5052">
        <f>'DATA DASH'!K5052</f>
        <v/>
      </c>
      <c r="L5052">
        <f>'DATA DASH'!L5052</f>
        <v/>
      </c>
      <c r="M5052">
        <f>'DATA DASH'!M5052</f>
        <v/>
      </c>
    </row>
    <row r="5053">
      <c r="A5053">
        <f>'DATA DASH'!A5053</f>
        <v/>
      </c>
      <c r="B5053">
        <f>'DATA DASH'!B5053</f>
        <v/>
      </c>
      <c r="C5053">
        <f>'DATA DASH'!C5053</f>
        <v/>
      </c>
      <c r="D5053">
        <f>'DATA DASH'!D5053</f>
        <v/>
      </c>
      <c r="E5053">
        <f>'DATA DASH'!E5053</f>
        <v/>
      </c>
      <c r="F5053">
        <f>'DATA DASH'!F5053</f>
        <v/>
      </c>
      <c r="G5053">
        <f>'DATA DASH'!G5053</f>
        <v/>
      </c>
      <c r="H5053">
        <f>'DATA DASH'!H5053</f>
        <v/>
      </c>
      <c r="I5053">
        <f>'DATA DASH'!I5053</f>
        <v/>
      </c>
      <c r="J5053">
        <f>'DATA DASH'!J5053</f>
        <v/>
      </c>
      <c r="K5053">
        <f>'DATA DASH'!K5053</f>
        <v/>
      </c>
      <c r="L5053">
        <f>'DATA DASH'!L5053</f>
        <v/>
      </c>
      <c r="M5053">
        <f>'DATA DASH'!M5053</f>
        <v/>
      </c>
    </row>
    <row r="5054">
      <c r="A5054">
        <f>'DATA DASH'!A5054</f>
        <v/>
      </c>
      <c r="B5054">
        <f>'DATA DASH'!B5054</f>
        <v/>
      </c>
      <c r="C5054">
        <f>'DATA DASH'!C5054</f>
        <v/>
      </c>
      <c r="D5054">
        <f>'DATA DASH'!D5054</f>
        <v/>
      </c>
      <c r="E5054">
        <f>'DATA DASH'!E5054</f>
        <v/>
      </c>
      <c r="F5054">
        <f>'DATA DASH'!F5054</f>
        <v/>
      </c>
      <c r="G5054">
        <f>'DATA DASH'!G5054</f>
        <v/>
      </c>
      <c r="H5054">
        <f>'DATA DASH'!H5054</f>
        <v/>
      </c>
      <c r="I5054">
        <f>'DATA DASH'!I5054</f>
        <v/>
      </c>
      <c r="J5054">
        <f>'DATA DASH'!J5054</f>
        <v/>
      </c>
      <c r="K5054">
        <f>'DATA DASH'!K5054</f>
        <v/>
      </c>
      <c r="L5054">
        <f>'DATA DASH'!L5054</f>
        <v/>
      </c>
      <c r="M5054">
        <f>'DATA DASH'!M5054</f>
        <v/>
      </c>
    </row>
    <row r="5055">
      <c r="A5055">
        <f>'DATA DASH'!A5055</f>
        <v/>
      </c>
      <c r="B5055">
        <f>'DATA DASH'!B5055</f>
        <v/>
      </c>
      <c r="C5055">
        <f>'DATA DASH'!C5055</f>
        <v/>
      </c>
      <c r="D5055">
        <f>'DATA DASH'!D5055</f>
        <v/>
      </c>
      <c r="E5055">
        <f>'DATA DASH'!E5055</f>
        <v/>
      </c>
      <c r="F5055">
        <f>'DATA DASH'!F5055</f>
        <v/>
      </c>
      <c r="G5055">
        <f>'DATA DASH'!G5055</f>
        <v/>
      </c>
      <c r="H5055">
        <f>'DATA DASH'!H5055</f>
        <v/>
      </c>
      <c r="I5055">
        <f>'DATA DASH'!I5055</f>
        <v/>
      </c>
      <c r="J5055">
        <f>'DATA DASH'!J5055</f>
        <v/>
      </c>
      <c r="K5055">
        <f>'DATA DASH'!K5055</f>
        <v/>
      </c>
      <c r="L5055">
        <f>'DATA DASH'!L5055</f>
        <v/>
      </c>
      <c r="M5055">
        <f>'DATA DASH'!M5055</f>
        <v/>
      </c>
    </row>
    <row r="5056">
      <c r="A5056">
        <f>'DATA DASH'!A5056</f>
        <v/>
      </c>
      <c r="B5056">
        <f>'DATA DASH'!B5056</f>
        <v/>
      </c>
      <c r="C5056">
        <f>'DATA DASH'!C5056</f>
        <v/>
      </c>
      <c r="D5056">
        <f>'DATA DASH'!D5056</f>
        <v/>
      </c>
      <c r="E5056">
        <f>'DATA DASH'!E5056</f>
        <v/>
      </c>
      <c r="F5056">
        <f>'DATA DASH'!F5056</f>
        <v/>
      </c>
      <c r="G5056">
        <f>'DATA DASH'!G5056</f>
        <v/>
      </c>
      <c r="H5056">
        <f>'DATA DASH'!H5056</f>
        <v/>
      </c>
      <c r="I5056">
        <f>'DATA DASH'!I5056</f>
        <v/>
      </c>
      <c r="J5056">
        <f>'DATA DASH'!J5056</f>
        <v/>
      </c>
      <c r="K5056">
        <f>'DATA DASH'!K5056</f>
        <v/>
      </c>
      <c r="L5056">
        <f>'DATA DASH'!L5056</f>
        <v/>
      </c>
      <c r="M5056">
        <f>'DATA DASH'!M5056</f>
        <v/>
      </c>
    </row>
    <row r="5057">
      <c r="A5057">
        <f>'DATA DASH'!A5057</f>
        <v/>
      </c>
      <c r="B5057">
        <f>'DATA DASH'!B5057</f>
        <v/>
      </c>
      <c r="C5057">
        <f>'DATA DASH'!C5057</f>
        <v/>
      </c>
      <c r="D5057">
        <f>'DATA DASH'!D5057</f>
        <v/>
      </c>
      <c r="E5057">
        <f>'DATA DASH'!E5057</f>
        <v/>
      </c>
      <c r="F5057">
        <f>'DATA DASH'!F5057</f>
        <v/>
      </c>
      <c r="G5057">
        <f>'DATA DASH'!G5057</f>
        <v/>
      </c>
      <c r="H5057">
        <f>'DATA DASH'!H5057</f>
        <v/>
      </c>
      <c r="I5057">
        <f>'DATA DASH'!I5057</f>
        <v/>
      </c>
      <c r="J5057">
        <f>'DATA DASH'!J5057</f>
        <v/>
      </c>
      <c r="K5057">
        <f>'DATA DASH'!K5057</f>
        <v/>
      </c>
      <c r="L5057">
        <f>'DATA DASH'!L5057</f>
        <v/>
      </c>
      <c r="M5057">
        <f>'DATA DASH'!M5057</f>
        <v/>
      </c>
    </row>
    <row r="5058">
      <c r="A5058">
        <f>'DATA DASH'!A5058</f>
        <v/>
      </c>
      <c r="B5058">
        <f>'DATA DASH'!B5058</f>
        <v/>
      </c>
      <c r="C5058">
        <f>'DATA DASH'!C5058</f>
        <v/>
      </c>
      <c r="D5058">
        <f>'DATA DASH'!D5058</f>
        <v/>
      </c>
      <c r="E5058">
        <f>'DATA DASH'!E5058</f>
        <v/>
      </c>
      <c r="F5058">
        <f>'DATA DASH'!F5058</f>
        <v/>
      </c>
      <c r="G5058">
        <f>'DATA DASH'!G5058</f>
        <v/>
      </c>
      <c r="H5058">
        <f>'DATA DASH'!H5058</f>
        <v/>
      </c>
      <c r="I5058">
        <f>'DATA DASH'!I5058</f>
        <v/>
      </c>
      <c r="J5058">
        <f>'DATA DASH'!J5058</f>
        <v/>
      </c>
      <c r="K5058">
        <f>'DATA DASH'!K5058</f>
        <v/>
      </c>
      <c r="L5058">
        <f>'DATA DASH'!L5058</f>
        <v/>
      </c>
      <c r="M5058">
        <f>'DATA DASH'!M5058</f>
        <v/>
      </c>
    </row>
    <row r="5059">
      <c r="A5059">
        <f>'DATA DASH'!A5059</f>
        <v/>
      </c>
      <c r="B5059">
        <f>'DATA DASH'!B5059</f>
        <v/>
      </c>
      <c r="C5059">
        <f>'DATA DASH'!C5059</f>
        <v/>
      </c>
      <c r="D5059">
        <f>'DATA DASH'!D5059</f>
        <v/>
      </c>
      <c r="E5059">
        <f>'DATA DASH'!E5059</f>
        <v/>
      </c>
      <c r="F5059">
        <f>'DATA DASH'!F5059</f>
        <v/>
      </c>
      <c r="G5059">
        <f>'DATA DASH'!G5059</f>
        <v/>
      </c>
      <c r="H5059">
        <f>'DATA DASH'!H5059</f>
        <v/>
      </c>
      <c r="I5059">
        <f>'DATA DASH'!I5059</f>
        <v/>
      </c>
      <c r="J5059">
        <f>'DATA DASH'!J5059</f>
        <v/>
      </c>
      <c r="K5059">
        <f>'DATA DASH'!K5059</f>
        <v/>
      </c>
      <c r="L5059">
        <f>'DATA DASH'!L5059</f>
        <v/>
      </c>
      <c r="M5059">
        <f>'DATA DASH'!M5059</f>
        <v/>
      </c>
    </row>
    <row r="5060">
      <c r="A5060">
        <f>'DATA DASH'!A5060</f>
        <v/>
      </c>
      <c r="B5060">
        <f>'DATA DASH'!B5060</f>
        <v/>
      </c>
      <c r="C5060">
        <f>'DATA DASH'!C5060</f>
        <v/>
      </c>
      <c r="D5060">
        <f>'DATA DASH'!D5060</f>
        <v/>
      </c>
      <c r="E5060">
        <f>'DATA DASH'!E5060</f>
        <v/>
      </c>
      <c r="F5060">
        <f>'DATA DASH'!F5060</f>
        <v/>
      </c>
      <c r="G5060">
        <f>'DATA DASH'!G5060</f>
        <v/>
      </c>
      <c r="H5060">
        <f>'DATA DASH'!H5060</f>
        <v/>
      </c>
      <c r="I5060">
        <f>'DATA DASH'!I5060</f>
        <v/>
      </c>
      <c r="J5060">
        <f>'DATA DASH'!J5060</f>
        <v/>
      </c>
      <c r="K5060">
        <f>'DATA DASH'!K5060</f>
        <v/>
      </c>
      <c r="L5060">
        <f>'DATA DASH'!L5060</f>
        <v/>
      </c>
      <c r="M5060">
        <f>'DATA DASH'!M5060</f>
        <v/>
      </c>
    </row>
    <row r="5061">
      <c r="A5061">
        <f>'DATA DASH'!A5061</f>
        <v/>
      </c>
      <c r="B5061">
        <f>'DATA DASH'!B5061</f>
        <v/>
      </c>
      <c r="C5061">
        <f>'DATA DASH'!C5061</f>
        <v/>
      </c>
      <c r="D5061">
        <f>'DATA DASH'!D5061</f>
        <v/>
      </c>
      <c r="E5061">
        <f>'DATA DASH'!E5061</f>
        <v/>
      </c>
      <c r="F5061">
        <f>'DATA DASH'!F5061</f>
        <v/>
      </c>
      <c r="G5061">
        <f>'DATA DASH'!G5061</f>
        <v/>
      </c>
      <c r="H5061">
        <f>'DATA DASH'!H5061</f>
        <v/>
      </c>
      <c r="I5061">
        <f>'DATA DASH'!I5061</f>
        <v/>
      </c>
      <c r="J5061">
        <f>'DATA DASH'!J5061</f>
        <v/>
      </c>
      <c r="K5061">
        <f>'DATA DASH'!K5061</f>
        <v/>
      </c>
      <c r="L5061">
        <f>'DATA DASH'!L5061</f>
        <v/>
      </c>
      <c r="M5061">
        <f>'DATA DASH'!M5061</f>
        <v/>
      </c>
    </row>
    <row r="5062">
      <c r="A5062">
        <f>'DATA DASH'!A5062</f>
        <v/>
      </c>
      <c r="B5062">
        <f>'DATA DASH'!B5062</f>
        <v/>
      </c>
      <c r="C5062">
        <f>'DATA DASH'!C5062</f>
        <v/>
      </c>
      <c r="D5062">
        <f>'DATA DASH'!D5062</f>
        <v/>
      </c>
      <c r="E5062">
        <f>'DATA DASH'!E5062</f>
        <v/>
      </c>
      <c r="F5062">
        <f>'DATA DASH'!F5062</f>
        <v/>
      </c>
      <c r="G5062">
        <f>'DATA DASH'!G5062</f>
        <v/>
      </c>
      <c r="H5062">
        <f>'DATA DASH'!H5062</f>
        <v/>
      </c>
      <c r="I5062">
        <f>'DATA DASH'!I5062</f>
        <v/>
      </c>
      <c r="J5062">
        <f>'DATA DASH'!J5062</f>
        <v/>
      </c>
      <c r="K5062">
        <f>'DATA DASH'!K5062</f>
        <v/>
      </c>
      <c r="L5062">
        <f>'DATA DASH'!L5062</f>
        <v/>
      </c>
      <c r="M5062">
        <f>'DATA DASH'!M5062</f>
        <v/>
      </c>
    </row>
    <row r="5063">
      <c r="A5063">
        <f>'DATA DASH'!A5063</f>
        <v/>
      </c>
      <c r="B5063">
        <f>'DATA DASH'!B5063</f>
        <v/>
      </c>
      <c r="C5063">
        <f>'DATA DASH'!C5063</f>
        <v/>
      </c>
      <c r="D5063">
        <f>'DATA DASH'!D5063</f>
        <v/>
      </c>
      <c r="E5063">
        <f>'DATA DASH'!E5063</f>
        <v/>
      </c>
      <c r="F5063">
        <f>'DATA DASH'!F5063</f>
        <v/>
      </c>
      <c r="G5063">
        <f>'DATA DASH'!G5063</f>
        <v/>
      </c>
      <c r="H5063">
        <f>'DATA DASH'!H5063</f>
        <v/>
      </c>
      <c r="I5063">
        <f>'DATA DASH'!I5063</f>
        <v/>
      </c>
      <c r="J5063">
        <f>'DATA DASH'!J5063</f>
        <v/>
      </c>
      <c r="K5063">
        <f>'DATA DASH'!K5063</f>
        <v/>
      </c>
      <c r="L5063">
        <f>'DATA DASH'!L5063</f>
        <v/>
      </c>
      <c r="M5063">
        <f>'DATA DASH'!M5063</f>
        <v/>
      </c>
    </row>
    <row r="5064">
      <c r="A5064">
        <f>'DATA DASH'!A5064</f>
        <v/>
      </c>
      <c r="B5064">
        <f>'DATA DASH'!B5064</f>
        <v/>
      </c>
      <c r="C5064">
        <f>'DATA DASH'!C5064</f>
        <v/>
      </c>
      <c r="D5064">
        <f>'DATA DASH'!D5064</f>
        <v/>
      </c>
      <c r="E5064">
        <f>'DATA DASH'!E5064</f>
        <v/>
      </c>
      <c r="F5064">
        <f>'DATA DASH'!F5064</f>
        <v/>
      </c>
      <c r="G5064">
        <f>'DATA DASH'!G5064</f>
        <v/>
      </c>
      <c r="H5064">
        <f>'DATA DASH'!H5064</f>
        <v/>
      </c>
      <c r="I5064">
        <f>'DATA DASH'!I5064</f>
        <v/>
      </c>
      <c r="J5064">
        <f>'DATA DASH'!J5064</f>
        <v/>
      </c>
      <c r="K5064">
        <f>'DATA DASH'!K5064</f>
        <v/>
      </c>
      <c r="L5064">
        <f>'DATA DASH'!L5064</f>
        <v/>
      </c>
      <c r="M5064">
        <f>'DATA DASH'!M5064</f>
        <v/>
      </c>
    </row>
    <row r="5065">
      <c r="A5065">
        <f>'DATA DASH'!A5065</f>
        <v/>
      </c>
      <c r="B5065">
        <f>'DATA DASH'!B5065</f>
        <v/>
      </c>
      <c r="C5065">
        <f>'DATA DASH'!C5065</f>
        <v/>
      </c>
      <c r="D5065">
        <f>'DATA DASH'!D5065</f>
        <v/>
      </c>
      <c r="E5065">
        <f>'DATA DASH'!E5065</f>
        <v/>
      </c>
      <c r="F5065">
        <f>'DATA DASH'!F5065</f>
        <v/>
      </c>
      <c r="G5065">
        <f>'DATA DASH'!G5065</f>
        <v/>
      </c>
      <c r="H5065">
        <f>'DATA DASH'!H5065</f>
        <v/>
      </c>
      <c r="I5065">
        <f>'DATA DASH'!I5065</f>
        <v/>
      </c>
      <c r="J5065">
        <f>'DATA DASH'!J5065</f>
        <v/>
      </c>
      <c r="K5065">
        <f>'DATA DASH'!K5065</f>
        <v/>
      </c>
      <c r="L5065">
        <f>'DATA DASH'!L5065</f>
        <v/>
      </c>
      <c r="M5065">
        <f>'DATA DASH'!M5065</f>
        <v/>
      </c>
    </row>
    <row r="5066">
      <c r="A5066">
        <f>'DATA DASH'!A5066</f>
        <v/>
      </c>
      <c r="B5066">
        <f>'DATA DASH'!B5066</f>
        <v/>
      </c>
      <c r="C5066">
        <f>'DATA DASH'!C5066</f>
        <v/>
      </c>
      <c r="D5066">
        <f>'DATA DASH'!D5066</f>
        <v/>
      </c>
      <c r="E5066">
        <f>'DATA DASH'!E5066</f>
        <v/>
      </c>
      <c r="F5066">
        <f>'DATA DASH'!F5066</f>
        <v/>
      </c>
      <c r="G5066">
        <f>'DATA DASH'!G5066</f>
        <v/>
      </c>
      <c r="H5066">
        <f>'DATA DASH'!H5066</f>
        <v/>
      </c>
      <c r="I5066">
        <f>'DATA DASH'!I5066</f>
        <v/>
      </c>
      <c r="J5066">
        <f>'DATA DASH'!J5066</f>
        <v/>
      </c>
      <c r="K5066">
        <f>'DATA DASH'!K5066</f>
        <v/>
      </c>
      <c r="L5066">
        <f>'DATA DASH'!L5066</f>
        <v/>
      </c>
      <c r="M5066">
        <f>'DATA DASH'!M5066</f>
        <v/>
      </c>
    </row>
    <row r="5067">
      <c r="A5067">
        <f>'DATA DASH'!A5067</f>
        <v/>
      </c>
      <c r="B5067">
        <f>'DATA DASH'!B5067</f>
        <v/>
      </c>
      <c r="C5067">
        <f>'DATA DASH'!C5067</f>
        <v/>
      </c>
      <c r="D5067">
        <f>'DATA DASH'!D5067</f>
        <v/>
      </c>
      <c r="E5067">
        <f>'DATA DASH'!E5067</f>
        <v/>
      </c>
      <c r="F5067">
        <f>'DATA DASH'!F5067</f>
        <v/>
      </c>
      <c r="G5067">
        <f>'DATA DASH'!G5067</f>
        <v/>
      </c>
      <c r="H5067">
        <f>'DATA DASH'!H5067</f>
        <v/>
      </c>
      <c r="I5067">
        <f>'DATA DASH'!I5067</f>
        <v/>
      </c>
      <c r="J5067">
        <f>'DATA DASH'!J5067</f>
        <v/>
      </c>
      <c r="K5067">
        <f>'DATA DASH'!K5067</f>
        <v/>
      </c>
      <c r="L5067">
        <f>'DATA DASH'!L5067</f>
        <v/>
      </c>
      <c r="M5067">
        <f>'DATA DASH'!M5067</f>
        <v/>
      </c>
    </row>
    <row r="5068">
      <c r="A5068">
        <f>'DATA DASH'!A5068</f>
        <v/>
      </c>
      <c r="B5068">
        <f>'DATA DASH'!B5068</f>
        <v/>
      </c>
      <c r="C5068">
        <f>'DATA DASH'!C5068</f>
        <v/>
      </c>
      <c r="D5068">
        <f>'DATA DASH'!D5068</f>
        <v/>
      </c>
      <c r="E5068">
        <f>'DATA DASH'!E5068</f>
        <v/>
      </c>
      <c r="F5068">
        <f>'DATA DASH'!F5068</f>
        <v/>
      </c>
      <c r="G5068">
        <f>'DATA DASH'!G5068</f>
        <v/>
      </c>
      <c r="H5068">
        <f>'DATA DASH'!H5068</f>
        <v/>
      </c>
      <c r="I5068">
        <f>'DATA DASH'!I5068</f>
        <v/>
      </c>
      <c r="J5068">
        <f>'DATA DASH'!J5068</f>
        <v/>
      </c>
      <c r="K5068">
        <f>'DATA DASH'!K5068</f>
        <v/>
      </c>
      <c r="L5068">
        <f>'DATA DASH'!L5068</f>
        <v/>
      </c>
      <c r="M5068">
        <f>'DATA DASH'!M5068</f>
        <v/>
      </c>
    </row>
    <row r="5069">
      <c r="A5069">
        <f>'DATA DASH'!A5069</f>
        <v/>
      </c>
      <c r="B5069">
        <f>'DATA DASH'!B5069</f>
        <v/>
      </c>
      <c r="C5069">
        <f>'DATA DASH'!C5069</f>
        <v/>
      </c>
      <c r="D5069">
        <f>'DATA DASH'!D5069</f>
        <v/>
      </c>
      <c r="E5069">
        <f>'DATA DASH'!E5069</f>
        <v/>
      </c>
      <c r="F5069">
        <f>'DATA DASH'!F5069</f>
        <v/>
      </c>
      <c r="G5069">
        <f>'DATA DASH'!G5069</f>
        <v/>
      </c>
      <c r="H5069">
        <f>'DATA DASH'!H5069</f>
        <v/>
      </c>
      <c r="I5069">
        <f>'DATA DASH'!I5069</f>
        <v/>
      </c>
      <c r="J5069">
        <f>'DATA DASH'!J5069</f>
        <v/>
      </c>
      <c r="K5069">
        <f>'DATA DASH'!K5069</f>
        <v/>
      </c>
      <c r="L5069">
        <f>'DATA DASH'!L5069</f>
        <v/>
      </c>
      <c r="M5069">
        <f>'DATA DASH'!M5069</f>
        <v/>
      </c>
    </row>
    <row r="5070">
      <c r="A5070">
        <f>'DATA DASH'!A5070</f>
        <v/>
      </c>
      <c r="B5070">
        <f>'DATA DASH'!B5070</f>
        <v/>
      </c>
      <c r="C5070">
        <f>'DATA DASH'!C5070</f>
        <v/>
      </c>
      <c r="D5070">
        <f>'DATA DASH'!D5070</f>
        <v/>
      </c>
      <c r="E5070">
        <f>'DATA DASH'!E5070</f>
        <v/>
      </c>
      <c r="F5070">
        <f>'DATA DASH'!F5070</f>
        <v/>
      </c>
      <c r="G5070">
        <f>'DATA DASH'!G5070</f>
        <v/>
      </c>
      <c r="H5070">
        <f>'DATA DASH'!H5070</f>
        <v/>
      </c>
      <c r="I5070">
        <f>'DATA DASH'!I5070</f>
        <v/>
      </c>
      <c r="J5070">
        <f>'DATA DASH'!J5070</f>
        <v/>
      </c>
      <c r="K5070">
        <f>'DATA DASH'!K5070</f>
        <v/>
      </c>
      <c r="L5070">
        <f>'DATA DASH'!L5070</f>
        <v/>
      </c>
      <c r="M5070">
        <f>'DATA DASH'!M5070</f>
        <v/>
      </c>
    </row>
    <row r="5071">
      <c r="A5071">
        <f>'DATA DASH'!A5071</f>
        <v/>
      </c>
      <c r="B5071">
        <f>'DATA DASH'!B5071</f>
        <v/>
      </c>
      <c r="C5071">
        <f>'DATA DASH'!C5071</f>
        <v/>
      </c>
      <c r="D5071">
        <f>'DATA DASH'!D5071</f>
        <v/>
      </c>
      <c r="E5071">
        <f>'DATA DASH'!E5071</f>
        <v/>
      </c>
      <c r="F5071">
        <f>'DATA DASH'!F5071</f>
        <v/>
      </c>
      <c r="G5071">
        <f>'DATA DASH'!G5071</f>
        <v/>
      </c>
      <c r="H5071">
        <f>'DATA DASH'!H5071</f>
        <v/>
      </c>
      <c r="I5071">
        <f>'DATA DASH'!I5071</f>
        <v/>
      </c>
      <c r="J5071">
        <f>'DATA DASH'!J5071</f>
        <v/>
      </c>
      <c r="K5071">
        <f>'DATA DASH'!K5071</f>
        <v/>
      </c>
      <c r="L5071">
        <f>'DATA DASH'!L5071</f>
        <v/>
      </c>
      <c r="M5071">
        <f>'DATA DASH'!M5071</f>
        <v/>
      </c>
    </row>
    <row r="5072">
      <c r="A5072">
        <f>'DATA DASH'!A5072</f>
        <v/>
      </c>
      <c r="B5072">
        <f>'DATA DASH'!B5072</f>
        <v/>
      </c>
      <c r="C5072">
        <f>'DATA DASH'!C5072</f>
        <v/>
      </c>
      <c r="D5072">
        <f>'DATA DASH'!D5072</f>
        <v/>
      </c>
      <c r="E5072">
        <f>'DATA DASH'!E5072</f>
        <v/>
      </c>
      <c r="F5072">
        <f>'DATA DASH'!F5072</f>
        <v/>
      </c>
      <c r="G5072">
        <f>'DATA DASH'!G5072</f>
        <v/>
      </c>
      <c r="H5072">
        <f>'DATA DASH'!H5072</f>
        <v/>
      </c>
      <c r="I5072">
        <f>'DATA DASH'!I5072</f>
        <v/>
      </c>
      <c r="J5072">
        <f>'DATA DASH'!J5072</f>
        <v/>
      </c>
      <c r="K5072">
        <f>'DATA DASH'!K5072</f>
        <v/>
      </c>
      <c r="L5072">
        <f>'DATA DASH'!L5072</f>
        <v/>
      </c>
      <c r="M5072">
        <f>'DATA DASH'!M5072</f>
        <v/>
      </c>
    </row>
    <row r="5073">
      <c r="A5073">
        <f>'DATA DASH'!A5073</f>
        <v/>
      </c>
      <c r="B5073">
        <f>'DATA DASH'!B5073</f>
        <v/>
      </c>
      <c r="C5073">
        <f>'DATA DASH'!C5073</f>
        <v/>
      </c>
      <c r="D5073">
        <f>'DATA DASH'!D5073</f>
        <v/>
      </c>
      <c r="E5073">
        <f>'DATA DASH'!E5073</f>
        <v/>
      </c>
      <c r="F5073">
        <f>'DATA DASH'!F5073</f>
        <v/>
      </c>
      <c r="G5073">
        <f>'DATA DASH'!G5073</f>
        <v/>
      </c>
      <c r="H5073">
        <f>'DATA DASH'!H5073</f>
        <v/>
      </c>
      <c r="I5073">
        <f>'DATA DASH'!I5073</f>
        <v/>
      </c>
      <c r="J5073">
        <f>'DATA DASH'!J5073</f>
        <v/>
      </c>
      <c r="K5073">
        <f>'DATA DASH'!K5073</f>
        <v/>
      </c>
      <c r="L5073">
        <f>'DATA DASH'!L5073</f>
        <v/>
      </c>
      <c r="M5073">
        <f>'DATA DASH'!M5073</f>
        <v/>
      </c>
    </row>
    <row r="5074">
      <c r="A5074">
        <f>'DATA DASH'!A5074</f>
        <v/>
      </c>
      <c r="B5074">
        <f>'DATA DASH'!B5074</f>
        <v/>
      </c>
      <c r="C5074">
        <f>'DATA DASH'!C5074</f>
        <v/>
      </c>
      <c r="D5074">
        <f>'DATA DASH'!D5074</f>
        <v/>
      </c>
      <c r="E5074">
        <f>'DATA DASH'!E5074</f>
        <v/>
      </c>
      <c r="F5074">
        <f>'DATA DASH'!F5074</f>
        <v/>
      </c>
      <c r="G5074">
        <f>'DATA DASH'!G5074</f>
        <v/>
      </c>
      <c r="H5074">
        <f>'DATA DASH'!H5074</f>
        <v/>
      </c>
      <c r="I5074">
        <f>'DATA DASH'!I5074</f>
        <v/>
      </c>
      <c r="J5074">
        <f>'DATA DASH'!J5074</f>
        <v/>
      </c>
      <c r="K5074">
        <f>'DATA DASH'!K5074</f>
        <v/>
      </c>
      <c r="L5074">
        <f>'DATA DASH'!L5074</f>
        <v/>
      </c>
      <c r="M5074">
        <f>'DATA DASH'!M5074</f>
        <v/>
      </c>
    </row>
    <row r="5075">
      <c r="A5075">
        <f>'DATA DASH'!A5075</f>
        <v/>
      </c>
      <c r="B5075">
        <f>'DATA DASH'!B5075</f>
        <v/>
      </c>
      <c r="C5075">
        <f>'DATA DASH'!C5075</f>
        <v/>
      </c>
      <c r="D5075">
        <f>'DATA DASH'!D5075</f>
        <v/>
      </c>
      <c r="E5075">
        <f>'DATA DASH'!E5075</f>
        <v/>
      </c>
      <c r="F5075">
        <f>'DATA DASH'!F5075</f>
        <v/>
      </c>
      <c r="G5075">
        <f>'DATA DASH'!G5075</f>
        <v/>
      </c>
      <c r="H5075">
        <f>'DATA DASH'!H5075</f>
        <v/>
      </c>
      <c r="I5075">
        <f>'DATA DASH'!I5075</f>
        <v/>
      </c>
      <c r="J5075">
        <f>'DATA DASH'!J5075</f>
        <v/>
      </c>
      <c r="K5075">
        <f>'DATA DASH'!K5075</f>
        <v/>
      </c>
      <c r="L5075">
        <f>'DATA DASH'!L5075</f>
        <v/>
      </c>
      <c r="M5075">
        <f>'DATA DASH'!M5075</f>
        <v/>
      </c>
    </row>
    <row r="5076">
      <c r="A5076">
        <f>'DATA DASH'!A5076</f>
        <v/>
      </c>
      <c r="B5076">
        <f>'DATA DASH'!B5076</f>
        <v/>
      </c>
      <c r="C5076">
        <f>'DATA DASH'!C5076</f>
        <v/>
      </c>
      <c r="D5076">
        <f>'DATA DASH'!D5076</f>
        <v/>
      </c>
      <c r="E5076">
        <f>'DATA DASH'!E5076</f>
        <v/>
      </c>
      <c r="F5076">
        <f>'DATA DASH'!F5076</f>
        <v/>
      </c>
      <c r="G5076">
        <f>'DATA DASH'!G5076</f>
        <v/>
      </c>
      <c r="H5076">
        <f>'DATA DASH'!H5076</f>
        <v/>
      </c>
      <c r="I5076">
        <f>'DATA DASH'!I5076</f>
        <v/>
      </c>
      <c r="J5076">
        <f>'DATA DASH'!J5076</f>
        <v/>
      </c>
      <c r="K5076">
        <f>'DATA DASH'!K5076</f>
        <v/>
      </c>
      <c r="L5076">
        <f>'DATA DASH'!L5076</f>
        <v/>
      </c>
      <c r="M5076">
        <f>'DATA DASH'!M5076</f>
        <v/>
      </c>
    </row>
    <row r="5077">
      <c r="A5077">
        <f>'DATA DASH'!A5077</f>
        <v/>
      </c>
      <c r="B5077">
        <f>'DATA DASH'!B5077</f>
        <v/>
      </c>
      <c r="C5077">
        <f>'DATA DASH'!C5077</f>
        <v/>
      </c>
      <c r="D5077">
        <f>'DATA DASH'!D5077</f>
        <v/>
      </c>
      <c r="E5077">
        <f>'DATA DASH'!E5077</f>
        <v/>
      </c>
      <c r="F5077">
        <f>'DATA DASH'!F5077</f>
        <v/>
      </c>
      <c r="G5077">
        <f>'DATA DASH'!G5077</f>
        <v/>
      </c>
      <c r="H5077">
        <f>'DATA DASH'!H5077</f>
        <v/>
      </c>
      <c r="I5077">
        <f>'DATA DASH'!I5077</f>
        <v/>
      </c>
      <c r="J5077">
        <f>'DATA DASH'!J5077</f>
        <v/>
      </c>
      <c r="K5077">
        <f>'DATA DASH'!K5077</f>
        <v/>
      </c>
      <c r="L5077">
        <f>'DATA DASH'!L5077</f>
        <v/>
      </c>
      <c r="M5077">
        <f>'DATA DASH'!M5077</f>
        <v/>
      </c>
    </row>
    <row r="5078">
      <c r="A5078">
        <f>'DATA DASH'!A5078</f>
        <v/>
      </c>
      <c r="B5078">
        <f>'DATA DASH'!B5078</f>
        <v/>
      </c>
      <c r="C5078">
        <f>'DATA DASH'!C5078</f>
        <v/>
      </c>
      <c r="D5078">
        <f>'DATA DASH'!D5078</f>
        <v/>
      </c>
      <c r="E5078">
        <f>'DATA DASH'!E5078</f>
        <v/>
      </c>
      <c r="F5078">
        <f>'DATA DASH'!F5078</f>
        <v/>
      </c>
      <c r="G5078">
        <f>'DATA DASH'!G5078</f>
        <v/>
      </c>
      <c r="H5078">
        <f>'DATA DASH'!H5078</f>
        <v/>
      </c>
      <c r="I5078">
        <f>'DATA DASH'!I5078</f>
        <v/>
      </c>
      <c r="J5078">
        <f>'DATA DASH'!J5078</f>
        <v/>
      </c>
      <c r="K5078">
        <f>'DATA DASH'!K5078</f>
        <v/>
      </c>
      <c r="L5078">
        <f>'DATA DASH'!L5078</f>
        <v/>
      </c>
      <c r="M5078">
        <f>'DATA DASH'!M5078</f>
        <v/>
      </c>
    </row>
    <row r="5079">
      <c r="A5079">
        <f>'DATA DASH'!A5079</f>
        <v/>
      </c>
      <c r="B5079">
        <f>'DATA DASH'!B5079</f>
        <v/>
      </c>
      <c r="C5079">
        <f>'DATA DASH'!C5079</f>
        <v/>
      </c>
      <c r="D5079">
        <f>'DATA DASH'!D5079</f>
        <v/>
      </c>
      <c r="E5079">
        <f>'DATA DASH'!E5079</f>
        <v/>
      </c>
      <c r="F5079">
        <f>'DATA DASH'!F5079</f>
        <v/>
      </c>
      <c r="G5079">
        <f>'DATA DASH'!G5079</f>
        <v/>
      </c>
      <c r="H5079">
        <f>'DATA DASH'!H5079</f>
        <v/>
      </c>
      <c r="I5079">
        <f>'DATA DASH'!I5079</f>
        <v/>
      </c>
      <c r="J5079">
        <f>'DATA DASH'!J5079</f>
        <v/>
      </c>
      <c r="K5079">
        <f>'DATA DASH'!K5079</f>
        <v/>
      </c>
      <c r="L5079">
        <f>'DATA DASH'!L5079</f>
        <v/>
      </c>
      <c r="M5079">
        <f>'DATA DASH'!M5079</f>
        <v/>
      </c>
    </row>
    <row r="5080">
      <c r="A5080">
        <f>'DATA DASH'!A5080</f>
        <v/>
      </c>
      <c r="B5080">
        <f>'DATA DASH'!B5080</f>
        <v/>
      </c>
      <c r="C5080">
        <f>'DATA DASH'!C5080</f>
        <v/>
      </c>
      <c r="D5080">
        <f>'DATA DASH'!D5080</f>
        <v/>
      </c>
      <c r="E5080">
        <f>'DATA DASH'!E5080</f>
        <v/>
      </c>
      <c r="F5080">
        <f>'DATA DASH'!F5080</f>
        <v/>
      </c>
      <c r="G5080">
        <f>'DATA DASH'!G5080</f>
        <v/>
      </c>
      <c r="H5080">
        <f>'DATA DASH'!H5080</f>
        <v/>
      </c>
      <c r="I5080">
        <f>'DATA DASH'!I5080</f>
        <v/>
      </c>
      <c r="J5080">
        <f>'DATA DASH'!J5080</f>
        <v/>
      </c>
      <c r="K5080">
        <f>'DATA DASH'!K5080</f>
        <v/>
      </c>
      <c r="L5080">
        <f>'DATA DASH'!L5080</f>
        <v/>
      </c>
      <c r="M5080">
        <f>'DATA DASH'!M5080</f>
        <v/>
      </c>
    </row>
    <row r="5081">
      <c r="A5081">
        <f>'DATA DASH'!A5081</f>
        <v/>
      </c>
      <c r="B5081">
        <f>'DATA DASH'!B5081</f>
        <v/>
      </c>
      <c r="C5081">
        <f>'DATA DASH'!C5081</f>
        <v/>
      </c>
      <c r="D5081">
        <f>'DATA DASH'!D5081</f>
        <v/>
      </c>
      <c r="E5081">
        <f>'DATA DASH'!E5081</f>
        <v/>
      </c>
      <c r="F5081">
        <f>'DATA DASH'!F5081</f>
        <v/>
      </c>
      <c r="G5081">
        <f>'DATA DASH'!G5081</f>
        <v/>
      </c>
      <c r="H5081">
        <f>'DATA DASH'!H5081</f>
        <v/>
      </c>
      <c r="I5081">
        <f>'DATA DASH'!I5081</f>
        <v/>
      </c>
      <c r="J5081">
        <f>'DATA DASH'!J5081</f>
        <v/>
      </c>
      <c r="K5081">
        <f>'DATA DASH'!K5081</f>
        <v/>
      </c>
      <c r="L5081">
        <f>'DATA DASH'!L5081</f>
        <v/>
      </c>
      <c r="M5081">
        <f>'DATA DASH'!M5081</f>
        <v/>
      </c>
    </row>
    <row r="5082">
      <c r="A5082">
        <f>'DATA DASH'!A5082</f>
        <v/>
      </c>
      <c r="B5082">
        <f>'DATA DASH'!B5082</f>
        <v/>
      </c>
      <c r="C5082">
        <f>'DATA DASH'!C5082</f>
        <v/>
      </c>
      <c r="D5082">
        <f>'DATA DASH'!D5082</f>
        <v/>
      </c>
      <c r="E5082">
        <f>'DATA DASH'!E5082</f>
        <v/>
      </c>
      <c r="F5082">
        <f>'DATA DASH'!F5082</f>
        <v/>
      </c>
      <c r="G5082">
        <f>'DATA DASH'!G5082</f>
        <v/>
      </c>
      <c r="H5082">
        <f>'DATA DASH'!H5082</f>
        <v/>
      </c>
      <c r="I5082">
        <f>'DATA DASH'!I5082</f>
        <v/>
      </c>
      <c r="J5082">
        <f>'DATA DASH'!J5082</f>
        <v/>
      </c>
      <c r="K5082">
        <f>'DATA DASH'!K5082</f>
        <v/>
      </c>
      <c r="L5082">
        <f>'DATA DASH'!L5082</f>
        <v/>
      </c>
      <c r="M5082">
        <f>'DATA DASH'!M5082</f>
        <v/>
      </c>
    </row>
    <row r="5083">
      <c r="A5083">
        <f>'DATA DASH'!A5083</f>
        <v/>
      </c>
      <c r="B5083">
        <f>'DATA DASH'!B5083</f>
        <v/>
      </c>
      <c r="C5083">
        <f>'DATA DASH'!C5083</f>
        <v/>
      </c>
      <c r="D5083">
        <f>'DATA DASH'!D5083</f>
        <v/>
      </c>
      <c r="E5083">
        <f>'DATA DASH'!E5083</f>
        <v/>
      </c>
      <c r="F5083">
        <f>'DATA DASH'!F5083</f>
        <v/>
      </c>
      <c r="G5083">
        <f>'DATA DASH'!G5083</f>
        <v/>
      </c>
      <c r="H5083">
        <f>'DATA DASH'!H5083</f>
        <v/>
      </c>
      <c r="I5083">
        <f>'DATA DASH'!I5083</f>
        <v/>
      </c>
      <c r="J5083">
        <f>'DATA DASH'!J5083</f>
        <v/>
      </c>
      <c r="K5083">
        <f>'DATA DASH'!K5083</f>
        <v/>
      </c>
      <c r="L5083">
        <f>'DATA DASH'!L5083</f>
        <v/>
      </c>
      <c r="M5083">
        <f>'DATA DASH'!M5083</f>
        <v/>
      </c>
    </row>
    <row r="5084">
      <c r="A5084">
        <f>'DATA DASH'!A5084</f>
        <v/>
      </c>
      <c r="B5084">
        <f>'DATA DASH'!B5084</f>
        <v/>
      </c>
      <c r="C5084">
        <f>'DATA DASH'!C5084</f>
        <v/>
      </c>
      <c r="D5084">
        <f>'DATA DASH'!D5084</f>
        <v/>
      </c>
      <c r="E5084">
        <f>'DATA DASH'!E5084</f>
        <v/>
      </c>
      <c r="F5084">
        <f>'DATA DASH'!F5084</f>
        <v/>
      </c>
      <c r="G5084">
        <f>'DATA DASH'!G5084</f>
        <v/>
      </c>
      <c r="H5084">
        <f>'DATA DASH'!H5084</f>
        <v/>
      </c>
      <c r="I5084">
        <f>'DATA DASH'!I5084</f>
        <v/>
      </c>
      <c r="J5084">
        <f>'DATA DASH'!J5084</f>
        <v/>
      </c>
      <c r="K5084">
        <f>'DATA DASH'!K5084</f>
        <v/>
      </c>
      <c r="L5084">
        <f>'DATA DASH'!L5084</f>
        <v/>
      </c>
      <c r="M5084">
        <f>'DATA DASH'!M5084</f>
        <v/>
      </c>
    </row>
    <row r="5085">
      <c r="A5085">
        <f>'DATA DASH'!A5085</f>
        <v/>
      </c>
      <c r="B5085">
        <f>'DATA DASH'!B5085</f>
        <v/>
      </c>
      <c r="C5085">
        <f>'DATA DASH'!C5085</f>
        <v/>
      </c>
      <c r="D5085">
        <f>'DATA DASH'!D5085</f>
        <v/>
      </c>
      <c r="E5085">
        <f>'DATA DASH'!E5085</f>
        <v/>
      </c>
      <c r="F5085">
        <f>'DATA DASH'!F5085</f>
        <v/>
      </c>
      <c r="G5085">
        <f>'DATA DASH'!G5085</f>
        <v/>
      </c>
      <c r="H5085">
        <f>'DATA DASH'!H5085</f>
        <v/>
      </c>
      <c r="I5085">
        <f>'DATA DASH'!I5085</f>
        <v/>
      </c>
      <c r="J5085">
        <f>'DATA DASH'!J5085</f>
        <v/>
      </c>
      <c r="K5085">
        <f>'DATA DASH'!K5085</f>
        <v/>
      </c>
      <c r="L5085">
        <f>'DATA DASH'!L5085</f>
        <v/>
      </c>
      <c r="M5085">
        <f>'DATA DASH'!M5085</f>
        <v/>
      </c>
    </row>
    <row r="5086">
      <c r="A5086">
        <f>'DATA DASH'!A5086</f>
        <v/>
      </c>
      <c r="B5086">
        <f>'DATA DASH'!B5086</f>
        <v/>
      </c>
      <c r="C5086">
        <f>'DATA DASH'!C5086</f>
        <v/>
      </c>
      <c r="D5086">
        <f>'DATA DASH'!D5086</f>
        <v/>
      </c>
      <c r="E5086">
        <f>'DATA DASH'!E5086</f>
        <v/>
      </c>
      <c r="F5086">
        <f>'DATA DASH'!F5086</f>
        <v/>
      </c>
      <c r="G5086">
        <f>'DATA DASH'!G5086</f>
        <v/>
      </c>
      <c r="H5086">
        <f>'DATA DASH'!H5086</f>
        <v/>
      </c>
      <c r="I5086">
        <f>'DATA DASH'!I5086</f>
        <v/>
      </c>
      <c r="J5086">
        <f>'DATA DASH'!J5086</f>
        <v/>
      </c>
      <c r="K5086">
        <f>'DATA DASH'!K5086</f>
        <v/>
      </c>
      <c r="L5086">
        <f>'DATA DASH'!L5086</f>
        <v/>
      </c>
      <c r="M5086">
        <f>'DATA DASH'!M5086</f>
        <v/>
      </c>
    </row>
    <row r="5087">
      <c r="A5087">
        <f>'DATA DASH'!A5087</f>
        <v/>
      </c>
      <c r="B5087">
        <f>'DATA DASH'!B5087</f>
        <v/>
      </c>
      <c r="C5087">
        <f>'DATA DASH'!C5087</f>
        <v/>
      </c>
      <c r="D5087">
        <f>'DATA DASH'!D5087</f>
        <v/>
      </c>
      <c r="E5087">
        <f>'DATA DASH'!E5087</f>
        <v/>
      </c>
      <c r="F5087">
        <f>'DATA DASH'!F5087</f>
        <v/>
      </c>
      <c r="G5087">
        <f>'DATA DASH'!G5087</f>
        <v/>
      </c>
      <c r="H5087">
        <f>'DATA DASH'!H5087</f>
        <v/>
      </c>
      <c r="I5087">
        <f>'DATA DASH'!I5087</f>
        <v/>
      </c>
      <c r="J5087">
        <f>'DATA DASH'!J5087</f>
        <v/>
      </c>
      <c r="K5087">
        <f>'DATA DASH'!K5087</f>
        <v/>
      </c>
      <c r="L5087">
        <f>'DATA DASH'!L5087</f>
        <v/>
      </c>
      <c r="M5087">
        <f>'DATA DASH'!M5087</f>
        <v/>
      </c>
    </row>
    <row r="5088">
      <c r="A5088">
        <f>'DATA DASH'!A5088</f>
        <v/>
      </c>
      <c r="B5088">
        <f>'DATA DASH'!B5088</f>
        <v/>
      </c>
      <c r="C5088">
        <f>'DATA DASH'!C5088</f>
        <v/>
      </c>
      <c r="D5088">
        <f>'DATA DASH'!D5088</f>
        <v/>
      </c>
      <c r="E5088">
        <f>'DATA DASH'!E5088</f>
        <v/>
      </c>
      <c r="F5088">
        <f>'DATA DASH'!F5088</f>
        <v/>
      </c>
      <c r="G5088">
        <f>'DATA DASH'!G5088</f>
        <v/>
      </c>
      <c r="H5088">
        <f>'DATA DASH'!H5088</f>
        <v/>
      </c>
      <c r="I5088">
        <f>'DATA DASH'!I5088</f>
        <v/>
      </c>
      <c r="J5088">
        <f>'DATA DASH'!J5088</f>
        <v/>
      </c>
      <c r="K5088">
        <f>'DATA DASH'!K5088</f>
        <v/>
      </c>
      <c r="L5088">
        <f>'DATA DASH'!L5088</f>
        <v/>
      </c>
      <c r="M5088">
        <f>'DATA DASH'!M5088</f>
        <v/>
      </c>
    </row>
    <row r="5089">
      <c r="A5089">
        <f>'DATA DASH'!A5089</f>
        <v/>
      </c>
      <c r="B5089">
        <f>'DATA DASH'!B5089</f>
        <v/>
      </c>
      <c r="C5089">
        <f>'DATA DASH'!C5089</f>
        <v/>
      </c>
      <c r="D5089">
        <f>'DATA DASH'!D5089</f>
        <v/>
      </c>
      <c r="E5089">
        <f>'DATA DASH'!E5089</f>
        <v/>
      </c>
      <c r="F5089">
        <f>'DATA DASH'!F5089</f>
        <v/>
      </c>
      <c r="G5089">
        <f>'DATA DASH'!G5089</f>
        <v/>
      </c>
      <c r="H5089">
        <f>'DATA DASH'!H5089</f>
        <v/>
      </c>
      <c r="I5089">
        <f>'DATA DASH'!I5089</f>
        <v/>
      </c>
      <c r="J5089">
        <f>'DATA DASH'!J5089</f>
        <v/>
      </c>
      <c r="K5089">
        <f>'DATA DASH'!K5089</f>
        <v/>
      </c>
      <c r="L5089">
        <f>'DATA DASH'!L5089</f>
        <v/>
      </c>
      <c r="M5089">
        <f>'DATA DASH'!M5089</f>
        <v/>
      </c>
    </row>
    <row r="5090">
      <c r="A5090">
        <f>'DATA DASH'!A5090</f>
        <v/>
      </c>
      <c r="B5090">
        <f>'DATA DASH'!B5090</f>
        <v/>
      </c>
      <c r="C5090">
        <f>'DATA DASH'!C5090</f>
        <v/>
      </c>
      <c r="D5090">
        <f>'DATA DASH'!D5090</f>
        <v/>
      </c>
      <c r="E5090">
        <f>'DATA DASH'!E5090</f>
        <v/>
      </c>
      <c r="F5090">
        <f>'DATA DASH'!F5090</f>
        <v/>
      </c>
      <c r="G5090">
        <f>'DATA DASH'!G5090</f>
        <v/>
      </c>
      <c r="H5090">
        <f>'DATA DASH'!H5090</f>
        <v/>
      </c>
      <c r="I5090">
        <f>'DATA DASH'!I5090</f>
        <v/>
      </c>
      <c r="J5090">
        <f>'DATA DASH'!J5090</f>
        <v/>
      </c>
      <c r="K5090">
        <f>'DATA DASH'!K5090</f>
        <v/>
      </c>
      <c r="L5090">
        <f>'DATA DASH'!L5090</f>
        <v/>
      </c>
      <c r="M5090">
        <f>'DATA DASH'!M5090</f>
        <v/>
      </c>
    </row>
    <row r="5091">
      <c r="A5091">
        <f>'DATA DASH'!A5091</f>
        <v/>
      </c>
      <c r="B5091">
        <f>'DATA DASH'!B5091</f>
        <v/>
      </c>
      <c r="C5091">
        <f>'DATA DASH'!C5091</f>
        <v/>
      </c>
      <c r="D5091">
        <f>'DATA DASH'!D5091</f>
        <v/>
      </c>
      <c r="E5091">
        <f>'DATA DASH'!E5091</f>
        <v/>
      </c>
      <c r="F5091">
        <f>'DATA DASH'!F5091</f>
        <v/>
      </c>
      <c r="G5091">
        <f>'DATA DASH'!G5091</f>
        <v/>
      </c>
      <c r="H5091">
        <f>'DATA DASH'!H5091</f>
        <v/>
      </c>
      <c r="I5091">
        <f>'DATA DASH'!I5091</f>
        <v/>
      </c>
      <c r="J5091">
        <f>'DATA DASH'!J5091</f>
        <v/>
      </c>
      <c r="K5091">
        <f>'DATA DASH'!K5091</f>
        <v/>
      </c>
      <c r="L5091">
        <f>'DATA DASH'!L5091</f>
        <v/>
      </c>
      <c r="M5091">
        <f>'DATA DASH'!M5091</f>
        <v/>
      </c>
    </row>
    <row r="5092">
      <c r="A5092">
        <f>'DATA DASH'!A5092</f>
        <v/>
      </c>
      <c r="B5092">
        <f>'DATA DASH'!B5092</f>
        <v/>
      </c>
      <c r="C5092">
        <f>'DATA DASH'!C5092</f>
        <v/>
      </c>
      <c r="D5092">
        <f>'DATA DASH'!D5092</f>
        <v/>
      </c>
      <c r="E5092">
        <f>'DATA DASH'!E5092</f>
        <v/>
      </c>
      <c r="F5092">
        <f>'DATA DASH'!F5092</f>
        <v/>
      </c>
      <c r="G5092">
        <f>'DATA DASH'!G5092</f>
        <v/>
      </c>
      <c r="H5092">
        <f>'DATA DASH'!H5092</f>
        <v/>
      </c>
      <c r="I5092">
        <f>'DATA DASH'!I5092</f>
        <v/>
      </c>
      <c r="J5092">
        <f>'DATA DASH'!J5092</f>
        <v/>
      </c>
      <c r="K5092">
        <f>'DATA DASH'!K5092</f>
        <v/>
      </c>
      <c r="L5092">
        <f>'DATA DASH'!L5092</f>
        <v/>
      </c>
      <c r="M5092">
        <f>'DATA DASH'!M5092</f>
        <v/>
      </c>
    </row>
    <row r="5093">
      <c r="A5093">
        <f>'DATA DASH'!A5093</f>
        <v/>
      </c>
      <c r="B5093">
        <f>'DATA DASH'!B5093</f>
        <v/>
      </c>
      <c r="C5093">
        <f>'DATA DASH'!C5093</f>
        <v/>
      </c>
      <c r="D5093">
        <f>'DATA DASH'!D5093</f>
        <v/>
      </c>
      <c r="E5093">
        <f>'DATA DASH'!E5093</f>
        <v/>
      </c>
      <c r="F5093">
        <f>'DATA DASH'!F5093</f>
        <v/>
      </c>
      <c r="G5093">
        <f>'DATA DASH'!G5093</f>
        <v/>
      </c>
      <c r="H5093">
        <f>'DATA DASH'!H5093</f>
        <v/>
      </c>
      <c r="I5093">
        <f>'DATA DASH'!I5093</f>
        <v/>
      </c>
      <c r="J5093">
        <f>'DATA DASH'!J5093</f>
        <v/>
      </c>
      <c r="K5093">
        <f>'DATA DASH'!K5093</f>
        <v/>
      </c>
      <c r="L5093">
        <f>'DATA DASH'!L5093</f>
        <v/>
      </c>
      <c r="M5093">
        <f>'DATA DASH'!M5093</f>
        <v/>
      </c>
    </row>
    <row r="5094">
      <c r="A5094">
        <f>'DATA DASH'!A5094</f>
        <v/>
      </c>
      <c r="B5094">
        <f>'DATA DASH'!B5094</f>
        <v/>
      </c>
      <c r="C5094">
        <f>'DATA DASH'!C5094</f>
        <v/>
      </c>
      <c r="D5094">
        <f>'DATA DASH'!D5094</f>
        <v/>
      </c>
      <c r="E5094">
        <f>'DATA DASH'!E5094</f>
        <v/>
      </c>
      <c r="F5094">
        <f>'DATA DASH'!F5094</f>
        <v/>
      </c>
      <c r="G5094">
        <f>'DATA DASH'!G5094</f>
        <v/>
      </c>
      <c r="H5094">
        <f>'DATA DASH'!H5094</f>
        <v/>
      </c>
      <c r="I5094">
        <f>'DATA DASH'!I5094</f>
        <v/>
      </c>
      <c r="J5094">
        <f>'DATA DASH'!J5094</f>
        <v/>
      </c>
      <c r="K5094">
        <f>'DATA DASH'!K5094</f>
        <v/>
      </c>
      <c r="L5094">
        <f>'DATA DASH'!L5094</f>
        <v/>
      </c>
      <c r="M5094">
        <f>'DATA DASH'!M5094</f>
        <v/>
      </c>
    </row>
    <row r="5095">
      <c r="A5095">
        <f>'DATA DASH'!A5095</f>
        <v/>
      </c>
      <c r="B5095">
        <f>'DATA DASH'!B5095</f>
        <v/>
      </c>
      <c r="C5095">
        <f>'DATA DASH'!C5095</f>
        <v/>
      </c>
      <c r="D5095">
        <f>'DATA DASH'!D5095</f>
        <v/>
      </c>
      <c r="E5095">
        <f>'DATA DASH'!E5095</f>
        <v/>
      </c>
      <c r="F5095">
        <f>'DATA DASH'!F5095</f>
        <v/>
      </c>
      <c r="G5095">
        <f>'DATA DASH'!G5095</f>
        <v/>
      </c>
      <c r="H5095">
        <f>'DATA DASH'!H5095</f>
        <v/>
      </c>
      <c r="I5095">
        <f>'DATA DASH'!I5095</f>
        <v/>
      </c>
      <c r="J5095">
        <f>'DATA DASH'!J5095</f>
        <v/>
      </c>
      <c r="K5095">
        <f>'DATA DASH'!K5095</f>
        <v/>
      </c>
      <c r="L5095">
        <f>'DATA DASH'!L5095</f>
        <v/>
      </c>
      <c r="M5095">
        <f>'DATA DASH'!M5095</f>
        <v/>
      </c>
    </row>
    <row r="5096">
      <c r="A5096">
        <f>'DATA DASH'!A5096</f>
        <v/>
      </c>
      <c r="B5096">
        <f>'DATA DASH'!B5096</f>
        <v/>
      </c>
      <c r="C5096">
        <f>'DATA DASH'!C5096</f>
        <v/>
      </c>
      <c r="D5096">
        <f>'DATA DASH'!D5096</f>
        <v/>
      </c>
      <c r="E5096">
        <f>'DATA DASH'!E5096</f>
        <v/>
      </c>
      <c r="F5096">
        <f>'DATA DASH'!F5096</f>
        <v/>
      </c>
      <c r="G5096">
        <f>'DATA DASH'!G5096</f>
        <v/>
      </c>
      <c r="H5096">
        <f>'DATA DASH'!H5096</f>
        <v/>
      </c>
      <c r="I5096">
        <f>'DATA DASH'!I5096</f>
        <v/>
      </c>
      <c r="J5096">
        <f>'DATA DASH'!J5096</f>
        <v/>
      </c>
      <c r="K5096">
        <f>'DATA DASH'!K5096</f>
        <v/>
      </c>
      <c r="L5096">
        <f>'DATA DASH'!L5096</f>
        <v/>
      </c>
      <c r="M5096">
        <f>'DATA DASH'!M5096</f>
        <v/>
      </c>
    </row>
    <row r="5097">
      <c r="A5097">
        <f>'DATA DASH'!A5097</f>
        <v/>
      </c>
      <c r="B5097">
        <f>'DATA DASH'!B5097</f>
        <v/>
      </c>
      <c r="C5097">
        <f>'DATA DASH'!C5097</f>
        <v/>
      </c>
      <c r="D5097">
        <f>'DATA DASH'!D5097</f>
        <v/>
      </c>
      <c r="E5097">
        <f>'DATA DASH'!E5097</f>
        <v/>
      </c>
      <c r="F5097">
        <f>'DATA DASH'!F5097</f>
        <v/>
      </c>
      <c r="G5097">
        <f>'DATA DASH'!G5097</f>
        <v/>
      </c>
      <c r="H5097">
        <f>'DATA DASH'!H5097</f>
        <v/>
      </c>
      <c r="I5097">
        <f>'DATA DASH'!I5097</f>
        <v/>
      </c>
      <c r="J5097">
        <f>'DATA DASH'!J5097</f>
        <v/>
      </c>
      <c r="K5097">
        <f>'DATA DASH'!K5097</f>
        <v/>
      </c>
      <c r="L5097">
        <f>'DATA DASH'!L5097</f>
        <v/>
      </c>
      <c r="M5097">
        <f>'DATA DASH'!M5097</f>
        <v/>
      </c>
    </row>
    <row r="5098">
      <c r="A5098">
        <f>'DATA DASH'!A5098</f>
        <v/>
      </c>
      <c r="B5098">
        <f>'DATA DASH'!B5098</f>
        <v/>
      </c>
      <c r="C5098">
        <f>'DATA DASH'!C5098</f>
        <v/>
      </c>
      <c r="D5098">
        <f>'DATA DASH'!D5098</f>
        <v/>
      </c>
      <c r="E5098">
        <f>'DATA DASH'!E5098</f>
        <v/>
      </c>
      <c r="F5098">
        <f>'DATA DASH'!F5098</f>
        <v/>
      </c>
      <c r="G5098">
        <f>'DATA DASH'!G5098</f>
        <v/>
      </c>
      <c r="H5098">
        <f>'DATA DASH'!H5098</f>
        <v/>
      </c>
      <c r="I5098">
        <f>'DATA DASH'!I5098</f>
        <v/>
      </c>
      <c r="J5098">
        <f>'DATA DASH'!J5098</f>
        <v/>
      </c>
      <c r="K5098">
        <f>'DATA DASH'!K5098</f>
        <v/>
      </c>
      <c r="L5098">
        <f>'DATA DASH'!L5098</f>
        <v/>
      </c>
      <c r="M5098">
        <f>'DATA DASH'!M5098</f>
        <v/>
      </c>
    </row>
    <row r="5099">
      <c r="A5099">
        <f>'DATA DASH'!A5099</f>
        <v/>
      </c>
      <c r="B5099">
        <f>'DATA DASH'!B5099</f>
        <v/>
      </c>
      <c r="C5099">
        <f>'DATA DASH'!C5099</f>
        <v/>
      </c>
      <c r="D5099">
        <f>'DATA DASH'!D5099</f>
        <v/>
      </c>
      <c r="E5099">
        <f>'DATA DASH'!E5099</f>
        <v/>
      </c>
      <c r="F5099">
        <f>'DATA DASH'!F5099</f>
        <v/>
      </c>
      <c r="G5099">
        <f>'DATA DASH'!G5099</f>
        <v/>
      </c>
      <c r="H5099">
        <f>'DATA DASH'!H5099</f>
        <v/>
      </c>
      <c r="I5099">
        <f>'DATA DASH'!I5099</f>
        <v/>
      </c>
      <c r="J5099">
        <f>'DATA DASH'!J5099</f>
        <v/>
      </c>
      <c r="K5099">
        <f>'DATA DASH'!K5099</f>
        <v/>
      </c>
      <c r="L5099">
        <f>'DATA DASH'!L5099</f>
        <v/>
      </c>
      <c r="M5099">
        <f>'DATA DASH'!M5099</f>
        <v/>
      </c>
    </row>
    <row r="5100">
      <c r="A5100">
        <f>'DATA DASH'!A5100</f>
        <v/>
      </c>
      <c r="B5100">
        <f>'DATA DASH'!B5100</f>
        <v/>
      </c>
      <c r="C5100">
        <f>'DATA DASH'!C5100</f>
        <v/>
      </c>
      <c r="D5100">
        <f>'DATA DASH'!D5100</f>
        <v/>
      </c>
      <c r="E5100">
        <f>'DATA DASH'!E5100</f>
        <v/>
      </c>
      <c r="F5100">
        <f>'DATA DASH'!F5100</f>
        <v/>
      </c>
      <c r="G5100">
        <f>'DATA DASH'!G5100</f>
        <v/>
      </c>
      <c r="H5100">
        <f>'DATA DASH'!H5100</f>
        <v/>
      </c>
      <c r="I5100">
        <f>'DATA DASH'!I5100</f>
        <v/>
      </c>
      <c r="J5100">
        <f>'DATA DASH'!J5100</f>
        <v/>
      </c>
      <c r="K5100">
        <f>'DATA DASH'!K5100</f>
        <v/>
      </c>
      <c r="L5100">
        <f>'DATA DASH'!L5100</f>
        <v/>
      </c>
      <c r="M5100">
        <f>'DATA DASH'!M5100</f>
        <v/>
      </c>
    </row>
    <row r="5101">
      <c r="A5101">
        <f>'DATA DASH'!A5101</f>
        <v/>
      </c>
      <c r="B5101">
        <f>'DATA DASH'!B5101</f>
        <v/>
      </c>
      <c r="C5101">
        <f>'DATA DASH'!C5101</f>
        <v/>
      </c>
      <c r="D5101">
        <f>'DATA DASH'!D5101</f>
        <v/>
      </c>
      <c r="E5101">
        <f>'DATA DASH'!E5101</f>
        <v/>
      </c>
      <c r="F5101">
        <f>'DATA DASH'!F5101</f>
        <v/>
      </c>
      <c r="G5101">
        <f>'DATA DASH'!G5101</f>
        <v/>
      </c>
      <c r="H5101">
        <f>'DATA DASH'!H5101</f>
        <v/>
      </c>
      <c r="I5101">
        <f>'DATA DASH'!I5101</f>
        <v/>
      </c>
      <c r="J5101">
        <f>'DATA DASH'!J5101</f>
        <v/>
      </c>
      <c r="K5101">
        <f>'DATA DASH'!K5101</f>
        <v/>
      </c>
      <c r="L5101">
        <f>'DATA DASH'!L5101</f>
        <v/>
      </c>
      <c r="M5101">
        <f>'DATA DASH'!M5101</f>
        <v/>
      </c>
    </row>
    <row r="5102">
      <c r="A5102">
        <f>'DATA DASH'!A5102</f>
        <v/>
      </c>
      <c r="B5102">
        <f>'DATA DASH'!B5102</f>
        <v/>
      </c>
      <c r="C5102">
        <f>'DATA DASH'!C5102</f>
        <v/>
      </c>
      <c r="D5102">
        <f>'DATA DASH'!D5102</f>
        <v/>
      </c>
      <c r="E5102">
        <f>'DATA DASH'!E5102</f>
        <v/>
      </c>
      <c r="F5102">
        <f>'DATA DASH'!F5102</f>
        <v/>
      </c>
      <c r="G5102">
        <f>'DATA DASH'!G5102</f>
        <v/>
      </c>
      <c r="H5102">
        <f>'DATA DASH'!H5102</f>
        <v/>
      </c>
      <c r="I5102">
        <f>'DATA DASH'!I5102</f>
        <v/>
      </c>
      <c r="J5102">
        <f>'DATA DASH'!J5102</f>
        <v/>
      </c>
      <c r="K5102">
        <f>'DATA DASH'!K5102</f>
        <v/>
      </c>
      <c r="L5102">
        <f>'DATA DASH'!L5102</f>
        <v/>
      </c>
      <c r="M5102">
        <f>'DATA DASH'!M5102</f>
        <v/>
      </c>
    </row>
    <row r="5103">
      <c r="A5103">
        <f>'DATA DASH'!A5103</f>
        <v/>
      </c>
      <c r="B5103">
        <f>'DATA DASH'!B5103</f>
        <v/>
      </c>
      <c r="C5103">
        <f>'DATA DASH'!C5103</f>
        <v/>
      </c>
      <c r="D5103">
        <f>'DATA DASH'!D5103</f>
        <v/>
      </c>
      <c r="E5103">
        <f>'DATA DASH'!E5103</f>
        <v/>
      </c>
      <c r="F5103">
        <f>'DATA DASH'!F5103</f>
        <v/>
      </c>
      <c r="G5103">
        <f>'DATA DASH'!G5103</f>
        <v/>
      </c>
      <c r="H5103">
        <f>'DATA DASH'!H5103</f>
        <v/>
      </c>
      <c r="I5103">
        <f>'DATA DASH'!I5103</f>
        <v/>
      </c>
      <c r="J5103">
        <f>'DATA DASH'!J5103</f>
        <v/>
      </c>
      <c r="K5103">
        <f>'DATA DASH'!K5103</f>
        <v/>
      </c>
      <c r="L5103">
        <f>'DATA DASH'!L5103</f>
        <v/>
      </c>
      <c r="M5103">
        <f>'DATA DASH'!M5103</f>
        <v/>
      </c>
    </row>
    <row r="5104">
      <c r="A5104">
        <f>'DATA DASH'!A5104</f>
        <v/>
      </c>
      <c r="B5104">
        <f>'DATA DASH'!B5104</f>
        <v/>
      </c>
      <c r="C5104">
        <f>'DATA DASH'!C5104</f>
        <v/>
      </c>
      <c r="D5104">
        <f>'DATA DASH'!D5104</f>
        <v/>
      </c>
      <c r="E5104">
        <f>'DATA DASH'!E5104</f>
        <v/>
      </c>
      <c r="F5104">
        <f>'DATA DASH'!F5104</f>
        <v/>
      </c>
      <c r="G5104">
        <f>'DATA DASH'!G5104</f>
        <v/>
      </c>
      <c r="H5104">
        <f>'DATA DASH'!H5104</f>
        <v/>
      </c>
      <c r="I5104">
        <f>'DATA DASH'!I5104</f>
        <v/>
      </c>
      <c r="J5104">
        <f>'DATA DASH'!J5104</f>
        <v/>
      </c>
      <c r="K5104">
        <f>'DATA DASH'!K5104</f>
        <v/>
      </c>
      <c r="L5104">
        <f>'DATA DASH'!L5104</f>
        <v/>
      </c>
      <c r="M5104">
        <f>'DATA DASH'!M5104</f>
        <v/>
      </c>
    </row>
    <row r="5105">
      <c r="A5105">
        <f>'DATA DASH'!A5105</f>
        <v/>
      </c>
      <c r="B5105">
        <f>'DATA DASH'!B5105</f>
        <v/>
      </c>
      <c r="C5105">
        <f>'DATA DASH'!C5105</f>
        <v/>
      </c>
      <c r="D5105">
        <f>'DATA DASH'!D5105</f>
        <v/>
      </c>
      <c r="E5105">
        <f>'DATA DASH'!E5105</f>
        <v/>
      </c>
      <c r="F5105">
        <f>'DATA DASH'!F5105</f>
        <v/>
      </c>
      <c r="G5105">
        <f>'DATA DASH'!G5105</f>
        <v/>
      </c>
      <c r="H5105">
        <f>'DATA DASH'!H5105</f>
        <v/>
      </c>
      <c r="I5105">
        <f>'DATA DASH'!I5105</f>
        <v/>
      </c>
      <c r="J5105">
        <f>'DATA DASH'!J5105</f>
        <v/>
      </c>
      <c r="K5105">
        <f>'DATA DASH'!K5105</f>
        <v/>
      </c>
      <c r="L5105">
        <f>'DATA DASH'!L5105</f>
        <v/>
      </c>
      <c r="M5105">
        <f>'DATA DASH'!M5105</f>
        <v/>
      </c>
    </row>
    <row r="5106">
      <c r="A5106">
        <f>'DATA DASH'!A5106</f>
        <v/>
      </c>
      <c r="B5106">
        <f>'DATA DASH'!B5106</f>
        <v/>
      </c>
      <c r="C5106">
        <f>'DATA DASH'!C5106</f>
        <v/>
      </c>
      <c r="D5106">
        <f>'DATA DASH'!D5106</f>
        <v/>
      </c>
      <c r="E5106">
        <f>'DATA DASH'!E5106</f>
        <v/>
      </c>
      <c r="F5106">
        <f>'DATA DASH'!F5106</f>
        <v/>
      </c>
      <c r="G5106">
        <f>'DATA DASH'!G5106</f>
        <v/>
      </c>
      <c r="H5106">
        <f>'DATA DASH'!H5106</f>
        <v/>
      </c>
      <c r="I5106">
        <f>'DATA DASH'!I5106</f>
        <v/>
      </c>
      <c r="J5106">
        <f>'DATA DASH'!J5106</f>
        <v/>
      </c>
      <c r="K5106">
        <f>'DATA DASH'!K5106</f>
        <v/>
      </c>
      <c r="L5106">
        <f>'DATA DASH'!L5106</f>
        <v/>
      </c>
      <c r="M5106">
        <f>'DATA DASH'!M5106</f>
        <v/>
      </c>
    </row>
    <row r="5107">
      <c r="A5107">
        <f>'DATA DASH'!A5107</f>
        <v/>
      </c>
      <c r="B5107">
        <f>'DATA DASH'!B5107</f>
        <v/>
      </c>
      <c r="C5107">
        <f>'DATA DASH'!C5107</f>
        <v/>
      </c>
      <c r="D5107">
        <f>'DATA DASH'!D5107</f>
        <v/>
      </c>
      <c r="E5107">
        <f>'DATA DASH'!E5107</f>
        <v/>
      </c>
      <c r="F5107">
        <f>'DATA DASH'!F5107</f>
        <v/>
      </c>
      <c r="G5107">
        <f>'DATA DASH'!G5107</f>
        <v/>
      </c>
      <c r="H5107">
        <f>'DATA DASH'!H5107</f>
        <v/>
      </c>
      <c r="I5107">
        <f>'DATA DASH'!I5107</f>
        <v/>
      </c>
      <c r="J5107">
        <f>'DATA DASH'!J5107</f>
        <v/>
      </c>
      <c r="K5107">
        <f>'DATA DASH'!K5107</f>
        <v/>
      </c>
      <c r="L5107">
        <f>'DATA DASH'!L5107</f>
        <v/>
      </c>
      <c r="M5107">
        <f>'DATA DASH'!M5107</f>
        <v/>
      </c>
    </row>
    <row r="5108">
      <c r="A5108">
        <f>'DATA DASH'!A5108</f>
        <v/>
      </c>
      <c r="B5108">
        <f>'DATA DASH'!B5108</f>
        <v/>
      </c>
      <c r="C5108">
        <f>'DATA DASH'!C5108</f>
        <v/>
      </c>
      <c r="D5108">
        <f>'DATA DASH'!D5108</f>
        <v/>
      </c>
      <c r="E5108">
        <f>'DATA DASH'!E5108</f>
        <v/>
      </c>
      <c r="F5108">
        <f>'DATA DASH'!F5108</f>
        <v/>
      </c>
      <c r="G5108">
        <f>'DATA DASH'!G5108</f>
        <v/>
      </c>
      <c r="H5108">
        <f>'DATA DASH'!H5108</f>
        <v/>
      </c>
      <c r="I5108">
        <f>'DATA DASH'!I5108</f>
        <v/>
      </c>
      <c r="J5108">
        <f>'DATA DASH'!J5108</f>
        <v/>
      </c>
      <c r="K5108">
        <f>'DATA DASH'!K5108</f>
        <v/>
      </c>
      <c r="L5108">
        <f>'DATA DASH'!L5108</f>
        <v/>
      </c>
      <c r="M5108">
        <f>'DATA DASH'!M5108</f>
        <v/>
      </c>
    </row>
    <row r="5109">
      <c r="A5109">
        <f>'DATA DASH'!A5109</f>
        <v/>
      </c>
      <c r="B5109">
        <f>'DATA DASH'!B5109</f>
        <v/>
      </c>
      <c r="C5109">
        <f>'DATA DASH'!C5109</f>
        <v/>
      </c>
      <c r="D5109">
        <f>'DATA DASH'!D5109</f>
        <v/>
      </c>
      <c r="E5109">
        <f>'DATA DASH'!E5109</f>
        <v/>
      </c>
      <c r="F5109">
        <f>'DATA DASH'!F5109</f>
        <v/>
      </c>
      <c r="G5109">
        <f>'DATA DASH'!G5109</f>
        <v/>
      </c>
      <c r="H5109">
        <f>'DATA DASH'!H5109</f>
        <v/>
      </c>
      <c r="I5109">
        <f>'DATA DASH'!I5109</f>
        <v/>
      </c>
      <c r="J5109">
        <f>'DATA DASH'!J5109</f>
        <v/>
      </c>
      <c r="K5109">
        <f>'DATA DASH'!K5109</f>
        <v/>
      </c>
      <c r="L5109">
        <f>'DATA DASH'!L5109</f>
        <v/>
      </c>
      <c r="M5109">
        <f>'DATA DASH'!M5109</f>
        <v/>
      </c>
    </row>
    <row r="5110">
      <c r="A5110">
        <f>'DATA DASH'!A5110</f>
        <v/>
      </c>
      <c r="B5110">
        <f>'DATA DASH'!B5110</f>
        <v/>
      </c>
      <c r="C5110">
        <f>'DATA DASH'!C5110</f>
        <v/>
      </c>
      <c r="D5110">
        <f>'DATA DASH'!D5110</f>
        <v/>
      </c>
      <c r="E5110">
        <f>'DATA DASH'!E5110</f>
        <v/>
      </c>
      <c r="F5110">
        <f>'DATA DASH'!F5110</f>
        <v/>
      </c>
      <c r="G5110">
        <f>'DATA DASH'!G5110</f>
        <v/>
      </c>
      <c r="H5110">
        <f>'DATA DASH'!H5110</f>
        <v/>
      </c>
      <c r="I5110">
        <f>'DATA DASH'!I5110</f>
        <v/>
      </c>
      <c r="J5110">
        <f>'DATA DASH'!J5110</f>
        <v/>
      </c>
      <c r="K5110">
        <f>'DATA DASH'!K5110</f>
        <v/>
      </c>
      <c r="L5110">
        <f>'DATA DASH'!L5110</f>
        <v/>
      </c>
      <c r="M5110">
        <f>'DATA DASH'!M5110</f>
        <v/>
      </c>
    </row>
    <row r="5111">
      <c r="A5111">
        <f>'DATA DASH'!A5111</f>
        <v/>
      </c>
      <c r="B5111">
        <f>'DATA DASH'!B5111</f>
        <v/>
      </c>
      <c r="C5111">
        <f>'DATA DASH'!C5111</f>
        <v/>
      </c>
      <c r="D5111">
        <f>'DATA DASH'!D5111</f>
        <v/>
      </c>
      <c r="E5111">
        <f>'DATA DASH'!E5111</f>
        <v/>
      </c>
      <c r="F5111">
        <f>'DATA DASH'!F5111</f>
        <v/>
      </c>
      <c r="G5111">
        <f>'DATA DASH'!G5111</f>
        <v/>
      </c>
      <c r="H5111">
        <f>'DATA DASH'!H5111</f>
        <v/>
      </c>
      <c r="I5111">
        <f>'DATA DASH'!I5111</f>
        <v/>
      </c>
      <c r="J5111">
        <f>'DATA DASH'!J5111</f>
        <v/>
      </c>
      <c r="K5111">
        <f>'DATA DASH'!K5111</f>
        <v/>
      </c>
      <c r="L5111">
        <f>'DATA DASH'!L5111</f>
        <v/>
      </c>
      <c r="M5111">
        <f>'DATA DASH'!M5111</f>
        <v/>
      </c>
    </row>
    <row r="5112">
      <c r="A5112">
        <f>'DATA DASH'!A5112</f>
        <v/>
      </c>
      <c r="B5112">
        <f>'DATA DASH'!B5112</f>
        <v/>
      </c>
      <c r="C5112">
        <f>'DATA DASH'!C5112</f>
        <v/>
      </c>
      <c r="D5112">
        <f>'DATA DASH'!D5112</f>
        <v/>
      </c>
      <c r="E5112">
        <f>'DATA DASH'!E5112</f>
        <v/>
      </c>
      <c r="F5112">
        <f>'DATA DASH'!F5112</f>
        <v/>
      </c>
      <c r="G5112">
        <f>'DATA DASH'!G5112</f>
        <v/>
      </c>
      <c r="H5112">
        <f>'DATA DASH'!H5112</f>
        <v/>
      </c>
      <c r="I5112">
        <f>'DATA DASH'!I5112</f>
        <v/>
      </c>
      <c r="J5112">
        <f>'DATA DASH'!J5112</f>
        <v/>
      </c>
      <c r="K5112">
        <f>'DATA DASH'!K5112</f>
        <v/>
      </c>
      <c r="L5112">
        <f>'DATA DASH'!L5112</f>
        <v/>
      </c>
      <c r="M5112">
        <f>'DATA DASH'!M5112</f>
        <v/>
      </c>
    </row>
    <row r="5113">
      <c r="A5113">
        <f>'DATA DASH'!A5113</f>
        <v/>
      </c>
      <c r="B5113">
        <f>'DATA DASH'!B5113</f>
        <v/>
      </c>
      <c r="C5113">
        <f>'DATA DASH'!C5113</f>
        <v/>
      </c>
      <c r="D5113">
        <f>'DATA DASH'!D5113</f>
        <v/>
      </c>
      <c r="E5113">
        <f>'DATA DASH'!E5113</f>
        <v/>
      </c>
      <c r="F5113">
        <f>'DATA DASH'!F5113</f>
        <v/>
      </c>
      <c r="G5113">
        <f>'DATA DASH'!G5113</f>
        <v/>
      </c>
      <c r="H5113">
        <f>'DATA DASH'!H5113</f>
        <v/>
      </c>
      <c r="I5113">
        <f>'DATA DASH'!I5113</f>
        <v/>
      </c>
      <c r="J5113">
        <f>'DATA DASH'!J5113</f>
        <v/>
      </c>
      <c r="K5113">
        <f>'DATA DASH'!K5113</f>
        <v/>
      </c>
      <c r="L5113">
        <f>'DATA DASH'!L5113</f>
        <v/>
      </c>
      <c r="M5113">
        <f>'DATA DASH'!M5113</f>
        <v/>
      </c>
    </row>
    <row r="5114">
      <c r="A5114">
        <f>'DATA DASH'!A5114</f>
        <v/>
      </c>
      <c r="B5114">
        <f>'DATA DASH'!B5114</f>
        <v/>
      </c>
      <c r="C5114">
        <f>'DATA DASH'!C5114</f>
        <v/>
      </c>
      <c r="D5114">
        <f>'DATA DASH'!D5114</f>
        <v/>
      </c>
      <c r="E5114">
        <f>'DATA DASH'!E5114</f>
        <v/>
      </c>
      <c r="F5114">
        <f>'DATA DASH'!F5114</f>
        <v/>
      </c>
      <c r="G5114">
        <f>'DATA DASH'!G5114</f>
        <v/>
      </c>
      <c r="H5114">
        <f>'DATA DASH'!H5114</f>
        <v/>
      </c>
      <c r="I5114">
        <f>'DATA DASH'!I5114</f>
        <v/>
      </c>
      <c r="J5114">
        <f>'DATA DASH'!J5114</f>
        <v/>
      </c>
      <c r="K5114">
        <f>'DATA DASH'!K5114</f>
        <v/>
      </c>
      <c r="L5114">
        <f>'DATA DASH'!L5114</f>
        <v/>
      </c>
      <c r="M5114">
        <f>'DATA DASH'!M5114</f>
        <v/>
      </c>
    </row>
    <row r="5115">
      <c r="A5115">
        <f>'DATA DASH'!A5115</f>
        <v/>
      </c>
      <c r="B5115">
        <f>'DATA DASH'!B5115</f>
        <v/>
      </c>
      <c r="C5115">
        <f>'DATA DASH'!C5115</f>
        <v/>
      </c>
      <c r="D5115">
        <f>'DATA DASH'!D5115</f>
        <v/>
      </c>
      <c r="E5115">
        <f>'DATA DASH'!E5115</f>
        <v/>
      </c>
      <c r="F5115">
        <f>'DATA DASH'!F5115</f>
        <v/>
      </c>
      <c r="G5115">
        <f>'DATA DASH'!G5115</f>
        <v/>
      </c>
      <c r="H5115">
        <f>'DATA DASH'!H5115</f>
        <v/>
      </c>
      <c r="I5115">
        <f>'DATA DASH'!I5115</f>
        <v/>
      </c>
      <c r="J5115">
        <f>'DATA DASH'!J5115</f>
        <v/>
      </c>
      <c r="K5115">
        <f>'DATA DASH'!K5115</f>
        <v/>
      </c>
      <c r="L5115">
        <f>'DATA DASH'!L5115</f>
        <v/>
      </c>
      <c r="M5115">
        <f>'DATA DASH'!M5115</f>
        <v/>
      </c>
    </row>
    <row r="5116">
      <c r="A5116">
        <f>'DATA DASH'!A5116</f>
        <v/>
      </c>
      <c r="B5116">
        <f>'DATA DASH'!B5116</f>
        <v/>
      </c>
      <c r="C5116">
        <f>'DATA DASH'!C5116</f>
        <v/>
      </c>
      <c r="D5116">
        <f>'DATA DASH'!D5116</f>
        <v/>
      </c>
      <c r="E5116">
        <f>'DATA DASH'!E5116</f>
        <v/>
      </c>
      <c r="F5116">
        <f>'DATA DASH'!F5116</f>
        <v/>
      </c>
      <c r="G5116">
        <f>'DATA DASH'!G5116</f>
        <v/>
      </c>
      <c r="H5116">
        <f>'DATA DASH'!H5116</f>
        <v/>
      </c>
      <c r="I5116">
        <f>'DATA DASH'!I5116</f>
        <v/>
      </c>
      <c r="J5116">
        <f>'DATA DASH'!J5116</f>
        <v/>
      </c>
      <c r="K5116">
        <f>'DATA DASH'!K5116</f>
        <v/>
      </c>
      <c r="L5116">
        <f>'DATA DASH'!L5116</f>
        <v/>
      </c>
      <c r="M5116">
        <f>'DATA DASH'!M5116</f>
        <v/>
      </c>
    </row>
    <row r="5117">
      <c r="A5117">
        <f>'DATA DASH'!A5117</f>
        <v/>
      </c>
      <c r="B5117">
        <f>'DATA DASH'!B5117</f>
        <v/>
      </c>
      <c r="C5117">
        <f>'DATA DASH'!C5117</f>
        <v/>
      </c>
      <c r="D5117">
        <f>'DATA DASH'!D5117</f>
        <v/>
      </c>
      <c r="E5117">
        <f>'DATA DASH'!E5117</f>
        <v/>
      </c>
      <c r="F5117">
        <f>'DATA DASH'!F5117</f>
        <v/>
      </c>
      <c r="G5117">
        <f>'DATA DASH'!G5117</f>
        <v/>
      </c>
      <c r="H5117">
        <f>'DATA DASH'!H5117</f>
        <v/>
      </c>
      <c r="I5117">
        <f>'DATA DASH'!I5117</f>
        <v/>
      </c>
      <c r="J5117">
        <f>'DATA DASH'!J5117</f>
        <v/>
      </c>
      <c r="K5117">
        <f>'DATA DASH'!K5117</f>
        <v/>
      </c>
      <c r="L5117">
        <f>'DATA DASH'!L5117</f>
        <v/>
      </c>
      <c r="M5117">
        <f>'DATA DASH'!M5117</f>
        <v/>
      </c>
    </row>
    <row r="5118">
      <c r="A5118">
        <f>'DATA DASH'!A5118</f>
        <v/>
      </c>
      <c r="B5118">
        <f>'DATA DASH'!B5118</f>
        <v/>
      </c>
      <c r="C5118">
        <f>'DATA DASH'!C5118</f>
        <v/>
      </c>
      <c r="D5118">
        <f>'DATA DASH'!D5118</f>
        <v/>
      </c>
      <c r="E5118">
        <f>'DATA DASH'!E5118</f>
        <v/>
      </c>
      <c r="F5118">
        <f>'DATA DASH'!F5118</f>
        <v/>
      </c>
      <c r="G5118">
        <f>'DATA DASH'!G5118</f>
        <v/>
      </c>
      <c r="H5118">
        <f>'DATA DASH'!H5118</f>
        <v/>
      </c>
      <c r="I5118">
        <f>'DATA DASH'!I5118</f>
        <v/>
      </c>
      <c r="J5118">
        <f>'DATA DASH'!J5118</f>
        <v/>
      </c>
      <c r="K5118">
        <f>'DATA DASH'!K5118</f>
        <v/>
      </c>
      <c r="L5118">
        <f>'DATA DASH'!L5118</f>
        <v/>
      </c>
      <c r="M5118">
        <f>'DATA DASH'!M5118</f>
        <v/>
      </c>
    </row>
    <row r="5119">
      <c r="A5119">
        <f>'DATA DASH'!A5119</f>
        <v/>
      </c>
      <c r="B5119">
        <f>'DATA DASH'!B5119</f>
        <v/>
      </c>
      <c r="C5119">
        <f>'DATA DASH'!C5119</f>
        <v/>
      </c>
      <c r="D5119">
        <f>'DATA DASH'!D5119</f>
        <v/>
      </c>
      <c r="E5119">
        <f>'DATA DASH'!E5119</f>
        <v/>
      </c>
      <c r="F5119">
        <f>'DATA DASH'!F5119</f>
        <v/>
      </c>
      <c r="G5119">
        <f>'DATA DASH'!G5119</f>
        <v/>
      </c>
      <c r="H5119">
        <f>'DATA DASH'!H5119</f>
        <v/>
      </c>
      <c r="I5119">
        <f>'DATA DASH'!I5119</f>
        <v/>
      </c>
      <c r="J5119">
        <f>'DATA DASH'!J5119</f>
        <v/>
      </c>
      <c r="K5119">
        <f>'DATA DASH'!K5119</f>
        <v/>
      </c>
      <c r="L5119">
        <f>'DATA DASH'!L5119</f>
        <v/>
      </c>
      <c r="M5119">
        <f>'DATA DASH'!M5119</f>
        <v/>
      </c>
    </row>
    <row r="5120">
      <c r="A5120">
        <f>'DATA DASH'!A5120</f>
        <v/>
      </c>
      <c r="B5120">
        <f>'DATA DASH'!B5120</f>
        <v/>
      </c>
      <c r="C5120">
        <f>'DATA DASH'!C5120</f>
        <v/>
      </c>
      <c r="D5120">
        <f>'DATA DASH'!D5120</f>
        <v/>
      </c>
      <c r="E5120">
        <f>'DATA DASH'!E5120</f>
        <v/>
      </c>
      <c r="F5120">
        <f>'DATA DASH'!F5120</f>
        <v/>
      </c>
      <c r="G5120">
        <f>'DATA DASH'!G5120</f>
        <v/>
      </c>
      <c r="H5120">
        <f>'DATA DASH'!H5120</f>
        <v/>
      </c>
      <c r="I5120">
        <f>'DATA DASH'!I5120</f>
        <v/>
      </c>
      <c r="J5120">
        <f>'DATA DASH'!J5120</f>
        <v/>
      </c>
      <c r="K5120">
        <f>'DATA DASH'!K5120</f>
        <v/>
      </c>
      <c r="L5120">
        <f>'DATA DASH'!L5120</f>
        <v/>
      </c>
      <c r="M5120">
        <f>'DATA DASH'!M5120</f>
        <v/>
      </c>
    </row>
    <row r="5121">
      <c r="A5121">
        <f>'DATA DASH'!A5121</f>
        <v/>
      </c>
      <c r="B5121">
        <f>'DATA DASH'!B5121</f>
        <v/>
      </c>
      <c r="C5121">
        <f>'DATA DASH'!C5121</f>
        <v/>
      </c>
      <c r="D5121">
        <f>'DATA DASH'!D5121</f>
        <v/>
      </c>
      <c r="E5121">
        <f>'DATA DASH'!E5121</f>
        <v/>
      </c>
      <c r="F5121">
        <f>'DATA DASH'!F5121</f>
        <v/>
      </c>
      <c r="G5121">
        <f>'DATA DASH'!G5121</f>
        <v/>
      </c>
      <c r="H5121">
        <f>'DATA DASH'!H5121</f>
        <v/>
      </c>
      <c r="I5121">
        <f>'DATA DASH'!I5121</f>
        <v/>
      </c>
      <c r="J5121">
        <f>'DATA DASH'!J5121</f>
        <v/>
      </c>
      <c r="K5121">
        <f>'DATA DASH'!K5121</f>
        <v/>
      </c>
      <c r="L5121">
        <f>'DATA DASH'!L5121</f>
        <v/>
      </c>
      <c r="M5121">
        <f>'DATA DASH'!M5121</f>
        <v/>
      </c>
    </row>
    <row r="5122">
      <c r="A5122">
        <f>'DATA DASH'!A5122</f>
        <v/>
      </c>
      <c r="B5122">
        <f>'DATA DASH'!B5122</f>
        <v/>
      </c>
      <c r="C5122">
        <f>'DATA DASH'!C5122</f>
        <v/>
      </c>
      <c r="D5122">
        <f>'DATA DASH'!D5122</f>
        <v/>
      </c>
      <c r="E5122">
        <f>'DATA DASH'!E5122</f>
        <v/>
      </c>
      <c r="F5122">
        <f>'DATA DASH'!F5122</f>
        <v/>
      </c>
      <c r="G5122">
        <f>'DATA DASH'!G5122</f>
        <v/>
      </c>
      <c r="H5122">
        <f>'DATA DASH'!H5122</f>
        <v/>
      </c>
      <c r="I5122">
        <f>'DATA DASH'!I5122</f>
        <v/>
      </c>
      <c r="J5122">
        <f>'DATA DASH'!J5122</f>
        <v/>
      </c>
      <c r="K5122">
        <f>'DATA DASH'!K5122</f>
        <v/>
      </c>
      <c r="L5122">
        <f>'DATA DASH'!L5122</f>
        <v/>
      </c>
      <c r="M5122">
        <f>'DATA DASH'!M5122</f>
        <v/>
      </c>
    </row>
    <row r="5123">
      <c r="A5123">
        <f>'DATA DASH'!A5123</f>
        <v/>
      </c>
      <c r="B5123">
        <f>'DATA DASH'!B5123</f>
        <v/>
      </c>
      <c r="C5123">
        <f>'DATA DASH'!C5123</f>
        <v/>
      </c>
      <c r="D5123">
        <f>'DATA DASH'!D5123</f>
        <v/>
      </c>
      <c r="E5123">
        <f>'DATA DASH'!E5123</f>
        <v/>
      </c>
      <c r="F5123">
        <f>'DATA DASH'!F5123</f>
        <v/>
      </c>
      <c r="G5123">
        <f>'DATA DASH'!G5123</f>
        <v/>
      </c>
      <c r="H5123">
        <f>'DATA DASH'!H5123</f>
        <v/>
      </c>
      <c r="I5123">
        <f>'DATA DASH'!I5123</f>
        <v/>
      </c>
      <c r="J5123">
        <f>'DATA DASH'!J5123</f>
        <v/>
      </c>
      <c r="K5123">
        <f>'DATA DASH'!K5123</f>
        <v/>
      </c>
      <c r="L5123">
        <f>'DATA DASH'!L5123</f>
        <v/>
      </c>
      <c r="M5123">
        <f>'DATA DASH'!M5123</f>
        <v/>
      </c>
    </row>
    <row r="5124">
      <c r="A5124">
        <f>'DATA DASH'!A5124</f>
        <v/>
      </c>
      <c r="B5124">
        <f>'DATA DASH'!B5124</f>
        <v/>
      </c>
      <c r="C5124">
        <f>'DATA DASH'!C5124</f>
        <v/>
      </c>
      <c r="D5124">
        <f>'DATA DASH'!D5124</f>
        <v/>
      </c>
      <c r="E5124">
        <f>'DATA DASH'!E5124</f>
        <v/>
      </c>
      <c r="F5124">
        <f>'DATA DASH'!F5124</f>
        <v/>
      </c>
      <c r="G5124">
        <f>'DATA DASH'!G5124</f>
        <v/>
      </c>
      <c r="H5124">
        <f>'DATA DASH'!H5124</f>
        <v/>
      </c>
      <c r="I5124">
        <f>'DATA DASH'!I5124</f>
        <v/>
      </c>
      <c r="J5124">
        <f>'DATA DASH'!J5124</f>
        <v/>
      </c>
      <c r="K5124">
        <f>'DATA DASH'!K5124</f>
        <v/>
      </c>
      <c r="L5124">
        <f>'DATA DASH'!L5124</f>
        <v/>
      </c>
      <c r="M5124">
        <f>'DATA DASH'!M5124</f>
        <v/>
      </c>
    </row>
    <row r="5125">
      <c r="A5125">
        <f>'DATA DASH'!A5125</f>
        <v/>
      </c>
      <c r="B5125">
        <f>'DATA DASH'!B5125</f>
        <v/>
      </c>
      <c r="C5125">
        <f>'DATA DASH'!C5125</f>
        <v/>
      </c>
      <c r="D5125">
        <f>'DATA DASH'!D5125</f>
        <v/>
      </c>
      <c r="E5125">
        <f>'DATA DASH'!E5125</f>
        <v/>
      </c>
      <c r="F5125">
        <f>'DATA DASH'!F5125</f>
        <v/>
      </c>
      <c r="G5125">
        <f>'DATA DASH'!G5125</f>
        <v/>
      </c>
      <c r="H5125">
        <f>'DATA DASH'!H5125</f>
        <v/>
      </c>
      <c r="I5125">
        <f>'DATA DASH'!I5125</f>
        <v/>
      </c>
      <c r="J5125">
        <f>'DATA DASH'!J5125</f>
        <v/>
      </c>
      <c r="K5125">
        <f>'DATA DASH'!K5125</f>
        <v/>
      </c>
      <c r="L5125">
        <f>'DATA DASH'!L5125</f>
        <v/>
      </c>
      <c r="M5125">
        <f>'DATA DASH'!M5125</f>
        <v/>
      </c>
    </row>
    <row r="5126">
      <c r="A5126">
        <f>'DATA DASH'!A5126</f>
        <v/>
      </c>
      <c r="B5126">
        <f>'DATA DASH'!B5126</f>
        <v/>
      </c>
      <c r="C5126">
        <f>'DATA DASH'!C5126</f>
        <v/>
      </c>
      <c r="D5126">
        <f>'DATA DASH'!D5126</f>
        <v/>
      </c>
      <c r="E5126">
        <f>'DATA DASH'!E5126</f>
        <v/>
      </c>
      <c r="F5126">
        <f>'DATA DASH'!F5126</f>
        <v/>
      </c>
      <c r="G5126">
        <f>'DATA DASH'!G5126</f>
        <v/>
      </c>
      <c r="H5126">
        <f>'DATA DASH'!H5126</f>
        <v/>
      </c>
      <c r="I5126">
        <f>'DATA DASH'!I5126</f>
        <v/>
      </c>
      <c r="J5126">
        <f>'DATA DASH'!J5126</f>
        <v/>
      </c>
      <c r="K5126">
        <f>'DATA DASH'!K5126</f>
        <v/>
      </c>
      <c r="L5126">
        <f>'DATA DASH'!L5126</f>
        <v/>
      </c>
      <c r="M5126">
        <f>'DATA DASH'!M5126</f>
        <v/>
      </c>
    </row>
    <row r="5127">
      <c r="A5127">
        <f>'DATA DASH'!A5127</f>
        <v/>
      </c>
      <c r="B5127">
        <f>'DATA DASH'!B5127</f>
        <v/>
      </c>
      <c r="C5127">
        <f>'DATA DASH'!C5127</f>
        <v/>
      </c>
      <c r="D5127">
        <f>'DATA DASH'!D5127</f>
        <v/>
      </c>
      <c r="E5127">
        <f>'DATA DASH'!E5127</f>
        <v/>
      </c>
      <c r="F5127">
        <f>'DATA DASH'!F5127</f>
        <v/>
      </c>
      <c r="G5127">
        <f>'DATA DASH'!G5127</f>
        <v/>
      </c>
      <c r="H5127">
        <f>'DATA DASH'!H5127</f>
        <v/>
      </c>
      <c r="I5127">
        <f>'DATA DASH'!I5127</f>
        <v/>
      </c>
      <c r="J5127">
        <f>'DATA DASH'!J5127</f>
        <v/>
      </c>
      <c r="K5127">
        <f>'DATA DASH'!K5127</f>
        <v/>
      </c>
      <c r="L5127">
        <f>'DATA DASH'!L5127</f>
        <v/>
      </c>
      <c r="M5127">
        <f>'DATA DASH'!M5127</f>
        <v/>
      </c>
    </row>
    <row r="5128">
      <c r="A5128">
        <f>'DATA DASH'!A5128</f>
        <v/>
      </c>
      <c r="B5128">
        <f>'DATA DASH'!B5128</f>
        <v/>
      </c>
      <c r="C5128">
        <f>'DATA DASH'!C5128</f>
        <v/>
      </c>
      <c r="D5128">
        <f>'DATA DASH'!D5128</f>
        <v/>
      </c>
      <c r="E5128">
        <f>'DATA DASH'!E5128</f>
        <v/>
      </c>
      <c r="F5128">
        <f>'DATA DASH'!F5128</f>
        <v/>
      </c>
      <c r="G5128">
        <f>'DATA DASH'!G5128</f>
        <v/>
      </c>
      <c r="H5128">
        <f>'DATA DASH'!H5128</f>
        <v/>
      </c>
      <c r="I5128">
        <f>'DATA DASH'!I5128</f>
        <v/>
      </c>
      <c r="J5128">
        <f>'DATA DASH'!J5128</f>
        <v/>
      </c>
      <c r="K5128">
        <f>'DATA DASH'!K5128</f>
        <v/>
      </c>
      <c r="L5128">
        <f>'DATA DASH'!L5128</f>
        <v/>
      </c>
      <c r="M5128">
        <f>'DATA DASH'!M5128</f>
        <v/>
      </c>
    </row>
    <row r="5129">
      <c r="A5129">
        <f>'DATA DASH'!A5129</f>
        <v/>
      </c>
      <c r="B5129">
        <f>'DATA DASH'!B5129</f>
        <v/>
      </c>
      <c r="C5129">
        <f>'DATA DASH'!C5129</f>
        <v/>
      </c>
      <c r="D5129">
        <f>'DATA DASH'!D5129</f>
        <v/>
      </c>
      <c r="E5129">
        <f>'DATA DASH'!E5129</f>
        <v/>
      </c>
      <c r="F5129">
        <f>'DATA DASH'!F5129</f>
        <v/>
      </c>
      <c r="G5129">
        <f>'DATA DASH'!G5129</f>
        <v/>
      </c>
      <c r="H5129">
        <f>'DATA DASH'!H5129</f>
        <v/>
      </c>
      <c r="I5129">
        <f>'DATA DASH'!I5129</f>
        <v/>
      </c>
      <c r="J5129">
        <f>'DATA DASH'!J5129</f>
        <v/>
      </c>
      <c r="K5129">
        <f>'DATA DASH'!K5129</f>
        <v/>
      </c>
      <c r="L5129">
        <f>'DATA DASH'!L5129</f>
        <v/>
      </c>
      <c r="M5129">
        <f>'DATA DASH'!M5129</f>
        <v/>
      </c>
    </row>
    <row r="5130">
      <c r="A5130">
        <f>'DATA DASH'!A5130</f>
        <v/>
      </c>
      <c r="B5130">
        <f>'DATA DASH'!B5130</f>
        <v/>
      </c>
      <c r="C5130">
        <f>'DATA DASH'!C5130</f>
        <v/>
      </c>
      <c r="D5130">
        <f>'DATA DASH'!D5130</f>
        <v/>
      </c>
      <c r="E5130">
        <f>'DATA DASH'!E5130</f>
        <v/>
      </c>
      <c r="F5130">
        <f>'DATA DASH'!F5130</f>
        <v/>
      </c>
      <c r="G5130">
        <f>'DATA DASH'!G5130</f>
        <v/>
      </c>
      <c r="H5130">
        <f>'DATA DASH'!H5130</f>
        <v/>
      </c>
      <c r="I5130">
        <f>'DATA DASH'!I5130</f>
        <v/>
      </c>
      <c r="J5130">
        <f>'DATA DASH'!J5130</f>
        <v/>
      </c>
      <c r="K5130">
        <f>'DATA DASH'!K5130</f>
        <v/>
      </c>
      <c r="L5130">
        <f>'DATA DASH'!L5130</f>
        <v/>
      </c>
      <c r="M5130">
        <f>'DATA DASH'!M5130</f>
        <v/>
      </c>
    </row>
    <row r="5131">
      <c r="A5131">
        <f>'DATA DASH'!A5131</f>
        <v/>
      </c>
      <c r="B5131">
        <f>'DATA DASH'!B5131</f>
        <v/>
      </c>
      <c r="C5131">
        <f>'DATA DASH'!C5131</f>
        <v/>
      </c>
      <c r="D5131">
        <f>'DATA DASH'!D5131</f>
        <v/>
      </c>
      <c r="E5131">
        <f>'DATA DASH'!E5131</f>
        <v/>
      </c>
      <c r="F5131">
        <f>'DATA DASH'!F5131</f>
        <v/>
      </c>
      <c r="G5131">
        <f>'DATA DASH'!G5131</f>
        <v/>
      </c>
      <c r="H5131">
        <f>'DATA DASH'!H5131</f>
        <v/>
      </c>
      <c r="I5131">
        <f>'DATA DASH'!I5131</f>
        <v/>
      </c>
      <c r="J5131">
        <f>'DATA DASH'!J5131</f>
        <v/>
      </c>
      <c r="K5131">
        <f>'DATA DASH'!K5131</f>
        <v/>
      </c>
      <c r="L5131">
        <f>'DATA DASH'!L5131</f>
        <v/>
      </c>
      <c r="M5131">
        <f>'DATA DASH'!M5131</f>
        <v/>
      </c>
    </row>
    <row r="5132">
      <c r="A5132">
        <f>'DATA DASH'!A5132</f>
        <v/>
      </c>
      <c r="B5132">
        <f>'DATA DASH'!B5132</f>
        <v/>
      </c>
      <c r="C5132">
        <f>'DATA DASH'!C5132</f>
        <v/>
      </c>
      <c r="D5132">
        <f>'DATA DASH'!D5132</f>
        <v/>
      </c>
      <c r="E5132">
        <f>'DATA DASH'!E5132</f>
        <v/>
      </c>
      <c r="F5132">
        <f>'DATA DASH'!F5132</f>
        <v/>
      </c>
      <c r="G5132">
        <f>'DATA DASH'!G5132</f>
        <v/>
      </c>
      <c r="H5132">
        <f>'DATA DASH'!H5132</f>
        <v/>
      </c>
      <c r="I5132">
        <f>'DATA DASH'!I5132</f>
        <v/>
      </c>
      <c r="J5132">
        <f>'DATA DASH'!J5132</f>
        <v/>
      </c>
      <c r="K5132">
        <f>'DATA DASH'!K5132</f>
        <v/>
      </c>
      <c r="L5132">
        <f>'DATA DASH'!L5132</f>
        <v/>
      </c>
      <c r="M5132">
        <f>'DATA DASH'!M5132</f>
        <v/>
      </c>
    </row>
    <row r="5133">
      <c r="A5133">
        <f>'DATA DASH'!A5133</f>
        <v/>
      </c>
      <c r="B5133">
        <f>'DATA DASH'!B5133</f>
        <v/>
      </c>
      <c r="C5133">
        <f>'DATA DASH'!C5133</f>
        <v/>
      </c>
      <c r="D5133">
        <f>'DATA DASH'!D5133</f>
        <v/>
      </c>
      <c r="E5133">
        <f>'DATA DASH'!E5133</f>
        <v/>
      </c>
      <c r="F5133">
        <f>'DATA DASH'!F5133</f>
        <v/>
      </c>
      <c r="G5133">
        <f>'DATA DASH'!G5133</f>
        <v/>
      </c>
      <c r="H5133">
        <f>'DATA DASH'!H5133</f>
        <v/>
      </c>
      <c r="I5133">
        <f>'DATA DASH'!I5133</f>
        <v/>
      </c>
      <c r="J5133">
        <f>'DATA DASH'!J5133</f>
        <v/>
      </c>
      <c r="K5133">
        <f>'DATA DASH'!K5133</f>
        <v/>
      </c>
      <c r="L5133">
        <f>'DATA DASH'!L5133</f>
        <v/>
      </c>
      <c r="M5133">
        <f>'DATA DASH'!M5133</f>
        <v/>
      </c>
    </row>
    <row r="5134">
      <c r="A5134">
        <f>'DATA DASH'!A5134</f>
        <v/>
      </c>
      <c r="B5134">
        <f>'DATA DASH'!B5134</f>
        <v/>
      </c>
      <c r="C5134">
        <f>'DATA DASH'!C5134</f>
        <v/>
      </c>
      <c r="D5134">
        <f>'DATA DASH'!D5134</f>
        <v/>
      </c>
      <c r="E5134">
        <f>'DATA DASH'!E5134</f>
        <v/>
      </c>
      <c r="F5134">
        <f>'DATA DASH'!F5134</f>
        <v/>
      </c>
      <c r="G5134">
        <f>'DATA DASH'!G5134</f>
        <v/>
      </c>
      <c r="H5134">
        <f>'DATA DASH'!H5134</f>
        <v/>
      </c>
      <c r="I5134">
        <f>'DATA DASH'!I5134</f>
        <v/>
      </c>
      <c r="J5134">
        <f>'DATA DASH'!J5134</f>
        <v/>
      </c>
      <c r="K5134">
        <f>'DATA DASH'!K5134</f>
        <v/>
      </c>
      <c r="L5134">
        <f>'DATA DASH'!L5134</f>
        <v/>
      </c>
      <c r="M5134">
        <f>'DATA DASH'!M5134</f>
        <v/>
      </c>
    </row>
    <row r="5135">
      <c r="A5135">
        <f>'DATA DASH'!A5135</f>
        <v/>
      </c>
      <c r="B5135">
        <f>'DATA DASH'!B5135</f>
        <v/>
      </c>
      <c r="C5135">
        <f>'DATA DASH'!C5135</f>
        <v/>
      </c>
      <c r="D5135">
        <f>'DATA DASH'!D5135</f>
        <v/>
      </c>
      <c r="E5135">
        <f>'DATA DASH'!E5135</f>
        <v/>
      </c>
      <c r="F5135">
        <f>'DATA DASH'!F5135</f>
        <v/>
      </c>
      <c r="G5135">
        <f>'DATA DASH'!G5135</f>
        <v/>
      </c>
      <c r="H5135">
        <f>'DATA DASH'!H5135</f>
        <v/>
      </c>
      <c r="I5135">
        <f>'DATA DASH'!I5135</f>
        <v/>
      </c>
      <c r="J5135">
        <f>'DATA DASH'!J5135</f>
        <v/>
      </c>
      <c r="K5135">
        <f>'DATA DASH'!K5135</f>
        <v/>
      </c>
      <c r="L5135">
        <f>'DATA DASH'!L5135</f>
        <v/>
      </c>
      <c r="M5135">
        <f>'DATA DASH'!M5135</f>
        <v/>
      </c>
    </row>
    <row r="5136">
      <c r="A5136">
        <f>'DATA DASH'!A5136</f>
        <v/>
      </c>
      <c r="B5136">
        <f>'DATA DASH'!B5136</f>
        <v/>
      </c>
      <c r="C5136">
        <f>'DATA DASH'!C5136</f>
        <v/>
      </c>
      <c r="D5136">
        <f>'DATA DASH'!D5136</f>
        <v/>
      </c>
      <c r="E5136">
        <f>'DATA DASH'!E5136</f>
        <v/>
      </c>
      <c r="F5136">
        <f>'DATA DASH'!F5136</f>
        <v/>
      </c>
      <c r="G5136">
        <f>'DATA DASH'!G5136</f>
        <v/>
      </c>
      <c r="H5136">
        <f>'DATA DASH'!H5136</f>
        <v/>
      </c>
      <c r="I5136">
        <f>'DATA DASH'!I5136</f>
        <v/>
      </c>
      <c r="J5136">
        <f>'DATA DASH'!J5136</f>
        <v/>
      </c>
      <c r="K5136">
        <f>'DATA DASH'!K5136</f>
        <v/>
      </c>
      <c r="L5136">
        <f>'DATA DASH'!L5136</f>
        <v/>
      </c>
      <c r="M5136">
        <f>'DATA DASH'!M5136</f>
        <v/>
      </c>
    </row>
    <row r="5137">
      <c r="A5137">
        <f>'DATA DASH'!A5137</f>
        <v/>
      </c>
      <c r="B5137">
        <f>'DATA DASH'!B5137</f>
        <v/>
      </c>
      <c r="C5137">
        <f>'DATA DASH'!C5137</f>
        <v/>
      </c>
      <c r="D5137">
        <f>'DATA DASH'!D5137</f>
        <v/>
      </c>
      <c r="E5137">
        <f>'DATA DASH'!E5137</f>
        <v/>
      </c>
      <c r="F5137">
        <f>'DATA DASH'!F5137</f>
        <v/>
      </c>
      <c r="G5137">
        <f>'DATA DASH'!G5137</f>
        <v/>
      </c>
      <c r="H5137">
        <f>'DATA DASH'!H5137</f>
        <v/>
      </c>
      <c r="I5137">
        <f>'DATA DASH'!I5137</f>
        <v/>
      </c>
      <c r="J5137">
        <f>'DATA DASH'!J5137</f>
        <v/>
      </c>
      <c r="K5137">
        <f>'DATA DASH'!K5137</f>
        <v/>
      </c>
      <c r="L5137">
        <f>'DATA DASH'!L5137</f>
        <v/>
      </c>
      <c r="M5137">
        <f>'DATA DASH'!M5137</f>
        <v/>
      </c>
    </row>
    <row r="5138">
      <c r="A5138">
        <f>'DATA DASH'!A5138</f>
        <v/>
      </c>
      <c r="B5138">
        <f>'DATA DASH'!B5138</f>
        <v/>
      </c>
      <c r="C5138">
        <f>'DATA DASH'!C5138</f>
        <v/>
      </c>
      <c r="D5138">
        <f>'DATA DASH'!D5138</f>
        <v/>
      </c>
      <c r="E5138">
        <f>'DATA DASH'!E5138</f>
        <v/>
      </c>
      <c r="F5138">
        <f>'DATA DASH'!F5138</f>
        <v/>
      </c>
      <c r="G5138">
        <f>'DATA DASH'!G5138</f>
        <v/>
      </c>
      <c r="H5138">
        <f>'DATA DASH'!H5138</f>
        <v/>
      </c>
      <c r="I5138">
        <f>'DATA DASH'!I5138</f>
        <v/>
      </c>
      <c r="J5138">
        <f>'DATA DASH'!J5138</f>
        <v/>
      </c>
      <c r="K5138">
        <f>'DATA DASH'!K5138</f>
        <v/>
      </c>
      <c r="L5138">
        <f>'DATA DASH'!L5138</f>
        <v/>
      </c>
      <c r="M5138">
        <f>'DATA DASH'!M5138</f>
        <v/>
      </c>
    </row>
    <row r="5139">
      <c r="A5139">
        <f>'DATA DASH'!A5139</f>
        <v/>
      </c>
      <c r="B5139">
        <f>'DATA DASH'!B5139</f>
        <v/>
      </c>
      <c r="C5139">
        <f>'DATA DASH'!C5139</f>
        <v/>
      </c>
      <c r="D5139">
        <f>'DATA DASH'!D5139</f>
        <v/>
      </c>
      <c r="E5139">
        <f>'DATA DASH'!E5139</f>
        <v/>
      </c>
      <c r="F5139">
        <f>'DATA DASH'!F5139</f>
        <v/>
      </c>
      <c r="G5139">
        <f>'DATA DASH'!G5139</f>
        <v/>
      </c>
      <c r="H5139">
        <f>'DATA DASH'!H5139</f>
        <v/>
      </c>
      <c r="I5139">
        <f>'DATA DASH'!I5139</f>
        <v/>
      </c>
      <c r="J5139">
        <f>'DATA DASH'!J5139</f>
        <v/>
      </c>
      <c r="K5139">
        <f>'DATA DASH'!K5139</f>
        <v/>
      </c>
      <c r="L5139">
        <f>'DATA DASH'!L5139</f>
        <v/>
      </c>
      <c r="M5139">
        <f>'DATA DASH'!M5139</f>
        <v/>
      </c>
    </row>
    <row r="5140">
      <c r="A5140">
        <f>'DATA DASH'!A5140</f>
        <v/>
      </c>
      <c r="B5140">
        <f>'DATA DASH'!B5140</f>
        <v/>
      </c>
      <c r="C5140">
        <f>'DATA DASH'!C5140</f>
        <v/>
      </c>
      <c r="D5140">
        <f>'DATA DASH'!D5140</f>
        <v/>
      </c>
      <c r="E5140">
        <f>'DATA DASH'!E5140</f>
        <v/>
      </c>
      <c r="F5140">
        <f>'DATA DASH'!F5140</f>
        <v/>
      </c>
      <c r="G5140">
        <f>'DATA DASH'!G5140</f>
        <v/>
      </c>
      <c r="H5140">
        <f>'DATA DASH'!H5140</f>
        <v/>
      </c>
      <c r="I5140">
        <f>'DATA DASH'!I5140</f>
        <v/>
      </c>
      <c r="J5140">
        <f>'DATA DASH'!J5140</f>
        <v/>
      </c>
      <c r="K5140">
        <f>'DATA DASH'!K5140</f>
        <v/>
      </c>
      <c r="L5140">
        <f>'DATA DASH'!L5140</f>
        <v/>
      </c>
      <c r="M5140">
        <f>'DATA DASH'!M5140</f>
        <v/>
      </c>
    </row>
    <row r="5141">
      <c r="A5141">
        <f>'DATA DASH'!A5141</f>
        <v/>
      </c>
      <c r="B5141">
        <f>'DATA DASH'!B5141</f>
        <v/>
      </c>
      <c r="C5141">
        <f>'DATA DASH'!C5141</f>
        <v/>
      </c>
      <c r="D5141">
        <f>'DATA DASH'!D5141</f>
        <v/>
      </c>
      <c r="E5141">
        <f>'DATA DASH'!E5141</f>
        <v/>
      </c>
      <c r="F5141">
        <f>'DATA DASH'!F5141</f>
        <v/>
      </c>
      <c r="G5141">
        <f>'DATA DASH'!G5141</f>
        <v/>
      </c>
      <c r="H5141">
        <f>'DATA DASH'!H5141</f>
        <v/>
      </c>
      <c r="I5141">
        <f>'DATA DASH'!I5141</f>
        <v/>
      </c>
      <c r="J5141">
        <f>'DATA DASH'!J5141</f>
        <v/>
      </c>
      <c r="K5141">
        <f>'DATA DASH'!K5141</f>
        <v/>
      </c>
      <c r="L5141">
        <f>'DATA DASH'!L5141</f>
        <v/>
      </c>
      <c r="M5141">
        <f>'DATA DASH'!M5141</f>
        <v/>
      </c>
    </row>
    <row r="5142">
      <c r="A5142">
        <f>'DATA DASH'!A5142</f>
        <v/>
      </c>
      <c r="B5142">
        <f>'DATA DASH'!B5142</f>
        <v/>
      </c>
      <c r="C5142">
        <f>'DATA DASH'!C5142</f>
        <v/>
      </c>
      <c r="D5142">
        <f>'DATA DASH'!D5142</f>
        <v/>
      </c>
      <c r="E5142">
        <f>'DATA DASH'!E5142</f>
        <v/>
      </c>
      <c r="F5142">
        <f>'DATA DASH'!F5142</f>
        <v/>
      </c>
      <c r="G5142">
        <f>'DATA DASH'!G5142</f>
        <v/>
      </c>
      <c r="H5142">
        <f>'DATA DASH'!H5142</f>
        <v/>
      </c>
      <c r="I5142">
        <f>'DATA DASH'!I5142</f>
        <v/>
      </c>
      <c r="J5142">
        <f>'DATA DASH'!J5142</f>
        <v/>
      </c>
      <c r="K5142">
        <f>'DATA DASH'!K5142</f>
        <v/>
      </c>
      <c r="L5142">
        <f>'DATA DASH'!L5142</f>
        <v/>
      </c>
      <c r="M5142">
        <f>'DATA DASH'!M5142</f>
        <v/>
      </c>
    </row>
    <row r="5143">
      <c r="A5143">
        <f>'DATA DASH'!A5143</f>
        <v/>
      </c>
      <c r="B5143">
        <f>'DATA DASH'!B5143</f>
        <v/>
      </c>
      <c r="C5143">
        <f>'DATA DASH'!C5143</f>
        <v/>
      </c>
      <c r="D5143">
        <f>'DATA DASH'!D5143</f>
        <v/>
      </c>
      <c r="E5143">
        <f>'DATA DASH'!E5143</f>
        <v/>
      </c>
      <c r="F5143">
        <f>'DATA DASH'!F5143</f>
        <v/>
      </c>
      <c r="G5143">
        <f>'DATA DASH'!G5143</f>
        <v/>
      </c>
      <c r="H5143">
        <f>'DATA DASH'!H5143</f>
        <v/>
      </c>
      <c r="I5143">
        <f>'DATA DASH'!I5143</f>
        <v/>
      </c>
      <c r="J5143">
        <f>'DATA DASH'!J5143</f>
        <v/>
      </c>
      <c r="K5143">
        <f>'DATA DASH'!K5143</f>
        <v/>
      </c>
      <c r="L5143">
        <f>'DATA DASH'!L5143</f>
        <v/>
      </c>
      <c r="M5143">
        <f>'DATA DASH'!M5143</f>
        <v/>
      </c>
    </row>
    <row r="5144">
      <c r="A5144">
        <f>'DATA DASH'!A5144</f>
        <v/>
      </c>
      <c r="B5144">
        <f>'DATA DASH'!B5144</f>
        <v/>
      </c>
      <c r="C5144">
        <f>'DATA DASH'!C5144</f>
        <v/>
      </c>
      <c r="D5144">
        <f>'DATA DASH'!D5144</f>
        <v/>
      </c>
      <c r="E5144">
        <f>'DATA DASH'!E5144</f>
        <v/>
      </c>
      <c r="F5144">
        <f>'DATA DASH'!F5144</f>
        <v/>
      </c>
      <c r="G5144">
        <f>'DATA DASH'!G5144</f>
        <v/>
      </c>
      <c r="H5144">
        <f>'DATA DASH'!H5144</f>
        <v/>
      </c>
      <c r="I5144">
        <f>'DATA DASH'!I5144</f>
        <v/>
      </c>
      <c r="J5144">
        <f>'DATA DASH'!J5144</f>
        <v/>
      </c>
      <c r="K5144">
        <f>'DATA DASH'!K5144</f>
        <v/>
      </c>
      <c r="L5144">
        <f>'DATA DASH'!L5144</f>
        <v/>
      </c>
      <c r="M5144">
        <f>'DATA DASH'!M5144</f>
        <v/>
      </c>
    </row>
    <row r="5145">
      <c r="A5145">
        <f>'DATA DASH'!A5145</f>
        <v/>
      </c>
      <c r="B5145">
        <f>'DATA DASH'!B5145</f>
        <v/>
      </c>
      <c r="C5145">
        <f>'DATA DASH'!C5145</f>
        <v/>
      </c>
      <c r="D5145">
        <f>'DATA DASH'!D5145</f>
        <v/>
      </c>
      <c r="E5145">
        <f>'DATA DASH'!E5145</f>
        <v/>
      </c>
      <c r="F5145">
        <f>'DATA DASH'!F5145</f>
        <v/>
      </c>
      <c r="G5145">
        <f>'DATA DASH'!G5145</f>
        <v/>
      </c>
      <c r="H5145">
        <f>'DATA DASH'!H5145</f>
        <v/>
      </c>
      <c r="I5145">
        <f>'DATA DASH'!I5145</f>
        <v/>
      </c>
      <c r="J5145">
        <f>'DATA DASH'!J5145</f>
        <v/>
      </c>
      <c r="K5145">
        <f>'DATA DASH'!K5145</f>
        <v/>
      </c>
      <c r="L5145">
        <f>'DATA DASH'!L5145</f>
        <v/>
      </c>
      <c r="M5145">
        <f>'DATA DASH'!M5145</f>
        <v/>
      </c>
    </row>
    <row r="5146">
      <c r="A5146">
        <f>'DATA DASH'!A5146</f>
        <v/>
      </c>
      <c r="B5146">
        <f>'DATA DASH'!B5146</f>
        <v/>
      </c>
      <c r="C5146">
        <f>'DATA DASH'!C5146</f>
        <v/>
      </c>
      <c r="D5146">
        <f>'DATA DASH'!D5146</f>
        <v/>
      </c>
      <c r="E5146">
        <f>'DATA DASH'!E5146</f>
        <v/>
      </c>
      <c r="F5146">
        <f>'DATA DASH'!F5146</f>
        <v/>
      </c>
      <c r="G5146">
        <f>'DATA DASH'!G5146</f>
        <v/>
      </c>
      <c r="H5146">
        <f>'DATA DASH'!H5146</f>
        <v/>
      </c>
      <c r="I5146">
        <f>'DATA DASH'!I5146</f>
        <v/>
      </c>
      <c r="J5146">
        <f>'DATA DASH'!J5146</f>
        <v/>
      </c>
      <c r="K5146">
        <f>'DATA DASH'!K5146</f>
        <v/>
      </c>
      <c r="L5146">
        <f>'DATA DASH'!L5146</f>
        <v/>
      </c>
      <c r="M5146">
        <f>'DATA DASH'!M5146</f>
        <v/>
      </c>
    </row>
    <row r="5147">
      <c r="A5147">
        <f>'DATA DASH'!A5147</f>
        <v/>
      </c>
      <c r="B5147">
        <f>'DATA DASH'!B5147</f>
        <v/>
      </c>
      <c r="C5147">
        <f>'DATA DASH'!C5147</f>
        <v/>
      </c>
      <c r="D5147">
        <f>'DATA DASH'!D5147</f>
        <v/>
      </c>
      <c r="E5147">
        <f>'DATA DASH'!E5147</f>
        <v/>
      </c>
      <c r="F5147">
        <f>'DATA DASH'!F5147</f>
        <v/>
      </c>
      <c r="G5147">
        <f>'DATA DASH'!G5147</f>
        <v/>
      </c>
      <c r="H5147">
        <f>'DATA DASH'!H5147</f>
        <v/>
      </c>
      <c r="I5147">
        <f>'DATA DASH'!I5147</f>
        <v/>
      </c>
      <c r="J5147">
        <f>'DATA DASH'!J5147</f>
        <v/>
      </c>
      <c r="K5147">
        <f>'DATA DASH'!K5147</f>
        <v/>
      </c>
      <c r="L5147">
        <f>'DATA DASH'!L5147</f>
        <v/>
      </c>
      <c r="M5147">
        <f>'DATA DASH'!M5147</f>
        <v/>
      </c>
    </row>
    <row r="5148">
      <c r="A5148">
        <f>'DATA DASH'!A5148</f>
        <v/>
      </c>
      <c r="B5148">
        <f>'DATA DASH'!B5148</f>
        <v/>
      </c>
      <c r="C5148">
        <f>'DATA DASH'!C5148</f>
        <v/>
      </c>
      <c r="D5148">
        <f>'DATA DASH'!D5148</f>
        <v/>
      </c>
      <c r="E5148">
        <f>'DATA DASH'!E5148</f>
        <v/>
      </c>
      <c r="F5148">
        <f>'DATA DASH'!F5148</f>
        <v/>
      </c>
      <c r="G5148">
        <f>'DATA DASH'!G5148</f>
        <v/>
      </c>
      <c r="H5148">
        <f>'DATA DASH'!H5148</f>
        <v/>
      </c>
      <c r="I5148">
        <f>'DATA DASH'!I5148</f>
        <v/>
      </c>
      <c r="J5148">
        <f>'DATA DASH'!J5148</f>
        <v/>
      </c>
      <c r="K5148">
        <f>'DATA DASH'!K5148</f>
        <v/>
      </c>
      <c r="L5148">
        <f>'DATA DASH'!L5148</f>
        <v/>
      </c>
      <c r="M5148">
        <f>'DATA DASH'!M5148</f>
        <v/>
      </c>
    </row>
    <row r="5149">
      <c r="A5149">
        <f>'DATA DASH'!A5149</f>
        <v/>
      </c>
      <c r="B5149">
        <f>'DATA DASH'!B5149</f>
        <v/>
      </c>
      <c r="C5149">
        <f>'DATA DASH'!C5149</f>
        <v/>
      </c>
      <c r="D5149">
        <f>'DATA DASH'!D5149</f>
        <v/>
      </c>
      <c r="E5149">
        <f>'DATA DASH'!E5149</f>
        <v/>
      </c>
      <c r="F5149">
        <f>'DATA DASH'!F5149</f>
        <v/>
      </c>
      <c r="G5149">
        <f>'DATA DASH'!G5149</f>
        <v/>
      </c>
      <c r="H5149">
        <f>'DATA DASH'!H5149</f>
        <v/>
      </c>
      <c r="I5149">
        <f>'DATA DASH'!I5149</f>
        <v/>
      </c>
      <c r="J5149">
        <f>'DATA DASH'!J5149</f>
        <v/>
      </c>
      <c r="K5149">
        <f>'DATA DASH'!K5149</f>
        <v/>
      </c>
      <c r="L5149">
        <f>'DATA DASH'!L5149</f>
        <v/>
      </c>
      <c r="M5149">
        <f>'DATA DASH'!M5149</f>
        <v/>
      </c>
    </row>
    <row r="5150">
      <c r="A5150">
        <f>'DATA DASH'!A5150</f>
        <v/>
      </c>
      <c r="B5150">
        <f>'DATA DASH'!B5150</f>
        <v/>
      </c>
      <c r="C5150">
        <f>'DATA DASH'!C5150</f>
        <v/>
      </c>
      <c r="D5150">
        <f>'DATA DASH'!D5150</f>
        <v/>
      </c>
      <c r="E5150">
        <f>'DATA DASH'!E5150</f>
        <v/>
      </c>
      <c r="F5150">
        <f>'DATA DASH'!F5150</f>
        <v/>
      </c>
      <c r="G5150">
        <f>'DATA DASH'!G5150</f>
        <v/>
      </c>
      <c r="H5150">
        <f>'DATA DASH'!H5150</f>
        <v/>
      </c>
      <c r="I5150">
        <f>'DATA DASH'!I5150</f>
        <v/>
      </c>
      <c r="J5150">
        <f>'DATA DASH'!J5150</f>
        <v/>
      </c>
      <c r="K5150">
        <f>'DATA DASH'!K5150</f>
        <v/>
      </c>
      <c r="L5150">
        <f>'DATA DASH'!L5150</f>
        <v/>
      </c>
      <c r="M5150">
        <f>'DATA DASH'!M5150</f>
        <v/>
      </c>
    </row>
    <row r="5151">
      <c r="A5151">
        <f>'DATA DASH'!A5151</f>
        <v/>
      </c>
      <c r="B5151">
        <f>'DATA DASH'!B5151</f>
        <v/>
      </c>
      <c r="C5151">
        <f>'DATA DASH'!C5151</f>
        <v/>
      </c>
      <c r="D5151">
        <f>'DATA DASH'!D5151</f>
        <v/>
      </c>
      <c r="E5151">
        <f>'DATA DASH'!E5151</f>
        <v/>
      </c>
      <c r="F5151">
        <f>'DATA DASH'!F5151</f>
        <v/>
      </c>
      <c r="G5151">
        <f>'DATA DASH'!G5151</f>
        <v/>
      </c>
      <c r="H5151">
        <f>'DATA DASH'!H5151</f>
        <v/>
      </c>
      <c r="I5151">
        <f>'DATA DASH'!I5151</f>
        <v/>
      </c>
      <c r="J5151">
        <f>'DATA DASH'!J5151</f>
        <v/>
      </c>
      <c r="K5151">
        <f>'DATA DASH'!K5151</f>
        <v/>
      </c>
      <c r="L5151">
        <f>'DATA DASH'!L5151</f>
        <v/>
      </c>
      <c r="M5151">
        <f>'DATA DASH'!M5151</f>
        <v/>
      </c>
    </row>
    <row r="5152">
      <c r="A5152">
        <f>'DATA DASH'!A5152</f>
        <v/>
      </c>
      <c r="B5152">
        <f>'DATA DASH'!B5152</f>
        <v/>
      </c>
      <c r="C5152">
        <f>'DATA DASH'!C5152</f>
        <v/>
      </c>
      <c r="D5152">
        <f>'DATA DASH'!D5152</f>
        <v/>
      </c>
      <c r="E5152">
        <f>'DATA DASH'!E5152</f>
        <v/>
      </c>
      <c r="F5152">
        <f>'DATA DASH'!F5152</f>
        <v/>
      </c>
      <c r="G5152">
        <f>'DATA DASH'!G5152</f>
        <v/>
      </c>
      <c r="H5152">
        <f>'DATA DASH'!H5152</f>
        <v/>
      </c>
      <c r="I5152">
        <f>'DATA DASH'!I5152</f>
        <v/>
      </c>
      <c r="J5152">
        <f>'DATA DASH'!J5152</f>
        <v/>
      </c>
      <c r="K5152">
        <f>'DATA DASH'!K5152</f>
        <v/>
      </c>
      <c r="L5152">
        <f>'DATA DASH'!L5152</f>
        <v/>
      </c>
      <c r="M5152">
        <f>'DATA DASH'!M5152</f>
        <v/>
      </c>
    </row>
    <row r="5153">
      <c r="A5153">
        <f>'DATA DASH'!A5153</f>
        <v/>
      </c>
      <c r="B5153">
        <f>'DATA DASH'!B5153</f>
        <v/>
      </c>
      <c r="C5153">
        <f>'DATA DASH'!C5153</f>
        <v/>
      </c>
      <c r="D5153">
        <f>'DATA DASH'!D5153</f>
        <v/>
      </c>
      <c r="E5153">
        <f>'DATA DASH'!E5153</f>
        <v/>
      </c>
      <c r="F5153">
        <f>'DATA DASH'!F5153</f>
        <v/>
      </c>
      <c r="G5153">
        <f>'DATA DASH'!G5153</f>
        <v/>
      </c>
      <c r="H5153">
        <f>'DATA DASH'!H5153</f>
        <v/>
      </c>
      <c r="I5153">
        <f>'DATA DASH'!I5153</f>
        <v/>
      </c>
      <c r="J5153">
        <f>'DATA DASH'!J5153</f>
        <v/>
      </c>
      <c r="K5153">
        <f>'DATA DASH'!K5153</f>
        <v/>
      </c>
      <c r="L5153">
        <f>'DATA DASH'!L5153</f>
        <v/>
      </c>
      <c r="M5153">
        <f>'DATA DASH'!M5153</f>
        <v/>
      </c>
    </row>
    <row r="5154">
      <c r="A5154">
        <f>'DATA DASH'!A5154</f>
        <v/>
      </c>
      <c r="B5154">
        <f>'DATA DASH'!B5154</f>
        <v/>
      </c>
      <c r="C5154">
        <f>'DATA DASH'!C5154</f>
        <v/>
      </c>
      <c r="D5154">
        <f>'DATA DASH'!D5154</f>
        <v/>
      </c>
      <c r="E5154">
        <f>'DATA DASH'!E5154</f>
        <v/>
      </c>
      <c r="F5154">
        <f>'DATA DASH'!F5154</f>
        <v/>
      </c>
      <c r="G5154">
        <f>'DATA DASH'!G5154</f>
        <v/>
      </c>
      <c r="H5154">
        <f>'DATA DASH'!H5154</f>
        <v/>
      </c>
      <c r="I5154">
        <f>'DATA DASH'!I5154</f>
        <v/>
      </c>
      <c r="J5154">
        <f>'DATA DASH'!J5154</f>
        <v/>
      </c>
      <c r="K5154">
        <f>'DATA DASH'!K5154</f>
        <v/>
      </c>
      <c r="L5154">
        <f>'DATA DASH'!L5154</f>
        <v/>
      </c>
      <c r="M5154">
        <f>'DATA DASH'!M5154</f>
        <v/>
      </c>
    </row>
    <row r="5155">
      <c r="A5155">
        <f>'DATA DASH'!A5155</f>
        <v/>
      </c>
      <c r="B5155">
        <f>'DATA DASH'!B5155</f>
        <v/>
      </c>
      <c r="C5155">
        <f>'DATA DASH'!C5155</f>
        <v/>
      </c>
      <c r="D5155">
        <f>'DATA DASH'!D5155</f>
        <v/>
      </c>
      <c r="E5155">
        <f>'DATA DASH'!E5155</f>
        <v/>
      </c>
      <c r="F5155">
        <f>'DATA DASH'!F5155</f>
        <v/>
      </c>
      <c r="G5155">
        <f>'DATA DASH'!G5155</f>
        <v/>
      </c>
      <c r="H5155">
        <f>'DATA DASH'!H5155</f>
        <v/>
      </c>
      <c r="I5155">
        <f>'DATA DASH'!I5155</f>
        <v/>
      </c>
      <c r="J5155">
        <f>'DATA DASH'!J5155</f>
        <v/>
      </c>
      <c r="K5155">
        <f>'DATA DASH'!K5155</f>
        <v/>
      </c>
      <c r="L5155">
        <f>'DATA DASH'!L5155</f>
        <v/>
      </c>
      <c r="M5155">
        <f>'DATA DASH'!M5155</f>
        <v/>
      </c>
    </row>
    <row r="5156">
      <c r="A5156">
        <f>'DATA DASH'!A5156</f>
        <v/>
      </c>
      <c r="B5156">
        <f>'DATA DASH'!B5156</f>
        <v/>
      </c>
      <c r="C5156">
        <f>'DATA DASH'!C5156</f>
        <v/>
      </c>
      <c r="D5156">
        <f>'DATA DASH'!D5156</f>
        <v/>
      </c>
      <c r="E5156">
        <f>'DATA DASH'!E5156</f>
        <v/>
      </c>
      <c r="F5156">
        <f>'DATA DASH'!F5156</f>
        <v/>
      </c>
      <c r="G5156">
        <f>'DATA DASH'!G5156</f>
        <v/>
      </c>
      <c r="H5156">
        <f>'DATA DASH'!H5156</f>
        <v/>
      </c>
      <c r="I5156">
        <f>'DATA DASH'!I5156</f>
        <v/>
      </c>
      <c r="J5156">
        <f>'DATA DASH'!J5156</f>
        <v/>
      </c>
      <c r="K5156">
        <f>'DATA DASH'!K5156</f>
        <v/>
      </c>
      <c r="L5156">
        <f>'DATA DASH'!L5156</f>
        <v/>
      </c>
      <c r="M5156">
        <f>'DATA DASH'!M5156</f>
        <v/>
      </c>
    </row>
    <row r="5157">
      <c r="A5157">
        <f>'DATA DASH'!A5157</f>
        <v/>
      </c>
      <c r="B5157">
        <f>'DATA DASH'!B5157</f>
        <v/>
      </c>
      <c r="C5157">
        <f>'DATA DASH'!C5157</f>
        <v/>
      </c>
      <c r="D5157">
        <f>'DATA DASH'!D5157</f>
        <v/>
      </c>
      <c r="E5157">
        <f>'DATA DASH'!E5157</f>
        <v/>
      </c>
      <c r="F5157">
        <f>'DATA DASH'!F5157</f>
        <v/>
      </c>
      <c r="G5157">
        <f>'DATA DASH'!G5157</f>
        <v/>
      </c>
      <c r="H5157">
        <f>'DATA DASH'!H5157</f>
        <v/>
      </c>
      <c r="I5157">
        <f>'DATA DASH'!I5157</f>
        <v/>
      </c>
      <c r="J5157">
        <f>'DATA DASH'!J5157</f>
        <v/>
      </c>
      <c r="K5157">
        <f>'DATA DASH'!K5157</f>
        <v/>
      </c>
      <c r="L5157">
        <f>'DATA DASH'!L5157</f>
        <v/>
      </c>
      <c r="M5157">
        <f>'DATA DASH'!M5157</f>
        <v/>
      </c>
    </row>
    <row r="5158">
      <c r="A5158">
        <f>'DATA DASH'!A5158</f>
        <v/>
      </c>
      <c r="B5158">
        <f>'DATA DASH'!B5158</f>
        <v/>
      </c>
      <c r="C5158">
        <f>'DATA DASH'!C5158</f>
        <v/>
      </c>
      <c r="D5158">
        <f>'DATA DASH'!D5158</f>
        <v/>
      </c>
      <c r="E5158">
        <f>'DATA DASH'!E5158</f>
        <v/>
      </c>
      <c r="F5158">
        <f>'DATA DASH'!F5158</f>
        <v/>
      </c>
      <c r="G5158">
        <f>'DATA DASH'!G5158</f>
        <v/>
      </c>
      <c r="H5158">
        <f>'DATA DASH'!H5158</f>
        <v/>
      </c>
      <c r="I5158">
        <f>'DATA DASH'!I5158</f>
        <v/>
      </c>
      <c r="J5158">
        <f>'DATA DASH'!J5158</f>
        <v/>
      </c>
      <c r="K5158">
        <f>'DATA DASH'!K5158</f>
        <v/>
      </c>
      <c r="L5158">
        <f>'DATA DASH'!L5158</f>
        <v/>
      </c>
      <c r="M5158">
        <f>'DATA DASH'!M5158</f>
        <v/>
      </c>
    </row>
    <row r="5159">
      <c r="A5159">
        <f>'DATA DASH'!A5159</f>
        <v/>
      </c>
      <c r="B5159">
        <f>'DATA DASH'!B5159</f>
        <v/>
      </c>
      <c r="C5159">
        <f>'DATA DASH'!C5159</f>
        <v/>
      </c>
      <c r="D5159">
        <f>'DATA DASH'!D5159</f>
        <v/>
      </c>
      <c r="E5159">
        <f>'DATA DASH'!E5159</f>
        <v/>
      </c>
      <c r="F5159">
        <f>'DATA DASH'!F5159</f>
        <v/>
      </c>
      <c r="G5159">
        <f>'DATA DASH'!G5159</f>
        <v/>
      </c>
      <c r="H5159">
        <f>'DATA DASH'!H5159</f>
        <v/>
      </c>
      <c r="I5159">
        <f>'DATA DASH'!I5159</f>
        <v/>
      </c>
      <c r="J5159">
        <f>'DATA DASH'!J5159</f>
        <v/>
      </c>
      <c r="K5159">
        <f>'DATA DASH'!K5159</f>
        <v/>
      </c>
      <c r="L5159">
        <f>'DATA DASH'!L5159</f>
        <v/>
      </c>
      <c r="M5159">
        <f>'DATA DASH'!M5159</f>
        <v/>
      </c>
    </row>
    <row r="5160">
      <c r="A5160">
        <f>'DATA DASH'!A5160</f>
        <v/>
      </c>
      <c r="B5160">
        <f>'DATA DASH'!B5160</f>
        <v/>
      </c>
      <c r="C5160">
        <f>'DATA DASH'!C5160</f>
        <v/>
      </c>
      <c r="D5160">
        <f>'DATA DASH'!D5160</f>
        <v/>
      </c>
      <c r="E5160">
        <f>'DATA DASH'!E5160</f>
        <v/>
      </c>
      <c r="F5160">
        <f>'DATA DASH'!F5160</f>
        <v/>
      </c>
      <c r="G5160">
        <f>'DATA DASH'!G5160</f>
        <v/>
      </c>
      <c r="H5160">
        <f>'DATA DASH'!H5160</f>
        <v/>
      </c>
      <c r="I5160">
        <f>'DATA DASH'!I5160</f>
        <v/>
      </c>
      <c r="J5160">
        <f>'DATA DASH'!J5160</f>
        <v/>
      </c>
      <c r="K5160">
        <f>'DATA DASH'!K5160</f>
        <v/>
      </c>
      <c r="L5160">
        <f>'DATA DASH'!L5160</f>
        <v/>
      </c>
      <c r="M5160">
        <f>'DATA DASH'!M5160</f>
        <v/>
      </c>
    </row>
    <row r="5161">
      <c r="A5161">
        <f>'DATA DASH'!A5161</f>
        <v/>
      </c>
      <c r="B5161">
        <f>'DATA DASH'!B5161</f>
        <v/>
      </c>
      <c r="C5161">
        <f>'DATA DASH'!C5161</f>
        <v/>
      </c>
      <c r="D5161">
        <f>'DATA DASH'!D5161</f>
        <v/>
      </c>
      <c r="E5161">
        <f>'DATA DASH'!E5161</f>
        <v/>
      </c>
      <c r="F5161">
        <f>'DATA DASH'!F5161</f>
        <v/>
      </c>
      <c r="G5161">
        <f>'DATA DASH'!G5161</f>
        <v/>
      </c>
      <c r="H5161">
        <f>'DATA DASH'!H5161</f>
        <v/>
      </c>
      <c r="I5161">
        <f>'DATA DASH'!I5161</f>
        <v/>
      </c>
      <c r="J5161">
        <f>'DATA DASH'!J5161</f>
        <v/>
      </c>
      <c r="K5161">
        <f>'DATA DASH'!K5161</f>
        <v/>
      </c>
      <c r="L5161">
        <f>'DATA DASH'!L5161</f>
        <v/>
      </c>
      <c r="M5161">
        <f>'DATA DASH'!M5161</f>
        <v/>
      </c>
    </row>
    <row r="5162">
      <c r="A5162">
        <f>'DATA DASH'!A5162</f>
        <v/>
      </c>
      <c r="B5162">
        <f>'DATA DASH'!B5162</f>
        <v/>
      </c>
      <c r="C5162">
        <f>'DATA DASH'!C5162</f>
        <v/>
      </c>
      <c r="D5162">
        <f>'DATA DASH'!D5162</f>
        <v/>
      </c>
      <c r="E5162">
        <f>'DATA DASH'!E5162</f>
        <v/>
      </c>
      <c r="F5162">
        <f>'DATA DASH'!F5162</f>
        <v/>
      </c>
      <c r="G5162">
        <f>'DATA DASH'!G5162</f>
        <v/>
      </c>
      <c r="H5162">
        <f>'DATA DASH'!H5162</f>
        <v/>
      </c>
      <c r="I5162">
        <f>'DATA DASH'!I5162</f>
        <v/>
      </c>
      <c r="J5162">
        <f>'DATA DASH'!J5162</f>
        <v/>
      </c>
      <c r="K5162">
        <f>'DATA DASH'!K5162</f>
        <v/>
      </c>
      <c r="L5162">
        <f>'DATA DASH'!L5162</f>
        <v/>
      </c>
      <c r="M5162">
        <f>'DATA DASH'!M5162</f>
        <v/>
      </c>
    </row>
    <row r="5163">
      <c r="A5163">
        <f>'DATA DASH'!A5163</f>
        <v/>
      </c>
      <c r="B5163">
        <f>'DATA DASH'!B5163</f>
        <v/>
      </c>
      <c r="C5163">
        <f>'DATA DASH'!C5163</f>
        <v/>
      </c>
      <c r="D5163">
        <f>'DATA DASH'!D5163</f>
        <v/>
      </c>
      <c r="E5163">
        <f>'DATA DASH'!E5163</f>
        <v/>
      </c>
      <c r="F5163">
        <f>'DATA DASH'!F5163</f>
        <v/>
      </c>
      <c r="G5163">
        <f>'DATA DASH'!G5163</f>
        <v/>
      </c>
      <c r="H5163">
        <f>'DATA DASH'!H5163</f>
        <v/>
      </c>
      <c r="I5163">
        <f>'DATA DASH'!I5163</f>
        <v/>
      </c>
      <c r="J5163">
        <f>'DATA DASH'!J5163</f>
        <v/>
      </c>
      <c r="K5163">
        <f>'DATA DASH'!K5163</f>
        <v/>
      </c>
      <c r="L5163">
        <f>'DATA DASH'!L5163</f>
        <v/>
      </c>
      <c r="M5163">
        <f>'DATA DASH'!M5163</f>
        <v/>
      </c>
    </row>
    <row r="5164">
      <c r="A5164">
        <f>'DATA DASH'!A5164</f>
        <v/>
      </c>
      <c r="B5164">
        <f>'DATA DASH'!B5164</f>
        <v/>
      </c>
      <c r="C5164">
        <f>'DATA DASH'!C5164</f>
        <v/>
      </c>
      <c r="D5164">
        <f>'DATA DASH'!D5164</f>
        <v/>
      </c>
      <c r="E5164">
        <f>'DATA DASH'!E5164</f>
        <v/>
      </c>
      <c r="F5164">
        <f>'DATA DASH'!F5164</f>
        <v/>
      </c>
      <c r="G5164">
        <f>'DATA DASH'!G5164</f>
        <v/>
      </c>
      <c r="H5164">
        <f>'DATA DASH'!H5164</f>
        <v/>
      </c>
      <c r="I5164">
        <f>'DATA DASH'!I5164</f>
        <v/>
      </c>
      <c r="J5164">
        <f>'DATA DASH'!J5164</f>
        <v/>
      </c>
      <c r="K5164">
        <f>'DATA DASH'!K5164</f>
        <v/>
      </c>
      <c r="L5164">
        <f>'DATA DASH'!L5164</f>
        <v/>
      </c>
      <c r="M5164">
        <f>'DATA DASH'!M5164</f>
        <v/>
      </c>
    </row>
    <row r="5165">
      <c r="A5165">
        <f>'DATA DASH'!A5165</f>
        <v/>
      </c>
      <c r="B5165">
        <f>'DATA DASH'!B5165</f>
        <v/>
      </c>
      <c r="C5165">
        <f>'DATA DASH'!C5165</f>
        <v/>
      </c>
      <c r="D5165">
        <f>'DATA DASH'!D5165</f>
        <v/>
      </c>
      <c r="E5165">
        <f>'DATA DASH'!E5165</f>
        <v/>
      </c>
      <c r="F5165">
        <f>'DATA DASH'!F5165</f>
        <v/>
      </c>
      <c r="G5165">
        <f>'DATA DASH'!G5165</f>
        <v/>
      </c>
      <c r="H5165">
        <f>'DATA DASH'!H5165</f>
        <v/>
      </c>
      <c r="I5165">
        <f>'DATA DASH'!I5165</f>
        <v/>
      </c>
      <c r="J5165">
        <f>'DATA DASH'!J5165</f>
        <v/>
      </c>
      <c r="K5165">
        <f>'DATA DASH'!K5165</f>
        <v/>
      </c>
      <c r="L5165">
        <f>'DATA DASH'!L5165</f>
        <v/>
      </c>
      <c r="M5165">
        <f>'DATA DASH'!M5165</f>
        <v/>
      </c>
    </row>
    <row r="5166">
      <c r="A5166">
        <f>'DATA DASH'!A5166</f>
        <v/>
      </c>
      <c r="B5166">
        <f>'DATA DASH'!B5166</f>
        <v/>
      </c>
      <c r="C5166">
        <f>'DATA DASH'!C5166</f>
        <v/>
      </c>
      <c r="D5166">
        <f>'DATA DASH'!D5166</f>
        <v/>
      </c>
      <c r="E5166">
        <f>'DATA DASH'!E5166</f>
        <v/>
      </c>
      <c r="F5166">
        <f>'DATA DASH'!F5166</f>
        <v/>
      </c>
      <c r="G5166">
        <f>'DATA DASH'!G5166</f>
        <v/>
      </c>
      <c r="H5166">
        <f>'DATA DASH'!H5166</f>
        <v/>
      </c>
      <c r="I5166">
        <f>'DATA DASH'!I5166</f>
        <v/>
      </c>
      <c r="J5166">
        <f>'DATA DASH'!J5166</f>
        <v/>
      </c>
      <c r="K5166">
        <f>'DATA DASH'!K5166</f>
        <v/>
      </c>
      <c r="L5166">
        <f>'DATA DASH'!L5166</f>
        <v/>
      </c>
      <c r="M5166">
        <f>'DATA DASH'!M5166</f>
        <v/>
      </c>
    </row>
    <row r="5167">
      <c r="A5167">
        <f>'DATA DASH'!A5167</f>
        <v/>
      </c>
      <c r="B5167">
        <f>'DATA DASH'!B5167</f>
        <v/>
      </c>
      <c r="C5167">
        <f>'DATA DASH'!C5167</f>
        <v/>
      </c>
      <c r="D5167">
        <f>'DATA DASH'!D5167</f>
        <v/>
      </c>
      <c r="E5167">
        <f>'DATA DASH'!E5167</f>
        <v/>
      </c>
      <c r="F5167">
        <f>'DATA DASH'!F5167</f>
        <v/>
      </c>
      <c r="G5167">
        <f>'DATA DASH'!G5167</f>
        <v/>
      </c>
      <c r="H5167">
        <f>'DATA DASH'!H5167</f>
        <v/>
      </c>
      <c r="I5167">
        <f>'DATA DASH'!I5167</f>
        <v/>
      </c>
      <c r="J5167">
        <f>'DATA DASH'!J5167</f>
        <v/>
      </c>
      <c r="K5167">
        <f>'DATA DASH'!K5167</f>
        <v/>
      </c>
      <c r="L5167">
        <f>'DATA DASH'!L5167</f>
        <v/>
      </c>
      <c r="M5167">
        <f>'DATA DASH'!M5167</f>
        <v/>
      </c>
    </row>
    <row r="5168">
      <c r="A5168">
        <f>'DATA DASH'!A5168</f>
        <v/>
      </c>
      <c r="B5168">
        <f>'DATA DASH'!B5168</f>
        <v/>
      </c>
      <c r="C5168">
        <f>'DATA DASH'!C5168</f>
        <v/>
      </c>
      <c r="D5168">
        <f>'DATA DASH'!D5168</f>
        <v/>
      </c>
      <c r="E5168">
        <f>'DATA DASH'!E5168</f>
        <v/>
      </c>
      <c r="F5168">
        <f>'DATA DASH'!F5168</f>
        <v/>
      </c>
      <c r="G5168">
        <f>'DATA DASH'!G5168</f>
        <v/>
      </c>
      <c r="H5168">
        <f>'DATA DASH'!H5168</f>
        <v/>
      </c>
      <c r="I5168">
        <f>'DATA DASH'!I5168</f>
        <v/>
      </c>
      <c r="J5168">
        <f>'DATA DASH'!J5168</f>
        <v/>
      </c>
      <c r="K5168">
        <f>'DATA DASH'!K5168</f>
        <v/>
      </c>
      <c r="L5168">
        <f>'DATA DASH'!L5168</f>
        <v/>
      </c>
      <c r="M5168">
        <f>'DATA DASH'!M5168</f>
        <v/>
      </c>
    </row>
    <row r="5169">
      <c r="A5169">
        <f>'DATA DASH'!A5169</f>
        <v/>
      </c>
      <c r="B5169">
        <f>'DATA DASH'!B5169</f>
        <v/>
      </c>
      <c r="C5169">
        <f>'DATA DASH'!C5169</f>
        <v/>
      </c>
      <c r="D5169">
        <f>'DATA DASH'!D5169</f>
        <v/>
      </c>
      <c r="E5169">
        <f>'DATA DASH'!E5169</f>
        <v/>
      </c>
      <c r="F5169">
        <f>'DATA DASH'!F5169</f>
        <v/>
      </c>
      <c r="G5169">
        <f>'DATA DASH'!G5169</f>
        <v/>
      </c>
      <c r="H5169">
        <f>'DATA DASH'!H5169</f>
        <v/>
      </c>
      <c r="I5169">
        <f>'DATA DASH'!I5169</f>
        <v/>
      </c>
      <c r="J5169">
        <f>'DATA DASH'!J5169</f>
        <v/>
      </c>
      <c r="K5169">
        <f>'DATA DASH'!K5169</f>
        <v/>
      </c>
      <c r="L5169">
        <f>'DATA DASH'!L5169</f>
        <v/>
      </c>
      <c r="M5169">
        <f>'DATA DASH'!M5169</f>
        <v/>
      </c>
    </row>
    <row r="5170">
      <c r="A5170">
        <f>'DATA DASH'!A5170</f>
        <v/>
      </c>
      <c r="B5170">
        <f>'DATA DASH'!B5170</f>
        <v/>
      </c>
      <c r="C5170">
        <f>'DATA DASH'!C5170</f>
        <v/>
      </c>
      <c r="D5170">
        <f>'DATA DASH'!D5170</f>
        <v/>
      </c>
      <c r="E5170">
        <f>'DATA DASH'!E5170</f>
        <v/>
      </c>
      <c r="F5170">
        <f>'DATA DASH'!F5170</f>
        <v/>
      </c>
      <c r="G5170">
        <f>'DATA DASH'!G5170</f>
        <v/>
      </c>
      <c r="H5170">
        <f>'DATA DASH'!H5170</f>
        <v/>
      </c>
      <c r="I5170">
        <f>'DATA DASH'!I5170</f>
        <v/>
      </c>
      <c r="J5170">
        <f>'DATA DASH'!J5170</f>
        <v/>
      </c>
      <c r="K5170">
        <f>'DATA DASH'!K5170</f>
        <v/>
      </c>
      <c r="L5170">
        <f>'DATA DASH'!L5170</f>
        <v/>
      </c>
      <c r="M5170">
        <f>'DATA DASH'!M5170</f>
        <v/>
      </c>
    </row>
    <row r="5171">
      <c r="A5171">
        <f>'DATA DASH'!A5171</f>
        <v/>
      </c>
      <c r="B5171">
        <f>'DATA DASH'!B5171</f>
        <v/>
      </c>
      <c r="C5171">
        <f>'DATA DASH'!C5171</f>
        <v/>
      </c>
      <c r="D5171">
        <f>'DATA DASH'!D5171</f>
        <v/>
      </c>
      <c r="E5171">
        <f>'DATA DASH'!E5171</f>
        <v/>
      </c>
      <c r="F5171">
        <f>'DATA DASH'!F5171</f>
        <v/>
      </c>
      <c r="G5171">
        <f>'DATA DASH'!G5171</f>
        <v/>
      </c>
      <c r="H5171">
        <f>'DATA DASH'!H5171</f>
        <v/>
      </c>
      <c r="I5171">
        <f>'DATA DASH'!I5171</f>
        <v/>
      </c>
      <c r="J5171">
        <f>'DATA DASH'!J5171</f>
        <v/>
      </c>
      <c r="K5171">
        <f>'DATA DASH'!K5171</f>
        <v/>
      </c>
      <c r="L5171">
        <f>'DATA DASH'!L5171</f>
        <v/>
      </c>
      <c r="M5171">
        <f>'DATA DASH'!M5171</f>
        <v/>
      </c>
    </row>
    <row r="5172">
      <c r="A5172">
        <f>'DATA DASH'!A5172</f>
        <v/>
      </c>
      <c r="B5172">
        <f>'DATA DASH'!B5172</f>
        <v/>
      </c>
      <c r="C5172">
        <f>'DATA DASH'!C5172</f>
        <v/>
      </c>
      <c r="D5172">
        <f>'DATA DASH'!D5172</f>
        <v/>
      </c>
      <c r="E5172">
        <f>'DATA DASH'!E5172</f>
        <v/>
      </c>
      <c r="F5172">
        <f>'DATA DASH'!F5172</f>
        <v/>
      </c>
      <c r="G5172">
        <f>'DATA DASH'!G5172</f>
        <v/>
      </c>
      <c r="H5172">
        <f>'DATA DASH'!H5172</f>
        <v/>
      </c>
      <c r="I5172">
        <f>'DATA DASH'!I5172</f>
        <v/>
      </c>
      <c r="J5172">
        <f>'DATA DASH'!J5172</f>
        <v/>
      </c>
      <c r="K5172">
        <f>'DATA DASH'!K5172</f>
        <v/>
      </c>
      <c r="L5172">
        <f>'DATA DASH'!L5172</f>
        <v/>
      </c>
      <c r="M5172">
        <f>'DATA DASH'!M5172</f>
        <v/>
      </c>
    </row>
    <row r="5173">
      <c r="A5173">
        <f>'DATA DASH'!A5173</f>
        <v/>
      </c>
      <c r="B5173">
        <f>'DATA DASH'!B5173</f>
        <v/>
      </c>
      <c r="C5173">
        <f>'DATA DASH'!C5173</f>
        <v/>
      </c>
      <c r="D5173">
        <f>'DATA DASH'!D5173</f>
        <v/>
      </c>
      <c r="E5173">
        <f>'DATA DASH'!E5173</f>
        <v/>
      </c>
      <c r="F5173">
        <f>'DATA DASH'!F5173</f>
        <v/>
      </c>
      <c r="G5173">
        <f>'DATA DASH'!G5173</f>
        <v/>
      </c>
      <c r="H5173">
        <f>'DATA DASH'!H5173</f>
        <v/>
      </c>
      <c r="I5173">
        <f>'DATA DASH'!I5173</f>
        <v/>
      </c>
      <c r="J5173">
        <f>'DATA DASH'!J5173</f>
        <v/>
      </c>
      <c r="K5173">
        <f>'DATA DASH'!K5173</f>
        <v/>
      </c>
      <c r="L5173">
        <f>'DATA DASH'!L5173</f>
        <v/>
      </c>
      <c r="M5173">
        <f>'DATA DASH'!M5173</f>
        <v/>
      </c>
    </row>
    <row r="5174">
      <c r="A5174">
        <f>'DATA DASH'!A5174</f>
        <v/>
      </c>
      <c r="B5174">
        <f>'DATA DASH'!B5174</f>
        <v/>
      </c>
      <c r="C5174">
        <f>'DATA DASH'!C5174</f>
        <v/>
      </c>
      <c r="D5174">
        <f>'DATA DASH'!D5174</f>
        <v/>
      </c>
      <c r="E5174">
        <f>'DATA DASH'!E5174</f>
        <v/>
      </c>
      <c r="F5174">
        <f>'DATA DASH'!F5174</f>
        <v/>
      </c>
      <c r="G5174">
        <f>'DATA DASH'!G5174</f>
        <v/>
      </c>
      <c r="H5174">
        <f>'DATA DASH'!H5174</f>
        <v/>
      </c>
      <c r="I5174">
        <f>'DATA DASH'!I5174</f>
        <v/>
      </c>
      <c r="J5174">
        <f>'DATA DASH'!J5174</f>
        <v/>
      </c>
      <c r="K5174">
        <f>'DATA DASH'!K5174</f>
        <v/>
      </c>
      <c r="L5174">
        <f>'DATA DASH'!L5174</f>
        <v/>
      </c>
      <c r="M5174">
        <f>'DATA DASH'!M5174</f>
        <v/>
      </c>
    </row>
    <row r="5175">
      <c r="A5175">
        <f>'DATA DASH'!A5175</f>
        <v/>
      </c>
      <c r="B5175">
        <f>'DATA DASH'!B5175</f>
        <v/>
      </c>
      <c r="C5175">
        <f>'DATA DASH'!C5175</f>
        <v/>
      </c>
      <c r="D5175">
        <f>'DATA DASH'!D5175</f>
        <v/>
      </c>
      <c r="E5175">
        <f>'DATA DASH'!E5175</f>
        <v/>
      </c>
      <c r="F5175">
        <f>'DATA DASH'!F5175</f>
        <v/>
      </c>
      <c r="G5175">
        <f>'DATA DASH'!G5175</f>
        <v/>
      </c>
      <c r="H5175">
        <f>'DATA DASH'!H5175</f>
        <v/>
      </c>
      <c r="I5175">
        <f>'DATA DASH'!I5175</f>
        <v/>
      </c>
      <c r="J5175">
        <f>'DATA DASH'!J5175</f>
        <v/>
      </c>
      <c r="K5175">
        <f>'DATA DASH'!K5175</f>
        <v/>
      </c>
      <c r="L5175">
        <f>'DATA DASH'!L5175</f>
        <v/>
      </c>
      <c r="M5175">
        <f>'DATA DASH'!M5175</f>
        <v/>
      </c>
    </row>
    <row r="5176">
      <c r="A5176">
        <f>'DATA DASH'!A5176</f>
        <v/>
      </c>
      <c r="B5176">
        <f>'DATA DASH'!B5176</f>
        <v/>
      </c>
      <c r="C5176">
        <f>'DATA DASH'!C5176</f>
        <v/>
      </c>
      <c r="D5176">
        <f>'DATA DASH'!D5176</f>
        <v/>
      </c>
      <c r="E5176">
        <f>'DATA DASH'!E5176</f>
        <v/>
      </c>
      <c r="F5176">
        <f>'DATA DASH'!F5176</f>
        <v/>
      </c>
      <c r="G5176">
        <f>'DATA DASH'!G5176</f>
        <v/>
      </c>
      <c r="H5176">
        <f>'DATA DASH'!H5176</f>
        <v/>
      </c>
      <c r="I5176">
        <f>'DATA DASH'!I5176</f>
        <v/>
      </c>
      <c r="J5176">
        <f>'DATA DASH'!J5176</f>
        <v/>
      </c>
      <c r="K5176">
        <f>'DATA DASH'!K5176</f>
        <v/>
      </c>
      <c r="L5176">
        <f>'DATA DASH'!L5176</f>
        <v/>
      </c>
      <c r="M5176">
        <f>'DATA DASH'!M5176</f>
        <v/>
      </c>
    </row>
    <row r="5177">
      <c r="A5177">
        <f>'DATA DASH'!A5177</f>
        <v/>
      </c>
      <c r="B5177">
        <f>'DATA DASH'!B5177</f>
        <v/>
      </c>
      <c r="C5177">
        <f>'DATA DASH'!C5177</f>
        <v/>
      </c>
      <c r="D5177">
        <f>'DATA DASH'!D5177</f>
        <v/>
      </c>
      <c r="E5177">
        <f>'DATA DASH'!E5177</f>
        <v/>
      </c>
      <c r="F5177">
        <f>'DATA DASH'!F5177</f>
        <v/>
      </c>
      <c r="G5177">
        <f>'DATA DASH'!G5177</f>
        <v/>
      </c>
      <c r="H5177">
        <f>'DATA DASH'!H5177</f>
        <v/>
      </c>
      <c r="I5177">
        <f>'DATA DASH'!I5177</f>
        <v/>
      </c>
      <c r="J5177">
        <f>'DATA DASH'!J5177</f>
        <v/>
      </c>
      <c r="K5177">
        <f>'DATA DASH'!K5177</f>
        <v/>
      </c>
      <c r="L5177">
        <f>'DATA DASH'!L5177</f>
        <v/>
      </c>
      <c r="M5177">
        <f>'DATA DASH'!M5177</f>
        <v/>
      </c>
    </row>
    <row r="5178">
      <c r="A5178">
        <f>'DATA DASH'!A5178</f>
        <v/>
      </c>
      <c r="B5178">
        <f>'DATA DASH'!B5178</f>
        <v/>
      </c>
      <c r="C5178">
        <f>'DATA DASH'!C5178</f>
        <v/>
      </c>
      <c r="D5178">
        <f>'DATA DASH'!D5178</f>
        <v/>
      </c>
      <c r="E5178">
        <f>'DATA DASH'!E5178</f>
        <v/>
      </c>
      <c r="F5178">
        <f>'DATA DASH'!F5178</f>
        <v/>
      </c>
      <c r="G5178">
        <f>'DATA DASH'!G5178</f>
        <v/>
      </c>
      <c r="H5178">
        <f>'DATA DASH'!H5178</f>
        <v/>
      </c>
      <c r="I5178">
        <f>'DATA DASH'!I5178</f>
        <v/>
      </c>
      <c r="J5178">
        <f>'DATA DASH'!J5178</f>
        <v/>
      </c>
      <c r="K5178">
        <f>'DATA DASH'!K5178</f>
        <v/>
      </c>
      <c r="L5178">
        <f>'DATA DASH'!L5178</f>
        <v/>
      </c>
      <c r="M5178">
        <f>'DATA DASH'!M5178</f>
        <v/>
      </c>
    </row>
    <row r="5179">
      <c r="A5179">
        <f>'DATA DASH'!A5179</f>
        <v/>
      </c>
      <c r="B5179">
        <f>'DATA DASH'!B5179</f>
        <v/>
      </c>
      <c r="C5179">
        <f>'DATA DASH'!C5179</f>
        <v/>
      </c>
      <c r="D5179">
        <f>'DATA DASH'!D5179</f>
        <v/>
      </c>
      <c r="E5179">
        <f>'DATA DASH'!E5179</f>
        <v/>
      </c>
      <c r="F5179">
        <f>'DATA DASH'!F5179</f>
        <v/>
      </c>
      <c r="G5179">
        <f>'DATA DASH'!G5179</f>
        <v/>
      </c>
      <c r="H5179">
        <f>'DATA DASH'!H5179</f>
        <v/>
      </c>
      <c r="I5179">
        <f>'DATA DASH'!I5179</f>
        <v/>
      </c>
      <c r="J5179">
        <f>'DATA DASH'!J5179</f>
        <v/>
      </c>
      <c r="K5179">
        <f>'DATA DASH'!K5179</f>
        <v/>
      </c>
      <c r="L5179">
        <f>'DATA DASH'!L5179</f>
        <v/>
      </c>
      <c r="M5179">
        <f>'DATA DASH'!M5179</f>
        <v/>
      </c>
    </row>
    <row r="5180">
      <c r="A5180">
        <f>'DATA DASH'!A5180</f>
        <v/>
      </c>
      <c r="B5180">
        <f>'DATA DASH'!B5180</f>
        <v/>
      </c>
      <c r="C5180">
        <f>'DATA DASH'!C5180</f>
        <v/>
      </c>
      <c r="D5180">
        <f>'DATA DASH'!D5180</f>
        <v/>
      </c>
      <c r="E5180">
        <f>'DATA DASH'!E5180</f>
        <v/>
      </c>
      <c r="F5180">
        <f>'DATA DASH'!F5180</f>
        <v/>
      </c>
      <c r="G5180">
        <f>'DATA DASH'!G5180</f>
        <v/>
      </c>
      <c r="H5180">
        <f>'DATA DASH'!H5180</f>
        <v/>
      </c>
      <c r="I5180">
        <f>'DATA DASH'!I5180</f>
        <v/>
      </c>
      <c r="J5180">
        <f>'DATA DASH'!J5180</f>
        <v/>
      </c>
      <c r="K5180">
        <f>'DATA DASH'!K5180</f>
        <v/>
      </c>
      <c r="L5180">
        <f>'DATA DASH'!L5180</f>
        <v/>
      </c>
      <c r="M5180">
        <f>'DATA DASH'!M5180</f>
        <v/>
      </c>
    </row>
    <row r="5181">
      <c r="A5181">
        <f>'DATA DASH'!A5181</f>
        <v/>
      </c>
      <c r="B5181">
        <f>'DATA DASH'!B5181</f>
        <v/>
      </c>
      <c r="C5181">
        <f>'DATA DASH'!C5181</f>
        <v/>
      </c>
      <c r="D5181">
        <f>'DATA DASH'!D5181</f>
        <v/>
      </c>
      <c r="E5181">
        <f>'DATA DASH'!E5181</f>
        <v/>
      </c>
      <c r="F5181">
        <f>'DATA DASH'!F5181</f>
        <v/>
      </c>
      <c r="G5181">
        <f>'DATA DASH'!G5181</f>
        <v/>
      </c>
      <c r="H5181">
        <f>'DATA DASH'!H5181</f>
        <v/>
      </c>
      <c r="I5181">
        <f>'DATA DASH'!I5181</f>
        <v/>
      </c>
      <c r="J5181">
        <f>'DATA DASH'!J5181</f>
        <v/>
      </c>
      <c r="K5181">
        <f>'DATA DASH'!K5181</f>
        <v/>
      </c>
      <c r="L5181">
        <f>'DATA DASH'!L5181</f>
        <v/>
      </c>
      <c r="M5181">
        <f>'DATA DASH'!M5181</f>
        <v/>
      </c>
    </row>
    <row r="5182">
      <c r="A5182">
        <f>'DATA DASH'!A5182</f>
        <v/>
      </c>
      <c r="B5182">
        <f>'DATA DASH'!B5182</f>
        <v/>
      </c>
      <c r="C5182">
        <f>'DATA DASH'!C5182</f>
        <v/>
      </c>
      <c r="D5182">
        <f>'DATA DASH'!D5182</f>
        <v/>
      </c>
      <c r="E5182">
        <f>'DATA DASH'!E5182</f>
        <v/>
      </c>
      <c r="F5182">
        <f>'DATA DASH'!F5182</f>
        <v/>
      </c>
      <c r="G5182">
        <f>'DATA DASH'!G5182</f>
        <v/>
      </c>
      <c r="H5182">
        <f>'DATA DASH'!H5182</f>
        <v/>
      </c>
      <c r="I5182">
        <f>'DATA DASH'!I5182</f>
        <v/>
      </c>
      <c r="J5182">
        <f>'DATA DASH'!J5182</f>
        <v/>
      </c>
      <c r="K5182">
        <f>'DATA DASH'!K5182</f>
        <v/>
      </c>
      <c r="L5182">
        <f>'DATA DASH'!L5182</f>
        <v/>
      </c>
      <c r="M5182">
        <f>'DATA DASH'!M5182</f>
        <v/>
      </c>
    </row>
    <row r="5183">
      <c r="A5183">
        <f>'DATA DASH'!A5183</f>
        <v/>
      </c>
      <c r="B5183">
        <f>'DATA DASH'!B5183</f>
        <v/>
      </c>
      <c r="C5183">
        <f>'DATA DASH'!C5183</f>
        <v/>
      </c>
      <c r="D5183">
        <f>'DATA DASH'!D5183</f>
        <v/>
      </c>
      <c r="E5183">
        <f>'DATA DASH'!E5183</f>
        <v/>
      </c>
      <c r="F5183">
        <f>'DATA DASH'!F5183</f>
        <v/>
      </c>
      <c r="G5183">
        <f>'DATA DASH'!G5183</f>
        <v/>
      </c>
      <c r="H5183">
        <f>'DATA DASH'!H5183</f>
        <v/>
      </c>
      <c r="I5183">
        <f>'DATA DASH'!I5183</f>
        <v/>
      </c>
      <c r="J5183">
        <f>'DATA DASH'!J5183</f>
        <v/>
      </c>
      <c r="K5183">
        <f>'DATA DASH'!K5183</f>
        <v/>
      </c>
      <c r="L5183">
        <f>'DATA DASH'!L5183</f>
        <v/>
      </c>
      <c r="M5183">
        <f>'DATA DASH'!M5183</f>
        <v/>
      </c>
    </row>
    <row r="5184">
      <c r="A5184">
        <f>'DATA DASH'!A5184</f>
        <v/>
      </c>
      <c r="B5184">
        <f>'DATA DASH'!B5184</f>
        <v/>
      </c>
      <c r="C5184">
        <f>'DATA DASH'!C5184</f>
        <v/>
      </c>
      <c r="D5184">
        <f>'DATA DASH'!D5184</f>
        <v/>
      </c>
      <c r="E5184">
        <f>'DATA DASH'!E5184</f>
        <v/>
      </c>
      <c r="F5184">
        <f>'DATA DASH'!F5184</f>
        <v/>
      </c>
      <c r="G5184">
        <f>'DATA DASH'!G5184</f>
        <v/>
      </c>
      <c r="H5184">
        <f>'DATA DASH'!H5184</f>
        <v/>
      </c>
      <c r="I5184">
        <f>'DATA DASH'!I5184</f>
        <v/>
      </c>
      <c r="J5184">
        <f>'DATA DASH'!J5184</f>
        <v/>
      </c>
      <c r="K5184">
        <f>'DATA DASH'!K5184</f>
        <v/>
      </c>
      <c r="L5184">
        <f>'DATA DASH'!L5184</f>
        <v/>
      </c>
      <c r="M5184">
        <f>'DATA DASH'!M5184</f>
        <v/>
      </c>
    </row>
    <row r="5185">
      <c r="A5185">
        <f>'DATA DASH'!A5185</f>
        <v/>
      </c>
      <c r="B5185">
        <f>'DATA DASH'!B5185</f>
        <v/>
      </c>
      <c r="C5185">
        <f>'DATA DASH'!C5185</f>
        <v/>
      </c>
      <c r="D5185">
        <f>'DATA DASH'!D5185</f>
        <v/>
      </c>
      <c r="E5185">
        <f>'DATA DASH'!E5185</f>
        <v/>
      </c>
      <c r="F5185">
        <f>'DATA DASH'!F5185</f>
        <v/>
      </c>
      <c r="G5185">
        <f>'DATA DASH'!G5185</f>
        <v/>
      </c>
      <c r="H5185">
        <f>'DATA DASH'!H5185</f>
        <v/>
      </c>
      <c r="I5185">
        <f>'DATA DASH'!I5185</f>
        <v/>
      </c>
      <c r="J5185">
        <f>'DATA DASH'!J5185</f>
        <v/>
      </c>
      <c r="K5185">
        <f>'DATA DASH'!K5185</f>
        <v/>
      </c>
      <c r="L5185">
        <f>'DATA DASH'!L5185</f>
        <v/>
      </c>
      <c r="M5185">
        <f>'DATA DASH'!M5185</f>
        <v/>
      </c>
    </row>
    <row r="5186">
      <c r="A5186">
        <f>'DATA DASH'!A5186</f>
        <v/>
      </c>
      <c r="B5186">
        <f>'DATA DASH'!B5186</f>
        <v/>
      </c>
      <c r="C5186">
        <f>'DATA DASH'!C5186</f>
        <v/>
      </c>
      <c r="D5186">
        <f>'DATA DASH'!D5186</f>
        <v/>
      </c>
      <c r="E5186">
        <f>'DATA DASH'!E5186</f>
        <v/>
      </c>
      <c r="F5186">
        <f>'DATA DASH'!F5186</f>
        <v/>
      </c>
      <c r="G5186">
        <f>'DATA DASH'!G5186</f>
        <v/>
      </c>
      <c r="H5186">
        <f>'DATA DASH'!H5186</f>
        <v/>
      </c>
      <c r="I5186">
        <f>'DATA DASH'!I5186</f>
        <v/>
      </c>
      <c r="J5186">
        <f>'DATA DASH'!J5186</f>
        <v/>
      </c>
      <c r="K5186">
        <f>'DATA DASH'!K5186</f>
        <v/>
      </c>
      <c r="L5186">
        <f>'DATA DASH'!L5186</f>
        <v/>
      </c>
      <c r="M5186">
        <f>'DATA DASH'!M5186</f>
        <v/>
      </c>
    </row>
    <row r="5187">
      <c r="A5187">
        <f>'DATA DASH'!A5187</f>
        <v/>
      </c>
      <c r="B5187">
        <f>'DATA DASH'!B5187</f>
        <v/>
      </c>
      <c r="C5187">
        <f>'DATA DASH'!C5187</f>
        <v/>
      </c>
      <c r="D5187">
        <f>'DATA DASH'!D5187</f>
        <v/>
      </c>
      <c r="E5187">
        <f>'DATA DASH'!E5187</f>
        <v/>
      </c>
      <c r="F5187">
        <f>'DATA DASH'!F5187</f>
        <v/>
      </c>
      <c r="G5187">
        <f>'DATA DASH'!G5187</f>
        <v/>
      </c>
      <c r="H5187">
        <f>'DATA DASH'!H5187</f>
        <v/>
      </c>
      <c r="I5187">
        <f>'DATA DASH'!I5187</f>
        <v/>
      </c>
      <c r="J5187">
        <f>'DATA DASH'!J5187</f>
        <v/>
      </c>
      <c r="K5187">
        <f>'DATA DASH'!K5187</f>
        <v/>
      </c>
      <c r="L5187">
        <f>'DATA DASH'!L5187</f>
        <v/>
      </c>
      <c r="M5187">
        <f>'DATA DASH'!M5187</f>
        <v/>
      </c>
    </row>
    <row r="5188">
      <c r="A5188">
        <f>'DATA DASH'!A5188</f>
        <v/>
      </c>
      <c r="B5188">
        <f>'DATA DASH'!B5188</f>
        <v/>
      </c>
      <c r="C5188">
        <f>'DATA DASH'!C5188</f>
        <v/>
      </c>
      <c r="D5188">
        <f>'DATA DASH'!D5188</f>
        <v/>
      </c>
      <c r="E5188">
        <f>'DATA DASH'!E5188</f>
        <v/>
      </c>
      <c r="F5188">
        <f>'DATA DASH'!F5188</f>
        <v/>
      </c>
      <c r="G5188">
        <f>'DATA DASH'!G5188</f>
        <v/>
      </c>
      <c r="H5188">
        <f>'DATA DASH'!H5188</f>
        <v/>
      </c>
      <c r="I5188">
        <f>'DATA DASH'!I5188</f>
        <v/>
      </c>
      <c r="J5188">
        <f>'DATA DASH'!J5188</f>
        <v/>
      </c>
      <c r="K5188">
        <f>'DATA DASH'!K5188</f>
        <v/>
      </c>
      <c r="L5188">
        <f>'DATA DASH'!L5188</f>
        <v/>
      </c>
      <c r="M5188">
        <f>'DATA DASH'!M5188</f>
        <v/>
      </c>
    </row>
    <row r="5189">
      <c r="A5189">
        <f>'DATA DASH'!A5189</f>
        <v/>
      </c>
      <c r="B5189">
        <f>'DATA DASH'!B5189</f>
        <v/>
      </c>
      <c r="C5189">
        <f>'DATA DASH'!C5189</f>
        <v/>
      </c>
      <c r="D5189">
        <f>'DATA DASH'!D5189</f>
        <v/>
      </c>
      <c r="E5189">
        <f>'DATA DASH'!E5189</f>
        <v/>
      </c>
      <c r="F5189">
        <f>'DATA DASH'!F5189</f>
        <v/>
      </c>
      <c r="G5189">
        <f>'DATA DASH'!G5189</f>
        <v/>
      </c>
      <c r="H5189">
        <f>'DATA DASH'!H5189</f>
        <v/>
      </c>
      <c r="I5189">
        <f>'DATA DASH'!I5189</f>
        <v/>
      </c>
      <c r="J5189">
        <f>'DATA DASH'!J5189</f>
        <v/>
      </c>
      <c r="K5189">
        <f>'DATA DASH'!K5189</f>
        <v/>
      </c>
      <c r="L5189">
        <f>'DATA DASH'!L5189</f>
        <v/>
      </c>
      <c r="M5189">
        <f>'DATA DASH'!M5189</f>
        <v/>
      </c>
    </row>
    <row r="5190">
      <c r="A5190">
        <f>'DATA DASH'!A5190</f>
        <v/>
      </c>
      <c r="B5190">
        <f>'DATA DASH'!B5190</f>
        <v/>
      </c>
      <c r="C5190">
        <f>'DATA DASH'!C5190</f>
        <v/>
      </c>
      <c r="D5190">
        <f>'DATA DASH'!D5190</f>
        <v/>
      </c>
      <c r="E5190">
        <f>'DATA DASH'!E5190</f>
        <v/>
      </c>
      <c r="F5190">
        <f>'DATA DASH'!F5190</f>
        <v/>
      </c>
      <c r="G5190">
        <f>'DATA DASH'!G5190</f>
        <v/>
      </c>
      <c r="H5190">
        <f>'DATA DASH'!H5190</f>
        <v/>
      </c>
      <c r="I5190">
        <f>'DATA DASH'!I5190</f>
        <v/>
      </c>
      <c r="J5190">
        <f>'DATA DASH'!J5190</f>
        <v/>
      </c>
      <c r="K5190">
        <f>'DATA DASH'!K5190</f>
        <v/>
      </c>
      <c r="L5190">
        <f>'DATA DASH'!L5190</f>
        <v/>
      </c>
      <c r="M5190">
        <f>'DATA DASH'!M5190</f>
        <v/>
      </c>
    </row>
    <row r="5191">
      <c r="A5191">
        <f>'DATA DASH'!A5191</f>
        <v/>
      </c>
      <c r="B5191">
        <f>'DATA DASH'!B5191</f>
        <v/>
      </c>
      <c r="C5191">
        <f>'DATA DASH'!C5191</f>
        <v/>
      </c>
      <c r="D5191">
        <f>'DATA DASH'!D5191</f>
        <v/>
      </c>
      <c r="E5191">
        <f>'DATA DASH'!E5191</f>
        <v/>
      </c>
      <c r="F5191">
        <f>'DATA DASH'!F5191</f>
        <v/>
      </c>
      <c r="G5191">
        <f>'DATA DASH'!G5191</f>
        <v/>
      </c>
      <c r="H5191">
        <f>'DATA DASH'!H5191</f>
        <v/>
      </c>
      <c r="I5191">
        <f>'DATA DASH'!I5191</f>
        <v/>
      </c>
      <c r="J5191">
        <f>'DATA DASH'!J5191</f>
        <v/>
      </c>
      <c r="K5191">
        <f>'DATA DASH'!K5191</f>
        <v/>
      </c>
      <c r="L5191">
        <f>'DATA DASH'!L5191</f>
        <v/>
      </c>
      <c r="M5191">
        <f>'DATA DASH'!M5191</f>
        <v/>
      </c>
    </row>
    <row r="5192">
      <c r="A5192">
        <f>'DATA DASH'!A5192</f>
        <v/>
      </c>
      <c r="B5192">
        <f>'DATA DASH'!B5192</f>
        <v/>
      </c>
      <c r="C5192">
        <f>'DATA DASH'!C5192</f>
        <v/>
      </c>
      <c r="D5192">
        <f>'DATA DASH'!D5192</f>
        <v/>
      </c>
      <c r="E5192">
        <f>'DATA DASH'!E5192</f>
        <v/>
      </c>
      <c r="F5192">
        <f>'DATA DASH'!F5192</f>
        <v/>
      </c>
      <c r="G5192">
        <f>'DATA DASH'!G5192</f>
        <v/>
      </c>
      <c r="H5192">
        <f>'DATA DASH'!H5192</f>
        <v/>
      </c>
      <c r="I5192">
        <f>'DATA DASH'!I5192</f>
        <v/>
      </c>
      <c r="J5192">
        <f>'DATA DASH'!J5192</f>
        <v/>
      </c>
      <c r="K5192">
        <f>'DATA DASH'!K5192</f>
        <v/>
      </c>
      <c r="L5192">
        <f>'DATA DASH'!L5192</f>
        <v/>
      </c>
      <c r="M5192">
        <f>'DATA DASH'!M5192</f>
        <v/>
      </c>
    </row>
    <row r="5193">
      <c r="A5193">
        <f>'DATA DASH'!A5193</f>
        <v/>
      </c>
      <c r="B5193">
        <f>'DATA DASH'!B5193</f>
        <v/>
      </c>
      <c r="C5193">
        <f>'DATA DASH'!C5193</f>
        <v/>
      </c>
      <c r="D5193">
        <f>'DATA DASH'!D5193</f>
        <v/>
      </c>
      <c r="E5193">
        <f>'DATA DASH'!E5193</f>
        <v/>
      </c>
      <c r="F5193">
        <f>'DATA DASH'!F5193</f>
        <v/>
      </c>
      <c r="G5193">
        <f>'DATA DASH'!G5193</f>
        <v/>
      </c>
      <c r="H5193">
        <f>'DATA DASH'!H5193</f>
        <v/>
      </c>
      <c r="I5193">
        <f>'DATA DASH'!I5193</f>
        <v/>
      </c>
      <c r="J5193">
        <f>'DATA DASH'!J5193</f>
        <v/>
      </c>
      <c r="K5193">
        <f>'DATA DASH'!K5193</f>
        <v/>
      </c>
      <c r="L5193">
        <f>'DATA DASH'!L5193</f>
        <v/>
      </c>
      <c r="M5193">
        <f>'DATA DASH'!M5193</f>
        <v/>
      </c>
    </row>
    <row r="5194">
      <c r="A5194">
        <f>'DATA DASH'!A5194</f>
        <v/>
      </c>
      <c r="B5194">
        <f>'DATA DASH'!B5194</f>
        <v/>
      </c>
      <c r="C5194">
        <f>'DATA DASH'!C5194</f>
        <v/>
      </c>
      <c r="D5194">
        <f>'DATA DASH'!D5194</f>
        <v/>
      </c>
      <c r="E5194">
        <f>'DATA DASH'!E5194</f>
        <v/>
      </c>
      <c r="F5194">
        <f>'DATA DASH'!F5194</f>
        <v/>
      </c>
      <c r="G5194">
        <f>'DATA DASH'!G5194</f>
        <v/>
      </c>
      <c r="H5194">
        <f>'DATA DASH'!H5194</f>
        <v/>
      </c>
      <c r="I5194">
        <f>'DATA DASH'!I5194</f>
        <v/>
      </c>
      <c r="J5194">
        <f>'DATA DASH'!J5194</f>
        <v/>
      </c>
      <c r="K5194">
        <f>'DATA DASH'!K5194</f>
        <v/>
      </c>
      <c r="L5194">
        <f>'DATA DASH'!L5194</f>
        <v/>
      </c>
      <c r="M5194">
        <f>'DATA DASH'!M5194</f>
        <v/>
      </c>
    </row>
    <row r="5195">
      <c r="A5195">
        <f>'DATA DASH'!A5195</f>
        <v/>
      </c>
      <c r="B5195">
        <f>'DATA DASH'!B5195</f>
        <v/>
      </c>
      <c r="C5195">
        <f>'DATA DASH'!C5195</f>
        <v/>
      </c>
      <c r="D5195">
        <f>'DATA DASH'!D5195</f>
        <v/>
      </c>
      <c r="E5195">
        <f>'DATA DASH'!E5195</f>
        <v/>
      </c>
      <c r="F5195">
        <f>'DATA DASH'!F5195</f>
        <v/>
      </c>
      <c r="G5195">
        <f>'DATA DASH'!G5195</f>
        <v/>
      </c>
      <c r="H5195">
        <f>'DATA DASH'!H5195</f>
        <v/>
      </c>
      <c r="I5195">
        <f>'DATA DASH'!I5195</f>
        <v/>
      </c>
      <c r="J5195">
        <f>'DATA DASH'!J5195</f>
        <v/>
      </c>
      <c r="K5195">
        <f>'DATA DASH'!K5195</f>
        <v/>
      </c>
      <c r="L5195">
        <f>'DATA DASH'!L5195</f>
        <v/>
      </c>
      <c r="M5195">
        <f>'DATA DASH'!M5195</f>
        <v/>
      </c>
    </row>
    <row r="5196">
      <c r="A5196">
        <f>'DATA DASH'!A5196</f>
        <v/>
      </c>
      <c r="B5196">
        <f>'DATA DASH'!B5196</f>
        <v/>
      </c>
      <c r="C5196">
        <f>'DATA DASH'!C5196</f>
        <v/>
      </c>
      <c r="D5196">
        <f>'DATA DASH'!D5196</f>
        <v/>
      </c>
      <c r="E5196">
        <f>'DATA DASH'!E5196</f>
        <v/>
      </c>
      <c r="F5196">
        <f>'DATA DASH'!F5196</f>
        <v/>
      </c>
      <c r="G5196">
        <f>'DATA DASH'!G5196</f>
        <v/>
      </c>
      <c r="H5196">
        <f>'DATA DASH'!H5196</f>
        <v/>
      </c>
      <c r="I5196">
        <f>'DATA DASH'!I5196</f>
        <v/>
      </c>
      <c r="J5196">
        <f>'DATA DASH'!J5196</f>
        <v/>
      </c>
      <c r="K5196">
        <f>'DATA DASH'!K5196</f>
        <v/>
      </c>
      <c r="L5196">
        <f>'DATA DASH'!L5196</f>
        <v/>
      </c>
      <c r="M5196">
        <f>'DATA DASH'!M5196</f>
        <v/>
      </c>
    </row>
    <row r="5197">
      <c r="A5197">
        <f>'DATA DASH'!A5197</f>
        <v/>
      </c>
      <c r="B5197">
        <f>'DATA DASH'!B5197</f>
        <v/>
      </c>
      <c r="C5197">
        <f>'DATA DASH'!C5197</f>
        <v/>
      </c>
      <c r="D5197">
        <f>'DATA DASH'!D5197</f>
        <v/>
      </c>
      <c r="E5197">
        <f>'DATA DASH'!E5197</f>
        <v/>
      </c>
      <c r="F5197">
        <f>'DATA DASH'!F5197</f>
        <v/>
      </c>
      <c r="G5197">
        <f>'DATA DASH'!G5197</f>
        <v/>
      </c>
      <c r="H5197">
        <f>'DATA DASH'!H5197</f>
        <v/>
      </c>
      <c r="I5197">
        <f>'DATA DASH'!I5197</f>
        <v/>
      </c>
      <c r="J5197">
        <f>'DATA DASH'!J5197</f>
        <v/>
      </c>
      <c r="K5197">
        <f>'DATA DASH'!K5197</f>
        <v/>
      </c>
      <c r="L5197">
        <f>'DATA DASH'!L5197</f>
        <v/>
      </c>
      <c r="M5197">
        <f>'DATA DASH'!M5197</f>
        <v/>
      </c>
    </row>
    <row r="5198">
      <c r="A5198">
        <f>'DATA DASH'!A5198</f>
        <v/>
      </c>
      <c r="B5198">
        <f>'DATA DASH'!B5198</f>
        <v/>
      </c>
      <c r="C5198">
        <f>'DATA DASH'!C5198</f>
        <v/>
      </c>
      <c r="D5198">
        <f>'DATA DASH'!D5198</f>
        <v/>
      </c>
      <c r="E5198">
        <f>'DATA DASH'!E5198</f>
        <v/>
      </c>
      <c r="F5198">
        <f>'DATA DASH'!F5198</f>
        <v/>
      </c>
      <c r="G5198">
        <f>'DATA DASH'!G5198</f>
        <v/>
      </c>
      <c r="H5198">
        <f>'DATA DASH'!H5198</f>
        <v/>
      </c>
      <c r="I5198">
        <f>'DATA DASH'!I5198</f>
        <v/>
      </c>
      <c r="J5198">
        <f>'DATA DASH'!J5198</f>
        <v/>
      </c>
      <c r="K5198">
        <f>'DATA DASH'!K5198</f>
        <v/>
      </c>
      <c r="L5198">
        <f>'DATA DASH'!L5198</f>
        <v/>
      </c>
      <c r="M5198">
        <f>'DATA DASH'!M5198</f>
        <v/>
      </c>
    </row>
    <row r="5199">
      <c r="A5199">
        <f>'DATA DASH'!A5199</f>
        <v/>
      </c>
      <c r="B5199">
        <f>'DATA DASH'!B5199</f>
        <v/>
      </c>
      <c r="C5199">
        <f>'DATA DASH'!C5199</f>
        <v/>
      </c>
      <c r="D5199">
        <f>'DATA DASH'!D5199</f>
        <v/>
      </c>
      <c r="E5199">
        <f>'DATA DASH'!E5199</f>
        <v/>
      </c>
      <c r="F5199">
        <f>'DATA DASH'!F5199</f>
        <v/>
      </c>
      <c r="G5199">
        <f>'DATA DASH'!G5199</f>
        <v/>
      </c>
      <c r="H5199">
        <f>'DATA DASH'!H5199</f>
        <v/>
      </c>
      <c r="I5199">
        <f>'DATA DASH'!I5199</f>
        <v/>
      </c>
      <c r="J5199">
        <f>'DATA DASH'!J5199</f>
        <v/>
      </c>
      <c r="K5199">
        <f>'DATA DASH'!K5199</f>
        <v/>
      </c>
      <c r="L5199">
        <f>'DATA DASH'!L5199</f>
        <v/>
      </c>
      <c r="M5199">
        <f>'DATA DASH'!M5199</f>
        <v/>
      </c>
    </row>
    <row r="5200">
      <c r="A5200">
        <f>'DATA DASH'!A5200</f>
        <v/>
      </c>
      <c r="B5200">
        <f>'DATA DASH'!B5200</f>
        <v/>
      </c>
      <c r="C5200">
        <f>'DATA DASH'!C5200</f>
        <v/>
      </c>
      <c r="D5200">
        <f>'DATA DASH'!D5200</f>
        <v/>
      </c>
      <c r="E5200">
        <f>'DATA DASH'!E5200</f>
        <v/>
      </c>
      <c r="F5200">
        <f>'DATA DASH'!F5200</f>
        <v/>
      </c>
      <c r="G5200">
        <f>'DATA DASH'!G5200</f>
        <v/>
      </c>
      <c r="H5200">
        <f>'DATA DASH'!H5200</f>
        <v/>
      </c>
      <c r="I5200">
        <f>'DATA DASH'!I5200</f>
        <v/>
      </c>
      <c r="J5200">
        <f>'DATA DASH'!J5200</f>
        <v/>
      </c>
      <c r="K5200">
        <f>'DATA DASH'!K5200</f>
        <v/>
      </c>
      <c r="L5200">
        <f>'DATA DASH'!L5200</f>
        <v/>
      </c>
      <c r="M5200">
        <f>'DATA DASH'!M5200</f>
        <v/>
      </c>
    </row>
    <row r="5201">
      <c r="A5201">
        <f>'DATA DASH'!A5201</f>
        <v/>
      </c>
      <c r="B5201">
        <f>'DATA DASH'!B5201</f>
        <v/>
      </c>
      <c r="C5201">
        <f>'DATA DASH'!C5201</f>
        <v/>
      </c>
      <c r="D5201">
        <f>'DATA DASH'!D5201</f>
        <v/>
      </c>
      <c r="E5201">
        <f>'DATA DASH'!E5201</f>
        <v/>
      </c>
      <c r="F5201">
        <f>'DATA DASH'!F5201</f>
        <v/>
      </c>
      <c r="G5201">
        <f>'DATA DASH'!G5201</f>
        <v/>
      </c>
      <c r="H5201">
        <f>'DATA DASH'!H5201</f>
        <v/>
      </c>
      <c r="I5201">
        <f>'DATA DASH'!I5201</f>
        <v/>
      </c>
      <c r="J5201">
        <f>'DATA DASH'!J5201</f>
        <v/>
      </c>
      <c r="K5201">
        <f>'DATA DASH'!K5201</f>
        <v/>
      </c>
      <c r="L5201">
        <f>'DATA DASH'!L5201</f>
        <v/>
      </c>
      <c r="M5201">
        <f>'DATA DASH'!M5201</f>
        <v/>
      </c>
    </row>
    <row r="5202">
      <c r="A5202">
        <f>'DATA DASH'!A5202</f>
        <v/>
      </c>
      <c r="B5202">
        <f>'DATA DASH'!B5202</f>
        <v/>
      </c>
      <c r="C5202">
        <f>'DATA DASH'!C5202</f>
        <v/>
      </c>
      <c r="D5202">
        <f>'DATA DASH'!D5202</f>
        <v/>
      </c>
      <c r="E5202">
        <f>'DATA DASH'!E5202</f>
        <v/>
      </c>
      <c r="F5202">
        <f>'DATA DASH'!F5202</f>
        <v/>
      </c>
      <c r="G5202">
        <f>'DATA DASH'!G5202</f>
        <v/>
      </c>
      <c r="H5202">
        <f>'DATA DASH'!H5202</f>
        <v/>
      </c>
      <c r="I5202">
        <f>'DATA DASH'!I5202</f>
        <v/>
      </c>
      <c r="J5202">
        <f>'DATA DASH'!J5202</f>
        <v/>
      </c>
      <c r="K5202">
        <f>'DATA DASH'!K5202</f>
        <v/>
      </c>
      <c r="L5202">
        <f>'DATA DASH'!L5202</f>
        <v/>
      </c>
      <c r="M5202">
        <f>'DATA DASH'!M5202</f>
        <v/>
      </c>
    </row>
    <row r="5203">
      <c r="A5203">
        <f>'DATA DASH'!A5203</f>
        <v/>
      </c>
      <c r="B5203">
        <f>'DATA DASH'!B5203</f>
        <v/>
      </c>
      <c r="C5203">
        <f>'DATA DASH'!C5203</f>
        <v/>
      </c>
      <c r="D5203">
        <f>'DATA DASH'!D5203</f>
        <v/>
      </c>
      <c r="E5203">
        <f>'DATA DASH'!E5203</f>
        <v/>
      </c>
      <c r="F5203">
        <f>'DATA DASH'!F5203</f>
        <v/>
      </c>
      <c r="G5203">
        <f>'DATA DASH'!G5203</f>
        <v/>
      </c>
      <c r="H5203">
        <f>'DATA DASH'!H5203</f>
        <v/>
      </c>
      <c r="I5203">
        <f>'DATA DASH'!I5203</f>
        <v/>
      </c>
      <c r="J5203">
        <f>'DATA DASH'!J5203</f>
        <v/>
      </c>
      <c r="K5203">
        <f>'DATA DASH'!K5203</f>
        <v/>
      </c>
      <c r="L5203">
        <f>'DATA DASH'!L5203</f>
        <v/>
      </c>
      <c r="M5203">
        <f>'DATA DASH'!M5203</f>
        <v/>
      </c>
    </row>
    <row r="5204">
      <c r="A5204">
        <f>'DATA DASH'!A5204</f>
        <v/>
      </c>
      <c r="B5204">
        <f>'DATA DASH'!B5204</f>
        <v/>
      </c>
      <c r="C5204">
        <f>'DATA DASH'!C5204</f>
        <v/>
      </c>
      <c r="D5204">
        <f>'DATA DASH'!D5204</f>
        <v/>
      </c>
      <c r="E5204">
        <f>'DATA DASH'!E5204</f>
        <v/>
      </c>
      <c r="F5204">
        <f>'DATA DASH'!F5204</f>
        <v/>
      </c>
      <c r="G5204">
        <f>'DATA DASH'!G5204</f>
        <v/>
      </c>
      <c r="H5204">
        <f>'DATA DASH'!H5204</f>
        <v/>
      </c>
      <c r="I5204">
        <f>'DATA DASH'!I5204</f>
        <v/>
      </c>
      <c r="J5204">
        <f>'DATA DASH'!J5204</f>
        <v/>
      </c>
      <c r="K5204">
        <f>'DATA DASH'!K5204</f>
        <v/>
      </c>
      <c r="L5204">
        <f>'DATA DASH'!L5204</f>
        <v/>
      </c>
      <c r="M5204">
        <f>'DATA DASH'!M5204</f>
        <v/>
      </c>
    </row>
    <row r="5205">
      <c r="A5205">
        <f>'DATA DASH'!A5205</f>
        <v/>
      </c>
      <c r="B5205">
        <f>'DATA DASH'!B5205</f>
        <v/>
      </c>
      <c r="C5205">
        <f>'DATA DASH'!C5205</f>
        <v/>
      </c>
      <c r="D5205">
        <f>'DATA DASH'!D5205</f>
        <v/>
      </c>
      <c r="E5205">
        <f>'DATA DASH'!E5205</f>
        <v/>
      </c>
      <c r="F5205">
        <f>'DATA DASH'!F5205</f>
        <v/>
      </c>
      <c r="G5205">
        <f>'DATA DASH'!G5205</f>
        <v/>
      </c>
      <c r="H5205">
        <f>'DATA DASH'!H5205</f>
        <v/>
      </c>
      <c r="I5205">
        <f>'DATA DASH'!I5205</f>
        <v/>
      </c>
      <c r="J5205">
        <f>'DATA DASH'!J5205</f>
        <v/>
      </c>
      <c r="K5205">
        <f>'DATA DASH'!K5205</f>
        <v/>
      </c>
      <c r="L5205">
        <f>'DATA DASH'!L5205</f>
        <v/>
      </c>
      <c r="M5205">
        <f>'DATA DASH'!M5205</f>
        <v/>
      </c>
    </row>
    <row r="5206">
      <c r="A5206">
        <f>'DATA DASH'!A5206</f>
        <v/>
      </c>
      <c r="B5206">
        <f>'DATA DASH'!B5206</f>
        <v/>
      </c>
      <c r="C5206">
        <f>'DATA DASH'!C5206</f>
        <v/>
      </c>
      <c r="D5206">
        <f>'DATA DASH'!D5206</f>
        <v/>
      </c>
      <c r="E5206">
        <f>'DATA DASH'!E5206</f>
        <v/>
      </c>
      <c r="F5206">
        <f>'DATA DASH'!F5206</f>
        <v/>
      </c>
      <c r="G5206">
        <f>'DATA DASH'!G5206</f>
        <v/>
      </c>
      <c r="H5206">
        <f>'DATA DASH'!H5206</f>
        <v/>
      </c>
      <c r="I5206">
        <f>'DATA DASH'!I5206</f>
        <v/>
      </c>
      <c r="J5206">
        <f>'DATA DASH'!J5206</f>
        <v/>
      </c>
      <c r="K5206">
        <f>'DATA DASH'!K5206</f>
        <v/>
      </c>
      <c r="L5206">
        <f>'DATA DASH'!L5206</f>
        <v/>
      </c>
      <c r="M5206">
        <f>'DATA DASH'!M5206</f>
        <v/>
      </c>
    </row>
    <row r="5207">
      <c r="A5207">
        <f>'DATA DASH'!A5207</f>
        <v/>
      </c>
      <c r="B5207">
        <f>'DATA DASH'!B5207</f>
        <v/>
      </c>
      <c r="C5207">
        <f>'DATA DASH'!C5207</f>
        <v/>
      </c>
      <c r="D5207">
        <f>'DATA DASH'!D5207</f>
        <v/>
      </c>
      <c r="E5207">
        <f>'DATA DASH'!E5207</f>
        <v/>
      </c>
      <c r="F5207">
        <f>'DATA DASH'!F5207</f>
        <v/>
      </c>
      <c r="G5207">
        <f>'DATA DASH'!G5207</f>
        <v/>
      </c>
      <c r="H5207">
        <f>'DATA DASH'!H5207</f>
        <v/>
      </c>
      <c r="I5207">
        <f>'DATA DASH'!I5207</f>
        <v/>
      </c>
      <c r="J5207">
        <f>'DATA DASH'!J5207</f>
        <v/>
      </c>
      <c r="K5207">
        <f>'DATA DASH'!K5207</f>
        <v/>
      </c>
      <c r="L5207">
        <f>'DATA DASH'!L5207</f>
        <v/>
      </c>
      <c r="M5207">
        <f>'DATA DASH'!M5207</f>
        <v/>
      </c>
    </row>
    <row r="5208">
      <c r="A5208">
        <f>'DATA DASH'!A5208</f>
        <v/>
      </c>
      <c r="B5208">
        <f>'DATA DASH'!B5208</f>
        <v/>
      </c>
      <c r="C5208">
        <f>'DATA DASH'!C5208</f>
        <v/>
      </c>
      <c r="D5208">
        <f>'DATA DASH'!D5208</f>
        <v/>
      </c>
      <c r="E5208">
        <f>'DATA DASH'!E5208</f>
        <v/>
      </c>
      <c r="F5208">
        <f>'DATA DASH'!F5208</f>
        <v/>
      </c>
      <c r="G5208">
        <f>'DATA DASH'!G5208</f>
        <v/>
      </c>
      <c r="H5208">
        <f>'DATA DASH'!H5208</f>
        <v/>
      </c>
      <c r="I5208">
        <f>'DATA DASH'!I5208</f>
        <v/>
      </c>
      <c r="J5208">
        <f>'DATA DASH'!J5208</f>
        <v/>
      </c>
      <c r="K5208">
        <f>'DATA DASH'!K5208</f>
        <v/>
      </c>
      <c r="L5208">
        <f>'DATA DASH'!L5208</f>
        <v/>
      </c>
      <c r="M5208">
        <f>'DATA DASH'!M5208</f>
        <v/>
      </c>
    </row>
    <row r="5209">
      <c r="A5209">
        <f>'DATA DASH'!A5209</f>
        <v/>
      </c>
      <c r="B5209">
        <f>'DATA DASH'!B5209</f>
        <v/>
      </c>
      <c r="C5209">
        <f>'DATA DASH'!C5209</f>
        <v/>
      </c>
      <c r="D5209">
        <f>'DATA DASH'!D5209</f>
        <v/>
      </c>
      <c r="E5209">
        <f>'DATA DASH'!E5209</f>
        <v/>
      </c>
      <c r="F5209">
        <f>'DATA DASH'!F5209</f>
        <v/>
      </c>
      <c r="G5209">
        <f>'DATA DASH'!G5209</f>
        <v/>
      </c>
      <c r="H5209">
        <f>'DATA DASH'!H5209</f>
        <v/>
      </c>
      <c r="I5209">
        <f>'DATA DASH'!I5209</f>
        <v/>
      </c>
      <c r="J5209">
        <f>'DATA DASH'!J5209</f>
        <v/>
      </c>
      <c r="K5209">
        <f>'DATA DASH'!K5209</f>
        <v/>
      </c>
      <c r="L5209">
        <f>'DATA DASH'!L5209</f>
        <v/>
      </c>
      <c r="M5209">
        <f>'DATA DASH'!M5209</f>
        <v/>
      </c>
    </row>
    <row r="5210">
      <c r="A5210">
        <f>'DATA DASH'!A5210</f>
        <v/>
      </c>
      <c r="B5210">
        <f>'DATA DASH'!B5210</f>
        <v/>
      </c>
      <c r="C5210">
        <f>'DATA DASH'!C5210</f>
        <v/>
      </c>
      <c r="D5210">
        <f>'DATA DASH'!D5210</f>
        <v/>
      </c>
      <c r="E5210">
        <f>'DATA DASH'!E5210</f>
        <v/>
      </c>
      <c r="F5210">
        <f>'DATA DASH'!F5210</f>
        <v/>
      </c>
      <c r="G5210">
        <f>'DATA DASH'!G5210</f>
        <v/>
      </c>
      <c r="H5210">
        <f>'DATA DASH'!H5210</f>
        <v/>
      </c>
      <c r="I5210">
        <f>'DATA DASH'!I5210</f>
        <v/>
      </c>
      <c r="J5210">
        <f>'DATA DASH'!J5210</f>
        <v/>
      </c>
      <c r="K5210">
        <f>'DATA DASH'!K5210</f>
        <v/>
      </c>
      <c r="L5210">
        <f>'DATA DASH'!L5210</f>
        <v/>
      </c>
      <c r="M5210">
        <f>'DATA DASH'!M5210</f>
        <v/>
      </c>
    </row>
    <row r="5211">
      <c r="A5211">
        <f>'DATA DASH'!A5211</f>
        <v/>
      </c>
      <c r="B5211">
        <f>'DATA DASH'!B5211</f>
        <v/>
      </c>
      <c r="C5211">
        <f>'DATA DASH'!C5211</f>
        <v/>
      </c>
      <c r="D5211">
        <f>'DATA DASH'!D5211</f>
        <v/>
      </c>
      <c r="E5211">
        <f>'DATA DASH'!E5211</f>
        <v/>
      </c>
      <c r="F5211">
        <f>'DATA DASH'!F5211</f>
        <v/>
      </c>
      <c r="G5211">
        <f>'DATA DASH'!G5211</f>
        <v/>
      </c>
      <c r="H5211">
        <f>'DATA DASH'!H5211</f>
        <v/>
      </c>
      <c r="I5211">
        <f>'DATA DASH'!I5211</f>
        <v/>
      </c>
      <c r="J5211">
        <f>'DATA DASH'!J5211</f>
        <v/>
      </c>
      <c r="K5211">
        <f>'DATA DASH'!K5211</f>
        <v/>
      </c>
      <c r="L5211">
        <f>'DATA DASH'!L5211</f>
        <v/>
      </c>
      <c r="M5211">
        <f>'DATA DASH'!M5211</f>
        <v/>
      </c>
    </row>
    <row r="5212">
      <c r="A5212">
        <f>'DATA DASH'!A5212</f>
        <v/>
      </c>
      <c r="B5212">
        <f>'DATA DASH'!B5212</f>
        <v/>
      </c>
      <c r="C5212">
        <f>'DATA DASH'!C5212</f>
        <v/>
      </c>
      <c r="D5212">
        <f>'DATA DASH'!D5212</f>
        <v/>
      </c>
      <c r="E5212">
        <f>'DATA DASH'!E5212</f>
        <v/>
      </c>
      <c r="F5212">
        <f>'DATA DASH'!F5212</f>
        <v/>
      </c>
      <c r="G5212">
        <f>'DATA DASH'!G5212</f>
        <v/>
      </c>
      <c r="H5212">
        <f>'DATA DASH'!H5212</f>
        <v/>
      </c>
      <c r="I5212">
        <f>'DATA DASH'!I5212</f>
        <v/>
      </c>
      <c r="J5212">
        <f>'DATA DASH'!J5212</f>
        <v/>
      </c>
      <c r="K5212">
        <f>'DATA DASH'!K5212</f>
        <v/>
      </c>
      <c r="L5212">
        <f>'DATA DASH'!L5212</f>
        <v/>
      </c>
      <c r="M5212">
        <f>'DATA DASH'!M5212</f>
        <v/>
      </c>
    </row>
    <row r="5213">
      <c r="A5213">
        <f>'DATA DASH'!A5213</f>
        <v/>
      </c>
      <c r="B5213">
        <f>'DATA DASH'!B5213</f>
        <v/>
      </c>
      <c r="C5213">
        <f>'DATA DASH'!C5213</f>
        <v/>
      </c>
      <c r="D5213">
        <f>'DATA DASH'!D5213</f>
        <v/>
      </c>
      <c r="E5213">
        <f>'DATA DASH'!E5213</f>
        <v/>
      </c>
      <c r="F5213">
        <f>'DATA DASH'!F5213</f>
        <v/>
      </c>
      <c r="G5213">
        <f>'DATA DASH'!G5213</f>
        <v/>
      </c>
      <c r="H5213">
        <f>'DATA DASH'!H5213</f>
        <v/>
      </c>
      <c r="I5213">
        <f>'DATA DASH'!I5213</f>
        <v/>
      </c>
      <c r="J5213">
        <f>'DATA DASH'!J5213</f>
        <v/>
      </c>
      <c r="K5213">
        <f>'DATA DASH'!K5213</f>
        <v/>
      </c>
      <c r="L5213">
        <f>'DATA DASH'!L5213</f>
        <v/>
      </c>
      <c r="M5213">
        <f>'DATA DASH'!M5213</f>
        <v/>
      </c>
    </row>
    <row r="5214">
      <c r="A5214">
        <f>'DATA DASH'!A5214</f>
        <v/>
      </c>
      <c r="B5214">
        <f>'DATA DASH'!B5214</f>
        <v/>
      </c>
      <c r="C5214">
        <f>'DATA DASH'!C5214</f>
        <v/>
      </c>
      <c r="D5214">
        <f>'DATA DASH'!D5214</f>
        <v/>
      </c>
      <c r="E5214">
        <f>'DATA DASH'!E5214</f>
        <v/>
      </c>
      <c r="F5214">
        <f>'DATA DASH'!F5214</f>
        <v/>
      </c>
      <c r="G5214">
        <f>'DATA DASH'!G5214</f>
        <v/>
      </c>
      <c r="H5214">
        <f>'DATA DASH'!H5214</f>
        <v/>
      </c>
      <c r="I5214">
        <f>'DATA DASH'!I5214</f>
        <v/>
      </c>
      <c r="J5214">
        <f>'DATA DASH'!J5214</f>
        <v/>
      </c>
      <c r="K5214">
        <f>'DATA DASH'!K5214</f>
        <v/>
      </c>
      <c r="L5214">
        <f>'DATA DASH'!L5214</f>
        <v/>
      </c>
      <c r="M5214">
        <f>'DATA DASH'!M5214</f>
        <v/>
      </c>
    </row>
    <row r="5215">
      <c r="A5215">
        <f>'DATA DASH'!A5215</f>
        <v/>
      </c>
      <c r="B5215">
        <f>'DATA DASH'!B5215</f>
        <v/>
      </c>
      <c r="C5215">
        <f>'DATA DASH'!C5215</f>
        <v/>
      </c>
      <c r="D5215">
        <f>'DATA DASH'!D5215</f>
        <v/>
      </c>
      <c r="E5215">
        <f>'DATA DASH'!E5215</f>
        <v/>
      </c>
      <c r="F5215">
        <f>'DATA DASH'!F5215</f>
        <v/>
      </c>
      <c r="G5215">
        <f>'DATA DASH'!G5215</f>
        <v/>
      </c>
      <c r="H5215">
        <f>'DATA DASH'!H5215</f>
        <v/>
      </c>
      <c r="I5215">
        <f>'DATA DASH'!I5215</f>
        <v/>
      </c>
      <c r="J5215">
        <f>'DATA DASH'!J5215</f>
        <v/>
      </c>
      <c r="K5215">
        <f>'DATA DASH'!K5215</f>
        <v/>
      </c>
      <c r="L5215">
        <f>'DATA DASH'!L5215</f>
        <v/>
      </c>
      <c r="M5215">
        <f>'DATA DASH'!M5215</f>
        <v/>
      </c>
    </row>
    <row r="5216">
      <c r="A5216">
        <f>'DATA DASH'!A5216</f>
        <v/>
      </c>
      <c r="B5216">
        <f>'DATA DASH'!B5216</f>
        <v/>
      </c>
      <c r="C5216">
        <f>'DATA DASH'!C5216</f>
        <v/>
      </c>
      <c r="D5216">
        <f>'DATA DASH'!D5216</f>
        <v/>
      </c>
      <c r="E5216">
        <f>'DATA DASH'!E5216</f>
        <v/>
      </c>
      <c r="F5216">
        <f>'DATA DASH'!F5216</f>
        <v/>
      </c>
      <c r="G5216">
        <f>'DATA DASH'!G5216</f>
        <v/>
      </c>
      <c r="H5216">
        <f>'DATA DASH'!H5216</f>
        <v/>
      </c>
      <c r="I5216">
        <f>'DATA DASH'!I5216</f>
        <v/>
      </c>
      <c r="J5216">
        <f>'DATA DASH'!J5216</f>
        <v/>
      </c>
      <c r="K5216">
        <f>'DATA DASH'!K5216</f>
        <v/>
      </c>
      <c r="L5216">
        <f>'DATA DASH'!L5216</f>
        <v/>
      </c>
      <c r="M5216">
        <f>'DATA DASH'!M5216</f>
        <v/>
      </c>
    </row>
    <row r="5217">
      <c r="A5217">
        <f>'DATA DASH'!A5217</f>
        <v/>
      </c>
      <c r="B5217">
        <f>'DATA DASH'!B5217</f>
        <v/>
      </c>
      <c r="C5217">
        <f>'DATA DASH'!C5217</f>
        <v/>
      </c>
      <c r="D5217">
        <f>'DATA DASH'!D5217</f>
        <v/>
      </c>
      <c r="E5217">
        <f>'DATA DASH'!E5217</f>
        <v/>
      </c>
      <c r="F5217">
        <f>'DATA DASH'!F5217</f>
        <v/>
      </c>
      <c r="G5217">
        <f>'DATA DASH'!G5217</f>
        <v/>
      </c>
      <c r="H5217">
        <f>'DATA DASH'!H5217</f>
        <v/>
      </c>
      <c r="I5217">
        <f>'DATA DASH'!I5217</f>
        <v/>
      </c>
      <c r="J5217">
        <f>'DATA DASH'!J5217</f>
        <v/>
      </c>
      <c r="K5217">
        <f>'DATA DASH'!K5217</f>
        <v/>
      </c>
      <c r="L5217">
        <f>'DATA DASH'!L5217</f>
        <v/>
      </c>
      <c r="M5217">
        <f>'DATA DASH'!M5217</f>
        <v/>
      </c>
    </row>
    <row r="5218">
      <c r="A5218">
        <f>'DATA DASH'!A5218</f>
        <v/>
      </c>
      <c r="B5218">
        <f>'DATA DASH'!B5218</f>
        <v/>
      </c>
      <c r="C5218">
        <f>'DATA DASH'!C5218</f>
        <v/>
      </c>
      <c r="D5218">
        <f>'DATA DASH'!D5218</f>
        <v/>
      </c>
      <c r="E5218">
        <f>'DATA DASH'!E5218</f>
        <v/>
      </c>
      <c r="F5218">
        <f>'DATA DASH'!F5218</f>
        <v/>
      </c>
      <c r="G5218">
        <f>'DATA DASH'!G5218</f>
        <v/>
      </c>
      <c r="H5218">
        <f>'DATA DASH'!H5218</f>
        <v/>
      </c>
      <c r="I5218">
        <f>'DATA DASH'!I5218</f>
        <v/>
      </c>
      <c r="J5218">
        <f>'DATA DASH'!J5218</f>
        <v/>
      </c>
      <c r="K5218">
        <f>'DATA DASH'!K5218</f>
        <v/>
      </c>
      <c r="L5218">
        <f>'DATA DASH'!L5218</f>
        <v/>
      </c>
      <c r="M5218">
        <f>'DATA DASH'!M5218</f>
        <v/>
      </c>
    </row>
    <row r="5219">
      <c r="A5219">
        <f>'DATA DASH'!A5219</f>
        <v/>
      </c>
      <c r="B5219">
        <f>'DATA DASH'!B5219</f>
        <v/>
      </c>
      <c r="C5219">
        <f>'DATA DASH'!C5219</f>
        <v/>
      </c>
      <c r="D5219">
        <f>'DATA DASH'!D5219</f>
        <v/>
      </c>
      <c r="E5219">
        <f>'DATA DASH'!E5219</f>
        <v/>
      </c>
      <c r="F5219">
        <f>'DATA DASH'!F5219</f>
        <v/>
      </c>
      <c r="G5219">
        <f>'DATA DASH'!G5219</f>
        <v/>
      </c>
      <c r="H5219">
        <f>'DATA DASH'!H5219</f>
        <v/>
      </c>
      <c r="I5219">
        <f>'DATA DASH'!I5219</f>
        <v/>
      </c>
      <c r="J5219">
        <f>'DATA DASH'!J5219</f>
        <v/>
      </c>
      <c r="K5219">
        <f>'DATA DASH'!K5219</f>
        <v/>
      </c>
      <c r="L5219">
        <f>'DATA DASH'!L5219</f>
        <v/>
      </c>
      <c r="M5219">
        <f>'DATA DASH'!M5219</f>
        <v/>
      </c>
    </row>
    <row r="5220">
      <c r="A5220">
        <f>'DATA DASH'!A5220</f>
        <v/>
      </c>
      <c r="B5220">
        <f>'DATA DASH'!B5220</f>
        <v/>
      </c>
      <c r="C5220">
        <f>'DATA DASH'!C5220</f>
        <v/>
      </c>
      <c r="D5220">
        <f>'DATA DASH'!D5220</f>
        <v/>
      </c>
      <c r="E5220">
        <f>'DATA DASH'!E5220</f>
        <v/>
      </c>
      <c r="F5220">
        <f>'DATA DASH'!F5220</f>
        <v/>
      </c>
      <c r="G5220">
        <f>'DATA DASH'!G5220</f>
        <v/>
      </c>
      <c r="H5220">
        <f>'DATA DASH'!H5220</f>
        <v/>
      </c>
      <c r="I5220">
        <f>'DATA DASH'!I5220</f>
        <v/>
      </c>
      <c r="J5220">
        <f>'DATA DASH'!J5220</f>
        <v/>
      </c>
      <c r="K5220">
        <f>'DATA DASH'!K5220</f>
        <v/>
      </c>
      <c r="L5220">
        <f>'DATA DASH'!L5220</f>
        <v/>
      </c>
      <c r="M5220">
        <f>'DATA DASH'!M5220</f>
        <v/>
      </c>
    </row>
    <row r="5221">
      <c r="A5221">
        <f>'DATA DASH'!A5221</f>
        <v/>
      </c>
      <c r="B5221">
        <f>'DATA DASH'!B5221</f>
        <v/>
      </c>
      <c r="C5221">
        <f>'DATA DASH'!C5221</f>
        <v/>
      </c>
      <c r="D5221">
        <f>'DATA DASH'!D5221</f>
        <v/>
      </c>
      <c r="E5221">
        <f>'DATA DASH'!E5221</f>
        <v/>
      </c>
      <c r="F5221">
        <f>'DATA DASH'!F5221</f>
        <v/>
      </c>
      <c r="G5221">
        <f>'DATA DASH'!G5221</f>
        <v/>
      </c>
      <c r="H5221">
        <f>'DATA DASH'!H5221</f>
        <v/>
      </c>
      <c r="I5221">
        <f>'DATA DASH'!I5221</f>
        <v/>
      </c>
      <c r="J5221">
        <f>'DATA DASH'!J5221</f>
        <v/>
      </c>
      <c r="K5221">
        <f>'DATA DASH'!K5221</f>
        <v/>
      </c>
      <c r="L5221">
        <f>'DATA DASH'!L5221</f>
        <v/>
      </c>
      <c r="M5221">
        <f>'DATA DASH'!M5221</f>
        <v/>
      </c>
    </row>
    <row r="5222">
      <c r="A5222">
        <f>'DATA DASH'!A5222</f>
        <v/>
      </c>
      <c r="B5222">
        <f>'DATA DASH'!B5222</f>
        <v/>
      </c>
      <c r="C5222">
        <f>'DATA DASH'!C5222</f>
        <v/>
      </c>
      <c r="D5222">
        <f>'DATA DASH'!D5222</f>
        <v/>
      </c>
      <c r="E5222">
        <f>'DATA DASH'!E5222</f>
        <v/>
      </c>
      <c r="F5222">
        <f>'DATA DASH'!F5222</f>
        <v/>
      </c>
      <c r="G5222">
        <f>'DATA DASH'!G5222</f>
        <v/>
      </c>
      <c r="H5222">
        <f>'DATA DASH'!H5222</f>
        <v/>
      </c>
      <c r="I5222">
        <f>'DATA DASH'!I5222</f>
        <v/>
      </c>
      <c r="J5222">
        <f>'DATA DASH'!J5222</f>
        <v/>
      </c>
      <c r="K5222">
        <f>'DATA DASH'!K5222</f>
        <v/>
      </c>
      <c r="L5222">
        <f>'DATA DASH'!L5222</f>
        <v/>
      </c>
      <c r="M5222">
        <f>'DATA DASH'!M5222</f>
        <v/>
      </c>
    </row>
    <row r="5223">
      <c r="A5223">
        <f>'DATA DASH'!A5223</f>
        <v/>
      </c>
      <c r="B5223">
        <f>'DATA DASH'!B5223</f>
        <v/>
      </c>
      <c r="C5223">
        <f>'DATA DASH'!C5223</f>
        <v/>
      </c>
      <c r="D5223">
        <f>'DATA DASH'!D5223</f>
        <v/>
      </c>
      <c r="E5223">
        <f>'DATA DASH'!E5223</f>
        <v/>
      </c>
      <c r="F5223">
        <f>'DATA DASH'!F5223</f>
        <v/>
      </c>
      <c r="G5223">
        <f>'DATA DASH'!G5223</f>
        <v/>
      </c>
      <c r="H5223">
        <f>'DATA DASH'!H5223</f>
        <v/>
      </c>
      <c r="I5223">
        <f>'DATA DASH'!I5223</f>
        <v/>
      </c>
      <c r="J5223">
        <f>'DATA DASH'!J5223</f>
        <v/>
      </c>
      <c r="K5223">
        <f>'DATA DASH'!K5223</f>
        <v/>
      </c>
      <c r="L5223">
        <f>'DATA DASH'!L5223</f>
        <v/>
      </c>
      <c r="M5223">
        <f>'DATA DASH'!M5223</f>
        <v/>
      </c>
    </row>
    <row r="5224">
      <c r="A5224">
        <f>'DATA DASH'!A5224</f>
        <v/>
      </c>
      <c r="B5224">
        <f>'DATA DASH'!B5224</f>
        <v/>
      </c>
      <c r="C5224">
        <f>'DATA DASH'!C5224</f>
        <v/>
      </c>
      <c r="D5224">
        <f>'DATA DASH'!D5224</f>
        <v/>
      </c>
      <c r="E5224">
        <f>'DATA DASH'!E5224</f>
        <v/>
      </c>
      <c r="F5224">
        <f>'DATA DASH'!F5224</f>
        <v/>
      </c>
      <c r="G5224">
        <f>'DATA DASH'!G5224</f>
        <v/>
      </c>
      <c r="H5224">
        <f>'DATA DASH'!H5224</f>
        <v/>
      </c>
      <c r="I5224">
        <f>'DATA DASH'!I5224</f>
        <v/>
      </c>
      <c r="J5224">
        <f>'DATA DASH'!J5224</f>
        <v/>
      </c>
      <c r="K5224">
        <f>'DATA DASH'!K5224</f>
        <v/>
      </c>
      <c r="L5224">
        <f>'DATA DASH'!L5224</f>
        <v/>
      </c>
      <c r="M5224">
        <f>'DATA DASH'!M5224</f>
        <v/>
      </c>
    </row>
    <row r="5225">
      <c r="A5225">
        <f>'DATA DASH'!A5225</f>
        <v/>
      </c>
      <c r="B5225">
        <f>'DATA DASH'!B5225</f>
        <v/>
      </c>
      <c r="C5225">
        <f>'DATA DASH'!C5225</f>
        <v/>
      </c>
      <c r="D5225">
        <f>'DATA DASH'!D5225</f>
        <v/>
      </c>
      <c r="E5225">
        <f>'DATA DASH'!E5225</f>
        <v/>
      </c>
      <c r="F5225">
        <f>'DATA DASH'!F5225</f>
        <v/>
      </c>
      <c r="G5225">
        <f>'DATA DASH'!G5225</f>
        <v/>
      </c>
      <c r="H5225">
        <f>'DATA DASH'!H5225</f>
        <v/>
      </c>
      <c r="I5225">
        <f>'DATA DASH'!I5225</f>
        <v/>
      </c>
      <c r="J5225">
        <f>'DATA DASH'!J5225</f>
        <v/>
      </c>
      <c r="K5225">
        <f>'DATA DASH'!K5225</f>
        <v/>
      </c>
      <c r="L5225">
        <f>'DATA DASH'!L5225</f>
        <v/>
      </c>
      <c r="M5225">
        <f>'DATA DASH'!M5225</f>
        <v/>
      </c>
    </row>
    <row r="5226">
      <c r="A5226">
        <f>'DATA DASH'!A5226</f>
        <v/>
      </c>
      <c r="B5226">
        <f>'DATA DASH'!B5226</f>
        <v/>
      </c>
      <c r="C5226">
        <f>'DATA DASH'!C5226</f>
        <v/>
      </c>
      <c r="D5226">
        <f>'DATA DASH'!D5226</f>
        <v/>
      </c>
      <c r="E5226">
        <f>'DATA DASH'!E5226</f>
        <v/>
      </c>
      <c r="F5226">
        <f>'DATA DASH'!F5226</f>
        <v/>
      </c>
      <c r="G5226">
        <f>'DATA DASH'!G5226</f>
        <v/>
      </c>
      <c r="H5226">
        <f>'DATA DASH'!H5226</f>
        <v/>
      </c>
      <c r="I5226">
        <f>'DATA DASH'!I5226</f>
        <v/>
      </c>
      <c r="J5226">
        <f>'DATA DASH'!J5226</f>
        <v/>
      </c>
      <c r="K5226">
        <f>'DATA DASH'!K5226</f>
        <v/>
      </c>
      <c r="L5226">
        <f>'DATA DASH'!L5226</f>
        <v/>
      </c>
      <c r="M5226">
        <f>'DATA DASH'!M5226</f>
        <v/>
      </c>
    </row>
    <row r="5227">
      <c r="A5227">
        <f>'DATA DASH'!A5227</f>
        <v/>
      </c>
      <c r="B5227">
        <f>'DATA DASH'!B5227</f>
        <v/>
      </c>
      <c r="C5227">
        <f>'DATA DASH'!C5227</f>
        <v/>
      </c>
      <c r="D5227">
        <f>'DATA DASH'!D5227</f>
        <v/>
      </c>
      <c r="E5227">
        <f>'DATA DASH'!E5227</f>
        <v/>
      </c>
      <c r="F5227">
        <f>'DATA DASH'!F5227</f>
        <v/>
      </c>
      <c r="G5227">
        <f>'DATA DASH'!G5227</f>
        <v/>
      </c>
      <c r="H5227">
        <f>'DATA DASH'!H5227</f>
        <v/>
      </c>
      <c r="I5227">
        <f>'DATA DASH'!I5227</f>
        <v/>
      </c>
      <c r="J5227">
        <f>'DATA DASH'!J5227</f>
        <v/>
      </c>
      <c r="K5227">
        <f>'DATA DASH'!K5227</f>
        <v/>
      </c>
      <c r="L5227">
        <f>'DATA DASH'!L5227</f>
        <v/>
      </c>
      <c r="M5227">
        <f>'DATA DASH'!M5227</f>
        <v/>
      </c>
    </row>
    <row r="5228">
      <c r="A5228">
        <f>'DATA DASH'!A5228</f>
        <v/>
      </c>
      <c r="B5228">
        <f>'DATA DASH'!B5228</f>
        <v/>
      </c>
      <c r="C5228">
        <f>'DATA DASH'!C5228</f>
        <v/>
      </c>
      <c r="D5228">
        <f>'DATA DASH'!D5228</f>
        <v/>
      </c>
      <c r="E5228">
        <f>'DATA DASH'!E5228</f>
        <v/>
      </c>
      <c r="F5228">
        <f>'DATA DASH'!F5228</f>
        <v/>
      </c>
      <c r="G5228">
        <f>'DATA DASH'!G5228</f>
        <v/>
      </c>
      <c r="H5228">
        <f>'DATA DASH'!H5228</f>
        <v/>
      </c>
      <c r="I5228">
        <f>'DATA DASH'!I5228</f>
        <v/>
      </c>
      <c r="J5228">
        <f>'DATA DASH'!J5228</f>
        <v/>
      </c>
      <c r="K5228">
        <f>'DATA DASH'!K5228</f>
        <v/>
      </c>
      <c r="L5228">
        <f>'DATA DASH'!L5228</f>
        <v/>
      </c>
      <c r="M5228">
        <f>'DATA DASH'!M5228</f>
        <v/>
      </c>
    </row>
    <row r="5229">
      <c r="A5229">
        <f>'DATA DASH'!A5229</f>
        <v/>
      </c>
      <c r="B5229">
        <f>'DATA DASH'!B5229</f>
        <v/>
      </c>
      <c r="C5229">
        <f>'DATA DASH'!C5229</f>
        <v/>
      </c>
      <c r="D5229">
        <f>'DATA DASH'!D5229</f>
        <v/>
      </c>
      <c r="E5229">
        <f>'DATA DASH'!E5229</f>
        <v/>
      </c>
      <c r="F5229">
        <f>'DATA DASH'!F5229</f>
        <v/>
      </c>
      <c r="G5229">
        <f>'DATA DASH'!G5229</f>
        <v/>
      </c>
      <c r="H5229">
        <f>'DATA DASH'!H5229</f>
        <v/>
      </c>
      <c r="I5229">
        <f>'DATA DASH'!I5229</f>
        <v/>
      </c>
      <c r="J5229">
        <f>'DATA DASH'!J5229</f>
        <v/>
      </c>
      <c r="K5229">
        <f>'DATA DASH'!K5229</f>
        <v/>
      </c>
      <c r="L5229">
        <f>'DATA DASH'!L5229</f>
        <v/>
      </c>
      <c r="M5229">
        <f>'DATA DASH'!M5229</f>
        <v/>
      </c>
    </row>
    <row r="5230">
      <c r="A5230">
        <f>'DATA DASH'!A5230</f>
        <v/>
      </c>
      <c r="B5230">
        <f>'DATA DASH'!B5230</f>
        <v/>
      </c>
      <c r="C5230">
        <f>'DATA DASH'!C5230</f>
        <v/>
      </c>
      <c r="D5230">
        <f>'DATA DASH'!D5230</f>
        <v/>
      </c>
      <c r="E5230">
        <f>'DATA DASH'!E5230</f>
        <v/>
      </c>
      <c r="F5230">
        <f>'DATA DASH'!F5230</f>
        <v/>
      </c>
      <c r="G5230">
        <f>'DATA DASH'!G5230</f>
        <v/>
      </c>
      <c r="H5230">
        <f>'DATA DASH'!H5230</f>
        <v/>
      </c>
      <c r="I5230">
        <f>'DATA DASH'!I5230</f>
        <v/>
      </c>
      <c r="J5230">
        <f>'DATA DASH'!J5230</f>
        <v/>
      </c>
      <c r="K5230">
        <f>'DATA DASH'!K5230</f>
        <v/>
      </c>
      <c r="L5230">
        <f>'DATA DASH'!L5230</f>
        <v/>
      </c>
      <c r="M5230">
        <f>'DATA DASH'!M5230</f>
        <v/>
      </c>
    </row>
    <row r="5231">
      <c r="A5231">
        <f>'DATA DASH'!A5231</f>
        <v/>
      </c>
      <c r="B5231">
        <f>'DATA DASH'!B5231</f>
        <v/>
      </c>
      <c r="C5231">
        <f>'DATA DASH'!C5231</f>
        <v/>
      </c>
      <c r="D5231">
        <f>'DATA DASH'!D5231</f>
        <v/>
      </c>
      <c r="E5231">
        <f>'DATA DASH'!E5231</f>
        <v/>
      </c>
      <c r="F5231">
        <f>'DATA DASH'!F5231</f>
        <v/>
      </c>
      <c r="G5231">
        <f>'DATA DASH'!G5231</f>
        <v/>
      </c>
      <c r="H5231">
        <f>'DATA DASH'!H5231</f>
        <v/>
      </c>
      <c r="I5231">
        <f>'DATA DASH'!I5231</f>
        <v/>
      </c>
      <c r="J5231">
        <f>'DATA DASH'!J5231</f>
        <v/>
      </c>
      <c r="K5231">
        <f>'DATA DASH'!K5231</f>
        <v/>
      </c>
      <c r="L5231">
        <f>'DATA DASH'!L5231</f>
        <v/>
      </c>
      <c r="M5231">
        <f>'DATA DASH'!M5231</f>
        <v/>
      </c>
    </row>
    <row r="5232">
      <c r="A5232">
        <f>'DATA DASH'!A5232</f>
        <v/>
      </c>
      <c r="B5232">
        <f>'DATA DASH'!B5232</f>
        <v/>
      </c>
      <c r="C5232">
        <f>'DATA DASH'!C5232</f>
        <v/>
      </c>
      <c r="D5232">
        <f>'DATA DASH'!D5232</f>
        <v/>
      </c>
      <c r="E5232">
        <f>'DATA DASH'!E5232</f>
        <v/>
      </c>
      <c r="F5232">
        <f>'DATA DASH'!F5232</f>
        <v/>
      </c>
      <c r="G5232">
        <f>'DATA DASH'!G5232</f>
        <v/>
      </c>
      <c r="H5232">
        <f>'DATA DASH'!H5232</f>
        <v/>
      </c>
      <c r="I5232">
        <f>'DATA DASH'!I5232</f>
        <v/>
      </c>
      <c r="J5232">
        <f>'DATA DASH'!J5232</f>
        <v/>
      </c>
      <c r="K5232">
        <f>'DATA DASH'!K5232</f>
        <v/>
      </c>
      <c r="L5232">
        <f>'DATA DASH'!L5232</f>
        <v/>
      </c>
      <c r="M5232">
        <f>'DATA DASH'!M5232</f>
        <v/>
      </c>
    </row>
    <row r="5233">
      <c r="A5233">
        <f>'DATA DASH'!A5233</f>
        <v/>
      </c>
      <c r="B5233">
        <f>'DATA DASH'!B5233</f>
        <v/>
      </c>
      <c r="C5233">
        <f>'DATA DASH'!C5233</f>
        <v/>
      </c>
      <c r="D5233">
        <f>'DATA DASH'!D5233</f>
        <v/>
      </c>
      <c r="E5233">
        <f>'DATA DASH'!E5233</f>
        <v/>
      </c>
      <c r="F5233">
        <f>'DATA DASH'!F5233</f>
        <v/>
      </c>
      <c r="G5233">
        <f>'DATA DASH'!G5233</f>
        <v/>
      </c>
      <c r="H5233">
        <f>'DATA DASH'!H5233</f>
        <v/>
      </c>
      <c r="I5233">
        <f>'DATA DASH'!I5233</f>
        <v/>
      </c>
      <c r="J5233">
        <f>'DATA DASH'!J5233</f>
        <v/>
      </c>
      <c r="K5233">
        <f>'DATA DASH'!K5233</f>
        <v/>
      </c>
      <c r="L5233">
        <f>'DATA DASH'!L5233</f>
        <v/>
      </c>
      <c r="M5233">
        <f>'DATA DASH'!M5233</f>
        <v/>
      </c>
    </row>
    <row r="5234">
      <c r="A5234">
        <f>'DATA DASH'!A5234</f>
        <v/>
      </c>
      <c r="B5234">
        <f>'DATA DASH'!B5234</f>
        <v/>
      </c>
      <c r="C5234">
        <f>'DATA DASH'!C5234</f>
        <v/>
      </c>
      <c r="D5234">
        <f>'DATA DASH'!D5234</f>
        <v/>
      </c>
      <c r="E5234">
        <f>'DATA DASH'!E5234</f>
        <v/>
      </c>
      <c r="F5234">
        <f>'DATA DASH'!F5234</f>
        <v/>
      </c>
      <c r="G5234">
        <f>'DATA DASH'!G5234</f>
        <v/>
      </c>
      <c r="H5234">
        <f>'DATA DASH'!H5234</f>
        <v/>
      </c>
      <c r="I5234">
        <f>'DATA DASH'!I5234</f>
        <v/>
      </c>
      <c r="J5234">
        <f>'DATA DASH'!J5234</f>
        <v/>
      </c>
      <c r="K5234">
        <f>'DATA DASH'!K5234</f>
        <v/>
      </c>
      <c r="L5234">
        <f>'DATA DASH'!L5234</f>
        <v/>
      </c>
      <c r="M5234">
        <f>'DATA DASH'!M5234</f>
        <v/>
      </c>
    </row>
    <row r="5235">
      <c r="A5235">
        <f>'DATA DASH'!A5235</f>
        <v/>
      </c>
      <c r="B5235">
        <f>'DATA DASH'!B5235</f>
        <v/>
      </c>
      <c r="C5235">
        <f>'DATA DASH'!C5235</f>
        <v/>
      </c>
      <c r="D5235">
        <f>'DATA DASH'!D5235</f>
        <v/>
      </c>
      <c r="E5235">
        <f>'DATA DASH'!E5235</f>
        <v/>
      </c>
      <c r="F5235">
        <f>'DATA DASH'!F5235</f>
        <v/>
      </c>
      <c r="G5235">
        <f>'DATA DASH'!G5235</f>
        <v/>
      </c>
      <c r="H5235">
        <f>'DATA DASH'!H5235</f>
        <v/>
      </c>
      <c r="I5235">
        <f>'DATA DASH'!I5235</f>
        <v/>
      </c>
      <c r="J5235">
        <f>'DATA DASH'!J5235</f>
        <v/>
      </c>
      <c r="K5235">
        <f>'DATA DASH'!K5235</f>
        <v/>
      </c>
      <c r="L5235">
        <f>'DATA DASH'!L5235</f>
        <v/>
      </c>
      <c r="M5235">
        <f>'DATA DASH'!M5235</f>
        <v/>
      </c>
    </row>
    <row r="5236">
      <c r="A5236">
        <f>'DATA DASH'!A5236</f>
        <v/>
      </c>
      <c r="B5236">
        <f>'DATA DASH'!B5236</f>
        <v/>
      </c>
      <c r="C5236">
        <f>'DATA DASH'!C5236</f>
        <v/>
      </c>
      <c r="D5236">
        <f>'DATA DASH'!D5236</f>
        <v/>
      </c>
      <c r="E5236">
        <f>'DATA DASH'!E5236</f>
        <v/>
      </c>
      <c r="F5236">
        <f>'DATA DASH'!F5236</f>
        <v/>
      </c>
      <c r="G5236">
        <f>'DATA DASH'!G5236</f>
        <v/>
      </c>
      <c r="H5236">
        <f>'DATA DASH'!H5236</f>
        <v/>
      </c>
      <c r="I5236">
        <f>'DATA DASH'!I5236</f>
        <v/>
      </c>
      <c r="J5236">
        <f>'DATA DASH'!J5236</f>
        <v/>
      </c>
      <c r="K5236">
        <f>'DATA DASH'!K5236</f>
        <v/>
      </c>
      <c r="L5236">
        <f>'DATA DASH'!L5236</f>
        <v/>
      </c>
      <c r="M5236">
        <f>'DATA DASH'!M5236</f>
        <v/>
      </c>
    </row>
    <row r="5237">
      <c r="A5237">
        <f>'DATA DASH'!A5237</f>
        <v/>
      </c>
      <c r="B5237">
        <f>'DATA DASH'!B5237</f>
        <v/>
      </c>
      <c r="C5237">
        <f>'DATA DASH'!C5237</f>
        <v/>
      </c>
      <c r="D5237">
        <f>'DATA DASH'!D5237</f>
        <v/>
      </c>
      <c r="E5237">
        <f>'DATA DASH'!E5237</f>
        <v/>
      </c>
      <c r="F5237">
        <f>'DATA DASH'!F5237</f>
        <v/>
      </c>
      <c r="G5237">
        <f>'DATA DASH'!G5237</f>
        <v/>
      </c>
      <c r="H5237">
        <f>'DATA DASH'!H5237</f>
        <v/>
      </c>
      <c r="I5237">
        <f>'DATA DASH'!I5237</f>
        <v/>
      </c>
      <c r="J5237">
        <f>'DATA DASH'!J5237</f>
        <v/>
      </c>
      <c r="K5237">
        <f>'DATA DASH'!K5237</f>
        <v/>
      </c>
      <c r="L5237">
        <f>'DATA DASH'!L5237</f>
        <v/>
      </c>
      <c r="M5237">
        <f>'DATA DASH'!M5237</f>
        <v/>
      </c>
    </row>
    <row r="5238">
      <c r="A5238">
        <f>'DATA DASH'!A5238</f>
        <v/>
      </c>
      <c r="B5238">
        <f>'DATA DASH'!B5238</f>
        <v/>
      </c>
      <c r="C5238">
        <f>'DATA DASH'!C5238</f>
        <v/>
      </c>
      <c r="D5238">
        <f>'DATA DASH'!D5238</f>
        <v/>
      </c>
      <c r="E5238">
        <f>'DATA DASH'!E5238</f>
        <v/>
      </c>
      <c r="F5238">
        <f>'DATA DASH'!F5238</f>
        <v/>
      </c>
      <c r="G5238">
        <f>'DATA DASH'!G5238</f>
        <v/>
      </c>
      <c r="H5238">
        <f>'DATA DASH'!H5238</f>
        <v/>
      </c>
      <c r="I5238">
        <f>'DATA DASH'!I5238</f>
        <v/>
      </c>
      <c r="J5238">
        <f>'DATA DASH'!J5238</f>
        <v/>
      </c>
      <c r="K5238">
        <f>'DATA DASH'!K5238</f>
        <v/>
      </c>
      <c r="L5238">
        <f>'DATA DASH'!L5238</f>
        <v/>
      </c>
      <c r="M5238">
        <f>'DATA DASH'!M5238</f>
        <v/>
      </c>
    </row>
    <row r="5239">
      <c r="A5239">
        <f>'DATA DASH'!A5239</f>
        <v/>
      </c>
      <c r="B5239">
        <f>'DATA DASH'!B5239</f>
        <v/>
      </c>
      <c r="C5239">
        <f>'DATA DASH'!C5239</f>
        <v/>
      </c>
      <c r="D5239">
        <f>'DATA DASH'!D5239</f>
        <v/>
      </c>
      <c r="E5239">
        <f>'DATA DASH'!E5239</f>
        <v/>
      </c>
      <c r="F5239">
        <f>'DATA DASH'!F5239</f>
        <v/>
      </c>
      <c r="G5239">
        <f>'DATA DASH'!G5239</f>
        <v/>
      </c>
      <c r="H5239">
        <f>'DATA DASH'!H5239</f>
        <v/>
      </c>
      <c r="I5239">
        <f>'DATA DASH'!I5239</f>
        <v/>
      </c>
      <c r="J5239">
        <f>'DATA DASH'!J5239</f>
        <v/>
      </c>
      <c r="K5239">
        <f>'DATA DASH'!K5239</f>
        <v/>
      </c>
      <c r="L5239">
        <f>'DATA DASH'!L5239</f>
        <v/>
      </c>
      <c r="M5239">
        <f>'DATA DASH'!M5239</f>
        <v/>
      </c>
    </row>
    <row r="5240">
      <c r="A5240">
        <f>'DATA DASH'!A5240</f>
        <v/>
      </c>
      <c r="B5240">
        <f>'DATA DASH'!B5240</f>
        <v/>
      </c>
      <c r="C5240">
        <f>'DATA DASH'!C5240</f>
        <v/>
      </c>
      <c r="D5240">
        <f>'DATA DASH'!D5240</f>
        <v/>
      </c>
      <c r="E5240">
        <f>'DATA DASH'!E5240</f>
        <v/>
      </c>
      <c r="F5240">
        <f>'DATA DASH'!F5240</f>
        <v/>
      </c>
      <c r="G5240">
        <f>'DATA DASH'!G5240</f>
        <v/>
      </c>
      <c r="H5240">
        <f>'DATA DASH'!H5240</f>
        <v/>
      </c>
      <c r="I5240">
        <f>'DATA DASH'!I5240</f>
        <v/>
      </c>
      <c r="J5240">
        <f>'DATA DASH'!J5240</f>
        <v/>
      </c>
      <c r="K5240">
        <f>'DATA DASH'!K5240</f>
        <v/>
      </c>
      <c r="L5240">
        <f>'DATA DASH'!L5240</f>
        <v/>
      </c>
      <c r="M5240">
        <f>'DATA DASH'!M5240</f>
        <v/>
      </c>
    </row>
    <row r="5241">
      <c r="A5241">
        <f>'DATA DASH'!A5241</f>
        <v/>
      </c>
      <c r="B5241">
        <f>'DATA DASH'!B5241</f>
        <v/>
      </c>
      <c r="C5241">
        <f>'DATA DASH'!C5241</f>
        <v/>
      </c>
      <c r="D5241">
        <f>'DATA DASH'!D5241</f>
        <v/>
      </c>
      <c r="E5241">
        <f>'DATA DASH'!E5241</f>
        <v/>
      </c>
      <c r="F5241">
        <f>'DATA DASH'!F5241</f>
        <v/>
      </c>
      <c r="G5241">
        <f>'DATA DASH'!G5241</f>
        <v/>
      </c>
      <c r="H5241">
        <f>'DATA DASH'!H5241</f>
        <v/>
      </c>
      <c r="I5241">
        <f>'DATA DASH'!I5241</f>
        <v/>
      </c>
      <c r="J5241">
        <f>'DATA DASH'!J5241</f>
        <v/>
      </c>
      <c r="K5241">
        <f>'DATA DASH'!K5241</f>
        <v/>
      </c>
      <c r="L5241">
        <f>'DATA DASH'!L5241</f>
        <v/>
      </c>
      <c r="M5241">
        <f>'DATA DASH'!M5241</f>
        <v/>
      </c>
    </row>
    <row r="5242">
      <c r="A5242">
        <f>'DATA DASH'!A5242</f>
        <v/>
      </c>
      <c r="B5242">
        <f>'DATA DASH'!B5242</f>
        <v/>
      </c>
      <c r="C5242">
        <f>'DATA DASH'!C5242</f>
        <v/>
      </c>
      <c r="D5242">
        <f>'DATA DASH'!D5242</f>
        <v/>
      </c>
      <c r="E5242">
        <f>'DATA DASH'!E5242</f>
        <v/>
      </c>
      <c r="F5242">
        <f>'DATA DASH'!F5242</f>
        <v/>
      </c>
      <c r="G5242">
        <f>'DATA DASH'!G5242</f>
        <v/>
      </c>
      <c r="H5242">
        <f>'DATA DASH'!H5242</f>
        <v/>
      </c>
      <c r="I5242">
        <f>'DATA DASH'!I5242</f>
        <v/>
      </c>
      <c r="J5242">
        <f>'DATA DASH'!J5242</f>
        <v/>
      </c>
      <c r="K5242">
        <f>'DATA DASH'!K5242</f>
        <v/>
      </c>
      <c r="L5242">
        <f>'DATA DASH'!L5242</f>
        <v/>
      </c>
      <c r="M5242">
        <f>'DATA DASH'!M5242</f>
        <v/>
      </c>
    </row>
    <row r="5243">
      <c r="A5243">
        <f>'DATA DASH'!A5243</f>
        <v/>
      </c>
      <c r="B5243">
        <f>'DATA DASH'!B5243</f>
        <v/>
      </c>
      <c r="C5243">
        <f>'DATA DASH'!C5243</f>
        <v/>
      </c>
      <c r="D5243">
        <f>'DATA DASH'!D5243</f>
        <v/>
      </c>
      <c r="E5243">
        <f>'DATA DASH'!E5243</f>
        <v/>
      </c>
      <c r="F5243">
        <f>'DATA DASH'!F5243</f>
        <v/>
      </c>
      <c r="G5243">
        <f>'DATA DASH'!G5243</f>
        <v/>
      </c>
      <c r="H5243">
        <f>'DATA DASH'!H5243</f>
        <v/>
      </c>
      <c r="I5243">
        <f>'DATA DASH'!I5243</f>
        <v/>
      </c>
      <c r="J5243">
        <f>'DATA DASH'!J5243</f>
        <v/>
      </c>
      <c r="K5243">
        <f>'DATA DASH'!K5243</f>
        <v/>
      </c>
      <c r="L5243">
        <f>'DATA DASH'!L5243</f>
        <v/>
      </c>
      <c r="M5243">
        <f>'DATA DASH'!M5243</f>
        <v/>
      </c>
    </row>
    <row r="5244">
      <c r="A5244">
        <f>'DATA DASH'!A5244</f>
        <v/>
      </c>
      <c r="B5244">
        <f>'DATA DASH'!B5244</f>
        <v/>
      </c>
      <c r="C5244">
        <f>'DATA DASH'!C5244</f>
        <v/>
      </c>
      <c r="D5244">
        <f>'DATA DASH'!D5244</f>
        <v/>
      </c>
      <c r="E5244">
        <f>'DATA DASH'!E5244</f>
        <v/>
      </c>
      <c r="F5244">
        <f>'DATA DASH'!F5244</f>
        <v/>
      </c>
      <c r="G5244">
        <f>'DATA DASH'!G5244</f>
        <v/>
      </c>
      <c r="H5244">
        <f>'DATA DASH'!H5244</f>
        <v/>
      </c>
      <c r="I5244">
        <f>'DATA DASH'!I5244</f>
        <v/>
      </c>
      <c r="J5244">
        <f>'DATA DASH'!J5244</f>
        <v/>
      </c>
      <c r="K5244">
        <f>'DATA DASH'!K5244</f>
        <v/>
      </c>
      <c r="L5244">
        <f>'DATA DASH'!L5244</f>
        <v/>
      </c>
      <c r="M5244">
        <f>'DATA DASH'!M5244</f>
        <v/>
      </c>
    </row>
    <row r="5245">
      <c r="A5245">
        <f>'DATA DASH'!A5245</f>
        <v/>
      </c>
      <c r="B5245">
        <f>'DATA DASH'!B5245</f>
        <v/>
      </c>
      <c r="C5245">
        <f>'DATA DASH'!C5245</f>
        <v/>
      </c>
      <c r="D5245">
        <f>'DATA DASH'!D5245</f>
        <v/>
      </c>
      <c r="E5245">
        <f>'DATA DASH'!E5245</f>
        <v/>
      </c>
      <c r="F5245">
        <f>'DATA DASH'!F5245</f>
        <v/>
      </c>
      <c r="G5245">
        <f>'DATA DASH'!G5245</f>
        <v/>
      </c>
      <c r="H5245">
        <f>'DATA DASH'!H5245</f>
        <v/>
      </c>
      <c r="I5245">
        <f>'DATA DASH'!I5245</f>
        <v/>
      </c>
      <c r="J5245">
        <f>'DATA DASH'!J5245</f>
        <v/>
      </c>
      <c r="K5245">
        <f>'DATA DASH'!K5245</f>
        <v/>
      </c>
      <c r="L5245">
        <f>'DATA DASH'!L5245</f>
        <v/>
      </c>
      <c r="M5245">
        <f>'DATA DASH'!M5245</f>
        <v/>
      </c>
    </row>
    <row r="5246">
      <c r="A5246">
        <f>'DATA DASH'!A5246</f>
        <v/>
      </c>
      <c r="B5246">
        <f>'DATA DASH'!B5246</f>
        <v/>
      </c>
      <c r="C5246">
        <f>'DATA DASH'!C5246</f>
        <v/>
      </c>
      <c r="D5246">
        <f>'DATA DASH'!D5246</f>
        <v/>
      </c>
      <c r="E5246">
        <f>'DATA DASH'!E5246</f>
        <v/>
      </c>
      <c r="F5246">
        <f>'DATA DASH'!F5246</f>
        <v/>
      </c>
      <c r="G5246">
        <f>'DATA DASH'!G5246</f>
        <v/>
      </c>
      <c r="H5246">
        <f>'DATA DASH'!H5246</f>
        <v/>
      </c>
      <c r="I5246">
        <f>'DATA DASH'!I5246</f>
        <v/>
      </c>
      <c r="J5246">
        <f>'DATA DASH'!J5246</f>
        <v/>
      </c>
      <c r="K5246">
        <f>'DATA DASH'!K5246</f>
        <v/>
      </c>
      <c r="L5246">
        <f>'DATA DASH'!L5246</f>
        <v/>
      </c>
      <c r="M5246">
        <f>'DATA DASH'!M5246</f>
        <v/>
      </c>
    </row>
    <row r="5247">
      <c r="A5247">
        <f>'DATA DASH'!A5247</f>
        <v/>
      </c>
      <c r="B5247">
        <f>'DATA DASH'!B5247</f>
        <v/>
      </c>
      <c r="C5247">
        <f>'DATA DASH'!C5247</f>
        <v/>
      </c>
      <c r="D5247">
        <f>'DATA DASH'!D5247</f>
        <v/>
      </c>
      <c r="E5247">
        <f>'DATA DASH'!E5247</f>
        <v/>
      </c>
      <c r="F5247">
        <f>'DATA DASH'!F5247</f>
        <v/>
      </c>
      <c r="G5247">
        <f>'DATA DASH'!G5247</f>
        <v/>
      </c>
      <c r="H5247">
        <f>'DATA DASH'!H5247</f>
        <v/>
      </c>
      <c r="I5247">
        <f>'DATA DASH'!I5247</f>
        <v/>
      </c>
      <c r="J5247">
        <f>'DATA DASH'!J5247</f>
        <v/>
      </c>
      <c r="K5247">
        <f>'DATA DASH'!K5247</f>
        <v/>
      </c>
      <c r="L5247">
        <f>'DATA DASH'!L5247</f>
        <v/>
      </c>
      <c r="M5247">
        <f>'DATA DASH'!M5247</f>
        <v/>
      </c>
    </row>
    <row r="5248">
      <c r="A5248">
        <f>'DATA DASH'!A5248</f>
        <v/>
      </c>
      <c r="B5248">
        <f>'DATA DASH'!B5248</f>
        <v/>
      </c>
      <c r="C5248">
        <f>'DATA DASH'!C5248</f>
        <v/>
      </c>
      <c r="D5248">
        <f>'DATA DASH'!D5248</f>
        <v/>
      </c>
      <c r="E5248">
        <f>'DATA DASH'!E5248</f>
        <v/>
      </c>
      <c r="F5248">
        <f>'DATA DASH'!F5248</f>
        <v/>
      </c>
      <c r="G5248">
        <f>'DATA DASH'!G5248</f>
        <v/>
      </c>
      <c r="H5248">
        <f>'DATA DASH'!H5248</f>
        <v/>
      </c>
      <c r="I5248">
        <f>'DATA DASH'!I5248</f>
        <v/>
      </c>
      <c r="J5248">
        <f>'DATA DASH'!J5248</f>
        <v/>
      </c>
      <c r="K5248">
        <f>'DATA DASH'!K5248</f>
        <v/>
      </c>
      <c r="L5248">
        <f>'DATA DASH'!L5248</f>
        <v/>
      </c>
      <c r="M5248">
        <f>'DATA DASH'!M5248</f>
        <v/>
      </c>
    </row>
    <row r="5249">
      <c r="A5249">
        <f>'DATA DASH'!A5249</f>
        <v/>
      </c>
      <c r="B5249">
        <f>'DATA DASH'!B5249</f>
        <v/>
      </c>
      <c r="C5249">
        <f>'DATA DASH'!C5249</f>
        <v/>
      </c>
      <c r="D5249">
        <f>'DATA DASH'!D5249</f>
        <v/>
      </c>
      <c r="E5249">
        <f>'DATA DASH'!E5249</f>
        <v/>
      </c>
      <c r="F5249">
        <f>'DATA DASH'!F5249</f>
        <v/>
      </c>
      <c r="G5249">
        <f>'DATA DASH'!G5249</f>
        <v/>
      </c>
      <c r="H5249">
        <f>'DATA DASH'!H5249</f>
        <v/>
      </c>
      <c r="I5249">
        <f>'DATA DASH'!I5249</f>
        <v/>
      </c>
      <c r="J5249">
        <f>'DATA DASH'!J5249</f>
        <v/>
      </c>
      <c r="K5249">
        <f>'DATA DASH'!K5249</f>
        <v/>
      </c>
      <c r="L5249">
        <f>'DATA DASH'!L5249</f>
        <v/>
      </c>
      <c r="M5249">
        <f>'DATA DASH'!M5249</f>
        <v/>
      </c>
    </row>
    <row r="5250">
      <c r="A5250">
        <f>'DATA DASH'!A5250</f>
        <v/>
      </c>
      <c r="B5250">
        <f>'DATA DASH'!B5250</f>
        <v/>
      </c>
      <c r="C5250">
        <f>'DATA DASH'!C5250</f>
        <v/>
      </c>
      <c r="D5250">
        <f>'DATA DASH'!D5250</f>
        <v/>
      </c>
      <c r="E5250">
        <f>'DATA DASH'!E5250</f>
        <v/>
      </c>
      <c r="F5250">
        <f>'DATA DASH'!F5250</f>
        <v/>
      </c>
      <c r="G5250">
        <f>'DATA DASH'!G5250</f>
        <v/>
      </c>
      <c r="H5250">
        <f>'DATA DASH'!H5250</f>
        <v/>
      </c>
      <c r="I5250">
        <f>'DATA DASH'!I5250</f>
        <v/>
      </c>
      <c r="J5250">
        <f>'DATA DASH'!J5250</f>
        <v/>
      </c>
      <c r="K5250">
        <f>'DATA DASH'!K5250</f>
        <v/>
      </c>
      <c r="L5250">
        <f>'DATA DASH'!L5250</f>
        <v/>
      </c>
      <c r="M5250">
        <f>'DATA DASH'!M5250</f>
        <v/>
      </c>
    </row>
    <row r="5251">
      <c r="A5251">
        <f>'DATA DASH'!A5251</f>
        <v/>
      </c>
      <c r="B5251">
        <f>'DATA DASH'!B5251</f>
        <v/>
      </c>
      <c r="C5251">
        <f>'DATA DASH'!C5251</f>
        <v/>
      </c>
      <c r="D5251">
        <f>'DATA DASH'!D5251</f>
        <v/>
      </c>
      <c r="E5251">
        <f>'DATA DASH'!E5251</f>
        <v/>
      </c>
      <c r="F5251">
        <f>'DATA DASH'!F5251</f>
        <v/>
      </c>
      <c r="G5251">
        <f>'DATA DASH'!G5251</f>
        <v/>
      </c>
      <c r="H5251">
        <f>'DATA DASH'!H5251</f>
        <v/>
      </c>
      <c r="I5251">
        <f>'DATA DASH'!I5251</f>
        <v/>
      </c>
      <c r="J5251">
        <f>'DATA DASH'!J5251</f>
        <v/>
      </c>
      <c r="K5251">
        <f>'DATA DASH'!K5251</f>
        <v/>
      </c>
      <c r="L5251">
        <f>'DATA DASH'!L5251</f>
        <v/>
      </c>
      <c r="M5251">
        <f>'DATA DASH'!M5251</f>
        <v/>
      </c>
    </row>
    <row r="5252">
      <c r="A5252">
        <f>'DATA DASH'!A5252</f>
        <v/>
      </c>
      <c r="B5252">
        <f>'DATA DASH'!B5252</f>
        <v/>
      </c>
      <c r="C5252">
        <f>'DATA DASH'!C5252</f>
        <v/>
      </c>
      <c r="D5252">
        <f>'DATA DASH'!D5252</f>
        <v/>
      </c>
      <c r="E5252">
        <f>'DATA DASH'!E5252</f>
        <v/>
      </c>
      <c r="F5252">
        <f>'DATA DASH'!F5252</f>
        <v/>
      </c>
      <c r="G5252">
        <f>'DATA DASH'!G5252</f>
        <v/>
      </c>
      <c r="H5252">
        <f>'DATA DASH'!H5252</f>
        <v/>
      </c>
      <c r="I5252">
        <f>'DATA DASH'!I5252</f>
        <v/>
      </c>
      <c r="J5252">
        <f>'DATA DASH'!J5252</f>
        <v/>
      </c>
      <c r="K5252">
        <f>'DATA DASH'!K5252</f>
        <v/>
      </c>
      <c r="L5252">
        <f>'DATA DASH'!L5252</f>
        <v/>
      </c>
      <c r="M5252">
        <f>'DATA DASH'!M5252</f>
        <v/>
      </c>
    </row>
    <row r="5253">
      <c r="A5253">
        <f>'DATA DASH'!A5253</f>
        <v/>
      </c>
      <c r="B5253">
        <f>'DATA DASH'!B5253</f>
        <v/>
      </c>
      <c r="C5253">
        <f>'DATA DASH'!C5253</f>
        <v/>
      </c>
      <c r="D5253">
        <f>'DATA DASH'!D5253</f>
        <v/>
      </c>
      <c r="E5253">
        <f>'DATA DASH'!E5253</f>
        <v/>
      </c>
      <c r="F5253">
        <f>'DATA DASH'!F5253</f>
        <v/>
      </c>
      <c r="G5253">
        <f>'DATA DASH'!G5253</f>
        <v/>
      </c>
      <c r="H5253">
        <f>'DATA DASH'!H5253</f>
        <v/>
      </c>
      <c r="I5253">
        <f>'DATA DASH'!I5253</f>
        <v/>
      </c>
      <c r="J5253">
        <f>'DATA DASH'!J5253</f>
        <v/>
      </c>
      <c r="K5253">
        <f>'DATA DASH'!K5253</f>
        <v/>
      </c>
      <c r="L5253">
        <f>'DATA DASH'!L5253</f>
        <v/>
      </c>
      <c r="M5253">
        <f>'DATA DASH'!M5253</f>
        <v/>
      </c>
    </row>
    <row r="5254">
      <c r="A5254">
        <f>'DATA DASH'!A5254</f>
        <v/>
      </c>
      <c r="B5254">
        <f>'DATA DASH'!B5254</f>
        <v/>
      </c>
      <c r="C5254">
        <f>'DATA DASH'!C5254</f>
        <v/>
      </c>
      <c r="D5254">
        <f>'DATA DASH'!D5254</f>
        <v/>
      </c>
      <c r="E5254">
        <f>'DATA DASH'!E5254</f>
        <v/>
      </c>
      <c r="F5254">
        <f>'DATA DASH'!F5254</f>
        <v/>
      </c>
      <c r="G5254">
        <f>'DATA DASH'!G5254</f>
        <v/>
      </c>
      <c r="H5254">
        <f>'DATA DASH'!H5254</f>
        <v/>
      </c>
      <c r="I5254">
        <f>'DATA DASH'!I5254</f>
        <v/>
      </c>
      <c r="J5254">
        <f>'DATA DASH'!J5254</f>
        <v/>
      </c>
      <c r="K5254">
        <f>'DATA DASH'!K5254</f>
        <v/>
      </c>
      <c r="L5254">
        <f>'DATA DASH'!L5254</f>
        <v/>
      </c>
      <c r="M5254">
        <f>'DATA DASH'!M5254</f>
        <v/>
      </c>
    </row>
    <row r="5255">
      <c r="A5255">
        <f>'DATA DASH'!A5255</f>
        <v/>
      </c>
      <c r="B5255">
        <f>'DATA DASH'!B5255</f>
        <v/>
      </c>
      <c r="C5255">
        <f>'DATA DASH'!C5255</f>
        <v/>
      </c>
      <c r="D5255">
        <f>'DATA DASH'!D5255</f>
        <v/>
      </c>
      <c r="E5255">
        <f>'DATA DASH'!E5255</f>
        <v/>
      </c>
      <c r="F5255">
        <f>'DATA DASH'!F5255</f>
        <v/>
      </c>
      <c r="G5255">
        <f>'DATA DASH'!G5255</f>
        <v/>
      </c>
      <c r="H5255">
        <f>'DATA DASH'!H5255</f>
        <v/>
      </c>
      <c r="I5255">
        <f>'DATA DASH'!I5255</f>
        <v/>
      </c>
      <c r="J5255">
        <f>'DATA DASH'!J5255</f>
        <v/>
      </c>
      <c r="K5255">
        <f>'DATA DASH'!K5255</f>
        <v/>
      </c>
      <c r="L5255">
        <f>'DATA DASH'!L5255</f>
        <v/>
      </c>
      <c r="M5255">
        <f>'DATA DASH'!M5255</f>
        <v/>
      </c>
    </row>
    <row r="5256">
      <c r="A5256">
        <f>'DATA DASH'!A5256</f>
        <v/>
      </c>
      <c r="B5256">
        <f>'DATA DASH'!B5256</f>
        <v/>
      </c>
      <c r="C5256">
        <f>'DATA DASH'!C5256</f>
        <v/>
      </c>
      <c r="D5256">
        <f>'DATA DASH'!D5256</f>
        <v/>
      </c>
      <c r="E5256">
        <f>'DATA DASH'!E5256</f>
        <v/>
      </c>
      <c r="F5256">
        <f>'DATA DASH'!F5256</f>
        <v/>
      </c>
      <c r="G5256">
        <f>'DATA DASH'!G5256</f>
        <v/>
      </c>
      <c r="H5256">
        <f>'DATA DASH'!H5256</f>
        <v/>
      </c>
      <c r="I5256">
        <f>'DATA DASH'!I5256</f>
        <v/>
      </c>
      <c r="J5256">
        <f>'DATA DASH'!J5256</f>
        <v/>
      </c>
      <c r="K5256">
        <f>'DATA DASH'!K5256</f>
        <v/>
      </c>
      <c r="L5256">
        <f>'DATA DASH'!L5256</f>
        <v/>
      </c>
      <c r="M5256">
        <f>'DATA DASH'!M5256</f>
        <v/>
      </c>
    </row>
    <row r="5257">
      <c r="A5257">
        <f>'DATA DASH'!A5257</f>
        <v/>
      </c>
      <c r="B5257">
        <f>'DATA DASH'!B5257</f>
        <v/>
      </c>
      <c r="C5257">
        <f>'DATA DASH'!C5257</f>
        <v/>
      </c>
      <c r="D5257">
        <f>'DATA DASH'!D5257</f>
        <v/>
      </c>
      <c r="E5257">
        <f>'DATA DASH'!E5257</f>
        <v/>
      </c>
      <c r="F5257">
        <f>'DATA DASH'!F5257</f>
        <v/>
      </c>
      <c r="G5257">
        <f>'DATA DASH'!G5257</f>
        <v/>
      </c>
      <c r="H5257">
        <f>'DATA DASH'!H5257</f>
        <v/>
      </c>
      <c r="I5257">
        <f>'DATA DASH'!I5257</f>
        <v/>
      </c>
      <c r="J5257">
        <f>'DATA DASH'!J5257</f>
        <v/>
      </c>
      <c r="K5257">
        <f>'DATA DASH'!K5257</f>
        <v/>
      </c>
      <c r="L5257">
        <f>'DATA DASH'!L5257</f>
        <v/>
      </c>
      <c r="M5257">
        <f>'DATA DASH'!M5257</f>
        <v/>
      </c>
    </row>
    <row r="5258">
      <c r="A5258">
        <f>'DATA DASH'!A5258</f>
        <v/>
      </c>
      <c r="B5258">
        <f>'DATA DASH'!B5258</f>
        <v/>
      </c>
      <c r="C5258">
        <f>'DATA DASH'!C5258</f>
        <v/>
      </c>
      <c r="D5258">
        <f>'DATA DASH'!D5258</f>
        <v/>
      </c>
      <c r="E5258">
        <f>'DATA DASH'!E5258</f>
        <v/>
      </c>
      <c r="F5258">
        <f>'DATA DASH'!F5258</f>
        <v/>
      </c>
      <c r="G5258">
        <f>'DATA DASH'!G5258</f>
        <v/>
      </c>
      <c r="H5258">
        <f>'DATA DASH'!H5258</f>
        <v/>
      </c>
      <c r="I5258">
        <f>'DATA DASH'!I5258</f>
        <v/>
      </c>
      <c r="J5258">
        <f>'DATA DASH'!J5258</f>
        <v/>
      </c>
      <c r="K5258">
        <f>'DATA DASH'!K5258</f>
        <v/>
      </c>
      <c r="L5258">
        <f>'DATA DASH'!L5258</f>
        <v/>
      </c>
      <c r="M5258">
        <f>'DATA DASH'!M5258</f>
        <v/>
      </c>
    </row>
    <row r="5259">
      <c r="A5259">
        <f>'DATA DASH'!A5259</f>
        <v/>
      </c>
      <c r="B5259">
        <f>'DATA DASH'!B5259</f>
        <v/>
      </c>
      <c r="C5259">
        <f>'DATA DASH'!C5259</f>
        <v/>
      </c>
      <c r="D5259">
        <f>'DATA DASH'!D5259</f>
        <v/>
      </c>
      <c r="E5259">
        <f>'DATA DASH'!E5259</f>
        <v/>
      </c>
      <c r="F5259">
        <f>'DATA DASH'!F5259</f>
        <v/>
      </c>
      <c r="G5259">
        <f>'DATA DASH'!G5259</f>
        <v/>
      </c>
      <c r="H5259">
        <f>'DATA DASH'!H5259</f>
        <v/>
      </c>
      <c r="I5259">
        <f>'DATA DASH'!I5259</f>
        <v/>
      </c>
      <c r="J5259">
        <f>'DATA DASH'!J5259</f>
        <v/>
      </c>
      <c r="K5259">
        <f>'DATA DASH'!K5259</f>
        <v/>
      </c>
      <c r="L5259">
        <f>'DATA DASH'!L5259</f>
        <v/>
      </c>
      <c r="M5259">
        <f>'DATA DASH'!M5259</f>
        <v/>
      </c>
    </row>
    <row r="5260">
      <c r="A5260">
        <f>'DATA DASH'!A5260</f>
        <v/>
      </c>
      <c r="B5260">
        <f>'DATA DASH'!B5260</f>
        <v/>
      </c>
      <c r="C5260">
        <f>'DATA DASH'!C5260</f>
        <v/>
      </c>
      <c r="D5260">
        <f>'DATA DASH'!D5260</f>
        <v/>
      </c>
      <c r="E5260">
        <f>'DATA DASH'!E5260</f>
        <v/>
      </c>
      <c r="F5260">
        <f>'DATA DASH'!F5260</f>
        <v/>
      </c>
      <c r="G5260">
        <f>'DATA DASH'!G5260</f>
        <v/>
      </c>
      <c r="H5260">
        <f>'DATA DASH'!H5260</f>
        <v/>
      </c>
      <c r="I5260">
        <f>'DATA DASH'!I5260</f>
        <v/>
      </c>
      <c r="J5260">
        <f>'DATA DASH'!J5260</f>
        <v/>
      </c>
      <c r="K5260">
        <f>'DATA DASH'!K5260</f>
        <v/>
      </c>
      <c r="L5260">
        <f>'DATA DASH'!L5260</f>
        <v/>
      </c>
      <c r="M5260">
        <f>'DATA DASH'!M5260</f>
        <v/>
      </c>
    </row>
    <row r="5261">
      <c r="A5261">
        <f>'DATA DASH'!A5261</f>
        <v/>
      </c>
      <c r="B5261">
        <f>'DATA DASH'!B5261</f>
        <v/>
      </c>
      <c r="C5261">
        <f>'DATA DASH'!C5261</f>
        <v/>
      </c>
      <c r="D5261">
        <f>'DATA DASH'!D5261</f>
        <v/>
      </c>
      <c r="E5261">
        <f>'DATA DASH'!E5261</f>
        <v/>
      </c>
      <c r="F5261">
        <f>'DATA DASH'!F5261</f>
        <v/>
      </c>
      <c r="G5261">
        <f>'DATA DASH'!G5261</f>
        <v/>
      </c>
      <c r="H5261">
        <f>'DATA DASH'!H5261</f>
        <v/>
      </c>
      <c r="I5261">
        <f>'DATA DASH'!I5261</f>
        <v/>
      </c>
      <c r="J5261">
        <f>'DATA DASH'!J5261</f>
        <v/>
      </c>
      <c r="K5261">
        <f>'DATA DASH'!K5261</f>
        <v/>
      </c>
      <c r="L5261">
        <f>'DATA DASH'!L5261</f>
        <v/>
      </c>
      <c r="M5261">
        <f>'DATA DASH'!M5261</f>
        <v/>
      </c>
    </row>
    <row r="5262">
      <c r="A5262">
        <f>'DATA DASH'!A5262</f>
        <v/>
      </c>
      <c r="B5262">
        <f>'DATA DASH'!B5262</f>
        <v/>
      </c>
      <c r="C5262">
        <f>'DATA DASH'!C5262</f>
        <v/>
      </c>
      <c r="D5262">
        <f>'DATA DASH'!D5262</f>
        <v/>
      </c>
      <c r="E5262">
        <f>'DATA DASH'!E5262</f>
        <v/>
      </c>
      <c r="F5262">
        <f>'DATA DASH'!F5262</f>
        <v/>
      </c>
      <c r="G5262">
        <f>'DATA DASH'!G5262</f>
        <v/>
      </c>
      <c r="H5262">
        <f>'DATA DASH'!H5262</f>
        <v/>
      </c>
      <c r="I5262">
        <f>'DATA DASH'!I5262</f>
        <v/>
      </c>
      <c r="J5262">
        <f>'DATA DASH'!J5262</f>
        <v/>
      </c>
      <c r="K5262">
        <f>'DATA DASH'!K5262</f>
        <v/>
      </c>
      <c r="L5262">
        <f>'DATA DASH'!L5262</f>
        <v/>
      </c>
      <c r="M5262">
        <f>'DATA DASH'!M5262</f>
        <v/>
      </c>
    </row>
    <row r="5263">
      <c r="A5263">
        <f>'DATA DASH'!A5263</f>
        <v/>
      </c>
      <c r="B5263">
        <f>'DATA DASH'!B5263</f>
        <v/>
      </c>
      <c r="C5263">
        <f>'DATA DASH'!C5263</f>
        <v/>
      </c>
      <c r="D5263">
        <f>'DATA DASH'!D5263</f>
        <v/>
      </c>
      <c r="E5263">
        <f>'DATA DASH'!E5263</f>
        <v/>
      </c>
      <c r="F5263">
        <f>'DATA DASH'!F5263</f>
        <v/>
      </c>
      <c r="G5263">
        <f>'DATA DASH'!G5263</f>
        <v/>
      </c>
      <c r="H5263">
        <f>'DATA DASH'!H5263</f>
        <v/>
      </c>
      <c r="I5263">
        <f>'DATA DASH'!I5263</f>
        <v/>
      </c>
      <c r="J5263">
        <f>'DATA DASH'!J5263</f>
        <v/>
      </c>
      <c r="K5263">
        <f>'DATA DASH'!K5263</f>
        <v/>
      </c>
      <c r="L5263">
        <f>'DATA DASH'!L5263</f>
        <v/>
      </c>
      <c r="M5263">
        <f>'DATA DASH'!M5263</f>
        <v/>
      </c>
    </row>
    <row r="5264">
      <c r="A5264">
        <f>'DATA DASH'!A5264</f>
        <v/>
      </c>
      <c r="B5264">
        <f>'DATA DASH'!B5264</f>
        <v/>
      </c>
      <c r="C5264">
        <f>'DATA DASH'!C5264</f>
        <v/>
      </c>
      <c r="D5264">
        <f>'DATA DASH'!D5264</f>
        <v/>
      </c>
      <c r="E5264">
        <f>'DATA DASH'!E5264</f>
        <v/>
      </c>
      <c r="F5264">
        <f>'DATA DASH'!F5264</f>
        <v/>
      </c>
      <c r="G5264">
        <f>'DATA DASH'!G5264</f>
        <v/>
      </c>
      <c r="H5264">
        <f>'DATA DASH'!H5264</f>
        <v/>
      </c>
      <c r="I5264">
        <f>'DATA DASH'!I5264</f>
        <v/>
      </c>
      <c r="J5264">
        <f>'DATA DASH'!J5264</f>
        <v/>
      </c>
      <c r="K5264">
        <f>'DATA DASH'!K5264</f>
        <v/>
      </c>
      <c r="L5264">
        <f>'DATA DASH'!L5264</f>
        <v/>
      </c>
      <c r="M5264">
        <f>'DATA DASH'!M5264</f>
        <v/>
      </c>
    </row>
    <row r="5265">
      <c r="A5265">
        <f>'DATA DASH'!A5265</f>
        <v/>
      </c>
      <c r="B5265">
        <f>'DATA DASH'!B5265</f>
        <v/>
      </c>
      <c r="C5265">
        <f>'DATA DASH'!C5265</f>
        <v/>
      </c>
      <c r="D5265">
        <f>'DATA DASH'!D5265</f>
        <v/>
      </c>
      <c r="E5265">
        <f>'DATA DASH'!E5265</f>
        <v/>
      </c>
      <c r="F5265">
        <f>'DATA DASH'!F5265</f>
        <v/>
      </c>
      <c r="G5265">
        <f>'DATA DASH'!G5265</f>
        <v/>
      </c>
      <c r="H5265">
        <f>'DATA DASH'!H5265</f>
        <v/>
      </c>
      <c r="I5265">
        <f>'DATA DASH'!I5265</f>
        <v/>
      </c>
      <c r="J5265">
        <f>'DATA DASH'!J5265</f>
        <v/>
      </c>
      <c r="K5265">
        <f>'DATA DASH'!K5265</f>
        <v/>
      </c>
      <c r="L5265">
        <f>'DATA DASH'!L5265</f>
        <v/>
      </c>
      <c r="M5265">
        <f>'DATA DASH'!M5265</f>
        <v/>
      </c>
    </row>
    <row r="5266">
      <c r="A5266">
        <f>'DATA DASH'!A5266</f>
        <v/>
      </c>
      <c r="B5266">
        <f>'DATA DASH'!B5266</f>
        <v/>
      </c>
      <c r="C5266">
        <f>'DATA DASH'!C5266</f>
        <v/>
      </c>
      <c r="D5266">
        <f>'DATA DASH'!D5266</f>
        <v/>
      </c>
      <c r="E5266">
        <f>'DATA DASH'!E5266</f>
        <v/>
      </c>
      <c r="F5266">
        <f>'DATA DASH'!F5266</f>
        <v/>
      </c>
      <c r="G5266">
        <f>'DATA DASH'!G5266</f>
        <v/>
      </c>
      <c r="H5266">
        <f>'DATA DASH'!H5266</f>
        <v/>
      </c>
      <c r="I5266">
        <f>'DATA DASH'!I5266</f>
        <v/>
      </c>
      <c r="J5266">
        <f>'DATA DASH'!J5266</f>
        <v/>
      </c>
      <c r="K5266">
        <f>'DATA DASH'!K5266</f>
        <v/>
      </c>
      <c r="L5266">
        <f>'DATA DASH'!L5266</f>
        <v/>
      </c>
      <c r="M5266">
        <f>'DATA DASH'!M5266</f>
        <v/>
      </c>
    </row>
    <row r="5267">
      <c r="A5267">
        <f>'DATA DASH'!A5267</f>
        <v/>
      </c>
      <c r="B5267">
        <f>'DATA DASH'!B5267</f>
        <v/>
      </c>
      <c r="C5267">
        <f>'DATA DASH'!C5267</f>
        <v/>
      </c>
      <c r="D5267">
        <f>'DATA DASH'!D5267</f>
        <v/>
      </c>
      <c r="E5267">
        <f>'DATA DASH'!E5267</f>
        <v/>
      </c>
      <c r="F5267">
        <f>'DATA DASH'!F5267</f>
        <v/>
      </c>
      <c r="G5267">
        <f>'DATA DASH'!G5267</f>
        <v/>
      </c>
      <c r="H5267">
        <f>'DATA DASH'!H5267</f>
        <v/>
      </c>
      <c r="I5267">
        <f>'DATA DASH'!I5267</f>
        <v/>
      </c>
      <c r="J5267">
        <f>'DATA DASH'!J5267</f>
        <v/>
      </c>
      <c r="K5267">
        <f>'DATA DASH'!K5267</f>
        <v/>
      </c>
      <c r="L5267">
        <f>'DATA DASH'!L5267</f>
        <v/>
      </c>
      <c r="M5267">
        <f>'DATA DASH'!M5267</f>
        <v/>
      </c>
    </row>
    <row r="5268">
      <c r="A5268">
        <f>'DATA DASH'!A5268</f>
        <v/>
      </c>
      <c r="B5268">
        <f>'DATA DASH'!B5268</f>
        <v/>
      </c>
      <c r="C5268">
        <f>'DATA DASH'!C5268</f>
        <v/>
      </c>
      <c r="D5268">
        <f>'DATA DASH'!D5268</f>
        <v/>
      </c>
      <c r="E5268">
        <f>'DATA DASH'!E5268</f>
        <v/>
      </c>
      <c r="F5268">
        <f>'DATA DASH'!F5268</f>
        <v/>
      </c>
      <c r="G5268">
        <f>'DATA DASH'!G5268</f>
        <v/>
      </c>
      <c r="H5268">
        <f>'DATA DASH'!H5268</f>
        <v/>
      </c>
      <c r="I5268">
        <f>'DATA DASH'!I5268</f>
        <v/>
      </c>
      <c r="J5268">
        <f>'DATA DASH'!J5268</f>
        <v/>
      </c>
      <c r="K5268">
        <f>'DATA DASH'!K5268</f>
        <v/>
      </c>
      <c r="L5268">
        <f>'DATA DASH'!L5268</f>
        <v/>
      </c>
      <c r="M5268">
        <f>'DATA DASH'!M5268</f>
        <v/>
      </c>
    </row>
    <row r="5269">
      <c r="A5269">
        <f>'DATA DASH'!A5269</f>
        <v/>
      </c>
      <c r="B5269">
        <f>'DATA DASH'!B5269</f>
        <v/>
      </c>
      <c r="C5269">
        <f>'DATA DASH'!C5269</f>
        <v/>
      </c>
      <c r="D5269">
        <f>'DATA DASH'!D5269</f>
        <v/>
      </c>
      <c r="E5269">
        <f>'DATA DASH'!E5269</f>
        <v/>
      </c>
      <c r="F5269">
        <f>'DATA DASH'!F5269</f>
        <v/>
      </c>
      <c r="G5269">
        <f>'DATA DASH'!G5269</f>
        <v/>
      </c>
      <c r="H5269">
        <f>'DATA DASH'!H5269</f>
        <v/>
      </c>
      <c r="I5269">
        <f>'DATA DASH'!I5269</f>
        <v/>
      </c>
      <c r="J5269">
        <f>'DATA DASH'!J5269</f>
        <v/>
      </c>
      <c r="K5269">
        <f>'DATA DASH'!K5269</f>
        <v/>
      </c>
      <c r="L5269">
        <f>'DATA DASH'!L5269</f>
        <v/>
      </c>
      <c r="M5269">
        <f>'DATA DASH'!M5269</f>
        <v/>
      </c>
    </row>
    <row r="5270">
      <c r="A5270">
        <f>'DATA DASH'!A5270</f>
        <v/>
      </c>
      <c r="B5270">
        <f>'DATA DASH'!B5270</f>
        <v/>
      </c>
      <c r="C5270">
        <f>'DATA DASH'!C5270</f>
        <v/>
      </c>
      <c r="D5270">
        <f>'DATA DASH'!D5270</f>
        <v/>
      </c>
      <c r="E5270">
        <f>'DATA DASH'!E5270</f>
        <v/>
      </c>
      <c r="F5270">
        <f>'DATA DASH'!F5270</f>
        <v/>
      </c>
      <c r="G5270">
        <f>'DATA DASH'!G5270</f>
        <v/>
      </c>
      <c r="H5270">
        <f>'DATA DASH'!H5270</f>
        <v/>
      </c>
      <c r="I5270">
        <f>'DATA DASH'!I5270</f>
        <v/>
      </c>
      <c r="J5270">
        <f>'DATA DASH'!J5270</f>
        <v/>
      </c>
      <c r="K5270">
        <f>'DATA DASH'!K5270</f>
        <v/>
      </c>
      <c r="L5270">
        <f>'DATA DASH'!L5270</f>
        <v/>
      </c>
      <c r="M5270">
        <f>'DATA DASH'!M5270</f>
        <v/>
      </c>
    </row>
    <row r="5271">
      <c r="A5271">
        <f>'DATA DASH'!A5271</f>
        <v/>
      </c>
      <c r="B5271">
        <f>'DATA DASH'!B5271</f>
        <v/>
      </c>
      <c r="C5271">
        <f>'DATA DASH'!C5271</f>
        <v/>
      </c>
      <c r="D5271">
        <f>'DATA DASH'!D5271</f>
        <v/>
      </c>
      <c r="E5271">
        <f>'DATA DASH'!E5271</f>
        <v/>
      </c>
      <c r="F5271">
        <f>'DATA DASH'!F5271</f>
        <v/>
      </c>
      <c r="G5271">
        <f>'DATA DASH'!G5271</f>
        <v/>
      </c>
      <c r="H5271">
        <f>'DATA DASH'!H5271</f>
        <v/>
      </c>
      <c r="I5271">
        <f>'DATA DASH'!I5271</f>
        <v/>
      </c>
      <c r="J5271">
        <f>'DATA DASH'!J5271</f>
        <v/>
      </c>
      <c r="K5271">
        <f>'DATA DASH'!K5271</f>
        <v/>
      </c>
      <c r="L5271">
        <f>'DATA DASH'!L5271</f>
        <v/>
      </c>
      <c r="M5271">
        <f>'DATA DASH'!M5271</f>
        <v/>
      </c>
    </row>
    <row r="5272">
      <c r="A5272">
        <f>'DATA DASH'!A5272</f>
        <v/>
      </c>
      <c r="B5272">
        <f>'DATA DASH'!B5272</f>
        <v/>
      </c>
      <c r="C5272">
        <f>'DATA DASH'!C5272</f>
        <v/>
      </c>
      <c r="D5272">
        <f>'DATA DASH'!D5272</f>
        <v/>
      </c>
      <c r="E5272">
        <f>'DATA DASH'!E5272</f>
        <v/>
      </c>
      <c r="F5272">
        <f>'DATA DASH'!F5272</f>
        <v/>
      </c>
      <c r="G5272">
        <f>'DATA DASH'!G5272</f>
        <v/>
      </c>
      <c r="H5272">
        <f>'DATA DASH'!H5272</f>
        <v/>
      </c>
      <c r="I5272">
        <f>'DATA DASH'!I5272</f>
        <v/>
      </c>
      <c r="J5272">
        <f>'DATA DASH'!J5272</f>
        <v/>
      </c>
      <c r="K5272">
        <f>'DATA DASH'!K5272</f>
        <v/>
      </c>
      <c r="L5272">
        <f>'DATA DASH'!L5272</f>
        <v/>
      </c>
      <c r="M5272">
        <f>'DATA DASH'!M5272</f>
        <v/>
      </c>
    </row>
    <row r="5273">
      <c r="A5273">
        <f>'DATA DASH'!A5273</f>
        <v/>
      </c>
      <c r="B5273">
        <f>'DATA DASH'!B5273</f>
        <v/>
      </c>
      <c r="C5273">
        <f>'DATA DASH'!C5273</f>
        <v/>
      </c>
      <c r="D5273">
        <f>'DATA DASH'!D5273</f>
        <v/>
      </c>
      <c r="E5273">
        <f>'DATA DASH'!E5273</f>
        <v/>
      </c>
      <c r="F5273">
        <f>'DATA DASH'!F5273</f>
        <v/>
      </c>
      <c r="G5273">
        <f>'DATA DASH'!G5273</f>
        <v/>
      </c>
      <c r="H5273">
        <f>'DATA DASH'!H5273</f>
        <v/>
      </c>
      <c r="I5273">
        <f>'DATA DASH'!I5273</f>
        <v/>
      </c>
      <c r="J5273">
        <f>'DATA DASH'!J5273</f>
        <v/>
      </c>
      <c r="K5273">
        <f>'DATA DASH'!K5273</f>
        <v/>
      </c>
      <c r="L5273">
        <f>'DATA DASH'!L5273</f>
        <v/>
      </c>
      <c r="M5273">
        <f>'DATA DASH'!M5273</f>
        <v/>
      </c>
    </row>
    <row r="5274">
      <c r="A5274">
        <f>'DATA DASH'!A5274</f>
        <v/>
      </c>
      <c r="B5274">
        <f>'DATA DASH'!B5274</f>
        <v/>
      </c>
      <c r="C5274">
        <f>'DATA DASH'!C5274</f>
        <v/>
      </c>
      <c r="D5274">
        <f>'DATA DASH'!D5274</f>
        <v/>
      </c>
      <c r="E5274">
        <f>'DATA DASH'!E5274</f>
        <v/>
      </c>
      <c r="F5274">
        <f>'DATA DASH'!F5274</f>
        <v/>
      </c>
      <c r="G5274">
        <f>'DATA DASH'!G5274</f>
        <v/>
      </c>
      <c r="H5274">
        <f>'DATA DASH'!H5274</f>
        <v/>
      </c>
      <c r="I5274">
        <f>'DATA DASH'!I5274</f>
        <v/>
      </c>
      <c r="J5274">
        <f>'DATA DASH'!J5274</f>
        <v/>
      </c>
      <c r="K5274">
        <f>'DATA DASH'!K5274</f>
        <v/>
      </c>
      <c r="L5274">
        <f>'DATA DASH'!L5274</f>
        <v/>
      </c>
      <c r="M5274">
        <f>'DATA DASH'!M5274</f>
        <v/>
      </c>
    </row>
    <row r="5275">
      <c r="A5275">
        <f>'DATA DASH'!A5275</f>
        <v/>
      </c>
      <c r="B5275">
        <f>'DATA DASH'!B5275</f>
        <v/>
      </c>
      <c r="C5275">
        <f>'DATA DASH'!C5275</f>
        <v/>
      </c>
      <c r="D5275">
        <f>'DATA DASH'!D5275</f>
        <v/>
      </c>
      <c r="E5275">
        <f>'DATA DASH'!E5275</f>
        <v/>
      </c>
      <c r="F5275">
        <f>'DATA DASH'!F5275</f>
        <v/>
      </c>
      <c r="G5275">
        <f>'DATA DASH'!G5275</f>
        <v/>
      </c>
      <c r="H5275">
        <f>'DATA DASH'!H5275</f>
        <v/>
      </c>
      <c r="I5275">
        <f>'DATA DASH'!I5275</f>
        <v/>
      </c>
      <c r="J5275">
        <f>'DATA DASH'!J5275</f>
        <v/>
      </c>
      <c r="K5275">
        <f>'DATA DASH'!K5275</f>
        <v/>
      </c>
      <c r="L5275">
        <f>'DATA DASH'!L5275</f>
        <v/>
      </c>
      <c r="M5275">
        <f>'DATA DASH'!M5275</f>
        <v/>
      </c>
    </row>
    <row r="5276">
      <c r="A5276">
        <f>'DATA DASH'!A5276</f>
        <v/>
      </c>
      <c r="B5276">
        <f>'DATA DASH'!B5276</f>
        <v/>
      </c>
      <c r="C5276">
        <f>'DATA DASH'!C5276</f>
        <v/>
      </c>
      <c r="D5276">
        <f>'DATA DASH'!D5276</f>
        <v/>
      </c>
      <c r="E5276">
        <f>'DATA DASH'!E5276</f>
        <v/>
      </c>
      <c r="F5276">
        <f>'DATA DASH'!F5276</f>
        <v/>
      </c>
      <c r="G5276">
        <f>'DATA DASH'!G5276</f>
        <v/>
      </c>
      <c r="H5276">
        <f>'DATA DASH'!H5276</f>
        <v/>
      </c>
      <c r="I5276">
        <f>'DATA DASH'!I5276</f>
        <v/>
      </c>
      <c r="J5276">
        <f>'DATA DASH'!J5276</f>
        <v/>
      </c>
      <c r="K5276">
        <f>'DATA DASH'!K5276</f>
        <v/>
      </c>
      <c r="L5276">
        <f>'DATA DASH'!L5276</f>
        <v/>
      </c>
      <c r="M5276">
        <f>'DATA DASH'!M5276</f>
        <v/>
      </c>
    </row>
    <row r="5277">
      <c r="A5277">
        <f>'DATA DASH'!A5277</f>
        <v/>
      </c>
      <c r="B5277">
        <f>'DATA DASH'!B5277</f>
        <v/>
      </c>
      <c r="C5277">
        <f>'DATA DASH'!C5277</f>
        <v/>
      </c>
      <c r="D5277">
        <f>'DATA DASH'!D5277</f>
        <v/>
      </c>
      <c r="E5277">
        <f>'DATA DASH'!E5277</f>
        <v/>
      </c>
      <c r="F5277">
        <f>'DATA DASH'!F5277</f>
        <v/>
      </c>
      <c r="G5277">
        <f>'DATA DASH'!G5277</f>
        <v/>
      </c>
      <c r="H5277">
        <f>'DATA DASH'!H5277</f>
        <v/>
      </c>
      <c r="I5277">
        <f>'DATA DASH'!I5277</f>
        <v/>
      </c>
      <c r="J5277">
        <f>'DATA DASH'!J5277</f>
        <v/>
      </c>
      <c r="K5277">
        <f>'DATA DASH'!K5277</f>
        <v/>
      </c>
      <c r="L5277">
        <f>'DATA DASH'!L5277</f>
        <v/>
      </c>
      <c r="M5277">
        <f>'DATA DASH'!M5277</f>
        <v/>
      </c>
    </row>
    <row r="5278">
      <c r="A5278">
        <f>'DATA DASH'!A5278</f>
        <v/>
      </c>
      <c r="B5278">
        <f>'DATA DASH'!B5278</f>
        <v/>
      </c>
      <c r="C5278">
        <f>'DATA DASH'!C5278</f>
        <v/>
      </c>
      <c r="D5278">
        <f>'DATA DASH'!D5278</f>
        <v/>
      </c>
      <c r="E5278">
        <f>'DATA DASH'!E5278</f>
        <v/>
      </c>
      <c r="F5278">
        <f>'DATA DASH'!F5278</f>
        <v/>
      </c>
      <c r="G5278">
        <f>'DATA DASH'!G5278</f>
        <v/>
      </c>
      <c r="H5278">
        <f>'DATA DASH'!H5278</f>
        <v/>
      </c>
      <c r="I5278">
        <f>'DATA DASH'!I5278</f>
        <v/>
      </c>
      <c r="J5278">
        <f>'DATA DASH'!J5278</f>
        <v/>
      </c>
      <c r="K5278">
        <f>'DATA DASH'!K5278</f>
        <v/>
      </c>
      <c r="L5278">
        <f>'DATA DASH'!L5278</f>
        <v/>
      </c>
      <c r="M5278">
        <f>'DATA DASH'!M5278</f>
        <v/>
      </c>
    </row>
    <row r="5279">
      <c r="A5279">
        <f>'DATA DASH'!A5279</f>
        <v/>
      </c>
      <c r="B5279">
        <f>'DATA DASH'!B5279</f>
        <v/>
      </c>
      <c r="C5279">
        <f>'DATA DASH'!C5279</f>
        <v/>
      </c>
      <c r="D5279">
        <f>'DATA DASH'!D5279</f>
        <v/>
      </c>
      <c r="E5279">
        <f>'DATA DASH'!E5279</f>
        <v/>
      </c>
      <c r="F5279">
        <f>'DATA DASH'!F5279</f>
        <v/>
      </c>
      <c r="G5279">
        <f>'DATA DASH'!G5279</f>
        <v/>
      </c>
      <c r="H5279">
        <f>'DATA DASH'!H5279</f>
        <v/>
      </c>
      <c r="I5279">
        <f>'DATA DASH'!I5279</f>
        <v/>
      </c>
      <c r="J5279">
        <f>'DATA DASH'!J5279</f>
        <v/>
      </c>
      <c r="K5279">
        <f>'DATA DASH'!K5279</f>
        <v/>
      </c>
      <c r="L5279">
        <f>'DATA DASH'!L5279</f>
        <v/>
      </c>
      <c r="M5279">
        <f>'DATA DASH'!M5279</f>
        <v/>
      </c>
    </row>
    <row r="5280">
      <c r="A5280">
        <f>'DATA DASH'!A5280</f>
        <v/>
      </c>
      <c r="B5280">
        <f>'DATA DASH'!B5280</f>
        <v/>
      </c>
      <c r="C5280">
        <f>'DATA DASH'!C5280</f>
        <v/>
      </c>
      <c r="D5280">
        <f>'DATA DASH'!D5280</f>
        <v/>
      </c>
      <c r="E5280">
        <f>'DATA DASH'!E5280</f>
        <v/>
      </c>
      <c r="F5280">
        <f>'DATA DASH'!F5280</f>
        <v/>
      </c>
      <c r="G5280">
        <f>'DATA DASH'!G5280</f>
        <v/>
      </c>
      <c r="H5280">
        <f>'DATA DASH'!H5280</f>
        <v/>
      </c>
      <c r="I5280">
        <f>'DATA DASH'!I5280</f>
        <v/>
      </c>
      <c r="J5280">
        <f>'DATA DASH'!J5280</f>
        <v/>
      </c>
      <c r="K5280">
        <f>'DATA DASH'!K5280</f>
        <v/>
      </c>
      <c r="L5280">
        <f>'DATA DASH'!L5280</f>
        <v/>
      </c>
      <c r="M5280">
        <f>'DATA DASH'!M5280</f>
        <v/>
      </c>
    </row>
    <row r="5281">
      <c r="A5281">
        <f>'DATA DASH'!A5281</f>
        <v/>
      </c>
      <c r="B5281">
        <f>'DATA DASH'!B5281</f>
        <v/>
      </c>
      <c r="C5281">
        <f>'DATA DASH'!C5281</f>
        <v/>
      </c>
      <c r="D5281">
        <f>'DATA DASH'!D5281</f>
        <v/>
      </c>
      <c r="E5281">
        <f>'DATA DASH'!E5281</f>
        <v/>
      </c>
      <c r="F5281">
        <f>'DATA DASH'!F5281</f>
        <v/>
      </c>
      <c r="G5281">
        <f>'DATA DASH'!G5281</f>
        <v/>
      </c>
      <c r="H5281">
        <f>'DATA DASH'!H5281</f>
        <v/>
      </c>
      <c r="I5281">
        <f>'DATA DASH'!I5281</f>
        <v/>
      </c>
      <c r="J5281">
        <f>'DATA DASH'!J5281</f>
        <v/>
      </c>
      <c r="K5281">
        <f>'DATA DASH'!K5281</f>
        <v/>
      </c>
      <c r="L5281">
        <f>'DATA DASH'!L5281</f>
        <v/>
      </c>
      <c r="M5281">
        <f>'DATA DASH'!M5281</f>
        <v/>
      </c>
    </row>
    <row r="5282">
      <c r="A5282">
        <f>'DATA DASH'!A5282</f>
        <v/>
      </c>
      <c r="B5282">
        <f>'DATA DASH'!B5282</f>
        <v/>
      </c>
      <c r="C5282">
        <f>'DATA DASH'!C5282</f>
        <v/>
      </c>
      <c r="D5282">
        <f>'DATA DASH'!D5282</f>
        <v/>
      </c>
      <c r="E5282">
        <f>'DATA DASH'!E5282</f>
        <v/>
      </c>
      <c r="F5282">
        <f>'DATA DASH'!F5282</f>
        <v/>
      </c>
      <c r="G5282">
        <f>'DATA DASH'!G5282</f>
        <v/>
      </c>
      <c r="H5282">
        <f>'DATA DASH'!H5282</f>
        <v/>
      </c>
      <c r="I5282">
        <f>'DATA DASH'!I5282</f>
        <v/>
      </c>
      <c r="J5282">
        <f>'DATA DASH'!J5282</f>
        <v/>
      </c>
      <c r="K5282">
        <f>'DATA DASH'!K5282</f>
        <v/>
      </c>
      <c r="L5282">
        <f>'DATA DASH'!L5282</f>
        <v/>
      </c>
      <c r="M5282">
        <f>'DATA DASH'!M5282</f>
        <v/>
      </c>
    </row>
    <row r="5283">
      <c r="A5283">
        <f>'DATA DASH'!A5283</f>
        <v/>
      </c>
      <c r="B5283">
        <f>'DATA DASH'!B5283</f>
        <v/>
      </c>
      <c r="C5283">
        <f>'DATA DASH'!C5283</f>
        <v/>
      </c>
      <c r="D5283">
        <f>'DATA DASH'!D5283</f>
        <v/>
      </c>
      <c r="E5283">
        <f>'DATA DASH'!E5283</f>
        <v/>
      </c>
      <c r="F5283">
        <f>'DATA DASH'!F5283</f>
        <v/>
      </c>
      <c r="G5283">
        <f>'DATA DASH'!G5283</f>
        <v/>
      </c>
      <c r="H5283">
        <f>'DATA DASH'!H5283</f>
        <v/>
      </c>
      <c r="I5283">
        <f>'DATA DASH'!I5283</f>
        <v/>
      </c>
      <c r="J5283">
        <f>'DATA DASH'!J5283</f>
        <v/>
      </c>
      <c r="K5283">
        <f>'DATA DASH'!K5283</f>
        <v/>
      </c>
      <c r="L5283">
        <f>'DATA DASH'!L5283</f>
        <v/>
      </c>
      <c r="M5283">
        <f>'DATA DASH'!M5283</f>
        <v/>
      </c>
    </row>
    <row r="5284">
      <c r="A5284">
        <f>'DATA DASH'!A5284</f>
        <v/>
      </c>
      <c r="B5284">
        <f>'DATA DASH'!B5284</f>
        <v/>
      </c>
      <c r="C5284">
        <f>'DATA DASH'!C5284</f>
        <v/>
      </c>
      <c r="D5284">
        <f>'DATA DASH'!D5284</f>
        <v/>
      </c>
      <c r="E5284">
        <f>'DATA DASH'!E5284</f>
        <v/>
      </c>
      <c r="F5284">
        <f>'DATA DASH'!F5284</f>
        <v/>
      </c>
      <c r="G5284">
        <f>'DATA DASH'!G5284</f>
        <v/>
      </c>
      <c r="H5284">
        <f>'DATA DASH'!H5284</f>
        <v/>
      </c>
      <c r="I5284">
        <f>'DATA DASH'!I5284</f>
        <v/>
      </c>
      <c r="J5284">
        <f>'DATA DASH'!J5284</f>
        <v/>
      </c>
      <c r="K5284">
        <f>'DATA DASH'!K5284</f>
        <v/>
      </c>
      <c r="L5284">
        <f>'DATA DASH'!L5284</f>
        <v/>
      </c>
      <c r="M5284">
        <f>'DATA DASH'!M5284</f>
        <v/>
      </c>
    </row>
    <row r="5285">
      <c r="A5285">
        <f>'DATA DASH'!A5285</f>
        <v/>
      </c>
      <c r="B5285">
        <f>'DATA DASH'!B5285</f>
        <v/>
      </c>
      <c r="C5285">
        <f>'DATA DASH'!C5285</f>
        <v/>
      </c>
      <c r="D5285">
        <f>'DATA DASH'!D5285</f>
        <v/>
      </c>
      <c r="E5285">
        <f>'DATA DASH'!E5285</f>
        <v/>
      </c>
      <c r="F5285">
        <f>'DATA DASH'!F5285</f>
        <v/>
      </c>
      <c r="G5285">
        <f>'DATA DASH'!G5285</f>
        <v/>
      </c>
      <c r="H5285">
        <f>'DATA DASH'!H5285</f>
        <v/>
      </c>
      <c r="I5285">
        <f>'DATA DASH'!I5285</f>
        <v/>
      </c>
      <c r="J5285">
        <f>'DATA DASH'!J5285</f>
        <v/>
      </c>
      <c r="K5285">
        <f>'DATA DASH'!K5285</f>
        <v/>
      </c>
      <c r="L5285">
        <f>'DATA DASH'!L5285</f>
        <v/>
      </c>
      <c r="M5285">
        <f>'DATA DASH'!M5285</f>
        <v/>
      </c>
    </row>
    <row r="5286">
      <c r="A5286">
        <f>'DATA DASH'!A5286</f>
        <v/>
      </c>
      <c r="B5286">
        <f>'DATA DASH'!B5286</f>
        <v/>
      </c>
      <c r="C5286">
        <f>'DATA DASH'!C5286</f>
        <v/>
      </c>
      <c r="D5286">
        <f>'DATA DASH'!D5286</f>
        <v/>
      </c>
      <c r="E5286">
        <f>'DATA DASH'!E5286</f>
        <v/>
      </c>
      <c r="F5286">
        <f>'DATA DASH'!F5286</f>
        <v/>
      </c>
      <c r="G5286">
        <f>'DATA DASH'!G5286</f>
        <v/>
      </c>
      <c r="H5286">
        <f>'DATA DASH'!H5286</f>
        <v/>
      </c>
      <c r="I5286">
        <f>'DATA DASH'!I5286</f>
        <v/>
      </c>
      <c r="J5286">
        <f>'DATA DASH'!J5286</f>
        <v/>
      </c>
      <c r="K5286">
        <f>'DATA DASH'!K5286</f>
        <v/>
      </c>
      <c r="L5286">
        <f>'DATA DASH'!L5286</f>
        <v/>
      </c>
      <c r="M5286">
        <f>'DATA DASH'!M5286</f>
        <v/>
      </c>
    </row>
    <row r="5287">
      <c r="A5287">
        <f>'DATA DASH'!A5287</f>
        <v/>
      </c>
      <c r="B5287">
        <f>'DATA DASH'!B5287</f>
        <v/>
      </c>
      <c r="C5287">
        <f>'DATA DASH'!C5287</f>
        <v/>
      </c>
      <c r="D5287">
        <f>'DATA DASH'!D5287</f>
        <v/>
      </c>
      <c r="E5287">
        <f>'DATA DASH'!E5287</f>
        <v/>
      </c>
      <c r="F5287">
        <f>'DATA DASH'!F5287</f>
        <v/>
      </c>
      <c r="G5287">
        <f>'DATA DASH'!G5287</f>
        <v/>
      </c>
      <c r="H5287">
        <f>'DATA DASH'!H5287</f>
        <v/>
      </c>
      <c r="I5287">
        <f>'DATA DASH'!I5287</f>
        <v/>
      </c>
      <c r="J5287">
        <f>'DATA DASH'!J5287</f>
        <v/>
      </c>
      <c r="K5287">
        <f>'DATA DASH'!K5287</f>
        <v/>
      </c>
      <c r="L5287">
        <f>'DATA DASH'!L5287</f>
        <v/>
      </c>
      <c r="M5287">
        <f>'DATA DASH'!M5287</f>
        <v/>
      </c>
    </row>
    <row r="5288">
      <c r="A5288">
        <f>'DATA DASH'!A5288</f>
        <v/>
      </c>
      <c r="B5288">
        <f>'DATA DASH'!B5288</f>
        <v/>
      </c>
      <c r="C5288">
        <f>'DATA DASH'!C5288</f>
        <v/>
      </c>
      <c r="D5288">
        <f>'DATA DASH'!D5288</f>
        <v/>
      </c>
      <c r="E5288">
        <f>'DATA DASH'!E5288</f>
        <v/>
      </c>
      <c r="F5288">
        <f>'DATA DASH'!F5288</f>
        <v/>
      </c>
      <c r="G5288">
        <f>'DATA DASH'!G5288</f>
        <v/>
      </c>
      <c r="H5288">
        <f>'DATA DASH'!H5288</f>
        <v/>
      </c>
      <c r="I5288">
        <f>'DATA DASH'!I5288</f>
        <v/>
      </c>
      <c r="J5288">
        <f>'DATA DASH'!J5288</f>
        <v/>
      </c>
      <c r="K5288">
        <f>'DATA DASH'!K5288</f>
        <v/>
      </c>
      <c r="L5288">
        <f>'DATA DASH'!L5288</f>
        <v/>
      </c>
      <c r="M5288">
        <f>'DATA DASH'!M5288</f>
        <v/>
      </c>
    </row>
    <row r="5289">
      <c r="A5289">
        <f>'DATA DASH'!A5289</f>
        <v/>
      </c>
      <c r="B5289">
        <f>'DATA DASH'!B5289</f>
        <v/>
      </c>
      <c r="C5289">
        <f>'DATA DASH'!C5289</f>
        <v/>
      </c>
      <c r="D5289">
        <f>'DATA DASH'!D5289</f>
        <v/>
      </c>
      <c r="E5289">
        <f>'DATA DASH'!E5289</f>
        <v/>
      </c>
      <c r="F5289">
        <f>'DATA DASH'!F5289</f>
        <v/>
      </c>
      <c r="G5289">
        <f>'DATA DASH'!G5289</f>
        <v/>
      </c>
      <c r="H5289">
        <f>'DATA DASH'!H5289</f>
        <v/>
      </c>
      <c r="I5289">
        <f>'DATA DASH'!I5289</f>
        <v/>
      </c>
      <c r="J5289">
        <f>'DATA DASH'!J5289</f>
        <v/>
      </c>
      <c r="K5289">
        <f>'DATA DASH'!K5289</f>
        <v/>
      </c>
      <c r="L5289">
        <f>'DATA DASH'!L5289</f>
        <v/>
      </c>
      <c r="M5289">
        <f>'DATA DASH'!M5289</f>
        <v/>
      </c>
    </row>
    <row r="5290">
      <c r="A5290">
        <f>'DATA DASH'!A5290</f>
        <v/>
      </c>
      <c r="B5290">
        <f>'DATA DASH'!B5290</f>
        <v/>
      </c>
      <c r="C5290">
        <f>'DATA DASH'!C5290</f>
        <v/>
      </c>
      <c r="D5290">
        <f>'DATA DASH'!D5290</f>
        <v/>
      </c>
      <c r="E5290">
        <f>'DATA DASH'!E5290</f>
        <v/>
      </c>
      <c r="F5290">
        <f>'DATA DASH'!F5290</f>
        <v/>
      </c>
      <c r="G5290">
        <f>'DATA DASH'!G5290</f>
        <v/>
      </c>
      <c r="H5290">
        <f>'DATA DASH'!H5290</f>
        <v/>
      </c>
      <c r="I5290">
        <f>'DATA DASH'!I5290</f>
        <v/>
      </c>
      <c r="J5290">
        <f>'DATA DASH'!J5290</f>
        <v/>
      </c>
      <c r="K5290">
        <f>'DATA DASH'!K5290</f>
        <v/>
      </c>
      <c r="L5290">
        <f>'DATA DASH'!L5290</f>
        <v/>
      </c>
      <c r="M5290">
        <f>'DATA DASH'!M5290</f>
        <v/>
      </c>
    </row>
    <row r="5291">
      <c r="A5291">
        <f>'DATA DASH'!A5291</f>
        <v/>
      </c>
      <c r="B5291">
        <f>'DATA DASH'!B5291</f>
        <v/>
      </c>
      <c r="C5291">
        <f>'DATA DASH'!C5291</f>
        <v/>
      </c>
      <c r="D5291">
        <f>'DATA DASH'!D5291</f>
        <v/>
      </c>
      <c r="E5291">
        <f>'DATA DASH'!E5291</f>
        <v/>
      </c>
      <c r="F5291">
        <f>'DATA DASH'!F5291</f>
        <v/>
      </c>
      <c r="G5291">
        <f>'DATA DASH'!G5291</f>
        <v/>
      </c>
      <c r="H5291">
        <f>'DATA DASH'!H5291</f>
        <v/>
      </c>
      <c r="I5291">
        <f>'DATA DASH'!I5291</f>
        <v/>
      </c>
      <c r="J5291">
        <f>'DATA DASH'!J5291</f>
        <v/>
      </c>
      <c r="K5291">
        <f>'DATA DASH'!K5291</f>
        <v/>
      </c>
      <c r="L5291">
        <f>'DATA DASH'!L5291</f>
        <v/>
      </c>
      <c r="M5291">
        <f>'DATA DASH'!M5291</f>
        <v/>
      </c>
    </row>
    <row r="5292">
      <c r="A5292">
        <f>'DATA DASH'!A5292</f>
        <v/>
      </c>
      <c r="B5292">
        <f>'DATA DASH'!B5292</f>
        <v/>
      </c>
      <c r="C5292">
        <f>'DATA DASH'!C5292</f>
        <v/>
      </c>
      <c r="D5292">
        <f>'DATA DASH'!D5292</f>
        <v/>
      </c>
      <c r="E5292">
        <f>'DATA DASH'!E5292</f>
        <v/>
      </c>
      <c r="F5292">
        <f>'DATA DASH'!F5292</f>
        <v/>
      </c>
      <c r="G5292">
        <f>'DATA DASH'!G5292</f>
        <v/>
      </c>
      <c r="H5292">
        <f>'DATA DASH'!H5292</f>
        <v/>
      </c>
      <c r="I5292">
        <f>'DATA DASH'!I5292</f>
        <v/>
      </c>
      <c r="J5292">
        <f>'DATA DASH'!J5292</f>
        <v/>
      </c>
      <c r="K5292">
        <f>'DATA DASH'!K5292</f>
        <v/>
      </c>
      <c r="L5292">
        <f>'DATA DASH'!L5292</f>
        <v/>
      </c>
      <c r="M5292">
        <f>'DATA DASH'!M5292</f>
        <v/>
      </c>
    </row>
    <row r="5293">
      <c r="A5293">
        <f>'DATA DASH'!A5293</f>
        <v/>
      </c>
      <c r="B5293">
        <f>'DATA DASH'!B5293</f>
        <v/>
      </c>
      <c r="C5293">
        <f>'DATA DASH'!C5293</f>
        <v/>
      </c>
      <c r="D5293">
        <f>'DATA DASH'!D5293</f>
        <v/>
      </c>
      <c r="E5293">
        <f>'DATA DASH'!E5293</f>
        <v/>
      </c>
      <c r="F5293">
        <f>'DATA DASH'!F5293</f>
        <v/>
      </c>
      <c r="G5293">
        <f>'DATA DASH'!G5293</f>
        <v/>
      </c>
      <c r="H5293">
        <f>'DATA DASH'!H5293</f>
        <v/>
      </c>
      <c r="I5293">
        <f>'DATA DASH'!I5293</f>
        <v/>
      </c>
      <c r="J5293">
        <f>'DATA DASH'!J5293</f>
        <v/>
      </c>
      <c r="K5293">
        <f>'DATA DASH'!K5293</f>
        <v/>
      </c>
      <c r="L5293">
        <f>'DATA DASH'!L5293</f>
        <v/>
      </c>
      <c r="M5293">
        <f>'DATA DASH'!M5293</f>
        <v/>
      </c>
    </row>
    <row r="5294">
      <c r="A5294">
        <f>'DATA DASH'!A5294</f>
        <v/>
      </c>
      <c r="B5294">
        <f>'DATA DASH'!B5294</f>
        <v/>
      </c>
      <c r="C5294">
        <f>'DATA DASH'!C5294</f>
        <v/>
      </c>
      <c r="D5294">
        <f>'DATA DASH'!D5294</f>
        <v/>
      </c>
      <c r="E5294">
        <f>'DATA DASH'!E5294</f>
        <v/>
      </c>
      <c r="F5294">
        <f>'DATA DASH'!F5294</f>
        <v/>
      </c>
      <c r="G5294">
        <f>'DATA DASH'!G5294</f>
        <v/>
      </c>
      <c r="H5294">
        <f>'DATA DASH'!H5294</f>
        <v/>
      </c>
      <c r="I5294">
        <f>'DATA DASH'!I5294</f>
        <v/>
      </c>
      <c r="J5294">
        <f>'DATA DASH'!J5294</f>
        <v/>
      </c>
      <c r="K5294">
        <f>'DATA DASH'!K5294</f>
        <v/>
      </c>
      <c r="L5294">
        <f>'DATA DASH'!L5294</f>
        <v/>
      </c>
      <c r="M5294">
        <f>'DATA DASH'!M5294</f>
        <v/>
      </c>
    </row>
    <row r="5295">
      <c r="A5295">
        <f>'DATA DASH'!A5295</f>
        <v/>
      </c>
      <c r="B5295">
        <f>'DATA DASH'!B5295</f>
        <v/>
      </c>
      <c r="C5295">
        <f>'DATA DASH'!C5295</f>
        <v/>
      </c>
      <c r="D5295">
        <f>'DATA DASH'!D5295</f>
        <v/>
      </c>
      <c r="E5295">
        <f>'DATA DASH'!E5295</f>
        <v/>
      </c>
      <c r="F5295">
        <f>'DATA DASH'!F5295</f>
        <v/>
      </c>
      <c r="G5295">
        <f>'DATA DASH'!G5295</f>
        <v/>
      </c>
      <c r="H5295">
        <f>'DATA DASH'!H5295</f>
        <v/>
      </c>
      <c r="I5295">
        <f>'DATA DASH'!I5295</f>
        <v/>
      </c>
      <c r="J5295">
        <f>'DATA DASH'!J5295</f>
        <v/>
      </c>
      <c r="K5295">
        <f>'DATA DASH'!K5295</f>
        <v/>
      </c>
      <c r="L5295">
        <f>'DATA DASH'!L5295</f>
        <v/>
      </c>
      <c r="M5295">
        <f>'DATA DASH'!M5295</f>
        <v/>
      </c>
    </row>
    <row r="5296">
      <c r="A5296">
        <f>'DATA DASH'!A5296</f>
        <v/>
      </c>
      <c r="B5296">
        <f>'DATA DASH'!B5296</f>
        <v/>
      </c>
      <c r="C5296">
        <f>'DATA DASH'!C5296</f>
        <v/>
      </c>
      <c r="D5296">
        <f>'DATA DASH'!D5296</f>
        <v/>
      </c>
      <c r="E5296">
        <f>'DATA DASH'!E5296</f>
        <v/>
      </c>
      <c r="F5296">
        <f>'DATA DASH'!F5296</f>
        <v/>
      </c>
      <c r="G5296">
        <f>'DATA DASH'!G5296</f>
        <v/>
      </c>
      <c r="H5296">
        <f>'DATA DASH'!H5296</f>
        <v/>
      </c>
      <c r="I5296">
        <f>'DATA DASH'!I5296</f>
        <v/>
      </c>
      <c r="J5296">
        <f>'DATA DASH'!J5296</f>
        <v/>
      </c>
      <c r="K5296">
        <f>'DATA DASH'!K5296</f>
        <v/>
      </c>
      <c r="L5296">
        <f>'DATA DASH'!L5296</f>
        <v/>
      </c>
      <c r="M5296">
        <f>'DATA DASH'!M5296</f>
        <v/>
      </c>
    </row>
    <row r="5297">
      <c r="A5297">
        <f>'DATA DASH'!A5297</f>
        <v/>
      </c>
      <c r="B5297">
        <f>'DATA DASH'!B5297</f>
        <v/>
      </c>
      <c r="C5297">
        <f>'DATA DASH'!C5297</f>
        <v/>
      </c>
      <c r="D5297">
        <f>'DATA DASH'!D5297</f>
        <v/>
      </c>
      <c r="E5297">
        <f>'DATA DASH'!E5297</f>
        <v/>
      </c>
      <c r="F5297">
        <f>'DATA DASH'!F5297</f>
        <v/>
      </c>
      <c r="G5297">
        <f>'DATA DASH'!G5297</f>
        <v/>
      </c>
      <c r="H5297">
        <f>'DATA DASH'!H5297</f>
        <v/>
      </c>
      <c r="I5297">
        <f>'DATA DASH'!I5297</f>
        <v/>
      </c>
      <c r="J5297">
        <f>'DATA DASH'!J5297</f>
        <v/>
      </c>
      <c r="K5297">
        <f>'DATA DASH'!K5297</f>
        <v/>
      </c>
      <c r="L5297">
        <f>'DATA DASH'!L5297</f>
        <v/>
      </c>
      <c r="M5297">
        <f>'DATA DASH'!M5297</f>
        <v/>
      </c>
    </row>
    <row r="5298">
      <c r="A5298">
        <f>'DATA DASH'!A5298</f>
        <v/>
      </c>
      <c r="B5298">
        <f>'DATA DASH'!B5298</f>
        <v/>
      </c>
      <c r="C5298">
        <f>'DATA DASH'!C5298</f>
        <v/>
      </c>
      <c r="D5298">
        <f>'DATA DASH'!D5298</f>
        <v/>
      </c>
      <c r="E5298">
        <f>'DATA DASH'!E5298</f>
        <v/>
      </c>
      <c r="F5298">
        <f>'DATA DASH'!F5298</f>
        <v/>
      </c>
      <c r="G5298">
        <f>'DATA DASH'!G5298</f>
        <v/>
      </c>
      <c r="H5298">
        <f>'DATA DASH'!H5298</f>
        <v/>
      </c>
      <c r="I5298">
        <f>'DATA DASH'!I5298</f>
        <v/>
      </c>
      <c r="J5298">
        <f>'DATA DASH'!J5298</f>
        <v/>
      </c>
      <c r="K5298">
        <f>'DATA DASH'!K5298</f>
        <v/>
      </c>
      <c r="L5298">
        <f>'DATA DASH'!L5298</f>
        <v/>
      </c>
      <c r="M5298">
        <f>'DATA DASH'!M5298</f>
        <v/>
      </c>
    </row>
    <row r="5299">
      <c r="A5299">
        <f>'DATA DASH'!A5299</f>
        <v/>
      </c>
      <c r="B5299">
        <f>'DATA DASH'!B5299</f>
        <v/>
      </c>
      <c r="C5299">
        <f>'DATA DASH'!C5299</f>
        <v/>
      </c>
      <c r="D5299">
        <f>'DATA DASH'!D5299</f>
        <v/>
      </c>
      <c r="E5299">
        <f>'DATA DASH'!E5299</f>
        <v/>
      </c>
      <c r="F5299">
        <f>'DATA DASH'!F5299</f>
        <v/>
      </c>
      <c r="G5299">
        <f>'DATA DASH'!G5299</f>
        <v/>
      </c>
      <c r="H5299">
        <f>'DATA DASH'!H5299</f>
        <v/>
      </c>
      <c r="I5299">
        <f>'DATA DASH'!I5299</f>
        <v/>
      </c>
      <c r="J5299">
        <f>'DATA DASH'!J5299</f>
        <v/>
      </c>
      <c r="K5299">
        <f>'DATA DASH'!K5299</f>
        <v/>
      </c>
      <c r="L5299">
        <f>'DATA DASH'!L5299</f>
        <v/>
      </c>
      <c r="M5299">
        <f>'DATA DASH'!M5299</f>
        <v/>
      </c>
    </row>
    <row r="5300">
      <c r="A5300">
        <f>'DATA DASH'!A5300</f>
        <v/>
      </c>
      <c r="B5300">
        <f>'DATA DASH'!B5300</f>
        <v/>
      </c>
      <c r="C5300">
        <f>'DATA DASH'!C5300</f>
        <v/>
      </c>
      <c r="D5300">
        <f>'DATA DASH'!D5300</f>
        <v/>
      </c>
      <c r="E5300">
        <f>'DATA DASH'!E5300</f>
        <v/>
      </c>
      <c r="F5300">
        <f>'DATA DASH'!F5300</f>
        <v/>
      </c>
      <c r="G5300">
        <f>'DATA DASH'!G5300</f>
        <v/>
      </c>
      <c r="H5300">
        <f>'DATA DASH'!H5300</f>
        <v/>
      </c>
      <c r="I5300">
        <f>'DATA DASH'!I5300</f>
        <v/>
      </c>
      <c r="J5300">
        <f>'DATA DASH'!J5300</f>
        <v/>
      </c>
      <c r="K5300">
        <f>'DATA DASH'!K5300</f>
        <v/>
      </c>
      <c r="L5300">
        <f>'DATA DASH'!L5300</f>
        <v/>
      </c>
      <c r="M5300">
        <f>'DATA DASH'!M5300</f>
        <v/>
      </c>
    </row>
    <row r="5301">
      <c r="A5301">
        <f>'DATA DASH'!A5301</f>
        <v/>
      </c>
      <c r="B5301">
        <f>'DATA DASH'!B5301</f>
        <v/>
      </c>
      <c r="C5301">
        <f>'DATA DASH'!C5301</f>
        <v/>
      </c>
      <c r="D5301">
        <f>'DATA DASH'!D5301</f>
        <v/>
      </c>
      <c r="E5301">
        <f>'DATA DASH'!E5301</f>
        <v/>
      </c>
      <c r="F5301">
        <f>'DATA DASH'!F5301</f>
        <v/>
      </c>
      <c r="G5301">
        <f>'DATA DASH'!G5301</f>
        <v/>
      </c>
      <c r="H5301">
        <f>'DATA DASH'!H5301</f>
        <v/>
      </c>
      <c r="I5301">
        <f>'DATA DASH'!I5301</f>
        <v/>
      </c>
      <c r="J5301">
        <f>'DATA DASH'!J5301</f>
        <v/>
      </c>
      <c r="K5301">
        <f>'DATA DASH'!K5301</f>
        <v/>
      </c>
      <c r="L5301">
        <f>'DATA DASH'!L5301</f>
        <v/>
      </c>
      <c r="M5301">
        <f>'DATA DASH'!M5301</f>
        <v/>
      </c>
    </row>
    <row r="5302">
      <c r="A5302">
        <f>'DATA DASH'!A5302</f>
        <v/>
      </c>
      <c r="B5302">
        <f>'DATA DASH'!B5302</f>
        <v/>
      </c>
      <c r="C5302">
        <f>'DATA DASH'!C5302</f>
        <v/>
      </c>
      <c r="D5302">
        <f>'DATA DASH'!D5302</f>
        <v/>
      </c>
      <c r="E5302">
        <f>'DATA DASH'!E5302</f>
        <v/>
      </c>
      <c r="F5302">
        <f>'DATA DASH'!F5302</f>
        <v/>
      </c>
      <c r="G5302">
        <f>'DATA DASH'!G5302</f>
        <v/>
      </c>
      <c r="H5302">
        <f>'DATA DASH'!H5302</f>
        <v/>
      </c>
      <c r="I5302">
        <f>'DATA DASH'!I5302</f>
        <v/>
      </c>
      <c r="J5302">
        <f>'DATA DASH'!J5302</f>
        <v/>
      </c>
      <c r="K5302">
        <f>'DATA DASH'!K5302</f>
        <v/>
      </c>
      <c r="L5302">
        <f>'DATA DASH'!L5302</f>
        <v/>
      </c>
      <c r="M5302">
        <f>'DATA DASH'!M5302</f>
        <v/>
      </c>
    </row>
    <row r="5303">
      <c r="A5303">
        <f>'DATA DASH'!A5303</f>
        <v/>
      </c>
      <c r="B5303">
        <f>'DATA DASH'!B5303</f>
        <v/>
      </c>
      <c r="C5303">
        <f>'DATA DASH'!C5303</f>
        <v/>
      </c>
      <c r="D5303">
        <f>'DATA DASH'!D5303</f>
        <v/>
      </c>
      <c r="E5303">
        <f>'DATA DASH'!E5303</f>
        <v/>
      </c>
      <c r="F5303">
        <f>'DATA DASH'!F5303</f>
        <v/>
      </c>
      <c r="G5303">
        <f>'DATA DASH'!G5303</f>
        <v/>
      </c>
      <c r="H5303">
        <f>'DATA DASH'!H5303</f>
        <v/>
      </c>
      <c r="I5303">
        <f>'DATA DASH'!I5303</f>
        <v/>
      </c>
      <c r="J5303">
        <f>'DATA DASH'!J5303</f>
        <v/>
      </c>
      <c r="K5303">
        <f>'DATA DASH'!K5303</f>
        <v/>
      </c>
      <c r="L5303">
        <f>'DATA DASH'!L5303</f>
        <v/>
      </c>
      <c r="M5303">
        <f>'DATA DASH'!M5303</f>
        <v/>
      </c>
    </row>
    <row r="5304">
      <c r="A5304">
        <f>'DATA DASH'!A5304</f>
        <v/>
      </c>
      <c r="B5304">
        <f>'DATA DASH'!B5304</f>
        <v/>
      </c>
      <c r="C5304">
        <f>'DATA DASH'!C5304</f>
        <v/>
      </c>
      <c r="D5304">
        <f>'DATA DASH'!D5304</f>
        <v/>
      </c>
      <c r="E5304">
        <f>'DATA DASH'!E5304</f>
        <v/>
      </c>
      <c r="F5304">
        <f>'DATA DASH'!F5304</f>
        <v/>
      </c>
      <c r="G5304">
        <f>'DATA DASH'!G5304</f>
        <v/>
      </c>
      <c r="H5304">
        <f>'DATA DASH'!H5304</f>
        <v/>
      </c>
      <c r="I5304">
        <f>'DATA DASH'!I5304</f>
        <v/>
      </c>
      <c r="J5304">
        <f>'DATA DASH'!J5304</f>
        <v/>
      </c>
      <c r="K5304">
        <f>'DATA DASH'!K5304</f>
        <v/>
      </c>
      <c r="L5304">
        <f>'DATA DASH'!L5304</f>
        <v/>
      </c>
      <c r="M5304">
        <f>'DATA DASH'!M5304</f>
        <v/>
      </c>
    </row>
    <row r="5305">
      <c r="A5305">
        <f>'DATA DASH'!A5305</f>
        <v/>
      </c>
      <c r="B5305">
        <f>'DATA DASH'!B5305</f>
        <v/>
      </c>
      <c r="C5305">
        <f>'DATA DASH'!C5305</f>
        <v/>
      </c>
      <c r="D5305">
        <f>'DATA DASH'!D5305</f>
        <v/>
      </c>
      <c r="E5305">
        <f>'DATA DASH'!E5305</f>
        <v/>
      </c>
      <c r="F5305">
        <f>'DATA DASH'!F5305</f>
        <v/>
      </c>
      <c r="G5305">
        <f>'DATA DASH'!G5305</f>
        <v/>
      </c>
      <c r="H5305">
        <f>'DATA DASH'!H5305</f>
        <v/>
      </c>
      <c r="I5305">
        <f>'DATA DASH'!I5305</f>
        <v/>
      </c>
      <c r="J5305">
        <f>'DATA DASH'!J5305</f>
        <v/>
      </c>
      <c r="K5305">
        <f>'DATA DASH'!K5305</f>
        <v/>
      </c>
      <c r="L5305">
        <f>'DATA DASH'!L5305</f>
        <v/>
      </c>
      <c r="M5305">
        <f>'DATA DASH'!M5305</f>
        <v/>
      </c>
    </row>
    <row r="5306">
      <c r="A5306">
        <f>'DATA DASH'!A5306</f>
        <v/>
      </c>
      <c r="B5306">
        <f>'DATA DASH'!B5306</f>
        <v/>
      </c>
      <c r="C5306">
        <f>'DATA DASH'!C5306</f>
        <v/>
      </c>
      <c r="D5306">
        <f>'DATA DASH'!D5306</f>
        <v/>
      </c>
      <c r="E5306">
        <f>'DATA DASH'!E5306</f>
        <v/>
      </c>
      <c r="F5306">
        <f>'DATA DASH'!F5306</f>
        <v/>
      </c>
      <c r="G5306">
        <f>'DATA DASH'!G5306</f>
        <v/>
      </c>
      <c r="H5306">
        <f>'DATA DASH'!H5306</f>
        <v/>
      </c>
      <c r="I5306">
        <f>'DATA DASH'!I5306</f>
        <v/>
      </c>
      <c r="J5306">
        <f>'DATA DASH'!J5306</f>
        <v/>
      </c>
      <c r="K5306">
        <f>'DATA DASH'!K5306</f>
        <v/>
      </c>
      <c r="L5306">
        <f>'DATA DASH'!L5306</f>
        <v/>
      </c>
      <c r="M5306">
        <f>'DATA DASH'!M5306</f>
        <v/>
      </c>
    </row>
    <row r="5307">
      <c r="A5307">
        <f>'DATA DASH'!A5307</f>
        <v/>
      </c>
      <c r="B5307">
        <f>'DATA DASH'!B5307</f>
        <v/>
      </c>
      <c r="C5307">
        <f>'DATA DASH'!C5307</f>
        <v/>
      </c>
      <c r="D5307">
        <f>'DATA DASH'!D5307</f>
        <v/>
      </c>
      <c r="E5307">
        <f>'DATA DASH'!E5307</f>
        <v/>
      </c>
      <c r="F5307">
        <f>'DATA DASH'!F5307</f>
        <v/>
      </c>
      <c r="G5307">
        <f>'DATA DASH'!G5307</f>
        <v/>
      </c>
      <c r="H5307">
        <f>'DATA DASH'!H5307</f>
        <v/>
      </c>
      <c r="I5307">
        <f>'DATA DASH'!I5307</f>
        <v/>
      </c>
      <c r="J5307">
        <f>'DATA DASH'!J5307</f>
        <v/>
      </c>
      <c r="K5307">
        <f>'DATA DASH'!K5307</f>
        <v/>
      </c>
      <c r="L5307">
        <f>'DATA DASH'!L5307</f>
        <v/>
      </c>
      <c r="M5307">
        <f>'DATA DASH'!M5307</f>
        <v/>
      </c>
    </row>
    <row r="5308">
      <c r="A5308">
        <f>'DATA DASH'!A5308</f>
        <v/>
      </c>
      <c r="B5308">
        <f>'DATA DASH'!B5308</f>
        <v/>
      </c>
      <c r="C5308">
        <f>'DATA DASH'!C5308</f>
        <v/>
      </c>
      <c r="D5308">
        <f>'DATA DASH'!D5308</f>
        <v/>
      </c>
      <c r="E5308">
        <f>'DATA DASH'!E5308</f>
        <v/>
      </c>
      <c r="F5308">
        <f>'DATA DASH'!F5308</f>
        <v/>
      </c>
      <c r="G5308">
        <f>'DATA DASH'!G5308</f>
        <v/>
      </c>
      <c r="H5308">
        <f>'DATA DASH'!H5308</f>
        <v/>
      </c>
      <c r="I5308">
        <f>'DATA DASH'!I5308</f>
        <v/>
      </c>
      <c r="J5308">
        <f>'DATA DASH'!J5308</f>
        <v/>
      </c>
      <c r="K5308">
        <f>'DATA DASH'!K5308</f>
        <v/>
      </c>
      <c r="L5308">
        <f>'DATA DASH'!L5308</f>
        <v/>
      </c>
      <c r="M5308">
        <f>'DATA DASH'!M5308</f>
        <v/>
      </c>
    </row>
    <row r="5309">
      <c r="A5309">
        <f>'DATA DASH'!A5309</f>
        <v/>
      </c>
      <c r="B5309">
        <f>'DATA DASH'!B5309</f>
        <v/>
      </c>
      <c r="C5309">
        <f>'DATA DASH'!C5309</f>
        <v/>
      </c>
      <c r="D5309">
        <f>'DATA DASH'!D5309</f>
        <v/>
      </c>
      <c r="E5309">
        <f>'DATA DASH'!E5309</f>
        <v/>
      </c>
      <c r="F5309">
        <f>'DATA DASH'!F5309</f>
        <v/>
      </c>
      <c r="G5309">
        <f>'DATA DASH'!G5309</f>
        <v/>
      </c>
      <c r="H5309">
        <f>'DATA DASH'!H5309</f>
        <v/>
      </c>
      <c r="I5309">
        <f>'DATA DASH'!I5309</f>
        <v/>
      </c>
      <c r="J5309">
        <f>'DATA DASH'!J5309</f>
        <v/>
      </c>
      <c r="K5309">
        <f>'DATA DASH'!K5309</f>
        <v/>
      </c>
      <c r="L5309">
        <f>'DATA DASH'!L5309</f>
        <v/>
      </c>
      <c r="M5309">
        <f>'DATA DASH'!M5309</f>
        <v/>
      </c>
    </row>
    <row r="5310">
      <c r="A5310">
        <f>'DATA DASH'!A5310</f>
        <v/>
      </c>
      <c r="B5310">
        <f>'DATA DASH'!B5310</f>
        <v/>
      </c>
      <c r="C5310">
        <f>'DATA DASH'!C5310</f>
        <v/>
      </c>
      <c r="D5310">
        <f>'DATA DASH'!D5310</f>
        <v/>
      </c>
      <c r="E5310">
        <f>'DATA DASH'!E5310</f>
        <v/>
      </c>
      <c r="F5310">
        <f>'DATA DASH'!F5310</f>
        <v/>
      </c>
      <c r="G5310">
        <f>'DATA DASH'!G5310</f>
        <v/>
      </c>
      <c r="H5310">
        <f>'DATA DASH'!H5310</f>
        <v/>
      </c>
      <c r="I5310">
        <f>'DATA DASH'!I5310</f>
        <v/>
      </c>
      <c r="J5310">
        <f>'DATA DASH'!J5310</f>
        <v/>
      </c>
      <c r="K5310">
        <f>'DATA DASH'!K5310</f>
        <v/>
      </c>
      <c r="L5310">
        <f>'DATA DASH'!L5310</f>
        <v/>
      </c>
      <c r="M5310">
        <f>'DATA DASH'!M5310</f>
        <v/>
      </c>
    </row>
    <row r="5311">
      <c r="A5311">
        <f>'DATA DASH'!A5311</f>
        <v/>
      </c>
      <c r="B5311">
        <f>'DATA DASH'!B5311</f>
        <v/>
      </c>
      <c r="C5311">
        <f>'DATA DASH'!C5311</f>
        <v/>
      </c>
      <c r="D5311">
        <f>'DATA DASH'!D5311</f>
        <v/>
      </c>
      <c r="E5311">
        <f>'DATA DASH'!E5311</f>
        <v/>
      </c>
      <c r="F5311">
        <f>'DATA DASH'!F5311</f>
        <v/>
      </c>
      <c r="G5311">
        <f>'DATA DASH'!G5311</f>
        <v/>
      </c>
      <c r="H5311">
        <f>'DATA DASH'!H5311</f>
        <v/>
      </c>
      <c r="I5311">
        <f>'DATA DASH'!I5311</f>
        <v/>
      </c>
      <c r="J5311">
        <f>'DATA DASH'!J5311</f>
        <v/>
      </c>
      <c r="K5311">
        <f>'DATA DASH'!K5311</f>
        <v/>
      </c>
      <c r="L5311">
        <f>'DATA DASH'!L5311</f>
        <v/>
      </c>
      <c r="M5311">
        <f>'DATA DASH'!M5311</f>
        <v/>
      </c>
    </row>
    <row r="5312">
      <c r="A5312">
        <f>'DATA DASH'!A5312</f>
        <v/>
      </c>
      <c r="B5312">
        <f>'DATA DASH'!B5312</f>
        <v/>
      </c>
      <c r="C5312">
        <f>'DATA DASH'!C5312</f>
        <v/>
      </c>
      <c r="D5312">
        <f>'DATA DASH'!D5312</f>
        <v/>
      </c>
      <c r="E5312">
        <f>'DATA DASH'!E5312</f>
        <v/>
      </c>
      <c r="F5312">
        <f>'DATA DASH'!F5312</f>
        <v/>
      </c>
      <c r="G5312">
        <f>'DATA DASH'!G5312</f>
        <v/>
      </c>
      <c r="H5312">
        <f>'DATA DASH'!H5312</f>
        <v/>
      </c>
      <c r="I5312">
        <f>'DATA DASH'!I5312</f>
        <v/>
      </c>
      <c r="J5312">
        <f>'DATA DASH'!J5312</f>
        <v/>
      </c>
      <c r="K5312">
        <f>'DATA DASH'!K5312</f>
        <v/>
      </c>
      <c r="L5312">
        <f>'DATA DASH'!L5312</f>
        <v/>
      </c>
      <c r="M5312">
        <f>'DATA DASH'!M5312</f>
        <v/>
      </c>
    </row>
    <row r="5313">
      <c r="A5313">
        <f>'DATA DASH'!A5313</f>
        <v/>
      </c>
      <c r="B5313">
        <f>'DATA DASH'!B5313</f>
        <v/>
      </c>
      <c r="C5313">
        <f>'DATA DASH'!C5313</f>
        <v/>
      </c>
      <c r="D5313">
        <f>'DATA DASH'!D5313</f>
        <v/>
      </c>
      <c r="E5313">
        <f>'DATA DASH'!E5313</f>
        <v/>
      </c>
      <c r="F5313">
        <f>'DATA DASH'!F5313</f>
        <v/>
      </c>
      <c r="G5313">
        <f>'DATA DASH'!G5313</f>
        <v/>
      </c>
      <c r="H5313">
        <f>'DATA DASH'!H5313</f>
        <v/>
      </c>
      <c r="I5313">
        <f>'DATA DASH'!I5313</f>
        <v/>
      </c>
      <c r="J5313">
        <f>'DATA DASH'!J5313</f>
        <v/>
      </c>
      <c r="K5313">
        <f>'DATA DASH'!K5313</f>
        <v/>
      </c>
      <c r="L5313">
        <f>'DATA DASH'!L5313</f>
        <v/>
      </c>
      <c r="M5313">
        <f>'DATA DASH'!M5313</f>
        <v/>
      </c>
    </row>
    <row r="5314">
      <c r="A5314">
        <f>'DATA DASH'!A5314</f>
        <v/>
      </c>
      <c r="B5314">
        <f>'DATA DASH'!B5314</f>
        <v/>
      </c>
      <c r="C5314">
        <f>'DATA DASH'!C5314</f>
        <v/>
      </c>
      <c r="D5314">
        <f>'DATA DASH'!D5314</f>
        <v/>
      </c>
      <c r="E5314">
        <f>'DATA DASH'!E5314</f>
        <v/>
      </c>
      <c r="F5314">
        <f>'DATA DASH'!F5314</f>
        <v/>
      </c>
      <c r="G5314">
        <f>'DATA DASH'!G5314</f>
        <v/>
      </c>
      <c r="H5314">
        <f>'DATA DASH'!H5314</f>
        <v/>
      </c>
      <c r="I5314">
        <f>'DATA DASH'!I5314</f>
        <v/>
      </c>
      <c r="J5314">
        <f>'DATA DASH'!J5314</f>
        <v/>
      </c>
      <c r="K5314">
        <f>'DATA DASH'!K5314</f>
        <v/>
      </c>
      <c r="L5314">
        <f>'DATA DASH'!L5314</f>
        <v/>
      </c>
      <c r="M5314">
        <f>'DATA DASH'!M5314</f>
        <v/>
      </c>
    </row>
    <row r="5315">
      <c r="A5315">
        <f>'DATA DASH'!A5315</f>
        <v/>
      </c>
      <c r="B5315">
        <f>'DATA DASH'!B5315</f>
        <v/>
      </c>
      <c r="C5315">
        <f>'DATA DASH'!C5315</f>
        <v/>
      </c>
      <c r="D5315">
        <f>'DATA DASH'!D5315</f>
        <v/>
      </c>
      <c r="E5315">
        <f>'DATA DASH'!E5315</f>
        <v/>
      </c>
      <c r="F5315">
        <f>'DATA DASH'!F5315</f>
        <v/>
      </c>
      <c r="G5315">
        <f>'DATA DASH'!G5315</f>
        <v/>
      </c>
      <c r="H5315">
        <f>'DATA DASH'!H5315</f>
        <v/>
      </c>
      <c r="I5315">
        <f>'DATA DASH'!I5315</f>
        <v/>
      </c>
      <c r="J5315">
        <f>'DATA DASH'!J5315</f>
        <v/>
      </c>
      <c r="K5315">
        <f>'DATA DASH'!K5315</f>
        <v/>
      </c>
      <c r="L5315">
        <f>'DATA DASH'!L5315</f>
        <v/>
      </c>
      <c r="M5315">
        <f>'DATA DASH'!M5315</f>
        <v/>
      </c>
    </row>
    <row r="5316">
      <c r="A5316">
        <f>'DATA DASH'!A5316</f>
        <v/>
      </c>
      <c r="B5316">
        <f>'DATA DASH'!B5316</f>
        <v/>
      </c>
      <c r="C5316">
        <f>'DATA DASH'!C5316</f>
        <v/>
      </c>
      <c r="D5316">
        <f>'DATA DASH'!D5316</f>
        <v/>
      </c>
      <c r="E5316">
        <f>'DATA DASH'!E5316</f>
        <v/>
      </c>
      <c r="F5316">
        <f>'DATA DASH'!F5316</f>
        <v/>
      </c>
      <c r="G5316">
        <f>'DATA DASH'!G5316</f>
        <v/>
      </c>
      <c r="H5316">
        <f>'DATA DASH'!H5316</f>
        <v/>
      </c>
      <c r="I5316">
        <f>'DATA DASH'!I5316</f>
        <v/>
      </c>
      <c r="J5316">
        <f>'DATA DASH'!J5316</f>
        <v/>
      </c>
      <c r="K5316">
        <f>'DATA DASH'!K5316</f>
        <v/>
      </c>
      <c r="L5316">
        <f>'DATA DASH'!L5316</f>
        <v/>
      </c>
      <c r="M5316">
        <f>'DATA DASH'!M5316</f>
        <v/>
      </c>
    </row>
    <row r="5317">
      <c r="A5317">
        <f>'DATA DASH'!A5317</f>
        <v/>
      </c>
      <c r="B5317">
        <f>'DATA DASH'!B5317</f>
        <v/>
      </c>
      <c r="C5317">
        <f>'DATA DASH'!C5317</f>
        <v/>
      </c>
      <c r="D5317">
        <f>'DATA DASH'!D5317</f>
        <v/>
      </c>
      <c r="E5317">
        <f>'DATA DASH'!E5317</f>
        <v/>
      </c>
      <c r="F5317">
        <f>'DATA DASH'!F5317</f>
        <v/>
      </c>
      <c r="G5317">
        <f>'DATA DASH'!G5317</f>
        <v/>
      </c>
      <c r="H5317">
        <f>'DATA DASH'!H5317</f>
        <v/>
      </c>
      <c r="I5317">
        <f>'DATA DASH'!I5317</f>
        <v/>
      </c>
      <c r="J5317">
        <f>'DATA DASH'!J5317</f>
        <v/>
      </c>
      <c r="K5317">
        <f>'DATA DASH'!K5317</f>
        <v/>
      </c>
      <c r="L5317">
        <f>'DATA DASH'!L5317</f>
        <v/>
      </c>
      <c r="M5317">
        <f>'DATA DASH'!M5317</f>
        <v/>
      </c>
    </row>
    <row r="5318">
      <c r="A5318">
        <f>'DATA DASH'!A5318</f>
        <v/>
      </c>
      <c r="B5318">
        <f>'DATA DASH'!B5318</f>
        <v/>
      </c>
      <c r="C5318">
        <f>'DATA DASH'!C5318</f>
        <v/>
      </c>
      <c r="D5318">
        <f>'DATA DASH'!D5318</f>
        <v/>
      </c>
      <c r="E5318">
        <f>'DATA DASH'!E5318</f>
        <v/>
      </c>
      <c r="F5318">
        <f>'DATA DASH'!F5318</f>
        <v/>
      </c>
      <c r="G5318">
        <f>'DATA DASH'!G5318</f>
        <v/>
      </c>
      <c r="H5318">
        <f>'DATA DASH'!H5318</f>
        <v/>
      </c>
      <c r="I5318">
        <f>'DATA DASH'!I5318</f>
        <v/>
      </c>
      <c r="J5318">
        <f>'DATA DASH'!J5318</f>
        <v/>
      </c>
      <c r="K5318">
        <f>'DATA DASH'!K5318</f>
        <v/>
      </c>
      <c r="L5318">
        <f>'DATA DASH'!L5318</f>
        <v/>
      </c>
      <c r="M5318">
        <f>'DATA DASH'!M5318</f>
        <v/>
      </c>
    </row>
    <row r="5319">
      <c r="A5319">
        <f>'DATA DASH'!A5319</f>
        <v/>
      </c>
      <c r="B5319">
        <f>'DATA DASH'!B5319</f>
        <v/>
      </c>
      <c r="C5319">
        <f>'DATA DASH'!C5319</f>
        <v/>
      </c>
      <c r="D5319">
        <f>'DATA DASH'!D5319</f>
        <v/>
      </c>
      <c r="E5319">
        <f>'DATA DASH'!E5319</f>
        <v/>
      </c>
      <c r="F5319">
        <f>'DATA DASH'!F5319</f>
        <v/>
      </c>
      <c r="G5319">
        <f>'DATA DASH'!G5319</f>
        <v/>
      </c>
      <c r="H5319">
        <f>'DATA DASH'!H5319</f>
        <v/>
      </c>
      <c r="I5319">
        <f>'DATA DASH'!I5319</f>
        <v/>
      </c>
      <c r="J5319">
        <f>'DATA DASH'!J5319</f>
        <v/>
      </c>
      <c r="K5319">
        <f>'DATA DASH'!K5319</f>
        <v/>
      </c>
      <c r="L5319">
        <f>'DATA DASH'!L5319</f>
        <v/>
      </c>
      <c r="M5319">
        <f>'DATA DASH'!M5319</f>
        <v/>
      </c>
    </row>
    <row r="5320">
      <c r="A5320">
        <f>'DATA DASH'!A5320</f>
        <v/>
      </c>
      <c r="B5320">
        <f>'DATA DASH'!B5320</f>
        <v/>
      </c>
      <c r="C5320">
        <f>'DATA DASH'!C5320</f>
        <v/>
      </c>
      <c r="D5320">
        <f>'DATA DASH'!D5320</f>
        <v/>
      </c>
      <c r="E5320">
        <f>'DATA DASH'!E5320</f>
        <v/>
      </c>
      <c r="F5320">
        <f>'DATA DASH'!F5320</f>
        <v/>
      </c>
      <c r="G5320">
        <f>'DATA DASH'!G5320</f>
        <v/>
      </c>
      <c r="H5320">
        <f>'DATA DASH'!H5320</f>
        <v/>
      </c>
      <c r="I5320">
        <f>'DATA DASH'!I5320</f>
        <v/>
      </c>
      <c r="J5320">
        <f>'DATA DASH'!J5320</f>
        <v/>
      </c>
      <c r="K5320">
        <f>'DATA DASH'!K5320</f>
        <v/>
      </c>
      <c r="L5320">
        <f>'DATA DASH'!L5320</f>
        <v/>
      </c>
      <c r="M5320">
        <f>'DATA DASH'!M5320</f>
        <v/>
      </c>
    </row>
    <row r="5321">
      <c r="A5321">
        <f>'DATA DASH'!A5321</f>
        <v/>
      </c>
      <c r="B5321">
        <f>'DATA DASH'!B5321</f>
        <v/>
      </c>
      <c r="C5321">
        <f>'DATA DASH'!C5321</f>
        <v/>
      </c>
      <c r="D5321">
        <f>'DATA DASH'!D5321</f>
        <v/>
      </c>
      <c r="E5321">
        <f>'DATA DASH'!E5321</f>
        <v/>
      </c>
      <c r="F5321">
        <f>'DATA DASH'!F5321</f>
        <v/>
      </c>
      <c r="G5321">
        <f>'DATA DASH'!G5321</f>
        <v/>
      </c>
      <c r="H5321">
        <f>'DATA DASH'!H5321</f>
        <v/>
      </c>
      <c r="I5321">
        <f>'DATA DASH'!I5321</f>
        <v/>
      </c>
      <c r="J5321">
        <f>'DATA DASH'!J5321</f>
        <v/>
      </c>
      <c r="K5321">
        <f>'DATA DASH'!K5321</f>
        <v/>
      </c>
      <c r="L5321">
        <f>'DATA DASH'!L5321</f>
        <v/>
      </c>
      <c r="M5321">
        <f>'DATA DASH'!M5321</f>
        <v/>
      </c>
    </row>
    <row r="5322">
      <c r="A5322">
        <f>'DATA DASH'!A5322</f>
        <v/>
      </c>
      <c r="B5322">
        <f>'DATA DASH'!B5322</f>
        <v/>
      </c>
      <c r="C5322">
        <f>'DATA DASH'!C5322</f>
        <v/>
      </c>
      <c r="D5322">
        <f>'DATA DASH'!D5322</f>
        <v/>
      </c>
      <c r="E5322">
        <f>'DATA DASH'!E5322</f>
        <v/>
      </c>
      <c r="F5322">
        <f>'DATA DASH'!F5322</f>
        <v/>
      </c>
      <c r="G5322">
        <f>'DATA DASH'!G5322</f>
        <v/>
      </c>
      <c r="H5322">
        <f>'DATA DASH'!H5322</f>
        <v/>
      </c>
      <c r="I5322">
        <f>'DATA DASH'!I5322</f>
        <v/>
      </c>
      <c r="J5322">
        <f>'DATA DASH'!J5322</f>
        <v/>
      </c>
      <c r="K5322">
        <f>'DATA DASH'!K5322</f>
        <v/>
      </c>
      <c r="L5322">
        <f>'DATA DASH'!L5322</f>
        <v/>
      </c>
      <c r="M5322">
        <f>'DATA DASH'!M5322</f>
        <v/>
      </c>
    </row>
    <row r="5323">
      <c r="A5323">
        <f>'DATA DASH'!A5323</f>
        <v/>
      </c>
      <c r="B5323">
        <f>'DATA DASH'!B5323</f>
        <v/>
      </c>
      <c r="C5323">
        <f>'DATA DASH'!C5323</f>
        <v/>
      </c>
      <c r="D5323">
        <f>'DATA DASH'!D5323</f>
        <v/>
      </c>
      <c r="E5323">
        <f>'DATA DASH'!E5323</f>
        <v/>
      </c>
      <c r="F5323">
        <f>'DATA DASH'!F5323</f>
        <v/>
      </c>
      <c r="G5323">
        <f>'DATA DASH'!G5323</f>
        <v/>
      </c>
      <c r="H5323">
        <f>'DATA DASH'!H5323</f>
        <v/>
      </c>
      <c r="I5323">
        <f>'DATA DASH'!I5323</f>
        <v/>
      </c>
      <c r="J5323">
        <f>'DATA DASH'!J5323</f>
        <v/>
      </c>
      <c r="K5323">
        <f>'DATA DASH'!K5323</f>
        <v/>
      </c>
      <c r="L5323">
        <f>'DATA DASH'!L5323</f>
        <v/>
      </c>
      <c r="M5323">
        <f>'DATA DASH'!M5323</f>
        <v/>
      </c>
    </row>
    <row r="5324">
      <c r="A5324">
        <f>'DATA DASH'!A5324</f>
        <v/>
      </c>
      <c r="B5324">
        <f>'DATA DASH'!B5324</f>
        <v/>
      </c>
      <c r="C5324">
        <f>'DATA DASH'!C5324</f>
        <v/>
      </c>
      <c r="D5324">
        <f>'DATA DASH'!D5324</f>
        <v/>
      </c>
      <c r="E5324">
        <f>'DATA DASH'!E5324</f>
        <v/>
      </c>
      <c r="F5324">
        <f>'DATA DASH'!F5324</f>
        <v/>
      </c>
      <c r="G5324">
        <f>'DATA DASH'!G5324</f>
        <v/>
      </c>
      <c r="H5324">
        <f>'DATA DASH'!H5324</f>
        <v/>
      </c>
      <c r="I5324">
        <f>'DATA DASH'!I5324</f>
        <v/>
      </c>
      <c r="J5324">
        <f>'DATA DASH'!J5324</f>
        <v/>
      </c>
      <c r="K5324">
        <f>'DATA DASH'!K5324</f>
        <v/>
      </c>
      <c r="L5324">
        <f>'DATA DASH'!L5324</f>
        <v/>
      </c>
      <c r="M5324">
        <f>'DATA DASH'!M5324</f>
        <v/>
      </c>
    </row>
    <row r="5325">
      <c r="A5325">
        <f>'DATA DASH'!A5325</f>
        <v/>
      </c>
      <c r="B5325">
        <f>'DATA DASH'!B5325</f>
        <v/>
      </c>
      <c r="C5325">
        <f>'DATA DASH'!C5325</f>
        <v/>
      </c>
      <c r="D5325">
        <f>'DATA DASH'!D5325</f>
        <v/>
      </c>
      <c r="E5325">
        <f>'DATA DASH'!E5325</f>
        <v/>
      </c>
      <c r="F5325">
        <f>'DATA DASH'!F5325</f>
        <v/>
      </c>
      <c r="G5325">
        <f>'DATA DASH'!G5325</f>
        <v/>
      </c>
      <c r="H5325">
        <f>'DATA DASH'!H5325</f>
        <v/>
      </c>
      <c r="I5325">
        <f>'DATA DASH'!I5325</f>
        <v/>
      </c>
      <c r="J5325">
        <f>'DATA DASH'!J5325</f>
        <v/>
      </c>
      <c r="K5325">
        <f>'DATA DASH'!K5325</f>
        <v/>
      </c>
      <c r="L5325">
        <f>'DATA DASH'!L5325</f>
        <v/>
      </c>
      <c r="M5325">
        <f>'DATA DASH'!M5325</f>
        <v/>
      </c>
    </row>
    <row r="5326">
      <c r="A5326">
        <f>'DATA DASH'!A5326</f>
        <v/>
      </c>
      <c r="B5326">
        <f>'DATA DASH'!B5326</f>
        <v/>
      </c>
      <c r="C5326">
        <f>'DATA DASH'!C5326</f>
        <v/>
      </c>
      <c r="D5326">
        <f>'DATA DASH'!D5326</f>
        <v/>
      </c>
      <c r="E5326">
        <f>'DATA DASH'!E5326</f>
        <v/>
      </c>
      <c r="F5326">
        <f>'DATA DASH'!F5326</f>
        <v/>
      </c>
      <c r="G5326">
        <f>'DATA DASH'!G5326</f>
        <v/>
      </c>
      <c r="H5326">
        <f>'DATA DASH'!H5326</f>
        <v/>
      </c>
      <c r="I5326">
        <f>'DATA DASH'!I5326</f>
        <v/>
      </c>
      <c r="J5326">
        <f>'DATA DASH'!J5326</f>
        <v/>
      </c>
      <c r="K5326">
        <f>'DATA DASH'!K5326</f>
        <v/>
      </c>
      <c r="L5326">
        <f>'DATA DASH'!L5326</f>
        <v/>
      </c>
      <c r="M5326">
        <f>'DATA DASH'!M5326</f>
        <v/>
      </c>
    </row>
    <row r="5327">
      <c r="A5327">
        <f>'DATA DASH'!A5327</f>
        <v/>
      </c>
      <c r="B5327">
        <f>'DATA DASH'!B5327</f>
        <v/>
      </c>
      <c r="C5327">
        <f>'DATA DASH'!C5327</f>
        <v/>
      </c>
      <c r="D5327">
        <f>'DATA DASH'!D5327</f>
        <v/>
      </c>
      <c r="E5327">
        <f>'DATA DASH'!E5327</f>
        <v/>
      </c>
      <c r="F5327">
        <f>'DATA DASH'!F5327</f>
        <v/>
      </c>
      <c r="G5327">
        <f>'DATA DASH'!G5327</f>
        <v/>
      </c>
      <c r="H5327">
        <f>'DATA DASH'!H5327</f>
        <v/>
      </c>
      <c r="I5327">
        <f>'DATA DASH'!I5327</f>
        <v/>
      </c>
      <c r="J5327">
        <f>'DATA DASH'!J5327</f>
        <v/>
      </c>
      <c r="K5327">
        <f>'DATA DASH'!K5327</f>
        <v/>
      </c>
      <c r="L5327">
        <f>'DATA DASH'!L5327</f>
        <v/>
      </c>
      <c r="M5327">
        <f>'DATA DASH'!M5327</f>
        <v/>
      </c>
    </row>
    <row r="5328">
      <c r="A5328">
        <f>'DATA DASH'!A5328</f>
        <v/>
      </c>
      <c r="B5328">
        <f>'DATA DASH'!B5328</f>
        <v/>
      </c>
      <c r="C5328">
        <f>'DATA DASH'!C5328</f>
        <v/>
      </c>
      <c r="D5328">
        <f>'DATA DASH'!D5328</f>
        <v/>
      </c>
      <c r="E5328">
        <f>'DATA DASH'!E5328</f>
        <v/>
      </c>
      <c r="F5328">
        <f>'DATA DASH'!F5328</f>
        <v/>
      </c>
      <c r="G5328">
        <f>'DATA DASH'!G5328</f>
        <v/>
      </c>
      <c r="H5328">
        <f>'DATA DASH'!H5328</f>
        <v/>
      </c>
      <c r="I5328">
        <f>'DATA DASH'!I5328</f>
        <v/>
      </c>
      <c r="J5328">
        <f>'DATA DASH'!J5328</f>
        <v/>
      </c>
      <c r="K5328">
        <f>'DATA DASH'!K5328</f>
        <v/>
      </c>
      <c r="L5328">
        <f>'DATA DASH'!L5328</f>
        <v/>
      </c>
      <c r="M5328">
        <f>'DATA DASH'!M5328</f>
        <v/>
      </c>
    </row>
    <row r="5329">
      <c r="A5329">
        <f>'DATA DASH'!A5329</f>
        <v/>
      </c>
      <c r="B5329">
        <f>'DATA DASH'!B5329</f>
        <v/>
      </c>
      <c r="C5329">
        <f>'DATA DASH'!C5329</f>
        <v/>
      </c>
      <c r="D5329">
        <f>'DATA DASH'!D5329</f>
        <v/>
      </c>
      <c r="E5329">
        <f>'DATA DASH'!E5329</f>
        <v/>
      </c>
      <c r="F5329">
        <f>'DATA DASH'!F5329</f>
        <v/>
      </c>
      <c r="G5329">
        <f>'DATA DASH'!G5329</f>
        <v/>
      </c>
      <c r="H5329">
        <f>'DATA DASH'!H5329</f>
        <v/>
      </c>
      <c r="I5329">
        <f>'DATA DASH'!I5329</f>
        <v/>
      </c>
      <c r="J5329">
        <f>'DATA DASH'!J5329</f>
        <v/>
      </c>
      <c r="K5329">
        <f>'DATA DASH'!K5329</f>
        <v/>
      </c>
      <c r="L5329">
        <f>'DATA DASH'!L5329</f>
        <v/>
      </c>
      <c r="M5329">
        <f>'DATA DASH'!M5329</f>
        <v/>
      </c>
    </row>
    <row r="5330">
      <c r="A5330">
        <f>'DATA DASH'!A5330</f>
        <v/>
      </c>
      <c r="B5330">
        <f>'DATA DASH'!B5330</f>
        <v/>
      </c>
      <c r="C5330">
        <f>'DATA DASH'!C5330</f>
        <v/>
      </c>
      <c r="D5330">
        <f>'DATA DASH'!D5330</f>
        <v/>
      </c>
      <c r="E5330">
        <f>'DATA DASH'!E5330</f>
        <v/>
      </c>
      <c r="F5330">
        <f>'DATA DASH'!F5330</f>
        <v/>
      </c>
      <c r="G5330">
        <f>'DATA DASH'!G5330</f>
        <v/>
      </c>
      <c r="H5330">
        <f>'DATA DASH'!H5330</f>
        <v/>
      </c>
      <c r="I5330">
        <f>'DATA DASH'!I5330</f>
        <v/>
      </c>
      <c r="J5330">
        <f>'DATA DASH'!J5330</f>
        <v/>
      </c>
      <c r="K5330">
        <f>'DATA DASH'!K5330</f>
        <v/>
      </c>
      <c r="L5330">
        <f>'DATA DASH'!L5330</f>
        <v/>
      </c>
      <c r="M5330">
        <f>'DATA DASH'!M5330</f>
        <v/>
      </c>
    </row>
    <row r="5331">
      <c r="A5331">
        <f>'DATA DASH'!A5331</f>
        <v/>
      </c>
      <c r="B5331">
        <f>'DATA DASH'!B5331</f>
        <v/>
      </c>
      <c r="C5331">
        <f>'DATA DASH'!C5331</f>
        <v/>
      </c>
      <c r="D5331">
        <f>'DATA DASH'!D5331</f>
        <v/>
      </c>
      <c r="E5331">
        <f>'DATA DASH'!E5331</f>
        <v/>
      </c>
      <c r="F5331">
        <f>'DATA DASH'!F5331</f>
        <v/>
      </c>
      <c r="G5331">
        <f>'DATA DASH'!G5331</f>
        <v/>
      </c>
      <c r="H5331">
        <f>'DATA DASH'!H5331</f>
        <v/>
      </c>
      <c r="I5331">
        <f>'DATA DASH'!I5331</f>
        <v/>
      </c>
      <c r="J5331">
        <f>'DATA DASH'!J5331</f>
        <v/>
      </c>
      <c r="K5331">
        <f>'DATA DASH'!K5331</f>
        <v/>
      </c>
      <c r="L5331">
        <f>'DATA DASH'!L5331</f>
        <v/>
      </c>
      <c r="M5331">
        <f>'DATA DASH'!M5331</f>
        <v/>
      </c>
    </row>
    <row r="5332">
      <c r="A5332">
        <f>'DATA DASH'!A5332</f>
        <v/>
      </c>
      <c r="B5332">
        <f>'DATA DASH'!B5332</f>
        <v/>
      </c>
      <c r="C5332">
        <f>'DATA DASH'!C5332</f>
        <v/>
      </c>
      <c r="D5332">
        <f>'DATA DASH'!D5332</f>
        <v/>
      </c>
      <c r="E5332">
        <f>'DATA DASH'!E5332</f>
        <v/>
      </c>
      <c r="F5332">
        <f>'DATA DASH'!F5332</f>
        <v/>
      </c>
      <c r="G5332">
        <f>'DATA DASH'!G5332</f>
        <v/>
      </c>
      <c r="H5332">
        <f>'DATA DASH'!H5332</f>
        <v/>
      </c>
      <c r="I5332">
        <f>'DATA DASH'!I5332</f>
        <v/>
      </c>
      <c r="J5332">
        <f>'DATA DASH'!J5332</f>
        <v/>
      </c>
      <c r="K5332">
        <f>'DATA DASH'!K5332</f>
        <v/>
      </c>
      <c r="L5332">
        <f>'DATA DASH'!L5332</f>
        <v/>
      </c>
      <c r="M5332">
        <f>'DATA DASH'!M5332</f>
        <v/>
      </c>
    </row>
    <row r="5333">
      <c r="A5333">
        <f>'DATA DASH'!A5333</f>
        <v/>
      </c>
      <c r="B5333">
        <f>'DATA DASH'!B5333</f>
        <v/>
      </c>
      <c r="C5333">
        <f>'DATA DASH'!C5333</f>
        <v/>
      </c>
      <c r="D5333">
        <f>'DATA DASH'!D5333</f>
        <v/>
      </c>
      <c r="E5333">
        <f>'DATA DASH'!E5333</f>
        <v/>
      </c>
      <c r="F5333">
        <f>'DATA DASH'!F5333</f>
        <v/>
      </c>
      <c r="G5333">
        <f>'DATA DASH'!G5333</f>
        <v/>
      </c>
      <c r="H5333">
        <f>'DATA DASH'!H5333</f>
        <v/>
      </c>
      <c r="I5333">
        <f>'DATA DASH'!I5333</f>
        <v/>
      </c>
      <c r="J5333">
        <f>'DATA DASH'!J5333</f>
        <v/>
      </c>
      <c r="K5333">
        <f>'DATA DASH'!K5333</f>
        <v/>
      </c>
      <c r="L5333">
        <f>'DATA DASH'!L5333</f>
        <v/>
      </c>
      <c r="M5333">
        <f>'DATA DASH'!M5333</f>
        <v/>
      </c>
    </row>
    <row r="5334">
      <c r="A5334">
        <f>'DATA DASH'!A5334</f>
        <v/>
      </c>
      <c r="B5334">
        <f>'DATA DASH'!B5334</f>
        <v/>
      </c>
      <c r="C5334">
        <f>'DATA DASH'!C5334</f>
        <v/>
      </c>
      <c r="D5334">
        <f>'DATA DASH'!D5334</f>
        <v/>
      </c>
      <c r="E5334">
        <f>'DATA DASH'!E5334</f>
        <v/>
      </c>
      <c r="F5334">
        <f>'DATA DASH'!F5334</f>
        <v/>
      </c>
      <c r="G5334">
        <f>'DATA DASH'!G5334</f>
        <v/>
      </c>
      <c r="H5334">
        <f>'DATA DASH'!H5334</f>
        <v/>
      </c>
      <c r="I5334">
        <f>'DATA DASH'!I5334</f>
        <v/>
      </c>
      <c r="J5334">
        <f>'DATA DASH'!J5334</f>
        <v/>
      </c>
      <c r="K5334">
        <f>'DATA DASH'!K5334</f>
        <v/>
      </c>
      <c r="L5334">
        <f>'DATA DASH'!L5334</f>
        <v/>
      </c>
      <c r="M5334">
        <f>'DATA DASH'!M5334</f>
        <v/>
      </c>
    </row>
    <row r="5335">
      <c r="A5335">
        <f>'DATA DASH'!A5335</f>
        <v/>
      </c>
      <c r="B5335">
        <f>'DATA DASH'!B5335</f>
        <v/>
      </c>
      <c r="C5335">
        <f>'DATA DASH'!C5335</f>
        <v/>
      </c>
      <c r="D5335">
        <f>'DATA DASH'!D5335</f>
        <v/>
      </c>
      <c r="E5335">
        <f>'DATA DASH'!E5335</f>
        <v/>
      </c>
      <c r="F5335">
        <f>'DATA DASH'!F5335</f>
        <v/>
      </c>
      <c r="G5335">
        <f>'DATA DASH'!G5335</f>
        <v/>
      </c>
      <c r="H5335">
        <f>'DATA DASH'!H5335</f>
        <v/>
      </c>
      <c r="I5335">
        <f>'DATA DASH'!I5335</f>
        <v/>
      </c>
      <c r="J5335">
        <f>'DATA DASH'!J5335</f>
        <v/>
      </c>
      <c r="K5335">
        <f>'DATA DASH'!K5335</f>
        <v/>
      </c>
      <c r="L5335">
        <f>'DATA DASH'!L5335</f>
        <v/>
      </c>
      <c r="M5335">
        <f>'DATA DASH'!M5335</f>
        <v/>
      </c>
    </row>
    <row r="5336">
      <c r="A5336">
        <f>'DATA DASH'!A5336</f>
        <v/>
      </c>
      <c r="B5336">
        <f>'DATA DASH'!B5336</f>
        <v/>
      </c>
      <c r="C5336">
        <f>'DATA DASH'!C5336</f>
        <v/>
      </c>
      <c r="D5336">
        <f>'DATA DASH'!D5336</f>
        <v/>
      </c>
      <c r="E5336">
        <f>'DATA DASH'!E5336</f>
        <v/>
      </c>
      <c r="F5336">
        <f>'DATA DASH'!F5336</f>
        <v/>
      </c>
      <c r="G5336">
        <f>'DATA DASH'!G5336</f>
        <v/>
      </c>
      <c r="H5336">
        <f>'DATA DASH'!H5336</f>
        <v/>
      </c>
      <c r="I5336">
        <f>'DATA DASH'!I5336</f>
        <v/>
      </c>
      <c r="J5336">
        <f>'DATA DASH'!J5336</f>
        <v/>
      </c>
      <c r="K5336">
        <f>'DATA DASH'!K5336</f>
        <v/>
      </c>
      <c r="L5336">
        <f>'DATA DASH'!L5336</f>
        <v/>
      </c>
      <c r="M5336">
        <f>'DATA DASH'!M5336</f>
        <v/>
      </c>
    </row>
    <row r="5337">
      <c r="A5337">
        <f>'DATA DASH'!A5337</f>
        <v/>
      </c>
      <c r="B5337">
        <f>'DATA DASH'!B5337</f>
        <v/>
      </c>
      <c r="C5337">
        <f>'DATA DASH'!C5337</f>
        <v/>
      </c>
      <c r="D5337">
        <f>'DATA DASH'!D5337</f>
        <v/>
      </c>
      <c r="E5337">
        <f>'DATA DASH'!E5337</f>
        <v/>
      </c>
      <c r="F5337">
        <f>'DATA DASH'!F5337</f>
        <v/>
      </c>
      <c r="G5337">
        <f>'DATA DASH'!G5337</f>
        <v/>
      </c>
      <c r="H5337">
        <f>'DATA DASH'!H5337</f>
        <v/>
      </c>
      <c r="I5337">
        <f>'DATA DASH'!I5337</f>
        <v/>
      </c>
      <c r="J5337">
        <f>'DATA DASH'!J5337</f>
        <v/>
      </c>
      <c r="K5337">
        <f>'DATA DASH'!K5337</f>
        <v/>
      </c>
      <c r="L5337">
        <f>'DATA DASH'!L5337</f>
        <v/>
      </c>
      <c r="M5337">
        <f>'DATA DASH'!M5337</f>
        <v/>
      </c>
    </row>
    <row r="5338">
      <c r="A5338">
        <f>'DATA DASH'!A5338</f>
        <v/>
      </c>
      <c r="B5338">
        <f>'DATA DASH'!B5338</f>
        <v/>
      </c>
      <c r="C5338">
        <f>'DATA DASH'!C5338</f>
        <v/>
      </c>
      <c r="D5338">
        <f>'DATA DASH'!D5338</f>
        <v/>
      </c>
      <c r="E5338">
        <f>'DATA DASH'!E5338</f>
        <v/>
      </c>
      <c r="F5338">
        <f>'DATA DASH'!F5338</f>
        <v/>
      </c>
      <c r="G5338">
        <f>'DATA DASH'!G5338</f>
        <v/>
      </c>
      <c r="H5338">
        <f>'DATA DASH'!H5338</f>
        <v/>
      </c>
      <c r="I5338">
        <f>'DATA DASH'!I5338</f>
        <v/>
      </c>
      <c r="J5338">
        <f>'DATA DASH'!J5338</f>
        <v/>
      </c>
      <c r="K5338">
        <f>'DATA DASH'!K5338</f>
        <v/>
      </c>
      <c r="L5338">
        <f>'DATA DASH'!L5338</f>
        <v/>
      </c>
      <c r="M5338">
        <f>'DATA DASH'!M5338</f>
        <v/>
      </c>
    </row>
    <row r="5339">
      <c r="A5339">
        <f>'DATA DASH'!A5339</f>
        <v/>
      </c>
      <c r="B5339">
        <f>'DATA DASH'!B5339</f>
        <v/>
      </c>
      <c r="C5339">
        <f>'DATA DASH'!C5339</f>
        <v/>
      </c>
      <c r="D5339">
        <f>'DATA DASH'!D5339</f>
        <v/>
      </c>
      <c r="E5339">
        <f>'DATA DASH'!E5339</f>
        <v/>
      </c>
      <c r="F5339">
        <f>'DATA DASH'!F5339</f>
        <v/>
      </c>
      <c r="G5339">
        <f>'DATA DASH'!G5339</f>
        <v/>
      </c>
      <c r="H5339">
        <f>'DATA DASH'!H5339</f>
        <v/>
      </c>
      <c r="I5339">
        <f>'DATA DASH'!I5339</f>
        <v/>
      </c>
      <c r="J5339">
        <f>'DATA DASH'!J5339</f>
        <v/>
      </c>
      <c r="K5339">
        <f>'DATA DASH'!K5339</f>
        <v/>
      </c>
      <c r="L5339">
        <f>'DATA DASH'!L5339</f>
        <v/>
      </c>
      <c r="M5339">
        <f>'DATA DASH'!M5339</f>
        <v/>
      </c>
    </row>
    <row r="5340">
      <c r="A5340">
        <f>'DATA DASH'!A5340</f>
        <v/>
      </c>
      <c r="B5340">
        <f>'DATA DASH'!B5340</f>
        <v/>
      </c>
      <c r="C5340">
        <f>'DATA DASH'!C5340</f>
        <v/>
      </c>
      <c r="D5340">
        <f>'DATA DASH'!D5340</f>
        <v/>
      </c>
      <c r="E5340">
        <f>'DATA DASH'!E5340</f>
        <v/>
      </c>
      <c r="F5340">
        <f>'DATA DASH'!F5340</f>
        <v/>
      </c>
      <c r="G5340">
        <f>'DATA DASH'!G5340</f>
        <v/>
      </c>
      <c r="H5340">
        <f>'DATA DASH'!H5340</f>
        <v/>
      </c>
      <c r="I5340">
        <f>'DATA DASH'!I5340</f>
        <v/>
      </c>
      <c r="J5340">
        <f>'DATA DASH'!J5340</f>
        <v/>
      </c>
      <c r="K5340">
        <f>'DATA DASH'!K5340</f>
        <v/>
      </c>
      <c r="L5340">
        <f>'DATA DASH'!L5340</f>
        <v/>
      </c>
      <c r="M5340">
        <f>'DATA DASH'!M5340</f>
        <v/>
      </c>
    </row>
    <row r="5341">
      <c r="A5341">
        <f>'DATA DASH'!A5341</f>
        <v/>
      </c>
      <c r="B5341">
        <f>'DATA DASH'!B5341</f>
        <v/>
      </c>
      <c r="C5341">
        <f>'DATA DASH'!C5341</f>
        <v/>
      </c>
      <c r="D5341">
        <f>'DATA DASH'!D5341</f>
        <v/>
      </c>
      <c r="E5341">
        <f>'DATA DASH'!E5341</f>
        <v/>
      </c>
      <c r="F5341">
        <f>'DATA DASH'!F5341</f>
        <v/>
      </c>
      <c r="G5341">
        <f>'DATA DASH'!G5341</f>
        <v/>
      </c>
      <c r="H5341">
        <f>'DATA DASH'!H5341</f>
        <v/>
      </c>
      <c r="I5341">
        <f>'DATA DASH'!I5341</f>
        <v/>
      </c>
      <c r="J5341">
        <f>'DATA DASH'!J5341</f>
        <v/>
      </c>
      <c r="K5341">
        <f>'DATA DASH'!K5341</f>
        <v/>
      </c>
      <c r="L5341">
        <f>'DATA DASH'!L5341</f>
        <v/>
      </c>
      <c r="M5341">
        <f>'DATA DASH'!M5341</f>
        <v/>
      </c>
    </row>
    <row r="5342">
      <c r="A5342">
        <f>'DATA DASH'!A5342</f>
        <v/>
      </c>
      <c r="B5342">
        <f>'DATA DASH'!B5342</f>
        <v/>
      </c>
      <c r="C5342">
        <f>'DATA DASH'!C5342</f>
        <v/>
      </c>
      <c r="D5342">
        <f>'DATA DASH'!D5342</f>
        <v/>
      </c>
      <c r="E5342">
        <f>'DATA DASH'!E5342</f>
        <v/>
      </c>
      <c r="F5342">
        <f>'DATA DASH'!F5342</f>
        <v/>
      </c>
      <c r="G5342">
        <f>'DATA DASH'!G5342</f>
        <v/>
      </c>
      <c r="H5342">
        <f>'DATA DASH'!H5342</f>
        <v/>
      </c>
      <c r="I5342">
        <f>'DATA DASH'!I5342</f>
        <v/>
      </c>
      <c r="J5342">
        <f>'DATA DASH'!J5342</f>
        <v/>
      </c>
      <c r="K5342">
        <f>'DATA DASH'!K5342</f>
        <v/>
      </c>
      <c r="L5342">
        <f>'DATA DASH'!L5342</f>
        <v/>
      </c>
      <c r="M5342">
        <f>'DATA DASH'!M5342</f>
        <v/>
      </c>
    </row>
    <row r="5343">
      <c r="A5343">
        <f>'DATA DASH'!A5343</f>
        <v/>
      </c>
      <c r="B5343">
        <f>'DATA DASH'!B5343</f>
        <v/>
      </c>
      <c r="C5343">
        <f>'DATA DASH'!C5343</f>
        <v/>
      </c>
      <c r="D5343">
        <f>'DATA DASH'!D5343</f>
        <v/>
      </c>
      <c r="E5343">
        <f>'DATA DASH'!E5343</f>
        <v/>
      </c>
      <c r="F5343">
        <f>'DATA DASH'!F5343</f>
        <v/>
      </c>
      <c r="G5343">
        <f>'DATA DASH'!G5343</f>
        <v/>
      </c>
      <c r="H5343">
        <f>'DATA DASH'!H5343</f>
        <v/>
      </c>
      <c r="I5343">
        <f>'DATA DASH'!I5343</f>
        <v/>
      </c>
      <c r="J5343">
        <f>'DATA DASH'!J5343</f>
        <v/>
      </c>
      <c r="K5343">
        <f>'DATA DASH'!K5343</f>
        <v/>
      </c>
      <c r="L5343">
        <f>'DATA DASH'!L5343</f>
        <v/>
      </c>
      <c r="M5343">
        <f>'DATA DASH'!M5343</f>
        <v/>
      </c>
    </row>
    <row r="5344">
      <c r="A5344">
        <f>'DATA DASH'!A5344</f>
        <v/>
      </c>
      <c r="B5344">
        <f>'DATA DASH'!B5344</f>
        <v/>
      </c>
      <c r="C5344">
        <f>'DATA DASH'!C5344</f>
        <v/>
      </c>
      <c r="D5344">
        <f>'DATA DASH'!D5344</f>
        <v/>
      </c>
      <c r="E5344">
        <f>'DATA DASH'!E5344</f>
        <v/>
      </c>
      <c r="F5344">
        <f>'DATA DASH'!F5344</f>
        <v/>
      </c>
      <c r="G5344">
        <f>'DATA DASH'!G5344</f>
        <v/>
      </c>
      <c r="H5344">
        <f>'DATA DASH'!H5344</f>
        <v/>
      </c>
      <c r="I5344">
        <f>'DATA DASH'!I5344</f>
        <v/>
      </c>
      <c r="J5344">
        <f>'DATA DASH'!J5344</f>
        <v/>
      </c>
      <c r="K5344">
        <f>'DATA DASH'!K5344</f>
        <v/>
      </c>
      <c r="L5344">
        <f>'DATA DASH'!L5344</f>
        <v/>
      </c>
      <c r="M5344">
        <f>'DATA DASH'!M5344</f>
        <v/>
      </c>
    </row>
    <row r="5345">
      <c r="A5345">
        <f>'DATA DASH'!A5345</f>
        <v/>
      </c>
      <c r="B5345">
        <f>'DATA DASH'!B5345</f>
        <v/>
      </c>
      <c r="C5345">
        <f>'DATA DASH'!C5345</f>
        <v/>
      </c>
      <c r="D5345">
        <f>'DATA DASH'!D5345</f>
        <v/>
      </c>
      <c r="E5345">
        <f>'DATA DASH'!E5345</f>
        <v/>
      </c>
      <c r="F5345">
        <f>'DATA DASH'!F5345</f>
        <v/>
      </c>
      <c r="G5345">
        <f>'DATA DASH'!G5345</f>
        <v/>
      </c>
      <c r="H5345">
        <f>'DATA DASH'!H5345</f>
        <v/>
      </c>
      <c r="I5345">
        <f>'DATA DASH'!I5345</f>
        <v/>
      </c>
      <c r="J5345">
        <f>'DATA DASH'!J5345</f>
        <v/>
      </c>
      <c r="K5345">
        <f>'DATA DASH'!K5345</f>
        <v/>
      </c>
      <c r="L5345">
        <f>'DATA DASH'!L5345</f>
        <v/>
      </c>
      <c r="M5345">
        <f>'DATA DASH'!M5345</f>
        <v/>
      </c>
    </row>
    <row r="5346">
      <c r="A5346">
        <f>'DATA DASH'!A5346</f>
        <v/>
      </c>
      <c r="B5346">
        <f>'DATA DASH'!B5346</f>
        <v/>
      </c>
      <c r="C5346">
        <f>'DATA DASH'!C5346</f>
        <v/>
      </c>
      <c r="D5346">
        <f>'DATA DASH'!D5346</f>
        <v/>
      </c>
      <c r="E5346">
        <f>'DATA DASH'!E5346</f>
        <v/>
      </c>
      <c r="F5346">
        <f>'DATA DASH'!F5346</f>
        <v/>
      </c>
      <c r="G5346">
        <f>'DATA DASH'!G5346</f>
        <v/>
      </c>
      <c r="H5346">
        <f>'DATA DASH'!H5346</f>
        <v/>
      </c>
      <c r="I5346">
        <f>'DATA DASH'!I5346</f>
        <v/>
      </c>
      <c r="J5346">
        <f>'DATA DASH'!J5346</f>
        <v/>
      </c>
      <c r="K5346">
        <f>'DATA DASH'!K5346</f>
        <v/>
      </c>
      <c r="L5346">
        <f>'DATA DASH'!L5346</f>
        <v/>
      </c>
      <c r="M5346">
        <f>'DATA DASH'!M5346</f>
        <v/>
      </c>
    </row>
    <row r="5347">
      <c r="A5347">
        <f>'DATA DASH'!A5347</f>
        <v/>
      </c>
      <c r="B5347">
        <f>'DATA DASH'!B5347</f>
        <v/>
      </c>
      <c r="C5347">
        <f>'DATA DASH'!C5347</f>
        <v/>
      </c>
      <c r="D5347">
        <f>'DATA DASH'!D5347</f>
        <v/>
      </c>
      <c r="E5347">
        <f>'DATA DASH'!E5347</f>
        <v/>
      </c>
      <c r="F5347">
        <f>'DATA DASH'!F5347</f>
        <v/>
      </c>
      <c r="G5347">
        <f>'DATA DASH'!G5347</f>
        <v/>
      </c>
      <c r="H5347">
        <f>'DATA DASH'!H5347</f>
        <v/>
      </c>
      <c r="I5347">
        <f>'DATA DASH'!I5347</f>
        <v/>
      </c>
      <c r="J5347">
        <f>'DATA DASH'!J5347</f>
        <v/>
      </c>
      <c r="K5347">
        <f>'DATA DASH'!K5347</f>
        <v/>
      </c>
      <c r="L5347">
        <f>'DATA DASH'!L5347</f>
        <v/>
      </c>
      <c r="M5347">
        <f>'DATA DASH'!M5347</f>
        <v/>
      </c>
    </row>
    <row r="5348">
      <c r="A5348">
        <f>'DATA DASH'!A5348</f>
        <v/>
      </c>
      <c r="B5348">
        <f>'DATA DASH'!B5348</f>
        <v/>
      </c>
      <c r="C5348">
        <f>'DATA DASH'!C5348</f>
        <v/>
      </c>
      <c r="D5348">
        <f>'DATA DASH'!D5348</f>
        <v/>
      </c>
      <c r="E5348">
        <f>'DATA DASH'!E5348</f>
        <v/>
      </c>
      <c r="F5348">
        <f>'DATA DASH'!F5348</f>
        <v/>
      </c>
      <c r="G5348">
        <f>'DATA DASH'!G5348</f>
        <v/>
      </c>
      <c r="H5348">
        <f>'DATA DASH'!H5348</f>
        <v/>
      </c>
      <c r="I5348">
        <f>'DATA DASH'!I5348</f>
        <v/>
      </c>
      <c r="J5348">
        <f>'DATA DASH'!J5348</f>
        <v/>
      </c>
      <c r="K5348">
        <f>'DATA DASH'!K5348</f>
        <v/>
      </c>
      <c r="L5348">
        <f>'DATA DASH'!L5348</f>
        <v/>
      </c>
      <c r="M5348">
        <f>'DATA DASH'!M5348</f>
        <v/>
      </c>
    </row>
    <row r="5349">
      <c r="A5349">
        <f>'DATA DASH'!A5349</f>
        <v/>
      </c>
      <c r="B5349">
        <f>'DATA DASH'!B5349</f>
        <v/>
      </c>
      <c r="C5349">
        <f>'DATA DASH'!C5349</f>
        <v/>
      </c>
      <c r="D5349">
        <f>'DATA DASH'!D5349</f>
        <v/>
      </c>
      <c r="E5349">
        <f>'DATA DASH'!E5349</f>
        <v/>
      </c>
      <c r="F5349">
        <f>'DATA DASH'!F5349</f>
        <v/>
      </c>
      <c r="G5349">
        <f>'DATA DASH'!G5349</f>
        <v/>
      </c>
      <c r="H5349">
        <f>'DATA DASH'!H5349</f>
        <v/>
      </c>
      <c r="I5349">
        <f>'DATA DASH'!I5349</f>
        <v/>
      </c>
      <c r="J5349">
        <f>'DATA DASH'!J5349</f>
        <v/>
      </c>
      <c r="K5349">
        <f>'DATA DASH'!K5349</f>
        <v/>
      </c>
      <c r="L5349">
        <f>'DATA DASH'!L5349</f>
        <v/>
      </c>
      <c r="M5349">
        <f>'DATA DASH'!M5349</f>
        <v/>
      </c>
    </row>
    <row r="5350">
      <c r="A5350">
        <f>'DATA DASH'!A5350</f>
        <v/>
      </c>
      <c r="B5350">
        <f>'DATA DASH'!B5350</f>
        <v/>
      </c>
      <c r="C5350">
        <f>'DATA DASH'!C5350</f>
        <v/>
      </c>
      <c r="D5350">
        <f>'DATA DASH'!D5350</f>
        <v/>
      </c>
      <c r="E5350">
        <f>'DATA DASH'!E5350</f>
        <v/>
      </c>
      <c r="F5350">
        <f>'DATA DASH'!F5350</f>
        <v/>
      </c>
      <c r="G5350">
        <f>'DATA DASH'!G5350</f>
        <v/>
      </c>
      <c r="H5350">
        <f>'DATA DASH'!H5350</f>
        <v/>
      </c>
      <c r="I5350">
        <f>'DATA DASH'!I5350</f>
        <v/>
      </c>
      <c r="J5350">
        <f>'DATA DASH'!J5350</f>
        <v/>
      </c>
      <c r="K5350">
        <f>'DATA DASH'!K5350</f>
        <v/>
      </c>
      <c r="L5350">
        <f>'DATA DASH'!L5350</f>
        <v/>
      </c>
      <c r="M5350">
        <f>'DATA DASH'!M5350</f>
        <v/>
      </c>
    </row>
    <row r="5351">
      <c r="A5351">
        <f>'DATA DASH'!A5351</f>
        <v/>
      </c>
      <c r="B5351">
        <f>'DATA DASH'!B5351</f>
        <v/>
      </c>
      <c r="C5351">
        <f>'DATA DASH'!C5351</f>
        <v/>
      </c>
      <c r="D5351">
        <f>'DATA DASH'!D5351</f>
        <v/>
      </c>
      <c r="E5351">
        <f>'DATA DASH'!E5351</f>
        <v/>
      </c>
      <c r="F5351">
        <f>'DATA DASH'!F5351</f>
        <v/>
      </c>
      <c r="G5351">
        <f>'DATA DASH'!G5351</f>
        <v/>
      </c>
      <c r="H5351">
        <f>'DATA DASH'!H5351</f>
        <v/>
      </c>
      <c r="I5351">
        <f>'DATA DASH'!I5351</f>
        <v/>
      </c>
      <c r="J5351">
        <f>'DATA DASH'!J5351</f>
        <v/>
      </c>
      <c r="K5351">
        <f>'DATA DASH'!K5351</f>
        <v/>
      </c>
      <c r="L5351">
        <f>'DATA DASH'!L5351</f>
        <v/>
      </c>
      <c r="M5351">
        <f>'DATA DASH'!M5351</f>
        <v/>
      </c>
    </row>
    <row r="5352">
      <c r="A5352">
        <f>'DATA DASH'!A5352</f>
        <v/>
      </c>
      <c r="B5352">
        <f>'DATA DASH'!B5352</f>
        <v/>
      </c>
      <c r="C5352">
        <f>'DATA DASH'!C5352</f>
        <v/>
      </c>
      <c r="D5352">
        <f>'DATA DASH'!D5352</f>
        <v/>
      </c>
      <c r="E5352">
        <f>'DATA DASH'!E5352</f>
        <v/>
      </c>
      <c r="F5352">
        <f>'DATA DASH'!F5352</f>
        <v/>
      </c>
      <c r="G5352">
        <f>'DATA DASH'!G5352</f>
        <v/>
      </c>
      <c r="H5352">
        <f>'DATA DASH'!H5352</f>
        <v/>
      </c>
      <c r="I5352">
        <f>'DATA DASH'!I5352</f>
        <v/>
      </c>
      <c r="J5352">
        <f>'DATA DASH'!J5352</f>
        <v/>
      </c>
      <c r="K5352">
        <f>'DATA DASH'!K5352</f>
        <v/>
      </c>
      <c r="L5352">
        <f>'DATA DASH'!L5352</f>
        <v/>
      </c>
      <c r="M5352">
        <f>'DATA DASH'!M5352</f>
        <v/>
      </c>
    </row>
    <row r="5353">
      <c r="A5353">
        <f>'DATA DASH'!A5353</f>
        <v/>
      </c>
      <c r="B5353">
        <f>'DATA DASH'!B5353</f>
        <v/>
      </c>
      <c r="C5353">
        <f>'DATA DASH'!C5353</f>
        <v/>
      </c>
      <c r="D5353">
        <f>'DATA DASH'!D5353</f>
        <v/>
      </c>
      <c r="E5353">
        <f>'DATA DASH'!E5353</f>
        <v/>
      </c>
      <c r="F5353">
        <f>'DATA DASH'!F5353</f>
        <v/>
      </c>
      <c r="G5353">
        <f>'DATA DASH'!G5353</f>
        <v/>
      </c>
      <c r="H5353">
        <f>'DATA DASH'!H5353</f>
        <v/>
      </c>
      <c r="I5353">
        <f>'DATA DASH'!I5353</f>
        <v/>
      </c>
      <c r="J5353">
        <f>'DATA DASH'!J5353</f>
        <v/>
      </c>
      <c r="K5353">
        <f>'DATA DASH'!K5353</f>
        <v/>
      </c>
      <c r="L5353">
        <f>'DATA DASH'!L5353</f>
        <v/>
      </c>
      <c r="M5353">
        <f>'DATA DASH'!M5353</f>
        <v/>
      </c>
    </row>
    <row r="5354">
      <c r="A5354">
        <f>'DATA DASH'!A5354</f>
        <v/>
      </c>
      <c r="B5354">
        <f>'DATA DASH'!B5354</f>
        <v/>
      </c>
      <c r="C5354">
        <f>'DATA DASH'!C5354</f>
        <v/>
      </c>
      <c r="D5354">
        <f>'DATA DASH'!D5354</f>
        <v/>
      </c>
      <c r="E5354">
        <f>'DATA DASH'!E5354</f>
        <v/>
      </c>
      <c r="F5354">
        <f>'DATA DASH'!F5354</f>
        <v/>
      </c>
      <c r="G5354">
        <f>'DATA DASH'!G5354</f>
        <v/>
      </c>
      <c r="H5354">
        <f>'DATA DASH'!H5354</f>
        <v/>
      </c>
      <c r="I5354">
        <f>'DATA DASH'!I5354</f>
        <v/>
      </c>
      <c r="J5354">
        <f>'DATA DASH'!J5354</f>
        <v/>
      </c>
      <c r="K5354">
        <f>'DATA DASH'!K5354</f>
        <v/>
      </c>
      <c r="L5354">
        <f>'DATA DASH'!L5354</f>
        <v/>
      </c>
      <c r="M5354">
        <f>'DATA DASH'!M5354</f>
        <v/>
      </c>
    </row>
    <row r="5355">
      <c r="A5355">
        <f>'DATA DASH'!A5355</f>
        <v/>
      </c>
      <c r="B5355">
        <f>'DATA DASH'!B5355</f>
        <v/>
      </c>
      <c r="C5355">
        <f>'DATA DASH'!C5355</f>
        <v/>
      </c>
      <c r="D5355">
        <f>'DATA DASH'!D5355</f>
        <v/>
      </c>
      <c r="E5355">
        <f>'DATA DASH'!E5355</f>
        <v/>
      </c>
      <c r="F5355">
        <f>'DATA DASH'!F5355</f>
        <v/>
      </c>
      <c r="G5355">
        <f>'DATA DASH'!G5355</f>
        <v/>
      </c>
      <c r="H5355">
        <f>'DATA DASH'!H5355</f>
        <v/>
      </c>
      <c r="I5355">
        <f>'DATA DASH'!I5355</f>
        <v/>
      </c>
      <c r="J5355">
        <f>'DATA DASH'!J5355</f>
        <v/>
      </c>
      <c r="K5355">
        <f>'DATA DASH'!K5355</f>
        <v/>
      </c>
      <c r="L5355">
        <f>'DATA DASH'!L5355</f>
        <v/>
      </c>
      <c r="M5355">
        <f>'DATA DASH'!M5355</f>
        <v/>
      </c>
    </row>
    <row r="5356">
      <c r="A5356">
        <f>'DATA DASH'!A5356</f>
        <v/>
      </c>
      <c r="B5356">
        <f>'DATA DASH'!B5356</f>
        <v/>
      </c>
      <c r="C5356">
        <f>'DATA DASH'!C5356</f>
        <v/>
      </c>
      <c r="D5356">
        <f>'DATA DASH'!D5356</f>
        <v/>
      </c>
      <c r="E5356">
        <f>'DATA DASH'!E5356</f>
        <v/>
      </c>
      <c r="F5356">
        <f>'DATA DASH'!F5356</f>
        <v/>
      </c>
      <c r="G5356">
        <f>'DATA DASH'!G5356</f>
        <v/>
      </c>
      <c r="H5356">
        <f>'DATA DASH'!H5356</f>
        <v/>
      </c>
      <c r="I5356">
        <f>'DATA DASH'!I5356</f>
        <v/>
      </c>
      <c r="J5356">
        <f>'DATA DASH'!J5356</f>
        <v/>
      </c>
      <c r="K5356">
        <f>'DATA DASH'!K5356</f>
        <v/>
      </c>
      <c r="L5356">
        <f>'DATA DASH'!L5356</f>
        <v/>
      </c>
      <c r="M5356">
        <f>'DATA DASH'!M5356</f>
        <v/>
      </c>
    </row>
    <row r="5357">
      <c r="A5357">
        <f>'DATA DASH'!A5357</f>
        <v/>
      </c>
      <c r="B5357">
        <f>'DATA DASH'!B5357</f>
        <v/>
      </c>
      <c r="C5357">
        <f>'DATA DASH'!C5357</f>
        <v/>
      </c>
      <c r="D5357">
        <f>'DATA DASH'!D5357</f>
        <v/>
      </c>
      <c r="E5357">
        <f>'DATA DASH'!E5357</f>
        <v/>
      </c>
      <c r="F5357">
        <f>'DATA DASH'!F5357</f>
        <v/>
      </c>
      <c r="G5357">
        <f>'DATA DASH'!G5357</f>
        <v/>
      </c>
      <c r="H5357">
        <f>'DATA DASH'!H5357</f>
        <v/>
      </c>
      <c r="I5357">
        <f>'DATA DASH'!I5357</f>
        <v/>
      </c>
      <c r="J5357">
        <f>'DATA DASH'!J5357</f>
        <v/>
      </c>
      <c r="K5357">
        <f>'DATA DASH'!K5357</f>
        <v/>
      </c>
      <c r="L5357">
        <f>'DATA DASH'!L5357</f>
        <v/>
      </c>
      <c r="M5357">
        <f>'DATA DASH'!M5357</f>
        <v/>
      </c>
    </row>
    <row r="5358">
      <c r="A5358">
        <f>'DATA DASH'!A5358</f>
        <v/>
      </c>
      <c r="B5358">
        <f>'DATA DASH'!B5358</f>
        <v/>
      </c>
      <c r="C5358">
        <f>'DATA DASH'!C5358</f>
        <v/>
      </c>
      <c r="D5358">
        <f>'DATA DASH'!D5358</f>
        <v/>
      </c>
      <c r="E5358">
        <f>'DATA DASH'!E5358</f>
        <v/>
      </c>
      <c r="F5358">
        <f>'DATA DASH'!F5358</f>
        <v/>
      </c>
      <c r="G5358">
        <f>'DATA DASH'!G5358</f>
        <v/>
      </c>
      <c r="H5358">
        <f>'DATA DASH'!H5358</f>
        <v/>
      </c>
      <c r="I5358">
        <f>'DATA DASH'!I5358</f>
        <v/>
      </c>
      <c r="J5358">
        <f>'DATA DASH'!J5358</f>
        <v/>
      </c>
      <c r="K5358">
        <f>'DATA DASH'!K5358</f>
        <v/>
      </c>
      <c r="L5358">
        <f>'DATA DASH'!L5358</f>
        <v/>
      </c>
      <c r="M5358">
        <f>'DATA DASH'!M5358</f>
        <v/>
      </c>
    </row>
    <row r="5359">
      <c r="A5359">
        <f>'DATA DASH'!A5359</f>
        <v/>
      </c>
      <c r="B5359">
        <f>'DATA DASH'!B5359</f>
        <v/>
      </c>
      <c r="C5359">
        <f>'DATA DASH'!C5359</f>
        <v/>
      </c>
      <c r="D5359">
        <f>'DATA DASH'!D5359</f>
        <v/>
      </c>
      <c r="E5359">
        <f>'DATA DASH'!E5359</f>
        <v/>
      </c>
      <c r="F5359">
        <f>'DATA DASH'!F5359</f>
        <v/>
      </c>
      <c r="G5359">
        <f>'DATA DASH'!G5359</f>
        <v/>
      </c>
      <c r="H5359">
        <f>'DATA DASH'!H5359</f>
        <v/>
      </c>
      <c r="I5359">
        <f>'DATA DASH'!I5359</f>
        <v/>
      </c>
      <c r="J5359">
        <f>'DATA DASH'!J5359</f>
        <v/>
      </c>
      <c r="K5359">
        <f>'DATA DASH'!K5359</f>
        <v/>
      </c>
      <c r="L5359">
        <f>'DATA DASH'!L5359</f>
        <v/>
      </c>
      <c r="M5359">
        <f>'DATA DASH'!M5359</f>
        <v/>
      </c>
    </row>
    <row r="5360">
      <c r="A5360">
        <f>'DATA DASH'!A5360</f>
        <v/>
      </c>
      <c r="B5360">
        <f>'DATA DASH'!B5360</f>
        <v/>
      </c>
      <c r="C5360">
        <f>'DATA DASH'!C5360</f>
        <v/>
      </c>
      <c r="D5360">
        <f>'DATA DASH'!D5360</f>
        <v/>
      </c>
      <c r="E5360">
        <f>'DATA DASH'!E5360</f>
        <v/>
      </c>
      <c r="F5360">
        <f>'DATA DASH'!F5360</f>
        <v/>
      </c>
      <c r="G5360">
        <f>'DATA DASH'!G5360</f>
        <v/>
      </c>
      <c r="H5360">
        <f>'DATA DASH'!H5360</f>
        <v/>
      </c>
      <c r="I5360">
        <f>'DATA DASH'!I5360</f>
        <v/>
      </c>
      <c r="J5360">
        <f>'DATA DASH'!J5360</f>
        <v/>
      </c>
      <c r="K5360">
        <f>'DATA DASH'!K5360</f>
        <v/>
      </c>
      <c r="L5360">
        <f>'DATA DASH'!L5360</f>
        <v/>
      </c>
      <c r="M5360">
        <f>'DATA DASH'!M5360</f>
        <v/>
      </c>
    </row>
    <row r="5361">
      <c r="A5361">
        <f>'DATA DASH'!A5361</f>
        <v/>
      </c>
      <c r="B5361">
        <f>'DATA DASH'!B5361</f>
        <v/>
      </c>
      <c r="C5361">
        <f>'DATA DASH'!C5361</f>
        <v/>
      </c>
      <c r="D5361">
        <f>'DATA DASH'!D5361</f>
        <v/>
      </c>
      <c r="E5361">
        <f>'DATA DASH'!E5361</f>
        <v/>
      </c>
      <c r="F5361">
        <f>'DATA DASH'!F5361</f>
        <v/>
      </c>
      <c r="G5361">
        <f>'DATA DASH'!G5361</f>
        <v/>
      </c>
      <c r="H5361">
        <f>'DATA DASH'!H5361</f>
        <v/>
      </c>
      <c r="I5361">
        <f>'DATA DASH'!I5361</f>
        <v/>
      </c>
      <c r="J5361">
        <f>'DATA DASH'!J5361</f>
        <v/>
      </c>
      <c r="K5361">
        <f>'DATA DASH'!K5361</f>
        <v/>
      </c>
      <c r="L5361">
        <f>'DATA DASH'!L5361</f>
        <v/>
      </c>
      <c r="M5361">
        <f>'DATA DASH'!M5361</f>
        <v/>
      </c>
    </row>
    <row r="5362">
      <c r="A5362">
        <f>'DATA DASH'!A5362</f>
        <v/>
      </c>
      <c r="B5362">
        <f>'DATA DASH'!B5362</f>
        <v/>
      </c>
      <c r="C5362">
        <f>'DATA DASH'!C5362</f>
        <v/>
      </c>
      <c r="D5362">
        <f>'DATA DASH'!D5362</f>
        <v/>
      </c>
      <c r="E5362">
        <f>'DATA DASH'!E5362</f>
        <v/>
      </c>
      <c r="F5362">
        <f>'DATA DASH'!F5362</f>
        <v/>
      </c>
      <c r="G5362">
        <f>'DATA DASH'!G5362</f>
        <v/>
      </c>
      <c r="H5362">
        <f>'DATA DASH'!H5362</f>
        <v/>
      </c>
      <c r="I5362">
        <f>'DATA DASH'!I5362</f>
        <v/>
      </c>
      <c r="J5362">
        <f>'DATA DASH'!J5362</f>
        <v/>
      </c>
      <c r="K5362">
        <f>'DATA DASH'!K5362</f>
        <v/>
      </c>
      <c r="L5362">
        <f>'DATA DASH'!L5362</f>
        <v/>
      </c>
      <c r="M5362">
        <f>'DATA DASH'!M5362</f>
        <v/>
      </c>
    </row>
    <row r="5363">
      <c r="A5363">
        <f>'DATA DASH'!A5363</f>
        <v/>
      </c>
      <c r="B5363">
        <f>'DATA DASH'!B5363</f>
        <v/>
      </c>
      <c r="C5363">
        <f>'DATA DASH'!C5363</f>
        <v/>
      </c>
      <c r="D5363">
        <f>'DATA DASH'!D5363</f>
        <v/>
      </c>
      <c r="E5363">
        <f>'DATA DASH'!E5363</f>
        <v/>
      </c>
      <c r="F5363">
        <f>'DATA DASH'!F5363</f>
        <v/>
      </c>
      <c r="G5363">
        <f>'DATA DASH'!G5363</f>
        <v/>
      </c>
      <c r="H5363">
        <f>'DATA DASH'!H5363</f>
        <v/>
      </c>
      <c r="I5363">
        <f>'DATA DASH'!I5363</f>
        <v/>
      </c>
      <c r="J5363">
        <f>'DATA DASH'!J5363</f>
        <v/>
      </c>
      <c r="K5363">
        <f>'DATA DASH'!K5363</f>
        <v/>
      </c>
      <c r="L5363">
        <f>'DATA DASH'!L5363</f>
        <v/>
      </c>
      <c r="M5363">
        <f>'DATA DASH'!M5363</f>
        <v/>
      </c>
    </row>
    <row r="5364">
      <c r="A5364">
        <f>'DATA DASH'!A5364</f>
        <v/>
      </c>
      <c r="B5364">
        <f>'DATA DASH'!B5364</f>
        <v/>
      </c>
      <c r="C5364">
        <f>'DATA DASH'!C5364</f>
        <v/>
      </c>
      <c r="D5364">
        <f>'DATA DASH'!D5364</f>
        <v/>
      </c>
      <c r="E5364">
        <f>'DATA DASH'!E5364</f>
        <v/>
      </c>
      <c r="F5364">
        <f>'DATA DASH'!F5364</f>
        <v/>
      </c>
      <c r="G5364">
        <f>'DATA DASH'!G5364</f>
        <v/>
      </c>
      <c r="H5364">
        <f>'DATA DASH'!H5364</f>
        <v/>
      </c>
      <c r="I5364">
        <f>'DATA DASH'!I5364</f>
        <v/>
      </c>
      <c r="J5364">
        <f>'DATA DASH'!J5364</f>
        <v/>
      </c>
      <c r="K5364">
        <f>'DATA DASH'!K5364</f>
        <v/>
      </c>
      <c r="L5364">
        <f>'DATA DASH'!L5364</f>
        <v/>
      </c>
      <c r="M5364">
        <f>'DATA DASH'!M5364</f>
        <v/>
      </c>
    </row>
    <row r="5365">
      <c r="A5365">
        <f>'DATA DASH'!A5365</f>
        <v/>
      </c>
      <c r="B5365">
        <f>'DATA DASH'!B5365</f>
        <v/>
      </c>
      <c r="C5365">
        <f>'DATA DASH'!C5365</f>
        <v/>
      </c>
      <c r="D5365">
        <f>'DATA DASH'!D5365</f>
        <v/>
      </c>
      <c r="E5365">
        <f>'DATA DASH'!E5365</f>
        <v/>
      </c>
      <c r="F5365">
        <f>'DATA DASH'!F5365</f>
        <v/>
      </c>
      <c r="G5365">
        <f>'DATA DASH'!G5365</f>
        <v/>
      </c>
      <c r="H5365">
        <f>'DATA DASH'!H5365</f>
        <v/>
      </c>
      <c r="I5365">
        <f>'DATA DASH'!I5365</f>
        <v/>
      </c>
      <c r="J5365">
        <f>'DATA DASH'!J5365</f>
        <v/>
      </c>
      <c r="K5365">
        <f>'DATA DASH'!K5365</f>
        <v/>
      </c>
      <c r="L5365">
        <f>'DATA DASH'!L5365</f>
        <v/>
      </c>
      <c r="M5365">
        <f>'DATA DASH'!M5365</f>
        <v/>
      </c>
    </row>
    <row r="5366">
      <c r="A5366">
        <f>'DATA DASH'!A5366</f>
        <v/>
      </c>
      <c r="B5366">
        <f>'DATA DASH'!B5366</f>
        <v/>
      </c>
      <c r="C5366">
        <f>'DATA DASH'!C5366</f>
        <v/>
      </c>
      <c r="D5366">
        <f>'DATA DASH'!D5366</f>
        <v/>
      </c>
      <c r="E5366">
        <f>'DATA DASH'!E5366</f>
        <v/>
      </c>
      <c r="F5366">
        <f>'DATA DASH'!F5366</f>
        <v/>
      </c>
      <c r="G5366">
        <f>'DATA DASH'!G5366</f>
        <v/>
      </c>
      <c r="H5366">
        <f>'DATA DASH'!H5366</f>
        <v/>
      </c>
      <c r="I5366">
        <f>'DATA DASH'!I5366</f>
        <v/>
      </c>
      <c r="J5366">
        <f>'DATA DASH'!J5366</f>
        <v/>
      </c>
      <c r="K5366">
        <f>'DATA DASH'!K5366</f>
        <v/>
      </c>
      <c r="L5366">
        <f>'DATA DASH'!L5366</f>
        <v/>
      </c>
      <c r="M5366">
        <f>'DATA DASH'!M5366</f>
        <v/>
      </c>
    </row>
    <row r="5367">
      <c r="A5367">
        <f>'DATA DASH'!A5367</f>
        <v/>
      </c>
      <c r="B5367">
        <f>'DATA DASH'!B5367</f>
        <v/>
      </c>
      <c r="C5367">
        <f>'DATA DASH'!C5367</f>
        <v/>
      </c>
      <c r="D5367">
        <f>'DATA DASH'!D5367</f>
        <v/>
      </c>
      <c r="E5367">
        <f>'DATA DASH'!E5367</f>
        <v/>
      </c>
      <c r="F5367">
        <f>'DATA DASH'!F5367</f>
        <v/>
      </c>
      <c r="G5367">
        <f>'DATA DASH'!G5367</f>
        <v/>
      </c>
      <c r="H5367">
        <f>'DATA DASH'!H5367</f>
        <v/>
      </c>
      <c r="I5367">
        <f>'DATA DASH'!I5367</f>
        <v/>
      </c>
      <c r="J5367">
        <f>'DATA DASH'!J5367</f>
        <v/>
      </c>
      <c r="K5367">
        <f>'DATA DASH'!K5367</f>
        <v/>
      </c>
      <c r="L5367">
        <f>'DATA DASH'!L5367</f>
        <v/>
      </c>
      <c r="M5367">
        <f>'DATA DASH'!M5367</f>
        <v/>
      </c>
    </row>
    <row r="5368">
      <c r="A5368">
        <f>'DATA DASH'!A5368</f>
        <v/>
      </c>
      <c r="B5368">
        <f>'DATA DASH'!B5368</f>
        <v/>
      </c>
      <c r="C5368">
        <f>'DATA DASH'!C5368</f>
        <v/>
      </c>
      <c r="D5368">
        <f>'DATA DASH'!D5368</f>
        <v/>
      </c>
      <c r="E5368">
        <f>'DATA DASH'!E5368</f>
        <v/>
      </c>
      <c r="F5368">
        <f>'DATA DASH'!F5368</f>
        <v/>
      </c>
      <c r="G5368">
        <f>'DATA DASH'!G5368</f>
        <v/>
      </c>
      <c r="H5368">
        <f>'DATA DASH'!H5368</f>
        <v/>
      </c>
      <c r="I5368">
        <f>'DATA DASH'!I5368</f>
        <v/>
      </c>
      <c r="J5368">
        <f>'DATA DASH'!J5368</f>
        <v/>
      </c>
      <c r="K5368">
        <f>'DATA DASH'!K5368</f>
        <v/>
      </c>
      <c r="L5368">
        <f>'DATA DASH'!L5368</f>
        <v/>
      </c>
      <c r="M5368">
        <f>'DATA DASH'!M5368</f>
        <v/>
      </c>
    </row>
    <row r="5369">
      <c r="A5369">
        <f>'DATA DASH'!A5369</f>
        <v/>
      </c>
      <c r="B5369">
        <f>'DATA DASH'!B5369</f>
        <v/>
      </c>
      <c r="C5369">
        <f>'DATA DASH'!C5369</f>
        <v/>
      </c>
      <c r="D5369">
        <f>'DATA DASH'!D5369</f>
        <v/>
      </c>
      <c r="E5369">
        <f>'DATA DASH'!E5369</f>
        <v/>
      </c>
      <c r="F5369">
        <f>'DATA DASH'!F5369</f>
        <v/>
      </c>
      <c r="G5369">
        <f>'DATA DASH'!G5369</f>
        <v/>
      </c>
      <c r="H5369">
        <f>'DATA DASH'!H5369</f>
        <v/>
      </c>
      <c r="I5369">
        <f>'DATA DASH'!I5369</f>
        <v/>
      </c>
      <c r="J5369">
        <f>'DATA DASH'!J5369</f>
        <v/>
      </c>
      <c r="K5369">
        <f>'DATA DASH'!K5369</f>
        <v/>
      </c>
      <c r="L5369">
        <f>'DATA DASH'!L5369</f>
        <v/>
      </c>
      <c r="M5369">
        <f>'DATA DASH'!M5369</f>
        <v/>
      </c>
    </row>
    <row r="5370">
      <c r="A5370">
        <f>'DATA DASH'!A5370</f>
        <v/>
      </c>
      <c r="B5370">
        <f>'DATA DASH'!B5370</f>
        <v/>
      </c>
      <c r="C5370">
        <f>'DATA DASH'!C5370</f>
        <v/>
      </c>
      <c r="D5370">
        <f>'DATA DASH'!D5370</f>
        <v/>
      </c>
      <c r="E5370">
        <f>'DATA DASH'!E5370</f>
        <v/>
      </c>
      <c r="F5370">
        <f>'DATA DASH'!F5370</f>
        <v/>
      </c>
      <c r="G5370">
        <f>'DATA DASH'!G5370</f>
        <v/>
      </c>
      <c r="H5370">
        <f>'DATA DASH'!H5370</f>
        <v/>
      </c>
      <c r="I5370">
        <f>'DATA DASH'!I5370</f>
        <v/>
      </c>
      <c r="J5370">
        <f>'DATA DASH'!J5370</f>
        <v/>
      </c>
      <c r="K5370">
        <f>'DATA DASH'!K5370</f>
        <v/>
      </c>
      <c r="L5370">
        <f>'DATA DASH'!L5370</f>
        <v/>
      </c>
      <c r="M5370">
        <f>'DATA DASH'!M5370</f>
        <v/>
      </c>
    </row>
    <row r="5371">
      <c r="A5371">
        <f>'DATA DASH'!A5371</f>
        <v/>
      </c>
      <c r="B5371">
        <f>'DATA DASH'!B5371</f>
        <v/>
      </c>
      <c r="C5371">
        <f>'DATA DASH'!C5371</f>
        <v/>
      </c>
      <c r="D5371">
        <f>'DATA DASH'!D5371</f>
        <v/>
      </c>
      <c r="E5371">
        <f>'DATA DASH'!E5371</f>
        <v/>
      </c>
      <c r="F5371">
        <f>'DATA DASH'!F5371</f>
        <v/>
      </c>
      <c r="G5371">
        <f>'DATA DASH'!G5371</f>
        <v/>
      </c>
      <c r="H5371">
        <f>'DATA DASH'!H5371</f>
        <v/>
      </c>
      <c r="I5371">
        <f>'DATA DASH'!I5371</f>
        <v/>
      </c>
      <c r="J5371">
        <f>'DATA DASH'!J5371</f>
        <v/>
      </c>
      <c r="K5371">
        <f>'DATA DASH'!K5371</f>
        <v/>
      </c>
      <c r="L5371">
        <f>'DATA DASH'!L5371</f>
        <v/>
      </c>
      <c r="M5371">
        <f>'DATA DASH'!M5371</f>
        <v/>
      </c>
    </row>
    <row r="5372">
      <c r="A5372">
        <f>'DATA DASH'!A5372</f>
        <v/>
      </c>
      <c r="B5372">
        <f>'DATA DASH'!B5372</f>
        <v/>
      </c>
      <c r="C5372">
        <f>'DATA DASH'!C5372</f>
        <v/>
      </c>
      <c r="D5372">
        <f>'DATA DASH'!D5372</f>
        <v/>
      </c>
      <c r="E5372">
        <f>'DATA DASH'!E5372</f>
        <v/>
      </c>
      <c r="F5372">
        <f>'DATA DASH'!F5372</f>
        <v/>
      </c>
      <c r="G5372">
        <f>'DATA DASH'!G5372</f>
        <v/>
      </c>
      <c r="H5372">
        <f>'DATA DASH'!H5372</f>
        <v/>
      </c>
      <c r="I5372">
        <f>'DATA DASH'!I5372</f>
        <v/>
      </c>
      <c r="J5372">
        <f>'DATA DASH'!J5372</f>
        <v/>
      </c>
      <c r="K5372">
        <f>'DATA DASH'!K5372</f>
        <v/>
      </c>
      <c r="L5372">
        <f>'DATA DASH'!L5372</f>
        <v/>
      </c>
      <c r="M5372">
        <f>'DATA DASH'!M5372</f>
        <v/>
      </c>
    </row>
    <row r="5373">
      <c r="A5373">
        <f>'DATA DASH'!A5373</f>
        <v/>
      </c>
      <c r="B5373">
        <f>'DATA DASH'!B5373</f>
        <v/>
      </c>
      <c r="C5373">
        <f>'DATA DASH'!C5373</f>
        <v/>
      </c>
      <c r="D5373">
        <f>'DATA DASH'!D5373</f>
        <v/>
      </c>
      <c r="E5373">
        <f>'DATA DASH'!E5373</f>
        <v/>
      </c>
      <c r="F5373">
        <f>'DATA DASH'!F5373</f>
        <v/>
      </c>
      <c r="G5373">
        <f>'DATA DASH'!G5373</f>
        <v/>
      </c>
      <c r="H5373">
        <f>'DATA DASH'!H5373</f>
        <v/>
      </c>
      <c r="I5373">
        <f>'DATA DASH'!I5373</f>
        <v/>
      </c>
      <c r="J5373">
        <f>'DATA DASH'!J5373</f>
        <v/>
      </c>
      <c r="K5373">
        <f>'DATA DASH'!K5373</f>
        <v/>
      </c>
      <c r="L5373">
        <f>'DATA DASH'!L5373</f>
        <v/>
      </c>
      <c r="M5373">
        <f>'DATA DASH'!M5373</f>
        <v/>
      </c>
    </row>
    <row r="5374">
      <c r="A5374">
        <f>'DATA DASH'!A5374</f>
        <v/>
      </c>
      <c r="B5374">
        <f>'DATA DASH'!B5374</f>
        <v/>
      </c>
      <c r="C5374">
        <f>'DATA DASH'!C5374</f>
        <v/>
      </c>
      <c r="D5374">
        <f>'DATA DASH'!D5374</f>
        <v/>
      </c>
      <c r="E5374">
        <f>'DATA DASH'!E5374</f>
        <v/>
      </c>
      <c r="F5374">
        <f>'DATA DASH'!F5374</f>
        <v/>
      </c>
      <c r="G5374">
        <f>'DATA DASH'!G5374</f>
        <v/>
      </c>
      <c r="H5374">
        <f>'DATA DASH'!H5374</f>
        <v/>
      </c>
      <c r="I5374">
        <f>'DATA DASH'!I5374</f>
        <v/>
      </c>
      <c r="J5374">
        <f>'DATA DASH'!J5374</f>
        <v/>
      </c>
      <c r="K5374">
        <f>'DATA DASH'!K5374</f>
        <v/>
      </c>
      <c r="L5374">
        <f>'DATA DASH'!L5374</f>
        <v/>
      </c>
      <c r="M5374">
        <f>'DATA DASH'!M5374</f>
        <v/>
      </c>
    </row>
    <row r="5375">
      <c r="A5375">
        <f>'DATA DASH'!A5375</f>
        <v/>
      </c>
      <c r="B5375">
        <f>'DATA DASH'!B5375</f>
        <v/>
      </c>
      <c r="C5375">
        <f>'DATA DASH'!C5375</f>
        <v/>
      </c>
      <c r="D5375">
        <f>'DATA DASH'!D5375</f>
        <v/>
      </c>
      <c r="E5375">
        <f>'DATA DASH'!E5375</f>
        <v/>
      </c>
      <c r="F5375">
        <f>'DATA DASH'!F5375</f>
        <v/>
      </c>
      <c r="G5375">
        <f>'DATA DASH'!G5375</f>
        <v/>
      </c>
      <c r="H5375">
        <f>'DATA DASH'!H5375</f>
        <v/>
      </c>
      <c r="I5375">
        <f>'DATA DASH'!I5375</f>
        <v/>
      </c>
      <c r="J5375">
        <f>'DATA DASH'!J5375</f>
        <v/>
      </c>
      <c r="K5375">
        <f>'DATA DASH'!K5375</f>
        <v/>
      </c>
      <c r="L5375">
        <f>'DATA DASH'!L5375</f>
        <v/>
      </c>
      <c r="M5375">
        <f>'DATA DASH'!M5375</f>
        <v/>
      </c>
    </row>
    <row r="5376">
      <c r="A5376">
        <f>'DATA DASH'!A5376</f>
        <v/>
      </c>
      <c r="B5376">
        <f>'DATA DASH'!B5376</f>
        <v/>
      </c>
      <c r="C5376">
        <f>'DATA DASH'!C5376</f>
        <v/>
      </c>
      <c r="D5376">
        <f>'DATA DASH'!D5376</f>
        <v/>
      </c>
      <c r="E5376">
        <f>'DATA DASH'!E5376</f>
        <v/>
      </c>
      <c r="F5376">
        <f>'DATA DASH'!F5376</f>
        <v/>
      </c>
      <c r="G5376">
        <f>'DATA DASH'!G5376</f>
        <v/>
      </c>
      <c r="H5376">
        <f>'DATA DASH'!H5376</f>
        <v/>
      </c>
      <c r="I5376">
        <f>'DATA DASH'!I5376</f>
        <v/>
      </c>
      <c r="J5376">
        <f>'DATA DASH'!J5376</f>
        <v/>
      </c>
      <c r="K5376">
        <f>'DATA DASH'!K5376</f>
        <v/>
      </c>
      <c r="L5376">
        <f>'DATA DASH'!L5376</f>
        <v/>
      </c>
      <c r="M5376">
        <f>'DATA DASH'!M5376</f>
        <v/>
      </c>
    </row>
    <row r="5377">
      <c r="A5377">
        <f>'DATA DASH'!A5377</f>
        <v/>
      </c>
      <c r="B5377">
        <f>'DATA DASH'!B5377</f>
        <v/>
      </c>
      <c r="C5377">
        <f>'DATA DASH'!C5377</f>
        <v/>
      </c>
      <c r="D5377">
        <f>'DATA DASH'!D5377</f>
        <v/>
      </c>
      <c r="E5377">
        <f>'DATA DASH'!E5377</f>
        <v/>
      </c>
      <c r="F5377">
        <f>'DATA DASH'!F5377</f>
        <v/>
      </c>
      <c r="G5377">
        <f>'DATA DASH'!G5377</f>
        <v/>
      </c>
      <c r="H5377">
        <f>'DATA DASH'!H5377</f>
        <v/>
      </c>
      <c r="I5377">
        <f>'DATA DASH'!I5377</f>
        <v/>
      </c>
      <c r="J5377">
        <f>'DATA DASH'!J5377</f>
        <v/>
      </c>
      <c r="K5377">
        <f>'DATA DASH'!K5377</f>
        <v/>
      </c>
      <c r="L5377">
        <f>'DATA DASH'!L5377</f>
        <v/>
      </c>
      <c r="M5377">
        <f>'DATA DASH'!M5377</f>
        <v/>
      </c>
    </row>
    <row r="5378">
      <c r="A5378">
        <f>'DATA DASH'!A5378</f>
        <v/>
      </c>
      <c r="B5378">
        <f>'DATA DASH'!B5378</f>
        <v/>
      </c>
      <c r="C5378">
        <f>'DATA DASH'!C5378</f>
        <v/>
      </c>
      <c r="D5378">
        <f>'DATA DASH'!D5378</f>
        <v/>
      </c>
      <c r="E5378">
        <f>'DATA DASH'!E5378</f>
        <v/>
      </c>
      <c r="F5378">
        <f>'DATA DASH'!F5378</f>
        <v/>
      </c>
      <c r="G5378">
        <f>'DATA DASH'!G5378</f>
        <v/>
      </c>
      <c r="H5378">
        <f>'DATA DASH'!H5378</f>
        <v/>
      </c>
      <c r="I5378">
        <f>'DATA DASH'!I5378</f>
        <v/>
      </c>
      <c r="J5378">
        <f>'DATA DASH'!J5378</f>
        <v/>
      </c>
      <c r="K5378">
        <f>'DATA DASH'!K5378</f>
        <v/>
      </c>
      <c r="L5378">
        <f>'DATA DASH'!L5378</f>
        <v/>
      </c>
      <c r="M5378">
        <f>'DATA DASH'!M5378</f>
        <v/>
      </c>
    </row>
    <row r="5379">
      <c r="A5379">
        <f>'DATA DASH'!A5379</f>
        <v/>
      </c>
      <c r="B5379">
        <f>'DATA DASH'!B5379</f>
        <v/>
      </c>
      <c r="C5379">
        <f>'DATA DASH'!C5379</f>
        <v/>
      </c>
      <c r="D5379">
        <f>'DATA DASH'!D5379</f>
        <v/>
      </c>
      <c r="E5379">
        <f>'DATA DASH'!E5379</f>
        <v/>
      </c>
      <c r="F5379">
        <f>'DATA DASH'!F5379</f>
        <v/>
      </c>
      <c r="G5379">
        <f>'DATA DASH'!G5379</f>
        <v/>
      </c>
      <c r="H5379">
        <f>'DATA DASH'!H5379</f>
        <v/>
      </c>
      <c r="I5379">
        <f>'DATA DASH'!I5379</f>
        <v/>
      </c>
      <c r="J5379">
        <f>'DATA DASH'!J5379</f>
        <v/>
      </c>
      <c r="K5379">
        <f>'DATA DASH'!K5379</f>
        <v/>
      </c>
      <c r="L5379">
        <f>'DATA DASH'!L5379</f>
        <v/>
      </c>
      <c r="M5379">
        <f>'DATA DASH'!M5379</f>
        <v/>
      </c>
    </row>
    <row r="5380">
      <c r="A5380">
        <f>'DATA DASH'!A5380</f>
        <v/>
      </c>
      <c r="B5380">
        <f>'DATA DASH'!B5380</f>
        <v/>
      </c>
      <c r="C5380">
        <f>'DATA DASH'!C5380</f>
        <v/>
      </c>
      <c r="D5380">
        <f>'DATA DASH'!D5380</f>
        <v/>
      </c>
      <c r="E5380">
        <f>'DATA DASH'!E5380</f>
        <v/>
      </c>
      <c r="F5380">
        <f>'DATA DASH'!F5380</f>
        <v/>
      </c>
      <c r="G5380">
        <f>'DATA DASH'!G5380</f>
        <v/>
      </c>
      <c r="H5380">
        <f>'DATA DASH'!H5380</f>
        <v/>
      </c>
      <c r="I5380">
        <f>'DATA DASH'!I5380</f>
        <v/>
      </c>
      <c r="J5380">
        <f>'DATA DASH'!J5380</f>
        <v/>
      </c>
      <c r="K5380">
        <f>'DATA DASH'!K5380</f>
        <v/>
      </c>
      <c r="L5380">
        <f>'DATA DASH'!L5380</f>
        <v/>
      </c>
      <c r="M5380">
        <f>'DATA DASH'!M5380</f>
        <v/>
      </c>
    </row>
    <row r="5381">
      <c r="A5381">
        <f>'DATA DASH'!A5381</f>
        <v/>
      </c>
      <c r="B5381">
        <f>'DATA DASH'!B5381</f>
        <v/>
      </c>
      <c r="C5381">
        <f>'DATA DASH'!C5381</f>
        <v/>
      </c>
      <c r="D5381">
        <f>'DATA DASH'!D5381</f>
        <v/>
      </c>
      <c r="E5381">
        <f>'DATA DASH'!E5381</f>
        <v/>
      </c>
      <c r="F5381">
        <f>'DATA DASH'!F5381</f>
        <v/>
      </c>
      <c r="G5381">
        <f>'DATA DASH'!G5381</f>
        <v/>
      </c>
      <c r="H5381">
        <f>'DATA DASH'!H5381</f>
        <v/>
      </c>
      <c r="I5381">
        <f>'DATA DASH'!I5381</f>
        <v/>
      </c>
      <c r="J5381">
        <f>'DATA DASH'!J5381</f>
        <v/>
      </c>
      <c r="K5381">
        <f>'DATA DASH'!K5381</f>
        <v/>
      </c>
      <c r="L5381">
        <f>'DATA DASH'!L5381</f>
        <v/>
      </c>
      <c r="M5381">
        <f>'DATA DASH'!M5381</f>
        <v/>
      </c>
    </row>
    <row r="5382">
      <c r="A5382">
        <f>'DATA DASH'!A5382</f>
        <v/>
      </c>
      <c r="B5382">
        <f>'DATA DASH'!B5382</f>
        <v/>
      </c>
      <c r="C5382">
        <f>'DATA DASH'!C5382</f>
        <v/>
      </c>
      <c r="D5382">
        <f>'DATA DASH'!D5382</f>
        <v/>
      </c>
      <c r="E5382">
        <f>'DATA DASH'!E5382</f>
        <v/>
      </c>
      <c r="F5382">
        <f>'DATA DASH'!F5382</f>
        <v/>
      </c>
      <c r="G5382">
        <f>'DATA DASH'!G5382</f>
        <v/>
      </c>
      <c r="H5382">
        <f>'DATA DASH'!H5382</f>
        <v/>
      </c>
      <c r="I5382">
        <f>'DATA DASH'!I5382</f>
        <v/>
      </c>
      <c r="J5382">
        <f>'DATA DASH'!J5382</f>
        <v/>
      </c>
      <c r="K5382">
        <f>'DATA DASH'!K5382</f>
        <v/>
      </c>
      <c r="L5382">
        <f>'DATA DASH'!L5382</f>
        <v/>
      </c>
      <c r="M5382">
        <f>'DATA DASH'!M5382</f>
        <v/>
      </c>
    </row>
    <row r="5383">
      <c r="A5383">
        <f>'DATA DASH'!A5383</f>
        <v/>
      </c>
      <c r="B5383">
        <f>'DATA DASH'!B5383</f>
        <v/>
      </c>
      <c r="C5383">
        <f>'DATA DASH'!C5383</f>
        <v/>
      </c>
      <c r="D5383">
        <f>'DATA DASH'!D5383</f>
        <v/>
      </c>
      <c r="E5383">
        <f>'DATA DASH'!E5383</f>
        <v/>
      </c>
      <c r="F5383">
        <f>'DATA DASH'!F5383</f>
        <v/>
      </c>
      <c r="G5383">
        <f>'DATA DASH'!G5383</f>
        <v/>
      </c>
      <c r="H5383">
        <f>'DATA DASH'!H5383</f>
        <v/>
      </c>
      <c r="I5383">
        <f>'DATA DASH'!I5383</f>
        <v/>
      </c>
      <c r="J5383">
        <f>'DATA DASH'!J5383</f>
        <v/>
      </c>
      <c r="K5383">
        <f>'DATA DASH'!K5383</f>
        <v/>
      </c>
      <c r="L5383">
        <f>'DATA DASH'!L5383</f>
        <v/>
      </c>
      <c r="M5383">
        <f>'DATA DASH'!M5383</f>
        <v/>
      </c>
    </row>
    <row r="5384">
      <c r="A5384">
        <f>'DATA DASH'!A5384</f>
        <v/>
      </c>
      <c r="B5384">
        <f>'DATA DASH'!B5384</f>
        <v/>
      </c>
      <c r="C5384">
        <f>'DATA DASH'!C5384</f>
        <v/>
      </c>
      <c r="D5384">
        <f>'DATA DASH'!D5384</f>
        <v/>
      </c>
      <c r="E5384">
        <f>'DATA DASH'!E5384</f>
        <v/>
      </c>
      <c r="F5384">
        <f>'DATA DASH'!F5384</f>
        <v/>
      </c>
      <c r="G5384">
        <f>'DATA DASH'!G5384</f>
        <v/>
      </c>
      <c r="H5384">
        <f>'DATA DASH'!H5384</f>
        <v/>
      </c>
      <c r="I5384">
        <f>'DATA DASH'!I5384</f>
        <v/>
      </c>
      <c r="J5384">
        <f>'DATA DASH'!J5384</f>
        <v/>
      </c>
      <c r="K5384">
        <f>'DATA DASH'!K5384</f>
        <v/>
      </c>
      <c r="L5384">
        <f>'DATA DASH'!L5384</f>
        <v/>
      </c>
      <c r="M5384">
        <f>'DATA DASH'!M5384</f>
        <v/>
      </c>
    </row>
    <row r="5385">
      <c r="A5385">
        <f>'DATA DASH'!A5385</f>
        <v/>
      </c>
      <c r="B5385">
        <f>'DATA DASH'!B5385</f>
        <v/>
      </c>
      <c r="C5385">
        <f>'DATA DASH'!C5385</f>
        <v/>
      </c>
      <c r="D5385">
        <f>'DATA DASH'!D5385</f>
        <v/>
      </c>
      <c r="E5385">
        <f>'DATA DASH'!E5385</f>
        <v/>
      </c>
      <c r="F5385">
        <f>'DATA DASH'!F5385</f>
        <v/>
      </c>
      <c r="G5385">
        <f>'DATA DASH'!G5385</f>
        <v/>
      </c>
      <c r="H5385">
        <f>'DATA DASH'!H5385</f>
        <v/>
      </c>
      <c r="I5385">
        <f>'DATA DASH'!I5385</f>
        <v/>
      </c>
      <c r="J5385">
        <f>'DATA DASH'!J5385</f>
        <v/>
      </c>
      <c r="K5385">
        <f>'DATA DASH'!K5385</f>
        <v/>
      </c>
      <c r="L5385">
        <f>'DATA DASH'!L5385</f>
        <v/>
      </c>
      <c r="M5385">
        <f>'DATA DASH'!M5385</f>
        <v/>
      </c>
    </row>
    <row r="5386">
      <c r="A5386">
        <f>'DATA DASH'!A5386</f>
        <v/>
      </c>
      <c r="B5386">
        <f>'DATA DASH'!B5386</f>
        <v/>
      </c>
      <c r="C5386">
        <f>'DATA DASH'!C5386</f>
        <v/>
      </c>
      <c r="D5386">
        <f>'DATA DASH'!D5386</f>
        <v/>
      </c>
      <c r="E5386">
        <f>'DATA DASH'!E5386</f>
        <v/>
      </c>
      <c r="F5386">
        <f>'DATA DASH'!F5386</f>
        <v/>
      </c>
      <c r="G5386">
        <f>'DATA DASH'!G5386</f>
        <v/>
      </c>
      <c r="H5386">
        <f>'DATA DASH'!H5386</f>
        <v/>
      </c>
      <c r="I5386">
        <f>'DATA DASH'!I5386</f>
        <v/>
      </c>
      <c r="J5386">
        <f>'DATA DASH'!J5386</f>
        <v/>
      </c>
      <c r="K5386">
        <f>'DATA DASH'!K5386</f>
        <v/>
      </c>
      <c r="L5386">
        <f>'DATA DASH'!L5386</f>
        <v/>
      </c>
      <c r="M5386">
        <f>'DATA DASH'!M5386</f>
        <v/>
      </c>
    </row>
    <row r="5387">
      <c r="A5387">
        <f>'DATA DASH'!A5387</f>
        <v/>
      </c>
      <c r="B5387">
        <f>'DATA DASH'!B5387</f>
        <v/>
      </c>
      <c r="C5387">
        <f>'DATA DASH'!C5387</f>
        <v/>
      </c>
      <c r="D5387">
        <f>'DATA DASH'!D5387</f>
        <v/>
      </c>
      <c r="E5387">
        <f>'DATA DASH'!E5387</f>
        <v/>
      </c>
      <c r="F5387">
        <f>'DATA DASH'!F5387</f>
        <v/>
      </c>
      <c r="G5387">
        <f>'DATA DASH'!G5387</f>
        <v/>
      </c>
      <c r="H5387">
        <f>'DATA DASH'!H5387</f>
        <v/>
      </c>
      <c r="I5387">
        <f>'DATA DASH'!I5387</f>
        <v/>
      </c>
      <c r="J5387">
        <f>'DATA DASH'!J5387</f>
        <v/>
      </c>
      <c r="K5387">
        <f>'DATA DASH'!K5387</f>
        <v/>
      </c>
      <c r="L5387">
        <f>'DATA DASH'!L5387</f>
        <v/>
      </c>
      <c r="M5387">
        <f>'DATA DASH'!M5387</f>
        <v/>
      </c>
    </row>
    <row r="5388">
      <c r="A5388">
        <f>'DATA DASH'!A5388</f>
        <v/>
      </c>
      <c r="B5388">
        <f>'DATA DASH'!B5388</f>
        <v/>
      </c>
      <c r="C5388">
        <f>'DATA DASH'!C5388</f>
        <v/>
      </c>
      <c r="D5388">
        <f>'DATA DASH'!D5388</f>
        <v/>
      </c>
      <c r="E5388">
        <f>'DATA DASH'!E5388</f>
        <v/>
      </c>
      <c r="F5388">
        <f>'DATA DASH'!F5388</f>
        <v/>
      </c>
      <c r="G5388">
        <f>'DATA DASH'!G5388</f>
        <v/>
      </c>
      <c r="H5388">
        <f>'DATA DASH'!H5388</f>
        <v/>
      </c>
      <c r="I5388">
        <f>'DATA DASH'!I5388</f>
        <v/>
      </c>
      <c r="J5388">
        <f>'DATA DASH'!J5388</f>
        <v/>
      </c>
      <c r="K5388">
        <f>'DATA DASH'!K5388</f>
        <v/>
      </c>
      <c r="L5388">
        <f>'DATA DASH'!L5388</f>
        <v/>
      </c>
      <c r="M5388">
        <f>'DATA DASH'!M5388</f>
        <v/>
      </c>
    </row>
    <row r="5389">
      <c r="A5389">
        <f>'DATA DASH'!A5389</f>
        <v/>
      </c>
      <c r="B5389">
        <f>'DATA DASH'!B5389</f>
        <v/>
      </c>
      <c r="C5389">
        <f>'DATA DASH'!C5389</f>
        <v/>
      </c>
      <c r="D5389">
        <f>'DATA DASH'!D5389</f>
        <v/>
      </c>
      <c r="E5389">
        <f>'DATA DASH'!E5389</f>
        <v/>
      </c>
      <c r="F5389">
        <f>'DATA DASH'!F5389</f>
        <v/>
      </c>
      <c r="G5389">
        <f>'DATA DASH'!G5389</f>
        <v/>
      </c>
      <c r="H5389">
        <f>'DATA DASH'!H5389</f>
        <v/>
      </c>
      <c r="I5389">
        <f>'DATA DASH'!I5389</f>
        <v/>
      </c>
      <c r="J5389">
        <f>'DATA DASH'!J5389</f>
        <v/>
      </c>
      <c r="K5389">
        <f>'DATA DASH'!K5389</f>
        <v/>
      </c>
      <c r="L5389">
        <f>'DATA DASH'!L5389</f>
        <v/>
      </c>
      <c r="M5389">
        <f>'DATA DASH'!M5389</f>
        <v/>
      </c>
    </row>
    <row r="5390">
      <c r="A5390">
        <f>'DATA DASH'!A5390</f>
        <v/>
      </c>
      <c r="B5390">
        <f>'DATA DASH'!B5390</f>
        <v/>
      </c>
      <c r="C5390">
        <f>'DATA DASH'!C5390</f>
        <v/>
      </c>
      <c r="D5390">
        <f>'DATA DASH'!D5390</f>
        <v/>
      </c>
      <c r="E5390">
        <f>'DATA DASH'!E5390</f>
        <v/>
      </c>
      <c r="F5390">
        <f>'DATA DASH'!F5390</f>
        <v/>
      </c>
      <c r="G5390">
        <f>'DATA DASH'!G5390</f>
        <v/>
      </c>
      <c r="H5390">
        <f>'DATA DASH'!H5390</f>
        <v/>
      </c>
      <c r="I5390">
        <f>'DATA DASH'!I5390</f>
        <v/>
      </c>
      <c r="J5390">
        <f>'DATA DASH'!J5390</f>
        <v/>
      </c>
      <c r="K5390">
        <f>'DATA DASH'!K5390</f>
        <v/>
      </c>
      <c r="L5390">
        <f>'DATA DASH'!L5390</f>
        <v/>
      </c>
      <c r="M5390">
        <f>'DATA DASH'!M5390</f>
        <v/>
      </c>
    </row>
    <row r="5391">
      <c r="A5391">
        <f>'DATA DASH'!A5391</f>
        <v/>
      </c>
      <c r="B5391">
        <f>'DATA DASH'!B5391</f>
        <v/>
      </c>
      <c r="C5391">
        <f>'DATA DASH'!C5391</f>
        <v/>
      </c>
      <c r="D5391">
        <f>'DATA DASH'!D5391</f>
        <v/>
      </c>
      <c r="E5391">
        <f>'DATA DASH'!E5391</f>
        <v/>
      </c>
      <c r="F5391">
        <f>'DATA DASH'!F5391</f>
        <v/>
      </c>
      <c r="G5391">
        <f>'DATA DASH'!G5391</f>
        <v/>
      </c>
      <c r="H5391">
        <f>'DATA DASH'!H5391</f>
        <v/>
      </c>
      <c r="I5391">
        <f>'DATA DASH'!I5391</f>
        <v/>
      </c>
      <c r="J5391">
        <f>'DATA DASH'!J5391</f>
        <v/>
      </c>
      <c r="K5391">
        <f>'DATA DASH'!K5391</f>
        <v/>
      </c>
      <c r="L5391">
        <f>'DATA DASH'!L5391</f>
        <v/>
      </c>
      <c r="M5391">
        <f>'DATA DASH'!M5391</f>
        <v/>
      </c>
    </row>
    <row r="5392">
      <c r="A5392">
        <f>'DATA DASH'!A5392</f>
        <v/>
      </c>
      <c r="B5392">
        <f>'DATA DASH'!B5392</f>
        <v/>
      </c>
      <c r="C5392">
        <f>'DATA DASH'!C5392</f>
        <v/>
      </c>
      <c r="D5392">
        <f>'DATA DASH'!D5392</f>
        <v/>
      </c>
      <c r="E5392">
        <f>'DATA DASH'!E5392</f>
        <v/>
      </c>
      <c r="F5392">
        <f>'DATA DASH'!F5392</f>
        <v/>
      </c>
      <c r="G5392">
        <f>'DATA DASH'!G5392</f>
        <v/>
      </c>
      <c r="H5392">
        <f>'DATA DASH'!H5392</f>
        <v/>
      </c>
      <c r="I5392">
        <f>'DATA DASH'!I5392</f>
        <v/>
      </c>
      <c r="J5392">
        <f>'DATA DASH'!J5392</f>
        <v/>
      </c>
      <c r="K5392">
        <f>'DATA DASH'!K5392</f>
        <v/>
      </c>
      <c r="L5392">
        <f>'DATA DASH'!L5392</f>
        <v/>
      </c>
      <c r="M5392">
        <f>'DATA DASH'!M5392</f>
        <v/>
      </c>
    </row>
    <row r="5393">
      <c r="A5393">
        <f>'DATA DASH'!A5393</f>
        <v/>
      </c>
      <c r="B5393">
        <f>'DATA DASH'!B5393</f>
        <v/>
      </c>
      <c r="C5393">
        <f>'DATA DASH'!C5393</f>
        <v/>
      </c>
      <c r="D5393">
        <f>'DATA DASH'!D5393</f>
        <v/>
      </c>
      <c r="E5393">
        <f>'DATA DASH'!E5393</f>
        <v/>
      </c>
      <c r="F5393">
        <f>'DATA DASH'!F5393</f>
        <v/>
      </c>
      <c r="G5393">
        <f>'DATA DASH'!G5393</f>
        <v/>
      </c>
      <c r="H5393">
        <f>'DATA DASH'!H5393</f>
        <v/>
      </c>
      <c r="I5393">
        <f>'DATA DASH'!I5393</f>
        <v/>
      </c>
      <c r="J5393">
        <f>'DATA DASH'!J5393</f>
        <v/>
      </c>
      <c r="K5393">
        <f>'DATA DASH'!K5393</f>
        <v/>
      </c>
      <c r="L5393">
        <f>'DATA DASH'!L5393</f>
        <v/>
      </c>
      <c r="M5393">
        <f>'DATA DASH'!M5393</f>
        <v/>
      </c>
    </row>
    <row r="5394">
      <c r="A5394">
        <f>'DATA DASH'!A5394</f>
        <v/>
      </c>
      <c r="B5394">
        <f>'DATA DASH'!B5394</f>
        <v/>
      </c>
      <c r="C5394">
        <f>'DATA DASH'!C5394</f>
        <v/>
      </c>
      <c r="D5394">
        <f>'DATA DASH'!D5394</f>
        <v/>
      </c>
      <c r="E5394">
        <f>'DATA DASH'!E5394</f>
        <v/>
      </c>
      <c r="F5394">
        <f>'DATA DASH'!F5394</f>
        <v/>
      </c>
      <c r="G5394">
        <f>'DATA DASH'!G5394</f>
        <v/>
      </c>
      <c r="H5394">
        <f>'DATA DASH'!H5394</f>
        <v/>
      </c>
      <c r="I5394">
        <f>'DATA DASH'!I5394</f>
        <v/>
      </c>
      <c r="J5394">
        <f>'DATA DASH'!J5394</f>
        <v/>
      </c>
      <c r="K5394">
        <f>'DATA DASH'!K5394</f>
        <v/>
      </c>
      <c r="L5394">
        <f>'DATA DASH'!L5394</f>
        <v/>
      </c>
      <c r="M5394">
        <f>'DATA DASH'!M5394</f>
        <v/>
      </c>
    </row>
    <row r="5395">
      <c r="A5395">
        <f>'DATA DASH'!A5395</f>
        <v/>
      </c>
      <c r="B5395">
        <f>'DATA DASH'!B5395</f>
        <v/>
      </c>
      <c r="C5395">
        <f>'DATA DASH'!C5395</f>
        <v/>
      </c>
      <c r="D5395">
        <f>'DATA DASH'!D5395</f>
        <v/>
      </c>
      <c r="E5395">
        <f>'DATA DASH'!E5395</f>
        <v/>
      </c>
      <c r="F5395">
        <f>'DATA DASH'!F5395</f>
        <v/>
      </c>
      <c r="G5395">
        <f>'DATA DASH'!G5395</f>
        <v/>
      </c>
      <c r="H5395">
        <f>'DATA DASH'!H5395</f>
        <v/>
      </c>
      <c r="I5395">
        <f>'DATA DASH'!I5395</f>
        <v/>
      </c>
      <c r="J5395">
        <f>'DATA DASH'!J5395</f>
        <v/>
      </c>
      <c r="K5395">
        <f>'DATA DASH'!K5395</f>
        <v/>
      </c>
      <c r="L5395">
        <f>'DATA DASH'!L5395</f>
        <v/>
      </c>
      <c r="M5395">
        <f>'DATA DASH'!M5395</f>
        <v/>
      </c>
    </row>
    <row r="5396">
      <c r="A5396">
        <f>'DATA DASH'!A5396</f>
        <v/>
      </c>
      <c r="B5396">
        <f>'DATA DASH'!B5396</f>
        <v/>
      </c>
      <c r="C5396">
        <f>'DATA DASH'!C5396</f>
        <v/>
      </c>
      <c r="D5396">
        <f>'DATA DASH'!D5396</f>
        <v/>
      </c>
      <c r="E5396">
        <f>'DATA DASH'!E5396</f>
        <v/>
      </c>
      <c r="F5396">
        <f>'DATA DASH'!F5396</f>
        <v/>
      </c>
      <c r="G5396">
        <f>'DATA DASH'!G5396</f>
        <v/>
      </c>
      <c r="H5396">
        <f>'DATA DASH'!H5396</f>
        <v/>
      </c>
      <c r="I5396">
        <f>'DATA DASH'!I5396</f>
        <v/>
      </c>
      <c r="J5396">
        <f>'DATA DASH'!J5396</f>
        <v/>
      </c>
      <c r="K5396">
        <f>'DATA DASH'!K5396</f>
        <v/>
      </c>
      <c r="L5396">
        <f>'DATA DASH'!L5396</f>
        <v/>
      </c>
      <c r="M5396">
        <f>'DATA DASH'!M5396</f>
        <v/>
      </c>
    </row>
    <row r="5397">
      <c r="A5397">
        <f>'DATA DASH'!A5397</f>
        <v/>
      </c>
      <c r="B5397">
        <f>'DATA DASH'!B5397</f>
        <v/>
      </c>
      <c r="C5397">
        <f>'DATA DASH'!C5397</f>
        <v/>
      </c>
      <c r="D5397">
        <f>'DATA DASH'!D5397</f>
        <v/>
      </c>
      <c r="E5397">
        <f>'DATA DASH'!E5397</f>
        <v/>
      </c>
      <c r="F5397">
        <f>'DATA DASH'!F5397</f>
        <v/>
      </c>
      <c r="G5397">
        <f>'DATA DASH'!G5397</f>
        <v/>
      </c>
      <c r="H5397">
        <f>'DATA DASH'!H5397</f>
        <v/>
      </c>
      <c r="I5397">
        <f>'DATA DASH'!I5397</f>
        <v/>
      </c>
      <c r="J5397">
        <f>'DATA DASH'!J5397</f>
        <v/>
      </c>
      <c r="K5397">
        <f>'DATA DASH'!K5397</f>
        <v/>
      </c>
      <c r="L5397">
        <f>'DATA DASH'!L5397</f>
        <v/>
      </c>
      <c r="M5397">
        <f>'DATA DASH'!M5397</f>
        <v/>
      </c>
    </row>
    <row r="5398">
      <c r="A5398">
        <f>'DATA DASH'!A5398</f>
        <v/>
      </c>
      <c r="B5398">
        <f>'DATA DASH'!B5398</f>
        <v/>
      </c>
      <c r="C5398">
        <f>'DATA DASH'!C5398</f>
        <v/>
      </c>
      <c r="D5398">
        <f>'DATA DASH'!D5398</f>
        <v/>
      </c>
      <c r="E5398">
        <f>'DATA DASH'!E5398</f>
        <v/>
      </c>
      <c r="F5398">
        <f>'DATA DASH'!F5398</f>
        <v/>
      </c>
      <c r="G5398">
        <f>'DATA DASH'!G5398</f>
        <v/>
      </c>
      <c r="H5398">
        <f>'DATA DASH'!H5398</f>
        <v/>
      </c>
      <c r="I5398">
        <f>'DATA DASH'!I5398</f>
        <v/>
      </c>
      <c r="J5398">
        <f>'DATA DASH'!J5398</f>
        <v/>
      </c>
      <c r="K5398">
        <f>'DATA DASH'!K5398</f>
        <v/>
      </c>
      <c r="L5398">
        <f>'DATA DASH'!L5398</f>
        <v/>
      </c>
      <c r="M5398">
        <f>'DATA DASH'!M5398</f>
        <v/>
      </c>
    </row>
    <row r="5399">
      <c r="A5399">
        <f>'DATA DASH'!A5399</f>
        <v/>
      </c>
      <c r="B5399">
        <f>'DATA DASH'!B5399</f>
        <v/>
      </c>
      <c r="C5399">
        <f>'DATA DASH'!C5399</f>
        <v/>
      </c>
      <c r="D5399">
        <f>'DATA DASH'!D5399</f>
        <v/>
      </c>
      <c r="E5399">
        <f>'DATA DASH'!E5399</f>
        <v/>
      </c>
      <c r="F5399">
        <f>'DATA DASH'!F5399</f>
        <v/>
      </c>
      <c r="G5399">
        <f>'DATA DASH'!G5399</f>
        <v/>
      </c>
      <c r="H5399">
        <f>'DATA DASH'!H5399</f>
        <v/>
      </c>
      <c r="I5399">
        <f>'DATA DASH'!I5399</f>
        <v/>
      </c>
      <c r="J5399">
        <f>'DATA DASH'!J5399</f>
        <v/>
      </c>
      <c r="K5399">
        <f>'DATA DASH'!K5399</f>
        <v/>
      </c>
      <c r="L5399">
        <f>'DATA DASH'!L5399</f>
        <v/>
      </c>
      <c r="M5399">
        <f>'DATA DASH'!M5399</f>
        <v/>
      </c>
    </row>
    <row r="5400">
      <c r="A5400">
        <f>'DATA DASH'!A5400</f>
        <v/>
      </c>
      <c r="B5400">
        <f>'DATA DASH'!B5400</f>
        <v/>
      </c>
      <c r="C5400">
        <f>'DATA DASH'!C5400</f>
        <v/>
      </c>
      <c r="D5400">
        <f>'DATA DASH'!D5400</f>
        <v/>
      </c>
      <c r="E5400">
        <f>'DATA DASH'!E5400</f>
        <v/>
      </c>
      <c r="F5400">
        <f>'DATA DASH'!F5400</f>
        <v/>
      </c>
      <c r="G5400">
        <f>'DATA DASH'!G5400</f>
        <v/>
      </c>
      <c r="H5400">
        <f>'DATA DASH'!H5400</f>
        <v/>
      </c>
      <c r="I5400">
        <f>'DATA DASH'!I5400</f>
        <v/>
      </c>
      <c r="J5400">
        <f>'DATA DASH'!J5400</f>
        <v/>
      </c>
      <c r="K5400">
        <f>'DATA DASH'!K5400</f>
        <v/>
      </c>
      <c r="L5400">
        <f>'DATA DASH'!L5400</f>
        <v/>
      </c>
      <c r="M5400">
        <f>'DATA DASH'!M5400</f>
        <v/>
      </c>
    </row>
    <row r="5401">
      <c r="A5401">
        <f>'DATA DASH'!A5401</f>
        <v/>
      </c>
      <c r="B5401">
        <f>'DATA DASH'!B5401</f>
        <v/>
      </c>
      <c r="C5401">
        <f>'DATA DASH'!C5401</f>
        <v/>
      </c>
      <c r="D5401">
        <f>'DATA DASH'!D5401</f>
        <v/>
      </c>
      <c r="E5401">
        <f>'DATA DASH'!E5401</f>
        <v/>
      </c>
      <c r="F5401">
        <f>'DATA DASH'!F5401</f>
        <v/>
      </c>
      <c r="G5401">
        <f>'DATA DASH'!G5401</f>
        <v/>
      </c>
      <c r="H5401">
        <f>'DATA DASH'!H5401</f>
        <v/>
      </c>
      <c r="I5401">
        <f>'DATA DASH'!I5401</f>
        <v/>
      </c>
      <c r="J5401">
        <f>'DATA DASH'!J5401</f>
        <v/>
      </c>
      <c r="K5401">
        <f>'DATA DASH'!K5401</f>
        <v/>
      </c>
      <c r="L5401">
        <f>'DATA DASH'!L5401</f>
        <v/>
      </c>
      <c r="M5401">
        <f>'DATA DASH'!M5401</f>
        <v/>
      </c>
    </row>
    <row r="5402">
      <c r="A5402">
        <f>'DATA DASH'!A5402</f>
        <v/>
      </c>
      <c r="B5402">
        <f>'DATA DASH'!B5402</f>
        <v/>
      </c>
      <c r="C5402">
        <f>'DATA DASH'!C5402</f>
        <v/>
      </c>
      <c r="D5402">
        <f>'DATA DASH'!D5402</f>
        <v/>
      </c>
      <c r="E5402">
        <f>'DATA DASH'!E5402</f>
        <v/>
      </c>
      <c r="F5402">
        <f>'DATA DASH'!F5402</f>
        <v/>
      </c>
      <c r="G5402">
        <f>'DATA DASH'!G5402</f>
        <v/>
      </c>
      <c r="H5402">
        <f>'DATA DASH'!H5402</f>
        <v/>
      </c>
      <c r="I5402">
        <f>'DATA DASH'!I5402</f>
        <v/>
      </c>
      <c r="J5402">
        <f>'DATA DASH'!J5402</f>
        <v/>
      </c>
      <c r="K5402">
        <f>'DATA DASH'!K5402</f>
        <v/>
      </c>
      <c r="L5402">
        <f>'DATA DASH'!L5402</f>
        <v/>
      </c>
      <c r="M5402">
        <f>'DATA DASH'!M5402</f>
        <v/>
      </c>
    </row>
    <row r="5403">
      <c r="A5403">
        <f>'DATA DASH'!A5403</f>
        <v/>
      </c>
      <c r="B5403">
        <f>'DATA DASH'!B5403</f>
        <v/>
      </c>
      <c r="C5403">
        <f>'DATA DASH'!C5403</f>
        <v/>
      </c>
      <c r="D5403">
        <f>'DATA DASH'!D5403</f>
        <v/>
      </c>
      <c r="E5403">
        <f>'DATA DASH'!E5403</f>
        <v/>
      </c>
      <c r="F5403">
        <f>'DATA DASH'!F5403</f>
        <v/>
      </c>
      <c r="G5403">
        <f>'DATA DASH'!G5403</f>
        <v/>
      </c>
      <c r="H5403">
        <f>'DATA DASH'!H5403</f>
        <v/>
      </c>
      <c r="I5403">
        <f>'DATA DASH'!I5403</f>
        <v/>
      </c>
      <c r="J5403">
        <f>'DATA DASH'!J5403</f>
        <v/>
      </c>
      <c r="K5403">
        <f>'DATA DASH'!K5403</f>
        <v/>
      </c>
      <c r="L5403">
        <f>'DATA DASH'!L5403</f>
        <v/>
      </c>
      <c r="M5403">
        <f>'DATA DASH'!M5403</f>
        <v/>
      </c>
    </row>
    <row r="5404">
      <c r="A5404">
        <f>'DATA DASH'!A5404</f>
        <v/>
      </c>
      <c r="B5404">
        <f>'DATA DASH'!B5404</f>
        <v/>
      </c>
      <c r="C5404">
        <f>'DATA DASH'!C5404</f>
        <v/>
      </c>
      <c r="D5404">
        <f>'DATA DASH'!D5404</f>
        <v/>
      </c>
      <c r="E5404">
        <f>'DATA DASH'!E5404</f>
        <v/>
      </c>
      <c r="F5404">
        <f>'DATA DASH'!F5404</f>
        <v/>
      </c>
      <c r="G5404">
        <f>'DATA DASH'!G5404</f>
        <v/>
      </c>
      <c r="H5404">
        <f>'DATA DASH'!H5404</f>
        <v/>
      </c>
      <c r="I5404">
        <f>'DATA DASH'!I5404</f>
        <v/>
      </c>
      <c r="J5404">
        <f>'DATA DASH'!J5404</f>
        <v/>
      </c>
      <c r="K5404">
        <f>'DATA DASH'!K5404</f>
        <v/>
      </c>
      <c r="L5404">
        <f>'DATA DASH'!L5404</f>
        <v/>
      </c>
      <c r="M5404">
        <f>'DATA DASH'!M5404</f>
        <v/>
      </c>
    </row>
    <row r="5405">
      <c r="A5405">
        <f>'DATA DASH'!A5405</f>
        <v/>
      </c>
      <c r="B5405">
        <f>'DATA DASH'!B5405</f>
        <v/>
      </c>
      <c r="C5405">
        <f>'DATA DASH'!C5405</f>
        <v/>
      </c>
      <c r="D5405">
        <f>'DATA DASH'!D5405</f>
        <v/>
      </c>
      <c r="E5405">
        <f>'DATA DASH'!E5405</f>
        <v/>
      </c>
      <c r="F5405">
        <f>'DATA DASH'!F5405</f>
        <v/>
      </c>
      <c r="G5405">
        <f>'DATA DASH'!G5405</f>
        <v/>
      </c>
      <c r="H5405">
        <f>'DATA DASH'!H5405</f>
        <v/>
      </c>
      <c r="I5405">
        <f>'DATA DASH'!I5405</f>
        <v/>
      </c>
      <c r="J5405">
        <f>'DATA DASH'!J5405</f>
        <v/>
      </c>
      <c r="K5405">
        <f>'DATA DASH'!K5405</f>
        <v/>
      </c>
      <c r="L5405">
        <f>'DATA DASH'!L5405</f>
        <v/>
      </c>
      <c r="M5405">
        <f>'DATA DASH'!M5405</f>
        <v/>
      </c>
    </row>
    <row r="5406">
      <c r="A5406">
        <f>'DATA DASH'!A5406</f>
        <v/>
      </c>
      <c r="B5406">
        <f>'DATA DASH'!B5406</f>
        <v/>
      </c>
      <c r="C5406">
        <f>'DATA DASH'!C5406</f>
        <v/>
      </c>
      <c r="D5406">
        <f>'DATA DASH'!D5406</f>
        <v/>
      </c>
      <c r="E5406">
        <f>'DATA DASH'!E5406</f>
        <v/>
      </c>
      <c r="F5406">
        <f>'DATA DASH'!F5406</f>
        <v/>
      </c>
      <c r="G5406">
        <f>'DATA DASH'!G5406</f>
        <v/>
      </c>
      <c r="H5406">
        <f>'DATA DASH'!H5406</f>
        <v/>
      </c>
      <c r="I5406">
        <f>'DATA DASH'!I5406</f>
        <v/>
      </c>
      <c r="J5406">
        <f>'DATA DASH'!J5406</f>
        <v/>
      </c>
      <c r="K5406">
        <f>'DATA DASH'!K5406</f>
        <v/>
      </c>
      <c r="L5406">
        <f>'DATA DASH'!L5406</f>
        <v/>
      </c>
      <c r="M5406">
        <f>'DATA DASH'!M5406</f>
        <v/>
      </c>
    </row>
    <row r="5407">
      <c r="A5407">
        <f>'DATA DASH'!A5407</f>
        <v/>
      </c>
      <c r="B5407">
        <f>'DATA DASH'!B5407</f>
        <v/>
      </c>
      <c r="C5407">
        <f>'DATA DASH'!C5407</f>
        <v/>
      </c>
      <c r="D5407">
        <f>'DATA DASH'!D5407</f>
        <v/>
      </c>
      <c r="E5407">
        <f>'DATA DASH'!E5407</f>
        <v/>
      </c>
      <c r="F5407">
        <f>'DATA DASH'!F5407</f>
        <v/>
      </c>
      <c r="G5407">
        <f>'DATA DASH'!G5407</f>
        <v/>
      </c>
      <c r="H5407">
        <f>'DATA DASH'!H5407</f>
        <v/>
      </c>
      <c r="I5407">
        <f>'DATA DASH'!I5407</f>
        <v/>
      </c>
      <c r="J5407">
        <f>'DATA DASH'!J5407</f>
        <v/>
      </c>
      <c r="K5407">
        <f>'DATA DASH'!K5407</f>
        <v/>
      </c>
      <c r="L5407">
        <f>'DATA DASH'!L5407</f>
        <v/>
      </c>
      <c r="M5407">
        <f>'DATA DASH'!M5407</f>
        <v/>
      </c>
    </row>
    <row r="5408">
      <c r="A5408">
        <f>'DATA DASH'!A5408</f>
        <v/>
      </c>
      <c r="B5408">
        <f>'DATA DASH'!B5408</f>
        <v/>
      </c>
      <c r="C5408">
        <f>'DATA DASH'!C5408</f>
        <v/>
      </c>
      <c r="D5408">
        <f>'DATA DASH'!D5408</f>
        <v/>
      </c>
      <c r="E5408">
        <f>'DATA DASH'!E5408</f>
        <v/>
      </c>
      <c r="F5408">
        <f>'DATA DASH'!F5408</f>
        <v/>
      </c>
      <c r="G5408">
        <f>'DATA DASH'!G5408</f>
        <v/>
      </c>
      <c r="H5408">
        <f>'DATA DASH'!H5408</f>
        <v/>
      </c>
      <c r="I5408">
        <f>'DATA DASH'!I5408</f>
        <v/>
      </c>
      <c r="J5408">
        <f>'DATA DASH'!J5408</f>
        <v/>
      </c>
      <c r="K5408">
        <f>'DATA DASH'!K5408</f>
        <v/>
      </c>
      <c r="L5408">
        <f>'DATA DASH'!L5408</f>
        <v/>
      </c>
      <c r="M5408">
        <f>'DATA DASH'!M5408</f>
        <v/>
      </c>
    </row>
    <row r="5409">
      <c r="A5409">
        <f>'DATA DASH'!A5409</f>
        <v/>
      </c>
      <c r="B5409">
        <f>'DATA DASH'!B5409</f>
        <v/>
      </c>
      <c r="C5409">
        <f>'DATA DASH'!C5409</f>
        <v/>
      </c>
      <c r="D5409">
        <f>'DATA DASH'!D5409</f>
        <v/>
      </c>
      <c r="E5409">
        <f>'DATA DASH'!E5409</f>
        <v/>
      </c>
      <c r="F5409">
        <f>'DATA DASH'!F5409</f>
        <v/>
      </c>
      <c r="G5409">
        <f>'DATA DASH'!G5409</f>
        <v/>
      </c>
      <c r="H5409">
        <f>'DATA DASH'!H5409</f>
        <v/>
      </c>
      <c r="I5409">
        <f>'DATA DASH'!I5409</f>
        <v/>
      </c>
      <c r="J5409">
        <f>'DATA DASH'!J5409</f>
        <v/>
      </c>
      <c r="K5409">
        <f>'DATA DASH'!K5409</f>
        <v/>
      </c>
      <c r="L5409">
        <f>'DATA DASH'!L5409</f>
        <v/>
      </c>
      <c r="M5409">
        <f>'DATA DASH'!M5409</f>
        <v/>
      </c>
    </row>
    <row r="5410">
      <c r="A5410">
        <f>'DATA DASH'!A5410</f>
        <v/>
      </c>
      <c r="B5410">
        <f>'DATA DASH'!B5410</f>
        <v/>
      </c>
      <c r="C5410">
        <f>'DATA DASH'!C5410</f>
        <v/>
      </c>
      <c r="D5410">
        <f>'DATA DASH'!D5410</f>
        <v/>
      </c>
      <c r="E5410">
        <f>'DATA DASH'!E5410</f>
        <v/>
      </c>
      <c r="F5410">
        <f>'DATA DASH'!F5410</f>
        <v/>
      </c>
      <c r="G5410">
        <f>'DATA DASH'!G5410</f>
        <v/>
      </c>
      <c r="H5410">
        <f>'DATA DASH'!H5410</f>
        <v/>
      </c>
      <c r="I5410">
        <f>'DATA DASH'!I5410</f>
        <v/>
      </c>
      <c r="J5410">
        <f>'DATA DASH'!J5410</f>
        <v/>
      </c>
      <c r="K5410">
        <f>'DATA DASH'!K5410</f>
        <v/>
      </c>
      <c r="L5410">
        <f>'DATA DASH'!L5410</f>
        <v/>
      </c>
      <c r="M5410">
        <f>'DATA DASH'!M5410</f>
        <v/>
      </c>
    </row>
    <row r="5411">
      <c r="A5411">
        <f>'DATA DASH'!A5411</f>
        <v/>
      </c>
      <c r="B5411">
        <f>'DATA DASH'!B5411</f>
        <v/>
      </c>
      <c r="C5411">
        <f>'DATA DASH'!C5411</f>
        <v/>
      </c>
      <c r="D5411">
        <f>'DATA DASH'!D5411</f>
        <v/>
      </c>
      <c r="E5411">
        <f>'DATA DASH'!E5411</f>
        <v/>
      </c>
      <c r="F5411">
        <f>'DATA DASH'!F5411</f>
        <v/>
      </c>
      <c r="G5411">
        <f>'DATA DASH'!G5411</f>
        <v/>
      </c>
      <c r="H5411">
        <f>'DATA DASH'!H5411</f>
        <v/>
      </c>
      <c r="I5411">
        <f>'DATA DASH'!I5411</f>
        <v/>
      </c>
      <c r="J5411">
        <f>'DATA DASH'!J5411</f>
        <v/>
      </c>
      <c r="K5411">
        <f>'DATA DASH'!K5411</f>
        <v/>
      </c>
      <c r="L5411">
        <f>'DATA DASH'!L5411</f>
        <v/>
      </c>
      <c r="M5411">
        <f>'DATA DASH'!M5411</f>
        <v/>
      </c>
    </row>
    <row r="5412">
      <c r="A5412">
        <f>'DATA DASH'!A5412</f>
        <v/>
      </c>
      <c r="B5412">
        <f>'DATA DASH'!B5412</f>
        <v/>
      </c>
      <c r="C5412">
        <f>'DATA DASH'!C5412</f>
        <v/>
      </c>
      <c r="D5412">
        <f>'DATA DASH'!D5412</f>
        <v/>
      </c>
      <c r="E5412">
        <f>'DATA DASH'!E5412</f>
        <v/>
      </c>
      <c r="F5412">
        <f>'DATA DASH'!F5412</f>
        <v/>
      </c>
      <c r="G5412">
        <f>'DATA DASH'!G5412</f>
        <v/>
      </c>
      <c r="H5412">
        <f>'DATA DASH'!H5412</f>
        <v/>
      </c>
      <c r="I5412">
        <f>'DATA DASH'!I5412</f>
        <v/>
      </c>
      <c r="J5412">
        <f>'DATA DASH'!J5412</f>
        <v/>
      </c>
      <c r="K5412">
        <f>'DATA DASH'!K5412</f>
        <v/>
      </c>
      <c r="L5412">
        <f>'DATA DASH'!L5412</f>
        <v/>
      </c>
      <c r="M5412">
        <f>'DATA DASH'!M5412</f>
        <v/>
      </c>
    </row>
    <row r="5413">
      <c r="A5413">
        <f>'DATA DASH'!A5413</f>
        <v/>
      </c>
      <c r="B5413">
        <f>'DATA DASH'!B5413</f>
        <v/>
      </c>
      <c r="C5413">
        <f>'DATA DASH'!C5413</f>
        <v/>
      </c>
      <c r="D5413">
        <f>'DATA DASH'!D5413</f>
        <v/>
      </c>
      <c r="E5413">
        <f>'DATA DASH'!E5413</f>
        <v/>
      </c>
      <c r="F5413">
        <f>'DATA DASH'!F5413</f>
        <v/>
      </c>
      <c r="G5413">
        <f>'DATA DASH'!G5413</f>
        <v/>
      </c>
      <c r="H5413">
        <f>'DATA DASH'!H5413</f>
        <v/>
      </c>
      <c r="I5413">
        <f>'DATA DASH'!I5413</f>
        <v/>
      </c>
      <c r="J5413">
        <f>'DATA DASH'!J5413</f>
        <v/>
      </c>
      <c r="K5413">
        <f>'DATA DASH'!K5413</f>
        <v/>
      </c>
      <c r="L5413">
        <f>'DATA DASH'!L5413</f>
        <v/>
      </c>
      <c r="M5413">
        <f>'DATA DASH'!M5413</f>
        <v/>
      </c>
    </row>
    <row r="5414">
      <c r="A5414">
        <f>'DATA DASH'!A5414</f>
        <v/>
      </c>
      <c r="B5414">
        <f>'DATA DASH'!B5414</f>
        <v/>
      </c>
      <c r="C5414">
        <f>'DATA DASH'!C5414</f>
        <v/>
      </c>
      <c r="D5414">
        <f>'DATA DASH'!D5414</f>
        <v/>
      </c>
      <c r="E5414">
        <f>'DATA DASH'!E5414</f>
        <v/>
      </c>
      <c r="F5414">
        <f>'DATA DASH'!F5414</f>
        <v/>
      </c>
      <c r="G5414">
        <f>'DATA DASH'!G5414</f>
        <v/>
      </c>
      <c r="H5414">
        <f>'DATA DASH'!H5414</f>
        <v/>
      </c>
      <c r="I5414">
        <f>'DATA DASH'!I5414</f>
        <v/>
      </c>
      <c r="J5414">
        <f>'DATA DASH'!J5414</f>
        <v/>
      </c>
      <c r="K5414">
        <f>'DATA DASH'!K5414</f>
        <v/>
      </c>
      <c r="L5414">
        <f>'DATA DASH'!L5414</f>
        <v/>
      </c>
      <c r="M5414">
        <f>'DATA DASH'!M5414</f>
        <v/>
      </c>
    </row>
    <row r="5415">
      <c r="A5415">
        <f>'DATA DASH'!A5415</f>
        <v/>
      </c>
      <c r="B5415">
        <f>'DATA DASH'!B5415</f>
        <v/>
      </c>
      <c r="C5415">
        <f>'DATA DASH'!C5415</f>
        <v/>
      </c>
      <c r="D5415">
        <f>'DATA DASH'!D5415</f>
        <v/>
      </c>
      <c r="E5415">
        <f>'DATA DASH'!E5415</f>
        <v/>
      </c>
      <c r="F5415">
        <f>'DATA DASH'!F5415</f>
        <v/>
      </c>
      <c r="G5415">
        <f>'DATA DASH'!G5415</f>
        <v/>
      </c>
      <c r="H5415">
        <f>'DATA DASH'!H5415</f>
        <v/>
      </c>
      <c r="I5415">
        <f>'DATA DASH'!I5415</f>
        <v/>
      </c>
      <c r="J5415">
        <f>'DATA DASH'!J5415</f>
        <v/>
      </c>
      <c r="K5415">
        <f>'DATA DASH'!K5415</f>
        <v/>
      </c>
      <c r="L5415">
        <f>'DATA DASH'!L5415</f>
        <v/>
      </c>
      <c r="M5415">
        <f>'DATA DASH'!M5415</f>
        <v/>
      </c>
    </row>
    <row r="5416">
      <c r="A5416">
        <f>'DATA DASH'!A5416</f>
        <v/>
      </c>
      <c r="B5416">
        <f>'DATA DASH'!B5416</f>
        <v/>
      </c>
      <c r="C5416">
        <f>'DATA DASH'!C5416</f>
        <v/>
      </c>
      <c r="D5416">
        <f>'DATA DASH'!D5416</f>
        <v/>
      </c>
      <c r="E5416">
        <f>'DATA DASH'!E5416</f>
        <v/>
      </c>
      <c r="F5416">
        <f>'DATA DASH'!F5416</f>
        <v/>
      </c>
      <c r="G5416">
        <f>'DATA DASH'!G5416</f>
        <v/>
      </c>
      <c r="H5416">
        <f>'DATA DASH'!H5416</f>
        <v/>
      </c>
      <c r="I5416">
        <f>'DATA DASH'!I5416</f>
        <v/>
      </c>
      <c r="J5416">
        <f>'DATA DASH'!J5416</f>
        <v/>
      </c>
      <c r="K5416">
        <f>'DATA DASH'!K5416</f>
        <v/>
      </c>
      <c r="L5416">
        <f>'DATA DASH'!L5416</f>
        <v/>
      </c>
      <c r="M5416">
        <f>'DATA DASH'!M5416</f>
        <v/>
      </c>
    </row>
    <row r="5417">
      <c r="A5417">
        <f>'DATA DASH'!A5417</f>
        <v/>
      </c>
      <c r="B5417">
        <f>'DATA DASH'!B5417</f>
        <v/>
      </c>
      <c r="C5417">
        <f>'DATA DASH'!C5417</f>
        <v/>
      </c>
      <c r="D5417">
        <f>'DATA DASH'!D5417</f>
        <v/>
      </c>
      <c r="E5417">
        <f>'DATA DASH'!E5417</f>
        <v/>
      </c>
      <c r="F5417">
        <f>'DATA DASH'!F5417</f>
        <v/>
      </c>
      <c r="G5417">
        <f>'DATA DASH'!G5417</f>
        <v/>
      </c>
      <c r="H5417">
        <f>'DATA DASH'!H5417</f>
        <v/>
      </c>
      <c r="I5417">
        <f>'DATA DASH'!I5417</f>
        <v/>
      </c>
      <c r="J5417">
        <f>'DATA DASH'!J5417</f>
        <v/>
      </c>
      <c r="K5417">
        <f>'DATA DASH'!K5417</f>
        <v/>
      </c>
      <c r="L5417">
        <f>'DATA DASH'!L5417</f>
        <v/>
      </c>
      <c r="M5417">
        <f>'DATA DASH'!M5417</f>
        <v/>
      </c>
    </row>
    <row r="5418">
      <c r="A5418">
        <f>'DATA DASH'!A5418</f>
        <v/>
      </c>
      <c r="B5418">
        <f>'DATA DASH'!B5418</f>
        <v/>
      </c>
      <c r="C5418">
        <f>'DATA DASH'!C5418</f>
        <v/>
      </c>
      <c r="D5418">
        <f>'DATA DASH'!D5418</f>
        <v/>
      </c>
      <c r="E5418">
        <f>'DATA DASH'!E5418</f>
        <v/>
      </c>
      <c r="F5418">
        <f>'DATA DASH'!F5418</f>
        <v/>
      </c>
      <c r="G5418">
        <f>'DATA DASH'!G5418</f>
        <v/>
      </c>
      <c r="H5418">
        <f>'DATA DASH'!H5418</f>
        <v/>
      </c>
      <c r="I5418">
        <f>'DATA DASH'!I5418</f>
        <v/>
      </c>
      <c r="J5418">
        <f>'DATA DASH'!J5418</f>
        <v/>
      </c>
      <c r="K5418">
        <f>'DATA DASH'!K5418</f>
        <v/>
      </c>
      <c r="L5418">
        <f>'DATA DASH'!L5418</f>
        <v/>
      </c>
      <c r="M5418">
        <f>'DATA DASH'!M5418</f>
        <v/>
      </c>
    </row>
    <row r="5419">
      <c r="A5419">
        <f>'DATA DASH'!A5419</f>
        <v/>
      </c>
      <c r="B5419">
        <f>'DATA DASH'!B5419</f>
        <v/>
      </c>
      <c r="C5419">
        <f>'DATA DASH'!C5419</f>
        <v/>
      </c>
      <c r="D5419">
        <f>'DATA DASH'!D5419</f>
        <v/>
      </c>
      <c r="E5419">
        <f>'DATA DASH'!E5419</f>
        <v/>
      </c>
      <c r="F5419">
        <f>'DATA DASH'!F5419</f>
        <v/>
      </c>
      <c r="G5419">
        <f>'DATA DASH'!G5419</f>
        <v/>
      </c>
      <c r="H5419">
        <f>'DATA DASH'!H5419</f>
        <v/>
      </c>
      <c r="I5419">
        <f>'DATA DASH'!I5419</f>
        <v/>
      </c>
      <c r="J5419">
        <f>'DATA DASH'!J5419</f>
        <v/>
      </c>
      <c r="K5419">
        <f>'DATA DASH'!K5419</f>
        <v/>
      </c>
      <c r="L5419">
        <f>'DATA DASH'!L5419</f>
        <v/>
      </c>
      <c r="M5419">
        <f>'DATA DASH'!M5419</f>
        <v/>
      </c>
    </row>
    <row r="5420">
      <c r="A5420">
        <f>'DATA DASH'!A5420</f>
        <v/>
      </c>
      <c r="B5420">
        <f>'DATA DASH'!B5420</f>
        <v/>
      </c>
      <c r="C5420">
        <f>'DATA DASH'!C5420</f>
        <v/>
      </c>
      <c r="D5420">
        <f>'DATA DASH'!D5420</f>
        <v/>
      </c>
      <c r="E5420">
        <f>'DATA DASH'!E5420</f>
        <v/>
      </c>
      <c r="F5420">
        <f>'DATA DASH'!F5420</f>
        <v/>
      </c>
      <c r="G5420">
        <f>'DATA DASH'!G5420</f>
        <v/>
      </c>
      <c r="H5420">
        <f>'DATA DASH'!H5420</f>
        <v/>
      </c>
      <c r="I5420">
        <f>'DATA DASH'!I5420</f>
        <v/>
      </c>
      <c r="J5420">
        <f>'DATA DASH'!J5420</f>
        <v/>
      </c>
      <c r="K5420">
        <f>'DATA DASH'!K5420</f>
        <v/>
      </c>
      <c r="L5420">
        <f>'DATA DASH'!L5420</f>
        <v/>
      </c>
      <c r="M5420">
        <f>'DATA DASH'!M5420</f>
        <v/>
      </c>
    </row>
    <row r="5421">
      <c r="A5421">
        <f>'DATA DASH'!A5421</f>
        <v/>
      </c>
      <c r="B5421">
        <f>'DATA DASH'!B5421</f>
        <v/>
      </c>
      <c r="C5421">
        <f>'DATA DASH'!C5421</f>
        <v/>
      </c>
      <c r="D5421">
        <f>'DATA DASH'!D5421</f>
        <v/>
      </c>
      <c r="E5421">
        <f>'DATA DASH'!E5421</f>
        <v/>
      </c>
      <c r="F5421">
        <f>'DATA DASH'!F5421</f>
        <v/>
      </c>
      <c r="G5421">
        <f>'DATA DASH'!G5421</f>
        <v/>
      </c>
      <c r="H5421">
        <f>'DATA DASH'!H5421</f>
        <v/>
      </c>
      <c r="I5421">
        <f>'DATA DASH'!I5421</f>
        <v/>
      </c>
      <c r="J5421">
        <f>'DATA DASH'!J5421</f>
        <v/>
      </c>
      <c r="K5421">
        <f>'DATA DASH'!K5421</f>
        <v/>
      </c>
      <c r="L5421">
        <f>'DATA DASH'!L5421</f>
        <v/>
      </c>
      <c r="M5421">
        <f>'DATA DASH'!M5421</f>
        <v/>
      </c>
    </row>
    <row r="5422">
      <c r="A5422">
        <f>'DATA DASH'!A5422</f>
        <v/>
      </c>
      <c r="B5422">
        <f>'DATA DASH'!B5422</f>
        <v/>
      </c>
      <c r="C5422">
        <f>'DATA DASH'!C5422</f>
        <v/>
      </c>
      <c r="D5422">
        <f>'DATA DASH'!D5422</f>
        <v/>
      </c>
      <c r="E5422">
        <f>'DATA DASH'!E5422</f>
        <v/>
      </c>
      <c r="F5422">
        <f>'DATA DASH'!F5422</f>
        <v/>
      </c>
      <c r="G5422">
        <f>'DATA DASH'!G5422</f>
        <v/>
      </c>
      <c r="H5422">
        <f>'DATA DASH'!H5422</f>
        <v/>
      </c>
      <c r="I5422">
        <f>'DATA DASH'!I5422</f>
        <v/>
      </c>
      <c r="J5422">
        <f>'DATA DASH'!J5422</f>
        <v/>
      </c>
      <c r="K5422">
        <f>'DATA DASH'!K5422</f>
        <v/>
      </c>
      <c r="L5422">
        <f>'DATA DASH'!L5422</f>
        <v/>
      </c>
      <c r="M5422">
        <f>'DATA DASH'!M5422</f>
        <v/>
      </c>
    </row>
    <row r="5423">
      <c r="A5423">
        <f>'DATA DASH'!A5423</f>
        <v/>
      </c>
      <c r="B5423">
        <f>'DATA DASH'!B5423</f>
        <v/>
      </c>
      <c r="C5423">
        <f>'DATA DASH'!C5423</f>
        <v/>
      </c>
      <c r="D5423">
        <f>'DATA DASH'!D5423</f>
        <v/>
      </c>
      <c r="E5423">
        <f>'DATA DASH'!E5423</f>
        <v/>
      </c>
      <c r="F5423">
        <f>'DATA DASH'!F5423</f>
        <v/>
      </c>
      <c r="G5423">
        <f>'DATA DASH'!G5423</f>
        <v/>
      </c>
      <c r="H5423">
        <f>'DATA DASH'!H5423</f>
        <v/>
      </c>
      <c r="I5423">
        <f>'DATA DASH'!I5423</f>
        <v/>
      </c>
      <c r="J5423">
        <f>'DATA DASH'!J5423</f>
        <v/>
      </c>
      <c r="K5423">
        <f>'DATA DASH'!K5423</f>
        <v/>
      </c>
      <c r="L5423">
        <f>'DATA DASH'!L5423</f>
        <v/>
      </c>
      <c r="M5423">
        <f>'DATA DASH'!M5423</f>
        <v/>
      </c>
    </row>
    <row r="5424">
      <c r="A5424">
        <f>'DATA DASH'!A5424</f>
        <v/>
      </c>
      <c r="B5424">
        <f>'DATA DASH'!B5424</f>
        <v/>
      </c>
      <c r="C5424">
        <f>'DATA DASH'!C5424</f>
        <v/>
      </c>
      <c r="D5424">
        <f>'DATA DASH'!D5424</f>
        <v/>
      </c>
      <c r="E5424">
        <f>'DATA DASH'!E5424</f>
        <v/>
      </c>
      <c r="F5424">
        <f>'DATA DASH'!F5424</f>
        <v/>
      </c>
      <c r="G5424">
        <f>'DATA DASH'!G5424</f>
        <v/>
      </c>
      <c r="H5424">
        <f>'DATA DASH'!H5424</f>
        <v/>
      </c>
      <c r="I5424">
        <f>'DATA DASH'!I5424</f>
        <v/>
      </c>
      <c r="J5424">
        <f>'DATA DASH'!J5424</f>
        <v/>
      </c>
      <c r="K5424">
        <f>'DATA DASH'!K5424</f>
        <v/>
      </c>
      <c r="L5424">
        <f>'DATA DASH'!L5424</f>
        <v/>
      </c>
      <c r="M5424">
        <f>'DATA DASH'!M5424</f>
        <v/>
      </c>
    </row>
    <row r="5425">
      <c r="A5425">
        <f>'DATA DASH'!A5425</f>
        <v/>
      </c>
      <c r="B5425">
        <f>'DATA DASH'!B5425</f>
        <v/>
      </c>
      <c r="C5425">
        <f>'DATA DASH'!C5425</f>
        <v/>
      </c>
      <c r="D5425">
        <f>'DATA DASH'!D5425</f>
        <v/>
      </c>
      <c r="E5425">
        <f>'DATA DASH'!E5425</f>
        <v/>
      </c>
      <c r="F5425">
        <f>'DATA DASH'!F5425</f>
        <v/>
      </c>
      <c r="G5425">
        <f>'DATA DASH'!G5425</f>
        <v/>
      </c>
      <c r="H5425">
        <f>'DATA DASH'!H5425</f>
        <v/>
      </c>
      <c r="I5425">
        <f>'DATA DASH'!I5425</f>
        <v/>
      </c>
      <c r="J5425">
        <f>'DATA DASH'!J5425</f>
        <v/>
      </c>
      <c r="K5425">
        <f>'DATA DASH'!K5425</f>
        <v/>
      </c>
      <c r="L5425">
        <f>'DATA DASH'!L5425</f>
        <v/>
      </c>
      <c r="M5425">
        <f>'DATA DASH'!M5425</f>
        <v/>
      </c>
    </row>
    <row r="5426">
      <c r="A5426">
        <f>'DATA DASH'!A5426</f>
        <v/>
      </c>
      <c r="B5426">
        <f>'DATA DASH'!B5426</f>
        <v/>
      </c>
      <c r="C5426">
        <f>'DATA DASH'!C5426</f>
        <v/>
      </c>
      <c r="D5426">
        <f>'DATA DASH'!D5426</f>
        <v/>
      </c>
      <c r="E5426">
        <f>'DATA DASH'!E5426</f>
        <v/>
      </c>
      <c r="F5426">
        <f>'DATA DASH'!F5426</f>
        <v/>
      </c>
      <c r="G5426">
        <f>'DATA DASH'!G5426</f>
        <v/>
      </c>
      <c r="H5426">
        <f>'DATA DASH'!H5426</f>
        <v/>
      </c>
      <c r="I5426">
        <f>'DATA DASH'!I5426</f>
        <v/>
      </c>
      <c r="J5426">
        <f>'DATA DASH'!J5426</f>
        <v/>
      </c>
      <c r="K5426">
        <f>'DATA DASH'!K5426</f>
        <v/>
      </c>
      <c r="L5426">
        <f>'DATA DASH'!L5426</f>
        <v/>
      </c>
      <c r="M5426">
        <f>'DATA DASH'!M5426</f>
        <v/>
      </c>
    </row>
    <row r="5427">
      <c r="A5427">
        <f>'DATA DASH'!A5427</f>
        <v/>
      </c>
      <c r="B5427">
        <f>'DATA DASH'!B5427</f>
        <v/>
      </c>
      <c r="C5427">
        <f>'DATA DASH'!C5427</f>
        <v/>
      </c>
      <c r="D5427">
        <f>'DATA DASH'!D5427</f>
        <v/>
      </c>
      <c r="E5427">
        <f>'DATA DASH'!E5427</f>
        <v/>
      </c>
      <c r="F5427">
        <f>'DATA DASH'!F5427</f>
        <v/>
      </c>
      <c r="G5427">
        <f>'DATA DASH'!G5427</f>
        <v/>
      </c>
      <c r="H5427">
        <f>'DATA DASH'!H5427</f>
        <v/>
      </c>
      <c r="I5427">
        <f>'DATA DASH'!I5427</f>
        <v/>
      </c>
      <c r="J5427">
        <f>'DATA DASH'!J5427</f>
        <v/>
      </c>
      <c r="K5427">
        <f>'DATA DASH'!K5427</f>
        <v/>
      </c>
      <c r="L5427">
        <f>'DATA DASH'!L5427</f>
        <v/>
      </c>
      <c r="M5427">
        <f>'DATA DASH'!M5427</f>
        <v/>
      </c>
    </row>
    <row r="5428">
      <c r="A5428">
        <f>'DATA DASH'!A5428</f>
        <v/>
      </c>
      <c r="B5428">
        <f>'DATA DASH'!B5428</f>
        <v/>
      </c>
      <c r="C5428">
        <f>'DATA DASH'!C5428</f>
        <v/>
      </c>
      <c r="D5428">
        <f>'DATA DASH'!D5428</f>
        <v/>
      </c>
      <c r="E5428">
        <f>'DATA DASH'!E5428</f>
        <v/>
      </c>
      <c r="F5428">
        <f>'DATA DASH'!F5428</f>
        <v/>
      </c>
      <c r="G5428">
        <f>'DATA DASH'!G5428</f>
        <v/>
      </c>
      <c r="H5428">
        <f>'DATA DASH'!H5428</f>
        <v/>
      </c>
      <c r="I5428">
        <f>'DATA DASH'!I5428</f>
        <v/>
      </c>
      <c r="J5428">
        <f>'DATA DASH'!J5428</f>
        <v/>
      </c>
      <c r="K5428">
        <f>'DATA DASH'!K5428</f>
        <v/>
      </c>
      <c r="L5428">
        <f>'DATA DASH'!L5428</f>
        <v/>
      </c>
      <c r="M5428">
        <f>'DATA DASH'!M5428</f>
        <v/>
      </c>
    </row>
    <row r="5429">
      <c r="A5429">
        <f>'DATA DASH'!A5429</f>
        <v/>
      </c>
      <c r="B5429">
        <f>'DATA DASH'!B5429</f>
        <v/>
      </c>
      <c r="C5429">
        <f>'DATA DASH'!C5429</f>
        <v/>
      </c>
      <c r="D5429">
        <f>'DATA DASH'!D5429</f>
        <v/>
      </c>
      <c r="E5429">
        <f>'DATA DASH'!E5429</f>
        <v/>
      </c>
      <c r="F5429">
        <f>'DATA DASH'!F5429</f>
        <v/>
      </c>
      <c r="G5429">
        <f>'DATA DASH'!G5429</f>
        <v/>
      </c>
      <c r="H5429">
        <f>'DATA DASH'!H5429</f>
        <v/>
      </c>
      <c r="I5429">
        <f>'DATA DASH'!I5429</f>
        <v/>
      </c>
      <c r="J5429">
        <f>'DATA DASH'!J5429</f>
        <v/>
      </c>
      <c r="K5429">
        <f>'DATA DASH'!K5429</f>
        <v/>
      </c>
      <c r="L5429">
        <f>'DATA DASH'!L5429</f>
        <v/>
      </c>
      <c r="M5429">
        <f>'DATA DASH'!M5429</f>
        <v/>
      </c>
    </row>
    <row r="5430">
      <c r="A5430">
        <f>'DATA DASH'!A5430</f>
        <v/>
      </c>
      <c r="B5430">
        <f>'DATA DASH'!B5430</f>
        <v/>
      </c>
      <c r="C5430">
        <f>'DATA DASH'!C5430</f>
        <v/>
      </c>
      <c r="D5430">
        <f>'DATA DASH'!D5430</f>
        <v/>
      </c>
      <c r="E5430">
        <f>'DATA DASH'!E5430</f>
        <v/>
      </c>
      <c r="F5430">
        <f>'DATA DASH'!F5430</f>
        <v/>
      </c>
      <c r="G5430">
        <f>'DATA DASH'!G5430</f>
        <v/>
      </c>
      <c r="H5430">
        <f>'DATA DASH'!H5430</f>
        <v/>
      </c>
      <c r="I5430">
        <f>'DATA DASH'!I5430</f>
        <v/>
      </c>
      <c r="J5430">
        <f>'DATA DASH'!J5430</f>
        <v/>
      </c>
      <c r="K5430">
        <f>'DATA DASH'!K5430</f>
        <v/>
      </c>
      <c r="L5430">
        <f>'DATA DASH'!L5430</f>
        <v/>
      </c>
      <c r="M5430">
        <f>'DATA DASH'!M5430</f>
        <v/>
      </c>
    </row>
    <row r="5431">
      <c r="A5431">
        <f>'DATA DASH'!A5431</f>
        <v/>
      </c>
      <c r="B5431">
        <f>'DATA DASH'!B5431</f>
        <v/>
      </c>
      <c r="C5431">
        <f>'DATA DASH'!C5431</f>
        <v/>
      </c>
      <c r="D5431">
        <f>'DATA DASH'!D5431</f>
        <v/>
      </c>
      <c r="E5431">
        <f>'DATA DASH'!E5431</f>
        <v/>
      </c>
      <c r="F5431">
        <f>'DATA DASH'!F5431</f>
        <v/>
      </c>
      <c r="G5431">
        <f>'DATA DASH'!G5431</f>
        <v/>
      </c>
      <c r="H5431">
        <f>'DATA DASH'!H5431</f>
        <v/>
      </c>
      <c r="I5431">
        <f>'DATA DASH'!I5431</f>
        <v/>
      </c>
      <c r="J5431">
        <f>'DATA DASH'!J5431</f>
        <v/>
      </c>
      <c r="K5431">
        <f>'DATA DASH'!K5431</f>
        <v/>
      </c>
      <c r="L5431">
        <f>'DATA DASH'!L5431</f>
        <v/>
      </c>
      <c r="M5431">
        <f>'DATA DASH'!M5431</f>
        <v/>
      </c>
    </row>
    <row r="5432">
      <c r="A5432">
        <f>'DATA DASH'!A5432</f>
        <v/>
      </c>
      <c r="B5432">
        <f>'DATA DASH'!B5432</f>
        <v/>
      </c>
      <c r="C5432">
        <f>'DATA DASH'!C5432</f>
        <v/>
      </c>
      <c r="D5432">
        <f>'DATA DASH'!D5432</f>
        <v/>
      </c>
      <c r="E5432">
        <f>'DATA DASH'!E5432</f>
        <v/>
      </c>
      <c r="F5432">
        <f>'DATA DASH'!F5432</f>
        <v/>
      </c>
      <c r="G5432">
        <f>'DATA DASH'!G5432</f>
        <v/>
      </c>
      <c r="H5432">
        <f>'DATA DASH'!H5432</f>
        <v/>
      </c>
      <c r="I5432">
        <f>'DATA DASH'!I5432</f>
        <v/>
      </c>
      <c r="J5432">
        <f>'DATA DASH'!J5432</f>
        <v/>
      </c>
      <c r="K5432">
        <f>'DATA DASH'!K5432</f>
        <v/>
      </c>
      <c r="L5432">
        <f>'DATA DASH'!L5432</f>
        <v/>
      </c>
      <c r="M5432">
        <f>'DATA DASH'!M5432</f>
        <v/>
      </c>
    </row>
    <row r="5433">
      <c r="A5433">
        <f>'DATA DASH'!A5433</f>
        <v/>
      </c>
      <c r="B5433">
        <f>'DATA DASH'!B5433</f>
        <v/>
      </c>
      <c r="C5433">
        <f>'DATA DASH'!C5433</f>
        <v/>
      </c>
      <c r="D5433">
        <f>'DATA DASH'!D5433</f>
        <v/>
      </c>
      <c r="E5433">
        <f>'DATA DASH'!E5433</f>
        <v/>
      </c>
      <c r="F5433">
        <f>'DATA DASH'!F5433</f>
        <v/>
      </c>
      <c r="G5433">
        <f>'DATA DASH'!G5433</f>
        <v/>
      </c>
      <c r="H5433">
        <f>'DATA DASH'!H5433</f>
        <v/>
      </c>
      <c r="I5433">
        <f>'DATA DASH'!I5433</f>
        <v/>
      </c>
      <c r="J5433">
        <f>'DATA DASH'!J5433</f>
        <v/>
      </c>
      <c r="K5433">
        <f>'DATA DASH'!K5433</f>
        <v/>
      </c>
      <c r="L5433">
        <f>'DATA DASH'!L5433</f>
        <v/>
      </c>
      <c r="M5433">
        <f>'DATA DASH'!M5433</f>
        <v/>
      </c>
    </row>
    <row r="5434">
      <c r="A5434">
        <f>'DATA DASH'!A5434</f>
        <v/>
      </c>
      <c r="B5434">
        <f>'DATA DASH'!B5434</f>
        <v/>
      </c>
      <c r="C5434">
        <f>'DATA DASH'!C5434</f>
        <v/>
      </c>
      <c r="D5434">
        <f>'DATA DASH'!D5434</f>
        <v/>
      </c>
      <c r="E5434">
        <f>'DATA DASH'!E5434</f>
        <v/>
      </c>
      <c r="F5434">
        <f>'DATA DASH'!F5434</f>
        <v/>
      </c>
      <c r="G5434">
        <f>'DATA DASH'!G5434</f>
        <v/>
      </c>
      <c r="H5434">
        <f>'DATA DASH'!H5434</f>
        <v/>
      </c>
      <c r="I5434">
        <f>'DATA DASH'!I5434</f>
        <v/>
      </c>
      <c r="J5434">
        <f>'DATA DASH'!J5434</f>
        <v/>
      </c>
      <c r="K5434">
        <f>'DATA DASH'!K5434</f>
        <v/>
      </c>
      <c r="L5434">
        <f>'DATA DASH'!L5434</f>
        <v/>
      </c>
      <c r="M5434">
        <f>'DATA DASH'!M5434</f>
        <v/>
      </c>
    </row>
    <row r="5435">
      <c r="A5435">
        <f>'DATA DASH'!A5435</f>
        <v/>
      </c>
      <c r="B5435">
        <f>'DATA DASH'!B5435</f>
        <v/>
      </c>
      <c r="C5435">
        <f>'DATA DASH'!C5435</f>
        <v/>
      </c>
      <c r="D5435">
        <f>'DATA DASH'!D5435</f>
        <v/>
      </c>
      <c r="E5435">
        <f>'DATA DASH'!E5435</f>
        <v/>
      </c>
      <c r="F5435">
        <f>'DATA DASH'!F5435</f>
        <v/>
      </c>
      <c r="G5435">
        <f>'DATA DASH'!G5435</f>
        <v/>
      </c>
      <c r="H5435">
        <f>'DATA DASH'!H5435</f>
        <v/>
      </c>
      <c r="I5435">
        <f>'DATA DASH'!I5435</f>
        <v/>
      </c>
      <c r="J5435">
        <f>'DATA DASH'!J5435</f>
        <v/>
      </c>
      <c r="K5435">
        <f>'DATA DASH'!K5435</f>
        <v/>
      </c>
      <c r="L5435">
        <f>'DATA DASH'!L5435</f>
        <v/>
      </c>
      <c r="M5435">
        <f>'DATA DASH'!M5435</f>
        <v/>
      </c>
    </row>
    <row r="5436">
      <c r="A5436">
        <f>'DATA DASH'!A5436</f>
        <v/>
      </c>
      <c r="B5436">
        <f>'DATA DASH'!B5436</f>
        <v/>
      </c>
      <c r="C5436">
        <f>'DATA DASH'!C5436</f>
        <v/>
      </c>
      <c r="D5436">
        <f>'DATA DASH'!D5436</f>
        <v/>
      </c>
      <c r="E5436">
        <f>'DATA DASH'!E5436</f>
        <v/>
      </c>
      <c r="F5436">
        <f>'DATA DASH'!F5436</f>
        <v/>
      </c>
      <c r="G5436">
        <f>'DATA DASH'!G5436</f>
        <v/>
      </c>
      <c r="H5436">
        <f>'DATA DASH'!H5436</f>
        <v/>
      </c>
      <c r="I5436">
        <f>'DATA DASH'!I5436</f>
        <v/>
      </c>
      <c r="J5436">
        <f>'DATA DASH'!J5436</f>
        <v/>
      </c>
      <c r="K5436">
        <f>'DATA DASH'!K5436</f>
        <v/>
      </c>
      <c r="L5436">
        <f>'DATA DASH'!L5436</f>
        <v/>
      </c>
      <c r="M5436">
        <f>'DATA DASH'!M5436</f>
        <v/>
      </c>
    </row>
    <row r="5437">
      <c r="A5437">
        <f>'DATA DASH'!A5437</f>
        <v/>
      </c>
      <c r="B5437">
        <f>'DATA DASH'!B5437</f>
        <v/>
      </c>
      <c r="C5437">
        <f>'DATA DASH'!C5437</f>
        <v/>
      </c>
      <c r="D5437">
        <f>'DATA DASH'!D5437</f>
        <v/>
      </c>
      <c r="E5437">
        <f>'DATA DASH'!E5437</f>
        <v/>
      </c>
      <c r="F5437">
        <f>'DATA DASH'!F5437</f>
        <v/>
      </c>
      <c r="G5437">
        <f>'DATA DASH'!G5437</f>
        <v/>
      </c>
      <c r="H5437">
        <f>'DATA DASH'!H5437</f>
        <v/>
      </c>
      <c r="I5437">
        <f>'DATA DASH'!I5437</f>
        <v/>
      </c>
      <c r="J5437">
        <f>'DATA DASH'!J5437</f>
        <v/>
      </c>
      <c r="K5437">
        <f>'DATA DASH'!K5437</f>
        <v/>
      </c>
      <c r="L5437">
        <f>'DATA DASH'!L5437</f>
        <v/>
      </c>
      <c r="M5437">
        <f>'DATA DASH'!M5437</f>
        <v/>
      </c>
    </row>
    <row r="5438">
      <c r="A5438">
        <f>'DATA DASH'!A5438</f>
        <v/>
      </c>
      <c r="B5438">
        <f>'DATA DASH'!B5438</f>
        <v/>
      </c>
      <c r="C5438">
        <f>'DATA DASH'!C5438</f>
        <v/>
      </c>
      <c r="D5438">
        <f>'DATA DASH'!D5438</f>
        <v/>
      </c>
      <c r="E5438">
        <f>'DATA DASH'!E5438</f>
        <v/>
      </c>
      <c r="F5438">
        <f>'DATA DASH'!F5438</f>
        <v/>
      </c>
      <c r="G5438">
        <f>'DATA DASH'!G5438</f>
        <v/>
      </c>
      <c r="H5438">
        <f>'DATA DASH'!H5438</f>
        <v/>
      </c>
      <c r="I5438">
        <f>'DATA DASH'!I5438</f>
        <v/>
      </c>
      <c r="J5438">
        <f>'DATA DASH'!J5438</f>
        <v/>
      </c>
      <c r="K5438">
        <f>'DATA DASH'!K5438</f>
        <v/>
      </c>
      <c r="L5438">
        <f>'DATA DASH'!L5438</f>
        <v/>
      </c>
      <c r="M5438">
        <f>'DATA DASH'!M5438</f>
        <v/>
      </c>
    </row>
    <row r="5439">
      <c r="A5439">
        <f>'DATA DASH'!A5439</f>
        <v/>
      </c>
      <c r="B5439">
        <f>'DATA DASH'!B5439</f>
        <v/>
      </c>
      <c r="C5439">
        <f>'DATA DASH'!C5439</f>
        <v/>
      </c>
      <c r="D5439">
        <f>'DATA DASH'!D5439</f>
        <v/>
      </c>
      <c r="E5439">
        <f>'DATA DASH'!E5439</f>
        <v/>
      </c>
      <c r="F5439">
        <f>'DATA DASH'!F5439</f>
        <v/>
      </c>
      <c r="G5439">
        <f>'DATA DASH'!G5439</f>
        <v/>
      </c>
      <c r="H5439">
        <f>'DATA DASH'!H5439</f>
        <v/>
      </c>
      <c r="I5439">
        <f>'DATA DASH'!I5439</f>
        <v/>
      </c>
      <c r="J5439">
        <f>'DATA DASH'!J5439</f>
        <v/>
      </c>
      <c r="K5439">
        <f>'DATA DASH'!K5439</f>
        <v/>
      </c>
      <c r="L5439">
        <f>'DATA DASH'!L5439</f>
        <v/>
      </c>
      <c r="M5439">
        <f>'DATA DASH'!M5439</f>
        <v/>
      </c>
    </row>
    <row r="5440">
      <c r="A5440">
        <f>'DATA DASH'!A5440</f>
        <v/>
      </c>
      <c r="B5440">
        <f>'DATA DASH'!B5440</f>
        <v/>
      </c>
      <c r="C5440">
        <f>'DATA DASH'!C5440</f>
        <v/>
      </c>
      <c r="D5440">
        <f>'DATA DASH'!D5440</f>
        <v/>
      </c>
      <c r="E5440">
        <f>'DATA DASH'!E5440</f>
        <v/>
      </c>
      <c r="F5440">
        <f>'DATA DASH'!F5440</f>
        <v/>
      </c>
      <c r="G5440">
        <f>'DATA DASH'!G5440</f>
        <v/>
      </c>
      <c r="H5440">
        <f>'DATA DASH'!H5440</f>
        <v/>
      </c>
      <c r="I5440">
        <f>'DATA DASH'!I5440</f>
        <v/>
      </c>
      <c r="J5440">
        <f>'DATA DASH'!J5440</f>
        <v/>
      </c>
      <c r="K5440">
        <f>'DATA DASH'!K5440</f>
        <v/>
      </c>
      <c r="L5440">
        <f>'DATA DASH'!L5440</f>
        <v/>
      </c>
      <c r="M5440">
        <f>'DATA DASH'!M5440</f>
        <v/>
      </c>
    </row>
    <row r="5441">
      <c r="A5441">
        <f>'DATA DASH'!A5441</f>
        <v/>
      </c>
      <c r="B5441">
        <f>'DATA DASH'!B5441</f>
        <v/>
      </c>
      <c r="C5441">
        <f>'DATA DASH'!C5441</f>
        <v/>
      </c>
      <c r="D5441">
        <f>'DATA DASH'!D5441</f>
        <v/>
      </c>
      <c r="E5441">
        <f>'DATA DASH'!E5441</f>
        <v/>
      </c>
      <c r="F5441">
        <f>'DATA DASH'!F5441</f>
        <v/>
      </c>
      <c r="G5441">
        <f>'DATA DASH'!G5441</f>
        <v/>
      </c>
      <c r="H5441">
        <f>'DATA DASH'!H5441</f>
        <v/>
      </c>
      <c r="I5441">
        <f>'DATA DASH'!I5441</f>
        <v/>
      </c>
      <c r="J5441">
        <f>'DATA DASH'!J5441</f>
        <v/>
      </c>
      <c r="K5441">
        <f>'DATA DASH'!K5441</f>
        <v/>
      </c>
      <c r="L5441">
        <f>'DATA DASH'!L5441</f>
        <v/>
      </c>
      <c r="M5441">
        <f>'DATA DASH'!M5441</f>
        <v/>
      </c>
    </row>
    <row r="5442">
      <c r="A5442">
        <f>'DATA DASH'!A5442</f>
        <v/>
      </c>
      <c r="B5442">
        <f>'DATA DASH'!B5442</f>
        <v/>
      </c>
      <c r="C5442">
        <f>'DATA DASH'!C5442</f>
        <v/>
      </c>
      <c r="D5442">
        <f>'DATA DASH'!D5442</f>
        <v/>
      </c>
      <c r="E5442">
        <f>'DATA DASH'!E5442</f>
        <v/>
      </c>
      <c r="F5442">
        <f>'DATA DASH'!F5442</f>
        <v/>
      </c>
      <c r="G5442">
        <f>'DATA DASH'!G5442</f>
        <v/>
      </c>
      <c r="H5442">
        <f>'DATA DASH'!H5442</f>
        <v/>
      </c>
      <c r="I5442">
        <f>'DATA DASH'!I5442</f>
        <v/>
      </c>
      <c r="J5442">
        <f>'DATA DASH'!J5442</f>
        <v/>
      </c>
      <c r="K5442">
        <f>'DATA DASH'!K5442</f>
        <v/>
      </c>
      <c r="L5442">
        <f>'DATA DASH'!L5442</f>
        <v/>
      </c>
      <c r="M5442">
        <f>'DATA DASH'!M5442</f>
        <v/>
      </c>
    </row>
    <row r="5443">
      <c r="A5443">
        <f>'DATA DASH'!A5443</f>
        <v/>
      </c>
      <c r="B5443">
        <f>'DATA DASH'!B5443</f>
        <v/>
      </c>
      <c r="C5443">
        <f>'DATA DASH'!C5443</f>
        <v/>
      </c>
      <c r="D5443">
        <f>'DATA DASH'!D5443</f>
        <v/>
      </c>
      <c r="E5443">
        <f>'DATA DASH'!E5443</f>
        <v/>
      </c>
      <c r="F5443">
        <f>'DATA DASH'!F5443</f>
        <v/>
      </c>
      <c r="G5443">
        <f>'DATA DASH'!G5443</f>
        <v/>
      </c>
      <c r="H5443">
        <f>'DATA DASH'!H5443</f>
        <v/>
      </c>
      <c r="I5443">
        <f>'DATA DASH'!I5443</f>
        <v/>
      </c>
      <c r="J5443">
        <f>'DATA DASH'!J5443</f>
        <v/>
      </c>
      <c r="K5443">
        <f>'DATA DASH'!K5443</f>
        <v/>
      </c>
      <c r="L5443">
        <f>'DATA DASH'!L5443</f>
        <v/>
      </c>
      <c r="M5443">
        <f>'DATA DASH'!M5443</f>
        <v/>
      </c>
    </row>
    <row r="5444">
      <c r="A5444">
        <f>'DATA DASH'!A5444</f>
        <v/>
      </c>
      <c r="B5444">
        <f>'DATA DASH'!B5444</f>
        <v/>
      </c>
      <c r="C5444">
        <f>'DATA DASH'!C5444</f>
        <v/>
      </c>
      <c r="D5444">
        <f>'DATA DASH'!D5444</f>
        <v/>
      </c>
      <c r="E5444">
        <f>'DATA DASH'!E5444</f>
        <v/>
      </c>
      <c r="F5444">
        <f>'DATA DASH'!F5444</f>
        <v/>
      </c>
      <c r="G5444">
        <f>'DATA DASH'!G5444</f>
        <v/>
      </c>
      <c r="H5444">
        <f>'DATA DASH'!H5444</f>
        <v/>
      </c>
      <c r="I5444">
        <f>'DATA DASH'!I5444</f>
        <v/>
      </c>
      <c r="J5444">
        <f>'DATA DASH'!J5444</f>
        <v/>
      </c>
      <c r="K5444">
        <f>'DATA DASH'!K5444</f>
        <v/>
      </c>
      <c r="L5444">
        <f>'DATA DASH'!L5444</f>
        <v/>
      </c>
      <c r="M5444">
        <f>'DATA DASH'!M5444</f>
        <v/>
      </c>
    </row>
    <row r="5445">
      <c r="A5445">
        <f>'DATA DASH'!A5445</f>
        <v/>
      </c>
      <c r="B5445">
        <f>'DATA DASH'!B5445</f>
        <v/>
      </c>
      <c r="C5445">
        <f>'DATA DASH'!C5445</f>
        <v/>
      </c>
      <c r="D5445">
        <f>'DATA DASH'!D5445</f>
        <v/>
      </c>
      <c r="E5445">
        <f>'DATA DASH'!E5445</f>
        <v/>
      </c>
      <c r="F5445">
        <f>'DATA DASH'!F5445</f>
        <v/>
      </c>
      <c r="G5445">
        <f>'DATA DASH'!G5445</f>
        <v/>
      </c>
      <c r="H5445">
        <f>'DATA DASH'!H5445</f>
        <v/>
      </c>
      <c r="I5445">
        <f>'DATA DASH'!I5445</f>
        <v/>
      </c>
      <c r="J5445">
        <f>'DATA DASH'!J5445</f>
        <v/>
      </c>
      <c r="K5445">
        <f>'DATA DASH'!K5445</f>
        <v/>
      </c>
      <c r="L5445">
        <f>'DATA DASH'!L5445</f>
        <v/>
      </c>
      <c r="M5445">
        <f>'DATA DASH'!M5445</f>
        <v/>
      </c>
    </row>
    <row r="5446">
      <c r="A5446">
        <f>'DATA DASH'!A5446</f>
        <v/>
      </c>
      <c r="B5446">
        <f>'DATA DASH'!B5446</f>
        <v/>
      </c>
      <c r="C5446">
        <f>'DATA DASH'!C5446</f>
        <v/>
      </c>
      <c r="D5446">
        <f>'DATA DASH'!D5446</f>
        <v/>
      </c>
      <c r="E5446">
        <f>'DATA DASH'!E5446</f>
        <v/>
      </c>
      <c r="F5446">
        <f>'DATA DASH'!F5446</f>
        <v/>
      </c>
      <c r="G5446">
        <f>'DATA DASH'!G5446</f>
        <v/>
      </c>
      <c r="H5446">
        <f>'DATA DASH'!H5446</f>
        <v/>
      </c>
      <c r="I5446">
        <f>'DATA DASH'!I5446</f>
        <v/>
      </c>
      <c r="J5446">
        <f>'DATA DASH'!J5446</f>
        <v/>
      </c>
      <c r="K5446">
        <f>'DATA DASH'!K5446</f>
        <v/>
      </c>
      <c r="L5446">
        <f>'DATA DASH'!L5446</f>
        <v/>
      </c>
      <c r="M5446">
        <f>'DATA DASH'!M5446</f>
        <v/>
      </c>
    </row>
    <row r="5447">
      <c r="A5447">
        <f>'DATA DASH'!A5447</f>
        <v/>
      </c>
      <c r="B5447">
        <f>'DATA DASH'!B5447</f>
        <v/>
      </c>
      <c r="C5447">
        <f>'DATA DASH'!C5447</f>
        <v/>
      </c>
      <c r="D5447">
        <f>'DATA DASH'!D5447</f>
        <v/>
      </c>
      <c r="E5447">
        <f>'DATA DASH'!E5447</f>
        <v/>
      </c>
      <c r="F5447">
        <f>'DATA DASH'!F5447</f>
        <v/>
      </c>
      <c r="G5447">
        <f>'DATA DASH'!G5447</f>
        <v/>
      </c>
      <c r="H5447">
        <f>'DATA DASH'!H5447</f>
        <v/>
      </c>
      <c r="I5447">
        <f>'DATA DASH'!I5447</f>
        <v/>
      </c>
      <c r="J5447">
        <f>'DATA DASH'!J5447</f>
        <v/>
      </c>
      <c r="K5447">
        <f>'DATA DASH'!K5447</f>
        <v/>
      </c>
      <c r="L5447">
        <f>'DATA DASH'!L5447</f>
        <v/>
      </c>
      <c r="M5447">
        <f>'DATA DASH'!M5447</f>
        <v/>
      </c>
    </row>
    <row r="5448">
      <c r="A5448">
        <f>'DATA DASH'!A5448</f>
        <v/>
      </c>
      <c r="B5448">
        <f>'DATA DASH'!B5448</f>
        <v/>
      </c>
      <c r="C5448">
        <f>'DATA DASH'!C5448</f>
        <v/>
      </c>
      <c r="D5448">
        <f>'DATA DASH'!D5448</f>
        <v/>
      </c>
      <c r="E5448">
        <f>'DATA DASH'!E5448</f>
        <v/>
      </c>
      <c r="F5448">
        <f>'DATA DASH'!F5448</f>
        <v/>
      </c>
      <c r="G5448">
        <f>'DATA DASH'!G5448</f>
        <v/>
      </c>
      <c r="H5448">
        <f>'DATA DASH'!H5448</f>
        <v/>
      </c>
      <c r="I5448">
        <f>'DATA DASH'!I5448</f>
        <v/>
      </c>
      <c r="J5448">
        <f>'DATA DASH'!J5448</f>
        <v/>
      </c>
      <c r="K5448">
        <f>'DATA DASH'!K5448</f>
        <v/>
      </c>
      <c r="L5448">
        <f>'DATA DASH'!L5448</f>
        <v/>
      </c>
      <c r="M5448">
        <f>'DATA DASH'!M5448</f>
        <v/>
      </c>
    </row>
    <row r="5449">
      <c r="A5449">
        <f>'DATA DASH'!A5449</f>
        <v/>
      </c>
      <c r="B5449">
        <f>'DATA DASH'!B5449</f>
        <v/>
      </c>
      <c r="C5449">
        <f>'DATA DASH'!C5449</f>
        <v/>
      </c>
      <c r="D5449">
        <f>'DATA DASH'!D5449</f>
        <v/>
      </c>
      <c r="E5449">
        <f>'DATA DASH'!E5449</f>
        <v/>
      </c>
      <c r="F5449">
        <f>'DATA DASH'!F5449</f>
        <v/>
      </c>
      <c r="G5449">
        <f>'DATA DASH'!G5449</f>
        <v/>
      </c>
      <c r="H5449">
        <f>'DATA DASH'!H5449</f>
        <v/>
      </c>
      <c r="I5449">
        <f>'DATA DASH'!I5449</f>
        <v/>
      </c>
      <c r="J5449">
        <f>'DATA DASH'!J5449</f>
        <v/>
      </c>
      <c r="K5449">
        <f>'DATA DASH'!K5449</f>
        <v/>
      </c>
      <c r="L5449">
        <f>'DATA DASH'!L5449</f>
        <v/>
      </c>
      <c r="M5449">
        <f>'DATA DASH'!M5449</f>
        <v/>
      </c>
    </row>
    <row r="5450">
      <c r="A5450">
        <f>'DATA DASH'!A5450</f>
        <v/>
      </c>
      <c r="B5450">
        <f>'DATA DASH'!B5450</f>
        <v/>
      </c>
      <c r="C5450">
        <f>'DATA DASH'!C5450</f>
        <v/>
      </c>
      <c r="D5450">
        <f>'DATA DASH'!D5450</f>
        <v/>
      </c>
      <c r="E5450">
        <f>'DATA DASH'!E5450</f>
        <v/>
      </c>
      <c r="F5450">
        <f>'DATA DASH'!F5450</f>
        <v/>
      </c>
      <c r="G5450">
        <f>'DATA DASH'!G5450</f>
        <v/>
      </c>
      <c r="H5450">
        <f>'DATA DASH'!H5450</f>
        <v/>
      </c>
      <c r="I5450">
        <f>'DATA DASH'!I5450</f>
        <v/>
      </c>
      <c r="J5450">
        <f>'DATA DASH'!J5450</f>
        <v/>
      </c>
      <c r="K5450">
        <f>'DATA DASH'!K5450</f>
        <v/>
      </c>
      <c r="L5450">
        <f>'DATA DASH'!L5450</f>
        <v/>
      </c>
      <c r="M5450">
        <f>'DATA DASH'!M5450</f>
        <v/>
      </c>
    </row>
    <row r="5451">
      <c r="A5451">
        <f>'DATA DASH'!A5451</f>
        <v/>
      </c>
      <c r="B5451">
        <f>'DATA DASH'!B5451</f>
        <v/>
      </c>
      <c r="C5451">
        <f>'DATA DASH'!C5451</f>
        <v/>
      </c>
      <c r="D5451">
        <f>'DATA DASH'!D5451</f>
        <v/>
      </c>
      <c r="E5451">
        <f>'DATA DASH'!E5451</f>
        <v/>
      </c>
      <c r="F5451">
        <f>'DATA DASH'!F5451</f>
        <v/>
      </c>
      <c r="G5451">
        <f>'DATA DASH'!G5451</f>
        <v/>
      </c>
      <c r="H5451">
        <f>'DATA DASH'!H5451</f>
        <v/>
      </c>
      <c r="I5451">
        <f>'DATA DASH'!I5451</f>
        <v/>
      </c>
      <c r="J5451">
        <f>'DATA DASH'!J5451</f>
        <v/>
      </c>
      <c r="K5451">
        <f>'DATA DASH'!K5451</f>
        <v/>
      </c>
      <c r="L5451">
        <f>'DATA DASH'!L5451</f>
        <v/>
      </c>
      <c r="M5451">
        <f>'DATA DASH'!M5451</f>
        <v/>
      </c>
    </row>
    <row r="5452">
      <c r="A5452">
        <f>'DATA DASH'!A5452</f>
        <v/>
      </c>
      <c r="B5452">
        <f>'DATA DASH'!B5452</f>
        <v/>
      </c>
      <c r="C5452">
        <f>'DATA DASH'!C5452</f>
        <v/>
      </c>
      <c r="D5452">
        <f>'DATA DASH'!D5452</f>
        <v/>
      </c>
      <c r="E5452">
        <f>'DATA DASH'!E5452</f>
        <v/>
      </c>
      <c r="F5452">
        <f>'DATA DASH'!F5452</f>
        <v/>
      </c>
      <c r="G5452">
        <f>'DATA DASH'!G5452</f>
        <v/>
      </c>
      <c r="H5452">
        <f>'DATA DASH'!H5452</f>
        <v/>
      </c>
      <c r="I5452">
        <f>'DATA DASH'!I5452</f>
        <v/>
      </c>
      <c r="J5452">
        <f>'DATA DASH'!J5452</f>
        <v/>
      </c>
      <c r="K5452">
        <f>'DATA DASH'!K5452</f>
        <v/>
      </c>
      <c r="L5452">
        <f>'DATA DASH'!L5452</f>
        <v/>
      </c>
      <c r="M5452">
        <f>'DATA DASH'!M5452</f>
        <v/>
      </c>
    </row>
    <row r="5453">
      <c r="A5453">
        <f>'DATA DASH'!A5453</f>
        <v/>
      </c>
      <c r="B5453">
        <f>'DATA DASH'!B5453</f>
        <v/>
      </c>
      <c r="C5453">
        <f>'DATA DASH'!C5453</f>
        <v/>
      </c>
      <c r="D5453">
        <f>'DATA DASH'!D5453</f>
        <v/>
      </c>
      <c r="E5453">
        <f>'DATA DASH'!E5453</f>
        <v/>
      </c>
      <c r="F5453">
        <f>'DATA DASH'!F5453</f>
        <v/>
      </c>
      <c r="G5453">
        <f>'DATA DASH'!G5453</f>
        <v/>
      </c>
      <c r="H5453">
        <f>'DATA DASH'!H5453</f>
        <v/>
      </c>
      <c r="I5453">
        <f>'DATA DASH'!I5453</f>
        <v/>
      </c>
      <c r="J5453">
        <f>'DATA DASH'!J5453</f>
        <v/>
      </c>
      <c r="K5453">
        <f>'DATA DASH'!K5453</f>
        <v/>
      </c>
      <c r="L5453">
        <f>'DATA DASH'!L5453</f>
        <v/>
      </c>
      <c r="M5453">
        <f>'DATA DASH'!M5453</f>
        <v/>
      </c>
    </row>
    <row r="5454">
      <c r="A5454">
        <f>'DATA DASH'!A5454</f>
        <v/>
      </c>
      <c r="B5454">
        <f>'DATA DASH'!B5454</f>
        <v/>
      </c>
      <c r="C5454">
        <f>'DATA DASH'!C5454</f>
        <v/>
      </c>
      <c r="D5454">
        <f>'DATA DASH'!D5454</f>
        <v/>
      </c>
      <c r="E5454">
        <f>'DATA DASH'!E5454</f>
        <v/>
      </c>
      <c r="F5454">
        <f>'DATA DASH'!F5454</f>
        <v/>
      </c>
      <c r="G5454">
        <f>'DATA DASH'!G5454</f>
        <v/>
      </c>
      <c r="H5454">
        <f>'DATA DASH'!H5454</f>
        <v/>
      </c>
      <c r="I5454">
        <f>'DATA DASH'!I5454</f>
        <v/>
      </c>
      <c r="J5454">
        <f>'DATA DASH'!J5454</f>
        <v/>
      </c>
      <c r="K5454">
        <f>'DATA DASH'!K5454</f>
        <v/>
      </c>
      <c r="L5454">
        <f>'DATA DASH'!L5454</f>
        <v/>
      </c>
      <c r="M5454">
        <f>'DATA DASH'!M5454</f>
        <v/>
      </c>
    </row>
    <row r="5455">
      <c r="A5455">
        <f>'DATA DASH'!A5455</f>
        <v/>
      </c>
      <c r="B5455">
        <f>'DATA DASH'!B5455</f>
        <v/>
      </c>
      <c r="C5455">
        <f>'DATA DASH'!C5455</f>
        <v/>
      </c>
      <c r="D5455">
        <f>'DATA DASH'!D5455</f>
        <v/>
      </c>
      <c r="E5455">
        <f>'DATA DASH'!E5455</f>
        <v/>
      </c>
      <c r="F5455">
        <f>'DATA DASH'!F5455</f>
        <v/>
      </c>
      <c r="G5455">
        <f>'DATA DASH'!G5455</f>
        <v/>
      </c>
      <c r="H5455">
        <f>'DATA DASH'!H5455</f>
        <v/>
      </c>
      <c r="I5455">
        <f>'DATA DASH'!I5455</f>
        <v/>
      </c>
      <c r="J5455">
        <f>'DATA DASH'!J5455</f>
        <v/>
      </c>
      <c r="K5455">
        <f>'DATA DASH'!K5455</f>
        <v/>
      </c>
      <c r="L5455">
        <f>'DATA DASH'!L5455</f>
        <v/>
      </c>
      <c r="M5455">
        <f>'DATA DASH'!M5455</f>
        <v/>
      </c>
    </row>
    <row r="5456">
      <c r="A5456">
        <f>'DATA DASH'!A5456</f>
        <v/>
      </c>
      <c r="B5456">
        <f>'DATA DASH'!B5456</f>
        <v/>
      </c>
      <c r="C5456">
        <f>'DATA DASH'!C5456</f>
        <v/>
      </c>
      <c r="D5456">
        <f>'DATA DASH'!D5456</f>
        <v/>
      </c>
      <c r="E5456">
        <f>'DATA DASH'!E5456</f>
        <v/>
      </c>
      <c r="F5456">
        <f>'DATA DASH'!F5456</f>
        <v/>
      </c>
      <c r="G5456">
        <f>'DATA DASH'!G5456</f>
        <v/>
      </c>
      <c r="H5456">
        <f>'DATA DASH'!H5456</f>
        <v/>
      </c>
      <c r="I5456">
        <f>'DATA DASH'!I5456</f>
        <v/>
      </c>
      <c r="J5456">
        <f>'DATA DASH'!J5456</f>
        <v/>
      </c>
      <c r="K5456">
        <f>'DATA DASH'!K5456</f>
        <v/>
      </c>
      <c r="L5456">
        <f>'DATA DASH'!L5456</f>
        <v/>
      </c>
      <c r="M5456">
        <f>'DATA DASH'!M5456</f>
        <v/>
      </c>
    </row>
    <row r="5457">
      <c r="A5457">
        <f>'DATA DASH'!A5457</f>
        <v/>
      </c>
      <c r="B5457">
        <f>'DATA DASH'!B5457</f>
        <v/>
      </c>
      <c r="C5457">
        <f>'DATA DASH'!C5457</f>
        <v/>
      </c>
      <c r="D5457">
        <f>'DATA DASH'!D5457</f>
        <v/>
      </c>
      <c r="E5457">
        <f>'DATA DASH'!E5457</f>
        <v/>
      </c>
      <c r="F5457">
        <f>'DATA DASH'!F5457</f>
        <v/>
      </c>
      <c r="G5457">
        <f>'DATA DASH'!G5457</f>
        <v/>
      </c>
      <c r="H5457">
        <f>'DATA DASH'!H5457</f>
        <v/>
      </c>
      <c r="I5457">
        <f>'DATA DASH'!I5457</f>
        <v/>
      </c>
      <c r="J5457">
        <f>'DATA DASH'!J5457</f>
        <v/>
      </c>
      <c r="K5457">
        <f>'DATA DASH'!K5457</f>
        <v/>
      </c>
      <c r="L5457">
        <f>'DATA DASH'!L5457</f>
        <v/>
      </c>
      <c r="M5457">
        <f>'DATA DASH'!M5457</f>
        <v/>
      </c>
    </row>
    <row r="5458">
      <c r="A5458">
        <f>'DATA DASH'!A5458</f>
        <v/>
      </c>
      <c r="B5458">
        <f>'DATA DASH'!B5458</f>
        <v/>
      </c>
      <c r="C5458">
        <f>'DATA DASH'!C5458</f>
        <v/>
      </c>
      <c r="D5458">
        <f>'DATA DASH'!D5458</f>
        <v/>
      </c>
      <c r="E5458">
        <f>'DATA DASH'!E5458</f>
        <v/>
      </c>
      <c r="F5458">
        <f>'DATA DASH'!F5458</f>
        <v/>
      </c>
      <c r="G5458">
        <f>'DATA DASH'!G5458</f>
        <v/>
      </c>
      <c r="H5458">
        <f>'DATA DASH'!H5458</f>
        <v/>
      </c>
      <c r="I5458">
        <f>'DATA DASH'!I5458</f>
        <v/>
      </c>
      <c r="J5458">
        <f>'DATA DASH'!J5458</f>
        <v/>
      </c>
      <c r="K5458">
        <f>'DATA DASH'!K5458</f>
        <v/>
      </c>
      <c r="L5458">
        <f>'DATA DASH'!L5458</f>
        <v/>
      </c>
      <c r="M5458">
        <f>'DATA DASH'!M5458</f>
        <v/>
      </c>
    </row>
    <row r="5459">
      <c r="A5459">
        <f>'DATA DASH'!A5459</f>
        <v/>
      </c>
      <c r="B5459">
        <f>'DATA DASH'!B5459</f>
        <v/>
      </c>
      <c r="C5459">
        <f>'DATA DASH'!C5459</f>
        <v/>
      </c>
      <c r="D5459">
        <f>'DATA DASH'!D5459</f>
        <v/>
      </c>
      <c r="E5459">
        <f>'DATA DASH'!E5459</f>
        <v/>
      </c>
      <c r="F5459">
        <f>'DATA DASH'!F5459</f>
        <v/>
      </c>
      <c r="G5459">
        <f>'DATA DASH'!G5459</f>
        <v/>
      </c>
      <c r="H5459">
        <f>'DATA DASH'!H5459</f>
        <v/>
      </c>
      <c r="I5459">
        <f>'DATA DASH'!I5459</f>
        <v/>
      </c>
      <c r="J5459">
        <f>'DATA DASH'!J5459</f>
        <v/>
      </c>
      <c r="K5459">
        <f>'DATA DASH'!K5459</f>
        <v/>
      </c>
      <c r="L5459">
        <f>'DATA DASH'!L5459</f>
        <v/>
      </c>
      <c r="M5459">
        <f>'DATA DASH'!M5459</f>
        <v/>
      </c>
    </row>
    <row r="5460">
      <c r="A5460">
        <f>'DATA DASH'!A5460</f>
        <v/>
      </c>
      <c r="B5460">
        <f>'DATA DASH'!B5460</f>
        <v/>
      </c>
      <c r="C5460">
        <f>'DATA DASH'!C5460</f>
        <v/>
      </c>
      <c r="D5460">
        <f>'DATA DASH'!D5460</f>
        <v/>
      </c>
      <c r="E5460">
        <f>'DATA DASH'!E5460</f>
        <v/>
      </c>
      <c r="F5460">
        <f>'DATA DASH'!F5460</f>
        <v/>
      </c>
      <c r="G5460">
        <f>'DATA DASH'!G5460</f>
        <v/>
      </c>
      <c r="H5460">
        <f>'DATA DASH'!H5460</f>
        <v/>
      </c>
      <c r="I5460">
        <f>'DATA DASH'!I5460</f>
        <v/>
      </c>
      <c r="J5460">
        <f>'DATA DASH'!J5460</f>
        <v/>
      </c>
      <c r="K5460">
        <f>'DATA DASH'!K5460</f>
        <v/>
      </c>
      <c r="L5460">
        <f>'DATA DASH'!L5460</f>
        <v/>
      </c>
      <c r="M5460">
        <f>'DATA DASH'!M5460</f>
        <v/>
      </c>
    </row>
    <row r="5461">
      <c r="A5461">
        <f>'DATA DASH'!A5461</f>
        <v/>
      </c>
      <c r="B5461">
        <f>'DATA DASH'!B5461</f>
        <v/>
      </c>
      <c r="C5461">
        <f>'DATA DASH'!C5461</f>
        <v/>
      </c>
      <c r="D5461">
        <f>'DATA DASH'!D5461</f>
        <v/>
      </c>
      <c r="E5461">
        <f>'DATA DASH'!E5461</f>
        <v/>
      </c>
      <c r="F5461">
        <f>'DATA DASH'!F5461</f>
        <v/>
      </c>
      <c r="G5461">
        <f>'DATA DASH'!G5461</f>
        <v/>
      </c>
      <c r="H5461">
        <f>'DATA DASH'!H5461</f>
        <v/>
      </c>
      <c r="I5461">
        <f>'DATA DASH'!I5461</f>
        <v/>
      </c>
      <c r="J5461">
        <f>'DATA DASH'!J5461</f>
        <v/>
      </c>
      <c r="K5461">
        <f>'DATA DASH'!K5461</f>
        <v/>
      </c>
      <c r="L5461">
        <f>'DATA DASH'!L5461</f>
        <v/>
      </c>
      <c r="M5461">
        <f>'DATA DASH'!M5461</f>
        <v/>
      </c>
    </row>
    <row r="5462">
      <c r="A5462">
        <f>'DATA DASH'!A5462</f>
        <v/>
      </c>
      <c r="B5462">
        <f>'DATA DASH'!B5462</f>
        <v/>
      </c>
      <c r="C5462">
        <f>'DATA DASH'!C5462</f>
        <v/>
      </c>
      <c r="D5462">
        <f>'DATA DASH'!D5462</f>
        <v/>
      </c>
      <c r="E5462">
        <f>'DATA DASH'!E5462</f>
        <v/>
      </c>
      <c r="F5462">
        <f>'DATA DASH'!F5462</f>
        <v/>
      </c>
      <c r="G5462">
        <f>'DATA DASH'!G5462</f>
        <v/>
      </c>
      <c r="H5462">
        <f>'DATA DASH'!H5462</f>
        <v/>
      </c>
      <c r="I5462">
        <f>'DATA DASH'!I5462</f>
        <v/>
      </c>
      <c r="J5462">
        <f>'DATA DASH'!J5462</f>
        <v/>
      </c>
      <c r="K5462">
        <f>'DATA DASH'!K5462</f>
        <v/>
      </c>
      <c r="L5462">
        <f>'DATA DASH'!L5462</f>
        <v/>
      </c>
      <c r="M5462">
        <f>'DATA DASH'!M5462</f>
        <v/>
      </c>
    </row>
    <row r="5463">
      <c r="A5463">
        <f>'DATA DASH'!A5463</f>
        <v/>
      </c>
      <c r="B5463">
        <f>'DATA DASH'!B5463</f>
        <v/>
      </c>
      <c r="C5463">
        <f>'DATA DASH'!C5463</f>
        <v/>
      </c>
      <c r="D5463">
        <f>'DATA DASH'!D5463</f>
        <v/>
      </c>
      <c r="E5463">
        <f>'DATA DASH'!E5463</f>
        <v/>
      </c>
      <c r="F5463">
        <f>'DATA DASH'!F5463</f>
        <v/>
      </c>
      <c r="G5463">
        <f>'DATA DASH'!G5463</f>
        <v/>
      </c>
      <c r="H5463">
        <f>'DATA DASH'!H5463</f>
        <v/>
      </c>
      <c r="I5463">
        <f>'DATA DASH'!I5463</f>
        <v/>
      </c>
      <c r="J5463">
        <f>'DATA DASH'!J5463</f>
        <v/>
      </c>
      <c r="K5463">
        <f>'DATA DASH'!K5463</f>
        <v/>
      </c>
      <c r="L5463">
        <f>'DATA DASH'!L5463</f>
        <v/>
      </c>
      <c r="M5463">
        <f>'DATA DASH'!M5463</f>
        <v/>
      </c>
    </row>
    <row r="5464">
      <c r="A5464">
        <f>'DATA DASH'!A5464</f>
        <v/>
      </c>
      <c r="B5464">
        <f>'DATA DASH'!B5464</f>
        <v/>
      </c>
      <c r="C5464">
        <f>'DATA DASH'!C5464</f>
        <v/>
      </c>
      <c r="D5464">
        <f>'DATA DASH'!D5464</f>
        <v/>
      </c>
      <c r="E5464">
        <f>'DATA DASH'!E5464</f>
        <v/>
      </c>
      <c r="F5464">
        <f>'DATA DASH'!F5464</f>
        <v/>
      </c>
      <c r="G5464">
        <f>'DATA DASH'!G5464</f>
        <v/>
      </c>
      <c r="H5464">
        <f>'DATA DASH'!H5464</f>
        <v/>
      </c>
      <c r="I5464">
        <f>'DATA DASH'!I5464</f>
        <v/>
      </c>
      <c r="J5464">
        <f>'DATA DASH'!J5464</f>
        <v/>
      </c>
      <c r="K5464">
        <f>'DATA DASH'!K5464</f>
        <v/>
      </c>
      <c r="L5464">
        <f>'DATA DASH'!L5464</f>
        <v/>
      </c>
      <c r="M5464">
        <f>'DATA DASH'!M5464</f>
        <v/>
      </c>
    </row>
    <row r="5465">
      <c r="A5465">
        <f>'DATA DASH'!A5465</f>
        <v/>
      </c>
      <c r="B5465">
        <f>'DATA DASH'!B5465</f>
        <v/>
      </c>
      <c r="C5465">
        <f>'DATA DASH'!C5465</f>
        <v/>
      </c>
      <c r="D5465">
        <f>'DATA DASH'!D5465</f>
        <v/>
      </c>
      <c r="E5465">
        <f>'DATA DASH'!E5465</f>
        <v/>
      </c>
      <c r="F5465">
        <f>'DATA DASH'!F5465</f>
        <v/>
      </c>
      <c r="G5465">
        <f>'DATA DASH'!G5465</f>
        <v/>
      </c>
      <c r="H5465">
        <f>'DATA DASH'!H5465</f>
        <v/>
      </c>
      <c r="I5465">
        <f>'DATA DASH'!I5465</f>
        <v/>
      </c>
      <c r="J5465">
        <f>'DATA DASH'!J5465</f>
        <v/>
      </c>
      <c r="K5465">
        <f>'DATA DASH'!K5465</f>
        <v/>
      </c>
      <c r="L5465">
        <f>'DATA DASH'!L5465</f>
        <v/>
      </c>
      <c r="M5465">
        <f>'DATA DASH'!M5465</f>
        <v/>
      </c>
    </row>
    <row r="5466">
      <c r="A5466">
        <f>'DATA DASH'!A5466</f>
        <v/>
      </c>
      <c r="B5466">
        <f>'DATA DASH'!B5466</f>
        <v/>
      </c>
      <c r="C5466">
        <f>'DATA DASH'!C5466</f>
        <v/>
      </c>
      <c r="D5466">
        <f>'DATA DASH'!D5466</f>
        <v/>
      </c>
      <c r="E5466">
        <f>'DATA DASH'!E5466</f>
        <v/>
      </c>
      <c r="F5466">
        <f>'DATA DASH'!F5466</f>
        <v/>
      </c>
      <c r="G5466">
        <f>'DATA DASH'!G5466</f>
        <v/>
      </c>
      <c r="H5466">
        <f>'DATA DASH'!H5466</f>
        <v/>
      </c>
      <c r="I5466">
        <f>'DATA DASH'!I5466</f>
        <v/>
      </c>
      <c r="J5466">
        <f>'DATA DASH'!J5466</f>
        <v/>
      </c>
      <c r="K5466">
        <f>'DATA DASH'!K5466</f>
        <v/>
      </c>
      <c r="L5466">
        <f>'DATA DASH'!L5466</f>
        <v/>
      </c>
      <c r="M5466">
        <f>'DATA DASH'!M5466</f>
        <v/>
      </c>
    </row>
    <row r="5467">
      <c r="A5467">
        <f>'DATA DASH'!A5467</f>
        <v/>
      </c>
      <c r="B5467">
        <f>'DATA DASH'!B5467</f>
        <v/>
      </c>
      <c r="C5467">
        <f>'DATA DASH'!C5467</f>
        <v/>
      </c>
      <c r="D5467">
        <f>'DATA DASH'!D5467</f>
        <v/>
      </c>
      <c r="E5467">
        <f>'DATA DASH'!E5467</f>
        <v/>
      </c>
      <c r="F5467">
        <f>'DATA DASH'!F5467</f>
        <v/>
      </c>
      <c r="G5467">
        <f>'DATA DASH'!G5467</f>
        <v/>
      </c>
      <c r="H5467">
        <f>'DATA DASH'!H5467</f>
        <v/>
      </c>
      <c r="I5467">
        <f>'DATA DASH'!I5467</f>
        <v/>
      </c>
      <c r="J5467">
        <f>'DATA DASH'!J5467</f>
        <v/>
      </c>
      <c r="K5467">
        <f>'DATA DASH'!K5467</f>
        <v/>
      </c>
      <c r="L5467">
        <f>'DATA DASH'!L5467</f>
        <v/>
      </c>
      <c r="M5467">
        <f>'DATA DASH'!M5467</f>
        <v/>
      </c>
    </row>
    <row r="5468">
      <c r="A5468">
        <f>'DATA DASH'!A5468</f>
        <v/>
      </c>
      <c r="B5468">
        <f>'DATA DASH'!B5468</f>
        <v/>
      </c>
      <c r="C5468">
        <f>'DATA DASH'!C5468</f>
        <v/>
      </c>
      <c r="D5468">
        <f>'DATA DASH'!D5468</f>
        <v/>
      </c>
      <c r="E5468">
        <f>'DATA DASH'!E5468</f>
        <v/>
      </c>
      <c r="F5468">
        <f>'DATA DASH'!F5468</f>
        <v/>
      </c>
      <c r="G5468">
        <f>'DATA DASH'!G5468</f>
        <v/>
      </c>
      <c r="H5468">
        <f>'DATA DASH'!H5468</f>
        <v/>
      </c>
      <c r="I5468">
        <f>'DATA DASH'!I5468</f>
        <v/>
      </c>
      <c r="J5468">
        <f>'DATA DASH'!J5468</f>
        <v/>
      </c>
      <c r="K5468">
        <f>'DATA DASH'!K5468</f>
        <v/>
      </c>
      <c r="L5468">
        <f>'DATA DASH'!L5468</f>
        <v/>
      </c>
      <c r="M5468">
        <f>'DATA DASH'!M5468</f>
        <v/>
      </c>
    </row>
    <row r="5469">
      <c r="A5469">
        <f>'DATA DASH'!A5469</f>
        <v/>
      </c>
      <c r="B5469">
        <f>'DATA DASH'!B5469</f>
        <v/>
      </c>
      <c r="C5469">
        <f>'DATA DASH'!C5469</f>
        <v/>
      </c>
      <c r="D5469">
        <f>'DATA DASH'!D5469</f>
        <v/>
      </c>
      <c r="E5469">
        <f>'DATA DASH'!E5469</f>
        <v/>
      </c>
      <c r="F5469">
        <f>'DATA DASH'!F5469</f>
        <v/>
      </c>
      <c r="G5469">
        <f>'DATA DASH'!G5469</f>
        <v/>
      </c>
      <c r="H5469">
        <f>'DATA DASH'!H5469</f>
        <v/>
      </c>
      <c r="I5469">
        <f>'DATA DASH'!I5469</f>
        <v/>
      </c>
      <c r="J5469">
        <f>'DATA DASH'!J5469</f>
        <v/>
      </c>
      <c r="K5469">
        <f>'DATA DASH'!K5469</f>
        <v/>
      </c>
      <c r="L5469">
        <f>'DATA DASH'!L5469</f>
        <v/>
      </c>
      <c r="M5469">
        <f>'DATA DASH'!M5469</f>
        <v/>
      </c>
    </row>
    <row r="5470">
      <c r="A5470">
        <f>'DATA DASH'!A5470</f>
        <v/>
      </c>
      <c r="B5470">
        <f>'DATA DASH'!B5470</f>
        <v/>
      </c>
      <c r="C5470">
        <f>'DATA DASH'!C5470</f>
        <v/>
      </c>
      <c r="D5470">
        <f>'DATA DASH'!D5470</f>
        <v/>
      </c>
      <c r="E5470">
        <f>'DATA DASH'!E5470</f>
        <v/>
      </c>
      <c r="F5470">
        <f>'DATA DASH'!F5470</f>
        <v/>
      </c>
      <c r="G5470">
        <f>'DATA DASH'!G5470</f>
        <v/>
      </c>
      <c r="H5470">
        <f>'DATA DASH'!H5470</f>
        <v/>
      </c>
      <c r="I5470">
        <f>'DATA DASH'!I5470</f>
        <v/>
      </c>
      <c r="J5470">
        <f>'DATA DASH'!J5470</f>
        <v/>
      </c>
      <c r="K5470">
        <f>'DATA DASH'!K5470</f>
        <v/>
      </c>
      <c r="L5470">
        <f>'DATA DASH'!L5470</f>
        <v/>
      </c>
      <c r="M5470">
        <f>'DATA DASH'!M5470</f>
        <v/>
      </c>
    </row>
    <row r="5471">
      <c r="A5471">
        <f>'DATA DASH'!A5471</f>
        <v/>
      </c>
      <c r="B5471">
        <f>'DATA DASH'!B5471</f>
        <v/>
      </c>
      <c r="C5471">
        <f>'DATA DASH'!C5471</f>
        <v/>
      </c>
      <c r="D5471">
        <f>'DATA DASH'!D5471</f>
        <v/>
      </c>
      <c r="E5471">
        <f>'DATA DASH'!E5471</f>
        <v/>
      </c>
      <c r="F5471">
        <f>'DATA DASH'!F5471</f>
        <v/>
      </c>
      <c r="G5471">
        <f>'DATA DASH'!G5471</f>
        <v/>
      </c>
      <c r="H5471">
        <f>'DATA DASH'!H5471</f>
        <v/>
      </c>
      <c r="I5471">
        <f>'DATA DASH'!I5471</f>
        <v/>
      </c>
      <c r="J5471">
        <f>'DATA DASH'!J5471</f>
        <v/>
      </c>
      <c r="K5471">
        <f>'DATA DASH'!K5471</f>
        <v/>
      </c>
      <c r="L5471">
        <f>'DATA DASH'!L5471</f>
        <v/>
      </c>
      <c r="M5471">
        <f>'DATA DASH'!M5471</f>
        <v/>
      </c>
    </row>
    <row r="5472">
      <c r="A5472">
        <f>'DATA DASH'!A5472</f>
        <v/>
      </c>
      <c r="B5472">
        <f>'DATA DASH'!B5472</f>
        <v/>
      </c>
      <c r="C5472">
        <f>'DATA DASH'!C5472</f>
        <v/>
      </c>
      <c r="D5472">
        <f>'DATA DASH'!D5472</f>
        <v/>
      </c>
      <c r="E5472">
        <f>'DATA DASH'!E5472</f>
        <v/>
      </c>
      <c r="F5472">
        <f>'DATA DASH'!F5472</f>
        <v/>
      </c>
      <c r="G5472">
        <f>'DATA DASH'!G5472</f>
        <v/>
      </c>
      <c r="H5472">
        <f>'DATA DASH'!H5472</f>
        <v/>
      </c>
      <c r="I5472">
        <f>'DATA DASH'!I5472</f>
        <v/>
      </c>
      <c r="J5472">
        <f>'DATA DASH'!J5472</f>
        <v/>
      </c>
      <c r="K5472">
        <f>'DATA DASH'!K5472</f>
        <v/>
      </c>
      <c r="L5472">
        <f>'DATA DASH'!L5472</f>
        <v/>
      </c>
      <c r="M5472">
        <f>'DATA DASH'!M5472</f>
        <v/>
      </c>
    </row>
    <row r="5473">
      <c r="A5473">
        <f>'DATA DASH'!A5473</f>
        <v/>
      </c>
      <c r="B5473">
        <f>'DATA DASH'!B5473</f>
        <v/>
      </c>
      <c r="C5473">
        <f>'DATA DASH'!C5473</f>
        <v/>
      </c>
      <c r="D5473">
        <f>'DATA DASH'!D5473</f>
        <v/>
      </c>
      <c r="E5473">
        <f>'DATA DASH'!E5473</f>
        <v/>
      </c>
      <c r="F5473">
        <f>'DATA DASH'!F5473</f>
        <v/>
      </c>
      <c r="G5473">
        <f>'DATA DASH'!G5473</f>
        <v/>
      </c>
      <c r="H5473">
        <f>'DATA DASH'!H5473</f>
        <v/>
      </c>
      <c r="I5473">
        <f>'DATA DASH'!I5473</f>
        <v/>
      </c>
      <c r="J5473">
        <f>'DATA DASH'!J5473</f>
        <v/>
      </c>
      <c r="K5473">
        <f>'DATA DASH'!K5473</f>
        <v/>
      </c>
      <c r="L5473">
        <f>'DATA DASH'!L5473</f>
        <v/>
      </c>
      <c r="M5473">
        <f>'DATA DASH'!M5473</f>
        <v/>
      </c>
    </row>
    <row r="5474">
      <c r="A5474">
        <f>'DATA DASH'!A5474</f>
        <v/>
      </c>
      <c r="B5474">
        <f>'DATA DASH'!B5474</f>
        <v/>
      </c>
      <c r="C5474">
        <f>'DATA DASH'!C5474</f>
        <v/>
      </c>
      <c r="D5474">
        <f>'DATA DASH'!D5474</f>
        <v/>
      </c>
      <c r="E5474">
        <f>'DATA DASH'!E5474</f>
        <v/>
      </c>
      <c r="F5474">
        <f>'DATA DASH'!F5474</f>
        <v/>
      </c>
      <c r="G5474">
        <f>'DATA DASH'!G5474</f>
        <v/>
      </c>
      <c r="H5474">
        <f>'DATA DASH'!H5474</f>
        <v/>
      </c>
      <c r="I5474">
        <f>'DATA DASH'!I5474</f>
        <v/>
      </c>
      <c r="J5474">
        <f>'DATA DASH'!J5474</f>
        <v/>
      </c>
      <c r="K5474">
        <f>'DATA DASH'!K5474</f>
        <v/>
      </c>
      <c r="L5474">
        <f>'DATA DASH'!L5474</f>
        <v/>
      </c>
      <c r="M5474">
        <f>'DATA DASH'!M5474</f>
        <v/>
      </c>
    </row>
    <row r="5475">
      <c r="A5475">
        <f>'DATA DASH'!A5475</f>
        <v/>
      </c>
      <c r="B5475">
        <f>'DATA DASH'!B5475</f>
        <v/>
      </c>
      <c r="C5475">
        <f>'DATA DASH'!C5475</f>
        <v/>
      </c>
      <c r="D5475">
        <f>'DATA DASH'!D5475</f>
        <v/>
      </c>
      <c r="E5475">
        <f>'DATA DASH'!E5475</f>
        <v/>
      </c>
      <c r="F5475">
        <f>'DATA DASH'!F5475</f>
        <v/>
      </c>
      <c r="G5475">
        <f>'DATA DASH'!G5475</f>
        <v/>
      </c>
      <c r="H5475">
        <f>'DATA DASH'!H5475</f>
        <v/>
      </c>
      <c r="I5475">
        <f>'DATA DASH'!I5475</f>
        <v/>
      </c>
      <c r="J5475">
        <f>'DATA DASH'!J5475</f>
        <v/>
      </c>
      <c r="K5475">
        <f>'DATA DASH'!K5475</f>
        <v/>
      </c>
      <c r="L5475">
        <f>'DATA DASH'!L5475</f>
        <v/>
      </c>
      <c r="M5475">
        <f>'DATA DASH'!M5475</f>
        <v/>
      </c>
    </row>
    <row r="5476">
      <c r="A5476">
        <f>'DATA DASH'!A5476</f>
        <v/>
      </c>
      <c r="B5476">
        <f>'DATA DASH'!B5476</f>
        <v/>
      </c>
      <c r="C5476">
        <f>'DATA DASH'!C5476</f>
        <v/>
      </c>
      <c r="D5476">
        <f>'DATA DASH'!D5476</f>
        <v/>
      </c>
      <c r="E5476">
        <f>'DATA DASH'!E5476</f>
        <v/>
      </c>
      <c r="F5476">
        <f>'DATA DASH'!F5476</f>
        <v/>
      </c>
      <c r="G5476">
        <f>'DATA DASH'!G5476</f>
        <v/>
      </c>
      <c r="H5476">
        <f>'DATA DASH'!H5476</f>
        <v/>
      </c>
      <c r="I5476">
        <f>'DATA DASH'!I5476</f>
        <v/>
      </c>
      <c r="J5476">
        <f>'DATA DASH'!J5476</f>
        <v/>
      </c>
      <c r="K5476">
        <f>'DATA DASH'!K5476</f>
        <v/>
      </c>
      <c r="L5476">
        <f>'DATA DASH'!L5476</f>
        <v/>
      </c>
      <c r="M5476">
        <f>'DATA DASH'!M5476</f>
        <v/>
      </c>
    </row>
    <row r="5477">
      <c r="A5477">
        <f>'DATA DASH'!A5477</f>
        <v/>
      </c>
      <c r="B5477">
        <f>'DATA DASH'!B5477</f>
        <v/>
      </c>
      <c r="C5477">
        <f>'DATA DASH'!C5477</f>
        <v/>
      </c>
      <c r="D5477">
        <f>'DATA DASH'!D5477</f>
        <v/>
      </c>
      <c r="E5477">
        <f>'DATA DASH'!E5477</f>
        <v/>
      </c>
      <c r="F5477">
        <f>'DATA DASH'!F5477</f>
        <v/>
      </c>
      <c r="G5477">
        <f>'DATA DASH'!G5477</f>
        <v/>
      </c>
      <c r="H5477">
        <f>'DATA DASH'!H5477</f>
        <v/>
      </c>
      <c r="I5477">
        <f>'DATA DASH'!I5477</f>
        <v/>
      </c>
      <c r="J5477">
        <f>'DATA DASH'!J5477</f>
        <v/>
      </c>
      <c r="K5477">
        <f>'DATA DASH'!K5477</f>
        <v/>
      </c>
      <c r="L5477">
        <f>'DATA DASH'!L5477</f>
        <v/>
      </c>
      <c r="M5477">
        <f>'DATA DASH'!M5477</f>
        <v/>
      </c>
    </row>
    <row r="5478">
      <c r="A5478">
        <f>'DATA DASH'!A5478</f>
        <v/>
      </c>
      <c r="B5478">
        <f>'DATA DASH'!B5478</f>
        <v/>
      </c>
      <c r="C5478">
        <f>'DATA DASH'!C5478</f>
        <v/>
      </c>
      <c r="D5478">
        <f>'DATA DASH'!D5478</f>
        <v/>
      </c>
      <c r="E5478">
        <f>'DATA DASH'!E5478</f>
        <v/>
      </c>
      <c r="F5478">
        <f>'DATA DASH'!F5478</f>
        <v/>
      </c>
      <c r="G5478">
        <f>'DATA DASH'!G5478</f>
        <v/>
      </c>
      <c r="H5478">
        <f>'DATA DASH'!H5478</f>
        <v/>
      </c>
      <c r="I5478">
        <f>'DATA DASH'!I5478</f>
        <v/>
      </c>
      <c r="J5478">
        <f>'DATA DASH'!J5478</f>
        <v/>
      </c>
      <c r="K5478">
        <f>'DATA DASH'!K5478</f>
        <v/>
      </c>
      <c r="L5478">
        <f>'DATA DASH'!L5478</f>
        <v/>
      </c>
      <c r="M5478">
        <f>'DATA DASH'!M5478</f>
        <v/>
      </c>
    </row>
    <row r="5479">
      <c r="A5479">
        <f>'DATA DASH'!A5479</f>
        <v/>
      </c>
      <c r="B5479">
        <f>'DATA DASH'!B5479</f>
        <v/>
      </c>
      <c r="C5479">
        <f>'DATA DASH'!C5479</f>
        <v/>
      </c>
      <c r="D5479">
        <f>'DATA DASH'!D5479</f>
        <v/>
      </c>
      <c r="E5479">
        <f>'DATA DASH'!E5479</f>
        <v/>
      </c>
      <c r="F5479">
        <f>'DATA DASH'!F5479</f>
        <v/>
      </c>
      <c r="G5479">
        <f>'DATA DASH'!G5479</f>
        <v/>
      </c>
      <c r="H5479">
        <f>'DATA DASH'!H5479</f>
        <v/>
      </c>
      <c r="I5479">
        <f>'DATA DASH'!I5479</f>
        <v/>
      </c>
      <c r="J5479">
        <f>'DATA DASH'!J5479</f>
        <v/>
      </c>
      <c r="K5479">
        <f>'DATA DASH'!K5479</f>
        <v/>
      </c>
      <c r="L5479">
        <f>'DATA DASH'!L5479</f>
        <v/>
      </c>
      <c r="M5479">
        <f>'DATA DASH'!M5479</f>
        <v/>
      </c>
    </row>
    <row r="5480">
      <c r="A5480">
        <f>'DATA DASH'!A5480</f>
        <v/>
      </c>
      <c r="B5480">
        <f>'DATA DASH'!B5480</f>
        <v/>
      </c>
      <c r="C5480">
        <f>'DATA DASH'!C5480</f>
        <v/>
      </c>
      <c r="D5480">
        <f>'DATA DASH'!D5480</f>
        <v/>
      </c>
      <c r="E5480">
        <f>'DATA DASH'!E5480</f>
        <v/>
      </c>
      <c r="F5480">
        <f>'DATA DASH'!F5480</f>
        <v/>
      </c>
      <c r="G5480">
        <f>'DATA DASH'!G5480</f>
        <v/>
      </c>
      <c r="H5480">
        <f>'DATA DASH'!H5480</f>
        <v/>
      </c>
      <c r="I5480">
        <f>'DATA DASH'!I5480</f>
        <v/>
      </c>
      <c r="J5480">
        <f>'DATA DASH'!J5480</f>
        <v/>
      </c>
      <c r="K5480">
        <f>'DATA DASH'!K5480</f>
        <v/>
      </c>
      <c r="L5480">
        <f>'DATA DASH'!L5480</f>
        <v/>
      </c>
      <c r="M5480">
        <f>'DATA DASH'!M5480</f>
        <v/>
      </c>
    </row>
    <row r="5481">
      <c r="A5481">
        <f>'DATA DASH'!A5481</f>
        <v/>
      </c>
      <c r="B5481">
        <f>'DATA DASH'!B5481</f>
        <v/>
      </c>
      <c r="C5481">
        <f>'DATA DASH'!C5481</f>
        <v/>
      </c>
      <c r="D5481">
        <f>'DATA DASH'!D5481</f>
        <v/>
      </c>
      <c r="E5481">
        <f>'DATA DASH'!E5481</f>
        <v/>
      </c>
      <c r="F5481">
        <f>'DATA DASH'!F5481</f>
        <v/>
      </c>
      <c r="G5481">
        <f>'DATA DASH'!G5481</f>
        <v/>
      </c>
      <c r="H5481">
        <f>'DATA DASH'!H5481</f>
        <v/>
      </c>
      <c r="I5481">
        <f>'DATA DASH'!I5481</f>
        <v/>
      </c>
      <c r="J5481">
        <f>'DATA DASH'!J5481</f>
        <v/>
      </c>
      <c r="K5481">
        <f>'DATA DASH'!K5481</f>
        <v/>
      </c>
      <c r="L5481">
        <f>'DATA DASH'!L5481</f>
        <v/>
      </c>
      <c r="M5481">
        <f>'DATA DASH'!M5481</f>
        <v/>
      </c>
    </row>
    <row r="5482">
      <c r="A5482">
        <f>'DATA DASH'!A5482</f>
        <v/>
      </c>
      <c r="B5482">
        <f>'DATA DASH'!B5482</f>
        <v/>
      </c>
      <c r="C5482">
        <f>'DATA DASH'!C5482</f>
        <v/>
      </c>
      <c r="D5482">
        <f>'DATA DASH'!D5482</f>
        <v/>
      </c>
      <c r="E5482">
        <f>'DATA DASH'!E5482</f>
        <v/>
      </c>
      <c r="F5482">
        <f>'DATA DASH'!F5482</f>
        <v/>
      </c>
      <c r="G5482">
        <f>'DATA DASH'!G5482</f>
        <v/>
      </c>
      <c r="H5482">
        <f>'DATA DASH'!H5482</f>
        <v/>
      </c>
      <c r="I5482">
        <f>'DATA DASH'!I5482</f>
        <v/>
      </c>
      <c r="J5482">
        <f>'DATA DASH'!J5482</f>
        <v/>
      </c>
      <c r="K5482">
        <f>'DATA DASH'!K5482</f>
        <v/>
      </c>
      <c r="L5482">
        <f>'DATA DASH'!L5482</f>
        <v/>
      </c>
      <c r="M5482">
        <f>'DATA DASH'!M5482</f>
        <v/>
      </c>
    </row>
    <row r="5483">
      <c r="A5483">
        <f>'DATA DASH'!A5483</f>
        <v/>
      </c>
      <c r="B5483">
        <f>'DATA DASH'!B5483</f>
        <v/>
      </c>
      <c r="C5483">
        <f>'DATA DASH'!C5483</f>
        <v/>
      </c>
      <c r="D5483">
        <f>'DATA DASH'!D5483</f>
        <v/>
      </c>
      <c r="E5483">
        <f>'DATA DASH'!E5483</f>
        <v/>
      </c>
      <c r="F5483">
        <f>'DATA DASH'!F5483</f>
        <v/>
      </c>
      <c r="G5483">
        <f>'DATA DASH'!G5483</f>
        <v/>
      </c>
      <c r="H5483">
        <f>'DATA DASH'!H5483</f>
        <v/>
      </c>
      <c r="I5483">
        <f>'DATA DASH'!I5483</f>
        <v/>
      </c>
      <c r="J5483">
        <f>'DATA DASH'!J5483</f>
        <v/>
      </c>
      <c r="K5483">
        <f>'DATA DASH'!K5483</f>
        <v/>
      </c>
      <c r="L5483">
        <f>'DATA DASH'!L5483</f>
        <v/>
      </c>
      <c r="M5483">
        <f>'DATA DASH'!M5483</f>
        <v/>
      </c>
    </row>
    <row r="5484">
      <c r="A5484">
        <f>'DATA DASH'!A5484</f>
        <v/>
      </c>
      <c r="B5484">
        <f>'DATA DASH'!B5484</f>
        <v/>
      </c>
      <c r="C5484">
        <f>'DATA DASH'!C5484</f>
        <v/>
      </c>
      <c r="D5484">
        <f>'DATA DASH'!D5484</f>
        <v/>
      </c>
      <c r="E5484">
        <f>'DATA DASH'!E5484</f>
        <v/>
      </c>
      <c r="F5484">
        <f>'DATA DASH'!F5484</f>
        <v/>
      </c>
      <c r="G5484">
        <f>'DATA DASH'!G5484</f>
        <v/>
      </c>
      <c r="H5484">
        <f>'DATA DASH'!H5484</f>
        <v/>
      </c>
      <c r="I5484">
        <f>'DATA DASH'!I5484</f>
        <v/>
      </c>
      <c r="J5484">
        <f>'DATA DASH'!J5484</f>
        <v/>
      </c>
      <c r="K5484">
        <f>'DATA DASH'!K5484</f>
        <v/>
      </c>
      <c r="L5484">
        <f>'DATA DASH'!L5484</f>
        <v/>
      </c>
      <c r="M5484">
        <f>'DATA DASH'!M5484</f>
        <v/>
      </c>
    </row>
    <row r="5485">
      <c r="A5485">
        <f>'DATA DASH'!A5485</f>
        <v/>
      </c>
      <c r="B5485">
        <f>'DATA DASH'!B5485</f>
        <v/>
      </c>
      <c r="C5485">
        <f>'DATA DASH'!C5485</f>
        <v/>
      </c>
      <c r="D5485">
        <f>'DATA DASH'!D5485</f>
        <v/>
      </c>
      <c r="E5485">
        <f>'DATA DASH'!E5485</f>
        <v/>
      </c>
      <c r="F5485">
        <f>'DATA DASH'!F5485</f>
        <v/>
      </c>
      <c r="G5485">
        <f>'DATA DASH'!G5485</f>
        <v/>
      </c>
      <c r="H5485">
        <f>'DATA DASH'!H5485</f>
        <v/>
      </c>
      <c r="I5485">
        <f>'DATA DASH'!I5485</f>
        <v/>
      </c>
      <c r="J5485">
        <f>'DATA DASH'!J5485</f>
        <v/>
      </c>
      <c r="K5485">
        <f>'DATA DASH'!K5485</f>
        <v/>
      </c>
      <c r="L5485">
        <f>'DATA DASH'!L5485</f>
        <v/>
      </c>
      <c r="M5485">
        <f>'DATA DASH'!M5485</f>
        <v/>
      </c>
    </row>
    <row r="5486">
      <c r="A5486">
        <f>'DATA DASH'!A5486</f>
        <v/>
      </c>
      <c r="B5486">
        <f>'DATA DASH'!B5486</f>
        <v/>
      </c>
      <c r="C5486">
        <f>'DATA DASH'!C5486</f>
        <v/>
      </c>
      <c r="D5486">
        <f>'DATA DASH'!D5486</f>
        <v/>
      </c>
      <c r="E5486">
        <f>'DATA DASH'!E5486</f>
        <v/>
      </c>
      <c r="F5486">
        <f>'DATA DASH'!F5486</f>
        <v/>
      </c>
      <c r="G5486">
        <f>'DATA DASH'!G5486</f>
        <v/>
      </c>
      <c r="H5486">
        <f>'DATA DASH'!H5486</f>
        <v/>
      </c>
      <c r="I5486">
        <f>'DATA DASH'!I5486</f>
        <v/>
      </c>
      <c r="J5486">
        <f>'DATA DASH'!J5486</f>
        <v/>
      </c>
      <c r="K5486">
        <f>'DATA DASH'!K5486</f>
        <v/>
      </c>
      <c r="L5486">
        <f>'DATA DASH'!L5486</f>
        <v/>
      </c>
      <c r="M5486">
        <f>'DATA DASH'!M5486</f>
        <v/>
      </c>
    </row>
    <row r="5487">
      <c r="A5487">
        <f>'DATA DASH'!A5487</f>
        <v/>
      </c>
      <c r="B5487">
        <f>'DATA DASH'!B5487</f>
        <v/>
      </c>
      <c r="C5487">
        <f>'DATA DASH'!C5487</f>
        <v/>
      </c>
      <c r="D5487">
        <f>'DATA DASH'!D5487</f>
        <v/>
      </c>
      <c r="E5487">
        <f>'DATA DASH'!E5487</f>
        <v/>
      </c>
      <c r="F5487">
        <f>'DATA DASH'!F5487</f>
        <v/>
      </c>
      <c r="G5487">
        <f>'DATA DASH'!G5487</f>
        <v/>
      </c>
      <c r="H5487">
        <f>'DATA DASH'!H5487</f>
        <v/>
      </c>
      <c r="I5487">
        <f>'DATA DASH'!I5487</f>
        <v/>
      </c>
      <c r="J5487">
        <f>'DATA DASH'!J5487</f>
        <v/>
      </c>
      <c r="K5487">
        <f>'DATA DASH'!K5487</f>
        <v/>
      </c>
      <c r="L5487">
        <f>'DATA DASH'!L5487</f>
        <v/>
      </c>
      <c r="M5487">
        <f>'DATA DASH'!M5487</f>
        <v/>
      </c>
    </row>
    <row r="5488">
      <c r="A5488">
        <f>'DATA DASH'!A5488</f>
        <v/>
      </c>
      <c r="B5488">
        <f>'DATA DASH'!B5488</f>
        <v/>
      </c>
      <c r="C5488">
        <f>'DATA DASH'!C5488</f>
        <v/>
      </c>
      <c r="D5488">
        <f>'DATA DASH'!D5488</f>
        <v/>
      </c>
      <c r="E5488">
        <f>'DATA DASH'!E5488</f>
        <v/>
      </c>
      <c r="F5488">
        <f>'DATA DASH'!F5488</f>
        <v/>
      </c>
      <c r="G5488">
        <f>'DATA DASH'!G5488</f>
        <v/>
      </c>
      <c r="H5488">
        <f>'DATA DASH'!H5488</f>
        <v/>
      </c>
      <c r="I5488">
        <f>'DATA DASH'!I5488</f>
        <v/>
      </c>
      <c r="J5488">
        <f>'DATA DASH'!J5488</f>
        <v/>
      </c>
      <c r="K5488">
        <f>'DATA DASH'!K5488</f>
        <v/>
      </c>
      <c r="L5488">
        <f>'DATA DASH'!L5488</f>
        <v/>
      </c>
      <c r="M5488">
        <f>'DATA DASH'!M5488</f>
        <v/>
      </c>
    </row>
    <row r="5489">
      <c r="A5489">
        <f>'DATA DASH'!A5489</f>
        <v/>
      </c>
      <c r="B5489">
        <f>'DATA DASH'!B5489</f>
        <v/>
      </c>
      <c r="C5489">
        <f>'DATA DASH'!C5489</f>
        <v/>
      </c>
      <c r="D5489">
        <f>'DATA DASH'!D5489</f>
        <v/>
      </c>
      <c r="E5489">
        <f>'DATA DASH'!E5489</f>
        <v/>
      </c>
      <c r="F5489">
        <f>'DATA DASH'!F5489</f>
        <v/>
      </c>
      <c r="G5489">
        <f>'DATA DASH'!G5489</f>
        <v/>
      </c>
      <c r="H5489">
        <f>'DATA DASH'!H5489</f>
        <v/>
      </c>
      <c r="I5489">
        <f>'DATA DASH'!I5489</f>
        <v/>
      </c>
      <c r="J5489">
        <f>'DATA DASH'!J5489</f>
        <v/>
      </c>
      <c r="K5489">
        <f>'DATA DASH'!K5489</f>
        <v/>
      </c>
      <c r="L5489">
        <f>'DATA DASH'!L5489</f>
        <v/>
      </c>
      <c r="M5489">
        <f>'DATA DASH'!M5489</f>
        <v/>
      </c>
    </row>
    <row r="5490">
      <c r="A5490">
        <f>'DATA DASH'!A5490</f>
        <v/>
      </c>
      <c r="B5490">
        <f>'DATA DASH'!B5490</f>
        <v/>
      </c>
      <c r="C5490">
        <f>'DATA DASH'!C5490</f>
        <v/>
      </c>
      <c r="D5490">
        <f>'DATA DASH'!D5490</f>
        <v/>
      </c>
      <c r="E5490">
        <f>'DATA DASH'!E5490</f>
        <v/>
      </c>
      <c r="F5490">
        <f>'DATA DASH'!F5490</f>
        <v/>
      </c>
      <c r="G5490">
        <f>'DATA DASH'!G5490</f>
        <v/>
      </c>
      <c r="H5490">
        <f>'DATA DASH'!H5490</f>
        <v/>
      </c>
      <c r="I5490">
        <f>'DATA DASH'!I5490</f>
        <v/>
      </c>
      <c r="J5490">
        <f>'DATA DASH'!J5490</f>
        <v/>
      </c>
      <c r="K5490">
        <f>'DATA DASH'!K5490</f>
        <v/>
      </c>
      <c r="L5490">
        <f>'DATA DASH'!L5490</f>
        <v/>
      </c>
      <c r="M5490">
        <f>'DATA DASH'!M5490</f>
        <v/>
      </c>
    </row>
    <row r="5491">
      <c r="A5491">
        <f>'DATA DASH'!A5491</f>
        <v/>
      </c>
      <c r="B5491">
        <f>'DATA DASH'!B5491</f>
        <v/>
      </c>
      <c r="C5491">
        <f>'DATA DASH'!C5491</f>
        <v/>
      </c>
      <c r="D5491">
        <f>'DATA DASH'!D5491</f>
        <v/>
      </c>
      <c r="E5491">
        <f>'DATA DASH'!E5491</f>
        <v/>
      </c>
      <c r="F5491">
        <f>'DATA DASH'!F5491</f>
        <v/>
      </c>
      <c r="G5491">
        <f>'DATA DASH'!G5491</f>
        <v/>
      </c>
      <c r="H5491">
        <f>'DATA DASH'!H5491</f>
        <v/>
      </c>
      <c r="I5491">
        <f>'DATA DASH'!I5491</f>
        <v/>
      </c>
      <c r="J5491">
        <f>'DATA DASH'!J5491</f>
        <v/>
      </c>
      <c r="K5491">
        <f>'DATA DASH'!K5491</f>
        <v/>
      </c>
      <c r="L5491">
        <f>'DATA DASH'!L5491</f>
        <v/>
      </c>
      <c r="M5491">
        <f>'DATA DASH'!M5491</f>
        <v/>
      </c>
    </row>
    <row r="5492">
      <c r="A5492">
        <f>'DATA DASH'!A5492</f>
        <v/>
      </c>
      <c r="B5492">
        <f>'DATA DASH'!B5492</f>
        <v/>
      </c>
      <c r="C5492">
        <f>'DATA DASH'!C5492</f>
        <v/>
      </c>
      <c r="D5492">
        <f>'DATA DASH'!D5492</f>
        <v/>
      </c>
      <c r="E5492">
        <f>'DATA DASH'!E5492</f>
        <v/>
      </c>
      <c r="F5492">
        <f>'DATA DASH'!F5492</f>
        <v/>
      </c>
      <c r="G5492">
        <f>'DATA DASH'!G5492</f>
        <v/>
      </c>
      <c r="H5492">
        <f>'DATA DASH'!H5492</f>
        <v/>
      </c>
      <c r="I5492">
        <f>'DATA DASH'!I5492</f>
        <v/>
      </c>
      <c r="J5492">
        <f>'DATA DASH'!J5492</f>
        <v/>
      </c>
      <c r="K5492">
        <f>'DATA DASH'!K5492</f>
        <v/>
      </c>
      <c r="L5492">
        <f>'DATA DASH'!L5492</f>
        <v/>
      </c>
      <c r="M5492">
        <f>'DATA DASH'!M5492</f>
        <v/>
      </c>
    </row>
    <row r="5493">
      <c r="A5493">
        <f>'DATA DASH'!A5493</f>
        <v/>
      </c>
      <c r="B5493">
        <f>'DATA DASH'!B5493</f>
        <v/>
      </c>
      <c r="C5493">
        <f>'DATA DASH'!C5493</f>
        <v/>
      </c>
      <c r="D5493">
        <f>'DATA DASH'!D5493</f>
        <v/>
      </c>
      <c r="E5493">
        <f>'DATA DASH'!E5493</f>
        <v/>
      </c>
      <c r="F5493">
        <f>'DATA DASH'!F5493</f>
        <v/>
      </c>
      <c r="G5493">
        <f>'DATA DASH'!G5493</f>
        <v/>
      </c>
      <c r="H5493">
        <f>'DATA DASH'!H5493</f>
        <v/>
      </c>
      <c r="I5493">
        <f>'DATA DASH'!I5493</f>
        <v/>
      </c>
      <c r="J5493">
        <f>'DATA DASH'!J5493</f>
        <v/>
      </c>
      <c r="K5493">
        <f>'DATA DASH'!K5493</f>
        <v/>
      </c>
      <c r="L5493">
        <f>'DATA DASH'!L5493</f>
        <v/>
      </c>
      <c r="M5493">
        <f>'DATA DASH'!M5493</f>
        <v/>
      </c>
    </row>
    <row r="5494">
      <c r="A5494">
        <f>'DATA DASH'!A5494</f>
        <v/>
      </c>
      <c r="B5494">
        <f>'DATA DASH'!B5494</f>
        <v/>
      </c>
      <c r="C5494">
        <f>'DATA DASH'!C5494</f>
        <v/>
      </c>
      <c r="D5494">
        <f>'DATA DASH'!D5494</f>
        <v/>
      </c>
      <c r="E5494">
        <f>'DATA DASH'!E5494</f>
        <v/>
      </c>
      <c r="F5494">
        <f>'DATA DASH'!F5494</f>
        <v/>
      </c>
      <c r="G5494">
        <f>'DATA DASH'!G5494</f>
        <v/>
      </c>
      <c r="H5494">
        <f>'DATA DASH'!H5494</f>
        <v/>
      </c>
      <c r="I5494">
        <f>'DATA DASH'!I5494</f>
        <v/>
      </c>
      <c r="J5494">
        <f>'DATA DASH'!J5494</f>
        <v/>
      </c>
      <c r="K5494">
        <f>'DATA DASH'!K5494</f>
        <v/>
      </c>
      <c r="L5494">
        <f>'DATA DASH'!L5494</f>
        <v/>
      </c>
      <c r="M5494">
        <f>'DATA DASH'!M5494</f>
        <v/>
      </c>
    </row>
    <row r="5495">
      <c r="A5495">
        <f>'DATA DASH'!A5495</f>
        <v/>
      </c>
      <c r="B5495">
        <f>'DATA DASH'!B5495</f>
        <v/>
      </c>
      <c r="C5495">
        <f>'DATA DASH'!C5495</f>
        <v/>
      </c>
      <c r="D5495">
        <f>'DATA DASH'!D5495</f>
        <v/>
      </c>
      <c r="E5495">
        <f>'DATA DASH'!E5495</f>
        <v/>
      </c>
      <c r="F5495">
        <f>'DATA DASH'!F5495</f>
        <v/>
      </c>
      <c r="G5495">
        <f>'DATA DASH'!G5495</f>
        <v/>
      </c>
      <c r="H5495">
        <f>'DATA DASH'!H5495</f>
        <v/>
      </c>
      <c r="I5495">
        <f>'DATA DASH'!I5495</f>
        <v/>
      </c>
      <c r="J5495">
        <f>'DATA DASH'!J5495</f>
        <v/>
      </c>
      <c r="K5495">
        <f>'DATA DASH'!K5495</f>
        <v/>
      </c>
      <c r="L5495">
        <f>'DATA DASH'!L5495</f>
        <v/>
      </c>
      <c r="M5495">
        <f>'DATA DASH'!M5495</f>
        <v/>
      </c>
    </row>
    <row r="5496">
      <c r="A5496">
        <f>'DATA DASH'!A5496</f>
        <v/>
      </c>
      <c r="B5496">
        <f>'DATA DASH'!B5496</f>
        <v/>
      </c>
      <c r="C5496">
        <f>'DATA DASH'!C5496</f>
        <v/>
      </c>
      <c r="D5496">
        <f>'DATA DASH'!D5496</f>
        <v/>
      </c>
      <c r="E5496">
        <f>'DATA DASH'!E5496</f>
        <v/>
      </c>
      <c r="F5496">
        <f>'DATA DASH'!F5496</f>
        <v/>
      </c>
      <c r="G5496">
        <f>'DATA DASH'!G5496</f>
        <v/>
      </c>
      <c r="H5496">
        <f>'DATA DASH'!H5496</f>
        <v/>
      </c>
      <c r="I5496">
        <f>'DATA DASH'!I5496</f>
        <v/>
      </c>
      <c r="J5496">
        <f>'DATA DASH'!J5496</f>
        <v/>
      </c>
      <c r="K5496">
        <f>'DATA DASH'!K5496</f>
        <v/>
      </c>
      <c r="L5496">
        <f>'DATA DASH'!L5496</f>
        <v/>
      </c>
      <c r="M5496">
        <f>'DATA DASH'!M5496</f>
        <v/>
      </c>
    </row>
    <row r="5497">
      <c r="A5497">
        <f>'DATA DASH'!A5497</f>
        <v/>
      </c>
      <c r="B5497">
        <f>'DATA DASH'!B5497</f>
        <v/>
      </c>
      <c r="C5497">
        <f>'DATA DASH'!C5497</f>
        <v/>
      </c>
      <c r="D5497">
        <f>'DATA DASH'!D5497</f>
        <v/>
      </c>
      <c r="E5497">
        <f>'DATA DASH'!E5497</f>
        <v/>
      </c>
      <c r="F5497">
        <f>'DATA DASH'!F5497</f>
        <v/>
      </c>
      <c r="G5497">
        <f>'DATA DASH'!G5497</f>
        <v/>
      </c>
      <c r="H5497">
        <f>'DATA DASH'!H5497</f>
        <v/>
      </c>
      <c r="I5497">
        <f>'DATA DASH'!I5497</f>
        <v/>
      </c>
      <c r="J5497">
        <f>'DATA DASH'!J5497</f>
        <v/>
      </c>
      <c r="K5497">
        <f>'DATA DASH'!K5497</f>
        <v/>
      </c>
      <c r="L5497">
        <f>'DATA DASH'!L5497</f>
        <v/>
      </c>
      <c r="M5497">
        <f>'DATA DASH'!M5497</f>
        <v/>
      </c>
    </row>
    <row r="5498">
      <c r="A5498">
        <f>'DATA DASH'!A5498</f>
        <v/>
      </c>
      <c r="B5498">
        <f>'DATA DASH'!B5498</f>
        <v/>
      </c>
      <c r="C5498">
        <f>'DATA DASH'!C5498</f>
        <v/>
      </c>
      <c r="D5498">
        <f>'DATA DASH'!D5498</f>
        <v/>
      </c>
      <c r="E5498">
        <f>'DATA DASH'!E5498</f>
        <v/>
      </c>
      <c r="F5498">
        <f>'DATA DASH'!F5498</f>
        <v/>
      </c>
      <c r="G5498">
        <f>'DATA DASH'!G5498</f>
        <v/>
      </c>
      <c r="H5498">
        <f>'DATA DASH'!H5498</f>
        <v/>
      </c>
      <c r="I5498">
        <f>'DATA DASH'!I5498</f>
        <v/>
      </c>
      <c r="J5498">
        <f>'DATA DASH'!J5498</f>
        <v/>
      </c>
      <c r="K5498">
        <f>'DATA DASH'!K5498</f>
        <v/>
      </c>
      <c r="L5498">
        <f>'DATA DASH'!L5498</f>
        <v/>
      </c>
      <c r="M5498">
        <f>'DATA DASH'!M5498</f>
        <v/>
      </c>
    </row>
    <row r="5499">
      <c r="A5499">
        <f>'DATA DASH'!A5499</f>
        <v/>
      </c>
      <c r="B5499">
        <f>'DATA DASH'!B5499</f>
        <v/>
      </c>
      <c r="C5499">
        <f>'DATA DASH'!C5499</f>
        <v/>
      </c>
      <c r="D5499">
        <f>'DATA DASH'!D5499</f>
        <v/>
      </c>
      <c r="E5499">
        <f>'DATA DASH'!E5499</f>
        <v/>
      </c>
      <c r="F5499">
        <f>'DATA DASH'!F5499</f>
        <v/>
      </c>
      <c r="G5499">
        <f>'DATA DASH'!G5499</f>
        <v/>
      </c>
      <c r="H5499">
        <f>'DATA DASH'!H5499</f>
        <v/>
      </c>
      <c r="I5499">
        <f>'DATA DASH'!I5499</f>
        <v/>
      </c>
      <c r="J5499">
        <f>'DATA DASH'!J5499</f>
        <v/>
      </c>
      <c r="K5499">
        <f>'DATA DASH'!K5499</f>
        <v/>
      </c>
      <c r="L5499">
        <f>'DATA DASH'!L5499</f>
        <v/>
      </c>
      <c r="M5499">
        <f>'DATA DASH'!M5499</f>
        <v/>
      </c>
    </row>
    <row r="5500">
      <c r="A5500">
        <f>'DATA DASH'!A5500</f>
        <v/>
      </c>
      <c r="B5500">
        <f>'DATA DASH'!B5500</f>
        <v/>
      </c>
      <c r="C5500">
        <f>'DATA DASH'!C5500</f>
        <v/>
      </c>
      <c r="D5500">
        <f>'DATA DASH'!D5500</f>
        <v/>
      </c>
      <c r="E5500">
        <f>'DATA DASH'!E5500</f>
        <v/>
      </c>
      <c r="F5500">
        <f>'DATA DASH'!F5500</f>
        <v/>
      </c>
      <c r="G5500">
        <f>'DATA DASH'!G5500</f>
        <v/>
      </c>
      <c r="H5500">
        <f>'DATA DASH'!H5500</f>
        <v/>
      </c>
      <c r="I5500">
        <f>'DATA DASH'!I5500</f>
        <v/>
      </c>
      <c r="J5500">
        <f>'DATA DASH'!J5500</f>
        <v/>
      </c>
      <c r="K5500">
        <f>'DATA DASH'!K5500</f>
        <v/>
      </c>
      <c r="L5500">
        <f>'DATA DASH'!L5500</f>
        <v/>
      </c>
      <c r="M5500">
        <f>'DATA DASH'!M5500</f>
        <v/>
      </c>
    </row>
    <row r="5501">
      <c r="A5501">
        <f>'DATA DASH'!A5501</f>
        <v/>
      </c>
      <c r="B5501">
        <f>'DATA DASH'!B5501</f>
        <v/>
      </c>
      <c r="C5501">
        <f>'DATA DASH'!C5501</f>
        <v/>
      </c>
      <c r="D5501">
        <f>'DATA DASH'!D5501</f>
        <v/>
      </c>
      <c r="E5501">
        <f>'DATA DASH'!E5501</f>
        <v/>
      </c>
      <c r="F5501">
        <f>'DATA DASH'!F5501</f>
        <v/>
      </c>
      <c r="G5501">
        <f>'DATA DASH'!G5501</f>
        <v/>
      </c>
      <c r="H5501">
        <f>'DATA DASH'!H5501</f>
        <v/>
      </c>
      <c r="I5501">
        <f>'DATA DASH'!I5501</f>
        <v/>
      </c>
      <c r="J5501">
        <f>'DATA DASH'!J5501</f>
        <v/>
      </c>
      <c r="K5501">
        <f>'DATA DASH'!K5501</f>
        <v/>
      </c>
      <c r="L5501">
        <f>'DATA DASH'!L5501</f>
        <v/>
      </c>
      <c r="M5501">
        <f>'DATA DASH'!M5501</f>
        <v/>
      </c>
    </row>
    <row r="5502">
      <c r="A5502">
        <f>'DATA DASH'!A5502</f>
        <v/>
      </c>
      <c r="B5502">
        <f>'DATA DASH'!B5502</f>
        <v/>
      </c>
      <c r="C5502">
        <f>'DATA DASH'!C5502</f>
        <v/>
      </c>
      <c r="D5502">
        <f>'DATA DASH'!D5502</f>
        <v/>
      </c>
      <c r="E5502">
        <f>'DATA DASH'!E5502</f>
        <v/>
      </c>
      <c r="F5502">
        <f>'DATA DASH'!F5502</f>
        <v/>
      </c>
      <c r="G5502">
        <f>'DATA DASH'!G5502</f>
        <v/>
      </c>
      <c r="H5502">
        <f>'DATA DASH'!H5502</f>
        <v/>
      </c>
      <c r="I5502">
        <f>'DATA DASH'!I5502</f>
        <v/>
      </c>
      <c r="J5502">
        <f>'DATA DASH'!J5502</f>
        <v/>
      </c>
      <c r="K5502">
        <f>'DATA DASH'!K5502</f>
        <v/>
      </c>
      <c r="L5502">
        <f>'DATA DASH'!L5502</f>
        <v/>
      </c>
      <c r="M5502">
        <f>'DATA DASH'!M5502</f>
        <v/>
      </c>
    </row>
    <row r="5503">
      <c r="A5503">
        <f>'DATA DASH'!A5503</f>
        <v/>
      </c>
      <c r="B5503">
        <f>'DATA DASH'!B5503</f>
        <v/>
      </c>
      <c r="C5503">
        <f>'DATA DASH'!C5503</f>
        <v/>
      </c>
      <c r="D5503">
        <f>'DATA DASH'!D5503</f>
        <v/>
      </c>
      <c r="E5503">
        <f>'DATA DASH'!E5503</f>
        <v/>
      </c>
      <c r="F5503">
        <f>'DATA DASH'!F5503</f>
        <v/>
      </c>
      <c r="G5503">
        <f>'DATA DASH'!G5503</f>
        <v/>
      </c>
      <c r="H5503">
        <f>'DATA DASH'!H5503</f>
        <v/>
      </c>
      <c r="I5503">
        <f>'DATA DASH'!I5503</f>
        <v/>
      </c>
      <c r="J5503">
        <f>'DATA DASH'!J5503</f>
        <v/>
      </c>
      <c r="K5503">
        <f>'DATA DASH'!K5503</f>
        <v/>
      </c>
      <c r="L5503">
        <f>'DATA DASH'!L5503</f>
        <v/>
      </c>
      <c r="M5503">
        <f>'DATA DASH'!M5503</f>
        <v/>
      </c>
    </row>
    <row r="5504">
      <c r="A5504">
        <f>'DATA DASH'!A5504</f>
        <v/>
      </c>
      <c r="B5504">
        <f>'DATA DASH'!B5504</f>
        <v/>
      </c>
      <c r="C5504">
        <f>'DATA DASH'!C5504</f>
        <v/>
      </c>
      <c r="D5504">
        <f>'DATA DASH'!D5504</f>
        <v/>
      </c>
      <c r="E5504">
        <f>'DATA DASH'!E5504</f>
        <v/>
      </c>
      <c r="F5504">
        <f>'DATA DASH'!F5504</f>
        <v/>
      </c>
      <c r="G5504">
        <f>'DATA DASH'!G5504</f>
        <v/>
      </c>
      <c r="H5504">
        <f>'DATA DASH'!H5504</f>
        <v/>
      </c>
      <c r="I5504">
        <f>'DATA DASH'!I5504</f>
        <v/>
      </c>
      <c r="J5504">
        <f>'DATA DASH'!J5504</f>
        <v/>
      </c>
      <c r="K5504">
        <f>'DATA DASH'!K5504</f>
        <v/>
      </c>
      <c r="L5504">
        <f>'DATA DASH'!L5504</f>
        <v/>
      </c>
      <c r="M5504">
        <f>'DATA DASH'!M5504</f>
        <v/>
      </c>
    </row>
    <row r="5505">
      <c r="A5505">
        <f>'DATA DASH'!A5505</f>
        <v/>
      </c>
      <c r="B5505">
        <f>'DATA DASH'!B5505</f>
        <v/>
      </c>
      <c r="C5505">
        <f>'DATA DASH'!C5505</f>
        <v/>
      </c>
      <c r="D5505">
        <f>'DATA DASH'!D5505</f>
        <v/>
      </c>
      <c r="E5505">
        <f>'DATA DASH'!E5505</f>
        <v/>
      </c>
      <c r="F5505">
        <f>'DATA DASH'!F5505</f>
        <v/>
      </c>
      <c r="G5505">
        <f>'DATA DASH'!G5505</f>
        <v/>
      </c>
      <c r="H5505">
        <f>'DATA DASH'!H5505</f>
        <v/>
      </c>
      <c r="I5505">
        <f>'DATA DASH'!I5505</f>
        <v/>
      </c>
      <c r="J5505">
        <f>'DATA DASH'!J5505</f>
        <v/>
      </c>
      <c r="K5505">
        <f>'DATA DASH'!K5505</f>
        <v/>
      </c>
      <c r="L5505">
        <f>'DATA DASH'!L5505</f>
        <v/>
      </c>
      <c r="M5505">
        <f>'DATA DASH'!M5505</f>
        <v/>
      </c>
    </row>
    <row r="5506">
      <c r="A5506">
        <f>'DATA DASH'!A5506</f>
        <v/>
      </c>
      <c r="B5506">
        <f>'DATA DASH'!B5506</f>
        <v/>
      </c>
      <c r="C5506">
        <f>'DATA DASH'!C5506</f>
        <v/>
      </c>
      <c r="D5506">
        <f>'DATA DASH'!D5506</f>
        <v/>
      </c>
      <c r="E5506">
        <f>'DATA DASH'!E5506</f>
        <v/>
      </c>
      <c r="F5506">
        <f>'DATA DASH'!F5506</f>
        <v/>
      </c>
      <c r="G5506">
        <f>'DATA DASH'!G5506</f>
        <v/>
      </c>
      <c r="H5506">
        <f>'DATA DASH'!H5506</f>
        <v/>
      </c>
      <c r="I5506">
        <f>'DATA DASH'!I5506</f>
        <v/>
      </c>
      <c r="J5506">
        <f>'DATA DASH'!J5506</f>
        <v/>
      </c>
      <c r="K5506">
        <f>'DATA DASH'!K5506</f>
        <v/>
      </c>
      <c r="L5506">
        <f>'DATA DASH'!L5506</f>
        <v/>
      </c>
      <c r="M5506">
        <f>'DATA DASH'!M5506</f>
        <v/>
      </c>
    </row>
    <row r="5507">
      <c r="A5507">
        <f>'DATA DASH'!A5507</f>
        <v/>
      </c>
      <c r="B5507">
        <f>'DATA DASH'!B5507</f>
        <v/>
      </c>
      <c r="C5507">
        <f>'DATA DASH'!C5507</f>
        <v/>
      </c>
      <c r="D5507">
        <f>'DATA DASH'!D5507</f>
        <v/>
      </c>
      <c r="E5507">
        <f>'DATA DASH'!E5507</f>
        <v/>
      </c>
      <c r="F5507">
        <f>'DATA DASH'!F5507</f>
        <v/>
      </c>
      <c r="G5507">
        <f>'DATA DASH'!G5507</f>
        <v/>
      </c>
      <c r="H5507">
        <f>'DATA DASH'!H5507</f>
        <v/>
      </c>
      <c r="I5507">
        <f>'DATA DASH'!I5507</f>
        <v/>
      </c>
      <c r="J5507">
        <f>'DATA DASH'!J5507</f>
        <v/>
      </c>
      <c r="K5507">
        <f>'DATA DASH'!K5507</f>
        <v/>
      </c>
      <c r="L5507">
        <f>'DATA DASH'!L5507</f>
        <v/>
      </c>
      <c r="M5507">
        <f>'DATA DASH'!M5507</f>
        <v/>
      </c>
    </row>
    <row r="5508">
      <c r="A5508">
        <f>'DATA DASH'!A5508</f>
        <v/>
      </c>
      <c r="B5508">
        <f>'DATA DASH'!B5508</f>
        <v/>
      </c>
      <c r="C5508">
        <f>'DATA DASH'!C5508</f>
        <v/>
      </c>
      <c r="D5508">
        <f>'DATA DASH'!D5508</f>
        <v/>
      </c>
      <c r="E5508">
        <f>'DATA DASH'!E5508</f>
        <v/>
      </c>
      <c r="F5508">
        <f>'DATA DASH'!F5508</f>
        <v/>
      </c>
      <c r="G5508">
        <f>'DATA DASH'!G5508</f>
        <v/>
      </c>
      <c r="H5508">
        <f>'DATA DASH'!H5508</f>
        <v/>
      </c>
      <c r="I5508">
        <f>'DATA DASH'!I5508</f>
        <v/>
      </c>
      <c r="J5508">
        <f>'DATA DASH'!J5508</f>
        <v/>
      </c>
      <c r="K5508">
        <f>'DATA DASH'!K5508</f>
        <v/>
      </c>
      <c r="L5508">
        <f>'DATA DASH'!L5508</f>
        <v/>
      </c>
      <c r="M5508">
        <f>'DATA DASH'!M5508</f>
        <v/>
      </c>
    </row>
    <row r="5509">
      <c r="A5509">
        <f>'DATA DASH'!A5509</f>
        <v/>
      </c>
      <c r="B5509">
        <f>'DATA DASH'!B5509</f>
        <v/>
      </c>
      <c r="C5509">
        <f>'DATA DASH'!C5509</f>
        <v/>
      </c>
      <c r="D5509">
        <f>'DATA DASH'!D5509</f>
        <v/>
      </c>
      <c r="E5509">
        <f>'DATA DASH'!E5509</f>
        <v/>
      </c>
      <c r="F5509">
        <f>'DATA DASH'!F5509</f>
        <v/>
      </c>
      <c r="G5509">
        <f>'DATA DASH'!G5509</f>
        <v/>
      </c>
      <c r="H5509">
        <f>'DATA DASH'!H5509</f>
        <v/>
      </c>
      <c r="I5509">
        <f>'DATA DASH'!I5509</f>
        <v/>
      </c>
      <c r="J5509">
        <f>'DATA DASH'!J5509</f>
        <v/>
      </c>
      <c r="K5509">
        <f>'DATA DASH'!K5509</f>
        <v/>
      </c>
      <c r="L5509">
        <f>'DATA DASH'!L5509</f>
        <v/>
      </c>
      <c r="M5509">
        <f>'DATA DASH'!M5509</f>
        <v/>
      </c>
    </row>
    <row r="5510">
      <c r="A5510">
        <f>'DATA DASH'!A5510</f>
        <v/>
      </c>
      <c r="B5510">
        <f>'DATA DASH'!B5510</f>
        <v/>
      </c>
      <c r="C5510">
        <f>'DATA DASH'!C5510</f>
        <v/>
      </c>
      <c r="D5510">
        <f>'DATA DASH'!D5510</f>
        <v/>
      </c>
      <c r="E5510">
        <f>'DATA DASH'!E5510</f>
        <v/>
      </c>
      <c r="F5510">
        <f>'DATA DASH'!F5510</f>
        <v/>
      </c>
      <c r="G5510">
        <f>'DATA DASH'!G5510</f>
        <v/>
      </c>
      <c r="H5510">
        <f>'DATA DASH'!H5510</f>
        <v/>
      </c>
      <c r="I5510">
        <f>'DATA DASH'!I5510</f>
        <v/>
      </c>
      <c r="J5510">
        <f>'DATA DASH'!J5510</f>
        <v/>
      </c>
      <c r="K5510">
        <f>'DATA DASH'!K5510</f>
        <v/>
      </c>
      <c r="L5510">
        <f>'DATA DASH'!L5510</f>
        <v/>
      </c>
      <c r="M5510">
        <f>'DATA DASH'!M5510</f>
        <v/>
      </c>
    </row>
    <row r="5511">
      <c r="A5511">
        <f>'DATA DASH'!A5511</f>
        <v/>
      </c>
      <c r="B5511">
        <f>'DATA DASH'!B5511</f>
        <v/>
      </c>
      <c r="C5511">
        <f>'DATA DASH'!C5511</f>
        <v/>
      </c>
      <c r="D5511">
        <f>'DATA DASH'!D5511</f>
        <v/>
      </c>
      <c r="E5511">
        <f>'DATA DASH'!E5511</f>
        <v/>
      </c>
      <c r="F5511">
        <f>'DATA DASH'!F5511</f>
        <v/>
      </c>
      <c r="G5511">
        <f>'DATA DASH'!G5511</f>
        <v/>
      </c>
      <c r="H5511">
        <f>'DATA DASH'!H5511</f>
        <v/>
      </c>
      <c r="I5511">
        <f>'DATA DASH'!I5511</f>
        <v/>
      </c>
      <c r="J5511">
        <f>'DATA DASH'!J5511</f>
        <v/>
      </c>
      <c r="K5511">
        <f>'DATA DASH'!K5511</f>
        <v/>
      </c>
      <c r="L5511">
        <f>'DATA DASH'!L5511</f>
        <v/>
      </c>
      <c r="M5511">
        <f>'DATA DASH'!M5511</f>
        <v/>
      </c>
    </row>
    <row r="5512">
      <c r="A5512">
        <f>'DATA DASH'!A5512</f>
        <v/>
      </c>
      <c r="B5512">
        <f>'DATA DASH'!B5512</f>
        <v/>
      </c>
      <c r="C5512">
        <f>'DATA DASH'!C5512</f>
        <v/>
      </c>
      <c r="D5512">
        <f>'DATA DASH'!D5512</f>
        <v/>
      </c>
      <c r="E5512">
        <f>'DATA DASH'!E5512</f>
        <v/>
      </c>
      <c r="F5512">
        <f>'DATA DASH'!F5512</f>
        <v/>
      </c>
      <c r="G5512">
        <f>'DATA DASH'!G5512</f>
        <v/>
      </c>
      <c r="H5512">
        <f>'DATA DASH'!H5512</f>
        <v/>
      </c>
      <c r="I5512">
        <f>'DATA DASH'!I5512</f>
        <v/>
      </c>
      <c r="J5512">
        <f>'DATA DASH'!J5512</f>
        <v/>
      </c>
      <c r="K5512">
        <f>'DATA DASH'!K5512</f>
        <v/>
      </c>
      <c r="L5512">
        <f>'DATA DASH'!L5512</f>
        <v/>
      </c>
      <c r="M5512">
        <f>'DATA DASH'!M5512</f>
        <v/>
      </c>
    </row>
    <row r="5513">
      <c r="A5513">
        <f>'DATA DASH'!A5513</f>
        <v/>
      </c>
      <c r="B5513">
        <f>'DATA DASH'!B5513</f>
        <v/>
      </c>
      <c r="C5513">
        <f>'DATA DASH'!C5513</f>
        <v/>
      </c>
      <c r="D5513">
        <f>'DATA DASH'!D5513</f>
        <v/>
      </c>
      <c r="E5513">
        <f>'DATA DASH'!E5513</f>
        <v/>
      </c>
      <c r="F5513">
        <f>'DATA DASH'!F5513</f>
        <v/>
      </c>
      <c r="G5513">
        <f>'DATA DASH'!G5513</f>
        <v/>
      </c>
      <c r="H5513">
        <f>'DATA DASH'!H5513</f>
        <v/>
      </c>
      <c r="I5513">
        <f>'DATA DASH'!I5513</f>
        <v/>
      </c>
      <c r="J5513">
        <f>'DATA DASH'!J5513</f>
        <v/>
      </c>
      <c r="K5513">
        <f>'DATA DASH'!K5513</f>
        <v/>
      </c>
      <c r="L5513">
        <f>'DATA DASH'!L5513</f>
        <v/>
      </c>
      <c r="M5513">
        <f>'DATA DASH'!M5513</f>
        <v/>
      </c>
    </row>
    <row r="5514">
      <c r="A5514">
        <f>'DATA DASH'!A5514</f>
        <v/>
      </c>
      <c r="B5514">
        <f>'DATA DASH'!B5514</f>
        <v/>
      </c>
      <c r="C5514">
        <f>'DATA DASH'!C5514</f>
        <v/>
      </c>
      <c r="D5514">
        <f>'DATA DASH'!D5514</f>
        <v/>
      </c>
      <c r="E5514">
        <f>'DATA DASH'!E5514</f>
        <v/>
      </c>
      <c r="F5514">
        <f>'DATA DASH'!F5514</f>
        <v/>
      </c>
      <c r="G5514">
        <f>'DATA DASH'!G5514</f>
        <v/>
      </c>
      <c r="H5514">
        <f>'DATA DASH'!H5514</f>
        <v/>
      </c>
      <c r="I5514">
        <f>'DATA DASH'!I5514</f>
        <v/>
      </c>
      <c r="J5514">
        <f>'DATA DASH'!J5514</f>
        <v/>
      </c>
      <c r="K5514">
        <f>'DATA DASH'!K5514</f>
        <v/>
      </c>
      <c r="L5514">
        <f>'DATA DASH'!L5514</f>
        <v/>
      </c>
      <c r="M5514">
        <f>'DATA DASH'!M5514</f>
        <v/>
      </c>
    </row>
    <row r="5515">
      <c r="A5515">
        <f>'DATA DASH'!A5515</f>
        <v/>
      </c>
      <c r="B5515">
        <f>'DATA DASH'!B5515</f>
        <v/>
      </c>
      <c r="C5515">
        <f>'DATA DASH'!C5515</f>
        <v/>
      </c>
      <c r="D5515">
        <f>'DATA DASH'!D5515</f>
        <v/>
      </c>
      <c r="E5515">
        <f>'DATA DASH'!E5515</f>
        <v/>
      </c>
      <c r="F5515">
        <f>'DATA DASH'!F5515</f>
        <v/>
      </c>
      <c r="G5515">
        <f>'DATA DASH'!G5515</f>
        <v/>
      </c>
      <c r="H5515">
        <f>'DATA DASH'!H5515</f>
        <v/>
      </c>
      <c r="I5515">
        <f>'DATA DASH'!I5515</f>
        <v/>
      </c>
      <c r="J5515">
        <f>'DATA DASH'!J5515</f>
        <v/>
      </c>
      <c r="K5515">
        <f>'DATA DASH'!K5515</f>
        <v/>
      </c>
      <c r="L5515">
        <f>'DATA DASH'!L5515</f>
        <v/>
      </c>
      <c r="M5515">
        <f>'DATA DASH'!M5515</f>
        <v/>
      </c>
    </row>
    <row r="5516">
      <c r="A5516">
        <f>'DATA DASH'!A5516</f>
        <v/>
      </c>
      <c r="B5516">
        <f>'DATA DASH'!B5516</f>
        <v/>
      </c>
      <c r="C5516">
        <f>'DATA DASH'!C5516</f>
        <v/>
      </c>
      <c r="D5516">
        <f>'DATA DASH'!D5516</f>
        <v/>
      </c>
      <c r="E5516">
        <f>'DATA DASH'!E5516</f>
        <v/>
      </c>
      <c r="F5516">
        <f>'DATA DASH'!F5516</f>
        <v/>
      </c>
      <c r="G5516">
        <f>'DATA DASH'!G5516</f>
        <v/>
      </c>
      <c r="H5516">
        <f>'DATA DASH'!H5516</f>
        <v/>
      </c>
      <c r="I5516">
        <f>'DATA DASH'!I5516</f>
        <v/>
      </c>
      <c r="J5516">
        <f>'DATA DASH'!J5516</f>
        <v/>
      </c>
      <c r="K5516">
        <f>'DATA DASH'!K5516</f>
        <v/>
      </c>
      <c r="L5516">
        <f>'DATA DASH'!L5516</f>
        <v/>
      </c>
      <c r="M5516">
        <f>'DATA DASH'!M5516</f>
        <v/>
      </c>
    </row>
    <row r="5517">
      <c r="A5517">
        <f>'DATA DASH'!A5517</f>
        <v/>
      </c>
      <c r="B5517">
        <f>'DATA DASH'!B5517</f>
        <v/>
      </c>
      <c r="C5517">
        <f>'DATA DASH'!C5517</f>
        <v/>
      </c>
      <c r="D5517">
        <f>'DATA DASH'!D5517</f>
        <v/>
      </c>
      <c r="E5517">
        <f>'DATA DASH'!E5517</f>
        <v/>
      </c>
      <c r="F5517">
        <f>'DATA DASH'!F5517</f>
        <v/>
      </c>
      <c r="G5517">
        <f>'DATA DASH'!G5517</f>
        <v/>
      </c>
      <c r="H5517">
        <f>'DATA DASH'!H5517</f>
        <v/>
      </c>
      <c r="I5517">
        <f>'DATA DASH'!I5517</f>
        <v/>
      </c>
      <c r="J5517">
        <f>'DATA DASH'!J5517</f>
        <v/>
      </c>
      <c r="K5517">
        <f>'DATA DASH'!K5517</f>
        <v/>
      </c>
      <c r="L5517">
        <f>'DATA DASH'!L5517</f>
        <v/>
      </c>
      <c r="M5517">
        <f>'DATA DASH'!M5517</f>
        <v/>
      </c>
    </row>
    <row r="5518">
      <c r="A5518">
        <f>'DATA DASH'!A5518</f>
        <v/>
      </c>
      <c r="B5518">
        <f>'DATA DASH'!B5518</f>
        <v/>
      </c>
      <c r="C5518">
        <f>'DATA DASH'!C5518</f>
        <v/>
      </c>
      <c r="D5518">
        <f>'DATA DASH'!D5518</f>
        <v/>
      </c>
      <c r="E5518">
        <f>'DATA DASH'!E5518</f>
        <v/>
      </c>
      <c r="F5518">
        <f>'DATA DASH'!F5518</f>
        <v/>
      </c>
      <c r="G5518">
        <f>'DATA DASH'!G5518</f>
        <v/>
      </c>
      <c r="H5518">
        <f>'DATA DASH'!H5518</f>
        <v/>
      </c>
      <c r="I5518">
        <f>'DATA DASH'!I5518</f>
        <v/>
      </c>
      <c r="J5518">
        <f>'DATA DASH'!J5518</f>
        <v/>
      </c>
      <c r="K5518">
        <f>'DATA DASH'!K5518</f>
        <v/>
      </c>
      <c r="L5518">
        <f>'DATA DASH'!L5518</f>
        <v/>
      </c>
      <c r="M5518">
        <f>'DATA DASH'!M5518</f>
        <v/>
      </c>
    </row>
    <row r="5519">
      <c r="A5519">
        <f>'DATA DASH'!A5519</f>
        <v/>
      </c>
      <c r="B5519">
        <f>'DATA DASH'!B5519</f>
        <v/>
      </c>
      <c r="C5519">
        <f>'DATA DASH'!C5519</f>
        <v/>
      </c>
      <c r="D5519">
        <f>'DATA DASH'!D5519</f>
        <v/>
      </c>
      <c r="E5519">
        <f>'DATA DASH'!E5519</f>
        <v/>
      </c>
      <c r="F5519">
        <f>'DATA DASH'!F5519</f>
        <v/>
      </c>
      <c r="G5519">
        <f>'DATA DASH'!G5519</f>
        <v/>
      </c>
      <c r="H5519">
        <f>'DATA DASH'!H5519</f>
        <v/>
      </c>
      <c r="I5519">
        <f>'DATA DASH'!I5519</f>
        <v/>
      </c>
      <c r="J5519">
        <f>'DATA DASH'!J5519</f>
        <v/>
      </c>
      <c r="K5519">
        <f>'DATA DASH'!K5519</f>
        <v/>
      </c>
      <c r="L5519">
        <f>'DATA DASH'!L5519</f>
        <v/>
      </c>
      <c r="M5519">
        <f>'DATA DASH'!M5519</f>
        <v/>
      </c>
    </row>
    <row r="5520">
      <c r="A5520">
        <f>'DATA DASH'!A5520</f>
        <v/>
      </c>
      <c r="B5520">
        <f>'DATA DASH'!B5520</f>
        <v/>
      </c>
      <c r="C5520">
        <f>'DATA DASH'!C5520</f>
        <v/>
      </c>
      <c r="D5520">
        <f>'DATA DASH'!D5520</f>
        <v/>
      </c>
      <c r="E5520">
        <f>'DATA DASH'!E5520</f>
        <v/>
      </c>
      <c r="F5520">
        <f>'DATA DASH'!F5520</f>
        <v/>
      </c>
      <c r="G5520">
        <f>'DATA DASH'!G5520</f>
        <v/>
      </c>
      <c r="H5520">
        <f>'DATA DASH'!H5520</f>
        <v/>
      </c>
      <c r="I5520">
        <f>'DATA DASH'!I5520</f>
        <v/>
      </c>
      <c r="J5520">
        <f>'DATA DASH'!J5520</f>
        <v/>
      </c>
      <c r="K5520">
        <f>'DATA DASH'!K5520</f>
        <v/>
      </c>
      <c r="L5520">
        <f>'DATA DASH'!L5520</f>
        <v/>
      </c>
      <c r="M5520">
        <f>'DATA DASH'!M5520</f>
        <v/>
      </c>
    </row>
    <row r="5521">
      <c r="A5521">
        <f>'DATA DASH'!A5521</f>
        <v/>
      </c>
      <c r="B5521">
        <f>'DATA DASH'!B5521</f>
        <v/>
      </c>
      <c r="C5521">
        <f>'DATA DASH'!C5521</f>
        <v/>
      </c>
      <c r="D5521">
        <f>'DATA DASH'!D5521</f>
        <v/>
      </c>
      <c r="E5521">
        <f>'DATA DASH'!E5521</f>
        <v/>
      </c>
      <c r="F5521">
        <f>'DATA DASH'!F5521</f>
        <v/>
      </c>
      <c r="G5521">
        <f>'DATA DASH'!G5521</f>
        <v/>
      </c>
      <c r="H5521">
        <f>'DATA DASH'!H5521</f>
        <v/>
      </c>
      <c r="I5521">
        <f>'DATA DASH'!I5521</f>
        <v/>
      </c>
      <c r="J5521">
        <f>'DATA DASH'!J5521</f>
        <v/>
      </c>
      <c r="K5521">
        <f>'DATA DASH'!K5521</f>
        <v/>
      </c>
      <c r="L5521">
        <f>'DATA DASH'!L5521</f>
        <v/>
      </c>
      <c r="M5521">
        <f>'DATA DASH'!M5521</f>
        <v/>
      </c>
    </row>
    <row r="5522">
      <c r="A5522">
        <f>'DATA DASH'!A5522</f>
        <v/>
      </c>
      <c r="B5522">
        <f>'DATA DASH'!B5522</f>
        <v/>
      </c>
      <c r="C5522">
        <f>'DATA DASH'!C5522</f>
        <v/>
      </c>
      <c r="D5522">
        <f>'DATA DASH'!D5522</f>
        <v/>
      </c>
      <c r="E5522">
        <f>'DATA DASH'!E5522</f>
        <v/>
      </c>
      <c r="F5522">
        <f>'DATA DASH'!F5522</f>
        <v/>
      </c>
      <c r="G5522">
        <f>'DATA DASH'!G5522</f>
        <v/>
      </c>
      <c r="H5522">
        <f>'DATA DASH'!H5522</f>
        <v/>
      </c>
      <c r="I5522">
        <f>'DATA DASH'!I5522</f>
        <v/>
      </c>
      <c r="J5522">
        <f>'DATA DASH'!J5522</f>
        <v/>
      </c>
      <c r="K5522">
        <f>'DATA DASH'!K5522</f>
        <v/>
      </c>
      <c r="L5522">
        <f>'DATA DASH'!L5522</f>
        <v/>
      </c>
      <c r="M5522">
        <f>'DATA DASH'!M5522</f>
        <v/>
      </c>
    </row>
    <row r="5523">
      <c r="A5523">
        <f>'DATA DASH'!A5523</f>
        <v/>
      </c>
      <c r="B5523">
        <f>'DATA DASH'!B5523</f>
        <v/>
      </c>
      <c r="C5523">
        <f>'DATA DASH'!C5523</f>
        <v/>
      </c>
      <c r="D5523">
        <f>'DATA DASH'!D5523</f>
        <v/>
      </c>
      <c r="E5523">
        <f>'DATA DASH'!E5523</f>
        <v/>
      </c>
      <c r="F5523">
        <f>'DATA DASH'!F5523</f>
        <v/>
      </c>
      <c r="G5523">
        <f>'DATA DASH'!G5523</f>
        <v/>
      </c>
      <c r="H5523">
        <f>'DATA DASH'!H5523</f>
        <v/>
      </c>
      <c r="I5523">
        <f>'DATA DASH'!I5523</f>
        <v/>
      </c>
      <c r="J5523">
        <f>'DATA DASH'!J5523</f>
        <v/>
      </c>
      <c r="K5523">
        <f>'DATA DASH'!K5523</f>
        <v/>
      </c>
      <c r="L5523">
        <f>'DATA DASH'!L5523</f>
        <v/>
      </c>
      <c r="M5523">
        <f>'DATA DASH'!M5523</f>
        <v/>
      </c>
    </row>
    <row r="5524">
      <c r="A5524">
        <f>'DATA DASH'!A5524</f>
        <v/>
      </c>
      <c r="B5524">
        <f>'DATA DASH'!B5524</f>
        <v/>
      </c>
      <c r="C5524">
        <f>'DATA DASH'!C5524</f>
        <v/>
      </c>
      <c r="D5524">
        <f>'DATA DASH'!D5524</f>
        <v/>
      </c>
      <c r="E5524">
        <f>'DATA DASH'!E5524</f>
        <v/>
      </c>
      <c r="F5524">
        <f>'DATA DASH'!F5524</f>
        <v/>
      </c>
      <c r="G5524">
        <f>'DATA DASH'!G5524</f>
        <v/>
      </c>
      <c r="H5524">
        <f>'DATA DASH'!H5524</f>
        <v/>
      </c>
      <c r="I5524">
        <f>'DATA DASH'!I5524</f>
        <v/>
      </c>
      <c r="J5524">
        <f>'DATA DASH'!J5524</f>
        <v/>
      </c>
      <c r="K5524">
        <f>'DATA DASH'!K5524</f>
        <v/>
      </c>
      <c r="L5524">
        <f>'DATA DASH'!L5524</f>
        <v/>
      </c>
      <c r="M5524">
        <f>'DATA DASH'!M5524</f>
        <v/>
      </c>
    </row>
    <row r="5525">
      <c r="A5525">
        <f>'DATA DASH'!A5525</f>
        <v/>
      </c>
      <c r="B5525">
        <f>'DATA DASH'!B5525</f>
        <v/>
      </c>
      <c r="C5525">
        <f>'DATA DASH'!C5525</f>
        <v/>
      </c>
      <c r="D5525">
        <f>'DATA DASH'!D5525</f>
        <v/>
      </c>
      <c r="E5525">
        <f>'DATA DASH'!E5525</f>
        <v/>
      </c>
      <c r="F5525">
        <f>'DATA DASH'!F5525</f>
        <v/>
      </c>
      <c r="G5525">
        <f>'DATA DASH'!G5525</f>
        <v/>
      </c>
      <c r="H5525">
        <f>'DATA DASH'!H5525</f>
        <v/>
      </c>
      <c r="I5525">
        <f>'DATA DASH'!I5525</f>
        <v/>
      </c>
      <c r="J5525">
        <f>'DATA DASH'!J5525</f>
        <v/>
      </c>
      <c r="K5525">
        <f>'DATA DASH'!K5525</f>
        <v/>
      </c>
      <c r="L5525">
        <f>'DATA DASH'!L5525</f>
        <v/>
      </c>
      <c r="M5525">
        <f>'DATA DASH'!M5525</f>
        <v/>
      </c>
    </row>
    <row r="5526">
      <c r="A5526">
        <f>'DATA DASH'!A5526</f>
        <v/>
      </c>
      <c r="B5526">
        <f>'DATA DASH'!B5526</f>
        <v/>
      </c>
      <c r="C5526">
        <f>'DATA DASH'!C5526</f>
        <v/>
      </c>
      <c r="D5526">
        <f>'DATA DASH'!D5526</f>
        <v/>
      </c>
      <c r="E5526">
        <f>'DATA DASH'!E5526</f>
        <v/>
      </c>
      <c r="F5526">
        <f>'DATA DASH'!F5526</f>
        <v/>
      </c>
      <c r="G5526">
        <f>'DATA DASH'!G5526</f>
        <v/>
      </c>
      <c r="H5526">
        <f>'DATA DASH'!H5526</f>
        <v/>
      </c>
      <c r="I5526">
        <f>'DATA DASH'!I5526</f>
        <v/>
      </c>
      <c r="J5526">
        <f>'DATA DASH'!J5526</f>
        <v/>
      </c>
      <c r="K5526">
        <f>'DATA DASH'!K5526</f>
        <v/>
      </c>
      <c r="L5526">
        <f>'DATA DASH'!L5526</f>
        <v/>
      </c>
      <c r="M5526">
        <f>'DATA DASH'!M5526</f>
        <v/>
      </c>
    </row>
    <row r="5527">
      <c r="A5527">
        <f>'DATA DASH'!A5527</f>
        <v/>
      </c>
      <c r="B5527">
        <f>'DATA DASH'!B5527</f>
        <v/>
      </c>
      <c r="C5527">
        <f>'DATA DASH'!C5527</f>
        <v/>
      </c>
      <c r="D5527">
        <f>'DATA DASH'!D5527</f>
        <v/>
      </c>
      <c r="E5527">
        <f>'DATA DASH'!E5527</f>
        <v/>
      </c>
      <c r="F5527">
        <f>'DATA DASH'!F5527</f>
        <v/>
      </c>
      <c r="G5527">
        <f>'DATA DASH'!G5527</f>
        <v/>
      </c>
      <c r="H5527">
        <f>'DATA DASH'!H5527</f>
        <v/>
      </c>
      <c r="I5527">
        <f>'DATA DASH'!I5527</f>
        <v/>
      </c>
      <c r="J5527">
        <f>'DATA DASH'!J5527</f>
        <v/>
      </c>
      <c r="K5527">
        <f>'DATA DASH'!K5527</f>
        <v/>
      </c>
      <c r="L5527">
        <f>'DATA DASH'!L5527</f>
        <v/>
      </c>
      <c r="M5527">
        <f>'DATA DASH'!M5527</f>
        <v/>
      </c>
    </row>
    <row r="5528">
      <c r="A5528">
        <f>'DATA DASH'!A5528</f>
        <v/>
      </c>
      <c r="B5528">
        <f>'DATA DASH'!B5528</f>
        <v/>
      </c>
      <c r="C5528">
        <f>'DATA DASH'!C5528</f>
        <v/>
      </c>
      <c r="D5528">
        <f>'DATA DASH'!D5528</f>
        <v/>
      </c>
      <c r="E5528">
        <f>'DATA DASH'!E5528</f>
        <v/>
      </c>
      <c r="F5528">
        <f>'DATA DASH'!F5528</f>
        <v/>
      </c>
      <c r="G5528">
        <f>'DATA DASH'!G5528</f>
        <v/>
      </c>
      <c r="H5528">
        <f>'DATA DASH'!H5528</f>
        <v/>
      </c>
      <c r="I5528">
        <f>'DATA DASH'!I5528</f>
        <v/>
      </c>
      <c r="J5528">
        <f>'DATA DASH'!J5528</f>
        <v/>
      </c>
      <c r="K5528">
        <f>'DATA DASH'!K5528</f>
        <v/>
      </c>
      <c r="L5528">
        <f>'DATA DASH'!L5528</f>
        <v/>
      </c>
      <c r="M5528">
        <f>'DATA DASH'!M5528</f>
        <v/>
      </c>
    </row>
    <row r="5529">
      <c r="A5529">
        <f>'DATA DASH'!A5529</f>
        <v/>
      </c>
      <c r="B5529">
        <f>'DATA DASH'!B5529</f>
        <v/>
      </c>
      <c r="C5529">
        <f>'DATA DASH'!C5529</f>
        <v/>
      </c>
      <c r="D5529">
        <f>'DATA DASH'!D5529</f>
        <v/>
      </c>
      <c r="E5529">
        <f>'DATA DASH'!E5529</f>
        <v/>
      </c>
      <c r="F5529">
        <f>'DATA DASH'!F5529</f>
        <v/>
      </c>
      <c r="G5529">
        <f>'DATA DASH'!G5529</f>
        <v/>
      </c>
      <c r="H5529">
        <f>'DATA DASH'!H5529</f>
        <v/>
      </c>
      <c r="I5529">
        <f>'DATA DASH'!I5529</f>
        <v/>
      </c>
      <c r="J5529">
        <f>'DATA DASH'!J5529</f>
        <v/>
      </c>
      <c r="K5529">
        <f>'DATA DASH'!K5529</f>
        <v/>
      </c>
      <c r="L5529">
        <f>'DATA DASH'!L5529</f>
        <v/>
      </c>
      <c r="M5529">
        <f>'DATA DASH'!M5529</f>
        <v/>
      </c>
    </row>
    <row r="5530">
      <c r="A5530">
        <f>'DATA DASH'!A5530</f>
        <v/>
      </c>
      <c r="B5530">
        <f>'DATA DASH'!B5530</f>
        <v/>
      </c>
      <c r="C5530">
        <f>'DATA DASH'!C5530</f>
        <v/>
      </c>
      <c r="D5530">
        <f>'DATA DASH'!D5530</f>
        <v/>
      </c>
      <c r="E5530">
        <f>'DATA DASH'!E5530</f>
        <v/>
      </c>
      <c r="F5530">
        <f>'DATA DASH'!F5530</f>
        <v/>
      </c>
      <c r="G5530">
        <f>'DATA DASH'!G5530</f>
        <v/>
      </c>
      <c r="H5530">
        <f>'DATA DASH'!H5530</f>
        <v/>
      </c>
      <c r="I5530">
        <f>'DATA DASH'!I5530</f>
        <v/>
      </c>
      <c r="J5530">
        <f>'DATA DASH'!J5530</f>
        <v/>
      </c>
      <c r="K5530">
        <f>'DATA DASH'!K5530</f>
        <v/>
      </c>
      <c r="L5530">
        <f>'DATA DASH'!L5530</f>
        <v/>
      </c>
      <c r="M5530">
        <f>'DATA DASH'!M5530</f>
        <v/>
      </c>
    </row>
    <row r="5531">
      <c r="A5531">
        <f>'DATA DASH'!A5531</f>
        <v/>
      </c>
      <c r="B5531">
        <f>'DATA DASH'!B5531</f>
        <v/>
      </c>
      <c r="C5531">
        <f>'DATA DASH'!C5531</f>
        <v/>
      </c>
      <c r="D5531">
        <f>'DATA DASH'!D5531</f>
        <v/>
      </c>
      <c r="E5531">
        <f>'DATA DASH'!E5531</f>
        <v/>
      </c>
      <c r="F5531">
        <f>'DATA DASH'!F5531</f>
        <v/>
      </c>
      <c r="G5531">
        <f>'DATA DASH'!G5531</f>
        <v/>
      </c>
      <c r="H5531">
        <f>'DATA DASH'!H5531</f>
        <v/>
      </c>
      <c r="I5531">
        <f>'DATA DASH'!I5531</f>
        <v/>
      </c>
      <c r="J5531">
        <f>'DATA DASH'!J5531</f>
        <v/>
      </c>
      <c r="K5531">
        <f>'DATA DASH'!K5531</f>
        <v/>
      </c>
      <c r="L5531">
        <f>'DATA DASH'!L5531</f>
        <v/>
      </c>
      <c r="M5531">
        <f>'DATA DASH'!M5531</f>
        <v/>
      </c>
    </row>
    <row r="5532">
      <c r="A5532">
        <f>'DATA DASH'!A5532</f>
        <v/>
      </c>
      <c r="B5532">
        <f>'DATA DASH'!B5532</f>
        <v/>
      </c>
      <c r="C5532">
        <f>'DATA DASH'!C5532</f>
        <v/>
      </c>
      <c r="D5532">
        <f>'DATA DASH'!D5532</f>
        <v/>
      </c>
      <c r="E5532">
        <f>'DATA DASH'!E5532</f>
        <v/>
      </c>
      <c r="F5532">
        <f>'DATA DASH'!F5532</f>
        <v/>
      </c>
      <c r="G5532">
        <f>'DATA DASH'!G5532</f>
        <v/>
      </c>
      <c r="H5532">
        <f>'DATA DASH'!H5532</f>
        <v/>
      </c>
      <c r="I5532">
        <f>'DATA DASH'!I5532</f>
        <v/>
      </c>
      <c r="J5532">
        <f>'DATA DASH'!J5532</f>
        <v/>
      </c>
      <c r="K5532">
        <f>'DATA DASH'!K5532</f>
        <v/>
      </c>
      <c r="L5532">
        <f>'DATA DASH'!L5532</f>
        <v/>
      </c>
      <c r="M5532">
        <f>'DATA DASH'!M5532</f>
        <v/>
      </c>
    </row>
    <row r="5533">
      <c r="A5533">
        <f>'DATA DASH'!A5533</f>
        <v/>
      </c>
      <c r="B5533">
        <f>'DATA DASH'!B5533</f>
        <v/>
      </c>
      <c r="C5533">
        <f>'DATA DASH'!C5533</f>
        <v/>
      </c>
      <c r="D5533">
        <f>'DATA DASH'!D5533</f>
        <v/>
      </c>
      <c r="E5533">
        <f>'DATA DASH'!E5533</f>
        <v/>
      </c>
      <c r="F5533">
        <f>'DATA DASH'!F5533</f>
        <v/>
      </c>
      <c r="G5533">
        <f>'DATA DASH'!G5533</f>
        <v/>
      </c>
      <c r="H5533">
        <f>'DATA DASH'!H5533</f>
        <v/>
      </c>
      <c r="I5533">
        <f>'DATA DASH'!I5533</f>
        <v/>
      </c>
      <c r="J5533">
        <f>'DATA DASH'!J5533</f>
        <v/>
      </c>
      <c r="K5533">
        <f>'DATA DASH'!K5533</f>
        <v/>
      </c>
      <c r="L5533">
        <f>'DATA DASH'!L5533</f>
        <v/>
      </c>
      <c r="M5533">
        <f>'DATA DASH'!M5533</f>
        <v/>
      </c>
    </row>
    <row r="5534">
      <c r="A5534">
        <f>'DATA DASH'!A5534</f>
        <v/>
      </c>
      <c r="B5534">
        <f>'DATA DASH'!B5534</f>
        <v/>
      </c>
      <c r="C5534">
        <f>'DATA DASH'!C5534</f>
        <v/>
      </c>
      <c r="D5534">
        <f>'DATA DASH'!D5534</f>
        <v/>
      </c>
      <c r="E5534">
        <f>'DATA DASH'!E5534</f>
        <v/>
      </c>
      <c r="F5534">
        <f>'DATA DASH'!F5534</f>
        <v/>
      </c>
      <c r="G5534">
        <f>'DATA DASH'!G5534</f>
        <v/>
      </c>
      <c r="H5534">
        <f>'DATA DASH'!H5534</f>
        <v/>
      </c>
      <c r="I5534">
        <f>'DATA DASH'!I5534</f>
        <v/>
      </c>
      <c r="J5534">
        <f>'DATA DASH'!J5534</f>
        <v/>
      </c>
      <c r="K5534">
        <f>'DATA DASH'!K5534</f>
        <v/>
      </c>
      <c r="L5534">
        <f>'DATA DASH'!L5534</f>
        <v/>
      </c>
      <c r="M5534">
        <f>'DATA DASH'!M5534</f>
        <v/>
      </c>
    </row>
    <row r="5535">
      <c r="A5535">
        <f>'DATA DASH'!A5535</f>
        <v/>
      </c>
      <c r="B5535">
        <f>'DATA DASH'!B5535</f>
        <v/>
      </c>
      <c r="C5535">
        <f>'DATA DASH'!C5535</f>
        <v/>
      </c>
      <c r="D5535">
        <f>'DATA DASH'!D5535</f>
        <v/>
      </c>
      <c r="E5535">
        <f>'DATA DASH'!E5535</f>
        <v/>
      </c>
      <c r="F5535">
        <f>'DATA DASH'!F5535</f>
        <v/>
      </c>
      <c r="G5535">
        <f>'DATA DASH'!G5535</f>
        <v/>
      </c>
      <c r="H5535">
        <f>'DATA DASH'!H5535</f>
        <v/>
      </c>
      <c r="I5535">
        <f>'DATA DASH'!I5535</f>
        <v/>
      </c>
      <c r="J5535">
        <f>'DATA DASH'!J5535</f>
        <v/>
      </c>
      <c r="K5535">
        <f>'DATA DASH'!K5535</f>
        <v/>
      </c>
      <c r="L5535">
        <f>'DATA DASH'!L5535</f>
        <v/>
      </c>
      <c r="M5535">
        <f>'DATA DASH'!M5535</f>
        <v/>
      </c>
    </row>
    <row r="5536">
      <c r="A5536">
        <f>'DATA DASH'!A5536</f>
        <v/>
      </c>
      <c r="B5536">
        <f>'DATA DASH'!B5536</f>
        <v/>
      </c>
      <c r="C5536">
        <f>'DATA DASH'!C5536</f>
        <v/>
      </c>
      <c r="D5536">
        <f>'DATA DASH'!D5536</f>
        <v/>
      </c>
      <c r="E5536">
        <f>'DATA DASH'!E5536</f>
        <v/>
      </c>
      <c r="F5536">
        <f>'DATA DASH'!F5536</f>
        <v/>
      </c>
      <c r="G5536">
        <f>'DATA DASH'!G5536</f>
        <v/>
      </c>
      <c r="H5536">
        <f>'DATA DASH'!H5536</f>
        <v/>
      </c>
      <c r="I5536">
        <f>'DATA DASH'!I5536</f>
        <v/>
      </c>
      <c r="J5536">
        <f>'DATA DASH'!J5536</f>
        <v/>
      </c>
      <c r="K5536">
        <f>'DATA DASH'!K5536</f>
        <v/>
      </c>
      <c r="L5536">
        <f>'DATA DASH'!L5536</f>
        <v/>
      </c>
      <c r="M5536">
        <f>'DATA DASH'!M5536</f>
        <v/>
      </c>
    </row>
    <row r="5537">
      <c r="A5537">
        <f>'DATA DASH'!A5537</f>
        <v/>
      </c>
      <c r="B5537">
        <f>'DATA DASH'!B5537</f>
        <v/>
      </c>
      <c r="C5537">
        <f>'DATA DASH'!C5537</f>
        <v/>
      </c>
      <c r="D5537">
        <f>'DATA DASH'!D5537</f>
        <v/>
      </c>
      <c r="E5537">
        <f>'DATA DASH'!E5537</f>
        <v/>
      </c>
      <c r="F5537">
        <f>'DATA DASH'!F5537</f>
        <v/>
      </c>
      <c r="G5537">
        <f>'DATA DASH'!G5537</f>
        <v/>
      </c>
      <c r="H5537">
        <f>'DATA DASH'!H5537</f>
        <v/>
      </c>
      <c r="I5537">
        <f>'DATA DASH'!I5537</f>
        <v/>
      </c>
      <c r="J5537">
        <f>'DATA DASH'!J5537</f>
        <v/>
      </c>
      <c r="K5537">
        <f>'DATA DASH'!K5537</f>
        <v/>
      </c>
      <c r="L5537">
        <f>'DATA DASH'!L5537</f>
        <v/>
      </c>
      <c r="M5537">
        <f>'DATA DASH'!M5537</f>
        <v/>
      </c>
    </row>
    <row r="5538">
      <c r="A5538">
        <f>'DATA DASH'!A5538</f>
        <v/>
      </c>
      <c r="B5538">
        <f>'DATA DASH'!B5538</f>
        <v/>
      </c>
      <c r="C5538">
        <f>'DATA DASH'!C5538</f>
        <v/>
      </c>
      <c r="D5538">
        <f>'DATA DASH'!D5538</f>
        <v/>
      </c>
      <c r="E5538">
        <f>'DATA DASH'!E5538</f>
        <v/>
      </c>
      <c r="F5538">
        <f>'DATA DASH'!F5538</f>
        <v/>
      </c>
      <c r="G5538">
        <f>'DATA DASH'!G5538</f>
        <v/>
      </c>
      <c r="H5538">
        <f>'DATA DASH'!H5538</f>
        <v/>
      </c>
      <c r="I5538">
        <f>'DATA DASH'!I5538</f>
        <v/>
      </c>
      <c r="J5538">
        <f>'DATA DASH'!J5538</f>
        <v/>
      </c>
      <c r="K5538">
        <f>'DATA DASH'!K5538</f>
        <v/>
      </c>
      <c r="L5538">
        <f>'DATA DASH'!L5538</f>
        <v/>
      </c>
      <c r="M5538">
        <f>'DATA DASH'!M5538</f>
        <v/>
      </c>
    </row>
    <row r="5539">
      <c r="A5539">
        <f>'DATA DASH'!A5539</f>
        <v/>
      </c>
      <c r="B5539">
        <f>'DATA DASH'!B5539</f>
        <v/>
      </c>
      <c r="C5539">
        <f>'DATA DASH'!C5539</f>
        <v/>
      </c>
      <c r="D5539">
        <f>'DATA DASH'!D5539</f>
        <v/>
      </c>
      <c r="E5539">
        <f>'DATA DASH'!E5539</f>
        <v/>
      </c>
      <c r="F5539">
        <f>'DATA DASH'!F5539</f>
        <v/>
      </c>
      <c r="G5539">
        <f>'DATA DASH'!G5539</f>
        <v/>
      </c>
      <c r="H5539">
        <f>'DATA DASH'!H5539</f>
        <v/>
      </c>
      <c r="I5539">
        <f>'DATA DASH'!I5539</f>
        <v/>
      </c>
      <c r="J5539">
        <f>'DATA DASH'!J5539</f>
        <v/>
      </c>
      <c r="K5539">
        <f>'DATA DASH'!K5539</f>
        <v/>
      </c>
      <c r="L5539">
        <f>'DATA DASH'!L5539</f>
        <v/>
      </c>
      <c r="M5539">
        <f>'DATA DASH'!M5539</f>
        <v/>
      </c>
    </row>
    <row r="5540">
      <c r="A5540">
        <f>'DATA DASH'!A5540</f>
        <v/>
      </c>
      <c r="B5540">
        <f>'DATA DASH'!B5540</f>
        <v/>
      </c>
      <c r="C5540">
        <f>'DATA DASH'!C5540</f>
        <v/>
      </c>
      <c r="D5540">
        <f>'DATA DASH'!D5540</f>
        <v/>
      </c>
      <c r="E5540">
        <f>'DATA DASH'!E5540</f>
        <v/>
      </c>
      <c r="F5540">
        <f>'DATA DASH'!F5540</f>
        <v/>
      </c>
      <c r="G5540">
        <f>'DATA DASH'!G5540</f>
        <v/>
      </c>
      <c r="H5540">
        <f>'DATA DASH'!H5540</f>
        <v/>
      </c>
      <c r="I5540">
        <f>'DATA DASH'!I5540</f>
        <v/>
      </c>
      <c r="J5540">
        <f>'DATA DASH'!J5540</f>
        <v/>
      </c>
      <c r="K5540">
        <f>'DATA DASH'!K5540</f>
        <v/>
      </c>
      <c r="L5540">
        <f>'DATA DASH'!L5540</f>
        <v/>
      </c>
      <c r="M5540">
        <f>'DATA DASH'!M5540</f>
        <v/>
      </c>
    </row>
    <row r="5541">
      <c r="A5541">
        <f>'DATA DASH'!A5541</f>
        <v/>
      </c>
      <c r="B5541">
        <f>'DATA DASH'!B5541</f>
        <v/>
      </c>
      <c r="C5541">
        <f>'DATA DASH'!C5541</f>
        <v/>
      </c>
      <c r="D5541">
        <f>'DATA DASH'!D5541</f>
        <v/>
      </c>
      <c r="E5541">
        <f>'DATA DASH'!E5541</f>
        <v/>
      </c>
      <c r="F5541">
        <f>'DATA DASH'!F5541</f>
        <v/>
      </c>
      <c r="G5541">
        <f>'DATA DASH'!G5541</f>
        <v/>
      </c>
      <c r="H5541">
        <f>'DATA DASH'!H5541</f>
        <v/>
      </c>
      <c r="I5541">
        <f>'DATA DASH'!I5541</f>
        <v/>
      </c>
      <c r="J5541">
        <f>'DATA DASH'!J5541</f>
        <v/>
      </c>
      <c r="K5541">
        <f>'DATA DASH'!K5541</f>
        <v/>
      </c>
      <c r="L5541">
        <f>'DATA DASH'!L5541</f>
        <v/>
      </c>
      <c r="M5541">
        <f>'DATA DASH'!M5541</f>
        <v/>
      </c>
    </row>
    <row r="5542">
      <c r="A5542">
        <f>'DATA DASH'!A5542</f>
        <v/>
      </c>
      <c r="B5542">
        <f>'DATA DASH'!B5542</f>
        <v/>
      </c>
      <c r="C5542">
        <f>'DATA DASH'!C5542</f>
        <v/>
      </c>
      <c r="D5542">
        <f>'DATA DASH'!D5542</f>
        <v/>
      </c>
      <c r="E5542">
        <f>'DATA DASH'!E5542</f>
        <v/>
      </c>
      <c r="F5542">
        <f>'DATA DASH'!F5542</f>
        <v/>
      </c>
      <c r="G5542">
        <f>'DATA DASH'!G5542</f>
        <v/>
      </c>
      <c r="H5542">
        <f>'DATA DASH'!H5542</f>
        <v/>
      </c>
      <c r="I5542">
        <f>'DATA DASH'!I5542</f>
        <v/>
      </c>
      <c r="J5542">
        <f>'DATA DASH'!J5542</f>
        <v/>
      </c>
      <c r="K5542">
        <f>'DATA DASH'!K5542</f>
        <v/>
      </c>
      <c r="L5542">
        <f>'DATA DASH'!L5542</f>
        <v/>
      </c>
      <c r="M5542">
        <f>'DATA DASH'!M5542</f>
        <v/>
      </c>
    </row>
    <row r="5543">
      <c r="A5543">
        <f>'DATA DASH'!A5543</f>
        <v/>
      </c>
      <c r="B5543">
        <f>'DATA DASH'!B5543</f>
        <v/>
      </c>
      <c r="C5543">
        <f>'DATA DASH'!C5543</f>
        <v/>
      </c>
      <c r="D5543">
        <f>'DATA DASH'!D5543</f>
        <v/>
      </c>
      <c r="E5543">
        <f>'DATA DASH'!E5543</f>
        <v/>
      </c>
      <c r="F5543">
        <f>'DATA DASH'!F5543</f>
        <v/>
      </c>
      <c r="G5543">
        <f>'DATA DASH'!G5543</f>
        <v/>
      </c>
      <c r="H5543">
        <f>'DATA DASH'!H5543</f>
        <v/>
      </c>
      <c r="I5543">
        <f>'DATA DASH'!I5543</f>
        <v/>
      </c>
      <c r="J5543">
        <f>'DATA DASH'!J5543</f>
        <v/>
      </c>
      <c r="K5543">
        <f>'DATA DASH'!K5543</f>
        <v/>
      </c>
      <c r="L5543">
        <f>'DATA DASH'!L5543</f>
        <v/>
      </c>
      <c r="M5543">
        <f>'DATA DASH'!M5543</f>
        <v/>
      </c>
    </row>
    <row r="5544">
      <c r="A5544">
        <f>'DATA DASH'!A5544</f>
        <v/>
      </c>
      <c r="B5544">
        <f>'DATA DASH'!B5544</f>
        <v/>
      </c>
      <c r="C5544">
        <f>'DATA DASH'!C5544</f>
        <v/>
      </c>
      <c r="D5544">
        <f>'DATA DASH'!D5544</f>
        <v/>
      </c>
      <c r="E5544">
        <f>'DATA DASH'!E5544</f>
        <v/>
      </c>
      <c r="F5544">
        <f>'DATA DASH'!F5544</f>
        <v/>
      </c>
      <c r="G5544">
        <f>'DATA DASH'!G5544</f>
        <v/>
      </c>
      <c r="H5544">
        <f>'DATA DASH'!H5544</f>
        <v/>
      </c>
      <c r="I5544">
        <f>'DATA DASH'!I5544</f>
        <v/>
      </c>
      <c r="J5544">
        <f>'DATA DASH'!J5544</f>
        <v/>
      </c>
      <c r="K5544">
        <f>'DATA DASH'!K5544</f>
        <v/>
      </c>
      <c r="L5544">
        <f>'DATA DASH'!L5544</f>
        <v/>
      </c>
      <c r="M5544">
        <f>'DATA DASH'!M5544</f>
        <v/>
      </c>
    </row>
    <row r="5545">
      <c r="A5545">
        <f>'DATA DASH'!A5545</f>
        <v/>
      </c>
      <c r="B5545">
        <f>'DATA DASH'!B5545</f>
        <v/>
      </c>
      <c r="C5545">
        <f>'DATA DASH'!C5545</f>
        <v/>
      </c>
      <c r="D5545">
        <f>'DATA DASH'!D5545</f>
        <v/>
      </c>
      <c r="E5545">
        <f>'DATA DASH'!E5545</f>
        <v/>
      </c>
      <c r="F5545">
        <f>'DATA DASH'!F5545</f>
        <v/>
      </c>
      <c r="G5545">
        <f>'DATA DASH'!G5545</f>
        <v/>
      </c>
      <c r="H5545">
        <f>'DATA DASH'!H5545</f>
        <v/>
      </c>
      <c r="I5545">
        <f>'DATA DASH'!I5545</f>
        <v/>
      </c>
      <c r="J5545">
        <f>'DATA DASH'!J5545</f>
        <v/>
      </c>
      <c r="K5545">
        <f>'DATA DASH'!K5545</f>
        <v/>
      </c>
      <c r="L5545">
        <f>'DATA DASH'!L5545</f>
        <v/>
      </c>
      <c r="M5545">
        <f>'DATA DASH'!M5545</f>
        <v/>
      </c>
    </row>
    <row r="5546">
      <c r="A5546">
        <f>'DATA DASH'!A5546</f>
        <v/>
      </c>
      <c r="B5546">
        <f>'DATA DASH'!B5546</f>
        <v/>
      </c>
      <c r="C5546">
        <f>'DATA DASH'!C5546</f>
        <v/>
      </c>
      <c r="D5546">
        <f>'DATA DASH'!D5546</f>
        <v/>
      </c>
      <c r="E5546">
        <f>'DATA DASH'!E5546</f>
        <v/>
      </c>
      <c r="F5546">
        <f>'DATA DASH'!F5546</f>
        <v/>
      </c>
      <c r="G5546">
        <f>'DATA DASH'!G5546</f>
        <v/>
      </c>
      <c r="H5546">
        <f>'DATA DASH'!H5546</f>
        <v/>
      </c>
      <c r="I5546">
        <f>'DATA DASH'!I5546</f>
        <v/>
      </c>
      <c r="J5546">
        <f>'DATA DASH'!J5546</f>
        <v/>
      </c>
      <c r="K5546">
        <f>'DATA DASH'!K5546</f>
        <v/>
      </c>
      <c r="L5546">
        <f>'DATA DASH'!L5546</f>
        <v/>
      </c>
      <c r="M5546">
        <f>'DATA DASH'!M5546</f>
        <v/>
      </c>
    </row>
    <row r="5547">
      <c r="A5547">
        <f>'DATA DASH'!A5547</f>
        <v/>
      </c>
      <c r="B5547">
        <f>'DATA DASH'!B5547</f>
        <v/>
      </c>
      <c r="C5547">
        <f>'DATA DASH'!C5547</f>
        <v/>
      </c>
      <c r="D5547">
        <f>'DATA DASH'!D5547</f>
        <v/>
      </c>
      <c r="E5547">
        <f>'DATA DASH'!E5547</f>
        <v/>
      </c>
      <c r="F5547">
        <f>'DATA DASH'!F5547</f>
        <v/>
      </c>
      <c r="G5547">
        <f>'DATA DASH'!G5547</f>
        <v/>
      </c>
      <c r="H5547">
        <f>'DATA DASH'!H5547</f>
        <v/>
      </c>
      <c r="I5547">
        <f>'DATA DASH'!I5547</f>
        <v/>
      </c>
      <c r="J5547">
        <f>'DATA DASH'!J5547</f>
        <v/>
      </c>
      <c r="K5547">
        <f>'DATA DASH'!K5547</f>
        <v/>
      </c>
      <c r="L5547">
        <f>'DATA DASH'!L5547</f>
        <v/>
      </c>
      <c r="M5547">
        <f>'DATA DASH'!M5547</f>
        <v/>
      </c>
    </row>
    <row r="5548">
      <c r="A5548">
        <f>'DATA DASH'!A5548</f>
        <v/>
      </c>
      <c r="B5548">
        <f>'DATA DASH'!B5548</f>
        <v/>
      </c>
      <c r="C5548">
        <f>'DATA DASH'!C5548</f>
        <v/>
      </c>
      <c r="D5548">
        <f>'DATA DASH'!D5548</f>
        <v/>
      </c>
      <c r="E5548">
        <f>'DATA DASH'!E5548</f>
        <v/>
      </c>
      <c r="F5548">
        <f>'DATA DASH'!F5548</f>
        <v/>
      </c>
      <c r="G5548">
        <f>'DATA DASH'!G5548</f>
        <v/>
      </c>
      <c r="H5548">
        <f>'DATA DASH'!H5548</f>
        <v/>
      </c>
      <c r="I5548">
        <f>'DATA DASH'!I5548</f>
        <v/>
      </c>
      <c r="J5548">
        <f>'DATA DASH'!J5548</f>
        <v/>
      </c>
      <c r="K5548">
        <f>'DATA DASH'!K5548</f>
        <v/>
      </c>
      <c r="L5548">
        <f>'DATA DASH'!L5548</f>
        <v/>
      </c>
      <c r="M5548">
        <f>'DATA DASH'!M5548</f>
        <v/>
      </c>
    </row>
    <row r="5549">
      <c r="A5549">
        <f>'DATA DASH'!A5549</f>
        <v/>
      </c>
      <c r="B5549">
        <f>'DATA DASH'!B5549</f>
        <v/>
      </c>
      <c r="C5549">
        <f>'DATA DASH'!C5549</f>
        <v/>
      </c>
      <c r="D5549">
        <f>'DATA DASH'!D5549</f>
        <v/>
      </c>
      <c r="E5549">
        <f>'DATA DASH'!E5549</f>
        <v/>
      </c>
      <c r="F5549">
        <f>'DATA DASH'!F5549</f>
        <v/>
      </c>
      <c r="G5549">
        <f>'DATA DASH'!G5549</f>
        <v/>
      </c>
      <c r="H5549">
        <f>'DATA DASH'!H5549</f>
        <v/>
      </c>
      <c r="I5549">
        <f>'DATA DASH'!I5549</f>
        <v/>
      </c>
      <c r="J5549">
        <f>'DATA DASH'!J5549</f>
        <v/>
      </c>
      <c r="K5549">
        <f>'DATA DASH'!K5549</f>
        <v/>
      </c>
      <c r="L5549">
        <f>'DATA DASH'!L5549</f>
        <v/>
      </c>
      <c r="M5549">
        <f>'DATA DASH'!M5549</f>
        <v/>
      </c>
    </row>
    <row r="5550">
      <c r="A5550">
        <f>'DATA DASH'!A5550</f>
        <v/>
      </c>
      <c r="B5550">
        <f>'DATA DASH'!B5550</f>
        <v/>
      </c>
      <c r="C5550">
        <f>'DATA DASH'!C5550</f>
        <v/>
      </c>
      <c r="D5550">
        <f>'DATA DASH'!D5550</f>
        <v/>
      </c>
      <c r="E5550">
        <f>'DATA DASH'!E5550</f>
        <v/>
      </c>
      <c r="F5550">
        <f>'DATA DASH'!F5550</f>
        <v/>
      </c>
      <c r="G5550">
        <f>'DATA DASH'!G5550</f>
        <v/>
      </c>
      <c r="H5550">
        <f>'DATA DASH'!H5550</f>
        <v/>
      </c>
      <c r="I5550">
        <f>'DATA DASH'!I5550</f>
        <v/>
      </c>
      <c r="J5550">
        <f>'DATA DASH'!J5550</f>
        <v/>
      </c>
      <c r="K5550">
        <f>'DATA DASH'!K5550</f>
        <v/>
      </c>
      <c r="L5550">
        <f>'DATA DASH'!L5550</f>
        <v/>
      </c>
      <c r="M5550">
        <f>'DATA DASH'!M5550</f>
        <v/>
      </c>
    </row>
    <row r="5551">
      <c r="A5551">
        <f>'DATA DASH'!A5551</f>
        <v/>
      </c>
      <c r="B5551">
        <f>'DATA DASH'!B5551</f>
        <v/>
      </c>
      <c r="C5551">
        <f>'DATA DASH'!C5551</f>
        <v/>
      </c>
      <c r="D5551">
        <f>'DATA DASH'!D5551</f>
        <v/>
      </c>
      <c r="E5551">
        <f>'DATA DASH'!E5551</f>
        <v/>
      </c>
      <c r="F5551">
        <f>'DATA DASH'!F5551</f>
        <v/>
      </c>
      <c r="G5551">
        <f>'DATA DASH'!G5551</f>
        <v/>
      </c>
      <c r="H5551">
        <f>'DATA DASH'!H5551</f>
        <v/>
      </c>
      <c r="I5551">
        <f>'DATA DASH'!I5551</f>
        <v/>
      </c>
      <c r="J5551">
        <f>'DATA DASH'!J5551</f>
        <v/>
      </c>
      <c r="K5551">
        <f>'DATA DASH'!K5551</f>
        <v/>
      </c>
      <c r="L5551">
        <f>'DATA DASH'!L5551</f>
        <v/>
      </c>
      <c r="M5551">
        <f>'DATA DASH'!M5551</f>
        <v/>
      </c>
    </row>
    <row r="5552">
      <c r="A5552">
        <f>'DATA DASH'!A5552</f>
        <v/>
      </c>
      <c r="B5552">
        <f>'DATA DASH'!B5552</f>
        <v/>
      </c>
      <c r="C5552">
        <f>'DATA DASH'!C5552</f>
        <v/>
      </c>
      <c r="D5552">
        <f>'DATA DASH'!D5552</f>
        <v/>
      </c>
      <c r="E5552">
        <f>'DATA DASH'!E5552</f>
        <v/>
      </c>
      <c r="F5552">
        <f>'DATA DASH'!F5552</f>
        <v/>
      </c>
      <c r="G5552">
        <f>'DATA DASH'!G5552</f>
        <v/>
      </c>
      <c r="H5552">
        <f>'DATA DASH'!H5552</f>
        <v/>
      </c>
      <c r="I5552">
        <f>'DATA DASH'!I5552</f>
        <v/>
      </c>
      <c r="J5552">
        <f>'DATA DASH'!J5552</f>
        <v/>
      </c>
      <c r="K5552">
        <f>'DATA DASH'!K5552</f>
        <v/>
      </c>
      <c r="L5552">
        <f>'DATA DASH'!L5552</f>
        <v/>
      </c>
      <c r="M5552">
        <f>'DATA DASH'!M5552</f>
        <v/>
      </c>
    </row>
    <row r="5553">
      <c r="A5553">
        <f>'DATA DASH'!A5553</f>
        <v/>
      </c>
      <c r="B5553">
        <f>'DATA DASH'!B5553</f>
        <v/>
      </c>
      <c r="C5553">
        <f>'DATA DASH'!C5553</f>
        <v/>
      </c>
      <c r="D5553">
        <f>'DATA DASH'!D5553</f>
        <v/>
      </c>
      <c r="E5553">
        <f>'DATA DASH'!E5553</f>
        <v/>
      </c>
      <c r="F5553">
        <f>'DATA DASH'!F5553</f>
        <v/>
      </c>
      <c r="G5553">
        <f>'DATA DASH'!G5553</f>
        <v/>
      </c>
      <c r="H5553">
        <f>'DATA DASH'!H5553</f>
        <v/>
      </c>
      <c r="I5553">
        <f>'DATA DASH'!I5553</f>
        <v/>
      </c>
      <c r="J5553">
        <f>'DATA DASH'!J5553</f>
        <v/>
      </c>
      <c r="K5553">
        <f>'DATA DASH'!K5553</f>
        <v/>
      </c>
      <c r="L5553">
        <f>'DATA DASH'!L5553</f>
        <v/>
      </c>
      <c r="M5553">
        <f>'DATA DASH'!M5553</f>
        <v/>
      </c>
    </row>
    <row r="5554">
      <c r="A5554">
        <f>'DATA DASH'!A5554</f>
        <v/>
      </c>
      <c r="B5554">
        <f>'DATA DASH'!B5554</f>
        <v/>
      </c>
      <c r="C5554">
        <f>'DATA DASH'!C5554</f>
        <v/>
      </c>
      <c r="D5554">
        <f>'DATA DASH'!D5554</f>
        <v/>
      </c>
      <c r="E5554">
        <f>'DATA DASH'!E5554</f>
        <v/>
      </c>
      <c r="F5554">
        <f>'DATA DASH'!F5554</f>
        <v/>
      </c>
      <c r="G5554">
        <f>'DATA DASH'!G5554</f>
        <v/>
      </c>
      <c r="H5554">
        <f>'DATA DASH'!H5554</f>
        <v/>
      </c>
      <c r="I5554">
        <f>'DATA DASH'!I5554</f>
        <v/>
      </c>
      <c r="J5554">
        <f>'DATA DASH'!J5554</f>
        <v/>
      </c>
      <c r="K5554">
        <f>'DATA DASH'!K5554</f>
        <v/>
      </c>
      <c r="L5554">
        <f>'DATA DASH'!L5554</f>
        <v/>
      </c>
      <c r="M5554">
        <f>'DATA DASH'!M5554</f>
        <v/>
      </c>
    </row>
    <row r="5555">
      <c r="A5555">
        <f>'DATA DASH'!A5555</f>
        <v/>
      </c>
      <c r="B5555">
        <f>'DATA DASH'!B5555</f>
        <v/>
      </c>
      <c r="C5555">
        <f>'DATA DASH'!C5555</f>
        <v/>
      </c>
      <c r="D5555">
        <f>'DATA DASH'!D5555</f>
        <v/>
      </c>
      <c r="E5555">
        <f>'DATA DASH'!E5555</f>
        <v/>
      </c>
      <c r="F5555">
        <f>'DATA DASH'!F5555</f>
        <v/>
      </c>
      <c r="G5555">
        <f>'DATA DASH'!G5555</f>
        <v/>
      </c>
      <c r="H5555">
        <f>'DATA DASH'!H5555</f>
        <v/>
      </c>
      <c r="I5555">
        <f>'DATA DASH'!I5555</f>
        <v/>
      </c>
      <c r="J5555">
        <f>'DATA DASH'!J5555</f>
        <v/>
      </c>
      <c r="K5555">
        <f>'DATA DASH'!K5555</f>
        <v/>
      </c>
      <c r="L5555">
        <f>'DATA DASH'!L5555</f>
        <v/>
      </c>
      <c r="M5555">
        <f>'DATA DASH'!M5555</f>
        <v/>
      </c>
    </row>
    <row r="5556">
      <c r="A5556">
        <f>'DATA DASH'!A5556</f>
        <v/>
      </c>
      <c r="B5556">
        <f>'DATA DASH'!B5556</f>
        <v/>
      </c>
      <c r="C5556">
        <f>'DATA DASH'!C5556</f>
        <v/>
      </c>
      <c r="D5556">
        <f>'DATA DASH'!D5556</f>
        <v/>
      </c>
      <c r="E5556">
        <f>'DATA DASH'!E5556</f>
        <v/>
      </c>
      <c r="F5556">
        <f>'DATA DASH'!F5556</f>
        <v/>
      </c>
      <c r="G5556">
        <f>'DATA DASH'!G5556</f>
        <v/>
      </c>
      <c r="H5556">
        <f>'DATA DASH'!H5556</f>
        <v/>
      </c>
      <c r="I5556">
        <f>'DATA DASH'!I5556</f>
        <v/>
      </c>
      <c r="J5556">
        <f>'DATA DASH'!J5556</f>
        <v/>
      </c>
      <c r="K5556">
        <f>'DATA DASH'!K5556</f>
        <v/>
      </c>
      <c r="L5556">
        <f>'DATA DASH'!L5556</f>
        <v/>
      </c>
      <c r="M5556">
        <f>'DATA DASH'!M5556</f>
        <v/>
      </c>
    </row>
    <row r="5557">
      <c r="A5557">
        <f>'DATA DASH'!A5557</f>
        <v/>
      </c>
      <c r="B5557">
        <f>'DATA DASH'!B5557</f>
        <v/>
      </c>
      <c r="C5557">
        <f>'DATA DASH'!C5557</f>
        <v/>
      </c>
      <c r="D5557">
        <f>'DATA DASH'!D5557</f>
        <v/>
      </c>
      <c r="E5557">
        <f>'DATA DASH'!E5557</f>
        <v/>
      </c>
      <c r="F5557">
        <f>'DATA DASH'!F5557</f>
        <v/>
      </c>
      <c r="G5557">
        <f>'DATA DASH'!G5557</f>
        <v/>
      </c>
      <c r="H5557">
        <f>'DATA DASH'!H5557</f>
        <v/>
      </c>
      <c r="I5557">
        <f>'DATA DASH'!I5557</f>
        <v/>
      </c>
      <c r="J5557">
        <f>'DATA DASH'!J5557</f>
        <v/>
      </c>
      <c r="K5557">
        <f>'DATA DASH'!K5557</f>
        <v/>
      </c>
      <c r="L5557">
        <f>'DATA DASH'!L5557</f>
        <v/>
      </c>
      <c r="M5557">
        <f>'DATA DASH'!M5557</f>
        <v/>
      </c>
    </row>
    <row r="5558">
      <c r="A5558">
        <f>'DATA DASH'!A5558</f>
        <v/>
      </c>
      <c r="B5558">
        <f>'DATA DASH'!B5558</f>
        <v/>
      </c>
      <c r="C5558">
        <f>'DATA DASH'!C5558</f>
        <v/>
      </c>
      <c r="D5558">
        <f>'DATA DASH'!D5558</f>
        <v/>
      </c>
      <c r="E5558">
        <f>'DATA DASH'!E5558</f>
        <v/>
      </c>
      <c r="F5558">
        <f>'DATA DASH'!F5558</f>
        <v/>
      </c>
      <c r="G5558">
        <f>'DATA DASH'!G5558</f>
        <v/>
      </c>
      <c r="H5558">
        <f>'DATA DASH'!H5558</f>
        <v/>
      </c>
      <c r="I5558">
        <f>'DATA DASH'!I5558</f>
        <v/>
      </c>
      <c r="J5558">
        <f>'DATA DASH'!J5558</f>
        <v/>
      </c>
      <c r="K5558">
        <f>'DATA DASH'!K5558</f>
        <v/>
      </c>
      <c r="L5558">
        <f>'DATA DASH'!L5558</f>
        <v/>
      </c>
      <c r="M5558">
        <f>'DATA DASH'!M5558</f>
        <v/>
      </c>
    </row>
    <row r="5559">
      <c r="A5559">
        <f>'DATA DASH'!A5559</f>
        <v/>
      </c>
      <c r="B5559">
        <f>'DATA DASH'!B5559</f>
        <v/>
      </c>
      <c r="C5559">
        <f>'DATA DASH'!C5559</f>
        <v/>
      </c>
      <c r="D5559">
        <f>'DATA DASH'!D5559</f>
        <v/>
      </c>
      <c r="E5559">
        <f>'DATA DASH'!E5559</f>
        <v/>
      </c>
      <c r="F5559">
        <f>'DATA DASH'!F5559</f>
        <v/>
      </c>
      <c r="G5559">
        <f>'DATA DASH'!G5559</f>
        <v/>
      </c>
      <c r="H5559">
        <f>'DATA DASH'!H5559</f>
        <v/>
      </c>
      <c r="I5559">
        <f>'DATA DASH'!I5559</f>
        <v/>
      </c>
      <c r="J5559">
        <f>'DATA DASH'!J5559</f>
        <v/>
      </c>
      <c r="K5559">
        <f>'DATA DASH'!K5559</f>
        <v/>
      </c>
      <c r="L5559">
        <f>'DATA DASH'!L5559</f>
        <v/>
      </c>
      <c r="M5559">
        <f>'DATA DASH'!M5559</f>
        <v/>
      </c>
    </row>
    <row r="5560">
      <c r="A5560">
        <f>'DATA DASH'!A5560</f>
        <v/>
      </c>
      <c r="B5560">
        <f>'DATA DASH'!B5560</f>
        <v/>
      </c>
      <c r="C5560">
        <f>'DATA DASH'!C5560</f>
        <v/>
      </c>
      <c r="D5560">
        <f>'DATA DASH'!D5560</f>
        <v/>
      </c>
      <c r="E5560">
        <f>'DATA DASH'!E5560</f>
        <v/>
      </c>
      <c r="F5560">
        <f>'DATA DASH'!F5560</f>
        <v/>
      </c>
      <c r="G5560">
        <f>'DATA DASH'!G5560</f>
        <v/>
      </c>
      <c r="H5560">
        <f>'DATA DASH'!H5560</f>
        <v/>
      </c>
      <c r="I5560">
        <f>'DATA DASH'!I5560</f>
        <v/>
      </c>
      <c r="J5560">
        <f>'DATA DASH'!J5560</f>
        <v/>
      </c>
      <c r="K5560">
        <f>'DATA DASH'!K5560</f>
        <v/>
      </c>
      <c r="L5560">
        <f>'DATA DASH'!L5560</f>
        <v/>
      </c>
      <c r="M5560">
        <f>'DATA DASH'!M5560</f>
        <v/>
      </c>
    </row>
    <row r="5561">
      <c r="A5561">
        <f>'DATA DASH'!A5561</f>
        <v/>
      </c>
      <c r="B5561">
        <f>'DATA DASH'!B5561</f>
        <v/>
      </c>
      <c r="C5561">
        <f>'DATA DASH'!C5561</f>
        <v/>
      </c>
      <c r="D5561">
        <f>'DATA DASH'!D5561</f>
        <v/>
      </c>
      <c r="E5561">
        <f>'DATA DASH'!E5561</f>
        <v/>
      </c>
      <c r="F5561">
        <f>'DATA DASH'!F5561</f>
        <v/>
      </c>
      <c r="G5561">
        <f>'DATA DASH'!G5561</f>
        <v/>
      </c>
      <c r="H5561">
        <f>'DATA DASH'!H5561</f>
        <v/>
      </c>
      <c r="I5561">
        <f>'DATA DASH'!I5561</f>
        <v/>
      </c>
      <c r="J5561">
        <f>'DATA DASH'!J5561</f>
        <v/>
      </c>
      <c r="K5561">
        <f>'DATA DASH'!K5561</f>
        <v/>
      </c>
      <c r="L5561">
        <f>'DATA DASH'!L5561</f>
        <v/>
      </c>
      <c r="M5561">
        <f>'DATA DASH'!M5561</f>
        <v/>
      </c>
    </row>
    <row r="5562">
      <c r="A5562">
        <f>'DATA DASH'!A5562</f>
        <v/>
      </c>
      <c r="B5562">
        <f>'DATA DASH'!B5562</f>
        <v/>
      </c>
      <c r="C5562">
        <f>'DATA DASH'!C5562</f>
        <v/>
      </c>
      <c r="D5562">
        <f>'DATA DASH'!D5562</f>
        <v/>
      </c>
      <c r="E5562">
        <f>'DATA DASH'!E5562</f>
        <v/>
      </c>
      <c r="F5562">
        <f>'DATA DASH'!F5562</f>
        <v/>
      </c>
      <c r="G5562">
        <f>'DATA DASH'!G5562</f>
        <v/>
      </c>
      <c r="H5562">
        <f>'DATA DASH'!H5562</f>
        <v/>
      </c>
      <c r="I5562">
        <f>'DATA DASH'!I5562</f>
        <v/>
      </c>
      <c r="J5562">
        <f>'DATA DASH'!J5562</f>
        <v/>
      </c>
      <c r="K5562">
        <f>'DATA DASH'!K5562</f>
        <v/>
      </c>
      <c r="L5562">
        <f>'DATA DASH'!L5562</f>
        <v/>
      </c>
      <c r="M5562">
        <f>'DATA DASH'!M5562</f>
        <v/>
      </c>
    </row>
    <row r="5563">
      <c r="A5563">
        <f>'DATA DASH'!A5563</f>
        <v/>
      </c>
      <c r="B5563">
        <f>'DATA DASH'!B5563</f>
        <v/>
      </c>
      <c r="C5563">
        <f>'DATA DASH'!C5563</f>
        <v/>
      </c>
      <c r="D5563">
        <f>'DATA DASH'!D5563</f>
        <v/>
      </c>
      <c r="E5563">
        <f>'DATA DASH'!E5563</f>
        <v/>
      </c>
      <c r="F5563">
        <f>'DATA DASH'!F5563</f>
        <v/>
      </c>
      <c r="G5563">
        <f>'DATA DASH'!G5563</f>
        <v/>
      </c>
      <c r="H5563">
        <f>'DATA DASH'!H5563</f>
        <v/>
      </c>
      <c r="I5563">
        <f>'DATA DASH'!I5563</f>
        <v/>
      </c>
      <c r="J5563">
        <f>'DATA DASH'!J5563</f>
        <v/>
      </c>
      <c r="K5563">
        <f>'DATA DASH'!K5563</f>
        <v/>
      </c>
      <c r="L5563">
        <f>'DATA DASH'!L5563</f>
        <v/>
      </c>
      <c r="M5563">
        <f>'DATA DASH'!M5563</f>
        <v/>
      </c>
    </row>
    <row r="5564">
      <c r="A5564">
        <f>'DATA DASH'!A5564</f>
        <v/>
      </c>
      <c r="B5564">
        <f>'DATA DASH'!B5564</f>
        <v/>
      </c>
      <c r="C5564">
        <f>'DATA DASH'!C5564</f>
        <v/>
      </c>
      <c r="D5564">
        <f>'DATA DASH'!D5564</f>
        <v/>
      </c>
      <c r="E5564">
        <f>'DATA DASH'!E5564</f>
        <v/>
      </c>
      <c r="F5564">
        <f>'DATA DASH'!F5564</f>
        <v/>
      </c>
      <c r="G5564">
        <f>'DATA DASH'!G5564</f>
        <v/>
      </c>
      <c r="H5564">
        <f>'DATA DASH'!H5564</f>
        <v/>
      </c>
      <c r="I5564">
        <f>'DATA DASH'!I5564</f>
        <v/>
      </c>
      <c r="J5564">
        <f>'DATA DASH'!J5564</f>
        <v/>
      </c>
      <c r="K5564">
        <f>'DATA DASH'!K5564</f>
        <v/>
      </c>
      <c r="L5564">
        <f>'DATA DASH'!L5564</f>
        <v/>
      </c>
      <c r="M5564">
        <f>'DATA DASH'!M5564</f>
        <v/>
      </c>
    </row>
    <row r="5565">
      <c r="A5565">
        <f>'DATA DASH'!A5565</f>
        <v/>
      </c>
      <c r="B5565">
        <f>'DATA DASH'!B5565</f>
        <v/>
      </c>
      <c r="C5565">
        <f>'DATA DASH'!C5565</f>
        <v/>
      </c>
      <c r="D5565">
        <f>'DATA DASH'!D5565</f>
        <v/>
      </c>
      <c r="E5565">
        <f>'DATA DASH'!E5565</f>
        <v/>
      </c>
      <c r="F5565">
        <f>'DATA DASH'!F5565</f>
        <v/>
      </c>
      <c r="G5565">
        <f>'DATA DASH'!G5565</f>
        <v/>
      </c>
      <c r="H5565">
        <f>'DATA DASH'!H5565</f>
        <v/>
      </c>
      <c r="I5565">
        <f>'DATA DASH'!I5565</f>
        <v/>
      </c>
      <c r="J5565">
        <f>'DATA DASH'!J5565</f>
        <v/>
      </c>
      <c r="K5565">
        <f>'DATA DASH'!K5565</f>
        <v/>
      </c>
      <c r="L5565">
        <f>'DATA DASH'!L5565</f>
        <v/>
      </c>
      <c r="M5565">
        <f>'DATA DASH'!M5565</f>
        <v/>
      </c>
    </row>
    <row r="5566">
      <c r="A5566">
        <f>'DATA DASH'!A5566</f>
        <v/>
      </c>
      <c r="B5566">
        <f>'DATA DASH'!B5566</f>
        <v/>
      </c>
      <c r="C5566">
        <f>'DATA DASH'!C5566</f>
        <v/>
      </c>
      <c r="D5566">
        <f>'DATA DASH'!D5566</f>
        <v/>
      </c>
      <c r="E5566">
        <f>'DATA DASH'!E5566</f>
        <v/>
      </c>
      <c r="F5566">
        <f>'DATA DASH'!F5566</f>
        <v/>
      </c>
      <c r="G5566">
        <f>'DATA DASH'!G5566</f>
        <v/>
      </c>
      <c r="H5566">
        <f>'DATA DASH'!H5566</f>
        <v/>
      </c>
      <c r="I5566">
        <f>'DATA DASH'!I5566</f>
        <v/>
      </c>
      <c r="J5566">
        <f>'DATA DASH'!J5566</f>
        <v/>
      </c>
      <c r="K5566">
        <f>'DATA DASH'!K5566</f>
        <v/>
      </c>
      <c r="L5566">
        <f>'DATA DASH'!L5566</f>
        <v/>
      </c>
      <c r="M5566">
        <f>'DATA DASH'!M5566</f>
        <v/>
      </c>
    </row>
    <row r="5567">
      <c r="A5567">
        <f>'DATA DASH'!A5567</f>
        <v/>
      </c>
      <c r="B5567">
        <f>'DATA DASH'!B5567</f>
        <v/>
      </c>
      <c r="C5567">
        <f>'DATA DASH'!C5567</f>
        <v/>
      </c>
      <c r="D5567">
        <f>'DATA DASH'!D5567</f>
        <v/>
      </c>
      <c r="E5567">
        <f>'DATA DASH'!E5567</f>
        <v/>
      </c>
      <c r="F5567">
        <f>'DATA DASH'!F5567</f>
        <v/>
      </c>
      <c r="G5567">
        <f>'DATA DASH'!G5567</f>
        <v/>
      </c>
      <c r="H5567">
        <f>'DATA DASH'!H5567</f>
        <v/>
      </c>
      <c r="I5567">
        <f>'DATA DASH'!I5567</f>
        <v/>
      </c>
      <c r="J5567">
        <f>'DATA DASH'!J5567</f>
        <v/>
      </c>
      <c r="K5567">
        <f>'DATA DASH'!K5567</f>
        <v/>
      </c>
      <c r="L5567">
        <f>'DATA DASH'!L5567</f>
        <v/>
      </c>
      <c r="M5567">
        <f>'DATA DASH'!M5567</f>
        <v/>
      </c>
    </row>
    <row r="5568">
      <c r="A5568">
        <f>'DATA DASH'!A5568</f>
        <v/>
      </c>
      <c r="B5568">
        <f>'DATA DASH'!B5568</f>
        <v/>
      </c>
      <c r="C5568">
        <f>'DATA DASH'!C5568</f>
        <v/>
      </c>
      <c r="D5568">
        <f>'DATA DASH'!D5568</f>
        <v/>
      </c>
      <c r="E5568">
        <f>'DATA DASH'!E5568</f>
        <v/>
      </c>
      <c r="F5568">
        <f>'DATA DASH'!F5568</f>
        <v/>
      </c>
      <c r="G5568">
        <f>'DATA DASH'!G5568</f>
        <v/>
      </c>
      <c r="H5568">
        <f>'DATA DASH'!H5568</f>
        <v/>
      </c>
      <c r="I5568">
        <f>'DATA DASH'!I5568</f>
        <v/>
      </c>
      <c r="J5568">
        <f>'DATA DASH'!J5568</f>
        <v/>
      </c>
      <c r="K5568">
        <f>'DATA DASH'!K5568</f>
        <v/>
      </c>
      <c r="L5568">
        <f>'DATA DASH'!L5568</f>
        <v/>
      </c>
      <c r="M5568">
        <f>'DATA DASH'!M5568</f>
        <v/>
      </c>
    </row>
    <row r="5569">
      <c r="A5569">
        <f>'DATA DASH'!A5569</f>
        <v/>
      </c>
      <c r="B5569">
        <f>'DATA DASH'!B5569</f>
        <v/>
      </c>
      <c r="C5569">
        <f>'DATA DASH'!C5569</f>
        <v/>
      </c>
      <c r="D5569">
        <f>'DATA DASH'!D5569</f>
        <v/>
      </c>
      <c r="E5569">
        <f>'DATA DASH'!E5569</f>
        <v/>
      </c>
      <c r="F5569">
        <f>'DATA DASH'!F5569</f>
        <v/>
      </c>
      <c r="G5569">
        <f>'DATA DASH'!G5569</f>
        <v/>
      </c>
      <c r="H5569">
        <f>'DATA DASH'!H5569</f>
        <v/>
      </c>
      <c r="I5569">
        <f>'DATA DASH'!I5569</f>
        <v/>
      </c>
      <c r="J5569">
        <f>'DATA DASH'!J5569</f>
        <v/>
      </c>
      <c r="K5569">
        <f>'DATA DASH'!K5569</f>
        <v/>
      </c>
      <c r="L5569">
        <f>'DATA DASH'!L5569</f>
        <v/>
      </c>
      <c r="M5569">
        <f>'DATA DASH'!M5569</f>
        <v/>
      </c>
    </row>
    <row r="5570">
      <c r="A5570">
        <f>'DATA DASH'!A5570</f>
        <v/>
      </c>
      <c r="B5570">
        <f>'DATA DASH'!B5570</f>
        <v/>
      </c>
      <c r="C5570">
        <f>'DATA DASH'!C5570</f>
        <v/>
      </c>
      <c r="D5570">
        <f>'DATA DASH'!D5570</f>
        <v/>
      </c>
      <c r="E5570">
        <f>'DATA DASH'!E5570</f>
        <v/>
      </c>
      <c r="F5570">
        <f>'DATA DASH'!F5570</f>
        <v/>
      </c>
      <c r="G5570">
        <f>'DATA DASH'!G5570</f>
        <v/>
      </c>
      <c r="H5570">
        <f>'DATA DASH'!H5570</f>
        <v/>
      </c>
      <c r="I5570">
        <f>'DATA DASH'!I5570</f>
        <v/>
      </c>
      <c r="J5570">
        <f>'DATA DASH'!J5570</f>
        <v/>
      </c>
      <c r="K5570">
        <f>'DATA DASH'!K5570</f>
        <v/>
      </c>
      <c r="L5570">
        <f>'DATA DASH'!L5570</f>
        <v/>
      </c>
      <c r="M5570">
        <f>'DATA DASH'!M5570</f>
        <v/>
      </c>
    </row>
    <row r="5571">
      <c r="A5571">
        <f>'DATA DASH'!A5571</f>
        <v/>
      </c>
      <c r="B5571">
        <f>'DATA DASH'!B5571</f>
        <v/>
      </c>
      <c r="C5571">
        <f>'DATA DASH'!C5571</f>
        <v/>
      </c>
      <c r="D5571">
        <f>'DATA DASH'!D5571</f>
        <v/>
      </c>
      <c r="E5571">
        <f>'DATA DASH'!E5571</f>
        <v/>
      </c>
      <c r="F5571">
        <f>'DATA DASH'!F5571</f>
        <v/>
      </c>
      <c r="G5571">
        <f>'DATA DASH'!G5571</f>
        <v/>
      </c>
      <c r="H5571">
        <f>'DATA DASH'!H5571</f>
        <v/>
      </c>
      <c r="I5571">
        <f>'DATA DASH'!I5571</f>
        <v/>
      </c>
      <c r="J5571">
        <f>'DATA DASH'!J5571</f>
        <v/>
      </c>
      <c r="K5571">
        <f>'DATA DASH'!K5571</f>
        <v/>
      </c>
      <c r="L5571">
        <f>'DATA DASH'!L5571</f>
        <v/>
      </c>
      <c r="M5571">
        <f>'DATA DASH'!M5571</f>
        <v/>
      </c>
    </row>
    <row r="5572">
      <c r="A5572">
        <f>'DATA DASH'!A5572</f>
        <v/>
      </c>
      <c r="B5572">
        <f>'DATA DASH'!B5572</f>
        <v/>
      </c>
      <c r="C5572">
        <f>'DATA DASH'!C5572</f>
        <v/>
      </c>
      <c r="D5572">
        <f>'DATA DASH'!D5572</f>
        <v/>
      </c>
      <c r="E5572">
        <f>'DATA DASH'!E5572</f>
        <v/>
      </c>
      <c r="F5572">
        <f>'DATA DASH'!F5572</f>
        <v/>
      </c>
      <c r="G5572">
        <f>'DATA DASH'!G5572</f>
        <v/>
      </c>
      <c r="H5572">
        <f>'DATA DASH'!H5572</f>
        <v/>
      </c>
      <c r="I5572">
        <f>'DATA DASH'!I5572</f>
        <v/>
      </c>
      <c r="J5572">
        <f>'DATA DASH'!J5572</f>
        <v/>
      </c>
      <c r="K5572">
        <f>'DATA DASH'!K5572</f>
        <v/>
      </c>
      <c r="L5572">
        <f>'DATA DASH'!L5572</f>
        <v/>
      </c>
      <c r="M5572">
        <f>'DATA DASH'!M5572</f>
        <v/>
      </c>
    </row>
    <row r="5573">
      <c r="A5573">
        <f>'DATA DASH'!A5573</f>
        <v/>
      </c>
      <c r="B5573">
        <f>'DATA DASH'!B5573</f>
        <v/>
      </c>
      <c r="C5573">
        <f>'DATA DASH'!C5573</f>
        <v/>
      </c>
      <c r="D5573">
        <f>'DATA DASH'!D5573</f>
        <v/>
      </c>
      <c r="E5573">
        <f>'DATA DASH'!E5573</f>
        <v/>
      </c>
      <c r="F5573">
        <f>'DATA DASH'!F5573</f>
        <v/>
      </c>
      <c r="G5573">
        <f>'DATA DASH'!G5573</f>
        <v/>
      </c>
      <c r="H5573">
        <f>'DATA DASH'!H5573</f>
        <v/>
      </c>
      <c r="I5573">
        <f>'DATA DASH'!I5573</f>
        <v/>
      </c>
      <c r="J5573">
        <f>'DATA DASH'!J5573</f>
        <v/>
      </c>
      <c r="K5573">
        <f>'DATA DASH'!K5573</f>
        <v/>
      </c>
      <c r="L5573">
        <f>'DATA DASH'!L5573</f>
        <v/>
      </c>
      <c r="M5573">
        <f>'DATA DASH'!M5573</f>
        <v/>
      </c>
    </row>
    <row r="5574">
      <c r="A5574">
        <f>'DATA DASH'!A5574</f>
        <v/>
      </c>
      <c r="B5574">
        <f>'DATA DASH'!B5574</f>
        <v/>
      </c>
      <c r="C5574">
        <f>'DATA DASH'!C5574</f>
        <v/>
      </c>
      <c r="D5574">
        <f>'DATA DASH'!D5574</f>
        <v/>
      </c>
      <c r="E5574">
        <f>'DATA DASH'!E5574</f>
        <v/>
      </c>
      <c r="F5574">
        <f>'DATA DASH'!F5574</f>
        <v/>
      </c>
      <c r="G5574">
        <f>'DATA DASH'!G5574</f>
        <v/>
      </c>
      <c r="H5574">
        <f>'DATA DASH'!H5574</f>
        <v/>
      </c>
      <c r="I5574">
        <f>'DATA DASH'!I5574</f>
        <v/>
      </c>
      <c r="J5574">
        <f>'DATA DASH'!J5574</f>
        <v/>
      </c>
      <c r="K5574">
        <f>'DATA DASH'!K5574</f>
        <v/>
      </c>
      <c r="L5574">
        <f>'DATA DASH'!L5574</f>
        <v/>
      </c>
      <c r="M5574">
        <f>'DATA DASH'!M5574</f>
        <v/>
      </c>
    </row>
    <row r="5575">
      <c r="A5575">
        <f>'DATA DASH'!A5575</f>
        <v/>
      </c>
      <c r="B5575">
        <f>'DATA DASH'!B5575</f>
        <v/>
      </c>
      <c r="C5575">
        <f>'DATA DASH'!C5575</f>
        <v/>
      </c>
      <c r="D5575">
        <f>'DATA DASH'!D5575</f>
        <v/>
      </c>
      <c r="E5575">
        <f>'DATA DASH'!E5575</f>
        <v/>
      </c>
      <c r="F5575">
        <f>'DATA DASH'!F5575</f>
        <v/>
      </c>
      <c r="G5575">
        <f>'DATA DASH'!G5575</f>
        <v/>
      </c>
      <c r="H5575">
        <f>'DATA DASH'!H5575</f>
        <v/>
      </c>
      <c r="I5575">
        <f>'DATA DASH'!I5575</f>
        <v/>
      </c>
      <c r="J5575">
        <f>'DATA DASH'!J5575</f>
        <v/>
      </c>
      <c r="K5575">
        <f>'DATA DASH'!K5575</f>
        <v/>
      </c>
      <c r="L5575">
        <f>'DATA DASH'!L5575</f>
        <v/>
      </c>
      <c r="M5575">
        <f>'DATA DASH'!M5575</f>
        <v/>
      </c>
    </row>
    <row r="5576">
      <c r="A5576">
        <f>'DATA DASH'!A5576</f>
        <v/>
      </c>
      <c r="B5576">
        <f>'DATA DASH'!B5576</f>
        <v/>
      </c>
      <c r="C5576">
        <f>'DATA DASH'!C5576</f>
        <v/>
      </c>
      <c r="D5576">
        <f>'DATA DASH'!D5576</f>
        <v/>
      </c>
      <c r="E5576">
        <f>'DATA DASH'!E5576</f>
        <v/>
      </c>
      <c r="F5576">
        <f>'DATA DASH'!F5576</f>
        <v/>
      </c>
      <c r="G5576">
        <f>'DATA DASH'!G5576</f>
        <v/>
      </c>
      <c r="H5576">
        <f>'DATA DASH'!H5576</f>
        <v/>
      </c>
      <c r="I5576">
        <f>'DATA DASH'!I5576</f>
        <v/>
      </c>
      <c r="J5576">
        <f>'DATA DASH'!J5576</f>
        <v/>
      </c>
      <c r="K5576">
        <f>'DATA DASH'!K5576</f>
        <v/>
      </c>
      <c r="L5576">
        <f>'DATA DASH'!L5576</f>
        <v/>
      </c>
      <c r="M5576">
        <f>'DATA DASH'!M5576</f>
        <v/>
      </c>
    </row>
    <row r="5577">
      <c r="A5577">
        <f>'DATA DASH'!A5577</f>
        <v/>
      </c>
      <c r="B5577">
        <f>'DATA DASH'!B5577</f>
        <v/>
      </c>
      <c r="C5577">
        <f>'DATA DASH'!C5577</f>
        <v/>
      </c>
      <c r="D5577">
        <f>'DATA DASH'!D5577</f>
        <v/>
      </c>
      <c r="E5577">
        <f>'DATA DASH'!E5577</f>
        <v/>
      </c>
      <c r="F5577">
        <f>'DATA DASH'!F5577</f>
        <v/>
      </c>
      <c r="G5577">
        <f>'DATA DASH'!G5577</f>
        <v/>
      </c>
      <c r="H5577">
        <f>'DATA DASH'!H5577</f>
        <v/>
      </c>
      <c r="I5577">
        <f>'DATA DASH'!I5577</f>
        <v/>
      </c>
      <c r="J5577">
        <f>'DATA DASH'!J5577</f>
        <v/>
      </c>
      <c r="K5577">
        <f>'DATA DASH'!K5577</f>
        <v/>
      </c>
      <c r="L5577">
        <f>'DATA DASH'!L5577</f>
        <v/>
      </c>
      <c r="M5577">
        <f>'DATA DASH'!M5577</f>
        <v/>
      </c>
    </row>
    <row r="5578">
      <c r="A5578">
        <f>'DATA DASH'!A5578</f>
        <v/>
      </c>
      <c r="B5578">
        <f>'DATA DASH'!B5578</f>
        <v/>
      </c>
      <c r="C5578">
        <f>'DATA DASH'!C5578</f>
        <v/>
      </c>
      <c r="D5578">
        <f>'DATA DASH'!D5578</f>
        <v/>
      </c>
      <c r="E5578">
        <f>'DATA DASH'!E5578</f>
        <v/>
      </c>
      <c r="F5578">
        <f>'DATA DASH'!F5578</f>
        <v/>
      </c>
      <c r="G5578">
        <f>'DATA DASH'!G5578</f>
        <v/>
      </c>
      <c r="H5578">
        <f>'DATA DASH'!H5578</f>
        <v/>
      </c>
      <c r="I5578">
        <f>'DATA DASH'!I5578</f>
        <v/>
      </c>
      <c r="J5578">
        <f>'DATA DASH'!J5578</f>
        <v/>
      </c>
      <c r="K5578">
        <f>'DATA DASH'!K5578</f>
        <v/>
      </c>
      <c r="L5578">
        <f>'DATA DASH'!L5578</f>
        <v/>
      </c>
      <c r="M5578">
        <f>'DATA DASH'!M5578</f>
        <v/>
      </c>
    </row>
    <row r="5579">
      <c r="A5579">
        <f>'DATA DASH'!A5579</f>
        <v/>
      </c>
      <c r="B5579">
        <f>'DATA DASH'!B5579</f>
        <v/>
      </c>
      <c r="C5579">
        <f>'DATA DASH'!C5579</f>
        <v/>
      </c>
      <c r="D5579">
        <f>'DATA DASH'!D5579</f>
        <v/>
      </c>
      <c r="E5579">
        <f>'DATA DASH'!E5579</f>
        <v/>
      </c>
      <c r="F5579">
        <f>'DATA DASH'!F5579</f>
        <v/>
      </c>
      <c r="G5579">
        <f>'DATA DASH'!G5579</f>
        <v/>
      </c>
      <c r="H5579">
        <f>'DATA DASH'!H5579</f>
        <v/>
      </c>
      <c r="I5579">
        <f>'DATA DASH'!I5579</f>
        <v/>
      </c>
      <c r="J5579">
        <f>'DATA DASH'!J5579</f>
        <v/>
      </c>
      <c r="K5579">
        <f>'DATA DASH'!K5579</f>
        <v/>
      </c>
      <c r="L5579">
        <f>'DATA DASH'!L5579</f>
        <v/>
      </c>
      <c r="M5579">
        <f>'DATA DASH'!M5579</f>
        <v/>
      </c>
    </row>
    <row r="5580">
      <c r="A5580">
        <f>'DATA DASH'!A5580</f>
        <v/>
      </c>
      <c r="B5580">
        <f>'DATA DASH'!B5580</f>
        <v/>
      </c>
      <c r="C5580">
        <f>'DATA DASH'!C5580</f>
        <v/>
      </c>
      <c r="D5580">
        <f>'DATA DASH'!D5580</f>
        <v/>
      </c>
      <c r="E5580">
        <f>'DATA DASH'!E5580</f>
        <v/>
      </c>
      <c r="F5580">
        <f>'DATA DASH'!F5580</f>
        <v/>
      </c>
      <c r="G5580">
        <f>'DATA DASH'!G5580</f>
        <v/>
      </c>
      <c r="H5580">
        <f>'DATA DASH'!H5580</f>
        <v/>
      </c>
      <c r="I5580">
        <f>'DATA DASH'!I5580</f>
        <v/>
      </c>
      <c r="J5580">
        <f>'DATA DASH'!J5580</f>
        <v/>
      </c>
      <c r="K5580">
        <f>'DATA DASH'!K5580</f>
        <v/>
      </c>
      <c r="L5580">
        <f>'DATA DASH'!L5580</f>
        <v/>
      </c>
      <c r="M5580">
        <f>'DATA DASH'!M5580</f>
        <v/>
      </c>
    </row>
    <row r="5581">
      <c r="A5581">
        <f>'DATA DASH'!A5581</f>
        <v/>
      </c>
      <c r="B5581">
        <f>'DATA DASH'!B5581</f>
        <v/>
      </c>
      <c r="C5581">
        <f>'DATA DASH'!C5581</f>
        <v/>
      </c>
      <c r="D5581">
        <f>'DATA DASH'!D5581</f>
        <v/>
      </c>
      <c r="E5581">
        <f>'DATA DASH'!E5581</f>
        <v/>
      </c>
      <c r="F5581">
        <f>'DATA DASH'!F5581</f>
        <v/>
      </c>
      <c r="G5581">
        <f>'DATA DASH'!G5581</f>
        <v/>
      </c>
      <c r="H5581">
        <f>'DATA DASH'!H5581</f>
        <v/>
      </c>
      <c r="I5581">
        <f>'DATA DASH'!I5581</f>
        <v/>
      </c>
      <c r="J5581">
        <f>'DATA DASH'!J5581</f>
        <v/>
      </c>
      <c r="K5581">
        <f>'DATA DASH'!K5581</f>
        <v/>
      </c>
      <c r="L5581">
        <f>'DATA DASH'!L5581</f>
        <v/>
      </c>
      <c r="M5581">
        <f>'DATA DASH'!M5581</f>
        <v/>
      </c>
    </row>
    <row r="5582">
      <c r="A5582">
        <f>'DATA DASH'!A5582</f>
        <v/>
      </c>
      <c r="B5582">
        <f>'DATA DASH'!B5582</f>
        <v/>
      </c>
      <c r="C5582">
        <f>'DATA DASH'!C5582</f>
        <v/>
      </c>
      <c r="D5582">
        <f>'DATA DASH'!D5582</f>
        <v/>
      </c>
      <c r="E5582">
        <f>'DATA DASH'!E5582</f>
        <v/>
      </c>
      <c r="F5582">
        <f>'DATA DASH'!F5582</f>
        <v/>
      </c>
      <c r="G5582">
        <f>'DATA DASH'!G5582</f>
        <v/>
      </c>
      <c r="H5582">
        <f>'DATA DASH'!H5582</f>
        <v/>
      </c>
      <c r="I5582">
        <f>'DATA DASH'!I5582</f>
        <v/>
      </c>
      <c r="J5582">
        <f>'DATA DASH'!J5582</f>
        <v/>
      </c>
      <c r="K5582">
        <f>'DATA DASH'!K5582</f>
        <v/>
      </c>
      <c r="L5582">
        <f>'DATA DASH'!L5582</f>
        <v/>
      </c>
      <c r="M5582">
        <f>'DATA DASH'!M5582</f>
        <v/>
      </c>
    </row>
    <row r="5583">
      <c r="A5583">
        <f>'DATA DASH'!A5583</f>
        <v/>
      </c>
      <c r="B5583">
        <f>'DATA DASH'!B5583</f>
        <v/>
      </c>
      <c r="C5583">
        <f>'DATA DASH'!C5583</f>
        <v/>
      </c>
      <c r="D5583">
        <f>'DATA DASH'!D5583</f>
        <v/>
      </c>
      <c r="E5583">
        <f>'DATA DASH'!E5583</f>
        <v/>
      </c>
      <c r="F5583">
        <f>'DATA DASH'!F5583</f>
        <v/>
      </c>
      <c r="G5583">
        <f>'DATA DASH'!G5583</f>
        <v/>
      </c>
      <c r="H5583">
        <f>'DATA DASH'!H5583</f>
        <v/>
      </c>
      <c r="I5583">
        <f>'DATA DASH'!I5583</f>
        <v/>
      </c>
      <c r="J5583">
        <f>'DATA DASH'!J5583</f>
        <v/>
      </c>
      <c r="K5583">
        <f>'DATA DASH'!K5583</f>
        <v/>
      </c>
      <c r="L5583">
        <f>'DATA DASH'!L5583</f>
        <v/>
      </c>
      <c r="M5583">
        <f>'DATA DASH'!M5583</f>
        <v/>
      </c>
    </row>
    <row r="5584">
      <c r="A5584">
        <f>'DATA DASH'!A5584</f>
        <v/>
      </c>
      <c r="B5584">
        <f>'DATA DASH'!B5584</f>
        <v/>
      </c>
      <c r="C5584">
        <f>'DATA DASH'!C5584</f>
        <v/>
      </c>
      <c r="D5584">
        <f>'DATA DASH'!D5584</f>
        <v/>
      </c>
      <c r="E5584">
        <f>'DATA DASH'!E5584</f>
        <v/>
      </c>
      <c r="F5584">
        <f>'DATA DASH'!F5584</f>
        <v/>
      </c>
      <c r="G5584">
        <f>'DATA DASH'!G5584</f>
        <v/>
      </c>
      <c r="H5584">
        <f>'DATA DASH'!H5584</f>
        <v/>
      </c>
      <c r="I5584">
        <f>'DATA DASH'!I5584</f>
        <v/>
      </c>
      <c r="J5584">
        <f>'DATA DASH'!J5584</f>
        <v/>
      </c>
      <c r="K5584">
        <f>'DATA DASH'!K5584</f>
        <v/>
      </c>
      <c r="L5584">
        <f>'DATA DASH'!L5584</f>
        <v/>
      </c>
      <c r="M5584">
        <f>'DATA DASH'!M5584</f>
        <v/>
      </c>
    </row>
    <row r="5585">
      <c r="A5585">
        <f>'DATA DASH'!A5585</f>
        <v/>
      </c>
      <c r="B5585">
        <f>'DATA DASH'!B5585</f>
        <v/>
      </c>
      <c r="C5585">
        <f>'DATA DASH'!C5585</f>
        <v/>
      </c>
      <c r="D5585">
        <f>'DATA DASH'!D5585</f>
        <v/>
      </c>
      <c r="E5585">
        <f>'DATA DASH'!E5585</f>
        <v/>
      </c>
      <c r="F5585">
        <f>'DATA DASH'!F5585</f>
        <v/>
      </c>
      <c r="G5585">
        <f>'DATA DASH'!G5585</f>
        <v/>
      </c>
      <c r="H5585">
        <f>'DATA DASH'!H5585</f>
        <v/>
      </c>
      <c r="I5585">
        <f>'DATA DASH'!I5585</f>
        <v/>
      </c>
      <c r="J5585">
        <f>'DATA DASH'!J5585</f>
        <v/>
      </c>
      <c r="K5585">
        <f>'DATA DASH'!K5585</f>
        <v/>
      </c>
      <c r="L5585">
        <f>'DATA DASH'!L5585</f>
        <v/>
      </c>
      <c r="M5585">
        <f>'DATA DASH'!M5585</f>
        <v/>
      </c>
    </row>
    <row r="5586">
      <c r="A5586">
        <f>'DATA DASH'!A5586</f>
        <v/>
      </c>
      <c r="B5586">
        <f>'DATA DASH'!B5586</f>
        <v/>
      </c>
      <c r="C5586">
        <f>'DATA DASH'!C5586</f>
        <v/>
      </c>
      <c r="D5586">
        <f>'DATA DASH'!D5586</f>
        <v/>
      </c>
      <c r="E5586">
        <f>'DATA DASH'!E5586</f>
        <v/>
      </c>
      <c r="F5586">
        <f>'DATA DASH'!F5586</f>
        <v/>
      </c>
      <c r="G5586">
        <f>'DATA DASH'!G5586</f>
        <v/>
      </c>
      <c r="H5586">
        <f>'DATA DASH'!H5586</f>
        <v/>
      </c>
      <c r="I5586">
        <f>'DATA DASH'!I5586</f>
        <v/>
      </c>
      <c r="J5586">
        <f>'DATA DASH'!J5586</f>
        <v/>
      </c>
      <c r="K5586">
        <f>'DATA DASH'!K5586</f>
        <v/>
      </c>
      <c r="L5586">
        <f>'DATA DASH'!L5586</f>
        <v/>
      </c>
      <c r="M5586">
        <f>'DATA DASH'!M5586</f>
        <v/>
      </c>
    </row>
    <row r="5587">
      <c r="A5587">
        <f>'DATA DASH'!A5587</f>
        <v/>
      </c>
      <c r="B5587">
        <f>'DATA DASH'!B5587</f>
        <v/>
      </c>
      <c r="C5587">
        <f>'DATA DASH'!C5587</f>
        <v/>
      </c>
      <c r="D5587">
        <f>'DATA DASH'!D5587</f>
        <v/>
      </c>
      <c r="E5587">
        <f>'DATA DASH'!E5587</f>
        <v/>
      </c>
      <c r="F5587">
        <f>'DATA DASH'!F5587</f>
        <v/>
      </c>
      <c r="G5587">
        <f>'DATA DASH'!G5587</f>
        <v/>
      </c>
      <c r="H5587">
        <f>'DATA DASH'!H5587</f>
        <v/>
      </c>
      <c r="I5587">
        <f>'DATA DASH'!I5587</f>
        <v/>
      </c>
      <c r="J5587">
        <f>'DATA DASH'!J5587</f>
        <v/>
      </c>
      <c r="K5587">
        <f>'DATA DASH'!K5587</f>
        <v/>
      </c>
      <c r="L5587">
        <f>'DATA DASH'!L5587</f>
        <v/>
      </c>
      <c r="M5587">
        <f>'DATA DASH'!M5587</f>
        <v/>
      </c>
    </row>
    <row r="5588">
      <c r="A5588">
        <f>'DATA DASH'!A5588</f>
        <v/>
      </c>
      <c r="B5588">
        <f>'DATA DASH'!B5588</f>
        <v/>
      </c>
      <c r="C5588">
        <f>'DATA DASH'!C5588</f>
        <v/>
      </c>
      <c r="D5588">
        <f>'DATA DASH'!D5588</f>
        <v/>
      </c>
      <c r="E5588">
        <f>'DATA DASH'!E5588</f>
        <v/>
      </c>
      <c r="F5588">
        <f>'DATA DASH'!F5588</f>
        <v/>
      </c>
      <c r="G5588">
        <f>'DATA DASH'!G5588</f>
        <v/>
      </c>
      <c r="H5588">
        <f>'DATA DASH'!H5588</f>
        <v/>
      </c>
      <c r="I5588">
        <f>'DATA DASH'!I5588</f>
        <v/>
      </c>
      <c r="J5588">
        <f>'DATA DASH'!J5588</f>
        <v/>
      </c>
      <c r="K5588">
        <f>'DATA DASH'!K5588</f>
        <v/>
      </c>
      <c r="L5588">
        <f>'DATA DASH'!L5588</f>
        <v/>
      </c>
      <c r="M5588">
        <f>'DATA DASH'!M5588</f>
        <v/>
      </c>
    </row>
    <row r="5589">
      <c r="A5589">
        <f>'DATA DASH'!A5589</f>
        <v/>
      </c>
      <c r="B5589">
        <f>'DATA DASH'!B5589</f>
        <v/>
      </c>
      <c r="C5589">
        <f>'DATA DASH'!C5589</f>
        <v/>
      </c>
      <c r="D5589">
        <f>'DATA DASH'!D5589</f>
        <v/>
      </c>
      <c r="E5589">
        <f>'DATA DASH'!E5589</f>
        <v/>
      </c>
      <c r="F5589">
        <f>'DATA DASH'!F5589</f>
        <v/>
      </c>
      <c r="G5589">
        <f>'DATA DASH'!G5589</f>
        <v/>
      </c>
      <c r="H5589">
        <f>'DATA DASH'!H5589</f>
        <v/>
      </c>
      <c r="I5589">
        <f>'DATA DASH'!I5589</f>
        <v/>
      </c>
      <c r="J5589">
        <f>'DATA DASH'!J5589</f>
        <v/>
      </c>
      <c r="K5589">
        <f>'DATA DASH'!K5589</f>
        <v/>
      </c>
      <c r="L5589">
        <f>'DATA DASH'!L5589</f>
        <v/>
      </c>
      <c r="M5589">
        <f>'DATA DASH'!M5589</f>
        <v/>
      </c>
    </row>
    <row r="5590">
      <c r="A5590">
        <f>'DATA DASH'!A5590</f>
        <v/>
      </c>
      <c r="B5590">
        <f>'DATA DASH'!B5590</f>
        <v/>
      </c>
      <c r="C5590">
        <f>'DATA DASH'!C5590</f>
        <v/>
      </c>
      <c r="D5590">
        <f>'DATA DASH'!D5590</f>
        <v/>
      </c>
      <c r="E5590">
        <f>'DATA DASH'!E5590</f>
        <v/>
      </c>
      <c r="F5590">
        <f>'DATA DASH'!F5590</f>
        <v/>
      </c>
      <c r="G5590">
        <f>'DATA DASH'!G5590</f>
        <v/>
      </c>
      <c r="H5590">
        <f>'DATA DASH'!H5590</f>
        <v/>
      </c>
      <c r="I5590">
        <f>'DATA DASH'!I5590</f>
        <v/>
      </c>
      <c r="J5590">
        <f>'DATA DASH'!J5590</f>
        <v/>
      </c>
      <c r="K5590">
        <f>'DATA DASH'!K5590</f>
        <v/>
      </c>
      <c r="L5590">
        <f>'DATA DASH'!L5590</f>
        <v/>
      </c>
      <c r="M5590">
        <f>'DATA DASH'!M5590</f>
        <v/>
      </c>
    </row>
    <row r="5591">
      <c r="A5591">
        <f>'DATA DASH'!A5591</f>
        <v/>
      </c>
      <c r="B5591">
        <f>'DATA DASH'!B5591</f>
        <v/>
      </c>
      <c r="C5591">
        <f>'DATA DASH'!C5591</f>
        <v/>
      </c>
      <c r="D5591">
        <f>'DATA DASH'!D5591</f>
        <v/>
      </c>
      <c r="E5591">
        <f>'DATA DASH'!E5591</f>
        <v/>
      </c>
      <c r="F5591">
        <f>'DATA DASH'!F5591</f>
        <v/>
      </c>
      <c r="G5591">
        <f>'DATA DASH'!G5591</f>
        <v/>
      </c>
      <c r="H5591">
        <f>'DATA DASH'!H5591</f>
        <v/>
      </c>
      <c r="I5591">
        <f>'DATA DASH'!I5591</f>
        <v/>
      </c>
      <c r="J5591">
        <f>'DATA DASH'!J5591</f>
        <v/>
      </c>
      <c r="K5591">
        <f>'DATA DASH'!K5591</f>
        <v/>
      </c>
      <c r="L5591">
        <f>'DATA DASH'!L5591</f>
        <v/>
      </c>
      <c r="M5591">
        <f>'DATA DASH'!M5591</f>
        <v/>
      </c>
    </row>
    <row r="5592">
      <c r="A5592">
        <f>'DATA DASH'!A5592</f>
        <v/>
      </c>
      <c r="B5592">
        <f>'DATA DASH'!B5592</f>
        <v/>
      </c>
      <c r="C5592">
        <f>'DATA DASH'!C5592</f>
        <v/>
      </c>
      <c r="D5592">
        <f>'DATA DASH'!D5592</f>
        <v/>
      </c>
      <c r="E5592">
        <f>'DATA DASH'!E5592</f>
        <v/>
      </c>
      <c r="F5592">
        <f>'DATA DASH'!F5592</f>
        <v/>
      </c>
      <c r="G5592">
        <f>'DATA DASH'!G5592</f>
        <v/>
      </c>
      <c r="H5592">
        <f>'DATA DASH'!H5592</f>
        <v/>
      </c>
      <c r="I5592">
        <f>'DATA DASH'!I5592</f>
        <v/>
      </c>
      <c r="J5592">
        <f>'DATA DASH'!J5592</f>
        <v/>
      </c>
      <c r="K5592">
        <f>'DATA DASH'!K5592</f>
        <v/>
      </c>
      <c r="L5592">
        <f>'DATA DASH'!L5592</f>
        <v/>
      </c>
      <c r="M5592">
        <f>'DATA DASH'!M5592</f>
        <v/>
      </c>
    </row>
    <row r="5593">
      <c r="A5593">
        <f>'DATA DASH'!A5593</f>
        <v/>
      </c>
      <c r="B5593">
        <f>'DATA DASH'!B5593</f>
        <v/>
      </c>
      <c r="C5593">
        <f>'DATA DASH'!C5593</f>
        <v/>
      </c>
      <c r="D5593">
        <f>'DATA DASH'!D5593</f>
        <v/>
      </c>
      <c r="E5593">
        <f>'DATA DASH'!E5593</f>
        <v/>
      </c>
      <c r="F5593">
        <f>'DATA DASH'!F5593</f>
        <v/>
      </c>
      <c r="G5593">
        <f>'DATA DASH'!G5593</f>
        <v/>
      </c>
      <c r="H5593">
        <f>'DATA DASH'!H5593</f>
        <v/>
      </c>
      <c r="I5593">
        <f>'DATA DASH'!I5593</f>
        <v/>
      </c>
      <c r="J5593">
        <f>'DATA DASH'!J5593</f>
        <v/>
      </c>
      <c r="K5593">
        <f>'DATA DASH'!K5593</f>
        <v/>
      </c>
      <c r="L5593">
        <f>'DATA DASH'!L5593</f>
        <v/>
      </c>
      <c r="M5593">
        <f>'DATA DASH'!M5593</f>
        <v/>
      </c>
    </row>
    <row r="5594">
      <c r="A5594">
        <f>'DATA DASH'!A5594</f>
        <v/>
      </c>
      <c r="B5594">
        <f>'DATA DASH'!B5594</f>
        <v/>
      </c>
      <c r="C5594">
        <f>'DATA DASH'!C5594</f>
        <v/>
      </c>
      <c r="D5594">
        <f>'DATA DASH'!D5594</f>
        <v/>
      </c>
      <c r="E5594">
        <f>'DATA DASH'!E5594</f>
        <v/>
      </c>
      <c r="F5594">
        <f>'DATA DASH'!F5594</f>
        <v/>
      </c>
      <c r="G5594">
        <f>'DATA DASH'!G5594</f>
        <v/>
      </c>
      <c r="H5594">
        <f>'DATA DASH'!H5594</f>
        <v/>
      </c>
      <c r="I5594">
        <f>'DATA DASH'!I5594</f>
        <v/>
      </c>
      <c r="J5594">
        <f>'DATA DASH'!J5594</f>
        <v/>
      </c>
      <c r="K5594">
        <f>'DATA DASH'!K5594</f>
        <v/>
      </c>
      <c r="L5594">
        <f>'DATA DASH'!L5594</f>
        <v/>
      </c>
      <c r="M5594">
        <f>'DATA DASH'!M5594</f>
        <v/>
      </c>
    </row>
    <row r="5595">
      <c r="A5595">
        <f>'DATA DASH'!A5595</f>
        <v/>
      </c>
      <c r="B5595">
        <f>'DATA DASH'!B5595</f>
        <v/>
      </c>
      <c r="C5595">
        <f>'DATA DASH'!C5595</f>
        <v/>
      </c>
      <c r="D5595">
        <f>'DATA DASH'!D5595</f>
        <v/>
      </c>
      <c r="E5595">
        <f>'DATA DASH'!E5595</f>
        <v/>
      </c>
      <c r="F5595">
        <f>'DATA DASH'!F5595</f>
        <v/>
      </c>
      <c r="G5595">
        <f>'DATA DASH'!G5595</f>
        <v/>
      </c>
      <c r="H5595">
        <f>'DATA DASH'!H5595</f>
        <v/>
      </c>
      <c r="I5595">
        <f>'DATA DASH'!I5595</f>
        <v/>
      </c>
      <c r="J5595">
        <f>'DATA DASH'!J5595</f>
        <v/>
      </c>
      <c r="K5595">
        <f>'DATA DASH'!K5595</f>
        <v/>
      </c>
      <c r="L5595">
        <f>'DATA DASH'!L5595</f>
        <v/>
      </c>
      <c r="M5595">
        <f>'DATA DASH'!M5595</f>
        <v/>
      </c>
    </row>
    <row r="5596">
      <c r="A5596">
        <f>'DATA DASH'!A5596</f>
        <v/>
      </c>
      <c r="B5596">
        <f>'DATA DASH'!B5596</f>
        <v/>
      </c>
      <c r="C5596">
        <f>'DATA DASH'!C5596</f>
        <v/>
      </c>
      <c r="D5596">
        <f>'DATA DASH'!D5596</f>
        <v/>
      </c>
      <c r="E5596">
        <f>'DATA DASH'!E5596</f>
        <v/>
      </c>
      <c r="F5596">
        <f>'DATA DASH'!F5596</f>
        <v/>
      </c>
      <c r="G5596">
        <f>'DATA DASH'!G5596</f>
        <v/>
      </c>
      <c r="H5596">
        <f>'DATA DASH'!H5596</f>
        <v/>
      </c>
      <c r="I5596">
        <f>'DATA DASH'!I5596</f>
        <v/>
      </c>
      <c r="J5596">
        <f>'DATA DASH'!J5596</f>
        <v/>
      </c>
      <c r="K5596">
        <f>'DATA DASH'!K5596</f>
        <v/>
      </c>
      <c r="L5596">
        <f>'DATA DASH'!L5596</f>
        <v/>
      </c>
      <c r="M5596">
        <f>'DATA DASH'!M5596</f>
        <v/>
      </c>
    </row>
    <row r="5597">
      <c r="A5597">
        <f>'DATA DASH'!A5597</f>
        <v/>
      </c>
      <c r="B5597">
        <f>'DATA DASH'!B5597</f>
        <v/>
      </c>
      <c r="C5597">
        <f>'DATA DASH'!C5597</f>
        <v/>
      </c>
      <c r="D5597">
        <f>'DATA DASH'!D5597</f>
        <v/>
      </c>
      <c r="E5597">
        <f>'DATA DASH'!E5597</f>
        <v/>
      </c>
      <c r="F5597">
        <f>'DATA DASH'!F5597</f>
        <v/>
      </c>
      <c r="G5597">
        <f>'DATA DASH'!G5597</f>
        <v/>
      </c>
      <c r="H5597">
        <f>'DATA DASH'!H5597</f>
        <v/>
      </c>
      <c r="I5597">
        <f>'DATA DASH'!I5597</f>
        <v/>
      </c>
      <c r="J5597">
        <f>'DATA DASH'!J5597</f>
        <v/>
      </c>
      <c r="K5597">
        <f>'DATA DASH'!K5597</f>
        <v/>
      </c>
      <c r="L5597">
        <f>'DATA DASH'!L5597</f>
        <v/>
      </c>
      <c r="M5597">
        <f>'DATA DASH'!M5597</f>
        <v/>
      </c>
    </row>
    <row r="5598">
      <c r="A5598">
        <f>'DATA DASH'!A5598</f>
        <v/>
      </c>
      <c r="B5598">
        <f>'DATA DASH'!B5598</f>
        <v/>
      </c>
      <c r="C5598">
        <f>'DATA DASH'!C5598</f>
        <v/>
      </c>
      <c r="D5598">
        <f>'DATA DASH'!D5598</f>
        <v/>
      </c>
      <c r="E5598">
        <f>'DATA DASH'!E5598</f>
        <v/>
      </c>
      <c r="F5598">
        <f>'DATA DASH'!F5598</f>
        <v/>
      </c>
      <c r="G5598">
        <f>'DATA DASH'!G5598</f>
        <v/>
      </c>
      <c r="H5598">
        <f>'DATA DASH'!H5598</f>
        <v/>
      </c>
      <c r="I5598">
        <f>'DATA DASH'!I5598</f>
        <v/>
      </c>
      <c r="J5598">
        <f>'DATA DASH'!J5598</f>
        <v/>
      </c>
      <c r="K5598">
        <f>'DATA DASH'!K5598</f>
        <v/>
      </c>
      <c r="L5598">
        <f>'DATA DASH'!L5598</f>
        <v/>
      </c>
      <c r="M5598">
        <f>'DATA DASH'!M5598</f>
        <v/>
      </c>
    </row>
    <row r="5599">
      <c r="A5599">
        <f>'DATA DASH'!A5599</f>
        <v/>
      </c>
      <c r="B5599">
        <f>'DATA DASH'!B5599</f>
        <v/>
      </c>
      <c r="C5599">
        <f>'DATA DASH'!C5599</f>
        <v/>
      </c>
      <c r="D5599">
        <f>'DATA DASH'!D5599</f>
        <v/>
      </c>
      <c r="E5599">
        <f>'DATA DASH'!E5599</f>
        <v/>
      </c>
      <c r="F5599">
        <f>'DATA DASH'!F5599</f>
        <v/>
      </c>
      <c r="G5599">
        <f>'DATA DASH'!G5599</f>
        <v/>
      </c>
      <c r="H5599">
        <f>'DATA DASH'!H5599</f>
        <v/>
      </c>
      <c r="I5599">
        <f>'DATA DASH'!I5599</f>
        <v/>
      </c>
      <c r="J5599">
        <f>'DATA DASH'!J5599</f>
        <v/>
      </c>
      <c r="K5599">
        <f>'DATA DASH'!K5599</f>
        <v/>
      </c>
      <c r="L5599">
        <f>'DATA DASH'!L5599</f>
        <v/>
      </c>
      <c r="M5599">
        <f>'DATA DASH'!M5599</f>
        <v/>
      </c>
    </row>
    <row r="5600">
      <c r="A5600">
        <f>'DATA DASH'!A5600</f>
        <v/>
      </c>
      <c r="B5600">
        <f>'DATA DASH'!B5600</f>
        <v/>
      </c>
      <c r="C5600">
        <f>'DATA DASH'!C5600</f>
        <v/>
      </c>
      <c r="D5600">
        <f>'DATA DASH'!D5600</f>
        <v/>
      </c>
      <c r="E5600">
        <f>'DATA DASH'!E5600</f>
        <v/>
      </c>
      <c r="F5600">
        <f>'DATA DASH'!F5600</f>
        <v/>
      </c>
      <c r="G5600">
        <f>'DATA DASH'!G5600</f>
        <v/>
      </c>
      <c r="H5600">
        <f>'DATA DASH'!H5600</f>
        <v/>
      </c>
      <c r="I5600">
        <f>'DATA DASH'!I5600</f>
        <v/>
      </c>
      <c r="J5600">
        <f>'DATA DASH'!J5600</f>
        <v/>
      </c>
      <c r="K5600">
        <f>'DATA DASH'!K5600</f>
        <v/>
      </c>
      <c r="L5600">
        <f>'DATA DASH'!L5600</f>
        <v/>
      </c>
      <c r="M5600">
        <f>'DATA DASH'!M5600</f>
        <v/>
      </c>
    </row>
    <row r="5601">
      <c r="A5601">
        <f>'DATA DASH'!A5601</f>
        <v/>
      </c>
      <c r="B5601">
        <f>'DATA DASH'!B5601</f>
        <v/>
      </c>
      <c r="C5601">
        <f>'DATA DASH'!C5601</f>
        <v/>
      </c>
      <c r="D5601">
        <f>'DATA DASH'!D5601</f>
        <v/>
      </c>
      <c r="E5601">
        <f>'DATA DASH'!E5601</f>
        <v/>
      </c>
      <c r="F5601">
        <f>'DATA DASH'!F5601</f>
        <v/>
      </c>
      <c r="G5601">
        <f>'DATA DASH'!G5601</f>
        <v/>
      </c>
      <c r="H5601">
        <f>'DATA DASH'!H5601</f>
        <v/>
      </c>
      <c r="I5601">
        <f>'DATA DASH'!I5601</f>
        <v/>
      </c>
      <c r="J5601">
        <f>'DATA DASH'!J5601</f>
        <v/>
      </c>
      <c r="K5601">
        <f>'DATA DASH'!K5601</f>
        <v/>
      </c>
      <c r="L5601">
        <f>'DATA DASH'!L5601</f>
        <v/>
      </c>
      <c r="M5601">
        <f>'DATA DASH'!M5601</f>
        <v/>
      </c>
    </row>
    <row r="5602">
      <c r="A5602">
        <f>'DATA DASH'!A5602</f>
        <v/>
      </c>
      <c r="B5602">
        <f>'DATA DASH'!B5602</f>
        <v/>
      </c>
      <c r="C5602">
        <f>'DATA DASH'!C5602</f>
        <v/>
      </c>
      <c r="D5602">
        <f>'DATA DASH'!D5602</f>
        <v/>
      </c>
      <c r="E5602">
        <f>'DATA DASH'!E5602</f>
        <v/>
      </c>
      <c r="F5602">
        <f>'DATA DASH'!F5602</f>
        <v/>
      </c>
      <c r="G5602">
        <f>'DATA DASH'!G5602</f>
        <v/>
      </c>
      <c r="H5602">
        <f>'DATA DASH'!H5602</f>
        <v/>
      </c>
      <c r="I5602">
        <f>'DATA DASH'!I5602</f>
        <v/>
      </c>
      <c r="J5602">
        <f>'DATA DASH'!J5602</f>
        <v/>
      </c>
      <c r="K5602">
        <f>'DATA DASH'!K5602</f>
        <v/>
      </c>
      <c r="L5602">
        <f>'DATA DASH'!L5602</f>
        <v/>
      </c>
      <c r="M5602">
        <f>'DATA DASH'!M5602</f>
        <v/>
      </c>
    </row>
    <row r="5603">
      <c r="A5603">
        <f>'DATA DASH'!A5603</f>
        <v/>
      </c>
      <c r="B5603">
        <f>'DATA DASH'!B5603</f>
        <v/>
      </c>
      <c r="C5603">
        <f>'DATA DASH'!C5603</f>
        <v/>
      </c>
      <c r="D5603">
        <f>'DATA DASH'!D5603</f>
        <v/>
      </c>
      <c r="E5603">
        <f>'DATA DASH'!E5603</f>
        <v/>
      </c>
      <c r="F5603">
        <f>'DATA DASH'!F5603</f>
        <v/>
      </c>
      <c r="G5603">
        <f>'DATA DASH'!G5603</f>
        <v/>
      </c>
      <c r="H5603">
        <f>'DATA DASH'!H5603</f>
        <v/>
      </c>
      <c r="I5603">
        <f>'DATA DASH'!I5603</f>
        <v/>
      </c>
      <c r="J5603">
        <f>'DATA DASH'!J5603</f>
        <v/>
      </c>
      <c r="K5603">
        <f>'DATA DASH'!K5603</f>
        <v/>
      </c>
      <c r="L5603">
        <f>'DATA DASH'!L5603</f>
        <v/>
      </c>
      <c r="M5603">
        <f>'DATA DASH'!M5603</f>
        <v/>
      </c>
    </row>
    <row r="5604">
      <c r="A5604">
        <f>'DATA DASH'!A5604</f>
        <v/>
      </c>
      <c r="B5604">
        <f>'DATA DASH'!B5604</f>
        <v/>
      </c>
      <c r="C5604">
        <f>'DATA DASH'!C5604</f>
        <v/>
      </c>
      <c r="D5604">
        <f>'DATA DASH'!D5604</f>
        <v/>
      </c>
      <c r="E5604">
        <f>'DATA DASH'!E5604</f>
        <v/>
      </c>
      <c r="F5604">
        <f>'DATA DASH'!F5604</f>
        <v/>
      </c>
      <c r="G5604">
        <f>'DATA DASH'!G5604</f>
        <v/>
      </c>
      <c r="H5604">
        <f>'DATA DASH'!H5604</f>
        <v/>
      </c>
      <c r="I5604">
        <f>'DATA DASH'!I5604</f>
        <v/>
      </c>
      <c r="J5604">
        <f>'DATA DASH'!J5604</f>
        <v/>
      </c>
      <c r="K5604">
        <f>'DATA DASH'!K5604</f>
        <v/>
      </c>
      <c r="L5604">
        <f>'DATA DASH'!L5604</f>
        <v/>
      </c>
      <c r="M5604">
        <f>'DATA DASH'!M5604</f>
        <v/>
      </c>
    </row>
    <row r="5605">
      <c r="A5605">
        <f>'DATA DASH'!A5605</f>
        <v/>
      </c>
      <c r="B5605">
        <f>'DATA DASH'!B5605</f>
        <v/>
      </c>
      <c r="C5605">
        <f>'DATA DASH'!C5605</f>
        <v/>
      </c>
      <c r="D5605">
        <f>'DATA DASH'!D5605</f>
        <v/>
      </c>
      <c r="E5605">
        <f>'DATA DASH'!E5605</f>
        <v/>
      </c>
      <c r="F5605">
        <f>'DATA DASH'!F5605</f>
        <v/>
      </c>
      <c r="G5605">
        <f>'DATA DASH'!G5605</f>
        <v/>
      </c>
      <c r="H5605">
        <f>'DATA DASH'!H5605</f>
        <v/>
      </c>
      <c r="I5605">
        <f>'DATA DASH'!I5605</f>
        <v/>
      </c>
      <c r="J5605">
        <f>'DATA DASH'!J5605</f>
        <v/>
      </c>
      <c r="K5605">
        <f>'DATA DASH'!K5605</f>
        <v/>
      </c>
      <c r="L5605">
        <f>'DATA DASH'!L5605</f>
        <v/>
      </c>
      <c r="M5605">
        <f>'DATA DASH'!M5605</f>
        <v/>
      </c>
    </row>
    <row r="5606">
      <c r="A5606">
        <f>'DATA DASH'!A5606</f>
        <v/>
      </c>
      <c r="B5606">
        <f>'DATA DASH'!B5606</f>
        <v/>
      </c>
      <c r="C5606">
        <f>'DATA DASH'!C5606</f>
        <v/>
      </c>
      <c r="D5606">
        <f>'DATA DASH'!D5606</f>
        <v/>
      </c>
      <c r="E5606">
        <f>'DATA DASH'!E5606</f>
        <v/>
      </c>
      <c r="F5606">
        <f>'DATA DASH'!F5606</f>
        <v/>
      </c>
      <c r="G5606">
        <f>'DATA DASH'!G5606</f>
        <v/>
      </c>
      <c r="H5606">
        <f>'DATA DASH'!H5606</f>
        <v/>
      </c>
      <c r="I5606">
        <f>'DATA DASH'!I5606</f>
        <v/>
      </c>
      <c r="J5606">
        <f>'DATA DASH'!J5606</f>
        <v/>
      </c>
      <c r="K5606">
        <f>'DATA DASH'!K5606</f>
        <v/>
      </c>
      <c r="L5606">
        <f>'DATA DASH'!L5606</f>
        <v/>
      </c>
      <c r="M5606">
        <f>'DATA DASH'!M5606</f>
        <v/>
      </c>
    </row>
    <row r="5607">
      <c r="A5607">
        <f>'DATA DASH'!A5607</f>
        <v/>
      </c>
      <c r="B5607">
        <f>'DATA DASH'!B5607</f>
        <v/>
      </c>
      <c r="C5607">
        <f>'DATA DASH'!C5607</f>
        <v/>
      </c>
      <c r="D5607">
        <f>'DATA DASH'!D5607</f>
        <v/>
      </c>
      <c r="E5607">
        <f>'DATA DASH'!E5607</f>
        <v/>
      </c>
      <c r="F5607">
        <f>'DATA DASH'!F5607</f>
        <v/>
      </c>
      <c r="G5607">
        <f>'DATA DASH'!G5607</f>
        <v/>
      </c>
      <c r="H5607">
        <f>'DATA DASH'!H5607</f>
        <v/>
      </c>
      <c r="I5607">
        <f>'DATA DASH'!I5607</f>
        <v/>
      </c>
      <c r="J5607">
        <f>'DATA DASH'!J5607</f>
        <v/>
      </c>
      <c r="K5607">
        <f>'DATA DASH'!K5607</f>
        <v/>
      </c>
      <c r="L5607">
        <f>'DATA DASH'!L5607</f>
        <v/>
      </c>
      <c r="M5607">
        <f>'DATA DASH'!M5607</f>
        <v/>
      </c>
    </row>
    <row r="5608">
      <c r="A5608">
        <f>'DATA DASH'!A5608</f>
        <v/>
      </c>
      <c r="B5608">
        <f>'DATA DASH'!B5608</f>
        <v/>
      </c>
      <c r="C5608">
        <f>'DATA DASH'!C5608</f>
        <v/>
      </c>
      <c r="D5608">
        <f>'DATA DASH'!D5608</f>
        <v/>
      </c>
      <c r="E5608">
        <f>'DATA DASH'!E5608</f>
        <v/>
      </c>
      <c r="F5608">
        <f>'DATA DASH'!F5608</f>
        <v/>
      </c>
      <c r="G5608">
        <f>'DATA DASH'!G5608</f>
        <v/>
      </c>
      <c r="H5608">
        <f>'DATA DASH'!H5608</f>
        <v/>
      </c>
      <c r="I5608">
        <f>'DATA DASH'!I5608</f>
        <v/>
      </c>
      <c r="J5608">
        <f>'DATA DASH'!J5608</f>
        <v/>
      </c>
      <c r="K5608">
        <f>'DATA DASH'!K5608</f>
        <v/>
      </c>
      <c r="L5608">
        <f>'DATA DASH'!L5608</f>
        <v/>
      </c>
      <c r="M5608">
        <f>'DATA DASH'!M5608</f>
        <v/>
      </c>
    </row>
    <row r="5609">
      <c r="A5609">
        <f>'DATA DASH'!A5609</f>
        <v/>
      </c>
      <c r="B5609">
        <f>'DATA DASH'!B5609</f>
        <v/>
      </c>
      <c r="C5609">
        <f>'DATA DASH'!C5609</f>
        <v/>
      </c>
      <c r="D5609">
        <f>'DATA DASH'!D5609</f>
        <v/>
      </c>
      <c r="E5609">
        <f>'DATA DASH'!E5609</f>
        <v/>
      </c>
      <c r="F5609">
        <f>'DATA DASH'!F5609</f>
        <v/>
      </c>
      <c r="G5609">
        <f>'DATA DASH'!G5609</f>
        <v/>
      </c>
      <c r="H5609">
        <f>'DATA DASH'!H5609</f>
        <v/>
      </c>
      <c r="I5609">
        <f>'DATA DASH'!I5609</f>
        <v/>
      </c>
      <c r="J5609">
        <f>'DATA DASH'!J5609</f>
        <v/>
      </c>
      <c r="K5609">
        <f>'DATA DASH'!K5609</f>
        <v/>
      </c>
      <c r="L5609">
        <f>'DATA DASH'!L5609</f>
        <v/>
      </c>
      <c r="M5609">
        <f>'DATA DASH'!M5609</f>
        <v/>
      </c>
    </row>
    <row r="5610">
      <c r="A5610">
        <f>'DATA DASH'!A5610</f>
        <v/>
      </c>
      <c r="B5610">
        <f>'DATA DASH'!B5610</f>
        <v/>
      </c>
      <c r="C5610">
        <f>'DATA DASH'!C5610</f>
        <v/>
      </c>
      <c r="D5610">
        <f>'DATA DASH'!D5610</f>
        <v/>
      </c>
      <c r="E5610">
        <f>'DATA DASH'!E5610</f>
        <v/>
      </c>
      <c r="F5610">
        <f>'DATA DASH'!F5610</f>
        <v/>
      </c>
      <c r="G5610">
        <f>'DATA DASH'!G5610</f>
        <v/>
      </c>
      <c r="H5610">
        <f>'DATA DASH'!H5610</f>
        <v/>
      </c>
      <c r="I5610">
        <f>'DATA DASH'!I5610</f>
        <v/>
      </c>
      <c r="J5610">
        <f>'DATA DASH'!J5610</f>
        <v/>
      </c>
      <c r="K5610">
        <f>'DATA DASH'!K5610</f>
        <v/>
      </c>
      <c r="L5610">
        <f>'DATA DASH'!L5610</f>
        <v/>
      </c>
      <c r="M5610">
        <f>'DATA DASH'!M5610</f>
        <v/>
      </c>
    </row>
    <row r="5611">
      <c r="A5611">
        <f>'DATA DASH'!A5611</f>
        <v/>
      </c>
      <c r="B5611">
        <f>'DATA DASH'!B5611</f>
        <v/>
      </c>
      <c r="C5611">
        <f>'DATA DASH'!C5611</f>
        <v/>
      </c>
      <c r="D5611">
        <f>'DATA DASH'!D5611</f>
        <v/>
      </c>
      <c r="E5611">
        <f>'DATA DASH'!E5611</f>
        <v/>
      </c>
      <c r="F5611">
        <f>'DATA DASH'!F5611</f>
        <v/>
      </c>
      <c r="G5611">
        <f>'DATA DASH'!G5611</f>
        <v/>
      </c>
      <c r="H5611">
        <f>'DATA DASH'!H5611</f>
        <v/>
      </c>
      <c r="I5611">
        <f>'DATA DASH'!I5611</f>
        <v/>
      </c>
      <c r="J5611">
        <f>'DATA DASH'!J5611</f>
        <v/>
      </c>
      <c r="K5611">
        <f>'DATA DASH'!K5611</f>
        <v/>
      </c>
      <c r="L5611">
        <f>'DATA DASH'!L5611</f>
        <v/>
      </c>
      <c r="M5611">
        <f>'DATA DASH'!M5611</f>
        <v/>
      </c>
    </row>
    <row r="5612">
      <c r="A5612">
        <f>'DATA DASH'!A5612</f>
        <v/>
      </c>
      <c r="B5612">
        <f>'DATA DASH'!B5612</f>
        <v/>
      </c>
      <c r="C5612">
        <f>'DATA DASH'!C5612</f>
        <v/>
      </c>
      <c r="D5612">
        <f>'DATA DASH'!D5612</f>
        <v/>
      </c>
      <c r="E5612">
        <f>'DATA DASH'!E5612</f>
        <v/>
      </c>
      <c r="F5612">
        <f>'DATA DASH'!F5612</f>
        <v/>
      </c>
      <c r="G5612">
        <f>'DATA DASH'!G5612</f>
        <v/>
      </c>
      <c r="H5612">
        <f>'DATA DASH'!H5612</f>
        <v/>
      </c>
      <c r="I5612">
        <f>'DATA DASH'!I5612</f>
        <v/>
      </c>
      <c r="J5612">
        <f>'DATA DASH'!J5612</f>
        <v/>
      </c>
      <c r="K5612">
        <f>'DATA DASH'!K5612</f>
        <v/>
      </c>
      <c r="L5612">
        <f>'DATA DASH'!L5612</f>
        <v/>
      </c>
      <c r="M5612">
        <f>'DATA DASH'!M5612</f>
        <v/>
      </c>
    </row>
    <row r="5613">
      <c r="A5613">
        <f>'DATA DASH'!A5613</f>
        <v/>
      </c>
      <c r="B5613">
        <f>'DATA DASH'!B5613</f>
        <v/>
      </c>
      <c r="C5613">
        <f>'DATA DASH'!C5613</f>
        <v/>
      </c>
      <c r="D5613">
        <f>'DATA DASH'!D5613</f>
        <v/>
      </c>
      <c r="E5613">
        <f>'DATA DASH'!E5613</f>
        <v/>
      </c>
      <c r="F5613">
        <f>'DATA DASH'!F5613</f>
        <v/>
      </c>
      <c r="G5613">
        <f>'DATA DASH'!G5613</f>
        <v/>
      </c>
      <c r="H5613">
        <f>'DATA DASH'!H5613</f>
        <v/>
      </c>
      <c r="I5613">
        <f>'DATA DASH'!I5613</f>
        <v/>
      </c>
      <c r="J5613">
        <f>'DATA DASH'!J5613</f>
        <v/>
      </c>
      <c r="K5613">
        <f>'DATA DASH'!K5613</f>
        <v/>
      </c>
      <c r="L5613">
        <f>'DATA DASH'!L5613</f>
        <v/>
      </c>
      <c r="M5613">
        <f>'DATA DASH'!M5613</f>
        <v/>
      </c>
    </row>
    <row r="5614">
      <c r="A5614">
        <f>'DATA DASH'!A5614</f>
        <v/>
      </c>
      <c r="B5614">
        <f>'DATA DASH'!B5614</f>
        <v/>
      </c>
      <c r="C5614">
        <f>'DATA DASH'!C5614</f>
        <v/>
      </c>
      <c r="D5614">
        <f>'DATA DASH'!D5614</f>
        <v/>
      </c>
      <c r="E5614">
        <f>'DATA DASH'!E5614</f>
        <v/>
      </c>
      <c r="F5614">
        <f>'DATA DASH'!F5614</f>
        <v/>
      </c>
      <c r="G5614">
        <f>'DATA DASH'!G5614</f>
        <v/>
      </c>
      <c r="H5614">
        <f>'DATA DASH'!H5614</f>
        <v/>
      </c>
      <c r="I5614">
        <f>'DATA DASH'!I5614</f>
        <v/>
      </c>
      <c r="J5614">
        <f>'DATA DASH'!J5614</f>
        <v/>
      </c>
      <c r="K5614">
        <f>'DATA DASH'!K5614</f>
        <v/>
      </c>
      <c r="L5614">
        <f>'DATA DASH'!L5614</f>
        <v/>
      </c>
      <c r="M5614">
        <f>'DATA DASH'!M5614</f>
        <v/>
      </c>
    </row>
    <row r="5615">
      <c r="A5615">
        <f>'DATA DASH'!A5615</f>
        <v/>
      </c>
      <c r="B5615">
        <f>'DATA DASH'!B5615</f>
        <v/>
      </c>
      <c r="C5615">
        <f>'DATA DASH'!C5615</f>
        <v/>
      </c>
      <c r="D5615">
        <f>'DATA DASH'!D5615</f>
        <v/>
      </c>
      <c r="E5615">
        <f>'DATA DASH'!E5615</f>
        <v/>
      </c>
      <c r="F5615">
        <f>'DATA DASH'!F5615</f>
        <v/>
      </c>
      <c r="G5615">
        <f>'DATA DASH'!G5615</f>
        <v/>
      </c>
      <c r="H5615">
        <f>'DATA DASH'!H5615</f>
        <v/>
      </c>
      <c r="I5615">
        <f>'DATA DASH'!I5615</f>
        <v/>
      </c>
      <c r="J5615">
        <f>'DATA DASH'!J5615</f>
        <v/>
      </c>
      <c r="K5615">
        <f>'DATA DASH'!K5615</f>
        <v/>
      </c>
      <c r="L5615">
        <f>'DATA DASH'!L5615</f>
        <v/>
      </c>
      <c r="M5615">
        <f>'DATA DASH'!M5615</f>
        <v/>
      </c>
    </row>
    <row r="5616">
      <c r="A5616">
        <f>'DATA DASH'!A5616</f>
        <v/>
      </c>
      <c r="B5616">
        <f>'DATA DASH'!B5616</f>
        <v/>
      </c>
      <c r="C5616">
        <f>'DATA DASH'!C5616</f>
        <v/>
      </c>
      <c r="D5616">
        <f>'DATA DASH'!D5616</f>
        <v/>
      </c>
      <c r="E5616">
        <f>'DATA DASH'!E5616</f>
        <v/>
      </c>
      <c r="F5616">
        <f>'DATA DASH'!F5616</f>
        <v/>
      </c>
      <c r="G5616">
        <f>'DATA DASH'!G5616</f>
        <v/>
      </c>
      <c r="H5616">
        <f>'DATA DASH'!H5616</f>
        <v/>
      </c>
      <c r="I5616">
        <f>'DATA DASH'!I5616</f>
        <v/>
      </c>
      <c r="J5616">
        <f>'DATA DASH'!J5616</f>
        <v/>
      </c>
      <c r="K5616">
        <f>'DATA DASH'!K5616</f>
        <v/>
      </c>
      <c r="L5616">
        <f>'DATA DASH'!L5616</f>
        <v/>
      </c>
      <c r="M5616">
        <f>'DATA DASH'!M5616</f>
        <v/>
      </c>
    </row>
    <row r="5617">
      <c r="A5617">
        <f>'DATA DASH'!A5617</f>
        <v/>
      </c>
      <c r="B5617">
        <f>'DATA DASH'!B5617</f>
        <v/>
      </c>
      <c r="C5617">
        <f>'DATA DASH'!C5617</f>
        <v/>
      </c>
      <c r="D5617">
        <f>'DATA DASH'!D5617</f>
        <v/>
      </c>
      <c r="E5617">
        <f>'DATA DASH'!E5617</f>
        <v/>
      </c>
      <c r="F5617">
        <f>'DATA DASH'!F5617</f>
        <v/>
      </c>
      <c r="G5617">
        <f>'DATA DASH'!G5617</f>
        <v/>
      </c>
      <c r="H5617">
        <f>'DATA DASH'!H5617</f>
        <v/>
      </c>
      <c r="I5617">
        <f>'DATA DASH'!I5617</f>
        <v/>
      </c>
      <c r="J5617">
        <f>'DATA DASH'!J5617</f>
        <v/>
      </c>
      <c r="K5617">
        <f>'DATA DASH'!K5617</f>
        <v/>
      </c>
      <c r="L5617">
        <f>'DATA DASH'!L5617</f>
        <v/>
      </c>
      <c r="M5617">
        <f>'DATA DASH'!M5617</f>
        <v/>
      </c>
    </row>
    <row r="5618">
      <c r="A5618">
        <f>'DATA DASH'!A5618</f>
        <v/>
      </c>
      <c r="B5618">
        <f>'DATA DASH'!B5618</f>
        <v/>
      </c>
      <c r="C5618">
        <f>'DATA DASH'!C5618</f>
        <v/>
      </c>
      <c r="D5618">
        <f>'DATA DASH'!D5618</f>
        <v/>
      </c>
      <c r="E5618">
        <f>'DATA DASH'!E5618</f>
        <v/>
      </c>
      <c r="F5618">
        <f>'DATA DASH'!F5618</f>
        <v/>
      </c>
      <c r="G5618">
        <f>'DATA DASH'!G5618</f>
        <v/>
      </c>
      <c r="H5618">
        <f>'DATA DASH'!H5618</f>
        <v/>
      </c>
      <c r="I5618">
        <f>'DATA DASH'!I5618</f>
        <v/>
      </c>
      <c r="J5618">
        <f>'DATA DASH'!J5618</f>
        <v/>
      </c>
      <c r="K5618">
        <f>'DATA DASH'!K5618</f>
        <v/>
      </c>
      <c r="L5618">
        <f>'DATA DASH'!L5618</f>
        <v/>
      </c>
      <c r="M5618">
        <f>'DATA DASH'!M5618</f>
        <v/>
      </c>
    </row>
    <row r="5619">
      <c r="A5619">
        <f>'DATA DASH'!A5619</f>
        <v/>
      </c>
      <c r="B5619">
        <f>'DATA DASH'!B5619</f>
        <v/>
      </c>
      <c r="C5619">
        <f>'DATA DASH'!C5619</f>
        <v/>
      </c>
      <c r="D5619">
        <f>'DATA DASH'!D5619</f>
        <v/>
      </c>
      <c r="E5619">
        <f>'DATA DASH'!E5619</f>
        <v/>
      </c>
      <c r="F5619">
        <f>'DATA DASH'!F5619</f>
        <v/>
      </c>
      <c r="G5619">
        <f>'DATA DASH'!G5619</f>
        <v/>
      </c>
      <c r="H5619">
        <f>'DATA DASH'!H5619</f>
        <v/>
      </c>
      <c r="I5619">
        <f>'DATA DASH'!I5619</f>
        <v/>
      </c>
      <c r="J5619">
        <f>'DATA DASH'!J5619</f>
        <v/>
      </c>
      <c r="K5619">
        <f>'DATA DASH'!K5619</f>
        <v/>
      </c>
      <c r="L5619">
        <f>'DATA DASH'!L5619</f>
        <v/>
      </c>
      <c r="M5619">
        <f>'DATA DASH'!M5619</f>
        <v/>
      </c>
    </row>
    <row r="5620">
      <c r="A5620">
        <f>'DATA DASH'!A5620</f>
        <v/>
      </c>
      <c r="B5620">
        <f>'DATA DASH'!B5620</f>
        <v/>
      </c>
      <c r="C5620">
        <f>'DATA DASH'!C5620</f>
        <v/>
      </c>
      <c r="D5620">
        <f>'DATA DASH'!D5620</f>
        <v/>
      </c>
      <c r="E5620">
        <f>'DATA DASH'!E5620</f>
        <v/>
      </c>
      <c r="F5620">
        <f>'DATA DASH'!F5620</f>
        <v/>
      </c>
      <c r="G5620">
        <f>'DATA DASH'!G5620</f>
        <v/>
      </c>
      <c r="H5620">
        <f>'DATA DASH'!H5620</f>
        <v/>
      </c>
      <c r="I5620">
        <f>'DATA DASH'!I5620</f>
        <v/>
      </c>
      <c r="J5620">
        <f>'DATA DASH'!J5620</f>
        <v/>
      </c>
      <c r="K5620">
        <f>'DATA DASH'!K5620</f>
        <v/>
      </c>
      <c r="L5620">
        <f>'DATA DASH'!L5620</f>
        <v/>
      </c>
      <c r="M5620">
        <f>'DATA DASH'!M5620</f>
        <v/>
      </c>
    </row>
    <row r="5621">
      <c r="A5621">
        <f>'DATA DASH'!A5621</f>
        <v/>
      </c>
      <c r="B5621">
        <f>'DATA DASH'!B5621</f>
        <v/>
      </c>
      <c r="C5621">
        <f>'DATA DASH'!C5621</f>
        <v/>
      </c>
      <c r="D5621">
        <f>'DATA DASH'!D5621</f>
        <v/>
      </c>
      <c r="E5621">
        <f>'DATA DASH'!E5621</f>
        <v/>
      </c>
      <c r="F5621">
        <f>'DATA DASH'!F5621</f>
        <v/>
      </c>
      <c r="G5621">
        <f>'DATA DASH'!G5621</f>
        <v/>
      </c>
      <c r="H5621">
        <f>'DATA DASH'!H5621</f>
        <v/>
      </c>
      <c r="I5621">
        <f>'DATA DASH'!I5621</f>
        <v/>
      </c>
      <c r="J5621">
        <f>'DATA DASH'!J5621</f>
        <v/>
      </c>
      <c r="K5621">
        <f>'DATA DASH'!K5621</f>
        <v/>
      </c>
      <c r="L5621">
        <f>'DATA DASH'!L5621</f>
        <v/>
      </c>
      <c r="M5621">
        <f>'DATA DASH'!M5621</f>
        <v/>
      </c>
    </row>
    <row r="5622">
      <c r="A5622">
        <f>'DATA DASH'!A5622</f>
        <v/>
      </c>
      <c r="B5622">
        <f>'DATA DASH'!B5622</f>
        <v/>
      </c>
      <c r="C5622">
        <f>'DATA DASH'!C5622</f>
        <v/>
      </c>
      <c r="D5622">
        <f>'DATA DASH'!D5622</f>
        <v/>
      </c>
      <c r="E5622">
        <f>'DATA DASH'!E5622</f>
        <v/>
      </c>
      <c r="F5622">
        <f>'DATA DASH'!F5622</f>
        <v/>
      </c>
      <c r="G5622">
        <f>'DATA DASH'!G5622</f>
        <v/>
      </c>
      <c r="H5622">
        <f>'DATA DASH'!H5622</f>
        <v/>
      </c>
      <c r="I5622">
        <f>'DATA DASH'!I5622</f>
        <v/>
      </c>
      <c r="J5622">
        <f>'DATA DASH'!J5622</f>
        <v/>
      </c>
      <c r="K5622">
        <f>'DATA DASH'!K5622</f>
        <v/>
      </c>
      <c r="L5622">
        <f>'DATA DASH'!L5622</f>
        <v/>
      </c>
      <c r="M5622">
        <f>'DATA DASH'!M5622</f>
        <v/>
      </c>
    </row>
    <row r="5623">
      <c r="A5623">
        <f>'DATA DASH'!A5623</f>
        <v/>
      </c>
      <c r="B5623">
        <f>'DATA DASH'!B5623</f>
        <v/>
      </c>
      <c r="C5623">
        <f>'DATA DASH'!C5623</f>
        <v/>
      </c>
      <c r="D5623">
        <f>'DATA DASH'!D5623</f>
        <v/>
      </c>
      <c r="E5623">
        <f>'DATA DASH'!E5623</f>
        <v/>
      </c>
      <c r="F5623">
        <f>'DATA DASH'!F5623</f>
        <v/>
      </c>
      <c r="G5623">
        <f>'DATA DASH'!G5623</f>
        <v/>
      </c>
      <c r="H5623">
        <f>'DATA DASH'!H5623</f>
        <v/>
      </c>
      <c r="I5623">
        <f>'DATA DASH'!I5623</f>
        <v/>
      </c>
      <c r="J5623">
        <f>'DATA DASH'!J5623</f>
        <v/>
      </c>
      <c r="K5623">
        <f>'DATA DASH'!K5623</f>
        <v/>
      </c>
      <c r="L5623">
        <f>'DATA DASH'!L5623</f>
        <v/>
      </c>
      <c r="M5623">
        <f>'DATA DASH'!M5623</f>
        <v/>
      </c>
    </row>
    <row r="5624">
      <c r="A5624">
        <f>'DATA DASH'!A5624</f>
        <v/>
      </c>
      <c r="B5624">
        <f>'DATA DASH'!B5624</f>
        <v/>
      </c>
      <c r="C5624">
        <f>'DATA DASH'!C5624</f>
        <v/>
      </c>
      <c r="D5624">
        <f>'DATA DASH'!D5624</f>
        <v/>
      </c>
      <c r="E5624">
        <f>'DATA DASH'!E5624</f>
        <v/>
      </c>
      <c r="F5624">
        <f>'DATA DASH'!F5624</f>
        <v/>
      </c>
      <c r="G5624">
        <f>'DATA DASH'!G5624</f>
        <v/>
      </c>
      <c r="H5624">
        <f>'DATA DASH'!H5624</f>
        <v/>
      </c>
      <c r="I5624">
        <f>'DATA DASH'!I5624</f>
        <v/>
      </c>
      <c r="J5624">
        <f>'DATA DASH'!J5624</f>
        <v/>
      </c>
      <c r="K5624">
        <f>'DATA DASH'!K5624</f>
        <v/>
      </c>
      <c r="L5624">
        <f>'DATA DASH'!L5624</f>
        <v/>
      </c>
      <c r="M5624">
        <f>'DATA DASH'!M5624</f>
        <v/>
      </c>
    </row>
    <row r="5625">
      <c r="A5625">
        <f>'DATA DASH'!A5625</f>
        <v/>
      </c>
      <c r="B5625">
        <f>'DATA DASH'!B5625</f>
        <v/>
      </c>
      <c r="C5625">
        <f>'DATA DASH'!C5625</f>
        <v/>
      </c>
      <c r="D5625">
        <f>'DATA DASH'!D5625</f>
        <v/>
      </c>
      <c r="E5625">
        <f>'DATA DASH'!E5625</f>
        <v/>
      </c>
      <c r="F5625">
        <f>'DATA DASH'!F5625</f>
        <v/>
      </c>
      <c r="G5625">
        <f>'DATA DASH'!G5625</f>
        <v/>
      </c>
      <c r="H5625">
        <f>'DATA DASH'!H5625</f>
        <v/>
      </c>
      <c r="I5625">
        <f>'DATA DASH'!I5625</f>
        <v/>
      </c>
      <c r="J5625">
        <f>'DATA DASH'!J5625</f>
        <v/>
      </c>
      <c r="K5625">
        <f>'DATA DASH'!K5625</f>
        <v/>
      </c>
      <c r="L5625">
        <f>'DATA DASH'!L5625</f>
        <v/>
      </c>
      <c r="M5625">
        <f>'DATA DASH'!M5625</f>
        <v/>
      </c>
    </row>
    <row r="5626">
      <c r="A5626">
        <f>'DATA DASH'!A5626</f>
        <v/>
      </c>
      <c r="B5626">
        <f>'DATA DASH'!B5626</f>
        <v/>
      </c>
      <c r="C5626">
        <f>'DATA DASH'!C5626</f>
        <v/>
      </c>
      <c r="D5626">
        <f>'DATA DASH'!D5626</f>
        <v/>
      </c>
      <c r="E5626">
        <f>'DATA DASH'!E5626</f>
        <v/>
      </c>
      <c r="F5626">
        <f>'DATA DASH'!F5626</f>
        <v/>
      </c>
      <c r="G5626">
        <f>'DATA DASH'!G5626</f>
        <v/>
      </c>
      <c r="H5626">
        <f>'DATA DASH'!H5626</f>
        <v/>
      </c>
      <c r="I5626">
        <f>'DATA DASH'!I5626</f>
        <v/>
      </c>
      <c r="J5626">
        <f>'DATA DASH'!J5626</f>
        <v/>
      </c>
      <c r="K5626">
        <f>'DATA DASH'!K5626</f>
        <v/>
      </c>
      <c r="L5626">
        <f>'DATA DASH'!L5626</f>
        <v/>
      </c>
      <c r="M5626">
        <f>'DATA DASH'!M5626</f>
        <v/>
      </c>
    </row>
    <row r="5627">
      <c r="A5627">
        <f>'DATA DASH'!A5627</f>
        <v/>
      </c>
      <c r="B5627">
        <f>'DATA DASH'!B5627</f>
        <v/>
      </c>
      <c r="C5627">
        <f>'DATA DASH'!C5627</f>
        <v/>
      </c>
      <c r="D5627">
        <f>'DATA DASH'!D5627</f>
        <v/>
      </c>
      <c r="E5627">
        <f>'DATA DASH'!E5627</f>
        <v/>
      </c>
      <c r="F5627">
        <f>'DATA DASH'!F5627</f>
        <v/>
      </c>
      <c r="G5627">
        <f>'DATA DASH'!G5627</f>
        <v/>
      </c>
      <c r="H5627">
        <f>'DATA DASH'!H5627</f>
        <v/>
      </c>
      <c r="I5627">
        <f>'DATA DASH'!I5627</f>
        <v/>
      </c>
      <c r="J5627">
        <f>'DATA DASH'!J5627</f>
        <v/>
      </c>
      <c r="K5627">
        <f>'DATA DASH'!K5627</f>
        <v/>
      </c>
      <c r="L5627">
        <f>'DATA DASH'!L5627</f>
        <v/>
      </c>
      <c r="M5627">
        <f>'DATA DASH'!M5627</f>
        <v/>
      </c>
    </row>
    <row r="5628">
      <c r="A5628">
        <f>'DATA DASH'!A5628</f>
        <v/>
      </c>
      <c r="B5628">
        <f>'DATA DASH'!B5628</f>
        <v/>
      </c>
      <c r="C5628">
        <f>'DATA DASH'!C5628</f>
        <v/>
      </c>
      <c r="D5628">
        <f>'DATA DASH'!D5628</f>
        <v/>
      </c>
      <c r="E5628">
        <f>'DATA DASH'!E5628</f>
        <v/>
      </c>
      <c r="F5628">
        <f>'DATA DASH'!F5628</f>
        <v/>
      </c>
      <c r="G5628">
        <f>'DATA DASH'!G5628</f>
        <v/>
      </c>
      <c r="H5628">
        <f>'DATA DASH'!H5628</f>
        <v/>
      </c>
      <c r="I5628">
        <f>'DATA DASH'!I5628</f>
        <v/>
      </c>
      <c r="J5628">
        <f>'DATA DASH'!J5628</f>
        <v/>
      </c>
      <c r="K5628">
        <f>'DATA DASH'!K5628</f>
        <v/>
      </c>
      <c r="L5628">
        <f>'DATA DASH'!L5628</f>
        <v/>
      </c>
      <c r="M5628">
        <f>'DATA DASH'!M5628</f>
        <v/>
      </c>
    </row>
    <row r="5629">
      <c r="A5629">
        <f>'DATA DASH'!A5629</f>
        <v/>
      </c>
      <c r="B5629">
        <f>'DATA DASH'!B5629</f>
        <v/>
      </c>
      <c r="C5629">
        <f>'DATA DASH'!C5629</f>
        <v/>
      </c>
      <c r="D5629">
        <f>'DATA DASH'!D5629</f>
        <v/>
      </c>
      <c r="E5629">
        <f>'DATA DASH'!E5629</f>
        <v/>
      </c>
      <c r="F5629">
        <f>'DATA DASH'!F5629</f>
        <v/>
      </c>
      <c r="G5629">
        <f>'DATA DASH'!G5629</f>
        <v/>
      </c>
      <c r="H5629">
        <f>'DATA DASH'!H5629</f>
        <v/>
      </c>
      <c r="I5629">
        <f>'DATA DASH'!I5629</f>
        <v/>
      </c>
      <c r="J5629">
        <f>'DATA DASH'!J5629</f>
        <v/>
      </c>
      <c r="K5629">
        <f>'DATA DASH'!K5629</f>
        <v/>
      </c>
      <c r="L5629">
        <f>'DATA DASH'!L5629</f>
        <v/>
      </c>
      <c r="M5629">
        <f>'DATA DASH'!M5629</f>
        <v/>
      </c>
    </row>
    <row r="5630">
      <c r="A5630">
        <f>'DATA DASH'!A5630</f>
        <v/>
      </c>
      <c r="B5630">
        <f>'DATA DASH'!B5630</f>
        <v/>
      </c>
      <c r="C5630">
        <f>'DATA DASH'!C5630</f>
        <v/>
      </c>
      <c r="D5630">
        <f>'DATA DASH'!D5630</f>
        <v/>
      </c>
      <c r="E5630">
        <f>'DATA DASH'!E5630</f>
        <v/>
      </c>
      <c r="F5630">
        <f>'DATA DASH'!F5630</f>
        <v/>
      </c>
      <c r="G5630">
        <f>'DATA DASH'!G5630</f>
        <v/>
      </c>
      <c r="H5630">
        <f>'DATA DASH'!H5630</f>
        <v/>
      </c>
      <c r="I5630">
        <f>'DATA DASH'!I5630</f>
        <v/>
      </c>
      <c r="J5630">
        <f>'DATA DASH'!J5630</f>
        <v/>
      </c>
      <c r="K5630">
        <f>'DATA DASH'!K5630</f>
        <v/>
      </c>
      <c r="L5630">
        <f>'DATA DASH'!L5630</f>
        <v/>
      </c>
      <c r="M5630">
        <f>'DATA DASH'!M5630</f>
        <v/>
      </c>
    </row>
    <row r="5631">
      <c r="A5631">
        <f>'DATA DASH'!A5631</f>
        <v/>
      </c>
      <c r="B5631">
        <f>'DATA DASH'!B5631</f>
        <v/>
      </c>
      <c r="C5631">
        <f>'DATA DASH'!C5631</f>
        <v/>
      </c>
      <c r="D5631">
        <f>'DATA DASH'!D5631</f>
        <v/>
      </c>
      <c r="E5631">
        <f>'DATA DASH'!E5631</f>
        <v/>
      </c>
      <c r="F5631">
        <f>'DATA DASH'!F5631</f>
        <v/>
      </c>
      <c r="G5631">
        <f>'DATA DASH'!G5631</f>
        <v/>
      </c>
      <c r="H5631">
        <f>'DATA DASH'!H5631</f>
        <v/>
      </c>
      <c r="I5631">
        <f>'DATA DASH'!I5631</f>
        <v/>
      </c>
      <c r="J5631">
        <f>'DATA DASH'!J5631</f>
        <v/>
      </c>
      <c r="K5631">
        <f>'DATA DASH'!K5631</f>
        <v/>
      </c>
      <c r="L5631">
        <f>'DATA DASH'!L5631</f>
        <v/>
      </c>
      <c r="M5631">
        <f>'DATA DASH'!M5631</f>
        <v/>
      </c>
    </row>
    <row r="5632">
      <c r="A5632">
        <f>'DATA DASH'!A5632</f>
        <v/>
      </c>
      <c r="B5632">
        <f>'DATA DASH'!B5632</f>
        <v/>
      </c>
      <c r="C5632">
        <f>'DATA DASH'!C5632</f>
        <v/>
      </c>
      <c r="D5632">
        <f>'DATA DASH'!D5632</f>
        <v/>
      </c>
      <c r="E5632">
        <f>'DATA DASH'!E5632</f>
        <v/>
      </c>
      <c r="F5632">
        <f>'DATA DASH'!F5632</f>
        <v/>
      </c>
      <c r="G5632">
        <f>'DATA DASH'!G5632</f>
        <v/>
      </c>
      <c r="H5632">
        <f>'DATA DASH'!H5632</f>
        <v/>
      </c>
      <c r="I5632">
        <f>'DATA DASH'!I5632</f>
        <v/>
      </c>
      <c r="J5632">
        <f>'DATA DASH'!J5632</f>
        <v/>
      </c>
      <c r="K5632">
        <f>'DATA DASH'!K5632</f>
        <v/>
      </c>
      <c r="L5632">
        <f>'DATA DASH'!L5632</f>
        <v/>
      </c>
      <c r="M5632">
        <f>'DATA DASH'!M5632</f>
        <v/>
      </c>
    </row>
    <row r="5633">
      <c r="A5633">
        <f>'DATA DASH'!A5633</f>
        <v/>
      </c>
      <c r="B5633">
        <f>'DATA DASH'!B5633</f>
        <v/>
      </c>
      <c r="C5633">
        <f>'DATA DASH'!C5633</f>
        <v/>
      </c>
      <c r="D5633">
        <f>'DATA DASH'!D5633</f>
        <v/>
      </c>
      <c r="E5633">
        <f>'DATA DASH'!E5633</f>
        <v/>
      </c>
      <c r="F5633">
        <f>'DATA DASH'!F5633</f>
        <v/>
      </c>
      <c r="G5633">
        <f>'DATA DASH'!G5633</f>
        <v/>
      </c>
      <c r="H5633">
        <f>'DATA DASH'!H5633</f>
        <v/>
      </c>
      <c r="I5633">
        <f>'DATA DASH'!I5633</f>
        <v/>
      </c>
      <c r="J5633">
        <f>'DATA DASH'!J5633</f>
        <v/>
      </c>
      <c r="K5633">
        <f>'DATA DASH'!K5633</f>
        <v/>
      </c>
      <c r="L5633">
        <f>'DATA DASH'!L5633</f>
        <v/>
      </c>
      <c r="M5633">
        <f>'DATA DASH'!M5633</f>
        <v/>
      </c>
    </row>
    <row r="5634">
      <c r="A5634">
        <f>'DATA DASH'!A5634</f>
        <v/>
      </c>
      <c r="B5634">
        <f>'DATA DASH'!B5634</f>
        <v/>
      </c>
      <c r="C5634">
        <f>'DATA DASH'!C5634</f>
        <v/>
      </c>
      <c r="D5634">
        <f>'DATA DASH'!D5634</f>
        <v/>
      </c>
      <c r="E5634">
        <f>'DATA DASH'!E5634</f>
        <v/>
      </c>
      <c r="F5634">
        <f>'DATA DASH'!F5634</f>
        <v/>
      </c>
      <c r="G5634">
        <f>'DATA DASH'!G5634</f>
        <v/>
      </c>
      <c r="H5634">
        <f>'DATA DASH'!H5634</f>
        <v/>
      </c>
      <c r="I5634">
        <f>'DATA DASH'!I5634</f>
        <v/>
      </c>
      <c r="J5634">
        <f>'DATA DASH'!J5634</f>
        <v/>
      </c>
      <c r="K5634">
        <f>'DATA DASH'!K5634</f>
        <v/>
      </c>
      <c r="L5634">
        <f>'DATA DASH'!L5634</f>
        <v/>
      </c>
      <c r="M5634">
        <f>'DATA DASH'!M5634</f>
        <v/>
      </c>
    </row>
    <row r="5635">
      <c r="A5635">
        <f>'DATA DASH'!A5635</f>
        <v/>
      </c>
      <c r="B5635">
        <f>'DATA DASH'!B5635</f>
        <v/>
      </c>
      <c r="C5635">
        <f>'DATA DASH'!C5635</f>
        <v/>
      </c>
      <c r="D5635">
        <f>'DATA DASH'!D5635</f>
        <v/>
      </c>
      <c r="E5635">
        <f>'DATA DASH'!E5635</f>
        <v/>
      </c>
      <c r="F5635">
        <f>'DATA DASH'!F5635</f>
        <v/>
      </c>
      <c r="G5635">
        <f>'DATA DASH'!G5635</f>
        <v/>
      </c>
      <c r="H5635">
        <f>'DATA DASH'!H5635</f>
        <v/>
      </c>
      <c r="I5635">
        <f>'DATA DASH'!I5635</f>
        <v/>
      </c>
      <c r="J5635">
        <f>'DATA DASH'!J5635</f>
        <v/>
      </c>
      <c r="K5635">
        <f>'DATA DASH'!K5635</f>
        <v/>
      </c>
      <c r="L5635">
        <f>'DATA DASH'!L5635</f>
        <v/>
      </c>
      <c r="M5635">
        <f>'DATA DASH'!M5635</f>
        <v/>
      </c>
    </row>
    <row r="5636">
      <c r="A5636">
        <f>'DATA DASH'!A5636</f>
        <v/>
      </c>
      <c r="B5636">
        <f>'DATA DASH'!B5636</f>
        <v/>
      </c>
      <c r="C5636">
        <f>'DATA DASH'!C5636</f>
        <v/>
      </c>
      <c r="D5636">
        <f>'DATA DASH'!D5636</f>
        <v/>
      </c>
      <c r="E5636">
        <f>'DATA DASH'!E5636</f>
        <v/>
      </c>
      <c r="F5636">
        <f>'DATA DASH'!F5636</f>
        <v/>
      </c>
      <c r="G5636">
        <f>'DATA DASH'!G5636</f>
        <v/>
      </c>
      <c r="H5636">
        <f>'DATA DASH'!H5636</f>
        <v/>
      </c>
      <c r="I5636">
        <f>'DATA DASH'!I5636</f>
        <v/>
      </c>
      <c r="J5636">
        <f>'DATA DASH'!J5636</f>
        <v/>
      </c>
      <c r="K5636">
        <f>'DATA DASH'!K5636</f>
        <v/>
      </c>
      <c r="L5636">
        <f>'DATA DASH'!L5636</f>
        <v/>
      </c>
      <c r="M5636">
        <f>'DATA DASH'!M5636</f>
        <v/>
      </c>
    </row>
    <row r="5637">
      <c r="A5637">
        <f>'DATA DASH'!A5637</f>
        <v/>
      </c>
      <c r="B5637">
        <f>'DATA DASH'!B5637</f>
        <v/>
      </c>
      <c r="C5637">
        <f>'DATA DASH'!C5637</f>
        <v/>
      </c>
      <c r="D5637">
        <f>'DATA DASH'!D5637</f>
        <v/>
      </c>
      <c r="E5637">
        <f>'DATA DASH'!E5637</f>
        <v/>
      </c>
      <c r="F5637">
        <f>'DATA DASH'!F5637</f>
        <v/>
      </c>
      <c r="G5637">
        <f>'DATA DASH'!G5637</f>
        <v/>
      </c>
      <c r="H5637">
        <f>'DATA DASH'!H5637</f>
        <v/>
      </c>
      <c r="I5637">
        <f>'DATA DASH'!I5637</f>
        <v/>
      </c>
      <c r="J5637">
        <f>'DATA DASH'!J5637</f>
        <v/>
      </c>
      <c r="K5637">
        <f>'DATA DASH'!K5637</f>
        <v/>
      </c>
      <c r="L5637">
        <f>'DATA DASH'!L5637</f>
        <v/>
      </c>
      <c r="M5637">
        <f>'DATA DASH'!M5637</f>
        <v/>
      </c>
    </row>
    <row r="5638">
      <c r="A5638">
        <f>'DATA DASH'!A5638</f>
        <v/>
      </c>
      <c r="B5638">
        <f>'DATA DASH'!B5638</f>
        <v/>
      </c>
      <c r="C5638">
        <f>'DATA DASH'!C5638</f>
        <v/>
      </c>
      <c r="D5638">
        <f>'DATA DASH'!D5638</f>
        <v/>
      </c>
      <c r="E5638">
        <f>'DATA DASH'!E5638</f>
        <v/>
      </c>
      <c r="F5638">
        <f>'DATA DASH'!F5638</f>
        <v/>
      </c>
      <c r="G5638">
        <f>'DATA DASH'!G5638</f>
        <v/>
      </c>
      <c r="H5638">
        <f>'DATA DASH'!H5638</f>
        <v/>
      </c>
      <c r="I5638">
        <f>'DATA DASH'!I5638</f>
        <v/>
      </c>
      <c r="J5638">
        <f>'DATA DASH'!J5638</f>
        <v/>
      </c>
      <c r="K5638">
        <f>'DATA DASH'!K5638</f>
        <v/>
      </c>
      <c r="L5638">
        <f>'DATA DASH'!L5638</f>
        <v/>
      </c>
      <c r="M5638">
        <f>'DATA DASH'!M5638</f>
        <v/>
      </c>
    </row>
    <row r="5639">
      <c r="A5639">
        <f>'DATA DASH'!A5639</f>
        <v/>
      </c>
      <c r="B5639">
        <f>'DATA DASH'!B5639</f>
        <v/>
      </c>
      <c r="C5639">
        <f>'DATA DASH'!C5639</f>
        <v/>
      </c>
      <c r="D5639">
        <f>'DATA DASH'!D5639</f>
        <v/>
      </c>
      <c r="E5639">
        <f>'DATA DASH'!E5639</f>
        <v/>
      </c>
      <c r="F5639">
        <f>'DATA DASH'!F5639</f>
        <v/>
      </c>
      <c r="G5639">
        <f>'DATA DASH'!G5639</f>
        <v/>
      </c>
      <c r="H5639">
        <f>'DATA DASH'!H5639</f>
        <v/>
      </c>
      <c r="I5639">
        <f>'DATA DASH'!I5639</f>
        <v/>
      </c>
      <c r="J5639">
        <f>'DATA DASH'!J5639</f>
        <v/>
      </c>
      <c r="K5639">
        <f>'DATA DASH'!K5639</f>
        <v/>
      </c>
      <c r="L5639">
        <f>'DATA DASH'!L5639</f>
        <v/>
      </c>
      <c r="M5639">
        <f>'DATA DASH'!M5639</f>
        <v/>
      </c>
    </row>
    <row r="5640">
      <c r="A5640">
        <f>'DATA DASH'!A5640</f>
        <v/>
      </c>
      <c r="B5640">
        <f>'DATA DASH'!B5640</f>
        <v/>
      </c>
      <c r="C5640">
        <f>'DATA DASH'!C5640</f>
        <v/>
      </c>
      <c r="D5640">
        <f>'DATA DASH'!D5640</f>
        <v/>
      </c>
      <c r="E5640">
        <f>'DATA DASH'!E5640</f>
        <v/>
      </c>
      <c r="F5640">
        <f>'DATA DASH'!F5640</f>
        <v/>
      </c>
      <c r="G5640">
        <f>'DATA DASH'!G5640</f>
        <v/>
      </c>
      <c r="H5640">
        <f>'DATA DASH'!H5640</f>
        <v/>
      </c>
      <c r="I5640">
        <f>'DATA DASH'!I5640</f>
        <v/>
      </c>
      <c r="J5640">
        <f>'DATA DASH'!J5640</f>
        <v/>
      </c>
      <c r="K5640">
        <f>'DATA DASH'!K5640</f>
        <v/>
      </c>
      <c r="L5640">
        <f>'DATA DASH'!L5640</f>
        <v/>
      </c>
      <c r="M5640">
        <f>'DATA DASH'!M5640</f>
        <v/>
      </c>
    </row>
    <row r="5641">
      <c r="A5641">
        <f>'DATA DASH'!A5641</f>
        <v/>
      </c>
      <c r="B5641">
        <f>'DATA DASH'!B5641</f>
        <v/>
      </c>
      <c r="C5641">
        <f>'DATA DASH'!C5641</f>
        <v/>
      </c>
      <c r="D5641">
        <f>'DATA DASH'!D5641</f>
        <v/>
      </c>
      <c r="E5641">
        <f>'DATA DASH'!E5641</f>
        <v/>
      </c>
      <c r="F5641">
        <f>'DATA DASH'!F5641</f>
        <v/>
      </c>
      <c r="G5641">
        <f>'DATA DASH'!G5641</f>
        <v/>
      </c>
      <c r="H5641">
        <f>'DATA DASH'!H5641</f>
        <v/>
      </c>
      <c r="I5641">
        <f>'DATA DASH'!I5641</f>
        <v/>
      </c>
      <c r="J5641">
        <f>'DATA DASH'!J5641</f>
        <v/>
      </c>
      <c r="K5641">
        <f>'DATA DASH'!K5641</f>
        <v/>
      </c>
      <c r="L5641">
        <f>'DATA DASH'!L5641</f>
        <v/>
      </c>
      <c r="M5641">
        <f>'DATA DASH'!M5641</f>
        <v/>
      </c>
    </row>
    <row r="5642">
      <c r="A5642">
        <f>'DATA DASH'!A5642</f>
        <v/>
      </c>
      <c r="B5642">
        <f>'DATA DASH'!B5642</f>
        <v/>
      </c>
      <c r="C5642">
        <f>'DATA DASH'!C5642</f>
        <v/>
      </c>
      <c r="D5642">
        <f>'DATA DASH'!D5642</f>
        <v/>
      </c>
      <c r="E5642">
        <f>'DATA DASH'!E5642</f>
        <v/>
      </c>
      <c r="F5642">
        <f>'DATA DASH'!F5642</f>
        <v/>
      </c>
      <c r="G5642">
        <f>'DATA DASH'!G5642</f>
        <v/>
      </c>
      <c r="H5642">
        <f>'DATA DASH'!H5642</f>
        <v/>
      </c>
      <c r="I5642">
        <f>'DATA DASH'!I5642</f>
        <v/>
      </c>
      <c r="J5642">
        <f>'DATA DASH'!J5642</f>
        <v/>
      </c>
      <c r="K5642">
        <f>'DATA DASH'!K5642</f>
        <v/>
      </c>
      <c r="L5642">
        <f>'DATA DASH'!L5642</f>
        <v/>
      </c>
      <c r="M5642">
        <f>'DATA DASH'!M5642</f>
        <v/>
      </c>
    </row>
    <row r="5643">
      <c r="A5643">
        <f>'DATA DASH'!A5643</f>
        <v/>
      </c>
      <c r="B5643">
        <f>'DATA DASH'!B5643</f>
        <v/>
      </c>
      <c r="C5643">
        <f>'DATA DASH'!C5643</f>
        <v/>
      </c>
      <c r="D5643">
        <f>'DATA DASH'!D5643</f>
        <v/>
      </c>
      <c r="E5643">
        <f>'DATA DASH'!E5643</f>
        <v/>
      </c>
      <c r="F5643">
        <f>'DATA DASH'!F5643</f>
        <v/>
      </c>
      <c r="G5643">
        <f>'DATA DASH'!G5643</f>
        <v/>
      </c>
      <c r="H5643">
        <f>'DATA DASH'!H5643</f>
        <v/>
      </c>
      <c r="I5643">
        <f>'DATA DASH'!I5643</f>
        <v/>
      </c>
      <c r="J5643">
        <f>'DATA DASH'!J5643</f>
        <v/>
      </c>
      <c r="K5643">
        <f>'DATA DASH'!K5643</f>
        <v/>
      </c>
      <c r="L5643">
        <f>'DATA DASH'!L5643</f>
        <v/>
      </c>
      <c r="M5643">
        <f>'DATA DASH'!M5643</f>
        <v/>
      </c>
    </row>
    <row r="5644">
      <c r="A5644">
        <f>'DATA DASH'!A5644</f>
        <v/>
      </c>
      <c r="B5644">
        <f>'DATA DASH'!B5644</f>
        <v/>
      </c>
      <c r="C5644">
        <f>'DATA DASH'!C5644</f>
        <v/>
      </c>
      <c r="D5644">
        <f>'DATA DASH'!D5644</f>
        <v/>
      </c>
      <c r="E5644">
        <f>'DATA DASH'!E5644</f>
        <v/>
      </c>
      <c r="F5644">
        <f>'DATA DASH'!F5644</f>
        <v/>
      </c>
      <c r="G5644">
        <f>'DATA DASH'!G5644</f>
        <v/>
      </c>
      <c r="H5644">
        <f>'DATA DASH'!H5644</f>
        <v/>
      </c>
      <c r="I5644">
        <f>'DATA DASH'!I5644</f>
        <v/>
      </c>
      <c r="J5644">
        <f>'DATA DASH'!J5644</f>
        <v/>
      </c>
      <c r="K5644">
        <f>'DATA DASH'!K5644</f>
        <v/>
      </c>
      <c r="L5644">
        <f>'DATA DASH'!L5644</f>
        <v/>
      </c>
      <c r="M5644">
        <f>'DATA DASH'!M5644</f>
        <v/>
      </c>
    </row>
    <row r="5645">
      <c r="A5645">
        <f>'DATA DASH'!A5645</f>
        <v/>
      </c>
      <c r="B5645">
        <f>'DATA DASH'!B5645</f>
        <v/>
      </c>
      <c r="C5645">
        <f>'DATA DASH'!C5645</f>
        <v/>
      </c>
      <c r="D5645">
        <f>'DATA DASH'!D5645</f>
        <v/>
      </c>
      <c r="E5645">
        <f>'DATA DASH'!E5645</f>
        <v/>
      </c>
      <c r="F5645">
        <f>'DATA DASH'!F5645</f>
        <v/>
      </c>
      <c r="G5645">
        <f>'DATA DASH'!G5645</f>
        <v/>
      </c>
      <c r="H5645">
        <f>'DATA DASH'!H5645</f>
        <v/>
      </c>
      <c r="I5645">
        <f>'DATA DASH'!I5645</f>
        <v/>
      </c>
      <c r="J5645">
        <f>'DATA DASH'!J5645</f>
        <v/>
      </c>
      <c r="K5645">
        <f>'DATA DASH'!K5645</f>
        <v/>
      </c>
      <c r="L5645">
        <f>'DATA DASH'!L5645</f>
        <v/>
      </c>
      <c r="M5645">
        <f>'DATA DASH'!M5645</f>
        <v/>
      </c>
    </row>
    <row r="5646">
      <c r="A5646">
        <f>'DATA DASH'!A5646</f>
        <v/>
      </c>
      <c r="B5646">
        <f>'DATA DASH'!B5646</f>
        <v/>
      </c>
      <c r="C5646">
        <f>'DATA DASH'!C5646</f>
        <v/>
      </c>
      <c r="D5646">
        <f>'DATA DASH'!D5646</f>
        <v/>
      </c>
      <c r="E5646">
        <f>'DATA DASH'!E5646</f>
        <v/>
      </c>
      <c r="F5646">
        <f>'DATA DASH'!F5646</f>
        <v/>
      </c>
      <c r="G5646">
        <f>'DATA DASH'!G5646</f>
        <v/>
      </c>
      <c r="H5646">
        <f>'DATA DASH'!H5646</f>
        <v/>
      </c>
      <c r="I5646">
        <f>'DATA DASH'!I5646</f>
        <v/>
      </c>
      <c r="J5646">
        <f>'DATA DASH'!J5646</f>
        <v/>
      </c>
      <c r="K5646">
        <f>'DATA DASH'!K5646</f>
        <v/>
      </c>
      <c r="L5646">
        <f>'DATA DASH'!L5646</f>
        <v/>
      </c>
      <c r="M5646">
        <f>'DATA DASH'!M5646</f>
        <v/>
      </c>
    </row>
    <row r="5647">
      <c r="A5647">
        <f>'DATA DASH'!A5647</f>
        <v/>
      </c>
      <c r="B5647">
        <f>'DATA DASH'!B5647</f>
        <v/>
      </c>
      <c r="C5647">
        <f>'DATA DASH'!C5647</f>
        <v/>
      </c>
      <c r="D5647">
        <f>'DATA DASH'!D5647</f>
        <v/>
      </c>
      <c r="E5647">
        <f>'DATA DASH'!E5647</f>
        <v/>
      </c>
      <c r="F5647">
        <f>'DATA DASH'!F5647</f>
        <v/>
      </c>
      <c r="G5647">
        <f>'DATA DASH'!G5647</f>
        <v/>
      </c>
      <c r="H5647">
        <f>'DATA DASH'!H5647</f>
        <v/>
      </c>
      <c r="I5647">
        <f>'DATA DASH'!I5647</f>
        <v/>
      </c>
      <c r="J5647">
        <f>'DATA DASH'!J5647</f>
        <v/>
      </c>
      <c r="K5647">
        <f>'DATA DASH'!K5647</f>
        <v/>
      </c>
      <c r="L5647">
        <f>'DATA DASH'!L5647</f>
        <v/>
      </c>
      <c r="M5647">
        <f>'DATA DASH'!M5647</f>
        <v/>
      </c>
    </row>
    <row r="5648">
      <c r="A5648">
        <f>'DATA DASH'!A5648</f>
        <v/>
      </c>
      <c r="B5648">
        <f>'DATA DASH'!B5648</f>
        <v/>
      </c>
      <c r="C5648">
        <f>'DATA DASH'!C5648</f>
        <v/>
      </c>
      <c r="D5648">
        <f>'DATA DASH'!D5648</f>
        <v/>
      </c>
      <c r="E5648">
        <f>'DATA DASH'!E5648</f>
        <v/>
      </c>
      <c r="F5648">
        <f>'DATA DASH'!F5648</f>
        <v/>
      </c>
      <c r="G5648">
        <f>'DATA DASH'!G5648</f>
        <v/>
      </c>
      <c r="H5648">
        <f>'DATA DASH'!H5648</f>
        <v/>
      </c>
      <c r="I5648">
        <f>'DATA DASH'!I5648</f>
        <v/>
      </c>
      <c r="J5648">
        <f>'DATA DASH'!J5648</f>
        <v/>
      </c>
      <c r="K5648">
        <f>'DATA DASH'!K5648</f>
        <v/>
      </c>
      <c r="L5648">
        <f>'DATA DASH'!L5648</f>
        <v/>
      </c>
      <c r="M5648">
        <f>'DATA DASH'!M5648</f>
        <v/>
      </c>
    </row>
    <row r="5649">
      <c r="A5649">
        <f>'DATA DASH'!A5649</f>
        <v/>
      </c>
      <c r="B5649">
        <f>'DATA DASH'!B5649</f>
        <v/>
      </c>
      <c r="C5649">
        <f>'DATA DASH'!C5649</f>
        <v/>
      </c>
      <c r="D5649">
        <f>'DATA DASH'!D5649</f>
        <v/>
      </c>
      <c r="E5649">
        <f>'DATA DASH'!E5649</f>
        <v/>
      </c>
      <c r="F5649">
        <f>'DATA DASH'!F5649</f>
        <v/>
      </c>
      <c r="G5649">
        <f>'DATA DASH'!G5649</f>
        <v/>
      </c>
      <c r="H5649">
        <f>'DATA DASH'!H5649</f>
        <v/>
      </c>
      <c r="I5649">
        <f>'DATA DASH'!I5649</f>
        <v/>
      </c>
      <c r="J5649">
        <f>'DATA DASH'!J5649</f>
        <v/>
      </c>
      <c r="K5649">
        <f>'DATA DASH'!K5649</f>
        <v/>
      </c>
      <c r="L5649">
        <f>'DATA DASH'!L5649</f>
        <v/>
      </c>
      <c r="M5649">
        <f>'DATA DASH'!M5649</f>
        <v/>
      </c>
    </row>
    <row r="5650">
      <c r="A5650">
        <f>'DATA DASH'!A5650</f>
        <v/>
      </c>
      <c r="B5650">
        <f>'DATA DASH'!B5650</f>
        <v/>
      </c>
      <c r="C5650">
        <f>'DATA DASH'!C5650</f>
        <v/>
      </c>
      <c r="D5650">
        <f>'DATA DASH'!D5650</f>
        <v/>
      </c>
      <c r="E5650">
        <f>'DATA DASH'!E5650</f>
        <v/>
      </c>
      <c r="F5650">
        <f>'DATA DASH'!F5650</f>
        <v/>
      </c>
      <c r="G5650">
        <f>'DATA DASH'!G5650</f>
        <v/>
      </c>
      <c r="H5650">
        <f>'DATA DASH'!H5650</f>
        <v/>
      </c>
      <c r="I5650">
        <f>'DATA DASH'!I5650</f>
        <v/>
      </c>
      <c r="J5650">
        <f>'DATA DASH'!J5650</f>
        <v/>
      </c>
      <c r="K5650">
        <f>'DATA DASH'!K5650</f>
        <v/>
      </c>
      <c r="L5650">
        <f>'DATA DASH'!L5650</f>
        <v/>
      </c>
      <c r="M5650">
        <f>'DATA DASH'!M5650</f>
        <v/>
      </c>
    </row>
    <row r="5651">
      <c r="A5651">
        <f>'DATA DASH'!A5651</f>
        <v/>
      </c>
      <c r="B5651">
        <f>'DATA DASH'!B5651</f>
        <v/>
      </c>
      <c r="C5651">
        <f>'DATA DASH'!C5651</f>
        <v/>
      </c>
      <c r="D5651">
        <f>'DATA DASH'!D5651</f>
        <v/>
      </c>
      <c r="E5651">
        <f>'DATA DASH'!E5651</f>
        <v/>
      </c>
      <c r="F5651">
        <f>'DATA DASH'!F5651</f>
        <v/>
      </c>
      <c r="G5651">
        <f>'DATA DASH'!G5651</f>
        <v/>
      </c>
      <c r="H5651">
        <f>'DATA DASH'!H5651</f>
        <v/>
      </c>
      <c r="I5651">
        <f>'DATA DASH'!I5651</f>
        <v/>
      </c>
      <c r="J5651">
        <f>'DATA DASH'!J5651</f>
        <v/>
      </c>
      <c r="K5651">
        <f>'DATA DASH'!K5651</f>
        <v/>
      </c>
      <c r="L5651">
        <f>'DATA DASH'!L5651</f>
        <v/>
      </c>
      <c r="M5651">
        <f>'DATA DASH'!M5651</f>
        <v/>
      </c>
    </row>
    <row r="5652">
      <c r="A5652">
        <f>'DATA DASH'!A5652</f>
        <v/>
      </c>
      <c r="B5652">
        <f>'DATA DASH'!B5652</f>
        <v/>
      </c>
      <c r="C5652">
        <f>'DATA DASH'!C5652</f>
        <v/>
      </c>
      <c r="D5652">
        <f>'DATA DASH'!D5652</f>
        <v/>
      </c>
      <c r="E5652">
        <f>'DATA DASH'!E5652</f>
        <v/>
      </c>
      <c r="F5652">
        <f>'DATA DASH'!F5652</f>
        <v/>
      </c>
      <c r="G5652">
        <f>'DATA DASH'!G5652</f>
        <v/>
      </c>
      <c r="H5652">
        <f>'DATA DASH'!H5652</f>
        <v/>
      </c>
      <c r="I5652">
        <f>'DATA DASH'!I5652</f>
        <v/>
      </c>
      <c r="J5652">
        <f>'DATA DASH'!J5652</f>
        <v/>
      </c>
      <c r="K5652">
        <f>'DATA DASH'!K5652</f>
        <v/>
      </c>
      <c r="L5652">
        <f>'DATA DASH'!L5652</f>
        <v/>
      </c>
      <c r="M5652">
        <f>'DATA DASH'!M5652</f>
        <v/>
      </c>
    </row>
    <row r="5653">
      <c r="A5653">
        <f>'DATA DASH'!A5653</f>
        <v/>
      </c>
      <c r="B5653">
        <f>'DATA DASH'!B5653</f>
        <v/>
      </c>
      <c r="C5653">
        <f>'DATA DASH'!C5653</f>
        <v/>
      </c>
      <c r="D5653">
        <f>'DATA DASH'!D5653</f>
        <v/>
      </c>
      <c r="E5653">
        <f>'DATA DASH'!E5653</f>
        <v/>
      </c>
      <c r="F5653">
        <f>'DATA DASH'!F5653</f>
        <v/>
      </c>
      <c r="G5653">
        <f>'DATA DASH'!G5653</f>
        <v/>
      </c>
      <c r="H5653">
        <f>'DATA DASH'!H5653</f>
        <v/>
      </c>
      <c r="I5653">
        <f>'DATA DASH'!I5653</f>
        <v/>
      </c>
      <c r="J5653">
        <f>'DATA DASH'!J5653</f>
        <v/>
      </c>
      <c r="K5653">
        <f>'DATA DASH'!K5653</f>
        <v/>
      </c>
      <c r="L5653">
        <f>'DATA DASH'!L5653</f>
        <v/>
      </c>
      <c r="M5653">
        <f>'DATA DASH'!M5653</f>
        <v/>
      </c>
    </row>
    <row r="5654">
      <c r="A5654">
        <f>'DATA DASH'!A5654</f>
        <v/>
      </c>
      <c r="B5654">
        <f>'DATA DASH'!B5654</f>
        <v/>
      </c>
      <c r="C5654">
        <f>'DATA DASH'!C5654</f>
        <v/>
      </c>
      <c r="D5654">
        <f>'DATA DASH'!D5654</f>
        <v/>
      </c>
      <c r="E5654">
        <f>'DATA DASH'!E5654</f>
        <v/>
      </c>
      <c r="F5654">
        <f>'DATA DASH'!F5654</f>
        <v/>
      </c>
      <c r="G5654">
        <f>'DATA DASH'!G5654</f>
        <v/>
      </c>
      <c r="H5654">
        <f>'DATA DASH'!H5654</f>
        <v/>
      </c>
      <c r="I5654">
        <f>'DATA DASH'!I5654</f>
        <v/>
      </c>
      <c r="J5654">
        <f>'DATA DASH'!J5654</f>
        <v/>
      </c>
      <c r="K5654">
        <f>'DATA DASH'!K5654</f>
        <v/>
      </c>
      <c r="L5654">
        <f>'DATA DASH'!L5654</f>
        <v/>
      </c>
      <c r="M5654">
        <f>'DATA DASH'!M5654</f>
        <v/>
      </c>
    </row>
    <row r="5655">
      <c r="A5655">
        <f>'DATA DASH'!A5655</f>
        <v/>
      </c>
      <c r="B5655">
        <f>'DATA DASH'!B5655</f>
        <v/>
      </c>
      <c r="C5655">
        <f>'DATA DASH'!C5655</f>
        <v/>
      </c>
      <c r="D5655">
        <f>'DATA DASH'!D5655</f>
        <v/>
      </c>
      <c r="E5655">
        <f>'DATA DASH'!E5655</f>
        <v/>
      </c>
      <c r="F5655">
        <f>'DATA DASH'!F5655</f>
        <v/>
      </c>
      <c r="G5655">
        <f>'DATA DASH'!G5655</f>
        <v/>
      </c>
      <c r="H5655">
        <f>'DATA DASH'!H5655</f>
        <v/>
      </c>
      <c r="I5655">
        <f>'DATA DASH'!I5655</f>
        <v/>
      </c>
      <c r="J5655">
        <f>'DATA DASH'!J5655</f>
        <v/>
      </c>
      <c r="K5655">
        <f>'DATA DASH'!K5655</f>
        <v/>
      </c>
      <c r="L5655">
        <f>'DATA DASH'!L5655</f>
        <v/>
      </c>
      <c r="M5655">
        <f>'DATA DASH'!M5655</f>
        <v/>
      </c>
    </row>
    <row r="5656">
      <c r="A5656">
        <f>'DATA DASH'!A5656</f>
        <v/>
      </c>
      <c r="B5656">
        <f>'DATA DASH'!B5656</f>
        <v/>
      </c>
      <c r="C5656">
        <f>'DATA DASH'!C5656</f>
        <v/>
      </c>
      <c r="D5656">
        <f>'DATA DASH'!D5656</f>
        <v/>
      </c>
      <c r="E5656">
        <f>'DATA DASH'!E5656</f>
        <v/>
      </c>
      <c r="F5656">
        <f>'DATA DASH'!F5656</f>
        <v/>
      </c>
      <c r="G5656">
        <f>'DATA DASH'!G5656</f>
        <v/>
      </c>
      <c r="H5656">
        <f>'DATA DASH'!H5656</f>
        <v/>
      </c>
      <c r="I5656">
        <f>'DATA DASH'!I5656</f>
        <v/>
      </c>
      <c r="J5656">
        <f>'DATA DASH'!J5656</f>
        <v/>
      </c>
      <c r="K5656">
        <f>'DATA DASH'!K5656</f>
        <v/>
      </c>
      <c r="L5656">
        <f>'DATA DASH'!L5656</f>
        <v/>
      </c>
      <c r="M5656">
        <f>'DATA DASH'!M5656</f>
        <v/>
      </c>
    </row>
    <row r="5657">
      <c r="A5657">
        <f>'DATA DASH'!A5657</f>
        <v/>
      </c>
      <c r="B5657">
        <f>'DATA DASH'!B5657</f>
        <v/>
      </c>
      <c r="C5657">
        <f>'DATA DASH'!C5657</f>
        <v/>
      </c>
      <c r="D5657">
        <f>'DATA DASH'!D5657</f>
        <v/>
      </c>
      <c r="E5657">
        <f>'DATA DASH'!E5657</f>
        <v/>
      </c>
      <c r="F5657">
        <f>'DATA DASH'!F5657</f>
        <v/>
      </c>
      <c r="G5657">
        <f>'DATA DASH'!G5657</f>
        <v/>
      </c>
      <c r="H5657">
        <f>'DATA DASH'!H5657</f>
        <v/>
      </c>
      <c r="I5657">
        <f>'DATA DASH'!I5657</f>
        <v/>
      </c>
      <c r="J5657">
        <f>'DATA DASH'!J5657</f>
        <v/>
      </c>
      <c r="K5657">
        <f>'DATA DASH'!K5657</f>
        <v/>
      </c>
      <c r="L5657">
        <f>'DATA DASH'!L5657</f>
        <v/>
      </c>
      <c r="M5657">
        <f>'DATA DASH'!M5657</f>
        <v/>
      </c>
    </row>
    <row r="5658">
      <c r="A5658">
        <f>'DATA DASH'!A5658</f>
        <v/>
      </c>
      <c r="B5658">
        <f>'DATA DASH'!B5658</f>
        <v/>
      </c>
      <c r="C5658">
        <f>'DATA DASH'!C5658</f>
        <v/>
      </c>
      <c r="D5658">
        <f>'DATA DASH'!D5658</f>
        <v/>
      </c>
      <c r="E5658">
        <f>'DATA DASH'!E5658</f>
        <v/>
      </c>
      <c r="F5658">
        <f>'DATA DASH'!F5658</f>
        <v/>
      </c>
      <c r="G5658">
        <f>'DATA DASH'!G5658</f>
        <v/>
      </c>
      <c r="H5658">
        <f>'DATA DASH'!H5658</f>
        <v/>
      </c>
      <c r="I5658">
        <f>'DATA DASH'!I5658</f>
        <v/>
      </c>
      <c r="J5658">
        <f>'DATA DASH'!J5658</f>
        <v/>
      </c>
      <c r="K5658">
        <f>'DATA DASH'!K5658</f>
        <v/>
      </c>
      <c r="L5658">
        <f>'DATA DASH'!L5658</f>
        <v/>
      </c>
      <c r="M5658">
        <f>'DATA DASH'!M5658</f>
        <v/>
      </c>
    </row>
    <row r="5659">
      <c r="A5659">
        <f>'DATA DASH'!A5659</f>
        <v/>
      </c>
      <c r="B5659">
        <f>'DATA DASH'!B5659</f>
        <v/>
      </c>
      <c r="C5659">
        <f>'DATA DASH'!C5659</f>
        <v/>
      </c>
      <c r="D5659">
        <f>'DATA DASH'!D5659</f>
        <v/>
      </c>
      <c r="E5659">
        <f>'DATA DASH'!E5659</f>
        <v/>
      </c>
      <c r="F5659">
        <f>'DATA DASH'!F5659</f>
        <v/>
      </c>
      <c r="G5659">
        <f>'DATA DASH'!G5659</f>
        <v/>
      </c>
      <c r="H5659">
        <f>'DATA DASH'!H5659</f>
        <v/>
      </c>
      <c r="I5659">
        <f>'DATA DASH'!I5659</f>
        <v/>
      </c>
      <c r="J5659">
        <f>'DATA DASH'!J5659</f>
        <v/>
      </c>
      <c r="K5659">
        <f>'DATA DASH'!K5659</f>
        <v/>
      </c>
      <c r="L5659">
        <f>'DATA DASH'!L5659</f>
        <v/>
      </c>
      <c r="M5659">
        <f>'DATA DASH'!M5659</f>
        <v/>
      </c>
    </row>
    <row r="5660">
      <c r="A5660">
        <f>'DATA DASH'!A5660</f>
        <v/>
      </c>
      <c r="B5660">
        <f>'DATA DASH'!B5660</f>
        <v/>
      </c>
      <c r="C5660">
        <f>'DATA DASH'!C5660</f>
        <v/>
      </c>
      <c r="D5660">
        <f>'DATA DASH'!D5660</f>
        <v/>
      </c>
      <c r="E5660">
        <f>'DATA DASH'!E5660</f>
        <v/>
      </c>
      <c r="F5660">
        <f>'DATA DASH'!F5660</f>
        <v/>
      </c>
      <c r="G5660">
        <f>'DATA DASH'!G5660</f>
        <v/>
      </c>
      <c r="H5660">
        <f>'DATA DASH'!H5660</f>
        <v/>
      </c>
      <c r="I5660">
        <f>'DATA DASH'!I5660</f>
        <v/>
      </c>
      <c r="J5660">
        <f>'DATA DASH'!J5660</f>
        <v/>
      </c>
      <c r="K5660">
        <f>'DATA DASH'!K5660</f>
        <v/>
      </c>
      <c r="L5660">
        <f>'DATA DASH'!L5660</f>
        <v/>
      </c>
      <c r="M5660">
        <f>'DATA DASH'!M5660</f>
        <v/>
      </c>
    </row>
    <row r="5661">
      <c r="A5661">
        <f>'DATA DASH'!A5661</f>
        <v/>
      </c>
      <c r="B5661">
        <f>'DATA DASH'!B5661</f>
        <v/>
      </c>
      <c r="C5661">
        <f>'DATA DASH'!C5661</f>
        <v/>
      </c>
      <c r="D5661">
        <f>'DATA DASH'!D5661</f>
        <v/>
      </c>
      <c r="E5661">
        <f>'DATA DASH'!E5661</f>
        <v/>
      </c>
      <c r="F5661">
        <f>'DATA DASH'!F5661</f>
        <v/>
      </c>
      <c r="G5661">
        <f>'DATA DASH'!G5661</f>
        <v/>
      </c>
      <c r="H5661">
        <f>'DATA DASH'!H5661</f>
        <v/>
      </c>
      <c r="I5661">
        <f>'DATA DASH'!I5661</f>
        <v/>
      </c>
      <c r="J5661">
        <f>'DATA DASH'!J5661</f>
        <v/>
      </c>
      <c r="K5661">
        <f>'DATA DASH'!K5661</f>
        <v/>
      </c>
      <c r="L5661">
        <f>'DATA DASH'!L5661</f>
        <v/>
      </c>
      <c r="M5661">
        <f>'DATA DASH'!M5661</f>
        <v/>
      </c>
    </row>
    <row r="5662">
      <c r="A5662">
        <f>'DATA DASH'!A5662</f>
        <v/>
      </c>
      <c r="B5662">
        <f>'DATA DASH'!B5662</f>
        <v/>
      </c>
      <c r="C5662">
        <f>'DATA DASH'!C5662</f>
        <v/>
      </c>
      <c r="D5662">
        <f>'DATA DASH'!D5662</f>
        <v/>
      </c>
      <c r="E5662">
        <f>'DATA DASH'!E5662</f>
        <v/>
      </c>
      <c r="F5662">
        <f>'DATA DASH'!F5662</f>
        <v/>
      </c>
      <c r="G5662">
        <f>'DATA DASH'!G5662</f>
        <v/>
      </c>
      <c r="H5662">
        <f>'DATA DASH'!H5662</f>
        <v/>
      </c>
      <c r="I5662">
        <f>'DATA DASH'!I5662</f>
        <v/>
      </c>
      <c r="J5662">
        <f>'DATA DASH'!J5662</f>
        <v/>
      </c>
      <c r="K5662">
        <f>'DATA DASH'!K5662</f>
        <v/>
      </c>
      <c r="L5662">
        <f>'DATA DASH'!L5662</f>
        <v/>
      </c>
      <c r="M5662">
        <f>'DATA DASH'!M5662</f>
        <v/>
      </c>
    </row>
    <row r="5663">
      <c r="A5663">
        <f>'DATA DASH'!A5663</f>
        <v/>
      </c>
      <c r="B5663">
        <f>'DATA DASH'!B5663</f>
        <v/>
      </c>
      <c r="C5663">
        <f>'DATA DASH'!C5663</f>
        <v/>
      </c>
      <c r="D5663">
        <f>'DATA DASH'!D5663</f>
        <v/>
      </c>
      <c r="E5663">
        <f>'DATA DASH'!E5663</f>
        <v/>
      </c>
      <c r="F5663">
        <f>'DATA DASH'!F5663</f>
        <v/>
      </c>
      <c r="G5663">
        <f>'DATA DASH'!G5663</f>
        <v/>
      </c>
      <c r="H5663">
        <f>'DATA DASH'!H5663</f>
        <v/>
      </c>
      <c r="I5663">
        <f>'DATA DASH'!I5663</f>
        <v/>
      </c>
      <c r="J5663">
        <f>'DATA DASH'!J5663</f>
        <v/>
      </c>
      <c r="K5663">
        <f>'DATA DASH'!K5663</f>
        <v/>
      </c>
      <c r="L5663">
        <f>'DATA DASH'!L5663</f>
        <v/>
      </c>
      <c r="M5663">
        <f>'DATA DASH'!M5663</f>
        <v/>
      </c>
    </row>
    <row r="5664">
      <c r="A5664">
        <f>'DATA DASH'!A5664</f>
        <v/>
      </c>
      <c r="B5664">
        <f>'DATA DASH'!B5664</f>
        <v/>
      </c>
      <c r="C5664">
        <f>'DATA DASH'!C5664</f>
        <v/>
      </c>
      <c r="D5664">
        <f>'DATA DASH'!D5664</f>
        <v/>
      </c>
      <c r="E5664">
        <f>'DATA DASH'!E5664</f>
        <v/>
      </c>
      <c r="F5664">
        <f>'DATA DASH'!F5664</f>
        <v/>
      </c>
      <c r="G5664">
        <f>'DATA DASH'!G5664</f>
        <v/>
      </c>
      <c r="H5664">
        <f>'DATA DASH'!H5664</f>
        <v/>
      </c>
      <c r="I5664">
        <f>'DATA DASH'!I5664</f>
        <v/>
      </c>
      <c r="J5664">
        <f>'DATA DASH'!J5664</f>
        <v/>
      </c>
      <c r="K5664">
        <f>'DATA DASH'!K5664</f>
        <v/>
      </c>
      <c r="L5664">
        <f>'DATA DASH'!L5664</f>
        <v/>
      </c>
      <c r="M5664">
        <f>'DATA DASH'!M5664</f>
        <v/>
      </c>
    </row>
    <row r="5665">
      <c r="A5665">
        <f>'DATA DASH'!A5665</f>
        <v/>
      </c>
      <c r="B5665">
        <f>'DATA DASH'!B5665</f>
        <v/>
      </c>
      <c r="C5665">
        <f>'DATA DASH'!C5665</f>
        <v/>
      </c>
      <c r="D5665">
        <f>'DATA DASH'!D5665</f>
        <v/>
      </c>
      <c r="E5665">
        <f>'DATA DASH'!E5665</f>
        <v/>
      </c>
      <c r="F5665">
        <f>'DATA DASH'!F5665</f>
        <v/>
      </c>
      <c r="G5665">
        <f>'DATA DASH'!G5665</f>
        <v/>
      </c>
      <c r="H5665">
        <f>'DATA DASH'!H5665</f>
        <v/>
      </c>
      <c r="I5665">
        <f>'DATA DASH'!I5665</f>
        <v/>
      </c>
      <c r="J5665">
        <f>'DATA DASH'!J5665</f>
        <v/>
      </c>
      <c r="K5665">
        <f>'DATA DASH'!K5665</f>
        <v/>
      </c>
      <c r="L5665">
        <f>'DATA DASH'!L5665</f>
        <v/>
      </c>
      <c r="M5665">
        <f>'DATA DASH'!M5665</f>
        <v/>
      </c>
    </row>
    <row r="5666">
      <c r="A5666">
        <f>'DATA DASH'!A5666</f>
        <v/>
      </c>
      <c r="B5666">
        <f>'DATA DASH'!B5666</f>
        <v/>
      </c>
      <c r="C5666">
        <f>'DATA DASH'!C5666</f>
        <v/>
      </c>
      <c r="D5666">
        <f>'DATA DASH'!D5666</f>
        <v/>
      </c>
      <c r="E5666">
        <f>'DATA DASH'!E5666</f>
        <v/>
      </c>
      <c r="F5666">
        <f>'DATA DASH'!F5666</f>
        <v/>
      </c>
      <c r="G5666">
        <f>'DATA DASH'!G5666</f>
        <v/>
      </c>
      <c r="H5666">
        <f>'DATA DASH'!H5666</f>
        <v/>
      </c>
      <c r="I5666">
        <f>'DATA DASH'!I5666</f>
        <v/>
      </c>
      <c r="J5666">
        <f>'DATA DASH'!J5666</f>
        <v/>
      </c>
      <c r="K5666">
        <f>'DATA DASH'!K5666</f>
        <v/>
      </c>
      <c r="L5666">
        <f>'DATA DASH'!L5666</f>
        <v/>
      </c>
      <c r="M5666">
        <f>'DATA DASH'!M5666</f>
        <v/>
      </c>
    </row>
    <row r="5667">
      <c r="A5667">
        <f>'DATA DASH'!A5667</f>
        <v/>
      </c>
      <c r="B5667">
        <f>'DATA DASH'!B5667</f>
        <v/>
      </c>
      <c r="C5667">
        <f>'DATA DASH'!C5667</f>
        <v/>
      </c>
      <c r="D5667">
        <f>'DATA DASH'!D5667</f>
        <v/>
      </c>
      <c r="E5667">
        <f>'DATA DASH'!E5667</f>
        <v/>
      </c>
      <c r="F5667">
        <f>'DATA DASH'!F5667</f>
        <v/>
      </c>
      <c r="G5667">
        <f>'DATA DASH'!G5667</f>
        <v/>
      </c>
      <c r="H5667">
        <f>'DATA DASH'!H5667</f>
        <v/>
      </c>
      <c r="I5667">
        <f>'DATA DASH'!I5667</f>
        <v/>
      </c>
      <c r="J5667">
        <f>'DATA DASH'!J5667</f>
        <v/>
      </c>
      <c r="K5667">
        <f>'DATA DASH'!K5667</f>
        <v/>
      </c>
      <c r="L5667">
        <f>'DATA DASH'!L5667</f>
        <v/>
      </c>
      <c r="M5667">
        <f>'DATA DASH'!M5667</f>
        <v/>
      </c>
    </row>
    <row r="5668">
      <c r="A5668">
        <f>'DATA DASH'!A5668</f>
        <v/>
      </c>
      <c r="B5668">
        <f>'DATA DASH'!B5668</f>
        <v/>
      </c>
      <c r="C5668">
        <f>'DATA DASH'!C5668</f>
        <v/>
      </c>
      <c r="D5668">
        <f>'DATA DASH'!D5668</f>
        <v/>
      </c>
      <c r="E5668">
        <f>'DATA DASH'!E5668</f>
        <v/>
      </c>
      <c r="F5668">
        <f>'DATA DASH'!F5668</f>
        <v/>
      </c>
      <c r="G5668">
        <f>'DATA DASH'!G5668</f>
        <v/>
      </c>
      <c r="H5668">
        <f>'DATA DASH'!H5668</f>
        <v/>
      </c>
      <c r="I5668">
        <f>'DATA DASH'!I5668</f>
        <v/>
      </c>
      <c r="J5668">
        <f>'DATA DASH'!J5668</f>
        <v/>
      </c>
      <c r="K5668">
        <f>'DATA DASH'!K5668</f>
        <v/>
      </c>
      <c r="L5668">
        <f>'DATA DASH'!L5668</f>
        <v/>
      </c>
      <c r="M5668">
        <f>'DATA DASH'!M5668</f>
        <v/>
      </c>
    </row>
    <row r="5669">
      <c r="A5669">
        <f>'DATA DASH'!A5669</f>
        <v/>
      </c>
      <c r="B5669">
        <f>'DATA DASH'!B5669</f>
        <v/>
      </c>
      <c r="C5669">
        <f>'DATA DASH'!C5669</f>
        <v/>
      </c>
      <c r="D5669">
        <f>'DATA DASH'!D5669</f>
        <v/>
      </c>
      <c r="E5669">
        <f>'DATA DASH'!E5669</f>
        <v/>
      </c>
      <c r="F5669">
        <f>'DATA DASH'!F5669</f>
        <v/>
      </c>
      <c r="G5669">
        <f>'DATA DASH'!G5669</f>
        <v/>
      </c>
      <c r="H5669">
        <f>'DATA DASH'!H5669</f>
        <v/>
      </c>
      <c r="I5669">
        <f>'DATA DASH'!I5669</f>
        <v/>
      </c>
      <c r="J5669">
        <f>'DATA DASH'!J5669</f>
        <v/>
      </c>
      <c r="K5669">
        <f>'DATA DASH'!K5669</f>
        <v/>
      </c>
      <c r="L5669">
        <f>'DATA DASH'!L5669</f>
        <v/>
      </c>
      <c r="M5669">
        <f>'DATA DASH'!M5669</f>
        <v/>
      </c>
    </row>
    <row r="5670">
      <c r="A5670">
        <f>'DATA DASH'!A5670</f>
        <v/>
      </c>
      <c r="B5670">
        <f>'DATA DASH'!B5670</f>
        <v/>
      </c>
      <c r="C5670">
        <f>'DATA DASH'!C5670</f>
        <v/>
      </c>
      <c r="D5670">
        <f>'DATA DASH'!D5670</f>
        <v/>
      </c>
      <c r="E5670">
        <f>'DATA DASH'!E5670</f>
        <v/>
      </c>
      <c r="F5670">
        <f>'DATA DASH'!F5670</f>
        <v/>
      </c>
      <c r="G5670">
        <f>'DATA DASH'!G5670</f>
        <v/>
      </c>
      <c r="H5670">
        <f>'DATA DASH'!H5670</f>
        <v/>
      </c>
      <c r="I5670">
        <f>'DATA DASH'!I5670</f>
        <v/>
      </c>
      <c r="J5670">
        <f>'DATA DASH'!J5670</f>
        <v/>
      </c>
      <c r="K5670">
        <f>'DATA DASH'!K5670</f>
        <v/>
      </c>
      <c r="L5670">
        <f>'DATA DASH'!L5670</f>
        <v/>
      </c>
      <c r="M5670">
        <f>'DATA DASH'!M5670</f>
        <v/>
      </c>
    </row>
    <row r="5671">
      <c r="A5671">
        <f>'DATA DASH'!A5671</f>
        <v/>
      </c>
      <c r="B5671">
        <f>'DATA DASH'!B5671</f>
        <v/>
      </c>
      <c r="C5671">
        <f>'DATA DASH'!C5671</f>
        <v/>
      </c>
      <c r="D5671">
        <f>'DATA DASH'!D5671</f>
        <v/>
      </c>
      <c r="E5671">
        <f>'DATA DASH'!E5671</f>
        <v/>
      </c>
      <c r="F5671">
        <f>'DATA DASH'!F5671</f>
        <v/>
      </c>
      <c r="G5671">
        <f>'DATA DASH'!G5671</f>
        <v/>
      </c>
      <c r="H5671">
        <f>'DATA DASH'!H5671</f>
        <v/>
      </c>
      <c r="I5671">
        <f>'DATA DASH'!I5671</f>
        <v/>
      </c>
      <c r="J5671">
        <f>'DATA DASH'!J5671</f>
        <v/>
      </c>
      <c r="K5671">
        <f>'DATA DASH'!K5671</f>
        <v/>
      </c>
      <c r="L5671">
        <f>'DATA DASH'!L5671</f>
        <v/>
      </c>
      <c r="M5671">
        <f>'DATA DASH'!M5671</f>
        <v/>
      </c>
    </row>
    <row r="5672">
      <c r="A5672">
        <f>'DATA DASH'!A5672</f>
        <v/>
      </c>
      <c r="B5672">
        <f>'DATA DASH'!B5672</f>
        <v/>
      </c>
      <c r="C5672">
        <f>'DATA DASH'!C5672</f>
        <v/>
      </c>
      <c r="D5672">
        <f>'DATA DASH'!D5672</f>
        <v/>
      </c>
      <c r="E5672">
        <f>'DATA DASH'!E5672</f>
        <v/>
      </c>
      <c r="F5672">
        <f>'DATA DASH'!F5672</f>
        <v/>
      </c>
      <c r="G5672">
        <f>'DATA DASH'!G5672</f>
        <v/>
      </c>
      <c r="H5672">
        <f>'DATA DASH'!H5672</f>
        <v/>
      </c>
      <c r="I5672">
        <f>'DATA DASH'!I5672</f>
        <v/>
      </c>
      <c r="J5672">
        <f>'DATA DASH'!J5672</f>
        <v/>
      </c>
      <c r="K5672">
        <f>'DATA DASH'!K5672</f>
        <v/>
      </c>
      <c r="L5672">
        <f>'DATA DASH'!L5672</f>
        <v/>
      </c>
      <c r="M5672">
        <f>'DATA DASH'!M5672</f>
        <v/>
      </c>
    </row>
    <row r="5673">
      <c r="A5673">
        <f>'DATA DASH'!A5673</f>
        <v/>
      </c>
      <c r="B5673">
        <f>'DATA DASH'!B5673</f>
        <v/>
      </c>
      <c r="C5673">
        <f>'DATA DASH'!C5673</f>
        <v/>
      </c>
      <c r="D5673">
        <f>'DATA DASH'!D5673</f>
        <v/>
      </c>
      <c r="E5673">
        <f>'DATA DASH'!E5673</f>
        <v/>
      </c>
      <c r="F5673">
        <f>'DATA DASH'!F5673</f>
        <v/>
      </c>
      <c r="G5673">
        <f>'DATA DASH'!G5673</f>
        <v/>
      </c>
      <c r="H5673">
        <f>'DATA DASH'!H5673</f>
        <v/>
      </c>
      <c r="I5673">
        <f>'DATA DASH'!I5673</f>
        <v/>
      </c>
      <c r="J5673">
        <f>'DATA DASH'!J5673</f>
        <v/>
      </c>
      <c r="K5673">
        <f>'DATA DASH'!K5673</f>
        <v/>
      </c>
      <c r="L5673">
        <f>'DATA DASH'!L5673</f>
        <v/>
      </c>
      <c r="M5673">
        <f>'DATA DASH'!M5673</f>
        <v/>
      </c>
    </row>
    <row r="5674">
      <c r="A5674">
        <f>'DATA DASH'!A5674</f>
        <v/>
      </c>
      <c r="B5674">
        <f>'DATA DASH'!B5674</f>
        <v/>
      </c>
      <c r="C5674">
        <f>'DATA DASH'!C5674</f>
        <v/>
      </c>
      <c r="D5674">
        <f>'DATA DASH'!D5674</f>
        <v/>
      </c>
      <c r="E5674">
        <f>'DATA DASH'!E5674</f>
        <v/>
      </c>
      <c r="F5674">
        <f>'DATA DASH'!F5674</f>
        <v/>
      </c>
      <c r="G5674">
        <f>'DATA DASH'!G5674</f>
        <v/>
      </c>
      <c r="H5674">
        <f>'DATA DASH'!H5674</f>
        <v/>
      </c>
      <c r="I5674">
        <f>'DATA DASH'!I5674</f>
        <v/>
      </c>
      <c r="J5674">
        <f>'DATA DASH'!J5674</f>
        <v/>
      </c>
      <c r="K5674">
        <f>'DATA DASH'!K5674</f>
        <v/>
      </c>
      <c r="L5674">
        <f>'DATA DASH'!L5674</f>
        <v/>
      </c>
      <c r="M5674">
        <f>'DATA DASH'!M5674</f>
        <v/>
      </c>
    </row>
    <row r="5675">
      <c r="A5675">
        <f>'DATA DASH'!A5675</f>
        <v/>
      </c>
      <c r="B5675">
        <f>'DATA DASH'!B5675</f>
        <v/>
      </c>
      <c r="C5675">
        <f>'DATA DASH'!C5675</f>
        <v/>
      </c>
      <c r="D5675">
        <f>'DATA DASH'!D5675</f>
        <v/>
      </c>
      <c r="E5675">
        <f>'DATA DASH'!E5675</f>
        <v/>
      </c>
      <c r="F5675">
        <f>'DATA DASH'!F5675</f>
        <v/>
      </c>
      <c r="G5675">
        <f>'DATA DASH'!G5675</f>
        <v/>
      </c>
      <c r="H5675">
        <f>'DATA DASH'!H5675</f>
        <v/>
      </c>
      <c r="I5675">
        <f>'DATA DASH'!I5675</f>
        <v/>
      </c>
      <c r="J5675">
        <f>'DATA DASH'!J5675</f>
        <v/>
      </c>
      <c r="K5675">
        <f>'DATA DASH'!K5675</f>
        <v/>
      </c>
      <c r="L5675">
        <f>'DATA DASH'!L5675</f>
        <v/>
      </c>
      <c r="M5675">
        <f>'DATA DASH'!M5675</f>
        <v/>
      </c>
    </row>
    <row r="5676">
      <c r="A5676">
        <f>'DATA DASH'!A5676</f>
        <v/>
      </c>
      <c r="B5676">
        <f>'DATA DASH'!B5676</f>
        <v/>
      </c>
      <c r="C5676">
        <f>'DATA DASH'!C5676</f>
        <v/>
      </c>
      <c r="D5676">
        <f>'DATA DASH'!D5676</f>
        <v/>
      </c>
      <c r="E5676">
        <f>'DATA DASH'!E5676</f>
        <v/>
      </c>
      <c r="F5676">
        <f>'DATA DASH'!F5676</f>
        <v/>
      </c>
      <c r="G5676">
        <f>'DATA DASH'!G5676</f>
        <v/>
      </c>
      <c r="H5676">
        <f>'DATA DASH'!H5676</f>
        <v/>
      </c>
      <c r="I5676">
        <f>'DATA DASH'!I5676</f>
        <v/>
      </c>
      <c r="J5676">
        <f>'DATA DASH'!J5676</f>
        <v/>
      </c>
      <c r="K5676">
        <f>'DATA DASH'!K5676</f>
        <v/>
      </c>
      <c r="L5676">
        <f>'DATA DASH'!L5676</f>
        <v/>
      </c>
      <c r="M5676">
        <f>'DATA DASH'!M5676</f>
        <v/>
      </c>
    </row>
    <row r="5677">
      <c r="A5677">
        <f>'DATA DASH'!A5677</f>
        <v/>
      </c>
      <c r="B5677">
        <f>'DATA DASH'!B5677</f>
        <v/>
      </c>
      <c r="C5677">
        <f>'DATA DASH'!C5677</f>
        <v/>
      </c>
      <c r="D5677">
        <f>'DATA DASH'!D5677</f>
        <v/>
      </c>
      <c r="E5677">
        <f>'DATA DASH'!E5677</f>
        <v/>
      </c>
      <c r="F5677">
        <f>'DATA DASH'!F5677</f>
        <v/>
      </c>
      <c r="G5677">
        <f>'DATA DASH'!G5677</f>
        <v/>
      </c>
      <c r="H5677">
        <f>'DATA DASH'!H5677</f>
        <v/>
      </c>
      <c r="I5677">
        <f>'DATA DASH'!I5677</f>
        <v/>
      </c>
      <c r="J5677">
        <f>'DATA DASH'!J5677</f>
        <v/>
      </c>
      <c r="K5677">
        <f>'DATA DASH'!K5677</f>
        <v/>
      </c>
      <c r="L5677">
        <f>'DATA DASH'!L5677</f>
        <v/>
      </c>
      <c r="M5677">
        <f>'DATA DASH'!M5677</f>
        <v/>
      </c>
    </row>
    <row r="5678">
      <c r="A5678">
        <f>'DATA DASH'!A5678</f>
        <v/>
      </c>
      <c r="B5678">
        <f>'DATA DASH'!B5678</f>
        <v/>
      </c>
      <c r="C5678">
        <f>'DATA DASH'!C5678</f>
        <v/>
      </c>
      <c r="D5678">
        <f>'DATA DASH'!D5678</f>
        <v/>
      </c>
      <c r="E5678">
        <f>'DATA DASH'!E5678</f>
        <v/>
      </c>
      <c r="F5678">
        <f>'DATA DASH'!F5678</f>
        <v/>
      </c>
      <c r="G5678">
        <f>'DATA DASH'!G5678</f>
        <v/>
      </c>
      <c r="H5678">
        <f>'DATA DASH'!H5678</f>
        <v/>
      </c>
      <c r="I5678">
        <f>'DATA DASH'!I5678</f>
        <v/>
      </c>
      <c r="J5678">
        <f>'DATA DASH'!J5678</f>
        <v/>
      </c>
      <c r="K5678">
        <f>'DATA DASH'!K5678</f>
        <v/>
      </c>
      <c r="L5678">
        <f>'DATA DASH'!L5678</f>
        <v/>
      </c>
      <c r="M5678">
        <f>'DATA DASH'!M5678</f>
        <v/>
      </c>
    </row>
    <row r="5679">
      <c r="A5679">
        <f>'DATA DASH'!A5679</f>
        <v/>
      </c>
      <c r="B5679">
        <f>'DATA DASH'!B5679</f>
        <v/>
      </c>
      <c r="C5679">
        <f>'DATA DASH'!C5679</f>
        <v/>
      </c>
      <c r="D5679">
        <f>'DATA DASH'!D5679</f>
        <v/>
      </c>
      <c r="E5679">
        <f>'DATA DASH'!E5679</f>
        <v/>
      </c>
      <c r="F5679">
        <f>'DATA DASH'!F5679</f>
        <v/>
      </c>
      <c r="G5679">
        <f>'DATA DASH'!G5679</f>
        <v/>
      </c>
      <c r="H5679">
        <f>'DATA DASH'!H5679</f>
        <v/>
      </c>
      <c r="I5679">
        <f>'DATA DASH'!I5679</f>
        <v/>
      </c>
      <c r="J5679">
        <f>'DATA DASH'!J5679</f>
        <v/>
      </c>
      <c r="K5679">
        <f>'DATA DASH'!K5679</f>
        <v/>
      </c>
      <c r="L5679">
        <f>'DATA DASH'!L5679</f>
        <v/>
      </c>
      <c r="M5679">
        <f>'DATA DASH'!M5679</f>
        <v/>
      </c>
    </row>
    <row r="5680">
      <c r="A5680">
        <f>'DATA DASH'!A5680</f>
        <v/>
      </c>
      <c r="B5680">
        <f>'DATA DASH'!B5680</f>
        <v/>
      </c>
      <c r="C5680">
        <f>'DATA DASH'!C5680</f>
        <v/>
      </c>
      <c r="D5680">
        <f>'DATA DASH'!D5680</f>
        <v/>
      </c>
      <c r="E5680">
        <f>'DATA DASH'!E5680</f>
        <v/>
      </c>
      <c r="F5680">
        <f>'DATA DASH'!F5680</f>
        <v/>
      </c>
      <c r="G5680">
        <f>'DATA DASH'!G5680</f>
        <v/>
      </c>
      <c r="H5680">
        <f>'DATA DASH'!H5680</f>
        <v/>
      </c>
      <c r="I5680">
        <f>'DATA DASH'!I5680</f>
        <v/>
      </c>
      <c r="J5680">
        <f>'DATA DASH'!J5680</f>
        <v/>
      </c>
      <c r="K5680">
        <f>'DATA DASH'!K5680</f>
        <v/>
      </c>
      <c r="L5680">
        <f>'DATA DASH'!L5680</f>
        <v/>
      </c>
      <c r="M5680">
        <f>'DATA DASH'!M5680</f>
        <v/>
      </c>
    </row>
    <row r="5681">
      <c r="A5681">
        <f>'DATA DASH'!A5681</f>
        <v/>
      </c>
      <c r="B5681">
        <f>'DATA DASH'!B5681</f>
        <v/>
      </c>
      <c r="C5681">
        <f>'DATA DASH'!C5681</f>
        <v/>
      </c>
      <c r="D5681">
        <f>'DATA DASH'!D5681</f>
        <v/>
      </c>
      <c r="E5681">
        <f>'DATA DASH'!E5681</f>
        <v/>
      </c>
      <c r="F5681">
        <f>'DATA DASH'!F5681</f>
        <v/>
      </c>
      <c r="G5681">
        <f>'DATA DASH'!G5681</f>
        <v/>
      </c>
      <c r="H5681">
        <f>'DATA DASH'!H5681</f>
        <v/>
      </c>
      <c r="I5681">
        <f>'DATA DASH'!I5681</f>
        <v/>
      </c>
      <c r="J5681">
        <f>'DATA DASH'!J5681</f>
        <v/>
      </c>
      <c r="K5681">
        <f>'DATA DASH'!K5681</f>
        <v/>
      </c>
      <c r="L5681">
        <f>'DATA DASH'!L5681</f>
        <v/>
      </c>
      <c r="M5681">
        <f>'DATA DASH'!M5681</f>
        <v/>
      </c>
    </row>
    <row r="5682">
      <c r="A5682">
        <f>'DATA DASH'!A5682</f>
        <v/>
      </c>
      <c r="B5682">
        <f>'DATA DASH'!B5682</f>
        <v/>
      </c>
      <c r="C5682">
        <f>'DATA DASH'!C5682</f>
        <v/>
      </c>
      <c r="D5682">
        <f>'DATA DASH'!D5682</f>
        <v/>
      </c>
      <c r="E5682">
        <f>'DATA DASH'!E5682</f>
        <v/>
      </c>
      <c r="F5682">
        <f>'DATA DASH'!F5682</f>
        <v/>
      </c>
      <c r="G5682">
        <f>'DATA DASH'!G5682</f>
        <v/>
      </c>
      <c r="H5682">
        <f>'DATA DASH'!H5682</f>
        <v/>
      </c>
      <c r="I5682">
        <f>'DATA DASH'!I5682</f>
        <v/>
      </c>
      <c r="J5682">
        <f>'DATA DASH'!J5682</f>
        <v/>
      </c>
      <c r="K5682">
        <f>'DATA DASH'!K5682</f>
        <v/>
      </c>
      <c r="L5682">
        <f>'DATA DASH'!L5682</f>
        <v/>
      </c>
      <c r="M5682">
        <f>'DATA DASH'!M5682</f>
        <v/>
      </c>
    </row>
    <row r="5683">
      <c r="A5683">
        <f>'DATA DASH'!A5683</f>
        <v/>
      </c>
      <c r="B5683">
        <f>'DATA DASH'!B5683</f>
        <v/>
      </c>
      <c r="C5683">
        <f>'DATA DASH'!C5683</f>
        <v/>
      </c>
      <c r="D5683">
        <f>'DATA DASH'!D5683</f>
        <v/>
      </c>
      <c r="E5683">
        <f>'DATA DASH'!E5683</f>
        <v/>
      </c>
      <c r="F5683">
        <f>'DATA DASH'!F5683</f>
        <v/>
      </c>
      <c r="G5683">
        <f>'DATA DASH'!G5683</f>
        <v/>
      </c>
      <c r="H5683">
        <f>'DATA DASH'!H5683</f>
        <v/>
      </c>
      <c r="I5683">
        <f>'DATA DASH'!I5683</f>
        <v/>
      </c>
      <c r="J5683">
        <f>'DATA DASH'!J5683</f>
        <v/>
      </c>
      <c r="K5683">
        <f>'DATA DASH'!K5683</f>
        <v/>
      </c>
      <c r="L5683">
        <f>'DATA DASH'!L5683</f>
        <v/>
      </c>
      <c r="M5683">
        <f>'DATA DASH'!M5683</f>
        <v/>
      </c>
    </row>
    <row r="5684">
      <c r="A5684">
        <f>'DATA DASH'!A5684</f>
        <v/>
      </c>
      <c r="B5684">
        <f>'DATA DASH'!B5684</f>
        <v/>
      </c>
      <c r="C5684">
        <f>'DATA DASH'!C5684</f>
        <v/>
      </c>
      <c r="D5684">
        <f>'DATA DASH'!D5684</f>
        <v/>
      </c>
      <c r="E5684">
        <f>'DATA DASH'!E5684</f>
        <v/>
      </c>
      <c r="F5684">
        <f>'DATA DASH'!F5684</f>
        <v/>
      </c>
      <c r="G5684">
        <f>'DATA DASH'!G5684</f>
        <v/>
      </c>
      <c r="H5684">
        <f>'DATA DASH'!H5684</f>
        <v/>
      </c>
      <c r="I5684">
        <f>'DATA DASH'!I5684</f>
        <v/>
      </c>
      <c r="J5684">
        <f>'DATA DASH'!J5684</f>
        <v/>
      </c>
      <c r="K5684">
        <f>'DATA DASH'!K5684</f>
        <v/>
      </c>
      <c r="L5684">
        <f>'DATA DASH'!L5684</f>
        <v/>
      </c>
      <c r="M5684">
        <f>'DATA DASH'!M5684</f>
        <v/>
      </c>
    </row>
    <row r="5685">
      <c r="A5685">
        <f>'DATA DASH'!A5685</f>
        <v/>
      </c>
      <c r="B5685">
        <f>'DATA DASH'!B5685</f>
        <v/>
      </c>
      <c r="C5685">
        <f>'DATA DASH'!C5685</f>
        <v/>
      </c>
      <c r="D5685">
        <f>'DATA DASH'!D5685</f>
        <v/>
      </c>
      <c r="E5685">
        <f>'DATA DASH'!E5685</f>
        <v/>
      </c>
      <c r="F5685">
        <f>'DATA DASH'!F5685</f>
        <v/>
      </c>
      <c r="G5685">
        <f>'DATA DASH'!G5685</f>
        <v/>
      </c>
      <c r="H5685">
        <f>'DATA DASH'!H5685</f>
        <v/>
      </c>
      <c r="I5685">
        <f>'DATA DASH'!I5685</f>
        <v/>
      </c>
      <c r="J5685">
        <f>'DATA DASH'!J5685</f>
        <v/>
      </c>
      <c r="K5685">
        <f>'DATA DASH'!K5685</f>
        <v/>
      </c>
      <c r="L5685">
        <f>'DATA DASH'!L5685</f>
        <v/>
      </c>
      <c r="M5685">
        <f>'DATA DASH'!M5685</f>
        <v/>
      </c>
    </row>
    <row r="5686">
      <c r="A5686">
        <f>'DATA DASH'!A5686</f>
        <v/>
      </c>
      <c r="B5686">
        <f>'DATA DASH'!B5686</f>
        <v/>
      </c>
      <c r="C5686">
        <f>'DATA DASH'!C5686</f>
        <v/>
      </c>
      <c r="D5686">
        <f>'DATA DASH'!D5686</f>
        <v/>
      </c>
      <c r="E5686">
        <f>'DATA DASH'!E5686</f>
        <v/>
      </c>
      <c r="F5686">
        <f>'DATA DASH'!F5686</f>
        <v/>
      </c>
      <c r="G5686">
        <f>'DATA DASH'!G5686</f>
        <v/>
      </c>
      <c r="H5686">
        <f>'DATA DASH'!H5686</f>
        <v/>
      </c>
      <c r="I5686">
        <f>'DATA DASH'!I5686</f>
        <v/>
      </c>
      <c r="J5686">
        <f>'DATA DASH'!J5686</f>
        <v/>
      </c>
      <c r="K5686">
        <f>'DATA DASH'!K5686</f>
        <v/>
      </c>
      <c r="L5686">
        <f>'DATA DASH'!L5686</f>
        <v/>
      </c>
      <c r="M5686">
        <f>'DATA DASH'!M5686</f>
        <v/>
      </c>
    </row>
    <row r="5687">
      <c r="A5687">
        <f>'DATA DASH'!A5687</f>
        <v/>
      </c>
      <c r="B5687">
        <f>'DATA DASH'!B5687</f>
        <v/>
      </c>
      <c r="C5687">
        <f>'DATA DASH'!C5687</f>
        <v/>
      </c>
      <c r="D5687">
        <f>'DATA DASH'!D5687</f>
        <v/>
      </c>
      <c r="E5687">
        <f>'DATA DASH'!E5687</f>
        <v/>
      </c>
      <c r="F5687">
        <f>'DATA DASH'!F5687</f>
        <v/>
      </c>
      <c r="G5687">
        <f>'DATA DASH'!G5687</f>
        <v/>
      </c>
      <c r="H5687">
        <f>'DATA DASH'!H5687</f>
        <v/>
      </c>
      <c r="I5687">
        <f>'DATA DASH'!I5687</f>
        <v/>
      </c>
      <c r="J5687">
        <f>'DATA DASH'!J5687</f>
        <v/>
      </c>
      <c r="K5687">
        <f>'DATA DASH'!K5687</f>
        <v/>
      </c>
      <c r="L5687">
        <f>'DATA DASH'!L5687</f>
        <v/>
      </c>
      <c r="M5687">
        <f>'DATA DASH'!M5687</f>
        <v/>
      </c>
    </row>
    <row r="5688">
      <c r="A5688">
        <f>'DATA DASH'!A5688</f>
        <v/>
      </c>
      <c r="B5688">
        <f>'DATA DASH'!B5688</f>
        <v/>
      </c>
      <c r="C5688">
        <f>'DATA DASH'!C5688</f>
        <v/>
      </c>
      <c r="D5688">
        <f>'DATA DASH'!D5688</f>
        <v/>
      </c>
      <c r="E5688">
        <f>'DATA DASH'!E5688</f>
        <v/>
      </c>
      <c r="F5688">
        <f>'DATA DASH'!F5688</f>
        <v/>
      </c>
      <c r="G5688">
        <f>'DATA DASH'!G5688</f>
        <v/>
      </c>
      <c r="H5688">
        <f>'DATA DASH'!H5688</f>
        <v/>
      </c>
      <c r="I5688">
        <f>'DATA DASH'!I5688</f>
        <v/>
      </c>
      <c r="J5688">
        <f>'DATA DASH'!J5688</f>
        <v/>
      </c>
      <c r="K5688">
        <f>'DATA DASH'!K5688</f>
        <v/>
      </c>
      <c r="L5688">
        <f>'DATA DASH'!L5688</f>
        <v/>
      </c>
      <c r="M5688">
        <f>'DATA DASH'!M5688</f>
        <v/>
      </c>
    </row>
    <row r="5689">
      <c r="A5689">
        <f>'DATA DASH'!A5689</f>
        <v/>
      </c>
      <c r="B5689">
        <f>'DATA DASH'!B5689</f>
        <v/>
      </c>
      <c r="C5689">
        <f>'DATA DASH'!C5689</f>
        <v/>
      </c>
      <c r="D5689">
        <f>'DATA DASH'!D5689</f>
        <v/>
      </c>
      <c r="E5689">
        <f>'DATA DASH'!E5689</f>
        <v/>
      </c>
      <c r="F5689">
        <f>'DATA DASH'!F5689</f>
        <v/>
      </c>
      <c r="G5689">
        <f>'DATA DASH'!G5689</f>
        <v/>
      </c>
      <c r="H5689">
        <f>'DATA DASH'!H5689</f>
        <v/>
      </c>
      <c r="I5689">
        <f>'DATA DASH'!I5689</f>
        <v/>
      </c>
      <c r="J5689">
        <f>'DATA DASH'!J5689</f>
        <v/>
      </c>
      <c r="K5689">
        <f>'DATA DASH'!K5689</f>
        <v/>
      </c>
      <c r="L5689">
        <f>'DATA DASH'!L5689</f>
        <v/>
      </c>
      <c r="M5689">
        <f>'DATA DASH'!M5689</f>
        <v/>
      </c>
    </row>
    <row r="5690">
      <c r="A5690">
        <f>'DATA DASH'!A5690</f>
        <v/>
      </c>
      <c r="B5690">
        <f>'DATA DASH'!B5690</f>
        <v/>
      </c>
      <c r="C5690">
        <f>'DATA DASH'!C5690</f>
        <v/>
      </c>
      <c r="D5690">
        <f>'DATA DASH'!D5690</f>
        <v/>
      </c>
      <c r="E5690">
        <f>'DATA DASH'!E5690</f>
        <v/>
      </c>
      <c r="F5690">
        <f>'DATA DASH'!F5690</f>
        <v/>
      </c>
      <c r="G5690">
        <f>'DATA DASH'!G5690</f>
        <v/>
      </c>
      <c r="H5690">
        <f>'DATA DASH'!H5690</f>
        <v/>
      </c>
      <c r="I5690">
        <f>'DATA DASH'!I5690</f>
        <v/>
      </c>
      <c r="J5690">
        <f>'DATA DASH'!J5690</f>
        <v/>
      </c>
      <c r="K5690">
        <f>'DATA DASH'!K5690</f>
        <v/>
      </c>
      <c r="L5690">
        <f>'DATA DASH'!L5690</f>
        <v/>
      </c>
      <c r="M5690">
        <f>'DATA DASH'!M5690</f>
        <v/>
      </c>
    </row>
    <row r="5691">
      <c r="A5691">
        <f>'DATA DASH'!A5691</f>
        <v/>
      </c>
      <c r="B5691">
        <f>'DATA DASH'!B5691</f>
        <v/>
      </c>
      <c r="C5691">
        <f>'DATA DASH'!C5691</f>
        <v/>
      </c>
      <c r="D5691">
        <f>'DATA DASH'!D5691</f>
        <v/>
      </c>
      <c r="E5691">
        <f>'DATA DASH'!E5691</f>
        <v/>
      </c>
      <c r="F5691">
        <f>'DATA DASH'!F5691</f>
        <v/>
      </c>
      <c r="G5691">
        <f>'DATA DASH'!G5691</f>
        <v/>
      </c>
      <c r="H5691">
        <f>'DATA DASH'!H5691</f>
        <v/>
      </c>
      <c r="I5691">
        <f>'DATA DASH'!I5691</f>
        <v/>
      </c>
      <c r="J5691">
        <f>'DATA DASH'!J5691</f>
        <v/>
      </c>
      <c r="K5691">
        <f>'DATA DASH'!K5691</f>
        <v/>
      </c>
      <c r="L5691">
        <f>'DATA DASH'!L5691</f>
        <v/>
      </c>
      <c r="M5691">
        <f>'DATA DASH'!M5691</f>
        <v/>
      </c>
    </row>
    <row r="5692">
      <c r="A5692">
        <f>'DATA DASH'!A5692</f>
        <v/>
      </c>
      <c r="B5692">
        <f>'DATA DASH'!B5692</f>
        <v/>
      </c>
      <c r="C5692">
        <f>'DATA DASH'!C5692</f>
        <v/>
      </c>
      <c r="D5692">
        <f>'DATA DASH'!D5692</f>
        <v/>
      </c>
      <c r="E5692">
        <f>'DATA DASH'!E5692</f>
        <v/>
      </c>
      <c r="F5692">
        <f>'DATA DASH'!F5692</f>
        <v/>
      </c>
      <c r="G5692">
        <f>'DATA DASH'!G5692</f>
        <v/>
      </c>
      <c r="H5692">
        <f>'DATA DASH'!H5692</f>
        <v/>
      </c>
      <c r="I5692">
        <f>'DATA DASH'!I5692</f>
        <v/>
      </c>
      <c r="J5692">
        <f>'DATA DASH'!J5692</f>
        <v/>
      </c>
      <c r="K5692">
        <f>'DATA DASH'!K5692</f>
        <v/>
      </c>
      <c r="L5692">
        <f>'DATA DASH'!L5692</f>
        <v/>
      </c>
      <c r="M5692">
        <f>'DATA DASH'!M5692</f>
        <v/>
      </c>
    </row>
    <row r="5693">
      <c r="A5693">
        <f>'DATA DASH'!A5693</f>
        <v/>
      </c>
      <c r="B5693">
        <f>'DATA DASH'!B5693</f>
        <v/>
      </c>
      <c r="C5693">
        <f>'DATA DASH'!C5693</f>
        <v/>
      </c>
      <c r="D5693">
        <f>'DATA DASH'!D5693</f>
        <v/>
      </c>
      <c r="E5693">
        <f>'DATA DASH'!E5693</f>
        <v/>
      </c>
      <c r="F5693">
        <f>'DATA DASH'!F5693</f>
        <v/>
      </c>
      <c r="G5693">
        <f>'DATA DASH'!G5693</f>
        <v/>
      </c>
      <c r="H5693">
        <f>'DATA DASH'!H5693</f>
        <v/>
      </c>
      <c r="I5693">
        <f>'DATA DASH'!I5693</f>
        <v/>
      </c>
      <c r="J5693">
        <f>'DATA DASH'!J5693</f>
        <v/>
      </c>
      <c r="K5693">
        <f>'DATA DASH'!K5693</f>
        <v/>
      </c>
      <c r="L5693">
        <f>'DATA DASH'!L5693</f>
        <v/>
      </c>
      <c r="M5693">
        <f>'DATA DASH'!M5693</f>
        <v/>
      </c>
    </row>
    <row r="5694">
      <c r="A5694">
        <f>'DATA DASH'!A5694</f>
        <v/>
      </c>
      <c r="B5694">
        <f>'DATA DASH'!B5694</f>
        <v/>
      </c>
      <c r="C5694">
        <f>'DATA DASH'!C5694</f>
        <v/>
      </c>
      <c r="D5694">
        <f>'DATA DASH'!D5694</f>
        <v/>
      </c>
      <c r="E5694">
        <f>'DATA DASH'!E5694</f>
        <v/>
      </c>
      <c r="F5694">
        <f>'DATA DASH'!F5694</f>
        <v/>
      </c>
      <c r="G5694">
        <f>'DATA DASH'!G5694</f>
        <v/>
      </c>
      <c r="H5694">
        <f>'DATA DASH'!H5694</f>
        <v/>
      </c>
      <c r="I5694">
        <f>'DATA DASH'!I5694</f>
        <v/>
      </c>
      <c r="J5694">
        <f>'DATA DASH'!J5694</f>
        <v/>
      </c>
      <c r="K5694">
        <f>'DATA DASH'!K5694</f>
        <v/>
      </c>
      <c r="L5694">
        <f>'DATA DASH'!L5694</f>
        <v/>
      </c>
      <c r="M5694">
        <f>'DATA DASH'!M5694</f>
        <v/>
      </c>
    </row>
    <row r="5695">
      <c r="A5695">
        <f>'DATA DASH'!A5695</f>
        <v/>
      </c>
      <c r="B5695">
        <f>'DATA DASH'!B5695</f>
        <v/>
      </c>
      <c r="C5695">
        <f>'DATA DASH'!C5695</f>
        <v/>
      </c>
      <c r="D5695">
        <f>'DATA DASH'!D5695</f>
        <v/>
      </c>
      <c r="E5695">
        <f>'DATA DASH'!E5695</f>
        <v/>
      </c>
      <c r="F5695">
        <f>'DATA DASH'!F5695</f>
        <v/>
      </c>
      <c r="G5695">
        <f>'DATA DASH'!G5695</f>
        <v/>
      </c>
      <c r="H5695">
        <f>'DATA DASH'!H5695</f>
        <v/>
      </c>
      <c r="I5695">
        <f>'DATA DASH'!I5695</f>
        <v/>
      </c>
      <c r="J5695">
        <f>'DATA DASH'!J5695</f>
        <v/>
      </c>
      <c r="K5695">
        <f>'DATA DASH'!K5695</f>
        <v/>
      </c>
      <c r="L5695">
        <f>'DATA DASH'!L5695</f>
        <v/>
      </c>
      <c r="M5695">
        <f>'DATA DASH'!M5695</f>
        <v/>
      </c>
    </row>
    <row r="5696">
      <c r="A5696">
        <f>'DATA DASH'!A5696</f>
        <v/>
      </c>
      <c r="B5696">
        <f>'DATA DASH'!B5696</f>
        <v/>
      </c>
      <c r="C5696">
        <f>'DATA DASH'!C5696</f>
        <v/>
      </c>
      <c r="D5696">
        <f>'DATA DASH'!D5696</f>
        <v/>
      </c>
      <c r="E5696">
        <f>'DATA DASH'!E5696</f>
        <v/>
      </c>
      <c r="F5696">
        <f>'DATA DASH'!F5696</f>
        <v/>
      </c>
      <c r="G5696">
        <f>'DATA DASH'!G5696</f>
        <v/>
      </c>
      <c r="H5696">
        <f>'DATA DASH'!H5696</f>
        <v/>
      </c>
      <c r="I5696">
        <f>'DATA DASH'!I5696</f>
        <v/>
      </c>
      <c r="J5696">
        <f>'DATA DASH'!J5696</f>
        <v/>
      </c>
      <c r="K5696">
        <f>'DATA DASH'!K5696</f>
        <v/>
      </c>
      <c r="L5696">
        <f>'DATA DASH'!L5696</f>
        <v/>
      </c>
      <c r="M5696">
        <f>'DATA DASH'!M5696</f>
        <v/>
      </c>
    </row>
    <row r="5697">
      <c r="A5697">
        <f>'DATA DASH'!A5697</f>
        <v/>
      </c>
      <c r="B5697">
        <f>'DATA DASH'!B5697</f>
        <v/>
      </c>
      <c r="C5697">
        <f>'DATA DASH'!C5697</f>
        <v/>
      </c>
      <c r="D5697">
        <f>'DATA DASH'!D5697</f>
        <v/>
      </c>
      <c r="E5697">
        <f>'DATA DASH'!E5697</f>
        <v/>
      </c>
      <c r="F5697">
        <f>'DATA DASH'!F5697</f>
        <v/>
      </c>
      <c r="G5697">
        <f>'DATA DASH'!G5697</f>
        <v/>
      </c>
      <c r="H5697">
        <f>'DATA DASH'!H5697</f>
        <v/>
      </c>
      <c r="I5697">
        <f>'DATA DASH'!I5697</f>
        <v/>
      </c>
      <c r="J5697">
        <f>'DATA DASH'!J5697</f>
        <v/>
      </c>
      <c r="K5697">
        <f>'DATA DASH'!K5697</f>
        <v/>
      </c>
      <c r="L5697">
        <f>'DATA DASH'!L5697</f>
        <v/>
      </c>
      <c r="M5697">
        <f>'DATA DASH'!M5697</f>
        <v/>
      </c>
    </row>
    <row r="5698">
      <c r="A5698">
        <f>'DATA DASH'!A5698</f>
        <v/>
      </c>
      <c r="B5698">
        <f>'DATA DASH'!B5698</f>
        <v/>
      </c>
      <c r="C5698">
        <f>'DATA DASH'!C5698</f>
        <v/>
      </c>
      <c r="D5698">
        <f>'DATA DASH'!D5698</f>
        <v/>
      </c>
      <c r="E5698">
        <f>'DATA DASH'!E5698</f>
        <v/>
      </c>
      <c r="F5698">
        <f>'DATA DASH'!F5698</f>
        <v/>
      </c>
      <c r="G5698">
        <f>'DATA DASH'!G5698</f>
        <v/>
      </c>
      <c r="H5698">
        <f>'DATA DASH'!H5698</f>
        <v/>
      </c>
      <c r="I5698">
        <f>'DATA DASH'!I5698</f>
        <v/>
      </c>
      <c r="J5698">
        <f>'DATA DASH'!J5698</f>
        <v/>
      </c>
      <c r="K5698">
        <f>'DATA DASH'!K5698</f>
        <v/>
      </c>
      <c r="L5698">
        <f>'DATA DASH'!L5698</f>
        <v/>
      </c>
      <c r="M5698">
        <f>'DATA DASH'!M5698</f>
        <v/>
      </c>
    </row>
    <row r="5699">
      <c r="A5699">
        <f>'DATA DASH'!A5699</f>
        <v/>
      </c>
      <c r="B5699">
        <f>'DATA DASH'!B5699</f>
        <v/>
      </c>
      <c r="C5699">
        <f>'DATA DASH'!C5699</f>
        <v/>
      </c>
      <c r="D5699">
        <f>'DATA DASH'!D5699</f>
        <v/>
      </c>
      <c r="E5699">
        <f>'DATA DASH'!E5699</f>
        <v/>
      </c>
      <c r="F5699">
        <f>'DATA DASH'!F5699</f>
        <v/>
      </c>
      <c r="G5699">
        <f>'DATA DASH'!G5699</f>
        <v/>
      </c>
      <c r="H5699">
        <f>'DATA DASH'!H5699</f>
        <v/>
      </c>
      <c r="I5699">
        <f>'DATA DASH'!I5699</f>
        <v/>
      </c>
      <c r="J5699">
        <f>'DATA DASH'!J5699</f>
        <v/>
      </c>
      <c r="K5699">
        <f>'DATA DASH'!K5699</f>
        <v/>
      </c>
      <c r="L5699">
        <f>'DATA DASH'!L5699</f>
        <v/>
      </c>
      <c r="M5699">
        <f>'DATA DASH'!M5699</f>
        <v/>
      </c>
    </row>
    <row r="5700">
      <c r="A5700">
        <f>'DATA DASH'!A5700</f>
        <v/>
      </c>
      <c r="B5700">
        <f>'DATA DASH'!B5700</f>
        <v/>
      </c>
      <c r="C5700">
        <f>'DATA DASH'!C5700</f>
        <v/>
      </c>
      <c r="D5700">
        <f>'DATA DASH'!D5700</f>
        <v/>
      </c>
      <c r="E5700">
        <f>'DATA DASH'!E5700</f>
        <v/>
      </c>
      <c r="F5700">
        <f>'DATA DASH'!F5700</f>
        <v/>
      </c>
      <c r="G5700">
        <f>'DATA DASH'!G5700</f>
        <v/>
      </c>
      <c r="H5700">
        <f>'DATA DASH'!H5700</f>
        <v/>
      </c>
      <c r="I5700">
        <f>'DATA DASH'!I5700</f>
        <v/>
      </c>
      <c r="J5700">
        <f>'DATA DASH'!J5700</f>
        <v/>
      </c>
      <c r="K5700">
        <f>'DATA DASH'!K5700</f>
        <v/>
      </c>
      <c r="L5700">
        <f>'DATA DASH'!L5700</f>
        <v/>
      </c>
      <c r="M5700">
        <f>'DATA DASH'!M5700</f>
        <v/>
      </c>
    </row>
    <row r="5701">
      <c r="A5701">
        <f>'DATA DASH'!A5701</f>
        <v/>
      </c>
      <c r="B5701">
        <f>'DATA DASH'!B5701</f>
        <v/>
      </c>
      <c r="C5701">
        <f>'DATA DASH'!C5701</f>
        <v/>
      </c>
      <c r="D5701">
        <f>'DATA DASH'!D5701</f>
        <v/>
      </c>
      <c r="E5701">
        <f>'DATA DASH'!E5701</f>
        <v/>
      </c>
      <c r="F5701">
        <f>'DATA DASH'!F5701</f>
        <v/>
      </c>
      <c r="G5701">
        <f>'DATA DASH'!G5701</f>
        <v/>
      </c>
      <c r="H5701">
        <f>'DATA DASH'!H5701</f>
        <v/>
      </c>
      <c r="I5701">
        <f>'DATA DASH'!I5701</f>
        <v/>
      </c>
      <c r="J5701">
        <f>'DATA DASH'!J5701</f>
        <v/>
      </c>
      <c r="K5701">
        <f>'DATA DASH'!K5701</f>
        <v/>
      </c>
      <c r="L5701">
        <f>'DATA DASH'!L5701</f>
        <v/>
      </c>
      <c r="M5701">
        <f>'DATA DASH'!M5701</f>
        <v/>
      </c>
    </row>
    <row r="5702">
      <c r="A5702">
        <f>'DATA DASH'!A5702</f>
        <v/>
      </c>
      <c r="B5702">
        <f>'DATA DASH'!B5702</f>
        <v/>
      </c>
      <c r="C5702">
        <f>'DATA DASH'!C5702</f>
        <v/>
      </c>
      <c r="D5702">
        <f>'DATA DASH'!D5702</f>
        <v/>
      </c>
      <c r="E5702">
        <f>'DATA DASH'!E5702</f>
        <v/>
      </c>
      <c r="F5702">
        <f>'DATA DASH'!F5702</f>
        <v/>
      </c>
      <c r="G5702">
        <f>'DATA DASH'!G5702</f>
        <v/>
      </c>
      <c r="H5702">
        <f>'DATA DASH'!H5702</f>
        <v/>
      </c>
      <c r="I5702">
        <f>'DATA DASH'!I5702</f>
        <v/>
      </c>
      <c r="J5702">
        <f>'DATA DASH'!J5702</f>
        <v/>
      </c>
      <c r="K5702">
        <f>'DATA DASH'!K5702</f>
        <v/>
      </c>
      <c r="L5702">
        <f>'DATA DASH'!L5702</f>
        <v/>
      </c>
      <c r="M5702">
        <f>'DATA DASH'!M5702</f>
        <v/>
      </c>
    </row>
    <row r="5703">
      <c r="A5703">
        <f>'DATA DASH'!A5703</f>
        <v/>
      </c>
      <c r="B5703">
        <f>'DATA DASH'!B5703</f>
        <v/>
      </c>
      <c r="C5703">
        <f>'DATA DASH'!C5703</f>
        <v/>
      </c>
      <c r="D5703">
        <f>'DATA DASH'!D5703</f>
        <v/>
      </c>
      <c r="E5703">
        <f>'DATA DASH'!E5703</f>
        <v/>
      </c>
      <c r="F5703">
        <f>'DATA DASH'!F5703</f>
        <v/>
      </c>
      <c r="G5703">
        <f>'DATA DASH'!G5703</f>
        <v/>
      </c>
      <c r="H5703">
        <f>'DATA DASH'!H5703</f>
        <v/>
      </c>
      <c r="I5703">
        <f>'DATA DASH'!I5703</f>
        <v/>
      </c>
      <c r="J5703">
        <f>'DATA DASH'!J5703</f>
        <v/>
      </c>
      <c r="K5703">
        <f>'DATA DASH'!K5703</f>
        <v/>
      </c>
      <c r="L5703">
        <f>'DATA DASH'!L5703</f>
        <v/>
      </c>
      <c r="M5703">
        <f>'DATA DASH'!M5703</f>
        <v/>
      </c>
    </row>
    <row r="5704">
      <c r="A5704">
        <f>'DATA DASH'!A5704</f>
        <v/>
      </c>
      <c r="B5704">
        <f>'DATA DASH'!B5704</f>
        <v/>
      </c>
      <c r="C5704">
        <f>'DATA DASH'!C5704</f>
        <v/>
      </c>
      <c r="D5704">
        <f>'DATA DASH'!D5704</f>
        <v/>
      </c>
      <c r="E5704">
        <f>'DATA DASH'!E5704</f>
        <v/>
      </c>
      <c r="F5704">
        <f>'DATA DASH'!F5704</f>
        <v/>
      </c>
      <c r="G5704">
        <f>'DATA DASH'!G5704</f>
        <v/>
      </c>
      <c r="H5704">
        <f>'DATA DASH'!H5704</f>
        <v/>
      </c>
      <c r="I5704">
        <f>'DATA DASH'!I5704</f>
        <v/>
      </c>
      <c r="J5704">
        <f>'DATA DASH'!J5704</f>
        <v/>
      </c>
      <c r="K5704">
        <f>'DATA DASH'!K5704</f>
        <v/>
      </c>
      <c r="L5704">
        <f>'DATA DASH'!L5704</f>
        <v/>
      </c>
      <c r="M5704">
        <f>'DATA DASH'!M5704</f>
        <v/>
      </c>
    </row>
    <row r="5705">
      <c r="A5705">
        <f>'DATA DASH'!A5705</f>
        <v/>
      </c>
      <c r="B5705">
        <f>'DATA DASH'!B5705</f>
        <v/>
      </c>
      <c r="C5705">
        <f>'DATA DASH'!C5705</f>
        <v/>
      </c>
      <c r="D5705">
        <f>'DATA DASH'!D5705</f>
        <v/>
      </c>
      <c r="E5705">
        <f>'DATA DASH'!E5705</f>
        <v/>
      </c>
      <c r="F5705">
        <f>'DATA DASH'!F5705</f>
        <v/>
      </c>
      <c r="G5705">
        <f>'DATA DASH'!G5705</f>
        <v/>
      </c>
      <c r="H5705">
        <f>'DATA DASH'!H5705</f>
        <v/>
      </c>
      <c r="I5705">
        <f>'DATA DASH'!I5705</f>
        <v/>
      </c>
      <c r="J5705">
        <f>'DATA DASH'!J5705</f>
        <v/>
      </c>
      <c r="K5705">
        <f>'DATA DASH'!K5705</f>
        <v/>
      </c>
      <c r="L5705">
        <f>'DATA DASH'!L5705</f>
        <v/>
      </c>
      <c r="M5705">
        <f>'DATA DASH'!M5705</f>
        <v/>
      </c>
    </row>
    <row r="5706">
      <c r="A5706">
        <f>'DATA DASH'!A5706</f>
        <v/>
      </c>
      <c r="B5706">
        <f>'DATA DASH'!B5706</f>
        <v/>
      </c>
      <c r="C5706">
        <f>'DATA DASH'!C5706</f>
        <v/>
      </c>
      <c r="D5706">
        <f>'DATA DASH'!D5706</f>
        <v/>
      </c>
      <c r="E5706">
        <f>'DATA DASH'!E5706</f>
        <v/>
      </c>
      <c r="F5706">
        <f>'DATA DASH'!F5706</f>
        <v/>
      </c>
      <c r="G5706">
        <f>'DATA DASH'!G5706</f>
        <v/>
      </c>
      <c r="H5706">
        <f>'DATA DASH'!H5706</f>
        <v/>
      </c>
      <c r="I5706">
        <f>'DATA DASH'!I5706</f>
        <v/>
      </c>
      <c r="J5706">
        <f>'DATA DASH'!J5706</f>
        <v/>
      </c>
      <c r="K5706">
        <f>'DATA DASH'!K5706</f>
        <v/>
      </c>
      <c r="L5706">
        <f>'DATA DASH'!L5706</f>
        <v/>
      </c>
      <c r="M5706">
        <f>'DATA DASH'!M5706</f>
        <v/>
      </c>
    </row>
    <row r="5707">
      <c r="A5707">
        <f>'DATA DASH'!A5707</f>
        <v/>
      </c>
      <c r="B5707">
        <f>'DATA DASH'!B5707</f>
        <v/>
      </c>
      <c r="C5707">
        <f>'DATA DASH'!C5707</f>
        <v/>
      </c>
      <c r="D5707">
        <f>'DATA DASH'!D5707</f>
        <v/>
      </c>
      <c r="E5707">
        <f>'DATA DASH'!E5707</f>
        <v/>
      </c>
      <c r="F5707">
        <f>'DATA DASH'!F5707</f>
        <v/>
      </c>
      <c r="G5707">
        <f>'DATA DASH'!G5707</f>
        <v/>
      </c>
      <c r="H5707">
        <f>'DATA DASH'!H5707</f>
        <v/>
      </c>
      <c r="I5707">
        <f>'DATA DASH'!I5707</f>
        <v/>
      </c>
      <c r="J5707">
        <f>'DATA DASH'!J5707</f>
        <v/>
      </c>
      <c r="K5707">
        <f>'DATA DASH'!K5707</f>
        <v/>
      </c>
      <c r="L5707">
        <f>'DATA DASH'!L5707</f>
        <v/>
      </c>
      <c r="M5707">
        <f>'DATA DASH'!M5707</f>
        <v/>
      </c>
    </row>
    <row r="5708">
      <c r="A5708">
        <f>'DATA DASH'!A5708</f>
        <v/>
      </c>
      <c r="B5708">
        <f>'DATA DASH'!B5708</f>
        <v/>
      </c>
      <c r="C5708">
        <f>'DATA DASH'!C5708</f>
        <v/>
      </c>
      <c r="D5708">
        <f>'DATA DASH'!D5708</f>
        <v/>
      </c>
      <c r="E5708">
        <f>'DATA DASH'!E5708</f>
        <v/>
      </c>
      <c r="F5708">
        <f>'DATA DASH'!F5708</f>
        <v/>
      </c>
      <c r="G5708">
        <f>'DATA DASH'!G5708</f>
        <v/>
      </c>
      <c r="H5708">
        <f>'DATA DASH'!H5708</f>
        <v/>
      </c>
      <c r="I5708">
        <f>'DATA DASH'!I5708</f>
        <v/>
      </c>
      <c r="J5708">
        <f>'DATA DASH'!J5708</f>
        <v/>
      </c>
      <c r="K5708">
        <f>'DATA DASH'!K5708</f>
        <v/>
      </c>
      <c r="L5708">
        <f>'DATA DASH'!L5708</f>
        <v/>
      </c>
      <c r="M5708">
        <f>'DATA DASH'!M5708</f>
        <v/>
      </c>
    </row>
    <row r="5709">
      <c r="A5709">
        <f>'DATA DASH'!A5709</f>
        <v/>
      </c>
      <c r="B5709">
        <f>'DATA DASH'!B5709</f>
        <v/>
      </c>
      <c r="C5709">
        <f>'DATA DASH'!C5709</f>
        <v/>
      </c>
      <c r="D5709">
        <f>'DATA DASH'!D5709</f>
        <v/>
      </c>
      <c r="E5709">
        <f>'DATA DASH'!E5709</f>
        <v/>
      </c>
      <c r="F5709">
        <f>'DATA DASH'!F5709</f>
        <v/>
      </c>
      <c r="G5709">
        <f>'DATA DASH'!G5709</f>
        <v/>
      </c>
      <c r="H5709">
        <f>'DATA DASH'!H5709</f>
        <v/>
      </c>
      <c r="I5709">
        <f>'DATA DASH'!I5709</f>
        <v/>
      </c>
      <c r="J5709">
        <f>'DATA DASH'!J5709</f>
        <v/>
      </c>
      <c r="K5709">
        <f>'DATA DASH'!K5709</f>
        <v/>
      </c>
      <c r="L5709">
        <f>'DATA DASH'!L5709</f>
        <v/>
      </c>
      <c r="M5709">
        <f>'DATA DASH'!M5709</f>
        <v/>
      </c>
    </row>
    <row r="5710">
      <c r="A5710">
        <f>'DATA DASH'!A5710</f>
        <v/>
      </c>
      <c r="B5710">
        <f>'DATA DASH'!B5710</f>
        <v/>
      </c>
      <c r="C5710">
        <f>'DATA DASH'!C5710</f>
        <v/>
      </c>
      <c r="D5710">
        <f>'DATA DASH'!D5710</f>
        <v/>
      </c>
      <c r="E5710">
        <f>'DATA DASH'!E5710</f>
        <v/>
      </c>
      <c r="F5710">
        <f>'DATA DASH'!F5710</f>
        <v/>
      </c>
      <c r="G5710">
        <f>'DATA DASH'!G5710</f>
        <v/>
      </c>
      <c r="H5710">
        <f>'DATA DASH'!H5710</f>
        <v/>
      </c>
      <c r="I5710">
        <f>'DATA DASH'!I5710</f>
        <v/>
      </c>
      <c r="J5710">
        <f>'DATA DASH'!J5710</f>
        <v/>
      </c>
      <c r="K5710">
        <f>'DATA DASH'!K5710</f>
        <v/>
      </c>
      <c r="L5710">
        <f>'DATA DASH'!L5710</f>
        <v/>
      </c>
      <c r="M5710">
        <f>'DATA DASH'!M5710</f>
        <v/>
      </c>
    </row>
    <row r="5711">
      <c r="A5711">
        <f>'DATA DASH'!A5711</f>
        <v/>
      </c>
      <c r="B5711">
        <f>'DATA DASH'!B5711</f>
        <v/>
      </c>
      <c r="C5711">
        <f>'DATA DASH'!C5711</f>
        <v/>
      </c>
      <c r="D5711">
        <f>'DATA DASH'!D5711</f>
        <v/>
      </c>
      <c r="E5711">
        <f>'DATA DASH'!E5711</f>
        <v/>
      </c>
      <c r="F5711">
        <f>'DATA DASH'!F5711</f>
        <v/>
      </c>
      <c r="G5711">
        <f>'DATA DASH'!G5711</f>
        <v/>
      </c>
      <c r="H5711">
        <f>'DATA DASH'!H5711</f>
        <v/>
      </c>
      <c r="I5711">
        <f>'DATA DASH'!I5711</f>
        <v/>
      </c>
      <c r="J5711">
        <f>'DATA DASH'!J5711</f>
        <v/>
      </c>
      <c r="K5711">
        <f>'DATA DASH'!K5711</f>
        <v/>
      </c>
      <c r="L5711">
        <f>'DATA DASH'!L5711</f>
        <v/>
      </c>
      <c r="M5711">
        <f>'DATA DASH'!M5711</f>
        <v/>
      </c>
    </row>
    <row r="5712">
      <c r="A5712">
        <f>'DATA DASH'!A5712</f>
        <v/>
      </c>
      <c r="B5712">
        <f>'DATA DASH'!B5712</f>
        <v/>
      </c>
      <c r="C5712">
        <f>'DATA DASH'!C5712</f>
        <v/>
      </c>
      <c r="D5712">
        <f>'DATA DASH'!D5712</f>
        <v/>
      </c>
      <c r="E5712">
        <f>'DATA DASH'!E5712</f>
        <v/>
      </c>
      <c r="F5712">
        <f>'DATA DASH'!F5712</f>
        <v/>
      </c>
      <c r="G5712">
        <f>'DATA DASH'!G5712</f>
        <v/>
      </c>
      <c r="H5712">
        <f>'DATA DASH'!H5712</f>
        <v/>
      </c>
      <c r="I5712">
        <f>'DATA DASH'!I5712</f>
        <v/>
      </c>
      <c r="J5712">
        <f>'DATA DASH'!J5712</f>
        <v/>
      </c>
      <c r="K5712">
        <f>'DATA DASH'!K5712</f>
        <v/>
      </c>
      <c r="L5712">
        <f>'DATA DASH'!L5712</f>
        <v/>
      </c>
      <c r="M5712">
        <f>'DATA DASH'!M5712</f>
        <v/>
      </c>
    </row>
    <row r="5713">
      <c r="A5713">
        <f>'DATA DASH'!A5713</f>
        <v/>
      </c>
      <c r="B5713">
        <f>'DATA DASH'!B5713</f>
        <v/>
      </c>
      <c r="C5713">
        <f>'DATA DASH'!C5713</f>
        <v/>
      </c>
      <c r="D5713">
        <f>'DATA DASH'!D5713</f>
        <v/>
      </c>
      <c r="E5713">
        <f>'DATA DASH'!E5713</f>
        <v/>
      </c>
      <c r="F5713">
        <f>'DATA DASH'!F5713</f>
        <v/>
      </c>
      <c r="G5713">
        <f>'DATA DASH'!G5713</f>
        <v/>
      </c>
      <c r="H5713">
        <f>'DATA DASH'!H5713</f>
        <v/>
      </c>
      <c r="I5713">
        <f>'DATA DASH'!I5713</f>
        <v/>
      </c>
      <c r="J5713">
        <f>'DATA DASH'!J5713</f>
        <v/>
      </c>
      <c r="K5713">
        <f>'DATA DASH'!K5713</f>
        <v/>
      </c>
      <c r="L5713">
        <f>'DATA DASH'!L5713</f>
        <v/>
      </c>
      <c r="M5713">
        <f>'DATA DASH'!M5713</f>
        <v/>
      </c>
    </row>
    <row r="5714">
      <c r="A5714">
        <f>'DATA DASH'!A5714</f>
        <v/>
      </c>
      <c r="B5714">
        <f>'DATA DASH'!B5714</f>
        <v/>
      </c>
      <c r="C5714">
        <f>'DATA DASH'!C5714</f>
        <v/>
      </c>
      <c r="D5714">
        <f>'DATA DASH'!D5714</f>
        <v/>
      </c>
      <c r="E5714">
        <f>'DATA DASH'!E5714</f>
        <v/>
      </c>
      <c r="F5714">
        <f>'DATA DASH'!F5714</f>
        <v/>
      </c>
      <c r="G5714">
        <f>'DATA DASH'!G5714</f>
        <v/>
      </c>
      <c r="H5714">
        <f>'DATA DASH'!H5714</f>
        <v/>
      </c>
      <c r="I5714">
        <f>'DATA DASH'!I5714</f>
        <v/>
      </c>
      <c r="J5714">
        <f>'DATA DASH'!J5714</f>
        <v/>
      </c>
      <c r="K5714">
        <f>'DATA DASH'!K5714</f>
        <v/>
      </c>
      <c r="L5714">
        <f>'DATA DASH'!L5714</f>
        <v/>
      </c>
      <c r="M5714">
        <f>'DATA DASH'!M5714</f>
        <v/>
      </c>
    </row>
    <row r="5715">
      <c r="A5715">
        <f>'DATA DASH'!A5715</f>
        <v/>
      </c>
      <c r="B5715">
        <f>'DATA DASH'!B5715</f>
        <v/>
      </c>
      <c r="C5715">
        <f>'DATA DASH'!C5715</f>
        <v/>
      </c>
      <c r="D5715">
        <f>'DATA DASH'!D5715</f>
        <v/>
      </c>
      <c r="E5715">
        <f>'DATA DASH'!E5715</f>
        <v/>
      </c>
      <c r="F5715">
        <f>'DATA DASH'!F5715</f>
        <v/>
      </c>
      <c r="G5715">
        <f>'DATA DASH'!G5715</f>
        <v/>
      </c>
      <c r="H5715">
        <f>'DATA DASH'!H5715</f>
        <v/>
      </c>
      <c r="I5715">
        <f>'DATA DASH'!I5715</f>
        <v/>
      </c>
      <c r="J5715">
        <f>'DATA DASH'!J5715</f>
        <v/>
      </c>
      <c r="K5715">
        <f>'DATA DASH'!K5715</f>
        <v/>
      </c>
      <c r="L5715">
        <f>'DATA DASH'!L5715</f>
        <v/>
      </c>
      <c r="M5715">
        <f>'DATA DASH'!M5715</f>
        <v/>
      </c>
    </row>
    <row r="5716">
      <c r="A5716">
        <f>'DATA DASH'!A5716</f>
        <v/>
      </c>
      <c r="B5716">
        <f>'DATA DASH'!B5716</f>
        <v/>
      </c>
      <c r="C5716">
        <f>'DATA DASH'!C5716</f>
        <v/>
      </c>
      <c r="D5716">
        <f>'DATA DASH'!D5716</f>
        <v/>
      </c>
      <c r="E5716">
        <f>'DATA DASH'!E5716</f>
        <v/>
      </c>
      <c r="F5716">
        <f>'DATA DASH'!F5716</f>
        <v/>
      </c>
      <c r="G5716">
        <f>'DATA DASH'!G5716</f>
        <v/>
      </c>
      <c r="H5716">
        <f>'DATA DASH'!H5716</f>
        <v/>
      </c>
      <c r="I5716">
        <f>'DATA DASH'!I5716</f>
        <v/>
      </c>
      <c r="J5716">
        <f>'DATA DASH'!J5716</f>
        <v/>
      </c>
      <c r="K5716">
        <f>'DATA DASH'!K5716</f>
        <v/>
      </c>
      <c r="L5716">
        <f>'DATA DASH'!L5716</f>
        <v/>
      </c>
      <c r="M5716">
        <f>'DATA DASH'!M5716</f>
        <v/>
      </c>
    </row>
    <row r="5717">
      <c r="A5717">
        <f>'DATA DASH'!A5717</f>
        <v/>
      </c>
      <c r="B5717">
        <f>'DATA DASH'!B5717</f>
        <v/>
      </c>
      <c r="C5717">
        <f>'DATA DASH'!C5717</f>
        <v/>
      </c>
      <c r="D5717">
        <f>'DATA DASH'!D5717</f>
        <v/>
      </c>
      <c r="E5717">
        <f>'DATA DASH'!E5717</f>
        <v/>
      </c>
      <c r="F5717">
        <f>'DATA DASH'!F5717</f>
        <v/>
      </c>
      <c r="G5717">
        <f>'DATA DASH'!G5717</f>
        <v/>
      </c>
      <c r="H5717">
        <f>'DATA DASH'!H5717</f>
        <v/>
      </c>
      <c r="I5717">
        <f>'DATA DASH'!I5717</f>
        <v/>
      </c>
      <c r="J5717">
        <f>'DATA DASH'!J5717</f>
        <v/>
      </c>
      <c r="K5717">
        <f>'DATA DASH'!K5717</f>
        <v/>
      </c>
      <c r="L5717">
        <f>'DATA DASH'!L5717</f>
        <v/>
      </c>
      <c r="M5717">
        <f>'DATA DASH'!M5717</f>
        <v/>
      </c>
    </row>
    <row r="5718">
      <c r="A5718">
        <f>'DATA DASH'!A5718</f>
        <v/>
      </c>
      <c r="B5718">
        <f>'DATA DASH'!B5718</f>
        <v/>
      </c>
      <c r="C5718">
        <f>'DATA DASH'!C5718</f>
        <v/>
      </c>
      <c r="D5718">
        <f>'DATA DASH'!D5718</f>
        <v/>
      </c>
      <c r="E5718">
        <f>'DATA DASH'!E5718</f>
        <v/>
      </c>
      <c r="F5718">
        <f>'DATA DASH'!F5718</f>
        <v/>
      </c>
      <c r="G5718">
        <f>'DATA DASH'!G5718</f>
        <v/>
      </c>
      <c r="H5718">
        <f>'DATA DASH'!H5718</f>
        <v/>
      </c>
      <c r="I5718">
        <f>'DATA DASH'!I5718</f>
        <v/>
      </c>
      <c r="J5718">
        <f>'DATA DASH'!J5718</f>
        <v/>
      </c>
      <c r="K5718">
        <f>'DATA DASH'!K5718</f>
        <v/>
      </c>
      <c r="L5718">
        <f>'DATA DASH'!L5718</f>
        <v/>
      </c>
      <c r="M5718">
        <f>'DATA DASH'!M5718</f>
        <v/>
      </c>
    </row>
    <row r="5719">
      <c r="A5719">
        <f>'DATA DASH'!A5719</f>
        <v/>
      </c>
      <c r="B5719">
        <f>'DATA DASH'!B5719</f>
        <v/>
      </c>
      <c r="C5719">
        <f>'DATA DASH'!C5719</f>
        <v/>
      </c>
      <c r="D5719">
        <f>'DATA DASH'!D5719</f>
        <v/>
      </c>
      <c r="E5719">
        <f>'DATA DASH'!E5719</f>
        <v/>
      </c>
      <c r="F5719">
        <f>'DATA DASH'!F5719</f>
        <v/>
      </c>
      <c r="G5719">
        <f>'DATA DASH'!G5719</f>
        <v/>
      </c>
      <c r="H5719">
        <f>'DATA DASH'!H5719</f>
        <v/>
      </c>
      <c r="I5719">
        <f>'DATA DASH'!I5719</f>
        <v/>
      </c>
      <c r="J5719">
        <f>'DATA DASH'!J5719</f>
        <v/>
      </c>
      <c r="K5719">
        <f>'DATA DASH'!K5719</f>
        <v/>
      </c>
      <c r="L5719">
        <f>'DATA DASH'!L5719</f>
        <v/>
      </c>
      <c r="M5719">
        <f>'DATA DASH'!M5719</f>
        <v/>
      </c>
    </row>
    <row r="5720">
      <c r="A5720">
        <f>'DATA DASH'!A5720</f>
        <v/>
      </c>
      <c r="B5720">
        <f>'DATA DASH'!B5720</f>
        <v/>
      </c>
      <c r="C5720">
        <f>'DATA DASH'!C5720</f>
        <v/>
      </c>
      <c r="D5720">
        <f>'DATA DASH'!D5720</f>
        <v/>
      </c>
      <c r="E5720">
        <f>'DATA DASH'!E5720</f>
        <v/>
      </c>
      <c r="F5720">
        <f>'DATA DASH'!F5720</f>
        <v/>
      </c>
      <c r="G5720">
        <f>'DATA DASH'!G5720</f>
        <v/>
      </c>
      <c r="H5720">
        <f>'DATA DASH'!H5720</f>
        <v/>
      </c>
      <c r="I5720">
        <f>'DATA DASH'!I5720</f>
        <v/>
      </c>
      <c r="J5720">
        <f>'DATA DASH'!J5720</f>
        <v/>
      </c>
      <c r="K5720">
        <f>'DATA DASH'!K5720</f>
        <v/>
      </c>
      <c r="L5720">
        <f>'DATA DASH'!L5720</f>
        <v/>
      </c>
      <c r="M5720">
        <f>'DATA DASH'!M5720</f>
        <v/>
      </c>
    </row>
    <row r="5721">
      <c r="A5721">
        <f>'DATA DASH'!A5721</f>
        <v/>
      </c>
      <c r="B5721">
        <f>'DATA DASH'!B5721</f>
        <v/>
      </c>
      <c r="C5721">
        <f>'DATA DASH'!C5721</f>
        <v/>
      </c>
      <c r="D5721">
        <f>'DATA DASH'!D5721</f>
        <v/>
      </c>
      <c r="E5721">
        <f>'DATA DASH'!E5721</f>
        <v/>
      </c>
      <c r="F5721">
        <f>'DATA DASH'!F5721</f>
        <v/>
      </c>
      <c r="G5721">
        <f>'DATA DASH'!G5721</f>
        <v/>
      </c>
      <c r="H5721">
        <f>'DATA DASH'!H5721</f>
        <v/>
      </c>
      <c r="I5721">
        <f>'DATA DASH'!I5721</f>
        <v/>
      </c>
      <c r="J5721">
        <f>'DATA DASH'!J5721</f>
        <v/>
      </c>
      <c r="K5721">
        <f>'DATA DASH'!K5721</f>
        <v/>
      </c>
      <c r="L5721">
        <f>'DATA DASH'!L5721</f>
        <v/>
      </c>
      <c r="M5721">
        <f>'DATA DASH'!M5721</f>
        <v/>
      </c>
    </row>
    <row r="5722">
      <c r="A5722">
        <f>'DATA DASH'!A5722</f>
        <v/>
      </c>
      <c r="B5722">
        <f>'DATA DASH'!B5722</f>
        <v/>
      </c>
      <c r="C5722">
        <f>'DATA DASH'!C5722</f>
        <v/>
      </c>
      <c r="D5722">
        <f>'DATA DASH'!D5722</f>
        <v/>
      </c>
      <c r="E5722">
        <f>'DATA DASH'!E5722</f>
        <v/>
      </c>
      <c r="F5722">
        <f>'DATA DASH'!F5722</f>
        <v/>
      </c>
      <c r="G5722">
        <f>'DATA DASH'!G5722</f>
        <v/>
      </c>
      <c r="H5722">
        <f>'DATA DASH'!H5722</f>
        <v/>
      </c>
      <c r="I5722">
        <f>'DATA DASH'!I5722</f>
        <v/>
      </c>
      <c r="J5722">
        <f>'DATA DASH'!J5722</f>
        <v/>
      </c>
      <c r="K5722">
        <f>'DATA DASH'!K5722</f>
        <v/>
      </c>
      <c r="L5722">
        <f>'DATA DASH'!L5722</f>
        <v/>
      </c>
      <c r="M5722">
        <f>'DATA DASH'!M5722</f>
        <v/>
      </c>
    </row>
    <row r="5723">
      <c r="A5723">
        <f>'DATA DASH'!A5723</f>
        <v/>
      </c>
      <c r="B5723">
        <f>'DATA DASH'!B5723</f>
        <v/>
      </c>
      <c r="C5723">
        <f>'DATA DASH'!C5723</f>
        <v/>
      </c>
      <c r="D5723">
        <f>'DATA DASH'!D5723</f>
        <v/>
      </c>
      <c r="E5723">
        <f>'DATA DASH'!E5723</f>
        <v/>
      </c>
      <c r="F5723">
        <f>'DATA DASH'!F5723</f>
        <v/>
      </c>
      <c r="G5723">
        <f>'DATA DASH'!G5723</f>
        <v/>
      </c>
      <c r="H5723">
        <f>'DATA DASH'!H5723</f>
        <v/>
      </c>
      <c r="I5723">
        <f>'DATA DASH'!I5723</f>
        <v/>
      </c>
      <c r="J5723">
        <f>'DATA DASH'!J5723</f>
        <v/>
      </c>
      <c r="K5723">
        <f>'DATA DASH'!K5723</f>
        <v/>
      </c>
      <c r="L5723">
        <f>'DATA DASH'!L5723</f>
        <v/>
      </c>
      <c r="M5723">
        <f>'DATA DASH'!M5723</f>
        <v/>
      </c>
    </row>
    <row r="5724">
      <c r="A5724">
        <f>'DATA DASH'!A5724</f>
        <v/>
      </c>
      <c r="B5724">
        <f>'DATA DASH'!B5724</f>
        <v/>
      </c>
      <c r="C5724">
        <f>'DATA DASH'!C5724</f>
        <v/>
      </c>
      <c r="D5724">
        <f>'DATA DASH'!D5724</f>
        <v/>
      </c>
      <c r="E5724">
        <f>'DATA DASH'!E5724</f>
        <v/>
      </c>
      <c r="F5724">
        <f>'DATA DASH'!F5724</f>
        <v/>
      </c>
      <c r="G5724">
        <f>'DATA DASH'!G5724</f>
        <v/>
      </c>
      <c r="H5724">
        <f>'DATA DASH'!H5724</f>
        <v/>
      </c>
      <c r="I5724">
        <f>'DATA DASH'!I5724</f>
        <v/>
      </c>
      <c r="J5724">
        <f>'DATA DASH'!J5724</f>
        <v/>
      </c>
      <c r="K5724">
        <f>'DATA DASH'!K5724</f>
        <v/>
      </c>
      <c r="L5724">
        <f>'DATA DASH'!L5724</f>
        <v/>
      </c>
      <c r="M5724">
        <f>'DATA DASH'!M5724</f>
        <v/>
      </c>
    </row>
    <row r="5725">
      <c r="A5725">
        <f>'DATA DASH'!A5725</f>
        <v/>
      </c>
      <c r="B5725">
        <f>'DATA DASH'!B5725</f>
        <v/>
      </c>
      <c r="C5725">
        <f>'DATA DASH'!C5725</f>
        <v/>
      </c>
      <c r="D5725">
        <f>'DATA DASH'!D5725</f>
        <v/>
      </c>
      <c r="E5725">
        <f>'DATA DASH'!E5725</f>
        <v/>
      </c>
      <c r="F5725">
        <f>'DATA DASH'!F5725</f>
        <v/>
      </c>
      <c r="G5725">
        <f>'DATA DASH'!G5725</f>
        <v/>
      </c>
      <c r="H5725">
        <f>'DATA DASH'!H5725</f>
        <v/>
      </c>
      <c r="I5725">
        <f>'DATA DASH'!I5725</f>
        <v/>
      </c>
      <c r="J5725">
        <f>'DATA DASH'!J5725</f>
        <v/>
      </c>
      <c r="K5725">
        <f>'DATA DASH'!K5725</f>
        <v/>
      </c>
      <c r="L5725">
        <f>'DATA DASH'!L5725</f>
        <v/>
      </c>
      <c r="M5725">
        <f>'DATA DASH'!M5725</f>
        <v/>
      </c>
    </row>
    <row r="5726">
      <c r="A5726">
        <f>'DATA DASH'!A5726</f>
        <v/>
      </c>
      <c r="B5726">
        <f>'DATA DASH'!B5726</f>
        <v/>
      </c>
      <c r="C5726">
        <f>'DATA DASH'!C5726</f>
        <v/>
      </c>
      <c r="D5726">
        <f>'DATA DASH'!D5726</f>
        <v/>
      </c>
      <c r="E5726">
        <f>'DATA DASH'!E5726</f>
        <v/>
      </c>
      <c r="F5726">
        <f>'DATA DASH'!F5726</f>
        <v/>
      </c>
      <c r="G5726">
        <f>'DATA DASH'!G5726</f>
        <v/>
      </c>
      <c r="H5726">
        <f>'DATA DASH'!H5726</f>
        <v/>
      </c>
      <c r="I5726">
        <f>'DATA DASH'!I5726</f>
        <v/>
      </c>
      <c r="J5726">
        <f>'DATA DASH'!J5726</f>
        <v/>
      </c>
      <c r="K5726">
        <f>'DATA DASH'!K5726</f>
        <v/>
      </c>
      <c r="L5726">
        <f>'DATA DASH'!L5726</f>
        <v/>
      </c>
      <c r="M5726">
        <f>'DATA DASH'!M5726</f>
        <v/>
      </c>
    </row>
    <row r="5727">
      <c r="A5727">
        <f>'DATA DASH'!A5727</f>
        <v/>
      </c>
      <c r="B5727">
        <f>'DATA DASH'!B5727</f>
        <v/>
      </c>
      <c r="C5727">
        <f>'DATA DASH'!C5727</f>
        <v/>
      </c>
      <c r="D5727">
        <f>'DATA DASH'!D5727</f>
        <v/>
      </c>
      <c r="E5727">
        <f>'DATA DASH'!E5727</f>
        <v/>
      </c>
      <c r="F5727">
        <f>'DATA DASH'!F5727</f>
        <v/>
      </c>
      <c r="G5727">
        <f>'DATA DASH'!G5727</f>
        <v/>
      </c>
      <c r="H5727">
        <f>'DATA DASH'!H5727</f>
        <v/>
      </c>
      <c r="I5727">
        <f>'DATA DASH'!I5727</f>
        <v/>
      </c>
      <c r="J5727">
        <f>'DATA DASH'!J5727</f>
        <v/>
      </c>
      <c r="K5727">
        <f>'DATA DASH'!K5727</f>
        <v/>
      </c>
      <c r="L5727">
        <f>'DATA DASH'!L5727</f>
        <v/>
      </c>
      <c r="M5727">
        <f>'DATA DASH'!M5727</f>
        <v/>
      </c>
    </row>
    <row r="5728">
      <c r="A5728">
        <f>'DATA DASH'!A5728</f>
        <v/>
      </c>
      <c r="B5728">
        <f>'DATA DASH'!B5728</f>
        <v/>
      </c>
      <c r="C5728">
        <f>'DATA DASH'!C5728</f>
        <v/>
      </c>
      <c r="D5728">
        <f>'DATA DASH'!D5728</f>
        <v/>
      </c>
      <c r="E5728">
        <f>'DATA DASH'!E5728</f>
        <v/>
      </c>
      <c r="F5728">
        <f>'DATA DASH'!F5728</f>
        <v/>
      </c>
      <c r="G5728">
        <f>'DATA DASH'!G5728</f>
        <v/>
      </c>
      <c r="H5728">
        <f>'DATA DASH'!H5728</f>
        <v/>
      </c>
      <c r="I5728">
        <f>'DATA DASH'!I5728</f>
        <v/>
      </c>
      <c r="J5728">
        <f>'DATA DASH'!J5728</f>
        <v/>
      </c>
      <c r="K5728">
        <f>'DATA DASH'!K5728</f>
        <v/>
      </c>
      <c r="L5728">
        <f>'DATA DASH'!L5728</f>
        <v/>
      </c>
      <c r="M5728">
        <f>'DATA DASH'!M5728</f>
        <v/>
      </c>
    </row>
    <row r="5729">
      <c r="A5729">
        <f>'DATA DASH'!A5729</f>
        <v/>
      </c>
      <c r="B5729">
        <f>'DATA DASH'!B5729</f>
        <v/>
      </c>
      <c r="C5729">
        <f>'DATA DASH'!C5729</f>
        <v/>
      </c>
      <c r="D5729">
        <f>'DATA DASH'!D5729</f>
        <v/>
      </c>
      <c r="E5729">
        <f>'DATA DASH'!E5729</f>
        <v/>
      </c>
      <c r="F5729">
        <f>'DATA DASH'!F5729</f>
        <v/>
      </c>
      <c r="G5729">
        <f>'DATA DASH'!G5729</f>
        <v/>
      </c>
      <c r="H5729">
        <f>'DATA DASH'!H5729</f>
        <v/>
      </c>
      <c r="I5729">
        <f>'DATA DASH'!I5729</f>
        <v/>
      </c>
      <c r="J5729">
        <f>'DATA DASH'!J5729</f>
        <v/>
      </c>
      <c r="K5729">
        <f>'DATA DASH'!K5729</f>
        <v/>
      </c>
      <c r="L5729">
        <f>'DATA DASH'!L5729</f>
        <v/>
      </c>
      <c r="M5729">
        <f>'DATA DASH'!M5729</f>
        <v/>
      </c>
    </row>
    <row r="5730">
      <c r="A5730">
        <f>'DATA DASH'!A5730</f>
        <v/>
      </c>
      <c r="B5730">
        <f>'DATA DASH'!B5730</f>
        <v/>
      </c>
      <c r="C5730">
        <f>'DATA DASH'!C5730</f>
        <v/>
      </c>
      <c r="D5730">
        <f>'DATA DASH'!D5730</f>
        <v/>
      </c>
      <c r="E5730">
        <f>'DATA DASH'!E5730</f>
        <v/>
      </c>
      <c r="F5730">
        <f>'DATA DASH'!F5730</f>
        <v/>
      </c>
      <c r="G5730">
        <f>'DATA DASH'!G5730</f>
        <v/>
      </c>
      <c r="H5730">
        <f>'DATA DASH'!H5730</f>
        <v/>
      </c>
      <c r="I5730">
        <f>'DATA DASH'!I5730</f>
        <v/>
      </c>
      <c r="J5730">
        <f>'DATA DASH'!J5730</f>
        <v/>
      </c>
      <c r="K5730">
        <f>'DATA DASH'!K5730</f>
        <v/>
      </c>
      <c r="L5730">
        <f>'DATA DASH'!L5730</f>
        <v/>
      </c>
      <c r="M5730">
        <f>'DATA DASH'!M5730</f>
        <v/>
      </c>
    </row>
    <row r="5731">
      <c r="A5731">
        <f>'DATA DASH'!A5731</f>
        <v/>
      </c>
      <c r="B5731">
        <f>'DATA DASH'!B5731</f>
        <v/>
      </c>
      <c r="C5731">
        <f>'DATA DASH'!C5731</f>
        <v/>
      </c>
      <c r="D5731">
        <f>'DATA DASH'!D5731</f>
        <v/>
      </c>
      <c r="E5731">
        <f>'DATA DASH'!E5731</f>
        <v/>
      </c>
      <c r="F5731">
        <f>'DATA DASH'!F5731</f>
        <v/>
      </c>
      <c r="G5731">
        <f>'DATA DASH'!G5731</f>
        <v/>
      </c>
      <c r="H5731">
        <f>'DATA DASH'!H5731</f>
        <v/>
      </c>
      <c r="I5731">
        <f>'DATA DASH'!I5731</f>
        <v/>
      </c>
      <c r="J5731">
        <f>'DATA DASH'!J5731</f>
        <v/>
      </c>
      <c r="K5731">
        <f>'DATA DASH'!K5731</f>
        <v/>
      </c>
      <c r="L5731">
        <f>'DATA DASH'!L5731</f>
        <v/>
      </c>
      <c r="M5731">
        <f>'DATA DASH'!M5731</f>
        <v/>
      </c>
    </row>
    <row r="5732">
      <c r="A5732">
        <f>'DATA DASH'!A5732</f>
        <v/>
      </c>
      <c r="B5732">
        <f>'DATA DASH'!B5732</f>
        <v/>
      </c>
      <c r="C5732">
        <f>'DATA DASH'!C5732</f>
        <v/>
      </c>
      <c r="D5732">
        <f>'DATA DASH'!D5732</f>
        <v/>
      </c>
      <c r="E5732">
        <f>'DATA DASH'!E5732</f>
        <v/>
      </c>
      <c r="F5732">
        <f>'DATA DASH'!F5732</f>
        <v/>
      </c>
      <c r="G5732">
        <f>'DATA DASH'!G5732</f>
        <v/>
      </c>
      <c r="H5732">
        <f>'DATA DASH'!H5732</f>
        <v/>
      </c>
      <c r="I5732">
        <f>'DATA DASH'!I5732</f>
        <v/>
      </c>
      <c r="J5732">
        <f>'DATA DASH'!J5732</f>
        <v/>
      </c>
      <c r="K5732">
        <f>'DATA DASH'!K5732</f>
        <v/>
      </c>
      <c r="L5732">
        <f>'DATA DASH'!L5732</f>
        <v/>
      </c>
      <c r="M5732">
        <f>'DATA DASH'!M5732</f>
        <v/>
      </c>
    </row>
    <row r="5733">
      <c r="A5733">
        <f>'DATA DASH'!A5733</f>
        <v/>
      </c>
      <c r="B5733">
        <f>'DATA DASH'!B5733</f>
        <v/>
      </c>
      <c r="C5733">
        <f>'DATA DASH'!C5733</f>
        <v/>
      </c>
      <c r="D5733">
        <f>'DATA DASH'!D5733</f>
        <v/>
      </c>
      <c r="E5733">
        <f>'DATA DASH'!E5733</f>
        <v/>
      </c>
      <c r="F5733">
        <f>'DATA DASH'!F5733</f>
        <v/>
      </c>
      <c r="G5733">
        <f>'DATA DASH'!G5733</f>
        <v/>
      </c>
      <c r="H5733">
        <f>'DATA DASH'!H5733</f>
        <v/>
      </c>
      <c r="I5733">
        <f>'DATA DASH'!I5733</f>
        <v/>
      </c>
      <c r="J5733">
        <f>'DATA DASH'!J5733</f>
        <v/>
      </c>
      <c r="K5733">
        <f>'DATA DASH'!K5733</f>
        <v/>
      </c>
      <c r="L5733">
        <f>'DATA DASH'!L5733</f>
        <v/>
      </c>
      <c r="M5733">
        <f>'DATA DASH'!M5733</f>
        <v/>
      </c>
    </row>
    <row r="5734">
      <c r="A5734">
        <f>'DATA DASH'!A5734</f>
        <v/>
      </c>
      <c r="B5734">
        <f>'DATA DASH'!B5734</f>
        <v/>
      </c>
      <c r="C5734">
        <f>'DATA DASH'!C5734</f>
        <v/>
      </c>
      <c r="D5734">
        <f>'DATA DASH'!D5734</f>
        <v/>
      </c>
      <c r="E5734">
        <f>'DATA DASH'!E5734</f>
        <v/>
      </c>
      <c r="F5734">
        <f>'DATA DASH'!F5734</f>
        <v/>
      </c>
      <c r="G5734">
        <f>'DATA DASH'!G5734</f>
        <v/>
      </c>
      <c r="H5734">
        <f>'DATA DASH'!H5734</f>
        <v/>
      </c>
      <c r="I5734">
        <f>'DATA DASH'!I5734</f>
        <v/>
      </c>
      <c r="J5734">
        <f>'DATA DASH'!J5734</f>
        <v/>
      </c>
      <c r="K5734">
        <f>'DATA DASH'!K5734</f>
        <v/>
      </c>
      <c r="L5734">
        <f>'DATA DASH'!L5734</f>
        <v/>
      </c>
      <c r="M5734">
        <f>'DATA DASH'!M5734</f>
        <v/>
      </c>
    </row>
    <row r="5735">
      <c r="A5735">
        <f>'DATA DASH'!A5735</f>
        <v/>
      </c>
      <c r="B5735">
        <f>'DATA DASH'!B5735</f>
        <v/>
      </c>
      <c r="C5735">
        <f>'DATA DASH'!C5735</f>
        <v/>
      </c>
      <c r="D5735">
        <f>'DATA DASH'!D5735</f>
        <v/>
      </c>
      <c r="E5735">
        <f>'DATA DASH'!E5735</f>
        <v/>
      </c>
      <c r="F5735">
        <f>'DATA DASH'!F5735</f>
        <v/>
      </c>
      <c r="G5735">
        <f>'DATA DASH'!G5735</f>
        <v/>
      </c>
      <c r="H5735">
        <f>'DATA DASH'!H5735</f>
        <v/>
      </c>
      <c r="I5735">
        <f>'DATA DASH'!I5735</f>
        <v/>
      </c>
      <c r="J5735">
        <f>'DATA DASH'!J5735</f>
        <v/>
      </c>
      <c r="K5735">
        <f>'DATA DASH'!K5735</f>
        <v/>
      </c>
      <c r="L5735">
        <f>'DATA DASH'!L5735</f>
        <v/>
      </c>
      <c r="M5735">
        <f>'DATA DASH'!M5735</f>
        <v/>
      </c>
    </row>
    <row r="5736">
      <c r="A5736">
        <f>'DATA DASH'!A5736</f>
        <v/>
      </c>
      <c r="B5736">
        <f>'DATA DASH'!B5736</f>
        <v/>
      </c>
      <c r="C5736">
        <f>'DATA DASH'!C5736</f>
        <v/>
      </c>
      <c r="D5736">
        <f>'DATA DASH'!D5736</f>
        <v/>
      </c>
      <c r="E5736">
        <f>'DATA DASH'!E5736</f>
        <v/>
      </c>
      <c r="F5736">
        <f>'DATA DASH'!F5736</f>
        <v/>
      </c>
      <c r="G5736">
        <f>'DATA DASH'!G5736</f>
        <v/>
      </c>
      <c r="H5736">
        <f>'DATA DASH'!H5736</f>
        <v/>
      </c>
      <c r="I5736">
        <f>'DATA DASH'!I5736</f>
        <v/>
      </c>
      <c r="J5736">
        <f>'DATA DASH'!J5736</f>
        <v/>
      </c>
      <c r="K5736">
        <f>'DATA DASH'!K5736</f>
        <v/>
      </c>
      <c r="L5736">
        <f>'DATA DASH'!L5736</f>
        <v/>
      </c>
      <c r="M5736">
        <f>'DATA DASH'!M5736</f>
        <v/>
      </c>
    </row>
    <row r="5737">
      <c r="A5737">
        <f>'DATA DASH'!A5737</f>
        <v/>
      </c>
      <c r="B5737">
        <f>'DATA DASH'!B5737</f>
        <v/>
      </c>
      <c r="C5737">
        <f>'DATA DASH'!C5737</f>
        <v/>
      </c>
      <c r="D5737">
        <f>'DATA DASH'!D5737</f>
        <v/>
      </c>
      <c r="E5737">
        <f>'DATA DASH'!E5737</f>
        <v/>
      </c>
      <c r="F5737">
        <f>'DATA DASH'!F5737</f>
        <v/>
      </c>
      <c r="G5737">
        <f>'DATA DASH'!G5737</f>
        <v/>
      </c>
      <c r="H5737">
        <f>'DATA DASH'!H5737</f>
        <v/>
      </c>
      <c r="I5737">
        <f>'DATA DASH'!I5737</f>
        <v/>
      </c>
      <c r="J5737">
        <f>'DATA DASH'!J5737</f>
        <v/>
      </c>
      <c r="K5737">
        <f>'DATA DASH'!K5737</f>
        <v/>
      </c>
      <c r="L5737">
        <f>'DATA DASH'!L5737</f>
        <v/>
      </c>
      <c r="M5737">
        <f>'DATA DASH'!M5737</f>
        <v/>
      </c>
    </row>
    <row r="5738">
      <c r="A5738">
        <f>'DATA DASH'!A5738</f>
        <v/>
      </c>
      <c r="B5738">
        <f>'DATA DASH'!B5738</f>
        <v/>
      </c>
      <c r="C5738">
        <f>'DATA DASH'!C5738</f>
        <v/>
      </c>
      <c r="D5738">
        <f>'DATA DASH'!D5738</f>
        <v/>
      </c>
      <c r="E5738">
        <f>'DATA DASH'!E5738</f>
        <v/>
      </c>
      <c r="F5738">
        <f>'DATA DASH'!F5738</f>
        <v/>
      </c>
      <c r="G5738">
        <f>'DATA DASH'!G5738</f>
        <v/>
      </c>
      <c r="H5738">
        <f>'DATA DASH'!H5738</f>
        <v/>
      </c>
      <c r="I5738">
        <f>'DATA DASH'!I5738</f>
        <v/>
      </c>
      <c r="J5738">
        <f>'DATA DASH'!J5738</f>
        <v/>
      </c>
      <c r="K5738">
        <f>'DATA DASH'!K5738</f>
        <v/>
      </c>
      <c r="L5738">
        <f>'DATA DASH'!L5738</f>
        <v/>
      </c>
      <c r="M5738">
        <f>'DATA DASH'!M5738</f>
        <v/>
      </c>
    </row>
    <row r="5739">
      <c r="A5739">
        <f>'DATA DASH'!A5739</f>
        <v/>
      </c>
      <c r="B5739">
        <f>'DATA DASH'!B5739</f>
        <v/>
      </c>
      <c r="C5739">
        <f>'DATA DASH'!C5739</f>
        <v/>
      </c>
      <c r="D5739">
        <f>'DATA DASH'!D5739</f>
        <v/>
      </c>
      <c r="E5739">
        <f>'DATA DASH'!E5739</f>
        <v/>
      </c>
      <c r="F5739">
        <f>'DATA DASH'!F5739</f>
        <v/>
      </c>
      <c r="G5739">
        <f>'DATA DASH'!G5739</f>
        <v/>
      </c>
      <c r="H5739">
        <f>'DATA DASH'!H5739</f>
        <v/>
      </c>
      <c r="I5739">
        <f>'DATA DASH'!I5739</f>
        <v/>
      </c>
      <c r="J5739">
        <f>'DATA DASH'!J5739</f>
        <v/>
      </c>
      <c r="K5739">
        <f>'DATA DASH'!K5739</f>
        <v/>
      </c>
      <c r="L5739">
        <f>'DATA DASH'!L5739</f>
        <v/>
      </c>
      <c r="M5739">
        <f>'DATA DASH'!M5739</f>
        <v/>
      </c>
    </row>
    <row r="5740">
      <c r="A5740">
        <f>'DATA DASH'!A5740</f>
        <v/>
      </c>
      <c r="B5740">
        <f>'DATA DASH'!B5740</f>
        <v/>
      </c>
      <c r="C5740">
        <f>'DATA DASH'!C5740</f>
        <v/>
      </c>
      <c r="D5740">
        <f>'DATA DASH'!D5740</f>
        <v/>
      </c>
      <c r="E5740">
        <f>'DATA DASH'!E5740</f>
        <v/>
      </c>
      <c r="F5740">
        <f>'DATA DASH'!F5740</f>
        <v/>
      </c>
      <c r="G5740">
        <f>'DATA DASH'!G5740</f>
        <v/>
      </c>
      <c r="H5740">
        <f>'DATA DASH'!H5740</f>
        <v/>
      </c>
      <c r="I5740">
        <f>'DATA DASH'!I5740</f>
        <v/>
      </c>
      <c r="J5740">
        <f>'DATA DASH'!J5740</f>
        <v/>
      </c>
      <c r="K5740">
        <f>'DATA DASH'!K5740</f>
        <v/>
      </c>
      <c r="L5740">
        <f>'DATA DASH'!L5740</f>
        <v/>
      </c>
      <c r="M5740">
        <f>'DATA DASH'!M5740</f>
        <v/>
      </c>
    </row>
    <row r="5741">
      <c r="A5741">
        <f>'DATA DASH'!A5741</f>
        <v/>
      </c>
      <c r="B5741">
        <f>'DATA DASH'!B5741</f>
        <v/>
      </c>
      <c r="C5741">
        <f>'DATA DASH'!C5741</f>
        <v/>
      </c>
      <c r="D5741">
        <f>'DATA DASH'!D5741</f>
        <v/>
      </c>
      <c r="E5741">
        <f>'DATA DASH'!E5741</f>
        <v/>
      </c>
      <c r="F5741">
        <f>'DATA DASH'!F5741</f>
        <v/>
      </c>
      <c r="G5741">
        <f>'DATA DASH'!G5741</f>
        <v/>
      </c>
      <c r="H5741">
        <f>'DATA DASH'!H5741</f>
        <v/>
      </c>
      <c r="I5741">
        <f>'DATA DASH'!I5741</f>
        <v/>
      </c>
      <c r="J5741">
        <f>'DATA DASH'!J5741</f>
        <v/>
      </c>
      <c r="K5741">
        <f>'DATA DASH'!K5741</f>
        <v/>
      </c>
      <c r="L5741">
        <f>'DATA DASH'!L5741</f>
        <v/>
      </c>
      <c r="M5741">
        <f>'DATA DASH'!M5741</f>
        <v/>
      </c>
    </row>
    <row r="5742">
      <c r="A5742">
        <f>'DATA DASH'!A5742</f>
        <v/>
      </c>
      <c r="B5742">
        <f>'DATA DASH'!B5742</f>
        <v/>
      </c>
      <c r="C5742">
        <f>'DATA DASH'!C5742</f>
        <v/>
      </c>
      <c r="D5742">
        <f>'DATA DASH'!D5742</f>
        <v/>
      </c>
      <c r="E5742">
        <f>'DATA DASH'!E5742</f>
        <v/>
      </c>
      <c r="F5742">
        <f>'DATA DASH'!F5742</f>
        <v/>
      </c>
      <c r="G5742">
        <f>'DATA DASH'!G5742</f>
        <v/>
      </c>
      <c r="H5742">
        <f>'DATA DASH'!H5742</f>
        <v/>
      </c>
      <c r="I5742">
        <f>'DATA DASH'!I5742</f>
        <v/>
      </c>
      <c r="J5742">
        <f>'DATA DASH'!J5742</f>
        <v/>
      </c>
      <c r="K5742">
        <f>'DATA DASH'!K5742</f>
        <v/>
      </c>
      <c r="L5742">
        <f>'DATA DASH'!L5742</f>
        <v/>
      </c>
      <c r="M5742">
        <f>'DATA DASH'!M5742</f>
        <v/>
      </c>
    </row>
    <row r="5743">
      <c r="A5743">
        <f>'DATA DASH'!A5743</f>
        <v/>
      </c>
      <c r="B5743">
        <f>'DATA DASH'!B5743</f>
        <v/>
      </c>
      <c r="C5743">
        <f>'DATA DASH'!C5743</f>
        <v/>
      </c>
      <c r="D5743">
        <f>'DATA DASH'!D5743</f>
        <v/>
      </c>
      <c r="E5743">
        <f>'DATA DASH'!E5743</f>
        <v/>
      </c>
      <c r="F5743">
        <f>'DATA DASH'!F5743</f>
        <v/>
      </c>
      <c r="G5743">
        <f>'DATA DASH'!G5743</f>
        <v/>
      </c>
      <c r="H5743">
        <f>'DATA DASH'!H5743</f>
        <v/>
      </c>
      <c r="I5743">
        <f>'DATA DASH'!I5743</f>
        <v/>
      </c>
      <c r="J5743">
        <f>'DATA DASH'!J5743</f>
        <v/>
      </c>
      <c r="K5743">
        <f>'DATA DASH'!K5743</f>
        <v/>
      </c>
      <c r="L5743">
        <f>'DATA DASH'!L5743</f>
        <v/>
      </c>
      <c r="M5743">
        <f>'DATA DASH'!M5743</f>
        <v/>
      </c>
    </row>
    <row r="5744">
      <c r="A5744">
        <f>'DATA DASH'!A5744</f>
        <v/>
      </c>
      <c r="B5744">
        <f>'DATA DASH'!B5744</f>
        <v/>
      </c>
      <c r="C5744">
        <f>'DATA DASH'!C5744</f>
        <v/>
      </c>
      <c r="D5744">
        <f>'DATA DASH'!D5744</f>
        <v/>
      </c>
      <c r="E5744">
        <f>'DATA DASH'!E5744</f>
        <v/>
      </c>
      <c r="F5744">
        <f>'DATA DASH'!F5744</f>
        <v/>
      </c>
      <c r="G5744">
        <f>'DATA DASH'!G5744</f>
        <v/>
      </c>
      <c r="H5744">
        <f>'DATA DASH'!H5744</f>
        <v/>
      </c>
      <c r="I5744">
        <f>'DATA DASH'!I5744</f>
        <v/>
      </c>
      <c r="J5744">
        <f>'DATA DASH'!J5744</f>
        <v/>
      </c>
      <c r="K5744">
        <f>'DATA DASH'!K5744</f>
        <v/>
      </c>
      <c r="L5744">
        <f>'DATA DASH'!L5744</f>
        <v/>
      </c>
      <c r="M5744">
        <f>'DATA DASH'!M5744</f>
        <v/>
      </c>
    </row>
    <row r="5745">
      <c r="A5745">
        <f>'DATA DASH'!A5745</f>
        <v/>
      </c>
      <c r="B5745">
        <f>'DATA DASH'!B5745</f>
        <v/>
      </c>
      <c r="C5745">
        <f>'DATA DASH'!C5745</f>
        <v/>
      </c>
      <c r="D5745">
        <f>'DATA DASH'!D5745</f>
        <v/>
      </c>
      <c r="E5745">
        <f>'DATA DASH'!E5745</f>
        <v/>
      </c>
      <c r="F5745">
        <f>'DATA DASH'!F5745</f>
        <v/>
      </c>
      <c r="G5745">
        <f>'DATA DASH'!G5745</f>
        <v/>
      </c>
      <c r="H5745">
        <f>'DATA DASH'!H5745</f>
        <v/>
      </c>
      <c r="I5745">
        <f>'DATA DASH'!I5745</f>
        <v/>
      </c>
      <c r="J5745">
        <f>'DATA DASH'!J5745</f>
        <v/>
      </c>
      <c r="K5745">
        <f>'DATA DASH'!K5745</f>
        <v/>
      </c>
      <c r="L5745">
        <f>'DATA DASH'!L5745</f>
        <v/>
      </c>
      <c r="M5745">
        <f>'DATA DASH'!M5745</f>
        <v/>
      </c>
    </row>
    <row r="5746">
      <c r="A5746">
        <f>'DATA DASH'!A5746</f>
        <v/>
      </c>
      <c r="B5746">
        <f>'DATA DASH'!B5746</f>
        <v/>
      </c>
      <c r="C5746">
        <f>'DATA DASH'!C5746</f>
        <v/>
      </c>
      <c r="D5746">
        <f>'DATA DASH'!D5746</f>
        <v/>
      </c>
      <c r="E5746">
        <f>'DATA DASH'!E5746</f>
        <v/>
      </c>
      <c r="F5746">
        <f>'DATA DASH'!F5746</f>
        <v/>
      </c>
      <c r="G5746">
        <f>'DATA DASH'!G5746</f>
        <v/>
      </c>
      <c r="H5746">
        <f>'DATA DASH'!H5746</f>
        <v/>
      </c>
      <c r="I5746">
        <f>'DATA DASH'!I5746</f>
        <v/>
      </c>
      <c r="J5746">
        <f>'DATA DASH'!J5746</f>
        <v/>
      </c>
      <c r="K5746">
        <f>'DATA DASH'!K5746</f>
        <v/>
      </c>
      <c r="L5746">
        <f>'DATA DASH'!L5746</f>
        <v/>
      </c>
      <c r="M5746">
        <f>'DATA DASH'!M5746</f>
        <v/>
      </c>
    </row>
    <row r="5747">
      <c r="A5747">
        <f>'DATA DASH'!A5747</f>
        <v/>
      </c>
      <c r="B5747">
        <f>'DATA DASH'!B5747</f>
        <v/>
      </c>
      <c r="C5747">
        <f>'DATA DASH'!C5747</f>
        <v/>
      </c>
      <c r="D5747">
        <f>'DATA DASH'!D5747</f>
        <v/>
      </c>
      <c r="E5747">
        <f>'DATA DASH'!E5747</f>
        <v/>
      </c>
      <c r="F5747">
        <f>'DATA DASH'!F5747</f>
        <v/>
      </c>
      <c r="G5747">
        <f>'DATA DASH'!G5747</f>
        <v/>
      </c>
      <c r="H5747">
        <f>'DATA DASH'!H5747</f>
        <v/>
      </c>
      <c r="I5747">
        <f>'DATA DASH'!I5747</f>
        <v/>
      </c>
      <c r="J5747">
        <f>'DATA DASH'!J5747</f>
        <v/>
      </c>
      <c r="K5747">
        <f>'DATA DASH'!K5747</f>
        <v/>
      </c>
      <c r="L5747">
        <f>'DATA DASH'!L5747</f>
        <v/>
      </c>
      <c r="M5747">
        <f>'DATA DASH'!M5747</f>
        <v/>
      </c>
    </row>
    <row r="5748">
      <c r="A5748">
        <f>'DATA DASH'!A5748</f>
        <v/>
      </c>
      <c r="B5748">
        <f>'DATA DASH'!B5748</f>
        <v/>
      </c>
      <c r="C5748">
        <f>'DATA DASH'!C5748</f>
        <v/>
      </c>
      <c r="D5748">
        <f>'DATA DASH'!D5748</f>
        <v/>
      </c>
      <c r="E5748">
        <f>'DATA DASH'!E5748</f>
        <v/>
      </c>
      <c r="F5748">
        <f>'DATA DASH'!F5748</f>
        <v/>
      </c>
      <c r="G5748">
        <f>'DATA DASH'!G5748</f>
        <v/>
      </c>
      <c r="H5748">
        <f>'DATA DASH'!H5748</f>
        <v/>
      </c>
      <c r="I5748">
        <f>'DATA DASH'!I5748</f>
        <v/>
      </c>
      <c r="J5748">
        <f>'DATA DASH'!J5748</f>
        <v/>
      </c>
      <c r="K5748">
        <f>'DATA DASH'!K5748</f>
        <v/>
      </c>
      <c r="L5748">
        <f>'DATA DASH'!L5748</f>
        <v/>
      </c>
      <c r="M5748">
        <f>'DATA DASH'!M5748</f>
        <v/>
      </c>
    </row>
    <row r="5749">
      <c r="A5749">
        <f>'DATA DASH'!A5749</f>
        <v/>
      </c>
      <c r="B5749">
        <f>'DATA DASH'!B5749</f>
        <v/>
      </c>
      <c r="C5749">
        <f>'DATA DASH'!C5749</f>
        <v/>
      </c>
      <c r="D5749">
        <f>'DATA DASH'!D5749</f>
        <v/>
      </c>
      <c r="E5749">
        <f>'DATA DASH'!E5749</f>
        <v/>
      </c>
      <c r="F5749">
        <f>'DATA DASH'!F5749</f>
        <v/>
      </c>
      <c r="G5749">
        <f>'DATA DASH'!G5749</f>
        <v/>
      </c>
      <c r="H5749">
        <f>'DATA DASH'!H5749</f>
        <v/>
      </c>
      <c r="I5749">
        <f>'DATA DASH'!I5749</f>
        <v/>
      </c>
      <c r="J5749">
        <f>'DATA DASH'!J5749</f>
        <v/>
      </c>
      <c r="K5749">
        <f>'DATA DASH'!K5749</f>
        <v/>
      </c>
      <c r="L5749">
        <f>'DATA DASH'!L5749</f>
        <v/>
      </c>
      <c r="M5749">
        <f>'DATA DASH'!M5749</f>
        <v/>
      </c>
    </row>
    <row r="5750">
      <c r="A5750">
        <f>'DATA DASH'!A5750</f>
        <v/>
      </c>
      <c r="B5750">
        <f>'DATA DASH'!B5750</f>
        <v/>
      </c>
      <c r="C5750">
        <f>'DATA DASH'!C5750</f>
        <v/>
      </c>
      <c r="D5750">
        <f>'DATA DASH'!D5750</f>
        <v/>
      </c>
      <c r="E5750">
        <f>'DATA DASH'!E5750</f>
        <v/>
      </c>
      <c r="F5750">
        <f>'DATA DASH'!F5750</f>
        <v/>
      </c>
      <c r="G5750">
        <f>'DATA DASH'!G5750</f>
        <v/>
      </c>
      <c r="H5750">
        <f>'DATA DASH'!H5750</f>
        <v/>
      </c>
      <c r="I5750">
        <f>'DATA DASH'!I5750</f>
        <v/>
      </c>
      <c r="J5750">
        <f>'DATA DASH'!J5750</f>
        <v/>
      </c>
      <c r="K5750">
        <f>'DATA DASH'!K5750</f>
        <v/>
      </c>
      <c r="L5750">
        <f>'DATA DASH'!L5750</f>
        <v/>
      </c>
      <c r="M5750">
        <f>'DATA DASH'!M5750</f>
        <v/>
      </c>
    </row>
    <row r="5751">
      <c r="A5751">
        <f>'DATA DASH'!A5751</f>
        <v/>
      </c>
      <c r="B5751">
        <f>'DATA DASH'!B5751</f>
        <v/>
      </c>
      <c r="C5751">
        <f>'DATA DASH'!C5751</f>
        <v/>
      </c>
      <c r="D5751">
        <f>'DATA DASH'!D5751</f>
        <v/>
      </c>
      <c r="E5751">
        <f>'DATA DASH'!E5751</f>
        <v/>
      </c>
      <c r="F5751">
        <f>'DATA DASH'!F5751</f>
        <v/>
      </c>
      <c r="G5751">
        <f>'DATA DASH'!G5751</f>
        <v/>
      </c>
      <c r="H5751">
        <f>'DATA DASH'!H5751</f>
        <v/>
      </c>
      <c r="I5751">
        <f>'DATA DASH'!I5751</f>
        <v/>
      </c>
      <c r="J5751">
        <f>'DATA DASH'!J5751</f>
        <v/>
      </c>
      <c r="K5751">
        <f>'DATA DASH'!K5751</f>
        <v/>
      </c>
      <c r="L5751">
        <f>'DATA DASH'!L5751</f>
        <v/>
      </c>
      <c r="M5751">
        <f>'DATA DASH'!M5751</f>
        <v/>
      </c>
    </row>
    <row r="5752">
      <c r="A5752">
        <f>'DATA DASH'!A5752</f>
        <v/>
      </c>
      <c r="B5752">
        <f>'DATA DASH'!B5752</f>
        <v/>
      </c>
      <c r="C5752">
        <f>'DATA DASH'!C5752</f>
        <v/>
      </c>
      <c r="D5752">
        <f>'DATA DASH'!D5752</f>
        <v/>
      </c>
      <c r="E5752">
        <f>'DATA DASH'!E5752</f>
        <v/>
      </c>
      <c r="F5752">
        <f>'DATA DASH'!F5752</f>
        <v/>
      </c>
      <c r="G5752">
        <f>'DATA DASH'!G5752</f>
        <v/>
      </c>
      <c r="H5752">
        <f>'DATA DASH'!H5752</f>
        <v/>
      </c>
      <c r="I5752">
        <f>'DATA DASH'!I5752</f>
        <v/>
      </c>
      <c r="J5752">
        <f>'DATA DASH'!J5752</f>
        <v/>
      </c>
      <c r="K5752">
        <f>'DATA DASH'!K5752</f>
        <v/>
      </c>
      <c r="L5752">
        <f>'DATA DASH'!L5752</f>
        <v/>
      </c>
      <c r="M5752">
        <f>'DATA DASH'!M5752</f>
        <v/>
      </c>
    </row>
    <row r="5753">
      <c r="A5753">
        <f>'DATA DASH'!A5753</f>
        <v/>
      </c>
      <c r="B5753">
        <f>'DATA DASH'!B5753</f>
        <v/>
      </c>
      <c r="C5753">
        <f>'DATA DASH'!C5753</f>
        <v/>
      </c>
      <c r="D5753">
        <f>'DATA DASH'!D5753</f>
        <v/>
      </c>
      <c r="E5753">
        <f>'DATA DASH'!E5753</f>
        <v/>
      </c>
      <c r="F5753">
        <f>'DATA DASH'!F5753</f>
        <v/>
      </c>
      <c r="G5753">
        <f>'DATA DASH'!G5753</f>
        <v/>
      </c>
      <c r="H5753">
        <f>'DATA DASH'!H5753</f>
        <v/>
      </c>
      <c r="I5753">
        <f>'DATA DASH'!I5753</f>
        <v/>
      </c>
      <c r="J5753">
        <f>'DATA DASH'!J5753</f>
        <v/>
      </c>
      <c r="K5753">
        <f>'DATA DASH'!K5753</f>
        <v/>
      </c>
      <c r="L5753">
        <f>'DATA DASH'!L5753</f>
        <v/>
      </c>
      <c r="M5753">
        <f>'DATA DASH'!M5753</f>
        <v/>
      </c>
    </row>
    <row r="5754">
      <c r="A5754">
        <f>'DATA DASH'!A5754</f>
        <v/>
      </c>
      <c r="B5754">
        <f>'DATA DASH'!B5754</f>
        <v/>
      </c>
      <c r="C5754">
        <f>'DATA DASH'!C5754</f>
        <v/>
      </c>
      <c r="D5754">
        <f>'DATA DASH'!D5754</f>
        <v/>
      </c>
      <c r="E5754">
        <f>'DATA DASH'!E5754</f>
        <v/>
      </c>
      <c r="F5754">
        <f>'DATA DASH'!F5754</f>
        <v/>
      </c>
      <c r="G5754">
        <f>'DATA DASH'!G5754</f>
        <v/>
      </c>
      <c r="H5754">
        <f>'DATA DASH'!H5754</f>
        <v/>
      </c>
      <c r="I5754">
        <f>'DATA DASH'!I5754</f>
        <v/>
      </c>
      <c r="J5754">
        <f>'DATA DASH'!J5754</f>
        <v/>
      </c>
      <c r="K5754">
        <f>'DATA DASH'!K5754</f>
        <v/>
      </c>
      <c r="L5754">
        <f>'DATA DASH'!L5754</f>
        <v/>
      </c>
      <c r="M5754">
        <f>'DATA DASH'!M5754</f>
        <v/>
      </c>
    </row>
    <row r="5755">
      <c r="A5755">
        <f>'DATA DASH'!A5755</f>
        <v/>
      </c>
      <c r="B5755">
        <f>'DATA DASH'!B5755</f>
        <v/>
      </c>
      <c r="C5755">
        <f>'DATA DASH'!C5755</f>
        <v/>
      </c>
      <c r="D5755">
        <f>'DATA DASH'!D5755</f>
        <v/>
      </c>
      <c r="E5755">
        <f>'DATA DASH'!E5755</f>
        <v/>
      </c>
      <c r="F5755">
        <f>'DATA DASH'!F5755</f>
        <v/>
      </c>
      <c r="G5755">
        <f>'DATA DASH'!G5755</f>
        <v/>
      </c>
      <c r="H5755">
        <f>'DATA DASH'!H5755</f>
        <v/>
      </c>
      <c r="I5755">
        <f>'DATA DASH'!I5755</f>
        <v/>
      </c>
      <c r="J5755">
        <f>'DATA DASH'!J5755</f>
        <v/>
      </c>
      <c r="K5755">
        <f>'DATA DASH'!K5755</f>
        <v/>
      </c>
      <c r="L5755">
        <f>'DATA DASH'!L5755</f>
        <v/>
      </c>
      <c r="M5755">
        <f>'DATA DASH'!M5755</f>
        <v/>
      </c>
    </row>
    <row r="5756">
      <c r="A5756">
        <f>'DATA DASH'!A5756</f>
        <v/>
      </c>
      <c r="B5756">
        <f>'DATA DASH'!B5756</f>
        <v/>
      </c>
      <c r="C5756">
        <f>'DATA DASH'!C5756</f>
        <v/>
      </c>
      <c r="D5756">
        <f>'DATA DASH'!D5756</f>
        <v/>
      </c>
      <c r="E5756">
        <f>'DATA DASH'!E5756</f>
        <v/>
      </c>
      <c r="F5756">
        <f>'DATA DASH'!F5756</f>
        <v/>
      </c>
      <c r="G5756">
        <f>'DATA DASH'!G5756</f>
        <v/>
      </c>
      <c r="H5756">
        <f>'DATA DASH'!H5756</f>
        <v/>
      </c>
      <c r="I5756">
        <f>'DATA DASH'!I5756</f>
        <v/>
      </c>
      <c r="J5756">
        <f>'DATA DASH'!J5756</f>
        <v/>
      </c>
      <c r="K5756">
        <f>'DATA DASH'!K5756</f>
        <v/>
      </c>
      <c r="L5756">
        <f>'DATA DASH'!L5756</f>
        <v/>
      </c>
      <c r="M5756">
        <f>'DATA DASH'!M5756</f>
        <v/>
      </c>
    </row>
    <row r="5757">
      <c r="A5757">
        <f>'DATA DASH'!A5757</f>
        <v/>
      </c>
      <c r="B5757">
        <f>'DATA DASH'!B5757</f>
        <v/>
      </c>
      <c r="C5757">
        <f>'DATA DASH'!C5757</f>
        <v/>
      </c>
      <c r="D5757">
        <f>'DATA DASH'!D5757</f>
        <v/>
      </c>
      <c r="E5757">
        <f>'DATA DASH'!E5757</f>
        <v/>
      </c>
      <c r="F5757">
        <f>'DATA DASH'!F5757</f>
        <v/>
      </c>
      <c r="G5757">
        <f>'DATA DASH'!G5757</f>
        <v/>
      </c>
      <c r="H5757">
        <f>'DATA DASH'!H5757</f>
        <v/>
      </c>
      <c r="I5757">
        <f>'DATA DASH'!I5757</f>
        <v/>
      </c>
      <c r="J5757">
        <f>'DATA DASH'!J5757</f>
        <v/>
      </c>
      <c r="K5757">
        <f>'DATA DASH'!K5757</f>
        <v/>
      </c>
      <c r="L5757">
        <f>'DATA DASH'!L5757</f>
        <v/>
      </c>
      <c r="M5757">
        <f>'DATA DASH'!M5757</f>
        <v/>
      </c>
    </row>
    <row r="5758">
      <c r="A5758">
        <f>'DATA DASH'!A5758</f>
        <v/>
      </c>
      <c r="B5758">
        <f>'DATA DASH'!B5758</f>
        <v/>
      </c>
      <c r="C5758">
        <f>'DATA DASH'!C5758</f>
        <v/>
      </c>
      <c r="D5758">
        <f>'DATA DASH'!D5758</f>
        <v/>
      </c>
      <c r="E5758">
        <f>'DATA DASH'!E5758</f>
        <v/>
      </c>
      <c r="F5758">
        <f>'DATA DASH'!F5758</f>
        <v/>
      </c>
      <c r="G5758">
        <f>'DATA DASH'!G5758</f>
        <v/>
      </c>
      <c r="H5758">
        <f>'DATA DASH'!H5758</f>
        <v/>
      </c>
      <c r="I5758">
        <f>'DATA DASH'!I5758</f>
        <v/>
      </c>
      <c r="J5758">
        <f>'DATA DASH'!J5758</f>
        <v/>
      </c>
      <c r="K5758">
        <f>'DATA DASH'!K5758</f>
        <v/>
      </c>
      <c r="L5758">
        <f>'DATA DASH'!L5758</f>
        <v/>
      </c>
      <c r="M5758">
        <f>'DATA DASH'!M5758</f>
        <v/>
      </c>
    </row>
    <row r="5759">
      <c r="A5759">
        <f>'DATA DASH'!A5759</f>
        <v/>
      </c>
      <c r="B5759">
        <f>'DATA DASH'!B5759</f>
        <v/>
      </c>
      <c r="C5759">
        <f>'DATA DASH'!C5759</f>
        <v/>
      </c>
      <c r="D5759">
        <f>'DATA DASH'!D5759</f>
        <v/>
      </c>
      <c r="E5759">
        <f>'DATA DASH'!E5759</f>
        <v/>
      </c>
      <c r="F5759">
        <f>'DATA DASH'!F5759</f>
        <v/>
      </c>
      <c r="G5759">
        <f>'DATA DASH'!G5759</f>
        <v/>
      </c>
      <c r="H5759">
        <f>'DATA DASH'!H5759</f>
        <v/>
      </c>
      <c r="I5759">
        <f>'DATA DASH'!I5759</f>
        <v/>
      </c>
      <c r="J5759">
        <f>'DATA DASH'!J5759</f>
        <v/>
      </c>
      <c r="K5759">
        <f>'DATA DASH'!K5759</f>
        <v/>
      </c>
      <c r="L5759">
        <f>'DATA DASH'!L5759</f>
        <v/>
      </c>
      <c r="M5759">
        <f>'DATA DASH'!M5759</f>
        <v/>
      </c>
    </row>
    <row r="5760">
      <c r="A5760">
        <f>'DATA DASH'!A5760</f>
        <v/>
      </c>
      <c r="B5760">
        <f>'DATA DASH'!B5760</f>
        <v/>
      </c>
      <c r="C5760">
        <f>'DATA DASH'!C5760</f>
        <v/>
      </c>
      <c r="D5760">
        <f>'DATA DASH'!D5760</f>
        <v/>
      </c>
      <c r="E5760">
        <f>'DATA DASH'!E5760</f>
        <v/>
      </c>
      <c r="F5760">
        <f>'DATA DASH'!F5760</f>
        <v/>
      </c>
      <c r="G5760">
        <f>'DATA DASH'!G5760</f>
        <v/>
      </c>
      <c r="H5760">
        <f>'DATA DASH'!H5760</f>
        <v/>
      </c>
      <c r="I5760">
        <f>'DATA DASH'!I5760</f>
        <v/>
      </c>
      <c r="J5760">
        <f>'DATA DASH'!J5760</f>
        <v/>
      </c>
      <c r="K5760">
        <f>'DATA DASH'!K5760</f>
        <v/>
      </c>
      <c r="L5760">
        <f>'DATA DASH'!L5760</f>
        <v/>
      </c>
      <c r="M5760">
        <f>'DATA DASH'!M5760</f>
        <v/>
      </c>
    </row>
    <row r="5761">
      <c r="A5761">
        <f>'DATA DASH'!A5761</f>
        <v/>
      </c>
      <c r="B5761">
        <f>'DATA DASH'!B5761</f>
        <v/>
      </c>
      <c r="C5761">
        <f>'DATA DASH'!C5761</f>
        <v/>
      </c>
      <c r="D5761">
        <f>'DATA DASH'!D5761</f>
        <v/>
      </c>
      <c r="E5761">
        <f>'DATA DASH'!E5761</f>
        <v/>
      </c>
      <c r="F5761">
        <f>'DATA DASH'!F5761</f>
        <v/>
      </c>
      <c r="G5761">
        <f>'DATA DASH'!G5761</f>
        <v/>
      </c>
      <c r="H5761">
        <f>'DATA DASH'!H5761</f>
        <v/>
      </c>
      <c r="I5761">
        <f>'DATA DASH'!I5761</f>
        <v/>
      </c>
      <c r="J5761">
        <f>'DATA DASH'!J5761</f>
        <v/>
      </c>
      <c r="K5761">
        <f>'DATA DASH'!K5761</f>
        <v/>
      </c>
      <c r="L5761">
        <f>'DATA DASH'!L5761</f>
        <v/>
      </c>
      <c r="M5761">
        <f>'DATA DASH'!M5761</f>
        <v/>
      </c>
    </row>
    <row r="5762">
      <c r="A5762">
        <f>'DATA DASH'!A5762</f>
        <v/>
      </c>
      <c r="B5762">
        <f>'DATA DASH'!B5762</f>
        <v/>
      </c>
      <c r="C5762">
        <f>'DATA DASH'!C5762</f>
        <v/>
      </c>
      <c r="D5762">
        <f>'DATA DASH'!D5762</f>
        <v/>
      </c>
      <c r="E5762">
        <f>'DATA DASH'!E5762</f>
        <v/>
      </c>
      <c r="F5762">
        <f>'DATA DASH'!F5762</f>
        <v/>
      </c>
      <c r="G5762">
        <f>'DATA DASH'!G5762</f>
        <v/>
      </c>
      <c r="H5762">
        <f>'DATA DASH'!H5762</f>
        <v/>
      </c>
      <c r="I5762">
        <f>'DATA DASH'!I5762</f>
        <v/>
      </c>
      <c r="J5762">
        <f>'DATA DASH'!J5762</f>
        <v/>
      </c>
      <c r="K5762">
        <f>'DATA DASH'!K5762</f>
        <v/>
      </c>
      <c r="L5762">
        <f>'DATA DASH'!L5762</f>
        <v/>
      </c>
      <c r="M5762">
        <f>'DATA DASH'!M5762</f>
        <v/>
      </c>
    </row>
    <row r="5763">
      <c r="A5763">
        <f>'DATA DASH'!A5763</f>
        <v/>
      </c>
      <c r="B5763">
        <f>'DATA DASH'!B5763</f>
        <v/>
      </c>
      <c r="C5763">
        <f>'DATA DASH'!C5763</f>
        <v/>
      </c>
      <c r="D5763">
        <f>'DATA DASH'!D5763</f>
        <v/>
      </c>
      <c r="E5763">
        <f>'DATA DASH'!E5763</f>
        <v/>
      </c>
      <c r="F5763">
        <f>'DATA DASH'!F5763</f>
        <v/>
      </c>
      <c r="G5763">
        <f>'DATA DASH'!G5763</f>
        <v/>
      </c>
      <c r="H5763">
        <f>'DATA DASH'!H5763</f>
        <v/>
      </c>
      <c r="I5763">
        <f>'DATA DASH'!I5763</f>
        <v/>
      </c>
      <c r="J5763">
        <f>'DATA DASH'!J5763</f>
        <v/>
      </c>
      <c r="K5763">
        <f>'DATA DASH'!K5763</f>
        <v/>
      </c>
      <c r="L5763">
        <f>'DATA DASH'!L5763</f>
        <v/>
      </c>
      <c r="M5763">
        <f>'DATA DASH'!M5763</f>
        <v/>
      </c>
    </row>
    <row r="5764">
      <c r="A5764">
        <f>'DATA DASH'!A5764</f>
        <v/>
      </c>
      <c r="B5764">
        <f>'DATA DASH'!B5764</f>
        <v/>
      </c>
      <c r="C5764">
        <f>'DATA DASH'!C5764</f>
        <v/>
      </c>
      <c r="D5764">
        <f>'DATA DASH'!D5764</f>
        <v/>
      </c>
      <c r="E5764">
        <f>'DATA DASH'!E5764</f>
        <v/>
      </c>
      <c r="F5764">
        <f>'DATA DASH'!F5764</f>
        <v/>
      </c>
      <c r="G5764">
        <f>'DATA DASH'!G5764</f>
        <v/>
      </c>
      <c r="H5764">
        <f>'DATA DASH'!H5764</f>
        <v/>
      </c>
      <c r="I5764">
        <f>'DATA DASH'!I5764</f>
        <v/>
      </c>
      <c r="J5764">
        <f>'DATA DASH'!J5764</f>
        <v/>
      </c>
      <c r="K5764">
        <f>'DATA DASH'!K5764</f>
        <v/>
      </c>
      <c r="L5764">
        <f>'DATA DASH'!L5764</f>
        <v/>
      </c>
      <c r="M5764">
        <f>'DATA DASH'!M5764</f>
        <v/>
      </c>
    </row>
    <row r="5765">
      <c r="A5765">
        <f>'DATA DASH'!A5765</f>
        <v/>
      </c>
      <c r="B5765">
        <f>'DATA DASH'!B5765</f>
        <v/>
      </c>
      <c r="C5765">
        <f>'DATA DASH'!C5765</f>
        <v/>
      </c>
      <c r="D5765">
        <f>'DATA DASH'!D5765</f>
        <v/>
      </c>
      <c r="E5765">
        <f>'DATA DASH'!E5765</f>
        <v/>
      </c>
      <c r="F5765">
        <f>'DATA DASH'!F5765</f>
        <v/>
      </c>
      <c r="G5765">
        <f>'DATA DASH'!G5765</f>
        <v/>
      </c>
      <c r="H5765">
        <f>'DATA DASH'!H5765</f>
        <v/>
      </c>
      <c r="I5765">
        <f>'DATA DASH'!I5765</f>
        <v/>
      </c>
      <c r="J5765">
        <f>'DATA DASH'!J5765</f>
        <v/>
      </c>
      <c r="K5765">
        <f>'DATA DASH'!K5765</f>
        <v/>
      </c>
      <c r="L5765">
        <f>'DATA DASH'!L5765</f>
        <v/>
      </c>
      <c r="M5765">
        <f>'DATA DASH'!M5765</f>
        <v/>
      </c>
    </row>
    <row r="5766">
      <c r="A5766">
        <f>'DATA DASH'!A5766</f>
        <v/>
      </c>
      <c r="B5766">
        <f>'DATA DASH'!B5766</f>
        <v/>
      </c>
      <c r="C5766">
        <f>'DATA DASH'!C5766</f>
        <v/>
      </c>
      <c r="D5766">
        <f>'DATA DASH'!D5766</f>
        <v/>
      </c>
      <c r="E5766">
        <f>'DATA DASH'!E5766</f>
        <v/>
      </c>
      <c r="F5766">
        <f>'DATA DASH'!F5766</f>
        <v/>
      </c>
      <c r="G5766">
        <f>'DATA DASH'!G5766</f>
        <v/>
      </c>
      <c r="H5766">
        <f>'DATA DASH'!H5766</f>
        <v/>
      </c>
      <c r="I5766">
        <f>'DATA DASH'!I5766</f>
        <v/>
      </c>
      <c r="J5766">
        <f>'DATA DASH'!J5766</f>
        <v/>
      </c>
      <c r="K5766">
        <f>'DATA DASH'!K5766</f>
        <v/>
      </c>
      <c r="L5766">
        <f>'DATA DASH'!L5766</f>
        <v/>
      </c>
      <c r="M5766">
        <f>'DATA DASH'!M5766</f>
        <v/>
      </c>
    </row>
    <row r="5767">
      <c r="A5767">
        <f>'DATA DASH'!A5767</f>
        <v/>
      </c>
      <c r="B5767">
        <f>'DATA DASH'!B5767</f>
        <v/>
      </c>
      <c r="C5767">
        <f>'DATA DASH'!C5767</f>
        <v/>
      </c>
      <c r="D5767">
        <f>'DATA DASH'!D5767</f>
        <v/>
      </c>
      <c r="E5767">
        <f>'DATA DASH'!E5767</f>
        <v/>
      </c>
      <c r="F5767">
        <f>'DATA DASH'!F5767</f>
        <v/>
      </c>
      <c r="G5767">
        <f>'DATA DASH'!G5767</f>
        <v/>
      </c>
      <c r="H5767">
        <f>'DATA DASH'!H5767</f>
        <v/>
      </c>
      <c r="I5767">
        <f>'DATA DASH'!I5767</f>
        <v/>
      </c>
      <c r="J5767">
        <f>'DATA DASH'!J5767</f>
        <v/>
      </c>
      <c r="K5767">
        <f>'DATA DASH'!K5767</f>
        <v/>
      </c>
      <c r="L5767">
        <f>'DATA DASH'!L5767</f>
        <v/>
      </c>
      <c r="M5767">
        <f>'DATA DASH'!M5767</f>
        <v/>
      </c>
    </row>
    <row r="5768">
      <c r="A5768">
        <f>'DATA DASH'!A5768</f>
        <v/>
      </c>
      <c r="B5768">
        <f>'DATA DASH'!B5768</f>
        <v/>
      </c>
      <c r="C5768">
        <f>'DATA DASH'!C5768</f>
        <v/>
      </c>
      <c r="D5768">
        <f>'DATA DASH'!D5768</f>
        <v/>
      </c>
      <c r="E5768">
        <f>'DATA DASH'!E5768</f>
        <v/>
      </c>
      <c r="F5768">
        <f>'DATA DASH'!F5768</f>
        <v/>
      </c>
      <c r="G5768">
        <f>'DATA DASH'!G5768</f>
        <v/>
      </c>
      <c r="H5768">
        <f>'DATA DASH'!H5768</f>
        <v/>
      </c>
      <c r="I5768">
        <f>'DATA DASH'!I5768</f>
        <v/>
      </c>
      <c r="J5768">
        <f>'DATA DASH'!J5768</f>
        <v/>
      </c>
      <c r="K5768">
        <f>'DATA DASH'!K5768</f>
        <v/>
      </c>
      <c r="L5768">
        <f>'DATA DASH'!L5768</f>
        <v/>
      </c>
      <c r="M5768">
        <f>'DATA DASH'!M5768</f>
        <v/>
      </c>
    </row>
    <row r="5769">
      <c r="A5769">
        <f>'DATA DASH'!A5769</f>
        <v/>
      </c>
      <c r="B5769">
        <f>'DATA DASH'!B5769</f>
        <v/>
      </c>
      <c r="C5769">
        <f>'DATA DASH'!C5769</f>
        <v/>
      </c>
      <c r="D5769">
        <f>'DATA DASH'!D5769</f>
        <v/>
      </c>
      <c r="E5769">
        <f>'DATA DASH'!E5769</f>
        <v/>
      </c>
      <c r="F5769">
        <f>'DATA DASH'!F5769</f>
        <v/>
      </c>
      <c r="G5769">
        <f>'DATA DASH'!G5769</f>
        <v/>
      </c>
      <c r="H5769">
        <f>'DATA DASH'!H5769</f>
        <v/>
      </c>
      <c r="I5769">
        <f>'DATA DASH'!I5769</f>
        <v/>
      </c>
      <c r="J5769">
        <f>'DATA DASH'!J5769</f>
        <v/>
      </c>
      <c r="K5769">
        <f>'DATA DASH'!K5769</f>
        <v/>
      </c>
      <c r="L5769">
        <f>'DATA DASH'!L5769</f>
        <v/>
      </c>
      <c r="M5769">
        <f>'DATA DASH'!M5769</f>
        <v/>
      </c>
    </row>
    <row r="5770">
      <c r="A5770">
        <f>'DATA DASH'!A5770</f>
        <v/>
      </c>
      <c r="B5770">
        <f>'DATA DASH'!B5770</f>
        <v/>
      </c>
      <c r="C5770">
        <f>'DATA DASH'!C5770</f>
        <v/>
      </c>
      <c r="D5770">
        <f>'DATA DASH'!D5770</f>
        <v/>
      </c>
      <c r="E5770">
        <f>'DATA DASH'!E5770</f>
        <v/>
      </c>
      <c r="F5770">
        <f>'DATA DASH'!F5770</f>
        <v/>
      </c>
      <c r="G5770">
        <f>'DATA DASH'!G5770</f>
        <v/>
      </c>
      <c r="H5770">
        <f>'DATA DASH'!H5770</f>
        <v/>
      </c>
      <c r="I5770">
        <f>'DATA DASH'!I5770</f>
        <v/>
      </c>
      <c r="J5770">
        <f>'DATA DASH'!J5770</f>
        <v/>
      </c>
      <c r="K5770">
        <f>'DATA DASH'!K5770</f>
        <v/>
      </c>
      <c r="L5770">
        <f>'DATA DASH'!L5770</f>
        <v/>
      </c>
      <c r="M5770">
        <f>'DATA DASH'!M5770</f>
        <v/>
      </c>
    </row>
    <row r="5771">
      <c r="A5771">
        <f>'DATA DASH'!A5771</f>
        <v/>
      </c>
      <c r="B5771">
        <f>'DATA DASH'!B5771</f>
        <v/>
      </c>
      <c r="C5771">
        <f>'DATA DASH'!C5771</f>
        <v/>
      </c>
      <c r="D5771">
        <f>'DATA DASH'!D5771</f>
        <v/>
      </c>
      <c r="E5771">
        <f>'DATA DASH'!E5771</f>
        <v/>
      </c>
      <c r="F5771">
        <f>'DATA DASH'!F5771</f>
        <v/>
      </c>
      <c r="G5771">
        <f>'DATA DASH'!G5771</f>
        <v/>
      </c>
      <c r="H5771">
        <f>'DATA DASH'!H5771</f>
        <v/>
      </c>
      <c r="I5771">
        <f>'DATA DASH'!I5771</f>
        <v/>
      </c>
      <c r="J5771">
        <f>'DATA DASH'!J5771</f>
        <v/>
      </c>
      <c r="K5771">
        <f>'DATA DASH'!K5771</f>
        <v/>
      </c>
      <c r="L5771">
        <f>'DATA DASH'!L5771</f>
        <v/>
      </c>
      <c r="M5771">
        <f>'DATA DASH'!M5771</f>
        <v/>
      </c>
    </row>
    <row r="5772">
      <c r="A5772">
        <f>'DATA DASH'!A5772</f>
        <v/>
      </c>
      <c r="B5772">
        <f>'DATA DASH'!B5772</f>
        <v/>
      </c>
      <c r="C5772">
        <f>'DATA DASH'!C5772</f>
        <v/>
      </c>
      <c r="D5772">
        <f>'DATA DASH'!D5772</f>
        <v/>
      </c>
      <c r="E5772">
        <f>'DATA DASH'!E5772</f>
        <v/>
      </c>
      <c r="F5772">
        <f>'DATA DASH'!F5772</f>
        <v/>
      </c>
      <c r="G5772">
        <f>'DATA DASH'!G5772</f>
        <v/>
      </c>
      <c r="H5772">
        <f>'DATA DASH'!H5772</f>
        <v/>
      </c>
      <c r="I5772">
        <f>'DATA DASH'!I5772</f>
        <v/>
      </c>
      <c r="J5772">
        <f>'DATA DASH'!J5772</f>
        <v/>
      </c>
      <c r="K5772">
        <f>'DATA DASH'!K5772</f>
        <v/>
      </c>
      <c r="L5772">
        <f>'DATA DASH'!L5772</f>
        <v/>
      </c>
      <c r="M5772">
        <f>'DATA DASH'!M5772</f>
        <v/>
      </c>
    </row>
    <row r="5773">
      <c r="A5773">
        <f>'DATA DASH'!A5773</f>
        <v/>
      </c>
      <c r="B5773">
        <f>'DATA DASH'!B5773</f>
        <v/>
      </c>
      <c r="C5773">
        <f>'DATA DASH'!C5773</f>
        <v/>
      </c>
      <c r="D5773">
        <f>'DATA DASH'!D5773</f>
        <v/>
      </c>
      <c r="E5773">
        <f>'DATA DASH'!E5773</f>
        <v/>
      </c>
      <c r="F5773">
        <f>'DATA DASH'!F5773</f>
        <v/>
      </c>
      <c r="G5773">
        <f>'DATA DASH'!G5773</f>
        <v/>
      </c>
      <c r="H5773">
        <f>'DATA DASH'!H5773</f>
        <v/>
      </c>
      <c r="I5773">
        <f>'DATA DASH'!I5773</f>
        <v/>
      </c>
      <c r="J5773">
        <f>'DATA DASH'!J5773</f>
        <v/>
      </c>
      <c r="K5773">
        <f>'DATA DASH'!K5773</f>
        <v/>
      </c>
      <c r="L5773">
        <f>'DATA DASH'!L5773</f>
        <v/>
      </c>
      <c r="M5773">
        <f>'DATA DASH'!M5773</f>
        <v/>
      </c>
    </row>
    <row r="5774">
      <c r="A5774">
        <f>'DATA DASH'!A5774</f>
        <v/>
      </c>
      <c r="B5774">
        <f>'DATA DASH'!B5774</f>
        <v/>
      </c>
      <c r="C5774">
        <f>'DATA DASH'!C5774</f>
        <v/>
      </c>
      <c r="D5774">
        <f>'DATA DASH'!D5774</f>
        <v/>
      </c>
      <c r="E5774">
        <f>'DATA DASH'!E5774</f>
        <v/>
      </c>
      <c r="F5774">
        <f>'DATA DASH'!F5774</f>
        <v/>
      </c>
      <c r="G5774">
        <f>'DATA DASH'!G5774</f>
        <v/>
      </c>
      <c r="H5774">
        <f>'DATA DASH'!H5774</f>
        <v/>
      </c>
      <c r="I5774">
        <f>'DATA DASH'!I5774</f>
        <v/>
      </c>
      <c r="J5774">
        <f>'DATA DASH'!J5774</f>
        <v/>
      </c>
      <c r="K5774">
        <f>'DATA DASH'!K5774</f>
        <v/>
      </c>
      <c r="L5774">
        <f>'DATA DASH'!L5774</f>
        <v/>
      </c>
      <c r="M5774">
        <f>'DATA DASH'!M5774</f>
        <v/>
      </c>
    </row>
    <row r="5775">
      <c r="A5775">
        <f>'DATA DASH'!A5775</f>
        <v/>
      </c>
      <c r="B5775">
        <f>'DATA DASH'!B5775</f>
        <v/>
      </c>
      <c r="C5775">
        <f>'DATA DASH'!C5775</f>
        <v/>
      </c>
      <c r="D5775">
        <f>'DATA DASH'!D5775</f>
        <v/>
      </c>
      <c r="E5775">
        <f>'DATA DASH'!E5775</f>
        <v/>
      </c>
      <c r="F5775">
        <f>'DATA DASH'!F5775</f>
        <v/>
      </c>
      <c r="G5775">
        <f>'DATA DASH'!G5775</f>
        <v/>
      </c>
      <c r="H5775">
        <f>'DATA DASH'!H5775</f>
        <v/>
      </c>
      <c r="I5775">
        <f>'DATA DASH'!I5775</f>
        <v/>
      </c>
      <c r="J5775">
        <f>'DATA DASH'!J5775</f>
        <v/>
      </c>
      <c r="K5775">
        <f>'DATA DASH'!K5775</f>
        <v/>
      </c>
      <c r="L5775">
        <f>'DATA DASH'!L5775</f>
        <v/>
      </c>
      <c r="M5775">
        <f>'DATA DASH'!M5775</f>
        <v/>
      </c>
    </row>
    <row r="5776">
      <c r="A5776">
        <f>'DATA DASH'!A5776</f>
        <v/>
      </c>
      <c r="B5776">
        <f>'DATA DASH'!B5776</f>
        <v/>
      </c>
      <c r="C5776">
        <f>'DATA DASH'!C5776</f>
        <v/>
      </c>
      <c r="D5776">
        <f>'DATA DASH'!D5776</f>
        <v/>
      </c>
      <c r="E5776">
        <f>'DATA DASH'!E5776</f>
        <v/>
      </c>
      <c r="F5776">
        <f>'DATA DASH'!F5776</f>
        <v/>
      </c>
      <c r="G5776">
        <f>'DATA DASH'!G5776</f>
        <v/>
      </c>
      <c r="H5776">
        <f>'DATA DASH'!H5776</f>
        <v/>
      </c>
      <c r="I5776">
        <f>'DATA DASH'!I5776</f>
        <v/>
      </c>
      <c r="J5776">
        <f>'DATA DASH'!J5776</f>
        <v/>
      </c>
      <c r="K5776">
        <f>'DATA DASH'!K5776</f>
        <v/>
      </c>
      <c r="L5776">
        <f>'DATA DASH'!L5776</f>
        <v/>
      </c>
      <c r="M5776">
        <f>'DATA DASH'!M5776</f>
        <v/>
      </c>
    </row>
    <row r="5777">
      <c r="A5777">
        <f>'DATA DASH'!A5777</f>
        <v/>
      </c>
      <c r="B5777">
        <f>'DATA DASH'!B5777</f>
        <v/>
      </c>
      <c r="C5777">
        <f>'DATA DASH'!C5777</f>
        <v/>
      </c>
      <c r="D5777">
        <f>'DATA DASH'!D5777</f>
        <v/>
      </c>
      <c r="E5777">
        <f>'DATA DASH'!E5777</f>
        <v/>
      </c>
      <c r="F5777">
        <f>'DATA DASH'!F5777</f>
        <v/>
      </c>
      <c r="G5777">
        <f>'DATA DASH'!G5777</f>
        <v/>
      </c>
      <c r="H5777">
        <f>'DATA DASH'!H5777</f>
        <v/>
      </c>
      <c r="I5777">
        <f>'DATA DASH'!I5777</f>
        <v/>
      </c>
      <c r="J5777">
        <f>'DATA DASH'!J5777</f>
        <v/>
      </c>
      <c r="K5777">
        <f>'DATA DASH'!K5777</f>
        <v/>
      </c>
      <c r="L5777">
        <f>'DATA DASH'!L5777</f>
        <v/>
      </c>
      <c r="M5777">
        <f>'DATA DASH'!M5777</f>
        <v/>
      </c>
    </row>
    <row r="5778">
      <c r="A5778">
        <f>'DATA DASH'!A5778</f>
        <v/>
      </c>
      <c r="B5778">
        <f>'DATA DASH'!B5778</f>
        <v/>
      </c>
      <c r="C5778">
        <f>'DATA DASH'!C5778</f>
        <v/>
      </c>
      <c r="D5778">
        <f>'DATA DASH'!D5778</f>
        <v/>
      </c>
      <c r="E5778">
        <f>'DATA DASH'!E5778</f>
        <v/>
      </c>
      <c r="F5778">
        <f>'DATA DASH'!F5778</f>
        <v/>
      </c>
      <c r="G5778">
        <f>'DATA DASH'!G5778</f>
        <v/>
      </c>
      <c r="H5778">
        <f>'DATA DASH'!H5778</f>
        <v/>
      </c>
      <c r="I5778">
        <f>'DATA DASH'!I5778</f>
        <v/>
      </c>
      <c r="J5778">
        <f>'DATA DASH'!J5778</f>
        <v/>
      </c>
      <c r="K5778">
        <f>'DATA DASH'!K5778</f>
        <v/>
      </c>
      <c r="L5778">
        <f>'DATA DASH'!L5778</f>
        <v/>
      </c>
      <c r="M5778">
        <f>'DATA DASH'!M5778</f>
        <v/>
      </c>
    </row>
    <row r="5779">
      <c r="A5779">
        <f>'DATA DASH'!A5779</f>
        <v/>
      </c>
      <c r="B5779">
        <f>'DATA DASH'!B5779</f>
        <v/>
      </c>
      <c r="C5779">
        <f>'DATA DASH'!C5779</f>
        <v/>
      </c>
      <c r="D5779">
        <f>'DATA DASH'!D5779</f>
        <v/>
      </c>
      <c r="E5779">
        <f>'DATA DASH'!E5779</f>
        <v/>
      </c>
      <c r="F5779">
        <f>'DATA DASH'!F5779</f>
        <v/>
      </c>
      <c r="G5779">
        <f>'DATA DASH'!G5779</f>
        <v/>
      </c>
      <c r="H5779">
        <f>'DATA DASH'!H5779</f>
        <v/>
      </c>
      <c r="I5779">
        <f>'DATA DASH'!I5779</f>
        <v/>
      </c>
      <c r="J5779">
        <f>'DATA DASH'!J5779</f>
        <v/>
      </c>
      <c r="K5779">
        <f>'DATA DASH'!K5779</f>
        <v/>
      </c>
      <c r="L5779">
        <f>'DATA DASH'!L5779</f>
        <v/>
      </c>
      <c r="M5779">
        <f>'DATA DASH'!M5779</f>
        <v/>
      </c>
    </row>
    <row r="5780">
      <c r="A5780">
        <f>'DATA DASH'!A5780</f>
        <v/>
      </c>
      <c r="B5780">
        <f>'DATA DASH'!B5780</f>
        <v/>
      </c>
      <c r="C5780">
        <f>'DATA DASH'!C5780</f>
        <v/>
      </c>
      <c r="D5780">
        <f>'DATA DASH'!D5780</f>
        <v/>
      </c>
      <c r="E5780">
        <f>'DATA DASH'!E5780</f>
        <v/>
      </c>
      <c r="F5780">
        <f>'DATA DASH'!F5780</f>
        <v/>
      </c>
      <c r="G5780">
        <f>'DATA DASH'!G5780</f>
        <v/>
      </c>
      <c r="H5780">
        <f>'DATA DASH'!H5780</f>
        <v/>
      </c>
      <c r="I5780">
        <f>'DATA DASH'!I5780</f>
        <v/>
      </c>
      <c r="J5780">
        <f>'DATA DASH'!J5780</f>
        <v/>
      </c>
      <c r="K5780">
        <f>'DATA DASH'!K5780</f>
        <v/>
      </c>
      <c r="L5780">
        <f>'DATA DASH'!L5780</f>
        <v/>
      </c>
      <c r="M5780">
        <f>'DATA DASH'!M5780</f>
        <v/>
      </c>
    </row>
    <row r="5781">
      <c r="A5781">
        <f>'DATA DASH'!A5781</f>
        <v/>
      </c>
      <c r="B5781">
        <f>'DATA DASH'!B5781</f>
        <v/>
      </c>
      <c r="C5781">
        <f>'DATA DASH'!C5781</f>
        <v/>
      </c>
      <c r="D5781">
        <f>'DATA DASH'!D5781</f>
        <v/>
      </c>
      <c r="E5781">
        <f>'DATA DASH'!E5781</f>
        <v/>
      </c>
      <c r="F5781">
        <f>'DATA DASH'!F5781</f>
        <v/>
      </c>
      <c r="G5781">
        <f>'DATA DASH'!G5781</f>
        <v/>
      </c>
      <c r="H5781">
        <f>'DATA DASH'!H5781</f>
        <v/>
      </c>
      <c r="I5781">
        <f>'DATA DASH'!I5781</f>
        <v/>
      </c>
      <c r="J5781">
        <f>'DATA DASH'!J5781</f>
        <v/>
      </c>
      <c r="K5781">
        <f>'DATA DASH'!K5781</f>
        <v/>
      </c>
      <c r="L5781">
        <f>'DATA DASH'!L5781</f>
        <v/>
      </c>
      <c r="M5781">
        <f>'DATA DASH'!M5781</f>
        <v/>
      </c>
    </row>
    <row r="5782">
      <c r="A5782">
        <f>'DATA DASH'!A5782</f>
        <v/>
      </c>
      <c r="B5782">
        <f>'DATA DASH'!B5782</f>
        <v/>
      </c>
      <c r="C5782">
        <f>'DATA DASH'!C5782</f>
        <v/>
      </c>
      <c r="D5782">
        <f>'DATA DASH'!D5782</f>
        <v/>
      </c>
      <c r="E5782">
        <f>'DATA DASH'!E5782</f>
        <v/>
      </c>
      <c r="F5782">
        <f>'DATA DASH'!F5782</f>
        <v/>
      </c>
      <c r="G5782">
        <f>'DATA DASH'!G5782</f>
        <v/>
      </c>
      <c r="H5782">
        <f>'DATA DASH'!H5782</f>
        <v/>
      </c>
      <c r="I5782">
        <f>'DATA DASH'!I5782</f>
        <v/>
      </c>
      <c r="J5782">
        <f>'DATA DASH'!J5782</f>
        <v/>
      </c>
      <c r="K5782">
        <f>'DATA DASH'!K5782</f>
        <v/>
      </c>
      <c r="L5782">
        <f>'DATA DASH'!L5782</f>
        <v/>
      </c>
      <c r="M5782">
        <f>'DATA DASH'!M5782</f>
        <v/>
      </c>
    </row>
    <row r="5783">
      <c r="A5783">
        <f>'DATA DASH'!A5783</f>
        <v/>
      </c>
      <c r="B5783">
        <f>'DATA DASH'!B5783</f>
        <v/>
      </c>
      <c r="C5783">
        <f>'DATA DASH'!C5783</f>
        <v/>
      </c>
      <c r="D5783">
        <f>'DATA DASH'!D5783</f>
        <v/>
      </c>
      <c r="E5783">
        <f>'DATA DASH'!E5783</f>
        <v/>
      </c>
      <c r="F5783">
        <f>'DATA DASH'!F5783</f>
        <v/>
      </c>
      <c r="G5783">
        <f>'DATA DASH'!G5783</f>
        <v/>
      </c>
      <c r="H5783">
        <f>'DATA DASH'!H5783</f>
        <v/>
      </c>
      <c r="I5783">
        <f>'DATA DASH'!I5783</f>
        <v/>
      </c>
      <c r="J5783">
        <f>'DATA DASH'!J5783</f>
        <v/>
      </c>
      <c r="K5783">
        <f>'DATA DASH'!K5783</f>
        <v/>
      </c>
      <c r="L5783">
        <f>'DATA DASH'!L5783</f>
        <v/>
      </c>
      <c r="M5783">
        <f>'DATA DASH'!M5783</f>
        <v/>
      </c>
    </row>
    <row r="5784">
      <c r="A5784">
        <f>'DATA DASH'!A5784</f>
        <v/>
      </c>
      <c r="B5784">
        <f>'DATA DASH'!B5784</f>
        <v/>
      </c>
      <c r="C5784">
        <f>'DATA DASH'!C5784</f>
        <v/>
      </c>
      <c r="D5784">
        <f>'DATA DASH'!D5784</f>
        <v/>
      </c>
      <c r="E5784">
        <f>'DATA DASH'!E5784</f>
        <v/>
      </c>
      <c r="F5784">
        <f>'DATA DASH'!F5784</f>
        <v/>
      </c>
      <c r="G5784">
        <f>'DATA DASH'!G5784</f>
        <v/>
      </c>
      <c r="H5784">
        <f>'DATA DASH'!H5784</f>
        <v/>
      </c>
      <c r="I5784">
        <f>'DATA DASH'!I5784</f>
        <v/>
      </c>
      <c r="J5784">
        <f>'DATA DASH'!J5784</f>
        <v/>
      </c>
      <c r="K5784">
        <f>'DATA DASH'!K5784</f>
        <v/>
      </c>
      <c r="L5784">
        <f>'DATA DASH'!L5784</f>
        <v/>
      </c>
      <c r="M5784">
        <f>'DATA DASH'!M5784</f>
        <v/>
      </c>
    </row>
    <row r="5785">
      <c r="A5785">
        <f>'DATA DASH'!A5785</f>
        <v/>
      </c>
      <c r="B5785">
        <f>'DATA DASH'!B5785</f>
        <v/>
      </c>
      <c r="C5785">
        <f>'DATA DASH'!C5785</f>
        <v/>
      </c>
      <c r="D5785">
        <f>'DATA DASH'!D5785</f>
        <v/>
      </c>
      <c r="E5785">
        <f>'DATA DASH'!E5785</f>
        <v/>
      </c>
      <c r="F5785">
        <f>'DATA DASH'!F5785</f>
        <v/>
      </c>
      <c r="G5785">
        <f>'DATA DASH'!G5785</f>
        <v/>
      </c>
      <c r="H5785">
        <f>'DATA DASH'!H5785</f>
        <v/>
      </c>
      <c r="I5785">
        <f>'DATA DASH'!I5785</f>
        <v/>
      </c>
      <c r="J5785">
        <f>'DATA DASH'!J5785</f>
        <v/>
      </c>
      <c r="K5785">
        <f>'DATA DASH'!K5785</f>
        <v/>
      </c>
      <c r="L5785">
        <f>'DATA DASH'!L5785</f>
        <v/>
      </c>
      <c r="M5785">
        <f>'DATA DASH'!M5785</f>
        <v/>
      </c>
    </row>
    <row r="5786">
      <c r="A5786">
        <f>'DATA DASH'!A5786</f>
        <v/>
      </c>
      <c r="B5786">
        <f>'DATA DASH'!B5786</f>
        <v/>
      </c>
      <c r="C5786">
        <f>'DATA DASH'!C5786</f>
        <v/>
      </c>
      <c r="D5786">
        <f>'DATA DASH'!D5786</f>
        <v/>
      </c>
      <c r="E5786">
        <f>'DATA DASH'!E5786</f>
        <v/>
      </c>
      <c r="F5786">
        <f>'DATA DASH'!F5786</f>
        <v/>
      </c>
      <c r="G5786">
        <f>'DATA DASH'!G5786</f>
        <v/>
      </c>
      <c r="H5786">
        <f>'DATA DASH'!H5786</f>
        <v/>
      </c>
      <c r="I5786">
        <f>'DATA DASH'!I5786</f>
        <v/>
      </c>
      <c r="J5786">
        <f>'DATA DASH'!J5786</f>
        <v/>
      </c>
      <c r="K5786">
        <f>'DATA DASH'!K5786</f>
        <v/>
      </c>
      <c r="L5786">
        <f>'DATA DASH'!L5786</f>
        <v/>
      </c>
      <c r="M5786">
        <f>'DATA DASH'!M5786</f>
        <v/>
      </c>
    </row>
    <row r="5787">
      <c r="A5787">
        <f>'DATA DASH'!A5787</f>
        <v/>
      </c>
      <c r="B5787">
        <f>'DATA DASH'!B5787</f>
        <v/>
      </c>
      <c r="C5787">
        <f>'DATA DASH'!C5787</f>
        <v/>
      </c>
      <c r="D5787">
        <f>'DATA DASH'!D5787</f>
        <v/>
      </c>
      <c r="E5787">
        <f>'DATA DASH'!E5787</f>
        <v/>
      </c>
      <c r="F5787">
        <f>'DATA DASH'!F5787</f>
        <v/>
      </c>
      <c r="G5787">
        <f>'DATA DASH'!G5787</f>
        <v/>
      </c>
      <c r="H5787">
        <f>'DATA DASH'!H5787</f>
        <v/>
      </c>
      <c r="I5787">
        <f>'DATA DASH'!I5787</f>
        <v/>
      </c>
      <c r="J5787">
        <f>'DATA DASH'!J5787</f>
        <v/>
      </c>
      <c r="K5787">
        <f>'DATA DASH'!K5787</f>
        <v/>
      </c>
      <c r="L5787">
        <f>'DATA DASH'!L5787</f>
        <v/>
      </c>
      <c r="M5787">
        <f>'DATA DASH'!M5787</f>
        <v/>
      </c>
    </row>
    <row r="5788">
      <c r="A5788">
        <f>'DATA DASH'!A5788</f>
        <v/>
      </c>
      <c r="B5788">
        <f>'DATA DASH'!B5788</f>
        <v/>
      </c>
      <c r="C5788">
        <f>'DATA DASH'!C5788</f>
        <v/>
      </c>
      <c r="D5788">
        <f>'DATA DASH'!D5788</f>
        <v/>
      </c>
      <c r="E5788">
        <f>'DATA DASH'!E5788</f>
        <v/>
      </c>
      <c r="F5788">
        <f>'DATA DASH'!F5788</f>
        <v/>
      </c>
      <c r="G5788">
        <f>'DATA DASH'!G5788</f>
        <v/>
      </c>
      <c r="H5788">
        <f>'DATA DASH'!H5788</f>
        <v/>
      </c>
      <c r="I5788">
        <f>'DATA DASH'!I5788</f>
        <v/>
      </c>
      <c r="J5788">
        <f>'DATA DASH'!J5788</f>
        <v/>
      </c>
      <c r="K5788">
        <f>'DATA DASH'!K5788</f>
        <v/>
      </c>
      <c r="L5788">
        <f>'DATA DASH'!L5788</f>
        <v/>
      </c>
      <c r="M5788">
        <f>'DATA DASH'!M5788</f>
        <v/>
      </c>
    </row>
    <row r="5789">
      <c r="A5789">
        <f>'DATA DASH'!A5789</f>
        <v/>
      </c>
      <c r="B5789">
        <f>'DATA DASH'!B5789</f>
        <v/>
      </c>
      <c r="C5789">
        <f>'DATA DASH'!C5789</f>
        <v/>
      </c>
      <c r="D5789">
        <f>'DATA DASH'!D5789</f>
        <v/>
      </c>
      <c r="E5789">
        <f>'DATA DASH'!E5789</f>
        <v/>
      </c>
      <c r="F5789">
        <f>'DATA DASH'!F5789</f>
        <v/>
      </c>
      <c r="G5789">
        <f>'DATA DASH'!G5789</f>
        <v/>
      </c>
      <c r="H5789">
        <f>'DATA DASH'!H5789</f>
        <v/>
      </c>
      <c r="I5789">
        <f>'DATA DASH'!I5789</f>
        <v/>
      </c>
      <c r="J5789">
        <f>'DATA DASH'!J5789</f>
        <v/>
      </c>
      <c r="K5789">
        <f>'DATA DASH'!K5789</f>
        <v/>
      </c>
      <c r="L5789">
        <f>'DATA DASH'!L5789</f>
        <v/>
      </c>
      <c r="M5789">
        <f>'DATA DASH'!M5789</f>
        <v/>
      </c>
    </row>
    <row r="5790">
      <c r="A5790">
        <f>'DATA DASH'!A5790</f>
        <v/>
      </c>
      <c r="B5790">
        <f>'DATA DASH'!B5790</f>
        <v/>
      </c>
      <c r="C5790">
        <f>'DATA DASH'!C5790</f>
        <v/>
      </c>
      <c r="D5790">
        <f>'DATA DASH'!D5790</f>
        <v/>
      </c>
      <c r="E5790">
        <f>'DATA DASH'!E5790</f>
        <v/>
      </c>
      <c r="F5790">
        <f>'DATA DASH'!F5790</f>
        <v/>
      </c>
      <c r="G5790">
        <f>'DATA DASH'!G5790</f>
        <v/>
      </c>
      <c r="H5790">
        <f>'DATA DASH'!H5790</f>
        <v/>
      </c>
      <c r="I5790">
        <f>'DATA DASH'!I5790</f>
        <v/>
      </c>
      <c r="J5790">
        <f>'DATA DASH'!J5790</f>
        <v/>
      </c>
      <c r="K5790">
        <f>'DATA DASH'!K5790</f>
        <v/>
      </c>
      <c r="L5790">
        <f>'DATA DASH'!L5790</f>
        <v/>
      </c>
      <c r="M5790">
        <f>'DATA DASH'!M5790</f>
        <v/>
      </c>
    </row>
    <row r="5791">
      <c r="A5791">
        <f>'DATA DASH'!A5791</f>
        <v/>
      </c>
      <c r="B5791">
        <f>'DATA DASH'!B5791</f>
        <v/>
      </c>
      <c r="C5791">
        <f>'DATA DASH'!C5791</f>
        <v/>
      </c>
      <c r="D5791">
        <f>'DATA DASH'!D5791</f>
        <v/>
      </c>
      <c r="E5791">
        <f>'DATA DASH'!E5791</f>
        <v/>
      </c>
      <c r="F5791">
        <f>'DATA DASH'!F5791</f>
        <v/>
      </c>
      <c r="G5791">
        <f>'DATA DASH'!G5791</f>
        <v/>
      </c>
      <c r="H5791">
        <f>'DATA DASH'!H5791</f>
        <v/>
      </c>
      <c r="I5791">
        <f>'DATA DASH'!I5791</f>
        <v/>
      </c>
      <c r="J5791">
        <f>'DATA DASH'!J5791</f>
        <v/>
      </c>
      <c r="K5791">
        <f>'DATA DASH'!K5791</f>
        <v/>
      </c>
      <c r="L5791">
        <f>'DATA DASH'!L5791</f>
        <v/>
      </c>
      <c r="M5791">
        <f>'DATA DASH'!M5791</f>
        <v/>
      </c>
    </row>
    <row r="5792">
      <c r="A5792">
        <f>'DATA DASH'!A5792</f>
        <v/>
      </c>
      <c r="B5792">
        <f>'DATA DASH'!B5792</f>
        <v/>
      </c>
      <c r="C5792">
        <f>'DATA DASH'!C5792</f>
        <v/>
      </c>
      <c r="D5792">
        <f>'DATA DASH'!D5792</f>
        <v/>
      </c>
      <c r="E5792">
        <f>'DATA DASH'!E5792</f>
        <v/>
      </c>
      <c r="F5792">
        <f>'DATA DASH'!F5792</f>
        <v/>
      </c>
      <c r="G5792">
        <f>'DATA DASH'!G5792</f>
        <v/>
      </c>
      <c r="H5792">
        <f>'DATA DASH'!H5792</f>
        <v/>
      </c>
      <c r="I5792">
        <f>'DATA DASH'!I5792</f>
        <v/>
      </c>
      <c r="J5792">
        <f>'DATA DASH'!J5792</f>
        <v/>
      </c>
      <c r="K5792">
        <f>'DATA DASH'!K5792</f>
        <v/>
      </c>
      <c r="L5792">
        <f>'DATA DASH'!L5792</f>
        <v/>
      </c>
      <c r="M5792">
        <f>'DATA DASH'!M5792</f>
        <v/>
      </c>
    </row>
    <row r="5793">
      <c r="A5793">
        <f>'DATA DASH'!A5793</f>
        <v/>
      </c>
      <c r="B5793">
        <f>'DATA DASH'!B5793</f>
        <v/>
      </c>
      <c r="C5793">
        <f>'DATA DASH'!C5793</f>
        <v/>
      </c>
      <c r="D5793">
        <f>'DATA DASH'!D5793</f>
        <v/>
      </c>
      <c r="E5793">
        <f>'DATA DASH'!E5793</f>
        <v/>
      </c>
      <c r="F5793">
        <f>'DATA DASH'!F5793</f>
        <v/>
      </c>
      <c r="G5793">
        <f>'DATA DASH'!G5793</f>
        <v/>
      </c>
      <c r="H5793">
        <f>'DATA DASH'!H5793</f>
        <v/>
      </c>
      <c r="I5793">
        <f>'DATA DASH'!I5793</f>
        <v/>
      </c>
      <c r="J5793">
        <f>'DATA DASH'!J5793</f>
        <v/>
      </c>
      <c r="K5793">
        <f>'DATA DASH'!K5793</f>
        <v/>
      </c>
      <c r="L5793">
        <f>'DATA DASH'!L5793</f>
        <v/>
      </c>
      <c r="M5793">
        <f>'DATA DASH'!M5793</f>
        <v/>
      </c>
    </row>
    <row r="5794">
      <c r="A5794">
        <f>'DATA DASH'!A5794</f>
        <v/>
      </c>
      <c r="B5794">
        <f>'DATA DASH'!B5794</f>
        <v/>
      </c>
      <c r="C5794">
        <f>'DATA DASH'!C5794</f>
        <v/>
      </c>
      <c r="D5794">
        <f>'DATA DASH'!D5794</f>
        <v/>
      </c>
      <c r="E5794">
        <f>'DATA DASH'!E5794</f>
        <v/>
      </c>
      <c r="F5794">
        <f>'DATA DASH'!F5794</f>
        <v/>
      </c>
      <c r="G5794">
        <f>'DATA DASH'!G5794</f>
        <v/>
      </c>
      <c r="H5794">
        <f>'DATA DASH'!H5794</f>
        <v/>
      </c>
      <c r="I5794">
        <f>'DATA DASH'!I5794</f>
        <v/>
      </c>
      <c r="J5794">
        <f>'DATA DASH'!J5794</f>
        <v/>
      </c>
      <c r="K5794">
        <f>'DATA DASH'!K5794</f>
        <v/>
      </c>
      <c r="L5794">
        <f>'DATA DASH'!L5794</f>
        <v/>
      </c>
      <c r="M5794">
        <f>'DATA DASH'!M5794</f>
        <v/>
      </c>
    </row>
    <row r="5795">
      <c r="A5795">
        <f>'DATA DASH'!A5795</f>
        <v/>
      </c>
      <c r="B5795">
        <f>'DATA DASH'!B5795</f>
        <v/>
      </c>
      <c r="C5795">
        <f>'DATA DASH'!C5795</f>
        <v/>
      </c>
      <c r="D5795">
        <f>'DATA DASH'!D5795</f>
        <v/>
      </c>
      <c r="E5795">
        <f>'DATA DASH'!E5795</f>
        <v/>
      </c>
      <c r="F5795">
        <f>'DATA DASH'!F5795</f>
        <v/>
      </c>
      <c r="G5795">
        <f>'DATA DASH'!G5795</f>
        <v/>
      </c>
      <c r="H5795">
        <f>'DATA DASH'!H5795</f>
        <v/>
      </c>
      <c r="I5795">
        <f>'DATA DASH'!I5795</f>
        <v/>
      </c>
      <c r="J5795">
        <f>'DATA DASH'!J5795</f>
        <v/>
      </c>
      <c r="K5795">
        <f>'DATA DASH'!K5795</f>
        <v/>
      </c>
      <c r="L5795">
        <f>'DATA DASH'!L5795</f>
        <v/>
      </c>
      <c r="M5795">
        <f>'DATA DASH'!M5795</f>
        <v/>
      </c>
    </row>
    <row r="5796">
      <c r="A5796">
        <f>'DATA DASH'!A5796</f>
        <v/>
      </c>
      <c r="B5796">
        <f>'DATA DASH'!B5796</f>
        <v/>
      </c>
      <c r="C5796">
        <f>'DATA DASH'!C5796</f>
        <v/>
      </c>
      <c r="D5796">
        <f>'DATA DASH'!D5796</f>
        <v/>
      </c>
      <c r="E5796">
        <f>'DATA DASH'!E5796</f>
        <v/>
      </c>
      <c r="F5796">
        <f>'DATA DASH'!F5796</f>
        <v/>
      </c>
      <c r="G5796">
        <f>'DATA DASH'!G5796</f>
        <v/>
      </c>
      <c r="H5796">
        <f>'DATA DASH'!H5796</f>
        <v/>
      </c>
      <c r="I5796">
        <f>'DATA DASH'!I5796</f>
        <v/>
      </c>
      <c r="J5796">
        <f>'DATA DASH'!J5796</f>
        <v/>
      </c>
      <c r="K5796">
        <f>'DATA DASH'!K5796</f>
        <v/>
      </c>
      <c r="L5796">
        <f>'DATA DASH'!L5796</f>
        <v/>
      </c>
      <c r="M5796">
        <f>'DATA DASH'!M5796</f>
        <v/>
      </c>
    </row>
    <row r="5797">
      <c r="A5797">
        <f>'DATA DASH'!A5797</f>
        <v/>
      </c>
      <c r="B5797">
        <f>'DATA DASH'!B5797</f>
        <v/>
      </c>
      <c r="C5797">
        <f>'DATA DASH'!C5797</f>
        <v/>
      </c>
      <c r="D5797">
        <f>'DATA DASH'!D5797</f>
        <v/>
      </c>
      <c r="E5797">
        <f>'DATA DASH'!E5797</f>
        <v/>
      </c>
      <c r="F5797">
        <f>'DATA DASH'!F5797</f>
        <v/>
      </c>
      <c r="G5797">
        <f>'DATA DASH'!G5797</f>
        <v/>
      </c>
      <c r="H5797">
        <f>'DATA DASH'!H5797</f>
        <v/>
      </c>
      <c r="I5797">
        <f>'DATA DASH'!I5797</f>
        <v/>
      </c>
      <c r="J5797">
        <f>'DATA DASH'!J5797</f>
        <v/>
      </c>
      <c r="K5797">
        <f>'DATA DASH'!K5797</f>
        <v/>
      </c>
      <c r="L5797">
        <f>'DATA DASH'!L5797</f>
        <v/>
      </c>
      <c r="M5797">
        <f>'DATA DASH'!M5797</f>
        <v/>
      </c>
    </row>
    <row r="5798">
      <c r="A5798">
        <f>'DATA DASH'!A5798</f>
        <v/>
      </c>
      <c r="B5798">
        <f>'DATA DASH'!B5798</f>
        <v/>
      </c>
      <c r="C5798">
        <f>'DATA DASH'!C5798</f>
        <v/>
      </c>
      <c r="D5798">
        <f>'DATA DASH'!D5798</f>
        <v/>
      </c>
      <c r="E5798">
        <f>'DATA DASH'!E5798</f>
        <v/>
      </c>
      <c r="F5798">
        <f>'DATA DASH'!F5798</f>
        <v/>
      </c>
      <c r="G5798">
        <f>'DATA DASH'!G5798</f>
        <v/>
      </c>
      <c r="H5798">
        <f>'DATA DASH'!H5798</f>
        <v/>
      </c>
      <c r="I5798">
        <f>'DATA DASH'!I5798</f>
        <v/>
      </c>
      <c r="J5798">
        <f>'DATA DASH'!J5798</f>
        <v/>
      </c>
      <c r="K5798">
        <f>'DATA DASH'!K5798</f>
        <v/>
      </c>
      <c r="L5798">
        <f>'DATA DASH'!L5798</f>
        <v/>
      </c>
      <c r="M5798">
        <f>'DATA DASH'!M5798</f>
        <v/>
      </c>
    </row>
    <row r="5799">
      <c r="A5799">
        <f>'DATA DASH'!A5799</f>
        <v/>
      </c>
      <c r="B5799">
        <f>'DATA DASH'!B5799</f>
        <v/>
      </c>
      <c r="C5799">
        <f>'DATA DASH'!C5799</f>
        <v/>
      </c>
      <c r="D5799">
        <f>'DATA DASH'!D5799</f>
        <v/>
      </c>
      <c r="E5799">
        <f>'DATA DASH'!E5799</f>
        <v/>
      </c>
      <c r="F5799">
        <f>'DATA DASH'!F5799</f>
        <v/>
      </c>
      <c r="G5799">
        <f>'DATA DASH'!G5799</f>
        <v/>
      </c>
      <c r="H5799">
        <f>'DATA DASH'!H5799</f>
        <v/>
      </c>
      <c r="I5799">
        <f>'DATA DASH'!I5799</f>
        <v/>
      </c>
      <c r="J5799">
        <f>'DATA DASH'!J5799</f>
        <v/>
      </c>
      <c r="K5799">
        <f>'DATA DASH'!K5799</f>
        <v/>
      </c>
      <c r="L5799">
        <f>'DATA DASH'!L5799</f>
        <v/>
      </c>
      <c r="M5799">
        <f>'DATA DASH'!M5799</f>
        <v/>
      </c>
    </row>
    <row r="5800">
      <c r="A5800">
        <f>'DATA DASH'!A5800</f>
        <v/>
      </c>
      <c r="B5800">
        <f>'DATA DASH'!B5800</f>
        <v/>
      </c>
      <c r="C5800">
        <f>'DATA DASH'!C5800</f>
        <v/>
      </c>
      <c r="D5800">
        <f>'DATA DASH'!D5800</f>
        <v/>
      </c>
      <c r="E5800">
        <f>'DATA DASH'!E5800</f>
        <v/>
      </c>
      <c r="F5800">
        <f>'DATA DASH'!F5800</f>
        <v/>
      </c>
      <c r="G5800">
        <f>'DATA DASH'!G5800</f>
        <v/>
      </c>
      <c r="H5800">
        <f>'DATA DASH'!H5800</f>
        <v/>
      </c>
      <c r="I5800">
        <f>'DATA DASH'!I5800</f>
        <v/>
      </c>
      <c r="J5800">
        <f>'DATA DASH'!J5800</f>
        <v/>
      </c>
      <c r="K5800">
        <f>'DATA DASH'!K5800</f>
        <v/>
      </c>
      <c r="L5800">
        <f>'DATA DASH'!L5800</f>
        <v/>
      </c>
      <c r="M5800">
        <f>'DATA DASH'!M5800</f>
        <v/>
      </c>
    </row>
    <row r="5801">
      <c r="A5801">
        <f>'DATA DASH'!A5801</f>
        <v/>
      </c>
      <c r="B5801">
        <f>'DATA DASH'!B5801</f>
        <v/>
      </c>
      <c r="C5801">
        <f>'DATA DASH'!C5801</f>
        <v/>
      </c>
      <c r="D5801">
        <f>'DATA DASH'!D5801</f>
        <v/>
      </c>
      <c r="E5801">
        <f>'DATA DASH'!E5801</f>
        <v/>
      </c>
      <c r="F5801">
        <f>'DATA DASH'!F5801</f>
        <v/>
      </c>
      <c r="G5801">
        <f>'DATA DASH'!G5801</f>
        <v/>
      </c>
      <c r="H5801">
        <f>'DATA DASH'!H5801</f>
        <v/>
      </c>
      <c r="I5801">
        <f>'DATA DASH'!I5801</f>
        <v/>
      </c>
      <c r="J5801">
        <f>'DATA DASH'!J5801</f>
        <v/>
      </c>
      <c r="K5801">
        <f>'DATA DASH'!K5801</f>
        <v/>
      </c>
      <c r="L5801">
        <f>'DATA DASH'!L5801</f>
        <v/>
      </c>
      <c r="M5801">
        <f>'DATA DASH'!M5801</f>
        <v/>
      </c>
    </row>
    <row r="5802">
      <c r="A5802">
        <f>'DATA DASH'!A5802</f>
        <v/>
      </c>
      <c r="B5802">
        <f>'DATA DASH'!B5802</f>
        <v/>
      </c>
      <c r="C5802">
        <f>'DATA DASH'!C5802</f>
        <v/>
      </c>
      <c r="D5802">
        <f>'DATA DASH'!D5802</f>
        <v/>
      </c>
      <c r="E5802">
        <f>'DATA DASH'!E5802</f>
        <v/>
      </c>
      <c r="F5802">
        <f>'DATA DASH'!F5802</f>
        <v/>
      </c>
      <c r="G5802">
        <f>'DATA DASH'!G5802</f>
        <v/>
      </c>
      <c r="H5802">
        <f>'DATA DASH'!H5802</f>
        <v/>
      </c>
      <c r="I5802">
        <f>'DATA DASH'!I5802</f>
        <v/>
      </c>
      <c r="J5802">
        <f>'DATA DASH'!J5802</f>
        <v/>
      </c>
      <c r="K5802">
        <f>'DATA DASH'!K5802</f>
        <v/>
      </c>
      <c r="L5802">
        <f>'DATA DASH'!L5802</f>
        <v/>
      </c>
      <c r="M5802">
        <f>'DATA DASH'!M5802</f>
        <v/>
      </c>
    </row>
    <row r="5803">
      <c r="A5803">
        <f>'DATA DASH'!A5803</f>
        <v/>
      </c>
      <c r="B5803">
        <f>'DATA DASH'!B5803</f>
        <v/>
      </c>
      <c r="C5803">
        <f>'DATA DASH'!C5803</f>
        <v/>
      </c>
      <c r="D5803">
        <f>'DATA DASH'!D5803</f>
        <v/>
      </c>
      <c r="E5803">
        <f>'DATA DASH'!E5803</f>
        <v/>
      </c>
      <c r="F5803">
        <f>'DATA DASH'!F5803</f>
        <v/>
      </c>
      <c r="G5803">
        <f>'DATA DASH'!G5803</f>
        <v/>
      </c>
      <c r="H5803">
        <f>'DATA DASH'!H5803</f>
        <v/>
      </c>
      <c r="I5803">
        <f>'DATA DASH'!I5803</f>
        <v/>
      </c>
      <c r="J5803">
        <f>'DATA DASH'!J5803</f>
        <v/>
      </c>
      <c r="K5803">
        <f>'DATA DASH'!K5803</f>
        <v/>
      </c>
      <c r="L5803">
        <f>'DATA DASH'!L5803</f>
        <v/>
      </c>
      <c r="M5803">
        <f>'DATA DASH'!M5803</f>
        <v/>
      </c>
    </row>
    <row r="5804">
      <c r="A5804">
        <f>'DATA DASH'!A5804</f>
        <v/>
      </c>
      <c r="B5804">
        <f>'DATA DASH'!B5804</f>
        <v/>
      </c>
      <c r="C5804">
        <f>'DATA DASH'!C5804</f>
        <v/>
      </c>
      <c r="D5804">
        <f>'DATA DASH'!D5804</f>
        <v/>
      </c>
      <c r="E5804">
        <f>'DATA DASH'!E5804</f>
        <v/>
      </c>
      <c r="F5804">
        <f>'DATA DASH'!F5804</f>
        <v/>
      </c>
      <c r="G5804">
        <f>'DATA DASH'!G5804</f>
        <v/>
      </c>
      <c r="H5804">
        <f>'DATA DASH'!H5804</f>
        <v/>
      </c>
      <c r="I5804">
        <f>'DATA DASH'!I5804</f>
        <v/>
      </c>
      <c r="J5804">
        <f>'DATA DASH'!J5804</f>
        <v/>
      </c>
      <c r="K5804">
        <f>'DATA DASH'!K5804</f>
        <v/>
      </c>
      <c r="L5804">
        <f>'DATA DASH'!L5804</f>
        <v/>
      </c>
      <c r="M5804">
        <f>'DATA DASH'!M5804</f>
        <v/>
      </c>
    </row>
    <row r="5805">
      <c r="A5805">
        <f>'DATA DASH'!A5805</f>
        <v/>
      </c>
      <c r="B5805">
        <f>'DATA DASH'!B5805</f>
        <v/>
      </c>
      <c r="C5805">
        <f>'DATA DASH'!C5805</f>
        <v/>
      </c>
      <c r="D5805">
        <f>'DATA DASH'!D5805</f>
        <v/>
      </c>
      <c r="E5805">
        <f>'DATA DASH'!E5805</f>
        <v/>
      </c>
      <c r="F5805">
        <f>'DATA DASH'!F5805</f>
        <v/>
      </c>
      <c r="G5805">
        <f>'DATA DASH'!G5805</f>
        <v/>
      </c>
      <c r="H5805">
        <f>'DATA DASH'!H5805</f>
        <v/>
      </c>
      <c r="I5805">
        <f>'DATA DASH'!I5805</f>
        <v/>
      </c>
      <c r="J5805">
        <f>'DATA DASH'!J5805</f>
        <v/>
      </c>
      <c r="K5805">
        <f>'DATA DASH'!K5805</f>
        <v/>
      </c>
      <c r="L5805">
        <f>'DATA DASH'!L5805</f>
        <v/>
      </c>
      <c r="M5805">
        <f>'DATA DASH'!M5805</f>
        <v/>
      </c>
    </row>
    <row r="5806">
      <c r="A5806">
        <f>'DATA DASH'!A5806</f>
        <v/>
      </c>
      <c r="B5806">
        <f>'DATA DASH'!B5806</f>
        <v/>
      </c>
      <c r="C5806">
        <f>'DATA DASH'!C5806</f>
        <v/>
      </c>
      <c r="D5806">
        <f>'DATA DASH'!D5806</f>
        <v/>
      </c>
      <c r="E5806">
        <f>'DATA DASH'!E5806</f>
        <v/>
      </c>
      <c r="F5806">
        <f>'DATA DASH'!F5806</f>
        <v/>
      </c>
      <c r="G5806">
        <f>'DATA DASH'!G5806</f>
        <v/>
      </c>
      <c r="H5806">
        <f>'DATA DASH'!H5806</f>
        <v/>
      </c>
      <c r="I5806">
        <f>'DATA DASH'!I5806</f>
        <v/>
      </c>
      <c r="J5806">
        <f>'DATA DASH'!J5806</f>
        <v/>
      </c>
      <c r="K5806">
        <f>'DATA DASH'!K5806</f>
        <v/>
      </c>
      <c r="L5806">
        <f>'DATA DASH'!L5806</f>
        <v/>
      </c>
      <c r="M5806">
        <f>'DATA DASH'!M5806</f>
        <v/>
      </c>
    </row>
    <row r="5807">
      <c r="A5807">
        <f>'DATA DASH'!A5807</f>
        <v/>
      </c>
      <c r="B5807">
        <f>'DATA DASH'!B5807</f>
        <v/>
      </c>
      <c r="C5807">
        <f>'DATA DASH'!C5807</f>
        <v/>
      </c>
      <c r="D5807">
        <f>'DATA DASH'!D5807</f>
        <v/>
      </c>
      <c r="E5807">
        <f>'DATA DASH'!E5807</f>
        <v/>
      </c>
      <c r="F5807">
        <f>'DATA DASH'!F5807</f>
        <v/>
      </c>
      <c r="G5807">
        <f>'DATA DASH'!G5807</f>
        <v/>
      </c>
      <c r="H5807">
        <f>'DATA DASH'!H5807</f>
        <v/>
      </c>
      <c r="I5807">
        <f>'DATA DASH'!I5807</f>
        <v/>
      </c>
      <c r="J5807">
        <f>'DATA DASH'!J5807</f>
        <v/>
      </c>
      <c r="K5807">
        <f>'DATA DASH'!K5807</f>
        <v/>
      </c>
      <c r="L5807">
        <f>'DATA DASH'!L5807</f>
        <v/>
      </c>
      <c r="M5807">
        <f>'DATA DASH'!M5807</f>
        <v/>
      </c>
    </row>
    <row r="5808">
      <c r="A5808">
        <f>'DATA DASH'!A5808</f>
        <v/>
      </c>
      <c r="B5808">
        <f>'DATA DASH'!B5808</f>
        <v/>
      </c>
      <c r="C5808">
        <f>'DATA DASH'!C5808</f>
        <v/>
      </c>
      <c r="D5808">
        <f>'DATA DASH'!D5808</f>
        <v/>
      </c>
      <c r="E5808">
        <f>'DATA DASH'!E5808</f>
        <v/>
      </c>
      <c r="F5808">
        <f>'DATA DASH'!F5808</f>
        <v/>
      </c>
      <c r="G5808">
        <f>'DATA DASH'!G5808</f>
        <v/>
      </c>
      <c r="H5808">
        <f>'DATA DASH'!H5808</f>
        <v/>
      </c>
      <c r="I5808">
        <f>'DATA DASH'!I5808</f>
        <v/>
      </c>
      <c r="J5808">
        <f>'DATA DASH'!J5808</f>
        <v/>
      </c>
      <c r="K5808">
        <f>'DATA DASH'!K5808</f>
        <v/>
      </c>
      <c r="L5808">
        <f>'DATA DASH'!L5808</f>
        <v/>
      </c>
      <c r="M5808">
        <f>'DATA DASH'!M5808</f>
        <v/>
      </c>
    </row>
    <row r="5809">
      <c r="A5809">
        <f>'DATA DASH'!A5809</f>
        <v/>
      </c>
      <c r="B5809">
        <f>'DATA DASH'!B5809</f>
        <v/>
      </c>
      <c r="C5809">
        <f>'DATA DASH'!C5809</f>
        <v/>
      </c>
      <c r="D5809">
        <f>'DATA DASH'!D5809</f>
        <v/>
      </c>
      <c r="E5809">
        <f>'DATA DASH'!E5809</f>
        <v/>
      </c>
      <c r="F5809">
        <f>'DATA DASH'!F5809</f>
        <v/>
      </c>
      <c r="G5809">
        <f>'DATA DASH'!G5809</f>
        <v/>
      </c>
      <c r="H5809">
        <f>'DATA DASH'!H5809</f>
        <v/>
      </c>
      <c r="I5809">
        <f>'DATA DASH'!I5809</f>
        <v/>
      </c>
      <c r="J5809">
        <f>'DATA DASH'!J5809</f>
        <v/>
      </c>
      <c r="K5809">
        <f>'DATA DASH'!K5809</f>
        <v/>
      </c>
      <c r="L5809">
        <f>'DATA DASH'!L5809</f>
        <v/>
      </c>
      <c r="M5809">
        <f>'DATA DASH'!M5809</f>
        <v/>
      </c>
    </row>
    <row r="5810">
      <c r="A5810">
        <f>'DATA DASH'!A5810</f>
        <v/>
      </c>
      <c r="B5810">
        <f>'DATA DASH'!B5810</f>
        <v/>
      </c>
      <c r="C5810">
        <f>'DATA DASH'!C5810</f>
        <v/>
      </c>
      <c r="D5810">
        <f>'DATA DASH'!D5810</f>
        <v/>
      </c>
      <c r="E5810">
        <f>'DATA DASH'!E5810</f>
        <v/>
      </c>
      <c r="F5810">
        <f>'DATA DASH'!F5810</f>
        <v/>
      </c>
      <c r="G5810">
        <f>'DATA DASH'!G5810</f>
        <v/>
      </c>
      <c r="H5810">
        <f>'DATA DASH'!H5810</f>
        <v/>
      </c>
      <c r="I5810">
        <f>'DATA DASH'!I5810</f>
        <v/>
      </c>
      <c r="J5810">
        <f>'DATA DASH'!J5810</f>
        <v/>
      </c>
      <c r="K5810">
        <f>'DATA DASH'!K5810</f>
        <v/>
      </c>
      <c r="L5810">
        <f>'DATA DASH'!L5810</f>
        <v/>
      </c>
      <c r="M5810">
        <f>'DATA DASH'!M5810</f>
        <v/>
      </c>
    </row>
    <row r="5811">
      <c r="A5811">
        <f>'DATA DASH'!A5811</f>
        <v/>
      </c>
      <c r="B5811">
        <f>'DATA DASH'!B5811</f>
        <v/>
      </c>
      <c r="C5811">
        <f>'DATA DASH'!C5811</f>
        <v/>
      </c>
      <c r="D5811">
        <f>'DATA DASH'!D5811</f>
        <v/>
      </c>
      <c r="E5811">
        <f>'DATA DASH'!E5811</f>
        <v/>
      </c>
      <c r="F5811">
        <f>'DATA DASH'!F5811</f>
        <v/>
      </c>
      <c r="G5811">
        <f>'DATA DASH'!G5811</f>
        <v/>
      </c>
      <c r="H5811">
        <f>'DATA DASH'!H5811</f>
        <v/>
      </c>
      <c r="I5811">
        <f>'DATA DASH'!I5811</f>
        <v/>
      </c>
      <c r="J5811">
        <f>'DATA DASH'!J5811</f>
        <v/>
      </c>
      <c r="K5811">
        <f>'DATA DASH'!K5811</f>
        <v/>
      </c>
      <c r="L5811">
        <f>'DATA DASH'!L5811</f>
        <v/>
      </c>
      <c r="M5811">
        <f>'DATA DASH'!M5811</f>
        <v/>
      </c>
    </row>
    <row r="5812">
      <c r="A5812">
        <f>'DATA DASH'!A5812</f>
        <v/>
      </c>
      <c r="B5812">
        <f>'DATA DASH'!B5812</f>
        <v/>
      </c>
      <c r="C5812">
        <f>'DATA DASH'!C5812</f>
        <v/>
      </c>
      <c r="D5812">
        <f>'DATA DASH'!D5812</f>
        <v/>
      </c>
      <c r="E5812">
        <f>'DATA DASH'!E5812</f>
        <v/>
      </c>
      <c r="F5812">
        <f>'DATA DASH'!F5812</f>
        <v/>
      </c>
      <c r="G5812">
        <f>'DATA DASH'!G5812</f>
        <v/>
      </c>
      <c r="H5812">
        <f>'DATA DASH'!H5812</f>
        <v/>
      </c>
      <c r="I5812">
        <f>'DATA DASH'!I5812</f>
        <v/>
      </c>
      <c r="J5812">
        <f>'DATA DASH'!J5812</f>
        <v/>
      </c>
      <c r="K5812">
        <f>'DATA DASH'!K5812</f>
        <v/>
      </c>
      <c r="L5812">
        <f>'DATA DASH'!L5812</f>
        <v/>
      </c>
      <c r="M5812">
        <f>'DATA DASH'!M5812</f>
        <v/>
      </c>
    </row>
    <row r="5813">
      <c r="A5813">
        <f>'DATA DASH'!A5813</f>
        <v/>
      </c>
      <c r="B5813">
        <f>'DATA DASH'!B5813</f>
        <v/>
      </c>
      <c r="C5813">
        <f>'DATA DASH'!C5813</f>
        <v/>
      </c>
      <c r="D5813">
        <f>'DATA DASH'!D5813</f>
        <v/>
      </c>
      <c r="E5813">
        <f>'DATA DASH'!E5813</f>
        <v/>
      </c>
      <c r="F5813">
        <f>'DATA DASH'!F5813</f>
        <v/>
      </c>
      <c r="G5813">
        <f>'DATA DASH'!G5813</f>
        <v/>
      </c>
      <c r="H5813">
        <f>'DATA DASH'!H5813</f>
        <v/>
      </c>
      <c r="I5813">
        <f>'DATA DASH'!I5813</f>
        <v/>
      </c>
      <c r="J5813">
        <f>'DATA DASH'!J5813</f>
        <v/>
      </c>
      <c r="K5813">
        <f>'DATA DASH'!K5813</f>
        <v/>
      </c>
      <c r="L5813">
        <f>'DATA DASH'!L5813</f>
        <v/>
      </c>
      <c r="M5813">
        <f>'DATA DASH'!M5813</f>
        <v/>
      </c>
    </row>
    <row r="5814">
      <c r="A5814">
        <f>'DATA DASH'!A5814</f>
        <v/>
      </c>
      <c r="B5814">
        <f>'DATA DASH'!B5814</f>
        <v/>
      </c>
      <c r="C5814">
        <f>'DATA DASH'!C5814</f>
        <v/>
      </c>
      <c r="D5814">
        <f>'DATA DASH'!D5814</f>
        <v/>
      </c>
      <c r="E5814">
        <f>'DATA DASH'!E5814</f>
        <v/>
      </c>
      <c r="F5814">
        <f>'DATA DASH'!F5814</f>
        <v/>
      </c>
      <c r="G5814">
        <f>'DATA DASH'!G5814</f>
        <v/>
      </c>
      <c r="H5814">
        <f>'DATA DASH'!H5814</f>
        <v/>
      </c>
      <c r="I5814">
        <f>'DATA DASH'!I5814</f>
        <v/>
      </c>
      <c r="J5814">
        <f>'DATA DASH'!J5814</f>
        <v/>
      </c>
      <c r="K5814">
        <f>'DATA DASH'!K5814</f>
        <v/>
      </c>
      <c r="L5814">
        <f>'DATA DASH'!L5814</f>
        <v/>
      </c>
      <c r="M5814">
        <f>'DATA DASH'!M5814</f>
        <v/>
      </c>
    </row>
    <row r="5815">
      <c r="A5815">
        <f>'DATA DASH'!A5815</f>
        <v/>
      </c>
      <c r="B5815">
        <f>'DATA DASH'!B5815</f>
        <v/>
      </c>
      <c r="C5815">
        <f>'DATA DASH'!C5815</f>
        <v/>
      </c>
      <c r="D5815">
        <f>'DATA DASH'!D5815</f>
        <v/>
      </c>
      <c r="E5815">
        <f>'DATA DASH'!E5815</f>
        <v/>
      </c>
      <c r="F5815">
        <f>'DATA DASH'!F5815</f>
        <v/>
      </c>
      <c r="G5815">
        <f>'DATA DASH'!G5815</f>
        <v/>
      </c>
      <c r="H5815">
        <f>'DATA DASH'!H5815</f>
        <v/>
      </c>
      <c r="I5815">
        <f>'DATA DASH'!I5815</f>
        <v/>
      </c>
      <c r="J5815">
        <f>'DATA DASH'!J5815</f>
        <v/>
      </c>
      <c r="K5815">
        <f>'DATA DASH'!K5815</f>
        <v/>
      </c>
      <c r="L5815">
        <f>'DATA DASH'!L5815</f>
        <v/>
      </c>
      <c r="M5815">
        <f>'DATA DASH'!M5815</f>
        <v/>
      </c>
    </row>
    <row r="5816">
      <c r="A5816">
        <f>'DATA DASH'!A5816</f>
        <v/>
      </c>
      <c r="B5816">
        <f>'DATA DASH'!B5816</f>
        <v/>
      </c>
      <c r="C5816">
        <f>'DATA DASH'!C5816</f>
        <v/>
      </c>
      <c r="D5816">
        <f>'DATA DASH'!D5816</f>
        <v/>
      </c>
      <c r="E5816">
        <f>'DATA DASH'!E5816</f>
        <v/>
      </c>
      <c r="F5816">
        <f>'DATA DASH'!F5816</f>
        <v/>
      </c>
      <c r="G5816">
        <f>'DATA DASH'!G5816</f>
        <v/>
      </c>
      <c r="H5816">
        <f>'DATA DASH'!H5816</f>
        <v/>
      </c>
      <c r="I5816">
        <f>'DATA DASH'!I5816</f>
        <v/>
      </c>
      <c r="J5816">
        <f>'DATA DASH'!J5816</f>
        <v/>
      </c>
      <c r="K5816">
        <f>'DATA DASH'!K5816</f>
        <v/>
      </c>
      <c r="L5816">
        <f>'DATA DASH'!L5816</f>
        <v/>
      </c>
      <c r="M5816">
        <f>'DATA DASH'!M5816</f>
        <v/>
      </c>
    </row>
    <row r="5817">
      <c r="A5817">
        <f>'DATA DASH'!A5817</f>
        <v/>
      </c>
      <c r="B5817">
        <f>'DATA DASH'!B5817</f>
        <v/>
      </c>
      <c r="C5817">
        <f>'DATA DASH'!C5817</f>
        <v/>
      </c>
      <c r="D5817">
        <f>'DATA DASH'!D5817</f>
        <v/>
      </c>
      <c r="E5817">
        <f>'DATA DASH'!E5817</f>
        <v/>
      </c>
      <c r="F5817">
        <f>'DATA DASH'!F5817</f>
        <v/>
      </c>
      <c r="G5817">
        <f>'DATA DASH'!G5817</f>
        <v/>
      </c>
      <c r="H5817">
        <f>'DATA DASH'!H5817</f>
        <v/>
      </c>
      <c r="I5817">
        <f>'DATA DASH'!I5817</f>
        <v/>
      </c>
      <c r="J5817">
        <f>'DATA DASH'!J5817</f>
        <v/>
      </c>
      <c r="K5817">
        <f>'DATA DASH'!K5817</f>
        <v/>
      </c>
      <c r="L5817">
        <f>'DATA DASH'!L5817</f>
        <v/>
      </c>
      <c r="M5817">
        <f>'DATA DASH'!M5817</f>
        <v/>
      </c>
    </row>
    <row r="5818">
      <c r="A5818">
        <f>'DATA DASH'!A5818</f>
        <v/>
      </c>
      <c r="B5818">
        <f>'DATA DASH'!B5818</f>
        <v/>
      </c>
      <c r="C5818">
        <f>'DATA DASH'!C5818</f>
        <v/>
      </c>
      <c r="D5818">
        <f>'DATA DASH'!D5818</f>
        <v/>
      </c>
      <c r="E5818">
        <f>'DATA DASH'!E5818</f>
        <v/>
      </c>
      <c r="F5818">
        <f>'DATA DASH'!F5818</f>
        <v/>
      </c>
      <c r="G5818">
        <f>'DATA DASH'!G5818</f>
        <v/>
      </c>
      <c r="H5818">
        <f>'DATA DASH'!H5818</f>
        <v/>
      </c>
      <c r="I5818">
        <f>'DATA DASH'!I5818</f>
        <v/>
      </c>
      <c r="J5818">
        <f>'DATA DASH'!J5818</f>
        <v/>
      </c>
      <c r="K5818">
        <f>'DATA DASH'!K5818</f>
        <v/>
      </c>
      <c r="L5818">
        <f>'DATA DASH'!L5818</f>
        <v/>
      </c>
      <c r="M5818">
        <f>'DATA DASH'!M5818</f>
        <v/>
      </c>
    </row>
    <row r="5819">
      <c r="A5819">
        <f>'DATA DASH'!A5819</f>
        <v/>
      </c>
      <c r="B5819">
        <f>'DATA DASH'!B5819</f>
        <v/>
      </c>
      <c r="C5819">
        <f>'DATA DASH'!C5819</f>
        <v/>
      </c>
      <c r="D5819">
        <f>'DATA DASH'!D5819</f>
        <v/>
      </c>
      <c r="E5819">
        <f>'DATA DASH'!E5819</f>
        <v/>
      </c>
      <c r="F5819">
        <f>'DATA DASH'!F5819</f>
        <v/>
      </c>
      <c r="G5819">
        <f>'DATA DASH'!G5819</f>
        <v/>
      </c>
      <c r="H5819">
        <f>'DATA DASH'!H5819</f>
        <v/>
      </c>
      <c r="I5819">
        <f>'DATA DASH'!I5819</f>
        <v/>
      </c>
      <c r="J5819">
        <f>'DATA DASH'!J5819</f>
        <v/>
      </c>
      <c r="K5819">
        <f>'DATA DASH'!K5819</f>
        <v/>
      </c>
      <c r="L5819">
        <f>'DATA DASH'!L5819</f>
        <v/>
      </c>
      <c r="M5819">
        <f>'DATA DASH'!M5819</f>
        <v/>
      </c>
    </row>
    <row r="5820">
      <c r="A5820">
        <f>'DATA DASH'!A5820</f>
        <v/>
      </c>
      <c r="B5820">
        <f>'DATA DASH'!B5820</f>
        <v/>
      </c>
      <c r="C5820">
        <f>'DATA DASH'!C5820</f>
        <v/>
      </c>
      <c r="D5820">
        <f>'DATA DASH'!D5820</f>
        <v/>
      </c>
      <c r="E5820">
        <f>'DATA DASH'!E5820</f>
        <v/>
      </c>
      <c r="F5820">
        <f>'DATA DASH'!F5820</f>
        <v/>
      </c>
      <c r="G5820">
        <f>'DATA DASH'!G5820</f>
        <v/>
      </c>
      <c r="H5820">
        <f>'DATA DASH'!H5820</f>
        <v/>
      </c>
      <c r="I5820">
        <f>'DATA DASH'!I5820</f>
        <v/>
      </c>
      <c r="J5820">
        <f>'DATA DASH'!J5820</f>
        <v/>
      </c>
      <c r="K5820">
        <f>'DATA DASH'!K5820</f>
        <v/>
      </c>
      <c r="L5820">
        <f>'DATA DASH'!L5820</f>
        <v/>
      </c>
      <c r="M5820">
        <f>'DATA DASH'!M5820</f>
        <v/>
      </c>
    </row>
    <row r="5821">
      <c r="A5821">
        <f>'DATA DASH'!A5821</f>
        <v/>
      </c>
      <c r="B5821">
        <f>'DATA DASH'!B5821</f>
        <v/>
      </c>
      <c r="C5821">
        <f>'DATA DASH'!C5821</f>
        <v/>
      </c>
      <c r="D5821">
        <f>'DATA DASH'!D5821</f>
        <v/>
      </c>
      <c r="E5821">
        <f>'DATA DASH'!E5821</f>
        <v/>
      </c>
      <c r="F5821">
        <f>'DATA DASH'!F5821</f>
        <v/>
      </c>
      <c r="G5821">
        <f>'DATA DASH'!G5821</f>
        <v/>
      </c>
      <c r="H5821">
        <f>'DATA DASH'!H5821</f>
        <v/>
      </c>
      <c r="I5821">
        <f>'DATA DASH'!I5821</f>
        <v/>
      </c>
      <c r="J5821">
        <f>'DATA DASH'!J5821</f>
        <v/>
      </c>
      <c r="K5821">
        <f>'DATA DASH'!K5821</f>
        <v/>
      </c>
      <c r="L5821">
        <f>'DATA DASH'!L5821</f>
        <v/>
      </c>
      <c r="M5821">
        <f>'DATA DASH'!M5821</f>
        <v/>
      </c>
    </row>
    <row r="5822">
      <c r="A5822">
        <f>'DATA DASH'!A5822</f>
        <v/>
      </c>
      <c r="B5822">
        <f>'DATA DASH'!B5822</f>
        <v/>
      </c>
      <c r="C5822">
        <f>'DATA DASH'!C5822</f>
        <v/>
      </c>
      <c r="D5822">
        <f>'DATA DASH'!D5822</f>
        <v/>
      </c>
      <c r="E5822">
        <f>'DATA DASH'!E5822</f>
        <v/>
      </c>
      <c r="F5822">
        <f>'DATA DASH'!F5822</f>
        <v/>
      </c>
      <c r="G5822">
        <f>'DATA DASH'!G5822</f>
        <v/>
      </c>
      <c r="H5822">
        <f>'DATA DASH'!H5822</f>
        <v/>
      </c>
      <c r="I5822">
        <f>'DATA DASH'!I5822</f>
        <v/>
      </c>
      <c r="J5822">
        <f>'DATA DASH'!J5822</f>
        <v/>
      </c>
      <c r="K5822">
        <f>'DATA DASH'!K5822</f>
        <v/>
      </c>
      <c r="L5822">
        <f>'DATA DASH'!L5822</f>
        <v/>
      </c>
      <c r="M5822">
        <f>'DATA DASH'!M5822</f>
        <v/>
      </c>
    </row>
    <row r="5823">
      <c r="A5823">
        <f>'DATA DASH'!A5823</f>
        <v/>
      </c>
      <c r="B5823">
        <f>'DATA DASH'!B5823</f>
        <v/>
      </c>
      <c r="C5823">
        <f>'DATA DASH'!C5823</f>
        <v/>
      </c>
      <c r="D5823">
        <f>'DATA DASH'!D5823</f>
        <v/>
      </c>
      <c r="E5823">
        <f>'DATA DASH'!E5823</f>
        <v/>
      </c>
      <c r="F5823">
        <f>'DATA DASH'!F5823</f>
        <v/>
      </c>
      <c r="G5823">
        <f>'DATA DASH'!G5823</f>
        <v/>
      </c>
      <c r="H5823">
        <f>'DATA DASH'!H5823</f>
        <v/>
      </c>
      <c r="I5823">
        <f>'DATA DASH'!I5823</f>
        <v/>
      </c>
      <c r="J5823">
        <f>'DATA DASH'!J5823</f>
        <v/>
      </c>
      <c r="K5823">
        <f>'DATA DASH'!K5823</f>
        <v/>
      </c>
      <c r="L5823">
        <f>'DATA DASH'!L5823</f>
        <v/>
      </c>
      <c r="M5823">
        <f>'DATA DASH'!M5823</f>
        <v/>
      </c>
    </row>
    <row r="5824">
      <c r="A5824">
        <f>'DATA DASH'!A5824</f>
        <v/>
      </c>
      <c r="B5824">
        <f>'DATA DASH'!B5824</f>
        <v/>
      </c>
      <c r="C5824">
        <f>'DATA DASH'!C5824</f>
        <v/>
      </c>
      <c r="D5824">
        <f>'DATA DASH'!D5824</f>
        <v/>
      </c>
      <c r="E5824">
        <f>'DATA DASH'!E5824</f>
        <v/>
      </c>
      <c r="F5824">
        <f>'DATA DASH'!F5824</f>
        <v/>
      </c>
      <c r="G5824">
        <f>'DATA DASH'!G5824</f>
        <v/>
      </c>
      <c r="H5824">
        <f>'DATA DASH'!H5824</f>
        <v/>
      </c>
      <c r="I5824">
        <f>'DATA DASH'!I5824</f>
        <v/>
      </c>
      <c r="J5824">
        <f>'DATA DASH'!J5824</f>
        <v/>
      </c>
      <c r="K5824">
        <f>'DATA DASH'!K5824</f>
        <v/>
      </c>
      <c r="L5824">
        <f>'DATA DASH'!L5824</f>
        <v/>
      </c>
      <c r="M5824">
        <f>'DATA DASH'!M5824</f>
        <v/>
      </c>
    </row>
    <row r="5825">
      <c r="A5825">
        <f>'DATA DASH'!A5825</f>
        <v/>
      </c>
      <c r="B5825">
        <f>'DATA DASH'!B5825</f>
        <v/>
      </c>
      <c r="C5825">
        <f>'DATA DASH'!C5825</f>
        <v/>
      </c>
      <c r="D5825">
        <f>'DATA DASH'!D5825</f>
        <v/>
      </c>
      <c r="E5825">
        <f>'DATA DASH'!E5825</f>
        <v/>
      </c>
      <c r="F5825">
        <f>'DATA DASH'!F5825</f>
        <v/>
      </c>
      <c r="G5825">
        <f>'DATA DASH'!G5825</f>
        <v/>
      </c>
      <c r="H5825">
        <f>'DATA DASH'!H5825</f>
        <v/>
      </c>
      <c r="I5825">
        <f>'DATA DASH'!I5825</f>
        <v/>
      </c>
      <c r="J5825">
        <f>'DATA DASH'!J5825</f>
        <v/>
      </c>
      <c r="K5825">
        <f>'DATA DASH'!K5825</f>
        <v/>
      </c>
      <c r="L5825">
        <f>'DATA DASH'!L5825</f>
        <v/>
      </c>
      <c r="M5825">
        <f>'DATA DASH'!M5825</f>
        <v/>
      </c>
    </row>
    <row r="5826">
      <c r="A5826">
        <f>'DATA DASH'!A5826</f>
        <v/>
      </c>
      <c r="B5826">
        <f>'DATA DASH'!B5826</f>
        <v/>
      </c>
      <c r="C5826">
        <f>'DATA DASH'!C5826</f>
        <v/>
      </c>
      <c r="D5826">
        <f>'DATA DASH'!D5826</f>
        <v/>
      </c>
      <c r="E5826">
        <f>'DATA DASH'!E5826</f>
        <v/>
      </c>
      <c r="F5826">
        <f>'DATA DASH'!F5826</f>
        <v/>
      </c>
      <c r="G5826">
        <f>'DATA DASH'!G5826</f>
        <v/>
      </c>
      <c r="H5826">
        <f>'DATA DASH'!H5826</f>
        <v/>
      </c>
      <c r="I5826">
        <f>'DATA DASH'!I5826</f>
        <v/>
      </c>
      <c r="J5826">
        <f>'DATA DASH'!J5826</f>
        <v/>
      </c>
      <c r="K5826">
        <f>'DATA DASH'!K5826</f>
        <v/>
      </c>
      <c r="L5826">
        <f>'DATA DASH'!L5826</f>
        <v/>
      </c>
      <c r="M5826">
        <f>'DATA DASH'!M5826</f>
        <v/>
      </c>
    </row>
    <row r="5827">
      <c r="A5827">
        <f>'DATA DASH'!A5827</f>
        <v/>
      </c>
      <c r="B5827">
        <f>'DATA DASH'!B5827</f>
        <v/>
      </c>
      <c r="C5827">
        <f>'DATA DASH'!C5827</f>
        <v/>
      </c>
      <c r="D5827">
        <f>'DATA DASH'!D5827</f>
        <v/>
      </c>
      <c r="E5827">
        <f>'DATA DASH'!E5827</f>
        <v/>
      </c>
      <c r="F5827">
        <f>'DATA DASH'!F5827</f>
        <v/>
      </c>
      <c r="G5827">
        <f>'DATA DASH'!G5827</f>
        <v/>
      </c>
      <c r="H5827">
        <f>'DATA DASH'!H5827</f>
        <v/>
      </c>
      <c r="I5827">
        <f>'DATA DASH'!I5827</f>
        <v/>
      </c>
      <c r="J5827">
        <f>'DATA DASH'!J5827</f>
        <v/>
      </c>
      <c r="K5827">
        <f>'DATA DASH'!K5827</f>
        <v/>
      </c>
      <c r="L5827">
        <f>'DATA DASH'!L5827</f>
        <v/>
      </c>
      <c r="M5827">
        <f>'DATA DASH'!M5827</f>
        <v/>
      </c>
    </row>
    <row r="5828">
      <c r="A5828">
        <f>'DATA DASH'!A5828</f>
        <v/>
      </c>
      <c r="B5828">
        <f>'DATA DASH'!B5828</f>
        <v/>
      </c>
      <c r="C5828">
        <f>'DATA DASH'!C5828</f>
        <v/>
      </c>
      <c r="D5828">
        <f>'DATA DASH'!D5828</f>
        <v/>
      </c>
      <c r="E5828">
        <f>'DATA DASH'!E5828</f>
        <v/>
      </c>
      <c r="F5828">
        <f>'DATA DASH'!F5828</f>
        <v/>
      </c>
      <c r="G5828">
        <f>'DATA DASH'!G5828</f>
        <v/>
      </c>
      <c r="H5828">
        <f>'DATA DASH'!H5828</f>
        <v/>
      </c>
      <c r="I5828">
        <f>'DATA DASH'!I5828</f>
        <v/>
      </c>
      <c r="J5828">
        <f>'DATA DASH'!J5828</f>
        <v/>
      </c>
      <c r="K5828">
        <f>'DATA DASH'!K5828</f>
        <v/>
      </c>
      <c r="L5828">
        <f>'DATA DASH'!L5828</f>
        <v/>
      </c>
      <c r="M5828">
        <f>'DATA DASH'!M5828</f>
        <v/>
      </c>
    </row>
    <row r="5829">
      <c r="A5829">
        <f>'DATA DASH'!A5829</f>
        <v/>
      </c>
      <c r="B5829">
        <f>'DATA DASH'!B5829</f>
        <v/>
      </c>
      <c r="C5829">
        <f>'DATA DASH'!C5829</f>
        <v/>
      </c>
      <c r="D5829">
        <f>'DATA DASH'!D5829</f>
        <v/>
      </c>
      <c r="E5829">
        <f>'DATA DASH'!E5829</f>
        <v/>
      </c>
      <c r="F5829">
        <f>'DATA DASH'!F5829</f>
        <v/>
      </c>
      <c r="G5829">
        <f>'DATA DASH'!G5829</f>
        <v/>
      </c>
      <c r="H5829">
        <f>'DATA DASH'!H5829</f>
        <v/>
      </c>
      <c r="I5829">
        <f>'DATA DASH'!I5829</f>
        <v/>
      </c>
      <c r="J5829">
        <f>'DATA DASH'!J5829</f>
        <v/>
      </c>
      <c r="K5829">
        <f>'DATA DASH'!K5829</f>
        <v/>
      </c>
      <c r="L5829">
        <f>'DATA DASH'!L5829</f>
        <v/>
      </c>
      <c r="M5829">
        <f>'DATA DASH'!M5829</f>
        <v/>
      </c>
    </row>
    <row r="5830">
      <c r="A5830">
        <f>'DATA DASH'!A5830</f>
        <v/>
      </c>
      <c r="B5830">
        <f>'DATA DASH'!B5830</f>
        <v/>
      </c>
      <c r="C5830">
        <f>'DATA DASH'!C5830</f>
        <v/>
      </c>
      <c r="D5830">
        <f>'DATA DASH'!D5830</f>
        <v/>
      </c>
      <c r="E5830">
        <f>'DATA DASH'!E5830</f>
        <v/>
      </c>
      <c r="F5830">
        <f>'DATA DASH'!F5830</f>
        <v/>
      </c>
      <c r="G5830">
        <f>'DATA DASH'!G5830</f>
        <v/>
      </c>
      <c r="H5830">
        <f>'DATA DASH'!H5830</f>
        <v/>
      </c>
      <c r="I5830">
        <f>'DATA DASH'!I5830</f>
        <v/>
      </c>
      <c r="J5830">
        <f>'DATA DASH'!J5830</f>
        <v/>
      </c>
      <c r="K5830">
        <f>'DATA DASH'!K5830</f>
        <v/>
      </c>
      <c r="L5830">
        <f>'DATA DASH'!L5830</f>
        <v/>
      </c>
      <c r="M5830">
        <f>'DATA DASH'!M5830</f>
        <v/>
      </c>
    </row>
    <row r="5831">
      <c r="A5831">
        <f>'DATA DASH'!A5831</f>
        <v/>
      </c>
      <c r="B5831">
        <f>'DATA DASH'!B5831</f>
        <v/>
      </c>
      <c r="C5831">
        <f>'DATA DASH'!C5831</f>
        <v/>
      </c>
      <c r="D5831">
        <f>'DATA DASH'!D5831</f>
        <v/>
      </c>
      <c r="E5831">
        <f>'DATA DASH'!E5831</f>
        <v/>
      </c>
      <c r="F5831">
        <f>'DATA DASH'!F5831</f>
        <v/>
      </c>
      <c r="G5831">
        <f>'DATA DASH'!G5831</f>
        <v/>
      </c>
      <c r="H5831">
        <f>'DATA DASH'!H5831</f>
        <v/>
      </c>
      <c r="I5831">
        <f>'DATA DASH'!I5831</f>
        <v/>
      </c>
      <c r="J5831">
        <f>'DATA DASH'!J5831</f>
        <v/>
      </c>
      <c r="K5831">
        <f>'DATA DASH'!K5831</f>
        <v/>
      </c>
      <c r="L5831">
        <f>'DATA DASH'!L5831</f>
        <v/>
      </c>
      <c r="M5831">
        <f>'DATA DASH'!M5831</f>
        <v/>
      </c>
    </row>
    <row r="5832">
      <c r="A5832">
        <f>'DATA DASH'!A5832</f>
        <v/>
      </c>
      <c r="B5832">
        <f>'DATA DASH'!B5832</f>
        <v/>
      </c>
      <c r="C5832">
        <f>'DATA DASH'!C5832</f>
        <v/>
      </c>
      <c r="D5832">
        <f>'DATA DASH'!D5832</f>
        <v/>
      </c>
      <c r="E5832">
        <f>'DATA DASH'!E5832</f>
        <v/>
      </c>
      <c r="F5832">
        <f>'DATA DASH'!F5832</f>
        <v/>
      </c>
      <c r="G5832">
        <f>'DATA DASH'!G5832</f>
        <v/>
      </c>
      <c r="H5832">
        <f>'DATA DASH'!H5832</f>
        <v/>
      </c>
      <c r="I5832">
        <f>'DATA DASH'!I5832</f>
        <v/>
      </c>
      <c r="J5832">
        <f>'DATA DASH'!J5832</f>
        <v/>
      </c>
      <c r="K5832">
        <f>'DATA DASH'!K5832</f>
        <v/>
      </c>
      <c r="L5832">
        <f>'DATA DASH'!L5832</f>
        <v/>
      </c>
      <c r="M5832">
        <f>'DATA DASH'!M5832</f>
        <v/>
      </c>
    </row>
    <row r="5833">
      <c r="A5833">
        <f>'DATA DASH'!A5833</f>
        <v/>
      </c>
      <c r="B5833">
        <f>'DATA DASH'!B5833</f>
        <v/>
      </c>
      <c r="C5833">
        <f>'DATA DASH'!C5833</f>
        <v/>
      </c>
      <c r="D5833">
        <f>'DATA DASH'!D5833</f>
        <v/>
      </c>
      <c r="E5833">
        <f>'DATA DASH'!E5833</f>
        <v/>
      </c>
      <c r="F5833">
        <f>'DATA DASH'!F5833</f>
        <v/>
      </c>
      <c r="G5833">
        <f>'DATA DASH'!G5833</f>
        <v/>
      </c>
      <c r="H5833">
        <f>'DATA DASH'!H5833</f>
        <v/>
      </c>
      <c r="I5833">
        <f>'DATA DASH'!I5833</f>
        <v/>
      </c>
      <c r="J5833">
        <f>'DATA DASH'!J5833</f>
        <v/>
      </c>
      <c r="K5833">
        <f>'DATA DASH'!K5833</f>
        <v/>
      </c>
      <c r="L5833">
        <f>'DATA DASH'!L5833</f>
        <v/>
      </c>
      <c r="M5833">
        <f>'DATA DASH'!M5833</f>
        <v/>
      </c>
    </row>
    <row r="5834">
      <c r="A5834">
        <f>'DATA DASH'!A5834</f>
        <v/>
      </c>
      <c r="B5834">
        <f>'DATA DASH'!B5834</f>
        <v/>
      </c>
      <c r="C5834">
        <f>'DATA DASH'!C5834</f>
        <v/>
      </c>
      <c r="D5834">
        <f>'DATA DASH'!D5834</f>
        <v/>
      </c>
      <c r="E5834">
        <f>'DATA DASH'!E5834</f>
        <v/>
      </c>
      <c r="F5834">
        <f>'DATA DASH'!F5834</f>
        <v/>
      </c>
      <c r="G5834">
        <f>'DATA DASH'!G5834</f>
        <v/>
      </c>
      <c r="H5834">
        <f>'DATA DASH'!H5834</f>
        <v/>
      </c>
      <c r="I5834">
        <f>'DATA DASH'!I5834</f>
        <v/>
      </c>
      <c r="J5834">
        <f>'DATA DASH'!J5834</f>
        <v/>
      </c>
      <c r="K5834">
        <f>'DATA DASH'!K5834</f>
        <v/>
      </c>
      <c r="L5834">
        <f>'DATA DASH'!L5834</f>
        <v/>
      </c>
      <c r="M5834">
        <f>'DATA DASH'!M5834</f>
        <v/>
      </c>
    </row>
    <row r="5835">
      <c r="A5835">
        <f>'DATA DASH'!A5835</f>
        <v/>
      </c>
      <c r="B5835">
        <f>'DATA DASH'!B5835</f>
        <v/>
      </c>
      <c r="C5835">
        <f>'DATA DASH'!C5835</f>
        <v/>
      </c>
      <c r="D5835">
        <f>'DATA DASH'!D5835</f>
        <v/>
      </c>
      <c r="E5835">
        <f>'DATA DASH'!E5835</f>
        <v/>
      </c>
      <c r="F5835">
        <f>'DATA DASH'!F5835</f>
        <v/>
      </c>
      <c r="G5835">
        <f>'DATA DASH'!G5835</f>
        <v/>
      </c>
      <c r="H5835">
        <f>'DATA DASH'!H5835</f>
        <v/>
      </c>
      <c r="I5835">
        <f>'DATA DASH'!I5835</f>
        <v/>
      </c>
      <c r="J5835">
        <f>'DATA DASH'!J5835</f>
        <v/>
      </c>
      <c r="K5835">
        <f>'DATA DASH'!K5835</f>
        <v/>
      </c>
      <c r="L5835">
        <f>'DATA DASH'!L5835</f>
        <v/>
      </c>
      <c r="M5835">
        <f>'DATA DASH'!M5835</f>
        <v/>
      </c>
    </row>
    <row r="5836">
      <c r="A5836">
        <f>'DATA DASH'!A5836</f>
        <v/>
      </c>
      <c r="B5836">
        <f>'DATA DASH'!B5836</f>
        <v/>
      </c>
      <c r="C5836">
        <f>'DATA DASH'!C5836</f>
        <v/>
      </c>
      <c r="D5836">
        <f>'DATA DASH'!D5836</f>
        <v/>
      </c>
      <c r="E5836">
        <f>'DATA DASH'!E5836</f>
        <v/>
      </c>
      <c r="F5836">
        <f>'DATA DASH'!F5836</f>
        <v/>
      </c>
      <c r="G5836">
        <f>'DATA DASH'!G5836</f>
        <v/>
      </c>
      <c r="H5836">
        <f>'DATA DASH'!H5836</f>
        <v/>
      </c>
      <c r="I5836">
        <f>'DATA DASH'!I5836</f>
        <v/>
      </c>
      <c r="J5836">
        <f>'DATA DASH'!J5836</f>
        <v/>
      </c>
      <c r="K5836">
        <f>'DATA DASH'!K5836</f>
        <v/>
      </c>
      <c r="L5836">
        <f>'DATA DASH'!L5836</f>
        <v/>
      </c>
      <c r="M5836">
        <f>'DATA DASH'!M5836</f>
        <v/>
      </c>
    </row>
    <row r="5837">
      <c r="A5837">
        <f>'DATA DASH'!A5837</f>
        <v/>
      </c>
      <c r="B5837">
        <f>'DATA DASH'!B5837</f>
        <v/>
      </c>
      <c r="C5837">
        <f>'DATA DASH'!C5837</f>
        <v/>
      </c>
      <c r="D5837">
        <f>'DATA DASH'!D5837</f>
        <v/>
      </c>
      <c r="E5837">
        <f>'DATA DASH'!E5837</f>
        <v/>
      </c>
      <c r="F5837">
        <f>'DATA DASH'!F5837</f>
        <v/>
      </c>
      <c r="G5837">
        <f>'DATA DASH'!G5837</f>
        <v/>
      </c>
      <c r="H5837">
        <f>'DATA DASH'!H5837</f>
        <v/>
      </c>
      <c r="I5837">
        <f>'DATA DASH'!I5837</f>
        <v/>
      </c>
      <c r="J5837">
        <f>'DATA DASH'!J5837</f>
        <v/>
      </c>
      <c r="K5837">
        <f>'DATA DASH'!K5837</f>
        <v/>
      </c>
      <c r="L5837">
        <f>'DATA DASH'!L5837</f>
        <v/>
      </c>
      <c r="M5837">
        <f>'DATA DASH'!M5837</f>
        <v/>
      </c>
    </row>
    <row r="5838">
      <c r="A5838">
        <f>'DATA DASH'!A5838</f>
        <v/>
      </c>
      <c r="B5838">
        <f>'DATA DASH'!B5838</f>
        <v/>
      </c>
      <c r="C5838">
        <f>'DATA DASH'!C5838</f>
        <v/>
      </c>
      <c r="D5838">
        <f>'DATA DASH'!D5838</f>
        <v/>
      </c>
      <c r="E5838">
        <f>'DATA DASH'!E5838</f>
        <v/>
      </c>
      <c r="F5838">
        <f>'DATA DASH'!F5838</f>
        <v/>
      </c>
      <c r="G5838">
        <f>'DATA DASH'!G5838</f>
        <v/>
      </c>
      <c r="H5838">
        <f>'DATA DASH'!H5838</f>
        <v/>
      </c>
      <c r="I5838">
        <f>'DATA DASH'!I5838</f>
        <v/>
      </c>
      <c r="J5838">
        <f>'DATA DASH'!J5838</f>
        <v/>
      </c>
      <c r="K5838">
        <f>'DATA DASH'!K5838</f>
        <v/>
      </c>
      <c r="L5838">
        <f>'DATA DASH'!L5838</f>
        <v/>
      </c>
      <c r="M5838">
        <f>'DATA DASH'!M5838</f>
        <v/>
      </c>
    </row>
    <row r="5839">
      <c r="A5839">
        <f>'DATA DASH'!A5839</f>
        <v/>
      </c>
      <c r="B5839">
        <f>'DATA DASH'!B5839</f>
        <v/>
      </c>
      <c r="C5839">
        <f>'DATA DASH'!C5839</f>
        <v/>
      </c>
      <c r="D5839">
        <f>'DATA DASH'!D5839</f>
        <v/>
      </c>
      <c r="E5839">
        <f>'DATA DASH'!E5839</f>
        <v/>
      </c>
      <c r="F5839">
        <f>'DATA DASH'!F5839</f>
        <v/>
      </c>
      <c r="G5839">
        <f>'DATA DASH'!G5839</f>
        <v/>
      </c>
      <c r="H5839">
        <f>'DATA DASH'!H5839</f>
        <v/>
      </c>
      <c r="I5839">
        <f>'DATA DASH'!I5839</f>
        <v/>
      </c>
      <c r="J5839">
        <f>'DATA DASH'!J5839</f>
        <v/>
      </c>
      <c r="K5839">
        <f>'DATA DASH'!K5839</f>
        <v/>
      </c>
      <c r="L5839">
        <f>'DATA DASH'!L5839</f>
        <v/>
      </c>
      <c r="M5839">
        <f>'DATA DASH'!M5839</f>
        <v/>
      </c>
    </row>
    <row r="5840">
      <c r="A5840">
        <f>'DATA DASH'!A5840</f>
        <v/>
      </c>
      <c r="B5840">
        <f>'DATA DASH'!B5840</f>
        <v/>
      </c>
      <c r="C5840">
        <f>'DATA DASH'!C5840</f>
        <v/>
      </c>
      <c r="D5840">
        <f>'DATA DASH'!D5840</f>
        <v/>
      </c>
      <c r="E5840">
        <f>'DATA DASH'!E5840</f>
        <v/>
      </c>
      <c r="F5840">
        <f>'DATA DASH'!F5840</f>
        <v/>
      </c>
      <c r="G5840">
        <f>'DATA DASH'!G5840</f>
        <v/>
      </c>
      <c r="H5840">
        <f>'DATA DASH'!H5840</f>
        <v/>
      </c>
      <c r="I5840">
        <f>'DATA DASH'!I5840</f>
        <v/>
      </c>
      <c r="J5840">
        <f>'DATA DASH'!J5840</f>
        <v/>
      </c>
      <c r="K5840">
        <f>'DATA DASH'!K5840</f>
        <v/>
      </c>
      <c r="L5840">
        <f>'DATA DASH'!L5840</f>
        <v/>
      </c>
      <c r="M5840">
        <f>'DATA DASH'!M5840</f>
        <v/>
      </c>
    </row>
    <row r="5841">
      <c r="A5841">
        <f>'DATA DASH'!A5841</f>
        <v/>
      </c>
      <c r="B5841">
        <f>'DATA DASH'!B5841</f>
        <v/>
      </c>
      <c r="C5841">
        <f>'DATA DASH'!C5841</f>
        <v/>
      </c>
      <c r="D5841">
        <f>'DATA DASH'!D5841</f>
        <v/>
      </c>
      <c r="E5841">
        <f>'DATA DASH'!E5841</f>
        <v/>
      </c>
      <c r="F5841">
        <f>'DATA DASH'!F5841</f>
        <v/>
      </c>
      <c r="G5841">
        <f>'DATA DASH'!G5841</f>
        <v/>
      </c>
      <c r="H5841">
        <f>'DATA DASH'!H5841</f>
        <v/>
      </c>
      <c r="I5841">
        <f>'DATA DASH'!I5841</f>
        <v/>
      </c>
      <c r="J5841">
        <f>'DATA DASH'!J5841</f>
        <v/>
      </c>
      <c r="K5841">
        <f>'DATA DASH'!K5841</f>
        <v/>
      </c>
      <c r="L5841">
        <f>'DATA DASH'!L5841</f>
        <v/>
      </c>
      <c r="M5841">
        <f>'DATA DASH'!M5841</f>
        <v/>
      </c>
    </row>
    <row r="5842">
      <c r="A5842">
        <f>'DATA DASH'!A5842</f>
        <v/>
      </c>
      <c r="B5842">
        <f>'DATA DASH'!B5842</f>
        <v/>
      </c>
      <c r="C5842">
        <f>'DATA DASH'!C5842</f>
        <v/>
      </c>
      <c r="D5842">
        <f>'DATA DASH'!D5842</f>
        <v/>
      </c>
      <c r="E5842">
        <f>'DATA DASH'!E5842</f>
        <v/>
      </c>
      <c r="F5842">
        <f>'DATA DASH'!F5842</f>
        <v/>
      </c>
      <c r="G5842">
        <f>'DATA DASH'!G5842</f>
        <v/>
      </c>
      <c r="H5842">
        <f>'DATA DASH'!H5842</f>
        <v/>
      </c>
      <c r="I5842">
        <f>'DATA DASH'!I5842</f>
        <v/>
      </c>
      <c r="J5842">
        <f>'DATA DASH'!J5842</f>
        <v/>
      </c>
      <c r="K5842">
        <f>'DATA DASH'!K5842</f>
        <v/>
      </c>
      <c r="L5842">
        <f>'DATA DASH'!L5842</f>
        <v/>
      </c>
      <c r="M5842">
        <f>'DATA DASH'!M5842</f>
        <v/>
      </c>
    </row>
    <row r="5843">
      <c r="A5843">
        <f>'DATA DASH'!A5843</f>
        <v/>
      </c>
      <c r="B5843">
        <f>'DATA DASH'!B5843</f>
        <v/>
      </c>
      <c r="C5843">
        <f>'DATA DASH'!C5843</f>
        <v/>
      </c>
      <c r="D5843">
        <f>'DATA DASH'!D5843</f>
        <v/>
      </c>
      <c r="E5843">
        <f>'DATA DASH'!E5843</f>
        <v/>
      </c>
      <c r="F5843">
        <f>'DATA DASH'!F5843</f>
        <v/>
      </c>
      <c r="G5843">
        <f>'DATA DASH'!G5843</f>
        <v/>
      </c>
      <c r="H5843">
        <f>'DATA DASH'!H5843</f>
        <v/>
      </c>
      <c r="I5843">
        <f>'DATA DASH'!I5843</f>
        <v/>
      </c>
      <c r="J5843">
        <f>'DATA DASH'!J5843</f>
        <v/>
      </c>
      <c r="K5843">
        <f>'DATA DASH'!K5843</f>
        <v/>
      </c>
      <c r="L5843">
        <f>'DATA DASH'!L5843</f>
        <v/>
      </c>
      <c r="M5843">
        <f>'DATA DASH'!M5843</f>
        <v/>
      </c>
    </row>
    <row r="5844">
      <c r="A5844">
        <f>'DATA DASH'!A5844</f>
        <v/>
      </c>
      <c r="B5844">
        <f>'DATA DASH'!B5844</f>
        <v/>
      </c>
      <c r="C5844">
        <f>'DATA DASH'!C5844</f>
        <v/>
      </c>
      <c r="D5844">
        <f>'DATA DASH'!D5844</f>
        <v/>
      </c>
      <c r="E5844">
        <f>'DATA DASH'!E5844</f>
        <v/>
      </c>
      <c r="F5844">
        <f>'DATA DASH'!F5844</f>
        <v/>
      </c>
      <c r="G5844">
        <f>'DATA DASH'!G5844</f>
        <v/>
      </c>
      <c r="H5844">
        <f>'DATA DASH'!H5844</f>
        <v/>
      </c>
      <c r="I5844">
        <f>'DATA DASH'!I5844</f>
        <v/>
      </c>
      <c r="J5844">
        <f>'DATA DASH'!J5844</f>
        <v/>
      </c>
      <c r="K5844">
        <f>'DATA DASH'!K5844</f>
        <v/>
      </c>
      <c r="L5844">
        <f>'DATA DASH'!L5844</f>
        <v/>
      </c>
      <c r="M5844">
        <f>'DATA DASH'!M5844</f>
        <v/>
      </c>
    </row>
    <row r="5845">
      <c r="A5845">
        <f>'DATA DASH'!A5845</f>
        <v/>
      </c>
      <c r="B5845">
        <f>'DATA DASH'!B5845</f>
        <v/>
      </c>
      <c r="C5845">
        <f>'DATA DASH'!C5845</f>
        <v/>
      </c>
      <c r="D5845">
        <f>'DATA DASH'!D5845</f>
        <v/>
      </c>
      <c r="E5845">
        <f>'DATA DASH'!E5845</f>
        <v/>
      </c>
      <c r="F5845">
        <f>'DATA DASH'!F5845</f>
        <v/>
      </c>
      <c r="G5845">
        <f>'DATA DASH'!G5845</f>
        <v/>
      </c>
      <c r="H5845">
        <f>'DATA DASH'!H5845</f>
        <v/>
      </c>
      <c r="I5845">
        <f>'DATA DASH'!I5845</f>
        <v/>
      </c>
      <c r="J5845">
        <f>'DATA DASH'!J5845</f>
        <v/>
      </c>
      <c r="K5845">
        <f>'DATA DASH'!K5845</f>
        <v/>
      </c>
      <c r="L5845">
        <f>'DATA DASH'!L5845</f>
        <v/>
      </c>
      <c r="M5845">
        <f>'DATA DASH'!M5845</f>
        <v/>
      </c>
    </row>
    <row r="5846">
      <c r="A5846">
        <f>'DATA DASH'!A5846</f>
        <v/>
      </c>
      <c r="B5846">
        <f>'DATA DASH'!B5846</f>
        <v/>
      </c>
      <c r="C5846">
        <f>'DATA DASH'!C5846</f>
        <v/>
      </c>
      <c r="D5846">
        <f>'DATA DASH'!D5846</f>
        <v/>
      </c>
      <c r="E5846">
        <f>'DATA DASH'!E5846</f>
        <v/>
      </c>
      <c r="F5846">
        <f>'DATA DASH'!F5846</f>
        <v/>
      </c>
      <c r="G5846">
        <f>'DATA DASH'!G5846</f>
        <v/>
      </c>
      <c r="H5846">
        <f>'DATA DASH'!H5846</f>
        <v/>
      </c>
      <c r="I5846">
        <f>'DATA DASH'!I5846</f>
        <v/>
      </c>
      <c r="J5846">
        <f>'DATA DASH'!J5846</f>
        <v/>
      </c>
      <c r="K5846">
        <f>'DATA DASH'!K5846</f>
        <v/>
      </c>
      <c r="L5846">
        <f>'DATA DASH'!L5846</f>
        <v/>
      </c>
      <c r="M5846">
        <f>'DATA DASH'!M5846</f>
        <v/>
      </c>
    </row>
    <row r="5847">
      <c r="A5847">
        <f>'DATA DASH'!A5847</f>
        <v/>
      </c>
      <c r="B5847">
        <f>'DATA DASH'!B5847</f>
        <v/>
      </c>
      <c r="C5847">
        <f>'DATA DASH'!C5847</f>
        <v/>
      </c>
      <c r="D5847">
        <f>'DATA DASH'!D5847</f>
        <v/>
      </c>
      <c r="E5847">
        <f>'DATA DASH'!E5847</f>
        <v/>
      </c>
      <c r="F5847">
        <f>'DATA DASH'!F5847</f>
        <v/>
      </c>
      <c r="G5847">
        <f>'DATA DASH'!G5847</f>
        <v/>
      </c>
      <c r="H5847">
        <f>'DATA DASH'!H5847</f>
        <v/>
      </c>
      <c r="I5847">
        <f>'DATA DASH'!I5847</f>
        <v/>
      </c>
      <c r="J5847">
        <f>'DATA DASH'!J5847</f>
        <v/>
      </c>
      <c r="K5847">
        <f>'DATA DASH'!K5847</f>
        <v/>
      </c>
      <c r="L5847">
        <f>'DATA DASH'!L5847</f>
        <v/>
      </c>
      <c r="M5847">
        <f>'DATA DASH'!M5847</f>
        <v/>
      </c>
    </row>
    <row r="5848">
      <c r="A5848">
        <f>'DATA DASH'!A5848</f>
        <v/>
      </c>
      <c r="B5848">
        <f>'DATA DASH'!B5848</f>
        <v/>
      </c>
      <c r="C5848">
        <f>'DATA DASH'!C5848</f>
        <v/>
      </c>
      <c r="D5848">
        <f>'DATA DASH'!D5848</f>
        <v/>
      </c>
      <c r="E5848">
        <f>'DATA DASH'!E5848</f>
        <v/>
      </c>
      <c r="F5848">
        <f>'DATA DASH'!F5848</f>
        <v/>
      </c>
      <c r="G5848">
        <f>'DATA DASH'!G5848</f>
        <v/>
      </c>
      <c r="H5848">
        <f>'DATA DASH'!H5848</f>
        <v/>
      </c>
      <c r="I5848">
        <f>'DATA DASH'!I5848</f>
        <v/>
      </c>
      <c r="J5848">
        <f>'DATA DASH'!J5848</f>
        <v/>
      </c>
      <c r="K5848">
        <f>'DATA DASH'!K5848</f>
        <v/>
      </c>
      <c r="L5848">
        <f>'DATA DASH'!L5848</f>
        <v/>
      </c>
      <c r="M5848">
        <f>'DATA DASH'!M5848</f>
        <v/>
      </c>
    </row>
    <row r="5849">
      <c r="A5849">
        <f>'DATA DASH'!A5849</f>
        <v/>
      </c>
      <c r="B5849">
        <f>'DATA DASH'!B5849</f>
        <v/>
      </c>
      <c r="C5849">
        <f>'DATA DASH'!C5849</f>
        <v/>
      </c>
      <c r="D5849">
        <f>'DATA DASH'!D5849</f>
        <v/>
      </c>
      <c r="E5849">
        <f>'DATA DASH'!E5849</f>
        <v/>
      </c>
      <c r="F5849">
        <f>'DATA DASH'!F5849</f>
        <v/>
      </c>
      <c r="G5849">
        <f>'DATA DASH'!G5849</f>
        <v/>
      </c>
      <c r="H5849">
        <f>'DATA DASH'!H5849</f>
        <v/>
      </c>
      <c r="I5849">
        <f>'DATA DASH'!I5849</f>
        <v/>
      </c>
      <c r="J5849">
        <f>'DATA DASH'!J5849</f>
        <v/>
      </c>
      <c r="K5849">
        <f>'DATA DASH'!K5849</f>
        <v/>
      </c>
      <c r="L5849">
        <f>'DATA DASH'!L5849</f>
        <v/>
      </c>
      <c r="M5849">
        <f>'DATA DASH'!M5849</f>
        <v/>
      </c>
    </row>
    <row r="5850">
      <c r="A5850">
        <f>'DATA DASH'!A5850</f>
        <v/>
      </c>
      <c r="B5850">
        <f>'DATA DASH'!B5850</f>
        <v/>
      </c>
      <c r="C5850">
        <f>'DATA DASH'!C5850</f>
        <v/>
      </c>
      <c r="D5850">
        <f>'DATA DASH'!D5850</f>
        <v/>
      </c>
      <c r="E5850">
        <f>'DATA DASH'!E5850</f>
        <v/>
      </c>
      <c r="F5850">
        <f>'DATA DASH'!F5850</f>
        <v/>
      </c>
      <c r="G5850">
        <f>'DATA DASH'!G5850</f>
        <v/>
      </c>
      <c r="H5850">
        <f>'DATA DASH'!H5850</f>
        <v/>
      </c>
      <c r="I5850">
        <f>'DATA DASH'!I5850</f>
        <v/>
      </c>
      <c r="J5850">
        <f>'DATA DASH'!J5850</f>
        <v/>
      </c>
      <c r="K5850">
        <f>'DATA DASH'!K5850</f>
        <v/>
      </c>
      <c r="L5850">
        <f>'DATA DASH'!L5850</f>
        <v/>
      </c>
      <c r="M5850">
        <f>'DATA DASH'!M5850</f>
        <v/>
      </c>
    </row>
    <row r="5851">
      <c r="A5851">
        <f>'DATA DASH'!A5851</f>
        <v/>
      </c>
      <c r="B5851">
        <f>'DATA DASH'!B5851</f>
        <v/>
      </c>
      <c r="C5851">
        <f>'DATA DASH'!C5851</f>
        <v/>
      </c>
      <c r="D5851">
        <f>'DATA DASH'!D5851</f>
        <v/>
      </c>
      <c r="E5851">
        <f>'DATA DASH'!E5851</f>
        <v/>
      </c>
      <c r="F5851">
        <f>'DATA DASH'!F5851</f>
        <v/>
      </c>
      <c r="G5851">
        <f>'DATA DASH'!G5851</f>
        <v/>
      </c>
      <c r="H5851">
        <f>'DATA DASH'!H5851</f>
        <v/>
      </c>
      <c r="I5851">
        <f>'DATA DASH'!I5851</f>
        <v/>
      </c>
      <c r="J5851">
        <f>'DATA DASH'!J5851</f>
        <v/>
      </c>
      <c r="K5851">
        <f>'DATA DASH'!K5851</f>
        <v/>
      </c>
      <c r="L5851">
        <f>'DATA DASH'!L5851</f>
        <v/>
      </c>
      <c r="M5851">
        <f>'DATA DASH'!M5851</f>
        <v/>
      </c>
    </row>
    <row r="5852">
      <c r="A5852">
        <f>'DATA DASH'!A5852</f>
        <v/>
      </c>
      <c r="B5852">
        <f>'DATA DASH'!B5852</f>
        <v/>
      </c>
      <c r="C5852">
        <f>'DATA DASH'!C5852</f>
        <v/>
      </c>
      <c r="D5852">
        <f>'DATA DASH'!D5852</f>
        <v/>
      </c>
      <c r="E5852">
        <f>'DATA DASH'!E5852</f>
        <v/>
      </c>
      <c r="F5852">
        <f>'DATA DASH'!F5852</f>
        <v/>
      </c>
      <c r="G5852">
        <f>'DATA DASH'!G5852</f>
        <v/>
      </c>
      <c r="H5852">
        <f>'DATA DASH'!H5852</f>
        <v/>
      </c>
      <c r="I5852">
        <f>'DATA DASH'!I5852</f>
        <v/>
      </c>
      <c r="J5852">
        <f>'DATA DASH'!J5852</f>
        <v/>
      </c>
      <c r="K5852">
        <f>'DATA DASH'!K5852</f>
        <v/>
      </c>
      <c r="L5852">
        <f>'DATA DASH'!L5852</f>
        <v/>
      </c>
      <c r="M5852">
        <f>'DATA DASH'!M5852</f>
        <v/>
      </c>
    </row>
    <row r="5853">
      <c r="A5853">
        <f>'DATA DASH'!A5853</f>
        <v/>
      </c>
      <c r="B5853">
        <f>'DATA DASH'!B5853</f>
        <v/>
      </c>
      <c r="C5853">
        <f>'DATA DASH'!C5853</f>
        <v/>
      </c>
      <c r="D5853">
        <f>'DATA DASH'!D5853</f>
        <v/>
      </c>
      <c r="E5853">
        <f>'DATA DASH'!E5853</f>
        <v/>
      </c>
      <c r="F5853">
        <f>'DATA DASH'!F5853</f>
        <v/>
      </c>
      <c r="G5853">
        <f>'DATA DASH'!G5853</f>
        <v/>
      </c>
      <c r="H5853">
        <f>'DATA DASH'!H5853</f>
        <v/>
      </c>
      <c r="I5853">
        <f>'DATA DASH'!I5853</f>
        <v/>
      </c>
      <c r="J5853">
        <f>'DATA DASH'!J5853</f>
        <v/>
      </c>
      <c r="K5853">
        <f>'DATA DASH'!K5853</f>
        <v/>
      </c>
      <c r="L5853">
        <f>'DATA DASH'!L5853</f>
        <v/>
      </c>
      <c r="M5853">
        <f>'DATA DASH'!M5853</f>
        <v/>
      </c>
    </row>
    <row r="5854">
      <c r="A5854">
        <f>'DATA DASH'!A5854</f>
        <v/>
      </c>
      <c r="B5854">
        <f>'DATA DASH'!B5854</f>
        <v/>
      </c>
      <c r="C5854">
        <f>'DATA DASH'!C5854</f>
        <v/>
      </c>
      <c r="D5854">
        <f>'DATA DASH'!D5854</f>
        <v/>
      </c>
      <c r="E5854">
        <f>'DATA DASH'!E5854</f>
        <v/>
      </c>
      <c r="F5854">
        <f>'DATA DASH'!F5854</f>
        <v/>
      </c>
      <c r="G5854">
        <f>'DATA DASH'!G5854</f>
        <v/>
      </c>
      <c r="H5854">
        <f>'DATA DASH'!H5854</f>
        <v/>
      </c>
      <c r="I5854">
        <f>'DATA DASH'!I5854</f>
        <v/>
      </c>
      <c r="J5854">
        <f>'DATA DASH'!J5854</f>
        <v/>
      </c>
      <c r="K5854">
        <f>'DATA DASH'!K5854</f>
        <v/>
      </c>
      <c r="L5854">
        <f>'DATA DASH'!L5854</f>
        <v/>
      </c>
      <c r="M5854">
        <f>'DATA DASH'!M5854</f>
        <v/>
      </c>
    </row>
    <row r="5855">
      <c r="A5855">
        <f>'DATA DASH'!A5855</f>
        <v/>
      </c>
      <c r="B5855">
        <f>'DATA DASH'!B5855</f>
        <v/>
      </c>
      <c r="C5855">
        <f>'DATA DASH'!C5855</f>
        <v/>
      </c>
      <c r="D5855">
        <f>'DATA DASH'!D5855</f>
        <v/>
      </c>
      <c r="E5855">
        <f>'DATA DASH'!E5855</f>
        <v/>
      </c>
      <c r="F5855">
        <f>'DATA DASH'!F5855</f>
        <v/>
      </c>
      <c r="G5855">
        <f>'DATA DASH'!G5855</f>
        <v/>
      </c>
      <c r="H5855">
        <f>'DATA DASH'!H5855</f>
        <v/>
      </c>
      <c r="I5855">
        <f>'DATA DASH'!I5855</f>
        <v/>
      </c>
      <c r="J5855">
        <f>'DATA DASH'!J5855</f>
        <v/>
      </c>
      <c r="K5855">
        <f>'DATA DASH'!K5855</f>
        <v/>
      </c>
      <c r="L5855">
        <f>'DATA DASH'!L5855</f>
        <v/>
      </c>
      <c r="M5855">
        <f>'DATA DASH'!M5855</f>
        <v/>
      </c>
    </row>
    <row r="5856">
      <c r="A5856">
        <f>'DATA DASH'!A5856</f>
        <v/>
      </c>
      <c r="B5856">
        <f>'DATA DASH'!B5856</f>
        <v/>
      </c>
      <c r="C5856">
        <f>'DATA DASH'!C5856</f>
        <v/>
      </c>
      <c r="D5856">
        <f>'DATA DASH'!D5856</f>
        <v/>
      </c>
      <c r="E5856">
        <f>'DATA DASH'!E5856</f>
        <v/>
      </c>
      <c r="F5856">
        <f>'DATA DASH'!F5856</f>
        <v/>
      </c>
      <c r="G5856">
        <f>'DATA DASH'!G5856</f>
        <v/>
      </c>
      <c r="H5856">
        <f>'DATA DASH'!H5856</f>
        <v/>
      </c>
      <c r="I5856">
        <f>'DATA DASH'!I5856</f>
        <v/>
      </c>
      <c r="J5856">
        <f>'DATA DASH'!J5856</f>
        <v/>
      </c>
      <c r="K5856">
        <f>'DATA DASH'!K5856</f>
        <v/>
      </c>
      <c r="L5856">
        <f>'DATA DASH'!L5856</f>
        <v/>
      </c>
      <c r="M5856">
        <f>'DATA DASH'!M5856</f>
        <v/>
      </c>
    </row>
    <row r="5857">
      <c r="A5857">
        <f>'DATA DASH'!A5857</f>
        <v/>
      </c>
      <c r="B5857">
        <f>'DATA DASH'!B5857</f>
        <v/>
      </c>
      <c r="C5857">
        <f>'DATA DASH'!C5857</f>
        <v/>
      </c>
      <c r="D5857">
        <f>'DATA DASH'!D5857</f>
        <v/>
      </c>
      <c r="E5857">
        <f>'DATA DASH'!E5857</f>
        <v/>
      </c>
      <c r="F5857">
        <f>'DATA DASH'!F5857</f>
        <v/>
      </c>
      <c r="G5857">
        <f>'DATA DASH'!G5857</f>
        <v/>
      </c>
      <c r="H5857">
        <f>'DATA DASH'!H5857</f>
        <v/>
      </c>
      <c r="I5857">
        <f>'DATA DASH'!I5857</f>
        <v/>
      </c>
      <c r="J5857">
        <f>'DATA DASH'!J5857</f>
        <v/>
      </c>
      <c r="K5857">
        <f>'DATA DASH'!K5857</f>
        <v/>
      </c>
      <c r="L5857">
        <f>'DATA DASH'!L5857</f>
        <v/>
      </c>
      <c r="M5857">
        <f>'DATA DASH'!M5857</f>
        <v/>
      </c>
    </row>
    <row r="5858">
      <c r="A5858">
        <f>'DATA DASH'!A5858</f>
        <v/>
      </c>
      <c r="B5858">
        <f>'DATA DASH'!B5858</f>
        <v/>
      </c>
      <c r="C5858">
        <f>'DATA DASH'!C5858</f>
        <v/>
      </c>
      <c r="D5858">
        <f>'DATA DASH'!D5858</f>
        <v/>
      </c>
      <c r="E5858">
        <f>'DATA DASH'!E5858</f>
        <v/>
      </c>
      <c r="F5858">
        <f>'DATA DASH'!F5858</f>
        <v/>
      </c>
      <c r="G5858">
        <f>'DATA DASH'!G5858</f>
        <v/>
      </c>
      <c r="H5858">
        <f>'DATA DASH'!H5858</f>
        <v/>
      </c>
      <c r="I5858">
        <f>'DATA DASH'!I5858</f>
        <v/>
      </c>
      <c r="J5858">
        <f>'DATA DASH'!J5858</f>
        <v/>
      </c>
      <c r="K5858">
        <f>'DATA DASH'!K5858</f>
        <v/>
      </c>
      <c r="L5858">
        <f>'DATA DASH'!L5858</f>
        <v/>
      </c>
      <c r="M5858">
        <f>'DATA DASH'!M5858</f>
        <v/>
      </c>
    </row>
    <row r="5859">
      <c r="A5859">
        <f>'DATA DASH'!A5859</f>
        <v/>
      </c>
      <c r="B5859">
        <f>'DATA DASH'!B5859</f>
        <v/>
      </c>
      <c r="C5859">
        <f>'DATA DASH'!C5859</f>
        <v/>
      </c>
      <c r="D5859">
        <f>'DATA DASH'!D5859</f>
        <v/>
      </c>
      <c r="E5859">
        <f>'DATA DASH'!E5859</f>
        <v/>
      </c>
      <c r="F5859">
        <f>'DATA DASH'!F5859</f>
        <v/>
      </c>
      <c r="G5859">
        <f>'DATA DASH'!G5859</f>
        <v/>
      </c>
      <c r="H5859">
        <f>'DATA DASH'!H5859</f>
        <v/>
      </c>
      <c r="I5859">
        <f>'DATA DASH'!I5859</f>
        <v/>
      </c>
      <c r="J5859">
        <f>'DATA DASH'!J5859</f>
        <v/>
      </c>
      <c r="K5859">
        <f>'DATA DASH'!K5859</f>
        <v/>
      </c>
      <c r="L5859">
        <f>'DATA DASH'!L5859</f>
        <v/>
      </c>
      <c r="M5859">
        <f>'DATA DASH'!M5859</f>
        <v/>
      </c>
    </row>
    <row r="5860">
      <c r="A5860">
        <f>'DATA DASH'!A5860</f>
        <v/>
      </c>
      <c r="B5860">
        <f>'DATA DASH'!B5860</f>
        <v/>
      </c>
      <c r="C5860">
        <f>'DATA DASH'!C5860</f>
        <v/>
      </c>
      <c r="D5860">
        <f>'DATA DASH'!D5860</f>
        <v/>
      </c>
      <c r="E5860">
        <f>'DATA DASH'!E5860</f>
        <v/>
      </c>
      <c r="F5860">
        <f>'DATA DASH'!F5860</f>
        <v/>
      </c>
      <c r="G5860">
        <f>'DATA DASH'!G5860</f>
        <v/>
      </c>
      <c r="H5860">
        <f>'DATA DASH'!H5860</f>
        <v/>
      </c>
      <c r="I5860">
        <f>'DATA DASH'!I5860</f>
        <v/>
      </c>
      <c r="J5860">
        <f>'DATA DASH'!J5860</f>
        <v/>
      </c>
      <c r="K5860">
        <f>'DATA DASH'!K5860</f>
        <v/>
      </c>
      <c r="L5860">
        <f>'DATA DASH'!L5860</f>
        <v/>
      </c>
      <c r="M5860">
        <f>'DATA DASH'!M5860</f>
        <v/>
      </c>
    </row>
    <row r="5861">
      <c r="A5861">
        <f>'DATA DASH'!A5861</f>
        <v/>
      </c>
      <c r="B5861">
        <f>'DATA DASH'!B5861</f>
        <v/>
      </c>
      <c r="C5861">
        <f>'DATA DASH'!C5861</f>
        <v/>
      </c>
      <c r="D5861">
        <f>'DATA DASH'!D5861</f>
        <v/>
      </c>
      <c r="E5861">
        <f>'DATA DASH'!E5861</f>
        <v/>
      </c>
      <c r="F5861">
        <f>'DATA DASH'!F5861</f>
        <v/>
      </c>
      <c r="G5861">
        <f>'DATA DASH'!G5861</f>
        <v/>
      </c>
      <c r="H5861">
        <f>'DATA DASH'!H5861</f>
        <v/>
      </c>
      <c r="I5861">
        <f>'DATA DASH'!I5861</f>
        <v/>
      </c>
      <c r="J5861">
        <f>'DATA DASH'!J5861</f>
        <v/>
      </c>
      <c r="K5861">
        <f>'DATA DASH'!K5861</f>
        <v/>
      </c>
      <c r="L5861">
        <f>'DATA DASH'!L5861</f>
        <v/>
      </c>
      <c r="M5861">
        <f>'DATA DASH'!M5861</f>
        <v/>
      </c>
    </row>
    <row r="5862">
      <c r="A5862">
        <f>'DATA DASH'!A5862</f>
        <v/>
      </c>
      <c r="B5862">
        <f>'DATA DASH'!B5862</f>
        <v/>
      </c>
      <c r="C5862">
        <f>'DATA DASH'!C5862</f>
        <v/>
      </c>
      <c r="D5862">
        <f>'DATA DASH'!D5862</f>
        <v/>
      </c>
      <c r="E5862">
        <f>'DATA DASH'!E5862</f>
        <v/>
      </c>
      <c r="F5862">
        <f>'DATA DASH'!F5862</f>
        <v/>
      </c>
      <c r="G5862">
        <f>'DATA DASH'!G5862</f>
        <v/>
      </c>
      <c r="H5862">
        <f>'DATA DASH'!H5862</f>
        <v/>
      </c>
      <c r="I5862">
        <f>'DATA DASH'!I5862</f>
        <v/>
      </c>
      <c r="J5862">
        <f>'DATA DASH'!J5862</f>
        <v/>
      </c>
      <c r="K5862">
        <f>'DATA DASH'!K5862</f>
        <v/>
      </c>
      <c r="L5862">
        <f>'DATA DASH'!L5862</f>
        <v/>
      </c>
      <c r="M5862">
        <f>'DATA DASH'!M5862</f>
        <v/>
      </c>
    </row>
    <row r="5863">
      <c r="A5863">
        <f>'DATA DASH'!A5863</f>
        <v/>
      </c>
      <c r="B5863">
        <f>'DATA DASH'!B5863</f>
        <v/>
      </c>
      <c r="C5863">
        <f>'DATA DASH'!C5863</f>
        <v/>
      </c>
      <c r="D5863">
        <f>'DATA DASH'!D5863</f>
        <v/>
      </c>
      <c r="E5863">
        <f>'DATA DASH'!E5863</f>
        <v/>
      </c>
      <c r="F5863">
        <f>'DATA DASH'!F5863</f>
        <v/>
      </c>
      <c r="G5863">
        <f>'DATA DASH'!G5863</f>
        <v/>
      </c>
      <c r="H5863">
        <f>'DATA DASH'!H5863</f>
        <v/>
      </c>
      <c r="I5863">
        <f>'DATA DASH'!I5863</f>
        <v/>
      </c>
      <c r="J5863">
        <f>'DATA DASH'!J5863</f>
        <v/>
      </c>
      <c r="K5863">
        <f>'DATA DASH'!K5863</f>
        <v/>
      </c>
      <c r="L5863">
        <f>'DATA DASH'!L5863</f>
        <v/>
      </c>
      <c r="M5863">
        <f>'DATA DASH'!M5863</f>
        <v/>
      </c>
    </row>
    <row r="5864">
      <c r="A5864">
        <f>'DATA DASH'!A5864</f>
        <v/>
      </c>
      <c r="B5864">
        <f>'DATA DASH'!B5864</f>
        <v/>
      </c>
      <c r="C5864">
        <f>'DATA DASH'!C5864</f>
        <v/>
      </c>
      <c r="D5864">
        <f>'DATA DASH'!D5864</f>
        <v/>
      </c>
      <c r="E5864">
        <f>'DATA DASH'!E5864</f>
        <v/>
      </c>
      <c r="F5864">
        <f>'DATA DASH'!F5864</f>
        <v/>
      </c>
      <c r="G5864">
        <f>'DATA DASH'!G5864</f>
        <v/>
      </c>
      <c r="H5864">
        <f>'DATA DASH'!H5864</f>
        <v/>
      </c>
      <c r="I5864">
        <f>'DATA DASH'!I5864</f>
        <v/>
      </c>
      <c r="J5864">
        <f>'DATA DASH'!J5864</f>
        <v/>
      </c>
      <c r="K5864">
        <f>'DATA DASH'!K5864</f>
        <v/>
      </c>
      <c r="L5864">
        <f>'DATA DASH'!L5864</f>
        <v/>
      </c>
      <c r="M5864">
        <f>'DATA DASH'!M5864</f>
        <v/>
      </c>
    </row>
    <row r="5865">
      <c r="A5865">
        <f>'DATA DASH'!A5865</f>
        <v/>
      </c>
      <c r="B5865">
        <f>'DATA DASH'!B5865</f>
        <v/>
      </c>
      <c r="C5865">
        <f>'DATA DASH'!C5865</f>
        <v/>
      </c>
      <c r="D5865">
        <f>'DATA DASH'!D5865</f>
        <v/>
      </c>
      <c r="E5865">
        <f>'DATA DASH'!E5865</f>
        <v/>
      </c>
      <c r="F5865">
        <f>'DATA DASH'!F5865</f>
        <v/>
      </c>
      <c r="G5865">
        <f>'DATA DASH'!G5865</f>
        <v/>
      </c>
      <c r="H5865">
        <f>'DATA DASH'!H5865</f>
        <v/>
      </c>
      <c r="I5865">
        <f>'DATA DASH'!I5865</f>
        <v/>
      </c>
      <c r="J5865">
        <f>'DATA DASH'!J5865</f>
        <v/>
      </c>
      <c r="K5865">
        <f>'DATA DASH'!K5865</f>
        <v/>
      </c>
      <c r="L5865">
        <f>'DATA DASH'!L5865</f>
        <v/>
      </c>
      <c r="M5865">
        <f>'DATA DASH'!M5865</f>
        <v/>
      </c>
    </row>
    <row r="5866">
      <c r="A5866">
        <f>'DATA DASH'!A5866</f>
        <v/>
      </c>
      <c r="B5866">
        <f>'DATA DASH'!B5866</f>
        <v/>
      </c>
      <c r="C5866">
        <f>'DATA DASH'!C5866</f>
        <v/>
      </c>
      <c r="D5866">
        <f>'DATA DASH'!D5866</f>
        <v/>
      </c>
      <c r="E5866">
        <f>'DATA DASH'!E5866</f>
        <v/>
      </c>
      <c r="F5866">
        <f>'DATA DASH'!F5866</f>
        <v/>
      </c>
      <c r="G5866">
        <f>'DATA DASH'!G5866</f>
        <v/>
      </c>
      <c r="H5866">
        <f>'DATA DASH'!H5866</f>
        <v/>
      </c>
      <c r="I5866">
        <f>'DATA DASH'!I5866</f>
        <v/>
      </c>
      <c r="J5866">
        <f>'DATA DASH'!J5866</f>
        <v/>
      </c>
      <c r="K5866">
        <f>'DATA DASH'!K5866</f>
        <v/>
      </c>
      <c r="L5866">
        <f>'DATA DASH'!L5866</f>
        <v/>
      </c>
      <c r="M5866">
        <f>'DATA DASH'!M5866</f>
        <v/>
      </c>
    </row>
    <row r="5867">
      <c r="A5867">
        <f>'DATA DASH'!A5867</f>
        <v/>
      </c>
      <c r="B5867">
        <f>'DATA DASH'!B5867</f>
        <v/>
      </c>
      <c r="C5867">
        <f>'DATA DASH'!C5867</f>
        <v/>
      </c>
      <c r="D5867">
        <f>'DATA DASH'!D5867</f>
        <v/>
      </c>
      <c r="E5867">
        <f>'DATA DASH'!E5867</f>
        <v/>
      </c>
      <c r="F5867">
        <f>'DATA DASH'!F5867</f>
        <v/>
      </c>
      <c r="G5867">
        <f>'DATA DASH'!G5867</f>
        <v/>
      </c>
      <c r="H5867">
        <f>'DATA DASH'!H5867</f>
        <v/>
      </c>
      <c r="I5867">
        <f>'DATA DASH'!I5867</f>
        <v/>
      </c>
      <c r="J5867">
        <f>'DATA DASH'!J5867</f>
        <v/>
      </c>
      <c r="K5867">
        <f>'DATA DASH'!K5867</f>
        <v/>
      </c>
      <c r="L5867">
        <f>'DATA DASH'!L5867</f>
        <v/>
      </c>
      <c r="M5867">
        <f>'DATA DASH'!M5867</f>
        <v/>
      </c>
    </row>
    <row r="5868">
      <c r="A5868">
        <f>'DATA DASH'!A5868</f>
        <v/>
      </c>
      <c r="B5868">
        <f>'DATA DASH'!B5868</f>
        <v/>
      </c>
      <c r="C5868">
        <f>'DATA DASH'!C5868</f>
        <v/>
      </c>
      <c r="D5868">
        <f>'DATA DASH'!D5868</f>
        <v/>
      </c>
      <c r="E5868">
        <f>'DATA DASH'!E5868</f>
        <v/>
      </c>
      <c r="F5868">
        <f>'DATA DASH'!F5868</f>
        <v/>
      </c>
      <c r="G5868">
        <f>'DATA DASH'!G5868</f>
        <v/>
      </c>
      <c r="H5868">
        <f>'DATA DASH'!H5868</f>
        <v/>
      </c>
      <c r="I5868">
        <f>'DATA DASH'!I5868</f>
        <v/>
      </c>
      <c r="J5868">
        <f>'DATA DASH'!J5868</f>
        <v/>
      </c>
      <c r="K5868">
        <f>'DATA DASH'!K5868</f>
        <v/>
      </c>
      <c r="L5868">
        <f>'DATA DASH'!L5868</f>
        <v/>
      </c>
      <c r="M5868">
        <f>'DATA DASH'!M5868</f>
        <v/>
      </c>
    </row>
    <row r="5869">
      <c r="A5869">
        <f>'DATA DASH'!A5869</f>
        <v/>
      </c>
      <c r="B5869">
        <f>'DATA DASH'!B5869</f>
        <v/>
      </c>
      <c r="C5869">
        <f>'DATA DASH'!C5869</f>
        <v/>
      </c>
      <c r="D5869">
        <f>'DATA DASH'!D5869</f>
        <v/>
      </c>
      <c r="E5869">
        <f>'DATA DASH'!E5869</f>
        <v/>
      </c>
      <c r="F5869">
        <f>'DATA DASH'!F5869</f>
        <v/>
      </c>
      <c r="G5869">
        <f>'DATA DASH'!G5869</f>
        <v/>
      </c>
      <c r="H5869">
        <f>'DATA DASH'!H5869</f>
        <v/>
      </c>
      <c r="I5869">
        <f>'DATA DASH'!I5869</f>
        <v/>
      </c>
      <c r="J5869">
        <f>'DATA DASH'!J5869</f>
        <v/>
      </c>
      <c r="K5869">
        <f>'DATA DASH'!K5869</f>
        <v/>
      </c>
      <c r="L5869">
        <f>'DATA DASH'!L5869</f>
        <v/>
      </c>
      <c r="M5869">
        <f>'DATA DASH'!M5869</f>
        <v/>
      </c>
    </row>
    <row r="5870">
      <c r="A5870">
        <f>'DATA DASH'!A5870</f>
        <v/>
      </c>
      <c r="B5870">
        <f>'DATA DASH'!B5870</f>
        <v/>
      </c>
      <c r="C5870">
        <f>'DATA DASH'!C5870</f>
        <v/>
      </c>
      <c r="D5870">
        <f>'DATA DASH'!D5870</f>
        <v/>
      </c>
      <c r="E5870">
        <f>'DATA DASH'!E5870</f>
        <v/>
      </c>
      <c r="F5870">
        <f>'DATA DASH'!F5870</f>
        <v/>
      </c>
      <c r="G5870">
        <f>'DATA DASH'!G5870</f>
        <v/>
      </c>
      <c r="H5870">
        <f>'DATA DASH'!H5870</f>
        <v/>
      </c>
      <c r="I5870">
        <f>'DATA DASH'!I5870</f>
        <v/>
      </c>
      <c r="J5870">
        <f>'DATA DASH'!J5870</f>
        <v/>
      </c>
      <c r="K5870">
        <f>'DATA DASH'!K5870</f>
        <v/>
      </c>
      <c r="L5870">
        <f>'DATA DASH'!L5870</f>
        <v/>
      </c>
      <c r="M5870">
        <f>'DATA DASH'!M5870</f>
        <v/>
      </c>
    </row>
    <row r="5871">
      <c r="A5871">
        <f>'DATA DASH'!A5871</f>
        <v/>
      </c>
      <c r="B5871">
        <f>'DATA DASH'!B5871</f>
        <v/>
      </c>
      <c r="C5871">
        <f>'DATA DASH'!C5871</f>
        <v/>
      </c>
      <c r="D5871">
        <f>'DATA DASH'!D5871</f>
        <v/>
      </c>
      <c r="E5871">
        <f>'DATA DASH'!E5871</f>
        <v/>
      </c>
      <c r="F5871">
        <f>'DATA DASH'!F5871</f>
        <v/>
      </c>
      <c r="G5871">
        <f>'DATA DASH'!G5871</f>
        <v/>
      </c>
      <c r="H5871">
        <f>'DATA DASH'!H5871</f>
        <v/>
      </c>
      <c r="I5871">
        <f>'DATA DASH'!I5871</f>
        <v/>
      </c>
      <c r="J5871">
        <f>'DATA DASH'!J5871</f>
        <v/>
      </c>
      <c r="K5871">
        <f>'DATA DASH'!K5871</f>
        <v/>
      </c>
      <c r="L5871">
        <f>'DATA DASH'!L5871</f>
        <v/>
      </c>
      <c r="M5871">
        <f>'DATA DASH'!M5871</f>
        <v/>
      </c>
    </row>
    <row r="5872">
      <c r="A5872">
        <f>'DATA DASH'!A5872</f>
        <v/>
      </c>
      <c r="B5872">
        <f>'DATA DASH'!B5872</f>
        <v/>
      </c>
      <c r="C5872">
        <f>'DATA DASH'!C5872</f>
        <v/>
      </c>
      <c r="D5872">
        <f>'DATA DASH'!D5872</f>
        <v/>
      </c>
      <c r="E5872">
        <f>'DATA DASH'!E5872</f>
        <v/>
      </c>
      <c r="F5872">
        <f>'DATA DASH'!F5872</f>
        <v/>
      </c>
      <c r="G5872">
        <f>'DATA DASH'!G5872</f>
        <v/>
      </c>
      <c r="H5872">
        <f>'DATA DASH'!H5872</f>
        <v/>
      </c>
      <c r="I5872">
        <f>'DATA DASH'!I5872</f>
        <v/>
      </c>
      <c r="J5872">
        <f>'DATA DASH'!J5872</f>
        <v/>
      </c>
      <c r="K5872">
        <f>'DATA DASH'!K5872</f>
        <v/>
      </c>
      <c r="L5872">
        <f>'DATA DASH'!L5872</f>
        <v/>
      </c>
      <c r="M5872">
        <f>'DATA DASH'!M5872</f>
        <v/>
      </c>
    </row>
    <row r="5873">
      <c r="A5873">
        <f>'DATA DASH'!A5873</f>
        <v/>
      </c>
      <c r="B5873">
        <f>'DATA DASH'!B5873</f>
        <v/>
      </c>
      <c r="C5873">
        <f>'DATA DASH'!C5873</f>
        <v/>
      </c>
      <c r="D5873">
        <f>'DATA DASH'!D5873</f>
        <v/>
      </c>
      <c r="E5873">
        <f>'DATA DASH'!E5873</f>
        <v/>
      </c>
      <c r="F5873">
        <f>'DATA DASH'!F5873</f>
        <v/>
      </c>
      <c r="G5873">
        <f>'DATA DASH'!G5873</f>
        <v/>
      </c>
      <c r="H5873">
        <f>'DATA DASH'!H5873</f>
        <v/>
      </c>
      <c r="I5873">
        <f>'DATA DASH'!I5873</f>
        <v/>
      </c>
      <c r="J5873">
        <f>'DATA DASH'!J5873</f>
        <v/>
      </c>
      <c r="K5873">
        <f>'DATA DASH'!K5873</f>
        <v/>
      </c>
      <c r="L5873">
        <f>'DATA DASH'!L5873</f>
        <v/>
      </c>
      <c r="M5873">
        <f>'DATA DASH'!M5873</f>
        <v/>
      </c>
    </row>
    <row r="5874">
      <c r="A5874">
        <f>'DATA DASH'!A5874</f>
        <v/>
      </c>
      <c r="B5874">
        <f>'DATA DASH'!B5874</f>
        <v/>
      </c>
      <c r="C5874">
        <f>'DATA DASH'!C5874</f>
        <v/>
      </c>
      <c r="D5874">
        <f>'DATA DASH'!D5874</f>
        <v/>
      </c>
      <c r="E5874">
        <f>'DATA DASH'!E5874</f>
        <v/>
      </c>
      <c r="F5874">
        <f>'DATA DASH'!F5874</f>
        <v/>
      </c>
      <c r="G5874">
        <f>'DATA DASH'!G5874</f>
        <v/>
      </c>
      <c r="H5874">
        <f>'DATA DASH'!H5874</f>
        <v/>
      </c>
      <c r="I5874">
        <f>'DATA DASH'!I5874</f>
        <v/>
      </c>
      <c r="J5874">
        <f>'DATA DASH'!J5874</f>
        <v/>
      </c>
      <c r="K5874">
        <f>'DATA DASH'!K5874</f>
        <v/>
      </c>
      <c r="L5874">
        <f>'DATA DASH'!L5874</f>
        <v/>
      </c>
      <c r="M5874">
        <f>'DATA DASH'!M5874</f>
        <v/>
      </c>
    </row>
    <row r="5875">
      <c r="A5875">
        <f>'DATA DASH'!A5875</f>
        <v/>
      </c>
      <c r="B5875">
        <f>'DATA DASH'!B5875</f>
        <v/>
      </c>
      <c r="C5875">
        <f>'DATA DASH'!C5875</f>
        <v/>
      </c>
      <c r="D5875">
        <f>'DATA DASH'!D5875</f>
        <v/>
      </c>
      <c r="E5875">
        <f>'DATA DASH'!E5875</f>
        <v/>
      </c>
      <c r="F5875">
        <f>'DATA DASH'!F5875</f>
        <v/>
      </c>
      <c r="G5875">
        <f>'DATA DASH'!G5875</f>
        <v/>
      </c>
      <c r="H5875">
        <f>'DATA DASH'!H5875</f>
        <v/>
      </c>
      <c r="I5875">
        <f>'DATA DASH'!I5875</f>
        <v/>
      </c>
      <c r="J5875">
        <f>'DATA DASH'!J5875</f>
        <v/>
      </c>
      <c r="K5875">
        <f>'DATA DASH'!K5875</f>
        <v/>
      </c>
      <c r="L5875">
        <f>'DATA DASH'!L5875</f>
        <v/>
      </c>
      <c r="M5875">
        <f>'DATA DASH'!M5875</f>
        <v/>
      </c>
    </row>
    <row r="5876">
      <c r="A5876">
        <f>'DATA DASH'!A5876</f>
        <v/>
      </c>
      <c r="B5876">
        <f>'DATA DASH'!B5876</f>
        <v/>
      </c>
      <c r="C5876">
        <f>'DATA DASH'!C5876</f>
        <v/>
      </c>
      <c r="D5876">
        <f>'DATA DASH'!D5876</f>
        <v/>
      </c>
      <c r="E5876">
        <f>'DATA DASH'!E5876</f>
        <v/>
      </c>
      <c r="F5876">
        <f>'DATA DASH'!F5876</f>
        <v/>
      </c>
      <c r="G5876">
        <f>'DATA DASH'!G5876</f>
        <v/>
      </c>
      <c r="H5876">
        <f>'DATA DASH'!H5876</f>
        <v/>
      </c>
      <c r="I5876">
        <f>'DATA DASH'!I5876</f>
        <v/>
      </c>
      <c r="J5876">
        <f>'DATA DASH'!J5876</f>
        <v/>
      </c>
      <c r="K5876">
        <f>'DATA DASH'!K5876</f>
        <v/>
      </c>
      <c r="L5876">
        <f>'DATA DASH'!L5876</f>
        <v/>
      </c>
      <c r="M5876">
        <f>'DATA DASH'!M5876</f>
        <v/>
      </c>
    </row>
    <row r="5877">
      <c r="A5877">
        <f>'DATA DASH'!A5877</f>
        <v/>
      </c>
      <c r="B5877">
        <f>'DATA DASH'!B5877</f>
        <v/>
      </c>
      <c r="C5877">
        <f>'DATA DASH'!C5877</f>
        <v/>
      </c>
      <c r="D5877">
        <f>'DATA DASH'!D5877</f>
        <v/>
      </c>
      <c r="E5877">
        <f>'DATA DASH'!E5877</f>
        <v/>
      </c>
      <c r="F5877">
        <f>'DATA DASH'!F5877</f>
        <v/>
      </c>
      <c r="G5877">
        <f>'DATA DASH'!G5877</f>
        <v/>
      </c>
      <c r="H5877">
        <f>'DATA DASH'!H5877</f>
        <v/>
      </c>
      <c r="I5877">
        <f>'DATA DASH'!I5877</f>
        <v/>
      </c>
      <c r="J5877">
        <f>'DATA DASH'!J5877</f>
        <v/>
      </c>
      <c r="K5877">
        <f>'DATA DASH'!K5877</f>
        <v/>
      </c>
      <c r="L5877">
        <f>'DATA DASH'!L5877</f>
        <v/>
      </c>
      <c r="M5877">
        <f>'DATA DASH'!M5877</f>
        <v/>
      </c>
    </row>
    <row r="5878">
      <c r="A5878">
        <f>'DATA DASH'!A5878</f>
        <v/>
      </c>
      <c r="B5878">
        <f>'DATA DASH'!B5878</f>
        <v/>
      </c>
      <c r="C5878">
        <f>'DATA DASH'!C5878</f>
        <v/>
      </c>
      <c r="D5878">
        <f>'DATA DASH'!D5878</f>
        <v/>
      </c>
      <c r="E5878">
        <f>'DATA DASH'!E5878</f>
        <v/>
      </c>
      <c r="F5878">
        <f>'DATA DASH'!F5878</f>
        <v/>
      </c>
      <c r="G5878">
        <f>'DATA DASH'!G5878</f>
        <v/>
      </c>
      <c r="H5878">
        <f>'DATA DASH'!H5878</f>
        <v/>
      </c>
      <c r="I5878">
        <f>'DATA DASH'!I5878</f>
        <v/>
      </c>
      <c r="J5878">
        <f>'DATA DASH'!J5878</f>
        <v/>
      </c>
      <c r="K5878">
        <f>'DATA DASH'!K5878</f>
        <v/>
      </c>
      <c r="L5878">
        <f>'DATA DASH'!L5878</f>
        <v/>
      </c>
      <c r="M5878">
        <f>'DATA DASH'!M5878</f>
        <v/>
      </c>
    </row>
    <row r="5879">
      <c r="A5879">
        <f>'DATA DASH'!A5879</f>
        <v/>
      </c>
      <c r="B5879">
        <f>'DATA DASH'!B5879</f>
        <v/>
      </c>
      <c r="C5879">
        <f>'DATA DASH'!C5879</f>
        <v/>
      </c>
      <c r="D5879">
        <f>'DATA DASH'!D5879</f>
        <v/>
      </c>
      <c r="E5879">
        <f>'DATA DASH'!E5879</f>
        <v/>
      </c>
      <c r="F5879">
        <f>'DATA DASH'!F5879</f>
        <v/>
      </c>
      <c r="G5879">
        <f>'DATA DASH'!G5879</f>
        <v/>
      </c>
      <c r="H5879">
        <f>'DATA DASH'!H5879</f>
        <v/>
      </c>
      <c r="I5879">
        <f>'DATA DASH'!I5879</f>
        <v/>
      </c>
      <c r="J5879">
        <f>'DATA DASH'!J5879</f>
        <v/>
      </c>
      <c r="K5879">
        <f>'DATA DASH'!K5879</f>
        <v/>
      </c>
      <c r="L5879">
        <f>'DATA DASH'!L5879</f>
        <v/>
      </c>
      <c r="M5879">
        <f>'DATA DASH'!M5879</f>
        <v/>
      </c>
    </row>
    <row r="5880">
      <c r="A5880">
        <f>'DATA DASH'!A5880</f>
        <v/>
      </c>
      <c r="B5880">
        <f>'DATA DASH'!B5880</f>
        <v/>
      </c>
      <c r="C5880">
        <f>'DATA DASH'!C5880</f>
        <v/>
      </c>
      <c r="D5880">
        <f>'DATA DASH'!D5880</f>
        <v/>
      </c>
      <c r="E5880">
        <f>'DATA DASH'!E5880</f>
        <v/>
      </c>
      <c r="F5880">
        <f>'DATA DASH'!F5880</f>
        <v/>
      </c>
      <c r="G5880">
        <f>'DATA DASH'!G5880</f>
        <v/>
      </c>
      <c r="H5880">
        <f>'DATA DASH'!H5880</f>
        <v/>
      </c>
      <c r="I5880">
        <f>'DATA DASH'!I5880</f>
        <v/>
      </c>
      <c r="J5880">
        <f>'DATA DASH'!J5880</f>
        <v/>
      </c>
      <c r="K5880">
        <f>'DATA DASH'!K5880</f>
        <v/>
      </c>
      <c r="L5880">
        <f>'DATA DASH'!L5880</f>
        <v/>
      </c>
      <c r="M5880">
        <f>'DATA DASH'!M5880</f>
        <v/>
      </c>
    </row>
    <row r="5881">
      <c r="A5881">
        <f>'DATA DASH'!A5881</f>
        <v/>
      </c>
      <c r="B5881">
        <f>'DATA DASH'!B5881</f>
        <v/>
      </c>
      <c r="C5881">
        <f>'DATA DASH'!C5881</f>
        <v/>
      </c>
      <c r="D5881">
        <f>'DATA DASH'!D5881</f>
        <v/>
      </c>
      <c r="E5881">
        <f>'DATA DASH'!E5881</f>
        <v/>
      </c>
      <c r="F5881">
        <f>'DATA DASH'!F5881</f>
        <v/>
      </c>
      <c r="G5881">
        <f>'DATA DASH'!G5881</f>
        <v/>
      </c>
      <c r="H5881">
        <f>'DATA DASH'!H5881</f>
        <v/>
      </c>
      <c r="I5881">
        <f>'DATA DASH'!I5881</f>
        <v/>
      </c>
      <c r="J5881">
        <f>'DATA DASH'!J5881</f>
        <v/>
      </c>
      <c r="K5881">
        <f>'DATA DASH'!K5881</f>
        <v/>
      </c>
      <c r="L5881">
        <f>'DATA DASH'!L5881</f>
        <v/>
      </c>
      <c r="M5881">
        <f>'DATA DASH'!M5881</f>
        <v/>
      </c>
    </row>
    <row r="5882">
      <c r="A5882">
        <f>'DATA DASH'!A5882</f>
        <v/>
      </c>
      <c r="B5882">
        <f>'DATA DASH'!B5882</f>
        <v/>
      </c>
      <c r="C5882">
        <f>'DATA DASH'!C5882</f>
        <v/>
      </c>
      <c r="D5882">
        <f>'DATA DASH'!D5882</f>
        <v/>
      </c>
      <c r="E5882">
        <f>'DATA DASH'!E5882</f>
        <v/>
      </c>
      <c r="F5882">
        <f>'DATA DASH'!F5882</f>
        <v/>
      </c>
      <c r="G5882">
        <f>'DATA DASH'!G5882</f>
        <v/>
      </c>
      <c r="H5882">
        <f>'DATA DASH'!H5882</f>
        <v/>
      </c>
      <c r="I5882">
        <f>'DATA DASH'!I5882</f>
        <v/>
      </c>
      <c r="J5882">
        <f>'DATA DASH'!J5882</f>
        <v/>
      </c>
      <c r="K5882">
        <f>'DATA DASH'!K5882</f>
        <v/>
      </c>
      <c r="L5882">
        <f>'DATA DASH'!L5882</f>
        <v/>
      </c>
      <c r="M5882">
        <f>'DATA DASH'!M5882</f>
        <v/>
      </c>
    </row>
    <row r="5883">
      <c r="A5883">
        <f>'DATA DASH'!A5883</f>
        <v/>
      </c>
      <c r="B5883">
        <f>'DATA DASH'!B5883</f>
        <v/>
      </c>
      <c r="C5883">
        <f>'DATA DASH'!C5883</f>
        <v/>
      </c>
      <c r="D5883">
        <f>'DATA DASH'!D5883</f>
        <v/>
      </c>
      <c r="E5883">
        <f>'DATA DASH'!E5883</f>
        <v/>
      </c>
      <c r="F5883">
        <f>'DATA DASH'!F5883</f>
        <v/>
      </c>
      <c r="G5883">
        <f>'DATA DASH'!G5883</f>
        <v/>
      </c>
      <c r="H5883">
        <f>'DATA DASH'!H5883</f>
        <v/>
      </c>
      <c r="I5883">
        <f>'DATA DASH'!I5883</f>
        <v/>
      </c>
      <c r="J5883">
        <f>'DATA DASH'!J5883</f>
        <v/>
      </c>
      <c r="K5883">
        <f>'DATA DASH'!K5883</f>
        <v/>
      </c>
      <c r="L5883">
        <f>'DATA DASH'!L5883</f>
        <v/>
      </c>
      <c r="M5883">
        <f>'DATA DASH'!M5883</f>
        <v/>
      </c>
    </row>
    <row r="5884">
      <c r="A5884">
        <f>'DATA DASH'!A5884</f>
        <v/>
      </c>
      <c r="B5884">
        <f>'DATA DASH'!B5884</f>
        <v/>
      </c>
      <c r="C5884">
        <f>'DATA DASH'!C5884</f>
        <v/>
      </c>
      <c r="D5884">
        <f>'DATA DASH'!D5884</f>
        <v/>
      </c>
      <c r="E5884">
        <f>'DATA DASH'!E5884</f>
        <v/>
      </c>
      <c r="F5884">
        <f>'DATA DASH'!F5884</f>
        <v/>
      </c>
      <c r="G5884">
        <f>'DATA DASH'!G5884</f>
        <v/>
      </c>
      <c r="H5884">
        <f>'DATA DASH'!H5884</f>
        <v/>
      </c>
      <c r="I5884">
        <f>'DATA DASH'!I5884</f>
        <v/>
      </c>
      <c r="J5884">
        <f>'DATA DASH'!J5884</f>
        <v/>
      </c>
      <c r="K5884">
        <f>'DATA DASH'!K5884</f>
        <v/>
      </c>
      <c r="L5884">
        <f>'DATA DASH'!L5884</f>
        <v/>
      </c>
      <c r="M5884">
        <f>'DATA DASH'!M5884</f>
        <v/>
      </c>
    </row>
    <row r="5885">
      <c r="A5885">
        <f>'DATA DASH'!A5885</f>
        <v/>
      </c>
      <c r="B5885">
        <f>'DATA DASH'!B5885</f>
        <v/>
      </c>
      <c r="C5885">
        <f>'DATA DASH'!C5885</f>
        <v/>
      </c>
      <c r="D5885">
        <f>'DATA DASH'!D5885</f>
        <v/>
      </c>
      <c r="E5885">
        <f>'DATA DASH'!E5885</f>
        <v/>
      </c>
      <c r="F5885">
        <f>'DATA DASH'!F5885</f>
        <v/>
      </c>
      <c r="G5885">
        <f>'DATA DASH'!G5885</f>
        <v/>
      </c>
      <c r="H5885">
        <f>'DATA DASH'!H5885</f>
        <v/>
      </c>
      <c r="I5885">
        <f>'DATA DASH'!I5885</f>
        <v/>
      </c>
      <c r="J5885">
        <f>'DATA DASH'!J5885</f>
        <v/>
      </c>
      <c r="K5885">
        <f>'DATA DASH'!K5885</f>
        <v/>
      </c>
      <c r="L5885">
        <f>'DATA DASH'!L5885</f>
        <v/>
      </c>
      <c r="M5885">
        <f>'DATA DASH'!M5885</f>
        <v/>
      </c>
    </row>
    <row r="5886">
      <c r="A5886">
        <f>'DATA DASH'!A5886</f>
        <v/>
      </c>
      <c r="B5886">
        <f>'DATA DASH'!B5886</f>
        <v/>
      </c>
      <c r="C5886">
        <f>'DATA DASH'!C5886</f>
        <v/>
      </c>
      <c r="D5886">
        <f>'DATA DASH'!D5886</f>
        <v/>
      </c>
      <c r="E5886">
        <f>'DATA DASH'!E5886</f>
        <v/>
      </c>
      <c r="F5886">
        <f>'DATA DASH'!F5886</f>
        <v/>
      </c>
      <c r="G5886">
        <f>'DATA DASH'!G5886</f>
        <v/>
      </c>
      <c r="H5886">
        <f>'DATA DASH'!H5886</f>
        <v/>
      </c>
      <c r="I5886">
        <f>'DATA DASH'!I5886</f>
        <v/>
      </c>
      <c r="J5886">
        <f>'DATA DASH'!J5886</f>
        <v/>
      </c>
      <c r="K5886">
        <f>'DATA DASH'!K5886</f>
        <v/>
      </c>
      <c r="L5886">
        <f>'DATA DASH'!L5886</f>
        <v/>
      </c>
      <c r="M5886">
        <f>'DATA DASH'!M5886</f>
        <v/>
      </c>
    </row>
    <row r="5887">
      <c r="A5887">
        <f>'DATA DASH'!A5887</f>
        <v/>
      </c>
      <c r="B5887">
        <f>'DATA DASH'!B5887</f>
        <v/>
      </c>
      <c r="C5887">
        <f>'DATA DASH'!C5887</f>
        <v/>
      </c>
      <c r="D5887">
        <f>'DATA DASH'!D5887</f>
        <v/>
      </c>
      <c r="E5887">
        <f>'DATA DASH'!E5887</f>
        <v/>
      </c>
      <c r="F5887">
        <f>'DATA DASH'!F5887</f>
        <v/>
      </c>
      <c r="G5887">
        <f>'DATA DASH'!G5887</f>
        <v/>
      </c>
      <c r="H5887">
        <f>'DATA DASH'!H5887</f>
        <v/>
      </c>
      <c r="I5887">
        <f>'DATA DASH'!I5887</f>
        <v/>
      </c>
      <c r="J5887">
        <f>'DATA DASH'!J5887</f>
        <v/>
      </c>
      <c r="K5887">
        <f>'DATA DASH'!K5887</f>
        <v/>
      </c>
      <c r="L5887">
        <f>'DATA DASH'!L5887</f>
        <v/>
      </c>
      <c r="M5887">
        <f>'DATA DASH'!M5887</f>
        <v/>
      </c>
    </row>
    <row r="5888">
      <c r="A5888">
        <f>'DATA DASH'!A5888</f>
        <v/>
      </c>
      <c r="B5888">
        <f>'DATA DASH'!B5888</f>
        <v/>
      </c>
      <c r="C5888">
        <f>'DATA DASH'!C5888</f>
        <v/>
      </c>
      <c r="D5888">
        <f>'DATA DASH'!D5888</f>
        <v/>
      </c>
      <c r="E5888">
        <f>'DATA DASH'!E5888</f>
        <v/>
      </c>
      <c r="F5888">
        <f>'DATA DASH'!F5888</f>
        <v/>
      </c>
      <c r="G5888">
        <f>'DATA DASH'!G5888</f>
        <v/>
      </c>
      <c r="H5888">
        <f>'DATA DASH'!H5888</f>
        <v/>
      </c>
      <c r="I5888">
        <f>'DATA DASH'!I5888</f>
        <v/>
      </c>
      <c r="J5888">
        <f>'DATA DASH'!J5888</f>
        <v/>
      </c>
      <c r="K5888">
        <f>'DATA DASH'!K5888</f>
        <v/>
      </c>
      <c r="L5888">
        <f>'DATA DASH'!L5888</f>
        <v/>
      </c>
      <c r="M5888">
        <f>'DATA DASH'!M5888</f>
        <v/>
      </c>
    </row>
    <row r="5889">
      <c r="A5889">
        <f>'DATA DASH'!A5889</f>
        <v/>
      </c>
      <c r="B5889">
        <f>'DATA DASH'!B5889</f>
        <v/>
      </c>
      <c r="C5889">
        <f>'DATA DASH'!C5889</f>
        <v/>
      </c>
      <c r="D5889">
        <f>'DATA DASH'!D5889</f>
        <v/>
      </c>
      <c r="E5889">
        <f>'DATA DASH'!E5889</f>
        <v/>
      </c>
      <c r="F5889">
        <f>'DATA DASH'!F5889</f>
        <v/>
      </c>
      <c r="G5889">
        <f>'DATA DASH'!G5889</f>
        <v/>
      </c>
      <c r="H5889">
        <f>'DATA DASH'!H5889</f>
        <v/>
      </c>
      <c r="I5889">
        <f>'DATA DASH'!I5889</f>
        <v/>
      </c>
      <c r="J5889">
        <f>'DATA DASH'!J5889</f>
        <v/>
      </c>
      <c r="K5889">
        <f>'DATA DASH'!K5889</f>
        <v/>
      </c>
      <c r="L5889">
        <f>'DATA DASH'!L5889</f>
        <v/>
      </c>
      <c r="M5889">
        <f>'DATA DASH'!M5889</f>
        <v/>
      </c>
    </row>
    <row r="5890">
      <c r="A5890">
        <f>'DATA DASH'!A5890</f>
        <v/>
      </c>
      <c r="B5890">
        <f>'DATA DASH'!B5890</f>
        <v/>
      </c>
      <c r="C5890">
        <f>'DATA DASH'!C5890</f>
        <v/>
      </c>
      <c r="D5890">
        <f>'DATA DASH'!D5890</f>
        <v/>
      </c>
      <c r="E5890">
        <f>'DATA DASH'!E5890</f>
        <v/>
      </c>
      <c r="F5890">
        <f>'DATA DASH'!F5890</f>
        <v/>
      </c>
      <c r="G5890">
        <f>'DATA DASH'!G5890</f>
        <v/>
      </c>
      <c r="H5890">
        <f>'DATA DASH'!H5890</f>
        <v/>
      </c>
      <c r="I5890">
        <f>'DATA DASH'!I5890</f>
        <v/>
      </c>
      <c r="J5890">
        <f>'DATA DASH'!J5890</f>
        <v/>
      </c>
      <c r="K5890">
        <f>'DATA DASH'!K5890</f>
        <v/>
      </c>
      <c r="L5890">
        <f>'DATA DASH'!L5890</f>
        <v/>
      </c>
      <c r="M5890">
        <f>'DATA DASH'!M5890</f>
        <v/>
      </c>
    </row>
    <row r="5891">
      <c r="A5891">
        <f>'DATA DASH'!A5891</f>
        <v/>
      </c>
      <c r="B5891">
        <f>'DATA DASH'!B5891</f>
        <v/>
      </c>
      <c r="C5891">
        <f>'DATA DASH'!C5891</f>
        <v/>
      </c>
      <c r="D5891">
        <f>'DATA DASH'!D5891</f>
        <v/>
      </c>
      <c r="E5891">
        <f>'DATA DASH'!E5891</f>
        <v/>
      </c>
      <c r="F5891">
        <f>'DATA DASH'!F5891</f>
        <v/>
      </c>
      <c r="G5891">
        <f>'DATA DASH'!G5891</f>
        <v/>
      </c>
      <c r="H5891">
        <f>'DATA DASH'!H5891</f>
        <v/>
      </c>
      <c r="I5891">
        <f>'DATA DASH'!I5891</f>
        <v/>
      </c>
      <c r="J5891">
        <f>'DATA DASH'!J5891</f>
        <v/>
      </c>
      <c r="K5891">
        <f>'DATA DASH'!K5891</f>
        <v/>
      </c>
      <c r="L5891">
        <f>'DATA DASH'!L5891</f>
        <v/>
      </c>
      <c r="M5891">
        <f>'DATA DASH'!M5891</f>
        <v/>
      </c>
    </row>
    <row r="5892">
      <c r="A5892">
        <f>'DATA DASH'!A5892</f>
        <v/>
      </c>
      <c r="B5892">
        <f>'DATA DASH'!B5892</f>
        <v/>
      </c>
      <c r="C5892">
        <f>'DATA DASH'!C5892</f>
        <v/>
      </c>
      <c r="D5892">
        <f>'DATA DASH'!D5892</f>
        <v/>
      </c>
      <c r="E5892">
        <f>'DATA DASH'!E5892</f>
        <v/>
      </c>
      <c r="F5892">
        <f>'DATA DASH'!F5892</f>
        <v/>
      </c>
      <c r="G5892">
        <f>'DATA DASH'!G5892</f>
        <v/>
      </c>
      <c r="H5892">
        <f>'DATA DASH'!H5892</f>
        <v/>
      </c>
      <c r="I5892">
        <f>'DATA DASH'!I5892</f>
        <v/>
      </c>
      <c r="J5892">
        <f>'DATA DASH'!J5892</f>
        <v/>
      </c>
      <c r="K5892">
        <f>'DATA DASH'!K5892</f>
        <v/>
      </c>
      <c r="L5892">
        <f>'DATA DASH'!L5892</f>
        <v/>
      </c>
      <c r="M5892">
        <f>'DATA DASH'!M5892</f>
        <v/>
      </c>
    </row>
    <row r="5893">
      <c r="A5893">
        <f>'DATA DASH'!A5893</f>
        <v/>
      </c>
      <c r="B5893">
        <f>'DATA DASH'!B5893</f>
        <v/>
      </c>
      <c r="C5893">
        <f>'DATA DASH'!C5893</f>
        <v/>
      </c>
      <c r="D5893">
        <f>'DATA DASH'!D5893</f>
        <v/>
      </c>
      <c r="E5893">
        <f>'DATA DASH'!E5893</f>
        <v/>
      </c>
      <c r="F5893">
        <f>'DATA DASH'!F5893</f>
        <v/>
      </c>
      <c r="G5893">
        <f>'DATA DASH'!G5893</f>
        <v/>
      </c>
      <c r="H5893">
        <f>'DATA DASH'!H5893</f>
        <v/>
      </c>
      <c r="I5893">
        <f>'DATA DASH'!I5893</f>
        <v/>
      </c>
      <c r="J5893">
        <f>'DATA DASH'!J5893</f>
        <v/>
      </c>
      <c r="K5893">
        <f>'DATA DASH'!K5893</f>
        <v/>
      </c>
      <c r="L5893">
        <f>'DATA DASH'!L5893</f>
        <v/>
      </c>
      <c r="M5893">
        <f>'DATA DASH'!M5893</f>
        <v/>
      </c>
    </row>
    <row r="5894">
      <c r="A5894">
        <f>'DATA DASH'!A5894</f>
        <v/>
      </c>
      <c r="B5894">
        <f>'DATA DASH'!B5894</f>
        <v/>
      </c>
      <c r="C5894">
        <f>'DATA DASH'!C5894</f>
        <v/>
      </c>
      <c r="D5894">
        <f>'DATA DASH'!D5894</f>
        <v/>
      </c>
      <c r="E5894">
        <f>'DATA DASH'!E5894</f>
        <v/>
      </c>
      <c r="F5894">
        <f>'DATA DASH'!F5894</f>
        <v/>
      </c>
      <c r="G5894">
        <f>'DATA DASH'!G5894</f>
        <v/>
      </c>
      <c r="H5894">
        <f>'DATA DASH'!H5894</f>
        <v/>
      </c>
      <c r="I5894">
        <f>'DATA DASH'!I5894</f>
        <v/>
      </c>
      <c r="J5894">
        <f>'DATA DASH'!J5894</f>
        <v/>
      </c>
      <c r="K5894">
        <f>'DATA DASH'!K5894</f>
        <v/>
      </c>
      <c r="L5894">
        <f>'DATA DASH'!L5894</f>
        <v/>
      </c>
      <c r="M5894">
        <f>'DATA DASH'!M5894</f>
        <v/>
      </c>
    </row>
    <row r="5895">
      <c r="A5895">
        <f>'DATA DASH'!A5895</f>
        <v/>
      </c>
      <c r="B5895">
        <f>'DATA DASH'!B5895</f>
        <v/>
      </c>
      <c r="C5895">
        <f>'DATA DASH'!C5895</f>
        <v/>
      </c>
      <c r="D5895">
        <f>'DATA DASH'!D5895</f>
        <v/>
      </c>
      <c r="E5895">
        <f>'DATA DASH'!E5895</f>
        <v/>
      </c>
      <c r="F5895">
        <f>'DATA DASH'!F5895</f>
        <v/>
      </c>
      <c r="G5895">
        <f>'DATA DASH'!G5895</f>
        <v/>
      </c>
      <c r="H5895">
        <f>'DATA DASH'!H5895</f>
        <v/>
      </c>
      <c r="I5895">
        <f>'DATA DASH'!I5895</f>
        <v/>
      </c>
      <c r="J5895">
        <f>'DATA DASH'!J5895</f>
        <v/>
      </c>
      <c r="K5895">
        <f>'DATA DASH'!K5895</f>
        <v/>
      </c>
      <c r="L5895">
        <f>'DATA DASH'!L5895</f>
        <v/>
      </c>
      <c r="M5895">
        <f>'DATA DASH'!M5895</f>
        <v/>
      </c>
    </row>
    <row r="5896">
      <c r="A5896">
        <f>'DATA DASH'!A5896</f>
        <v/>
      </c>
      <c r="B5896">
        <f>'DATA DASH'!B5896</f>
        <v/>
      </c>
      <c r="C5896">
        <f>'DATA DASH'!C5896</f>
        <v/>
      </c>
      <c r="D5896">
        <f>'DATA DASH'!D5896</f>
        <v/>
      </c>
      <c r="E5896">
        <f>'DATA DASH'!E5896</f>
        <v/>
      </c>
      <c r="F5896">
        <f>'DATA DASH'!F5896</f>
        <v/>
      </c>
      <c r="G5896">
        <f>'DATA DASH'!G5896</f>
        <v/>
      </c>
      <c r="H5896">
        <f>'DATA DASH'!H5896</f>
        <v/>
      </c>
      <c r="I5896">
        <f>'DATA DASH'!I5896</f>
        <v/>
      </c>
      <c r="J5896">
        <f>'DATA DASH'!J5896</f>
        <v/>
      </c>
      <c r="K5896">
        <f>'DATA DASH'!K5896</f>
        <v/>
      </c>
      <c r="L5896">
        <f>'DATA DASH'!L5896</f>
        <v/>
      </c>
      <c r="M5896">
        <f>'DATA DASH'!M5896</f>
        <v/>
      </c>
    </row>
    <row r="5897">
      <c r="A5897">
        <f>'DATA DASH'!A5897</f>
        <v/>
      </c>
      <c r="B5897">
        <f>'DATA DASH'!B5897</f>
        <v/>
      </c>
      <c r="C5897">
        <f>'DATA DASH'!C5897</f>
        <v/>
      </c>
      <c r="D5897">
        <f>'DATA DASH'!D5897</f>
        <v/>
      </c>
      <c r="E5897">
        <f>'DATA DASH'!E5897</f>
        <v/>
      </c>
      <c r="F5897">
        <f>'DATA DASH'!F5897</f>
        <v/>
      </c>
      <c r="G5897">
        <f>'DATA DASH'!G5897</f>
        <v/>
      </c>
      <c r="H5897">
        <f>'DATA DASH'!H5897</f>
        <v/>
      </c>
      <c r="I5897">
        <f>'DATA DASH'!I5897</f>
        <v/>
      </c>
      <c r="J5897">
        <f>'DATA DASH'!J5897</f>
        <v/>
      </c>
      <c r="K5897">
        <f>'DATA DASH'!K5897</f>
        <v/>
      </c>
      <c r="L5897">
        <f>'DATA DASH'!L5897</f>
        <v/>
      </c>
      <c r="M5897">
        <f>'DATA DASH'!M5897</f>
        <v/>
      </c>
    </row>
    <row r="5898">
      <c r="A5898">
        <f>'DATA DASH'!A5898</f>
        <v/>
      </c>
      <c r="B5898">
        <f>'DATA DASH'!B5898</f>
        <v/>
      </c>
      <c r="C5898">
        <f>'DATA DASH'!C5898</f>
        <v/>
      </c>
      <c r="D5898">
        <f>'DATA DASH'!D5898</f>
        <v/>
      </c>
      <c r="E5898">
        <f>'DATA DASH'!E5898</f>
        <v/>
      </c>
      <c r="F5898">
        <f>'DATA DASH'!F5898</f>
        <v/>
      </c>
      <c r="G5898">
        <f>'DATA DASH'!G5898</f>
        <v/>
      </c>
      <c r="H5898">
        <f>'DATA DASH'!H5898</f>
        <v/>
      </c>
      <c r="I5898">
        <f>'DATA DASH'!I5898</f>
        <v/>
      </c>
      <c r="J5898">
        <f>'DATA DASH'!J5898</f>
        <v/>
      </c>
      <c r="K5898">
        <f>'DATA DASH'!K5898</f>
        <v/>
      </c>
      <c r="L5898">
        <f>'DATA DASH'!L5898</f>
        <v/>
      </c>
      <c r="M5898">
        <f>'DATA DASH'!M5898</f>
        <v/>
      </c>
    </row>
    <row r="5899">
      <c r="A5899">
        <f>'DATA DASH'!A5899</f>
        <v/>
      </c>
      <c r="B5899">
        <f>'DATA DASH'!B5899</f>
        <v/>
      </c>
      <c r="C5899">
        <f>'DATA DASH'!C5899</f>
        <v/>
      </c>
      <c r="D5899">
        <f>'DATA DASH'!D5899</f>
        <v/>
      </c>
      <c r="E5899">
        <f>'DATA DASH'!E5899</f>
        <v/>
      </c>
      <c r="F5899">
        <f>'DATA DASH'!F5899</f>
        <v/>
      </c>
      <c r="G5899">
        <f>'DATA DASH'!G5899</f>
        <v/>
      </c>
      <c r="H5899">
        <f>'DATA DASH'!H5899</f>
        <v/>
      </c>
      <c r="I5899">
        <f>'DATA DASH'!I5899</f>
        <v/>
      </c>
      <c r="J5899">
        <f>'DATA DASH'!J5899</f>
        <v/>
      </c>
      <c r="K5899">
        <f>'DATA DASH'!K5899</f>
        <v/>
      </c>
      <c r="L5899">
        <f>'DATA DASH'!L5899</f>
        <v/>
      </c>
      <c r="M5899">
        <f>'DATA DASH'!M5899</f>
        <v/>
      </c>
    </row>
    <row r="5900">
      <c r="A5900">
        <f>'DATA DASH'!A5900</f>
        <v/>
      </c>
      <c r="B5900">
        <f>'DATA DASH'!B5900</f>
        <v/>
      </c>
      <c r="C5900">
        <f>'DATA DASH'!C5900</f>
        <v/>
      </c>
      <c r="D5900">
        <f>'DATA DASH'!D5900</f>
        <v/>
      </c>
      <c r="E5900">
        <f>'DATA DASH'!E5900</f>
        <v/>
      </c>
      <c r="F5900">
        <f>'DATA DASH'!F5900</f>
        <v/>
      </c>
      <c r="G5900">
        <f>'DATA DASH'!G5900</f>
        <v/>
      </c>
      <c r="H5900">
        <f>'DATA DASH'!H5900</f>
        <v/>
      </c>
      <c r="I5900">
        <f>'DATA DASH'!I5900</f>
        <v/>
      </c>
      <c r="J5900">
        <f>'DATA DASH'!J5900</f>
        <v/>
      </c>
      <c r="K5900">
        <f>'DATA DASH'!K5900</f>
        <v/>
      </c>
      <c r="L5900">
        <f>'DATA DASH'!L5900</f>
        <v/>
      </c>
      <c r="M5900">
        <f>'DATA DASH'!M5900</f>
        <v/>
      </c>
    </row>
    <row r="5901">
      <c r="A5901">
        <f>'DATA DASH'!A5901</f>
        <v/>
      </c>
      <c r="B5901">
        <f>'DATA DASH'!B5901</f>
        <v/>
      </c>
      <c r="C5901">
        <f>'DATA DASH'!C5901</f>
        <v/>
      </c>
      <c r="D5901">
        <f>'DATA DASH'!D5901</f>
        <v/>
      </c>
      <c r="E5901">
        <f>'DATA DASH'!E5901</f>
        <v/>
      </c>
      <c r="F5901">
        <f>'DATA DASH'!F5901</f>
        <v/>
      </c>
      <c r="G5901">
        <f>'DATA DASH'!G5901</f>
        <v/>
      </c>
      <c r="H5901">
        <f>'DATA DASH'!H5901</f>
        <v/>
      </c>
      <c r="I5901">
        <f>'DATA DASH'!I5901</f>
        <v/>
      </c>
      <c r="J5901">
        <f>'DATA DASH'!J5901</f>
        <v/>
      </c>
      <c r="K5901">
        <f>'DATA DASH'!K5901</f>
        <v/>
      </c>
      <c r="L5901">
        <f>'DATA DASH'!L5901</f>
        <v/>
      </c>
      <c r="M5901">
        <f>'DATA DASH'!M5901</f>
        <v/>
      </c>
    </row>
    <row r="5902">
      <c r="A5902">
        <f>'DATA DASH'!A5902</f>
        <v/>
      </c>
      <c r="B5902">
        <f>'DATA DASH'!B5902</f>
        <v/>
      </c>
      <c r="C5902">
        <f>'DATA DASH'!C5902</f>
        <v/>
      </c>
      <c r="D5902">
        <f>'DATA DASH'!D5902</f>
        <v/>
      </c>
      <c r="E5902">
        <f>'DATA DASH'!E5902</f>
        <v/>
      </c>
      <c r="F5902">
        <f>'DATA DASH'!F5902</f>
        <v/>
      </c>
      <c r="G5902">
        <f>'DATA DASH'!G5902</f>
        <v/>
      </c>
      <c r="H5902">
        <f>'DATA DASH'!H5902</f>
        <v/>
      </c>
      <c r="I5902">
        <f>'DATA DASH'!I5902</f>
        <v/>
      </c>
      <c r="J5902">
        <f>'DATA DASH'!J5902</f>
        <v/>
      </c>
      <c r="K5902">
        <f>'DATA DASH'!K5902</f>
        <v/>
      </c>
      <c r="L5902">
        <f>'DATA DASH'!L5902</f>
        <v/>
      </c>
      <c r="M5902">
        <f>'DATA DASH'!M5902</f>
        <v/>
      </c>
    </row>
    <row r="5903">
      <c r="A5903">
        <f>'DATA DASH'!A5903</f>
        <v/>
      </c>
      <c r="B5903">
        <f>'DATA DASH'!B5903</f>
        <v/>
      </c>
      <c r="C5903">
        <f>'DATA DASH'!C5903</f>
        <v/>
      </c>
      <c r="D5903">
        <f>'DATA DASH'!D5903</f>
        <v/>
      </c>
      <c r="E5903">
        <f>'DATA DASH'!E5903</f>
        <v/>
      </c>
      <c r="F5903">
        <f>'DATA DASH'!F5903</f>
        <v/>
      </c>
      <c r="G5903">
        <f>'DATA DASH'!G5903</f>
        <v/>
      </c>
      <c r="H5903">
        <f>'DATA DASH'!H5903</f>
        <v/>
      </c>
      <c r="I5903">
        <f>'DATA DASH'!I5903</f>
        <v/>
      </c>
      <c r="J5903">
        <f>'DATA DASH'!J5903</f>
        <v/>
      </c>
      <c r="K5903">
        <f>'DATA DASH'!K5903</f>
        <v/>
      </c>
      <c r="L5903">
        <f>'DATA DASH'!L5903</f>
        <v/>
      </c>
      <c r="M5903">
        <f>'DATA DASH'!M5903</f>
        <v/>
      </c>
    </row>
    <row r="5904">
      <c r="A5904">
        <f>'DATA DASH'!A5904</f>
        <v/>
      </c>
      <c r="B5904">
        <f>'DATA DASH'!B5904</f>
        <v/>
      </c>
      <c r="C5904">
        <f>'DATA DASH'!C5904</f>
        <v/>
      </c>
      <c r="D5904">
        <f>'DATA DASH'!D5904</f>
        <v/>
      </c>
      <c r="E5904">
        <f>'DATA DASH'!E5904</f>
        <v/>
      </c>
      <c r="F5904">
        <f>'DATA DASH'!F5904</f>
        <v/>
      </c>
      <c r="G5904">
        <f>'DATA DASH'!G5904</f>
        <v/>
      </c>
      <c r="H5904">
        <f>'DATA DASH'!H5904</f>
        <v/>
      </c>
      <c r="I5904">
        <f>'DATA DASH'!I5904</f>
        <v/>
      </c>
      <c r="J5904">
        <f>'DATA DASH'!J5904</f>
        <v/>
      </c>
      <c r="K5904">
        <f>'DATA DASH'!K5904</f>
        <v/>
      </c>
      <c r="L5904">
        <f>'DATA DASH'!L5904</f>
        <v/>
      </c>
      <c r="M5904">
        <f>'DATA DASH'!M5904</f>
        <v/>
      </c>
    </row>
    <row r="5905">
      <c r="A5905">
        <f>'DATA DASH'!A5905</f>
        <v/>
      </c>
      <c r="B5905">
        <f>'DATA DASH'!B5905</f>
        <v/>
      </c>
      <c r="C5905">
        <f>'DATA DASH'!C5905</f>
        <v/>
      </c>
      <c r="D5905">
        <f>'DATA DASH'!D5905</f>
        <v/>
      </c>
      <c r="E5905">
        <f>'DATA DASH'!E5905</f>
        <v/>
      </c>
      <c r="F5905">
        <f>'DATA DASH'!F5905</f>
        <v/>
      </c>
      <c r="G5905">
        <f>'DATA DASH'!G5905</f>
        <v/>
      </c>
      <c r="H5905">
        <f>'DATA DASH'!H5905</f>
        <v/>
      </c>
      <c r="I5905">
        <f>'DATA DASH'!I5905</f>
        <v/>
      </c>
      <c r="J5905">
        <f>'DATA DASH'!J5905</f>
        <v/>
      </c>
      <c r="K5905">
        <f>'DATA DASH'!K5905</f>
        <v/>
      </c>
      <c r="L5905">
        <f>'DATA DASH'!L5905</f>
        <v/>
      </c>
      <c r="M5905">
        <f>'DATA DASH'!M5905</f>
        <v/>
      </c>
    </row>
    <row r="5906">
      <c r="A5906">
        <f>'DATA DASH'!A5906</f>
        <v/>
      </c>
      <c r="B5906">
        <f>'DATA DASH'!B5906</f>
        <v/>
      </c>
      <c r="C5906">
        <f>'DATA DASH'!C5906</f>
        <v/>
      </c>
      <c r="D5906">
        <f>'DATA DASH'!D5906</f>
        <v/>
      </c>
      <c r="E5906">
        <f>'DATA DASH'!E5906</f>
        <v/>
      </c>
      <c r="F5906">
        <f>'DATA DASH'!F5906</f>
        <v/>
      </c>
      <c r="G5906">
        <f>'DATA DASH'!G5906</f>
        <v/>
      </c>
      <c r="H5906">
        <f>'DATA DASH'!H5906</f>
        <v/>
      </c>
      <c r="I5906">
        <f>'DATA DASH'!I5906</f>
        <v/>
      </c>
      <c r="J5906">
        <f>'DATA DASH'!J5906</f>
        <v/>
      </c>
      <c r="K5906">
        <f>'DATA DASH'!K5906</f>
        <v/>
      </c>
      <c r="L5906">
        <f>'DATA DASH'!L5906</f>
        <v/>
      </c>
      <c r="M5906">
        <f>'DATA DASH'!M5906</f>
        <v/>
      </c>
    </row>
    <row r="5907">
      <c r="A5907">
        <f>'DATA DASH'!A5907</f>
        <v/>
      </c>
      <c r="B5907">
        <f>'DATA DASH'!B5907</f>
        <v/>
      </c>
      <c r="C5907">
        <f>'DATA DASH'!C5907</f>
        <v/>
      </c>
      <c r="D5907">
        <f>'DATA DASH'!D5907</f>
        <v/>
      </c>
      <c r="E5907">
        <f>'DATA DASH'!E5907</f>
        <v/>
      </c>
      <c r="F5907">
        <f>'DATA DASH'!F5907</f>
        <v/>
      </c>
      <c r="G5907">
        <f>'DATA DASH'!G5907</f>
        <v/>
      </c>
      <c r="H5907">
        <f>'DATA DASH'!H5907</f>
        <v/>
      </c>
      <c r="I5907">
        <f>'DATA DASH'!I5907</f>
        <v/>
      </c>
      <c r="J5907">
        <f>'DATA DASH'!J5907</f>
        <v/>
      </c>
      <c r="K5907">
        <f>'DATA DASH'!K5907</f>
        <v/>
      </c>
      <c r="L5907">
        <f>'DATA DASH'!L5907</f>
        <v/>
      </c>
      <c r="M5907">
        <f>'DATA DASH'!M5907</f>
        <v/>
      </c>
    </row>
    <row r="5908">
      <c r="A5908">
        <f>'DATA DASH'!A5908</f>
        <v/>
      </c>
      <c r="B5908">
        <f>'DATA DASH'!B5908</f>
        <v/>
      </c>
      <c r="C5908">
        <f>'DATA DASH'!C5908</f>
        <v/>
      </c>
      <c r="D5908">
        <f>'DATA DASH'!D5908</f>
        <v/>
      </c>
      <c r="E5908">
        <f>'DATA DASH'!E5908</f>
        <v/>
      </c>
      <c r="F5908">
        <f>'DATA DASH'!F5908</f>
        <v/>
      </c>
      <c r="G5908">
        <f>'DATA DASH'!G5908</f>
        <v/>
      </c>
      <c r="H5908">
        <f>'DATA DASH'!H5908</f>
        <v/>
      </c>
      <c r="I5908">
        <f>'DATA DASH'!I5908</f>
        <v/>
      </c>
      <c r="J5908">
        <f>'DATA DASH'!J5908</f>
        <v/>
      </c>
      <c r="K5908">
        <f>'DATA DASH'!K5908</f>
        <v/>
      </c>
      <c r="L5908">
        <f>'DATA DASH'!L5908</f>
        <v/>
      </c>
      <c r="M5908">
        <f>'DATA DASH'!M5908</f>
        <v/>
      </c>
    </row>
    <row r="5909">
      <c r="A5909">
        <f>'DATA DASH'!A5909</f>
        <v/>
      </c>
      <c r="B5909">
        <f>'DATA DASH'!B5909</f>
        <v/>
      </c>
      <c r="C5909">
        <f>'DATA DASH'!C5909</f>
        <v/>
      </c>
      <c r="D5909">
        <f>'DATA DASH'!D5909</f>
        <v/>
      </c>
      <c r="E5909">
        <f>'DATA DASH'!E5909</f>
        <v/>
      </c>
      <c r="F5909">
        <f>'DATA DASH'!F5909</f>
        <v/>
      </c>
      <c r="G5909">
        <f>'DATA DASH'!G5909</f>
        <v/>
      </c>
      <c r="H5909">
        <f>'DATA DASH'!H5909</f>
        <v/>
      </c>
      <c r="I5909">
        <f>'DATA DASH'!I5909</f>
        <v/>
      </c>
      <c r="J5909">
        <f>'DATA DASH'!J5909</f>
        <v/>
      </c>
      <c r="K5909">
        <f>'DATA DASH'!K5909</f>
        <v/>
      </c>
      <c r="L5909">
        <f>'DATA DASH'!L5909</f>
        <v/>
      </c>
      <c r="M5909">
        <f>'DATA DASH'!M5909</f>
        <v/>
      </c>
    </row>
    <row r="5910">
      <c r="A5910">
        <f>'DATA DASH'!A5910</f>
        <v/>
      </c>
      <c r="B5910">
        <f>'DATA DASH'!B5910</f>
        <v/>
      </c>
      <c r="C5910">
        <f>'DATA DASH'!C5910</f>
        <v/>
      </c>
      <c r="D5910">
        <f>'DATA DASH'!D5910</f>
        <v/>
      </c>
      <c r="E5910">
        <f>'DATA DASH'!E5910</f>
        <v/>
      </c>
      <c r="F5910">
        <f>'DATA DASH'!F5910</f>
        <v/>
      </c>
      <c r="G5910">
        <f>'DATA DASH'!G5910</f>
        <v/>
      </c>
      <c r="H5910">
        <f>'DATA DASH'!H5910</f>
        <v/>
      </c>
      <c r="I5910">
        <f>'DATA DASH'!I5910</f>
        <v/>
      </c>
      <c r="J5910">
        <f>'DATA DASH'!J5910</f>
        <v/>
      </c>
      <c r="K5910">
        <f>'DATA DASH'!K5910</f>
        <v/>
      </c>
      <c r="L5910">
        <f>'DATA DASH'!L5910</f>
        <v/>
      </c>
      <c r="M5910">
        <f>'DATA DASH'!M5910</f>
        <v/>
      </c>
    </row>
    <row r="5911">
      <c r="A5911">
        <f>'DATA DASH'!A5911</f>
        <v/>
      </c>
      <c r="B5911">
        <f>'DATA DASH'!B5911</f>
        <v/>
      </c>
      <c r="C5911">
        <f>'DATA DASH'!C5911</f>
        <v/>
      </c>
      <c r="D5911">
        <f>'DATA DASH'!D5911</f>
        <v/>
      </c>
      <c r="E5911">
        <f>'DATA DASH'!E5911</f>
        <v/>
      </c>
      <c r="F5911">
        <f>'DATA DASH'!F5911</f>
        <v/>
      </c>
      <c r="G5911">
        <f>'DATA DASH'!G5911</f>
        <v/>
      </c>
      <c r="H5911">
        <f>'DATA DASH'!H5911</f>
        <v/>
      </c>
      <c r="I5911">
        <f>'DATA DASH'!I5911</f>
        <v/>
      </c>
      <c r="J5911">
        <f>'DATA DASH'!J5911</f>
        <v/>
      </c>
      <c r="K5911">
        <f>'DATA DASH'!K5911</f>
        <v/>
      </c>
      <c r="L5911">
        <f>'DATA DASH'!L5911</f>
        <v/>
      </c>
      <c r="M5911">
        <f>'DATA DASH'!M5911</f>
        <v/>
      </c>
    </row>
    <row r="5912">
      <c r="A5912">
        <f>'DATA DASH'!A5912</f>
        <v/>
      </c>
      <c r="B5912">
        <f>'DATA DASH'!B5912</f>
        <v/>
      </c>
      <c r="C5912">
        <f>'DATA DASH'!C5912</f>
        <v/>
      </c>
      <c r="D5912">
        <f>'DATA DASH'!D5912</f>
        <v/>
      </c>
      <c r="E5912">
        <f>'DATA DASH'!E5912</f>
        <v/>
      </c>
      <c r="F5912">
        <f>'DATA DASH'!F5912</f>
        <v/>
      </c>
      <c r="G5912">
        <f>'DATA DASH'!G5912</f>
        <v/>
      </c>
      <c r="H5912">
        <f>'DATA DASH'!H5912</f>
        <v/>
      </c>
      <c r="I5912">
        <f>'DATA DASH'!I5912</f>
        <v/>
      </c>
      <c r="J5912">
        <f>'DATA DASH'!J5912</f>
        <v/>
      </c>
      <c r="K5912">
        <f>'DATA DASH'!K5912</f>
        <v/>
      </c>
      <c r="L5912">
        <f>'DATA DASH'!L5912</f>
        <v/>
      </c>
      <c r="M5912">
        <f>'DATA DASH'!M5912</f>
        <v/>
      </c>
    </row>
    <row r="5913">
      <c r="A5913">
        <f>'DATA DASH'!A5913</f>
        <v/>
      </c>
      <c r="B5913">
        <f>'DATA DASH'!B5913</f>
        <v/>
      </c>
      <c r="C5913">
        <f>'DATA DASH'!C5913</f>
        <v/>
      </c>
      <c r="D5913">
        <f>'DATA DASH'!D5913</f>
        <v/>
      </c>
      <c r="E5913">
        <f>'DATA DASH'!E5913</f>
        <v/>
      </c>
      <c r="F5913">
        <f>'DATA DASH'!F5913</f>
        <v/>
      </c>
      <c r="G5913">
        <f>'DATA DASH'!G5913</f>
        <v/>
      </c>
      <c r="H5913">
        <f>'DATA DASH'!H5913</f>
        <v/>
      </c>
      <c r="I5913">
        <f>'DATA DASH'!I5913</f>
        <v/>
      </c>
      <c r="J5913">
        <f>'DATA DASH'!J5913</f>
        <v/>
      </c>
      <c r="K5913">
        <f>'DATA DASH'!K5913</f>
        <v/>
      </c>
      <c r="L5913">
        <f>'DATA DASH'!L5913</f>
        <v/>
      </c>
      <c r="M5913">
        <f>'DATA DASH'!M5913</f>
        <v/>
      </c>
    </row>
    <row r="5914">
      <c r="A5914">
        <f>'DATA DASH'!A5914</f>
        <v/>
      </c>
      <c r="B5914">
        <f>'DATA DASH'!B5914</f>
        <v/>
      </c>
      <c r="C5914">
        <f>'DATA DASH'!C5914</f>
        <v/>
      </c>
      <c r="D5914">
        <f>'DATA DASH'!D5914</f>
        <v/>
      </c>
      <c r="E5914">
        <f>'DATA DASH'!E5914</f>
        <v/>
      </c>
      <c r="F5914">
        <f>'DATA DASH'!F5914</f>
        <v/>
      </c>
      <c r="G5914">
        <f>'DATA DASH'!G5914</f>
        <v/>
      </c>
      <c r="H5914">
        <f>'DATA DASH'!H5914</f>
        <v/>
      </c>
      <c r="I5914">
        <f>'DATA DASH'!I5914</f>
        <v/>
      </c>
      <c r="J5914">
        <f>'DATA DASH'!J5914</f>
        <v/>
      </c>
      <c r="K5914">
        <f>'DATA DASH'!K5914</f>
        <v/>
      </c>
      <c r="L5914">
        <f>'DATA DASH'!L5914</f>
        <v/>
      </c>
      <c r="M5914">
        <f>'DATA DASH'!M5914</f>
        <v/>
      </c>
    </row>
    <row r="5915">
      <c r="A5915">
        <f>'DATA DASH'!A5915</f>
        <v/>
      </c>
      <c r="B5915">
        <f>'DATA DASH'!B5915</f>
        <v/>
      </c>
      <c r="C5915">
        <f>'DATA DASH'!C5915</f>
        <v/>
      </c>
      <c r="D5915">
        <f>'DATA DASH'!D5915</f>
        <v/>
      </c>
      <c r="E5915">
        <f>'DATA DASH'!E5915</f>
        <v/>
      </c>
      <c r="F5915">
        <f>'DATA DASH'!F5915</f>
        <v/>
      </c>
      <c r="G5915">
        <f>'DATA DASH'!G5915</f>
        <v/>
      </c>
      <c r="H5915">
        <f>'DATA DASH'!H5915</f>
        <v/>
      </c>
      <c r="I5915">
        <f>'DATA DASH'!I5915</f>
        <v/>
      </c>
      <c r="J5915">
        <f>'DATA DASH'!J5915</f>
        <v/>
      </c>
      <c r="K5915">
        <f>'DATA DASH'!K5915</f>
        <v/>
      </c>
      <c r="L5915">
        <f>'DATA DASH'!L5915</f>
        <v/>
      </c>
      <c r="M5915">
        <f>'DATA DASH'!M5915</f>
        <v/>
      </c>
    </row>
    <row r="5916">
      <c r="A5916">
        <f>'DATA DASH'!A5916</f>
        <v/>
      </c>
      <c r="B5916">
        <f>'DATA DASH'!B5916</f>
        <v/>
      </c>
      <c r="C5916">
        <f>'DATA DASH'!C5916</f>
        <v/>
      </c>
      <c r="D5916">
        <f>'DATA DASH'!D5916</f>
        <v/>
      </c>
      <c r="E5916">
        <f>'DATA DASH'!E5916</f>
        <v/>
      </c>
      <c r="F5916">
        <f>'DATA DASH'!F5916</f>
        <v/>
      </c>
      <c r="G5916">
        <f>'DATA DASH'!G5916</f>
        <v/>
      </c>
      <c r="H5916">
        <f>'DATA DASH'!H5916</f>
        <v/>
      </c>
      <c r="I5916">
        <f>'DATA DASH'!I5916</f>
        <v/>
      </c>
      <c r="J5916">
        <f>'DATA DASH'!J5916</f>
        <v/>
      </c>
      <c r="K5916">
        <f>'DATA DASH'!K5916</f>
        <v/>
      </c>
      <c r="L5916">
        <f>'DATA DASH'!L5916</f>
        <v/>
      </c>
      <c r="M5916">
        <f>'DATA DASH'!M5916</f>
        <v/>
      </c>
    </row>
    <row r="5917">
      <c r="A5917">
        <f>'DATA DASH'!A5917</f>
        <v/>
      </c>
      <c r="B5917">
        <f>'DATA DASH'!B5917</f>
        <v/>
      </c>
      <c r="C5917">
        <f>'DATA DASH'!C5917</f>
        <v/>
      </c>
      <c r="D5917">
        <f>'DATA DASH'!D5917</f>
        <v/>
      </c>
      <c r="E5917">
        <f>'DATA DASH'!E5917</f>
        <v/>
      </c>
      <c r="F5917">
        <f>'DATA DASH'!F5917</f>
        <v/>
      </c>
      <c r="G5917">
        <f>'DATA DASH'!G5917</f>
        <v/>
      </c>
      <c r="H5917">
        <f>'DATA DASH'!H5917</f>
        <v/>
      </c>
      <c r="I5917">
        <f>'DATA DASH'!I5917</f>
        <v/>
      </c>
      <c r="J5917">
        <f>'DATA DASH'!J5917</f>
        <v/>
      </c>
      <c r="K5917">
        <f>'DATA DASH'!K5917</f>
        <v/>
      </c>
      <c r="L5917">
        <f>'DATA DASH'!L5917</f>
        <v/>
      </c>
      <c r="M5917">
        <f>'DATA DASH'!M5917</f>
        <v/>
      </c>
    </row>
    <row r="5918">
      <c r="A5918">
        <f>'DATA DASH'!A5918</f>
        <v/>
      </c>
      <c r="B5918">
        <f>'DATA DASH'!B5918</f>
        <v/>
      </c>
      <c r="C5918">
        <f>'DATA DASH'!C5918</f>
        <v/>
      </c>
      <c r="D5918">
        <f>'DATA DASH'!D5918</f>
        <v/>
      </c>
      <c r="E5918">
        <f>'DATA DASH'!E5918</f>
        <v/>
      </c>
      <c r="F5918">
        <f>'DATA DASH'!F5918</f>
        <v/>
      </c>
      <c r="G5918">
        <f>'DATA DASH'!G5918</f>
        <v/>
      </c>
      <c r="H5918">
        <f>'DATA DASH'!H5918</f>
        <v/>
      </c>
      <c r="I5918">
        <f>'DATA DASH'!I5918</f>
        <v/>
      </c>
      <c r="J5918">
        <f>'DATA DASH'!J5918</f>
        <v/>
      </c>
      <c r="K5918">
        <f>'DATA DASH'!K5918</f>
        <v/>
      </c>
      <c r="L5918">
        <f>'DATA DASH'!L5918</f>
        <v/>
      </c>
      <c r="M5918">
        <f>'DATA DASH'!M5918</f>
        <v/>
      </c>
    </row>
    <row r="5919">
      <c r="A5919">
        <f>'DATA DASH'!A5919</f>
        <v/>
      </c>
      <c r="B5919">
        <f>'DATA DASH'!B5919</f>
        <v/>
      </c>
      <c r="C5919">
        <f>'DATA DASH'!C5919</f>
        <v/>
      </c>
      <c r="D5919">
        <f>'DATA DASH'!D5919</f>
        <v/>
      </c>
      <c r="E5919">
        <f>'DATA DASH'!E5919</f>
        <v/>
      </c>
      <c r="F5919">
        <f>'DATA DASH'!F5919</f>
        <v/>
      </c>
      <c r="G5919">
        <f>'DATA DASH'!G5919</f>
        <v/>
      </c>
      <c r="H5919">
        <f>'DATA DASH'!H5919</f>
        <v/>
      </c>
      <c r="I5919">
        <f>'DATA DASH'!I5919</f>
        <v/>
      </c>
      <c r="J5919">
        <f>'DATA DASH'!J5919</f>
        <v/>
      </c>
      <c r="K5919">
        <f>'DATA DASH'!K5919</f>
        <v/>
      </c>
      <c r="L5919">
        <f>'DATA DASH'!L5919</f>
        <v/>
      </c>
      <c r="M5919">
        <f>'DATA DASH'!M5919</f>
        <v/>
      </c>
    </row>
    <row r="5920">
      <c r="A5920">
        <f>'DATA DASH'!A5920</f>
        <v/>
      </c>
      <c r="B5920">
        <f>'DATA DASH'!B5920</f>
        <v/>
      </c>
      <c r="C5920">
        <f>'DATA DASH'!C5920</f>
        <v/>
      </c>
      <c r="D5920">
        <f>'DATA DASH'!D5920</f>
        <v/>
      </c>
      <c r="E5920">
        <f>'DATA DASH'!E5920</f>
        <v/>
      </c>
      <c r="F5920">
        <f>'DATA DASH'!F5920</f>
        <v/>
      </c>
      <c r="G5920">
        <f>'DATA DASH'!G5920</f>
        <v/>
      </c>
      <c r="H5920">
        <f>'DATA DASH'!H5920</f>
        <v/>
      </c>
      <c r="I5920">
        <f>'DATA DASH'!I5920</f>
        <v/>
      </c>
      <c r="J5920">
        <f>'DATA DASH'!J5920</f>
        <v/>
      </c>
      <c r="K5920">
        <f>'DATA DASH'!K5920</f>
        <v/>
      </c>
      <c r="L5920">
        <f>'DATA DASH'!L5920</f>
        <v/>
      </c>
      <c r="M5920">
        <f>'DATA DASH'!M5920</f>
        <v/>
      </c>
    </row>
    <row r="5921">
      <c r="A5921">
        <f>'DATA DASH'!A5921</f>
        <v/>
      </c>
      <c r="B5921">
        <f>'DATA DASH'!B5921</f>
        <v/>
      </c>
      <c r="C5921">
        <f>'DATA DASH'!C5921</f>
        <v/>
      </c>
      <c r="D5921">
        <f>'DATA DASH'!D5921</f>
        <v/>
      </c>
      <c r="E5921">
        <f>'DATA DASH'!E5921</f>
        <v/>
      </c>
      <c r="F5921">
        <f>'DATA DASH'!F5921</f>
        <v/>
      </c>
      <c r="G5921">
        <f>'DATA DASH'!G5921</f>
        <v/>
      </c>
      <c r="H5921">
        <f>'DATA DASH'!H5921</f>
        <v/>
      </c>
      <c r="I5921">
        <f>'DATA DASH'!I5921</f>
        <v/>
      </c>
      <c r="J5921">
        <f>'DATA DASH'!J5921</f>
        <v/>
      </c>
      <c r="K5921">
        <f>'DATA DASH'!K5921</f>
        <v/>
      </c>
      <c r="L5921">
        <f>'DATA DASH'!L5921</f>
        <v/>
      </c>
      <c r="M5921">
        <f>'DATA DASH'!M5921</f>
        <v/>
      </c>
    </row>
    <row r="5922">
      <c r="A5922">
        <f>'DATA DASH'!A5922</f>
        <v/>
      </c>
      <c r="B5922">
        <f>'DATA DASH'!B5922</f>
        <v/>
      </c>
      <c r="C5922">
        <f>'DATA DASH'!C5922</f>
        <v/>
      </c>
      <c r="D5922">
        <f>'DATA DASH'!D5922</f>
        <v/>
      </c>
      <c r="E5922">
        <f>'DATA DASH'!E5922</f>
        <v/>
      </c>
      <c r="F5922">
        <f>'DATA DASH'!F5922</f>
        <v/>
      </c>
      <c r="G5922">
        <f>'DATA DASH'!G5922</f>
        <v/>
      </c>
      <c r="H5922">
        <f>'DATA DASH'!H5922</f>
        <v/>
      </c>
      <c r="I5922">
        <f>'DATA DASH'!I5922</f>
        <v/>
      </c>
      <c r="J5922">
        <f>'DATA DASH'!J5922</f>
        <v/>
      </c>
      <c r="K5922">
        <f>'DATA DASH'!K5922</f>
        <v/>
      </c>
      <c r="L5922">
        <f>'DATA DASH'!L5922</f>
        <v/>
      </c>
      <c r="M5922">
        <f>'DATA DASH'!M5922</f>
        <v/>
      </c>
    </row>
    <row r="5923">
      <c r="A5923">
        <f>'DATA DASH'!A5923</f>
        <v/>
      </c>
      <c r="B5923">
        <f>'DATA DASH'!B5923</f>
        <v/>
      </c>
      <c r="C5923">
        <f>'DATA DASH'!C5923</f>
        <v/>
      </c>
      <c r="D5923">
        <f>'DATA DASH'!D5923</f>
        <v/>
      </c>
      <c r="E5923">
        <f>'DATA DASH'!E5923</f>
        <v/>
      </c>
      <c r="F5923">
        <f>'DATA DASH'!F5923</f>
        <v/>
      </c>
      <c r="G5923">
        <f>'DATA DASH'!G5923</f>
        <v/>
      </c>
      <c r="H5923">
        <f>'DATA DASH'!H5923</f>
        <v/>
      </c>
      <c r="I5923">
        <f>'DATA DASH'!I5923</f>
        <v/>
      </c>
      <c r="J5923">
        <f>'DATA DASH'!J5923</f>
        <v/>
      </c>
      <c r="K5923">
        <f>'DATA DASH'!K5923</f>
        <v/>
      </c>
      <c r="L5923">
        <f>'DATA DASH'!L5923</f>
        <v/>
      </c>
      <c r="M5923">
        <f>'DATA DASH'!M5923</f>
        <v/>
      </c>
    </row>
    <row r="5924">
      <c r="A5924">
        <f>'DATA DASH'!A5924</f>
        <v/>
      </c>
      <c r="B5924">
        <f>'DATA DASH'!B5924</f>
        <v/>
      </c>
      <c r="C5924">
        <f>'DATA DASH'!C5924</f>
        <v/>
      </c>
      <c r="D5924">
        <f>'DATA DASH'!D5924</f>
        <v/>
      </c>
      <c r="E5924">
        <f>'DATA DASH'!E5924</f>
        <v/>
      </c>
      <c r="F5924">
        <f>'DATA DASH'!F5924</f>
        <v/>
      </c>
      <c r="G5924">
        <f>'DATA DASH'!G5924</f>
        <v/>
      </c>
      <c r="H5924">
        <f>'DATA DASH'!H5924</f>
        <v/>
      </c>
      <c r="I5924">
        <f>'DATA DASH'!I5924</f>
        <v/>
      </c>
      <c r="J5924">
        <f>'DATA DASH'!J5924</f>
        <v/>
      </c>
      <c r="K5924">
        <f>'DATA DASH'!K5924</f>
        <v/>
      </c>
      <c r="L5924">
        <f>'DATA DASH'!L5924</f>
        <v/>
      </c>
      <c r="M5924">
        <f>'DATA DASH'!M5924</f>
        <v/>
      </c>
    </row>
    <row r="5925">
      <c r="A5925">
        <f>'DATA DASH'!A5925</f>
        <v/>
      </c>
      <c r="B5925">
        <f>'DATA DASH'!B5925</f>
        <v/>
      </c>
      <c r="C5925">
        <f>'DATA DASH'!C5925</f>
        <v/>
      </c>
      <c r="D5925">
        <f>'DATA DASH'!D5925</f>
        <v/>
      </c>
      <c r="E5925">
        <f>'DATA DASH'!E5925</f>
        <v/>
      </c>
      <c r="F5925">
        <f>'DATA DASH'!F5925</f>
        <v/>
      </c>
      <c r="G5925">
        <f>'DATA DASH'!G5925</f>
        <v/>
      </c>
      <c r="H5925">
        <f>'DATA DASH'!H5925</f>
        <v/>
      </c>
      <c r="I5925">
        <f>'DATA DASH'!I5925</f>
        <v/>
      </c>
      <c r="J5925">
        <f>'DATA DASH'!J5925</f>
        <v/>
      </c>
      <c r="K5925">
        <f>'DATA DASH'!K5925</f>
        <v/>
      </c>
      <c r="L5925">
        <f>'DATA DASH'!L5925</f>
        <v/>
      </c>
      <c r="M5925">
        <f>'DATA DASH'!M5925</f>
        <v/>
      </c>
    </row>
    <row r="5926">
      <c r="A5926">
        <f>'DATA DASH'!A5926</f>
        <v/>
      </c>
      <c r="B5926">
        <f>'DATA DASH'!B5926</f>
        <v/>
      </c>
      <c r="C5926">
        <f>'DATA DASH'!C5926</f>
        <v/>
      </c>
      <c r="D5926">
        <f>'DATA DASH'!D5926</f>
        <v/>
      </c>
      <c r="E5926">
        <f>'DATA DASH'!E5926</f>
        <v/>
      </c>
      <c r="F5926">
        <f>'DATA DASH'!F5926</f>
        <v/>
      </c>
      <c r="G5926">
        <f>'DATA DASH'!G5926</f>
        <v/>
      </c>
      <c r="H5926">
        <f>'DATA DASH'!H5926</f>
        <v/>
      </c>
      <c r="I5926">
        <f>'DATA DASH'!I5926</f>
        <v/>
      </c>
      <c r="J5926">
        <f>'DATA DASH'!J5926</f>
        <v/>
      </c>
      <c r="K5926">
        <f>'DATA DASH'!K5926</f>
        <v/>
      </c>
      <c r="L5926">
        <f>'DATA DASH'!L5926</f>
        <v/>
      </c>
      <c r="M5926">
        <f>'DATA DASH'!M5926</f>
        <v/>
      </c>
    </row>
    <row r="5927">
      <c r="A5927">
        <f>'DATA DASH'!A5927</f>
        <v/>
      </c>
      <c r="B5927">
        <f>'DATA DASH'!B5927</f>
        <v/>
      </c>
      <c r="C5927">
        <f>'DATA DASH'!C5927</f>
        <v/>
      </c>
      <c r="D5927">
        <f>'DATA DASH'!D5927</f>
        <v/>
      </c>
      <c r="E5927">
        <f>'DATA DASH'!E5927</f>
        <v/>
      </c>
      <c r="F5927">
        <f>'DATA DASH'!F5927</f>
        <v/>
      </c>
      <c r="G5927">
        <f>'DATA DASH'!G5927</f>
        <v/>
      </c>
      <c r="H5927">
        <f>'DATA DASH'!H5927</f>
        <v/>
      </c>
      <c r="I5927">
        <f>'DATA DASH'!I5927</f>
        <v/>
      </c>
      <c r="J5927">
        <f>'DATA DASH'!J5927</f>
        <v/>
      </c>
      <c r="K5927">
        <f>'DATA DASH'!K5927</f>
        <v/>
      </c>
      <c r="L5927">
        <f>'DATA DASH'!L5927</f>
        <v/>
      </c>
      <c r="M5927">
        <f>'DATA DASH'!M5927</f>
        <v/>
      </c>
    </row>
    <row r="5928">
      <c r="A5928">
        <f>'DATA DASH'!A5928</f>
        <v/>
      </c>
      <c r="B5928">
        <f>'DATA DASH'!B5928</f>
        <v/>
      </c>
      <c r="C5928">
        <f>'DATA DASH'!C5928</f>
        <v/>
      </c>
      <c r="D5928">
        <f>'DATA DASH'!D5928</f>
        <v/>
      </c>
      <c r="E5928">
        <f>'DATA DASH'!E5928</f>
        <v/>
      </c>
      <c r="F5928">
        <f>'DATA DASH'!F5928</f>
        <v/>
      </c>
      <c r="G5928">
        <f>'DATA DASH'!G5928</f>
        <v/>
      </c>
      <c r="H5928">
        <f>'DATA DASH'!H5928</f>
        <v/>
      </c>
      <c r="I5928">
        <f>'DATA DASH'!I5928</f>
        <v/>
      </c>
      <c r="J5928">
        <f>'DATA DASH'!J5928</f>
        <v/>
      </c>
      <c r="K5928">
        <f>'DATA DASH'!K5928</f>
        <v/>
      </c>
      <c r="L5928">
        <f>'DATA DASH'!L5928</f>
        <v/>
      </c>
      <c r="M5928">
        <f>'DATA DASH'!M5928</f>
        <v/>
      </c>
    </row>
    <row r="5929">
      <c r="A5929">
        <f>'DATA DASH'!A5929</f>
        <v/>
      </c>
      <c r="B5929">
        <f>'DATA DASH'!B5929</f>
        <v/>
      </c>
      <c r="C5929">
        <f>'DATA DASH'!C5929</f>
        <v/>
      </c>
      <c r="D5929">
        <f>'DATA DASH'!D5929</f>
        <v/>
      </c>
      <c r="E5929">
        <f>'DATA DASH'!E5929</f>
        <v/>
      </c>
      <c r="F5929">
        <f>'DATA DASH'!F5929</f>
        <v/>
      </c>
      <c r="G5929">
        <f>'DATA DASH'!G5929</f>
        <v/>
      </c>
      <c r="H5929">
        <f>'DATA DASH'!H5929</f>
        <v/>
      </c>
      <c r="I5929">
        <f>'DATA DASH'!I5929</f>
        <v/>
      </c>
      <c r="J5929">
        <f>'DATA DASH'!J5929</f>
        <v/>
      </c>
      <c r="K5929">
        <f>'DATA DASH'!K5929</f>
        <v/>
      </c>
      <c r="L5929">
        <f>'DATA DASH'!L5929</f>
        <v/>
      </c>
      <c r="M5929">
        <f>'DATA DASH'!M5929</f>
        <v/>
      </c>
    </row>
    <row r="5930">
      <c r="A5930">
        <f>'DATA DASH'!A5930</f>
        <v/>
      </c>
      <c r="B5930">
        <f>'DATA DASH'!B5930</f>
        <v/>
      </c>
      <c r="C5930">
        <f>'DATA DASH'!C5930</f>
        <v/>
      </c>
      <c r="D5930">
        <f>'DATA DASH'!D5930</f>
        <v/>
      </c>
      <c r="E5930">
        <f>'DATA DASH'!E5930</f>
        <v/>
      </c>
      <c r="F5930">
        <f>'DATA DASH'!F5930</f>
        <v/>
      </c>
      <c r="G5930">
        <f>'DATA DASH'!G5930</f>
        <v/>
      </c>
      <c r="H5930">
        <f>'DATA DASH'!H5930</f>
        <v/>
      </c>
      <c r="I5930">
        <f>'DATA DASH'!I5930</f>
        <v/>
      </c>
      <c r="J5930">
        <f>'DATA DASH'!J5930</f>
        <v/>
      </c>
      <c r="K5930">
        <f>'DATA DASH'!K5930</f>
        <v/>
      </c>
      <c r="L5930">
        <f>'DATA DASH'!L5930</f>
        <v/>
      </c>
      <c r="M5930">
        <f>'DATA DASH'!M5930</f>
        <v/>
      </c>
    </row>
    <row r="5931">
      <c r="A5931">
        <f>'DATA DASH'!A5931</f>
        <v/>
      </c>
      <c r="B5931">
        <f>'DATA DASH'!B5931</f>
        <v/>
      </c>
      <c r="C5931">
        <f>'DATA DASH'!C5931</f>
        <v/>
      </c>
      <c r="D5931">
        <f>'DATA DASH'!D5931</f>
        <v/>
      </c>
      <c r="E5931">
        <f>'DATA DASH'!E5931</f>
        <v/>
      </c>
      <c r="F5931">
        <f>'DATA DASH'!F5931</f>
        <v/>
      </c>
      <c r="G5931">
        <f>'DATA DASH'!G5931</f>
        <v/>
      </c>
      <c r="H5931">
        <f>'DATA DASH'!H5931</f>
        <v/>
      </c>
      <c r="I5931">
        <f>'DATA DASH'!I5931</f>
        <v/>
      </c>
      <c r="J5931">
        <f>'DATA DASH'!J5931</f>
        <v/>
      </c>
      <c r="K5931">
        <f>'DATA DASH'!K5931</f>
        <v/>
      </c>
      <c r="L5931">
        <f>'DATA DASH'!L5931</f>
        <v/>
      </c>
      <c r="M5931">
        <f>'DATA DASH'!M5931</f>
        <v/>
      </c>
    </row>
    <row r="5932">
      <c r="A5932">
        <f>'DATA DASH'!A5932</f>
        <v/>
      </c>
      <c r="B5932">
        <f>'DATA DASH'!B5932</f>
        <v/>
      </c>
      <c r="C5932">
        <f>'DATA DASH'!C5932</f>
        <v/>
      </c>
      <c r="D5932">
        <f>'DATA DASH'!D5932</f>
        <v/>
      </c>
      <c r="E5932">
        <f>'DATA DASH'!E5932</f>
        <v/>
      </c>
      <c r="F5932">
        <f>'DATA DASH'!F5932</f>
        <v/>
      </c>
      <c r="G5932">
        <f>'DATA DASH'!G5932</f>
        <v/>
      </c>
      <c r="H5932">
        <f>'DATA DASH'!H5932</f>
        <v/>
      </c>
      <c r="I5932">
        <f>'DATA DASH'!I5932</f>
        <v/>
      </c>
      <c r="J5932">
        <f>'DATA DASH'!J5932</f>
        <v/>
      </c>
      <c r="K5932">
        <f>'DATA DASH'!K5932</f>
        <v/>
      </c>
      <c r="L5932">
        <f>'DATA DASH'!L5932</f>
        <v/>
      </c>
      <c r="M5932">
        <f>'DATA DASH'!M5932</f>
        <v/>
      </c>
    </row>
    <row r="5933">
      <c r="A5933">
        <f>'DATA DASH'!A5933</f>
        <v/>
      </c>
      <c r="B5933">
        <f>'DATA DASH'!B5933</f>
        <v/>
      </c>
      <c r="C5933">
        <f>'DATA DASH'!C5933</f>
        <v/>
      </c>
      <c r="D5933">
        <f>'DATA DASH'!D5933</f>
        <v/>
      </c>
      <c r="E5933">
        <f>'DATA DASH'!E5933</f>
        <v/>
      </c>
      <c r="F5933">
        <f>'DATA DASH'!F5933</f>
        <v/>
      </c>
      <c r="G5933">
        <f>'DATA DASH'!G5933</f>
        <v/>
      </c>
      <c r="H5933">
        <f>'DATA DASH'!H5933</f>
        <v/>
      </c>
      <c r="I5933">
        <f>'DATA DASH'!I5933</f>
        <v/>
      </c>
      <c r="J5933">
        <f>'DATA DASH'!J5933</f>
        <v/>
      </c>
      <c r="K5933">
        <f>'DATA DASH'!K5933</f>
        <v/>
      </c>
      <c r="L5933">
        <f>'DATA DASH'!L5933</f>
        <v/>
      </c>
      <c r="M5933">
        <f>'DATA DASH'!M5933</f>
        <v/>
      </c>
    </row>
    <row r="5934">
      <c r="A5934">
        <f>'DATA DASH'!A5934</f>
        <v/>
      </c>
      <c r="B5934">
        <f>'DATA DASH'!B5934</f>
        <v/>
      </c>
      <c r="C5934">
        <f>'DATA DASH'!C5934</f>
        <v/>
      </c>
      <c r="D5934">
        <f>'DATA DASH'!D5934</f>
        <v/>
      </c>
      <c r="E5934">
        <f>'DATA DASH'!E5934</f>
        <v/>
      </c>
      <c r="F5934">
        <f>'DATA DASH'!F5934</f>
        <v/>
      </c>
      <c r="G5934">
        <f>'DATA DASH'!G5934</f>
        <v/>
      </c>
      <c r="H5934">
        <f>'DATA DASH'!H5934</f>
        <v/>
      </c>
      <c r="I5934">
        <f>'DATA DASH'!I5934</f>
        <v/>
      </c>
      <c r="J5934">
        <f>'DATA DASH'!J5934</f>
        <v/>
      </c>
      <c r="K5934">
        <f>'DATA DASH'!K5934</f>
        <v/>
      </c>
      <c r="L5934">
        <f>'DATA DASH'!L5934</f>
        <v/>
      </c>
      <c r="M5934">
        <f>'DATA DASH'!M5934</f>
        <v/>
      </c>
    </row>
    <row r="5935">
      <c r="A5935">
        <f>'DATA DASH'!A5935</f>
        <v/>
      </c>
      <c r="B5935">
        <f>'DATA DASH'!B5935</f>
        <v/>
      </c>
      <c r="C5935">
        <f>'DATA DASH'!C5935</f>
        <v/>
      </c>
      <c r="D5935">
        <f>'DATA DASH'!D5935</f>
        <v/>
      </c>
      <c r="E5935">
        <f>'DATA DASH'!E5935</f>
        <v/>
      </c>
      <c r="F5935">
        <f>'DATA DASH'!F5935</f>
        <v/>
      </c>
      <c r="G5935">
        <f>'DATA DASH'!G5935</f>
        <v/>
      </c>
      <c r="H5935">
        <f>'DATA DASH'!H5935</f>
        <v/>
      </c>
      <c r="I5935">
        <f>'DATA DASH'!I5935</f>
        <v/>
      </c>
      <c r="J5935">
        <f>'DATA DASH'!J5935</f>
        <v/>
      </c>
      <c r="K5935">
        <f>'DATA DASH'!K5935</f>
        <v/>
      </c>
      <c r="L5935">
        <f>'DATA DASH'!L5935</f>
        <v/>
      </c>
      <c r="M5935">
        <f>'DATA DASH'!M5935</f>
        <v/>
      </c>
    </row>
    <row r="5936">
      <c r="A5936">
        <f>'DATA DASH'!A5936</f>
        <v/>
      </c>
      <c r="B5936">
        <f>'DATA DASH'!B5936</f>
        <v/>
      </c>
      <c r="C5936">
        <f>'DATA DASH'!C5936</f>
        <v/>
      </c>
      <c r="D5936">
        <f>'DATA DASH'!D5936</f>
        <v/>
      </c>
      <c r="E5936">
        <f>'DATA DASH'!E5936</f>
        <v/>
      </c>
      <c r="F5936">
        <f>'DATA DASH'!F5936</f>
        <v/>
      </c>
      <c r="G5936">
        <f>'DATA DASH'!G5936</f>
        <v/>
      </c>
      <c r="H5936">
        <f>'DATA DASH'!H5936</f>
        <v/>
      </c>
      <c r="I5936">
        <f>'DATA DASH'!I5936</f>
        <v/>
      </c>
      <c r="J5936">
        <f>'DATA DASH'!J5936</f>
        <v/>
      </c>
      <c r="K5936">
        <f>'DATA DASH'!K5936</f>
        <v/>
      </c>
      <c r="L5936">
        <f>'DATA DASH'!L5936</f>
        <v/>
      </c>
      <c r="M5936">
        <f>'DATA DASH'!M5936</f>
        <v/>
      </c>
    </row>
    <row r="5937">
      <c r="A5937">
        <f>'DATA DASH'!A5937</f>
        <v/>
      </c>
      <c r="B5937">
        <f>'DATA DASH'!B5937</f>
        <v/>
      </c>
      <c r="C5937">
        <f>'DATA DASH'!C5937</f>
        <v/>
      </c>
      <c r="D5937">
        <f>'DATA DASH'!D5937</f>
        <v/>
      </c>
      <c r="E5937">
        <f>'DATA DASH'!E5937</f>
        <v/>
      </c>
      <c r="F5937">
        <f>'DATA DASH'!F5937</f>
        <v/>
      </c>
      <c r="G5937">
        <f>'DATA DASH'!G5937</f>
        <v/>
      </c>
      <c r="H5937">
        <f>'DATA DASH'!H5937</f>
        <v/>
      </c>
      <c r="I5937">
        <f>'DATA DASH'!I5937</f>
        <v/>
      </c>
      <c r="J5937">
        <f>'DATA DASH'!J5937</f>
        <v/>
      </c>
      <c r="K5937">
        <f>'DATA DASH'!K5937</f>
        <v/>
      </c>
      <c r="L5937">
        <f>'DATA DASH'!L5937</f>
        <v/>
      </c>
      <c r="M5937">
        <f>'DATA DASH'!M5937</f>
        <v/>
      </c>
    </row>
    <row r="5938">
      <c r="A5938">
        <f>'DATA DASH'!A5938</f>
        <v/>
      </c>
      <c r="B5938">
        <f>'DATA DASH'!B5938</f>
        <v/>
      </c>
      <c r="C5938">
        <f>'DATA DASH'!C5938</f>
        <v/>
      </c>
      <c r="D5938">
        <f>'DATA DASH'!D5938</f>
        <v/>
      </c>
      <c r="E5938">
        <f>'DATA DASH'!E5938</f>
        <v/>
      </c>
      <c r="F5938">
        <f>'DATA DASH'!F5938</f>
        <v/>
      </c>
      <c r="G5938">
        <f>'DATA DASH'!G5938</f>
        <v/>
      </c>
      <c r="H5938">
        <f>'DATA DASH'!H5938</f>
        <v/>
      </c>
      <c r="I5938">
        <f>'DATA DASH'!I5938</f>
        <v/>
      </c>
      <c r="J5938">
        <f>'DATA DASH'!J5938</f>
        <v/>
      </c>
      <c r="K5938">
        <f>'DATA DASH'!K5938</f>
        <v/>
      </c>
      <c r="L5938">
        <f>'DATA DASH'!L5938</f>
        <v/>
      </c>
      <c r="M5938">
        <f>'DATA DASH'!M5938</f>
        <v/>
      </c>
    </row>
    <row r="5939">
      <c r="A5939">
        <f>'DATA DASH'!A5939</f>
        <v/>
      </c>
      <c r="B5939">
        <f>'DATA DASH'!B5939</f>
        <v/>
      </c>
      <c r="C5939">
        <f>'DATA DASH'!C5939</f>
        <v/>
      </c>
      <c r="D5939">
        <f>'DATA DASH'!D5939</f>
        <v/>
      </c>
      <c r="E5939">
        <f>'DATA DASH'!E5939</f>
        <v/>
      </c>
      <c r="F5939">
        <f>'DATA DASH'!F5939</f>
        <v/>
      </c>
      <c r="G5939">
        <f>'DATA DASH'!G5939</f>
        <v/>
      </c>
      <c r="H5939">
        <f>'DATA DASH'!H5939</f>
        <v/>
      </c>
      <c r="I5939">
        <f>'DATA DASH'!I5939</f>
        <v/>
      </c>
      <c r="J5939">
        <f>'DATA DASH'!J5939</f>
        <v/>
      </c>
      <c r="K5939">
        <f>'DATA DASH'!K5939</f>
        <v/>
      </c>
      <c r="L5939">
        <f>'DATA DASH'!L5939</f>
        <v/>
      </c>
      <c r="M5939">
        <f>'DATA DASH'!M5939</f>
        <v/>
      </c>
    </row>
    <row r="5940">
      <c r="A5940">
        <f>'DATA DASH'!A5940</f>
        <v/>
      </c>
      <c r="B5940">
        <f>'DATA DASH'!B5940</f>
        <v/>
      </c>
      <c r="C5940">
        <f>'DATA DASH'!C5940</f>
        <v/>
      </c>
      <c r="D5940">
        <f>'DATA DASH'!D5940</f>
        <v/>
      </c>
      <c r="E5940">
        <f>'DATA DASH'!E5940</f>
        <v/>
      </c>
      <c r="F5940">
        <f>'DATA DASH'!F5940</f>
        <v/>
      </c>
      <c r="G5940">
        <f>'DATA DASH'!G5940</f>
        <v/>
      </c>
      <c r="H5940">
        <f>'DATA DASH'!H5940</f>
        <v/>
      </c>
      <c r="I5940">
        <f>'DATA DASH'!I5940</f>
        <v/>
      </c>
      <c r="J5940">
        <f>'DATA DASH'!J5940</f>
        <v/>
      </c>
      <c r="K5940">
        <f>'DATA DASH'!K5940</f>
        <v/>
      </c>
      <c r="L5940">
        <f>'DATA DASH'!L5940</f>
        <v/>
      </c>
      <c r="M5940">
        <f>'DATA DASH'!M5940</f>
        <v/>
      </c>
    </row>
    <row r="5941">
      <c r="A5941">
        <f>'DATA DASH'!A5941</f>
        <v/>
      </c>
      <c r="B5941">
        <f>'DATA DASH'!B5941</f>
        <v/>
      </c>
      <c r="C5941">
        <f>'DATA DASH'!C5941</f>
        <v/>
      </c>
      <c r="D5941">
        <f>'DATA DASH'!D5941</f>
        <v/>
      </c>
      <c r="E5941">
        <f>'DATA DASH'!E5941</f>
        <v/>
      </c>
      <c r="F5941">
        <f>'DATA DASH'!F5941</f>
        <v/>
      </c>
      <c r="G5941">
        <f>'DATA DASH'!G5941</f>
        <v/>
      </c>
      <c r="H5941">
        <f>'DATA DASH'!H5941</f>
        <v/>
      </c>
      <c r="I5941">
        <f>'DATA DASH'!I5941</f>
        <v/>
      </c>
      <c r="J5941">
        <f>'DATA DASH'!J5941</f>
        <v/>
      </c>
      <c r="K5941">
        <f>'DATA DASH'!K5941</f>
        <v/>
      </c>
      <c r="L5941">
        <f>'DATA DASH'!L5941</f>
        <v/>
      </c>
      <c r="M5941">
        <f>'DATA DASH'!M5941</f>
        <v/>
      </c>
    </row>
    <row r="5942">
      <c r="A5942">
        <f>'DATA DASH'!A5942</f>
        <v/>
      </c>
      <c r="B5942">
        <f>'DATA DASH'!B5942</f>
        <v/>
      </c>
      <c r="C5942">
        <f>'DATA DASH'!C5942</f>
        <v/>
      </c>
      <c r="D5942">
        <f>'DATA DASH'!D5942</f>
        <v/>
      </c>
      <c r="E5942">
        <f>'DATA DASH'!E5942</f>
        <v/>
      </c>
      <c r="F5942">
        <f>'DATA DASH'!F5942</f>
        <v/>
      </c>
      <c r="G5942">
        <f>'DATA DASH'!G5942</f>
        <v/>
      </c>
      <c r="H5942">
        <f>'DATA DASH'!H5942</f>
        <v/>
      </c>
      <c r="I5942">
        <f>'DATA DASH'!I5942</f>
        <v/>
      </c>
      <c r="J5942">
        <f>'DATA DASH'!J5942</f>
        <v/>
      </c>
      <c r="K5942">
        <f>'DATA DASH'!K5942</f>
        <v/>
      </c>
      <c r="L5942">
        <f>'DATA DASH'!L5942</f>
        <v/>
      </c>
      <c r="M5942">
        <f>'DATA DASH'!M5942</f>
        <v/>
      </c>
    </row>
    <row r="5943">
      <c r="A5943">
        <f>'DATA DASH'!A5943</f>
        <v/>
      </c>
      <c r="B5943">
        <f>'DATA DASH'!B5943</f>
        <v/>
      </c>
      <c r="C5943">
        <f>'DATA DASH'!C5943</f>
        <v/>
      </c>
      <c r="D5943">
        <f>'DATA DASH'!D5943</f>
        <v/>
      </c>
      <c r="E5943">
        <f>'DATA DASH'!E5943</f>
        <v/>
      </c>
      <c r="F5943">
        <f>'DATA DASH'!F5943</f>
        <v/>
      </c>
      <c r="G5943">
        <f>'DATA DASH'!G5943</f>
        <v/>
      </c>
      <c r="H5943">
        <f>'DATA DASH'!H5943</f>
        <v/>
      </c>
      <c r="I5943">
        <f>'DATA DASH'!I5943</f>
        <v/>
      </c>
      <c r="J5943">
        <f>'DATA DASH'!J5943</f>
        <v/>
      </c>
      <c r="K5943">
        <f>'DATA DASH'!K5943</f>
        <v/>
      </c>
      <c r="L5943">
        <f>'DATA DASH'!L5943</f>
        <v/>
      </c>
      <c r="M5943">
        <f>'DATA DASH'!M5943</f>
        <v/>
      </c>
    </row>
    <row r="5944">
      <c r="A5944">
        <f>'DATA DASH'!A5944</f>
        <v/>
      </c>
      <c r="B5944">
        <f>'DATA DASH'!B5944</f>
        <v/>
      </c>
      <c r="C5944">
        <f>'DATA DASH'!C5944</f>
        <v/>
      </c>
      <c r="D5944">
        <f>'DATA DASH'!D5944</f>
        <v/>
      </c>
      <c r="E5944">
        <f>'DATA DASH'!E5944</f>
        <v/>
      </c>
      <c r="F5944">
        <f>'DATA DASH'!F5944</f>
        <v/>
      </c>
      <c r="G5944">
        <f>'DATA DASH'!G5944</f>
        <v/>
      </c>
      <c r="H5944">
        <f>'DATA DASH'!H5944</f>
        <v/>
      </c>
      <c r="I5944">
        <f>'DATA DASH'!I5944</f>
        <v/>
      </c>
      <c r="J5944">
        <f>'DATA DASH'!J5944</f>
        <v/>
      </c>
      <c r="K5944">
        <f>'DATA DASH'!K5944</f>
        <v/>
      </c>
      <c r="L5944">
        <f>'DATA DASH'!L5944</f>
        <v/>
      </c>
      <c r="M5944">
        <f>'DATA DASH'!M5944</f>
        <v/>
      </c>
    </row>
    <row r="5945">
      <c r="A5945">
        <f>'DATA DASH'!A5945</f>
        <v/>
      </c>
      <c r="B5945">
        <f>'DATA DASH'!B5945</f>
        <v/>
      </c>
      <c r="C5945">
        <f>'DATA DASH'!C5945</f>
        <v/>
      </c>
      <c r="D5945">
        <f>'DATA DASH'!D5945</f>
        <v/>
      </c>
      <c r="E5945">
        <f>'DATA DASH'!E5945</f>
        <v/>
      </c>
      <c r="F5945">
        <f>'DATA DASH'!F5945</f>
        <v/>
      </c>
      <c r="G5945">
        <f>'DATA DASH'!G5945</f>
        <v/>
      </c>
      <c r="H5945">
        <f>'DATA DASH'!H5945</f>
        <v/>
      </c>
      <c r="I5945">
        <f>'DATA DASH'!I5945</f>
        <v/>
      </c>
      <c r="J5945">
        <f>'DATA DASH'!J5945</f>
        <v/>
      </c>
      <c r="K5945">
        <f>'DATA DASH'!K5945</f>
        <v/>
      </c>
      <c r="L5945">
        <f>'DATA DASH'!L5945</f>
        <v/>
      </c>
      <c r="M5945">
        <f>'DATA DASH'!M5945</f>
        <v/>
      </c>
    </row>
    <row r="5946">
      <c r="A5946">
        <f>'DATA DASH'!A5946</f>
        <v/>
      </c>
      <c r="B5946">
        <f>'DATA DASH'!B5946</f>
        <v/>
      </c>
      <c r="C5946">
        <f>'DATA DASH'!C5946</f>
        <v/>
      </c>
      <c r="D5946">
        <f>'DATA DASH'!D5946</f>
        <v/>
      </c>
      <c r="E5946">
        <f>'DATA DASH'!E5946</f>
        <v/>
      </c>
      <c r="F5946">
        <f>'DATA DASH'!F5946</f>
        <v/>
      </c>
      <c r="G5946">
        <f>'DATA DASH'!G5946</f>
        <v/>
      </c>
      <c r="H5946">
        <f>'DATA DASH'!H5946</f>
        <v/>
      </c>
      <c r="I5946">
        <f>'DATA DASH'!I5946</f>
        <v/>
      </c>
      <c r="J5946">
        <f>'DATA DASH'!J5946</f>
        <v/>
      </c>
      <c r="K5946">
        <f>'DATA DASH'!K5946</f>
        <v/>
      </c>
      <c r="L5946">
        <f>'DATA DASH'!L5946</f>
        <v/>
      </c>
      <c r="M5946">
        <f>'DATA DASH'!M5946</f>
        <v/>
      </c>
    </row>
    <row r="5947">
      <c r="A5947">
        <f>'DATA DASH'!A5947</f>
        <v/>
      </c>
      <c r="B5947">
        <f>'DATA DASH'!B5947</f>
        <v/>
      </c>
      <c r="C5947">
        <f>'DATA DASH'!C5947</f>
        <v/>
      </c>
      <c r="D5947">
        <f>'DATA DASH'!D5947</f>
        <v/>
      </c>
      <c r="E5947">
        <f>'DATA DASH'!E5947</f>
        <v/>
      </c>
      <c r="F5947">
        <f>'DATA DASH'!F5947</f>
        <v/>
      </c>
      <c r="G5947">
        <f>'DATA DASH'!G5947</f>
        <v/>
      </c>
      <c r="H5947">
        <f>'DATA DASH'!H5947</f>
        <v/>
      </c>
      <c r="I5947">
        <f>'DATA DASH'!I5947</f>
        <v/>
      </c>
      <c r="J5947">
        <f>'DATA DASH'!J5947</f>
        <v/>
      </c>
      <c r="K5947">
        <f>'DATA DASH'!K5947</f>
        <v/>
      </c>
      <c r="L5947">
        <f>'DATA DASH'!L5947</f>
        <v/>
      </c>
      <c r="M5947">
        <f>'DATA DASH'!M5947</f>
        <v/>
      </c>
    </row>
    <row r="5948">
      <c r="A5948">
        <f>'DATA DASH'!A5948</f>
        <v/>
      </c>
      <c r="B5948">
        <f>'DATA DASH'!B5948</f>
        <v/>
      </c>
      <c r="C5948">
        <f>'DATA DASH'!C5948</f>
        <v/>
      </c>
      <c r="D5948">
        <f>'DATA DASH'!D5948</f>
        <v/>
      </c>
      <c r="E5948">
        <f>'DATA DASH'!E5948</f>
        <v/>
      </c>
      <c r="F5948">
        <f>'DATA DASH'!F5948</f>
        <v/>
      </c>
      <c r="G5948">
        <f>'DATA DASH'!G5948</f>
        <v/>
      </c>
      <c r="H5948">
        <f>'DATA DASH'!H5948</f>
        <v/>
      </c>
      <c r="I5948">
        <f>'DATA DASH'!I5948</f>
        <v/>
      </c>
      <c r="J5948">
        <f>'DATA DASH'!J5948</f>
        <v/>
      </c>
      <c r="K5948">
        <f>'DATA DASH'!K5948</f>
        <v/>
      </c>
      <c r="L5948">
        <f>'DATA DASH'!L5948</f>
        <v/>
      </c>
      <c r="M5948">
        <f>'DATA DASH'!M5948</f>
        <v/>
      </c>
    </row>
    <row r="5949">
      <c r="A5949">
        <f>'DATA DASH'!A5949</f>
        <v/>
      </c>
      <c r="B5949">
        <f>'DATA DASH'!B5949</f>
        <v/>
      </c>
      <c r="C5949">
        <f>'DATA DASH'!C5949</f>
        <v/>
      </c>
      <c r="D5949">
        <f>'DATA DASH'!D5949</f>
        <v/>
      </c>
      <c r="E5949">
        <f>'DATA DASH'!E5949</f>
        <v/>
      </c>
      <c r="F5949">
        <f>'DATA DASH'!F5949</f>
        <v/>
      </c>
      <c r="G5949">
        <f>'DATA DASH'!G5949</f>
        <v/>
      </c>
      <c r="H5949">
        <f>'DATA DASH'!H5949</f>
        <v/>
      </c>
      <c r="I5949">
        <f>'DATA DASH'!I5949</f>
        <v/>
      </c>
      <c r="J5949">
        <f>'DATA DASH'!J5949</f>
        <v/>
      </c>
      <c r="K5949">
        <f>'DATA DASH'!K5949</f>
        <v/>
      </c>
      <c r="L5949">
        <f>'DATA DASH'!L5949</f>
        <v/>
      </c>
      <c r="M5949">
        <f>'DATA DASH'!M5949</f>
        <v/>
      </c>
    </row>
    <row r="5950">
      <c r="A5950">
        <f>'DATA DASH'!A5950</f>
        <v/>
      </c>
      <c r="B5950">
        <f>'DATA DASH'!B5950</f>
        <v/>
      </c>
      <c r="C5950">
        <f>'DATA DASH'!C5950</f>
        <v/>
      </c>
      <c r="D5950">
        <f>'DATA DASH'!D5950</f>
        <v/>
      </c>
      <c r="E5950">
        <f>'DATA DASH'!E5950</f>
        <v/>
      </c>
      <c r="F5950">
        <f>'DATA DASH'!F5950</f>
        <v/>
      </c>
      <c r="G5950">
        <f>'DATA DASH'!G5950</f>
        <v/>
      </c>
      <c r="H5950">
        <f>'DATA DASH'!H5950</f>
        <v/>
      </c>
      <c r="I5950">
        <f>'DATA DASH'!I5950</f>
        <v/>
      </c>
      <c r="J5950">
        <f>'DATA DASH'!J5950</f>
        <v/>
      </c>
      <c r="K5950">
        <f>'DATA DASH'!K5950</f>
        <v/>
      </c>
      <c r="L5950">
        <f>'DATA DASH'!L5950</f>
        <v/>
      </c>
      <c r="M5950">
        <f>'DATA DASH'!M5950</f>
        <v/>
      </c>
    </row>
    <row r="5951">
      <c r="A5951">
        <f>'DATA DASH'!A5951</f>
        <v/>
      </c>
      <c r="B5951">
        <f>'DATA DASH'!B5951</f>
        <v/>
      </c>
      <c r="C5951">
        <f>'DATA DASH'!C5951</f>
        <v/>
      </c>
      <c r="D5951">
        <f>'DATA DASH'!D5951</f>
        <v/>
      </c>
      <c r="E5951">
        <f>'DATA DASH'!E5951</f>
        <v/>
      </c>
      <c r="F5951">
        <f>'DATA DASH'!F5951</f>
        <v/>
      </c>
      <c r="G5951">
        <f>'DATA DASH'!G5951</f>
        <v/>
      </c>
      <c r="H5951">
        <f>'DATA DASH'!H5951</f>
        <v/>
      </c>
      <c r="I5951">
        <f>'DATA DASH'!I5951</f>
        <v/>
      </c>
      <c r="J5951">
        <f>'DATA DASH'!J5951</f>
        <v/>
      </c>
      <c r="K5951">
        <f>'DATA DASH'!K5951</f>
        <v/>
      </c>
      <c r="L5951">
        <f>'DATA DASH'!L5951</f>
        <v/>
      </c>
      <c r="M5951">
        <f>'DATA DASH'!M5951</f>
        <v/>
      </c>
    </row>
    <row r="5952">
      <c r="A5952">
        <f>'DATA DASH'!A5952</f>
        <v/>
      </c>
      <c r="B5952">
        <f>'DATA DASH'!B5952</f>
        <v/>
      </c>
      <c r="C5952">
        <f>'DATA DASH'!C5952</f>
        <v/>
      </c>
      <c r="D5952">
        <f>'DATA DASH'!D5952</f>
        <v/>
      </c>
      <c r="E5952">
        <f>'DATA DASH'!E5952</f>
        <v/>
      </c>
      <c r="F5952">
        <f>'DATA DASH'!F5952</f>
        <v/>
      </c>
      <c r="G5952">
        <f>'DATA DASH'!G5952</f>
        <v/>
      </c>
      <c r="H5952">
        <f>'DATA DASH'!H5952</f>
        <v/>
      </c>
      <c r="I5952">
        <f>'DATA DASH'!I5952</f>
        <v/>
      </c>
      <c r="J5952">
        <f>'DATA DASH'!J5952</f>
        <v/>
      </c>
      <c r="K5952">
        <f>'DATA DASH'!K5952</f>
        <v/>
      </c>
      <c r="L5952">
        <f>'DATA DASH'!L5952</f>
        <v/>
      </c>
      <c r="M5952">
        <f>'DATA DASH'!M5952</f>
        <v/>
      </c>
    </row>
    <row r="5953">
      <c r="A5953">
        <f>'DATA DASH'!A5953</f>
        <v/>
      </c>
      <c r="B5953">
        <f>'DATA DASH'!B5953</f>
        <v/>
      </c>
      <c r="C5953">
        <f>'DATA DASH'!C5953</f>
        <v/>
      </c>
      <c r="D5953">
        <f>'DATA DASH'!D5953</f>
        <v/>
      </c>
      <c r="E5953">
        <f>'DATA DASH'!E5953</f>
        <v/>
      </c>
      <c r="F5953">
        <f>'DATA DASH'!F5953</f>
        <v/>
      </c>
      <c r="G5953">
        <f>'DATA DASH'!G5953</f>
        <v/>
      </c>
      <c r="H5953">
        <f>'DATA DASH'!H5953</f>
        <v/>
      </c>
      <c r="I5953">
        <f>'DATA DASH'!I5953</f>
        <v/>
      </c>
      <c r="J5953">
        <f>'DATA DASH'!J5953</f>
        <v/>
      </c>
      <c r="K5953">
        <f>'DATA DASH'!K5953</f>
        <v/>
      </c>
      <c r="L5953">
        <f>'DATA DASH'!L5953</f>
        <v/>
      </c>
      <c r="M5953">
        <f>'DATA DASH'!M5953</f>
        <v/>
      </c>
    </row>
    <row r="5954">
      <c r="A5954">
        <f>'DATA DASH'!A5954</f>
        <v/>
      </c>
      <c r="B5954">
        <f>'DATA DASH'!B5954</f>
        <v/>
      </c>
      <c r="C5954">
        <f>'DATA DASH'!C5954</f>
        <v/>
      </c>
      <c r="D5954">
        <f>'DATA DASH'!D5954</f>
        <v/>
      </c>
      <c r="E5954">
        <f>'DATA DASH'!E5954</f>
        <v/>
      </c>
      <c r="F5954">
        <f>'DATA DASH'!F5954</f>
        <v/>
      </c>
      <c r="G5954">
        <f>'DATA DASH'!G5954</f>
        <v/>
      </c>
      <c r="H5954">
        <f>'DATA DASH'!H5954</f>
        <v/>
      </c>
      <c r="I5954">
        <f>'DATA DASH'!I5954</f>
        <v/>
      </c>
      <c r="J5954">
        <f>'DATA DASH'!J5954</f>
        <v/>
      </c>
      <c r="K5954">
        <f>'DATA DASH'!K5954</f>
        <v/>
      </c>
      <c r="L5954">
        <f>'DATA DASH'!L5954</f>
        <v/>
      </c>
      <c r="M5954">
        <f>'DATA DASH'!M5954</f>
        <v/>
      </c>
    </row>
    <row r="5955">
      <c r="A5955">
        <f>'DATA DASH'!A5955</f>
        <v/>
      </c>
      <c r="B5955">
        <f>'DATA DASH'!B5955</f>
        <v/>
      </c>
      <c r="C5955">
        <f>'DATA DASH'!C5955</f>
        <v/>
      </c>
      <c r="D5955">
        <f>'DATA DASH'!D5955</f>
        <v/>
      </c>
      <c r="E5955">
        <f>'DATA DASH'!E5955</f>
        <v/>
      </c>
      <c r="F5955">
        <f>'DATA DASH'!F5955</f>
        <v/>
      </c>
      <c r="G5955">
        <f>'DATA DASH'!G5955</f>
        <v/>
      </c>
      <c r="H5955">
        <f>'DATA DASH'!H5955</f>
        <v/>
      </c>
      <c r="I5955">
        <f>'DATA DASH'!I5955</f>
        <v/>
      </c>
      <c r="J5955">
        <f>'DATA DASH'!J5955</f>
        <v/>
      </c>
      <c r="K5955">
        <f>'DATA DASH'!K5955</f>
        <v/>
      </c>
      <c r="L5955">
        <f>'DATA DASH'!L5955</f>
        <v/>
      </c>
      <c r="M5955">
        <f>'DATA DASH'!M5955</f>
        <v/>
      </c>
    </row>
    <row r="5956">
      <c r="A5956">
        <f>'DATA DASH'!A5956</f>
        <v/>
      </c>
      <c r="B5956">
        <f>'DATA DASH'!B5956</f>
        <v/>
      </c>
      <c r="C5956">
        <f>'DATA DASH'!C5956</f>
        <v/>
      </c>
      <c r="D5956">
        <f>'DATA DASH'!D5956</f>
        <v/>
      </c>
      <c r="E5956">
        <f>'DATA DASH'!E5956</f>
        <v/>
      </c>
      <c r="F5956">
        <f>'DATA DASH'!F5956</f>
        <v/>
      </c>
      <c r="G5956">
        <f>'DATA DASH'!G5956</f>
        <v/>
      </c>
      <c r="H5956">
        <f>'DATA DASH'!H5956</f>
        <v/>
      </c>
      <c r="I5956">
        <f>'DATA DASH'!I5956</f>
        <v/>
      </c>
      <c r="J5956">
        <f>'DATA DASH'!J5956</f>
        <v/>
      </c>
      <c r="K5956">
        <f>'DATA DASH'!K5956</f>
        <v/>
      </c>
      <c r="L5956">
        <f>'DATA DASH'!L5956</f>
        <v/>
      </c>
      <c r="M5956">
        <f>'DATA DASH'!M5956</f>
        <v/>
      </c>
    </row>
    <row r="5957">
      <c r="A5957">
        <f>'DATA DASH'!A5957</f>
        <v/>
      </c>
      <c r="B5957">
        <f>'DATA DASH'!B5957</f>
        <v/>
      </c>
      <c r="C5957">
        <f>'DATA DASH'!C5957</f>
        <v/>
      </c>
      <c r="D5957">
        <f>'DATA DASH'!D5957</f>
        <v/>
      </c>
      <c r="E5957">
        <f>'DATA DASH'!E5957</f>
        <v/>
      </c>
      <c r="F5957">
        <f>'DATA DASH'!F5957</f>
        <v/>
      </c>
      <c r="G5957">
        <f>'DATA DASH'!G5957</f>
        <v/>
      </c>
      <c r="H5957">
        <f>'DATA DASH'!H5957</f>
        <v/>
      </c>
      <c r="I5957">
        <f>'DATA DASH'!I5957</f>
        <v/>
      </c>
      <c r="J5957">
        <f>'DATA DASH'!J5957</f>
        <v/>
      </c>
      <c r="K5957">
        <f>'DATA DASH'!K5957</f>
        <v/>
      </c>
      <c r="L5957">
        <f>'DATA DASH'!L5957</f>
        <v/>
      </c>
      <c r="M5957">
        <f>'DATA DASH'!M5957</f>
        <v/>
      </c>
    </row>
    <row r="5958">
      <c r="A5958">
        <f>'DATA DASH'!A5958</f>
        <v/>
      </c>
      <c r="B5958">
        <f>'DATA DASH'!B5958</f>
        <v/>
      </c>
      <c r="C5958">
        <f>'DATA DASH'!C5958</f>
        <v/>
      </c>
      <c r="D5958">
        <f>'DATA DASH'!D5958</f>
        <v/>
      </c>
      <c r="E5958">
        <f>'DATA DASH'!E5958</f>
        <v/>
      </c>
      <c r="F5958">
        <f>'DATA DASH'!F5958</f>
        <v/>
      </c>
      <c r="G5958">
        <f>'DATA DASH'!G5958</f>
        <v/>
      </c>
      <c r="H5958">
        <f>'DATA DASH'!H5958</f>
        <v/>
      </c>
      <c r="I5958">
        <f>'DATA DASH'!I5958</f>
        <v/>
      </c>
      <c r="J5958">
        <f>'DATA DASH'!J5958</f>
        <v/>
      </c>
      <c r="K5958">
        <f>'DATA DASH'!K5958</f>
        <v/>
      </c>
      <c r="L5958">
        <f>'DATA DASH'!L5958</f>
        <v/>
      </c>
      <c r="M5958">
        <f>'DATA DASH'!M5958</f>
        <v/>
      </c>
    </row>
    <row r="5959">
      <c r="A5959">
        <f>'DATA DASH'!A5959</f>
        <v/>
      </c>
      <c r="B5959">
        <f>'DATA DASH'!B5959</f>
        <v/>
      </c>
      <c r="C5959">
        <f>'DATA DASH'!C5959</f>
        <v/>
      </c>
      <c r="D5959">
        <f>'DATA DASH'!D5959</f>
        <v/>
      </c>
      <c r="E5959">
        <f>'DATA DASH'!E5959</f>
        <v/>
      </c>
      <c r="F5959">
        <f>'DATA DASH'!F5959</f>
        <v/>
      </c>
      <c r="G5959">
        <f>'DATA DASH'!G5959</f>
        <v/>
      </c>
      <c r="H5959">
        <f>'DATA DASH'!H5959</f>
        <v/>
      </c>
      <c r="I5959">
        <f>'DATA DASH'!I5959</f>
        <v/>
      </c>
      <c r="J5959">
        <f>'DATA DASH'!J5959</f>
        <v/>
      </c>
      <c r="K5959">
        <f>'DATA DASH'!K5959</f>
        <v/>
      </c>
      <c r="L5959">
        <f>'DATA DASH'!L5959</f>
        <v/>
      </c>
      <c r="M5959">
        <f>'DATA DASH'!M5959</f>
        <v/>
      </c>
    </row>
    <row r="5960">
      <c r="A5960">
        <f>'DATA DASH'!A5960</f>
        <v/>
      </c>
      <c r="B5960">
        <f>'DATA DASH'!B5960</f>
        <v/>
      </c>
      <c r="C5960">
        <f>'DATA DASH'!C5960</f>
        <v/>
      </c>
      <c r="D5960">
        <f>'DATA DASH'!D5960</f>
        <v/>
      </c>
      <c r="E5960">
        <f>'DATA DASH'!E5960</f>
        <v/>
      </c>
      <c r="F5960">
        <f>'DATA DASH'!F5960</f>
        <v/>
      </c>
      <c r="G5960">
        <f>'DATA DASH'!G5960</f>
        <v/>
      </c>
      <c r="H5960">
        <f>'DATA DASH'!H5960</f>
        <v/>
      </c>
      <c r="I5960">
        <f>'DATA DASH'!I5960</f>
        <v/>
      </c>
      <c r="J5960">
        <f>'DATA DASH'!J5960</f>
        <v/>
      </c>
      <c r="K5960">
        <f>'DATA DASH'!K5960</f>
        <v/>
      </c>
      <c r="L5960">
        <f>'DATA DASH'!L5960</f>
        <v/>
      </c>
      <c r="M5960">
        <f>'DATA DASH'!M5960</f>
        <v/>
      </c>
    </row>
    <row r="5961">
      <c r="A5961">
        <f>'DATA DASH'!A5961</f>
        <v/>
      </c>
      <c r="B5961">
        <f>'DATA DASH'!B5961</f>
        <v/>
      </c>
      <c r="C5961">
        <f>'DATA DASH'!C5961</f>
        <v/>
      </c>
      <c r="D5961">
        <f>'DATA DASH'!D5961</f>
        <v/>
      </c>
      <c r="E5961">
        <f>'DATA DASH'!E5961</f>
        <v/>
      </c>
      <c r="F5961">
        <f>'DATA DASH'!F5961</f>
        <v/>
      </c>
      <c r="G5961">
        <f>'DATA DASH'!G5961</f>
        <v/>
      </c>
      <c r="H5961">
        <f>'DATA DASH'!H5961</f>
        <v/>
      </c>
      <c r="I5961">
        <f>'DATA DASH'!I5961</f>
        <v/>
      </c>
      <c r="J5961">
        <f>'DATA DASH'!J5961</f>
        <v/>
      </c>
      <c r="K5961">
        <f>'DATA DASH'!K5961</f>
        <v/>
      </c>
      <c r="L5961">
        <f>'DATA DASH'!L5961</f>
        <v/>
      </c>
      <c r="M5961">
        <f>'DATA DASH'!M5961</f>
        <v/>
      </c>
    </row>
    <row r="5962">
      <c r="A5962">
        <f>'DATA DASH'!A5962</f>
        <v/>
      </c>
      <c r="B5962">
        <f>'DATA DASH'!B5962</f>
        <v/>
      </c>
      <c r="C5962">
        <f>'DATA DASH'!C5962</f>
        <v/>
      </c>
      <c r="D5962">
        <f>'DATA DASH'!D5962</f>
        <v/>
      </c>
      <c r="E5962">
        <f>'DATA DASH'!E5962</f>
        <v/>
      </c>
      <c r="F5962">
        <f>'DATA DASH'!F5962</f>
        <v/>
      </c>
      <c r="G5962">
        <f>'DATA DASH'!G5962</f>
        <v/>
      </c>
      <c r="H5962">
        <f>'DATA DASH'!H5962</f>
        <v/>
      </c>
      <c r="I5962">
        <f>'DATA DASH'!I5962</f>
        <v/>
      </c>
      <c r="J5962">
        <f>'DATA DASH'!J5962</f>
        <v/>
      </c>
      <c r="K5962">
        <f>'DATA DASH'!K5962</f>
        <v/>
      </c>
      <c r="L5962">
        <f>'DATA DASH'!L5962</f>
        <v/>
      </c>
      <c r="M5962">
        <f>'DATA DASH'!M5962</f>
        <v/>
      </c>
    </row>
    <row r="5963">
      <c r="A5963">
        <f>'DATA DASH'!A5963</f>
        <v/>
      </c>
      <c r="B5963">
        <f>'DATA DASH'!B5963</f>
        <v/>
      </c>
      <c r="C5963">
        <f>'DATA DASH'!C5963</f>
        <v/>
      </c>
      <c r="D5963">
        <f>'DATA DASH'!D5963</f>
        <v/>
      </c>
      <c r="E5963">
        <f>'DATA DASH'!E5963</f>
        <v/>
      </c>
      <c r="F5963">
        <f>'DATA DASH'!F5963</f>
        <v/>
      </c>
      <c r="G5963">
        <f>'DATA DASH'!G5963</f>
        <v/>
      </c>
      <c r="H5963">
        <f>'DATA DASH'!H5963</f>
        <v/>
      </c>
      <c r="I5963">
        <f>'DATA DASH'!I5963</f>
        <v/>
      </c>
      <c r="J5963">
        <f>'DATA DASH'!J5963</f>
        <v/>
      </c>
      <c r="K5963">
        <f>'DATA DASH'!K5963</f>
        <v/>
      </c>
      <c r="L5963">
        <f>'DATA DASH'!L5963</f>
        <v/>
      </c>
      <c r="M5963">
        <f>'DATA DASH'!M5963</f>
        <v/>
      </c>
    </row>
    <row r="5964">
      <c r="A5964">
        <f>'DATA DASH'!A5964</f>
        <v/>
      </c>
      <c r="B5964">
        <f>'DATA DASH'!B5964</f>
        <v/>
      </c>
      <c r="C5964">
        <f>'DATA DASH'!C5964</f>
        <v/>
      </c>
      <c r="D5964">
        <f>'DATA DASH'!D5964</f>
        <v/>
      </c>
      <c r="E5964">
        <f>'DATA DASH'!E5964</f>
        <v/>
      </c>
      <c r="F5964">
        <f>'DATA DASH'!F5964</f>
        <v/>
      </c>
      <c r="G5964">
        <f>'DATA DASH'!G5964</f>
        <v/>
      </c>
      <c r="H5964">
        <f>'DATA DASH'!H5964</f>
        <v/>
      </c>
      <c r="I5964">
        <f>'DATA DASH'!I5964</f>
        <v/>
      </c>
      <c r="J5964">
        <f>'DATA DASH'!J5964</f>
        <v/>
      </c>
      <c r="K5964">
        <f>'DATA DASH'!K5964</f>
        <v/>
      </c>
      <c r="L5964">
        <f>'DATA DASH'!L5964</f>
        <v/>
      </c>
      <c r="M5964">
        <f>'DATA DASH'!M5964</f>
        <v/>
      </c>
    </row>
    <row r="5965">
      <c r="A5965">
        <f>'DATA DASH'!A5965</f>
        <v/>
      </c>
      <c r="B5965">
        <f>'DATA DASH'!B5965</f>
        <v/>
      </c>
      <c r="C5965">
        <f>'DATA DASH'!C5965</f>
        <v/>
      </c>
      <c r="D5965">
        <f>'DATA DASH'!D5965</f>
        <v/>
      </c>
      <c r="E5965">
        <f>'DATA DASH'!E5965</f>
        <v/>
      </c>
      <c r="F5965">
        <f>'DATA DASH'!F5965</f>
        <v/>
      </c>
      <c r="G5965">
        <f>'DATA DASH'!G5965</f>
        <v/>
      </c>
      <c r="H5965">
        <f>'DATA DASH'!H5965</f>
        <v/>
      </c>
      <c r="I5965">
        <f>'DATA DASH'!I5965</f>
        <v/>
      </c>
      <c r="J5965">
        <f>'DATA DASH'!J5965</f>
        <v/>
      </c>
      <c r="K5965">
        <f>'DATA DASH'!K5965</f>
        <v/>
      </c>
      <c r="L5965">
        <f>'DATA DASH'!L5965</f>
        <v/>
      </c>
      <c r="M5965">
        <f>'DATA DASH'!M5965</f>
        <v/>
      </c>
    </row>
    <row r="5966">
      <c r="A5966">
        <f>'DATA DASH'!A5966</f>
        <v/>
      </c>
      <c r="B5966">
        <f>'DATA DASH'!B5966</f>
        <v/>
      </c>
      <c r="C5966">
        <f>'DATA DASH'!C5966</f>
        <v/>
      </c>
      <c r="D5966">
        <f>'DATA DASH'!D5966</f>
        <v/>
      </c>
      <c r="E5966">
        <f>'DATA DASH'!E5966</f>
        <v/>
      </c>
      <c r="F5966">
        <f>'DATA DASH'!F5966</f>
        <v/>
      </c>
      <c r="G5966">
        <f>'DATA DASH'!G5966</f>
        <v/>
      </c>
      <c r="H5966">
        <f>'DATA DASH'!H5966</f>
        <v/>
      </c>
      <c r="I5966">
        <f>'DATA DASH'!I5966</f>
        <v/>
      </c>
      <c r="J5966">
        <f>'DATA DASH'!J5966</f>
        <v/>
      </c>
      <c r="K5966">
        <f>'DATA DASH'!K5966</f>
        <v/>
      </c>
      <c r="L5966">
        <f>'DATA DASH'!L5966</f>
        <v/>
      </c>
      <c r="M5966">
        <f>'DATA DASH'!M5966</f>
        <v/>
      </c>
    </row>
    <row r="5967">
      <c r="A5967">
        <f>'DATA DASH'!A5967</f>
        <v/>
      </c>
      <c r="B5967">
        <f>'DATA DASH'!B5967</f>
        <v/>
      </c>
      <c r="C5967">
        <f>'DATA DASH'!C5967</f>
        <v/>
      </c>
      <c r="D5967">
        <f>'DATA DASH'!D5967</f>
        <v/>
      </c>
      <c r="E5967">
        <f>'DATA DASH'!E5967</f>
        <v/>
      </c>
      <c r="F5967">
        <f>'DATA DASH'!F5967</f>
        <v/>
      </c>
      <c r="G5967">
        <f>'DATA DASH'!G5967</f>
        <v/>
      </c>
      <c r="H5967">
        <f>'DATA DASH'!H5967</f>
        <v/>
      </c>
      <c r="I5967">
        <f>'DATA DASH'!I5967</f>
        <v/>
      </c>
      <c r="J5967">
        <f>'DATA DASH'!J5967</f>
        <v/>
      </c>
      <c r="K5967">
        <f>'DATA DASH'!K5967</f>
        <v/>
      </c>
      <c r="L5967">
        <f>'DATA DASH'!L5967</f>
        <v/>
      </c>
      <c r="M5967">
        <f>'DATA DASH'!M5967</f>
        <v/>
      </c>
    </row>
    <row r="5968">
      <c r="A5968">
        <f>'DATA DASH'!A5968</f>
        <v/>
      </c>
      <c r="B5968">
        <f>'DATA DASH'!B5968</f>
        <v/>
      </c>
      <c r="C5968">
        <f>'DATA DASH'!C5968</f>
        <v/>
      </c>
      <c r="D5968">
        <f>'DATA DASH'!D5968</f>
        <v/>
      </c>
      <c r="E5968">
        <f>'DATA DASH'!E5968</f>
        <v/>
      </c>
      <c r="F5968">
        <f>'DATA DASH'!F5968</f>
        <v/>
      </c>
      <c r="G5968">
        <f>'DATA DASH'!G5968</f>
        <v/>
      </c>
      <c r="H5968">
        <f>'DATA DASH'!H5968</f>
        <v/>
      </c>
      <c r="I5968">
        <f>'DATA DASH'!I5968</f>
        <v/>
      </c>
      <c r="J5968">
        <f>'DATA DASH'!J5968</f>
        <v/>
      </c>
      <c r="K5968">
        <f>'DATA DASH'!K5968</f>
        <v/>
      </c>
      <c r="L5968">
        <f>'DATA DASH'!L5968</f>
        <v/>
      </c>
      <c r="M5968">
        <f>'DATA DASH'!M5968</f>
        <v/>
      </c>
    </row>
    <row r="5969">
      <c r="A5969">
        <f>'DATA DASH'!A5969</f>
        <v/>
      </c>
      <c r="B5969">
        <f>'DATA DASH'!B5969</f>
        <v/>
      </c>
      <c r="C5969">
        <f>'DATA DASH'!C5969</f>
        <v/>
      </c>
      <c r="D5969">
        <f>'DATA DASH'!D5969</f>
        <v/>
      </c>
      <c r="E5969">
        <f>'DATA DASH'!E5969</f>
        <v/>
      </c>
      <c r="F5969">
        <f>'DATA DASH'!F5969</f>
        <v/>
      </c>
      <c r="G5969">
        <f>'DATA DASH'!G5969</f>
        <v/>
      </c>
      <c r="H5969">
        <f>'DATA DASH'!H5969</f>
        <v/>
      </c>
      <c r="I5969">
        <f>'DATA DASH'!I5969</f>
        <v/>
      </c>
      <c r="J5969">
        <f>'DATA DASH'!J5969</f>
        <v/>
      </c>
      <c r="K5969">
        <f>'DATA DASH'!K5969</f>
        <v/>
      </c>
      <c r="L5969">
        <f>'DATA DASH'!L5969</f>
        <v/>
      </c>
      <c r="M5969">
        <f>'DATA DASH'!M5969</f>
        <v/>
      </c>
    </row>
    <row r="5970">
      <c r="A5970">
        <f>'DATA DASH'!A5970</f>
        <v/>
      </c>
      <c r="B5970">
        <f>'DATA DASH'!B5970</f>
        <v/>
      </c>
      <c r="C5970">
        <f>'DATA DASH'!C5970</f>
        <v/>
      </c>
      <c r="D5970">
        <f>'DATA DASH'!D5970</f>
        <v/>
      </c>
      <c r="E5970">
        <f>'DATA DASH'!E5970</f>
        <v/>
      </c>
      <c r="F5970">
        <f>'DATA DASH'!F5970</f>
        <v/>
      </c>
      <c r="G5970">
        <f>'DATA DASH'!G5970</f>
        <v/>
      </c>
      <c r="H5970">
        <f>'DATA DASH'!H5970</f>
        <v/>
      </c>
      <c r="I5970">
        <f>'DATA DASH'!I5970</f>
        <v/>
      </c>
      <c r="J5970">
        <f>'DATA DASH'!J5970</f>
        <v/>
      </c>
      <c r="K5970">
        <f>'DATA DASH'!K5970</f>
        <v/>
      </c>
      <c r="L5970">
        <f>'DATA DASH'!L5970</f>
        <v/>
      </c>
      <c r="M5970">
        <f>'DATA DASH'!M5970</f>
        <v/>
      </c>
    </row>
    <row r="5971">
      <c r="A5971">
        <f>'DATA DASH'!A5971</f>
        <v/>
      </c>
      <c r="B5971">
        <f>'DATA DASH'!B5971</f>
        <v/>
      </c>
      <c r="C5971">
        <f>'DATA DASH'!C5971</f>
        <v/>
      </c>
      <c r="D5971">
        <f>'DATA DASH'!D5971</f>
        <v/>
      </c>
      <c r="E5971">
        <f>'DATA DASH'!E5971</f>
        <v/>
      </c>
      <c r="F5971">
        <f>'DATA DASH'!F5971</f>
        <v/>
      </c>
      <c r="G5971">
        <f>'DATA DASH'!G5971</f>
        <v/>
      </c>
      <c r="H5971">
        <f>'DATA DASH'!H5971</f>
        <v/>
      </c>
      <c r="I5971">
        <f>'DATA DASH'!I5971</f>
        <v/>
      </c>
      <c r="J5971">
        <f>'DATA DASH'!J5971</f>
        <v/>
      </c>
      <c r="K5971">
        <f>'DATA DASH'!K5971</f>
        <v/>
      </c>
      <c r="L5971">
        <f>'DATA DASH'!L5971</f>
        <v/>
      </c>
      <c r="M5971">
        <f>'DATA DASH'!M5971</f>
        <v/>
      </c>
    </row>
    <row r="5972">
      <c r="A5972">
        <f>'DATA DASH'!A5972</f>
        <v/>
      </c>
      <c r="B5972">
        <f>'DATA DASH'!B5972</f>
        <v/>
      </c>
      <c r="C5972">
        <f>'DATA DASH'!C5972</f>
        <v/>
      </c>
      <c r="D5972">
        <f>'DATA DASH'!D5972</f>
        <v/>
      </c>
      <c r="E5972">
        <f>'DATA DASH'!E5972</f>
        <v/>
      </c>
      <c r="F5972">
        <f>'DATA DASH'!F5972</f>
        <v/>
      </c>
      <c r="G5972">
        <f>'DATA DASH'!G5972</f>
        <v/>
      </c>
      <c r="H5972">
        <f>'DATA DASH'!H5972</f>
        <v/>
      </c>
      <c r="I5972">
        <f>'DATA DASH'!I5972</f>
        <v/>
      </c>
      <c r="J5972">
        <f>'DATA DASH'!J5972</f>
        <v/>
      </c>
      <c r="K5972">
        <f>'DATA DASH'!K5972</f>
        <v/>
      </c>
      <c r="L5972">
        <f>'DATA DASH'!L5972</f>
        <v/>
      </c>
      <c r="M5972">
        <f>'DATA DASH'!M5972</f>
        <v/>
      </c>
    </row>
    <row r="5973">
      <c r="A5973">
        <f>'DATA DASH'!A5973</f>
        <v/>
      </c>
      <c r="B5973">
        <f>'DATA DASH'!B5973</f>
        <v/>
      </c>
      <c r="C5973">
        <f>'DATA DASH'!C5973</f>
        <v/>
      </c>
      <c r="D5973">
        <f>'DATA DASH'!D5973</f>
        <v/>
      </c>
      <c r="E5973">
        <f>'DATA DASH'!E5973</f>
        <v/>
      </c>
      <c r="F5973">
        <f>'DATA DASH'!F5973</f>
        <v/>
      </c>
      <c r="G5973">
        <f>'DATA DASH'!G5973</f>
        <v/>
      </c>
      <c r="H5973">
        <f>'DATA DASH'!H5973</f>
        <v/>
      </c>
      <c r="I5973">
        <f>'DATA DASH'!I5973</f>
        <v/>
      </c>
      <c r="J5973">
        <f>'DATA DASH'!J5973</f>
        <v/>
      </c>
      <c r="K5973">
        <f>'DATA DASH'!K5973</f>
        <v/>
      </c>
      <c r="L5973">
        <f>'DATA DASH'!L5973</f>
        <v/>
      </c>
      <c r="M5973">
        <f>'DATA DASH'!M5973</f>
        <v/>
      </c>
    </row>
    <row r="5974">
      <c r="A5974">
        <f>'DATA DASH'!A5974</f>
        <v/>
      </c>
      <c r="B5974">
        <f>'DATA DASH'!B5974</f>
        <v/>
      </c>
      <c r="C5974">
        <f>'DATA DASH'!C5974</f>
        <v/>
      </c>
      <c r="D5974">
        <f>'DATA DASH'!D5974</f>
        <v/>
      </c>
      <c r="E5974">
        <f>'DATA DASH'!E5974</f>
        <v/>
      </c>
      <c r="F5974">
        <f>'DATA DASH'!F5974</f>
        <v/>
      </c>
      <c r="G5974">
        <f>'DATA DASH'!G5974</f>
        <v/>
      </c>
      <c r="H5974">
        <f>'DATA DASH'!H5974</f>
        <v/>
      </c>
      <c r="I5974">
        <f>'DATA DASH'!I5974</f>
        <v/>
      </c>
      <c r="J5974">
        <f>'DATA DASH'!J5974</f>
        <v/>
      </c>
      <c r="K5974">
        <f>'DATA DASH'!K5974</f>
        <v/>
      </c>
      <c r="L5974">
        <f>'DATA DASH'!L5974</f>
        <v/>
      </c>
      <c r="M5974">
        <f>'DATA DASH'!M5974</f>
        <v/>
      </c>
    </row>
    <row r="5975">
      <c r="A5975">
        <f>'DATA DASH'!A5975</f>
        <v/>
      </c>
      <c r="B5975">
        <f>'DATA DASH'!B5975</f>
        <v/>
      </c>
      <c r="C5975">
        <f>'DATA DASH'!C5975</f>
        <v/>
      </c>
      <c r="D5975">
        <f>'DATA DASH'!D5975</f>
        <v/>
      </c>
      <c r="E5975">
        <f>'DATA DASH'!E5975</f>
        <v/>
      </c>
      <c r="F5975">
        <f>'DATA DASH'!F5975</f>
        <v/>
      </c>
      <c r="G5975">
        <f>'DATA DASH'!G5975</f>
        <v/>
      </c>
      <c r="H5975">
        <f>'DATA DASH'!H5975</f>
        <v/>
      </c>
      <c r="I5975">
        <f>'DATA DASH'!I5975</f>
        <v/>
      </c>
      <c r="J5975">
        <f>'DATA DASH'!J5975</f>
        <v/>
      </c>
      <c r="K5975">
        <f>'DATA DASH'!K5975</f>
        <v/>
      </c>
      <c r="L5975">
        <f>'DATA DASH'!L5975</f>
        <v/>
      </c>
      <c r="M5975">
        <f>'DATA DASH'!M5975</f>
        <v/>
      </c>
    </row>
    <row r="5976">
      <c r="A5976">
        <f>'DATA DASH'!A5976</f>
        <v/>
      </c>
      <c r="B5976">
        <f>'DATA DASH'!B5976</f>
        <v/>
      </c>
      <c r="C5976">
        <f>'DATA DASH'!C5976</f>
        <v/>
      </c>
      <c r="D5976">
        <f>'DATA DASH'!D5976</f>
        <v/>
      </c>
      <c r="E5976">
        <f>'DATA DASH'!E5976</f>
        <v/>
      </c>
      <c r="F5976">
        <f>'DATA DASH'!F5976</f>
        <v/>
      </c>
      <c r="G5976">
        <f>'DATA DASH'!G5976</f>
        <v/>
      </c>
      <c r="H5976">
        <f>'DATA DASH'!H5976</f>
        <v/>
      </c>
      <c r="I5976">
        <f>'DATA DASH'!I5976</f>
        <v/>
      </c>
      <c r="J5976">
        <f>'DATA DASH'!J5976</f>
        <v/>
      </c>
      <c r="K5976">
        <f>'DATA DASH'!K5976</f>
        <v/>
      </c>
      <c r="L5976">
        <f>'DATA DASH'!L5976</f>
        <v/>
      </c>
      <c r="M5976">
        <f>'DATA DASH'!M5976</f>
        <v/>
      </c>
    </row>
    <row r="5977">
      <c r="A5977">
        <f>'DATA DASH'!A5977</f>
        <v/>
      </c>
      <c r="B5977">
        <f>'DATA DASH'!B5977</f>
        <v/>
      </c>
      <c r="C5977">
        <f>'DATA DASH'!C5977</f>
        <v/>
      </c>
      <c r="D5977">
        <f>'DATA DASH'!D5977</f>
        <v/>
      </c>
      <c r="E5977">
        <f>'DATA DASH'!E5977</f>
        <v/>
      </c>
      <c r="F5977">
        <f>'DATA DASH'!F5977</f>
        <v/>
      </c>
      <c r="G5977">
        <f>'DATA DASH'!G5977</f>
        <v/>
      </c>
      <c r="H5977">
        <f>'DATA DASH'!H5977</f>
        <v/>
      </c>
      <c r="I5977">
        <f>'DATA DASH'!I5977</f>
        <v/>
      </c>
      <c r="J5977">
        <f>'DATA DASH'!J5977</f>
        <v/>
      </c>
      <c r="K5977">
        <f>'DATA DASH'!K5977</f>
        <v/>
      </c>
      <c r="L5977">
        <f>'DATA DASH'!L5977</f>
        <v/>
      </c>
      <c r="M5977">
        <f>'DATA DASH'!M5977</f>
        <v/>
      </c>
    </row>
    <row r="5978">
      <c r="A5978">
        <f>'DATA DASH'!A5978</f>
        <v/>
      </c>
      <c r="B5978">
        <f>'DATA DASH'!B5978</f>
        <v/>
      </c>
      <c r="C5978">
        <f>'DATA DASH'!C5978</f>
        <v/>
      </c>
      <c r="D5978">
        <f>'DATA DASH'!D5978</f>
        <v/>
      </c>
      <c r="E5978">
        <f>'DATA DASH'!E5978</f>
        <v/>
      </c>
      <c r="F5978">
        <f>'DATA DASH'!F5978</f>
        <v/>
      </c>
      <c r="G5978">
        <f>'DATA DASH'!G5978</f>
        <v/>
      </c>
      <c r="H5978">
        <f>'DATA DASH'!H5978</f>
        <v/>
      </c>
      <c r="I5978">
        <f>'DATA DASH'!I5978</f>
        <v/>
      </c>
      <c r="J5978">
        <f>'DATA DASH'!J5978</f>
        <v/>
      </c>
      <c r="K5978">
        <f>'DATA DASH'!K5978</f>
        <v/>
      </c>
      <c r="L5978">
        <f>'DATA DASH'!L5978</f>
        <v/>
      </c>
      <c r="M5978">
        <f>'DATA DASH'!M5978</f>
        <v/>
      </c>
    </row>
    <row r="5979">
      <c r="A5979">
        <f>'DATA DASH'!A5979</f>
        <v/>
      </c>
      <c r="B5979">
        <f>'DATA DASH'!B5979</f>
        <v/>
      </c>
      <c r="C5979">
        <f>'DATA DASH'!C5979</f>
        <v/>
      </c>
      <c r="D5979">
        <f>'DATA DASH'!D5979</f>
        <v/>
      </c>
      <c r="E5979">
        <f>'DATA DASH'!E5979</f>
        <v/>
      </c>
      <c r="F5979">
        <f>'DATA DASH'!F5979</f>
        <v/>
      </c>
      <c r="G5979">
        <f>'DATA DASH'!G5979</f>
        <v/>
      </c>
      <c r="H5979">
        <f>'DATA DASH'!H5979</f>
        <v/>
      </c>
      <c r="I5979">
        <f>'DATA DASH'!I5979</f>
        <v/>
      </c>
      <c r="J5979">
        <f>'DATA DASH'!J5979</f>
        <v/>
      </c>
      <c r="K5979">
        <f>'DATA DASH'!K5979</f>
        <v/>
      </c>
      <c r="L5979">
        <f>'DATA DASH'!L5979</f>
        <v/>
      </c>
      <c r="M5979">
        <f>'DATA DASH'!M5979</f>
        <v/>
      </c>
    </row>
    <row r="5980">
      <c r="A5980">
        <f>'DATA DASH'!A5980</f>
        <v/>
      </c>
      <c r="B5980">
        <f>'DATA DASH'!B5980</f>
        <v/>
      </c>
      <c r="C5980">
        <f>'DATA DASH'!C5980</f>
        <v/>
      </c>
      <c r="D5980">
        <f>'DATA DASH'!D5980</f>
        <v/>
      </c>
      <c r="E5980">
        <f>'DATA DASH'!E5980</f>
        <v/>
      </c>
      <c r="F5980">
        <f>'DATA DASH'!F5980</f>
        <v/>
      </c>
      <c r="G5980">
        <f>'DATA DASH'!G5980</f>
        <v/>
      </c>
      <c r="H5980">
        <f>'DATA DASH'!H5980</f>
        <v/>
      </c>
      <c r="I5980">
        <f>'DATA DASH'!I5980</f>
        <v/>
      </c>
      <c r="J5980">
        <f>'DATA DASH'!J5980</f>
        <v/>
      </c>
      <c r="K5980">
        <f>'DATA DASH'!K5980</f>
        <v/>
      </c>
      <c r="L5980">
        <f>'DATA DASH'!L5980</f>
        <v/>
      </c>
      <c r="M5980">
        <f>'DATA DASH'!M5980</f>
        <v/>
      </c>
    </row>
    <row r="5981">
      <c r="A5981">
        <f>'DATA DASH'!A5981</f>
        <v/>
      </c>
      <c r="B5981">
        <f>'DATA DASH'!B5981</f>
        <v/>
      </c>
      <c r="C5981">
        <f>'DATA DASH'!C5981</f>
        <v/>
      </c>
      <c r="D5981">
        <f>'DATA DASH'!D5981</f>
        <v/>
      </c>
      <c r="E5981">
        <f>'DATA DASH'!E5981</f>
        <v/>
      </c>
      <c r="F5981">
        <f>'DATA DASH'!F5981</f>
        <v/>
      </c>
      <c r="G5981">
        <f>'DATA DASH'!G5981</f>
        <v/>
      </c>
      <c r="H5981">
        <f>'DATA DASH'!H5981</f>
        <v/>
      </c>
      <c r="I5981">
        <f>'DATA DASH'!I5981</f>
        <v/>
      </c>
      <c r="J5981">
        <f>'DATA DASH'!J5981</f>
        <v/>
      </c>
      <c r="K5981">
        <f>'DATA DASH'!K5981</f>
        <v/>
      </c>
      <c r="L5981">
        <f>'DATA DASH'!L5981</f>
        <v/>
      </c>
      <c r="M5981">
        <f>'DATA DASH'!M5981</f>
        <v/>
      </c>
    </row>
    <row r="5982">
      <c r="A5982">
        <f>'DATA DASH'!A5982</f>
        <v/>
      </c>
      <c r="B5982">
        <f>'DATA DASH'!B5982</f>
        <v/>
      </c>
      <c r="C5982">
        <f>'DATA DASH'!C5982</f>
        <v/>
      </c>
      <c r="D5982">
        <f>'DATA DASH'!D5982</f>
        <v/>
      </c>
      <c r="E5982">
        <f>'DATA DASH'!E5982</f>
        <v/>
      </c>
      <c r="F5982">
        <f>'DATA DASH'!F5982</f>
        <v/>
      </c>
      <c r="G5982">
        <f>'DATA DASH'!G5982</f>
        <v/>
      </c>
      <c r="H5982">
        <f>'DATA DASH'!H5982</f>
        <v/>
      </c>
      <c r="I5982">
        <f>'DATA DASH'!I5982</f>
        <v/>
      </c>
      <c r="J5982">
        <f>'DATA DASH'!J5982</f>
        <v/>
      </c>
      <c r="K5982">
        <f>'DATA DASH'!K5982</f>
        <v/>
      </c>
      <c r="L5982">
        <f>'DATA DASH'!L5982</f>
        <v/>
      </c>
      <c r="M5982">
        <f>'DATA DASH'!M5982</f>
        <v/>
      </c>
    </row>
    <row r="5983">
      <c r="A5983">
        <f>'DATA DASH'!A5983</f>
        <v/>
      </c>
      <c r="B5983">
        <f>'DATA DASH'!B5983</f>
        <v/>
      </c>
      <c r="C5983">
        <f>'DATA DASH'!C5983</f>
        <v/>
      </c>
      <c r="D5983">
        <f>'DATA DASH'!D5983</f>
        <v/>
      </c>
      <c r="E5983">
        <f>'DATA DASH'!E5983</f>
        <v/>
      </c>
      <c r="F5983">
        <f>'DATA DASH'!F5983</f>
        <v/>
      </c>
      <c r="G5983">
        <f>'DATA DASH'!G5983</f>
        <v/>
      </c>
      <c r="H5983">
        <f>'DATA DASH'!H5983</f>
        <v/>
      </c>
      <c r="I5983">
        <f>'DATA DASH'!I5983</f>
        <v/>
      </c>
      <c r="J5983">
        <f>'DATA DASH'!J5983</f>
        <v/>
      </c>
      <c r="K5983">
        <f>'DATA DASH'!K5983</f>
        <v/>
      </c>
      <c r="L5983">
        <f>'DATA DASH'!L5983</f>
        <v/>
      </c>
      <c r="M5983">
        <f>'DATA DASH'!M5983</f>
        <v/>
      </c>
    </row>
    <row r="5984">
      <c r="A5984">
        <f>'DATA DASH'!A5984</f>
        <v/>
      </c>
      <c r="B5984">
        <f>'DATA DASH'!B5984</f>
        <v/>
      </c>
      <c r="C5984">
        <f>'DATA DASH'!C5984</f>
        <v/>
      </c>
      <c r="D5984">
        <f>'DATA DASH'!D5984</f>
        <v/>
      </c>
      <c r="E5984">
        <f>'DATA DASH'!E5984</f>
        <v/>
      </c>
      <c r="F5984">
        <f>'DATA DASH'!F5984</f>
        <v/>
      </c>
      <c r="G5984">
        <f>'DATA DASH'!G5984</f>
        <v/>
      </c>
      <c r="H5984">
        <f>'DATA DASH'!H5984</f>
        <v/>
      </c>
      <c r="I5984">
        <f>'DATA DASH'!I5984</f>
        <v/>
      </c>
      <c r="J5984">
        <f>'DATA DASH'!J5984</f>
        <v/>
      </c>
      <c r="K5984">
        <f>'DATA DASH'!K5984</f>
        <v/>
      </c>
      <c r="L5984">
        <f>'DATA DASH'!L5984</f>
        <v/>
      </c>
      <c r="M5984">
        <f>'DATA DASH'!M5984</f>
        <v/>
      </c>
    </row>
    <row r="5985">
      <c r="A5985">
        <f>'DATA DASH'!A5985</f>
        <v/>
      </c>
      <c r="B5985">
        <f>'DATA DASH'!B5985</f>
        <v/>
      </c>
      <c r="C5985">
        <f>'DATA DASH'!C5985</f>
        <v/>
      </c>
      <c r="D5985">
        <f>'DATA DASH'!D5985</f>
        <v/>
      </c>
      <c r="E5985">
        <f>'DATA DASH'!E5985</f>
        <v/>
      </c>
      <c r="F5985">
        <f>'DATA DASH'!F5985</f>
        <v/>
      </c>
      <c r="G5985">
        <f>'DATA DASH'!G5985</f>
        <v/>
      </c>
      <c r="H5985">
        <f>'DATA DASH'!H5985</f>
        <v/>
      </c>
      <c r="I5985">
        <f>'DATA DASH'!I5985</f>
        <v/>
      </c>
      <c r="J5985">
        <f>'DATA DASH'!J5985</f>
        <v/>
      </c>
      <c r="K5985">
        <f>'DATA DASH'!K5985</f>
        <v/>
      </c>
      <c r="L5985">
        <f>'DATA DASH'!L5985</f>
        <v/>
      </c>
      <c r="M5985">
        <f>'DATA DASH'!M5985</f>
        <v/>
      </c>
    </row>
    <row r="5986">
      <c r="A5986">
        <f>'DATA DASH'!A5986</f>
        <v/>
      </c>
      <c r="B5986">
        <f>'DATA DASH'!B5986</f>
        <v/>
      </c>
      <c r="C5986">
        <f>'DATA DASH'!C5986</f>
        <v/>
      </c>
      <c r="D5986">
        <f>'DATA DASH'!D5986</f>
        <v/>
      </c>
      <c r="E5986">
        <f>'DATA DASH'!E5986</f>
        <v/>
      </c>
      <c r="F5986">
        <f>'DATA DASH'!F5986</f>
        <v/>
      </c>
      <c r="G5986">
        <f>'DATA DASH'!G5986</f>
        <v/>
      </c>
      <c r="H5986">
        <f>'DATA DASH'!H5986</f>
        <v/>
      </c>
      <c r="I5986">
        <f>'DATA DASH'!I5986</f>
        <v/>
      </c>
      <c r="J5986">
        <f>'DATA DASH'!J5986</f>
        <v/>
      </c>
      <c r="K5986">
        <f>'DATA DASH'!K5986</f>
        <v/>
      </c>
      <c r="L5986">
        <f>'DATA DASH'!L5986</f>
        <v/>
      </c>
      <c r="M5986">
        <f>'DATA DASH'!M5986</f>
        <v/>
      </c>
    </row>
    <row r="5987">
      <c r="A5987">
        <f>'DATA DASH'!A5987</f>
        <v/>
      </c>
      <c r="B5987">
        <f>'DATA DASH'!B5987</f>
        <v/>
      </c>
      <c r="C5987">
        <f>'DATA DASH'!C5987</f>
        <v/>
      </c>
      <c r="D5987">
        <f>'DATA DASH'!D5987</f>
        <v/>
      </c>
      <c r="E5987">
        <f>'DATA DASH'!E5987</f>
        <v/>
      </c>
      <c r="F5987">
        <f>'DATA DASH'!F5987</f>
        <v/>
      </c>
      <c r="G5987">
        <f>'DATA DASH'!G5987</f>
        <v/>
      </c>
      <c r="H5987">
        <f>'DATA DASH'!H5987</f>
        <v/>
      </c>
      <c r="I5987">
        <f>'DATA DASH'!I5987</f>
        <v/>
      </c>
      <c r="J5987">
        <f>'DATA DASH'!J5987</f>
        <v/>
      </c>
      <c r="K5987">
        <f>'DATA DASH'!K5987</f>
        <v/>
      </c>
      <c r="L5987">
        <f>'DATA DASH'!L5987</f>
        <v/>
      </c>
      <c r="M5987">
        <f>'DATA DASH'!M5987</f>
        <v/>
      </c>
    </row>
    <row r="5988">
      <c r="A5988">
        <f>'DATA DASH'!A5988</f>
        <v/>
      </c>
      <c r="B5988">
        <f>'DATA DASH'!B5988</f>
        <v/>
      </c>
      <c r="C5988">
        <f>'DATA DASH'!C5988</f>
        <v/>
      </c>
      <c r="D5988">
        <f>'DATA DASH'!D5988</f>
        <v/>
      </c>
      <c r="E5988">
        <f>'DATA DASH'!E5988</f>
        <v/>
      </c>
      <c r="F5988">
        <f>'DATA DASH'!F5988</f>
        <v/>
      </c>
      <c r="G5988">
        <f>'DATA DASH'!G5988</f>
        <v/>
      </c>
      <c r="H5988">
        <f>'DATA DASH'!H5988</f>
        <v/>
      </c>
      <c r="I5988">
        <f>'DATA DASH'!I5988</f>
        <v/>
      </c>
      <c r="J5988">
        <f>'DATA DASH'!J5988</f>
        <v/>
      </c>
      <c r="K5988">
        <f>'DATA DASH'!K5988</f>
        <v/>
      </c>
      <c r="L5988">
        <f>'DATA DASH'!L5988</f>
        <v/>
      </c>
      <c r="M5988">
        <f>'DATA DASH'!M5988</f>
        <v/>
      </c>
    </row>
    <row r="5989">
      <c r="A5989">
        <f>'DATA DASH'!A5989</f>
        <v/>
      </c>
      <c r="B5989">
        <f>'DATA DASH'!B5989</f>
        <v/>
      </c>
      <c r="C5989">
        <f>'DATA DASH'!C5989</f>
        <v/>
      </c>
      <c r="D5989">
        <f>'DATA DASH'!D5989</f>
        <v/>
      </c>
      <c r="E5989">
        <f>'DATA DASH'!E5989</f>
        <v/>
      </c>
      <c r="F5989">
        <f>'DATA DASH'!F5989</f>
        <v/>
      </c>
      <c r="G5989">
        <f>'DATA DASH'!G5989</f>
        <v/>
      </c>
      <c r="H5989">
        <f>'DATA DASH'!H5989</f>
        <v/>
      </c>
      <c r="I5989">
        <f>'DATA DASH'!I5989</f>
        <v/>
      </c>
      <c r="J5989">
        <f>'DATA DASH'!J5989</f>
        <v/>
      </c>
      <c r="K5989">
        <f>'DATA DASH'!K5989</f>
        <v/>
      </c>
      <c r="L5989">
        <f>'DATA DASH'!L5989</f>
        <v/>
      </c>
      <c r="M5989">
        <f>'DATA DASH'!M5989</f>
        <v/>
      </c>
    </row>
    <row r="5990">
      <c r="A5990">
        <f>'DATA DASH'!A5990</f>
        <v/>
      </c>
      <c r="B5990">
        <f>'DATA DASH'!B5990</f>
        <v/>
      </c>
      <c r="C5990">
        <f>'DATA DASH'!C5990</f>
        <v/>
      </c>
      <c r="D5990">
        <f>'DATA DASH'!D5990</f>
        <v/>
      </c>
      <c r="E5990">
        <f>'DATA DASH'!E5990</f>
        <v/>
      </c>
      <c r="F5990">
        <f>'DATA DASH'!F5990</f>
        <v/>
      </c>
      <c r="G5990">
        <f>'DATA DASH'!G5990</f>
        <v/>
      </c>
      <c r="H5990">
        <f>'DATA DASH'!H5990</f>
        <v/>
      </c>
      <c r="I5990">
        <f>'DATA DASH'!I5990</f>
        <v/>
      </c>
      <c r="J5990">
        <f>'DATA DASH'!J5990</f>
        <v/>
      </c>
      <c r="K5990">
        <f>'DATA DASH'!K5990</f>
        <v/>
      </c>
      <c r="L5990">
        <f>'DATA DASH'!L5990</f>
        <v/>
      </c>
      <c r="M5990">
        <f>'DATA DASH'!M5990</f>
        <v/>
      </c>
    </row>
    <row r="5991">
      <c r="A5991">
        <f>'DATA DASH'!A5991</f>
        <v/>
      </c>
      <c r="B5991">
        <f>'DATA DASH'!B5991</f>
        <v/>
      </c>
      <c r="C5991">
        <f>'DATA DASH'!C5991</f>
        <v/>
      </c>
      <c r="D5991">
        <f>'DATA DASH'!D5991</f>
        <v/>
      </c>
      <c r="E5991">
        <f>'DATA DASH'!E5991</f>
        <v/>
      </c>
      <c r="F5991">
        <f>'DATA DASH'!F5991</f>
        <v/>
      </c>
      <c r="G5991">
        <f>'DATA DASH'!G5991</f>
        <v/>
      </c>
      <c r="H5991">
        <f>'DATA DASH'!H5991</f>
        <v/>
      </c>
      <c r="I5991">
        <f>'DATA DASH'!I5991</f>
        <v/>
      </c>
      <c r="J5991">
        <f>'DATA DASH'!J5991</f>
        <v/>
      </c>
      <c r="K5991">
        <f>'DATA DASH'!K5991</f>
        <v/>
      </c>
      <c r="L5991">
        <f>'DATA DASH'!L5991</f>
        <v/>
      </c>
      <c r="M5991">
        <f>'DATA DASH'!M5991</f>
        <v/>
      </c>
    </row>
    <row r="5992">
      <c r="A5992">
        <f>'DATA DASH'!A5992</f>
        <v/>
      </c>
      <c r="B5992">
        <f>'DATA DASH'!B5992</f>
        <v/>
      </c>
      <c r="C5992">
        <f>'DATA DASH'!C5992</f>
        <v/>
      </c>
      <c r="D5992">
        <f>'DATA DASH'!D5992</f>
        <v/>
      </c>
      <c r="E5992">
        <f>'DATA DASH'!E5992</f>
        <v/>
      </c>
      <c r="F5992">
        <f>'DATA DASH'!F5992</f>
        <v/>
      </c>
      <c r="G5992">
        <f>'DATA DASH'!G5992</f>
        <v/>
      </c>
      <c r="H5992">
        <f>'DATA DASH'!H5992</f>
        <v/>
      </c>
      <c r="I5992">
        <f>'DATA DASH'!I5992</f>
        <v/>
      </c>
      <c r="J5992">
        <f>'DATA DASH'!J5992</f>
        <v/>
      </c>
      <c r="K5992">
        <f>'DATA DASH'!K5992</f>
        <v/>
      </c>
      <c r="L5992">
        <f>'DATA DASH'!L5992</f>
        <v/>
      </c>
      <c r="M5992">
        <f>'DATA DASH'!M5992</f>
        <v/>
      </c>
    </row>
    <row r="5993">
      <c r="A5993">
        <f>'DATA DASH'!A5993</f>
        <v/>
      </c>
      <c r="B5993">
        <f>'DATA DASH'!B5993</f>
        <v/>
      </c>
      <c r="C5993">
        <f>'DATA DASH'!C5993</f>
        <v/>
      </c>
      <c r="D5993">
        <f>'DATA DASH'!D5993</f>
        <v/>
      </c>
      <c r="E5993">
        <f>'DATA DASH'!E5993</f>
        <v/>
      </c>
      <c r="F5993">
        <f>'DATA DASH'!F5993</f>
        <v/>
      </c>
      <c r="G5993">
        <f>'DATA DASH'!G5993</f>
        <v/>
      </c>
      <c r="H5993">
        <f>'DATA DASH'!H5993</f>
        <v/>
      </c>
      <c r="I5993">
        <f>'DATA DASH'!I5993</f>
        <v/>
      </c>
      <c r="J5993">
        <f>'DATA DASH'!J5993</f>
        <v/>
      </c>
      <c r="K5993">
        <f>'DATA DASH'!K5993</f>
        <v/>
      </c>
      <c r="L5993">
        <f>'DATA DASH'!L5993</f>
        <v/>
      </c>
      <c r="M5993">
        <f>'DATA DASH'!M5993</f>
        <v/>
      </c>
    </row>
    <row r="5994">
      <c r="A5994">
        <f>'DATA DASH'!A5994</f>
        <v/>
      </c>
      <c r="B5994">
        <f>'DATA DASH'!B5994</f>
        <v/>
      </c>
      <c r="C5994">
        <f>'DATA DASH'!C5994</f>
        <v/>
      </c>
      <c r="D5994">
        <f>'DATA DASH'!D5994</f>
        <v/>
      </c>
      <c r="E5994">
        <f>'DATA DASH'!E5994</f>
        <v/>
      </c>
      <c r="F5994">
        <f>'DATA DASH'!F5994</f>
        <v/>
      </c>
      <c r="G5994">
        <f>'DATA DASH'!G5994</f>
        <v/>
      </c>
      <c r="H5994">
        <f>'DATA DASH'!H5994</f>
        <v/>
      </c>
      <c r="I5994">
        <f>'DATA DASH'!I5994</f>
        <v/>
      </c>
      <c r="J5994">
        <f>'DATA DASH'!J5994</f>
        <v/>
      </c>
      <c r="K5994">
        <f>'DATA DASH'!K5994</f>
        <v/>
      </c>
      <c r="L5994">
        <f>'DATA DASH'!L5994</f>
        <v/>
      </c>
      <c r="M5994">
        <f>'DATA DASH'!M5994</f>
        <v/>
      </c>
    </row>
    <row r="5995">
      <c r="A5995">
        <f>'DATA DASH'!A5995</f>
        <v/>
      </c>
      <c r="B5995">
        <f>'DATA DASH'!B5995</f>
        <v/>
      </c>
      <c r="C5995">
        <f>'DATA DASH'!C5995</f>
        <v/>
      </c>
      <c r="D5995">
        <f>'DATA DASH'!D5995</f>
        <v/>
      </c>
      <c r="E5995">
        <f>'DATA DASH'!E5995</f>
        <v/>
      </c>
      <c r="F5995">
        <f>'DATA DASH'!F5995</f>
        <v/>
      </c>
      <c r="G5995">
        <f>'DATA DASH'!G5995</f>
        <v/>
      </c>
      <c r="H5995">
        <f>'DATA DASH'!H5995</f>
        <v/>
      </c>
      <c r="I5995">
        <f>'DATA DASH'!I5995</f>
        <v/>
      </c>
      <c r="J5995">
        <f>'DATA DASH'!J5995</f>
        <v/>
      </c>
      <c r="K5995">
        <f>'DATA DASH'!K5995</f>
        <v/>
      </c>
      <c r="L5995">
        <f>'DATA DASH'!L5995</f>
        <v/>
      </c>
      <c r="M5995">
        <f>'DATA DASH'!M5995</f>
        <v/>
      </c>
    </row>
    <row r="5996">
      <c r="A5996">
        <f>'DATA DASH'!A5996</f>
        <v/>
      </c>
      <c r="B5996">
        <f>'DATA DASH'!B5996</f>
        <v/>
      </c>
      <c r="C5996">
        <f>'DATA DASH'!C5996</f>
        <v/>
      </c>
      <c r="D5996">
        <f>'DATA DASH'!D5996</f>
        <v/>
      </c>
      <c r="E5996">
        <f>'DATA DASH'!E5996</f>
        <v/>
      </c>
      <c r="F5996">
        <f>'DATA DASH'!F5996</f>
        <v/>
      </c>
      <c r="G5996">
        <f>'DATA DASH'!G5996</f>
        <v/>
      </c>
      <c r="H5996">
        <f>'DATA DASH'!H5996</f>
        <v/>
      </c>
      <c r="I5996">
        <f>'DATA DASH'!I5996</f>
        <v/>
      </c>
      <c r="J5996">
        <f>'DATA DASH'!J5996</f>
        <v/>
      </c>
      <c r="K5996">
        <f>'DATA DASH'!K5996</f>
        <v/>
      </c>
      <c r="L5996">
        <f>'DATA DASH'!L5996</f>
        <v/>
      </c>
      <c r="M5996">
        <f>'DATA DASH'!M5996</f>
        <v/>
      </c>
    </row>
    <row r="5997">
      <c r="A5997">
        <f>'DATA DASH'!A5997</f>
        <v/>
      </c>
      <c r="B5997">
        <f>'DATA DASH'!B5997</f>
        <v/>
      </c>
      <c r="C5997">
        <f>'DATA DASH'!C5997</f>
        <v/>
      </c>
      <c r="D5997">
        <f>'DATA DASH'!D5997</f>
        <v/>
      </c>
      <c r="E5997">
        <f>'DATA DASH'!E5997</f>
        <v/>
      </c>
      <c r="F5997">
        <f>'DATA DASH'!F5997</f>
        <v/>
      </c>
      <c r="G5997">
        <f>'DATA DASH'!G5997</f>
        <v/>
      </c>
      <c r="H5997">
        <f>'DATA DASH'!H5997</f>
        <v/>
      </c>
      <c r="I5997">
        <f>'DATA DASH'!I5997</f>
        <v/>
      </c>
      <c r="J5997">
        <f>'DATA DASH'!J5997</f>
        <v/>
      </c>
      <c r="K5997">
        <f>'DATA DASH'!K5997</f>
        <v/>
      </c>
      <c r="L5997">
        <f>'DATA DASH'!L5997</f>
        <v/>
      </c>
      <c r="M5997">
        <f>'DATA DASH'!M5997</f>
        <v/>
      </c>
    </row>
    <row r="5998">
      <c r="A5998">
        <f>'DATA DASH'!A5998</f>
        <v/>
      </c>
      <c r="B5998">
        <f>'DATA DASH'!B5998</f>
        <v/>
      </c>
      <c r="C5998">
        <f>'DATA DASH'!C5998</f>
        <v/>
      </c>
      <c r="D5998">
        <f>'DATA DASH'!D5998</f>
        <v/>
      </c>
      <c r="E5998">
        <f>'DATA DASH'!E5998</f>
        <v/>
      </c>
      <c r="F5998">
        <f>'DATA DASH'!F5998</f>
        <v/>
      </c>
      <c r="G5998">
        <f>'DATA DASH'!G5998</f>
        <v/>
      </c>
      <c r="H5998">
        <f>'DATA DASH'!H5998</f>
        <v/>
      </c>
      <c r="I5998">
        <f>'DATA DASH'!I5998</f>
        <v/>
      </c>
      <c r="J5998">
        <f>'DATA DASH'!J5998</f>
        <v/>
      </c>
      <c r="K5998">
        <f>'DATA DASH'!K5998</f>
        <v/>
      </c>
      <c r="L5998">
        <f>'DATA DASH'!L5998</f>
        <v/>
      </c>
      <c r="M5998">
        <f>'DATA DASH'!M5998</f>
        <v/>
      </c>
    </row>
    <row r="5999">
      <c r="A5999">
        <f>'DATA DASH'!A5999</f>
        <v/>
      </c>
      <c r="B5999">
        <f>'DATA DASH'!B5999</f>
        <v/>
      </c>
      <c r="C5999">
        <f>'DATA DASH'!C5999</f>
        <v/>
      </c>
      <c r="D5999">
        <f>'DATA DASH'!D5999</f>
        <v/>
      </c>
      <c r="E5999">
        <f>'DATA DASH'!E5999</f>
        <v/>
      </c>
      <c r="F5999">
        <f>'DATA DASH'!F5999</f>
        <v/>
      </c>
      <c r="G5999">
        <f>'DATA DASH'!G5999</f>
        <v/>
      </c>
      <c r="H5999">
        <f>'DATA DASH'!H5999</f>
        <v/>
      </c>
      <c r="I5999">
        <f>'DATA DASH'!I5999</f>
        <v/>
      </c>
      <c r="J5999">
        <f>'DATA DASH'!J5999</f>
        <v/>
      </c>
      <c r="K5999">
        <f>'DATA DASH'!K5999</f>
        <v/>
      </c>
      <c r="L5999">
        <f>'DATA DASH'!L5999</f>
        <v/>
      </c>
      <c r="M5999">
        <f>'DATA DASH'!M5999</f>
        <v/>
      </c>
    </row>
    <row r="6000">
      <c r="A6000">
        <f>'DATA DASH'!A6000</f>
        <v/>
      </c>
      <c r="B6000">
        <f>'DATA DASH'!B6000</f>
        <v/>
      </c>
      <c r="C6000">
        <f>'DATA DASH'!C6000</f>
        <v/>
      </c>
      <c r="D6000">
        <f>'DATA DASH'!D6000</f>
        <v/>
      </c>
      <c r="E6000">
        <f>'DATA DASH'!E6000</f>
        <v/>
      </c>
      <c r="F6000">
        <f>'DATA DASH'!F6000</f>
        <v/>
      </c>
      <c r="G6000">
        <f>'DATA DASH'!G6000</f>
        <v/>
      </c>
      <c r="H6000">
        <f>'DATA DASH'!H6000</f>
        <v/>
      </c>
      <c r="I6000">
        <f>'DATA DASH'!I6000</f>
        <v/>
      </c>
      <c r="J6000">
        <f>'DATA DASH'!J6000</f>
        <v/>
      </c>
      <c r="K6000">
        <f>'DATA DASH'!K6000</f>
        <v/>
      </c>
      <c r="L6000">
        <f>'DATA DASH'!L6000</f>
        <v/>
      </c>
      <c r="M6000">
        <f>'DATA DASH'!M6000</f>
        <v/>
      </c>
    </row>
    <row r="6001">
      <c r="A6001">
        <f>'DATA DASH'!A6001</f>
        <v/>
      </c>
      <c r="B6001">
        <f>'DATA DASH'!B6001</f>
        <v/>
      </c>
      <c r="C6001">
        <f>'DATA DASH'!C6001</f>
        <v/>
      </c>
      <c r="D6001">
        <f>'DATA DASH'!D6001</f>
        <v/>
      </c>
      <c r="E6001">
        <f>'DATA DASH'!E6001</f>
        <v/>
      </c>
      <c r="F6001">
        <f>'DATA DASH'!F6001</f>
        <v/>
      </c>
      <c r="G6001">
        <f>'DATA DASH'!G6001</f>
        <v/>
      </c>
      <c r="H6001">
        <f>'DATA DASH'!H6001</f>
        <v/>
      </c>
      <c r="I6001">
        <f>'DATA DASH'!I6001</f>
        <v/>
      </c>
      <c r="J6001">
        <f>'DATA DASH'!J6001</f>
        <v/>
      </c>
      <c r="K6001">
        <f>'DATA DASH'!K6001</f>
        <v/>
      </c>
      <c r="L6001">
        <f>'DATA DASH'!L6001</f>
        <v/>
      </c>
      <c r="M6001">
        <f>'DATA DASH'!M6001</f>
        <v/>
      </c>
    </row>
    <row r="6002">
      <c r="A6002">
        <f>'DATA DASH'!A6002</f>
        <v/>
      </c>
      <c r="B6002">
        <f>'DATA DASH'!B6002</f>
        <v/>
      </c>
      <c r="C6002">
        <f>'DATA DASH'!C6002</f>
        <v/>
      </c>
      <c r="D6002">
        <f>'DATA DASH'!D6002</f>
        <v/>
      </c>
      <c r="E6002">
        <f>'DATA DASH'!E6002</f>
        <v/>
      </c>
      <c r="F6002">
        <f>'DATA DASH'!F6002</f>
        <v/>
      </c>
      <c r="G6002">
        <f>'DATA DASH'!G6002</f>
        <v/>
      </c>
      <c r="H6002">
        <f>'DATA DASH'!H6002</f>
        <v/>
      </c>
      <c r="I6002">
        <f>'DATA DASH'!I6002</f>
        <v/>
      </c>
      <c r="J6002">
        <f>'DATA DASH'!J6002</f>
        <v/>
      </c>
      <c r="K6002">
        <f>'DATA DASH'!K6002</f>
        <v/>
      </c>
      <c r="L6002">
        <f>'DATA DASH'!L6002</f>
        <v/>
      </c>
      <c r="M6002">
        <f>'DATA DASH'!M6002</f>
        <v/>
      </c>
    </row>
    <row r="6003">
      <c r="A6003">
        <f>'DATA DASH'!A6003</f>
        <v/>
      </c>
      <c r="B6003">
        <f>'DATA DASH'!B6003</f>
        <v/>
      </c>
      <c r="C6003">
        <f>'DATA DASH'!C6003</f>
        <v/>
      </c>
      <c r="D6003">
        <f>'DATA DASH'!D6003</f>
        <v/>
      </c>
      <c r="E6003">
        <f>'DATA DASH'!E6003</f>
        <v/>
      </c>
      <c r="F6003">
        <f>'DATA DASH'!F6003</f>
        <v/>
      </c>
      <c r="G6003">
        <f>'DATA DASH'!G6003</f>
        <v/>
      </c>
      <c r="H6003">
        <f>'DATA DASH'!H6003</f>
        <v/>
      </c>
      <c r="I6003">
        <f>'DATA DASH'!I6003</f>
        <v/>
      </c>
      <c r="J6003">
        <f>'DATA DASH'!J6003</f>
        <v/>
      </c>
      <c r="K6003">
        <f>'DATA DASH'!K6003</f>
        <v/>
      </c>
      <c r="L6003">
        <f>'DATA DASH'!L6003</f>
        <v/>
      </c>
      <c r="M6003">
        <f>'DATA DASH'!M6003</f>
        <v/>
      </c>
    </row>
    <row r="6004">
      <c r="A6004">
        <f>'DATA DASH'!A6004</f>
        <v/>
      </c>
      <c r="B6004">
        <f>'DATA DASH'!B6004</f>
        <v/>
      </c>
      <c r="C6004">
        <f>'DATA DASH'!C6004</f>
        <v/>
      </c>
      <c r="D6004">
        <f>'DATA DASH'!D6004</f>
        <v/>
      </c>
      <c r="E6004">
        <f>'DATA DASH'!E6004</f>
        <v/>
      </c>
      <c r="F6004">
        <f>'DATA DASH'!F6004</f>
        <v/>
      </c>
      <c r="G6004">
        <f>'DATA DASH'!G6004</f>
        <v/>
      </c>
      <c r="H6004">
        <f>'DATA DASH'!H6004</f>
        <v/>
      </c>
      <c r="I6004">
        <f>'DATA DASH'!I6004</f>
        <v/>
      </c>
      <c r="J6004">
        <f>'DATA DASH'!J6004</f>
        <v/>
      </c>
      <c r="K6004">
        <f>'DATA DASH'!K6004</f>
        <v/>
      </c>
      <c r="L6004">
        <f>'DATA DASH'!L6004</f>
        <v/>
      </c>
      <c r="M6004">
        <f>'DATA DASH'!M6004</f>
        <v/>
      </c>
    </row>
    <row r="6005">
      <c r="A6005">
        <f>'DATA DASH'!A6005</f>
        <v/>
      </c>
      <c r="B6005">
        <f>'DATA DASH'!B6005</f>
        <v/>
      </c>
      <c r="C6005">
        <f>'DATA DASH'!C6005</f>
        <v/>
      </c>
      <c r="D6005">
        <f>'DATA DASH'!D6005</f>
        <v/>
      </c>
      <c r="E6005">
        <f>'DATA DASH'!E6005</f>
        <v/>
      </c>
      <c r="F6005">
        <f>'DATA DASH'!F6005</f>
        <v/>
      </c>
      <c r="G6005">
        <f>'DATA DASH'!G6005</f>
        <v/>
      </c>
      <c r="H6005">
        <f>'DATA DASH'!H6005</f>
        <v/>
      </c>
      <c r="I6005">
        <f>'DATA DASH'!I6005</f>
        <v/>
      </c>
      <c r="J6005">
        <f>'DATA DASH'!J6005</f>
        <v/>
      </c>
      <c r="K6005">
        <f>'DATA DASH'!K6005</f>
        <v/>
      </c>
      <c r="L6005">
        <f>'DATA DASH'!L6005</f>
        <v/>
      </c>
      <c r="M6005">
        <f>'DATA DASH'!M6005</f>
        <v/>
      </c>
    </row>
    <row r="6006">
      <c r="A6006">
        <f>'DATA DASH'!A6006</f>
        <v/>
      </c>
      <c r="B6006">
        <f>'DATA DASH'!B6006</f>
        <v/>
      </c>
      <c r="C6006">
        <f>'DATA DASH'!C6006</f>
        <v/>
      </c>
      <c r="D6006">
        <f>'DATA DASH'!D6006</f>
        <v/>
      </c>
      <c r="E6006">
        <f>'DATA DASH'!E6006</f>
        <v/>
      </c>
      <c r="F6006">
        <f>'DATA DASH'!F6006</f>
        <v/>
      </c>
      <c r="G6006">
        <f>'DATA DASH'!G6006</f>
        <v/>
      </c>
      <c r="H6006">
        <f>'DATA DASH'!H6006</f>
        <v/>
      </c>
      <c r="I6006">
        <f>'DATA DASH'!I6006</f>
        <v/>
      </c>
      <c r="J6006">
        <f>'DATA DASH'!J6006</f>
        <v/>
      </c>
      <c r="K6006">
        <f>'DATA DASH'!K6006</f>
        <v/>
      </c>
      <c r="L6006">
        <f>'DATA DASH'!L6006</f>
        <v/>
      </c>
      <c r="M6006">
        <f>'DATA DASH'!M6006</f>
        <v/>
      </c>
    </row>
    <row r="6007">
      <c r="A6007">
        <f>'DATA DASH'!A6007</f>
        <v/>
      </c>
      <c r="B6007">
        <f>'DATA DASH'!B6007</f>
        <v/>
      </c>
      <c r="C6007">
        <f>'DATA DASH'!C6007</f>
        <v/>
      </c>
      <c r="D6007">
        <f>'DATA DASH'!D6007</f>
        <v/>
      </c>
      <c r="E6007">
        <f>'DATA DASH'!E6007</f>
        <v/>
      </c>
      <c r="F6007">
        <f>'DATA DASH'!F6007</f>
        <v/>
      </c>
      <c r="G6007">
        <f>'DATA DASH'!G6007</f>
        <v/>
      </c>
      <c r="H6007">
        <f>'DATA DASH'!H6007</f>
        <v/>
      </c>
      <c r="I6007">
        <f>'DATA DASH'!I6007</f>
        <v/>
      </c>
      <c r="J6007">
        <f>'DATA DASH'!J6007</f>
        <v/>
      </c>
      <c r="K6007">
        <f>'DATA DASH'!K6007</f>
        <v/>
      </c>
      <c r="L6007">
        <f>'DATA DASH'!L6007</f>
        <v/>
      </c>
      <c r="M6007">
        <f>'DATA DASH'!M6007</f>
        <v/>
      </c>
    </row>
    <row r="6008">
      <c r="A6008">
        <f>'DATA DASH'!A6008</f>
        <v/>
      </c>
      <c r="B6008">
        <f>'DATA DASH'!B6008</f>
        <v/>
      </c>
      <c r="C6008">
        <f>'DATA DASH'!C6008</f>
        <v/>
      </c>
      <c r="D6008">
        <f>'DATA DASH'!D6008</f>
        <v/>
      </c>
      <c r="E6008">
        <f>'DATA DASH'!E6008</f>
        <v/>
      </c>
      <c r="F6008">
        <f>'DATA DASH'!F6008</f>
        <v/>
      </c>
      <c r="G6008">
        <f>'DATA DASH'!G6008</f>
        <v/>
      </c>
      <c r="H6008">
        <f>'DATA DASH'!H6008</f>
        <v/>
      </c>
      <c r="I6008">
        <f>'DATA DASH'!I6008</f>
        <v/>
      </c>
      <c r="J6008">
        <f>'DATA DASH'!J6008</f>
        <v/>
      </c>
      <c r="K6008">
        <f>'DATA DASH'!K6008</f>
        <v/>
      </c>
      <c r="L6008">
        <f>'DATA DASH'!L6008</f>
        <v/>
      </c>
      <c r="M6008">
        <f>'DATA DASH'!M6008</f>
        <v/>
      </c>
    </row>
    <row r="6009">
      <c r="A6009">
        <f>'DATA DASH'!A6009</f>
        <v/>
      </c>
      <c r="B6009">
        <f>'DATA DASH'!B6009</f>
        <v/>
      </c>
      <c r="C6009">
        <f>'DATA DASH'!C6009</f>
        <v/>
      </c>
      <c r="D6009">
        <f>'DATA DASH'!D6009</f>
        <v/>
      </c>
      <c r="E6009">
        <f>'DATA DASH'!E6009</f>
        <v/>
      </c>
      <c r="F6009">
        <f>'DATA DASH'!F6009</f>
        <v/>
      </c>
      <c r="G6009">
        <f>'DATA DASH'!G6009</f>
        <v/>
      </c>
      <c r="H6009">
        <f>'DATA DASH'!H6009</f>
        <v/>
      </c>
      <c r="I6009">
        <f>'DATA DASH'!I6009</f>
        <v/>
      </c>
      <c r="J6009">
        <f>'DATA DASH'!J6009</f>
        <v/>
      </c>
      <c r="K6009">
        <f>'DATA DASH'!K6009</f>
        <v/>
      </c>
      <c r="L6009">
        <f>'DATA DASH'!L6009</f>
        <v/>
      </c>
      <c r="M6009">
        <f>'DATA DASH'!M6009</f>
        <v/>
      </c>
    </row>
    <row r="6010">
      <c r="A6010">
        <f>'DATA DASH'!A6010</f>
        <v/>
      </c>
      <c r="B6010">
        <f>'DATA DASH'!B6010</f>
        <v/>
      </c>
      <c r="C6010">
        <f>'DATA DASH'!C6010</f>
        <v/>
      </c>
      <c r="D6010">
        <f>'DATA DASH'!D6010</f>
        <v/>
      </c>
      <c r="E6010">
        <f>'DATA DASH'!E6010</f>
        <v/>
      </c>
      <c r="F6010">
        <f>'DATA DASH'!F6010</f>
        <v/>
      </c>
      <c r="G6010">
        <f>'DATA DASH'!G6010</f>
        <v/>
      </c>
      <c r="H6010">
        <f>'DATA DASH'!H6010</f>
        <v/>
      </c>
      <c r="I6010">
        <f>'DATA DASH'!I6010</f>
        <v/>
      </c>
      <c r="J6010">
        <f>'DATA DASH'!J6010</f>
        <v/>
      </c>
      <c r="K6010">
        <f>'DATA DASH'!K6010</f>
        <v/>
      </c>
      <c r="L6010">
        <f>'DATA DASH'!L6010</f>
        <v/>
      </c>
      <c r="M6010">
        <f>'DATA DASH'!M6010</f>
        <v/>
      </c>
    </row>
    <row r="6011">
      <c r="A6011">
        <f>'DATA DASH'!A6011</f>
        <v/>
      </c>
      <c r="B6011">
        <f>'DATA DASH'!B6011</f>
        <v/>
      </c>
      <c r="C6011">
        <f>'DATA DASH'!C6011</f>
        <v/>
      </c>
      <c r="D6011">
        <f>'DATA DASH'!D6011</f>
        <v/>
      </c>
      <c r="E6011">
        <f>'DATA DASH'!E6011</f>
        <v/>
      </c>
      <c r="F6011">
        <f>'DATA DASH'!F6011</f>
        <v/>
      </c>
      <c r="G6011">
        <f>'DATA DASH'!G6011</f>
        <v/>
      </c>
      <c r="H6011">
        <f>'DATA DASH'!H6011</f>
        <v/>
      </c>
      <c r="I6011">
        <f>'DATA DASH'!I6011</f>
        <v/>
      </c>
      <c r="J6011">
        <f>'DATA DASH'!J6011</f>
        <v/>
      </c>
      <c r="K6011">
        <f>'DATA DASH'!K6011</f>
        <v/>
      </c>
      <c r="L6011">
        <f>'DATA DASH'!L6011</f>
        <v/>
      </c>
      <c r="M6011">
        <f>'DATA DASH'!M6011</f>
        <v/>
      </c>
    </row>
    <row r="6012">
      <c r="A6012">
        <f>'DATA DASH'!A6012</f>
        <v/>
      </c>
      <c r="B6012">
        <f>'DATA DASH'!B6012</f>
        <v/>
      </c>
      <c r="C6012">
        <f>'DATA DASH'!C6012</f>
        <v/>
      </c>
      <c r="D6012">
        <f>'DATA DASH'!D6012</f>
        <v/>
      </c>
      <c r="E6012">
        <f>'DATA DASH'!E6012</f>
        <v/>
      </c>
      <c r="F6012">
        <f>'DATA DASH'!F6012</f>
        <v/>
      </c>
      <c r="G6012">
        <f>'DATA DASH'!G6012</f>
        <v/>
      </c>
      <c r="H6012">
        <f>'DATA DASH'!H6012</f>
        <v/>
      </c>
      <c r="I6012">
        <f>'DATA DASH'!I6012</f>
        <v/>
      </c>
      <c r="J6012">
        <f>'DATA DASH'!J6012</f>
        <v/>
      </c>
      <c r="K6012">
        <f>'DATA DASH'!K6012</f>
        <v/>
      </c>
      <c r="L6012">
        <f>'DATA DASH'!L6012</f>
        <v/>
      </c>
      <c r="M6012">
        <f>'DATA DASH'!M6012</f>
        <v/>
      </c>
    </row>
    <row r="6013">
      <c r="A6013">
        <f>'DATA DASH'!A6013</f>
        <v/>
      </c>
      <c r="B6013">
        <f>'DATA DASH'!B6013</f>
        <v/>
      </c>
      <c r="C6013">
        <f>'DATA DASH'!C6013</f>
        <v/>
      </c>
      <c r="D6013">
        <f>'DATA DASH'!D6013</f>
        <v/>
      </c>
      <c r="E6013">
        <f>'DATA DASH'!E6013</f>
        <v/>
      </c>
      <c r="F6013">
        <f>'DATA DASH'!F6013</f>
        <v/>
      </c>
      <c r="G6013">
        <f>'DATA DASH'!G6013</f>
        <v/>
      </c>
      <c r="H6013">
        <f>'DATA DASH'!H6013</f>
        <v/>
      </c>
      <c r="I6013">
        <f>'DATA DASH'!I6013</f>
        <v/>
      </c>
      <c r="J6013">
        <f>'DATA DASH'!J6013</f>
        <v/>
      </c>
      <c r="K6013">
        <f>'DATA DASH'!K6013</f>
        <v/>
      </c>
      <c r="L6013">
        <f>'DATA DASH'!L6013</f>
        <v/>
      </c>
      <c r="M6013">
        <f>'DATA DASH'!M6013</f>
        <v/>
      </c>
    </row>
    <row r="6014">
      <c r="A6014">
        <f>'DATA DASH'!A6014</f>
        <v/>
      </c>
      <c r="B6014">
        <f>'DATA DASH'!B6014</f>
        <v/>
      </c>
      <c r="C6014">
        <f>'DATA DASH'!C6014</f>
        <v/>
      </c>
      <c r="D6014">
        <f>'DATA DASH'!D6014</f>
        <v/>
      </c>
      <c r="E6014">
        <f>'DATA DASH'!E6014</f>
        <v/>
      </c>
      <c r="F6014">
        <f>'DATA DASH'!F6014</f>
        <v/>
      </c>
      <c r="G6014">
        <f>'DATA DASH'!G6014</f>
        <v/>
      </c>
      <c r="H6014">
        <f>'DATA DASH'!H6014</f>
        <v/>
      </c>
      <c r="I6014">
        <f>'DATA DASH'!I6014</f>
        <v/>
      </c>
      <c r="J6014">
        <f>'DATA DASH'!J6014</f>
        <v/>
      </c>
      <c r="K6014">
        <f>'DATA DASH'!K6014</f>
        <v/>
      </c>
      <c r="L6014">
        <f>'DATA DASH'!L6014</f>
        <v/>
      </c>
      <c r="M6014">
        <f>'DATA DASH'!M6014</f>
        <v/>
      </c>
    </row>
    <row r="6015">
      <c r="A6015">
        <f>'DATA DASH'!A6015</f>
        <v/>
      </c>
      <c r="B6015">
        <f>'DATA DASH'!B6015</f>
        <v/>
      </c>
      <c r="C6015">
        <f>'DATA DASH'!C6015</f>
        <v/>
      </c>
      <c r="D6015">
        <f>'DATA DASH'!D6015</f>
        <v/>
      </c>
      <c r="E6015">
        <f>'DATA DASH'!E6015</f>
        <v/>
      </c>
      <c r="F6015">
        <f>'DATA DASH'!F6015</f>
        <v/>
      </c>
      <c r="G6015">
        <f>'DATA DASH'!G6015</f>
        <v/>
      </c>
      <c r="H6015">
        <f>'DATA DASH'!H6015</f>
        <v/>
      </c>
      <c r="I6015">
        <f>'DATA DASH'!I6015</f>
        <v/>
      </c>
      <c r="J6015">
        <f>'DATA DASH'!J6015</f>
        <v/>
      </c>
      <c r="K6015">
        <f>'DATA DASH'!K6015</f>
        <v/>
      </c>
      <c r="L6015">
        <f>'DATA DASH'!L6015</f>
        <v/>
      </c>
      <c r="M6015">
        <f>'DATA DASH'!M6015</f>
        <v/>
      </c>
    </row>
    <row r="6016">
      <c r="A6016">
        <f>'DATA DASH'!A6016</f>
        <v/>
      </c>
      <c r="B6016">
        <f>'DATA DASH'!B6016</f>
        <v/>
      </c>
      <c r="C6016">
        <f>'DATA DASH'!C6016</f>
        <v/>
      </c>
      <c r="D6016">
        <f>'DATA DASH'!D6016</f>
        <v/>
      </c>
      <c r="E6016">
        <f>'DATA DASH'!E6016</f>
        <v/>
      </c>
      <c r="F6016">
        <f>'DATA DASH'!F6016</f>
        <v/>
      </c>
      <c r="G6016">
        <f>'DATA DASH'!G6016</f>
        <v/>
      </c>
      <c r="H6016">
        <f>'DATA DASH'!H6016</f>
        <v/>
      </c>
      <c r="I6016">
        <f>'DATA DASH'!I6016</f>
        <v/>
      </c>
      <c r="J6016">
        <f>'DATA DASH'!J6016</f>
        <v/>
      </c>
      <c r="K6016">
        <f>'DATA DASH'!K6016</f>
        <v/>
      </c>
      <c r="L6016">
        <f>'DATA DASH'!L6016</f>
        <v/>
      </c>
      <c r="M6016">
        <f>'DATA DASH'!M6016</f>
        <v/>
      </c>
    </row>
    <row r="6017">
      <c r="A6017">
        <f>'DATA DASH'!A6017</f>
        <v/>
      </c>
      <c r="B6017">
        <f>'DATA DASH'!B6017</f>
        <v/>
      </c>
      <c r="C6017">
        <f>'DATA DASH'!C6017</f>
        <v/>
      </c>
      <c r="D6017">
        <f>'DATA DASH'!D6017</f>
        <v/>
      </c>
      <c r="E6017">
        <f>'DATA DASH'!E6017</f>
        <v/>
      </c>
      <c r="F6017">
        <f>'DATA DASH'!F6017</f>
        <v/>
      </c>
      <c r="G6017">
        <f>'DATA DASH'!G6017</f>
        <v/>
      </c>
      <c r="H6017">
        <f>'DATA DASH'!H6017</f>
        <v/>
      </c>
      <c r="I6017">
        <f>'DATA DASH'!I6017</f>
        <v/>
      </c>
      <c r="J6017">
        <f>'DATA DASH'!J6017</f>
        <v/>
      </c>
      <c r="K6017">
        <f>'DATA DASH'!K6017</f>
        <v/>
      </c>
      <c r="L6017">
        <f>'DATA DASH'!L6017</f>
        <v/>
      </c>
      <c r="M6017">
        <f>'DATA DASH'!M6017</f>
        <v/>
      </c>
    </row>
    <row r="6018">
      <c r="A6018">
        <f>'DATA DASH'!A6018</f>
        <v/>
      </c>
      <c r="B6018">
        <f>'DATA DASH'!B6018</f>
        <v/>
      </c>
      <c r="C6018">
        <f>'DATA DASH'!C6018</f>
        <v/>
      </c>
      <c r="D6018">
        <f>'DATA DASH'!D6018</f>
        <v/>
      </c>
      <c r="E6018">
        <f>'DATA DASH'!E6018</f>
        <v/>
      </c>
      <c r="F6018">
        <f>'DATA DASH'!F6018</f>
        <v/>
      </c>
      <c r="G6018">
        <f>'DATA DASH'!G6018</f>
        <v/>
      </c>
      <c r="H6018">
        <f>'DATA DASH'!H6018</f>
        <v/>
      </c>
      <c r="I6018">
        <f>'DATA DASH'!I6018</f>
        <v/>
      </c>
      <c r="J6018">
        <f>'DATA DASH'!J6018</f>
        <v/>
      </c>
      <c r="K6018">
        <f>'DATA DASH'!K6018</f>
        <v/>
      </c>
      <c r="L6018">
        <f>'DATA DASH'!L6018</f>
        <v/>
      </c>
      <c r="M6018">
        <f>'DATA DASH'!M6018</f>
        <v/>
      </c>
    </row>
    <row r="6019">
      <c r="A6019">
        <f>'DATA DASH'!A6019</f>
        <v/>
      </c>
      <c r="B6019">
        <f>'DATA DASH'!B6019</f>
        <v/>
      </c>
      <c r="C6019">
        <f>'DATA DASH'!C6019</f>
        <v/>
      </c>
      <c r="D6019">
        <f>'DATA DASH'!D6019</f>
        <v/>
      </c>
      <c r="E6019">
        <f>'DATA DASH'!E6019</f>
        <v/>
      </c>
      <c r="F6019">
        <f>'DATA DASH'!F6019</f>
        <v/>
      </c>
      <c r="G6019">
        <f>'DATA DASH'!G6019</f>
        <v/>
      </c>
      <c r="H6019">
        <f>'DATA DASH'!H6019</f>
        <v/>
      </c>
      <c r="I6019">
        <f>'DATA DASH'!I6019</f>
        <v/>
      </c>
      <c r="J6019">
        <f>'DATA DASH'!J6019</f>
        <v/>
      </c>
      <c r="K6019">
        <f>'DATA DASH'!K6019</f>
        <v/>
      </c>
      <c r="L6019">
        <f>'DATA DASH'!L6019</f>
        <v/>
      </c>
      <c r="M6019">
        <f>'DATA DASH'!M6019</f>
        <v/>
      </c>
    </row>
    <row r="6020">
      <c r="A6020">
        <f>'DATA DASH'!A6020</f>
        <v/>
      </c>
      <c r="B6020">
        <f>'DATA DASH'!B6020</f>
        <v/>
      </c>
      <c r="C6020">
        <f>'DATA DASH'!C6020</f>
        <v/>
      </c>
      <c r="D6020">
        <f>'DATA DASH'!D6020</f>
        <v/>
      </c>
      <c r="E6020">
        <f>'DATA DASH'!E6020</f>
        <v/>
      </c>
      <c r="F6020">
        <f>'DATA DASH'!F6020</f>
        <v/>
      </c>
      <c r="G6020">
        <f>'DATA DASH'!G6020</f>
        <v/>
      </c>
      <c r="H6020">
        <f>'DATA DASH'!H6020</f>
        <v/>
      </c>
      <c r="I6020">
        <f>'DATA DASH'!I6020</f>
        <v/>
      </c>
      <c r="J6020">
        <f>'DATA DASH'!J6020</f>
        <v/>
      </c>
      <c r="K6020">
        <f>'DATA DASH'!K6020</f>
        <v/>
      </c>
      <c r="L6020">
        <f>'DATA DASH'!L6020</f>
        <v/>
      </c>
      <c r="M6020">
        <f>'DATA DASH'!M6020</f>
        <v/>
      </c>
    </row>
    <row r="6021">
      <c r="A6021">
        <f>'DATA DASH'!A6021</f>
        <v/>
      </c>
      <c r="B6021">
        <f>'DATA DASH'!B6021</f>
        <v/>
      </c>
      <c r="C6021">
        <f>'DATA DASH'!C6021</f>
        <v/>
      </c>
      <c r="D6021">
        <f>'DATA DASH'!D6021</f>
        <v/>
      </c>
      <c r="E6021">
        <f>'DATA DASH'!E6021</f>
        <v/>
      </c>
      <c r="F6021">
        <f>'DATA DASH'!F6021</f>
        <v/>
      </c>
      <c r="G6021">
        <f>'DATA DASH'!G6021</f>
        <v/>
      </c>
      <c r="H6021">
        <f>'DATA DASH'!H6021</f>
        <v/>
      </c>
      <c r="I6021">
        <f>'DATA DASH'!I6021</f>
        <v/>
      </c>
      <c r="J6021">
        <f>'DATA DASH'!J6021</f>
        <v/>
      </c>
      <c r="K6021">
        <f>'DATA DASH'!K6021</f>
        <v/>
      </c>
      <c r="L6021">
        <f>'DATA DASH'!L6021</f>
        <v/>
      </c>
      <c r="M6021">
        <f>'DATA DASH'!M6021</f>
        <v/>
      </c>
    </row>
    <row r="6022">
      <c r="A6022">
        <f>'DATA DASH'!A6022</f>
        <v/>
      </c>
      <c r="B6022">
        <f>'DATA DASH'!B6022</f>
        <v/>
      </c>
      <c r="C6022">
        <f>'DATA DASH'!C6022</f>
        <v/>
      </c>
      <c r="D6022">
        <f>'DATA DASH'!D6022</f>
        <v/>
      </c>
      <c r="E6022">
        <f>'DATA DASH'!E6022</f>
        <v/>
      </c>
      <c r="F6022">
        <f>'DATA DASH'!F6022</f>
        <v/>
      </c>
      <c r="G6022">
        <f>'DATA DASH'!G6022</f>
        <v/>
      </c>
      <c r="H6022">
        <f>'DATA DASH'!H6022</f>
        <v/>
      </c>
      <c r="I6022">
        <f>'DATA DASH'!I6022</f>
        <v/>
      </c>
      <c r="J6022">
        <f>'DATA DASH'!J6022</f>
        <v/>
      </c>
      <c r="K6022">
        <f>'DATA DASH'!K6022</f>
        <v/>
      </c>
      <c r="L6022">
        <f>'DATA DASH'!L6022</f>
        <v/>
      </c>
      <c r="M6022">
        <f>'DATA DASH'!M6022</f>
        <v/>
      </c>
    </row>
    <row r="6023">
      <c r="A6023">
        <f>'DATA DASH'!A6023</f>
        <v/>
      </c>
      <c r="B6023">
        <f>'DATA DASH'!B6023</f>
        <v/>
      </c>
      <c r="C6023">
        <f>'DATA DASH'!C6023</f>
        <v/>
      </c>
      <c r="D6023">
        <f>'DATA DASH'!D6023</f>
        <v/>
      </c>
      <c r="E6023">
        <f>'DATA DASH'!E6023</f>
        <v/>
      </c>
      <c r="F6023">
        <f>'DATA DASH'!F6023</f>
        <v/>
      </c>
      <c r="G6023">
        <f>'DATA DASH'!G6023</f>
        <v/>
      </c>
      <c r="H6023">
        <f>'DATA DASH'!H6023</f>
        <v/>
      </c>
      <c r="I6023">
        <f>'DATA DASH'!I6023</f>
        <v/>
      </c>
      <c r="J6023">
        <f>'DATA DASH'!J6023</f>
        <v/>
      </c>
      <c r="K6023">
        <f>'DATA DASH'!K6023</f>
        <v/>
      </c>
      <c r="L6023">
        <f>'DATA DASH'!L6023</f>
        <v/>
      </c>
      <c r="M6023">
        <f>'DATA DASH'!M6023</f>
        <v/>
      </c>
    </row>
    <row r="6024">
      <c r="A6024">
        <f>'DATA DASH'!A6024</f>
        <v/>
      </c>
      <c r="B6024">
        <f>'DATA DASH'!B6024</f>
        <v/>
      </c>
      <c r="C6024">
        <f>'DATA DASH'!C6024</f>
        <v/>
      </c>
      <c r="D6024">
        <f>'DATA DASH'!D6024</f>
        <v/>
      </c>
      <c r="E6024">
        <f>'DATA DASH'!E6024</f>
        <v/>
      </c>
      <c r="F6024">
        <f>'DATA DASH'!F6024</f>
        <v/>
      </c>
      <c r="G6024">
        <f>'DATA DASH'!G6024</f>
        <v/>
      </c>
      <c r="H6024">
        <f>'DATA DASH'!H6024</f>
        <v/>
      </c>
      <c r="I6024">
        <f>'DATA DASH'!I6024</f>
        <v/>
      </c>
      <c r="J6024">
        <f>'DATA DASH'!J6024</f>
        <v/>
      </c>
      <c r="K6024">
        <f>'DATA DASH'!K6024</f>
        <v/>
      </c>
      <c r="L6024">
        <f>'DATA DASH'!L6024</f>
        <v/>
      </c>
      <c r="M6024">
        <f>'DATA DASH'!M6024</f>
        <v/>
      </c>
    </row>
    <row r="6025">
      <c r="A6025">
        <f>'DATA DASH'!A6025</f>
        <v/>
      </c>
      <c r="B6025">
        <f>'DATA DASH'!B6025</f>
        <v/>
      </c>
      <c r="C6025">
        <f>'DATA DASH'!C6025</f>
        <v/>
      </c>
      <c r="D6025">
        <f>'DATA DASH'!D6025</f>
        <v/>
      </c>
      <c r="E6025">
        <f>'DATA DASH'!E6025</f>
        <v/>
      </c>
      <c r="F6025">
        <f>'DATA DASH'!F6025</f>
        <v/>
      </c>
      <c r="G6025">
        <f>'DATA DASH'!G6025</f>
        <v/>
      </c>
      <c r="H6025">
        <f>'DATA DASH'!H6025</f>
        <v/>
      </c>
      <c r="I6025">
        <f>'DATA DASH'!I6025</f>
        <v/>
      </c>
      <c r="J6025">
        <f>'DATA DASH'!J6025</f>
        <v/>
      </c>
      <c r="K6025">
        <f>'DATA DASH'!K6025</f>
        <v/>
      </c>
      <c r="L6025">
        <f>'DATA DASH'!L6025</f>
        <v/>
      </c>
      <c r="M6025">
        <f>'DATA DASH'!M6025</f>
        <v/>
      </c>
    </row>
    <row r="6026">
      <c r="A6026">
        <f>'DATA DASH'!A6026</f>
        <v/>
      </c>
      <c r="B6026">
        <f>'DATA DASH'!B6026</f>
        <v/>
      </c>
      <c r="C6026">
        <f>'DATA DASH'!C6026</f>
        <v/>
      </c>
      <c r="D6026">
        <f>'DATA DASH'!D6026</f>
        <v/>
      </c>
      <c r="E6026">
        <f>'DATA DASH'!E6026</f>
        <v/>
      </c>
      <c r="F6026">
        <f>'DATA DASH'!F6026</f>
        <v/>
      </c>
      <c r="G6026">
        <f>'DATA DASH'!G6026</f>
        <v/>
      </c>
      <c r="H6026">
        <f>'DATA DASH'!H6026</f>
        <v/>
      </c>
      <c r="I6026">
        <f>'DATA DASH'!I6026</f>
        <v/>
      </c>
      <c r="J6026">
        <f>'DATA DASH'!J6026</f>
        <v/>
      </c>
      <c r="K6026">
        <f>'DATA DASH'!K6026</f>
        <v/>
      </c>
      <c r="L6026">
        <f>'DATA DASH'!L6026</f>
        <v/>
      </c>
      <c r="M6026">
        <f>'DATA DASH'!M6026</f>
        <v/>
      </c>
    </row>
    <row r="6027">
      <c r="A6027">
        <f>'DATA DASH'!A6027</f>
        <v/>
      </c>
      <c r="B6027">
        <f>'DATA DASH'!B6027</f>
        <v/>
      </c>
      <c r="C6027">
        <f>'DATA DASH'!C6027</f>
        <v/>
      </c>
      <c r="D6027">
        <f>'DATA DASH'!D6027</f>
        <v/>
      </c>
      <c r="E6027">
        <f>'DATA DASH'!E6027</f>
        <v/>
      </c>
      <c r="F6027">
        <f>'DATA DASH'!F6027</f>
        <v/>
      </c>
      <c r="G6027">
        <f>'DATA DASH'!G6027</f>
        <v/>
      </c>
      <c r="H6027">
        <f>'DATA DASH'!H6027</f>
        <v/>
      </c>
      <c r="I6027">
        <f>'DATA DASH'!I6027</f>
        <v/>
      </c>
      <c r="J6027">
        <f>'DATA DASH'!J6027</f>
        <v/>
      </c>
      <c r="K6027">
        <f>'DATA DASH'!K6027</f>
        <v/>
      </c>
      <c r="L6027">
        <f>'DATA DASH'!L6027</f>
        <v/>
      </c>
      <c r="M6027">
        <f>'DATA DASH'!M6027</f>
        <v/>
      </c>
    </row>
    <row r="6028">
      <c r="A6028">
        <f>'DATA DASH'!A6028</f>
        <v/>
      </c>
      <c r="B6028">
        <f>'DATA DASH'!B6028</f>
        <v/>
      </c>
      <c r="C6028">
        <f>'DATA DASH'!C6028</f>
        <v/>
      </c>
      <c r="D6028">
        <f>'DATA DASH'!D6028</f>
        <v/>
      </c>
      <c r="E6028">
        <f>'DATA DASH'!E6028</f>
        <v/>
      </c>
      <c r="F6028">
        <f>'DATA DASH'!F6028</f>
        <v/>
      </c>
      <c r="G6028">
        <f>'DATA DASH'!G6028</f>
        <v/>
      </c>
      <c r="H6028">
        <f>'DATA DASH'!H6028</f>
        <v/>
      </c>
      <c r="I6028">
        <f>'DATA DASH'!I6028</f>
        <v/>
      </c>
      <c r="J6028">
        <f>'DATA DASH'!J6028</f>
        <v/>
      </c>
      <c r="K6028">
        <f>'DATA DASH'!K6028</f>
        <v/>
      </c>
      <c r="L6028">
        <f>'DATA DASH'!L6028</f>
        <v/>
      </c>
      <c r="M6028">
        <f>'DATA DASH'!M6028</f>
        <v/>
      </c>
    </row>
    <row r="6029">
      <c r="A6029">
        <f>'DATA DASH'!A6029</f>
        <v/>
      </c>
      <c r="B6029">
        <f>'DATA DASH'!B6029</f>
        <v/>
      </c>
      <c r="C6029">
        <f>'DATA DASH'!C6029</f>
        <v/>
      </c>
      <c r="D6029">
        <f>'DATA DASH'!D6029</f>
        <v/>
      </c>
      <c r="E6029">
        <f>'DATA DASH'!E6029</f>
        <v/>
      </c>
      <c r="F6029">
        <f>'DATA DASH'!F6029</f>
        <v/>
      </c>
      <c r="G6029">
        <f>'DATA DASH'!G6029</f>
        <v/>
      </c>
      <c r="H6029">
        <f>'DATA DASH'!H6029</f>
        <v/>
      </c>
      <c r="I6029">
        <f>'DATA DASH'!I6029</f>
        <v/>
      </c>
      <c r="J6029">
        <f>'DATA DASH'!J6029</f>
        <v/>
      </c>
      <c r="K6029">
        <f>'DATA DASH'!K6029</f>
        <v/>
      </c>
      <c r="L6029">
        <f>'DATA DASH'!L6029</f>
        <v/>
      </c>
      <c r="M6029">
        <f>'DATA DASH'!M6029</f>
        <v/>
      </c>
    </row>
    <row r="6030">
      <c r="A6030">
        <f>'DATA DASH'!A6030</f>
        <v/>
      </c>
      <c r="B6030">
        <f>'DATA DASH'!B6030</f>
        <v/>
      </c>
      <c r="C6030">
        <f>'DATA DASH'!C6030</f>
        <v/>
      </c>
      <c r="D6030">
        <f>'DATA DASH'!D6030</f>
        <v/>
      </c>
      <c r="E6030">
        <f>'DATA DASH'!E6030</f>
        <v/>
      </c>
      <c r="F6030">
        <f>'DATA DASH'!F6030</f>
        <v/>
      </c>
      <c r="G6030">
        <f>'DATA DASH'!G6030</f>
        <v/>
      </c>
      <c r="H6030">
        <f>'DATA DASH'!H6030</f>
        <v/>
      </c>
      <c r="I6030">
        <f>'DATA DASH'!I6030</f>
        <v/>
      </c>
      <c r="J6030">
        <f>'DATA DASH'!J6030</f>
        <v/>
      </c>
      <c r="K6030">
        <f>'DATA DASH'!K6030</f>
        <v/>
      </c>
      <c r="L6030">
        <f>'DATA DASH'!L6030</f>
        <v/>
      </c>
      <c r="M6030">
        <f>'DATA DASH'!M6030</f>
        <v/>
      </c>
    </row>
    <row r="6031">
      <c r="A6031">
        <f>'DATA DASH'!A6031</f>
        <v/>
      </c>
      <c r="B6031">
        <f>'DATA DASH'!B6031</f>
        <v/>
      </c>
      <c r="C6031">
        <f>'DATA DASH'!C6031</f>
        <v/>
      </c>
      <c r="D6031">
        <f>'DATA DASH'!D6031</f>
        <v/>
      </c>
      <c r="E6031">
        <f>'DATA DASH'!E6031</f>
        <v/>
      </c>
      <c r="F6031">
        <f>'DATA DASH'!F6031</f>
        <v/>
      </c>
      <c r="G6031">
        <f>'DATA DASH'!G6031</f>
        <v/>
      </c>
      <c r="H6031">
        <f>'DATA DASH'!H6031</f>
        <v/>
      </c>
      <c r="I6031">
        <f>'DATA DASH'!I6031</f>
        <v/>
      </c>
      <c r="J6031">
        <f>'DATA DASH'!J6031</f>
        <v/>
      </c>
      <c r="K6031">
        <f>'DATA DASH'!K6031</f>
        <v/>
      </c>
      <c r="L6031">
        <f>'DATA DASH'!L6031</f>
        <v/>
      </c>
      <c r="M6031">
        <f>'DATA DASH'!M6031</f>
        <v/>
      </c>
    </row>
    <row r="6032">
      <c r="A6032">
        <f>'DATA DASH'!A6032</f>
        <v/>
      </c>
      <c r="B6032">
        <f>'DATA DASH'!B6032</f>
        <v/>
      </c>
      <c r="C6032">
        <f>'DATA DASH'!C6032</f>
        <v/>
      </c>
      <c r="D6032">
        <f>'DATA DASH'!D6032</f>
        <v/>
      </c>
      <c r="E6032">
        <f>'DATA DASH'!E6032</f>
        <v/>
      </c>
      <c r="F6032">
        <f>'DATA DASH'!F6032</f>
        <v/>
      </c>
      <c r="G6032">
        <f>'DATA DASH'!G6032</f>
        <v/>
      </c>
      <c r="H6032">
        <f>'DATA DASH'!H6032</f>
        <v/>
      </c>
      <c r="I6032">
        <f>'DATA DASH'!I6032</f>
        <v/>
      </c>
      <c r="J6032">
        <f>'DATA DASH'!J6032</f>
        <v/>
      </c>
      <c r="K6032">
        <f>'DATA DASH'!K6032</f>
        <v/>
      </c>
      <c r="L6032">
        <f>'DATA DASH'!L6032</f>
        <v/>
      </c>
      <c r="M6032">
        <f>'DATA DASH'!M6032</f>
        <v/>
      </c>
    </row>
    <row r="6033">
      <c r="A6033">
        <f>'DATA DASH'!A6033</f>
        <v/>
      </c>
      <c r="B6033">
        <f>'DATA DASH'!B6033</f>
        <v/>
      </c>
      <c r="C6033">
        <f>'DATA DASH'!C6033</f>
        <v/>
      </c>
      <c r="D6033">
        <f>'DATA DASH'!D6033</f>
        <v/>
      </c>
      <c r="E6033">
        <f>'DATA DASH'!E6033</f>
        <v/>
      </c>
      <c r="F6033">
        <f>'DATA DASH'!F6033</f>
        <v/>
      </c>
      <c r="G6033">
        <f>'DATA DASH'!G6033</f>
        <v/>
      </c>
      <c r="H6033">
        <f>'DATA DASH'!H6033</f>
        <v/>
      </c>
      <c r="I6033">
        <f>'DATA DASH'!I6033</f>
        <v/>
      </c>
      <c r="J6033">
        <f>'DATA DASH'!J6033</f>
        <v/>
      </c>
      <c r="K6033">
        <f>'DATA DASH'!K6033</f>
        <v/>
      </c>
      <c r="L6033">
        <f>'DATA DASH'!L6033</f>
        <v/>
      </c>
      <c r="M6033">
        <f>'DATA DASH'!M6033</f>
        <v/>
      </c>
    </row>
    <row r="6034">
      <c r="A6034">
        <f>'DATA DASH'!A6034</f>
        <v/>
      </c>
      <c r="B6034">
        <f>'DATA DASH'!B6034</f>
        <v/>
      </c>
      <c r="C6034">
        <f>'DATA DASH'!C6034</f>
        <v/>
      </c>
      <c r="D6034">
        <f>'DATA DASH'!D6034</f>
        <v/>
      </c>
      <c r="E6034">
        <f>'DATA DASH'!E6034</f>
        <v/>
      </c>
      <c r="F6034">
        <f>'DATA DASH'!F6034</f>
        <v/>
      </c>
      <c r="G6034">
        <f>'DATA DASH'!G6034</f>
        <v/>
      </c>
      <c r="H6034">
        <f>'DATA DASH'!H6034</f>
        <v/>
      </c>
      <c r="I6034">
        <f>'DATA DASH'!I6034</f>
        <v/>
      </c>
      <c r="J6034">
        <f>'DATA DASH'!J6034</f>
        <v/>
      </c>
      <c r="K6034">
        <f>'DATA DASH'!K6034</f>
        <v/>
      </c>
      <c r="L6034">
        <f>'DATA DASH'!L6034</f>
        <v/>
      </c>
      <c r="M6034">
        <f>'DATA DASH'!M6034</f>
        <v/>
      </c>
    </row>
    <row r="6035">
      <c r="A6035">
        <f>'DATA DASH'!A6035</f>
        <v/>
      </c>
      <c r="B6035">
        <f>'DATA DASH'!B6035</f>
        <v/>
      </c>
      <c r="C6035">
        <f>'DATA DASH'!C6035</f>
        <v/>
      </c>
      <c r="D6035">
        <f>'DATA DASH'!D6035</f>
        <v/>
      </c>
      <c r="E6035">
        <f>'DATA DASH'!E6035</f>
        <v/>
      </c>
      <c r="F6035">
        <f>'DATA DASH'!F6035</f>
        <v/>
      </c>
      <c r="G6035">
        <f>'DATA DASH'!G6035</f>
        <v/>
      </c>
      <c r="H6035">
        <f>'DATA DASH'!H6035</f>
        <v/>
      </c>
      <c r="I6035">
        <f>'DATA DASH'!I6035</f>
        <v/>
      </c>
      <c r="J6035">
        <f>'DATA DASH'!J6035</f>
        <v/>
      </c>
      <c r="K6035">
        <f>'DATA DASH'!K6035</f>
        <v/>
      </c>
      <c r="L6035">
        <f>'DATA DASH'!L6035</f>
        <v/>
      </c>
      <c r="M6035">
        <f>'DATA DASH'!M6035</f>
        <v/>
      </c>
    </row>
    <row r="6036">
      <c r="A6036">
        <f>'DATA DASH'!A6036</f>
        <v/>
      </c>
      <c r="B6036">
        <f>'DATA DASH'!B6036</f>
        <v/>
      </c>
      <c r="C6036">
        <f>'DATA DASH'!C6036</f>
        <v/>
      </c>
      <c r="D6036">
        <f>'DATA DASH'!D6036</f>
        <v/>
      </c>
      <c r="E6036">
        <f>'DATA DASH'!E6036</f>
        <v/>
      </c>
      <c r="F6036">
        <f>'DATA DASH'!F6036</f>
        <v/>
      </c>
      <c r="G6036">
        <f>'DATA DASH'!G6036</f>
        <v/>
      </c>
      <c r="H6036">
        <f>'DATA DASH'!H6036</f>
        <v/>
      </c>
      <c r="I6036">
        <f>'DATA DASH'!I6036</f>
        <v/>
      </c>
      <c r="J6036">
        <f>'DATA DASH'!J6036</f>
        <v/>
      </c>
      <c r="K6036">
        <f>'DATA DASH'!K6036</f>
        <v/>
      </c>
      <c r="L6036">
        <f>'DATA DASH'!L6036</f>
        <v/>
      </c>
      <c r="M6036">
        <f>'DATA DASH'!M6036</f>
        <v/>
      </c>
    </row>
    <row r="6037">
      <c r="A6037">
        <f>'DATA DASH'!A6037</f>
        <v/>
      </c>
      <c r="B6037">
        <f>'DATA DASH'!B6037</f>
        <v/>
      </c>
      <c r="C6037">
        <f>'DATA DASH'!C6037</f>
        <v/>
      </c>
      <c r="D6037">
        <f>'DATA DASH'!D6037</f>
        <v/>
      </c>
      <c r="E6037">
        <f>'DATA DASH'!E6037</f>
        <v/>
      </c>
      <c r="F6037">
        <f>'DATA DASH'!F6037</f>
        <v/>
      </c>
      <c r="G6037">
        <f>'DATA DASH'!G6037</f>
        <v/>
      </c>
      <c r="H6037">
        <f>'DATA DASH'!H6037</f>
        <v/>
      </c>
      <c r="I6037">
        <f>'DATA DASH'!I6037</f>
        <v/>
      </c>
      <c r="J6037">
        <f>'DATA DASH'!J6037</f>
        <v/>
      </c>
      <c r="K6037">
        <f>'DATA DASH'!K6037</f>
        <v/>
      </c>
      <c r="L6037">
        <f>'DATA DASH'!L6037</f>
        <v/>
      </c>
      <c r="M6037">
        <f>'DATA DASH'!M6037</f>
        <v/>
      </c>
    </row>
    <row r="6038">
      <c r="A6038">
        <f>'DATA DASH'!A6038</f>
        <v/>
      </c>
      <c r="B6038">
        <f>'DATA DASH'!B6038</f>
        <v/>
      </c>
      <c r="C6038">
        <f>'DATA DASH'!C6038</f>
        <v/>
      </c>
      <c r="D6038">
        <f>'DATA DASH'!D6038</f>
        <v/>
      </c>
      <c r="E6038">
        <f>'DATA DASH'!E6038</f>
        <v/>
      </c>
      <c r="F6038">
        <f>'DATA DASH'!F6038</f>
        <v/>
      </c>
      <c r="G6038">
        <f>'DATA DASH'!G6038</f>
        <v/>
      </c>
      <c r="H6038">
        <f>'DATA DASH'!H6038</f>
        <v/>
      </c>
      <c r="I6038">
        <f>'DATA DASH'!I6038</f>
        <v/>
      </c>
      <c r="J6038">
        <f>'DATA DASH'!J6038</f>
        <v/>
      </c>
      <c r="K6038">
        <f>'DATA DASH'!K6038</f>
        <v/>
      </c>
      <c r="L6038">
        <f>'DATA DASH'!L6038</f>
        <v/>
      </c>
      <c r="M6038">
        <f>'DATA DASH'!M6038</f>
        <v/>
      </c>
    </row>
    <row r="6039">
      <c r="A6039">
        <f>'DATA DASH'!A6039</f>
        <v/>
      </c>
      <c r="B6039">
        <f>'DATA DASH'!B6039</f>
        <v/>
      </c>
      <c r="C6039">
        <f>'DATA DASH'!C6039</f>
        <v/>
      </c>
      <c r="D6039">
        <f>'DATA DASH'!D6039</f>
        <v/>
      </c>
      <c r="E6039">
        <f>'DATA DASH'!E6039</f>
        <v/>
      </c>
      <c r="F6039">
        <f>'DATA DASH'!F6039</f>
        <v/>
      </c>
      <c r="G6039">
        <f>'DATA DASH'!G6039</f>
        <v/>
      </c>
      <c r="H6039">
        <f>'DATA DASH'!H6039</f>
        <v/>
      </c>
      <c r="I6039">
        <f>'DATA DASH'!I6039</f>
        <v/>
      </c>
      <c r="J6039">
        <f>'DATA DASH'!J6039</f>
        <v/>
      </c>
      <c r="K6039">
        <f>'DATA DASH'!K6039</f>
        <v/>
      </c>
      <c r="L6039">
        <f>'DATA DASH'!L6039</f>
        <v/>
      </c>
      <c r="M6039">
        <f>'DATA DASH'!M6039</f>
        <v/>
      </c>
    </row>
    <row r="6040">
      <c r="A6040">
        <f>'DATA DASH'!A6040</f>
        <v/>
      </c>
      <c r="B6040">
        <f>'DATA DASH'!B6040</f>
        <v/>
      </c>
      <c r="C6040">
        <f>'DATA DASH'!C6040</f>
        <v/>
      </c>
      <c r="D6040">
        <f>'DATA DASH'!D6040</f>
        <v/>
      </c>
      <c r="E6040">
        <f>'DATA DASH'!E6040</f>
        <v/>
      </c>
      <c r="F6040">
        <f>'DATA DASH'!F6040</f>
        <v/>
      </c>
      <c r="G6040">
        <f>'DATA DASH'!G6040</f>
        <v/>
      </c>
      <c r="H6040">
        <f>'DATA DASH'!H6040</f>
        <v/>
      </c>
      <c r="I6040">
        <f>'DATA DASH'!I6040</f>
        <v/>
      </c>
      <c r="J6040">
        <f>'DATA DASH'!J6040</f>
        <v/>
      </c>
      <c r="K6040">
        <f>'DATA DASH'!K6040</f>
        <v/>
      </c>
      <c r="L6040">
        <f>'DATA DASH'!L6040</f>
        <v/>
      </c>
      <c r="M6040">
        <f>'DATA DASH'!M6040</f>
        <v/>
      </c>
    </row>
    <row r="6041">
      <c r="A6041">
        <f>'DATA DASH'!A6041</f>
        <v/>
      </c>
      <c r="B6041">
        <f>'DATA DASH'!B6041</f>
        <v/>
      </c>
      <c r="C6041">
        <f>'DATA DASH'!C6041</f>
        <v/>
      </c>
      <c r="D6041">
        <f>'DATA DASH'!D6041</f>
        <v/>
      </c>
      <c r="E6041">
        <f>'DATA DASH'!E6041</f>
        <v/>
      </c>
      <c r="F6041">
        <f>'DATA DASH'!F6041</f>
        <v/>
      </c>
      <c r="G6041">
        <f>'DATA DASH'!G6041</f>
        <v/>
      </c>
      <c r="H6041">
        <f>'DATA DASH'!H6041</f>
        <v/>
      </c>
      <c r="I6041">
        <f>'DATA DASH'!I6041</f>
        <v/>
      </c>
      <c r="J6041">
        <f>'DATA DASH'!J6041</f>
        <v/>
      </c>
      <c r="K6041">
        <f>'DATA DASH'!K6041</f>
        <v/>
      </c>
      <c r="L6041">
        <f>'DATA DASH'!L6041</f>
        <v/>
      </c>
      <c r="M6041">
        <f>'DATA DASH'!M6041</f>
        <v/>
      </c>
    </row>
    <row r="6042">
      <c r="A6042">
        <f>'DATA DASH'!A6042</f>
        <v/>
      </c>
      <c r="B6042">
        <f>'DATA DASH'!B6042</f>
        <v/>
      </c>
      <c r="C6042">
        <f>'DATA DASH'!C6042</f>
        <v/>
      </c>
      <c r="D6042">
        <f>'DATA DASH'!D6042</f>
        <v/>
      </c>
      <c r="E6042">
        <f>'DATA DASH'!E6042</f>
        <v/>
      </c>
      <c r="F6042">
        <f>'DATA DASH'!F6042</f>
        <v/>
      </c>
      <c r="G6042">
        <f>'DATA DASH'!G6042</f>
        <v/>
      </c>
      <c r="H6042">
        <f>'DATA DASH'!H6042</f>
        <v/>
      </c>
      <c r="I6042">
        <f>'DATA DASH'!I6042</f>
        <v/>
      </c>
      <c r="J6042">
        <f>'DATA DASH'!J6042</f>
        <v/>
      </c>
      <c r="K6042">
        <f>'DATA DASH'!K6042</f>
        <v/>
      </c>
      <c r="L6042">
        <f>'DATA DASH'!L6042</f>
        <v/>
      </c>
      <c r="M6042">
        <f>'DATA DASH'!M6042</f>
        <v/>
      </c>
    </row>
    <row r="6043">
      <c r="A6043">
        <f>'DATA DASH'!A6043</f>
        <v/>
      </c>
      <c r="B6043">
        <f>'DATA DASH'!B6043</f>
        <v/>
      </c>
      <c r="C6043">
        <f>'DATA DASH'!C6043</f>
        <v/>
      </c>
      <c r="D6043">
        <f>'DATA DASH'!D6043</f>
        <v/>
      </c>
      <c r="E6043">
        <f>'DATA DASH'!E6043</f>
        <v/>
      </c>
      <c r="F6043">
        <f>'DATA DASH'!F6043</f>
        <v/>
      </c>
      <c r="G6043">
        <f>'DATA DASH'!G6043</f>
        <v/>
      </c>
      <c r="H6043">
        <f>'DATA DASH'!H6043</f>
        <v/>
      </c>
      <c r="I6043">
        <f>'DATA DASH'!I6043</f>
        <v/>
      </c>
      <c r="J6043">
        <f>'DATA DASH'!J6043</f>
        <v/>
      </c>
      <c r="K6043">
        <f>'DATA DASH'!K6043</f>
        <v/>
      </c>
      <c r="L6043">
        <f>'DATA DASH'!L6043</f>
        <v/>
      </c>
      <c r="M6043">
        <f>'DATA DASH'!M6043</f>
        <v/>
      </c>
    </row>
    <row r="6044">
      <c r="A6044">
        <f>'DATA DASH'!A6044</f>
        <v/>
      </c>
      <c r="B6044">
        <f>'DATA DASH'!B6044</f>
        <v/>
      </c>
      <c r="C6044">
        <f>'DATA DASH'!C6044</f>
        <v/>
      </c>
      <c r="D6044">
        <f>'DATA DASH'!D6044</f>
        <v/>
      </c>
      <c r="E6044">
        <f>'DATA DASH'!E6044</f>
        <v/>
      </c>
      <c r="F6044">
        <f>'DATA DASH'!F6044</f>
        <v/>
      </c>
      <c r="G6044">
        <f>'DATA DASH'!G6044</f>
        <v/>
      </c>
      <c r="H6044">
        <f>'DATA DASH'!H6044</f>
        <v/>
      </c>
      <c r="I6044">
        <f>'DATA DASH'!I6044</f>
        <v/>
      </c>
      <c r="J6044">
        <f>'DATA DASH'!J6044</f>
        <v/>
      </c>
      <c r="K6044">
        <f>'DATA DASH'!K6044</f>
        <v/>
      </c>
      <c r="L6044">
        <f>'DATA DASH'!L6044</f>
        <v/>
      </c>
      <c r="M6044">
        <f>'DATA DASH'!M6044</f>
        <v/>
      </c>
    </row>
    <row r="6045">
      <c r="A6045">
        <f>'DATA DASH'!A6045</f>
        <v/>
      </c>
      <c r="B6045">
        <f>'DATA DASH'!B6045</f>
        <v/>
      </c>
      <c r="C6045">
        <f>'DATA DASH'!C6045</f>
        <v/>
      </c>
      <c r="D6045">
        <f>'DATA DASH'!D6045</f>
        <v/>
      </c>
      <c r="E6045">
        <f>'DATA DASH'!E6045</f>
        <v/>
      </c>
      <c r="F6045">
        <f>'DATA DASH'!F6045</f>
        <v/>
      </c>
      <c r="G6045">
        <f>'DATA DASH'!G6045</f>
        <v/>
      </c>
      <c r="H6045">
        <f>'DATA DASH'!H6045</f>
        <v/>
      </c>
      <c r="I6045">
        <f>'DATA DASH'!I6045</f>
        <v/>
      </c>
      <c r="J6045">
        <f>'DATA DASH'!J6045</f>
        <v/>
      </c>
      <c r="K6045">
        <f>'DATA DASH'!K6045</f>
        <v/>
      </c>
      <c r="L6045">
        <f>'DATA DASH'!L6045</f>
        <v/>
      </c>
      <c r="M6045">
        <f>'DATA DASH'!M6045</f>
        <v/>
      </c>
    </row>
    <row r="6046">
      <c r="A6046">
        <f>'DATA DASH'!A6046</f>
        <v/>
      </c>
      <c r="B6046">
        <f>'DATA DASH'!B6046</f>
        <v/>
      </c>
      <c r="C6046">
        <f>'DATA DASH'!C6046</f>
        <v/>
      </c>
      <c r="D6046">
        <f>'DATA DASH'!D6046</f>
        <v/>
      </c>
      <c r="E6046">
        <f>'DATA DASH'!E6046</f>
        <v/>
      </c>
      <c r="F6046">
        <f>'DATA DASH'!F6046</f>
        <v/>
      </c>
      <c r="G6046">
        <f>'DATA DASH'!G6046</f>
        <v/>
      </c>
      <c r="H6046">
        <f>'DATA DASH'!H6046</f>
        <v/>
      </c>
      <c r="I6046">
        <f>'DATA DASH'!I6046</f>
        <v/>
      </c>
      <c r="J6046">
        <f>'DATA DASH'!J6046</f>
        <v/>
      </c>
      <c r="K6046">
        <f>'DATA DASH'!K6046</f>
        <v/>
      </c>
      <c r="L6046">
        <f>'DATA DASH'!L6046</f>
        <v/>
      </c>
      <c r="M6046">
        <f>'DATA DASH'!M6046</f>
        <v/>
      </c>
    </row>
    <row r="6047">
      <c r="A6047">
        <f>'DATA DASH'!A6047</f>
        <v/>
      </c>
      <c r="B6047">
        <f>'DATA DASH'!B6047</f>
        <v/>
      </c>
      <c r="C6047">
        <f>'DATA DASH'!C6047</f>
        <v/>
      </c>
      <c r="D6047">
        <f>'DATA DASH'!D6047</f>
        <v/>
      </c>
      <c r="E6047">
        <f>'DATA DASH'!E6047</f>
        <v/>
      </c>
      <c r="F6047">
        <f>'DATA DASH'!F6047</f>
        <v/>
      </c>
      <c r="G6047">
        <f>'DATA DASH'!G6047</f>
        <v/>
      </c>
      <c r="H6047">
        <f>'DATA DASH'!H6047</f>
        <v/>
      </c>
      <c r="I6047">
        <f>'DATA DASH'!I6047</f>
        <v/>
      </c>
      <c r="J6047">
        <f>'DATA DASH'!J6047</f>
        <v/>
      </c>
      <c r="K6047">
        <f>'DATA DASH'!K6047</f>
        <v/>
      </c>
      <c r="L6047">
        <f>'DATA DASH'!L6047</f>
        <v/>
      </c>
      <c r="M6047">
        <f>'DATA DASH'!M6047</f>
        <v/>
      </c>
    </row>
    <row r="6048">
      <c r="A6048">
        <f>'DATA DASH'!A6048</f>
        <v/>
      </c>
      <c r="B6048">
        <f>'DATA DASH'!B6048</f>
        <v/>
      </c>
      <c r="C6048">
        <f>'DATA DASH'!C6048</f>
        <v/>
      </c>
      <c r="D6048">
        <f>'DATA DASH'!D6048</f>
        <v/>
      </c>
      <c r="E6048">
        <f>'DATA DASH'!E6048</f>
        <v/>
      </c>
      <c r="F6048">
        <f>'DATA DASH'!F6048</f>
        <v/>
      </c>
      <c r="G6048">
        <f>'DATA DASH'!G6048</f>
        <v/>
      </c>
      <c r="H6048">
        <f>'DATA DASH'!H6048</f>
        <v/>
      </c>
      <c r="I6048">
        <f>'DATA DASH'!I6048</f>
        <v/>
      </c>
      <c r="J6048">
        <f>'DATA DASH'!J6048</f>
        <v/>
      </c>
      <c r="K6048">
        <f>'DATA DASH'!K6048</f>
        <v/>
      </c>
      <c r="L6048">
        <f>'DATA DASH'!L6048</f>
        <v/>
      </c>
      <c r="M6048">
        <f>'DATA DASH'!M6048</f>
        <v/>
      </c>
    </row>
    <row r="6049">
      <c r="A6049">
        <f>'DATA DASH'!A6049</f>
        <v/>
      </c>
      <c r="B6049">
        <f>'DATA DASH'!B6049</f>
        <v/>
      </c>
      <c r="C6049">
        <f>'DATA DASH'!C6049</f>
        <v/>
      </c>
      <c r="D6049">
        <f>'DATA DASH'!D6049</f>
        <v/>
      </c>
      <c r="E6049">
        <f>'DATA DASH'!E6049</f>
        <v/>
      </c>
      <c r="F6049">
        <f>'DATA DASH'!F6049</f>
        <v/>
      </c>
      <c r="G6049">
        <f>'DATA DASH'!G6049</f>
        <v/>
      </c>
      <c r="H6049">
        <f>'DATA DASH'!H6049</f>
        <v/>
      </c>
      <c r="I6049">
        <f>'DATA DASH'!I6049</f>
        <v/>
      </c>
      <c r="J6049">
        <f>'DATA DASH'!J6049</f>
        <v/>
      </c>
      <c r="K6049">
        <f>'DATA DASH'!K6049</f>
        <v/>
      </c>
      <c r="L6049">
        <f>'DATA DASH'!L6049</f>
        <v/>
      </c>
      <c r="M6049">
        <f>'DATA DASH'!M6049</f>
        <v/>
      </c>
    </row>
    <row r="6050">
      <c r="A6050">
        <f>'DATA DASH'!A6050</f>
        <v/>
      </c>
      <c r="B6050">
        <f>'DATA DASH'!B6050</f>
        <v/>
      </c>
      <c r="C6050">
        <f>'DATA DASH'!C6050</f>
        <v/>
      </c>
      <c r="D6050">
        <f>'DATA DASH'!D6050</f>
        <v/>
      </c>
      <c r="E6050">
        <f>'DATA DASH'!E6050</f>
        <v/>
      </c>
      <c r="F6050">
        <f>'DATA DASH'!F6050</f>
        <v/>
      </c>
      <c r="G6050">
        <f>'DATA DASH'!G6050</f>
        <v/>
      </c>
      <c r="H6050">
        <f>'DATA DASH'!H6050</f>
        <v/>
      </c>
      <c r="I6050">
        <f>'DATA DASH'!I6050</f>
        <v/>
      </c>
      <c r="J6050">
        <f>'DATA DASH'!J6050</f>
        <v/>
      </c>
      <c r="K6050">
        <f>'DATA DASH'!K6050</f>
        <v/>
      </c>
      <c r="L6050">
        <f>'DATA DASH'!L6050</f>
        <v/>
      </c>
      <c r="M6050">
        <f>'DATA DASH'!M6050</f>
        <v/>
      </c>
    </row>
    <row r="6051">
      <c r="A6051">
        <f>'DATA DASH'!A6051</f>
        <v/>
      </c>
      <c r="B6051">
        <f>'DATA DASH'!B6051</f>
        <v/>
      </c>
      <c r="C6051">
        <f>'DATA DASH'!C6051</f>
        <v/>
      </c>
      <c r="D6051">
        <f>'DATA DASH'!D6051</f>
        <v/>
      </c>
      <c r="E6051">
        <f>'DATA DASH'!E6051</f>
        <v/>
      </c>
      <c r="F6051">
        <f>'DATA DASH'!F6051</f>
        <v/>
      </c>
      <c r="G6051">
        <f>'DATA DASH'!G6051</f>
        <v/>
      </c>
      <c r="H6051">
        <f>'DATA DASH'!H6051</f>
        <v/>
      </c>
      <c r="I6051">
        <f>'DATA DASH'!I6051</f>
        <v/>
      </c>
      <c r="J6051">
        <f>'DATA DASH'!J6051</f>
        <v/>
      </c>
      <c r="K6051">
        <f>'DATA DASH'!K6051</f>
        <v/>
      </c>
      <c r="L6051">
        <f>'DATA DASH'!L6051</f>
        <v/>
      </c>
      <c r="M6051">
        <f>'DATA DASH'!M6051</f>
        <v/>
      </c>
    </row>
    <row r="6052">
      <c r="A6052">
        <f>'DATA DASH'!A6052</f>
        <v/>
      </c>
      <c r="B6052">
        <f>'DATA DASH'!B6052</f>
        <v/>
      </c>
      <c r="C6052">
        <f>'DATA DASH'!C6052</f>
        <v/>
      </c>
      <c r="D6052">
        <f>'DATA DASH'!D6052</f>
        <v/>
      </c>
      <c r="E6052">
        <f>'DATA DASH'!E6052</f>
        <v/>
      </c>
      <c r="F6052">
        <f>'DATA DASH'!F6052</f>
        <v/>
      </c>
      <c r="G6052">
        <f>'DATA DASH'!G6052</f>
        <v/>
      </c>
      <c r="H6052">
        <f>'DATA DASH'!H6052</f>
        <v/>
      </c>
      <c r="I6052">
        <f>'DATA DASH'!I6052</f>
        <v/>
      </c>
      <c r="J6052">
        <f>'DATA DASH'!J6052</f>
        <v/>
      </c>
      <c r="K6052">
        <f>'DATA DASH'!K6052</f>
        <v/>
      </c>
      <c r="L6052">
        <f>'DATA DASH'!L6052</f>
        <v/>
      </c>
      <c r="M6052">
        <f>'DATA DASH'!M6052</f>
        <v/>
      </c>
    </row>
    <row r="6053">
      <c r="A6053">
        <f>'DATA DASH'!A6053</f>
        <v/>
      </c>
      <c r="B6053">
        <f>'DATA DASH'!B6053</f>
        <v/>
      </c>
      <c r="C6053">
        <f>'DATA DASH'!C6053</f>
        <v/>
      </c>
      <c r="D6053">
        <f>'DATA DASH'!D6053</f>
        <v/>
      </c>
      <c r="E6053">
        <f>'DATA DASH'!E6053</f>
        <v/>
      </c>
      <c r="F6053">
        <f>'DATA DASH'!F6053</f>
        <v/>
      </c>
      <c r="G6053">
        <f>'DATA DASH'!G6053</f>
        <v/>
      </c>
      <c r="H6053">
        <f>'DATA DASH'!H6053</f>
        <v/>
      </c>
      <c r="I6053">
        <f>'DATA DASH'!I6053</f>
        <v/>
      </c>
      <c r="J6053">
        <f>'DATA DASH'!J6053</f>
        <v/>
      </c>
      <c r="K6053">
        <f>'DATA DASH'!K6053</f>
        <v/>
      </c>
      <c r="L6053">
        <f>'DATA DASH'!L6053</f>
        <v/>
      </c>
      <c r="M6053">
        <f>'DATA DASH'!M6053</f>
        <v/>
      </c>
    </row>
    <row r="6054">
      <c r="A6054">
        <f>'DATA DASH'!A6054</f>
        <v/>
      </c>
      <c r="B6054">
        <f>'DATA DASH'!B6054</f>
        <v/>
      </c>
      <c r="C6054">
        <f>'DATA DASH'!C6054</f>
        <v/>
      </c>
      <c r="D6054">
        <f>'DATA DASH'!D6054</f>
        <v/>
      </c>
      <c r="E6054">
        <f>'DATA DASH'!E6054</f>
        <v/>
      </c>
      <c r="F6054">
        <f>'DATA DASH'!F6054</f>
        <v/>
      </c>
      <c r="G6054">
        <f>'DATA DASH'!G6054</f>
        <v/>
      </c>
      <c r="H6054">
        <f>'DATA DASH'!H6054</f>
        <v/>
      </c>
      <c r="I6054">
        <f>'DATA DASH'!I6054</f>
        <v/>
      </c>
      <c r="J6054">
        <f>'DATA DASH'!J6054</f>
        <v/>
      </c>
      <c r="K6054">
        <f>'DATA DASH'!K6054</f>
        <v/>
      </c>
      <c r="L6054">
        <f>'DATA DASH'!L6054</f>
        <v/>
      </c>
      <c r="M6054">
        <f>'DATA DASH'!M6054</f>
        <v/>
      </c>
    </row>
    <row r="6055">
      <c r="A6055">
        <f>'DATA DASH'!A6055</f>
        <v/>
      </c>
      <c r="B6055">
        <f>'DATA DASH'!B6055</f>
        <v/>
      </c>
      <c r="C6055">
        <f>'DATA DASH'!C6055</f>
        <v/>
      </c>
      <c r="D6055">
        <f>'DATA DASH'!D6055</f>
        <v/>
      </c>
      <c r="E6055">
        <f>'DATA DASH'!E6055</f>
        <v/>
      </c>
      <c r="F6055">
        <f>'DATA DASH'!F6055</f>
        <v/>
      </c>
      <c r="G6055">
        <f>'DATA DASH'!G6055</f>
        <v/>
      </c>
      <c r="H6055">
        <f>'DATA DASH'!H6055</f>
        <v/>
      </c>
      <c r="I6055">
        <f>'DATA DASH'!I6055</f>
        <v/>
      </c>
      <c r="J6055">
        <f>'DATA DASH'!J6055</f>
        <v/>
      </c>
      <c r="K6055">
        <f>'DATA DASH'!K6055</f>
        <v/>
      </c>
      <c r="L6055">
        <f>'DATA DASH'!L6055</f>
        <v/>
      </c>
      <c r="M6055">
        <f>'DATA DASH'!M6055</f>
        <v/>
      </c>
    </row>
    <row r="6056">
      <c r="A6056">
        <f>'DATA DASH'!A6056</f>
        <v/>
      </c>
      <c r="B6056">
        <f>'DATA DASH'!B6056</f>
        <v/>
      </c>
      <c r="C6056">
        <f>'DATA DASH'!C6056</f>
        <v/>
      </c>
      <c r="D6056">
        <f>'DATA DASH'!D6056</f>
        <v/>
      </c>
      <c r="E6056">
        <f>'DATA DASH'!E6056</f>
        <v/>
      </c>
      <c r="F6056">
        <f>'DATA DASH'!F6056</f>
        <v/>
      </c>
      <c r="G6056">
        <f>'DATA DASH'!G6056</f>
        <v/>
      </c>
      <c r="H6056">
        <f>'DATA DASH'!H6056</f>
        <v/>
      </c>
      <c r="I6056">
        <f>'DATA DASH'!I6056</f>
        <v/>
      </c>
      <c r="J6056">
        <f>'DATA DASH'!J6056</f>
        <v/>
      </c>
      <c r="K6056">
        <f>'DATA DASH'!K6056</f>
        <v/>
      </c>
      <c r="L6056">
        <f>'DATA DASH'!L6056</f>
        <v/>
      </c>
      <c r="M6056">
        <f>'DATA DASH'!M6056</f>
        <v/>
      </c>
    </row>
    <row r="6057">
      <c r="A6057">
        <f>'DATA DASH'!A6057</f>
        <v/>
      </c>
      <c r="B6057">
        <f>'DATA DASH'!B6057</f>
        <v/>
      </c>
      <c r="C6057">
        <f>'DATA DASH'!C6057</f>
        <v/>
      </c>
      <c r="D6057">
        <f>'DATA DASH'!D6057</f>
        <v/>
      </c>
      <c r="E6057">
        <f>'DATA DASH'!E6057</f>
        <v/>
      </c>
      <c r="F6057">
        <f>'DATA DASH'!F6057</f>
        <v/>
      </c>
      <c r="G6057">
        <f>'DATA DASH'!G6057</f>
        <v/>
      </c>
      <c r="H6057">
        <f>'DATA DASH'!H6057</f>
        <v/>
      </c>
      <c r="I6057">
        <f>'DATA DASH'!I6057</f>
        <v/>
      </c>
      <c r="J6057">
        <f>'DATA DASH'!J6057</f>
        <v/>
      </c>
      <c r="K6057">
        <f>'DATA DASH'!K6057</f>
        <v/>
      </c>
      <c r="L6057">
        <f>'DATA DASH'!L6057</f>
        <v/>
      </c>
      <c r="M6057">
        <f>'DATA DASH'!M6057</f>
        <v/>
      </c>
    </row>
    <row r="6058">
      <c r="A6058">
        <f>'DATA DASH'!A6058</f>
        <v/>
      </c>
      <c r="B6058">
        <f>'DATA DASH'!B6058</f>
        <v/>
      </c>
      <c r="C6058">
        <f>'DATA DASH'!C6058</f>
        <v/>
      </c>
      <c r="D6058">
        <f>'DATA DASH'!D6058</f>
        <v/>
      </c>
      <c r="E6058">
        <f>'DATA DASH'!E6058</f>
        <v/>
      </c>
      <c r="F6058">
        <f>'DATA DASH'!F6058</f>
        <v/>
      </c>
      <c r="G6058">
        <f>'DATA DASH'!G6058</f>
        <v/>
      </c>
      <c r="H6058">
        <f>'DATA DASH'!H6058</f>
        <v/>
      </c>
      <c r="I6058">
        <f>'DATA DASH'!I6058</f>
        <v/>
      </c>
      <c r="J6058">
        <f>'DATA DASH'!J6058</f>
        <v/>
      </c>
      <c r="K6058">
        <f>'DATA DASH'!K6058</f>
        <v/>
      </c>
      <c r="L6058">
        <f>'DATA DASH'!L6058</f>
        <v/>
      </c>
      <c r="M6058">
        <f>'DATA DASH'!M6058</f>
        <v/>
      </c>
    </row>
    <row r="6059">
      <c r="A6059">
        <f>'DATA DASH'!A6059</f>
        <v/>
      </c>
      <c r="B6059">
        <f>'DATA DASH'!B6059</f>
        <v/>
      </c>
      <c r="C6059">
        <f>'DATA DASH'!C6059</f>
        <v/>
      </c>
      <c r="D6059">
        <f>'DATA DASH'!D6059</f>
        <v/>
      </c>
      <c r="E6059">
        <f>'DATA DASH'!E6059</f>
        <v/>
      </c>
      <c r="F6059">
        <f>'DATA DASH'!F6059</f>
        <v/>
      </c>
      <c r="G6059">
        <f>'DATA DASH'!G6059</f>
        <v/>
      </c>
      <c r="H6059">
        <f>'DATA DASH'!H6059</f>
        <v/>
      </c>
      <c r="I6059">
        <f>'DATA DASH'!I6059</f>
        <v/>
      </c>
      <c r="J6059">
        <f>'DATA DASH'!J6059</f>
        <v/>
      </c>
      <c r="K6059">
        <f>'DATA DASH'!K6059</f>
        <v/>
      </c>
      <c r="L6059">
        <f>'DATA DASH'!L6059</f>
        <v/>
      </c>
      <c r="M6059">
        <f>'DATA DASH'!M6059</f>
        <v/>
      </c>
    </row>
    <row r="6060">
      <c r="A6060">
        <f>'DATA DASH'!A6060</f>
        <v/>
      </c>
      <c r="B6060">
        <f>'DATA DASH'!B6060</f>
        <v/>
      </c>
      <c r="C6060">
        <f>'DATA DASH'!C6060</f>
        <v/>
      </c>
      <c r="D6060">
        <f>'DATA DASH'!D6060</f>
        <v/>
      </c>
      <c r="E6060">
        <f>'DATA DASH'!E6060</f>
        <v/>
      </c>
      <c r="F6060">
        <f>'DATA DASH'!F6060</f>
        <v/>
      </c>
      <c r="G6060">
        <f>'DATA DASH'!G6060</f>
        <v/>
      </c>
      <c r="H6060">
        <f>'DATA DASH'!H6060</f>
        <v/>
      </c>
      <c r="I6060">
        <f>'DATA DASH'!I6060</f>
        <v/>
      </c>
      <c r="J6060">
        <f>'DATA DASH'!J6060</f>
        <v/>
      </c>
      <c r="K6060">
        <f>'DATA DASH'!K6060</f>
        <v/>
      </c>
      <c r="L6060">
        <f>'DATA DASH'!L6060</f>
        <v/>
      </c>
      <c r="M6060">
        <f>'DATA DASH'!M6060</f>
        <v/>
      </c>
    </row>
    <row r="6061">
      <c r="A6061">
        <f>'DATA DASH'!A6061</f>
        <v/>
      </c>
      <c r="B6061">
        <f>'DATA DASH'!B6061</f>
        <v/>
      </c>
      <c r="C6061">
        <f>'DATA DASH'!C6061</f>
        <v/>
      </c>
      <c r="D6061">
        <f>'DATA DASH'!D6061</f>
        <v/>
      </c>
      <c r="E6061">
        <f>'DATA DASH'!E6061</f>
        <v/>
      </c>
      <c r="F6061">
        <f>'DATA DASH'!F6061</f>
        <v/>
      </c>
      <c r="G6061">
        <f>'DATA DASH'!G6061</f>
        <v/>
      </c>
      <c r="H6061">
        <f>'DATA DASH'!H6061</f>
        <v/>
      </c>
      <c r="I6061">
        <f>'DATA DASH'!I6061</f>
        <v/>
      </c>
      <c r="J6061">
        <f>'DATA DASH'!J6061</f>
        <v/>
      </c>
      <c r="K6061">
        <f>'DATA DASH'!K6061</f>
        <v/>
      </c>
      <c r="L6061">
        <f>'DATA DASH'!L6061</f>
        <v/>
      </c>
      <c r="M6061">
        <f>'DATA DASH'!M6061</f>
        <v/>
      </c>
    </row>
    <row r="6062">
      <c r="A6062">
        <f>'DATA DASH'!A6062</f>
        <v/>
      </c>
      <c r="B6062">
        <f>'DATA DASH'!B6062</f>
        <v/>
      </c>
      <c r="C6062">
        <f>'DATA DASH'!C6062</f>
        <v/>
      </c>
      <c r="D6062">
        <f>'DATA DASH'!D6062</f>
        <v/>
      </c>
      <c r="E6062">
        <f>'DATA DASH'!E6062</f>
        <v/>
      </c>
      <c r="F6062">
        <f>'DATA DASH'!F6062</f>
        <v/>
      </c>
      <c r="G6062">
        <f>'DATA DASH'!G6062</f>
        <v/>
      </c>
      <c r="H6062">
        <f>'DATA DASH'!H6062</f>
        <v/>
      </c>
      <c r="I6062">
        <f>'DATA DASH'!I6062</f>
        <v/>
      </c>
      <c r="J6062">
        <f>'DATA DASH'!J6062</f>
        <v/>
      </c>
      <c r="K6062">
        <f>'DATA DASH'!K6062</f>
        <v/>
      </c>
      <c r="L6062">
        <f>'DATA DASH'!L6062</f>
        <v/>
      </c>
      <c r="M6062">
        <f>'DATA DASH'!M6062</f>
        <v/>
      </c>
    </row>
    <row r="6063">
      <c r="A6063">
        <f>'DATA DASH'!A6063</f>
        <v/>
      </c>
      <c r="B6063">
        <f>'DATA DASH'!B6063</f>
        <v/>
      </c>
      <c r="C6063">
        <f>'DATA DASH'!C6063</f>
        <v/>
      </c>
      <c r="D6063">
        <f>'DATA DASH'!D6063</f>
        <v/>
      </c>
      <c r="E6063">
        <f>'DATA DASH'!E6063</f>
        <v/>
      </c>
      <c r="F6063">
        <f>'DATA DASH'!F6063</f>
        <v/>
      </c>
      <c r="G6063">
        <f>'DATA DASH'!G6063</f>
        <v/>
      </c>
      <c r="H6063">
        <f>'DATA DASH'!H6063</f>
        <v/>
      </c>
      <c r="I6063">
        <f>'DATA DASH'!I6063</f>
        <v/>
      </c>
      <c r="J6063">
        <f>'DATA DASH'!J6063</f>
        <v/>
      </c>
      <c r="K6063">
        <f>'DATA DASH'!K6063</f>
        <v/>
      </c>
      <c r="L6063">
        <f>'DATA DASH'!L6063</f>
        <v/>
      </c>
      <c r="M6063">
        <f>'DATA DASH'!M6063</f>
        <v/>
      </c>
    </row>
    <row r="6064">
      <c r="A6064">
        <f>'DATA DASH'!A6064</f>
        <v/>
      </c>
      <c r="B6064">
        <f>'DATA DASH'!B6064</f>
        <v/>
      </c>
      <c r="C6064">
        <f>'DATA DASH'!C6064</f>
        <v/>
      </c>
      <c r="D6064">
        <f>'DATA DASH'!D6064</f>
        <v/>
      </c>
      <c r="E6064">
        <f>'DATA DASH'!E6064</f>
        <v/>
      </c>
      <c r="F6064">
        <f>'DATA DASH'!F6064</f>
        <v/>
      </c>
      <c r="G6064">
        <f>'DATA DASH'!G6064</f>
        <v/>
      </c>
      <c r="H6064">
        <f>'DATA DASH'!H6064</f>
        <v/>
      </c>
      <c r="I6064">
        <f>'DATA DASH'!I6064</f>
        <v/>
      </c>
      <c r="J6064">
        <f>'DATA DASH'!J6064</f>
        <v/>
      </c>
      <c r="K6064">
        <f>'DATA DASH'!K6064</f>
        <v/>
      </c>
      <c r="L6064">
        <f>'DATA DASH'!L6064</f>
        <v/>
      </c>
      <c r="M6064">
        <f>'DATA DASH'!M6064</f>
        <v/>
      </c>
    </row>
    <row r="6065">
      <c r="A6065">
        <f>'DATA DASH'!A6065</f>
        <v/>
      </c>
      <c r="B6065">
        <f>'DATA DASH'!B6065</f>
        <v/>
      </c>
      <c r="C6065">
        <f>'DATA DASH'!C6065</f>
        <v/>
      </c>
      <c r="D6065">
        <f>'DATA DASH'!D6065</f>
        <v/>
      </c>
      <c r="E6065">
        <f>'DATA DASH'!E6065</f>
        <v/>
      </c>
      <c r="F6065">
        <f>'DATA DASH'!F6065</f>
        <v/>
      </c>
      <c r="G6065">
        <f>'DATA DASH'!G6065</f>
        <v/>
      </c>
      <c r="H6065">
        <f>'DATA DASH'!H6065</f>
        <v/>
      </c>
      <c r="I6065">
        <f>'DATA DASH'!I6065</f>
        <v/>
      </c>
      <c r="J6065">
        <f>'DATA DASH'!J6065</f>
        <v/>
      </c>
      <c r="K6065">
        <f>'DATA DASH'!K6065</f>
        <v/>
      </c>
      <c r="L6065">
        <f>'DATA DASH'!L6065</f>
        <v/>
      </c>
      <c r="M6065">
        <f>'DATA DASH'!M6065</f>
        <v/>
      </c>
    </row>
    <row r="6066">
      <c r="A6066">
        <f>'DATA DASH'!A6066</f>
        <v/>
      </c>
      <c r="B6066">
        <f>'DATA DASH'!B6066</f>
        <v/>
      </c>
      <c r="C6066">
        <f>'DATA DASH'!C6066</f>
        <v/>
      </c>
      <c r="D6066">
        <f>'DATA DASH'!D6066</f>
        <v/>
      </c>
      <c r="E6066">
        <f>'DATA DASH'!E6066</f>
        <v/>
      </c>
      <c r="F6066">
        <f>'DATA DASH'!F6066</f>
        <v/>
      </c>
      <c r="G6066">
        <f>'DATA DASH'!G6066</f>
        <v/>
      </c>
      <c r="H6066">
        <f>'DATA DASH'!H6066</f>
        <v/>
      </c>
      <c r="I6066">
        <f>'DATA DASH'!I6066</f>
        <v/>
      </c>
      <c r="J6066">
        <f>'DATA DASH'!J6066</f>
        <v/>
      </c>
      <c r="K6066">
        <f>'DATA DASH'!K6066</f>
        <v/>
      </c>
      <c r="L6066">
        <f>'DATA DASH'!L6066</f>
        <v/>
      </c>
      <c r="M6066">
        <f>'DATA DASH'!M6066</f>
        <v/>
      </c>
    </row>
    <row r="6067">
      <c r="A6067">
        <f>'DATA DASH'!A6067</f>
        <v/>
      </c>
      <c r="B6067">
        <f>'DATA DASH'!B6067</f>
        <v/>
      </c>
      <c r="C6067">
        <f>'DATA DASH'!C6067</f>
        <v/>
      </c>
      <c r="D6067">
        <f>'DATA DASH'!D6067</f>
        <v/>
      </c>
      <c r="E6067">
        <f>'DATA DASH'!E6067</f>
        <v/>
      </c>
      <c r="F6067">
        <f>'DATA DASH'!F6067</f>
        <v/>
      </c>
      <c r="G6067">
        <f>'DATA DASH'!G6067</f>
        <v/>
      </c>
      <c r="H6067">
        <f>'DATA DASH'!H6067</f>
        <v/>
      </c>
      <c r="I6067">
        <f>'DATA DASH'!I6067</f>
        <v/>
      </c>
      <c r="J6067">
        <f>'DATA DASH'!J6067</f>
        <v/>
      </c>
      <c r="K6067">
        <f>'DATA DASH'!K6067</f>
        <v/>
      </c>
      <c r="L6067">
        <f>'DATA DASH'!L6067</f>
        <v/>
      </c>
      <c r="M6067">
        <f>'DATA DASH'!M6067</f>
        <v/>
      </c>
    </row>
    <row r="6068">
      <c r="A6068">
        <f>'DATA DASH'!A6068</f>
        <v/>
      </c>
      <c r="B6068">
        <f>'DATA DASH'!B6068</f>
        <v/>
      </c>
      <c r="C6068">
        <f>'DATA DASH'!C6068</f>
        <v/>
      </c>
      <c r="D6068">
        <f>'DATA DASH'!D6068</f>
        <v/>
      </c>
      <c r="E6068">
        <f>'DATA DASH'!E6068</f>
        <v/>
      </c>
      <c r="F6068">
        <f>'DATA DASH'!F6068</f>
        <v/>
      </c>
      <c r="G6068">
        <f>'DATA DASH'!G6068</f>
        <v/>
      </c>
      <c r="H6068">
        <f>'DATA DASH'!H6068</f>
        <v/>
      </c>
      <c r="I6068">
        <f>'DATA DASH'!I6068</f>
        <v/>
      </c>
      <c r="J6068">
        <f>'DATA DASH'!J6068</f>
        <v/>
      </c>
      <c r="K6068">
        <f>'DATA DASH'!K6068</f>
        <v/>
      </c>
      <c r="L6068">
        <f>'DATA DASH'!L6068</f>
        <v/>
      </c>
      <c r="M6068">
        <f>'DATA DASH'!M6068</f>
        <v/>
      </c>
    </row>
    <row r="6069">
      <c r="A6069">
        <f>'DATA DASH'!A6069</f>
        <v/>
      </c>
      <c r="B6069">
        <f>'DATA DASH'!B6069</f>
        <v/>
      </c>
      <c r="C6069">
        <f>'DATA DASH'!C6069</f>
        <v/>
      </c>
      <c r="D6069">
        <f>'DATA DASH'!D6069</f>
        <v/>
      </c>
      <c r="E6069">
        <f>'DATA DASH'!E6069</f>
        <v/>
      </c>
      <c r="F6069">
        <f>'DATA DASH'!F6069</f>
        <v/>
      </c>
      <c r="G6069">
        <f>'DATA DASH'!G6069</f>
        <v/>
      </c>
      <c r="H6069">
        <f>'DATA DASH'!H6069</f>
        <v/>
      </c>
      <c r="I6069">
        <f>'DATA DASH'!I6069</f>
        <v/>
      </c>
      <c r="J6069">
        <f>'DATA DASH'!J6069</f>
        <v/>
      </c>
      <c r="K6069">
        <f>'DATA DASH'!K6069</f>
        <v/>
      </c>
      <c r="L6069">
        <f>'DATA DASH'!L6069</f>
        <v/>
      </c>
      <c r="M6069">
        <f>'DATA DASH'!M6069</f>
        <v/>
      </c>
    </row>
    <row r="6070">
      <c r="A6070">
        <f>'DATA DASH'!A6070</f>
        <v/>
      </c>
      <c r="B6070">
        <f>'DATA DASH'!B6070</f>
        <v/>
      </c>
      <c r="C6070">
        <f>'DATA DASH'!C6070</f>
        <v/>
      </c>
      <c r="D6070">
        <f>'DATA DASH'!D6070</f>
        <v/>
      </c>
      <c r="E6070">
        <f>'DATA DASH'!E6070</f>
        <v/>
      </c>
      <c r="F6070">
        <f>'DATA DASH'!F6070</f>
        <v/>
      </c>
      <c r="G6070">
        <f>'DATA DASH'!G6070</f>
        <v/>
      </c>
      <c r="H6070">
        <f>'DATA DASH'!H6070</f>
        <v/>
      </c>
      <c r="I6070">
        <f>'DATA DASH'!I6070</f>
        <v/>
      </c>
      <c r="J6070">
        <f>'DATA DASH'!J6070</f>
        <v/>
      </c>
      <c r="K6070">
        <f>'DATA DASH'!K6070</f>
        <v/>
      </c>
      <c r="L6070">
        <f>'DATA DASH'!L6070</f>
        <v/>
      </c>
      <c r="M6070">
        <f>'DATA DASH'!M6070</f>
        <v/>
      </c>
    </row>
    <row r="6071">
      <c r="A6071">
        <f>'DATA DASH'!A6071</f>
        <v/>
      </c>
      <c r="B6071">
        <f>'DATA DASH'!B6071</f>
        <v/>
      </c>
      <c r="C6071">
        <f>'DATA DASH'!C6071</f>
        <v/>
      </c>
      <c r="D6071">
        <f>'DATA DASH'!D6071</f>
        <v/>
      </c>
      <c r="E6071">
        <f>'DATA DASH'!E6071</f>
        <v/>
      </c>
      <c r="F6071">
        <f>'DATA DASH'!F6071</f>
        <v/>
      </c>
      <c r="G6071">
        <f>'DATA DASH'!G6071</f>
        <v/>
      </c>
      <c r="H6071">
        <f>'DATA DASH'!H6071</f>
        <v/>
      </c>
      <c r="I6071">
        <f>'DATA DASH'!I6071</f>
        <v/>
      </c>
      <c r="J6071">
        <f>'DATA DASH'!J6071</f>
        <v/>
      </c>
      <c r="K6071">
        <f>'DATA DASH'!K6071</f>
        <v/>
      </c>
      <c r="L6071">
        <f>'DATA DASH'!L6071</f>
        <v/>
      </c>
      <c r="M6071">
        <f>'DATA DASH'!M6071</f>
        <v/>
      </c>
    </row>
    <row r="6072">
      <c r="A6072">
        <f>'DATA DASH'!A6072</f>
        <v/>
      </c>
      <c r="B6072">
        <f>'DATA DASH'!B6072</f>
        <v/>
      </c>
      <c r="C6072">
        <f>'DATA DASH'!C6072</f>
        <v/>
      </c>
      <c r="D6072">
        <f>'DATA DASH'!D6072</f>
        <v/>
      </c>
      <c r="E6072">
        <f>'DATA DASH'!E6072</f>
        <v/>
      </c>
      <c r="F6072">
        <f>'DATA DASH'!F6072</f>
        <v/>
      </c>
      <c r="G6072">
        <f>'DATA DASH'!G6072</f>
        <v/>
      </c>
      <c r="H6072">
        <f>'DATA DASH'!H6072</f>
        <v/>
      </c>
      <c r="I6072">
        <f>'DATA DASH'!I6072</f>
        <v/>
      </c>
      <c r="J6072">
        <f>'DATA DASH'!J6072</f>
        <v/>
      </c>
      <c r="K6072">
        <f>'DATA DASH'!K6072</f>
        <v/>
      </c>
      <c r="L6072">
        <f>'DATA DASH'!L6072</f>
        <v/>
      </c>
      <c r="M6072">
        <f>'DATA DASH'!M6072</f>
        <v/>
      </c>
    </row>
    <row r="6073">
      <c r="A6073">
        <f>'DATA DASH'!A6073</f>
        <v/>
      </c>
      <c r="B6073">
        <f>'DATA DASH'!B6073</f>
        <v/>
      </c>
      <c r="C6073">
        <f>'DATA DASH'!C6073</f>
        <v/>
      </c>
      <c r="D6073">
        <f>'DATA DASH'!D6073</f>
        <v/>
      </c>
      <c r="E6073">
        <f>'DATA DASH'!E6073</f>
        <v/>
      </c>
      <c r="F6073">
        <f>'DATA DASH'!F6073</f>
        <v/>
      </c>
      <c r="G6073">
        <f>'DATA DASH'!G6073</f>
        <v/>
      </c>
      <c r="H6073">
        <f>'DATA DASH'!H6073</f>
        <v/>
      </c>
      <c r="I6073">
        <f>'DATA DASH'!I6073</f>
        <v/>
      </c>
      <c r="J6073">
        <f>'DATA DASH'!J6073</f>
        <v/>
      </c>
      <c r="K6073">
        <f>'DATA DASH'!K6073</f>
        <v/>
      </c>
      <c r="L6073">
        <f>'DATA DASH'!L6073</f>
        <v/>
      </c>
      <c r="M6073">
        <f>'DATA DASH'!M6073</f>
        <v/>
      </c>
    </row>
    <row r="6074">
      <c r="A6074">
        <f>'DATA DASH'!A6074</f>
        <v/>
      </c>
      <c r="B6074">
        <f>'DATA DASH'!B6074</f>
        <v/>
      </c>
      <c r="C6074">
        <f>'DATA DASH'!C6074</f>
        <v/>
      </c>
      <c r="D6074">
        <f>'DATA DASH'!D6074</f>
        <v/>
      </c>
      <c r="E6074">
        <f>'DATA DASH'!E6074</f>
        <v/>
      </c>
      <c r="F6074">
        <f>'DATA DASH'!F6074</f>
        <v/>
      </c>
      <c r="G6074">
        <f>'DATA DASH'!G6074</f>
        <v/>
      </c>
      <c r="H6074">
        <f>'DATA DASH'!H6074</f>
        <v/>
      </c>
      <c r="I6074">
        <f>'DATA DASH'!I6074</f>
        <v/>
      </c>
      <c r="J6074">
        <f>'DATA DASH'!J6074</f>
        <v/>
      </c>
      <c r="K6074">
        <f>'DATA DASH'!K6074</f>
        <v/>
      </c>
      <c r="L6074">
        <f>'DATA DASH'!L6074</f>
        <v/>
      </c>
      <c r="M6074">
        <f>'DATA DASH'!M6074</f>
        <v/>
      </c>
    </row>
    <row r="6075">
      <c r="A6075">
        <f>'DATA DASH'!A6075</f>
        <v/>
      </c>
      <c r="B6075">
        <f>'DATA DASH'!B6075</f>
        <v/>
      </c>
      <c r="C6075">
        <f>'DATA DASH'!C6075</f>
        <v/>
      </c>
      <c r="D6075">
        <f>'DATA DASH'!D6075</f>
        <v/>
      </c>
      <c r="E6075">
        <f>'DATA DASH'!E6075</f>
        <v/>
      </c>
      <c r="F6075">
        <f>'DATA DASH'!F6075</f>
        <v/>
      </c>
      <c r="G6075">
        <f>'DATA DASH'!G6075</f>
        <v/>
      </c>
      <c r="H6075">
        <f>'DATA DASH'!H6075</f>
        <v/>
      </c>
      <c r="I6075">
        <f>'DATA DASH'!I6075</f>
        <v/>
      </c>
      <c r="J6075">
        <f>'DATA DASH'!J6075</f>
        <v/>
      </c>
      <c r="K6075">
        <f>'DATA DASH'!K6075</f>
        <v/>
      </c>
      <c r="L6075">
        <f>'DATA DASH'!L6075</f>
        <v/>
      </c>
      <c r="M6075">
        <f>'DATA DASH'!M6075</f>
        <v/>
      </c>
    </row>
    <row r="6076">
      <c r="A6076">
        <f>'DATA DASH'!A6076</f>
        <v/>
      </c>
      <c r="B6076">
        <f>'DATA DASH'!B6076</f>
        <v/>
      </c>
      <c r="C6076">
        <f>'DATA DASH'!C6076</f>
        <v/>
      </c>
      <c r="D6076">
        <f>'DATA DASH'!D6076</f>
        <v/>
      </c>
      <c r="E6076">
        <f>'DATA DASH'!E6076</f>
        <v/>
      </c>
      <c r="F6076">
        <f>'DATA DASH'!F6076</f>
        <v/>
      </c>
      <c r="G6076">
        <f>'DATA DASH'!G6076</f>
        <v/>
      </c>
      <c r="H6076">
        <f>'DATA DASH'!H6076</f>
        <v/>
      </c>
      <c r="I6076">
        <f>'DATA DASH'!I6076</f>
        <v/>
      </c>
      <c r="J6076">
        <f>'DATA DASH'!J6076</f>
        <v/>
      </c>
      <c r="K6076">
        <f>'DATA DASH'!K6076</f>
        <v/>
      </c>
      <c r="L6076">
        <f>'DATA DASH'!L6076</f>
        <v/>
      </c>
      <c r="M6076">
        <f>'DATA DASH'!M6076</f>
        <v/>
      </c>
    </row>
    <row r="6077">
      <c r="A6077">
        <f>'DATA DASH'!A6077</f>
        <v/>
      </c>
      <c r="B6077">
        <f>'DATA DASH'!B6077</f>
        <v/>
      </c>
      <c r="C6077">
        <f>'DATA DASH'!C6077</f>
        <v/>
      </c>
      <c r="D6077">
        <f>'DATA DASH'!D6077</f>
        <v/>
      </c>
      <c r="E6077">
        <f>'DATA DASH'!E6077</f>
        <v/>
      </c>
      <c r="F6077">
        <f>'DATA DASH'!F6077</f>
        <v/>
      </c>
      <c r="G6077">
        <f>'DATA DASH'!G6077</f>
        <v/>
      </c>
      <c r="H6077">
        <f>'DATA DASH'!H6077</f>
        <v/>
      </c>
      <c r="I6077">
        <f>'DATA DASH'!I6077</f>
        <v/>
      </c>
      <c r="J6077">
        <f>'DATA DASH'!J6077</f>
        <v/>
      </c>
      <c r="K6077">
        <f>'DATA DASH'!K6077</f>
        <v/>
      </c>
      <c r="L6077">
        <f>'DATA DASH'!L6077</f>
        <v/>
      </c>
      <c r="M6077">
        <f>'DATA DASH'!M6077</f>
        <v/>
      </c>
    </row>
    <row r="6078">
      <c r="A6078">
        <f>'DATA DASH'!A6078</f>
        <v/>
      </c>
      <c r="B6078">
        <f>'DATA DASH'!B6078</f>
        <v/>
      </c>
      <c r="C6078">
        <f>'DATA DASH'!C6078</f>
        <v/>
      </c>
      <c r="D6078">
        <f>'DATA DASH'!D6078</f>
        <v/>
      </c>
      <c r="E6078">
        <f>'DATA DASH'!E6078</f>
        <v/>
      </c>
      <c r="F6078">
        <f>'DATA DASH'!F6078</f>
        <v/>
      </c>
      <c r="G6078">
        <f>'DATA DASH'!G6078</f>
        <v/>
      </c>
      <c r="H6078">
        <f>'DATA DASH'!H6078</f>
        <v/>
      </c>
      <c r="I6078">
        <f>'DATA DASH'!I6078</f>
        <v/>
      </c>
      <c r="J6078">
        <f>'DATA DASH'!J6078</f>
        <v/>
      </c>
      <c r="K6078">
        <f>'DATA DASH'!K6078</f>
        <v/>
      </c>
      <c r="L6078">
        <f>'DATA DASH'!L6078</f>
        <v/>
      </c>
      <c r="M6078">
        <f>'DATA DASH'!M6078</f>
        <v/>
      </c>
    </row>
    <row r="6079">
      <c r="A6079">
        <f>'DATA DASH'!A6079</f>
        <v/>
      </c>
      <c r="B6079">
        <f>'DATA DASH'!B6079</f>
        <v/>
      </c>
      <c r="C6079">
        <f>'DATA DASH'!C6079</f>
        <v/>
      </c>
      <c r="D6079">
        <f>'DATA DASH'!D6079</f>
        <v/>
      </c>
      <c r="E6079">
        <f>'DATA DASH'!E6079</f>
        <v/>
      </c>
      <c r="F6079">
        <f>'DATA DASH'!F6079</f>
        <v/>
      </c>
      <c r="G6079">
        <f>'DATA DASH'!G6079</f>
        <v/>
      </c>
      <c r="H6079">
        <f>'DATA DASH'!H6079</f>
        <v/>
      </c>
      <c r="I6079">
        <f>'DATA DASH'!I6079</f>
        <v/>
      </c>
      <c r="J6079">
        <f>'DATA DASH'!J6079</f>
        <v/>
      </c>
      <c r="K6079">
        <f>'DATA DASH'!K6079</f>
        <v/>
      </c>
      <c r="L6079">
        <f>'DATA DASH'!L6079</f>
        <v/>
      </c>
      <c r="M6079">
        <f>'DATA DASH'!M6079</f>
        <v/>
      </c>
    </row>
    <row r="6080">
      <c r="A6080">
        <f>'DATA DASH'!A6080</f>
        <v/>
      </c>
      <c r="B6080">
        <f>'DATA DASH'!B6080</f>
        <v/>
      </c>
      <c r="C6080">
        <f>'DATA DASH'!C6080</f>
        <v/>
      </c>
      <c r="D6080">
        <f>'DATA DASH'!D6080</f>
        <v/>
      </c>
      <c r="E6080">
        <f>'DATA DASH'!E6080</f>
        <v/>
      </c>
      <c r="F6080">
        <f>'DATA DASH'!F6080</f>
        <v/>
      </c>
      <c r="G6080">
        <f>'DATA DASH'!G6080</f>
        <v/>
      </c>
      <c r="H6080">
        <f>'DATA DASH'!H6080</f>
        <v/>
      </c>
      <c r="I6080">
        <f>'DATA DASH'!I6080</f>
        <v/>
      </c>
      <c r="J6080">
        <f>'DATA DASH'!J6080</f>
        <v/>
      </c>
      <c r="K6080">
        <f>'DATA DASH'!K6080</f>
        <v/>
      </c>
      <c r="L6080">
        <f>'DATA DASH'!L6080</f>
        <v/>
      </c>
      <c r="M6080">
        <f>'DATA DASH'!M6080</f>
        <v/>
      </c>
    </row>
    <row r="6081">
      <c r="A6081">
        <f>'DATA DASH'!A6081</f>
        <v/>
      </c>
      <c r="B6081">
        <f>'DATA DASH'!B6081</f>
        <v/>
      </c>
      <c r="C6081">
        <f>'DATA DASH'!C6081</f>
        <v/>
      </c>
      <c r="D6081">
        <f>'DATA DASH'!D6081</f>
        <v/>
      </c>
      <c r="E6081">
        <f>'DATA DASH'!E6081</f>
        <v/>
      </c>
      <c r="F6081">
        <f>'DATA DASH'!F6081</f>
        <v/>
      </c>
      <c r="G6081">
        <f>'DATA DASH'!G6081</f>
        <v/>
      </c>
      <c r="H6081">
        <f>'DATA DASH'!H6081</f>
        <v/>
      </c>
      <c r="I6081">
        <f>'DATA DASH'!I6081</f>
        <v/>
      </c>
      <c r="J6081">
        <f>'DATA DASH'!J6081</f>
        <v/>
      </c>
      <c r="K6081">
        <f>'DATA DASH'!K6081</f>
        <v/>
      </c>
      <c r="L6081">
        <f>'DATA DASH'!L6081</f>
        <v/>
      </c>
      <c r="M6081">
        <f>'DATA DASH'!M6081</f>
        <v/>
      </c>
    </row>
    <row r="6082">
      <c r="A6082">
        <f>'DATA DASH'!A6082</f>
        <v/>
      </c>
      <c r="B6082">
        <f>'DATA DASH'!B6082</f>
        <v/>
      </c>
      <c r="C6082">
        <f>'DATA DASH'!C6082</f>
        <v/>
      </c>
      <c r="D6082">
        <f>'DATA DASH'!D6082</f>
        <v/>
      </c>
      <c r="E6082">
        <f>'DATA DASH'!E6082</f>
        <v/>
      </c>
      <c r="F6082">
        <f>'DATA DASH'!F6082</f>
        <v/>
      </c>
      <c r="G6082">
        <f>'DATA DASH'!G6082</f>
        <v/>
      </c>
      <c r="H6082">
        <f>'DATA DASH'!H6082</f>
        <v/>
      </c>
      <c r="I6082">
        <f>'DATA DASH'!I6082</f>
        <v/>
      </c>
      <c r="J6082">
        <f>'DATA DASH'!J6082</f>
        <v/>
      </c>
      <c r="K6082">
        <f>'DATA DASH'!K6082</f>
        <v/>
      </c>
      <c r="L6082">
        <f>'DATA DASH'!L6082</f>
        <v/>
      </c>
      <c r="M6082">
        <f>'DATA DASH'!M6082</f>
        <v/>
      </c>
    </row>
    <row r="6083">
      <c r="A6083">
        <f>'DATA DASH'!A6083</f>
        <v/>
      </c>
      <c r="B6083">
        <f>'DATA DASH'!B6083</f>
        <v/>
      </c>
      <c r="C6083">
        <f>'DATA DASH'!C6083</f>
        <v/>
      </c>
      <c r="D6083">
        <f>'DATA DASH'!D6083</f>
        <v/>
      </c>
      <c r="E6083">
        <f>'DATA DASH'!E6083</f>
        <v/>
      </c>
      <c r="F6083">
        <f>'DATA DASH'!F6083</f>
        <v/>
      </c>
      <c r="G6083">
        <f>'DATA DASH'!G6083</f>
        <v/>
      </c>
      <c r="H6083">
        <f>'DATA DASH'!H6083</f>
        <v/>
      </c>
      <c r="I6083">
        <f>'DATA DASH'!I6083</f>
        <v/>
      </c>
      <c r="J6083">
        <f>'DATA DASH'!J6083</f>
        <v/>
      </c>
      <c r="K6083">
        <f>'DATA DASH'!K6083</f>
        <v/>
      </c>
      <c r="L6083">
        <f>'DATA DASH'!L6083</f>
        <v/>
      </c>
      <c r="M6083">
        <f>'DATA DASH'!M6083</f>
        <v/>
      </c>
    </row>
    <row r="6084">
      <c r="A6084">
        <f>'DATA DASH'!A6084</f>
        <v/>
      </c>
      <c r="B6084">
        <f>'DATA DASH'!B6084</f>
        <v/>
      </c>
      <c r="C6084">
        <f>'DATA DASH'!C6084</f>
        <v/>
      </c>
      <c r="D6084">
        <f>'DATA DASH'!D6084</f>
        <v/>
      </c>
      <c r="E6084">
        <f>'DATA DASH'!E6084</f>
        <v/>
      </c>
      <c r="F6084">
        <f>'DATA DASH'!F6084</f>
        <v/>
      </c>
      <c r="G6084">
        <f>'DATA DASH'!G6084</f>
        <v/>
      </c>
      <c r="H6084">
        <f>'DATA DASH'!H6084</f>
        <v/>
      </c>
      <c r="I6084">
        <f>'DATA DASH'!I6084</f>
        <v/>
      </c>
      <c r="J6084">
        <f>'DATA DASH'!J6084</f>
        <v/>
      </c>
      <c r="K6084">
        <f>'DATA DASH'!K6084</f>
        <v/>
      </c>
      <c r="L6084">
        <f>'DATA DASH'!L6084</f>
        <v/>
      </c>
      <c r="M6084">
        <f>'DATA DASH'!M6084</f>
        <v/>
      </c>
    </row>
    <row r="6085">
      <c r="A6085">
        <f>'DATA DASH'!A6085</f>
        <v/>
      </c>
      <c r="B6085">
        <f>'DATA DASH'!B6085</f>
        <v/>
      </c>
      <c r="C6085">
        <f>'DATA DASH'!C6085</f>
        <v/>
      </c>
      <c r="D6085">
        <f>'DATA DASH'!D6085</f>
        <v/>
      </c>
      <c r="E6085">
        <f>'DATA DASH'!E6085</f>
        <v/>
      </c>
      <c r="F6085">
        <f>'DATA DASH'!F6085</f>
        <v/>
      </c>
      <c r="G6085">
        <f>'DATA DASH'!G6085</f>
        <v/>
      </c>
      <c r="H6085">
        <f>'DATA DASH'!H6085</f>
        <v/>
      </c>
      <c r="I6085">
        <f>'DATA DASH'!I6085</f>
        <v/>
      </c>
      <c r="J6085">
        <f>'DATA DASH'!J6085</f>
        <v/>
      </c>
      <c r="K6085">
        <f>'DATA DASH'!K6085</f>
        <v/>
      </c>
      <c r="L6085">
        <f>'DATA DASH'!L6085</f>
        <v/>
      </c>
      <c r="M6085">
        <f>'DATA DASH'!M6085</f>
        <v/>
      </c>
    </row>
    <row r="6086">
      <c r="A6086">
        <f>'DATA DASH'!A6086</f>
        <v/>
      </c>
      <c r="B6086">
        <f>'DATA DASH'!B6086</f>
        <v/>
      </c>
      <c r="C6086">
        <f>'DATA DASH'!C6086</f>
        <v/>
      </c>
      <c r="D6086">
        <f>'DATA DASH'!D6086</f>
        <v/>
      </c>
      <c r="E6086">
        <f>'DATA DASH'!E6086</f>
        <v/>
      </c>
      <c r="F6086">
        <f>'DATA DASH'!F6086</f>
        <v/>
      </c>
      <c r="G6086">
        <f>'DATA DASH'!G6086</f>
        <v/>
      </c>
      <c r="H6086">
        <f>'DATA DASH'!H6086</f>
        <v/>
      </c>
      <c r="I6086">
        <f>'DATA DASH'!I6086</f>
        <v/>
      </c>
      <c r="J6086">
        <f>'DATA DASH'!J6086</f>
        <v/>
      </c>
      <c r="K6086">
        <f>'DATA DASH'!K6086</f>
        <v/>
      </c>
      <c r="L6086">
        <f>'DATA DASH'!L6086</f>
        <v/>
      </c>
      <c r="M6086">
        <f>'DATA DASH'!M6086</f>
        <v/>
      </c>
    </row>
    <row r="6087">
      <c r="A6087">
        <f>'DATA DASH'!A6087</f>
        <v/>
      </c>
      <c r="B6087">
        <f>'DATA DASH'!B6087</f>
        <v/>
      </c>
      <c r="C6087">
        <f>'DATA DASH'!C6087</f>
        <v/>
      </c>
      <c r="D6087">
        <f>'DATA DASH'!D6087</f>
        <v/>
      </c>
      <c r="E6087">
        <f>'DATA DASH'!E6087</f>
        <v/>
      </c>
      <c r="F6087">
        <f>'DATA DASH'!F6087</f>
        <v/>
      </c>
      <c r="G6087">
        <f>'DATA DASH'!G6087</f>
        <v/>
      </c>
      <c r="H6087">
        <f>'DATA DASH'!H6087</f>
        <v/>
      </c>
      <c r="I6087">
        <f>'DATA DASH'!I6087</f>
        <v/>
      </c>
      <c r="J6087">
        <f>'DATA DASH'!J6087</f>
        <v/>
      </c>
      <c r="K6087">
        <f>'DATA DASH'!K6087</f>
        <v/>
      </c>
      <c r="L6087">
        <f>'DATA DASH'!L6087</f>
        <v/>
      </c>
      <c r="M6087">
        <f>'DATA DASH'!M6087</f>
        <v/>
      </c>
    </row>
    <row r="6088">
      <c r="A6088">
        <f>'DATA DASH'!A6088</f>
        <v/>
      </c>
      <c r="B6088">
        <f>'DATA DASH'!B6088</f>
        <v/>
      </c>
      <c r="C6088">
        <f>'DATA DASH'!C6088</f>
        <v/>
      </c>
      <c r="D6088">
        <f>'DATA DASH'!D6088</f>
        <v/>
      </c>
      <c r="E6088">
        <f>'DATA DASH'!E6088</f>
        <v/>
      </c>
      <c r="F6088">
        <f>'DATA DASH'!F6088</f>
        <v/>
      </c>
      <c r="G6088">
        <f>'DATA DASH'!G6088</f>
        <v/>
      </c>
      <c r="H6088">
        <f>'DATA DASH'!H6088</f>
        <v/>
      </c>
      <c r="I6088">
        <f>'DATA DASH'!I6088</f>
        <v/>
      </c>
      <c r="J6088">
        <f>'DATA DASH'!J6088</f>
        <v/>
      </c>
      <c r="K6088">
        <f>'DATA DASH'!K6088</f>
        <v/>
      </c>
      <c r="L6088">
        <f>'DATA DASH'!L6088</f>
        <v/>
      </c>
      <c r="M6088">
        <f>'DATA DASH'!M6088</f>
        <v/>
      </c>
    </row>
    <row r="6089">
      <c r="A6089">
        <f>'DATA DASH'!A6089</f>
        <v/>
      </c>
      <c r="B6089">
        <f>'DATA DASH'!B6089</f>
        <v/>
      </c>
      <c r="C6089">
        <f>'DATA DASH'!C6089</f>
        <v/>
      </c>
      <c r="D6089">
        <f>'DATA DASH'!D6089</f>
        <v/>
      </c>
      <c r="E6089">
        <f>'DATA DASH'!E6089</f>
        <v/>
      </c>
      <c r="F6089">
        <f>'DATA DASH'!F6089</f>
        <v/>
      </c>
      <c r="G6089">
        <f>'DATA DASH'!G6089</f>
        <v/>
      </c>
      <c r="H6089">
        <f>'DATA DASH'!H6089</f>
        <v/>
      </c>
      <c r="I6089">
        <f>'DATA DASH'!I6089</f>
        <v/>
      </c>
      <c r="J6089">
        <f>'DATA DASH'!J6089</f>
        <v/>
      </c>
      <c r="K6089">
        <f>'DATA DASH'!K6089</f>
        <v/>
      </c>
      <c r="L6089">
        <f>'DATA DASH'!L6089</f>
        <v/>
      </c>
      <c r="M6089">
        <f>'DATA DASH'!M6089</f>
        <v/>
      </c>
    </row>
    <row r="6090">
      <c r="A6090">
        <f>'DATA DASH'!A6090</f>
        <v/>
      </c>
      <c r="B6090">
        <f>'DATA DASH'!B6090</f>
        <v/>
      </c>
      <c r="C6090">
        <f>'DATA DASH'!C6090</f>
        <v/>
      </c>
      <c r="D6090">
        <f>'DATA DASH'!D6090</f>
        <v/>
      </c>
      <c r="E6090">
        <f>'DATA DASH'!E6090</f>
        <v/>
      </c>
      <c r="F6090">
        <f>'DATA DASH'!F6090</f>
        <v/>
      </c>
      <c r="G6090">
        <f>'DATA DASH'!G6090</f>
        <v/>
      </c>
      <c r="H6090">
        <f>'DATA DASH'!H6090</f>
        <v/>
      </c>
      <c r="I6090">
        <f>'DATA DASH'!I6090</f>
        <v/>
      </c>
      <c r="J6090">
        <f>'DATA DASH'!J6090</f>
        <v/>
      </c>
      <c r="K6090">
        <f>'DATA DASH'!K6090</f>
        <v/>
      </c>
      <c r="L6090">
        <f>'DATA DASH'!L6090</f>
        <v/>
      </c>
      <c r="M6090">
        <f>'DATA DASH'!M6090</f>
        <v/>
      </c>
    </row>
    <row r="6091">
      <c r="A6091">
        <f>'DATA DASH'!A6091</f>
        <v/>
      </c>
      <c r="B6091">
        <f>'DATA DASH'!B6091</f>
        <v/>
      </c>
      <c r="C6091">
        <f>'DATA DASH'!C6091</f>
        <v/>
      </c>
      <c r="D6091">
        <f>'DATA DASH'!D6091</f>
        <v/>
      </c>
      <c r="E6091">
        <f>'DATA DASH'!E6091</f>
        <v/>
      </c>
      <c r="F6091">
        <f>'DATA DASH'!F6091</f>
        <v/>
      </c>
      <c r="G6091">
        <f>'DATA DASH'!G6091</f>
        <v/>
      </c>
      <c r="H6091">
        <f>'DATA DASH'!H6091</f>
        <v/>
      </c>
      <c r="I6091">
        <f>'DATA DASH'!I6091</f>
        <v/>
      </c>
      <c r="J6091">
        <f>'DATA DASH'!J6091</f>
        <v/>
      </c>
      <c r="K6091">
        <f>'DATA DASH'!K6091</f>
        <v/>
      </c>
      <c r="L6091">
        <f>'DATA DASH'!L6091</f>
        <v/>
      </c>
      <c r="M6091">
        <f>'DATA DASH'!M6091</f>
        <v/>
      </c>
    </row>
    <row r="6092">
      <c r="A6092">
        <f>'DATA DASH'!A6092</f>
        <v/>
      </c>
      <c r="B6092">
        <f>'DATA DASH'!B6092</f>
        <v/>
      </c>
      <c r="C6092">
        <f>'DATA DASH'!C6092</f>
        <v/>
      </c>
      <c r="D6092">
        <f>'DATA DASH'!D6092</f>
        <v/>
      </c>
      <c r="E6092">
        <f>'DATA DASH'!E6092</f>
        <v/>
      </c>
      <c r="F6092">
        <f>'DATA DASH'!F6092</f>
        <v/>
      </c>
      <c r="G6092">
        <f>'DATA DASH'!G6092</f>
        <v/>
      </c>
      <c r="H6092">
        <f>'DATA DASH'!H6092</f>
        <v/>
      </c>
      <c r="I6092">
        <f>'DATA DASH'!I6092</f>
        <v/>
      </c>
      <c r="J6092">
        <f>'DATA DASH'!J6092</f>
        <v/>
      </c>
      <c r="K6092">
        <f>'DATA DASH'!K6092</f>
        <v/>
      </c>
      <c r="L6092">
        <f>'DATA DASH'!L6092</f>
        <v/>
      </c>
      <c r="M6092">
        <f>'DATA DASH'!M6092</f>
        <v/>
      </c>
    </row>
    <row r="6093">
      <c r="A6093">
        <f>'DATA DASH'!A6093</f>
        <v/>
      </c>
      <c r="B6093">
        <f>'DATA DASH'!B6093</f>
        <v/>
      </c>
      <c r="C6093">
        <f>'DATA DASH'!C6093</f>
        <v/>
      </c>
      <c r="D6093">
        <f>'DATA DASH'!D6093</f>
        <v/>
      </c>
      <c r="E6093">
        <f>'DATA DASH'!E6093</f>
        <v/>
      </c>
      <c r="F6093">
        <f>'DATA DASH'!F6093</f>
        <v/>
      </c>
      <c r="G6093">
        <f>'DATA DASH'!G6093</f>
        <v/>
      </c>
      <c r="H6093">
        <f>'DATA DASH'!H6093</f>
        <v/>
      </c>
      <c r="I6093">
        <f>'DATA DASH'!I6093</f>
        <v/>
      </c>
      <c r="J6093">
        <f>'DATA DASH'!J6093</f>
        <v/>
      </c>
      <c r="K6093">
        <f>'DATA DASH'!K6093</f>
        <v/>
      </c>
      <c r="L6093">
        <f>'DATA DASH'!L6093</f>
        <v/>
      </c>
      <c r="M6093">
        <f>'DATA DASH'!M6093</f>
        <v/>
      </c>
    </row>
    <row r="6094">
      <c r="A6094">
        <f>'DATA DASH'!A6094</f>
        <v/>
      </c>
      <c r="B6094">
        <f>'DATA DASH'!B6094</f>
        <v/>
      </c>
      <c r="C6094">
        <f>'DATA DASH'!C6094</f>
        <v/>
      </c>
      <c r="D6094">
        <f>'DATA DASH'!D6094</f>
        <v/>
      </c>
      <c r="E6094">
        <f>'DATA DASH'!E6094</f>
        <v/>
      </c>
      <c r="F6094">
        <f>'DATA DASH'!F6094</f>
        <v/>
      </c>
      <c r="G6094">
        <f>'DATA DASH'!G6094</f>
        <v/>
      </c>
      <c r="H6094">
        <f>'DATA DASH'!H6094</f>
        <v/>
      </c>
      <c r="I6094">
        <f>'DATA DASH'!I6094</f>
        <v/>
      </c>
      <c r="J6094">
        <f>'DATA DASH'!J6094</f>
        <v/>
      </c>
      <c r="K6094">
        <f>'DATA DASH'!K6094</f>
        <v/>
      </c>
      <c r="L6094">
        <f>'DATA DASH'!L6094</f>
        <v/>
      </c>
      <c r="M6094">
        <f>'DATA DASH'!M6094</f>
        <v/>
      </c>
    </row>
    <row r="6095">
      <c r="A6095">
        <f>'DATA DASH'!A6095</f>
        <v/>
      </c>
      <c r="B6095">
        <f>'DATA DASH'!B6095</f>
        <v/>
      </c>
      <c r="C6095">
        <f>'DATA DASH'!C6095</f>
        <v/>
      </c>
      <c r="D6095">
        <f>'DATA DASH'!D6095</f>
        <v/>
      </c>
      <c r="E6095">
        <f>'DATA DASH'!E6095</f>
        <v/>
      </c>
      <c r="F6095">
        <f>'DATA DASH'!F6095</f>
        <v/>
      </c>
      <c r="G6095">
        <f>'DATA DASH'!G6095</f>
        <v/>
      </c>
      <c r="H6095">
        <f>'DATA DASH'!H6095</f>
        <v/>
      </c>
      <c r="I6095">
        <f>'DATA DASH'!I6095</f>
        <v/>
      </c>
      <c r="J6095">
        <f>'DATA DASH'!J6095</f>
        <v/>
      </c>
      <c r="K6095">
        <f>'DATA DASH'!K6095</f>
        <v/>
      </c>
      <c r="L6095">
        <f>'DATA DASH'!L6095</f>
        <v/>
      </c>
      <c r="M6095">
        <f>'DATA DASH'!M6095</f>
        <v/>
      </c>
    </row>
    <row r="6096">
      <c r="A6096">
        <f>'DATA DASH'!A6096</f>
        <v/>
      </c>
      <c r="B6096">
        <f>'DATA DASH'!B6096</f>
        <v/>
      </c>
      <c r="C6096">
        <f>'DATA DASH'!C6096</f>
        <v/>
      </c>
      <c r="D6096">
        <f>'DATA DASH'!D6096</f>
        <v/>
      </c>
      <c r="E6096">
        <f>'DATA DASH'!E6096</f>
        <v/>
      </c>
      <c r="F6096">
        <f>'DATA DASH'!F6096</f>
        <v/>
      </c>
      <c r="G6096">
        <f>'DATA DASH'!G6096</f>
        <v/>
      </c>
      <c r="H6096">
        <f>'DATA DASH'!H6096</f>
        <v/>
      </c>
      <c r="I6096">
        <f>'DATA DASH'!I6096</f>
        <v/>
      </c>
      <c r="J6096">
        <f>'DATA DASH'!J6096</f>
        <v/>
      </c>
      <c r="K6096">
        <f>'DATA DASH'!K6096</f>
        <v/>
      </c>
      <c r="L6096">
        <f>'DATA DASH'!L6096</f>
        <v/>
      </c>
      <c r="M6096">
        <f>'DATA DASH'!M6096</f>
        <v/>
      </c>
    </row>
    <row r="6097">
      <c r="A6097">
        <f>'DATA DASH'!A6097</f>
        <v/>
      </c>
      <c r="B6097">
        <f>'DATA DASH'!B6097</f>
        <v/>
      </c>
      <c r="C6097">
        <f>'DATA DASH'!C6097</f>
        <v/>
      </c>
      <c r="D6097">
        <f>'DATA DASH'!D6097</f>
        <v/>
      </c>
      <c r="E6097">
        <f>'DATA DASH'!E6097</f>
        <v/>
      </c>
      <c r="F6097">
        <f>'DATA DASH'!F6097</f>
        <v/>
      </c>
      <c r="G6097">
        <f>'DATA DASH'!G6097</f>
        <v/>
      </c>
      <c r="H6097">
        <f>'DATA DASH'!H6097</f>
        <v/>
      </c>
      <c r="I6097">
        <f>'DATA DASH'!I6097</f>
        <v/>
      </c>
      <c r="J6097">
        <f>'DATA DASH'!J6097</f>
        <v/>
      </c>
      <c r="K6097">
        <f>'DATA DASH'!K6097</f>
        <v/>
      </c>
      <c r="L6097">
        <f>'DATA DASH'!L6097</f>
        <v/>
      </c>
      <c r="M6097">
        <f>'DATA DASH'!M6097</f>
        <v/>
      </c>
    </row>
    <row r="6098">
      <c r="A6098">
        <f>'DATA DASH'!A6098</f>
        <v/>
      </c>
      <c r="B6098">
        <f>'DATA DASH'!B6098</f>
        <v/>
      </c>
      <c r="C6098">
        <f>'DATA DASH'!C6098</f>
        <v/>
      </c>
      <c r="D6098">
        <f>'DATA DASH'!D6098</f>
        <v/>
      </c>
      <c r="E6098">
        <f>'DATA DASH'!E6098</f>
        <v/>
      </c>
      <c r="F6098">
        <f>'DATA DASH'!F6098</f>
        <v/>
      </c>
      <c r="G6098">
        <f>'DATA DASH'!G6098</f>
        <v/>
      </c>
      <c r="H6098">
        <f>'DATA DASH'!H6098</f>
        <v/>
      </c>
      <c r="I6098">
        <f>'DATA DASH'!I6098</f>
        <v/>
      </c>
      <c r="J6098">
        <f>'DATA DASH'!J6098</f>
        <v/>
      </c>
      <c r="K6098">
        <f>'DATA DASH'!K6098</f>
        <v/>
      </c>
      <c r="L6098">
        <f>'DATA DASH'!L6098</f>
        <v/>
      </c>
      <c r="M6098">
        <f>'DATA DASH'!M6098</f>
        <v/>
      </c>
    </row>
    <row r="6099">
      <c r="A6099">
        <f>'DATA DASH'!A6099</f>
        <v/>
      </c>
      <c r="B6099">
        <f>'DATA DASH'!B6099</f>
        <v/>
      </c>
      <c r="C6099">
        <f>'DATA DASH'!C6099</f>
        <v/>
      </c>
      <c r="D6099">
        <f>'DATA DASH'!D6099</f>
        <v/>
      </c>
      <c r="E6099">
        <f>'DATA DASH'!E6099</f>
        <v/>
      </c>
      <c r="F6099">
        <f>'DATA DASH'!F6099</f>
        <v/>
      </c>
      <c r="G6099">
        <f>'DATA DASH'!G6099</f>
        <v/>
      </c>
      <c r="H6099">
        <f>'DATA DASH'!H6099</f>
        <v/>
      </c>
      <c r="I6099">
        <f>'DATA DASH'!I6099</f>
        <v/>
      </c>
      <c r="J6099">
        <f>'DATA DASH'!J6099</f>
        <v/>
      </c>
      <c r="K6099">
        <f>'DATA DASH'!K6099</f>
        <v/>
      </c>
      <c r="L6099">
        <f>'DATA DASH'!L6099</f>
        <v/>
      </c>
      <c r="M6099">
        <f>'DATA DASH'!M6099</f>
        <v/>
      </c>
    </row>
    <row r="6100">
      <c r="A6100">
        <f>'DATA DASH'!A6100</f>
        <v/>
      </c>
      <c r="B6100">
        <f>'DATA DASH'!B6100</f>
        <v/>
      </c>
      <c r="C6100">
        <f>'DATA DASH'!C6100</f>
        <v/>
      </c>
      <c r="D6100">
        <f>'DATA DASH'!D6100</f>
        <v/>
      </c>
      <c r="E6100">
        <f>'DATA DASH'!E6100</f>
        <v/>
      </c>
      <c r="F6100">
        <f>'DATA DASH'!F6100</f>
        <v/>
      </c>
      <c r="G6100">
        <f>'DATA DASH'!G6100</f>
        <v/>
      </c>
      <c r="H6100">
        <f>'DATA DASH'!H6100</f>
        <v/>
      </c>
      <c r="I6100">
        <f>'DATA DASH'!I6100</f>
        <v/>
      </c>
      <c r="J6100">
        <f>'DATA DASH'!J6100</f>
        <v/>
      </c>
      <c r="K6100">
        <f>'DATA DASH'!K6100</f>
        <v/>
      </c>
      <c r="L6100">
        <f>'DATA DASH'!L6100</f>
        <v/>
      </c>
      <c r="M6100">
        <f>'DATA DASH'!M6100</f>
        <v/>
      </c>
    </row>
    <row r="6101">
      <c r="A6101">
        <f>'DATA DASH'!A6101</f>
        <v/>
      </c>
      <c r="B6101">
        <f>'DATA DASH'!B6101</f>
        <v/>
      </c>
      <c r="C6101">
        <f>'DATA DASH'!C6101</f>
        <v/>
      </c>
      <c r="D6101">
        <f>'DATA DASH'!D6101</f>
        <v/>
      </c>
      <c r="E6101">
        <f>'DATA DASH'!E6101</f>
        <v/>
      </c>
      <c r="F6101">
        <f>'DATA DASH'!F6101</f>
        <v/>
      </c>
      <c r="G6101">
        <f>'DATA DASH'!G6101</f>
        <v/>
      </c>
      <c r="H6101">
        <f>'DATA DASH'!H6101</f>
        <v/>
      </c>
      <c r="I6101">
        <f>'DATA DASH'!I6101</f>
        <v/>
      </c>
      <c r="J6101">
        <f>'DATA DASH'!J6101</f>
        <v/>
      </c>
      <c r="K6101">
        <f>'DATA DASH'!K6101</f>
        <v/>
      </c>
      <c r="L6101">
        <f>'DATA DASH'!L6101</f>
        <v/>
      </c>
      <c r="M6101">
        <f>'DATA DASH'!M6101</f>
        <v/>
      </c>
    </row>
    <row r="6102">
      <c r="A6102">
        <f>'DATA DASH'!A6102</f>
        <v/>
      </c>
      <c r="B6102">
        <f>'DATA DASH'!B6102</f>
        <v/>
      </c>
      <c r="C6102">
        <f>'DATA DASH'!C6102</f>
        <v/>
      </c>
      <c r="D6102">
        <f>'DATA DASH'!D6102</f>
        <v/>
      </c>
      <c r="E6102">
        <f>'DATA DASH'!E6102</f>
        <v/>
      </c>
      <c r="F6102">
        <f>'DATA DASH'!F6102</f>
        <v/>
      </c>
      <c r="G6102">
        <f>'DATA DASH'!G6102</f>
        <v/>
      </c>
      <c r="H6102">
        <f>'DATA DASH'!H6102</f>
        <v/>
      </c>
      <c r="I6102">
        <f>'DATA DASH'!I6102</f>
        <v/>
      </c>
      <c r="J6102">
        <f>'DATA DASH'!J6102</f>
        <v/>
      </c>
      <c r="K6102">
        <f>'DATA DASH'!K6102</f>
        <v/>
      </c>
      <c r="L6102">
        <f>'DATA DASH'!L6102</f>
        <v/>
      </c>
      <c r="M6102">
        <f>'DATA DASH'!M6102</f>
        <v/>
      </c>
    </row>
    <row r="6103">
      <c r="A6103">
        <f>'DATA DASH'!A6103</f>
        <v/>
      </c>
      <c r="B6103">
        <f>'DATA DASH'!B6103</f>
        <v/>
      </c>
      <c r="C6103">
        <f>'DATA DASH'!C6103</f>
        <v/>
      </c>
      <c r="D6103">
        <f>'DATA DASH'!D6103</f>
        <v/>
      </c>
      <c r="E6103">
        <f>'DATA DASH'!E6103</f>
        <v/>
      </c>
      <c r="F6103">
        <f>'DATA DASH'!F6103</f>
        <v/>
      </c>
      <c r="G6103">
        <f>'DATA DASH'!G6103</f>
        <v/>
      </c>
      <c r="H6103">
        <f>'DATA DASH'!H6103</f>
        <v/>
      </c>
      <c r="I6103">
        <f>'DATA DASH'!I6103</f>
        <v/>
      </c>
      <c r="J6103">
        <f>'DATA DASH'!J6103</f>
        <v/>
      </c>
      <c r="K6103">
        <f>'DATA DASH'!K6103</f>
        <v/>
      </c>
      <c r="L6103">
        <f>'DATA DASH'!L6103</f>
        <v/>
      </c>
      <c r="M6103">
        <f>'DATA DASH'!M6103</f>
        <v/>
      </c>
    </row>
    <row r="6104">
      <c r="A6104">
        <f>'DATA DASH'!A6104</f>
        <v/>
      </c>
      <c r="B6104">
        <f>'DATA DASH'!B6104</f>
        <v/>
      </c>
      <c r="C6104">
        <f>'DATA DASH'!C6104</f>
        <v/>
      </c>
      <c r="D6104">
        <f>'DATA DASH'!D6104</f>
        <v/>
      </c>
      <c r="E6104">
        <f>'DATA DASH'!E6104</f>
        <v/>
      </c>
      <c r="F6104">
        <f>'DATA DASH'!F6104</f>
        <v/>
      </c>
      <c r="G6104">
        <f>'DATA DASH'!G6104</f>
        <v/>
      </c>
      <c r="H6104">
        <f>'DATA DASH'!H6104</f>
        <v/>
      </c>
      <c r="I6104">
        <f>'DATA DASH'!I6104</f>
        <v/>
      </c>
      <c r="J6104">
        <f>'DATA DASH'!J6104</f>
        <v/>
      </c>
      <c r="K6104">
        <f>'DATA DASH'!K6104</f>
        <v/>
      </c>
      <c r="L6104">
        <f>'DATA DASH'!L6104</f>
        <v/>
      </c>
      <c r="M6104">
        <f>'DATA DASH'!M6104</f>
        <v/>
      </c>
    </row>
    <row r="6105">
      <c r="A6105">
        <f>'DATA DASH'!A6105</f>
        <v/>
      </c>
      <c r="B6105">
        <f>'DATA DASH'!B6105</f>
        <v/>
      </c>
      <c r="C6105">
        <f>'DATA DASH'!C6105</f>
        <v/>
      </c>
      <c r="D6105">
        <f>'DATA DASH'!D6105</f>
        <v/>
      </c>
      <c r="E6105">
        <f>'DATA DASH'!E6105</f>
        <v/>
      </c>
      <c r="F6105">
        <f>'DATA DASH'!F6105</f>
        <v/>
      </c>
      <c r="G6105">
        <f>'DATA DASH'!G6105</f>
        <v/>
      </c>
      <c r="H6105">
        <f>'DATA DASH'!H6105</f>
        <v/>
      </c>
      <c r="I6105">
        <f>'DATA DASH'!I6105</f>
        <v/>
      </c>
      <c r="J6105">
        <f>'DATA DASH'!J6105</f>
        <v/>
      </c>
      <c r="K6105">
        <f>'DATA DASH'!K6105</f>
        <v/>
      </c>
      <c r="L6105">
        <f>'DATA DASH'!L6105</f>
        <v/>
      </c>
      <c r="M6105">
        <f>'DATA DASH'!M6105</f>
        <v/>
      </c>
    </row>
    <row r="6106">
      <c r="A6106">
        <f>'DATA DASH'!A6106</f>
        <v/>
      </c>
      <c r="B6106">
        <f>'DATA DASH'!B6106</f>
        <v/>
      </c>
      <c r="C6106">
        <f>'DATA DASH'!C6106</f>
        <v/>
      </c>
      <c r="D6106">
        <f>'DATA DASH'!D6106</f>
        <v/>
      </c>
      <c r="E6106">
        <f>'DATA DASH'!E6106</f>
        <v/>
      </c>
      <c r="F6106">
        <f>'DATA DASH'!F6106</f>
        <v/>
      </c>
      <c r="G6106">
        <f>'DATA DASH'!G6106</f>
        <v/>
      </c>
      <c r="H6106">
        <f>'DATA DASH'!H6106</f>
        <v/>
      </c>
      <c r="I6106">
        <f>'DATA DASH'!I6106</f>
        <v/>
      </c>
      <c r="J6106">
        <f>'DATA DASH'!J6106</f>
        <v/>
      </c>
      <c r="K6106">
        <f>'DATA DASH'!K6106</f>
        <v/>
      </c>
      <c r="L6106">
        <f>'DATA DASH'!L6106</f>
        <v/>
      </c>
      <c r="M6106">
        <f>'DATA DASH'!M6106</f>
        <v/>
      </c>
    </row>
    <row r="6107">
      <c r="A6107">
        <f>'DATA DASH'!A6107</f>
        <v/>
      </c>
      <c r="B6107">
        <f>'DATA DASH'!B6107</f>
        <v/>
      </c>
      <c r="C6107">
        <f>'DATA DASH'!C6107</f>
        <v/>
      </c>
      <c r="D6107">
        <f>'DATA DASH'!D6107</f>
        <v/>
      </c>
      <c r="E6107">
        <f>'DATA DASH'!E6107</f>
        <v/>
      </c>
      <c r="F6107">
        <f>'DATA DASH'!F6107</f>
        <v/>
      </c>
      <c r="G6107">
        <f>'DATA DASH'!G6107</f>
        <v/>
      </c>
      <c r="H6107">
        <f>'DATA DASH'!H6107</f>
        <v/>
      </c>
      <c r="I6107">
        <f>'DATA DASH'!I6107</f>
        <v/>
      </c>
      <c r="J6107">
        <f>'DATA DASH'!J6107</f>
        <v/>
      </c>
      <c r="K6107">
        <f>'DATA DASH'!K6107</f>
        <v/>
      </c>
      <c r="L6107">
        <f>'DATA DASH'!L6107</f>
        <v/>
      </c>
      <c r="M6107">
        <f>'DATA DASH'!M6107</f>
        <v/>
      </c>
    </row>
    <row r="6108">
      <c r="A6108">
        <f>'DATA DASH'!A6108</f>
        <v/>
      </c>
      <c r="B6108">
        <f>'DATA DASH'!B6108</f>
        <v/>
      </c>
      <c r="C6108">
        <f>'DATA DASH'!C6108</f>
        <v/>
      </c>
      <c r="D6108">
        <f>'DATA DASH'!D6108</f>
        <v/>
      </c>
      <c r="E6108">
        <f>'DATA DASH'!E6108</f>
        <v/>
      </c>
      <c r="F6108">
        <f>'DATA DASH'!F6108</f>
        <v/>
      </c>
      <c r="G6108">
        <f>'DATA DASH'!G6108</f>
        <v/>
      </c>
      <c r="H6108">
        <f>'DATA DASH'!H6108</f>
        <v/>
      </c>
      <c r="I6108">
        <f>'DATA DASH'!I6108</f>
        <v/>
      </c>
      <c r="J6108">
        <f>'DATA DASH'!J6108</f>
        <v/>
      </c>
      <c r="K6108">
        <f>'DATA DASH'!K6108</f>
        <v/>
      </c>
      <c r="L6108">
        <f>'DATA DASH'!L6108</f>
        <v/>
      </c>
      <c r="M6108">
        <f>'DATA DASH'!M6108</f>
        <v/>
      </c>
    </row>
    <row r="6109">
      <c r="A6109">
        <f>'DATA DASH'!A6109</f>
        <v/>
      </c>
      <c r="B6109">
        <f>'DATA DASH'!B6109</f>
        <v/>
      </c>
      <c r="C6109">
        <f>'DATA DASH'!C6109</f>
        <v/>
      </c>
      <c r="D6109">
        <f>'DATA DASH'!D6109</f>
        <v/>
      </c>
      <c r="E6109">
        <f>'DATA DASH'!E6109</f>
        <v/>
      </c>
      <c r="F6109">
        <f>'DATA DASH'!F6109</f>
        <v/>
      </c>
      <c r="G6109">
        <f>'DATA DASH'!G6109</f>
        <v/>
      </c>
      <c r="H6109">
        <f>'DATA DASH'!H6109</f>
        <v/>
      </c>
      <c r="I6109">
        <f>'DATA DASH'!I6109</f>
        <v/>
      </c>
      <c r="J6109">
        <f>'DATA DASH'!J6109</f>
        <v/>
      </c>
      <c r="K6109">
        <f>'DATA DASH'!K6109</f>
        <v/>
      </c>
      <c r="L6109">
        <f>'DATA DASH'!L6109</f>
        <v/>
      </c>
      <c r="M6109">
        <f>'DATA DASH'!M6109</f>
        <v/>
      </c>
    </row>
    <row r="6110">
      <c r="A6110">
        <f>'DATA DASH'!A6110</f>
        <v/>
      </c>
      <c r="B6110">
        <f>'DATA DASH'!B6110</f>
        <v/>
      </c>
      <c r="C6110">
        <f>'DATA DASH'!C6110</f>
        <v/>
      </c>
      <c r="D6110">
        <f>'DATA DASH'!D6110</f>
        <v/>
      </c>
      <c r="E6110">
        <f>'DATA DASH'!E6110</f>
        <v/>
      </c>
      <c r="F6110">
        <f>'DATA DASH'!F6110</f>
        <v/>
      </c>
      <c r="G6110">
        <f>'DATA DASH'!G6110</f>
        <v/>
      </c>
      <c r="H6110">
        <f>'DATA DASH'!H6110</f>
        <v/>
      </c>
      <c r="I6110">
        <f>'DATA DASH'!I6110</f>
        <v/>
      </c>
      <c r="J6110">
        <f>'DATA DASH'!J6110</f>
        <v/>
      </c>
      <c r="K6110">
        <f>'DATA DASH'!K6110</f>
        <v/>
      </c>
      <c r="L6110">
        <f>'DATA DASH'!L6110</f>
        <v/>
      </c>
      <c r="M6110">
        <f>'DATA DASH'!M6110</f>
        <v/>
      </c>
    </row>
    <row r="6111">
      <c r="A6111">
        <f>'DATA DASH'!A6111</f>
        <v/>
      </c>
      <c r="B6111">
        <f>'DATA DASH'!B6111</f>
        <v/>
      </c>
      <c r="C6111">
        <f>'DATA DASH'!C6111</f>
        <v/>
      </c>
      <c r="D6111">
        <f>'DATA DASH'!D6111</f>
        <v/>
      </c>
      <c r="E6111">
        <f>'DATA DASH'!E6111</f>
        <v/>
      </c>
      <c r="F6111">
        <f>'DATA DASH'!F6111</f>
        <v/>
      </c>
      <c r="G6111">
        <f>'DATA DASH'!G6111</f>
        <v/>
      </c>
      <c r="H6111">
        <f>'DATA DASH'!H6111</f>
        <v/>
      </c>
      <c r="I6111">
        <f>'DATA DASH'!I6111</f>
        <v/>
      </c>
      <c r="J6111">
        <f>'DATA DASH'!J6111</f>
        <v/>
      </c>
      <c r="K6111">
        <f>'DATA DASH'!K6111</f>
        <v/>
      </c>
      <c r="L6111">
        <f>'DATA DASH'!L6111</f>
        <v/>
      </c>
      <c r="M6111">
        <f>'DATA DASH'!M6111</f>
        <v/>
      </c>
    </row>
    <row r="6112">
      <c r="A6112">
        <f>'DATA DASH'!A6112</f>
        <v/>
      </c>
      <c r="B6112">
        <f>'DATA DASH'!B6112</f>
        <v/>
      </c>
      <c r="C6112">
        <f>'DATA DASH'!C6112</f>
        <v/>
      </c>
      <c r="D6112">
        <f>'DATA DASH'!D6112</f>
        <v/>
      </c>
      <c r="E6112">
        <f>'DATA DASH'!E6112</f>
        <v/>
      </c>
      <c r="F6112">
        <f>'DATA DASH'!F6112</f>
        <v/>
      </c>
      <c r="G6112">
        <f>'DATA DASH'!G6112</f>
        <v/>
      </c>
      <c r="H6112">
        <f>'DATA DASH'!H6112</f>
        <v/>
      </c>
      <c r="I6112">
        <f>'DATA DASH'!I6112</f>
        <v/>
      </c>
      <c r="J6112">
        <f>'DATA DASH'!J6112</f>
        <v/>
      </c>
      <c r="K6112">
        <f>'DATA DASH'!K6112</f>
        <v/>
      </c>
      <c r="L6112">
        <f>'DATA DASH'!L6112</f>
        <v/>
      </c>
      <c r="M6112">
        <f>'DATA DASH'!M6112</f>
        <v/>
      </c>
    </row>
    <row r="6113">
      <c r="A6113">
        <f>'DATA DASH'!A6113</f>
        <v/>
      </c>
      <c r="B6113">
        <f>'DATA DASH'!B6113</f>
        <v/>
      </c>
      <c r="C6113">
        <f>'DATA DASH'!C6113</f>
        <v/>
      </c>
      <c r="D6113">
        <f>'DATA DASH'!D6113</f>
        <v/>
      </c>
      <c r="E6113">
        <f>'DATA DASH'!E6113</f>
        <v/>
      </c>
      <c r="F6113">
        <f>'DATA DASH'!F6113</f>
        <v/>
      </c>
      <c r="G6113">
        <f>'DATA DASH'!G6113</f>
        <v/>
      </c>
      <c r="H6113">
        <f>'DATA DASH'!H6113</f>
        <v/>
      </c>
      <c r="I6113">
        <f>'DATA DASH'!I6113</f>
        <v/>
      </c>
      <c r="J6113">
        <f>'DATA DASH'!J6113</f>
        <v/>
      </c>
      <c r="K6113">
        <f>'DATA DASH'!K6113</f>
        <v/>
      </c>
      <c r="L6113">
        <f>'DATA DASH'!L6113</f>
        <v/>
      </c>
      <c r="M6113">
        <f>'DATA DASH'!M6113</f>
        <v/>
      </c>
    </row>
    <row r="6114">
      <c r="A6114">
        <f>'DATA DASH'!A6114</f>
        <v/>
      </c>
      <c r="B6114">
        <f>'DATA DASH'!B6114</f>
        <v/>
      </c>
      <c r="C6114">
        <f>'DATA DASH'!C6114</f>
        <v/>
      </c>
      <c r="D6114">
        <f>'DATA DASH'!D6114</f>
        <v/>
      </c>
      <c r="E6114">
        <f>'DATA DASH'!E6114</f>
        <v/>
      </c>
      <c r="F6114">
        <f>'DATA DASH'!F6114</f>
        <v/>
      </c>
      <c r="G6114">
        <f>'DATA DASH'!G6114</f>
        <v/>
      </c>
      <c r="H6114">
        <f>'DATA DASH'!H6114</f>
        <v/>
      </c>
      <c r="I6114">
        <f>'DATA DASH'!I6114</f>
        <v/>
      </c>
      <c r="J6114">
        <f>'DATA DASH'!J6114</f>
        <v/>
      </c>
      <c r="K6114">
        <f>'DATA DASH'!K6114</f>
        <v/>
      </c>
      <c r="L6114">
        <f>'DATA DASH'!L6114</f>
        <v/>
      </c>
      <c r="M6114">
        <f>'DATA DASH'!M6114</f>
        <v/>
      </c>
    </row>
    <row r="6115">
      <c r="A6115">
        <f>'DATA DASH'!A6115</f>
        <v/>
      </c>
      <c r="B6115">
        <f>'DATA DASH'!B6115</f>
        <v/>
      </c>
      <c r="C6115">
        <f>'DATA DASH'!C6115</f>
        <v/>
      </c>
      <c r="D6115">
        <f>'DATA DASH'!D6115</f>
        <v/>
      </c>
      <c r="E6115">
        <f>'DATA DASH'!E6115</f>
        <v/>
      </c>
      <c r="F6115">
        <f>'DATA DASH'!F6115</f>
        <v/>
      </c>
      <c r="G6115">
        <f>'DATA DASH'!G6115</f>
        <v/>
      </c>
      <c r="H6115">
        <f>'DATA DASH'!H6115</f>
        <v/>
      </c>
      <c r="I6115">
        <f>'DATA DASH'!I6115</f>
        <v/>
      </c>
      <c r="J6115">
        <f>'DATA DASH'!J6115</f>
        <v/>
      </c>
      <c r="K6115">
        <f>'DATA DASH'!K6115</f>
        <v/>
      </c>
      <c r="L6115">
        <f>'DATA DASH'!L6115</f>
        <v/>
      </c>
      <c r="M6115">
        <f>'DATA DASH'!M6115</f>
        <v/>
      </c>
    </row>
    <row r="6116">
      <c r="A6116">
        <f>'DATA DASH'!A6116</f>
        <v/>
      </c>
      <c r="B6116">
        <f>'DATA DASH'!B6116</f>
        <v/>
      </c>
      <c r="C6116">
        <f>'DATA DASH'!C6116</f>
        <v/>
      </c>
      <c r="D6116">
        <f>'DATA DASH'!D6116</f>
        <v/>
      </c>
      <c r="E6116">
        <f>'DATA DASH'!E6116</f>
        <v/>
      </c>
      <c r="F6116">
        <f>'DATA DASH'!F6116</f>
        <v/>
      </c>
      <c r="G6116">
        <f>'DATA DASH'!G6116</f>
        <v/>
      </c>
      <c r="H6116">
        <f>'DATA DASH'!H6116</f>
        <v/>
      </c>
      <c r="I6116">
        <f>'DATA DASH'!I6116</f>
        <v/>
      </c>
      <c r="J6116">
        <f>'DATA DASH'!J6116</f>
        <v/>
      </c>
      <c r="K6116">
        <f>'DATA DASH'!K6116</f>
        <v/>
      </c>
      <c r="L6116">
        <f>'DATA DASH'!L6116</f>
        <v/>
      </c>
      <c r="M6116">
        <f>'DATA DASH'!M6116</f>
        <v/>
      </c>
    </row>
    <row r="6117">
      <c r="A6117">
        <f>'DATA DASH'!A6117</f>
        <v/>
      </c>
      <c r="B6117">
        <f>'DATA DASH'!B6117</f>
        <v/>
      </c>
      <c r="C6117">
        <f>'DATA DASH'!C6117</f>
        <v/>
      </c>
      <c r="D6117">
        <f>'DATA DASH'!D6117</f>
        <v/>
      </c>
      <c r="E6117">
        <f>'DATA DASH'!E6117</f>
        <v/>
      </c>
      <c r="F6117">
        <f>'DATA DASH'!F6117</f>
        <v/>
      </c>
      <c r="G6117">
        <f>'DATA DASH'!G6117</f>
        <v/>
      </c>
      <c r="H6117">
        <f>'DATA DASH'!H6117</f>
        <v/>
      </c>
      <c r="I6117">
        <f>'DATA DASH'!I6117</f>
        <v/>
      </c>
      <c r="J6117">
        <f>'DATA DASH'!J6117</f>
        <v/>
      </c>
      <c r="K6117">
        <f>'DATA DASH'!K6117</f>
        <v/>
      </c>
      <c r="L6117">
        <f>'DATA DASH'!L6117</f>
        <v/>
      </c>
      <c r="M6117">
        <f>'DATA DASH'!M6117</f>
        <v/>
      </c>
    </row>
    <row r="6118">
      <c r="A6118">
        <f>'DATA DASH'!A6118</f>
        <v/>
      </c>
      <c r="B6118">
        <f>'DATA DASH'!B6118</f>
        <v/>
      </c>
      <c r="C6118">
        <f>'DATA DASH'!C6118</f>
        <v/>
      </c>
      <c r="D6118">
        <f>'DATA DASH'!D6118</f>
        <v/>
      </c>
      <c r="E6118">
        <f>'DATA DASH'!E6118</f>
        <v/>
      </c>
      <c r="F6118">
        <f>'DATA DASH'!F6118</f>
        <v/>
      </c>
      <c r="G6118">
        <f>'DATA DASH'!G6118</f>
        <v/>
      </c>
      <c r="H6118">
        <f>'DATA DASH'!H6118</f>
        <v/>
      </c>
      <c r="I6118">
        <f>'DATA DASH'!I6118</f>
        <v/>
      </c>
      <c r="J6118">
        <f>'DATA DASH'!J6118</f>
        <v/>
      </c>
      <c r="K6118">
        <f>'DATA DASH'!K6118</f>
        <v/>
      </c>
      <c r="L6118">
        <f>'DATA DASH'!L6118</f>
        <v/>
      </c>
      <c r="M6118">
        <f>'DATA DASH'!M6118</f>
        <v/>
      </c>
    </row>
    <row r="6119">
      <c r="A6119">
        <f>'DATA DASH'!A6119</f>
        <v/>
      </c>
      <c r="B6119">
        <f>'DATA DASH'!B6119</f>
        <v/>
      </c>
      <c r="C6119">
        <f>'DATA DASH'!C6119</f>
        <v/>
      </c>
      <c r="D6119">
        <f>'DATA DASH'!D6119</f>
        <v/>
      </c>
      <c r="E6119">
        <f>'DATA DASH'!E6119</f>
        <v/>
      </c>
      <c r="F6119">
        <f>'DATA DASH'!F6119</f>
        <v/>
      </c>
      <c r="G6119">
        <f>'DATA DASH'!G6119</f>
        <v/>
      </c>
      <c r="H6119">
        <f>'DATA DASH'!H6119</f>
        <v/>
      </c>
      <c r="I6119">
        <f>'DATA DASH'!I6119</f>
        <v/>
      </c>
      <c r="J6119">
        <f>'DATA DASH'!J6119</f>
        <v/>
      </c>
      <c r="K6119">
        <f>'DATA DASH'!K6119</f>
        <v/>
      </c>
      <c r="L6119">
        <f>'DATA DASH'!L6119</f>
        <v/>
      </c>
      <c r="M6119">
        <f>'DATA DASH'!M6119</f>
        <v/>
      </c>
    </row>
    <row r="6120">
      <c r="A6120">
        <f>'DATA DASH'!A6120</f>
        <v/>
      </c>
      <c r="B6120">
        <f>'DATA DASH'!B6120</f>
        <v/>
      </c>
      <c r="C6120">
        <f>'DATA DASH'!C6120</f>
        <v/>
      </c>
      <c r="D6120">
        <f>'DATA DASH'!D6120</f>
        <v/>
      </c>
      <c r="E6120">
        <f>'DATA DASH'!E6120</f>
        <v/>
      </c>
      <c r="F6120">
        <f>'DATA DASH'!F6120</f>
        <v/>
      </c>
      <c r="G6120">
        <f>'DATA DASH'!G6120</f>
        <v/>
      </c>
      <c r="H6120">
        <f>'DATA DASH'!H6120</f>
        <v/>
      </c>
      <c r="I6120">
        <f>'DATA DASH'!I6120</f>
        <v/>
      </c>
      <c r="J6120">
        <f>'DATA DASH'!J6120</f>
        <v/>
      </c>
      <c r="K6120">
        <f>'DATA DASH'!K6120</f>
        <v/>
      </c>
      <c r="L6120">
        <f>'DATA DASH'!L6120</f>
        <v/>
      </c>
      <c r="M6120">
        <f>'DATA DASH'!M6120</f>
        <v/>
      </c>
    </row>
    <row r="6121">
      <c r="A6121">
        <f>'DATA DASH'!A6121</f>
        <v/>
      </c>
      <c r="B6121">
        <f>'DATA DASH'!B6121</f>
        <v/>
      </c>
      <c r="C6121">
        <f>'DATA DASH'!C6121</f>
        <v/>
      </c>
      <c r="D6121">
        <f>'DATA DASH'!D6121</f>
        <v/>
      </c>
      <c r="E6121">
        <f>'DATA DASH'!E6121</f>
        <v/>
      </c>
      <c r="F6121">
        <f>'DATA DASH'!F6121</f>
        <v/>
      </c>
      <c r="G6121">
        <f>'DATA DASH'!G6121</f>
        <v/>
      </c>
      <c r="H6121">
        <f>'DATA DASH'!H6121</f>
        <v/>
      </c>
      <c r="I6121">
        <f>'DATA DASH'!I6121</f>
        <v/>
      </c>
      <c r="J6121">
        <f>'DATA DASH'!J6121</f>
        <v/>
      </c>
      <c r="K6121">
        <f>'DATA DASH'!K6121</f>
        <v/>
      </c>
      <c r="L6121">
        <f>'DATA DASH'!L6121</f>
        <v/>
      </c>
      <c r="M6121">
        <f>'DATA DASH'!M6121</f>
        <v/>
      </c>
    </row>
    <row r="6122">
      <c r="A6122">
        <f>'DATA DASH'!A6122</f>
        <v/>
      </c>
      <c r="B6122">
        <f>'DATA DASH'!B6122</f>
        <v/>
      </c>
      <c r="C6122">
        <f>'DATA DASH'!C6122</f>
        <v/>
      </c>
      <c r="D6122">
        <f>'DATA DASH'!D6122</f>
        <v/>
      </c>
      <c r="E6122">
        <f>'DATA DASH'!E6122</f>
        <v/>
      </c>
      <c r="F6122">
        <f>'DATA DASH'!F6122</f>
        <v/>
      </c>
      <c r="G6122">
        <f>'DATA DASH'!G6122</f>
        <v/>
      </c>
      <c r="H6122">
        <f>'DATA DASH'!H6122</f>
        <v/>
      </c>
      <c r="I6122">
        <f>'DATA DASH'!I6122</f>
        <v/>
      </c>
      <c r="J6122">
        <f>'DATA DASH'!J6122</f>
        <v/>
      </c>
      <c r="K6122">
        <f>'DATA DASH'!K6122</f>
        <v/>
      </c>
      <c r="L6122">
        <f>'DATA DASH'!L6122</f>
        <v/>
      </c>
      <c r="M6122">
        <f>'DATA DASH'!M6122</f>
        <v/>
      </c>
    </row>
    <row r="6123">
      <c r="A6123">
        <f>'DATA DASH'!A6123</f>
        <v/>
      </c>
      <c r="B6123">
        <f>'DATA DASH'!B6123</f>
        <v/>
      </c>
      <c r="C6123">
        <f>'DATA DASH'!C6123</f>
        <v/>
      </c>
      <c r="D6123">
        <f>'DATA DASH'!D6123</f>
        <v/>
      </c>
      <c r="E6123">
        <f>'DATA DASH'!E6123</f>
        <v/>
      </c>
      <c r="F6123">
        <f>'DATA DASH'!F6123</f>
        <v/>
      </c>
      <c r="G6123">
        <f>'DATA DASH'!G6123</f>
        <v/>
      </c>
      <c r="H6123">
        <f>'DATA DASH'!H6123</f>
        <v/>
      </c>
      <c r="I6123">
        <f>'DATA DASH'!I6123</f>
        <v/>
      </c>
      <c r="J6123">
        <f>'DATA DASH'!J6123</f>
        <v/>
      </c>
      <c r="K6123">
        <f>'DATA DASH'!K6123</f>
        <v/>
      </c>
      <c r="L6123">
        <f>'DATA DASH'!L6123</f>
        <v/>
      </c>
      <c r="M6123">
        <f>'DATA DASH'!M6123</f>
        <v/>
      </c>
    </row>
    <row r="6124">
      <c r="A6124">
        <f>'DATA DASH'!A6124</f>
        <v/>
      </c>
      <c r="B6124">
        <f>'DATA DASH'!B6124</f>
        <v/>
      </c>
      <c r="C6124">
        <f>'DATA DASH'!C6124</f>
        <v/>
      </c>
      <c r="D6124">
        <f>'DATA DASH'!D6124</f>
        <v/>
      </c>
      <c r="E6124">
        <f>'DATA DASH'!E6124</f>
        <v/>
      </c>
      <c r="F6124">
        <f>'DATA DASH'!F6124</f>
        <v/>
      </c>
      <c r="G6124">
        <f>'DATA DASH'!G6124</f>
        <v/>
      </c>
      <c r="H6124">
        <f>'DATA DASH'!H6124</f>
        <v/>
      </c>
      <c r="I6124">
        <f>'DATA DASH'!I6124</f>
        <v/>
      </c>
      <c r="J6124">
        <f>'DATA DASH'!J6124</f>
        <v/>
      </c>
      <c r="K6124">
        <f>'DATA DASH'!K6124</f>
        <v/>
      </c>
      <c r="L6124">
        <f>'DATA DASH'!L6124</f>
        <v/>
      </c>
      <c r="M6124">
        <f>'DATA DASH'!M6124</f>
        <v/>
      </c>
    </row>
    <row r="6125">
      <c r="A6125">
        <f>'DATA DASH'!A6125</f>
        <v/>
      </c>
      <c r="B6125">
        <f>'DATA DASH'!B6125</f>
        <v/>
      </c>
      <c r="C6125">
        <f>'DATA DASH'!C6125</f>
        <v/>
      </c>
      <c r="D6125">
        <f>'DATA DASH'!D6125</f>
        <v/>
      </c>
      <c r="E6125">
        <f>'DATA DASH'!E6125</f>
        <v/>
      </c>
      <c r="F6125">
        <f>'DATA DASH'!F6125</f>
        <v/>
      </c>
      <c r="G6125">
        <f>'DATA DASH'!G6125</f>
        <v/>
      </c>
      <c r="H6125">
        <f>'DATA DASH'!H6125</f>
        <v/>
      </c>
      <c r="I6125">
        <f>'DATA DASH'!I6125</f>
        <v/>
      </c>
      <c r="J6125">
        <f>'DATA DASH'!J6125</f>
        <v/>
      </c>
      <c r="K6125">
        <f>'DATA DASH'!K6125</f>
        <v/>
      </c>
      <c r="L6125">
        <f>'DATA DASH'!L6125</f>
        <v/>
      </c>
      <c r="M6125">
        <f>'DATA DASH'!M6125</f>
        <v/>
      </c>
    </row>
    <row r="6126">
      <c r="A6126">
        <f>'DATA DASH'!A6126</f>
        <v/>
      </c>
      <c r="B6126">
        <f>'DATA DASH'!B6126</f>
        <v/>
      </c>
      <c r="C6126">
        <f>'DATA DASH'!C6126</f>
        <v/>
      </c>
      <c r="D6126">
        <f>'DATA DASH'!D6126</f>
        <v/>
      </c>
      <c r="E6126">
        <f>'DATA DASH'!E6126</f>
        <v/>
      </c>
      <c r="F6126">
        <f>'DATA DASH'!F6126</f>
        <v/>
      </c>
      <c r="G6126">
        <f>'DATA DASH'!G6126</f>
        <v/>
      </c>
      <c r="H6126">
        <f>'DATA DASH'!H6126</f>
        <v/>
      </c>
      <c r="I6126">
        <f>'DATA DASH'!I6126</f>
        <v/>
      </c>
      <c r="J6126">
        <f>'DATA DASH'!J6126</f>
        <v/>
      </c>
      <c r="K6126">
        <f>'DATA DASH'!K6126</f>
        <v/>
      </c>
      <c r="L6126">
        <f>'DATA DASH'!L6126</f>
        <v/>
      </c>
      <c r="M6126">
        <f>'DATA DASH'!M6126</f>
        <v/>
      </c>
    </row>
    <row r="6127">
      <c r="A6127">
        <f>'DATA DASH'!A6127</f>
        <v/>
      </c>
      <c r="B6127">
        <f>'DATA DASH'!B6127</f>
        <v/>
      </c>
      <c r="C6127">
        <f>'DATA DASH'!C6127</f>
        <v/>
      </c>
      <c r="D6127">
        <f>'DATA DASH'!D6127</f>
        <v/>
      </c>
      <c r="E6127">
        <f>'DATA DASH'!E6127</f>
        <v/>
      </c>
      <c r="F6127">
        <f>'DATA DASH'!F6127</f>
        <v/>
      </c>
      <c r="G6127">
        <f>'DATA DASH'!G6127</f>
        <v/>
      </c>
      <c r="H6127">
        <f>'DATA DASH'!H6127</f>
        <v/>
      </c>
      <c r="I6127">
        <f>'DATA DASH'!I6127</f>
        <v/>
      </c>
      <c r="J6127">
        <f>'DATA DASH'!J6127</f>
        <v/>
      </c>
      <c r="K6127">
        <f>'DATA DASH'!K6127</f>
        <v/>
      </c>
      <c r="L6127">
        <f>'DATA DASH'!L6127</f>
        <v/>
      </c>
      <c r="M6127">
        <f>'DATA DASH'!M6127</f>
        <v/>
      </c>
    </row>
    <row r="6128">
      <c r="A6128">
        <f>'DATA DASH'!A6128</f>
        <v/>
      </c>
      <c r="B6128">
        <f>'DATA DASH'!B6128</f>
        <v/>
      </c>
      <c r="C6128">
        <f>'DATA DASH'!C6128</f>
        <v/>
      </c>
      <c r="D6128">
        <f>'DATA DASH'!D6128</f>
        <v/>
      </c>
      <c r="E6128">
        <f>'DATA DASH'!E6128</f>
        <v/>
      </c>
      <c r="F6128">
        <f>'DATA DASH'!F6128</f>
        <v/>
      </c>
      <c r="G6128">
        <f>'DATA DASH'!G6128</f>
        <v/>
      </c>
      <c r="H6128">
        <f>'DATA DASH'!H6128</f>
        <v/>
      </c>
      <c r="I6128">
        <f>'DATA DASH'!I6128</f>
        <v/>
      </c>
      <c r="J6128">
        <f>'DATA DASH'!J6128</f>
        <v/>
      </c>
      <c r="K6128">
        <f>'DATA DASH'!K6128</f>
        <v/>
      </c>
      <c r="L6128">
        <f>'DATA DASH'!L6128</f>
        <v/>
      </c>
      <c r="M6128">
        <f>'DATA DASH'!M6128</f>
        <v/>
      </c>
    </row>
    <row r="6129">
      <c r="A6129">
        <f>'DATA DASH'!A6129</f>
        <v/>
      </c>
      <c r="B6129">
        <f>'DATA DASH'!B6129</f>
        <v/>
      </c>
      <c r="C6129">
        <f>'DATA DASH'!C6129</f>
        <v/>
      </c>
      <c r="D6129">
        <f>'DATA DASH'!D6129</f>
        <v/>
      </c>
      <c r="E6129">
        <f>'DATA DASH'!E6129</f>
        <v/>
      </c>
      <c r="F6129">
        <f>'DATA DASH'!F6129</f>
        <v/>
      </c>
      <c r="G6129">
        <f>'DATA DASH'!G6129</f>
        <v/>
      </c>
      <c r="H6129">
        <f>'DATA DASH'!H6129</f>
        <v/>
      </c>
      <c r="I6129">
        <f>'DATA DASH'!I6129</f>
        <v/>
      </c>
      <c r="J6129">
        <f>'DATA DASH'!J6129</f>
        <v/>
      </c>
      <c r="K6129">
        <f>'DATA DASH'!K6129</f>
        <v/>
      </c>
      <c r="L6129">
        <f>'DATA DASH'!L6129</f>
        <v/>
      </c>
      <c r="M6129">
        <f>'DATA DASH'!M6129</f>
        <v/>
      </c>
    </row>
    <row r="6130">
      <c r="A6130">
        <f>'DATA DASH'!A6130</f>
        <v/>
      </c>
      <c r="B6130">
        <f>'DATA DASH'!B6130</f>
        <v/>
      </c>
      <c r="C6130">
        <f>'DATA DASH'!C6130</f>
        <v/>
      </c>
      <c r="D6130">
        <f>'DATA DASH'!D6130</f>
        <v/>
      </c>
      <c r="E6130">
        <f>'DATA DASH'!E6130</f>
        <v/>
      </c>
      <c r="F6130">
        <f>'DATA DASH'!F6130</f>
        <v/>
      </c>
      <c r="G6130">
        <f>'DATA DASH'!G6130</f>
        <v/>
      </c>
      <c r="H6130">
        <f>'DATA DASH'!H6130</f>
        <v/>
      </c>
      <c r="I6130">
        <f>'DATA DASH'!I6130</f>
        <v/>
      </c>
      <c r="J6130">
        <f>'DATA DASH'!J6130</f>
        <v/>
      </c>
      <c r="K6130">
        <f>'DATA DASH'!K6130</f>
        <v/>
      </c>
      <c r="L6130">
        <f>'DATA DASH'!L6130</f>
        <v/>
      </c>
      <c r="M6130">
        <f>'DATA DASH'!M6130</f>
        <v/>
      </c>
    </row>
    <row r="6131">
      <c r="A6131">
        <f>'DATA DASH'!A6131</f>
        <v/>
      </c>
      <c r="B6131">
        <f>'DATA DASH'!B6131</f>
        <v/>
      </c>
      <c r="C6131">
        <f>'DATA DASH'!C6131</f>
        <v/>
      </c>
      <c r="D6131">
        <f>'DATA DASH'!D6131</f>
        <v/>
      </c>
      <c r="E6131">
        <f>'DATA DASH'!E6131</f>
        <v/>
      </c>
      <c r="F6131">
        <f>'DATA DASH'!F6131</f>
        <v/>
      </c>
      <c r="G6131">
        <f>'DATA DASH'!G6131</f>
        <v/>
      </c>
      <c r="H6131">
        <f>'DATA DASH'!H6131</f>
        <v/>
      </c>
      <c r="I6131">
        <f>'DATA DASH'!I6131</f>
        <v/>
      </c>
      <c r="J6131">
        <f>'DATA DASH'!J6131</f>
        <v/>
      </c>
      <c r="K6131">
        <f>'DATA DASH'!K6131</f>
        <v/>
      </c>
      <c r="L6131">
        <f>'DATA DASH'!L6131</f>
        <v/>
      </c>
      <c r="M6131">
        <f>'DATA DASH'!M6131</f>
        <v/>
      </c>
    </row>
    <row r="6132">
      <c r="A6132">
        <f>'DATA DASH'!A6132</f>
        <v/>
      </c>
      <c r="B6132">
        <f>'DATA DASH'!B6132</f>
        <v/>
      </c>
      <c r="C6132">
        <f>'DATA DASH'!C6132</f>
        <v/>
      </c>
      <c r="D6132">
        <f>'DATA DASH'!D6132</f>
        <v/>
      </c>
      <c r="E6132">
        <f>'DATA DASH'!E6132</f>
        <v/>
      </c>
      <c r="F6132">
        <f>'DATA DASH'!F6132</f>
        <v/>
      </c>
      <c r="G6132">
        <f>'DATA DASH'!G6132</f>
        <v/>
      </c>
      <c r="H6132">
        <f>'DATA DASH'!H6132</f>
        <v/>
      </c>
      <c r="I6132">
        <f>'DATA DASH'!I6132</f>
        <v/>
      </c>
      <c r="J6132">
        <f>'DATA DASH'!J6132</f>
        <v/>
      </c>
      <c r="K6132">
        <f>'DATA DASH'!K6132</f>
        <v/>
      </c>
      <c r="L6132">
        <f>'DATA DASH'!L6132</f>
        <v/>
      </c>
      <c r="M6132">
        <f>'DATA DASH'!M6132</f>
        <v/>
      </c>
    </row>
    <row r="6133">
      <c r="A6133">
        <f>'DATA DASH'!A6133</f>
        <v/>
      </c>
      <c r="B6133">
        <f>'DATA DASH'!B6133</f>
        <v/>
      </c>
      <c r="C6133">
        <f>'DATA DASH'!C6133</f>
        <v/>
      </c>
      <c r="D6133">
        <f>'DATA DASH'!D6133</f>
        <v/>
      </c>
      <c r="E6133">
        <f>'DATA DASH'!E6133</f>
        <v/>
      </c>
      <c r="F6133">
        <f>'DATA DASH'!F6133</f>
        <v/>
      </c>
      <c r="G6133">
        <f>'DATA DASH'!G6133</f>
        <v/>
      </c>
      <c r="H6133">
        <f>'DATA DASH'!H6133</f>
        <v/>
      </c>
      <c r="I6133">
        <f>'DATA DASH'!I6133</f>
        <v/>
      </c>
      <c r="J6133">
        <f>'DATA DASH'!J6133</f>
        <v/>
      </c>
      <c r="K6133">
        <f>'DATA DASH'!K6133</f>
        <v/>
      </c>
      <c r="L6133">
        <f>'DATA DASH'!L6133</f>
        <v/>
      </c>
      <c r="M6133">
        <f>'DATA DASH'!M6133</f>
        <v/>
      </c>
    </row>
    <row r="6134">
      <c r="A6134">
        <f>'DATA DASH'!A6134</f>
        <v/>
      </c>
      <c r="B6134">
        <f>'DATA DASH'!B6134</f>
        <v/>
      </c>
      <c r="C6134">
        <f>'DATA DASH'!C6134</f>
        <v/>
      </c>
      <c r="D6134">
        <f>'DATA DASH'!D6134</f>
        <v/>
      </c>
      <c r="E6134">
        <f>'DATA DASH'!E6134</f>
        <v/>
      </c>
      <c r="F6134">
        <f>'DATA DASH'!F6134</f>
        <v/>
      </c>
      <c r="G6134">
        <f>'DATA DASH'!G6134</f>
        <v/>
      </c>
      <c r="H6134">
        <f>'DATA DASH'!H6134</f>
        <v/>
      </c>
      <c r="I6134">
        <f>'DATA DASH'!I6134</f>
        <v/>
      </c>
      <c r="J6134">
        <f>'DATA DASH'!J6134</f>
        <v/>
      </c>
      <c r="K6134">
        <f>'DATA DASH'!K6134</f>
        <v/>
      </c>
      <c r="L6134">
        <f>'DATA DASH'!L6134</f>
        <v/>
      </c>
      <c r="M6134">
        <f>'DATA DASH'!M6134</f>
        <v/>
      </c>
    </row>
    <row r="6135">
      <c r="A6135">
        <f>'DATA DASH'!A6135</f>
        <v/>
      </c>
      <c r="B6135">
        <f>'DATA DASH'!B6135</f>
        <v/>
      </c>
      <c r="C6135">
        <f>'DATA DASH'!C6135</f>
        <v/>
      </c>
      <c r="D6135">
        <f>'DATA DASH'!D6135</f>
        <v/>
      </c>
      <c r="E6135">
        <f>'DATA DASH'!E6135</f>
        <v/>
      </c>
      <c r="F6135">
        <f>'DATA DASH'!F6135</f>
        <v/>
      </c>
      <c r="G6135">
        <f>'DATA DASH'!G6135</f>
        <v/>
      </c>
      <c r="H6135">
        <f>'DATA DASH'!H6135</f>
        <v/>
      </c>
      <c r="I6135">
        <f>'DATA DASH'!I6135</f>
        <v/>
      </c>
      <c r="J6135">
        <f>'DATA DASH'!J6135</f>
        <v/>
      </c>
      <c r="K6135">
        <f>'DATA DASH'!K6135</f>
        <v/>
      </c>
      <c r="L6135">
        <f>'DATA DASH'!L6135</f>
        <v/>
      </c>
      <c r="M6135">
        <f>'DATA DASH'!M6135</f>
        <v/>
      </c>
    </row>
    <row r="6136">
      <c r="A6136">
        <f>'DATA DASH'!A6136</f>
        <v/>
      </c>
      <c r="B6136">
        <f>'DATA DASH'!B6136</f>
        <v/>
      </c>
      <c r="C6136">
        <f>'DATA DASH'!C6136</f>
        <v/>
      </c>
      <c r="D6136">
        <f>'DATA DASH'!D6136</f>
        <v/>
      </c>
      <c r="E6136">
        <f>'DATA DASH'!E6136</f>
        <v/>
      </c>
      <c r="F6136">
        <f>'DATA DASH'!F6136</f>
        <v/>
      </c>
      <c r="G6136">
        <f>'DATA DASH'!G6136</f>
        <v/>
      </c>
      <c r="H6136">
        <f>'DATA DASH'!H6136</f>
        <v/>
      </c>
      <c r="I6136">
        <f>'DATA DASH'!I6136</f>
        <v/>
      </c>
      <c r="J6136">
        <f>'DATA DASH'!J6136</f>
        <v/>
      </c>
      <c r="K6136">
        <f>'DATA DASH'!K6136</f>
        <v/>
      </c>
      <c r="L6136">
        <f>'DATA DASH'!L6136</f>
        <v/>
      </c>
      <c r="M6136">
        <f>'DATA DASH'!M6136</f>
        <v/>
      </c>
    </row>
    <row r="6137">
      <c r="A6137">
        <f>'DATA DASH'!A6137</f>
        <v/>
      </c>
      <c r="B6137">
        <f>'DATA DASH'!B6137</f>
        <v/>
      </c>
      <c r="C6137">
        <f>'DATA DASH'!C6137</f>
        <v/>
      </c>
      <c r="D6137">
        <f>'DATA DASH'!D6137</f>
        <v/>
      </c>
      <c r="E6137">
        <f>'DATA DASH'!E6137</f>
        <v/>
      </c>
      <c r="F6137">
        <f>'DATA DASH'!F6137</f>
        <v/>
      </c>
      <c r="G6137">
        <f>'DATA DASH'!G6137</f>
        <v/>
      </c>
      <c r="H6137">
        <f>'DATA DASH'!H6137</f>
        <v/>
      </c>
      <c r="I6137">
        <f>'DATA DASH'!I6137</f>
        <v/>
      </c>
      <c r="J6137">
        <f>'DATA DASH'!J6137</f>
        <v/>
      </c>
      <c r="K6137">
        <f>'DATA DASH'!K6137</f>
        <v/>
      </c>
      <c r="L6137">
        <f>'DATA DASH'!L6137</f>
        <v/>
      </c>
      <c r="M6137">
        <f>'DATA DASH'!M6137</f>
        <v/>
      </c>
    </row>
    <row r="6138">
      <c r="A6138">
        <f>'DATA DASH'!A6138</f>
        <v/>
      </c>
      <c r="B6138">
        <f>'DATA DASH'!B6138</f>
        <v/>
      </c>
      <c r="C6138">
        <f>'DATA DASH'!C6138</f>
        <v/>
      </c>
      <c r="D6138">
        <f>'DATA DASH'!D6138</f>
        <v/>
      </c>
      <c r="E6138">
        <f>'DATA DASH'!E6138</f>
        <v/>
      </c>
      <c r="F6138">
        <f>'DATA DASH'!F6138</f>
        <v/>
      </c>
      <c r="G6138">
        <f>'DATA DASH'!G6138</f>
        <v/>
      </c>
      <c r="H6138">
        <f>'DATA DASH'!H6138</f>
        <v/>
      </c>
      <c r="I6138">
        <f>'DATA DASH'!I6138</f>
        <v/>
      </c>
      <c r="J6138">
        <f>'DATA DASH'!J6138</f>
        <v/>
      </c>
      <c r="K6138">
        <f>'DATA DASH'!K6138</f>
        <v/>
      </c>
      <c r="L6138">
        <f>'DATA DASH'!L6138</f>
        <v/>
      </c>
      <c r="M6138">
        <f>'DATA DASH'!M6138</f>
        <v/>
      </c>
    </row>
    <row r="6139">
      <c r="A6139">
        <f>'DATA DASH'!A6139</f>
        <v/>
      </c>
      <c r="B6139">
        <f>'DATA DASH'!B6139</f>
        <v/>
      </c>
      <c r="C6139">
        <f>'DATA DASH'!C6139</f>
        <v/>
      </c>
      <c r="D6139">
        <f>'DATA DASH'!D6139</f>
        <v/>
      </c>
      <c r="E6139">
        <f>'DATA DASH'!E6139</f>
        <v/>
      </c>
      <c r="F6139">
        <f>'DATA DASH'!F6139</f>
        <v/>
      </c>
      <c r="G6139">
        <f>'DATA DASH'!G6139</f>
        <v/>
      </c>
      <c r="H6139">
        <f>'DATA DASH'!H6139</f>
        <v/>
      </c>
      <c r="I6139">
        <f>'DATA DASH'!I6139</f>
        <v/>
      </c>
      <c r="J6139">
        <f>'DATA DASH'!J6139</f>
        <v/>
      </c>
      <c r="K6139">
        <f>'DATA DASH'!K6139</f>
        <v/>
      </c>
      <c r="L6139">
        <f>'DATA DASH'!L6139</f>
        <v/>
      </c>
      <c r="M6139">
        <f>'DATA DASH'!M6139</f>
        <v/>
      </c>
    </row>
    <row r="6140">
      <c r="A6140">
        <f>'DATA DASH'!A6140</f>
        <v/>
      </c>
      <c r="B6140">
        <f>'DATA DASH'!B6140</f>
        <v/>
      </c>
      <c r="C6140">
        <f>'DATA DASH'!C6140</f>
        <v/>
      </c>
      <c r="D6140">
        <f>'DATA DASH'!D6140</f>
        <v/>
      </c>
      <c r="E6140">
        <f>'DATA DASH'!E6140</f>
        <v/>
      </c>
      <c r="F6140">
        <f>'DATA DASH'!F6140</f>
        <v/>
      </c>
      <c r="G6140">
        <f>'DATA DASH'!G6140</f>
        <v/>
      </c>
      <c r="H6140">
        <f>'DATA DASH'!H6140</f>
        <v/>
      </c>
      <c r="I6140">
        <f>'DATA DASH'!I6140</f>
        <v/>
      </c>
      <c r="J6140">
        <f>'DATA DASH'!J6140</f>
        <v/>
      </c>
      <c r="K6140">
        <f>'DATA DASH'!K6140</f>
        <v/>
      </c>
      <c r="L6140">
        <f>'DATA DASH'!L6140</f>
        <v/>
      </c>
      <c r="M6140">
        <f>'DATA DASH'!M6140</f>
        <v/>
      </c>
    </row>
    <row r="6141">
      <c r="A6141">
        <f>'DATA DASH'!A6141</f>
        <v/>
      </c>
      <c r="B6141">
        <f>'DATA DASH'!B6141</f>
        <v/>
      </c>
      <c r="C6141">
        <f>'DATA DASH'!C6141</f>
        <v/>
      </c>
      <c r="D6141">
        <f>'DATA DASH'!D6141</f>
        <v/>
      </c>
      <c r="E6141">
        <f>'DATA DASH'!E6141</f>
        <v/>
      </c>
      <c r="F6141">
        <f>'DATA DASH'!F6141</f>
        <v/>
      </c>
      <c r="G6141">
        <f>'DATA DASH'!G6141</f>
        <v/>
      </c>
      <c r="H6141">
        <f>'DATA DASH'!H6141</f>
        <v/>
      </c>
      <c r="I6141">
        <f>'DATA DASH'!I6141</f>
        <v/>
      </c>
      <c r="J6141">
        <f>'DATA DASH'!J6141</f>
        <v/>
      </c>
      <c r="K6141">
        <f>'DATA DASH'!K6141</f>
        <v/>
      </c>
      <c r="L6141">
        <f>'DATA DASH'!L6141</f>
        <v/>
      </c>
      <c r="M6141">
        <f>'DATA DASH'!M6141</f>
        <v/>
      </c>
    </row>
    <row r="6142">
      <c r="A6142">
        <f>'DATA DASH'!A6142</f>
        <v/>
      </c>
      <c r="B6142">
        <f>'DATA DASH'!B6142</f>
        <v/>
      </c>
      <c r="C6142">
        <f>'DATA DASH'!C6142</f>
        <v/>
      </c>
      <c r="D6142">
        <f>'DATA DASH'!D6142</f>
        <v/>
      </c>
      <c r="E6142">
        <f>'DATA DASH'!E6142</f>
        <v/>
      </c>
      <c r="F6142">
        <f>'DATA DASH'!F6142</f>
        <v/>
      </c>
      <c r="G6142">
        <f>'DATA DASH'!G6142</f>
        <v/>
      </c>
      <c r="H6142">
        <f>'DATA DASH'!H6142</f>
        <v/>
      </c>
      <c r="I6142">
        <f>'DATA DASH'!I6142</f>
        <v/>
      </c>
      <c r="J6142">
        <f>'DATA DASH'!J6142</f>
        <v/>
      </c>
      <c r="K6142">
        <f>'DATA DASH'!K6142</f>
        <v/>
      </c>
      <c r="L6142">
        <f>'DATA DASH'!L6142</f>
        <v/>
      </c>
      <c r="M6142">
        <f>'DATA DASH'!M6142</f>
        <v/>
      </c>
    </row>
    <row r="6143">
      <c r="A6143">
        <f>'DATA DASH'!A6143</f>
        <v/>
      </c>
      <c r="B6143">
        <f>'DATA DASH'!B6143</f>
        <v/>
      </c>
      <c r="C6143">
        <f>'DATA DASH'!C6143</f>
        <v/>
      </c>
      <c r="D6143">
        <f>'DATA DASH'!D6143</f>
        <v/>
      </c>
      <c r="E6143">
        <f>'DATA DASH'!E6143</f>
        <v/>
      </c>
      <c r="F6143">
        <f>'DATA DASH'!F6143</f>
        <v/>
      </c>
      <c r="G6143">
        <f>'DATA DASH'!G6143</f>
        <v/>
      </c>
      <c r="H6143">
        <f>'DATA DASH'!H6143</f>
        <v/>
      </c>
      <c r="I6143">
        <f>'DATA DASH'!I6143</f>
        <v/>
      </c>
      <c r="J6143">
        <f>'DATA DASH'!J6143</f>
        <v/>
      </c>
      <c r="K6143">
        <f>'DATA DASH'!K6143</f>
        <v/>
      </c>
      <c r="L6143">
        <f>'DATA DASH'!L6143</f>
        <v/>
      </c>
      <c r="M6143">
        <f>'DATA DASH'!M6143</f>
        <v/>
      </c>
    </row>
    <row r="6144">
      <c r="A6144">
        <f>'DATA DASH'!A6144</f>
        <v/>
      </c>
      <c r="B6144">
        <f>'DATA DASH'!B6144</f>
        <v/>
      </c>
      <c r="C6144">
        <f>'DATA DASH'!C6144</f>
        <v/>
      </c>
      <c r="D6144">
        <f>'DATA DASH'!D6144</f>
        <v/>
      </c>
      <c r="E6144">
        <f>'DATA DASH'!E6144</f>
        <v/>
      </c>
      <c r="F6144">
        <f>'DATA DASH'!F6144</f>
        <v/>
      </c>
      <c r="G6144">
        <f>'DATA DASH'!G6144</f>
        <v/>
      </c>
      <c r="H6144">
        <f>'DATA DASH'!H6144</f>
        <v/>
      </c>
      <c r="I6144">
        <f>'DATA DASH'!I6144</f>
        <v/>
      </c>
      <c r="J6144">
        <f>'DATA DASH'!J6144</f>
        <v/>
      </c>
      <c r="K6144">
        <f>'DATA DASH'!K6144</f>
        <v/>
      </c>
      <c r="L6144">
        <f>'DATA DASH'!L6144</f>
        <v/>
      </c>
      <c r="M6144">
        <f>'DATA DASH'!M6144</f>
        <v/>
      </c>
    </row>
    <row r="6145">
      <c r="A6145">
        <f>'DATA DASH'!A6145</f>
        <v/>
      </c>
      <c r="B6145">
        <f>'DATA DASH'!B6145</f>
        <v/>
      </c>
      <c r="C6145">
        <f>'DATA DASH'!C6145</f>
        <v/>
      </c>
      <c r="D6145">
        <f>'DATA DASH'!D6145</f>
        <v/>
      </c>
      <c r="E6145">
        <f>'DATA DASH'!E6145</f>
        <v/>
      </c>
      <c r="F6145">
        <f>'DATA DASH'!F6145</f>
        <v/>
      </c>
      <c r="G6145">
        <f>'DATA DASH'!G6145</f>
        <v/>
      </c>
      <c r="H6145">
        <f>'DATA DASH'!H6145</f>
        <v/>
      </c>
      <c r="I6145">
        <f>'DATA DASH'!I6145</f>
        <v/>
      </c>
      <c r="J6145">
        <f>'DATA DASH'!J6145</f>
        <v/>
      </c>
      <c r="K6145">
        <f>'DATA DASH'!K6145</f>
        <v/>
      </c>
      <c r="L6145">
        <f>'DATA DASH'!L6145</f>
        <v/>
      </c>
      <c r="M6145">
        <f>'DATA DASH'!M6145</f>
        <v/>
      </c>
    </row>
    <row r="6146">
      <c r="A6146">
        <f>'DATA DASH'!A6146</f>
        <v/>
      </c>
      <c r="B6146">
        <f>'DATA DASH'!B6146</f>
        <v/>
      </c>
      <c r="C6146">
        <f>'DATA DASH'!C6146</f>
        <v/>
      </c>
      <c r="D6146">
        <f>'DATA DASH'!D6146</f>
        <v/>
      </c>
      <c r="E6146">
        <f>'DATA DASH'!E6146</f>
        <v/>
      </c>
      <c r="F6146">
        <f>'DATA DASH'!F6146</f>
        <v/>
      </c>
      <c r="G6146">
        <f>'DATA DASH'!G6146</f>
        <v/>
      </c>
      <c r="H6146">
        <f>'DATA DASH'!H6146</f>
        <v/>
      </c>
      <c r="I6146">
        <f>'DATA DASH'!I6146</f>
        <v/>
      </c>
      <c r="J6146">
        <f>'DATA DASH'!J6146</f>
        <v/>
      </c>
      <c r="K6146">
        <f>'DATA DASH'!K6146</f>
        <v/>
      </c>
      <c r="L6146">
        <f>'DATA DASH'!L6146</f>
        <v/>
      </c>
      <c r="M6146">
        <f>'DATA DASH'!M6146</f>
        <v/>
      </c>
    </row>
    <row r="6147">
      <c r="A6147">
        <f>'DATA DASH'!A6147</f>
        <v/>
      </c>
      <c r="B6147">
        <f>'DATA DASH'!B6147</f>
        <v/>
      </c>
      <c r="C6147">
        <f>'DATA DASH'!C6147</f>
        <v/>
      </c>
      <c r="D6147">
        <f>'DATA DASH'!D6147</f>
        <v/>
      </c>
      <c r="E6147">
        <f>'DATA DASH'!E6147</f>
        <v/>
      </c>
      <c r="F6147">
        <f>'DATA DASH'!F6147</f>
        <v/>
      </c>
      <c r="G6147">
        <f>'DATA DASH'!G6147</f>
        <v/>
      </c>
      <c r="H6147">
        <f>'DATA DASH'!H6147</f>
        <v/>
      </c>
      <c r="I6147">
        <f>'DATA DASH'!I6147</f>
        <v/>
      </c>
      <c r="J6147">
        <f>'DATA DASH'!J6147</f>
        <v/>
      </c>
      <c r="K6147">
        <f>'DATA DASH'!K6147</f>
        <v/>
      </c>
      <c r="L6147">
        <f>'DATA DASH'!L6147</f>
        <v/>
      </c>
      <c r="M6147">
        <f>'DATA DASH'!M6147</f>
        <v/>
      </c>
    </row>
    <row r="6148">
      <c r="A6148">
        <f>'DATA DASH'!A6148</f>
        <v/>
      </c>
      <c r="B6148">
        <f>'DATA DASH'!B6148</f>
        <v/>
      </c>
      <c r="C6148">
        <f>'DATA DASH'!C6148</f>
        <v/>
      </c>
      <c r="D6148">
        <f>'DATA DASH'!D6148</f>
        <v/>
      </c>
      <c r="E6148">
        <f>'DATA DASH'!E6148</f>
        <v/>
      </c>
      <c r="F6148">
        <f>'DATA DASH'!F6148</f>
        <v/>
      </c>
      <c r="G6148">
        <f>'DATA DASH'!G6148</f>
        <v/>
      </c>
      <c r="H6148">
        <f>'DATA DASH'!H6148</f>
        <v/>
      </c>
      <c r="I6148">
        <f>'DATA DASH'!I6148</f>
        <v/>
      </c>
      <c r="J6148">
        <f>'DATA DASH'!J6148</f>
        <v/>
      </c>
      <c r="K6148">
        <f>'DATA DASH'!K6148</f>
        <v/>
      </c>
      <c r="L6148">
        <f>'DATA DASH'!L6148</f>
        <v/>
      </c>
      <c r="M6148">
        <f>'DATA DASH'!M6148</f>
        <v/>
      </c>
    </row>
    <row r="6149">
      <c r="A6149">
        <f>'DATA DASH'!A6149</f>
        <v/>
      </c>
      <c r="B6149">
        <f>'DATA DASH'!B6149</f>
        <v/>
      </c>
      <c r="C6149">
        <f>'DATA DASH'!C6149</f>
        <v/>
      </c>
      <c r="D6149">
        <f>'DATA DASH'!D6149</f>
        <v/>
      </c>
      <c r="E6149">
        <f>'DATA DASH'!E6149</f>
        <v/>
      </c>
      <c r="F6149">
        <f>'DATA DASH'!F6149</f>
        <v/>
      </c>
      <c r="G6149">
        <f>'DATA DASH'!G6149</f>
        <v/>
      </c>
      <c r="H6149">
        <f>'DATA DASH'!H6149</f>
        <v/>
      </c>
      <c r="I6149">
        <f>'DATA DASH'!I6149</f>
        <v/>
      </c>
      <c r="J6149">
        <f>'DATA DASH'!J6149</f>
        <v/>
      </c>
      <c r="K6149">
        <f>'DATA DASH'!K6149</f>
        <v/>
      </c>
      <c r="L6149">
        <f>'DATA DASH'!L6149</f>
        <v/>
      </c>
      <c r="M6149">
        <f>'DATA DASH'!M6149</f>
        <v/>
      </c>
    </row>
    <row r="6150">
      <c r="A6150">
        <f>'DATA DASH'!A6150</f>
        <v/>
      </c>
      <c r="B6150">
        <f>'DATA DASH'!B6150</f>
        <v/>
      </c>
      <c r="C6150">
        <f>'DATA DASH'!C6150</f>
        <v/>
      </c>
      <c r="D6150">
        <f>'DATA DASH'!D6150</f>
        <v/>
      </c>
      <c r="E6150">
        <f>'DATA DASH'!E6150</f>
        <v/>
      </c>
      <c r="F6150">
        <f>'DATA DASH'!F6150</f>
        <v/>
      </c>
      <c r="G6150">
        <f>'DATA DASH'!G6150</f>
        <v/>
      </c>
      <c r="H6150">
        <f>'DATA DASH'!H6150</f>
        <v/>
      </c>
      <c r="I6150">
        <f>'DATA DASH'!I6150</f>
        <v/>
      </c>
      <c r="J6150">
        <f>'DATA DASH'!J6150</f>
        <v/>
      </c>
      <c r="K6150">
        <f>'DATA DASH'!K6150</f>
        <v/>
      </c>
      <c r="L6150">
        <f>'DATA DASH'!L6150</f>
        <v/>
      </c>
      <c r="M6150">
        <f>'DATA DASH'!M6150</f>
        <v/>
      </c>
    </row>
    <row r="6151">
      <c r="A6151">
        <f>'DATA DASH'!A6151</f>
        <v/>
      </c>
      <c r="B6151">
        <f>'DATA DASH'!B6151</f>
        <v/>
      </c>
      <c r="C6151">
        <f>'DATA DASH'!C6151</f>
        <v/>
      </c>
      <c r="D6151">
        <f>'DATA DASH'!D6151</f>
        <v/>
      </c>
      <c r="E6151">
        <f>'DATA DASH'!E6151</f>
        <v/>
      </c>
      <c r="F6151">
        <f>'DATA DASH'!F6151</f>
        <v/>
      </c>
      <c r="G6151">
        <f>'DATA DASH'!G6151</f>
        <v/>
      </c>
      <c r="H6151">
        <f>'DATA DASH'!H6151</f>
        <v/>
      </c>
      <c r="I6151">
        <f>'DATA DASH'!I6151</f>
        <v/>
      </c>
      <c r="J6151">
        <f>'DATA DASH'!J6151</f>
        <v/>
      </c>
      <c r="K6151">
        <f>'DATA DASH'!K6151</f>
        <v/>
      </c>
      <c r="L6151">
        <f>'DATA DASH'!L6151</f>
        <v/>
      </c>
      <c r="M6151">
        <f>'DATA DASH'!M6151</f>
        <v/>
      </c>
    </row>
    <row r="6152">
      <c r="A6152">
        <f>'DATA DASH'!A6152</f>
        <v/>
      </c>
      <c r="B6152">
        <f>'DATA DASH'!B6152</f>
        <v/>
      </c>
      <c r="C6152">
        <f>'DATA DASH'!C6152</f>
        <v/>
      </c>
      <c r="D6152">
        <f>'DATA DASH'!D6152</f>
        <v/>
      </c>
      <c r="E6152">
        <f>'DATA DASH'!E6152</f>
        <v/>
      </c>
      <c r="F6152">
        <f>'DATA DASH'!F6152</f>
        <v/>
      </c>
      <c r="G6152">
        <f>'DATA DASH'!G6152</f>
        <v/>
      </c>
      <c r="H6152">
        <f>'DATA DASH'!H6152</f>
        <v/>
      </c>
      <c r="I6152">
        <f>'DATA DASH'!I6152</f>
        <v/>
      </c>
      <c r="J6152">
        <f>'DATA DASH'!J6152</f>
        <v/>
      </c>
      <c r="K6152">
        <f>'DATA DASH'!K6152</f>
        <v/>
      </c>
      <c r="L6152">
        <f>'DATA DASH'!L6152</f>
        <v/>
      </c>
      <c r="M6152">
        <f>'DATA DASH'!M6152</f>
        <v/>
      </c>
    </row>
    <row r="6153">
      <c r="A6153">
        <f>'DATA DASH'!A6153</f>
        <v/>
      </c>
      <c r="B6153">
        <f>'DATA DASH'!B6153</f>
        <v/>
      </c>
      <c r="C6153">
        <f>'DATA DASH'!C6153</f>
        <v/>
      </c>
      <c r="D6153">
        <f>'DATA DASH'!D6153</f>
        <v/>
      </c>
      <c r="E6153">
        <f>'DATA DASH'!E6153</f>
        <v/>
      </c>
      <c r="F6153">
        <f>'DATA DASH'!F6153</f>
        <v/>
      </c>
      <c r="G6153">
        <f>'DATA DASH'!G6153</f>
        <v/>
      </c>
      <c r="H6153">
        <f>'DATA DASH'!H6153</f>
        <v/>
      </c>
      <c r="I6153">
        <f>'DATA DASH'!I6153</f>
        <v/>
      </c>
      <c r="J6153">
        <f>'DATA DASH'!J6153</f>
        <v/>
      </c>
      <c r="K6153">
        <f>'DATA DASH'!K6153</f>
        <v/>
      </c>
      <c r="L6153">
        <f>'DATA DASH'!L6153</f>
        <v/>
      </c>
      <c r="M6153">
        <f>'DATA DASH'!M6153</f>
        <v/>
      </c>
    </row>
    <row r="6154">
      <c r="A6154">
        <f>'DATA DASH'!A6154</f>
        <v/>
      </c>
      <c r="B6154">
        <f>'DATA DASH'!B6154</f>
        <v/>
      </c>
      <c r="C6154">
        <f>'DATA DASH'!C6154</f>
        <v/>
      </c>
      <c r="D6154">
        <f>'DATA DASH'!D6154</f>
        <v/>
      </c>
      <c r="E6154">
        <f>'DATA DASH'!E6154</f>
        <v/>
      </c>
      <c r="F6154">
        <f>'DATA DASH'!F6154</f>
        <v/>
      </c>
      <c r="G6154">
        <f>'DATA DASH'!G6154</f>
        <v/>
      </c>
      <c r="H6154">
        <f>'DATA DASH'!H6154</f>
        <v/>
      </c>
      <c r="I6154">
        <f>'DATA DASH'!I6154</f>
        <v/>
      </c>
      <c r="J6154">
        <f>'DATA DASH'!J6154</f>
        <v/>
      </c>
      <c r="K6154">
        <f>'DATA DASH'!K6154</f>
        <v/>
      </c>
      <c r="L6154">
        <f>'DATA DASH'!L6154</f>
        <v/>
      </c>
      <c r="M6154">
        <f>'DATA DASH'!M6154</f>
        <v/>
      </c>
    </row>
    <row r="6155">
      <c r="A6155">
        <f>'DATA DASH'!A6155</f>
        <v/>
      </c>
      <c r="B6155">
        <f>'DATA DASH'!B6155</f>
        <v/>
      </c>
      <c r="C6155">
        <f>'DATA DASH'!C6155</f>
        <v/>
      </c>
      <c r="D6155">
        <f>'DATA DASH'!D6155</f>
        <v/>
      </c>
      <c r="E6155">
        <f>'DATA DASH'!E6155</f>
        <v/>
      </c>
      <c r="F6155">
        <f>'DATA DASH'!F6155</f>
        <v/>
      </c>
      <c r="G6155">
        <f>'DATA DASH'!G6155</f>
        <v/>
      </c>
      <c r="H6155">
        <f>'DATA DASH'!H6155</f>
        <v/>
      </c>
      <c r="I6155">
        <f>'DATA DASH'!I6155</f>
        <v/>
      </c>
      <c r="J6155">
        <f>'DATA DASH'!J6155</f>
        <v/>
      </c>
      <c r="K6155">
        <f>'DATA DASH'!K6155</f>
        <v/>
      </c>
      <c r="L6155">
        <f>'DATA DASH'!L6155</f>
        <v/>
      </c>
      <c r="M6155">
        <f>'DATA DASH'!M6155</f>
        <v/>
      </c>
    </row>
    <row r="6156">
      <c r="A6156">
        <f>'DATA DASH'!A6156</f>
        <v/>
      </c>
      <c r="B6156">
        <f>'DATA DASH'!B6156</f>
        <v/>
      </c>
      <c r="C6156">
        <f>'DATA DASH'!C6156</f>
        <v/>
      </c>
      <c r="D6156">
        <f>'DATA DASH'!D6156</f>
        <v/>
      </c>
      <c r="E6156">
        <f>'DATA DASH'!E6156</f>
        <v/>
      </c>
      <c r="F6156">
        <f>'DATA DASH'!F6156</f>
        <v/>
      </c>
      <c r="G6156">
        <f>'DATA DASH'!G6156</f>
        <v/>
      </c>
      <c r="H6156">
        <f>'DATA DASH'!H6156</f>
        <v/>
      </c>
      <c r="I6156">
        <f>'DATA DASH'!I6156</f>
        <v/>
      </c>
      <c r="J6156">
        <f>'DATA DASH'!J6156</f>
        <v/>
      </c>
      <c r="K6156">
        <f>'DATA DASH'!K6156</f>
        <v/>
      </c>
      <c r="L6156">
        <f>'DATA DASH'!L6156</f>
        <v/>
      </c>
      <c r="M6156">
        <f>'DATA DASH'!M6156</f>
        <v/>
      </c>
    </row>
    <row r="6157">
      <c r="A6157">
        <f>'DATA DASH'!A6157</f>
        <v/>
      </c>
      <c r="B6157">
        <f>'DATA DASH'!B6157</f>
        <v/>
      </c>
      <c r="C6157">
        <f>'DATA DASH'!C6157</f>
        <v/>
      </c>
      <c r="D6157">
        <f>'DATA DASH'!D6157</f>
        <v/>
      </c>
      <c r="E6157">
        <f>'DATA DASH'!E6157</f>
        <v/>
      </c>
      <c r="F6157">
        <f>'DATA DASH'!F6157</f>
        <v/>
      </c>
      <c r="G6157">
        <f>'DATA DASH'!G6157</f>
        <v/>
      </c>
      <c r="H6157">
        <f>'DATA DASH'!H6157</f>
        <v/>
      </c>
      <c r="I6157">
        <f>'DATA DASH'!I6157</f>
        <v/>
      </c>
      <c r="J6157">
        <f>'DATA DASH'!J6157</f>
        <v/>
      </c>
      <c r="K6157">
        <f>'DATA DASH'!K6157</f>
        <v/>
      </c>
      <c r="L6157">
        <f>'DATA DASH'!L6157</f>
        <v/>
      </c>
      <c r="M6157">
        <f>'DATA DASH'!M6157</f>
        <v/>
      </c>
    </row>
    <row r="6158">
      <c r="A6158">
        <f>'DATA DASH'!A6158</f>
        <v/>
      </c>
      <c r="B6158">
        <f>'DATA DASH'!B6158</f>
        <v/>
      </c>
      <c r="C6158">
        <f>'DATA DASH'!C6158</f>
        <v/>
      </c>
      <c r="D6158">
        <f>'DATA DASH'!D6158</f>
        <v/>
      </c>
      <c r="E6158">
        <f>'DATA DASH'!E6158</f>
        <v/>
      </c>
      <c r="F6158">
        <f>'DATA DASH'!F6158</f>
        <v/>
      </c>
      <c r="G6158">
        <f>'DATA DASH'!G6158</f>
        <v/>
      </c>
      <c r="H6158">
        <f>'DATA DASH'!H6158</f>
        <v/>
      </c>
      <c r="I6158">
        <f>'DATA DASH'!I6158</f>
        <v/>
      </c>
      <c r="J6158">
        <f>'DATA DASH'!J6158</f>
        <v/>
      </c>
      <c r="K6158">
        <f>'DATA DASH'!K6158</f>
        <v/>
      </c>
      <c r="L6158">
        <f>'DATA DASH'!L6158</f>
        <v/>
      </c>
      <c r="M6158">
        <f>'DATA DASH'!M6158</f>
        <v/>
      </c>
    </row>
    <row r="6159">
      <c r="A6159">
        <f>'DATA DASH'!A6159</f>
        <v/>
      </c>
      <c r="B6159">
        <f>'DATA DASH'!B6159</f>
        <v/>
      </c>
      <c r="C6159">
        <f>'DATA DASH'!C6159</f>
        <v/>
      </c>
      <c r="D6159">
        <f>'DATA DASH'!D6159</f>
        <v/>
      </c>
      <c r="E6159">
        <f>'DATA DASH'!E6159</f>
        <v/>
      </c>
      <c r="F6159">
        <f>'DATA DASH'!F6159</f>
        <v/>
      </c>
      <c r="G6159">
        <f>'DATA DASH'!G6159</f>
        <v/>
      </c>
      <c r="H6159">
        <f>'DATA DASH'!H6159</f>
        <v/>
      </c>
      <c r="I6159">
        <f>'DATA DASH'!I6159</f>
        <v/>
      </c>
      <c r="J6159">
        <f>'DATA DASH'!J6159</f>
        <v/>
      </c>
      <c r="K6159">
        <f>'DATA DASH'!K6159</f>
        <v/>
      </c>
      <c r="L6159">
        <f>'DATA DASH'!L6159</f>
        <v/>
      </c>
      <c r="M6159">
        <f>'DATA DASH'!M6159</f>
        <v/>
      </c>
    </row>
    <row r="6160">
      <c r="A6160">
        <f>'DATA DASH'!A6160</f>
        <v/>
      </c>
      <c r="B6160">
        <f>'DATA DASH'!B6160</f>
        <v/>
      </c>
      <c r="C6160">
        <f>'DATA DASH'!C6160</f>
        <v/>
      </c>
      <c r="D6160">
        <f>'DATA DASH'!D6160</f>
        <v/>
      </c>
      <c r="E6160">
        <f>'DATA DASH'!E6160</f>
        <v/>
      </c>
      <c r="F6160">
        <f>'DATA DASH'!F6160</f>
        <v/>
      </c>
      <c r="G6160">
        <f>'DATA DASH'!G6160</f>
        <v/>
      </c>
      <c r="H6160">
        <f>'DATA DASH'!H6160</f>
        <v/>
      </c>
      <c r="I6160">
        <f>'DATA DASH'!I6160</f>
        <v/>
      </c>
      <c r="J6160">
        <f>'DATA DASH'!J6160</f>
        <v/>
      </c>
      <c r="K6160">
        <f>'DATA DASH'!K6160</f>
        <v/>
      </c>
      <c r="L6160">
        <f>'DATA DASH'!L6160</f>
        <v/>
      </c>
      <c r="M6160">
        <f>'DATA DASH'!M6160</f>
        <v/>
      </c>
    </row>
    <row r="6161">
      <c r="A6161">
        <f>'DATA DASH'!A6161</f>
        <v/>
      </c>
      <c r="B6161">
        <f>'DATA DASH'!B6161</f>
        <v/>
      </c>
      <c r="C6161">
        <f>'DATA DASH'!C6161</f>
        <v/>
      </c>
      <c r="D6161">
        <f>'DATA DASH'!D6161</f>
        <v/>
      </c>
      <c r="E6161">
        <f>'DATA DASH'!E6161</f>
        <v/>
      </c>
      <c r="F6161">
        <f>'DATA DASH'!F6161</f>
        <v/>
      </c>
      <c r="G6161">
        <f>'DATA DASH'!G6161</f>
        <v/>
      </c>
      <c r="H6161">
        <f>'DATA DASH'!H6161</f>
        <v/>
      </c>
      <c r="I6161">
        <f>'DATA DASH'!I6161</f>
        <v/>
      </c>
      <c r="J6161">
        <f>'DATA DASH'!J6161</f>
        <v/>
      </c>
      <c r="K6161">
        <f>'DATA DASH'!K6161</f>
        <v/>
      </c>
      <c r="L6161">
        <f>'DATA DASH'!L6161</f>
        <v/>
      </c>
      <c r="M6161">
        <f>'DATA DASH'!M6161</f>
        <v/>
      </c>
    </row>
    <row r="6162">
      <c r="A6162">
        <f>'DATA DASH'!A6162</f>
        <v/>
      </c>
      <c r="B6162">
        <f>'DATA DASH'!B6162</f>
        <v/>
      </c>
      <c r="C6162">
        <f>'DATA DASH'!C6162</f>
        <v/>
      </c>
      <c r="D6162">
        <f>'DATA DASH'!D6162</f>
        <v/>
      </c>
      <c r="E6162">
        <f>'DATA DASH'!E6162</f>
        <v/>
      </c>
      <c r="F6162">
        <f>'DATA DASH'!F6162</f>
        <v/>
      </c>
      <c r="G6162">
        <f>'DATA DASH'!G6162</f>
        <v/>
      </c>
      <c r="H6162">
        <f>'DATA DASH'!H6162</f>
        <v/>
      </c>
      <c r="I6162">
        <f>'DATA DASH'!I6162</f>
        <v/>
      </c>
      <c r="J6162">
        <f>'DATA DASH'!J6162</f>
        <v/>
      </c>
      <c r="K6162">
        <f>'DATA DASH'!K6162</f>
        <v/>
      </c>
      <c r="L6162">
        <f>'DATA DASH'!L6162</f>
        <v/>
      </c>
      <c r="M6162">
        <f>'DATA DASH'!M6162</f>
        <v/>
      </c>
    </row>
    <row r="6163">
      <c r="A6163">
        <f>'DATA DASH'!A6163</f>
        <v/>
      </c>
      <c r="B6163">
        <f>'DATA DASH'!B6163</f>
        <v/>
      </c>
      <c r="C6163">
        <f>'DATA DASH'!C6163</f>
        <v/>
      </c>
      <c r="D6163">
        <f>'DATA DASH'!D6163</f>
        <v/>
      </c>
      <c r="E6163">
        <f>'DATA DASH'!E6163</f>
        <v/>
      </c>
      <c r="F6163">
        <f>'DATA DASH'!F6163</f>
        <v/>
      </c>
      <c r="G6163">
        <f>'DATA DASH'!G6163</f>
        <v/>
      </c>
      <c r="H6163">
        <f>'DATA DASH'!H6163</f>
        <v/>
      </c>
      <c r="I6163">
        <f>'DATA DASH'!I6163</f>
        <v/>
      </c>
      <c r="J6163">
        <f>'DATA DASH'!J6163</f>
        <v/>
      </c>
      <c r="K6163">
        <f>'DATA DASH'!K6163</f>
        <v/>
      </c>
      <c r="L6163">
        <f>'DATA DASH'!L6163</f>
        <v/>
      </c>
      <c r="M6163">
        <f>'DATA DASH'!M6163</f>
        <v/>
      </c>
    </row>
    <row r="6164">
      <c r="A6164">
        <f>'DATA DASH'!A6164</f>
        <v/>
      </c>
      <c r="B6164">
        <f>'DATA DASH'!B6164</f>
        <v/>
      </c>
      <c r="C6164">
        <f>'DATA DASH'!C6164</f>
        <v/>
      </c>
      <c r="D6164">
        <f>'DATA DASH'!D6164</f>
        <v/>
      </c>
      <c r="E6164">
        <f>'DATA DASH'!E6164</f>
        <v/>
      </c>
      <c r="F6164">
        <f>'DATA DASH'!F6164</f>
        <v/>
      </c>
      <c r="G6164">
        <f>'DATA DASH'!G6164</f>
        <v/>
      </c>
      <c r="H6164">
        <f>'DATA DASH'!H6164</f>
        <v/>
      </c>
      <c r="I6164">
        <f>'DATA DASH'!I6164</f>
        <v/>
      </c>
      <c r="J6164">
        <f>'DATA DASH'!J6164</f>
        <v/>
      </c>
      <c r="K6164">
        <f>'DATA DASH'!K6164</f>
        <v/>
      </c>
      <c r="L6164">
        <f>'DATA DASH'!L6164</f>
        <v/>
      </c>
      <c r="M6164">
        <f>'DATA DASH'!M6164</f>
        <v/>
      </c>
    </row>
    <row r="6165">
      <c r="A6165">
        <f>'DATA DASH'!A6165</f>
        <v/>
      </c>
      <c r="B6165">
        <f>'DATA DASH'!B6165</f>
        <v/>
      </c>
      <c r="C6165">
        <f>'DATA DASH'!C6165</f>
        <v/>
      </c>
      <c r="D6165">
        <f>'DATA DASH'!D6165</f>
        <v/>
      </c>
      <c r="E6165">
        <f>'DATA DASH'!E6165</f>
        <v/>
      </c>
      <c r="F6165">
        <f>'DATA DASH'!F6165</f>
        <v/>
      </c>
      <c r="G6165">
        <f>'DATA DASH'!G6165</f>
        <v/>
      </c>
      <c r="H6165">
        <f>'DATA DASH'!H6165</f>
        <v/>
      </c>
      <c r="I6165">
        <f>'DATA DASH'!I6165</f>
        <v/>
      </c>
      <c r="J6165">
        <f>'DATA DASH'!J6165</f>
        <v/>
      </c>
      <c r="K6165">
        <f>'DATA DASH'!K6165</f>
        <v/>
      </c>
      <c r="L6165">
        <f>'DATA DASH'!L6165</f>
        <v/>
      </c>
      <c r="M6165">
        <f>'DATA DASH'!M6165</f>
        <v/>
      </c>
    </row>
    <row r="6166">
      <c r="A6166">
        <f>'DATA DASH'!A6166</f>
        <v/>
      </c>
      <c r="B6166">
        <f>'DATA DASH'!B6166</f>
        <v/>
      </c>
      <c r="C6166">
        <f>'DATA DASH'!C6166</f>
        <v/>
      </c>
      <c r="D6166">
        <f>'DATA DASH'!D6166</f>
        <v/>
      </c>
      <c r="E6166">
        <f>'DATA DASH'!E6166</f>
        <v/>
      </c>
      <c r="F6166">
        <f>'DATA DASH'!F6166</f>
        <v/>
      </c>
      <c r="G6166">
        <f>'DATA DASH'!G6166</f>
        <v/>
      </c>
      <c r="H6166">
        <f>'DATA DASH'!H6166</f>
        <v/>
      </c>
      <c r="I6166">
        <f>'DATA DASH'!I6166</f>
        <v/>
      </c>
      <c r="J6166">
        <f>'DATA DASH'!J6166</f>
        <v/>
      </c>
      <c r="K6166">
        <f>'DATA DASH'!K6166</f>
        <v/>
      </c>
      <c r="L6166">
        <f>'DATA DASH'!L6166</f>
        <v/>
      </c>
      <c r="M6166">
        <f>'DATA DASH'!M6166</f>
        <v/>
      </c>
    </row>
    <row r="6167">
      <c r="A6167">
        <f>'DATA DASH'!A6167</f>
        <v/>
      </c>
      <c r="B6167">
        <f>'DATA DASH'!B6167</f>
        <v/>
      </c>
      <c r="C6167">
        <f>'DATA DASH'!C6167</f>
        <v/>
      </c>
      <c r="D6167">
        <f>'DATA DASH'!D6167</f>
        <v/>
      </c>
      <c r="E6167">
        <f>'DATA DASH'!E6167</f>
        <v/>
      </c>
      <c r="F6167">
        <f>'DATA DASH'!F6167</f>
        <v/>
      </c>
      <c r="G6167">
        <f>'DATA DASH'!G6167</f>
        <v/>
      </c>
      <c r="H6167">
        <f>'DATA DASH'!H6167</f>
        <v/>
      </c>
      <c r="I6167">
        <f>'DATA DASH'!I6167</f>
        <v/>
      </c>
      <c r="J6167">
        <f>'DATA DASH'!J6167</f>
        <v/>
      </c>
      <c r="K6167">
        <f>'DATA DASH'!K6167</f>
        <v/>
      </c>
      <c r="L6167">
        <f>'DATA DASH'!L6167</f>
        <v/>
      </c>
      <c r="M6167">
        <f>'DATA DASH'!M6167</f>
        <v/>
      </c>
    </row>
    <row r="6168">
      <c r="A6168">
        <f>'DATA DASH'!A6168</f>
        <v/>
      </c>
      <c r="B6168">
        <f>'DATA DASH'!B6168</f>
        <v/>
      </c>
      <c r="C6168">
        <f>'DATA DASH'!C6168</f>
        <v/>
      </c>
      <c r="D6168">
        <f>'DATA DASH'!D6168</f>
        <v/>
      </c>
      <c r="E6168">
        <f>'DATA DASH'!E6168</f>
        <v/>
      </c>
      <c r="F6168">
        <f>'DATA DASH'!F6168</f>
        <v/>
      </c>
      <c r="G6168">
        <f>'DATA DASH'!G6168</f>
        <v/>
      </c>
      <c r="H6168">
        <f>'DATA DASH'!H6168</f>
        <v/>
      </c>
      <c r="I6168">
        <f>'DATA DASH'!I6168</f>
        <v/>
      </c>
      <c r="J6168">
        <f>'DATA DASH'!J6168</f>
        <v/>
      </c>
      <c r="K6168">
        <f>'DATA DASH'!K6168</f>
        <v/>
      </c>
      <c r="L6168">
        <f>'DATA DASH'!L6168</f>
        <v/>
      </c>
      <c r="M6168">
        <f>'DATA DASH'!M6168</f>
        <v/>
      </c>
    </row>
    <row r="6169">
      <c r="A6169">
        <f>'DATA DASH'!A6169</f>
        <v/>
      </c>
      <c r="B6169">
        <f>'DATA DASH'!B6169</f>
        <v/>
      </c>
      <c r="C6169">
        <f>'DATA DASH'!C6169</f>
        <v/>
      </c>
      <c r="D6169">
        <f>'DATA DASH'!D6169</f>
        <v/>
      </c>
      <c r="E6169">
        <f>'DATA DASH'!E6169</f>
        <v/>
      </c>
      <c r="F6169">
        <f>'DATA DASH'!F6169</f>
        <v/>
      </c>
      <c r="G6169">
        <f>'DATA DASH'!G6169</f>
        <v/>
      </c>
      <c r="H6169">
        <f>'DATA DASH'!H6169</f>
        <v/>
      </c>
      <c r="I6169">
        <f>'DATA DASH'!I6169</f>
        <v/>
      </c>
      <c r="J6169">
        <f>'DATA DASH'!J6169</f>
        <v/>
      </c>
      <c r="K6169">
        <f>'DATA DASH'!K6169</f>
        <v/>
      </c>
      <c r="L6169">
        <f>'DATA DASH'!L6169</f>
        <v/>
      </c>
      <c r="M6169">
        <f>'DATA DASH'!M6169</f>
        <v/>
      </c>
    </row>
    <row r="6170">
      <c r="A6170">
        <f>'DATA DASH'!A6170</f>
        <v/>
      </c>
      <c r="B6170">
        <f>'DATA DASH'!B6170</f>
        <v/>
      </c>
      <c r="C6170">
        <f>'DATA DASH'!C6170</f>
        <v/>
      </c>
      <c r="D6170">
        <f>'DATA DASH'!D6170</f>
        <v/>
      </c>
      <c r="E6170">
        <f>'DATA DASH'!E6170</f>
        <v/>
      </c>
      <c r="F6170">
        <f>'DATA DASH'!F6170</f>
        <v/>
      </c>
      <c r="G6170">
        <f>'DATA DASH'!G6170</f>
        <v/>
      </c>
      <c r="H6170">
        <f>'DATA DASH'!H6170</f>
        <v/>
      </c>
      <c r="I6170">
        <f>'DATA DASH'!I6170</f>
        <v/>
      </c>
      <c r="J6170">
        <f>'DATA DASH'!J6170</f>
        <v/>
      </c>
      <c r="K6170">
        <f>'DATA DASH'!K6170</f>
        <v/>
      </c>
      <c r="L6170">
        <f>'DATA DASH'!L6170</f>
        <v/>
      </c>
      <c r="M6170">
        <f>'DATA DASH'!M6170</f>
        <v/>
      </c>
    </row>
    <row r="6171">
      <c r="A6171">
        <f>'DATA DASH'!A6171</f>
        <v/>
      </c>
      <c r="B6171">
        <f>'DATA DASH'!B6171</f>
        <v/>
      </c>
      <c r="C6171">
        <f>'DATA DASH'!C6171</f>
        <v/>
      </c>
      <c r="D6171">
        <f>'DATA DASH'!D6171</f>
        <v/>
      </c>
      <c r="E6171">
        <f>'DATA DASH'!E6171</f>
        <v/>
      </c>
      <c r="F6171">
        <f>'DATA DASH'!F6171</f>
        <v/>
      </c>
      <c r="G6171">
        <f>'DATA DASH'!G6171</f>
        <v/>
      </c>
      <c r="H6171">
        <f>'DATA DASH'!H6171</f>
        <v/>
      </c>
      <c r="I6171">
        <f>'DATA DASH'!I6171</f>
        <v/>
      </c>
      <c r="J6171">
        <f>'DATA DASH'!J6171</f>
        <v/>
      </c>
      <c r="K6171">
        <f>'DATA DASH'!K6171</f>
        <v/>
      </c>
      <c r="L6171">
        <f>'DATA DASH'!L6171</f>
        <v/>
      </c>
      <c r="M6171">
        <f>'DATA DASH'!M6171</f>
        <v/>
      </c>
    </row>
    <row r="6172">
      <c r="A6172">
        <f>'DATA DASH'!A6172</f>
        <v/>
      </c>
      <c r="B6172">
        <f>'DATA DASH'!B6172</f>
        <v/>
      </c>
      <c r="C6172">
        <f>'DATA DASH'!C6172</f>
        <v/>
      </c>
      <c r="D6172">
        <f>'DATA DASH'!D6172</f>
        <v/>
      </c>
      <c r="E6172">
        <f>'DATA DASH'!E6172</f>
        <v/>
      </c>
      <c r="F6172">
        <f>'DATA DASH'!F6172</f>
        <v/>
      </c>
      <c r="G6172">
        <f>'DATA DASH'!G6172</f>
        <v/>
      </c>
      <c r="H6172">
        <f>'DATA DASH'!H6172</f>
        <v/>
      </c>
      <c r="I6172">
        <f>'DATA DASH'!I6172</f>
        <v/>
      </c>
      <c r="J6172">
        <f>'DATA DASH'!J6172</f>
        <v/>
      </c>
      <c r="K6172">
        <f>'DATA DASH'!K6172</f>
        <v/>
      </c>
      <c r="L6172">
        <f>'DATA DASH'!L6172</f>
        <v/>
      </c>
      <c r="M6172">
        <f>'DATA DASH'!M6172</f>
        <v/>
      </c>
    </row>
    <row r="6173">
      <c r="A6173">
        <f>'DATA DASH'!A6173</f>
        <v/>
      </c>
      <c r="B6173">
        <f>'DATA DASH'!B6173</f>
        <v/>
      </c>
      <c r="C6173">
        <f>'DATA DASH'!C6173</f>
        <v/>
      </c>
      <c r="D6173">
        <f>'DATA DASH'!D6173</f>
        <v/>
      </c>
      <c r="E6173">
        <f>'DATA DASH'!E6173</f>
        <v/>
      </c>
      <c r="F6173">
        <f>'DATA DASH'!F6173</f>
        <v/>
      </c>
      <c r="G6173">
        <f>'DATA DASH'!G6173</f>
        <v/>
      </c>
      <c r="H6173">
        <f>'DATA DASH'!H6173</f>
        <v/>
      </c>
      <c r="I6173">
        <f>'DATA DASH'!I6173</f>
        <v/>
      </c>
      <c r="J6173">
        <f>'DATA DASH'!J6173</f>
        <v/>
      </c>
      <c r="K6173">
        <f>'DATA DASH'!K6173</f>
        <v/>
      </c>
      <c r="L6173">
        <f>'DATA DASH'!L6173</f>
        <v/>
      </c>
      <c r="M6173">
        <f>'DATA DASH'!M6173</f>
        <v/>
      </c>
    </row>
    <row r="6174">
      <c r="A6174">
        <f>'DATA DASH'!A6174</f>
        <v/>
      </c>
      <c r="B6174">
        <f>'DATA DASH'!B6174</f>
        <v/>
      </c>
      <c r="C6174">
        <f>'DATA DASH'!C6174</f>
        <v/>
      </c>
      <c r="D6174">
        <f>'DATA DASH'!D6174</f>
        <v/>
      </c>
      <c r="E6174">
        <f>'DATA DASH'!E6174</f>
        <v/>
      </c>
      <c r="F6174">
        <f>'DATA DASH'!F6174</f>
        <v/>
      </c>
      <c r="G6174">
        <f>'DATA DASH'!G6174</f>
        <v/>
      </c>
      <c r="H6174">
        <f>'DATA DASH'!H6174</f>
        <v/>
      </c>
      <c r="I6174">
        <f>'DATA DASH'!I6174</f>
        <v/>
      </c>
      <c r="J6174">
        <f>'DATA DASH'!J6174</f>
        <v/>
      </c>
      <c r="K6174">
        <f>'DATA DASH'!K6174</f>
        <v/>
      </c>
      <c r="L6174">
        <f>'DATA DASH'!L6174</f>
        <v/>
      </c>
      <c r="M6174">
        <f>'DATA DASH'!M6174</f>
        <v/>
      </c>
    </row>
    <row r="6175">
      <c r="A6175">
        <f>'DATA DASH'!A6175</f>
        <v/>
      </c>
      <c r="B6175">
        <f>'DATA DASH'!B6175</f>
        <v/>
      </c>
      <c r="C6175">
        <f>'DATA DASH'!C6175</f>
        <v/>
      </c>
      <c r="D6175">
        <f>'DATA DASH'!D6175</f>
        <v/>
      </c>
      <c r="E6175">
        <f>'DATA DASH'!E6175</f>
        <v/>
      </c>
      <c r="F6175">
        <f>'DATA DASH'!F6175</f>
        <v/>
      </c>
      <c r="G6175">
        <f>'DATA DASH'!G6175</f>
        <v/>
      </c>
      <c r="H6175">
        <f>'DATA DASH'!H6175</f>
        <v/>
      </c>
      <c r="I6175">
        <f>'DATA DASH'!I6175</f>
        <v/>
      </c>
      <c r="J6175">
        <f>'DATA DASH'!J6175</f>
        <v/>
      </c>
      <c r="K6175">
        <f>'DATA DASH'!K6175</f>
        <v/>
      </c>
      <c r="L6175">
        <f>'DATA DASH'!L6175</f>
        <v/>
      </c>
      <c r="M6175">
        <f>'DATA DASH'!M6175</f>
        <v/>
      </c>
    </row>
    <row r="6176">
      <c r="A6176">
        <f>'DATA DASH'!A6176</f>
        <v/>
      </c>
      <c r="B6176">
        <f>'DATA DASH'!B6176</f>
        <v/>
      </c>
      <c r="C6176">
        <f>'DATA DASH'!C6176</f>
        <v/>
      </c>
      <c r="D6176">
        <f>'DATA DASH'!D6176</f>
        <v/>
      </c>
      <c r="E6176">
        <f>'DATA DASH'!E6176</f>
        <v/>
      </c>
      <c r="F6176">
        <f>'DATA DASH'!F6176</f>
        <v/>
      </c>
      <c r="G6176">
        <f>'DATA DASH'!G6176</f>
        <v/>
      </c>
      <c r="H6176">
        <f>'DATA DASH'!H6176</f>
        <v/>
      </c>
      <c r="I6176">
        <f>'DATA DASH'!I6176</f>
        <v/>
      </c>
      <c r="J6176">
        <f>'DATA DASH'!J6176</f>
        <v/>
      </c>
      <c r="K6176">
        <f>'DATA DASH'!K6176</f>
        <v/>
      </c>
      <c r="L6176">
        <f>'DATA DASH'!L6176</f>
        <v/>
      </c>
      <c r="M6176">
        <f>'DATA DASH'!M6176</f>
        <v/>
      </c>
    </row>
    <row r="6177">
      <c r="A6177">
        <f>'DATA DASH'!A6177</f>
        <v/>
      </c>
      <c r="B6177">
        <f>'DATA DASH'!B6177</f>
        <v/>
      </c>
      <c r="C6177">
        <f>'DATA DASH'!C6177</f>
        <v/>
      </c>
      <c r="D6177">
        <f>'DATA DASH'!D6177</f>
        <v/>
      </c>
      <c r="E6177">
        <f>'DATA DASH'!E6177</f>
        <v/>
      </c>
      <c r="F6177">
        <f>'DATA DASH'!F6177</f>
        <v/>
      </c>
      <c r="G6177">
        <f>'DATA DASH'!G6177</f>
        <v/>
      </c>
      <c r="H6177">
        <f>'DATA DASH'!H6177</f>
        <v/>
      </c>
      <c r="I6177">
        <f>'DATA DASH'!I6177</f>
        <v/>
      </c>
      <c r="J6177">
        <f>'DATA DASH'!J6177</f>
        <v/>
      </c>
      <c r="K6177">
        <f>'DATA DASH'!K6177</f>
        <v/>
      </c>
      <c r="L6177">
        <f>'DATA DASH'!L6177</f>
        <v/>
      </c>
      <c r="M6177">
        <f>'DATA DASH'!M6177</f>
        <v/>
      </c>
    </row>
    <row r="6178">
      <c r="A6178">
        <f>'DATA DASH'!A6178</f>
        <v/>
      </c>
      <c r="B6178">
        <f>'DATA DASH'!B6178</f>
        <v/>
      </c>
      <c r="C6178">
        <f>'DATA DASH'!C6178</f>
        <v/>
      </c>
      <c r="D6178">
        <f>'DATA DASH'!D6178</f>
        <v/>
      </c>
      <c r="E6178">
        <f>'DATA DASH'!E6178</f>
        <v/>
      </c>
      <c r="F6178">
        <f>'DATA DASH'!F6178</f>
        <v/>
      </c>
      <c r="G6178">
        <f>'DATA DASH'!G6178</f>
        <v/>
      </c>
      <c r="H6178">
        <f>'DATA DASH'!H6178</f>
        <v/>
      </c>
      <c r="I6178">
        <f>'DATA DASH'!I6178</f>
        <v/>
      </c>
      <c r="J6178">
        <f>'DATA DASH'!J6178</f>
        <v/>
      </c>
      <c r="K6178">
        <f>'DATA DASH'!K6178</f>
        <v/>
      </c>
      <c r="L6178">
        <f>'DATA DASH'!L6178</f>
        <v/>
      </c>
      <c r="M6178">
        <f>'DATA DASH'!M6178</f>
        <v/>
      </c>
    </row>
    <row r="6179">
      <c r="A6179">
        <f>'DATA DASH'!A6179</f>
        <v/>
      </c>
      <c r="B6179">
        <f>'DATA DASH'!B6179</f>
        <v/>
      </c>
      <c r="C6179">
        <f>'DATA DASH'!C6179</f>
        <v/>
      </c>
      <c r="D6179">
        <f>'DATA DASH'!D6179</f>
        <v/>
      </c>
      <c r="E6179">
        <f>'DATA DASH'!E6179</f>
        <v/>
      </c>
      <c r="F6179">
        <f>'DATA DASH'!F6179</f>
        <v/>
      </c>
      <c r="G6179">
        <f>'DATA DASH'!G6179</f>
        <v/>
      </c>
      <c r="H6179">
        <f>'DATA DASH'!H6179</f>
        <v/>
      </c>
      <c r="I6179">
        <f>'DATA DASH'!I6179</f>
        <v/>
      </c>
      <c r="J6179">
        <f>'DATA DASH'!J6179</f>
        <v/>
      </c>
      <c r="K6179">
        <f>'DATA DASH'!K6179</f>
        <v/>
      </c>
      <c r="L6179">
        <f>'DATA DASH'!L6179</f>
        <v/>
      </c>
      <c r="M6179">
        <f>'DATA DASH'!M6179</f>
        <v/>
      </c>
    </row>
    <row r="6180">
      <c r="A6180">
        <f>'DATA DASH'!A6180</f>
        <v/>
      </c>
      <c r="B6180">
        <f>'DATA DASH'!B6180</f>
        <v/>
      </c>
      <c r="C6180">
        <f>'DATA DASH'!C6180</f>
        <v/>
      </c>
      <c r="D6180">
        <f>'DATA DASH'!D6180</f>
        <v/>
      </c>
      <c r="E6180">
        <f>'DATA DASH'!E6180</f>
        <v/>
      </c>
      <c r="F6180">
        <f>'DATA DASH'!F6180</f>
        <v/>
      </c>
      <c r="G6180">
        <f>'DATA DASH'!G6180</f>
        <v/>
      </c>
      <c r="H6180">
        <f>'DATA DASH'!H6180</f>
        <v/>
      </c>
      <c r="I6180">
        <f>'DATA DASH'!I6180</f>
        <v/>
      </c>
      <c r="J6180">
        <f>'DATA DASH'!J6180</f>
        <v/>
      </c>
      <c r="K6180">
        <f>'DATA DASH'!K6180</f>
        <v/>
      </c>
      <c r="L6180">
        <f>'DATA DASH'!L6180</f>
        <v/>
      </c>
      <c r="M6180">
        <f>'DATA DASH'!M6180</f>
        <v/>
      </c>
    </row>
    <row r="6181">
      <c r="A6181">
        <f>'DATA DASH'!A6181</f>
        <v/>
      </c>
      <c r="B6181">
        <f>'DATA DASH'!B6181</f>
        <v/>
      </c>
      <c r="C6181">
        <f>'DATA DASH'!C6181</f>
        <v/>
      </c>
      <c r="D6181">
        <f>'DATA DASH'!D6181</f>
        <v/>
      </c>
      <c r="E6181">
        <f>'DATA DASH'!E6181</f>
        <v/>
      </c>
      <c r="F6181">
        <f>'DATA DASH'!F6181</f>
        <v/>
      </c>
      <c r="G6181">
        <f>'DATA DASH'!G6181</f>
        <v/>
      </c>
      <c r="H6181">
        <f>'DATA DASH'!H6181</f>
        <v/>
      </c>
      <c r="I6181">
        <f>'DATA DASH'!I6181</f>
        <v/>
      </c>
      <c r="J6181">
        <f>'DATA DASH'!J6181</f>
        <v/>
      </c>
      <c r="K6181">
        <f>'DATA DASH'!K6181</f>
        <v/>
      </c>
      <c r="L6181">
        <f>'DATA DASH'!L6181</f>
        <v/>
      </c>
      <c r="M6181">
        <f>'DATA DASH'!M6181</f>
        <v/>
      </c>
    </row>
    <row r="6182">
      <c r="A6182">
        <f>'DATA DASH'!A6182</f>
        <v/>
      </c>
      <c r="B6182">
        <f>'DATA DASH'!B6182</f>
        <v/>
      </c>
      <c r="C6182">
        <f>'DATA DASH'!C6182</f>
        <v/>
      </c>
      <c r="D6182">
        <f>'DATA DASH'!D6182</f>
        <v/>
      </c>
      <c r="E6182">
        <f>'DATA DASH'!E6182</f>
        <v/>
      </c>
      <c r="F6182">
        <f>'DATA DASH'!F6182</f>
        <v/>
      </c>
      <c r="G6182">
        <f>'DATA DASH'!G6182</f>
        <v/>
      </c>
      <c r="H6182">
        <f>'DATA DASH'!H6182</f>
        <v/>
      </c>
      <c r="I6182">
        <f>'DATA DASH'!I6182</f>
        <v/>
      </c>
      <c r="J6182">
        <f>'DATA DASH'!J6182</f>
        <v/>
      </c>
      <c r="K6182">
        <f>'DATA DASH'!K6182</f>
        <v/>
      </c>
      <c r="L6182">
        <f>'DATA DASH'!L6182</f>
        <v/>
      </c>
      <c r="M6182">
        <f>'DATA DASH'!M6182</f>
        <v/>
      </c>
    </row>
    <row r="6183">
      <c r="A6183">
        <f>'DATA DASH'!A6183</f>
        <v/>
      </c>
      <c r="B6183">
        <f>'DATA DASH'!B6183</f>
        <v/>
      </c>
      <c r="C6183">
        <f>'DATA DASH'!C6183</f>
        <v/>
      </c>
      <c r="D6183">
        <f>'DATA DASH'!D6183</f>
        <v/>
      </c>
      <c r="E6183">
        <f>'DATA DASH'!E6183</f>
        <v/>
      </c>
      <c r="F6183">
        <f>'DATA DASH'!F6183</f>
        <v/>
      </c>
      <c r="G6183">
        <f>'DATA DASH'!G6183</f>
        <v/>
      </c>
      <c r="H6183">
        <f>'DATA DASH'!H6183</f>
        <v/>
      </c>
      <c r="I6183">
        <f>'DATA DASH'!I6183</f>
        <v/>
      </c>
      <c r="J6183">
        <f>'DATA DASH'!J6183</f>
        <v/>
      </c>
      <c r="K6183">
        <f>'DATA DASH'!K6183</f>
        <v/>
      </c>
      <c r="L6183">
        <f>'DATA DASH'!L6183</f>
        <v/>
      </c>
      <c r="M6183">
        <f>'DATA DASH'!M6183</f>
        <v/>
      </c>
    </row>
    <row r="6184">
      <c r="A6184">
        <f>'DATA DASH'!A6184</f>
        <v/>
      </c>
      <c r="B6184">
        <f>'DATA DASH'!B6184</f>
        <v/>
      </c>
      <c r="C6184">
        <f>'DATA DASH'!C6184</f>
        <v/>
      </c>
      <c r="D6184">
        <f>'DATA DASH'!D6184</f>
        <v/>
      </c>
      <c r="E6184">
        <f>'DATA DASH'!E6184</f>
        <v/>
      </c>
      <c r="F6184">
        <f>'DATA DASH'!F6184</f>
        <v/>
      </c>
      <c r="G6184">
        <f>'DATA DASH'!G6184</f>
        <v/>
      </c>
      <c r="H6184">
        <f>'DATA DASH'!H6184</f>
        <v/>
      </c>
      <c r="I6184">
        <f>'DATA DASH'!I6184</f>
        <v/>
      </c>
      <c r="J6184">
        <f>'DATA DASH'!J6184</f>
        <v/>
      </c>
      <c r="K6184">
        <f>'DATA DASH'!K6184</f>
        <v/>
      </c>
      <c r="L6184">
        <f>'DATA DASH'!L6184</f>
        <v/>
      </c>
      <c r="M6184">
        <f>'DATA DASH'!M6184</f>
        <v/>
      </c>
    </row>
    <row r="6185">
      <c r="A6185">
        <f>'DATA DASH'!A6185</f>
        <v/>
      </c>
      <c r="B6185">
        <f>'DATA DASH'!B6185</f>
        <v/>
      </c>
      <c r="C6185">
        <f>'DATA DASH'!C6185</f>
        <v/>
      </c>
      <c r="D6185">
        <f>'DATA DASH'!D6185</f>
        <v/>
      </c>
      <c r="E6185">
        <f>'DATA DASH'!E6185</f>
        <v/>
      </c>
      <c r="F6185">
        <f>'DATA DASH'!F6185</f>
        <v/>
      </c>
      <c r="G6185">
        <f>'DATA DASH'!G6185</f>
        <v/>
      </c>
      <c r="H6185">
        <f>'DATA DASH'!H6185</f>
        <v/>
      </c>
      <c r="I6185">
        <f>'DATA DASH'!I6185</f>
        <v/>
      </c>
      <c r="J6185">
        <f>'DATA DASH'!J6185</f>
        <v/>
      </c>
      <c r="K6185">
        <f>'DATA DASH'!K6185</f>
        <v/>
      </c>
      <c r="L6185">
        <f>'DATA DASH'!L6185</f>
        <v/>
      </c>
      <c r="M6185">
        <f>'DATA DASH'!M6185</f>
        <v/>
      </c>
    </row>
    <row r="6186">
      <c r="A6186">
        <f>'DATA DASH'!A6186</f>
        <v/>
      </c>
      <c r="B6186">
        <f>'DATA DASH'!B6186</f>
        <v/>
      </c>
      <c r="C6186">
        <f>'DATA DASH'!C6186</f>
        <v/>
      </c>
      <c r="D6186">
        <f>'DATA DASH'!D6186</f>
        <v/>
      </c>
      <c r="E6186">
        <f>'DATA DASH'!E6186</f>
        <v/>
      </c>
      <c r="F6186">
        <f>'DATA DASH'!F6186</f>
        <v/>
      </c>
      <c r="G6186">
        <f>'DATA DASH'!G6186</f>
        <v/>
      </c>
      <c r="H6186">
        <f>'DATA DASH'!H6186</f>
        <v/>
      </c>
      <c r="I6186">
        <f>'DATA DASH'!I6186</f>
        <v/>
      </c>
      <c r="J6186">
        <f>'DATA DASH'!J6186</f>
        <v/>
      </c>
      <c r="K6186">
        <f>'DATA DASH'!K6186</f>
        <v/>
      </c>
      <c r="L6186">
        <f>'DATA DASH'!L6186</f>
        <v/>
      </c>
      <c r="M6186">
        <f>'DATA DASH'!M6186</f>
        <v/>
      </c>
    </row>
    <row r="6187">
      <c r="A6187">
        <f>'DATA DASH'!A6187</f>
        <v/>
      </c>
      <c r="B6187">
        <f>'DATA DASH'!B6187</f>
        <v/>
      </c>
      <c r="C6187">
        <f>'DATA DASH'!C6187</f>
        <v/>
      </c>
      <c r="D6187">
        <f>'DATA DASH'!D6187</f>
        <v/>
      </c>
      <c r="E6187">
        <f>'DATA DASH'!E6187</f>
        <v/>
      </c>
      <c r="F6187">
        <f>'DATA DASH'!F6187</f>
        <v/>
      </c>
      <c r="G6187">
        <f>'DATA DASH'!G6187</f>
        <v/>
      </c>
      <c r="H6187">
        <f>'DATA DASH'!H6187</f>
        <v/>
      </c>
      <c r="I6187">
        <f>'DATA DASH'!I6187</f>
        <v/>
      </c>
      <c r="J6187">
        <f>'DATA DASH'!J6187</f>
        <v/>
      </c>
      <c r="K6187">
        <f>'DATA DASH'!K6187</f>
        <v/>
      </c>
      <c r="L6187">
        <f>'DATA DASH'!L6187</f>
        <v/>
      </c>
      <c r="M6187">
        <f>'DATA DASH'!M6187</f>
        <v/>
      </c>
    </row>
    <row r="6188">
      <c r="A6188">
        <f>'DATA DASH'!A6188</f>
        <v/>
      </c>
      <c r="B6188">
        <f>'DATA DASH'!B6188</f>
        <v/>
      </c>
      <c r="C6188">
        <f>'DATA DASH'!C6188</f>
        <v/>
      </c>
      <c r="D6188">
        <f>'DATA DASH'!D6188</f>
        <v/>
      </c>
      <c r="E6188">
        <f>'DATA DASH'!E6188</f>
        <v/>
      </c>
      <c r="F6188">
        <f>'DATA DASH'!F6188</f>
        <v/>
      </c>
      <c r="G6188">
        <f>'DATA DASH'!G6188</f>
        <v/>
      </c>
      <c r="H6188">
        <f>'DATA DASH'!H6188</f>
        <v/>
      </c>
      <c r="I6188">
        <f>'DATA DASH'!I6188</f>
        <v/>
      </c>
      <c r="J6188">
        <f>'DATA DASH'!J6188</f>
        <v/>
      </c>
      <c r="K6188">
        <f>'DATA DASH'!K6188</f>
        <v/>
      </c>
      <c r="L6188">
        <f>'DATA DASH'!L6188</f>
        <v/>
      </c>
      <c r="M6188">
        <f>'DATA DASH'!M6188</f>
        <v/>
      </c>
    </row>
    <row r="6189">
      <c r="A6189">
        <f>'DATA DASH'!A6189</f>
        <v/>
      </c>
      <c r="B6189">
        <f>'DATA DASH'!B6189</f>
        <v/>
      </c>
      <c r="C6189">
        <f>'DATA DASH'!C6189</f>
        <v/>
      </c>
      <c r="D6189">
        <f>'DATA DASH'!D6189</f>
        <v/>
      </c>
      <c r="E6189">
        <f>'DATA DASH'!E6189</f>
        <v/>
      </c>
      <c r="F6189">
        <f>'DATA DASH'!F6189</f>
        <v/>
      </c>
      <c r="G6189">
        <f>'DATA DASH'!G6189</f>
        <v/>
      </c>
      <c r="H6189">
        <f>'DATA DASH'!H6189</f>
        <v/>
      </c>
      <c r="I6189">
        <f>'DATA DASH'!I6189</f>
        <v/>
      </c>
      <c r="J6189">
        <f>'DATA DASH'!J6189</f>
        <v/>
      </c>
      <c r="K6189">
        <f>'DATA DASH'!K6189</f>
        <v/>
      </c>
      <c r="L6189">
        <f>'DATA DASH'!L6189</f>
        <v/>
      </c>
      <c r="M6189">
        <f>'DATA DASH'!M6189</f>
        <v/>
      </c>
    </row>
    <row r="6190">
      <c r="A6190">
        <f>'DATA DASH'!A6190</f>
        <v/>
      </c>
      <c r="B6190">
        <f>'DATA DASH'!B6190</f>
        <v/>
      </c>
      <c r="C6190">
        <f>'DATA DASH'!C6190</f>
        <v/>
      </c>
      <c r="D6190">
        <f>'DATA DASH'!D6190</f>
        <v/>
      </c>
      <c r="E6190">
        <f>'DATA DASH'!E6190</f>
        <v/>
      </c>
      <c r="F6190">
        <f>'DATA DASH'!F6190</f>
        <v/>
      </c>
      <c r="G6190">
        <f>'DATA DASH'!G6190</f>
        <v/>
      </c>
      <c r="H6190">
        <f>'DATA DASH'!H6190</f>
        <v/>
      </c>
      <c r="I6190">
        <f>'DATA DASH'!I6190</f>
        <v/>
      </c>
      <c r="J6190">
        <f>'DATA DASH'!J6190</f>
        <v/>
      </c>
      <c r="K6190">
        <f>'DATA DASH'!K6190</f>
        <v/>
      </c>
      <c r="L6190">
        <f>'DATA DASH'!L6190</f>
        <v/>
      </c>
      <c r="M6190">
        <f>'DATA DASH'!M6190</f>
        <v/>
      </c>
    </row>
    <row r="6191">
      <c r="A6191">
        <f>'DATA DASH'!A6191</f>
        <v/>
      </c>
      <c r="B6191">
        <f>'DATA DASH'!B6191</f>
        <v/>
      </c>
      <c r="C6191">
        <f>'DATA DASH'!C6191</f>
        <v/>
      </c>
      <c r="D6191">
        <f>'DATA DASH'!D6191</f>
        <v/>
      </c>
      <c r="E6191">
        <f>'DATA DASH'!E6191</f>
        <v/>
      </c>
      <c r="F6191">
        <f>'DATA DASH'!F6191</f>
        <v/>
      </c>
      <c r="G6191">
        <f>'DATA DASH'!G6191</f>
        <v/>
      </c>
      <c r="H6191">
        <f>'DATA DASH'!H6191</f>
        <v/>
      </c>
      <c r="I6191">
        <f>'DATA DASH'!I6191</f>
        <v/>
      </c>
      <c r="J6191">
        <f>'DATA DASH'!J6191</f>
        <v/>
      </c>
      <c r="K6191">
        <f>'DATA DASH'!K6191</f>
        <v/>
      </c>
      <c r="L6191">
        <f>'DATA DASH'!L6191</f>
        <v/>
      </c>
      <c r="M6191">
        <f>'DATA DASH'!M6191</f>
        <v/>
      </c>
    </row>
    <row r="6192">
      <c r="A6192">
        <f>'DATA DASH'!A6192</f>
        <v/>
      </c>
      <c r="B6192">
        <f>'DATA DASH'!B6192</f>
        <v/>
      </c>
      <c r="C6192">
        <f>'DATA DASH'!C6192</f>
        <v/>
      </c>
      <c r="D6192">
        <f>'DATA DASH'!D6192</f>
        <v/>
      </c>
      <c r="E6192">
        <f>'DATA DASH'!E6192</f>
        <v/>
      </c>
      <c r="F6192">
        <f>'DATA DASH'!F6192</f>
        <v/>
      </c>
      <c r="G6192">
        <f>'DATA DASH'!G6192</f>
        <v/>
      </c>
      <c r="H6192">
        <f>'DATA DASH'!H6192</f>
        <v/>
      </c>
      <c r="I6192">
        <f>'DATA DASH'!I6192</f>
        <v/>
      </c>
      <c r="J6192">
        <f>'DATA DASH'!J6192</f>
        <v/>
      </c>
      <c r="K6192">
        <f>'DATA DASH'!K6192</f>
        <v/>
      </c>
      <c r="L6192">
        <f>'DATA DASH'!L6192</f>
        <v/>
      </c>
      <c r="M6192">
        <f>'DATA DASH'!M6192</f>
        <v/>
      </c>
    </row>
    <row r="6193">
      <c r="A6193">
        <f>'DATA DASH'!A6193</f>
        <v/>
      </c>
      <c r="B6193">
        <f>'DATA DASH'!B6193</f>
        <v/>
      </c>
      <c r="C6193">
        <f>'DATA DASH'!C6193</f>
        <v/>
      </c>
      <c r="D6193">
        <f>'DATA DASH'!D6193</f>
        <v/>
      </c>
      <c r="E6193">
        <f>'DATA DASH'!E6193</f>
        <v/>
      </c>
      <c r="F6193">
        <f>'DATA DASH'!F6193</f>
        <v/>
      </c>
      <c r="G6193">
        <f>'DATA DASH'!G6193</f>
        <v/>
      </c>
      <c r="H6193">
        <f>'DATA DASH'!H6193</f>
        <v/>
      </c>
      <c r="I6193">
        <f>'DATA DASH'!I6193</f>
        <v/>
      </c>
      <c r="J6193">
        <f>'DATA DASH'!J6193</f>
        <v/>
      </c>
      <c r="K6193">
        <f>'DATA DASH'!K6193</f>
        <v/>
      </c>
      <c r="L6193">
        <f>'DATA DASH'!L6193</f>
        <v/>
      </c>
      <c r="M6193">
        <f>'DATA DASH'!M6193</f>
        <v/>
      </c>
    </row>
    <row r="6194">
      <c r="A6194">
        <f>'DATA DASH'!A6194</f>
        <v/>
      </c>
      <c r="B6194">
        <f>'DATA DASH'!B6194</f>
        <v/>
      </c>
      <c r="C6194">
        <f>'DATA DASH'!C6194</f>
        <v/>
      </c>
      <c r="D6194">
        <f>'DATA DASH'!D6194</f>
        <v/>
      </c>
      <c r="E6194">
        <f>'DATA DASH'!E6194</f>
        <v/>
      </c>
      <c r="F6194">
        <f>'DATA DASH'!F6194</f>
        <v/>
      </c>
      <c r="G6194">
        <f>'DATA DASH'!G6194</f>
        <v/>
      </c>
      <c r="H6194">
        <f>'DATA DASH'!H6194</f>
        <v/>
      </c>
      <c r="I6194">
        <f>'DATA DASH'!I6194</f>
        <v/>
      </c>
      <c r="J6194">
        <f>'DATA DASH'!J6194</f>
        <v/>
      </c>
      <c r="K6194">
        <f>'DATA DASH'!K6194</f>
        <v/>
      </c>
      <c r="L6194">
        <f>'DATA DASH'!L6194</f>
        <v/>
      </c>
      <c r="M6194">
        <f>'DATA DASH'!M6194</f>
        <v/>
      </c>
    </row>
    <row r="6195">
      <c r="A6195">
        <f>'DATA DASH'!A6195</f>
        <v/>
      </c>
      <c r="B6195">
        <f>'DATA DASH'!B6195</f>
        <v/>
      </c>
      <c r="C6195">
        <f>'DATA DASH'!C6195</f>
        <v/>
      </c>
      <c r="D6195">
        <f>'DATA DASH'!D6195</f>
        <v/>
      </c>
      <c r="E6195">
        <f>'DATA DASH'!E6195</f>
        <v/>
      </c>
      <c r="F6195">
        <f>'DATA DASH'!F6195</f>
        <v/>
      </c>
      <c r="G6195">
        <f>'DATA DASH'!G6195</f>
        <v/>
      </c>
      <c r="H6195">
        <f>'DATA DASH'!H6195</f>
        <v/>
      </c>
      <c r="I6195">
        <f>'DATA DASH'!I6195</f>
        <v/>
      </c>
      <c r="J6195">
        <f>'DATA DASH'!J6195</f>
        <v/>
      </c>
      <c r="K6195">
        <f>'DATA DASH'!K6195</f>
        <v/>
      </c>
      <c r="L6195">
        <f>'DATA DASH'!L6195</f>
        <v/>
      </c>
      <c r="M6195">
        <f>'DATA DASH'!M6195</f>
        <v/>
      </c>
    </row>
    <row r="6196">
      <c r="A6196">
        <f>'DATA DASH'!A6196</f>
        <v/>
      </c>
      <c r="B6196">
        <f>'DATA DASH'!B6196</f>
        <v/>
      </c>
      <c r="C6196">
        <f>'DATA DASH'!C6196</f>
        <v/>
      </c>
      <c r="D6196">
        <f>'DATA DASH'!D6196</f>
        <v/>
      </c>
      <c r="E6196">
        <f>'DATA DASH'!E6196</f>
        <v/>
      </c>
      <c r="F6196">
        <f>'DATA DASH'!F6196</f>
        <v/>
      </c>
      <c r="G6196">
        <f>'DATA DASH'!G6196</f>
        <v/>
      </c>
      <c r="H6196">
        <f>'DATA DASH'!H6196</f>
        <v/>
      </c>
      <c r="I6196">
        <f>'DATA DASH'!I6196</f>
        <v/>
      </c>
      <c r="J6196">
        <f>'DATA DASH'!J6196</f>
        <v/>
      </c>
      <c r="K6196">
        <f>'DATA DASH'!K6196</f>
        <v/>
      </c>
      <c r="L6196">
        <f>'DATA DASH'!L6196</f>
        <v/>
      </c>
      <c r="M6196">
        <f>'DATA DASH'!M6196</f>
        <v/>
      </c>
    </row>
    <row r="6197">
      <c r="A6197">
        <f>'DATA DASH'!A6197</f>
        <v/>
      </c>
      <c r="B6197">
        <f>'DATA DASH'!B6197</f>
        <v/>
      </c>
      <c r="C6197">
        <f>'DATA DASH'!C6197</f>
        <v/>
      </c>
      <c r="D6197">
        <f>'DATA DASH'!D6197</f>
        <v/>
      </c>
      <c r="E6197">
        <f>'DATA DASH'!E6197</f>
        <v/>
      </c>
      <c r="F6197">
        <f>'DATA DASH'!F6197</f>
        <v/>
      </c>
      <c r="G6197">
        <f>'DATA DASH'!G6197</f>
        <v/>
      </c>
      <c r="H6197">
        <f>'DATA DASH'!H6197</f>
        <v/>
      </c>
      <c r="I6197">
        <f>'DATA DASH'!I6197</f>
        <v/>
      </c>
      <c r="J6197">
        <f>'DATA DASH'!J6197</f>
        <v/>
      </c>
      <c r="K6197">
        <f>'DATA DASH'!K6197</f>
        <v/>
      </c>
      <c r="L6197">
        <f>'DATA DASH'!L6197</f>
        <v/>
      </c>
      <c r="M6197">
        <f>'DATA DASH'!M6197</f>
        <v/>
      </c>
    </row>
    <row r="6198">
      <c r="A6198">
        <f>'DATA DASH'!A6198</f>
        <v/>
      </c>
      <c r="B6198">
        <f>'DATA DASH'!B6198</f>
        <v/>
      </c>
      <c r="C6198">
        <f>'DATA DASH'!C6198</f>
        <v/>
      </c>
      <c r="D6198">
        <f>'DATA DASH'!D6198</f>
        <v/>
      </c>
      <c r="E6198">
        <f>'DATA DASH'!E6198</f>
        <v/>
      </c>
      <c r="F6198">
        <f>'DATA DASH'!F6198</f>
        <v/>
      </c>
      <c r="G6198">
        <f>'DATA DASH'!G6198</f>
        <v/>
      </c>
      <c r="H6198">
        <f>'DATA DASH'!H6198</f>
        <v/>
      </c>
      <c r="I6198">
        <f>'DATA DASH'!I6198</f>
        <v/>
      </c>
      <c r="J6198">
        <f>'DATA DASH'!J6198</f>
        <v/>
      </c>
      <c r="K6198">
        <f>'DATA DASH'!K6198</f>
        <v/>
      </c>
      <c r="L6198">
        <f>'DATA DASH'!L6198</f>
        <v/>
      </c>
      <c r="M6198">
        <f>'DATA DASH'!M6198</f>
        <v/>
      </c>
    </row>
    <row r="6199">
      <c r="A6199">
        <f>'DATA DASH'!A6199</f>
        <v/>
      </c>
      <c r="B6199">
        <f>'DATA DASH'!B6199</f>
        <v/>
      </c>
      <c r="C6199">
        <f>'DATA DASH'!C6199</f>
        <v/>
      </c>
      <c r="D6199">
        <f>'DATA DASH'!D6199</f>
        <v/>
      </c>
      <c r="E6199">
        <f>'DATA DASH'!E6199</f>
        <v/>
      </c>
      <c r="F6199">
        <f>'DATA DASH'!F6199</f>
        <v/>
      </c>
      <c r="G6199">
        <f>'DATA DASH'!G6199</f>
        <v/>
      </c>
      <c r="H6199">
        <f>'DATA DASH'!H6199</f>
        <v/>
      </c>
      <c r="I6199">
        <f>'DATA DASH'!I6199</f>
        <v/>
      </c>
      <c r="J6199">
        <f>'DATA DASH'!J6199</f>
        <v/>
      </c>
      <c r="K6199">
        <f>'DATA DASH'!K6199</f>
        <v/>
      </c>
      <c r="L6199">
        <f>'DATA DASH'!L6199</f>
        <v/>
      </c>
      <c r="M6199">
        <f>'DATA DASH'!M6199</f>
        <v/>
      </c>
    </row>
    <row r="6200">
      <c r="A6200">
        <f>'DATA DASH'!A6200</f>
        <v/>
      </c>
      <c r="B6200">
        <f>'DATA DASH'!B6200</f>
        <v/>
      </c>
      <c r="C6200">
        <f>'DATA DASH'!C6200</f>
        <v/>
      </c>
      <c r="D6200">
        <f>'DATA DASH'!D6200</f>
        <v/>
      </c>
      <c r="E6200">
        <f>'DATA DASH'!E6200</f>
        <v/>
      </c>
      <c r="F6200">
        <f>'DATA DASH'!F6200</f>
        <v/>
      </c>
      <c r="G6200">
        <f>'DATA DASH'!G6200</f>
        <v/>
      </c>
      <c r="H6200">
        <f>'DATA DASH'!H6200</f>
        <v/>
      </c>
      <c r="I6200">
        <f>'DATA DASH'!I6200</f>
        <v/>
      </c>
      <c r="J6200">
        <f>'DATA DASH'!J6200</f>
        <v/>
      </c>
      <c r="K6200">
        <f>'DATA DASH'!K6200</f>
        <v/>
      </c>
      <c r="L6200">
        <f>'DATA DASH'!L6200</f>
        <v/>
      </c>
      <c r="M6200">
        <f>'DATA DASH'!M6200</f>
        <v/>
      </c>
    </row>
    <row r="6201">
      <c r="A6201">
        <f>'DATA DASH'!A6201</f>
        <v/>
      </c>
      <c r="B6201">
        <f>'DATA DASH'!B6201</f>
        <v/>
      </c>
      <c r="C6201">
        <f>'DATA DASH'!C6201</f>
        <v/>
      </c>
      <c r="D6201">
        <f>'DATA DASH'!D6201</f>
        <v/>
      </c>
      <c r="E6201">
        <f>'DATA DASH'!E6201</f>
        <v/>
      </c>
      <c r="F6201">
        <f>'DATA DASH'!F6201</f>
        <v/>
      </c>
      <c r="G6201">
        <f>'DATA DASH'!G6201</f>
        <v/>
      </c>
      <c r="H6201">
        <f>'DATA DASH'!H6201</f>
        <v/>
      </c>
      <c r="I6201">
        <f>'DATA DASH'!I6201</f>
        <v/>
      </c>
      <c r="J6201">
        <f>'DATA DASH'!J6201</f>
        <v/>
      </c>
      <c r="K6201">
        <f>'DATA DASH'!K6201</f>
        <v/>
      </c>
      <c r="L6201">
        <f>'DATA DASH'!L6201</f>
        <v/>
      </c>
      <c r="M6201">
        <f>'DATA DASH'!M6201</f>
        <v/>
      </c>
    </row>
    <row r="6202">
      <c r="A6202">
        <f>'DATA DASH'!A6202</f>
        <v/>
      </c>
      <c r="B6202">
        <f>'DATA DASH'!B6202</f>
        <v/>
      </c>
      <c r="C6202">
        <f>'DATA DASH'!C6202</f>
        <v/>
      </c>
      <c r="D6202">
        <f>'DATA DASH'!D6202</f>
        <v/>
      </c>
      <c r="E6202">
        <f>'DATA DASH'!E6202</f>
        <v/>
      </c>
      <c r="F6202">
        <f>'DATA DASH'!F6202</f>
        <v/>
      </c>
      <c r="G6202">
        <f>'DATA DASH'!G6202</f>
        <v/>
      </c>
      <c r="H6202">
        <f>'DATA DASH'!H6202</f>
        <v/>
      </c>
      <c r="I6202">
        <f>'DATA DASH'!I6202</f>
        <v/>
      </c>
      <c r="J6202">
        <f>'DATA DASH'!J6202</f>
        <v/>
      </c>
      <c r="K6202">
        <f>'DATA DASH'!K6202</f>
        <v/>
      </c>
      <c r="L6202">
        <f>'DATA DASH'!L6202</f>
        <v/>
      </c>
      <c r="M6202">
        <f>'DATA DASH'!M6202</f>
        <v/>
      </c>
    </row>
    <row r="6203">
      <c r="A6203">
        <f>'DATA DASH'!A6203</f>
        <v/>
      </c>
      <c r="B6203">
        <f>'DATA DASH'!B6203</f>
        <v/>
      </c>
      <c r="C6203">
        <f>'DATA DASH'!C6203</f>
        <v/>
      </c>
      <c r="D6203">
        <f>'DATA DASH'!D6203</f>
        <v/>
      </c>
      <c r="E6203">
        <f>'DATA DASH'!E6203</f>
        <v/>
      </c>
      <c r="F6203">
        <f>'DATA DASH'!F6203</f>
        <v/>
      </c>
      <c r="G6203">
        <f>'DATA DASH'!G6203</f>
        <v/>
      </c>
      <c r="H6203">
        <f>'DATA DASH'!H6203</f>
        <v/>
      </c>
      <c r="I6203">
        <f>'DATA DASH'!I6203</f>
        <v/>
      </c>
      <c r="J6203">
        <f>'DATA DASH'!J6203</f>
        <v/>
      </c>
      <c r="K6203">
        <f>'DATA DASH'!K6203</f>
        <v/>
      </c>
      <c r="L6203">
        <f>'DATA DASH'!L6203</f>
        <v/>
      </c>
      <c r="M6203">
        <f>'DATA DASH'!M6203</f>
        <v/>
      </c>
    </row>
    <row r="6204">
      <c r="A6204">
        <f>'DATA DASH'!A6204</f>
        <v/>
      </c>
      <c r="B6204">
        <f>'DATA DASH'!B6204</f>
        <v/>
      </c>
      <c r="C6204">
        <f>'DATA DASH'!C6204</f>
        <v/>
      </c>
      <c r="D6204">
        <f>'DATA DASH'!D6204</f>
        <v/>
      </c>
      <c r="E6204">
        <f>'DATA DASH'!E6204</f>
        <v/>
      </c>
      <c r="F6204">
        <f>'DATA DASH'!F6204</f>
        <v/>
      </c>
      <c r="G6204">
        <f>'DATA DASH'!G6204</f>
        <v/>
      </c>
      <c r="H6204">
        <f>'DATA DASH'!H6204</f>
        <v/>
      </c>
      <c r="I6204">
        <f>'DATA DASH'!I6204</f>
        <v/>
      </c>
      <c r="J6204">
        <f>'DATA DASH'!J6204</f>
        <v/>
      </c>
      <c r="K6204">
        <f>'DATA DASH'!K6204</f>
        <v/>
      </c>
      <c r="L6204">
        <f>'DATA DASH'!L6204</f>
        <v/>
      </c>
      <c r="M6204">
        <f>'DATA DASH'!M6204</f>
        <v/>
      </c>
    </row>
    <row r="6205">
      <c r="A6205">
        <f>'DATA DASH'!A6205</f>
        <v/>
      </c>
      <c r="B6205">
        <f>'DATA DASH'!B6205</f>
        <v/>
      </c>
      <c r="C6205">
        <f>'DATA DASH'!C6205</f>
        <v/>
      </c>
      <c r="D6205">
        <f>'DATA DASH'!D6205</f>
        <v/>
      </c>
      <c r="E6205">
        <f>'DATA DASH'!E6205</f>
        <v/>
      </c>
      <c r="F6205">
        <f>'DATA DASH'!F6205</f>
        <v/>
      </c>
      <c r="G6205">
        <f>'DATA DASH'!G6205</f>
        <v/>
      </c>
      <c r="H6205">
        <f>'DATA DASH'!H6205</f>
        <v/>
      </c>
      <c r="I6205">
        <f>'DATA DASH'!I6205</f>
        <v/>
      </c>
      <c r="J6205">
        <f>'DATA DASH'!J6205</f>
        <v/>
      </c>
      <c r="K6205">
        <f>'DATA DASH'!K6205</f>
        <v/>
      </c>
      <c r="L6205">
        <f>'DATA DASH'!L6205</f>
        <v/>
      </c>
      <c r="M6205">
        <f>'DATA DASH'!M6205</f>
        <v/>
      </c>
    </row>
    <row r="6206">
      <c r="A6206">
        <f>'DATA DASH'!A6206</f>
        <v/>
      </c>
      <c r="B6206">
        <f>'DATA DASH'!B6206</f>
        <v/>
      </c>
      <c r="C6206">
        <f>'DATA DASH'!C6206</f>
        <v/>
      </c>
      <c r="D6206">
        <f>'DATA DASH'!D6206</f>
        <v/>
      </c>
      <c r="E6206">
        <f>'DATA DASH'!E6206</f>
        <v/>
      </c>
      <c r="F6206">
        <f>'DATA DASH'!F6206</f>
        <v/>
      </c>
      <c r="G6206">
        <f>'DATA DASH'!G6206</f>
        <v/>
      </c>
      <c r="H6206">
        <f>'DATA DASH'!H6206</f>
        <v/>
      </c>
      <c r="I6206">
        <f>'DATA DASH'!I6206</f>
        <v/>
      </c>
      <c r="J6206">
        <f>'DATA DASH'!J6206</f>
        <v/>
      </c>
      <c r="K6206">
        <f>'DATA DASH'!K6206</f>
        <v/>
      </c>
      <c r="L6206">
        <f>'DATA DASH'!L6206</f>
        <v/>
      </c>
      <c r="M6206">
        <f>'DATA DASH'!M6206</f>
        <v/>
      </c>
    </row>
    <row r="6207">
      <c r="A6207">
        <f>'DATA DASH'!A6207</f>
        <v/>
      </c>
      <c r="B6207">
        <f>'DATA DASH'!B6207</f>
        <v/>
      </c>
      <c r="C6207">
        <f>'DATA DASH'!C6207</f>
        <v/>
      </c>
      <c r="D6207">
        <f>'DATA DASH'!D6207</f>
        <v/>
      </c>
      <c r="E6207">
        <f>'DATA DASH'!E6207</f>
        <v/>
      </c>
      <c r="F6207">
        <f>'DATA DASH'!F6207</f>
        <v/>
      </c>
      <c r="G6207">
        <f>'DATA DASH'!G6207</f>
        <v/>
      </c>
      <c r="H6207">
        <f>'DATA DASH'!H6207</f>
        <v/>
      </c>
      <c r="I6207">
        <f>'DATA DASH'!I6207</f>
        <v/>
      </c>
      <c r="J6207">
        <f>'DATA DASH'!J6207</f>
        <v/>
      </c>
      <c r="K6207">
        <f>'DATA DASH'!K6207</f>
        <v/>
      </c>
      <c r="L6207">
        <f>'DATA DASH'!L6207</f>
        <v/>
      </c>
      <c r="M6207">
        <f>'DATA DASH'!M6207</f>
        <v/>
      </c>
    </row>
    <row r="6208">
      <c r="A6208">
        <f>'DATA DASH'!A6208</f>
        <v/>
      </c>
      <c r="B6208">
        <f>'DATA DASH'!B6208</f>
        <v/>
      </c>
      <c r="C6208">
        <f>'DATA DASH'!C6208</f>
        <v/>
      </c>
      <c r="D6208">
        <f>'DATA DASH'!D6208</f>
        <v/>
      </c>
      <c r="E6208">
        <f>'DATA DASH'!E6208</f>
        <v/>
      </c>
      <c r="F6208">
        <f>'DATA DASH'!F6208</f>
        <v/>
      </c>
      <c r="G6208">
        <f>'DATA DASH'!G6208</f>
        <v/>
      </c>
      <c r="H6208">
        <f>'DATA DASH'!H6208</f>
        <v/>
      </c>
      <c r="I6208">
        <f>'DATA DASH'!I6208</f>
        <v/>
      </c>
      <c r="J6208">
        <f>'DATA DASH'!J6208</f>
        <v/>
      </c>
      <c r="K6208">
        <f>'DATA DASH'!K6208</f>
        <v/>
      </c>
      <c r="L6208">
        <f>'DATA DASH'!L6208</f>
        <v/>
      </c>
      <c r="M6208">
        <f>'DATA DASH'!M6208</f>
        <v/>
      </c>
    </row>
    <row r="6209">
      <c r="A6209">
        <f>'DATA DASH'!A6209</f>
        <v/>
      </c>
      <c r="B6209">
        <f>'DATA DASH'!B6209</f>
        <v/>
      </c>
      <c r="C6209">
        <f>'DATA DASH'!C6209</f>
        <v/>
      </c>
      <c r="D6209">
        <f>'DATA DASH'!D6209</f>
        <v/>
      </c>
      <c r="E6209">
        <f>'DATA DASH'!E6209</f>
        <v/>
      </c>
      <c r="F6209">
        <f>'DATA DASH'!F6209</f>
        <v/>
      </c>
      <c r="G6209">
        <f>'DATA DASH'!G6209</f>
        <v/>
      </c>
      <c r="H6209">
        <f>'DATA DASH'!H6209</f>
        <v/>
      </c>
      <c r="I6209">
        <f>'DATA DASH'!I6209</f>
        <v/>
      </c>
      <c r="J6209">
        <f>'DATA DASH'!J6209</f>
        <v/>
      </c>
      <c r="K6209">
        <f>'DATA DASH'!K6209</f>
        <v/>
      </c>
      <c r="L6209">
        <f>'DATA DASH'!L6209</f>
        <v/>
      </c>
      <c r="M6209">
        <f>'DATA DASH'!M6209</f>
        <v/>
      </c>
    </row>
    <row r="6210">
      <c r="A6210">
        <f>'DATA DASH'!A6210</f>
        <v/>
      </c>
      <c r="B6210">
        <f>'DATA DASH'!B6210</f>
        <v/>
      </c>
      <c r="C6210">
        <f>'DATA DASH'!C6210</f>
        <v/>
      </c>
      <c r="D6210">
        <f>'DATA DASH'!D6210</f>
        <v/>
      </c>
      <c r="E6210">
        <f>'DATA DASH'!E6210</f>
        <v/>
      </c>
      <c r="F6210">
        <f>'DATA DASH'!F6210</f>
        <v/>
      </c>
      <c r="G6210">
        <f>'DATA DASH'!G6210</f>
        <v/>
      </c>
      <c r="H6210">
        <f>'DATA DASH'!H6210</f>
        <v/>
      </c>
      <c r="I6210">
        <f>'DATA DASH'!I6210</f>
        <v/>
      </c>
      <c r="J6210">
        <f>'DATA DASH'!J6210</f>
        <v/>
      </c>
      <c r="K6210">
        <f>'DATA DASH'!K6210</f>
        <v/>
      </c>
      <c r="L6210">
        <f>'DATA DASH'!L6210</f>
        <v/>
      </c>
      <c r="M6210">
        <f>'DATA DASH'!M6210</f>
        <v/>
      </c>
    </row>
    <row r="6211">
      <c r="A6211">
        <f>'DATA DASH'!A6211</f>
        <v/>
      </c>
      <c r="B6211">
        <f>'DATA DASH'!B6211</f>
        <v/>
      </c>
      <c r="C6211">
        <f>'DATA DASH'!C6211</f>
        <v/>
      </c>
      <c r="D6211">
        <f>'DATA DASH'!D6211</f>
        <v/>
      </c>
      <c r="E6211">
        <f>'DATA DASH'!E6211</f>
        <v/>
      </c>
      <c r="F6211">
        <f>'DATA DASH'!F6211</f>
        <v/>
      </c>
      <c r="G6211">
        <f>'DATA DASH'!G6211</f>
        <v/>
      </c>
      <c r="H6211">
        <f>'DATA DASH'!H6211</f>
        <v/>
      </c>
      <c r="I6211">
        <f>'DATA DASH'!I6211</f>
        <v/>
      </c>
      <c r="J6211">
        <f>'DATA DASH'!J6211</f>
        <v/>
      </c>
      <c r="K6211">
        <f>'DATA DASH'!K6211</f>
        <v/>
      </c>
      <c r="L6211">
        <f>'DATA DASH'!L6211</f>
        <v/>
      </c>
      <c r="M6211">
        <f>'DATA DASH'!M6211</f>
        <v/>
      </c>
    </row>
    <row r="6212">
      <c r="A6212">
        <f>'DATA DASH'!A6212</f>
        <v/>
      </c>
      <c r="B6212">
        <f>'DATA DASH'!B6212</f>
        <v/>
      </c>
      <c r="C6212">
        <f>'DATA DASH'!C6212</f>
        <v/>
      </c>
      <c r="D6212">
        <f>'DATA DASH'!D6212</f>
        <v/>
      </c>
      <c r="E6212">
        <f>'DATA DASH'!E6212</f>
        <v/>
      </c>
      <c r="F6212">
        <f>'DATA DASH'!F6212</f>
        <v/>
      </c>
      <c r="G6212">
        <f>'DATA DASH'!G6212</f>
        <v/>
      </c>
      <c r="H6212">
        <f>'DATA DASH'!H6212</f>
        <v/>
      </c>
      <c r="I6212">
        <f>'DATA DASH'!I6212</f>
        <v/>
      </c>
      <c r="J6212">
        <f>'DATA DASH'!J6212</f>
        <v/>
      </c>
      <c r="K6212">
        <f>'DATA DASH'!K6212</f>
        <v/>
      </c>
      <c r="L6212">
        <f>'DATA DASH'!L6212</f>
        <v/>
      </c>
      <c r="M6212">
        <f>'DATA DASH'!M6212</f>
        <v/>
      </c>
    </row>
    <row r="6213">
      <c r="A6213">
        <f>'DATA DASH'!A6213</f>
        <v/>
      </c>
      <c r="B6213">
        <f>'DATA DASH'!B6213</f>
        <v/>
      </c>
      <c r="C6213">
        <f>'DATA DASH'!C6213</f>
        <v/>
      </c>
      <c r="D6213">
        <f>'DATA DASH'!D6213</f>
        <v/>
      </c>
      <c r="E6213">
        <f>'DATA DASH'!E6213</f>
        <v/>
      </c>
      <c r="F6213">
        <f>'DATA DASH'!F6213</f>
        <v/>
      </c>
      <c r="G6213">
        <f>'DATA DASH'!G6213</f>
        <v/>
      </c>
      <c r="H6213">
        <f>'DATA DASH'!H6213</f>
        <v/>
      </c>
      <c r="I6213">
        <f>'DATA DASH'!I6213</f>
        <v/>
      </c>
      <c r="J6213">
        <f>'DATA DASH'!J6213</f>
        <v/>
      </c>
      <c r="K6213">
        <f>'DATA DASH'!K6213</f>
        <v/>
      </c>
      <c r="L6213">
        <f>'DATA DASH'!L6213</f>
        <v/>
      </c>
      <c r="M6213">
        <f>'DATA DASH'!M6213</f>
        <v/>
      </c>
    </row>
    <row r="6214">
      <c r="A6214">
        <f>'DATA DASH'!A6214</f>
        <v/>
      </c>
      <c r="B6214">
        <f>'DATA DASH'!B6214</f>
        <v/>
      </c>
      <c r="C6214">
        <f>'DATA DASH'!C6214</f>
        <v/>
      </c>
      <c r="D6214">
        <f>'DATA DASH'!D6214</f>
        <v/>
      </c>
      <c r="E6214">
        <f>'DATA DASH'!E6214</f>
        <v/>
      </c>
      <c r="F6214">
        <f>'DATA DASH'!F6214</f>
        <v/>
      </c>
      <c r="G6214">
        <f>'DATA DASH'!G6214</f>
        <v/>
      </c>
      <c r="H6214">
        <f>'DATA DASH'!H6214</f>
        <v/>
      </c>
      <c r="I6214">
        <f>'DATA DASH'!I6214</f>
        <v/>
      </c>
      <c r="J6214">
        <f>'DATA DASH'!J6214</f>
        <v/>
      </c>
      <c r="K6214">
        <f>'DATA DASH'!K6214</f>
        <v/>
      </c>
      <c r="L6214">
        <f>'DATA DASH'!L6214</f>
        <v/>
      </c>
      <c r="M6214">
        <f>'DATA DASH'!M6214</f>
        <v/>
      </c>
    </row>
    <row r="6215">
      <c r="A6215">
        <f>'DATA DASH'!A6215</f>
        <v/>
      </c>
      <c r="B6215">
        <f>'DATA DASH'!B6215</f>
        <v/>
      </c>
      <c r="C6215">
        <f>'DATA DASH'!C6215</f>
        <v/>
      </c>
      <c r="D6215">
        <f>'DATA DASH'!D6215</f>
        <v/>
      </c>
      <c r="E6215">
        <f>'DATA DASH'!E6215</f>
        <v/>
      </c>
      <c r="F6215">
        <f>'DATA DASH'!F6215</f>
        <v/>
      </c>
      <c r="G6215">
        <f>'DATA DASH'!G6215</f>
        <v/>
      </c>
      <c r="H6215">
        <f>'DATA DASH'!H6215</f>
        <v/>
      </c>
      <c r="I6215">
        <f>'DATA DASH'!I6215</f>
        <v/>
      </c>
      <c r="J6215">
        <f>'DATA DASH'!J6215</f>
        <v/>
      </c>
      <c r="K6215">
        <f>'DATA DASH'!K6215</f>
        <v/>
      </c>
      <c r="L6215">
        <f>'DATA DASH'!L6215</f>
        <v/>
      </c>
      <c r="M6215">
        <f>'DATA DASH'!M6215</f>
        <v/>
      </c>
    </row>
    <row r="6216">
      <c r="A6216">
        <f>'DATA DASH'!A6216</f>
        <v/>
      </c>
      <c r="B6216">
        <f>'DATA DASH'!B6216</f>
        <v/>
      </c>
      <c r="C6216">
        <f>'DATA DASH'!C6216</f>
        <v/>
      </c>
      <c r="D6216">
        <f>'DATA DASH'!D6216</f>
        <v/>
      </c>
      <c r="E6216">
        <f>'DATA DASH'!E6216</f>
        <v/>
      </c>
      <c r="F6216">
        <f>'DATA DASH'!F6216</f>
        <v/>
      </c>
      <c r="G6216">
        <f>'DATA DASH'!G6216</f>
        <v/>
      </c>
      <c r="H6216">
        <f>'DATA DASH'!H6216</f>
        <v/>
      </c>
      <c r="I6216">
        <f>'DATA DASH'!I6216</f>
        <v/>
      </c>
      <c r="J6216">
        <f>'DATA DASH'!J6216</f>
        <v/>
      </c>
      <c r="K6216">
        <f>'DATA DASH'!K6216</f>
        <v/>
      </c>
      <c r="L6216">
        <f>'DATA DASH'!L6216</f>
        <v/>
      </c>
      <c r="M6216">
        <f>'DATA DASH'!M6216</f>
        <v/>
      </c>
    </row>
    <row r="6217">
      <c r="A6217">
        <f>'DATA DASH'!A6217</f>
        <v/>
      </c>
      <c r="B6217">
        <f>'DATA DASH'!B6217</f>
        <v/>
      </c>
      <c r="C6217">
        <f>'DATA DASH'!C6217</f>
        <v/>
      </c>
      <c r="D6217">
        <f>'DATA DASH'!D6217</f>
        <v/>
      </c>
      <c r="E6217">
        <f>'DATA DASH'!E6217</f>
        <v/>
      </c>
      <c r="F6217">
        <f>'DATA DASH'!F6217</f>
        <v/>
      </c>
      <c r="G6217">
        <f>'DATA DASH'!G6217</f>
        <v/>
      </c>
      <c r="H6217">
        <f>'DATA DASH'!H6217</f>
        <v/>
      </c>
      <c r="I6217">
        <f>'DATA DASH'!I6217</f>
        <v/>
      </c>
      <c r="J6217">
        <f>'DATA DASH'!J6217</f>
        <v/>
      </c>
      <c r="K6217">
        <f>'DATA DASH'!K6217</f>
        <v/>
      </c>
      <c r="L6217">
        <f>'DATA DASH'!L6217</f>
        <v/>
      </c>
      <c r="M6217">
        <f>'DATA DASH'!M6217</f>
        <v/>
      </c>
    </row>
    <row r="6218">
      <c r="A6218">
        <f>'DATA DASH'!A6218</f>
        <v/>
      </c>
      <c r="B6218">
        <f>'DATA DASH'!B6218</f>
        <v/>
      </c>
      <c r="C6218">
        <f>'DATA DASH'!C6218</f>
        <v/>
      </c>
      <c r="D6218">
        <f>'DATA DASH'!D6218</f>
        <v/>
      </c>
      <c r="E6218">
        <f>'DATA DASH'!E6218</f>
        <v/>
      </c>
      <c r="F6218">
        <f>'DATA DASH'!F6218</f>
        <v/>
      </c>
      <c r="G6218">
        <f>'DATA DASH'!G6218</f>
        <v/>
      </c>
      <c r="H6218">
        <f>'DATA DASH'!H6218</f>
        <v/>
      </c>
      <c r="I6218">
        <f>'DATA DASH'!I6218</f>
        <v/>
      </c>
      <c r="J6218">
        <f>'DATA DASH'!J6218</f>
        <v/>
      </c>
      <c r="K6218">
        <f>'DATA DASH'!K6218</f>
        <v/>
      </c>
      <c r="L6218">
        <f>'DATA DASH'!L6218</f>
        <v/>
      </c>
      <c r="M6218">
        <f>'DATA DASH'!M6218</f>
        <v/>
      </c>
    </row>
    <row r="6219">
      <c r="A6219">
        <f>'DATA DASH'!A6219</f>
        <v/>
      </c>
      <c r="B6219">
        <f>'DATA DASH'!B6219</f>
        <v/>
      </c>
      <c r="C6219">
        <f>'DATA DASH'!C6219</f>
        <v/>
      </c>
      <c r="D6219">
        <f>'DATA DASH'!D6219</f>
        <v/>
      </c>
      <c r="E6219">
        <f>'DATA DASH'!E6219</f>
        <v/>
      </c>
      <c r="F6219">
        <f>'DATA DASH'!F6219</f>
        <v/>
      </c>
      <c r="G6219">
        <f>'DATA DASH'!G6219</f>
        <v/>
      </c>
      <c r="H6219">
        <f>'DATA DASH'!H6219</f>
        <v/>
      </c>
      <c r="I6219">
        <f>'DATA DASH'!I6219</f>
        <v/>
      </c>
      <c r="J6219">
        <f>'DATA DASH'!J6219</f>
        <v/>
      </c>
      <c r="K6219">
        <f>'DATA DASH'!K6219</f>
        <v/>
      </c>
      <c r="L6219">
        <f>'DATA DASH'!L6219</f>
        <v/>
      </c>
      <c r="M6219">
        <f>'DATA DASH'!M6219</f>
        <v/>
      </c>
    </row>
    <row r="6220">
      <c r="A6220">
        <f>'DATA DASH'!A6220</f>
        <v/>
      </c>
      <c r="B6220">
        <f>'DATA DASH'!B6220</f>
        <v/>
      </c>
      <c r="C6220">
        <f>'DATA DASH'!C6220</f>
        <v/>
      </c>
      <c r="D6220">
        <f>'DATA DASH'!D6220</f>
        <v/>
      </c>
      <c r="E6220">
        <f>'DATA DASH'!E6220</f>
        <v/>
      </c>
      <c r="F6220">
        <f>'DATA DASH'!F6220</f>
        <v/>
      </c>
      <c r="G6220">
        <f>'DATA DASH'!G6220</f>
        <v/>
      </c>
      <c r="H6220">
        <f>'DATA DASH'!H6220</f>
        <v/>
      </c>
      <c r="I6220">
        <f>'DATA DASH'!I6220</f>
        <v/>
      </c>
      <c r="J6220">
        <f>'DATA DASH'!J6220</f>
        <v/>
      </c>
      <c r="K6220">
        <f>'DATA DASH'!K6220</f>
        <v/>
      </c>
      <c r="L6220">
        <f>'DATA DASH'!L6220</f>
        <v/>
      </c>
      <c r="M6220">
        <f>'DATA DASH'!M6220</f>
        <v/>
      </c>
    </row>
    <row r="6221">
      <c r="A6221">
        <f>'DATA DASH'!A6221</f>
        <v/>
      </c>
      <c r="B6221">
        <f>'DATA DASH'!B6221</f>
        <v/>
      </c>
      <c r="C6221">
        <f>'DATA DASH'!C6221</f>
        <v/>
      </c>
      <c r="D6221">
        <f>'DATA DASH'!D6221</f>
        <v/>
      </c>
      <c r="E6221">
        <f>'DATA DASH'!E6221</f>
        <v/>
      </c>
      <c r="F6221">
        <f>'DATA DASH'!F6221</f>
        <v/>
      </c>
      <c r="G6221">
        <f>'DATA DASH'!G6221</f>
        <v/>
      </c>
      <c r="H6221">
        <f>'DATA DASH'!H6221</f>
        <v/>
      </c>
      <c r="I6221">
        <f>'DATA DASH'!I6221</f>
        <v/>
      </c>
      <c r="J6221">
        <f>'DATA DASH'!J6221</f>
        <v/>
      </c>
      <c r="K6221">
        <f>'DATA DASH'!K6221</f>
        <v/>
      </c>
      <c r="L6221">
        <f>'DATA DASH'!L6221</f>
        <v/>
      </c>
      <c r="M6221">
        <f>'DATA DASH'!M6221</f>
        <v/>
      </c>
    </row>
    <row r="6222">
      <c r="A6222">
        <f>'DATA DASH'!A6222</f>
        <v/>
      </c>
      <c r="B6222">
        <f>'DATA DASH'!B6222</f>
        <v/>
      </c>
      <c r="C6222">
        <f>'DATA DASH'!C6222</f>
        <v/>
      </c>
      <c r="D6222">
        <f>'DATA DASH'!D6222</f>
        <v/>
      </c>
      <c r="E6222">
        <f>'DATA DASH'!E6222</f>
        <v/>
      </c>
      <c r="F6222">
        <f>'DATA DASH'!F6222</f>
        <v/>
      </c>
      <c r="G6222">
        <f>'DATA DASH'!G6222</f>
        <v/>
      </c>
      <c r="H6222">
        <f>'DATA DASH'!H6222</f>
        <v/>
      </c>
      <c r="I6222">
        <f>'DATA DASH'!I6222</f>
        <v/>
      </c>
      <c r="J6222">
        <f>'DATA DASH'!J6222</f>
        <v/>
      </c>
      <c r="K6222">
        <f>'DATA DASH'!K6222</f>
        <v/>
      </c>
      <c r="L6222">
        <f>'DATA DASH'!L6222</f>
        <v/>
      </c>
      <c r="M6222">
        <f>'DATA DASH'!M6222</f>
        <v/>
      </c>
    </row>
    <row r="6223">
      <c r="A6223">
        <f>'DATA DASH'!A6223</f>
        <v/>
      </c>
      <c r="B6223">
        <f>'DATA DASH'!B6223</f>
        <v/>
      </c>
      <c r="C6223">
        <f>'DATA DASH'!C6223</f>
        <v/>
      </c>
      <c r="D6223">
        <f>'DATA DASH'!D6223</f>
        <v/>
      </c>
      <c r="E6223">
        <f>'DATA DASH'!E6223</f>
        <v/>
      </c>
      <c r="F6223">
        <f>'DATA DASH'!F6223</f>
        <v/>
      </c>
      <c r="G6223">
        <f>'DATA DASH'!G6223</f>
        <v/>
      </c>
      <c r="H6223">
        <f>'DATA DASH'!H6223</f>
        <v/>
      </c>
      <c r="I6223">
        <f>'DATA DASH'!I6223</f>
        <v/>
      </c>
      <c r="J6223">
        <f>'DATA DASH'!J6223</f>
        <v/>
      </c>
      <c r="K6223">
        <f>'DATA DASH'!K6223</f>
        <v/>
      </c>
      <c r="L6223">
        <f>'DATA DASH'!L6223</f>
        <v/>
      </c>
      <c r="M6223">
        <f>'DATA DASH'!M6223</f>
        <v/>
      </c>
    </row>
    <row r="6224">
      <c r="A6224">
        <f>'DATA DASH'!A6224</f>
        <v/>
      </c>
      <c r="B6224">
        <f>'DATA DASH'!B6224</f>
        <v/>
      </c>
      <c r="C6224">
        <f>'DATA DASH'!C6224</f>
        <v/>
      </c>
      <c r="D6224">
        <f>'DATA DASH'!D6224</f>
        <v/>
      </c>
      <c r="E6224">
        <f>'DATA DASH'!E6224</f>
        <v/>
      </c>
      <c r="F6224">
        <f>'DATA DASH'!F6224</f>
        <v/>
      </c>
      <c r="G6224">
        <f>'DATA DASH'!G6224</f>
        <v/>
      </c>
      <c r="H6224">
        <f>'DATA DASH'!H6224</f>
        <v/>
      </c>
      <c r="I6224">
        <f>'DATA DASH'!I6224</f>
        <v/>
      </c>
      <c r="J6224">
        <f>'DATA DASH'!J6224</f>
        <v/>
      </c>
      <c r="K6224">
        <f>'DATA DASH'!K6224</f>
        <v/>
      </c>
      <c r="L6224">
        <f>'DATA DASH'!L6224</f>
        <v/>
      </c>
      <c r="M6224">
        <f>'DATA DASH'!M6224</f>
        <v/>
      </c>
    </row>
    <row r="6225">
      <c r="A6225">
        <f>'DATA DASH'!A6225</f>
        <v/>
      </c>
      <c r="B6225">
        <f>'DATA DASH'!B6225</f>
        <v/>
      </c>
      <c r="C6225">
        <f>'DATA DASH'!C6225</f>
        <v/>
      </c>
      <c r="D6225">
        <f>'DATA DASH'!D6225</f>
        <v/>
      </c>
      <c r="E6225">
        <f>'DATA DASH'!E6225</f>
        <v/>
      </c>
      <c r="F6225">
        <f>'DATA DASH'!F6225</f>
        <v/>
      </c>
      <c r="G6225">
        <f>'DATA DASH'!G6225</f>
        <v/>
      </c>
      <c r="H6225">
        <f>'DATA DASH'!H6225</f>
        <v/>
      </c>
      <c r="I6225">
        <f>'DATA DASH'!I6225</f>
        <v/>
      </c>
      <c r="J6225">
        <f>'DATA DASH'!J6225</f>
        <v/>
      </c>
      <c r="K6225">
        <f>'DATA DASH'!K6225</f>
        <v/>
      </c>
      <c r="L6225">
        <f>'DATA DASH'!L6225</f>
        <v/>
      </c>
      <c r="M6225">
        <f>'DATA DASH'!M6225</f>
        <v/>
      </c>
    </row>
    <row r="6226">
      <c r="A6226">
        <f>'DATA DASH'!A6226</f>
        <v/>
      </c>
      <c r="B6226">
        <f>'DATA DASH'!B6226</f>
        <v/>
      </c>
      <c r="C6226">
        <f>'DATA DASH'!C6226</f>
        <v/>
      </c>
      <c r="D6226">
        <f>'DATA DASH'!D6226</f>
        <v/>
      </c>
      <c r="E6226">
        <f>'DATA DASH'!E6226</f>
        <v/>
      </c>
      <c r="F6226">
        <f>'DATA DASH'!F6226</f>
        <v/>
      </c>
      <c r="G6226">
        <f>'DATA DASH'!G6226</f>
        <v/>
      </c>
      <c r="H6226">
        <f>'DATA DASH'!H6226</f>
        <v/>
      </c>
      <c r="I6226">
        <f>'DATA DASH'!I6226</f>
        <v/>
      </c>
      <c r="J6226">
        <f>'DATA DASH'!J6226</f>
        <v/>
      </c>
      <c r="K6226">
        <f>'DATA DASH'!K6226</f>
        <v/>
      </c>
      <c r="L6226">
        <f>'DATA DASH'!L6226</f>
        <v/>
      </c>
      <c r="M6226">
        <f>'DATA DASH'!M6226</f>
        <v/>
      </c>
    </row>
    <row r="6227">
      <c r="A6227">
        <f>'DATA DASH'!A6227</f>
        <v/>
      </c>
      <c r="B6227">
        <f>'DATA DASH'!B6227</f>
        <v/>
      </c>
      <c r="C6227">
        <f>'DATA DASH'!C6227</f>
        <v/>
      </c>
      <c r="D6227">
        <f>'DATA DASH'!D6227</f>
        <v/>
      </c>
      <c r="E6227">
        <f>'DATA DASH'!E6227</f>
        <v/>
      </c>
      <c r="F6227">
        <f>'DATA DASH'!F6227</f>
        <v/>
      </c>
      <c r="G6227">
        <f>'DATA DASH'!G6227</f>
        <v/>
      </c>
      <c r="H6227">
        <f>'DATA DASH'!H6227</f>
        <v/>
      </c>
      <c r="I6227">
        <f>'DATA DASH'!I6227</f>
        <v/>
      </c>
      <c r="J6227">
        <f>'DATA DASH'!J6227</f>
        <v/>
      </c>
      <c r="K6227">
        <f>'DATA DASH'!K6227</f>
        <v/>
      </c>
      <c r="L6227">
        <f>'DATA DASH'!L6227</f>
        <v/>
      </c>
      <c r="M6227">
        <f>'DATA DASH'!M6227</f>
        <v/>
      </c>
    </row>
    <row r="6228">
      <c r="A6228">
        <f>'DATA DASH'!A6228</f>
        <v/>
      </c>
      <c r="B6228">
        <f>'DATA DASH'!B6228</f>
        <v/>
      </c>
      <c r="C6228">
        <f>'DATA DASH'!C6228</f>
        <v/>
      </c>
      <c r="D6228">
        <f>'DATA DASH'!D6228</f>
        <v/>
      </c>
      <c r="E6228">
        <f>'DATA DASH'!E6228</f>
        <v/>
      </c>
      <c r="F6228">
        <f>'DATA DASH'!F6228</f>
        <v/>
      </c>
      <c r="G6228">
        <f>'DATA DASH'!G6228</f>
        <v/>
      </c>
      <c r="H6228">
        <f>'DATA DASH'!H6228</f>
        <v/>
      </c>
      <c r="I6228">
        <f>'DATA DASH'!I6228</f>
        <v/>
      </c>
      <c r="J6228">
        <f>'DATA DASH'!J6228</f>
        <v/>
      </c>
      <c r="K6228">
        <f>'DATA DASH'!K6228</f>
        <v/>
      </c>
      <c r="L6228">
        <f>'DATA DASH'!L6228</f>
        <v/>
      </c>
      <c r="M6228">
        <f>'DATA DASH'!M6228</f>
        <v/>
      </c>
    </row>
    <row r="6229">
      <c r="A6229">
        <f>'DATA DASH'!A6229</f>
        <v/>
      </c>
      <c r="B6229">
        <f>'DATA DASH'!B6229</f>
        <v/>
      </c>
      <c r="C6229">
        <f>'DATA DASH'!C6229</f>
        <v/>
      </c>
      <c r="D6229">
        <f>'DATA DASH'!D6229</f>
        <v/>
      </c>
      <c r="E6229">
        <f>'DATA DASH'!E6229</f>
        <v/>
      </c>
      <c r="F6229">
        <f>'DATA DASH'!F6229</f>
        <v/>
      </c>
      <c r="G6229">
        <f>'DATA DASH'!G6229</f>
        <v/>
      </c>
      <c r="H6229">
        <f>'DATA DASH'!H6229</f>
        <v/>
      </c>
      <c r="I6229">
        <f>'DATA DASH'!I6229</f>
        <v/>
      </c>
      <c r="J6229">
        <f>'DATA DASH'!J6229</f>
        <v/>
      </c>
      <c r="K6229">
        <f>'DATA DASH'!K6229</f>
        <v/>
      </c>
      <c r="L6229">
        <f>'DATA DASH'!L6229</f>
        <v/>
      </c>
      <c r="M6229">
        <f>'DATA DASH'!M6229</f>
        <v/>
      </c>
    </row>
    <row r="6230">
      <c r="A6230">
        <f>'DATA DASH'!A6230</f>
        <v/>
      </c>
      <c r="B6230">
        <f>'DATA DASH'!B6230</f>
        <v/>
      </c>
      <c r="C6230">
        <f>'DATA DASH'!C6230</f>
        <v/>
      </c>
      <c r="D6230">
        <f>'DATA DASH'!D6230</f>
        <v/>
      </c>
      <c r="E6230">
        <f>'DATA DASH'!E6230</f>
        <v/>
      </c>
      <c r="F6230">
        <f>'DATA DASH'!F6230</f>
        <v/>
      </c>
      <c r="G6230">
        <f>'DATA DASH'!G6230</f>
        <v/>
      </c>
      <c r="H6230">
        <f>'DATA DASH'!H6230</f>
        <v/>
      </c>
      <c r="I6230">
        <f>'DATA DASH'!I6230</f>
        <v/>
      </c>
      <c r="J6230">
        <f>'DATA DASH'!J6230</f>
        <v/>
      </c>
      <c r="K6230">
        <f>'DATA DASH'!K6230</f>
        <v/>
      </c>
      <c r="L6230">
        <f>'DATA DASH'!L6230</f>
        <v/>
      </c>
      <c r="M6230">
        <f>'DATA DASH'!M6230</f>
        <v/>
      </c>
    </row>
    <row r="6231">
      <c r="A6231">
        <f>'DATA DASH'!A6231</f>
        <v/>
      </c>
      <c r="B6231">
        <f>'DATA DASH'!B6231</f>
        <v/>
      </c>
      <c r="C6231">
        <f>'DATA DASH'!C6231</f>
        <v/>
      </c>
      <c r="D6231">
        <f>'DATA DASH'!D6231</f>
        <v/>
      </c>
      <c r="E6231">
        <f>'DATA DASH'!E6231</f>
        <v/>
      </c>
      <c r="F6231">
        <f>'DATA DASH'!F6231</f>
        <v/>
      </c>
      <c r="G6231">
        <f>'DATA DASH'!G6231</f>
        <v/>
      </c>
      <c r="H6231">
        <f>'DATA DASH'!H6231</f>
        <v/>
      </c>
      <c r="I6231">
        <f>'DATA DASH'!I6231</f>
        <v/>
      </c>
      <c r="J6231">
        <f>'DATA DASH'!J6231</f>
        <v/>
      </c>
      <c r="K6231">
        <f>'DATA DASH'!K6231</f>
        <v/>
      </c>
      <c r="L6231">
        <f>'DATA DASH'!L6231</f>
        <v/>
      </c>
      <c r="M6231">
        <f>'DATA DASH'!M6231</f>
        <v/>
      </c>
    </row>
    <row r="6232">
      <c r="A6232">
        <f>'DATA DASH'!A6232</f>
        <v/>
      </c>
      <c r="B6232">
        <f>'DATA DASH'!B6232</f>
        <v/>
      </c>
      <c r="C6232">
        <f>'DATA DASH'!C6232</f>
        <v/>
      </c>
      <c r="D6232">
        <f>'DATA DASH'!D6232</f>
        <v/>
      </c>
      <c r="E6232">
        <f>'DATA DASH'!E6232</f>
        <v/>
      </c>
      <c r="F6232">
        <f>'DATA DASH'!F6232</f>
        <v/>
      </c>
      <c r="G6232">
        <f>'DATA DASH'!G6232</f>
        <v/>
      </c>
      <c r="H6232">
        <f>'DATA DASH'!H6232</f>
        <v/>
      </c>
      <c r="I6232">
        <f>'DATA DASH'!I6232</f>
        <v/>
      </c>
      <c r="J6232">
        <f>'DATA DASH'!J6232</f>
        <v/>
      </c>
      <c r="K6232">
        <f>'DATA DASH'!K6232</f>
        <v/>
      </c>
      <c r="L6232">
        <f>'DATA DASH'!L6232</f>
        <v/>
      </c>
      <c r="M6232">
        <f>'DATA DASH'!M6232</f>
        <v/>
      </c>
    </row>
    <row r="6233">
      <c r="A6233">
        <f>'DATA DASH'!A6233</f>
        <v/>
      </c>
      <c r="B6233">
        <f>'DATA DASH'!B6233</f>
        <v/>
      </c>
      <c r="C6233">
        <f>'DATA DASH'!C6233</f>
        <v/>
      </c>
      <c r="D6233">
        <f>'DATA DASH'!D6233</f>
        <v/>
      </c>
      <c r="E6233">
        <f>'DATA DASH'!E6233</f>
        <v/>
      </c>
      <c r="F6233">
        <f>'DATA DASH'!F6233</f>
        <v/>
      </c>
      <c r="G6233">
        <f>'DATA DASH'!G6233</f>
        <v/>
      </c>
      <c r="H6233">
        <f>'DATA DASH'!H6233</f>
        <v/>
      </c>
      <c r="I6233">
        <f>'DATA DASH'!I6233</f>
        <v/>
      </c>
      <c r="J6233">
        <f>'DATA DASH'!J6233</f>
        <v/>
      </c>
      <c r="K6233">
        <f>'DATA DASH'!K6233</f>
        <v/>
      </c>
      <c r="L6233">
        <f>'DATA DASH'!L6233</f>
        <v/>
      </c>
      <c r="M6233">
        <f>'DATA DASH'!M6233</f>
        <v/>
      </c>
    </row>
    <row r="6234">
      <c r="A6234">
        <f>'DATA DASH'!A6234</f>
        <v/>
      </c>
      <c r="B6234">
        <f>'DATA DASH'!B6234</f>
        <v/>
      </c>
      <c r="C6234">
        <f>'DATA DASH'!C6234</f>
        <v/>
      </c>
      <c r="D6234">
        <f>'DATA DASH'!D6234</f>
        <v/>
      </c>
      <c r="E6234">
        <f>'DATA DASH'!E6234</f>
        <v/>
      </c>
      <c r="F6234">
        <f>'DATA DASH'!F6234</f>
        <v/>
      </c>
      <c r="G6234">
        <f>'DATA DASH'!G6234</f>
        <v/>
      </c>
      <c r="H6234">
        <f>'DATA DASH'!H6234</f>
        <v/>
      </c>
      <c r="I6234">
        <f>'DATA DASH'!I6234</f>
        <v/>
      </c>
      <c r="J6234">
        <f>'DATA DASH'!J6234</f>
        <v/>
      </c>
      <c r="K6234">
        <f>'DATA DASH'!K6234</f>
        <v/>
      </c>
      <c r="L6234">
        <f>'DATA DASH'!L6234</f>
        <v/>
      </c>
      <c r="M6234">
        <f>'DATA DASH'!M6234</f>
        <v/>
      </c>
    </row>
    <row r="6235">
      <c r="A6235">
        <f>'DATA DASH'!A6235</f>
        <v/>
      </c>
      <c r="B6235">
        <f>'DATA DASH'!B6235</f>
        <v/>
      </c>
      <c r="C6235">
        <f>'DATA DASH'!C6235</f>
        <v/>
      </c>
      <c r="D6235">
        <f>'DATA DASH'!D6235</f>
        <v/>
      </c>
      <c r="E6235">
        <f>'DATA DASH'!E6235</f>
        <v/>
      </c>
      <c r="F6235">
        <f>'DATA DASH'!F6235</f>
        <v/>
      </c>
      <c r="G6235">
        <f>'DATA DASH'!G6235</f>
        <v/>
      </c>
      <c r="H6235">
        <f>'DATA DASH'!H6235</f>
        <v/>
      </c>
      <c r="I6235">
        <f>'DATA DASH'!I6235</f>
        <v/>
      </c>
      <c r="J6235">
        <f>'DATA DASH'!J6235</f>
        <v/>
      </c>
      <c r="K6235">
        <f>'DATA DASH'!K6235</f>
        <v/>
      </c>
      <c r="L6235">
        <f>'DATA DASH'!L6235</f>
        <v/>
      </c>
      <c r="M6235">
        <f>'DATA DASH'!M6235</f>
        <v/>
      </c>
    </row>
    <row r="6236">
      <c r="A6236">
        <f>'DATA DASH'!A6236</f>
        <v/>
      </c>
      <c r="B6236">
        <f>'DATA DASH'!B6236</f>
        <v/>
      </c>
      <c r="C6236">
        <f>'DATA DASH'!C6236</f>
        <v/>
      </c>
      <c r="D6236">
        <f>'DATA DASH'!D6236</f>
        <v/>
      </c>
      <c r="E6236">
        <f>'DATA DASH'!E6236</f>
        <v/>
      </c>
      <c r="F6236">
        <f>'DATA DASH'!F6236</f>
        <v/>
      </c>
      <c r="G6236">
        <f>'DATA DASH'!G6236</f>
        <v/>
      </c>
      <c r="H6236">
        <f>'DATA DASH'!H6236</f>
        <v/>
      </c>
      <c r="I6236">
        <f>'DATA DASH'!I6236</f>
        <v/>
      </c>
      <c r="J6236">
        <f>'DATA DASH'!J6236</f>
        <v/>
      </c>
      <c r="K6236">
        <f>'DATA DASH'!K6236</f>
        <v/>
      </c>
      <c r="L6236">
        <f>'DATA DASH'!L6236</f>
        <v/>
      </c>
      <c r="M6236">
        <f>'DATA DASH'!M6236</f>
        <v/>
      </c>
    </row>
    <row r="6237">
      <c r="A6237">
        <f>'DATA DASH'!A6237</f>
        <v/>
      </c>
      <c r="B6237">
        <f>'DATA DASH'!B6237</f>
        <v/>
      </c>
      <c r="C6237">
        <f>'DATA DASH'!C6237</f>
        <v/>
      </c>
      <c r="D6237">
        <f>'DATA DASH'!D6237</f>
        <v/>
      </c>
      <c r="E6237">
        <f>'DATA DASH'!E6237</f>
        <v/>
      </c>
      <c r="F6237">
        <f>'DATA DASH'!F6237</f>
        <v/>
      </c>
      <c r="G6237">
        <f>'DATA DASH'!G6237</f>
        <v/>
      </c>
      <c r="H6237">
        <f>'DATA DASH'!H6237</f>
        <v/>
      </c>
      <c r="I6237">
        <f>'DATA DASH'!I6237</f>
        <v/>
      </c>
      <c r="J6237">
        <f>'DATA DASH'!J6237</f>
        <v/>
      </c>
      <c r="K6237">
        <f>'DATA DASH'!K6237</f>
        <v/>
      </c>
      <c r="L6237">
        <f>'DATA DASH'!L6237</f>
        <v/>
      </c>
      <c r="M6237">
        <f>'DATA DASH'!M6237</f>
        <v/>
      </c>
    </row>
    <row r="6238">
      <c r="A6238">
        <f>'DATA DASH'!A6238</f>
        <v/>
      </c>
      <c r="B6238">
        <f>'DATA DASH'!B6238</f>
        <v/>
      </c>
      <c r="C6238">
        <f>'DATA DASH'!C6238</f>
        <v/>
      </c>
      <c r="D6238">
        <f>'DATA DASH'!D6238</f>
        <v/>
      </c>
      <c r="E6238">
        <f>'DATA DASH'!E6238</f>
        <v/>
      </c>
      <c r="F6238">
        <f>'DATA DASH'!F6238</f>
        <v/>
      </c>
      <c r="G6238">
        <f>'DATA DASH'!G6238</f>
        <v/>
      </c>
      <c r="H6238">
        <f>'DATA DASH'!H6238</f>
        <v/>
      </c>
      <c r="I6238">
        <f>'DATA DASH'!I6238</f>
        <v/>
      </c>
      <c r="J6238">
        <f>'DATA DASH'!J6238</f>
        <v/>
      </c>
      <c r="K6238">
        <f>'DATA DASH'!K6238</f>
        <v/>
      </c>
      <c r="L6238">
        <f>'DATA DASH'!L6238</f>
        <v/>
      </c>
      <c r="M6238">
        <f>'DATA DASH'!M6238</f>
        <v/>
      </c>
    </row>
    <row r="6239">
      <c r="A6239">
        <f>'DATA DASH'!A6239</f>
        <v/>
      </c>
      <c r="B6239">
        <f>'DATA DASH'!B6239</f>
        <v/>
      </c>
      <c r="C6239">
        <f>'DATA DASH'!C6239</f>
        <v/>
      </c>
      <c r="D6239">
        <f>'DATA DASH'!D6239</f>
        <v/>
      </c>
      <c r="E6239">
        <f>'DATA DASH'!E6239</f>
        <v/>
      </c>
      <c r="F6239">
        <f>'DATA DASH'!F6239</f>
        <v/>
      </c>
      <c r="G6239">
        <f>'DATA DASH'!G6239</f>
        <v/>
      </c>
      <c r="H6239">
        <f>'DATA DASH'!H6239</f>
        <v/>
      </c>
      <c r="I6239">
        <f>'DATA DASH'!I6239</f>
        <v/>
      </c>
      <c r="J6239">
        <f>'DATA DASH'!J6239</f>
        <v/>
      </c>
      <c r="K6239">
        <f>'DATA DASH'!K6239</f>
        <v/>
      </c>
      <c r="L6239">
        <f>'DATA DASH'!L6239</f>
        <v/>
      </c>
      <c r="M6239">
        <f>'DATA DASH'!M6239</f>
        <v/>
      </c>
    </row>
    <row r="6240">
      <c r="A6240">
        <f>'DATA DASH'!A6240</f>
        <v/>
      </c>
      <c r="B6240">
        <f>'DATA DASH'!B6240</f>
        <v/>
      </c>
      <c r="C6240">
        <f>'DATA DASH'!C6240</f>
        <v/>
      </c>
      <c r="D6240">
        <f>'DATA DASH'!D6240</f>
        <v/>
      </c>
      <c r="E6240">
        <f>'DATA DASH'!E6240</f>
        <v/>
      </c>
      <c r="F6240">
        <f>'DATA DASH'!F6240</f>
        <v/>
      </c>
      <c r="G6240">
        <f>'DATA DASH'!G6240</f>
        <v/>
      </c>
      <c r="H6240">
        <f>'DATA DASH'!H6240</f>
        <v/>
      </c>
      <c r="I6240">
        <f>'DATA DASH'!I6240</f>
        <v/>
      </c>
      <c r="J6240">
        <f>'DATA DASH'!J6240</f>
        <v/>
      </c>
      <c r="K6240">
        <f>'DATA DASH'!K6240</f>
        <v/>
      </c>
      <c r="L6240">
        <f>'DATA DASH'!L6240</f>
        <v/>
      </c>
      <c r="M6240">
        <f>'DATA DASH'!M6240</f>
        <v/>
      </c>
    </row>
    <row r="6241">
      <c r="A6241">
        <f>'DATA DASH'!A6241</f>
        <v/>
      </c>
      <c r="B6241">
        <f>'DATA DASH'!B6241</f>
        <v/>
      </c>
      <c r="C6241">
        <f>'DATA DASH'!C6241</f>
        <v/>
      </c>
      <c r="D6241">
        <f>'DATA DASH'!D6241</f>
        <v/>
      </c>
      <c r="E6241">
        <f>'DATA DASH'!E6241</f>
        <v/>
      </c>
      <c r="F6241">
        <f>'DATA DASH'!F6241</f>
        <v/>
      </c>
      <c r="G6241">
        <f>'DATA DASH'!G6241</f>
        <v/>
      </c>
      <c r="H6241">
        <f>'DATA DASH'!H6241</f>
        <v/>
      </c>
      <c r="I6241">
        <f>'DATA DASH'!I6241</f>
        <v/>
      </c>
      <c r="J6241">
        <f>'DATA DASH'!J6241</f>
        <v/>
      </c>
      <c r="K6241">
        <f>'DATA DASH'!K6241</f>
        <v/>
      </c>
      <c r="L6241">
        <f>'DATA DASH'!L6241</f>
        <v/>
      </c>
      <c r="M6241">
        <f>'DATA DASH'!M6241</f>
        <v/>
      </c>
    </row>
    <row r="6242">
      <c r="A6242">
        <f>'DATA DASH'!A6242</f>
        <v/>
      </c>
      <c r="B6242">
        <f>'DATA DASH'!B6242</f>
        <v/>
      </c>
      <c r="C6242">
        <f>'DATA DASH'!C6242</f>
        <v/>
      </c>
      <c r="D6242">
        <f>'DATA DASH'!D6242</f>
        <v/>
      </c>
      <c r="E6242">
        <f>'DATA DASH'!E6242</f>
        <v/>
      </c>
      <c r="F6242">
        <f>'DATA DASH'!F6242</f>
        <v/>
      </c>
      <c r="G6242">
        <f>'DATA DASH'!G6242</f>
        <v/>
      </c>
      <c r="H6242">
        <f>'DATA DASH'!H6242</f>
        <v/>
      </c>
      <c r="I6242">
        <f>'DATA DASH'!I6242</f>
        <v/>
      </c>
      <c r="J6242">
        <f>'DATA DASH'!J6242</f>
        <v/>
      </c>
      <c r="K6242">
        <f>'DATA DASH'!K6242</f>
        <v/>
      </c>
      <c r="L6242">
        <f>'DATA DASH'!L6242</f>
        <v/>
      </c>
      <c r="M6242">
        <f>'DATA DASH'!M6242</f>
        <v/>
      </c>
    </row>
    <row r="6243">
      <c r="A6243">
        <f>'DATA DASH'!A6243</f>
        <v/>
      </c>
      <c r="B6243">
        <f>'DATA DASH'!B6243</f>
        <v/>
      </c>
      <c r="C6243">
        <f>'DATA DASH'!C6243</f>
        <v/>
      </c>
      <c r="D6243">
        <f>'DATA DASH'!D6243</f>
        <v/>
      </c>
      <c r="E6243">
        <f>'DATA DASH'!E6243</f>
        <v/>
      </c>
      <c r="F6243">
        <f>'DATA DASH'!F6243</f>
        <v/>
      </c>
      <c r="G6243">
        <f>'DATA DASH'!G6243</f>
        <v/>
      </c>
      <c r="H6243">
        <f>'DATA DASH'!H6243</f>
        <v/>
      </c>
      <c r="I6243">
        <f>'DATA DASH'!I6243</f>
        <v/>
      </c>
      <c r="J6243">
        <f>'DATA DASH'!J6243</f>
        <v/>
      </c>
      <c r="K6243">
        <f>'DATA DASH'!K6243</f>
        <v/>
      </c>
      <c r="L6243">
        <f>'DATA DASH'!L6243</f>
        <v/>
      </c>
      <c r="M6243">
        <f>'DATA DASH'!M6243</f>
        <v/>
      </c>
    </row>
    <row r="6244">
      <c r="A6244">
        <f>'DATA DASH'!A6244</f>
        <v/>
      </c>
      <c r="B6244">
        <f>'DATA DASH'!B6244</f>
        <v/>
      </c>
      <c r="C6244">
        <f>'DATA DASH'!C6244</f>
        <v/>
      </c>
      <c r="D6244">
        <f>'DATA DASH'!D6244</f>
        <v/>
      </c>
      <c r="E6244">
        <f>'DATA DASH'!E6244</f>
        <v/>
      </c>
      <c r="F6244">
        <f>'DATA DASH'!F6244</f>
        <v/>
      </c>
      <c r="G6244">
        <f>'DATA DASH'!G6244</f>
        <v/>
      </c>
      <c r="H6244">
        <f>'DATA DASH'!H6244</f>
        <v/>
      </c>
      <c r="I6244">
        <f>'DATA DASH'!I6244</f>
        <v/>
      </c>
      <c r="J6244">
        <f>'DATA DASH'!J6244</f>
        <v/>
      </c>
      <c r="K6244">
        <f>'DATA DASH'!K6244</f>
        <v/>
      </c>
      <c r="L6244">
        <f>'DATA DASH'!L6244</f>
        <v/>
      </c>
      <c r="M6244">
        <f>'DATA DASH'!M6244</f>
        <v/>
      </c>
    </row>
    <row r="6245">
      <c r="A6245">
        <f>'DATA DASH'!A6245</f>
        <v/>
      </c>
      <c r="B6245">
        <f>'DATA DASH'!B6245</f>
        <v/>
      </c>
      <c r="C6245">
        <f>'DATA DASH'!C6245</f>
        <v/>
      </c>
      <c r="D6245">
        <f>'DATA DASH'!D6245</f>
        <v/>
      </c>
      <c r="E6245">
        <f>'DATA DASH'!E6245</f>
        <v/>
      </c>
      <c r="F6245">
        <f>'DATA DASH'!F6245</f>
        <v/>
      </c>
      <c r="G6245">
        <f>'DATA DASH'!G6245</f>
        <v/>
      </c>
      <c r="H6245">
        <f>'DATA DASH'!H6245</f>
        <v/>
      </c>
      <c r="I6245">
        <f>'DATA DASH'!I6245</f>
        <v/>
      </c>
      <c r="J6245">
        <f>'DATA DASH'!J6245</f>
        <v/>
      </c>
      <c r="K6245">
        <f>'DATA DASH'!K6245</f>
        <v/>
      </c>
      <c r="L6245">
        <f>'DATA DASH'!L6245</f>
        <v/>
      </c>
      <c r="M6245">
        <f>'DATA DASH'!M6245</f>
        <v/>
      </c>
    </row>
    <row r="6246">
      <c r="A6246">
        <f>'DATA DASH'!A6246</f>
        <v/>
      </c>
      <c r="B6246">
        <f>'DATA DASH'!B6246</f>
        <v/>
      </c>
      <c r="C6246">
        <f>'DATA DASH'!C6246</f>
        <v/>
      </c>
      <c r="D6246">
        <f>'DATA DASH'!D6246</f>
        <v/>
      </c>
      <c r="E6246">
        <f>'DATA DASH'!E6246</f>
        <v/>
      </c>
      <c r="F6246">
        <f>'DATA DASH'!F6246</f>
        <v/>
      </c>
      <c r="G6246">
        <f>'DATA DASH'!G6246</f>
        <v/>
      </c>
      <c r="H6246">
        <f>'DATA DASH'!H6246</f>
        <v/>
      </c>
      <c r="I6246">
        <f>'DATA DASH'!I6246</f>
        <v/>
      </c>
      <c r="J6246">
        <f>'DATA DASH'!J6246</f>
        <v/>
      </c>
      <c r="K6246">
        <f>'DATA DASH'!K6246</f>
        <v/>
      </c>
      <c r="L6246">
        <f>'DATA DASH'!L6246</f>
        <v/>
      </c>
      <c r="M6246">
        <f>'DATA DASH'!M6246</f>
        <v/>
      </c>
    </row>
    <row r="6247">
      <c r="A6247">
        <f>'DATA DASH'!A6247</f>
        <v/>
      </c>
      <c r="B6247">
        <f>'DATA DASH'!B6247</f>
        <v/>
      </c>
      <c r="C6247">
        <f>'DATA DASH'!C6247</f>
        <v/>
      </c>
      <c r="D6247">
        <f>'DATA DASH'!D6247</f>
        <v/>
      </c>
      <c r="E6247">
        <f>'DATA DASH'!E6247</f>
        <v/>
      </c>
      <c r="F6247">
        <f>'DATA DASH'!F6247</f>
        <v/>
      </c>
      <c r="G6247">
        <f>'DATA DASH'!G6247</f>
        <v/>
      </c>
      <c r="H6247">
        <f>'DATA DASH'!H6247</f>
        <v/>
      </c>
      <c r="I6247">
        <f>'DATA DASH'!I6247</f>
        <v/>
      </c>
      <c r="J6247">
        <f>'DATA DASH'!J6247</f>
        <v/>
      </c>
      <c r="K6247">
        <f>'DATA DASH'!K6247</f>
        <v/>
      </c>
      <c r="L6247">
        <f>'DATA DASH'!L6247</f>
        <v/>
      </c>
      <c r="M6247">
        <f>'DATA DASH'!M6247</f>
        <v/>
      </c>
    </row>
    <row r="6248">
      <c r="A6248">
        <f>'DATA DASH'!A6248</f>
        <v/>
      </c>
      <c r="B6248">
        <f>'DATA DASH'!B6248</f>
        <v/>
      </c>
      <c r="C6248">
        <f>'DATA DASH'!C6248</f>
        <v/>
      </c>
      <c r="D6248">
        <f>'DATA DASH'!D6248</f>
        <v/>
      </c>
      <c r="E6248">
        <f>'DATA DASH'!E6248</f>
        <v/>
      </c>
      <c r="F6248">
        <f>'DATA DASH'!F6248</f>
        <v/>
      </c>
      <c r="G6248">
        <f>'DATA DASH'!G6248</f>
        <v/>
      </c>
      <c r="H6248">
        <f>'DATA DASH'!H6248</f>
        <v/>
      </c>
      <c r="I6248">
        <f>'DATA DASH'!I6248</f>
        <v/>
      </c>
      <c r="J6248">
        <f>'DATA DASH'!J6248</f>
        <v/>
      </c>
      <c r="K6248">
        <f>'DATA DASH'!K6248</f>
        <v/>
      </c>
      <c r="L6248">
        <f>'DATA DASH'!L6248</f>
        <v/>
      </c>
      <c r="M6248">
        <f>'DATA DASH'!M6248</f>
        <v/>
      </c>
    </row>
    <row r="6249">
      <c r="A6249">
        <f>'DATA DASH'!A6249</f>
        <v/>
      </c>
      <c r="B6249">
        <f>'DATA DASH'!B6249</f>
        <v/>
      </c>
      <c r="C6249">
        <f>'DATA DASH'!C6249</f>
        <v/>
      </c>
      <c r="D6249">
        <f>'DATA DASH'!D6249</f>
        <v/>
      </c>
      <c r="E6249">
        <f>'DATA DASH'!E6249</f>
        <v/>
      </c>
      <c r="F6249">
        <f>'DATA DASH'!F6249</f>
        <v/>
      </c>
      <c r="G6249">
        <f>'DATA DASH'!G6249</f>
        <v/>
      </c>
      <c r="H6249">
        <f>'DATA DASH'!H6249</f>
        <v/>
      </c>
      <c r="I6249">
        <f>'DATA DASH'!I6249</f>
        <v/>
      </c>
      <c r="J6249">
        <f>'DATA DASH'!J6249</f>
        <v/>
      </c>
      <c r="K6249">
        <f>'DATA DASH'!K6249</f>
        <v/>
      </c>
      <c r="L6249">
        <f>'DATA DASH'!L6249</f>
        <v/>
      </c>
      <c r="M6249">
        <f>'DATA DASH'!M6249</f>
        <v/>
      </c>
    </row>
    <row r="6250">
      <c r="A6250">
        <f>'DATA DASH'!A6250</f>
        <v/>
      </c>
      <c r="B6250">
        <f>'DATA DASH'!B6250</f>
        <v/>
      </c>
      <c r="C6250">
        <f>'DATA DASH'!C6250</f>
        <v/>
      </c>
      <c r="D6250">
        <f>'DATA DASH'!D6250</f>
        <v/>
      </c>
      <c r="E6250">
        <f>'DATA DASH'!E6250</f>
        <v/>
      </c>
      <c r="F6250">
        <f>'DATA DASH'!F6250</f>
        <v/>
      </c>
      <c r="G6250">
        <f>'DATA DASH'!G6250</f>
        <v/>
      </c>
      <c r="H6250">
        <f>'DATA DASH'!H6250</f>
        <v/>
      </c>
      <c r="I6250">
        <f>'DATA DASH'!I6250</f>
        <v/>
      </c>
      <c r="J6250">
        <f>'DATA DASH'!J6250</f>
        <v/>
      </c>
      <c r="K6250">
        <f>'DATA DASH'!K6250</f>
        <v/>
      </c>
      <c r="L6250">
        <f>'DATA DASH'!L6250</f>
        <v/>
      </c>
      <c r="M6250">
        <f>'DATA DASH'!M6250</f>
        <v/>
      </c>
    </row>
    <row r="6251">
      <c r="A6251">
        <f>'DATA DASH'!A6251</f>
        <v/>
      </c>
      <c r="B6251">
        <f>'DATA DASH'!B6251</f>
        <v/>
      </c>
      <c r="C6251">
        <f>'DATA DASH'!C6251</f>
        <v/>
      </c>
      <c r="D6251">
        <f>'DATA DASH'!D6251</f>
        <v/>
      </c>
      <c r="E6251">
        <f>'DATA DASH'!E6251</f>
        <v/>
      </c>
      <c r="F6251">
        <f>'DATA DASH'!F6251</f>
        <v/>
      </c>
      <c r="G6251">
        <f>'DATA DASH'!G6251</f>
        <v/>
      </c>
      <c r="H6251">
        <f>'DATA DASH'!H6251</f>
        <v/>
      </c>
      <c r="I6251">
        <f>'DATA DASH'!I6251</f>
        <v/>
      </c>
      <c r="J6251">
        <f>'DATA DASH'!J6251</f>
        <v/>
      </c>
      <c r="K6251">
        <f>'DATA DASH'!K6251</f>
        <v/>
      </c>
      <c r="L6251">
        <f>'DATA DASH'!L6251</f>
        <v/>
      </c>
      <c r="M6251">
        <f>'DATA DASH'!M6251</f>
        <v/>
      </c>
    </row>
    <row r="6252">
      <c r="A6252">
        <f>'DATA DASH'!A6252</f>
        <v/>
      </c>
      <c r="B6252">
        <f>'DATA DASH'!B6252</f>
        <v/>
      </c>
      <c r="C6252">
        <f>'DATA DASH'!C6252</f>
        <v/>
      </c>
      <c r="D6252">
        <f>'DATA DASH'!D6252</f>
        <v/>
      </c>
      <c r="E6252">
        <f>'DATA DASH'!E6252</f>
        <v/>
      </c>
      <c r="F6252">
        <f>'DATA DASH'!F6252</f>
        <v/>
      </c>
      <c r="G6252">
        <f>'DATA DASH'!G6252</f>
        <v/>
      </c>
      <c r="H6252">
        <f>'DATA DASH'!H6252</f>
        <v/>
      </c>
      <c r="I6252">
        <f>'DATA DASH'!I6252</f>
        <v/>
      </c>
      <c r="J6252">
        <f>'DATA DASH'!J6252</f>
        <v/>
      </c>
      <c r="K6252">
        <f>'DATA DASH'!K6252</f>
        <v/>
      </c>
      <c r="L6252">
        <f>'DATA DASH'!L6252</f>
        <v/>
      </c>
      <c r="M6252">
        <f>'DATA DASH'!M6252</f>
        <v/>
      </c>
    </row>
    <row r="6253">
      <c r="A6253">
        <f>'DATA DASH'!A6253</f>
        <v/>
      </c>
      <c r="B6253">
        <f>'DATA DASH'!B6253</f>
        <v/>
      </c>
      <c r="C6253">
        <f>'DATA DASH'!C6253</f>
        <v/>
      </c>
      <c r="D6253">
        <f>'DATA DASH'!D6253</f>
        <v/>
      </c>
      <c r="E6253">
        <f>'DATA DASH'!E6253</f>
        <v/>
      </c>
      <c r="F6253">
        <f>'DATA DASH'!F6253</f>
        <v/>
      </c>
      <c r="G6253">
        <f>'DATA DASH'!G6253</f>
        <v/>
      </c>
      <c r="H6253">
        <f>'DATA DASH'!H6253</f>
        <v/>
      </c>
      <c r="I6253">
        <f>'DATA DASH'!I6253</f>
        <v/>
      </c>
      <c r="J6253">
        <f>'DATA DASH'!J6253</f>
        <v/>
      </c>
      <c r="K6253">
        <f>'DATA DASH'!K6253</f>
        <v/>
      </c>
      <c r="L6253">
        <f>'DATA DASH'!L6253</f>
        <v/>
      </c>
      <c r="M6253">
        <f>'DATA DASH'!M6253</f>
        <v/>
      </c>
    </row>
    <row r="6254">
      <c r="A6254">
        <f>'DATA DASH'!A6254</f>
        <v/>
      </c>
      <c r="B6254">
        <f>'DATA DASH'!B6254</f>
        <v/>
      </c>
      <c r="C6254">
        <f>'DATA DASH'!C6254</f>
        <v/>
      </c>
      <c r="D6254">
        <f>'DATA DASH'!D6254</f>
        <v/>
      </c>
      <c r="E6254">
        <f>'DATA DASH'!E6254</f>
        <v/>
      </c>
      <c r="F6254">
        <f>'DATA DASH'!F6254</f>
        <v/>
      </c>
      <c r="G6254">
        <f>'DATA DASH'!G6254</f>
        <v/>
      </c>
      <c r="H6254">
        <f>'DATA DASH'!H6254</f>
        <v/>
      </c>
      <c r="I6254">
        <f>'DATA DASH'!I6254</f>
        <v/>
      </c>
      <c r="J6254">
        <f>'DATA DASH'!J6254</f>
        <v/>
      </c>
      <c r="K6254">
        <f>'DATA DASH'!K6254</f>
        <v/>
      </c>
      <c r="L6254">
        <f>'DATA DASH'!L6254</f>
        <v/>
      </c>
      <c r="M6254">
        <f>'DATA DASH'!M6254</f>
        <v/>
      </c>
    </row>
    <row r="6255">
      <c r="A6255">
        <f>'DATA DASH'!A6255</f>
        <v/>
      </c>
      <c r="B6255">
        <f>'DATA DASH'!B6255</f>
        <v/>
      </c>
      <c r="C6255">
        <f>'DATA DASH'!C6255</f>
        <v/>
      </c>
      <c r="D6255">
        <f>'DATA DASH'!D6255</f>
        <v/>
      </c>
      <c r="E6255">
        <f>'DATA DASH'!E6255</f>
        <v/>
      </c>
      <c r="F6255">
        <f>'DATA DASH'!F6255</f>
        <v/>
      </c>
      <c r="G6255">
        <f>'DATA DASH'!G6255</f>
        <v/>
      </c>
      <c r="H6255">
        <f>'DATA DASH'!H6255</f>
        <v/>
      </c>
      <c r="I6255">
        <f>'DATA DASH'!I6255</f>
        <v/>
      </c>
      <c r="J6255">
        <f>'DATA DASH'!J6255</f>
        <v/>
      </c>
      <c r="K6255">
        <f>'DATA DASH'!K6255</f>
        <v/>
      </c>
      <c r="L6255">
        <f>'DATA DASH'!L6255</f>
        <v/>
      </c>
      <c r="M6255">
        <f>'DATA DASH'!M6255</f>
        <v/>
      </c>
    </row>
    <row r="6256">
      <c r="A6256">
        <f>'DATA DASH'!A6256</f>
        <v/>
      </c>
      <c r="B6256">
        <f>'DATA DASH'!B6256</f>
        <v/>
      </c>
      <c r="C6256">
        <f>'DATA DASH'!C6256</f>
        <v/>
      </c>
      <c r="D6256">
        <f>'DATA DASH'!D6256</f>
        <v/>
      </c>
      <c r="E6256">
        <f>'DATA DASH'!E6256</f>
        <v/>
      </c>
      <c r="F6256">
        <f>'DATA DASH'!F6256</f>
        <v/>
      </c>
      <c r="G6256">
        <f>'DATA DASH'!G6256</f>
        <v/>
      </c>
      <c r="H6256">
        <f>'DATA DASH'!H6256</f>
        <v/>
      </c>
      <c r="I6256">
        <f>'DATA DASH'!I6256</f>
        <v/>
      </c>
      <c r="J6256">
        <f>'DATA DASH'!J6256</f>
        <v/>
      </c>
      <c r="K6256">
        <f>'DATA DASH'!K6256</f>
        <v/>
      </c>
      <c r="L6256">
        <f>'DATA DASH'!L6256</f>
        <v/>
      </c>
      <c r="M6256">
        <f>'DATA DASH'!M6256</f>
        <v/>
      </c>
    </row>
    <row r="6257">
      <c r="A6257">
        <f>'DATA DASH'!A6257</f>
        <v/>
      </c>
      <c r="B6257">
        <f>'DATA DASH'!B6257</f>
        <v/>
      </c>
      <c r="C6257">
        <f>'DATA DASH'!C6257</f>
        <v/>
      </c>
      <c r="D6257">
        <f>'DATA DASH'!D6257</f>
        <v/>
      </c>
      <c r="E6257">
        <f>'DATA DASH'!E6257</f>
        <v/>
      </c>
      <c r="F6257">
        <f>'DATA DASH'!F6257</f>
        <v/>
      </c>
      <c r="G6257">
        <f>'DATA DASH'!G6257</f>
        <v/>
      </c>
      <c r="H6257">
        <f>'DATA DASH'!H6257</f>
        <v/>
      </c>
      <c r="I6257">
        <f>'DATA DASH'!I6257</f>
        <v/>
      </c>
      <c r="J6257">
        <f>'DATA DASH'!J6257</f>
        <v/>
      </c>
      <c r="K6257">
        <f>'DATA DASH'!K6257</f>
        <v/>
      </c>
      <c r="L6257">
        <f>'DATA DASH'!L6257</f>
        <v/>
      </c>
      <c r="M6257">
        <f>'DATA DASH'!M6257</f>
        <v/>
      </c>
    </row>
    <row r="6258">
      <c r="A6258">
        <f>'DATA DASH'!A6258</f>
        <v/>
      </c>
      <c r="B6258">
        <f>'DATA DASH'!B6258</f>
        <v/>
      </c>
      <c r="C6258">
        <f>'DATA DASH'!C6258</f>
        <v/>
      </c>
      <c r="D6258">
        <f>'DATA DASH'!D6258</f>
        <v/>
      </c>
      <c r="E6258">
        <f>'DATA DASH'!E6258</f>
        <v/>
      </c>
      <c r="F6258">
        <f>'DATA DASH'!F6258</f>
        <v/>
      </c>
      <c r="G6258">
        <f>'DATA DASH'!G6258</f>
        <v/>
      </c>
      <c r="H6258">
        <f>'DATA DASH'!H6258</f>
        <v/>
      </c>
      <c r="I6258">
        <f>'DATA DASH'!I6258</f>
        <v/>
      </c>
      <c r="J6258">
        <f>'DATA DASH'!J6258</f>
        <v/>
      </c>
      <c r="K6258">
        <f>'DATA DASH'!K6258</f>
        <v/>
      </c>
      <c r="L6258">
        <f>'DATA DASH'!L6258</f>
        <v/>
      </c>
      <c r="M6258">
        <f>'DATA DASH'!M6258</f>
        <v/>
      </c>
    </row>
    <row r="6259">
      <c r="A6259">
        <f>'DATA DASH'!A6259</f>
        <v/>
      </c>
      <c r="B6259">
        <f>'DATA DASH'!B6259</f>
        <v/>
      </c>
      <c r="C6259">
        <f>'DATA DASH'!C6259</f>
        <v/>
      </c>
      <c r="D6259">
        <f>'DATA DASH'!D6259</f>
        <v/>
      </c>
      <c r="E6259">
        <f>'DATA DASH'!E6259</f>
        <v/>
      </c>
      <c r="F6259">
        <f>'DATA DASH'!F6259</f>
        <v/>
      </c>
      <c r="G6259">
        <f>'DATA DASH'!G6259</f>
        <v/>
      </c>
      <c r="H6259">
        <f>'DATA DASH'!H6259</f>
        <v/>
      </c>
      <c r="I6259">
        <f>'DATA DASH'!I6259</f>
        <v/>
      </c>
      <c r="J6259">
        <f>'DATA DASH'!J6259</f>
        <v/>
      </c>
      <c r="K6259">
        <f>'DATA DASH'!K6259</f>
        <v/>
      </c>
      <c r="L6259">
        <f>'DATA DASH'!L6259</f>
        <v/>
      </c>
      <c r="M6259">
        <f>'DATA DASH'!M6259</f>
        <v/>
      </c>
    </row>
    <row r="6260">
      <c r="A6260">
        <f>'DATA DASH'!A6260</f>
        <v/>
      </c>
      <c r="B6260">
        <f>'DATA DASH'!B6260</f>
        <v/>
      </c>
      <c r="C6260">
        <f>'DATA DASH'!C6260</f>
        <v/>
      </c>
      <c r="D6260">
        <f>'DATA DASH'!D6260</f>
        <v/>
      </c>
      <c r="E6260">
        <f>'DATA DASH'!E6260</f>
        <v/>
      </c>
      <c r="F6260">
        <f>'DATA DASH'!F6260</f>
        <v/>
      </c>
      <c r="G6260">
        <f>'DATA DASH'!G6260</f>
        <v/>
      </c>
      <c r="H6260">
        <f>'DATA DASH'!H6260</f>
        <v/>
      </c>
      <c r="I6260">
        <f>'DATA DASH'!I6260</f>
        <v/>
      </c>
      <c r="J6260">
        <f>'DATA DASH'!J6260</f>
        <v/>
      </c>
      <c r="K6260">
        <f>'DATA DASH'!K6260</f>
        <v/>
      </c>
      <c r="L6260">
        <f>'DATA DASH'!L6260</f>
        <v/>
      </c>
      <c r="M6260">
        <f>'DATA DASH'!M6260</f>
        <v/>
      </c>
    </row>
    <row r="6261">
      <c r="A6261">
        <f>'DATA DASH'!A6261</f>
        <v/>
      </c>
      <c r="B6261">
        <f>'DATA DASH'!B6261</f>
        <v/>
      </c>
      <c r="C6261">
        <f>'DATA DASH'!C6261</f>
        <v/>
      </c>
      <c r="D6261">
        <f>'DATA DASH'!D6261</f>
        <v/>
      </c>
      <c r="E6261">
        <f>'DATA DASH'!E6261</f>
        <v/>
      </c>
      <c r="F6261">
        <f>'DATA DASH'!F6261</f>
        <v/>
      </c>
      <c r="G6261">
        <f>'DATA DASH'!G6261</f>
        <v/>
      </c>
      <c r="H6261">
        <f>'DATA DASH'!H6261</f>
        <v/>
      </c>
      <c r="I6261">
        <f>'DATA DASH'!I6261</f>
        <v/>
      </c>
      <c r="J6261">
        <f>'DATA DASH'!J6261</f>
        <v/>
      </c>
      <c r="K6261">
        <f>'DATA DASH'!K6261</f>
        <v/>
      </c>
      <c r="L6261">
        <f>'DATA DASH'!L6261</f>
        <v/>
      </c>
      <c r="M6261">
        <f>'DATA DASH'!M6261</f>
        <v/>
      </c>
    </row>
    <row r="6262">
      <c r="A6262">
        <f>'DATA DASH'!A6262</f>
        <v/>
      </c>
      <c r="B6262">
        <f>'DATA DASH'!B6262</f>
        <v/>
      </c>
      <c r="C6262">
        <f>'DATA DASH'!C6262</f>
        <v/>
      </c>
      <c r="D6262">
        <f>'DATA DASH'!D6262</f>
        <v/>
      </c>
      <c r="E6262">
        <f>'DATA DASH'!E6262</f>
        <v/>
      </c>
      <c r="F6262">
        <f>'DATA DASH'!F6262</f>
        <v/>
      </c>
      <c r="G6262">
        <f>'DATA DASH'!G6262</f>
        <v/>
      </c>
      <c r="H6262">
        <f>'DATA DASH'!H6262</f>
        <v/>
      </c>
      <c r="I6262">
        <f>'DATA DASH'!I6262</f>
        <v/>
      </c>
      <c r="J6262">
        <f>'DATA DASH'!J6262</f>
        <v/>
      </c>
      <c r="K6262">
        <f>'DATA DASH'!K6262</f>
        <v/>
      </c>
      <c r="L6262">
        <f>'DATA DASH'!L6262</f>
        <v/>
      </c>
      <c r="M6262">
        <f>'DATA DASH'!M6262</f>
        <v/>
      </c>
    </row>
    <row r="6263">
      <c r="A6263">
        <f>'DATA DASH'!A6263</f>
        <v/>
      </c>
      <c r="B6263">
        <f>'DATA DASH'!B6263</f>
        <v/>
      </c>
      <c r="C6263">
        <f>'DATA DASH'!C6263</f>
        <v/>
      </c>
      <c r="D6263">
        <f>'DATA DASH'!D6263</f>
        <v/>
      </c>
      <c r="E6263">
        <f>'DATA DASH'!E6263</f>
        <v/>
      </c>
      <c r="F6263">
        <f>'DATA DASH'!F6263</f>
        <v/>
      </c>
      <c r="G6263">
        <f>'DATA DASH'!G6263</f>
        <v/>
      </c>
      <c r="H6263">
        <f>'DATA DASH'!H6263</f>
        <v/>
      </c>
      <c r="I6263">
        <f>'DATA DASH'!I6263</f>
        <v/>
      </c>
      <c r="J6263">
        <f>'DATA DASH'!J6263</f>
        <v/>
      </c>
      <c r="K6263">
        <f>'DATA DASH'!K6263</f>
        <v/>
      </c>
      <c r="L6263">
        <f>'DATA DASH'!L6263</f>
        <v/>
      </c>
      <c r="M6263">
        <f>'DATA DASH'!M6263</f>
        <v/>
      </c>
    </row>
    <row r="6264">
      <c r="A6264">
        <f>'DATA DASH'!A6264</f>
        <v/>
      </c>
      <c r="B6264">
        <f>'DATA DASH'!B6264</f>
        <v/>
      </c>
      <c r="C6264">
        <f>'DATA DASH'!C6264</f>
        <v/>
      </c>
      <c r="D6264">
        <f>'DATA DASH'!D6264</f>
        <v/>
      </c>
      <c r="E6264">
        <f>'DATA DASH'!E6264</f>
        <v/>
      </c>
      <c r="F6264">
        <f>'DATA DASH'!F6264</f>
        <v/>
      </c>
      <c r="G6264">
        <f>'DATA DASH'!G6264</f>
        <v/>
      </c>
      <c r="H6264">
        <f>'DATA DASH'!H6264</f>
        <v/>
      </c>
      <c r="I6264">
        <f>'DATA DASH'!I6264</f>
        <v/>
      </c>
      <c r="J6264">
        <f>'DATA DASH'!J6264</f>
        <v/>
      </c>
      <c r="K6264">
        <f>'DATA DASH'!K6264</f>
        <v/>
      </c>
      <c r="L6264">
        <f>'DATA DASH'!L6264</f>
        <v/>
      </c>
      <c r="M6264">
        <f>'DATA DASH'!M6264</f>
        <v/>
      </c>
    </row>
    <row r="6265">
      <c r="A6265">
        <f>'DATA DASH'!A6265</f>
        <v/>
      </c>
      <c r="B6265">
        <f>'DATA DASH'!B6265</f>
        <v/>
      </c>
      <c r="C6265">
        <f>'DATA DASH'!C6265</f>
        <v/>
      </c>
      <c r="D6265">
        <f>'DATA DASH'!D6265</f>
        <v/>
      </c>
      <c r="E6265">
        <f>'DATA DASH'!E6265</f>
        <v/>
      </c>
      <c r="F6265">
        <f>'DATA DASH'!F6265</f>
        <v/>
      </c>
      <c r="G6265">
        <f>'DATA DASH'!G6265</f>
        <v/>
      </c>
      <c r="H6265">
        <f>'DATA DASH'!H6265</f>
        <v/>
      </c>
      <c r="I6265">
        <f>'DATA DASH'!I6265</f>
        <v/>
      </c>
      <c r="J6265">
        <f>'DATA DASH'!J6265</f>
        <v/>
      </c>
      <c r="K6265">
        <f>'DATA DASH'!K6265</f>
        <v/>
      </c>
      <c r="L6265">
        <f>'DATA DASH'!L6265</f>
        <v/>
      </c>
      <c r="M6265">
        <f>'DATA DASH'!M6265</f>
        <v/>
      </c>
    </row>
    <row r="6266">
      <c r="A6266">
        <f>'DATA DASH'!A6266</f>
        <v/>
      </c>
      <c r="B6266">
        <f>'DATA DASH'!B6266</f>
        <v/>
      </c>
      <c r="C6266">
        <f>'DATA DASH'!C6266</f>
        <v/>
      </c>
      <c r="D6266">
        <f>'DATA DASH'!D6266</f>
        <v/>
      </c>
      <c r="E6266">
        <f>'DATA DASH'!E6266</f>
        <v/>
      </c>
      <c r="F6266">
        <f>'DATA DASH'!F6266</f>
        <v/>
      </c>
      <c r="G6266">
        <f>'DATA DASH'!G6266</f>
        <v/>
      </c>
      <c r="H6266">
        <f>'DATA DASH'!H6266</f>
        <v/>
      </c>
      <c r="I6266">
        <f>'DATA DASH'!I6266</f>
        <v/>
      </c>
      <c r="J6266">
        <f>'DATA DASH'!J6266</f>
        <v/>
      </c>
      <c r="K6266">
        <f>'DATA DASH'!K6266</f>
        <v/>
      </c>
      <c r="L6266">
        <f>'DATA DASH'!L6266</f>
        <v/>
      </c>
      <c r="M6266">
        <f>'DATA DASH'!M6266</f>
        <v/>
      </c>
    </row>
    <row r="6267">
      <c r="A6267">
        <f>'DATA DASH'!A6267</f>
        <v/>
      </c>
      <c r="B6267">
        <f>'DATA DASH'!B6267</f>
        <v/>
      </c>
      <c r="C6267">
        <f>'DATA DASH'!C6267</f>
        <v/>
      </c>
      <c r="D6267">
        <f>'DATA DASH'!D6267</f>
        <v/>
      </c>
      <c r="E6267">
        <f>'DATA DASH'!E6267</f>
        <v/>
      </c>
      <c r="F6267">
        <f>'DATA DASH'!F6267</f>
        <v/>
      </c>
      <c r="G6267">
        <f>'DATA DASH'!G6267</f>
        <v/>
      </c>
      <c r="H6267">
        <f>'DATA DASH'!H6267</f>
        <v/>
      </c>
      <c r="I6267">
        <f>'DATA DASH'!I6267</f>
        <v/>
      </c>
      <c r="J6267">
        <f>'DATA DASH'!J6267</f>
        <v/>
      </c>
      <c r="K6267">
        <f>'DATA DASH'!K6267</f>
        <v/>
      </c>
      <c r="L6267">
        <f>'DATA DASH'!L6267</f>
        <v/>
      </c>
      <c r="M6267">
        <f>'DATA DASH'!M6267</f>
        <v/>
      </c>
    </row>
    <row r="6268">
      <c r="A6268">
        <f>'DATA DASH'!A6268</f>
        <v/>
      </c>
      <c r="B6268">
        <f>'DATA DASH'!B6268</f>
        <v/>
      </c>
      <c r="C6268">
        <f>'DATA DASH'!C6268</f>
        <v/>
      </c>
      <c r="D6268">
        <f>'DATA DASH'!D6268</f>
        <v/>
      </c>
      <c r="E6268">
        <f>'DATA DASH'!E6268</f>
        <v/>
      </c>
      <c r="F6268">
        <f>'DATA DASH'!F6268</f>
        <v/>
      </c>
      <c r="G6268">
        <f>'DATA DASH'!G6268</f>
        <v/>
      </c>
      <c r="H6268">
        <f>'DATA DASH'!H6268</f>
        <v/>
      </c>
      <c r="I6268">
        <f>'DATA DASH'!I6268</f>
        <v/>
      </c>
      <c r="J6268">
        <f>'DATA DASH'!J6268</f>
        <v/>
      </c>
      <c r="K6268">
        <f>'DATA DASH'!K6268</f>
        <v/>
      </c>
      <c r="L6268">
        <f>'DATA DASH'!L6268</f>
        <v/>
      </c>
      <c r="M6268">
        <f>'DATA DASH'!M6268</f>
        <v/>
      </c>
    </row>
    <row r="6269">
      <c r="A6269">
        <f>'DATA DASH'!A6269</f>
        <v/>
      </c>
      <c r="B6269">
        <f>'DATA DASH'!B6269</f>
        <v/>
      </c>
      <c r="C6269">
        <f>'DATA DASH'!C6269</f>
        <v/>
      </c>
      <c r="D6269">
        <f>'DATA DASH'!D6269</f>
        <v/>
      </c>
      <c r="E6269">
        <f>'DATA DASH'!E6269</f>
        <v/>
      </c>
      <c r="F6269">
        <f>'DATA DASH'!F6269</f>
        <v/>
      </c>
      <c r="G6269">
        <f>'DATA DASH'!G6269</f>
        <v/>
      </c>
      <c r="H6269">
        <f>'DATA DASH'!H6269</f>
        <v/>
      </c>
      <c r="I6269">
        <f>'DATA DASH'!I6269</f>
        <v/>
      </c>
      <c r="J6269">
        <f>'DATA DASH'!J6269</f>
        <v/>
      </c>
      <c r="K6269">
        <f>'DATA DASH'!K6269</f>
        <v/>
      </c>
      <c r="L6269">
        <f>'DATA DASH'!L6269</f>
        <v/>
      </c>
      <c r="M6269">
        <f>'DATA DASH'!M6269</f>
        <v/>
      </c>
    </row>
    <row r="6270">
      <c r="A6270">
        <f>'DATA DASH'!A6270</f>
        <v/>
      </c>
      <c r="B6270">
        <f>'DATA DASH'!B6270</f>
        <v/>
      </c>
      <c r="C6270">
        <f>'DATA DASH'!C6270</f>
        <v/>
      </c>
      <c r="D6270">
        <f>'DATA DASH'!D6270</f>
        <v/>
      </c>
      <c r="E6270">
        <f>'DATA DASH'!E6270</f>
        <v/>
      </c>
      <c r="F6270">
        <f>'DATA DASH'!F6270</f>
        <v/>
      </c>
      <c r="G6270">
        <f>'DATA DASH'!G6270</f>
        <v/>
      </c>
      <c r="H6270">
        <f>'DATA DASH'!H6270</f>
        <v/>
      </c>
      <c r="I6270">
        <f>'DATA DASH'!I6270</f>
        <v/>
      </c>
      <c r="J6270">
        <f>'DATA DASH'!J6270</f>
        <v/>
      </c>
      <c r="K6270">
        <f>'DATA DASH'!K6270</f>
        <v/>
      </c>
      <c r="L6270">
        <f>'DATA DASH'!L6270</f>
        <v/>
      </c>
      <c r="M6270">
        <f>'DATA DASH'!M6270</f>
        <v/>
      </c>
    </row>
    <row r="6271">
      <c r="A6271">
        <f>'DATA DASH'!A6271</f>
        <v/>
      </c>
      <c r="B6271">
        <f>'DATA DASH'!B6271</f>
        <v/>
      </c>
      <c r="C6271">
        <f>'DATA DASH'!C6271</f>
        <v/>
      </c>
      <c r="D6271">
        <f>'DATA DASH'!D6271</f>
        <v/>
      </c>
      <c r="E6271">
        <f>'DATA DASH'!E6271</f>
        <v/>
      </c>
      <c r="F6271">
        <f>'DATA DASH'!F6271</f>
        <v/>
      </c>
      <c r="G6271">
        <f>'DATA DASH'!G6271</f>
        <v/>
      </c>
      <c r="H6271">
        <f>'DATA DASH'!H6271</f>
        <v/>
      </c>
      <c r="I6271">
        <f>'DATA DASH'!I6271</f>
        <v/>
      </c>
      <c r="J6271">
        <f>'DATA DASH'!J6271</f>
        <v/>
      </c>
      <c r="K6271">
        <f>'DATA DASH'!K6271</f>
        <v/>
      </c>
      <c r="L6271">
        <f>'DATA DASH'!L6271</f>
        <v/>
      </c>
      <c r="M6271">
        <f>'DATA DASH'!M6271</f>
        <v/>
      </c>
    </row>
    <row r="6272">
      <c r="A6272">
        <f>'DATA DASH'!A6272</f>
        <v/>
      </c>
      <c r="B6272">
        <f>'DATA DASH'!B6272</f>
        <v/>
      </c>
      <c r="C6272">
        <f>'DATA DASH'!C6272</f>
        <v/>
      </c>
      <c r="D6272">
        <f>'DATA DASH'!D6272</f>
        <v/>
      </c>
      <c r="E6272">
        <f>'DATA DASH'!E6272</f>
        <v/>
      </c>
      <c r="F6272">
        <f>'DATA DASH'!F6272</f>
        <v/>
      </c>
      <c r="G6272">
        <f>'DATA DASH'!G6272</f>
        <v/>
      </c>
      <c r="H6272">
        <f>'DATA DASH'!H6272</f>
        <v/>
      </c>
      <c r="I6272">
        <f>'DATA DASH'!I6272</f>
        <v/>
      </c>
      <c r="J6272">
        <f>'DATA DASH'!J6272</f>
        <v/>
      </c>
      <c r="K6272">
        <f>'DATA DASH'!K6272</f>
        <v/>
      </c>
      <c r="L6272">
        <f>'DATA DASH'!L6272</f>
        <v/>
      </c>
      <c r="M6272">
        <f>'DATA DASH'!M6272</f>
        <v/>
      </c>
    </row>
    <row r="6273">
      <c r="A6273">
        <f>'DATA DASH'!A6273</f>
        <v/>
      </c>
      <c r="B6273">
        <f>'DATA DASH'!B6273</f>
        <v/>
      </c>
      <c r="C6273">
        <f>'DATA DASH'!C6273</f>
        <v/>
      </c>
      <c r="D6273">
        <f>'DATA DASH'!D6273</f>
        <v/>
      </c>
      <c r="E6273">
        <f>'DATA DASH'!E6273</f>
        <v/>
      </c>
      <c r="F6273">
        <f>'DATA DASH'!F6273</f>
        <v/>
      </c>
      <c r="G6273">
        <f>'DATA DASH'!G6273</f>
        <v/>
      </c>
      <c r="H6273">
        <f>'DATA DASH'!H6273</f>
        <v/>
      </c>
      <c r="I6273">
        <f>'DATA DASH'!I6273</f>
        <v/>
      </c>
      <c r="J6273">
        <f>'DATA DASH'!J6273</f>
        <v/>
      </c>
      <c r="K6273">
        <f>'DATA DASH'!K6273</f>
        <v/>
      </c>
      <c r="L6273">
        <f>'DATA DASH'!L6273</f>
        <v/>
      </c>
      <c r="M6273">
        <f>'DATA DASH'!M6273</f>
        <v/>
      </c>
    </row>
    <row r="6274">
      <c r="A6274">
        <f>'DATA DASH'!A6274</f>
        <v/>
      </c>
      <c r="B6274">
        <f>'DATA DASH'!B6274</f>
        <v/>
      </c>
      <c r="C6274">
        <f>'DATA DASH'!C6274</f>
        <v/>
      </c>
      <c r="D6274">
        <f>'DATA DASH'!D6274</f>
        <v/>
      </c>
      <c r="E6274">
        <f>'DATA DASH'!E6274</f>
        <v/>
      </c>
      <c r="F6274">
        <f>'DATA DASH'!F6274</f>
        <v/>
      </c>
      <c r="G6274">
        <f>'DATA DASH'!G6274</f>
        <v/>
      </c>
      <c r="H6274">
        <f>'DATA DASH'!H6274</f>
        <v/>
      </c>
      <c r="I6274">
        <f>'DATA DASH'!I6274</f>
        <v/>
      </c>
      <c r="J6274">
        <f>'DATA DASH'!J6274</f>
        <v/>
      </c>
      <c r="K6274">
        <f>'DATA DASH'!K6274</f>
        <v/>
      </c>
      <c r="L6274">
        <f>'DATA DASH'!L6274</f>
        <v/>
      </c>
      <c r="M6274">
        <f>'DATA DASH'!M6274</f>
        <v/>
      </c>
    </row>
    <row r="6275">
      <c r="A6275">
        <f>'DATA DASH'!A6275</f>
        <v/>
      </c>
      <c r="B6275">
        <f>'DATA DASH'!B6275</f>
        <v/>
      </c>
      <c r="C6275">
        <f>'DATA DASH'!C6275</f>
        <v/>
      </c>
      <c r="D6275">
        <f>'DATA DASH'!D6275</f>
        <v/>
      </c>
      <c r="E6275">
        <f>'DATA DASH'!E6275</f>
        <v/>
      </c>
      <c r="F6275">
        <f>'DATA DASH'!F6275</f>
        <v/>
      </c>
      <c r="G6275">
        <f>'DATA DASH'!G6275</f>
        <v/>
      </c>
      <c r="H6275">
        <f>'DATA DASH'!H6275</f>
        <v/>
      </c>
      <c r="I6275">
        <f>'DATA DASH'!I6275</f>
        <v/>
      </c>
      <c r="J6275">
        <f>'DATA DASH'!J6275</f>
        <v/>
      </c>
      <c r="K6275">
        <f>'DATA DASH'!K6275</f>
        <v/>
      </c>
      <c r="L6275">
        <f>'DATA DASH'!L6275</f>
        <v/>
      </c>
      <c r="M6275">
        <f>'DATA DASH'!M6275</f>
        <v/>
      </c>
    </row>
    <row r="6276">
      <c r="A6276">
        <f>'DATA DASH'!A6276</f>
        <v/>
      </c>
      <c r="B6276">
        <f>'DATA DASH'!B6276</f>
        <v/>
      </c>
      <c r="C6276">
        <f>'DATA DASH'!C6276</f>
        <v/>
      </c>
      <c r="D6276">
        <f>'DATA DASH'!D6276</f>
        <v/>
      </c>
      <c r="E6276">
        <f>'DATA DASH'!E6276</f>
        <v/>
      </c>
      <c r="F6276">
        <f>'DATA DASH'!F6276</f>
        <v/>
      </c>
      <c r="G6276">
        <f>'DATA DASH'!G6276</f>
        <v/>
      </c>
      <c r="H6276">
        <f>'DATA DASH'!H6276</f>
        <v/>
      </c>
      <c r="I6276">
        <f>'DATA DASH'!I6276</f>
        <v/>
      </c>
      <c r="J6276">
        <f>'DATA DASH'!J6276</f>
        <v/>
      </c>
      <c r="K6276">
        <f>'DATA DASH'!K6276</f>
        <v/>
      </c>
      <c r="L6276">
        <f>'DATA DASH'!L6276</f>
        <v/>
      </c>
      <c r="M6276">
        <f>'DATA DASH'!M6276</f>
        <v/>
      </c>
    </row>
    <row r="6277">
      <c r="A6277">
        <f>'DATA DASH'!A6277</f>
        <v/>
      </c>
      <c r="B6277">
        <f>'DATA DASH'!B6277</f>
        <v/>
      </c>
      <c r="C6277">
        <f>'DATA DASH'!C6277</f>
        <v/>
      </c>
      <c r="D6277">
        <f>'DATA DASH'!D6277</f>
        <v/>
      </c>
      <c r="E6277">
        <f>'DATA DASH'!E6277</f>
        <v/>
      </c>
      <c r="F6277">
        <f>'DATA DASH'!F6277</f>
        <v/>
      </c>
      <c r="G6277">
        <f>'DATA DASH'!G6277</f>
        <v/>
      </c>
      <c r="H6277">
        <f>'DATA DASH'!H6277</f>
        <v/>
      </c>
      <c r="I6277">
        <f>'DATA DASH'!I6277</f>
        <v/>
      </c>
      <c r="J6277">
        <f>'DATA DASH'!J6277</f>
        <v/>
      </c>
      <c r="K6277">
        <f>'DATA DASH'!K6277</f>
        <v/>
      </c>
      <c r="L6277">
        <f>'DATA DASH'!L6277</f>
        <v/>
      </c>
      <c r="M6277">
        <f>'DATA DASH'!M6277</f>
        <v/>
      </c>
    </row>
    <row r="6278">
      <c r="A6278">
        <f>'DATA DASH'!A6278</f>
        <v/>
      </c>
      <c r="B6278">
        <f>'DATA DASH'!B6278</f>
        <v/>
      </c>
      <c r="C6278">
        <f>'DATA DASH'!C6278</f>
        <v/>
      </c>
      <c r="D6278">
        <f>'DATA DASH'!D6278</f>
        <v/>
      </c>
      <c r="E6278">
        <f>'DATA DASH'!E6278</f>
        <v/>
      </c>
      <c r="F6278">
        <f>'DATA DASH'!F6278</f>
        <v/>
      </c>
      <c r="G6278">
        <f>'DATA DASH'!G6278</f>
        <v/>
      </c>
      <c r="H6278">
        <f>'DATA DASH'!H6278</f>
        <v/>
      </c>
      <c r="I6278">
        <f>'DATA DASH'!I6278</f>
        <v/>
      </c>
      <c r="J6278">
        <f>'DATA DASH'!J6278</f>
        <v/>
      </c>
      <c r="K6278">
        <f>'DATA DASH'!K6278</f>
        <v/>
      </c>
      <c r="L6278">
        <f>'DATA DASH'!L6278</f>
        <v/>
      </c>
      <c r="M6278">
        <f>'DATA DASH'!M6278</f>
        <v/>
      </c>
    </row>
    <row r="6279">
      <c r="A6279">
        <f>'DATA DASH'!A6279</f>
        <v/>
      </c>
      <c r="B6279">
        <f>'DATA DASH'!B6279</f>
        <v/>
      </c>
      <c r="C6279">
        <f>'DATA DASH'!C6279</f>
        <v/>
      </c>
      <c r="D6279">
        <f>'DATA DASH'!D6279</f>
        <v/>
      </c>
      <c r="E6279">
        <f>'DATA DASH'!E6279</f>
        <v/>
      </c>
      <c r="F6279">
        <f>'DATA DASH'!F6279</f>
        <v/>
      </c>
      <c r="G6279">
        <f>'DATA DASH'!G6279</f>
        <v/>
      </c>
      <c r="H6279">
        <f>'DATA DASH'!H6279</f>
        <v/>
      </c>
      <c r="I6279">
        <f>'DATA DASH'!I6279</f>
        <v/>
      </c>
      <c r="J6279">
        <f>'DATA DASH'!J6279</f>
        <v/>
      </c>
      <c r="K6279">
        <f>'DATA DASH'!K6279</f>
        <v/>
      </c>
      <c r="L6279">
        <f>'DATA DASH'!L6279</f>
        <v/>
      </c>
      <c r="M6279">
        <f>'DATA DASH'!M6279</f>
        <v/>
      </c>
    </row>
    <row r="6280">
      <c r="A6280">
        <f>'DATA DASH'!A6280</f>
        <v/>
      </c>
      <c r="B6280">
        <f>'DATA DASH'!B6280</f>
        <v/>
      </c>
      <c r="C6280">
        <f>'DATA DASH'!C6280</f>
        <v/>
      </c>
      <c r="D6280">
        <f>'DATA DASH'!D6280</f>
        <v/>
      </c>
      <c r="E6280">
        <f>'DATA DASH'!E6280</f>
        <v/>
      </c>
      <c r="F6280">
        <f>'DATA DASH'!F6280</f>
        <v/>
      </c>
      <c r="G6280">
        <f>'DATA DASH'!G6280</f>
        <v/>
      </c>
      <c r="H6280">
        <f>'DATA DASH'!H6280</f>
        <v/>
      </c>
      <c r="I6280">
        <f>'DATA DASH'!I6280</f>
        <v/>
      </c>
      <c r="J6280">
        <f>'DATA DASH'!J6280</f>
        <v/>
      </c>
      <c r="K6280">
        <f>'DATA DASH'!K6280</f>
        <v/>
      </c>
      <c r="L6280">
        <f>'DATA DASH'!L6280</f>
        <v/>
      </c>
      <c r="M6280">
        <f>'DATA DASH'!M6280</f>
        <v/>
      </c>
    </row>
    <row r="6281">
      <c r="A6281">
        <f>'DATA DASH'!A6281</f>
        <v/>
      </c>
      <c r="B6281">
        <f>'DATA DASH'!B6281</f>
        <v/>
      </c>
      <c r="C6281">
        <f>'DATA DASH'!C6281</f>
        <v/>
      </c>
      <c r="D6281">
        <f>'DATA DASH'!D6281</f>
        <v/>
      </c>
      <c r="E6281">
        <f>'DATA DASH'!E6281</f>
        <v/>
      </c>
      <c r="F6281">
        <f>'DATA DASH'!F6281</f>
        <v/>
      </c>
      <c r="G6281">
        <f>'DATA DASH'!G6281</f>
        <v/>
      </c>
      <c r="H6281">
        <f>'DATA DASH'!H6281</f>
        <v/>
      </c>
      <c r="I6281">
        <f>'DATA DASH'!I6281</f>
        <v/>
      </c>
      <c r="J6281">
        <f>'DATA DASH'!J6281</f>
        <v/>
      </c>
      <c r="K6281">
        <f>'DATA DASH'!K6281</f>
        <v/>
      </c>
      <c r="L6281">
        <f>'DATA DASH'!L6281</f>
        <v/>
      </c>
      <c r="M6281">
        <f>'DATA DASH'!M6281</f>
        <v/>
      </c>
    </row>
    <row r="6282">
      <c r="A6282">
        <f>'DATA DASH'!A6282</f>
        <v/>
      </c>
      <c r="B6282">
        <f>'DATA DASH'!B6282</f>
        <v/>
      </c>
      <c r="C6282">
        <f>'DATA DASH'!C6282</f>
        <v/>
      </c>
      <c r="D6282">
        <f>'DATA DASH'!D6282</f>
        <v/>
      </c>
      <c r="E6282">
        <f>'DATA DASH'!E6282</f>
        <v/>
      </c>
      <c r="F6282">
        <f>'DATA DASH'!F6282</f>
        <v/>
      </c>
      <c r="G6282">
        <f>'DATA DASH'!G6282</f>
        <v/>
      </c>
      <c r="H6282">
        <f>'DATA DASH'!H6282</f>
        <v/>
      </c>
      <c r="I6282">
        <f>'DATA DASH'!I6282</f>
        <v/>
      </c>
      <c r="J6282">
        <f>'DATA DASH'!J6282</f>
        <v/>
      </c>
      <c r="K6282">
        <f>'DATA DASH'!K6282</f>
        <v/>
      </c>
      <c r="L6282">
        <f>'DATA DASH'!L6282</f>
        <v/>
      </c>
      <c r="M6282">
        <f>'DATA DASH'!M6282</f>
        <v/>
      </c>
    </row>
    <row r="6283">
      <c r="A6283">
        <f>'DATA DASH'!A6283</f>
        <v/>
      </c>
      <c r="B6283">
        <f>'DATA DASH'!B6283</f>
        <v/>
      </c>
      <c r="C6283">
        <f>'DATA DASH'!C6283</f>
        <v/>
      </c>
      <c r="D6283">
        <f>'DATA DASH'!D6283</f>
        <v/>
      </c>
      <c r="E6283">
        <f>'DATA DASH'!E6283</f>
        <v/>
      </c>
      <c r="F6283">
        <f>'DATA DASH'!F6283</f>
        <v/>
      </c>
      <c r="G6283">
        <f>'DATA DASH'!G6283</f>
        <v/>
      </c>
      <c r="H6283">
        <f>'DATA DASH'!H6283</f>
        <v/>
      </c>
      <c r="I6283">
        <f>'DATA DASH'!I6283</f>
        <v/>
      </c>
      <c r="J6283">
        <f>'DATA DASH'!J6283</f>
        <v/>
      </c>
      <c r="K6283">
        <f>'DATA DASH'!K6283</f>
        <v/>
      </c>
      <c r="L6283">
        <f>'DATA DASH'!L6283</f>
        <v/>
      </c>
      <c r="M6283">
        <f>'DATA DASH'!M6283</f>
        <v/>
      </c>
    </row>
    <row r="6284">
      <c r="A6284">
        <f>'DATA DASH'!A6284</f>
        <v/>
      </c>
      <c r="B6284">
        <f>'DATA DASH'!B6284</f>
        <v/>
      </c>
      <c r="C6284">
        <f>'DATA DASH'!C6284</f>
        <v/>
      </c>
      <c r="D6284">
        <f>'DATA DASH'!D6284</f>
        <v/>
      </c>
      <c r="E6284">
        <f>'DATA DASH'!E6284</f>
        <v/>
      </c>
      <c r="F6284">
        <f>'DATA DASH'!F6284</f>
        <v/>
      </c>
      <c r="G6284">
        <f>'DATA DASH'!G6284</f>
        <v/>
      </c>
      <c r="H6284">
        <f>'DATA DASH'!H6284</f>
        <v/>
      </c>
      <c r="I6284">
        <f>'DATA DASH'!I6284</f>
        <v/>
      </c>
      <c r="J6284">
        <f>'DATA DASH'!J6284</f>
        <v/>
      </c>
      <c r="K6284">
        <f>'DATA DASH'!K6284</f>
        <v/>
      </c>
      <c r="L6284">
        <f>'DATA DASH'!L6284</f>
        <v/>
      </c>
      <c r="M6284">
        <f>'DATA DASH'!M6284</f>
        <v/>
      </c>
    </row>
    <row r="6285">
      <c r="A6285">
        <f>'DATA DASH'!A6285</f>
        <v/>
      </c>
      <c r="B6285">
        <f>'DATA DASH'!B6285</f>
        <v/>
      </c>
      <c r="C6285">
        <f>'DATA DASH'!C6285</f>
        <v/>
      </c>
      <c r="D6285">
        <f>'DATA DASH'!D6285</f>
        <v/>
      </c>
      <c r="E6285">
        <f>'DATA DASH'!E6285</f>
        <v/>
      </c>
      <c r="F6285">
        <f>'DATA DASH'!F6285</f>
        <v/>
      </c>
      <c r="G6285">
        <f>'DATA DASH'!G6285</f>
        <v/>
      </c>
      <c r="H6285">
        <f>'DATA DASH'!H6285</f>
        <v/>
      </c>
      <c r="I6285">
        <f>'DATA DASH'!I6285</f>
        <v/>
      </c>
      <c r="J6285">
        <f>'DATA DASH'!J6285</f>
        <v/>
      </c>
      <c r="K6285">
        <f>'DATA DASH'!K6285</f>
        <v/>
      </c>
      <c r="L6285">
        <f>'DATA DASH'!L6285</f>
        <v/>
      </c>
      <c r="M6285">
        <f>'DATA DASH'!M6285</f>
        <v/>
      </c>
    </row>
    <row r="6286">
      <c r="A6286">
        <f>'DATA DASH'!A6286</f>
        <v/>
      </c>
      <c r="B6286">
        <f>'DATA DASH'!B6286</f>
        <v/>
      </c>
      <c r="C6286">
        <f>'DATA DASH'!C6286</f>
        <v/>
      </c>
      <c r="D6286">
        <f>'DATA DASH'!D6286</f>
        <v/>
      </c>
      <c r="E6286">
        <f>'DATA DASH'!E6286</f>
        <v/>
      </c>
      <c r="F6286">
        <f>'DATA DASH'!F6286</f>
        <v/>
      </c>
      <c r="G6286">
        <f>'DATA DASH'!G6286</f>
        <v/>
      </c>
      <c r="H6286">
        <f>'DATA DASH'!H6286</f>
        <v/>
      </c>
      <c r="I6286">
        <f>'DATA DASH'!I6286</f>
        <v/>
      </c>
      <c r="J6286">
        <f>'DATA DASH'!J6286</f>
        <v/>
      </c>
      <c r="K6286">
        <f>'DATA DASH'!K6286</f>
        <v/>
      </c>
      <c r="L6286">
        <f>'DATA DASH'!L6286</f>
        <v/>
      </c>
      <c r="M6286">
        <f>'DATA DASH'!M6286</f>
        <v/>
      </c>
    </row>
    <row r="6287">
      <c r="A6287">
        <f>'DATA DASH'!A6287</f>
        <v/>
      </c>
      <c r="B6287">
        <f>'DATA DASH'!B6287</f>
        <v/>
      </c>
      <c r="C6287">
        <f>'DATA DASH'!C6287</f>
        <v/>
      </c>
      <c r="D6287">
        <f>'DATA DASH'!D6287</f>
        <v/>
      </c>
      <c r="E6287">
        <f>'DATA DASH'!E6287</f>
        <v/>
      </c>
      <c r="F6287">
        <f>'DATA DASH'!F6287</f>
        <v/>
      </c>
      <c r="G6287">
        <f>'DATA DASH'!G6287</f>
        <v/>
      </c>
      <c r="H6287">
        <f>'DATA DASH'!H6287</f>
        <v/>
      </c>
      <c r="I6287">
        <f>'DATA DASH'!I6287</f>
        <v/>
      </c>
      <c r="J6287">
        <f>'DATA DASH'!J6287</f>
        <v/>
      </c>
      <c r="K6287">
        <f>'DATA DASH'!K6287</f>
        <v/>
      </c>
      <c r="L6287">
        <f>'DATA DASH'!L6287</f>
        <v/>
      </c>
      <c r="M6287">
        <f>'DATA DASH'!M6287</f>
        <v/>
      </c>
    </row>
    <row r="6288">
      <c r="A6288">
        <f>'DATA DASH'!A6288</f>
        <v/>
      </c>
      <c r="B6288">
        <f>'DATA DASH'!B6288</f>
        <v/>
      </c>
      <c r="C6288">
        <f>'DATA DASH'!C6288</f>
        <v/>
      </c>
      <c r="D6288">
        <f>'DATA DASH'!D6288</f>
        <v/>
      </c>
      <c r="E6288">
        <f>'DATA DASH'!E6288</f>
        <v/>
      </c>
      <c r="F6288">
        <f>'DATA DASH'!F6288</f>
        <v/>
      </c>
      <c r="G6288">
        <f>'DATA DASH'!G6288</f>
        <v/>
      </c>
      <c r="H6288">
        <f>'DATA DASH'!H6288</f>
        <v/>
      </c>
      <c r="I6288">
        <f>'DATA DASH'!I6288</f>
        <v/>
      </c>
      <c r="J6288">
        <f>'DATA DASH'!J6288</f>
        <v/>
      </c>
      <c r="K6288">
        <f>'DATA DASH'!K6288</f>
        <v/>
      </c>
      <c r="L6288">
        <f>'DATA DASH'!L6288</f>
        <v/>
      </c>
      <c r="M6288">
        <f>'DATA DASH'!M6288</f>
        <v/>
      </c>
    </row>
    <row r="6289">
      <c r="A6289">
        <f>'DATA DASH'!A6289</f>
        <v/>
      </c>
      <c r="B6289">
        <f>'DATA DASH'!B6289</f>
        <v/>
      </c>
      <c r="C6289">
        <f>'DATA DASH'!C6289</f>
        <v/>
      </c>
      <c r="D6289">
        <f>'DATA DASH'!D6289</f>
        <v/>
      </c>
      <c r="E6289">
        <f>'DATA DASH'!E6289</f>
        <v/>
      </c>
      <c r="F6289">
        <f>'DATA DASH'!F6289</f>
        <v/>
      </c>
      <c r="G6289">
        <f>'DATA DASH'!G6289</f>
        <v/>
      </c>
      <c r="H6289">
        <f>'DATA DASH'!H6289</f>
        <v/>
      </c>
      <c r="I6289">
        <f>'DATA DASH'!I6289</f>
        <v/>
      </c>
      <c r="J6289">
        <f>'DATA DASH'!J6289</f>
        <v/>
      </c>
      <c r="K6289">
        <f>'DATA DASH'!K6289</f>
        <v/>
      </c>
      <c r="L6289">
        <f>'DATA DASH'!L6289</f>
        <v/>
      </c>
      <c r="M6289">
        <f>'DATA DASH'!M6289</f>
        <v/>
      </c>
    </row>
    <row r="6290">
      <c r="A6290">
        <f>'DATA DASH'!A6290</f>
        <v/>
      </c>
      <c r="B6290">
        <f>'DATA DASH'!B6290</f>
        <v/>
      </c>
      <c r="C6290">
        <f>'DATA DASH'!C6290</f>
        <v/>
      </c>
      <c r="D6290">
        <f>'DATA DASH'!D6290</f>
        <v/>
      </c>
      <c r="E6290">
        <f>'DATA DASH'!E6290</f>
        <v/>
      </c>
      <c r="F6290">
        <f>'DATA DASH'!F6290</f>
        <v/>
      </c>
      <c r="G6290">
        <f>'DATA DASH'!G6290</f>
        <v/>
      </c>
      <c r="H6290">
        <f>'DATA DASH'!H6290</f>
        <v/>
      </c>
      <c r="I6290">
        <f>'DATA DASH'!I6290</f>
        <v/>
      </c>
      <c r="J6290">
        <f>'DATA DASH'!J6290</f>
        <v/>
      </c>
      <c r="K6290">
        <f>'DATA DASH'!K6290</f>
        <v/>
      </c>
      <c r="L6290">
        <f>'DATA DASH'!L6290</f>
        <v/>
      </c>
      <c r="M6290">
        <f>'DATA DASH'!M6290</f>
        <v/>
      </c>
    </row>
    <row r="6291">
      <c r="A6291">
        <f>'DATA DASH'!A6291</f>
        <v/>
      </c>
      <c r="B6291">
        <f>'DATA DASH'!B6291</f>
        <v/>
      </c>
      <c r="C6291">
        <f>'DATA DASH'!C6291</f>
        <v/>
      </c>
      <c r="D6291">
        <f>'DATA DASH'!D6291</f>
        <v/>
      </c>
      <c r="E6291">
        <f>'DATA DASH'!E6291</f>
        <v/>
      </c>
      <c r="F6291">
        <f>'DATA DASH'!F6291</f>
        <v/>
      </c>
      <c r="G6291">
        <f>'DATA DASH'!G6291</f>
        <v/>
      </c>
      <c r="H6291">
        <f>'DATA DASH'!H6291</f>
        <v/>
      </c>
      <c r="I6291">
        <f>'DATA DASH'!I6291</f>
        <v/>
      </c>
      <c r="J6291">
        <f>'DATA DASH'!J6291</f>
        <v/>
      </c>
      <c r="K6291">
        <f>'DATA DASH'!K6291</f>
        <v/>
      </c>
      <c r="L6291">
        <f>'DATA DASH'!L6291</f>
        <v/>
      </c>
      <c r="M6291">
        <f>'DATA DASH'!M6291</f>
        <v/>
      </c>
    </row>
    <row r="6292">
      <c r="A6292">
        <f>'DATA DASH'!A6292</f>
        <v/>
      </c>
      <c r="B6292">
        <f>'DATA DASH'!B6292</f>
        <v/>
      </c>
      <c r="C6292">
        <f>'DATA DASH'!C6292</f>
        <v/>
      </c>
      <c r="D6292">
        <f>'DATA DASH'!D6292</f>
        <v/>
      </c>
      <c r="E6292">
        <f>'DATA DASH'!E6292</f>
        <v/>
      </c>
      <c r="F6292">
        <f>'DATA DASH'!F6292</f>
        <v/>
      </c>
      <c r="G6292">
        <f>'DATA DASH'!G6292</f>
        <v/>
      </c>
      <c r="H6292">
        <f>'DATA DASH'!H6292</f>
        <v/>
      </c>
      <c r="I6292">
        <f>'DATA DASH'!I6292</f>
        <v/>
      </c>
      <c r="J6292">
        <f>'DATA DASH'!J6292</f>
        <v/>
      </c>
      <c r="K6292">
        <f>'DATA DASH'!K6292</f>
        <v/>
      </c>
      <c r="L6292">
        <f>'DATA DASH'!L6292</f>
        <v/>
      </c>
      <c r="M6292">
        <f>'DATA DASH'!M6292</f>
        <v/>
      </c>
    </row>
    <row r="6293">
      <c r="A6293">
        <f>'DATA DASH'!A6293</f>
        <v/>
      </c>
      <c r="B6293">
        <f>'DATA DASH'!B6293</f>
        <v/>
      </c>
      <c r="C6293">
        <f>'DATA DASH'!C6293</f>
        <v/>
      </c>
      <c r="D6293">
        <f>'DATA DASH'!D6293</f>
        <v/>
      </c>
      <c r="E6293">
        <f>'DATA DASH'!E6293</f>
        <v/>
      </c>
      <c r="F6293">
        <f>'DATA DASH'!F6293</f>
        <v/>
      </c>
      <c r="G6293">
        <f>'DATA DASH'!G6293</f>
        <v/>
      </c>
      <c r="H6293">
        <f>'DATA DASH'!H6293</f>
        <v/>
      </c>
      <c r="I6293">
        <f>'DATA DASH'!I6293</f>
        <v/>
      </c>
      <c r="J6293">
        <f>'DATA DASH'!J6293</f>
        <v/>
      </c>
      <c r="K6293">
        <f>'DATA DASH'!K6293</f>
        <v/>
      </c>
      <c r="L6293">
        <f>'DATA DASH'!L6293</f>
        <v/>
      </c>
      <c r="M6293">
        <f>'DATA DASH'!M6293</f>
        <v/>
      </c>
    </row>
    <row r="6294">
      <c r="A6294">
        <f>'DATA DASH'!A6294</f>
        <v/>
      </c>
      <c r="B6294">
        <f>'DATA DASH'!B6294</f>
        <v/>
      </c>
      <c r="C6294">
        <f>'DATA DASH'!C6294</f>
        <v/>
      </c>
      <c r="D6294">
        <f>'DATA DASH'!D6294</f>
        <v/>
      </c>
      <c r="E6294">
        <f>'DATA DASH'!E6294</f>
        <v/>
      </c>
      <c r="F6294">
        <f>'DATA DASH'!F6294</f>
        <v/>
      </c>
      <c r="G6294">
        <f>'DATA DASH'!G6294</f>
        <v/>
      </c>
      <c r="H6294">
        <f>'DATA DASH'!H6294</f>
        <v/>
      </c>
      <c r="I6294">
        <f>'DATA DASH'!I6294</f>
        <v/>
      </c>
      <c r="J6294">
        <f>'DATA DASH'!J6294</f>
        <v/>
      </c>
      <c r="K6294">
        <f>'DATA DASH'!K6294</f>
        <v/>
      </c>
      <c r="L6294">
        <f>'DATA DASH'!L6294</f>
        <v/>
      </c>
      <c r="M6294">
        <f>'DATA DASH'!M6294</f>
        <v/>
      </c>
    </row>
    <row r="6295">
      <c r="A6295">
        <f>'DATA DASH'!A6295</f>
        <v/>
      </c>
      <c r="B6295">
        <f>'DATA DASH'!B6295</f>
        <v/>
      </c>
      <c r="C6295">
        <f>'DATA DASH'!C6295</f>
        <v/>
      </c>
      <c r="D6295">
        <f>'DATA DASH'!D6295</f>
        <v/>
      </c>
      <c r="E6295">
        <f>'DATA DASH'!E6295</f>
        <v/>
      </c>
      <c r="F6295">
        <f>'DATA DASH'!F6295</f>
        <v/>
      </c>
      <c r="G6295">
        <f>'DATA DASH'!G6295</f>
        <v/>
      </c>
      <c r="H6295">
        <f>'DATA DASH'!H6295</f>
        <v/>
      </c>
      <c r="I6295">
        <f>'DATA DASH'!I6295</f>
        <v/>
      </c>
      <c r="J6295">
        <f>'DATA DASH'!J6295</f>
        <v/>
      </c>
      <c r="K6295">
        <f>'DATA DASH'!K6295</f>
        <v/>
      </c>
      <c r="L6295">
        <f>'DATA DASH'!L6295</f>
        <v/>
      </c>
      <c r="M6295">
        <f>'DATA DASH'!M6295</f>
        <v/>
      </c>
    </row>
    <row r="6296">
      <c r="A6296">
        <f>'DATA DASH'!A6296</f>
        <v/>
      </c>
      <c r="B6296">
        <f>'DATA DASH'!B6296</f>
        <v/>
      </c>
      <c r="C6296">
        <f>'DATA DASH'!C6296</f>
        <v/>
      </c>
      <c r="D6296">
        <f>'DATA DASH'!D6296</f>
        <v/>
      </c>
      <c r="E6296">
        <f>'DATA DASH'!E6296</f>
        <v/>
      </c>
      <c r="F6296">
        <f>'DATA DASH'!F6296</f>
        <v/>
      </c>
      <c r="G6296">
        <f>'DATA DASH'!G6296</f>
        <v/>
      </c>
      <c r="H6296">
        <f>'DATA DASH'!H6296</f>
        <v/>
      </c>
      <c r="I6296">
        <f>'DATA DASH'!I6296</f>
        <v/>
      </c>
      <c r="J6296">
        <f>'DATA DASH'!J6296</f>
        <v/>
      </c>
      <c r="K6296">
        <f>'DATA DASH'!K6296</f>
        <v/>
      </c>
      <c r="L6296">
        <f>'DATA DASH'!L6296</f>
        <v/>
      </c>
      <c r="M6296">
        <f>'DATA DASH'!M6296</f>
        <v/>
      </c>
    </row>
    <row r="6297">
      <c r="A6297">
        <f>'DATA DASH'!A6297</f>
        <v/>
      </c>
      <c r="B6297">
        <f>'DATA DASH'!B6297</f>
        <v/>
      </c>
      <c r="C6297">
        <f>'DATA DASH'!C6297</f>
        <v/>
      </c>
      <c r="D6297">
        <f>'DATA DASH'!D6297</f>
        <v/>
      </c>
      <c r="E6297">
        <f>'DATA DASH'!E6297</f>
        <v/>
      </c>
      <c r="F6297">
        <f>'DATA DASH'!F6297</f>
        <v/>
      </c>
      <c r="G6297">
        <f>'DATA DASH'!G6297</f>
        <v/>
      </c>
      <c r="H6297">
        <f>'DATA DASH'!H6297</f>
        <v/>
      </c>
      <c r="I6297">
        <f>'DATA DASH'!I6297</f>
        <v/>
      </c>
      <c r="J6297">
        <f>'DATA DASH'!J6297</f>
        <v/>
      </c>
      <c r="K6297">
        <f>'DATA DASH'!K6297</f>
        <v/>
      </c>
      <c r="L6297">
        <f>'DATA DASH'!L6297</f>
        <v/>
      </c>
      <c r="M6297">
        <f>'DATA DASH'!M6297</f>
        <v/>
      </c>
    </row>
    <row r="6298">
      <c r="A6298">
        <f>'DATA DASH'!A6298</f>
        <v/>
      </c>
      <c r="B6298">
        <f>'DATA DASH'!B6298</f>
        <v/>
      </c>
      <c r="C6298">
        <f>'DATA DASH'!C6298</f>
        <v/>
      </c>
      <c r="D6298">
        <f>'DATA DASH'!D6298</f>
        <v/>
      </c>
      <c r="E6298">
        <f>'DATA DASH'!E6298</f>
        <v/>
      </c>
      <c r="F6298">
        <f>'DATA DASH'!F6298</f>
        <v/>
      </c>
      <c r="G6298">
        <f>'DATA DASH'!G6298</f>
        <v/>
      </c>
      <c r="H6298">
        <f>'DATA DASH'!H6298</f>
        <v/>
      </c>
      <c r="I6298">
        <f>'DATA DASH'!I6298</f>
        <v/>
      </c>
      <c r="J6298">
        <f>'DATA DASH'!J6298</f>
        <v/>
      </c>
      <c r="K6298">
        <f>'DATA DASH'!K6298</f>
        <v/>
      </c>
      <c r="L6298">
        <f>'DATA DASH'!L6298</f>
        <v/>
      </c>
      <c r="M6298">
        <f>'DATA DASH'!M6298</f>
        <v/>
      </c>
    </row>
    <row r="6299">
      <c r="A6299">
        <f>'DATA DASH'!A6299</f>
        <v/>
      </c>
      <c r="B6299">
        <f>'DATA DASH'!B6299</f>
        <v/>
      </c>
      <c r="C6299">
        <f>'DATA DASH'!C6299</f>
        <v/>
      </c>
      <c r="D6299">
        <f>'DATA DASH'!D6299</f>
        <v/>
      </c>
      <c r="E6299">
        <f>'DATA DASH'!E6299</f>
        <v/>
      </c>
      <c r="F6299">
        <f>'DATA DASH'!F6299</f>
        <v/>
      </c>
      <c r="G6299">
        <f>'DATA DASH'!G6299</f>
        <v/>
      </c>
      <c r="H6299">
        <f>'DATA DASH'!H6299</f>
        <v/>
      </c>
      <c r="I6299">
        <f>'DATA DASH'!I6299</f>
        <v/>
      </c>
      <c r="J6299">
        <f>'DATA DASH'!J6299</f>
        <v/>
      </c>
      <c r="K6299">
        <f>'DATA DASH'!K6299</f>
        <v/>
      </c>
      <c r="L6299">
        <f>'DATA DASH'!L6299</f>
        <v/>
      </c>
      <c r="M6299">
        <f>'DATA DASH'!M6299</f>
        <v/>
      </c>
    </row>
    <row r="6300">
      <c r="A6300">
        <f>'DATA DASH'!A6300</f>
        <v/>
      </c>
      <c r="B6300">
        <f>'DATA DASH'!B6300</f>
        <v/>
      </c>
      <c r="C6300">
        <f>'DATA DASH'!C6300</f>
        <v/>
      </c>
      <c r="D6300">
        <f>'DATA DASH'!D6300</f>
        <v/>
      </c>
      <c r="E6300">
        <f>'DATA DASH'!E6300</f>
        <v/>
      </c>
      <c r="F6300">
        <f>'DATA DASH'!F6300</f>
        <v/>
      </c>
      <c r="G6300">
        <f>'DATA DASH'!G6300</f>
        <v/>
      </c>
      <c r="H6300">
        <f>'DATA DASH'!H6300</f>
        <v/>
      </c>
      <c r="I6300">
        <f>'DATA DASH'!I6300</f>
        <v/>
      </c>
      <c r="J6300">
        <f>'DATA DASH'!J6300</f>
        <v/>
      </c>
      <c r="K6300">
        <f>'DATA DASH'!K6300</f>
        <v/>
      </c>
      <c r="L6300">
        <f>'DATA DASH'!L6300</f>
        <v/>
      </c>
      <c r="M6300">
        <f>'DATA DASH'!M6300</f>
        <v/>
      </c>
    </row>
    <row r="6301">
      <c r="A6301">
        <f>'DATA DASH'!A6301</f>
        <v/>
      </c>
      <c r="B6301">
        <f>'DATA DASH'!B6301</f>
        <v/>
      </c>
      <c r="C6301">
        <f>'DATA DASH'!C6301</f>
        <v/>
      </c>
      <c r="D6301">
        <f>'DATA DASH'!D6301</f>
        <v/>
      </c>
      <c r="E6301">
        <f>'DATA DASH'!E6301</f>
        <v/>
      </c>
      <c r="F6301">
        <f>'DATA DASH'!F6301</f>
        <v/>
      </c>
      <c r="G6301">
        <f>'DATA DASH'!G6301</f>
        <v/>
      </c>
      <c r="H6301">
        <f>'DATA DASH'!H6301</f>
        <v/>
      </c>
      <c r="I6301">
        <f>'DATA DASH'!I6301</f>
        <v/>
      </c>
      <c r="J6301">
        <f>'DATA DASH'!J6301</f>
        <v/>
      </c>
      <c r="K6301">
        <f>'DATA DASH'!K6301</f>
        <v/>
      </c>
      <c r="L6301">
        <f>'DATA DASH'!L6301</f>
        <v/>
      </c>
      <c r="M6301">
        <f>'DATA DASH'!M6301</f>
        <v/>
      </c>
    </row>
    <row r="6302">
      <c r="A6302">
        <f>'DATA DASH'!A6302</f>
        <v/>
      </c>
      <c r="B6302">
        <f>'DATA DASH'!B6302</f>
        <v/>
      </c>
      <c r="C6302">
        <f>'DATA DASH'!C6302</f>
        <v/>
      </c>
      <c r="D6302">
        <f>'DATA DASH'!D6302</f>
        <v/>
      </c>
      <c r="E6302">
        <f>'DATA DASH'!E6302</f>
        <v/>
      </c>
      <c r="F6302">
        <f>'DATA DASH'!F6302</f>
        <v/>
      </c>
      <c r="G6302">
        <f>'DATA DASH'!G6302</f>
        <v/>
      </c>
      <c r="H6302">
        <f>'DATA DASH'!H6302</f>
        <v/>
      </c>
      <c r="I6302">
        <f>'DATA DASH'!I6302</f>
        <v/>
      </c>
      <c r="J6302">
        <f>'DATA DASH'!J6302</f>
        <v/>
      </c>
      <c r="K6302">
        <f>'DATA DASH'!K6302</f>
        <v/>
      </c>
      <c r="L6302">
        <f>'DATA DASH'!L6302</f>
        <v/>
      </c>
      <c r="M6302">
        <f>'DATA DASH'!M6302</f>
        <v/>
      </c>
    </row>
    <row r="6303">
      <c r="A6303">
        <f>'DATA DASH'!A6303</f>
        <v/>
      </c>
      <c r="B6303">
        <f>'DATA DASH'!B6303</f>
        <v/>
      </c>
      <c r="C6303">
        <f>'DATA DASH'!C6303</f>
        <v/>
      </c>
      <c r="D6303">
        <f>'DATA DASH'!D6303</f>
        <v/>
      </c>
      <c r="E6303">
        <f>'DATA DASH'!E6303</f>
        <v/>
      </c>
      <c r="F6303">
        <f>'DATA DASH'!F6303</f>
        <v/>
      </c>
      <c r="G6303">
        <f>'DATA DASH'!G6303</f>
        <v/>
      </c>
      <c r="H6303">
        <f>'DATA DASH'!H6303</f>
        <v/>
      </c>
      <c r="I6303">
        <f>'DATA DASH'!I6303</f>
        <v/>
      </c>
      <c r="J6303">
        <f>'DATA DASH'!J6303</f>
        <v/>
      </c>
      <c r="K6303">
        <f>'DATA DASH'!K6303</f>
        <v/>
      </c>
      <c r="L6303">
        <f>'DATA DASH'!L6303</f>
        <v/>
      </c>
      <c r="M6303">
        <f>'DATA DASH'!M6303</f>
        <v/>
      </c>
    </row>
    <row r="6304">
      <c r="A6304">
        <f>'DATA DASH'!A6304</f>
        <v/>
      </c>
      <c r="B6304">
        <f>'DATA DASH'!B6304</f>
        <v/>
      </c>
      <c r="C6304">
        <f>'DATA DASH'!C6304</f>
        <v/>
      </c>
      <c r="D6304">
        <f>'DATA DASH'!D6304</f>
        <v/>
      </c>
      <c r="E6304">
        <f>'DATA DASH'!E6304</f>
        <v/>
      </c>
      <c r="F6304">
        <f>'DATA DASH'!F6304</f>
        <v/>
      </c>
      <c r="G6304">
        <f>'DATA DASH'!G6304</f>
        <v/>
      </c>
      <c r="H6304">
        <f>'DATA DASH'!H6304</f>
        <v/>
      </c>
      <c r="I6304">
        <f>'DATA DASH'!I6304</f>
        <v/>
      </c>
      <c r="J6304">
        <f>'DATA DASH'!J6304</f>
        <v/>
      </c>
      <c r="K6304">
        <f>'DATA DASH'!K6304</f>
        <v/>
      </c>
      <c r="L6304">
        <f>'DATA DASH'!L6304</f>
        <v/>
      </c>
      <c r="M6304">
        <f>'DATA DASH'!M6304</f>
        <v/>
      </c>
    </row>
    <row r="6305">
      <c r="A6305">
        <f>'DATA DASH'!A6305</f>
        <v/>
      </c>
      <c r="B6305">
        <f>'DATA DASH'!B6305</f>
        <v/>
      </c>
      <c r="C6305">
        <f>'DATA DASH'!C6305</f>
        <v/>
      </c>
      <c r="D6305">
        <f>'DATA DASH'!D6305</f>
        <v/>
      </c>
      <c r="E6305">
        <f>'DATA DASH'!E6305</f>
        <v/>
      </c>
      <c r="F6305">
        <f>'DATA DASH'!F6305</f>
        <v/>
      </c>
      <c r="G6305">
        <f>'DATA DASH'!G6305</f>
        <v/>
      </c>
      <c r="H6305">
        <f>'DATA DASH'!H6305</f>
        <v/>
      </c>
      <c r="I6305">
        <f>'DATA DASH'!I6305</f>
        <v/>
      </c>
      <c r="J6305">
        <f>'DATA DASH'!J6305</f>
        <v/>
      </c>
      <c r="K6305">
        <f>'DATA DASH'!K6305</f>
        <v/>
      </c>
      <c r="L6305">
        <f>'DATA DASH'!L6305</f>
        <v/>
      </c>
      <c r="M6305">
        <f>'DATA DASH'!M6305</f>
        <v/>
      </c>
    </row>
    <row r="6306">
      <c r="A6306">
        <f>'DATA DASH'!A6306</f>
        <v/>
      </c>
      <c r="B6306">
        <f>'DATA DASH'!B6306</f>
        <v/>
      </c>
      <c r="C6306">
        <f>'DATA DASH'!C6306</f>
        <v/>
      </c>
      <c r="D6306">
        <f>'DATA DASH'!D6306</f>
        <v/>
      </c>
      <c r="E6306">
        <f>'DATA DASH'!E6306</f>
        <v/>
      </c>
      <c r="F6306">
        <f>'DATA DASH'!F6306</f>
        <v/>
      </c>
      <c r="G6306">
        <f>'DATA DASH'!G6306</f>
        <v/>
      </c>
      <c r="H6306">
        <f>'DATA DASH'!H6306</f>
        <v/>
      </c>
      <c r="I6306">
        <f>'DATA DASH'!I6306</f>
        <v/>
      </c>
      <c r="J6306">
        <f>'DATA DASH'!J6306</f>
        <v/>
      </c>
      <c r="K6306">
        <f>'DATA DASH'!K6306</f>
        <v/>
      </c>
      <c r="L6306">
        <f>'DATA DASH'!L6306</f>
        <v/>
      </c>
      <c r="M6306">
        <f>'DATA DASH'!M6306</f>
        <v/>
      </c>
    </row>
    <row r="6307">
      <c r="A6307">
        <f>'DATA DASH'!A6307</f>
        <v/>
      </c>
      <c r="B6307">
        <f>'DATA DASH'!B6307</f>
        <v/>
      </c>
      <c r="C6307">
        <f>'DATA DASH'!C6307</f>
        <v/>
      </c>
      <c r="D6307">
        <f>'DATA DASH'!D6307</f>
        <v/>
      </c>
      <c r="E6307">
        <f>'DATA DASH'!E6307</f>
        <v/>
      </c>
      <c r="F6307">
        <f>'DATA DASH'!F6307</f>
        <v/>
      </c>
      <c r="G6307">
        <f>'DATA DASH'!G6307</f>
        <v/>
      </c>
      <c r="H6307">
        <f>'DATA DASH'!H6307</f>
        <v/>
      </c>
      <c r="I6307">
        <f>'DATA DASH'!I6307</f>
        <v/>
      </c>
      <c r="J6307">
        <f>'DATA DASH'!J6307</f>
        <v/>
      </c>
      <c r="K6307">
        <f>'DATA DASH'!K6307</f>
        <v/>
      </c>
      <c r="L6307">
        <f>'DATA DASH'!L6307</f>
        <v/>
      </c>
      <c r="M6307">
        <f>'DATA DASH'!M6307</f>
        <v/>
      </c>
    </row>
    <row r="6308">
      <c r="A6308">
        <f>'DATA DASH'!A6308</f>
        <v/>
      </c>
      <c r="B6308">
        <f>'DATA DASH'!B6308</f>
        <v/>
      </c>
      <c r="C6308">
        <f>'DATA DASH'!C6308</f>
        <v/>
      </c>
      <c r="D6308">
        <f>'DATA DASH'!D6308</f>
        <v/>
      </c>
      <c r="E6308">
        <f>'DATA DASH'!E6308</f>
        <v/>
      </c>
      <c r="F6308">
        <f>'DATA DASH'!F6308</f>
        <v/>
      </c>
      <c r="G6308">
        <f>'DATA DASH'!G6308</f>
        <v/>
      </c>
      <c r="H6308">
        <f>'DATA DASH'!H6308</f>
        <v/>
      </c>
      <c r="I6308">
        <f>'DATA DASH'!I6308</f>
        <v/>
      </c>
      <c r="J6308">
        <f>'DATA DASH'!J6308</f>
        <v/>
      </c>
      <c r="K6308">
        <f>'DATA DASH'!K6308</f>
        <v/>
      </c>
      <c r="L6308">
        <f>'DATA DASH'!L6308</f>
        <v/>
      </c>
      <c r="M6308">
        <f>'DATA DASH'!M6308</f>
        <v/>
      </c>
    </row>
    <row r="6309">
      <c r="A6309">
        <f>'DATA DASH'!A6309</f>
        <v/>
      </c>
      <c r="B6309">
        <f>'DATA DASH'!B6309</f>
        <v/>
      </c>
      <c r="C6309">
        <f>'DATA DASH'!C6309</f>
        <v/>
      </c>
      <c r="D6309">
        <f>'DATA DASH'!D6309</f>
        <v/>
      </c>
      <c r="E6309">
        <f>'DATA DASH'!E6309</f>
        <v/>
      </c>
      <c r="F6309">
        <f>'DATA DASH'!F6309</f>
        <v/>
      </c>
      <c r="G6309">
        <f>'DATA DASH'!G6309</f>
        <v/>
      </c>
      <c r="H6309">
        <f>'DATA DASH'!H6309</f>
        <v/>
      </c>
      <c r="I6309">
        <f>'DATA DASH'!I6309</f>
        <v/>
      </c>
      <c r="J6309">
        <f>'DATA DASH'!J6309</f>
        <v/>
      </c>
      <c r="K6309">
        <f>'DATA DASH'!K6309</f>
        <v/>
      </c>
      <c r="L6309">
        <f>'DATA DASH'!L6309</f>
        <v/>
      </c>
      <c r="M6309">
        <f>'DATA DASH'!M6309</f>
        <v/>
      </c>
    </row>
    <row r="6310">
      <c r="A6310">
        <f>'DATA DASH'!A6310</f>
        <v/>
      </c>
      <c r="B6310">
        <f>'DATA DASH'!B6310</f>
        <v/>
      </c>
      <c r="C6310">
        <f>'DATA DASH'!C6310</f>
        <v/>
      </c>
      <c r="D6310">
        <f>'DATA DASH'!D6310</f>
        <v/>
      </c>
      <c r="E6310">
        <f>'DATA DASH'!E6310</f>
        <v/>
      </c>
      <c r="F6310">
        <f>'DATA DASH'!F6310</f>
        <v/>
      </c>
      <c r="G6310">
        <f>'DATA DASH'!G6310</f>
        <v/>
      </c>
      <c r="H6310">
        <f>'DATA DASH'!H6310</f>
        <v/>
      </c>
      <c r="I6310">
        <f>'DATA DASH'!I6310</f>
        <v/>
      </c>
      <c r="J6310">
        <f>'DATA DASH'!J6310</f>
        <v/>
      </c>
      <c r="K6310">
        <f>'DATA DASH'!K6310</f>
        <v/>
      </c>
      <c r="L6310">
        <f>'DATA DASH'!L6310</f>
        <v/>
      </c>
      <c r="M6310">
        <f>'DATA DASH'!M6310</f>
        <v/>
      </c>
    </row>
    <row r="6311">
      <c r="A6311">
        <f>'DATA DASH'!A6311</f>
        <v/>
      </c>
      <c r="B6311">
        <f>'DATA DASH'!B6311</f>
        <v/>
      </c>
      <c r="C6311">
        <f>'DATA DASH'!C6311</f>
        <v/>
      </c>
      <c r="D6311">
        <f>'DATA DASH'!D6311</f>
        <v/>
      </c>
      <c r="E6311">
        <f>'DATA DASH'!E6311</f>
        <v/>
      </c>
      <c r="F6311">
        <f>'DATA DASH'!F6311</f>
        <v/>
      </c>
      <c r="G6311">
        <f>'DATA DASH'!G6311</f>
        <v/>
      </c>
      <c r="H6311">
        <f>'DATA DASH'!H6311</f>
        <v/>
      </c>
      <c r="I6311">
        <f>'DATA DASH'!I6311</f>
        <v/>
      </c>
      <c r="J6311">
        <f>'DATA DASH'!J6311</f>
        <v/>
      </c>
      <c r="K6311">
        <f>'DATA DASH'!K6311</f>
        <v/>
      </c>
      <c r="L6311">
        <f>'DATA DASH'!L6311</f>
        <v/>
      </c>
      <c r="M6311">
        <f>'DATA DASH'!M6311</f>
        <v/>
      </c>
    </row>
    <row r="6312">
      <c r="A6312">
        <f>'DATA DASH'!A6312</f>
        <v/>
      </c>
      <c r="B6312">
        <f>'DATA DASH'!B6312</f>
        <v/>
      </c>
      <c r="C6312">
        <f>'DATA DASH'!C6312</f>
        <v/>
      </c>
      <c r="D6312">
        <f>'DATA DASH'!D6312</f>
        <v/>
      </c>
      <c r="E6312">
        <f>'DATA DASH'!E6312</f>
        <v/>
      </c>
      <c r="F6312">
        <f>'DATA DASH'!F6312</f>
        <v/>
      </c>
      <c r="G6312">
        <f>'DATA DASH'!G6312</f>
        <v/>
      </c>
      <c r="H6312">
        <f>'DATA DASH'!H6312</f>
        <v/>
      </c>
      <c r="I6312">
        <f>'DATA DASH'!I6312</f>
        <v/>
      </c>
      <c r="J6312">
        <f>'DATA DASH'!J6312</f>
        <v/>
      </c>
      <c r="K6312">
        <f>'DATA DASH'!K6312</f>
        <v/>
      </c>
      <c r="L6312">
        <f>'DATA DASH'!L6312</f>
        <v/>
      </c>
      <c r="M6312">
        <f>'DATA DASH'!M6312</f>
        <v/>
      </c>
    </row>
    <row r="6313">
      <c r="A6313">
        <f>'DATA DASH'!A6313</f>
        <v/>
      </c>
      <c r="B6313">
        <f>'DATA DASH'!B6313</f>
        <v/>
      </c>
      <c r="C6313">
        <f>'DATA DASH'!C6313</f>
        <v/>
      </c>
      <c r="D6313">
        <f>'DATA DASH'!D6313</f>
        <v/>
      </c>
      <c r="E6313">
        <f>'DATA DASH'!E6313</f>
        <v/>
      </c>
      <c r="F6313">
        <f>'DATA DASH'!F6313</f>
        <v/>
      </c>
      <c r="G6313">
        <f>'DATA DASH'!G6313</f>
        <v/>
      </c>
      <c r="H6313">
        <f>'DATA DASH'!H6313</f>
        <v/>
      </c>
      <c r="I6313">
        <f>'DATA DASH'!I6313</f>
        <v/>
      </c>
      <c r="J6313">
        <f>'DATA DASH'!J6313</f>
        <v/>
      </c>
      <c r="K6313">
        <f>'DATA DASH'!K6313</f>
        <v/>
      </c>
      <c r="L6313">
        <f>'DATA DASH'!L6313</f>
        <v/>
      </c>
      <c r="M6313">
        <f>'DATA DASH'!M6313</f>
        <v/>
      </c>
    </row>
    <row r="6314">
      <c r="A6314">
        <f>'DATA DASH'!A6314</f>
        <v/>
      </c>
      <c r="B6314">
        <f>'DATA DASH'!B6314</f>
        <v/>
      </c>
      <c r="C6314">
        <f>'DATA DASH'!C6314</f>
        <v/>
      </c>
      <c r="D6314">
        <f>'DATA DASH'!D6314</f>
        <v/>
      </c>
      <c r="E6314">
        <f>'DATA DASH'!E6314</f>
        <v/>
      </c>
      <c r="F6314">
        <f>'DATA DASH'!F6314</f>
        <v/>
      </c>
      <c r="G6314">
        <f>'DATA DASH'!G6314</f>
        <v/>
      </c>
      <c r="H6314">
        <f>'DATA DASH'!H6314</f>
        <v/>
      </c>
      <c r="I6314">
        <f>'DATA DASH'!I6314</f>
        <v/>
      </c>
      <c r="J6314">
        <f>'DATA DASH'!J6314</f>
        <v/>
      </c>
      <c r="K6314">
        <f>'DATA DASH'!K6314</f>
        <v/>
      </c>
      <c r="L6314">
        <f>'DATA DASH'!L6314</f>
        <v/>
      </c>
      <c r="M6314">
        <f>'DATA DASH'!M6314</f>
        <v/>
      </c>
    </row>
    <row r="6315">
      <c r="A6315">
        <f>'DATA DASH'!A6315</f>
        <v/>
      </c>
      <c r="B6315">
        <f>'DATA DASH'!B6315</f>
        <v/>
      </c>
      <c r="C6315">
        <f>'DATA DASH'!C6315</f>
        <v/>
      </c>
      <c r="D6315">
        <f>'DATA DASH'!D6315</f>
        <v/>
      </c>
      <c r="E6315">
        <f>'DATA DASH'!E6315</f>
        <v/>
      </c>
      <c r="F6315">
        <f>'DATA DASH'!F6315</f>
        <v/>
      </c>
      <c r="G6315">
        <f>'DATA DASH'!G6315</f>
        <v/>
      </c>
      <c r="H6315">
        <f>'DATA DASH'!H6315</f>
        <v/>
      </c>
      <c r="I6315">
        <f>'DATA DASH'!I6315</f>
        <v/>
      </c>
      <c r="J6315">
        <f>'DATA DASH'!J6315</f>
        <v/>
      </c>
      <c r="K6315">
        <f>'DATA DASH'!K6315</f>
        <v/>
      </c>
      <c r="L6315">
        <f>'DATA DASH'!L6315</f>
        <v/>
      </c>
      <c r="M6315">
        <f>'DATA DASH'!M6315</f>
        <v/>
      </c>
    </row>
    <row r="6316">
      <c r="A6316">
        <f>'DATA DASH'!A6316</f>
        <v/>
      </c>
      <c r="B6316">
        <f>'DATA DASH'!B6316</f>
        <v/>
      </c>
      <c r="C6316">
        <f>'DATA DASH'!C6316</f>
        <v/>
      </c>
      <c r="D6316">
        <f>'DATA DASH'!D6316</f>
        <v/>
      </c>
      <c r="E6316">
        <f>'DATA DASH'!E6316</f>
        <v/>
      </c>
      <c r="F6316">
        <f>'DATA DASH'!F6316</f>
        <v/>
      </c>
      <c r="G6316">
        <f>'DATA DASH'!G6316</f>
        <v/>
      </c>
      <c r="H6316">
        <f>'DATA DASH'!H6316</f>
        <v/>
      </c>
      <c r="I6316">
        <f>'DATA DASH'!I6316</f>
        <v/>
      </c>
      <c r="J6316">
        <f>'DATA DASH'!J6316</f>
        <v/>
      </c>
      <c r="K6316">
        <f>'DATA DASH'!K6316</f>
        <v/>
      </c>
      <c r="L6316">
        <f>'DATA DASH'!L6316</f>
        <v/>
      </c>
      <c r="M6316">
        <f>'DATA DASH'!M6316</f>
        <v/>
      </c>
    </row>
    <row r="6317">
      <c r="A6317">
        <f>'DATA DASH'!A6317</f>
        <v/>
      </c>
      <c r="B6317">
        <f>'DATA DASH'!B6317</f>
        <v/>
      </c>
      <c r="C6317">
        <f>'DATA DASH'!C6317</f>
        <v/>
      </c>
      <c r="D6317">
        <f>'DATA DASH'!D6317</f>
        <v/>
      </c>
      <c r="E6317">
        <f>'DATA DASH'!E6317</f>
        <v/>
      </c>
      <c r="F6317">
        <f>'DATA DASH'!F6317</f>
        <v/>
      </c>
      <c r="G6317">
        <f>'DATA DASH'!G6317</f>
        <v/>
      </c>
      <c r="H6317">
        <f>'DATA DASH'!H6317</f>
        <v/>
      </c>
      <c r="I6317">
        <f>'DATA DASH'!I6317</f>
        <v/>
      </c>
      <c r="J6317">
        <f>'DATA DASH'!J6317</f>
        <v/>
      </c>
      <c r="K6317">
        <f>'DATA DASH'!K6317</f>
        <v/>
      </c>
      <c r="L6317">
        <f>'DATA DASH'!L6317</f>
        <v/>
      </c>
      <c r="M6317">
        <f>'DATA DASH'!M6317</f>
        <v/>
      </c>
    </row>
    <row r="6318">
      <c r="A6318">
        <f>'DATA DASH'!A6318</f>
        <v/>
      </c>
      <c r="B6318">
        <f>'DATA DASH'!B6318</f>
        <v/>
      </c>
      <c r="C6318">
        <f>'DATA DASH'!C6318</f>
        <v/>
      </c>
      <c r="D6318">
        <f>'DATA DASH'!D6318</f>
        <v/>
      </c>
      <c r="E6318">
        <f>'DATA DASH'!E6318</f>
        <v/>
      </c>
      <c r="F6318">
        <f>'DATA DASH'!F6318</f>
        <v/>
      </c>
      <c r="G6318">
        <f>'DATA DASH'!G6318</f>
        <v/>
      </c>
      <c r="H6318">
        <f>'DATA DASH'!H6318</f>
        <v/>
      </c>
      <c r="I6318">
        <f>'DATA DASH'!I6318</f>
        <v/>
      </c>
      <c r="J6318">
        <f>'DATA DASH'!J6318</f>
        <v/>
      </c>
      <c r="K6318">
        <f>'DATA DASH'!K6318</f>
        <v/>
      </c>
      <c r="L6318">
        <f>'DATA DASH'!L6318</f>
        <v/>
      </c>
      <c r="M6318">
        <f>'DATA DASH'!M6318</f>
        <v/>
      </c>
    </row>
    <row r="6319">
      <c r="A6319">
        <f>'DATA DASH'!A6319</f>
        <v/>
      </c>
      <c r="B6319">
        <f>'DATA DASH'!B6319</f>
        <v/>
      </c>
      <c r="C6319">
        <f>'DATA DASH'!C6319</f>
        <v/>
      </c>
      <c r="D6319">
        <f>'DATA DASH'!D6319</f>
        <v/>
      </c>
      <c r="E6319">
        <f>'DATA DASH'!E6319</f>
        <v/>
      </c>
      <c r="F6319">
        <f>'DATA DASH'!F6319</f>
        <v/>
      </c>
      <c r="G6319">
        <f>'DATA DASH'!G6319</f>
        <v/>
      </c>
      <c r="H6319">
        <f>'DATA DASH'!H6319</f>
        <v/>
      </c>
      <c r="I6319">
        <f>'DATA DASH'!I6319</f>
        <v/>
      </c>
      <c r="J6319">
        <f>'DATA DASH'!J6319</f>
        <v/>
      </c>
      <c r="K6319">
        <f>'DATA DASH'!K6319</f>
        <v/>
      </c>
      <c r="L6319">
        <f>'DATA DASH'!L6319</f>
        <v/>
      </c>
      <c r="M6319">
        <f>'DATA DASH'!M6319</f>
        <v/>
      </c>
    </row>
    <row r="6320">
      <c r="A6320">
        <f>'DATA DASH'!A6320</f>
        <v/>
      </c>
      <c r="B6320">
        <f>'DATA DASH'!B6320</f>
        <v/>
      </c>
      <c r="C6320">
        <f>'DATA DASH'!C6320</f>
        <v/>
      </c>
      <c r="D6320">
        <f>'DATA DASH'!D6320</f>
        <v/>
      </c>
      <c r="E6320">
        <f>'DATA DASH'!E6320</f>
        <v/>
      </c>
      <c r="F6320">
        <f>'DATA DASH'!F6320</f>
        <v/>
      </c>
      <c r="G6320">
        <f>'DATA DASH'!G6320</f>
        <v/>
      </c>
      <c r="H6320">
        <f>'DATA DASH'!H6320</f>
        <v/>
      </c>
      <c r="I6320">
        <f>'DATA DASH'!I6320</f>
        <v/>
      </c>
      <c r="J6320">
        <f>'DATA DASH'!J6320</f>
        <v/>
      </c>
      <c r="K6320">
        <f>'DATA DASH'!K6320</f>
        <v/>
      </c>
      <c r="L6320">
        <f>'DATA DASH'!L6320</f>
        <v/>
      </c>
      <c r="M6320">
        <f>'DATA DASH'!M6320</f>
        <v/>
      </c>
    </row>
    <row r="6321">
      <c r="A6321">
        <f>'DATA DASH'!A6321</f>
        <v/>
      </c>
      <c r="B6321">
        <f>'DATA DASH'!B6321</f>
        <v/>
      </c>
      <c r="C6321">
        <f>'DATA DASH'!C6321</f>
        <v/>
      </c>
      <c r="D6321">
        <f>'DATA DASH'!D6321</f>
        <v/>
      </c>
      <c r="E6321">
        <f>'DATA DASH'!E6321</f>
        <v/>
      </c>
      <c r="F6321">
        <f>'DATA DASH'!F6321</f>
        <v/>
      </c>
      <c r="G6321">
        <f>'DATA DASH'!G6321</f>
        <v/>
      </c>
      <c r="H6321">
        <f>'DATA DASH'!H6321</f>
        <v/>
      </c>
      <c r="I6321">
        <f>'DATA DASH'!I6321</f>
        <v/>
      </c>
      <c r="J6321">
        <f>'DATA DASH'!J6321</f>
        <v/>
      </c>
      <c r="K6321">
        <f>'DATA DASH'!K6321</f>
        <v/>
      </c>
      <c r="L6321">
        <f>'DATA DASH'!L6321</f>
        <v/>
      </c>
      <c r="M6321">
        <f>'DATA DASH'!M6321</f>
        <v/>
      </c>
    </row>
    <row r="6322">
      <c r="A6322">
        <f>'DATA DASH'!A6322</f>
        <v/>
      </c>
      <c r="B6322">
        <f>'DATA DASH'!B6322</f>
        <v/>
      </c>
      <c r="C6322">
        <f>'DATA DASH'!C6322</f>
        <v/>
      </c>
      <c r="D6322">
        <f>'DATA DASH'!D6322</f>
        <v/>
      </c>
      <c r="E6322">
        <f>'DATA DASH'!E6322</f>
        <v/>
      </c>
      <c r="F6322">
        <f>'DATA DASH'!F6322</f>
        <v/>
      </c>
      <c r="G6322">
        <f>'DATA DASH'!G6322</f>
        <v/>
      </c>
      <c r="H6322">
        <f>'DATA DASH'!H6322</f>
        <v/>
      </c>
      <c r="I6322">
        <f>'DATA DASH'!I6322</f>
        <v/>
      </c>
      <c r="J6322">
        <f>'DATA DASH'!J6322</f>
        <v/>
      </c>
      <c r="K6322">
        <f>'DATA DASH'!K6322</f>
        <v/>
      </c>
      <c r="L6322">
        <f>'DATA DASH'!L6322</f>
        <v/>
      </c>
      <c r="M6322">
        <f>'DATA DASH'!M6322</f>
        <v/>
      </c>
    </row>
    <row r="6323">
      <c r="A6323">
        <f>'DATA DASH'!A6323</f>
        <v/>
      </c>
      <c r="B6323">
        <f>'DATA DASH'!B6323</f>
        <v/>
      </c>
      <c r="C6323">
        <f>'DATA DASH'!C6323</f>
        <v/>
      </c>
      <c r="D6323">
        <f>'DATA DASH'!D6323</f>
        <v/>
      </c>
      <c r="E6323">
        <f>'DATA DASH'!E6323</f>
        <v/>
      </c>
      <c r="F6323">
        <f>'DATA DASH'!F6323</f>
        <v/>
      </c>
      <c r="G6323">
        <f>'DATA DASH'!G6323</f>
        <v/>
      </c>
      <c r="H6323">
        <f>'DATA DASH'!H6323</f>
        <v/>
      </c>
      <c r="I6323">
        <f>'DATA DASH'!I6323</f>
        <v/>
      </c>
      <c r="J6323">
        <f>'DATA DASH'!J6323</f>
        <v/>
      </c>
      <c r="K6323">
        <f>'DATA DASH'!K6323</f>
        <v/>
      </c>
      <c r="L6323">
        <f>'DATA DASH'!L6323</f>
        <v/>
      </c>
      <c r="M6323">
        <f>'DATA DASH'!M6323</f>
        <v/>
      </c>
    </row>
    <row r="6324">
      <c r="A6324">
        <f>'DATA DASH'!A6324</f>
        <v/>
      </c>
      <c r="B6324">
        <f>'DATA DASH'!B6324</f>
        <v/>
      </c>
      <c r="C6324">
        <f>'DATA DASH'!C6324</f>
        <v/>
      </c>
      <c r="D6324">
        <f>'DATA DASH'!D6324</f>
        <v/>
      </c>
      <c r="E6324">
        <f>'DATA DASH'!E6324</f>
        <v/>
      </c>
      <c r="F6324">
        <f>'DATA DASH'!F6324</f>
        <v/>
      </c>
      <c r="G6324">
        <f>'DATA DASH'!G6324</f>
        <v/>
      </c>
      <c r="H6324">
        <f>'DATA DASH'!H6324</f>
        <v/>
      </c>
      <c r="I6324">
        <f>'DATA DASH'!I6324</f>
        <v/>
      </c>
      <c r="J6324">
        <f>'DATA DASH'!J6324</f>
        <v/>
      </c>
      <c r="K6324">
        <f>'DATA DASH'!K6324</f>
        <v/>
      </c>
      <c r="L6324">
        <f>'DATA DASH'!L6324</f>
        <v/>
      </c>
      <c r="M6324">
        <f>'DATA DASH'!M6324</f>
        <v/>
      </c>
    </row>
    <row r="6325">
      <c r="A6325">
        <f>'DATA DASH'!A6325</f>
        <v/>
      </c>
      <c r="B6325">
        <f>'DATA DASH'!B6325</f>
        <v/>
      </c>
      <c r="C6325">
        <f>'DATA DASH'!C6325</f>
        <v/>
      </c>
      <c r="D6325">
        <f>'DATA DASH'!D6325</f>
        <v/>
      </c>
      <c r="E6325">
        <f>'DATA DASH'!E6325</f>
        <v/>
      </c>
      <c r="F6325">
        <f>'DATA DASH'!F6325</f>
        <v/>
      </c>
      <c r="G6325">
        <f>'DATA DASH'!G6325</f>
        <v/>
      </c>
      <c r="H6325">
        <f>'DATA DASH'!H6325</f>
        <v/>
      </c>
      <c r="I6325">
        <f>'DATA DASH'!I6325</f>
        <v/>
      </c>
      <c r="J6325">
        <f>'DATA DASH'!J6325</f>
        <v/>
      </c>
      <c r="K6325">
        <f>'DATA DASH'!K6325</f>
        <v/>
      </c>
      <c r="L6325">
        <f>'DATA DASH'!L6325</f>
        <v/>
      </c>
      <c r="M6325">
        <f>'DATA DASH'!M6325</f>
        <v/>
      </c>
    </row>
    <row r="6326">
      <c r="A6326">
        <f>'DATA DASH'!A6326</f>
        <v/>
      </c>
      <c r="B6326">
        <f>'DATA DASH'!B6326</f>
        <v/>
      </c>
      <c r="C6326">
        <f>'DATA DASH'!C6326</f>
        <v/>
      </c>
      <c r="D6326">
        <f>'DATA DASH'!D6326</f>
        <v/>
      </c>
      <c r="E6326">
        <f>'DATA DASH'!E6326</f>
        <v/>
      </c>
      <c r="F6326">
        <f>'DATA DASH'!F6326</f>
        <v/>
      </c>
      <c r="G6326">
        <f>'DATA DASH'!G6326</f>
        <v/>
      </c>
      <c r="H6326">
        <f>'DATA DASH'!H6326</f>
        <v/>
      </c>
      <c r="I6326">
        <f>'DATA DASH'!I6326</f>
        <v/>
      </c>
      <c r="J6326">
        <f>'DATA DASH'!J6326</f>
        <v/>
      </c>
      <c r="K6326">
        <f>'DATA DASH'!K6326</f>
        <v/>
      </c>
      <c r="L6326">
        <f>'DATA DASH'!L6326</f>
        <v/>
      </c>
      <c r="M6326">
        <f>'DATA DASH'!M6326</f>
        <v/>
      </c>
    </row>
    <row r="6327">
      <c r="A6327">
        <f>'DATA DASH'!A6327</f>
        <v/>
      </c>
      <c r="B6327">
        <f>'DATA DASH'!B6327</f>
        <v/>
      </c>
      <c r="C6327">
        <f>'DATA DASH'!C6327</f>
        <v/>
      </c>
      <c r="D6327">
        <f>'DATA DASH'!D6327</f>
        <v/>
      </c>
      <c r="E6327">
        <f>'DATA DASH'!E6327</f>
        <v/>
      </c>
      <c r="F6327">
        <f>'DATA DASH'!F6327</f>
        <v/>
      </c>
      <c r="G6327">
        <f>'DATA DASH'!G6327</f>
        <v/>
      </c>
      <c r="H6327">
        <f>'DATA DASH'!H6327</f>
        <v/>
      </c>
      <c r="I6327">
        <f>'DATA DASH'!I6327</f>
        <v/>
      </c>
      <c r="J6327">
        <f>'DATA DASH'!J6327</f>
        <v/>
      </c>
      <c r="K6327">
        <f>'DATA DASH'!K6327</f>
        <v/>
      </c>
      <c r="L6327">
        <f>'DATA DASH'!L6327</f>
        <v/>
      </c>
      <c r="M6327">
        <f>'DATA DASH'!M6327</f>
        <v/>
      </c>
    </row>
    <row r="6328">
      <c r="A6328">
        <f>'DATA DASH'!A6328</f>
        <v/>
      </c>
      <c r="B6328">
        <f>'DATA DASH'!B6328</f>
        <v/>
      </c>
      <c r="C6328">
        <f>'DATA DASH'!C6328</f>
        <v/>
      </c>
      <c r="D6328">
        <f>'DATA DASH'!D6328</f>
        <v/>
      </c>
      <c r="E6328">
        <f>'DATA DASH'!E6328</f>
        <v/>
      </c>
      <c r="F6328">
        <f>'DATA DASH'!F6328</f>
        <v/>
      </c>
      <c r="G6328">
        <f>'DATA DASH'!G6328</f>
        <v/>
      </c>
      <c r="H6328">
        <f>'DATA DASH'!H6328</f>
        <v/>
      </c>
      <c r="I6328">
        <f>'DATA DASH'!I6328</f>
        <v/>
      </c>
      <c r="J6328">
        <f>'DATA DASH'!J6328</f>
        <v/>
      </c>
      <c r="K6328">
        <f>'DATA DASH'!K6328</f>
        <v/>
      </c>
      <c r="L6328">
        <f>'DATA DASH'!L6328</f>
        <v/>
      </c>
      <c r="M6328">
        <f>'DATA DASH'!M6328</f>
        <v/>
      </c>
    </row>
    <row r="6329">
      <c r="A6329">
        <f>'DATA DASH'!A6329</f>
        <v/>
      </c>
      <c r="B6329">
        <f>'DATA DASH'!B6329</f>
        <v/>
      </c>
      <c r="C6329">
        <f>'DATA DASH'!C6329</f>
        <v/>
      </c>
      <c r="D6329">
        <f>'DATA DASH'!D6329</f>
        <v/>
      </c>
      <c r="E6329">
        <f>'DATA DASH'!E6329</f>
        <v/>
      </c>
      <c r="F6329">
        <f>'DATA DASH'!F6329</f>
        <v/>
      </c>
      <c r="G6329">
        <f>'DATA DASH'!G6329</f>
        <v/>
      </c>
      <c r="H6329">
        <f>'DATA DASH'!H6329</f>
        <v/>
      </c>
      <c r="I6329">
        <f>'DATA DASH'!I6329</f>
        <v/>
      </c>
      <c r="J6329">
        <f>'DATA DASH'!J6329</f>
        <v/>
      </c>
      <c r="K6329">
        <f>'DATA DASH'!K6329</f>
        <v/>
      </c>
      <c r="L6329">
        <f>'DATA DASH'!L6329</f>
        <v/>
      </c>
      <c r="M6329">
        <f>'DATA DASH'!M6329</f>
        <v/>
      </c>
    </row>
    <row r="6330">
      <c r="A6330">
        <f>'DATA DASH'!A6330</f>
        <v/>
      </c>
      <c r="B6330">
        <f>'DATA DASH'!B6330</f>
        <v/>
      </c>
      <c r="C6330">
        <f>'DATA DASH'!C6330</f>
        <v/>
      </c>
      <c r="D6330">
        <f>'DATA DASH'!D6330</f>
        <v/>
      </c>
      <c r="E6330">
        <f>'DATA DASH'!E6330</f>
        <v/>
      </c>
      <c r="F6330">
        <f>'DATA DASH'!F6330</f>
        <v/>
      </c>
      <c r="G6330">
        <f>'DATA DASH'!G6330</f>
        <v/>
      </c>
      <c r="H6330">
        <f>'DATA DASH'!H6330</f>
        <v/>
      </c>
      <c r="I6330">
        <f>'DATA DASH'!I6330</f>
        <v/>
      </c>
      <c r="J6330">
        <f>'DATA DASH'!J6330</f>
        <v/>
      </c>
      <c r="K6330">
        <f>'DATA DASH'!K6330</f>
        <v/>
      </c>
      <c r="L6330">
        <f>'DATA DASH'!L6330</f>
        <v/>
      </c>
      <c r="M6330">
        <f>'DATA DASH'!M6330</f>
        <v/>
      </c>
    </row>
    <row r="6331">
      <c r="A6331">
        <f>'DATA DASH'!A6331</f>
        <v/>
      </c>
      <c r="B6331">
        <f>'DATA DASH'!B6331</f>
        <v/>
      </c>
      <c r="C6331">
        <f>'DATA DASH'!C6331</f>
        <v/>
      </c>
      <c r="D6331">
        <f>'DATA DASH'!D6331</f>
        <v/>
      </c>
      <c r="E6331">
        <f>'DATA DASH'!E6331</f>
        <v/>
      </c>
      <c r="F6331">
        <f>'DATA DASH'!F6331</f>
        <v/>
      </c>
      <c r="G6331">
        <f>'DATA DASH'!G6331</f>
        <v/>
      </c>
      <c r="H6331">
        <f>'DATA DASH'!H6331</f>
        <v/>
      </c>
      <c r="I6331">
        <f>'DATA DASH'!I6331</f>
        <v/>
      </c>
      <c r="J6331">
        <f>'DATA DASH'!J6331</f>
        <v/>
      </c>
      <c r="K6331">
        <f>'DATA DASH'!K6331</f>
        <v/>
      </c>
      <c r="L6331">
        <f>'DATA DASH'!L6331</f>
        <v/>
      </c>
      <c r="M6331">
        <f>'DATA DASH'!M6331</f>
        <v/>
      </c>
    </row>
    <row r="6332">
      <c r="A6332">
        <f>'DATA DASH'!A6332</f>
        <v/>
      </c>
      <c r="B6332">
        <f>'DATA DASH'!B6332</f>
        <v/>
      </c>
      <c r="C6332">
        <f>'DATA DASH'!C6332</f>
        <v/>
      </c>
      <c r="D6332">
        <f>'DATA DASH'!D6332</f>
        <v/>
      </c>
      <c r="E6332">
        <f>'DATA DASH'!E6332</f>
        <v/>
      </c>
      <c r="F6332">
        <f>'DATA DASH'!F6332</f>
        <v/>
      </c>
      <c r="G6332">
        <f>'DATA DASH'!G6332</f>
        <v/>
      </c>
      <c r="H6332">
        <f>'DATA DASH'!H6332</f>
        <v/>
      </c>
      <c r="I6332">
        <f>'DATA DASH'!I6332</f>
        <v/>
      </c>
      <c r="J6332">
        <f>'DATA DASH'!J6332</f>
        <v/>
      </c>
      <c r="K6332">
        <f>'DATA DASH'!K6332</f>
        <v/>
      </c>
      <c r="L6332">
        <f>'DATA DASH'!L6332</f>
        <v/>
      </c>
      <c r="M6332">
        <f>'DATA DASH'!M6332</f>
        <v/>
      </c>
    </row>
    <row r="6333">
      <c r="A6333">
        <f>'DATA DASH'!A6333</f>
        <v/>
      </c>
      <c r="B6333">
        <f>'DATA DASH'!B6333</f>
        <v/>
      </c>
      <c r="C6333">
        <f>'DATA DASH'!C6333</f>
        <v/>
      </c>
      <c r="D6333">
        <f>'DATA DASH'!D6333</f>
        <v/>
      </c>
      <c r="E6333">
        <f>'DATA DASH'!E6333</f>
        <v/>
      </c>
      <c r="F6333">
        <f>'DATA DASH'!F6333</f>
        <v/>
      </c>
      <c r="G6333">
        <f>'DATA DASH'!G6333</f>
        <v/>
      </c>
      <c r="H6333">
        <f>'DATA DASH'!H6333</f>
        <v/>
      </c>
      <c r="I6333">
        <f>'DATA DASH'!I6333</f>
        <v/>
      </c>
      <c r="J6333">
        <f>'DATA DASH'!J6333</f>
        <v/>
      </c>
      <c r="K6333">
        <f>'DATA DASH'!K6333</f>
        <v/>
      </c>
      <c r="L6333">
        <f>'DATA DASH'!L6333</f>
        <v/>
      </c>
      <c r="M6333">
        <f>'DATA DASH'!M6333</f>
        <v/>
      </c>
    </row>
    <row r="6334">
      <c r="A6334">
        <f>'DATA DASH'!A6334</f>
        <v/>
      </c>
      <c r="B6334">
        <f>'DATA DASH'!B6334</f>
        <v/>
      </c>
      <c r="C6334">
        <f>'DATA DASH'!C6334</f>
        <v/>
      </c>
      <c r="D6334">
        <f>'DATA DASH'!D6334</f>
        <v/>
      </c>
      <c r="E6334">
        <f>'DATA DASH'!E6334</f>
        <v/>
      </c>
      <c r="F6334">
        <f>'DATA DASH'!F6334</f>
        <v/>
      </c>
      <c r="G6334">
        <f>'DATA DASH'!G6334</f>
        <v/>
      </c>
      <c r="H6334">
        <f>'DATA DASH'!H6334</f>
        <v/>
      </c>
      <c r="I6334">
        <f>'DATA DASH'!I6334</f>
        <v/>
      </c>
      <c r="J6334">
        <f>'DATA DASH'!J6334</f>
        <v/>
      </c>
      <c r="K6334">
        <f>'DATA DASH'!K6334</f>
        <v/>
      </c>
      <c r="L6334">
        <f>'DATA DASH'!L6334</f>
        <v/>
      </c>
      <c r="M6334">
        <f>'DATA DASH'!M6334</f>
        <v/>
      </c>
    </row>
    <row r="6335">
      <c r="A6335">
        <f>'DATA DASH'!A6335</f>
        <v/>
      </c>
      <c r="B6335">
        <f>'DATA DASH'!B6335</f>
        <v/>
      </c>
      <c r="C6335">
        <f>'DATA DASH'!C6335</f>
        <v/>
      </c>
      <c r="D6335">
        <f>'DATA DASH'!D6335</f>
        <v/>
      </c>
      <c r="E6335">
        <f>'DATA DASH'!E6335</f>
        <v/>
      </c>
      <c r="F6335">
        <f>'DATA DASH'!F6335</f>
        <v/>
      </c>
      <c r="G6335">
        <f>'DATA DASH'!G6335</f>
        <v/>
      </c>
      <c r="H6335">
        <f>'DATA DASH'!H6335</f>
        <v/>
      </c>
      <c r="I6335">
        <f>'DATA DASH'!I6335</f>
        <v/>
      </c>
      <c r="J6335">
        <f>'DATA DASH'!J6335</f>
        <v/>
      </c>
      <c r="K6335">
        <f>'DATA DASH'!K6335</f>
        <v/>
      </c>
      <c r="L6335">
        <f>'DATA DASH'!L6335</f>
        <v/>
      </c>
      <c r="M6335">
        <f>'DATA DASH'!M6335</f>
        <v/>
      </c>
    </row>
    <row r="6336">
      <c r="A6336">
        <f>'DATA DASH'!A6336</f>
        <v/>
      </c>
      <c r="B6336">
        <f>'DATA DASH'!B6336</f>
        <v/>
      </c>
      <c r="C6336">
        <f>'DATA DASH'!C6336</f>
        <v/>
      </c>
      <c r="D6336">
        <f>'DATA DASH'!D6336</f>
        <v/>
      </c>
      <c r="E6336">
        <f>'DATA DASH'!E6336</f>
        <v/>
      </c>
      <c r="F6336">
        <f>'DATA DASH'!F6336</f>
        <v/>
      </c>
      <c r="G6336">
        <f>'DATA DASH'!G6336</f>
        <v/>
      </c>
      <c r="H6336">
        <f>'DATA DASH'!H6336</f>
        <v/>
      </c>
      <c r="I6336">
        <f>'DATA DASH'!I6336</f>
        <v/>
      </c>
      <c r="J6336">
        <f>'DATA DASH'!J6336</f>
        <v/>
      </c>
      <c r="K6336">
        <f>'DATA DASH'!K6336</f>
        <v/>
      </c>
      <c r="L6336">
        <f>'DATA DASH'!L6336</f>
        <v/>
      </c>
      <c r="M6336">
        <f>'DATA DASH'!M6336</f>
        <v/>
      </c>
    </row>
    <row r="6337">
      <c r="A6337">
        <f>'DATA DASH'!A6337</f>
        <v/>
      </c>
      <c r="B6337">
        <f>'DATA DASH'!B6337</f>
        <v/>
      </c>
      <c r="C6337">
        <f>'DATA DASH'!C6337</f>
        <v/>
      </c>
      <c r="D6337">
        <f>'DATA DASH'!D6337</f>
        <v/>
      </c>
      <c r="E6337">
        <f>'DATA DASH'!E6337</f>
        <v/>
      </c>
      <c r="F6337">
        <f>'DATA DASH'!F6337</f>
        <v/>
      </c>
      <c r="G6337">
        <f>'DATA DASH'!G6337</f>
        <v/>
      </c>
      <c r="H6337">
        <f>'DATA DASH'!H6337</f>
        <v/>
      </c>
      <c r="I6337">
        <f>'DATA DASH'!I6337</f>
        <v/>
      </c>
      <c r="J6337">
        <f>'DATA DASH'!J6337</f>
        <v/>
      </c>
      <c r="K6337">
        <f>'DATA DASH'!K6337</f>
        <v/>
      </c>
      <c r="L6337">
        <f>'DATA DASH'!L6337</f>
        <v/>
      </c>
      <c r="M6337">
        <f>'DATA DASH'!M6337</f>
        <v/>
      </c>
    </row>
    <row r="6338">
      <c r="A6338">
        <f>'DATA DASH'!A6338</f>
        <v/>
      </c>
      <c r="B6338">
        <f>'DATA DASH'!B6338</f>
        <v/>
      </c>
      <c r="C6338">
        <f>'DATA DASH'!C6338</f>
        <v/>
      </c>
      <c r="D6338">
        <f>'DATA DASH'!D6338</f>
        <v/>
      </c>
      <c r="E6338">
        <f>'DATA DASH'!E6338</f>
        <v/>
      </c>
      <c r="F6338">
        <f>'DATA DASH'!F6338</f>
        <v/>
      </c>
      <c r="G6338">
        <f>'DATA DASH'!G6338</f>
        <v/>
      </c>
      <c r="H6338">
        <f>'DATA DASH'!H6338</f>
        <v/>
      </c>
      <c r="I6338">
        <f>'DATA DASH'!I6338</f>
        <v/>
      </c>
      <c r="J6338">
        <f>'DATA DASH'!J6338</f>
        <v/>
      </c>
      <c r="K6338">
        <f>'DATA DASH'!K6338</f>
        <v/>
      </c>
      <c r="L6338">
        <f>'DATA DASH'!L6338</f>
        <v/>
      </c>
      <c r="M6338">
        <f>'DATA DASH'!M6338</f>
        <v/>
      </c>
    </row>
    <row r="6339">
      <c r="A6339">
        <f>'DATA DASH'!A6339</f>
        <v/>
      </c>
      <c r="B6339">
        <f>'DATA DASH'!B6339</f>
        <v/>
      </c>
      <c r="C6339">
        <f>'DATA DASH'!C6339</f>
        <v/>
      </c>
      <c r="D6339">
        <f>'DATA DASH'!D6339</f>
        <v/>
      </c>
      <c r="E6339">
        <f>'DATA DASH'!E6339</f>
        <v/>
      </c>
      <c r="F6339">
        <f>'DATA DASH'!F6339</f>
        <v/>
      </c>
      <c r="G6339">
        <f>'DATA DASH'!G6339</f>
        <v/>
      </c>
      <c r="H6339">
        <f>'DATA DASH'!H6339</f>
        <v/>
      </c>
      <c r="I6339">
        <f>'DATA DASH'!I6339</f>
        <v/>
      </c>
      <c r="J6339">
        <f>'DATA DASH'!J6339</f>
        <v/>
      </c>
      <c r="K6339">
        <f>'DATA DASH'!K6339</f>
        <v/>
      </c>
      <c r="L6339">
        <f>'DATA DASH'!L6339</f>
        <v/>
      </c>
      <c r="M6339">
        <f>'DATA DASH'!M6339</f>
        <v/>
      </c>
    </row>
    <row r="6340">
      <c r="A6340">
        <f>'DATA DASH'!A6340</f>
        <v/>
      </c>
      <c r="B6340">
        <f>'DATA DASH'!B6340</f>
        <v/>
      </c>
      <c r="C6340">
        <f>'DATA DASH'!C6340</f>
        <v/>
      </c>
      <c r="D6340">
        <f>'DATA DASH'!D6340</f>
        <v/>
      </c>
      <c r="E6340">
        <f>'DATA DASH'!E6340</f>
        <v/>
      </c>
      <c r="F6340">
        <f>'DATA DASH'!F6340</f>
        <v/>
      </c>
      <c r="G6340">
        <f>'DATA DASH'!G6340</f>
        <v/>
      </c>
      <c r="H6340">
        <f>'DATA DASH'!H6340</f>
        <v/>
      </c>
      <c r="I6340">
        <f>'DATA DASH'!I6340</f>
        <v/>
      </c>
      <c r="J6340">
        <f>'DATA DASH'!J6340</f>
        <v/>
      </c>
      <c r="K6340">
        <f>'DATA DASH'!K6340</f>
        <v/>
      </c>
      <c r="L6340">
        <f>'DATA DASH'!L6340</f>
        <v/>
      </c>
      <c r="M6340">
        <f>'DATA DASH'!M6340</f>
        <v/>
      </c>
    </row>
    <row r="6341">
      <c r="A6341">
        <f>'DATA DASH'!A6341</f>
        <v/>
      </c>
      <c r="B6341">
        <f>'DATA DASH'!B6341</f>
        <v/>
      </c>
      <c r="C6341">
        <f>'DATA DASH'!C6341</f>
        <v/>
      </c>
      <c r="D6341">
        <f>'DATA DASH'!D6341</f>
        <v/>
      </c>
      <c r="E6341">
        <f>'DATA DASH'!E6341</f>
        <v/>
      </c>
      <c r="F6341">
        <f>'DATA DASH'!F6341</f>
        <v/>
      </c>
      <c r="G6341">
        <f>'DATA DASH'!G6341</f>
        <v/>
      </c>
      <c r="H6341">
        <f>'DATA DASH'!H6341</f>
        <v/>
      </c>
      <c r="I6341">
        <f>'DATA DASH'!I6341</f>
        <v/>
      </c>
      <c r="J6341">
        <f>'DATA DASH'!J6341</f>
        <v/>
      </c>
      <c r="K6341">
        <f>'DATA DASH'!K6341</f>
        <v/>
      </c>
      <c r="L6341">
        <f>'DATA DASH'!L6341</f>
        <v/>
      </c>
      <c r="M6341">
        <f>'DATA DASH'!M6341</f>
        <v/>
      </c>
    </row>
    <row r="6342">
      <c r="A6342">
        <f>'DATA DASH'!A6342</f>
        <v/>
      </c>
      <c r="B6342">
        <f>'DATA DASH'!B6342</f>
        <v/>
      </c>
      <c r="C6342">
        <f>'DATA DASH'!C6342</f>
        <v/>
      </c>
      <c r="D6342">
        <f>'DATA DASH'!D6342</f>
        <v/>
      </c>
      <c r="E6342">
        <f>'DATA DASH'!E6342</f>
        <v/>
      </c>
      <c r="F6342">
        <f>'DATA DASH'!F6342</f>
        <v/>
      </c>
      <c r="G6342">
        <f>'DATA DASH'!G6342</f>
        <v/>
      </c>
      <c r="H6342">
        <f>'DATA DASH'!H6342</f>
        <v/>
      </c>
      <c r="I6342">
        <f>'DATA DASH'!I6342</f>
        <v/>
      </c>
      <c r="J6342">
        <f>'DATA DASH'!J6342</f>
        <v/>
      </c>
      <c r="K6342">
        <f>'DATA DASH'!K6342</f>
        <v/>
      </c>
      <c r="L6342">
        <f>'DATA DASH'!L6342</f>
        <v/>
      </c>
      <c r="M6342">
        <f>'DATA DASH'!M6342</f>
        <v/>
      </c>
    </row>
    <row r="6343">
      <c r="A6343">
        <f>'DATA DASH'!A6343</f>
        <v/>
      </c>
      <c r="B6343">
        <f>'DATA DASH'!B6343</f>
        <v/>
      </c>
      <c r="C6343">
        <f>'DATA DASH'!C6343</f>
        <v/>
      </c>
      <c r="D6343">
        <f>'DATA DASH'!D6343</f>
        <v/>
      </c>
      <c r="E6343">
        <f>'DATA DASH'!E6343</f>
        <v/>
      </c>
      <c r="F6343">
        <f>'DATA DASH'!F6343</f>
        <v/>
      </c>
      <c r="G6343">
        <f>'DATA DASH'!G6343</f>
        <v/>
      </c>
      <c r="H6343">
        <f>'DATA DASH'!H6343</f>
        <v/>
      </c>
      <c r="I6343">
        <f>'DATA DASH'!I6343</f>
        <v/>
      </c>
      <c r="J6343">
        <f>'DATA DASH'!J6343</f>
        <v/>
      </c>
      <c r="K6343">
        <f>'DATA DASH'!K6343</f>
        <v/>
      </c>
      <c r="L6343">
        <f>'DATA DASH'!L6343</f>
        <v/>
      </c>
      <c r="M6343">
        <f>'DATA DASH'!M6343</f>
        <v/>
      </c>
    </row>
    <row r="6344">
      <c r="A6344">
        <f>'DATA DASH'!A6344</f>
        <v/>
      </c>
      <c r="B6344">
        <f>'DATA DASH'!B6344</f>
        <v/>
      </c>
      <c r="C6344">
        <f>'DATA DASH'!C6344</f>
        <v/>
      </c>
      <c r="D6344">
        <f>'DATA DASH'!D6344</f>
        <v/>
      </c>
      <c r="E6344">
        <f>'DATA DASH'!E6344</f>
        <v/>
      </c>
      <c r="F6344">
        <f>'DATA DASH'!F6344</f>
        <v/>
      </c>
      <c r="G6344">
        <f>'DATA DASH'!G6344</f>
        <v/>
      </c>
      <c r="H6344">
        <f>'DATA DASH'!H6344</f>
        <v/>
      </c>
      <c r="I6344">
        <f>'DATA DASH'!I6344</f>
        <v/>
      </c>
      <c r="J6344">
        <f>'DATA DASH'!J6344</f>
        <v/>
      </c>
      <c r="K6344">
        <f>'DATA DASH'!K6344</f>
        <v/>
      </c>
      <c r="L6344">
        <f>'DATA DASH'!L6344</f>
        <v/>
      </c>
      <c r="M6344">
        <f>'DATA DASH'!M6344</f>
        <v/>
      </c>
    </row>
    <row r="6345">
      <c r="A6345">
        <f>'DATA DASH'!A6345</f>
        <v/>
      </c>
      <c r="B6345">
        <f>'DATA DASH'!B6345</f>
        <v/>
      </c>
      <c r="C6345">
        <f>'DATA DASH'!C6345</f>
        <v/>
      </c>
      <c r="D6345">
        <f>'DATA DASH'!D6345</f>
        <v/>
      </c>
      <c r="E6345">
        <f>'DATA DASH'!E6345</f>
        <v/>
      </c>
      <c r="F6345">
        <f>'DATA DASH'!F6345</f>
        <v/>
      </c>
      <c r="G6345">
        <f>'DATA DASH'!G6345</f>
        <v/>
      </c>
      <c r="H6345">
        <f>'DATA DASH'!H6345</f>
        <v/>
      </c>
      <c r="I6345">
        <f>'DATA DASH'!I6345</f>
        <v/>
      </c>
      <c r="J6345">
        <f>'DATA DASH'!J6345</f>
        <v/>
      </c>
      <c r="K6345">
        <f>'DATA DASH'!K6345</f>
        <v/>
      </c>
      <c r="L6345">
        <f>'DATA DASH'!L6345</f>
        <v/>
      </c>
      <c r="M6345">
        <f>'DATA DASH'!M6345</f>
        <v/>
      </c>
    </row>
    <row r="6346">
      <c r="A6346">
        <f>'DATA DASH'!A6346</f>
        <v/>
      </c>
      <c r="B6346">
        <f>'DATA DASH'!B6346</f>
        <v/>
      </c>
      <c r="C6346">
        <f>'DATA DASH'!C6346</f>
        <v/>
      </c>
      <c r="D6346">
        <f>'DATA DASH'!D6346</f>
        <v/>
      </c>
      <c r="E6346">
        <f>'DATA DASH'!E6346</f>
        <v/>
      </c>
      <c r="F6346">
        <f>'DATA DASH'!F6346</f>
        <v/>
      </c>
      <c r="G6346">
        <f>'DATA DASH'!G6346</f>
        <v/>
      </c>
      <c r="H6346">
        <f>'DATA DASH'!H6346</f>
        <v/>
      </c>
      <c r="I6346">
        <f>'DATA DASH'!I6346</f>
        <v/>
      </c>
      <c r="J6346">
        <f>'DATA DASH'!J6346</f>
        <v/>
      </c>
      <c r="K6346">
        <f>'DATA DASH'!K6346</f>
        <v/>
      </c>
      <c r="L6346">
        <f>'DATA DASH'!L6346</f>
        <v/>
      </c>
      <c r="M6346">
        <f>'DATA DASH'!M6346</f>
        <v/>
      </c>
    </row>
    <row r="6347">
      <c r="A6347">
        <f>'DATA DASH'!A6347</f>
        <v/>
      </c>
      <c r="B6347">
        <f>'DATA DASH'!B6347</f>
        <v/>
      </c>
      <c r="C6347">
        <f>'DATA DASH'!C6347</f>
        <v/>
      </c>
      <c r="D6347">
        <f>'DATA DASH'!D6347</f>
        <v/>
      </c>
      <c r="E6347">
        <f>'DATA DASH'!E6347</f>
        <v/>
      </c>
      <c r="F6347">
        <f>'DATA DASH'!F6347</f>
        <v/>
      </c>
      <c r="G6347">
        <f>'DATA DASH'!G6347</f>
        <v/>
      </c>
      <c r="H6347">
        <f>'DATA DASH'!H6347</f>
        <v/>
      </c>
      <c r="I6347">
        <f>'DATA DASH'!I6347</f>
        <v/>
      </c>
      <c r="J6347">
        <f>'DATA DASH'!J6347</f>
        <v/>
      </c>
      <c r="K6347">
        <f>'DATA DASH'!K6347</f>
        <v/>
      </c>
      <c r="L6347">
        <f>'DATA DASH'!L6347</f>
        <v/>
      </c>
      <c r="M6347">
        <f>'DATA DASH'!M6347</f>
        <v/>
      </c>
    </row>
    <row r="6348">
      <c r="A6348">
        <f>'DATA DASH'!A6348</f>
        <v/>
      </c>
      <c r="B6348">
        <f>'DATA DASH'!B6348</f>
        <v/>
      </c>
      <c r="C6348">
        <f>'DATA DASH'!C6348</f>
        <v/>
      </c>
      <c r="D6348">
        <f>'DATA DASH'!D6348</f>
        <v/>
      </c>
      <c r="E6348">
        <f>'DATA DASH'!E6348</f>
        <v/>
      </c>
      <c r="F6348">
        <f>'DATA DASH'!F6348</f>
        <v/>
      </c>
      <c r="G6348">
        <f>'DATA DASH'!G6348</f>
        <v/>
      </c>
      <c r="H6348">
        <f>'DATA DASH'!H6348</f>
        <v/>
      </c>
      <c r="I6348">
        <f>'DATA DASH'!I6348</f>
        <v/>
      </c>
      <c r="J6348">
        <f>'DATA DASH'!J6348</f>
        <v/>
      </c>
      <c r="K6348">
        <f>'DATA DASH'!K6348</f>
        <v/>
      </c>
      <c r="L6348">
        <f>'DATA DASH'!L6348</f>
        <v/>
      </c>
      <c r="M6348">
        <f>'DATA DASH'!M6348</f>
        <v/>
      </c>
    </row>
    <row r="6349">
      <c r="A6349">
        <f>'DATA DASH'!A6349</f>
        <v/>
      </c>
      <c r="B6349">
        <f>'DATA DASH'!B6349</f>
        <v/>
      </c>
      <c r="C6349">
        <f>'DATA DASH'!C6349</f>
        <v/>
      </c>
      <c r="D6349">
        <f>'DATA DASH'!D6349</f>
        <v/>
      </c>
      <c r="E6349">
        <f>'DATA DASH'!E6349</f>
        <v/>
      </c>
      <c r="F6349">
        <f>'DATA DASH'!F6349</f>
        <v/>
      </c>
      <c r="G6349">
        <f>'DATA DASH'!G6349</f>
        <v/>
      </c>
      <c r="H6349">
        <f>'DATA DASH'!H6349</f>
        <v/>
      </c>
      <c r="I6349">
        <f>'DATA DASH'!I6349</f>
        <v/>
      </c>
      <c r="J6349">
        <f>'DATA DASH'!J6349</f>
        <v/>
      </c>
      <c r="K6349">
        <f>'DATA DASH'!K6349</f>
        <v/>
      </c>
      <c r="L6349">
        <f>'DATA DASH'!L6349</f>
        <v/>
      </c>
      <c r="M6349">
        <f>'DATA DASH'!M6349</f>
        <v/>
      </c>
    </row>
    <row r="6350">
      <c r="A6350">
        <f>'DATA DASH'!A6350</f>
        <v/>
      </c>
      <c r="B6350">
        <f>'DATA DASH'!B6350</f>
        <v/>
      </c>
      <c r="C6350">
        <f>'DATA DASH'!C6350</f>
        <v/>
      </c>
      <c r="D6350">
        <f>'DATA DASH'!D6350</f>
        <v/>
      </c>
      <c r="E6350">
        <f>'DATA DASH'!E6350</f>
        <v/>
      </c>
      <c r="F6350">
        <f>'DATA DASH'!F6350</f>
        <v/>
      </c>
      <c r="G6350">
        <f>'DATA DASH'!G6350</f>
        <v/>
      </c>
      <c r="H6350">
        <f>'DATA DASH'!H6350</f>
        <v/>
      </c>
      <c r="I6350">
        <f>'DATA DASH'!I6350</f>
        <v/>
      </c>
      <c r="J6350">
        <f>'DATA DASH'!J6350</f>
        <v/>
      </c>
      <c r="K6350">
        <f>'DATA DASH'!K6350</f>
        <v/>
      </c>
      <c r="L6350">
        <f>'DATA DASH'!L6350</f>
        <v/>
      </c>
      <c r="M6350">
        <f>'DATA DASH'!M6350</f>
        <v/>
      </c>
    </row>
    <row r="6351">
      <c r="A6351">
        <f>'DATA DASH'!A6351</f>
        <v/>
      </c>
      <c r="B6351">
        <f>'DATA DASH'!B6351</f>
        <v/>
      </c>
      <c r="C6351">
        <f>'DATA DASH'!C6351</f>
        <v/>
      </c>
      <c r="D6351">
        <f>'DATA DASH'!D6351</f>
        <v/>
      </c>
      <c r="E6351">
        <f>'DATA DASH'!E6351</f>
        <v/>
      </c>
      <c r="F6351">
        <f>'DATA DASH'!F6351</f>
        <v/>
      </c>
      <c r="G6351">
        <f>'DATA DASH'!G6351</f>
        <v/>
      </c>
      <c r="H6351">
        <f>'DATA DASH'!H6351</f>
        <v/>
      </c>
      <c r="I6351">
        <f>'DATA DASH'!I6351</f>
        <v/>
      </c>
      <c r="J6351">
        <f>'DATA DASH'!J6351</f>
        <v/>
      </c>
      <c r="K6351">
        <f>'DATA DASH'!K6351</f>
        <v/>
      </c>
      <c r="L6351">
        <f>'DATA DASH'!L6351</f>
        <v/>
      </c>
      <c r="M6351">
        <f>'DATA DASH'!M6351</f>
        <v/>
      </c>
    </row>
    <row r="6352">
      <c r="A6352">
        <f>'DATA DASH'!A6352</f>
        <v/>
      </c>
      <c r="B6352">
        <f>'DATA DASH'!B6352</f>
        <v/>
      </c>
      <c r="C6352">
        <f>'DATA DASH'!C6352</f>
        <v/>
      </c>
      <c r="D6352">
        <f>'DATA DASH'!D6352</f>
        <v/>
      </c>
      <c r="E6352">
        <f>'DATA DASH'!E6352</f>
        <v/>
      </c>
      <c r="F6352">
        <f>'DATA DASH'!F6352</f>
        <v/>
      </c>
      <c r="G6352">
        <f>'DATA DASH'!G6352</f>
        <v/>
      </c>
      <c r="H6352">
        <f>'DATA DASH'!H6352</f>
        <v/>
      </c>
      <c r="I6352">
        <f>'DATA DASH'!I6352</f>
        <v/>
      </c>
      <c r="J6352">
        <f>'DATA DASH'!J6352</f>
        <v/>
      </c>
      <c r="K6352">
        <f>'DATA DASH'!K6352</f>
        <v/>
      </c>
      <c r="L6352">
        <f>'DATA DASH'!L6352</f>
        <v/>
      </c>
      <c r="M6352">
        <f>'DATA DASH'!M6352</f>
        <v/>
      </c>
    </row>
    <row r="6353">
      <c r="A6353">
        <f>'DATA DASH'!A6353</f>
        <v/>
      </c>
      <c r="B6353">
        <f>'DATA DASH'!B6353</f>
        <v/>
      </c>
      <c r="C6353">
        <f>'DATA DASH'!C6353</f>
        <v/>
      </c>
      <c r="D6353">
        <f>'DATA DASH'!D6353</f>
        <v/>
      </c>
      <c r="E6353">
        <f>'DATA DASH'!E6353</f>
        <v/>
      </c>
      <c r="F6353">
        <f>'DATA DASH'!F6353</f>
        <v/>
      </c>
      <c r="G6353">
        <f>'DATA DASH'!G6353</f>
        <v/>
      </c>
      <c r="H6353">
        <f>'DATA DASH'!H6353</f>
        <v/>
      </c>
      <c r="I6353">
        <f>'DATA DASH'!I6353</f>
        <v/>
      </c>
      <c r="J6353">
        <f>'DATA DASH'!J6353</f>
        <v/>
      </c>
      <c r="K6353">
        <f>'DATA DASH'!K6353</f>
        <v/>
      </c>
      <c r="L6353">
        <f>'DATA DASH'!L6353</f>
        <v/>
      </c>
      <c r="M6353">
        <f>'DATA DASH'!M6353</f>
        <v/>
      </c>
    </row>
    <row r="6354">
      <c r="A6354">
        <f>'DATA DASH'!A6354</f>
        <v/>
      </c>
      <c r="B6354">
        <f>'DATA DASH'!B6354</f>
        <v/>
      </c>
      <c r="C6354">
        <f>'DATA DASH'!C6354</f>
        <v/>
      </c>
      <c r="D6354">
        <f>'DATA DASH'!D6354</f>
        <v/>
      </c>
      <c r="E6354">
        <f>'DATA DASH'!E6354</f>
        <v/>
      </c>
      <c r="F6354">
        <f>'DATA DASH'!F6354</f>
        <v/>
      </c>
      <c r="G6354">
        <f>'DATA DASH'!G6354</f>
        <v/>
      </c>
      <c r="H6354">
        <f>'DATA DASH'!H6354</f>
        <v/>
      </c>
      <c r="I6354">
        <f>'DATA DASH'!I6354</f>
        <v/>
      </c>
      <c r="J6354">
        <f>'DATA DASH'!J6354</f>
        <v/>
      </c>
      <c r="K6354">
        <f>'DATA DASH'!K6354</f>
        <v/>
      </c>
      <c r="L6354">
        <f>'DATA DASH'!L6354</f>
        <v/>
      </c>
      <c r="M6354">
        <f>'DATA DASH'!M6354</f>
        <v/>
      </c>
    </row>
    <row r="6355">
      <c r="A6355">
        <f>'DATA DASH'!A6355</f>
        <v/>
      </c>
      <c r="B6355">
        <f>'DATA DASH'!B6355</f>
        <v/>
      </c>
      <c r="C6355">
        <f>'DATA DASH'!C6355</f>
        <v/>
      </c>
      <c r="D6355">
        <f>'DATA DASH'!D6355</f>
        <v/>
      </c>
      <c r="E6355">
        <f>'DATA DASH'!E6355</f>
        <v/>
      </c>
      <c r="F6355">
        <f>'DATA DASH'!F6355</f>
        <v/>
      </c>
      <c r="G6355">
        <f>'DATA DASH'!G6355</f>
        <v/>
      </c>
      <c r="H6355">
        <f>'DATA DASH'!H6355</f>
        <v/>
      </c>
      <c r="I6355">
        <f>'DATA DASH'!I6355</f>
        <v/>
      </c>
      <c r="J6355">
        <f>'DATA DASH'!J6355</f>
        <v/>
      </c>
      <c r="K6355">
        <f>'DATA DASH'!K6355</f>
        <v/>
      </c>
      <c r="L6355">
        <f>'DATA DASH'!L6355</f>
        <v/>
      </c>
      <c r="M6355">
        <f>'DATA DASH'!M6355</f>
        <v/>
      </c>
    </row>
    <row r="6356">
      <c r="A6356">
        <f>'DATA DASH'!A6356</f>
        <v/>
      </c>
      <c r="B6356">
        <f>'DATA DASH'!B6356</f>
        <v/>
      </c>
      <c r="C6356">
        <f>'DATA DASH'!C6356</f>
        <v/>
      </c>
      <c r="D6356">
        <f>'DATA DASH'!D6356</f>
        <v/>
      </c>
      <c r="E6356">
        <f>'DATA DASH'!E6356</f>
        <v/>
      </c>
      <c r="F6356">
        <f>'DATA DASH'!F6356</f>
        <v/>
      </c>
      <c r="G6356">
        <f>'DATA DASH'!G6356</f>
        <v/>
      </c>
      <c r="H6356">
        <f>'DATA DASH'!H6356</f>
        <v/>
      </c>
      <c r="I6356">
        <f>'DATA DASH'!I6356</f>
        <v/>
      </c>
      <c r="J6356">
        <f>'DATA DASH'!J6356</f>
        <v/>
      </c>
      <c r="K6356">
        <f>'DATA DASH'!K6356</f>
        <v/>
      </c>
      <c r="L6356">
        <f>'DATA DASH'!L6356</f>
        <v/>
      </c>
      <c r="M6356">
        <f>'DATA DASH'!M6356</f>
        <v/>
      </c>
    </row>
    <row r="6357">
      <c r="A6357">
        <f>'DATA DASH'!A6357</f>
        <v/>
      </c>
      <c r="B6357">
        <f>'DATA DASH'!B6357</f>
        <v/>
      </c>
      <c r="C6357">
        <f>'DATA DASH'!C6357</f>
        <v/>
      </c>
      <c r="D6357">
        <f>'DATA DASH'!D6357</f>
        <v/>
      </c>
      <c r="E6357">
        <f>'DATA DASH'!E6357</f>
        <v/>
      </c>
      <c r="F6357">
        <f>'DATA DASH'!F6357</f>
        <v/>
      </c>
      <c r="G6357">
        <f>'DATA DASH'!G6357</f>
        <v/>
      </c>
      <c r="H6357">
        <f>'DATA DASH'!H6357</f>
        <v/>
      </c>
      <c r="I6357">
        <f>'DATA DASH'!I6357</f>
        <v/>
      </c>
      <c r="J6357">
        <f>'DATA DASH'!J6357</f>
        <v/>
      </c>
      <c r="K6357">
        <f>'DATA DASH'!K6357</f>
        <v/>
      </c>
      <c r="L6357">
        <f>'DATA DASH'!L6357</f>
        <v/>
      </c>
      <c r="M6357">
        <f>'DATA DASH'!M6357</f>
        <v/>
      </c>
    </row>
    <row r="6358">
      <c r="A6358">
        <f>'DATA DASH'!A6358</f>
        <v/>
      </c>
      <c r="B6358">
        <f>'DATA DASH'!B6358</f>
        <v/>
      </c>
      <c r="C6358">
        <f>'DATA DASH'!C6358</f>
        <v/>
      </c>
      <c r="D6358">
        <f>'DATA DASH'!D6358</f>
        <v/>
      </c>
      <c r="E6358">
        <f>'DATA DASH'!E6358</f>
        <v/>
      </c>
      <c r="F6358">
        <f>'DATA DASH'!F6358</f>
        <v/>
      </c>
      <c r="G6358">
        <f>'DATA DASH'!G6358</f>
        <v/>
      </c>
      <c r="H6358">
        <f>'DATA DASH'!H6358</f>
        <v/>
      </c>
      <c r="I6358">
        <f>'DATA DASH'!I6358</f>
        <v/>
      </c>
      <c r="J6358">
        <f>'DATA DASH'!J6358</f>
        <v/>
      </c>
      <c r="K6358">
        <f>'DATA DASH'!K6358</f>
        <v/>
      </c>
      <c r="L6358">
        <f>'DATA DASH'!L6358</f>
        <v/>
      </c>
      <c r="M6358">
        <f>'DATA DASH'!M6358</f>
        <v/>
      </c>
    </row>
    <row r="6359">
      <c r="A6359">
        <f>'DATA DASH'!A6359</f>
        <v/>
      </c>
      <c r="B6359">
        <f>'DATA DASH'!B6359</f>
        <v/>
      </c>
      <c r="C6359">
        <f>'DATA DASH'!C6359</f>
        <v/>
      </c>
      <c r="D6359">
        <f>'DATA DASH'!D6359</f>
        <v/>
      </c>
      <c r="E6359">
        <f>'DATA DASH'!E6359</f>
        <v/>
      </c>
      <c r="F6359">
        <f>'DATA DASH'!F6359</f>
        <v/>
      </c>
      <c r="G6359">
        <f>'DATA DASH'!G6359</f>
        <v/>
      </c>
      <c r="H6359">
        <f>'DATA DASH'!H6359</f>
        <v/>
      </c>
      <c r="I6359">
        <f>'DATA DASH'!I6359</f>
        <v/>
      </c>
      <c r="J6359">
        <f>'DATA DASH'!J6359</f>
        <v/>
      </c>
      <c r="K6359">
        <f>'DATA DASH'!K6359</f>
        <v/>
      </c>
      <c r="L6359">
        <f>'DATA DASH'!L6359</f>
        <v/>
      </c>
      <c r="M6359">
        <f>'DATA DASH'!M6359</f>
        <v/>
      </c>
    </row>
    <row r="6360">
      <c r="A6360">
        <f>'DATA DASH'!A6360</f>
        <v/>
      </c>
      <c r="B6360">
        <f>'DATA DASH'!B6360</f>
        <v/>
      </c>
      <c r="C6360">
        <f>'DATA DASH'!C6360</f>
        <v/>
      </c>
      <c r="D6360">
        <f>'DATA DASH'!D6360</f>
        <v/>
      </c>
      <c r="E6360">
        <f>'DATA DASH'!E6360</f>
        <v/>
      </c>
      <c r="F6360">
        <f>'DATA DASH'!F6360</f>
        <v/>
      </c>
      <c r="G6360">
        <f>'DATA DASH'!G6360</f>
        <v/>
      </c>
      <c r="H6360">
        <f>'DATA DASH'!H6360</f>
        <v/>
      </c>
      <c r="I6360">
        <f>'DATA DASH'!I6360</f>
        <v/>
      </c>
      <c r="J6360">
        <f>'DATA DASH'!J6360</f>
        <v/>
      </c>
      <c r="K6360">
        <f>'DATA DASH'!K6360</f>
        <v/>
      </c>
      <c r="L6360">
        <f>'DATA DASH'!L6360</f>
        <v/>
      </c>
      <c r="M6360">
        <f>'DATA DASH'!M6360</f>
        <v/>
      </c>
    </row>
    <row r="6361">
      <c r="A6361">
        <f>'DATA DASH'!A6361</f>
        <v/>
      </c>
      <c r="B6361">
        <f>'DATA DASH'!B6361</f>
        <v/>
      </c>
      <c r="C6361">
        <f>'DATA DASH'!C6361</f>
        <v/>
      </c>
      <c r="D6361">
        <f>'DATA DASH'!D6361</f>
        <v/>
      </c>
      <c r="E6361">
        <f>'DATA DASH'!E6361</f>
        <v/>
      </c>
      <c r="F6361">
        <f>'DATA DASH'!F6361</f>
        <v/>
      </c>
      <c r="G6361">
        <f>'DATA DASH'!G6361</f>
        <v/>
      </c>
      <c r="H6361">
        <f>'DATA DASH'!H6361</f>
        <v/>
      </c>
      <c r="I6361">
        <f>'DATA DASH'!I6361</f>
        <v/>
      </c>
      <c r="J6361">
        <f>'DATA DASH'!J6361</f>
        <v/>
      </c>
      <c r="K6361">
        <f>'DATA DASH'!K6361</f>
        <v/>
      </c>
      <c r="L6361">
        <f>'DATA DASH'!L6361</f>
        <v/>
      </c>
      <c r="M6361">
        <f>'DATA DASH'!M6361</f>
        <v/>
      </c>
    </row>
    <row r="6362">
      <c r="A6362">
        <f>'DATA DASH'!A6362</f>
        <v/>
      </c>
      <c r="B6362">
        <f>'DATA DASH'!B6362</f>
        <v/>
      </c>
      <c r="C6362">
        <f>'DATA DASH'!C6362</f>
        <v/>
      </c>
      <c r="D6362">
        <f>'DATA DASH'!D6362</f>
        <v/>
      </c>
      <c r="E6362">
        <f>'DATA DASH'!E6362</f>
        <v/>
      </c>
      <c r="F6362">
        <f>'DATA DASH'!F6362</f>
        <v/>
      </c>
      <c r="G6362">
        <f>'DATA DASH'!G6362</f>
        <v/>
      </c>
      <c r="H6362">
        <f>'DATA DASH'!H6362</f>
        <v/>
      </c>
      <c r="I6362">
        <f>'DATA DASH'!I6362</f>
        <v/>
      </c>
      <c r="J6362">
        <f>'DATA DASH'!J6362</f>
        <v/>
      </c>
      <c r="K6362">
        <f>'DATA DASH'!K6362</f>
        <v/>
      </c>
      <c r="L6362">
        <f>'DATA DASH'!L6362</f>
        <v/>
      </c>
      <c r="M6362">
        <f>'DATA DASH'!M6362</f>
        <v/>
      </c>
    </row>
    <row r="6363">
      <c r="A6363">
        <f>'DATA DASH'!A6363</f>
        <v/>
      </c>
      <c r="B6363">
        <f>'DATA DASH'!B6363</f>
        <v/>
      </c>
      <c r="C6363">
        <f>'DATA DASH'!C6363</f>
        <v/>
      </c>
      <c r="D6363">
        <f>'DATA DASH'!D6363</f>
        <v/>
      </c>
      <c r="E6363">
        <f>'DATA DASH'!E6363</f>
        <v/>
      </c>
      <c r="F6363">
        <f>'DATA DASH'!F6363</f>
        <v/>
      </c>
      <c r="G6363">
        <f>'DATA DASH'!G6363</f>
        <v/>
      </c>
      <c r="H6363">
        <f>'DATA DASH'!H6363</f>
        <v/>
      </c>
      <c r="I6363">
        <f>'DATA DASH'!I6363</f>
        <v/>
      </c>
      <c r="J6363">
        <f>'DATA DASH'!J6363</f>
        <v/>
      </c>
      <c r="K6363">
        <f>'DATA DASH'!K6363</f>
        <v/>
      </c>
      <c r="L6363">
        <f>'DATA DASH'!L6363</f>
        <v/>
      </c>
      <c r="M6363">
        <f>'DATA DASH'!M6363</f>
        <v/>
      </c>
    </row>
    <row r="6364">
      <c r="A6364">
        <f>'DATA DASH'!A6364</f>
        <v/>
      </c>
      <c r="B6364">
        <f>'DATA DASH'!B6364</f>
        <v/>
      </c>
      <c r="C6364">
        <f>'DATA DASH'!C6364</f>
        <v/>
      </c>
      <c r="D6364">
        <f>'DATA DASH'!D6364</f>
        <v/>
      </c>
      <c r="E6364">
        <f>'DATA DASH'!E6364</f>
        <v/>
      </c>
      <c r="F6364">
        <f>'DATA DASH'!F6364</f>
        <v/>
      </c>
      <c r="G6364">
        <f>'DATA DASH'!G6364</f>
        <v/>
      </c>
      <c r="H6364">
        <f>'DATA DASH'!H6364</f>
        <v/>
      </c>
      <c r="I6364">
        <f>'DATA DASH'!I6364</f>
        <v/>
      </c>
      <c r="J6364">
        <f>'DATA DASH'!J6364</f>
        <v/>
      </c>
      <c r="K6364">
        <f>'DATA DASH'!K6364</f>
        <v/>
      </c>
      <c r="L6364">
        <f>'DATA DASH'!L6364</f>
        <v/>
      </c>
      <c r="M6364">
        <f>'DATA DASH'!M6364</f>
        <v/>
      </c>
    </row>
    <row r="6365">
      <c r="A6365">
        <f>'DATA DASH'!A6365</f>
        <v/>
      </c>
      <c r="B6365">
        <f>'DATA DASH'!B6365</f>
        <v/>
      </c>
      <c r="C6365">
        <f>'DATA DASH'!C6365</f>
        <v/>
      </c>
      <c r="D6365">
        <f>'DATA DASH'!D6365</f>
        <v/>
      </c>
      <c r="E6365">
        <f>'DATA DASH'!E6365</f>
        <v/>
      </c>
      <c r="F6365">
        <f>'DATA DASH'!F6365</f>
        <v/>
      </c>
      <c r="G6365">
        <f>'DATA DASH'!G6365</f>
        <v/>
      </c>
      <c r="H6365">
        <f>'DATA DASH'!H6365</f>
        <v/>
      </c>
      <c r="I6365">
        <f>'DATA DASH'!I6365</f>
        <v/>
      </c>
      <c r="J6365">
        <f>'DATA DASH'!J6365</f>
        <v/>
      </c>
      <c r="K6365">
        <f>'DATA DASH'!K6365</f>
        <v/>
      </c>
      <c r="L6365">
        <f>'DATA DASH'!L6365</f>
        <v/>
      </c>
      <c r="M6365">
        <f>'DATA DASH'!M6365</f>
        <v/>
      </c>
    </row>
    <row r="6366">
      <c r="A6366">
        <f>'DATA DASH'!A6366</f>
        <v/>
      </c>
      <c r="B6366">
        <f>'DATA DASH'!B6366</f>
        <v/>
      </c>
      <c r="C6366">
        <f>'DATA DASH'!C6366</f>
        <v/>
      </c>
      <c r="D6366">
        <f>'DATA DASH'!D6366</f>
        <v/>
      </c>
      <c r="E6366">
        <f>'DATA DASH'!E6366</f>
        <v/>
      </c>
      <c r="F6366">
        <f>'DATA DASH'!F6366</f>
        <v/>
      </c>
      <c r="G6366">
        <f>'DATA DASH'!G6366</f>
        <v/>
      </c>
      <c r="H6366">
        <f>'DATA DASH'!H6366</f>
        <v/>
      </c>
      <c r="I6366">
        <f>'DATA DASH'!I6366</f>
        <v/>
      </c>
      <c r="J6366">
        <f>'DATA DASH'!J6366</f>
        <v/>
      </c>
      <c r="K6366">
        <f>'DATA DASH'!K6366</f>
        <v/>
      </c>
      <c r="L6366">
        <f>'DATA DASH'!L6366</f>
        <v/>
      </c>
      <c r="M6366">
        <f>'DATA DASH'!M6366</f>
        <v/>
      </c>
    </row>
    <row r="6367">
      <c r="A6367">
        <f>'DATA DASH'!A6367</f>
        <v/>
      </c>
      <c r="B6367">
        <f>'DATA DASH'!B6367</f>
        <v/>
      </c>
      <c r="C6367">
        <f>'DATA DASH'!C6367</f>
        <v/>
      </c>
      <c r="D6367">
        <f>'DATA DASH'!D6367</f>
        <v/>
      </c>
      <c r="E6367">
        <f>'DATA DASH'!E6367</f>
        <v/>
      </c>
      <c r="F6367">
        <f>'DATA DASH'!F6367</f>
        <v/>
      </c>
      <c r="G6367">
        <f>'DATA DASH'!G6367</f>
        <v/>
      </c>
      <c r="H6367">
        <f>'DATA DASH'!H6367</f>
        <v/>
      </c>
      <c r="I6367">
        <f>'DATA DASH'!I6367</f>
        <v/>
      </c>
      <c r="J6367">
        <f>'DATA DASH'!J6367</f>
        <v/>
      </c>
      <c r="K6367">
        <f>'DATA DASH'!K6367</f>
        <v/>
      </c>
      <c r="L6367">
        <f>'DATA DASH'!L6367</f>
        <v/>
      </c>
      <c r="M6367">
        <f>'DATA DASH'!M6367</f>
        <v/>
      </c>
    </row>
    <row r="6368">
      <c r="A6368">
        <f>'DATA DASH'!A6368</f>
        <v/>
      </c>
      <c r="B6368">
        <f>'DATA DASH'!B6368</f>
        <v/>
      </c>
      <c r="C6368">
        <f>'DATA DASH'!C6368</f>
        <v/>
      </c>
      <c r="D6368">
        <f>'DATA DASH'!D6368</f>
        <v/>
      </c>
      <c r="E6368">
        <f>'DATA DASH'!E6368</f>
        <v/>
      </c>
      <c r="F6368">
        <f>'DATA DASH'!F6368</f>
        <v/>
      </c>
      <c r="G6368">
        <f>'DATA DASH'!G6368</f>
        <v/>
      </c>
      <c r="H6368">
        <f>'DATA DASH'!H6368</f>
        <v/>
      </c>
      <c r="I6368">
        <f>'DATA DASH'!I6368</f>
        <v/>
      </c>
      <c r="J6368">
        <f>'DATA DASH'!J6368</f>
        <v/>
      </c>
      <c r="K6368">
        <f>'DATA DASH'!K6368</f>
        <v/>
      </c>
      <c r="L6368">
        <f>'DATA DASH'!L6368</f>
        <v/>
      </c>
      <c r="M6368">
        <f>'DATA DASH'!M6368</f>
        <v/>
      </c>
    </row>
    <row r="6369">
      <c r="A6369">
        <f>'DATA DASH'!A6369</f>
        <v/>
      </c>
      <c r="B6369">
        <f>'DATA DASH'!B6369</f>
        <v/>
      </c>
      <c r="C6369">
        <f>'DATA DASH'!C6369</f>
        <v/>
      </c>
      <c r="D6369">
        <f>'DATA DASH'!D6369</f>
        <v/>
      </c>
      <c r="E6369">
        <f>'DATA DASH'!E6369</f>
        <v/>
      </c>
      <c r="F6369">
        <f>'DATA DASH'!F6369</f>
        <v/>
      </c>
      <c r="G6369">
        <f>'DATA DASH'!G6369</f>
        <v/>
      </c>
      <c r="H6369">
        <f>'DATA DASH'!H6369</f>
        <v/>
      </c>
      <c r="I6369">
        <f>'DATA DASH'!I6369</f>
        <v/>
      </c>
      <c r="J6369">
        <f>'DATA DASH'!J6369</f>
        <v/>
      </c>
      <c r="K6369">
        <f>'DATA DASH'!K6369</f>
        <v/>
      </c>
      <c r="L6369">
        <f>'DATA DASH'!L6369</f>
        <v/>
      </c>
      <c r="M6369">
        <f>'DATA DASH'!M6369</f>
        <v/>
      </c>
    </row>
    <row r="6370">
      <c r="A6370">
        <f>'DATA DASH'!A6370</f>
        <v/>
      </c>
      <c r="B6370">
        <f>'DATA DASH'!B6370</f>
        <v/>
      </c>
      <c r="C6370">
        <f>'DATA DASH'!C6370</f>
        <v/>
      </c>
      <c r="D6370">
        <f>'DATA DASH'!D6370</f>
        <v/>
      </c>
      <c r="E6370">
        <f>'DATA DASH'!E6370</f>
        <v/>
      </c>
      <c r="F6370">
        <f>'DATA DASH'!F6370</f>
        <v/>
      </c>
      <c r="G6370">
        <f>'DATA DASH'!G6370</f>
        <v/>
      </c>
      <c r="H6370">
        <f>'DATA DASH'!H6370</f>
        <v/>
      </c>
      <c r="I6370">
        <f>'DATA DASH'!I6370</f>
        <v/>
      </c>
      <c r="J6370">
        <f>'DATA DASH'!J6370</f>
        <v/>
      </c>
      <c r="K6370">
        <f>'DATA DASH'!K6370</f>
        <v/>
      </c>
      <c r="L6370">
        <f>'DATA DASH'!L6370</f>
        <v/>
      </c>
      <c r="M6370">
        <f>'DATA DASH'!M6370</f>
        <v/>
      </c>
    </row>
    <row r="6371">
      <c r="A6371">
        <f>'DATA DASH'!A6371</f>
        <v/>
      </c>
      <c r="B6371">
        <f>'DATA DASH'!B6371</f>
        <v/>
      </c>
      <c r="C6371">
        <f>'DATA DASH'!C6371</f>
        <v/>
      </c>
      <c r="D6371">
        <f>'DATA DASH'!D6371</f>
        <v/>
      </c>
      <c r="E6371">
        <f>'DATA DASH'!E6371</f>
        <v/>
      </c>
      <c r="F6371">
        <f>'DATA DASH'!F6371</f>
        <v/>
      </c>
      <c r="G6371">
        <f>'DATA DASH'!G6371</f>
        <v/>
      </c>
      <c r="H6371">
        <f>'DATA DASH'!H6371</f>
        <v/>
      </c>
      <c r="I6371">
        <f>'DATA DASH'!I6371</f>
        <v/>
      </c>
      <c r="J6371">
        <f>'DATA DASH'!J6371</f>
        <v/>
      </c>
      <c r="K6371">
        <f>'DATA DASH'!K6371</f>
        <v/>
      </c>
      <c r="L6371">
        <f>'DATA DASH'!L6371</f>
        <v/>
      </c>
      <c r="M6371">
        <f>'DATA DASH'!M6371</f>
        <v/>
      </c>
    </row>
    <row r="6372">
      <c r="A6372">
        <f>'DATA DASH'!A6372</f>
        <v/>
      </c>
      <c r="B6372">
        <f>'DATA DASH'!B6372</f>
        <v/>
      </c>
      <c r="C6372">
        <f>'DATA DASH'!C6372</f>
        <v/>
      </c>
      <c r="D6372">
        <f>'DATA DASH'!D6372</f>
        <v/>
      </c>
      <c r="E6372">
        <f>'DATA DASH'!E6372</f>
        <v/>
      </c>
      <c r="F6372">
        <f>'DATA DASH'!F6372</f>
        <v/>
      </c>
      <c r="G6372">
        <f>'DATA DASH'!G6372</f>
        <v/>
      </c>
      <c r="H6372">
        <f>'DATA DASH'!H6372</f>
        <v/>
      </c>
      <c r="I6372">
        <f>'DATA DASH'!I6372</f>
        <v/>
      </c>
      <c r="J6372">
        <f>'DATA DASH'!J6372</f>
        <v/>
      </c>
      <c r="K6372">
        <f>'DATA DASH'!K6372</f>
        <v/>
      </c>
      <c r="L6372">
        <f>'DATA DASH'!L6372</f>
        <v/>
      </c>
      <c r="M6372">
        <f>'DATA DASH'!M6372</f>
        <v/>
      </c>
    </row>
    <row r="6373">
      <c r="A6373">
        <f>'DATA DASH'!A6373</f>
        <v/>
      </c>
      <c r="B6373">
        <f>'DATA DASH'!B6373</f>
        <v/>
      </c>
      <c r="C6373">
        <f>'DATA DASH'!C6373</f>
        <v/>
      </c>
      <c r="D6373">
        <f>'DATA DASH'!D6373</f>
        <v/>
      </c>
      <c r="E6373">
        <f>'DATA DASH'!E6373</f>
        <v/>
      </c>
      <c r="F6373">
        <f>'DATA DASH'!F6373</f>
        <v/>
      </c>
      <c r="G6373">
        <f>'DATA DASH'!G6373</f>
        <v/>
      </c>
      <c r="H6373">
        <f>'DATA DASH'!H6373</f>
        <v/>
      </c>
      <c r="I6373">
        <f>'DATA DASH'!I6373</f>
        <v/>
      </c>
      <c r="J6373">
        <f>'DATA DASH'!J6373</f>
        <v/>
      </c>
      <c r="K6373">
        <f>'DATA DASH'!K6373</f>
        <v/>
      </c>
      <c r="L6373">
        <f>'DATA DASH'!L6373</f>
        <v/>
      </c>
      <c r="M6373">
        <f>'DATA DASH'!M6373</f>
        <v/>
      </c>
    </row>
    <row r="6374">
      <c r="A6374">
        <f>'DATA DASH'!A6374</f>
        <v/>
      </c>
      <c r="B6374">
        <f>'DATA DASH'!B6374</f>
        <v/>
      </c>
      <c r="C6374">
        <f>'DATA DASH'!C6374</f>
        <v/>
      </c>
      <c r="D6374">
        <f>'DATA DASH'!D6374</f>
        <v/>
      </c>
      <c r="E6374">
        <f>'DATA DASH'!E6374</f>
        <v/>
      </c>
      <c r="F6374">
        <f>'DATA DASH'!F6374</f>
        <v/>
      </c>
      <c r="G6374">
        <f>'DATA DASH'!G6374</f>
        <v/>
      </c>
      <c r="H6374">
        <f>'DATA DASH'!H6374</f>
        <v/>
      </c>
      <c r="I6374">
        <f>'DATA DASH'!I6374</f>
        <v/>
      </c>
      <c r="J6374">
        <f>'DATA DASH'!J6374</f>
        <v/>
      </c>
      <c r="K6374">
        <f>'DATA DASH'!K6374</f>
        <v/>
      </c>
      <c r="L6374">
        <f>'DATA DASH'!L6374</f>
        <v/>
      </c>
      <c r="M6374">
        <f>'DATA DASH'!M6374</f>
        <v/>
      </c>
    </row>
    <row r="6375">
      <c r="A6375">
        <f>'DATA DASH'!A6375</f>
        <v/>
      </c>
      <c r="B6375">
        <f>'DATA DASH'!B6375</f>
        <v/>
      </c>
      <c r="C6375">
        <f>'DATA DASH'!C6375</f>
        <v/>
      </c>
      <c r="D6375">
        <f>'DATA DASH'!D6375</f>
        <v/>
      </c>
      <c r="E6375">
        <f>'DATA DASH'!E6375</f>
        <v/>
      </c>
      <c r="F6375">
        <f>'DATA DASH'!F6375</f>
        <v/>
      </c>
      <c r="G6375">
        <f>'DATA DASH'!G6375</f>
        <v/>
      </c>
      <c r="H6375">
        <f>'DATA DASH'!H6375</f>
        <v/>
      </c>
      <c r="I6375">
        <f>'DATA DASH'!I6375</f>
        <v/>
      </c>
      <c r="J6375">
        <f>'DATA DASH'!J6375</f>
        <v/>
      </c>
      <c r="K6375">
        <f>'DATA DASH'!K6375</f>
        <v/>
      </c>
      <c r="L6375">
        <f>'DATA DASH'!L6375</f>
        <v/>
      </c>
      <c r="M6375">
        <f>'DATA DASH'!M6375</f>
        <v/>
      </c>
    </row>
    <row r="6376">
      <c r="A6376">
        <f>'DATA DASH'!A6376</f>
        <v/>
      </c>
      <c r="B6376">
        <f>'DATA DASH'!B6376</f>
        <v/>
      </c>
      <c r="C6376">
        <f>'DATA DASH'!C6376</f>
        <v/>
      </c>
      <c r="D6376">
        <f>'DATA DASH'!D6376</f>
        <v/>
      </c>
      <c r="E6376">
        <f>'DATA DASH'!E6376</f>
        <v/>
      </c>
      <c r="F6376">
        <f>'DATA DASH'!F6376</f>
        <v/>
      </c>
      <c r="G6376">
        <f>'DATA DASH'!G6376</f>
        <v/>
      </c>
      <c r="H6376">
        <f>'DATA DASH'!H6376</f>
        <v/>
      </c>
      <c r="I6376">
        <f>'DATA DASH'!I6376</f>
        <v/>
      </c>
      <c r="J6376">
        <f>'DATA DASH'!J6376</f>
        <v/>
      </c>
      <c r="K6376">
        <f>'DATA DASH'!K6376</f>
        <v/>
      </c>
      <c r="L6376">
        <f>'DATA DASH'!L6376</f>
        <v/>
      </c>
      <c r="M6376">
        <f>'DATA DASH'!M6376</f>
        <v/>
      </c>
    </row>
    <row r="6377">
      <c r="A6377">
        <f>'DATA DASH'!A6377</f>
        <v/>
      </c>
      <c r="B6377">
        <f>'DATA DASH'!B6377</f>
        <v/>
      </c>
      <c r="C6377">
        <f>'DATA DASH'!C6377</f>
        <v/>
      </c>
      <c r="D6377">
        <f>'DATA DASH'!D6377</f>
        <v/>
      </c>
      <c r="E6377">
        <f>'DATA DASH'!E6377</f>
        <v/>
      </c>
      <c r="F6377">
        <f>'DATA DASH'!F6377</f>
        <v/>
      </c>
      <c r="G6377">
        <f>'DATA DASH'!G6377</f>
        <v/>
      </c>
      <c r="H6377">
        <f>'DATA DASH'!H6377</f>
        <v/>
      </c>
      <c r="I6377">
        <f>'DATA DASH'!I6377</f>
        <v/>
      </c>
      <c r="J6377">
        <f>'DATA DASH'!J6377</f>
        <v/>
      </c>
      <c r="K6377">
        <f>'DATA DASH'!K6377</f>
        <v/>
      </c>
      <c r="L6377">
        <f>'DATA DASH'!L6377</f>
        <v/>
      </c>
      <c r="M6377">
        <f>'DATA DASH'!M6377</f>
        <v/>
      </c>
    </row>
    <row r="6378">
      <c r="A6378">
        <f>'DATA DASH'!A6378</f>
        <v/>
      </c>
      <c r="B6378">
        <f>'DATA DASH'!B6378</f>
        <v/>
      </c>
      <c r="C6378">
        <f>'DATA DASH'!C6378</f>
        <v/>
      </c>
      <c r="D6378">
        <f>'DATA DASH'!D6378</f>
        <v/>
      </c>
      <c r="E6378">
        <f>'DATA DASH'!E6378</f>
        <v/>
      </c>
      <c r="F6378">
        <f>'DATA DASH'!F6378</f>
        <v/>
      </c>
      <c r="G6378">
        <f>'DATA DASH'!G6378</f>
        <v/>
      </c>
      <c r="H6378">
        <f>'DATA DASH'!H6378</f>
        <v/>
      </c>
      <c r="I6378">
        <f>'DATA DASH'!I6378</f>
        <v/>
      </c>
      <c r="J6378">
        <f>'DATA DASH'!J6378</f>
        <v/>
      </c>
      <c r="K6378">
        <f>'DATA DASH'!K6378</f>
        <v/>
      </c>
      <c r="L6378">
        <f>'DATA DASH'!L6378</f>
        <v/>
      </c>
      <c r="M6378">
        <f>'DATA DASH'!M6378</f>
        <v/>
      </c>
    </row>
    <row r="6379">
      <c r="A6379">
        <f>'DATA DASH'!A6379</f>
        <v/>
      </c>
      <c r="B6379">
        <f>'DATA DASH'!B6379</f>
        <v/>
      </c>
      <c r="C6379">
        <f>'DATA DASH'!C6379</f>
        <v/>
      </c>
      <c r="D6379">
        <f>'DATA DASH'!D6379</f>
        <v/>
      </c>
      <c r="E6379">
        <f>'DATA DASH'!E6379</f>
        <v/>
      </c>
      <c r="F6379">
        <f>'DATA DASH'!F6379</f>
        <v/>
      </c>
      <c r="G6379">
        <f>'DATA DASH'!G6379</f>
        <v/>
      </c>
      <c r="H6379">
        <f>'DATA DASH'!H6379</f>
        <v/>
      </c>
      <c r="I6379">
        <f>'DATA DASH'!I6379</f>
        <v/>
      </c>
      <c r="J6379">
        <f>'DATA DASH'!J6379</f>
        <v/>
      </c>
      <c r="K6379">
        <f>'DATA DASH'!K6379</f>
        <v/>
      </c>
      <c r="L6379">
        <f>'DATA DASH'!L6379</f>
        <v/>
      </c>
      <c r="M6379">
        <f>'DATA DASH'!M6379</f>
        <v/>
      </c>
    </row>
    <row r="6380">
      <c r="A6380">
        <f>'DATA DASH'!A6380</f>
        <v/>
      </c>
      <c r="B6380">
        <f>'DATA DASH'!B6380</f>
        <v/>
      </c>
      <c r="C6380">
        <f>'DATA DASH'!C6380</f>
        <v/>
      </c>
      <c r="D6380">
        <f>'DATA DASH'!D6380</f>
        <v/>
      </c>
      <c r="E6380">
        <f>'DATA DASH'!E6380</f>
        <v/>
      </c>
      <c r="F6380">
        <f>'DATA DASH'!F6380</f>
        <v/>
      </c>
      <c r="G6380">
        <f>'DATA DASH'!G6380</f>
        <v/>
      </c>
      <c r="H6380">
        <f>'DATA DASH'!H6380</f>
        <v/>
      </c>
      <c r="I6380">
        <f>'DATA DASH'!I6380</f>
        <v/>
      </c>
      <c r="J6380">
        <f>'DATA DASH'!J6380</f>
        <v/>
      </c>
      <c r="K6380">
        <f>'DATA DASH'!K6380</f>
        <v/>
      </c>
      <c r="L6380">
        <f>'DATA DASH'!L6380</f>
        <v/>
      </c>
      <c r="M6380">
        <f>'DATA DASH'!M6380</f>
        <v/>
      </c>
    </row>
    <row r="6381">
      <c r="A6381">
        <f>'DATA DASH'!A6381</f>
        <v/>
      </c>
      <c r="B6381">
        <f>'DATA DASH'!B6381</f>
        <v/>
      </c>
      <c r="C6381">
        <f>'DATA DASH'!C6381</f>
        <v/>
      </c>
      <c r="D6381">
        <f>'DATA DASH'!D6381</f>
        <v/>
      </c>
      <c r="E6381">
        <f>'DATA DASH'!E6381</f>
        <v/>
      </c>
      <c r="F6381">
        <f>'DATA DASH'!F6381</f>
        <v/>
      </c>
      <c r="G6381">
        <f>'DATA DASH'!G6381</f>
        <v/>
      </c>
      <c r="H6381">
        <f>'DATA DASH'!H6381</f>
        <v/>
      </c>
      <c r="I6381">
        <f>'DATA DASH'!I6381</f>
        <v/>
      </c>
      <c r="J6381">
        <f>'DATA DASH'!J6381</f>
        <v/>
      </c>
      <c r="K6381">
        <f>'DATA DASH'!K6381</f>
        <v/>
      </c>
      <c r="L6381">
        <f>'DATA DASH'!L6381</f>
        <v/>
      </c>
      <c r="M6381">
        <f>'DATA DASH'!M6381</f>
        <v/>
      </c>
    </row>
    <row r="6382">
      <c r="A6382">
        <f>'DATA DASH'!A6382</f>
        <v/>
      </c>
      <c r="B6382">
        <f>'DATA DASH'!B6382</f>
        <v/>
      </c>
      <c r="C6382">
        <f>'DATA DASH'!C6382</f>
        <v/>
      </c>
      <c r="D6382">
        <f>'DATA DASH'!D6382</f>
        <v/>
      </c>
      <c r="E6382">
        <f>'DATA DASH'!E6382</f>
        <v/>
      </c>
      <c r="F6382">
        <f>'DATA DASH'!F6382</f>
        <v/>
      </c>
      <c r="G6382">
        <f>'DATA DASH'!G6382</f>
        <v/>
      </c>
      <c r="H6382">
        <f>'DATA DASH'!H6382</f>
        <v/>
      </c>
      <c r="I6382">
        <f>'DATA DASH'!I6382</f>
        <v/>
      </c>
      <c r="J6382">
        <f>'DATA DASH'!J6382</f>
        <v/>
      </c>
      <c r="K6382">
        <f>'DATA DASH'!K6382</f>
        <v/>
      </c>
      <c r="L6382">
        <f>'DATA DASH'!L6382</f>
        <v/>
      </c>
      <c r="M6382">
        <f>'DATA DASH'!M6382</f>
        <v/>
      </c>
    </row>
    <row r="6383">
      <c r="A6383">
        <f>'DATA DASH'!A6383</f>
        <v/>
      </c>
      <c r="B6383">
        <f>'DATA DASH'!B6383</f>
        <v/>
      </c>
      <c r="C6383">
        <f>'DATA DASH'!C6383</f>
        <v/>
      </c>
      <c r="D6383">
        <f>'DATA DASH'!D6383</f>
        <v/>
      </c>
      <c r="E6383">
        <f>'DATA DASH'!E6383</f>
        <v/>
      </c>
      <c r="F6383">
        <f>'DATA DASH'!F6383</f>
        <v/>
      </c>
      <c r="G6383">
        <f>'DATA DASH'!G6383</f>
        <v/>
      </c>
      <c r="H6383">
        <f>'DATA DASH'!H6383</f>
        <v/>
      </c>
      <c r="I6383">
        <f>'DATA DASH'!I6383</f>
        <v/>
      </c>
      <c r="J6383">
        <f>'DATA DASH'!J6383</f>
        <v/>
      </c>
      <c r="K6383">
        <f>'DATA DASH'!K6383</f>
        <v/>
      </c>
      <c r="L6383">
        <f>'DATA DASH'!L6383</f>
        <v/>
      </c>
      <c r="M6383">
        <f>'DATA DASH'!M6383</f>
        <v/>
      </c>
    </row>
    <row r="6384">
      <c r="A6384">
        <f>'DATA DASH'!A6384</f>
        <v/>
      </c>
      <c r="B6384">
        <f>'DATA DASH'!B6384</f>
        <v/>
      </c>
      <c r="C6384">
        <f>'DATA DASH'!C6384</f>
        <v/>
      </c>
      <c r="D6384">
        <f>'DATA DASH'!D6384</f>
        <v/>
      </c>
      <c r="E6384">
        <f>'DATA DASH'!E6384</f>
        <v/>
      </c>
      <c r="F6384">
        <f>'DATA DASH'!F6384</f>
        <v/>
      </c>
      <c r="G6384">
        <f>'DATA DASH'!G6384</f>
        <v/>
      </c>
      <c r="H6384">
        <f>'DATA DASH'!H6384</f>
        <v/>
      </c>
      <c r="I6384">
        <f>'DATA DASH'!I6384</f>
        <v/>
      </c>
      <c r="J6384">
        <f>'DATA DASH'!J6384</f>
        <v/>
      </c>
      <c r="K6384">
        <f>'DATA DASH'!K6384</f>
        <v/>
      </c>
      <c r="L6384">
        <f>'DATA DASH'!L6384</f>
        <v/>
      </c>
      <c r="M6384">
        <f>'DATA DASH'!M6384</f>
        <v/>
      </c>
    </row>
    <row r="6385">
      <c r="A6385">
        <f>'DATA DASH'!A6385</f>
        <v/>
      </c>
      <c r="B6385">
        <f>'DATA DASH'!B6385</f>
        <v/>
      </c>
      <c r="C6385">
        <f>'DATA DASH'!C6385</f>
        <v/>
      </c>
      <c r="D6385">
        <f>'DATA DASH'!D6385</f>
        <v/>
      </c>
      <c r="E6385">
        <f>'DATA DASH'!E6385</f>
        <v/>
      </c>
      <c r="F6385">
        <f>'DATA DASH'!F6385</f>
        <v/>
      </c>
      <c r="G6385">
        <f>'DATA DASH'!G6385</f>
        <v/>
      </c>
      <c r="H6385">
        <f>'DATA DASH'!H6385</f>
        <v/>
      </c>
      <c r="I6385">
        <f>'DATA DASH'!I6385</f>
        <v/>
      </c>
      <c r="J6385">
        <f>'DATA DASH'!J6385</f>
        <v/>
      </c>
      <c r="K6385">
        <f>'DATA DASH'!K6385</f>
        <v/>
      </c>
      <c r="L6385">
        <f>'DATA DASH'!L6385</f>
        <v/>
      </c>
      <c r="M6385">
        <f>'DATA DASH'!M6385</f>
        <v/>
      </c>
    </row>
    <row r="6386">
      <c r="A6386">
        <f>'DATA DASH'!A6386</f>
        <v/>
      </c>
      <c r="B6386">
        <f>'DATA DASH'!B6386</f>
        <v/>
      </c>
      <c r="C6386">
        <f>'DATA DASH'!C6386</f>
        <v/>
      </c>
      <c r="D6386">
        <f>'DATA DASH'!D6386</f>
        <v/>
      </c>
      <c r="E6386">
        <f>'DATA DASH'!E6386</f>
        <v/>
      </c>
      <c r="F6386">
        <f>'DATA DASH'!F6386</f>
        <v/>
      </c>
      <c r="G6386">
        <f>'DATA DASH'!G6386</f>
        <v/>
      </c>
      <c r="H6386">
        <f>'DATA DASH'!H6386</f>
        <v/>
      </c>
      <c r="I6386">
        <f>'DATA DASH'!I6386</f>
        <v/>
      </c>
      <c r="J6386">
        <f>'DATA DASH'!J6386</f>
        <v/>
      </c>
      <c r="K6386">
        <f>'DATA DASH'!K6386</f>
        <v/>
      </c>
      <c r="L6386">
        <f>'DATA DASH'!L6386</f>
        <v/>
      </c>
      <c r="M6386">
        <f>'DATA DASH'!M6386</f>
        <v/>
      </c>
    </row>
    <row r="6387">
      <c r="A6387">
        <f>'DATA DASH'!A6387</f>
        <v/>
      </c>
      <c r="B6387">
        <f>'DATA DASH'!B6387</f>
        <v/>
      </c>
      <c r="C6387">
        <f>'DATA DASH'!C6387</f>
        <v/>
      </c>
      <c r="D6387">
        <f>'DATA DASH'!D6387</f>
        <v/>
      </c>
      <c r="E6387">
        <f>'DATA DASH'!E6387</f>
        <v/>
      </c>
      <c r="F6387">
        <f>'DATA DASH'!F6387</f>
        <v/>
      </c>
      <c r="G6387">
        <f>'DATA DASH'!G6387</f>
        <v/>
      </c>
      <c r="H6387">
        <f>'DATA DASH'!H6387</f>
        <v/>
      </c>
      <c r="I6387">
        <f>'DATA DASH'!I6387</f>
        <v/>
      </c>
      <c r="J6387">
        <f>'DATA DASH'!J6387</f>
        <v/>
      </c>
      <c r="K6387">
        <f>'DATA DASH'!K6387</f>
        <v/>
      </c>
      <c r="L6387">
        <f>'DATA DASH'!L6387</f>
        <v/>
      </c>
      <c r="M6387">
        <f>'DATA DASH'!M6387</f>
        <v/>
      </c>
    </row>
    <row r="6388">
      <c r="A6388">
        <f>'DATA DASH'!A6388</f>
        <v/>
      </c>
      <c r="B6388">
        <f>'DATA DASH'!B6388</f>
        <v/>
      </c>
      <c r="C6388">
        <f>'DATA DASH'!C6388</f>
        <v/>
      </c>
      <c r="D6388">
        <f>'DATA DASH'!D6388</f>
        <v/>
      </c>
      <c r="E6388">
        <f>'DATA DASH'!E6388</f>
        <v/>
      </c>
      <c r="F6388">
        <f>'DATA DASH'!F6388</f>
        <v/>
      </c>
      <c r="G6388">
        <f>'DATA DASH'!G6388</f>
        <v/>
      </c>
      <c r="H6388">
        <f>'DATA DASH'!H6388</f>
        <v/>
      </c>
      <c r="I6388">
        <f>'DATA DASH'!I6388</f>
        <v/>
      </c>
      <c r="J6388">
        <f>'DATA DASH'!J6388</f>
        <v/>
      </c>
      <c r="K6388">
        <f>'DATA DASH'!K6388</f>
        <v/>
      </c>
      <c r="L6388">
        <f>'DATA DASH'!L6388</f>
        <v/>
      </c>
      <c r="M6388">
        <f>'DATA DASH'!M6388</f>
        <v/>
      </c>
    </row>
    <row r="6389">
      <c r="A6389">
        <f>'DATA DASH'!A6389</f>
        <v/>
      </c>
      <c r="B6389">
        <f>'DATA DASH'!B6389</f>
        <v/>
      </c>
      <c r="C6389">
        <f>'DATA DASH'!C6389</f>
        <v/>
      </c>
      <c r="D6389">
        <f>'DATA DASH'!D6389</f>
        <v/>
      </c>
      <c r="E6389">
        <f>'DATA DASH'!E6389</f>
        <v/>
      </c>
      <c r="F6389">
        <f>'DATA DASH'!F6389</f>
        <v/>
      </c>
      <c r="G6389">
        <f>'DATA DASH'!G6389</f>
        <v/>
      </c>
      <c r="H6389">
        <f>'DATA DASH'!H6389</f>
        <v/>
      </c>
      <c r="I6389">
        <f>'DATA DASH'!I6389</f>
        <v/>
      </c>
      <c r="J6389">
        <f>'DATA DASH'!J6389</f>
        <v/>
      </c>
      <c r="K6389">
        <f>'DATA DASH'!K6389</f>
        <v/>
      </c>
      <c r="L6389">
        <f>'DATA DASH'!L6389</f>
        <v/>
      </c>
      <c r="M6389">
        <f>'DATA DASH'!M6389</f>
        <v/>
      </c>
    </row>
    <row r="6390">
      <c r="A6390">
        <f>'DATA DASH'!A6390</f>
        <v/>
      </c>
      <c r="B6390">
        <f>'DATA DASH'!B6390</f>
        <v/>
      </c>
      <c r="C6390">
        <f>'DATA DASH'!C6390</f>
        <v/>
      </c>
      <c r="D6390">
        <f>'DATA DASH'!D6390</f>
        <v/>
      </c>
      <c r="E6390">
        <f>'DATA DASH'!E6390</f>
        <v/>
      </c>
      <c r="F6390">
        <f>'DATA DASH'!F6390</f>
        <v/>
      </c>
      <c r="G6390">
        <f>'DATA DASH'!G6390</f>
        <v/>
      </c>
      <c r="H6390">
        <f>'DATA DASH'!H6390</f>
        <v/>
      </c>
      <c r="I6390">
        <f>'DATA DASH'!I6390</f>
        <v/>
      </c>
      <c r="J6390">
        <f>'DATA DASH'!J6390</f>
        <v/>
      </c>
      <c r="K6390">
        <f>'DATA DASH'!K6390</f>
        <v/>
      </c>
      <c r="L6390">
        <f>'DATA DASH'!L6390</f>
        <v/>
      </c>
      <c r="M6390">
        <f>'DATA DASH'!M6390</f>
        <v/>
      </c>
    </row>
    <row r="6391">
      <c r="A6391">
        <f>'DATA DASH'!A6391</f>
        <v/>
      </c>
      <c r="B6391">
        <f>'DATA DASH'!B6391</f>
        <v/>
      </c>
      <c r="C6391">
        <f>'DATA DASH'!C6391</f>
        <v/>
      </c>
      <c r="D6391">
        <f>'DATA DASH'!D6391</f>
        <v/>
      </c>
      <c r="E6391">
        <f>'DATA DASH'!E6391</f>
        <v/>
      </c>
      <c r="F6391">
        <f>'DATA DASH'!F6391</f>
        <v/>
      </c>
      <c r="G6391">
        <f>'DATA DASH'!G6391</f>
        <v/>
      </c>
      <c r="H6391">
        <f>'DATA DASH'!H6391</f>
        <v/>
      </c>
      <c r="I6391">
        <f>'DATA DASH'!I6391</f>
        <v/>
      </c>
      <c r="J6391">
        <f>'DATA DASH'!J6391</f>
        <v/>
      </c>
      <c r="K6391">
        <f>'DATA DASH'!K6391</f>
        <v/>
      </c>
      <c r="L6391">
        <f>'DATA DASH'!L6391</f>
        <v/>
      </c>
      <c r="M6391">
        <f>'DATA DASH'!M6391</f>
        <v/>
      </c>
    </row>
    <row r="6392">
      <c r="A6392">
        <f>'DATA DASH'!A6392</f>
        <v/>
      </c>
      <c r="B6392">
        <f>'DATA DASH'!B6392</f>
        <v/>
      </c>
      <c r="C6392">
        <f>'DATA DASH'!C6392</f>
        <v/>
      </c>
      <c r="D6392">
        <f>'DATA DASH'!D6392</f>
        <v/>
      </c>
      <c r="E6392">
        <f>'DATA DASH'!E6392</f>
        <v/>
      </c>
      <c r="F6392">
        <f>'DATA DASH'!F6392</f>
        <v/>
      </c>
      <c r="G6392">
        <f>'DATA DASH'!G6392</f>
        <v/>
      </c>
      <c r="H6392">
        <f>'DATA DASH'!H6392</f>
        <v/>
      </c>
      <c r="I6392">
        <f>'DATA DASH'!I6392</f>
        <v/>
      </c>
      <c r="J6392">
        <f>'DATA DASH'!J6392</f>
        <v/>
      </c>
      <c r="K6392">
        <f>'DATA DASH'!K6392</f>
        <v/>
      </c>
      <c r="L6392">
        <f>'DATA DASH'!L6392</f>
        <v/>
      </c>
      <c r="M6392">
        <f>'DATA DASH'!M6392</f>
        <v/>
      </c>
    </row>
    <row r="6393">
      <c r="A6393">
        <f>'DATA DASH'!A6393</f>
        <v/>
      </c>
      <c r="B6393">
        <f>'DATA DASH'!B6393</f>
        <v/>
      </c>
      <c r="C6393">
        <f>'DATA DASH'!C6393</f>
        <v/>
      </c>
      <c r="D6393">
        <f>'DATA DASH'!D6393</f>
        <v/>
      </c>
      <c r="E6393">
        <f>'DATA DASH'!E6393</f>
        <v/>
      </c>
      <c r="F6393">
        <f>'DATA DASH'!F6393</f>
        <v/>
      </c>
      <c r="G6393">
        <f>'DATA DASH'!G6393</f>
        <v/>
      </c>
      <c r="H6393">
        <f>'DATA DASH'!H6393</f>
        <v/>
      </c>
      <c r="I6393">
        <f>'DATA DASH'!I6393</f>
        <v/>
      </c>
      <c r="J6393">
        <f>'DATA DASH'!J6393</f>
        <v/>
      </c>
      <c r="K6393">
        <f>'DATA DASH'!K6393</f>
        <v/>
      </c>
      <c r="L6393">
        <f>'DATA DASH'!L6393</f>
        <v/>
      </c>
      <c r="M6393">
        <f>'DATA DASH'!M6393</f>
        <v/>
      </c>
    </row>
    <row r="6394">
      <c r="A6394">
        <f>'DATA DASH'!A6394</f>
        <v/>
      </c>
      <c r="B6394">
        <f>'DATA DASH'!B6394</f>
        <v/>
      </c>
      <c r="C6394">
        <f>'DATA DASH'!C6394</f>
        <v/>
      </c>
      <c r="D6394">
        <f>'DATA DASH'!D6394</f>
        <v/>
      </c>
      <c r="E6394">
        <f>'DATA DASH'!E6394</f>
        <v/>
      </c>
      <c r="F6394">
        <f>'DATA DASH'!F6394</f>
        <v/>
      </c>
      <c r="G6394">
        <f>'DATA DASH'!G6394</f>
        <v/>
      </c>
      <c r="H6394">
        <f>'DATA DASH'!H6394</f>
        <v/>
      </c>
      <c r="I6394">
        <f>'DATA DASH'!I6394</f>
        <v/>
      </c>
      <c r="J6394">
        <f>'DATA DASH'!J6394</f>
        <v/>
      </c>
      <c r="K6394">
        <f>'DATA DASH'!K6394</f>
        <v/>
      </c>
      <c r="L6394">
        <f>'DATA DASH'!L6394</f>
        <v/>
      </c>
      <c r="M6394">
        <f>'DATA DASH'!M6394</f>
        <v/>
      </c>
    </row>
    <row r="6395">
      <c r="A6395">
        <f>'DATA DASH'!A6395</f>
        <v/>
      </c>
      <c r="B6395">
        <f>'DATA DASH'!B6395</f>
        <v/>
      </c>
      <c r="C6395">
        <f>'DATA DASH'!C6395</f>
        <v/>
      </c>
      <c r="D6395">
        <f>'DATA DASH'!D6395</f>
        <v/>
      </c>
      <c r="E6395">
        <f>'DATA DASH'!E6395</f>
        <v/>
      </c>
      <c r="F6395">
        <f>'DATA DASH'!F6395</f>
        <v/>
      </c>
      <c r="G6395">
        <f>'DATA DASH'!G6395</f>
        <v/>
      </c>
      <c r="H6395">
        <f>'DATA DASH'!H6395</f>
        <v/>
      </c>
      <c r="I6395">
        <f>'DATA DASH'!I6395</f>
        <v/>
      </c>
      <c r="J6395">
        <f>'DATA DASH'!J6395</f>
        <v/>
      </c>
      <c r="K6395">
        <f>'DATA DASH'!K6395</f>
        <v/>
      </c>
      <c r="L6395">
        <f>'DATA DASH'!L6395</f>
        <v/>
      </c>
      <c r="M6395">
        <f>'DATA DASH'!M6395</f>
        <v/>
      </c>
    </row>
    <row r="6396">
      <c r="A6396">
        <f>'DATA DASH'!A6396</f>
        <v/>
      </c>
      <c r="B6396">
        <f>'DATA DASH'!B6396</f>
        <v/>
      </c>
      <c r="C6396">
        <f>'DATA DASH'!C6396</f>
        <v/>
      </c>
      <c r="D6396">
        <f>'DATA DASH'!D6396</f>
        <v/>
      </c>
      <c r="E6396">
        <f>'DATA DASH'!E6396</f>
        <v/>
      </c>
      <c r="F6396">
        <f>'DATA DASH'!F6396</f>
        <v/>
      </c>
      <c r="G6396">
        <f>'DATA DASH'!G6396</f>
        <v/>
      </c>
      <c r="H6396">
        <f>'DATA DASH'!H6396</f>
        <v/>
      </c>
      <c r="I6396">
        <f>'DATA DASH'!I6396</f>
        <v/>
      </c>
      <c r="J6396">
        <f>'DATA DASH'!J6396</f>
        <v/>
      </c>
      <c r="K6396">
        <f>'DATA DASH'!K6396</f>
        <v/>
      </c>
      <c r="L6396">
        <f>'DATA DASH'!L6396</f>
        <v/>
      </c>
      <c r="M6396">
        <f>'DATA DASH'!M6396</f>
        <v/>
      </c>
    </row>
    <row r="6397">
      <c r="A6397">
        <f>'DATA DASH'!A6397</f>
        <v/>
      </c>
      <c r="B6397">
        <f>'DATA DASH'!B6397</f>
        <v/>
      </c>
      <c r="C6397">
        <f>'DATA DASH'!C6397</f>
        <v/>
      </c>
      <c r="D6397">
        <f>'DATA DASH'!D6397</f>
        <v/>
      </c>
      <c r="E6397">
        <f>'DATA DASH'!E6397</f>
        <v/>
      </c>
      <c r="F6397">
        <f>'DATA DASH'!F6397</f>
        <v/>
      </c>
      <c r="G6397">
        <f>'DATA DASH'!G6397</f>
        <v/>
      </c>
      <c r="H6397">
        <f>'DATA DASH'!H6397</f>
        <v/>
      </c>
      <c r="I6397">
        <f>'DATA DASH'!I6397</f>
        <v/>
      </c>
      <c r="J6397">
        <f>'DATA DASH'!J6397</f>
        <v/>
      </c>
      <c r="K6397">
        <f>'DATA DASH'!K6397</f>
        <v/>
      </c>
      <c r="L6397">
        <f>'DATA DASH'!L6397</f>
        <v/>
      </c>
      <c r="M6397">
        <f>'DATA DASH'!M6397</f>
        <v/>
      </c>
    </row>
    <row r="6398">
      <c r="A6398">
        <f>'DATA DASH'!A6398</f>
        <v/>
      </c>
      <c r="B6398">
        <f>'DATA DASH'!B6398</f>
        <v/>
      </c>
      <c r="C6398">
        <f>'DATA DASH'!C6398</f>
        <v/>
      </c>
      <c r="D6398">
        <f>'DATA DASH'!D6398</f>
        <v/>
      </c>
      <c r="E6398">
        <f>'DATA DASH'!E6398</f>
        <v/>
      </c>
      <c r="F6398">
        <f>'DATA DASH'!F6398</f>
        <v/>
      </c>
      <c r="G6398">
        <f>'DATA DASH'!G6398</f>
        <v/>
      </c>
      <c r="H6398">
        <f>'DATA DASH'!H6398</f>
        <v/>
      </c>
      <c r="I6398">
        <f>'DATA DASH'!I6398</f>
        <v/>
      </c>
      <c r="J6398">
        <f>'DATA DASH'!J6398</f>
        <v/>
      </c>
      <c r="K6398">
        <f>'DATA DASH'!K6398</f>
        <v/>
      </c>
      <c r="L6398">
        <f>'DATA DASH'!L6398</f>
        <v/>
      </c>
      <c r="M6398">
        <f>'DATA DASH'!M6398</f>
        <v/>
      </c>
    </row>
    <row r="6399">
      <c r="A6399">
        <f>'DATA DASH'!A6399</f>
        <v/>
      </c>
      <c r="B6399">
        <f>'DATA DASH'!B6399</f>
        <v/>
      </c>
      <c r="C6399">
        <f>'DATA DASH'!C6399</f>
        <v/>
      </c>
      <c r="D6399">
        <f>'DATA DASH'!D6399</f>
        <v/>
      </c>
      <c r="E6399">
        <f>'DATA DASH'!E6399</f>
        <v/>
      </c>
      <c r="F6399">
        <f>'DATA DASH'!F6399</f>
        <v/>
      </c>
      <c r="G6399">
        <f>'DATA DASH'!G6399</f>
        <v/>
      </c>
      <c r="H6399">
        <f>'DATA DASH'!H6399</f>
        <v/>
      </c>
      <c r="I6399">
        <f>'DATA DASH'!I6399</f>
        <v/>
      </c>
      <c r="J6399">
        <f>'DATA DASH'!J6399</f>
        <v/>
      </c>
      <c r="K6399">
        <f>'DATA DASH'!K6399</f>
        <v/>
      </c>
      <c r="L6399">
        <f>'DATA DASH'!L6399</f>
        <v/>
      </c>
      <c r="M6399">
        <f>'DATA DASH'!M6399</f>
        <v/>
      </c>
    </row>
    <row r="6400">
      <c r="A6400">
        <f>'DATA DASH'!A6400</f>
        <v/>
      </c>
      <c r="B6400">
        <f>'DATA DASH'!B6400</f>
        <v/>
      </c>
      <c r="C6400">
        <f>'DATA DASH'!C6400</f>
        <v/>
      </c>
      <c r="D6400">
        <f>'DATA DASH'!D6400</f>
        <v/>
      </c>
      <c r="E6400">
        <f>'DATA DASH'!E6400</f>
        <v/>
      </c>
      <c r="F6400">
        <f>'DATA DASH'!F6400</f>
        <v/>
      </c>
      <c r="G6400">
        <f>'DATA DASH'!G6400</f>
        <v/>
      </c>
      <c r="H6400">
        <f>'DATA DASH'!H6400</f>
        <v/>
      </c>
      <c r="I6400">
        <f>'DATA DASH'!I6400</f>
        <v/>
      </c>
      <c r="J6400">
        <f>'DATA DASH'!J6400</f>
        <v/>
      </c>
      <c r="K6400">
        <f>'DATA DASH'!K6400</f>
        <v/>
      </c>
      <c r="L6400">
        <f>'DATA DASH'!L6400</f>
        <v/>
      </c>
      <c r="M6400">
        <f>'DATA DASH'!M6400</f>
        <v/>
      </c>
    </row>
    <row r="6401">
      <c r="A6401">
        <f>'DATA DASH'!A6401</f>
        <v/>
      </c>
      <c r="B6401">
        <f>'DATA DASH'!B6401</f>
        <v/>
      </c>
      <c r="C6401">
        <f>'DATA DASH'!C6401</f>
        <v/>
      </c>
      <c r="D6401">
        <f>'DATA DASH'!D6401</f>
        <v/>
      </c>
      <c r="E6401">
        <f>'DATA DASH'!E6401</f>
        <v/>
      </c>
      <c r="F6401">
        <f>'DATA DASH'!F6401</f>
        <v/>
      </c>
      <c r="G6401">
        <f>'DATA DASH'!G6401</f>
        <v/>
      </c>
      <c r="H6401">
        <f>'DATA DASH'!H6401</f>
        <v/>
      </c>
      <c r="I6401">
        <f>'DATA DASH'!I6401</f>
        <v/>
      </c>
      <c r="J6401">
        <f>'DATA DASH'!J6401</f>
        <v/>
      </c>
      <c r="K6401">
        <f>'DATA DASH'!K6401</f>
        <v/>
      </c>
      <c r="L6401">
        <f>'DATA DASH'!L6401</f>
        <v/>
      </c>
      <c r="M6401">
        <f>'DATA DASH'!M6401</f>
        <v/>
      </c>
    </row>
    <row r="6402">
      <c r="A6402">
        <f>'DATA DASH'!A6402</f>
        <v/>
      </c>
      <c r="B6402">
        <f>'DATA DASH'!B6402</f>
        <v/>
      </c>
      <c r="C6402">
        <f>'DATA DASH'!C6402</f>
        <v/>
      </c>
      <c r="D6402">
        <f>'DATA DASH'!D6402</f>
        <v/>
      </c>
      <c r="E6402">
        <f>'DATA DASH'!E6402</f>
        <v/>
      </c>
      <c r="F6402">
        <f>'DATA DASH'!F6402</f>
        <v/>
      </c>
      <c r="G6402">
        <f>'DATA DASH'!G6402</f>
        <v/>
      </c>
      <c r="H6402">
        <f>'DATA DASH'!H6402</f>
        <v/>
      </c>
      <c r="I6402">
        <f>'DATA DASH'!I6402</f>
        <v/>
      </c>
      <c r="J6402">
        <f>'DATA DASH'!J6402</f>
        <v/>
      </c>
      <c r="K6402">
        <f>'DATA DASH'!K6402</f>
        <v/>
      </c>
      <c r="L6402">
        <f>'DATA DASH'!L6402</f>
        <v/>
      </c>
      <c r="M6402">
        <f>'DATA DASH'!M6402</f>
        <v/>
      </c>
    </row>
    <row r="6403">
      <c r="A6403">
        <f>'DATA DASH'!A6403</f>
        <v/>
      </c>
      <c r="B6403">
        <f>'DATA DASH'!B6403</f>
        <v/>
      </c>
      <c r="C6403">
        <f>'DATA DASH'!C6403</f>
        <v/>
      </c>
      <c r="D6403">
        <f>'DATA DASH'!D6403</f>
        <v/>
      </c>
      <c r="E6403">
        <f>'DATA DASH'!E6403</f>
        <v/>
      </c>
      <c r="F6403">
        <f>'DATA DASH'!F6403</f>
        <v/>
      </c>
      <c r="G6403">
        <f>'DATA DASH'!G6403</f>
        <v/>
      </c>
      <c r="H6403">
        <f>'DATA DASH'!H6403</f>
        <v/>
      </c>
      <c r="I6403">
        <f>'DATA DASH'!I6403</f>
        <v/>
      </c>
      <c r="J6403">
        <f>'DATA DASH'!J6403</f>
        <v/>
      </c>
      <c r="K6403">
        <f>'DATA DASH'!K6403</f>
        <v/>
      </c>
      <c r="L6403">
        <f>'DATA DASH'!L6403</f>
        <v/>
      </c>
      <c r="M6403">
        <f>'DATA DASH'!M6403</f>
        <v/>
      </c>
    </row>
    <row r="6404">
      <c r="A6404">
        <f>'DATA DASH'!A6404</f>
        <v/>
      </c>
      <c r="B6404">
        <f>'DATA DASH'!B6404</f>
        <v/>
      </c>
      <c r="C6404">
        <f>'DATA DASH'!C6404</f>
        <v/>
      </c>
      <c r="D6404">
        <f>'DATA DASH'!D6404</f>
        <v/>
      </c>
      <c r="E6404">
        <f>'DATA DASH'!E6404</f>
        <v/>
      </c>
      <c r="F6404">
        <f>'DATA DASH'!F6404</f>
        <v/>
      </c>
      <c r="G6404">
        <f>'DATA DASH'!G6404</f>
        <v/>
      </c>
      <c r="H6404">
        <f>'DATA DASH'!H6404</f>
        <v/>
      </c>
      <c r="I6404">
        <f>'DATA DASH'!I6404</f>
        <v/>
      </c>
      <c r="J6404">
        <f>'DATA DASH'!J6404</f>
        <v/>
      </c>
      <c r="K6404">
        <f>'DATA DASH'!K6404</f>
        <v/>
      </c>
      <c r="L6404">
        <f>'DATA DASH'!L6404</f>
        <v/>
      </c>
      <c r="M6404">
        <f>'DATA DASH'!M6404</f>
        <v/>
      </c>
    </row>
    <row r="6405">
      <c r="A6405">
        <f>'DATA DASH'!A6405</f>
        <v/>
      </c>
      <c r="B6405">
        <f>'DATA DASH'!B6405</f>
        <v/>
      </c>
      <c r="C6405">
        <f>'DATA DASH'!C6405</f>
        <v/>
      </c>
      <c r="D6405">
        <f>'DATA DASH'!D6405</f>
        <v/>
      </c>
      <c r="E6405">
        <f>'DATA DASH'!E6405</f>
        <v/>
      </c>
      <c r="F6405">
        <f>'DATA DASH'!F6405</f>
        <v/>
      </c>
      <c r="G6405">
        <f>'DATA DASH'!G6405</f>
        <v/>
      </c>
      <c r="H6405">
        <f>'DATA DASH'!H6405</f>
        <v/>
      </c>
      <c r="I6405">
        <f>'DATA DASH'!I6405</f>
        <v/>
      </c>
      <c r="J6405">
        <f>'DATA DASH'!J6405</f>
        <v/>
      </c>
      <c r="K6405">
        <f>'DATA DASH'!K6405</f>
        <v/>
      </c>
      <c r="L6405">
        <f>'DATA DASH'!L6405</f>
        <v/>
      </c>
      <c r="M6405">
        <f>'DATA DASH'!M6405</f>
        <v/>
      </c>
    </row>
    <row r="6406">
      <c r="A6406">
        <f>'DATA DASH'!A6406</f>
        <v/>
      </c>
      <c r="B6406">
        <f>'DATA DASH'!B6406</f>
        <v/>
      </c>
      <c r="C6406">
        <f>'DATA DASH'!C6406</f>
        <v/>
      </c>
      <c r="D6406">
        <f>'DATA DASH'!D6406</f>
        <v/>
      </c>
      <c r="E6406">
        <f>'DATA DASH'!E6406</f>
        <v/>
      </c>
      <c r="F6406">
        <f>'DATA DASH'!F6406</f>
        <v/>
      </c>
      <c r="G6406">
        <f>'DATA DASH'!G6406</f>
        <v/>
      </c>
      <c r="H6406">
        <f>'DATA DASH'!H6406</f>
        <v/>
      </c>
      <c r="I6406">
        <f>'DATA DASH'!I6406</f>
        <v/>
      </c>
      <c r="J6406">
        <f>'DATA DASH'!J6406</f>
        <v/>
      </c>
      <c r="K6406">
        <f>'DATA DASH'!K6406</f>
        <v/>
      </c>
      <c r="L6406">
        <f>'DATA DASH'!L6406</f>
        <v/>
      </c>
      <c r="M6406">
        <f>'DATA DASH'!M6406</f>
        <v/>
      </c>
    </row>
    <row r="6407">
      <c r="A6407">
        <f>'DATA DASH'!A6407</f>
        <v/>
      </c>
      <c r="B6407">
        <f>'DATA DASH'!B6407</f>
        <v/>
      </c>
      <c r="C6407">
        <f>'DATA DASH'!C6407</f>
        <v/>
      </c>
      <c r="D6407">
        <f>'DATA DASH'!D6407</f>
        <v/>
      </c>
      <c r="E6407">
        <f>'DATA DASH'!E6407</f>
        <v/>
      </c>
      <c r="F6407">
        <f>'DATA DASH'!F6407</f>
        <v/>
      </c>
      <c r="G6407">
        <f>'DATA DASH'!G6407</f>
        <v/>
      </c>
      <c r="H6407">
        <f>'DATA DASH'!H6407</f>
        <v/>
      </c>
      <c r="I6407">
        <f>'DATA DASH'!I6407</f>
        <v/>
      </c>
      <c r="J6407">
        <f>'DATA DASH'!J6407</f>
        <v/>
      </c>
      <c r="K6407">
        <f>'DATA DASH'!K6407</f>
        <v/>
      </c>
      <c r="L6407">
        <f>'DATA DASH'!L6407</f>
        <v/>
      </c>
      <c r="M6407">
        <f>'DATA DASH'!M6407</f>
        <v/>
      </c>
    </row>
    <row r="6408">
      <c r="A6408">
        <f>'DATA DASH'!A6408</f>
        <v/>
      </c>
      <c r="B6408">
        <f>'DATA DASH'!B6408</f>
        <v/>
      </c>
      <c r="C6408">
        <f>'DATA DASH'!C6408</f>
        <v/>
      </c>
      <c r="D6408">
        <f>'DATA DASH'!D6408</f>
        <v/>
      </c>
      <c r="E6408">
        <f>'DATA DASH'!E6408</f>
        <v/>
      </c>
      <c r="F6408">
        <f>'DATA DASH'!F6408</f>
        <v/>
      </c>
      <c r="G6408">
        <f>'DATA DASH'!G6408</f>
        <v/>
      </c>
      <c r="H6408">
        <f>'DATA DASH'!H6408</f>
        <v/>
      </c>
      <c r="I6408">
        <f>'DATA DASH'!I6408</f>
        <v/>
      </c>
      <c r="J6408">
        <f>'DATA DASH'!J6408</f>
        <v/>
      </c>
      <c r="K6408">
        <f>'DATA DASH'!K6408</f>
        <v/>
      </c>
      <c r="L6408">
        <f>'DATA DASH'!L6408</f>
        <v/>
      </c>
      <c r="M6408">
        <f>'DATA DASH'!M6408</f>
        <v/>
      </c>
    </row>
    <row r="6409">
      <c r="A6409">
        <f>'DATA DASH'!A6409</f>
        <v/>
      </c>
      <c r="B6409">
        <f>'DATA DASH'!B6409</f>
        <v/>
      </c>
      <c r="C6409">
        <f>'DATA DASH'!C6409</f>
        <v/>
      </c>
      <c r="D6409">
        <f>'DATA DASH'!D6409</f>
        <v/>
      </c>
      <c r="E6409">
        <f>'DATA DASH'!E6409</f>
        <v/>
      </c>
      <c r="F6409">
        <f>'DATA DASH'!F6409</f>
        <v/>
      </c>
      <c r="G6409">
        <f>'DATA DASH'!G6409</f>
        <v/>
      </c>
      <c r="H6409">
        <f>'DATA DASH'!H6409</f>
        <v/>
      </c>
      <c r="I6409">
        <f>'DATA DASH'!I6409</f>
        <v/>
      </c>
      <c r="J6409">
        <f>'DATA DASH'!J6409</f>
        <v/>
      </c>
      <c r="K6409">
        <f>'DATA DASH'!K6409</f>
        <v/>
      </c>
      <c r="L6409">
        <f>'DATA DASH'!L6409</f>
        <v/>
      </c>
      <c r="M6409">
        <f>'DATA DASH'!M6409</f>
        <v/>
      </c>
    </row>
    <row r="6410">
      <c r="A6410">
        <f>'DATA DASH'!A6410</f>
        <v/>
      </c>
      <c r="B6410">
        <f>'DATA DASH'!B6410</f>
        <v/>
      </c>
      <c r="C6410">
        <f>'DATA DASH'!C6410</f>
        <v/>
      </c>
      <c r="D6410">
        <f>'DATA DASH'!D6410</f>
        <v/>
      </c>
      <c r="E6410">
        <f>'DATA DASH'!E6410</f>
        <v/>
      </c>
      <c r="F6410">
        <f>'DATA DASH'!F6410</f>
        <v/>
      </c>
      <c r="G6410">
        <f>'DATA DASH'!G6410</f>
        <v/>
      </c>
      <c r="H6410">
        <f>'DATA DASH'!H6410</f>
        <v/>
      </c>
      <c r="I6410">
        <f>'DATA DASH'!I6410</f>
        <v/>
      </c>
      <c r="J6410">
        <f>'DATA DASH'!J6410</f>
        <v/>
      </c>
      <c r="K6410">
        <f>'DATA DASH'!K6410</f>
        <v/>
      </c>
      <c r="L6410">
        <f>'DATA DASH'!L6410</f>
        <v/>
      </c>
      <c r="M6410">
        <f>'DATA DASH'!M6410</f>
        <v/>
      </c>
    </row>
    <row r="6411">
      <c r="A6411">
        <f>'DATA DASH'!A6411</f>
        <v/>
      </c>
      <c r="B6411">
        <f>'DATA DASH'!B6411</f>
        <v/>
      </c>
      <c r="C6411">
        <f>'DATA DASH'!C6411</f>
        <v/>
      </c>
      <c r="D6411">
        <f>'DATA DASH'!D6411</f>
        <v/>
      </c>
      <c r="E6411">
        <f>'DATA DASH'!E6411</f>
        <v/>
      </c>
      <c r="F6411">
        <f>'DATA DASH'!F6411</f>
        <v/>
      </c>
      <c r="G6411">
        <f>'DATA DASH'!G6411</f>
        <v/>
      </c>
      <c r="H6411">
        <f>'DATA DASH'!H6411</f>
        <v/>
      </c>
      <c r="I6411">
        <f>'DATA DASH'!I6411</f>
        <v/>
      </c>
      <c r="J6411">
        <f>'DATA DASH'!J6411</f>
        <v/>
      </c>
      <c r="K6411">
        <f>'DATA DASH'!K6411</f>
        <v/>
      </c>
      <c r="L6411">
        <f>'DATA DASH'!L6411</f>
        <v/>
      </c>
      <c r="M6411">
        <f>'DATA DASH'!M6411</f>
        <v/>
      </c>
    </row>
    <row r="6412">
      <c r="A6412">
        <f>'DATA DASH'!A6412</f>
        <v/>
      </c>
      <c r="B6412">
        <f>'DATA DASH'!B6412</f>
        <v/>
      </c>
      <c r="C6412">
        <f>'DATA DASH'!C6412</f>
        <v/>
      </c>
      <c r="D6412">
        <f>'DATA DASH'!D6412</f>
        <v/>
      </c>
      <c r="E6412">
        <f>'DATA DASH'!E6412</f>
        <v/>
      </c>
      <c r="F6412">
        <f>'DATA DASH'!F6412</f>
        <v/>
      </c>
      <c r="G6412">
        <f>'DATA DASH'!G6412</f>
        <v/>
      </c>
      <c r="H6412">
        <f>'DATA DASH'!H6412</f>
        <v/>
      </c>
      <c r="I6412">
        <f>'DATA DASH'!I6412</f>
        <v/>
      </c>
      <c r="J6412">
        <f>'DATA DASH'!J6412</f>
        <v/>
      </c>
      <c r="K6412">
        <f>'DATA DASH'!K6412</f>
        <v/>
      </c>
      <c r="L6412">
        <f>'DATA DASH'!L6412</f>
        <v/>
      </c>
      <c r="M6412">
        <f>'DATA DASH'!M6412</f>
        <v/>
      </c>
    </row>
    <row r="6413">
      <c r="A6413">
        <f>'DATA DASH'!A6413</f>
        <v/>
      </c>
      <c r="B6413">
        <f>'DATA DASH'!B6413</f>
        <v/>
      </c>
      <c r="C6413">
        <f>'DATA DASH'!C6413</f>
        <v/>
      </c>
      <c r="D6413">
        <f>'DATA DASH'!D6413</f>
        <v/>
      </c>
      <c r="E6413">
        <f>'DATA DASH'!E6413</f>
        <v/>
      </c>
      <c r="F6413">
        <f>'DATA DASH'!F6413</f>
        <v/>
      </c>
      <c r="G6413">
        <f>'DATA DASH'!G6413</f>
        <v/>
      </c>
      <c r="H6413">
        <f>'DATA DASH'!H6413</f>
        <v/>
      </c>
      <c r="I6413">
        <f>'DATA DASH'!I6413</f>
        <v/>
      </c>
      <c r="J6413">
        <f>'DATA DASH'!J6413</f>
        <v/>
      </c>
      <c r="K6413">
        <f>'DATA DASH'!K6413</f>
        <v/>
      </c>
      <c r="L6413">
        <f>'DATA DASH'!L6413</f>
        <v/>
      </c>
      <c r="M6413">
        <f>'DATA DASH'!M6413</f>
        <v/>
      </c>
    </row>
    <row r="6414">
      <c r="A6414">
        <f>'DATA DASH'!A6414</f>
        <v/>
      </c>
      <c r="B6414">
        <f>'DATA DASH'!B6414</f>
        <v/>
      </c>
      <c r="C6414">
        <f>'DATA DASH'!C6414</f>
        <v/>
      </c>
      <c r="D6414">
        <f>'DATA DASH'!D6414</f>
        <v/>
      </c>
      <c r="E6414">
        <f>'DATA DASH'!E6414</f>
        <v/>
      </c>
      <c r="F6414">
        <f>'DATA DASH'!F6414</f>
        <v/>
      </c>
      <c r="G6414">
        <f>'DATA DASH'!G6414</f>
        <v/>
      </c>
      <c r="H6414">
        <f>'DATA DASH'!H6414</f>
        <v/>
      </c>
      <c r="I6414">
        <f>'DATA DASH'!I6414</f>
        <v/>
      </c>
      <c r="J6414">
        <f>'DATA DASH'!J6414</f>
        <v/>
      </c>
      <c r="K6414">
        <f>'DATA DASH'!K6414</f>
        <v/>
      </c>
      <c r="L6414">
        <f>'DATA DASH'!L6414</f>
        <v/>
      </c>
      <c r="M6414">
        <f>'DATA DASH'!M6414</f>
        <v/>
      </c>
    </row>
    <row r="6415">
      <c r="A6415">
        <f>'DATA DASH'!A6415</f>
        <v/>
      </c>
      <c r="B6415">
        <f>'DATA DASH'!B6415</f>
        <v/>
      </c>
      <c r="C6415">
        <f>'DATA DASH'!C6415</f>
        <v/>
      </c>
      <c r="D6415">
        <f>'DATA DASH'!D6415</f>
        <v/>
      </c>
      <c r="E6415">
        <f>'DATA DASH'!E6415</f>
        <v/>
      </c>
      <c r="F6415">
        <f>'DATA DASH'!F6415</f>
        <v/>
      </c>
      <c r="G6415">
        <f>'DATA DASH'!G6415</f>
        <v/>
      </c>
      <c r="H6415">
        <f>'DATA DASH'!H6415</f>
        <v/>
      </c>
      <c r="I6415">
        <f>'DATA DASH'!I6415</f>
        <v/>
      </c>
      <c r="J6415">
        <f>'DATA DASH'!J6415</f>
        <v/>
      </c>
      <c r="K6415">
        <f>'DATA DASH'!K6415</f>
        <v/>
      </c>
      <c r="L6415">
        <f>'DATA DASH'!L6415</f>
        <v/>
      </c>
      <c r="M6415">
        <f>'DATA DASH'!M6415</f>
        <v/>
      </c>
    </row>
    <row r="6416">
      <c r="A6416">
        <f>'DATA DASH'!A6416</f>
        <v/>
      </c>
      <c r="B6416">
        <f>'DATA DASH'!B6416</f>
        <v/>
      </c>
      <c r="C6416">
        <f>'DATA DASH'!C6416</f>
        <v/>
      </c>
      <c r="D6416">
        <f>'DATA DASH'!D6416</f>
        <v/>
      </c>
      <c r="E6416">
        <f>'DATA DASH'!E6416</f>
        <v/>
      </c>
      <c r="F6416">
        <f>'DATA DASH'!F6416</f>
        <v/>
      </c>
      <c r="G6416">
        <f>'DATA DASH'!G6416</f>
        <v/>
      </c>
      <c r="H6416">
        <f>'DATA DASH'!H6416</f>
        <v/>
      </c>
      <c r="I6416">
        <f>'DATA DASH'!I6416</f>
        <v/>
      </c>
      <c r="J6416">
        <f>'DATA DASH'!J6416</f>
        <v/>
      </c>
      <c r="K6416">
        <f>'DATA DASH'!K6416</f>
        <v/>
      </c>
      <c r="L6416">
        <f>'DATA DASH'!L6416</f>
        <v/>
      </c>
      <c r="M6416">
        <f>'DATA DASH'!M6416</f>
        <v/>
      </c>
    </row>
    <row r="6417">
      <c r="A6417">
        <f>'DATA DASH'!A6417</f>
        <v/>
      </c>
      <c r="B6417">
        <f>'DATA DASH'!B6417</f>
        <v/>
      </c>
      <c r="C6417">
        <f>'DATA DASH'!C6417</f>
        <v/>
      </c>
      <c r="D6417">
        <f>'DATA DASH'!D6417</f>
        <v/>
      </c>
      <c r="E6417">
        <f>'DATA DASH'!E6417</f>
        <v/>
      </c>
      <c r="F6417">
        <f>'DATA DASH'!F6417</f>
        <v/>
      </c>
      <c r="G6417">
        <f>'DATA DASH'!G6417</f>
        <v/>
      </c>
      <c r="H6417">
        <f>'DATA DASH'!H6417</f>
        <v/>
      </c>
      <c r="I6417">
        <f>'DATA DASH'!I6417</f>
        <v/>
      </c>
      <c r="J6417">
        <f>'DATA DASH'!J6417</f>
        <v/>
      </c>
      <c r="K6417">
        <f>'DATA DASH'!K6417</f>
        <v/>
      </c>
      <c r="L6417">
        <f>'DATA DASH'!L6417</f>
        <v/>
      </c>
      <c r="M6417">
        <f>'DATA DASH'!M6417</f>
        <v/>
      </c>
    </row>
    <row r="6418">
      <c r="A6418">
        <f>'DATA DASH'!A6418</f>
        <v/>
      </c>
      <c r="B6418">
        <f>'DATA DASH'!B6418</f>
        <v/>
      </c>
      <c r="C6418">
        <f>'DATA DASH'!C6418</f>
        <v/>
      </c>
      <c r="D6418">
        <f>'DATA DASH'!D6418</f>
        <v/>
      </c>
      <c r="E6418">
        <f>'DATA DASH'!E6418</f>
        <v/>
      </c>
      <c r="F6418">
        <f>'DATA DASH'!F6418</f>
        <v/>
      </c>
      <c r="G6418">
        <f>'DATA DASH'!G6418</f>
        <v/>
      </c>
      <c r="H6418">
        <f>'DATA DASH'!H6418</f>
        <v/>
      </c>
      <c r="I6418">
        <f>'DATA DASH'!I6418</f>
        <v/>
      </c>
      <c r="J6418">
        <f>'DATA DASH'!J6418</f>
        <v/>
      </c>
      <c r="K6418">
        <f>'DATA DASH'!K6418</f>
        <v/>
      </c>
      <c r="L6418">
        <f>'DATA DASH'!L6418</f>
        <v/>
      </c>
      <c r="M6418">
        <f>'DATA DASH'!M6418</f>
        <v/>
      </c>
    </row>
    <row r="6419">
      <c r="A6419">
        <f>'DATA DASH'!A6419</f>
        <v/>
      </c>
      <c r="B6419">
        <f>'DATA DASH'!B6419</f>
        <v/>
      </c>
      <c r="C6419">
        <f>'DATA DASH'!C6419</f>
        <v/>
      </c>
      <c r="D6419">
        <f>'DATA DASH'!D6419</f>
        <v/>
      </c>
      <c r="E6419">
        <f>'DATA DASH'!E6419</f>
        <v/>
      </c>
      <c r="F6419">
        <f>'DATA DASH'!F6419</f>
        <v/>
      </c>
      <c r="G6419">
        <f>'DATA DASH'!G6419</f>
        <v/>
      </c>
      <c r="H6419">
        <f>'DATA DASH'!H6419</f>
        <v/>
      </c>
      <c r="I6419">
        <f>'DATA DASH'!I6419</f>
        <v/>
      </c>
      <c r="J6419">
        <f>'DATA DASH'!J6419</f>
        <v/>
      </c>
      <c r="K6419">
        <f>'DATA DASH'!K6419</f>
        <v/>
      </c>
      <c r="L6419">
        <f>'DATA DASH'!L6419</f>
        <v/>
      </c>
      <c r="M6419">
        <f>'DATA DASH'!M6419</f>
        <v/>
      </c>
    </row>
    <row r="6420">
      <c r="A6420">
        <f>'DATA DASH'!A6420</f>
        <v/>
      </c>
      <c r="B6420">
        <f>'DATA DASH'!B6420</f>
        <v/>
      </c>
      <c r="C6420">
        <f>'DATA DASH'!C6420</f>
        <v/>
      </c>
      <c r="D6420">
        <f>'DATA DASH'!D6420</f>
        <v/>
      </c>
      <c r="E6420">
        <f>'DATA DASH'!E6420</f>
        <v/>
      </c>
      <c r="F6420">
        <f>'DATA DASH'!F6420</f>
        <v/>
      </c>
      <c r="G6420">
        <f>'DATA DASH'!G6420</f>
        <v/>
      </c>
      <c r="H6420">
        <f>'DATA DASH'!H6420</f>
        <v/>
      </c>
      <c r="I6420">
        <f>'DATA DASH'!I6420</f>
        <v/>
      </c>
      <c r="J6420">
        <f>'DATA DASH'!J6420</f>
        <v/>
      </c>
      <c r="K6420">
        <f>'DATA DASH'!K6420</f>
        <v/>
      </c>
      <c r="L6420">
        <f>'DATA DASH'!L6420</f>
        <v/>
      </c>
      <c r="M6420">
        <f>'DATA DASH'!M6420</f>
        <v/>
      </c>
    </row>
    <row r="6421">
      <c r="A6421">
        <f>'DATA DASH'!A6421</f>
        <v/>
      </c>
      <c r="B6421">
        <f>'DATA DASH'!B6421</f>
        <v/>
      </c>
      <c r="C6421">
        <f>'DATA DASH'!C6421</f>
        <v/>
      </c>
      <c r="D6421">
        <f>'DATA DASH'!D6421</f>
        <v/>
      </c>
      <c r="E6421">
        <f>'DATA DASH'!E6421</f>
        <v/>
      </c>
      <c r="F6421">
        <f>'DATA DASH'!F6421</f>
        <v/>
      </c>
      <c r="G6421">
        <f>'DATA DASH'!G6421</f>
        <v/>
      </c>
      <c r="H6421">
        <f>'DATA DASH'!H6421</f>
        <v/>
      </c>
      <c r="I6421">
        <f>'DATA DASH'!I6421</f>
        <v/>
      </c>
      <c r="J6421">
        <f>'DATA DASH'!J6421</f>
        <v/>
      </c>
      <c r="K6421">
        <f>'DATA DASH'!K6421</f>
        <v/>
      </c>
      <c r="L6421">
        <f>'DATA DASH'!L6421</f>
        <v/>
      </c>
      <c r="M6421">
        <f>'DATA DASH'!M6421</f>
        <v/>
      </c>
    </row>
    <row r="6422">
      <c r="A6422">
        <f>'DATA DASH'!A6422</f>
        <v/>
      </c>
      <c r="B6422">
        <f>'DATA DASH'!B6422</f>
        <v/>
      </c>
      <c r="C6422">
        <f>'DATA DASH'!C6422</f>
        <v/>
      </c>
      <c r="D6422">
        <f>'DATA DASH'!D6422</f>
        <v/>
      </c>
      <c r="E6422">
        <f>'DATA DASH'!E6422</f>
        <v/>
      </c>
      <c r="F6422">
        <f>'DATA DASH'!F6422</f>
        <v/>
      </c>
      <c r="G6422">
        <f>'DATA DASH'!G6422</f>
        <v/>
      </c>
      <c r="H6422">
        <f>'DATA DASH'!H6422</f>
        <v/>
      </c>
      <c r="I6422">
        <f>'DATA DASH'!I6422</f>
        <v/>
      </c>
      <c r="J6422">
        <f>'DATA DASH'!J6422</f>
        <v/>
      </c>
      <c r="K6422">
        <f>'DATA DASH'!K6422</f>
        <v/>
      </c>
      <c r="L6422">
        <f>'DATA DASH'!L6422</f>
        <v/>
      </c>
      <c r="M6422">
        <f>'DATA DASH'!M6422</f>
        <v/>
      </c>
    </row>
    <row r="6423">
      <c r="A6423">
        <f>'DATA DASH'!A6423</f>
        <v/>
      </c>
      <c r="B6423">
        <f>'DATA DASH'!B6423</f>
        <v/>
      </c>
      <c r="C6423">
        <f>'DATA DASH'!C6423</f>
        <v/>
      </c>
      <c r="D6423">
        <f>'DATA DASH'!D6423</f>
        <v/>
      </c>
      <c r="E6423">
        <f>'DATA DASH'!E6423</f>
        <v/>
      </c>
      <c r="F6423">
        <f>'DATA DASH'!F6423</f>
        <v/>
      </c>
      <c r="G6423">
        <f>'DATA DASH'!G6423</f>
        <v/>
      </c>
      <c r="H6423">
        <f>'DATA DASH'!H6423</f>
        <v/>
      </c>
      <c r="I6423">
        <f>'DATA DASH'!I6423</f>
        <v/>
      </c>
      <c r="J6423">
        <f>'DATA DASH'!J6423</f>
        <v/>
      </c>
      <c r="K6423">
        <f>'DATA DASH'!K6423</f>
        <v/>
      </c>
      <c r="L6423">
        <f>'DATA DASH'!L6423</f>
        <v/>
      </c>
      <c r="M6423">
        <f>'DATA DASH'!M6423</f>
        <v/>
      </c>
    </row>
    <row r="6424">
      <c r="A6424">
        <f>'DATA DASH'!A6424</f>
        <v/>
      </c>
      <c r="B6424">
        <f>'DATA DASH'!B6424</f>
        <v/>
      </c>
      <c r="C6424">
        <f>'DATA DASH'!C6424</f>
        <v/>
      </c>
      <c r="D6424">
        <f>'DATA DASH'!D6424</f>
        <v/>
      </c>
      <c r="E6424">
        <f>'DATA DASH'!E6424</f>
        <v/>
      </c>
      <c r="F6424">
        <f>'DATA DASH'!F6424</f>
        <v/>
      </c>
      <c r="G6424">
        <f>'DATA DASH'!G6424</f>
        <v/>
      </c>
      <c r="H6424">
        <f>'DATA DASH'!H6424</f>
        <v/>
      </c>
      <c r="I6424">
        <f>'DATA DASH'!I6424</f>
        <v/>
      </c>
      <c r="J6424">
        <f>'DATA DASH'!J6424</f>
        <v/>
      </c>
      <c r="K6424">
        <f>'DATA DASH'!K6424</f>
        <v/>
      </c>
      <c r="L6424">
        <f>'DATA DASH'!L6424</f>
        <v/>
      </c>
      <c r="M6424">
        <f>'DATA DASH'!M6424</f>
        <v/>
      </c>
    </row>
    <row r="6425">
      <c r="A6425">
        <f>'DATA DASH'!A6425</f>
        <v/>
      </c>
      <c r="B6425">
        <f>'DATA DASH'!B6425</f>
        <v/>
      </c>
      <c r="C6425">
        <f>'DATA DASH'!C6425</f>
        <v/>
      </c>
      <c r="D6425">
        <f>'DATA DASH'!D6425</f>
        <v/>
      </c>
      <c r="E6425">
        <f>'DATA DASH'!E6425</f>
        <v/>
      </c>
      <c r="F6425">
        <f>'DATA DASH'!F6425</f>
        <v/>
      </c>
      <c r="G6425">
        <f>'DATA DASH'!G6425</f>
        <v/>
      </c>
      <c r="H6425">
        <f>'DATA DASH'!H6425</f>
        <v/>
      </c>
      <c r="I6425">
        <f>'DATA DASH'!I6425</f>
        <v/>
      </c>
      <c r="J6425">
        <f>'DATA DASH'!J6425</f>
        <v/>
      </c>
      <c r="K6425">
        <f>'DATA DASH'!K6425</f>
        <v/>
      </c>
      <c r="L6425">
        <f>'DATA DASH'!L6425</f>
        <v/>
      </c>
      <c r="M6425">
        <f>'DATA DASH'!M6425</f>
        <v/>
      </c>
    </row>
    <row r="6426">
      <c r="A6426">
        <f>'DATA DASH'!A6426</f>
        <v/>
      </c>
      <c r="B6426">
        <f>'DATA DASH'!B6426</f>
        <v/>
      </c>
      <c r="C6426">
        <f>'DATA DASH'!C6426</f>
        <v/>
      </c>
      <c r="D6426">
        <f>'DATA DASH'!D6426</f>
        <v/>
      </c>
      <c r="E6426">
        <f>'DATA DASH'!E6426</f>
        <v/>
      </c>
      <c r="F6426">
        <f>'DATA DASH'!F6426</f>
        <v/>
      </c>
      <c r="G6426">
        <f>'DATA DASH'!G6426</f>
        <v/>
      </c>
      <c r="H6426">
        <f>'DATA DASH'!H6426</f>
        <v/>
      </c>
      <c r="I6426">
        <f>'DATA DASH'!I6426</f>
        <v/>
      </c>
      <c r="J6426">
        <f>'DATA DASH'!J6426</f>
        <v/>
      </c>
      <c r="K6426">
        <f>'DATA DASH'!K6426</f>
        <v/>
      </c>
      <c r="L6426">
        <f>'DATA DASH'!L6426</f>
        <v/>
      </c>
      <c r="M6426">
        <f>'DATA DASH'!M6426</f>
        <v/>
      </c>
    </row>
    <row r="6427">
      <c r="A6427">
        <f>'DATA DASH'!A6427</f>
        <v/>
      </c>
      <c r="B6427">
        <f>'DATA DASH'!B6427</f>
        <v/>
      </c>
      <c r="C6427">
        <f>'DATA DASH'!C6427</f>
        <v/>
      </c>
      <c r="D6427">
        <f>'DATA DASH'!D6427</f>
        <v/>
      </c>
      <c r="E6427">
        <f>'DATA DASH'!E6427</f>
        <v/>
      </c>
      <c r="F6427">
        <f>'DATA DASH'!F6427</f>
        <v/>
      </c>
      <c r="G6427">
        <f>'DATA DASH'!G6427</f>
        <v/>
      </c>
      <c r="H6427">
        <f>'DATA DASH'!H6427</f>
        <v/>
      </c>
      <c r="I6427">
        <f>'DATA DASH'!I6427</f>
        <v/>
      </c>
      <c r="J6427">
        <f>'DATA DASH'!J6427</f>
        <v/>
      </c>
      <c r="K6427">
        <f>'DATA DASH'!K6427</f>
        <v/>
      </c>
      <c r="L6427">
        <f>'DATA DASH'!L6427</f>
        <v/>
      </c>
      <c r="M6427">
        <f>'DATA DASH'!M6427</f>
        <v/>
      </c>
    </row>
    <row r="6428">
      <c r="A6428">
        <f>'DATA DASH'!A6428</f>
        <v/>
      </c>
      <c r="B6428">
        <f>'DATA DASH'!B6428</f>
        <v/>
      </c>
      <c r="C6428">
        <f>'DATA DASH'!C6428</f>
        <v/>
      </c>
      <c r="D6428">
        <f>'DATA DASH'!D6428</f>
        <v/>
      </c>
      <c r="E6428">
        <f>'DATA DASH'!E6428</f>
        <v/>
      </c>
      <c r="F6428">
        <f>'DATA DASH'!F6428</f>
        <v/>
      </c>
      <c r="G6428">
        <f>'DATA DASH'!G6428</f>
        <v/>
      </c>
      <c r="H6428">
        <f>'DATA DASH'!H6428</f>
        <v/>
      </c>
      <c r="I6428">
        <f>'DATA DASH'!I6428</f>
        <v/>
      </c>
      <c r="J6428">
        <f>'DATA DASH'!J6428</f>
        <v/>
      </c>
      <c r="K6428">
        <f>'DATA DASH'!K6428</f>
        <v/>
      </c>
      <c r="L6428">
        <f>'DATA DASH'!L6428</f>
        <v/>
      </c>
      <c r="M6428">
        <f>'DATA DASH'!M6428</f>
        <v/>
      </c>
    </row>
    <row r="6429">
      <c r="A6429">
        <f>'DATA DASH'!A6429</f>
        <v/>
      </c>
      <c r="B6429">
        <f>'DATA DASH'!B6429</f>
        <v/>
      </c>
      <c r="C6429">
        <f>'DATA DASH'!C6429</f>
        <v/>
      </c>
      <c r="D6429">
        <f>'DATA DASH'!D6429</f>
        <v/>
      </c>
      <c r="E6429">
        <f>'DATA DASH'!E6429</f>
        <v/>
      </c>
      <c r="F6429">
        <f>'DATA DASH'!F6429</f>
        <v/>
      </c>
      <c r="G6429">
        <f>'DATA DASH'!G6429</f>
        <v/>
      </c>
      <c r="H6429">
        <f>'DATA DASH'!H6429</f>
        <v/>
      </c>
      <c r="I6429">
        <f>'DATA DASH'!I6429</f>
        <v/>
      </c>
      <c r="J6429">
        <f>'DATA DASH'!J6429</f>
        <v/>
      </c>
      <c r="K6429">
        <f>'DATA DASH'!K6429</f>
        <v/>
      </c>
      <c r="L6429">
        <f>'DATA DASH'!L6429</f>
        <v/>
      </c>
      <c r="M6429">
        <f>'DATA DASH'!M6429</f>
        <v/>
      </c>
    </row>
    <row r="6430">
      <c r="A6430">
        <f>'DATA DASH'!A6430</f>
        <v/>
      </c>
      <c r="B6430">
        <f>'DATA DASH'!B6430</f>
        <v/>
      </c>
      <c r="C6430">
        <f>'DATA DASH'!C6430</f>
        <v/>
      </c>
      <c r="D6430">
        <f>'DATA DASH'!D6430</f>
        <v/>
      </c>
      <c r="E6430">
        <f>'DATA DASH'!E6430</f>
        <v/>
      </c>
      <c r="F6430">
        <f>'DATA DASH'!F6430</f>
        <v/>
      </c>
      <c r="G6430">
        <f>'DATA DASH'!G6430</f>
        <v/>
      </c>
      <c r="H6430">
        <f>'DATA DASH'!H6430</f>
        <v/>
      </c>
      <c r="I6430">
        <f>'DATA DASH'!I6430</f>
        <v/>
      </c>
      <c r="J6430">
        <f>'DATA DASH'!J6430</f>
        <v/>
      </c>
      <c r="K6430">
        <f>'DATA DASH'!K6430</f>
        <v/>
      </c>
      <c r="L6430">
        <f>'DATA DASH'!L6430</f>
        <v/>
      </c>
      <c r="M6430">
        <f>'DATA DASH'!M6430</f>
        <v/>
      </c>
    </row>
    <row r="6431">
      <c r="A6431">
        <f>'DATA DASH'!A6431</f>
        <v/>
      </c>
      <c r="B6431">
        <f>'DATA DASH'!B6431</f>
        <v/>
      </c>
      <c r="C6431">
        <f>'DATA DASH'!C6431</f>
        <v/>
      </c>
      <c r="D6431">
        <f>'DATA DASH'!D6431</f>
        <v/>
      </c>
      <c r="E6431">
        <f>'DATA DASH'!E6431</f>
        <v/>
      </c>
      <c r="F6431">
        <f>'DATA DASH'!F6431</f>
        <v/>
      </c>
      <c r="G6431">
        <f>'DATA DASH'!G6431</f>
        <v/>
      </c>
      <c r="H6431">
        <f>'DATA DASH'!H6431</f>
        <v/>
      </c>
      <c r="I6431">
        <f>'DATA DASH'!I6431</f>
        <v/>
      </c>
      <c r="J6431">
        <f>'DATA DASH'!J6431</f>
        <v/>
      </c>
      <c r="K6431">
        <f>'DATA DASH'!K6431</f>
        <v/>
      </c>
      <c r="L6431">
        <f>'DATA DASH'!L6431</f>
        <v/>
      </c>
      <c r="M6431">
        <f>'DATA DASH'!M6431</f>
        <v/>
      </c>
    </row>
    <row r="6432">
      <c r="A6432">
        <f>'DATA DASH'!A6432</f>
        <v/>
      </c>
      <c r="B6432">
        <f>'DATA DASH'!B6432</f>
        <v/>
      </c>
      <c r="C6432">
        <f>'DATA DASH'!C6432</f>
        <v/>
      </c>
      <c r="D6432">
        <f>'DATA DASH'!D6432</f>
        <v/>
      </c>
      <c r="E6432">
        <f>'DATA DASH'!E6432</f>
        <v/>
      </c>
      <c r="F6432">
        <f>'DATA DASH'!F6432</f>
        <v/>
      </c>
      <c r="G6432">
        <f>'DATA DASH'!G6432</f>
        <v/>
      </c>
      <c r="H6432">
        <f>'DATA DASH'!H6432</f>
        <v/>
      </c>
      <c r="I6432">
        <f>'DATA DASH'!I6432</f>
        <v/>
      </c>
      <c r="J6432">
        <f>'DATA DASH'!J6432</f>
        <v/>
      </c>
      <c r="K6432">
        <f>'DATA DASH'!K6432</f>
        <v/>
      </c>
      <c r="L6432">
        <f>'DATA DASH'!L6432</f>
        <v/>
      </c>
      <c r="M6432">
        <f>'DATA DASH'!M6432</f>
        <v/>
      </c>
    </row>
    <row r="6433">
      <c r="A6433">
        <f>'DATA DASH'!A6433</f>
        <v/>
      </c>
      <c r="B6433">
        <f>'DATA DASH'!B6433</f>
        <v/>
      </c>
      <c r="C6433">
        <f>'DATA DASH'!C6433</f>
        <v/>
      </c>
      <c r="D6433">
        <f>'DATA DASH'!D6433</f>
        <v/>
      </c>
      <c r="E6433">
        <f>'DATA DASH'!E6433</f>
        <v/>
      </c>
      <c r="F6433">
        <f>'DATA DASH'!F6433</f>
        <v/>
      </c>
      <c r="G6433">
        <f>'DATA DASH'!G6433</f>
        <v/>
      </c>
      <c r="H6433">
        <f>'DATA DASH'!H6433</f>
        <v/>
      </c>
      <c r="I6433">
        <f>'DATA DASH'!I6433</f>
        <v/>
      </c>
      <c r="J6433">
        <f>'DATA DASH'!J6433</f>
        <v/>
      </c>
      <c r="K6433">
        <f>'DATA DASH'!K6433</f>
        <v/>
      </c>
      <c r="L6433">
        <f>'DATA DASH'!L6433</f>
        <v/>
      </c>
      <c r="M6433">
        <f>'DATA DASH'!M6433</f>
        <v/>
      </c>
    </row>
    <row r="6434">
      <c r="A6434">
        <f>'DATA DASH'!A6434</f>
        <v/>
      </c>
      <c r="B6434">
        <f>'DATA DASH'!B6434</f>
        <v/>
      </c>
      <c r="C6434">
        <f>'DATA DASH'!C6434</f>
        <v/>
      </c>
      <c r="D6434">
        <f>'DATA DASH'!D6434</f>
        <v/>
      </c>
      <c r="E6434">
        <f>'DATA DASH'!E6434</f>
        <v/>
      </c>
      <c r="F6434">
        <f>'DATA DASH'!F6434</f>
        <v/>
      </c>
      <c r="G6434">
        <f>'DATA DASH'!G6434</f>
        <v/>
      </c>
      <c r="H6434">
        <f>'DATA DASH'!H6434</f>
        <v/>
      </c>
      <c r="I6434">
        <f>'DATA DASH'!I6434</f>
        <v/>
      </c>
      <c r="J6434">
        <f>'DATA DASH'!J6434</f>
        <v/>
      </c>
      <c r="K6434">
        <f>'DATA DASH'!K6434</f>
        <v/>
      </c>
      <c r="L6434">
        <f>'DATA DASH'!L6434</f>
        <v/>
      </c>
      <c r="M6434">
        <f>'DATA DASH'!M6434</f>
        <v/>
      </c>
    </row>
    <row r="6435">
      <c r="A6435">
        <f>'DATA DASH'!A6435</f>
        <v/>
      </c>
      <c r="B6435">
        <f>'DATA DASH'!B6435</f>
        <v/>
      </c>
      <c r="C6435">
        <f>'DATA DASH'!C6435</f>
        <v/>
      </c>
      <c r="D6435">
        <f>'DATA DASH'!D6435</f>
        <v/>
      </c>
      <c r="E6435">
        <f>'DATA DASH'!E6435</f>
        <v/>
      </c>
      <c r="F6435">
        <f>'DATA DASH'!F6435</f>
        <v/>
      </c>
      <c r="G6435">
        <f>'DATA DASH'!G6435</f>
        <v/>
      </c>
      <c r="H6435">
        <f>'DATA DASH'!H6435</f>
        <v/>
      </c>
      <c r="I6435">
        <f>'DATA DASH'!I6435</f>
        <v/>
      </c>
      <c r="J6435">
        <f>'DATA DASH'!J6435</f>
        <v/>
      </c>
      <c r="K6435">
        <f>'DATA DASH'!K6435</f>
        <v/>
      </c>
      <c r="L6435">
        <f>'DATA DASH'!L6435</f>
        <v/>
      </c>
      <c r="M6435">
        <f>'DATA DASH'!M6435</f>
        <v/>
      </c>
    </row>
    <row r="6436">
      <c r="A6436">
        <f>'DATA DASH'!A6436</f>
        <v/>
      </c>
      <c r="B6436">
        <f>'DATA DASH'!B6436</f>
        <v/>
      </c>
      <c r="C6436">
        <f>'DATA DASH'!C6436</f>
        <v/>
      </c>
      <c r="D6436">
        <f>'DATA DASH'!D6436</f>
        <v/>
      </c>
      <c r="E6436">
        <f>'DATA DASH'!E6436</f>
        <v/>
      </c>
      <c r="F6436">
        <f>'DATA DASH'!F6436</f>
        <v/>
      </c>
      <c r="G6436">
        <f>'DATA DASH'!G6436</f>
        <v/>
      </c>
      <c r="H6436">
        <f>'DATA DASH'!H6436</f>
        <v/>
      </c>
      <c r="I6436">
        <f>'DATA DASH'!I6436</f>
        <v/>
      </c>
      <c r="J6436">
        <f>'DATA DASH'!J6436</f>
        <v/>
      </c>
      <c r="K6436">
        <f>'DATA DASH'!K6436</f>
        <v/>
      </c>
      <c r="L6436">
        <f>'DATA DASH'!L6436</f>
        <v/>
      </c>
      <c r="M6436">
        <f>'DATA DASH'!M6436</f>
        <v/>
      </c>
    </row>
    <row r="6437">
      <c r="A6437">
        <f>'DATA DASH'!A6437</f>
        <v/>
      </c>
      <c r="B6437">
        <f>'DATA DASH'!B6437</f>
        <v/>
      </c>
      <c r="C6437">
        <f>'DATA DASH'!C6437</f>
        <v/>
      </c>
      <c r="D6437">
        <f>'DATA DASH'!D6437</f>
        <v/>
      </c>
      <c r="E6437">
        <f>'DATA DASH'!E6437</f>
        <v/>
      </c>
      <c r="F6437">
        <f>'DATA DASH'!F6437</f>
        <v/>
      </c>
      <c r="G6437">
        <f>'DATA DASH'!G6437</f>
        <v/>
      </c>
      <c r="H6437">
        <f>'DATA DASH'!H6437</f>
        <v/>
      </c>
      <c r="I6437">
        <f>'DATA DASH'!I6437</f>
        <v/>
      </c>
      <c r="J6437">
        <f>'DATA DASH'!J6437</f>
        <v/>
      </c>
      <c r="K6437">
        <f>'DATA DASH'!K6437</f>
        <v/>
      </c>
      <c r="L6437">
        <f>'DATA DASH'!L6437</f>
        <v/>
      </c>
      <c r="M6437">
        <f>'DATA DASH'!M6437</f>
        <v/>
      </c>
    </row>
    <row r="6438">
      <c r="A6438">
        <f>'DATA DASH'!A6438</f>
        <v/>
      </c>
      <c r="B6438">
        <f>'DATA DASH'!B6438</f>
        <v/>
      </c>
      <c r="C6438">
        <f>'DATA DASH'!C6438</f>
        <v/>
      </c>
      <c r="D6438">
        <f>'DATA DASH'!D6438</f>
        <v/>
      </c>
      <c r="E6438">
        <f>'DATA DASH'!E6438</f>
        <v/>
      </c>
      <c r="F6438">
        <f>'DATA DASH'!F6438</f>
        <v/>
      </c>
      <c r="G6438">
        <f>'DATA DASH'!G6438</f>
        <v/>
      </c>
      <c r="H6438">
        <f>'DATA DASH'!H6438</f>
        <v/>
      </c>
      <c r="I6438">
        <f>'DATA DASH'!I6438</f>
        <v/>
      </c>
      <c r="J6438">
        <f>'DATA DASH'!J6438</f>
        <v/>
      </c>
      <c r="K6438">
        <f>'DATA DASH'!K6438</f>
        <v/>
      </c>
      <c r="L6438">
        <f>'DATA DASH'!L6438</f>
        <v/>
      </c>
      <c r="M6438">
        <f>'DATA DASH'!M6438</f>
        <v/>
      </c>
    </row>
    <row r="6439">
      <c r="A6439">
        <f>'DATA DASH'!A6439</f>
        <v/>
      </c>
      <c r="B6439">
        <f>'DATA DASH'!B6439</f>
        <v/>
      </c>
      <c r="C6439">
        <f>'DATA DASH'!C6439</f>
        <v/>
      </c>
      <c r="D6439">
        <f>'DATA DASH'!D6439</f>
        <v/>
      </c>
      <c r="E6439">
        <f>'DATA DASH'!E6439</f>
        <v/>
      </c>
      <c r="F6439">
        <f>'DATA DASH'!F6439</f>
        <v/>
      </c>
      <c r="G6439">
        <f>'DATA DASH'!G6439</f>
        <v/>
      </c>
      <c r="H6439">
        <f>'DATA DASH'!H6439</f>
        <v/>
      </c>
      <c r="I6439">
        <f>'DATA DASH'!I6439</f>
        <v/>
      </c>
      <c r="J6439">
        <f>'DATA DASH'!J6439</f>
        <v/>
      </c>
      <c r="K6439">
        <f>'DATA DASH'!K6439</f>
        <v/>
      </c>
      <c r="L6439">
        <f>'DATA DASH'!L6439</f>
        <v/>
      </c>
      <c r="M6439">
        <f>'DATA DASH'!M6439</f>
        <v/>
      </c>
    </row>
    <row r="6440">
      <c r="A6440">
        <f>'DATA DASH'!A6440</f>
        <v/>
      </c>
      <c r="B6440">
        <f>'DATA DASH'!B6440</f>
        <v/>
      </c>
      <c r="C6440">
        <f>'DATA DASH'!C6440</f>
        <v/>
      </c>
      <c r="D6440">
        <f>'DATA DASH'!D6440</f>
        <v/>
      </c>
      <c r="E6440">
        <f>'DATA DASH'!E6440</f>
        <v/>
      </c>
      <c r="F6440">
        <f>'DATA DASH'!F6440</f>
        <v/>
      </c>
      <c r="G6440">
        <f>'DATA DASH'!G6440</f>
        <v/>
      </c>
      <c r="H6440">
        <f>'DATA DASH'!H6440</f>
        <v/>
      </c>
      <c r="I6440">
        <f>'DATA DASH'!I6440</f>
        <v/>
      </c>
      <c r="J6440">
        <f>'DATA DASH'!J6440</f>
        <v/>
      </c>
      <c r="K6440">
        <f>'DATA DASH'!K6440</f>
        <v/>
      </c>
      <c r="L6440">
        <f>'DATA DASH'!L6440</f>
        <v/>
      </c>
      <c r="M6440">
        <f>'DATA DASH'!M6440</f>
        <v/>
      </c>
    </row>
    <row r="6441">
      <c r="A6441">
        <f>'DATA DASH'!A6441</f>
        <v/>
      </c>
      <c r="B6441">
        <f>'DATA DASH'!B6441</f>
        <v/>
      </c>
      <c r="C6441">
        <f>'DATA DASH'!C6441</f>
        <v/>
      </c>
      <c r="D6441">
        <f>'DATA DASH'!D6441</f>
        <v/>
      </c>
      <c r="E6441">
        <f>'DATA DASH'!E6441</f>
        <v/>
      </c>
      <c r="F6441">
        <f>'DATA DASH'!F6441</f>
        <v/>
      </c>
      <c r="G6441">
        <f>'DATA DASH'!G6441</f>
        <v/>
      </c>
      <c r="H6441">
        <f>'DATA DASH'!H6441</f>
        <v/>
      </c>
      <c r="I6441">
        <f>'DATA DASH'!I6441</f>
        <v/>
      </c>
      <c r="J6441">
        <f>'DATA DASH'!J6441</f>
        <v/>
      </c>
      <c r="K6441">
        <f>'DATA DASH'!K6441</f>
        <v/>
      </c>
      <c r="L6441">
        <f>'DATA DASH'!L6441</f>
        <v/>
      </c>
      <c r="M6441">
        <f>'DATA DASH'!M6441</f>
        <v/>
      </c>
    </row>
    <row r="6442">
      <c r="A6442">
        <f>'DATA DASH'!A6442</f>
        <v/>
      </c>
      <c r="B6442">
        <f>'DATA DASH'!B6442</f>
        <v/>
      </c>
      <c r="C6442">
        <f>'DATA DASH'!C6442</f>
        <v/>
      </c>
      <c r="D6442">
        <f>'DATA DASH'!D6442</f>
        <v/>
      </c>
      <c r="E6442">
        <f>'DATA DASH'!E6442</f>
        <v/>
      </c>
      <c r="F6442">
        <f>'DATA DASH'!F6442</f>
        <v/>
      </c>
      <c r="G6442">
        <f>'DATA DASH'!G6442</f>
        <v/>
      </c>
      <c r="H6442">
        <f>'DATA DASH'!H6442</f>
        <v/>
      </c>
      <c r="I6442">
        <f>'DATA DASH'!I6442</f>
        <v/>
      </c>
      <c r="J6442">
        <f>'DATA DASH'!J6442</f>
        <v/>
      </c>
      <c r="K6442">
        <f>'DATA DASH'!K6442</f>
        <v/>
      </c>
      <c r="L6442">
        <f>'DATA DASH'!L6442</f>
        <v/>
      </c>
      <c r="M6442">
        <f>'DATA DASH'!M6442</f>
        <v/>
      </c>
    </row>
    <row r="6443">
      <c r="A6443">
        <f>'DATA DASH'!A6443</f>
        <v/>
      </c>
      <c r="B6443">
        <f>'DATA DASH'!B6443</f>
        <v/>
      </c>
      <c r="C6443">
        <f>'DATA DASH'!C6443</f>
        <v/>
      </c>
      <c r="D6443">
        <f>'DATA DASH'!D6443</f>
        <v/>
      </c>
      <c r="E6443">
        <f>'DATA DASH'!E6443</f>
        <v/>
      </c>
      <c r="F6443">
        <f>'DATA DASH'!F6443</f>
        <v/>
      </c>
      <c r="G6443">
        <f>'DATA DASH'!G6443</f>
        <v/>
      </c>
      <c r="H6443">
        <f>'DATA DASH'!H6443</f>
        <v/>
      </c>
      <c r="I6443">
        <f>'DATA DASH'!I6443</f>
        <v/>
      </c>
      <c r="J6443">
        <f>'DATA DASH'!J6443</f>
        <v/>
      </c>
      <c r="K6443">
        <f>'DATA DASH'!K6443</f>
        <v/>
      </c>
      <c r="L6443">
        <f>'DATA DASH'!L6443</f>
        <v/>
      </c>
      <c r="M6443">
        <f>'DATA DASH'!M6443</f>
        <v/>
      </c>
    </row>
    <row r="6444">
      <c r="A6444">
        <f>'DATA DASH'!A6444</f>
        <v/>
      </c>
      <c r="B6444">
        <f>'DATA DASH'!B6444</f>
        <v/>
      </c>
      <c r="C6444">
        <f>'DATA DASH'!C6444</f>
        <v/>
      </c>
      <c r="D6444">
        <f>'DATA DASH'!D6444</f>
        <v/>
      </c>
      <c r="E6444">
        <f>'DATA DASH'!E6444</f>
        <v/>
      </c>
      <c r="F6444">
        <f>'DATA DASH'!F6444</f>
        <v/>
      </c>
      <c r="G6444">
        <f>'DATA DASH'!G6444</f>
        <v/>
      </c>
      <c r="H6444">
        <f>'DATA DASH'!H6444</f>
        <v/>
      </c>
      <c r="I6444">
        <f>'DATA DASH'!I6444</f>
        <v/>
      </c>
      <c r="J6444">
        <f>'DATA DASH'!J6444</f>
        <v/>
      </c>
      <c r="K6444">
        <f>'DATA DASH'!K6444</f>
        <v/>
      </c>
      <c r="L6444">
        <f>'DATA DASH'!L6444</f>
        <v/>
      </c>
      <c r="M6444">
        <f>'DATA DASH'!M6444</f>
        <v/>
      </c>
    </row>
    <row r="6445">
      <c r="A6445">
        <f>'DATA DASH'!A6445</f>
        <v/>
      </c>
      <c r="B6445">
        <f>'DATA DASH'!B6445</f>
        <v/>
      </c>
      <c r="C6445">
        <f>'DATA DASH'!C6445</f>
        <v/>
      </c>
      <c r="D6445">
        <f>'DATA DASH'!D6445</f>
        <v/>
      </c>
      <c r="E6445">
        <f>'DATA DASH'!E6445</f>
        <v/>
      </c>
      <c r="F6445">
        <f>'DATA DASH'!F6445</f>
        <v/>
      </c>
      <c r="G6445">
        <f>'DATA DASH'!G6445</f>
        <v/>
      </c>
      <c r="H6445">
        <f>'DATA DASH'!H6445</f>
        <v/>
      </c>
      <c r="I6445">
        <f>'DATA DASH'!I6445</f>
        <v/>
      </c>
      <c r="J6445">
        <f>'DATA DASH'!J6445</f>
        <v/>
      </c>
      <c r="K6445">
        <f>'DATA DASH'!K6445</f>
        <v/>
      </c>
      <c r="L6445">
        <f>'DATA DASH'!L6445</f>
        <v/>
      </c>
      <c r="M6445">
        <f>'DATA DASH'!M6445</f>
        <v/>
      </c>
    </row>
    <row r="6446">
      <c r="A6446">
        <f>'DATA DASH'!A6446</f>
        <v/>
      </c>
      <c r="B6446">
        <f>'DATA DASH'!B6446</f>
        <v/>
      </c>
      <c r="C6446">
        <f>'DATA DASH'!C6446</f>
        <v/>
      </c>
      <c r="D6446">
        <f>'DATA DASH'!D6446</f>
        <v/>
      </c>
      <c r="E6446">
        <f>'DATA DASH'!E6446</f>
        <v/>
      </c>
      <c r="F6446">
        <f>'DATA DASH'!F6446</f>
        <v/>
      </c>
      <c r="G6446">
        <f>'DATA DASH'!G6446</f>
        <v/>
      </c>
      <c r="H6446">
        <f>'DATA DASH'!H6446</f>
        <v/>
      </c>
      <c r="I6446">
        <f>'DATA DASH'!I6446</f>
        <v/>
      </c>
      <c r="J6446">
        <f>'DATA DASH'!J6446</f>
        <v/>
      </c>
      <c r="K6446">
        <f>'DATA DASH'!K6446</f>
        <v/>
      </c>
      <c r="L6446">
        <f>'DATA DASH'!L6446</f>
        <v/>
      </c>
      <c r="M6446">
        <f>'DATA DASH'!M6446</f>
        <v/>
      </c>
    </row>
    <row r="6447">
      <c r="A6447">
        <f>'DATA DASH'!A6447</f>
        <v/>
      </c>
      <c r="B6447">
        <f>'DATA DASH'!B6447</f>
        <v/>
      </c>
      <c r="C6447">
        <f>'DATA DASH'!C6447</f>
        <v/>
      </c>
      <c r="D6447">
        <f>'DATA DASH'!D6447</f>
        <v/>
      </c>
      <c r="E6447">
        <f>'DATA DASH'!E6447</f>
        <v/>
      </c>
      <c r="F6447">
        <f>'DATA DASH'!F6447</f>
        <v/>
      </c>
      <c r="G6447">
        <f>'DATA DASH'!G6447</f>
        <v/>
      </c>
      <c r="H6447">
        <f>'DATA DASH'!H6447</f>
        <v/>
      </c>
      <c r="I6447">
        <f>'DATA DASH'!I6447</f>
        <v/>
      </c>
      <c r="J6447">
        <f>'DATA DASH'!J6447</f>
        <v/>
      </c>
      <c r="K6447">
        <f>'DATA DASH'!K6447</f>
        <v/>
      </c>
      <c r="L6447">
        <f>'DATA DASH'!L6447</f>
        <v/>
      </c>
      <c r="M6447">
        <f>'DATA DASH'!M6447</f>
        <v/>
      </c>
    </row>
    <row r="6448">
      <c r="A6448">
        <f>'DATA DASH'!A6448</f>
        <v/>
      </c>
      <c r="B6448">
        <f>'DATA DASH'!B6448</f>
        <v/>
      </c>
      <c r="C6448">
        <f>'DATA DASH'!C6448</f>
        <v/>
      </c>
      <c r="D6448">
        <f>'DATA DASH'!D6448</f>
        <v/>
      </c>
      <c r="E6448">
        <f>'DATA DASH'!E6448</f>
        <v/>
      </c>
      <c r="F6448">
        <f>'DATA DASH'!F6448</f>
        <v/>
      </c>
      <c r="G6448">
        <f>'DATA DASH'!G6448</f>
        <v/>
      </c>
      <c r="H6448">
        <f>'DATA DASH'!H6448</f>
        <v/>
      </c>
      <c r="I6448">
        <f>'DATA DASH'!I6448</f>
        <v/>
      </c>
      <c r="J6448">
        <f>'DATA DASH'!J6448</f>
        <v/>
      </c>
      <c r="K6448">
        <f>'DATA DASH'!K6448</f>
        <v/>
      </c>
      <c r="L6448">
        <f>'DATA DASH'!L6448</f>
        <v/>
      </c>
      <c r="M6448">
        <f>'DATA DASH'!M6448</f>
        <v/>
      </c>
    </row>
    <row r="6449">
      <c r="A6449">
        <f>'DATA DASH'!A6449</f>
        <v/>
      </c>
      <c r="B6449">
        <f>'DATA DASH'!B6449</f>
        <v/>
      </c>
      <c r="C6449">
        <f>'DATA DASH'!C6449</f>
        <v/>
      </c>
      <c r="D6449">
        <f>'DATA DASH'!D6449</f>
        <v/>
      </c>
      <c r="E6449">
        <f>'DATA DASH'!E6449</f>
        <v/>
      </c>
      <c r="F6449">
        <f>'DATA DASH'!F6449</f>
        <v/>
      </c>
      <c r="G6449">
        <f>'DATA DASH'!G6449</f>
        <v/>
      </c>
      <c r="H6449">
        <f>'DATA DASH'!H6449</f>
        <v/>
      </c>
      <c r="I6449">
        <f>'DATA DASH'!I6449</f>
        <v/>
      </c>
      <c r="J6449">
        <f>'DATA DASH'!J6449</f>
        <v/>
      </c>
      <c r="K6449">
        <f>'DATA DASH'!K6449</f>
        <v/>
      </c>
      <c r="L6449">
        <f>'DATA DASH'!L6449</f>
        <v/>
      </c>
      <c r="M6449">
        <f>'DATA DASH'!M6449</f>
        <v/>
      </c>
    </row>
    <row r="6450">
      <c r="A6450">
        <f>'DATA DASH'!A6450</f>
        <v/>
      </c>
      <c r="B6450">
        <f>'DATA DASH'!B6450</f>
        <v/>
      </c>
      <c r="C6450">
        <f>'DATA DASH'!C6450</f>
        <v/>
      </c>
      <c r="D6450">
        <f>'DATA DASH'!D6450</f>
        <v/>
      </c>
      <c r="E6450">
        <f>'DATA DASH'!E6450</f>
        <v/>
      </c>
      <c r="F6450">
        <f>'DATA DASH'!F6450</f>
        <v/>
      </c>
      <c r="G6450">
        <f>'DATA DASH'!G6450</f>
        <v/>
      </c>
      <c r="H6450">
        <f>'DATA DASH'!H6450</f>
        <v/>
      </c>
      <c r="I6450">
        <f>'DATA DASH'!I6450</f>
        <v/>
      </c>
      <c r="J6450">
        <f>'DATA DASH'!J6450</f>
        <v/>
      </c>
      <c r="K6450">
        <f>'DATA DASH'!K6450</f>
        <v/>
      </c>
      <c r="L6450">
        <f>'DATA DASH'!L6450</f>
        <v/>
      </c>
      <c r="M6450">
        <f>'DATA DASH'!M6450</f>
        <v/>
      </c>
    </row>
    <row r="6451">
      <c r="A6451">
        <f>'DATA DASH'!A6451</f>
        <v/>
      </c>
      <c r="B6451">
        <f>'DATA DASH'!B6451</f>
        <v/>
      </c>
      <c r="C6451">
        <f>'DATA DASH'!C6451</f>
        <v/>
      </c>
      <c r="D6451">
        <f>'DATA DASH'!D6451</f>
        <v/>
      </c>
      <c r="E6451">
        <f>'DATA DASH'!E6451</f>
        <v/>
      </c>
      <c r="F6451">
        <f>'DATA DASH'!F6451</f>
        <v/>
      </c>
      <c r="G6451">
        <f>'DATA DASH'!G6451</f>
        <v/>
      </c>
      <c r="H6451">
        <f>'DATA DASH'!H6451</f>
        <v/>
      </c>
      <c r="I6451">
        <f>'DATA DASH'!I6451</f>
        <v/>
      </c>
      <c r="J6451">
        <f>'DATA DASH'!J6451</f>
        <v/>
      </c>
      <c r="K6451">
        <f>'DATA DASH'!K6451</f>
        <v/>
      </c>
      <c r="L6451">
        <f>'DATA DASH'!L6451</f>
        <v/>
      </c>
      <c r="M6451">
        <f>'DATA DASH'!M6451</f>
        <v/>
      </c>
    </row>
    <row r="6452">
      <c r="A6452">
        <f>'DATA DASH'!A6452</f>
        <v/>
      </c>
      <c r="B6452">
        <f>'DATA DASH'!B6452</f>
        <v/>
      </c>
      <c r="C6452">
        <f>'DATA DASH'!C6452</f>
        <v/>
      </c>
      <c r="D6452">
        <f>'DATA DASH'!D6452</f>
        <v/>
      </c>
      <c r="E6452">
        <f>'DATA DASH'!E6452</f>
        <v/>
      </c>
      <c r="F6452">
        <f>'DATA DASH'!F6452</f>
        <v/>
      </c>
      <c r="G6452">
        <f>'DATA DASH'!G6452</f>
        <v/>
      </c>
      <c r="H6452">
        <f>'DATA DASH'!H6452</f>
        <v/>
      </c>
      <c r="I6452">
        <f>'DATA DASH'!I6452</f>
        <v/>
      </c>
      <c r="J6452">
        <f>'DATA DASH'!J6452</f>
        <v/>
      </c>
      <c r="K6452">
        <f>'DATA DASH'!K6452</f>
        <v/>
      </c>
      <c r="L6452">
        <f>'DATA DASH'!L6452</f>
        <v/>
      </c>
      <c r="M6452">
        <f>'DATA DASH'!M6452</f>
        <v/>
      </c>
    </row>
    <row r="6453">
      <c r="A6453">
        <f>'DATA DASH'!A6453</f>
        <v/>
      </c>
      <c r="B6453">
        <f>'DATA DASH'!B6453</f>
        <v/>
      </c>
      <c r="C6453">
        <f>'DATA DASH'!C6453</f>
        <v/>
      </c>
      <c r="D6453">
        <f>'DATA DASH'!D6453</f>
        <v/>
      </c>
      <c r="E6453">
        <f>'DATA DASH'!E6453</f>
        <v/>
      </c>
      <c r="F6453">
        <f>'DATA DASH'!F6453</f>
        <v/>
      </c>
      <c r="G6453">
        <f>'DATA DASH'!G6453</f>
        <v/>
      </c>
      <c r="H6453">
        <f>'DATA DASH'!H6453</f>
        <v/>
      </c>
      <c r="I6453">
        <f>'DATA DASH'!I6453</f>
        <v/>
      </c>
      <c r="J6453">
        <f>'DATA DASH'!J6453</f>
        <v/>
      </c>
      <c r="K6453">
        <f>'DATA DASH'!K6453</f>
        <v/>
      </c>
      <c r="L6453">
        <f>'DATA DASH'!L6453</f>
        <v/>
      </c>
      <c r="M6453">
        <f>'DATA DASH'!M6453</f>
        <v/>
      </c>
    </row>
    <row r="6454">
      <c r="A6454">
        <f>'DATA DASH'!A6454</f>
        <v/>
      </c>
      <c r="B6454">
        <f>'DATA DASH'!B6454</f>
        <v/>
      </c>
      <c r="C6454">
        <f>'DATA DASH'!C6454</f>
        <v/>
      </c>
      <c r="D6454">
        <f>'DATA DASH'!D6454</f>
        <v/>
      </c>
      <c r="E6454">
        <f>'DATA DASH'!E6454</f>
        <v/>
      </c>
      <c r="F6454">
        <f>'DATA DASH'!F6454</f>
        <v/>
      </c>
      <c r="G6454">
        <f>'DATA DASH'!G6454</f>
        <v/>
      </c>
      <c r="H6454">
        <f>'DATA DASH'!H6454</f>
        <v/>
      </c>
      <c r="I6454">
        <f>'DATA DASH'!I6454</f>
        <v/>
      </c>
      <c r="J6454">
        <f>'DATA DASH'!J6454</f>
        <v/>
      </c>
      <c r="K6454">
        <f>'DATA DASH'!K6454</f>
        <v/>
      </c>
      <c r="L6454">
        <f>'DATA DASH'!L6454</f>
        <v/>
      </c>
      <c r="M6454">
        <f>'DATA DASH'!M6454</f>
        <v/>
      </c>
    </row>
    <row r="6455">
      <c r="A6455">
        <f>'DATA DASH'!A6455</f>
        <v/>
      </c>
      <c r="B6455">
        <f>'DATA DASH'!B6455</f>
        <v/>
      </c>
      <c r="C6455">
        <f>'DATA DASH'!C6455</f>
        <v/>
      </c>
      <c r="D6455">
        <f>'DATA DASH'!D6455</f>
        <v/>
      </c>
      <c r="E6455">
        <f>'DATA DASH'!E6455</f>
        <v/>
      </c>
      <c r="F6455">
        <f>'DATA DASH'!F6455</f>
        <v/>
      </c>
      <c r="G6455">
        <f>'DATA DASH'!G6455</f>
        <v/>
      </c>
      <c r="H6455">
        <f>'DATA DASH'!H6455</f>
        <v/>
      </c>
      <c r="I6455">
        <f>'DATA DASH'!I6455</f>
        <v/>
      </c>
      <c r="J6455">
        <f>'DATA DASH'!J6455</f>
        <v/>
      </c>
      <c r="K6455">
        <f>'DATA DASH'!K6455</f>
        <v/>
      </c>
      <c r="L6455">
        <f>'DATA DASH'!L6455</f>
        <v/>
      </c>
      <c r="M6455">
        <f>'DATA DASH'!M6455</f>
        <v/>
      </c>
    </row>
    <row r="6456">
      <c r="A6456">
        <f>'DATA DASH'!A6456</f>
        <v/>
      </c>
      <c r="B6456">
        <f>'DATA DASH'!B6456</f>
        <v/>
      </c>
      <c r="C6456">
        <f>'DATA DASH'!C6456</f>
        <v/>
      </c>
      <c r="D6456">
        <f>'DATA DASH'!D6456</f>
        <v/>
      </c>
      <c r="E6456">
        <f>'DATA DASH'!E6456</f>
        <v/>
      </c>
      <c r="F6456">
        <f>'DATA DASH'!F6456</f>
        <v/>
      </c>
      <c r="G6456">
        <f>'DATA DASH'!G6456</f>
        <v/>
      </c>
      <c r="H6456">
        <f>'DATA DASH'!H6456</f>
        <v/>
      </c>
      <c r="I6456">
        <f>'DATA DASH'!I6456</f>
        <v/>
      </c>
      <c r="J6456">
        <f>'DATA DASH'!J6456</f>
        <v/>
      </c>
      <c r="K6456">
        <f>'DATA DASH'!K6456</f>
        <v/>
      </c>
      <c r="L6456">
        <f>'DATA DASH'!L6456</f>
        <v/>
      </c>
      <c r="M6456">
        <f>'DATA DASH'!M6456</f>
        <v/>
      </c>
    </row>
    <row r="6457">
      <c r="A6457">
        <f>'DATA DASH'!A6457</f>
        <v/>
      </c>
      <c r="B6457">
        <f>'DATA DASH'!B6457</f>
        <v/>
      </c>
      <c r="C6457">
        <f>'DATA DASH'!C6457</f>
        <v/>
      </c>
      <c r="D6457">
        <f>'DATA DASH'!D6457</f>
        <v/>
      </c>
      <c r="E6457">
        <f>'DATA DASH'!E6457</f>
        <v/>
      </c>
      <c r="F6457">
        <f>'DATA DASH'!F6457</f>
        <v/>
      </c>
      <c r="G6457">
        <f>'DATA DASH'!G6457</f>
        <v/>
      </c>
      <c r="H6457">
        <f>'DATA DASH'!H6457</f>
        <v/>
      </c>
      <c r="I6457">
        <f>'DATA DASH'!I6457</f>
        <v/>
      </c>
      <c r="J6457">
        <f>'DATA DASH'!J6457</f>
        <v/>
      </c>
      <c r="K6457">
        <f>'DATA DASH'!K6457</f>
        <v/>
      </c>
      <c r="L6457">
        <f>'DATA DASH'!L6457</f>
        <v/>
      </c>
      <c r="M6457">
        <f>'DATA DASH'!M6457</f>
        <v/>
      </c>
    </row>
    <row r="6458">
      <c r="A6458">
        <f>'DATA DASH'!A6458</f>
        <v/>
      </c>
      <c r="B6458">
        <f>'DATA DASH'!B6458</f>
        <v/>
      </c>
      <c r="C6458">
        <f>'DATA DASH'!C6458</f>
        <v/>
      </c>
      <c r="D6458">
        <f>'DATA DASH'!D6458</f>
        <v/>
      </c>
      <c r="E6458">
        <f>'DATA DASH'!E6458</f>
        <v/>
      </c>
      <c r="F6458">
        <f>'DATA DASH'!F6458</f>
        <v/>
      </c>
      <c r="G6458">
        <f>'DATA DASH'!G6458</f>
        <v/>
      </c>
      <c r="H6458">
        <f>'DATA DASH'!H6458</f>
        <v/>
      </c>
      <c r="I6458">
        <f>'DATA DASH'!I6458</f>
        <v/>
      </c>
      <c r="J6458">
        <f>'DATA DASH'!J6458</f>
        <v/>
      </c>
      <c r="K6458">
        <f>'DATA DASH'!K6458</f>
        <v/>
      </c>
      <c r="L6458">
        <f>'DATA DASH'!L6458</f>
        <v/>
      </c>
      <c r="M6458">
        <f>'DATA DASH'!M6458</f>
        <v/>
      </c>
    </row>
    <row r="6459">
      <c r="A6459">
        <f>'DATA DASH'!A6459</f>
        <v/>
      </c>
      <c r="B6459">
        <f>'DATA DASH'!B6459</f>
        <v/>
      </c>
      <c r="C6459">
        <f>'DATA DASH'!C6459</f>
        <v/>
      </c>
      <c r="D6459">
        <f>'DATA DASH'!D6459</f>
        <v/>
      </c>
      <c r="E6459">
        <f>'DATA DASH'!E6459</f>
        <v/>
      </c>
      <c r="F6459">
        <f>'DATA DASH'!F6459</f>
        <v/>
      </c>
      <c r="G6459">
        <f>'DATA DASH'!G6459</f>
        <v/>
      </c>
      <c r="H6459">
        <f>'DATA DASH'!H6459</f>
        <v/>
      </c>
      <c r="I6459">
        <f>'DATA DASH'!I6459</f>
        <v/>
      </c>
      <c r="J6459">
        <f>'DATA DASH'!J6459</f>
        <v/>
      </c>
      <c r="K6459">
        <f>'DATA DASH'!K6459</f>
        <v/>
      </c>
      <c r="L6459">
        <f>'DATA DASH'!L6459</f>
        <v/>
      </c>
      <c r="M6459">
        <f>'DATA DASH'!M6459</f>
        <v/>
      </c>
    </row>
    <row r="6460">
      <c r="A6460">
        <f>'DATA DASH'!A6460</f>
        <v/>
      </c>
      <c r="B6460">
        <f>'DATA DASH'!B6460</f>
        <v/>
      </c>
      <c r="C6460">
        <f>'DATA DASH'!C6460</f>
        <v/>
      </c>
      <c r="D6460">
        <f>'DATA DASH'!D6460</f>
        <v/>
      </c>
      <c r="E6460">
        <f>'DATA DASH'!E6460</f>
        <v/>
      </c>
      <c r="F6460">
        <f>'DATA DASH'!F6460</f>
        <v/>
      </c>
      <c r="G6460">
        <f>'DATA DASH'!G6460</f>
        <v/>
      </c>
      <c r="H6460">
        <f>'DATA DASH'!H6460</f>
        <v/>
      </c>
      <c r="I6460">
        <f>'DATA DASH'!I6460</f>
        <v/>
      </c>
      <c r="J6460">
        <f>'DATA DASH'!J6460</f>
        <v/>
      </c>
      <c r="K6460">
        <f>'DATA DASH'!K6460</f>
        <v/>
      </c>
      <c r="L6460">
        <f>'DATA DASH'!L6460</f>
        <v/>
      </c>
      <c r="M6460">
        <f>'DATA DASH'!M6460</f>
        <v/>
      </c>
    </row>
    <row r="6461">
      <c r="A6461">
        <f>'DATA DASH'!A6461</f>
        <v/>
      </c>
      <c r="B6461">
        <f>'DATA DASH'!B6461</f>
        <v/>
      </c>
      <c r="C6461">
        <f>'DATA DASH'!C6461</f>
        <v/>
      </c>
      <c r="D6461">
        <f>'DATA DASH'!D6461</f>
        <v/>
      </c>
      <c r="E6461">
        <f>'DATA DASH'!E6461</f>
        <v/>
      </c>
      <c r="F6461">
        <f>'DATA DASH'!F6461</f>
        <v/>
      </c>
      <c r="G6461">
        <f>'DATA DASH'!G6461</f>
        <v/>
      </c>
      <c r="H6461">
        <f>'DATA DASH'!H6461</f>
        <v/>
      </c>
      <c r="I6461">
        <f>'DATA DASH'!I6461</f>
        <v/>
      </c>
      <c r="J6461">
        <f>'DATA DASH'!J6461</f>
        <v/>
      </c>
      <c r="K6461">
        <f>'DATA DASH'!K6461</f>
        <v/>
      </c>
      <c r="L6461">
        <f>'DATA DASH'!L6461</f>
        <v/>
      </c>
      <c r="M6461">
        <f>'DATA DASH'!M6461</f>
        <v/>
      </c>
    </row>
    <row r="6462">
      <c r="A6462">
        <f>'DATA DASH'!A6462</f>
        <v/>
      </c>
      <c r="B6462">
        <f>'DATA DASH'!B6462</f>
        <v/>
      </c>
      <c r="C6462">
        <f>'DATA DASH'!C6462</f>
        <v/>
      </c>
      <c r="D6462">
        <f>'DATA DASH'!D6462</f>
        <v/>
      </c>
      <c r="E6462">
        <f>'DATA DASH'!E6462</f>
        <v/>
      </c>
      <c r="F6462">
        <f>'DATA DASH'!F6462</f>
        <v/>
      </c>
      <c r="G6462">
        <f>'DATA DASH'!G6462</f>
        <v/>
      </c>
      <c r="H6462">
        <f>'DATA DASH'!H6462</f>
        <v/>
      </c>
      <c r="I6462">
        <f>'DATA DASH'!I6462</f>
        <v/>
      </c>
      <c r="J6462">
        <f>'DATA DASH'!J6462</f>
        <v/>
      </c>
      <c r="K6462">
        <f>'DATA DASH'!K6462</f>
        <v/>
      </c>
      <c r="L6462">
        <f>'DATA DASH'!L6462</f>
        <v/>
      </c>
      <c r="M6462">
        <f>'DATA DASH'!M6462</f>
        <v/>
      </c>
    </row>
    <row r="6463">
      <c r="A6463">
        <f>'DATA DASH'!A6463</f>
        <v/>
      </c>
      <c r="B6463">
        <f>'DATA DASH'!B6463</f>
        <v/>
      </c>
      <c r="C6463">
        <f>'DATA DASH'!C6463</f>
        <v/>
      </c>
      <c r="D6463">
        <f>'DATA DASH'!D6463</f>
        <v/>
      </c>
      <c r="E6463">
        <f>'DATA DASH'!E6463</f>
        <v/>
      </c>
      <c r="F6463">
        <f>'DATA DASH'!F6463</f>
        <v/>
      </c>
      <c r="G6463">
        <f>'DATA DASH'!G6463</f>
        <v/>
      </c>
      <c r="H6463">
        <f>'DATA DASH'!H6463</f>
        <v/>
      </c>
      <c r="I6463">
        <f>'DATA DASH'!I6463</f>
        <v/>
      </c>
      <c r="J6463">
        <f>'DATA DASH'!J6463</f>
        <v/>
      </c>
      <c r="K6463">
        <f>'DATA DASH'!K6463</f>
        <v/>
      </c>
      <c r="L6463">
        <f>'DATA DASH'!L6463</f>
        <v/>
      </c>
      <c r="M6463">
        <f>'DATA DASH'!M6463</f>
        <v/>
      </c>
    </row>
    <row r="6464">
      <c r="A6464">
        <f>'DATA DASH'!A6464</f>
        <v/>
      </c>
      <c r="B6464">
        <f>'DATA DASH'!B6464</f>
        <v/>
      </c>
      <c r="C6464">
        <f>'DATA DASH'!C6464</f>
        <v/>
      </c>
      <c r="D6464">
        <f>'DATA DASH'!D6464</f>
        <v/>
      </c>
      <c r="E6464">
        <f>'DATA DASH'!E6464</f>
        <v/>
      </c>
      <c r="F6464">
        <f>'DATA DASH'!F6464</f>
        <v/>
      </c>
      <c r="G6464">
        <f>'DATA DASH'!G6464</f>
        <v/>
      </c>
      <c r="H6464">
        <f>'DATA DASH'!H6464</f>
        <v/>
      </c>
      <c r="I6464">
        <f>'DATA DASH'!I6464</f>
        <v/>
      </c>
      <c r="J6464">
        <f>'DATA DASH'!J6464</f>
        <v/>
      </c>
      <c r="K6464">
        <f>'DATA DASH'!K6464</f>
        <v/>
      </c>
      <c r="L6464">
        <f>'DATA DASH'!L6464</f>
        <v/>
      </c>
      <c r="M6464">
        <f>'DATA DASH'!M6464</f>
        <v/>
      </c>
    </row>
    <row r="6465">
      <c r="A6465">
        <f>'DATA DASH'!A6465</f>
        <v/>
      </c>
      <c r="B6465">
        <f>'DATA DASH'!B6465</f>
        <v/>
      </c>
      <c r="C6465">
        <f>'DATA DASH'!C6465</f>
        <v/>
      </c>
      <c r="D6465">
        <f>'DATA DASH'!D6465</f>
        <v/>
      </c>
      <c r="E6465">
        <f>'DATA DASH'!E6465</f>
        <v/>
      </c>
      <c r="F6465">
        <f>'DATA DASH'!F6465</f>
        <v/>
      </c>
      <c r="G6465">
        <f>'DATA DASH'!G6465</f>
        <v/>
      </c>
      <c r="H6465">
        <f>'DATA DASH'!H6465</f>
        <v/>
      </c>
      <c r="I6465">
        <f>'DATA DASH'!I6465</f>
        <v/>
      </c>
      <c r="J6465">
        <f>'DATA DASH'!J6465</f>
        <v/>
      </c>
      <c r="K6465">
        <f>'DATA DASH'!K6465</f>
        <v/>
      </c>
      <c r="L6465">
        <f>'DATA DASH'!L6465</f>
        <v/>
      </c>
      <c r="M6465">
        <f>'DATA DASH'!M6465</f>
        <v/>
      </c>
    </row>
    <row r="6466">
      <c r="A6466">
        <f>'DATA DASH'!A6466</f>
        <v/>
      </c>
      <c r="B6466">
        <f>'DATA DASH'!B6466</f>
        <v/>
      </c>
      <c r="C6466">
        <f>'DATA DASH'!C6466</f>
        <v/>
      </c>
      <c r="D6466">
        <f>'DATA DASH'!D6466</f>
        <v/>
      </c>
      <c r="E6466">
        <f>'DATA DASH'!E6466</f>
        <v/>
      </c>
      <c r="F6466">
        <f>'DATA DASH'!F6466</f>
        <v/>
      </c>
      <c r="G6466">
        <f>'DATA DASH'!G6466</f>
        <v/>
      </c>
      <c r="H6466">
        <f>'DATA DASH'!H6466</f>
        <v/>
      </c>
      <c r="I6466">
        <f>'DATA DASH'!I6466</f>
        <v/>
      </c>
      <c r="J6466">
        <f>'DATA DASH'!J6466</f>
        <v/>
      </c>
      <c r="K6466">
        <f>'DATA DASH'!K6466</f>
        <v/>
      </c>
      <c r="L6466">
        <f>'DATA DASH'!L6466</f>
        <v/>
      </c>
      <c r="M6466">
        <f>'DATA DASH'!M6466</f>
        <v/>
      </c>
    </row>
    <row r="6467">
      <c r="A6467">
        <f>'DATA DASH'!A6467</f>
        <v/>
      </c>
      <c r="B6467">
        <f>'DATA DASH'!B6467</f>
        <v/>
      </c>
      <c r="C6467">
        <f>'DATA DASH'!C6467</f>
        <v/>
      </c>
      <c r="D6467">
        <f>'DATA DASH'!D6467</f>
        <v/>
      </c>
      <c r="E6467">
        <f>'DATA DASH'!E6467</f>
        <v/>
      </c>
      <c r="F6467">
        <f>'DATA DASH'!F6467</f>
        <v/>
      </c>
      <c r="G6467">
        <f>'DATA DASH'!G6467</f>
        <v/>
      </c>
      <c r="H6467">
        <f>'DATA DASH'!H6467</f>
        <v/>
      </c>
      <c r="I6467">
        <f>'DATA DASH'!I6467</f>
        <v/>
      </c>
      <c r="J6467">
        <f>'DATA DASH'!J6467</f>
        <v/>
      </c>
      <c r="K6467">
        <f>'DATA DASH'!K6467</f>
        <v/>
      </c>
      <c r="L6467">
        <f>'DATA DASH'!L6467</f>
        <v/>
      </c>
      <c r="M6467">
        <f>'DATA DASH'!M6467</f>
        <v/>
      </c>
    </row>
    <row r="6468">
      <c r="A6468">
        <f>'DATA DASH'!A6468</f>
        <v/>
      </c>
      <c r="B6468">
        <f>'DATA DASH'!B6468</f>
        <v/>
      </c>
      <c r="C6468">
        <f>'DATA DASH'!C6468</f>
        <v/>
      </c>
      <c r="D6468">
        <f>'DATA DASH'!D6468</f>
        <v/>
      </c>
      <c r="E6468">
        <f>'DATA DASH'!E6468</f>
        <v/>
      </c>
      <c r="F6468">
        <f>'DATA DASH'!F6468</f>
        <v/>
      </c>
      <c r="G6468">
        <f>'DATA DASH'!G6468</f>
        <v/>
      </c>
      <c r="H6468">
        <f>'DATA DASH'!H6468</f>
        <v/>
      </c>
      <c r="I6468">
        <f>'DATA DASH'!I6468</f>
        <v/>
      </c>
      <c r="J6468">
        <f>'DATA DASH'!J6468</f>
        <v/>
      </c>
      <c r="K6468">
        <f>'DATA DASH'!K6468</f>
        <v/>
      </c>
      <c r="L6468">
        <f>'DATA DASH'!L6468</f>
        <v/>
      </c>
      <c r="M6468">
        <f>'DATA DASH'!M6468</f>
        <v/>
      </c>
    </row>
    <row r="6469">
      <c r="A6469">
        <f>'DATA DASH'!A6469</f>
        <v/>
      </c>
      <c r="B6469">
        <f>'DATA DASH'!B6469</f>
        <v/>
      </c>
      <c r="C6469">
        <f>'DATA DASH'!C6469</f>
        <v/>
      </c>
      <c r="D6469">
        <f>'DATA DASH'!D6469</f>
        <v/>
      </c>
      <c r="E6469">
        <f>'DATA DASH'!E6469</f>
        <v/>
      </c>
      <c r="F6469">
        <f>'DATA DASH'!F6469</f>
        <v/>
      </c>
      <c r="G6469">
        <f>'DATA DASH'!G6469</f>
        <v/>
      </c>
      <c r="H6469">
        <f>'DATA DASH'!H6469</f>
        <v/>
      </c>
      <c r="I6469">
        <f>'DATA DASH'!I6469</f>
        <v/>
      </c>
      <c r="J6469">
        <f>'DATA DASH'!J6469</f>
        <v/>
      </c>
      <c r="K6469">
        <f>'DATA DASH'!K6469</f>
        <v/>
      </c>
      <c r="L6469">
        <f>'DATA DASH'!L6469</f>
        <v/>
      </c>
      <c r="M6469">
        <f>'DATA DASH'!M6469</f>
        <v/>
      </c>
    </row>
    <row r="6470">
      <c r="A6470">
        <f>'DATA DASH'!A6470</f>
        <v/>
      </c>
      <c r="B6470">
        <f>'DATA DASH'!B6470</f>
        <v/>
      </c>
      <c r="C6470">
        <f>'DATA DASH'!C6470</f>
        <v/>
      </c>
      <c r="D6470">
        <f>'DATA DASH'!D6470</f>
        <v/>
      </c>
      <c r="E6470">
        <f>'DATA DASH'!E6470</f>
        <v/>
      </c>
      <c r="F6470">
        <f>'DATA DASH'!F6470</f>
        <v/>
      </c>
      <c r="G6470">
        <f>'DATA DASH'!G6470</f>
        <v/>
      </c>
      <c r="H6470">
        <f>'DATA DASH'!H6470</f>
        <v/>
      </c>
      <c r="I6470">
        <f>'DATA DASH'!I6470</f>
        <v/>
      </c>
      <c r="J6470">
        <f>'DATA DASH'!J6470</f>
        <v/>
      </c>
      <c r="K6470">
        <f>'DATA DASH'!K6470</f>
        <v/>
      </c>
      <c r="L6470">
        <f>'DATA DASH'!L6470</f>
        <v/>
      </c>
      <c r="M6470">
        <f>'DATA DASH'!M6470</f>
        <v/>
      </c>
    </row>
    <row r="6471">
      <c r="A6471">
        <f>'DATA DASH'!A6471</f>
        <v/>
      </c>
      <c r="B6471">
        <f>'DATA DASH'!B6471</f>
        <v/>
      </c>
      <c r="C6471">
        <f>'DATA DASH'!C6471</f>
        <v/>
      </c>
      <c r="D6471">
        <f>'DATA DASH'!D6471</f>
        <v/>
      </c>
      <c r="E6471">
        <f>'DATA DASH'!E6471</f>
        <v/>
      </c>
      <c r="F6471">
        <f>'DATA DASH'!F6471</f>
        <v/>
      </c>
      <c r="G6471">
        <f>'DATA DASH'!G6471</f>
        <v/>
      </c>
      <c r="H6471">
        <f>'DATA DASH'!H6471</f>
        <v/>
      </c>
      <c r="I6471">
        <f>'DATA DASH'!I6471</f>
        <v/>
      </c>
      <c r="J6471">
        <f>'DATA DASH'!J6471</f>
        <v/>
      </c>
      <c r="K6471">
        <f>'DATA DASH'!K6471</f>
        <v/>
      </c>
      <c r="L6471">
        <f>'DATA DASH'!L6471</f>
        <v/>
      </c>
      <c r="M6471">
        <f>'DATA DASH'!M6471</f>
        <v/>
      </c>
    </row>
    <row r="6472">
      <c r="A6472">
        <f>'DATA DASH'!A6472</f>
        <v/>
      </c>
      <c r="B6472">
        <f>'DATA DASH'!B6472</f>
        <v/>
      </c>
      <c r="C6472">
        <f>'DATA DASH'!C6472</f>
        <v/>
      </c>
      <c r="D6472">
        <f>'DATA DASH'!D6472</f>
        <v/>
      </c>
      <c r="E6472">
        <f>'DATA DASH'!E6472</f>
        <v/>
      </c>
      <c r="F6472">
        <f>'DATA DASH'!F6472</f>
        <v/>
      </c>
      <c r="G6472">
        <f>'DATA DASH'!G6472</f>
        <v/>
      </c>
      <c r="H6472">
        <f>'DATA DASH'!H6472</f>
        <v/>
      </c>
      <c r="I6472">
        <f>'DATA DASH'!I6472</f>
        <v/>
      </c>
      <c r="J6472">
        <f>'DATA DASH'!J6472</f>
        <v/>
      </c>
      <c r="K6472">
        <f>'DATA DASH'!K6472</f>
        <v/>
      </c>
      <c r="L6472">
        <f>'DATA DASH'!L6472</f>
        <v/>
      </c>
      <c r="M6472">
        <f>'DATA DASH'!M6472</f>
        <v/>
      </c>
    </row>
    <row r="6473">
      <c r="A6473">
        <f>'DATA DASH'!A6473</f>
        <v/>
      </c>
      <c r="B6473">
        <f>'DATA DASH'!B6473</f>
        <v/>
      </c>
      <c r="C6473">
        <f>'DATA DASH'!C6473</f>
        <v/>
      </c>
      <c r="D6473">
        <f>'DATA DASH'!D6473</f>
        <v/>
      </c>
      <c r="E6473">
        <f>'DATA DASH'!E6473</f>
        <v/>
      </c>
      <c r="F6473">
        <f>'DATA DASH'!F6473</f>
        <v/>
      </c>
      <c r="G6473">
        <f>'DATA DASH'!G6473</f>
        <v/>
      </c>
      <c r="H6473">
        <f>'DATA DASH'!H6473</f>
        <v/>
      </c>
      <c r="I6473">
        <f>'DATA DASH'!I6473</f>
        <v/>
      </c>
      <c r="J6473">
        <f>'DATA DASH'!J6473</f>
        <v/>
      </c>
      <c r="K6473">
        <f>'DATA DASH'!K6473</f>
        <v/>
      </c>
      <c r="L6473">
        <f>'DATA DASH'!L6473</f>
        <v/>
      </c>
      <c r="M6473">
        <f>'DATA DASH'!M6473</f>
        <v/>
      </c>
    </row>
    <row r="6474">
      <c r="A6474">
        <f>'DATA DASH'!A6474</f>
        <v/>
      </c>
      <c r="B6474">
        <f>'DATA DASH'!B6474</f>
        <v/>
      </c>
      <c r="C6474">
        <f>'DATA DASH'!C6474</f>
        <v/>
      </c>
      <c r="D6474">
        <f>'DATA DASH'!D6474</f>
        <v/>
      </c>
      <c r="E6474">
        <f>'DATA DASH'!E6474</f>
        <v/>
      </c>
      <c r="F6474">
        <f>'DATA DASH'!F6474</f>
        <v/>
      </c>
      <c r="G6474">
        <f>'DATA DASH'!G6474</f>
        <v/>
      </c>
      <c r="H6474">
        <f>'DATA DASH'!H6474</f>
        <v/>
      </c>
      <c r="I6474">
        <f>'DATA DASH'!I6474</f>
        <v/>
      </c>
      <c r="J6474">
        <f>'DATA DASH'!J6474</f>
        <v/>
      </c>
      <c r="K6474">
        <f>'DATA DASH'!K6474</f>
        <v/>
      </c>
      <c r="L6474">
        <f>'DATA DASH'!L6474</f>
        <v/>
      </c>
      <c r="M6474">
        <f>'DATA DASH'!M6474</f>
        <v/>
      </c>
    </row>
    <row r="6475">
      <c r="A6475">
        <f>'DATA DASH'!A6475</f>
        <v/>
      </c>
      <c r="B6475">
        <f>'DATA DASH'!B6475</f>
        <v/>
      </c>
      <c r="C6475">
        <f>'DATA DASH'!C6475</f>
        <v/>
      </c>
      <c r="D6475">
        <f>'DATA DASH'!D6475</f>
        <v/>
      </c>
      <c r="E6475">
        <f>'DATA DASH'!E6475</f>
        <v/>
      </c>
      <c r="F6475">
        <f>'DATA DASH'!F6475</f>
        <v/>
      </c>
      <c r="G6475">
        <f>'DATA DASH'!G6475</f>
        <v/>
      </c>
      <c r="H6475">
        <f>'DATA DASH'!H6475</f>
        <v/>
      </c>
      <c r="I6475">
        <f>'DATA DASH'!I6475</f>
        <v/>
      </c>
      <c r="J6475">
        <f>'DATA DASH'!J6475</f>
        <v/>
      </c>
      <c r="K6475">
        <f>'DATA DASH'!K6475</f>
        <v/>
      </c>
      <c r="L6475">
        <f>'DATA DASH'!L6475</f>
        <v/>
      </c>
      <c r="M6475">
        <f>'DATA DASH'!M6475</f>
        <v/>
      </c>
    </row>
    <row r="6476">
      <c r="A6476">
        <f>'DATA DASH'!A6476</f>
        <v/>
      </c>
      <c r="B6476">
        <f>'DATA DASH'!B6476</f>
        <v/>
      </c>
      <c r="C6476">
        <f>'DATA DASH'!C6476</f>
        <v/>
      </c>
      <c r="D6476">
        <f>'DATA DASH'!D6476</f>
        <v/>
      </c>
      <c r="E6476">
        <f>'DATA DASH'!E6476</f>
        <v/>
      </c>
      <c r="F6476">
        <f>'DATA DASH'!F6476</f>
        <v/>
      </c>
      <c r="G6476">
        <f>'DATA DASH'!G6476</f>
        <v/>
      </c>
      <c r="H6476">
        <f>'DATA DASH'!H6476</f>
        <v/>
      </c>
      <c r="I6476">
        <f>'DATA DASH'!I6476</f>
        <v/>
      </c>
      <c r="J6476">
        <f>'DATA DASH'!J6476</f>
        <v/>
      </c>
      <c r="K6476">
        <f>'DATA DASH'!K6476</f>
        <v/>
      </c>
      <c r="L6476">
        <f>'DATA DASH'!L6476</f>
        <v/>
      </c>
      <c r="M6476">
        <f>'DATA DASH'!M6476</f>
        <v/>
      </c>
    </row>
    <row r="6477">
      <c r="A6477">
        <f>'DATA DASH'!A6477</f>
        <v/>
      </c>
      <c r="B6477">
        <f>'DATA DASH'!B6477</f>
        <v/>
      </c>
      <c r="C6477">
        <f>'DATA DASH'!C6477</f>
        <v/>
      </c>
      <c r="D6477">
        <f>'DATA DASH'!D6477</f>
        <v/>
      </c>
      <c r="E6477">
        <f>'DATA DASH'!E6477</f>
        <v/>
      </c>
      <c r="F6477">
        <f>'DATA DASH'!F6477</f>
        <v/>
      </c>
      <c r="G6477">
        <f>'DATA DASH'!G6477</f>
        <v/>
      </c>
      <c r="H6477">
        <f>'DATA DASH'!H6477</f>
        <v/>
      </c>
      <c r="I6477">
        <f>'DATA DASH'!I6477</f>
        <v/>
      </c>
      <c r="J6477">
        <f>'DATA DASH'!J6477</f>
        <v/>
      </c>
      <c r="K6477">
        <f>'DATA DASH'!K6477</f>
        <v/>
      </c>
      <c r="L6477">
        <f>'DATA DASH'!L6477</f>
        <v/>
      </c>
      <c r="M6477">
        <f>'DATA DASH'!M6477</f>
        <v/>
      </c>
    </row>
    <row r="6478">
      <c r="A6478">
        <f>'DATA DASH'!A6478</f>
        <v/>
      </c>
      <c r="B6478">
        <f>'DATA DASH'!B6478</f>
        <v/>
      </c>
      <c r="C6478">
        <f>'DATA DASH'!C6478</f>
        <v/>
      </c>
      <c r="D6478">
        <f>'DATA DASH'!D6478</f>
        <v/>
      </c>
      <c r="E6478">
        <f>'DATA DASH'!E6478</f>
        <v/>
      </c>
      <c r="F6478">
        <f>'DATA DASH'!F6478</f>
        <v/>
      </c>
      <c r="G6478">
        <f>'DATA DASH'!G6478</f>
        <v/>
      </c>
      <c r="H6478">
        <f>'DATA DASH'!H6478</f>
        <v/>
      </c>
      <c r="I6478">
        <f>'DATA DASH'!I6478</f>
        <v/>
      </c>
      <c r="J6478">
        <f>'DATA DASH'!J6478</f>
        <v/>
      </c>
      <c r="K6478">
        <f>'DATA DASH'!K6478</f>
        <v/>
      </c>
      <c r="L6478">
        <f>'DATA DASH'!L6478</f>
        <v/>
      </c>
      <c r="M6478">
        <f>'DATA DASH'!M6478</f>
        <v/>
      </c>
    </row>
    <row r="6479">
      <c r="A6479">
        <f>'DATA DASH'!A6479</f>
        <v/>
      </c>
      <c r="B6479">
        <f>'DATA DASH'!B6479</f>
        <v/>
      </c>
      <c r="C6479">
        <f>'DATA DASH'!C6479</f>
        <v/>
      </c>
      <c r="D6479">
        <f>'DATA DASH'!D6479</f>
        <v/>
      </c>
      <c r="E6479">
        <f>'DATA DASH'!E6479</f>
        <v/>
      </c>
      <c r="F6479">
        <f>'DATA DASH'!F6479</f>
        <v/>
      </c>
      <c r="G6479">
        <f>'DATA DASH'!G6479</f>
        <v/>
      </c>
      <c r="H6479">
        <f>'DATA DASH'!H6479</f>
        <v/>
      </c>
      <c r="I6479">
        <f>'DATA DASH'!I6479</f>
        <v/>
      </c>
      <c r="J6479">
        <f>'DATA DASH'!J6479</f>
        <v/>
      </c>
      <c r="K6479">
        <f>'DATA DASH'!K6479</f>
        <v/>
      </c>
      <c r="L6479">
        <f>'DATA DASH'!L6479</f>
        <v/>
      </c>
      <c r="M6479">
        <f>'DATA DASH'!M6479</f>
        <v/>
      </c>
    </row>
    <row r="6480">
      <c r="A6480">
        <f>'DATA DASH'!A6480</f>
        <v/>
      </c>
      <c r="B6480">
        <f>'DATA DASH'!B6480</f>
        <v/>
      </c>
      <c r="C6480">
        <f>'DATA DASH'!C6480</f>
        <v/>
      </c>
      <c r="D6480">
        <f>'DATA DASH'!D6480</f>
        <v/>
      </c>
      <c r="E6480">
        <f>'DATA DASH'!E6480</f>
        <v/>
      </c>
      <c r="F6480">
        <f>'DATA DASH'!F6480</f>
        <v/>
      </c>
      <c r="G6480">
        <f>'DATA DASH'!G6480</f>
        <v/>
      </c>
      <c r="H6480">
        <f>'DATA DASH'!H6480</f>
        <v/>
      </c>
      <c r="I6480">
        <f>'DATA DASH'!I6480</f>
        <v/>
      </c>
      <c r="J6480">
        <f>'DATA DASH'!J6480</f>
        <v/>
      </c>
      <c r="K6480">
        <f>'DATA DASH'!K6480</f>
        <v/>
      </c>
      <c r="L6480">
        <f>'DATA DASH'!L6480</f>
        <v/>
      </c>
      <c r="M6480">
        <f>'DATA DASH'!M6480</f>
        <v/>
      </c>
    </row>
    <row r="6481">
      <c r="A6481">
        <f>'DATA DASH'!A6481</f>
        <v/>
      </c>
      <c r="B6481">
        <f>'DATA DASH'!B6481</f>
        <v/>
      </c>
      <c r="C6481">
        <f>'DATA DASH'!C6481</f>
        <v/>
      </c>
      <c r="D6481">
        <f>'DATA DASH'!D6481</f>
        <v/>
      </c>
      <c r="E6481">
        <f>'DATA DASH'!E6481</f>
        <v/>
      </c>
      <c r="F6481">
        <f>'DATA DASH'!F6481</f>
        <v/>
      </c>
      <c r="G6481">
        <f>'DATA DASH'!G6481</f>
        <v/>
      </c>
      <c r="H6481">
        <f>'DATA DASH'!H6481</f>
        <v/>
      </c>
      <c r="I6481">
        <f>'DATA DASH'!I6481</f>
        <v/>
      </c>
      <c r="J6481">
        <f>'DATA DASH'!J6481</f>
        <v/>
      </c>
      <c r="K6481">
        <f>'DATA DASH'!K6481</f>
        <v/>
      </c>
      <c r="L6481">
        <f>'DATA DASH'!L6481</f>
        <v/>
      </c>
      <c r="M6481">
        <f>'DATA DASH'!M6481</f>
        <v/>
      </c>
    </row>
    <row r="6482">
      <c r="A6482">
        <f>'DATA DASH'!A6482</f>
        <v/>
      </c>
      <c r="B6482">
        <f>'DATA DASH'!B6482</f>
        <v/>
      </c>
      <c r="C6482">
        <f>'DATA DASH'!C6482</f>
        <v/>
      </c>
      <c r="D6482">
        <f>'DATA DASH'!D6482</f>
        <v/>
      </c>
      <c r="E6482">
        <f>'DATA DASH'!E6482</f>
        <v/>
      </c>
      <c r="F6482">
        <f>'DATA DASH'!F6482</f>
        <v/>
      </c>
      <c r="G6482">
        <f>'DATA DASH'!G6482</f>
        <v/>
      </c>
      <c r="H6482">
        <f>'DATA DASH'!H6482</f>
        <v/>
      </c>
      <c r="I6482">
        <f>'DATA DASH'!I6482</f>
        <v/>
      </c>
      <c r="J6482">
        <f>'DATA DASH'!J6482</f>
        <v/>
      </c>
      <c r="K6482">
        <f>'DATA DASH'!K6482</f>
        <v/>
      </c>
      <c r="L6482">
        <f>'DATA DASH'!L6482</f>
        <v/>
      </c>
      <c r="M6482">
        <f>'DATA DASH'!M6482</f>
        <v/>
      </c>
    </row>
    <row r="6483">
      <c r="A6483">
        <f>'DATA DASH'!A6483</f>
        <v/>
      </c>
      <c r="B6483">
        <f>'DATA DASH'!B6483</f>
        <v/>
      </c>
      <c r="C6483">
        <f>'DATA DASH'!C6483</f>
        <v/>
      </c>
      <c r="D6483">
        <f>'DATA DASH'!D6483</f>
        <v/>
      </c>
      <c r="E6483">
        <f>'DATA DASH'!E6483</f>
        <v/>
      </c>
      <c r="F6483">
        <f>'DATA DASH'!F6483</f>
        <v/>
      </c>
      <c r="G6483">
        <f>'DATA DASH'!G6483</f>
        <v/>
      </c>
      <c r="H6483">
        <f>'DATA DASH'!H6483</f>
        <v/>
      </c>
      <c r="I6483">
        <f>'DATA DASH'!I6483</f>
        <v/>
      </c>
      <c r="J6483">
        <f>'DATA DASH'!J6483</f>
        <v/>
      </c>
      <c r="K6483">
        <f>'DATA DASH'!K6483</f>
        <v/>
      </c>
      <c r="L6483">
        <f>'DATA DASH'!L6483</f>
        <v/>
      </c>
      <c r="M6483">
        <f>'DATA DASH'!M6483</f>
        <v/>
      </c>
    </row>
    <row r="6484">
      <c r="A6484">
        <f>'DATA DASH'!A6484</f>
        <v/>
      </c>
      <c r="B6484">
        <f>'DATA DASH'!B6484</f>
        <v/>
      </c>
      <c r="C6484">
        <f>'DATA DASH'!C6484</f>
        <v/>
      </c>
      <c r="D6484">
        <f>'DATA DASH'!D6484</f>
        <v/>
      </c>
      <c r="E6484">
        <f>'DATA DASH'!E6484</f>
        <v/>
      </c>
      <c r="F6484">
        <f>'DATA DASH'!F6484</f>
        <v/>
      </c>
      <c r="G6484">
        <f>'DATA DASH'!G6484</f>
        <v/>
      </c>
      <c r="H6484">
        <f>'DATA DASH'!H6484</f>
        <v/>
      </c>
      <c r="I6484">
        <f>'DATA DASH'!I6484</f>
        <v/>
      </c>
      <c r="J6484">
        <f>'DATA DASH'!J6484</f>
        <v/>
      </c>
      <c r="K6484">
        <f>'DATA DASH'!K6484</f>
        <v/>
      </c>
      <c r="L6484">
        <f>'DATA DASH'!L6484</f>
        <v/>
      </c>
      <c r="M6484">
        <f>'DATA DASH'!M6484</f>
        <v/>
      </c>
    </row>
    <row r="6485">
      <c r="A6485">
        <f>'DATA DASH'!A6485</f>
        <v/>
      </c>
      <c r="B6485">
        <f>'DATA DASH'!B6485</f>
        <v/>
      </c>
      <c r="C6485">
        <f>'DATA DASH'!C6485</f>
        <v/>
      </c>
      <c r="D6485">
        <f>'DATA DASH'!D6485</f>
        <v/>
      </c>
      <c r="E6485">
        <f>'DATA DASH'!E6485</f>
        <v/>
      </c>
      <c r="F6485">
        <f>'DATA DASH'!F6485</f>
        <v/>
      </c>
      <c r="G6485">
        <f>'DATA DASH'!G6485</f>
        <v/>
      </c>
      <c r="H6485">
        <f>'DATA DASH'!H6485</f>
        <v/>
      </c>
      <c r="I6485">
        <f>'DATA DASH'!I6485</f>
        <v/>
      </c>
      <c r="J6485">
        <f>'DATA DASH'!J6485</f>
        <v/>
      </c>
      <c r="K6485">
        <f>'DATA DASH'!K6485</f>
        <v/>
      </c>
      <c r="L6485">
        <f>'DATA DASH'!L6485</f>
        <v/>
      </c>
      <c r="M6485">
        <f>'DATA DASH'!M6485</f>
        <v/>
      </c>
    </row>
    <row r="6486">
      <c r="A6486">
        <f>'DATA DASH'!A6486</f>
        <v/>
      </c>
      <c r="B6486">
        <f>'DATA DASH'!B6486</f>
        <v/>
      </c>
      <c r="C6486">
        <f>'DATA DASH'!C6486</f>
        <v/>
      </c>
      <c r="D6486">
        <f>'DATA DASH'!D6486</f>
        <v/>
      </c>
      <c r="E6486">
        <f>'DATA DASH'!E6486</f>
        <v/>
      </c>
      <c r="F6486">
        <f>'DATA DASH'!F6486</f>
        <v/>
      </c>
      <c r="G6486">
        <f>'DATA DASH'!G6486</f>
        <v/>
      </c>
      <c r="H6486">
        <f>'DATA DASH'!H6486</f>
        <v/>
      </c>
      <c r="I6486">
        <f>'DATA DASH'!I6486</f>
        <v/>
      </c>
      <c r="J6486">
        <f>'DATA DASH'!J6486</f>
        <v/>
      </c>
      <c r="K6486">
        <f>'DATA DASH'!K6486</f>
        <v/>
      </c>
      <c r="L6486">
        <f>'DATA DASH'!L6486</f>
        <v/>
      </c>
      <c r="M6486">
        <f>'DATA DASH'!M6486</f>
        <v/>
      </c>
    </row>
    <row r="6487">
      <c r="A6487">
        <f>'DATA DASH'!A6487</f>
        <v/>
      </c>
      <c r="B6487">
        <f>'DATA DASH'!B6487</f>
        <v/>
      </c>
      <c r="C6487">
        <f>'DATA DASH'!C6487</f>
        <v/>
      </c>
      <c r="D6487">
        <f>'DATA DASH'!D6487</f>
        <v/>
      </c>
      <c r="E6487">
        <f>'DATA DASH'!E6487</f>
        <v/>
      </c>
      <c r="F6487">
        <f>'DATA DASH'!F6487</f>
        <v/>
      </c>
      <c r="G6487">
        <f>'DATA DASH'!G6487</f>
        <v/>
      </c>
      <c r="H6487">
        <f>'DATA DASH'!H6487</f>
        <v/>
      </c>
      <c r="I6487">
        <f>'DATA DASH'!I6487</f>
        <v/>
      </c>
      <c r="J6487">
        <f>'DATA DASH'!J6487</f>
        <v/>
      </c>
      <c r="K6487">
        <f>'DATA DASH'!K6487</f>
        <v/>
      </c>
      <c r="L6487">
        <f>'DATA DASH'!L6487</f>
        <v/>
      </c>
      <c r="M6487">
        <f>'DATA DASH'!M6487</f>
        <v/>
      </c>
    </row>
    <row r="6488">
      <c r="A6488">
        <f>'DATA DASH'!A6488</f>
        <v/>
      </c>
      <c r="B6488">
        <f>'DATA DASH'!B6488</f>
        <v/>
      </c>
      <c r="C6488">
        <f>'DATA DASH'!C6488</f>
        <v/>
      </c>
      <c r="D6488">
        <f>'DATA DASH'!D6488</f>
        <v/>
      </c>
      <c r="E6488">
        <f>'DATA DASH'!E6488</f>
        <v/>
      </c>
      <c r="F6488">
        <f>'DATA DASH'!F6488</f>
        <v/>
      </c>
      <c r="G6488">
        <f>'DATA DASH'!G6488</f>
        <v/>
      </c>
      <c r="H6488">
        <f>'DATA DASH'!H6488</f>
        <v/>
      </c>
      <c r="I6488">
        <f>'DATA DASH'!I6488</f>
        <v/>
      </c>
      <c r="J6488">
        <f>'DATA DASH'!J6488</f>
        <v/>
      </c>
      <c r="K6488">
        <f>'DATA DASH'!K6488</f>
        <v/>
      </c>
      <c r="L6488">
        <f>'DATA DASH'!L6488</f>
        <v/>
      </c>
      <c r="M6488">
        <f>'DATA DASH'!M6488</f>
        <v/>
      </c>
    </row>
    <row r="6489">
      <c r="A6489">
        <f>'DATA DASH'!A6489</f>
        <v/>
      </c>
      <c r="B6489">
        <f>'DATA DASH'!B6489</f>
        <v/>
      </c>
      <c r="C6489">
        <f>'DATA DASH'!C6489</f>
        <v/>
      </c>
      <c r="D6489">
        <f>'DATA DASH'!D6489</f>
        <v/>
      </c>
      <c r="E6489">
        <f>'DATA DASH'!E6489</f>
        <v/>
      </c>
      <c r="F6489">
        <f>'DATA DASH'!F6489</f>
        <v/>
      </c>
      <c r="G6489">
        <f>'DATA DASH'!G6489</f>
        <v/>
      </c>
      <c r="H6489">
        <f>'DATA DASH'!H6489</f>
        <v/>
      </c>
      <c r="I6489">
        <f>'DATA DASH'!I6489</f>
        <v/>
      </c>
      <c r="J6489">
        <f>'DATA DASH'!J6489</f>
        <v/>
      </c>
      <c r="K6489">
        <f>'DATA DASH'!K6489</f>
        <v/>
      </c>
      <c r="L6489">
        <f>'DATA DASH'!L6489</f>
        <v/>
      </c>
      <c r="M6489">
        <f>'DATA DASH'!M6489</f>
        <v/>
      </c>
    </row>
    <row r="6490">
      <c r="A6490">
        <f>'DATA DASH'!A6490</f>
        <v/>
      </c>
      <c r="B6490">
        <f>'DATA DASH'!B6490</f>
        <v/>
      </c>
      <c r="C6490">
        <f>'DATA DASH'!C6490</f>
        <v/>
      </c>
      <c r="D6490">
        <f>'DATA DASH'!D6490</f>
        <v/>
      </c>
      <c r="E6490">
        <f>'DATA DASH'!E6490</f>
        <v/>
      </c>
      <c r="F6490">
        <f>'DATA DASH'!F6490</f>
        <v/>
      </c>
      <c r="G6490">
        <f>'DATA DASH'!G6490</f>
        <v/>
      </c>
      <c r="H6490">
        <f>'DATA DASH'!H6490</f>
        <v/>
      </c>
      <c r="I6490">
        <f>'DATA DASH'!I6490</f>
        <v/>
      </c>
      <c r="J6490">
        <f>'DATA DASH'!J6490</f>
        <v/>
      </c>
      <c r="K6490">
        <f>'DATA DASH'!K6490</f>
        <v/>
      </c>
      <c r="L6490">
        <f>'DATA DASH'!L6490</f>
        <v/>
      </c>
      <c r="M6490">
        <f>'DATA DASH'!M6490</f>
        <v/>
      </c>
    </row>
    <row r="6491">
      <c r="A6491">
        <f>'DATA DASH'!A6491</f>
        <v/>
      </c>
      <c r="B6491">
        <f>'DATA DASH'!B6491</f>
        <v/>
      </c>
      <c r="C6491">
        <f>'DATA DASH'!C6491</f>
        <v/>
      </c>
      <c r="D6491">
        <f>'DATA DASH'!D6491</f>
        <v/>
      </c>
      <c r="E6491">
        <f>'DATA DASH'!E6491</f>
        <v/>
      </c>
      <c r="F6491">
        <f>'DATA DASH'!F6491</f>
        <v/>
      </c>
      <c r="G6491">
        <f>'DATA DASH'!G6491</f>
        <v/>
      </c>
      <c r="H6491">
        <f>'DATA DASH'!H6491</f>
        <v/>
      </c>
      <c r="I6491">
        <f>'DATA DASH'!I6491</f>
        <v/>
      </c>
      <c r="J6491">
        <f>'DATA DASH'!J6491</f>
        <v/>
      </c>
      <c r="K6491">
        <f>'DATA DASH'!K6491</f>
        <v/>
      </c>
      <c r="L6491">
        <f>'DATA DASH'!L6491</f>
        <v/>
      </c>
      <c r="M6491">
        <f>'DATA DASH'!M6491</f>
        <v/>
      </c>
    </row>
    <row r="6492">
      <c r="A6492">
        <f>'DATA DASH'!A6492</f>
        <v/>
      </c>
      <c r="B6492">
        <f>'DATA DASH'!B6492</f>
        <v/>
      </c>
      <c r="C6492">
        <f>'DATA DASH'!C6492</f>
        <v/>
      </c>
      <c r="D6492">
        <f>'DATA DASH'!D6492</f>
        <v/>
      </c>
      <c r="E6492">
        <f>'DATA DASH'!E6492</f>
        <v/>
      </c>
      <c r="F6492">
        <f>'DATA DASH'!F6492</f>
        <v/>
      </c>
      <c r="G6492">
        <f>'DATA DASH'!G6492</f>
        <v/>
      </c>
      <c r="H6492">
        <f>'DATA DASH'!H6492</f>
        <v/>
      </c>
      <c r="I6492">
        <f>'DATA DASH'!I6492</f>
        <v/>
      </c>
      <c r="J6492">
        <f>'DATA DASH'!J6492</f>
        <v/>
      </c>
      <c r="K6492">
        <f>'DATA DASH'!K6492</f>
        <v/>
      </c>
      <c r="L6492">
        <f>'DATA DASH'!L6492</f>
        <v/>
      </c>
      <c r="M6492">
        <f>'DATA DASH'!M6492</f>
        <v/>
      </c>
    </row>
    <row r="6493">
      <c r="A6493">
        <f>'DATA DASH'!A6493</f>
        <v/>
      </c>
      <c r="B6493">
        <f>'DATA DASH'!B6493</f>
        <v/>
      </c>
      <c r="C6493">
        <f>'DATA DASH'!C6493</f>
        <v/>
      </c>
      <c r="D6493">
        <f>'DATA DASH'!D6493</f>
        <v/>
      </c>
      <c r="E6493">
        <f>'DATA DASH'!E6493</f>
        <v/>
      </c>
      <c r="F6493">
        <f>'DATA DASH'!F6493</f>
        <v/>
      </c>
      <c r="G6493">
        <f>'DATA DASH'!G6493</f>
        <v/>
      </c>
      <c r="H6493">
        <f>'DATA DASH'!H6493</f>
        <v/>
      </c>
      <c r="I6493">
        <f>'DATA DASH'!I6493</f>
        <v/>
      </c>
      <c r="J6493">
        <f>'DATA DASH'!J6493</f>
        <v/>
      </c>
      <c r="K6493">
        <f>'DATA DASH'!K6493</f>
        <v/>
      </c>
      <c r="L6493">
        <f>'DATA DASH'!L6493</f>
        <v/>
      </c>
      <c r="M6493">
        <f>'DATA DASH'!M6493</f>
        <v/>
      </c>
    </row>
    <row r="6494">
      <c r="A6494">
        <f>'DATA DASH'!A6494</f>
        <v/>
      </c>
      <c r="B6494">
        <f>'DATA DASH'!B6494</f>
        <v/>
      </c>
      <c r="C6494">
        <f>'DATA DASH'!C6494</f>
        <v/>
      </c>
      <c r="D6494">
        <f>'DATA DASH'!D6494</f>
        <v/>
      </c>
      <c r="E6494">
        <f>'DATA DASH'!E6494</f>
        <v/>
      </c>
      <c r="F6494">
        <f>'DATA DASH'!F6494</f>
        <v/>
      </c>
      <c r="G6494">
        <f>'DATA DASH'!G6494</f>
        <v/>
      </c>
      <c r="H6494">
        <f>'DATA DASH'!H6494</f>
        <v/>
      </c>
      <c r="I6494">
        <f>'DATA DASH'!I6494</f>
        <v/>
      </c>
      <c r="J6494">
        <f>'DATA DASH'!J6494</f>
        <v/>
      </c>
      <c r="K6494">
        <f>'DATA DASH'!K6494</f>
        <v/>
      </c>
      <c r="L6494">
        <f>'DATA DASH'!L6494</f>
        <v/>
      </c>
      <c r="M6494">
        <f>'DATA DASH'!M6494</f>
        <v/>
      </c>
    </row>
    <row r="6495">
      <c r="A6495">
        <f>'DATA DASH'!A6495</f>
        <v/>
      </c>
      <c r="B6495">
        <f>'DATA DASH'!B6495</f>
        <v/>
      </c>
      <c r="C6495">
        <f>'DATA DASH'!C6495</f>
        <v/>
      </c>
      <c r="D6495">
        <f>'DATA DASH'!D6495</f>
        <v/>
      </c>
      <c r="E6495">
        <f>'DATA DASH'!E6495</f>
        <v/>
      </c>
      <c r="F6495">
        <f>'DATA DASH'!F6495</f>
        <v/>
      </c>
      <c r="G6495">
        <f>'DATA DASH'!G6495</f>
        <v/>
      </c>
      <c r="H6495">
        <f>'DATA DASH'!H6495</f>
        <v/>
      </c>
      <c r="I6495">
        <f>'DATA DASH'!I6495</f>
        <v/>
      </c>
      <c r="J6495">
        <f>'DATA DASH'!J6495</f>
        <v/>
      </c>
      <c r="K6495">
        <f>'DATA DASH'!K6495</f>
        <v/>
      </c>
      <c r="L6495">
        <f>'DATA DASH'!L6495</f>
        <v/>
      </c>
      <c r="M6495">
        <f>'DATA DASH'!M6495</f>
        <v/>
      </c>
    </row>
    <row r="6496">
      <c r="A6496">
        <f>'DATA DASH'!A6496</f>
        <v/>
      </c>
      <c r="B6496">
        <f>'DATA DASH'!B6496</f>
        <v/>
      </c>
      <c r="C6496">
        <f>'DATA DASH'!C6496</f>
        <v/>
      </c>
      <c r="D6496">
        <f>'DATA DASH'!D6496</f>
        <v/>
      </c>
      <c r="E6496">
        <f>'DATA DASH'!E6496</f>
        <v/>
      </c>
      <c r="F6496">
        <f>'DATA DASH'!F6496</f>
        <v/>
      </c>
      <c r="G6496">
        <f>'DATA DASH'!G6496</f>
        <v/>
      </c>
      <c r="H6496">
        <f>'DATA DASH'!H6496</f>
        <v/>
      </c>
      <c r="I6496">
        <f>'DATA DASH'!I6496</f>
        <v/>
      </c>
      <c r="J6496">
        <f>'DATA DASH'!J6496</f>
        <v/>
      </c>
      <c r="K6496">
        <f>'DATA DASH'!K6496</f>
        <v/>
      </c>
      <c r="L6496">
        <f>'DATA DASH'!L6496</f>
        <v/>
      </c>
      <c r="M6496">
        <f>'DATA DASH'!M6496</f>
        <v/>
      </c>
    </row>
    <row r="6497">
      <c r="A6497">
        <f>'DATA DASH'!A6497</f>
        <v/>
      </c>
      <c r="B6497">
        <f>'DATA DASH'!B6497</f>
        <v/>
      </c>
      <c r="C6497">
        <f>'DATA DASH'!C6497</f>
        <v/>
      </c>
      <c r="D6497">
        <f>'DATA DASH'!D6497</f>
        <v/>
      </c>
      <c r="E6497">
        <f>'DATA DASH'!E6497</f>
        <v/>
      </c>
      <c r="F6497">
        <f>'DATA DASH'!F6497</f>
        <v/>
      </c>
      <c r="G6497">
        <f>'DATA DASH'!G6497</f>
        <v/>
      </c>
      <c r="H6497">
        <f>'DATA DASH'!H6497</f>
        <v/>
      </c>
      <c r="I6497">
        <f>'DATA DASH'!I6497</f>
        <v/>
      </c>
      <c r="J6497">
        <f>'DATA DASH'!J6497</f>
        <v/>
      </c>
      <c r="K6497">
        <f>'DATA DASH'!K6497</f>
        <v/>
      </c>
      <c r="L6497">
        <f>'DATA DASH'!L6497</f>
        <v/>
      </c>
      <c r="M6497">
        <f>'DATA DASH'!M6497</f>
        <v/>
      </c>
    </row>
    <row r="6498">
      <c r="A6498">
        <f>'DATA DASH'!A6498</f>
        <v/>
      </c>
      <c r="B6498">
        <f>'DATA DASH'!B6498</f>
        <v/>
      </c>
      <c r="C6498">
        <f>'DATA DASH'!C6498</f>
        <v/>
      </c>
      <c r="D6498">
        <f>'DATA DASH'!D6498</f>
        <v/>
      </c>
      <c r="E6498">
        <f>'DATA DASH'!E6498</f>
        <v/>
      </c>
      <c r="F6498">
        <f>'DATA DASH'!F6498</f>
        <v/>
      </c>
      <c r="G6498">
        <f>'DATA DASH'!G6498</f>
        <v/>
      </c>
      <c r="H6498">
        <f>'DATA DASH'!H6498</f>
        <v/>
      </c>
      <c r="I6498">
        <f>'DATA DASH'!I6498</f>
        <v/>
      </c>
      <c r="J6498">
        <f>'DATA DASH'!J6498</f>
        <v/>
      </c>
      <c r="K6498">
        <f>'DATA DASH'!K6498</f>
        <v/>
      </c>
      <c r="L6498">
        <f>'DATA DASH'!L6498</f>
        <v/>
      </c>
      <c r="M6498">
        <f>'DATA DASH'!M6498</f>
        <v/>
      </c>
    </row>
    <row r="6499">
      <c r="A6499">
        <f>'DATA DASH'!A6499</f>
        <v/>
      </c>
      <c r="B6499">
        <f>'DATA DASH'!B6499</f>
        <v/>
      </c>
      <c r="C6499">
        <f>'DATA DASH'!C6499</f>
        <v/>
      </c>
      <c r="D6499">
        <f>'DATA DASH'!D6499</f>
        <v/>
      </c>
      <c r="E6499">
        <f>'DATA DASH'!E6499</f>
        <v/>
      </c>
      <c r="F6499">
        <f>'DATA DASH'!F6499</f>
        <v/>
      </c>
      <c r="G6499">
        <f>'DATA DASH'!G6499</f>
        <v/>
      </c>
      <c r="H6499">
        <f>'DATA DASH'!H6499</f>
        <v/>
      </c>
      <c r="I6499">
        <f>'DATA DASH'!I6499</f>
        <v/>
      </c>
      <c r="J6499">
        <f>'DATA DASH'!J6499</f>
        <v/>
      </c>
      <c r="K6499">
        <f>'DATA DASH'!K6499</f>
        <v/>
      </c>
      <c r="L6499">
        <f>'DATA DASH'!L6499</f>
        <v/>
      </c>
      <c r="M6499">
        <f>'DATA DASH'!M6499</f>
        <v/>
      </c>
    </row>
    <row r="6500">
      <c r="A6500">
        <f>'DATA DASH'!A6500</f>
        <v/>
      </c>
      <c r="B6500">
        <f>'DATA DASH'!B6500</f>
        <v/>
      </c>
      <c r="C6500">
        <f>'DATA DASH'!C6500</f>
        <v/>
      </c>
      <c r="D6500">
        <f>'DATA DASH'!D6500</f>
        <v/>
      </c>
      <c r="E6500">
        <f>'DATA DASH'!E6500</f>
        <v/>
      </c>
      <c r="F6500">
        <f>'DATA DASH'!F6500</f>
        <v/>
      </c>
      <c r="G6500">
        <f>'DATA DASH'!G6500</f>
        <v/>
      </c>
      <c r="H6500">
        <f>'DATA DASH'!H6500</f>
        <v/>
      </c>
      <c r="I6500">
        <f>'DATA DASH'!I6500</f>
        <v/>
      </c>
      <c r="J6500">
        <f>'DATA DASH'!J6500</f>
        <v/>
      </c>
      <c r="K6500">
        <f>'DATA DASH'!K6500</f>
        <v/>
      </c>
      <c r="L6500">
        <f>'DATA DASH'!L6500</f>
        <v/>
      </c>
      <c r="M6500">
        <f>'DATA DASH'!M6500</f>
        <v/>
      </c>
    </row>
    <row r="6501">
      <c r="A6501">
        <f>'DATA DASH'!A6501</f>
        <v/>
      </c>
      <c r="B6501">
        <f>'DATA DASH'!B6501</f>
        <v/>
      </c>
      <c r="C6501">
        <f>'DATA DASH'!C6501</f>
        <v/>
      </c>
      <c r="D6501">
        <f>'DATA DASH'!D6501</f>
        <v/>
      </c>
      <c r="E6501">
        <f>'DATA DASH'!E6501</f>
        <v/>
      </c>
      <c r="F6501">
        <f>'DATA DASH'!F6501</f>
        <v/>
      </c>
      <c r="G6501">
        <f>'DATA DASH'!G6501</f>
        <v/>
      </c>
      <c r="H6501">
        <f>'DATA DASH'!H6501</f>
        <v/>
      </c>
      <c r="I6501">
        <f>'DATA DASH'!I6501</f>
        <v/>
      </c>
      <c r="J6501">
        <f>'DATA DASH'!J6501</f>
        <v/>
      </c>
      <c r="K6501">
        <f>'DATA DASH'!K6501</f>
        <v/>
      </c>
      <c r="L6501">
        <f>'DATA DASH'!L6501</f>
        <v/>
      </c>
      <c r="M6501">
        <f>'DATA DASH'!M6501</f>
        <v/>
      </c>
    </row>
    <row r="6502">
      <c r="A6502">
        <f>'DATA DASH'!A6502</f>
        <v/>
      </c>
      <c r="B6502">
        <f>'DATA DASH'!B6502</f>
        <v/>
      </c>
      <c r="C6502">
        <f>'DATA DASH'!C6502</f>
        <v/>
      </c>
      <c r="D6502">
        <f>'DATA DASH'!D6502</f>
        <v/>
      </c>
      <c r="E6502">
        <f>'DATA DASH'!E6502</f>
        <v/>
      </c>
      <c r="F6502">
        <f>'DATA DASH'!F6502</f>
        <v/>
      </c>
      <c r="G6502">
        <f>'DATA DASH'!G6502</f>
        <v/>
      </c>
      <c r="H6502">
        <f>'DATA DASH'!H6502</f>
        <v/>
      </c>
      <c r="I6502">
        <f>'DATA DASH'!I6502</f>
        <v/>
      </c>
      <c r="J6502">
        <f>'DATA DASH'!J6502</f>
        <v/>
      </c>
      <c r="K6502">
        <f>'DATA DASH'!K6502</f>
        <v/>
      </c>
      <c r="L6502">
        <f>'DATA DASH'!L6502</f>
        <v/>
      </c>
      <c r="M6502">
        <f>'DATA DASH'!M6502</f>
        <v/>
      </c>
    </row>
    <row r="6503">
      <c r="A6503">
        <f>'DATA DASH'!A6503</f>
        <v/>
      </c>
      <c r="B6503">
        <f>'DATA DASH'!B6503</f>
        <v/>
      </c>
      <c r="C6503">
        <f>'DATA DASH'!C6503</f>
        <v/>
      </c>
      <c r="D6503">
        <f>'DATA DASH'!D6503</f>
        <v/>
      </c>
      <c r="E6503">
        <f>'DATA DASH'!E6503</f>
        <v/>
      </c>
      <c r="F6503">
        <f>'DATA DASH'!F6503</f>
        <v/>
      </c>
      <c r="G6503">
        <f>'DATA DASH'!G6503</f>
        <v/>
      </c>
      <c r="H6503">
        <f>'DATA DASH'!H6503</f>
        <v/>
      </c>
      <c r="I6503">
        <f>'DATA DASH'!I6503</f>
        <v/>
      </c>
      <c r="J6503">
        <f>'DATA DASH'!J6503</f>
        <v/>
      </c>
      <c r="K6503">
        <f>'DATA DASH'!K6503</f>
        <v/>
      </c>
      <c r="L6503">
        <f>'DATA DASH'!L6503</f>
        <v/>
      </c>
      <c r="M6503">
        <f>'DATA DASH'!M6503</f>
        <v/>
      </c>
    </row>
    <row r="6504">
      <c r="A6504">
        <f>'DATA DASH'!A6504</f>
        <v/>
      </c>
      <c r="B6504">
        <f>'DATA DASH'!B6504</f>
        <v/>
      </c>
      <c r="C6504">
        <f>'DATA DASH'!C6504</f>
        <v/>
      </c>
      <c r="D6504">
        <f>'DATA DASH'!D6504</f>
        <v/>
      </c>
      <c r="E6504">
        <f>'DATA DASH'!E6504</f>
        <v/>
      </c>
      <c r="F6504">
        <f>'DATA DASH'!F6504</f>
        <v/>
      </c>
      <c r="G6504">
        <f>'DATA DASH'!G6504</f>
        <v/>
      </c>
      <c r="H6504">
        <f>'DATA DASH'!H6504</f>
        <v/>
      </c>
      <c r="I6504">
        <f>'DATA DASH'!I6504</f>
        <v/>
      </c>
      <c r="J6504">
        <f>'DATA DASH'!J6504</f>
        <v/>
      </c>
      <c r="K6504">
        <f>'DATA DASH'!K6504</f>
        <v/>
      </c>
      <c r="L6504">
        <f>'DATA DASH'!L6504</f>
        <v/>
      </c>
      <c r="M6504">
        <f>'DATA DASH'!M6504</f>
        <v/>
      </c>
    </row>
    <row r="6505">
      <c r="A6505">
        <f>'DATA DASH'!A6505</f>
        <v/>
      </c>
      <c r="B6505">
        <f>'DATA DASH'!B6505</f>
        <v/>
      </c>
      <c r="C6505">
        <f>'DATA DASH'!C6505</f>
        <v/>
      </c>
      <c r="D6505">
        <f>'DATA DASH'!D6505</f>
        <v/>
      </c>
      <c r="E6505">
        <f>'DATA DASH'!E6505</f>
        <v/>
      </c>
      <c r="F6505">
        <f>'DATA DASH'!F6505</f>
        <v/>
      </c>
      <c r="G6505">
        <f>'DATA DASH'!G6505</f>
        <v/>
      </c>
      <c r="H6505">
        <f>'DATA DASH'!H6505</f>
        <v/>
      </c>
      <c r="I6505">
        <f>'DATA DASH'!I6505</f>
        <v/>
      </c>
      <c r="J6505">
        <f>'DATA DASH'!J6505</f>
        <v/>
      </c>
      <c r="K6505">
        <f>'DATA DASH'!K6505</f>
        <v/>
      </c>
      <c r="L6505">
        <f>'DATA DASH'!L6505</f>
        <v/>
      </c>
      <c r="M6505">
        <f>'DATA DASH'!M6505</f>
        <v/>
      </c>
    </row>
    <row r="6506">
      <c r="A6506">
        <f>'DATA DASH'!A6506</f>
        <v/>
      </c>
      <c r="B6506">
        <f>'DATA DASH'!B6506</f>
        <v/>
      </c>
      <c r="C6506">
        <f>'DATA DASH'!C6506</f>
        <v/>
      </c>
      <c r="D6506">
        <f>'DATA DASH'!D6506</f>
        <v/>
      </c>
      <c r="E6506">
        <f>'DATA DASH'!E6506</f>
        <v/>
      </c>
      <c r="F6506">
        <f>'DATA DASH'!F6506</f>
        <v/>
      </c>
      <c r="G6506">
        <f>'DATA DASH'!G6506</f>
        <v/>
      </c>
      <c r="H6506">
        <f>'DATA DASH'!H6506</f>
        <v/>
      </c>
      <c r="I6506">
        <f>'DATA DASH'!I6506</f>
        <v/>
      </c>
      <c r="J6506">
        <f>'DATA DASH'!J6506</f>
        <v/>
      </c>
      <c r="K6506">
        <f>'DATA DASH'!K6506</f>
        <v/>
      </c>
      <c r="L6506">
        <f>'DATA DASH'!L6506</f>
        <v/>
      </c>
      <c r="M6506">
        <f>'DATA DASH'!M6506</f>
        <v/>
      </c>
    </row>
    <row r="6507">
      <c r="A6507">
        <f>'DATA DASH'!A6507</f>
        <v/>
      </c>
      <c r="B6507">
        <f>'DATA DASH'!B6507</f>
        <v/>
      </c>
      <c r="C6507">
        <f>'DATA DASH'!C6507</f>
        <v/>
      </c>
      <c r="D6507">
        <f>'DATA DASH'!D6507</f>
        <v/>
      </c>
      <c r="E6507">
        <f>'DATA DASH'!E6507</f>
        <v/>
      </c>
      <c r="F6507">
        <f>'DATA DASH'!F6507</f>
        <v/>
      </c>
      <c r="G6507">
        <f>'DATA DASH'!G6507</f>
        <v/>
      </c>
      <c r="H6507">
        <f>'DATA DASH'!H6507</f>
        <v/>
      </c>
      <c r="I6507">
        <f>'DATA DASH'!I6507</f>
        <v/>
      </c>
      <c r="J6507">
        <f>'DATA DASH'!J6507</f>
        <v/>
      </c>
      <c r="K6507">
        <f>'DATA DASH'!K6507</f>
        <v/>
      </c>
      <c r="L6507">
        <f>'DATA DASH'!L6507</f>
        <v/>
      </c>
      <c r="M6507">
        <f>'DATA DASH'!M6507</f>
        <v/>
      </c>
    </row>
    <row r="6508">
      <c r="A6508">
        <f>'DATA DASH'!A6508</f>
        <v/>
      </c>
      <c r="B6508">
        <f>'DATA DASH'!B6508</f>
        <v/>
      </c>
      <c r="C6508">
        <f>'DATA DASH'!C6508</f>
        <v/>
      </c>
      <c r="D6508">
        <f>'DATA DASH'!D6508</f>
        <v/>
      </c>
      <c r="E6508">
        <f>'DATA DASH'!E6508</f>
        <v/>
      </c>
      <c r="F6508">
        <f>'DATA DASH'!F6508</f>
        <v/>
      </c>
      <c r="G6508">
        <f>'DATA DASH'!G6508</f>
        <v/>
      </c>
      <c r="H6508">
        <f>'DATA DASH'!H6508</f>
        <v/>
      </c>
      <c r="I6508">
        <f>'DATA DASH'!I6508</f>
        <v/>
      </c>
      <c r="J6508">
        <f>'DATA DASH'!J6508</f>
        <v/>
      </c>
      <c r="K6508">
        <f>'DATA DASH'!K6508</f>
        <v/>
      </c>
      <c r="L6508">
        <f>'DATA DASH'!L6508</f>
        <v/>
      </c>
      <c r="M6508">
        <f>'DATA DASH'!M6508</f>
        <v/>
      </c>
    </row>
    <row r="6509">
      <c r="A6509">
        <f>'DATA DASH'!A6509</f>
        <v/>
      </c>
      <c r="B6509">
        <f>'DATA DASH'!B6509</f>
        <v/>
      </c>
      <c r="C6509">
        <f>'DATA DASH'!C6509</f>
        <v/>
      </c>
      <c r="D6509">
        <f>'DATA DASH'!D6509</f>
        <v/>
      </c>
      <c r="E6509">
        <f>'DATA DASH'!E6509</f>
        <v/>
      </c>
      <c r="F6509">
        <f>'DATA DASH'!F6509</f>
        <v/>
      </c>
      <c r="G6509">
        <f>'DATA DASH'!G6509</f>
        <v/>
      </c>
      <c r="H6509">
        <f>'DATA DASH'!H6509</f>
        <v/>
      </c>
      <c r="I6509">
        <f>'DATA DASH'!I6509</f>
        <v/>
      </c>
      <c r="J6509">
        <f>'DATA DASH'!J6509</f>
        <v/>
      </c>
      <c r="K6509">
        <f>'DATA DASH'!K6509</f>
        <v/>
      </c>
      <c r="L6509">
        <f>'DATA DASH'!L6509</f>
        <v/>
      </c>
      <c r="M6509">
        <f>'DATA DASH'!M6509</f>
        <v/>
      </c>
    </row>
    <row r="6510">
      <c r="A6510">
        <f>'DATA DASH'!A6510</f>
        <v/>
      </c>
      <c r="B6510">
        <f>'DATA DASH'!B6510</f>
        <v/>
      </c>
      <c r="C6510">
        <f>'DATA DASH'!C6510</f>
        <v/>
      </c>
      <c r="D6510">
        <f>'DATA DASH'!D6510</f>
        <v/>
      </c>
      <c r="E6510">
        <f>'DATA DASH'!E6510</f>
        <v/>
      </c>
      <c r="F6510">
        <f>'DATA DASH'!F6510</f>
        <v/>
      </c>
      <c r="G6510">
        <f>'DATA DASH'!G6510</f>
        <v/>
      </c>
      <c r="H6510">
        <f>'DATA DASH'!H6510</f>
        <v/>
      </c>
      <c r="I6510">
        <f>'DATA DASH'!I6510</f>
        <v/>
      </c>
      <c r="J6510">
        <f>'DATA DASH'!J6510</f>
        <v/>
      </c>
      <c r="K6510">
        <f>'DATA DASH'!K6510</f>
        <v/>
      </c>
      <c r="L6510">
        <f>'DATA DASH'!L6510</f>
        <v/>
      </c>
      <c r="M6510">
        <f>'DATA DASH'!M6510</f>
        <v/>
      </c>
    </row>
    <row r="6511">
      <c r="A6511">
        <f>'DATA DASH'!A6511</f>
        <v/>
      </c>
      <c r="B6511">
        <f>'DATA DASH'!B6511</f>
        <v/>
      </c>
      <c r="C6511">
        <f>'DATA DASH'!C6511</f>
        <v/>
      </c>
      <c r="D6511">
        <f>'DATA DASH'!D6511</f>
        <v/>
      </c>
      <c r="E6511">
        <f>'DATA DASH'!E6511</f>
        <v/>
      </c>
      <c r="F6511">
        <f>'DATA DASH'!F6511</f>
        <v/>
      </c>
      <c r="G6511">
        <f>'DATA DASH'!G6511</f>
        <v/>
      </c>
      <c r="H6511">
        <f>'DATA DASH'!H6511</f>
        <v/>
      </c>
      <c r="I6511">
        <f>'DATA DASH'!I6511</f>
        <v/>
      </c>
      <c r="J6511">
        <f>'DATA DASH'!J6511</f>
        <v/>
      </c>
      <c r="K6511">
        <f>'DATA DASH'!K6511</f>
        <v/>
      </c>
      <c r="L6511">
        <f>'DATA DASH'!L6511</f>
        <v/>
      </c>
      <c r="M6511">
        <f>'DATA DASH'!M6511</f>
        <v/>
      </c>
    </row>
    <row r="6512">
      <c r="A6512">
        <f>'DATA DASH'!A6512</f>
        <v/>
      </c>
      <c r="B6512">
        <f>'DATA DASH'!B6512</f>
        <v/>
      </c>
      <c r="C6512">
        <f>'DATA DASH'!C6512</f>
        <v/>
      </c>
      <c r="D6512">
        <f>'DATA DASH'!D6512</f>
        <v/>
      </c>
      <c r="E6512">
        <f>'DATA DASH'!E6512</f>
        <v/>
      </c>
      <c r="F6512">
        <f>'DATA DASH'!F6512</f>
        <v/>
      </c>
      <c r="G6512">
        <f>'DATA DASH'!G6512</f>
        <v/>
      </c>
      <c r="H6512">
        <f>'DATA DASH'!H6512</f>
        <v/>
      </c>
      <c r="I6512">
        <f>'DATA DASH'!I6512</f>
        <v/>
      </c>
      <c r="J6512">
        <f>'DATA DASH'!J6512</f>
        <v/>
      </c>
      <c r="K6512">
        <f>'DATA DASH'!K6512</f>
        <v/>
      </c>
      <c r="L6512">
        <f>'DATA DASH'!L6512</f>
        <v/>
      </c>
      <c r="M6512">
        <f>'DATA DASH'!M6512</f>
        <v/>
      </c>
    </row>
    <row r="6513">
      <c r="A6513">
        <f>'DATA DASH'!A6513</f>
        <v/>
      </c>
      <c r="B6513">
        <f>'DATA DASH'!B6513</f>
        <v/>
      </c>
      <c r="C6513">
        <f>'DATA DASH'!C6513</f>
        <v/>
      </c>
      <c r="D6513">
        <f>'DATA DASH'!D6513</f>
        <v/>
      </c>
      <c r="E6513">
        <f>'DATA DASH'!E6513</f>
        <v/>
      </c>
      <c r="F6513">
        <f>'DATA DASH'!F6513</f>
        <v/>
      </c>
      <c r="G6513">
        <f>'DATA DASH'!G6513</f>
        <v/>
      </c>
      <c r="H6513">
        <f>'DATA DASH'!H6513</f>
        <v/>
      </c>
      <c r="I6513">
        <f>'DATA DASH'!I6513</f>
        <v/>
      </c>
      <c r="J6513">
        <f>'DATA DASH'!J6513</f>
        <v/>
      </c>
      <c r="K6513">
        <f>'DATA DASH'!K6513</f>
        <v/>
      </c>
      <c r="L6513">
        <f>'DATA DASH'!L6513</f>
        <v/>
      </c>
      <c r="M6513">
        <f>'DATA DASH'!M6513</f>
        <v/>
      </c>
    </row>
    <row r="6514">
      <c r="A6514">
        <f>'DATA DASH'!A6514</f>
        <v/>
      </c>
      <c r="B6514">
        <f>'DATA DASH'!B6514</f>
        <v/>
      </c>
      <c r="C6514">
        <f>'DATA DASH'!C6514</f>
        <v/>
      </c>
      <c r="D6514">
        <f>'DATA DASH'!D6514</f>
        <v/>
      </c>
      <c r="E6514">
        <f>'DATA DASH'!E6514</f>
        <v/>
      </c>
      <c r="F6514">
        <f>'DATA DASH'!F6514</f>
        <v/>
      </c>
      <c r="G6514">
        <f>'DATA DASH'!G6514</f>
        <v/>
      </c>
      <c r="H6514">
        <f>'DATA DASH'!H6514</f>
        <v/>
      </c>
      <c r="I6514">
        <f>'DATA DASH'!I6514</f>
        <v/>
      </c>
      <c r="J6514">
        <f>'DATA DASH'!J6514</f>
        <v/>
      </c>
      <c r="K6514">
        <f>'DATA DASH'!K6514</f>
        <v/>
      </c>
      <c r="L6514">
        <f>'DATA DASH'!L6514</f>
        <v/>
      </c>
      <c r="M6514">
        <f>'DATA DASH'!M6514</f>
        <v/>
      </c>
    </row>
    <row r="6515">
      <c r="A6515">
        <f>'DATA DASH'!A6515</f>
        <v/>
      </c>
      <c r="B6515">
        <f>'DATA DASH'!B6515</f>
        <v/>
      </c>
      <c r="C6515">
        <f>'DATA DASH'!C6515</f>
        <v/>
      </c>
      <c r="D6515">
        <f>'DATA DASH'!D6515</f>
        <v/>
      </c>
      <c r="E6515">
        <f>'DATA DASH'!E6515</f>
        <v/>
      </c>
      <c r="F6515">
        <f>'DATA DASH'!F6515</f>
        <v/>
      </c>
      <c r="G6515">
        <f>'DATA DASH'!G6515</f>
        <v/>
      </c>
      <c r="H6515">
        <f>'DATA DASH'!H6515</f>
        <v/>
      </c>
      <c r="I6515">
        <f>'DATA DASH'!I6515</f>
        <v/>
      </c>
      <c r="J6515">
        <f>'DATA DASH'!J6515</f>
        <v/>
      </c>
      <c r="K6515">
        <f>'DATA DASH'!K6515</f>
        <v/>
      </c>
      <c r="L6515">
        <f>'DATA DASH'!L6515</f>
        <v/>
      </c>
      <c r="M6515">
        <f>'DATA DASH'!M6515</f>
        <v/>
      </c>
    </row>
    <row r="6516">
      <c r="A6516">
        <f>'DATA DASH'!A6516</f>
        <v/>
      </c>
      <c r="B6516">
        <f>'DATA DASH'!B6516</f>
        <v/>
      </c>
      <c r="C6516">
        <f>'DATA DASH'!C6516</f>
        <v/>
      </c>
      <c r="D6516">
        <f>'DATA DASH'!D6516</f>
        <v/>
      </c>
      <c r="E6516">
        <f>'DATA DASH'!E6516</f>
        <v/>
      </c>
      <c r="F6516">
        <f>'DATA DASH'!F6516</f>
        <v/>
      </c>
      <c r="G6516">
        <f>'DATA DASH'!G6516</f>
        <v/>
      </c>
      <c r="H6516">
        <f>'DATA DASH'!H6516</f>
        <v/>
      </c>
      <c r="I6516">
        <f>'DATA DASH'!I6516</f>
        <v/>
      </c>
      <c r="J6516">
        <f>'DATA DASH'!J6516</f>
        <v/>
      </c>
      <c r="K6516">
        <f>'DATA DASH'!K6516</f>
        <v/>
      </c>
      <c r="L6516">
        <f>'DATA DASH'!L6516</f>
        <v/>
      </c>
      <c r="M6516">
        <f>'DATA DASH'!M6516</f>
        <v/>
      </c>
    </row>
    <row r="6517">
      <c r="A6517">
        <f>'DATA DASH'!A6517</f>
        <v/>
      </c>
      <c r="B6517">
        <f>'DATA DASH'!B6517</f>
        <v/>
      </c>
      <c r="C6517">
        <f>'DATA DASH'!C6517</f>
        <v/>
      </c>
      <c r="D6517">
        <f>'DATA DASH'!D6517</f>
        <v/>
      </c>
      <c r="E6517">
        <f>'DATA DASH'!E6517</f>
        <v/>
      </c>
      <c r="F6517">
        <f>'DATA DASH'!F6517</f>
        <v/>
      </c>
      <c r="G6517">
        <f>'DATA DASH'!G6517</f>
        <v/>
      </c>
      <c r="H6517">
        <f>'DATA DASH'!H6517</f>
        <v/>
      </c>
      <c r="I6517">
        <f>'DATA DASH'!I6517</f>
        <v/>
      </c>
      <c r="J6517">
        <f>'DATA DASH'!J6517</f>
        <v/>
      </c>
      <c r="K6517">
        <f>'DATA DASH'!K6517</f>
        <v/>
      </c>
      <c r="L6517">
        <f>'DATA DASH'!L6517</f>
        <v/>
      </c>
      <c r="M6517">
        <f>'DATA DASH'!M6517</f>
        <v/>
      </c>
    </row>
    <row r="6518">
      <c r="A6518">
        <f>'DATA DASH'!A6518</f>
        <v/>
      </c>
      <c r="B6518">
        <f>'DATA DASH'!B6518</f>
        <v/>
      </c>
      <c r="C6518">
        <f>'DATA DASH'!C6518</f>
        <v/>
      </c>
      <c r="D6518">
        <f>'DATA DASH'!D6518</f>
        <v/>
      </c>
      <c r="E6518">
        <f>'DATA DASH'!E6518</f>
        <v/>
      </c>
      <c r="F6518">
        <f>'DATA DASH'!F6518</f>
        <v/>
      </c>
      <c r="G6518">
        <f>'DATA DASH'!G6518</f>
        <v/>
      </c>
      <c r="H6518">
        <f>'DATA DASH'!H6518</f>
        <v/>
      </c>
      <c r="I6518">
        <f>'DATA DASH'!I6518</f>
        <v/>
      </c>
      <c r="J6518">
        <f>'DATA DASH'!J6518</f>
        <v/>
      </c>
      <c r="K6518">
        <f>'DATA DASH'!K6518</f>
        <v/>
      </c>
      <c r="L6518">
        <f>'DATA DASH'!L6518</f>
        <v/>
      </c>
      <c r="M6518">
        <f>'DATA DASH'!M6518</f>
        <v/>
      </c>
    </row>
    <row r="6519">
      <c r="A6519">
        <f>'DATA DASH'!A6519</f>
        <v/>
      </c>
      <c r="B6519">
        <f>'DATA DASH'!B6519</f>
        <v/>
      </c>
      <c r="C6519">
        <f>'DATA DASH'!C6519</f>
        <v/>
      </c>
      <c r="D6519">
        <f>'DATA DASH'!D6519</f>
        <v/>
      </c>
      <c r="E6519">
        <f>'DATA DASH'!E6519</f>
        <v/>
      </c>
      <c r="F6519">
        <f>'DATA DASH'!F6519</f>
        <v/>
      </c>
      <c r="G6519">
        <f>'DATA DASH'!G6519</f>
        <v/>
      </c>
      <c r="H6519">
        <f>'DATA DASH'!H6519</f>
        <v/>
      </c>
      <c r="I6519">
        <f>'DATA DASH'!I6519</f>
        <v/>
      </c>
      <c r="J6519">
        <f>'DATA DASH'!J6519</f>
        <v/>
      </c>
      <c r="K6519">
        <f>'DATA DASH'!K6519</f>
        <v/>
      </c>
      <c r="L6519">
        <f>'DATA DASH'!L6519</f>
        <v/>
      </c>
      <c r="M6519">
        <f>'DATA DASH'!M6519</f>
        <v/>
      </c>
    </row>
    <row r="6520">
      <c r="A6520">
        <f>'DATA DASH'!A6520</f>
        <v/>
      </c>
      <c r="B6520">
        <f>'DATA DASH'!B6520</f>
        <v/>
      </c>
      <c r="C6520">
        <f>'DATA DASH'!C6520</f>
        <v/>
      </c>
      <c r="D6520">
        <f>'DATA DASH'!D6520</f>
        <v/>
      </c>
      <c r="E6520">
        <f>'DATA DASH'!E6520</f>
        <v/>
      </c>
      <c r="F6520">
        <f>'DATA DASH'!F6520</f>
        <v/>
      </c>
      <c r="G6520">
        <f>'DATA DASH'!G6520</f>
        <v/>
      </c>
      <c r="H6520">
        <f>'DATA DASH'!H6520</f>
        <v/>
      </c>
      <c r="I6520">
        <f>'DATA DASH'!I6520</f>
        <v/>
      </c>
      <c r="J6520">
        <f>'DATA DASH'!J6520</f>
        <v/>
      </c>
      <c r="K6520">
        <f>'DATA DASH'!K6520</f>
        <v/>
      </c>
      <c r="L6520">
        <f>'DATA DASH'!L6520</f>
        <v/>
      </c>
      <c r="M6520">
        <f>'DATA DASH'!M6520</f>
        <v/>
      </c>
    </row>
    <row r="6521">
      <c r="A6521">
        <f>'DATA DASH'!A6521</f>
        <v/>
      </c>
      <c r="B6521">
        <f>'DATA DASH'!B6521</f>
        <v/>
      </c>
      <c r="C6521">
        <f>'DATA DASH'!C6521</f>
        <v/>
      </c>
      <c r="D6521">
        <f>'DATA DASH'!D6521</f>
        <v/>
      </c>
      <c r="E6521">
        <f>'DATA DASH'!E6521</f>
        <v/>
      </c>
      <c r="F6521">
        <f>'DATA DASH'!F6521</f>
        <v/>
      </c>
      <c r="G6521">
        <f>'DATA DASH'!G6521</f>
        <v/>
      </c>
      <c r="H6521">
        <f>'DATA DASH'!H6521</f>
        <v/>
      </c>
      <c r="I6521">
        <f>'DATA DASH'!I6521</f>
        <v/>
      </c>
      <c r="J6521">
        <f>'DATA DASH'!J6521</f>
        <v/>
      </c>
      <c r="K6521">
        <f>'DATA DASH'!K6521</f>
        <v/>
      </c>
      <c r="L6521">
        <f>'DATA DASH'!L6521</f>
        <v/>
      </c>
      <c r="M6521">
        <f>'DATA DASH'!M6521</f>
        <v/>
      </c>
    </row>
    <row r="6522">
      <c r="A6522">
        <f>'DATA DASH'!A6522</f>
        <v/>
      </c>
      <c r="B6522">
        <f>'DATA DASH'!B6522</f>
        <v/>
      </c>
      <c r="C6522">
        <f>'DATA DASH'!C6522</f>
        <v/>
      </c>
      <c r="D6522">
        <f>'DATA DASH'!D6522</f>
        <v/>
      </c>
      <c r="E6522">
        <f>'DATA DASH'!E6522</f>
        <v/>
      </c>
      <c r="F6522">
        <f>'DATA DASH'!F6522</f>
        <v/>
      </c>
      <c r="G6522">
        <f>'DATA DASH'!G6522</f>
        <v/>
      </c>
      <c r="H6522">
        <f>'DATA DASH'!H6522</f>
        <v/>
      </c>
      <c r="I6522">
        <f>'DATA DASH'!I6522</f>
        <v/>
      </c>
      <c r="J6522">
        <f>'DATA DASH'!J6522</f>
        <v/>
      </c>
      <c r="K6522">
        <f>'DATA DASH'!K6522</f>
        <v/>
      </c>
      <c r="L6522">
        <f>'DATA DASH'!L6522</f>
        <v/>
      </c>
      <c r="M6522">
        <f>'DATA DASH'!M6522</f>
        <v/>
      </c>
    </row>
    <row r="6523">
      <c r="A6523">
        <f>'DATA DASH'!A6523</f>
        <v/>
      </c>
      <c r="B6523">
        <f>'DATA DASH'!B6523</f>
        <v/>
      </c>
      <c r="C6523">
        <f>'DATA DASH'!C6523</f>
        <v/>
      </c>
      <c r="D6523">
        <f>'DATA DASH'!D6523</f>
        <v/>
      </c>
      <c r="E6523">
        <f>'DATA DASH'!E6523</f>
        <v/>
      </c>
      <c r="F6523">
        <f>'DATA DASH'!F6523</f>
        <v/>
      </c>
      <c r="G6523">
        <f>'DATA DASH'!G6523</f>
        <v/>
      </c>
      <c r="H6523">
        <f>'DATA DASH'!H6523</f>
        <v/>
      </c>
      <c r="I6523">
        <f>'DATA DASH'!I6523</f>
        <v/>
      </c>
      <c r="J6523">
        <f>'DATA DASH'!J6523</f>
        <v/>
      </c>
      <c r="K6523">
        <f>'DATA DASH'!K6523</f>
        <v/>
      </c>
      <c r="L6523">
        <f>'DATA DASH'!L6523</f>
        <v/>
      </c>
      <c r="M6523">
        <f>'DATA DASH'!M6523</f>
        <v/>
      </c>
    </row>
    <row r="6524">
      <c r="A6524">
        <f>'DATA DASH'!A6524</f>
        <v/>
      </c>
      <c r="B6524">
        <f>'DATA DASH'!B6524</f>
        <v/>
      </c>
      <c r="C6524">
        <f>'DATA DASH'!C6524</f>
        <v/>
      </c>
      <c r="D6524">
        <f>'DATA DASH'!D6524</f>
        <v/>
      </c>
      <c r="E6524">
        <f>'DATA DASH'!E6524</f>
        <v/>
      </c>
      <c r="F6524">
        <f>'DATA DASH'!F6524</f>
        <v/>
      </c>
      <c r="G6524">
        <f>'DATA DASH'!G6524</f>
        <v/>
      </c>
      <c r="H6524">
        <f>'DATA DASH'!H6524</f>
        <v/>
      </c>
      <c r="I6524">
        <f>'DATA DASH'!I6524</f>
        <v/>
      </c>
      <c r="J6524">
        <f>'DATA DASH'!J6524</f>
        <v/>
      </c>
      <c r="K6524">
        <f>'DATA DASH'!K6524</f>
        <v/>
      </c>
      <c r="L6524">
        <f>'DATA DASH'!L6524</f>
        <v/>
      </c>
      <c r="M6524">
        <f>'DATA DASH'!M6524</f>
        <v/>
      </c>
    </row>
    <row r="6525">
      <c r="A6525">
        <f>'DATA DASH'!A6525</f>
        <v/>
      </c>
      <c r="B6525">
        <f>'DATA DASH'!B6525</f>
        <v/>
      </c>
      <c r="C6525">
        <f>'DATA DASH'!C6525</f>
        <v/>
      </c>
      <c r="D6525">
        <f>'DATA DASH'!D6525</f>
        <v/>
      </c>
      <c r="E6525">
        <f>'DATA DASH'!E6525</f>
        <v/>
      </c>
      <c r="F6525">
        <f>'DATA DASH'!F6525</f>
        <v/>
      </c>
      <c r="G6525">
        <f>'DATA DASH'!G6525</f>
        <v/>
      </c>
      <c r="H6525">
        <f>'DATA DASH'!H6525</f>
        <v/>
      </c>
      <c r="I6525">
        <f>'DATA DASH'!I6525</f>
        <v/>
      </c>
      <c r="J6525">
        <f>'DATA DASH'!J6525</f>
        <v/>
      </c>
      <c r="K6525">
        <f>'DATA DASH'!K6525</f>
        <v/>
      </c>
      <c r="L6525">
        <f>'DATA DASH'!L6525</f>
        <v/>
      </c>
      <c r="M6525">
        <f>'DATA DASH'!M6525</f>
        <v/>
      </c>
    </row>
    <row r="6526">
      <c r="A6526">
        <f>'DATA DASH'!A6526</f>
        <v/>
      </c>
      <c r="B6526">
        <f>'DATA DASH'!B6526</f>
        <v/>
      </c>
      <c r="C6526">
        <f>'DATA DASH'!C6526</f>
        <v/>
      </c>
      <c r="D6526">
        <f>'DATA DASH'!D6526</f>
        <v/>
      </c>
      <c r="E6526">
        <f>'DATA DASH'!E6526</f>
        <v/>
      </c>
      <c r="F6526">
        <f>'DATA DASH'!F6526</f>
        <v/>
      </c>
      <c r="G6526">
        <f>'DATA DASH'!G6526</f>
        <v/>
      </c>
      <c r="H6526">
        <f>'DATA DASH'!H6526</f>
        <v/>
      </c>
      <c r="I6526">
        <f>'DATA DASH'!I6526</f>
        <v/>
      </c>
      <c r="J6526">
        <f>'DATA DASH'!J6526</f>
        <v/>
      </c>
      <c r="K6526">
        <f>'DATA DASH'!K6526</f>
        <v/>
      </c>
      <c r="L6526">
        <f>'DATA DASH'!L6526</f>
        <v/>
      </c>
      <c r="M6526">
        <f>'DATA DASH'!M6526</f>
        <v/>
      </c>
    </row>
    <row r="6527">
      <c r="A6527">
        <f>'DATA DASH'!A6527</f>
        <v/>
      </c>
      <c r="B6527">
        <f>'DATA DASH'!B6527</f>
        <v/>
      </c>
      <c r="C6527">
        <f>'DATA DASH'!C6527</f>
        <v/>
      </c>
      <c r="D6527">
        <f>'DATA DASH'!D6527</f>
        <v/>
      </c>
      <c r="E6527">
        <f>'DATA DASH'!E6527</f>
        <v/>
      </c>
      <c r="F6527">
        <f>'DATA DASH'!F6527</f>
        <v/>
      </c>
      <c r="G6527">
        <f>'DATA DASH'!G6527</f>
        <v/>
      </c>
      <c r="H6527">
        <f>'DATA DASH'!H6527</f>
        <v/>
      </c>
      <c r="I6527">
        <f>'DATA DASH'!I6527</f>
        <v/>
      </c>
      <c r="J6527">
        <f>'DATA DASH'!J6527</f>
        <v/>
      </c>
      <c r="K6527">
        <f>'DATA DASH'!K6527</f>
        <v/>
      </c>
      <c r="L6527">
        <f>'DATA DASH'!L6527</f>
        <v/>
      </c>
      <c r="M6527">
        <f>'DATA DASH'!M6527</f>
        <v/>
      </c>
    </row>
    <row r="6528">
      <c r="A6528">
        <f>'DATA DASH'!A6528</f>
        <v/>
      </c>
      <c r="B6528">
        <f>'DATA DASH'!B6528</f>
        <v/>
      </c>
      <c r="C6528">
        <f>'DATA DASH'!C6528</f>
        <v/>
      </c>
      <c r="D6528">
        <f>'DATA DASH'!D6528</f>
        <v/>
      </c>
      <c r="E6528">
        <f>'DATA DASH'!E6528</f>
        <v/>
      </c>
      <c r="F6528">
        <f>'DATA DASH'!F6528</f>
        <v/>
      </c>
      <c r="G6528">
        <f>'DATA DASH'!G6528</f>
        <v/>
      </c>
      <c r="H6528">
        <f>'DATA DASH'!H6528</f>
        <v/>
      </c>
      <c r="I6528">
        <f>'DATA DASH'!I6528</f>
        <v/>
      </c>
      <c r="J6528">
        <f>'DATA DASH'!J6528</f>
        <v/>
      </c>
      <c r="K6528">
        <f>'DATA DASH'!K6528</f>
        <v/>
      </c>
      <c r="L6528">
        <f>'DATA DASH'!L6528</f>
        <v/>
      </c>
      <c r="M6528">
        <f>'DATA DASH'!M6528</f>
        <v/>
      </c>
    </row>
    <row r="6529">
      <c r="A6529">
        <f>'DATA DASH'!A6529</f>
        <v/>
      </c>
      <c r="B6529">
        <f>'DATA DASH'!B6529</f>
        <v/>
      </c>
      <c r="C6529">
        <f>'DATA DASH'!C6529</f>
        <v/>
      </c>
      <c r="D6529">
        <f>'DATA DASH'!D6529</f>
        <v/>
      </c>
      <c r="E6529">
        <f>'DATA DASH'!E6529</f>
        <v/>
      </c>
      <c r="F6529">
        <f>'DATA DASH'!F6529</f>
        <v/>
      </c>
      <c r="G6529">
        <f>'DATA DASH'!G6529</f>
        <v/>
      </c>
      <c r="H6529">
        <f>'DATA DASH'!H6529</f>
        <v/>
      </c>
      <c r="I6529">
        <f>'DATA DASH'!I6529</f>
        <v/>
      </c>
      <c r="J6529">
        <f>'DATA DASH'!J6529</f>
        <v/>
      </c>
      <c r="K6529">
        <f>'DATA DASH'!K6529</f>
        <v/>
      </c>
      <c r="L6529">
        <f>'DATA DASH'!L6529</f>
        <v/>
      </c>
      <c r="M6529">
        <f>'DATA DASH'!M6529</f>
        <v/>
      </c>
    </row>
    <row r="6530">
      <c r="A6530">
        <f>'DATA DASH'!A6530</f>
        <v/>
      </c>
      <c r="B6530">
        <f>'DATA DASH'!B6530</f>
        <v/>
      </c>
      <c r="C6530">
        <f>'DATA DASH'!C6530</f>
        <v/>
      </c>
      <c r="D6530">
        <f>'DATA DASH'!D6530</f>
        <v/>
      </c>
      <c r="E6530">
        <f>'DATA DASH'!E6530</f>
        <v/>
      </c>
      <c r="F6530">
        <f>'DATA DASH'!F6530</f>
        <v/>
      </c>
      <c r="G6530">
        <f>'DATA DASH'!G6530</f>
        <v/>
      </c>
      <c r="H6530">
        <f>'DATA DASH'!H6530</f>
        <v/>
      </c>
      <c r="I6530">
        <f>'DATA DASH'!I6530</f>
        <v/>
      </c>
      <c r="J6530">
        <f>'DATA DASH'!J6530</f>
        <v/>
      </c>
      <c r="K6530">
        <f>'DATA DASH'!K6530</f>
        <v/>
      </c>
      <c r="L6530">
        <f>'DATA DASH'!L6530</f>
        <v/>
      </c>
      <c r="M6530">
        <f>'DATA DASH'!M6530</f>
        <v/>
      </c>
    </row>
    <row r="6531">
      <c r="A6531">
        <f>'DATA DASH'!A6531</f>
        <v/>
      </c>
      <c r="B6531">
        <f>'DATA DASH'!B6531</f>
        <v/>
      </c>
      <c r="C6531">
        <f>'DATA DASH'!C6531</f>
        <v/>
      </c>
      <c r="D6531">
        <f>'DATA DASH'!D6531</f>
        <v/>
      </c>
      <c r="E6531">
        <f>'DATA DASH'!E6531</f>
        <v/>
      </c>
      <c r="F6531">
        <f>'DATA DASH'!F6531</f>
        <v/>
      </c>
      <c r="G6531">
        <f>'DATA DASH'!G6531</f>
        <v/>
      </c>
      <c r="H6531">
        <f>'DATA DASH'!H6531</f>
        <v/>
      </c>
      <c r="I6531">
        <f>'DATA DASH'!I6531</f>
        <v/>
      </c>
      <c r="J6531">
        <f>'DATA DASH'!J6531</f>
        <v/>
      </c>
      <c r="K6531">
        <f>'DATA DASH'!K6531</f>
        <v/>
      </c>
      <c r="L6531">
        <f>'DATA DASH'!L6531</f>
        <v/>
      </c>
      <c r="M6531">
        <f>'DATA DASH'!M6531</f>
        <v/>
      </c>
    </row>
    <row r="6532">
      <c r="A6532">
        <f>'DATA DASH'!A6532</f>
        <v/>
      </c>
      <c r="B6532">
        <f>'DATA DASH'!B6532</f>
        <v/>
      </c>
      <c r="C6532">
        <f>'DATA DASH'!C6532</f>
        <v/>
      </c>
      <c r="D6532">
        <f>'DATA DASH'!D6532</f>
        <v/>
      </c>
      <c r="E6532">
        <f>'DATA DASH'!E6532</f>
        <v/>
      </c>
      <c r="F6532">
        <f>'DATA DASH'!F6532</f>
        <v/>
      </c>
      <c r="G6532">
        <f>'DATA DASH'!G6532</f>
        <v/>
      </c>
      <c r="H6532">
        <f>'DATA DASH'!H6532</f>
        <v/>
      </c>
      <c r="I6532">
        <f>'DATA DASH'!I6532</f>
        <v/>
      </c>
      <c r="J6532">
        <f>'DATA DASH'!J6532</f>
        <v/>
      </c>
      <c r="K6532">
        <f>'DATA DASH'!K6532</f>
        <v/>
      </c>
      <c r="L6532">
        <f>'DATA DASH'!L6532</f>
        <v/>
      </c>
      <c r="M6532">
        <f>'DATA DASH'!M6532</f>
        <v/>
      </c>
    </row>
    <row r="6533">
      <c r="A6533">
        <f>'DATA DASH'!A6533</f>
        <v/>
      </c>
      <c r="B6533">
        <f>'DATA DASH'!B6533</f>
        <v/>
      </c>
      <c r="C6533">
        <f>'DATA DASH'!C6533</f>
        <v/>
      </c>
      <c r="D6533">
        <f>'DATA DASH'!D6533</f>
        <v/>
      </c>
      <c r="E6533">
        <f>'DATA DASH'!E6533</f>
        <v/>
      </c>
      <c r="F6533">
        <f>'DATA DASH'!F6533</f>
        <v/>
      </c>
      <c r="G6533">
        <f>'DATA DASH'!G6533</f>
        <v/>
      </c>
      <c r="H6533">
        <f>'DATA DASH'!H6533</f>
        <v/>
      </c>
      <c r="I6533">
        <f>'DATA DASH'!I6533</f>
        <v/>
      </c>
      <c r="J6533">
        <f>'DATA DASH'!J6533</f>
        <v/>
      </c>
      <c r="K6533">
        <f>'DATA DASH'!K6533</f>
        <v/>
      </c>
      <c r="L6533">
        <f>'DATA DASH'!L6533</f>
        <v/>
      </c>
      <c r="M6533">
        <f>'DATA DASH'!M6533</f>
        <v/>
      </c>
    </row>
    <row r="6534">
      <c r="A6534">
        <f>'DATA DASH'!A6534</f>
        <v/>
      </c>
      <c r="B6534">
        <f>'DATA DASH'!B6534</f>
        <v/>
      </c>
      <c r="C6534">
        <f>'DATA DASH'!C6534</f>
        <v/>
      </c>
      <c r="D6534">
        <f>'DATA DASH'!D6534</f>
        <v/>
      </c>
      <c r="E6534">
        <f>'DATA DASH'!E6534</f>
        <v/>
      </c>
      <c r="F6534">
        <f>'DATA DASH'!F6534</f>
        <v/>
      </c>
      <c r="G6534">
        <f>'DATA DASH'!G6534</f>
        <v/>
      </c>
      <c r="H6534">
        <f>'DATA DASH'!H6534</f>
        <v/>
      </c>
      <c r="I6534">
        <f>'DATA DASH'!I6534</f>
        <v/>
      </c>
      <c r="J6534">
        <f>'DATA DASH'!J6534</f>
        <v/>
      </c>
      <c r="K6534">
        <f>'DATA DASH'!K6534</f>
        <v/>
      </c>
      <c r="L6534">
        <f>'DATA DASH'!L6534</f>
        <v/>
      </c>
      <c r="M6534">
        <f>'DATA DASH'!M6534</f>
        <v/>
      </c>
    </row>
    <row r="6535">
      <c r="A6535">
        <f>'DATA DASH'!A6535</f>
        <v/>
      </c>
      <c r="B6535">
        <f>'DATA DASH'!B6535</f>
        <v/>
      </c>
      <c r="C6535">
        <f>'DATA DASH'!C6535</f>
        <v/>
      </c>
      <c r="D6535">
        <f>'DATA DASH'!D6535</f>
        <v/>
      </c>
      <c r="E6535">
        <f>'DATA DASH'!E6535</f>
        <v/>
      </c>
      <c r="F6535">
        <f>'DATA DASH'!F6535</f>
        <v/>
      </c>
      <c r="G6535">
        <f>'DATA DASH'!G6535</f>
        <v/>
      </c>
      <c r="H6535">
        <f>'DATA DASH'!H6535</f>
        <v/>
      </c>
      <c r="I6535">
        <f>'DATA DASH'!I6535</f>
        <v/>
      </c>
      <c r="J6535">
        <f>'DATA DASH'!J6535</f>
        <v/>
      </c>
      <c r="K6535">
        <f>'DATA DASH'!K6535</f>
        <v/>
      </c>
      <c r="L6535">
        <f>'DATA DASH'!L6535</f>
        <v/>
      </c>
      <c r="M6535">
        <f>'DATA DASH'!M6535</f>
        <v/>
      </c>
    </row>
    <row r="6536">
      <c r="A6536">
        <f>'DATA DASH'!A6536</f>
        <v/>
      </c>
      <c r="B6536">
        <f>'DATA DASH'!B6536</f>
        <v/>
      </c>
      <c r="C6536">
        <f>'DATA DASH'!C6536</f>
        <v/>
      </c>
      <c r="D6536">
        <f>'DATA DASH'!D6536</f>
        <v/>
      </c>
      <c r="E6536">
        <f>'DATA DASH'!E6536</f>
        <v/>
      </c>
      <c r="F6536">
        <f>'DATA DASH'!F6536</f>
        <v/>
      </c>
      <c r="G6536">
        <f>'DATA DASH'!G6536</f>
        <v/>
      </c>
      <c r="H6536">
        <f>'DATA DASH'!H6536</f>
        <v/>
      </c>
      <c r="I6536">
        <f>'DATA DASH'!I6536</f>
        <v/>
      </c>
      <c r="J6536">
        <f>'DATA DASH'!J6536</f>
        <v/>
      </c>
      <c r="K6536">
        <f>'DATA DASH'!K6536</f>
        <v/>
      </c>
      <c r="L6536">
        <f>'DATA DASH'!L6536</f>
        <v/>
      </c>
      <c r="M6536">
        <f>'DATA DASH'!M6536</f>
        <v/>
      </c>
    </row>
    <row r="6537">
      <c r="A6537">
        <f>'DATA DASH'!A6537</f>
        <v/>
      </c>
      <c r="B6537">
        <f>'DATA DASH'!B6537</f>
        <v/>
      </c>
      <c r="C6537">
        <f>'DATA DASH'!C6537</f>
        <v/>
      </c>
      <c r="D6537">
        <f>'DATA DASH'!D6537</f>
        <v/>
      </c>
      <c r="E6537">
        <f>'DATA DASH'!E6537</f>
        <v/>
      </c>
      <c r="F6537">
        <f>'DATA DASH'!F6537</f>
        <v/>
      </c>
      <c r="G6537">
        <f>'DATA DASH'!G6537</f>
        <v/>
      </c>
      <c r="H6537">
        <f>'DATA DASH'!H6537</f>
        <v/>
      </c>
      <c r="I6537">
        <f>'DATA DASH'!I6537</f>
        <v/>
      </c>
      <c r="J6537">
        <f>'DATA DASH'!J6537</f>
        <v/>
      </c>
      <c r="K6537">
        <f>'DATA DASH'!K6537</f>
        <v/>
      </c>
      <c r="L6537">
        <f>'DATA DASH'!L6537</f>
        <v/>
      </c>
      <c r="M6537">
        <f>'DATA DASH'!M6537</f>
        <v/>
      </c>
    </row>
    <row r="6538">
      <c r="A6538">
        <f>'DATA DASH'!A6538</f>
        <v/>
      </c>
      <c r="B6538">
        <f>'DATA DASH'!B6538</f>
        <v/>
      </c>
      <c r="C6538">
        <f>'DATA DASH'!C6538</f>
        <v/>
      </c>
      <c r="D6538">
        <f>'DATA DASH'!D6538</f>
        <v/>
      </c>
      <c r="E6538">
        <f>'DATA DASH'!E6538</f>
        <v/>
      </c>
      <c r="F6538">
        <f>'DATA DASH'!F6538</f>
        <v/>
      </c>
      <c r="G6538">
        <f>'DATA DASH'!G6538</f>
        <v/>
      </c>
      <c r="H6538">
        <f>'DATA DASH'!H6538</f>
        <v/>
      </c>
      <c r="I6538">
        <f>'DATA DASH'!I6538</f>
        <v/>
      </c>
      <c r="J6538">
        <f>'DATA DASH'!J6538</f>
        <v/>
      </c>
      <c r="K6538">
        <f>'DATA DASH'!K6538</f>
        <v/>
      </c>
      <c r="L6538">
        <f>'DATA DASH'!L6538</f>
        <v/>
      </c>
      <c r="M6538">
        <f>'DATA DASH'!M6538</f>
        <v/>
      </c>
    </row>
    <row r="6539">
      <c r="A6539">
        <f>'DATA DASH'!A6539</f>
        <v/>
      </c>
      <c r="B6539">
        <f>'DATA DASH'!B6539</f>
        <v/>
      </c>
      <c r="C6539">
        <f>'DATA DASH'!C6539</f>
        <v/>
      </c>
      <c r="D6539">
        <f>'DATA DASH'!D6539</f>
        <v/>
      </c>
      <c r="E6539">
        <f>'DATA DASH'!E6539</f>
        <v/>
      </c>
      <c r="F6539">
        <f>'DATA DASH'!F6539</f>
        <v/>
      </c>
      <c r="G6539">
        <f>'DATA DASH'!G6539</f>
        <v/>
      </c>
      <c r="H6539">
        <f>'DATA DASH'!H6539</f>
        <v/>
      </c>
      <c r="I6539">
        <f>'DATA DASH'!I6539</f>
        <v/>
      </c>
      <c r="J6539">
        <f>'DATA DASH'!J6539</f>
        <v/>
      </c>
      <c r="K6539">
        <f>'DATA DASH'!K6539</f>
        <v/>
      </c>
      <c r="L6539">
        <f>'DATA DASH'!L6539</f>
        <v/>
      </c>
      <c r="M6539">
        <f>'DATA DASH'!M6539</f>
        <v/>
      </c>
    </row>
    <row r="6540">
      <c r="A6540">
        <f>'DATA DASH'!A6540</f>
        <v/>
      </c>
      <c r="B6540">
        <f>'DATA DASH'!B6540</f>
        <v/>
      </c>
      <c r="C6540">
        <f>'DATA DASH'!C6540</f>
        <v/>
      </c>
      <c r="D6540">
        <f>'DATA DASH'!D6540</f>
        <v/>
      </c>
      <c r="E6540">
        <f>'DATA DASH'!E6540</f>
        <v/>
      </c>
      <c r="F6540">
        <f>'DATA DASH'!F6540</f>
        <v/>
      </c>
      <c r="G6540">
        <f>'DATA DASH'!G6540</f>
        <v/>
      </c>
      <c r="H6540">
        <f>'DATA DASH'!H6540</f>
        <v/>
      </c>
      <c r="I6540">
        <f>'DATA DASH'!I6540</f>
        <v/>
      </c>
      <c r="J6540">
        <f>'DATA DASH'!J6540</f>
        <v/>
      </c>
      <c r="K6540">
        <f>'DATA DASH'!K6540</f>
        <v/>
      </c>
      <c r="L6540">
        <f>'DATA DASH'!L6540</f>
        <v/>
      </c>
      <c r="M6540">
        <f>'DATA DASH'!M6540</f>
        <v/>
      </c>
    </row>
    <row r="6541">
      <c r="A6541">
        <f>'DATA DASH'!A6541</f>
        <v/>
      </c>
      <c r="B6541">
        <f>'DATA DASH'!B6541</f>
        <v/>
      </c>
      <c r="C6541">
        <f>'DATA DASH'!C6541</f>
        <v/>
      </c>
      <c r="D6541">
        <f>'DATA DASH'!D6541</f>
        <v/>
      </c>
      <c r="E6541">
        <f>'DATA DASH'!E6541</f>
        <v/>
      </c>
      <c r="F6541">
        <f>'DATA DASH'!F6541</f>
        <v/>
      </c>
      <c r="G6541">
        <f>'DATA DASH'!G6541</f>
        <v/>
      </c>
      <c r="H6541">
        <f>'DATA DASH'!H6541</f>
        <v/>
      </c>
      <c r="I6541">
        <f>'DATA DASH'!I6541</f>
        <v/>
      </c>
      <c r="J6541">
        <f>'DATA DASH'!J6541</f>
        <v/>
      </c>
      <c r="K6541">
        <f>'DATA DASH'!K6541</f>
        <v/>
      </c>
      <c r="L6541">
        <f>'DATA DASH'!L6541</f>
        <v/>
      </c>
      <c r="M6541">
        <f>'DATA DASH'!M6541</f>
        <v/>
      </c>
    </row>
    <row r="6542">
      <c r="A6542">
        <f>'DATA DASH'!A6542</f>
        <v/>
      </c>
      <c r="B6542">
        <f>'DATA DASH'!B6542</f>
        <v/>
      </c>
      <c r="C6542">
        <f>'DATA DASH'!C6542</f>
        <v/>
      </c>
      <c r="D6542">
        <f>'DATA DASH'!D6542</f>
        <v/>
      </c>
      <c r="E6542">
        <f>'DATA DASH'!E6542</f>
        <v/>
      </c>
      <c r="F6542">
        <f>'DATA DASH'!F6542</f>
        <v/>
      </c>
      <c r="G6542">
        <f>'DATA DASH'!G6542</f>
        <v/>
      </c>
      <c r="H6542">
        <f>'DATA DASH'!H6542</f>
        <v/>
      </c>
      <c r="I6542">
        <f>'DATA DASH'!I6542</f>
        <v/>
      </c>
      <c r="J6542">
        <f>'DATA DASH'!J6542</f>
        <v/>
      </c>
      <c r="K6542">
        <f>'DATA DASH'!K6542</f>
        <v/>
      </c>
      <c r="L6542">
        <f>'DATA DASH'!L6542</f>
        <v/>
      </c>
      <c r="M6542">
        <f>'DATA DASH'!M6542</f>
        <v/>
      </c>
    </row>
    <row r="6543">
      <c r="A6543">
        <f>'DATA DASH'!A6543</f>
        <v/>
      </c>
      <c r="B6543">
        <f>'DATA DASH'!B6543</f>
        <v/>
      </c>
      <c r="C6543">
        <f>'DATA DASH'!C6543</f>
        <v/>
      </c>
      <c r="D6543">
        <f>'DATA DASH'!D6543</f>
        <v/>
      </c>
      <c r="E6543">
        <f>'DATA DASH'!E6543</f>
        <v/>
      </c>
      <c r="F6543">
        <f>'DATA DASH'!F6543</f>
        <v/>
      </c>
      <c r="G6543">
        <f>'DATA DASH'!G6543</f>
        <v/>
      </c>
      <c r="H6543">
        <f>'DATA DASH'!H6543</f>
        <v/>
      </c>
      <c r="I6543">
        <f>'DATA DASH'!I6543</f>
        <v/>
      </c>
      <c r="J6543">
        <f>'DATA DASH'!J6543</f>
        <v/>
      </c>
      <c r="K6543">
        <f>'DATA DASH'!K6543</f>
        <v/>
      </c>
      <c r="L6543">
        <f>'DATA DASH'!L6543</f>
        <v/>
      </c>
      <c r="M6543">
        <f>'DATA DASH'!M6543</f>
        <v/>
      </c>
    </row>
    <row r="6544">
      <c r="A6544">
        <f>'DATA DASH'!A6544</f>
        <v/>
      </c>
      <c r="B6544">
        <f>'DATA DASH'!B6544</f>
        <v/>
      </c>
      <c r="C6544">
        <f>'DATA DASH'!C6544</f>
        <v/>
      </c>
      <c r="D6544">
        <f>'DATA DASH'!D6544</f>
        <v/>
      </c>
      <c r="E6544">
        <f>'DATA DASH'!E6544</f>
        <v/>
      </c>
      <c r="F6544">
        <f>'DATA DASH'!F6544</f>
        <v/>
      </c>
      <c r="G6544">
        <f>'DATA DASH'!G6544</f>
        <v/>
      </c>
      <c r="H6544">
        <f>'DATA DASH'!H6544</f>
        <v/>
      </c>
      <c r="I6544">
        <f>'DATA DASH'!I6544</f>
        <v/>
      </c>
      <c r="J6544">
        <f>'DATA DASH'!J6544</f>
        <v/>
      </c>
      <c r="K6544">
        <f>'DATA DASH'!K6544</f>
        <v/>
      </c>
      <c r="L6544">
        <f>'DATA DASH'!L6544</f>
        <v/>
      </c>
      <c r="M6544">
        <f>'DATA DASH'!M6544</f>
        <v/>
      </c>
    </row>
    <row r="6545">
      <c r="A6545">
        <f>'DATA DASH'!A6545</f>
        <v/>
      </c>
      <c r="B6545">
        <f>'DATA DASH'!B6545</f>
        <v/>
      </c>
      <c r="C6545">
        <f>'DATA DASH'!C6545</f>
        <v/>
      </c>
      <c r="D6545">
        <f>'DATA DASH'!D6545</f>
        <v/>
      </c>
      <c r="E6545">
        <f>'DATA DASH'!E6545</f>
        <v/>
      </c>
      <c r="F6545">
        <f>'DATA DASH'!F6545</f>
        <v/>
      </c>
      <c r="G6545">
        <f>'DATA DASH'!G6545</f>
        <v/>
      </c>
      <c r="H6545">
        <f>'DATA DASH'!H6545</f>
        <v/>
      </c>
      <c r="I6545">
        <f>'DATA DASH'!I6545</f>
        <v/>
      </c>
      <c r="J6545">
        <f>'DATA DASH'!J6545</f>
        <v/>
      </c>
      <c r="K6545">
        <f>'DATA DASH'!K6545</f>
        <v/>
      </c>
      <c r="L6545">
        <f>'DATA DASH'!L6545</f>
        <v/>
      </c>
      <c r="M6545">
        <f>'DATA DASH'!M6545</f>
        <v/>
      </c>
    </row>
    <row r="6546">
      <c r="A6546">
        <f>'DATA DASH'!A6546</f>
        <v/>
      </c>
      <c r="B6546">
        <f>'DATA DASH'!B6546</f>
        <v/>
      </c>
      <c r="C6546">
        <f>'DATA DASH'!C6546</f>
        <v/>
      </c>
      <c r="D6546">
        <f>'DATA DASH'!D6546</f>
        <v/>
      </c>
      <c r="E6546">
        <f>'DATA DASH'!E6546</f>
        <v/>
      </c>
      <c r="F6546">
        <f>'DATA DASH'!F6546</f>
        <v/>
      </c>
      <c r="G6546">
        <f>'DATA DASH'!G6546</f>
        <v/>
      </c>
      <c r="H6546">
        <f>'DATA DASH'!H6546</f>
        <v/>
      </c>
      <c r="I6546">
        <f>'DATA DASH'!I6546</f>
        <v/>
      </c>
      <c r="J6546">
        <f>'DATA DASH'!J6546</f>
        <v/>
      </c>
      <c r="K6546">
        <f>'DATA DASH'!K6546</f>
        <v/>
      </c>
      <c r="L6546">
        <f>'DATA DASH'!L6546</f>
        <v/>
      </c>
      <c r="M6546">
        <f>'DATA DASH'!M6546</f>
        <v/>
      </c>
    </row>
    <row r="6547">
      <c r="A6547">
        <f>'DATA DASH'!A6547</f>
        <v/>
      </c>
      <c r="B6547">
        <f>'DATA DASH'!B6547</f>
        <v/>
      </c>
      <c r="C6547">
        <f>'DATA DASH'!C6547</f>
        <v/>
      </c>
      <c r="D6547">
        <f>'DATA DASH'!D6547</f>
        <v/>
      </c>
      <c r="E6547">
        <f>'DATA DASH'!E6547</f>
        <v/>
      </c>
      <c r="F6547">
        <f>'DATA DASH'!F6547</f>
        <v/>
      </c>
      <c r="G6547">
        <f>'DATA DASH'!G6547</f>
        <v/>
      </c>
      <c r="H6547">
        <f>'DATA DASH'!H6547</f>
        <v/>
      </c>
      <c r="I6547">
        <f>'DATA DASH'!I6547</f>
        <v/>
      </c>
      <c r="J6547">
        <f>'DATA DASH'!J6547</f>
        <v/>
      </c>
      <c r="K6547">
        <f>'DATA DASH'!K6547</f>
        <v/>
      </c>
      <c r="L6547">
        <f>'DATA DASH'!L6547</f>
        <v/>
      </c>
      <c r="M6547">
        <f>'DATA DASH'!M6547</f>
        <v/>
      </c>
    </row>
    <row r="6548">
      <c r="A6548">
        <f>'DATA DASH'!A6548</f>
        <v/>
      </c>
      <c r="B6548">
        <f>'DATA DASH'!B6548</f>
        <v/>
      </c>
      <c r="C6548">
        <f>'DATA DASH'!C6548</f>
        <v/>
      </c>
      <c r="D6548">
        <f>'DATA DASH'!D6548</f>
        <v/>
      </c>
      <c r="E6548">
        <f>'DATA DASH'!E6548</f>
        <v/>
      </c>
      <c r="F6548">
        <f>'DATA DASH'!F6548</f>
        <v/>
      </c>
      <c r="G6548">
        <f>'DATA DASH'!G6548</f>
        <v/>
      </c>
      <c r="H6548">
        <f>'DATA DASH'!H6548</f>
        <v/>
      </c>
      <c r="I6548">
        <f>'DATA DASH'!I6548</f>
        <v/>
      </c>
      <c r="J6548">
        <f>'DATA DASH'!J6548</f>
        <v/>
      </c>
      <c r="K6548">
        <f>'DATA DASH'!K6548</f>
        <v/>
      </c>
      <c r="L6548">
        <f>'DATA DASH'!L6548</f>
        <v/>
      </c>
      <c r="M6548">
        <f>'DATA DASH'!M6548</f>
        <v/>
      </c>
    </row>
    <row r="6549">
      <c r="A6549">
        <f>'DATA DASH'!A6549</f>
        <v/>
      </c>
      <c r="B6549">
        <f>'DATA DASH'!B6549</f>
        <v/>
      </c>
      <c r="C6549">
        <f>'DATA DASH'!C6549</f>
        <v/>
      </c>
      <c r="D6549">
        <f>'DATA DASH'!D6549</f>
        <v/>
      </c>
      <c r="E6549">
        <f>'DATA DASH'!E6549</f>
        <v/>
      </c>
      <c r="F6549">
        <f>'DATA DASH'!F6549</f>
        <v/>
      </c>
      <c r="G6549">
        <f>'DATA DASH'!G6549</f>
        <v/>
      </c>
      <c r="H6549">
        <f>'DATA DASH'!H6549</f>
        <v/>
      </c>
      <c r="I6549">
        <f>'DATA DASH'!I6549</f>
        <v/>
      </c>
      <c r="J6549">
        <f>'DATA DASH'!J6549</f>
        <v/>
      </c>
      <c r="K6549">
        <f>'DATA DASH'!K6549</f>
        <v/>
      </c>
      <c r="L6549">
        <f>'DATA DASH'!L6549</f>
        <v/>
      </c>
      <c r="M6549">
        <f>'DATA DASH'!M6549</f>
        <v/>
      </c>
    </row>
    <row r="6550">
      <c r="A6550">
        <f>'DATA DASH'!A6550</f>
        <v/>
      </c>
      <c r="B6550">
        <f>'DATA DASH'!B6550</f>
        <v/>
      </c>
      <c r="C6550">
        <f>'DATA DASH'!C6550</f>
        <v/>
      </c>
      <c r="D6550">
        <f>'DATA DASH'!D6550</f>
        <v/>
      </c>
      <c r="E6550">
        <f>'DATA DASH'!E6550</f>
        <v/>
      </c>
      <c r="F6550">
        <f>'DATA DASH'!F6550</f>
        <v/>
      </c>
      <c r="G6550">
        <f>'DATA DASH'!G6550</f>
        <v/>
      </c>
      <c r="H6550">
        <f>'DATA DASH'!H6550</f>
        <v/>
      </c>
      <c r="I6550">
        <f>'DATA DASH'!I6550</f>
        <v/>
      </c>
      <c r="J6550">
        <f>'DATA DASH'!J6550</f>
        <v/>
      </c>
      <c r="K6550">
        <f>'DATA DASH'!K6550</f>
        <v/>
      </c>
      <c r="L6550">
        <f>'DATA DASH'!L6550</f>
        <v/>
      </c>
      <c r="M6550">
        <f>'DATA DASH'!M6550</f>
        <v/>
      </c>
    </row>
    <row r="6551">
      <c r="A6551">
        <f>'DATA DASH'!A6551</f>
        <v/>
      </c>
      <c r="B6551">
        <f>'DATA DASH'!B6551</f>
        <v/>
      </c>
      <c r="C6551">
        <f>'DATA DASH'!C6551</f>
        <v/>
      </c>
      <c r="D6551">
        <f>'DATA DASH'!D6551</f>
        <v/>
      </c>
      <c r="E6551">
        <f>'DATA DASH'!E6551</f>
        <v/>
      </c>
      <c r="F6551">
        <f>'DATA DASH'!F6551</f>
        <v/>
      </c>
      <c r="G6551">
        <f>'DATA DASH'!G6551</f>
        <v/>
      </c>
      <c r="H6551">
        <f>'DATA DASH'!H6551</f>
        <v/>
      </c>
      <c r="I6551">
        <f>'DATA DASH'!I6551</f>
        <v/>
      </c>
      <c r="J6551">
        <f>'DATA DASH'!J6551</f>
        <v/>
      </c>
      <c r="K6551">
        <f>'DATA DASH'!K6551</f>
        <v/>
      </c>
      <c r="L6551">
        <f>'DATA DASH'!L6551</f>
        <v/>
      </c>
      <c r="M6551">
        <f>'DATA DASH'!M6551</f>
        <v/>
      </c>
    </row>
    <row r="6552">
      <c r="A6552">
        <f>'DATA DASH'!A6552</f>
        <v/>
      </c>
      <c r="B6552">
        <f>'DATA DASH'!B6552</f>
        <v/>
      </c>
      <c r="C6552">
        <f>'DATA DASH'!C6552</f>
        <v/>
      </c>
      <c r="D6552">
        <f>'DATA DASH'!D6552</f>
        <v/>
      </c>
      <c r="E6552">
        <f>'DATA DASH'!E6552</f>
        <v/>
      </c>
      <c r="F6552">
        <f>'DATA DASH'!F6552</f>
        <v/>
      </c>
      <c r="G6552">
        <f>'DATA DASH'!G6552</f>
        <v/>
      </c>
      <c r="H6552">
        <f>'DATA DASH'!H6552</f>
        <v/>
      </c>
      <c r="I6552">
        <f>'DATA DASH'!I6552</f>
        <v/>
      </c>
      <c r="J6552">
        <f>'DATA DASH'!J6552</f>
        <v/>
      </c>
      <c r="K6552">
        <f>'DATA DASH'!K6552</f>
        <v/>
      </c>
      <c r="L6552">
        <f>'DATA DASH'!L6552</f>
        <v/>
      </c>
      <c r="M6552">
        <f>'DATA DASH'!M6552</f>
        <v/>
      </c>
    </row>
    <row r="6553">
      <c r="A6553">
        <f>'DATA DASH'!A6553</f>
        <v/>
      </c>
      <c r="B6553">
        <f>'DATA DASH'!B6553</f>
        <v/>
      </c>
      <c r="C6553">
        <f>'DATA DASH'!C6553</f>
        <v/>
      </c>
      <c r="D6553">
        <f>'DATA DASH'!D6553</f>
        <v/>
      </c>
      <c r="E6553">
        <f>'DATA DASH'!E6553</f>
        <v/>
      </c>
      <c r="F6553">
        <f>'DATA DASH'!F6553</f>
        <v/>
      </c>
      <c r="G6553">
        <f>'DATA DASH'!G6553</f>
        <v/>
      </c>
      <c r="H6553">
        <f>'DATA DASH'!H6553</f>
        <v/>
      </c>
      <c r="I6553">
        <f>'DATA DASH'!I6553</f>
        <v/>
      </c>
      <c r="J6553">
        <f>'DATA DASH'!J6553</f>
        <v/>
      </c>
      <c r="K6553">
        <f>'DATA DASH'!K6553</f>
        <v/>
      </c>
      <c r="L6553">
        <f>'DATA DASH'!L6553</f>
        <v/>
      </c>
      <c r="M6553">
        <f>'DATA DASH'!M6553</f>
        <v/>
      </c>
    </row>
    <row r="6554">
      <c r="A6554">
        <f>'DATA DASH'!A6554</f>
        <v/>
      </c>
      <c r="B6554">
        <f>'DATA DASH'!B6554</f>
        <v/>
      </c>
      <c r="C6554">
        <f>'DATA DASH'!C6554</f>
        <v/>
      </c>
      <c r="D6554">
        <f>'DATA DASH'!D6554</f>
        <v/>
      </c>
      <c r="E6554">
        <f>'DATA DASH'!E6554</f>
        <v/>
      </c>
      <c r="F6554">
        <f>'DATA DASH'!F6554</f>
        <v/>
      </c>
      <c r="G6554">
        <f>'DATA DASH'!G6554</f>
        <v/>
      </c>
      <c r="H6554">
        <f>'DATA DASH'!H6554</f>
        <v/>
      </c>
      <c r="I6554">
        <f>'DATA DASH'!I6554</f>
        <v/>
      </c>
      <c r="J6554">
        <f>'DATA DASH'!J6554</f>
        <v/>
      </c>
      <c r="K6554">
        <f>'DATA DASH'!K6554</f>
        <v/>
      </c>
      <c r="L6554">
        <f>'DATA DASH'!L6554</f>
        <v/>
      </c>
      <c r="M6554">
        <f>'DATA DASH'!M6554</f>
        <v/>
      </c>
    </row>
    <row r="6555">
      <c r="A6555">
        <f>'DATA DASH'!A6555</f>
        <v/>
      </c>
      <c r="B6555">
        <f>'DATA DASH'!B6555</f>
        <v/>
      </c>
      <c r="C6555">
        <f>'DATA DASH'!C6555</f>
        <v/>
      </c>
      <c r="D6555">
        <f>'DATA DASH'!D6555</f>
        <v/>
      </c>
      <c r="E6555">
        <f>'DATA DASH'!E6555</f>
        <v/>
      </c>
      <c r="F6555">
        <f>'DATA DASH'!F6555</f>
        <v/>
      </c>
      <c r="G6555">
        <f>'DATA DASH'!G6555</f>
        <v/>
      </c>
      <c r="H6555">
        <f>'DATA DASH'!H6555</f>
        <v/>
      </c>
      <c r="I6555">
        <f>'DATA DASH'!I6555</f>
        <v/>
      </c>
      <c r="J6555">
        <f>'DATA DASH'!J6555</f>
        <v/>
      </c>
      <c r="K6555">
        <f>'DATA DASH'!K6555</f>
        <v/>
      </c>
      <c r="L6555">
        <f>'DATA DASH'!L6555</f>
        <v/>
      </c>
      <c r="M6555">
        <f>'DATA DASH'!M6555</f>
        <v/>
      </c>
    </row>
    <row r="6556">
      <c r="A6556">
        <f>'DATA DASH'!A6556</f>
        <v/>
      </c>
      <c r="B6556">
        <f>'DATA DASH'!B6556</f>
        <v/>
      </c>
      <c r="C6556">
        <f>'DATA DASH'!C6556</f>
        <v/>
      </c>
      <c r="D6556">
        <f>'DATA DASH'!D6556</f>
        <v/>
      </c>
      <c r="E6556">
        <f>'DATA DASH'!E6556</f>
        <v/>
      </c>
      <c r="F6556">
        <f>'DATA DASH'!F6556</f>
        <v/>
      </c>
      <c r="G6556">
        <f>'DATA DASH'!G6556</f>
        <v/>
      </c>
      <c r="H6556">
        <f>'DATA DASH'!H6556</f>
        <v/>
      </c>
      <c r="I6556">
        <f>'DATA DASH'!I6556</f>
        <v/>
      </c>
      <c r="J6556">
        <f>'DATA DASH'!J6556</f>
        <v/>
      </c>
      <c r="K6556">
        <f>'DATA DASH'!K6556</f>
        <v/>
      </c>
      <c r="L6556">
        <f>'DATA DASH'!L6556</f>
        <v/>
      </c>
      <c r="M6556">
        <f>'DATA DASH'!M6556</f>
        <v/>
      </c>
    </row>
    <row r="6557">
      <c r="A6557">
        <f>'DATA DASH'!A6557</f>
        <v/>
      </c>
      <c r="B6557">
        <f>'DATA DASH'!B6557</f>
        <v/>
      </c>
      <c r="C6557">
        <f>'DATA DASH'!C6557</f>
        <v/>
      </c>
      <c r="D6557">
        <f>'DATA DASH'!D6557</f>
        <v/>
      </c>
      <c r="E6557">
        <f>'DATA DASH'!E6557</f>
        <v/>
      </c>
      <c r="F6557">
        <f>'DATA DASH'!F6557</f>
        <v/>
      </c>
      <c r="G6557">
        <f>'DATA DASH'!G6557</f>
        <v/>
      </c>
      <c r="H6557">
        <f>'DATA DASH'!H6557</f>
        <v/>
      </c>
      <c r="I6557">
        <f>'DATA DASH'!I6557</f>
        <v/>
      </c>
      <c r="J6557">
        <f>'DATA DASH'!J6557</f>
        <v/>
      </c>
      <c r="K6557">
        <f>'DATA DASH'!K6557</f>
        <v/>
      </c>
      <c r="L6557">
        <f>'DATA DASH'!L6557</f>
        <v/>
      </c>
      <c r="M6557">
        <f>'DATA DASH'!M6557</f>
        <v/>
      </c>
    </row>
    <row r="6558">
      <c r="A6558">
        <f>'DATA DASH'!A6558</f>
        <v/>
      </c>
      <c r="B6558">
        <f>'DATA DASH'!B6558</f>
        <v/>
      </c>
      <c r="C6558">
        <f>'DATA DASH'!C6558</f>
        <v/>
      </c>
      <c r="D6558">
        <f>'DATA DASH'!D6558</f>
        <v/>
      </c>
      <c r="E6558">
        <f>'DATA DASH'!E6558</f>
        <v/>
      </c>
      <c r="F6558">
        <f>'DATA DASH'!F6558</f>
        <v/>
      </c>
      <c r="G6558">
        <f>'DATA DASH'!G6558</f>
        <v/>
      </c>
      <c r="H6558">
        <f>'DATA DASH'!H6558</f>
        <v/>
      </c>
      <c r="I6558">
        <f>'DATA DASH'!I6558</f>
        <v/>
      </c>
      <c r="J6558">
        <f>'DATA DASH'!J6558</f>
        <v/>
      </c>
      <c r="K6558">
        <f>'DATA DASH'!K6558</f>
        <v/>
      </c>
      <c r="L6558">
        <f>'DATA DASH'!L6558</f>
        <v/>
      </c>
      <c r="M6558">
        <f>'DATA DASH'!M6558</f>
        <v/>
      </c>
    </row>
    <row r="6559">
      <c r="A6559">
        <f>'DATA DASH'!A6559</f>
        <v/>
      </c>
      <c r="B6559">
        <f>'DATA DASH'!B6559</f>
        <v/>
      </c>
      <c r="C6559">
        <f>'DATA DASH'!C6559</f>
        <v/>
      </c>
      <c r="D6559">
        <f>'DATA DASH'!D6559</f>
        <v/>
      </c>
      <c r="E6559">
        <f>'DATA DASH'!E6559</f>
        <v/>
      </c>
      <c r="F6559">
        <f>'DATA DASH'!F6559</f>
        <v/>
      </c>
      <c r="G6559">
        <f>'DATA DASH'!G6559</f>
        <v/>
      </c>
      <c r="H6559">
        <f>'DATA DASH'!H6559</f>
        <v/>
      </c>
      <c r="I6559">
        <f>'DATA DASH'!I6559</f>
        <v/>
      </c>
      <c r="J6559">
        <f>'DATA DASH'!J6559</f>
        <v/>
      </c>
      <c r="K6559">
        <f>'DATA DASH'!K6559</f>
        <v/>
      </c>
      <c r="L6559">
        <f>'DATA DASH'!L6559</f>
        <v/>
      </c>
      <c r="M6559">
        <f>'DATA DASH'!M6559</f>
        <v/>
      </c>
    </row>
    <row r="6560">
      <c r="A6560">
        <f>'DATA DASH'!A6560</f>
        <v/>
      </c>
      <c r="B6560">
        <f>'DATA DASH'!B6560</f>
        <v/>
      </c>
      <c r="C6560">
        <f>'DATA DASH'!C6560</f>
        <v/>
      </c>
      <c r="D6560">
        <f>'DATA DASH'!D6560</f>
        <v/>
      </c>
      <c r="E6560">
        <f>'DATA DASH'!E6560</f>
        <v/>
      </c>
      <c r="F6560">
        <f>'DATA DASH'!F6560</f>
        <v/>
      </c>
      <c r="G6560">
        <f>'DATA DASH'!G6560</f>
        <v/>
      </c>
      <c r="H6560">
        <f>'DATA DASH'!H6560</f>
        <v/>
      </c>
      <c r="I6560">
        <f>'DATA DASH'!I6560</f>
        <v/>
      </c>
      <c r="J6560">
        <f>'DATA DASH'!J6560</f>
        <v/>
      </c>
      <c r="K6560">
        <f>'DATA DASH'!K6560</f>
        <v/>
      </c>
      <c r="L6560">
        <f>'DATA DASH'!L6560</f>
        <v/>
      </c>
      <c r="M6560">
        <f>'DATA DASH'!M6560</f>
        <v/>
      </c>
    </row>
    <row r="6561">
      <c r="A6561">
        <f>'DATA DASH'!A6561</f>
        <v/>
      </c>
      <c r="B6561">
        <f>'DATA DASH'!B6561</f>
        <v/>
      </c>
      <c r="C6561">
        <f>'DATA DASH'!C6561</f>
        <v/>
      </c>
      <c r="D6561">
        <f>'DATA DASH'!D6561</f>
        <v/>
      </c>
      <c r="E6561">
        <f>'DATA DASH'!E6561</f>
        <v/>
      </c>
      <c r="F6561">
        <f>'DATA DASH'!F6561</f>
        <v/>
      </c>
      <c r="G6561">
        <f>'DATA DASH'!G6561</f>
        <v/>
      </c>
      <c r="H6561">
        <f>'DATA DASH'!H6561</f>
        <v/>
      </c>
      <c r="I6561">
        <f>'DATA DASH'!I6561</f>
        <v/>
      </c>
      <c r="J6561">
        <f>'DATA DASH'!J6561</f>
        <v/>
      </c>
      <c r="K6561">
        <f>'DATA DASH'!K6561</f>
        <v/>
      </c>
      <c r="L6561">
        <f>'DATA DASH'!L6561</f>
        <v/>
      </c>
      <c r="M6561">
        <f>'DATA DASH'!M6561</f>
        <v/>
      </c>
    </row>
    <row r="6562">
      <c r="A6562">
        <f>'DATA DASH'!A6562</f>
        <v/>
      </c>
      <c r="B6562">
        <f>'DATA DASH'!B6562</f>
        <v/>
      </c>
      <c r="C6562">
        <f>'DATA DASH'!C6562</f>
        <v/>
      </c>
      <c r="D6562">
        <f>'DATA DASH'!D6562</f>
        <v/>
      </c>
      <c r="E6562">
        <f>'DATA DASH'!E6562</f>
        <v/>
      </c>
      <c r="F6562">
        <f>'DATA DASH'!F6562</f>
        <v/>
      </c>
      <c r="G6562">
        <f>'DATA DASH'!G6562</f>
        <v/>
      </c>
      <c r="H6562">
        <f>'DATA DASH'!H6562</f>
        <v/>
      </c>
      <c r="I6562">
        <f>'DATA DASH'!I6562</f>
        <v/>
      </c>
      <c r="J6562">
        <f>'DATA DASH'!J6562</f>
        <v/>
      </c>
      <c r="K6562">
        <f>'DATA DASH'!K6562</f>
        <v/>
      </c>
      <c r="L6562">
        <f>'DATA DASH'!L6562</f>
        <v/>
      </c>
      <c r="M6562">
        <f>'DATA DASH'!M6562</f>
        <v/>
      </c>
    </row>
    <row r="6563">
      <c r="A6563">
        <f>'DATA DASH'!A6563</f>
        <v/>
      </c>
      <c r="B6563">
        <f>'DATA DASH'!B6563</f>
        <v/>
      </c>
      <c r="C6563">
        <f>'DATA DASH'!C6563</f>
        <v/>
      </c>
      <c r="D6563">
        <f>'DATA DASH'!D6563</f>
        <v/>
      </c>
      <c r="E6563">
        <f>'DATA DASH'!E6563</f>
        <v/>
      </c>
      <c r="F6563">
        <f>'DATA DASH'!F6563</f>
        <v/>
      </c>
      <c r="G6563">
        <f>'DATA DASH'!G6563</f>
        <v/>
      </c>
      <c r="H6563">
        <f>'DATA DASH'!H6563</f>
        <v/>
      </c>
      <c r="I6563">
        <f>'DATA DASH'!I6563</f>
        <v/>
      </c>
      <c r="J6563">
        <f>'DATA DASH'!J6563</f>
        <v/>
      </c>
      <c r="K6563">
        <f>'DATA DASH'!K6563</f>
        <v/>
      </c>
      <c r="L6563">
        <f>'DATA DASH'!L6563</f>
        <v/>
      </c>
      <c r="M6563">
        <f>'DATA DASH'!M6563</f>
        <v/>
      </c>
    </row>
    <row r="6564">
      <c r="A6564">
        <f>'DATA DASH'!A6564</f>
        <v/>
      </c>
      <c r="B6564">
        <f>'DATA DASH'!B6564</f>
        <v/>
      </c>
      <c r="C6564">
        <f>'DATA DASH'!C6564</f>
        <v/>
      </c>
      <c r="D6564">
        <f>'DATA DASH'!D6564</f>
        <v/>
      </c>
      <c r="E6564">
        <f>'DATA DASH'!E6564</f>
        <v/>
      </c>
      <c r="F6564">
        <f>'DATA DASH'!F6564</f>
        <v/>
      </c>
      <c r="G6564">
        <f>'DATA DASH'!G6564</f>
        <v/>
      </c>
      <c r="H6564">
        <f>'DATA DASH'!H6564</f>
        <v/>
      </c>
      <c r="I6564">
        <f>'DATA DASH'!I6564</f>
        <v/>
      </c>
      <c r="J6564">
        <f>'DATA DASH'!J6564</f>
        <v/>
      </c>
      <c r="K6564">
        <f>'DATA DASH'!K6564</f>
        <v/>
      </c>
      <c r="L6564">
        <f>'DATA DASH'!L6564</f>
        <v/>
      </c>
      <c r="M6564">
        <f>'DATA DASH'!M6564</f>
        <v/>
      </c>
    </row>
    <row r="6565">
      <c r="A6565">
        <f>'DATA DASH'!A6565</f>
        <v/>
      </c>
      <c r="B6565">
        <f>'DATA DASH'!B6565</f>
        <v/>
      </c>
      <c r="C6565">
        <f>'DATA DASH'!C6565</f>
        <v/>
      </c>
      <c r="D6565">
        <f>'DATA DASH'!D6565</f>
        <v/>
      </c>
      <c r="E6565">
        <f>'DATA DASH'!E6565</f>
        <v/>
      </c>
      <c r="F6565">
        <f>'DATA DASH'!F6565</f>
        <v/>
      </c>
      <c r="G6565">
        <f>'DATA DASH'!G6565</f>
        <v/>
      </c>
      <c r="H6565">
        <f>'DATA DASH'!H6565</f>
        <v/>
      </c>
      <c r="I6565">
        <f>'DATA DASH'!I6565</f>
        <v/>
      </c>
      <c r="J6565">
        <f>'DATA DASH'!J6565</f>
        <v/>
      </c>
      <c r="K6565">
        <f>'DATA DASH'!K6565</f>
        <v/>
      </c>
      <c r="L6565">
        <f>'DATA DASH'!L6565</f>
        <v/>
      </c>
      <c r="M6565">
        <f>'DATA DASH'!M6565</f>
        <v/>
      </c>
    </row>
    <row r="6566">
      <c r="A6566">
        <f>'DATA DASH'!A6566</f>
        <v/>
      </c>
      <c r="B6566">
        <f>'DATA DASH'!B6566</f>
        <v/>
      </c>
      <c r="C6566">
        <f>'DATA DASH'!C6566</f>
        <v/>
      </c>
      <c r="D6566">
        <f>'DATA DASH'!D6566</f>
        <v/>
      </c>
      <c r="E6566">
        <f>'DATA DASH'!E6566</f>
        <v/>
      </c>
      <c r="F6566">
        <f>'DATA DASH'!F6566</f>
        <v/>
      </c>
      <c r="G6566">
        <f>'DATA DASH'!G6566</f>
        <v/>
      </c>
      <c r="H6566">
        <f>'DATA DASH'!H6566</f>
        <v/>
      </c>
      <c r="I6566">
        <f>'DATA DASH'!I6566</f>
        <v/>
      </c>
      <c r="J6566">
        <f>'DATA DASH'!J6566</f>
        <v/>
      </c>
      <c r="K6566">
        <f>'DATA DASH'!K6566</f>
        <v/>
      </c>
      <c r="L6566">
        <f>'DATA DASH'!L6566</f>
        <v/>
      </c>
      <c r="M6566">
        <f>'DATA DASH'!M6566</f>
        <v/>
      </c>
    </row>
    <row r="6567">
      <c r="A6567">
        <f>'DATA DASH'!A6567</f>
        <v/>
      </c>
      <c r="B6567">
        <f>'DATA DASH'!B6567</f>
        <v/>
      </c>
      <c r="C6567">
        <f>'DATA DASH'!C6567</f>
        <v/>
      </c>
      <c r="D6567">
        <f>'DATA DASH'!D6567</f>
        <v/>
      </c>
      <c r="E6567">
        <f>'DATA DASH'!E6567</f>
        <v/>
      </c>
      <c r="F6567">
        <f>'DATA DASH'!F6567</f>
        <v/>
      </c>
      <c r="G6567">
        <f>'DATA DASH'!G6567</f>
        <v/>
      </c>
      <c r="H6567">
        <f>'DATA DASH'!H6567</f>
        <v/>
      </c>
      <c r="I6567">
        <f>'DATA DASH'!I6567</f>
        <v/>
      </c>
      <c r="J6567">
        <f>'DATA DASH'!J6567</f>
        <v/>
      </c>
      <c r="K6567">
        <f>'DATA DASH'!K6567</f>
        <v/>
      </c>
      <c r="L6567">
        <f>'DATA DASH'!L6567</f>
        <v/>
      </c>
      <c r="M6567">
        <f>'DATA DASH'!M6567</f>
        <v/>
      </c>
    </row>
    <row r="6568">
      <c r="A6568">
        <f>'DATA DASH'!A6568</f>
        <v/>
      </c>
      <c r="B6568">
        <f>'DATA DASH'!B6568</f>
        <v/>
      </c>
      <c r="C6568">
        <f>'DATA DASH'!C6568</f>
        <v/>
      </c>
      <c r="D6568">
        <f>'DATA DASH'!D6568</f>
        <v/>
      </c>
      <c r="E6568">
        <f>'DATA DASH'!E6568</f>
        <v/>
      </c>
      <c r="F6568">
        <f>'DATA DASH'!F6568</f>
        <v/>
      </c>
      <c r="G6568">
        <f>'DATA DASH'!G6568</f>
        <v/>
      </c>
      <c r="H6568">
        <f>'DATA DASH'!H6568</f>
        <v/>
      </c>
      <c r="I6568">
        <f>'DATA DASH'!I6568</f>
        <v/>
      </c>
      <c r="J6568">
        <f>'DATA DASH'!J6568</f>
        <v/>
      </c>
      <c r="K6568">
        <f>'DATA DASH'!K6568</f>
        <v/>
      </c>
      <c r="L6568">
        <f>'DATA DASH'!L6568</f>
        <v/>
      </c>
      <c r="M6568">
        <f>'DATA DASH'!M6568</f>
        <v/>
      </c>
    </row>
    <row r="6569">
      <c r="A6569">
        <f>'DATA DASH'!A6569</f>
        <v/>
      </c>
      <c r="B6569">
        <f>'DATA DASH'!B6569</f>
        <v/>
      </c>
      <c r="C6569">
        <f>'DATA DASH'!C6569</f>
        <v/>
      </c>
      <c r="D6569">
        <f>'DATA DASH'!D6569</f>
        <v/>
      </c>
      <c r="E6569">
        <f>'DATA DASH'!E6569</f>
        <v/>
      </c>
      <c r="F6569">
        <f>'DATA DASH'!F6569</f>
        <v/>
      </c>
      <c r="G6569">
        <f>'DATA DASH'!G6569</f>
        <v/>
      </c>
      <c r="H6569">
        <f>'DATA DASH'!H6569</f>
        <v/>
      </c>
      <c r="I6569">
        <f>'DATA DASH'!I6569</f>
        <v/>
      </c>
      <c r="J6569">
        <f>'DATA DASH'!J6569</f>
        <v/>
      </c>
      <c r="K6569">
        <f>'DATA DASH'!K6569</f>
        <v/>
      </c>
      <c r="L6569">
        <f>'DATA DASH'!L6569</f>
        <v/>
      </c>
      <c r="M6569">
        <f>'DATA DASH'!M6569</f>
        <v/>
      </c>
    </row>
    <row r="6570">
      <c r="A6570">
        <f>'DATA DASH'!A6570</f>
        <v/>
      </c>
      <c r="B6570">
        <f>'DATA DASH'!B6570</f>
        <v/>
      </c>
      <c r="C6570">
        <f>'DATA DASH'!C6570</f>
        <v/>
      </c>
      <c r="D6570">
        <f>'DATA DASH'!D6570</f>
        <v/>
      </c>
      <c r="E6570">
        <f>'DATA DASH'!E6570</f>
        <v/>
      </c>
      <c r="F6570">
        <f>'DATA DASH'!F6570</f>
        <v/>
      </c>
      <c r="G6570">
        <f>'DATA DASH'!G6570</f>
        <v/>
      </c>
      <c r="H6570">
        <f>'DATA DASH'!H6570</f>
        <v/>
      </c>
      <c r="I6570">
        <f>'DATA DASH'!I6570</f>
        <v/>
      </c>
      <c r="J6570">
        <f>'DATA DASH'!J6570</f>
        <v/>
      </c>
      <c r="K6570">
        <f>'DATA DASH'!K6570</f>
        <v/>
      </c>
      <c r="L6570">
        <f>'DATA DASH'!L6570</f>
        <v/>
      </c>
      <c r="M6570">
        <f>'DATA DASH'!M6570</f>
        <v/>
      </c>
    </row>
    <row r="6571">
      <c r="A6571">
        <f>'DATA DASH'!A6571</f>
        <v/>
      </c>
      <c r="B6571">
        <f>'DATA DASH'!B6571</f>
        <v/>
      </c>
      <c r="C6571">
        <f>'DATA DASH'!C6571</f>
        <v/>
      </c>
      <c r="D6571">
        <f>'DATA DASH'!D6571</f>
        <v/>
      </c>
      <c r="E6571">
        <f>'DATA DASH'!E6571</f>
        <v/>
      </c>
      <c r="F6571">
        <f>'DATA DASH'!F6571</f>
        <v/>
      </c>
      <c r="G6571">
        <f>'DATA DASH'!G6571</f>
        <v/>
      </c>
      <c r="H6571">
        <f>'DATA DASH'!H6571</f>
        <v/>
      </c>
      <c r="I6571">
        <f>'DATA DASH'!I6571</f>
        <v/>
      </c>
      <c r="J6571">
        <f>'DATA DASH'!J6571</f>
        <v/>
      </c>
      <c r="K6571">
        <f>'DATA DASH'!K6571</f>
        <v/>
      </c>
      <c r="L6571">
        <f>'DATA DASH'!L6571</f>
        <v/>
      </c>
      <c r="M6571">
        <f>'DATA DASH'!M6571</f>
        <v/>
      </c>
    </row>
    <row r="6572">
      <c r="A6572">
        <f>'DATA DASH'!A6572</f>
        <v/>
      </c>
      <c r="B6572">
        <f>'DATA DASH'!B6572</f>
        <v/>
      </c>
      <c r="C6572">
        <f>'DATA DASH'!C6572</f>
        <v/>
      </c>
      <c r="D6572">
        <f>'DATA DASH'!D6572</f>
        <v/>
      </c>
      <c r="E6572">
        <f>'DATA DASH'!E6572</f>
        <v/>
      </c>
      <c r="F6572">
        <f>'DATA DASH'!F6572</f>
        <v/>
      </c>
      <c r="G6572">
        <f>'DATA DASH'!G6572</f>
        <v/>
      </c>
      <c r="H6572">
        <f>'DATA DASH'!H6572</f>
        <v/>
      </c>
      <c r="I6572">
        <f>'DATA DASH'!I6572</f>
        <v/>
      </c>
      <c r="J6572">
        <f>'DATA DASH'!J6572</f>
        <v/>
      </c>
      <c r="K6572">
        <f>'DATA DASH'!K6572</f>
        <v/>
      </c>
      <c r="L6572">
        <f>'DATA DASH'!L6572</f>
        <v/>
      </c>
      <c r="M6572">
        <f>'DATA DASH'!M6572</f>
        <v/>
      </c>
    </row>
    <row r="6573">
      <c r="A6573">
        <f>'DATA DASH'!A6573</f>
        <v/>
      </c>
      <c r="B6573">
        <f>'DATA DASH'!B6573</f>
        <v/>
      </c>
      <c r="C6573">
        <f>'DATA DASH'!C6573</f>
        <v/>
      </c>
      <c r="D6573">
        <f>'DATA DASH'!D6573</f>
        <v/>
      </c>
      <c r="E6573">
        <f>'DATA DASH'!E6573</f>
        <v/>
      </c>
      <c r="F6573">
        <f>'DATA DASH'!F6573</f>
        <v/>
      </c>
      <c r="G6573">
        <f>'DATA DASH'!G6573</f>
        <v/>
      </c>
      <c r="H6573">
        <f>'DATA DASH'!H6573</f>
        <v/>
      </c>
      <c r="I6573">
        <f>'DATA DASH'!I6573</f>
        <v/>
      </c>
      <c r="J6573">
        <f>'DATA DASH'!J6573</f>
        <v/>
      </c>
      <c r="K6573">
        <f>'DATA DASH'!K6573</f>
        <v/>
      </c>
      <c r="L6573">
        <f>'DATA DASH'!L6573</f>
        <v/>
      </c>
      <c r="M6573">
        <f>'DATA DASH'!M6573</f>
        <v/>
      </c>
    </row>
    <row r="6574">
      <c r="A6574">
        <f>'DATA DASH'!A6574</f>
        <v/>
      </c>
      <c r="B6574">
        <f>'DATA DASH'!B6574</f>
        <v/>
      </c>
      <c r="C6574">
        <f>'DATA DASH'!C6574</f>
        <v/>
      </c>
      <c r="D6574">
        <f>'DATA DASH'!D6574</f>
        <v/>
      </c>
      <c r="E6574">
        <f>'DATA DASH'!E6574</f>
        <v/>
      </c>
      <c r="F6574">
        <f>'DATA DASH'!F6574</f>
        <v/>
      </c>
      <c r="G6574">
        <f>'DATA DASH'!G6574</f>
        <v/>
      </c>
      <c r="H6574">
        <f>'DATA DASH'!H6574</f>
        <v/>
      </c>
      <c r="I6574">
        <f>'DATA DASH'!I6574</f>
        <v/>
      </c>
      <c r="J6574">
        <f>'DATA DASH'!J6574</f>
        <v/>
      </c>
      <c r="K6574">
        <f>'DATA DASH'!K6574</f>
        <v/>
      </c>
      <c r="L6574">
        <f>'DATA DASH'!L6574</f>
        <v/>
      </c>
      <c r="M6574">
        <f>'DATA DASH'!M6574</f>
        <v/>
      </c>
    </row>
    <row r="6575">
      <c r="A6575">
        <f>'DATA DASH'!A6575</f>
        <v/>
      </c>
      <c r="B6575">
        <f>'DATA DASH'!B6575</f>
        <v/>
      </c>
      <c r="C6575">
        <f>'DATA DASH'!C6575</f>
        <v/>
      </c>
      <c r="D6575">
        <f>'DATA DASH'!D6575</f>
        <v/>
      </c>
      <c r="E6575">
        <f>'DATA DASH'!E6575</f>
        <v/>
      </c>
      <c r="F6575">
        <f>'DATA DASH'!F6575</f>
        <v/>
      </c>
      <c r="G6575">
        <f>'DATA DASH'!G6575</f>
        <v/>
      </c>
      <c r="H6575">
        <f>'DATA DASH'!H6575</f>
        <v/>
      </c>
      <c r="I6575">
        <f>'DATA DASH'!I6575</f>
        <v/>
      </c>
      <c r="J6575">
        <f>'DATA DASH'!J6575</f>
        <v/>
      </c>
      <c r="K6575">
        <f>'DATA DASH'!K6575</f>
        <v/>
      </c>
      <c r="L6575">
        <f>'DATA DASH'!L6575</f>
        <v/>
      </c>
      <c r="M6575">
        <f>'DATA DASH'!M6575</f>
        <v/>
      </c>
    </row>
    <row r="6576">
      <c r="A6576">
        <f>'DATA DASH'!A6576</f>
        <v/>
      </c>
      <c r="B6576">
        <f>'DATA DASH'!B6576</f>
        <v/>
      </c>
      <c r="C6576">
        <f>'DATA DASH'!C6576</f>
        <v/>
      </c>
      <c r="D6576">
        <f>'DATA DASH'!D6576</f>
        <v/>
      </c>
      <c r="E6576">
        <f>'DATA DASH'!E6576</f>
        <v/>
      </c>
      <c r="F6576">
        <f>'DATA DASH'!F6576</f>
        <v/>
      </c>
      <c r="G6576">
        <f>'DATA DASH'!G6576</f>
        <v/>
      </c>
      <c r="H6576">
        <f>'DATA DASH'!H6576</f>
        <v/>
      </c>
      <c r="I6576">
        <f>'DATA DASH'!I6576</f>
        <v/>
      </c>
      <c r="J6576">
        <f>'DATA DASH'!J6576</f>
        <v/>
      </c>
      <c r="K6576">
        <f>'DATA DASH'!K6576</f>
        <v/>
      </c>
      <c r="L6576">
        <f>'DATA DASH'!L6576</f>
        <v/>
      </c>
      <c r="M6576">
        <f>'DATA DASH'!M6576</f>
        <v/>
      </c>
    </row>
    <row r="6577">
      <c r="A6577">
        <f>'DATA DASH'!A6577</f>
        <v/>
      </c>
      <c r="B6577">
        <f>'DATA DASH'!B6577</f>
        <v/>
      </c>
      <c r="C6577">
        <f>'DATA DASH'!C6577</f>
        <v/>
      </c>
      <c r="D6577">
        <f>'DATA DASH'!D6577</f>
        <v/>
      </c>
      <c r="E6577">
        <f>'DATA DASH'!E6577</f>
        <v/>
      </c>
      <c r="F6577">
        <f>'DATA DASH'!F6577</f>
        <v/>
      </c>
      <c r="G6577">
        <f>'DATA DASH'!G6577</f>
        <v/>
      </c>
      <c r="H6577">
        <f>'DATA DASH'!H6577</f>
        <v/>
      </c>
      <c r="I6577">
        <f>'DATA DASH'!I6577</f>
        <v/>
      </c>
      <c r="J6577">
        <f>'DATA DASH'!J6577</f>
        <v/>
      </c>
      <c r="K6577">
        <f>'DATA DASH'!K6577</f>
        <v/>
      </c>
      <c r="L6577">
        <f>'DATA DASH'!L6577</f>
        <v/>
      </c>
      <c r="M6577">
        <f>'DATA DASH'!M6577</f>
        <v/>
      </c>
    </row>
    <row r="6578">
      <c r="A6578">
        <f>'DATA DASH'!A6578</f>
        <v/>
      </c>
      <c r="B6578">
        <f>'DATA DASH'!B6578</f>
        <v/>
      </c>
      <c r="C6578">
        <f>'DATA DASH'!C6578</f>
        <v/>
      </c>
      <c r="D6578">
        <f>'DATA DASH'!D6578</f>
        <v/>
      </c>
      <c r="E6578">
        <f>'DATA DASH'!E6578</f>
        <v/>
      </c>
      <c r="F6578">
        <f>'DATA DASH'!F6578</f>
        <v/>
      </c>
      <c r="G6578">
        <f>'DATA DASH'!G6578</f>
        <v/>
      </c>
      <c r="H6578">
        <f>'DATA DASH'!H6578</f>
        <v/>
      </c>
      <c r="I6578">
        <f>'DATA DASH'!I6578</f>
        <v/>
      </c>
      <c r="J6578">
        <f>'DATA DASH'!J6578</f>
        <v/>
      </c>
      <c r="K6578">
        <f>'DATA DASH'!K6578</f>
        <v/>
      </c>
      <c r="L6578">
        <f>'DATA DASH'!L6578</f>
        <v/>
      </c>
      <c r="M6578">
        <f>'DATA DASH'!M6578</f>
        <v/>
      </c>
    </row>
    <row r="6579">
      <c r="A6579">
        <f>'DATA DASH'!A6579</f>
        <v/>
      </c>
      <c r="B6579">
        <f>'DATA DASH'!B6579</f>
        <v/>
      </c>
      <c r="C6579">
        <f>'DATA DASH'!C6579</f>
        <v/>
      </c>
      <c r="D6579">
        <f>'DATA DASH'!D6579</f>
        <v/>
      </c>
      <c r="E6579">
        <f>'DATA DASH'!E6579</f>
        <v/>
      </c>
      <c r="F6579">
        <f>'DATA DASH'!F6579</f>
        <v/>
      </c>
      <c r="G6579">
        <f>'DATA DASH'!G6579</f>
        <v/>
      </c>
      <c r="H6579">
        <f>'DATA DASH'!H6579</f>
        <v/>
      </c>
      <c r="I6579">
        <f>'DATA DASH'!I6579</f>
        <v/>
      </c>
      <c r="J6579">
        <f>'DATA DASH'!J6579</f>
        <v/>
      </c>
      <c r="K6579">
        <f>'DATA DASH'!K6579</f>
        <v/>
      </c>
      <c r="L6579">
        <f>'DATA DASH'!L6579</f>
        <v/>
      </c>
      <c r="M6579">
        <f>'DATA DASH'!M6579</f>
        <v/>
      </c>
    </row>
    <row r="6580">
      <c r="A6580">
        <f>'DATA DASH'!A6580</f>
        <v/>
      </c>
      <c r="B6580">
        <f>'DATA DASH'!B6580</f>
        <v/>
      </c>
      <c r="C6580">
        <f>'DATA DASH'!C6580</f>
        <v/>
      </c>
      <c r="D6580">
        <f>'DATA DASH'!D6580</f>
        <v/>
      </c>
      <c r="E6580">
        <f>'DATA DASH'!E6580</f>
        <v/>
      </c>
      <c r="F6580">
        <f>'DATA DASH'!F6580</f>
        <v/>
      </c>
      <c r="G6580">
        <f>'DATA DASH'!G6580</f>
        <v/>
      </c>
      <c r="H6580">
        <f>'DATA DASH'!H6580</f>
        <v/>
      </c>
      <c r="I6580">
        <f>'DATA DASH'!I6580</f>
        <v/>
      </c>
      <c r="J6580">
        <f>'DATA DASH'!J6580</f>
        <v/>
      </c>
      <c r="K6580">
        <f>'DATA DASH'!K6580</f>
        <v/>
      </c>
      <c r="L6580">
        <f>'DATA DASH'!L6580</f>
        <v/>
      </c>
      <c r="M6580">
        <f>'DATA DASH'!M6580</f>
        <v/>
      </c>
    </row>
    <row r="6581">
      <c r="A6581">
        <f>'DATA DASH'!A6581</f>
        <v/>
      </c>
      <c r="B6581">
        <f>'DATA DASH'!B6581</f>
        <v/>
      </c>
      <c r="C6581">
        <f>'DATA DASH'!C6581</f>
        <v/>
      </c>
      <c r="D6581">
        <f>'DATA DASH'!D6581</f>
        <v/>
      </c>
      <c r="E6581">
        <f>'DATA DASH'!E6581</f>
        <v/>
      </c>
      <c r="F6581">
        <f>'DATA DASH'!F6581</f>
        <v/>
      </c>
      <c r="G6581">
        <f>'DATA DASH'!G6581</f>
        <v/>
      </c>
      <c r="H6581">
        <f>'DATA DASH'!H6581</f>
        <v/>
      </c>
      <c r="I6581">
        <f>'DATA DASH'!I6581</f>
        <v/>
      </c>
      <c r="J6581">
        <f>'DATA DASH'!J6581</f>
        <v/>
      </c>
      <c r="K6581">
        <f>'DATA DASH'!K6581</f>
        <v/>
      </c>
      <c r="L6581">
        <f>'DATA DASH'!L6581</f>
        <v/>
      </c>
      <c r="M6581">
        <f>'DATA DASH'!M6581</f>
        <v/>
      </c>
    </row>
    <row r="6582">
      <c r="A6582">
        <f>'DATA DASH'!A6582</f>
        <v/>
      </c>
      <c r="B6582">
        <f>'DATA DASH'!B6582</f>
        <v/>
      </c>
      <c r="C6582">
        <f>'DATA DASH'!C6582</f>
        <v/>
      </c>
      <c r="D6582">
        <f>'DATA DASH'!D6582</f>
        <v/>
      </c>
      <c r="E6582">
        <f>'DATA DASH'!E6582</f>
        <v/>
      </c>
      <c r="F6582">
        <f>'DATA DASH'!F6582</f>
        <v/>
      </c>
      <c r="G6582">
        <f>'DATA DASH'!G6582</f>
        <v/>
      </c>
      <c r="H6582">
        <f>'DATA DASH'!H6582</f>
        <v/>
      </c>
      <c r="I6582">
        <f>'DATA DASH'!I6582</f>
        <v/>
      </c>
      <c r="J6582">
        <f>'DATA DASH'!J6582</f>
        <v/>
      </c>
      <c r="K6582">
        <f>'DATA DASH'!K6582</f>
        <v/>
      </c>
      <c r="L6582">
        <f>'DATA DASH'!L6582</f>
        <v/>
      </c>
      <c r="M6582">
        <f>'DATA DASH'!M6582</f>
        <v/>
      </c>
    </row>
    <row r="6583">
      <c r="A6583">
        <f>'DATA DASH'!A6583</f>
        <v/>
      </c>
      <c r="B6583">
        <f>'DATA DASH'!B6583</f>
        <v/>
      </c>
      <c r="C6583">
        <f>'DATA DASH'!C6583</f>
        <v/>
      </c>
      <c r="D6583">
        <f>'DATA DASH'!D6583</f>
        <v/>
      </c>
      <c r="E6583">
        <f>'DATA DASH'!E6583</f>
        <v/>
      </c>
      <c r="F6583">
        <f>'DATA DASH'!F6583</f>
        <v/>
      </c>
      <c r="G6583">
        <f>'DATA DASH'!G6583</f>
        <v/>
      </c>
      <c r="H6583">
        <f>'DATA DASH'!H6583</f>
        <v/>
      </c>
      <c r="I6583">
        <f>'DATA DASH'!I6583</f>
        <v/>
      </c>
      <c r="J6583">
        <f>'DATA DASH'!J6583</f>
        <v/>
      </c>
      <c r="K6583">
        <f>'DATA DASH'!K6583</f>
        <v/>
      </c>
      <c r="L6583">
        <f>'DATA DASH'!L6583</f>
        <v/>
      </c>
      <c r="M6583">
        <f>'DATA DASH'!M6583</f>
        <v/>
      </c>
    </row>
    <row r="6584">
      <c r="A6584">
        <f>'DATA DASH'!A6584</f>
        <v/>
      </c>
      <c r="B6584">
        <f>'DATA DASH'!B6584</f>
        <v/>
      </c>
      <c r="C6584">
        <f>'DATA DASH'!C6584</f>
        <v/>
      </c>
      <c r="D6584">
        <f>'DATA DASH'!D6584</f>
        <v/>
      </c>
      <c r="E6584">
        <f>'DATA DASH'!E6584</f>
        <v/>
      </c>
      <c r="F6584">
        <f>'DATA DASH'!F6584</f>
        <v/>
      </c>
      <c r="G6584">
        <f>'DATA DASH'!G6584</f>
        <v/>
      </c>
      <c r="H6584">
        <f>'DATA DASH'!H6584</f>
        <v/>
      </c>
      <c r="I6584">
        <f>'DATA DASH'!I6584</f>
        <v/>
      </c>
      <c r="J6584">
        <f>'DATA DASH'!J6584</f>
        <v/>
      </c>
      <c r="K6584">
        <f>'DATA DASH'!K6584</f>
        <v/>
      </c>
      <c r="L6584">
        <f>'DATA DASH'!L6584</f>
        <v/>
      </c>
      <c r="M6584">
        <f>'DATA DASH'!M6584</f>
        <v/>
      </c>
    </row>
    <row r="6585">
      <c r="A6585">
        <f>'DATA DASH'!A6585</f>
        <v/>
      </c>
      <c r="B6585">
        <f>'DATA DASH'!B6585</f>
        <v/>
      </c>
      <c r="C6585">
        <f>'DATA DASH'!C6585</f>
        <v/>
      </c>
      <c r="D6585">
        <f>'DATA DASH'!D6585</f>
        <v/>
      </c>
      <c r="E6585">
        <f>'DATA DASH'!E6585</f>
        <v/>
      </c>
      <c r="F6585">
        <f>'DATA DASH'!F6585</f>
        <v/>
      </c>
      <c r="G6585">
        <f>'DATA DASH'!G6585</f>
        <v/>
      </c>
      <c r="H6585">
        <f>'DATA DASH'!H6585</f>
        <v/>
      </c>
      <c r="I6585">
        <f>'DATA DASH'!I6585</f>
        <v/>
      </c>
      <c r="J6585">
        <f>'DATA DASH'!J6585</f>
        <v/>
      </c>
      <c r="K6585">
        <f>'DATA DASH'!K6585</f>
        <v/>
      </c>
      <c r="L6585">
        <f>'DATA DASH'!L6585</f>
        <v/>
      </c>
      <c r="M6585">
        <f>'DATA DASH'!M6585</f>
        <v/>
      </c>
    </row>
    <row r="6586">
      <c r="A6586">
        <f>'DATA DASH'!A6586</f>
        <v/>
      </c>
      <c r="B6586">
        <f>'DATA DASH'!B6586</f>
        <v/>
      </c>
      <c r="C6586">
        <f>'DATA DASH'!C6586</f>
        <v/>
      </c>
      <c r="D6586">
        <f>'DATA DASH'!D6586</f>
        <v/>
      </c>
      <c r="E6586">
        <f>'DATA DASH'!E6586</f>
        <v/>
      </c>
      <c r="F6586">
        <f>'DATA DASH'!F6586</f>
        <v/>
      </c>
      <c r="G6586">
        <f>'DATA DASH'!G6586</f>
        <v/>
      </c>
      <c r="H6586">
        <f>'DATA DASH'!H6586</f>
        <v/>
      </c>
      <c r="I6586">
        <f>'DATA DASH'!I6586</f>
        <v/>
      </c>
      <c r="J6586">
        <f>'DATA DASH'!J6586</f>
        <v/>
      </c>
      <c r="K6586">
        <f>'DATA DASH'!K6586</f>
        <v/>
      </c>
      <c r="L6586">
        <f>'DATA DASH'!L6586</f>
        <v/>
      </c>
      <c r="M6586">
        <f>'DATA DASH'!M6586</f>
        <v/>
      </c>
    </row>
    <row r="6587">
      <c r="A6587">
        <f>'DATA DASH'!A6587</f>
        <v/>
      </c>
      <c r="B6587">
        <f>'DATA DASH'!B6587</f>
        <v/>
      </c>
      <c r="C6587">
        <f>'DATA DASH'!C6587</f>
        <v/>
      </c>
      <c r="D6587">
        <f>'DATA DASH'!D6587</f>
        <v/>
      </c>
      <c r="E6587">
        <f>'DATA DASH'!E6587</f>
        <v/>
      </c>
      <c r="F6587">
        <f>'DATA DASH'!F6587</f>
        <v/>
      </c>
      <c r="G6587">
        <f>'DATA DASH'!G6587</f>
        <v/>
      </c>
      <c r="H6587">
        <f>'DATA DASH'!H6587</f>
        <v/>
      </c>
      <c r="I6587">
        <f>'DATA DASH'!I6587</f>
        <v/>
      </c>
      <c r="J6587">
        <f>'DATA DASH'!J6587</f>
        <v/>
      </c>
      <c r="K6587">
        <f>'DATA DASH'!K6587</f>
        <v/>
      </c>
      <c r="L6587">
        <f>'DATA DASH'!L6587</f>
        <v/>
      </c>
      <c r="M6587">
        <f>'DATA DASH'!M6587</f>
        <v/>
      </c>
    </row>
    <row r="6588">
      <c r="A6588">
        <f>'DATA DASH'!A6588</f>
        <v/>
      </c>
      <c r="B6588">
        <f>'DATA DASH'!B6588</f>
        <v/>
      </c>
      <c r="C6588">
        <f>'DATA DASH'!C6588</f>
        <v/>
      </c>
      <c r="D6588">
        <f>'DATA DASH'!D6588</f>
        <v/>
      </c>
      <c r="E6588">
        <f>'DATA DASH'!E6588</f>
        <v/>
      </c>
      <c r="F6588">
        <f>'DATA DASH'!F6588</f>
        <v/>
      </c>
      <c r="G6588">
        <f>'DATA DASH'!G6588</f>
        <v/>
      </c>
      <c r="H6588">
        <f>'DATA DASH'!H6588</f>
        <v/>
      </c>
      <c r="I6588">
        <f>'DATA DASH'!I6588</f>
        <v/>
      </c>
      <c r="J6588">
        <f>'DATA DASH'!J6588</f>
        <v/>
      </c>
      <c r="K6588">
        <f>'DATA DASH'!K6588</f>
        <v/>
      </c>
      <c r="L6588">
        <f>'DATA DASH'!L6588</f>
        <v/>
      </c>
      <c r="M6588">
        <f>'DATA DASH'!M6588</f>
        <v/>
      </c>
    </row>
    <row r="6589">
      <c r="A6589">
        <f>'DATA DASH'!A6589</f>
        <v/>
      </c>
      <c r="B6589">
        <f>'DATA DASH'!B6589</f>
        <v/>
      </c>
      <c r="C6589">
        <f>'DATA DASH'!C6589</f>
        <v/>
      </c>
      <c r="D6589">
        <f>'DATA DASH'!D6589</f>
        <v/>
      </c>
      <c r="E6589">
        <f>'DATA DASH'!E6589</f>
        <v/>
      </c>
      <c r="F6589">
        <f>'DATA DASH'!F6589</f>
        <v/>
      </c>
      <c r="G6589">
        <f>'DATA DASH'!G6589</f>
        <v/>
      </c>
      <c r="H6589">
        <f>'DATA DASH'!H6589</f>
        <v/>
      </c>
      <c r="I6589">
        <f>'DATA DASH'!I6589</f>
        <v/>
      </c>
      <c r="J6589">
        <f>'DATA DASH'!J6589</f>
        <v/>
      </c>
      <c r="K6589">
        <f>'DATA DASH'!K6589</f>
        <v/>
      </c>
      <c r="L6589">
        <f>'DATA DASH'!L6589</f>
        <v/>
      </c>
      <c r="M6589">
        <f>'DATA DASH'!M6589</f>
        <v/>
      </c>
    </row>
    <row r="6590">
      <c r="A6590">
        <f>'DATA DASH'!A6590</f>
        <v/>
      </c>
      <c r="B6590">
        <f>'DATA DASH'!B6590</f>
        <v/>
      </c>
      <c r="C6590">
        <f>'DATA DASH'!C6590</f>
        <v/>
      </c>
      <c r="D6590">
        <f>'DATA DASH'!D6590</f>
        <v/>
      </c>
      <c r="E6590">
        <f>'DATA DASH'!E6590</f>
        <v/>
      </c>
      <c r="F6590">
        <f>'DATA DASH'!F6590</f>
        <v/>
      </c>
      <c r="G6590">
        <f>'DATA DASH'!G6590</f>
        <v/>
      </c>
      <c r="H6590">
        <f>'DATA DASH'!H6590</f>
        <v/>
      </c>
      <c r="I6590">
        <f>'DATA DASH'!I6590</f>
        <v/>
      </c>
      <c r="J6590">
        <f>'DATA DASH'!J6590</f>
        <v/>
      </c>
      <c r="K6590">
        <f>'DATA DASH'!K6590</f>
        <v/>
      </c>
      <c r="L6590">
        <f>'DATA DASH'!L6590</f>
        <v/>
      </c>
      <c r="M6590">
        <f>'DATA DASH'!M6590</f>
        <v/>
      </c>
    </row>
    <row r="6591">
      <c r="A6591">
        <f>'DATA DASH'!A6591</f>
        <v/>
      </c>
      <c r="B6591">
        <f>'DATA DASH'!B6591</f>
        <v/>
      </c>
      <c r="C6591">
        <f>'DATA DASH'!C6591</f>
        <v/>
      </c>
      <c r="D6591">
        <f>'DATA DASH'!D6591</f>
        <v/>
      </c>
      <c r="E6591">
        <f>'DATA DASH'!E6591</f>
        <v/>
      </c>
      <c r="F6591">
        <f>'DATA DASH'!F6591</f>
        <v/>
      </c>
      <c r="G6591">
        <f>'DATA DASH'!G6591</f>
        <v/>
      </c>
      <c r="H6591">
        <f>'DATA DASH'!H6591</f>
        <v/>
      </c>
      <c r="I6591">
        <f>'DATA DASH'!I6591</f>
        <v/>
      </c>
      <c r="J6591">
        <f>'DATA DASH'!J6591</f>
        <v/>
      </c>
      <c r="K6591">
        <f>'DATA DASH'!K6591</f>
        <v/>
      </c>
      <c r="L6591">
        <f>'DATA DASH'!L6591</f>
        <v/>
      </c>
      <c r="M6591">
        <f>'DATA DASH'!M6591</f>
        <v/>
      </c>
    </row>
    <row r="6592">
      <c r="A6592">
        <f>'DATA DASH'!A6592</f>
        <v/>
      </c>
      <c r="B6592">
        <f>'DATA DASH'!B6592</f>
        <v/>
      </c>
      <c r="C6592">
        <f>'DATA DASH'!C6592</f>
        <v/>
      </c>
      <c r="D6592">
        <f>'DATA DASH'!D6592</f>
        <v/>
      </c>
      <c r="E6592">
        <f>'DATA DASH'!E6592</f>
        <v/>
      </c>
      <c r="F6592">
        <f>'DATA DASH'!F6592</f>
        <v/>
      </c>
      <c r="G6592">
        <f>'DATA DASH'!G6592</f>
        <v/>
      </c>
      <c r="H6592">
        <f>'DATA DASH'!H6592</f>
        <v/>
      </c>
      <c r="I6592">
        <f>'DATA DASH'!I6592</f>
        <v/>
      </c>
      <c r="J6592">
        <f>'DATA DASH'!J6592</f>
        <v/>
      </c>
      <c r="K6592">
        <f>'DATA DASH'!K6592</f>
        <v/>
      </c>
      <c r="L6592">
        <f>'DATA DASH'!L6592</f>
        <v/>
      </c>
      <c r="M6592">
        <f>'DATA DASH'!M6592</f>
        <v/>
      </c>
    </row>
    <row r="6593">
      <c r="A6593">
        <f>'DATA DASH'!A6593</f>
        <v/>
      </c>
      <c r="B6593">
        <f>'DATA DASH'!B6593</f>
        <v/>
      </c>
      <c r="C6593">
        <f>'DATA DASH'!C6593</f>
        <v/>
      </c>
      <c r="D6593">
        <f>'DATA DASH'!D6593</f>
        <v/>
      </c>
      <c r="E6593">
        <f>'DATA DASH'!E6593</f>
        <v/>
      </c>
      <c r="F6593">
        <f>'DATA DASH'!F6593</f>
        <v/>
      </c>
      <c r="G6593">
        <f>'DATA DASH'!G6593</f>
        <v/>
      </c>
      <c r="H6593">
        <f>'DATA DASH'!H6593</f>
        <v/>
      </c>
      <c r="I6593">
        <f>'DATA DASH'!I6593</f>
        <v/>
      </c>
      <c r="J6593">
        <f>'DATA DASH'!J6593</f>
        <v/>
      </c>
      <c r="K6593">
        <f>'DATA DASH'!K6593</f>
        <v/>
      </c>
      <c r="L6593">
        <f>'DATA DASH'!L6593</f>
        <v/>
      </c>
      <c r="M6593">
        <f>'DATA DASH'!M6593</f>
        <v/>
      </c>
    </row>
    <row r="6594">
      <c r="A6594">
        <f>'DATA DASH'!A6594</f>
        <v/>
      </c>
      <c r="B6594">
        <f>'DATA DASH'!B6594</f>
        <v/>
      </c>
      <c r="C6594">
        <f>'DATA DASH'!C6594</f>
        <v/>
      </c>
      <c r="D6594">
        <f>'DATA DASH'!D6594</f>
        <v/>
      </c>
      <c r="E6594">
        <f>'DATA DASH'!E6594</f>
        <v/>
      </c>
      <c r="F6594">
        <f>'DATA DASH'!F6594</f>
        <v/>
      </c>
      <c r="G6594">
        <f>'DATA DASH'!G6594</f>
        <v/>
      </c>
      <c r="H6594">
        <f>'DATA DASH'!H6594</f>
        <v/>
      </c>
      <c r="I6594">
        <f>'DATA DASH'!I6594</f>
        <v/>
      </c>
      <c r="J6594">
        <f>'DATA DASH'!J6594</f>
        <v/>
      </c>
      <c r="K6594">
        <f>'DATA DASH'!K6594</f>
        <v/>
      </c>
      <c r="L6594">
        <f>'DATA DASH'!L6594</f>
        <v/>
      </c>
      <c r="M6594">
        <f>'DATA DASH'!M6594</f>
        <v/>
      </c>
    </row>
    <row r="6595">
      <c r="A6595">
        <f>'DATA DASH'!A6595</f>
        <v/>
      </c>
      <c r="B6595">
        <f>'DATA DASH'!B6595</f>
        <v/>
      </c>
      <c r="C6595">
        <f>'DATA DASH'!C6595</f>
        <v/>
      </c>
      <c r="D6595">
        <f>'DATA DASH'!D6595</f>
        <v/>
      </c>
      <c r="E6595">
        <f>'DATA DASH'!E6595</f>
        <v/>
      </c>
      <c r="F6595">
        <f>'DATA DASH'!F6595</f>
        <v/>
      </c>
      <c r="G6595">
        <f>'DATA DASH'!G6595</f>
        <v/>
      </c>
      <c r="H6595">
        <f>'DATA DASH'!H6595</f>
        <v/>
      </c>
      <c r="I6595">
        <f>'DATA DASH'!I6595</f>
        <v/>
      </c>
      <c r="J6595">
        <f>'DATA DASH'!J6595</f>
        <v/>
      </c>
      <c r="K6595">
        <f>'DATA DASH'!K6595</f>
        <v/>
      </c>
      <c r="L6595">
        <f>'DATA DASH'!L6595</f>
        <v/>
      </c>
      <c r="M6595">
        <f>'DATA DASH'!M6595</f>
        <v/>
      </c>
    </row>
    <row r="6596">
      <c r="A6596">
        <f>'DATA DASH'!A6596</f>
        <v/>
      </c>
      <c r="B6596">
        <f>'DATA DASH'!B6596</f>
        <v/>
      </c>
      <c r="C6596">
        <f>'DATA DASH'!C6596</f>
        <v/>
      </c>
      <c r="D6596">
        <f>'DATA DASH'!D6596</f>
        <v/>
      </c>
      <c r="E6596">
        <f>'DATA DASH'!E6596</f>
        <v/>
      </c>
      <c r="F6596">
        <f>'DATA DASH'!F6596</f>
        <v/>
      </c>
      <c r="G6596">
        <f>'DATA DASH'!G6596</f>
        <v/>
      </c>
      <c r="H6596">
        <f>'DATA DASH'!H6596</f>
        <v/>
      </c>
      <c r="I6596">
        <f>'DATA DASH'!I6596</f>
        <v/>
      </c>
      <c r="J6596">
        <f>'DATA DASH'!J6596</f>
        <v/>
      </c>
      <c r="K6596">
        <f>'DATA DASH'!K6596</f>
        <v/>
      </c>
      <c r="L6596">
        <f>'DATA DASH'!L6596</f>
        <v/>
      </c>
      <c r="M6596">
        <f>'DATA DASH'!M6596</f>
        <v/>
      </c>
    </row>
    <row r="6597">
      <c r="A6597">
        <f>'DATA DASH'!A6597</f>
        <v/>
      </c>
      <c r="B6597">
        <f>'DATA DASH'!B6597</f>
        <v/>
      </c>
      <c r="C6597">
        <f>'DATA DASH'!C6597</f>
        <v/>
      </c>
      <c r="D6597">
        <f>'DATA DASH'!D6597</f>
        <v/>
      </c>
      <c r="E6597">
        <f>'DATA DASH'!E6597</f>
        <v/>
      </c>
      <c r="F6597">
        <f>'DATA DASH'!F6597</f>
        <v/>
      </c>
      <c r="G6597">
        <f>'DATA DASH'!G6597</f>
        <v/>
      </c>
      <c r="H6597">
        <f>'DATA DASH'!H6597</f>
        <v/>
      </c>
      <c r="I6597">
        <f>'DATA DASH'!I6597</f>
        <v/>
      </c>
      <c r="J6597">
        <f>'DATA DASH'!J6597</f>
        <v/>
      </c>
      <c r="K6597">
        <f>'DATA DASH'!K6597</f>
        <v/>
      </c>
      <c r="L6597">
        <f>'DATA DASH'!L6597</f>
        <v/>
      </c>
      <c r="M6597">
        <f>'DATA DASH'!M6597</f>
        <v/>
      </c>
    </row>
    <row r="6598">
      <c r="A6598">
        <f>'DATA DASH'!A6598</f>
        <v/>
      </c>
      <c r="B6598">
        <f>'DATA DASH'!B6598</f>
        <v/>
      </c>
      <c r="C6598">
        <f>'DATA DASH'!C6598</f>
        <v/>
      </c>
      <c r="D6598">
        <f>'DATA DASH'!D6598</f>
        <v/>
      </c>
      <c r="E6598">
        <f>'DATA DASH'!E6598</f>
        <v/>
      </c>
      <c r="F6598">
        <f>'DATA DASH'!F6598</f>
        <v/>
      </c>
      <c r="G6598">
        <f>'DATA DASH'!G6598</f>
        <v/>
      </c>
      <c r="H6598">
        <f>'DATA DASH'!H6598</f>
        <v/>
      </c>
      <c r="I6598">
        <f>'DATA DASH'!I6598</f>
        <v/>
      </c>
      <c r="J6598">
        <f>'DATA DASH'!J6598</f>
        <v/>
      </c>
      <c r="K6598">
        <f>'DATA DASH'!K6598</f>
        <v/>
      </c>
      <c r="L6598">
        <f>'DATA DASH'!L6598</f>
        <v/>
      </c>
      <c r="M6598">
        <f>'DATA DASH'!M6598</f>
        <v/>
      </c>
    </row>
    <row r="6599">
      <c r="A6599">
        <f>'DATA DASH'!A6599</f>
        <v/>
      </c>
      <c r="B6599">
        <f>'DATA DASH'!B6599</f>
        <v/>
      </c>
      <c r="C6599">
        <f>'DATA DASH'!C6599</f>
        <v/>
      </c>
      <c r="D6599">
        <f>'DATA DASH'!D6599</f>
        <v/>
      </c>
      <c r="E6599">
        <f>'DATA DASH'!E6599</f>
        <v/>
      </c>
      <c r="F6599">
        <f>'DATA DASH'!F6599</f>
        <v/>
      </c>
      <c r="G6599">
        <f>'DATA DASH'!G6599</f>
        <v/>
      </c>
      <c r="H6599">
        <f>'DATA DASH'!H6599</f>
        <v/>
      </c>
      <c r="I6599">
        <f>'DATA DASH'!I6599</f>
        <v/>
      </c>
      <c r="J6599">
        <f>'DATA DASH'!J6599</f>
        <v/>
      </c>
      <c r="K6599">
        <f>'DATA DASH'!K6599</f>
        <v/>
      </c>
      <c r="L6599">
        <f>'DATA DASH'!L6599</f>
        <v/>
      </c>
      <c r="M6599">
        <f>'DATA DASH'!M6599</f>
        <v/>
      </c>
    </row>
    <row r="6600">
      <c r="A6600">
        <f>'DATA DASH'!A6600</f>
        <v/>
      </c>
      <c r="B6600">
        <f>'DATA DASH'!B6600</f>
        <v/>
      </c>
      <c r="C6600">
        <f>'DATA DASH'!C6600</f>
        <v/>
      </c>
      <c r="D6600">
        <f>'DATA DASH'!D6600</f>
        <v/>
      </c>
      <c r="E6600">
        <f>'DATA DASH'!E6600</f>
        <v/>
      </c>
      <c r="F6600">
        <f>'DATA DASH'!F6600</f>
        <v/>
      </c>
      <c r="G6600">
        <f>'DATA DASH'!G6600</f>
        <v/>
      </c>
      <c r="H6600">
        <f>'DATA DASH'!H6600</f>
        <v/>
      </c>
      <c r="I6600">
        <f>'DATA DASH'!I6600</f>
        <v/>
      </c>
      <c r="J6600">
        <f>'DATA DASH'!J6600</f>
        <v/>
      </c>
      <c r="K6600">
        <f>'DATA DASH'!K6600</f>
        <v/>
      </c>
      <c r="L6600">
        <f>'DATA DASH'!L6600</f>
        <v/>
      </c>
      <c r="M6600">
        <f>'DATA DASH'!M6600</f>
        <v/>
      </c>
    </row>
    <row r="6601">
      <c r="A6601">
        <f>'DATA DASH'!A6601</f>
        <v/>
      </c>
      <c r="B6601">
        <f>'DATA DASH'!B6601</f>
        <v/>
      </c>
      <c r="C6601">
        <f>'DATA DASH'!C6601</f>
        <v/>
      </c>
      <c r="D6601">
        <f>'DATA DASH'!D6601</f>
        <v/>
      </c>
      <c r="E6601">
        <f>'DATA DASH'!E6601</f>
        <v/>
      </c>
      <c r="F6601">
        <f>'DATA DASH'!F6601</f>
        <v/>
      </c>
      <c r="G6601">
        <f>'DATA DASH'!G6601</f>
        <v/>
      </c>
      <c r="H6601">
        <f>'DATA DASH'!H6601</f>
        <v/>
      </c>
      <c r="I6601">
        <f>'DATA DASH'!I6601</f>
        <v/>
      </c>
      <c r="J6601">
        <f>'DATA DASH'!J6601</f>
        <v/>
      </c>
      <c r="K6601">
        <f>'DATA DASH'!K6601</f>
        <v/>
      </c>
      <c r="L6601">
        <f>'DATA DASH'!L6601</f>
        <v/>
      </c>
      <c r="M6601">
        <f>'DATA DASH'!M6601</f>
        <v/>
      </c>
    </row>
    <row r="6602">
      <c r="A6602">
        <f>'DATA DASH'!A6602</f>
        <v/>
      </c>
      <c r="B6602">
        <f>'DATA DASH'!B6602</f>
        <v/>
      </c>
      <c r="C6602">
        <f>'DATA DASH'!C6602</f>
        <v/>
      </c>
      <c r="D6602">
        <f>'DATA DASH'!D6602</f>
        <v/>
      </c>
      <c r="E6602">
        <f>'DATA DASH'!E6602</f>
        <v/>
      </c>
      <c r="F6602">
        <f>'DATA DASH'!F6602</f>
        <v/>
      </c>
      <c r="G6602">
        <f>'DATA DASH'!G6602</f>
        <v/>
      </c>
      <c r="H6602">
        <f>'DATA DASH'!H6602</f>
        <v/>
      </c>
      <c r="I6602">
        <f>'DATA DASH'!I6602</f>
        <v/>
      </c>
      <c r="J6602">
        <f>'DATA DASH'!J6602</f>
        <v/>
      </c>
      <c r="K6602">
        <f>'DATA DASH'!K6602</f>
        <v/>
      </c>
      <c r="L6602">
        <f>'DATA DASH'!L6602</f>
        <v/>
      </c>
      <c r="M6602">
        <f>'DATA DASH'!M6602</f>
        <v/>
      </c>
    </row>
    <row r="6603">
      <c r="A6603">
        <f>'DATA DASH'!A6603</f>
        <v/>
      </c>
      <c r="B6603">
        <f>'DATA DASH'!B6603</f>
        <v/>
      </c>
      <c r="C6603">
        <f>'DATA DASH'!C6603</f>
        <v/>
      </c>
      <c r="D6603">
        <f>'DATA DASH'!D6603</f>
        <v/>
      </c>
      <c r="E6603">
        <f>'DATA DASH'!E6603</f>
        <v/>
      </c>
      <c r="F6603">
        <f>'DATA DASH'!F6603</f>
        <v/>
      </c>
      <c r="G6603">
        <f>'DATA DASH'!G6603</f>
        <v/>
      </c>
      <c r="H6603">
        <f>'DATA DASH'!H6603</f>
        <v/>
      </c>
      <c r="I6603">
        <f>'DATA DASH'!I6603</f>
        <v/>
      </c>
      <c r="J6603">
        <f>'DATA DASH'!J6603</f>
        <v/>
      </c>
      <c r="K6603">
        <f>'DATA DASH'!K6603</f>
        <v/>
      </c>
      <c r="L6603">
        <f>'DATA DASH'!L6603</f>
        <v/>
      </c>
      <c r="M6603">
        <f>'DATA DASH'!M6603</f>
        <v/>
      </c>
    </row>
    <row r="6604">
      <c r="A6604">
        <f>'DATA DASH'!A6604</f>
        <v/>
      </c>
      <c r="B6604">
        <f>'DATA DASH'!B6604</f>
        <v/>
      </c>
      <c r="C6604">
        <f>'DATA DASH'!C6604</f>
        <v/>
      </c>
      <c r="D6604">
        <f>'DATA DASH'!D6604</f>
        <v/>
      </c>
      <c r="E6604">
        <f>'DATA DASH'!E6604</f>
        <v/>
      </c>
      <c r="F6604">
        <f>'DATA DASH'!F6604</f>
        <v/>
      </c>
      <c r="G6604">
        <f>'DATA DASH'!G6604</f>
        <v/>
      </c>
      <c r="H6604">
        <f>'DATA DASH'!H6604</f>
        <v/>
      </c>
      <c r="I6604">
        <f>'DATA DASH'!I6604</f>
        <v/>
      </c>
      <c r="J6604">
        <f>'DATA DASH'!J6604</f>
        <v/>
      </c>
      <c r="K6604">
        <f>'DATA DASH'!K6604</f>
        <v/>
      </c>
      <c r="L6604">
        <f>'DATA DASH'!L6604</f>
        <v/>
      </c>
      <c r="M6604">
        <f>'DATA DASH'!M6604</f>
        <v/>
      </c>
    </row>
    <row r="6605">
      <c r="A6605">
        <f>'DATA DASH'!A6605</f>
        <v/>
      </c>
      <c r="B6605">
        <f>'DATA DASH'!B6605</f>
        <v/>
      </c>
      <c r="C6605">
        <f>'DATA DASH'!C6605</f>
        <v/>
      </c>
      <c r="D6605">
        <f>'DATA DASH'!D6605</f>
        <v/>
      </c>
      <c r="E6605">
        <f>'DATA DASH'!E6605</f>
        <v/>
      </c>
      <c r="F6605">
        <f>'DATA DASH'!F6605</f>
        <v/>
      </c>
      <c r="G6605">
        <f>'DATA DASH'!G6605</f>
        <v/>
      </c>
      <c r="H6605">
        <f>'DATA DASH'!H6605</f>
        <v/>
      </c>
      <c r="I6605">
        <f>'DATA DASH'!I6605</f>
        <v/>
      </c>
      <c r="J6605">
        <f>'DATA DASH'!J6605</f>
        <v/>
      </c>
      <c r="K6605">
        <f>'DATA DASH'!K6605</f>
        <v/>
      </c>
      <c r="L6605">
        <f>'DATA DASH'!L6605</f>
        <v/>
      </c>
      <c r="M6605">
        <f>'DATA DASH'!M6605</f>
        <v/>
      </c>
    </row>
    <row r="6606">
      <c r="A6606">
        <f>'DATA DASH'!A6606</f>
        <v/>
      </c>
      <c r="B6606">
        <f>'DATA DASH'!B6606</f>
        <v/>
      </c>
      <c r="C6606">
        <f>'DATA DASH'!C6606</f>
        <v/>
      </c>
      <c r="D6606">
        <f>'DATA DASH'!D6606</f>
        <v/>
      </c>
      <c r="E6606">
        <f>'DATA DASH'!E6606</f>
        <v/>
      </c>
      <c r="F6606">
        <f>'DATA DASH'!F6606</f>
        <v/>
      </c>
      <c r="G6606">
        <f>'DATA DASH'!G6606</f>
        <v/>
      </c>
      <c r="H6606">
        <f>'DATA DASH'!H6606</f>
        <v/>
      </c>
      <c r="I6606">
        <f>'DATA DASH'!I6606</f>
        <v/>
      </c>
      <c r="J6606">
        <f>'DATA DASH'!J6606</f>
        <v/>
      </c>
      <c r="K6606">
        <f>'DATA DASH'!K6606</f>
        <v/>
      </c>
      <c r="L6606">
        <f>'DATA DASH'!L6606</f>
        <v/>
      </c>
      <c r="M6606">
        <f>'DATA DASH'!M6606</f>
        <v/>
      </c>
    </row>
    <row r="6607">
      <c r="A6607">
        <f>'DATA DASH'!A6607</f>
        <v/>
      </c>
      <c r="B6607">
        <f>'DATA DASH'!B6607</f>
        <v/>
      </c>
      <c r="C6607">
        <f>'DATA DASH'!C6607</f>
        <v/>
      </c>
      <c r="D6607">
        <f>'DATA DASH'!D6607</f>
        <v/>
      </c>
      <c r="E6607">
        <f>'DATA DASH'!E6607</f>
        <v/>
      </c>
      <c r="F6607">
        <f>'DATA DASH'!F6607</f>
        <v/>
      </c>
      <c r="G6607">
        <f>'DATA DASH'!G6607</f>
        <v/>
      </c>
      <c r="H6607">
        <f>'DATA DASH'!H6607</f>
        <v/>
      </c>
      <c r="I6607">
        <f>'DATA DASH'!I6607</f>
        <v/>
      </c>
      <c r="J6607">
        <f>'DATA DASH'!J6607</f>
        <v/>
      </c>
      <c r="K6607">
        <f>'DATA DASH'!K6607</f>
        <v/>
      </c>
      <c r="L6607">
        <f>'DATA DASH'!L6607</f>
        <v/>
      </c>
      <c r="M6607">
        <f>'DATA DASH'!M6607</f>
        <v/>
      </c>
    </row>
    <row r="6608">
      <c r="A6608">
        <f>'DATA DASH'!A6608</f>
        <v/>
      </c>
      <c r="B6608">
        <f>'DATA DASH'!B6608</f>
        <v/>
      </c>
      <c r="C6608">
        <f>'DATA DASH'!C6608</f>
        <v/>
      </c>
      <c r="D6608">
        <f>'DATA DASH'!D6608</f>
        <v/>
      </c>
      <c r="E6608">
        <f>'DATA DASH'!E6608</f>
        <v/>
      </c>
      <c r="F6608">
        <f>'DATA DASH'!F6608</f>
        <v/>
      </c>
      <c r="G6608">
        <f>'DATA DASH'!G6608</f>
        <v/>
      </c>
      <c r="H6608">
        <f>'DATA DASH'!H6608</f>
        <v/>
      </c>
      <c r="I6608">
        <f>'DATA DASH'!I6608</f>
        <v/>
      </c>
      <c r="J6608">
        <f>'DATA DASH'!J6608</f>
        <v/>
      </c>
      <c r="K6608">
        <f>'DATA DASH'!K6608</f>
        <v/>
      </c>
      <c r="L6608">
        <f>'DATA DASH'!L6608</f>
        <v/>
      </c>
      <c r="M6608">
        <f>'DATA DASH'!M6608</f>
        <v/>
      </c>
    </row>
    <row r="6609">
      <c r="A6609">
        <f>'DATA DASH'!A6609</f>
        <v/>
      </c>
      <c r="B6609">
        <f>'DATA DASH'!B6609</f>
        <v/>
      </c>
      <c r="C6609">
        <f>'DATA DASH'!C6609</f>
        <v/>
      </c>
      <c r="D6609">
        <f>'DATA DASH'!D6609</f>
        <v/>
      </c>
      <c r="E6609">
        <f>'DATA DASH'!E6609</f>
        <v/>
      </c>
      <c r="F6609">
        <f>'DATA DASH'!F6609</f>
        <v/>
      </c>
      <c r="G6609">
        <f>'DATA DASH'!G6609</f>
        <v/>
      </c>
      <c r="H6609">
        <f>'DATA DASH'!H6609</f>
        <v/>
      </c>
      <c r="I6609">
        <f>'DATA DASH'!I6609</f>
        <v/>
      </c>
      <c r="J6609">
        <f>'DATA DASH'!J6609</f>
        <v/>
      </c>
      <c r="K6609">
        <f>'DATA DASH'!K6609</f>
        <v/>
      </c>
      <c r="L6609">
        <f>'DATA DASH'!L6609</f>
        <v/>
      </c>
      <c r="M6609">
        <f>'DATA DASH'!M6609</f>
        <v/>
      </c>
    </row>
    <row r="6610">
      <c r="A6610">
        <f>'DATA DASH'!A6610</f>
        <v/>
      </c>
      <c r="B6610">
        <f>'DATA DASH'!B6610</f>
        <v/>
      </c>
      <c r="C6610">
        <f>'DATA DASH'!C6610</f>
        <v/>
      </c>
      <c r="D6610">
        <f>'DATA DASH'!D6610</f>
        <v/>
      </c>
      <c r="E6610">
        <f>'DATA DASH'!E6610</f>
        <v/>
      </c>
      <c r="F6610">
        <f>'DATA DASH'!F6610</f>
        <v/>
      </c>
      <c r="G6610">
        <f>'DATA DASH'!G6610</f>
        <v/>
      </c>
      <c r="H6610">
        <f>'DATA DASH'!H6610</f>
        <v/>
      </c>
      <c r="I6610">
        <f>'DATA DASH'!I6610</f>
        <v/>
      </c>
      <c r="J6610">
        <f>'DATA DASH'!J6610</f>
        <v/>
      </c>
      <c r="K6610">
        <f>'DATA DASH'!K6610</f>
        <v/>
      </c>
      <c r="L6610">
        <f>'DATA DASH'!L6610</f>
        <v/>
      </c>
      <c r="M6610">
        <f>'DATA DASH'!M6610</f>
        <v/>
      </c>
    </row>
    <row r="6611">
      <c r="A6611">
        <f>'DATA DASH'!A6611</f>
        <v/>
      </c>
      <c r="B6611">
        <f>'DATA DASH'!B6611</f>
        <v/>
      </c>
      <c r="C6611">
        <f>'DATA DASH'!C6611</f>
        <v/>
      </c>
      <c r="D6611">
        <f>'DATA DASH'!D6611</f>
        <v/>
      </c>
      <c r="E6611">
        <f>'DATA DASH'!E6611</f>
        <v/>
      </c>
      <c r="F6611">
        <f>'DATA DASH'!F6611</f>
        <v/>
      </c>
      <c r="G6611">
        <f>'DATA DASH'!G6611</f>
        <v/>
      </c>
      <c r="H6611">
        <f>'DATA DASH'!H6611</f>
        <v/>
      </c>
      <c r="I6611">
        <f>'DATA DASH'!I6611</f>
        <v/>
      </c>
      <c r="J6611">
        <f>'DATA DASH'!J6611</f>
        <v/>
      </c>
      <c r="K6611">
        <f>'DATA DASH'!K6611</f>
        <v/>
      </c>
      <c r="L6611">
        <f>'DATA DASH'!L6611</f>
        <v/>
      </c>
      <c r="M6611">
        <f>'DATA DASH'!M6611</f>
        <v/>
      </c>
    </row>
    <row r="6612">
      <c r="A6612">
        <f>'DATA DASH'!A6612</f>
        <v/>
      </c>
      <c r="B6612">
        <f>'DATA DASH'!B6612</f>
        <v/>
      </c>
      <c r="C6612">
        <f>'DATA DASH'!C6612</f>
        <v/>
      </c>
      <c r="D6612">
        <f>'DATA DASH'!D6612</f>
        <v/>
      </c>
      <c r="E6612">
        <f>'DATA DASH'!E6612</f>
        <v/>
      </c>
      <c r="F6612">
        <f>'DATA DASH'!F6612</f>
        <v/>
      </c>
      <c r="G6612">
        <f>'DATA DASH'!G6612</f>
        <v/>
      </c>
      <c r="H6612">
        <f>'DATA DASH'!H6612</f>
        <v/>
      </c>
      <c r="I6612">
        <f>'DATA DASH'!I6612</f>
        <v/>
      </c>
      <c r="J6612">
        <f>'DATA DASH'!J6612</f>
        <v/>
      </c>
      <c r="K6612">
        <f>'DATA DASH'!K6612</f>
        <v/>
      </c>
      <c r="L6612">
        <f>'DATA DASH'!L6612</f>
        <v/>
      </c>
      <c r="M6612">
        <f>'DATA DASH'!M6612</f>
        <v/>
      </c>
    </row>
    <row r="6613">
      <c r="A6613">
        <f>'DATA DASH'!A6613</f>
        <v/>
      </c>
      <c r="B6613">
        <f>'DATA DASH'!B6613</f>
        <v/>
      </c>
      <c r="C6613">
        <f>'DATA DASH'!C6613</f>
        <v/>
      </c>
      <c r="D6613">
        <f>'DATA DASH'!D6613</f>
        <v/>
      </c>
      <c r="E6613">
        <f>'DATA DASH'!E6613</f>
        <v/>
      </c>
      <c r="F6613">
        <f>'DATA DASH'!F6613</f>
        <v/>
      </c>
      <c r="G6613">
        <f>'DATA DASH'!G6613</f>
        <v/>
      </c>
      <c r="H6613">
        <f>'DATA DASH'!H6613</f>
        <v/>
      </c>
      <c r="I6613">
        <f>'DATA DASH'!I6613</f>
        <v/>
      </c>
      <c r="J6613">
        <f>'DATA DASH'!J6613</f>
        <v/>
      </c>
      <c r="K6613">
        <f>'DATA DASH'!K6613</f>
        <v/>
      </c>
      <c r="L6613">
        <f>'DATA DASH'!L6613</f>
        <v/>
      </c>
      <c r="M6613">
        <f>'DATA DASH'!M6613</f>
        <v/>
      </c>
    </row>
    <row r="6614">
      <c r="A6614">
        <f>'DATA DASH'!A6614</f>
        <v/>
      </c>
      <c r="B6614">
        <f>'DATA DASH'!B6614</f>
        <v/>
      </c>
      <c r="C6614">
        <f>'DATA DASH'!C6614</f>
        <v/>
      </c>
      <c r="D6614">
        <f>'DATA DASH'!D6614</f>
        <v/>
      </c>
      <c r="E6614">
        <f>'DATA DASH'!E6614</f>
        <v/>
      </c>
      <c r="F6614">
        <f>'DATA DASH'!F6614</f>
        <v/>
      </c>
      <c r="G6614">
        <f>'DATA DASH'!G6614</f>
        <v/>
      </c>
      <c r="H6614">
        <f>'DATA DASH'!H6614</f>
        <v/>
      </c>
      <c r="I6614">
        <f>'DATA DASH'!I6614</f>
        <v/>
      </c>
      <c r="J6614">
        <f>'DATA DASH'!J6614</f>
        <v/>
      </c>
      <c r="K6614">
        <f>'DATA DASH'!K6614</f>
        <v/>
      </c>
      <c r="L6614">
        <f>'DATA DASH'!L6614</f>
        <v/>
      </c>
      <c r="M6614">
        <f>'DATA DASH'!M6614</f>
        <v/>
      </c>
    </row>
    <row r="6615">
      <c r="A6615">
        <f>'DATA DASH'!A6615</f>
        <v/>
      </c>
      <c r="B6615">
        <f>'DATA DASH'!B6615</f>
        <v/>
      </c>
      <c r="C6615">
        <f>'DATA DASH'!C6615</f>
        <v/>
      </c>
      <c r="D6615">
        <f>'DATA DASH'!D6615</f>
        <v/>
      </c>
      <c r="E6615">
        <f>'DATA DASH'!E6615</f>
        <v/>
      </c>
      <c r="F6615">
        <f>'DATA DASH'!F6615</f>
        <v/>
      </c>
      <c r="G6615">
        <f>'DATA DASH'!G6615</f>
        <v/>
      </c>
      <c r="H6615">
        <f>'DATA DASH'!H6615</f>
        <v/>
      </c>
      <c r="I6615">
        <f>'DATA DASH'!I6615</f>
        <v/>
      </c>
      <c r="J6615">
        <f>'DATA DASH'!J6615</f>
        <v/>
      </c>
      <c r="K6615">
        <f>'DATA DASH'!K6615</f>
        <v/>
      </c>
      <c r="L6615">
        <f>'DATA DASH'!L6615</f>
        <v/>
      </c>
      <c r="M6615">
        <f>'DATA DASH'!M6615</f>
        <v/>
      </c>
    </row>
    <row r="6616">
      <c r="A6616">
        <f>'DATA DASH'!A6616</f>
        <v/>
      </c>
      <c r="B6616">
        <f>'DATA DASH'!B6616</f>
        <v/>
      </c>
      <c r="C6616">
        <f>'DATA DASH'!C6616</f>
        <v/>
      </c>
      <c r="D6616">
        <f>'DATA DASH'!D6616</f>
        <v/>
      </c>
      <c r="E6616">
        <f>'DATA DASH'!E6616</f>
        <v/>
      </c>
      <c r="F6616">
        <f>'DATA DASH'!F6616</f>
        <v/>
      </c>
      <c r="G6616">
        <f>'DATA DASH'!G6616</f>
        <v/>
      </c>
      <c r="H6616">
        <f>'DATA DASH'!H6616</f>
        <v/>
      </c>
      <c r="I6616">
        <f>'DATA DASH'!I6616</f>
        <v/>
      </c>
      <c r="J6616">
        <f>'DATA DASH'!J6616</f>
        <v/>
      </c>
      <c r="K6616">
        <f>'DATA DASH'!K6616</f>
        <v/>
      </c>
      <c r="L6616">
        <f>'DATA DASH'!L6616</f>
        <v/>
      </c>
      <c r="M6616">
        <f>'DATA DASH'!M6616</f>
        <v/>
      </c>
    </row>
    <row r="6617">
      <c r="A6617">
        <f>'DATA DASH'!A6617</f>
        <v/>
      </c>
      <c r="B6617">
        <f>'DATA DASH'!B6617</f>
        <v/>
      </c>
      <c r="C6617">
        <f>'DATA DASH'!C6617</f>
        <v/>
      </c>
      <c r="D6617">
        <f>'DATA DASH'!D6617</f>
        <v/>
      </c>
      <c r="E6617">
        <f>'DATA DASH'!E6617</f>
        <v/>
      </c>
      <c r="F6617">
        <f>'DATA DASH'!F6617</f>
        <v/>
      </c>
      <c r="G6617">
        <f>'DATA DASH'!G6617</f>
        <v/>
      </c>
      <c r="H6617">
        <f>'DATA DASH'!H6617</f>
        <v/>
      </c>
      <c r="I6617">
        <f>'DATA DASH'!I6617</f>
        <v/>
      </c>
      <c r="J6617">
        <f>'DATA DASH'!J6617</f>
        <v/>
      </c>
      <c r="K6617">
        <f>'DATA DASH'!K6617</f>
        <v/>
      </c>
      <c r="L6617">
        <f>'DATA DASH'!L6617</f>
        <v/>
      </c>
      <c r="M6617">
        <f>'DATA DASH'!M6617</f>
        <v/>
      </c>
    </row>
    <row r="6618">
      <c r="A6618">
        <f>'DATA DASH'!A6618</f>
        <v/>
      </c>
      <c r="B6618">
        <f>'DATA DASH'!B6618</f>
        <v/>
      </c>
      <c r="C6618">
        <f>'DATA DASH'!C6618</f>
        <v/>
      </c>
      <c r="D6618">
        <f>'DATA DASH'!D6618</f>
        <v/>
      </c>
      <c r="E6618">
        <f>'DATA DASH'!E6618</f>
        <v/>
      </c>
      <c r="F6618">
        <f>'DATA DASH'!F6618</f>
        <v/>
      </c>
      <c r="G6618">
        <f>'DATA DASH'!G6618</f>
        <v/>
      </c>
      <c r="H6618">
        <f>'DATA DASH'!H6618</f>
        <v/>
      </c>
      <c r="I6618">
        <f>'DATA DASH'!I6618</f>
        <v/>
      </c>
      <c r="J6618">
        <f>'DATA DASH'!J6618</f>
        <v/>
      </c>
      <c r="K6618">
        <f>'DATA DASH'!K6618</f>
        <v/>
      </c>
      <c r="L6618">
        <f>'DATA DASH'!L6618</f>
        <v/>
      </c>
      <c r="M6618">
        <f>'DATA DASH'!M6618</f>
        <v/>
      </c>
    </row>
    <row r="6619">
      <c r="A6619">
        <f>'DATA DASH'!A6619</f>
        <v/>
      </c>
      <c r="B6619">
        <f>'DATA DASH'!B6619</f>
        <v/>
      </c>
      <c r="C6619">
        <f>'DATA DASH'!C6619</f>
        <v/>
      </c>
      <c r="D6619">
        <f>'DATA DASH'!D6619</f>
        <v/>
      </c>
      <c r="E6619">
        <f>'DATA DASH'!E6619</f>
        <v/>
      </c>
      <c r="F6619">
        <f>'DATA DASH'!F6619</f>
        <v/>
      </c>
      <c r="G6619">
        <f>'DATA DASH'!G6619</f>
        <v/>
      </c>
      <c r="H6619">
        <f>'DATA DASH'!H6619</f>
        <v/>
      </c>
      <c r="I6619">
        <f>'DATA DASH'!I6619</f>
        <v/>
      </c>
      <c r="J6619">
        <f>'DATA DASH'!J6619</f>
        <v/>
      </c>
      <c r="K6619">
        <f>'DATA DASH'!K6619</f>
        <v/>
      </c>
      <c r="L6619">
        <f>'DATA DASH'!L6619</f>
        <v/>
      </c>
      <c r="M6619">
        <f>'DATA DASH'!M6619</f>
        <v/>
      </c>
    </row>
    <row r="6620">
      <c r="A6620">
        <f>'DATA DASH'!A6620</f>
        <v/>
      </c>
      <c r="B6620">
        <f>'DATA DASH'!B6620</f>
        <v/>
      </c>
      <c r="C6620">
        <f>'DATA DASH'!C6620</f>
        <v/>
      </c>
      <c r="D6620">
        <f>'DATA DASH'!D6620</f>
        <v/>
      </c>
      <c r="E6620">
        <f>'DATA DASH'!E6620</f>
        <v/>
      </c>
      <c r="F6620">
        <f>'DATA DASH'!F6620</f>
        <v/>
      </c>
      <c r="G6620">
        <f>'DATA DASH'!G6620</f>
        <v/>
      </c>
      <c r="H6620">
        <f>'DATA DASH'!H6620</f>
        <v/>
      </c>
      <c r="I6620">
        <f>'DATA DASH'!I6620</f>
        <v/>
      </c>
      <c r="J6620">
        <f>'DATA DASH'!J6620</f>
        <v/>
      </c>
      <c r="K6620">
        <f>'DATA DASH'!K6620</f>
        <v/>
      </c>
      <c r="L6620">
        <f>'DATA DASH'!L6620</f>
        <v/>
      </c>
      <c r="M6620">
        <f>'DATA DASH'!M6620</f>
        <v/>
      </c>
    </row>
    <row r="6621">
      <c r="A6621">
        <f>'DATA DASH'!A6621</f>
        <v/>
      </c>
      <c r="B6621">
        <f>'DATA DASH'!B6621</f>
        <v/>
      </c>
      <c r="C6621">
        <f>'DATA DASH'!C6621</f>
        <v/>
      </c>
      <c r="D6621">
        <f>'DATA DASH'!D6621</f>
        <v/>
      </c>
      <c r="E6621">
        <f>'DATA DASH'!E6621</f>
        <v/>
      </c>
      <c r="F6621">
        <f>'DATA DASH'!F6621</f>
        <v/>
      </c>
      <c r="G6621">
        <f>'DATA DASH'!G6621</f>
        <v/>
      </c>
      <c r="H6621">
        <f>'DATA DASH'!H6621</f>
        <v/>
      </c>
      <c r="I6621">
        <f>'DATA DASH'!I6621</f>
        <v/>
      </c>
      <c r="J6621">
        <f>'DATA DASH'!J6621</f>
        <v/>
      </c>
      <c r="K6621">
        <f>'DATA DASH'!K6621</f>
        <v/>
      </c>
      <c r="L6621">
        <f>'DATA DASH'!L6621</f>
        <v/>
      </c>
      <c r="M6621">
        <f>'DATA DASH'!M6621</f>
        <v/>
      </c>
    </row>
    <row r="6622">
      <c r="A6622">
        <f>'DATA DASH'!A6622</f>
        <v/>
      </c>
      <c r="B6622">
        <f>'DATA DASH'!B6622</f>
        <v/>
      </c>
      <c r="C6622">
        <f>'DATA DASH'!C6622</f>
        <v/>
      </c>
      <c r="D6622">
        <f>'DATA DASH'!D6622</f>
        <v/>
      </c>
      <c r="E6622">
        <f>'DATA DASH'!E6622</f>
        <v/>
      </c>
      <c r="F6622">
        <f>'DATA DASH'!F6622</f>
        <v/>
      </c>
      <c r="G6622">
        <f>'DATA DASH'!G6622</f>
        <v/>
      </c>
      <c r="H6622">
        <f>'DATA DASH'!H6622</f>
        <v/>
      </c>
      <c r="I6622">
        <f>'DATA DASH'!I6622</f>
        <v/>
      </c>
      <c r="J6622">
        <f>'DATA DASH'!J6622</f>
        <v/>
      </c>
      <c r="K6622">
        <f>'DATA DASH'!K6622</f>
        <v/>
      </c>
      <c r="L6622">
        <f>'DATA DASH'!L6622</f>
        <v/>
      </c>
      <c r="M6622">
        <f>'DATA DASH'!M6622</f>
        <v/>
      </c>
    </row>
    <row r="6623">
      <c r="A6623">
        <f>'DATA DASH'!A6623</f>
        <v/>
      </c>
      <c r="B6623">
        <f>'DATA DASH'!B6623</f>
        <v/>
      </c>
      <c r="C6623">
        <f>'DATA DASH'!C6623</f>
        <v/>
      </c>
      <c r="D6623">
        <f>'DATA DASH'!D6623</f>
        <v/>
      </c>
      <c r="E6623">
        <f>'DATA DASH'!E6623</f>
        <v/>
      </c>
      <c r="F6623">
        <f>'DATA DASH'!F6623</f>
        <v/>
      </c>
      <c r="G6623">
        <f>'DATA DASH'!G6623</f>
        <v/>
      </c>
      <c r="H6623">
        <f>'DATA DASH'!H6623</f>
        <v/>
      </c>
      <c r="I6623">
        <f>'DATA DASH'!I6623</f>
        <v/>
      </c>
      <c r="J6623">
        <f>'DATA DASH'!J6623</f>
        <v/>
      </c>
      <c r="K6623">
        <f>'DATA DASH'!K6623</f>
        <v/>
      </c>
      <c r="L6623">
        <f>'DATA DASH'!L6623</f>
        <v/>
      </c>
      <c r="M6623">
        <f>'DATA DASH'!M6623</f>
        <v/>
      </c>
    </row>
    <row r="6624">
      <c r="A6624">
        <f>'DATA DASH'!A6624</f>
        <v/>
      </c>
      <c r="B6624">
        <f>'DATA DASH'!B6624</f>
        <v/>
      </c>
      <c r="C6624">
        <f>'DATA DASH'!C6624</f>
        <v/>
      </c>
      <c r="D6624">
        <f>'DATA DASH'!D6624</f>
        <v/>
      </c>
      <c r="E6624">
        <f>'DATA DASH'!E6624</f>
        <v/>
      </c>
      <c r="F6624">
        <f>'DATA DASH'!F6624</f>
        <v/>
      </c>
      <c r="G6624">
        <f>'DATA DASH'!G6624</f>
        <v/>
      </c>
      <c r="H6624">
        <f>'DATA DASH'!H6624</f>
        <v/>
      </c>
      <c r="I6624">
        <f>'DATA DASH'!I6624</f>
        <v/>
      </c>
      <c r="J6624">
        <f>'DATA DASH'!J6624</f>
        <v/>
      </c>
      <c r="K6624">
        <f>'DATA DASH'!K6624</f>
        <v/>
      </c>
      <c r="L6624">
        <f>'DATA DASH'!L6624</f>
        <v/>
      </c>
      <c r="M6624">
        <f>'DATA DASH'!M6624</f>
        <v/>
      </c>
    </row>
    <row r="6625">
      <c r="A6625">
        <f>'DATA DASH'!A6625</f>
        <v/>
      </c>
      <c r="B6625">
        <f>'DATA DASH'!B6625</f>
        <v/>
      </c>
      <c r="C6625">
        <f>'DATA DASH'!C6625</f>
        <v/>
      </c>
      <c r="D6625">
        <f>'DATA DASH'!D6625</f>
        <v/>
      </c>
      <c r="E6625">
        <f>'DATA DASH'!E6625</f>
        <v/>
      </c>
      <c r="F6625">
        <f>'DATA DASH'!F6625</f>
        <v/>
      </c>
      <c r="G6625">
        <f>'DATA DASH'!G6625</f>
        <v/>
      </c>
      <c r="H6625">
        <f>'DATA DASH'!H6625</f>
        <v/>
      </c>
      <c r="I6625">
        <f>'DATA DASH'!I6625</f>
        <v/>
      </c>
      <c r="J6625">
        <f>'DATA DASH'!J6625</f>
        <v/>
      </c>
      <c r="K6625">
        <f>'DATA DASH'!K6625</f>
        <v/>
      </c>
      <c r="L6625">
        <f>'DATA DASH'!L6625</f>
        <v/>
      </c>
      <c r="M6625">
        <f>'DATA DASH'!M6625</f>
        <v/>
      </c>
    </row>
    <row r="6626">
      <c r="A6626">
        <f>'DATA DASH'!A6626</f>
        <v/>
      </c>
      <c r="B6626">
        <f>'DATA DASH'!B6626</f>
        <v/>
      </c>
      <c r="C6626">
        <f>'DATA DASH'!C6626</f>
        <v/>
      </c>
      <c r="D6626">
        <f>'DATA DASH'!D6626</f>
        <v/>
      </c>
      <c r="E6626">
        <f>'DATA DASH'!E6626</f>
        <v/>
      </c>
      <c r="F6626">
        <f>'DATA DASH'!F6626</f>
        <v/>
      </c>
      <c r="G6626">
        <f>'DATA DASH'!G6626</f>
        <v/>
      </c>
      <c r="H6626">
        <f>'DATA DASH'!H6626</f>
        <v/>
      </c>
      <c r="I6626">
        <f>'DATA DASH'!I6626</f>
        <v/>
      </c>
      <c r="J6626">
        <f>'DATA DASH'!J6626</f>
        <v/>
      </c>
      <c r="K6626">
        <f>'DATA DASH'!K6626</f>
        <v/>
      </c>
      <c r="L6626">
        <f>'DATA DASH'!L6626</f>
        <v/>
      </c>
      <c r="M6626">
        <f>'DATA DASH'!M6626</f>
        <v/>
      </c>
    </row>
    <row r="6627">
      <c r="A6627">
        <f>'DATA DASH'!A6627</f>
        <v/>
      </c>
      <c r="B6627">
        <f>'DATA DASH'!B6627</f>
        <v/>
      </c>
      <c r="C6627">
        <f>'DATA DASH'!C6627</f>
        <v/>
      </c>
      <c r="D6627">
        <f>'DATA DASH'!D6627</f>
        <v/>
      </c>
      <c r="E6627">
        <f>'DATA DASH'!E6627</f>
        <v/>
      </c>
      <c r="F6627">
        <f>'DATA DASH'!F6627</f>
        <v/>
      </c>
      <c r="G6627">
        <f>'DATA DASH'!G6627</f>
        <v/>
      </c>
      <c r="H6627">
        <f>'DATA DASH'!H6627</f>
        <v/>
      </c>
      <c r="I6627">
        <f>'DATA DASH'!I6627</f>
        <v/>
      </c>
      <c r="J6627">
        <f>'DATA DASH'!J6627</f>
        <v/>
      </c>
      <c r="K6627">
        <f>'DATA DASH'!K6627</f>
        <v/>
      </c>
      <c r="L6627">
        <f>'DATA DASH'!L6627</f>
        <v/>
      </c>
      <c r="M6627">
        <f>'DATA DASH'!M6627</f>
        <v/>
      </c>
    </row>
    <row r="6628">
      <c r="A6628">
        <f>'DATA DASH'!A6628</f>
        <v/>
      </c>
      <c r="B6628">
        <f>'DATA DASH'!B6628</f>
        <v/>
      </c>
      <c r="C6628">
        <f>'DATA DASH'!C6628</f>
        <v/>
      </c>
      <c r="D6628">
        <f>'DATA DASH'!D6628</f>
        <v/>
      </c>
      <c r="E6628">
        <f>'DATA DASH'!E6628</f>
        <v/>
      </c>
      <c r="F6628">
        <f>'DATA DASH'!F6628</f>
        <v/>
      </c>
      <c r="G6628">
        <f>'DATA DASH'!G6628</f>
        <v/>
      </c>
      <c r="H6628">
        <f>'DATA DASH'!H6628</f>
        <v/>
      </c>
      <c r="I6628">
        <f>'DATA DASH'!I6628</f>
        <v/>
      </c>
      <c r="J6628">
        <f>'DATA DASH'!J6628</f>
        <v/>
      </c>
      <c r="K6628">
        <f>'DATA DASH'!K6628</f>
        <v/>
      </c>
      <c r="L6628">
        <f>'DATA DASH'!L6628</f>
        <v/>
      </c>
      <c r="M6628">
        <f>'DATA DASH'!M6628</f>
        <v/>
      </c>
    </row>
    <row r="6629">
      <c r="A6629">
        <f>'DATA DASH'!A6629</f>
        <v/>
      </c>
      <c r="B6629">
        <f>'DATA DASH'!B6629</f>
        <v/>
      </c>
      <c r="C6629">
        <f>'DATA DASH'!C6629</f>
        <v/>
      </c>
      <c r="D6629">
        <f>'DATA DASH'!D6629</f>
        <v/>
      </c>
      <c r="E6629">
        <f>'DATA DASH'!E6629</f>
        <v/>
      </c>
      <c r="F6629">
        <f>'DATA DASH'!F6629</f>
        <v/>
      </c>
      <c r="G6629">
        <f>'DATA DASH'!G6629</f>
        <v/>
      </c>
      <c r="H6629">
        <f>'DATA DASH'!H6629</f>
        <v/>
      </c>
      <c r="I6629">
        <f>'DATA DASH'!I6629</f>
        <v/>
      </c>
      <c r="J6629">
        <f>'DATA DASH'!J6629</f>
        <v/>
      </c>
      <c r="K6629">
        <f>'DATA DASH'!K6629</f>
        <v/>
      </c>
      <c r="L6629">
        <f>'DATA DASH'!L6629</f>
        <v/>
      </c>
      <c r="M6629">
        <f>'DATA DASH'!M6629</f>
        <v/>
      </c>
    </row>
    <row r="6630">
      <c r="A6630">
        <f>'DATA DASH'!A6630</f>
        <v/>
      </c>
      <c r="B6630">
        <f>'DATA DASH'!B6630</f>
        <v/>
      </c>
      <c r="C6630">
        <f>'DATA DASH'!C6630</f>
        <v/>
      </c>
      <c r="D6630">
        <f>'DATA DASH'!D6630</f>
        <v/>
      </c>
      <c r="E6630">
        <f>'DATA DASH'!E6630</f>
        <v/>
      </c>
      <c r="F6630">
        <f>'DATA DASH'!F6630</f>
        <v/>
      </c>
      <c r="G6630">
        <f>'DATA DASH'!G6630</f>
        <v/>
      </c>
      <c r="H6630">
        <f>'DATA DASH'!H6630</f>
        <v/>
      </c>
      <c r="I6630">
        <f>'DATA DASH'!I6630</f>
        <v/>
      </c>
      <c r="J6630">
        <f>'DATA DASH'!J6630</f>
        <v/>
      </c>
      <c r="K6630">
        <f>'DATA DASH'!K6630</f>
        <v/>
      </c>
      <c r="L6630">
        <f>'DATA DASH'!L6630</f>
        <v/>
      </c>
      <c r="M6630">
        <f>'DATA DASH'!M6630</f>
        <v/>
      </c>
    </row>
    <row r="6631">
      <c r="A6631">
        <f>'DATA DASH'!A6631</f>
        <v/>
      </c>
      <c r="B6631">
        <f>'DATA DASH'!B6631</f>
        <v/>
      </c>
      <c r="C6631">
        <f>'DATA DASH'!C6631</f>
        <v/>
      </c>
      <c r="D6631">
        <f>'DATA DASH'!D6631</f>
        <v/>
      </c>
      <c r="E6631">
        <f>'DATA DASH'!E6631</f>
        <v/>
      </c>
      <c r="F6631">
        <f>'DATA DASH'!F6631</f>
        <v/>
      </c>
      <c r="G6631">
        <f>'DATA DASH'!G6631</f>
        <v/>
      </c>
      <c r="H6631">
        <f>'DATA DASH'!H6631</f>
        <v/>
      </c>
      <c r="I6631">
        <f>'DATA DASH'!I6631</f>
        <v/>
      </c>
      <c r="J6631">
        <f>'DATA DASH'!J6631</f>
        <v/>
      </c>
      <c r="K6631">
        <f>'DATA DASH'!K6631</f>
        <v/>
      </c>
      <c r="L6631">
        <f>'DATA DASH'!L6631</f>
        <v/>
      </c>
      <c r="M6631">
        <f>'DATA DASH'!M6631</f>
        <v/>
      </c>
    </row>
    <row r="6632">
      <c r="A6632">
        <f>'DATA DASH'!A6632</f>
        <v/>
      </c>
      <c r="B6632">
        <f>'DATA DASH'!B6632</f>
        <v/>
      </c>
      <c r="C6632">
        <f>'DATA DASH'!C6632</f>
        <v/>
      </c>
      <c r="D6632">
        <f>'DATA DASH'!D6632</f>
        <v/>
      </c>
      <c r="E6632">
        <f>'DATA DASH'!E6632</f>
        <v/>
      </c>
      <c r="F6632">
        <f>'DATA DASH'!F6632</f>
        <v/>
      </c>
      <c r="G6632">
        <f>'DATA DASH'!G6632</f>
        <v/>
      </c>
      <c r="H6632">
        <f>'DATA DASH'!H6632</f>
        <v/>
      </c>
      <c r="I6632">
        <f>'DATA DASH'!I6632</f>
        <v/>
      </c>
      <c r="J6632">
        <f>'DATA DASH'!J6632</f>
        <v/>
      </c>
      <c r="K6632">
        <f>'DATA DASH'!K6632</f>
        <v/>
      </c>
      <c r="L6632">
        <f>'DATA DASH'!L6632</f>
        <v/>
      </c>
      <c r="M6632">
        <f>'DATA DASH'!M6632</f>
        <v/>
      </c>
    </row>
    <row r="6633">
      <c r="A6633">
        <f>'DATA DASH'!A6633</f>
        <v/>
      </c>
      <c r="B6633">
        <f>'DATA DASH'!B6633</f>
        <v/>
      </c>
      <c r="C6633">
        <f>'DATA DASH'!C6633</f>
        <v/>
      </c>
      <c r="D6633">
        <f>'DATA DASH'!D6633</f>
        <v/>
      </c>
      <c r="E6633">
        <f>'DATA DASH'!E6633</f>
        <v/>
      </c>
      <c r="F6633">
        <f>'DATA DASH'!F6633</f>
        <v/>
      </c>
      <c r="G6633">
        <f>'DATA DASH'!G6633</f>
        <v/>
      </c>
      <c r="H6633">
        <f>'DATA DASH'!H6633</f>
        <v/>
      </c>
      <c r="I6633">
        <f>'DATA DASH'!I6633</f>
        <v/>
      </c>
      <c r="J6633">
        <f>'DATA DASH'!J6633</f>
        <v/>
      </c>
      <c r="K6633">
        <f>'DATA DASH'!K6633</f>
        <v/>
      </c>
      <c r="L6633">
        <f>'DATA DASH'!L6633</f>
        <v/>
      </c>
      <c r="M6633">
        <f>'DATA DASH'!M6633</f>
        <v/>
      </c>
    </row>
    <row r="6634">
      <c r="A6634">
        <f>'DATA DASH'!A6634</f>
        <v/>
      </c>
      <c r="B6634">
        <f>'DATA DASH'!B6634</f>
        <v/>
      </c>
      <c r="C6634">
        <f>'DATA DASH'!C6634</f>
        <v/>
      </c>
      <c r="D6634">
        <f>'DATA DASH'!D6634</f>
        <v/>
      </c>
      <c r="E6634">
        <f>'DATA DASH'!E6634</f>
        <v/>
      </c>
      <c r="F6634">
        <f>'DATA DASH'!F6634</f>
        <v/>
      </c>
      <c r="G6634">
        <f>'DATA DASH'!G6634</f>
        <v/>
      </c>
      <c r="H6634">
        <f>'DATA DASH'!H6634</f>
        <v/>
      </c>
      <c r="I6634">
        <f>'DATA DASH'!I6634</f>
        <v/>
      </c>
      <c r="J6634">
        <f>'DATA DASH'!J6634</f>
        <v/>
      </c>
      <c r="K6634">
        <f>'DATA DASH'!K6634</f>
        <v/>
      </c>
      <c r="L6634">
        <f>'DATA DASH'!L6634</f>
        <v/>
      </c>
      <c r="M6634">
        <f>'DATA DASH'!M6634</f>
        <v/>
      </c>
    </row>
    <row r="6635">
      <c r="A6635">
        <f>'DATA DASH'!A6635</f>
        <v/>
      </c>
      <c r="B6635">
        <f>'DATA DASH'!B6635</f>
        <v/>
      </c>
      <c r="C6635">
        <f>'DATA DASH'!C6635</f>
        <v/>
      </c>
      <c r="D6635">
        <f>'DATA DASH'!D6635</f>
        <v/>
      </c>
      <c r="E6635">
        <f>'DATA DASH'!E6635</f>
        <v/>
      </c>
      <c r="F6635">
        <f>'DATA DASH'!F6635</f>
        <v/>
      </c>
      <c r="G6635">
        <f>'DATA DASH'!G6635</f>
        <v/>
      </c>
      <c r="H6635">
        <f>'DATA DASH'!H6635</f>
        <v/>
      </c>
      <c r="I6635">
        <f>'DATA DASH'!I6635</f>
        <v/>
      </c>
      <c r="J6635">
        <f>'DATA DASH'!J6635</f>
        <v/>
      </c>
      <c r="K6635">
        <f>'DATA DASH'!K6635</f>
        <v/>
      </c>
      <c r="L6635">
        <f>'DATA DASH'!L6635</f>
        <v/>
      </c>
      <c r="M6635">
        <f>'DATA DASH'!M6635</f>
        <v/>
      </c>
    </row>
    <row r="6636">
      <c r="A6636">
        <f>'DATA DASH'!A6636</f>
        <v/>
      </c>
      <c r="B6636">
        <f>'DATA DASH'!B6636</f>
        <v/>
      </c>
      <c r="C6636">
        <f>'DATA DASH'!C6636</f>
        <v/>
      </c>
      <c r="D6636">
        <f>'DATA DASH'!D6636</f>
        <v/>
      </c>
      <c r="E6636">
        <f>'DATA DASH'!E6636</f>
        <v/>
      </c>
      <c r="F6636">
        <f>'DATA DASH'!F6636</f>
        <v/>
      </c>
      <c r="G6636">
        <f>'DATA DASH'!G6636</f>
        <v/>
      </c>
      <c r="H6636">
        <f>'DATA DASH'!H6636</f>
        <v/>
      </c>
      <c r="I6636">
        <f>'DATA DASH'!I6636</f>
        <v/>
      </c>
      <c r="J6636">
        <f>'DATA DASH'!J6636</f>
        <v/>
      </c>
      <c r="K6636">
        <f>'DATA DASH'!K6636</f>
        <v/>
      </c>
      <c r="L6636">
        <f>'DATA DASH'!L6636</f>
        <v/>
      </c>
      <c r="M6636">
        <f>'DATA DASH'!M6636</f>
        <v/>
      </c>
    </row>
    <row r="6637">
      <c r="A6637">
        <f>'DATA DASH'!A6637</f>
        <v/>
      </c>
      <c r="B6637">
        <f>'DATA DASH'!B6637</f>
        <v/>
      </c>
      <c r="C6637">
        <f>'DATA DASH'!C6637</f>
        <v/>
      </c>
      <c r="D6637">
        <f>'DATA DASH'!D6637</f>
        <v/>
      </c>
      <c r="E6637">
        <f>'DATA DASH'!E6637</f>
        <v/>
      </c>
      <c r="F6637">
        <f>'DATA DASH'!F6637</f>
        <v/>
      </c>
      <c r="G6637">
        <f>'DATA DASH'!G6637</f>
        <v/>
      </c>
      <c r="H6637">
        <f>'DATA DASH'!H6637</f>
        <v/>
      </c>
      <c r="I6637">
        <f>'DATA DASH'!I6637</f>
        <v/>
      </c>
      <c r="J6637">
        <f>'DATA DASH'!J6637</f>
        <v/>
      </c>
      <c r="K6637">
        <f>'DATA DASH'!K6637</f>
        <v/>
      </c>
      <c r="L6637">
        <f>'DATA DASH'!L6637</f>
        <v/>
      </c>
      <c r="M6637">
        <f>'DATA DASH'!M6637</f>
        <v/>
      </c>
    </row>
    <row r="6638">
      <c r="A6638">
        <f>'DATA DASH'!A6638</f>
        <v/>
      </c>
      <c r="B6638">
        <f>'DATA DASH'!B6638</f>
        <v/>
      </c>
      <c r="C6638">
        <f>'DATA DASH'!C6638</f>
        <v/>
      </c>
      <c r="D6638">
        <f>'DATA DASH'!D6638</f>
        <v/>
      </c>
      <c r="E6638">
        <f>'DATA DASH'!E6638</f>
        <v/>
      </c>
      <c r="F6638">
        <f>'DATA DASH'!F6638</f>
        <v/>
      </c>
      <c r="G6638">
        <f>'DATA DASH'!G6638</f>
        <v/>
      </c>
      <c r="H6638">
        <f>'DATA DASH'!H6638</f>
        <v/>
      </c>
      <c r="I6638">
        <f>'DATA DASH'!I6638</f>
        <v/>
      </c>
      <c r="J6638">
        <f>'DATA DASH'!J6638</f>
        <v/>
      </c>
      <c r="K6638">
        <f>'DATA DASH'!K6638</f>
        <v/>
      </c>
      <c r="L6638">
        <f>'DATA DASH'!L6638</f>
        <v/>
      </c>
      <c r="M6638">
        <f>'DATA DASH'!M6638</f>
        <v/>
      </c>
    </row>
    <row r="6639">
      <c r="A6639">
        <f>'DATA DASH'!A6639</f>
        <v/>
      </c>
      <c r="B6639">
        <f>'DATA DASH'!B6639</f>
        <v/>
      </c>
      <c r="C6639">
        <f>'DATA DASH'!C6639</f>
        <v/>
      </c>
      <c r="D6639">
        <f>'DATA DASH'!D6639</f>
        <v/>
      </c>
      <c r="E6639">
        <f>'DATA DASH'!E6639</f>
        <v/>
      </c>
      <c r="F6639">
        <f>'DATA DASH'!F6639</f>
        <v/>
      </c>
      <c r="G6639">
        <f>'DATA DASH'!G6639</f>
        <v/>
      </c>
      <c r="H6639">
        <f>'DATA DASH'!H6639</f>
        <v/>
      </c>
      <c r="I6639">
        <f>'DATA DASH'!I6639</f>
        <v/>
      </c>
      <c r="J6639">
        <f>'DATA DASH'!J6639</f>
        <v/>
      </c>
      <c r="K6639">
        <f>'DATA DASH'!K6639</f>
        <v/>
      </c>
      <c r="L6639">
        <f>'DATA DASH'!L6639</f>
        <v/>
      </c>
      <c r="M6639">
        <f>'DATA DASH'!M6639</f>
        <v/>
      </c>
    </row>
    <row r="6640">
      <c r="A6640">
        <f>'DATA DASH'!A6640</f>
        <v/>
      </c>
      <c r="B6640">
        <f>'DATA DASH'!B6640</f>
        <v/>
      </c>
      <c r="C6640">
        <f>'DATA DASH'!C6640</f>
        <v/>
      </c>
      <c r="D6640">
        <f>'DATA DASH'!D6640</f>
        <v/>
      </c>
      <c r="E6640">
        <f>'DATA DASH'!E6640</f>
        <v/>
      </c>
      <c r="F6640">
        <f>'DATA DASH'!F6640</f>
        <v/>
      </c>
      <c r="G6640">
        <f>'DATA DASH'!G6640</f>
        <v/>
      </c>
      <c r="H6640">
        <f>'DATA DASH'!H6640</f>
        <v/>
      </c>
      <c r="I6640">
        <f>'DATA DASH'!I6640</f>
        <v/>
      </c>
      <c r="J6640">
        <f>'DATA DASH'!J6640</f>
        <v/>
      </c>
      <c r="K6640">
        <f>'DATA DASH'!K6640</f>
        <v/>
      </c>
      <c r="L6640">
        <f>'DATA DASH'!L6640</f>
        <v/>
      </c>
      <c r="M6640">
        <f>'DATA DASH'!M6640</f>
        <v/>
      </c>
    </row>
    <row r="6641">
      <c r="A6641">
        <f>'DATA DASH'!A6641</f>
        <v/>
      </c>
      <c r="B6641">
        <f>'DATA DASH'!B6641</f>
        <v/>
      </c>
      <c r="C6641">
        <f>'DATA DASH'!C6641</f>
        <v/>
      </c>
      <c r="D6641">
        <f>'DATA DASH'!D6641</f>
        <v/>
      </c>
      <c r="E6641">
        <f>'DATA DASH'!E6641</f>
        <v/>
      </c>
      <c r="F6641">
        <f>'DATA DASH'!F6641</f>
        <v/>
      </c>
      <c r="G6641">
        <f>'DATA DASH'!G6641</f>
        <v/>
      </c>
      <c r="H6641">
        <f>'DATA DASH'!H6641</f>
        <v/>
      </c>
      <c r="I6641">
        <f>'DATA DASH'!I6641</f>
        <v/>
      </c>
      <c r="J6641">
        <f>'DATA DASH'!J6641</f>
        <v/>
      </c>
      <c r="K6641">
        <f>'DATA DASH'!K6641</f>
        <v/>
      </c>
      <c r="L6641">
        <f>'DATA DASH'!L6641</f>
        <v/>
      </c>
      <c r="M6641">
        <f>'DATA DASH'!M6641</f>
        <v/>
      </c>
    </row>
    <row r="6642">
      <c r="A6642">
        <f>'DATA DASH'!A6642</f>
        <v/>
      </c>
      <c r="B6642">
        <f>'DATA DASH'!B6642</f>
        <v/>
      </c>
      <c r="C6642">
        <f>'DATA DASH'!C6642</f>
        <v/>
      </c>
      <c r="D6642">
        <f>'DATA DASH'!D6642</f>
        <v/>
      </c>
      <c r="E6642">
        <f>'DATA DASH'!E6642</f>
        <v/>
      </c>
      <c r="F6642">
        <f>'DATA DASH'!F6642</f>
        <v/>
      </c>
      <c r="G6642">
        <f>'DATA DASH'!G6642</f>
        <v/>
      </c>
      <c r="H6642">
        <f>'DATA DASH'!H6642</f>
        <v/>
      </c>
      <c r="I6642">
        <f>'DATA DASH'!I6642</f>
        <v/>
      </c>
      <c r="J6642">
        <f>'DATA DASH'!J6642</f>
        <v/>
      </c>
      <c r="K6642">
        <f>'DATA DASH'!K6642</f>
        <v/>
      </c>
      <c r="L6642">
        <f>'DATA DASH'!L6642</f>
        <v/>
      </c>
      <c r="M6642">
        <f>'DATA DASH'!M6642</f>
        <v/>
      </c>
    </row>
    <row r="6643">
      <c r="A6643">
        <f>'DATA DASH'!A6643</f>
        <v/>
      </c>
      <c r="B6643">
        <f>'DATA DASH'!B6643</f>
        <v/>
      </c>
      <c r="C6643">
        <f>'DATA DASH'!C6643</f>
        <v/>
      </c>
      <c r="D6643">
        <f>'DATA DASH'!D6643</f>
        <v/>
      </c>
      <c r="E6643">
        <f>'DATA DASH'!E6643</f>
        <v/>
      </c>
      <c r="F6643">
        <f>'DATA DASH'!F6643</f>
        <v/>
      </c>
      <c r="G6643">
        <f>'DATA DASH'!G6643</f>
        <v/>
      </c>
      <c r="H6643">
        <f>'DATA DASH'!H6643</f>
        <v/>
      </c>
      <c r="I6643">
        <f>'DATA DASH'!I6643</f>
        <v/>
      </c>
      <c r="J6643">
        <f>'DATA DASH'!J6643</f>
        <v/>
      </c>
      <c r="K6643">
        <f>'DATA DASH'!K6643</f>
        <v/>
      </c>
      <c r="L6643">
        <f>'DATA DASH'!L6643</f>
        <v/>
      </c>
      <c r="M6643">
        <f>'DATA DASH'!M6643</f>
        <v/>
      </c>
    </row>
    <row r="6644">
      <c r="A6644">
        <f>'DATA DASH'!A6644</f>
        <v/>
      </c>
      <c r="B6644">
        <f>'DATA DASH'!B6644</f>
        <v/>
      </c>
      <c r="C6644">
        <f>'DATA DASH'!C6644</f>
        <v/>
      </c>
      <c r="D6644">
        <f>'DATA DASH'!D6644</f>
        <v/>
      </c>
      <c r="E6644">
        <f>'DATA DASH'!E6644</f>
        <v/>
      </c>
      <c r="F6644">
        <f>'DATA DASH'!F6644</f>
        <v/>
      </c>
      <c r="G6644">
        <f>'DATA DASH'!G6644</f>
        <v/>
      </c>
      <c r="H6644">
        <f>'DATA DASH'!H6644</f>
        <v/>
      </c>
      <c r="I6644">
        <f>'DATA DASH'!I6644</f>
        <v/>
      </c>
      <c r="J6644">
        <f>'DATA DASH'!J6644</f>
        <v/>
      </c>
      <c r="K6644">
        <f>'DATA DASH'!K6644</f>
        <v/>
      </c>
      <c r="L6644">
        <f>'DATA DASH'!L6644</f>
        <v/>
      </c>
      <c r="M6644">
        <f>'DATA DASH'!M6644</f>
        <v/>
      </c>
    </row>
    <row r="6645">
      <c r="A6645">
        <f>'DATA DASH'!A6645</f>
        <v/>
      </c>
      <c r="B6645">
        <f>'DATA DASH'!B6645</f>
        <v/>
      </c>
      <c r="C6645">
        <f>'DATA DASH'!C6645</f>
        <v/>
      </c>
      <c r="D6645">
        <f>'DATA DASH'!D6645</f>
        <v/>
      </c>
      <c r="E6645">
        <f>'DATA DASH'!E6645</f>
        <v/>
      </c>
      <c r="F6645">
        <f>'DATA DASH'!F6645</f>
        <v/>
      </c>
      <c r="G6645">
        <f>'DATA DASH'!G6645</f>
        <v/>
      </c>
      <c r="H6645">
        <f>'DATA DASH'!H6645</f>
        <v/>
      </c>
      <c r="I6645">
        <f>'DATA DASH'!I6645</f>
        <v/>
      </c>
      <c r="J6645">
        <f>'DATA DASH'!J6645</f>
        <v/>
      </c>
      <c r="K6645">
        <f>'DATA DASH'!K6645</f>
        <v/>
      </c>
      <c r="L6645">
        <f>'DATA DASH'!L6645</f>
        <v/>
      </c>
      <c r="M6645">
        <f>'DATA DASH'!M6645</f>
        <v/>
      </c>
    </row>
    <row r="6646">
      <c r="A6646">
        <f>'DATA DASH'!A6646</f>
        <v/>
      </c>
      <c r="B6646">
        <f>'DATA DASH'!B6646</f>
        <v/>
      </c>
      <c r="C6646">
        <f>'DATA DASH'!C6646</f>
        <v/>
      </c>
      <c r="D6646">
        <f>'DATA DASH'!D6646</f>
        <v/>
      </c>
      <c r="E6646">
        <f>'DATA DASH'!E6646</f>
        <v/>
      </c>
      <c r="F6646">
        <f>'DATA DASH'!F6646</f>
        <v/>
      </c>
      <c r="G6646">
        <f>'DATA DASH'!G6646</f>
        <v/>
      </c>
      <c r="H6646">
        <f>'DATA DASH'!H6646</f>
        <v/>
      </c>
      <c r="I6646">
        <f>'DATA DASH'!I6646</f>
        <v/>
      </c>
      <c r="J6646">
        <f>'DATA DASH'!J6646</f>
        <v/>
      </c>
      <c r="K6646">
        <f>'DATA DASH'!K6646</f>
        <v/>
      </c>
      <c r="L6646">
        <f>'DATA DASH'!L6646</f>
        <v/>
      </c>
      <c r="M6646">
        <f>'DATA DASH'!M6646</f>
        <v/>
      </c>
    </row>
    <row r="6647">
      <c r="A6647">
        <f>'DATA DASH'!A6647</f>
        <v/>
      </c>
      <c r="B6647">
        <f>'DATA DASH'!B6647</f>
        <v/>
      </c>
      <c r="C6647">
        <f>'DATA DASH'!C6647</f>
        <v/>
      </c>
      <c r="D6647">
        <f>'DATA DASH'!D6647</f>
        <v/>
      </c>
      <c r="E6647">
        <f>'DATA DASH'!E6647</f>
        <v/>
      </c>
      <c r="F6647">
        <f>'DATA DASH'!F6647</f>
        <v/>
      </c>
      <c r="G6647">
        <f>'DATA DASH'!G6647</f>
        <v/>
      </c>
      <c r="H6647">
        <f>'DATA DASH'!H6647</f>
        <v/>
      </c>
      <c r="I6647">
        <f>'DATA DASH'!I6647</f>
        <v/>
      </c>
      <c r="J6647">
        <f>'DATA DASH'!J6647</f>
        <v/>
      </c>
      <c r="K6647">
        <f>'DATA DASH'!K6647</f>
        <v/>
      </c>
      <c r="L6647">
        <f>'DATA DASH'!L6647</f>
        <v/>
      </c>
      <c r="M6647">
        <f>'DATA DASH'!M6647</f>
        <v/>
      </c>
    </row>
    <row r="6648">
      <c r="A6648">
        <f>'DATA DASH'!A6648</f>
        <v/>
      </c>
      <c r="B6648">
        <f>'DATA DASH'!B6648</f>
        <v/>
      </c>
      <c r="C6648">
        <f>'DATA DASH'!C6648</f>
        <v/>
      </c>
      <c r="D6648">
        <f>'DATA DASH'!D6648</f>
        <v/>
      </c>
      <c r="E6648">
        <f>'DATA DASH'!E6648</f>
        <v/>
      </c>
      <c r="F6648">
        <f>'DATA DASH'!F6648</f>
        <v/>
      </c>
      <c r="G6648">
        <f>'DATA DASH'!G6648</f>
        <v/>
      </c>
      <c r="H6648">
        <f>'DATA DASH'!H6648</f>
        <v/>
      </c>
      <c r="I6648">
        <f>'DATA DASH'!I6648</f>
        <v/>
      </c>
      <c r="J6648">
        <f>'DATA DASH'!J6648</f>
        <v/>
      </c>
      <c r="K6648">
        <f>'DATA DASH'!K6648</f>
        <v/>
      </c>
      <c r="L6648">
        <f>'DATA DASH'!L6648</f>
        <v/>
      </c>
      <c r="M6648">
        <f>'DATA DASH'!M6648</f>
        <v/>
      </c>
    </row>
    <row r="6649">
      <c r="A6649">
        <f>'DATA DASH'!A6649</f>
        <v/>
      </c>
      <c r="B6649">
        <f>'DATA DASH'!B6649</f>
        <v/>
      </c>
      <c r="C6649">
        <f>'DATA DASH'!C6649</f>
        <v/>
      </c>
      <c r="D6649">
        <f>'DATA DASH'!D6649</f>
        <v/>
      </c>
      <c r="E6649">
        <f>'DATA DASH'!E6649</f>
        <v/>
      </c>
      <c r="F6649">
        <f>'DATA DASH'!F6649</f>
        <v/>
      </c>
      <c r="G6649">
        <f>'DATA DASH'!G6649</f>
        <v/>
      </c>
      <c r="H6649">
        <f>'DATA DASH'!H6649</f>
        <v/>
      </c>
      <c r="I6649">
        <f>'DATA DASH'!I6649</f>
        <v/>
      </c>
      <c r="J6649">
        <f>'DATA DASH'!J6649</f>
        <v/>
      </c>
      <c r="K6649">
        <f>'DATA DASH'!K6649</f>
        <v/>
      </c>
      <c r="L6649">
        <f>'DATA DASH'!L6649</f>
        <v/>
      </c>
      <c r="M6649">
        <f>'DATA DASH'!M6649</f>
        <v/>
      </c>
    </row>
    <row r="6650">
      <c r="A6650">
        <f>'DATA DASH'!A6650</f>
        <v/>
      </c>
      <c r="B6650">
        <f>'DATA DASH'!B6650</f>
        <v/>
      </c>
      <c r="C6650">
        <f>'DATA DASH'!C6650</f>
        <v/>
      </c>
      <c r="D6650">
        <f>'DATA DASH'!D6650</f>
        <v/>
      </c>
      <c r="E6650">
        <f>'DATA DASH'!E6650</f>
        <v/>
      </c>
      <c r="F6650">
        <f>'DATA DASH'!F6650</f>
        <v/>
      </c>
      <c r="G6650">
        <f>'DATA DASH'!G6650</f>
        <v/>
      </c>
      <c r="H6650">
        <f>'DATA DASH'!H6650</f>
        <v/>
      </c>
      <c r="I6650">
        <f>'DATA DASH'!I6650</f>
        <v/>
      </c>
      <c r="J6650">
        <f>'DATA DASH'!J6650</f>
        <v/>
      </c>
      <c r="K6650">
        <f>'DATA DASH'!K6650</f>
        <v/>
      </c>
      <c r="L6650">
        <f>'DATA DASH'!L6650</f>
        <v/>
      </c>
      <c r="M6650">
        <f>'DATA DASH'!M6650</f>
        <v/>
      </c>
    </row>
    <row r="6651">
      <c r="A6651">
        <f>'DATA DASH'!A6651</f>
        <v/>
      </c>
      <c r="B6651">
        <f>'DATA DASH'!B6651</f>
        <v/>
      </c>
      <c r="C6651">
        <f>'DATA DASH'!C6651</f>
        <v/>
      </c>
      <c r="D6651">
        <f>'DATA DASH'!D6651</f>
        <v/>
      </c>
      <c r="E6651">
        <f>'DATA DASH'!E6651</f>
        <v/>
      </c>
      <c r="F6651">
        <f>'DATA DASH'!F6651</f>
        <v/>
      </c>
      <c r="G6651">
        <f>'DATA DASH'!G6651</f>
        <v/>
      </c>
      <c r="H6651">
        <f>'DATA DASH'!H6651</f>
        <v/>
      </c>
      <c r="I6651">
        <f>'DATA DASH'!I6651</f>
        <v/>
      </c>
      <c r="J6651">
        <f>'DATA DASH'!J6651</f>
        <v/>
      </c>
      <c r="K6651">
        <f>'DATA DASH'!K6651</f>
        <v/>
      </c>
      <c r="L6651">
        <f>'DATA DASH'!L6651</f>
        <v/>
      </c>
      <c r="M6651">
        <f>'DATA DASH'!M6651</f>
        <v/>
      </c>
    </row>
    <row r="6652">
      <c r="A6652">
        <f>'DATA DASH'!A6652</f>
        <v/>
      </c>
      <c r="B6652">
        <f>'DATA DASH'!B6652</f>
        <v/>
      </c>
      <c r="C6652">
        <f>'DATA DASH'!C6652</f>
        <v/>
      </c>
      <c r="D6652">
        <f>'DATA DASH'!D6652</f>
        <v/>
      </c>
      <c r="E6652">
        <f>'DATA DASH'!E6652</f>
        <v/>
      </c>
      <c r="F6652">
        <f>'DATA DASH'!F6652</f>
        <v/>
      </c>
      <c r="G6652">
        <f>'DATA DASH'!G6652</f>
        <v/>
      </c>
      <c r="H6652">
        <f>'DATA DASH'!H6652</f>
        <v/>
      </c>
      <c r="I6652">
        <f>'DATA DASH'!I6652</f>
        <v/>
      </c>
      <c r="J6652">
        <f>'DATA DASH'!J6652</f>
        <v/>
      </c>
      <c r="K6652">
        <f>'DATA DASH'!K6652</f>
        <v/>
      </c>
      <c r="L6652">
        <f>'DATA DASH'!L6652</f>
        <v/>
      </c>
      <c r="M6652">
        <f>'DATA DASH'!M6652</f>
        <v/>
      </c>
    </row>
    <row r="6653">
      <c r="A6653">
        <f>'DATA DASH'!A6653</f>
        <v/>
      </c>
      <c r="B6653">
        <f>'DATA DASH'!B6653</f>
        <v/>
      </c>
      <c r="C6653">
        <f>'DATA DASH'!C6653</f>
        <v/>
      </c>
      <c r="D6653">
        <f>'DATA DASH'!D6653</f>
        <v/>
      </c>
      <c r="E6653">
        <f>'DATA DASH'!E6653</f>
        <v/>
      </c>
      <c r="F6653">
        <f>'DATA DASH'!F6653</f>
        <v/>
      </c>
      <c r="G6653">
        <f>'DATA DASH'!G6653</f>
        <v/>
      </c>
      <c r="H6653">
        <f>'DATA DASH'!H6653</f>
        <v/>
      </c>
      <c r="I6653">
        <f>'DATA DASH'!I6653</f>
        <v/>
      </c>
      <c r="J6653">
        <f>'DATA DASH'!J6653</f>
        <v/>
      </c>
      <c r="K6653">
        <f>'DATA DASH'!K6653</f>
        <v/>
      </c>
      <c r="L6653">
        <f>'DATA DASH'!L6653</f>
        <v/>
      </c>
      <c r="M6653">
        <f>'DATA DASH'!M6653</f>
        <v/>
      </c>
    </row>
    <row r="6654">
      <c r="A6654">
        <f>'DATA DASH'!A6654</f>
        <v/>
      </c>
      <c r="B6654">
        <f>'DATA DASH'!B6654</f>
        <v/>
      </c>
      <c r="C6654">
        <f>'DATA DASH'!C6654</f>
        <v/>
      </c>
      <c r="D6654">
        <f>'DATA DASH'!D6654</f>
        <v/>
      </c>
      <c r="E6654">
        <f>'DATA DASH'!E6654</f>
        <v/>
      </c>
      <c r="F6654">
        <f>'DATA DASH'!F6654</f>
        <v/>
      </c>
      <c r="G6654">
        <f>'DATA DASH'!G6654</f>
        <v/>
      </c>
      <c r="H6654">
        <f>'DATA DASH'!H6654</f>
        <v/>
      </c>
      <c r="I6654">
        <f>'DATA DASH'!I6654</f>
        <v/>
      </c>
      <c r="J6654">
        <f>'DATA DASH'!J6654</f>
        <v/>
      </c>
      <c r="K6654">
        <f>'DATA DASH'!K6654</f>
        <v/>
      </c>
      <c r="L6654">
        <f>'DATA DASH'!L6654</f>
        <v/>
      </c>
      <c r="M6654">
        <f>'DATA DASH'!M6654</f>
        <v/>
      </c>
    </row>
    <row r="6655">
      <c r="A6655">
        <f>'DATA DASH'!A6655</f>
        <v/>
      </c>
      <c r="B6655">
        <f>'DATA DASH'!B6655</f>
        <v/>
      </c>
      <c r="C6655">
        <f>'DATA DASH'!C6655</f>
        <v/>
      </c>
      <c r="D6655">
        <f>'DATA DASH'!D6655</f>
        <v/>
      </c>
      <c r="E6655">
        <f>'DATA DASH'!E6655</f>
        <v/>
      </c>
      <c r="F6655">
        <f>'DATA DASH'!F6655</f>
        <v/>
      </c>
      <c r="G6655">
        <f>'DATA DASH'!G6655</f>
        <v/>
      </c>
      <c r="H6655">
        <f>'DATA DASH'!H6655</f>
        <v/>
      </c>
      <c r="I6655">
        <f>'DATA DASH'!I6655</f>
        <v/>
      </c>
      <c r="J6655">
        <f>'DATA DASH'!J6655</f>
        <v/>
      </c>
      <c r="K6655">
        <f>'DATA DASH'!K6655</f>
        <v/>
      </c>
      <c r="L6655">
        <f>'DATA DASH'!L6655</f>
        <v/>
      </c>
      <c r="M6655">
        <f>'DATA DASH'!M6655</f>
        <v/>
      </c>
    </row>
    <row r="6656">
      <c r="A6656">
        <f>'DATA DASH'!A6656</f>
        <v/>
      </c>
      <c r="B6656">
        <f>'DATA DASH'!B6656</f>
        <v/>
      </c>
      <c r="C6656">
        <f>'DATA DASH'!C6656</f>
        <v/>
      </c>
      <c r="D6656">
        <f>'DATA DASH'!D6656</f>
        <v/>
      </c>
      <c r="E6656">
        <f>'DATA DASH'!E6656</f>
        <v/>
      </c>
      <c r="F6656">
        <f>'DATA DASH'!F6656</f>
        <v/>
      </c>
      <c r="G6656">
        <f>'DATA DASH'!G6656</f>
        <v/>
      </c>
      <c r="H6656">
        <f>'DATA DASH'!H6656</f>
        <v/>
      </c>
      <c r="I6656">
        <f>'DATA DASH'!I6656</f>
        <v/>
      </c>
      <c r="J6656">
        <f>'DATA DASH'!J6656</f>
        <v/>
      </c>
      <c r="K6656">
        <f>'DATA DASH'!K6656</f>
        <v/>
      </c>
      <c r="L6656">
        <f>'DATA DASH'!L6656</f>
        <v/>
      </c>
      <c r="M6656">
        <f>'DATA DASH'!M6656</f>
        <v/>
      </c>
    </row>
    <row r="6657">
      <c r="A6657">
        <f>'DATA DASH'!A6657</f>
        <v/>
      </c>
      <c r="B6657">
        <f>'DATA DASH'!B6657</f>
        <v/>
      </c>
      <c r="C6657">
        <f>'DATA DASH'!C6657</f>
        <v/>
      </c>
      <c r="D6657">
        <f>'DATA DASH'!D6657</f>
        <v/>
      </c>
      <c r="E6657">
        <f>'DATA DASH'!E6657</f>
        <v/>
      </c>
      <c r="F6657">
        <f>'DATA DASH'!F6657</f>
        <v/>
      </c>
      <c r="G6657">
        <f>'DATA DASH'!G6657</f>
        <v/>
      </c>
      <c r="H6657">
        <f>'DATA DASH'!H6657</f>
        <v/>
      </c>
      <c r="I6657">
        <f>'DATA DASH'!I6657</f>
        <v/>
      </c>
      <c r="J6657">
        <f>'DATA DASH'!J6657</f>
        <v/>
      </c>
      <c r="K6657">
        <f>'DATA DASH'!K6657</f>
        <v/>
      </c>
      <c r="L6657">
        <f>'DATA DASH'!L6657</f>
        <v/>
      </c>
      <c r="M6657">
        <f>'DATA DASH'!M6657</f>
        <v/>
      </c>
    </row>
    <row r="6658">
      <c r="A6658">
        <f>'DATA DASH'!A6658</f>
        <v/>
      </c>
      <c r="B6658">
        <f>'DATA DASH'!B6658</f>
        <v/>
      </c>
      <c r="C6658">
        <f>'DATA DASH'!C6658</f>
        <v/>
      </c>
      <c r="D6658">
        <f>'DATA DASH'!D6658</f>
        <v/>
      </c>
      <c r="E6658">
        <f>'DATA DASH'!E6658</f>
        <v/>
      </c>
      <c r="F6658">
        <f>'DATA DASH'!F6658</f>
        <v/>
      </c>
      <c r="G6658">
        <f>'DATA DASH'!G6658</f>
        <v/>
      </c>
      <c r="H6658">
        <f>'DATA DASH'!H6658</f>
        <v/>
      </c>
      <c r="I6658">
        <f>'DATA DASH'!I6658</f>
        <v/>
      </c>
      <c r="J6658">
        <f>'DATA DASH'!J6658</f>
        <v/>
      </c>
      <c r="K6658">
        <f>'DATA DASH'!K6658</f>
        <v/>
      </c>
      <c r="L6658">
        <f>'DATA DASH'!L6658</f>
        <v/>
      </c>
      <c r="M6658">
        <f>'DATA DASH'!M6658</f>
        <v/>
      </c>
    </row>
    <row r="6659">
      <c r="A6659">
        <f>'DATA DASH'!A6659</f>
        <v/>
      </c>
      <c r="B6659">
        <f>'DATA DASH'!B6659</f>
        <v/>
      </c>
      <c r="C6659">
        <f>'DATA DASH'!C6659</f>
        <v/>
      </c>
      <c r="D6659">
        <f>'DATA DASH'!D6659</f>
        <v/>
      </c>
      <c r="E6659">
        <f>'DATA DASH'!E6659</f>
        <v/>
      </c>
      <c r="F6659">
        <f>'DATA DASH'!F6659</f>
        <v/>
      </c>
      <c r="G6659">
        <f>'DATA DASH'!G6659</f>
        <v/>
      </c>
      <c r="H6659">
        <f>'DATA DASH'!H6659</f>
        <v/>
      </c>
      <c r="I6659">
        <f>'DATA DASH'!I6659</f>
        <v/>
      </c>
      <c r="J6659">
        <f>'DATA DASH'!J6659</f>
        <v/>
      </c>
      <c r="K6659">
        <f>'DATA DASH'!K6659</f>
        <v/>
      </c>
      <c r="L6659">
        <f>'DATA DASH'!L6659</f>
        <v/>
      </c>
      <c r="M6659">
        <f>'DATA DASH'!M6659</f>
        <v/>
      </c>
    </row>
    <row r="6660">
      <c r="A6660">
        <f>'DATA DASH'!A6660</f>
        <v/>
      </c>
      <c r="B6660">
        <f>'DATA DASH'!B6660</f>
        <v/>
      </c>
      <c r="C6660">
        <f>'DATA DASH'!C6660</f>
        <v/>
      </c>
      <c r="D6660">
        <f>'DATA DASH'!D6660</f>
        <v/>
      </c>
      <c r="E6660">
        <f>'DATA DASH'!E6660</f>
        <v/>
      </c>
      <c r="F6660">
        <f>'DATA DASH'!F6660</f>
        <v/>
      </c>
      <c r="G6660">
        <f>'DATA DASH'!G6660</f>
        <v/>
      </c>
      <c r="H6660">
        <f>'DATA DASH'!H6660</f>
        <v/>
      </c>
      <c r="I6660">
        <f>'DATA DASH'!I6660</f>
        <v/>
      </c>
      <c r="J6660">
        <f>'DATA DASH'!J6660</f>
        <v/>
      </c>
      <c r="K6660">
        <f>'DATA DASH'!K6660</f>
        <v/>
      </c>
      <c r="L6660">
        <f>'DATA DASH'!L6660</f>
        <v/>
      </c>
      <c r="M6660">
        <f>'DATA DASH'!M6660</f>
        <v/>
      </c>
    </row>
    <row r="6661">
      <c r="A6661">
        <f>'DATA DASH'!A6661</f>
        <v/>
      </c>
      <c r="B6661">
        <f>'DATA DASH'!B6661</f>
        <v/>
      </c>
      <c r="C6661">
        <f>'DATA DASH'!C6661</f>
        <v/>
      </c>
      <c r="D6661">
        <f>'DATA DASH'!D6661</f>
        <v/>
      </c>
      <c r="E6661">
        <f>'DATA DASH'!E6661</f>
        <v/>
      </c>
      <c r="F6661">
        <f>'DATA DASH'!F6661</f>
        <v/>
      </c>
      <c r="G6661">
        <f>'DATA DASH'!G6661</f>
        <v/>
      </c>
      <c r="H6661">
        <f>'DATA DASH'!H6661</f>
        <v/>
      </c>
      <c r="I6661">
        <f>'DATA DASH'!I6661</f>
        <v/>
      </c>
      <c r="J6661">
        <f>'DATA DASH'!J6661</f>
        <v/>
      </c>
      <c r="K6661">
        <f>'DATA DASH'!K6661</f>
        <v/>
      </c>
      <c r="L6661">
        <f>'DATA DASH'!L6661</f>
        <v/>
      </c>
      <c r="M6661">
        <f>'DATA DASH'!M6661</f>
        <v/>
      </c>
    </row>
    <row r="6662">
      <c r="A6662">
        <f>'DATA DASH'!A6662</f>
        <v/>
      </c>
      <c r="B6662">
        <f>'DATA DASH'!B6662</f>
        <v/>
      </c>
      <c r="C6662">
        <f>'DATA DASH'!C6662</f>
        <v/>
      </c>
      <c r="D6662">
        <f>'DATA DASH'!D6662</f>
        <v/>
      </c>
      <c r="E6662">
        <f>'DATA DASH'!E6662</f>
        <v/>
      </c>
      <c r="F6662">
        <f>'DATA DASH'!F6662</f>
        <v/>
      </c>
      <c r="G6662">
        <f>'DATA DASH'!G6662</f>
        <v/>
      </c>
      <c r="H6662">
        <f>'DATA DASH'!H6662</f>
        <v/>
      </c>
      <c r="I6662">
        <f>'DATA DASH'!I6662</f>
        <v/>
      </c>
      <c r="J6662">
        <f>'DATA DASH'!J6662</f>
        <v/>
      </c>
      <c r="K6662">
        <f>'DATA DASH'!K6662</f>
        <v/>
      </c>
      <c r="L6662">
        <f>'DATA DASH'!L6662</f>
        <v/>
      </c>
      <c r="M6662">
        <f>'DATA DASH'!M6662</f>
        <v/>
      </c>
    </row>
    <row r="6663">
      <c r="A6663">
        <f>'DATA DASH'!A6663</f>
        <v/>
      </c>
      <c r="B6663">
        <f>'DATA DASH'!B6663</f>
        <v/>
      </c>
      <c r="C6663">
        <f>'DATA DASH'!C6663</f>
        <v/>
      </c>
      <c r="D6663">
        <f>'DATA DASH'!D6663</f>
        <v/>
      </c>
      <c r="E6663">
        <f>'DATA DASH'!E6663</f>
        <v/>
      </c>
      <c r="F6663">
        <f>'DATA DASH'!F6663</f>
        <v/>
      </c>
      <c r="G6663">
        <f>'DATA DASH'!G6663</f>
        <v/>
      </c>
      <c r="H6663">
        <f>'DATA DASH'!H6663</f>
        <v/>
      </c>
      <c r="I6663">
        <f>'DATA DASH'!I6663</f>
        <v/>
      </c>
      <c r="J6663">
        <f>'DATA DASH'!J6663</f>
        <v/>
      </c>
      <c r="K6663">
        <f>'DATA DASH'!K6663</f>
        <v/>
      </c>
      <c r="L6663">
        <f>'DATA DASH'!L6663</f>
        <v/>
      </c>
      <c r="M6663">
        <f>'DATA DASH'!M6663</f>
        <v/>
      </c>
    </row>
    <row r="6664">
      <c r="A6664">
        <f>'DATA DASH'!A6664</f>
        <v/>
      </c>
      <c r="B6664">
        <f>'DATA DASH'!B6664</f>
        <v/>
      </c>
      <c r="C6664">
        <f>'DATA DASH'!C6664</f>
        <v/>
      </c>
      <c r="D6664">
        <f>'DATA DASH'!D6664</f>
        <v/>
      </c>
      <c r="E6664">
        <f>'DATA DASH'!E6664</f>
        <v/>
      </c>
      <c r="F6664">
        <f>'DATA DASH'!F6664</f>
        <v/>
      </c>
      <c r="G6664">
        <f>'DATA DASH'!G6664</f>
        <v/>
      </c>
      <c r="H6664">
        <f>'DATA DASH'!H6664</f>
        <v/>
      </c>
      <c r="I6664">
        <f>'DATA DASH'!I6664</f>
        <v/>
      </c>
      <c r="J6664">
        <f>'DATA DASH'!J6664</f>
        <v/>
      </c>
      <c r="K6664">
        <f>'DATA DASH'!K6664</f>
        <v/>
      </c>
      <c r="L6664">
        <f>'DATA DASH'!L6664</f>
        <v/>
      </c>
      <c r="M6664">
        <f>'DATA DASH'!M6664</f>
        <v/>
      </c>
    </row>
    <row r="6665">
      <c r="A6665">
        <f>'DATA DASH'!A6665</f>
        <v/>
      </c>
      <c r="B6665">
        <f>'DATA DASH'!B6665</f>
        <v/>
      </c>
      <c r="C6665">
        <f>'DATA DASH'!C6665</f>
        <v/>
      </c>
      <c r="D6665">
        <f>'DATA DASH'!D6665</f>
        <v/>
      </c>
      <c r="E6665">
        <f>'DATA DASH'!E6665</f>
        <v/>
      </c>
      <c r="F6665">
        <f>'DATA DASH'!F6665</f>
        <v/>
      </c>
      <c r="G6665">
        <f>'DATA DASH'!G6665</f>
        <v/>
      </c>
      <c r="H6665">
        <f>'DATA DASH'!H6665</f>
        <v/>
      </c>
      <c r="I6665">
        <f>'DATA DASH'!I6665</f>
        <v/>
      </c>
      <c r="J6665">
        <f>'DATA DASH'!J6665</f>
        <v/>
      </c>
      <c r="K6665">
        <f>'DATA DASH'!K6665</f>
        <v/>
      </c>
      <c r="L6665">
        <f>'DATA DASH'!L6665</f>
        <v/>
      </c>
      <c r="M6665">
        <f>'DATA DASH'!M6665</f>
        <v/>
      </c>
    </row>
    <row r="6666">
      <c r="A6666">
        <f>'DATA DASH'!A6666</f>
        <v/>
      </c>
      <c r="B6666">
        <f>'DATA DASH'!B6666</f>
        <v/>
      </c>
      <c r="C6666">
        <f>'DATA DASH'!C6666</f>
        <v/>
      </c>
      <c r="D6666">
        <f>'DATA DASH'!D6666</f>
        <v/>
      </c>
      <c r="E6666">
        <f>'DATA DASH'!E6666</f>
        <v/>
      </c>
      <c r="F6666">
        <f>'DATA DASH'!F6666</f>
        <v/>
      </c>
      <c r="G6666">
        <f>'DATA DASH'!G6666</f>
        <v/>
      </c>
      <c r="H6666">
        <f>'DATA DASH'!H6666</f>
        <v/>
      </c>
      <c r="I6666">
        <f>'DATA DASH'!I6666</f>
        <v/>
      </c>
      <c r="J6666">
        <f>'DATA DASH'!J6666</f>
        <v/>
      </c>
      <c r="K6666">
        <f>'DATA DASH'!K6666</f>
        <v/>
      </c>
      <c r="L6666">
        <f>'DATA DASH'!L6666</f>
        <v/>
      </c>
      <c r="M6666">
        <f>'DATA DASH'!M6666</f>
        <v/>
      </c>
    </row>
    <row r="6667">
      <c r="A6667">
        <f>'DATA DASH'!A6667</f>
        <v/>
      </c>
      <c r="B6667">
        <f>'DATA DASH'!B6667</f>
        <v/>
      </c>
      <c r="C6667">
        <f>'DATA DASH'!C6667</f>
        <v/>
      </c>
      <c r="D6667">
        <f>'DATA DASH'!D6667</f>
        <v/>
      </c>
      <c r="E6667">
        <f>'DATA DASH'!E6667</f>
        <v/>
      </c>
      <c r="F6667">
        <f>'DATA DASH'!F6667</f>
        <v/>
      </c>
      <c r="G6667">
        <f>'DATA DASH'!G6667</f>
        <v/>
      </c>
      <c r="H6667">
        <f>'DATA DASH'!H6667</f>
        <v/>
      </c>
      <c r="I6667">
        <f>'DATA DASH'!I6667</f>
        <v/>
      </c>
      <c r="J6667">
        <f>'DATA DASH'!J6667</f>
        <v/>
      </c>
      <c r="K6667">
        <f>'DATA DASH'!K6667</f>
        <v/>
      </c>
      <c r="L6667">
        <f>'DATA DASH'!L6667</f>
        <v/>
      </c>
      <c r="M6667">
        <f>'DATA DASH'!M6667</f>
        <v/>
      </c>
    </row>
    <row r="6668">
      <c r="A6668">
        <f>'DATA DASH'!A6668</f>
        <v/>
      </c>
      <c r="B6668">
        <f>'DATA DASH'!B6668</f>
        <v/>
      </c>
      <c r="C6668">
        <f>'DATA DASH'!C6668</f>
        <v/>
      </c>
      <c r="D6668">
        <f>'DATA DASH'!D6668</f>
        <v/>
      </c>
      <c r="E6668">
        <f>'DATA DASH'!E6668</f>
        <v/>
      </c>
      <c r="F6668">
        <f>'DATA DASH'!F6668</f>
        <v/>
      </c>
      <c r="G6668">
        <f>'DATA DASH'!G6668</f>
        <v/>
      </c>
      <c r="H6668">
        <f>'DATA DASH'!H6668</f>
        <v/>
      </c>
      <c r="I6668">
        <f>'DATA DASH'!I6668</f>
        <v/>
      </c>
      <c r="J6668">
        <f>'DATA DASH'!J6668</f>
        <v/>
      </c>
      <c r="K6668">
        <f>'DATA DASH'!K6668</f>
        <v/>
      </c>
      <c r="L6668">
        <f>'DATA DASH'!L6668</f>
        <v/>
      </c>
      <c r="M6668">
        <f>'DATA DASH'!M6668</f>
        <v/>
      </c>
    </row>
    <row r="6669">
      <c r="A6669">
        <f>'DATA DASH'!A6669</f>
        <v/>
      </c>
      <c r="B6669">
        <f>'DATA DASH'!B6669</f>
        <v/>
      </c>
      <c r="C6669">
        <f>'DATA DASH'!C6669</f>
        <v/>
      </c>
      <c r="D6669">
        <f>'DATA DASH'!D6669</f>
        <v/>
      </c>
      <c r="E6669">
        <f>'DATA DASH'!E6669</f>
        <v/>
      </c>
      <c r="F6669">
        <f>'DATA DASH'!F6669</f>
        <v/>
      </c>
      <c r="G6669">
        <f>'DATA DASH'!G6669</f>
        <v/>
      </c>
      <c r="H6669">
        <f>'DATA DASH'!H6669</f>
        <v/>
      </c>
      <c r="I6669">
        <f>'DATA DASH'!I6669</f>
        <v/>
      </c>
      <c r="J6669">
        <f>'DATA DASH'!J6669</f>
        <v/>
      </c>
      <c r="K6669">
        <f>'DATA DASH'!K6669</f>
        <v/>
      </c>
      <c r="L6669">
        <f>'DATA DASH'!L6669</f>
        <v/>
      </c>
      <c r="M6669">
        <f>'DATA DASH'!M6669</f>
        <v/>
      </c>
    </row>
    <row r="6670">
      <c r="A6670">
        <f>'DATA DASH'!A6670</f>
        <v/>
      </c>
      <c r="B6670">
        <f>'DATA DASH'!B6670</f>
        <v/>
      </c>
      <c r="C6670">
        <f>'DATA DASH'!C6670</f>
        <v/>
      </c>
      <c r="D6670">
        <f>'DATA DASH'!D6670</f>
        <v/>
      </c>
      <c r="E6670">
        <f>'DATA DASH'!E6670</f>
        <v/>
      </c>
      <c r="F6670">
        <f>'DATA DASH'!F6670</f>
        <v/>
      </c>
      <c r="G6670">
        <f>'DATA DASH'!G6670</f>
        <v/>
      </c>
      <c r="H6670">
        <f>'DATA DASH'!H6670</f>
        <v/>
      </c>
      <c r="I6670">
        <f>'DATA DASH'!I6670</f>
        <v/>
      </c>
      <c r="J6670">
        <f>'DATA DASH'!J6670</f>
        <v/>
      </c>
      <c r="K6670">
        <f>'DATA DASH'!K6670</f>
        <v/>
      </c>
      <c r="L6670">
        <f>'DATA DASH'!L6670</f>
        <v/>
      </c>
      <c r="M6670">
        <f>'DATA DASH'!M6670</f>
        <v/>
      </c>
    </row>
    <row r="6671">
      <c r="A6671">
        <f>'DATA DASH'!A6671</f>
        <v/>
      </c>
      <c r="B6671">
        <f>'DATA DASH'!B6671</f>
        <v/>
      </c>
      <c r="C6671">
        <f>'DATA DASH'!C6671</f>
        <v/>
      </c>
      <c r="D6671">
        <f>'DATA DASH'!D6671</f>
        <v/>
      </c>
      <c r="E6671">
        <f>'DATA DASH'!E6671</f>
        <v/>
      </c>
      <c r="F6671">
        <f>'DATA DASH'!F6671</f>
        <v/>
      </c>
      <c r="G6671">
        <f>'DATA DASH'!G6671</f>
        <v/>
      </c>
      <c r="H6671">
        <f>'DATA DASH'!H6671</f>
        <v/>
      </c>
      <c r="I6671">
        <f>'DATA DASH'!I6671</f>
        <v/>
      </c>
      <c r="J6671">
        <f>'DATA DASH'!J6671</f>
        <v/>
      </c>
      <c r="K6671">
        <f>'DATA DASH'!K6671</f>
        <v/>
      </c>
      <c r="L6671">
        <f>'DATA DASH'!L6671</f>
        <v/>
      </c>
      <c r="M6671">
        <f>'DATA DASH'!M6671</f>
        <v/>
      </c>
    </row>
    <row r="6672">
      <c r="A6672">
        <f>'DATA DASH'!A6672</f>
        <v/>
      </c>
      <c r="B6672">
        <f>'DATA DASH'!B6672</f>
        <v/>
      </c>
      <c r="C6672">
        <f>'DATA DASH'!C6672</f>
        <v/>
      </c>
      <c r="D6672">
        <f>'DATA DASH'!D6672</f>
        <v/>
      </c>
      <c r="E6672">
        <f>'DATA DASH'!E6672</f>
        <v/>
      </c>
      <c r="F6672">
        <f>'DATA DASH'!F6672</f>
        <v/>
      </c>
      <c r="G6672">
        <f>'DATA DASH'!G6672</f>
        <v/>
      </c>
      <c r="H6672">
        <f>'DATA DASH'!H6672</f>
        <v/>
      </c>
      <c r="I6672">
        <f>'DATA DASH'!I6672</f>
        <v/>
      </c>
      <c r="J6672">
        <f>'DATA DASH'!J6672</f>
        <v/>
      </c>
      <c r="K6672">
        <f>'DATA DASH'!K6672</f>
        <v/>
      </c>
      <c r="L6672">
        <f>'DATA DASH'!L6672</f>
        <v/>
      </c>
      <c r="M6672">
        <f>'DATA DASH'!M6672</f>
        <v/>
      </c>
    </row>
    <row r="6673">
      <c r="A6673">
        <f>'DATA DASH'!A6673</f>
        <v/>
      </c>
      <c r="B6673">
        <f>'DATA DASH'!B6673</f>
        <v/>
      </c>
      <c r="C6673">
        <f>'DATA DASH'!C6673</f>
        <v/>
      </c>
      <c r="D6673">
        <f>'DATA DASH'!D6673</f>
        <v/>
      </c>
      <c r="E6673">
        <f>'DATA DASH'!E6673</f>
        <v/>
      </c>
      <c r="F6673">
        <f>'DATA DASH'!F6673</f>
        <v/>
      </c>
      <c r="G6673">
        <f>'DATA DASH'!G6673</f>
        <v/>
      </c>
      <c r="H6673">
        <f>'DATA DASH'!H6673</f>
        <v/>
      </c>
      <c r="I6673">
        <f>'DATA DASH'!I6673</f>
        <v/>
      </c>
      <c r="J6673">
        <f>'DATA DASH'!J6673</f>
        <v/>
      </c>
      <c r="K6673">
        <f>'DATA DASH'!K6673</f>
        <v/>
      </c>
      <c r="L6673">
        <f>'DATA DASH'!L6673</f>
        <v/>
      </c>
      <c r="M6673">
        <f>'DATA DASH'!M6673</f>
        <v/>
      </c>
    </row>
    <row r="6674">
      <c r="A6674">
        <f>'DATA DASH'!A6674</f>
        <v/>
      </c>
      <c r="B6674">
        <f>'DATA DASH'!B6674</f>
        <v/>
      </c>
      <c r="C6674">
        <f>'DATA DASH'!C6674</f>
        <v/>
      </c>
      <c r="D6674">
        <f>'DATA DASH'!D6674</f>
        <v/>
      </c>
      <c r="E6674">
        <f>'DATA DASH'!E6674</f>
        <v/>
      </c>
      <c r="F6674">
        <f>'DATA DASH'!F6674</f>
        <v/>
      </c>
      <c r="G6674">
        <f>'DATA DASH'!G6674</f>
        <v/>
      </c>
      <c r="H6674">
        <f>'DATA DASH'!H6674</f>
        <v/>
      </c>
      <c r="I6674">
        <f>'DATA DASH'!I6674</f>
        <v/>
      </c>
      <c r="J6674">
        <f>'DATA DASH'!J6674</f>
        <v/>
      </c>
      <c r="K6674">
        <f>'DATA DASH'!K6674</f>
        <v/>
      </c>
      <c r="L6674">
        <f>'DATA DASH'!L6674</f>
        <v/>
      </c>
      <c r="M6674">
        <f>'DATA DASH'!M6674</f>
        <v/>
      </c>
    </row>
    <row r="6675">
      <c r="A6675">
        <f>'DATA DASH'!A6675</f>
        <v/>
      </c>
      <c r="B6675">
        <f>'DATA DASH'!B6675</f>
        <v/>
      </c>
      <c r="C6675">
        <f>'DATA DASH'!C6675</f>
        <v/>
      </c>
      <c r="D6675">
        <f>'DATA DASH'!D6675</f>
        <v/>
      </c>
      <c r="E6675">
        <f>'DATA DASH'!E6675</f>
        <v/>
      </c>
      <c r="F6675">
        <f>'DATA DASH'!F6675</f>
        <v/>
      </c>
      <c r="G6675">
        <f>'DATA DASH'!G6675</f>
        <v/>
      </c>
      <c r="H6675">
        <f>'DATA DASH'!H6675</f>
        <v/>
      </c>
      <c r="I6675">
        <f>'DATA DASH'!I6675</f>
        <v/>
      </c>
      <c r="J6675">
        <f>'DATA DASH'!J6675</f>
        <v/>
      </c>
      <c r="K6675">
        <f>'DATA DASH'!K6675</f>
        <v/>
      </c>
      <c r="L6675">
        <f>'DATA DASH'!L6675</f>
        <v/>
      </c>
      <c r="M6675">
        <f>'DATA DASH'!M6675</f>
        <v/>
      </c>
    </row>
    <row r="6676">
      <c r="A6676">
        <f>'DATA DASH'!A6676</f>
        <v/>
      </c>
      <c r="B6676">
        <f>'DATA DASH'!B6676</f>
        <v/>
      </c>
      <c r="C6676">
        <f>'DATA DASH'!C6676</f>
        <v/>
      </c>
      <c r="D6676">
        <f>'DATA DASH'!D6676</f>
        <v/>
      </c>
      <c r="E6676">
        <f>'DATA DASH'!E6676</f>
        <v/>
      </c>
      <c r="F6676">
        <f>'DATA DASH'!F6676</f>
        <v/>
      </c>
      <c r="G6676">
        <f>'DATA DASH'!G6676</f>
        <v/>
      </c>
      <c r="H6676">
        <f>'DATA DASH'!H6676</f>
        <v/>
      </c>
      <c r="I6676">
        <f>'DATA DASH'!I6676</f>
        <v/>
      </c>
      <c r="J6676">
        <f>'DATA DASH'!J6676</f>
        <v/>
      </c>
      <c r="K6676">
        <f>'DATA DASH'!K6676</f>
        <v/>
      </c>
      <c r="L6676">
        <f>'DATA DASH'!L6676</f>
        <v/>
      </c>
      <c r="M6676">
        <f>'DATA DASH'!M6676</f>
        <v/>
      </c>
    </row>
    <row r="6677">
      <c r="A6677">
        <f>'DATA DASH'!A6677</f>
        <v/>
      </c>
      <c r="B6677">
        <f>'DATA DASH'!B6677</f>
        <v/>
      </c>
      <c r="C6677">
        <f>'DATA DASH'!C6677</f>
        <v/>
      </c>
      <c r="D6677">
        <f>'DATA DASH'!D6677</f>
        <v/>
      </c>
      <c r="E6677">
        <f>'DATA DASH'!E6677</f>
        <v/>
      </c>
      <c r="F6677">
        <f>'DATA DASH'!F6677</f>
        <v/>
      </c>
      <c r="G6677">
        <f>'DATA DASH'!G6677</f>
        <v/>
      </c>
      <c r="H6677">
        <f>'DATA DASH'!H6677</f>
        <v/>
      </c>
      <c r="I6677">
        <f>'DATA DASH'!I6677</f>
        <v/>
      </c>
      <c r="J6677">
        <f>'DATA DASH'!J6677</f>
        <v/>
      </c>
      <c r="K6677">
        <f>'DATA DASH'!K6677</f>
        <v/>
      </c>
      <c r="L6677">
        <f>'DATA DASH'!L6677</f>
        <v/>
      </c>
      <c r="M6677">
        <f>'DATA DASH'!M6677</f>
        <v/>
      </c>
    </row>
    <row r="6678">
      <c r="A6678">
        <f>'DATA DASH'!A6678</f>
        <v/>
      </c>
      <c r="B6678">
        <f>'DATA DASH'!B6678</f>
        <v/>
      </c>
      <c r="C6678">
        <f>'DATA DASH'!C6678</f>
        <v/>
      </c>
      <c r="D6678">
        <f>'DATA DASH'!D6678</f>
        <v/>
      </c>
      <c r="E6678">
        <f>'DATA DASH'!E6678</f>
        <v/>
      </c>
      <c r="F6678">
        <f>'DATA DASH'!F6678</f>
        <v/>
      </c>
      <c r="G6678">
        <f>'DATA DASH'!G6678</f>
        <v/>
      </c>
      <c r="H6678">
        <f>'DATA DASH'!H6678</f>
        <v/>
      </c>
      <c r="I6678">
        <f>'DATA DASH'!I6678</f>
        <v/>
      </c>
      <c r="J6678">
        <f>'DATA DASH'!J6678</f>
        <v/>
      </c>
      <c r="K6678">
        <f>'DATA DASH'!K6678</f>
        <v/>
      </c>
      <c r="L6678">
        <f>'DATA DASH'!L6678</f>
        <v/>
      </c>
      <c r="M6678">
        <f>'DATA DASH'!M6678</f>
        <v/>
      </c>
    </row>
    <row r="6679">
      <c r="A6679">
        <f>'DATA DASH'!A6679</f>
        <v/>
      </c>
      <c r="B6679">
        <f>'DATA DASH'!B6679</f>
        <v/>
      </c>
      <c r="C6679">
        <f>'DATA DASH'!C6679</f>
        <v/>
      </c>
      <c r="D6679">
        <f>'DATA DASH'!D6679</f>
        <v/>
      </c>
      <c r="E6679">
        <f>'DATA DASH'!E6679</f>
        <v/>
      </c>
      <c r="F6679">
        <f>'DATA DASH'!F6679</f>
        <v/>
      </c>
      <c r="G6679">
        <f>'DATA DASH'!G6679</f>
        <v/>
      </c>
      <c r="H6679">
        <f>'DATA DASH'!H6679</f>
        <v/>
      </c>
      <c r="I6679">
        <f>'DATA DASH'!I6679</f>
        <v/>
      </c>
      <c r="J6679">
        <f>'DATA DASH'!J6679</f>
        <v/>
      </c>
      <c r="K6679">
        <f>'DATA DASH'!K6679</f>
        <v/>
      </c>
      <c r="L6679">
        <f>'DATA DASH'!L6679</f>
        <v/>
      </c>
      <c r="M6679">
        <f>'DATA DASH'!M6679</f>
        <v/>
      </c>
    </row>
    <row r="6680">
      <c r="A6680">
        <f>'DATA DASH'!A6680</f>
        <v/>
      </c>
      <c r="B6680">
        <f>'DATA DASH'!B6680</f>
        <v/>
      </c>
      <c r="C6680">
        <f>'DATA DASH'!C6680</f>
        <v/>
      </c>
      <c r="D6680">
        <f>'DATA DASH'!D6680</f>
        <v/>
      </c>
      <c r="E6680">
        <f>'DATA DASH'!E6680</f>
        <v/>
      </c>
      <c r="F6680">
        <f>'DATA DASH'!F6680</f>
        <v/>
      </c>
      <c r="G6680">
        <f>'DATA DASH'!G6680</f>
        <v/>
      </c>
      <c r="H6680">
        <f>'DATA DASH'!H6680</f>
        <v/>
      </c>
      <c r="I6680">
        <f>'DATA DASH'!I6680</f>
        <v/>
      </c>
      <c r="J6680">
        <f>'DATA DASH'!J6680</f>
        <v/>
      </c>
      <c r="K6680">
        <f>'DATA DASH'!K6680</f>
        <v/>
      </c>
      <c r="L6680">
        <f>'DATA DASH'!L6680</f>
        <v/>
      </c>
      <c r="M6680">
        <f>'DATA DASH'!M6680</f>
        <v/>
      </c>
    </row>
    <row r="6681">
      <c r="A6681">
        <f>'DATA DASH'!A6681</f>
        <v/>
      </c>
      <c r="B6681">
        <f>'DATA DASH'!B6681</f>
        <v/>
      </c>
      <c r="C6681">
        <f>'DATA DASH'!C6681</f>
        <v/>
      </c>
      <c r="D6681">
        <f>'DATA DASH'!D6681</f>
        <v/>
      </c>
      <c r="E6681">
        <f>'DATA DASH'!E6681</f>
        <v/>
      </c>
      <c r="F6681">
        <f>'DATA DASH'!F6681</f>
        <v/>
      </c>
      <c r="G6681">
        <f>'DATA DASH'!G6681</f>
        <v/>
      </c>
      <c r="H6681">
        <f>'DATA DASH'!H6681</f>
        <v/>
      </c>
      <c r="I6681">
        <f>'DATA DASH'!I6681</f>
        <v/>
      </c>
      <c r="J6681">
        <f>'DATA DASH'!J6681</f>
        <v/>
      </c>
      <c r="K6681">
        <f>'DATA DASH'!K6681</f>
        <v/>
      </c>
      <c r="L6681">
        <f>'DATA DASH'!L6681</f>
        <v/>
      </c>
      <c r="M6681">
        <f>'DATA DASH'!M6681</f>
        <v/>
      </c>
    </row>
    <row r="6682">
      <c r="A6682">
        <f>'DATA DASH'!A6682</f>
        <v/>
      </c>
      <c r="B6682">
        <f>'DATA DASH'!B6682</f>
        <v/>
      </c>
      <c r="C6682">
        <f>'DATA DASH'!C6682</f>
        <v/>
      </c>
      <c r="D6682">
        <f>'DATA DASH'!D6682</f>
        <v/>
      </c>
      <c r="E6682">
        <f>'DATA DASH'!E6682</f>
        <v/>
      </c>
      <c r="F6682">
        <f>'DATA DASH'!F6682</f>
        <v/>
      </c>
      <c r="G6682">
        <f>'DATA DASH'!G6682</f>
        <v/>
      </c>
      <c r="H6682">
        <f>'DATA DASH'!H6682</f>
        <v/>
      </c>
      <c r="I6682">
        <f>'DATA DASH'!I6682</f>
        <v/>
      </c>
      <c r="J6682">
        <f>'DATA DASH'!J6682</f>
        <v/>
      </c>
      <c r="K6682">
        <f>'DATA DASH'!K6682</f>
        <v/>
      </c>
      <c r="L6682">
        <f>'DATA DASH'!L6682</f>
        <v/>
      </c>
      <c r="M6682">
        <f>'DATA DASH'!M6682</f>
        <v/>
      </c>
    </row>
    <row r="6683">
      <c r="A6683">
        <f>'DATA DASH'!A6683</f>
        <v/>
      </c>
      <c r="B6683">
        <f>'DATA DASH'!B6683</f>
        <v/>
      </c>
      <c r="C6683">
        <f>'DATA DASH'!C6683</f>
        <v/>
      </c>
      <c r="D6683">
        <f>'DATA DASH'!D6683</f>
        <v/>
      </c>
      <c r="E6683">
        <f>'DATA DASH'!E6683</f>
        <v/>
      </c>
      <c r="F6683">
        <f>'DATA DASH'!F6683</f>
        <v/>
      </c>
      <c r="G6683">
        <f>'DATA DASH'!G6683</f>
        <v/>
      </c>
      <c r="H6683">
        <f>'DATA DASH'!H6683</f>
        <v/>
      </c>
      <c r="I6683">
        <f>'DATA DASH'!I6683</f>
        <v/>
      </c>
      <c r="J6683">
        <f>'DATA DASH'!J6683</f>
        <v/>
      </c>
      <c r="K6683">
        <f>'DATA DASH'!K6683</f>
        <v/>
      </c>
      <c r="L6683">
        <f>'DATA DASH'!L6683</f>
        <v/>
      </c>
      <c r="M6683">
        <f>'DATA DASH'!M6683</f>
        <v/>
      </c>
    </row>
    <row r="6684">
      <c r="A6684">
        <f>'DATA DASH'!A6684</f>
        <v/>
      </c>
      <c r="B6684">
        <f>'DATA DASH'!B6684</f>
        <v/>
      </c>
      <c r="C6684">
        <f>'DATA DASH'!C6684</f>
        <v/>
      </c>
      <c r="D6684">
        <f>'DATA DASH'!D6684</f>
        <v/>
      </c>
      <c r="E6684">
        <f>'DATA DASH'!E6684</f>
        <v/>
      </c>
      <c r="F6684">
        <f>'DATA DASH'!F6684</f>
        <v/>
      </c>
      <c r="G6684">
        <f>'DATA DASH'!G6684</f>
        <v/>
      </c>
      <c r="H6684">
        <f>'DATA DASH'!H6684</f>
        <v/>
      </c>
      <c r="I6684">
        <f>'DATA DASH'!I6684</f>
        <v/>
      </c>
      <c r="J6684">
        <f>'DATA DASH'!J6684</f>
        <v/>
      </c>
      <c r="K6684">
        <f>'DATA DASH'!K6684</f>
        <v/>
      </c>
      <c r="L6684">
        <f>'DATA DASH'!L6684</f>
        <v/>
      </c>
      <c r="M6684">
        <f>'DATA DASH'!M6684</f>
        <v/>
      </c>
    </row>
    <row r="6685">
      <c r="A6685">
        <f>'DATA DASH'!A6685</f>
        <v/>
      </c>
      <c r="B6685">
        <f>'DATA DASH'!B6685</f>
        <v/>
      </c>
      <c r="C6685">
        <f>'DATA DASH'!C6685</f>
        <v/>
      </c>
      <c r="D6685">
        <f>'DATA DASH'!D6685</f>
        <v/>
      </c>
      <c r="E6685">
        <f>'DATA DASH'!E6685</f>
        <v/>
      </c>
      <c r="F6685">
        <f>'DATA DASH'!F6685</f>
        <v/>
      </c>
      <c r="G6685">
        <f>'DATA DASH'!G6685</f>
        <v/>
      </c>
      <c r="H6685">
        <f>'DATA DASH'!H6685</f>
        <v/>
      </c>
      <c r="I6685">
        <f>'DATA DASH'!I6685</f>
        <v/>
      </c>
      <c r="J6685">
        <f>'DATA DASH'!J6685</f>
        <v/>
      </c>
      <c r="K6685">
        <f>'DATA DASH'!K6685</f>
        <v/>
      </c>
      <c r="L6685">
        <f>'DATA DASH'!L6685</f>
        <v/>
      </c>
      <c r="M6685">
        <f>'DATA DASH'!M6685</f>
        <v/>
      </c>
    </row>
    <row r="6686">
      <c r="A6686">
        <f>'DATA DASH'!A6686</f>
        <v/>
      </c>
      <c r="B6686">
        <f>'DATA DASH'!B6686</f>
        <v/>
      </c>
      <c r="C6686">
        <f>'DATA DASH'!C6686</f>
        <v/>
      </c>
      <c r="D6686">
        <f>'DATA DASH'!D6686</f>
        <v/>
      </c>
      <c r="E6686">
        <f>'DATA DASH'!E6686</f>
        <v/>
      </c>
      <c r="F6686">
        <f>'DATA DASH'!F6686</f>
        <v/>
      </c>
      <c r="G6686">
        <f>'DATA DASH'!G6686</f>
        <v/>
      </c>
      <c r="H6686">
        <f>'DATA DASH'!H6686</f>
        <v/>
      </c>
      <c r="I6686">
        <f>'DATA DASH'!I6686</f>
        <v/>
      </c>
      <c r="J6686">
        <f>'DATA DASH'!J6686</f>
        <v/>
      </c>
      <c r="K6686">
        <f>'DATA DASH'!K6686</f>
        <v/>
      </c>
      <c r="L6686">
        <f>'DATA DASH'!L6686</f>
        <v/>
      </c>
      <c r="M6686">
        <f>'DATA DASH'!M6686</f>
        <v/>
      </c>
    </row>
    <row r="6687">
      <c r="A6687">
        <f>'DATA DASH'!A6687</f>
        <v/>
      </c>
      <c r="B6687">
        <f>'DATA DASH'!B6687</f>
        <v/>
      </c>
      <c r="C6687">
        <f>'DATA DASH'!C6687</f>
        <v/>
      </c>
      <c r="D6687">
        <f>'DATA DASH'!D6687</f>
        <v/>
      </c>
      <c r="E6687">
        <f>'DATA DASH'!E6687</f>
        <v/>
      </c>
      <c r="F6687">
        <f>'DATA DASH'!F6687</f>
        <v/>
      </c>
      <c r="G6687">
        <f>'DATA DASH'!G6687</f>
        <v/>
      </c>
      <c r="H6687">
        <f>'DATA DASH'!H6687</f>
        <v/>
      </c>
      <c r="I6687">
        <f>'DATA DASH'!I6687</f>
        <v/>
      </c>
      <c r="J6687">
        <f>'DATA DASH'!J6687</f>
        <v/>
      </c>
      <c r="K6687">
        <f>'DATA DASH'!K6687</f>
        <v/>
      </c>
      <c r="L6687">
        <f>'DATA DASH'!L6687</f>
        <v/>
      </c>
      <c r="M6687">
        <f>'DATA DASH'!M6687</f>
        <v/>
      </c>
    </row>
    <row r="6688">
      <c r="A6688">
        <f>'DATA DASH'!A6688</f>
        <v/>
      </c>
      <c r="B6688">
        <f>'DATA DASH'!B6688</f>
        <v/>
      </c>
      <c r="C6688">
        <f>'DATA DASH'!C6688</f>
        <v/>
      </c>
      <c r="D6688">
        <f>'DATA DASH'!D6688</f>
        <v/>
      </c>
      <c r="E6688">
        <f>'DATA DASH'!E6688</f>
        <v/>
      </c>
      <c r="F6688">
        <f>'DATA DASH'!F6688</f>
        <v/>
      </c>
      <c r="G6688">
        <f>'DATA DASH'!G6688</f>
        <v/>
      </c>
      <c r="H6688">
        <f>'DATA DASH'!H6688</f>
        <v/>
      </c>
      <c r="I6688">
        <f>'DATA DASH'!I6688</f>
        <v/>
      </c>
      <c r="J6688">
        <f>'DATA DASH'!J6688</f>
        <v/>
      </c>
      <c r="K6688">
        <f>'DATA DASH'!K6688</f>
        <v/>
      </c>
      <c r="L6688">
        <f>'DATA DASH'!L6688</f>
        <v/>
      </c>
      <c r="M6688">
        <f>'DATA DASH'!M6688</f>
        <v/>
      </c>
    </row>
    <row r="6689">
      <c r="A6689">
        <f>'DATA DASH'!A6689</f>
        <v/>
      </c>
      <c r="B6689">
        <f>'DATA DASH'!B6689</f>
        <v/>
      </c>
      <c r="C6689">
        <f>'DATA DASH'!C6689</f>
        <v/>
      </c>
      <c r="D6689">
        <f>'DATA DASH'!D6689</f>
        <v/>
      </c>
      <c r="E6689">
        <f>'DATA DASH'!E6689</f>
        <v/>
      </c>
      <c r="F6689">
        <f>'DATA DASH'!F6689</f>
        <v/>
      </c>
      <c r="G6689">
        <f>'DATA DASH'!G6689</f>
        <v/>
      </c>
      <c r="H6689">
        <f>'DATA DASH'!H6689</f>
        <v/>
      </c>
      <c r="I6689">
        <f>'DATA DASH'!I6689</f>
        <v/>
      </c>
      <c r="J6689">
        <f>'DATA DASH'!J6689</f>
        <v/>
      </c>
      <c r="K6689">
        <f>'DATA DASH'!K6689</f>
        <v/>
      </c>
      <c r="L6689">
        <f>'DATA DASH'!L6689</f>
        <v/>
      </c>
      <c r="M6689">
        <f>'DATA DASH'!M6689</f>
        <v/>
      </c>
    </row>
    <row r="6690">
      <c r="A6690">
        <f>'DATA DASH'!A6690</f>
        <v/>
      </c>
      <c r="B6690">
        <f>'DATA DASH'!B6690</f>
        <v/>
      </c>
      <c r="C6690">
        <f>'DATA DASH'!C6690</f>
        <v/>
      </c>
      <c r="D6690">
        <f>'DATA DASH'!D6690</f>
        <v/>
      </c>
      <c r="E6690">
        <f>'DATA DASH'!E6690</f>
        <v/>
      </c>
      <c r="F6690">
        <f>'DATA DASH'!F6690</f>
        <v/>
      </c>
      <c r="G6690">
        <f>'DATA DASH'!G6690</f>
        <v/>
      </c>
      <c r="H6690">
        <f>'DATA DASH'!H6690</f>
        <v/>
      </c>
      <c r="I6690">
        <f>'DATA DASH'!I6690</f>
        <v/>
      </c>
      <c r="J6690">
        <f>'DATA DASH'!J6690</f>
        <v/>
      </c>
      <c r="K6690">
        <f>'DATA DASH'!K6690</f>
        <v/>
      </c>
      <c r="L6690">
        <f>'DATA DASH'!L6690</f>
        <v/>
      </c>
      <c r="M6690">
        <f>'DATA DASH'!M6690</f>
        <v/>
      </c>
    </row>
    <row r="6691">
      <c r="A6691">
        <f>'DATA DASH'!A6691</f>
        <v/>
      </c>
      <c r="B6691">
        <f>'DATA DASH'!B6691</f>
        <v/>
      </c>
      <c r="C6691">
        <f>'DATA DASH'!C6691</f>
        <v/>
      </c>
      <c r="D6691">
        <f>'DATA DASH'!D6691</f>
        <v/>
      </c>
      <c r="E6691">
        <f>'DATA DASH'!E6691</f>
        <v/>
      </c>
      <c r="F6691">
        <f>'DATA DASH'!F6691</f>
        <v/>
      </c>
      <c r="G6691">
        <f>'DATA DASH'!G6691</f>
        <v/>
      </c>
      <c r="H6691">
        <f>'DATA DASH'!H6691</f>
        <v/>
      </c>
      <c r="I6691">
        <f>'DATA DASH'!I6691</f>
        <v/>
      </c>
      <c r="J6691">
        <f>'DATA DASH'!J6691</f>
        <v/>
      </c>
      <c r="K6691">
        <f>'DATA DASH'!K6691</f>
        <v/>
      </c>
      <c r="L6691">
        <f>'DATA DASH'!L6691</f>
        <v/>
      </c>
      <c r="M6691">
        <f>'DATA DASH'!M6691</f>
        <v/>
      </c>
    </row>
    <row r="6692">
      <c r="A6692">
        <f>'DATA DASH'!A6692</f>
        <v/>
      </c>
      <c r="B6692">
        <f>'DATA DASH'!B6692</f>
        <v/>
      </c>
      <c r="C6692">
        <f>'DATA DASH'!C6692</f>
        <v/>
      </c>
      <c r="D6692">
        <f>'DATA DASH'!D6692</f>
        <v/>
      </c>
      <c r="E6692">
        <f>'DATA DASH'!E6692</f>
        <v/>
      </c>
      <c r="F6692">
        <f>'DATA DASH'!F6692</f>
        <v/>
      </c>
      <c r="G6692">
        <f>'DATA DASH'!G6692</f>
        <v/>
      </c>
      <c r="H6692">
        <f>'DATA DASH'!H6692</f>
        <v/>
      </c>
      <c r="I6692">
        <f>'DATA DASH'!I6692</f>
        <v/>
      </c>
      <c r="J6692">
        <f>'DATA DASH'!J6692</f>
        <v/>
      </c>
      <c r="K6692">
        <f>'DATA DASH'!K6692</f>
        <v/>
      </c>
      <c r="L6692">
        <f>'DATA DASH'!L6692</f>
        <v/>
      </c>
      <c r="M6692">
        <f>'DATA DASH'!M6692</f>
        <v/>
      </c>
    </row>
    <row r="6693">
      <c r="A6693">
        <f>'DATA DASH'!A6693</f>
        <v/>
      </c>
      <c r="B6693">
        <f>'DATA DASH'!B6693</f>
        <v/>
      </c>
      <c r="C6693">
        <f>'DATA DASH'!C6693</f>
        <v/>
      </c>
      <c r="D6693">
        <f>'DATA DASH'!D6693</f>
        <v/>
      </c>
      <c r="E6693">
        <f>'DATA DASH'!E6693</f>
        <v/>
      </c>
      <c r="F6693">
        <f>'DATA DASH'!F6693</f>
        <v/>
      </c>
      <c r="G6693">
        <f>'DATA DASH'!G6693</f>
        <v/>
      </c>
      <c r="H6693">
        <f>'DATA DASH'!H6693</f>
        <v/>
      </c>
      <c r="I6693">
        <f>'DATA DASH'!I6693</f>
        <v/>
      </c>
      <c r="J6693">
        <f>'DATA DASH'!J6693</f>
        <v/>
      </c>
      <c r="K6693">
        <f>'DATA DASH'!K6693</f>
        <v/>
      </c>
      <c r="L6693">
        <f>'DATA DASH'!L6693</f>
        <v/>
      </c>
      <c r="M6693">
        <f>'DATA DASH'!M6693</f>
        <v/>
      </c>
    </row>
    <row r="6694">
      <c r="A6694">
        <f>'DATA DASH'!A6694</f>
        <v/>
      </c>
      <c r="B6694">
        <f>'DATA DASH'!B6694</f>
        <v/>
      </c>
      <c r="C6694">
        <f>'DATA DASH'!C6694</f>
        <v/>
      </c>
      <c r="D6694">
        <f>'DATA DASH'!D6694</f>
        <v/>
      </c>
      <c r="E6694">
        <f>'DATA DASH'!E6694</f>
        <v/>
      </c>
      <c r="F6694">
        <f>'DATA DASH'!F6694</f>
        <v/>
      </c>
      <c r="G6694">
        <f>'DATA DASH'!G6694</f>
        <v/>
      </c>
      <c r="H6694">
        <f>'DATA DASH'!H6694</f>
        <v/>
      </c>
      <c r="I6694">
        <f>'DATA DASH'!I6694</f>
        <v/>
      </c>
      <c r="J6694">
        <f>'DATA DASH'!J6694</f>
        <v/>
      </c>
      <c r="K6694">
        <f>'DATA DASH'!K6694</f>
        <v/>
      </c>
      <c r="L6694">
        <f>'DATA DASH'!L6694</f>
        <v/>
      </c>
      <c r="M6694">
        <f>'DATA DASH'!M6694</f>
        <v/>
      </c>
    </row>
    <row r="6695">
      <c r="A6695">
        <f>'DATA DASH'!A6695</f>
        <v/>
      </c>
      <c r="B6695">
        <f>'DATA DASH'!B6695</f>
        <v/>
      </c>
      <c r="C6695">
        <f>'DATA DASH'!C6695</f>
        <v/>
      </c>
      <c r="D6695">
        <f>'DATA DASH'!D6695</f>
        <v/>
      </c>
      <c r="E6695">
        <f>'DATA DASH'!E6695</f>
        <v/>
      </c>
      <c r="F6695">
        <f>'DATA DASH'!F6695</f>
        <v/>
      </c>
      <c r="G6695">
        <f>'DATA DASH'!G6695</f>
        <v/>
      </c>
      <c r="H6695">
        <f>'DATA DASH'!H6695</f>
        <v/>
      </c>
      <c r="I6695">
        <f>'DATA DASH'!I6695</f>
        <v/>
      </c>
      <c r="J6695">
        <f>'DATA DASH'!J6695</f>
        <v/>
      </c>
      <c r="K6695">
        <f>'DATA DASH'!K6695</f>
        <v/>
      </c>
      <c r="L6695">
        <f>'DATA DASH'!L6695</f>
        <v/>
      </c>
      <c r="M6695">
        <f>'DATA DASH'!M6695</f>
        <v/>
      </c>
    </row>
    <row r="6696">
      <c r="A6696">
        <f>'DATA DASH'!A6696</f>
        <v/>
      </c>
      <c r="B6696">
        <f>'DATA DASH'!B6696</f>
        <v/>
      </c>
      <c r="C6696">
        <f>'DATA DASH'!C6696</f>
        <v/>
      </c>
      <c r="D6696">
        <f>'DATA DASH'!D6696</f>
        <v/>
      </c>
      <c r="E6696">
        <f>'DATA DASH'!E6696</f>
        <v/>
      </c>
      <c r="F6696">
        <f>'DATA DASH'!F6696</f>
        <v/>
      </c>
      <c r="G6696">
        <f>'DATA DASH'!G6696</f>
        <v/>
      </c>
      <c r="H6696">
        <f>'DATA DASH'!H6696</f>
        <v/>
      </c>
      <c r="I6696">
        <f>'DATA DASH'!I6696</f>
        <v/>
      </c>
      <c r="J6696">
        <f>'DATA DASH'!J6696</f>
        <v/>
      </c>
      <c r="K6696">
        <f>'DATA DASH'!K6696</f>
        <v/>
      </c>
      <c r="L6696">
        <f>'DATA DASH'!L6696</f>
        <v/>
      </c>
      <c r="M6696">
        <f>'DATA DASH'!M6696</f>
        <v/>
      </c>
    </row>
    <row r="6697">
      <c r="A6697">
        <f>'DATA DASH'!A6697</f>
        <v/>
      </c>
      <c r="B6697">
        <f>'DATA DASH'!B6697</f>
        <v/>
      </c>
      <c r="C6697">
        <f>'DATA DASH'!C6697</f>
        <v/>
      </c>
      <c r="D6697">
        <f>'DATA DASH'!D6697</f>
        <v/>
      </c>
      <c r="E6697">
        <f>'DATA DASH'!E6697</f>
        <v/>
      </c>
      <c r="F6697">
        <f>'DATA DASH'!F6697</f>
        <v/>
      </c>
      <c r="G6697">
        <f>'DATA DASH'!G6697</f>
        <v/>
      </c>
      <c r="H6697">
        <f>'DATA DASH'!H6697</f>
        <v/>
      </c>
      <c r="I6697">
        <f>'DATA DASH'!I6697</f>
        <v/>
      </c>
      <c r="J6697">
        <f>'DATA DASH'!J6697</f>
        <v/>
      </c>
      <c r="K6697">
        <f>'DATA DASH'!K6697</f>
        <v/>
      </c>
      <c r="L6697">
        <f>'DATA DASH'!L6697</f>
        <v/>
      </c>
      <c r="M6697">
        <f>'DATA DASH'!M6697</f>
        <v/>
      </c>
    </row>
    <row r="6698">
      <c r="A6698">
        <f>'DATA DASH'!A6698</f>
        <v/>
      </c>
      <c r="B6698">
        <f>'DATA DASH'!B6698</f>
        <v/>
      </c>
      <c r="C6698">
        <f>'DATA DASH'!C6698</f>
        <v/>
      </c>
      <c r="D6698">
        <f>'DATA DASH'!D6698</f>
        <v/>
      </c>
      <c r="E6698">
        <f>'DATA DASH'!E6698</f>
        <v/>
      </c>
      <c r="F6698">
        <f>'DATA DASH'!F6698</f>
        <v/>
      </c>
      <c r="G6698">
        <f>'DATA DASH'!G6698</f>
        <v/>
      </c>
      <c r="H6698">
        <f>'DATA DASH'!H6698</f>
        <v/>
      </c>
      <c r="I6698">
        <f>'DATA DASH'!I6698</f>
        <v/>
      </c>
      <c r="J6698">
        <f>'DATA DASH'!J6698</f>
        <v/>
      </c>
      <c r="K6698">
        <f>'DATA DASH'!K6698</f>
        <v/>
      </c>
      <c r="L6698">
        <f>'DATA DASH'!L6698</f>
        <v/>
      </c>
      <c r="M6698">
        <f>'DATA DASH'!M6698</f>
        <v/>
      </c>
    </row>
    <row r="6699">
      <c r="A6699">
        <f>'DATA DASH'!A6699</f>
        <v/>
      </c>
      <c r="B6699">
        <f>'DATA DASH'!B6699</f>
        <v/>
      </c>
      <c r="C6699">
        <f>'DATA DASH'!C6699</f>
        <v/>
      </c>
      <c r="D6699">
        <f>'DATA DASH'!D6699</f>
        <v/>
      </c>
      <c r="E6699">
        <f>'DATA DASH'!E6699</f>
        <v/>
      </c>
      <c r="F6699">
        <f>'DATA DASH'!F6699</f>
        <v/>
      </c>
      <c r="G6699">
        <f>'DATA DASH'!G6699</f>
        <v/>
      </c>
      <c r="H6699">
        <f>'DATA DASH'!H6699</f>
        <v/>
      </c>
      <c r="I6699">
        <f>'DATA DASH'!I6699</f>
        <v/>
      </c>
      <c r="J6699">
        <f>'DATA DASH'!J6699</f>
        <v/>
      </c>
      <c r="K6699">
        <f>'DATA DASH'!K6699</f>
        <v/>
      </c>
      <c r="L6699">
        <f>'DATA DASH'!L6699</f>
        <v/>
      </c>
      <c r="M6699">
        <f>'DATA DASH'!M6699</f>
        <v/>
      </c>
    </row>
    <row r="6700">
      <c r="A6700">
        <f>'DATA DASH'!A6700</f>
        <v/>
      </c>
      <c r="B6700">
        <f>'DATA DASH'!B6700</f>
        <v/>
      </c>
      <c r="C6700">
        <f>'DATA DASH'!C6700</f>
        <v/>
      </c>
      <c r="D6700">
        <f>'DATA DASH'!D6700</f>
        <v/>
      </c>
      <c r="E6700">
        <f>'DATA DASH'!E6700</f>
        <v/>
      </c>
      <c r="F6700">
        <f>'DATA DASH'!F6700</f>
        <v/>
      </c>
      <c r="G6700">
        <f>'DATA DASH'!G6700</f>
        <v/>
      </c>
      <c r="H6700">
        <f>'DATA DASH'!H6700</f>
        <v/>
      </c>
      <c r="I6700">
        <f>'DATA DASH'!I6700</f>
        <v/>
      </c>
      <c r="J6700">
        <f>'DATA DASH'!J6700</f>
        <v/>
      </c>
      <c r="K6700">
        <f>'DATA DASH'!K6700</f>
        <v/>
      </c>
      <c r="L6700">
        <f>'DATA DASH'!L6700</f>
        <v/>
      </c>
      <c r="M6700">
        <f>'DATA DASH'!M6700</f>
        <v/>
      </c>
    </row>
    <row r="6701">
      <c r="A6701">
        <f>'DATA DASH'!A6701</f>
        <v/>
      </c>
      <c r="B6701">
        <f>'DATA DASH'!B6701</f>
        <v/>
      </c>
      <c r="C6701">
        <f>'DATA DASH'!C6701</f>
        <v/>
      </c>
      <c r="D6701">
        <f>'DATA DASH'!D6701</f>
        <v/>
      </c>
      <c r="E6701">
        <f>'DATA DASH'!E6701</f>
        <v/>
      </c>
      <c r="F6701">
        <f>'DATA DASH'!F6701</f>
        <v/>
      </c>
      <c r="G6701">
        <f>'DATA DASH'!G6701</f>
        <v/>
      </c>
      <c r="H6701">
        <f>'DATA DASH'!H6701</f>
        <v/>
      </c>
      <c r="I6701">
        <f>'DATA DASH'!I6701</f>
        <v/>
      </c>
      <c r="J6701">
        <f>'DATA DASH'!J6701</f>
        <v/>
      </c>
      <c r="K6701">
        <f>'DATA DASH'!K6701</f>
        <v/>
      </c>
      <c r="L6701">
        <f>'DATA DASH'!L6701</f>
        <v/>
      </c>
      <c r="M6701">
        <f>'DATA DASH'!M6701</f>
        <v/>
      </c>
    </row>
    <row r="6702">
      <c r="A6702">
        <f>'DATA DASH'!A6702</f>
        <v/>
      </c>
      <c r="B6702">
        <f>'DATA DASH'!B6702</f>
        <v/>
      </c>
      <c r="C6702">
        <f>'DATA DASH'!C6702</f>
        <v/>
      </c>
      <c r="D6702">
        <f>'DATA DASH'!D6702</f>
        <v/>
      </c>
      <c r="E6702">
        <f>'DATA DASH'!E6702</f>
        <v/>
      </c>
      <c r="F6702">
        <f>'DATA DASH'!F6702</f>
        <v/>
      </c>
      <c r="G6702">
        <f>'DATA DASH'!G6702</f>
        <v/>
      </c>
      <c r="H6702">
        <f>'DATA DASH'!H6702</f>
        <v/>
      </c>
      <c r="I6702">
        <f>'DATA DASH'!I6702</f>
        <v/>
      </c>
      <c r="J6702">
        <f>'DATA DASH'!J6702</f>
        <v/>
      </c>
      <c r="K6702">
        <f>'DATA DASH'!K6702</f>
        <v/>
      </c>
      <c r="L6702">
        <f>'DATA DASH'!L6702</f>
        <v/>
      </c>
      <c r="M6702">
        <f>'DATA DASH'!M6702</f>
        <v/>
      </c>
    </row>
    <row r="6703">
      <c r="A6703">
        <f>'DATA DASH'!A6703</f>
        <v/>
      </c>
      <c r="B6703">
        <f>'DATA DASH'!B6703</f>
        <v/>
      </c>
      <c r="C6703">
        <f>'DATA DASH'!C6703</f>
        <v/>
      </c>
      <c r="D6703">
        <f>'DATA DASH'!D6703</f>
        <v/>
      </c>
      <c r="E6703">
        <f>'DATA DASH'!E6703</f>
        <v/>
      </c>
      <c r="F6703">
        <f>'DATA DASH'!F6703</f>
        <v/>
      </c>
      <c r="G6703">
        <f>'DATA DASH'!G6703</f>
        <v/>
      </c>
      <c r="H6703">
        <f>'DATA DASH'!H6703</f>
        <v/>
      </c>
      <c r="I6703">
        <f>'DATA DASH'!I6703</f>
        <v/>
      </c>
      <c r="J6703">
        <f>'DATA DASH'!J6703</f>
        <v/>
      </c>
      <c r="K6703">
        <f>'DATA DASH'!K6703</f>
        <v/>
      </c>
      <c r="L6703">
        <f>'DATA DASH'!L6703</f>
        <v/>
      </c>
      <c r="M6703">
        <f>'DATA DASH'!M6703</f>
        <v/>
      </c>
    </row>
    <row r="6704">
      <c r="A6704">
        <f>'DATA DASH'!A6704</f>
        <v/>
      </c>
      <c r="B6704">
        <f>'DATA DASH'!B6704</f>
        <v/>
      </c>
      <c r="C6704">
        <f>'DATA DASH'!C6704</f>
        <v/>
      </c>
      <c r="D6704">
        <f>'DATA DASH'!D6704</f>
        <v/>
      </c>
      <c r="E6704">
        <f>'DATA DASH'!E6704</f>
        <v/>
      </c>
      <c r="F6704">
        <f>'DATA DASH'!F6704</f>
        <v/>
      </c>
      <c r="G6704">
        <f>'DATA DASH'!G6704</f>
        <v/>
      </c>
      <c r="H6704">
        <f>'DATA DASH'!H6704</f>
        <v/>
      </c>
      <c r="I6704">
        <f>'DATA DASH'!I6704</f>
        <v/>
      </c>
      <c r="J6704">
        <f>'DATA DASH'!J6704</f>
        <v/>
      </c>
      <c r="K6704">
        <f>'DATA DASH'!K6704</f>
        <v/>
      </c>
      <c r="L6704">
        <f>'DATA DASH'!L6704</f>
        <v/>
      </c>
      <c r="M6704">
        <f>'DATA DASH'!M6704</f>
        <v/>
      </c>
    </row>
    <row r="6705">
      <c r="A6705">
        <f>'DATA DASH'!A6705</f>
        <v/>
      </c>
      <c r="B6705">
        <f>'DATA DASH'!B6705</f>
        <v/>
      </c>
      <c r="C6705">
        <f>'DATA DASH'!C6705</f>
        <v/>
      </c>
      <c r="D6705">
        <f>'DATA DASH'!D6705</f>
        <v/>
      </c>
      <c r="E6705">
        <f>'DATA DASH'!E6705</f>
        <v/>
      </c>
      <c r="F6705">
        <f>'DATA DASH'!F6705</f>
        <v/>
      </c>
      <c r="G6705">
        <f>'DATA DASH'!G6705</f>
        <v/>
      </c>
      <c r="H6705">
        <f>'DATA DASH'!H6705</f>
        <v/>
      </c>
      <c r="I6705">
        <f>'DATA DASH'!I6705</f>
        <v/>
      </c>
      <c r="J6705">
        <f>'DATA DASH'!J6705</f>
        <v/>
      </c>
      <c r="K6705">
        <f>'DATA DASH'!K6705</f>
        <v/>
      </c>
      <c r="L6705">
        <f>'DATA DASH'!L6705</f>
        <v/>
      </c>
      <c r="M6705">
        <f>'DATA DASH'!M6705</f>
        <v/>
      </c>
    </row>
    <row r="6706">
      <c r="A6706">
        <f>'DATA DASH'!A6706</f>
        <v/>
      </c>
      <c r="B6706">
        <f>'DATA DASH'!B6706</f>
        <v/>
      </c>
      <c r="C6706">
        <f>'DATA DASH'!C6706</f>
        <v/>
      </c>
      <c r="D6706">
        <f>'DATA DASH'!D6706</f>
        <v/>
      </c>
      <c r="E6706">
        <f>'DATA DASH'!E6706</f>
        <v/>
      </c>
      <c r="F6706">
        <f>'DATA DASH'!F6706</f>
        <v/>
      </c>
      <c r="G6706">
        <f>'DATA DASH'!G6706</f>
        <v/>
      </c>
      <c r="H6706">
        <f>'DATA DASH'!H6706</f>
        <v/>
      </c>
      <c r="I6706">
        <f>'DATA DASH'!I6706</f>
        <v/>
      </c>
      <c r="J6706">
        <f>'DATA DASH'!J6706</f>
        <v/>
      </c>
      <c r="K6706">
        <f>'DATA DASH'!K6706</f>
        <v/>
      </c>
      <c r="L6706">
        <f>'DATA DASH'!L6706</f>
        <v/>
      </c>
      <c r="M6706">
        <f>'DATA DASH'!M6706</f>
        <v/>
      </c>
    </row>
    <row r="6707">
      <c r="A6707">
        <f>'DATA DASH'!A6707</f>
        <v/>
      </c>
      <c r="B6707">
        <f>'DATA DASH'!B6707</f>
        <v/>
      </c>
      <c r="C6707">
        <f>'DATA DASH'!C6707</f>
        <v/>
      </c>
      <c r="D6707">
        <f>'DATA DASH'!D6707</f>
        <v/>
      </c>
      <c r="E6707">
        <f>'DATA DASH'!E6707</f>
        <v/>
      </c>
      <c r="F6707">
        <f>'DATA DASH'!F6707</f>
        <v/>
      </c>
      <c r="G6707">
        <f>'DATA DASH'!G6707</f>
        <v/>
      </c>
      <c r="H6707">
        <f>'DATA DASH'!H6707</f>
        <v/>
      </c>
      <c r="I6707">
        <f>'DATA DASH'!I6707</f>
        <v/>
      </c>
      <c r="J6707">
        <f>'DATA DASH'!J6707</f>
        <v/>
      </c>
      <c r="K6707">
        <f>'DATA DASH'!K6707</f>
        <v/>
      </c>
      <c r="L6707">
        <f>'DATA DASH'!L6707</f>
        <v/>
      </c>
      <c r="M6707">
        <f>'DATA DASH'!M6707</f>
        <v/>
      </c>
    </row>
    <row r="6708">
      <c r="A6708">
        <f>'DATA DASH'!A6708</f>
        <v/>
      </c>
      <c r="B6708">
        <f>'DATA DASH'!B6708</f>
        <v/>
      </c>
      <c r="C6708">
        <f>'DATA DASH'!C6708</f>
        <v/>
      </c>
      <c r="D6708">
        <f>'DATA DASH'!D6708</f>
        <v/>
      </c>
      <c r="E6708">
        <f>'DATA DASH'!E6708</f>
        <v/>
      </c>
      <c r="F6708">
        <f>'DATA DASH'!F6708</f>
        <v/>
      </c>
      <c r="G6708">
        <f>'DATA DASH'!G6708</f>
        <v/>
      </c>
      <c r="H6708">
        <f>'DATA DASH'!H6708</f>
        <v/>
      </c>
      <c r="I6708">
        <f>'DATA DASH'!I6708</f>
        <v/>
      </c>
      <c r="J6708">
        <f>'DATA DASH'!J6708</f>
        <v/>
      </c>
      <c r="K6708">
        <f>'DATA DASH'!K6708</f>
        <v/>
      </c>
      <c r="L6708">
        <f>'DATA DASH'!L6708</f>
        <v/>
      </c>
      <c r="M6708">
        <f>'DATA DASH'!M6708</f>
        <v/>
      </c>
    </row>
    <row r="6709">
      <c r="A6709">
        <f>'DATA DASH'!A6709</f>
        <v/>
      </c>
      <c r="B6709">
        <f>'DATA DASH'!B6709</f>
        <v/>
      </c>
      <c r="C6709">
        <f>'DATA DASH'!C6709</f>
        <v/>
      </c>
      <c r="D6709">
        <f>'DATA DASH'!D6709</f>
        <v/>
      </c>
      <c r="E6709">
        <f>'DATA DASH'!E6709</f>
        <v/>
      </c>
      <c r="F6709">
        <f>'DATA DASH'!F6709</f>
        <v/>
      </c>
      <c r="G6709">
        <f>'DATA DASH'!G6709</f>
        <v/>
      </c>
      <c r="H6709">
        <f>'DATA DASH'!H6709</f>
        <v/>
      </c>
      <c r="I6709">
        <f>'DATA DASH'!I6709</f>
        <v/>
      </c>
      <c r="J6709">
        <f>'DATA DASH'!J6709</f>
        <v/>
      </c>
      <c r="K6709">
        <f>'DATA DASH'!K6709</f>
        <v/>
      </c>
      <c r="L6709">
        <f>'DATA DASH'!L6709</f>
        <v/>
      </c>
      <c r="M6709">
        <f>'DATA DASH'!M6709</f>
        <v/>
      </c>
    </row>
    <row r="6710">
      <c r="A6710">
        <f>'DATA DASH'!A6710</f>
        <v/>
      </c>
      <c r="B6710">
        <f>'DATA DASH'!B6710</f>
        <v/>
      </c>
      <c r="C6710">
        <f>'DATA DASH'!C6710</f>
        <v/>
      </c>
      <c r="D6710">
        <f>'DATA DASH'!D6710</f>
        <v/>
      </c>
      <c r="E6710">
        <f>'DATA DASH'!E6710</f>
        <v/>
      </c>
      <c r="F6710">
        <f>'DATA DASH'!F6710</f>
        <v/>
      </c>
      <c r="G6710">
        <f>'DATA DASH'!G6710</f>
        <v/>
      </c>
      <c r="H6710">
        <f>'DATA DASH'!H6710</f>
        <v/>
      </c>
      <c r="I6710">
        <f>'DATA DASH'!I6710</f>
        <v/>
      </c>
      <c r="J6710">
        <f>'DATA DASH'!J6710</f>
        <v/>
      </c>
      <c r="K6710">
        <f>'DATA DASH'!K6710</f>
        <v/>
      </c>
      <c r="L6710">
        <f>'DATA DASH'!L6710</f>
        <v/>
      </c>
      <c r="M6710">
        <f>'DATA DASH'!M6710</f>
        <v/>
      </c>
    </row>
    <row r="6711">
      <c r="A6711">
        <f>'DATA DASH'!A6711</f>
        <v/>
      </c>
      <c r="B6711">
        <f>'DATA DASH'!B6711</f>
        <v/>
      </c>
      <c r="C6711">
        <f>'DATA DASH'!C6711</f>
        <v/>
      </c>
      <c r="D6711">
        <f>'DATA DASH'!D6711</f>
        <v/>
      </c>
      <c r="E6711">
        <f>'DATA DASH'!E6711</f>
        <v/>
      </c>
      <c r="F6711">
        <f>'DATA DASH'!F6711</f>
        <v/>
      </c>
      <c r="G6711">
        <f>'DATA DASH'!G6711</f>
        <v/>
      </c>
      <c r="H6711">
        <f>'DATA DASH'!H6711</f>
        <v/>
      </c>
      <c r="I6711">
        <f>'DATA DASH'!I6711</f>
        <v/>
      </c>
      <c r="J6711">
        <f>'DATA DASH'!J6711</f>
        <v/>
      </c>
      <c r="K6711">
        <f>'DATA DASH'!K6711</f>
        <v/>
      </c>
      <c r="L6711">
        <f>'DATA DASH'!L6711</f>
        <v/>
      </c>
      <c r="M6711">
        <f>'DATA DASH'!M6711</f>
        <v/>
      </c>
    </row>
    <row r="6712">
      <c r="A6712">
        <f>'DATA DASH'!A6712</f>
        <v/>
      </c>
      <c r="B6712">
        <f>'DATA DASH'!B6712</f>
        <v/>
      </c>
      <c r="C6712">
        <f>'DATA DASH'!C6712</f>
        <v/>
      </c>
      <c r="D6712">
        <f>'DATA DASH'!D6712</f>
        <v/>
      </c>
      <c r="E6712">
        <f>'DATA DASH'!E6712</f>
        <v/>
      </c>
      <c r="F6712">
        <f>'DATA DASH'!F6712</f>
        <v/>
      </c>
      <c r="G6712">
        <f>'DATA DASH'!G6712</f>
        <v/>
      </c>
      <c r="H6712">
        <f>'DATA DASH'!H6712</f>
        <v/>
      </c>
      <c r="I6712">
        <f>'DATA DASH'!I6712</f>
        <v/>
      </c>
      <c r="J6712">
        <f>'DATA DASH'!J6712</f>
        <v/>
      </c>
      <c r="K6712">
        <f>'DATA DASH'!K6712</f>
        <v/>
      </c>
      <c r="L6712">
        <f>'DATA DASH'!L6712</f>
        <v/>
      </c>
      <c r="M6712">
        <f>'DATA DASH'!M6712</f>
        <v/>
      </c>
    </row>
    <row r="6713">
      <c r="A6713">
        <f>'DATA DASH'!A6713</f>
        <v/>
      </c>
      <c r="B6713">
        <f>'DATA DASH'!B6713</f>
        <v/>
      </c>
      <c r="C6713">
        <f>'DATA DASH'!C6713</f>
        <v/>
      </c>
      <c r="D6713">
        <f>'DATA DASH'!D6713</f>
        <v/>
      </c>
      <c r="E6713">
        <f>'DATA DASH'!E6713</f>
        <v/>
      </c>
      <c r="F6713">
        <f>'DATA DASH'!F6713</f>
        <v/>
      </c>
      <c r="G6713">
        <f>'DATA DASH'!G6713</f>
        <v/>
      </c>
      <c r="H6713">
        <f>'DATA DASH'!H6713</f>
        <v/>
      </c>
      <c r="I6713">
        <f>'DATA DASH'!I6713</f>
        <v/>
      </c>
      <c r="J6713">
        <f>'DATA DASH'!J6713</f>
        <v/>
      </c>
      <c r="K6713">
        <f>'DATA DASH'!K6713</f>
        <v/>
      </c>
      <c r="L6713">
        <f>'DATA DASH'!L6713</f>
        <v/>
      </c>
      <c r="M6713">
        <f>'DATA DASH'!M6713</f>
        <v/>
      </c>
    </row>
    <row r="6714">
      <c r="A6714">
        <f>'DATA DASH'!A6714</f>
        <v/>
      </c>
      <c r="B6714">
        <f>'DATA DASH'!B6714</f>
        <v/>
      </c>
      <c r="C6714">
        <f>'DATA DASH'!C6714</f>
        <v/>
      </c>
      <c r="D6714">
        <f>'DATA DASH'!D6714</f>
        <v/>
      </c>
      <c r="E6714">
        <f>'DATA DASH'!E6714</f>
        <v/>
      </c>
      <c r="F6714">
        <f>'DATA DASH'!F6714</f>
        <v/>
      </c>
      <c r="G6714">
        <f>'DATA DASH'!G6714</f>
        <v/>
      </c>
      <c r="H6714">
        <f>'DATA DASH'!H6714</f>
        <v/>
      </c>
      <c r="I6714">
        <f>'DATA DASH'!I6714</f>
        <v/>
      </c>
      <c r="J6714">
        <f>'DATA DASH'!J6714</f>
        <v/>
      </c>
      <c r="K6714">
        <f>'DATA DASH'!K6714</f>
        <v/>
      </c>
      <c r="L6714">
        <f>'DATA DASH'!L6714</f>
        <v/>
      </c>
      <c r="M6714">
        <f>'DATA DASH'!M6714</f>
        <v/>
      </c>
    </row>
    <row r="6715">
      <c r="A6715">
        <f>'DATA DASH'!A6715</f>
        <v/>
      </c>
      <c r="B6715">
        <f>'DATA DASH'!B6715</f>
        <v/>
      </c>
      <c r="C6715">
        <f>'DATA DASH'!C6715</f>
        <v/>
      </c>
      <c r="D6715">
        <f>'DATA DASH'!D6715</f>
        <v/>
      </c>
      <c r="E6715">
        <f>'DATA DASH'!E6715</f>
        <v/>
      </c>
      <c r="F6715">
        <f>'DATA DASH'!F6715</f>
        <v/>
      </c>
      <c r="G6715">
        <f>'DATA DASH'!G6715</f>
        <v/>
      </c>
      <c r="H6715">
        <f>'DATA DASH'!H6715</f>
        <v/>
      </c>
      <c r="I6715">
        <f>'DATA DASH'!I6715</f>
        <v/>
      </c>
      <c r="J6715">
        <f>'DATA DASH'!J6715</f>
        <v/>
      </c>
      <c r="K6715">
        <f>'DATA DASH'!K6715</f>
        <v/>
      </c>
      <c r="L6715">
        <f>'DATA DASH'!L6715</f>
        <v/>
      </c>
      <c r="M6715">
        <f>'DATA DASH'!M6715</f>
        <v/>
      </c>
    </row>
    <row r="6716">
      <c r="A6716">
        <f>'DATA DASH'!A6716</f>
        <v/>
      </c>
      <c r="B6716">
        <f>'DATA DASH'!B6716</f>
        <v/>
      </c>
      <c r="C6716">
        <f>'DATA DASH'!C6716</f>
        <v/>
      </c>
      <c r="D6716">
        <f>'DATA DASH'!D6716</f>
        <v/>
      </c>
      <c r="E6716">
        <f>'DATA DASH'!E6716</f>
        <v/>
      </c>
      <c r="F6716">
        <f>'DATA DASH'!F6716</f>
        <v/>
      </c>
      <c r="G6716">
        <f>'DATA DASH'!G6716</f>
        <v/>
      </c>
      <c r="H6716">
        <f>'DATA DASH'!H6716</f>
        <v/>
      </c>
      <c r="I6716">
        <f>'DATA DASH'!I6716</f>
        <v/>
      </c>
      <c r="J6716">
        <f>'DATA DASH'!J6716</f>
        <v/>
      </c>
      <c r="K6716">
        <f>'DATA DASH'!K6716</f>
        <v/>
      </c>
      <c r="L6716">
        <f>'DATA DASH'!L6716</f>
        <v/>
      </c>
      <c r="M6716">
        <f>'DATA DASH'!M6716</f>
        <v/>
      </c>
    </row>
    <row r="6717">
      <c r="A6717">
        <f>'DATA DASH'!A6717</f>
        <v/>
      </c>
      <c r="B6717">
        <f>'DATA DASH'!B6717</f>
        <v/>
      </c>
      <c r="C6717">
        <f>'DATA DASH'!C6717</f>
        <v/>
      </c>
      <c r="D6717">
        <f>'DATA DASH'!D6717</f>
        <v/>
      </c>
      <c r="E6717">
        <f>'DATA DASH'!E6717</f>
        <v/>
      </c>
      <c r="F6717">
        <f>'DATA DASH'!F6717</f>
        <v/>
      </c>
      <c r="G6717">
        <f>'DATA DASH'!G6717</f>
        <v/>
      </c>
      <c r="H6717">
        <f>'DATA DASH'!H6717</f>
        <v/>
      </c>
      <c r="I6717">
        <f>'DATA DASH'!I6717</f>
        <v/>
      </c>
      <c r="J6717">
        <f>'DATA DASH'!J6717</f>
        <v/>
      </c>
      <c r="K6717">
        <f>'DATA DASH'!K6717</f>
        <v/>
      </c>
      <c r="L6717">
        <f>'DATA DASH'!L6717</f>
        <v/>
      </c>
      <c r="M6717">
        <f>'DATA DASH'!M6717</f>
        <v/>
      </c>
    </row>
    <row r="6718">
      <c r="A6718">
        <f>'DATA DASH'!A6718</f>
        <v/>
      </c>
      <c r="B6718">
        <f>'DATA DASH'!B6718</f>
        <v/>
      </c>
      <c r="C6718">
        <f>'DATA DASH'!C6718</f>
        <v/>
      </c>
      <c r="D6718">
        <f>'DATA DASH'!D6718</f>
        <v/>
      </c>
      <c r="E6718">
        <f>'DATA DASH'!E6718</f>
        <v/>
      </c>
      <c r="F6718">
        <f>'DATA DASH'!F6718</f>
        <v/>
      </c>
      <c r="G6718">
        <f>'DATA DASH'!G6718</f>
        <v/>
      </c>
      <c r="H6718">
        <f>'DATA DASH'!H6718</f>
        <v/>
      </c>
      <c r="I6718">
        <f>'DATA DASH'!I6718</f>
        <v/>
      </c>
      <c r="J6718">
        <f>'DATA DASH'!J6718</f>
        <v/>
      </c>
      <c r="K6718">
        <f>'DATA DASH'!K6718</f>
        <v/>
      </c>
      <c r="L6718">
        <f>'DATA DASH'!L6718</f>
        <v/>
      </c>
      <c r="M6718">
        <f>'DATA DASH'!M6718</f>
        <v/>
      </c>
    </row>
    <row r="6719">
      <c r="A6719">
        <f>'DATA DASH'!A6719</f>
        <v/>
      </c>
      <c r="B6719">
        <f>'DATA DASH'!B6719</f>
        <v/>
      </c>
      <c r="C6719">
        <f>'DATA DASH'!C6719</f>
        <v/>
      </c>
      <c r="D6719">
        <f>'DATA DASH'!D6719</f>
        <v/>
      </c>
      <c r="E6719">
        <f>'DATA DASH'!E6719</f>
        <v/>
      </c>
      <c r="F6719">
        <f>'DATA DASH'!F6719</f>
        <v/>
      </c>
      <c r="G6719">
        <f>'DATA DASH'!G6719</f>
        <v/>
      </c>
      <c r="H6719">
        <f>'DATA DASH'!H6719</f>
        <v/>
      </c>
      <c r="I6719">
        <f>'DATA DASH'!I6719</f>
        <v/>
      </c>
      <c r="J6719">
        <f>'DATA DASH'!J6719</f>
        <v/>
      </c>
      <c r="K6719">
        <f>'DATA DASH'!K6719</f>
        <v/>
      </c>
      <c r="L6719">
        <f>'DATA DASH'!L6719</f>
        <v/>
      </c>
      <c r="M6719">
        <f>'DATA DASH'!M6719</f>
        <v/>
      </c>
    </row>
    <row r="6720">
      <c r="A6720">
        <f>'DATA DASH'!A6720</f>
        <v/>
      </c>
      <c r="B6720">
        <f>'DATA DASH'!B6720</f>
        <v/>
      </c>
      <c r="C6720">
        <f>'DATA DASH'!C6720</f>
        <v/>
      </c>
      <c r="D6720">
        <f>'DATA DASH'!D6720</f>
        <v/>
      </c>
      <c r="E6720">
        <f>'DATA DASH'!E6720</f>
        <v/>
      </c>
      <c r="F6720">
        <f>'DATA DASH'!F6720</f>
        <v/>
      </c>
      <c r="G6720">
        <f>'DATA DASH'!G6720</f>
        <v/>
      </c>
      <c r="H6720">
        <f>'DATA DASH'!H6720</f>
        <v/>
      </c>
      <c r="I6720">
        <f>'DATA DASH'!I6720</f>
        <v/>
      </c>
      <c r="J6720">
        <f>'DATA DASH'!J6720</f>
        <v/>
      </c>
      <c r="K6720">
        <f>'DATA DASH'!K6720</f>
        <v/>
      </c>
      <c r="L6720">
        <f>'DATA DASH'!L6720</f>
        <v/>
      </c>
      <c r="M6720">
        <f>'DATA DASH'!M6720</f>
        <v/>
      </c>
    </row>
    <row r="6721">
      <c r="A6721">
        <f>'DATA DASH'!A6721</f>
        <v/>
      </c>
      <c r="B6721">
        <f>'DATA DASH'!B6721</f>
        <v/>
      </c>
      <c r="C6721">
        <f>'DATA DASH'!C6721</f>
        <v/>
      </c>
      <c r="D6721">
        <f>'DATA DASH'!D6721</f>
        <v/>
      </c>
      <c r="E6721">
        <f>'DATA DASH'!E6721</f>
        <v/>
      </c>
      <c r="F6721">
        <f>'DATA DASH'!F6721</f>
        <v/>
      </c>
      <c r="G6721">
        <f>'DATA DASH'!G6721</f>
        <v/>
      </c>
      <c r="H6721">
        <f>'DATA DASH'!H6721</f>
        <v/>
      </c>
      <c r="I6721">
        <f>'DATA DASH'!I6721</f>
        <v/>
      </c>
      <c r="J6721">
        <f>'DATA DASH'!J6721</f>
        <v/>
      </c>
      <c r="K6721">
        <f>'DATA DASH'!K6721</f>
        <v/>
      </c>
      <c r="L6721">
        <f>'DATA DASH'!L6721</f>
        <v/>
      </c>
      <c r="M6721">
        <f>'DATA DASH'!M6721</f>
        <v/>
      </c>
    </row>
    <row r="6722">
      <c r="A6722">
        <f>'DATA DASH'!A6722</f>
        <v/>
      </c>
      <c r="B6722">
        <f>'DATA DASH'!B6722</f>
        <v/>
      </c>
      <c r="C6722">
        <f>'DATA DASH'!C6722</f>
        <v/>
      </c>
      <c r="D6722">
        <f>'DATA DASH'!D6722</f>
        <v/>
      </c>
      <c r="E6722">
        <f>'DATA DASH'!E6722</f>
        <v/>
      </c>
      <c r="F6722">
        <f>'DATA DASH'!F6722</f>
        <v/>
      </c>
      <c r="G6722">
        <f>'DATA DASH'!G6722</f>
        <v/>
      </c>
      <c r="H6722">
        <f>'DATA DASH'!H6722</f>
        <v/>
      </c>
      <c r="I6722">
        <f>'DATA DASH'!I6722</f>
        <v/>
      </c>
      <c r="J6722">
        <f>'DATA DASH'!J6722</f>
        <v/>
      </c>
      <c r="K6722">
        <f>'DATA DASH'!K6722</f>
        <v/>
      </c>
      <c r="L6722">
        <f>'DATA DASH'!L6722</f>
        <v/>
      </c>
      <c r="M6722">
        <f>'DATA DASH'!M6722</f>
        <v/>
      </c>
    </row>
    <row r="6723">
      <c r="A6723">
        <f>'DATA DASH'!A6723</f>
        <v/>
      </c>
      <c r="B6723">
        <f>'DATA DASH'!B6723</f>
        <v/>
      </c>
      <c r="C6723">
        <f>'DATA DASH'!C6723</f>
        <v/>
      </c>
      <c r="D6723">
        <f>'DATA DASH'!D6723</f>
        <v/>
      </c>
      <c r="E6723">
        <f>'DATA DASH'!E6723</f>
        <v/>
      </c>
      <c r="F6723">
        <f>'DATA DASH'!F6723</f>
        <v/>
      </c>
      <c r="G6723">
        <f>'DATA DASH'!G6723</f>
        <v/>
      </c>
      <c r="H6723">
        <f>'DATA DASH'!H6723</f>
        <v/>
      </c>
      <c r="I6723">
        <f>'DATA DASH'!I6723</f>
        <v/>
      </c>
      <c r="J6723">
        <f>'DATA DASH'!J6723</f>
        <v/>
      </c>
      <c r="K6723">
        <f>'DATA DASH'!K6723</f>
        <v/>
      </c>
      <c r="L6723">
        <f>'DATA DASH'!L6723</f>
        <v/>
      </c>
      <c r="M6723">
        <f>'DATA DASH'!M6723</f>
        <v/>
      </c>
    </row>
    <row r="6724">
      <c r="A6724">
        <f>'DATA DASH'!A6724</f>
        <v/>
      </c>
      <c r="B6724">
        <f>'DATA DASH'!B6724</f>
        <v/>
      </c>
      <c r="C6724">
        <f>'DATA DASH'!C6724</f>
        <v/>
      </c>
      <c r="D6724">
        <f>'DATA DASH'!D6724</f>
        <v/>
      </c>
      <c r="E6724">
        <f>'DATA DASH'!E6724</f>
        <v/>
      </c>
      <c r="F6724">
        <f>'DATA DASH'!F6724</f>
        <v/>
      </c>
      <c r="G6724">
        <f>'DATA DASH'!G6724</f>
        <v/>
      </c>
      <c r="H6724">
        <f>'DATA DASH'!H6724</f>
        <v/>
      </c>
      <c r="I6724">
        <f>'DATA DASH'!I6724</f>
        <v/>
      </c>
      <c r="J6724">
        <f>'DATA DASH'!J6724</f>
        <v/>
      </c>
      <c r="K6724">
        <f>'DATA DASH'!K6724</f>
        <v/>
      </c>
      <c r="L6724">
        <f>'DATA DASH'!L6724</f>
        <v/>
      </c>
      <c r="M6724">
        <f>'DATA DASH'!M6724</f>
        <v/>
      </c>
    </row>
    <row r="6725">
      <c r="A6725">
        <f>'DATA DASH'!A6725</f>
        <v/>
      </c>
      <c r="B6725">
        <f>'DATA DASH'!B6725</f>
        <v/>
      </c>
      <c r="C6725">
        <f>'DATA DASH'!C6725</f>
        <v/>
      </c>
      <c r="D6725">
        <f>'DATA DASH'!D6725</f>
        <v/>
      </c>
      <c r="E6725">
        <f>'DATA DASH'!E6725</f>
        <v/>
      </c>
      <c r="F6725">
        <f>'DATA DASH'!F6725</f>
        <v/>
      </c>
      <c r="G6725">
        <f>'DATA DASH'!G6725</f>
        <v/>
      </c>
      <c r="H6725">
        <f>'DATA DASH'!H6725</f>
        <v/>
      </c>
      <c r="I6725">
        <f>'DATA DASH'!I6725</f>
        <v/>
      </c>
      <c r="J6725">
        <f>'DATA DASH'!J6725</f>
        <v/>
      </c>
      <c r="K6725">
        <f>'DATA DASH'!K6725</f>
        <v/>
      </c>
      <c r="L6725">
        <f>'DATA DASH'!L6725</f>
        <v/>
      </c>
      <c r="M6725">
        <f>'DATA DASH'!M6725</f>
        <v/>
      </c>
    </row>
    <row r="6726">
      <c r="A6726">
        <f>'DATA DASH'!A6726</f>
        <v/>
      </c>
      <c r="B6726">
        <f>'DATA DASH'!B6726</f>
        <v/>
      </c>
      <c r="C6726">
        <f>'DATA DASH'!C6726</f>
        <v/>
      </c>
      <c r="D6726">
        <f>'DATA DASH'!D6726</f>
        <v/>
      </c>
      <c r="E6726">
        <f>'DATA DASH'!E6726</f>
        <v/>
      </c>
      <c r="F6726">
        <f>'DATA DASH'!F6726</f>
        <v/>
      </c>
      <c r="G6726">
        <f>'DATA DASH'!G6726</f>
        <v/>
      </c>
      <c r="H6726">
        <f>'DATA DASH'!H6726</f>
        <v/>
      </c>
      <c r="I6726">
        <f>'DATA DASH'!I6726</f>
        <v/>
      </c>
      <c r="J6726">
        <f>'DATA DASH'!J6726</f>
        <v/>
      </c>
      <c r="K6726">
        <f>'DATA DASH'!K6726</f>
        <v/>
      </c>
      <c r="L6726">
        <f>'DATA DASH'!L6726</f>
        <v/>
      </c>
      <c r="M6726">
        <f>'DATA DASH'!M6726</f>
        <v/>
      </c>
    </row>
    <row r="6727">
      <c r="A6727">
        <f>'DATA DASH'!A6727</f>
        <v/>
      </c>
      <c r="B6727">
        <f>'DATA DASH'!B6727</f>
        <v/>
      </c>
      <c r="C6727">
        <f>'DATA DASH'!C6727</f>
        <v/>
      </c>
      <c r="D6727">
        <f>'DATA DASH'!D6727</f>
        <v/>
      </c>
      <c r="E6727">
        <f>'DATA DASH'!E6727</f>
        <v/>
      </c>
      <c r="F6727">
        <f>'DATA DASH'!F6727</f>
        <v/>
      </c>
      <c r="G6727">
        <f>'DATA DASH'!G6727</f>
        <v/>
      </c>
      <c r="H6727">
        <f>'DATA DASH'!H6727</f>
        <v/>
      </c>
      <c r="I6727">
        <f>'DATA DASH'!I6727</f>
        <v/>
      </c>
      <c r="J6727">
        <f>'DATA DASH'!J6727</f>
        <v/>
      </c>
      <c r="K6727">
        <f>'DATA DASH'!K6727</f>
        <v/>
      </c>
      <c r="L6727">
        <f>'DATA DASH'!L6727</f>
        <v/>
      </c>
      <c r="M6727">
        <f>'DATA DASH'!M6727</f>
        <v/>
      </c>
    </row>
    <row r="6728">
      <c r="A6728">
        <f>'DATA DASH'!A6728</f>
        <v/>
      </c>
      <c r="B6728">
        <f>'DATA DASH'!B6728</f>
        <v/>
      </c>
      <c r="C6728">
        <f>'DATA DASH'!C6728</f>
        <v/>
      </c>
      <c r="D6728">
        <f>'DATA DASH'!D6728</f>
        <v/>
      </c>
      <c r="E6728">
        <f>'DATA DASH'!E6728</f>
        <v/>
      </c>
      <c r="F6728">
        <f>'DATA DASH'!F6728</f>
        <v/>
      </c>
      <c r="G6728">
        <f>'DATA DASH'!G6728</f>
        <v/>
      </c>
      <c r="H6728">
        <f>'DATA DASH'!H6728</f>
        <v/>
      </c>
      <c r="I6728">
        <f>'DATA DASH'!I6728</f>
        <v/>
      </c>
      <c r="J6728">
        <f>'DATA DASH'!J6728</f>
        <v/>
      </c>
      <c r="K6728">
        <f>'DATA DASH'!K6728</f>
        <v/>
      </c>
      <c r="L6728">
        <f>'DATA DASH'!L6728</f>
        <v/>
      </c>
      <c r="M6728">
        <f>'DATA DASH'!M6728</f>
        <v/>
      </c>
    </row>
    <row r="6729">
      <c r="A6729">
        <f>'DATA DASH'!A6729</f>
        <v/>
      </c>
      <c r="B6729">
        <f>'DATA DASH'!B6729</f>
        <v/>
      </c>
      <c r="C6729">
        <f>'DATA DASH'!C6729</f>
        <v/>
      </c>
      <c r="D6729">
        <f>'DATA DASH'!D6729</f>
        <v/>
      </c>
      <c r="E6729">
        <f>'DATA DASH'!E6729</f>
        <v/>
      </c>
      <c r="F6729">
        <f>'DATA DASH'!F6729</f>
        <v/>
      </c>
      <c r="G6729">
        <f>'DATA DASH'!G6729</f>
        <v/>
      </c>
      <c r="H6729">
        <f>'DATA DASH'!H6729</f>
        <v/>
      </c>
      <c r="I6729">
        <f>'DATA DASH'!I6729</f>
        <v/>
      </c>
      <c r="J6729">
        <f>'DATA DASH'!J6729</f>
        <v/>
      </c>
      <c r="K6729">
        <f>'DATA DASH'!K6729</f>
        <v/>
      </c>
      <c r="L6729">
        <f>'DATA DASH'!L6729</f>
        <v/>
      </c>
      <c r="M6729">
        <f>'DATA DASH'!M6729</f>
        <v/>
      </c>
    </row>
    <row r="6730">
      <c r="A6730">
        <f>'DATA DASH'!A6730</f>
        <v/>
      </c>
      <c r="B6730">
        <f>'DATA DASH'!B6730</f>
        <v/>
      </c>
      <c r="C6730">
        <f>'DATA DASH'!C6730</f>
        <v/>
      </c>
      <c r="D6730">
        <f>'DATA DASH'!D6730</f>
        <v/>
      </c>
      <c r="E6730">
        <f>'DATA DASH'!E6730</f>
        <v/>
      </c>
      <c r="F6730">
        <f>'DATA DASH'!F6730</f>
        <v/>
      </c>
      <c r="G6730">
        <f>'DATA DASH'!G6730</f>
        <v/>
      </c>
      <c r="H6730">
        <f>'DATA DASH'!H6730</f>
        <v/>
      </c>
      <c r="I6730">
        <f>'DATA DASH'!I6730</f>
        <v/>
      </c>
      <c r="J6730">
        <f>'DATA DASH'!J6730</f>
        <v/>
      </c>
      <c r="K6730">
        <f>'DATA DASH'!K6730</f>
        <v/>
      </c>
      <c r="L6730">
        <f>'DATA DASH'!L6730</f>
        <v/>
      </c>
      <c r="M6730">
        <f>'DATA DASH'!M6730</f>
        <v/>
      </c>
    </row>
    <row r="6731">
      <c r="A6731">
        <f>'DATA DASH'!A6731</f>
        <v/>
      </c>
      <c r="B6731">
        <f>'DATA DASH'!B6731</f>
        <v/>
      </c>
      <c r="C6731">
        <f>'DATA DASH'!C6731</f>
        <v/>
      </c>
      <c r="D6731">
        <f>'DATA DASH'!D6731</f>
        <v/>
      </c>
      <c r="E6731">
        <f>'DATA DASH'!E6731</f>
        <v/>
      </c>
      <c r="F6731">
        <f>'DATA DASH'!F6731</f>
        <v/>
      </c>
      <c r="G6731">
        <f>'DATA DASH'!G6731</f>
        <v/>
      </c>
      <c r="H6731">
        <f>'DATA DASH'!H6731</f>
        <v/>
      </c>
      <c r="I6731">
        <f>'DATA DASH'!I6731</f>
        <v/>
      </c>
      <c r="J6731">
        <f>'DATA DASH'!J6731</f>
        <v/>
      </c>
      <c r="K6731">
        <f>'DATA DASH'!K6731</f>
        <v/>
      </c>
      <c r="L6731">
        <f>'DATA DASH'!L6731</f>
        <v/>
      </c>
      <c r="M6731">
        <f>'DATA DASH'!M6731</f>
        <v/>
      </c>
    </row>
    <row r="6732">
      <c r="A6732">
        <f>'DATA DASH'!A6732</f>
        <v/>
      </c>
      <c r="B6732">
        <f>'DATA DASH'!B6732</f>
        <v/>
      </c>
      <c r="C6732">
        <f>'DATA DASH'!C6732</f>
        <v/>
      </c>
      <c r="D6732">
        <f>'DATA DASH'!D6732</f>
        <v/>
      </c>
      <c r="E6732">
        <f>'DATA DASH'!E6732</f>
        <v/>
      </c>
      <c r="F6732">
        <f>'DATA DASH'!F6732</f>
        <v/>
      </c>
      <c r="G6732">
        <f>'DATA DASH'!G6732</f>
        <v/>
      </c>
      <c r="H6732">
        <f>'DATA DASH'!H6732</f>
        <v/>
      </c>
      <c r="I6732">
        <f>'DATA DASH'!I6732</f>
        <v/>
      </c>
      <c r="J6732">
        <f>'DATA DASH'!J6732</f>
        <v/>
      </c>
      <c r="K6732">
        <f>'DATA DASH'!K6732</f>
        <v/>
      </c>
      <c r="L6732">
        <f>'DATA DASH'!L6732</f>
        <v/>
      </c>
      <c r="M6732">
        <f>'DATA DASH'!M6732</f>
        <v/>
      </c>
    </row>
    <row r="6733">
      <c r="A6733">
        <f>'DATA DASH'!A6733</f>
        <v/>
      </c>
      <c r="B6733">
        <f>'DATA DASH'!B6733</f>
        <v/>
      </c>
      <c r="C6733">
        <f>'DATA DASH'!C6733</f>
        <v/>
      </c>
      <c r="D6733">
        <f>'DATA DASH'!D6733</f>
        <v/>
      </c>
      <c r="E6733">
        <f>'DATA DASH'!E6733</f>
        <v/>
      </c>
      <c r="F6733">
        <f>'DATA DASH'!F6733</f>
        <v/>
      </c>
      <c r="G6733">
        <f>'DATA DASH'!G6733</f>
        <v/>
      </c>
      <c r="H6733">
        <f>'DATA DASH'!H6733</f>
        <v/>
      </c>
      <c r="I6733">
        <f>'DATA DASH'!I6733</f>
        <v/>
      </c>
      <c r="J6733">
        <f>'DATA DASH'!J6733</f>
        <v/>
      </c>
      <c r="K6733">
        <f>'DATA DASH'!K6733</f>
        <v/>
      </c>
      <c r="L6733">
        <f>'DATA DASH'!L6733</f>
        <v/>
      </c>
      <c r="M6733">
        <f>'DATA DASH'!M6733</f>
        <v/>
      </c>
    </row>
    <row r="6734">
      <c r="A6734">
        <f>'DATA DASH'!A6734</f>
        <v/>
      </c>
      <c r="B6734">
        <f>'DATA DASH'!B6734</f>
        <v/>
      </c>
      <c r="C6734">
        <f>'DATA DASH'!C6734</f>
        <v/>
      </c>
      <c r="D6734">
        <f>'DATA DASH'!D6734</f>
        <v/>
      </c>
      <c r="E6734">
        <f>'DATA DASH'!E6734</f>
        <v/>
      </c>
      <c r="F6734">
        <f>'DATA DASH'!F6734</f>
        <v/>
      </c>
      <c r="G6734">
        <f>'DATA DASH'!G6734</f>
        <v/>
      </c>
      <c r="H6734">
        <f>'DATA DASH'!H6734</f>
        <v/>
      </c>
      <c r="I6734">
        <f>'DATA DASH'!I6734</f>
        <v/>
      </c>
      <c r="J6734">
        <f>'DATA DASH'!J6734</f>
        <v/>
      </c>
      <c r="K6734">
        <f>'DATA DASH'!K6734</f>
        <v/>
      </c>
      <c r="L6734">
        <f>'DATA DASH'!L6734</f>
        <v/>
      </c>
      <c r="M6734">
        <f>'DATA DASH'!M6734</f>
        <v/>
      </c>
    </row>
    <row r="6735">
      <c r="A6735">
        <f>'DATA DASH'!A6735</f>
        <v/>
      </c>
      <c r="B6735">
        <f>'DATA DASH'!B6735</f>
        <v/>
      </c>
      <c r="C6735">
        <f>'DATA DASH'!C6735</f>
        <v/>
      </c>
      <c r="D6735">
        <f>'DATA DASH'!D6735</f>
        <v/>
      </c>
      <c r="E6735">
        <f>'DATA DASH'!E6735</f>
        <v/>
      </c>
      <c r="F6735">
        <f>'DATA DASH'!F6735</f>
        <v/>
      </c>
      <c r="G6735">
        <f>'DATA DASH'!G6735</f>
        <v/>
      </c>
      <c r="H6735">
        <f>'DATA DASH'!H6735</f>
        <v/>
      </c>
      <c r="I6735">
        <f>'DATA DASH'!I6735</f>
        <v/>
      </c>
      <c r="J6735">
        <f>'DATA DASH'!J6735</f>
        <v/>
      </c>
      <c r="K6735">
        <f>'DATA DASH'!K6735</f>
        <v/>
      </c>
      <c r="L6735">
        <f>'DATA DASH'!L6735</f>
        <v/>
      </c>
      <c r="M6735">
        <f>'DATA DASH'!M6735</f>
        <v/>
      </c>
    </row>
    <row r="6736">
      <c r="A6736">
        <f>'DATA DASH'!A6736</f>
        <v/>
      </c>
      <c r="B6736">
        <f>'DATA DASH'!B6736</f>
        <v/>
      </c>
      <c r="C6736">
        <f>'DATA DASH'!C6736</f>
        <v/>
      </c>
      <c r="D6736">
        <f>'DATA DASH'!D6736</f>
        <v/>
      </c>
      <c r="E6736">
        <f>'DATA DASH'!E6736</f>
        <v/>
      </c>
      <c r="F6736">
        <f>'DATA DASH'!F6736</f>
        <v/>
      </c>
      <c r="G6736">
        <f>'DATA DASH'!G6736</f>
        <v/>
      </c>
      <c r="H6736">
        <f>'DATA DASH'!H6736</f>
        <v/>
      </c>
      <c r="I6736">
        <f>'DATA DASH'!I6736</f>
        <v/>
      </c>
      <c r="J6736">
        <f>'DATA DASH'!J6736</f>
        <v/>
      </c>
      <c r="K6736">
        <f>'DATA DASH'!K6736</f>
        <v/>
      </c>
      <c r="L6736">
        <f>'DATA DASH'!L6736</f>
        <v/>
      </c>
      <c r="M6736">
        <f>'DATA DASH'!M6736</f>
        <v/>
      </c>
    </row>
    <row r="6737">
      <c r="A6737">
        <f>'DATA DASH'!A6737</f>
        <v/>
      </c>
      <c r="B6737">
        <f>'DATA DASH'!B6737</f>
        <v/>
      </c>
      <c r="C6737">
        <f>'DATA DASH'!C6737</f>
        <v/>
      </c>
      <c r="D6737">
        <f>'DATA DASH'!D6737</f>
        <v/>
      </c>
      <c r="E6737">
        <f>'DATA DASH'!E6737</f>
        <v/>
      </c>
      <c r="F6737">
        <f>'DATA DASH'!F6737</f>
        <v/>
      </c>
      <c r="G6737">
        <f>'DATA DASH'!G6737</f>
        <v/>
      </c>
      <c r="H6737">
        <f>'DATA DASH'!H6737</f>
        <v/>
      </c>
      <c r="I6737">
        <f>'DATA DASH'!I6737</f>
        <v/>
      </c>
      <c r="J6737">
        <f>'DATA DASH'!J6737</f>
        <v/>
      </c>
      <c r="K6737">
        <f>'DATA DASH'!K6737</f>
        <v/>
      </c>
      <c r="L6737">
        <f>'DATA DASH'!L6737</f>
        <v/>
      </c>
      <c r="M6737">
        <f>'DATA DASH'!M6737</f>
        <v/>
      </c>
    </row>
    <row r="6738">
      <c r="A6738">
        <f>'DATA DASH'!A6738</f>
        <v/>
      </c>
      <c r="B6738">
        <f>'DATA DASH'!B6738</f>
        <v/>
      </c>
      <c r="C6738">
        <f>'DATA DASH'!C6738</f>
        <v/>
      </c>
      <c r="D6738">
        <f>'DATA DASH'!D6738</f>
        <v/>
      </c>
      <c r="E6738">
        <f>'DATA DASH'!E6738</f>
        <v/>
      </c>
      <c r="F6738">
        <f>'DATA DASH'!F6738</f>
        <v/>
      </c>
      <c r="G6738">
        <f>'DATA DASH'!G6738</f>
        <v/>
      </c>
      <c r="H6738">
        <f>'DATA DASH'!H6738</f>
        <v/>
      </c>
      <c r="I6738">
        <f>'DATA DASH'!I6738</f>
        <v/>
      </c>
      <c r="J6738">
        <f>'DATA DASH'!J6738</f>
        <v/>
      </c>
      <c r="K6738">
        <f>'DATA DASH'!K6738</f>
        <v/>
      </c>
      <c r="L6738">
        <f>'DATA DASH'!L6738</f>
        <v/>
      </c>
      <c r="M6738">
        <f>'DATA DASH'!M6738</f>
        <v/>
      </c>
    </row>
    <row r="6739">
      <c r="A6739">
        <f>'DATA DASH'!A6739</f>
        <v/>
      </c>
      <c r="B6739">
        <f>'DATA DASH'!B6739</f>
        <v/>
      </c>
      <c r="C6739">
        <f>'DATA DASH'!C6739</f>
        <v/>
      </c>
      <c r="D6739">
        <f>'DATA DASH'!D6739</f>
        <v/>
      </c>
      <c r="E6739">
        <f>'DATA DASH'!E6739</f>
        <v/>
      </c>
      <c r="F6739">
        <f>'DATA DASH'!F6739</f>
        <v/>
      </c>
      <c r="G6739">
        <f>'DATA DASH'!G6739</f>
        <v/>
      </c>
      <c r="H6739">
        <f>'DATA DASH'!H6739</f>
        <v/>
      </c>
      <c r="I6739">
        <f>'DATA DASH'!I6739</f>
        <v/>
      </c>
      <c r="J6739">
        <f>'DATA DASH'!J6739</f>
        <v/>
      </c>
      <c r="K6739">
        <f>'DATA DASH'!K6739</f>
        <v/>
      </c>
      <c r="L6739">
        <f>'DATA DASH'!L6739</f>
        <v/>
      </c>
      <c r="M6739">
        <f>'DATA DASH'!M6739</f>
        <v/>
      </c>
    </row>
    <row r="6740">
      <c r="A6740">
        <f>'DATA DASH'!A6740</f>
        <v/>
      </c>
      <c r="B6740">
        <f>'DATA DASH'!B6740</f>
        <v/>
      </c>
      <c r="C6740">
        <f>'DATA DASH'!C6740</f>
        <v/>
      </c>
      <c r="D6740">
        <f>'DATA DASH'!D6740</f>
        <v/>
      </c>
      <c r="E6740">
        <f>'DATA DASH'!E6740</f>
        <v/>
      </c>
      <c r="F6740">
        <f>'DATA DASH'!F6740</f>
        <v/>
      </c>
      <c r="G6740">
        <f>'DATA DASH'!G6740</f>
        <v/>
      </c>
      <c r="H6740">
        <f>'DATA DASH'!H6740</f>
        <v/>
      </c>
      <c r="I6740">
        <f>'DATA DASH'!I6740</f>
        <v/>
      </c>
      <c r="J6740">
        <f>'DATA DASH'!J6740</f>
        <v/>
      </c>
      <c r="K6740">
        <f>'DATA DASH'!K6740</f>
        <v/>
      </c>
      <c r="L6740">
        <f>'DATA DASH'!L6740</f>
        <v/>
      </c>
      <c r="M6740">
        <f>'DATA DASH'!M6740</f>
        <v/>
      </c>
    </row>
    <row r="6741">
      <c r="A6741">
        <f>'DATA DASH'!A6741</f>
        <v/>
      </c>
      <c r="B6741">
        <f>'DATA DASH'!B6741</f>
        <v/>
      </c>
      <c r="C6741">
        <f>'DATA DASH'!C6741</f>
        <v/>
      </c>
      <c r="D6741">
        <f>'DATA DASH'!D6741</f>
        <v/>
      </c>
      <c r="E6741">
        <f>'DATA DASH'!E6741</f>
        <v/>
      </c>
      <c r="F6741">
        <f>'DATA DASH'!F6741</f>
        <v/>
      </c>
      <c r="G6741">
        <f>'DATA DASH'!G6741</f>
        <v/>
      </c>
      <c r="H6741">
        <f>'DATA DASH'!H6741</f>
        <v/>
      </c>
      <c r="I6741">
        <f>'DATA DASH'!I6741</f>
        <v/>
      </c>
      <c r="J6741">
        <f>'DATA DASH'!J6741</f>
        <v/>
      </c>
      <c r="K6741">
        <f>'DATA DASH'!K6741</f>
        <v/>
      </c>
      <c r="L6741">
        <f>'DATA DASH'!L6741</f>
        <v/>
      </c>
      <c r="M6741">
        <f>'DATA DASH'!M6741</f>
        <v/>
      </c>
    </row>
    <row r="6742">
      <c r="A6742">
        <f>'DATA DASH'!A6742</f>
        <v/>
      </c>
      <c r="B6742">
        <f>'DATA DASH'!B6742</f>
        <v/>
      </c>
      <c r="C6742">
        <f>'DATA DASH'!C6742</f>
        <v/>
      </c>
      <c r="D6742">
        <f>'DATA DASH'!D6742</f>
        <v/>
      </c>
      <c r="E6742">
        <f>'DATA DASH'!E6742</f>
        <v/>
      </c>
      <c r="F6742">
        <f>'DATA DASH'!F6742</f>
        <v/>
      </c>
      <c r="G6742">
        <f>'DATA DASH'!G6742</f>
        <v/>
      </c>
      <c r="H6742">
        <f>'DATA DASH'!H6742</f>
        <v/>
      </c>
      <c r="I6742">
        <f>'DATA DASH'!I6742</f>
        <v/>
      </c>
      <c r="J6742">
        <f>'DATA DASH'!J6742</f>
        <v/>
      </c>
      <c r="K6742">
        <f>'DATA DASH'!K6742</f>
        <v/>
      </c>
      <c r="L6742">
        <f>'DATA DASH'!L6742</f>
        <v/>
      </c>
      <c r="M6742">
        <f>'DATA DASH'!M6742</f>
        <v/>
      </c>
    </row>
    <row r="6743">
      <c r="A6743">
        <f>'DATA DASH'!A6743</f>
        <v/>
      </c>
      <c r="B6743">
        <f>'DATA DASH'!B6743</f>
        <v/>
      </c>
      <c r="C6743">
        <f>'DATA DASH'!C6743</f>
        <v/>
      </c>
      <c r="D6743">
        <f>'DATA DASH'!D6743</f>
        <v/>
      </c>
      <c r="E6743">
        <f>'DATA DASH'!E6743</f>
        <v/>
      </c>
      <c r="F6743">
        <f>'DATA DASH'!F6743</f>
        <v/>
      </c>
      <c r="G6743">
        <f>'DATA DASH'!G6743</f>
        <v/>
      </c>
      <c r="H6743">
        <f>'DATA DASH'!H6743</f>
        <v/>
      </c>
      <c r="I6743">
        <f>'DATA DASH'!I6743</f>
        <v/>
      </c>
      <c r="J6743">
        <f>'DATA DASH'!J6743</f>
        <v/>
      </c>
      <c r="K6743">
        <f>'DATA DASH'!K6743</f>
        <v/>
      </c>
      <c r="L6743">
        <f>'DATA DASH'!L6743</f>
        <v/>
      </c>
      <c r="M6743">
        <f>'DATA DASH'!M6743</f>
        <v/>
      </c>
    </row>
    <row r="6744">
      <c r="A6744">
        <f>'DATA DASH'!A6744</f>
        <v/>
      </c>
      <c r="B6744">
        <f>'DATA DASH'!B6744</f>
        <v/>
      </c>
      <c r="C6744">
        <f>'DATA DASH'!C6744</f>
        <v/>
      </c>
      <c r="D6744">
        <f>'DATA DASH'!D6744</f>
        <v/>
      </c>
      <c r="E6744">
        <f>'DATA DASH'!E6744</f>
        <v/>
      </c>
      <c r="F6744">
        <f>'DATA DASH'!F6744</f>
        <v/>
      </c>
      <c r="G6744">
        <f>'DATA DASH'!G6744</f>
        <v/>
      </c>
      <c r="H6744">
        <f>'DATA DASH'!H6744</f>
        <v/>
      </c>
      <c r="I6744">
        <f>'DATA DASH'!I6744</f>
        <v/>
      </c>
      <c r="J6744">
        <f>'DATA DASH'!J6744</f>
        <v/>
      </c>
      <c r="K6744">
        <f>'DATA DASH'!K6744</f>
        <v/>
      </c>
      <c r="L6744">
        <f>'DATA DASH'!L6744</f>
        <v/>
      </c>
      <c r="M6744">
        <f>'DATA DASH'!M6744</f>
        <v/>
      </c>
    </row>
    <row r="6745">
      <c r="A6745">
        <f>'DATA DASH'!A6745</f>
        <v/>
      </c>
      <c r="B6745">
        <f>'DATA DASH'!B6745</f>
        <v/>
      </c>
      <c r="C6745">
        <f>'DATA DASH'!C6745</f>
        <v/>
      </c>
      <c r="D6745">
        <f>'DATA DASH'!D6745</f>
        <v/>
      </c>
      <c r="E6745">
        <f>'DATA DASH'!E6745</f>
        <v/>
      </c>
      <c r="F6745">
        <f>'DATA DASH'!F6745</f>
        <v/>
      </c>
      <c r="G6745">
        <f>'DATA DASH'!G6745</f>
        <v/>
      </c>
      <c r="H6745">
        <f>'DATA DASH'!H6745</f>
        <v/>
      </c>
      <c r="I6745">
        <f>'DATA DASH'!I6745</f>
        <v/>
      </c>
      <c r="J6745">
        <f>'DATA DASH'!J6745</f>
        <v/>
      </c>
      <c r="K6745">
        <f>'DATA DASH'!K6745</f>
        <v/>
      </c>
      <c r="L6745">
        <f>'DATA DASH'!L6745</f>
        <v/>
      </c>
      <c r="M6745">
        <f>'DATA DASH'!M6745</f>
        <v/>
      </c>
    </row>
    <row r="6746">
      <c r="A6746">
        <f>'DATA DASH'!A6746</f>
        <v/>
      </c>
      <c r="B6746">
        <f>'DATA DASH'!B6746</f>
        <v/>
      </c>
      <c r="C6746">
        <f>'DATA DASH'!C6746</f>
        <v/>
      </c>
      <c r="D6746">
        <f>'DATA DASH'!D6746</f>
        <v/>
      </c>
      <c r="E6746">
        <f>'DATA DASH'!E6746</f>
        <v/>
      </c>
      <c r="F6746">
        <f>'DATA DASH'!F6746</f>
        <v/>
      </c>
      <c r="G6746">
        <f>'DATA DASH'!G6746</f>
        <v/>
      </c>
      <c r="H6746">
        <f>'DATA DASH'!H6746</f>
        <v/>
      </c>
      <c r="I6746">
        <f>'DATA DASH'!I6746</f>
        <v/>
      </c>
      <c r="J6746">
        <f>'DATA DASH'!J6746</f>
        <v/>
      </c>
      <c r="K6746">
        <f>'DATA DASH'!K6746</f>
        <v/>
      </c>
      <c r="L6746">
        <f>'DATA DASH'!L6746</f>
        <v/>
      </c>
      <c r="M6746">
        <f>'DATA DASH'!M6746</f>
        <v/>
      </c>
    </row>
    <row r="6747">
      <c r="A6747">
        <f>'DATA DASH'!A6747</f>
        <v/>
      </c>
      <c r="B6747">
        <f>'DATA DASH'!B6747</f>
        <v/>
      </c>
      <c r="C6747">
        <f>'DATA DASH'!C6747</f>
        <v/>
      </c>
      <c r="D6747">
        <f>'DATA DASH'!D6747</f>
        <v/>
      </c>
      <c r="E6747">
        <f>'DATA DASH'!E6747</f>
        <v/>
      </c>
      <c r="F6747">
        <f>'DATA DASH'!F6747</f>
        <v/>
      </c>
      <c r="G6747">
        <f>'DATA DASH'!G6747</f>
        <v/>
      </c>
      <c r="H6747">
        <f>'DATA DASH'!H6747</f>
        <v/>
      </c>
      <c r="I6747">
        <f>'DATA DASH'!I6747</f>
        <v/>
      </c>
      <c r="J6747">
        <f>'DATA DASH'!J6747</f>
        <v/>
      </c>
      <c r="K6747">
        <f>'DATA DASH'!K6747</f>
        <v/>
      </c>
      <c r="L6747">
        <f>'DATA DASH'!L6747</f>
        <v/>
      </c>
      <c r="M6747">
        <f>'DATA DASH'!M6747</f>
        <v/>
      </c>
    </row>
    <row r="6748">
      <c r="A6748">
        <f>'DATA DASH'!A6748</f>
        <v/>
      </c>
      <c r="B6748">
        <f>'DATA DASH'!B6748</f>
        <v/>
      </c>
      <c r="C6748">
        <f>'DATA DASH'!C6748</f>
        <v/>
      </c>
      <c r="D6748">
        <f>'DATA DASH'!D6748</f>
        <v/>
      </c>
      <c r="E6748">
        <f>'DATA DASH'!E6748</f>
        <v/>
      </c>
      <c r="F6748">
        <f>'DATA DASH'!F6748</f>
        <v/>
      </c>
      <c r="G6748">
        <f>'DATA DASH'!G6748</f>
        <v/>
      </c>
      <c r="H6748">
        <f>'DATA DASH'!H6748</f>
        <v/>
      </c>
      <c r="I6748">
        <f>'DATA DASH'!I6748</f>
        <v/>
      </c>
      <c r="J6748">
        <f>'DATA DASH'!J6748</f>
        <v/>
      </c>
      <c r="K6748">
        <f>'DATA DASH'!K6748</f>
        <v/>
      </c>
      <c r="L6748">
        <f>'DATA DASH'!L6748</f>
        <v/>
      </c>
      <c r="M6748">
        <f>'DATA DASH'!M6748</f>
        <v/>
      </c>
    </row>
    <row r="6749">
      <c r="A6749">
        <f>'DATA DASH'!A6749</f>
        <v/>
      </c>
      <c r="B6749">
        <f>'DATA DASH'!B6749</f>
        <v/>
      </c>
      <c r="C6749">
        <f>'DATA DASH'!C6749</f>
        <v/>
      </c>
      <c r="D6749">
        <f>'DATA DASH'!D6749</f>
        <v/>
      </c>
      <c r="E6749">
        <f>'DATA DASH'!E6749</f>
        <v/>
      </c>
      <c r="F6749">
        <f>'DATA DASH'!F6749</f>
        <v/>
      </c>
      <c r="G6749">
        <f>'DATA DASH'!G6749</f>
        <v/>
      </c>
      <c r="H6749">
        <f>'DATA DASH'!H6749</f>
        <v/>
      </c>
      <c r="I6749">
        <f>'DATA DASH'!I6749</f>
        <v/>
      </c>
      <c r="J6749">
        <f>'DATA DASH'!J6749</f>
        <v/>
      </c>
      <c r="K6749">
        <f>'DATA DASH'!K6749</f>
        <v/>
      </c>
      <c r="L6749">
        <f>'DATA DASH'!L6749</f>
        <v/>
      </c>
      <c r="M6749">
        <f>'DATA DASH'!M6749</f>
        <v/>
      </c>
    </row>
    <row r="6750">
      <c r="A6750">
        <f>'DATA DASH'!A6750</f>
        <v/>
      </c>
      <c r="B6750">
        <f>'DATA DASH'!B6750</f>
        <v/>
      </c>
      <c r="C6750">
        <f>'DATA DASH'!C6750</f>
        <v/>
      </c>
      <c r="D6750">
        <f>'DATA DASH'!D6750</f>
        <v/>
      </c>
      <c r="E6750">
        <f>'DATA DASH'!E6750</f>
        <v/>
      </c>
      <c r="F6750">
        <f>'DATA DASH'!F6750</f>
        <v/>
      </c>
      <c r="G6750">
        <f>'DATA DASH'!G6750</f>
        <v/>
      </c>
      <c r="H6750">
        <f>'DATA DASH'!H6750</f>
        <v/>
      </c>
      <c r="I6750">
        <f>'DATA DASH'!I6750</f>
        <v/>
      </c>
      <c r="J6750">
        <f>'DATA DASH'!J6750</f>
        <v/>
      </c>
      <c r="K6750">
        <f>'DATA DASH'!K6750</f>
        <v/>
      </c>
      <c r="L6750">
        <f>'DATA DASH'!L6750</f>
        <v/>
      </c>
      <c r="M6750">
        <f>'DATA DASH'!M6750</f>
        <v/>
      </c>
    </row>
    <row r="6751">
      <c r="A6751">
        <f>'DATA DASH'!A6751</f>
        <v/>
      </c>
      <c r="B6751">
        <f>'DATA DASH'!B6751</f>
        <v/>
      </c>
      <c r="C6751">
        <f>'DATA DASH'!C6751</f>
        <v/>
      </c>
      <c r="D6751">
        <f>'DATA DASH'!D6751</f>
        <v/>
      </c>
      <c r="E6751">
        <f>'DATA DASH'!E6751</f>
        <v/>
      </c>
      <c r="F6751">
        <f>'DATA DASH'!F6751</f>
        <v/>
      </c>
      <c r="G6751">
        <f>'DATA DASH'!G6751</f>
        <v/>
      </c>
      <c r="H6751">
        <f>'DATA DASH'!H6751</f>
        <v/>
      </c>
      <c r="I6751">
        <f>'DATA DASH'!I6751</f>
        <v/>
      </c>
      <c r="J6751">
        <f>'DATA DASH'!J6751</f>
        <v/>
      </c>
      <c r="K6751">
        <f>'DATA DASH'!K6751</f>
        <v/>
      </c>
      <c r="L6751">
        <f>'DATA DASH'!L6751</f>
        <v/>
      </c>
      <c r="M6751">
        <f>'DATA DASH'!M6751</f>
        <v/>
      </c>
    </row>
    <row r="6752">
      <c r="A6752">
        <f>'DATA DASH'!A6752</f>
        <v/>
      </c>
      <c r="B6752">
        <f>'DATA DASH'!B6752</f>
        <v/>
      </c>
      <c r="C6752">
        <f>'DATA DASH'!C6752</f>
        <v/>
      </c>
      <c r="D6752">
        <f>'DATA DASH'!D6752</f>
        <v/>
      </c>
      <c r="E6752">
        <f>'DATA DASH'!E6752</f>
        <v/>
      </c>
      <c r="F6752">
        <f>'DATA DASH'!F6752</f>
        <v/>
      </c>
      <c r="G6752">
        <f>'DATA DASH'!G6752</f>
        <v/>
      </c>
      <c r="H6752">
        <f>'DATA DASH'!H6752</f>
        <v/>
      </c>
      <c r="I6752">
        <f>'DATA DASH'!I6752</f>
        <v/>
      </c>
      <c r="J6752">
        <f>'DATA DASH'!J6752</f>
        <v/>
      </c>
      <c r="K6752">
        <f>'DATA DASH'!K6752</f>
        <v/>
      </c>
      <c r="L6752">
        <f>'DATA DASH'!L6752</f>
        <v/>
      </c>
      <c r="M6752">
        <f>'DATA DASH'!M6752</f>
        <v/>
      </c>
    </row>
    <row r="6753">
      <c r="A6753">
        <f>'DATA DASH'!A6753</f>
        <v/>
      </c>
      <c r="B6753">
        <f>'DATA DASH'!B6753</f>
        <v/>
      </c>
      <c r="C6753">
        <f>'DATA DASH'!C6753</f>
        <v/>
      </c>
      <c r="D6753">
        <f>'DATA DASH'!D6753</f>
        <v/>
      </c>
      <c r="E6753">
        <f>'DATA DASH'!E6753</f>
        <v/>
      </c>
      <c r="F6753">
        <f>'DATA DASH'!F6753</f>
        <v/>
      </c>
      <c r="G6753">
        <f>'DATA DASH'!G6753</f>
        <v/>
      </c>
      <c r="H6753">
        <f>'DATA DASH'!H6753</f>
        <v/>
      </c>
      <c r="I6753">
        <f>'DATA DASH'!I6753</f>
        <v/>
      </c>
      <c r="J6753">
        <f>'DATA DASH'!J6753</f>
        <v/>
      </c>
      <c r="K6753">
        <f>'DATA DASH'!K6753</f>
        <v/>
      </c>
      <c r="L6753">
        <f>'DATA DASH'!L6753</f>
        <v/>
      </c>
      <c r="M6753">
        <f>'DATA DASH'!M6753</f>
        <v/>
      </c>
    </row>
    <row r="6754">
      <c r="A6754">
        <f>'DATA DASH'!A6754</f>
        <v/>
      </c>
      <c r="B6754">
        <f>'DATA DASH'!B6754</f>
        <v/>
      </c>
      <c r="C6754">
        <f>'DATA DASH'!C6754</f>
        <v/>
      </c>
      <c r="D6754">
        <f>'DATA DASH'!D6754</f>
        <v/>
      </c>
      <c r="E6754">
        <f>'DATA DASH'!E6754</f>
        <v/>
      </c>
      <c r="F6754">
        <f>'DATA DASH'!F6754</f>
        <v/>
      </c>
      <c r="G6754">
        <f>'DATA DASH'!G6754</f>
        <v/>
      </c>
      <c r="H6754">
        <f>'DATA DASH'!H6754</f>
        <v/>
      </c>
      <c r="I6754">
        <f>'DATA DASH'!I6754</f>
        <v/>
      </c>
      <c r="J6754">
        <f>'DATA DASH'!J6754</f>
        <v/>
      </c>
      <c r="K6754">
        <f>'DATA DASH'!K6754</f>
        <v/>
      </c>
      <c r="L6754">
        <f>'DATA DASH'!L6754</f>
        <v/>
      </c>
      <c r="M6754">
        <f>'DATA DASH'!M6754</f>
        <v/>
      </c>
    </row>
    <row r="6755">
      <c r="A6755">
        <f>'DATA DASH'!A6755</f>
        <v/>
      </c>
      <c r="B6755">
        <f>'DATA DASH'!B6755</f>
        <v/>
      </c>
      <c r="C6755">
        <f>'DATA DASH'!C6755</f>
        <v/>
      </c>
      <c r="D6755">
        <f>'DATA DASH'!D6755</f>
        <v/>
      </c>
      <c r="E6755">
        <f>'DATA DASH'!E6755</f>
        <v/>
      </c>
      <c r="F6755">
        <f>'DATA DASH'!F6755</f>
        <v/>
      </c>
      <c r="G6755">
        <f>'DATA DASH'!G6755</f>
        <v/>
      </c>
      <c r="H6755">
        <f>'DATA DASH'!H6755</f>
        <v/>
      </c>
      <c r="I6755">
        <f>'DATA DASH'!I6755</f>
        <v/>
      </c>
      <c r="J6755">
        <f>'DATA DASH'!J6755</f>
        <v/>
      </c>
      <c r="K6755">
        <f>'DATA DASH'!K6755</f>
        <v/>
      </c>
      <c r="L6755">
        <f>'DATA DASH'!L6755</f>
        <v/>
      </c>
      <c r="M6755">
        <f>'DATA DASH'!M6755</f>
        <v/>
      </c>
    </row>
    <row r="6756">
      <c r="A6756">
        <f>'DATA DASH'!A6756</f>
        <v/>
      </c>
      <c r="B6756">
        <f>'DATA DASH'!B6756</f>
        <v/>
      </c>
      <c r="C6756">
        <f>'DATA DASH'!C6756</f>
        <v/>
      </c>
      <c r="D6756">
        <f>'DATA DASH'!D6756</f>
        <v/>
      </c>
      <c r="E6756">
        <f>'DATA DASH'!E6756</f>
        <v/>
      </c>
      <c r="F6756">
        <f>'DATA DASH'!F6756</f>
        <v/>
      </c>
      <c r="G6756">
        <f>'DATA DASH'!G6756</f>
        <v/>
      </c>
      <c r="H6756">
        <f>'DATA DASH'!H6756</f>
        <v/>
      </c>
      <c r="I6756">
        <f>'DATA DASH'!I6756</f>
        <v/>
      </c>
      <c r="J6756">
        <f>'DATA DASH'!J6756</f>
        <v/>
      </c>
      <c r="K6756">
        <f>'DATA DASH'!K6756</f>
        <v/>
      </c>
      <c r="L6756">
        <f>'DATA DASH'!L6756</f>
        <v/>
      </c>
      <c r="M6756">
        <f>'DATA DASH'!M6756</f>
        <v/>
      </c>
    </row>
    <row r="6757">
      <c r="A6757">
        <f>'DATA DASH'!A6757</f>
        <v/>
      </c>
      <c r="B6757">
        <f>'DATA DASH'!B6757</f>
        <v/>
      </c>
      <c r="C6757">
        <f>'DATA DASH'!C6757</f>
        <v/>
      </c>
      <c r="D6757">
        <f>'DATA DASH'!D6757</f>
        <v/>
      </c>
      <c r="E6757">
        <f>'DATA DASH'!E6757</f>
        <v/>
      </c>
      <c r="F6757">
        <f>'DATA DASH'!F6757</f>
        <v/>
      </c>
      <c r="G6757">
        <f>'DATA DASH'!G6757</f>
        <v/>
      </c>
      <c r="H6757">
        <f>'DATA DASH'!H6757</f>
        <v/>
      </c>
      <c r="I6757">
        <f>'DATA DASH'!I6757</f>
        <v/>
      </c>
      <c r="J6757">
        <f>'DATA DASH'!J6757</f>
        <v/>
      </c>
      <c r="K6757">
        <f>'DATA DASH'!K6757</f>
        <v/>
      </c>
      <c r="L6757">
        <f>'DATA DASH'!L6757</f>
        <v/>
      </c>
      <c r="M6757">
        <f>'DATA DASH'!M6757</f>
        <v/>
      </c>
    </row>
    <row r="6758">
      <c r="A6758">
        <f>'DATA DASH'!A6758</f>
        <v/>
      </c>
      <c r="B6758">
        <f>'DATA DASH'!B6758</f>
        <v/>
      </c>
      <c r="C6758">
        <f>'DATA DASH'!C6758</f>
        <v/>
      </c>
      <c r="D6758">
        <f>'DATA DASH'!D6758</f>
        <v/>
      </c>
      <c r="E6758">
        <f>'DATA DASH'!E6758</f>
        <v/>
      </c>
      <c r="F6758">
        <f>'DATA DASH'!F6758</f>
        <v/>
      </c>
      <c r="G6758">
        <f>'DATA DASH'!G6758</f>
        <v/>
      </c>
      <c r="H6758">
        <f>'DATA DASH'!H6758</f>
        <v/>
      </c>
      <c r="I6758">
        <f>'DATA DASH'!I6758</f>
        <v/>
      </c>
      <c r="J6758">
        <f>'DATA DASH'!J6758</f>
        <v/>
      </c>
      <c r="K6758">
        <f>'DATA DASH'!K6758</f>
        <v/>
      </c>
      <c r="L6758">
        <f>'DATA DASH'!L6758</f>
        <v/>
      </c>
      <c r="M6758">
        <f>'DATA DASH'!M6758</f>
        <v/>
      </c>
    </row>
    <row r="6759">
      <c r="A6759">
        <f>'DATA DASH'!A6759</f>
        <v/>
      </c>
      <c r="B6759">
        <f>'DATA DASH'!B6759</f>
        <v/>
      </c>
      <c r="C6759">
        <f>'DATA DASH'!C6759</f>
        <v/>
      </c>
      <c r="D6759">
        <f>'DATA DASH'!D6759</f>
        <v/>
      </c>
      <c r="E6759">
        <f>'DATA DASH'!E6759</f>
        <v/>
      </c>
      <c r="F6759">
        <f>'DATA DASH'!F6759</f>
        <v/>
      </c>
      <c r="G6759">
        <f>'DATA DASH'!G6759</f>
        <v/>
      </c>
      <c r="H6759">
        <f>'DATA DASH'!H6759</f>
        <v/>
      </c>
      <c r="I6759">
        <f>'DATA DASH'!I6759</f>
        <v/>
      </c>
      <c r="J6759">
        <f>'DATA DASH'!J6759</f>
        <v/>
      </c>
      <c r="K6759">
        <f>'DATA DASH'!K6759</f>
        <v/>
      </c>
      <c r="L6759">
        <f>'DATA DASH'!L6759</f>
        <v/>
      </c>
      <c r="M6759">
        <f>'DATA DASH'!M6759</f>
        <v/>
      </c>
    </row>
    <row r="6760">
      <c r="A6760">
        <f>'DATA DASH'!A6760</f>
        <v/>
      </c>
      <c r="B6760">
        <f>'DATA DASH'!B6760</f>
        <v/>
      </c>
      <c r="C6760">
        <f>'DATA DASH'!C6760</f>
        <v/>
      </c>
      <c r="D6760">
        <f>'DATA DASH'!D6760</f>
        <v/>
      </c>
      <c r="E6760">
        <f>'DATA DASH'!E6760</f>
        <v/>
      </c>
      <c r="F6760">
        <f>'DATA DASH'!F6760</f>
        <v/>
      </c>
      <c r="G6760">
        <f>'DATA DASH'!G6760</f>
        <v/>
      </c>
      <c r="H6760">
        <f>'DATA DASH'!H6760</f>
        <v/>
      </c>
      <c r="I6760">
        <f>'DATA DASH'!I6760</f>
        <v/>
      </c>
      <c r="J6760">
        <f>'DATA DASH'!J6760</f>
        <v/>
      </c>
      <c r="K6760">
        <f>'DATA DASH'!K6760</f>
        <v/>
      </c>
      <c r="L6760">
        <f>'DATA DASH'!L6760</f>
        <v/>
      </c>
      <c r="M6760">
        <f>'DATA DASH'!M6760</f>
        <v/>
      </c>
    </row>
    <row r="6761">
      <c r="A6761">
        <f>'DATA DASH'!A6761</f>
        <v/>
      </c>
      <c r="B6761">
        <f>'DATA DASH'!B6761</f>
        <v/>
      </c>
      <c r="C6761">
        <f>'DATA DASH'!C6761</f>
        <v/>
      </c>
      <c r="D6761">
        <f>'DATA DASH'!D6761</f>
        <v/>
      </c>
      <c r="E6761">
        <f>'DATA DASH'!E6761</f>
        <v/>
      </c>
      <c r="F6761">
        <f>'DATA DASH'!F6761</f>
        <v/>
      </c>
      <c r="G6761">
        <f>'DATA DASH'!G6761</f>
        <v/>
      </c>
      <c r="H6761">
        <f>'DATA DASH'!H6761</f>
        <v/>
      </c>
      <c r="I6761">
        <f>'DATA DASH'!I6761</f>
        <v/>
      </c>
      <c r="J6761">
        <f>'DATA DASH'!J6761</f>
        <v/>
      </c>
      <c r="K6761">
        <f>'DATA DASH'!K6761</f>
        <v/>
      </c>
      <c r="L6761">
        <f>'DATA DASH'!L6761</f>
        <v/>
      </c>
      <c r="M6761">
        <f>'DATA DASH'!M6761</f>
        <v/>
      </c>
    </row>
    <row r="6762">
      <c r="A6762">
        <f>'DATA DASH'!A6762</f>
        <v/>
      </c>
      <c r="B6762">
        <f>'DATA DASH'!B6762</f>
        <v/>
      </c>
      <c r="C6762">
        <f>'DATA DASH'!C6762</f>
        <v/>
      </c>
      <c r="D6762">
        <f>'DATA DASH'!D6762</f>
        <v/>
      </c>
      <c r="E6762">
        <f>'DATA DASH'!E6762</f>
        <v/>
      </c>
      <c r="F6762">
        <f>'DATA DASH'!F6762</f>
        <v/>
      </c>
      <c r="G6762">
        <f>'DATA DASH'!G6762</f>
        <v/>
      </c>
      <c r="H6762">
        <f>'DATA DASH'!H6762</f>
        <v/>
      </c>
      <c r="I6762">
        <f>'DATA DASH'!I6762</f>
        <v/>
      </c>
      <c r="J6762">
        <f>'DATA DASH'!J6762</f>
        <v/>
      </c>
      <c r="K6762">
        <f>'DATA DASH'!K6762</f>
        <v/>
      </c>
      <c r="L6762">
        <f>'DATA DASH'!L6762</f>
        <v/>
      </c>
      <c r="M6762">
        <f>'DATA DASH'!M6762</f>
        <v/>
      </c>
    </row>
    <row r="6763">
      <c r="A6763">
        <f>'DATA DASH'!A6763</f>
        <v/>
      </c>
      <c r="B6763">
        <f>'DATA DASH'!B6763</f>
        <v/>
      </c>
      <c r="C6763">
        <f>'DATA DASH'!C6763</f>
        <v/>
      </c>
      <c r="D6763">
        <f>'DATA DASH'!D6763</f>
        <v/>
      </c>
      <c r="E6763">
        <f>'DATA DASH'!E6763</f>
        <v/>
      </c>
      <c r="F6763">
        <f>'DATA DASH'!F6763</f>
        <v/>
      </c>
      <c r="G6763">
        <f>'DATA DASH'!G6763</f>
        <v/>
      </c>
      <c r="H6763">
        <f>'DATA DASH'!H6763</f>
        <v/>
      </c>
      <c r="I6763">
        <f>'DATA DASH'!I6763</f>
        <v/>
      </c>
      <c r="J6763">
        <f>'DATA DASH'!J6763</f>
        <v/>
      </c>
      <c r="K6763">
        <f>'DATA DASH'!K6763</f>
        <v/>
      </c>
      <c r="L6763">
        <f>'DATA DASH'!L6763</f>
        <v/>
      </c>
      <c r="M6763">
        <f>'DATA DASH'!M6763</f>
        <v/>
      </c>
    </row>
    <row r="6764">
      <c r="A6764">
        <f>'DATA DASH'!A6764</f>
        <v/>
      </c>
      <c r="B6764">
        <f>'DATA DASH'!B6764</f>
        <v/>
      </c>
      <c r="C6764">
        <f>'DATA DASH'!C6764</f>
        <v/>
      </c>
      <c r="D6764">
        <f>'DATA DASH'!D6764</f>
        <v/>
      </c>
      <c r="E6764">
        <f>'DATA DASH'!E6764</f>
        <v/>
      </c>
      <c r="F6764">
        <f>'DATA DASH'!F6764</f>
        <v/>
      </c>
      <c r="G6764">
        <f>'DATA DASH'!G6764</f>
        <v/>
      </c>
      <c r="H6764">
        <f>'DATA DASH'!H6764</f>
        <v/>
      </c>
      <c r="I6764">
        <f>'DATA DASH'!I6764</f>
        <v/>
      </c>
      <c r="J6764">
        <f>'DATA DASH'!J6764</f>
        <v/>
      </c>
      <c r="K6764">
        <f>'DATA DASH'!K6764</f>
        <v/>
      </c>
      <c r="L6764">
        <f>'DATA DASH'!L6764</f>
        <v/>
      </c>
      <c r="M6764">
        <f>'DATA DASH'!M6764</f>
        <v/>
      </c>
    </row>
    <row r="6765">
      <c r="A6765">
        <f>'DATA DASH'!A6765</f>
        <v/>
      </c>
      <c r="B6765">
        <f>'DATA DASH'!B6765</f>
        <v/>
      </c>
      <c r="C6765">
        <f>'DATA DASH'!C6765</f>
        <v/>
      </c>
      <c r="D6765">
        <f>'DATA DASH'!D6765</f>
        <v/>
      </c>
      <c r="E6765">
        <f>'DATA DASH'!E6765</f>
        <v/>
      </c>
      <c r="F6765">
        <f>'DATA DASH'!F6765</f>
        <v/>
      </c>
      <c r="G6765">
        <f>'DATA DASH'!G6765</f>
        <v/>
      </c>
      <c r="H6765">
        <f>'DATA DASH'!H6765</f>
        <v/>
      </c>
      <c r="I6765">
        <f>'DATA DASH'!I6765</f>
        <v/>
      </c>
      <c r="J6765">
        <f>'DATA DASH'!J6765</f>
        <v/>
      </c>
      <c r="K6765">
        <f>'DATA DASH'!K6765</f>
        <v/>
      </c>
      <c r="L6765">
        <f>'DATA DASH'!L6765</f>
        <v/>
      </c>
      <c r="M6765">
        <f>'DATA DASH'!M6765</f>
        <v/>
      </c>
    </row>
    <row r="6766">
      <c r="A6766">
        <f>'DATA DASH'!A6766</f>
        <v/>
      </c>
      <c r="B6766">
        <f>'DATA DASH'!B6766</f>
        <v/>
      </c>
      <c r="C6766">
        <f>'DATA DASH'!C6766</f>
        <v/>
      </c>
      <c r="D6766">
        <f>'DATA DASH'!D6766</f>
        <v/>
      </c>
      <c r="E6766">
        <f>'DATA DASH'!E6766</f>
        <v/>
      </c>
      <c r="F6766">
        <f>'DATA DASH'!F6766</f>
        <v/>
      </c>
      <c r="G6766">
        <f>'DATA DASH'!G6766</f>
        <v/>
      </c>
      <c r="H6766">
        <f>'DATA DASH'!H6766</f>
        <v/>
      </c>
      <c r="I6766">
        <f>'DATA DASH'!I6766</f>
        <v/>
      </c>
      <c r="J6766">
        <f>'DATA DASH'!J6766</f>
        <v/>
      </c>
      <c r="K6766">
        <f>'DATA DASH'!K6766</f>
        <v/>
      </c>
      <c r="L6766">
        <f>'DATA DASH'!L6766</f>
        <v/>
      </c>
      <c r="M6766">
        <f>'DATA DASH'!M6766</f>
        <v/>
      </c>
    </row>
    <row r="6767">
      <c r="A6767">
        <f>'DATA DASH'!A6767</f>
        <v/>
      </c>
      <c r="B6767">
        <f>'DATA DASH'!B6767</f>
        <v/>
      </c>
      <c r="C6767">
        <f>'DATA DASH'!C6767</f>
        <v/>
      </c>
      <c r="D6767">
        <f>'DATA DASH'!D6767</f>
        <v/>
      </c>
      <c r="E6767">
        <f>'DATA DASH'!E6767</f>
        <v/>
      </c>
      <c r="F6767">
        <f>'DATA DASH'!F6767</f>
        <v/>
      </c>
      <c r="G6767">
        <f>'DATA DASH'!G6767</f>
        <v/>
      </c>
      <c r="H6767">
        <f>'DATA DASH'!H6767</f>
        <v/>
      </c>
      <c r="I6767">
        <f>'DATA DASH'!I6767</f>
        <v/>
      </c>
      <c r="J6767">
        <f>'DATA DASH'!J6767</f>
        <v/>
      </c>
      <c r="K6767">
        <f>'DATA DASH'!K6767</f>
        <v/>
      </c>
      <c r="L6767">
        <f>'DATA DASH'!L6767</f>
        <v/>
      </c>
      <c r="M6767">
        <f>'DATA DASH'!M6767</f>
        <v/>
      </c>
    </row>
    <row r="6768">
      <c r="A6768">
        <f>'DATA DASH'!A6768</f>
        <v/>
      </c>
      <c r="B6768">
        <f>'DATA DASH'!B6768</f>
        <v/>
      </c>
      <c r="C6768">
        <f>'DATA DASH'!C6768</f>
        <v/>
      </c>
      <c r="D6768">
        <f>'DATA DASH'!D6768</f>
        <v/>
      </c>
      <c r="E6768">
        <f>'DATA DASH'!E6768</f>
        <v/>
      </c>
      <c r="F6768">
        <f>'DATA DASH'!F6768</f>
        <v/>
      </c>
      <c r="G6768">
        <f>'DATA DASH'!G6768</f>
        <v/>
      </c>
      <c r="H6768">
        <f>'DATA DASH'!H6768</f>
        <v/>
      </c>
      <c r="I6768">
        <f>'DATA DASH'!I6768</f>
        <v/>
      </c>
      <c r="J6768">
        <f>'DATA DASH'!J6768</f>
        <v/>
      </c>
      <c r="K6768">
        <f>'DATA DASH'!K6768</f>
        <v/>
      </c>
      <c r="L6768">
        <f>'DATA DASH'!L6768</f>
        <v/>
      </c>
      <c r="M6768">
        <f>'DATA DASH'!M6768</f>
        <v/>
      </c>
    </row>
    <row r="6769">
      <c r="A6769">
        <f>'DATA DASH'!A6769</f>
        <v/>
      </c>
      <c r="B6769">
        <f>'DATA DASH'!B6769</f>
        <v/>
      </c>
      <c r="C6769">
        <f>'DATA DASH'!C6769</f>
        <v/>
      </c>
      <c r="D6769">
        <f>'DATA DASH'!D6769</f>
        <v/>
      </c>
      <c r="E6769">
        <f>'DATA DASH'!E6769</f>
        <v/>
      </c>
      <c r="F6769">
        <f>'DATA DASH'!F6769</f>
        <v/>
      </c>
      <c r="G6769">
        <f>'DATA DASH'!G6769</f>
        <v/>
      </c>
      <c r="H6769">
        <f>'DATA DASH'!H6769</f>
        <v/>
      </c>
      <c r="I6769">
        <f>'DATA DASH'!I6769</f>
        <v/>
      </c>
      <c r="J6769">
        <f>'DATA DASH'!J6769</f>
        <v/>
      </c>
      <c r="K6769">
        <f>'DATA DASH'!K6769</f>
        <v/>
      </c>
      <c r="L6769">
        <f>'DATA DASH'!L6769</f>
        <v/>
      </c>
      <c r="M6769">
        <f>'DATA DASH'!M6769</f>
        <v/>
      </c>
    </row>
    <row r="6770">
      <c r="A6770">
        <f>'DATA DASH'!A6770</f>
        <v/>
      </c>
      <c r="B6770">
        <f>'DATA DASH'!B6770</f>
        <v/>
      </c>
      <c r="C6770">
        <f>'DATA DASH'!C6770</f>
        <v/>
      </c>
      <c r="D6770">
        <f>'DATA DASH'!D6770</f>
        <v/>
      </c>
      <c r="E6770">
        <f>'DATA DASH'!E6770</f>
        <v/>
      </c>
      <c r="F6770">
        <f>'DATA DASH'!F6770</f>
        <v/>
      </c>
      <c r="G6770">
        <f>'DATA DASH'!G6770</f>
        <v/>
      </c>
      <c r="H6770">
        <f>'DATA DASH'!H6770</f>
        <v/>
      </c>
      <c r="I6770">
        <f>'DATA DASH'!I6770</f>
        <v/>
      </c>
      <c r="J6770">
        <f>'DATA DASH'!J6770</f>
        <v/>
      </c>
      <c r="K6770">
        <f>'DATA DASH'!K6770</f>
        <v/>
      </c>
      <c r="L6770">
        <f>'DATA DASH'!L6770</f>
        <v/>
      </c>
      <c r="M6770">
        <f>'DATA DASH'!M6770</f>
        <v/>
      </c>
    </row>
    <row r="6771">
      <c r="A6771">
        <f>'DATA DASH'!A6771</f>
        <v/>
      </c>
      <c r="B6771">
        <f>'DATA DASH'!B6771</f>
        <v/>
      </c>
      <c r="C6771">
        <f>'DATA DASH'!C6771</f>
        <v/>
      </c>
      <c r="D6771">
        <f>'DATA DASH'!D6771</f>
        <v/>
      </c>
      <c r="E6771">
        <f>'DATA DASH'!E6771</f>
        <v/>
      </c>
      <c r="F6771">
        <f>'DATA DASH'!F6771</f>
        <v/>
      </c>
      <c r="G6771">
        <f>'DATA DASH'!G6771</f>
        <v/>
      </c>
      <c r="H6771">
        <f>'DATA DASH'!H6771</f>
        <v/>
      </c>
      <c r="I6771">
        <f>'DATA DASH'!I6771</f>
        <v/>
      </c>
      <c r="J6771">
        <f>'DATA DASH'!J6771</f>
        <v/>
      </c>
      <c r="K6771">
        <f>'DATA DASH'!K6771</f>
        <v/>
      </c>
      <c r="L6771">
        <f>'DATA DASH'!L6771</f>
        <v/>
      </c>
      <c r="M6771">
        <f>'DATA DASH'!M6771</f>
        <v/>
      </c>
    </row>
    <row r="6772">
      <c r="A6772">
        <f>'DATA DASH'!A6772</f>
        <v/>
      </c>
      <c r="B6772">
        <f>'DATA DASH'!B6772</f>
        <v/>
      </c>
      <c r="C6772">
        <f>'DATA DASH'!C6772</f>
        <v/>
      </c>
      <c r="D6772">
        <f>'DATA DASH'!D6772</f>
        <v/>
      </c>
      <c r="E6772">
        <f>'DATA DASH'!E6772</f>
        <v/>
      </c>
      <c r="F6772">
        <f>'DATA DASH'!F6772</f>
        <v/>
      </c>
      <c r="G6772">
        <f>'DATA DASH'!G6772</f>
        <v/>
      </c>
      <c r="H6772">
        <f>'DATA DASH'!H6772</f>
        <v/>
      </c>
      <c r="I6772">
        <f>'DATA DASH'!I6772</f>
        <v/>
      </c>
      <c r="J6772">
        <f>'DATA DASH'!J6772</f>
        <v/>
      </c>
      <c r="K6772">
        <f>'DATA DASH'!K6772</f>
        <v/>
      </c>
      <c r="L6772">
        <f>'DATA DASH'!L6772</f>
        <v/>
      </c>
      <c r="M6772">
        <f>'DATA DASH'!M6772</f>
        <v/>
      </c>
    </row>
    <row r="6773">
      <c r="A6773">
        <f>'DATA DASH'!A6773</f>
        <v/>
      </c>
      <c r="B6773">
        <f>'DATA DASH'!B6773</f>
        <v/>
      </c>
      <c r="C6773">
        <f>'DATA DASH'!C6773</f>
        <v/>
      </c>
      <c r="D6773">
        <f>'DATA DASH'!D6773</f>
        <v/>
      </c>
      <c r="E6773">
        <f>'DATA DASH'!E6773</f>
        <v/>
      </c>
      <c r="F6773">
        <f>'DATA DASH'!F6773</f>
        <v/>
      </c>
      <c r="G6773">
        <f>'DATA DASH'!G6773</f>
        <v/>
      </c>
      <c r="H6773">
        <f>'DATA DASH'!H6773</f>
        <v/>
      </c>
      <c r="I6773">
        <f>'DATA DASH'!I6773</f>
        <v/>
      </c>
      <c r="J6773">
        <f>'DATA DASH'!J6773</f>
        <v/>
      </c>
      <c r="K6773">
        <f>'DATA DASH'!K6773</f>
        <v/>
      </c>
      <c r="L6773">
        <f>'DATA DASH'!L6773</f>
        <v/>
      </c>
      <c r="M6773">
        <f>'DATA DASH'!M6773</f>
        <v/>
      </c>
    </row>
    <row r="6774">
      <c r="A6774">
        <f>'DATA DASH'!A6774</f>
        <v/>
      </c>
      <c r="B6774">
        <f>'DATA DASH'!B6774</f>
        <v/>
      </c>
      <c r="C6774">
        <f>'DATA DASH'!C6774</f>
        <v/>
      </c>
      <c r="D6774">
        <f>'DATA DASH'!D6774</f>
        <v/>
      </c>
      <c r="E6774">
        <f>'DATA DASH'!E6774</f>
        <v/>
      </c>
      <c r="F6774">
        <f>'DATA DASH'!F6774</f>
        <v/>
      </c>
      <c r="G6774">
        <f>'DATA DASH'!G6774</f>
        <v/>
      </c>
      <c r="H6774">
        <f>'DATA DASH'!H6774</f>
        <v/>
      </c>
      <c r="I6774">
        <f>'DATA DASH'!I6774</f>
        <v/>
      </c>
      <c r="J6774">
        <f>'DATA DASH'!J6774</f>
        <v/>
      </c>
      <c r="K6774">
        <f>'DATA DASH'!K6774</f>
        <v/>
      </c>
      <c r="L6774">
        <f>'DATA DASH'!L6774</f>
        <v/>
      </c>
      <c r="M6774">
        <f>'DATA DASH'!M6774</f>
        <v/>
      </c>
    </row>
    <row r="6775">
      <c r="A6775">
        <f>'DATA DASH'!A6775</f>
        <v/>
      </c>
      <c r="B6775">
        <f>'DATA DASH'!B6775</f>
        <v/>
      </c>
      <c r="C6775">
        <f>'DATA DASH'!C6775</f>
        <v/>
      </c>
      <c r="D6775">
        <f>'DATA DASH'!D6775</f>
        <v/>
      </c>
      <c r="E6775">
        <f>'DATA DASH'!E6775</f>
        <v/>
      </c>
      <c r="F6775">
        <f>'DATA DASH'!F6775</f>
        <v/>
      </c>
      <c r="G6775">
        <f>'DATA DASH'!G6775</f>
        <v/>
      </c>
      <c r="H6775">
        <f>'DATA DASH'!H6775</f>
        <v/>
      </c>
      <c r="I6775">
        <f>'DATA DASH'!I6775</f>
        <v/>
      </c>
      <c r="J6775">
        <f>'DATA DASH'!J6775</f>
        <v/>
      </c>
      <c r="K6775">
        <f>'DATA DASH'!K6775</f>
        <v/>
      </c>
      <c r="L6775">
        <f>'DATA DASH'!L6775</f>
        <v/>
      </c>
      <c r="M6775">
        <f>'DATA DASH'!M6775</f>
        <v/>
      </c>
    </row>
    <row r="6776">
      <c r="A6776">
        <f>'DATA DASH'!A6776</f>
        <v/>
      </c>
      <c r="B6776">
        <f>'DATA DASH'!B6776</f>
        <v/>
      </c>
      <c r="C6776">
        <f>'DATA DASH'!C6776</f>
        <v/>
      </c>
      <c r="D6776">
        <f>'DATA DASH'!D6776</f>
        <v/>
      </c>
      <c r="E6776">
        <f>'DATA DASH'!E6776</f>
        <v/>
      </c>
      <c r="F6776">
        <f>'DATA DASH'!F6776</f>
        <v/>
      </c>
      <c r="G6776">
        <f>'DATA DASH'!G6776</f>
        <v/>
      </c>
      <c r="H6776">
        <f>'DATA DASH'!H6776</f>
        <v/>
      </c>
      <c r="I6776">
        <f>'DATA DASH'!I6776</f>
        <v/>
      </c>
      <c r="J6776">
        <f>'DATA DASH'!J6776</f>
        <v/>
      </c>
      <c r="K6776">
        <f>'DATA DASH'!K6776</f>
        <v/>
      </c>
      <c r="L6776">
        <f>'DATA DASH'!L6776</f>
        <v/>
      </c>
      <c r="M6776">
        <f>'DATA DASH'!M6776</f>
        <v/>
      </c>
    </row>
    <row r="6777">
      <c r="A6777">
        <f>'DATA DASH'!A6777</f>
        <v/>
      </c>
      <c r="B6777">
        <f>'DATA DASH'!B6777</f>
        <v/>
      </c>
      <c r="C6777">
        <f>'DATA DASH'!C6777</f>
        <v/>
      </c>
      <c r="D6777">
        <f>'DATA DASH'!D6777</f>
        <v/>
      </c>
      <c r="E6777">
        <f>'DATA DASH'!E6777</f>
        <v/>
      </c>
      <c r="F6777">
        <f>'DATA DASH'!F6777</f>
        <v/>
      </c>
      <c r="G6777">
        <f>'DATA DASH'!G6777</f>
        <v/>
      </c>
      <c r="H6777">
        <f>'DATA DASH'!H6777</f>
        <v/>
      </c>
      <c r="I6777">
        <f>'DATA DASH'!I6777</f>
        <v/>
      </c>
      <c r="J6777">
        <f>'DATA DASH'!J6777</f>
        <v/>
      </c>
      <c r="K6777">
        <f>'DATA DASH'!K6777</f>
        <v/>
      </c>
      <c r="L6777">
        <f>'DATA DASH'!L6777</f>
        <v/>
      </c>
      <c r="M6777">
        <f>'DATA DASH'!M6777</f>
        <v/>
      </c>
    </row>
    <row r="6778">
      <c r="A6778">
        <f>'DATA DASH'!A6778</f>
        <v/>
      </c>
      <c r="B6778">
        <f>'DATA DASH'!B6778</f>
        <v/>
      </c>
      <c r="C6778">
        <f>'DATA DASH'!C6778</f>
        <v/>
      </c>
      <c r="D6778">
        <f>'DATA DASH'!D6778</f>
        <v/>
      </c>
      <c r="E6778">
        <f>'DATA DASH'!E6778</f>
        <v/>
      </c>
      <c r="F6778">
        <f>'DATA DASH'!F6778</f>
        <v/>
      </c>
      <c r="G6778">
        <f>'DATA DASH'!G6778</f>
        <v/>
      </c>
      <c r="H6778">
        <f>'DATA DASH'!H6778</f>
        <v/>
      </c>
      <c r="I6778">
        <f>'DATA DASH'!I6778</f>
        <v/>
      </c>
      <c r="J6778">
        <f>'DATA DASH'!J6778</f>
        <v/>
      </c>
      <c r="K6778">
        <f>'DATA DASH'!K6778</f>
        <v/>
      </c>
      <c r="L6778">
        <f>'DATA DASH'!L6778</f>
        <v/>
      </c>
      <c r="M6778">
        <f>'DATA DASH'!M6778</f>
        <v/>
      </c>
    </row>
    <row r="6779">
      <c r="A6779">
        <f>'DATA DASH'!A6779</f>
        <v/>
      </c>
      <c r="B6779">
        <f>'DATA DASH'!B6779</f>
        <v/>
      </c>
      <c r="C6779">
        <f>'DATA DASH'!C6779</f>
        <v/>
      </c>
      <c r="D6779">
        <f>'DATA DASH'!D6779</f>
        <v/>
      </c>
      <c r="E6779">
        <f>'DATA DASH'!E6779</f>
        <v/>
      </c>
      <c r="F6779">
        <f>'DATA DASH'!F6779</f>
        <v/>
      </c>
      <c r="G6779">
        <f>'DATA DASH'!G6779</f>
        <v/>
      </c>
      <c r="H6779">
        <f>'DATA DASH'!H6779</f>
        <v/>
      </c>
      <c r="I6779">
        <f>'DATA DASH'!I6779</f>
        <v/>
      </c>
      <c r="J6779">
        <f>'DATA DASH'!J6779</f>
        <v/>
      </c>
      <c r="K6779">
        <f>'DATA DASH'!K6779</f>
        <v/>
      </c>
      <c r="L6779">
        <f>'DATA DASH'!L6779</f>
        <v/>
      </c>
      <c r="M6779">
        <f>'DATA DASH'!M6779</f>
        <v/>
      </c>
    </row>
    <row r="6780">
      <c r="A6780">
        <f>'DATA DASH'!A6780</f>
        <v/>
      </c>
      <c r="B6780">
        <f>'DATA DASH'!B6780</f>
        <v/>
      </c>
      <c r="C6780">
        <f>'DATA DASH'!C6780</f>
        <v/>
      </c>
      <c r="D6780">
        <f>'DATA DASH'!D6780</f>
        <v/>
      </c>
      <c r="E6780">
        <f>'DATA DASH'!E6780</f>
        <v/>
      </c>
      <c r="F6780">
        <f>'DATA DASH'!F6780</f>
        <v/>
      </c>
      <c r="G6780">
        <f>'DATA DASH'!G6780</f>
        <v/>
      </c>
      <c r="H6780">
        <f>'DATA DASH'!H6780</f>
        <v/>
      </c>
      <c r="I6780">
        <f>'DATA DASH'!I6780</f>
        <v/>
      </c>
      <c r="J6780">
        <f>'DATA DASH'!J6780</f>
        <v/>
      </c>
      <c r="K6780">
        <f>'DATA DASH'!K6780</f>
        <v/>
      </c>
      <c r="L6780">
        <f>'DATA DASH'!L6780</f>
        <v/>
      </c>
      <c r="M6780">
        <f>'DATA DASH'!M6780</f>
        <v/>
      </c>
    </row>
    <row r="6781">
      <c r="A6781">
        <f>'DATA DASH'!A6781</f>
        <v/>
      </c>
      <c r="B6781">
        <f>'DATA DASH'!B6781</f>
        <v/>
      </c>
      <c r="C6781">
        <f>'DATA DASH'!C6781</f>
        <v/>
      </c>
      <c r="D6781">
        <f>'DATA DASH'!D6781</f>
        <v/>
      </c>
      <c r="E6781">
        <f>'DATA DASH'!E6781</f>
        <v/>
      </c>
      <c r="F6781">
        <f>'DATA DASH'!F6781</f>
        <v/>
      </c>
      <c r="G6781">
        <f>'DATA DASH'!G6781</f>
        <v/>
      </c>
      <c r="H6781">
        <f>'DATA DASH'!H6781</f>
        <v/>
      </c>
      <c r="I6781">
        <f>'DATA DASH'!I6781</f>
        <v/>
      </c>
      <c r="J6781">
        <f>'DATA DASH'!J6781</f>
        <v/>
      </c>
      <c r="K6781">
        <f>'DATA DASH'!K6781</f>
        <v/>
      </c>
      <c r="L6781">
        <f>'DATA DASH'!L6781</f>
        <v/>
      </c>
      <c r="M6781">
        <f>'DATA DASH'!M6781</f>
        <v/>
      </c>
    </row>
    <row r="6782">
      <c r="A6782">
        <f>'DATA DASH'!A6782</f>
        <v/>
      </c>
      <c r="B6782">
        <f>'DATA DASH'!B6782</f>
        <v/>
      </c>
      <c r="C6782">
        <f>'DATA DASH'!C6782</f>
        <v/>
      </c>
      <c r="D6782">
        <f>'DATA DASH'!D6782</f>
        <v/>
      </c>
      <c r="E6782">
        <f>'DATA DASH'!E6782</f>
        <v/>
      </c>
      <c r="F6782">
        <f>'DATA DASH'!F6782</f>
        <v/>
      </c>
      <c r="G6782">
        <f>'DATA DASH'!G6782</f>
        <v/>
      </c>
      <c r="H6782">
        <f>'DATA DASH'!H6782</f>
        <v/>
      </c>
      <c r="I6782">
        <f>'DATA DASH'!I6782</f>
        <v/>
      </c>
      <c r="J6782">
        <f>'DATA DASH'!J6782</f>
        <v/>
      </c>
      <c r="K6782">
        <f>'DATA DASH'!K6782</f>
        <v/>
      </c>
      <c r="L6782">
        <f>'DATA DASH'!L6782</f>
        <v/>
      </c>
      <c r="M6782">
        <f>'DATA DASH'!M6782</f>
        <v/>
      </c>
    </row>
    <row r="6783">
      <c r="A6783">
        <f>'DATA DASH'!A6783</f>
        <v/>
      </c>
      <c r="B6783">
        <f>'DATA DASH'!B6783</f>
        <v/>
      </c>
      <c r="C6783">
        <f>'DATA DASH'!C6783</f>
        <v/>
      </c>
      <c r="D6783">
        <f>'DATA DASH'!D6783</f>
        <v/>
      </c>
      <c r="E6783">
        <f>'DATA DASH'!E6783</f>
        <v/>
      </c>
      <c r="F6783">
        <f>'DATA DASH'!F6783</f>
        <v/>
      </c>
      <c r="G6783">
        <f>'DATA DASH'!G6783</f>
        <v/>
      </c>
      <c r="H6783">
        <f>'DATA DASH'!H6783</f>
        <v/>
      </c>
      <c r="I6783">
        <f>'DATA DASH'!I6783</f>
        <v/>
      </c>
      <c r="J6783">
        <f>'DATA DASH'!J6783</f>
        <v/>
      </c>
      <c r="K6783">
        <f>'DATA DASH'!K6783</f>
        <v/>
      </c>
      <c r="L6783">
        <f>'DATA DASH'!L6783</f>
        <v/>
      </c>
      <c r="M6783">
        <f>'DATA DASH'!M6783</f>
        <v/>
      </c>
    </row>
    <row r="6784">
      <c r="A6784">
        <f>'DATA DASH'!A6784</f>
        <v/>
      </c>
      <c r="B6784">
        <f>'DATA DASH'!B6784</f>
        <v/>
      </c>
      <c r="C6784">
        <f>'DATA DASH'!C6784</f>
        <v/>
      </c>
      <c r="D6784">
        <f>'DATA DASH'!D6784</f>
        <v/>
      </c>
      <c r="E6784">
        <f>'DATA DASH'!E6784</f>
        <v/>
      </c>
      <c r="F6784">
        <f>'DATA DASH'!F6784</f>
        <v/>
      </c>
      <c r="G6784">
        <f>'DATA DASH'!G6784</f>
        <v/>
      </c>
      <c r="H6784">
        <f>'DATA DASH'!H6784</f>
        <v/>
      </c>
      <c r="I6784">
        <f>'DATA DASH'!I6784</f>
        <v/>
      </c>
      <c r="J6784">
        <f>'DATA DASH'!J6784</f>
        <v/>
      </c>
      <c r="K6784">
        <f>'DATA DASH'!K6784</f>
        <v/>
      </c>
      <c r="L6784">
        <f>'DATA DASH'!L6784</f>
        <v/>
      </c>
      <c r="M6784">
        <f>'DATA DASH'!M6784</f>
        <v/>
      </c>
    </row>
    <row r="6785">
      <c r="A6785">
        <f>'DATA DASH'!A6785</f>
        <v/>
      </c>
      <c r="B6785">
        <f>'DATA DASH'!B6785</f>
        <v/>
      </c>
      <c r="C6785">
        <f>'DATA DASH'!C6785</f>
        <v/>
      </c>
      <c r="D6785">
        <f>'DATA DASH'!D6785</f>
        <v/>
      </c>
      <c r="E6785">
        <f>'DATA DASH'!E6785</f>
        <v/>
      </c>
      <c r="F6785">
        <f>'DATA DASH'!F6785</f>
        <v/>
      </c>
      <c r="G6785">
        <f>'DATA DASH'!G6785</f>
        <v/>
      </c>
      <c r="H6785">
        <f>'DATA DASH'!H6785</f>
        <v/>
      </c>
      <c r="I6785">
        <f>'DATA DASH'!I6785</f>
        <v/>
      </c>
      <c r="J6785">
        <f>'DATA DASH'!J6785</f>
        <v/>
      </c>
      <c r="K6785">
        <f>'DATA DASH'!K6785</f>
        <v/>
      </c>
      <c r="L6785">
        <f>'DATA DASH'!L6785</f>
        <v/>
      </c>
      <c r="M6785">
        <f>'DATA DASH'!M6785</f>
        <v/>
      </c>
    </row>
    <row r="6786">
      <c r="A6786">
        <f>'DATA DASH'!A6786</f>
        <v/>
      </c>
      <c r="B6786">
        <f>'DATA DASH'!B6786</f>
        <v/>
      </c>
      <c r="C6786">
        <f>'DATA DASH'!C6786</f>
        <v/>
      </c>
      <c r="D6786">
        <f>'DATA DASH'!D6786</f>
        <v/>
      </c>
      <c r="E6786">
        <f>'DATA DASH'!E6786</f>
        <v/>
      </c>
      <c r="F6786">
        <f>'DATA DASH'!F6786</f>
        <v/>
      </c>
      <c r="G6786">
        <f>'DATA DASH'!G6786</f>
        <v/>
      </c>
      <c r="H6786">
        <f>'DATA DASH'!H6786</f>
        <v/>
      </c>
      <c r="I6786">
        <f>'DATA DASH'!I6786</f>
        <v/>
      </c>
      <c r="J6786">
        <f>'DATA DASH'!J6786</f>
        <v/>
      </c>
      <c r="K6786">
        <f>'DATA DASH'!K6786</f>
        <v/>
      </c>
      <c r="L6786">
        <f>'DATA DASH'!L6786</f>
        <v/>
      </c>
      <c r="M6786">
        <f>'DATA DASH'!M6786</f>
        <v/>
      </c>
    </row>
    <row r="6787">
      <c r="A6787">
        <f>'DATA DASH'!A6787</f>
        <v/>
      </c>
      <c r="B6787">
        <f>'DATA DASH'!B6787</f>
        <v/>
      </c>
      <c r="C6787">
        <f>'DATA DASH'!C6787</f>
        <v/>
      </c>
      <c r="D6787">
        <f>'DATA DASH'!D6787</f>
        <v/>
      </c>
      <c r="E6787">
        <f>'DATA DASH'!E6787</f>
        <v/>
      </c>
      <c r="F6787">
        <f>'DATA DASH'!F6787</f>
        <v/>
      </c>
      <c r="G6787">
        <f>'DATA DASH'!G6787</f>
        <v/>
      </c>
      <c r="H6787">
        <f>'DATA DASH'!H6787</f>
        <v/>
      </c>
      <c r="I6787">
        <f>'DATA DASH'!I6787</f>
        <v/>
      </c>
      <c r="J6787">
        <f>'DATA DASH'!J6787</f>
        <v/>
      </c>
      <c r="K6787">
        <f>'DATA DASH'!K6787</f>
        <v/>
      </c>
      <c r="L6787">
        <f>'DATA DASH'!L6787</f>
        <v/>
      </c>
      <c r="M6787">
        <f>'DATA DASH'!M6787</f>
        <v/>
      </c>
    </row>
    <row r="6788">
      <c r="A6788">
        <f>'DATA DASH'!A6788</f>
        <v/>
      </c>
      <c r="B6788">
        <f>'DATA DASH'!B6788</f>
        <v/>
      </c>
      <c r="C6788">
        <f>'DATA DASH'!C6788</f>
        <v/>
      </c>
      <c r="D6788">
        <f>'DATA DASH'!D6788</f>
        <v/>
      </c>
      <c r="E6788">
        <f>'DATA DASH'!E6788</f>
        <v/>
      </c>
      <c r="F6788">
        <f>'DATA DASH'!F6788</f>
        <v/>
      </c>
      <c r="G6788">
        <f>'DATA DASH'!G6788</f>
        <v/>
      </c>
      <c r="H6788">
        <f>'DATA DASH'!H6788</f>
        <v/>
      </c>
      <c r="I6788">
        <f>'DATA DASH'!I6788</f>
        <v/>
      </c>
      <c r="J6788">
        <f>'DATA DASH'!J6788</f>
        <v/>
      </c>
      <c r="K6788">
        <f>'DATA DASH'!K6788</f>
        <v/>
      </c>
      <c r="L6788">
        <f>'DATA DASH'!L6788</f>
        <v/>
      </c>
      <c r="M6788">
        <f>'DATA DASH'!M6788</f>
        <v/>
      </c>
    </row>
    <row r="6789">
      <c r="A6789">
        <f>'DATA DASH'!A6789</f>
        <v/>
      </c>
      <c r="B6789">
        <f>'DATA DASH'!B6789</f>
        <v/>
      </c>
      <c r="C6789">
        <f>'DATA DASH'!C6789</f>
        <v/>
      </c>
      <c r="D6789">
        <f>'DATA DASH'!D6789</f>
        <v/>
      </c>
      <c r="E6789">
        <f>'DATA DASH'!E6789</f>
        <v/>
      </c>
      <c r="F6789">
        <f>'DATA DASH'!F6789</f>
        <v/>
      </c>
      <c r="G6789">
        <f>'DATA DASH'!G6789</f>
        <v/>
      </c>
      <c r="H6789">
        <f>'DATA DASH'!H6789</f>
        <v/>
      </c>
      <c r="I6789">
        <f>'DATA DASH'!I6789</f>
        <v/>
      </c>
      <c r="J6789">
        <f>'DATA DASH'!J6789</f>
        <v/>
      </c>
      <c r="K6789">
        <f>'DATA DASH'!K6789</f>
        <v/>
      </c>
      <c r="L6789">
        <f>'DATA DASH'!L6789</f>
        <v/>
      </c>
      <c r="M6789">
        <f>'DATA DASH'!M6789</f>
        <v/>
      </c>
    </row>
    <row r="6790">
      <c r="A6790">
        <f>'DATA DASH'!A6790</f>
        <v/>
      </c>
      <c r="B6790">
        <f>'DATA DASH'!B6790</f>
        <v/>
      </c>
      <c r="C6790">
        <f>'DATA DASH'!C6790</f>
        <v/>
      </c>
      <c r="D6790">
        <f>'DATA DASH'!D6790</f>
        <v/>
      </c>
      <c r="E6790">
        <f>'DATA DASH'!E6790</f>
        <v/>
      </c>
      <c r="F6790">
        <f>'DATA DASH'!F6790</f>
        <v/>
      </c>
      <c r="G6790">
        <f>'DATA DASH'!G6790</f>
        <v/>
      </c>
      <c r="H6790">
        <f>'DATA DASH'!H6790</f>
        <v/>
      </c>
      <c r="I6790">
        <f>'DATA DASH'!I6790</f>
        <v/>
      </c>
      <c r="J6790">
        <f>'DATA DASH'!J6790</f>
        <v/>
      </c>
      <c r="K6790">
        <f>'DATA DASH'!K6790</f>
        <v/>
      </c>
      <c r="L6790">
        <f>'DATA DASH'!L6790</f>
        <v/>
      </c>
      <c r="M6790">
        <f>'DATA DASH'!M6790</f>
        <v/>
      </c>
    </row>
    <row r="6791">
      <c r="A6791">
        <f>'DATA DASH'!A6791</f>
        <v/>
      </c>
      <c r="B6791">
        <f>'DATA DASH'!B6791</f>
        <v/>
      </c>
      <c r="C6791">
        <f>'DATA DASH'!C6791</f>
        <v/>
      </c>
      <c r="D6791">
        <f>'DATA DASH'!D6791</f>
        <v/>
      </c>
      <c r="E6791">
        <f>'DATA DASH'!E6791</f>
        <v/>
      </c>
      <c r="F6791">
        <f>'DATA DASH'!F6791</f>
        <v/>
      </c>
      <c r="G6791">
        <f>'DATA DASH'!G6791</f>
        <v/>
      </c>
      <c r="H6791">
        <f>'DATA DASH'!H6791</f>
        <v/>
      </c>
      <c r="I6791">
        <f>'DATA DASH'!I6791</f>
        <v/>
      </c>
      <c r="J6791">
        <f>'DATA DASH'!J6791</f>
        <v/>
      </c>
      <c r="K6791">
        <f>'DATA DASH'!K6791</f>
        <v/>
      </c>
      <c r="L6791">
        <f>'DATA DASH'!L6791</f>
        <v/>
      </c>
      <c r="M6791">
        <f>'DATA DASH'!M6791</f>
        <v/>
      </c>
    </row>
    <row r="6792">
      <c r="A6792">
        <f>'DATA DASH'!A6792</f>
        <v/>
      </c>
      <c r="B6792">
        <f>'DATA DASH'!B6792</f>
        <v/>
      </c>
      <c r="C6792">
        <f>'DATA DASH'!C6792</f>
        <v/>
      </c>
      <c r="D6792">
        <f>'DATA DASH'!D6792</f>
        <v/>
      </c>
      <c r="E6792">
        <f>'DATA DASH'!E6792</f>
        <v/>
      </c>
      <c r="F6792">
        <f>'DATA DASH'!F6792</f>
        <v/>
      </c>
      <c r="G6792">
        <f>'DATA DASH'!G6792</f>
        <v/>
      </c>
      <c r="H6792">
        <f>'DATA DASH'!H6792</f>
        <v/>
      </c>
      <c r="I6792">
        <f>'DATA DASH'!I6792</f>
        <v/>
      </c>
      <c r="J6792">
        <f>'DATA DASH'!J6792</f>
        <v/>
      </c>
      <c r="K6792">
        <f>'DATA DASH'!K6792</f>
        <v/>
      </c>
      <c r="L6792">
        <f>'DATA DASH'!L6792</f>
        <v/>
      </c>
      <c r="M6792">
        <f>'DATA DASH'!M6792</f>
        <v/>
      </c>
    </row>
    <row r="6793">
      <c r="A6793">
        <f>'DATA DASH'!A6793</f>
        <v/>
      </c>
      <c r="B6793">
        <f>'DATA DASH'!B6793</f>
        <v/>
      </c>
      <c r="C6793">
        <f>'DATA DASH'!C6793</f>
        <v/>
      </c>
      <c r="D6793">
        <f>'DATA DASH'!D6793</f>
        <v/>
      </c>
      <c r="E6793">
        <f>'DATA DASH'!E6793</f>
        <v/>
      </c>
      <c r="F6793">
        <f>'DATA DASH'!F6793</f>
        <v/>
      </c>
      <c r="G6793">
        <f>'DATA DASH'!G6793</f>
        <v/>
      </c>
      <c r="H6793">
        <f>'DATA DASH'!H6793</f>
        <v/>
      </c>
      <c r="I6793">
        <f>'DATA DASH'!I6793</f>
        <v/>
      </c>
      <c r="J6793">
        <f>'DATA DASH'!J6793</f>
        <v/>
      </c>
      <c r="K6793">
        <f>'DATA DASH'!K6793</f>
        <v/>
      </c>
      <c r="L6793">
        <f>'DATA DASH'!L6793</f>
        <v/>
      </c>
      <c r="M6793">
        <f>'DATA DASH'!M6793</f>
        <v/>
      </c>
    </row>
    <row r="6794">
      <c r="A6794">
        <f>'DATA DASH'!A6794</f>
        <v/>
      </c>
      <c r="B6794">
        <f>'DATA DASH'!B6794</f>
        <v/>
      </c>
      <c r="C6794">
        <f>'DATA DASH'!C6794</f>
        <v/>
      </c>
      <c r="D6794">
        <f>'DATA DASH'!D6794</f>
        <v/>
      </c>
      <c r="E6794">
        <f>'DATA DASH'!E6794</f>
        <v/>
      </c>
      <c r="F6794">
        <f>'DATA DASH'!F6794</f>
        <v/>
      </c>
      <c r="G6794">
        <f>'DATA DASH'!G6794</f>
        <v/>
      </c>
      <c r="H6794">
        <f>'DATA DASH'!H6794</f>
        <v/>
      </c>
      <c r="I6794">
        <f>'DATA DASH'!I6794</f>
        <v/>
      </c>
      <c r="J6794">
        <f>'DATA DASH'!J6794</f>
        <v/>
      </c>
      <c r="K6794">
        <f>'DATA DASH'!K6794</f>
        <v/>
      </c>
      <c r="L6794">
        <f>'DATA DASH'!L6794</f>
        <v/>
      </c>
      <c r="M6794">
        <f>'DATA DASH'!M6794</f>
        <v/>
      </c>
    </row>
    <row r="6795">
      <c r="A6795">
        <f>'DATA DASH'!A6795</f>
        <v/>
      </c>
      <c r="B6795">
        <f>'DATA DASH'!B6795</f>
        <v/>
      </c>
      <c r="C6795">
        <f>'DATA DASH'!C6795</f>
        <v/>
      </c>
      <c r="D6795">
        <f>'DATA DASH'!D6795</f>
        <v/>
      </c>
      <c r="E6795">
        <f>'DATA DASH'!E6795</f>
        <v/>
      </c>
      <c r="F6795">
        <f>'DATA DASH'!F6795</f>
        <v/>
      </c>
      <c r="G6795">
        <f>'DATA DASH'!G6795</f>
        <v/>
      </c>
      <c r="H6795">
        <f>'DATA DASH'!H6795</f>
        <v/>
      </c>
      <c r="I6795">
        <f>'DATA DASH'!I6795</f>
        <v/>
      </c>
      <c r="J6795">
        <f>'DATA DASH'!J6795</f>
        <v/>
      </c>
      <c r="K6795">
        <f>'DATA DASH'!K6795</f>
        <v/>
      </c>
      <c r="L6795">
        <f>'DATA DASH'!L6795</f>
        <v/>
      </c>
      <c r="M6795">
        <f>'DATA DASH'!M6795</f>
        <v/>
      </c>
    </row>
    <row r="6796">
      <c r="A6796">
        <f>'DATA DASH'!A6796</f>
        <v/>
      </c>
      <c r="B6796">
        <f>'DATA DASH'!B6796</f>
        <v/>
      </c>
      <c r="C6796">
        <f>'DATA DASH'!C6796</f>
        <v/>
      </c>
      <c r="D6796">
        <f>'DATA DASH'!D6796</f>
        <v/>
      </c>
      <c r="E6796">
        <f>'DATA DASH'!E6796</f>
        <v/>
      </c>
      <c r="F6796">
        <f>'DATA DASH'!F6796</f>
        <v/>
      </c>
      <c r="G6796">
        <f>'DATA DASH'!G6796</f>
        <v/>
      </c>
      <c r="H6796">
        <f>'DATA DASH'!H6796</f>
        <v/>
      </c>
      <c r="I6796">
        <f>'DATA DASH'!I6796</f>
        <v/>
      </c>
      <c r="J6796">
        <f>'DATA DASH'!J6796</f>
        <v/>
      </c>
      <c r="K6796">
        <f>'DATA DASH'!K6796</f>
        <v/>
      </c>
      <c r="L6796">
        <f>'DATA DASH'!L6796</f>
        <v/>
      </c>
      <c r="M6796">
        <f>'DATA DASH'!M6796</f>
        <v/>
      </c>
    </row>
    <row r="6797">
      <c r="A6797">
        <f>'DATA DASH'!A6797</f>
        <v/>
      </c>
      <c r="B6797">
        <f>'DATA DASH'!B6797</f>
        <v/>
      </c>
      <c r="C6797">
        <f>'DATA DASH'!C6797</f>
        <v/>
      </c>
      <c r="D6797">
        <f>'DATA DASH'!D6797</f>
        <v/>
      </c>
      <c r="E6797">
        <f>'DATA DASH'!E6797</f>
        <v/>
      </c>
      <c r="F6797">
        <f>'DATA DASH'!F6797</f>
        <v/>
      </c>
      <c r="G6797">
        <f>'DATA DASH'!G6797</f>
        <v/>
      </c>
      <c r="H6797">
        <f>'DATA DASH'!H6797</f>
        <v/>
      </c>
      <c r="I6797">
        <f>'DATA DASH'!I6797</f>
        <v/>
      </c>
      <c r="J6797">
        <f>'DATA DASH'!J6797</f>
        <v/>
      </c>
      <c r="K6797">
        <f>'DATA DASH'!K6797</f>
        <v/>
      </c>
      <c r="L6797">
        <f>'DATA DASH'!L6797</f>
        <v/>
      </c>
      <c r="M6797">
        <f>'DATA DASH'!M6797</f>
        <v/>
      </c>
    </row>
    <row r="6798">
      <c r="A6798">
        <f>'DATA DASH'!A6798</f>
        <v/>
      </c>
      <c r="B6798">
        <f>'DATA DASH'!B6798</f>
        <v/>
      </c>
      <c r="C6798">
        <f>'DATA DASH'!C6798</f>
        <v/>
      </c>
      <c r="D6798">
        <f>'DATA DASH'!D6798</f>
        <v/>
      </c>
      <c r="E6798">
        <f>'DATA DASH'!E6798</f>
        <v/>
      </c>
      <c r="F6798">
        <f>'DATA DASH'!F6798</f>
        <v/>
      </c>
      <c r="G6798">
        <f>'DATA DASH'!G6798</f>
        <v/>
      </c>
      <c r="H6798">
        <f>'DATA DASH'!H6798</f>
        <v/>
      </c>
      <c r="I6798">
        <f>'DATA DASH'!I6798</f>
        <v/>
      </c>
      <c r="J6798">
        <f>'DATA DASH'!J6798</f>
        <v/>
      </c>
      <c r="K6798">
        <f>'DATA DASH'!K6798</f>
        <v/>
      </c>
      <c r="L6798">
        <f>'DATA DASH'!L6798</f>
        <v/>
      </c>
      <c r="M6798">
        <f>'DATA DASH'!M6798</f>
        <v/>
      </c>
    </row>
    <row r="6799">
      <c r="A6799">
        <f>'DATA DASH'!A6799</f>
        <v/>
      </c>
      <c r="B6799">
        <f>'DATA DASH'!B6799</f>
        <v/>
      </c>
      <c r="C6799">
        <f>'DATA DASH'!C6799</f>
        <v/>
      </c>
      <c r="D6799">
        <f>'DATA DASH'!D6799</f>
        <v/>
      </c>
      <c r="E6799">
        <f>'DATA DASH'!E6799</f>
        <v/>
      </c>
      <c r="F6799">
        <f>'DATA DASH'!F6799</f>
        <v/>
      </c>
      <c r="G6799">
        <f>'DATA DASH'!G6799</f>
        <v/>
      </c>
      <c r="H6799">
        <f>'DATA DASH'!H6799</f>
        <v/>
      </c>
      <c r="I6799">
        <f>'DATA DASH'!I6799</f>
        <v/>
      </c>
      <c r="J6799">
        <f>'DATA DASH'!J6799</f>
        <v/>
      </c>
      <c r="K6799">
        <f>'DATA DASH'!K6799</f>
        <v/>
      </c>
      <c r="L6799">
        <f>'DATA DASH'!L6799</f>
        <v/>
      </c>
      <c r="M6799">
        <f>'DATA DASH'!M6799</f>
        <v/>
      </c>
    </row>
    <row r="6800">
      <c r="A6800">
        <f>'DATA DASH'!A6800</f>
        <v/>
      </c>
      <c r="B6800">
        <f>'DATA DASH'!B6800</f>
        <v/>
      </c>
      <c r="C6800">
        <f>'DATA DASH'!C6800</f>
        <v/>
      </c>
      <c r="D6800">
        <f>'DATA DASH'!D6800</f>
        <v/>
      </c>
      <c r="E6800">
        <f>'DATA DASH'!E6800</f>
        <v/>
      </c>
      <c r="F6800">
        <f>'DATA DASH'!F6800</f>
        <v/>
      </c>
      <c r="G6800">
        <f>'DATA DASH'!G6800</f>
        <v/>
      </c>
      <c r="H6800">
        <f>'DATA DASH'!H6800</f>
        <v/>
      </c>
      <c r="I6800">
        <f>'DATA DASH'!I6800</f>
        <v/>
      </c>
      <c r="J6800">
        <f>'DATA DASH'!J6800</f>
        <v/>
      </c>
      <c r="K6800">
        <f>'DATA DASH'!K6800</f>
        <v/>
      </c>
      <c r="L6800">
        <f>'DATA DASH'!L6800</f>
        <v/>
      </c>
      <c r="M6800">
        <f>'DATA DASH'!M6800</f>
        <v/>
      </c>
    </row>
    <row r="6801">
      <c r="A6801">
        <f>'DATA DASH'!A6801</f>
        <v/>
      </c>
      <c r="B6801">
        <f>'DATA DASH'!B6801</f>
        <v/>
      </c>
      <c r="C6801">
        <f>'DATA DASH'!C6801</f>
        <v/>
      </c>
      <c r="D6801">
        <f>'DATA DASH'!D6801</f>
        <v/>
      </c>
      <c r="E6801">
        <f>'DATA DASH'!E6801</f>
        <v/>
      </c>
      <c r="F6801">
        <f>'DATA DASH'!F6801</f>
        <v/>
      </c>
      <c r="G6801">
        <f>'DATA DASH'!G6801</f>
        <v/>
      </c>
      <c r="H6801">
        <f>'DATA DASH'!H6801</f>
        <v/>
      </c>
      <c r="I6801">
        <f>'DATA DASH'!I6801</f>
        <v/>
      </c>
      <c r="J6801">
        <f>'DATA DASH'!J6801</f>
        <v/>
      </c>
      <c r="K6801">
        <f>'DATA DASH'!K6801</f>
        <v/>
      </c>
      <c r="L6801">
        <f>'DATA DASH'!L6801</f>
        <v/>
      </c>
      <c r="M6801">
        <f>'DATA DASH'!M6801</f>
        <v/>
      </c>
    </row>
    <row r="6802">
      <c r="A6802">
        <f>'DATA DASH'!A6802</f>
        <v/>
      </c>
      <c r="B6802">
        <f>'DATA DASH'!B6802</f>
        <v/>
      </c>
      <c r="C6802">
        <f>'DATA DASH'!C6802</f>
        <v/>
      </c>
      <c r="D6802">
        <f>'DATA DASH'!D6802</f>
        <v/>
      </c>
      <c r="E6802">
        <f>'DATA DASH'!E6802</f>
        <v/>
      </c>
      <c r="F6802">
        <f>'DATA DASH'!F6802</f>
        <v/>
      </c>
      <c r="G6802">
        <f>'DATA DASH'!G6802</f>
        <v/>
      </c>
      <c r="H6802">
        <f>'DATA DASH'!H6802</f>
        <v/>
      </c>
      <c r="I6802">
        <f>'DATA DASH'!I6802</f>
        <v/>
      </c>
      <c r="J6802">
        <f>'DATA DASH'!J6802</f>
        <v/>
      </c>
      <c r="K6802">
        <f>'DATA DASH'!K6802</f>
        <v/>
      </c>
      <c r="L6802">
        <f>'DATA DASH'!L6802</f>
        <v/>
      </c>
      <c r="M6802">
        <f>'DATA DASH'!M6802</f>
        <v/>
      </c>
    </row>
    <row r="6803">
      <c r="A6803">
        <f>'DATA DASH'!A6803</f>
        <v/>
      </c>
      <c r="B6803">
        <f>'DATA DASH'!B6803</f>
        <v/>
      </c>
      <c r="C6803">
        <f>'DATA DASH'!C6803</f>
        <v/>
      </c>
      <c r="D6803">
        <f>'DATA DASH'!D6803</f>
        <v/>
      </c>
      <c r="E6803">
        <f>'DATA DASH'!E6803</f>
        <v/>
      </c>
      <c r="F6803">
        <f>'DATA DASH'!F6803</f>
        <v/>
      </c>
      <c r="G6803">
        <f>'DATA DASH'!G6803</f>
        <v/>
      </c>
      <c r="H6803">
        <f>'DATA DASH'!H6803</f>
        <v/>
      </c>
      <c r="I6803">
        <f>'DATA DASH'!I6803</f>
        <v/>
      </c>
      <c r="J6803">
        <f>'DATA DASH'!J6803</f>
        <v/>
      </c>
      <c r="K6803">
        <f>'DATA DASH'!K6803</f>
        <v/>
      </c>
      <c r="L6803">
        <f>'DATA DASH'!L6803</f>
        <v/>
      </c>
      <c r="M6803">
        <f>'DATA DASH'!M6803</f>
        <v/>
      </c>
    </row>
    <row r="6804">
      <c r="A6804">
        <f>'DATA DASH'!A6804</f>
        <v/>
      </c>
      <c r="B6804">
        <f>'DATA DASH'!B6804</f>
        <v/>
      </c>
      <c r="C6804">
        <f>'DATA DASH'!C6804</f>
        <v/>
      </c>
      <c r="D6804">
        <f>'DATA DASH'!D6804</f>
        <v/>
      </c>
      <c r="E6804">
        <f>'DATA DASH'!E6804</f>
        <v/>
      </c>
      <c r="F6804">
        <f>'DATA DASH'!F6804</f>
        <v/>
      </c>
      <c r="G6804">
        <f>'DATA DASH'!G6804</f>
        <v/>
      </c>
      <c r="H6804">
        <f>'DATA DASH'!H6804</f>
        <v/>
      </c>
      <c r="I6804">
        <f>'DATA DASH'!I6804</f>
        <v/>
      </c>
      <c r="J6804">
        <f>'DATA DASH'!J6804</f>
        <v/>
      </c>
      <c r="K6804">
        <f>'DATA DASH'!K6804</f>
        <v/>
      </c>
      <c r="L6804">
        <f>'DATA DASH'!L6804</f>
        <v/>
      </c>
      <c r="M6804">
        <f>'DATA DASH'!M6804</f>
        <v/>
      </c>
    </row>
    <row r="6805">
      <c r="A6805">
        <f>'DATA DASH'!A6805</f>
        <v/>
      </c>
      <c r="B6805">
        <f>'DATA DASH'!B6805</f>
        <v/>
      </c>
      <c r="C6805">
        <f>'DATA DASH'!C6805</f>
        <v/>
      </c>
      <c r="D6805">
        <f>'DATA DASH'!D6805</f>
        <v/>
      </c>
      <c r="E6805">
        <f>'DATA DASH'!E6805</f>
        <v/>
      </c>
      <c r="F6805">
        <f>'DATA DASH'!F6805</f>
        <v/>
      </c>
      <c r="G6805">
        <f>'DATA DASH'!G6805</f>
        <v/>
      </c>
      <c r="H6805">
        <f>'DATA DASH'!H6805</f>
        <v/>
      </c>
      <c r="I6805">
        <f>'DATA DASH'!I6805</f>
        <v/>
      </c>
      <c r="J6805">
        <f>'DATA DASH'!J6805</f>
        <v/>
      </c>
      <c r="K6805">
        <f>'DATA DASH'!K6805</f>
        <v/>
      </c>
      <c r="L6805">
        <f>'DATA DASH'!L6805</f>
        <v/>
      </c>
      <c r="M6805">
        <f>'DATA DASH'!M6805</f>
        <v/>
      </c>
    </row>
    <row r="6806">
      <c r="A6806">
        <f>'DATA DASH'!A6806</f>
        <v/>
      </c>
      <c r="B6806">
        <f>'DATA DASH'!B6806</f>
        <v/>
      </c>
      <c r="C6806">
        <f>'DATA DASH'!C6806</f>
        <v/>
      </c>
      <c r="D6806">
        <f>'DATA DASH'!D6806</f>
        <v/>
      </c>
      <c r="E6806">
        <f>'DATA DASH'!E6806</f>
        <v/>
      </c>
      <c r="F6806">
        <f>'DATA DASH'!F6806</f>
        <v/>
      </c>
      <c r="G6806">
        <f>'DATA DASH'!G6806</f>
        <v/>
      </c>
      <c r="H6806">
        <f>'DATA DASH'!H6806</f>
        <v/>
      </c>
      <c r="I6806">
        <f>'DATA DASH'!I6806</f>
        <v/>
      </c>
      <c r="J6806">
        <f>'DATA DASH'!J6806</f>
        <v/>
      </c>
      <c r="K6806">
        <f>'DATA DASH'!K6806</f>
        <v/>
      </c>
      <c r="L6806">
        <f>'DATA DASH'!L6806</f>
        <v/>
      </c>
      <c r="M6806">
        <f>'DATA DASH'!M6806</f>
        <v/>
      </c>
    </row>
    <row r="6807">
      <c r="A6807">
        <f>'DATA DASH'!A6807</f>
        <v/>
      </c>
      <c r="B6807">
        <f>'DATA DASH'!B6807</f>
        <v/>
      </c>
      <c r="C6807">
        <f>'DATA DASH'!C6807</f>
        <v/>
      </c>
      <c r="D6807">
        <f>'DATA DASH'!D6807</f>
        <v/>
      </c>
      <c r="E6807">
        <f>'DATA DASH'!E6807</f>
        <v/>
      </c>
      <c r="F6807">
        <f>'DATA DASH'!F6807</f>
        <v/>
      </c>
      <c r="G6807">
        <f>'DATA DASH'!G6807</f>
        <v/>
      </c>
      <c r="H6807">
        <f>'DATA DASH'!H6807</f>
        <v/>
      </c>
      <c r="I6807">
        <f>'DATA DASH'!I6807</f>
        <v/>
      </c>
      <c r="J6807">
        <f>'DATA DASH'!J6807</f>
        <v/>
      </c>
      <c r="K6807">
        <f>'DATA DASH'!K6807</f>
        <v/>
      </c>
      <c r="L6807">
        <f>'DATA DASH'!L6807</f>
        <v/>
      </c>
      <c r="M6807">
        <f>'DATA DASH'!M6807</f>
        <v/>
      </c>
    </row>
    <row r="6808">
      <c r="A6808">
        <f>'DATA DASH'!A6808</f>
        <v/>
      </c>
      <c r="B6808">
        <f>'DATA DASH'!B6808</f>
        <v/>
      </c>
      <c r="C6808">
        <f>'DATA DASH'!C6808</f>
        <v/>
      </c>
      <c r="D6808">
        <f>'DATA DASH'!D6808</f>
        <v/>
      </c>
      <c r="E6808">
        <f>'DATA DASH'!E6808</f>
        <v/>
      </c>
      <c r="F6808">
        <f>'DATA DASH'!F6808</f>
        <v/>
      </c>
      <c r="G6808">
        <f>'DATA DASH'!G6808</f>
        <v/>
      </c>
      <c r="H6808">
        <f>'DATA DASH'!H6808</f>
        <v/>
      </c>
      <c r="I6808">
        <f>'DATA DASH'!I6808</f>
        <v/>
      </c>
      <c r="J6808">
        <f>'DATA DASH'!J6808</f>
        <v/>
      </c>
      <c r="K6808">
        <f>'DATA DASH'!K6808</f>
        <v/>
      </c>
      <c r="L6808">
        <f>'DATA DASH'!L6808</f>
        <v/>
      </c>
      <c r="M6808">
        <f>'DATA DASH'!M6808</f>
        <v/>
      </c>
    </row>
    <row r="6809">
      <c r="A6809">
        <f>'DATA DASH'!A6809</f>
        <v/>
      </c>
      <c r="B6809">
        <f>'DATA DASH'!B6809</f>
        <v/>
      </c>
      <c r="C6809">
        <f>'DATA DASH'!C6809</f>
        <v/>
      </c>
      <c r="D6809">
        <f>'DATA DASH'!D6809</f>
        <v/>
      </c>
      <c r="E6809">
        <f>'DATA DASH'!E6809</f>
        <v/>
      </c>
      <c r="F6809">
        <f>'DATA DASH'!F6809</f>
        <v/>
      </c>
      <c r="G6809">
        <f>'DATA DASH'!G6809</f>
        <v/>
      </c>
      <c r="H6809">
        <f>'DATA DASH'!H6809</f>
        <v/>
      </c>
      <c r="I6809">
        <f>'DATA DASH'!I6809</f>
        <v/>
      </c>
      <c r="J6809">
        <f>'DATA DASH'!J6809</f>
        <v/>
      </c>
      <c r="K6809">
        <f>'DATA DASH'!K6809</f>
        <v/>
      </c>
      <c r="L6809">
        <f>'DATA DASH'!L6809</f>
        <v/>
      </c>
      <c r="M6809">
        <f>'DATA DASH'!M6809</f>
        <v/>
      </c>
    </row>
    <row r="6810">
      <c r="A6810">
        <f>'DATA DASH'!A6810</f>
        <v/>
      </c>
      <c r="B6810">
        <f>'DATA DASH'!B6810</f>
        <v/>
      </c>
      <c r="C6810">
        <f>'DATA DASH'!C6810</f>
        <v/>
      </c>
      <c r="D6810">
        <f>'DATA DASH'!D6810</f>
        <v/>
      </c>
      <c r="E6810">
        <f>'DATA DASH'!E6810</f>
        <v/>
      </c>
      <c r="F6810">
        <f>'DATA DASH'!F6810</f>
        <v/>
      </c>
      <c r="G6810">
        <f>'DATA DASH'!G6810</f>
        <v/>
      </c>
      <c r="H6810">
        <f>'DATA DASH'!H6810</f>
        <v/>
      </c>
      <c r="I6810">
        <f>'DATA DASH'!I6810</f>
        <v/>
      </c>
      <c r="J6810">
        <f>'DATA DASH'!J6810</f>
        <v/>
      </c>
      <c r="K6810">
        <f>'DATA DASH'!K6810</f>
        <v/>
      </c>
      <c r="L6810">
        <f>'DATA DASH'!L6810</f>
        <v/>
      </c>
      <c r="M6810">
        <f>'DATA DASH'!M6810</f>
        <v/>
      </c>
    </row>
    <row r="6811">
      <c r="A6811">
        <f>'DATA DASH'!A6811</f>
        <v/>
      </c>
      <c r="B6811">
        <f>'DATA DASH'!B6811</f>
        <v/>
      </c>
      <c r="C6811">
        <f>'DATA DASH'!C6811</f>
        <v/>
      </c>
      <c r="D6811">
        <f>'DATA DASH'!D6811</f>
        <v/>
      </c>
      <c r="E6811">
        <f>'DATA DASH'!E6811</f>
        <v/>
      </c>
      <c r="F6811">
        <f>'DATA DASH'!F6811</f>
        <v/>
      </c>
      <c r="G6811">
        <f>'DATA DASH'!G6811</f>
        <v/>
      </c>
      <c r="H6811">
        <f>'DATA DASH'!H6811</f>
        <v/>
      </c>
      <c r="I6811">
        <f>'DATA DASH'!I6811</f>
        <v/>
      </c>
      <c r="J6811">
        <f>'DATA DASH'!J6811</f>
        <v/>
      </c>
      <c r="K6811">
        <f>'DATA DASH'!K6811</f>
        <v/>
      </c>
      <c r="L6811">
        <f>'DATA DASH'!L6811</f>
        <v/>
      </c>
      <c r="M6811">
        <f>'DATA DASH'!M6811</f>
        <v/>
      </c>
    </row>
    <row r="6812">
      <c r="A6812">
        <f>'DATA DASH'!A6812</f>
        <v/>
      </c>
      <c r="B6812">
        <f>'DATA DASH'!B6812</f>
        <v/>
      </c>
      <c r="C6812">
        <f>'DATA DASH'!C6812</f>
        <v/>
      </c>
      <c r="D6812">
        <f>'DATA DASH'!D6812</f>
        <v/>
      </c>
      <c r="E6812">
        <f>'DATA DASH'!E6812</f>
        <v/>
      </c>
      <c r="F6812">
        <f>'DATA DASH'!F6812</f>
        <v/>
      </c>
      <c r="G6812">
        <f>'DATA DASH'!G6812</f>
        <v/>
      </c>
      <c r="H6812">
        <f>'DATA DASH'!H6812</f>
        <v/>
      </c>
      <c r="I6812">
        <f>'DATA DASH'!I6812</f>
        <v/>
      </c>
      <c r="J6812">
        <f>'DATA DASH'!J6812</f>
        <v/>
      </c>
      <c r="K6812">
        <f>'DATA DASH'!K6812</f>
        <v/>
      </c>
      <c r="L6812">
        <f>'DATA DASH'!L6812</f>
        <v/>
      </c>
      <c r="M6812">
        <f>'DATA DASH'!M6812</f>
        <v/>
      </c>
    </row>
    <row r="6813">
      <c r="A6813">
        <f>'DATA DASH'!A6813</f>
        <v/>
      </c>
      <c r="B6813">
        <f>'DATA DASH'!B6813</f>
        <v/>
      </c>
      <c r="C6813">
        <f>'DATA DASH'!C6813</f>
        <v/>
      </c>
      <c r="D6813">
        <f>'DATA DASH'!D6813</f>
        <v/>
      </c>
      <c r="E6813">
        <f>'DATA DASH'!E6813</f>
        <v/>
      </c>
      <c r="F6813">
        <f>'DATA DASH'!F6813</f>
        <v/>
      </c>
      <c r="G6813">
        <f>'DATA DASH'!G6813</f>
        <v/>
      </c>
      <c r="H6813">
        <f>'DATA DASH'!H6813</f>
        <v/>
      </c>
      <c r="I6813">
        <f>'DATA DASH'!I6813</f>
        <v/>
      </c>
      <c r="J6813">
        <f>'DATA DASH'!J6813</f>
        <v/>
      </c>
      <c r="K6813">
        <f>'DATA DASH'!K6813</f>
        <v/>
      </c>
      <c r="L6813">
        <f>'DATA DASH'!L6813</f>
        <v/>
      </c>
      <c r="M6813">
        <f>'DATA DASH'!M6813</f>
        <v/>
      </c>
    </row>
    <row r="6814">
      <c r="A6814">
        <f>'DATA DASH'!A6814</f>
        <v/>
      </c>
      <c r="B6814">
        <f>'DATA DASH'!B6814</f>
        <v/>
      </c>
      <c r="C6814">
        <f>'DATA DASH'!C6814</f>
        <v/>
      </c>
      <c r="D6814">
        <f>'DATA DASH'!D6814</f>
        <v/>
      </c>
      <c r="E6814">
        <f>'DATA DASH'!E6814</f>
        <v/>
      </c>
      <c r="F6814">
        <f>'DATA DASH'!F6814</f>
        <v/>
      </c>
      <c r="G6814">
        <f>'DATA DASH'!G6814</f>
        <v/>
      </c>
      <c r="H6814">
        <f>'DATA DASH'!H6814</f>
        <v/>
      </c>
      <c r="I6814">
        <f>'DATA DASH'!I6814</f>
        <v/>
      </c>
      <c r="J6814">
        <f>'DATA DASH'!J6814</f>
        <v/>
      </c>
      <c r="K6814">
        <f>'DATA DASH'!K6814</f>
        <v/>
      </c>
      <c r="L6814">
        <f>'DATA DASH'!L6814</f>
        <v/>
      </c>
      <c r="M6814">
        <f>'DATA DASH'!M6814</f>
        <v/>
      </c>
    </row>
    <row r="6815">
      <c r="A6815">
        <f>'DATA DASH'!A6815</f>
        <v/>
      </c>
      <c r="B6815">
        <f>'DATA DASH'!B6815</f>
        <v/>
      </c>
      <c r="C6815">
        <f>'DATA DASH'!C6815</f>
        <v/>
      </c>
      <c r="D6815">
        <f>'DATA DASH'!D6815</f>
        <v/>
      </c>
      <c r="E6815">
        <f>'DATA DASH'!E6815</f>
        <v/>
      </c>
      <c r="F6815">
        <f>'DATA DASH'!F6815</f>
        <v/>
      </c>
      <c r="G6815">
        <f>'DATA DASH'!G6815</f>
        <v/>
      </c>
      <c r="H6815">
        <f>'DATA DASH'!H6815</f>
        <v/>
      </c>
      <c r="I6815">
        <f>'DATA DASH'!I6815</f>
        <v/>
      </c>
      <c r="J6815">
        <f>'DATA DASH'!J6815</f>
        <v/>
      </c>
      <c r="K6815">
        <f>'DATA DASH'!K6815</f>
        <v/>
      </c>
      <c r="L6815">
        <f>'DATA DASH'!L6815</f>
        <v/>
      </c>
      <c r="M6815">
        <f>'DATA DASH'!M6815</f>
        <v/>
      </c>
    </row>
    <row r="6816">
      <c r="A6816">
        <f>'DATA DASH'!A6816</f>
        <v/>
      </c>
      <c r="B6816">
        <f>'DATA DASH'!B6816</f>
        <v/>
      </c>
      <c r="C6816">
        <f>'DATA DASH'!C6816</f>
        <v/>
      </c>
      <c r="D6816">
        <f>'DATA DASH'!D6816</f>
        <v/>
      </c>
      <c r="E6816">
        <f>'DATA DASH'!E6816</f>
        <v/>
      </c>
      <c r="F6816">
        <f>'DATA DASH'!F6816</f>
        <v/>
      </c>
      <c r="G6816">
        <f>'DATA DASH'!G6816</f>
        <v/>
      </c>
      <c r="H6816">
        <f>'DATA DASH'!H6816</f>
        <v/>
      </c>
      <c r="I6816">
        <f>'DATA DASH'!I6816</f>
        <v/>
      </c>
      <c r="J6816">
        <f>'DATA DASH'!J6816</f>
        <v/>
      </c>
      <c r="K6816">
        <f>'DATA DASH'!K6816</f>
        <v/>
      </c>
      <c r="L6816">
        <f>'DATA DASH'!L6816</f>
        <v/>
      </c>
      <c r="M6816">
        <f>'DATA DASH'!M6816</f>
        <v/>
      </c>
    </row>
    <row r="6817">
      <c r="A6817">
        <f>'DATA DASH'!A6817</f>
        <v/>
      </c>
      <c r="B6817">
        <f>'DATA DASH'!B6817</f>
        <v/>
      </c>
      <c r="C6817">
        <f>'DATA DASH'!C6817</f>
        <v/>
      </c>
      <c r="D6817">
        <f>'DATA DASH'!D6817</f>
        <v/>
      </c>
      <c r="E6817">
        <f>'DATA DASH'!E6817</f>
        <v/>
      </c>
      <c r="F6817">
        <f>'DATA DASH'!F6817</f>
        <v/>
      </c>
      <c r="G6817">
        <f>'DATA DASH'!G6817</f>
        <v/>
      </c>
      <c r="H6817">
        <f>'DATA DASH'!H6817</f>
        <v/>
      </c>
      <c r="I6817">
        <f>'DATA DASH'!I6817</f>
        <v/>
      </c>
      <c r="J6817">
        <f>'DATA DASH'!J6817</f>
        <v/>
      </c>
      <c r="K6817">
        <f>'DATA DASH'!K6817</f>
        <v/>
      </c>
      <c r="L6817">
        <f>'DATA DASH'!L6817</f>
        <v/>
      </c>
      <c r="M6817">
        <f>'DATA DASH'!M6817</f>
        <v/>
      </c>
    </row>
    <row r="6818">
      <c r="A6818">
        <f>'DATA DASH'!A6818</f>
        <v/>
      </c>
      <c r="B6818">
        <f>'DATA DASH'!B6818</f>
        <v/>
      </c>
      <c r="C6818">
        <f>'DATA DASH'!C6818</f>
        <v/>
      </c>
      <c r="D6818">
        <f>'DATA DASH'!D6818</f>
        <v/>
      </c>
      <c r="E6818">
        <f>'DATA DASH'!E6818</f>
        <v/>
      </c>
      <c r="F6818">
        <f>'DATA DASH'!F6818</f>
        <v/>
      </c>
      <c r="G6818">
        <f>'DATA DASH'!G6818</f>
        <v/>
      </c>
      <c r="H6818">
        <f>'DATA DASH'!H6818</f>
        <v/>
      </c>
      <c r="I6818">
        <f>'DATA DASH'!I6818</f>
        <v/>
      </c>
      <c r="J6818">
        <f>'DATA DASH'!J6818</f>
        <v/>
      </c>
      <c r="K6818">
        <f>'DATA DASH'!K6818</f>
        <v/>
      </c>
      <c r="L6818">
        <f>'DATA DASH'!L6818</f>
        <v/>
      </c>
      <c r="M6818">
        <f>'DATA DASH'!M6818</f>
        <v/>
      </c>
    </row>
    <row r="6819">
      <c r="A6819">
        <f>'DATA DASH'!A6819</f>
        <v/>
      </c>
      <c r="B6819">
        <f>'DATA DASH'!B6819</f>
        <v/>
      </c>
      <c r="C6819">
        <f>'DATA DASH'!C6819</f>
        <v/>
      </c>
      <c r="D6819">
        <f>'DATA DASH'!D6819</f>
        <v/>
      </c>
      <c r="E6819">
        <f>'DATA DASH'!E6819</f>
        <v/>
      </c>
      <c r="F6819">
        <f>'DATA DASH'!F6819</f>
        <v/>
      </c>
      <c r="G6819">
        <f>'DATA DASH'!G6819</f>
        <v/>
      </c>
      <c r="H6819">
        <f>'DATA DASH'!H6819</f>
        <v/>
      </c>
      <c r="I6819">
        <f>'DATA DASH'!I6819</f>
        <v/>
      </c>
      <c r="J6819">
        <f>'DATA DASH'!J6819</f>
        <v/>
      </c>
      <c r="K6819">
        <f>'DATA DASH'!K6819</f>
        <v/>
      </c>
      <c r="L6819">
        <f>'DATA DASH'!L6819</f>
        <v/>
      </c>
      <c r="M6819">
        <f>'DATA DASH'!M6819</f>
        <v/>
      </c>
    </row>
    <row r="6820">
      <c r="A6820">
        <f>'DATA DASH'!A6820</f>
        <v/>
      </c>
      <c r="B6820">
        <f>'DATA DASH'!B6820</f>
        <v/>
      </c>
      <c r="C6820">
        <f>'DATA DASH'!C6820</f>
        <v/>
      </c>
      <c r="D6820">
        <f>'DATA DASH'!D6820</f>
        <v/>
      </c>
      <c r="E6820">
        <f>'DATA DASH'!E6820</f>
        <v/>
      </c>
      <c r="F6820">
        <f>'DATA DASH'!F6820</f>
        <v/>
      </c>
      <c r="G6820">
        <f>'DATA DASH'!G6820</f>
        <v/>
      </c>
      <c r="H6820">
        <f>'DATA DASH'!H6820</f>
        <v/>
      </c>
      <c r="I6820">
        <f>'DATA DASH'!I6820</f>
        <v/>
      </c>
      <c r="J6820">
        <f>'DATA DASH'!J6820</f>
        <v/>
      </c>
      <c r="K6820">
        <f>'DATA DASH'!K6820</f>
        <v/>
      </c>
      <c r="L6820">
        <f>'DATA DASH'!L6820</f>
        <v/>
      </c>
      <c r="M6820">
        <f>'DATA DASH'!M6820</f>
        <v/>
      </c>
    </row>
    <row r="6821">
      <c r="A6821">
        <f>'DATA DASH'!A6821</f>
        <v/>
      </c>
      <c r="B6821">
        <f>'DATA DASH'!B6821</f>
        <v/>
      </c>
      <c r="C6821">
        <f>'DATA DASH'!C6821</f>
        <v/>
      </c>
      <c r="D6821">
        <f>'DATA DASH'!D6821</f>
        <v/>
      </c>
      <c r="E6821">
        <f>'DATA DASH'!E6821</f>
        <v/>
      </c>
      <c r="F6821">
        <f>'DATA DASH'!F6821</f>
        <v/>
      </c>
      <c r="G6821">
        <f>'DATA DASH'!G6821</f>
        <v/>
      </c>
      <c r="H6821">
        <f>'DATA DASH'!H6821</f>
        <v/>
      </c>
      <c r="I6821">
        <f>'DATA DASH'!I6821</f>
        <v/>
      </c>
      <c r="J6821">
        <f>'DATA DASH'!J6821</f>
        <v/>
      </c>
      <c r="K6821">
        <f>'DATA DASH'!K6821</f>
        <v/>
      </c>
      <c r="L6821">
        <f>'DATA DASH'!L6821</f>
        <v/>
      </c>
      <c r="M6821">
        <f>'DATA DASH'!M6821</f>
        <v/>
      </c>
    </row>
    <row r="6822">
      <c r="A6822">
        <f>'DATA DASH'!A6822</f>
        <v/>
      </c>
      <c r="B6822">
        <f>'DATA DASH'!B6822</f>
        <v/>
      </c>
      <c r="C6822">
        <f>'DATA DASH'!C6822</f>
        <v/>
      </c>
      <c r="D6822">
        <f>'DATA DASH'!D6822</f>
        <v/>
      </c>
      <c r="E6822">
        <f>'DATA DASH'!E6822</f>
        <v/>
      </c>
      <c r="F6822">
        <f>'DATA DASH'!F6822</f>
        <v/>
      </c>
      <c r="G6822">
        <f>'DATA DASH'!G6822</f>
        <v/>
      </c>
      <c r="H6822">
        <f>'DATA DASH'!H6822</f>
        <v/>
      </c>
      <c r="I6822">
        <f>'DATA DASH'!I6822</f>
        <v/>
      </c>
      <c r="J6822">
        <f>'DATA DASH'!J6822</f>
        <v/>
      </c>
      <c r="K6822">
        <f>'DATA DASH'!K6822</f>
        <v/>
      </c>
      <c r="L6822">
        <f>'DATA DASH'!L6822</f>
        <v/>
      </c>
      <c r="M6822">
        <f>'DATA DASH'!M6822</f>
        <v/>
      </c>
    </row>
    <row r="6823">
      <c r="A6823">
        <f>'DATA DASH'!A6823</f>
        <v/>
      </c>
      <c r="B6823">
        <f>'DATA DASH'!B6823</f>
        <v/>
      </c>
      <c r="C6823">
        <f>'DATA DASH'!C6823</f>
        <v/>
      </c>
      <c r="D6823">
        <f>'DATA DASH'!D6823</f>
        <v/>
      </c>
      <c r="E6823">
        <f>'DATA DASH'!E6823</f>
        <v/>
      </c>
      <c r="F6823">
        <f>'DATA DASH'!F6823</f>
        <v/>
      </c>
      <c r="G6823">
        <f>'DATA DASH'!G6823</f>
        <v/>
      </c>
      <c r="H6823">
        <f>'DATA DASH'!H6823</f>
        <v/>
      </c>
      <c r="I6823">
        <f>'DATA DASH'!I6823</f>
        <v/>
      </c>
      <c r="J6823">
        <f>'DATA DASH'!J6823</f>
        <v/>
      </c>
      <c r="K6823">
        <f>'DATA DASH'!K6823</f>
        <v/>
      </c>
      <c r="L6823">
        <f>'DATA DASH'!L6823</f>
        <v/>
      </c>
      <c r="M6823">
        <f>'DATA DASH'!M6823</f>
        <v/>
      </c>
    </row>
    <row r="6824">
      <c r="A6824">
        <f>'DATA DASH'!A6824</f>
        <v/>
      </c>
      <c r="B6824">
        <f>'DATA DASH'!B6824</f>
        <v/>
      </c>
      <c r="C6824">
        <f>'DATA DASH'!C6824</f>
        <v/>
      </c>
      <c r="D6824">
        <f>'DATA DASH'!D6824</f>
        <v/>
      </c>
      <c r="E6824">
        <f>'DATA DASH'!E6824</f>
        <v/>
      </c>
      <c r="F6824">
        <f>'DATA DASH'!F6824</f>
        <v/>
      </c>
      <c r="G6824">
        <f>'DATA DASH'!G6824</f>
        <v/>
      </c>
      <c r="H6824">
        <f>'DATA DASH'!H6824</f>
        <v/>
      </c>
      <c r="I6824">
        <f>'DATA DASH'!I6824</f>
        <v/>
      </c>
      <c r="J6824">
        <f>'DATA DASH'!J6824</f>
        <v/>
      </c>
      <c r="K6824">
        <f>'DATA DASH'!K6824</f>
        <v/>
      </c>
      <c r="L6824">
        <f>'DATA DASH'!L6824</f>
        <v/>
      </c>
      <c r="M6824">
        <f>'DATA DASH'!M6824</f>
        <v/>
      </c>
    </row>
    <row r="6825">
      <c r="A6825">
        <f>'DATA DASH'!A6825</f>
        <v/>
      </c>
      <c r="B6825">
        <f>'DATA DASH'!B6825</f>
        <v/>
      </c>
      <c r="C6825">
        <f>'DATA DASH'!C6825</f>
        <v/>
      </c>
      <c r="D6825">
        <f>'DATA DASH'!D6825</f>
        <v/>
      </c>
      <c r="E6825">
        <f>'DATA DASH'!E6825</f>
        <v/>
      </c>
      <c r="F6825">
        <f>'DATA DASH'!F6825</f>
        <v/>
      </c>
      <c r="G6825">
        <f>'DATA DASH'!G6825</f>
        <v/>
      </c>
      <c r="H6825">
        <f>'DATA DASH'!H6825</f>
        <v/>
      </c>
      <c r="I6825">
        <f>'DATA DASH'!I6825</f>
        <v/>
      </c>
      <c r="J6825">
        <f>'DATA DASH'!J6825</f>
        <v/>
      </c>
      <c r="K6825">
        <f>'DATA DASH'!K6825</f>
        <v/>
      </c>
      <c r="L6825">
        <f>'DATA DASH'!L6825</f>
        <v/>
      </c>
      <c r="M6825">
        <f>'DATA DASH'!M6825</f>
        <v/>
      </c>
    </row>
    <row r="6826">
      <c r="A6826">
        <f>'DATA DASH'!A6826</f>
        <v/>
      </c>
      <c r="B6826">
        <f>'DATA DASH'!B6826</f>
        <v/>
      </c>
      <c r="C6826">
        <f>'DATA DASH'!C6826</f>
        <v/>
      </c>
      <c r="D6826">
        <f>'DATA DASH'!D6826</f>
        <v/>
      </c>
      <c r="E6826">
        <f>'DATA DASH'!E6826</f>
        <v/>
      </c>
      <c r="F6826">
        <f>'DATA DASH'!F6826</f>
        <v/>
      </c>
      <c r="G6826">
        <f>'DATA DASH'!G6826</f>
        <v/>
      </c>
      <c r="H6826">
        <f>'DATA DASH'!H6826</f>
        <v/>
      </c>
      <c r="I6826">
        <f>'DATA DASH'!I6826</f>
        <v/>
      </c>
      <c r="J6826">
        <f>'DATA DASH'!J6826</f>
        <v/>
      </c>
      <c r="K6826">
        <f>'DATA DASH'!K6826</f>
        <v/>
      </c>
      <c r="L6826">
        <f>'DATA DASH'!L6826</f>
        <v/>
      </c>
      <c r="M6826">
        <f>'DATA DASH'!M6826</f>
        <v/>
      </c>
    </row>
    <row r="6827">
      <c r="A6827">
        <f>'DATA DASH'!A6827</f>
        <v/>
      </c>
      <c r="B6827">
        <f>'DATA DASH'!B6827</f>
        <v/>
      </c>
      <c r="C6827">
        <f>'DATA DASH'!C6827</f>
        <v/>
      </c>
      <c r="D6827">
        <f>'DATA DASH'!D6827</f>
        <v/>
      </c>
      <c r="E6827">
        <f>'DATA DASH'!E6827</f>
        <v/>
      </c>
      <c r="F6827">
        <f>'DATA DASH'!F6827</f>
        <v/>
      </c>
      <c r="G6827">
        <f>'DATA DASH'!G6827</f>
        <v/>
      </c>
      <c r="H6827">
        <f>'DATA DASH'!H6827</f>
        <v/>
      </c>
      <c r="I6827">
        <f>'DATA DASH'!I6827</f>
        <v/>
      </c>
      <c r="J6827">
        <f>'DATA DASH'!J6827</f>
        <v/>
      </c>
      <c r="K6827">
        <f>'DATA DASH'!K6827</f>
        <v/>
      </c>
      <c r="L6827">
        <f>'DATA DASH'!L6827</f>
        <v/>
      </c>
      <c r="M6827">
        <f>'DATA DASH'!M6827</f>
        <v/>
      </c>
    </row>
    <row r="6828">
      <c r="A6828">
        <f>'DATA DASH'!A6828</f>
        <v/>
      </c>
      <c r="B6828">
        <f>'DATA DASH'!B6828</f>
        <v/>
      </c>
      <c r="C6828">
        <f>'DATA DASH'!C6828</f>
        <v/>
      </c>
      <c r="D6828">
        <f>'DATA DASH'!D6828</f>
        <v/>
      </c>
      <c r="E6828">
        <f>'DATA DASH'!E6828</f>
        <v/>
      </c>
      <c r="F6828">
        <f>'DATA DASH'!F6828</f>
        <v/>
      </c>
      <c r="G6828">
        <f>'DATA DASH'!G6828</f>
        <v/>
      </c>
      <c r="H6828">
        <f>'DATA DASH'!H6828</f>
        <v/>
      </c>
      <c r="I6828">
        <f>'DATA DASH'!I6828</f>
        <v/>
      </c>
      <c r="J6828">
        <f>'DATA DASH'!J6828</f>
        <v/>
      </c>
      <c r="K6828">
        <f>'DATA DASH'!K6828</f>
        <v/>
      </c>
      <c r="L6828">
        <f>'DATA DASH'!L6828</f>
        <v/>
      </c>
      <c r="M6828">
        <f>'DATA DASH'!M6828</f>
        <v/>
      </c>
    </row>
    <row r="6829">
      <c r="A6829">
        <f>'DATA DASH'!A6829</f>
        <v/>
      </c>
      <c r="B6829">
        <f>'DATA DASH'!B6829</f>
        <v/>
      </c>
      <c r="C6829">
        <f>'DATA DASH'!C6829</f>
        <v/>
      </c>
      <c r="D6829">
        <f>'DATA DASH'!D6829</f>
        <v/>
      </c>
      <c r="E6829">
        <f>'DATA DASH'!E6829</f>
        <v/>
      </c>
      <c r="F6829">
        <f>'DATA DASH'!F6829</f>
        <v/>
      </c>
      <c r="G6829">
        <f>'DATA DASH'!G6829</f>
        <v/>
      </c>
      <c r="H6829">
        <f>'DATA DASH'!H6829</f>
        <v/>
      </c>
      <c r="I6829">
        <f>'DATA DASH'!I6829</f>
        <v/>
      </c>
      <c r="J6829">
        <f>'DATA DASH'!J6829</f>
        <v/>
      </c>
      <c r="K6829">
        <f>'DATA DASH'!K6829</f>
        <v/>
      </c>
      <c r="L6829">
        <f>'DATA DASH'!L6829</f>
        <v/>
      </c>
      <c r="M6829">
        <f>'DATA DASH'!M6829</f>
        <v/>
      </c>
    </row>
    <row r="6830">
      <c r="A6830">
        <f>'DATA DASH'!A6830</f>
        <v/>
      </c>
      <c r="B6830">
        <f>'DATA DASH'!B6830</f>
        <v/>
      </c>
      <c r="C6830">
        <f>'DATA DASH'!C6830</f>
        <v/>
      </c>
      <c r="D6830">
        <f>'DATA DASH'!D6830</f>
        <v/>
      </c>
      <c r="E6830">
        <f>'DATA DASH'!E6830</f>
        <v/>
      </c>
      <c r="F6830">
        <f>'DATA DASH'!F6830</f>
        <v/>
      </c>
      <c r="G6830">
        <f>'DATA DASH'!G6830</f>
        <v/>
      </c>
      <c r="H6830">
        <f>'DATA DASH'!H6830</f>
        <v/>
      </c>
      <c r="I6830">
        <f>'DATA DASH'!I6830</f>
        <v/>
      </c>
      <c r="J6830">
        <f>'DATA DASH'!J6830</f>
        <v/>
      </c>
      <c r="K6830">
        <f>'DATA DASH'!K6830</f>
        <v/>
      </c>
      <c r="L6830">
        <f>'DATA DASH'!L6830</f>
        <v/>
      </c>
      <c r="M6830">
        <f>'DATA DASH'!M6830</f>
        <v/>
      </c>
    </row>
    <row r="6831">
      <c r="A6831">
        <f>'DATA DASH'!A6831</f>
        <v/>
      </c>
      <c r="B6831">
        <f>'DATA DASH'!B6831</f>
        <v/>
      </c>
      <c r="C6831">
        <f>'DATA DASH'!C6831</f>
        <v/>
      </c>
      <c r="D6831">
        <f>'DATA DASH'!D6831</f>
        <v/>
      </c>
      <c r="E6831">
        <f>'DATA DASH'!E6831</f>
        <v/>
      </c>
      <c r="F6831">
        <f>'DATA DASH'!F6831</f>
        <v/>
      </c>
      <c r="G6831">
        <f>'DATA DASH'!G6831</f>
        <v/>
      </c>
      <c r="H6831">
        <f>'DATA DASH'!H6831</f>
        <v/>
      </c>
      <c r="I6831">
        <f>'DATA DASH'!I6831</f>
        <v/>
      </c>
      <c r="J6831">
        <f>'DATA DASH'!J6831</f>
        <v/>
      </c>
      <c r="K6831">
        <f>'DATA DASH'!K6831</f>
        <v/>
      </c>
      <c r="L6831">
        <f>'DATA DASH'!L6831</f>
        <v/>
      </c>
      <c r="M6831">
        <f>'DATA DASH'!M6831</f>
        <v/>
      </c>
    </row>
    <row r="6832">
      <c r="A6832">
        <f>'DATA DASH'!A6832</f>
        <v/>
      </c>
      <c r="B6832">
        <f>'DATA DASH'!B6832</f>
        <v/>
      </c>
      <c r="C6832">
        <f>'DATA DASH'!C6832</f>
        <v/>
      </c>
      <c r="D6832">
        <f>'DATA DASH'!D6832</f>
        <v/>
      </c>
      <c r="E6832">
        <f>'DATA DASH'!E6832</f>
        <v/>
      </c>
      <c r="F6832">
        <f>'DATA DASH'!F6832</f>
        <v/>
      </c>
      <c r="G6832">
        <f>'DATA DASH'!G6832</f>
        <v/>
      </c>
      <c r="H6832">
        <f>'DATA DASH'!H6832</f>
        <v/>
      </c>
      <c r="I6832">
        <f>'DATA DASH'!I6832</f>
        <v/>
      </c>
      <c r="J6832">
        <f>'DATA DASH'!J6832</f>
        <v/>
      </c>
      <c r="K6832">
        <f>'DATA DASH'!K6832</f>
        <v/>
      </c>
      <c r="L6832">
        <f>'DATA DASH'!L6832</f>
        <v/>
      </c>
      <c r="M6832">
        <f>'DATA DASH'!M6832</f>
        <v/>
      </c>
    </row>
    <row r="6833">
      <c r="A6833">
        <f>'DATA DASH'!A6833</f>
        <v/>
      </c>
      <c r="B6833">
        <f>'DATA DASH'!B6833</f>
        <v/>
      </c>
      <c r="C6833">
        <f>'DATA DASH'!C6833</f>
        <v/>
      </c>
      <c r="D6833">
        <f>'DATA DASH'!D6833</f>
        <v/>
      </c>
      <c r="E6833">
        <f>'DATA DASH'!E6833</f>
        <v/>
      </c>
      <c r="F6833">
        <f>'DATA DASH'!F6833</f>
        <v/>
      </c>
      <c r="G6833">
        <f>'DATA DASH'!G6833</f>
        <v/>
      </c>
      <c r="H6833">
        <f>'DATA DASH'!H6833</f>
        <v/>
      </c>
      <c r="I6833">
        <f>'DATA DASH'!I6833</f>
        <v/>
      </c>
      <c r="J6833">
        <f>'DATA DASH'!J6833</f>
        <v/>
      </c>
      <c r="K6833">
        <f>'DATA DASH'!K6833</f>
        <v/>
      </c>
      <c r="L6833">
        <f>'DATA DASH'!L6833</f>
        <v/>
      </c>
      <c r="M6833">
        <f>'DATA DASH'!M6833</f>
        <v/>
      </c>
    </row>
    <row r="6834">
      <c r="A6834">
        <f>'DATA DASH'!A6834</f>
        <v/>
      </c>
      <c r="B6834">
        <f>'DATA DASH'!B6834</f>
        <v/>
      </c>
      <c r="C6834">
        <f>'DATA DASH'!C6834</f>
        <v/>
      </c>
      <c r="D6834">
        <f>'DATA DASH'!D6834</f>
        <v/>
      </c>
      <c r="E6834">
        <f>'DATA DASH'!E6834</f>
        <v/>
      </c>
      <c r="F6834">
        <f>'DATA DASH'!F6834</f>
        <v/>
      </c>
      <c r="G6834">
        <f>'DATA DASH'!G6834</f>
        <v/>
      </c>
      <c r="H6834">
        <f>'DATA DASH'!H6834</f>
        <v/>
      </c>
      <c r="I6834">
        <f>'DATA DASH'!I6834</f>
        <v/>
      </c>
      <c r="J6834">
        <f>'DATA DASH'!J6834</f>
        <v/>
      </c>
      <c r="K6834">
        <f>'DATA DASH'!K6834</f>
        <v/>
      </c>
      <c r="L6834">
        <f>'DATA DASH'!L6834</f>
        <v/>
      </c>
      <c r="M6834">
        <f>'DATA DASH'!M6834</f>
        <v/>
      </c>
    </row>
    <row r="6835">
      <c r="A6835">
        <f>'DATA DASH'!A6835</f>
        <v/>
      </c>
      <c r="B6835">
        <f>'DATA DASH'!B6835</f>
        <v/>
      </c>
      <c r="C6835">
        <f>'DATA DASH'!C6835</f>
        <v/>
      </c>
      <c r="D6835">
        <f>'DATA DASH'!D6835</f>
        <v/>
      </c>
      <c r="E6835">
        <f>'DATA DASH'!E6835</f>
        <v/>
      </c>
      <c r="F6835">
        <f>'DATA DASH'!F6835</f>
        <v/>
      </c>
      <c r="G6835">
        <f>'DATA DASH'!G6835</f>
        <v/>
      </c>
      <c r="H6835">
        <f>'DATA DASH'!H6835</f>
        <v/>
      </c>
      <c r="I6835">
        <f>'DATA DASH'!I6835</f>
        <v/>
      </c>
      <c r="J6835">
        <f>'DATA DASH'!J6835</f>
        <v/>
      </c>
      <c r="K6835">
        <f>'DATA DASH'!K6835</f>
        <v/>
      </c>
      <c r="L6835">
        <f>'DATA DASH'!L6835</f>
        <v/>
      </c>
      <c r="M6835">
        <f>'DATA DASH'!M6835</f>
        <v/>
      </c>
    </row>
    <row r="6836">
      <c r="A6836">
        <f>'DATA DASH'!A6836</f>
        <v/>
      </c>
      <c r="B6836">
        <f>'DATA DASH'!B6836</f>
        <v/>
      </c>
      <c r="C6836">
        <f>'DATA DASH'!C6836</f>
        <v/>
      </c>
      <c r="D6836">
        <f>'DATA DASH'!D6836</f>
        <v/>
      </c>
      <c r="E6836">
        <f>'DATA DASH'!E6836</f>
        <v/>
      </c>
      <c r="F6836">
        <f>'DATA DASH'!F6836</f>
        <v/>
      </c>
      <c r="G6836">
        <f>'DATA DASH'!G6836</f>
        <v/>
      </c>
      <c r="H6836">
        <f>'DATA DASH'!H6836</f>
        <v/>
      </c>
      <c r="I6836">
        <f>'DATA DASH'!I6836</f>
        <v/>
      </c>
      <c r="J6836">
        <f>'DATA DASH'!J6836</f>
        <v/>
      </c>
      <c r="K6836">
        <f>'DATA DASH'!K6836</f>
        <v/>
      </c>
      <c r="L6836">
        <f>'DATA DASH'!L6836</f>
        <v/>
      </c>
      <c r="M6836">
        <f>'DATA DASH'!M6836</f>
        <v/>
      </c>
    </row>
    <row r="6837">
      <c r="A6837">
        <f>'DATA DASH'!A6837</f>
        <v/>
      </c>
      <c r="B6837">
        <f>'DATA DASH'!B6837</f>
        <v/>
      </c>
      <c r="C6837">
        <f>'DATA DASH'!C6837</f>
        <v/>
      </c>
      <c r="D6837">
        <f>'DATA DASH'!D6837</f>
        <v/>
      </c>
      <c r="E6837">
        <f>'DATA DASH'!E6837</f>
        <v/>
      </c>
      <c r="F6837">
        <f>'DATA DASH'!F6837</f>
        <v/>
      </c>
      <c r="G6837">
        <f>'DATA DASH'!G6837</f>
        <v/>
      </c>
      <c r="H6837">
        <f>'DATA DASH'!H6837</f>
        <v/>
      </c>
      <c r="I6837">
        <f>'DATA DASH'!I6837</f>
        <v/>
      </c>
      <c r="J6837">
        <f>'DATA DASH'!J6837</f>
        <v/>
      </c>
      <c r="K6837">
        <f>'DATA DASH'!K6837</f>
        <v/>
      </c>
      <c r="L6837">
        <f>'DATA DASH'!L6837</f>
        <v/>
      </c>
      <c r="M6837">
        <f>'DATA DASH'!M6837</f>
        <v/>
      </c>
    </row>
    <row r="6838">
      <c r="A6838">
        <f>'DATA DASH'!A6838</f>
        <v/>
      </c>
      <c r="B6838">
        <f>'DATA DASH'!B6838</f>
        <v/>
      </c>
      <c r="C6838">
        <f>'DATA DASH'!C6838</f>
        <v/>
      </c>
      <c r="D6838">
        <f>'DATA DASH'!D6838</f>
        <v/>
      </c>
      <c r="E6838">
        <f>'DATA DASH'!E6838</f>
        <v/>
      </c>
      <c r="F6838">
        <f>'DATA DASH'!F6838</f>
        <v/>
      </c>
      <c r="G6838">
        <f>'DATA DASH'!G6838</f>
        <v/>
      </c>
      <c r="H6838">
        <f>'DATA DASH'!H6838</f>
        <v/>
      </c>
      <c r="I6838">
        <f>'DATA DASH'!I6838</f>
        <v/>
      </c>
      <c r="J6838">
        <f>'DATA DASH'!J6838</f>
        <v/>
      </c>
      <c r="K6838">
        <f>'DATA DASH'!K6838</f>
        <v/>
      </c>
      <c r="L6838">
        <f>'DATA DASH'!L6838</f>
        <v/>
      </c>
      <c r="M6838">
        <f>'DATA DASH'!M6838</f>
        <v/>
      </c>
    </row>
    <row r="6839">
      <c r="A6839">
        <f>'DATA DASH'!A6839</f>
        <v/>
      </c>
      <c r="B6839">
        <f>'DATA DASH'!B6839</f>
        <v/>
      </c>
      <c r="C6839">
        <f>'DATA DASH'!C6839</f>
        <v/>
      </c>
      <c r="D6839">
        <f>'DATA DASH'!D6839</f>
        <v/>
      </c>
      <c r="E6839">
        <f>'DATA DASH'!E6839</f>
        <v/>
      </c>
      <c r="F6839">
        <f>'DATA DASH'!F6839</f>
        <v/>
      </c>
      <c r="G6839">
        <f>'DATA DASH'!G6839</f>
        <v/>
      </c>
      <c r="H6839">
        <f>'DATA DASH'!H6839</f>
        <v/>
      </c>
      <c r="I6839">
        <f>'DATA DASH'!I6839</f>
        <v/>
      </c>
      <c r="J6839">
        <f>'DATA DASH'!J6839</f>
        <v/>
      </c>
      <c r="K6839">
        <f>'DATA DASH'!K6839</f>
        <v/>
      </c>
      <c r="L6839">
        <f>'DATA DASH'!L6839</f>
        <v/>
      </c>
      <c r="M6839">
        <f>'DATA DASH'!M6839</f>
        <v/>
      </c>
    </row>
    <row r="6840">
      <c r="A6840">
        <f>'DATA DASH'!A6840</f>
        <v/>
      </c>
      <c r="B6840">
        <f>'DATA DASH'!B6840</f>
        <v/>
      </c>
      <c r="C6840">
        <f>'DATA DASH'!C6840</f>
        <v/>
      </c>
      <c r="D6840">
        <f>'DATA DASH'!D6840</f>
        <v/>
      </c>
      <c r="E6840">
        <f>'DATA DASH'!E6840</f>
        <v/>
      </c>
      <c r="F6840">
        <f>'DATA DASH'!F6840</f>
        <v/>
      </c>
      <c r="G6840">
        <f>'DATA DASH'!G6840</f>
        <v/>
      </c>
      <c r="H6840">
        <f>'DATA DASH'!H6840</f>
        <v/>
      </c>
      <c r="I6840">
        <f>'DATA DASH'!I6840</f>
        <v/>
      </c>
      <c r="J6840">
        <f>'DATA DASH'!J6840</f>
        <v/>
      </c>
      <c r="K6840">
        <f>'DATA DASH'!K6840</f>
        <v/>
      </c>
      <c r="L6840">
        <f>'DATA DASH'!L6840</f>
        <v/>
      </c>
      <c r="M6840">
        <f>'DATA DASH'!M6840</f>
        <v/>
      </c>
    </row>
    <row r="6841">
      <c r="A6841">
        <f>'DATA DASH'!A6841</f>
        <v/>
      </c>
      <c r="B6841">
        <f>'DATA DASH'!B6841</f>
        <v/>
      </c>
      <c r="C6841">
        <f>'DATA DASH'!C6841</f>
        <v/>
      </c>
      <c r="D6841">
        <f>'DATA DASH'!D6841</f>
        <v/>
      </c>
      <c r="E6841">
        <f>'DATA DASH'!E6841</f>
        <v/>
      </c>
      <c r="F6841">
        <f>'DATA DASH'!F6841</f>
        <v/>
      </c>
      <c r="G6841">
        <f>'DATA DASH'!G6841</f>
        <v/>
      </c>
      <c r="H6841">
        <f>'DATA DASH'!H6841</f>
        <v/>
      </c>
      <c r="I6841">
        <f>'DATA DASH'!I6841</f>
        <v/>
      </c>
      <c r="J6841">
        <f>'DATA DASH'!J6841</f>
        <v/>
      </c>
      <c r="K6841">
        <f>'DATA DASH'!K6841</f>
        <v/>
      </c>
      <c r="L6841">
        <f>'DATA DASH'!L6841</f>
        <v/>
      </c>
      <c r="M6841">
        <f>'DATA DASH'!M6841</f>
        <v/>
      </c>
    </row>
    <row r="6842">
      <c r="A6842">
        <f>'DATA DASH'!A6842</f>
        <v/>
      </c>
      <c r="B6842">
        <f>'DATA DASH'!B6842</f>
        <v/>
      </c>
      <c r="C6842">
        <f>'DATA DASH'!C6842</f>
        <v/>
      </c>
      <c r="D6842">
        <f>'DATA DASH'!D6842</f>
        <v/>
      </c>
      <c r="E6842">
        <f>'DATA DASH'!E6842</f>
        <v/>
      </c>
      <c r="F6842">
        <f>'DATA DASH'!F6842</f>
        <v/>
      </c>
      <c r="G6842">
        <f>'DATA DASH'!G6842</f>
        <v/>
      </c>
      <c r="H6842">
        <f>'DATA DASH'!H6842</f>
        <v/>
      </c>
      <c r="I6842">
        <f>'DATA DASH'!I6842</f>
        <v/>
      </c>
      <c r="J6842">
        <f>'DATA DASH'!J6842</f>
        <v/>
      </c>
      <c r="K6842">
        <f>'DATA DASH'!K6842</f>
        <v/>
      </c>
      <c r="L6842">
        <f>'DATA DASH'!L6842</f>
        <v/>
      </c>
      <c r="M6842">
        <f>'DATA DASH'!M6842</f>
        <v/>
      </c>
    </row>
    <row r="6843">
      <c r="A6843">
        <f>'DATA DASH'!A6843</f>
        <v/>
      </c>
      <c r="B6843">
        <f>'DATA DASH'!B6843</f>
        <v/>
      </c>
      <c r="C6843">
        <f>'DATA DASH'!C6843</f>
        <v/>
      </c>
      <c r="D6843">
        <f>'DATA DASH'!D6843</f>
        <v/>
      </c>
      <c r="E6843">
        <f>'DATA DASH'!E6843</f>
        <v/>
      </c>
      <c r="F6843">
        <f>'DATA DASH'!F6843</f>
        <v/>
      </c>
      <c r="G6843">
        <f>'DATA DASH'!G6843</f>
        <v/>
      </c>
      <c r="H6843">
        <f>'DATA DASH'!H6843</f>
        <v/>
      </c>
      <c r="I6843">
        <f>'DATA DASH'!I6843</f>
        <v/>
      </c>
      <c r="J6843">
        <f>'DATA DASH'!J6843</f>
        <v/>
      </c>
      <c r="K6843">
        <f>'DATA DASH'!K6843</f>
        <v/>
      </c>
      <c r="L6843">
        <f>'DATA DASH'!L6843</f>
        <v/>
      </c>
      <c r="M6843">
        <f>'DATA DASH'!M6843</f>
        <v/>
      </c>
    </row>
    <row r="6844">
      <c r="A6844">
        <f>'DATA DASH'!A6844</f>
        <v/>
      </c>
      <c r="B6844">
        <f>'DATA DASH'!B6844</f>
        <v/>
      </c>
      <c r="C6844">
        <f>'DATA DASH'!C6844</f>
        <v/>
      </c>
      <c r="D6844">
        <f>'DATA DASH'!D6844</f>
        <v/>
      </c>
      <c r="E6844">
        <f>'DATA DASH'!E6844</f>
        <v/>
      </c>
      <c r="F6844">
        <f>'DATA DASH'!F6844</f>
        <v/>
      </c>
      <c r="G6844">
        <f>'DATA DASH'!G6844</f>
        <v/>
      </c>
      <c r="H6844">
        <f>'DATA DASH'!H6844</f>
        <v/>
      </c>
      <c r="I6844">
        <f>'DATA DASH'!I6844</f>
        <v/>
      </c>
      <c r="J6844">
        <f>'DATA DASH'!J6844</f>
        <v/>
      </c>
      <c r="K6844">
        <f>'DATA DASH'!K6844</f>
        <v/>
      </c>
      <c r="L6844">
        <f>'DATA DASH'!L6844</f>
        <v/>
      </c>
      <c r="M6844">
        <f>'DATA DASH'!M6844</f>
        <v/>
      </c>
    </row>
    <row r="6845">
      <c r="A6845">
        <f>'DATA DASH'!A6845</f>
        <v/>
      </c>
      <c r="B6845">
        <f>'DATA DASH'!B6845</f>
        <v/>
      </c>
      <c r="C6845">
        <f>'DATA DASH'!C6845</f>
        <v/>
      </c>
      <c r="D6845">
        <f>'DATA DASH'!D6845</f>
        <v/>
      </c>
      <c r="E6845">
        <f>'DATA DASH'!E6845</f>
        <v/>
      </c>
      <c r="F6845">
        <f>'DATA DASH'!F6845</f>
        <v/>
      </c>
      <c r="G6845">
        <f>'DATA DASH'!G6845</f>
        <v/>
      </c>
      <c r="H6845">
        <f>'DATA DASH'!H6845</f>
        <v/>
      </c>
      <c r="I6845">
        <f>'DATA DASH'!I6845</f>
        <v/>
      </c>
      <c r="J6845">
        <f>'DATA DASH'!J6845</f>
        <v/>
      </c>
      <c r="K6845">
        <f>'DATA DASH'!K6845</f>
        <v/>
      </c>
      <c r="L6845">
        <f>'DATA DASH'!L6845</f>
        <v/>
      </c>
      <c r="M6845">
        <f>'DATA DASH'!M6845</f>
        <v/>
      </c>
    </row>
    <row r="6846">
      <c r="A6846">
        <f>'DATA DASH'!A6846</f>
        <v/>
      </c>
      <c r="B6846">
        <f>'DATA DASH'!B6846</f>
        <v/>
      </c>
      <c r="C6846">
        <f>'DATA DASH'!C6846</f>
        <v/>
      </c>
      <c r="D6846">
        <f>'DATA DASH'!D6846</f>
        <v/>
      </c>
      <c r="E6846">
        <f>'DATA DASH'!E6846</f>
        <v/>
      </c>
      <c r="F6846">
        <f>'DATA DASH'!F6846</f>
        <v/>
      </c>
      <c r="G6846">
        <f>'DATA DASH'!G6846</f>
        <v/>
      </c>
      <c r="H6846">
        <f>'DATA DASH'!H6846</f>
        <v/>
      </c>
      <c r="I6846">
        <f>'DATA DASH'!I6846</f>
        <v/>
      </c>
      <c r="J6846">
        <f>'DATA DASH'!J6846</f>
        <v/>
      </c>
      <c r="K6846">
        <f>'DATA DASH'!K6846</f>
        <v/>
      </c>
      <c r="L6846">
        <f>'DATA DASH'!L6846</f>
        <v/>
      </c>
      <c r="M6846">
        <f>'DATA DASH'!M6846</f>
        <v/>
      </c>
    </row>
    <row r="6847">
      <c r="A6847">
        <f>'DATA DASH'!A6847</f>
        <v/>
      </c>
      <c r="B6847">
        <f>'DATA DASH'!B6847</f>
        <v/>
      </c>
      <c r="C6847">
        <f>'DATA DASH'!C6847</f>
        <v/>
      </c>
      <c r="D6847">
        <f>'DATA DASH'!D6847</f>
        <v/>
      </c>
      <c r="E6847">
        <f>'DATA DASH'!E6847</f>
        <v/>
      </c>
      <c r="F6847">
        <f>'DATA DASH'!F6847</f>
        <v/>
      </c>
      <c r="G6847">
        <f>'DATA DASH'!G6847</f>
        <v/>
      </c>
      <c r="H6847">
        <f>'DATA DASH'!H6847</f>
        <v/>
      </c>
      <c r="I6847">
        <f>'DATA DASH'!I6847</f>
        <v/>
      </c>
      <c r="J6847">
        <f>'DATA DASH'!J6847</f>
        <v/>
      </c>
      <c r="K6847">
        <f>'DATA DASH'!K6847</f>
        <v/>
      </c>
      <c r="L6847">
        <f>'DATA DASH'!L6847</f>
        <v/>
      </c>
      <c r="M6847">
        <f>'DATA DASH'!M6847</f>
        <v/>
      </c>
    </row>
    <row r="6848">
      <c r="A6848">
        <f>'DATA DASH'!A6848</f>
        <v/>
      </c>
      <c r="B6848">
        <f>'DATA DASH'!B6848</f>
        <v/>
      </c>
      <c r="C6848">
        <f>'DATA DASH'!C6848</f>
        <v/>
      </c>
      <c r="D6848">
        <f>'DATA DASH'!D6848</f>
        <v/>
      </c>
      <c r="E6848">
        <f>'DATA DASH'!E6848</f>
        <v/>
      </c>
      <c r="F6848">
        <f>'DATA DASH'!F6848</f>
        <v/>
      </c>
      <c r="G6848">
        <f>'DATA DASH'!G6848</f>
        <v/>
      </c>
      <c r="H6848">
        <f>'DATA DASH'!H6848</f>
        <v/>
      </c>
      <c r="I6848">
        <f>'DATA DASH'!I6848</f>
        <v/>
      </c>
      <c r="J6848">
        <f>'DATA DASH'!J6848</f>
        <v/>
      </c>
      <c r="K6848">
        <f>'DATA DASH'!K6848</f>
        <v/>
      </c>
      <c r="L6848">
        <f>'DATA DASH'!L6848</f>
        <v/>
      </c>
      <c r="M6848">
        <f>'DATA DASH'!M6848</f>
        <v/>
      </c>
    </row>
    <row r="6849">
      <c r="A6849">
        <f>'DATA DASH'!A6849</f>
        <v/>
      </c>
      <c r="B6849">
        <f>'DATA DASH'!B6849</f>
        <v/>
      </c>
      <c r="C6849">
        <f>'DATA DASH'!C6849</f>
        <v/>
      </c>
      <c r="D6849">
        <f>'DATA DASH'!D6849</f>
        <v/>
      </c>
      <c r="E6849">
        <f>'DATA DASH'!E6849</f>
        <v/>
      </c>
      <c r="F6849">
        <f>'DATA DASH'!F6849</f>
        <v/>
      </c>
      <c r="G6849">
        <f>'DATA DASH'!G6849</f>
        <v/>
      </c>
      <c r="H6849">
        <f>'DATA DASH'!H6849</f>
        <v/>
      </c>
      <c r="I6849">
        <f>'DATA DASH'!I6849</f>
        <v/>
      </c>
      <c r="J6849">
        <f>'DATA DASH'!J6849</f>
        <v/>
      </c>
      <c r="K6849">
        <f>'DATA DASH'!K6849</f>
        <v/>
      </c>
      <c r="L6849">
        <f>'DATA DASH'!L6849</f>
        <v/>
      </c>
      <c r="M6849">
        <f>'DATA DASH'!M6849</f>
        <v/>
      </c>
    </row>
    <row r="6850">
      <c r="A6850">
        <f>'DATA DASH'!A6850</f>
        <v/>
      </c>
      <c r="B6850">
        <f>'DATA DASH'!B6850</f>
        <v/>
      </c>
      <c r="C6850">
        <f>'DATA DASH'!C6850</f>
        <v/>
      </c>
      <c r="D6850">
        <f>'DATA DASH'!D6850</f>
        <v/>
      </c>
      <c r="E6850">
        <f>'DATA DASH'!E6850</f>
        <v/>
      </c>
      <c r="F6850">
        <f>'DATA DASH'!F6850</f>
        <v/>
      </c>
      <c r="G6850">
        <f>'DATA DASH'!G6850</f>
        <v/>
      </c>
      <c r="H6850">
        <f>'DATA DASH'!H6850</f>
        <v/>
      </c>
      <c r="I6850">
        <f>'DATA DASH'!I6850</f>
        <v/>
      </c>
      <c r="J6850">
        <f>'DATA DASH'!J6850</f>
        <v/>
      </c>
      <c r="K6850">
        <f>'DATA DASH'!K6850</f>
        <v/>
      </c>
      <c r="L6850">
        <f>'DATA DASH'!L6850</f>
        <v/>
      </c>
      <c r="M6850">
        <f>'DATA DASH'!M6850</f>
        <v/>
      </c>
    </row>
    <row r="6851">
      <c r="A6851">
        <f>'DATA DASH'!A6851</f>
        <v/>
      </c>
      <c r="B6851">
        <f>'DATA DASH'!B6851</f>
        <v/>
      </c>
      <c r="C6851">
        <f>'DATA DASH'!C6851</f>
        <v/>
      </c>
      <c r="D6851">
        <f>'DATA DASH'!D6851</f>
        <v/>
      </c>
      <c r="E6851">
        <f>'DATA DASH'!E6851</f>
        <v/>
      </c>
      <c r="F6851">
        <f>'DATA DASH'!F6851</f>
        <v/>
      </c>
      <c r="G6851">
        <f>'DATA DASH'!G6851</f>
        <v/>
      </c>
      <c r="H6851">
        <f>'DATA DASH'!H6851</f>
        <v/>
      </c>
      <c r="I6851">
        <f>'DATA DASH'!I6851</f>
        <v/>
      </c>
      <c r="J6851">
        <f>'DATA DASH'!J6851</f>
        <v/>
      </c>
      <c r="K6851">
        <f>'DATA DASH'!K6851</f>
        <v/>
      </c>
      <c r="L6851">
        <f>'DATA DASH'!L6851</f>
        <v/>
      </c>
      <c r="M6851">
        <f>'DATA DASH'!M6851</f>
        <v/>
      </c>
    </row>
    <row r="6852">
      <c r="A6852">
        <f>'DATA DASH'!A6852</f>
        <v/>
      </c>
      <c r="B6852">
        <f>'DATA DASH'!B6852</f>
        <v/>
      </c>
      <c r="C6852">
        <f>'DATA DASH'!C6852</f>
        <v/>
      </c>
      <c r="D6852">
        <f>'DATA DASH'!D6852</f>
        <v/>
      </c>
      <c r="E6852">
        <f>'DATA DASH'!E6852</f>
        <v/>
      </c>
      <c r="F6852">
        <f>'DATA DASH'!F6852</f>
        <v/>
      </c>
      <c r="G6852">
        <f>'DATA DASH'!G6852</f>
        <v/>
      </c>
      <c r="H6852">
        <f>'DATA DASH'!H6852</f>
        <v/>
      </c>
      <c r="I6852">
        <f>'DATA DASH'!I6852</f>
        <v/>
      </c>
      <c r="J6852">
        <f>'DATA DASH'!J6852</f>
        <v/>
      </c>
      <c r="K6852">
        <f>'DATA DASH'!K6852</f>
        <v/>
      </c>
      <c r="L6852">
        <f>'DATA DASH'!L6852</f>
        <v/>
      </c>
      <c r="M6852">
        <f>'DATA DASH'!M6852</f>
        <v/>
      </c>
    </row>
    <row r="6853">
      <c r="A6853">
        <f>'DATA DASH'!A6853</f>
        <v/>
      </c>
      <c r="B6853">
        <f>'DATA DASH'!B6853</f>
        <v/>
      </c>
      <c r="C6853">
        <f>'DATA DASH'!C6853</f>
        <v/>
      </c>
      <c r="D6853">
        <f>'DATA DASH'!D6853</f>
        <v/>
      </c>
      <c r="E6853">
        <f>'DATA DASH'!E6853</f>
        <v/>
      </c>
      <c r="F6853">
        <f>'DATA DASH'!F6853</f>
        <v/>
      </c>
      <c r="G6853">
        <f>'DATA DASH'!G6853</f>
        <v/>
      </c>
      <c r="H6853">
        <f>'DATA DASH'!H6853</f>
        <v/>
      </c>
      <c r="I6853">
        <f>'DATA DASH'!I6853</f>
        <v/>
      </c>
      <c r="J6853">
        <f>'DATA DASH'!J6853</f>
        <v/>
      </c>
      <c r="K6853">
        <f>'DATA DASH'!K6853</f>
        <v/>
      </c>
      <c r="L6853">
        <f>'DATA DASH'!L6853</f>
        <v/>
      </c>
      <c r="M6853">
        <f>'DATA DASH'!M6853</f>
        <v/>
      </c>
    </row>
    <row r="6854">
      <c r="A6854">
        <f>'DATA DASH'!A6854</f>
        <v/>
      </c>
      <c r="B6854">
        <f>'DATA DASH'!B6854</f>
        <v/>
      </c>
      <c r="C6854">
        <f>'DATA DASH'!C6854</f>
        <v/>
      </c>
      <c r="D6854">
        <f>'DATA DASH'!D6854</f>
        <v/>
      </c>
      <c r="E6854">
        <f>'DATA DASH'!E6854</f>
        <v/>
      </c>
      <c r="F6854">
        <f>'DATA DASH'!F6854</f>
        <v/>
      </c>
      <c r="G6854">
        <f>'DATA DASH'!G6854</f>
        <v/>
      </c>
      <c r="H6854">
        <f>'DATA DASH'!H6854</f>
        <v/>
      </c>
      <c r="I6854">
        <f>'DATA DASH'!I6854</f>
        <v/>
      </c>
      <c r="J6854">
        <f>'DATA DASH'!J6854</f>
        <v/>
      </c>
      <c r="K6854">
        <f>'DATA DASH'!K6854</f>
        <v/>
      </c>
      <c r="L6854">
        <f>'DATA DASH'!L6854</f>
        <v/>
      </c>
      <c r="M6854">
        <f>'DATA DASH'!M6854</f>
        <v/>
      </c>
    </row>
    <row r="6855">
      <c r="A6855">
        <f>'DATA DASH'!A6855</f>
        <v/>
      </c>
      <c r="B6855">
        <f>'DATA DASH'!B6855</f>
        <v/>
      </c>
      <c r="C6855">
        <f>'DATA DASH'!C6855</f>
        <v/>
      </c>
      <c r="D6855">
        <f>'DATA DASH'!D6855</f>
        <v/>
      </c>
      <c r="E6855">
        <f>'DATA DASH'!E6855</f>
        <v/>
      </c>
      <c r="F6855">
        <f>'DATA DASH'!F6855</f>
        <v/>
      </c>
      <c r="G6855">
        <f>'DATA DASH'!G6855</f>
        <v/>
      </c>
      <c r="H6855">
        <f>'DATA DASH'!H6855</f>
        <v/>
      </c>
      <c r="I6855">
        <f>'DATA DASH'!I6855</f>
        <v/>
      </c>
      <c r="J6855">
        <f>'DATA DASH'!J6855</f>
        <v/>
      </c>
      <c r="K6855">
        <f>'DATA DASH'!K6855</f>
        <v/>
      </c>
      <c r="L6855">
        <f>'DATA DASH'!L6855</f>
        <v/>
      </c>
      <c r="M6855">
        <f>'DATA DASH'!M6855</f>
        <v/>
      </c>
    </row>
    <row r="6856">
      <c r="A6856">
        <f>'DATA DASH'!A6856</f>
        <v/>
      </c>
      <c r="B6856">
        <f>'DATA DASH'!B6856</f>
        <v/>
      </c>
      <c r="C6856">
        <f>'DATA DASH'!C6856</f>
        <v/>
      </c>
      <c r="D6856">
        <f>'DATA DASH'!D6856</f>
        <v/>
      </c>
      <c r="E6856">
        <f>'DATA DASH'!E6856</f>
        <v/>
      </c>
      <c r="F6856">
        <f>'DATA DASH'!F6856</f>
        <v/>
      </c>
      <c r="G6856">
        <f>'DATA DASH'!G6856</f>
        <v/>
      </c>
      <c r="H6856">
        <f>'DATA DASH'!H6856</f>
        <v/>
      </c>
      <c r="I6856">
        <f>'DATA DASH'!I6856</f>
        <v/>
      </c>
      <c r="J6856">
        <f>'DATA DASH'!J6856</f>
        <v/>
      </c>
      <c r="K6856">
        <f>'DATA DASH'!K6856</f>
        <v/>
      </c>
      <c r="L6856">
        <f>'DATA DASH'!L6856</f>
        <v/>
      </c>
      <c r="M6856">
        <f>'DATA DASH'!M6856</f>
        <v/>
      </c>
    </row>
    <row r="6857">
      <c r="A6857">
        <f>'DATA DASH'!A6857</f>
        <v/>
      </c>
      <c r="B6857">
        <f>'DATA DASH'!B6857</f>
        <v/>
      </c>
      <c r="C6857">
        <f>'DATA DASH'!C6857</f>
        <v/>
      </c>
      <c r="D6857">
        <f>'DATA DASH'!D6857</f>
        <v/>
      </c>
      <c r="E6857">
        <f>'DATA DASH'!E6857</f>
        <v/>
      </c>
      <c r="F6857">
        <f>'DATA DASH'!F6857</f>
        <v/>
      </c>
      <c r="G6857">
        <f>'DATA DASH'!G6857</f>
        <v/>
      </c>
      <c r="H6857">
        <f>'DATA DASH'!H6857</f>
        <v/>
      </c>
      <c r="I6857">
        <f>'DATA DASH'!I6857</f>
        <v/>
      </c>
      <c r="J6857">
        <f>'DATA DASH'!J6857</f>
        <v/>
      </c>
      <c r="K6857">
        <f>'DATA DASH'!K6857</f>
        <v/>
      </c>
      <c r="L6857">
        <f>'DATA DASH'!L6857</f>
        <v/>
      </c>
      <c r="M6857">
        <f>'DATA DASH'!M6857</f>
        <v/>
      </c>
    </row>
    <row r="6858">
      <c r="A6858">
        <f>'DATA DASH'!A6858</f>
        <v/>
      </c>
      <c r="B6858">
        <f>'DATA DASH'!B6858</f>
        <v/>
      </c>
      <c r="C6858">
        <f>'DATA DASH'!C6858</f>
        <v/>
      </c>
      <c r="D6858">
        <f>'DATA DASH'!D6858</f>
        <v/>
      </c>
      <c r="E6858">
        <f>'DATA DASH'!E6858</f>
        <v/>
      </c>
      <c r="F6858">
        <f>'DATA DASH'!F6858</f>
        <v/>
      </c>
      <c r="G6858">
        <f>'DATA DASH'!G6858</f>
        <v/>
      </c>
      <c r="H6858">
        <f>'DATA DASH'!H6858</f>
        <v/>
      </c>
      <c r="I6858">
        <f>'DATA DASH'!I6858</f>
        <v/>
      </c>
      <c r="J6858">
        <f>'DATA DASH'!J6858</f>
        <v/>
      </c>
      <c r="K6858">
        <f>'DATA DASH'!K6858</f>
        <v/>
      </c>
      <c r="L6858">
        <f>'DATA DASH'!L6858</f>
        <v/>
      </c>
      <c r="M6858">
        <f>'DATA DASH'!M6858</f>
        <v/>
      </c>
    </row>
    <row r="6859">
      <c r="A6859">
        <f>'DATA DASH'!A6859</f>
        <v/>
      </c>
      <c r="B6859">
        <f>'DATA DASH'!B6859</f>
        <v/>
      </c>
      <c r="C6859">
        <f>'DATA DASH'!C6859</f>
        <v/>
      </c>
      <c r="D6859">
        <f>'DATA DASH'!D6859</f>
        <v/>
      </c>
      <c r="E6859">
        <f>'DATA DASH'!E6859</f>
        <v/>
      </c>
      <c r="F6859">
        <f>'DATA DASH'!F6859</f>
        <v/>
      </c>
      <c r="G6859">
        <f>'DATA DASH'!G6859</f>
        <v/>
      </c>
      <c r="H6859">
        <f>'DATA DASH'!H6859</f>
        <v/>
      </c>
      <c r="I6859">
        <f>'DATA DASH'!I6859</f>
        <v/>
      </c>
      <c r="J6859">
        <f>'DATA DASH'!J6859</f>
        <v/>
      </c>
      <c r="K6859">
        <f>'DATA DASH'!K6859</f>
        <v/>
      </c>
      <c r="L6859">
        <f>'DATA DASH'!L6859</f>
        <v/>
      </c>
      <c r="M6859">
        <f>'DATA DASH'!M6859</f>
        <v/>
      </c>
    </row>
    <row r="6860">
      <c r="A6860">
        <f>'DATA DASH'!A6860</f>
        <v/>
      </c>
      <c r="B6860">
        <f>'DATA DASH'!B6860</f>
        <v/>
      </c>
      <c r="C6860">
        <f>'DATA DASH'!C6860</f>
        <v/>
      </c>
      <c r="D6860">
        <f>'DATA DASH'!D6860</f>
        <v/>
      </c>
      <c r="E6860">
        <f>'DATA DASH'!E6860</f>
        <v/>
      </c>
      <c r="F6860">
        <f>'DATA DASH'!F6860</f>
        <v/>
      </c>
      <c r="G6860">
        <f>'DATA DASH'!G6860</f>
        <v/>
      </c>
      <c r="H6860">
        <f>'DATA DASH'!H6860</f>
        <v/>
      </c>
      <c r="I6860">
        <f>'DATA DASH'!I6860</f>
        <v/>
      </c>
      <c r="J6860">
        <f>'DATA DASH'!J6860</f>
        <v/>
      </c>
      <c r="K6860">
        <f>'DATA DASH'!K6860</f>
        <v/>
      </c>
      <c r="L6860">
        <f>'DATA DASH'!L6860</f>
        <v/>
      </c>
      <c r="M6860">
        <f>'DATA DASH'!M6860</f>
        <v/>
      </c>
    </row>
    <row r="6861">
      <c r="A6861">
        <f>'DATA DASH'!A6861</f>
        <v/>
      </c>
      <c r="B6861">
        <f>'DATA DASH'!B6861</f>
        <v/>
      </c>
      <c r="C6861">
        <f>'DATA DASH'!C6861</f>
        <v/>
      </c>
      <c r="D6861">
        <f>'DATA DASH'!D6861</f>
        <v/>
      </c>
      <c r="E6861">
        <f>'DATA DASH'!E6861</f>
        <v/>
      </c>
      <c r="F6861">
        <f>'DATA DASH'!F6861</f>
        <v/>
      </c>
      <c r="G6861">
        <f>'DATA DASH'!G6861</f>
        <v/>
      </c>
      <c r="H6861">
        <f>'DATA DASH'!H6861</f>
        <v/>
      </c>
      <c r="I6861">
        <f>'DATA DASH'!I6861</f>
        <v/>
      </c>
      <c r="J6861">
        <f>'DATA DASH'!J6861</f>
        <v/>
      </c>
      <c r="K6861">
        <f>'DATA DASH'!K6861</f>
        <v/>
      </c>
      <c r="L6861">
        <f>'DATA DASH'!L6861</f>
        <v/>
      </c>
      <c r="M6861">
        <f>'DATA DASH'!M6861</f>
        <v/>
      </c>
    </row>
    <row r="6862">
      <c r="A6862">
        <f>'DATA DASH'!A6862</f>
        <v/>
      </c>
      <c r="B6862">
        <f>'DATA DASH'!B6862</f>
        <v/>
      </c>
      <c r="C6862">
        <f>'DATA DASH'!C6862</f>
        <v/>
      </c>
      <c r="D6862">
        <f>'DATA DASH'!D6862</f>
        <v/>
      </c>
      <c r="E6862">
        <f>'DATA DASH'!E6862</f>
        <v/>
      </c>
      <c r="F6862">
        <f>'DATA DASH'!F6862</f>
        <v/>
      </c>
      <c r="G6862">
        <f>'DATA DASH'!G6862</f>
        <v/>
      </c>
      <c r="H6862">
        <f>'DATA DASH'!H6862</f>
        <v/>
      </c>
      <c r="I6862">
        <f>'DATA DASH'!I6862</f>
        <v/>
      </c>
      <c r="J6862">
        <f>'DATA DASH'!J6862</f>
        <v/>
      </c>
      <c r="K6862">
        <f>'DATA DASH'!K6862</f>
        <v/>
      </c>
      <c r="L6862">
        <f>'DATA DASH'!L6862</f>
        <v/>
      </c>
      <c r="M6862">
        <f>'DATA DASH'!M6862</f>
        <v/>
      </c>
    </row>
    <row r="6863">
      <c r="A6863">
        <f>'DATA DASH'!A6863</f>
        <v/>
      </c>
      <c r="B6863">
        <f>'DATA DASH'!B6863</f>
        <v/>
      </c>
      <c r="C6863">
        <f>'DATA DASH'!C6863</f>
        <v/>
      </c>
      <c r="D6863">
        <f>'DATA DASH'!D6863</f>
        <v/>
      </c>
      <c r="E6863">
        <f>'DATA DASH'!E6863</f>
        <v/>
      </c>
      <c r="F6863">
        <f>'DATA DASH'!F6863</f>
        <v/>
      </c>
      <c r="G6863">
        <f>'DATA DASH'!G6863</f>
        <v/>
      </c>
      <c r="H6863">
        <f>'DATA DASH'!H6863</f>
        <v/>
      </c>
      <c r="I6863">
        <f>'DATA DASH'!I6863</f>
        <v/>
      </c>
      <c r="J6863">
        <f>'DATA DASH'!J6863</f>
        <v/>
      </c>
      <c r="K6863">
        <f>'DATA DASH'!K6863</f>
        <v/>
      </c>
      <c r="L6863">
        <f>'DATA DASH'!L6863</f>
        <v/>
      </c>
      <c r="M6863">
        <f>'DATA DASH'!M6863</f>
        <v/>
      </c>
    </row>
    <row r="6864">
      <c r="A6864">
        <f>'DATA DASH'!A6864</f>
        <v/>
      </c>
      <c r="B6864">
        <f>'DATA DASH'!B6864</f>
        <v/>
      </c>
      <c r="C6864">
        <f>'DATA DASH'!C6864</f>
        <v/>
      </c>
      <c r="D6864">
        <f>'DATA DASH'!D6864</f>
        <v/>
      </c>
      <c r="E6864">
        <f>'DATA DASH'!E6864</f>
        <v/>
      </c>
      <c r="F6864">
        <f>'DATA DASH'!F6864</f>
        <v/>
      </c>
      <c r="G6864">
        <f>'DATA DASH'!G6864</f>
        <v/>
      </c>
      <c r="H6864">
        <f>'DATA DASH'!H6864</f>
        <v/>
      </c>
      <c r="I6864">
        <f>'DATA DASH'!I6864</f>
        <v/>
      </c>
      <c r="J6864">
        <f>'DATA DASH'!J6864</f>
        <v/>
      </c>
      <c r="K6864">
        <f>'DATA DASH'!K6864</f>
        <v/>
      </c>
      <c r="L6864">
        <f>'DATA DASH'!L6864</f>
        <v/>
      </c>
      <c r="M6864">
        <f>'DATA DASH'!M6864</f>
        <v/>
      </c>
    </row>
    <row r="6865">
      <c r="A6865">
        <f>'DATA DASH'!A6865</f>
        <v/>
      </c>
      <c r="B6865">
        <f>'DATA DASH'!B6865</f>
        <v/>
      </c>
      <c r="C6865">
        <f>'DATA DASH'!C6865</f>
        <v/>
      </c>
      <c r="D6865">
        <f>'DATA DASH'!D6865</f>
        <v/>
      </c>
      <c r="E6865">
        <f>'DATA DASH'!E6865</f>
        <v/>
      </c>
      <c r="F6865">
        <f>'DATA DASH'!F6865</f>
        <v/>
      </c>
      <c r="G6865">
        <f>'DATA DASH'!G6865</f>
        <v/>
      </c>
      <c r="H6865">
        <f>'DATA DASH'!H6865</f>
        <v/>
      </c>
      <c r="I6865">
        <f>'DATA DASH'!I6865</f>
        <v/>
      </c>
      <c r="J6865">
        <f>'DATA DASH'!J6865</f>
        <v/>
      </c>
      <c r="K6865">
        <f>'DATA DASH'!K6865</f>
        <v/>
      </c>
      <c r="L6865">
        <f>'DATA DASH'!L6865</f>
        <v/>
      </c>
      <c r="M6865">
        <f>'DATA DASH'!M6865</f>
        <v/>
      </c>
    </row>
    <row r="6866">
      <c r="A6866">
        <f>'DATA DASH'!A6866</f>
        <v/>
      </c>
      <c r="B6866">
        <f>'DATA DASH'!B6866</f>
        <v/>
      </c>
      <c r="C6866">
        <f>'DATA DASH'!C6866</f>
        <v/>
      </c>
      <c r="D6866">
        <f>'DATA DASH'!D6866</f>
        <v/>
      </c>
      <c r="E6866">
        <f>'DATA DASH'!E6866</f>
        <v/>
      </c>
      <c r="F6866">
        <f>'DATA DASH'!F6866</f>
        <v/>
      </c>
      <c r="G6866">
        <f>'DATA DASH'!G6866</f>
        <v/>
      </c>
      <c r="H6866">
        <f>'DATA DASH'!H6866</f>
        <v/>
      </c>
      <c r="I6866">
        <f>'DATA DASH'!I6866</f>
        <v/>
      </c>
      <c r="J6866">
        <f>'DATA DASH'!J6866</f>
        <v/>
      </c>
      <c r="K6866">
        <f>'DATA DASH'!K6866</f>
        <v/>
      </c>
      <c r="L6866">
        <f>'DATA DASH'!L6866</f>
        <v/>
      </c>
      <c r="M6866">
        <f>'DATA DASH'!M6866</f>
        <v/>
      </c>
    </row>
    <row r="6867">
      <c r="A6867">
        <f>'DATA DASH'!A6867</f>
        <v/>
      </c>
      <c r="B6867">
        <f>'DATA DASH'!B6867</f>
        <v/>
      </c>
      <c r="C6867">
        <f>'DATA DASH'!C6867</f>
        <v/>
      </c>
      <c r="D6867">
        <f>'DATA DASH'!D6867</f>
        <v/>
      </c>
      <c r="E6867">
        <f>'DATA DASH'!E6867</f>
        <v/>
      </c>
      <c r="F6867">
        <f>'DATA DASH'!F6867</f>
        <v/>
      </c>
      <c r="G6867">
        <f>'DATA DASH'!G6867</f>
        <v/>
      </c>
      <c r="H6867">
        <f>'DATA DASH'!H6867</f>
        <v/>
      </c>
      <c r="I6867">
        <f>'DATA DASH'!I6867</f>
        <v/>
      </c>
      <c r="J6867">
        <f>'DATA DASH'!J6867</f>
        <v/>
      </c>
      <c r="K6867">
        <f>'DATA DASH'!K6867</f>
        <v/>
      </c>
      <c r="L6867">
        <f>'DATA DASH'!L6867</f>
        <v/>
      </c>
      <c r="M6867">
        <f>'DATA DASH'!M6867</f>
        <v/>
      </c>
    </row>
    <row r="6868">
      <c r="A6868">
        <f>'DATA DASH'!A6868</f>
        <v/>
      </c>
      <c r="B6868">
        <f>'DATA DASH'!B6868</f>
        <v/>
      </c>
      <c r="C6868">
        <f>'DATA DASH'!C6868</f>
        <v/>
      </c>
      <c r="D6868">
        <f>'DATA DASH'!D6868</f>
        <v/>
      </c>
      <c r="E6868">
        <f>'DATA DASH'!E6868</f>
        <v/>
      </c>
      <c r="F6868">
        <f>'DATA DASH'!F6868</f>
        <v/>
      </c>
      <c r="G6868">
        <f>'DATA DASH'!G6868</f>
        <v/>
      </c>
      <c r="H6868">
        <f>'DATA DASH'!H6868</f>
        <v/>
      </c>
      <c r="I6868">
        <f>'DATA DASH'!I6868</f>
        <v/>
      </c>
      <c r="J6868">
        <f>'DATA DASH'!J6868</f>
        <v/>
      </c>
      <c r="K6868">
        <f>'DATA DASH'!K6868</f>
        <v/>
      </c>
      <c r="L6868">
        <f>'DATA DASH'!L6868</f>
        <v/>
      </c>
      <c r="M6868">
        <f>'DATA DASH'!M6868</f>
        <v/>
      </c>
    </row>
    <row r="6869">
      <c r="A6869">
        <f>'DATA DASH'!A6869</f>
        <v/>
      </c>
      <c r="B6869">
        <f>'DATA DASH'!B6869</f>
        <v/>
      </c>
      <c r="C6869">
        <f>'DATA DASH'!C6869</f>
        <v/>
      </c>
      <c r="D6869">
        <f>'DATA DASH'!D6869</f>
        <v/>
      </c>
      <c r="E6869">
        <f>'DATA DASH'!E6869</f>
        <v/>
      </c>
      <c r="F6869">
        <f>'DATA DASH'!F6869</f>
        <v/>
      </c>
      <c r="G6869">
        <f>'DATA DASH'!G6869</f>
        <v/>
      </c>
      <c r="H6869">
        <f>'DATA DASH'!H6869</f>
        <v/>
      </c>
      <c r="I6869">
        <f>'DATA DASH'!I6869</f>
        <v/>
      </c>
      <c r="J6869">
        <f>'DATA DASH'!J6869</f>
        <v/>
      </c>
      <c r="K6869">
        <f>'DATA DASH'!K6869</f>
        <v/>
      </c>
      <c r="L6869">
        <f>'DATA DASH'!L6869</f>
        <v/>
      </c>
      <c r="M6869">
        <f>'DATA DASH'!M6869</f>
        <v/>
      </c>
    </row>
    <row r="6870">
      <c r="A6870">
        <f>'DATA DASH'!A6870</f>
        <v/>
      </c>
      <c r="B6870">
        <f>'DATA DASH'!B6870</f>
        <v/>
      </c>
      <c r="C6870">
        <f>'DATA DASH'!C6870</f>
        <v/>
      </c>
      <c r="D6870">
        <f>'DATA DASH'!D6870</f>
        <v/>
      </c>
      <c r="E6870">
        <f>'DATA DASH'!E6870</f>
        <v/>
      </c>
      <c r="F6870">
        <f>'DATA DASH'!F6870</f>
        <v/>
      </c>
      <c r="G6870">
        <f>'DATA DASH'!G6870</f>
        <v/>
      </c>
      <c r="H6870">
        <f>'DATA DASH'!H6870</f>
        <v/>
      </c>
      <c r="I6870">
        <f>'DATA DASH'!I6870</f>
        <v/>
      </c>
      <c r="J6870">
        <f>'DATA DASH'!J6870</f>
        <v/>
      </c>
      <c r="K6870">
        <f>'DATA DASH'!K6870</f>
        <v/>
      </c>
      <c r="L6870">
        <f>'DATA DASH'!L6870</f>
        <v/>
      </c>
      <c r="M6870">
        <f>'DATA DASH'!M6870</f>
        <v/>
      </c>
    </row>
    <row r="6871">
      <c r="A6871">
        <f>'DATA DASH'!A6871</f>
        <v/>
      </c>
      <c r="B6871">
        <f>'DATA DASH'!B6871</f>
        <v/>
      </c>
      <c r="C6871">
        <f>'DATA DASH'!C6871</f>
        <v/>
      </c>
      <c r="D6871">
        <f>'DATA DASH'!D6871</f>
        <v/>
      </c>
      <c r="E6871">
        <f>'DATA DASH'!E6871</f>
        <v/>
      </c>
      <c r="F6871">
        <f>'DATA DASH'!F6871</f>
        <v/>
      </c>
      <c r="G6871">
        <f>'DATA DASH'!G6871</f>
        <v/>
      </c>
      <c r="H6871">
        <f>'DATA DASH'!H6871</f>
        <v/>
      </c>
      <c r="I6871">
        <f>'DATA DASH'!I6871</f>
        <v/>
      </c>
      <c r="J6871">
        <f>'DATA DASH'!J6871</f>
        <v/>
      </c>
      <c r="K6871">
        <f>'DATA DASH'!K6871</f>
        <v/>
      </c>
      <c r="L6871">
        <f>'DATA DASH'!L6871</f>
        <v/>
      </c>
      <c r="M6871">
        <f>'DATA DASH'!M6871</f>
        <v/>
      </c>
    </row>
    <row r="6872">
      <c r="A6872">
        <f>'DATA DASH'!A6872</f>
        <v/>
      </c>
      <c r="B6872">
        <f>'DATA DASH'!B6872</f>
        <v/>
      </c>
      <c r="C6872">
        <f>'DATA DASH'!C6872</f>
        <v/>
      </c>
      <c r="D6872">
        <f>'DATA DASH'!D6872</f>
        <v/>
      </c>
      <c r="E6872">
        <f>'DATA DASH'!E6872</f>
        <v/>
      </c>
      <c r="F6872">
        <f>'DATA DASH'!F6872</f>
        <v/>
      </c>
      <c r="G6872">
        <f>'DATA DASH'!G6872</f>
        <v/>
      </c>
      <c r="H6872">
        <f>'DATA DASH'!H6872</f>
        <v/>
      </c>
      <c r="I6872">
        <f>'DATA DASH'!I6872</f>
        <v/>
      </c>
      <c r="J6872">
        <f>'DATA DASH'!J6872</f>
        <v/>
      </c>
      <c r="K6872">
        <f>'DATA DASH'!K6872</f>
        <v/>
      </c>
      <c r="L6872">
        <f>'DATA DASH'!L6872</f>
        <v/>
      </c>
      <c r="M6872">
        <f>'DATA DASH'!M6872</f>
        <v/>
      </c>
    </row>
    <row r="6873">
      <c r="A6873">
        <f>'DATA DASH'!A6873</f>
        <v/>
      </c>
      <c r="B6873">
        <f>'DATA DASH'!B6873</f>
        <v/>
      </c>
      <c r="C6873">
        <f>'DATA DASH'!C6873</f>
        <v/>
      </c>
      <c r="D6873">
        <f>'DATA DASH'!D6873</f>
        <v/>
      </c>
      <c r="E6873">
        <f>'DATA DASH'!E6873</f>
        <v/>
      </c>
      <c r="F6873">
        <f>'DATA DASH'!F6873</f>
        <v/>
      </c>
      <c r="G6873">
        <f>'DATA DASH'!G6873</f>
        <v/>
      </c>
      <c r="H6873">
        <f>'DATA DASH'!H6873</f>
        <v/>
      </c>
      <c r="I6873">
        <f>'DATA DASH'!I6873</f>
        <v/>
      </c>
      <c r="J6873">
        <f>'DATA DASH'!J6873</f>
        <v/>
      </c>
      <c r="K6873">
        <f>'DATA DASH'!K6873</f>
        <v/>
      </c>
      <c r="L6873">
        <f>'DATA DASH'!L6873</f>
        <v/>
      </c>
      <c r="M6873">
        <f>'DATA DASH'!M6873</f>
        <v/>
      </c>
    </row>
    <row r="6874">
      <c r="A6874">
        <f>'DATA DASH'!A6874</f>
        <v/>
      </c>
      <c r="B6874">
        <f>'DATA DASH'!B6874</f>
        <v/>
      </c>
      <c r="C6874">
        <f>'DATA DASH'!C6874</f>
        <v/>
      </c>
      <c r="D6874">
        <f>'DATA DASH'!D6874</f>
        <v/>
      </c>
      <c r="E6874">
        <f>'DATA DASH'!E6874</f>
        <v/>
      </c>
      <c r="F6874">
        <f>'DATA DASH'!F6874</f>
        <v/>
      </c>
      <c r="G6874">
        <f>'DATA DASH'!G6874</f>
        <v/>
      </c>
      <c r="H6874">
        <f>'DATA DASH'!H6874</f>
        <v/>
      </c>
      <c r="I6874">
        <f>'DATA DASH'!I6874</f>
        <v/>
      </c>
      <c r="J6874">
        <f>'DATA DASH'!J6874</f>
        <v/>
      </c>
      <c r="K6874">
        <f>'DATA DASH'!K6874</f>
        <v/>
      </c>
      <c r="L6874">
        <f>'DATA DASH'!L6874</f>
        <v/>
      </c>
      <c r="M6874">
        <f>'DATA DASH'!M6874</f>
        <v/>
      </c>
    </row>
    <row r="6875">
      <c r="A6875">
        <f>'DATA DASH'!A6875</f>
        <v/>
      </c>
      <c r="B6875">
        <f>'DATA DASH'!B6875</f>
        <v/>
      </c>
      <c r="C6875">
        <f>'DATA DASH'!C6875</f>
        <v/>
      </c>
      <c r="D6875">
        <f>'DATA DASH'!D6875</f>
        <v/>
      </c>
      <c r="E6875">
        <f>'DATA DASH'!E6875</f>
        <v/>
      </c>
      <c r="F6875">
        <f>'DATA DASH'!F6875</f>
        <v/>
      </c>
      <c r="G6875">
        <f>'DATA DASH'!G6875</f>
        <v/>
      </c>
      <c r="H6875">
        <f>'DATA DASH'!H6875</f>
        <v/>
      </c>
      <c r="I6875">
        <f>'DATA DASH'!I6875</f>
        <v/>
      </c>
      <c r="J6875">
        <f>'DATA DASH'!J6875</f>
        <v/>
      </c>
      <c r="K6875">
        <f>'DATA DASH'!K6875</f>
        <v/>
      </c>
      <c r="L6875">
        <f>'DATA DASH'!L6875</f>
        <v/>
      </c>
      <c r="M6875">
        <f>'DATA DASH'!M6875</f>
        <v/>
      </c>
    </row>
    <row r="6876">
      <c r="A6876">
        <f>'DATA DASH'!A6876</f>
        <v/>
      </c>
      <c r="B6876">
        <f>'DATA DASH'!B6876</f>
        <v/>
      </c>
      <c r="C6876">
        <f>'DATA DASH'!C6876</f>
        <v/>
      </c>
      <c r="D6876">
        <f>'DATA DASH'!D6876</f>
        <v/>
      </c>
      <c r="E6876">
        <f>'DATA DASH'!E6876</f>
        <v/>
      </c>
      <c r="F6876">
        <f>'DATA DASH'!F6876</f>
        <v/>
      </c>
      <c r="G6876">
        <f>'DATA DASH'!G6876</f>
        <v/>
      </c>
      <c r="H6876">
        <f>'DATA DASH'!H6876</f>
        <v/>
      </c>
      <c r="I6876">
        <f>'DATA DASH'!I6876</f>
        <v/>
      </c>
      <c r="J6876">
        <f>'DATA DASH'!J6876</f>
        <v/>
      </c>
      <c r="K6876">
        <f>'DATA DASH'!K6876</f>
        <v/>
      </c>
      <c r="L6876">
        <f>'DATA DASH'!L6876</f>
        <v/>
      </c>
      <c r="M6876">
        <f>'DATA DASH'!M6876</f>
        <v/>
      </c>
    </row>
    <row r="6877">
      <c r="A6877">
        <f>'DATA DASH'!A6877</f>
        <v/>
      </c>
      <c r="B6877">
        <f>'DATA DASH'!B6877</f>
        <v/>
      </c>
      <c r="C6877">
        <f>'DATA DASH'!C6877</f>
        <v/>
      </c>
      <c r="D6877">
        <f>'DATA DASH'!D6877</f>
        <v/>
      </c>
      <c r="E6877">
        <f>'DATA DASH'!E6877</f>
        <v/>
      </c>
      <c r="F6877">
        <f>'DATA DASH'!F6877</f>
        <v/>
      </c>
      <c r="G6877">
        <f>'DATA DASH'!G6877</f>
        <v/>
      </c>
      <c r="H6877">
        <f>'DATA DASH'!H6877</f>
        <v/>
      </c>
      <c r="I6877">
        <f>'DATA DASH'!I6877</f>
        <v/>
      </c>
      <c r="J6877">
        <f>'DATA DASH'!J6877</f>
        <v/>
      </c>
      <c r="K6877">
        <f>'DATA DASH'!K6877</f>
        <v/>
      </c>
      <c r="L6877">
        <f>'DATA DASH'!L6877</f>
        <v/>
      </c>
      <c r="M6877">
        <f>'DATA DASH'!M6877</f>
        <v/>
      </c>
    </row>
    <row r="6878">
      <c r="A6878">
        <f>'DATA DASH'!A6878</f>
        <v/>
      </c>
      <c r="B6878">
        <f>'DATA DASH'!B6878</f>
        <v/>
      </c>
      <c r="C6878">
        <f>'DATA DASH'!C6878</f>
        <v/>
      </c>
      <c r="D6878">
        <f>'DATA DASH'!D6878</f>
        <v/>
      </c>
      <c r="E6878">
        <f>'DATA DASH'!E6878</f>
        <v/>
      </c>
      <c r="F6878">
        <f>'DATA DASH'!F6878</f>
        <v/>
      </c>
      <c r="G6878">
        <f>'DATA DASH'!G6878</f>
        <v/>
      </c>
      <c r="H6878">
        <f>'DATA DASH'!H6878</f>
        <v/>
      </c>
      <c r="I6878">
        <f>'DATA DASH'!I6878</f>
        <v/>
      </c>
      <c r="J6878">
        <f>'DATA DASH'!J6878</f>
        <v/>
      </c>
      <c r="K6878">
        <f>'DATA DASH'!K6878</f>
        <v/>
      </c>
      <c r="L6878">
        <f>'DATA DASH'!L6878</f>
        <v/>
      </c>
      <c r="M6878">
        <f>'DATA DASH'!M6878</f>
        <v/>
      </c>
    </row>
    <row r="6879">
      <c r="A6879">
        <f>'DATA DASH'!A6879</f>
        <v/>
      </c>
      <c r="B6879">
        <f>'DATA DASH'!B6879</f>
        <v/>
      </c>
      <c r="C6879">
        <f>'DATA DASH'!C6879</f>
        <v/>
      </c>
      <c r="D6879">
        <f>'DATA DASH'!D6879</f>
        <v/>
      </c>
      <c r="E6879">
        <f>'DATA DASH'!E6879</f>
        <v/>
      </c>
      <c r="F6879">
        <f>'DATA DASH'!F6879</f>
        <v/>
      </c>
      <c r="G6879">
        <f>'DATA DASH'!G6879</f>
        <v/>
      </c>
      <c r="H6879">
        <f>'DATA DASH'!H6879</f>
        <v/>
      </c>
      <c r="I6879">
        <f>'DATA DASH'!I6879</f>
        <v/>
      </c>
      <c r="J6879">
        <f>'DATA DASH'!J6879</f>
        <v/>
      </c>
      <c r="K6879">
        <f>'DATA DASH'!K6879</f>
        <v/>
      </c>
      <c r="L6879">
        <f>'DATA DASH'!L6879</f>
        <v/>
      </c>
      <c r="M6879">
        <f>'DATA DASH'!M6879</f>
        <v/>
      </c>
    </row>
    <row r="6880">
      <c r="A6880">
        <f>'DATA DASH'!A6880</f>
        <v/>
      </c>
      <c r="B6880">
        <f>'DATA DASH'!B6880</f>
        <v/>
      </c>
      <c r="C6880">
        <f>'DATA DASH'!C6880</f>
        <v/>
      </c>
      <c r="D6880">
        <f>'DATA DASH'!D6880</f>
        <v/>
      </c>
      <c r="E6880">
        <f>'DATA DASH'!E6880</f>
        <v/>
      </c>
      <c r="F6880">
        <f>'DATA DASH'!F6880</f>
        <v/>
      </c>
      <c r="G6880">
        <f>'DATA DASH'!G6880</f>
        <v/>
      </c>
      <c r="H6880">
        <f>'DATA DASH'!H6880</f>
        <v/>
      </c>
      <c r="I6880">
        <f>'DATA DASH'!I6880</f>
        <v/>
      </c>
      <c r="J6880">
        <f>'DATA DASH'!J6880</f>
        <v/>
      </c>
      <c r="K6880">
        <f>'DATA DASH'!K6880</f>
        <v/>
      </c>
      <c r="L6880">
        <f>'DATA DASH'!L6880</f>
        <v/>
      </c>
      <c r="M6880">
        <f>'DATA DASH'!M6880</f>
        <v/>
      </c>
    </row>
    <row r="6881">
      <c r="A6881">
        <f>'DATA DASH'!A6881</f>
        <v/>
      </c>
      <c r="B6881">
        <f>'DATA DASH'!B6881</f>
        <v/>
      </c>
      <c r="C6881">
        <f>'DATA DASH'!C6881</f>
        <v/>
      </c>
      <c r="D6881">
        <f>'DATA DASH'!D6881</f>
        <v/>
      </c>
      <c r="E6881">
        <f>'DATA DASH'!E6881</f>
        <v/>
      </c>
      <c r="F6881">
        <f>'DATA DASH'!F6881</f>
        <v/>
      </c>
      <c r="G6881">
        <f>'DATA DASH'!G6881</f>
        <v/>
      </c>
      <c r="H6881">
        <f>'DATA DASH'!H6881</f>
        <v/>
      </c>
      <c r="I6881">
        <f>'DATA DASH'!I6881</f>
        <v/>
      </c>
      <c r="J6881">
        <f>'DATA DASH'!J6881</f>
        <v/>
      </c>
      <c r="K6881">
        <f>'DATA DASH'!K6881</f>
        <v/>
      </c>
      <c r="L6881">
        <f>'DATA DASH'!L6881</f>
        <v/>
      </c>
      <c r="M6881">
        <f>'DATA DASH'!M6881</f>
        <v/>
      </c>
    </row>
    <row r="6882">
      <c r="A6882">
        <f>'DATA DASH'!A6882</f>
        <v/>
      </c>
      <c r="B6882">
        <f>'DATA DASH'!B6882</f>
        <v/>
      </c>
      <c r="C6882">
        <f>'DATA DASH'!C6882</f>
        <v/>
      </c>
      <c r="D6882">
        <f>'DATA DASH'!D6882</f>
        <v/>
      </c>
      <c r="E6882">
        <f>'DATA DASH'!E6882</f>
        <v/>
      </c>
      <c r="F6882">
        <f>'DATA DASH'!F6882</f>
        <v/>
      </c>
      <c r="G6882">
        <f>'DATA DASH'!G6882</f>
        <v/>
      </c>
      <c r="H6882">
        <f>'DATA DASH'!H6882</f>
        <v/>
      </c>
      <c r="I6882">
        <f>'DATA DASH'!I6882</f>
        <v/>
      </c>
      <c r="J6882">
        <f>'DATA DASH'!J6882</f>
        <v/>
      </c>
      <c r="K6882">
        <f>'DATA DASH'!K6882</f>
        <v/>
      </c>
      <c r="L6882">
        <f>'DATA DASH'!L6882</f>
        <v/>
      </c>
      <c r="M6882">
        <f>'DATA DASH'!M6882</f>
        <v/>
      </c>
    </row>
    <row r="6883">
      <c r="A6883">
        <f>'DATA DASH'!A6883</f>
        <v/>
      </c>
      <c r="B6883">
        <f>'DATA DASH'!B6883</f>
        <v/>
      </c>
      <c r="C6883">
        <f>'DATA DASH'!C6883</f>
        <v/>
      </c>
      <c r="D6883">
        <f>'DATA DASH'!D6883</f>
        <v/>
      </c>
      <c r="E6883">
        <f>'DATA DASH'!E6883</f>
        <v/>
      </c>
      <c r="F6883">
        <f>'DATA DASH'!F6883</f>
        <v/>
      </c>
      <c r="G6883">
        <f>'DATA DASH'!G6883</f>
        <v/>
      </c>
      <c r="H6883">
        <f>'DATA DASH'!H6883</f>
        <v/>
      </c>
      <c r="I6883">
        <f>'DATA DASH'!I6883</f>
        <v/>
      </c>
      <c r="J6883">
        <f>'DATA DASH'!J6883</f>
        <v/>
      </c>
      <c r="K6883">
        <f>'DATA DASH'!K6883</f>
        <v/>
      </c>
      <c r="L6883">
        <f>'DATA DASH'!L6883</f>
        <v/>
      </c>
      <c r="M6883">
        <f>'DATA DASH'!M6883</f>
        <v/>
      </c>
    </row>
    <row r="6884">
      <c r="A6884">
        <f>'DATA DASH'!A6884</f>
        <v/>
      </c>
      <c r="B6884">
        <f>'DATA DASH'!B6884</f>
        <v/>
      </c>
      <c r="C6884">
        <f>'DATA DASH'!C6884</f>
        <v/>
      </c>
      <c r="D6884">
        <f>'DATA DASH'!D6884</f>
        <v/>
      </c>
      <c r="E6884">
        <f>'DATA DASH'!E6884</f>
        <v/>
      </c>
      <c r="F6884">
        <f>'DATA DASH'!F6884</f>
        <v/>
      </c>
      <c r="G6884">
        <f>'DATA DASH'!G6884</f>
        <v/>
      </c>
      <c r="H6884">
        <f>'DATA DASH'!H6884</f>
        <v/>
      </c>
      <c r="I6884">
        <f>'DATA DASH'!I6884</f>
        <v/>
      </c>
      <c r="J6884">
        <f>'DATA DASH'!J6884</f>
        <v/>
      </c>
      <c r="K6884">
        <f>'DATA DASH'!K6884</f>
        <v/>
      </c>
      <c r="L6884">
        <f>'DATA DASH'!L6884</f>
        <v/>
      </c>
      <c r="M6884">
        <f>'DATA DASH'!M6884</f>
        <v/>
      </c>
    </row>
    <row r="6885">
      <c r="A6885">
        <f>'DATA DASH'!A6885</f>
        <v/>
      </c>
      <c r="B6885">
        <f>'DATA DASH'!B6885</f>
        <v/>
      </c>
      <c r="C6885">
        <f>'DATA DASH'!C6885</f>
        <v/>
      </c>
      <c r="D6885">
        <f>'DATA DASH'!D6885</f>
        <v/>
      </c>
      <c r="E6885">
        <f>'DATA DASH'!E6885</f>
        <v/>
      </c>
      <c r="F6885">
        <f>'DATA DASH'!F6885</f>
        <v/>
      </c>
      <c r="G6885">
        <f>'DATA DASH'!G6885</f>
        <v/>
      </c>
      <c r="H6885">
        <f>'DATA DASH'!H6885</f>
        <v/>
      </c>
      <c r="I6885">
        <f>'DATA DASH'!I6885</f>
        <v/>
      </c>
      <c r="J6885">
        <f>'DATA DASH'!J6885</f>
        <v/>
      </c>
      <c r="K6885">
        <f>'DATA DASH'!K6885</f>
        <v/>
      </c>
      <c r="L6885">
        <f>'DATA DASH'!L6885</f>
        <v/>
      </c>
      <c r="M6885">
        <f>'DATA DASH'!M6885</f>
        <v/>
      </c>
    </row>
    <row r="6886">
      <c r="A6886">
        <f>'DATA DASH'!A6886</f>
        <v/>
      </c>
      <c r="B6886">
        <f>'DATA DASH'!B6886</f>
        <v/>
      </c>
      <c r="C6886">
        <f>'DATA DASH'!C6886</f>
        <v/>
      </c>
      <c r="D6886">
        <f>'DATA DASH'!D6886</f>
        <v/>
      </c>
      <c r="E6886">
        <f>'DATA DASH'!E6886</f>
        <v/>
      </c>
      <c r="F6886">
        <f>'DATA DASH'!F6886</f>
        <v/>
      </c>
      <c r="G6886">
        <f>'DATA DASH'!G6886</f>
        <v/>
      </c>
      <c r="H6886">
        <f>'DATA DASH'!H6886</f>
        <v/>
      </c>
      <c r="I6886">
        <f>'DATA DASH'!I6886</f>
        <v/>
      </c>
      <c r="J6886">
        <f>'DATA DASH'!J6886</f>
        <v/>
      </c>
      <c r="K6886">
        <f>'DATA DASH'!K6886</f>
        <v/>
      </c>
      <c r="L6886">
        <f>'DATA DASH'!L6886</f>
        <v/>
      </c>
      <c r="M6886">
        <f>'DATA DASH'!M6886</f>
        <v/>
      </c>
    </row>
    <row r="6887">
      <c r="A6887">
        <f>'DATA DASH'!A6887</f>
        <v/>
      </c>
      <c r="B6887">
        <f>'DATA DASH'!B6887</f>
        <v/>
      </c>
      <c r="C6887">
        <f>'DATA DASH'!C6887</f>
        <v/>
      </c>
      <c r="D6887">
        <f>'DATA DASH'!D6887</f>
        <v/>
      </c>
      <c r="E6887">
        <f>'DATA DASH'!E6887</f>
        <v/>
      </c>
      <c r="F6887">
        <f>'DATA DASH'!F6887</f>
        <v/>
      </c>
      <c r="G6887">
        <f>'DATA DASH'!G6887</f>
        <v/>
      </c>
      <c r="H6887">
        <f>'DATA DASH'!H6887</f>
        <v/>
      </c>
      <c r="I6887">
        <f>'DATA DASH'!I6887</f>
        <v/>
      </c>
      <c r="J6887">
        <f>'DATA DASH'!J6887</f>
        <v/>
      </c>
      <c r="K6887">
        <f>'DATA DASH'!K6887</f>
        <v/>
      </c>
      <c r="L6887">
        <f>'DATA DASH'!L6887</f>
        <v/>
      </c>
      <c r="M6887">
        <f>'DATA DASH'!M6887</f>
        <v/>
      </c>
    </row>
    <row r="6888">
      <c r="A6888">
        <f>'DATA DASH'!A6888</f>
        <v/>
      </c>
      <c r="B6888">
        <f>'DATA DASH'!B6888</f>
        <v/>
      </c>
      <c r="C6888">
        <f>'DATA DASH'!C6888</f>
        <v/>
      </c>
      <c r="D6888">
        <f>'DATA DASH'!D6888</f>
        <v/>
      </c>
      <c r="E6888">
        <f>'DATA DASH'!E6888</f>
        <v/>
      </c>
      <c r="F6888">
        <f>'DATA DASH'!F6888</f>
        <v/>
      </c>
      <c r="G6888">
        <f>'DATA DASH'!G6888</f>
        <v/>
      </c>
      <c r="H6888">
        <f>'DATA DASH'!H6888</f>
        <v/>
      </c>
      <c r="I6888">
        <f>'DATA DASH'!I6888</f>
        <v/>
      </c>
      <c r="J6888">
        <f>'DATA DASH'!J6888</f>
        <v/>
      </c>
      <c r="K6888">
        <f>'DATA DASH'!K6888</f>
        <v/>
      </c>
      <c r="L6888">
        <f>'DATA DASH'!L6888</f>
        <v/>
      </c>
      <c r="M6888">
        <f>'DATA DASH'!M6888</f>
        <v/>
      </c>
    </row>
    <row r="6889">
      <c r="A6889">
        <f>'DATA DASH'!A6889</f>
        <v/>
      </c>
      <c r="B6889">
        <f>'DATA DASH'!B6889</f>
        <v/>
      </c>
      <c r="C6889">
        <f>'DATA DASH'!C6889</f>
        <v/>
      </c>
      <c r="D6889">
        <f>'DATA DASH'!D6889</f>
        <v/>
      </c>
      <c r="E6889">
        <f>'DATA DASH'!E6889</f>
        <v/>
      </c>
      <c r="F6889">
        <f>'DATA DASH'!F6889</f>
        <v/>
      </c>
      <c r="G6889">
        <f>'DATA DASH'!G6889</f>
        <v/>
      </c>
      <c r="H6889">
        <f>'DATA DASH'!H6889</f>
        <v/>
      </c>
      <c r="I6889">
        <f>'DATA DASH'!I6889</f>
        <v/>
      </c>
      <c r="J6889">
        <f>'DATA DASH'!J6889</f>
        <v/>
      </c>
      <c r="K6889">
        <f>'DATA DASH'!K6889</f>
        <v/>
      </c>
      <c r="L6889">
        <f>'DATA DASH'!L6889</f>
        <v/>
      </c>
      <c r="M6889">
        <f>'DATA DASH'!M6889</f>
        <v/>
      </c>
    </row>
    <row r="6890">
      <c r="A6890">
        <f>'DATA DASH'!A6890</f>
        <v/>
      </c>
      <c r="B6890">
        <f>'DATA DASH'!B6890</f>
        <v/>
      </c>
      <c r="C6890">
        <f>'DATA DASH'!C6890</f>
        <v/>
      </c>
      <c r="D6890">
        <f>'DATA DASH'!D6890</f>
        <v/>
      </c>
      <c r="E6890">
        <f>'DATA DASH'!E6890</f>
        <v/>
      </c>
      <c r="F6890">
        <f>'DATA DASH'!F6890</f>
        <v/>
      </c>
      <c r="G6890">
        <f>'DATA DASH'!G6890</f>
        <v/>
      </c>
      <c r="H6890">
        <f>'DATA DASH'!H6890</f>
        <v/>
      </c>
      <c r="I6890">
        <f>'DATA DASH'!I6890</f>
        <v/>
      </c>
      <c r="J6890">
        <f>'DATA DASH'!J6890</f>
        <v/>
      </c>
      <c r="K6890">
        <f>'DATA DASH'!K6890</f>
        <v/>
      </c>
      <c r="L6890">
        <f>'DATA DASH'!L6890</f>
        <v/>
      </c>
      <c r="M6890">
        <f>'DATA DASH'!M6890</f>
        <v/>
      </c>
    </row>
    <row r="6891">
      <c r="A6891">
        <f>'DATA DASH'!A6891</f>
        <v/>
      </c>
      <c r="B6891">
        <f>'DATA DASH'!B6891</f>
        <v/>
      </c>
      <c r="C6891">
        <f>'DATA DASH'!C6891</f>
        <v/>
      </c>
      <c r="D6891">
        <f>'DATA DASH'!D6891</f>
        <v/>
      </c>
      <c r="E6891">
        <f>'DATA DASH'!E6891</f>
        <v/>
      </c>
      <c r="F6891">
        <f>'DATA DASH'!F6891</f>
        <v/>
      </c>
      <c r="G6891">
        <f>'DATA DASH'!G6891</f>
        <v/>
      </c>
      <c r="H6891">
        <f>'DATA DASH'!H6891</f>
        <v/>
      </c>
      <c r="I6891">
        <f>'DATA DASH'!I6891</f>
        <v/>
      </c>
      <c r="J6891">
        <f>'DATA DASH'!J6891</f>
        <v/>
      </c>
      <c r="K6891">
        <f>'DATA DASH'!K6891</f>
        <v/>
      </c>
      <c r="L6891">
        <f>'DATA DASH'!L6891</f>
        <v/>
      </c>
      <c r="M6891">
        <f>'DATA DASH'!M6891</f>
        <v/>
      </c>
    </row>
    <row r="6892">
      <c r="A6892">
        <f>'DATA DASH'!A6892</f>
        <v/>
      </c>
      <c r="B6892">
        <f>'DATA DASH'!B6892</f>
        <v/>
      </c>
      <c r="C6892">
        <f>'DATA DASH'!C6892</f>
        <v/>
      </c>
      <c r="D6892">
        <f>'DATA DASH'!D6892</f>
        <v/>
      </c>
      <c r="E6892">
        <f>'DATA DASH'!E6892</f>
        <v/>
      </c>
      <c r="F6892">
        <f>'DATA DASH'!F6892</f>
        <v/>
      </c>
      <c r="G6892">
        <f>'DATA DASH'!G6892</f>
        <v/>
      </c>
      <c r="H6892">
        <f>'DATA DASH'!H6892</f>
        <v/>
      </c>
      <c r="I6892">
        <f>'DATA DASH'!I6892</f>
        <v/>
      </c>
      <c r="J6892">
        <f>'DATA DASH'!J6892</f>
        <v/>
      </c>
      <c r="K6892">
        <f>'DATA DASH'!K6892</f>
        <v/>
      </c>
      <c r="L6892">
        <f>'DATA DASH'!L6892</f>
        <v/>
      </c>
      <c r="M6892">
        <f>'DATA DASH'!M6892</f>
        <v/>
      </c>
    </row>
    <row r="6893">
      <c r="A6893">
        <f>'DATA DASH'!A6893</f>
        <v/>
      </c>
      <c r="B6893">
        <f>'DATA DASH'!B6893</f>
        <v/>
      </c>
      <c r="C6893">
        <f>'DATA DASH'!C6893</f>
        <v/>
      </c>
      <c r="D6893">
        <f>'DATA DASH'!D6893</f>
        <v/>
      </c>
      <c r="E6893">
        <f>'DATA DASH'!E6893</f>
        <v/>
      </c>
      <c r="F6893">
        <f>'DATA DASH'!F6893</f>
        <v/>
      </c>
      <c r="G6893">
        <f>'DATA DASH'!G6893</f>
        <v/>
      </c>
      <c r="H6893">
        <f>'DATA DASH'!H6893</f>
        <v/>
      </c>
      <c r="I6893">
        <f>'DATA DASH'!I6893</f>
        <v/>
      </c>
      <c r="J6893">
        <f>'DATA DASH'!J6893</f>
        <v/>
      </c>
      <c r="K6893">
        <f>'DATA DASH'!K6893</f>
        <v/>
      </c>
      <c r="L6893">
        <f>'DATA DASH'!L6893</f>
        <v/>
      </c>
      <c r="M6893">
        <f>'DATA DASH'!M6893</f>
        <v/>
      </c>
    </row>
    <row r="6894">
      <c r="A6894">
        <f>'DATA DASH'!A6894</f>
        <v/>
      </c>
      <c r="B6894">
        <f>'DATA DASH'!B6894</f>
        <v/>
      </c>
      <c r="C6894">
        <f>'DATA DASH'!C6894</f>
        <v/>
      </c>
      <c r="D6894">
        <f>'DATA DASH'!D6894</f>
        <v/>
      </c>
      <c r="E6894">
        <f>'DATA DASH'!E6894</f>
        <v/>
      </c>
      <c r="F6894">
        <f>'DATA DASH'!F6894</f>
        <v/>
      </c>
      <c r="G6894">
        <f>'DATA DASH'!G6894</f>
        <v/>
      </c>
      <c r="H6894">
        <f>'DATA DASH'!H6894</f>
        <v/>
      </c>
      <c r="I6894">
        <f>'DATA DASH'!I6894</f>
        <v/>
      </c>
      <c r="J6894">
        <f>'DATA DASH'!J6894</f>
        <v/>
      </c>
      <c r="K6894">
        <f>'DATA DASH'!K6894</f>
        <v/>
      </c>
      <c r="L6894">
        <f>'DATA DASH'!L6894</f>
        <v/>
      </c>
      <c r="M6894">
        <f>'DATA DASH'!M6894</f>
        <v/>
      </c>
    </row>
    <row r="6895">
      <c r="A6895">
        <f>'DATA DASH'!A6895</f>
        <v/>
      </c>
      <c r="B6895">
        <f>'DATA DASH'!B6895</f>
        <v/>
      </c>
      <c r="C6895">
        <f>'DATA DASH'!C6895</f>
        <v/>
      </c>
      <c r="D6895">
        <f>'DATA DASH'!D6895</f>
        <v/>
      </c>
      <c r="E6895">
        <f>'DATA DASH'!E6895</f>
        <v/>
      </c>
      <c r="F6895">
        <f>'DATA DASH'!F6895</f>
        <v/>
      </c>
      <c r="G6895">
        <f>'DATA DASH'!G6895</f>
        <v/>
      </c>
      <c r="H6895">
        <f>'DATA DASH'!H6895</f>
        <v/>
      </c>
      <c r="I6895">
        <f>'DATA DASH'!I6895</f>
        <v/>
      </c>
      <c r="J6895">
        <f>'DATA DASH'!J6895</f>
        <v/>
      </c>
      <c r="K6895">
        <f>'DATA DASH'!K6895</f>
        <v/>
      </c>
      <c r="L6895">
        <f>'DATA DASH'!L6895</f>
        <v/>
      </c>
      <c r="M6895">
        <f>'DATA DASH'!M6895</f>
        <v/>
      </c>
    </row>
    <row r="6896">
      <c r="A6896">
        <f>'DATA DASH'!A6896</f>
        <v/>
      </c>
      <c r="B6896">
        <f>'DATA DASH'!B6896</f>
        <v/>
      </c>
      <c r="C6896">
        <f>'DATA DASH'!C6896</f>
        <v/>
      </c>
      <c r="D6896">
        <f>'DATA DASH'!D6896</f>
        <v/>
      </c>
      <c r="E6896">
        <f>'DATA DASH'!E6896</f>
        <v/>
      </c>
      <c r="F6896">
        <f>'DATA DASH'!F6896</f>
        <v/>
      </c>
      <c r="G6896">
        <f>'DATA DASH'!G6896</f>
        <v/>
      </c>
      <c r="H6896">
        <f>'DATA DASH'!H6896</f>
        <v/>
      </c>
      <c r="I6896">
        <f>'DATA DASH'!I6896</f>
        <v/>
      </c>
      <c r="J6896">
        <f>'DATA DASH'!J6896</f>
        <v/>
      </c>
      <c r="K6896">
        <f>'DATA DASH'!K6896</f>
        <v/>
      </c>
      <c r="L6896">
        <f>'DATA DASH'!L6896</f>
        <v/>
      </c>
      <c r="M6896">
        <f>'DATA DASH'!M6896</f>
        <v/>
      </c>
    </row>
    <row r="6897">
      <c r="A6897">
        <f>'DATA DASH'!A6897</f>
        <v/>
      </c>
      <c r="B6897">
        <f>'DATA DASH'!B6897</f>
        <v/>
      </c>
      <c r="C6897">
        <f>'DATA DASH'!C6897</f>
        <v/>
      </c>
      <c r="D6897">
        <f>'DATA DASH'!D6897</f>
        <v/>
      </c>
      <c r="E6897">
        <f>'DATA DASH'!E6897</f>
        <v/>
      </c>
      <c r="F6897">
        <f>'DATA DASH'!F6897</f>
        <v/>
      </c>
      <c r="G6897">
        <f>'DATA DASH'!G6897</f>
        <v/>
      </c>
      <c r="H6897">
        <f>'DATA DASH'!H6897</f>
        <v/>
      </c>
      <c r="I6897">
        <f>'DATA DASH'!I6897</f>
        <v/>
      </c>
      <c r="J6897">
        <f>'DATA DASH'!J6897</f>
        <v/>
      </c>
      <c r="K6897">
        <f>'DATA DASH'!K6897</f>
        <v/>
      </c>
      <c r="L6897">
        <f>'DATA DASH'!L6897</f>
        <v/>
      </c>
      <c r="M6897">
        <f>'DATA DASH'!M6897</f>
        <v/>
      </c>
    </row>
    <row r="6898">
      <c r="A6898">
        <f>'DATA DASH'!A6898</f>
        <v/>
      </c>
      <c r="B6898">
        <f>'DATA DASH'!B6898</f>
        <v/>
      </c>
      <c r="C6898">
        <f>'DATA DASH'!C6898</f>
        <v/>
      </c>
      <c r="D6898">
        <f>'DATA DASH'!D6898</f>
        <v/>
      </c>
      <c r="E6898">
        <f>'DATA DASH'!E6898</f>
        <v/>
      </c>
      <c r="F6898">
        <f>'DATA DASH'!F6898</f>
        <v/>
      </c>
      <c r="G6898">
        <f>'DATA DASH'!G6898</f>
        <v/>
      </c>
      <c r="H6898">
        <f>'DATA DASH'!H6898</f>
        <v/>
      </c>
      <c r="I6898">
        <f>'DATA DASH'!I6898</f>
        <v/>
      </c>
      <c r="J6898">
        <f>'DATA DASH'!J6898</f>
        <v/>
      </c>
      <c r="K6898">
        <f>'DATA DASH'!K6898</f>
        <v/>
      </c>
      <c r="L6898">
        <f>'DATA DASH'!L6898</f>
        <v/>
      </c>
      <c r="M6898">
        <f>'DATA DASH'!M6898</f>
        <v/>
      </c>
    </row>
    <row r="6899">
      <c r="A6899">
        <f>'DATA DASH'!A6899</f>
        <v/>
      </c>
      <c r="B6899">
        <f>'DATA DASH'!B6899</f>
        <v/>
      </c>
      <c r="C6899">
        <f>'DATA DASH'!C6899</f>
        <v/>
      </c>
      <c r="D6899">
        <f>'DATA DASH'!D6899</f>
        <v/>
      </c>
      <c r="E6899">
        <f>'DATA DASH'!E6899</f>
        <v/>
      </c>
      <c r="F6899">
        <f>'DATA DASH'!F6899</f>
        <v/>
      </c>
      <c r="G6899">
        <f>'DATA DASH'!G6899</f>
        <v/>
      </c>
      <c r="H6899">
        <f>'DATA DASH'!H6899</f>
        <v/>
      </c>
      <c r="I6899">
        <f>'DATA DASH'!I6899</f>
        <v/>
      </c>
      <c r="J6899">
        <f>'DATA DASH'!J6899</f>
        <v/>
      </c>
      <c r="K6899">
        <f>'DATA DASH'!K6899</f>
        <v/>
      </c>
      <c r="L6899">
        <f>'DATA DASH'!L6899</f>
        <v/>
      </c>
      <c r="M6899">
        <f>'DATA DASH'!M6899</f>
        <v/>
      </c>
    </row>
    <row r="6900">
      <c r="A6900">
        <f>'DATA DASH'!A6900</f>
        <v/>
      </c>
      <c r="B6900">
        <f>'DATA DASH'!B6900</f>
        <v/>
      </c>
      <c r="C6900">
        <f>'DATA DASH'!C6900</f>
        <v/>
      </c>
      <c r="D6900">
        <f>'DATA DASH'!D6900</f>
        <v/>
      </c>
      <c r="E6900">
        <f>'DATA DASH'!E6900</f>
        <v/>
      </c>
      <c r="F6900">
        <f>'DATA DASH'!F6900</f>
        <v/>
      </c>
      <c r="G6900">
        <f>'DATA DASH'!G6900</f>
        <v/>
      </c>
      <c r="H6900">
        <f>'DATA DASH'!H6900</f>
        <v/>
      </c>
      <c r="I6900">
        <f>'DATA DASH'!I6900</f>
        <v/>
      </c>
      <c r="J6900">
        <f>'DATA DASH'!J6900</f>
        <v/>
      </c>
      <c r="K6900">
        <f>'DATA DASH'!K6900</f>
        <v/>
      </c>
      <c r="L6900">
        <f>'DATA DASH'!L6900</f>
        <v/>
      </c>
      <c r="M6900">
        <f>'DATA DASH'!M6900</f>
        <v/>
      </c>
    </row>
    <row r="6901">
      <c r="A6901">
        <f>'DATA DASH'!A6901</f>
        <v/>
      </c>
      <c r="B6901">
        <f>'DATA DASH'!B6901</f>
        <v/>
      </c>
      <c r="C6901">
        <f>'DATA DASH'!C6901</f>
        <v/>
      </c>
      <c r="D6901">
        <f>'DATA DASH'!D6901</f>
        <v/>
      </c>
      <c r="E6901">
        <f>'DATA DASH'!E6901</f>
        <v/>
      </c>
      <c r="F6901">
        <f>'DATA DASH'!F6901</f>
        <v/>
      </c>
      <c r="G6901">
        <f>'DATA DASH'!G6901</f>
        <v/>
      </c>
      <c r="H6901">
        <f>'DATA DASH'!H6901</f>
        <v/>
      </c>
      <c r="I6901">
        <f>'DATA DASH'!I6901</f>
        <v/>
      </c>
      <c r="J6901">
        <f>'DATA DASH'!J6901</f>
        <v/>
      </c>
      <c r="K6901">
        <f>'DATA DASH'!K6901</f>
        <v/>
      </c>
      <c r="L6901">
        <f>'DATA DASH'!L6901</f>
        <v/>
      </c>
      <c r="M6901">
        <f>'DATA DASH'!M6901</f>
        <v/>
      </c>
    </row>
    <row r="6902">
      <c r="A6902">
        <f>'DATA DASH'!A6902</f>
        <v/>
      </c>
      <c r="B6902">
        <f>'DATA DASH'!B6902</f>
        <v/>
      </c>
      <c r="C6902">
        <f>'DATA DASH'!C6902</f>
        <v/>
      </c>
      <c r="D6902">
        <f>'DATA DASH'!D6902</f>
        <v/>
      </c>
      <c r="E6902">
        <f>'DATA DASH'!E6902</f>
        <v/>
      </c>
      <c r="F6902">
        <f>'DATA DASH'!F6902</f>
        <v/>
      </c>
      <c r="G6902">
        <f>'DATA DASH'!G6902</f>
        <v/>
      </c>
      <c r="H6902">
        <f>'DATA DASH'!H6902</f>
        <v/>
      </c>
      <c r="I6902">
        <f>'DATA DASH'!I6902</f>
        <v/>
      </c>
      <c r="J6902">
        <f>'DATA DASH'!J6902</f>
        <v/>
      </c>
      <c r="K6902">
        <f>'DATA DASH'!K6902</f>
        <v/>
      </c>
      <c r="L6902">
        <f>'DATA DASH'!L6902</f>
        <v/>
      </c>
      <c r="M6902">
        <f>'DATA DASH'!M6902</f>
        <v/>
      </c>
    </row>
    <row r="6903">
      <c r="A6903">
        <f>'DATA DASH'!A6903</f>
        <v/>
      </c>
      <c r="B6903">
        <f>'DATA DASH'!B6903</f>
        <v/>
      </c>
      <c r="C6903">
        <f>'DATA DASH'!C6903</f>
        <v/>
      </c>
      <c r="D6903">
        <f>'DATA DASH'!D6903</f>
        <v/>
      </c>
      <c r="E6903">
        <f>'DATA DASH'!E6903</f>
        <v/>
      </c>
      <c r="F6903">
        <f>'DATA DASH'!F6903</f>
        <v/>
      </c>
      <c r="G6903">
        <f>'DATA DASH'!G6903</f>
        <v/>
      </c>
      <c r="H6903">
        <f>'DATA DASH'!H6903</f>
        <v/>
      </c>
      <c r="I6903">
        <f>'DATA DASH'!I6903</f>
        <v/>
      </c>
      <c r="J6903">
        <f>'DATA DASH'!J6903</f>
        <v/>
      </c>
      <c r="K6903">
        <f>'DATA DASH'!K6903</f>
        <v/>
      </c>
      <c r="L6903">
        <f>'DATA DASH'!L6903</f>
        <v/>
      </c>
      <c r="M6903">
        <f>'DATA DASH'!M6903</f>
        <v/>
      </c>
    </row>
    <row r="6904">
      <c r="A6904">
        <f>'DATA DASH'!A6904</f>
        <v/>
      </c>
      <c r="B6904">
        <f>'DATA DASH'!B6904</f>
        <v/>
      </c>
      <c r="C6904">
        <f>'DATA DASH'!C6904</f>
        <v/>
      </c>
      <c r="D6904">
        <f>'DATA DASH'!D6904</f>
        <v/>
      </c>
      <c r="E6904">
        <f>'DATA DASH'!E6904</f>
        <v/>
      </c>
      <c r="F6904">
        <f>'DATA DASH'!F6904</f>
        <v/>
      </c>
      <c r="G6904">
        <f>'DATA DASH'!G6904</f>
        <v/>
      </c>
      <c r="H6904">
        <f>'DATA DASH'!H6904</f>
        <v/>
      </c>
      <c r="I6904">
        <f>'DATA DASH'!I6904</f>
        <v/>
      </c>
      <c r="J6904">
        <f>'DATA DASH'!J6904</f>
        <v/>
      </c>
      <c r="K6904">
        <f>'DATA DASH'!K6904</f>
        <v/>
      </c>
      <c r="L6904">
        <f>'DATA DASH'!L6904</f>
        <v/>
      </c>
      <c r="M6904">
        <f>'DATA DASH'!M6904</f>
        <v/>
      </c>
    </row>
    <row r="6905">
      <c r="A6905">
        <f>'DATA DASH'!A6905</f>
        <v/>
      </c>
      <c r="B6905">
        <f>'DATA DASH'!B6905</f>
        <v/>
      </c>
      <c r="C6905">
        <f>'DATA DASH'!C6905</f>
        <v/>
      </c>
      <c r="D6905">
        <f>'DATA DASH'!D6905</f>
        <v/>
      </c>
      <c r="E6905">
        <f>'DATA DASH'!E6905</f>
        <v/>
      </c>
      <c r="F6905">
        <f>'DATA DASH'!F6905</f>
        <v/>
      </c>
      <c r="G6905">
        <f>'DATA DASH'!G6905</f>
        <v/>
      </c>
      <c r="H6905">
        <f>'DATA DASH'!H6905</f>
        <v/>
      </c>
      <c r="I6905">
        <f>'DATA DASH'!I6905</f>
        <v/>
      </c>
      <c r="J6905">
        <f>'DATA DASH'!J6905</f>
        <v/>
      </c>
      <c r="K6905">
        <f>'DATA DASH'!K6905</f>
        <v/>
      </c>
      <c r="L6905">
        <f>'DATA DASH'!L6905</f>
        <v/>
      </c>
      <c r="M6905">
        <f>'DATA DASH'!M6905</f>
        <v/>
      </c>
    </row>
    <row r="6906">
      <c r="A6906">
        <f>'DATA DASH'!A6906</f>
        <v/>
      </c>
      <c r="B6906">
        <f>'DATA DASH'!B6906</f>
        <v/>
      </c>
      <c r="C6906">
        <f>'DATA DASH'!C6906</f>
        <v/>
      </c>
      <c r="D6906">
        <f>'DATA DASH'!D6906</f>
        <v/>
      </c>
      <c r="E6906">
        <f>'DATA DASH'!E6906</f>
        <v/>
      </c>
      <c r="F6906">
        <f>'DATA DASH'!F6906</f>
        <v/>
      </c>
      <c r="G6906">
        <f>'DATA DASH'!G6906</f>
        <v/>
      </c>
      <c r="H6906">
        <f>'DATA DASH'!H6906</f>
        <v/>
      </c>
      <c r="I6906">
        <f>'DATA DASH'!I6906</f>
        <v/>
      </c>
      <c r="J6906">
        <f>'DATA DASH'!J6906</f>
        <v/>
      </c>
      <c r="K6906">
        <f>'DATA DASH'!K6906</f>
        <v/>
      </c>
      <c r="L6906">
        <f>'DATA DASH'!L6906</f>
        <v/>
      </c>
      <c r="M6906">
        <f>'DATA DASH'!M6906</f>
        <v/>
      </c>
    </row>
    <row r="6907">
      <c r="A6907">
        <f>'DATA DASH'!A6907</f>
        <v/>
      </c>
      <c r="B6907">
        <f>'DATA DASH'!B6907</f>
        <v/>
      </c>
      <c r="C6907">
        <f>'DATA DASH'!C6907</f>
        <v/>
      </c>
      <c r="D6907">
        <f>'DATA DASH'!D6907</f>
        <v/>
      </c>
      <c r="E6907">
        <f>'DATA DASH'!E6907</f>
        <v/>
      </c>
      <c r="F6907">
        <f>'DATA DASH'!F6907</f>
        <v/>
      </c>
      <c r="G6907">
        <f>'DATA DASH'!G6907</f>
        <v/>
      </c>
      <c r="H6907">
        <f>'DATA DASH'!H6907</f>
        <v/>
      </c>
      <c r="I6907">
        <f>'DATA DASH'!I6907</f>
        <v/>
      </c>
      <c r="J6907">
        <f>'DATA DASH'!J6907</f>
        <v/>
      </c>
      <c r="K6907">
        <f>'DATA DASH'!K6907</f>
        <v/>
      </c>
      <c r="L6907">
        <f>'DATA DASH'!L6907</f>
        <v/>
      </c>
      <c r="M6907">
        <f>'DATA DASH'!M6907</f>
        <v/>
      </c>
    </row>
    <row r="6908">
      <c r="A6908">
        <f>'DATA DASH'!A6908</f>
        <v/>
      </c>
      <c r="B6908">
        <f>'DATA DASH'!B6908</f>
        <v/>
      </c>
      <c r="C6908">
        <f>'DATA DASH'!C6908</f>
        <v/>
      </c>
      <c r="D6908">
        <f>'DATA DASH'!D6908</f>
        <v/>
      </c>
      <c r="E6908">
        <f>'DATA DASH'!E6908</f>
        <v/>
      </c>
      <c r="F6908">
        <f>'DATA DASH'!F6908</f>
        <v/>
      </c>
      <c r="G6908">
        <f>'DATA DASH'!G6908</f>
        <v/>
      </c>
      <c r="H6908">
        <f>'DATA DASH'!H6908</f>
        <v/>
      </c>
      <c r="I6908">
        <f>'DATA DASH'!I6908</f>
        <v/>
      </c>
      <c r="J6908">
        <f>'DATA DASH'!J6908</f>
        <v/>
      </c>
      <c r="K6908">
        <f>'DATA DASH'!K6908</f>
        <v/>
      </c>
      <c r="L6908">
        <f>'DATA DASH'!L6908</f>
        <v/>
      </c>
      <c r="M6908">
        <f>'DATA DASH'!M6908</f>
        <v/>
      </c>
    </row>
    <row r="6909">
      <c r="A6909">
        <f>'DATA DASH'!A6909</f>
        <v/>
      </c>
      <c r="B6909">
        <f>'DATA DASH'!B6909</f>
        <v/>
      </c>
      <c r="C6909">
        <f>'DATA DASH'!C6909</f>
        <v/>
      </c>
      <c r="D6909">
        <f>'DATA DASH'!D6909</f>
        <v/>
      </c>
      <c r="E6909">
        <f>'DATA DASH'!E6909</f>
        <v/>
      </c>
      <c r="F6909">
        <f>'DATA DASH'!F6909</f>
        <v/>
      </c>
      <c r="G6909">
        <f>'DATA DASH'!G6909</f>
        <v/>
      </c>
      <c r="H6909">
        <f>'DATA DASH'!H6909</f>
        <v/>
      </c>
      <c r="I6909">
        <f>'DATA DASH'!I6909</f>
        <v/>
      </c>
      <c r="J6909">
        <f>'DATA DASH'!J6909</f>
        <v/>
      </c>
      <c r="K6909">
        <f>'DATA DASH'!K6909</f>
        <v/>
      </c>
      <c r="L6909">
        <f>'DATA DASH'!L6909</f>
        <v/>
      </c>
      <c r="M6909">
        <f>'DATA DASH'!M6909</f>
        <v/>
      </c>
    </row>
    <row r="6910">
      <c r="A6910">
        <f>'DATA DASH'!A6910</f>
        <v/>
      </c>
      <c r="B6910">
        <f>'DATA DASH'!B6910</f>
        <v/>
      </c>
      <c r="C6910">
        <f>'DATA DASH'!C6910</f>
        <v/>
      </c>
      <c r="D6910">
        <f>'DATA DASH'!D6910</f>
        <v/>
      </c>
      <c r="E6910">
        <f>'DATA DASH'!E6910</f>
        <v/>
      </c>
      <c r="F6910">
        <f>'DATA DASH'!F6910</f>
        <v/>
      </c>
      <c r="G6910">
        <f>'DATA DASH'!G6910</f>
        <v/>
      </c>
      <c r="H6910">
        <f>'DATA DASH'!H6910</f>
        <v/>
      </c>
      <c r="I6910">
        <f>'DATA DASH'!I6910</f>
        <v/>
      </c>
      <c r="J6910">
        <f>'DATA DASH'!J6910</f>
        <v/>
      </c>
      <c r="K6910">
        <f>'DATA DASH'!K6910</f>
        <v/>
      </c>
      <c r="L6910">
        <f>'DATA DASH'!L6910</f>
        <v/>
      </c>
      <c r="M6910">
        <f>'DATA DASH'!M6910</f>
        <v/>
      </c>
    </row>
    <row r="6911">
      <c r="A6911">
        <f>'DATA DASH'!A6911</f>
        <v/>
      </c>
      <c r="B6911">
        <f>'DATA DASH'!B6911</f>
        <v/>
      </c>
      <c r="C6911">
        <f>'DATA DASH'!C6911</f>
        <v/>
      </c>
      <c r="D6911">
        <f>'DATA DASH'!D6911</f>
        <v/>
      </c>
      <c r="E6911">
        <f>'DATA DASH'!E6911</f>
        <v/>
      </c>
      <c r="F6911">
        <f>'DATA DASH'!F6911</f>
        <v/>
      </c>
      <c r="G6911">
        <f>'DATA DASH'!G6911</f>
        <v/>
      </c>
      <c r="H6911">
        <f>'DATA DASH'!H6911</f>
        <v/>
      </c>
      <c r="I6911">
        <f>'DATA DASH'!I6911</f>
        <v/>
      </c>
      <c r="J6911">
        <f>'DATA DASH'!J6911</f>
        <v/>
      </c>
      <c r="K6911">
        <f>'DATA DASH'!K6911</f>
        <v/>
      </c>
      <c r="L6911">
        <f>'DATA DASH'!L6911</f>
        <v/>
      </c>
      <c r="M6911">
        <f>'DATA DASH'!M6911</f>
        <v/>
      </c>
    </row>
    <row r="6912">
      <c r="A6912">
        <f>'DATA DASH'!A6912</f>
        <v/>
      </c>
      <c r="B6912">
        <f>'DATA DASH'!B6912</f>
        <v/>
      </c>
      <c r="C6912">
        <f>'DATA DASH'!C6912</f>
        <v/>
      </c>
      <c r="D6912">
        <f>'DATA DASH'!D6912</f>
        <v/>
      </c>
      <c r="E6912">
        <f>'DATA DASH'!E6912</f>
        <v/>
      </c>
      <c r="F6912">
        <f>'DATA DASH'!F6912</f>
        <v/>
      </c>
      <c r="G6912">
        <f>'DATA DASH'!G6912</f>
        <v/>
      </c>
      <c r="H6912">
        <f>'DATA DASH'!H6912</f>
        <v/>
      </c>
      <c r="I6912">
        <f>'DATA DASH'!I6912</f>
        <v/>
      </c>
      <c r="J6912">
        <f>'DATA DASH'!J6912</f>
        <v/>
      </c>
      <c r="K6912">
        <f>'DATA DASH'!K6912</f>
        <v/>
      </c>
      <c r="L6912">
        <f>'DATA DASH'!L6912</f>
        <v/>
      </c>
      <c r="M6912">
        <f>'DATA DASH'!M6912</f>
        <v/>
      </c>
    </row>
    <row r="6913">
      <c r="A6913">
        <f>'DATA DASH'!A6913</f>
        <v/>
      </c>
      <c r="B6913">
        <f>'DATA DASH'!B6913</f>
        <v/>
      </c>
      <c r="C6913">
        <f>'DATA DASH'!C6913</f>
        <v/>
      </c>
      <c r="D6913">
        <f>'DATA DASH'!D6913</f>
        <v/>
      </c>
      <c r="E6913">
        <f>'DATA DASH'!E6913</f>
        <v/>
      </c>
      <c r="F6913">
        <f>'DATA DASH'!F6913</f>
        <v/>
      </c>
      <c r="G6913">
        <f>'DATA DASH'!G6913</f>
        <v/>
      </c>
      <c r="H6913">
        <f>'DATA DASH'!H6913</f>
        <v/>
      </c>
      <c r="I6913">
        <f>'DATA DASH'!I6913</f>
        <v/>
      </c>
      <c r="J6913">
        <f>'DATA DASH'!J6913</f>
        <v/>
      </c>
      <c r="K6913">
        <f>'DATA DASH'!K6913</f>
        <v/>
      </c>
      <c r="L6913">
        <f>'DATA DASH'!L6913</f>
        <v/>
      </c>
      <c r="M6913">
        <f>'DATA DASH'!M6913</f>
        <v/>
      </c>
    </row>
    <row r="6914">
      <c r="A6914">
        <f>'DATA DASH'!A6914</f>
        <v/>
      </c>
      <c r="B6914">
        <f>'DATA DASH'!B6914</f>
        <v/>
      </c>
      <c r="C6914">
        <f>'DATA DASH'!C6914</f>
        <v/>
      </c>
      <c r="D6914">
        <f>'DATA DASH'!D6914</f>
        <v/>
      </c>
      <c r="E6914">
        <f>'DATA DASH'!E6914</f>
        <v/>
      </c>
      <c r="F6914">
        <f>'DATA DASH'!F6914</f>
        <v/>
      </c>
      <c r="G6914">
        <f>'DATA DASH'!G6914</f>
        <v/>
      </c>
      <c r="H6914">
        <f>'DATA DASH'!H6914</f>
        <v/>
      </c>
      <c r="I6914">
        <f>'DATA DASH'!I6914</f>
        <v/>
      </c>
      <c r="J6914">
        <f>'DATA DASH'!J6914</f>
        <v/>
      </c>
      <c r="K6914">
        <f>'DATA DASH'!K6914</f>
        <v/>
      </c>
      <c r="L6914">
        <f>'DATA DASH'!L6914</f>
        <v/>
      </c>
      <c r="M6914">
        <f>'DATA DASH'!M6914</f>
        <v/>
      </c>
    </row>
    <row r="6915">
      <c r="A6915">
        <f>'DATA DASH'!A6915</f>
        <v/>
      </c>
      <c r="B6915">
        <f>'DATA DASH'!B6915</f>
        <v/>
      </c>
      <c r="C6915">
        <f>'DATA DASH'!C6915</f>
        <v/>
      </c>
      <c r="D6915">
        <f>'DATA DASH'!D6915</f>
        <v/>
      </c>
      <c r="E6915">
        <f>'DATA DASH'!E6915</f>
        <v/>
      </c>
      <c r="F6915">
        <f>'DATA DASH'!F6915</f>
        <v/>
      </c>
      <c r="G6915">
        <f>'DATA DASH'!G6915</f>
        <v/>
      </c>
      <c r="H6915">
        <f>'DATA DASH'!H6915</f>
        <v/>
      </c>
      <c r="I6915">
        <f>'DATA DASH'!I6915</f>
        <v/>
      </c>
      <c r="J6915">
        <f>'DATA DASH'!J6915</f>
        <v/>
      </c>
      <c r="K6915">
        <f>'DATA DASH'!K6915</f>
        <v/>
      </c>
      <c r="L6915">
        <f>'DATA DASH'!L6915</f>
        <v/>
      </c>
      <c r="M6915">
        <f>'DATA DASH'!M6915</f>
        <v/>
      </c>
    </row>
    <row r="6916">
      <c r="A6916">
        <f>'DATA DASH'!A6916</f>
        <v/>
      </c>
      <c r="B6916">
        <f>'DATA DASH'!B6916</f>
        <v/>
      </c>
      <c r="C6916">
        <f>'DATA DASH'!C6916</f>
        <v/>
      </c>
      <c r="D6916">
        <f>'DATA DASH'!D6916</f>
        <v/>
      </c>
      <c r="E6916">
        <f>'DATA DASH'!E6916</f>
        <v/>
      </c>
      <c r="F6916">
        <f>'DATA DASH'!F6916</f>
        <v/>
      </c>
      <c r="G6916">
        <f>'DATA DASH'!G6916</f>
        <v/>
      </c>
      <c r="H6916">
        <f>'DATA DASH'!H6916</f>
        <v/>
      </c>
      <c r="I6916">
        <f>'DATA DASH'!I6916</f>
        <v/>
      </c>
      <c r="J6916">
        <f>'DATA DASH'!J6916</f>
        <v/>
      </c>
      <c r="K6916">
        <f>'DATA DASH'!K6916</f>
        <v/>
      </c>
      <c r="L6916">
        <f>'DATA DASH'!L6916</f>
        <v/>
      </c>
      <c r="M6916">
        <f>'DATA DASH'!M6916</f>
        <v/>
      </c>
    </row>
    <row r="6917">
      <c r="A6917">
        <f>'DATA DASH'!A6917</f>
        <v/>
      </c>
      <c r="B6917">
        <f>'DATA DASH'!B6917</f>
        <v/>
      </c>
      <c r="C6917">
        <f>'DATA DASH'!C6917</f>
        <v/>
      </c>
      <c r="D6917">
        <f>'DATA DASH'!D6917</f>
        <v/>
      </c>
      <c r="E6917">
        <f>'DATA DASH'!E6917</f>
        <v/>
      </c>
      <c r="F6917">
        <f>'DATA DASH'!F6917</f>
        <v/>
      </c>
      <c r="G6917">
        <f>'DATA DASH'!G6917</f>
        <v/>
      </c>
      <c r="H6917">
        <f>'DATA DASH'!H6917</f>
        <v/>
      </c>
      <c r="I6917">
        <f>'DATA DASH'!I6917</f>
        <v/>
      </c>
      <c r="J6917">
        <f>'DATA DASH'!J6917</f>
        <v/>
      </c>
      <c r="K6917">
        <f>'DATA DASH'!K6917</f>
        <v/>
      </c>
      <c r="L6917">
        <f>'DATA DASH'!L6917</f>
        <v/>
      </c>
      <c r="M6917">
        <f>'DATA DASH'!M6917</f>
        <v/>
      </c>
    </row>
    <row r="6918">
      <c r="A6918">
        <f>'DATA DASH'!A6918</f>
        <v/>
      </c>
      <c r="B6918">
        <f>'DATA DASH'!B6918</f>
        <v/>
      </c>
      <c r="C6918">
        <f>'DATA DASH'!C6918</f>
        <v/>
      </c>
      <c r="D6918">
        <f>'DATA DASH'!D6918</f>
        <v/>
      </c>
      <c r="E6918">
        <f>'DATA DASH'!E6918</f>
        <v/>
      </c>
      <c r="F6918">
        <f>'DATA DASH'!F6918</f>
        <v/>
      </c>
      <c r="G6918">
        <f>'DATA DASH'!G6918</f>
        <v/>
      </c>
      <c r="H6918">
        <f>'DATA DASH'!H6918</f>
        <v/>
      </c>
      <c r="I6918">
        <f>'DATA DASH'!I6918</f>
        <v/>
      </c>
      <c r="J6918">
        <f>'DATA DASH'!J6918</f>
        <v/>
      </c>
      <c r="K6918">
        <f>'DATA DASH'!K6918</f>
        <v/>
      </c>
      <c r="L6918">
        <f>'DATA DASH'!L6918</f>
        <v/>
      </c>
      <c r="M6918">
        <f>'DATA DASH'!M6918</f>
        <v/>
      </c>
    </row>
    <row r="6919">
      <c r="A6919">
        <f>'DATA DASH'!A6919</f>
        <v/>
      </c>
      <c r="B6919">
        <f>'DATA DASH'!B6919</f>
        <v/>
      </c>
      <c r="C6919">
        <f>'DATA DASH'!C6919</f>
        <v/>
      </c>
      <c r="D6919">
        <f>'DATA DASH'!D6919</f>
        <v/>
      </c>
      <c r="E6919">
        <f>'DATA DASH'!E6919</f>
        <v/>
      </c>
      <c r="F6919">
        <f>'DATA DASH'!F6919</f>
        <v/>
      </c>
      <c r="G6919">
        <f>'DATA DASH'!G6919</f>
        <v/>
      </c>
      <c r="H6919">
        <f>'DATA DASH'!H6919</f>
        <v/>
      </c>
      <c r="I6919">
        <f>'DATA DASH'!I6919</f>
        <v/>
      </c>
      <c r="J6919">
        <f>'DATA DASH'!J6919</f>
        <v/>
      </c>
      <c r="K6919">
        <f>'DATA DASH'!K6919</f>
        <v/>
      </c>
      <c r="L6919">
        <f>'DATA DASH'!L6919</f>
        <v/>
      </c>
      <c r="M6919">
        <f>'DATA DASH'!M6919</f>
        <v/>
      </c>
    </row>
    <row r="6920">
      <c r="A6920">
        <f>'DATA DASH'!A6920</f>
        <v/>
      </c>
      <c r="B6920">
        <f>'DATA DASH'!B6920</f>
        <v/>
      </c>
      <c r="C6920">
        <f>'DATA DASH'!C6920</f>
        <v/>
      </c>
      <c r="D6920">
        <f>'DATA DASH'!D6920</f>
        <v/>
      </c>
      <c r="E6920">
        <f>'DATA DASH'!E6920</f>
        <v/>
      </c>
      <c r="F6920">
        <f>'DATA DASH'!F6920</f>
        <v/>
      </c>
      <c r="G6920">
        <f>'DATA DASH'!G6920</f>
        <v/>
      </c>
      <c r="H6920">
        <f>'DATA DASH'!H6920</f>
        <v/>
      </c>
      <c r="I6920">
        <f>'DATA DASH'!I6920</f>
        <v/>
      </c>
      <c r="J6920">
        <f>'DATA DASH'!J6920</f>
        <v/>
      </c>
      <c r="K6920">
        <f>'DATA DASH'!K6920</f>
        <v/>
      </c>
      <c r="L6920">
        <f>'DATA DASH'!L6920</f>
        <v/>
      </c>
      <c r="M6920">
        <f>'DATA DASH'!M6920</f>
        <v/>
      </c>
    </row>
    <row r="6921">
      <c r="A6921">
        <f>'DATA DASH'!A6921</f>
        <v/>
      </c>
      <c r="B6921">
        <f>'DATA DASH'!B6921</f>
        <v/>
      </c>
      <c r="C6921">
        <f>'DATA DASH'!C6921</f>
        <v/>
      </c>
      <c r="D6921">
        <f>'DATA DASH'!D6921</f>
        <v/>
      </c>
      <c r="E6921">
        <f>'DATA DASH'!E6921</f>
        <v/>
      </c>
      <c r="F6921">
        <f>'DATA DASH'!F6921</f>
        <v/>
      </c>
      <c r="G6921">
        <f>'DATA DASH'!G6921</f>
        <v/>
      </c>
      <c r="H6921">
        <f>'DATA DASH'!H6921</f>
        <v/>
      </c>
      <c r="I6921">
        <f>'DATA DASH'!I6921</f>
        <v/>
      </c>
      <c r="J6921">
        <f>'DATA DASH'!J6921</f>
        <v/>
      </c>
      <c r="K6921">
        <f>'DATA DASH'!K6921</f>
        <v/>
      </c>
      <c r="L6921">
        <f>'DATA DASH'!L6921</f>
        <v/>
      </c>
      <c r="M6921">
        <f>'DATA DASH'!M6921</f>
        <v/>
      </c>
    </row>
    <row r="6922">
      <c r="A6922">
        <f>'DATA DASH'!A6922</f>
        <v/>
      </c>
      <c r="B6922">
        <f>'DATA DASH'!B6922</f>
        <v/>
      </c>
      <c r="C6922">
        <f>'DATA DASH'!C6922</f>
        <v/>
      </c>
      <c r="D6922">
        <f>'DATA DASH'!D6922</f>
        <v/>
      </c>
      <c r="E6922">
        <f>'DATA DASH'!E6922</f>
        <v/>
      </c>
      <c r="F6922">
        <f>'DATA DASH'!F6922</f>
        <v/>
      </c>
      <c r="G6922">
        <f>'DATA DASH'!G6922</f>
        <v/>
      </c>
      <c r="H6922">
        <f>'DATA DASH'!H6922</f>
        <v/>
      </c>
      <c r="I6922">
        <f>'DATA DASH'!I6922</f>
        <v/>
      </c>
      <c r="J6922">
        <f>'DATA DASH'!J6922</f>
        <v/>
      </c>
      <c r="K6922">
        <f>'DATA DASH'!K6922</f>
        <v/>
      </c>
      <c r="L6922">
        <f>'DATA DASH'!L6922</f>
        <v/>
      </c>
      <c r="M6922">
        <f>'DATA DASH'!M6922</f>
        <v/>
      </c>
    </row>
    <row r="6923">
      <c r="A6923">
        <f>'DATA DASH'!A6923</f>
        <v/>
      </c>
      <c r="B6923">
        <f>'DATA DASH'!B6923</f>
        <v/>
      </c>
      <c r="C6923">
        <f>'DATA DASH'!C6923</f>
        <v/>
      </c>
      <c r="D6923">
        <f>'DATA DASH'!D6923</f>
        <v/>
      </c>
      <c r="E6923">
        <f>'DATA DASH'!E6923</f>
        <v/>
      </c>
      <c r="F6923">
        <f>'DATA DASH'!F6923</f>
        <v/>
      </c>
      <c r="G6923">
        <f>'DATA DASH'!G6923</f>
        <v/>
      </c>
      <c r="H6923">
        <f>'DATA DASH'!H6923</f>
        <v/>
      </c>
      <c r="I6923">
        <f>'DATA DASH'!I6923</f>
        <v/>
      </c>
      <c r="J6923">
        <f>'DATA DASH'!J6923</f>
        <v/>
      </c>
      <c r="K6923">
        <f>'DATA DASH'!K6923</f>
        <v/>
      </c>
      <c r="L6923">
        <f>'DATA DASH'!L6923</f>
        <v/>
      </c>
      <c r="M6923">
        <f>'DATA DASH'!M6923</f>
        <v/>
      </c>
    </row>
    <row r="6924">
      <c r="A6924">
        <f>'DATA DASH'!A6924</f>
        <v/>
      </c>
      <c r="B6924">
        <f>'DATA DASH'!B6924</f>
        <v/>
      </c>
      <c r="C6924">
        <f>'DATA DASH'!C6924</f>
        <v/>
      </c>
      <c r="D6924">
        <f>'DATA DASH'!D6924</f>
        <v/>
      </c>
      <c r="E6924">
        <f>'DATA DASH'!E6924</f>
        <v/>
      </c>
      <c r="F6924">
        <f>'DATA DASH'!F6924</f>
        <v/>
      </c>
      <c r="G6924">
        <f>'DATA DASH'!G6924</f>
        <v/>
      </c>
      <c r="H6924">
        <f>'DATA DASH'!H6924</f>
        <v/>
      </c>
      <c r="I6924">
        <f>'DATA DASH'!I6924</f>
        <v/>
      </c>
      <c r="J6924">
        <f>'DATA DASH'!J6924</f>
        <v/>
      </c>
      <c r="K6924">
        <f>'DATA DASH'!K6924</f>
        <v/>
      </c>
      <c r="L6924">
        <f>'DATA DASH'!L6924</f>
        <v/>
      </c>
      <c r="M6924">
        <f>'DATA DASH'!M6924</f>
        <v/>
      </c>
    </row>
    <row r="6925">
      <c r="A6925">
        <f>'DATA DASH'!A6925</f>
        <v/>
      </c>
      <c r="B6925">
        <f>'DATA DASH'!B6925</f>
        <v/>
      </c>
      <c r="C6925">
        <f>'DATA DASH'!C6925</f>
        <v/>
      </c>
      <c r="D6925">
        <f>'DATA DASH'!D6925</f>
        <v/>
      </c>
      <c r="E6925">
        <f>'DATA DASH'!E6925</f>
        <v/>
      </c>
      <c r="F6925">
        <f>'DATA DASH'!F6925</f>
        <v/>
      </c>
      <c r="G6925">
        <f>'DATA DASH'!G6925</f>
        <v/>
      </c>
      <c r="H6925">
        <f>'DATA DASH'!H6925</f>
        <v/>
      </c>
      <c r="I6925">
        <f>'DATA DASH'!I6925</f>
        <v/>
      </c>
      <c r="J6925">
        <f>'DATA DASH'!J6925</f>
        <v/>
      </c>
      <c r="K6925">
        <f>'DATA DASH'!K6925</f>
        <v/>
      </c>
      <c r="L6925">
        <f>'DATA DASH'!L6925</f>
        <v/>
      </c>
      <c r="M6925">
        <f>'DATA DASH'!M6925</f>
        <v/>
      </c>
    </row>
    <row r="6926">
      <c r="A6926">
        <f>'DATA DASH'!A6926</f>
        <v/>
      </c>
      <c r="B6926">
        <f>'DATA DASH'!B6926</f>
        <v/>
      </c>
      <c r="C6926">
        <f>'DATA DASH'!C6926</f>
        <v/>
      </c>
      <c r="D6926">
        <f>'DATA DASH'!D6926</f>
        <v/>
      </c>
      <c r="E6926">
        <f>'DATA DASH'!E6926</f>
        <v/>
      </c>
      <c r="F6926">
        <f>'DATA DASH'!F6926</f>
        <v/>
      </c>
      <c r="G6926">
        <f>'DATA DASH'!G6926</f>
        <v/>
      </c>
      <c r="H6926">
        <f>'DATA DASH'!H6926</f>
        <v/>
      </c>
      <c r="I6926">
        <f>'DATA DASH'!I6926</f>
        <v/>
      </c>
      <c r="J6926">
        <f>'DATA DASH'!J6926</f>
        <v/>
      </c>
      <c r="K6926">
        <f>'DATA DASH'!K6926</f>
        <v/>
      </c>
      <c r="L6926">
        <f>'DATA DASH'!L6926</f>
        <v/>
      </c>
      <c r="M6926">
        <f>'DATA DASH'!M6926</f>
        <v/>
      </c>
    </row>
    <row r="6927">
      <c r="A6927">
        <f>'DATA DASH'!A6927</f>
        <v/>
      </c>
      <c r="B6927">
        <f>'DATA DASH'!B6927</f>
        <v/>
      </c>
      <c r="C6927">
        <f>'DATA DASH'!C6927</f>
        <v/>
      </c>
      <c r="D6927">
        <f>'DATA DASH'!D6927</f>
        <v/>
      </c>
      <c r="E6927">
        <f>'DATA DASH'!E6927</f>
        <v/>
      </c>
      <c r="F6927">
        <f>'DATA DASH'!F6927</f>
        <v/>
      </c>
      <c r="G6927">
        <f>'DATA DASH'!G6927</f>
        <v/>
      </c>
      <c r="H6927">
        <f>'DATA DASH'!H6927</f>
        <v/>
      </c>
      <c r="I6927">
        <f>'DATA DASH'!I6927</f>
        <v/>
      </c>
      <c r="J6927">
        <f>'DATA DASH'!J6927</f>
        <v/>
      </c>
      <c r="K6927">
        <f>'DATA DASH'!K6927</f>
        <v/>
      </c>
      <c r="L6927">
        <f>'DATA DASH'!L6927</f>
        <v/>
      </c>
      <c r="M6927">
        <f>'DATA DASH'!M6927</f>
        <v/>
      </c>
    </row>
    <row r="6928">
      <c r="A6928">
        <f>'DATA DASH'!A6928</f>
        <v/>
      </c>
      <c r="B6928">
        <f>'DATA DASH'!B6928</f>
        <v/>
      </c>
      <c r="C6928">
        <f>'DATA DASH'!C6928</f>
        <v/>
      </c>
      <c r="D6928">
        <f>'DATA DASH'!D6928</f>
        <v/>
      </c>
      <c r="E6928">
        <f>'DATA DASH'!E6928</f>
        <v/>
      </c>
      <c r="F6928">
        <f>'DATA DASH'!F6928</f>
        <v/>
      </c>
      <c r="G6928">
        <f>'DATA DASH'!G6928</f>
        <v/>
      </c>
      <c r="H6928">
        <f>'DATA DASH'!H6928</f>
        <v/>
      </c>
      <c r="I6928">
        <f>'DATA DASH'!I6928</f>
        <v/>
      </c>
      <c r="J6928">
        <f>'DATA DASH'!J6928</f>
        <v/>
      </c>
      <c r="K6928">
        <f>'DATA DASH'!K6928</f>
        <v/>
      </c>
      <c r="L6928">
        <f>'DATA DASH'!L6928</f>
        <v/>
      </c>
      <c r="M6928">
        <f>'DATA DASH'!M6928</f>
        <v/>
      </c>
    </row>
    <row r="6929">
      <c r="A6929">
        <f>'DATA DASH'!A6929</f>
        <v/>
      </c>
      <c r="B6929">
        <f>'DATA DASH'!B6929</f>
        <v/>
      </c>
      <c r="C6929">
        <f>'DATA DASH'!C6929</f>
        <v/>
      </c>
      <c r="D6929">
        <f>'DATA DASH'!D6929</f>
        <v/>
      </c>
      <c r="E6929">
        <f>'DATA DASH'!E6929</f>
        <v/>
      </c>
      <c r="F6929">
        <f>'DATA DASH'!F6929</f>
        <v/>
      </c>
      <c r="G6929">
        <f>'DATA DASH'!G6929</f>
        <v/>
      </c>
      <c r="H6929">
        <f>'DATA DASH'!H6929</f>
        <v/>
      </c>
      <c r="I6929">
        <f>'DATA DASH'!I6929</f>
        <v/>
      </c>
      <c r="J6929">
        <f>'DATA DASH'!J6929</f>
        <v/>
      </c>
      <c r="K6929">
        <f>'DATA DASH'!K6929</f>
        <v/>
      </c>
      <c r="L6929">
        <f>'DATA DASH'!L6929</f>
        <v/>
      </c>
      <c r="M6929">
        <f>'DATA DASH'!M6929</f>
        <v/>
      </c>
    </row>
    <row r="6930">
      <c r="A6930">
        <f>'DATA DASH'!A6930</f>
        <v/>
      </c>
      <c r="B6930">
        <f>'DATA DASH'!B6930</f>
        <v/>
      </c>
      <c r="C6930">
        <f>'DATA DASH'!C6930</f>
        <v/>
      </c>
      <c r="D6930">
        <f>'DATA DASH'!D6930</f>
        <v/>
      </c>
      <c r="E6930">
        <f>'DATA DASH'!E6930</f>
        <v/>
      </c>
      <c r="F6930">
        <f>'DATA DASH'!F6930</f>
        <v/>
      </c>
      <c r="G6930">
        <f>'DATA DASH'!G6930</f>
        <v/>
      </c>
      <c r="H6930">
        <f>'DATA DASH'!H6930</f>
        <v/>
      </c>
      <c r="I6930">
        <f>'DATA DASH'!I6930</f>
        <v/>
      </c>
      <c r="J6930">
        <f>'DATA DASH'!J6930</f>
        <v/>
      </c>
      <c r="K6930">
        <f>'DATA DASH'!K6930</f>
        <v/>
      </c>
      <c r="L6930">
        <f>'DATA DASH'!L6930</f>
        <v/>
      </c>
      <c r="M6930">
        <f>'DATA DASH'!M6930</f>
        <v/>
      </c>
    </row>
    <row r="6931">
      <c r="A6931">
        <f>'DATA DASH'!A6931</f>
        <v/>
      </c>
      <c r="B6931">
        <f>'DATA DASH'!B6931</f>
        <v/>
      </c>
      <c r="C6931">
        <f>'DATA DASH'!C6931</f>
        <v/>
      </c>
      <c r="D6931">
        <f>'DATA DASH'!D6931</f>
        <v/>
      </c>
      <c r="E6931">
        <f>'DATA DASH'!E6931</f>
        <v/>
      </c>
      <c r="F6931">
        <f>'DATA DASH'!F6931</f>
        <v/>
      </c>
      <c r="G6931">
        <f>'DATA DASH'!G6931</f>
        <v/>
      </c>
      <c r="H6931">
        <f>'DATA DASH'!H6931</f>
        <v/>
      </c>
      <c r="I6931">
        <f>'DATA DASH'!I6931</f>
        <v/>
      </c>
      <c r="J6931">
        <f>'DATA DASH'!J6931</f>
        <v/>
      </c>
      <c r="K6931">
        <f>'DATA DASH'!K6931</f>
        <v/>
      </c>
      <c r="L6931">
        <f>'DATA DASH'!L6931</f>
        <v/>
      </c>
      <c r="M6931">
        <f>'DATA DASH'!M6931</f>
        <v/>
      </c>
    </row>
    <row r="6932">
      <c r="A6932">
        <f>'DATA DASH'!A6932</f>
        <v/>
      </c>
      <c r="B6932">
        <f>'DATA DASH'!B6932</f>
        <v/>
      </c>
      <c r="C6932">
        <f>'DATA DASH'!C6932</f>
        <v/>
      </c>
      <c r="D6932">
        <f>'DATA DASH'!D6932</f>
        <v/>
      </c>
      <c r="E6932">
        <f>'DATA DASH'!E6932</f>
        <v/>
      </c>
      <c r="F6932">
        <f>'DATA DASH'!F6932</f>
        <v/>
      </c>
      <c r="G6932">
        <f>'DATA DASH'!G6932</f>
        <v/>
      </c>
      <c r="H6932">
        <f>'DATA DASH'!H6932</f>
        <v/>
      </c>
      <c r="I6932">
        <f>'DATA DASH'!I6932</f>
        <v/>
      </c>
      <c r="J6932">
        <f>'DATA DASH'!J6932</f>
        <v/>
      </c>
      <c r="K6932">
        <f>'DATA DASH'!K6932</f>
        <v/>
      </c>
      <c r="L6932">
        <f>'DATA DASH'!L6932</f>
        <v/>
      </c>
      <c r="M6932">
        <f>'DATA DASH'!M6932</f>
        <v/>
      </c>
    </row>
    <row r="6933">
      <c r="A6933">
        <f>'DATA DASH'!A6933</f>
        <v/>
      </c>
      <c r="B6933">
        <f>'DATA DASH'!B6933</f>
        <v/>
      </c>
      <c r="C6933">
        <f>'DATA DASH'!C6933</f>
        <v/>
      </c>
      <c r="D6933">
        <f>'DATA DASH'!D6933</f>
        <v/>
      </c>
      <c r="E6933">
        <f>'DATA DASH'!E6933</f>
        <v/>
      </c>
      <c r="F6933">
        <f>'DATA DASH'!F6933</f>
        <v/>
      </c>
      <c r="G6933">
        <f>'DATA DASH'!G6933</f>
        <v/>
      </c>
      <c r="H6933">
        <f>'DATA DASH'!H6933</f>
        <v/>
      </c>
      <c r="I6933">
        <f>'DATA DASH'!I6933</f>
        <v/>
      </c>
      <c r="J6933">
        <f>'DATA DASH'!J6933</f>
        <v/>
      </c>
      <c r="K6933">
        <f>'DATA DASH'!K6933</f>
        <v/>
      </c>
      <c r="L6933">
        <f>'DATA DASH'!L6933</f>
        <v/>
      </c>
      <c r="M6933">
        <f>'DATA DASH'!M6933</f>
        <v/>
      </c>
    </row>
    <row r="6934">
      <c r="A6934">
        <f>'DATA DASH'!A6934</f>
        <v/>
      </c>
      <c r="B6934">
        <f>'DATA DASH'!B6934</f>
        <v/>
      </c>
      <c r="C6934">
        <f>'DATA DASH'!C6934</f>
        <v/>
      </c>
      <c r="D6934">
        <f>'DATA DASH'!D6934</f>
        <v/>
      </c>
      <c r="E6934">
        <f>'DATA DASH'!E6934</f>
        <v/>
      </c>
      <c r="F6934">
        <f>'DATA DASH'!F6934</f>
        <v/>
      </c>
      <c r="G6934">
        <f>'DATA DASH'!G6934</f>
        <v/>
      </c>
      <c r="H6934">
        <f>'DATA DASH'!H6934</f>
        <v/>
      </c>
      <c r="I6934">
        <f>'DATA DASH'!I6934</f>
        <v/>
      </c>
      <c r="J6934">
        <f>'DATA DASH'!J6934</f>
        <v/>
      </c>
      <c r="K6934">
        <f>'DATA DASH'!K6934</f>
        <v/>
      </c>
      <c r="L6934">
        <f>'DATA DASH'!L6934</f>
        <v/>
      </c>
      <c r="M6934">
        <f>'DATA DASH'!M6934</f>
        <v/>
      </c>
    </row>
    <row r="6935">
      <c r="A6935">
        <f>'DATA DASH'!A6935</f>
        <v/>
      </c>
      <c r="B6935">
        <f>'DATA DASH'!B6935</f>
        <v/>
      </c>
      <c r="C6935">
        <f>'DATA DASH'!C6935</f>
        <v/>
      </c>
      <c r="D6935">
        <f>'DATA DASH'!D6935</f>
        <v/>
      </c>
      <c r="E6935">
        <f>'DATA DASH'!E6935</f>
        <v/>
      </c>
      <c r="F6935">
        <f>'DATA DASH'!F6935</f>
        <v/>
      </c>
      <c r="G6935">
        <f>'DATA DASH'!G6935</f>
        <v/>
      </c>
      <c r="H6935">
        <f>'DATA DASH'!H6935</f>
        <v/>
      </c>
      <c r="I6935">
        <f>'DATA DASH'!I6935</f>
        <v/>
      </c>
      <c r="J6935">
        <f>'DATA DASH'!J6935</f>
        <v/>
      </c>
      <c r="K6935">
        <f>'DATA DASH'!K6935</f>
        <v/>
      </c>
      <c r="L6935">
        <f>'DATA DASH'!L6935</f>
        <v/>
      </c>
      <c r="M6935">
        <f>'DATA DASH'!M6935</f>
        <v/>
      </c>
    </row>
    <row r="6936">
      <c r="A6936">
        <f>'DATA DASH'!A6936</f>
        <v/>
      </c>
      <c r="B6936">
        <f>'DATA DASH'!B6936</f>
        <v/>
      </c>
      <c r="C6936">
        <f>'DATA DASH'!C6936</f>
        <v/>
      </c>
      <c r="D6936">
        <f>'DATA DASH'!D6936</f>
        <v/>
      </c>
      <c r="E6936">
        <f>'DATA DASH'!E6936</f>
        <v/>
      </c>
      <c r="F6936">
        <f>'DATA DASH'!F6936</f>
        <v/>
      </c>
      <c r="G6936">
        <f>'DATA DASH'!G6936</f>
        <v/>
      </c>
      <c r="H6936">
        <f>'DATA DASH'!H6936</f>
        <v/>
      </c>
      <c r="I6936">
        <f>'DATA DASH'!I6936</f>
        <v/>
      </c>
      <c r="J6936">
        <f>'DATA DASH'!J6936</f>
        <v/>
      </c>
      <c r="K6936">
        <f>'DATA DASH'!K6936</f>
        <v/>
      </c>
      <c r="L6936">
        <f>'DATA DASH'!L6936</f>
        <v/>
      </c>
      <c r="M6936">
        <f>'DATA DASH'!M6936</f>
        <v/>
      </c>
    </row>
    <row r="6937">
      <c r="A6937">
        <f>'DATA DASH'!A6937</f>
        <v/>
      </c>
      <c r="B6937">
        <f>'DATA DASH'!B6937</f>
        <v/>
      </c>
      <c r="C6937">
        <f>'DATA DASH'!C6937</f>
        <v/>
      </c>
      <c r="D6937">
        <f>'DATA DASH'!D6937</f>
        <v/>
      </c>
      <c r="E6937">
        <f>'DATA DASH'!E6937</f>
        <v/>
      </c>
      <c r="F6937">
        <f>'DATA DASH'!F6937</f>
        <v/>
      </c>
      <c r="G6937">
        <f>'DATA DASH'!G6937</f>
        <v/>
      </c>
      <c r="H6937">
        <f>'DATA DASH'!H6937</f>
        <v/>
      </c>
      <c r="I6937">
        <f>'DATA DASH'!I6937</f>
        <v/>
      </c>
      <c r="J6937">
        <f>'DATA DASH'!J6937</f>
        <v/>
      </c>
      <c r="K6937">
        <f>'DATA DASH'!K6937</f>
        <v/>
      </c>
      <c r="L6937">
        <f>'DATA DASH'!L6937</f>
        <v/>
      </c>
      <c r="M6937">
        <f>'DATA DASH'!M6937</f>
        <v/>
      </c>
    </row>
    <row r="6938">
      <c r="A6938">
        <f>'DATA DASH'!A6938</f>
        <v/>
      </c>
      <c r="B6938">
        <f>'DATA DASH'!B6938</f>
        <v/>
      </c>
      <c r="C6938">
        <f>'DATA DASH'!C6938</f>
        <v/>
      </c>
      <c r="D6938">
        <f>'DATA DASH'!D6938</f>
        <v/>
      </c>
      <c r="E6938">
        <f>'DATA DASH'!E6938</f>
        <v/>
      </c>
      <c r="F6938">
        <f>'DATA DASH'!F6938</f>
        <v/>
      </c>
      <c r="G6938">
        <f>'DATA DASH'!G6938</f>
        <v/>
      </c>
      <c r="H6938">
        <f>'DATA DASH'!H6938</f>
        <v/>
      </c>
      <c r="I6938">
        <f>'DATA DASH'!I6938</f>
        <v/>
      </c>
      <c r="J6938">
        <f>'DATA DASH'!J6938</f>
        <v/>
      </c>
      <c r="K6938">
        <f>'DATA DASH'!K6938</f>
        <v/>
      </c>
      <c r="L6938">
        <f>'DATA DASH'!L6938</f>
        <v/>
      </c>
      <c r="M6938">
        <f>'DATA DASH'!M6938</f>
        <v/>
      </c>
    </row>
    <row r="6939">
      <c r="A6939">
        <f>'DATA DASH'!A6939</f>
        <v/>
      </c>
      <c r="B6939">
        <f>'DATA DASH'!B6939</f>
        <v/>
      </c>
      <c r="C6939">
        <f>'DATA DASH'!C6939</f>
        <v/>
      </c>
      <c r="D6939">
        <f>'DATA DASH'!D6939</f>
        <v/>
      </c>
      <c r="E6939">
        <f>'DATA DASH'!E6939</f>
        <v/>
      </c>
      <c r="F6939">
        <f>'DATA DASH'!F6939</f>
        <v/>
      </c>
      <c r="G6939">
        <f>'DATA DASH'!G6939</f>
        <v/>
      </c>
      <c r="H6939">
        <f>'DATA DASH'!H6939</f>
        <v/>
      </c>
      <c r="I6939">
        <f>'DATA DASH'!I6939</f>
        <v/>
      </c>
      <c r="J6939">
        <f>'DATA DASH'!J6939</f>
        <v/>
      </c>
      <c r="K6939">
        <f>'DATA DASH'!K6939</f>
        <v/>
      </c>
      <c r="L6939">
        <f>'DATA DASH'!L6939</f>
        <v/>
      </c>
      <c r="M6939">
        <f>'DATA DASH'!M6939</f>
        <v/>
      </c>
    </row>
    <row r="6940">
      <c r="A6940">
        <f>'DATA DASH'!A6940</f>
        <v/>
      </c>
      <c r="B6940">
        <f>'DATA DASH'!B6940</f>
        <v/>
      </c>
      <c r="C6940">
        <f>'DATA DASH'!C6940</f>
        <v/>
      </c>
      <c r="D6940">
        <f>'DATA DASH'!D6940</f>
        <v/>
      </c>
      <c r="E6940">
        <f>'DATA DASH'!E6940</f>
        <v/>
      </c>
      <c r="F6940">
        <f>'DATA DASH'!F6940</f>
        <v/>
      </c>
      <c r="G6940">
        <f>'DATA DASH'!G6940</f>
        <v/>
      </c>
      <c r="H6940">
        <f>'DATA DASH'!H6940</f>
        <v/>
      </c>
      <c r="I6940">
        <f>'DATA DASH'!I6940</f>
        <v/>
      </c>
      <c r="J6940">
        <f>'DATA DASH'!J6940</f>
        <v/>
      </c>
      <c r="K6940">
        <f>'DATA DASH'!K6940</f>
        <v/>
      </c>
      <c r="L6940">
        <f>'DATA DASH'!L6940</f>
        <v/>
      </c>
      <c r="M6940">
        <f>'DATA DASH'!M6940</f>
        <v/>
      </c>
    </row>
    <row r="6941">
      <c r="A6941">
        <f>'DATA DASH'!A6941</f>
        <v/>
      </c>
      <c r="B6941">
        <f>'DATA DASH'!B6941</f>
        <v/>
      </c>
      <c r="C6941">
        <f>'DATA DASH'!C6941</f>
        <v/>
      </c>
      <c r="D6941">
        <f>'DATA DASH'!D6941</f>
        <v/>
      </c>
      <c r="E6941">
        <f>'DATA DASH'!E6941</f>
        <v/>
      </c>
      <c r="F6941">
        <f>'DATA DASH'!F6941</f>
        <v/>
      </c>
      <c r="G6941">
        <f>'DATA DASH'!G6941</f>
        <v/>
      </c>
      <c r="H6941">
        <f>'DATA DASH'!H6941</f>
        <v/>
      </c>
      <c r="I6941">
        <f>'DATA DASH'!I6941</f>
        <v/>
      </c>
      <c r="J6941">
        <f>'DATA DASH'!J6941</f>
        <v/>
      </c>
      <c r="K6941">
        <f>'DATA DASH'!K6941</f>
        <v/>
      </c>
      <c r="L6941">
        <f>'DATA DASH'!L6941</f>
        <v/>
      </c>
      <c r="M6941">
        <f>'DATA DASH'!M6941</f>
        <v/>
      </c>
    </row>
    <row r="6942">
      <c r="A6942">
        <f>'DATA DASH'!A6942</f>
        <v/>
      </c>
      <c r="B6942">
        <f>'DATA DASH'!B6942</f>
        <v/>
      </c>
      <c r="C6942">
        <f>'DATA DASH'!C6942</f>
        <v/>
      </c>
      <c r="D6942">
        <f>'DATA DASH'!D6942</f>
        <v/>
      </c>
      <c r="E6942">
        <f>'DATA DASH'!E6942</f>
        <v/>
      </c>
      <c r="F6942">
        <f>'DATA DASH'!F6942</f>
        <v/>
      </c>
      <c r="G6942">
        <f>'DATA DASH'!G6942</f>
        <v/>
      </c>
      <c r="H6942">
        <f>'DATA DASH'!H6942</f>
        <v/>
      </c>
      <c r="I6942">
        <f>'DATA DASH'!I6942</f>
        <v/>
      </c>
      <c r="J6942">
        <f>'DATA DASH'!J6942</f>
        <v/>
      </c>
      <c r="K6942">
        <f>'DATA DASH'!K6942</f>
        <v/>
      </c>
      <c r="L6942">
        <f>'DATA DASH'!L6942</f>
        <v/>
      </c>
      <c r="M6942">
        <f>'DATA DASH'!M6942</f>
        <v/>
      </c>
    </row>
    <row r="6943">
      <c r="A6943">
        <f>'DATA DASH'!A6943</f>
        <v/>
      </c>
      <c r="B6943">
        <f>'DATA DASH'!B6943</f>
        <v/>
      </c>
      <c r="C6943">
        <f>'DATA DASH'!C6943</f>
        <v/>
      </c>
      <c r="D6943">
        <f>'DATA DASH'!D6943</f>
        <v/>
      </c>
      <c r="E6943">
        <f>'DATA DASH'!E6943</f>
        <v/>
      </c>
      <c r="F6943">
        <f>'DATA DASH'!F6943</f>
        <v/>
      </c>
      <c r="G6943">
        <f>'DATA DASH'!G6943</f>
        <v/>
      </c>
      <c r="H6943">
        <f>'DATA DASH'!H6943</f>
        <v/>
      </c>
      <c r="I6943">
        <f>'DATA DASH'!I6943</f>
        <v/>
      </c>
      <c r="J6943">
        <f>'DATA DASH'!J6943</f>
        <v/>
      </c>
      <c r="K6943">
        <f>'DATA DASH'!K6943</f>
        <v/>
      </c>
      <c r="L6943">
        <f>'DATA DASH'!L6943</f>
        <v/>
      </c>
      <c r="M6943">
        <f>'DATA DASH'!M6943</f>
        <v/>
      </c>
    </row>
    <row r="6944">
      <c r="A6944">
        <f>'DATA DASH'!A6944</f>
        <v/>
      </c>
      <c r="B6944">
        <f>'DATA DASH'!B6944</f>
        <v/>
      </c>
      <c r="C6944">
        <f>'DATA DASH'!C6944</f>
        <v/>
      </c>
      <c r="D6944">
        <f>'DATA DASH'!D6944</f>
        <v/>
      </c>
      <c r="E6944">
        <f>'DATA DASH'!E6944</f>
        <v/>
      </c>
      <c r="F6944">
        <f>'DATA DASH'!F6944</f>
        <v/>
      </c>
      <c r="G6944">
        <f>'DATA DASH'!G6944</f>
        <v/>
      </c>
      <c r="H6944">
        <f>'DATA DASH'!H6944</f>
        <v/>
      </c>
      <c r="I6944">
        <f>'DATA DASH'!I6944</f>
        <v/>
      </c>
      <c r="J6944">
        <f>'DATA DASH'!J6944</f>
        <v/>
      </c>
      <c r="K6944">
        <f>'DATA DASH'!K6944</f>
        <v/>
      </c>
      <c r="L6944">
        <f>'DATA DASH'!L6944</f>
        <v/>
      </c>
      <c r="M6944">
        <f>'DATA DASH'!M6944</f>
        <v/>
      </c>
    </row>
    <row r="6945">
      <c r="A6945">
        <f>'DATA DASH'!A6945</f>
        <v/>
      </c>
      <c r="B6945">
        <f>'DATA DASH'!B6945</f>
        <v/>
      </c>
      <c r="C6945">
        <f>'DATA DASH'!C6945</f>
        <v/>
      </c>
      <c r="D6945">
        <f>'DATA DASH'!D6945</f>
        <v/>
      </c>
      <c r="E6945">
        <f>'DATA DASH'!E6945</f>
        <v/>
      </c>
      <c r="F6945">
        <f>'DATA DASH'!F6945</f>
        <v/>
      </c>
      <c r="G6945">
        <f>'DATA DASH'!G6945</f>
        <v/>
      </c>
      <c r="H6945">
        <f>'DATA DASH'!H6945</f>
        <v/>
      </c>
      <c r="I6945">
        <f>'DATA DASH'!I6945</f>
        <v/>
      </c>
      <c r="J6945">
        <f>'DATA DASH'!J6945</f>
        <v/>
      </c>
      <c r="K6945">
        <f>'DATA DASH'!K6945</f>
        <v/>
      </c>
      <c r="L6945">
        <f>'DATA DASH'!L6945</f>
        <v/>
      </c>
      <c r="M6945">
        <f>'DATA DASH'!M6945</f>
        <v/>
      </c>
    </row>
    <row r="6946">
      <c r="A6946">
        <f>'DATA DASH'!A6946</f>
        <v/>
      </c>
      <c r="B6946">
        <f>'DATA DASH'!B6946</f>
        <v/>
      </c>
      <c r="C6946">
        <f>'DATA DASH'!C6946</f>
        <v/>
      </c>
      <c r="D6946">
        <f>'DATA DASH'!D6946</f>
        <v/>
      </c>
      <c r="E6946">
        <f>'DATA DASH'!E6946</f>
        <v/>
      </c>
      <c r="F6946">
        <f>'DATA DASH'!F6946</f>
        <v/>
      </c>
      <c r="G6946">
        <f>'DATA DASH'!G6946</f>
        <v/>
      </c>
      <c r="H6946">
        <f>'DATA DASH'!H6946</f>
        <v/>
      </c>
      <c r="I6946">
        <f>'DATA DASH'!I6946</f>
        <v/>
      </c>
      <c r="J6946">
        <f>'DATA DASH'!J6946</f>
        <v/>
      </c>
      <c r="K6946">
        <f>'DATA DASH'!K6946</f>
        <v/>
      </c>
      <c r="L6946">
        <f>'DATA DASH'!L6946</f>
        <v/>
      </c>
      <c r="M6946">
        <f>'DATA DASH'!M6946</f>
        <v/>
      </c>
    </row>
    <row r="6947">
      <c r="A6947">
        <f>'DATA DASH'!A6947</f>
        <v/>
      </c>
      <c r="B6947">
        <f>'DATA DASH'!B6947</f>
        <v/>
      </c>
      <c r="C6947">
        <f>'DATA DASH'!C6947</f>
        <v/>
      </c>
      <c r="D6947">
        <f>'DATA DASH'!D6947</f>
        <v/>
      </c>
      <c r="E6947">
        <f>'DATA DASH'!E6947</f>
        <v/>
      </c>
      <c r="F6947">
        <f>'DATA DASH'!F6947</f>
        <v/>
      </c>
      <c r="G6947">
        <f>'DATA DASH'!G6947</f>
        <v/>
      </c>
      <c r="H6947">
        <f>'DATA DASH'!H6947</f>
        <v/>
      </c>
      <c r="I6947">
        <f>'DATA DASH'!I6947</f>
        <v/>
      </c>
      <c r="J6947">
        <f>'DATA DASH'!J6947</f>
        <v/>
      </c>
      <c r="K6947">
        <f>'DATA DASH'!K6947</f>
        <v/>
      </c>
      <c r="L6947">
        <f>'DATA DASH'!L6947</f>
        <v/>
      </c>
      <c r="M6947">
        <f>'DATA DASH'!M6947</f>
        <v/>
      </c>
    </row>
    <row r="6948">
      <c r="A6948">
        <f>'DATA DASH'!A6948</f>
        <v/>
      </c>
      <c r="B6948">
        <f>'DATA DASH'!B6948</f>
        <v/>
      </c>
      <c r="C6948">
        <f>'DATA DASH'!C6948</f>
        <v/>
      </c>
      <c r="D6948">
        <f>'DATA DASH'!D6948</f>
        <v/>
      </c>
      <c r="E6948">
        <f>'DATA DASH'!E6948</f>
        <v/>
      </c>
      <c r="F6948">
        <f>'DATA DASH'!F6948</f>
        <v/>
      </c>
      <c r="G6948">
        <f>'DATA DASH'!G6948</f>
        <v/>
      </c>
      <c r="H6948">
        <f>'DATA DASH'!H6948</f>
        <v/>
      </c>
      <c r="I6948">
        <f>'DATA DASH'!I6948</f>
        <v/>
      </c>
      <c r="J6948">
        <f>'DATA DASH'!J6948</f>
        <v/>
      </c>
      <c r="K6948">
        <f>'DATA DASH'!K6948</f>
        <v/>
      </c>
      <c r="L6948">
        <f>'DATA DASH'!L6948</f>
        <v/>
      </c>
      <c r="M6948">
        <f>'DATA DASH'!M6948</f>
        <v/>
      </c>
    </row>
    <row r="6949">
      <c r="A6949">
        <f>'DATA DASH'!A6949</f>
        <v/>
      </c>
      <c r="B6949">
        <f>'DATA DASH'!B6949</f>
        <v/>
      </c>
      <c r="C6949">
        <f>'DATA DASH'!C6949</f>
        <v/>
      </c>
      <c r="D6949">
        <f>'DATA DASH'!D6949</f>
        <v/>
      </c>
      <c r="E6949">
        <f>'DATA DASH'!E6949</f>
        <v/>
      </c>
      <c r="F6949">
        <f>'DATA DASH'!F6949</f>
        <v/>
      </c>
      <c r="G6949">
        <f>'DATA DASH'!G6949</f>
        <v/>
      </c>
      <c r="H6949">
        <f>'DATA DASH'!H6949</f>
        <v/>
      </c>
      <c r="I6949">
        <f>'DATA DASH'!I6949</f>
        <v/>
      </c>
      <c r="J6949">
        <f>'DATA DASH'!J6949</f>
        <v/>
      </c>
      <c r="K6949">
        <f>'DATA DASH'!K6949</f>
        <v/>
      </c>
      <c r="L6949">
        <f>'DATA DASH'!L6949</f>
        <v/>
      </c>
      <c r="M6949">
        <f>'DATA DASH'!M6949</f>
        <v/>
      </c>
    </row>
    <row r="6950">
      <c r="A6950">
        <f>'DATA DASH'!A6950</f>
        <v/>
      </c>
      <c r="B6950">
        <f>'DATA DASH'!B6950</f>
        <v/>
      </c>
      <c r="C6950">
        <f>'DATA DASH'!C6950</f>
        <v/>
      </c>
      <c r="D6950">
        <f>'DATA DASH'!D6950</f>
        <v/>
      </c>
      <c r="E6950">
        <f>'DATA DASH'!E6950</f>
        <v/>
      </c>
      <c r="F6950">
        <f>'DATA DASH'!F6950</f>
        <v/>
      </c>
      <c r="G6950">
        <f>'DATA DASH'!G6950</f>
        <v/>
      </c>
      <c r="H6950">
        <f>'DATA DASH'!H6950</f>
        <v/>
      </c>
      <c r="I6950">
        <f>'DATA DASH'!I6950</f>
        <v/>
      </c>
      <c r="J6950">
        <f>'DATA DASH'!J6950</f>
        <v/>
      </c>
      <c r="K6950">
        <f>'DATA DASH'!K6950</f>
        <v/>
      </c>
      <c r="L6950">
        <f>'DATA DASH'!L6950</f>
        <v/>
      </c>
      <c r="M6950">
        <f>'DATA DASH'!M6950</f>
        <v/>
      </c>
    </row>
    <row r="6951">
      <c r="A6951">
        <f>'DATA DASH'!A6951</f>
        <v/>
      </c>
      <c r="B6951">
        <f>'DATA DASH'!B6951</f>
        <v/>
      </c>
      <c r="C6951">
        <f>'DATA DASH'!C6951</f>
        <v/>
      </c>
      <c r="D6951">
        <f>'DATA DASH'!D6951</f>
        <v/>
      </c>
      <c r="E6951">
        <f>'DATA DASH'!E6951</f>
        <v/>
      </c>
      <c r="F6951">
        <f>'DATA DASH'!F6951</f>
        <v/>
      </c>
      <c r="G6951">
        <f>'DATA DASH'!G6951</f>
        <v/>
      </c>
      <c r="H6951">
        <f>'DATA DASH'!H6951</f>
        <v/>
      </c>
      <c r="I6951">
        <f>'DATA DASH'!I6951</f>
        <v/>
      </c>
      <c r="J6951">
        <f>'DATA DASH'!J6951</f>
        <v/>
      </c>
      <c r="K6951">
        <f>'DATA DASH'!K6951</f>
        <v/>
      </c>
      <c r="L6951">
        <f>'DATA DASH'!L6951</f>
        <v/>
      </c>
      <c r="M6951">
        <f>'DATA DASH'!M6951</f>
        <v/>
      </c>
    </row>
    <row r="6952">
      <c r="A6952">
        <f>'DATA DASH'!A6952</f>
        <v/>
      </c>
      <c r="B6952">
        <f>'DATA DASH'!B6952</f>
        <v/>
      </c>
      <c r="C6952">
        <f>'DATA DASH'!C6952</f>
        <v/>
      </c>
      <c r="D6952">
        <f>'DATA DASH'!D6952</f>
        <v/>
      </c>
      <c r="E6952">
        <f>'DATA DASH'!E6952</f>
        <v/>
      </c>
      <c r="F6952">
        <f>'DATA DASH'!F6952</f>
        <v/>
      </c>
      <c r="G6952">
        <f>'DATA DASH'!G6952</f>
        <v/>
      </c>
      <c r="H6952">
        <f>'DATA DASH'!H6952</f>
        <v/>
      </c>
      <c r="I6952">
        <f>'DATA DASH'!I6952</f>
        <v/>
      </c>
      <c r="J6952">
        <f>'DATA DASH'!J6952</f>
        <v/>
      </c>
      <c r="K6952">
        <f>'DATA DASH'!K6952</f>
        <v/>
      </c>
      <c r="L6952">
        <f>'DATA DASH'!L6952</f>
        <v/>
      </c>
      <c r="M6952">
        <f>'DATA DASH'!M6952</f>
        <v/>
      </c>
    </row>
    <row r="6953">
      <c r="A6953">
        <f>'DATA DASH'!A6953</f>
        <v/>
      </c>
      <c r="B6953">
        <f>'DATA DASH'!B6953</f>
        <v/>
      </c>
      <c r="C6953">
        <f>'DATA DASH'!C6953</f>
        <v/>
      </c>
      <c r="D6953">
        <f>'DATA DASH'!D6953</f>
        <v/>
      </c>
      <c r="E6953">
        <f>'DATA DASH'!E6953</f>
        <v/>
      </c>
      <c r="F6953">
        <f>'DATA DASH'!F6953</f>
        <v/>
      </c>
      <c r="G6953">
        <f>'DATA DASH'!G6953</f>
        <v/>
      </c>
      <c r="H6953">
        <f>'DATA DASH'!H6953</f>
        <v/>
      </c>
      <c r="I6953">
        <f>'DATA DASH'!I6953</f>
        <v/>
      </c>
      <c r="J6953">
        <f>'DATA DASH'!J6953</f>
        <v/>
      </c>
      <c r="K6953">
        <f>'DATA DASH'!K6953</f>
        <v/>
      </c>
      <c r="L6953">
        <f>'DATA DASH'!L6953</f>
        <v/>
      </c>
      <c r="M6953">
        <f>'DATA DASH'!M6953</f>
        <v/>
      </c>
    </row>
    <row r="6954">
      <c r="A6954">
        <f>'DATA DASH'!A6954</f>
        <v/>
      </c>
      <c r="B6954">
        <f>'DATA DASH'!B6954</f>
        <v/>
      </c>
      <c r="C6954">
        <f>'DATA DASH'!C6954</f>
        <v/>
      </c>
      <c r="D6954">
        <f>'DATA DASH'!D6954</f>
        <v/>
      </c>
      <c r="E6954">
        <f>'DATA DASH'!E6954</f>
        <v/>
      </c>
      <c r="F6954">
        <f>'DATA DASH'!F6954</f>
        <v/>
      </c>
      <c r="G6954">
        <f>'DATA DASH'!G6954</f>
        <v/>
      </c>
      <c r="H6954">
        <f>'DATA DASH'!H6954</f>
        <v/>
      </c>
      <c r="I6954">
        <f>'DATA DASH'!I6954</f>
        <v/>
      </c>
      <c r="J6954">
        <f>'DATA DASH'!J6954</f>
        <v/>
      </c>
      <c r="K6954">
        <f>'DATA DASH'!K6954</f>
        <v/>
      </c>
      <c r="L6954">
        <f>'DATA DASH'!L6954</f>
        <v/>
      </c>
      <c r="M6954">
        <f>'DATA DASH'!M6954</f>
        <v/>
      </c>
    </row>
    <row r="6955">
      <c r="A6955">
        <f>'DATA DASH'!A6955</f>
        <v/>
      </c>
      <c r="B6955">
        <f>'DATA DASH'!B6955</f>
        <v/>
      </c>
      <c r="C6955">
        <f>'DATA DASH'!C6955</f>
        <v/>
      </c>
      <c r="D6955">
        <f>'DATA DASH'!D6955</f>
        <v/>
      </c>
      <c r="E6955">
        <f>'DATA DASH'!E6955</f>
        <v/>
      </c>
      <c r="F6955">
        <f>'DATA DASH'!F6955</f>
        <v/>
      </c>
      <c r="G6955">
        <f>'DATA DASH'!G6955</f>
        <v/>
      </c>
      <c r="H6955">
        <f>'DATA DASH'!H6955</f>
        <v/>
      </c>
      <c r="I6955">
        <f>'DATA DASH'!I6955</f>
        <v/>
      </c>
      <c r="J6955">
        <f>'DATA DASH'!J6955</f>
        <v/>
      </c>
      <c r="K6955">
        <f>'DATA DASH'!K6955</f>
        <v/>
      </c>
      <c r="L6955">
        <f>'DATA DASH'!L6955</f>
        <v/>
      </c>
      <c r="M6955">
        <f>'DATA DASH'!M6955</f>
        <v/>
      </c>
    </row>
    <row r="6956">
      <c r="A6956">
        <f>'DATA DASH'!A6956</f>
        <v/>
      </c>
      <c r="B6956">
        <f>'DATA DASH'!B6956</f>
        <v/>
      </c>
      <c r="C6956">
        <f>'DATA DASH'!C6956</f>
        <v/>
      </c>
      <c r="D6956">
        <f>'DATA DASH'!D6956</f>
        <v/>
      </c>
      <c r="E6956">
        <f>'DATA DASH'!E6956</f>
        <v/>
      </c>
      <c r="F6956">
        <f>'DATA DASH'!F6956</f>
        <v/>
      </c>
      <c r="G6956">
        <f>'DATA DASH'!G6956</f>
        <v/>
      </c>
      <c r="H6956">
        <f>'DATA DASH'!H6956</f>
        <v/>
      </c>
      <c r="I6956">
        <f>'DATA DASH'!I6956</f>
        <v/>
      </c>
      <c r="J6956">
        <f>'DATA DASH'!J6956</f>
        <v/>
      </c>
      <c r="K6956">
        <f>'DATA DASH'!K6956</f>
        <v/>
      </c>
      <c r="L6956">
        <f>'DATA DASH'!L6956</f>
        <v/>
      </c>
      <c r="M6956">
        <f>'DATA DASH'!M6956</f>
        <v/>
      </c>
    </row>
    <row r="6957">
      <c r="A6957">
        <f>'DATA DASH'!A6957</f>
        <v/>
      </c>
      <c r="B6957">
        <f>'DATA DASH'!B6957</f>
        <v/>
      </c>
      <c r="C6957">
        <f>'DATA DASH'!C6957</f>
        <v/>
      </c>
      <c r="D6957">
        <f>'DATA DASH'!D6957</f>
        <v/>
      </c>
      <c r="E6957">
        <f>'DATA DASH'!E6957</f>
        <v/>
      </c>
      <c r="F6957">
        <f>'DATA DASH'!F6957</f>
        <v/>
      </c>
      <c r="G6957">
        <f>'DATA DASH'!G6957</f>
        <v/>
      </c>
      <c r="H6957">
        <f>'DATA DASH'!H6957</f>
        <v/>
      </c>
      <c r="I6957">
        <f>'DATA DASH'!I6957</f>
        <v/>
      </c>
      <c r="J6957">
        <f>'DATA DASH'!J6957</f>
        <v/>
      </c>
      <c r="K6957">
        <f>'DATA DASH'!K6957</f>
        <v/>
      </c>
      <c r="L6957">
        <f>'DATA DASH'!L6957</f>
        <v/>
      </c>
      <c r="M6957">
        <f>'DATA DASH'!M6957</f>
        <v/>
      </c>
    </row>
    <row r="6958">
      <c r="A6958">
        <f>'DATA DASH'!A6958</f>
        <v/>
      </c>
      <c r="B6958">
        <f>'DATA DASH'!B6958</f>
        <v/>
      </c>
      <c r="C6958">
        <f>'DATA DASH'!C6958</f>
        <v/>
      </c>
      <c r="D6958">
        <f>'DATA DASH'!D6958</f>
        <v/>
      </c>
      <c r="E6958">
        <f>'DATA DASH'!E6958</f>
        <v/>
      </c>
      <c r="F6958">
        <f>'DATA DASH'!F6958</f>
        <v/>
      </c>
      <c r="G6958">
        <f>'DATA DASH'!G6958</f>
        <v/>
      </c>
      <c r="H6958">
        <f>'DATA DASH'!H6958</f>
        <v/>
      </c>
      <c r="I6958">
        <f>'DATA DASH'!I6958</f>
        <v/>
      </c>
      <c r="J6958">
        <f>'DATA DASH'!J6958</f>
        <v/>
      </c>
      <c r="K6958">
        <f>'DATA DASH'!K6958</f>
        <v/>
      </c>
      <c r="L6958">
        <f>'DATA DASH'!L6958</f>
        <v/>
      </c>
      <c r="M6958">
        <f>'DATA DASH'!M6958</f>
        <v/>
      </c>
    </row>
    <row r="6959">
      <c r="A6959">
        <f>'DATA DASH'!A6959</f>
        <v/>
      </c>
      <c r="B6959">
        <f>'DATA DASH'!B6959</f>
        <v/>
      </c>
      <c r="C6959">
        <f>'DATA DASH'!C6959</f>
        <v/>
      </c>
      <c r="D6959">
        <f>'DATA DASH'!D6959</f>
        <v/>
      </c>
      <c r="E6959">
        <f>'DATA DASH'!E6959</f>
        <v/>
      </c>
      <c r="F6959">
        <f>'DATA DASH'!F6959</f>
        <v/>
      </c>
      <c r="G6959">
        <f>'DATA DASH'!G6959</f>
        <v/>
      </c>
      <c r="H6959">
        <f>'DATA DASH'!H6959</f>
        <v/>
      </c>
      <c r="I6959">
        <f>'DATA DASH'!I6959</f>
        <v/>
      </c>
      <c r="J6959">
        <f>'DATA DASH'!J6959</f>
        <v/>
      </c>
      <c r="K6959">
        <f>'DATA DASH'!K6959</f>
        <v/>
      </c>
      <c r="L6959">
        <f>'DATA DASH'!L6959</f>
        <v/>
      </c>
      <c r="M6959">
        <f>'DATA DASH'!M6959</f>
        <v/>
      </c>
    </row>
    <row r="6960">
      <c r="A6960">
        <f>'DATA DASH'!A6960</f>
        <v/>
      </c>
      <c r="B6960">
        <f>'DATA DASH'!B6960</f>
        <v/>
      </c>
      <c r="C6960">
        <f>'DATA DASH'!C6960</f>
        <v/>
      </c>
      <c r="D6960">
        <f>'DATA DASH'!D6960</f>
        <v/>
      </c>
      <c r="E6960">
        <f>'DATA DASH'!E6960</f>
        <v/>
      </c>
      <c r="F6960">
        <f>'DATA DASH'!F6960</f>
        <v/>
      </c>
      <c r="G6960">
        <f>'DATA DASH'!G6960</f>
        <v/>
      </c>
      <c r="H6960">
        <f>'DATA DASH'!H6960</f>
        <v/>
      </c>
      <c r="I6960">
        <f>'DATA DASH'!I6960</f>
        <v/>
      </c>
      <c r="J6960">
        <f>'DATA DASH'!J6960</f>
        <v/>
      </c>
      <c r="K6960">
        <f>'DATA DASH'!K6960</f>
        <v/>
      </c>
      <c r="L6960">
        <f>'DATA DASH'!L6960</f>
        <v/>
      </c>
      <c r="M6960">
        <f>'DATA DASH'!M6960</f>
        <v/>
      </c>
    </row>
    <row r="6961">
      <c r="A6961">
        <f>'DATA DASH'!A6961</f>
        <v/>
      </c>
      <c r="B6961">
        <f>'DATA DASH'!B6961</f>
        <v/>
      </c>
      <c r="C6961">
        <f>'DATA DASH'!C6961</f>
        <v/>
      </c>
      <c r="D6961">
        <f>'DATA DASH'!D6961</f>
        <v/>
      </c>
      <c r="E6961">
        <f>'DATA DASH'!E6961</f>
        <v/>
      </c>
      <c r="F6961">
        <f>'DATA DASH'!F6961</f>
        <v/>
      </c>
      <c r="G6961">
        <f>'DATA DASH'!G6961</f>
        <v/>
      </c>
      <c r="H6961">
        <f>'DATA DASH'!H6961</f>
        <v/>
      </c>
      <c r="I6961">
        <f>'DATA DASH'!I6961</f>
        <v/>
      </c>
      <c r="J6961">
        <f>'DATA DASH'!J6961</f>
        <v/>
      </c>
      <c r="K6961">
        <f>'DATA DASH'!K6961</f>
        <v/>
      </c>
      <c r="L6961">
        <f>'DATA DASH'!L6961</f>
        <v/>
      </c>
      <c r="M6961">
        <f>'DATA DASH'!M6961</f>
        <v/>
      </c>
    </row>
    <row r="6962">
      <c r="A6962">
        <f>'DATA DASH'!A6962</f>
        <v/>
      </c>
      <c r="B6962">
        <f>'DATA DASH'!B6962</f>
        <v/>
      </c>
      <c r="C6962">
        <f>'DATA DASH'!C6962</f>
        <v/>
      </c>
      <c r="D6962">
        <f>'DATA DASH'!D6962</f>
        <v/>
      </c>
      <c r="E6962">
        <f>'DATA DASH'!E6962</f>
        <v/>
      </c>
      <c r="F6962">
        <f>'DATA DASH'!F6962</f>
        <v/>
      </c>
      <c r="G6962">
        <f>'DATA DASH'!G6962</f>
        <v/>
      </c>
      <c r="H6962">
        <f>'DATA DASH'!H6962</f>
        <v/>
      </c>
      <c r="I6962">
        <f>'DATA DASH'!I6962</f>
        <v/>
      </c>
      <c r="J6962">
        <f>'DATA DASH'!J6962</f>
        <v/>
      </c>
      <c r="K6962">
        <f>'DATA DASH'!K6962</f>
        <v/>
      </c>
      <c r="L6962">
        <f>'DATA DASH'!L6962</f>
        <v/>
      </c>
      <c r="M6962">
        <f>'DATA DASH'!M6962</f>
        <v/>
      </c>
    </row>
    <row r="6963">
      <c r="A6963">
        <f>'DATA DASH'!A6963</f>
        <v/>
      </c>
      <c r="B6963">
        <f>'DATA DASH'!B6963</f>
        <v/>
      </c>
      <c r="C6963">
        <f>'DATA DASH'!C6963</f>
        <v/>
      </c>
      <c r="D6963">
        <f>'DATA DASH'!D6963</f>
        <v/>
      </c>
      <c r="E6963">
        <f>'DATA DASH'!E6963</f>
        <v/>
      </c>
      <c r="F6963">
        <f>'DATA DASH'!F6963</f>
        <v/>
      </c>
      <c r="G6963">
        <f>'DATA DASH'!G6963</f>
        <v/>
      </c>
      <c r="H6963">
        <f>'DATA DASH'!H6963</f>
        <v/>
      </c>
      <c r="I6963">
        <f>'DATA DASH'!I6963</f>
        <v/>
      </c>
      <c r="J6963">
        <f>'DATA DASH'!J6963</f>
        <v/>
      </c>
      <c r="K6963">
        <f>'DATA DASH'!K6963</f>
        <v/>
      </c>
      <c r="L6963">
        <f>'DATA DASH'!L6963</f>
        <v/>
      </c>
      <c r="M6963">
        <f>'DATA DASH'!M6963</f>
        <v/>
      </c>
    </row>
    <row r="6964">
      <c r="A6964">
        <f>'DATA DASH'!A6964</f>
        <v/>
      </c>
      <c r="B6964">
        <f>'DATA DASH'!B6964</f>
        <v/>
      </c>
      <c r="C6964">
        <f>'DATA DASH'!C6964</f>
        <v/>
      </c>
      <c r="D6964">
        <f>'DATA DASH'!D6964</f>
        <v/>
      </c>
      <c r="E6964">
        <f>'DATA DASH'!E6964</f>
        <v/>
      </c>
      <c r="F6964">
        <f>'DATA DASH'!F6964</f>
        <v/>
      </c>
      <c r="G6964">
        <f>'DATA DASH'!G6964</f>
        <v/>
      </c>
      <c r="H6964">
        <f>'DATA DASH'!H6964</f>
        <v/>
      </c>
      <c r="I6964">
        <f>'DATA DASH'!I6964</f>
        <v/>
      </c>
      <c r="J6964">
        <f>'DATA DASH'!J6964</f>
        <v/>
      </c>
      <c r="K6964">
        <f>'DATA DASH'!K6964</f>
        <v/>
      </c>
      <c r="L6964">
        <f>'DATA DASH'!L6964</f>
        <v/>
      </c>
      <c r="M6964">
        <f>'DATA DASH'!M6964</f>
        <v/>
      </c>
    </row>
    <row r="6965">
      <c r="A6965">
        <f>'DATA DASH'!A6965</f>
        <v/>
      </c>
      <c r="B6965">
        <f>'DATA DASH'!B6965</f>
        <v/>
      </c>
      <c r="C6965">
        <f>'DATA DASH'!C6965</f>
        <v/>
      </c>
      <c r="D6965">
        <f>'DATA DASH'!D6965</f>
        <v/>
      </c>
      <c r="E6965">
        <f>'DATA DASH'!E6965</f>
        <v/>
      </c>
      <c r="F6965">
        <f>'DATA DASH'!F6965</f>
        <v/>
      </c>
      <c r="G6965">
        <f>'DATA DASH'!G6965</f>
        <v/>
      </c>
      <c r="H6965">
        <f>'DATA DASH'!H6965</f>
        <v/>
      </c>
      <c r="I6965">
        <f>'DATA DASH'!I6965</f>
        <v/>
      </c>
      <c r="J6965">
        <f>'DATA DASH'!J6965</f>
        <v/>
      </c>
      <c r="K6965">
        <f>'DATA DASH'!K6965</f>
        <v/>
      </c>
      <c r="L6965">
        <f>'DATA DASH'!L6965</f>
        <v/>
      </c>
      <c r="M6965">
        <f>'DATA DASH'!M6965</f>
        <v/>
      </c>
    </row>
    <row r="6966">
      <c r="A6966">
        <f>'DATA DASH'!A6966</f>
        <v/>
      </c>
      <c r="B6966">
        <f>'DATA DASH'!B6966</f>
        <v/>
      </c>
      <c r="C6966">
        <f>'DATA DASH'!C6966</f>
        <v/>
      </c>
      <c r="D6966">
        <f>'DATA DASH'!D6966</f>
        <v/>
      </c>
      <c r="E6966">
        <f>'DATA DASH'!E6966</f>
        <v/>
      </c>
      <c r="F6966">
        <f>'DATA DASH'!F6966</f>
        <v/>
      </c>
      <c r="G6966">
        <f>'DATA DASH'!G6966</f>
        <v/>
      </c>
      <c r="H6966">
        <f>'DATA DASH'!H6966</f>
        <v/>
      </c>
      <c r="I6966">
        <f>'DATA DASH'!I6966</f>
        <v/>
      </c>
      <c r="J6966">
        <f>'DATA DASH'!J6966</f>
        <v/>
      </c>
      <c r="K6966">
        <f>'DATA DASH'!K6966</f>
        <v/>
      </c>
      <c r="L6966">
        <f>'DATA DASH'!L6966</f>
        <v/>
      </c>
      <c r="M6966">
        <f>'DATA DASH'!M6966</f>
        <v/>
      </c>
    </row>
    <row r="6967">
      <c r="A6967">
        <f>'DATA DASH'!A6967</f>
        <v/>
      </c>
      <c r="B6967">
        <f>'DATA DASH'!B6967</f>
        <v/>
      </c>
      <c r="C6967">
        <f>'DATA DASH'!C6967</f>
        <v/>
      </c>
      <c r="D6967">
        <f>'DATA DASH'!D6967</f>
        <v/>
      </c>
      <c r="E6967">
        <f>'DATA DASH'!E6967</f>
        <v/>
      </c>
      <c r="F6967">
        <f>'DATA DASH'!F6967</f>
        <v/>
      </c>
      <c r="G6967">
        <f>'DATA DASH'!G6967</f>
        <v/>
      </c>
      <c r="H6967">
        <f>'DATA DASH'!H6967</f>
        <v/>
      </c>
      <c r="I6967">
        <f>'DATA DASH'!I6967</f>
        <v/>
      </c>
      <c r="J6967">
        <f>'DATA DASH'!J6967</f>
        <v/>
      </c>
      <c r="K6967">
        <f>'DATA DASH'!K6967</f>
        <v/>
      </c>
      <c r="L6967">
        <f>'DATA DASH'!L6967</f>
        <v/>
      </c>
      <c r="M6967">
        <f>'DATA DASH'!M6967</f>
        <v/>
      </c>
    </row>
    <row r="6968">
      <c r="A6968">
        <f>'DATA DASH'!A6968</f>
        <v/>
      </c>
      <c r="B6968">
        <f>'DATA DASH'!B6968</f>
        <v/>
      </c>
      <c r="C6968">
        <f>'DATA DASH'!C6968</f>
        <v/>
      </c>
      <c r="D6968">
        <f>'DATA DASH'!D6968</f>
        <v/>
      </c>
      <c r="E6968">
        <f>'DATA DASH'!E6968</f>
        <v/>
      </c>
      <c r="F6968">
        <f>'DATA DASH'!F6968</f>
        <v/>
      </c>
      <c r="G6968">
        <f>'DATA DASH'!G6968</f>
        <v/>
      </c>
      <c r="H6968">
        <f>'DATA DASH'!H6968</f>
        <v/>
      </c>
      <c r="I6968">
        <f>'DATA DASH'!I6968</f>
        <v/>
      </c>
      <c r="J6968">
        <f>'DATA DASH'!J6968</f>
        <v/>
      </c>
      <c r="K6968">
        <f>'DATA DASH'!K6968</f>
        <v/>
      </c>
      <c r="L6968">
        <f>'DATA DASH'!L6968</f>
        <v/>
      </c>
      <c r="M6968">
        <f>'DATA DASH'!M6968</f>
        <v/>
      </c>
    </row>
    <row r="6969">
      <c r="A6969">
        <f>'DATA DASH'!A6969</f>
        <v/>
      </c>
      <c r="B6969">
        <f>'DATA DASH'!B6969</f>
        <v/>
      </c>
      <c r="C6969">
        <f>'DATA DASH'!C6969</f>
        <v/>
      </c>
      <c r="D6969">
        <f>'DATA DASH'!D6969</f>
        <v/>
      </c>
      <c r="E6969">
        <f>'DATA DASH'!E6969</f>
        <v/>
      </c>
      <c r="F6969">
        <f>'DATA DASH'!F6969</f>
        <v/>
      </c>
      <c r="G6969">
        <f>'DATA DASH'!G6969</f>
        <v/>
      </c>
      <c r="H6969">
        <f>'DATA DASH'!H6969</f>
        <v/>
      </c>
      <c r="I6969">
        <f>'DATA DASH'!I6969</f>
        <v/>
      </c>
      <c r="J6969">
        <f>'DATA DASH'!J6969</f>
        <v/>
      </c>
      <c r="K6969">
        <f>'DATA DASH'!K6969</f>
        <v/>
      </c>
      <c r="L6969">
        <f>'DATA DASH'!L6969</f>
        <v/>
      </c>
      <c r="M6969">
        <f>'DATA DASH'!M6969</f>
        <v/>
      </c>
    </row>
    <row r="6970">
      <c r="A6970">
        <f>'DATA DASH'!A6970</f>
        <v/>
      </c>
      <c r="B6970">
        <f>'DATA DASH'!B6970</f>
        <v/>
      </c>
      <c r="C6970">
        <f>'DATA DASH'!C6970</f>
        <v/>
      </c>
      <c r="D6970">
        <f>'DATA DASH'!D6970</f>
        <v/>
      </c>
      <c r="E6970">
        <f>'DATA DASH'!E6970</f>
        <v/>
      </c>
      <c r="F6970">
        <f>'DATA DASH'!F6970</f>
        <v/>
      </c>
      <c r="G6970">
        <f>'DATA DASH'!G6970</f>
        <v/>
      </c>
      <c r="H6970">
        <f>'DATA DASH'!H6970</f>
        <v/>
      </c>
      <c r="I6970">
        <f>'DATA DASH'!I6970</f>
        <v/>
      </c>
      <c r="J6970">
        <f>'DATA DASH'!J6970</f>
        <v/>
      </c>
      <c r="K6970">
        <f>'DATA DASH'!K6970</f>
        <v/>
      </c>
      <c r="L6970">
        <f>'DATA DASH'!L6970</f>
        <v/>
      </c>
      <c r="M6970">
        <f>'DATA DASH'!M6970</f>
        <v/>
      </c>
    </row>
    <row r="6971">
      <c r="A6971">
        <f>'DATA DASH'!A6971</f>
        <v/>
      </c>
      <c r="B6971">
        <f>'DATA DASH'!B6971</f>
        <v/>
      </c>
      <c r="C6971">
        <f>'DATA DASH'!C6971</f>
        <v/>
      </c>
      <c r="D6971">
        <f>'DATA DASH'!D6971</f>
        <v/>
      </c>
      <c r="E6971">
        <f>'DATA DASH'!E6971</f>
        <v/>
      </c>
      <c r="F6971">
        <f>'DATA DASH'!F6971</f>
        <v/>
      </c>
      <c r="G6971">
        <f>'DATA DASH'!G6971</f>
        <v/>
      </c>
      <c r="H6971">
        <f>'DATA DASH'!H6971</f>
        <v/>
      </c>
      <c r="I6971">
        <f>'DATA DASH'!I6971</f>
        <v/>
      </c>
      <c r="J6971">
        <f>'DATA DASH'!J6971</f>
        <v/>
      </c>
      <c r="K6971">
        <f>'DATA DASH'!K6971</f>
        <v/>
      </c>
      <c r="L6971">
        <f>'DATA DASH'!L6971</f>
        <v/>
      </c>
      <c r="M6971">
        <f>'DATA DASH'!M6971</f>
        <v/>
      </c>
    </row>
    <row r="6972">
      <c r="A6972">
        <f>'DATA DASH'!A6972</f>
        <v/>
      </c>
      <c r="B6972">
        <f>'DATA DASH'!B6972</f>
        <v/>
      </c>
      <c r="C6972">
        <f>'DATA DASH'!C6972</f>
        <v/>
      </c>
      <c r="D6972">
        <f>'DATA DASH'!D6972</f>
        <v/>
      </c>
      <c r="E6972">
        <f>'DATA DASH'!E6972</f>
        <v/>
      </c>
      <c r="F6972">
        <f>'DATA DASH'!F6972</f>
        <v/>
      </c>
      <c r="G6972">
        <f>'DATA DASH'!G6972</f>
        <v/>
      </c>
      <c r="H6972">
        <f>'DATA DASH'!H6972</f>
        <v/>
      </c>
      <c r="I6972">
        <f>'DATA DASH'!I6972</f>
        <v/>
      </c>
      <c r="J6972">
        <f>'DATA DASH'!J6972</f>
        <v/>
      </c>
      <c r="K6972">
        <f>'DATA DASH'!K6972</f>
        <v/>
      </c>
      <c r="L6972">
        <f>'DATA DASH'!L6972</f>
        <v/>
      </c>
      <c r="M6972">
        <f>'DATA DASH'!M6972</f>
        <v/>
      </c>
    </row>
    <row r="6973">
      <c r="A6973">
        <f>'DATA DASH'!A6973</f>
        <v/>
      </c>
      <c r="B6973">
        <f>'DATA DASH'!B6973</f>
        <v/>
      </c>
      <c r="C6973">
        <f>'DATA DASH'!C6973</f>
        <v/>
      </c>
      <c r="D6973">
        <f>'DATA DASH'!D6973</f>
        <v/>
      </c>
      <c r="E6973">
        <f>'DATA DASH'!E6973</f>
        <v/>
      </c>
      <c r="F6973">
        <f>'DATA DASH'!F6973</f>
        <v/>
      </c>
      <c r="G6973">
        <f>'DATA DASH'!G6973</f>
        <v/>
      </c>
      <c r="H6973">
        <f>'DATA DASH'!H6973</f>
        <v/>
      </c>
      <c r="I6973">
        <f>'DATA DASH'!I6973</f>
        <v/>
      </c>
      <c r="J6973">
        <f>'DATA DASH'!J6973</f>
        <v/>
      </c>
      <c r="K6973">
        <f>'DATA DASH'!K6973</f>
        <v/>
      </c>
      <c r="L6973">
        <f>'DATA DASH'!L6973</f>
        <v/>
      </c>
      <c r="M6973">
        <f>'DATA DASH'!M6973</f>
        <v/>
      </c>
    </row>
    <row r="6974">
      <c r="A6974">
        <f>'DATA DASH'!A6974</f>
        <v/>
      </c>
      <c r="B6974">
        <f>'DATA DASH'!B6974</f>
        <v/>
      </c>
      <c r="C6974">
        <f>'DATA DASH'!C6974</f>
        <v/>
      </c>
      <c r="D6974">
        <f>'DATA DASH'!D6974</f>
        <v/>
      </c>
      <c r="E6974">
        <f>'DATA DASH'!E6974</f>
        <v/>
      </c>
      <c r="F6974">
        <f>'DATA DASH'!F6974</f>
        <v/>
      </c>
      <c r="G6974">
        <f>'DATA DASH'!G6974</f>
        <v/>
      </c>
      <c r="H6974">
        <f>'DATA DASH'!H6974</f>
        <v/>
      </c>
      <c r="I6974">
        <f>'DATA DASH'!I6974</f>
        <v/>
      </c>
      <c r="J6974">
        <f>'DATA DASH'!J6974</f>
        <v/>
      </c>
      <c r="K6974">
        <f>'DATA DASH'!K6974</f>
        <v/>
      </c>
      <c r="L6974">
        <f>'DATA DASH'!L6974</f>
        <v/>
      </c>
      <c r="M6974">
        <f>'DATA DASH'!M6974</f>
        <v/>
      </c>
    </row>
    <row r="6975">
      <c r="A6975">
        <f>'DATA DASH'!A6975</f>
        <v/>
      </c>
      <c r="B6975">
        <f>'DATA DASH'!B6975</f>
        <v/>
      </c>
      <c r="C6975">
        <f>'DATA DASH'!C6975</f>
        <v/>
      </c>
      <c r="D6975">
        <f>'DATA DASH'!D6975</f>
        <v/>
      </c>
      <c r="E6975">
        <f>'DATA DASH'!E6975</f>
        <v/>
      </c>
      <c r="F6975">
        <f>'DATA DASH'!F6975</f>
        <v/>
      </c>
      <c r="G6975">
        <f>'DATA DASH'!G6975</f>
        <v/>
      </c>
      <c r="H6975">
        <f>'DATA DASH'!H6975</f>
        <v/>
      </c>
      <c r="I6975">
        <f>'DATA DASH'!I6975</f>
        <v/>
      </c>
      <c r="J6975">
        <f>'DATA DASH'!J6975</f>
        <v/>
      </c>
      <c r="K6975">
        <f>'DATA DASH'!K6975</f>
        <v/>
      </c>
      <c r="L6975">
        <f>'DATA DASH'!L6975</f>
        <v/>
      </c>
      <c r="M6975">
        <f>'DATA DASH'!M6975</f>
        <v/>
      </c>
    </row>
    <row r="6976">
      <c r="A6976">
        <f>'DATA DASH'!A6976</f>
        <v/>
      </c>
      <c r="B6976">
        <f>'DATA DASH'!B6976</f>
        <v/>
      </c>
      <c r="C6976">
        <f>'DATA DASH'!C6976</f>
        <v/>
      </c>
      <c r="D6976">
        <f>'DATA DASH'!D6976</f>
        <v/>
      </c>
      <c r="E6976">
        <f>'DATA DASH'!E6976</f>
        <v/>
      </c>
      <c r="F6976">
        <f>'DATA DASH'!F6976</f>
        <v/>
      </c>
      <c r="G6976">
        <f>'DATA DASH'!G6976</f>
        <v/>
      </c>
      <c r="H6976">
        <f>'DATA DASH'!H6976</f>
        <v/>
      </c>
      <c r="I6976">
        <f>'DATA DASH'!I6976</f>
        <v/>
      </c>
      <c r="J6976">
        <f>'DATA DASH'!J6976</f>
        <v/>
      </c>
      <c r="K6976">
        <f>'DATA DASH'!K6976</f>
        <v/>
      </c>
      <c r="L6976">
        <f>'DATA DASH'!L6976</f>
        <v/>
      </c>
      <c r="M6976">
        <f>'DATA DASH'!M6976</f>
        <v/>
      </c>
    </row>
    <row r="6977">
      <c r="A6977">
        <f>'DATA DASH'!A6977</f>
        <v/>
      </c>
      <c r="B6977">
        <f>'DATA DASH'!B6977</f>
        <v/>
      </c>
      <c r="C6977">
        <f>'DATA DASH'!C6977</f>
        <v/>
      </c>
      <c r="D6977">
        <f>'DATA DASH'!D6977</f>
        <v/>
      </c>
      <c r="E6977">
        <f>'DATA DASH'!E6977</f>
        <v/>
      </c>
      <c r="F6977">
        <f>'DATA DASH'!F6977</f>
        <v/>
      </c>
      <c r="G6977">
        <f>'DATA DASH'!G6977</f>
        <v/>
      </c>
      <c r="H6977">
        <f>'DATA DASH'!H6977</f>
        <v/>
      </c>
      <c r="I6977">
        <f>'DATA DASH'!I6977</f>
        <v/>
      </c>
      <c r="J6977">
        <f>'DATA DASH'!J6977</f>
        <v/>
      </c>
      <c r="K6977">
        <f>'DATA DASH'!K6977</f>
        <v/>
      </c>
      <c r="L6977">
        <f>'DATA DASH'!L6977</f>
        <v/>
      </c>
      <c r="M6977">
        <f>'DATA DASH'!M6977</f>
        <v/>
      </c>
    </row>
    <row r="6978">
      <c r="A6978">
        <f>'DATA DASH'!A6978</f>
        <v/>
      </c>
      <c r="B6978">
        <f>'DATA DASH'!B6978</f>
        <v/>
      </c>
      <c r="C6978">
        <f>'DATA DASH'!C6978</f>
        <v/>
      </c>
      <c r="D6978">
        <f>'DATA DASH'!D6978</f>
        <v/>
      </c>
      <c r="E6978">
        <f>'DATA DASH'!E6978</f>
        <v/>
      </c>
      <c r="F6978">
        <f>'DATA DASH'!F6978</f>
        <v/>
      </c>
      <c r="G6978">
        <f>'DATA DASH'!G6978</f>
        <v/>
      </c>
      <c r="H6978">
        <f>'DATA DASH'!H6978</f>
        <v/>
      </c>
      <c r="I6978">
        <f>'DATA DASH'!I6978</f>
        <v/>
      </c>
      <c r="J6978">
        <f>'DATA DASH'!J6978</f>
        <v/>
      </c>
      <c r="K6978">
        <f>'DATA DASH'!K6978</f>
        <v/>
      </c>
      <c r="L6978">
        <f>'DATA DASH'!L6978</f>
        <v/>
      </c>
      <c r="M6978">
        <f>'DATA DASH'!M6978</f>
        <v/>
      </c>
    </row>
    <row r="6979">
      <c r="A6979">
        <f>'DATA DASH'!A6979</f>
        <v/>
      </c>
      <c r="B6979">
        <f>'DATA DASH'!B6979</f>
        <v/>
      </c>
      <c r="C6979">
        <f>'DATA DASH'!C6979</f>
        <v/>
      </c>
      <c r="D6979">
        <f>'DATA DASH'!D6979</f>
        <v/>
      </c>
      <c r="E6979">
        <f>'DATA DASH'!E6979</f>
        <v/>
      </c>
      <c r="F6979">
        <f>'DATA DASH'!F6979</f>
        <v/>
      </c>
      <c r="G6979">
        <f>'DATA DASH'!G6979</f>
        <v/>
      </c>
      <c r="H6979">
        <f>'DATA DASH'!H6979</f>
        <v/>
      </c>
      <c r="I6979">
        <f>'DATA DASH'!I6979</f>
        <v/>
      </c>
      <c r="J6979">
        <f>'DATA DASH'!J6979</f>
        <v/>
      </c>
      <c r="K6979">
        <f>'DATA DASH'!K6979</f>
        <v/>
      </c>
      <c r="L6979">
        <f>'DATA DASH'!L6979</f>
        <v/>
      </c>
      <c r="M6979">
        <f>'DATA DASH'!M6979</f>
        <v/>
      </c>
    </row>
    <row r="6980">
      <c r="A6980">
        <f>'DATA DASH'!A6980</f>
        <v/>
      </c>
      <c r="B6980">
        <f>'DATA DASH'!B6980</f>
        <v/>
      </c>
      <c r="C6980">
        <f>'DATA DASH'!C6980</f>
        <v/>
      </c>
      <c r="D6980">
        <f>'DATA DASH'!D6980</f>
        <v/>
      </c>
      <c r="E6980">
        <f>'DATA DASH'!E6980</f>
        <v/>
      </c>
      <c r="F6980">
        <f>'DATA DASH'!F6980</f>
        <v/>
      </c>
      <c r="G6980">
        <f>'DATA DASH'!G6980</f>
        <v/>
      </c>
      <c r="H6980">
        <f>'DATA DASH'!H6980</f>
        <v/>
      </c>
      <c r="I6980">
        <f>'DATA DASH'!I6980</f>
        <v/>
      </c>
      <c r="J6980">
        <f>'DATA DASH'!J6980</f>
        <v/>
      </c>
      <c r="K6980">
        <f>'DATA DASH'!K6980</f>
        <v/>
      </c>
      <c r="L6980">
        <f>'DATA DASH'!L6980</f>
        <v/>
      </c>
      <c r="M6980">
        <f>'DATA DASH'!M6980</f>
        <v/>
      </c>
    </row>
    <row r="6981">
      <c r="A6981">
        <f>'DATA DASH'!A6981</f>
        <v/>
      </c>
      <c r="B6981">
        <f>'DATA DASH'!B6981</f>
        <v/>
      </c>
      <c r="C6981">
        <f>'DATA DASH'!C6981</f>
        <v/>
      </c>
      <c r="D6981">
        <f>'DATA DASH'!D6981</f>
        <v/>
      </c>
      <c r="E6981">
        <f>'DATA DASH'!E6981</f>
        <v/>
      </c>
      <c r="F6981">
        <f>'DATA DASH'!F6981</f>
        <v/>
      </c>
      <c r="G6981">
        <f>'DATA DASH'!G6981</f>
        <v/>
      </c>
      <c r="H6981">
        <f>'DATA DASH'!H6981</f>
        <v/>
      </c>
      <c r="I6981">
        <f>'DATA DASH'!I6981</f>
        <v/>
      </c>
      <c r="J6981">
        <f>'DATA DASH'!J6981</f>
        <v/>
      </c>
      <c r="K6981">
        <f>'DATA DASH'!K6981</f>
        <v/>
      </c>
      <c r="L6981">
        <f>'DATA DASH'!L6981</f>
        <v/>
      </c>
      <c r="M6981">
        <f>'DATA DASH'!M6981</f>
        <v/>
      </c>
    </row>
    <row r="6982">
      <c r="A6982">
        <f>'DATA DASH'!A6982</f>
        <v/>
      </c>
      <c r="B6982">
        <f>'DATA DASH'!B6982</f>
        <v/>
      </c>
      <c r="C6982">
        <f>'DATA DASH'!C6982</f>
        <v/>
      </c>
      <c r="D6982">
        <f>'DATA DASH'!D6982</f>
        <v/>
      </c>
      <c r="E6982">
        <f>'DATA DASH'!E6982</f>
        <v/>
      </c>
      <c r="F6982">
        <f>'DATA DASH'!F6982</f>
        <v/>
      </c>
      <c r="G6982">
        <f>'DATA DASH'!G6982</f>
        <v/>
      </c>
      <c r="H6982">
        <f>'DATA DASH'!H6982</f>
        <v/>
      </c>
      <c r="I6982">
        <f>'DATA DASH'!I6982</f>
        <v/>
      </c>
      <c r="J6982">
        <f>'DATA DASH'!J6982</f>
        <v/>
      </c>
      <c r="K6982">
        <f>'DATA DASH'!K6982</f>
        <v/>
      </c>
      <c r="L6982">
        <f>'DATA DASH'!L6982</f>
        <v/>
      </c>
      <c r="M6982">
        <f>'DATA DASH'!M6982</f>
        <v/>
      </c>
    </row>
    <row r="6983">
      <c r="A6983">
        <f>'DATA DASH'!A6983</f>
        <v/>
      </c>
      <c r="B6983">
        <f>'DATA DASH'!B6983</f>
        <v/>
      </c>
      <c r="C6983">
        <f>'DATA DASH'!C6983</f>
        <v/>
      </c>
      <c r="D6983">
        <f>'DATA DASH'!D6983</f>
        <v/>
      </c>
      <c r="E6983">
        <f>'DATA DASH'!E6983</f>
        <v/>
      </c>
      <c r="F6983">
        <f>'DATA DASH'!F6983</f>
        <v/>
      </c>
      <c r="G6983">
        <f>'DATA DASH'!G6983</f>
        <v/>
      </c>
      <c r="H6983">
        <f>'DATA DASH'!H6983</f>
        <v/>
      </c>
      <c r="I6983">
        <f>'DATA DASH'!I6983</f>
        <v/>
      </c>
      <c r="J6983">
        <f>'DATA DASH'!J6983</f>
        <v/>
      </c>
      <c r="K6983">
        <f>'DATA DASH'!K6983</f>
        <v/>
      </c>
      <c r="L6983">
        <f>'DATA DASH'!L6983</f>
        <v/>
      </c>
      <c r="M6983">
        <f>'DATA DASH'!M6983</f>
        <v/>
      </c>
    </row>
    <row r="6984">
      <c r="A6984">
        <f>'DATA DASH'!A6984</f>
        <v/>
      </c>
      <c r="B6984">
        <f>'DATA DASH'!B6984</f>
        <v/>
      </c>
      <c r="C6984">
        <f>'DATA DASH'!C6984</f>
        <v/>
      </c>
      <c r="D6984">
        <f>'DATA DASH'!D6984</f>
        <v/>
      </c>
      <c r="E6984">
        <f>'DATA DASH'!E6984</f>
        <v/>
      </c>
      <c r="F6984">
        <f>'DATA DASH'!F6984</f>
        <v/>
      </c>
      <c r="G6984">
        <f>'DATA DASH'!G6984</f>
        <v/>
      </c>
      <c r="H6984">
        <f>'DATA DASH'!H6984</f>
        <v/>
      </c>
      <c r="I6984">
        <f>'DATA DASH'!I6984</f>
        <v/>
      </c>
      <c r="J6984">
        <f>'DATA DASH'!J6984</f>
        <v/>
      </c>
      <c r="K6984">
        <f>'DATA DASH'!K6984</f>
        <v/>
      </c>
      <c r="L6984">
        <f>'DATA DASH'!L6984</f>
        <v/>
      </c>
      <c r="M6984">
        <f>'DATA DASH'!M6984</f>
        <v/>
      </c>
    </row>
    <row r="6985">
      <c r="A6985">
        <f>'DATA DASH'!A6985</f>
        <v/>
      </c>
      <c r="B6985">
        <f>'DATA DASH'!B6985</f>
        <v/>
      </c>
      <c r="C6985">
        <f>'DATA DASH'!C6985</f>
        <v/>
      </c>
      <c r="D6985">
        <f>'DATA DASH'!D6985</f>
        <v/>
      </c>
      <c r="E6985">
        <f>'DATA DASH'!E6985</f>
        <v/>
      </c>
      <c r="F6985">
        <f>'DATA DASH'!F6985</f>
        <v/>
      </c>
      <c r="G6985">
        <f>'DATA DASH'!G6985</f>
        <v/>
      </c>
      <c r="H6985">
        <f>'DATA DASH'!H6985</f>
        <v/>
      </c>
      <c r="I6985">
        <f>'DATA DASH'!I6985</f>
        <v/>
      </c>
      <c r="J6985">
        <f>'DATA DASH'!J6985</f>
        <v/>
      </c>
      <c r="K6985">
        <f>'DATA DASH'!K6985</f>
        <v/>
      </c>
      <c r="L6985">
        <f>'DATA DASH'!L6985</f>
        <v/>
      </c>
      <c r="M6985">
        <f>'DATA DASH'!M6985</f>
        <v/>
      </c>
    </row>
    <row r="6986">
      <c r="A6986">
        <f>'DATA DASH'!A6986</f>
        <v/>
      </c>
      <c r="B6986">
        <f>'DATA DASH'!B6986</f>
        <v/>
      </c>
      <c r="C6986">
        <f>'DATA DASH'!C6986</f>
        <v/>
      </c>
      <c r="D6986">
        <f>'DATA DASH'!D6986</f>
        <v/>
      </c>
      <c r="E6986">
        <f>'DATA DASH'!E6986</f>
        <v/>
      </c>
      <c r="F6986">
        <f>'DATA DASH'!F6986</f>
        <v/>
      </c>
      <c r="G6986">
        <f>'DATA DASH'!G6986</f>
        <v/>
      </c>
      <c r="H6986">
        <f>'DATA DASH'!H6986</f>
        <v/>
      </c>
      <c r="I6986">
        <f>'DATA DASH'!I6986</f>
        <v/>
      </c>
      <c r="J6986">
        <f>'DATA DASH'!J6986</f>
        <v/>
      </c>
      <c r="K6986">
        <f>'DATA DASH'!K6986</f>
        <v/>
      </c>
      <c r="L6986">
        <f>'DATA DASH'!L6986</f>
        <v/>
      </c>
      <c r="M6986">
        <f>'DATA DASH'!M6986</f>
        <v/>
      </c>
    </row>
    <row r="6987">
      <c r="A6987">
        <f>'DATA DASH'!A6987</f>
        <v/>
      </c>
      <c r="B6987">
        <f>'DATA DASH'!B6987</f>
        <v/>
      </c>
      <c r="C6987">
        <f>'DATA DASH'!C6987</f>
        <v/>
      </c>
      <c r="D6987">
        <f>'DATA DASH'!D6987</f>
        <v/>
      </c>
      <c r="E6987">
        <f>'DATA DASH'!E6987</f>
        <v/>
      </c>
      <c r="F6987">
        <f>'DATA DASH'!F6987</f>
        <v/>
      </c>
      <c r="G6987">
        <f>'DATA DASH'!G6987</f>
        <v/>
      </c>
      <c r="H6987">
        <f>'DATA DASH'!H6987</f>
        <v/>
      </c>
      <c r="I6987">
        <f>'DATA DASH'!I6987</f>
        <v/>
      </c>
      <c r="J6987">
        <f>'DATA DASH'!J6987</f>
        <v/>
      </c>
      <c r="K6987">
        <f>'DATA DASH'!K6987</f>
        <v/>
      </c>
      <c r="L6987">
        <f>'DATA DASH'!L6987</f>
        <v/>
      </c>
      <c r="M6987">
        <f>'DATA DASH'!M6987</f>
        <v/>
      </c>
    </row>
    <row r="6988">
      <c r="A6988">
        <f>'DATA DASH'!A6988</f>
        <v/>
      </c>
      <c r="B6988">
        <f>'DATA DASH'!B6988</f>
        <v/>
      </c>
      <c r="C6988">
        <f>'DATA DASH'!C6988</f>
        <v/>
      </c>
      <c r="D6988">
        <f>'DATA DASH'!D6988</f>
        <v/>
      </c>
      <c r="E6988">
        <f>'DATA DASH'!E6988</f>
        <v/>
      </c>
      <c r="F6988">
        <f>'DATA DASH'!F6988</f>
        <v/>
      </c>
      <c r="G6988">
        <f>'DATA DASH'!G6988</f>
        <v/>
      </c>
      <c r="H6988">
        <f>'DATA DASH'!H6988</f>
        <v/>
      </c>
      <c r="I6988">
        <f>'DATA DASH'!I6988</f>
        <v/>
      </c>
      <c r="J6988">
        <f>'DATA DASH'!J6988</f>
        <v/>
      </c>
      <c r="K6988">
        <f>'DATA DASH'!K6988</f>
        <v/>
      </c>
      <c r="L6988">
        <f>'DATA DASH'!L6988</f>
        <v/>
      </c>
      <c r="M6988">
        <f>'DATA DASH'!M6988</f>
        <v/>
      </c>
    </row>
    <row r="6989">
      <c r="A6989">
        <f>'DATA DASH'!A6989</f>
        <v/>
      </c>
      <c r="B6989">
        <f>'DATA DASH'!B6989</f>
        <v/>
      </c>
      <c r="C6989">
        <f>'DATA DASH'!C6989</f>
        <v/>
      </c>
      <c r="D6989">
        <f>'DATA DASH'!D6989</f>
        <v/>
      </c>
      <c r="E6989">
        <f>'DATA DASH'!E6989</f>
        <v/>
      </c>
      <c r="F6989">
        <f>'DATA DASH'!F6989</f>
        <v/>
      </c>
      <c r="G6989">
        <f>'DATA DASH'!G6989</f>
        <v/>
      </c>
      <c r="H6989">
        <f>'DATA DASH'!H6989</f>
        <v/>
      </c>
      <c r="I6989">
        <f>'DATA DASH'!I6989</f>
        <v/>
      </c>
      <c r="J6989">
        <f>'DATA DASH'!J6989</f>
        <v/>
      </c>
      <c r="K6989">
        <f>'DATA DASH'!K6989</f>
        <v/>
      </c>
      <c r="L6989">
        <f>'DATA DASH'!L6989</f>
        <v/>
      </c>
      <c r="M6989">
        <f>'DATA DASH'!M6989</f>
        <v/>
      </c>
    </row>
    <row r="6990">
      <c r="A6990">
        <f>'DATA DASH'!A6990</f>
        <v/>
      </c>
      <c r="B6990">
        <f>'DATA DASH'!B6990</f>
        <v/>
      </c>
      <c r="C6990">
        <f>'DATA DASH'!C6990</f>
        <v/>
      </c>
      <c r="D6990">
        <f>'DATA DASH'!D6990</f>
        <v/>
      </c>
      <c r="E6990">
        <f>'DATA DASH'!E6990</f>
        <v/>
      </c>
      <c r="F6990">
        <f>'DATA DASH'!F6990</f>
        <v/>
      </c>
      <c r="G6990">
        <f>'DATA DASH'!G6990</f>
        <v/>
      </c>
      <c r="H6990">
        <f>'DATA DASH'!H6990</f>
        <v/>
      </c>
      <c r="I6990">
        <f>'DATA DASH'!I6990</f>
        <v/>
      </c>
      <c r="J6990">
        <f>'DATA DASH'!J6990</f>
        <v/>
      </c>
      <c r="K6990">
        <f>'DATA DASH'!K6990</f>
        <v/>
      </c>
      <c r="L6990">
        <f>'DATA DASH'!L6990</f>
        <v/>
      </c>
      <c r="M6990">
        <f>'DATA DASH'!M6990</f>
        <v/>
      </c>
    </row>
    <row r="6991">
      <c r="A6991">
        <f>'DATA DASH'!A6991</f>
        <v/>
      </c>
      <c r="B6991">
        <f>'DATA DASH'!B6991</f>
        <v/>
      </c>
      <c r="C6991">
        <f>'DATA DASH'!C6991</f>
        <v/>
      </c>
      <c r="D6991">
        <f>'DATA DASH'!D6991</f>
        <v/>
      </c>
      <c r="E6991">
        <f>'DATA DASH'!E6991</f>
        <v/>
      </c>
      <c r="F6991">
        <f>'DATA DASH'!F6991</f>
        <v/>
      </c>
      <c r="G6991">
        <f>'DATA DASH'!G6991</f>
        <v/>
      </c>
      <c r="H6991">
        <f>'DATA DASH'!H6991</f>
        <v/>
      </c>
      <c r="I6991">
        <f>'DATA DASH'!I6991</f>
        <v/>
      </c>
      <c r="J6991">
        <f>'DATA DASH'!J6991</f>
        <v/>
      </c>
      <c r="K6991">
        <f>'DATA DASH'!K6991</f>
        <v/>
      </c>
      <c r="L6991">
        <f>'DATA DASH'!L6991</f>
        <v/>
      </c>
      <c r="M6991">
        <f>'DATA DASH'!M6991</f>
        <v/>
      </c>
    </row>
    <row r="6992">
      <c r="A6992">
        <f>'DATA DASH'!A6992</f>
        <v/>
      </c>
      <c r="B6992">
        <f>'DATA DASH'!B6992</f>
        <v/>
      </c>
      <c r="C6992">
        <f>'DATA DASH'!C6992</f>
        <v/>
      </c>
      <c r="D6992">
        <f>'DATA DASH'!D6992</f>
        <v/>
      </c>
      <c r="E6992">
        <f>'DATA DASH'!E6992</f>
        <v/>
      </c>
      <c r="F6992">
        <f>'DATA DASH'!F6992</f>
        <v/>
      </c>
      <c r="G6992">
        <f>'DATA DASH'!G6992</f>
        <v/>
      </c>
      <c r="H6992">
        <f>'DATA DASH'!H6992</f>
        <v/>
      </c>
      <c r="I6992">
        <f>'DATA DASH'!I6992</f>
        <v/>
      </c>
      <c r="J6992">
        <f>'DATA DASH'!J6992</f>
        <v/>
      </c>
      <c r="K6992">
        <f>'DATA DASH'!K6992</f>
        <v/>
      </c>
      <c r="L6992">
        <f>'DATA DASH'!L6992</f>
        <v/>
      </c>
      <c r="M6992">
        <f>'DATA DASH'!M6992</f>
        <v/>
      </c>
    </row>
    <row r="6993">
      <c r="A6993">
        <f>'DATA DASH'!A6993</f>
        <v/>
      </c>
      <c r="B6993">
        <f>'DATA DASH'!B6993</f>
        <v/>
      </c>
      <c r="C6993">
        <f>'DATA DASH'!C6993</f>
        <v/>
      </c>
      <c r="D6993">
        <f>'DATA DASH'!D6993</f>
        <v/>
      </c>
      <c r="E6993">
        <f>'DATA DASH'!E6993</f>
        <v/>
      </c>
      <c r="F6993">
        <f>'DATA DASH'!F6993</f>
        <v/>
      </c>
      <c r="G6993">
        <f>'DATA DASH'!G6993</f>
        <v/>
      </c>
      <c r="H6993">
        <f>'DATA DASH'!H6993</f>
        <v/>
      </c>
      <c r="I6993">
        <f>'DATA DASH'!I6993</f>
        <v/>
      </c>
      <c r="J6993">
        <f>'DATA DASH'!J6993</f>
        <v/>
      </c>
      <c r="K6993">
        <f>'DATA DASH'!K6993</f>
        <v/>
      </c>
      <c r="L6993">
        <f>'DATA DASH'!L6993</f>
        <v/>
      </c>
      <c r="M6993">
        <f>'DATA DASH'!M6993</f>
        <v/>
      </c>
    </row>
    <row r="6994">
      <c r="A6994">
        <f>'DATA DASH'!A6994</f>
        <v/>
      </c>
      <c r="B6994">
        <f>'DATA DASH'!B6994</f>
        <v/>
      </c>
      <c r="C6994">
        <f>'DATA DASH'!C6994</f>
        <v/>
      </c>
      <c r="D6994">
        <f>'DATA DASH'!D6994</f>
        <v/>
      </c>
      <c r="E6994">
        <f>'DATA DASH'!E6994</f>
        <v/>
      </c>
      <c r="F6994">
        <f>'DATA DASH'!F6994</f>
        <v/>
      </c>
      <c r="G6994">
        <f>'DATA DASH'!G6994</f>
        <v/>
      </c>
      <c r="H6994">
        <f>'DATA DASH'!H6994</f>
        <v/>
      </c>
      <c r="I6994">
        <f>'DATA DASH'!I6994</f>
        <v/>
      </c>
      <c r="J6994">
        <f>'DATA DASH'!J6994</f>
        <v/>
      </c>
      <c r="K6994">
        <f>'DATA DASH'!K6994</f>
        <v/>
      </c>
      <c r="L6994">
        <f>'DATA DASH'!L6994</f>
        <v/>
      </c>
      <c r="M6994">
        <f>'DATA DASH'!M6994</f>
        <v/>
      </c>
    </row>
    <row r="6995">
      <c r="A6995">
        <f>'DATA DASH'!A6995</f>
        <v/>
      </c>
      <c r="B6995">
        <f>'DATA DASH'!B6995</f>
        <v/>
      </c>
      <c r="C6995">
        <f>'DATA DASH'!C6995</f>
        <v/>
      </c>
      <c r="D6995">
        <f>'DATA DASH'!D6995</f>
        <v/>
      </c>
      <c r="E6995">
        <f>'DATA DASH'!E6995</f>
        <v/>
      </c>
      <c r="F6995">
        <f>'DATA DASH'!F6995</f>
        <v/>
      </c>
      <c r="G6995">
        <f>'DATA DASH'!G6995</f>
        <v/>
      </c>
      <c r="H6995">
        <f>'DATA DASH'!H6995</f>
        <v/>
      </c>
      <c r="I6995">
        <f>'DATA DASH'!I6995</f>
        <v/>
      </c>
      <c r="J6995">
        <f>'DATA DASH'!J6995</f>
        <v/>
      </c>
      <c r="K6995">
        <f>'DATA DASH'!K6995</f>
        <v/>
      </c>
      <c r="L6995">
        <f>'DATA DASH'!L6995</f>
        <v/>
      </c>
      <c r="M6995">
        <f>'DATA DASH'!M6995</f>
        <v/>
      </c>
    </row>
    <row r="6996">
      <c r="A6996">
        <f>'DATA DASH'!A6996</f>
        <v/>
      </c>
      <c r="B6996">
        <f>'DATA DASH'!B6996</f>
        <v/>
      </c>
      <c r="C6996">
        <f>'DATA DASH'!C6996</f>
        <v/>
      </c>
      <c r="D6996">
        <f>'DATA DASH'!D6996</f>
        <v/>
      </c>
      <c r="E6996">
        <f>'DATA DASH'!E6996</f>
        <v/>
      </c>
      <c r="F6996">
        <f>'DATA DASH'!F6996</f>
        <v/>
      </c>
      <c r="G6996">
        <f>'DATA DASH'!G6996</f>
        <v/>
      </c>
      <c r="H6996">
        <f>'DATA DASH'!H6996</f>
        <v/>
      </c>
      <c r="I6996">
        <f>'DATA DASH'!I6996</f>
        <v/>
      </c>
      <c r="J6996">
        <f>'DATA DASH'!J6996</f>
        <v/>
      </c>
      <c r="K6996">
        <f>'DATA DASH'!K6996</f>
        <v/>
      </c>
      <c r="L6996">
        <f>'DATA DASH'!L6996</f>
        <v/>
      </c>
      <c r="M6996">
        <f>'DATA DASH'!M6996</f>
        <v/>
      </c>
    </row>
    <row r="6997">
      <c r="A6997">
        <f>'DATA DASH'!A6997</f>
        <v/>
      </c>
      <c r="B6997">
        <f>'DATA DASH'!B6997</f>
        <v/>
      </c>
      <c r="C6997">
        <f>'DATA DASH'!C6997</f>
        <v/>
      </c>
      <c r="D6997">
        <f>'DATA DASH'!D6997</f>
        <v/>
      </c>
      <c r="E6997">
        <f>'DATA DASH'!E6997</f>
        <v/>
      </c>
      <c r="F6997">
        <f>'DATA DASH'!F6997</f>
        <v/>
      </c>
      <c r="G6997">
        <f>'DATA DASH'!G6997</f>
        <v/>
      </c>
      <c r="H6997">
        <f>'DATA DASH'!H6997</f>
        <v/>
      </c>
      <c r="I6997">
        <f>'DATA DASH'!I6997</f>
        <v/>
      </c>
      <c r="J6997">
        <f>'DATA DASH'!J6997</f>
        <v/>
      </c>
      <c r="K6997">
        <f>'DATA DASH'!K6997</f>
        <v/>
      </c>
      <c r="L6997">
        <f>'DATA DASH'!L6997</f>
        <v/>
      </c>
      <c r="M6997">
        <f>'DATA DASH'!M6997</f>
        <v/>
      </c>
    </row>
    <row r="6998">
      <c r="A6998">
        <f>'DATA DASH'!A6998</f>
        <v/>
      </c>
      <c r="B6998">
        <f>'DATA DASH'!B6998</f>
        <v/>
      </c>
      <c r="C6998">
        <f>'DATA DASH'!C6998</f>
        <v/>
      </c>
      <c r="D6998">
        <f>'DATA DASH'!D6998</f>
        <v/>
      </c>
      <c r="E6998">
        <f>'DATA DASH'!E6998</f>
        <v/>
      </c>
      <c r="F6998">
        <f>'DATA DASH'!F6998</f>
        <v/>
      </c>
      <c r="G6998">
        <f>'DATA DASH'!G6998</f>
        <v/>
      </c>
      <c r="H6998">
        <f>'DATA DASH'!H6998</f>
        <v/>
      </c>
      <c r="I6998">
        <f>'DATA DASH'!I6998</f>
        <v/>
      </c>
      <c r="J6998">
        <f>'DATA DASH'!J6998</f>
        <v/>
      </c>
      <c r="K6998">
        <f>'DATA DASH'!K6998</f>
        <v/>
      </c>
      <c r="L6998">
        <f>'DATA DASH'!L6998</f>
        <v/>
      </c>
      <c r="M6998">
        <f>'DATA DASH'!M6998</f>
        <v/>
      </c>
    </row>
    <row r="6999">
      <c r="A6999">
        <f>'DATA DASH'!A6999</f>
        <v/>
      </c>
      <c r="B6999">
        <f>'DATA DASH'!B6999</f>
        <v/>
      </c>
      <c r="C6999">
        <f>'DATA DASH'!C6999</f>
        <v/>
      </c>
      <c r="D6999">
        <f>'DATA DASH'!D6999</f>
        <v/>
      </c>
      <c r="E6999">
        <f>'DATA DASH'!E6999</f>
        <v/>
      </c>
      <c r="F6999">
        <f>'DATA DASH'!F6999</f>
        <v/>
      </c>
      <c r="G6999">
        <f>'DATA DASH'!G6999</f>
        <v/>
      </c>
      <c r="H6999">
        <f>'DATA DASH'!H6999</f>
        <v/>
      </c>
      <c r="I6999">
        <f>'DATA DASH'!I6999</f>
        <v/>
      </c>
      <c r="J6999">
        <f>'DATA DASH'!J6999</f>
        <v/>
      </c>
      <c r="K6999">
        <f>'DATA DASH'!K6999</f>
        <v/>
      </c>
      <c r="L6999">
        <f>'DATA DASH'!L6999</f>
        <v/>
      </c>
      <c r="M6999">
        <f>'DATA DASH'!M6999</f>
        <v/>
      </c>
    </row>
    <row r="7000">
      <c r="A7000">
        <f>'DATA DASH'!A7000</f>
        <v/>
      </c>
      <c r="B7000">
        <f>'DATA DASH'!B7000</f>
        <v/>
      </c>
      <c r="C7000">
        <f>'DATA DASH'!C7000</f>
        <v/>
      </c>
      <c r="D7000">
        <f>'DATA DASH'!D7000</f>
        <v/>
      </c>
      <c r="E7000">
        <f>'DATA DASH'!E7000</f>
        <v/>
      </c>
      <c r="F7000">
        <f>'DATA DASH'!F7000</f>
        <v/>
      </c>
      <c r="G7000">
        <f>'DATA DASH'!G7000</f>
        <v/>
      </c>
      <c r="H7000">
        <f>'DATA DASH'!H7000</f>
        <v/>
      </c>
      <c r="I7000">
        <f>'DATA DASH'!I7000</f>
        <v/>
      </c>
      <c r="J7000">
        <f>'DATA DASH'!J7000</f>
        <v/>
      </c>
      <c r="K7000">
        <f>'DATA DASH'!K7000</f>
        <v/>
      </c>
      <c r="L7000">
        <f>'DATA DASH'!L7000</f>
        <v/>
      </c>
      <c r="M7000">
        <f>'DATA DASH'!M7000</f>
        <v/>
      </c>
    </row>
    <row r="7001">
      <c r="A7001">
        <f>'DATA DASH'!A7001</f>
        <v/>
      </c>
      <c r="B7001">
        <f>'DATA DASH'!B7001</f>
        <v/>
      </c>
      <c r="C7001">
        <f>'DATA DASH'!C7001</f>
        <v/>
      </c>
      <c r="D7001">
        <f>'DATA DASH'!D7001</f>
        <v/>
      </c>
      <c r="E7001">
        <f>'DATA DASH'!E7001</f>
        <v/>
      </c>
      <c r="F7001">
        <f>'DATA DASH'!F7001</f>
        <v/>
      </c>
      <c r="G7001">
        <f>'DATA DASH'!G7001</f>
        <v/>
      </c>
      <c r="H7001">
        <f>'DATA DASH'!H7001</f>
        <v/>
      </c>
      <c r="I7001">
        <f>'DATA DASH'!I7001</f>
        <v/>
      </c>
      <c r="J7001">
        <f>'DATA DASH'!J7001</f>
        <v/>
      </c>
      <c r="K7001">
        <f>'DATA DASH'!K7001</f>
        <v/>
      </c>
      <c r="L7001">
        <f>'DATA DASH'!L7001</f>
        <v/>
      </c>
      <c r="M7001">
        <f>'DATA DASH'!M7001</f>
        <v/>
      </c>
    </row>
    <row r="7002">
      <c r="A7002">
        <f>'DATA DASH'!A7002</f>
        <v/>
      </c>
      <c r="B7002">
        <f>'DATA DASH'!B7002</f>
        <v/>
      </c>
      <c r="C7002">
        <f>'DATA DASH'!C7002</f>
        <v/>
      </c>
      <c r="D7002">
        <f>'DATA DASH'!D7002</f>
        <v/>
      </c>
      <c r="E7002">
        <f>'DATA DASH'!E7002</f>
        <v/>
      </c>
      <c r="F7002">
        <f>'DATA DASH'!F7002</f>
        <v/>
      </c>
      <c r="G7002">
        <f>'DATA DASH'!G7002</f>
        <v/>
      </c>
      <c r="H7002">
        <f>'DATA DASH'!H7002</f>
        <v/>
      </c>
      <c r="I7002">
        <f>'DATA DASH'!I7002</f>
        <v/>
      </c>
      <c r="J7002">
        <f>'DATA DASH'!J7002</f>
        <v/>
      </c>
      <c r="K7002">
        <f>'DATA DASH'!K7002</f>
        <v/>
      </c>
      <c r="L7002">
        <f>'DATA DASH'!L7002</f>
        <v/>
      </c>
      <c r="M7002">
        <f>'DATA DASH'!M7002</f>
        <v/>
      </c>
    </row>
    <row r="7003">
      <c r="A7003">
        <f>'DATA DASH'!A7003</f>
        <v/>
      </c>
      <c r="B7003">
        <f>'DATA DASH'!B7003</f>
        <v/>
      </c>
      <c r="C7003">
        <f>'DATA DASH'!C7003</f>
        <v/>
      </c>
      <c r="D7003">
        <f>'DATA DASH'!D7003</f>
        <v/>
      </c>
      <c r="E7003">
        <f>'DATA DASH'!E7003</f>
        <v/>
      </c>
      <c r="F7003">
        <f>'DATA DASH'!F7003</f>
        <v/>
      </c>
      <c r="G7003">
        <f>'DATA DASH'!G7003</f>
        <v/>
      </c>
      <c r="H7003">
        <f>'DATA DASH'!H7003</f>
        <v/>
      </c>
      <c r="I7003">
        <f>'DATA DASH'!I7003</f>
        <v/>
      </c>
      <c r="J7003">
        <f>'DATA DASH'!J7003</f>
        <v/>
      </c>
      <c r="K7003">
        <f>'DATA DASH'!K7003</f>
        <v/>
      </c>
      <c r="L7003">
        <f>'DATA DASH'!L7003</f>
        <v/>
      </c>
      <c r="M7003">
        <f>'DATA DASH'!M7003</f>
        <v/>
      </c>
    </row>
    <row r="7004">
      <c r="A7004">
        <f>'DATA DASH'!A7004</f>
        <v/>
      </c>
      <c r="B7004">
        <f>'DATA DASH'!B7004</f>
        <v/>
      </c>
      <c r="C7004">
        <f>'DATA DASH'!C7004</f>
        <v/>
      </c>
      <c r="D7004">
        <f>'DATA DASH'!D7004</f>
        <v/>
      </c>
      <c r="E7004">
        <f>'DATA DASH'!E7004</f>
        <v/>
      </c>
      <c r="F7004">
        <f>'DATA DASH'!F7004</f>
        <v/>
      </c>
      <c r="G7004">
        <f>'DATA DASH'!G7004</f>
        <v/>
      </c>
      <c r="H7004">
        <f>'DATA DASH'!H7004</f>
        <v/>
      </c>
      <c r="I7004">
        <f>'DATA DASH'!I7004</f>
        <v/>
      </c>
      <c r="J7004">
        <f>'DATA DASH'!J7004</f>
        <v/>
      </c>
      <c r="K7004">
        <f>'DATA DASH'!K7004</f>
        <v/>
      </c>
      <c r="L7004">
        <f>'DATA DASH'!L7004</f>
        <v/>
      </c>
      <c r="M7004">
        <f>'DATA DASH'!M7004</f>
        <v/>
      </c>
    </row>
    <row r="7005">
      <c r="A7005">
        <f>'DATA DASH'!A7005</f>
        <v/>
      </c>
      <c r="B7005">
        <f>'DATA DASH'!B7005</f>
        <v/>
      </c>
      <c r="C7005">
        <f>'DATA DASH'!C7005</f>
        <v/>
      </c>
      <c r="D7005">
        <f>'DATA DASH'!D7005</f>
        <v/>
      </c>
      <c r="E7005">
        <f>'DATA DASH'!E7005</f>
        <v/>
      </c>
      <c r="F7005">
        <f>'DATA DASH'!F7005</f>
        <v/>
      </c>
      <c r="G7005">
        <f>'DATA DASH'!G7005</f>
        <v/>
      </c>
      <c r="H7005">
        <f>'DATA DASH'!H7005</f>
        <v/>
      </c>
      <c r="I7005">
        <f>'DATA DASH'!I7005</f>
        <v/>
      </c>
      <c r="J7005">
        <f>'DATA DASH'!J7005</f>
        <v/>
      </c>
      <c r="K7005">
        <f>'DATA DASH'!K7005</f>
        <v/>
      </c>
      <c r="L7005">
        <f>'DATA DASH'!L7005</f>
        <v/>
      </c>
      <c r="M7005">
        <f>'DATA DASH'!M7005</f>
        <v/>
      </c>
    </row>
    <row r="7006">
      <c r="A7006">
        <f>'DATA DASH'!A7006</f>
        <v/>
      </c>
      <c r="B7006">
        <f>'DATA DASH'!B7006</f>
        <v/>
      </c>
      <c r="C7006">
        <f>'DATA DASH'!C7006</f>
        <v/>
      </c>
      <c r="D7006">
        <f>'DATA DASH'!D7006</f>
        <v/>
      </c>
      <c r="E7006">
        <f>'DATA DASH'!E7006</f>
        <v/>
      </c>
      <c r="F7006">
        <f>'DATA DASH'!F7006</f>
        <v/>
      </c>
      <c r="G7006">
        <f>'DATA DASH'!G7006</f>
        <v/>
      </c>
      <c r="H7006">
        <f>'DATA DASH'!H7006</f>
        <v/>
      </c>
      <c r="I7006">
        <f>'DATA DASH'!I7006</f>
        <v/>
      </c>
      <c r="J7006">
        <f>'DATA DASH'!J7006</f>
        <v/>
      </c>
      <c r="K7006">
        <f>'DATA DASH'!K7006</f>
        <v/>
      </c>
      <c r="L7006">
        <f>'DATA DASH'!L7006</f>
        <v/>
      </c>
      <c r="M7006">
        <f>'DATA DASH'!M7006</f>
        <v/>
      </c>
    </row>
    <row r="7007">
      <c r="A7007">
        <f>'DATA DASH'!A7007</f>
        <v/>
      </c>
      <c r="B7007">
        <f>'DATA DASH'!B7007</f>
        <v/>
      </c>
      <c r="C7007">
        <f>'DATA DASH'!C7007</f>
        <v/>
      </c>
      <c r="D7007">
        <f>'DATA DASH'!D7007</f>
        <v/>
      </c>
      <c r="E7007">
        <f>'DATA DASH'!E7007</f>
        <v/>
      </c>
      <c r="F7007">
        <f>'DATA DASH'!F7007</f>
        <v/>
      </c>
      <c r="G7007">
        <f>'DATA DASH'!G7007</f>
        <v/>
      </c>
      <c r="H7007">
        <f>'DATA DASH'!H7007</f>
        <v/>
      </c>
      <c r="I7007">
        <f>'DATA DASH'!I7007</f>
        <v/>
      </c>
      <c r="J7007">
        <f>'DATA DASH'!J7007</f>
        <v/>
      </c>
      <c r="K7007">
        <f>'DATA DASH'!K7007</f>
        <v/>
      </c>
      <c r="L7007">
        <f>'DATA DASH'!L7007</f>
        <v/>
      </c>
      <c r="M7007">
        <f>'DATA DASH'!M7007</f>
        <v/>
      </c>
    </row>
    <row r="7008">
      <c r="A7008">
        <f>'DATA DASH'!A7008</f>
        <v/>
      </c>
      <c r="B7008">
        <f>'DATA DASH'!B7008</f>
        <v/>
      </c>
      <c r="C7008">
        <f>'DATA DASH'!C7008</f>
        <v/>
      </c>
      <c r="D7008">
        <f>'DATA DASH'!D7008</f>
        <v/>
      </c>
      <c r="E7008">
        <f>'DATA DASH'!E7008</f>
        <v/>
      </c>
      <c r="F7008">
        <f>'DATA DASH'!F7008</f>
        <v/>
      </c>
      <c r="G7008">
        <f>'DATA DASH'!G7008</f>
        <v/>
      </c>
      <c r="H7008">
        <f>'DATA DASH'!H7008</f>
        <v/>
      </c>
      <c r="I7008">
        <f>'DATA DASH'!I7008</f>
        <v/>
      </c>
      <c r="J7008">
        <f>'DATA DASH'!J7008</f>
        <v/>
      </c>
      <c r="K7008">
        <f>'DATA DASH'!K7008</f>
        <v/>
      </c>
      <c r="L7008">
        <f>'DATA DASH'!L7008</f>
        <v/>
      </c>
      <c r="M7008">
        <f>'DATA DASH'!M7008</f>
        <v/>
      </c>
    </row>
    <row r="7009">
      <c r="A7009">
        <f>'DATA DASH'!A7009</f>
        <v/>
      </c>
      <c r="B7009">
        <f>'DATA DASH'!B7009</f>
        <v/>
      </c>
      <c r="C7009">
        <f>'DATA DASH'!C7009</f>
        <v/>
      </c>
      <c r="D7009">
        <f>'DATA DASH'!D7009</f>
        <v/>
      </c>
      <c r="E7009">
        <f>'DATA DASH'!E7009</f>
        <v/>
      </c>
      <c r="F7009">
        <f>'DATA DASH'!F7009</f>
        <v/>
      </c>
      <c r="G7009">
        <f>'DATA DASH'!G7009</f>
        <v/>
      </c>
      <c r="H7009">
        <f>'DATA DASH'!H7009</f>
        <v/>
      </c>
      <c r="I7009">
        <f>'DATA DASH'!I7009</f>
        <v/>
      </c>
      <c r="J7009">
        <f>'DATA DASH'!J7009</f>
        <v/>
      </c>
      <c r="K7009">
        <f>'DATA DASH'!K7009</f>
        <v/>
      </c>
      <c r="L7009">
        <f>'DATA DASH'!L7009</f>
        <v/>
      </c>
      <c r="M7009">
        <f>'DATA DASH'!M7009</f>
        <v/>
      </c>
    </row>
    <row r="7010">
      <c r="A7010">
        <f>'DATA DASH'!A7010</f>
        <v/>
      </c>
      <c r="B7010">
        <f>'DATA DASH'!B7010</f>
        <v/>
      </c>
      <c r="C7010">
        <f>'DATA DASH'!C7010</f>
        <v/>
      </c>
      <c r="D7010">
        <f>'DATA DASH'!D7010</f>
        <v/>
      </c>
      <c r="E7010">
        <f>'DATA DASH'!E7010</f>
        <v/>
      </c>
      <c r="F7010">
        <f>'DATA DASH'!F7010</f>
        <v/>
      </c>
      <c r="G7010">
        <f>'DATA DASH'!G7010</f>
        <v/>
      </c>
      <c r="H7010">
        <f>'DATA DASH'!H7010</f>
        <v/>
      </c>
      <c r="I7010">
        <f>'DATA DASH'!I7010</f>
        <v/>
      </c>
      <c r="J7010">
        <f>'DATA DASH'!J7010</f>
        <v/>
      </c>
      <c r="K7010">
        <f>'DATA DASH'!K7010</f>
        <v/>
      </c>
      <c r="L7010">
        <f>'DATA DASH'!L7010</f>
        <v/>
      </c>
      <c r="M7010">
        <f>'DATA DASH'!M7010</f>
        <v/>
      </c>
    </row>
    <row r="7011">
      <c r="A7011">
        <f>'DATA DASH'!A7011</f>
        <v/>
      </c>
      <c r="B7011">
        <f>'DATA DASH'!B7011</f>
        <v/>
      </c>
      <c r="C7011">
        <f>'DATA DASH'!C7011</f>
        <v/>
      </c>
      <c r="D7011">
        <f>'DATA DASH'!D7011</f>
        <v/>
      </c>
      <c r="E7011">
        <f>'DATA DASH'!E7011</f>
        <v/>
      </c>
      <c r="F7011">
        <f>'DATA DASH'!F7011</f>
        <v/>
      </c>
      <c r="G7011">
        <f>'DATA DASH'!G7011</f>
        <v/>
      </c>
      <c r="H7011">
        <f>'DATA DASH'!H7011</f>
        <v/>
      </c>
      <c r="I7011">
        <f>'DATA DASH'!I7011</f>
        <v/>
      </c>
      <c r="J7011">
        <f>'DATA DASH'!J7011</f>
        <v/>
      </c>
      <c r="K7011">
        <f>'DATA DASH'!K7011</f>
        <v/>
      </c>
      <c r="L7011">
        <f>'DATA DASH'!L7011</f>
        <v/>
      </c>
      <c r="M7011">
        <f>'DATA DASH'!M7011</f>
        <v/>
      </c>
    </row>
    <row r="7012">
      <c r="A7012">
        <f>'DATA DASH'!A7012</f>
        <v/>
      </c>
      <c r="B7012">
        <f>'DATA DASH'!B7012</f>
        <v/>
      </c>
      <c r="C7012">
        <f>'DATA DASH'!C7012</f>
        <v/>
      </c>
      <c r="D7012">
        <f>'DATA DASH'!D7012</f>
        <v/>
      </c>
      <c r="E7012">
        <f>'DATA DASH'!E7012</f>
        <v/>
      </c>
      <c r="F7012">
        <f>'DATA DASH'!F7012</f>
        <v/>
      </c>
      <c r="G7012">
        <f>'DATA DASH'!G7012</f>
        <v/>
      </c>
      <c r="H7012">
        <f>'DATA DASH'!H7012</f>
        <v/>
      </c>
      <c r="I7012">
        <f>'DATA DASH'!I7012</f>
        <v/>
      </c>
      <c r="J7012">
        <f>'DATA DASH'!J7012</f>
        <v/>
      </c>
      <c r="K7012">
        <f>'DATA DASH'!K7012</f>
        <v/>
      </c>
      <c r="L7012">
        <f>'DATA DASH'!L7012</f>
        <v/>
      </c>
      <c r="M7012">
        <f>'DATA DASH'!M7012</f>
        <v/>
      </c>
    </row>
    <row r="7013">
      <c r="A7013">
        <f>'DATA DASH'!A7013</f>
        <v/>
      </c>
      <c r="B7013">
        <f>'DATA DASH'!B7013</f>
        <v/>
      </c>
      <c r="C7013">
        <f>'DATA DASH'!C7013</f>
        <v/>
      </c>
      <c r="D7013">
        <f>'DATA DASH'!D7013</f>
        <v/>
      </c>
      <c r="E7013">
        <f>'DATA DASH'!E7013</f>
        <v/>
      </c>
      <c r="F7013">
        <f>'DATA DASH'!F7013</f>
        <v/>
      </c>
      <c r="G7013">
        <f>'DATA DASH'!G7013</f>
        <v/>
      </c>
      <c r="H7013">
        <f>'DATA DASH'!H7013</f>
        <v/>
      </c>
      <c r="I7013">
        <f>'DATA DASH'!I7013</f>
        <v/>
      </c>
      <c r="J7013">
        <f>'DATA DASH'!J7013</f>
        <v/>
      </c>
      <c r="K7013">
        <f>'DATA DASH'!K7013</f>
        <v/>
      </c>
      <c r="L7013">
        <f>'DATA DASH'!L7013</f>
        <v/>
      </c>
      <c r="M7013">
        <f>'DATA DASH'!M7013</f>
        <v/>
      </c>
    </row>
    <row r="7014">
      <c r="A7014">
        <f>'DATA DASH'!A7014</f>
        <v/>
      </c>
      <c r="B7014">
        <f>'DATA DASH'!B7014</f>
        <v/>
      </c>
      <c r="C7014">
        <f>'DATA DASH'!C7014</f>
        <v/>
      </c>
      <c r="D7014">
        <f>'DATA DASH'!D7014</f>
        <v/>
      </c>
      <c r="E7014">
        <f>'DATA DASH'!E7014</f>
        <v/>
      </c>
      <c r="F7014">
        <f>'DATA DASH'!F7014</f>
        <v/>
      </c>
      <c r="G7014">
        <f>'DATA DASH'!G7014</f>
        <v/>
      </c>
      <c r="H7014">
        <f>'DATA DASH'!H7014</f>
        <v/>
      </c>
      <c r="I7014">
        <f>'DATA DASH'!I7014</f>
        <v/>
      </c>
      <c r="J7014">
        <f>'DATA DASH'!J7014</f>
        <v/>
      </c>
      <c r="K7014">
        <f>'DATA DASH'!K7014</f>
        <v/>
      </c>
      <c r="L7014">
        <f>'DATA DASH'!L7014</f>
        <v/>
      </c>
      <c r="M7014">
        <f>'DATA DASH'!M7014</f>
        <v/>
      </c>
    </row>
    <row r="7015">
      <c r="A7015">
        <f>'DATA DASH'!A7015</f>
        <v/>
      </c>
      <c r="B7015">
        <f>'DATA DASH'!B7015</f>
        <v/>
      </c>
      <c r="C7015">
        <f>'DATA DASH'!C7015</f>
        <v/>
      </c>
      <c r="D7015">
        <f>'DATA DASH'!D7015</f>
        <v/>
      </c>
      <c r="E7015">
        <f>'DATA DASH'!E7015</f>
        <v/>
      </c>
      <c r="F7015">
        <f>'DATA DASH'!F7015</f>
        <v/>
      </c>
      <c r="G7015">
        <f>'DATA DASH'!G7015</f>
        <v/>
      </c>
      <c r="H7015">
        <f>'DATA DASH'!H7015</f>
        <v/>
      </c>
      <c r="I7015">
        <f>'DATA DASH'!I7015</f>
        <v/>
      </c>
      <c r="J7015">
        <f>'DATA DASH'!J7015</f>
        <v/>
      </c>
      <c r="K7015">
        <f>'DATA DASH'!K7015</f>
        <v/>
      </c>
      <c r="L7015">
        <f>'DATA DASH'!L7015</f>
        <v/>
      </c>
      <c r="M7015">
        <f>'DATA DASH'!M7015</f>
        <v/>
      </c>
    </row>
    <row r="7016">
      <c r="A7016">
        <f>'DATA DASH'!A7016</f>
        <v/>
      </c>
      <c r="B7016">
        <f>'DATA DASH'!B7016</f>
        <v/>
      </c>
      <c r="C7016">
        <f>'DATA DASH'!C7016</f>
        <v/>
      </c>
      <c r="D7016">
        <f>'DATA DASH'!D7016</f>
        <v/>
      </c>
      <c r="E7016">
        <f>'DATA DASH'!E7016</f>
        <v/>
      </c>
      <c r="F7016">
        <f>'DATA DASH'!F7016</f>
        <v/>
      </c>
      <c r="G7016">
        <f>'DATA DASH'!G7016</f>
        <v/>
      </c>
      <c r="H7016">
        <f>'DATA DASH'!H7016</f>
        <v/>
      </c>
      <c r="I7016">
        <f>'DATA DASH'!I7016</f>
        <v/>
      </c>
      <c r="J7016">
        <f>'DATA DASH'!J7016</f>
        <v/>
      </c>
      <c r="K7016">
        <f>'DATA DASH'!K7016</f>
        <v/>
      </c>
      <c r="L7016">
        <f>'DATA DASH'!L7016</f>
        <v/>
      </c>
      <c r="M7016">
        <f>'DATA DASH'!M7016</f>
        <v/>
      </c>
    </row>
    <row r="7017">
      <c r="A7017">
        <f>'DATA DASH'!A7017</f>
        <v/>
      </c>
      <c r="B7017">
        <f>'DATA DASH'!B7017</f>
        <v/>
      </c>
      <c r="C7017">
        <f>'DATA DASH'!C7017</f>
        <v/>
      </c>
      <c r="D7017">
        <f>'DATA DASH'!D7017</f>
        <v/>
      </c>
      <c r="E7017">
        <f>'DATA DASH'!E7017</f>
        <v/>
      </c>
      <c r="F7017">
        <f>'DATA DASH'!F7017</f>
        <v/>
      </c>
      <c r="G7017">
        <f>'DATA DASH'!G7017</f>
        <v/>
      </c>
      <c r="H7017">
        <f>'DATA DASH'!H7017</f>
        <v/>
      </c>
      <c r="I7017">
        <f>'DATA DASH'!I7017</f>
        <v/>
      </c>
      <c r="J7017">
        <f>'DATA DASH'!J7017</f>
        <v/>
      </c>
      <c r="K7017">
        <f>'DATA DASH'!K7017</f>
        <v/>
      </c>
      <c r="L7017">
        <f>'DATA DASH'!L7017</f>
        <v/>
      </c>
      <c r="M7017">
        <f>'DATA DASH'!M7017</f>
        <v/>
      </c>
    </row>
    <row r="7018">
      <c r="A7018">
        <f>'DATA DASH'!A7018</f>
        <v/>
      </c>
      <c r="B7018">
        <f>'DATA DASH'!B7018</f>
        <v/>
      </c>
      <c r="C7018">
        <f>'DATA DASH'!C7018</f>
        <v/>
      </c>
      <c r="D7018">
        <f>'DATA DASH'!D7018</f>
        <v/>
      </c>
      <c r="E7018">
        <f>'DATA DASH'!E7018</f>
        <v/>
      </c>
      <c r="F7018">
        <f>'DATA DASH'!F7018</f>
        <v/>
      </c>
      <c r="G7018">
        <f>'DATA DASH'!G7018</f>
        <v/>
      </c>
      <c r="H7018">
        <f>'DATA DASH'!H7018</f>
        <v/>
      </c>
      <c r="I7018">
        <f>'DATA DASH'!I7018</f>
        <v/>
      </c>
      <c r="J7018">
        <f>'DATA DASH'!J7018</f>
        <v/>
      </c>
      <c r="K7018">
        <f>'DATA DASH'!K7018</f>
        <v/>
      </c>
      <c r="L7018">
        <f>'DATA DASH'!L7018</f>
        <v/>
      </c>
      <c r="M7018">
        <f>'DATA DASH'!M7018</f>
        <v/>
      </c>
    </row>
    <row r="7019">
      <c r="A7019">
        <f>'DATA DASH'!A7019</f>
        <v/>
      </c>
      <c r="B7019">
        <f>'DATA DASH'!B7019</f>
        <v/>
      </c>
      <c r="C7019">
        <f>'DATA DASH'!C7019</f>
        <v/>
      </c>
      <c r="D7019">
        <f>'DATA DASH'!D7019</f>
        <v/>
      </c>
      <c r="E7019">
        <f>'DATA DASH'!E7019</f>
        <v/>
      </c>
      <c r="F7019">
        <f>'DATA DASH'!F7019</f>
        <v/>
      </c>
      <c r="G7019">
        <f>'DATA DASH'!G7019</f>
        <v/>
      </c>
      <c r="H7019">
        <f>'DATA DASH'!H7019</f>
        <v/>
      </c>
      <c r="I7019">
        <f>'DATA DASH'!I7019</f>
        <v/>
      </c>
      <c r="J7019">
        <f>'DATA DASH'!J7019</f>
        <v/>
      </c>
      <c r="K7019">
        <f>'DATA DASH'!K7019</f>
        <v/>
      </c>
      <c r="L7019">
        <f>'DATA DASH'!L7019</f>
        <v/>
      </c>
      <c r="M7019">
        <f>'DATA DASH'!M7019</f>
        <v/>
      </c>
    </row>
    <row r="7020">
      <c r="A7020">
        <f>'DATA DASH'!A7020</f>
        <v/>
      </c>
      <c r="B7020">
        <f>'DATA DASH'!B7020</f>
        <v/>
      </c>
      <c r="C7020">
        <f>'DATA DASH'!C7020</f>
        <v/>
      </c>
      <c r="D7020">
        <f>'DATA DASH'!D7020</f>
        <v/>
      </c>
      <c r="E7020">
        <f>'DATA DASH'!E7020</f>
        <v/>
      </c>
      <c r="F7020">
        <f>'DATA DASH'!F7020</f>
        <v/>
      </c>
      <c r="G7020">
        <f>'DATA DASH'!G7020</f>
        <v/>
      </c>
      <c r="H7020">
        <f>'DATA DASH'!H7020</f>
        <v/>
      </c>
      <c r="I7020">
        <f>'DATA DASH'!I7020</f>
        <v/>
      </c>
      <c r="J7020">
        <f>'DATA DASH'!J7020</f>
        <v/>
      </c>
      <c r="K7020">
        <f>'DATA DASH'!K7020</f>
        <v/>
      </c>
      <c r="L7020">
        <f>'DATA DASH'!L7020</f>
        <v/>
      </c>
      <c r="M7020">
        <f>'DATA DASH'!M7020</f>
        <v/>
      </c>
    </row>
    <row r="7021">
      <c r="A7021">
        <f>'DATA DASH'!A7021</f>
        <v/>
      </c>
      <c r="B7021">
        <f>'DATA DASH'!B7021</f>
        <v/>
      </c>
      <c r="C7021">
        <f>'DATA DASH'!C7021</f>
        <v/>
      </c>
      <c r="D7021">
        <f>'DATA DASH'!D7021</f>
        <v/>
      </c>
      <c r="E7021">
        <f>'DATA DASH'!E7021</f>
        <v/>
      </c>
      <c r="F7021">
        <f>'DATA DASH'!F7021</f>
        <v/>
      </c>
      <c r="G7021">
        <f>'DATA DASH'!G7021</f>
        <v/>
      </c>
      <c r="H7021">
        <f>'DATA DASH'!H7021</f>
        <v/>
      </c>
      <c r="I7021">
        <f>'DATA DASH'!I7021</f>
        <v/>
      </c>
      <c r="J7021">
        <f>'DATA DASH'!J7021</f>
        <v/>
      </c>
      <c r="K7021">
        <f>'DATA DASH'!K7021</f>
        <v/>
      </c>
      <c r="L7021">
        <f>'DATA DASH'!L7021</f>
        <v/>
      </c>
      <c r="M7021">
        <f>'DATA DASH'!M7021</f>
        <v/>
      </c>
    </row>
    <row r="7022">
      <c r="A7022">
        <f>'DATA DASH'!A7022</f>
        <v/>
      </c>
      <c r="B7022">
        <f>'DATA DASH'!B7022</f>
        <v/>
      </c>
      <c r="C7022">
        <f>'DATA DASH'!C7022</f>
        <v/>
      </c>
      <c r="D7022">
        <f>'DATA DASH'!D7022</f>
        <v/>
      </c>
      <c r="E7022">
        <f>'DATA DASH'!E7022</f>
        <v/>
      </c>
      <c r="F7022">
        <f>'DATA DASH'!F7022</f>
        <v/>
      </c>
      <c r="G7022">
        <f>'DATA DASH'!G7022</f>
        <v/>
      </c>
      <c r="H7022">
        <f>'DATA DASH'!H7022</f>
        <v/>
      </c>
      <c r="I7022">
        <f>'DATA DASH'!I7022</f>
        <v/>
      </c>
      <c r="J7022">
        <f>'DATA DASH'!J7022</f>
        <v/>
      </c>
      <c r="K7022">
        <f>'DATA DASH'!K7022</f>
        <v/>
      </c>
      <c r="L7022">
        <f>'DATA DASH'!L7022</f>
        <v/>
      </c>
      <c r="M7022">
        <f>'DATA DASH'!M7022</f>
        <v/>
      </c>
    </row>
    <row r="7023">
      <c r="A7023">
        <f>'DATA DASH'!A7023</f>
        <v/>
      </c>
      <c r="B7023">
        <f>'DATA DASH'!B7023</f>
        <v/>
      </c>
      <c r="C7023">
        <f>'DATA DASH'!C7023</f>
        <v/>
      </c>
      <c r="D7023">
        <f>'DATA DASH'!D7023</f>
        <v/>
      </c>
      <c r="E7023">
        <f>'DATA DASH'!E7023</f>
        <v/>
      </c>
      <c r="F7023">
        <f>'DATA DASH'!F7023</f>
        <v/>
      </c>
      <c r="G7023">
        <f>'DATA DASH'!G7023</f>
        <v/>
      </c>
      <c r="H7023">
        <f>'DATA DASH'!H7023</f>
        <v/>
      </c>
      <c r="I7023">
        <f>'DATA DASH'!I7023</f>
        <v/>
      </c>
      <c r="J7023">
        <f>'DATA DASH'!J7023</f>
        <v/>
      </c>
      <c r="K7023">
        <f>'DATA DASH'!K7023</f>
        <v/>
      </c>
      <c r="L7023">
        <f>'DATA DASH'!L7023</f>
        <v/>
      </c>
      <c r="M7023">
        <f>'DATA DASH'!M7023</f>
        <v/>
      </c>
    </row>
    <row r="7024">
      <c r="A7024">
        <f>'DATA DASH'!A7024</f>
        <v/>
      </c>
      <c r="B7024">
        <f>'DATA DASH'!B7024</f>
        <v/>
      </c>
      <c r="C7024">
        <f>'DATA DASH'!C7024</f>
        <v/>
      </c>
      <c r="D7024">
        <f>'DATA DASH'!D7024</f>
        <v/>
      </c>
      <c r="E7024">
        <f>'DATA DASH'!E7024</f>
        <v/>
      </c>
      <c r="F7024">
        <f>'DATA DASH'!F7024</f>
        <v/>
      </c>
      <c r="G7024">
        <f>'DATA DASH'!G7024</f>
        <v/>
      </c>
      <c r="H7024">
        <f>'DATA DASH'!H7024</f>
        <v/>
      </c>
      <c r="I7024">
        <f>'DATA DASH'!I7024</f>
        <v/>
      </c>
      <c r="J7024">
        <f>'DATA DASH'!J7024</f>
        <v/>
      </c>
      <c r="K7024">
        <f>'DATA DASH'!K7024</f>
        <v/>
      </c>
      <c r="L7024">
        <f>'DATA DASH'!L7024</f>
        <v/>
      </c>
      <c r="M7024">
        <f>'DATA DASH'!M7024</f>
        <v/>
      </c>
    </row>
    <row r="7025">
      <c r="A7025">
        <f>'DATA DASH'!A7025</f>
        <v/>
      </c>
      <c r="B7025">
        <f>'DATA DASH'!B7025</f>
        <v/>
      </c>
      <c r="C7025">
        <f>'DATA DASH'!C7025</f>
        <v/>
      </c>
      <c r="D7025">
        <f>'DATA DASH'!D7025</f>
        <v/>
      </c>
      <c r="E7025">
        <f>'DATA DASH'!E7025</f>
        <v/>
      </c>
      <c r="F7025">
        <f>'DATA DASH'!F7025</f>
        <v/>
      </c>
      <c r="G7025">
        <f>'DATA DASH'!G7025</f>
        <v/>
      </c>
      <c r="H7025">
        <f>'DATA DASH'!H7025</f>
        <v/>
      </c>
      <c r="I7025">
        <f>'DATA DASH'!I7025</f>
        <v/>
      </c>
      <c r="J7025">
        <f>'DATA DASH'!J7025</f>
        <v/>
      </c>
      <c r="K7025">
        <f>'DATA DASH'!K7025</f>
        <v/>
      </c>
      <c r="L7025">
        <f>'DATA DASH'!L7025</f>
        <v/>
      </c>
      <c r="M7025">
        <f>'DATA DASH'!M7025</f>
        <v/>
      </c>
    </row>
    <row r="7026">
      <c r="A7026">
        <f>'DATA DASH'!A7026</f>
        <v/>
      </c>
      <c r="B7026">
        <f>'DATA DASH'!B7026</f>
        <v/>
      </c>
      <c r="C7026">
        <f>'DATA DASH'!C7026</f>
        <v/>
      </c>
      <c r="D7026">
        <f>'DATA DASH'!D7026</f>
        <v/>
      </c>
      <c r="E7026">
        <f>'DATA DASH'!E7026</f>
        <v/>
      </c>
      <c r="F7026">
        <f>'DATA DASH'!F7026</f>
        <v/>
      </c>
      <c r="G7026">
        <f>'DATA DASH'!G7026</f>
        <v/>
      </c>
      <c r="H7026">
        <f>'DATA DASH'!H7026</f>
        <v/>
      </c>
      <c r="I7026">
        <f>'DATA DASH'!I7026</f>
        <v/>
      </c>
      <c r="J7026">
        <f>'DATA DASH'!J7026</f>
        <v/>
      </c>
      <c r="K7026">
        <f>'DATA DASH'!K7026</f>
        <v/>
      </c>
      <c r="L7026">
        <f>'DATA DASH'!L7026</f>
        <v/>
      </c>
      <c r="M7026">
        <f>'DATA DASH'!M7026</f>
        <v/>
      </c>
    </row>
    <row r="7027">
      <c r="A7027">
        <f>'DATA DASH'!A7027</f>
        <v/>
      </c>
      <c r="B7027">
        <f>'DATA DASH'!B7027</f>
        <v/>
      </c>
      <c r="C7027">
        <f>'DATA DASH'!C7027</f>
        <v/>
      </c>
      <c r="D7027">
        <f>'DATA DASH'!D7027</f>
        <v/>
      </c>
      <c r="E7027">
        <f>'DATA DASH'!E7027</f>
        <v/>
      </c>
      <c r="F7027">
        <f>'DATA DASH'!F7027</f>
        <v/>
      </c>
      <c r="G7027">
        <f>'DATA DASH'!G7027</f>
        <v/>
      </c>
      <c r="H7027">
        <f>'DATA DASH'!H7027</f>
        <v/>
      </c>
      <c r="I7027">
        <f>'DATA DASH'!I7027</f>
        <v/>
      </c>
      <c r="J7027">
        <f>'DATA DASH'!J7027</f>
        <v/>
      </c>
      <c r="K7027">
        <f>'DATA DASH'!K7027</f>
        <v/>
      </c>
      <c r="L7027">
        <f>'DATA DASH'!L7027</f>
        <v/>
      </c>
      <c r="M7027">
        <f>'DATA DASH'!M7027</f>
        <v/>
      </c>
    </row>
    <row r="7028">
      <c r="A7028">
        <f>'DATA DASH'!A7028</f>
        <v/>
      </c>
      <c r="B7028">
        <f>'DATA DASH'!B7028</f>
        <v/>
      </c>
      <c r="C7028">
        <f>'DATA DASH'!C7028</f>
        <v/>
      </c>
      <c r="D7028">
        <f>'DATA DASH'!D7028</f>
        <v/>
      </c>
      <c r="E7028">
        <f>'DATA DASH'!E7028</f>
        <v/>
      </c>
      <c r="F7028">
        <f>'DATA DASH'!F7028</f>
        <v/>
      </c>
      <c r="G7028">
        <f>'DATA DASH'!G7028</f>
        <v/>
      </c>
      <c r="H7028">
        <f>'DATA DASH'!H7028</f>
        <v/>
      </c>
      <c r="I7028">
        <f>'DATA DASH'!I7028</f>
        <v/>
      </c>
      <c r="J7028">
        <f>'DATA DASH'!J7028</f>
        <v/>
      </c>
      <c r="K7028">
        <f>'DATA DASH'!K7028</f>
        <v/>
      </c>
      <c r="L7028">
        <f>'DATA DASH'!L7028</f>
        <v/>
      </c>
      <c r="M7028">
        <f>'DATA DASH'!M7028</f>
        <v/>
      </c>
    </row>
    <row r="7029">
      <c r="A7029">
        <f>'DATA DASH'!A7029</f>
        <v/>
      </c>
      <c r="B7029">
        <f>'DATA DASH'!B7029</f>
        <v/>
      </c>
      <c r="C7029">
        <f>'DATA DASH'!C7029</f>
        <v/>
      </c>
      <c r="D7029">
        <f>'DATA DASH'!D7029</f>
        <v/>
      </c>
      <c r="E7029">
        <f>'DATA DASH'!E7029</f>
        <v/>
      </c>
      <c r="F7029">
        <f>'DATA DASH'!F7029</f>
        <v/>
      </c>
      <c r="G7029">
        <f>'DATA DASH'!G7029</f>
        <v/>
      </c>
      <c r="H7029">
        <f>'DATA DASH'!H7029</f>
        <v/>
      </c>
      <c r="I7029">
        <f>'DATA DASH'!I7029</f>
        <v/>
      </c>
      <c r="J7029">
        <f>'DATA DASH'!J7029</f>
        <v/>
      </c>
      <c r="K7029">
        <f>'DATA DASH'!K7029</f>
        <v/>
      </c>
      <c r="L7029">
        <f>'DATA DASH'!L7029</f>
        <v/>
      </c>
      <c r="M7029">
        <f>'DATA DASH'!M7029</f>
        <v/>
      </c>
    </row>
    <row r="7030">
      <c r="A7030">
        <f>'DATA DASH'!A7030</f>
        <v/>
      </c>
      <c r="B7030">
        <f>'DATA DASH'!B7030</f>
        <v/>
      </c>
      <c r="C7030">
        <f>'DATA DASH'!C7030</f>
        <v/>
      </c>
      <c r="D7030">
        <f>'DATA DASH'!D7030</f>
        <v/>
      </c>
      <c r="E7030">
        <f>'DATA DASH'!E7030</f>
        <v/>
      </c>
      <c r="F7030">
        <f>'DATA DASH'!F7030</f>
        <v/>
      </c>
      <c r="G7030">
        <f>'DATA DASH'!G7030</f>
        <v/>
      </c>
      <c r="H7030">
        <f>'DATA DASH'!H7030</f>
        <v/>
      </c>
      <c r="I7030">
        <f>'DATA DASH'!I7030</f>
        <v/>
      </c>
      <c r="J7030">
        <f>'DATA DASH'!J7030</f>
        <v/>
      </c>
      <c r="K7030">
        <f>'DATA DASH'!K7030</f>
        <v/>
      </c>
      <c r="L7030">
        <f>'DATA DASH'!L7030</f>
        <v/>
      </c>
      <c r="M7030">
        <f>'DATA DASH'!M7030</f>
        <v/>
      </c>
    </row>
    <row r="7031">
      <c r="A7031">
        <f>'DATA DASH'!A7031</f>
        <v/>
      </c>
      <c r="B7031">
        <f>'DATA DASH'!B7031</f>
        <v/>
      </c>
      <c r="C7031">
        <f>'DATA DASH'!C7031</f>
        <v/>
      </c>
      <c r="D7031">
        <f>'DATA DASH'!D7031</f>
        <v/>
      </c>
      <c r="E7031">
        <f>'DATA DASH'!E7031</f>
        <v/>
      </c>
      <c r="F7031">
        <f>'DATA DASH'!F7031</f>
        <v/>
      </c>
      <c r="G7031">
        <f>'DATA DASH'!G7031</f>
        <v/>
      </c>
      <c r="H7031">
        <f>'DATA DASH'!H7031</f>
        <v/>
      </c>
      <c r="I7031">
        <f>'DATA DASH'!I7031</f>
        <v/>
      </c>
      <c r="J7031">
        <f>'DATA DASH'!J7031</f>
        <v/>
      </c>
      <c r="K7031">
        <f>'DATA DASH'!K7031</f>
        <v/>
      </c>
      <c r="L7031">
        <f>'DATA DASH'!L7031</f>
        <v/>
      </c>
      <c r="M7031">
        <f>'DATA DASH'!M7031</f>
        <v/>
      </c>
    </row>
    <row r="7032">
      <c r="A7032">
        <f>'DATA DASH'!A7032</f>
        <v/>
      </c>
      <c r="B7032">
        <f>'DATA DASH'!B7032</f>
        <v/>
      </c>
      <c r="C7032">
        <f>'DATA DASH'!C7032</f>
        <v/>
      </c>
      <c r="D7032">
        <f>'DATA DASH'!D7032</f>
        <v/>
      </c>
      <c r="E7032">
        <f>'DATA DASH'!E7032</f>
        <v/>
      </c>
      <c r="F7032">
        <f>'DATA DASH'!F7032</f>
        <v/>
      </c>
      <c r="G7032">
        <f>'DATA DASH'!G7032</f>
        <v/>
      </c>
      <c r="H7032">
        <f>'DATA DASH'!H7032</f>
        <v/>
      </c>
      <c r="I7032">
        <f>'DATA DASH'!I7032</f>
        <v/>
      </c>
      <c r="J7032">
        <f>'DATA DASH'!J7032</f>
        <v/>
      </c>
      <c r="K7032">
        <f>'DATA DASH'!K7032</f>
        <v/>
      </c>
      <c r="L7032">
        <f>'DATA DASH'!L7032</f>
        <v/>
      </c>
      <c r="M7032">
        <f>'DATA DASH'!M7032</f>
        <v/>
      </c>
    </row>
    <row r="7033">
      <c r="A7033">
        <f>'DATA DASH'!A7033</f>
        <v/>
      </c>
      <c r="B7033">
        <f>'DATA DASH'!B7033</f>
        <v/>
      </c>
      <c r="C7033">
        <f>'DATA DASH'!C7033</f>
        <v/>
      </c>
      <c r="D7033">
        <f>'DATA DASH'!D7033</f>
        <v/>
      </c>
      <c r="E7033">
        <f>'DATA DASH'!E7033</f>
        <v/>
      </c>
      <c r="F7033">
        <f>'DATA DASH'!F7033</f>
        <v/>
      </c>
      <c r="G7033">
        <f>'DATA DASH'!G7033</f>
        <v/>
      </c>
      <c r="H7033">
        <f>'DATA DASH'!H7033</f>
        <v/>
      </c>
      <c r="I7033">
        <f>'DATA DASH'!I7033</f>
        <v/>
      </c>
      <c r="J7033">
        <f>'DATA DASH'!J7033</f>
        <v/>
      </c>
      <c r="K7033">
        <f>'DATA DASH'!K7033</f>
        <v/>
      </c>
      <c r="L7033">
        <f>'DATA DASH'!L7033</f>
        <v/>
      </c>
      <c r="M7033">
        <f>'DATA DASH'!M7033</f>
        <v/>
      </c>
    </row>
    <row r="7034">
      <c r="A7034">
        <f>'DATA DASH'!A7034</f>
        <v/>
      </c>
      <c r="B7034">
        <f>'DATA DASH'!B7034</f>
        <v/>
      </c>
      <c r="C7034">
        <f>'DATA DASH'!C7034</f>
        <v/>
      </c>
      <c r="D7034">
        <f>'DATA DASH'!D7034</f>
        <v/>
      </c>
      <c r="E7034">
        <f>'DATA DASH'!E7034</f>
        <v/>
      </c>
      <c r="F7034">
        <f>'DATA DASH'!F7034</f>
        <v/>
      </c>
      <c r="G7034">
        <f>'DATA DASH'!G7034</f>
        <v/>
      </c>
      <c r="H7034">
        <f>'DATA DASH'!H7034</f>
        <v/>
      </c>
      <c r="I7034">
        <f>'DATA DASH'!I7034</f>
        <v/>
      </c>
      <c r="J7034">
        <f>'DATA DASH'!J7034</f>
        <v/>
      </c>
      <c r="K7034">
        <f>'DATA DASH'!K7034</f>
        <v/>
      </c>
      <c r="L7034">
        <f>'DATA DASH'!L7034</f>
        <v/>
      </c>
      <c r="M7034">
        <f>'DATA DASH'!M7034</f>
        <v/>
      </c>
    </row>
    <row r="7035">
      <c r="A7035">
        <f>'DATA DASH'!A7035</f>
        <v/>
      </c>
      <c r="B7035">
        <f>'DATA DASH'!B7035</f>
        <v/>
      </c>
      <c r="C7035">
        <f>'DATA DASH'!C7035</f>
        <v/>
      </c>
      <c r="D7035">
        <f>'DATA DASH'!D7035</f>
        <v/>
      </c>
      <c r="E7035">
        <f>'DATA DASH'!E7035</f>
        <v/>
      </c>
      <c r="F7035">
        <f>'DATA DASH'!F7035</f>
        <v/>
      </c>
      <c r="G7035">
        <f>'DATA DASH'!G7035</f>
        <v/>
      </c>
      <c r="H7035">
        <f>'DATA DASH'!H7035</f>
        <v/>
      </c>
      <c r="I7035">
        <f>'DATA DASH'!I7035</f>
        <v/>
      </c>
      <c r="J7035">
        <f>'DATA DASH'!J7035</f>
        <v/>
      </c>
      <c r="K7035">
        <f>'DATA DASH'!K7035</f>
        <v/>
      </c>
      <c r="L7035">
        <f>'DATA DASH'!L7035</f>
        <v/>
      </c>
      <c r="M7035">
        <f>'DATA DASH'!M7035</f>
        <v/>
      </c>
    </row>
    <row r="7036">
      <c r="A7036">
        <f>'DATA DASH'!A7036</f>
        <v/>
      </c>
      <c r="B7036">
        <f>'DATA DASH'!B7036</f>
        <v/>
      </c>
      <c r="C7036">
        <f>'DATA DASH'!C7036</f>
        <v/>
      </c>
      <c r="D7036">
        <f>'DATA DASH'!D7036</f>
        <v/>
      </c>
      <c r="E7036">
        <f>'DATA DASH'!E7036</f>
        <v/>
      </c>
      <c r="F7036">
        <f>'DATA DASH'!F7036</f>
        <v/>
      </c>
      <c r="G7036">
        <f>'DATA DASH'!G7036</f>
        <v/>
      </c>
      <c r="H7036">
        <f>'DATA DASH'!H7036</f>
        <v/>
      </c>
      <c r="I7036">
        <f>'DATA DASH'!I7036</f>
        <v/>
      </c>
      <c r="J7036">
        <f>'DATA DASH'!J7036</f>
        <v/>
      </c>
      <c r="K7036">
        <f>'DATA DASH'!K7036</f>
        <v/>
      </c>
      <c r="L7036">
        <f>'DATA DASH'!L7036</f>
        <v/>
      </c>
      <c r="M7036">
        <f>'DATA DASH'!M7036</f>
        <v/>
      </c>
    </row>
    <row r="7037">
      <c r="A7037">
        <f>'DATA DASH'!A7037</f>
        <v/>
      </c>
      <c r="B7037">
        <f>'DATA DASH'!B7037</f>
        <v/>
      </c>
      <c r="C7037">
        <f>'DATA DASH'!C7037</f>
        <v/>
      </c>
      <c r="D7037">
        <f>'DATA DASH'!D7037</f>
        <v/>
      </c>
      <c r="E7037">
        <f>'DATA DASH'!E7037</f>
        <v/>
      </c>
      <c r="F7037">
        <f>'DATA DASH'!F7037</f>
        <v/>
      </c>
      <c r="G7037">
        <f>'DATA DASH'!G7037</f>
        <v/>
      </c>
      <c r="H7037">
        <f>'DATA DASH'!H7037</f>
        <v/>
      </c>
      <c r="I7037">
        <f>'DATA DASH'!I7037</f>
        <v/>
      </c>
      <c r="J7037">
        <f>'DATA DASH'!J7037</f>
        <v/>
      </c>
      <c r="K7037">
        <f>'DATA DASH'!K7037</f>
        <v/>
      </c>
      <c r="L7037">
        <f>'DATA DASH'!L7037</f>
        <v/>
      </c>
      <c r="M7037">
        <f>'DATA DASH'!M7037</f>
        <v/>
      </c>
    </row>
    <row r="7038">
      <c r="A7038">
        <f>'DATA DASH'!A7038</f>
        <v/>
      </c>
      <c r="B7038">
        <f>'DATA DASH'!B7038</f>
        <v/>
      </c>
      <c r="C7038">
        <f>'DATA DASH'!C7038</f>
        <v/>
      </c>
      <c r="D7038">
        <f>'DATA DASH'!D7038</f>
        <v/>
      </c>
      <c r="E7038">
        <f>'DATA DASH'!E7038</f>
        <v/>
      </c>
      <c r="F7038">
        <f>'DATA DASH'!F7038</f>
        <v/>
      </c>
      <c r="G7038">
        <f>'DATA DASH'!G7038</f>
        <v/>
      </c>
      <c r="H7038">
        <f>'DATA DASH'!H7038</f>
        <v/>
      </c>
      <c r="I7038">
        <f>'DATA DASH'!I7038</f>
        <v/>
      </c>
      <c r="J7038">
        <f>'DATA DASH'!J7038</f>
        <v/>
      </c>
      <c r="K7038">
        <f>'DATA DASH'!K7038</f>
        <v/>
      </c>
      <c r="L7038">
        <f>'DATA DASH'!L7038</f>
        <v/>
      </c>
      <c r="M7038">
        <f>'DATA DASH'!M7038</f>
        <v/>
      </c>
    </row>
    <row r="7039">
      <c r="A7039">
        <f>'DATA DASH'!A7039</f>
        <v/>
      </c>
      <c r="B7039">
        <f>'DATA DASH'!B7039</f>
        <v/>
      </c>
      <c r="C7039">
        <f>'DATA DASH'!C7039</f>
        <v/>
      </c>
      <c r="D7039">
        <f>'DATA DASH'!D7039</f>
        <v/>
      </c>
      <c r="E7039">
        <f>'DATA DASH'!E7039</f>
        <v/>
      </c>
      <c r="F7039">
        <f>'DATA DASH'!F7039</f>
        <v/>
      </c>
      <c r="G7039">
        <f>'DATA DASH'!G7039</f>
        <v/>
      </c>
      <c r="H7039">
        <f>'DATA DASH'!H7039</f>
        <v/>
      </c>
      <c r="I7039">
        <f>'DATA DASH'!I7039</f>
        <v/>
      </c>
      <c r="J7039">
        <f>'DATA DASH'!J7039</f>
        <v/>
      </c>
      <c r="K7039">
        <f>'DATA DASH'!K7039</f>
        <v/>
      </c>
      <c r="L7039">
        <f>'DATA DASH'!L7039</f>
        <v/>
      </c>
      <c r="M7039">
        <f>'DATA DASH'!M7039</f>
        <v/>
      </c>
    </row>
    <row r="7040">
      <c r="A7040">
        <f>'DATA DASH'!A7040</f>
        <v/>
      </c>
      <c r="B7040">
        <f>'DATA DASH'!B7040</f>
        <v/>
      </c>
      <c r="C7040">
        <f>'DATA DASH'!C7040</f>
        <v/>
      </c>
      <c r="D7040">
        <f>'DATA DASH'!D7040</f>
        <v/>
      </c>
      <c r="E7040">
        <f>'DATA DASH'!E7040</f>
        <v/>
      </c>
      <c r="F7040">
        <f>'DATA DASH'!F7040</f>
        <v/>
      </c>
      <c r="G7040">
        <f>'DATA DASH'!G7040</f>
        <v/>
      </c>
      <c r="H7040">
        <f>'DATA DASH'!H7040</f>
        <v/>
      </c>
      <c r="I7040">
        <f>'DATA DASH'!I7040</f>
        <v/>
      </c>
      <c r="J7040">
        <f>'DATA DASH'!J7040</f>
        <v/>
      </c>
      <c r="K7040">
        <f>'DATA DASH'!K7040</f>
        <v/>
      </c>
      <c r="L7040">
        <f>'DATA DASH'!L7040</f>
        <v/>
      </c>
      <c r="M7040">
        <f>'DATA DASH'!M7040</f>
        <v/>
      </c>
    </row>
    <row r="7041">
      <c r="A7041">
        <f>'DATA DASH'!A7041</f>
        <v/>
      </c>
      <c r="B7041">
        <f>'DATA DASH'!B7041</f>
        <v/>
      </c>
      <c r="C7041">
        <f>'DATA DASH'!C7041</f>
        <v/>
      </c>
      <c r="D7041">
        <f>'DATA DASH'!D7041</f>
        <v/>
      </c>
      <c r="E7041">
        <f>'DATA DASH'!E7041</f>
        <v/>
      </c>
      <c r="F7041">
        <f>'DATA DASH'!F7041</f>
        <v/>
      </c>
      <c r="G7041">
        <f>'DATA DASH'!G7041</f>
        <v/>
      </c>
      <c r="H7041">
        <f>'DATA DASH'!H7041</f>
        <v/>
      </c>
      <c r="I7041">
        <f>'DATA DASH'!I7041</f>
        <v/>
      </c>
      <c r="J7041">
        <f>'DATA DASH'!J7041</f>
        <v/>
      </c>
      <c r="K7041">
        <f>'DATA DASH'!K7041</f>
        <v/>
      </c>
      <c r="L7041">
        <f>'DATA DASH'!L7041</f>
        <v/>
      </c>
      <c r="M7041">
        <f>'DATA DASH'!M7041</f>
        <v/>
      </c>
    </row>
    <row r="7042">
      <c r="A7042">
        <f>'DATA DASH'!A7042</f>
        <v/>
      </c>
      <c r="B7042">
        <f>'DATA DASH'!B7042</f>
        <v/>
      </c>
      <c r="C7042">
        <f>'DATA DASH'!C7042</f>
        <v/>
      </c>
      <c r="D7042">
        <f>'DATA DASH'!D7042</f>
        <v/>
      </c>
      <c r="E7042">
        <f>'DATA DASH'!E7042</f>
        <v/>
      </c>
      <c r="F7042">
        <f>'DATA DASH'!F7042</f>
        <v/>
      </c>
      <c r="G7042">
        <f>'DATA DASH'!G7042</f>
        <v/>
      </c>
      <c r="H7042">
        <f>'DATA DASH'!H7042</f>
        <v/>
      </c>
      <c r="I7042">
        <f>'DATA DASH'!I7042</f>
        <v/>
      </c>
      <c r="J7042">
        <f>'DATA DASH'!J7042</f>
        <v/>
      </c>
      <c r="K7042">
        <f>'DATA DASH'!K7042</f>
        <v/>
      </c>
      <c r="L7042">
        <f>'DATA DASH'!L7042</f>
        <v/>
      </c>
      <c r="M7042">
        <f>'DATA DASH'!M7042</f>
        <v/>
      </c>
    </row>
    <row r="7043">
      <c r="A7043">
        <f>'DATA DASH'!A7043</f>
        <v/>
      </c>
      <c r="B7043">
        <f>'DATA DASH'!B7043</f>
        <v/>
      </c>
      <c r="C7043">
        <f>'DATA DASH'!C7043</f>
        <v/>
      </c>
      <c r="D7043">
        <f>'DATA DASH'!D7043</f>
        <v/>
      </c>
      <c r="E7043">
        <f>'DATA DASH'!E7043</f>
        <v/>
      </c>
      <c r="F7043">
        <f>'DATA DASH'!F7043</f>
        <v/>
      </c>
      <c r="G7043">
        <f>'DATA DASH'!G7043</f>
        <v/>
      </c>
      <c r="H7043">
        <f>'DATA DASH'!H7043</f>
        <v/>
      </c>
      <c r="I7043">
        <f>'DATA DASH'!I7043</f>
        <v/>
      </c>
      <c r="J7043">
        <f>'DATA DASH'!J7043</f>
        <v/>
      </c>
      <c r="K7043">
        <f>'DATA DASH'!K7043</f>
        <v/>
      </c>
      <c r="L7043">
        <f>'DATA DASH'!L7043</f>
        <v/>
      </c>
      <c r="M7043">
        <f>'DATA DASH'!M7043</f>
        <v/>
      </c>
    </row>
    <row r="7044">
      <c r="A7044">
        <f>'DATA DASH'!A7044</f>
        <v/>
      </c>
      <c r="B7044">
        <f>'DATA DASH'!B7044</f>
        <v/>
      </c>
      <c r="C7044">
        <f>'DATA DASH'!C7044</f>
        <v/>
      </c>
      <c r="D7044">
        <f>'DATA DASH'!D7044</f>
        <v/>
      </c>
      <c r="E7044">
        <f>'DATA DASH'!E7044</f>
        <v/>
      </c>
      <c r="F7044">
        <f>'DATA DASH'!F7044</f>
        <v/>
      </c>
      <c r="G7044">
        <f>'DATA DASH'!G7044</f>
        <v/>
      </c>
      <c r="H7044">
        <f>'DATA DASH'!H7044</f>
        <v/>
      </c>
      <c r="I7044">
        <f>'DATA DASH'!I7044</f>
        <v/>
      </c>
      <c r="J7044">
        <f>'DATA DASH'!J7044</f>
        <v/>
      </c>
      <c r="K7044">
        <f>'DATA DASH'!K7044</f>
        <v/>
      </c>
      <c r="L7044">
        <f>'DATA DASH'!L7044</f>
        <v/>
      </c>
      <c r="M7044">
        <f>'DATA DASH'!M7044</f>
        <v/>
      </c>
    </row>
    <row r="7045">
      <c r="A7045">
        <f>'DATA DASH'!A7045</f>
        <v/>
      </c>
      <c r="B7045">
        <f>'DATA DASH'!B7045</f>
        <v/>
      </c>
      <c r="C7045">
        <f>'DATA DASH'!C7045</f>
        <v/>
      </c>
      <c r="D7045">
        <f>'DATA DASH'!D7045</f>
        <v/>
      </c>
      <c r="E7045">
        <f>'DATA DASH'!E7045</f>
        <v/>
      </c>
      <c r="F7045">
        <f>'DATA DASH'!F7045</f>
        <v/>
      </c>
      <c r="G7045">
        <f>'DATA DASH'!G7045</f>
        <v/>
      </c>
      <c r="H7045">
        <f>'DATA DASH'!H7045</f>
        <v/>
      </c>
      <c r="I7045">
        <f>'DATA DASH'!I7045</f>
        <v/>
      </c>
      <c r="J7045">
        <f>'DATA DASH'!J7045</f>
        <v/>
      </c>
      <c r="K7045">
        <f>'DATA DASH'!K7045</f>
        <v/>
      </c>
      <c r="L7045">
        <f>'DATA DASH'!L7045</f>
        <v/>
      </c>
      <c r="M7045">
        <f>'DATA DASH'!M7045</f>
        <v/>
      </c>
    </row>
    <row r="7046">
      <c r="A7046">
        <f>'DATA DASH'!A7046</f>
        <v/>
      </c>
      <c r="B7046">
        <f>'DATA DASH'!B7046</f>
        <v/>
      </c>
      <c r="C7046">
        <f>'DATA DASH'!C7046</f>
        <v/>
      </c>
      <c r="D7046">
        <f>'DATA DASH'!D7046</f>
        <v/>
      </c>
      <c r="E7046">
        <f>'DATA DASH'!E7046</f>
        <v/>
      </c>
      <c r="F7046">
        <f>'DATA DASH'!F7046</f>
        <v/>
      </c>
      <c r="G7046">
        <f>'DATA DASH'!G7046</f>
        <v/>
      </c>
      <c r="H7046">
        <f>'DATA DASH'!H7046</f>
        <v/>
      </c>
      <c r="I7046">
        <f>'DATA DASH'!I7046</f>
        <v/>
      </c>
      <c r="J7046">
        <f>'DATA DASH'!J7046</f>
        <v/>
      </c>
      <c r="K7046">
        <f>'DATA DASH'!K7046</f>
        <v/>
      </c>
      <c r="L7046">
        <f>'DATA DASH'!L7046</f>
        <v/>
      </c>
      <c r="M7046">
        <f>'DATA DASH'!M7046</f>
        <v/>
      </c>
    </row>
    <row r="7047">
      <c r="A7047">
        <f>'DATA DASH'!A7047</f>
        <v/>
      </c>
      <c r="B7047">
        <f>'DATA DASH'!B7047</f>
        <v/>
      </c>
      <c r="C7047">
        <f>'DATA DASH'!C7047</f>
        <v/>
      </c>
      <c r="D7047">
        <f>'DATA DASH'!D7047</f>
        <v/>
      </c>
      <c r="E7047">
        <f>'DATA DASH'!E7047</f>
        <v/>
      </c>
      <c r="F7047">
        <f>'DATA DASH'!F7047</f>
        <v/>
      </c>
      <c r="G7047">
        <f>'DATA DASH'!G7047</f>
        <v/>
      </c>
      <c r="H7047">
        <f>'DATA DASH'!H7047</f>
        <v/>
      </c>
      <c r="I7047">
        <f>'DATA DASH'!I7047</f>
        <v/>
      </c>
      <c r="J7047">
        <f>'DATA DASH'!J7047</f>
        <v/>
      </c>
      <c r="K7047">
        <f>'DATA DASH'!K7047</f>
        <v/>
      </c>
      <c r="L7047">
        <f>'DATA DASH'!L7047</f>
        <v/>
      </c>
      <c r="M7047">
        <f>'DATA DASH'!M7047</f>
        <v/>
      </c>
    </row>
    <row r="7048">
      <c r="A7048">
        <f>'DATA DASH'!A7048</f>
        <v/>
      </c>
      <c r="B7048">
        <f>'DATA DASH'!B7048</f>
        <v/>
      </c>
      <c r="C7048">
        <f>'DATA DASH'!C7048</f>
        <v/>
      </c>
      <c r="D7048">
        <f>'DATA DASH'!D7048</f>
        <v/>
      </c>
      <c r="E7048">
        <f>'DATA DASH'!E7048</f>
        <v/>
      </c>
      <c r="F7048">
        <f>'DATA DASH'!F7048</f>
        <v/>
      </c>
      <c r="G7048">
        <f>'DATA DASH'!G7048</f>
        <v/>
      </c>
      <c r="H7048">
        <f>'DATA DASH'!H7048</f>
        <v/>
      </c>
      <c r="I7048">
        <f>'DATA DASH'!I7048</f>
        <v/>
      </c>
      <c r="J7048">
        <f>'DATA DASH'!J7048</f>
        <v/>
      </c>
      <c r="K7048">
        <f>'DATA DASH'!K7048</f>
        <v/>
      </c>
      <c r="L7048">
        <f>'DATA DASH'!L7048</f>
        <v/>
      </c>
      <c r="M7048">
        <f>'DATA DASH'!M7048</f>
        <v/>
      </c>
    </row>
    <row r="7049">
      <c r="A7049">
        <f>'DATA DASH'!A7049</f>
        <v/>
      </c>
      <c r="B7049">
        <f>'DATA DASH'!B7049</f>
        <v/>
      </c>
      <c r="C7049">
        <f>'DATA DASH'!C7049</f>
        <v/>
      </c>
      <c r="D7049">
        <f>'DATA DASH'!D7049</f>
        <v/>
      </c>
      <c r="E7049">
        <f>'DATA DASH'!E7049</f>
        <v/>
      </c>
      <c r="F7049">
        <f>'DATA DASH'!F7049</f>
        <v/>
      </c>
      <c r="G7049">
        <f>'DATA DASH'!G7049</f>
        <v/>
      </c>
      <c r="H7049">
        <f>'DATA DASH'!H7049</f>
        <v/>
      </c>
      <c r="I7049">
        <f>'DATA DASH'!I7049</f>
        <v/>
      </c>
      <c r="J7049">
        <f>'DATA DASH'!J7049</f>
        <v/>
      </c>
      <c r="K7049">
        <f>'DATA DASH'!K7049</f>
        <v/>
      </c>
      <c r="L7049">
        <f>'DATA DASH'!L7049</f>
        <v/>
      </c>
      <c r="M7049">
        <f>'DATA DASH'!M7049</f>
        <v/>
      </c>
    </row>
    <row r="7050">
      <c r="A7050">
        <f>'DATA DASH'!A7050</f>
        <v/>
      </c>
      <c r="B7050">
        <f>'DATA DASH'!B7050</f>
        <v/>
      </c>
      <c r="C7050">
        <f>'DATA DASH'!C7050</f>
        <v/>
      </c>
      <c r="D7050">
        <f>'DATA DASH'!D7050</f>
        <v/>
      </c>
      <c r="E7050">
        <f>'DATA DASH'!E7050</f>
        <v/>
      </c>
      <c r="F7050">
        <f>'DATA DASH'!F7050</f>
        <v/>
      </c>
      <c r="G7050">
        <f>'DATA DASH'!G7050</f>
        <v/>
      </c>
      <c r="H7050">
        <f>'DATA DASH'!H7050</f>
        <v/>
      </c>
      <c r="I7050">
        <f>'DATA DASH'!I7050</f>
        <v/>
      </c>
      <c r="J7050">
        <f>'DATA DASH'!J7050</f>
        <v/>
      </c>
      <c r="K7050">
        <f>'DATA DASH'!K7050</f>
        <v/>
      </c>
      <c r="L7050">
        <f>'DATA DASH'!L7050</f>
        <v/>
      </c>
      <c r="M7050">
        <f>'DATA DASH'!M7050</f>
        <v/>
      </c>
    </row>
    <row r="7051">
      <c r="A7051">
        <f>'DATA DASH'!A7051</f>
        <v/>
      </c>
      <c r="B7051">
        <f>'DATA DASH'!B7051</f>
        <v/>
      </c>
      <c r="C7051">
        <f>'DATA DASH'!C7051</f>
        <v/>
      </c>
      <c r="D7051">
        <f>'DATA DASH'!D7051</f>
        <v/>
      </c>
      <c r="E7051">
        <f>'DATA DASH'!E7051</f>
        <v/>
      </c>
      <c r="F7051">
        <f>'DATA DASH'!F7051</f>
        <v/>
      </c>
      <c r="G7051">
        <f>'DATA DASH'!G7051</f>
        <v/>
      </c>
      <c r="H7051">
        <f>'DATA DASH'!H7051</f>
        <v/>
      </c>
      <c r="I7051">
        <f>'DATA DASH'!I7051</f>
        <v/>
      </c>
      <c r="J7051">
        <f>'DATA DASH'!J7051</f>
        <v/>
      </c>
      <c r="K7051">
        <f>'DATA DASH'!K7051</f>
        <v/>
      </c>
      <c r="L7051">
        <f>'DATA DASH'!L7051</f>
        <v/>
      </c>
      <c r="M7051">
        <f>'DATA DASH'!M7051</f>
        <v/>
      </c>
    </row>
    <row r="7052">
      <c r="A7052">
        <f>'DATA DASH'!A7052</f>
        <v/>
      </c>
      <c r="B7052">
        <f>'DATA DASH'!B7052</f>
        <v/>
      </c>
      <c r="C7052">
        <f>'DATA DASH'!C7052</f>
        <v/>
      </c>
      <c r="D7052">
        <f>'DATA DASH'!D7052</f>
        <v/>
      </c>
      <c r="E7052">
        <f>'DATA DASH'!E7052</f>
        <v/>
      </c>
      <c r="F7052">
        <f>'DATA DASH'!F7052</f>
        <v/>
      </c>
      <c r="G7052">
        <f>'DATA DASH'!G7052</f>
        <v/>
      </c>
      <c r="H7052">
        <f>'DATA DASH'!H7052</f>
        <v/>
      </c>
      <c r="I7052">
        <f>'DATA DASH'!I7052</f>
        <v/>
      </c>
      <c r="J7052">
        <f>'DATA DASH'!J7052</f>
        <v/>
      </c>
      <c r="K7052">
        <f>'DATA DASH'!K7052</f>
        <v/>
      </c>
      <c r="L7052">
        <f>'DATA DASH'!L7052</f>
        <v/>
      </c>
      <c r="M7052">
        <f>'DATA DASH'!M7052</f>
        <v/>
      </c>
    </row>
    <row r="7053">
      <c r="A7053">
        <f>'DATA DASH'!A7053</f>
        <v/>
      </c>
      <c r="B7053">
        <f>'DATA DASH'!B7053</f>
        <v/>
      </c>
      <c r="C7053">
        <f>'DATA DASH'!C7053</f>
        <v/>
      </c>
      <c r="D7053">
        <f>'DATA DASH'!D7053</f>
        <v/>
      </c>
      <c r="E7053">
        <f>'DATA DASH'!E7053</f>
        <v/>
      </c>
      <c r="F7053">
        <f>'DATA DASH'!F7053</f>
        <v/>
      </c>
      <c r="G7053">
        <f>'DATA DASH'!G7053</f>
        <v/>
      </c>
      <c r="H7053">
        <f>'DATA DASH'!H7053</f>
        <v/>
      </c>
      <c r="I7053">
        <f>'DATA DASH'!I7053</f>
        <v/>
      </c>
      <c r="J7053">
        <f>'DATA DASH'!J7053</f>
        <v/>
      </c>
      <c r="K7053">
        <f>'DATA DASH'!K7053</f>
        <v/>
      </c>
      <c r="L7053">
        <f>'DATA DASH'!L7053</f>
        <v/>
      </c>
      <c r="M7053">
        <f>'DATA DASH'!M7053</f>
        <v/>
      </c>
    </row>
    <row r="7054">
      <c r="A7054">
        <f>'DATA DASH'!A7054</f>
        <v/>
      </c>
      <c r="B7054">
        <f>'DATA DASH'!B7054</f>
        <v/>
      </c>
      <c r="C7054">
        <f>'DATA DASH'!C7054</f>
        <v/>
      </c>
      <c r="D7054">
        <f>'DATA DASH'!D7054</f>
        <v/>
      </c>
      <c r="E7054">
        <f>'DATA DASH'!E7054</f>
        <v/>
      </c>
      <c r="F7054">
        <f>'DATA DASH'!F7054</f>
        <v/>
      </c>
      <c r="G7054">
        <f>'DATA DASH'!G7054</f>
        <v/>
      </c>
      <c r="H7054">
        <f>'DATA DASH'!H7054</f>
        <v/>
      </c>
      <c r="I7054">
        <f>'DATA DASH'!I7054</f>
        <v/>
      </c>
      <c r="J7054">
        <f>'DATA DASH'!J7054</f>
        <v/>
      </c>
      <c r="K7054">
        <f>'DATA DASH'!K7054</f>
        <v/>
      </c>
      <c r="L7054">
        <f>'DATA DASH'!L7054</f>
        <v/>
      </c>
      <c r="M7054">
        <f>'DATA DASH'!M7054</f>
        <v/>
      </c>
    </row>
    <row r="7055">
      <c r="A7055">
        <f>'DATA DASH'!A7055</f>
        <v/>
      </c>
      <c r="B7055">
        <f>'DATA DASH'!B7055</f>
        <v/>
      </c>
      <c r="C7055">
        <f>'DATA DASH'!C7055</f>
        <v/>
      </c>
      <c r="D7055">
        <f>'DATA DASH'!D7055</f>
        <v/>
      </c>
      <c r="E7055">
        <f>'DATA DASH'!E7055</f>
        <v/>
      </c>
      <c r="F7055">
        <f>'DATA DASH'!F7055</f>
        <v/>
      </c>
      <c r="G7055">
        <f>'DATA DASH'!G7055</f>
        <v/>
      </c>
      <c r="H7055">
        <f>'DATA DASH'!H7055</f>
        <v/>
      </c>
      <c r="I7055">
        <f>'DATA DASH'!I7055</f>
        <v/>
      </c>
      <c r="J7055">
        <f>'DATA DASH'!J7055</f>
        <v/>
      </c>
      <c r="K7055">
        <f>'DATA DASH'!K7055</f>
        <v/>
      </c>
      <c r="L7055">
        <f>'DATA DASH'!L7055</f>
        <v/>
      </c>
      <c r="M7055">
        <f>'DATA DASH'!M7055</f>
        <v/>
      </c>
    </row>
    <row r="7056">
      <c r="A7056">
        <f>'DATA DASH'!A7056</f>
        <v/>
      </c>
      <c r="B7056">
        <f>'DATA DASH'!B7056</f>
        <v/>
      </c>
      <c r="C7056">
        <f>'DATA DASH'!C7056</f>
        <v/>
      </c>
      <c r="D7056">
        <f>'DATA DASH'!D7056</f>
        <v/>
      </c>
      <c r="E7056">
        <f>'DATA DASH'!E7056</f>
        <v/>
      </c>
      <c r="F7056">
        <f>'DATA DASH'!F7056</f>
        <v/>
      </c>
      <c r="G7056">
        <f>'DATA DASH'!G7056</f>
        <v/>
      </c>
      <c r="H7056">
        <f>'DATA DASH'!H7056</f>
        <v/>
      </c>
      <c r="I7056">
        <f>'DATA DASH'!I7056</f>
        <v/>
      </c>
      <c r="J7056">
        <f>'DATA DASH'!J7056</f>
        <v/>
      </c>
      <c r="K7056">
        <f>'DATA DASH'!K7056</f>
        <v/>
      </c>
      <c r="L7056">
        <f>'DATA DASH'!L7056</f>
        <v/>
      </c>
      <c r="M7056">
        <f>'DATA DASH'!M7056</f>
        <v/>
      </c>
    </row>
    <row r="7057">
      <c r="A7057">
        <f>'DATA DASH'!A7057</f>
        <v/>
      </c>
      <c r="B7057">
        <f>'DATA DASH'!B7057</f>
        <v/>
      </c>
      <c r="C7057">
        <f>'DATA DASH'!C7057</f>
        <v/>
      </c>
      <c r="D7057">
        <f>'DATA DASH'!D7057</f>
        <v/>
      </c>
      <c r="E7057">
        <f>'DATA DASH'!E7057</f>
        <v/>
      </c>
      <c r="F7057">
        <f>'DATA DASH'!F7057</f>
        <v/>
      </c>
      <c r="G7057">
        <f>'DATA DASH'!G7057</f>
        <v/>
      </c>
      <c r="H7057">
        <f>'DATA DASH'!H7057</f>
        <v/>
      </c>
      <c r="I7057">
        <f>'DATA DASH'!I7057</f>
        <v/>
      </c>
      <c r="J7057">
        <f>'DATA DASH'!J7057</f>
        <v/>
      </c>
      <c r="K7057">
        <f>'DATA DASH'!K7057</f>
        <v/>
      </c>
      <c r="L7057">
        <f>'DATA DASH'!L7057</f>
        <v/>
      </c>
      <c r="M7057">
        <f>'DATA DASH'!M7057</f>
        <v/>
      </c>
    </row>
    <row r="7058">
      <c r="A7058">
        <f>'DATA DASH'!A7058</f>
        <v/>
      </c>
      <c r="B7058">
        <f>'DATA DASH'!B7058</f>
        <v/>
      </c>
      <c r="C7058">
        <f>'DATA DASH'!C7058</f>
        <v/>
      </c>
      <c r="D7058">
        <f>'DATA DASH'!D7058</f>
        <v/>
      </c>
      <c r="E7058">
        <f>'DATA DASH'!E7058</f>
        <v/>
      </c>
      <c r="F7058">
        <f>'DATA DASH'!F7058</f>
        <v/>
      </c>
      <c r="G7058">
        <f>'DATA DASH'!G7058</f>
        <v/>
      </c>
      <c r="H7058">
        <f>'DATA DASH'!H7058</f>
        <v/>
      </c>
      <c r="I7058">
        <f>'DATA DASH'!I7058</f>
        <v/>
      </c>
      <c r="J7058">
        <f>'DATA DASH'!J7058</f>
        <v/>
      </c>
      <c r="K7058">
        <f>'DATA DASH'!K7058</f>
        <v/>
      </c>
      <c r="L7058">
        <f>'DATA DASH'!L7058</f>
        <v/>
      </c>
      <c r="M7058">
        <f>'DATA DASH'!M7058</f>
        <v/>
      </c>
    </row>
    <row r="7059">
      <c r="A7059">
        <f>'DATA DASH'!A7059</f>
        <v/>
      </c>
      <c r="B7059">
        <f>'DATA DASH'!B7059</f>
        <v/>
      </c>
      <c r="C7059">
        <f>'DATA DASH'!C7059</f>
        <v/>
      </c>
      <c r="D7059">
        <f>'DATA DASH'!D7059</f>
        <v/>
      </c>
      <c r="E7059">
        <f>'DATA DASH'!E7059</f>
        <v/>
      </c>
      <c r="F7059">
        <f>'DATA DASH'!F7059</f>
        <v/>
      </c>
      <c r="G7059">
        <f>'DATA DASH'!G7059</f>
        <v/>
      </c>
      <c r="H7059">
        <f>'DATA DASH'!H7059</f>
        <v/>
      </c>
      <c r="I7059">
        <f>'DATA DASH'!I7059</f>
        <v/>
      </c>
      <c r="J7059">
        <f>'DATA DASH'!J7059</f>
        <v/>
      </c>
      <c r="K7059">
        <f>'DATA DASH'!K7059</f>
        <v/>
      </c>
      <c r="L7059">
        <f>'DATA DASH'!L7059</f>
        <v/>
      </c>
      <c r="M7059">
        <f>'DATA DASH'!M7059</f>
        <v/>
      </c>
    </row>
    <row r="7060">
      <c r="A7060">
        <f>'DATA DASH'!A7060</f>
        <v/>
      </c>
      <c r="B7060">
        <f>'DATA DASH'!B7060</f>
        <v/>
      </c>
      <c r="C7060">
        <f>'DATA DASH'!C7060</f>
        <v/>
      </c>
      <c r="D7060">
        <f>'DATA DASH'!D7060</f>
        <v/>
      </c>
      <c r="E7060">
        <f>'DATA DASH'!E7060</f>
        <v/>
      </c>
      <c r="F7060">
        <f>'DATA DASH'!F7060</f>
        <v/>
      </c>
      <c r="G7060">
        <f>'DATA DASH'!G7060</f>
        <v/>
      </c>
      <c r="H7060">
        <f>'DATA DASH'!H7060</f>
        <v/>
      </c>
      <c r="I7060">
        <f>'DATA DASH'!I7060</f>
        <v/>
      </c>
      <c r="J7060">
        <f>'DATA DASH'!J7060</f>
        <v/>
      </c>
      <c r="K7060">
        <f>'DATA DASH'!K7060</f>
        <v/>
      </c>
      <c r="L7060">
        <f>'DATA DASH'!L7060</f>
        <v/>
      </c>
      <c r="M7060">
        <f>'DATA DASH'!M7060</f>
        <v/>
      </c>
    </row>
    <row r="7061">
      <c r="A7061">
        <f>'DATA DASH'!A7061</f>
        <v/>
      </c>
      <c r="B7061">
        <f>'DATA DASH'!B7061</f>
        <v/>
      </c>
      <c r="C7061">
        <f>'DATA DASH'!C7061</f>
        <v/>
      </c>
      <c r="D7061">
        <f>'DATA DASH'!D7061</f>
        <v/>
      </c>
      <c r="E7061">
        <f>'DATA DASH'!E7061</f>
        <v/>
      </c>
      <c r="F7061">
        <f>'DATA DASH'!F7061</f>
        <v/>
      </c>
      <c r="G7061">
        <f>'DATA DASH'!G7061</f>
        <v/>
      </c>
      <c r="H7061">
        <f>'DATA DASH'!H7061</f>
        <v/>
      </c>
      <c r="I7061">
        <f>'DATA DASH'!I7061</f>
        <v/>
      </c>
      <c r="J7061">
        <f>'DATA DASH'!J7061</f>
        <v/>
      </c>
      <c r="K7061">
        <f>'DATA DASH'!K7061</f>
        <v/>
      </c>
      <c r="L7061">
        <f>'DATA DASH'!L7061</f>
        <v/>
      </c>
      <c r="M7061">
        <f>'DATA DASH'!M7061</f>
        <v/>
      </c>
    </row>
    <row r="7062">
      <c r="A7062">
        <f>'DATA DASH'!A7062</f>
        <v/>
      </c>
      <c r="B7062">
        <f>'DATA DASH'!B7062</f>
        <v/>
      </c>
      <c r="C7062">
        <f>'DATA DASH'!C7062</f>
        <v/>
      </c>
      <c r="D7062">
        <f>'DATA DASH'!D7062</f>
        <v/>
      </c>
      <c r="E7062">
        <f>'DATA DASH'!E7062</f>
        <v/>
      </c>
      <c r="F7062">
        <f>'DATA DASH'!F7062</f>
        <v/>
      </c>
      <c r="G7062">
        <f>'DATA DASH'!G7062</f>
        <v/>
      </c>
      <c r="H7062">
        <f>'DATA DASH'!H7062</f>
        <v/>
      </c>
      <c r="I7062">
        <f>'DATA DASH'!I7062</f>
        <v/>
      </c>
      <c r="J7062">
        <f>'DATA DASH'!J7062</f>
        <v/>
      </c>
      <c r="K7062">
        <f>'DATA DASH'!K7062</f>
        <v/>
      </c>
      <c r="L7062">
        <f>'DATA DASH'!L7062</f>
        <v/>
      </c>
      <c r="M7062">
        <f>'DATA DASH'!M7062</f>
        <v/>
      </c>
    </row>
    <row r="7063">
      <c r="A7063">
        <f>'DATA DASH'!A7063</f>
        <v/>
      </c>
      <c r="B7063">
        <f>'DATA DASH'!B7063</f>
        <v/>
      </c>
      <c r="C7063">
        <f>'DATA DASH'!C7063</f>
        <v/>
      </c>
      <c r="D7063">
        <f>'DATA DASH'!D7063</f>
        <v/>
      </c>
      <c r="E7063">
        <f>'DATA DASH'!E7063</f>
        <v/>
      </c>
      <c r="F7063">
        <f>'DATA DASH'!F7063</f>
        <v/>
      </c>
      <c r="G7063">
        <f>'DATA DASH'!G7063</f>
        <v/>
      </c>
      <c r="H7063">
        <f>'DATA DASH'!H7063</f>
        <v/>
      </c>
      <c r="I7063">
        <f>'DATA DASH'!I7063</f>
        <v/>
      </c>
      <c r="J7063">
        <f>'DATA DASH'!J7063</f>
        <v/>
      </c>
      <c r="K7063">
        <f>'DATA DASH'!K7063</f>
        <v/>
      </c>
      <c r="L7063">
        <f>'DATA DASH'!L7063</f>
        <v/>
      </c>
      <c r="M7063">
        <f>'DATA DASH'!M7063</f>
        <v/>
      </c>
    </row>
    <row r="7064">
      <c r="A7064">
        <f>'DATA DASH'!A7064</f>
        <v/>
      </c>
      <c r="B7064">
        <f>'DATA DASH'!B7064</f>
        <v/>
      </c>
      <c r="C7064">
        <f>'DATA DASH'!C7064</f>
        <v/>
      </c>
      <c r="D7064">
        <f>'DATA DASH'!D7064</f>
        <v/>
      </c>
      <c r="E7064">
        <f>'DATA DASH'!E7064</f>
        <v/>
      </c>
      <c r="F7064">
        <f>'DATA DASH'!F7064</f>
        <v/>
      </c>
      <c r="G7064">
        <f>'DATA DASH'!G7064</f>
        <v/>
      </c>
      <c r="H7064">
        <f>'DATA DASH'!H7064</f>
        <v/>
      </c>
      <c r="I7064">
        <f>'DATA DASH'!I7064</f>
        <v/>
      </c>
      <c r="J7064">
        <f>'DATA DASH'!J7064</f>
        <v/>
      </c>
      <c r="K7064">
        <f>'DATA DASH'!K7064</f>
        <v/>
      </c>
      <c r="L7064">
        <f>'DATA DASH'!L7064</f>
        <v/>
      </c>
      <c r="M7064">
        <f>'DATA DASH'!M7064</f>
        <v/>
      </c>
    </row>
    <row r="7065">
      <c r="A7065">
        <f>'DATA DASH'!A7065</f>
        <v/>
      </c>
      <c r="B7065">
        <f>'DATA DASH'!B7065</f>
        <v/>
      </c>
      <c r="C7065">
        <f>'DATA DASH'!C7065</f>
        <v/>
      </c>
      <c r="D7065">
        <f>'DATA DASH'!D7065</f>
        <v/>
      </c>
      <c r="E7065">
        <f>'DATA DASH'!E7065</f>
        <v/>
      </c>
      <c r="F7065">
        <f>'DATA DASH'!F7065</f>
        <v/>
      </c>
      <c r="G7065">
        <f>'DATA DASH'!G7065</f>
        <v/>
      </c>
      <c r="H7065">
        <f>'DATA DASH'!H7065</f>
        <v/>
      </c>
      <c r="I7065">
        <f>'DATA DASH'!I7065</f>
        <v/>
      </c>
      <c r="J7065">
        <f>'DATA DASH'!J7065</f>
        <v/>
      </c>
      <c r="K7065">
        <f>'DATA DASH'!K7065</f>
        <v/>
      </c>
      <c r="L7065">
        <f>'DATA DASH'!L7065</f>
        <v/>
      </c>
      <c r="M7065">
        <f>'DATA DASH'!M7065</f>
        <v/>
      </c>
    </row>
    <row r="7066">
      <c r="A7066">
        <f>'DATA DASH'!A7066</f>
        <v/>
      </c>
      <c r="B7066">
        <f>'DATA DASH'!B7066</f>
        <v/>
      </c>
      <c r="C7066">
        <f>'DATA DASH'!C7066</f>
        <v/>
      </c>
      <c r="D7066">
        <f>'DATA DASH'!D7066</f>
        <v/>
      </c>
      <c r="E7066">
        <f>'DATA DASH'!E7066</f>
        <v/>
      </c>
      <c r="F7066">
        <f>'DATA DASH'!F7066</f>
        <v/>
      </c>
      <c r="G7066">
        <f>'DATA DASH'!G7066</f>
        <v/>
      </c>
      <c r="H7066">
        <f>'DATA DASH'!H7066</f>
        <v/>
      </c>
      <c r="I7066">
        <f>'DATA DASH'!I7066</f>
        <v/>
      </c>
      <c r="J7066">
        <f>'DATA DASH'!J7066</f>
        <v/>
      </c>
      <c r="K7066">
        <f>'DATA DASH'!K7066</f>
        <v/>
      </c>
      <c r="L7066">
        <f>'DATA DASH'!L7066</f>
        <v/>
      </c>
      <c r="M7066">
        <f>'DATA DASH'!M7066</f>
        <v/>
      </c>
    </row>
    <row r="7067">
      <c r="A7067">
        <f>'DATA DASH'!A7067</f>
        <v/>
      </c>
      <c r="B7067">
        <f>'DATA DASH'!B7067</f>
        <v/>
      </c>
      <c r="C7067">
        <f>'DATA DASH'!C7067</f>
        <v/>
      </c>
      <c r="D7067">
        <f>'DATA DASH'!D7067</f>
        <v/>
      </c>
      <c r="E7067">
        <f>'DATA DASH'!E7067</f>
        <v/>
      </c>
      <c r="F7067">
        <f>'DATA DASH'!F7067</f>
        <v/>
      </c>
      <c r="G7067">
        <f>'DATA DASH'!G7067</f>
        <v/>
      </c>
      <c r="H7067">
        <f>'DATA DASH'!H7067</f>
        <v/>
      </c>
      <c r="I7067">
        <f>'DATA DASH'!I7067</f>
        <v/>
      </c>
      <c r="J7067">
        <f>'DATA DASH'!J7067</f>
        <v/>
      </c>
      <c r="K7067">
        <f>'DATA DASH'!K7067</f>
        <v/>
      </c>
      <c r="L7067">
        <f>'DATA DASH'!L7067</f>
        <v/>
      </c>
      <c r="M7067">
        <f>'DATA DASH'!M7067</f>
        <v/>
      </c>
    </row>
    <row r="7068">
      <c r="A7068">
        <f>'DATA DASH'!A7068</f>
        <v/>
      </c>
      <c r="B7068">
        <f>'DATA DASH'!B7068</f>
        <v/>
      </c>
      <c r="C7068">
        <f>'DATA DASH'!C7068</f>
        <v/>
      </c>
      <c r="D7068">
        <f>'DATA DASH'!D7068</f>
        <v/>
      </c>
      <c r="E7068">
        <f>'DATA DASH'!E7068</f>
        <v/>
      </c>
      <c r="F7068">
        <f>'DATA DASH'!F7068</f>
        <v/>
      </c>
      <c r="G7068">
        <f>'DATA DASH'!G7068</f>
        <v/>
      </c>
      <c r="H7068">
        <f>'DATA DASH'!H7068</f>
        <v/>
      </c>
      <c r="I7068">
        <f>'DATA DASH'!I7068</f>
        <v/>
      </c>
      <c r="J7068">
        <f>'DATA DASH'!J7068</f>
        <v/>
      </c>
      <c r="K7068">
        <f>'DATA DASH'!K7068</f>
        <v/>
      </c>
      <c r="L7068">
        <f>'DATA DASH'!L7068</f>
        <v/>
      </c>
      <c r="M7068">
        <f>'DATA DASH'!M7068</f>
        <v/>
      </c>
    </row>
    <row r="7069">
      <c r="A7069">
        <f>'DATA DASH'!A7069</f>
        <v/>
      </c>
      <c r="B7069">
        <f>'DATA DASH'!B7069</f>
        <v/>
      </c>
      <c r="C7069">
        <f>'DATA DASH'!C7069</f>
        <v/>
      </c>
      <c r="D7069">
        <f>'DATA DASH'!D7069</f>
        <v/>
      </c>
      <c r="E7069">
        <f>'DATA DASH'!E7069</f>
        <v/>
      </c>
      <c r="F7069">
        <f>'DATA DASH'!F7069</f>
        <v/>
      </c>
      <c r="G7069">
        <f>'DATA DASH'!G7069</f>
        <v/>
      </c>
      <c r="H7069">
        <f>'DATA DASH'!H7069</f>
        <v/>
      </c>
      <c r="I7069">
        <f>'DATA DASH'!I7069</f>
        <v/>
      </c>
      <c r="J7069">
        <f>'DATA DASH'!J7069</f>
        <v/>
      </c>
      <c r="K7069">
        <f>'DATA DASH'!K7069</f>
        <v/>
      </c>
      <c r="L7069">
        <f>'DATA DASH'!L7069</f>
        <v/>
      </c>
      <c r="M7069">
        <f>'DATA DASH'!M7069</f>
        <v/>
      </c>
    </row>
    <row r="7070">
      <c r="A7070">
        <f>'DATA DASH'!A7070</f>
        <v/>
      </c>
      <c r="B7070">
        <f>'DATA DASH'!B7070</f>
        <v/>
      </c>
      <c r="C7070">
        <f>'DATA DASH'!C7070</f>
        <v/>
      </c>
      <c r="D7070">
        <f>'DATA DASH'!D7070</f>
        <v/>
      </c>
      <c r="E7070">
        <f>'DATA DASH'!E7070</f>
        <v/>
      </c>
      <c r="F7070">
        <f>'DATA DASH'!F7070</f>
        <v/>
      </c>
      <c r="G7070">
        <f>'DATA DASH'!G7070</f>
        <v/>
      </c>
      <c r="H7070">
        <f>'DATA DASH'!H7070</f>
        <v/>
      </c>
      <c r="I7070">
        <f>'DATA DASH'!I7070</f>
        <v/>
      </c>
      <c r="J7070">
        <f>'DATA DASH'!J7070</f>
        <v/>
      </c>
      <c r="K7070">
        <f>'DATA DASH'!K7070</f>
        <v/>
      </c>
      <c r="L7070">
        <f>'DATA DASH'!L7070</f>
        <v/>
      </c>
      <c r="M7070">
        <f>'DATA DASH'!M7070</f>
        <v/>
      </c>
    </row>
    <row r="7071">
      <c r="A7071">
        <f>'DATA DASH'!A7071</f>
        <v/>
      </c>
      <c r="B7071">
        <f>'DATA DASH'!B7071</f>
        <v/>
      </c>
      <c r="C7071">
        <f>'DATA DASH'!C7071</f>
        <v/>
      </c>
      <c r="D7071">
        <f>'DATA DASH'!D7071</f>
        <v/>
      </c>
      <c r="E7071">
        <f>'DATA DASH'!E7071</f>
        <v/>
      </c>
      <c r="F7071">
        <f>'DATA DASH'!F7071</f>
        <v/>
      </c>
      <c r="G7071">
        <f>'DATA DASH'!G7071</f>
        <v/>
      </c>
      <c r="H7071">
        <f>'DATA DASH'!H7071</f>
        <v/>
      </c>
      <c r="I7071">
        <f>'DATA DASH'!I7071</f>
        <v/>
      </c>
      <c r="J7071">
        <f>'DATA DASH'!J7071</f>
        <v/>
      </c>
      <c r="K7071">
        <f>'DATA DASH'!K7071</f>
        <v/>
      </c>
      <c r="L7071">
        <f>'DATA DASH'!L7071</f>
        <v/>
      </c>
      <c r="M7071">
        <f>'DATA DASH'!M7071</f>
        <v/>
      </c>
    </row>
    <row r="7072">
      <c r="A7072">
        <f>'DATA DASH'!A7072</f>
        <v/>
      </c>
      <c r="B7072">
        <f>'DATA DASH'!B7072</f>
        <v/>
      </c>
      <c r="C7072">
        <f>'DATA DASH'!C7072</f>
        <v/>
      </c>
      <c r="D7072">
        <f>'DATA DASH'!D7072</f>
        <v/>
      </c>
      <c r="E7072">
        <f>'DATA DASH'!E7072</f>
        <v/>
      </c>
      <c r="F7072">
        <f>'DATA DASH'!F7072</f>
        <v/>
      </c>
      <c r="G7072">
        <f>'DATA DASH'!G7072</f>
        <v/>
      </c>
      <c r="H7072">
        <f>'DATA DASH'!H7072</f>
        <v/>
      </c>
      <c r="I7072">
        <f>'DATA DASH'!I7072</f>
        <v/>
      </c>
      <c r="J7072">
        <f>'DATA DASH'!J7072</f>
        <v/>
      </c>
      <c r="K7072">
        <f>'DATA DASH'!K7072</f>
        <v/>
      </c>
      <c r="L7072">
        <f>'DATA DASH'!L7072</f>
        <v/>
      </c>
      <c r="M7072">
        <f>'DATA DASH'!M7072</f>
        <v/>
      </c>
    </row>
    <row r="7073">
      <c r="A7073">
        <f>'DATA DASH'!A7073</f>
        <v/>
      </c>
      <c r="B7073">
        <f>'DATA DASH'!B7073</f>
        <v/>
      </c>
      <c r="C7073">
        <f>'DATA DASH'!C7073</f>
        <v/>
      </c>
      <c r="D7073">
        <f>'DATA DASH'!D7073</f>
        <v/>
      </c>
      <c r="E7073">
        <f>'DATA DASH'!E7073</f>
        <v/>
      </c>
      <c r="F7073">
        <f>'DATA DASH'!F7073</f>
        <v/>
      </c>
      <c r="G7073">
        <f>'DATA DASH'!G7073</f>
        <v/>
      </c>
      <c r="H7073">
        <f>'DATA DASH'!H7073</f>
        <v/>
      </c>
      <c r="I7073">
        <f>'DATA DASH'!I7073</f>
        <v/>
      </c>
      <c r="J7073">
        <f>'DATA DASH'!J7073</f>
        <v/>
      </c>
      <c r="K7073">
        <f>'DATA DASH'!K7073</f>
        <v/>
      </c>
      <c r="L7073">
        <f>'DATA DASH'!L7073</f>
        <v/>
      </c>
      <c r="M7073">
        <f>'DATA DASH'!M7073</f>
        <v/>
      </c>
    </row>
    <row r="7074">
      <c r="A7074">
        <f>'DATA DASH'!A7074</f>
        <v/>
      </c>
      <c r="B7074">
        <f>'DATA DASH'!B7074</f>
        <v/>
      </c>
      <c r="C7074">
        <f>'DATA DASH'!C7074</f>
        <v/>
      </c>
      <c r="D7074">
        <f>'DATA DASH'!D7074</f>
        <v/>
      </c>
      <c r="E7074">
        <f>'DATA DASH'!E7074</f>
        <v/>
      </c>
      <c r="F7074">
        <f>'DATA DASH'!F7074</f>
        <v/>
      </c>
      <c r="G7074">
        <f>'DATA DASH'!G7074</f>
        <v/>
      </c>
      <c r="H7074">
        <f>'DATA DASH'!H7074</f>
        <v/>
      </c>
      <c r="I7074">
        <f>'DATA DASH'!I7074</f>
        <v/>
      </c>
      <c r="J7074">
        <f>'DATA DASH'!J7074</f>
        <v/>
      </c>
      <c r="K7074">
        <f>'DATA DASH'!K7074</f>
        <v/>
      </c>
      <c r="L7074">
        <f>'DATA DASH'!L7074</f>
        <v/>
      </c>
      <c r="M7074">
        <f>'DATA DASH'!M7074</f>
        <v/>
      </c>
    </row>
    <row r="7075">
      <c r="A7075">
        <f>'DATA DASH'!A7075</f>
        <v/>
      </c>
      <c r="B7075">
        <f>'DATA DASH'!B7075</f>
        <v/>
      </c>
      <c r="C7075">
        <f>'DATA DASH'!C7075</f>
        <v/>
      </c>
      <c r="D7075">
        <f>'DATA DASH'!D7075</f>
        <v/>
      </c>
      <c r="E7075">
        <f>'DATA DASH'!E7075</f>
        <v/>
      </c>
      <c r="F7075">
        <f>'DATA DASH'!F7075</f>
        <v/>
      </c>
      <c r="G7075">
        <f>'DATA DASH'!G7075</f>
        <v/>
      </c>
      <c r="H7075">
        <f>'DATA DASH'!H7075</f>
        <v/>
      </c>
      <c r="I7075">
        <f>'DATA DASH'!I7075</f>
        <v/>
      </c>
      <c r="J7075">
        <f>'DATA DASH'!J7075</f>
        <v/>
      </c>
      <c r="K7075">
        <f>'DATA DASH'!K7075</f>
        <v/>
      </c>
      <c r="L7075">
        <f>'DATA DASH'!L7075</f>
        <v/>
      </c>
      <c r="M7075">
        <f>'DATA DASH'!M7075</f>
        <v/>
      </c>
    </row>
    <row r="7076">
      <c r="A7076">
        <f>'DATA DASH'!A7076</f>
        <v/>
      </c>
      <c r="B7076">
        <f>'DATA DASH'!B7076</f>
        <v/>
      </c>
      <c r="C7076">
        <f>'DATA DASH'!C7076</f>
        <v/>
      </c>
      <c r="D7076">
        <f>'DATA DASH'!D7076</f>
        <v/>
      </c>
      <c r="E7076">
        <f>'DATA DASH'!E7076</f>
        <v/>
      </c>
      <c r="F7076">
        <f>'DATA DASH'!F7076</f>
        <v/>
      </c>
      <c r="G7076">
        <f>'DATA DASH'!G7076</f>
        <v/>
      </c>
      <c r="H7076">
        <f>'DATA DASH'!H7076</f>
        <v/>
      </c>
      <c r="I7076">
        <f>'DATA DASH'!I7076</f>
        <v/>
      </c>
      <c r="J7076">
        <f>'DATA DASH'!J7076</f>
        <v/>
      </c>
      <c r="K7076">
        <f>'DATA DASH'!K7076</f>
        <v/>
      </c>
      <c r="L7076">
        <f>'DATA DASH'!L7076</f>
        <v/>
      </c>
      <c r="M7076">
        <f>'DATA DASH'!M7076</f>
        <v/>
      </c>
    </row>
    <row r="7077">
      <c r="A7077">
        <f>'DATA DASH'!A7077</f>
        <v/>
      </c>
      <c r="B7077">
        <f>'DATA DASH'!B7077</f>
        <v/>
      </c>
      <c r="C7077">
        <f>'DATA DASH'!C7077</f>
        <v/>
      </c>
      <c r="D7077">
        <f>'DATA DASH'!D7077</f>
        <v/>
      </c>
      <c r="E7077">
        <f>'DATA DASH'!E7077</f>
        <v/>
      </c>
      <c r="F7077">
        <f>'DATA DASH'!F7077</f>
        <v/>
      </c>
      <c r="G7077">
        <f>'DATA DASH'!G7077</f>
        <v/>
      </c>
      <c r="H7077">
        <f>'DATA DASH'!H7077</f>
        <v/>
      </c>
      <c r="I7077">
        <f>'DATA DASH'!I7077</f>
        <v/>
      </c>
      <c r="J7077">
        <f>'DATA DASH'!J7077</f>
        <v/>
      </c>
      <c r="K7077">
        <f>'DATA DASH'!K7077</f>
        <v/>
      </c>
      <c r="L7077">
        <f>'DATA DASH'!L7077</f>
        <v/>
      </c>
      <c r="M7077">
        <f>'DATA DASH'!M7077</f>
        <v/>
      </c>
    </row>
    <row r="7078">
      <c r="A7078">
        <f>'DATA DASH'!A7078</f>
        <v/>
      </c>
      <c r="B7078">
        <f>'DATA DASH'!B7078</f>
        <v/>
      </c>
      <c r="C7078">
        <f>'DATA DASH'!C7078</f>
        <v/>
      </c>
      <c r="D7078">
        <f>'DATA DASH'!D7078</f>
        <v/>
      </c>
      <c r="E7078">
        <f>'DATA DASH'!E7078</f>
        <v/>
      </c>
      <c r="F7078">
        <f>'DATA DASH'!F7078</f>
        <v/>
      </c>
      <c r="G7078">
        <f>'DATA DASH'!G7078</f>
        <v/>
      </c>
      <c r="H7078">
        <f>'DATA DASH'!H7078</f>
        <v/>
      </c>
      <c r="I7078">
        <f>'DATA DASH'!I7078</f>
        <v/>
      </c>
      <c r="J7078">
        <f>'DATA DASH'!J7078</f>
        <v/>
      </c>
      <c r="K7078">
        <f>'DATA DASH'!K7078</f>
        <v/>
      </c>
      <c r="L7078">
        <f>'DATA DASH'!L7078</f>
        <v/>
      </c>
      <c r="M7078">
        <f>'DATA DASH'!M7078</f>
        <v/>
      </c>
    </row>
    <row r="7079">
      <c r="A7079">
        <f>'DATA DASH'!A7079</f>
        <v/>
      </c>
      <c r="B7079">
        <f>'DATA DASH'!B7079</f>
        <v/>
      </c>
      <c r="C7079">
        <f>'DATA DASH'!C7079</f>
        <v/>
      </c>
      <c r="D7079">
        <f>'DATA DASH'!D7079</f>
        <v/>
      </c>
      <c r="E7079">
        <f>'DATA DASH'!E7079</f>
        <v/>
      </c>
      <c r="F7079">
        <f>'DATA DASH'!F7079</f>
        <v/>
      </c>
      <c r="G7079">
        <f>'DATA DASH'!G7079</f>
        <v/>
      </c>
      <c r="H7079">
        <f>'DATA DASH'!H7079</f>
        <v/>
      </c>
      <c r="I7079">
        <f>'DATA DASH'!I7079</f>
        <v/>
      </c>
      <c r="J7079">
        <f>'DATA DASH'!J7079</f>
        <v/>
      </c>
      <c r="K7079">
        <f>'DATA DASH'!K7079</f>
        <v/>
      </c>
      <c r="L7079">
        <f>'DATA DASH'!L7079</f>
        <v/>
      </c>
      <c r="M7079">
        <f>'DATA DASH'!M7079</f>
        <v/>
      </c>
    </row>
    <row r="7080">
      <c r="A7080">
        <f>'DATA DASH'!A7080</f>
        <v/>
      </c>
      <c r="B7080">
        <f>'DATA DASH'!B7080</f>
        <v/>
      </c>
      <c r="C7080">
        <f>'DATA DASH'!C7080</f>
        <v/>
      </c>
      <c r="D7080">
        <f>'DATA DASH'!D7080</f>
        <v/>
      </c>
      <c r="E7080">
        <f>'DATA DASH'!E7080</f>
        <v/>
      </c>
      <c r="F7080">
        <f>'DATA DASH'!F7080</f>
        <v/>
      </c>
      <c r="G7080">
        <f>'DATA DASH'!G7080</f>
        <v/>
      </c>
      <c r="H7080">
        <f>'DATA DASH'!H7080</f>
        <v/>
      </c>
      <c r="I7080">
        <f>'DATA DASH'!I7080</f>
        <v/>
      </c>
      <c r="J7080">
        <f>'DATA DASH'!J7080</f>
        <v/>
      </c>
      <c r="K7080">
        <f>'DATA DASH'!K7080</f>
        <v/>
      </c>
      <c r="L7080">
        <f>'DATA DASH'!L7080</f>
        <v/>
      </c>
      <c r="M7080">
        <f>'DATA DASH'!M7080</f>
        <v/>
      </c>
    </row>
    <row r="7081">
      <c r="A7081">
        <f>'DATA DASH'!A7081</f>
        <v/>
      </c>
      <c r="B7081">
        <f>'DATA DASH'!B7081</f>
        <v/>
      </c>
      <c r="C7081">
        <f>'DATA DASH'!C7081</f>
        <v/>
      </c>
      <c r="D7081">
        <f>'DATA DASH'!D7081</f>
        <v/>
      </c>
      <c r="E7081">
        <f>'DATA DASH'!E7081</f>
        <v/>
      </c>
      <c r="F7081">
        <f>'DATA DASH'!F7081</f>
        <v/>
      </c>
      <c r="G7081">
        <f>'DATA DASH'!G7081</f>
        <v/>
      </c>
      <c r="H7081">
        <f>'DATA DASH'!H7081</f>
        <v/>
      </c>
      <c r="I7081">
        <f>'DATA DASH'!I7081</f>
        <v/>
      </c>
      <c r="J7081">
        <f>'DATA DASH'!J7081</f>
        <v/>
      </c>
      <c r="K7081">
        <f>'DATA DASH'!K7081</f>
        <v/>
      </c>
      <c r="L7081">
        <f>'DATA DASH'!L7081</f>
        <v/>
      </c>
      <c r="M7081">
        <f>'DATA DASH'!M7081</f>
        <v/>
      </c>
    </row>
    <row r="7082">
      <c r="A7082">
        <f>'DATA DASH'!A7082</f>
        <v/>
      </c>
      <c r="B7082">
        <f>'DATA DASH'!B7082</f>
        <v/>
      </c>
      <c r="C7082">
        <f>'DATA DASH'!C7082</f>
        <v/>
      </c>
      <c r="D7082">
        <f>'DATA DASH'!D7082</f>
        <v/>
      </c>
      <c r="E7082">
        <f>'DATA DASH'!E7082</f>
        <v/>
      </c>
      <c r="F7082">
        <f>'DATA DASH'!F7082</f>
        <v/>
      </c>
      <c r="G7082">
        <f>'DATA DASH'!G7082</f>
        <v/>
      </c>
      <c r="H7082">
        <f>'DATA DASH'!H7082</f>
        <v/>
      </c>
      <c r="I7082">
        <f>'DATA DASH'!I7082</f>
        <v/>
      </c>
      <c r="J7082">
        <f>'DATA DASH'!J7082</f>
        <v/>
      </c>
      <c r="K7082">
        <f>'DATA DASH'!K7082</f>
        <v/>
      </c>
      <c r="L7082">
        <f>'DATA DASH'!L7082</f>
        <v/>
      </c>
      <c r="M7082">
        <f>'DATA DASH'!M7082</f>
        <v/>
      </c>
    </row>
    <row r="7083">
      <c r="A7083">
        <f>'DATA DASH'!A7083</f>
        <v/>
      </c>
      <c r="B7083">
        <f>'DATA DASH'!B7083</f>
        <v/>
      </c>
      <c r="C7083">
        <f>'DATA DASH'!C7083</f>
        <v/>
      </c>
      <c r="D7083">
        <f>'DATA DASH'!D7083</f>
        <v/>
      </c>
      <c r="E7083">
        <f>'DATA DASH'!E7083</f>
        <v/>
      </c>
      <c r="F7083">
        <f>'DATA DASH'!F7083</f>
        <v/>
      </c>
      <c r="G7083">
        <f>'DATA DASH'!G7083</f>
        <v/>
      </c>
      <c r="H7083">
        <f>'DATA DASH'!H7083</f>
        <v/>
      </c>
      <c r="I7083">
        <f>'DATA DASH'!I7083</f>
        <v/>
      </c>
      <c r="J7083">
        <f>'DATA DASH'!J7083</f>
        <v/>
      </c>
      <c r="K7083">
        <f>'DATA DASH'!K7083</f>
        <v/>
      </c>
      <c r="L7083">
        <f>'DATA DASH'!L7083</f>
        <v/>
      </c>
      <c r="M7083">
        <f>'DATA DASH'!M7083</f>
        <v/>
      </c>
    </row>
    <row r="7084">
      <c r="A7084">
        <f>'DATA DASH'!A7084</f>
        <v/>
      </c>
      <c r="B7084">
        <f>'DATA DASH'!B7084</f>
        <v/>
      </c>
      <c r="C7084">
        <f>'DATA DASH'!C7084</f>
        <v/>
      </c>
      <c r="D7084">
        <f>'DATA DASH'!D7084</f>
        <v/>
      </c>
      <c r="E7084">
        <f>'DATA DASH'!E7084</f>
        <v/>
      </c>
      <c r="F7084">
        <f>'DATA DASH'!F7084</f>
        <v/>
      </c>
      <c r="G7084">
        <f>'DATA DASH'!G7084</f>
        <v/>
      </c>
      <c r="H7084">
        <f>'DATA DASH'!H7084</f>
        <v/>
      </c>
      <c r="I7084">
        <f>'DATA DASH'!I7084</f>
        <v/>
      </c>
      <c r="J7084">
        <f>'DATA DASH'!J7084</f>
        <v/>
      </c>
      <c r="K7084">
        <f>'DATA DASH'!K7084</f>
        <v/>
      </c>
      <c r="L7084">
        <f>'DATA DASH'!L7084</f>
        <v/>
      </c>
      <c r="M7084">
        <f>'DATA DASH'!M7084</f>
        <v/>
      </c>
    </row>
    <row r="7085">
      <c r="A7085">
        <f>'DATA DASH'!A7085</f>
        <v/>
      </c>
      <c r="B7085">
        <f>'DATA DASH'!B7085</f>
        <v/>
      </c>
      <c r="C7085">
        <f>'DATA DASH'!C7085</f>
        <v/>
      </c>
      <c r="D7085">
        <f>'DATA DASH'!D7085</f>
        <v/>
      </c>
      <c r="E7085">
        <f>'DATA DASH'!E7085</f>
        <v/>
      </c>
      <c r="F7085">
        <f>'DATA DASH'!F7085</f>
        <v/>
      </c>
      <c r="G7085">
        <f>'DATA DASH'!G7085</f>
        <v/>
      </c>
      <c r="H7085">
        <f>'DATA DASH'!H7085</f>
        <v/>
      </c>
      <c r="I7085">
        <f>'DATA DASH'!I7085</f>
        <v/>
      </c>
      <c r="J7085">
        <f>'DATA DASH'!J7085</f>
        <v/>
      </c>
      <c r="K7085">
        <f>'DATA DASH'!K7085</f>
        <v/>
      </c>
      <c r="L7085">
        <f>'DATA DASH'!L7085</f>
        <v/>
      </c>
      <c r="M7085">
        <f>'DATA DASH'!M7085</f>
        <v/>
      </c>
    </row>
    <row r="7086">
      <c r="A7086">
        <f>'DATA DASH'!A7086</f>
        <v/>
      </c>
      <c r="B7086">
        <f>'DATA DASH'!B7086</f>
        <v/>
      </c>
      <c r="C7086">
        <f>'DATA DASH'!C7086</f>
        <v/>
      </c>
      <c r="D7086">
        <f>'DATA DASH'!D7086</f>
        <v/>
      </c>
      <c r="E7086">
        <f>'DATA DASH'!E7086</f>
        <v/>
      </c>
      <c r="F7086">
        <f>'DATA DASH'!F7086</f>
        <v/>
      </c>
      <c r="G7086">
        <f>'DATA DASH'!G7086</f>
        <v/>
      </c>
      <c r="H7086">
        <f>'DATA DASH'!H7086</f>
        <v/>
      </c>
      <c r="I7086">
        <f>'DATA DASH'!I7086</f>
        <v/>
      </c>
      <c r="J7086">
        <f>'DATA DASH'!J7086</f>
        <v/>
      </c>
      <c r="K7086">
        <f>'DATA DASH'!K7086</f>
        <v/>
      </c>
      <c r="L7086">
        <f>'DATA DASH'!L7086</f>
        <v/>
      </c>
      <c r="M7086">
        <f>'DATA DASH'!M7086</f>
        <v/>
      </c>
    </row>
    <row r="7087">
      <c r="A7087">
        <f>'DATA DASH'!A7087</f>
        <v/>
      </c>
      <c r="B7087">
        <f>'DATA DASH'!B7087</f>
        <v/>
      </c>
      <c r="C7087">
        <f>'DATA DASH'!C7087</f>
        <v/>
      </c>
      <c r="D7087">
        <f>'DATA DASH'!D7087</f>
        <v/>
      </c>
      <c r="E7087">
        <f>'DATA DASH'!E7087</f>
        <v/>
      </c>
      <c r="F7087">
        <f>'DATA DASH'!F7087</f>
        <v/>
      </c>
      <c r="G7087">
        <f>'DATA DASH'!G7087</f>
        <v/>
      </c>
      <c r="H7087">
        <f>'DATA DASH'!H7087</f>
        <v/>
      </c>
      <c r="I7087">
        <f>'DATA DASH'!I7087</f>
        <v/>
      </c>
      <c r="J7087">
        <f>'DATA DASH'!J7087</f>
        <v/>
      </c>
      <c r="K7087">
        <f>'DATA DASH'!K7087</f>
        <v/>
      </c>
      <c r="L7087">
        <f>'DATA DASH'!L7087</f>
        <v/>
      </c>
      <c r="M7087">
        <f>'DATA DASH'!M7087</f>
        <v/>
      </c>
    </row>
    <row r="7088">
      <c r="A7088">
        <f>'DATA DASH'!A7088</f>
        <v/>
      </c>
      <c r="B7088">
        <f>'DATA DASH'!B7088</f>
        <v/>
      </c>
      <c r="C7088">
        <f>'DATA DASH'!C7088</f>
        <v/>
      </c>
      <c r="D7088">
        <f>'DATA DASH'!D7088</f>
        <v/>
      </c>
      <c r="E7088">
        <f>'DATA DASH'!E7088</f>
        <v/>
      </c>
      <c r="F7088">
        <f>'DATA DASH'!F7088</f>
        <v/>
      </c>
      <c r="G7088">
        <f>'DATA DASH'!G7088</f>
        <v/>
      </c>
      <c r="H7088">
        <f>'DATA DASH'!H7088</f>
        <v/>
      </c>
      <c r="I7088">
        <f>'DATA DASH'!I7088</f>
        <v/>
      </c>
      <c r="J7088">
        <f>'DATA DASH'!J7088</f>
        <v/>
      </c>
      <c r="K7088">
        <f>'DATA DASH'!K7088</f>
        <v/>
      </c>
      <c r="L7088">
        <f>'DATA DASH'!L7088</f>
        <v/>
      </c>
      <c r="M7088">
        <f>'DATA DASH'!M7088</f>
        <v/>
      </c>
    </row>
    <row r="7089">
      <c r="A7089">
        <f>'DATA DASH'!A7089</f>
        <v/>
      </c>
      <c r="B7089">
        <f>'DATA DASH'!B7089</f>
        <v/>
      </c>
      <c r="C7089">
        <f>'DATA DASH'!C7089</f>
        <v/>
      </c>
      <c r="D7089">
        <f>'DATA DASH'!D7089</f>
        <v/>
      </c>
      <c r="E7089">
        <f>'DATA DASH'!E7089</f>
        <v/>
      </c>
      <c r="F7089">
        <f>'DATA DASH'!F7089</f>
        <v/>
      </c>
      <c r="G7089">
        <f>'DATA DASH'!G7089</f>
        <v/>
      </c>
      <c r="H7089">
        <f>'DATA DASH'!H7089</f>
        <v/>
      </c>
      <c r="I7089">
        <f>'DATA DASH'!I7089</f>
        <v/>
      </c>
      <c r="J7089">
        <f>'DATA DASH'!J7089</f>
        <v/>
      </c>
      <c r="K7089">
        <f>'DATA DASH'!K7089</f>
        <v/>
      </c>
      <c r="L7089">
        <f>'DATA DASH'!L7089</f>
        <v/>
      </c>
      <c r="M7089">
        <f>'DATA DASH'!M7089</f>
        <v/>
      </c>
    </row>
    <row r="7090">
      <c r="A7090">
        <f>'DATA DASH'!A7090</f>
        <v/>
      </c>
      <c r="B7090">
        <f>'DATA DASH'!B7090</f>
        <v/>
      </c>
      <c r="C7090">
        <f>'DATA DASH'!C7090</f>
        <v/>
      </c>
      <c r="D7090">
        <f>'DATA DASH'!D7090</f>
        <v/>
      </c>
      <c r="E7090">
        <f>'DATA DASH'!E7090</f>
        <v/>
      </c>
      <c r="F7090">
        <f>'DATA DASH'!F7090</f>
        <v/>
      </c>
      <c r="G7090">
        <f>'DATA DASH'!G7090</f>
        <v/>
      </c>
      <c r="H7090">
        <f>'DATA DASH'!H7090</f>
        <v/>
      </c>
      <c r="I7090">
        <f>'DATA DASH'!I7090</f>
        <v/>
      </c>
      <c r="J7090">
        <f>'DATA DASH'!J7090</f>
        <v/>
      </c>
      <c r="K7090">
        <f>'DATA DASH'!K7090</f>
        <v/>
      </c>
      <c r="L7090">
        <f>'DATA DASH'!L7090</f>
        <v/>
      </c>
      <c r="M7090">
        <f>'DATA DASH'!M7090</f>
        <v/>
      </c>
    </row>
    <row r="7091">
      <c r="A7091">
        <f>'DATA DASH'!A7091</f>
        <v/>
      </c>
      <c r="B7091">
        <f>'DATA DASH'!B7091</f>
        <v/>
      </c>
      <c r="C7091">
        <f>'DATA DASH'!C7091</f>
        <v/>
      </c>
      <c r="D7091">
        <f>'DATA DASH'!D7091</f>
        <v/>
      </c>
      <c r="E7091">
        <f>'DATA DASH'!E7091</f>
        <v/>
      </c>
      <c r="F7091">
        <f>'DATA DASH'!F7091</f>
        <v/>
      </c>
      <c r="G7091">
        <f>'DATA DASH'!G7091</f>
        <v/>
      </c>
      <c r="H7091">
        <f>'DATA DASH'!H7091</f>
        <v/>
      </c>
      <c r="I7091">
        <f>'DATA DASH'!I7091</f>
        <v/>
      </c>
      <c r="J7091">
        <f>'DATA DASH'!J7091</f>
        <v/>
      </c>
      <c r="K7091">
        <f>'DATA DASH'!K7091</f>
        <v/>
      </c>
      <c r="L7091">
        <f>'DATA DASH'!L7091</f>
        <v/>
      </c>
      <c r="M7091">
        <f>'DATA DASH'!M7091</f>
        <v/>
      </c>
    </row>
    <row r="7092">
      <c r="A7092">
        <f>'DATA DASH'!A7092</f>
        <v/>
      </c>
      <c r="B7092">
        <f>'DATA DASH'!B7092</f>
        <v/>
      </c>
      <c r="C7092">
        <f>'DATA DASH'!C7092</f>
        <v/>
      </c>
      <c r="D7092">
        <f>'DATA DASH'!D7092</f>
        <v/>
      </c>
      <c r="E7092">
        <f>'DATA DASH'!E7092</f>
        <v/>
      </c>
      <c r="F7092">
        <f>'DATA DASH'!F7092</f>
        <v/>
      </c>
      <c r="G7092">
        <f>'DATA DASH'!G7092</f>
        <v/>
      </c>
      <c r="H7092">
        <f>'DATA DASH'!H7092</f>
        <v/>
      </c>
      <c r="I7092">
        <f>'DATA DASH'!I7092</f>
        <v/>
      </c>
      <c r="J7092">
        <f>'DATA DASH'!J7092</f>
        <v/>
      </c>
      <c r="K7092">
        <f>'DATA DASH'!K7092</f>
        <v/>
      </c>
      <c r="L7092">
        <f>'DATA DASH'!L7092</f>
        <v/>
      </c>
      <c r="M7092">
        <f>'DATA DASH'!M7092</f>
        <v/>
      </c>
    </row>
    <row r="7093">
      <c r="A7093">
        <f>'DATA DASH'!A7093</f>
        <v/>
      </c>
      <c r="B7093">
        <f>'DATA DASH'!B7093</f>
        <v/>
      </c>
      <c r="C7093">
        <f>'DATA DASH'!C7093</f>
        <v/>
      </c>
      <c r="D7093">
        <f>'DATA DASH'!D7093</f>
        <v/>
      </c>
      <c r="E7093">
        <f>'DATA DASH'!E7093</f>
        <v/>
      </c>
      <c r="F7093">
        <f>'DATA DASH'!F7093</f>
        <v/>
      </c>
      <c r="G7093">
        <f>'DATA DASH'!G7093</f>
        <v/>
      </c>
      <c r="H7093">
        <f>'DATA DASH'!H7093</f>
        <v/>
      </c>
      <c r="I7093">
        <f>'DATA DASH'!I7093</f>
        <v/>
      </c>
      <c r="J7093">
        <f>'DATA DASH'!J7093</f>
        <v/>
      </c>
      <c r="K7093">
        <f>'DATA DASH'!K7093</f>
        <v/>
      </c>
      <c r="L7093">
        <f>'DATA DASH'!L7093</f>
        <v/>
      </c>
      <c r="M7093">
        <f>'DATA DASH'!M7093</f>
        <v/>
      </c>
    </row>
    <row r="7094">
      <c r="A7094">
        <f>'DATA DASH'!A7094</f>
        <v/>
      </c>
      <c r="B7094">
        <f>'DATA DASH'!B7094</f>
        <v/>
      </c>
      <c r="C7094">
        <f>'DATA DASH'!C7094</f>
        <v/>
      </c>
      <c r="D7094">
        <f>'DATA DASH'!D7094</f>
        <v/>
      </c>
      <c r="E7094">
        <f>'DATA DASH'!E7094</f>
        <v/>
      </c>
      <c r="F7094">
        <f>'DATA DASH'!F7094</f>
        <v/>
      </c>
      <c r="G7094">
        <f>'DATA DASH'!G7094</f>
        <v/>
      </c>
      <c r="H7094">
        <f>'DATA DASH'!H7094</f>
        <v/>
      </c>
      <c r="I7094">
        <f>'DATA DASH'!I7094</f>
        <v/>
      </c>
      <c r="J7094">
        <f>'DATA DASH'!J7094</f>
        <v/>
      </c>
      <c r="K7094">
        <f>'DATA DASH'!K7094</f>
        <v/>
      </c>
      <c r="L7094">
        <f>'DATA DASH'!L7094</f>
        <v/>
      </c>
      <c r="M7094">
        <f>'DATA DASH'!M7094</f>
        <v/>
      </c>
    </row>
    <row r="7095">
      <c r="A7095">
        <f>'DATA DASH'!A7095</f>
        <v/>
      </c>
      <c r="B7095">
        <f>'DATA DASH'!B7095</f>
        <v/>
      </c>
      <c r="C7095">
        <f>'DATA DASH'!C7095</f>
        <v/>
      </c>
      <c r="D7095">
        <f>'DATA DASH'!D7095</f>
        <v/>
      </c>
      <c r="E7095">
        <f>'DATA DASH'!E7095</f>
        <v/>
      </c>
      <c r="F7095">
        <f>'DATA DASH'!F7095</f>
        <v/>
      </c>
      <c r="G7095">
        <f>'DATA DASH'!G7095</f>
        <v/>
      </c>
      <c r="H7095">
        <f>'DATA DASH'!H7095</f>
        <v/>
      </c>
      <c r="I7095">
        <f>'DATA DASH'!I7095</f>
        <v/>
      </c>
      <c r="J7095">
        <f>'DATA DASH'!J7095</f>
        <v/>
      </c>
      <c r="K7095">
        <f>'DATA DASH'!K7095</f>
        <v/>
      </c>
      <c r="L7095">
        <f>'DATA DASH'!L7095</f>
        <v/>
      </c>
      <c r="M7095">
        <f>'DATA DASH'!M7095</f>
        <v/>
      </c>
    </row>
    <row r="7096">
      <c r="A7096">
        <f>'DATA DASH'!A7096</f>
        <v/>
      </c>
      <c r="B7096">
        <f>'DATA DASH'!B7096</f>
        <v/>
      </c>
      <c r="C7096">
        <f>'DATA DASH'!C7096</f>
        <v/>
      </c>
      <c r="D7096">
        <f>'DATA DASH'!D7096</f>
        <v/>
      </c>
      <c r="E7096">
        <f>'DATA DASH'!E7096</f>
        <v/>
      </c>
      <c r="F7096">
        <f>'DATA DASH'!F7096</f>
        <v/>
      </c>
      <c r="G7096">
        <f>'DATA DASH'!G7096</f>
        <v/>
      </c>
      <c r="H7096">
        <f>'DATA DASH'!H7096</f>
        <v/>
      </c>
      <c r="I7096">
        <f>'DATA DASH'!I7096</f>
        <v/>
      </c>
      <c r="J7096">
        <f>'DATA DASH'!J7096</f>
        <v/>
      </c>
      <c r="K7096">
        <f>'DATA DASH'!K7096</f>
        <v/>
      </c>
      <c r="L7096">
        <f>'DATA DASH'!L7096</f>
        <v/>
      </c>
      <c r="M7096">
        <f>'DATA DASH'!M7096</f>
        <v/>
      </c>
    </row>
    <row r="7097">
      <c r="A7097">
        <f>'DATA DASH'!A7097</f>
        <v/>
      </c>
      <c r="B7097">
        <f>'DATA DASH'!B7097</f>
        <v/>
      </c>
      <c r="C7097">
        <f>'DATA DASH'!C7097</f>
        <v/>
      </c>
      <c r="D7097">
        <f>'DATA DASH'!D7097</f>
        <v/>
      </c>
      <c r="E7097">
        <f>'DATA DASH'!E7097</f>
        <v/>
      </c>
      <c r="F7097">
        <f>'DATA DASH'!F7097</f>
        <v/>
      </c>
      <c r="G7097">
        <f>'DATA DASH'!G7097</f>
        <v/>
      </c>
      <c r="H7097">
        <f>'DATA DASH'!H7097</f>
        <v/>
      </c>
      <c r="I7097">
        <f>'DATA DASH'!I7097</f>
        <v/>
      </c>
      <c r="J7097">
        <f>'DATA DASH'!J7097</f>
        <v/>
      </c>
      <c r="K7097">
        <f>'DATA DASH'!K7097</f>
        <v/>
      </c>
      <c r="L7097">
        <f>'DATA DASH'!L7097</f>
        <v/>
      </c>
      <c r="M7097">
        <f>'DATA DASH'!M7097</f>
        <v/>
      </c>
    </row>
    <row r="7098">
      <c r="A7098">
        <f>'DATA DASH'!A7098</f>
        <v/>
      </c>
      <c r="B7098">
        <f>'DATA DASH'!B7098</f>
        <v/>
      </c>
      <c r="C7098">
        <f>'DATA DASH'!C7098</f>
        <v/>
      </c>
      <c r="D7098">
        <f>'DATA DASH'!D7098</f>
        <v/>
      </c>
      <c r="E7098">
        <f>'DATA DASH'!E7098</f>
        <v/>
      </c>
      <c r="F7098">
        <f>'DATA DASH'!F7098</f>
        <v/>
      </c>
      <c r="G7098">
        <f>'DATA DASH'!G7098</f>
        <v/>
      </c>
      <c r="H7098">
        <f>'DATA DASH'!H7098</f>
        <v/>
      </c>
      <c r="I7098">
        <f>'DATA DASH'!I7098</f>
        <v/>
      </c>
      <c r="J7098">
        <f>'DATA DASH'!J7098</f>
        <v/>
      </c>
      <c r="K7098">
        <f>'DATA DASH'!K7098</f>
        <v/>
      </c>
      <c r="L7098">
        <f>'DATA DASH'!L7098</f>
        <v/>
      </c>
      <c r="M7098">
        <f>'DATA DASH'!M7098</f>
        <v/>
      </c>
    </row>
    <row r="7099">
      <c r="A7099">
        <f>'DATA DASH'!A7099</f>
        <v/>
      </c>
      <c r="B7099">
        <f>'DATA DASH'!B7099</f>
        <v/>
      </c>
      <c r="C7099">
        <f>'DATA DASH'!C7099</f>
        <v/>
      </c>
      <c r="D7099">
        <f>'DATA DASH'!D7099</f>
        <v/>
      </c>
      <c r="E7099">
        <f>'DATA DASH'!E7099</f>
        <v/>
      </c>
      <c r="F7099">
        <f>'DATA DASH'!F7099</f>
        <v/>
      </c>
      <c r="G7099">
        <f>'DATA DASH'!G7099</f>
        <v/>
      </c>
      <c r="H7099">
        <f>'DATA DASH'!H7099</f>
        <v/>
      </c>
      <c r="I7099">
        <f>'DATA DASH'!I7099</f>
        <v/>
      </c>
      <c r="J7099">
        <f>'DATA DASH'!J7099</f>
        <v/>
      </c>
      <c r="K7099">
        <f>'DATA DASH'!K7099</f>
        <v/>
      </c>
      <c r="L7099">
        <f>'DATA DASH'!L7099</f>
        <v/>
      </c>
      <c r="M7099">
        <f>'DATA DASH'!M7099</f>
        <v/>
      </c>
    </row>
    <row r="7100">
      <c r="A7100">
        <f>'DATA DASH'!A7100</f>
        <v/>
      </c>
      <c r="B7100">
        <f>'DATA DASH'!B7100</f>
        <v/>
      </c>
      <c r="C7100">
        <f>'DATA DASH'!C7100</f>
        <v/>
      </c>
      <c r="D7100">
        <f>'DATA DASH'!D7100</f>
        <v/>
      </c>
      <c r="E7100">
        <f>'DATA DASH'!E7100</f>
        <v/>
      </c>
      <c r="F7100">
        <f>'DATA DASH'!F7100</f>
        <v/>
      </c>
      <c r="G7100">
        <f>'DATA DASH'!G7100</f>
        <v/>
      </c>
      <c r="H7100">
        <f>'DATA DASH'!H7100</f>
        <v/>
      </c>
      <c r="I7100">
        <f>'DATA DASH'!I7100</f>
        <v/>
      </c>
      <c r="J7100">
        <f>'DATA DASH'!J7100</f>
        <v/>
      </c>
      <c r="K7100">
        <f>'DATA DASH'!K7100</f>
        <v/>
      </c>
      <c r="L7100">
        <f>'DATA DASH'!L7100</f>
        <v/>
      </c>
      <c r="M7100">
        <f>'DATA DASH'!M7100</f>
        <v/>
      </c>
    </row>
    <row r="7101">
      <c r="A7101">
        <f>'DATA DASH'!A7101</f>
        <v/>
      </c>
      <c r="B7101">
        <f>'DATA DASH'!B7101</f>
        <v/>
      </c>
      <c r="C7101">
        <f>'DATA DASH'!C7101</f>
        <v/>
      </c>
      <c r="D7101">
        <f>'DATA DASH'!D7101</f>
        <v/>
      </c>
      <c r="E7101">
        <f>'DATA DASH'!E7101</f>
        <v/>
      </c>
      <c r="F7101">
        <f>'DATA DASH'!F7101</f>
        <v/>
      </c>
      <c r="G7101">
        <f>'DATA DASH'!G7101</f>
        <v/>
      </c>
      <c r="H7101">
        <f>'DATA DASH'!H7101</f>
        <v/>
      </c>
      <c r="I7101">
        <f>'DATA DASH'!I7101</f>
        <v/>
      </c>
      <c r="J7101">
        <f>'DATA DASH'!J7101</f>
        <v/>
      </c>
      <c r="K7101">
        <f>'DATA DASH'!K7101</f>
        <v/>
      </c>
      <c r="L7101">
        <f>'DATA DASH'!L7101</f>
        <v/>
      </c>
      <c r="M7101">
        <f>'DATA DASH'!M7101</f>
        <v/>
      </c>
    </row>
    <row r="7102">
      <c r="A7102">
        <f>'DATA DASH'!A7102</f>
        <v/>
      </c>
      <c r="B7102">
        <f>'DATA DASH'!B7102</f>
        <v/>
      </c>
      <c r="C7102">
        <f>'DATA DASH'!C7102</f>
        <v/>
      </c>
      <c r="D7102">
        <f>'DATA DASH'!D7102</f>
        <v/>
      </c>
      <c r="E7102">
        <f>'DATA DASH'!E7102</f>
        <v/>
      </c>
      <c r="F7102">
        <f>'DATA DASH'!F7102</f>
        <v/>
      </c>
      <c r="G7102">
        <f>'DATA DASH'!G7102</f>
        <v/>
      </c>
      <c r="H7102">
        <f>'DATA DASH'!H7102</f>
        <v/>
      </c>
      <c r="I7102">
        <f>'DATA DASH'!I7102</f>
        <v/>
      </c>
      <c r="J7102">
        <f>'DATA DASH'!J7102</f>
        <v/>
      </c>
      <c r="K7102">
        <f>'DATA DASH'!K7102</f>
        <v/>
      </c>
      <c r="L7102">
        <f>'DATA DASH'!L7102</f>
        <v/>
      </c>
      <c r="M7102">
        <f>'DATA DASH'!M7102</f>
        <v/>
      </c>
    </row>
    <row r="7103">
      <c r="A7103">
        <f>'DATA DASH'!A7103</f>
        <v/>
      </c>
      <c r="B7103">
        <f>'DATA DASH'!B7103</f>
        <v/>
      </c>
      <c r="C7103">
        <f>'DATA DASH'!C7103</f>
        <v/>
      </c>
      <c r="D7103">
        <f>'DATA DASH'!D7103</f>
        <v/>
      </c>
      <c r="E7103">
        <f>'DATA DASH'!E7103</f>
        <v/>
      </c>
      <c r="F7103">
        <f>'DATA DASH'!F7103</f>
        <v/>
      </c>
      <c r="G7103">
        <f>'DATA DASH'!G7103</f>
        <v/>
      </c>
      <c r="H7103">
        <f>'DATA DASH'!H7103</f>
        <v/>
      </c>
      <c r="I7103">
        <f>'DATA DASH'!I7103</f>
        <v/>
      </c>
      <c r="J7103">
        <f>'DATA DASH'!J7103</f>
        <v/>
      </c>
      <c r="K7103">
        <f>'DATA DASH'!K7103</f>
        <v/>
      </c>
      <c r="L7103">
        <f>'DATA DASH'!L7103</f>
        <v/>
      </c>
      <c r="M7103">
        <f>'DATA DASH'!M7103</f>
        <v/>
      </c>
    </row>
    <row r="7104">
      <c r="A7104">
        <f>'DATA DASH'!A7104</f>
        <v/>
      </c>
      <c r="B7104">
        <f>'DATA DASH'!B7104</f>
        <v/>
      </c>
      <c r="C7104">
        <f>'DATA DASH'!C7104</f>
        <v/>
      </c>
      <c r="D7104">
        <f>'DATA DASH'!D7104</f>
        <v/>
      </c>
      <c r="E7104">
        <f>'DATA DASH'!E7104</f>
        <v/>
      </c>
      <c r="F7104">
        <f>'DATA DASH'!F7104</f>
        <v/>
      </c>
      <c r="G7104">
        <f>'DATA DASH'!G7104</f>
        <v/>
      </c>
      <c r="H7104">
        <f>'DATA DASH'!H7104</f>
        <v/>
      </c>
      <c r="I7104">
        <f>'DATA DASH'!I7104</f>
        <v/>
      </c>
      <c r="J7104">
        <f>'DATA DASH'!J7104</f>
        <v/>
      </c>
      <c r="K7104">
        <f>'DATA DASH'!K7104</f>
        <v/>
      </c>
      <c r="L7104">
        <f>'DATA DASH'!L7104</f>
        <v/>
      </c>
      <c r="M7104">
        <f>'DATA DASH'!M7104</f>
        <v/>
      </c>
    </row>
    <row r="7105">
      <c r="A7105">
        <f>'DATA DASH'!A7105</f>
        <v/>
      </c>
      <c r="B7105">
        <f>'DATA DASH'!B7105</f>
        <v/>
      </c>
      <c r="C7105">
        <f>'DATA DASH'!C7105</f>
        <v/>
      </c>
      <c r="D7105">
        <f>'DATA DASH'!D7105</f>
        <v/>
      </c>
      <c r="E7105">
        <f>'DATA DASH'!E7105</f>
        <v/>
      </c>
      <c r="F7105">
        <f>'DATA DASH'!F7105</f>
        <v/>
      </c>
      <c r="G7105">
        <f>'DATA DASH'!G7105</f>
        <v/>
      </c>
      <c r="H7105">
        <f>'DATA DASH'!H7105</f>
        <v/>
      </c>
      <c r="I7105">
        <f>'DATA DASH'!I7105</f>
        <v/>
      </c>
      <c r="J7105">
        <f>'DATA DASH'!J7105</f>
        <v/>
      </c>
      <c r="K7105">
        <f>'DATA DASH'!K7105</f>
        <v/>
      </c>
      <c r="L7105">
        <f>'DATA DASH'!L7105</f>
        <v/>
      </c>
      <c r="M7105">
        <f>'DATA DASH'!M7105</f>
        <v/>
      </c>
    </row>
    <row r="7106">
      <c r="A7106">
        <f>'DATA DASH'!A7106</f>
        <v/>
      </c>
      <c r="B7106">
        <f>'DATA DASH'!B7106</f>
        <v/>
      </c>
      <c r="C7106">
        <f>'DATA DASH'!C7106</f>
        <v/>
      </c>
      <c r="D7106">
        <f>'DATA DASH'!D7106</f>
        <v/>
      </c>
      <c r="E7106">
        <f>'DATA DASH'!E7106</f>
        <v/>
      </c>
      <c r="F7106">
        <f>'DATA DASH'!F7106</f>
        <v/>
      </c>
      <c r="G7106">
        <f>'DATA DASH'!G7106</f>
        <v/>
      </c>
      <c r="H7106">
        <f>'DATA DASH'!H7106</f>
        <v/>
      </c>
      <c r="I7106">
        <f>'DATA DASH'!I7106</f>
        <v/>
      </c>
      <c r="J7106">
        <f>'DATA DASH'!J7106</f>
        <v/>
      </c>
      <c r="K7106">
        <f>'DATA DASH'!K7106</f>
        <v/>
      </c>
      <c r="L7106">
        <f>'DATA DASH'!L7106</f>
        <v/>
      </c>
      <c r="M7106">
        <f>'DATA DASH'!M7106</f>
        <v/>
      </c>
    </row>
    <row r="7107">
      <c r="A7107">
        <f>'DATA DASH'!A7107</f>
        <v/>
      </c>
      <c r="B7107">
        <f>'DATA DASH'!B7107</f>
        <v/>
      </c>
      <c r="C7107">
        <f>'DATA DASH'!C7107</f>
        <v/>
      </c>
      <c r="D7107">
        <f>'DATA DASH'!D7107</f>
        <v/>
      </c>
      <c r="E7107">
        <f>'DATA DASH'!E7107</f>
        <v/>
      </c>
      <c r="F7107">
        <f>'DATA DASH'!F7107</f>
        <v/>
      </c>
      <c r="G7107">
        <f>'DATA DASH'!G7107</f>
        <v/>
      </c>
      <c r="H7107">
        <f>'DATA DASH'!H7107</f>
        <v/>
      </c>
      <c r="I7107">
        <f>'DATA DASH'!I7107</f>
        <v/>
      </c>
      <c r="J7107">
        <f>'DATA DASH'!J7107</f>
        <v/>
      </c>
      <c r="K7107">
        <f>'DATA DASH'!K7107</f>
        <v/>
      </c>
      <c r="L7107">
        <f>'DATA DASH'!L7107</f>
        <v/>
      </c>
      <c r="M7107">
        <f>'DATA DASH'!M7107</f>
        <v/>
      </c>
    </row>
    <row r="7108">
      <c r="A7108">
        <f>'DATA DASH'!A7108</f>
        <v/>
      </c>
      <c r="B7108">
        <f>'DATA DASH'!B7108</f>
        <v/>
      </c>
      <c r="C7108">
        <f>'DATA DASH'!C7108</f>
        <v/>
      </c>
      <c r="D7108">
        <f>'DATA DASH'!D7108</f>
        <v/>
      </c>
      <c r="E7108">
        <f>'DATA DASH'!E7108</f>
        <v/>
      </c>
      <c r="F7108">
        <f>'DATA DASH'!F7108</f>
        <v/>
      </c>
      <c r="G7108">
        <f>'DATA DASH'!G7108</f>
        <v/>
      </c>
      <c r="H7108">
        <f>'DATA DASH'!H7108</f>
        <v/>
      </c>
      <c r="I7108">
        <f>'DATA DASH'!I7108</f>
        <v/>
      </c>
      <c r="J7108">
        <f>'DATA DASH'!J7108</f>
        <v/>
      </c>
      <c r="K7108">
        <f>'DATA DASH'!K7108</f>
        <v/>
      </c>
      <c r="L7108">
        <f>'DATA DASH'!L7108</f>
        <v/>
      </c>
      <c r="M7108">
        <f>'DATA DASH'!M7108</f>
        <v/>
      </c>
    </row>
    <row r="7109">
      <c r="A7109">
        <f>'DATA DASH'!A7109</f>
        <v/>
      </c>
      <c r="B7109">
        <f>'DATA DASH'!B7109</f>
        <v/>
      </c>
      <c r="C7109">
        <f>'DATA DASH'!C7109</f>
        <v/>
      </c>
      <c r="D7109">
        <f>'DATA DASH'!D7109</f>
        <v/>
      </c>
      <c r="E7109">
        <f>'DATA DASH'!E7109</f>
        <v/>
      </c>
      <c r="F7109">
        <f>'DATA DASH'!F7109</f>
        <v/>
      </c>
      <c r="G7109">
        <f>'DATA DASH'!G7109</f>
        <v/>
      </c>
      <c r="H7109">
        <f>'DATA DASH'!H7109</f>
        <v/>
      </c>
      <c r="I7109">
        <f>'DATA DASH'!I7109</f>
        <v/>
      </c>
      <c r="J7109">
        <f>'DATA DASH'!J7109</f>
        <v/>
      </c>
      <c r="K7109">
        <f>'DATA DASH'!K7109</f>
        <v/>
      </c>
      <c r="L7109">
        <f>'DATA DASH'!L7109</f>
        <v/>
      </c>
      <c r="M7109">
        <f>'DATA DASH'!M7109</f>
        <v/>
      </c>
    </row>
    <row r="7110">
      <c r="A7110">
        <f>'DATA DASH'!A7110</f>
        <v/>
      </c>
      <c r="B7110">
        <f>'DATA DASH'!B7110</f>
        <v/>
      </c>
      <c r="C7110">
        <f>'DATA DASH'!C7110</f>
        <v/>
      </c>
      <c r="D7110">
        <f>'DATA DASH'!D7110</f>
        <v/>
      </c>
      <c r="E7110">
        <f>'DATA DASH'!E7110</f>
        <v/>
      </c>
      <c r="F7110">
        <f>'DATA DASH'!F7110</f>
        <v/>
      </c>
      <c r="G7110">
        <f>'DATA DASH'!G7110</f>
        <v/>
      </c>
      <c r="H7110">
        <f>'DATA DASH'!H7110</f>
        <v/>
      </c>
      <c r="I7110">
        <f>'DATA DASH'!I7110</f>
        <v/>
      </c>
      <c r="J7110">
        <f>'DATA DASH'!J7110</f>
        <v/>
      </c>
      <c r="K7110">
        <f>'DATA DASH'!K7110</f>
        <v/>
      </c>
      <c r="L7110">
        <f>'DATA DASH'!L7110</f>
        <v/>
      </c>
      <c r="M7110">
        <f>'DATA DASH'!M7110</f>
        <v/>
      </c>
    </row>
    <row r="7111">
      <c r="A7111">
        <f>'DATA DASH'!A7111</f>
        <v/>
      </c>
      <c r="B7111">
        <f>'DATA DASH'!B7111</f>
        <v/>
      </c>
      <c r="C7111">
        <f>'DATA DASH'!C7111</f>
        <v/>
      </c>
      <c r="D7111">
        <f>'DATA DASH'!D7111</f>
        <v/>
      </c>
      <c r="E7111">
        <f>'DATA DASH'!E7111</f>
        <v/>
      </c>
      <c r="F7111">
        <f>'DATA DASH'!F7111</f>
        <v/>
      </c>
      <c r="G7111">
        <f>'DATA DASH'!G7111</f>
        <v/>
      </c>
      <c r="H7111">
        <f>'DATA DASH'!H7111</f>
        <v/>
      </c>
      <c r="I7111">
        <f>'DATA DASH'!I7111</f>
        <v/>
      </c>
      <c r="J7111">
        <f>'DATA DASH'!J7111</f>
        <v/>
      </c>
      <c r="K7111">
        <f>'DATA DASH'!K7111</f>
        <v/>
      </c>
      <c r="L7111">
        <f>'DATA DASH'!L7111</f>
        <v/>
      </c>
      <c r="M7111">
        <f>'DATA DASH'!M7111</f>
        <v/>
      </c>
    </row>
    <row r="7112">
      <c r="A7112">
        <f>'DATA DASH'!A7112</f>
        <v/>
      </c>
      <c r="B7112">
        <f>'DATA DASH'!B7112</f>
        <v/>
      </c>
      <c r="C7112">
        <f>'DATA DASH'!C7112</f>
        <v/>
      </c>
      <c r="D7112">
        <f>'DATA DASH'!D7112</f>
        <v/>
      </c>
      <c r="E7112">
        <f>'DATA DASH'!E7112</f>
        <v/>
      </c>
      <c r="F7112">
        <f>'DATA DASH'!F7112</f>
        <v/>
      </c>
      <c r="G7112">
        <f>'DATA DASH'!G7112</f>
        <v/>
      </c>
      <c r="H7112">
        <f>'DATA DASH'!H7112</f>
        <v/>
      </c>
      <c r="I7112">
        <f>'DATA DASH'!I7112</f>
        <v/>
      </c>
      <c r="J7112">
        <f>'DATA DASH'!J7112</f>
        <v/>
      </c>
      <c r="K7112">
        <f>'DATA DASH'!K7112</f>
        <v/>
      </c>
      <c r="L7112">
        <f>'DATA DASH'!L7112</f>
        <v/>
      </c>
      <c r="M7112">
        <f>'DATA DASH'!M7112</f>
        <v/>
      </c>
    </row>
    <row r="7113">
      <c r="A7113">
        <f>'DATA DASH'!A7113</f>
        <v/>
      </c>
      <c r="B7113">
        <f>'DATA DASH'!B7113</f>
        <v/>
      </c>
      <c r="C7113">
        <f>'DATA DASH'!C7113</f>
        <v/>
      </c>
      <c r="D7113">
        <f>'DATA DASH'!D7113</f>
        <v/>
      </c>
      <c r="E7113">
        <f>'DATA DASH'!E7113</f>
        <v/>
      </c>
      <c r="F7113">
        <f>'DATA DASH'!F7113</f>
        <v/>
      </c>
      <c r="G7113">
        <f>'DATA DASH'!G7113</f>
        <v/>
      </c>
      <c r="H7113">
        <f>'DATA DASH'!H7113</f>
        <v/>
      </c>
      <c r="I7113">
        <f>'DATA DASH'!I7113</f>
        <v/>
      </c>
      <c r="J7113">
        <f>'DATA DASH'!J7113</f>
        <v/>
      </c>
      <c r="K7113">
        <f>'DATA DASH'!K7113</f>
        <v/>
      </c>
      <c r="L7113">
        <f>'DATA DASH'!L7113</f>
        <v/>
      </c>
      <c r="M7113">
        <f>'DATA DASH'!M7113</f>
        <v/>
      </c>
    </row>
    <row r="7114">
      <c r="A7114">
        <f>'DATA DASH'!A7114</f>
        <v/>
      </c>
      <c r="B7114">
        <f>'DATA DASH'!B7114</f>
        <v/>
      </c>
      <c r="C7114">
        <f>'DATA DASH'!C7114</f>
        <v/>
      </c>
      <c r="D7114">
        <f>'DATA DASH'!D7114</f>
        <v/>
      </c>
      <c r="E7114">
        <f>'DATA DASH'!E7114</f>
        <v/>
      </c>
      <c r="F7114">
        <f>'DATA DASH'!F7114</f>
        <v/>
      </c>
      <c r="G7114">
        <f>'DATA DASH'!G7114</f>
        <v/>
      </c>
      <c r="H7114">
        <f>'DATA DASH'!H7114</f>
        <v/>
      </c>
      <c r="I7114">
        <f>'DATA DASH'!I7114</f>
        <v/>
      </c>
      <c r="J7114">
        <f>'DATA DASH'!J7114</f>
        <v/>
      </c>
      <c r="K7114">
        <f>'DATA DASH'!K7114</f>
        <v/>
      </c>
      <c r="L7114">
        <f>'DATA DASH'!L7114</f>
        <v/>
      </c>
      <c r="M7114">
        <f>'DATA DASH'!M7114</f>
        <v/>
      </c>
    </row>
    <row r="7115">
      <c r="A7115">
        <f>'DATA DASH'!A7115</f>
        <v/>
      </c>
      <c r="B7115">
        <f>'DATA DASH'!B7115</f>
        <v/>
      </c>
      <c r="C7115">
        <f>'DATA DASH'!C7115</f>
        <v/>
      </c>
      <c r="D7115">
        <f>'DATA DASH'!D7115</f>
        <v/>
      </c>
      <c r="E7115">
        <f>'DATA DASH'!E7115</f>
        <v/>
      </c>
      <c r="F7115">
        <f>'DATA DASH'!F7115</f>
        <v/>
      </c>
      <c r="G7115">
        <f>'DATA DASH'!G7115</f>
        <v/>
      </c>
      <c r="H7115">
        <f>'DATA DASH'!H7115</f>
        <v/>
      </c>
      <c r="I7115">
        <f>'DATA DASH'!I7115</f>
        <v/>
      </c>
      <c r="J7115">
        <f>'DATA DASH'!J7115</f>
        <v/>
      </c>
      <c r="K7115">
        <f>'DATA DASH'!K7115</f>
        <v/>
      </c>
      <c r="L7115">
        <f>'DATA DASH'!L7115</f>
        <v/>
      </c>
      <c r="M7115">
        <f>'DATA DASH'!M7115</f>
        <v/>
      </c>
    </row>
    <row r="7116">
      <c r="A7116">
        <f>'DATA DASH'!A7116</f>
        <v/>
      </c>
      <c r="B7116">
        <f>'DATA DASH'!B7116</f>
        <v/>
      </c>
      <c r="C7116">
        <f>'DATA DASH'!C7116</f>
        <v/>
      </c>
      <c r="D7116">
        <f>'DATA DASH'!D7116</f>
        <v/>
      </c>
      <c r="E7116">
        <f>'DATA DASH'!E7116</f>
        <v/>
      </c>
      <c r="F7116">
        <f>'DATA DASH'!F7116</f>
        <v/>
      </c>
      <c r="G7116">
        <f>'DATA DASH'!G7116</f>
        <v/>
      </c>
      <c r="H7116">
        <f>'DATA DASH'!H7116</f>
        <v/>
      </c>
      <c r="I7116">
        <f>'DATA DASH'!I7116</f>
        <v/>
      </c>
      <c r="J7116">
        <f>'DATA DASH'!J7116</f>
        <v/>
      </c>
      <c r="K7116">
        <f>'DATA DASH'!K7116</f>
        <v/>
      </c>
      <c r="L7116">
        <f>'DATA DASH'!L7116</f>
        <v/>
      </c>
      <c r="M7116">
        <f>'DATA DASH'!M7116</f>
        <v/>
      </c>
    </row>
    <row r="7117">
      <c r="A7117">
        <f>'DATA DASH'!A7117</f>
        <v/>
      </c>
      <c r="B7117">
        <f>'DATA DASH'!B7117</f>
        <v/>
      </c>
      <c r="C7117">
        <f>'DATA DASH'!C7117</f>
        <v/>
      </c>
      <c r="D7117">
        <f>'DATA DASH'!D7117</f>
        <v/>
      </c>
      <c r="E7117">
        <f>'DATA DASH'!E7117</f>
        <v/>
      </c>
      <c r="F7117">
        <f>'DATA DASH'!F7117</f>
        <v/>
      </c>
      <c r="G7117">
        <f>'DATA DASH'!G7117</f>
        <v/>
      </c>
      <c r="H7117">
        <f>'DATA DASH'!H7117</f>
        <v/>
      </c>
      <c r="I7117">
        <f>'DATA DASH'!I7117</f>
        <v/>
      </c>
      <c r="J7117">
        <f>'DATA DASH'!J7117</f>
        <v/>
      </c>
      <c r="K7117">
        <f>'DATA DASH'!K7117</f>
        <v/>
      </c>
      <c r="L7117">
        <f>'DATA DASH'!L7117</f>
        <v/>
      </c>
      <c r="M7117">
        <f>'DATA DASH'!M7117</f>
        <v/>
      </c>
    </row>
    <row r="7118">
      <c r="A7118">
        <f>'DATA DASH'!A7118</f>
        <v/>
      </c>
      <c r="B7118">
        <f>'DATA DASH'!B7118</f>
        <v/>
      </c>
      <c r="C7118">
        <f>'DATA DASH'!C7118</f>
        <v/>
      </c>
      <c r="D7118">
        <f>'DATA DASH'!D7118</f>
        <v/>
      </c>
      <c r="E7118">
        <f>'DATA DASH'!E7118</f>
        <v/>
      </c>
      <c r="F7118">
        <f>'DATA DASH'!F7118</f>
        <v/>
      </c>
      <c r="G7118">
        <f>'DATA DASH'!G7118</f>
        <v/>
      </c>
      <c r="H7118">
        <f>'DATA DASH'!H7118</f>
        <v/>
      </c>
      <c r="I7118">
        <f>'DATA DASH'!I7118</f>
        <v/>
      </c>
      <c r="J7118">
        <f>'DATA DASH'!J7118</f>
        <v/>
      </c>
      <c r="K7118">
        <f>'DATA DASH'!K7118</f>
        <v/>
      </c>
      <c r="L7118">
        <f>'DATA DASH'!L7118</f>
        <v/>
      </c>
      <c r="M7118">
        <f>'DATA DASH'!M7118</f>
        <v/>
      </c>
    </row>
    <row r="7119">
      <c r="A7119">
        <f>'DATA DASH'!A7119</f>
        <v/>
      </c>
      <c r="B7119">
        <f>'DATA DASH'!B7119</f>
        <v/>
      </c>
      <c r="C7119">
        <f>'DATA DASH'!C7119</f>
        <v/>
      </c>
      <c r="D7119">
        <f>'DATA DASH'!D7119</f>
        <v/>
      </c>
      <c r="E7119">
        <f>'DATA DASH'!E7119</f>
        <v/>
      </c>
      <c r="F7119">
        <f>'DATA DASH'!F7119</f>
        <v/>
      </c>
      <c r="G7119">
        <f>'DATA DASH'!G7119</f>
        <v/>
      </c>
      <c r="H7119">
        <f>'DATA DASH'!H7119</f>
        <v/>
      </c>
      <c r="I7119">
        <f>'DATA DASH'!I7119</f>
        <v/>
      </c>
      <c r="J7119">
        <f>'DATA DASH'!J7119</f>
        <v/>
      </c>
      <c r="K7119">
        <f>'DATA DASH'!K7119</f>
        <v/>
      </c>
      <c r="L7119">
        <f>'DATA DASH'!L7119</f>
        <v/>
      </c>
      <c r="M7119">
        <f>'DATA DASH'!M7119</f>
        <v/>
      </c>
    </row>
    <row r="7120">
      <c r="A7120">
        <f>'DATA DASH'!A7120</f>
        <v/>
      </c>
      <c r="B7120">
        <f>'DATA DASH'!B7120</f>
        <v/>
      </c>
      <c r="C7120">
        <f>'DATA DASH'!C7120</f>
        <v/>
      </c>
      <c r="D7120">
        <f>'DATA DASH'!D7120</f>
        <v/>
      </c>
      <c r="E7120">
        <f>'DATA DASH'!E7120</f>
        <v/>
      </c>
      <c r="F7120">
        <f>'DATA DASH'!F7120</f>
        <v/>
      </c>
      <c r="G7120">
        <f>'DATA DASH'!G7120</f>
        <v/>
      </c>
      <c r="H7120">
        <f>'DATA DASH'!H7120</f>
        <v/>
      </c>
      <c r="I7120">
        <f>'DATA DASH'!I7120</f>
        <v/>
      </c>
      <c r="J7120">
        <f>'DATA DASH'!J7120</f>
        <v/>
      </c>
      <c r="K7120">
        <f>'DATA DASH'!K7120</f>
        <v/>
      </c>
      <c r="L7120">
        <f>'DATA DASH'!L7120</f>
        <v/>
      </c>
      <c r="M7120">
        <f>'DATA DASH'!M7120</f>
        <v/>
      </c>
    </row>
    <row r="7121">
      <c r="A7121">
        <f>'DATA DASH'!A7121</f>
        <v/>
      </c>
      <c r="B7121">
        <f>'DATA DASH'!B7121</f>
        <v/>
      </c>
      <c r="C7121">
        <f>'DATA DASH'!C7121</f>
        <v/>
      </c>
      <c r="D7121">
        <f>'DATA DASH'!D7121</f>
        <v/>
      </c>
      <c r="E7121">
        <f>'DATA DASH'!E7121</f>
        <v/>
      </c>
      <c r="F7121">
        <f>'DATA DASH'!F7121</f>
        <v/>
      </c>
      <c r="G7121">
        <f>'DATA DASH'!G7121</f>
        <v/>
      </c>
      <c r="H7121">
        <f>'DATA DASH'!H7121</f>
        <v/>
      </c>
      <c r="I7121">
        <f>'DATA DASH'!I7121</f>
        <v/>
      </c>
      <c r="J7121">
        <f>'DATA DASH'!J7121</f>
        <v/>
      </c>
      <c r="K7121">
        <f>'DATA DASH'!K7121</f>
        <v/>
      </c>
      <c r="L7121">
        <f>'DATA DASH'!L7121</f>
        <v/>
      </c>
      <c r="M7121">
        <f>'DATA DASH'!M7121</f>
        <v/>
      </c>
    </row>
    <row r="7122">
      <c r="A7122">
        <f>'DATA DASH'!A7122</f>
        <v/>
      </c>
      <c r="B7122">
        <f>'DATA DASH'!B7122</f>
        <v/>
      </c>
      <c r="C7122">
        <f>'DATA DASH'!C7122</f>
        <v/>
      </c>
      <c r="D7122">
        <f>'DATA DASH'!D7122</f>
        <v/>
      </c>
      <c r="E7122">
        <f>'DATA DASH'!E7122</f>
        <v/>
      </c>
      <c r="F7122">
        <f>'DATA DASH'!F7122</f>
        <v/>
      </c>
      <c r="G7122">
        <f>'DATA DASH'!G7122</f>
        <v/>
      </c>
      <c r="H7122">
        <f>'DATA DASH'!H7122</f>
        <v/>
      </c>
      <c r="I7122">
        <f>'DATA DASH'!I7122</f>
        <v/>
      </c>
      <c r="J7122">
        <f>'DATA DASH'!J7122</f>
        <v/>
      </c>
      <c r="K7122">
        <f>'DATA DASH'!K7122</f>
        <v/>
      </c>
      <c r="L7122">
        <f>'DATA DASH'!L7122</f>
        <v/>
      </c>
      <c r="M7122">
        <f>'DATA DASH'!M7122</f>
        <v/>
      </c>
    </row>
    <row r="7123">
      <c r="A7123">
        <f>'DATA DASH'!A7123</f>
        <v/>
      </c>
      <c r="B7123">
        <f>'DATA DASH'!B7123</f>
        <v/>
      </c>
      <c r="C7123">
        <f>'DATA DASH'!C7123</f>
        <v/>
      </c>
      <c r="D7123">
        <f>'DATA DASH'!D7123</f>
        <v/>
      </c>
      <c r="E7123">
        <f>'DATA DASH'!E7123</f>
        <v/>
      </c>
      <c r="F7123">
        <f>'DATA DASH'!F7123</f>
        <v/>
      </c>
      <c r="G7123">
        <f>'DATA DASH'!G7123</f>
        <v/>
      </c>
      <c r="H7123">
        <f>'DATA DASH'!H7123</f>
        <v/>
      </c>
      <c r="I7123">
        <f>'DATA DASH'!I7123</f>
        <v/>
      </c>
      <c r="J7123">
        <f>'DATA DASH'!J7123</f>
        <v/>
      </c>
      <c r="K7123">
        <f>'DATA DASH'!K7123</f>
        <v/>
      </c>
      <c r="L7123">
        <f>'DATA DASH'!L7123</f>
        <v/>
      </c>
      <c r="M7123">
        <f>'DATA DASH'!M7123</f>
        <v/>
      </c>
    </row>
    <row r="7124">
      <c r="A7124">
        <f>'DATA DASH'!A7124</f>
        <v/>
      </c>
      <c r="B7124">
        <f>'DATA DASH'!B7124</f>
        <v/>
      </c>
      <c r="C7124">
        <f>'DATA DASH'!C7124</f>
        <v/>
      </c>
      <c r="D7124">
        <f>'DATA DASH'!D7124</f>
        <v/>
      </c>
      <c r="E7124">
        <f>'DATA DASH'!E7124</f>
        <v/>
      </c>
      <c r="F7124">
        <f>'DATA DASH'!F7124</f>
        <v/>
      </c>
      <c r="G7124">
        <f>'DATA DASH'!G7124</f>
        <v/>
      </c>
      <c r="H7124">
        <f>'DATA DASH'!H7124</f>
        <v/>
      </c>
      <c r="I7124">
        <f>'DATA DASH'!I7124</f>
        <v/>
      </c>
      <c r="J7124">
        <f>'DATA DASH'!J7124</f>
        <v/>
      </c>
      <c r="K7124">
        <f>'DATA DASH'!K7124</f>
        <v/>
      </c>
      <c r="L7124">
        <f>'DATA DASH'!L7124</f>
        <v/>
      </c>
      <c r="M7124">
        <f>'DATA DASH'!M7124</f>
        <v/>
      </c>
    </row>
    <row r="7125">
      <c r="A7125">
        <f>'DATA DASH'!A7125</f>
        <v/>
      </c>
      <c r="B7125">
        <f>'DATA DASH'!B7125</f>
        <v/>
      </c>
      <c r="C7125">
        <f>'DATA DASH'!C7125</f>
        <v/>
      </c>
      <c r="D7125">
        <f>'DATA DASH'!D7125</f>
        <v/>
      </c>
      <c r="E7125">
        <f>'DATA DASH'!E7125</f>
        <v/>
      </c>
      <c r="F7125">
        <f>'DATA DASH'!F7125</f>
        <v/>
      </c>
      <c r="G7125">
        <f>'DATA DASH'!G7125</f>
        <v/>
      </c>
      <c r="H7125">
        <f>'DATA DASH'!H7125</f>
        <v/>
      </c>
      <c r="I7125">
        <f>'DATA DASH'!I7125</f>
        <v/>
      </c>
      <c r="J7125">
        <f>'DATA DASH'!J7125</f>
        <v/>
      </c>
      <c r="K7125">
        <f>'DATA DASH'!K7125</f>
        <v/>
      </c>
      <c r="L7125">
        <f>'DATA DASH'!L7125</f>
        <v/>
      </c>
      <c r="M7125">
        <f>'DATA DASH'!M7125</f>
        <v/>
      </c>
    </row>
    <row r="7126">
      <c r="A7126">
        <f>'DATA DASH'!A7126</f>
        <v/>
      </c>
      <c r="B7126">
        <f>'DATA DASH'!B7126</f>
        <v/>
      </c>
      <c r="C7126">
        <f>'DATA DASH'!C7126</f>
        <v/>
      </c>
      <c r="D7126">
        <f>'DATA DASH'!D7126</f>
        <v/>
      </c>
      <c r="E7126">
        <f>'DATA DASH'!E7126</f>
        <v/>
      </c>
      <c r="F7126">
        <f>'DATA DASH'!F7126</f>
        <v/>
      </c>
      <c r="G7126">
        <f>'DATA DASH'!G7126</f>
        <v/>
      </c>
      <c r="H7126">
        <f>'DATA DASH'!H7126</f>
        <v/>
      </c>
      <c r="I7126">
        <f>'DATA DASH'!I7126</f>
        <v/>
      </c>
      <c r="J7126">
        <f>'DATA DASH'!J7126</f>
        <v/>
      </c>
      <c r="K7126">
        <f>'DATA DASH'!K7126</f>
        <v/>
      </c>
      <c r="L7126">
        <f>'DATA DASH'!L7126</f>
        <v/>
      </c>
      <c r="M7126">
        <f>'DATA DASH'!M7126</f>
        <v/>
      </c>
    </row>
    <row r="7127">
      <c r="A7127">
        <f>'DATA DASH'!A7127</f>
        <v/>
      </c>
      <c r="B7127">
        <f>'DATA DASH'!B7127</f>
        <v/>
      </c>
      <c r="C7127">
        <f>'DATA DASH'!C7127</f>
        <v/>
      </c>
      <c r="D7127">
        <f>'DATA DASH'!D7127</f>
        <v/>
      </c>
      <c r="E7127">
        <f>'DATA DASH'!E7127</f>
        <v/>
      </c>
      <c r="F7127">
        <f>'DATA DASH'!F7127</f>
        <v/>
      </c>
      <c r="G7127">
        <f>'DATA DASH'!G7127</f>
        <v/>
      </c>
      <c r="H7127">
        <f>'DATA DASH'!H7127</f>
        <v/>
      </c>
      <c r="I7127">
        <f>'DATA DASH'!I7127</f>
        <v/>
      </c>
      <c r="J7127">
        <f>'DATA DASH'!J7127</f>
        <v/>
      </c>
      <c r="K7127">
        <f>'DATA DASH'!K7127</f>
        <v/>
      </c>
      <c r="L7127">
        <f>'DATA DASH'!L7127</f>
        <v/>
      </c>
      <c r="M7127">
        <f>'DATA DASH'!M7127</f>
        <v/>
      </c>
    </row>
    <row r="7128">
      <c r="A7128">
        <f>'DATA DASH'!A7128</f>
        <v/>
      </c>
      <c r="B7128">
        <f>'DATA DASH'!B7128</f>
        <v/>
      </c>
      <c r="C7128">
        <f>'DATA DASH'!C7128</f>
        <v/>
      </c>
      <c r="D7128">
        <f>'DATA DASH'!D7128</f>
        <v/>
      </c>
      <c r="E7128">
        <f>'DATA DASH'!E7128</f>
        <v/>
      </c>
      <c r="F7128">
        <f>'DATA DASH'!F7128</f>
        <v/>
      </c>
      <c r="G7128">
        <f>'DATA DASH'!G7128</f>
        <v/>
      </c>
      <c r="H7128">
        <f>'DATA DASH'!H7128</f>
        <v/>
      </c>
      <c r="I7128">
        <f>'DATA DASH'!I7128</f>
        <v/>
      </c>
      <c r="J7128">
        <f>'DATA DASH'!J7128</f>
        <v/>
      </c>
      <c r="K7128">
        <f>'DATA DASH'!K7128</f>
        <v/>
      </c>
      <c r="L7128">
        <f>'DATA DASH'!L7128</f>
        <v/>
      </c>
      <c r="M7128">
        <f>'DATA DASH'!M7128</f>
        <v/>
      </c>
    </row>
    <row r="7129">
      <c r="A7129">
        <f>'DATA DASH'!A7129</f>
        <v/>
      </c>
      <c r="B7129">
        <f>'DATA DASH'!B7129</f>
        <v/>
      </c>
      <c r="C7129">
        <f>'DATA DASH'!C7129</f>
        <v/>
      </c>
      <c r="D7129">
        <f>'DATA DASH'!D7129</f>
        <v/>
      </c>
      <c r="E7129">
        <f>'DATA DASH'!E7129</f>
        <v/>
      </c>
      <c r="F7129">
        <f>'DATA DASH'!F7129</f>
        <v/>
      </c>
      <c r="G7129">
        <f>'DATA DASH'!G7129</f>
        <v/>
      </c>
      <c r="H7129">
        <f>'DATA DASH'!H7129</f>
        <v/>
      </c>
      <c r="I7129">
        <f>'DATA DASH'!I7129</f>
        <v/>
      </c>
      <c r="J7129">
        <f>'DATA DASH'!J7129</f>
        <v/>
      </c>
      <c r="K7129">
        <f>'DATA DASH'!K7129</f>
        <v/>
      </c>
      <c r="L7129">
        <f>'DATA DASH'!L7129</f>
        <v/>
      </c>
      <c r="M7129">
        <f>'DATA DASH'!M7129</f>
        <v/>
      </c>
    </row>
    <row r="7130">
      <c r="A7130">
        <f>'DATA DASH'!A7130</f>
        <v/>
      </c>
      <c r="B7130">
        <f>'DATA DASH'!B7130</f>
        <v/>
      </c>
      <c r="C7130">
        <f>'DATA DASH'!C7130</f>
        <v/>
      </c>
      <c r="D7130">
        <f>'DATA DASH'!D7130</f>
        <v/>
      </c>
      <c r="E7130">
        <f>'DATA DASH'!E7130</f>
        <v/>
      </c>
      <c r="F7130">
        <f>'DATA DASH'!F7130</f>
        <v/>
      </c>
      <c r="G7130">
        <f>'DATA DASH'!G7130</f>
        <v/>
      </c>
      <c r="H7130">
        <f>'DATA DASH'!H7130</f>
        <v/>
      </c>
      <c r="I7130">
        <f>'DATA DASH'!I7130</f>
        <v/>
      </c>
      <c r="J7130">
        <f>'DATA DASH'!J7130</f>
        <v/>
      </c>
      <c r="K7130">
        <f>'DATA DASH'!K7130</f>
        <v/>
      </c>
      <c r="L7130">
        <f>'DATA DASH'!L7130</f>
        <v/>
      </c>
      <c r="M7130">
        <f>'DATA DASH'!M7130</f>
        <v/>
      </c>
    </row>
    <row r="7131">
      <c r="A7131">
        <f>'DATA DASH'!A7131</f>
        <v/>
      </c>
      <c r="B7131">
        <f>'DATA DASH'!B7131</f>
        <v/>
      </c>
      <c r="C7131">
        <f>'DATA DASH'!C7131</f>
        <v/>
      </c>
      <c r="D7131">
        <f>'DATA DASH'!D7131</f>
        <v/>
      </c>
      <c r="E7131">
        <f>'DATA DASH'!E7131</f>
        <v/>
      </c>
      <c r="F7131">
        <f>'DATA DASH'!F7131</f>
        <v/>
      </c>
      <c r="G7131">
        <f>'DATA DASH'!G7131</f>
        <v/>
      </c>
      <c r="H7131">
        <f>'DATA DASH'!H7131</f>
        <v/>
      </c>
      <c r="I7131">
        <f>'DATA DASH'!I7131</f>
        <v/>
      </c>
      <c r="J7131">
        <f>'DATA DASH'!J7131</f>
        <v/>
      </c>
      <c r="K7131">
        <f>'DATA DASH'!K7131</f>
        <v/>
      </c>
      <c r="L7131">
        <f>'DATA DASH'!L7131</f>
        <v/>
      </c>
      <c r="M7131">
        <f>'DATA DASH'!M7131</f>
        <v/>
      </c>
    </row>
    <row r="7132">
      <c r="A7132">
        <f>'DATA DASH'!A7132</f>
        <v/>
      </c>
      <c r="B7132">
        <f>'DATA DASH'!B7132</f>
        <v/>
      </c>
      <c r="C7132">
        <f>'DATA DASH'!C7132</f>
        <v/>
      </c>
      <c r="D7132">
        <f>'DATA DASH'!D7132</f>
        <v/>
      </c>
      <c r="E7132">
        <f>'DATA DASH'!E7132</f>
        <v/>
      </c>
      <c r="F7132">
        <f>'DATA DASH'!F7132</f>
        <v/>
      </c>
      <c r="G7132">
        <f>'DATA DASH'!G7132</f>
        <v/>
      </c>
      <c r="H7132">
        <f>'DATA DASH'!H7132</f>
        <v/>
      </c>
      <c r="I7132">
        <f>'DATA DASH'!I7132</f>
        <v/>
      </c>
      <c r="J7132">
        <f>'DATA DASH'!J7132</f>
        <v/>
      </c>
      <c r="K7132">
        <f>'DATA DASH'!K7132</f>
        <v/>
      </c>
      <c r="L7132">
        <f>'DATA DASH'!L7132</f>
        <v/>
      </c>
      <c r="M7132">
        <f>'DATA DASH'!M7132</f>
        <v/>
      </c>
    </row>
    <row r="7133">
      <c r="A7133">
        <f>'DATA DASH'!A7133</f>
        <v/>
      </c>
      <c r="B7133">
        <f>'DATA DASH'!B7133</f>
        <v/>
      </c>
      <c r="C7133">
        <f>'DATA DASH'!C7133</f>
        <v/>
      </c>
      <c r="D7133">
        <f>'DATA DASH'!D7133</f>
        <v/>
      </c>
      <c r="E7133">
        <f>'DATA DASH'!E7133</f>
        <v/>
      </c>
      <c r="F7133">
        <f>'DATA DASH'!F7133</f>
        <v/>
      </c>
      <c r="G7133">
        <f>'DATA DASH'!G7133</f>
        <v/>
      </c>
      <c r="H7133">
        <f>'DATA DASH'!H7133</f>
        <v/>
      </c>
      <c r="I7133">
        <f>'DATA DASH'!I7133</f>
        <v/>
      </c>
      <c r="J7133">
        <f>'DATA DASH'!J7133</f>
        <v/>
      </c>
      <c r="K7133">
        <f>'DATA DASH'!K7133</f>
        <v/>
      </c>
      <c r="L7133">
        <f>'DATA DASH'!L7133</f>
        <v/>
      </c>
      <c r="M7133">
        <f>'DATA DASH'!M7133</f>
        <v/>
      </c>
    </row>
    <row r="7134">
      <c r="A7134">
        <f>'DATA DASH'!A7134</f>
        <v/>
      </c>
      <c r="B7134">
        <f>'DATA DASH'!B7134</f>
        <v/>
      </c>
      <c r="C7134">
        <f>'DATA DASH'!C7134</f>
        <v/>
      </c>
      <c r="D7134">
        <f>'DATA DASH'!D7134</f>
        <v/>
      </c>
      <c r="E7134">
        <f>'DATA DASH'!E7134</f>
        <v/>
      </c>
      <c r="F7134">
        <f>'DATA DASH'!F7134</f>
        <v/>
      </c>
      <c r="G7134">
        <f>'DATA DASH'!G7134</f>
        <v/>
      </c>
      <c r="H7134">
        <f>'DATA DASH'!H7134</f>
        <v/>
      </c>
      <c r="I7134">
        <f>'DATA DASH'!I7134</f>
        <v/>
      </c>
      <c r="J7134">
        <f>'DATA DASH'!J7134</f>
        <v/>
      </c>
      <c r="K7134">
        <f>'DATA DASH'!K7134</f>
        <v/>
      </c>
      <c r="L7134">
        <f>'DATA DASH'!L7134</f>
        <v/>
      </c>
      <c r="M7134">
        <f>'DATA DASH'!M7134</f>
        <v/>
      </c>
    </row>
    <row r="7135">
      <c r="A7135">
        <f>'DATA DASH'!A7135</f>
        <v/>
      </c>
      <c r="B7135">
        <f>'DATA DASH'!B7135</f>
        <v/>
      </c>
      <c r="C7135">
        <f>'DATA DASH'!C7135</f>
        <v/>
      </c>
      <c r="D7135">
        <f>'DATA DASH'!D7135</f>
        <v/>
      </c>
      <c r="E7135">
        <f>'DATA DASH'!E7135</f>
        <v/>
      </c>
      <c r="F7135">
        <f>'DATA DASH'!F7135</f>
        <v/>
      </c>
      <c r="G7135">
        <f>'DATA DASH'!G7135</f>
        <v/>
      </c>
      <c r="H7135">
        <f>'DATA DASH'!H7135</f>
        <v/>
      </c>
      <c r="I7135">
        <f>'DATA DASH'!I7135</f>
        <v/>
      </c>
      <c r="J7135">
        <f>'DATA DASH'!J7135</f>
        <v/>
      </c>
      <c r="K7135">
        <f>'DATA DASH'!K7135</f>
        <v/>
      </c>
      <c r="L7135">
        <f>'DATA DASH'!L7135</f>
        <v/>
      </c>
      <c r="M7135">
        <f>'DATA DASH'!M7135</f>
        <v/>
      </c>
    </row>
    <row r="7136">
      <c r="A7136">
        <f>'DATA DASH'!A7136</f>
        <v/>
      </c>
      <c r="B7136">
        <f>'DATA DASH'!B7136</f>
        <v/>
      </c>
      <c r="C7136">
        <f>'DATA DASH'!C7136</f>
        <v/>
      </c>
      <c r="D7136">
        <f>'DATA DASH'!D7136</f>
        <v/>
      </c>
      <c r="E7136">
        <f>'DATA DASH'!E7136</f>
        <v/>
      </c>
      <c r="F7136">
        <f>'DATA DASH'!F7136</f>
        <v/>
      </c>
      <c r="G7136">
        <f>'DATA DASH'!G7136</f>
        <v/>
      </c>
      <c r="H7136">
        <f>'DATA DASH'!H7136</f>
        <v/>
      </c>
      <c r="I7136">
        <f>'DATA DASH'!I7136</f>
        <v/>
      </c>
      <c r="J7136">
        <f>'DATA DASH'!J7136</f>
        <v/>
      </c>
      <c r="K7136">
        <f>'DATA DASH'!K7136</f>
        <v/>
      </c>
      <c r="L7136">
        <f>'DATA DASH'!L7136</f>
        <v/>
      </c>
      <c r="M7136">
        <f>'DATA DASH'!M7136</f>
        <v/>
      </c>
    </row>
    <row r="7137">
      <c r="A7137">
        <f>'DATA DASH'!A7137</f>
        <v/>
      </c>
      <c r="B7137">
        <f>'DATA DASH'!B7137</f>
        <v/>
      </c>
      <c r="C7137">
        <f>'DATA DASH'!C7137</f>
        <v/>
      </c>
      <c r="D7137">
        <f>'DATA DASH'!D7137</f>
        <v/>
      </c>
      <c r="E7137">
        <f>'DATA DASH'!E7137</f>
        <v/>
      </c>
      <c r="F7137">
        <f>'DATA DASH'!F7137</f>
        <v/>
      </c>
      <c r="G7137">
        <f>'DATA DASH'!G7137</f>
        <v/>
      </c>
      <c r="H7137">
        <f>'DATA DASH'!H7137</f>
        <v/>
      </c>
      <c r="I7137">
        <f>'DATA DASH'!I7137</f>
        <v/>
      </c>
      <c r="J7137">
        <f>'DATA DASH'!J7137</f>
        <v/>
      </c>
      <c r="K7137">
        <f>'DATA DASH'!K7137</f>
        <v/>
      </c>
      <c r="L7137">
        <f>'DATA DASH'!L7137</f>
        <v/>
      </c>
      <c r="M7137">
        <f>'DATA DASH'!M7137</f>
        <v/>
      </c>
    </row>
    <row r="7138">
      <c r="A7138">
        <f>'DATA DASH'!A7138</f>
        <v/>
      </c>
      <c r="B7138">
        <f>'DATA DASH'!B7138</f>
        <v/>
      </c>
      <c r="C7138">
        <f>'DATA DASH'!C7138</f>
        <v/>
      </c>
      <c r="D7138">
        <f>'DATA DASH'!D7138</f>
        <v/>
      </c>
      <c r="E7138">
        <f>'DATA DASH'!E7138</f>
        <v/>
      </c>
      <c r="F7138">
        <f>'DATA DASH'!F7138</f>
        <v/>
      </c>
      <c r="G7138">
        <f>'DATA DASH'!G7138</f>
        <v/>
      </c>
      <c r="H7138">
        <f>'DATA DASH'!H7138</f>
        <v/>
      </c>
      <c r="I7138">
        <f>'DATA DASH'!I7138</f>
        <v/>
      </c>
      <c r="J7138">
        <f>'DATA DASH'!J7138</f>
        <v/>
      </c>
      <c r="K7138">
        <f>'DATA DASH'!K7138</f>
        <v/>
      </c>
      <c r="L7138">
        <f>'DATA DASH'!L7138</f>
        <v/>
      </c>
      <c r="M7138">
        <f>'DATA DASH'!M7138</f>
        <v/>
      </c>
    </row>
    <row r="7139">
      <c r="A7139">
        <f>'DATA DASH'!A7139</f>
        <v/>
      </c>
      <c r="B7139">
        <f>'DATA DASH'!B7139</f>
        <v/>
      </c>
      <c r="C7139">
        <f>'DATA DASH'!C7139</f>
        <v/>
      </c>
      <c r="D7139">
        <f>'DATA DASH'!D7139</f>
        <v/>
      </c>
      <c r="E7139">
        <f>'DATA DASH'!E7139</f>
        <v/>
      </c>
      <c r="F7139">
        <f>'DATA DASH'!F7139</f>
        <v/>
      </c>
      <c r="G7139">
        <f>'DATA DASH'!G7139</f>
        <v/>
      </c>
      <c r="H7139">
        <f>'DATA DASH'!H7139</f>
        <v/>
      </c>
      <c r="I7139">
        <f>'DATA DASH'!I7139</f>
        <v/>
      </c>
      <c r="J7139">
        <f>'DATA DASH'!J7139</f>
        <v/>
      </c>
      <c r="K7139">
        <f>'DATA DASH'!K7139</f>
        <v/>
      </c>
      <c r="L7139">
        <f>'DATA DASH'!L7139</f>
        <v/>
      </c>
      <c r="M7139">
        <f>'DATA DASH'!M7139</f>
        <v/>
      </c>
    </row>
    <row r="7140">
      <c r="A7140">
        <f>'DATA DASH'!A7140</f>
        <v/>
      </c>
      <c r="B7140">
        <f>'DATA DASH'!B7140</f>
        <v/>
      </c>
      <c r="C7140">
        <f>'DATA DASH'!C7140</f>
        <v/>
      </c>
      <c r="D7140">
        <f>'DATA DASH'!D7140</f>
        <v/>
      </c>
      <c r="E7140">
        <f>'DATA DASH'!E7140</f>
        <v/>
      </c>
      <c r="F7140">
        <f>'DATA DASH'!F7140</f>
        <v/>
      </c>
      <c r="G7140">
        <f>'DATA DASH'!G7140</f>
        <v/>
      </c>
      <c r="H7140">
        <f>'DATA DASH'!H7140</f>
        <v/>
      </c>
      <c r="I7140">
        <f>'DATA DASH'!I7140</f>
        <v/>
      </c>
      <c r="J7140">
        <f>'DATA DASH'!J7140</f>
        <v/>
      </c>
      <c r="K7140">
        <f>'DATA DASH'!K7140</f>
        <v/>
      </c>
      <c r="L7140">
        <f>'DATA DASH'!L7140</f>
        <v/>
      </c>
      <c r="M7140">
        <f>'DATA DASH'!M7140</f>
        <v/>
      </c>
    </row>
    <row r="7141">
      <c r="A7141">
        <f>'DATA DASH'!A7141</f>
        <v/>
      </c>
      <c r="B7141">
        <f>'DATA DASH'!B7141</f>
        <v/>
      </c>
      <c r="C7141">
        <f>'DATA DASH'!C7141</f>
        <v/>
      </c>
      <c r="D7141">
        <f>'DATA DASH'!D7141</f>
        <v/>
      </c>
      <c r="E7141">
        <f>'DATA DASH'!E7141</f>
        <v/>
      </c>
      <c r="F7141">
        <f>'DATA DASH'!F7141</f>
        <v/>
      </c>
      <c r="G7141">
        <f>'DATA DASH'!G7141</f>
        <v/>
      </c>
      <c r="H7141">
        <f>'DATA DASH'!H7141</f>
        <v/>
      </c>
      <c r="I7141">
        <f>'DATA DASH'!I7141</f>
        <v/>
      </c>
      <c r="J7141">
        <f>'DATA DASH'!J7141</f>
        <v/>
      </c>
      <c r="K7141">
        <f>'DATA DASH'!K7141</f>
        <v/>
      </c>
      <c r="L7141">
        <f>'DATA DASH'!L7141</f>
        <v/>
      </c>
      <c r="M7141">
        <f>'DATA DASH'!M7141</f>
        <v/>
      </c>
    </row>
    <row r="7142">
      <c r="A7142">
        <f>'DATA DASH'!A7142</f>
        <v/>
      </c>
      <c r="B7142">
        <f>'DATA DASH'!B7142</f>
        <v/>
      </c>
      <c r="C7142">
        <f>'DATA DASH'!C7142</f>
        <v/>
      </c>
      <c r="D7142">
        <f>'DATA DASH'!D7142</f>
        <v/>
      </c>
      <c r="E7142">
        <f>'DATA DASH'!E7142</f>
        <v/>
      </c>
      <c r="F7142">
        <f>'DATA DASH'!F7142</f>
        <v/>
      </c>
      <c r="G7142">
        <f>'DATA DASH'!G7142</f>
        <v/>
      </c>
      <c r="H7142">
        <f>'DATA DASH'!H7142</f>
        <v/>
      </c>
      <c r="I7142">
        <f>'DATA DASH'!I7142</f>
        <v/>
      </c>
      <c r="J7142">
        <f>'DATA DASH'!J7142</f>
        <v/>
      </c>
      <c r="K7142">
        <f>'DATA DASH'!K7142</f>
        <v/>
      </c>
      <c r="L7142">
        <f>'DATA DASH'!L7142</f>
        <v/>
      </c>
      <c r="M7142">
        <f>'DATA DASH'!M7142</f>
        <v/>
      </c>
    </row>
    <row r="7143">
      <c r="A7143">
        <f>'DATA DASH'!A7143</f>
        <v/>
      </c>
      <c r="B7143">
        <f>'DATA DASH'!B7143</f>
        <v/>
      </c>
      <c r="C7143">
        <f>'DATA DASH'!C7143</f>
        <v/>
      </c>
      <c r="D7143">
        <f>'DATA DASH'!D7143</f>
        <v/>
      </c>
      <c r="E7143">
        <f>'DATA DASH'!E7143</f>
        <v/>
      </c>
      <c r="F7143">
        <f>'DATA DASH'!F7143</f>
        <v/>
      </c>
      <c r="G7143">
        <f>'DATA DASH'!G7143</f>
        <v/>
      </c>
      <c r="H7143">
        <f>'DATA DASH'!H7143</f>
        <v/>
      </c>
      <c r="I7143">
        <f>'DATA DASH'!I7143</f>
        <v/>
      </c>
      <c r="J7143">
        <f>'DATA DASH'!J7143</f>
        <v/>
      </c>
      <c r="K7143">
        <f>'DATA DASH'!K7143</f>
        <v/>
      </c>
      <c r="L7143">
        <f>'DATA DASH'!L7143</f>
        <v/>
      </c>
      <c r="M7143">
        <f>'DATA DASH'!M7143</f>
        <v/>
      </c>
    </row>
    <row r="7144">
      <c r="A7144">
        <f>'DATA DASH'!A7144</f>
        <v/>
      </c>
      <c r="B7144">
        <f>'DATA DASH'!B7144</f>
        <v/>
      </c>
      <c r="C7144">
        <f>'DATA DASH'!C7144</f>
        <v/>
      </c>
      <c r="D7144">
        <f>'DATA DASH'!D7144</f>
        <v/>
      </c>
      <c r="E7144">
        <f>'DATA DASH'!E7144</f>
        <v/>
      </c>
      <c r="F7144">
        <f>'DATA DASH'!F7144</f>
        <v/>
      </c>
      <c r="G7144">
        <f>'DATA DASH'!G7144</f>
        <v/>
      </c>
      <c r="H7144">
        <f>'DATA DASH'!H7144</f>
        <v/>
      </c>
      <c r="I7144">
        <f>'DATA DASH'!I7144</f>
        <v/>
      </c>
      <c r="J7144">
        <f>'DATA DASH'!J7144</f>
        <v/>
      </c>
      <c r="K7144">
        <f>'DATA DASH'!K7144</f>
        <v/>
      </c>
      <c r="L7144">
        <f>'DATA DASH'!L7144</f>
        <v/>
      </c>
      <c r="M7144">
        <f>'DATA DASH'!M7144</f>
        <v/>
      </c>
    </row>
    <row r="7145">
      <c r="A7145">
        <f>'DATA DASH'!A7145</f>
        <v/>
      </c>
      <c r="B7145">
        <f>'DATA DASH'!B7145</f>
        <v/>
      </c>
      <c r="C7145">
        <f>'DATA DASH'!C7145</f>
        <v/>
      </c>
      <c r="D7145">
        <f>'DATA DASH'!D7145</f>
        <v/>
      </c>
      <c r="E7145">
        <f>'DATA DASH'!E7145</f>
        <v/>
      </c>
      <c r="F7145">
        <f>'DATA DASH'!F7145</f>
        <v/>
      </c>
      <c r="G7145">
        <f>'DATA DASH'!G7145</f>
        <v/>
      </c>
      <c r="H7145">
        <f>'DATA DASH'!H7145</f>
        <v/>
      </c>
      <c r="I7145">
        <f>'DATA DASH'!I7145</f>
        <v/>
      </c>
      <c r="J7145">
        <f>'DATA DASH'!J7145</f>
        <v/>
      </c>
      <c r="K7145">
        <f>'DATA DASH'!K7145</f>
        <v/>
      </c>
      <c r="L7145">
        <f>'DATA DASH'!L7145</f>
        <v/>
      </c>
      <c r="M7145">
        <f>'DATA DASH'!M7145</f>
        <v/>
      </c>
    </row>
    <row r="7146">
      <c r="A7146">
        <f>'DATA DASH'!A7146</f>
        <v/>
      </c>
      <c r="B7146">
        <f>'DATA DASH'!B7146</f>
        <v/>
      </c>
      <c r="C7146">
        <f>'DATA DASH'!C7146</f>
        <v/>
      </c>
      <c r="D7146">
        <f>'DATA DASH'!D7146</f>
        <v/>
      </c>
      <c r="E7146">
        <f>'DATA DASH'!E7146</f>
        <v/>
      </c>
      <c r="F7146">
        <f>'DATA DASH'!F7146</f>
        <v/>
      </c>
      <c r="G7146">
        <f>'DATA DASH'!G7146</f>
        <v/>
      </c>
      <c r="H7146">
        <f>'DATA DASH'!H7146</f>
        <v/>
      </c>
      <c r="I7146">
        <f>'DATA DASH'!I7146</f>
        <v/>
      </c>
      <c r="J7146">
        <f>'DATA DASH'!J7146</f>
        <v/>
      </c>
      <c r="K7146">
        <f>'DATA DASH'!K7146</f>
        <v/>
      </c>
      <c r="L7146">
        <f>'DATA DASH'!L7146</f>
        <v/>
      </c>
      <c r="M7146">
        <f>'DATA DASH'!M7146</f>
        <v/>
      </c>
    </row>
    <row r="7147">
      <c r="A7147">
        <f>'DATA DASH'!A7147</f>
        <v/>
      </c>
      <c r="B7147">
        <f>'DATA DASH'!B7147</f>
        <v/>
      </c>
      <c r="C7147">
        <f>'DATA DASH'!C7147</f>
        <v/>
      </c>
      <c r="D7147">
        <f>'DATA DASH'!D7147</f>
        <v/>
      </c>
      <c r="E7147">
        <f>'DATA DASH'!E7147</f>
        <v/>
      </c>
      <c r="F7147">
        <f>'DATA DASH'!F7147</f>
        <v/>
      </c>
      <c r="G7147">
        <f>'DATA DASH'!G7147</f>
        <v/>
      </c>
      <c r="H7147">
        <f>'DATA DASH'!H7147</f>
        <v/>
      </c>
      <c r="I7147">
        <f>'DATA DASH'!I7147</f>
        <v/>
      </c>
      <c r="J7147">
        <f>'DATA DASH'!J7147</f>
        <v/>
      </c>
      <c r="K7147">
        <f>'DATA DASH'!K7147</f>
        <v/>
      </c>
      <c r="L7147">
        <f>'DATA DASH'!L7147</f>
        <v/>
      </c>
      <c r="M7147">
        <f>'DATA DASH'!M7147</f>
        <v/>
      </c>
    </row>
    <row r="7148">
      <c r="A7148">
        <f>'DATA DASH'!A7148</f>
        <v/>
      </c>
      <c r="B7148">
        <f>'DATA DASH'!B7148</f>
        <v/>
      </c>
      <c r="C7148">
        <f>'DATA DASH'!C7148</f>
        <v/>
      </c>
      <c r="D7148">
        <f>'DATA DASH'!D7148</f>
        <v/>
      </c>
      <c r="E7148">
        <f>'DATA DASH'!E7148</f>
        <v/>
      </c>
      <c r="F7148">
        <f>'DATA DASH'!F7148</f>
        <v/>
      </c>
      <c r="G7148">
        <f>'DATA DASH'!G7148</f>
        <v/>
      </c>
      <c r="H7148">
        <f>'DATA DASH'!H7148</f>
        <v/>
      </c>
      <c r="I7148">
        <f>'DATA DASH'!I7148</f>
        <v/>
      </c>
      <c r="J7148">
        <f>'DATA DASH'!J7148</f>
        <v/>
      </c>
      <c r="K7148">
        <f>'DATA DASH'!K7148</f>
        <v/>
      </c>
      <c r="L7148">
        <f>'DATA DASH'!L7148</f>
        <v/>
      </c>
      <c r="M7148">
        <f>'DATA DASH'!M7148</f>
        <v/>
      </c>
    </row>
    <row r="7149">
      <c r="A7149">
        <f>'DATA DASH'!A7149</f>
        <v/>
      </c>
      <c r="B7149">
        <f>'DATA DASH'!B7149</f>
        <v/>
      </c>
      <c r="C7149">
        <f>'DATA DASH'!C7149</f>
        <v/>
      </c>
      <c r="D7149">
        <f>'DATA DASH'!D7149</f>
        <v/>
      </c>
      <c r="E7149">
        <f>'DATA DASH'!E7149</f>
        <v/>
      </c>
      <c r="F7149">
        <f>'DATA DASH'!F7149</f>
        <v/>
      </c>
      <c r="G7149">
        <f>'DATA DASH'!G7149</f>
        <v/>
      </c>
      <c r="H7149">
        <f>'DATA DASH'!H7149</f>
        <v/>
      </c>
      <c r="I7149">
        <f>'DATA DASH'!I7149</f>
        <v/>
      </c>
      <c r="J7149">
        <f>'DATA DASH'!J7149</f>
        <v/>
      </c>
      <c r="K7149">
        <f>'DATA DASH'!K7149</f>
        <v/>
      </c>
      <c r="L7149">
        <f>'DATA DASH'!L7149</f>
        <v/>
      </c>
      <c r="M7149">
        <f>'DATA DASH'!M7149</f>
        <v/>
      </c>
    </row>
    <row r="7150">
      <c r="A7150">
        <f>'DATA DASH'!A7150</f>
        <v/>
      </c>
      <c r="B7150">
        <f>'DATA DASH'!B7150</f>
        <v/>
      </c>
      <c r="C7150">
        <f>'DATA DASH'!C7150</f>
        <v/>
      </c>
      <c r="D7150">
        <f>'DATA DASH'!D7150</f>
        <v/>
      </c>
      <c r="E7150">
        <f>'DATA DASH'!E7150</f>
        <v/>
      </c>
      <c r="F7150">
        <f>'DATA DASH'!F7150</f>
        <v/>
      </c>
      <c r="G7150">
        <f>'DATA DASH'!G7150</f>
        <v/>
      </c>
      <c r="H7150">
        <f>'DATA DASH'!H7150</f>
        <v/>
      </c>
      <c r="I7150">
        <f>'DATA DASH'!I7150</f>
        <v/>
      </c>
      <c r="J7150">
        <f>'DATA DASH'!J7150</f>
        <v/>
      </c>
      <c r="K7150">
        <f>'DATA DASH'!K7150</f>
        <v/>
      </c>
      <c r="L7150">
        <f>'DATA DASH'!L7150</f>
        <v/>
      </c>
      <c r="M7150">
        <f>'DATA DASH'!M7150</f>
        <v/>
      </c>
    </row>
    <row r="7151">
      <c r="A7151">
        <f>'DATA DASH'!A7151</f>
        <v/>
      </c>
      <c r="B7151">
        <f>'DATA DASH'!B7151</f>
        <v/>
      </c>
      <c r="C7151">
        <f>'DATA DASH'!C7151</f>
        <v/>
      </c>
      <c r="D7151">
        <f>'DATA DASH'!D7151</f>
        <v/>
      </c>
      <c r="E7151">
        <f>'DATA DASH'!E7151</f>
        <v/>
      </c>
      <c r="F7151">
        <f>'DATA DASH'!F7151</f>
        <v/>
      </c>
      <c r="G7151">
        <f>'DATA DASH'!G7151</f>
        <v/>
      </c>
      <c r="H7151">
        <f>'DATA DASH'!H7151</f>
        <v/>
      </c>
      <c r="I7151">
        <f>'DATA DASH'!I7151</f>
        <v/>
      </c>
      <c r="J7151">
        <f>'DATA DASH'!J7151</f>
        <v/>
      </c>
      <c r="K7151">
        <f>'DATA DASH'!K7151</f>
        <v/>
      </c>
      <c r="L7151">
        <f>'DATA DASH'!L7151</f>
        <v/>
      </c>
      <c r="M7151">
        <f>'DATA DASH'!M7151</f>
        <v/>
      </c>
    </row>
    <row r="7152">
      <c r="A7152">
        <f>'DATA DASH'!A7152</f>
        <v/>
      </c>
      <c r="B7152">
        <f>'DATA DASH'!B7152</f>
        <v/>
      </c>
      <c r="C7152">
        <f>'DATA DASH'!C7152</f>
        <v/>
      </c>
      <c r="D7152">
        <f>'DATA DASH'!D7152</f>
        <v/>
      </c>
      <c r="E7152">
        <f>'DATA DASH'!E7152</f>
        <v/>
      </c>
      <c r="F7152">
        <f>'DATA DASH'!F7152</f>
        <v/>
      </c>
      <c r="G7152">
        <f>'DATA DASH'!G7152</f>
        <v/>
      </c>
      <c r="H7152">
        <f>'DATA DASH'!H7152</f>
        <v/>
      </c>
      <c r="I7152">
        <f>'DATA DASH'!I7152</f>
        <v/>
      </c>
      <c r="J7152">
        <f>'DATA DASH'!J7152</f>
        <v/>
      </c>
      <c r="K7152">
        <f>'DATA DASH'!K7152</f>
        <v/>
      </c>
      <c r="L7152">
        <f>'DATA DASH'!L7152</f>
        <v/>
      </c>
      <c r="M7152">
        <f>'DATA DASH'!M7152</f>
        <v/>
      </c>
    </row>
    <row r="7153">
      <c r="A7153">
        <f>'DATA DASH'!A7153</f>
        <v/>
      </c>
      <c r="B7153">
        <f>'DATA DASH'!B7153</f>
        <v/>
      </c>
      <c r="C7153">
        <f>'DATA DASH'!C7153</f>
        <v/>
      </c>
      <c r="D7153">
        <f>'DATA DASH'!D7153</f>
        <v/>
      </c>
      <c r="E7153">
        <f>'DATA DASH'!E7153</f>
        <v/>
      </c>
      <c r="F7153">
        <f>'DATA DASH'!F7153</f>
        <v/>
      </c>
      <c r="G7153">
        <f>'DATA DASH'!G7153</f>
        <v/>
      </c>
      <c r="H7153">
        <f>'DATA DASH'!H7153</f>
        <v/>
      </c>
      <c r="I7153">
        <f>'DATA DASH'!I7153</f>
        <v/>
      </c>
      <c r="J7153">
        <f>'DATA DASH'!J7153</f>
        <v/>
      </c>
      <c r="K7153">
        <f>'DATA DASH'!K7153</f>
        <v/>
      </c>
      <c r="L7153">
        <f>'DATA DASH'!L7153</f>
        <v/>
      </c>
      <c r="M7153">
        <f>'DATA DASH'!M7153</f>
        <v/>
      </c>
    </row>
    <row r="7154">
      <c r="A7154">
        <f>'DATA DASH'!A7154</f>
        <v/>
      </c>
      <c r="B7154">
        <f>'DATA DASH'!B7154</f>
        <v/>
      </c>
      <c r="C7154">
        <f>'DATA DASH'!C7154</f>
        <v/>
      </c>
      <c r="D7154">
        <f>'DATA DASH'!D7154</f>
        <v/>
      </c>
      <c r="E7154">
        <f>'DATA DASH'!E7154</f>
        <v/>
      </c>
      <c r="F7154">
        <f>'DATA DASH'!F7154</f>
        <v/>
      </c>
      <c r="G7154">
        <f>'DATA DASH'!G7154</f>
        <v/>
      </c>
      <c r="H7154">
        <f>'DATA DASH'!H7154</f>
        <v/>
      </c>
      <c r="I7154">
        <f>'DATA DASH'!I7154</f>
        <v/>
      </c>
      <c r="J7154">
        <f>'DATA DASH'!J7154</f>
        <v/>
      </c>
      <c r="K7154">
        <f>'DATA DASH'!K7154</f>
        <v/>
      </c>
      <c r="L7154">
        <f>'DATA DASH'!L7154</f>
        <v/>
      </c>
      <c r="M7154">
        <f>'DATA DASH'!M7154</f>
        <v/>
      </c>
    </row>
    <row r="7155">
      <c r="A7155">
        <f>'DATA DASH'!A7155</f>
        <v/>
      </c>
      <c r="B7155">
        <f>'DATA DASH'!B7155</f>
        <v/>
      </c>
      <c r="C7155">
        <f>'DATA DASH'!C7155</f>
        <v/>
      </c>
      <c r="D7155">
        <f>'DATA DASH'!D7155</f>
        <v/>
      </c>
      <c r="E7155">
        <f>'DATA DASH'!E7155</f>
        <v/>
      </c>
      <c r="F7155">
        <f>'DATA DASH'!F7155</f>
        <v/>
      </c>
      <c r="G7155">
        <f>'DATA DASH'!G7155</f>
        <v/>
      </c>
      <c r="H7155">
        <f>'DATA DASH'!H7155</f>
        <v/>
      </c>
      <c r="I7155">
        <f>'DATA DASH'!I7155</f>
        <v/>
      </c>
      <c r="J7155">
        <f>'DATA DASH'!J7155</f>
        <v/>
      </c>
      <c r="K7155">
        <f>'DATA DASH'!K7155</f>
        <v/>
      </c>
      <c r="L7155">
        <f>'DATA DASH'!L7155</f>
        <v/>
      </c>
      <c r="M7155">
        <f>'DATA DASH'!M7155</f>
        <v/>
      </c>
    </row>
    <row r="7156">
      <c r="A7156">
        <f>'DATA DASH'!A7156</f>
        <v/>
      </c>
      <c r="B7156">
        <f>'DATA DASH'!B7156</f>
        <v/>
      </c>
      <c r="C7156">
        <f>'DATA DASH'!C7156</f>
        <v/>
      </c>
      <c r="D7156">
        <f>'DATA DASH'!D7156</f>
        <v/>
      </c>
      <c r="E7156">
        <f>'DATA DASH'!E7156</f>
        <v/>
      </c>
      <c r="F7156">
        <f>'DATA DASH'!F7156</f>
        <v/>
      </c>
      <c r="G7156">
        <f>'DATA DASH'!G7156</f>
        <v/>
      </c>
      <c r="H7156">
        <f>'DATA DASH'!H7156</f>
        <v/>
      </c>
      <c r="I7156">
        <f>'DATA DASH'!I7156</f>
        <v/>
      </c>
      <c r="J7156">
        <f>'DATA DASH'!J7156</f>
        <v/>
      </c>
      <c r="K7156">
        <f>'DATA DASH'!K7156</f>
        <v/>
      </c>
      <c r="L7156">
        <f>'DATA DASH'!L7156</f>
        <v/>
      </c>
      <c r="M7156">
        <f>'DATA DASH'!M7156</f>
        <v/>
      </c>
    </row>
    <row r="7157">
      <c r="A7157">
        <f>'DATA DASH'!A7157</f>
        <v/>
      </c>
      <c r="B7157">
        <f>'DATA DASH'!B7157</f>
        <v/>
      </c>
      <c r="C7157">
        <f>'DATA DASH'!C7157</f>
        <v/>
      </c>
      <c r="D7157">
        <f>'DATA DASH'!D7157</f>
        <v/>
      </c>
      <c r="E7157">
        <f>'DATA DASH'!E7157</f>
        <v/>
      </c>
      <c r="F7157">
        <f>'DATA DASH'!F7157</f>
        <v/>
      </c>
      <c r="G7157">
        <f>'DATA DASH'!G7157</f>
        <v/>
      </c>
      <c r="H7157">
        <f>'DATA DASH'!H7157</f>
        <v/>
      </c>
      <c r="I7157">
        <f>'DATA DASH'!I7157</f>
        <v/>
      </c>
      <c r="J7157">
        <f>'DATA DASH'!J7157</f>
        <v/>
      </c>
      <c r="K7157">
        <f>'DATA DASH'!K7157</f>
        <v/>
      </c>
      <c r="L7157">
        <f>'DATA DASH'!L7157</f>
        <v/>
      </c>
      <c r="M7157">
        <f>'DATA DASH'!M7157</f>
        <v/>
      </c>
    </row>
    <row r="7158">
      <c r="A7158">
        <f>'DATA DASH'!A7158</f>
        <v/>
      </c>
      <c r="B7158">
        <f>'DATA DASH'!B7158</f>
        <v/>
      </c>
      <c r="C7158">
        <f>'DATA DASH'!C7158</f>
        <v/>
      </c>
      <c r="D7158">
        <f>'DATA DASH'!D7158</f>
        <v/>
      </c>
      <c r="E7158">
        <f>'DATA DASH'!E7158</f>
        <v/>
      </c>
      <c r="F7158">
        <f>'DATA DASH'!F7158</f>
        <v/>
      </c>
      <c r="G7158">
        <f>'DATA DASH'!G7158</f>
        <v/>
      </c>
      <c r="H7158">
        <f>'DATA DASH'!H7158</f>
        <v/>
      </c>
      <c r="I7158">
        <f>'DATA DASH'!I7158</f>
        <v/>
      </c>
      <c r="J7158">
        <f>'DATA DASH'!J7158</f>
        <v/>
      </c>
      <c r="K7158">
        <f>'DATA DASH'!K7158</f>
        <v/>
      </c>
      <c r="L7158">
        <f>'DATA DASH'!L7158</f>
        <v/>
      </c>
      <c r="M7158">
        <f>'DATA DASH'!M7158</f>
        <v/>
      </c>
    </row>
    <row r="7159">
      <c r="A7159">
        <f>'DATA DASH'!A7159</f>
        <v/>
      </c>
      <c r="B7159">
        <f>'DATA DASH'!B7159</f>
        <v/>
      </c>
      <c r="C7159">
        <f>'DATA DASH'!C7159</f>
        <v/>
      </c>
      <c r="D7159">
        <f>'DATA DASH'!D7159</f>
        <v/>
      </c>
      <c r="E7159">
        <f>'DATA DASH'!E7159</f>
        <v/>
      </c>
      <c r="F7159">
        <f>'DATA DASH'!F7159</f>
        <v/>
      </c>
      <c r="G7159">
        <f>'DATA DASH'!G7159</f>
        <v/>
      </c>
      <c r="H7159">
        <f>'DATA DASH'!H7159</f>
        <v/>
      </c>
      <c r="I7159">
        <f>'DATA DASH'!I7159</f>
        <v/>
      </c>
      <c r="J7159">
        <f>'DATA DASH'!J7159</f>
        <v/>
      </c>
      <c r="K7159">
        <f>'DATA DASH'!K7159</f>
        <v/>
      </c>
      <c r="L7159">
        <f>'DATA DASH'!L7159</f>
        <v/>
      </c>
      <c r="M7159">
        <f>'DATA DASH'!M7159</f>
        <v/>
      </c>
    </row>
    <row r="7160">
      <c r="A7160">
        <f>'DATA DASH'!A7160</f>
        <v/>
      </c>
      <c r="B7160">
        <f>'DATA DASH'!B7160</f>
        <v/>
      </c>
      <c r="C7160">
        <f>'DATA DASH'!C7160</f>
        <v/>
      </c>
      <c r="D7160">
        <f>'DATA DASH'!D7160</f>
        <v/>
      </c>
      <c r="E7160">
        <f>'DATA DASH'!E7160</f>
        <v/>
      </c>
      <c r="F7160">
        <f>'DATA DASH'!F7160</f>
        <v/>
      </c>
      <c r="G7160">
        <f>'DATA DASH'!G7160</f>
        <v/>
      </c>
      <c r="H7160">
        <f>'DATA DASH'!H7160</f>
        <v/>
      </c>
      <c r="I7160">
        <f>'DATA DASH'!I7160</f>
        <v/>
      </c>
      <c r="J7160">
        <f>'DATA DASH'!J7160</f>
        <v/>
      </c>
      <c r="K7160">
        <f>'DATA DASH'!K7160</f>
        <v/>
      </c>
      <c r="L7160">
        <f>'DATA DASH'!L7160</f>
        <v/>
      </c>
      <c r="M7160">
        <f>'DATA DASH'!M7160</f>
        <v/>
      </c>
    </row>
    <row r="7161">
      <c r="A7161">
        <f>'DATA DASH'!A7161</f>
        <v/>
      </c>
      <c r="B7161">
        <f>'DATA DASH'!B7161</f>
        <v/>
      </c>
      <c r="C7161">
        <f>'DATA DASH'!C7161</f>
        <v/>
      </c>
      <c r="D7161">
        <f>'DATA DASH'!D7161</f>
        <v/>
      </c>
      <c r="E7161">
        <f>'DATA DASH'!E7161</f>
        <v/>
      </c>
      <c r="F7161">
        <f>'DATA DASH'!F7161</f>
        <v/>
      </c>
      <c r="G7161">
        <f>'DATA DASH'!G7161</f>
        <v/>
      </c>
      <c r="H7161">
        <f>'DATA DASH'!H7161</f>
        <v/>
      </c>
      <c r="I7161">
        <f>'DATA DASH'!I7161</f>
        <v/>
      </c>
      <c r="J7161">
        <f>'DATA DASH'!J7161</f>
        <v/>
      </c>
      <c r="K7161">
        <f>'DATA DASH'!K7161</f>
        <v/>
      </c>
      <c r="L7161">
        <f>'DATA DASH'!L7161</f>
        <v/>
      </c>
      <c r="M7161">
        <f>'DATA DASH'!M7161</f>
        <v/>
      </c>
    </row>
    <row r="7162">
      <c r="A7162">
        <f>'DATA DASH'!A7162</f>
        <v/>
      </c>
      <c r="B7162">
        <f>'DATA DASH'!B7162</f>
        <v/>
      </c>
      <c r="C7162">
        <f>'DATA DASH'!C7162</f>
        <v/>
      </c>
      <c r="D7162">
        <f>'DATA DASH'!D7162</f>
        <v/>
      </c>
      <c r="E7162">
        <f>'DATA DASH'!E7162</f>
        <v/>
      </c>
      <c r="F7162">
        <f>'DATA DASH'!F7162</f>
        <v/>
      </c>
      <c r="G7162">
        <f>'DATA DASH'!G7162</f>
        <v/>
      </c>
      <c r="H7162">
        <f>'DATA DASH'!H7162</f>
        <v/>
      </c>
      <c r="I7162">
        <f>'DATA DASH'!I7162</f>
        <v/>
      </c>
      <c r="J7162">
        <f>'DATA DASH'!J7162</f>
        <v/>
      </c>
      <c r="K7162">
        <f>'DATA DASH'!K7162</f>
        <v/>
      </c>
      <c r="L7162">
        <f>'DATA DASH'!L7162</f>
        <v/>
      </c>
      <c r="M7162">
        <f>'DATA DASH'!M7162</f>
        <v/>
      </c>
    </row>
    <row r="7163">
      <c r="A7163">
        <f>'DATA DASH'!A7163</f>
        <v/>
      </c>
      <c r="B7163">
        <f>'DATA DASH'!B7163</f>
        <v/>
      </c>
      <c r="C7163">
        <f>'DATA DASH'!C7163</f>
        <v/>
      </c>
      <c r="D7163">
        <f>'DATA DASH'!D7163</f>
        <v/>
      </c>
      <c r="E7163">
        <f>'DATA DASH'!E7163</f>
        <v/>
      </c>
      <c r="F7163">
        <f>'DATA DASH'!F7163</f>
        <v/>
      </c>
      <c r="G7163">
        <f>'DATA DASH'!G7163</f>
        <v/>
      </c>
      <c r="H7163">
        <f>'DATA DASH'!H7163</f>
        <v/>
      </c>
      <c r="I7163">
        <f>'DATA DASH'!I7163</f>
        <v/>
      </c>
      <c r="J7163">
        <f>'DATA DASH'!J7163</f>
        <v/>
      </c>
      <c r="K7163">
        <f>'DATA DASH'!K7163</f>
        <v/>
      </c>
      <c r="L7163">
        <f>'DATA DASH'!L7163</f>
        <v/>
      </c>
      <c r="M7163">
        <f>'DATA DASH'!M7163</f>
        <v/>
      </c>
    </row>
    <row r="7164">
      <c r="A7164">
        <f>'DATA DASH'!A7164</f>
        <v/>
      </c>
      <c r="B7164">
        <f>'DATA DASH'!B7164</f>
        <v/>
      </c>
      <c r="C7164">
        <f>'DATA DASH'!C7164</f>
        <v/>
      </c>
      <c r="D7164">
        <f>'DATA DASH'!D7164</f>
        <v/>
      </c>
      <c r="E7164">
        <f>'DATA DASH'!E7164</f>
        <v/>
      </c>
      <c r="F7164">
        <f>'DATA DASH'!F7164</f>
        <v/>
      </c>
      <c r="G7164">
        <f>'DATA DASH'!G7164</f>
        <v/>
      </c>
      <c r="H7164">
        <f>'DATA DASH'!H7164</f>
        <v/>
      </c>
      <c r="I7164">
        <f>'DATA DASH'!I7164</f>
        <v/>
      </c>
      <c r="J7164">
        <f>'DATA DASH'!J7164</f>
        <v/>
      </c>
      <c r="K7164">
        <f>'DATA DASH'!K7164</f>
        <v/>
      </c>
      <c r="L7164">
        <f>'DATA DASH'!L7164</f>
        <v/>
      </c>
      <c r="M7164">
        <f>'DATA DASH'!M7164</f>
        <v/>
      </c>
    </row>
    <row r="7165">
      <c r="A7165">
        <f>'DATA DASH'!A7165</f>
        <v/>
      </c>
      <c r="B7165">
        <f>'DATA DASH'!B7165</f>
        <v/>
      </c>
      <c r="C7165">
        <f>'DATA DASH'!C7165</f>
        <v/>
      </c>
      <c r="D7165">
        <f>'DATA DASH'!D7165</f>
        <v/>
      </c>
      <c r="E7165">
        <f>'DATA DASH'!E7165</f>
        <v/>
      </c>
      <c r="F7165">
        <f>'DATA DASH'!F7165</f>
        <v/>
      </c>
      <c r="G7165">
        <f>'DATA DASH'!G7165</f>
        <v/>
      </c>
      <c r="H7165">
        <f>'DATA DASH'!H7165</f>
        <v/>
      </c>
      <c r="I7165">
        <f>'DATA DASH'!I7165</f>
        <v/>
      </c>
      <c r="J7165">
        <f>'DATA DASH'!J7165</f>
        <v/>
      </c>
      <c r="K7165">
        <f>'DATA DASH'!K7165</f>
        <v/>
      </c>
      <c r="L7165">
        <f>'DATA DASH'!L7165</f>
        <v/>
      </c>
      <c r="M7165">
        <f>'DATA DASH'!M7165</f>
        <v/>
      </c>
    </row>
    <row r="7166">
      <c r="A7166">
        <f>'DATA DASH'!A7166</f>
        <v/>
      </c>
      <c r="B7166">
        <f>'DATA DASH'!B7166</f>
        <v/>
      </c>
      <c r="C7166">
        <f>'DATA DASH'!C7166</f>
        <v/>
      </c>
      <c r="D7166">
        <f>'DATA DASH'!D7166</f>
        <v/>
      </c>
      <c r="E7166">
        <f>'DATA DASH'!E7166</f>
        <v/>
      </c>
      <c r="F7166">
        <f>'DATA DASH'!F7166</f>
        <v/>
      </c>
      <c r="G7166">
        <f>'DATA DASH'!G7166</f>
        <v/>
      </c>
      <c r="H7166">
        <f>'DATA DASH'!H7166</f>
        <v/>
      </c>
      <c r="I7166">
        <f>'DATA DASH'!I7166</f>
        <v/>
      </c>
      <c r="J7166">
        <f>'DATA DASH'!J7166</f>
        <v/>
      </c>
      <c r="K7166">
        <f>'DATA DASH'!K7166</f>
        <v/>
      </c>
      <c r="L7166">
        <f>'DATA DASH'!L7166</f>
        <v/>
      </c>
      <c r="M7166">
        <f>'DATA DASH'!M7166</f>
        <v/>
      </c>
    </row>
    <row r="7167">
      <c r="A7167">
        <f>'DATA DASH'!A7167</f>
        <v/>
      </c>
      <c r="B7167">
        <f>'DATA DASH'!B7167</f>
        <v/>
      </c>
      <c r="C7167">
        <f>'DATA DASH'!C7167</f>
        <v/>
      </c>
      <c r="D7167">
        <f>'DATA DASH'!D7167</f>
        <v/>
      </c>
      <c r="E7167">
        <f>'DATA DASH'!E7167</f>
        <v/>
      </c>
      <c r="F7167">
        <f>'DATA DASH'!F7167</f>
        <v/>
      </c>
      <c r="G7167">
        <f>'DATA DASH'!G7167</f>
        <v/>
      </c>
      <c r="H7167">
        <f>'DATA DASH'!H7167</f>
        <v/>
      </c>
      <c r="I7167">
        <f>'DATA DASH'!I7167</f>
        <v/>
      </c>
      <c r="J7167">
        <f>'DATA DASH'!J7167</f>
        <v/>
      </c>
      <c r="K7167">
        <f>'DATA DASH'!K7167</f>
        <v/>
      </c>
      <c r="L7167">
        <f>'DATA DASH'!L7167</f>
        <v/>
      </c>
      <c r="M7167">
        <f>'DATA DASH'!M7167</f>
        <v/>
      </c>
    </row>
    <row r="7168">
      <c r="A7168">
        <f>'DATA DASH'!A7168</f>
        <v/>
      </c>
      <c r="B7168">
        <f>'DATA DASH'!B7168</f>
        <v/>
      </c>
      <c r="C7168">
        <f>'DATA DASH'!C7168</f>
        <v/>
      </c>
      <c r="D7168">
        <f>'DATA DASH'!D7168</f>
        <v/>
      </c>
      <c r="E7168">
        <f>'DATA DASH'!E7168</f>
        <v/>
      </c>
      <c r="F7168">
        <f>'DATA DASH'!F7168</f>
        <v/>
      </c>
      <c r="G7168">
        <f>'DATA DASH'!G7168</f>
        <v/>
      </c>
      <c r="H7168">
        <f>'DATA DASH'!H7168</f>
        <v/>
      </c>
      <c r="I7168">
        <f>'DATA DASH'!I7168</f>
        <v/>
      </c>
      <c r="J7168">
        <f>'DATA DASH'!J7168</f>
        <v/>
      </c>
      <c r="K7168">
        <f>'DATA DASH'!K7168</f>
        <v/>
      </c>
      <c r="L7168">
        <f>'DATA DASH'!L7168</f>
        <v/>
      </c>
      <c r="M7168">
        <f>'DATA DASH'!M7168</f>
        <v/>
      </c>
    </row>
    <row r="7169">
      <c r="A7169">
        <f>'DATA DASH'!A7169</f>
        <v/>
      </c>
      <c r="B7169">
        <f>'DATA DASH'!B7169</f>
        <v/>
      </c>
      <c r="C7169">
        <f>'DATA DASH'!C7169</f>
        <v/>
      </c>
      <c r="D7169">
        <f>'DATA DASH'!D7169</f>
        <v/>
      </c>
      <c r="E7169">
        <f>'DATA DASH'!E7169</f>
        <v/>
      </c>
      <c r="F7169">
        <f>'DATA DASH'!F7169</f>
        <v/>
      </c>
      <c r="G7169">
        <f>'DATA DASH'!G7169</f>
        <v/>
      </c>
      <c r="H7169">
        <f>'DATA DASH'!H7169</f>
        <v/>
      </c>
      <c r="I7169">
        <f>'DATA DASH'!I7169</f>
        <v/>
      </c>
      <c r="J7169">
        <f>'DATA DASH'!J7169</f>
        <v/>
      </c>
      <c r="K7169">
        <f>'DATA DASH'!K7169</f>
        <v/>
      </c>
      <c r="L7169">
        <f>'DATA DASH'!L7169</f>
        <v/>
      </c>
      <c r="M7169">
        <f>'DATA DASH'!M7169</f>
        <v/>
      </c>
    </row>
    <row r="7170">
      <c r="A7170">
        <f>'DATA DASH'!A7170</f>
        <v/>
      </c>
      <c r="B7170">
        <f>'DATA DASH'!B7170</f>
        <v/>
      </c>
      <c r="C7170">
        <f>'DATA DASH'!C7170</f>
        <v/>
      </c>
      <c r="D7170">
        <f>'DATA DASH'!D7170</f>
        <v/>
      </c>
      <c r="E7170">
        <f>'DATA DASH'!E7170</f>
        <v/>
      </c>
      <c r="F7170">
        <f>'DATA DASH'!F7170</f>
        <v/>
      </c>
      <c r="G7170">
        <f>'DATA DASH'!G7170</f>
        <v/>
      </c>
      <c r="H7170">
        <f>'DATA DASH'!H7170</f>
        <v/>
      </c>
      <c r="I7170">
        <f>'DATA DASH'!I7170</f>
        <v/>
      </c>
      <c r="J7170">
        <f>'DATA DASH'!J7170</f>
        <v/>
      </c>
      <c r="K7170">
        <f>'DATA DASH'!K7170</f>
        <v/>
      </c>
      <c r="L7170">
        <f>'DATA DASH'!L7170</f>
        <v/>
      </c>
      <c r="M7170">
        <f>'DATA DASH'!M7170</f>
        <v/>
      </c>
    </row>
    <row r="7171">
      <c r="A7171">
        <f>'DATA DASH'!A7171</f>
        <v/>
      </c>
      <c r="B7171">
        <f>'DATA DASH'!B7171</f>
        <v/>
      </c>
      <c r="C7171">
        <f>'DATA DASH'!C7171</f>
        <v/>
      </c>
      <c r="D7171">
        <f>'DATA DASH'!D7171</f>
        <v/>
      </c>
      <c r="E7171">
        <f>'DATA DASH'!E7171</f>
        <v/>
      </c>
      <c r="F7171">
        <f>'DATA DASH'!F7171</f>
        <v/>
      </c>
      <c r="G7171">
        <f>'DATA DASH'!G7171</f>
        <v/>
      </c>
      <c r="H7171">
        <f>'DATA DASH'!H7171</f>
        <v/>
      </c>
      <c r="I7171">
        <f>'DATA DASH'!I7171</f>
        <v/>
      </c>
      <c r="J7171">
        <f>'DATA DASH'!J7171</f>
        <v/>
      </c>
      <c r="K7171">
        <f>'DATA DASH'!K7171</f>
        <v/>
      </c>
      <c r="L7171">
        <f>'DATA DASH'!L7171</f>
        <v/>
      </c>
      <c r="M7171">
        <f>'DATA DASH'!M7171</f>
        <v/>
      </c>
    </row>
    <row r="7172">
      <c r="A7172">
        <f>'DATA DASH'!A7172</f>
        <v/>
      </c>
      <c r="B7172">
        <f>'DATA DASH'!B7172</f>
        <v/>
      </c>
      <c r="C7172">
        <f>'DATA DASH'!C7172</f>
        <v/>
      </c>
      <c r="D7172">
        <f>'DATA DASH'!D7172</f>
        <v/>
      </c>
      <c r="E7172">
        <f>'DATA DASH'!E7172</f>
        <v/>
      </c>
      <c r="F7172">
        <f>'DATA DASH'!F7172</f>
        <v/>
      </c>
      <c r="G7172">
        <f>'DATA DASH'!G7172</f>
        <v/>
      </c>
      <c r="H7172">
        <f>'DATA DASH'!H7172</f>
        <v/>
      </c>
      <c r="I7172">
        <f>'DATA DASH'!I7172</f>
        <v/>
      </c>
      <c r="J7172">
        <f>'DATA DASH'!J7172</f>
        <v/>
      </c>
      <c r="K7172">
        <f>'DATA DASH'!K7172</f>
        <v/>
      </c>
      <c r="L7172">
        <f>'DATA DASH'!L7172</f>
        <v/>
      </c>
      <c r="M7172">
        <f>'DATA DASH'!M7172</f>
        <v/>
      </c>
    </row>
    <row r="7173">
      <c r="A7173">
        <f>'DATA DASH'!A7173</f>
        <v/>
      </c>
      <c r="B7173">
        <f>'DATA DASH'!B7173</f>
        <v/>
      </c>
      <c r="C7173">
        <f>'DATA DASH'!C7173</f>
        <v/>
      </c>
      <c r="D7173">
        <f>'DATA DASH'!D7173</f>
        <v/>
      </c>
      <c r="E7173">
        <f>'DATA DASH'!E7173</f>
        <v/>
      </c>
      <c r="F7173">
        <f>'DATA DASH'!F7173</f>
        <v/>
      </c>
      <c r="G7173">
        <f>'DATA DASH'!G7173</f>
        <v/>
      </c>
      <c r="H7173">
        <f>'DATA DASH'!H7173</f>
        <v/>
      </c>
      <c r="I7173">
        <f>'DATA DASH'!I7173</f>
        <v/>
      </c>
      <c r="J7173">
        <f>'DATA DASH'!J7173</f>
        <v/>
      </c>
      <c r="K7173">
        <f>'DATA DASH'!K7173</f>
        <v/>
      </c>
      <c r="L7173">
        <f>'DATA DASH'!L7173</f>
        <v/>
      </c>
      <c r="M7173">
        <f>'DATA DASH'!M7173</f>
        <v/>
      </c>
    </row>
    <row r="7174">
      <c r="A7174">
        <f>'DATA DASH'!A7174</f>
        <v/>
      </c>
      <c r="B7174">
        <f>'DATA DASH'!B7174</f>
        <v/>
      </c>
      <c r="C7174">
        <f>'DATA DASH'!C7174</f>
        <v/>
      </c>
      <c r="D7174">
        <f>'DATA DASH'!D7174</f>
        <v/>
      </c>
      <c r="E7174">
        <f>'DATA DASH'!E7174</f>
        <v/>
      </c>
      <c r="F7174">
        <f>'DATA DASH'!F7174</f>
        <v/>
      </c>
      <c r="G7174">
        <f>'DATA DASH'!G7174</f>
        <v/>
      </c>
      <c r="H7174">
        <f>'DATA DASH'!H7174</f>
        <v/>
      </c>
      <c r="I7174">
        <f>'DATA DASH'!I7174</f>
        <v/>
      </c>
      <c r="J7174">
        <f>'DATA DASH'!J7174</f>
        <v/>
      </c>
      <c r="K7174">
        <f>'DATA DASH'!K7174</f>
        <v/>
      </c>
      <c r="L7174">
        <f>'DATA DASH'!L7174</f>
        <v/>
      </c>
      <c r="M7174">
        <f>'DATA DASH'!M7174</f>
        <v/>
      </c>
    </row>
    <row r="7175">
      <c r="A7175">
        <f>'DATA DASH'!A7175</f>
        <v/>
      </c>
      <c r="B7175">
        <f>'DATA DASH'!B7175</f>
        <v/>
      </c>
      <c r="C7175">
        <f>'DATA DASH'!C7175</f>
        <v/>
      </c>
      <c r="D7175">
        <f>'DATA DASH'!D7175</f>
        <v/>
      </c>
      <c r="E7175">
        <f>'DATA DASH'!E7175</f>
        <v/>
      </c>
      <c r="F7175">
        <f>'DATA DASH'!F7175</f>
        <v/>
      </c>
      <c r="G7175">
        <f>'DATA DASH'!G7175</f>
        <v/>
      </c>
      <c r="H7175">
        <f>'DATA DASH'!H7175</f>
        <v/>
      </c>
      <c r="I7175">
        <f>'DATA DASH'!I7175</f>
        <v/>
      </c>
      <c r="J7175">
        <f>'DATA DASH'!J7175</f>
        <v/>
      </c>
      <c r="K7175">
        <f>'DATA DASH'!K7175</f>
        <v/>
      </c>
      <c r="L7175">
        <f>'DATA DASH'!L7175</f>
        <v/>
      </c>
      <c r="M7175">
        <f>'DATA DASH'!M7175</f>
        <v/>
      </c>
    </row>
    <row r="7176">
      <c r="A7176">
        <f>'DATA DASH'!A7176</f>
        <v/>
      </c>
      <c r="B7176">
        <f>'DATA DASH'!B7176</f>
        <v/>
      </c>
      <c r="C7176">
        <f>'DATA DASH'!C7176</f>
        <v/>
      </c>
      <c r="D7176">
        <f>'DATA DASH'!D7176</f>
        <v/>
      </c>
      <c r="E7176">
        <f>'DATA DASH'!E7176</f>
        <v/>
      </c>
      <c r="F7176">
        <f>'DATA DASH'!F7176</f>
        <v/>
      </c>
      <c r="G7176">
        <f>'DATA DASH'!G7176</f>
        <v/>
      </c>
      <c r="H7176">
        <f>'DATA DASH'!H7176</f>
        <v/>
      </c>
      <c r="I7176">
        <f>'DATA DASH'!I7176</f>
        <v/>
      </c>
      <c r="J7176">
        <f>'DATA DASH'!J7176</f>
        <v/>
      </c>
      <c r="K7176">
        <f>'DATA DASH'!K7176</f>
        <v/>
      </c>
      <c r="L7176">
        <f>'DATA DASH'!L7176</f>
        <v/>
      </c>
      <c r="M7176">
        <f>'DATA DASH'!M7176</f>
        <v/>
      </c>
    </row>
    <row r="7177">
      <c r="A7177">
        <f>'DATA DASH'!A7177</f>
        <v/>
      </c>
      <c r="B7177">
        <f>'DATA DASH'!B7177</f>
        <v/>
      </c>
      <c r="C7177">
        <f>'DATA DASH'!C7177</f>
        <v/>
      </c>
      <c r="D7177">
        <f>'DATA DASH'!D7177</f>
        <v/>
      </c>
      <c r="E7177">
        <f>'DATA DASH'!E7177</f>
        <v/>
      </c>
      <c r="F7177">
        <f>'DATA DASH'!F7177</f>
        <v/>
      </c>
      <c r="G7177">
        <f>'DATA DASH'!G7177</f>
        <v/>
      </c>
      <c r="H7177">
        <f>'DATA DASH'!H7177</f>
        <v/>
      </c>
      <c r="I7177">
        <f>'DATA DASH'!I7177</f>
        <v/>
      </c>
      <c r="J7177">
        <f>'DATA DASH'!J7177</f>
        <v/>
      </c>
      <c r="K7177">
        <f>'DATA DASH'!K7177</f>
        <v/>
      </c>
      <c r="L7177">
        <f>'DATA DASH'!L7177</f>
        <v/>
      </c>
      <c r="M7177">
        <f>'DATA DASH'!M7177</f>
        <v/>
      </c>
    </row>
    <row r="7178">
      <c r="A7178">
        <f>'DATA DASH'!A7178</f>
        <v/>
      </c>
      <c r="B7178">
        <f>'DATA DASH'!B7178</f>
        <v/>
      </c>
      <c r="C7178">
        <f>'DATA DASH'!C7178</f>
        <v/>
      </c>
      <c r="D7178">
        <f>'DATA DASH'!D7178</f>
        <v/>
      </c>
      <c r="E7178">
        <f>'DATA DASH'!E7178</f>
        <v/>
      </c>
      <c r="F7178">
        <f>'DATA DASH'!F7178</f>
        <v/>
      </c>
      <c r="G7178">
        <f>'DATA DASH'!G7178</f>
        <v/>
      </c>
      <c r="H7178">
        <f>'DATA DASH'!H7178</f>
        <v/>
      </c>
      <c r="I7178">
        <f>'DATA DASH'!I7178</f>
        <v/>
      </c>
      <c r="J7178">
        <f>'DATA DASH'!J7178</f>
        <v/>
      </c>
      <c r="K7178">
        <f>'DATA DASH'!K7178</f>
        <v/>
      </c>
      <c r="L7178">
        <f>'DATA DASH'!L7178</f>
        <v/>
      </c>
      <c r="M7178">
        <f>'DATA DASH'!M7178</f>
        <v/>
      </c>
    </row>
    <row r="7179">
      <c r="A7179">
        <f>'DATA DASH'!A7179</f>
        <v/>
      </c>
      <c r="B7179">
        <f>'DATA DASH'!B7179</f>
        <v/>
      </c>
      <c r="C7179">
        <f>'DATA DASH'!C7179</f>
        <v/>
      </c>
      <c r="D7179">
        <f>'DATA DASH'!D7179</f>
        <v/>
      </c>
      <c r="E7179">
        <f>'DATA DASH'!E7179</f>
        <v/>
      </c>
      <c r="F7179">
        <f>'DATA DASH'!F7179</f>
        <v/>
      </c>
      <c r="G7179">
        <f>'DATA DASH'!G7179</f>
        <v/>
      </c>
      <c r="H7179">
        <f>'DATA DASH'!H7179</f>
        <v/>
      </c>
      <c r="I7179">
        <f>'DATA DASH'!I7179</f>
        <v/>
      </c>
      <c r="J7179">
        <f>'DATA DASH'!J7179</f>
        <v/>
      </c>
      <c r="K7179">
        <f>'DATA DASH'!K7179</f>
        <v/>
      </c>
      <c r="L7179">
        <f>'DATA DASH'!L7179</f>
        <v/>
      </c>
      <c r="M7179">
        <f>'DATA DASH'!M7179</f>
        <v/>
      </c>
    </row>
    <row r="7180">
      <c r="A7180">
        <f>'DATA DASH'!A7180</f>
        <v/>
      </c>
      <c r="B7180">
        <f>'DATA DASH'!B7180</f>
        <v/>
      </c>
      <c r="C7180">
        <f>'DATA DASH'!C7180</f>
        <v/>
      </c>
      <c r="D7180">
        <f>'DATA DASH'!D7180</f>
        <v/>
      </c>
      <c r="E7180">
        <f>'DATA DASH'!E7180</f>
        <v/>
      </c>
      <c r="F7180">
        <f>'DATA DASH'!F7180</f>
        <v/>
      </c>
      <c r="G7180">
        <f>'DATA DASH'!G7180</f>
        <v/>
      </c>
      <c r="H7180">
        <f>'DATA DASH'!H7180</f>
        <v/>
      </c>
      <c r="I7180">
        <f>'DATA DASH'!I7180</f>
        <v/>
      </c>
      <c r="J7180">
        <f>'DATA DASH'!J7180</f>
        <v/>
      </c>
      <c r="K7180">
        <f>'DATA DASH'!K7180</f>
        <v/>
      </c>
      <c r="L7180">
        <f>'DATA DASH'!L7180</f>
        <v/>
      </c>
      <c r="M7180">
        <f>'DATA DASH'!M7180</f>
        <v/>
      </c>
    </row>
    <row r="7181">
      <c r="A7181">
        <f>'DATA DASH'!A7181</f>
        <v/>
      </c>
      <c r="B7181">
        <f>'DATA DASH'!B7181</f>
        <v/>
      </c>
      <c r="C7181">
        <f>'DATA DASH'!C7181</f>
        <v/>
      </c>
      <c r="D7181">
        <f>'DATA DASH'!D7181</f>
        <v/>
      </c>
      <c r="E7181">
        <f>'DATA DASH'!E7181</f>
        <v/>
      </c>
      <c r="F7181">
        <f>'DATA DASH'!F7181</f>
        <v/>
      </c>
      <c r="G7181">
        <f>'DATA DASH'!G7181</f>
        <v/>
      </c>
      <c r="H7181">
        <f>'DATA DASH'!H7181</f>
        <v/>
      </c>
      <c r="I7181">
        <f>'DATA DASH'!I7181</f>
        <v/>
      </c>
      <c r="J7181">
        <f>'DATA DASH'!J7181</f>
        <v/>
      </c>
      <c r="K7181">
        <f>'DATA DASH'!K7181</f>
        <v/>
      </c>
      <c r="L7181">
        <f>'DATA DASH'!L7181</f>
        <v/>
      </c>
      <c r="M7181">
        <f>'DATA DASH'!M7181</f>
        <v/>
      </c>
    </row>
    <row r="7182">
      <c r="A7182">
        <f>'DATA DASH'!A7182</f>
        <v/>
      </c>
      <c r="B7182">
        <f>'DATA DASH'!B7182</f>
        <v/>
      </c>
      <c r="C7182">
        <f>'DATA DASH'!C7182</f>
        <v/>
      </c>
      <c r="D7182">
        <f>'DATA DASH'!D7182</f>
        <v/>
      </c>
      <c r="E7182">
        <f>'DATA DASH'!E7182</f>
        <v/>
      </c>
      <c r="F7182">
        <f>'DATA DASH'!F7182</f>
        <v/>
      </c>
      <c r="G7182">
        <f>'DATA DASH'!G7182</f>
        <v/>
      </c>
      <c r="H7182">
        <f>'DATA DASH'!H7182</f>
        <v/>
      </c>
      <c r="I7182">
        <f>'DATA DASH'!I7182</f>
        <v/>
      </c>
      <c r="J7182">
        <f>'DATA DASH'!J7182</f>
        <v/>
      </c>
      <c r="K7182">
        <f>'DATA DASH'!K7182</f>
        <v/>
      </c>
      <c r="L7182">
        <f>'DATA DASH'!L7182</f>
        <v/>
      </c>
      <c r="M7182">
        <f>'DATA DASH'!M7182</f>
        <v/>
      </c>
    </row>
    <row r="7183">
      <c r="A7183">
        <f>'DATA DASH'!A7183</f>
        <v/>
      </c>
      <c r="B7183">
        <f>'DATA DASH'!B7183</f>
        <v/>
      </c>
      <c r="C7183">
        <f>'DATA DASH'!C7183</f>
        <v/>
      </c>
      <c r="D7183">
        <f>'DATA DASH'!D7183</f>
        <v/>
      </c>
      <c r="E7183">
        <f>'DATA DASH'!E7183</f>
        <v/>
      </c>
      <c r="F7183">
        <f>'DATA DASH'!F7183</f>
        <v/>
      </c>
      <c r="G7183">
        <f>'DATA DASH'!G7183</f>
        <v/>
      </c>
      <c r="H7183">
        <f>'DATA DASH'!H7183</f>
        <v/>
      </c>
      <c r="I7183">
        <f>'DATA DASH'!I7183</f>
        <v/>
      </c>
      <c r="J7183">
        <f>'DATA DASH'!J7183</f>
        <v/>
      </c>
      <c r="K7183">
        <f>'DATA DASH'!K7183</f>
        <v/>
      </c>
      <c r="L7183">
        <f>'DATA DASH'!L7183</f>
        <v/>
      </c>
      <c r="M7183">
        <f>'DATA DASH'!M7183</f>
        <v/>
      </c>
    </row>
    <row r="7184">
      <c r="A7184">
        <f>'DATA DASH'!A7184</f>
        <v/>
      </c>
      <c r="B7184">
        <f>'DATA DASH'!B7184</f>
        <v/>
      </c>
      <c r="C7184">
        <f>'DATA DASH'!C7184</f>
        <v/>
      </c>
      <c r="D7184">
        <f>'DATA DASH'!D7184</f>
        <v/>
      </c>
      <c r="E7184">
        <f>'DATA DASH'!E7184</f>
        <v/>
      </c>
      <c r="F7184">
        <f>'DATA DASH'!F7184</f>
        <v/>
      </c>
      <c r="G7184">
        <f>'DATA DASH'!G7184</f>
        <v/>
      </c>
      <c r="H7184">
        <f>'DATA DASH'!H7184</f>
        <v/>
      </c>
      <c r="I7184">
        <f>'DATA DASH'!I7184</f>
        <v/>
      </c>
      <c r="J7184">
        <f>'DATA DASH'!J7184</f>
        <v/>
      </c>
      <c r="K7184">
        <f>'DATA DASH'!K7184</f>
        <v/>
      </c>
      <c r="L7184">
        <f>'DATA DASH'!L7184</f>
        <v/>
      </c>
      <c r="M7184">
        <f>'DATA DASH'!M7184</f>
        <v/>
      </c>
    </row>
    <row r="7185">
      <c r="A7185">
        <f>'DATA DASH'!A7185</f>
        <v/>
      </c>
      <c r="B7185">
        <f>'DATA DASH'!B7185</f>
        <v/>
      </c>
      <c r="C7185">
        <f>'DATA DASH'!C7185</f>
        <v/>
      </c>
      <c r="D7185">
        <f>'DATA DASH'!D7185</f>
        <v/>
      </c>
      <c r="E7185">
        <f>'DATA DASH'!E7185</f>
        <v/>
      </c>
      <c r="F7185">
        <f>'DATA DASH'!F7185</f>
        <v/>
      </c>
      <c r="G7185">
        <f>'DATA DASH'!G7185</f>
        <v/>
      </c>
      <c r="H7185">
        <f>'DATA DASH'!H7185</f>
        <v/>
      </c>
      <c r="I7185">
        <f>'DATA DASH'!I7185</f>
        <v/>
      </c>
      <c r="J7185">
        <f>'DATA DASH'!J7185</f>
        <v/>
      </c>
      <c r="K7185">
        <f>'DATA DASH'!K7185</f>
        <v/>
      </c>
      <c r="L7185">
        <f>'DATA DASH'!L7185</f>
        <v/>
      </c>
      <c r="M7185">
        <f>'DATA DASH'!M7185</f>
        <v/>
      </c>
    </row>
    <row r="7186">
      <c r="A7186">
        <f>'DATA DASH'!A7186</f>
        <v/>
      </c>
      <c r="B7186">
        <f>'DATA DASH'!B7186</f>
        <v/>
      </c>
      <c r="C7186">
        <f>'DATA DASH'!C7186</f>
        <v/>
      </c>
      <c r="D7186">
        <f>'DATA DASH'!D7186</f>
        <v/>
      </c>
      <c r="E7186">
        <f>'DATA DASH'!E7186</f>
        <v/>
      </c>
      <c r="F7186">
        <f>'DATA DASH'!F7186</f>
        <v/>
      </c>
      <c r="G7186">
        <f>'DATA DASH'!G7186</f>
        <v/>
      </c>
      <c r="H7186">
        <f>'DATA DASH'!H7186</f>
        <v/>
      </c>
      <c r="I7186">
        <f>'DATA DASH'!I7186</f>
        <v/>
      </c>
      <c r="J7186">
        <f>'DATA DASH'!J7186</f>
        <v/>
      </c>
      <c r="K7186">
        <f>'DATA DASH'!K7186</f>
        <v/>
      </c>
      <c r="L7186">
        <f>'DATA DASH'!L7186</f>
        <v/>
      </c>
      <c r="M7186">
        <f>'DATA DASH'!M7186</f>
        <v/>
      </c>
    </row>
    <row r="7187">
      <c r="A7187">
        <f>'DATA DASH'!A7187</f>
        <v/>
      </c>
      <c r="B7187">
        <f>'DATA DASH'!B7187</f>
        <v/>
      </c>
      <c r="C7187">
        <f>'DATA DASH'!C7187</f>
        <v/>
      </c>
      <c r="D7187">
        <f>'DATA DASH'!D7187</f>
        <v/>
      </c>
      <c r="E7187">
        <f>'DATA DASH'!E7187</f>
        <v/>
      </c>
      <c r="F7187">
        <f>'DATA DASH'!F7187</f>
        <v/>
      </c>
      <c r="G7187">
        <f>'DATA DASH'!G7187</f>
        <v/>
      </c>
      <c r="H7187">
        <f>'DATA DASH'!H7187</f>
        <v/>
      </c>
      <c r="I7187">
        <f>'DATA DASH'!I7187</f>
        <v/>
      </c>
      <c r="J7187">
        <f>'DATA DASH'!J7187</f>
        <v/>
      </c>
      <c r="K7187">
        <f>'DATA DASH'!K7187</f>
        <v/>
      </c>
      <c r="L7187">
        <f>'DATA DASH'!L7187</f>
        <v/>
      </c>
      <c r="M7187">
        <f>'DATA DASH'!M7187</f>
        <v/>
      </c>
    </row>
    <row r="7188">
      <c r="A7188">
        <f>'DATA DASH'!A7188</f>
        <v/>
      </c>
      <c r="B7188">
        <f>'DATA DASH'!B7188</f>
        <v/>
      </c>
      <c r="C7188">
        <f>'DATA DASH'!C7188</f>
        <v/>
      </c>
      <c r="D7188">
        <f>'DATA DASH'!D7188</f>
        <v/>
      </c>
      <c r="E7188">
        <f>'DATA DASH'!E7188</f>
        <v/>
      </c>
      <c r="F7188">
        <f>'DATA DASH'!F7188</f>
        <v/>
      </c>
      <c r="G7188">
        <f>'DATA DASH'!G7188</f>
        <v/>
      </c>
      <c r="H7188">
        <f>'DATA DASH'!H7188</f>
        <v/>
      </c>
      <c r="I7188">
        <f>'DATA DASH'!I7188</f>
        <v/>
      </c>
      <c r="J7188">
        <f>'DATA DASH'!J7188</f>
        <v/>
      </c>
      <c r="K7188">
        <f>'DATA DASH'!K7188</f>
        <v/>
      </c>
      <c r="L7188">
        <f>'DATA DASH'!L7188</f>
        <v/>
      </c>
      <c r="M7188">
        <f>'DATA DASH'!M7188</f>
        <v/>
      </c>
    </row>
    <row r="7189">
      <c r="A7189">
        <f>'DATA DASH'!A7189</f>
        <v/>
      </c>
      <c r="B7189">
        <f>'DATA DASH'!B7189</f>
        <v/>
      </c>
      <c r="C7189">
        <f>'DATA DASH'!C7189</f>
        <v/>
      </c>
      <c r="D7189">
        <f>'DATA DASH'!D7189</f>
        <v/>
      </c>
      <c r="E7189">
        <f>'DATA DASH'!E7189</f>
        <v/>
      </c>
      <c r="F7189">
        <f>'DATA DASH'!F7189</f>
        <v/>
      </c>
      <c r="G7189">
        <f>'DATA DASH'!G7189</f>
        <v/>
      </c>
      <c r="H7189">
        <f>'DATA DASH'!H7189</f>
        <v/>
      </c>
      <c r="I7189">
        <f>'DATA DASH'!I7189</f>
        <v/>
      </c>
      <c r="J7189">
        <f>'DATA DASH'!J7189</f>
        <v/>
      </c>
      <c r="K7189">
        <f>'DATA DASH'!K7189</f>
        <v/>
      </c>
      <c r="L7189">
        <f>'DATA DASH'!L7189</f>
        <v/>
      </c>
      <c r="M7189">
        <f>'DATA DASH'!M7189</f>
        <v/>
      </c>
    </row>
    <row r="7190">
      <c r="A7190">
        <f>'DATA DASH'!A7190</f>
        <v/>
      </c>
      <c r="B7190">
        <f>'DATA DASH'!B7190</f>
        <v/>
      </c>
      <c r="C7190">
        <f>'DATA DASH'!C7190</f>
        <v/>
      </c>
      <c r="D7190">
        <f>'DATA DASH'!D7190</f>
        <v/>
      </c>
      <c r="E7190">
        <f>'DATA DASH'!E7190</f>
        <v/>
      </c>
      <c r="F7190">
        <f>'DATA DASH'!F7190</f>
        <v/>
      </c>
      <c r="G7190">
        <f>'DATA DASH'!G7190</f>
        <v/>
      </c>
      <c r="H7190">
        <f>'DATA DASH'!H7190</f>
        <v/>
      </c>
      <c r="I7190">
        <f>'DATA DASH'!I7190</f>
        <v/>
      </c>
      <c r="J7190">
        <f>'DATA DASH'!J7190</f>
        <v/>
      </c>
      <c r="K7190">
        <f>'DATA DASH'!K7190</f>
        <v/>
      </c>
      <c r="L7190">
        <f>'DATA DASH'!L7190</f>
        <v/>
      </c>
      <c r="M7190">
        <f>'DATA DASH'!M7190</f>
        <v/>
      </c>
    </row>
    <row r="7191">
      <c r="A7191">
        <f>'DATA DASH'!A7191</f>
        <v/>
      </c>
      <c r="B7191">
        <f>'DATA DASH'!B7191</f>
        <v/>
      </c>
      <c r="C7191">
        <f>'DATA DASH'!C7191</f>
        <v/>
      </c>
      <c r="D7191">
        <f>'DATA DASH'!D7191</f>
        <v/>
      </c>
      <c r="E7191">
        <f>'DATA DASH'!E7191</f>
        <v/>
      </c>
      <c r="F7191">
        <f>'DATA DASH'!F7191</f>
        <v/>
      </c>
      <c r="G7191">
        <f>'DATA DASH'!G7191</f>
        <v/>
      </c>
      <c r="H7191">
        <f>'DATA DASH'!H7191</f>
        <v/>
      </c>
      <c r="I7191">
        <f>'DATA DASH'!I7191</f>
        <v/>
      </c>
      <c r="J7191">
        <f>'DATA DASH'!J7191</f>
        <v/>
      </c>
      <c r="K7191">
        <f>'DATA DASH'!K7191</f>
        <v/>
      </c>
      <c r="L7191">
        <f>'DATA DASH'!L7191</f>
        <v/>
      </c>
      <c r="M7191">
        <f>'DATA DASH'!M7191</f>
        <v/>
      </c>
    </row>
    <row r="7192">
      <c r="A7192">
        <f>'DATA DASH'!A7192</f>
        <v/>
      </c>
      <c r="B7192">
        <f>'DATA DASH'!B7192</f>
        <v/>
      </c>
      <c r="C7192">
        <f>'DATA DASH'!C7192</f>
        <v/>
      </c>
      <c r="D7192">
        <f>'DATA DASH'!D7192</f>
        <v/>
      </c>
      <c r="E7192">
        <f>'DATA DASH'!E7192</f>
        <v/>
      </c>
      <c r="F7192">
        <f>'DATA DASH'!F7192</f>
        <v/>
      </c>
      <c r="G7192">
        <f>'DATA DASH'!G7192</f>
        <v/>
      </c>
      <c r="H7192">
        <f>'DATA DASH'!H7192</f>
        <v/>
      </c>
      <c r="I7192">
        <f>'DATA DASH'!I7192</f>
        <v/>
      </c>
      <c r="J7192">
        <f>'DATA DASH'!J7192</f>
        <v/>
      </c>
      <c r="K7192">
        <f>'DATA DASH'!K7192</f>
        <v/>
      </c>
      <c r="L7192">
        <f>'DATA DASH'!L7192</f>
        <v/>
      </c>
      <c r="M7192">
        <f>'DATA DASH'!M7192</f>
        <v/>
      </c>
    </row>
    <row r="7193">
      <c r="A7193">
        <f>'DATA DASH'!A7193</f>
        <v/>
      </c>
      <c r="B7193">
        <f>'DATA DASH'!B7193</f>
        <v/>
      </c>
      <c r="C7193">
        <f>'DATA DASH'!C7193</f>
        <v/>
      </c>
      <c r="D7193">
        <f>'DATA DASH'!D7193</f>
        <v/>
      </c>
      <c r="E7193">
        <f>'DATA DASH'!E7193</f>
        <v/>
      </c>
      <c r="F7193">
        <f>'DATA DASH'!F7193</f>
        <v/>
      </c>
      <c r="G7193">
        <f>'DATA DASH'!G7193</f>
        <v/>
      </c>
      <c r="H7193">
        <f>'DATA DASH'!H7193</f>
        <v/>
      </c>
      <c r="I7193">
        <f>'DATA DASH'!I7193</f>
        <v/>
      </c>
      <c r="J7193">
        <f>'DATA DASH'!J7193</f>
        <v/>
      </c>
      <c r="K7193">
        <f>'DATA DASH'!K7193</f>
        <v/>
      </c>
      <c r="L7193">
        <f>'DATA DASH'!L7193</f>
        <v/>
      </c>
      <c r="M7193">
        <f>'DATA DASH'!M7193</f>
        <v/>
      </c>
    </row>
    <row r="7194">
      <c r="A7194">
        <f>'DATA DASH'!A7194</f>
        <v/>
      </c>
      <c r="B7194">
        <f>'DATA DASH'!B7194</f>
        <v/>
      </c>
      <c r="C7194">
        <f>'DATA DASH'!C7194</f>
        <v/>
      </c>
      <c r="D7194">
        <f>'DATA DASH'!D7194</f>
        <v/>
      </c>
      <c r="E7194">
        <f>'DATA DASH'!E7194</f>
        <v/>
      </c>
      <c r="F7194">
        <f>'DATA DASH'!F7194</f>
        <v/>
      </c>
      <c r="G7194">
        <f>'DATA DASH'!G7194</f>
        <v/>
      </c>
      <c r="H7194">
        <f>'DATA DASH'!H7194</f>
        <v/>
      </c>
      <c r="I7194">
        <f>'DATA DASH'!I7194</f>
        <v/>
      </c>
      <c r="J7194">
        <f>'DATA DASH'!J7194</f>
        <v/>
      </c>
      <c r="K7194">
        <f>'DATA DASH'!K7194</f>
        <v/>
      </c>
      <c r="L7194">
        <f>'DATA DASH'!L7194</f>
        <v/>
      </c>
      <c r="M7194">
        <f>'DATA DASH'!M7194</f>
        <v/>
      </c>
    </row>
    <row r="7195">
      <c r="A7195">
        <f>'DATA DASH'!A7195</f>
        <v/>
      </c>
      <c r="B7195">
        <f>'DATA DASH'!B7195</f>
        <v/>
      </c>
      <c r="C7195">
        <f>'DATA DASH'!C7195</f>
        <v/>
      </c>
      <c r="D7195">
        <f>'DATA DASH'!D7195</f>
        <v/>
      </c>
      <c r="E7195">
        <f>'DATA DASH'!E7195</f>
        <v/>
      </c>
      <c r="F7195">
        <f>'DATA DASH'!F7195</f>
        <v/>
      </c>
      <c r="G7195">
        <f>'DATA DASH'!G7195</f>
        <v/>
      </c>
      <c r="H7195">
        <f>'DATA DASH'!H7195</f>
        <v/>
      </c>
      <c r="I7195">
        <f>'DATA DASH'!I7195</f>
        <v/>
      </c>
      <c r="J7195">
        <f>'DATA DASH'!J7195</f>
        <v/>
      </c>
      <c r="K7195">
        <f>'DATA DASH'!K7195</f>
        <v/>
      </c>
      <c r="L7195">
        <f>'DATA DASH'!L7195</f>
        <v/>
      </c>
      <c r="M7195">
        <f>'DATA DASH'!M7195</f>
        <v/>
      </c>
    </row>
    <row r="7196">
      <c r="A7196">
        <f>'DATA DASH'!A7196</f>
        <v/>
      </c>
      <c r="B7196">
        <f>'DATA DASH'!B7196</f>
        <v/>
      </c>
      <c r="C7196">
        <f>'DATA DASH'!C7196</f>
        <v/>
      </c>
      <c r="D7196">
        <f>'DATA DASH'!D7196</f>
        <v/>
      </c>
      <c r="E7196">
        <f>'DATA DASH'!E7196</f>
        <v/>
      </c>
      <c r="F7196">
        <f>'DATA DASH'!F7196</f>
        <v/>
      </c>
      <c r="G7196">
        <f>'DATA DASH'!G7196</f>
        <v/>
      </c>
      <c r="H7196">
        <f>'DATA DASH'!H7196</f>
        <v/>
      </c>
      <c r="I7196">
        <f>'DATA DASH'!I7196</f>
        <v/>
      </c>
      <c r="J7196">
        <f>'DATA DASH'!J7196</f>
        <v/>
      </c>
      <c r="K7196">
        <f>'DATA DASH'!K7196</f>
        <v/>
      </c>
      <c r="L7196">
        <f>'DATA DASH'!L7196</f>
        <v/>
      </c>
      <c r="M7196">
        <f>'DATA DASH'!M7196</f>
        <v/>
      </c>
    </row>
    <row r="7197">
      <c r="A7197">
        <f>'DATA DASH'!A7197</f>
        <v/>
      </c>
      <c r="B7197">
        <f>'DATA DASH'!B7197</f>
        <v/>
      </c>
      <c r="C7197">
        <f>'DATA DASH'!C7197</f>
        <v/>
      </c>
      <c r="D7197">
        <f>'DATA DASH'!D7197</f>
        <v/>
      </c>
      <c r="E7197">
        <f>'DATA DASH'!E7197</f>
        <v/>
      </c>
      <c r="F7197">
        <f>'DATA DASH'!F7197</f>
        <v/>
      </c>
      <c r="G7197">
        <f>'DATA DASH'!G7197</f>
        <v/>
      </c>
      <c r="H7197">
        <f>'DATA DASH'!H7197</f>
        <v/>
      </c>
      <c r="I7197">
        <f>'DATA DASH'!I7197</f>
        <v/>
      </c>
      <c r="J7197">
        <f>'DATA DASH'!J7197</f>
        <v/>
      </c>
      <c r="K7197">
        <f>'DATA DASH'!K7197</f>
        <v/>
      </c>
      <c r="L7197">
        <f>'DATA DASH'!L7197</f>
        <v/>
      </c>
      <c r="M7197">
        <f>'DATA DASH'!M7197</f>
        <v/>
      </c>
    </row>
    <row r="7198">
      <c r="A7198">
        <f>'DATA DASH'!A7198</f>
        <v/>
      </c>
      <c r="B7198">
        <f>'DATA DASH'!B7198</f>
        <v/>
      </c>
      <c r="C7198">
        <f>'DATA DASH'!C7198</f>
        <v/>
      </c>
      <c r="D7198">
        <f>'DATA DASH'!D7198</f>
        <v/>
      </c>
      <c r="E7198">
        <f>'DATA DASH'!E7198</f>
        <v/>
      </c>
      <c r="F7198">
        <f>'DATA DASH'!F7198</f>
        <v/>
      </c>
      <c r="G7198">
        <f>'DATA DASH'!G7198</f>
        <v/>
      </c>
      <c r="H7198">
        <f>'DATA DASH'!H7198</f>
        <v/>
      </c>
      <c r="I7198">
        <f>'DATA DASH'!I7198</f>
        <v/>
      </c>
      <c r="J7198">
        <f>'DATA DASH'!J7198</f>
        <v/>
      </c>
      <c r="K7198">
        <f>'DATA DASH'!K7198</f>
        <v/>
      </c>
      <c r="L7198">
        <f>'DATA DASH'!L7198</f>
        <v/>
      </c>
      <c r="M7198">
        <f>'DATA DASH'!M7198</f>
        <v/>
      </c>
    </row>
    <row r="7199">
      <c r="A7199">
        <f>'DATA DASH'!A7199</f>
        <v/>
      </c>
      <c r="B7199">
        <f>'DATA DASH'!B7199</f>
        <v/>
      </c>
      <c r="C7199">
        <f>'DATA DASH'!C7199</f>
        <v/>
      </c>
      <c r="D7199">
        <f>'DATA DASH'!D7199</f>
        <v/>
      </c>
      <c r="E7199">
        <f>'DATA DASH'!E7199</f>
        <v/>
      </c>
      <c r="F7199">
        <f>'DATA DASH'!F7199</f>
        <v/>
      </c>
      <c r="G7199">
        <f>'DATA DASH'!G7199</f>
        <v/>
      </c>
      <c r="H7199">
        <f>'DATA DASH'!H7199</f>
        <v/>
      </c>
      <c r="I7199">
        <f>'DATA DASH'!I7199</f>
        <v/>
      </c>
      <c r="J7199">
        <f>'DATA DASH'!J7199</f>
        <v/>
      </c>
      <c r="K7199">
        <f>'DATA DASH'!K7199</f>
        <v/>
      </c>
      <c r="L7199">
        <f>'DATA DASH'!L7199</f>
        <v/>
      </c>
      <c r="M7199">
        <f>'DATA DASH'!M7199</f>
        <v/>
      </c>
    </row>
    <row r="7200">
      <c r="A7200">
        <f>'DATA DASH'!A7200</f>
        <v/>
      </c>
      <c r="B7200">
        <f>'DATA DASH'!B7200</f>
        <v/>
      </c>
      <c r="C7200">
        <f>'DATA DASH'!C7200</f>
        <v/>
      </c>
      <c r="D7200">
        <f>'DATA DASH'!D7200</f>
        <v/>
      </c>
      <c r="E7200">
        <f>'DATA DASH'!E7200</f>
        <v/>
      </c>
      <c r="F7200">
        <f>'DATA DASH'!F7200</f>
        <v/>
      </c>
      <c r="G7200">
        <f>'DATA DASH'!G7200</f>
        <v/>
      </c>
      <c r="H7200">
        <f>'DATA DASH'!H7200</f>
        <v/>
      </c>
      <c r="I7200">
        <f>'DATA DASH'!I7200</f>
        <v/>
      </c>
      <c r="J7200">
        <f>'DATA DASH'!J7200</f>
        <v/>
      </c>
      <c r="K7200">
        <f>'DATA DASH'!K7200</f>
        <v/>
      </c>
      <c r="L7200">
        <f>'DATA DASH'!L7200</f>
        <v/>
      </c>
      <c r="M7200">
        <f>'DATA DASH'!M7200</f>
        <v/>
      </c>
    </row>
    <row r="7201">
      <c r="A7201">
        <f>'DATA DASH'!A7201</f>
        <v/>
      </c>
      <c r="B7201">
        <f>'DATA DASH'!B7201</f>
        <v/>
      </c>
      <c r="C7201">
        <f>'DATA DASH'!C7201</f>
        <v/>
      </c>
      <c r="D7201">
        <f>'DATA DASH'!D7201</f>
        <v/>
      </c>
      <c r="E7201">
        <f>'DATA DASH'!E7201</f>
        <v/>
      </c>
      <c r="F7201">
        <f>'DATA DASH'!F7201</f>
        <v/>
      </c>
      <c r="G7201">
        <f>'DATA DASH'!G7201</f>
        <v/>
      </c>
      <c r="H7201">
        <f>'DATA DASH'!H7201</f>
        <v/>
      </c>
      <c r="I7201">
        <f>'DATA DASH'!I7201</f>
        <v/>
      </c>
      <c r="J7201">
        <f>'DATA DASH'!J7201</f>
        <v/>
      </c>
      <c r="K7201">
        <f>'DATA DASH'!K7201</f>
        <v/>
      </c>
      <c r="L7201">
        <f>'DATA DASH'!L7201</f>
        <v/>
      </c>
      <c r="M7201">
        <f>'DATA DASH'!M7201</f>
        <v/>
      </c>
    </row>
    <row r="7202">
      <c r="A7202">
        <f>'DATA DASH'!A7202</f>
        <v/>
      </c>
      <c r="B7202">
        <f>'DATA DASH'!B7202</f>
        <v/>
      </c>
      <c r="C7202">
        <f>'DATA DASH'!C7202</f>
        <v/>
      </c>
      <c r="D7202">
        <f>'DATA DASH'!D7202</f>
        <v/>
      </c>
      <c r="E7202">
        <f>'DATA DASH'!E7202</f>
        <v/>
      </c>
      <c r="F7202">
        <f>'DATA DASH'!F7202</f>
        <v/>
      </c>
      <c r="G7202">
        <f>'DATA DASH'!G7202</f>
        <v/>
      </c>
      <c r="H7202">
        <f>'DATA DASH'!H7202</f>
        <v/>
      </c>
      <c r="I7202">
        <f>'DATA DASH'!I7202</f>
        <v/>
      </c>
      <c r="J7202">
        <f>'DATA DASH'!J7202</f>
        <v/>
      </c>
      <c r="K7202">
        <f>'DATA DASH'!K7202</f>
        <v/>
      </c>
      <c r="L7202">
        <f>'DATA DASH'!L7202</f>
        <v/>
      </c>
      <c r="M7202">
        <f>'DATA DASH'!M7202</f>
        <v/>
      </c>
    </row>
    <row r="7203">
      <c r="A7203">
        <f>'DATA DASH'!A7203</f>
        <v/>
      </c>
      <c r="B7203">
        <f>'DATA DASH'!B7203</f>
        <v/>
      </c>
      <c r="C7203">
        <f>'DATA DASH'!C7203</f>
        <v/>
      </c>
      <c r="D7203">
        <f>'DATA DASH'!D7203</f>
        <v/>
      </c>
      <c r="E7203">
        <f>'DATA DASH'!E7203</f>
        <v/>
      </c>
      <c r="F7203">
        <f>'DATA DASH'!F7203</f>
        <v/>
      </c>
      <c r="G7203">
        <f>'DATA DASH'!G7203</f>
        <v/>
      </c>
      <c r="H7203">
        <f>'DATA DASH'!H7203</f>
        <v/>
      </c>
      <c r="I7203">
        <f>'DATA DASH'!I7203</f>
        <v/>
      </c>
      <c r="J7203">
        <f>'DATA DASH'!J7203</f>
        <v/>
      </c>
      <c r="K7203">
        <f>'DATA DASH'!K7203</f>
        <v/>
      </c>
      <c r="L7203">
        <f>'DATA DASH'!L7203</f>
        <v/>
      </c>
      <c r="M7203">
        <f>'DATA DASH'!M7203</f>
        <v/>
      </c>
    </row>
    <row r="7204">
      <c r="A7204">
        <f>'DATA DASH'!A7204</f>
        <v/>
      </c>
      <c r="B7204">
        <f>'DATA DASH'!B7204</f>
        <v/>
      </c>
      <c r="C7204">
        <f>'DATA DASH'!C7204</f>
        <v/>
      </c>
      <c r="D7204">
        <f>'DATA DASH'!D7204</f>
        <v/>
      </c>
      <c r="E7204">
        <f>'DATA DASH'!E7204</f>
        <v/>
      </c>
      <c r="F7204">
        <f>'DATA DASH'!F7204</f>
        <v/>
      </c>
      <c r="G7204">
        <f>'DATA DASH'!G7204</f>
        <v/>
      </c>
      <c r="H7204">
        <f>'DATA DASH'!H7204</f>
        <v/>
      </c>
      <c r="I7204">
        <f>'DATA DASH'!I7204</f>
        <v/>
      </c>
      <c r="J7204">
        <f>'DATA DASH'!J7204</f>
        <v/>
      </c>
      <c r="K7204">
        <f>'DATA DASH'!K7204</f>
        <v/>
      </c>
      <c r="L7204">
        <f>'DATA DASH'!L7204</f>
        <v/>
      </c>
      <c r="M7204">
        <f>'DATA DASH'!M7204</f>
        <v/>
      </c>
    </row>
    <row r="7205">
      <c r="A7205">
        <f>'DATA DASH'!A7205</f>
        <v/>
      </c>
      <c r="B7205">
        <f>'DATA DASH'!B7205</f>
        <v/>
      </c>
      <c r="C7205">
        <f>'DATA DASH'!C7205</f>
        <v/>
      </c>
      <c r="D7205">
        <f>'DATA DASH'!D7205</f>
        <v/>
      </c>
      <c r="E7205">
        <f>'DATA DASH'!E7205</f>
        <v/>
      </c>
      <c r="F7205">
        <f>'DATA DASH'!F7205</f>
        <v/>
      </c>
      <c r="G7205">
        <f>'DATA DASH'!G7205</f>
        <v/>
      </c>
      <c r="H7205">
        <f>'DATA DASH'!H7205</f>
        <v/>
      </c>
      <c r="I7205">
        <f>'DATA DASH'!I7205</f>
        <v/>
      </c>
      <c r="J7205">
        <f>'DATA DASH'!J7205</f>
        <v/>
      </c>
      <c r="K7205">
        <f>'DATA DASH'!K7205</f>
        <v/>
      </c>
      <c r="L7205">
        <f>'DATA DASH'!L7205</f>
        <v/>
      </c>
      <c r="M7205">
        <f>'DATA DASH'!M7205</f>
        <v/>
      </c>
    </row>
    <row r="7206">
      <c r="A7206">
        <f>'DATA DASH'!A7206</f>
        <v/>
      </c>
      <c r="B7206">
        <f>'DATA DASH'!B7206</f>
        <v/>
      </c>
      <c r="C7206">
        <f>'DATA DASH'!C7206</f>
        <v/>
      </c>
      <c r="D7206">
        <f>'DATA DASH'!D7206</f>
        <v/>
      </c>
      <c r="E7206">
        <f>'DATA DASH'!E7206</f>
        <v/>
      </c>
      <c r="F7206">
        <f>'DATA DASH'!F7206</f>
        <v/>
      </c>
      <c r="G7206">
        <f>'DATA DASH'!G7206</f>
        <v/>
      </c>
      <c r="H7206">
        <f>'DATA DASH'!H7206</f>
        <v/>
      </c>
      <c r="I7206">
        <f>'DATA DASH'!I7206</f>
        <v/>
      </c>
      <c r="J7206">
        <f>'DATA DASH'!J7206</f>
        <v/>
      </c>
      <c r="K7206">
        <f>'DATA DASH'!K7206</f>
        <v/>
      </c>
      <c r="L7206">
        <f>'DATA DASH'!L7206</f>
        <v/>
      </c>
      <c r="M7206">
        <f>'DATA DASH'!M7206</f>
        <v/>
      </c>
    </row>
    <row r="7207">
      <c r="A7207">
        <f>'DATA DASH'!A7207</f>
        <v/>
      </c>
      <c r="B7207">
        <f>'DATA DASH'!B7207</f>
        <v/>
      </c>
      <c r="C7207">
        <f>'DATA DASH'!C7207</f>
        <v/>
      </c>
      <c r="D7207">
        <f>'DATA DASH'!D7207</f>
        <v/>
      </c>
      <c r="E7207">
        <f>'DATA DASH'!E7207</f>
        <v/>
      </c>
      <c r="F7207">
        <f>'DATA DASH'!F7207</f>
        <v/>
      </c>
      <c r="G7207">
        <f>'DATA DASH'!G7207</f>
        <v/>
      </c>
      <c r="H7207">
        <f>'DATA DASH'!H7207</f>
        <v/>
      </c>
      <c r="I7207">
        <f>'DATA DASH'!I7207</f>
        <v/>
      </c>
      <c r="J7207">
        <f>'DATA DASH'!J7207</f>
        <v/>
      </c>
      <c r="K7207">
        <f>'DATA DASH'!K7207</f>
        <v/>
      </c>
      <c r="L7207">
        <f>'DATA DASH'!L7207</f>
        <v/>
      </c>
      <c r="M7207">
        <f>'DATA DASH'!M7207</f>
        <v/>
      </c>
    </row>
    <row r="7208">
      <c r="A7208">
        <f>'DATA DASH'!A7208</f>
        <v/>
      </c>
      <c r="B7208">
        <f>'DATA DASH'!B7208</f>
        <v/>
      </c>
      <c r="C7208">
        <f>'DATA DASH'!C7208</f>
        <v/>
      </c>
      <c r="D7208">
        <f>'DATA DASH'!D7208</f>
        <v/>
      </c>
      <c r="E7208">
        <f>'DATA DASH'!E7208</f>
        <v/>
      </c>
      <c r="F7208">
        <f>'DATA DASH'!F7208</f>
        <v/>
      </c>
      <c r="G7208">
        <f>'DATA DASH'!G7208</f>
        <v/>
      </c>
      <c r="H7208">
        <f>'DATA DASH'!H7208</f>
        <v/>
      </c>
      <c r="I7208">
        <f>'DATA DASH'!I7208</f>
        <v/>
      </c>
      <c r="J7208">
        <f>'DATA DASH'!J7208</f>
        <v/>
      </c>
      <c r="K7208">
        <f>'DATA DASH'!K7208</f>
        <v/>
      </c>
      <c r="L7208">
        <f>'DATA DASH'!L7208</f>
        <v/>
      </c>
      <c r="M7208">
        <f>'DATA DASH'!M7208</f>
        <v/>
      </c>
    </row>
    <row r="7209">
      <c r="A7209">
        <f>'DATA DASH'!A7209</f>
        <v/>
      </c>
      <c r="B7209">
        <f>'DATA DASH'!B7209</f>
        <v/>
      </c>
      <c r="C7209">
        <f>'DATA DASH'!C7209</f>
        <v/>
      </c>
      <c r="D7209">
        <f>'DATA DASH'!D7209</f>
        <v/>
      </c>
      <c r="E7209">
        <f>'DATA DASH'!E7209</f>
        <v/>
      </c>
      <c r="F7209">
        <f>'DATA DASH'!F7209</f>
        <v/>
      </c>
      <c r="G7209">
        <f>'DATA DASH'!G7209</f>
        <v/>
      </c>
      <c r="H7209">
        <f>'DATA DASH'!H7209</f>
        <v/>
      </c>
      <c r="I7209">
        <f>'DATA DASH'!I7209</f>
        <v/>
      </c>
      <c r="J7209">
        <f>'DATA DASH'!J7209</f>
        <v/>
      </c>
      <c r="K7209">
        <f>'DATA DASH'!K7209</f>
        <v/>
      </c>
      <c r="L7209">
        <f>'DATA DASH'!L7209</f>
        <v/>
      </c>
      <c r="M7209">
        <f>'DATA DASH'!M7209</f>
        <v/>
      </c>
    </row>
    <row r="7210">
      <c r="A7210">
        <f>'DATA DASH'!A7210</f>
        <v/>
      </c>
      <c r="B7210">
        <f>'DATA DASH'!B7210</f>
        <v/>
      </c>
      <c r="C7210">
        <f>'DATA DASH'!C7210</f>
        <v/>
      </c>
      <c r="D7210">
        <f>'DATA DASH'!D7210</f>
        <v/>
      </c>
      <c r="E7210">
        <f>'DATA DASH'!E7210</f>
        <v/>
      </c>
      <c r="F7210">
        <f>'DATA DASH'!F7210</f>
        <v/>
      </c>
      <c r="G7210">
        <f>'DATA DASH'!G7210</f>
        <v/>
      </c>
      <c r="H7210">
        <f>'DATA DASH'!H7210</f>
        <v/>
      </c>
      <c r="I7210">
        <f>'DATA DASH'!I7210</f>
        <v/>
      </c>
      <c r="J7210">
        <f>'DATA DASH'!J7210</f>
        <v/>
      </c>
      <c r="K7210">
        <f>'DATA DASH'!K7210</f>
        <v/>
      </c>
      <c r="L7210">
        <f>'DATA DASH'!L7210</f>
        <v/>
      </c>
      <c r="M7210">
        <f>'DATA DASH'!M7210</f>
        <v/>
      </c>
    </row>
    <row r="7211">
      <c r="A7211">
        <f>'DATA DASH'!A7211</f>
        <v/>
      </c>
      <c r="B7211">
        <f>'DATA DASH'!B7211</f>
        <v/>
      </c>
      <c r="C7211">
        <f>'DATA DASH'!C7211</f>
        <v/>
      </c>
      <c r="D7211">
        <f>'DATA DASH'!D7211</f>
        <v/>
      </c>
      <c r="E7211">
        <f>'DATA DASH'!E7211</f>
        <v/>
      </c>
      <c r="F7211">
        <f>'DATA DASH'!F7211</f>
        <v/>
      </c>
      <c r="G7211">
        <f>'DATA DASH'!G7211</f>
        <v/>
      </c>
      <c r="H7211">
        <f>'DATA DASH'!H7211</f>
        <v/>
      </c>
      <c r="I7211">
        <f>'DATA DASH'!I7211</f>
        <v/>
      </c>
      <c r="J7211">
        <f>'DATA DASH'!J7211</f>
        <v/>
      </c>
      <c r="K7211">
        <f>'DATA DASH'!K7211</f>
        <v/>
      </c>
      <c r="L7211">
        <f>'DATA DASH'!L7211</f>
        <v/>
      </c>
      <c r="M7211">
        <f>'DATA DASH'!M7211</f>
        <v/>
      </c>
    </row>
    <row r="7212">
      <c r="A7212">
        <f>'DATA DASH'!A7212</f>
        <v/>
      </c>
      <c r="B7212">
        <f>'DATA DASH'!B7212</f>
        <v/>
      </c>
      <c r="C7212">
        <f>'DATA DASH'!C7212</f>
        <v/>
      </c>
      <c r="D7212">
        <f>'DATA DASH'!D7212</f>
        <v/>
      </c>
      <c r="E7212">
        <f>'DATA DASH'!E7212</f>
        <v/>
      </c>
      <c r="F7212">
        <f>'DATA DASH'!F7212</f>
        <v/>
      </c>
      <c r="G7212">
        <f>'DATA DASH'!G7212</f>
        <v/>
      </c>
      <c r="H7212">
        <f>'DATA DASH'!H7212</f>
        <v/>
      </c>
      <c r="I7212">
        <f>'DATA DASH'!I7212</f>
        <v/>
      </c>
      <c r="J7212">
        <f>'DATA DASH'!J7212</f>
        <v/>
      </c>
      <c r="K7212">
        <f>'DATA DASH'!K7212</f>
        <v/>
      </c>
      <c r="L7212">
        <f>'DATA DASH'!L7212</f>
        <v/>
      </c>
      <c r="M7212">
        <f>'DATA DASH'!M7212</f>
        <v/>
      </c>
    </row>
    <row r="7213">
      <c r="A7213">
        <f>'DATA DASH'!A7213</f>
        <v/>
      </c>
      <c r="B7213">
        <f>'DATA DASH'!B7213</f>
        <v/>
      </c>
      <c r="C7213">
        <f>'DATA DASH'!C7213</f>
        <v/>
      </c>
      <c r="D7213">
        <f>'DATA DASH'!D7213</f>
        <v/>
      </c>
      <c r="E7213">
        <f>'DATA DASH'!E7213</f>
        <v/>
      </c>
      <c r="F7213">
        <f>'DATA DASH'!F7213</f>
        <v/>
      </c>
      <c r="G7213">
        <f>'DATA DASH'!G7213</f>
        <v/>
      </c>
      <c r="H7213">
        <f>'DATA DASH'!H7213</f>
        <v/>
      </c>
      <c r="I7213">
        <f>'DATA DASH'!I7213</f>
        <v/>
      </c>
      <c r="J7213">
        <f>'DATA DASH'!J7213</f>
        <v/>
      </c>
      <c r="K7213">
        <f>'DATA DASH'!K7213</f>
        <v/>
      </c>
      <c r="L7213">
        <f>'DATA DASH'!L7213</f>
        <v/>
      </c>
      <c r="M7213">
        <f>'DATA DASH'!M7213</f>
        <v/>
      </c>
    </row>
    <row r="7214">
      <c r="A7214">
        <f>'DATA DASH'!A7214</f>
        <v/>
      </c>
      <c r="B7214">
        <f>'DATA DASH'!B7214</f>
        <v/>
      </c>
      <c r="C7214">
        <f>'DATA DASH'!C7214</f>
        <v/>
      </c>
      <c r="D7214">
        <f>'DATA DASH'!D7214</f>
        <v/>
      </c>
      <c r="E7214">
        <f>'DATA DASH'!E7214</f>
        <v/>
      </c>
      <c r="F7214">
        <f>'DATA DASH'!F7214</f>
        <v/>
      </c>
      <c r="G7214">
        <f>'DATA DASH'!G7214</f>
        <v/>
      </c>
      <c r="H7214">
        <f>'DATA DASH'!H7214</f>
        <v/>
      </c>
      <c r="I7214">
        <f>'DATA DASH'!I7214</f>
        <v/>
      </c>
      <c r="J7214">
        <f>'DATA DASH'!J7214</f>
        <v/>
      </c>
      <c r="K7214">
        <f>'DATA DASH'!K7214</f>
        <v/>
      </c>
      <c r="L7214">
        <f>'DATA DASH'!L7214</f>
        <v/>
      </c>
      <c r="M7214">
        <f>'DATA DASH'!M7214</f>
        <v/>
      </c>
    </row>
    <row r="7215">
      <c r="A7215">
        <f>'DATA DASH'!A7215</f>
        <v/>
      </c>
      <c r="B7215">
        <f>'DATA DASH'!B7215</f>
        <v/>
      </c>
      <c r="C7215">
        <f>'DATA DASH'!C7215</f>
        <v/>
      </c>
      <c r="D7215">
        <f>'DATA DASH'!D7215</f>
        <v/>
      </c>
      <c r="E7215">
        <f>'DATA DASH'!E7215</f>
        <v/>
      </c>
      <c r="F7215">
        <f>'DATA DASH'!F7215</f>
        <v/>
      </c>
      <c r="G7215">
        <f>'DATA DASH'!G7215</f>
        <v/>
      </c>
      <c r="H7215">
        <f>'DATA DASH'!H7215</f>
        <v/>
      </c>
      <c r="I7215">
        <f>'DATA DASH'!I7215</f>
        <v/>
      </c>
      <c r="J7215">
        <f>'DATA DASH'!J7215</f>
        <v/>
      </c>
      <c r="K7215">
        <f>'DATA DASH'!K7215</f>
        <v/>
      </c>
      <c r="L7215">
        <f>'DATA DASH'!L7215</f>
        <v/>
      </c>
      <c r="M7215">
        <f>'DATA DASH'!M7215</f>
        <v/>
      </c>
    </row>
    <row r="7216">
      <c r="A7216">
        <f>'DATA DASH'!A7216</f>
        <v/>
      </c>
      <c r="B7216">
        <f>'DATA DASH'!B7216</f>
        <v/>
      </c>
      <c r="C7216">
        <f>'DATA DASH'!C7216</f>
        <v/>
      </c>
      <c r="D7216">
        <f>'DATA DASH'!D7216</f>
        <v/>
      </c>
      <c r="E7216">
        <f>'DATA DASH'!E7216</f>
        <v/>
      </c>
      <c r="F7216">
        <f>'DATA DASH'!F7216</f>
        <v/>
      </c>
      <c r="G7216">
        <f>'DATA DASH'!G7216</f>
        <v/>
      </c>
      <c r="H7216">
        <f>'DATA DASH'!H7216</f>
        <v/>
      </c>
      <c r="I7216">
        <f>'DATA DASH'!I7216</f>
        <v/>
      </c>
      <c r="J7216">
        <f>'DATA DASH'!J7216</f>
        <v/>
      </c>
      <c r="K7216">
        <f>'DATA DASH'!K7216</f>
        <v/>
      </c>
      <c r="L7216">
        <f>'DATA DASH'!L7216</f>
        <v/>
      </c>
      <c r="M7216">
        <f>'DATA DASH'!M7216</f>
        <v/>
      </c>
    </row>
    <row r="7217">
      <c r="A7217">
        <f>'DATA DASH'!A7217</f>
        <v/>
      </c>
      <c r="B7217">
        <f>'DATA DASH'!B7217</f>
        <v/>
      </c>
      <c r="C7217">
        <f>'DATA DASH'!C7217</f>
        <v/>
      </c>
      <c r="D7217">
        <f>'DATA DASH'!D7217</f>
        <v/>
      </c>
      <c r="E7217">
        <f>'DATA DASH'!E7217</f>
        <v/>
      </c>
      <c r="F7217">
        <f>'DATA DASH'!F7217</f>
        <v/>
      </c>
      <c r="G7217">
        <f>'DATA DASH'!G7217</f>
        <v/>
      </c>
      <c r="H7217">
        <f>'DATA DASH'!H7217</f>
        <v/>
      </c>
      <c r="I7217">
        <f>'DATA DASH'!I7217</f>
        <v/>
      </c>
      <c r="J7217">
        <f>'DATA DASH'!J7217</f>
        <v/>
      </c>
      <c r="K7217">
        <f>'DATA DASH'!K7217</f>
        <v/>
      </c>
      <c r="L7217">
        <f>'DATA DASH'!L7217</f>
        <v/>
      </c>
      <c r="M7217">
        <f>'DATA DASH'!M7217</f>
        <v/>
      </c>
    </row>
    <row r="7218">
      <c r="A7218">
        <f>'DATA DASH'!A7218</f>
        <v/>
      </c>
      <c r="B7218">
        <f>'DATA DASH'!B7218</f>
        <v/>
      </c>
      <c r="C7218">
        <f>'DATA DASH'!C7218</f>
        <v/>
      </c>
      <c r="D7218">
        <f>'DATA DASH'!D7218</f>
        <v/>
      </c>
      <c r="E7218">
        <f>'DATA DASH'!E7218</f>
        <v/>
      </c>
      <c r="F7218">
        <f>'DATA DASH'!F7218</f>
        <v/>
      </c>
      <c r="G7218">
        <f>'DATA DASH'!G7218</f>
        <v/>
      </c>
      <c r="H7218">
        <f>'DATA DASH'!H7218</f>
        <v/>
      </c>
      <c r="I7218">
        <f>'DATA DASH'!I7218</f>
        <v/>
      </c>
      <c r="J7218">
        <f>'DATA DASH'!J7218</f>
        <v/>
      </c>
      <c r="K7218">
        <f>'DATA DASH'!K7218</f>
        <v/>
      </c>
      <c r="L7218">
        <f>'DATA DASH'!L7218</f>
        <v/>
      </c>
      <c r="M7218">
        <f>'DATA DASH'!M7218</f>
        <v/>
      </c>
    </row>
    <row r="7219">
      <c r="A7219">
        <f>'DATA DASH'!A7219</f>
        <v/>
      </c>
      <c r="B7219">
        <f>'DATA DASH'!B7219</f>
        <v/>
      </c>
      <c r="C7219">
        <f>'DATA DASH'!C7219</f>
        <v/>
      </c>
      <c r="D7219">
        <f>'DATA DASH'!D7219</f>
        <v/>
      </c>
      <c r="E7219">
        <f>'DATA DASH'!E7219</f>
        <v/>
      </c>
      <c r="F7219">
        <f>'DATA DASH'!F7219</f>
        <v/>
      </c>
      <c r="G7219">
        <f>'DATA DASH'!G7219</f>
        <v/>
      </c>
      <c r="H7219">
        <f>'DATA DASH'!H7219</f>
        <v/>
      </c>
      <c r="I7219">
        <f>'DATA DASH'!I7219</f>
        <v/>
      </c>
      <c r="J7219">
        <f>'DATA DASH'!J7219</f>
        <v/>
      </c>
      <c r="K7219">
        <f>'DATA DASH'!K7219</f>
        <v/>
      </c>
      <c r="L7219">
        <f>'DATA DASH'!L7219</f>
        <v/>
      </c>
      <c r="M7219">
        <f>'DATA DASH'!M7219</f>
        <v/>
      </c>
    </row>
    <row r="7220">
      <c r="A7220">
        <f>'DATA DASH'!A7220</f>
        <v/>
      </c>
      <c r="B7220">
        <f>'DATA DASH'!B7220</f>
        <v/>
      </c>
      <c r="C7220">
        <f>'DATA DASH'!C7220</f>
        <v/>
      </c>
      <c r="D7220">
        <f>'DATA DASH'!D7220</f>
        <v/>
      </c>
      <c r="E7220">
        <f>'DATA DASH'!E7220</f>
        <v/>
      </c>
      <c r="F7220">
        <f>'DATA DASH'!F7220</f>
        <v/>
      </c>
      <c r="G7220">
        <f>'DATA DASH'!G7220</f>
        <v/>
      </c>
      <c r="H7220">
        <f>'DATA DASH'!H7220</f>
        <v/>
      </c>
      <c r="I7220">
        <f>'DATA DASH'!I7220</f>
        <v/>
      </c>
      <c r="J7220">
        <f>'DATA DASH'!J7220</f>
        <v/>
      </c>
      <c r="K7220">
        <f>'DATA DASH'!K7220</f>
        <v/>
      </c>
      <c r="L7220">
        <f>'DATA DASH'!L7220</f>
        <v/>
      </c>
      <c r="M7220">
        <f>'DATA DASH'!M7220</f>
        <v/>
      </c>
    </row>
    <row r="7221">
      <c r="A7221">
        <f>'DATA DASH'!A7221</f>
        <v/>
      </c>
      <c r="B7221">
        <f>'DATA DASH'!B7221</f>
        <v/>
      </c>
      <c r="C7221">
        <f>'DATA DASH'!C7221</f>
        <v/>
      </c>
      <c r="D7221">
        <f>'DATA DASH'!D7221</f>
        <v/>
      </c>
      <c r="E7221">
        <f>'DATA DASH'!E7221</f>
        <v/>
      </c>
      <c r="F7221">
        <f>'DATA DASH'!F7221</f>
        <v/>
      </c>
      <c r="G7221">
        <f>'DATA DASH'!G7221</f>
        <v/>
      </c>
      <c r="H7221">
        <f>'DATA DASH'!H7221</f>
        <v/>
      </c>
      <c r="I7221">
        <f>'DATA DASH'!I7221</f>
        <v/>
      </c>
      <c r="J7221">
        <f>'DATA DASH'!J7221</f>
        <v/>
      </c>
      <c r="K7221">
        <f>'DATA DASH'!K7221</f>
        <v/>
      </c>
      <c r="L7221">
        <f>'DATA DASH'!L7221</f>
        <v/>
      </c>
      <c r="M7221">
        <f>'DATA DASH'!M7221</f>
        <v/>
      </c>
    </row>
    <row r="7222">
      <c r="A7222">
        <f>'DATA DASH'!A7222</f>
        <v/>
      </c>
      <c r="B7222">
        <f>'DATA DASH'!B7222</f>
        <v/>
      </c>
      <c r="C7222">
        <f>'DATA DASH'!C7222</f>
        <v/>
      </c>
      <c r="D7222">
        <f>'DATA DASH'!D7222</f>
        <v/>
      </c>
      <c r="E7222">
        <f>'DATA DASH'!E7222</f>
        <v/>
      </c>
      <c r="F7222">
        <f>'DATA DASH'!F7222</f>
        <v/>
      </c>
      <c r="G7222">
        <f>'DATA DASH'!G7222</f>
        <v/>
      </c>
      <c r="H7222">
        <f>'DATA DASH'!H7222</f>
        <v/>
      </c>
      <c r="I7222">
        <f>'DATA DASH'!I7222</f>
        <v/>
      </c>
      <c r="J7222">
        <f>'DATA DASH'!J7222</f>
        <v/>
      </c>
      <c r="K7222">
        <f>'DATA DASH'!K7222</f>
        <v/>
      </c>
      <c r="L7222">
        <f>'DATA DASH'!L7222</f>
        <v/>
      </c>
      <c r="M7222">
        <f>'DATA DASH'!M7222</f>
        <v/>
      </c>
    </row>
    <row r="7223">
      <c r="A7223">
        <f>'DATA DASH'!A7223</f>
        <v/>
      </c>
      <c r="B7223">
        <f>'DATA DASH'!B7223</f>
        <v/>
      </c>
      <c r="C7223">
        <f>'DATA DASH'!C7223</f>
        <v/>
      </c>
      <c r="D7223">
        <f>'DATA DASH'!D7223</f>
        <v/>
      </c>
      <c r="E7223">
        <f>'DATA DASH'!E7223</f>
        <v/>
      </c>
      <c r="F7223">
        <f>'DATA DASH'!F7223</f>
        <v/>
      </c>
      <c r="G7223">
        <f>'DATA DASH'!G7223</f>
        <v/>
      </c>
      <c r="H7223">
        <f>'DATA DASH'!H7223</f>
        <v/>
      </c>
      <c r="I7223">
        <f>'DATA DASH'!I7223</f>
        <v/>
      </c>
      <c r="J7223">
        <f>'DATA DASH'!J7223</f>
        <v/>
      </c>
      <c r="K7223">
        <f>'DATA DASH'!K7223</f>
        <v/>
      </c>
      <c r="L7223">
        <f>'DATA DASH'!L7223</f>
        <v/>
      </c>
      <c r="M7223">
        <f>'DATA DASH'!M7223</f>
        <v/>
      </c>
    </row>
    <row r="7224">
      <c r="A7224">
        <f>'DATA DASH'!A7224</f>
        <v/>
      </c>
      <c r="B7224">
        <f>'DATA DASH'!B7224</f>
        <v/>
      </c>
      <c r="C7224">
        <f>'DATA DASH'!C7224</f>
        <v/>
      </c>
      <c r="D7224">
        <f>'DATA DASH'!D7224</f>
        <v/>
      </c>
      <c r="E7224">
        <f>'DATA DASH'!E7224</f>
        <v/>
      </c>
      <c r="F7224">
        <f>'DATA DASH'!F7224</f>
        <v/>
      </c>
      <c r="G7224">
        <f>'DATA DASH'!G7224</f>
        <v/>
      </c>
      <c r="H7224">
        <f>'DATA DASH'!H7224</f>
        <v/>
      </c>
      <c r="I7224">
        <f>'DATA DASH'!I7224</f>
        <v/>
      </c>
      <c r="J7224">
        <f>'DATA DASH'!J7224</f>
        <v/>
      </c>
      <c r="K7224">
        <f>'DATA DASH'!K7224</f>
        <v/>
      </c>
      <c r="L7224">
        <f>'DATA DASH'!L7224</f>
        <v/>
      </c>
      <c r="M7224">
        <f>'DATA DASH'!M7224</f>
        <v/>
      </c>
    </row>
    <row r="7225">
      <c r="A7225">
        <f>'DATA DASH'!A7225</f>
        <v/>
      </c>
      <c r="B7225">
        <f>'DATA DASH'!B7225</f>
        <v/>
      </c>
      <c r="C7225">
        <f>'DATA DASH'!C7225</f>
        <v/>
      </c>
      <c r="D7225">
        <f>'DATA DASH'!D7225</f>
        <v/>
      </c>
      <c r="E7225">
        <f>'DATA DASH'!E7225</f>
        <v/>
      </c>
      <c r="F7225">
        <f>'DATA DASH'!F7225</f>
        <v/>
      </c>
      <c r="G7225">
        <f>'DATA DASH'!G7225</f>
        <v/>
      </c>
      <c r="H7225">
        <f>'DATA DASH'!H7225</f>
        <v/>
      </c>
      <c r="I7225">
        <f>'DATA DASH'!I7225</f>
        <v/>
      </c>
      <c r="J7225">
        <f>'DATA DASH'!J7225</f>
        <v/>
      </c>
      <c r="K7225">
        <f>'DATA DASH'!K7225</f>
        <v/>
      </c>
      <c r="L7225">
        <f>'DATA DASH'!L7225</f>
        <v/>
      </c>
      <c r="M7225">
        <f>'DATA DASH'!M7225</f>
        <v/>
      </c>
    </row>
    <row r="7226">
      <c r="A7226">
        <f>'DATA DASH'!A7226</f>
        <v/>
      </c>
      <c r="B7226">
        <f>'DATA DASH'!B7226</f>
        <v/>
      </c>
      <c r="C7226">
        <f>'DATA DASH'!C7226</f>
        <v/>
      </c>
      <c r="D7226">
        <f>'DATA DASH'!D7226</f>
        <v/>
      </c>
      <c r="E7226">
        <f>'DATA DASH'!E7226</f>
        <v/>
      </c>
      <c r="F7226">
        <f>'DATA DASH'!F7226</f>
        <v/>
      </c>
      <c r="G7226">
        <f>'DATA DASH'!G7226</f>
        <v/>
      </c>
      <c r="H7226">
        <f>'DATA DASH'!H7226</f>
        <v/>
      </c>
      <c r="I7226">
        <f>'DATA DASH'!I7226</f>
        <v/>
      </c>
      <c r="J7226">
        <f>'DATA DASH'!J7226</f>
        <v/>
      </c>
      <c r="K7226">
        <f>'DATA DASH'!K7226</f>
        <v/>
      </c>
      <c r="L7226">
        <f>'DATA DASH'!L7226</f>
        <v/>
      </c>
      <c r="M7226">
        <f>'DATA DASH'!M7226</f>
        <v/>
      </c>
    </row>
    <row r="7227">
      <c r="A7227">
        <f>'DATA DASH'!A7227</f>
        <v/>
      </c>
      <c r="B7227">
        <f>'DATA DASH'!B7227</f>
        <v/>
      </c>
      <c r="C7227">
        <f>'DATA DASH'!C7227</f>
        <v/>
      </c>
      <c r="D7227">
        <f>'DATA DASH'!D7227</f>
        <v/>
      </c>
      <c r="E7227">
        <f>'DATA DASH'!E7227</f>
        <v/>
      </c>
      <c r="F7227">
        <f>'DATA DASH'!F7227</f>
        <v/>
      </c>
      <c r="G7227">
        <f>'DATA DASH'!G7227</f>
        <v/>
      </c>
      <c r="H7227">
        <f>'DATA DASH'!H7227</f>
        <v/>
      </c>
      <c r="I7227">
        <f>'DATA DASH'!I7227</f>
        <v/>
      </c>
      <c r="J7227">
        <f>'DATA DASH'!J7227</f>
        <v/>
      </c>
      <c r="K7227">
        <f>'DATA DASH'!K7227</f>
        <v/>
      </c>
      <c r="L7227">
        <f>'DATA DASH'!L7227</f>
        <v/>
      </c>
      <c r="M7227">
        <f>'DATA DASH'!M7227</f>
        <v/>
      </c>
    </row>
    <row r="7228">
      <c r="A7228">
        <f>'DATA DASH'!A7228</f>
        <v/>
      </c>
      <c r="B7228">
        <f>'DATA DASH'!B7228</f>
        <v/>
      </c>
      <c r="C7228">
        <f>'DATA DASH'!C7228</f>
        <v/>
      </c>
      <c r="D7228">
        <f>'DATA DASH'!D7228</f>
        <v/>
      </c>
      <c r="E7228">
        <f>'DATA DASH'!E7228</f>
        <v/>
      </c>
      <c r="F7228">
        <f>'DATA DASH'!F7228</f>
        <v/>
      </c>
      <c r="G7228">
        <f>'DATA DASH'!G7228</f>
        <v/>
      </c>
      <c r="H7228">
        <f>'DATA DASH'!H7228</f>
        <v/>
      </c>
      <c r="I7228">
        <f>'DATA DASH'!I7228</f>
        <v/>
      </c>
      <c r="J7228">
        <f>'DATA DASH'!J7228</f>
        <v/>
      </c>
      <c r="K7228">
        <f>'DATA DASH'!K7228</f>
        <v/>
      </c>
      <c r="L7228">
        <f>'DATA DASH'!L7228</f>
        <v/>
      </c>
      <c r="M7228">
        <f>'DATA DASH'!M7228</f>
        <v/>
      </c>
    </row>
    <row r="7229">
      <c r="A7229">
        <f>'DATA DASH'!A7229</f>
        <v/>
      </c>
      <c r="B7229">
        <f>'DATA DASH'!B7229</f>
        <v/>
      </c>
      <c r="C7229">
        <f>'DATA DASH'!C7229</f>
        <v/>
      </c>
      <c r="D7229">
        <f>'DATA DASH'!D7229</f>
        <v/>
      </c>
      <c r="E7229">
        <f>'DATA DASH'!E7229</f>
        <v/>
      </c>
      <c r="F7229">
        <f>'DATA DASH'!F7229</f>
        <v/>
      </c>
      <c r="G7229">
        <f>'DATA DASH'!G7229</f>
        <v/>
      </c>
      <c r="H7229">
        <f>'DATA DASH'!H7229</f>
        <v/>
      </c>
      <c r="I7229">
        <f>'DATA DASH'!I7229</f>
        <v/>
      </c>
      <c r="J7229">
        <f>'DATA DASH'!J7229</f>
        <v/>
      </c>
      <c r="K7229">
        <f>'DATA DASH'!K7229</f>
        <v/>
      </c>
      <c r="L7229">
        <f>'DATA DASH'!L7229</f>
        <v/>
      </c>
      <c r="M7229">
        <f>'DATA DASH'!M7229</f>
        <v/>
      </c>
    </row>
    <row r="7230">
      <c r="A7230">
        <f>'DATA DASH'!A7230</f>
        <v/>
      </c>
      <c r="B7230">
        <f>'DATA DASH'!B7230</f>
        <v/>
      </c>
      <c r="C7230">
        <f>'DATA DASH'!C7230</f>
        <v/>
      </c>
      <c r="D7230">
        <f>'DATA DASH'!D7230</f>
        <v/>
      </c>
      <c r="E7230">
        <f>'DATA DASH'!E7230</f>
        <v/>
      </c>
      <c r="F7230">
        <f>'DATA DASH'!F7230</f>
        <v/>
      </c>
      <c r="G7230">
        <f>'DATA DASH'!G7230</f>
        <v/>
      </c>
      <c r="H7230">
        <f>'DATA DASH'!H7230</f>
        <v/>
      </c>
      <c r="I7230">
        <f>'DATA DASH'!I7230</f>
        <v/>
      </c>
      <c r="J7230">
        <f>'DATA DASH'!J7230</f>
        <v/>
      </c>
      <c r="K7230">
        <f>'DATA DASH'!K7230</f>
        <v/>
      </c>
      <c r="L7230">
        <f>'DATA DASH'!L7230</f>
        <v/>
      </c>
      <c r="M7230">
        <f>'DATA DASH'!M7230</f>
        <v/>
      </c>
    </row>
    <row r="7231">
      <c r="A7231">
        <f>'DATA DASH'!A7231</f>
        <v/>
      </c>
      <c r="B7231">
        <f>'DATA DASH'!B7231</f>
        <v/>
      </c>
      <c r="C7231">
        <f>'DATA DASH'!C7231</f>
        <v/>
      </c>
      <c r="D7231">
        <f>'DATA DASH'!D7231</f>
        <v/>
      </c>
      <c r="E7231">
        <f>'DATA DASH'!E7231</f>
        <v/>
      </c>
      <c r="F7231">
        <f>'DATA DASH'!F7231</f>
        <v/>
      </c>
      <c r="G7231">
        <f>'DATA DASH'!G7231</f>
        <v/>
      </c>
      <c r="H7231">
        <f>'DATA DASH'!H7231</f>
        <v/>
      </c>
      <c r="I7231">
        <f>'DATA DASH'!I7231</f>
        <v/>
      </c>
      <c r="J7231">
        <f>'DATA DASH'!J7231</f>
        <v/>
      </c>
      <c r="K7231">
        <f>'DATA DASH'!K7231</f>
        <v/>
      </c>
      <c r="L7231">
        <f>'DATA DASH'!L7231</f>
        <v/>
      </c>
      <c r="M7231">
        <f>'DATA DASH'!M7231</f>
        <v/>
      </c>
    </row>
    <row r="7232">
      <c r="A7232">
        <f>'DATA DASH'!A7232</f>
        <v/>
      </c>
      <c r="B7232">
        <f>'DATA DASH'!B7232</f>
        <v/>
      </c>
      <c r="C7232">
        <f>'DATA DASH'!C7232</f>
        <v/>
      </c>
      <c r="D7232">
        <f>'DATA DASH'!D7232</f>
        <v/>
      </c>
      <c r="E7232">
        <f>'DATA DASH'!E7232</f>
        <v/>
      </c>
      <c r="F7232">
        <f>'DATA DASH'!F7232</f>
        <v/>
      </c>
      <c r="G7232">
        <f>'DATA DASH'!G7232</f>
        <v/>
      </c>
      <c r="H7232">
        <f>'DATA DASH'!H7232</f>
        <v/>
      </c>
      <c r="I7232">
        <f>'DATA DASH'!I7232</f>
        <v/>
      </c>
      <c r="J7232">
        <f>'DATA DASH'!J7232</f>
        <v/>
      </c>
      <c r="K7232">
        <f>'DATA DASH'!K7232</f>
        <v/>
      </c>
      <c r="L7232">
        <f>'DATA DASH'!L7232</f>
        <v/>
      </c>
      <c r="M7232">
        <f>'DATA DASH'!M7232</f>
        <v/>
      </c>
    </row>
    <row r="7233">
      <c r="A7233">
        <f>'DATA DASH'!A7233</f>
        <v/>
      </c>
      <c r="B7233">
        <f>'DATA DASH'!B7233</f>
        <v/>
      </c>
      <c r="C7233">
        <f>'DATA DASH'!C7233</f>
        <v/>
      </c>
      <c r="D7233">
        <f>'DATA DASH'!D7233</f>
        <v/>
      </c>
      <c r="E7233">
        <f>'DATA DASH'!E7233</f>
        <v/>
      </c>
      <c r="F7233">
        <f>'DATA DASH'!F7233</f>
        <v/>
      </c>
      <c r="G7233">
        <f>'DATA DASH'!G7233</f>
        <v/>
      </c>
      <c r="H7233">
        <f>'DATA DASH'!H7233</f>
        <v/>
      </c>
      <c r="I7233">
        <f>'DATA DASH'!I7233</f>
        <v/>
      </c>
      <c r="J7233">
        <f>'DATA DASH'!J7233</f>
        <v/>
      </c>
      <c r="K7233">
        <f>'DATA DASH'!K7233</f>
        <v/>
      </c>
      <c r="L7233">
        <f>'DATA DASH'!L7233</f>
        <v/>
      </c>
      <c r="M7233">
        <f>'DATA DASH'!M7233</f>
        <v/>
      </c>
    </row>
    <row r="7234">
      <c r="A7234">
        <f>'DATA DASH'!A7234</f>
        <v/>
      </c>
      <c r="B7234">
        <f>'DATA DASH'!B7234</f>
        <v/>
      </c>
      <c r="C7234">
        <f>'DATA DASH'!C7234</f>
        <v/>
      </c>
      <c r="D7234">
        <f>'DATA DASH'!D7234</f>
        <v/>
      </c>
      <c r="E7234">
        <f>'DATA DASH'!E7234</f>
        <v/>
      </c>
      <c r="F7234">
        <f>'DATA DASH'!F7234</f>
        <v/>
      </c>
      <c r="G7234">
        <f>'DATA DASH'!G7234</f>
        <v/>
      </c>
      <c r="H7234">
        <f>'DATA DASH'!H7234</f>
        <v/>
      </c>
      <c r="I7234">
        <f>'DATA DASH'!I7234</f>
        <v/>
      </c>
      <c r="J7234">
        <f>'DATA DASH'!J7234</f>
        <v/>
      </c>
      <c r="K7234">
        <f>'DATA DASH'!K7234</f>
        <v/>
      </c>
      <c r="L7234">
        <f>'DATA DASH'!L7234</f>
        <v/>
      </c>
      <c r="M7234">
        <f>'DATA DASH'!M7234</f>
        <v/>
      </c>
    </row>
    <row r="7235">
      <c r="A7235">
        <f>'DATA DASH'!A7235</f>
        <v/>
      </c>
      <c r="B7235">
        <f>'DATA DASH'!B7235</f>
        <v/>
      </c>
      <c r="C7235">
        <f>'DATA DASH'!C7235</f>
        <v/>
      </c>
      <c r="D7235">
        <f>'DATA DASH'!D7235</f>
        <v/>
      </c>
      <c r="E7235">
        <f>'DATA DASH'!E7235</f>
        <v/>
      </c>
      <c r="F7235">
        <f>'DATA DASH'!F7235</f>
        <v/>
      </c>
      <c r="G7235">
        <f>'DATA DASH'!G7235</f>
        <v/>
      </c>
      <c r="H7235">
        <f>'DATA DASH'!H7235</f>
        <v/>
      </c>
      <c r="I7235">
        <f>'DATA DASH'!I7235</f>
        <v/>
      </c>
      <c r="J7235">
        <f>'DATA DASH'!J7235</f>
        <v/>
      </c>
      <c r="K7235">
        <f>'DATA DASH'!K7235</f>
        <v/>
      </c>
      <c r="L7235">
        <f>'DATA DASH'!L7235</f>
        <v/>
      </c>
      <c r="M7235">
        <f>'DATA DASH'!M7235</f>
        <v/>
      </c>
    </row>
    <row r="7236">
      <c r="A7236">
        <f>'DATA DASH'!A7236</f>
        <v/>
      </c>
      <c r="B7236">
        <f>'DATA DASH'!B7236</f>
        <v/>
      </c>
      <c r="C7236">
        <f>'DATA DASH'!C7236</f>
        <v/>
      </c>
      <c r="D7236">
        <f>'DATA DASH'!D7236</f>
        <v/>
      </c>
      <c r="E7236">
        <f>'DATA DASH'!E7236</f>
        <v/>
      </c>
      <c r="F7236">
        <f>'DATA DASH'!F7236</f>
        <v/>
      </c>
      <c r="G7236">
        <f>'DATA DASH'!G7236</f>
        <v/>
      </c>
      <c r="H7236">
        <f>'DATA DASH'!H7236</f>
        <v/>
      </c>
      <c r="I7236">
        <f>'DATA DASH'!I7236</f>
        <v/>
      </c>
      <c r="J7236">
        <f>'DATA DASH'!J7236</f>
        <v/>
      </c>
      <c r="K7236">
        <f>'DATA DASH'!K7236</f>
        <v/>
      </c>
      <c r="L7236">
        <f>'DATA DASH'!L7236</f>
        <v/>
      </c>
      <c r="M7236">
        <f>'DATA DASH'!M7236</f>
        <v/>
      </c>
    </row>
    <row r="7237">
      <c r="A7237">
        <f>'DATA DASH'!A7237</f>
        <v/>
      </c>
      <c r="B7237">
        <f>'DATA DASH'!B7237</f>
        <v/>
      </c>
      <c r="C7237">
        <f>'DATA DASH'!C7237</f>
        <v/>
      </c>
      <c r="D7237">
        <f>'DATA DASH'!D7237</f>
        <v/>
      </c>
      <c r="E7237">
        <f>'DATA DASH'!E7237</f>
        <v/>
      </c>
      <c r="F7237">
        <f>'DATA DASH'!F7237</f>
        <v/>
      </c>
      <c r="G7237">
        <f>'DATA DASH'!G7237</f>
        <v/>
      </c>
      <c r="H7237">
        <f>'DATA DASH'!H7237</f>
        <v/>
      </c>
      <c r="I7237">
        <f>'DATA DASH'!I7237</f>
        <v/>
      </c>
      <c r="J7237">
        <f>'DATA DASH'!J7237</f>
        <v/>
      </c>
      <c r="K7237">
        <f>'DATA DASH'!K7237</f>
        <v/>
      </c>
      <c r="L7237">
        <f>'DATA DASH'!L7237</f>
        <v/>
      </c>
      <c r="M7237">
        <f>'DATA DASH'!M7237</f>
        <v/>
      </c>
    </row>
    <row r="7238">
      <c r="A7238">
        <f>'DATA DASH'!A7238</f>
        <v/>
      </c>
      <c r="B7238">
        <f>'DATA DASH'!B7238</f>
        <v/>
      </c>
      <c r="C7238">
        <f>'DATA DASH'!C7238</f>
        <v/>
      </c>
      <c r="D7238">
        <f>'DATA DASH'!D7238</f>
        <v/>
      </c>
      <c r="E7238">
        <f>'DATA DASH'!E7238</f>
        <v/>
      </c>
      <c r="F7238">
        <f>'DATA DASH'!F7238</f>
        <v/>
      </c>
      <c r="G7238">
        <f>'DATA DASH'!G7238</f>
        <v/>
      </c>
      <c r="H7238">
        <f>'DATA DASH'!H7238</f>
        <v/>
      </c>
      <c r="I7238">
        <f>'DATA DASH'!I7238</f>
        <v/>
      </c>
      <c r="J7238">
        <f>'DATA DASH'!J7238</f>
        <v/>
      </c>
      <c r="K7238">
        <f>'DATA DASH'!K7238</f>
        <v/>
      </c>
      <c r="L7238">
        <f>'DATA DASH'!L7238</f>
        <v/>
      </c>
      <c r="M7238">
        <f>'DATA DASH'!M7238</f>
        <v/>
      </c>
    </row>
    <row r="7239">
      <c r="A7239">
        <f>'DATA DASH'!A7239</f>
        <v/>
      </c>
      <c r="B7239">
        <f>'DATA DASH'!B7239</f>
        <v/>
      </c>
      <c r="C7239">
        <f>'DATA DASH'!C7239</f>
        <v/>
      </c>
      <c r="D7239">
        <f>'DATA DASH'!D7239</f>
        <v/>
      </c>
      <c r="E7239">
        <f>'DATA DASH'!E7239</f>
        <v/>
      </c>
      <c r="F7239">
        <f>'DATA DASH'!F7239</f>
        <v/>
      </c>
      <c r="G7239">
        <f>'DATA DASH'!G7239</f>
        <v/>
      </c>
      <c r="H7239">
        <f>'DATA DASH'!H7239</f>
        <v/>
      </c>
      <c r="I7239">
        <f>'DATA DASH'!I7239</f>
        <v/>
      </c>
      <c r="J7239">
        <f>'DATA DASH'!J7239</f>
        <v/>
      </c>
      <c r="K7239">
        <f>'DATA DASH'!K7239</f>
        <v/>
      </c>
      <c r="L7239">
        <f>'DATA DASH'!L7239</f>
        <v/>
      </c>
      <c r="M7239">
        <f>'DATA DASH'!M7239</f>
        <v/>
      </c>
    </row>
    <row r="7240">
      <c r="A7240">
        <f>'DATA DASH'!A7240</f>
        <v/>
      </c>
      <c r="B7240">
        <f>'DATA DASH'!B7240</f>
        <v/>
      </c>
      <c r="C7240">
        <f>'DATA DASH'!C7240</f>
        <v/>
      </c>
      <c r="D7240">
        <f>'DATA DASH'!D7240</f>
        <v/>
      </c>
      <c r="E7240">
        <f>'DATA DASH'!E7240</f>
        <v/>
      </c>
      <c r="F7240">
        <f>'DATA DASH'!F7240</f>
        <v/>
      </c>
      <c r="G7240">
        <f>'DATA DASH'!G7240</f>
        <v/>
      </c>
      <c r="H7240">
        <f>'DATA DASH'!H7240</f>
        <v/>
      </c>
      <c r="I7240">
        <f>'DATA DASH'!I7240</f>
        <v/>
      </c>
      <c r="J7240">
        <f>'DATA DASH'!J7240</f>
        <v/>
      </c>
      <c r="K7240">
        <f>'DATA DASH'!K7240</f>
        <v/>
      </c>
      <c r="L7240">
        <f>'DATA DASH'!L7240</f>
        <v/>
      </c>
      <c r="M7240">
        <f>'DATA DASH'!M7240</f>
        <v/>
      </c>
    </row>
    <row r="7241">
      <c r="A7241">
        <f>'DATA DASH'!A7241</f>
        <v/>
      </c>
      <c r="B7241">
        <f>'DATA DASH'!B7241</f>
        <v/>
      </c>
      <c r="C7241">
        <f>'DATA DASH'!C7241</f>
        <v/>
      </c>
      <c r="D7241">
        <f>'DATA DASH'!D7241</f>
        <v/>
      </c>
      <c r="E7241">
        <f>'DATA DASH'!E7241</f>
        <v/>
      </c>
      <c r="F7241">
        <f>'DATA DASH'!F7241</f>
        <v/>
      </c>
      <c r="G7241">
        <f>'DATA DASH'!G7241</f>
        <v/>
      </c>
      <c r="H7241">
        <f>'DATA DASH'!H7241</f>
        <v/>
      </c>
      <c r="I7241">
        <f>'DATA DASH'!I7241</f>
        <v/>
      </c>
      <c r="J7241">
        <f>'DATA DASH'!J7241</f>
        <v/>
      </c>
      <c r="K7241">
        <f>'DATA DASH'!K7241</f>
        <v/>
      </c>
      <c r="L7241">
        <f>'DATA DASH'!L7241</f>
        <v/>
      </c>
      <c r="M7241">
        <f>'DATA DASH'!M7241</f>
        <v/>
      </c>
    </row>
    <row r="7242">
      <c r="A7242">
        <f>'DATA DASH'!A7242</f>
        <v/>
      </c>
      <c r="B7242">
        <f>'DATA DASH'!B7242</f>
        <v/>
      </c>
      <c r="C7242">
        <f>'DATA DASH'!C7242</f>
        <v/>
      </c>
      <c r="D7242">
        <f>'DATA DASH'!D7242</f>
        <v/>
      </c>
      <c r="E7242">
        <f>'DATA DASH'!E7242</f>
        <v/>
      </c>
      <c r="F7242">
        <f>'DATA DASH'!F7242</f>
        <v/>
      </c>
      <c r="G7242">
        <f>'DATA DASH'!G7242</f>
        <v/>
      </c>
      <c r="H7242">
        <f>'DATA DASH'!H7242</f>
        <v/>
      </c>
      <c r="I7242">
        <f>'DATA DASH'!I7242</f>
        <v/>
      </c>
      <c r="J7242">
        <f>'DATA DASH'!J7242</f>
        <v/>
      </c>
      <c r="K7242">
        <f>'DATA DASH'!K7242</f>
        <v/>
      </c>
      <c r="L7242">
        <f>'DATA DASH'!L7242</f>
        <v/>
      </c>
      <c r="M7242">
        <f>'DATA DASH'!M7242</f>
        <v/>
      </c>
    </row>
    <row r="7243">
      <c r="A7243">
        <f>'DATA DASH'!A7243</f>
        <v/>
      </c>
      <c r="B7243">
        <f>'DATA DASH'!B7243</f>
        <v/>
      </c>
      <c r="C7243">
        <f>'DATA DASH'!C7243</f>
        <v/>
      </c>
      <c r="D7243">
        <f>'DATA DASH'!D7243</f>
        <v/>
      </c>
      <c r="E7243">
        <f>'DATA DASH'!E7243</f>
        <v/>
      </c>
      <c r="F7243">
        <f>'DATA DASH'!F7243</f>
        <v/>
      </c>
      <c r="G7243">
        <f>'DATA DASH'!G7243</f>
        <v/>
      </c>
      <c r="H7243">
        <f>'DATA DASH'!H7243</f>
        <v/>
      </c>
      <c r="I7243">
        <f>'DATA DASH'!I7243</f>
        <v/>
      </c>
      <c r="J7243">
        <f>'DATA DASH'!J7243</f>
        <v/>
      </c>
      <c r="K7243">
        <f>'DATA DASH'!K7243</f>
        <v/>
      </c>
      <c r="L7243">
        <f>'DATA DASH'!L7243</f>
        <v/>
      </c>
      <c r="M7243">
        <f>'DATA DASH'!M7243</f>
        <v/>
      </c>
    </row>
    <row r="7244">
      <c r="A7244">
        <f>'DATA DASH'!A7244</f>
        <v/>
      </c>
      <c r="B7244">
        <f>'DATA DASH'!B7244</f>
        <v/>
      </c>
      <c r="C7244">
        <f>'DATA DASH'!C7244</f>
        <v/>
      </c>
      <c r="D7244">
        <f>'DATA DASH'!D7244</f>
        <v/>
      </c>
      <c r="E7244">
        <f>'DATA DASH'!E7244</f>
        <v/>
      </c>
      <c r="F7244">
        <f>'DATA DASH'!F7244</f>
        <v/>
      </c>
      <c r="G7244">
        <f>'DATA DASH'!G7244</f>
        <v/>
      </c>
      <c r="H7244">
        <f>'DATA DASH'!H7244</f>
        <v/>
      </c>
      <c r="I7244">
        <f>'DATA DASH'!I7244</f>
        <v/>
      </c>
      <c r="J7244">
        <f>'DATA DASH'!J7244</f>
        <v/>
      </c>
      <c r="K7244">
        <f>'DATA DASH'!K7244</f>
        <v/>
      </c>
      <c r="L7244">
        <f>'DATA DASH'!L7244</f>
        <v/>
      </c>
      <c r="M7244">
        <f>'DATA DASH'!M7244</f>
        <v/>
      </c>
    </row>
    <row r="7245">
      <c r="A7245">
        <f>'DATA DASH'!A7245</f>
        <v/>
      </c>
      <c r="B7245">
        <f>'DATA DASH'!B7245</f>
        <v/>
      </c>
      <c r="C7245">
        <f>'DATA DASH'!C7245</f>
        <v/>
      </c>
      <c r="D7245">
        <f>'DATA DASH'!D7245</f>
        <v/>
      </c>
      <c r="E7245">
        <f>'DATA DASH'!E7245</f>
        <v/>
      </c>
      <c r="F7245">
        <f>'DATA DASH'!F7245</f>
        <v/>
      </c>
      <c r="G7245">
        <f>'DATA DASH'!G7245</f>
        <v/>
      </c>
      <c r="H7245">
        <f>'DATA DASH'!H7245</f>
        <v/>
      </c>
      <c r="I7245">
        <f>'DATA DASH'!I7245</f>
        <v/>
      </c>
      <c r="J7245">
        <f>'DATA DASH'!J7245</f>
        <v/>
      </c>
      <c r="K7245">
        <f>'DATA DASH'!K7245</f>
        <v/>
      </c>
      <c r="L7245">
        <f>'DATA DASH'!L7245</f>
        <v/>
      </c>
      <c r="M7245">
        <f>'DATA DASH'!M7245</f>
        <v/>
      </c>
    </row>
    <row r="7246">
      <c r="A7246">
        <f>'DATA DASH'!A7246</f>
        <v/>
      </c>
      <c r="B7246">
        <f>'DATA DASH'!B7246</f>
        <v/>
      </c>
      <c r="C7246">
        <f>'DATA DASH'!C7246</f>
        <v/>
      </c>
      <c r="D7246">
        <f>'DATA DASH'!D7246</f>
        <v/>
      </c>
      <c r="E7246">
        <f>'DATA DASH'!E7246</f>
        <v/>
      </c>
      <c r="F7246">
        <f>'DATA DASH'!F7246</f>
        <v/>
      </c>
      <c r="G7246">
        <f>'DATA DASH'!G7246</f>
        <v/>
      </c>
      <c r="H7246">
        <f>'DATA DASH'!H7246</f>
        <v/>
      </c>
      <c r="I7246">
        <f>'DATA DASH'!I7246</f>
        <v/>
      </c>
      <c r="J7246">
        <f>'DATA DASH'!J7246</f>
        <v/>
      </c>
      <c r="K7246">
        <f>'DATA DASH'!K7246</f>
        <v/>
      </c>
      <c r="L7246">
        <f>'DATA DASH'!L7246</f>
        <v/>
      </c>
      <c r="M7246">
        <f>'DATA DASH'!M7246</f>
        <v/>
      </c>
    </row>
    <row r="7247">
      <c r="A7247">
        <f>'DATA DASH'!A7247</f>
        <v/>
      </c>
      <c r="B7247">
        <f>'DATA DASH'!B7247</f>
        <v/>
      </c>
      <c r="C7247">
        <f>'DATA DASH'!C7247</f>
        <v/>
      </c>
      <c r="D7247">
        <f>'DATA DASH'!D7247</f>
        <v/>
      </c>
      <c r="E7247">
        <f>'DATA DASH'!E7247</f>
        <v/>
      </c>
      <c r="F7247">
        <f>'DATA DASH'!F7247</f>
        <v/>
      </c>
      <c r="G7247">
        <f>'DATA DASH'!G7247</f>
        <v/>
      </c>
      <c r="H7247">
        <f>'DATA DASH'!H7247</f>
        <v/>
      </c>
      <c r="I7247">
        <f>'DATA DASH'!I7247</f>
        <v/>
      </c>
      <c r="J7247">
        <f>'DATA DASH'!J7247</f>
        <v/>
      </c>
      <c r="K7247">
        <f>'DATA DASH'!K7247</f>
        <v/>
      </c>
      <c r="L7247">
        <f>'DATA DASH'!L7247</f>
        <v/>
      </c>
      <c r="M7247">
        <f>'DATA DASH'!M7247</f>
        <v/>
      </c>
    </row>
    <row r="7248">
      <c r="A7248">
        <f>'DATA DASH'!A7248</f>
        <v/>
      </c>
      <c r="B7248">
        <f>'DATA DASH'!B7248</f>
        <v/>
      </c>
      <c r="C7248">
        <f>'DATA DASH'!C7248</f>
        <v/>
      </c>
      <c r="D7248">
        <f>'DATA DASH'!D7248</f>
        <v/>
      </c>
      <c r="E7248">
        <f>'DATA DASH'!E7248</f>
        <v/>
      </c>
      <c r="F7248">
        <f>'DATA DASH'!F7248</f>
        <v/>
      </c>
      <c r="G7248">
        <f>'DATA DASH'!G7248</f>
        <v/>
      </c>
      <c r="H7248">
        <f>'DATA DASH'!H7248</f>
        <v/>
      </c>
      <c r="I7248">
        <f>'DATA DASH'!I7248</f>
        <v/>
      </c>
      <c r="J7248">
        <f>'DATA DASH'!J7248</f>
        <v/>
      </c>
      <c r="K7248">
        <f>'DATA DASH'!K7248</f>
        <v/>
      </c>
      <c r="L7248">
        <f>'DATA DASH'!L7248</f>
        <v/>
      </c>
      <c r="M7248">
        <f>'DATA DASH'!M7248</f>
        <v/>
      </c>
    </row>
    <row r="7249">
      <c r="A7249">
        <f>'DATA DASH'!A7249</f>
        <v/>
      </c>
      <c r="B7249">
        <f>'DATA DASH'!B7249</f>
        <v/>
      </c>
      <c r="C7249">
        <f>'DATA DASH'!C7249</f>
        <v/>
      </c>
      <c r="D7249">
        <f>'DATA DASH'!D7249</f>
        <v/>
      </c>
      <c r="E7249">
        <f>'DATA DASH'!E7249</f>
        <v/>
      </c>
      <c r="F7249">
        <f>'DATA DASH'!F7249</f>
        <v/>
      </c>
      <c r="G7249">
        <f>'DATA DASH'!G7249</f>
        <v/>
      </c>
      <c r="H7249">
        <f>'DATA DASH'!H7249</f>
        <v/>
      </c>
      <c r="I7249">
        <f>'DATA DASH'!I7249</f>
        <v/>
      </c>
      <c r="J7249">
        <f>'DATA DASH'!J7249</f>
        <v/>
      </c>
      <c r="K7249">
        <f>'DATA DASH'!K7249</f>
        <v/>
      </c>
      <c r="L7249">
        <f>'DATA DASH'!L7249</f>
        <v/>
      </c>
      <c r="M7249">
        <f>'DATA DASH'!M7249</f>
        <v/>
      </c>
    </row>
    <row r="7250">
      <c r="A7250">
        <f>'DATA DASH'!A7250</f>
        <v/>
      </c>
      <c r="B7250">
        <f>'DATA DASH'!B7250</f>
        <v/>
      </c>
      <c r="C7250">
        <f>'DATA DASH'!C7250</f>
        <v/>
      </c>
      <c r="D7250">
        <f>'DATA DASH'!D7250</f>
        <v/>
      </c>
      <c r="E7250">
        <f>'DATA DASH'!E7250</f>
        <v/>
      </c>
      <c r="F7250">
        <f>'DATA DASH'!F7250</f>
        <v/>
      </c>
      <c r="G7250">
        <f>'DATA DASH'!G7250</f>
        <v/>
      </c>
      <c r="H7250">
        <f>'DATA DASH'!H7250</f>
        <v/>
      </c>
      <c r="I7250">
        <f>'DATA DASH'!I7250</f>
        <v/>
      </c>
      <c r="J7250">
        <f>'DATA DASH'!J7250</f>
        <v/>
      </c>
      <c r="K7250">
        <f>'DATA DASH'!K7250</f>
        <v/>
      </c>
      <c r="L7250">
        <f>'DATA DASH'!L7250</f>
        <v/>
      </c>
      <c r="M7250">
        <f>'DATA DASH'!M7250</f>
        <v/>
      </c>
    </row>
    <row r="7251">
      <c r="A7251">
        <f>'DATA DASH'!A7251</f>
        <v/>
      </c>
      <c r="B7251">
        <f>'DATA DASH'!B7251</f>
        <v/>
      </c>
      <c r="C7251">
        <f>'DATA DASH'!C7251</f>
        <v/>
      </c>
      <c r="D7251">
        <f>'DATA DASH'!D7251</f>
        <v/>
      </c>
      <c r="E7251">
        <f>'DATA DASH'!E7251</f>
        <v/>
      </c>
      <c r="F7251">
        <f>'DATA DASH'!F7251</f>
        <v/>
      </c>
      <c r="G7251">
        <f>'DATA DASH'!G7251</f>
        <v/>
      </c>
      <c r="H7251">
        <f>'DATA DASH'!H7251</f>
        <v/>
      </c>
      <c r="I7251">
        <f>'DATA DASH'!I7251</f>
        <v/>
      </c>
      <c r="J7251">
        <f>'DATA DASH'!J7251</f>
        <v/>
      </c>
      <c r="K7251">
        <f>'DATA DASH'!K7251</f>
        <v/>
      </c>
      <c r="L7251">
        <f>'DATA DASH'!L7251</f>
        <v/>
      </c>
      <c r="M7251">
        <f>'DATA DASH'!M7251</f>
        <v/>
      </c>
    </row>
    <row r="7252">
      <c r="A7252">
        <f>'DATA DASH'!A7252</f>
        <v/>
      </c>
      <c r="B7252">
        <f>'DATA DASH'!B7252</f>
        <v/>
      </c>
      <c r="C7252">
        <f>'DATA DASH'!C7252</f>
        <v/>
      </c>
      <c r="D7252">
        <f>'DATA DASH'!D7252</f>
        <v/>
      </c>
      <c r="E7252">
        <f>'DATA DASH'!E7252</f>
        <v/>
      </c>
      <c r="F7252">
        <f>'DATA DASH'!F7252</f>
        <v/>
      </c>
      <c r="G7252">
        <f>'DATA DASH'!G7252</f>
        <v/>
      </c>
      <c r="H7252">
        <f>'DATA DASH'!H7252</f>
        <v/>
      </c>
      <c r="I7252">
        <f>'DATA DASH'!I7252</f>
        <v/>
      </c>
      <c r="J7252">
        <f>'DATA DASH'!J7252</f>
        <v/>
      </c>
      <c r="K7252">
        <f>'DATA DASH'!K7252</f>
        <v/>
      </c>
      <c r="L7252">
        <f>'DATA DASH'!L7252</f>
        <v/>
      </c>
      <c r="M7252">
        <f>'DATA DASH'!M7252</f>
        <v/>
      </c>
    </row>
    <row r="7253">
      <c r="A7253">
        <f>'DATA DASH'!A7253</f>
        <v/>
      </c>
      <c r="B7253">
        <f>'DATA DASH'!B7253</f>
        <v/>
      </c>
      <c r="C7253">
        <f>'DATA DASH'!C7253</f>
        <v/>
      </c>
      <c r="D7253">
        <f>'DATA DASH'!D7253</f>
        <v/>
      </c>
      <c r="E7253">
        <f>'DATA DASH'!E7253</f>
        <v/>
      </c>
      <c r="F7253">
        <f>'DATA DASH'!F7253</f>
        <v/>
      </c>
      <c r="G7253">
        <f>'DATA DASH'!G7253</f>
        <v/>
      </c>
      <c r="H7253">
        <f>'DATA DASH'!H7253</f>
        <v/>
      </c>
      <c r="I7253">
        <f>'DATA DASH'!I7253</f>
        <v/>
      </c>
      <c r="J7253">
        <f>'DATA DASH'!J7253</f>
        <v/>
      </c>
      <c r="K7253">
        <f>'DATA DASH'!K7253</f>
        <v/>
      </c>
      <c r="L7253">
        <f>'DATA DASH'!L7253</f>
        <v/>
      </c>
      <c r="M7253">
        <f>'DATA DASH'!M7253</f>
        <v/>
      </c>
    </row>
    <row r="7254">
      <c r="A7254">
        <f>'DATA DASH'!A7254</f>
        <v/>
      </c>
      <c r="B7254">
        <f>'DATA DASH'!B7254</f>
        <v/>
      </c>
      <c r="C7254">
        <f>'DATA DASH'!C7254</f>
        <v/>
      </c>
      <c r="D7254">
        <f>'DATA DASH'!D7254</f>
        <v/>
      </c>
      <c r="E7254">
        <f>'DATA DASH'!E7254</f>
        <v/>
      </c>
      <c r="F7254">
        <f>'DATA DASH'!F7254</f>
        <v/>
      </c>
      <c r="G7254">
        <f>'DATA DASH'!G7254</f>
        <v/>
      </c>
      <c r="H7254">
        <f>'DATA DASH'!H7254</f>
        <v/>
      </c>
      <c r="I7254">
        <f>'DATA DASH'!I7254</f>
        <v/>
      </c>
      <c r="J7254">
        <f>'DATA DASH'!J7254</f>
        <v/>
      </c>
      <c r="K7254">
        <f>'DATA DASH'!K7254</f>
        <v/>
      </c>
      <c r="L7254">
        <f>'DATA DASH'!L7254</f>
        <v/>
      </c>
      <c r="M7254">
        <f>'DATA DASH'!M7254</f>
        <v/>
      </c>
    </row>
    <row r="7255">
      <c r="A7255">
        <f>'DATA DASH'!A7255</f>
        <v/>
      </c>
      <c r="B7255">
        <f>'DATA DASH'!B7255</f>
        <v/>
      </c>
      <c r="C7255">
        <f>'DATA DASH'!C7255</f>
        <v/>
      </c>
      <c r="D7255">
        <f>'DATA DASH'!D7255</f>
        <v/>
      </c>
      <c r="E7255">
        <f>'DATA DASH'!E7255</f>
        <v/>
      </c>
      <c r="F7255">
        <f>'DATA DASH'!F7255</f>
        <v/>
      </c>
      <c r="G7255">
        <f>'DATA DASH'!G7255</f>
        <v/>
      </c>
      <c r="H7255">
        <f>'DATA DASH'!H7255</f>
        <v/>
      </c>
      <c r="I7255">
        <f>'DATA DASH'!I7255</f>
        <v/>
      </c>
      <c r="J7255">
        <f>'DATA DASH'!J7255</f>
        <v/>
      </c>
      <c r="K7255">
        <f>'DATA DASH'!K7255</f>
        <v/>
      </c>
      <c r="L7255">
        <f>'DATA DASH'!L7255</f>
        <v/>
      </c>
      <c r="M7255">
        <f>'DATA DASH'!M7255</f>
        <v/>
      </c>
    </row>
    <row r="7256">
      <c r="A7256">
        <f>'DATA DASH'!A7256</f>
        <v/>
      </c>
      <c r="B7256">
        <f>'DATA DASH'!B7256</f>
        <v/>
      </c>
      <c r="C7256">
        <f>'DATA DASH'!C7256</f>
        <v/>
      </c>
      <c r="D7256">
        <f>'DATA DASH'!D7256</f>
        <v/>
      </c>
      <c r="E7256">
        <f>'DATA DASH'!E7256</f>
        <v/>
      </c>
      <c r="F7256">
        <f>'DATA DASH'!F7256</f>
        <v/>
      </c>
      <c r="G7256">
        <f>'DATA DASH'!G7256</f>
        <v/>
      </c>
      <c r="H7256">
        <f>'DATA DASH'!H7256</f>
        <v/>
      </c>
      <c r="I7256">
        <f>'DATA DASH'!I7256</f>
        <v/>
      </c>
      <c r="J7256">
        <f>'DATA DASH'!J7256</f>
        <v/>
      </c>
      <c r="K7256">
        <f>'DATA DASH'!K7256</f>
        <v/>
      </c>
      <c r="L7256">
        <f>'DATA DASH'!L7256</f>
        <v/>
      </c>
      <c r="M7256">
        <f>'DATA DASH'!M7256</f>
        <v/>
      </c>
    </row>
    <row r="7257">
      <c r="A7257">
        <f>'DATA DASH'!A7257</f>
        <v/>
      </c>
      <c r="B7257">
        <f>'DATA DASH'!B7257</f>
        <v/>
      </c>
      <c r="C7257">
        <f>'DATA DASH'!C7257</f>
        <v/>
      </c>
      <c r="D7257">
        <f>'DATA DASH'!D7257</f>
        <v/>
      </c>
      <c r="E7257">
        <f>'DATA DASH'!E7257</f>
        <v/>
      </c>
      <c r="F7257">
        <f>'DATA DASH'!F7257</f>
        <v/>
      </c>
      <c r="G7257">
        <f>'DATA DASH'!G7257</f>
        <v/>
      </c>
      <c r="H7257">
        <f>'DATA DASH'!H7257</f>
        <v/>
      </c>
      <c r="I7257">
        <f>'DATA DASH'!I7257</f>
        <v/>
      </c>
      <c r="J7257">
        <f>'DATA DASH'!J7257</f>
        <v/>
      </c>
      <c r="K7257">
        <f>'DATA DASH'!K7257</f>
        <v/>
      </c>
      <c r="L7257">
        <f>'DATA DASH'!L7257</f>
        <v/>
      </c>
      <c r="M7257">
        <f>'DATA DASH'!M7257</f>
        <v/>
      </c>
    </row>
    <row r="7258">
      <c r="A7258">
        <f>'DATA DASH'!A7258</f>
        <v/>
      </c>
      <c r="B7258">
        <f>'DATA DASH'!B7258</f>
        <v/>
      </c>
      <c r="C7258">
        <f>'DATA DASH'!C7258</f>
        <v/>
      </c>
      <c r="D7258">
        <f>'DATA DASH'!D7258</f>
        <v/>
      </c>
      <c r="E7258">
        <f>'DATA DASH'!E7258</f>
        <v/>
      </c>
      <c r="F7258">
        <f>'DATA DASH'!F7258</f>
        <v/>
      </c>
      <c r="G7258">
        <f>'DATA DASH'!G7258</f>
        <v/>
      </c>
      <c r="H7258">
        <f>'DATA DASH'!H7258</f>
        <v/>
      </c>
      <c r="I7258">
        <f>'DATA DASH'!I7258</f>
        <v/>
      </c>
      <c r="J7258">
        <f>'DATA DASH'!J7258</f>
        <v/>
      </c>
      <c r="K7258">
        <f>'DATA DASH'!K7258</f>
        <v/>
      </c>
      <c r="L7258">
        <f>'DATA DASH'!L7258</f>
        <v/>
      </c>
      <c r="M7258">
        <f>'DATA DASH'!M7258</f>
        <v/>
      </c>
    </row>
    <row r="7259">
      <c r="A7259">
        <f>'DATA DASH'!A7259</f>
        <v/>
      </c>
      <c r="B7259">
        <f>'DATA DASH'!B7259</f>
        <v/>
      </c>
      <c r="C7259">
        <f>'DATA DASH'!C7259</f>
        <v/>
      </c>
      <c r="D7259">
        <f>'DATA DASH'!D7259</f>
        <v/>
      </c>
      <c r="E7259">
        <f>'DATA DASH'!E7259</f>
        <v/>
      </c>
      <c r="F7259">
        <f>'DATA DASH'!F7259</f>
        <v/>
      </c>
      <c r="G7259">
        <f>'DATA DASH'!G7259</f>
        <v/>
      </c>
      <c r="H7259">
        <f>'DATA DASH'!H7259</f>
        <v/>
      </c>
      <c r="I7259">
        <f>'DATA DASH'!I7259</f>
        <v/>
      </c>
      <c r="J7259">
        <f>'DATA DASH'!J7259</f>
        <v/>
      </c>
      <c r="K7259">
        <f>'DATA DASH'!K7259</f>
        <v/>
      </c>
      <c r="L7259">
        <f>'DATA DASH'!L7259</f>
        <v/>
      </c>
      <c r="M7259">
        <f>'DATA DASH'!M7259</f>
        <v/>
      </c>
    </row>
    <row r="7260">
      <c r="A7260">
        <f>'DATA DASH'!A7260</f>
        <v/>
      </c>
      <c r="B7260">
        <f>'DATA DASH'!B7260</f>
        <v/>
      </c>
      <c r="C7260">
        <f>'DATA DASH'!C7260</f>
        <v/>
      </c>
      <c r="D7260">
        <f>'DATA DASH'!D7260</f>
        <v/>
      </c>
      <c r="E7260">
        <f>'DATA DASH'!E7260</f>
        <v/>
      </c>
      <c r="F7260">
        <f>'DATA DASH'!F7260</f>
        <v/>
      </c>
      <c r="G7260">
        <f>'DATA DASH'!G7260</f>
        <v/>
      </c>
      <c r="H7260">
        <f>'DATA DASH'!H7260</f>
        <v/>
      </c>
      <c r="I7260">
        <f>'DATA DASH'!I7260</f>
        <v/>
      </c>
      <c r="J7260">
        <f>'DATA DASH'!J7260</f>
        <v/>
      </c>
      <c r="K7260">
        <f>'DATA DASH'!K7260</f>
        <v/>
      </c>
      <c r="L7260">
        <f>'DATA DASH'!L7260</f>
        <v/>
      </c>
      <c r="M7260">
        <f>'DATA DASH'!M7260</f>
        <v/>
      </c>
    </row>
    <row r="7261">
      <c r="A7261">
        <f>'DATA DASH'!A7261</f>
        <v/>
      </c>
      <c r="B7261">
        <f>'DATA DASH'!B7261</f>
        <v/>
      </c>
      <c r="C7261">
        <f>'DATA DASH'!C7261</f>
        <v/>
      </c>
      <c r="D7261">
        <f>'DATA DASH'!D7261</f>
        <v/>
      </c>
      <c r="E7261">
        <f>'DATA DASH'!E7261</f>
        <v/>
      </c>
      <c r="F7261">
        <f>'DATA DASH'!F7261</f>
        <v/>
      </c>
      <c r="G7261">
        <f>'DATA DASH'!G7261</f>
        <v/>
      </c>
      <c r="H7261">
        <f>'DATA DASH'!H7261</f>
        <v/>
      </c>
      <c r="I7261">
        <f>'DATA DASH'!I7261</f>
        <v/>
      </c>
      <c r="J7261">
        <f>'DATA DASH'!J7261</f>
        <v/>
      </c>
      <c r="K7261">
        <f>'DATA DASH'!K7261</f>
        <v/>
      </c>
      <c r="L7261">
        <f>'DATA DASH'!L7261</f>
        <v/>
      </c>
      <c r="M7261">
        <f>'DATA DASH'!M7261</f>
        <v/>
      </c>
    </row>
    <row r="7262">
      <c r="A7262">
        <f>'DATA DASH'!A7262</f>
        <v/>
      </c>
      <c r="B7262">
        <f>'DATA DASH'!B7262</f>
        <v/>
      </c>
      <c r="C7262">
        <f>'DATA DASH'!C7262</f>
        <v/>
      </c>
      <c r="D7262">
        <f>'DATA DASH'!D7262</f>
        <v/>
      </c>
      <c r="E7262">
        <f>'DATA DASH'!E7262</f>
        <v/>
      </c>
      <c r="F7262">
        <f>'DATA DASH'!F7262</f>
        <v/>
      </c>
      <c r="G7262">
        <f>'DATA DASH'!G7262</f>
        <v/>
      </c>
      <c r="H7262">
        <f>'DATA DASH'!H7262</f>
        <v/>
      </c>
      <c r="I7262">
        <f>'DATA DASH'!I7262</f>
        <v/>
      </c>
      <c r="J7262">
        <f>'DATA DASH'!J7262</f>
        <v/>
      </c>
      <c r="K7262">
        <f>'DATA DASH'!K7262</f>
        <v/>
      </c>
      <c r="L7262">
        <f>'DATA DASH'!L7262</f>
        <v/>
      </c>
      <c r="M7262">
        <f>'DATA DASH'!M7262</f>
        <v/>
      </c>
    </row>
    <row r="7263">
      <c r="A7263">
        <f>'DATA DASH'!A7263</f>
        <v/>
      </c>
      <c r="B7263">
        <f>'DATA DASH'!B7263</f>
        <v/>
      </c>
      <c r="C7263">
        <f>'DATA DASH'!C7263</f>
        <v/>
      </c>
      <c r="D7263">
        <f>'DATA DASH'!D7263</f>
        <v/>
      </c>
      <c r="E7263">
        <f>'DATA DASH'!E7263</f>
        <v/>
      </c>
      <c r="F7263">
        <f>'DATA DASH'!F7263</f>
        <v/>
      </c>
      <c r="G7263">
        <f>'DATA DASH'!G7263</f>
        <v/>
      </c>
      <c r="H7263">
        <f>'DATA DASH'!H7263</f>
        <v/>
      </c>
      <c r="I7263">
        <f>'DATA DASH'!I7263</f>
        <v/>
      </c>
      <c r="J7263">
        <f>'DATA DASH'!J7263</f>
        <v/>
      </c>
      <c r="K7263">
        <f>'DATA DASH'!K7263</f>
        <v/>
      </c>
      <c r="L7263">
        <f>'DATA DASH'!L7263</f>
        <v/>
      </c>
      <c r="M7263">
        <f>'DATA DASH'!M7263</f>
        <v/>
      </c>
    </row>
    <row r="7264">
      <c r="A7264">
        <f>'DATA DASH'!A7264</f>
        <v/>
      </c>
      <c r="B7264">
        <f>'DATA DASH'!B7264</f>
        <v/>
      </c>
      <c r="C7264">
        <f>'DATA DASH'!C7264</f>
        <v/>
      </c>
      <c r="D7264">
        <f>'DATA DASH'!D7264</f>
        <v/>
      </c>
      <c r="E7264">
        <f>'DATA DASH'!E7264</f>
        <v/>
      </c>
      <c r="F7264">
        <f>'DATA DASH'!F7264</f>
        <v/>
      </c>
      <c r="G7264">
        <f>'DATA DASH'!G7264</f>
        <v/>
      </c>
      <c r="H7264">
        <f>'DATA DASH'!H7264</f>
        <v/>
      </c>
      <c r="I7264">
        <f>'DATA DASH'!I7264</f>
        <v/>
      </c>
      <c r="J7264">
        <f>'DATA DASH'!J7264</f>
        <v/>
      </c>
      <c r="K7264">
        <f>'DATA DASH'!K7264</f>
        <v/>
      </c>
      <c r="L7264">
        <f>'DATA DASH'!L7264</f>
        <v/>
      </c>
      <c r="M7264">
        <f>'DATA DASH'!M7264</f>
        <v/>
      </c>
    </row>
    <row r="7265">
      <c r="A7265">
        <f>'DATA DASH'!A7265</f>
        <v/>
      </c>
      <c r="B7265">
        <f>'DATA DASH'!B7265</f>
        <v/>
      </c>
      <c r="C7265">
        <f>'DATA DASH'!C7265</f>
        <v/>
      </c>
      <c r="D7265">
        <f>'DATA DASH'!D7265</f>
        <v/>
      </c>
      <c r="E7265">
        <f>'DATA DASH'!E7265</f>
        <v/>
      </c>
      <c r="F7265">
        <f>'DATA DASH'!F7265</f>
        <v/>
      </c>
      <c r="G7265">
        <f>'DATA DASH'!G7265</f>
        <v/>
      </c>
      <c r="H7265">
        <f>'DATA DASH'!H7265</f>
        <v/>
      </c>
      <c r="I7265">
        <f>'DATA DASH'!I7265</f>
        <v/>
      </c>
      <c r="J7265">
        <f>'DATA DASH'!J7265</f>
        <v/>
      </c>
      <c r="K7265">
        <f>'DATA DASH'!K7265</f>
        <v/>
      </c>
      <c r="L7265">
        <f>'DATA DASH'!L7265</f>
        <v/>
      </c>
      <c r="M7265">
        <f>'DATA DASH'!M7265</f>
        <v/>
      </c>
    </row>
    <row r="7266">
      <c r="A7266">
        <f>'DATA DASH'!A7266</f>
        <v/>
      </c>
      <c r="B7266">
        <f>'DATA DASH'!B7266</f>
        <v/>
      </c>
      <c r="C7266">
        <f>'DATA DASH'!C7266</f>
        <v/>
      </c>
      <c r="D7266">
        <f>'DATA DASH'!D7266</f>
        <v/>
      </c>
      <c r="E7266">
        <f>'DATA DASH'!E7266</f>
        <v/>
      </c>
      <c r="F7266">
        <f>'DATA DASH'!F7266</f>
        <v/>
      </c>
      <c r="G7266">
        <f>'DATA DASH'!G7266</f>
        <v/>
      </c>
      <c r="H7266">
        <f>'DATA DASH'!H7266</f>
        <v/>
      </c>
      <c r="I7266">
        <f>'DATA DASH'!I7266</f>
        <v/>
      </c>
      <c r="J7266">
        <f>'DATA DASH'!J7266</f>
        <v/>
      </c>
      <c r="K7266">
        <f>'DATA DASH'!K7266</f>
        <v/>
      </c>
      <c r="L7266">
        <f>'DATA DASH'!L7266</f>
        <v/>
      </c>
      <c r="M7266">
        <f>'DATA DASH'!M7266</f>
        <v/>
      </c>
    </row>
    <row r="7267">
      <c r="A7267">
        <f>'DATA DASH'!A7267</f>
        <v/>
      </c>
      <c r="B7267">
        <f>'DATA DASH'!B7267</f>
        <v/>
      </c>
      <c r="C7267">
        <f>'DATA DASH'!C7267</f>
        <v/>
      </c>
      <c r="D7267">
        <f>'DATA DASH'!D7267</f>
        <v/>
      </c>
      <c r="E7267">
        <f>'DATA DASH'!E7267</f>
        <v/>
      </c>
      <c r="F7267">
        <f>'DATA DASH'!F7267</f>
        <v/>
      </c>
      <c r="G7267">
        <f>'DATA DASH'!G7267</f>
        <v/>
      </c>
      <c r="H7267">
        <f>'DATA DASH'!H7267</f>
        <v/>
      </c>
      <c r="I7267">
        <f>'DATA DASH'!I7267</f>
        <v/>
      </c>
      <c r="J7267">
        <f>'DATA DASH'!J7267</f>
        <v/>
      </c>
      <c r="K7267">
        <f>'DATA DASH'!K7267</f>
        <v/>
      </c>
      <c r="L7267">
        <f>'DATA DASH'!L7267</f>
        <v/>
      </c>
      <c r="M7267">
        <f>'DATA DASH'!M7267</f>
        <v/>
      </c>
    </row>
    <row r="7268">
      <c r="A7268">
        <f>'DATA DASH'!A7268</f>
        <v/>
      </c>
      <c r="B7268">
        <f>'DATA DASH'!B7268</f>
        <v/>
      </c>
      <c r="C7268">
        <f>'DATA DASH'!C7268</f>
        <v/>
      </c>
      <c r="D7268">
        <f>'DATA DASH'!D7268</f>
        <v/>
      </c>
      <c r="E7268">
        <f>'DATA DASH'!E7268</f>
        <v/>
      </c>
      <c r="F7268">
        <f>'DATA DASH'!F7268</f>
        <v/>
      </c>
      <c r="G7268">
        <f>'DATA DASH'!G7268</f>
        <v/>
      </c>
      <c r="H7268">
        <f>'DATA DASH'!H7268</f>
        <v/>
      </c>
      <c r="I7268">
        <f>'DATA DASH'!I7268</f>
        <v/>
      </c>
      <c r="J7268">
        <f>'DATA DASH'!J7268</f>
        <v/>
      </c>
      <c r="K7268">
        <f>'DATA DASH'!K7268</f>
        <v/>
      </c>
      <c r="L7268">
        <f>'DATA DASH'!L7268</f>
        <v/>
      </c>
      <c r="M7268">
        <f>'DATA DASH'!M7268</f>
        <v/>
      </c>
    </row>
    <row r="7269">
      <c r="A7269">
        <f>'DATA DASH'!A7269</f>
        <v/>
      </c>
      <c r="B7269">
        <f>'DATA DASH'!B7269</f>
        <v/>
      </c>
      <c r="C7269">
        <f>'DATA DASH'!C7269</f>
        <v/>
      </c>
      <c r="D7269">
        <f>'DATA DASH'!D7269</f>
        <v/>
      </c>
      <c r="E7269">
        <f>'DATA DASH'!E7269</f>
        <v/>
      </c>
      <c r="F7269">
        <f>'DATA DASH'!F7269</f>
        <v/>
      </c>
      <c r="G7269">
        <f>'DATA DASH'!G7269</f>
        <v/>
      </c>
      <c r="H7269">
        <f>'DATA DASH'!H7269</f>
        <v/>
      </c>
      <c r="I7269">
        <f>'DATA DASH'!I7269</f>
        <v/>
      </c>
      <c r="J7269">
        <f>'DATA DASH'!J7269</f>
        <v/>
      </c>
      <c r="K7269">
        <f>'DATA DASH'!K7269</f>
        <v/>
      </c>
      <c r="L7269">
        <f>'DATA DASH'!L7269</f>
        <v/>
      </c>
      <c r="M7269">
        <f>'DATA DASH'!M7269</f>
        <v/>
      </c>
    </row>
    <row r="7270">
      <c r="A7270">
        <f>'DATA DASH'!A7270</f>
        <v/>
      </c>
      <c r="B7270">
        <f>'DATA DASH'!B7270</f>
        <v/>
      </c>
      <c r="C7270">
        <f>'DATA DASH'!C7270</f>
        <v/>
      </c>
      <c r="D7270">
        <f>'DATA DASH'!D7270</f>
        <v/>
      </c>
      <c r="E7270">
        <f>'DATA DASH'!E7270</f>
        <v/>
      </c>
      <c r="F7270">
        <f>'DATA DASH'!F7270</f>
        <v/>
      </c>
      <c r="G7270">
        <f>'DATA DASH'!G7270</f>
        <v/>
      </c>
      <c r="H7270">
        <f>'DATA DASH'!H7270</f>
        <v/>
      </c>
      <c r="I7270">
        <f>'DATA DASH'!I7270</f>
        <v/>
      </c>
      <c r="J7270">
        <f>'DATA DASH'!J7270</f>
        <v/>
      </c>
      <c r="K7270">
        <f>'DATA DASH'!K7270</f>
        <v/>
      </c>
      <c r="L7270">
        <f>'DATA DASH'!L7270</f>
        <v/>
      </c>
      <c r="M7270">
        <f>'DATA DASH'!M7270</f>
        <v/>
      </c>
    </row>
    <row r="7271">
      <c r="A7271">
        <f>'DATA DASH'!A7271</f>
        <v/>
      </c>
      <c r="B7271">
        <f>'DATA DASH'!B7271</f>
        <v/>
      </c>
      <c r="C7271">
        <f>'DATA DASH'!C7271</f>
        <v/>
      </c>
      <c r="D7271">
        <f>'DATA DASH'!D7271</f>
        <v/>
      </c>
      <c r="E7271">
        <f>'DATA DASH'!E7271</f>
        <v/>
      </c>
      <c r="F7271">
        <f>'DATA DASH'!F7271</f>
        <v/>
      </c>
      <c r="G7271">
        <f>'DATA DASH'!G7271</f>
        <v/>
      </c>
      <c r="H7271">
        <f>'DATA DASH'!H7271</f>
        <v/>
      </c>
      <c r="I7271">
        <f>'DATA DASH'!I7271</f>
        <v/>
      </c>
      <c r="J7271">
        <f>'DATA DASH'!J7271</f>
        <v/>
      </c>
      <c r="K7271">
        <f>'DATA DASH'!K7271</f>
        <v/>
      </c>
      <c r="L7271">
        <f>'DATA DASH'!L7271</f>
        <v/>
      </c>
      <c r="M7271">
        <f>'DATA DASH'!M7271</f>
        <v/>
      </c>
    </row>
    <row r="7272">
      <c r="A7272">
        <f>'DATA DASH'!A7272</f>
        <v/>
      </c>
      <c r="B7272">
        <f>'DATA DASH'!B7272</f>
        <v/>
      </c>
      <c r="C7272">
        <f>'DATA DASH'!C7272</f>
        <v/>
      </c>
      <c r="D7272">
        <f>'DATA DASH'!D7272</f>
        <v/>
      </c>
      <c r="E7272">
        <f>'DATA DASH'!E7272</f>
        <v/>
      </c>
      <c r="F7272">
        <f>'DATA DASH'!F7272</f>
        <v/>
      </c>
      <c r="G7272">
        <f>'DATA DASH'!G7272</f>
        <v/>
      </c>
      <c r="H7272">
        <f>'DATA DASH'!H7272</f>
        <v/>
      </c>
      <c r="I7272">
        <f>'DATA DASH'!I7272</f>
        <v/>
      </c>
      <c r="J7272">
        <f>'DATA DASH'!J7272</f>
        <v/>
      </c>
      <c r="K7272">
        <f>'DATA DASH'!K7272</f>
        <v/>
      </c>
      <c r="L7272">
        <f>'DATA DASH'!L7272</f>
        <v/>
      </c>
      <c r="M7272">
        <f>'DATA DASH'!M7272</f>
        <v/>
      </c>
    </row>
    <row r="7273">
      <c r="A7273">
        <f>'DATA DASH'!A7273</f>
        <v/>
      </c>
      <c r="B7273">
        <f>'DATA DASH'!B7273</f>
        <v/>
      </c>
      <c r="C7273">
        <f>'DATA DASH'!C7273</f>
        <v/>
      </c>
      <c r="D7273">
        <f>'DATA DASH'!D7273</f>
        <v/>
      </c>
      <c r="E7273">
        <f>'DATA DASH'!E7273</f>
        <v/>
      </c>
      <c r="F7273">
        <f>'DATA DASH'!F7273</f>
        <v/>
      </c>
      <c r="G7273">
        <f>'DATA DASH'!G7273</f>
        <v/>
      </c>
      <c r="H7273">
        <f>'DATA DASH'!H7273</f>
        <v/>
      </c>
      <c r="I7273">
        <f>'DATA DASH'!I7273</f>
        <v/>
      </c>
      <c r="J7273">
        <f>'DATA DASH'!J7273</f>
        <v/>
      </c>
      <c r="K7273">
        <f>'DATA DASH'!K7273</f>
        <v/>
      </c>
      <c r="L7273">
        <f>'DATA DASH'!L7273</f>
        <v/>
      </c>
      <c r="M7273">
        <f>'DATA DASH'!M7273</f>
        <v/>
      </c>
    </row>
    <row r="7274">
      <c r="A7274">
        <f>'DATA DASH'!A7274</f>
        <v/>
      </c>
      <c r="B7274">
        <f>'DATA DASH'!B7274</f>
        <v/>
      </c>
      <c r="C7274">
        <f>'DATA DASH'!C7274</f>
        <v/>
      </c>
      <c r="D7274">
        <f>'DATA DASH'!D7274</f>
        <v/>
      </c>
      <c r="E7274">
        <f>'DATA DASH'!E7274</f>
        <v/>
      </c>
      <c r="F7274">
        <f>'DATA DASH'!F7274</f>
        <v/>
      </c>
      <c r="G7274">
        <f>'DATA DASH'!G7274</f>
        <v/>
      </c>
      <c r="H7274">
        <f>'DATA DASH'!H7274</f>
        <v/>
      </c>
      <c r="I7274">
        <f>'DATA DASH'!I7274</f>
        <v/>
      </c>
      <c r="J7274">
        <f>'DATA DASH'!J7274</f>
        <v/>
      </c>
      <c r="K7274">
        <f>'DATA DASH'!K7274</f>
        <v/>
      </c>
      <c r="L7274">
        <f>'DATA DASH'!L7274</f>
        <v/>
      </c>
      <c r="M7274">
        <f>'DATA DASH'!M7274</f>
        <v/>
      </c>
    </row>
    <row r="7275">
      <c r="A7275">
        <f>'DATA DASH'!A7275</f>
        <v/>
      </c>
      <c r="B7275">
        <f>'DATA DASH'!B7275</f>
        <v/>
      </c>
      <c r="C7275">
        <f>'DATA DASH'!C7275</f>
        <v/>
      </c>
      <c r="D7275">
        <f>'DATA DASH'!D7275</f>
        <v/>
      </c>
      <c r="E7275">
        <f>'DATA DASH'!E7275</f>
        <v/>
      </c>
      <c r="F7275">
        <f>'DATA DASH'!F7275</f>
        <v/>
      </c>
      <c r="G7275">
        <f>'DATA DASH'!G7275</f>
        <v/>
      </c>
      <c r="H7275">
        <f>'DATA DASH'!H7275</f>
        <v/>
      </c>
      <c r="I7275">
        <f>'DATA DASH'!I7275</f>
        <v/>
      </c>
      <c r="J7275">
        <f>'DATA DASH'!J7275</f>
        <v/>
      </c>
      <c r="K7275">
        <f>'DATA DASH'!K7275</f>
        <v/>
      </c>
      <c r="L7275">
        <f>'DATA DASH'!L7275</f>
        <v/>
      </c>
      <c r="M7275">
        <f>'DATA DASH'!M7275</f>
        <v/>
      </c>
    </row>
    <row r="7276">
      <c r="A7276">
        <f>'DATA DASH'!A7276</f>
        <v/>
      </c>
      <c r="B7276">
        <f>'DATA DASH'!B7276</f>
        <v/>
      </c>
      <c r="C7276">
        <f>'DATA DASH'!C7276</f>
        <v/>
      </c>
      <c r="D7276">
        <f>'DATA DASH'!D7276</f>
        <v/>
      </c>
      <c r="E7276">
        <f>'DATA DASH'!E7276</f>
        <v/>
      </c>
      <c r="F7276">
        <f>'DATA DASH'!F7276</f>
        <v/>
      </c>
      <c r="G7276">
        <f>'DATA DASH'!G7276</f>
        <v/>
      </c>
      <c r="H7276">
        <f>'DATA DASH'!H7276</f>
        <v/>
      </c>
      <c r="I7276">
        <f>'DATA DASH'!I7276</f>
        <v/>
      </c>
      <c r="J7276">
        <f>'DATA DASH'!J7276</f>
        <v/>
      </c>
      <c r="K7276">
        <f>'DATA DASH'!K7276</f>
        <v/>
      </c>
      <c r="L7276">
        <f>'DATA DASH'!L7276</f>
        <v/>
      </c>
      <c r="M7276">
        <f>'DATA DASH'!M7276</f>
        <v/>
      </c>
    </row>
    <row r="7277">
      <c r="A7277">
        <f>'DATA DASH'!A7277</f>
        <v/>
      </c>
      <c r="B7277">
        <f>'DATA DASH'!B7277</f>
        <v/>
      </c>
      <c r="C7277">
        <f>'DATA DASH'!C7277</f>
        <v/>
      </c>
      <c r="D7277">
        <f>'DATA DASH'!D7277</f>
        <v/>
      </c>
      <c r="E7277">
        <f>'DATA DASH'!E7277</f>
        <v/>
      </c>
      <c r="F7277">
        <f>'DATA DASH'!F7277</f>
        <v/>
      </c>
      <c r="G7277">
        <f>'DATA DASH'!G7277</f>
        <v/>
      </c>
      <c r="H7277">
        <f>'DATA DASH'!H7277</f>
        <v/>
      </c>
      <c r="I7277">
        <f>'DATA DASH'!I7277</f>
        <v/>
      </c>
      <c r="J7277">
        <f>'DATA DASH'!J7277</f>
        <v/>
      </c>
      <c r="K7277">
        <f>'DATA DASH'!K7277</f>
        <v/>
      </c>
      <c r="L7277">
        <f>'DATA DASH'!L7277</f>
        <v/>
      </c>
      <c r="M7277">
        <f>'DATA DASH'!M7277</f>
        <v/>
      </c>
    </row>
    <row r="7278">
      <c r="A7278">
        <f>'DATA DASH'!A7278</f>
        <v/>
      </c>
      <c r="B7278">
        <f>'DATA DASH'!B7278</f>
        <v/>
      </c>
      <c r="C7278">
        <f>'DATA DASH'!C7278</f>
        <v/>
      </c>
      <c r="D7278">
        <f>'DATA DASH'!D7278</f>
        <v/>
      </c>
      <c r="E7278">
        <f>'DATA DASH'!E7278</f>
        <v/>
      </c>
      <c r="F7278">
        <f>'DATA DASH'!F7278</f>
        <v/>
      </c>
      <c r="G7278">
        <f>'DATA DASH'!G7278</f>
        <v/>
      </c>
      <c r="H7278">
        <f>'DATA DASH'!H7278</f>
        <v/>
      </c>
      <c r="I7278">
        <f>'DATA DASH'!I7278</f>
        <v/>
      </c>
      <c r="J7278">
        <f>'DATA DASH'!J7278</f>
        <v/>
      </c>
      <c r="K7278">
        <f>'DATA DASH'!K7278</f>
        <v/>
      </c>
      <c r="L7278">
        <f>'DATA DASH'!L7278</f>
        <v/>
      </c>
      <c r="M7278">
        <f>'DATA DASH'!M7278</f>
        <v/>
      </c>
    </row>
    <row r="7279">
      <c r="A7279">
        <f>'DATA DASH'!A7279</f>
        <v/>
      </c>
      <c r="B7279">
        <f>'DATA DASH'!B7279</f>
        <v/>
      </c>
      <c r="C7279">
        <f>'DATA DASH'!C7279</f>
        <v/>
      </c>
      <c r="D7279">
        <f>'DATA DASH'!D7279</f>
        <v/>
      </c>
      <c r="E7279">
        <f>'DATA DASH'!E7279</f>
        <v/>
      </c>
      <c r="F7279">
        <f>'DATA DASH'!F7279</f>
        <v/>
      </c>
      <c r="G7279">
        <f>'DATA DASH'!G7279</f>
        <v/>
      </c>
      <c r="H7279">
        <f>'DATA DASH'!H7279</f>
        <v/>
      </c>
      <c r="I7279">
        <f>'DATA DASH'!I7279</f>
        <v/>
      </c>
      <c r="J7279">
        <f>'DATA DASH'!J7279</f>
        <v/>
      </c>
      <c r="K7279">
        <f>'DATA DASH'!K7279</f>
        <v/>
      </c>
      <c r="L7279">
        <f>'DATA DASH'!L7279</f>
        <v/>
      </c>
      <c r="M7279">
        <f>'DATA DASH'!M7279</f>
        <v/>
      </c>
    </row>
    <row r="7280">
      <c r="A7280">
        <f>'DATA DASH'!A7280</f>
        <v/>
      </c>
      <c r="B7280">
        <f>'DATA DASH'!B7280</f>
        <v/>
      </c>
      <c r="C7280">
        <f>'DATA DASH'!C7280</f>
        <v/>
      </c>
      <c r="D7280">
        <f>'DATA DASH'!D7280</f>
        <v/>
      </c>
      <c r="E7280">
        <f>'DATA DASH'!E7280</f>
        <v/>
      </c>
      <c r="F7280">
        <f>'DATA DASH'!F7280</f>
        <v/>
      </c>
      <c r="G7280">
        <f>'DATA DASH'!G7280</f>
        <v/>
      </c>
      <c r="H7280">
        <f>'DATA DASH'!H7280</f>
        <v/>
      </c>
      <c r="I7280">
        <f>'DATA DASH'!I7280</f>
        <v/>
      </c>
      <c r="J7280">
        <f>'DATA DASH'!J7280</f>
        <v/>
      </c>
      <c r="K7280">
        <f>'DATA DASH'!K7280</f>
        <v/>
      </c>
      <c r="L7280">
        <f>'DATA DASH'!L7280</f>
        <v/>
      </c>
      <c r="M7280">
        <f>'DATA DASH'!M7280</f>
        <v/>
      </c>
    </row>
    <row r="7281">
      <c r="A7281">
        <f>'DATA DASH'!A7281</f>
        <v/>
      </c>
      <c r="B7281">
        <f>'DATA DASH'!B7281</f>
        <v/>
      </c>
      <c r="C7281">
        <f>'DATA DASH'!C7281</f>
        <v/>
      </c>
      <c r="D7281">
        <f>'DATA DASH'!D7281</f>
        <v/>
      </c>
      <c r="E7281">
        <f>'DATA DASH'!E7281</f>
        <v/>
      </c>
      <c r="F7281">
        <f>'DATA DASH'!F7281</f>
        <v/>
      </c>
      <c r="G7281">
        <f>'DATA DASH'!G7281</f>
        <v/>
      </c>
      <c r="H7281">
        <f>'DATA DASH'!H7281</f>
        <v/>
      </c>
      <c r="I7281">
        <f>'DATA DASH'!I7281</f>
        <v/>
      </c>
      <c r="J7281">
        <f>'DATA DASH'!J7281</f>
        <v/>
      </c>
      <c r="K7281">
        <f>'DATA DASH'!K7281</f>
        <v/>
      </c>
      <c r="L7281">
        <f>'DATA DASH'!L7281</f>
        <v/>
      </c>
      <c r="M7281">
        <f>'DATA DASH'!M7281</f>
        <v/>
      </c>
    </row>
    <row r="7282">
      <c r="A7282">
        <f>'DATA DASH'!A7282</f>
        <v/>
      </c>
      <c r="B7282">
        <f>'DATA DASH'!B7282</f>
        <v/>
      </c>
      <c r="C7282">
        <f>'DATA DASH'!C7282</f>
        <v/>
      </c>
      <c r="D7282">
        <f>'DATA DASH'!D7282</f>
        <v/>
      </c>
      <c r="E7282">
        <f>'DATA DASH'!E7282</f>
        <v/>
      </c>
      <c r="F7282">
        <f>'DATA DASH'!F7282</f>
        <v/>
      </c>
      <c r="G7282">
        <f>'DATA DASH'!G7282</f>
        <v/>
      </c>
      <c r="H7282">
        <f>'DATA DASH'!H7282</f>
        <v/>
      </c>
      <c r="I7282">
        <f>'DATA DASH'!I7282</f>
        <v/>
      </c>
      <c r="J7282">
        <f>'DATA DASH'!J7282</f>
        <v/>
      </c>
      <c r="K7282">
        <f>'DATA DASH'!K7282</f>
        <v/>
      </c>
      <c r="L7282">
        <f>'DATA DASH'!L7282</f>
        <v/>
      </c>
      <c r="M7282">
        <f>'DATA DASH'!M7282</f>
        <v/>
      </c>
    </row>
    <row r="7283">
      <c r="A7283">
        <f>'DATA DASH'!A7283</f>
        <v/>
      </c>
      <c r="B7283">
        <f>'DATA DASH'!B7283</f>
        <v/>
      </c>
      <c r="C7283">
        <f>'DATA DASH'!C7283</f>
        <v/>
      </c>
      <c r="D7283">
        <f>'DATA DASH'!D7283</f>
        <v/>
      </c>
      <c r="E7283">
        <f>'DATA DASH'!E7283</f>
        <v/>
      </c>
      <c r="F7283">
        <f>'DATA DASH'!F7283</f>
        <v/>
      </c>
      <c r="G7283">
        <f>'DATA DASH'!G7283</f>
        <v/>
      </c>
      <c r="H7283">
        <f>'DATA DASH'!H7283</f>
        <v/>
      </c>
      <c r="I7283">
        <f>'DATA DASH'!I7283</f>
        <v/>
      </c>
      <c r="J7283">
        <f>'DATA DASH'!J7283</f>
        <v/>
      </c>
      <c r="K7283">
        <f>'DATA DASH'!K7283</f>
        <v/>
      </c>
      <c r="L7283">
        <f>'DATA DASH'!L7283</f>
        <v/>
      </c>
      <c r="M7283">
        <f>'DATA DASH'!M7283</f>
        <v/>
      </c>
    </row>
    <row r="7284">
      <c r="A7284">
        <f>'DATA DASH'!A7284</f>
        <v/>
      </c>
      <c r="B7284">
        <f>'DATA DASH'!B7284</f>
        <v/>
      </c>
      <c r="C7284">
        <f>'DATA DASH'!C7284</f>
        <v/>
      </c>
      <c r="D7284">
        <f>'DATA DASH'!D7284</f>
        <v/>
      </c>
      <c r="E7284">
        <f>'DATA DASH'!E7284</f>
        <v/>
      </c>
      <c r="F7284">
        <f>'DATA DASH'!F7284</f>
        <v/>
      </c>
      <c r="G7284">
        <f>'DATA DASH'!G7284</f>
        <v/>
      </c>
      <c r="H7284">
        <f>'DATA DASH'!H7284</f>
        <v/>
      </c>
      <c r="I7284">
        <f>'DATA DASH'!I7284</f>
        <v/>
      </c>
      <c r="J7284">
        <f>'DATA DASH'!J7284</f>
        <v/>
      </c>
      <c r="K7284">
        <f>'DATA DASH'!K7284</f>
        <v/>
      </c>
      <c r="L7284">
        <f>'DATA DASH'!L7284</f>
        <v/>
      </c>
      <c r="M7284">
        <f>'DATA DASH'!M7284</f>
        <v/>
      </c>
    </row>
    <row r="7285">
      <c r="A7285">
        <f>'DATA DASH'!A7285</f>
        <v/>
      </c>
      <c r="B7285">
        <f>'DATA DASH'!B7285</f>
        <v/>
      </c>
      <c r="C7285">
        <f>'DATA DASH'!C7285</f>
        <v/>
      </c>
      <c r="D7285">
        <f>'DATA DASH'!D7285</f>
        <v/>
      </c>
      <c r="E7285">
        <f>'DATA DASH'!E7285</f>
        <v/>
      </c>
      <c r="F7285">
        <f>'DATA DASH'!F7285</f>
        <v/>
      </c>
      <c r="G7285">
        <f>'DATA DASH'!G7285</f>
        <v/>
      </c>
      <c r="H7285">
        <f>'DATA DASH'!H7285</f>
        <v/>
      </c>
      <c r="I7285">
        <f>'DATA DASH'!I7285</f>
        <v/>
      </c>
      <c r="J7285">
        <f>'DATA DASH'!J7285</f>
        <v/>
      </c>
      <c r="K7285">
        <f>'DATA DASH'!K7285</f>
        <v/>
      </c>
      <c r="L7285">
        <f>'DATA DASH'!L7285</f>
        <v/>
      </c>
      <c r="M7285">
        <f>'DATA DASH'!M7285</f>
        <v/>
      </c>
    </row>
    <row r="7286">
      <c r="A7286">
        <f>'DATA DASH'!A7286</f>
        <v/>
      </c>
      <c r="B7286">
        <f>'DATA DASH'!B7286</f>
        <v/>
      </c>
      <c r="C7286">
        <f>'DATA DASH'!C7286</f>
        <v/>
      </c>
      <c r="D7286">
        <f>'DATA DASH'!D7286</f>
        <v/>
      </c>
      <c r="E7286">
        <f>'DATA DASH'!E7286</f>
        <v/>
      </c>
      <c r="F7286">
        <f>'DATA DASH'!F7286</f>
        <v/>
      </c>
      <c r="G7286">
        <f>'DATA DASH'!G7286</f>
        <v/>
      </c>
      <c r="H7286">
        <f>'DATA DASH'!H7286</f>
        <v/>
      </c>
      <c r="I7286">
        <f>'DATA DASH'!I7286</f>
        <v/>
      </c>
      <c r="J7286">
        <f>'DATA DASH'!J7286</f>
        <v/>
      </c>
      <c r="K7286">
        <f>'DATA DASH'!K7286</f>
        <v/>
      </c>
      <c r="L7286">
        <f>'DATA DASH'!L7286</f>
        <v/>
      </c>
      <c r="M7286">
        <f>'DATA DASH'!M7286</f>
        <v/>
      </c>
    </row>
    <row r="7287">
      <c r="A7287">
        <f>'DATA DASH'!A7287</f>
        <v/>
      </c>
      <c r="B7287">
        <f>'DATA DASH'!B7287</f>
        <v/>
      </c>
      <c r="C7287">
        <f>'DATA DASH'!C7287</f>
        <v/>
      </c>
      <c r="D7287">
        <f>'DATA DASH'!D7287</f>
        <v/>
      </c>
      <c r="E7287">
        <f>'DATA DASH'!E7287</f>
        <v/>
      </c>
      <c r="F7287">
        <f>'DATA DASH'!F7287</f>
        <v/>
      </c>
      <c r="G7287">
        <f>'DATA DASH'!G7287</f>
        <v/>
      </c>
      <c r="H7287">
        <f>'DATA DASH'!H7287</f>
        <v/>
      </c>
      <c r="I7287">
        <f>'DATA DASH'!I7287</f>
        <v/>
      </c>
      <c r="J7287">
        <f>'DATA DASH'!J7287</f>
        <v/>
      </c>
      <c r="K7287">
        <f>'DATA DASH'!K7287</f>
        <v/>
      </c>
      <c r="L7287">
        <f>'DATA DASH'!L7287</f>
        <v/>
      </c>
      <c r="M7287">
        <f>'DATA DASH'!M7287</f>
        <v/>
      </c>
    </row>
    <row r="7288">
      <c r="A7288">
        <f>'DATA DASH'!A7288</f>
        <v/>
      </c>
      <c r="B7288">
        <f>'DATA DASH'!B7288</f>
        <v/>
      </c>
      <c r="C7288">
        <f>'DATA DASH'!C7288</f>
        <v/>
      </c>
      <c r="D7288">
        <f>'DATA DASH'!D7288</f>
        <v/>
      </c>
      <c r="E7288">
        <f>'DATA DASH'!E7288</f>
        <v/>
      </c>
      <c r="F7288">
        <f>'DATA DASH'!F7288</f>
        <v/>
      </c>
      <c r="G7288">
        <f>'DATA DASH'!G7288</f>
        <v/>
      </c>
      <c r="H7288">
        <f>'DATA DASH'!H7288</f>
        <v/>
      </c>
      <c r="I7288">
        <f>'DATA DASH'!I7288</f>
        <v/>
      </c>
      <c r="J7288">
        <f>'DATA DASH'!J7288</f>
        <v/>
      </c>
      <c r="K7288">
        <f>'DATA DASH'!K7288</f>
        <v/>
      </c>
      <c r="L7288">
        <f>'DATA DASH'!L7288</f>
        <v/>
      </c>
      <c r="M7288">
        <f>'DATA DASH'!M7288</f>
        <v/>
      </c>
    </row>
    <row r="7289">
      <c r="A7289">
        <f>'DATA DASH'!A7289</f>
        <v/>
      </c>
      <c r="B7289">
        <f>'DATA DASH'!B7289</f>
        <v/>
      </c>
      <c r="C7289">
        <f>'DATA DASH'!C7289</f>
        <v/>
      </c>
      <c r="D7289">
        <f>'DATA DASH'!D7289</f>
        <v/>
      </c>
      <c r="E7289">
        <f>'DATA DASH'!E7289</f>
        <v/>
      </c>
      <c r="F7289">
        <f>'DATA DASH'!F7289</f>
        <v/>
      </c>
      <c r="G7289">
        <f>'DATA DASH'!G7289</f>
        <v/>
      </c>
      <c r="H7289">
        <f>'DATA DASH'!H7289</f>
        <v/>
      </c>
      <c r="I7289">
        <f>'DATA DASH'!I7289</f>
        <v/>
      </c>
      <c r="J7289">
        <f>'DATA DASH'!J7289</f>
        <v/>
      </c>
      <c r="K7289">
        <f>'DATA DASH'!K7289</f>
        <v/>
      </c>
      <c r="L7289">
        <f>'DATA DASH'!L7289</f>
        <v/>
      </c>
      <c r="M7289">
        <f>'DATA DASH'!M7289</f>
        <v/>
      </c>
    </row>
    <row r="7290">
      <c r="A7290">
        <f>'DATA DASH'!A7290</f>
        <v/>
      </c>
      <c r="B7290">
        <f>'DATA DASH'!B7290</f>
        <v/>
      </c>
      <c r="C7290">
        <f>'DATA DASH'!C7290</f>
        <v/>
      </c>
      <c r="D7290">
        <f>'DATA DASH'!D7290</f>
        <v/>
      </c>
      <c r="E7290">
        <f>'DATA DASH'!E7290</f>
        <v/>
      </c>
      <c r="F7290">
        <f>'DATA DASH'!F7290</f>
        <v/>
      </c>
      <c r="G7290">
        <f>'DATA DASH'!G7290</f>
        <v/>
      </c>
      <c r="H7290">
        <f>'DATA DASH'!H7290</f>
        <v/>
      </c>
      <c r="I7290">
        <f>'DATA DASH'!I7290</f>
        <v/>
      </c>
      <c r="J7290">
        <f>'DATA DASH'!J7290</f>
        <v/>
      </c>
      <c r="K7290">
        <f>'DATA DASH'!K7290</f>
        <v/>
      </c>
      <c r="L7290">
        <f>'DATA DASH'!L7290</f>
        <v/>
      </c>
      <c r="M7290">
        <f>'DATA DASH'!M7290</f>
        <v/>
      </c>
    </row>
    <row r="7291">
      <c r="A7291">
        <f>'DATA DASH'!A7291</f>
        <v/>
      </c>
      <c r="B7291">
        <f>'DATA DASH'!B7291</f>
        <v/>
      </c>
      <c r="C7291">
        <f>'DATA DASH'!C7291</f>
        <v/>
      </c>
      <c r="D7291">
        <f>'DATA DASH'!D7291</f>
        <v/>
      </c>
      <c r="E7291">
        <f>'DATA DASH'!E7291</f>
        <v/>
      </c>
      <c r="F7291">
        <f>'DATA DASH'!F7291</f>
        <v/>
      </c>
      <c r="G7291">
        <f>'DATA DASH'!G7291</f>
        <v/>
      </c>
      <c r="H7291">
        <f>'DATA DASH'!H7291</f>
        <v/>
      </c>
      <c r="I7291">
        <f>'DATA DASH'!I7291</f>
        <v/>
      </c>
      <c r="J7291">
        <f>'DATA DASH'!J7291</f>
        <v/>
      </c>
      <c r="K7291">
        <f>'DATA DASH'!K7291</f>
        <v/>
      </c>
      <c r="L7291">
        <f>'DATA DASH'!L7291</f>
        <v/>
      </c>
      <c r="M7291">
        <f>'DATA DASH'!M7291</f>
        <v/>
      </c>
    </row>
    <row r="7292">
      <c r="A7292">
        <f>'DATA DASH'!A7292</f>
        <v/>
      </c>
      <c r="B7292">
        <f>'DATA DASH'!B7292</f>
        <v/>
      </c>
      <c r="C7292">
        <f>'DATA DASH'!C7292</f>
        <v/>
      </c>
      <c r="D7292">
        <f>'DATA DASH'!D7292</f>
        <v/>
      </c>
      <c r="E7292">
        <f>'DATA DASH'!E7292</f>
        <v/>
      </c>
      <c r="F7292">
        <f>'DATA DASH'!F7292</f>
        <v/>
      </c>
      <c r="G7292">
        <f>'DATA DASH'!G7292</f>
        <v/>
      </c>
      <c r="H7292">
        <f>'DATA DASH'!H7292</f>
        <v/>
      </c>
      <c r="I7292">
        <f>'DATA DASH'!I7292</f>
        <v/>
      </c>
      <c r="J7292">
        <f>'DATA DASH'!J7292</f>
        <v/>
      </c>
      <c r="K7292">
        <f>'DATA DASH'!K7292</f>
        <v/>
      </c>
      <c r="L7292">
        <f>'DATA DASH'!L7292</f>
        <v/>
      </c>
      <c r="M7292">
        <f>'DATA DASH'!M7292</f>
        <v/>
      </c>
    </row>
    <row r="7293">
      <c r="A7293">
        <f>'DATA DASH'!A7293</f>
        <v/>
      </c>
      <c r="B7293">
        <f>'DATA DASH'!B7293</f>
        <v/>
      </c>
      <c r="C7293">
        <f>'DATA DASH'!C7293</f>
        <v/>
      </c>
      <c r="D7293">
        <f>'DATA DASH'!D7293</f>
        <v/>
      </c>
      <c r="E7293">
        <f>'DATA DASH'!E7293</f>
        <v/>
      </c>
      <c r="F7293">
        <f>'DATA DASH'!F7293</f>
        <v/>
      </c>
      <c r="G7293">
        <f>'DATA DASH'!G7293</f>
        <v/>
      </c>
      <c r="H7293">
        <f>'DATA DASH'!H7293</f>
        <v/>
      </c>
      <c r="I7293">
        <f>'DATA DASH'!I7293</f>
        <v/>
      </c>
      <c r="J7293">
        <f>'DATA DASH'!J7293</f>
        <v/>
      </c>
      <c r="K7293">
        <f>'DATA DASH'!K7293</f>
        <v/>
      </c>
      <c r="L7293">
        <f>'DATA DASH'!L7293</f>
        <v/>
      </c>
      <c r="M7293">
        <f>'DATA DASH'!M7293</f>
        <v/>
      </c>
    </row>
    <row r="7294">
      <c r="A7294">
        <f>'DATA DASH'!A7294</f>
        <v/>
      </c>
      <c r="B7294">
        <f>'DATA DASH'!B7294</f>
        <v/>
      </c>
      <c r="C7294">
        <f>'DATA DASH'!C7294</f>
        <v/>
      </c>
      <c r="D7294">
        <f>'DATA DASH'!D7294</f>
        <v/>
      </c>
      <c r="E7294">
        <f>'DATA DASH'!E7294</f>
        <v/>
      </c>
      <c r="F7294">
        <f>'DATA DASH'!F7294</f>
        <v/>
      </c>
      <c r="G7294">
        <f>'DATA DASH'!G7294</f>
        <v/>
      </c>
      <c r="H7294">
        <f>'DATA DASH'!H7294</f>
        <v/>
      </c>
      <c r="I7294">
        <f>'DATA DASH'!I7294</f>
        <v/>
      </c>
      <c r="J7294">
        <f>'DATA DASH'!J7294</f>
        <v/>
      </c>
      <c r="K7294">
        <f>'DATA DASH'!K7294</f>
        <v/>
      </c>
      <c r="L7294">
        <f>'DATA DASH'!L7294</f>
        <v/>
      </c>
      <c r="M7294">
        <f>'DATA DASH'!M7294</f>
        <v/>
      </c>
    </row>
    <row r="7295">
      <c r="A7295">
        <f>'DATA DASH'!A7295</f>
        <v/>
      </c>
      <c r="B7295">
        <f>'DATA DASH'!B7295</f>
        <v/>
      </c>
      <c r="C7295">
        <f>'DATA DASH'!C7295</f>
        <v/>
      </c>
      <c r="D7295">
        <f>'DATA DASH'!D7295</f>
        <v/>
      </c>
      <c r="E7295">
        <f>'DATA DASH'!E7295</f>
        <v/>
      </c>
      <c r="F7295">
        <f>'DATA DASH'!F7295</f>
        <v/>
      </c>
      <c r="G7295">
        <f>'DATA DASH'!G7295</f>
        <v/>
      </c>
      <c r="H7295">
        <f>'DATA DASH'!H7295</f>
        <v/>
      </c>
      <c r="I7295">
        <f>'DATA DASH'!I7295</f>
        <v/>
      </c>
      <c r="J7295">
        <f>'DATA DASH'!J7295</f>
        <v/>
      </c>
      <c r="K7295">
        <f>'DATA DASH'!K7295</f>
        <v/>
      </c>
      <c r="L7295">
        <f>'DATA DASH'!L7295</f>
        <v/>
      </c>
      <c r="M7295">
        <f>'DATA DASH'!M7295</f>
        <v/>
      </c>
    </row>
    <row r="7296">
      <c r="A7296">
        <f>'DATA DASH'!A7296</f>
        <v/>
      </c>
      <c r="B7296">
        <f>'DATA DASH'!B7296</f>
        <v/>
      </c>
      <c r="C7296">
        <f>'DATA DASH'!C7296</f>
        <v/>
      </c>
      <c r="D7296">
        <f>'DATA DASH'!D7296</f>
        <v/>
      </c>
      <c r="E7296">
        <f>'DATA DASH'!E7296</f>
        <v/>
      </c>
      <c r="F7296">
        <f>'DATA DASH'!F7296</f>
        <v/>
      </c>
      <c r="G7296">
        <f>'DATA DASH'!G7296</f>
        <v/>
      </c>
      <c r="H7296">
        <f>'DATA DASH'!H7296</f>
        <v/>
      </c>
      <c r="I7296">
        <f>'DATA DASH'!I7296</f>
        <v/>
      </c>
      <c r="J7296">
        <f>'DATA DASH'!J7296</f>
        <v/>
      </c>
      <c r="K7296">
        <f>'DATA DASH'!K7296</f>
        <v/>
      </c>
      <c r="L7296">
        <f>'DATA DASH'!L7296</f>
        <v/>
      </c>
      <c r="M7296">
        <f>'DATA DASH'!M7296</f>
        <v/>
      </c>
    </row>
    <row r="7297">
      <c r="A7297">
        <f>'DATA DASH'!A7297</f>
        <v/>
      </c>
      <c r="B7297">
        <f>'DATA DASH'!B7297</f>
        <v/>
      </c>
      <c r="C7297">
        <f>'DATA DASH'!C7297</f>
        <v/>
      </c>
      <c r="D7297">
        <f>'DATA DASH'!D7297</f>
        <v/>
      </c>
      <c r="E7297">
        <f>'DATA DASH'!E7297</f>
        <v/>
      </c>
      <c r="F7297">
        <f>'DATA DASH'!F7297</f>
        <v/>
      </c>
      <c r="G7297">
        <f>'DATA DASH'!G7297</f>
        <v/>
      </c>
      <c r="H7297">
        <f>'DATA DASH'!H7297</f>
        <v/>
      </c>
      <c r="I7297">
        <f>'DATA DASH'!I7297</f>
        <v/>
      </c>
      <c r="J7297">
        <f>'DATA DASH'!J7297</f>
        <v/>
      </c>
      <c r="K7297">
        <f>'DATA DASH'!K7297</f>
        <v/>
      </c>
      <c r="L7297">
        <f>'DATA DASH'!L7297</f>
        <v/>
      </c>
      <c r="M7297">
        <f>'DATA DASH'!M7297</f>
        <v/>
      </c>
    </row>
    <row r="7298">
      <c r="A7298">
        <f>'DATA DASH'!A7298</f>
        <v/>
      </c>
      <c r="B7298">
        <f>'DATA DASH'!B7298</f>
        <v/>
      </c>
      <c r="C7298">
        <f>'DATA DASH'!C7298</f>
        <v/>
      </c>
      <c r="D7298">
        <f>'DATA DASH'!D7298</f>
        <v/>
      </c>
      <c r="E7298">
        <f>'DATA DASH'!E7298</f>
        <v/>
      </c>
      <c r="F7298">
        <f>'DATA DASH'!F7298</f>
        <v/>
      </c>
      <c r="G7298">
        <f>'DATA DASH'!G7298</f>
        <v/>
      </c>
      <c r="H7298">
        <f>'DATA DASH'!H7298</f>
        <v/>
      </c>
      <c r="I7298">
        <f>'DATA DASH'!I7298</f>
        <v/>
      </c>
      <c r="J7298">
        <f>'DATA DASH'!J7298</f>
        <v/>
      </c>
      <c r="K7298">
        <f>'DATA DASH'!K7298</f>
        <v/>
      </c>
      <c r="L7298">
        <f>'DATA DASH'!L7298</f>
        <v/>
      </c>
      <c r="M7298">
        <f>'DATA DASH'!M7298</f>
        <v/>
      </c>
    </row>
    <row r="7299">
      <c r="A7299">
        <f>'DATA DASH'!A7299</f>
        <v/>
      </c>
      <c r="B7299">
        <f>'DATA DASH'!B7299</f>
        <v/>
      </c>
      <c r="C7299">
        <f>'DATA DASH'!C7299</f>
        <v/>
      </c>
      <c r="D7299">
        <f>'DATA DASH'!D7299</f>
        <v/>
      </c>
      <c r="E7299">
        <f>'DATA DASH'!E7299</f>
        <v/>
      </c>
      <c r="F7299">
        <f>'DATA DASH'!F7299</f>
        <v/>
      </c>
      <c r="G7299">
        <f>'DATA DASH'!G7299</f>
        <v/>
      </c>
      <c r="H7299">
        <f>'DATA DASH'!H7299</f>
        <v/>
      </c>
      <c r="I7299">
        <f>'DATA DASH'!I7299</f>
        <v/>
      </c>
      <c r="J7299">
        <f>'DATA DASH'!J7299</f>
        <v/>
      </c>
      <c r="K7299">
        <f>'DATA DASH'!K7299</f>
        <v/>
      </c>
      <c r="L7299">
        <f>'DATA DASH'!L7299</f>
        <v/>
      </c>
      <c r="M7299">
        <f>'DATA DASH'!M7299</f>
        <v/>
      </c>
    </row>
    <row r="7300">
      <c r="A7300">
        <f>'DATA DASH'!A7300</f>
        <v/>
      </c>
      <c r="B7300">
        <f>'DATA DASH'!B7300</f>
        <v/>
      </c>
      <c r="C7300">
        <f>'DATA DASH'!C7300</f>
        <v/>
      </c>
      <c r="D7300">
        <f>'DATA DASH'!D7300</f>
        <v/>
      </c>
      <c r="E7300">
        <f>'DATA DASH'!E7300</f>
        <v/>
      </c>
      <c r="F7300">
        <f>'DATA DASH'!F7300</f>
        <v/>
      </c>
      <c r="G7300">
        <f>'DATA DASH'!G7300</f>
        <v/>
      </c>
      <c r="H7300">
        <f>'DATA DASH'!H7300</f>
        <v/>
      </c>
      <c r="I7300">
        <f>'DATA DASH'!I7300</f>
        <v/>
      </c>
      <c r="J7300">
        <f>'DATA DASH'!J7300</f>
        <v/>
      </c>
      <c r="K7300">
        <f>'DATA DASH'!K7300</f>
        <v/>
      </c>
      <c r="L7300">
        <f>'DATA DASH'!L7300</f>
        <v/>
      </c>
      <c r="M7300">
        <f>'DATA DASH'!M7300</f>
        <v/>
      </c>
    </row>
    <row r="7301">
      <c r="A7301">
        <f>'DATA DASH'!A7301</f>
        <v/>
      </c>
      <c r="B7301">
        <f>'DATA DASH'!B7301</f>
        <v/>
      </c>
      <c r="C7301">
        <f>'DATA DASH'!C7301</f>
        <v/>
      </c>
      <c r="D7301">
        <f>'DATA DASH'!D7301</f>
        <v/>
      </c>
      <c r="E7301">
        <f>'DATA DASH'!E7301</f>
        <v/>
      </c>
      <c r="F7301">
        <f>'DATA DASH'!F7301</f>
        <v/>
      </c>
      <c r="G7301">
        <f>'DATA DASH'!G7301</f>
        <v/>
      </c>
      <c r="H7301">
        <f>'DATA DASH'!H7301</f>
        <v/>
      </c>
      <c r="I7301">
        <f>'DATA DASH'!I7301</f>
        <v/>
      </c>
      <c r="J7301">
        <f>'DATA DASH'!J7301</f>
        <v/>
      </c>
      <c r="K7301">
        <f>'DATA DASH'!K7301</f>
        <v/>
      </c>
      <c r="L7301">
        <f>'DATA DASH'!L7301</f>
        <v/>
      </c>
      <c r="M7301">
        <f>'DATA DASH'!M7301</f>
        <v/>
      </c>
    </row>
    <row r="7302">
      <c r="A7302">
        <f>'DATA DASH'!A7302</f>
        <v/>
      </c>
      <c r="B7302">
        <f>'DATA DASH'!B7302</f>
        <v/>
      </c>
      <c r="C7302">
        <f>'DATA DASH'!C7302</f>
        <v/>
      </c>
      <c r="D7302">
        <f>'DATA DASH'!D7302</f>
        <v/>
      </c>
      <c r="E7302">
        <f>'DATA DASH'!E7302</f>
        <v/>
      </c>
      <c r="F7302">
        <f>'DATA DASH'!F7302</f>
        <v/>
      </c>
      <c r="G7302">
        <f>'DATA DASH'!G7302</f>
        <v/>
      </c>
      <c r="H7302">
        <f>'DATA DASH'!H7302</f>
        <v/>
      </c>
      <c r="I7302">
        <f>'DATA DASH'!I7302</f>
        <v/>
      </c>
      <c r="J7302">
        <f>'DATA DASH'!J7302</f>
        <v/>
      </c>
      <c r="K7302">
        <f>'DATA DASH'!K7302</f>
        <v/>
      </c>
      <c r="L7302">
        <f>'DATA DASH'!L7302</f>
        <v/>
      </c>
      <c r="M7302">
        <f>'DATA DASH'!M7302</f>
        <v/>
      </c>
    </row>
    <row r="7303">
      <c r="A7303">
        <f>'DATA DASH'!A7303</f>
        <v/>
      </c>
      <c r="B7303">
        <f>'DATA DASH'!B7303</f>
        <v/>
      </c>
      <c r="C7303">
        <f>'DATA DASH'!C7303</f>
        <v/>
      </c>
      <c r="D7303">
        <f>'DATA DASH'!D7303</f>
        <v/>
      </c>
      <c r="E7303">
        <f>'DATA DASH'!E7303</f>
        <v/>
      </c>
      <c r="F7303">
        <f>'DATA DASH'!F7303</f>
        <v/>
      </c>
      <c r="G7303">
        <f>'DATA DASH'!G7303</f>
        <v/>
      </c>
      <c r="H7303">
        <f>'DATA DASH'!H7303</f>
        <v/>
      </c>
      <c r="I7303">
        <f>'DATA DASH'!I7303</f>
        <v/>
      </c>
      <c r="J7303">
        <f>'DATA DASH'!J7303</f>
        <v/>
      </c>
      <c r="K7303">
        <f>'DATA DASH'!K7303</f>
        <v/>
      </c>
      <c r="L7303">
        <f>'DATA DASH'!L7303</f>
        <v/>
      </c>
      <c r="M7303">
        <f>'DATA DASH'!M7303</f>
        <v/>
      </c>
    </row>
    <row r="7304">
      <c r="A7304">
        <f>'DATA DASH'!A7304</f>
        <v/>
      </c>
      <c r="B7304">
        <f>'DATA DASH'!B7304</f>
        <v/>
      </c>
      <c r="C7304">
        <f>'DATA DASH'!C7304</f>
        <v/>
      </c>
      <c r="D7304">
        <f>'DATA DASH'!D7304</f>
        <v/>
      </c>
      <c r="E7304">
        <f>'DATA DASH'!E7304</f>
        <v/>
      </c>
      <c r="F7304">
        <f>'DATA DASH'!F7304</f>
        <v/>
      </c>
      <c r="G7304">
        <f>'DATA DASH'!G7304</f>
        <v/>
      </c>
      <c r="H7304">
        <f>'DATA DASH'!H7304</f>
        <v/>
      </c>
      <c r="I7304">
        <f>'DATA DASH'!I7304</f>
        <v/>
      </c>
      <c r="J7304">
        <f>'DATA DASH'!J7304</f>
        <v/>
      </c>
      <c r="K7304">
        <f>'DATA DASH'!K7304</f>
        <v/>
      </c>
      <c r="L7304">
        <f>'DATA DASH'!L7304</f>
        <v/>
      </c>
      <c r="M7304">
        <f>'DATA DASH'!M7304</f>
        <v/>
      </c>
    </row>
    <row r="7305">
      <c r="A7305">
        <f>'DATA DASH'!A7305</f>
        <v/>
      </c>
      <c r="B7305">
        <f>'DATA DASH'!B7305</f>
        <v/>
      </c>
      <c r="C7305">
        <f>'DATA DASH'!C7305</f>
        <v/>
      </c>
      <c r="D7305">
        <f>'DATA DASH'!D7305</f>
        <v/>
      </c>
      <c r="E7305">
        <f>'DATA DASH'!E7305</f>
        <v/>
      </c>
      <c r="F7305">
        <f>'DATA DASH'!F7305</f>
        <v/>
      </c>
      <c r="G7305">
        <f>'DATA DASH'!G7305</f>
        <v/>
      </c>
      <c r="H7305">
        <f>'DATA DASH'!H7305</f>
        <v/>
      </c>
      <c r="I7305">
        <f>'DATA DASH'!I7305</f>
        <v/>
      </c>
      <c r="J7305">
        <f>'DATA DASH'!J7305</f>
        <v/>
      </c>
      <c r="K7305">
        <f>'DATA DASH'!K7305</f>
        <v/>
      </c>
      <c r="L7305">
        <f>'DATA DASH'!L7305</f>
        <v/>
      </c>
      <c r="M7305">
        <f>'DATA DASH'!M7305</f>
        <v/>
      </c>
    </row>
    <row r="7306">
      <c r="A7306">
        <f>'DATA DASH'!A7306</f>
        <v/>
      </c>
      <c r="B7306">
        <f>'DATA DASH'!B7306</f>
        <v/>
      </c>
      <c r="C7306">
        <f>'DATA DASH'!C7306</f>
        <v/>
      </c>
      <c r="D7306">
        <f>'DATA DASH'!D7306</f>
        <v/>
      </c>
      <c r="E7306">
        <f>'DATA DASH'!E7306</f>
        <v/>
      </c>
      <c r="F7306">
        <f>'DATA DASH'!F7306</f>
        <v/>
      </c>
      <c r="G7306">
        <f>'DATA DASH'!G7306</f>
        <v/>
      </c>
      <c r="H7306">
        <f>'DATA DASH'!H7306</f>
        <v/>
      </c>
      <c r="I7306">
        <f>'DATA DASH'!I7306</f>
        <v/>
      </c>
      <c r="J7306">
        <f>'DATA DASH'!J7306</f>
        <v/>
      </c>
      <c r="K7306">
        <f>'DATA DASH'!K7306</f>
        <v/>
      </c>
      <c r="L7306">
        <f>'DATA DASH'!L7306</f>
        <v/>
      </c>
      <c r="M7306">
        <f>'DATA DASH'!M7306</f>
        <v/>
      </c>
    </row>
    <row r="7307">
      <c r="A7307">
        <f>'DATA DASH'!A7307</f>
        <v/>
      </c>
      <c r="B7307">
        <f>'DATA DASH'!B7307</f>
        <v/>
      </c>
      <c r="C7307">
        <f>'DATA DASH'!C7307</f>
        <v/>
      </c>
      <c r="D7307">
        <f>'DATA DASH'!D7307</f>
        <v/>
      </c>
      <c r="E7307">
        <f>'DATA DASH'!E7307</f>
        <v/>
      </c>
      <c r="F7307">
        <f>'DATA DASH'!F7307</f>
        <v/>
      </c>
      <c r="G7307">
        <f>'DATA DASH'!G7307</f>
        <v/>
      </c>
      <c r="H7307">
        <f>'DATA DASH'!H7307</f>
        <v/>
      </c>
      <c r="I7307">
        <f>'DATA DASH'!I7307</f>
        <v/>
      </c>
      <c r="J7307">
        <f>'DATA DASH'!J7307</f>
        <v/>
      </c>
      <c r="K7307">
        <f>'DATA DASH'!K7307</f>
        <v/>
      </c>
      <c r="L7307">
        <f>'DATA DASH'!L7307</f>
        <v/>
      </c>
      <c r="M7307">
        <f>'DATA DASH'!M7307</f>
        <v/>
      </c>
    </row>
    <row r="7308">
      <c r="A7308">
        <f>'DATA DASH'!A7308</f>
        <v/>
      </c>
      <c r="B7308">
        <f>'DATA DASH'!B7308</f>
        <v/>
      </c>
      <c r="C7308">
        <f>'DATA DASH'!C7308</f>
        <v/>
      </c>
      <c r="D7308">
        <f>'DATA DASH'!D7308</f>
        <v/>
      </c>
      <c r="E7308">
        <f>'DATA DASH'!E7308</f>
        <v/>
      </c>
      <c r="F7308">
        <f>'DATA DASH'!F7308</f>
        <v/>
      </c>
      <c r="G7308">
        <f>'DATA DASH'!G7308</f>
        <v/>
      </c>
      <c r="H7308">
        <f>'DATA DASH'!H7308</f>
        <v/>
      </c>
      <c r="I7308">
        <f>'DATA DASH'!I7308</f>
        <v/>
      </c>
      <c r="J7308">
        <f>'DATA DASH'!J7308</f>
        <v/>
      </c>
      <c r="K7308">
        <f>'DATA DASH'!K7308</f>
        <v/>
      </c>
      <c r="L7308">
        <f>'DATA DASH'!L7308</f>
        <v/>
      </c>
      <c r="M7308">
        <f>'DATA DASH'!M7308</f>
        <v/>
      </c>
    </row>
    <row r="7309">
      <c r="A7309">
        <f>'DATA DASH'!A7309</f>
        <v/>
      </c>
      <c r="B7309">
        <f>'DATA DASH'!B7309</f>
        <v/>
      </c>
      <c r="C7309">
        <f>'DATA DASH'!C7309</f>
        <v/>
      </c>
      <c r="D7309">
        <f>'DATA DASH'!D7309</f>
        <v/>
      </c>
      <c r="E7309">
        <f>'DATA DASH'!E7309</f>
        <v/>
      </c>
      <c r="F7309">
        <f>'DATA DASH'!F7309</f>
        <v/>
      </c>
      <c r="G7309">
        <f>'DATA DASH'!G7309</f>
        <v/>
      </c>
      <c r="H7309">
        <f>'DATA DASH'!H7309</f>
        <v/>
      </c>
      <c r="I7309">
        <f>'DATA DASH'!I7309</f>
        <v/>
      </c>
      <c r="J7309">
        <f>'DATA DASH'!J7309</f>
        <v/>
      </c>
      <c r="K7309">
        <f>'DATA DASH'!K7309</f>
        <v/>
      </c>
      <c r="L7309">
        <f>'DATA DASH'!L7309</f>
        <v/>
      </c>
      <c r="M7309">
        <f>'DATA DASH'!M7309</f>
        <v/>
      </c>
    </row>
    <row r="7310">
      <c r="A7310">
        <f>'DATA DASH'!A7310</f>
        <v/>
      </c>
      <c r="B7310">
        <f>'DATA DASH'!B7310</f>
        <v/>
      </c>
      <c r="C7310">
        <f>'DATA DASH'!C7310</f>
        <v/>
      </c>
      <c r="D7310">
        <f>'DATA DASH'!D7310</f>
        <v/>
      </c>
      <c r="E7310">
        <f>'DATA DASH'!E7310</f>
        <v/>
      </c>
      <c r="F7310">
        <f>'DATA DASH'!F7310</f>
        <v/>
      </c>
      <c r="G7310">
        <f>'DATA DASH'!G7310</f>
        <v/>
      </c>
      <c r="H7310">
        <f>'DATA DASH'!H7310</f>
        <v/>
      </c>
      <c r="I7310">
        <f>'DATA DASH'!I7310</f>
        <v/>
      </c>
      <c r="J7310">
        <f>'DATA DASH'!J7310</f>
        <v/>
      </c>
      <c r="K7310">
        <f>'DATA DASH'!K7310</f>
        <v/>
      </c>
      <c r="L7310">
        <f>'DATA DASH'!L7310</f>
        <v/>
      </c>
      <c r="M7310">
        <f>'DATA DASH'!M7310</f>
        <v/>
      </c>
    </row>
    <row r="7311">
      <c r="A7311">
        <f>'DATA DASH'!A7311</f>
        <v/>
      </c>
      <c r="B7311">
        <f>'DATA DASH'!B7311</f>
        <v/>
      </c>
      <c r="C7311">
        <f>'DATA DASH'!C7311</f>
        <v/>
      </c>
      <c r="D7311">
        <f>'DATA DASH'!D7311</f>
        <v/>
      </c>
      <c r="E7311">
        <f>'DATA DASH'!E7311</f>
        <v/>
      </c>
      <c r="F7311">
        <f>'DATA DASH'!F7311</f>
        <v/>
      </c>
      <c r="G7311">
        <f>'DATA DASH'!G7311</f>
        <v/>
      </c>
      <c r="H7311">
        <f>'DATA DASH'!H7311</f>
        <v/>
      </c>
      <c r="I7311">
        <f>'DATA DASH'!I7311</f>
        <v/>
      </c>
      <c r="J7311">
        <f>'DATA DASH'!J7311</f>
        <v/>
      </c>
      <c r="K7311">
        <f>'DATA DASH'!K7311</f>
        <v/>
      </c>
      <c r="L7311">
        <f>'DATA DASH'!L7311</f>
        <v/>
      </c>
      <c r="M7311">
        <f>'DATA DASH'!M7311</f>
        <v/>
      </c>
    </row>
    <row r="7312">
      <c r="A7312">
        <f>'DATA DASH'!A7312</f>
        <v/>
      </c>
      <c r="B7312">
        <f>'DATA DASH'!B7312</f>
        <v/>
      </c>
      <c r="C7312">
        <f>'DATA DASH'!C7312</f>
        <v/>
      </c>
      <c r="D7312">
        <f>'DATA DASH'!D7312</f>
        <v/>
      </c>
      <c r="E7312">
        <f>'DATA DASH'!E7312</f>
        <v/>
      </c>
      <c r="F7312">
        <f>'DATA DASH'!F7312</f>
        <v/>
      </c>
      <c r="G7312">
        <f>'DATA DASH'!G7312</f>
        <v/>
      </c>
      <c r="H7312">
        <f>'DATA DASH'!H7312</f>
        <v/>
      </c>
      <c r="I7312">
        <f>'DATA DASH'!I7312</f>
        <v/>
      </c>
      <c r="J7312">
        <f>'DATA DASH'!J7312</f>
        <v/>
      </c>
      <c r="K7312">
        <f>'DATA DASH'!K7312</f>
        <v/>
      </c>
      <c r="L7312">
        <f>'DATA DASH'!L7312</f>
        <v/>
      </c>
      <c r="M7312">
        <f>'DATA DASH'!M7312</f>
        <v/>
      </c>
    </row>
    <row r="7313">
      <c r="A7313">
        <f>'DATA DASH'!A7313</f>
        <v/>
      </c>
      <c r="B7313">
        <f>'DATA DASH'!B7313</f>
        <v/>
      </c>
      <c r="C7313">
        <f>'DATA DASH'!C7313</f>
        <v/>
      </c>
      <c r="D7313">
        <f>'DATA DASH'!D7313</f>
        <v/>
      </c>
      <c r="E7313">
        <f>'DATA DASH'!E7313</f>
        <v/>
      </c>
      <c r="F7313">
        <f>'DATA DASH'!F7313</f>
        <v/>
      </c>
      <c r="G7313">
        <f>'DATA DASH'!G7313</f>
        <v/>
      </c>
      <c r="H7313">
        <f>'DATA DASH'!H7313</f>
        <v/>
      </c>
      <c r="I7313">
        <f>'DATA DASH'!I7313</f>
        <v/>
      </c>
      <c r="J7313">
        <f>'DATA DASH'!J7313</f>
        <v/>
      </c>
      <c r="K7313">
        <f>'DATA DASH'!K7313</f>
        <v/>
      </c>
      <c r="L7313">
        <f>'DATA DASH'!L7313</f>
        <v/>
      </c>
      <c r="M7313">
        <f>'DATA DASH'!M7313</f>
        <v/>
      </c>
    </row>
    <row r="7314">
      <c r="A7314">
        <f>'DATA DASH'!A7314</f>
        <v/>
      </c>
      <c r="B7314">
        <f>'DATA DASH'!B7314</f>
        <v/>
      </c>
      <c r="C7314">
        <f>'DATA DASH'!C7314</f>
        <v/>
      </c>
      <c r="D7314">
        <f>'DATA DASH'!D7314</f>
        <v/>
      </c>
      <c r="E7314">
        <f>'DATA DASH'!E7314</f>
        <v/>
      </c>
      <c r="F7314">
        <f>'DATA DASH'!F7314</f>
        <v/>
      </c>
      <c r="G7314">
        <f>'DATA DASH'!G7314</f>
        <v/>
      </c>
      <c r="H7314">
        <f>'DATA DASH'!H7314</f>
        <v/>
      </c>
      <c r="I7314">
        <f>'DATA DASH'!I7314</f>
        <v/>
      </c>
      <c r="J7314">
        <f>'DATA DASH'!J7314</f>
        <v/>
      </c>
      <c r="K7314">
        <f>'DATA DASH'!K7314</f>
        <v/>
      </c>
      <c r="L7314">
        <f>'DATA DASH'!L7314</f>
        <v/>
      </c>
      <c r="M7314">
        <f>'DATA DASH'!M7314</f>
        <v/>
      </c>
    </row>
    <row r="7315">
      <c r="A7315">
        <f>'DATA DASH'!A7315</f>
        <v/>
      </c>
      <c r="B7315">
        <f>'DATA DASH'!B7315</f>
        <v/>
      </c>
      <c r="C7315">
        <f>'DATA DASH'!C7315</f>
        <v/>
      </c>
      <c r="D7315">
        <f>'DATA DASH'!D7315</f>
        <v/>
      </c>
      <c r="E7315">
        <f>'DATA DASH'!E7315</f>
        <v/>
      </c>
      <c r="F7315">
        <f>'DATA DASH'!F7315</f>
        <v/>
      </c>
      <c r="G7315">
        <f>'DATA DASH'!G7315</f>
        <v/>
      </c>
      <c r="H7315">
        <f>'DATA DASH'!H7315</f>
        <v/>
      </c>
      <c r="I7315">
        <f>'DATA DASH'!I7315</f>
        <v/>
      </c>
      <c r="J7315">
        <f>'DATA DASH'!J7315</f>
        <v/>
      </c>
      <c r="K7315">
        <f>'DATA DASH'!K7315</f>
        <v/>
      </c>
      <c r="L7315">
        <f>'DATA DASH'!L7315</f>
        <v/>
      </c>
      <c r="M7315">
        <f>'DATA DASH'!M7315</f>
        <v/>
      </c>
    </row>
    <row r="7316">
      <c r="A7316">
        <f>'DATA DASH'!A7316</f>
        <v/>
      </c>
      <c r="B7316">
        <f>'DATA DASH'!B7316</f>
        <v/>
      </c>
      <c r="C7316">
        <f>'DATA DASH'!C7316</f>
        <v/>
      </c>
      <c r="D7316">
        <f>'DATA DASH'!D7316</f>
        <v/>
      </c>
      <c r="E7316">
        <f>'DATA DASH'!E7316</f>
        <v/>
      </c>
      <c r="F7316">
        <f>'DATA DASH'!F7316</f>
        <v/>
      </c>
      <c r="G7316">
        <f>'DATA DASH'!G7316</f>
        <v/>
      </c>
      <c r="H7316">
        <f>'DATA DASH'!H7316</f>
        <v/>
      </c>
      <c r="I7316">
        <f>'DATA DASH'!I7316</f>
        <v/>
      </c>
      <c r="J7316">
        <f>'DATA DASH'!J7316</f>
        <v/>
      </c>
      <c r="K7316">
        <f>'DATA DASH'!K7316</f>
        <v/>
      </c>
      <c r="L7316">
        <f>'DATA DASH'!L7316</f>
        <v/>
      </c>
      <c r="M7316">
        <f>'DATA DASH'!M7316</f>
        <v/>
      </c>
    </row>
    <row r="7317">
      <c r="A7317">
        <f>'DATA DASH'!A7317</f>
        <v/>
      </c>
      <c r="B7317">
        <f>'DATA DASH'!B7317</f>
        <v/>
      </c>
      <c r="C7317">
        <f>'DATA DASH'!C7317</f>
        <v/>
      </c>
      <c r="D7317">
        <f>'DATA DASH'!D7317</f>
        <v/>
      </c>
      <c r="E7317">
        <f>'DATA DASH'!E7317</f>
        <v/>
      </c>
      <c r="F7317">
        <f>'DATA DASH'!F7317</f>
        <v/>
      </c>
      <c r="G7317">
        <f>'DATA DASH'!G7317</f>
        <v/>
      </c>
      <c r="H7317">
        <f>'DATA DASH'!H7317</f>
        <v/>
      </c>
      <c r="I7317">
        <f>'DATA DASH'!I7317</f>
        <v/>
      </c>
      <c r="J7317">
        <f>'DATA DASH'!J7317</f>
        <v/>
      </c>
      <c r="K7317">
        <f>'DATA DASH'!K7317</f>
        <v/>
      </c>
      <c r="L7317">
        <f>'DATA DASH'!L7317</f>
        <v/>
      </c>
      <c r="M7317">
        <f>'DATA DASH'!M7317</f>
        <v/>
      </c>
    </row>
    <row r="7318">
      <c r="A7318">
        <f>'DATA DASH'!A7318</f>
        <v/>
      </c>
      <c r="B7318">
        <f>'DATA DASH'!B7318</f>
        <v/>
      </c>
      <c r="C7318">
        <f>'DATA DASH'!C7318</f>
        <v/>
      </c>
      <c r="D7318">
        <f>'DATA DASH'!D7318</f>
        <v/>
      </c>
      <c r="E7318">
        <f>'DATA DASH'!E7318</f>
        <v/>
      </c>
      <c r="F7318">
        <f>'DATA DASH'!F7318</f>
        <v/>
      </c>
      <c r="G7318">
        <f>'DATA DASH'!G7318</f>
        <v/>
      </c>
      <c r="H7318">
        <f>'DATA DASH'!H7318</f>
        <v/>
      </c>
      <c r="I7318">
        <f>'DATA DASH'!I7318</f>
        <v/>
      </c>
      <c r="J7318">
        <f>'DATA DASH'!J7318</f>
        <v/>
      </c>
      <c r="K7318">
        <f>'DATA DASH'!K7318</f>
        <v/>
      </c>
      <c r="L7318">
        <f>'DATA DASH'!L7318</f>
        <v/>
      </c>
      <c r="M7318">
        <f>'DATA DASH'!M7318</f>
        <v/>
      </c>
    </row>
    <row r="7319">
      <c r="A7319">
        <f>'DATA DASH'!A7319</f>
        <v/>
      </c>
      <c r="B7319">
        <f>'DATA DASH'!B7319</f>
        <v/>
      </c>
      <c r="C7319">
        <f>'DATA DASH'!C7319</f>
        <v/>
      </c>
      <c r="D7319">
        <f>'DATA DASH'!D7319</f>
        <v/>
      </c>
      <c r="E7319">
        <f>'DATA DASH'!E7319</f>
        <v/>
      </c>
      <c r="F7319">
        <f>'DATA DASH'!F7319</f>
        <v/>
      </c>
      <c r="G7319">
        <f>'DATA DASH'!G7319</f>
        <v/>
      </c>
      <c r="H7319">
        <f>'DATA DASH'!H7319</f>
        <v/>
      </c>
      <c r="I7319">
        <f>'DATA DASH'!I7319</f>
        <v/>
      </c>
      <c r="J7319">
        <f>'DATA DASH'!J7319</f>
        <v/>
      </c>
      <c r="K7319">
        <f>'DATA DASH'!K7319</f>
        <v/>
      </c>
      <c r="L7319">
        <f>'DATA DASH'!L7319</f>
        <v/>
      </c>
      <c r="M7319">
        <f>'DATA DASH'!M7319</f>
        <v/>
      </c>
    </row>
    <row r="7320">
      <c r="A7320">
        <f>'DATA DASH'!A7320</f>
        <v/>
      </c>
      <c r="B7320">
        <f>'DATA DASH'!B7320</f>
        <v/>
      </c>
      <c r="C7320">
        <f>'DATA DASH'!C7320</f>
        <v/>
      </c>
      <c r="D7320">
        <f>'DATA DASH'!D7320</f>
        <v/>
      </c>
      <c r="E7320">
        <f>'DATA DASH'!E7320</f>
        <v/>
      </c>
      <c r="F7320">
        <f>'DATA DASH'!F7320</f>
        <v/>
      </c>
      <c r="G7320">
        <f>'DATA DASH'!G7320</f>
        <v/>
      </c>
      <c r="H7320">
        <f>'DATA DASH'!H7320</f>
        <v/>
      </c>
      <c r="I7320">
        <f>'DATA DASH'!I7320</f>
        <v/>
      </c>
      <c r="J7320">
        <f>'DATA DASH'!J7320</f>
        <v/>
      </c>
      <c r="K7320">
        <f>'DATA DASH'!K7320</f>
        <v/>
      </c>
      <c r="L7320">
        <f>'DATA DASH'!L7320</f>
        <v/>
      </c>
      <c r="M7320">
        <f>'DATA DASH'!M7320</f>
        <v/>
      </c>
    </row>
    <row r="7321">
      <c r="A7321">
        <f>'DATA DASH'!A7321</f>
        <v/>
      </c>
      <c r="B7321">
        <f>'DATA DASH'!B7321</f>
        <v/>
      </c>
      <c r="C7321">
        <f>'DATA DASH'!C7321</f>
        <v/>
      </c>
      <c r="D7321">
        <f>'DATA DASH'!D7321</f>
        <v/>
      </c>
      <c r="E7321">
        <f>'DATA DASH'!E7321</f>
        <v/>
      </c>
      <c r="F7321">
        <f>'DATA DASH'!F7321</f>
        <v/>
      </c>
      <c r="G7321">
        <f>'DATA DASH'!G7321</f>
        <v/>
      </c>
      <c r="H7321">
        <f>'DATA DASH'!H7321</f>
        <v/>
      </c>
      <c r="I7321">
        <f>'DATA DASH'!I7321</f>
        <v/>
      </c>
      <c r="J7321">
        <f>'DATA DASH'!J7321</f>
        <v/>
      </c>
      <c r="K7321">
        <f>'DATA DASH'!K7321</f>
        <v/>
      </c>
      <c r="L7321">
        <f>'DATA DASH'!L7321</f>
        <v/>
      </c>
      <c r="M7321">
        <f>'DATA DASH'!M7321</f>
        <v/>
      </c>
    </row>
    <row r="7322">
      <c r="A7322">
        <f>'DATA DASH'!A7322</f>
        <v/>
      </c>
      <c r="B7322">
        <f>'DATA DASH'!B7322</f>
        <v/>
      </c>
      <c r="C7322">
        <f>'DATA DASH'!C7322</f>
        <v/>
      </c>
      <c r="D7322">
        <f>'DATA DASH'!D7322</f>
        <v/>
      </c>
      <c r="E7322">
        <f>'DATA DASH'!E7322</f>
        <v/>
      </c>
      <c r="F7322">
        <f>'DATA DASH'!F7322</f>
        <v/>
      </c>
      <c r="G7322">
        <f>'DATA DASH'!G7322</f>
        <v/>
      </c>
      <c r="H7322">
        <f>'DATA DASH'!H7322</f>
        <v/>
      </c>
      <c r="I7322">
        <f>'DATA DASH'!I7322</f>
        <v/>
      </c>
      <c r="J7322">
        <f>'DATA DASH'!J7322</f>
        <v/>
      </c>
      <c r="K7322">
        <f>'DATA DASH'!K7322</f>
        <v/>
      </c>
      <c r="L7322">
        <f>'DATA DASH'!L7322</f>
        <v/>
      </c>
      <c r="M7322">
        <f>'DATA DASH'!M7322</f>
        <v/>
      </c>
    </row>
    <row r="7323">
      <c r="A7323">
        <f>'DATA DASH'!A7323</f>
        <v/>
      </c>
      <c r="B7323">
        <f>'DATA DASH'!B7323</f>
        <v/>
      </c>
      <c r="C7323">
        <f>'DATA DASH'!C7323</f>
        <v/>
      </c>
      <c r="D7323">
        <f>'DATA DASH'!D7323</f>
        <v/>
      </c>
      <c r="E7323">
        <f>'DATA DASH'!E7323</f>
        <v/>
      </c>
      <c r="F7323">
        <f>'DATA DASH'!F7323</f>
        <v/>
      </c>
      <c r="G7323">
        <f>'DATA DASH'!G7323</f>
        <v/>
      </c>
      <c r="H7323">
        <f>'DATA DASH'!H7323</f>
        <v/>
      </c>
      <c r="I7323">
        <f>'DATA DASH'!I7323</f>
        <v/>
      </c>
      <c r="J7323">
        <f>'DATA DASH'!J7323</f>
        <v/>
      </c>
      <c r="K7323">
        <f>'DATA DASH'!K7323</f>
        <v/>
      </c>
      <c r="L7323">
        <f>'DATA DASH'!L7323</f>
        <v/>
      </c>
      <c r="M7323">
        <f>'DATA DASH'!M7323</f>
        <v/>
      </c>
    </row>
    <row r="7324">
      <c r="A7324">
        <f>'DATA DASH'!A7324</f>
        <v/>
      </c>
      <c r="B7324">
        <f>'DATA DASH'!B7324</f>
        <v/>
      </c>
      <c r="C7324">
        <f>'DATA DASH'!C7324</f>
        <v/>
      </c>
      <c r="D7324">
        <f>'DATA DASH'!D7324</f>
        <v/>
      </c>
      <c r="E7324">
        <f>'DATA DASH'!E7324</f>
        <v/>
      </c>
      <c r="F7324">
        <f>'DATA DASH'!F7324</f>
        <v/>
      </c>
      <c r="G7324">
        <f>'DATA DASH'!G7324</f>
        <v/>
      </c>
      <c r="H7324">
        <f>'DATA DASH'!H7324</f>
        <v/>
      </c>
      <c r="I7324">
        <f>'DATA DASH'!I7324</f>
        <v/>
      </c>
      <c r="J7324">
        <f>'DATA DASH'!J7324</f>
        <v/>
      </c>
      <c r="K7324">
        <f>'DATA DASH'!K7324</f>
        <v/>
      </c>
      <c r="L7324">
        <f>'DATA DASH'!L7324</f>
        <v/>
      </c>
      <c r="M7324">
        <f>'DATA DASH'!M7324</f>
        <v/>
      </c>
    </row>
    <row r="7325">
      <c r="A7325">
        <f>'DATA DASH'!A7325</f>
        <v/>
      </c>
      <c r="B7325">
        <f>'DATA DASH'!B7325</f>
        <v/>
      </c>
      <c r="C7325">
        <f>'DATA DASH'!C7325</f>
        <v/>
      </c>
      <c r="D7325">
        <f>'DATA DASH'!D7325</f>
        <v/>
      </c>
      <c r="E7325">
        <f>'DATA DASH'!E7325</f>
        <v/>
      </c>
      <c r="F7325">
        <f>'DATA DASH'!F7325</f>
        <v/>
      </c>
      <c r="G7325">
        <f>'DATA DASH'!G7325</f>
        <v/>
      </c>
      <c r="H7325">
        <f>'DATA DASH'!H7325</f>
        <v/>
      </c>
      <c r="I7325">
        <f>'DATA DASH'!I7325</f>
        <v/>
      </c>
      <c r="J7325">
        <f>'DATA DASH'!J7325</f>
        <v/>
      </c>
      <c r="K7325">
        <f>'DATA DASH'!K7325</f>
        <v/>
      </c>
      <c r="L7325">
        <f>'DATA DASH'!L7325</f>
        <v/>
      </c>
      <c r="M7325">
        <f>'DATA DASH'!M7325</f>
        <v/>
      </c>
    </row>
    <row r="7326">
      <c r="A7326">
        <f>'DATA DASH'!A7326</f>
        <v/>
      </c>
      <c r="B7326">
        <f>'DATA DASH'!B7326</f>
        <v/>
      </c>
      <c r="C7326">
        <f>'DATA DASH'!C7326</f>
        <v/>
      </c>
      <c r="D7326">
        <f>'DATA DASH'!D7326</f>
        <v/>
      </c>
      <c r="E7326">
        <f>'DATA DASH'!E7326</f>
        <v/>
      </c>
      <c r="F7326">
        <f>'DATA DASH'!F7326</f>
        <v/>
      </c>
      <c r="G7326">
        <f>'DATA DASH'!G7326</f>
        <v/>
      </c>
      <c r="H7326">
        <f>'DATA DASH'!H7326</f>
        <v/>
      </c>
      <c r="I7326">
        <f>'DATA DASH'!I7326</f>
        <v/>
      </c>
      <c r="J7326">
        <f>'DATA DASH'!J7326</f>
        <v/>
      </c>
      <c r="K7326">
        <f>'DATA DASH'!K7326</f>
        <v/>
      </c>
      <c r="L7326">
        <f>'DATA DASH'!L7326</f>
        <v/>
      </c>
      <c r="M7326">
        <f>'DATA DASH'!M7326</f>
        <v/>
      </c>
    </row>
    <row r="7327">
      <c r="A7327">
        <f>'DATA DASH'!A7327</f>
        <v/>
      </c>
      <c r="B7327">
        <f>'DATA DASH'!B7327</f>
        <v/>
      </c>
      <c r="C7327">
        <f>'DATA DASH'!C7327</f>
        <v/>
      </c>
      <c r="D7327">
        <f>'DATA DASH'!D7327</f>
        <v/>
      </c>
      <c r="E7327">
        <f>'DATA DASH'!E7327</f>
        <v/>
      </c>
      <c r="F7327">
        <f>'DATA DASH'!F7327</f>
        <v/>
      </c>
      <c r="G7327">
        <f>'DATA DASH'!G7327</f>
        <v/>
      </c>
      <c r="H7327">
        <f>'DATA DASH'!H7327</f>
        <v/>
      </c>
      <c r="I7327">
        <f>'DATA DASH'!I7327</f>
        <v/>
      </c>
      <c r="J7327">
        <f>'DATA DASH'!J7327</f>
        <v/>
      </c>
      <c r="K7327">
        <f>'DATA DASH'!K7327</f>
        <v/>
      </c>
      <c r="L7327">
        <f>'DATA DASH'!L7327</f>
        <v/>
      </c>
      <c r="M7327">
        <f>'DATA DASH'!M7327</f>
        <v/>
      </c>
    </row>
    <row r="7328">
      <c r="A7328">
        <f>'DATA DASH'!A7328</f>
        <v/>
      </c>
      <c r="B7328">
        <f>'DATA DASH'!B7328</f>
        <v/>
      </c>
      <c r="C7328">
        <f>'DATA DASH'!C7328</f>
        <v/>
      </c>
      <c r="D7328">
        <f>'DATA DASH'!D7328</f>
        <v/>
      </c>
      <c r="E7328">
        <f>'DATA DASH'!E7328</f>
        <v/>
      </c>
      <c r="F7328">
        <f>'DATA DASH'!F7328</f>
        <v/>
      </c>
      <c r="G7328">
        <f>'DATA DASH'!G7328</f>
        <v/>
      </c>
      <c r="H7328">
        <f>'DATA DASH'!H7328</f>
        <v/>
      </c>
      <c r="I7328">
        <f>'DATA DASH'!I7328</f>
        <v/>
      </c>
      <c r="J7328">
        <f>'DATA DASH'!J7328</f>
        <v/>
      </c>
      <c r="K7328">
        <f>'DATA DASH'!K7328</f>
        <v/>
      </c>
      <c r="L7328">
        <f>'DATA DASH'!L7328</f>
        <v/>
      </c>
      <c r="M7328">
        <f>'DATA DASH'!M7328</f>
        <v/>
      </c>
    </row>
    <row r="7329">
      <c r="A7329">
        <f>'DATA DASH'!A7329</f>
        <v/>
      </c>
      <c r="B7329">
        <f>'DATA DASH'!B7329</f>
        <v/>
      </c>
      <c r="C7329">
        <f>'DATA DASH'!C7329</f>
        <v/>
      </c>
      <c r="D7329">
        <f>'DATA DASH'!D7329</f>
        <v/>
      </c>
      <c r="E7329">
        <f>'DATA DASH'!E7329</f>
        <v/>
      </c>
      <c r="F7329">
        <f>'DATA DASH'!F7329</f>
        <v/>
      </c>
      <c r="G7329">
        <f>'DATA DASH'!G7329</f>
        <v/>
      </c>
      <c r="H7329">
        <f>'DATA DASH'!H7329</f>
        <v/>
      </c>
      <c r="I7329">
        <f>'DATA DASH'!I7329</f>
        <v/>
      </c>
      <c r="J7329">
        <f>'DATA DASH'!J7329</f>
        <v/>
      </c>
      <c r="K7329">
        <f>'DATA DASH'!K7329</f>
        <v/>
      </c>
      <c r="L7329">
        <f>'DATA DASH'!L7329</f>
        <v/>
      </c>
      <c r="M7329">
        <f>'DATA DASH'!M7329</f>
        <v/>
      </c>
    </row>
    <row r="7330">
      <c r="A7330">
        <f>'DATA DASH'!A7330</f>
        <v/>
      </c>
      <c r="B7330">
        <f>'DATA DASH'!B7330</f>
        <v/>
      </c>
      <c r="C7330">
        <f>'DATA DASH'!C7330</f>
        <v/>
      </c>
      <c r="D7330">
        <f>'DATA DASH'!D7330</f>
        <v/>
      </c>
      <c r="E7330">
        <f>'DATA DASH'!E7330</f>
        <v/>
      </c>
      <c r="F7330">
        <f>'DATA DASH'!F7330</f>
        <v/>
      </c>
      <c r="G7330">
        <f>'DATA DASH'!G7330</f>
        <v/>
      </c>
      <c r="H7330">
        <f>'DATA DASH'!H7330</f>
        <v/>
      </c>
      <c r="I7330">
        <f>'DATA DASH'!I7330</f>
        <v/>
      </c>
      <c r="J7330">
        <f>'DATA DASH'!J7330</f>
        <v/>
      </c>
      <c r="K7330">
        <f>'DATA DASH'!K7330</f>
        <v/>
      </c>
      <c r="L7330">
        <f>'DATA DASH'!L7330</f>
        <v/>
      </c>
      <c r="M7330">
        <f>'DATA DASH'!M7330</f>
        <v/>
      </c>
    </row>
    <row r="7331">
      <c r="A7331">
        <f>'DATA DASH'!A7331</f>
        <v/>
      </c>
      <c r="B7331">
        <f>'DATA DASH'!B7331</f>
        <v/>
      </c>
      <c r="C7331">
        <f>'DATA DASH'!C7331</f>
        <v/>
      </c>
      <c r="D7331">
        <f>'DATA DASH'!D7331</f>
        <v/>
      </c>
      <c r="E7331">
        <f>'DATA DASH'!E7331</f>
        <v/>
      </c>
      <c r="F7331">
        <f>'DATA DASH'!F7331</f>
        <v/>
      </c>
      <c r="G7331">
        <f>'DATA DASH'!G7331</f>
        <v/>
      </c>
      <c r="H7331">
        <f>'DATA DASH'!H7331</f>
        <v/>
      </c>
      <c r="I7331">
        <f>'DATA DASH'!I7331</f>
        <v/>
      </c>
      <c r="J7331">
        <f>'DATA DASH'!J7331</f>
        <v/>
      </c>
      <c r="K7331">
        <f>'DATA DASH'!K7331</f>
        <v/>
      </c>
      <c r="L7331">
        <f>'DATA DASH'!L7331</f>
        <v/>
      </c>
      <c r="M7331">
        <f>'DATA DASH'!M7331</f>
        <v/>
      </c>
    </row>
    <row r="7332">
      <c r="A7332">
        <f>'DATA DASH'!A7332</f>
        <v/>
      </c>
      <c r="B7332">
        <f>'DATA DASH'!B7332</f>
        <v/>
      </c>
      <c r="C7332">
        <f>'DATA DASH'!C7332</f>
        <v/>
      </c>
      <c r="D7332">
        <f>'DATA DASH'!D7332</f>
        <v/>
      </c>
      <c r="E7332">
        <f>'DATA DASH'!E7332</f>
        <v/>
      </c>
      <c r="F7332">
        <f>'DATA DASH'!F7332</f>
        <v/>
      </c>
      <c r="G7332">
        <f>'DATA DASH'!G7332</f>
        <v/>
      </c>
      <c r="H7332">
        <f>'DATA DASH'!H7332</f>
        <v/>
      </c>
      <c r="I7332">
        <f>'DATA DASH'!I7332</f>
        <v/>
      </c>
      <c r="J7332">
        <f>'DATA DASH'!J7332</f>
        <v/>
      </c>
      <c r="K7332">
        <f>'DATA DASH'!K7332</f>
        <v/>
      </c>
      <c r="L7332">
        <f>'DATA DASH'!L7332</f>
        <v/>
      </c>
      <c r="M7332">
        <f>'DATA DASH'!M7332</f>
        <v/>
      </c>
    </row>
    <row r="7333">
      <c r="A7333">
        <f>'DATA DASH'!A7333</f>
        <v/>
      </c>
      <c r="B7333">
        <f>'DATA DASH'!B7333</f>
        <v/>
      </c>
      <c r="C7333">
        <f>'DATA DASH'!C7333</f>
        <v/>
      </c>
      <c r="D7333">
        <f>'DATA DASH'!D7333</f>
        <v/>
      </c>
      <c r="E7333">
        <f>'DATA DASH'!E7333</f>
        <v/>
      </c>
      <c r="F7333">
        <f>'DATA DASH'!F7333</f>
        <v/>
      </c>
      <c r="G7333">
        <f>'DATA DASH'!G7333</f>
        <v/>
      </c>
      <c r="H7333">
        <f>'DATA DASH'!H7333</f>
        <v/>
      </c>
      <c r="I7333">
        <f>'DATA DASH'!I7333</f>
        <v/>
      </c>
      <c r="J7333">
        <f>'DATA DASH'!J7333</f>
        <v/>
      </c>
      <c r="K7333">
        <f>'DATA DASH'!K7333</f>
        <v/>
      </c>
      <c r="L7333">
        <f>'DATA DASH'!L7333</f>
        <v/>
      </c>
      <c r="M7333">
        <f>'DATA DASH'!M7333</f>
        <v/>
      </c>
    </row>
    <row r="7334">
      <c r="A7334">
        <f>'DATA DASH'!A7334</f>
        <v/>
      </c>
      <c r="B7334">
        <f>'DATA DASH'!B7334</f>
        <v/>
      </c>
      <c r="C7334">
        <f>'DATA DASH'!C7334</f>
        <v/>
      </c>
      <c r="D7334">
        <f>'DATA DASH'!D7334</f>
        <v/>
      </c>
      <c r="E7334">
        <f>'DATA DASH'!E7334</f>
        <v/>
      </c>
      <c r="F7334">
        <f>'DATA DASH'!F7334</f>
        <v/>
      </c>
      <c r="G7334">
        <f>'DATA DASH'!G7334</f>
        <v/>
      </c>
      <c r="H7334">
        <f>'DATA DASH'!H7334</f>
        <v/>
      </c>
      <c r="I7334">
        <f>'DATA DASH'!I7334</f>
        <v/>
      </c>
      <c r="J7334">
        <f>'DATA DASH'!J7334</f>
        <v/>
      </c>
      <c r="K7334">
        <f>'DATA DASH'!K7334</f>
        <v/>
      </c>
      <c r="L7334">
        <f>'DATA DASH'!L7334</f>
        <v/>
      </c>
      <c r="M7334">
        <f>'DATA DASH'!M7334</f>
        <v/>
      </c>
    </row>
    <row r="7335">
      <c r="A7335">
        <f>'DATA DASH'!A7335</f>
        <v/>
      </c>
      <c r="B7335">
        <f>'DATA DASH'!B7335</f>
        <v/>
      </c>
      <c r="C7335">
        <f>'DATA DASH'!C7335</f>
        <v/>
      </c>
      <c r="D7335">
        <f>'DATA DASH'!D7335</f>
        <v/>
      </c>
      <c r="E7335">
        <f>'DATA DASH'!E7335</f>
        <v/>
      </c>
      <c r="F7335">
        <f>'DATA DASH'!F7335</f>
        <v/>
      </c>
      <c r="G7335">
        <f>'DATA DASH'!G7335</f>
        <v/>
      </c>
      <c r="H7335">
        <f>'DATA DASH'!H7335</f>
        <v/>
      </c>
      <c r="I7335">
        <f>'DATA DASH'!I7335</f>
        <v/>
      </c>
      <c r="J7335">
        <f>'DATA DASH'!J7335</f>
        <v/>
      </c>
      <c r="K7335">
        <f>'DATA DASH'!K7335</f>
        <v/>
      </c>
      <c r="L7335">
        <f>'DATA DASH'!L7335</f>
        <v/>
      </c>
      <c r="M7335">
        <f>'DATA DASH'!M7335</f>
        <v/>
      </c>
    </row>
    <row r="7336">
      <c r="A7336">
        <f>'DATA DASH'!A7336</f>
        <v/>
      </c>
      <c r="B7336">
        <f>'DATA DASH'!B7336</f>
        <v/>
      </c>
      <c r="C7336">
        <f>'DATA DASH'!C7336</f>
        <v/>
      </c>
      <c r="D7336">
        <f>'DATA DASH'!D7336</f>
        <v/>
      </c>
      <c r="E7336">
        <f>'DATA DASH'!E7336</f>
        <v/>
      </c>
      <c r="F7336">
        <f>'DATA DASH'!F7336</f>
        <v/>
      </c>
      <c r="G7336">
        <f>'DATA DASH'!G7336</f>
        <v/>
      </c>
      <c r="H7336">
        <f>'DATA DASH'!H7336</f>
        <v/>
      </c>
      <c r="I7336">
        <f>'DATA DASH'!I7336</f>
        <v/>
      </c>
      <c r="J7336">
        <f>'DATA DASH'!J7336</f>
        <v/>
      </c>
      <c r="K7336">
        <f>'DATA DASH'!K7336</f>
        <v/>
      </c>
      <c r="L7336">
        <f>'DATA DASH'!L7336</f>
        <v/>
      </c>
      <c r="M7336">
        <f>'DATA DASH'!M7336</f>
        <v/>
      </c>
    </row>
    <row r="7337">
      <c r="A7337">
        <f>'DATA DASH'!A7337</f>
        <v/>
      </c>
      <c r="B7337">
        <f>'DATA DASH'!B7337</f>
        <v/>
      </c>
      <c r="C7337">
        <f>'DATA DASH'!C7337</f>
        <v/>
      </c>
      <c r="D7337">
        <f>'DATA DASH'!D7337</f>
        <v/>
      </c>
      <c r="E7337">
        <f>'DATA DASH'!E7337</f>
        <v/>
      </c>
      <c r="F7337">
        <f>'DATA DASH'!F7337</f>
        <v/>
      </c>
      <c r="G7337">
        <f>'DATA DASH'!G7337</f>
        <v/>
      </c>
      <c r="H7337">
        <f>'DATA DASH'!H7337</f>
        <v/>
      </c>
      <c r="I7337">
        <f>'DATA DASH'!I7337</f>
        <v/>
      </c>
      <c r="J7337">
        <f>'DATA DASH'!J7337</f>
        <v/>
      </c>
      <c r="K7337">
        <f>'DATA DASH'!K7337</f>
        <v/>
      </c>
      <c r="L7337">
        <f>'DATA DASH'!L7337</f>
        <v/>
      </c>
      <c r="M7337">
        <f>'DATA DASH'!M7337</f>
        <v/>
      </c>
    </row>
    <row r="7338">
      <c r="A7338">
        <f>'DATA DASH'!A7338</f>
        <v/>
      </c>
      <c r="B7338">
        <f>'DATA DASH'!B7338</f>
        <v/>
      </c>
      <c r="C7338">
        <f>'DATA DASH'!C7338</f>
        <v/>
      </c>
      <c r="D7338">
        <f>'DATA DASH'!D7338</f>
        <v/>
      </c>
      <c r="E7338">
        <f>'DATA DASH'!E7338</f>
        <v/>
      </c>
      <c r="F7338">
        <f>'DATA DASH'!F7338</f>
        <v/>
      </c>
      <c r="G7338">
        <f>'DATA DASH'!G7338</f>
        <v/>
      </c>
      <c r="H7338">
        <f>'DATA DASH'!H7338</f>
        <v/>
      </c>
      <c r="I7338">
        <f>'DATA DASH'!I7338</f>
        <v/>
      </c>
      <c r="J7338">
        <f>'DATA DASH'!J7338</f>
        <v/>
      </c>
      <c r="K7338">
        <f>'DATA DASH'!K7338</f>
        <v/>
      </c>
      <c r="L7338">
        <f>'DATA DASH'!L7338</f>
        <v/>
      </c>
      <c r="M7338">
        <f>'DATA DASH'!M7338</f>
        <v/>
      </c>
    </row>
    <row r="7339">
      <c r="A7339">
        <f>'DATA DASH'!A7339</f>
        <v/>
      </c>
      <c r="B7339">
        <f>'DATA DASH'!B7339</f>
        <v/>
      </c>
      <c r="C7339">
        <f>'DATA DASH'!C7339</f>
        <v/>
      </c>
      <c r="D7339">
        <f>'DATA DASH'!D7339</f>
        <v/>
      </c>
      <c r="E7339">
        <f>'DATA DASH'!E7339</f>
        <v/>
      </c>
      <c r="F7339">
        <f>'DATA DASH'!F7339</f>
        <v/>
      </c>
      <c r="G7339">
        <f>'DATA DASH'!G7339</f>
        <v/>
      </c>
      <c r="H7339">
        <f>'DATA DASH'!H7339</f>
        <v/>
      </c>
      <c r="I7339">
        <f>'DATA DASH'!I7339</f>
        <v/>
      </c>
      <c r="J7339">
        <f>'DATA DASH'!J7339</f>
        <v/>
      </c>
      <c r="K7339">
        <f>'DATA DASH'!K7339</f>
        <v/>
      </c>
      <c r="L7339">
        <f>'DATA DASH'!L7339</f>
        <v/>
      </c>
      <c r="M7339">
        <f>'DATA DASH'!M7339</f>
        <v/>
      </c>
    </row>
    <row r="7340">
      <c r="A7340">
        <f>'DATA DASH'!A7340</f>
        <v/>
      </c>
      <c r="B7340">
        <f>'DATA DASH'!B7340</f>
        <v/>
      </c>
      <c r="C7340">
        <f>'DATA DASH'!C7340</f>
        <v/>
      </c>
      <c r="D7340">
        <f>'DATA DASH'!D7340</f>
        <v/>
      </c>
      <c r="E7340">
        <f>'DATA DASH'!E7340</f>
        <v/>
      </c>
      <c r="F7340">
        <f>'DATA DASH'!F7340</f>
        <v/>
      </c>
      <c r="G7340">
        <f>'DATA DASH'!G7340</f>
        <v/>
      </c>
      <c r="H7340">
        <f>'DATA DASH'!H7340</f>
        <v/>
      </c>
      <c r="I7340">
        <f>'DATA DASH'!I7340</f>
        <v/>
      </c>
      <c r="J7340">
        <f>'DATA DASH'!J7340</f>
        <v/>
      </c>
      <c r="K7340">
        <f>'DATA DASH'!K7340</f>
        <v/>
      </c>
      <c r="L7340">
        <f>'DATA DASH'!L7340</f>
        <v/>
      </c>
      <c r="M7340">
        <f>'DATA DASH'!M7340</f>
        <v/>
      </c>
    </row>
    <row r="7341">
      <c r="A7341">
        <f>'DATA DASH'!A7341</f>
        <v/>
      </c>
      <c r="B7341">
        <f>'DATA DASH'!B7341</f>
        <v/>
      </c>
      <c r="C7341">
        <f>'DATA DASH'!C7341</f>
        <v/>
      </c>
      <c r="D7341">
        <f>'DATA DASH'!D7341</f>
        <v/>
      </c>
      <c r="E7341">
        <f>'DATA DASH'!E7341</f>
        <v/>
      </c>
      <c r="F7341">
        <f>'DATA DASH'!F7341</f>
        <v/>
      </c>
      <c r="G7341">
        <f>'DATA DASH'!G7341</f>
        <v/>
      </c>
      <c r="H7341">
        <f>'DATA DASH'!H7341</f>
        <v/>
      </c>
      <c r="I7341">
        <f>'DATA DASH'!I7341</f>
        <v/>
      </c>
      <c r="J7341">
        <f>'DATA DASH'!J7341</f>
        <v/>
      </c>
      <c r="K7341">
        <f>'DATA DASH'!K7341</f>
        <v/>
      </c>
      <c r="L7341">
        <f>'DATA DASH'!L7341</f>
        <v/>
      </c>
      <c r="M7341">
        <f>'DATA DASH'!M7341</f>
        <v/>
      </c>
    </row>
    <row r="7342">
      <c r="A7342">
        <f>'DATA DASH'!A7342</f>
        <v/>
      </c>
      <c r="B7342">
        <f>'DATA DASH'!B7342</f>
        <v/>
      </c>
      <c r="C7342">
        <f>'DATA DASH'!C7342</f>
        <v/>
      </c>
      <c r="D7342">
        <f>'DATA DASH'!D7342</f>
        <v/>
      </c>
      <c r="E7342">
        <f>'DATA DASH'!E7342</f>
        <v/>
      </c>
      <c r="F7342">
        <f>'DATA DASH'!F7342</f>
        <v/>
      </c>
      <c r="G7342">
        <f>'DATA DASH'!G7342</f>
        <v/>
      </c>
      <c r="H7342">
        <f>'DATA DASH'!H7342</f>
        <v/>
      </c>
      <c r="I7342">
        <f>'DATA DASH'!I7342</f>
        <v/>
      </c>
      <c r="J7342">
        <f>'DATA DASH'!J7342</f>
        <v/>
      </c>
      <c r="K7342">
        <f>'DATA DASH'!K7342</f>
        <v/>
      </c>
      <c r="L7342">
        <f>'DATA DASH'!L7342</f>
        <v/>
      </c>
      <c r="M7342">
        <f>'DATA DASH'!M7342</f>
        <v/>
      </c>
    </row>
    <row r="7343">
      <c r="A7343">
        <f>'DATA DASH'!A7343</f>
        <v/>
      </c>
      <c r="B7343">
        <f>'DATA DASH'!B7343</f>
        <v/>
      </c>
      <c r="C7343">
        <f>'DATA DASH'!C7343</f>
        <v/>
      </c>
      <c r="D7343">
        <f>'DATA DASH'!D7343</f>
        <v/>
      </c>
      <c r="E7343">
        <f>'DATA DASH'!E7343</f>
        <v/>
      </c>
      <c r="F7343">
        <f>'DATA DASH'!F7343</f>
        <v/>
      </c>
      <c r="G7343">
        <f>'DATA DASH'!G7343</f>
        <v/>
      </c>
      <c r="H7343">
        <f>'DATA DASH'!H7343</f>
        <v/>
      </c>
      <c r="I7343">
        <f>'DATA DASH'!I7343</f>
        <v/>
      </c>
      <c r="J7343">
        <f>'DATA DASH'!J7343</f>
        <v/>
      </c>
      <c r="K7343">
        <f>'DATA DASH'!K7343</f>
        <v/>
      </c>
      <c r="L7343">
        <f>'DATA DASH'!L7343</f>
        <v/>
      </c>
      <c r="M7343">
        <f>'DATA DASH'!M7343</f>
        <v/>
      </c>
    </row>
    <row r="7344">
      <c r="A7344">
        <f>'DATA DASH'!A7344</f>
        <v/>
      </c>
      <c r="B7344">
        <f>'DATA DASH'!B7344</f>
        <v/>
      </c>
      <c r="C7344">
        <f>'DATA DASH'!C7344</f>
        <v/>
      </c>
      <c r="D7344">
        <f>'DATA DASH'!D7344</f>
        <v/>
      </c>
      <c r="E7344">
        <f>'DATA DASH'!E7344</f>
        <v/>
      </c>
      <c r="F7344">
        <f>'DATA DASH'!F7344</f>
        <v/>
      </c>
      <c r="G7344">
        <f>'DATA DASH'!G7344</f>
        <v/>
      </c>
      <c r="H7344">
        <f>'DATA DASH'!H7344</f>
        <v/>
      </c>
      <c r="I7344">
        <f>'DATA DASH'!I7344</f>
        <v/>
      </c>
      <c r="J7344">
        <f>'DATA DASH'!J7344</f>
        <v/>
      </c>
      <c r="K7344">
        <f>'DATA DASH'!K7344</f>
        <v/>
      </c>
      <c r="L7344">
        <f>'DATA DASH'!L7344</f>
        <v/>
      </c>
      <c r="M7344">
        <f>'DATA DASH'!M7344</f>
        <v/>
      </c>
    </row>
    <row r="7345">
      <c r="A7345">
        <f>'DATA DASH'!A7345</f>
        <v/>
      </c>
      <c r="B7345">
        <f>'DATA DASH'!B7345</f>
        <v/>
      </c>
      <c r="C7345">
        <f>'DATA DASH'!C7345</f>
        <v/>
      </c>
      <c r="D7345">
        <f>'DATA DASH'!D7345</f>
        <v/>
      </c>
      <c r="E7345">
        <f>'DATA DASH'!E7345</f>
        <v/>
      </c>
      <c r="F7345">
        <f>'DATA DASH'!F7345</f>
        <v/>
      </c>
      <c r="G7345">
        <f>'DATA DASH'!G7345</f>
        <v/>
      </c>
      <c r="H7345">
        <f>'DATA DASH'!H7345</f>
        <v/>
      </c>
      <c r="I7345">
        <f>'DATA DASH'!I7345</f>
        <v/>
      </c>
      <c r="J7345">
        <f>'DATA DASH'!J7345</f>
        <v/>
      </c>
      <c r="K7345">
        <f>'DATA DASH'!K7345</f>
        <v/>
      </c>
      <c r="L7345">
        <f>'DATA DASH'!L7345</f>
        <v/>
      </c>
      <c r="M7345">
        <f>'DATA DASH'!M7345</f>
        <v/>
      </c>
    </row>
    <row r="7346">
      <c r="A7346">
        <f>'DATA DASH'!A7346</f>
        <v/>
      </c>
      <c r="B7346">
        <f>'DATA DASH'!B7346</f>
        <v/>
      </c>
      <c r="C7346">
        <f>'DATA DASH'!C7346</f>
        <v/>
      </c>
      <c r="D7346">
        <f>'DATA DASH'!D7346</f>
        <v/>
      </c>
      <c r="E7346">
        <f>'DATA DASH'!E7346</f>
        <v/>
      </c>
      <c r="F7346">
        <f>'DATA DASH'!F7346</f>
        <v/>
      </c>
      <c r="G7346">
        <f>'DATA DASH'!G7346</f>
        <v/>
      </c>
      <c r="H7346">
        <f>'DATA DASH'!H7346</f>
        <v/>
      </c>
      <c r="I7346">
        <f>'DATA DASH'!I7346</f>
        <v/>
      </c>
      <c r="J7346">
        <f>'DATA DASH'!J7346</f>
        <v/>
      </c>
      <c r="K7346">
        <f>'DATA DASH'!K7346</f>
        <v/>
      </c>
      <c r="L7346">
        <f>'DATA DASH'!L7346</f>
        <v/>
      </c>
      <c r="M7346">
        <f>'DATA DASH'!M7346</f>
        <v/>
      </c>
    </row>
    <row r="7347">
      <c r="A7347">
        <f>'DATA DASH'!A7347</f>
        <v/>
      </c>
      <c r="B7347">
        <f>'DATA DASH'!B7347</f>
        <v/>
      </c>
      <c r="C7347">
        <f>'DATA DASH'!C7347</f>
        <v/>
      </c>
      <c r="D7347">
        <f>'DATA DASH'!D7347</f>
        <v/>
      </c>
      <c r="E7347">
        <f>'DATA DASH'!E7347</f>
        <v/>
      </c>
      <c r="F7347">
        <f>'DATA DASH'!F7347</f>
        <v/>
      </c>
      <c r="G7347">
        <f>'DATA DASH'!G7347</f>
        <v/>
      </c>
      <c r="H7347">
        <f>'DATA DASH'!H7347</f>
        <v/>
      </c>
      <c r="I7347">
        <f>'DATA DASH'!I7347</f>
        <v/>
      </c>
      <c r="J7347">
        <f>'DATA DASH'!J7347</f>
        <v/>
      </c>
      <c r="K7347">
        <f>'DATA DASH'!K7347</f>
        <v/>
      </c>
      <c r="L7347">
        <f>'DATA DASH'!L7347</f>
        <v/>
      </c>
      <c r="M7347">
        <f>'DATA DASH'!M7347</f>
        <v/>
      </c>
    </row>
    <row r="7348">
      <c r="A7348">
        <f>'DATA DASH'!A7348</f>
        <v/>
      </c>
      <c r="B7348">
        <f>'DATA DASH'!B7348</f>
        <v/>
      </c>
      <c r="C7348">
        <f>'DATA DASH'!C7348</f>
        <v/>
      </c>
      <c r="D7348">
        <f>'DATA DASH'!D7348</f>
        <v/>
      </c>
      <c r="E7348">
        <f>'DATA DASH'!E7348</f>
        <v/>
      </c>
      <c r="F7348">
        <f>'DATA DASH'!F7348</f>
        <v/>
      </c>
      <c r="G7348">
        <f>'DATA DASH'!G7348</f>
        <v/>
      </c>
      <c r="H7348">
        <f>'DATA DASH'!H7348</f>
        <v/>
      </c>
      <c r="I7348">
        <f>'DATA DASH'!I7348</f>
        <v/>
      </c>
      <c r="J7348">
        <f>'DATA DASH'!J7348</f>
        <v/>
      </c>
      <c r="K7348">
        <f>'DATA DASH'!K7348</f>
        <v/>
      </c>
      <c r="L7348">
        <f>'DATA DASH'!L7348</f>
        <v/>
      </c>
      <c r="M7348">
        <f>'DATA DASH'!M7348</f>
        <v/>
      </c>
    </row>
    <row r="7349">
      <c r="A7349">
        <f>'DATA DASH'!A7349</f>
        <v/>
      </c>
      <c r="B7349">
        <f>'DATA DASH'!B7349</f>
        <v/>
      </c>
      <c r="C7349">
        <f>'DATA DASH'!C7349</f>
        <v/>
      </c>
      <c r="D7349">
        <f>'DATA DASH'!D7349</f>
        <v/>
      </c>
      <c r="E7349">
        <f>'DATA DASH'!E7349</f>
        <v/>
      </c>
      <c r="F7349">
        <f>'DATA DASH'!F7349</f>
        <v/>
      </c>
      <c r="G7349">
        <f>'DATA DASH'!G7349</f>
        <v/>
      </c>
      <c r="H7349">
        <f>'DATA DASH'!H7349</f>
        <v/>
      </c>
      <c r="I7349">
        <f>'DATA DASH'!I7349</f>
        <v/>
      </c>
      <c r="J7349">
        <f>'DATA DASH'!J7349</f>
        <v/>
      </c>
      <c r="K7349">
        <f>'DATA DASH'!K7349</f>
        <v/>
      </c>
      <c r="L7349">
        <f>'DATA DASH'!L7349</f>
        <v/>
      </c>
      <c r="M7349">
        <f>'DATA DASH'!M7349</f>
        <v/>
      </c>
    </row>
    <row r="7350">
      <c r="A7350">
        <f>'DATA DASH'!A7350</f>
        <v/>
      </c>
      <c r="B7350">
        <f>'DATA DASH'!B7350</f>
        <v/>
      </c>
      <c r="C7350">
        <f>'DATA DASH'!C7350</f>
        <v/>
      </c>
      <c r="D7350">
        <f>'DATA DASH'!D7350</f>
        <v/>
      </c>
      <c r="E7350">
        <f>'DATA DASH'!E7350</f>
        <v/>
      </c>
      <c r="F7350">
        <f>'DATA DASH'!F7350</f>
        <v/>
      </c>
      <c r="G7350">
        <f>'DATA DASH'!G7350</f>
        <v/>
      </c>
      <c r="H7350">
        <f>'DATA DASH'!H7350</f>
        <v/>
      </c>
      <c r="I7350">
        <f>'DATA DASH'!I7350</f>
        <v/>
      </c>
      <c r="J7350">
        <f>'DATA DASH'!J7350</f>
        <v/>
      </c>
      <c r="K7350">
        <f>'DATA DASH'!K7350</f>
        <v/>
      </c>
      <c r="L7350">
        <f>'DATA DASH'!L7350</f>
        <v/>
      </c>
      <c r="M7350">
        <f>'DATA DASH'!M7350</f>
        <v/>
      </c>
    </row>
    <row r="7351">
      <c r="A7351">
        <f>'DATA DASH'!A7351</f>
        <v/>
      </c>
      <c r="B7351">
        <f>'DATA DASH'!B7351</f>
        <v/>
      </c>
      <c r="C7351">
        <f>'DATA DASH'!C7351</f>
        <v/>
      </c>
      <c r="D7351">
        <f>'DATA DASH'!D7351</f>
        <v/>
      </c>
      <c r="E7351">
        <f>'DATA DASH'!E7351</f>
        <v/>
      </c>
      <c r="F7351">
        <f>'DATA DASH'!F7351</f>
        <v/>
      </c>
      <c r="G7351">
        <f>'DATA DASH'!G7351</f>
        <v/>
      </c>
      <c r="H7351">
        <f>'DATA DASH'!H7351</f>
        <v/>
      </c>
      <c r="I7351">
        <f>'DATA DASH'!I7351</f>
        <v/>
      </c>
      <c r="J7351">
        <f>'DATA DASH'!J7351</f>
        <v/>
      </c>
      <c r="K7351">
        <f>'DATA DASH'!K7351</f>
        <v/>
      </c>
      <c r="L7351">
        <f>'DATA DASH'!L7351</f>
        <v/>
      </c>
      <c r="M7351">
        <f>'DATA DASH'!M7351</f>
        <v/>
      </c>
    </row>
    <row r="7352">
      <c r="A7352">
        <f>'DATA DASH'!A7352</f>
        <v/>
      </c>
      <c r="B7352">
        <f>'DATA DASH'!B7352</f>
        <v/>
      </c>
      <c r="C7352">
        <f>'DATA DASH'!C7352</f>
        <v/>
      </c>
      <c r="D7352">
        <f>'DATA DASH'!D7352</f>
        <v/>
      </c>
      <c r="E7352">
        <f>'DATA DASH'!E7352</f>
        <v/>
      </c>
      <c r="F7352">
        <f>'DATA DASH'!F7352</f>
        <v/>
      </c>
      <c r="G7352">
        <f>'DATA DASH'!G7352</f>
        <v/>
      </c>
      <c r="H7352">
        <f>'DATA DASH'!H7352</f>
        <v/>
      </c>
      <c r="I7352">
        <f>'DATA DASH'!I7352</f>
        <v/>
      </c>
      <c r="J7352">
        <f>'DATA DASH'!J7352</f>
        <v/>
      </c>
      <c r="K7352">
        <f>'DATA DASH'!K7352</f>
        <v/>
      </c>
      <c r="L7352">
        <f>'DATA DASH'!L7352</f>
        <v/>
      </c>
      <c r="M7352">
        <f>'DATA DASH'!M7352</f>
        <v/>
      </c>
    </row>
    <row r="7353">
      <c r="A7353">
        <f>'DATA DASH'!A7353</f>
        <v/>
      </c>
      <c r="B7353">
        <f>'DATA DASH'!B7353</f>
        <v/>
      </c>
      <c r="C7353">
        <f>'DATA DASH'!C7353</f>
        <v/>
      </c>
      <c r="D7353">
        <f>'DATA DASH'!D7353</f>
        <v/>
      </c>
      <c r="E7353">
        <f>'DATA DASH'!E7353</f>
        <v/>
      </c>
      <c r="F7353">
        <f>'DATA DASH'!F7353</f>
        <v/>
      </c>
      <c r="G7353">
        <f>'DATA DASH'!G7353</f>
        <v/>
      </c>
      <c r="H7353">
        <f>'DATA DASH'!H7353</f>
        <v/>
      </c>
      <c r="I7353">
        <f>'DATA DASH'!I7353</f>
        <v/>
      </c>
      <c r="J7353">
        <f>'DATA DASH'!J7353</f>
        <v/>
      </c>
      <c r="K7353">
        <f>'DATA DASH'!K7353</f>
        <v/>
      </c>
      <c r="L7353">
        <f>'DATA DASH'!L7353</f>
        <v/>
      </c>
      <c r="M7353">
        <f>'DATA DASH'!M7353</f>
        <v/>
      </c>
    </row>
    <row r="7354">
      <c r="A7354">
        <f>'DATA DASH'!A7354</f>
        <v/>
      </c>
      <c r="B7354">
        <f>'DATA DASH'!B7354</f>
        <v/>
      </c>
      <c r="C7354">
        <f>'DATA DASH'!C7354</f>
        <v/>
      </c>
      <c r="D7354">
        <f>'DATA DASH'!D7354</f>
        <v/>
      </c>
      <c r="E7354">
        <f>'DATA DASH'!E7354</f>
        <v/>
      </c>
      <c r="F7354">
        <f>'DATA DASH'!F7354</f>
        <v/>
      </c>
      <c r="G7354">
        <f>'DATA DASH'!G7354</f>
        <v/>
      </c>
      <c r="H7354">
        <f>'DATA DASH'!H7354</f>
        <v/>
      </c>
      <c r="I7354">
        <f>'DATA DASH'!I7354</f>
        <v/>
      </c>
      <c r="J7354">
        <f>'DATA DASH'!J7354</f>
        <v/>
      </c>
      <c r="K7354">
        <f>'DATA DASH'!K7354</f>
        <v/>
      </c>
      <c r="L7354">
        <f>'DATA DASH'!L7354</f>
        <v/>
      </c>
      <c r="M7354">
        <f>'DATA DASH'!M7354</f>
        <v/>
      </c>
    </row>
    <row r="7355">
      <c r="A7355">
        <f>'DATA DASH'!A7355</f>
        <v/>
      </c>
      <c r="B7355">
        <f>'DATA DASH'!B7355</f>
        <v/>
      </c>
      <c r="C7355">
        <f>'DATA DASH'!C7355</f>
        <v/>
      </c>
      <c r="D7355">
        <f>'DATA DASH'!D7355</f>
        <v/>
      </c>
      <c r="E7355">
        <f>'DATA DASH'!E7355</f>
        <v/>
      </c>
      <c r="F7355">
        <f>'DATA DASH'!F7355</f>
        <v/>
      </c>
      <c r="G7355">
        <f>'DATA DASH'!G7355</f>
        <v/>
      </c>
      <c r="H7355">
        <f>'DATA DASH'!H7355</f>
        <v/>
      </c>
      <c r="I7355">
        <f>'DATA DASH'!I7355</f>
        <v/>
      </c>
      <c r="J7355">
        <f>'DATA DASH'!J7355</f>
        <v/>
      </c>
      <c r="K7355">
        <f>'DATA DASH'!K7355</f>
        <v/>
      </c>
      <c r="L7355">
        <f>'DATA DASH'!L7355</f>
        <v/>
      </c>
      <c r="M7355">
        <f>'DATA DASH'!M7355</f>
        <v/>
      </c>
    </row>
    <row r="7356">
      <c r="A7356">
        <f>'DATA DASH'!A7356</f>
        <v/>
      </c>
      <c r="B7356">
        <f>'DATA DASH'!B7356</f>
        <v/>
      </c>
      <c r="C7356">
        <f>'DATA DASH'!C7356</f>
        <v/>
      </c>
      <c r="D7356">
        <f>'DATA DASH'!D7356</f>
        <v/>
      </c>
      <c r="E7356">
        <f>'DATA DASH'!E7356</f>
        <v/>
      </c>
      <c r="F7356">
        <f>'DATA DASH'!F7356</f>
        <v/>
      </c>
      <c r="G7356">
        <f>'DATA DASH'!G7356</f>
        <v/>
      </c>
      <c r="H7356">
        <f>'DATA DASH'!H7356</f>
        <v/>
      </c>
      <c r="I7356">
        <f>'DATA DASH'!I7356</f>
        <v/>
      </c>
      <c r="J7356">
        <f>'DATA DASH'!J7356</f>
        <v/>
      </c>
      <c r="K7356">
        <f>'DATA DASH'!K7356</f>
        <v/>
      </c>
      <c r="L7356">
        <f>'DATA DASH'!L7356</f>
        <v/>
      </c>
      <c r="M7356">
        <f>'DATA DASH'!M7356</f>
        <v/>
      </c>
    </row>
    <row r="7357">
      <c r="A7357">
        <f>'DATA DASH'!A7357</f>
        <v/>
      </c>
      <c r="B7357">
        <f>'DATA DASH'!B7357</f>
        <v/>
      </c>
      <c r="C7357">
        <f>'DATA DASH'!C7357</f>
        <v/>
      </c>
      <c r="D7357">
        <f>'DATA DASH'!D7357</f>
        <v/>
      </c>
      <c r="E7357">
        <f>'DATA DASH'!E7357</f>
        <v/>
      </c>
      <c r="F7357">
        <f>'DATA DASH'!F7357</f>
        <v/>
      </c>
      <c r="G7357">
        <f>'DATA DASH'!G7357</f>
        <v/>
      </c>
      <c r="H7357">
        <f>'DATA DASH'!H7357</f>
        <v/>
      </c>
      <c r="I7357">
        <f>'DATA DASH'!I7357</f>
        <v/>
      </c>
      <c r="J7357">
        <f>'DATA DASH'!J7357</f>
        <v/>
      </c>
      <c r="K7357">
        <f>'DATA DASH'!K7357</f>
        <v/>
      </c>
      <c r="L7357">
        <f>'DATA DASH'!L7357</f>
        <v/>
      </c>
      <c r="M7357">
        <f>'DATA DASH'!M7357</f>
        <v/>
      </c>
    </row>
    <row r="7358">
      <c r="A7358">
        <f>'DATA DASH'!A7358</f>
        <v/>
      </c>
      <c r="B7358">
        <f>'DATA DASH'!B7358</f>
        <v/>
      </c>
      <c r="C7358">
        <f>'DATA DASH'!C7358</f>
        <v/>
      </c>
      <c r="D7358">
        <f>'DATA DASH'!D7358</f>
        <v/>
      </c>
      <c r="E7358">
        <f>'DATA DASH'!E7358</f>
        <v/>
      </c>
      <c r="F7358">
        <f>'DATA DASH'!F7358</f>
        <v/>
      </c>
      <c r="G7358">
        <f>'DATA DASH'!G7358</f>
        <v/>
      </c>
      <c r="H7358">
        <f>'DATA DASH'!H7358</f>
        <v/>
      </c>
      <c r="I7358">
        <f>'DATA DASH'!I7358</f>
        <v/>
      </c>
      <c r="J7358">
        <f>'DATA DASH'!J7358</f>
        <v/>
      </c>
      <c r="K7358">
        <f>'DATA DASH'!K7358</f>
        <v/>
      </c>
      <c r="L7358">
        <f>'DATA DASH'!L7358</f>
        <v/>
      </c>
      <c r="M7358">
        <f>'DATA DASH'!M7358</f>
        <v/>
      </c>
    </row>
    <row r="7359">
      <c r="A7359">
        <f>'DATA DASH'!A7359</f>
        <v/>
      </c>
      <c r="B7359">
        <f>'DATA DASH'!B7359</f>
        <v/>
      </c>
      <c r="C7359">
        <f>'DATA DASH'!C7359</f>
        <v/>
      </c>
      <c r="D7359">
        <f>'DATA DASH'!D7359</f>
        <v/>
      </c>
      <c r="E7359">
        <f>'DATA DASH'!E7359</f>
        <v/>
      </c>
      <c r="F7359">
        <f>'DATA DASH'!F7359</f>
        <v/>
      </c>
      <c r="G7359">
        <f>'DATA DASH'!G7359</f>
        <v/>
      </c>
      <c r="H7359">
        <f>'DATA DASH'!H7359</f>
        <v/>
      </c>
      <c r="I7359">
        <f>'DATA DASH'!I7359</f>
        <v/>
      </c>
      <c r="J7359">
        <f>'DATA DASH'!J7359</f>
        <v/>
      </c>
      <c r="K7359">
        <f>'DATA DASH'!K7359</f>
        <v/>
      </c>
      <c r="L7359">
        <f>'DATA DASH'!L7359</f>
        <v/>
      </c>
      <c r="M7359">
        <f>'DATA DASH'!M7359</f>
        <v/>
      </c>
    </row>
    <row r="7360">
      <c r="A7360">
        <f>'DATA DASH'!A7360</f>
        <v/>
      </c>
      <c r="B7360">
        <f>'DATA DASH'!B7360</f>
        <v/>
      </c>
      <c r="C7360">
        <f>'DATA DASH'!C7360</f>
        <v/>
      </c>
      <c r="D7360">
        <f>'DATA DASH'!D7360</f>
        <v/>
      </c>
      <c r="E7360">
        <f>'DATA DASH'!E7360</f>
        <v/>
      </c>
      <c r="F7360">
        <f>'DATA DASH'!F7360</f>
        <v/>
      </c>
      <c r="G7360">
        <f>'DATA DASH'!G7360</f>
        <v/>
      </c>
      <c r="H7360">
        <f>'DATA DASH'!H7360</f>
        <v/>
      </c>
      <c r="I7360">
        <f>'DATA DASH'!I7360</f>
        <v/>
      </c>
      <c r="J7360">
        <f>'DATA DASH'!J7360</f>
        <v/>
      </c>
      <c r="K7360">
        <f>'DATA DASH'!K7360</f>
        <v/>
      </c>
      <c r="L7360">
        <f>'DATA DASH'!L7360</f>
        <v/>
      </c>
      <c r="M7360">
        <f>'DATA DASH'!M7360</f>
        <v/>
      </c>
    </row>
    <row r="7361">
      <c r="A7361">
        <f>'DATA DASH'!A7361</f>
        <v/>
      </c>
      <c r="B7361">
        <f>'DATA DASH'!B7361</f>
        <v/>
      </c>
      <c r="C7361">
        <f>'DATA DASH'!C7361</f>
        <v/>
      </c>
      <c r="D7361">
        <f>'DATA DASH'!D7361</f>
        <v/>
      </c>
      <c r="E7361">
        <f>'DATA DASH'!E7361</f>
        <v/>
      </c>
      <c r="F7361">
        <f>'DATA DASH'!F7361</f>
        <v/>
      </c>
      <c r="G7361">
        <f>'DATA DASH'!G7361</f>
        <v/>
      </c>
      <c r="H7361">
        <f>'DATA DASH'!H7361</f>
        <v/>
      </c>
      <c r="I7361">
        <f>'DATA DASH'!I7361</f>
        <v/>
      </c>
      <c r="J7361">
        <f>'DATA DASH'!J7361</f>
        <v/>
      </c>
      <c r="K7361">
        <f>'DATA DASH'!K7361</f>
        <v/>
      </c>
      <c r="L7361">
        <f>'DATA DASH'!L7361</f>
        <v/>
      </c>
      <c r="M7361">
        <f>'DATA DASH'!M7361</f>
        <v/>
      </c>
    </row>
    <row r="7362">
      <c r="A7362">
        <f>'DATA DASH'!A7362</f>
        <v/>
      </c>
      <c r="B7362">
        <f>'DATA DASH'!B7362</f>
        <v/>
      </c>
      <c r="C7362">
        <f>'DATA DASH'!C7362</f>
        <v/>
      </c>
      <c r="D7362">
        <f>'DATA DASH'!D7362</f>
        <v/>
      </c>
      <c r="E7362">
        <f>'DATA DASH'!E7362</f>
        <v/>
      </c>
      <c r="F7362">
        <f>'DATA DASH'!F7362</f>
        <v/>
      </c>
      <c r="G7362">
        <f>'DATA DASH'!G7362</f>
        <v/>
      </c>
      <c r="H7362">
        <f>'DATA DASH'!H7362</f>
        <v/>
      </c>
      <c r="I7362">
        <f>'DATA DASH'!I7362</f>
        <v/>
      </c>
      <c r="J7362">
        <f>'DATA DASH'!J7362</f>
        <v/>
      </c>
      <c r="K7362">
        <f>'DATA DASH'!K7362</f>
        <v/>
      </c>
      <c r="L7362">
        <f>'DATA DASH'!L7362</f>
        <v/>
      </c>
      <c r="M7362">
        <f>'DATA DASH'!M7362</f>
        <v/>
      </c>
    </row>
    <row r="7363">
      <c r="A7363">
        <f>'DATA DASH'!A7363</f>
        <v/>
      </c>
      <c r="B7363">
        <f>'DATA DASH'!B7363</f>
        <v/>
      </c>
      <c r="C7363">
        <f>'DATA DASH'!C7363</f>
        <v/>
      </c>
      <c r="D7363">
        <f>'DATA DASH'!D7363</f>
        <v/>
      </c>
      <c r="E7363">
        <f>'DATA DASH'!E7363</f>
        <v/>
      </c>
      <c r="F7363">
        <f>'DATA DASH'!F7363</f>
        <v/>
      </c>
      <c r="G7363">
        <f>'DATA DASH'!G7363</f>
        <v/>
      </c>
      <c r="H7363">
        <f>'DATA DASH'!H7363</f>
        <v/>
      </c>
      <c r="I7363">
        <f>'DATA DASH'!I7363</f>
        <v/>
      </c>
      <c r="J7363">
        <f>'DATA DASH'!J7363</f>
        <v/>
      </c>
      <c r="K7363">
        <f>'DATA DASH'!K7363</f>
        <v/>
      </c>
      <c r="L7363">
        <f>'DATA DASH'!L7363</f>
        <v/>
      </c>
      <c r="M7363">
        <f>'DATA DASH'!M7363</f>
        <v/>
      </c>
    </row>
    <row r="7364">
      <c r="A7364">
        <f>'DATA DASH'!A7364</f>
        <v/>
      </c>
      <c r="B7364">
        <f>'DATA DASH'!B7364</f>
        <v/>
      </c>
      <c r="C7364">
        <f>'DATA DASH'!C7364</f>
        <v/>
      </c>
      <c r="D7364">
        <f>'DATA DASH'!D7364</f>
        <v/>
      </c>
      <c r="E7364">
        <f>'DATA DASH'!E7364</f>
        <v/>
      </c>
      <c r="F7364">
        <f>'DATA DASH'!F7364</f>
        <v/>
      </c>
      <c r="G7364">
        <f>'DATA DASH'!G7364</f>
        <v/>
      </c>
      <c r="H7364">
        <f>'DATA DASH'!H7364</f>
        <v/>
      </c>
      <c r="I7364">
        <f>'DATA DASH'!I7364</f>
        <v/>
      </c>
      <c r="J7364">
        <f>'DATA DASH'!J7364</f>
        <v/>
      </c>
      <c r="K7364">
        <f>'DATA DASH'!K7364</f>
        <v/>
      </c>
      <c r="L7364">
        <f>'DATA DASH'!L7364</f>
        <v/>
      </c>
      <c r="M7364">
        <f>'DATA DASH'!M7364</f>
        <v/>
      </c>
    </row>
    <row r="7365">
      <c r="A7365">
        <f>'DATA DASH'!A7365</f>
        <v/>
      </c>
      <c r="B7365">
        <f>'DATA DASH'!B7365</f>
        <v/>
      </c>
      <c r="C7365">
        <f>'DATA DASH'!C7365</f>
        <v/>
      </c>
      <c r="D7365">
        <f>'DATA DASH'!D7365</f>
        <v/>
      </c>
      <c r="E7365">
        <f>'DATA DASH'!E7365</f>
        <v/>
      </c>
      <c r="F7365">
        <f>'DATA DASH'!F7365</f>
        <v/>
      </c>
      <c r="G7365">
        <f>'DATA DASH'!G7365</f>
        <v/>
      </c>
      <c r="H7365">
        <f>'DATA DASH'!H7365</f>
        <v/>
      </c>
      <c r="I7365">
        <f>'DATA DASH'!I7365</f>
        <v/>
      </c>
      <c r="J7365">
        <f>'DATA DASH'!J7365</f>
        <v/>
      </c>
      <c r="K7365">
        <f>'DATA DASH'!K7365</f>
        <v/>
      </c>
      <c r="L7365">
        <f>'DATA DASH'!L7365</f>
        <v/>
      </c>
      <c r="M7365">
        <f>'DATA DASH'!M7365</f>
        <v/>
      </c>
    </row>
    <row r="7366">
      <c r="A7366">
        <f>'DATA DASH'!A7366</f>
        <v/>
      </c>
      <c r="B7366">
        <f>'DATA DASH'!B7366</f>
        <v/>
      </c>
      <c r="C7366">
        <f>'DATA DASH'!C7366</f>
        <v/>
      </c>
      <c r="D7366">
        <f>'DATA DASH'!D7366</f>
        <v/>
      </c>
      <c r="E7366">
        <f>'DATA DASH'!E7366</f>
        <v/>
      </c>
      <c r="F7366">
        <f>'DATA DASH'!F7366</f>
        <v/>
      </c>
      <c r="G7366">
        <f>'DATA DASH'!G7366</f>
        <v/>
      </c>
      <c r="H7366">
        <f>'DATA DASH'!H7366</f>
        <v/>
      </c>
      <c r="I7366">
        <f>'DATA DASH'!I7366</f>
        <v/>
      </c>
      <c r="J7366">
        <f>'DATA DASH'!J7366</f>
        <v/>
      </c>
      <c r="K7366">
        <f>'DATA DASH'!K7366</f>
        <v/>
      </c>
      <c r="L7366">
        <f>'DATA DASH'!L7366</f>
        <v/>
      </c>
      <c r="M7366">
        <f>'DATA DASH'!M7366</f>
        <v/>
      </c>
    </row>
    <row r="7367">
      <c r="A7367">
        <f>'DATA DASH'!A7367</f>
        <v/>
      </c>
      <c r="B7367">
        <f>'DATA DASH'!B7367</f>
        <v/>
      </c>
      <c r="C7367">
        <f>'DATA DASH'!C7367</f>
        <v/>
      </c>
      <c r="D7367">
        <f>'DATA DASH'!D7367</f>
        <v/>
      </c>
      <c r="E7367">
        <f>'DATA DASH'!E7367</f>
        <v/>
      </c>
      <c r="F7367">
        <f>'DATA DASH'!F7367</f>
        <v/>
      </c>
      <c r="G7367">
        <f>'DATA DASH'!G7367</f>
        <v/>
      </c>
      <c r="H7367">
        <f>'DATA DASH'!H7367</f>
        <v/>
      </c>
      <c r="I7367">
        <f>'DATA DASH'!I7367</f>
        <v/>
      </c>
      <c r="J7367">
        <f>'DATA DASH'!J7367</f>
        <v/>
      </c>
      <c r="K7367">
        <f>'DATA DASH'!K7367</f>
        <v/>
      </c>
      <c r="L7367">
        <f>'DATA DASH'!L7367</f>
        <v/>
      </c>
      <c r="M7367">
        <f>'DATA DASH'!M7367</f>
        <v/>
      </c>
    </row>
    <row r="7368">
      <c r="A7368">
        <f>'DATA DASH'!A7368</f>
        <v/>
      </c>
      <c r="B7368">
        <f>'DATA DASH'!B7368</f>
        <v/>
      </c>
      <c r="C7368">
        <f>'DATA DASH'!C7368</f>
        <v/>
      </c>
      <c r="D7368">
        <f>'DATA DASH'!D7368</f>
        <v/>
      </c>
      <c r="E7368">
        <f>'DATA DASH'!E7368</f>
        <v/>
      </c>
      <c r="F7368">
        <f>'DATA DASH'!F7368</f>
        <v/>
      </c>
      <c r="G7368">
        <f>'DATA DASH'!G7368</f>
        <v/>
      </c>
      <c r="H7368">
        <f>'DATA DASH'!H7368</f>
        <v/>
      </c>
      <c r="I7368">
        <f>'DATA DASH'!I7368</f>
        <v/>
      </c>
      <c r="J7368">
        <f>'DATA DASH'!J7368</f>
        <v/>
      </c>
      <c r="K7368">
        <f>'DATA DASH'!K7368</f>
        <v/>
      </c>
      <c r="L7368">
        <f>'DATA DASH'!L7368</f>
        <v/>
      </c>
      <c r="M7368">
        <f>'DATA DASH'!M7368</f>
        <v/>
      </c>
    </row>
    <row r="7369">
      <c r="A7369">
        <f>'DATA DASH'!A7369</f>
        <v/>
      </c>
      <c r="B7369">
        <f>'DATA DASH'!B7369</f>
        <v/>
      </c>
      <c r="C7369">
        <f>'DATA DASH'!C7369</f>
        <v/>
      </c>
      <c r="D7369">
        <f>'DATA DASH'!D7369</f>
        <v/>
      </c>
      <c r="E7369">
        <f>'DATA DASH'!E7369</f>
        <v/>
      </c>
      <c r="F7369">
        <f>'DATA DASH'!F7369</f>
        <v/>
      </c>
      <c r="G7369">
        <f>'DATA DASH'!G7369</f>
        <v/>
      </c>
      <c r="H7369">
        <f>'DATA DASH'!H7369</f>
        <v/>
      </c>
      <c r="I7369">
        <f>'DATA DASH'!I7369</f>
        <v/>
      </c>
      <c r="J7369">
        <f>'DATA DASH'!J7369</f>
        <v/>
      </c>
      <c r="K7369">
        <f>'DATA DASH'!K7369</f>
        <v/>
      </c>
      <c r="L7369">
        <f>'DATA DASH'!L7369</f>
        <v/>
      </c>
      <c r="M7369">
        <f>'DATA DASH'!M7369</f>
        <v/>
      </c>
    </row>
    <row r="7370">
      <c r="A7370">
        <f>'DATA DASH'!A7370</f>
        <v/>
      </c>
      <c r="B7370">
        <f>'DATA DASH'!B7370</f>
        <v/>
      </c>
      <c r="C7370">
        <f>'DATA DASH'!C7370</f>
        <v/>
      </c>
      <c r="D7370">
        <f>'DATA DASH'!D7370</f>
        <v/>
      </c>
      <c r="E7370">
        <f>'DATA DASH'!E7370</f>
        <v/>
      </c>
      <c r="F7370">
        <f>'DATA DASH'!F7370</f>
        <v/>
      </c>
      <c r="G7370">
        <f>'DATA DASH'!G7370</f>
        <v/>
      </c>
      <c r="H7370">
        <f>'DATA DASH'!H7370</f>
        <v/>
      </c>
      <c r="I7370">
        <f>'DATA DASH'!I7370</f>
        <v/>
      </c>
      <c r="J7370">
        <f>'DATA DASH'!J7370</f>
        <v/>
      </c>
      <c r="K7370">
        <f>'DATA DASH'!K7370</f>
        <v/>
      </c>
      <c r="L7370">
        <f>'DATA DASH'!L7370</f>
        <v/>
      </c>
      <c r="M7370">
        <f>'DATA DASH'!M7370</f>
        <v/>
      </c>
    </row>
    <row r="7371">
      <c r="A7371">
        <f>'DATA DASH'!A7371</f>
        <v/>
      </c>
      <c r="B7371">
        <f>'DATA DASH'!B7371</f>
        <v/>
      </c>
      <c r="C7371">
        <f>'DATA DASH'!C7371</f>
        <v/>
      </c>
      <c r="D7371">
        <f>'DATA DASH'!D7371</f>
        <v/>
      </c>
      <c r="E7371">
        <f>'DATA DASH'!E7371</f>
        <v/>
      </c>
      <c r="F7371">
        <f>'DATA DASH'!F7371</f>
        <v/>
      </c>
      <c r="G7371">
        <f>'DATA DASH'!G7371</f>
        <v/>
      </c>
      <c r="H7371">
        <f>'DATA DASH'!H7371</f>
        <v/>
      </c>
      <c r="I7371">
        <f>'DATA DASH'!I7371</f>
        <v/>
      </c>
      <c r="J7371">
        <f>'DATA DASH'!J7371</f>
        <v/>
      </c>
      <c r="K7371">
        <f>'DATA DASH'!K7371</f>
        <v/>
      </c>
      <c r="L7371">
        <f>'DATA DASH'!L7371</f>
        <v/>
      </c>
      <c r="M7371">
        <f>'DATA DASH'!M7371</f>
        <v/>
      </c>
    </row>
    <row r="7372">
      <c r="A7372">
        <f>'DATA DASH'!A7372</f>
        <v/>
      </c>
      <c r="B7372">
        <f>'DATA DASH'!B7372</f>
        <v/>
      </c>
      <c r="C7372">
        <f>'DATA DASH'!C7372</f>
        <v/>
      </c>
      <c r="D7372">
        <f>'DATA DASH'!D7372</f>
        <v/>
      </c>
      <c r="E7372">
        <f>'DATA DASH'!E7372</f>
        <v/>
      </c>
      <c r="F7372">
        <f>'DATA DASH'!F7372</f>
        <v/>
      </c>
      <c r="G7372">
        <f>'DATA DASH'!G7372</f>
        <v/>
      </c>
      <c r="H7372">
        <f>'DATA DASH'!H7372</f>
        <v/>
      </c>
      <c r="I7372">
        <f>'DATA DASH'!I7372</f>
        <v/>
      </c>
      <c r="J7372">
        <f>'DATA DASH'!J7372</f>
        <v/>
      </c>
      <c r="K7372">
        <f>'DATA DASH'!K7372</f>
        <v/>
      </c>
      <c r="L7372">
        <f>'DATA DASH'!L7372</f>
        <v/>
      </c>
      <c r="M7372">
        <f>'DATA DASH'!M7372</f>
        <v/>
      </c>
    </row>
    <row r="7373">
      <c r="A7373">
        <f>'DATA DASH'!A7373</f>
        <v/>
      </c>
      <c r="B7373">
        <f>'DATA DASH'!B7373</f>
        <v/>
      </c>
      <c r="C7373">
        <f>'DATA DASH'!C7373</f>
        <v/>
      </c>
      <c r="D7373">
        <f>'DATA DASH'!D7373</f>
        <v/>
      </c>
      <c r="E7373">
        <f>'DATA DASH'!E7373</f>
        <v/>
      </c>
      <c r="F7373">
        <f>'DATA DASH'!F7373</f>
        <v/>
      </c>
      <c r="G7373">
        <f>'DATA DASH'!G7373</f>
        <v/>
      </c>
      <c r="H7373">
        <f>'DATA DASH'!H7373</f>
        <v/>
      </c>
      <c r="I7373">
        <f>'DATA DASH'!I7373</f>
        <v/>
      </c>
      <c r="J7373">
        <f>'DATA DASH'!J7373</f>
        <v/>
      </c>
      <c r="K7373">
        <f>'DATA DASH'!K7373</f>
        <v/>
      </c>
      <c r="L7373">
        <f>'DATA DASH'!L7373</f>
        <v/>
      </c>
      <c r="M7373">
        <f>'DATA DASH'!M7373</f>
        <v/>
      </c>
    </row>
    <row r="7374">
      <c r="A7374">
        <f>'DATA DASH'!A7374</f>
        <v/>
      </c>
      <c r="B7374">
        <f>'DATA DASH'!B7374</f>
        <v/>
      </c>
      <c r="C7374">
        <f>'DATA DASH'!C7374</f>
        <v/>
      </c>
      <c r="D7374">
        <f>'DATA DASH'!D7374</f>
        <v/>
      </c>
      <c r="E7374">
        <f>'DATA DASH'!E7374</f>
        <v/>
      </c>
      <c r="F7374">
        <f>'DATA DASH'!F7374</f>
        <v/>
      </c>
      <c r="G7374">
        <f>'DATA DASH'!G7374</f>
        <v/>
      </c>
      <c r="H7374">
        <f>'DATA DASH'!H7374</f>
        <v/>
      </c>
      <c r="I7374">
        <f>'DATA DASH'!I7374</f>
        <v/>
      </c>
      <c r="J7374">
        <f>'DATA DASH'!J7374</f>
        <v/>
      </c>
      <c r="K7374">
        <f>'DATA DASH'!K7374</f>
        <v/>
      </c>
      <c r="L7374">
        <f>'DATA DASH'!L7374</f>
        <v/>
      </c>
      <c r="M7374">
        <f>'DATA DASH'!M7374</f>
        <v/>
      </c>
    </row>
    <row r="7375">
      <c r="A7375">
        <f>'DATA DASH'!A7375</f>
        <v/>
      </c>
      <c r="B7375">
        <f>'DATA DASH'!B7375</f>
        <v/>
      </c>
      <c r="C7375">
        <f>'DATA DASH'!C7375</f>
        <v/>
      </c>
      <c r="D7375">
        <f>'DATA DASH'!D7375</f>
        <v/>
      </c>
      <c r="E7375">
        <f>'DATA DASH'!E7375</f>
        <v/>
      </c>
      <c r="F7375">
        <f>'DATA DASH'!F7375</f>
        <v/>
      </c>
      <c r="G7375">
        <f>'DATA DASH'!G7375</f>
        <v/>
      </c>
      <c r="H7375">
        <f>'DATA DASH'!H7375</f>
        <v/>
      </c>
      <c r="I7375">
        <f>'DATA DASH'!I7375</f>
        <v/>
      </c>
      <c r="J7375">
        <f>'DATA DASH'!J7375</f>
        <v/>
      </c>
      <c r="K7375">
        <f>'DATA DASH'!K7375</f>
        <v/>
      </c>
      <c r="L7375">
        <f>'DATA DASH'!L7375</f>
        <v/>
      </c>
      <c r="M7375">
        <f>'DATA DASH'!M7375</f>
        <v/>
      </c>
    </row>
    <row r="7376">
      <c r="A7376">
        <f>'DATA DASH'!A7376</f>
        <v/>
      </c>
      <c r="B7376">
        <f>'DATA DASH'!B7376</f>
        <v/>
      </c>
      <c r="C7376">
        <f>'DATA DASH'!C7376</f>
        <v/>
      </c>
      <c r="D7376">
        <f>'DATA DASH'!D7376</f>
        <v/>
      </c>
      <c r="E7376">
        <f>'DATA DASH'!E7376</f>
        <v/>
      </c>
      <c r="F7376">
        <f>'DATA DASH'!F7376</f>
        <v/>
      </c>
      <c r="G7376">
        <f>'DATA DASH'!G7376</f>
        <v/>
      </c>
      <c r="H7376">
        <f>'DATA DASH'!H7376</f>
        <v/>
      </c>
      <c r="I7376">
        <f>'DATA DASH'!I7376</f>
        <v/>
      </c>
      <c r="J7376">
        <f>'DATA DASH'!J7376</f>
        <v/>
      </c>
      <c r="K7376">
        <f>'DATA DASH'!K7376</f>
        <v/>
      </c>
      <c r="L7376">
        <f>'DATA DASH'!L7376</f>
        <v/>
      </c>
      <c r="M7376">
        <f>'DATA DASH'!M7376</f>
        <v/>
      </c>
    </row>
    <row r="7377">
      <c r="A7377">
        <f>'DATA DASH'!A7377</f>
        <v/>
      </c>
      <c r="B7377">
        <f>'DATA DASH'!B7377</f>
        <v/>
      </c>
      <c r="C7377">
        <f>'DATA DASH'!C7377</f>
        <v/>
      </c>
      <c r="D7377">
        <f>'DATA DASH'!D7377</f>
        <v/>
      </c>
      <c r="E7377">
        <f>'DATA DASH'!E7377</f>
        <v/>
      </c>
      <c r="F7377">
        <f>'DATA DASH'!F7377</f>
        <v/>
      </c>
      <c r="G7377">
        <f>'DATA DASH'!G7377</f>
        <v/>
      </c>
      <c r="H7377">
        <f>'DATA DASH'!H7377</f>
        <v/>
      </c>
      <c r="I7377">
        <f>'DATA DASH'!I7377</f>
        <v/>
      </c>
      <c r="J7377">
        <f>'DATA DASH'!J7377</f>
        <v/>
      </c>
      <c r="K7377">
        <f>'DATA DASH'!K7377</f>
        <v/>
      </c>
      <c r="L7377">
        <f>'DATA DASH'!L7377</f>
        <v/>
      </c>
      <c r="M7377">
        <f>'DATA DASH'!M7377</f>
        <v/>
      </c>
    </row>
    <row r="7378">
      <c r="A7378">
        <f>'DATA DASH'!A7378</f>
        <v/>
      </c>
      <c r="B7378">
        <f>'DATA DASH'!B7378</f>
        <v/>
      </c>
      <c r="C7378">
        <f>'DATA DASH'!C7378</f>
        <v/>
      </c>
      <c r="D7378">
        <f>'DATA DASH'!D7378</f>
        <v/>
      </c>
      <c r="E7378">
        <f>'DATA DASH'!E7378</f>
        <v/>
      </c>
      <c r="F7378">
        <f>'DATA DASH'!F7378</f>
        <v/>
      </c>
      <c r="G7378">
        <f>'DATA DASH'!G7378</f>
        <v/>
      </c>
      <c r="H7378">
        <f>'DATA DASH'!H7378</f>
        <v/>
      </c>
      <c r="I7378">
        <f>'DATA DASH'!I7378</f>
        <v/>
      </c>
      <c r="J7378">
        <f>'DATA DASH'!J7378</f>
        <v/>
      </c>
      <c r="K7378">
        <f>'DATA DASH'!K7378</f>
        <v/>
      </c>
      <c r="L7378">
        <f>'DATA DASH'!L7378</f>
        <v/>
      </c>
      <c r="M7378">
        <f>'DATA DASH'!M7378</f>
        <v/>
      </c>
    </row>
    <row r="7379">
      <c r="A7379">
        <f>'DATA DASH'!A7379</f>
        <v/>
      </c>
      <c r="B7379">
        <f>'DATA DASH'!B7379</f>
        <v/>
      </c>
      <c r="C7379">
        <f>'DATA DASH'!C7379</f>
        <v/>
      </c>
      <c r="D7379">
        <f>'DATA DASH'!D7379</f>
        <v/>
      </c>
      <c r="E7379">
        <f>'DATA DASH'!E7379</f>
        <v/>
      </c>
      <c r="F7379">
        <f>'DATA DASH'!F7379</f>
        <v/>
      </c>
      <c r="G7379">
        <f>'DATA DASH'!G7379</f>
        <v/>
      </c>
      <c r="H7379">
        <f>'DATA DASH'!H7379</f>
        <v/>
      </c>
      <c r="I7379">
        <f>'DATA DASH'!I7379</f>
        <v/>
      </c>
      <c r="J7379">
        <f>'DATA DASH'!J7379</f>
        <v/>
      </c>
      <c r="K7379">
        <f>'DATA DASH'!K7379</f>
        <v/>
      </c>
      <c r="L7379">
        <f>'DATA DASH'!L7379</f>
        <v/>
      </c>
      <c r="M7379">
        <f>'DATA DASH'!M7379</f>
        <v/>
      </c>
    </row>
    <row r="7380">
      <c r="A7380">
        <f>'DATA DASH'!A7380</f>
        <v/>
      </c>
      <c r="B7380">
        <f>'DATA DASH'!B7380</f>
        <v/>
      </c>
      <c r="C7380">
        <f>'DATA DASH'!C7380</f>
        <v/>
      </c>
      <c r="D7380">
        <f>'DATA DASH'!D7380</f>
        <v/>
      </c>
      <c r="E7380">
        <f>'DATA DASH'!E7380</f>
        <v/>
      </c>
      <c r="F7380">
        <f>'DATA DASH'!F7380</f>
        <v/>
      </c>
      <c r="G7380">
        <f>'DATA DASH'!G7380</f>
        <v/>
      </c>
      <c r="H7380">
        <f>'DATA DASH'!H7380</f>
        <v/>
      </c>
      <c r="I7380">
        <f>'DATA DASH'!I7380</f>
        <v/>
      </c>
      <c r="J7380">
        <f>'DATA DASH'!J7380</f>
        <v/>
      </c>
      <c r="K7380">
        <f>'DATA DASH'!K7380</f>
        <v/>
      </c>
      <c r="L7380">
        <f>'DATA DASH'!L7380</f>
        <v/>
      </c>
      <c r="M7380">
        <f>'DATA DASH'!M7380</f>
        <v/>
      </c>
    </row>
    <row r="7381">
      <c r="A7381">
        <f>'DATA DASH'!A7381</f>
        <v/>
      </c>
      <c r="B7381">
        <f>'DATA DASH'!B7381</f>
        <v/>
      </c>
      <c r="C7381">
        <f>'DATA DASH'!C7381</f>
        <v/>
      </c>
      <c r="D7381">
        <f>'DATA DASH'!D7381</f>
        <v/>
      </c>
      <c r="E7381">
        <f>'DATA DASH'!E7381</f>
        <v/>
      </c>
      <c r="F7381">
        <f>'DATA DASH'!F7381</f>
        <v/>
      </c>
      <c r="G7381">
        <f>'DATA DASH'!G7381</f>
        <v/>
      </c>
      <c r="H7381">
        <f>'DATA DASH'!H7381</f>
        <v/>
      </c>
      <c r="I7381">
        <f>'DATA DASH'!I7381</f>
        <v/>
      </c>
      <c r="J7381">
        <f>'DATA DASH'!J7381</f>
        <v/>
      </c>
      <c r="K7381">
        <f>'DATA DASH'!K7381</f>
        <v/>
      </c>
      <c r="L7381">
        <f>'DATA DASH'!L7381</f>
        <v/>
      </c>
      <c r="M7381">
        <f>'DATA DASH'!M7381</f>
        <v/>
      </c>
    </row>
    <row r="7382">
      <c r="A7382">
        <f>'DATA DASH'!A7382</f>
        <v/>
      </c>
      <c r="B7382">
        <f>'DATA DASH'!B7382</f>
        <v/>
      </c>
      <c r="C7382">
        <f>'DATA DASH'!C7382</f>
        <v/>
      </c>
      <c r="D7382">
        <f>'DATA DASH'!D7382</f>
        <v/>
      </c>
      <c r="E7382">
        <f>'DATA DASH'!E7382</f>
        <v/>
      </c>
      <c r="F7382">
        <f>'DATA DASH'!F7382</f>
        <v/>
      </c>
      <c r="G7382">
        <f>'DATA DASH'!G7382</f>
        <v/>
      </c>
      <c r="H7382">
        <f>'DATA DASH'!H7382</f>
        <v/>
      </c>
      <c r="I7382">
        <f>'DATA DASH'!I7382</f>
        <v/>
      </c>
      <c r="J7382">
        <f>'DATA DASH'!J7382</f>
        <v/>
      </c>
      <c r="K7382">
        <f>'DATA DASH'!K7382</f>
        <v/>
      </c>
      <c r="L7382">
        <f>'DATA DASH'!L7382</f>
        <v/>
      </c>
      <c r="M7382">
        <f>'DATA DASH'!M7382</f>
        <v/>
      </c>
    </row>
    <row r="7383">
      <c r="A7383">
        <f>'DATA DASH'!A7383</f>
        <v/>
      </c>
      <c r="B7383">
        <f>'DATA DASH'!B7383</f>
        <v/>
      </c>
      <c r="C7383">
        <f>'DATA DASH'!C7383</f>
        <v/>
      </c>
      <c r="D7383">
        <f>'DATA DASH'!D7383</f>
        <v/>
      </c>
      <c r="E7383">
        <f>'DATA DASH'!E7383</f>
        <v/>
      </c>
      <c r="F7383">
        <f>'DATA DASH'!F7383</f>
        <v/>
      </c>
      <c r="G7383">
        <f>'DATA DASH'!G7383</f>
        <v/>
      </c>
      <c r="H7383">
        <f>'DATA DASH'!H7383</f>
        <v/>
      </c>
      <c r="I7383">
        <f>'DATA DASH'!I7383</f>
        <v/>
      </c>
      <c r="J7383">
        <f>'DATA DASH'!J7383</f>
        <v/>
      </c>
      <c r="K7383">
        <f>'DATA DASH'!K7383</f>
        <v/>
      </c>
      <c r="L7383">
        <f>'DATA DASH'!L7383</f>
        <v/>
      </c>
      <c r="M7383">
        <f>'DATA DASH'!M7383</f>
        <v/>
      </c>
    </row>
    <row r="7384">
      <c r="A7384">
        <f>'DATA DASH'!A7384</f>
        <v/>
      </c>
      <c r="B7384">
        <f>'DATA DASH'!B7384</f>
        <v/>
      </c>
      <c r="C7384">
        <f>'DATA DASH'!C7384</f>
        <v/>
      </c>
      <c r="D7384">
        <f>'DATA DASH'!D7384</f>
        <v/>
      </c>
      <c r="E7384">
        <f>'DATA DASH'!E7384</f>
        <v/>
      </c>
      <c r="F7384">
        <f>'DATA DASH'!F7384</f>
        <v/>
      </c>
      <c r="G7384">
        <f>'DATA DASH'!G7384</f>
        <v/>
      </c>
      <c r="H7384">
        <f>'DATA DASH'!H7384</f>
        <v/>
      </c>
      <c r="I7384">
        <f>'DATA DASH'!I7384</f>
        <v/>
      </c>
      <c r="J7384">
        <f>'DATA DASH'!J7384</f>
        <v/>
      </c>
      <c r="K7384">
        <f>'DATA DASH'!K7384</f>
        <v/>
      </c>
      <c r="L7384">
        <f>'DATA DASH'!L7384</f>
        <v/>
      </c>
      <c r="M7384">
        <f>'DATA DASH'!M7384</f>
        <v/>
      </c>
    </row>
    <row r="7385">
      <c r="A7385">
        <f>'DATA DASH'!A7385</f>
        <v/>
      </c>
      <c r="B7385">
        <f>'DATA DASH'!B7385</f>
        <v/>
      </c>
      <c r="C7385">
        <f>'DATA DASH'!C7385</f>
        <v/>
      </c>
      <c r="D7385">
        <f>'DATA DASH'!D7385</f>
        <v/>
      </c>
      <c r="E7385">
        <f>'DATA DASH'!E7385</f>
        <v/>
      </c>
      <c r="F7385">
        <f>'DATA DASH'!F7385</f>
        <v/>
      </c>
      <c r="G7385">
        <f>'DATA DASH'!G7385</f>
        <v/>
      </c>
      <c r="H7385">
        <f>'DATA DASH'!H7385</f>
        <v/>
      </c>
      <c r="I7385">
        <f>'DATA DASH'!I7385</f>
        <v/>
      </c>
      <c r="J7385">
        <f>'DATA DASH'!J7385</f>
        <v/>
      </c>
      <c r="K7385">
        <f>'DATA DASH'!K7385</f>
        <v/>
      </c>
      <c r="L7385">
        <f>'DATA DASH'!L7385</f>
        <v/>
      </c>
      <c r="M7385">
        <f>'DATA DASH'!M7385</f>
        <v/>
      </c>
    </row>
    <row r="7386">
      <c r="A7386">
        <f>'DATA DASH'!A7386</f>
        <v/>
      </c>
      <c r="B7386">
        <f>'DATA DASH'!B7386</f>
        <v/>
      </c>
      <c r="C7386">
        <f>'DATA DASH'!C7386</f>
        <v/>
      </c>
      <c r="D7386">
        <f>'DATA DASH'!D7386</f>
        <v/>
      </c>
      <c r="E7386">
        <f>'DATA DASH'!E7386</f>
        <v/>
      </c>
      <c r="F7386">
        <f>'DATA DASH'!F7386</f>
        <v/>
      </c>
      <c r="G7386">
        <f>'DATA DASH'!G7386</f>
        <v/>
      </c>
      <c r="H7386">
        <f>'DATA DASH'!H7386</f>
        <v/>
      </c>
      <c r="I7386">
        <f>'DATA DASH'!I7386</f>
        <v/>
      </c>
      <c r="J7386">
        <f>'DATA DASH'!J7386</f>
        <v/>
      </c>
      <c r="K7386">
        <f>'DATA DASH'!K7386</f>
        <v/>
      </c>
      <c r="L7386">
        <f>'DATA DASH'!L7386</f>
        <v/>
      </c>
      <c r="M7386">
        <f>'DATA DASH'!M7386</f>
        <v/>
      </c>
    </row>
    <row r="7387">
      <c r="A7387">
        <f>'DATA DASH'!A7387</f>
        <v/>
      </c>
      <c r="B7387">
        <f>'DATA DASH'!B7387</f>
        <v/>
      </c>
      <c r="C7387">
        <f>'DATA DASH'!C7387</f>
        <v/>
      </c>
      <c r="D7387">
        <f>'DATA DASH'!D7387</f>
        <v/>
      </c>
      <c r="E7387">
        <f>'DATA DASH'!E7387</f>
        <v/>
      </c>
      <c r="F7387">
        <f>'DATA DASH'!F7387</f>
        <v/>
      </c>
      <c r="G7387">
        <f>'DATA DASH'!G7387</f>
        <v/>
      </c>
      <c r="H7387">
        <f>'DATA DASH'!H7387</f>
        <v/>
      </c>
      <c r="I7387">
        <f>'DATA DASH'!I7387</f>
        <v/>
      </c>
      <c r="J7387">
        <f>'DATA DASH'!J7387</f>
        <v/>
      </c>
      <c r="K7387">
        <f>'DATA DASH'!K7387</f>
        <v/>
      </c>
      <c r="L7387">
        <f>'DATA DASH'!L7387</f>
        <v/>
      </c>
      <c r="M7387">
        <f>'DATA DASH'!M7387</f>
        <v/>
      </c>
    </row>
    <row r="7388">
      <c r="A7388">
        <f>'DATA DASH'!A7388</f>
        <v/>
      </c>
      <c r="B7388">
        <f>'DATA DASH'!B7388</f>
        <v/>
      </c>
      <c r="C7388">
        <f>'DATA DASH'!C7388</f>
        <v/>
      </c>
      <c r="D7388">
        <f>'DATA DASH'!D7388</f>
        <v/>
      </c>
      <c r="E7388">
        <f>'DATA DASH'!E7388</f>
        <v/>
      </c>
      <c r="F7388">
        <f>'DATA DASH'!F7388</f>
        <v/>
      </c>
      <c r="G7388">
        <f>'DATA DASH'!G7388</f>
        <v/>
      </c>
      <c r="H7388">
        <f>'DATA DASH'!H7388</f>
        <v/>
      </c>
      <c r="I7388">
        <f>'DATA DASH'!I7388</f>
        <v/>
      </c>
      <c r="J7388">
        <f>'DATA DASH'!J7388</f>
        <v/>
      </c>
      <c r="K7388">
        <f>'DATA DASH'!K7388</f>
        <v/>
      </c>
      <c r="L7388">
        <f>'DATA DASH'!L7388</f>
        <v/>
      </c>
      <c r="M7388">
        <f>'DATA DASH'!M7388</f>
        <v/>
      </c>
    </row>
    <row r="7389">
      <c r="A7389">
        <f>'DATA DASH'!A7389</f>
        <v/>
      </c>
      <c r="B7389">
        <f>'DATA DASH'!B7389</f>
        <v/>
      </c>
      <c r="C7389">
        <f>'DATA DASH'!C7389</f>
        <v/>
      </c>
      <c r="D7389">
        <f>'DATA DASH'!D7389</f>
        <v/>
      </c>
      <c r="E7389">
        <f>'DATA DASH'!E7389</f>
        <v/>
      </c>
      <c r="F7389">
        <f>'DATA DASH'!F7389</f>
        <v/>
      </c>
      <c r="G7389">
        <f>'DATA DASH'!G7389</f>
        <v/>
      </c>
      <c r="H7389">
        <f>'DATA DASH'!H7389</f>
        <v/>
      </c>
      <c r="I7389">
        <f>'DATA DASH'!I7389</f>
        <v/>
      </c>
      <c r="J7389">
        <f>'DATA DASH'!J7389</f>
        <v/>
      </c>
      <c r="K7389">
        <f>'DATA DASH'!K7389</f>
        <v/>
      </c>
      <c r="L7389">
        <f>'DATA DASH'!L7389</f>
        <v/>
      </c>
      <c r="M7389">
        <f>'DATA DASH'!M7389</f>
        <v/>
      </c>
    </row>
    <row r="7390">
      <c r="A7390">
        <f>'DATA DASH'!A7390</f>
        <v/>
      </c>
      <c r="B7390">
        <f>'DATA DASH'!B7390</f>
        <v/>
      </c>
      <c r="C7390">
        <f>'DATA DASH'!C7390</f>
        <v/>
      </c>
      <c r="D7390">
        <f>'DATA DASH'!D7390</f>
        <v/>
      </c>
      <c r="E7390">
        <f>'DATA DASH'!E7390</f>
        <v/>
      </c>
      <c r="F7390">
        <f>'DATA DASH'!F7390</f>
        <v/>
      </c>
      <c r="G7390">
        <f>'DATA DASH'!G7390</f>
        <v/>
      </c>
      <c r="H7390">
        <f>'DATA DASH'!H7390</f>
        <v/>
      </c>
      <c r="I7390">
        <f>'DATA DASH'!I7390</f>
        <v/>
      </c>
      <c r="J7390">
        <f>'DATA DASH'!J7390</f>
        <v/>
      </c>
      <c r="K7390">
        <f>'DATA DASH'!K7390</f>
        <v/>
      </c>
      <c r="L7390">
        <f>'DATA DASH'!L7390</f>
        <v/>
      </c>
      <c r="M7390">
        <f>'DATA DASH'!M7390</f>
        <v/>
      </c>
    </row>
    <row r="7391">
      <c r="A7391">
        <f>'DATA DASH'!A7391</f>
        <v/>
      </c>
      <c r="B7391">
        <f>'DATA DASH'!B7391</f>
        <v/>
      </c>
      <c r="C7391">
        <f>'DATA DASH'!C7391</f>
        <v/>
      </c>
      <c r="D7391">
        <f>'DATA DASH'!D7391</f>
        <v/>
      </c>
      <c r="E7391">
        <f>'DATA DASH'!E7391</f>
        <v/>
      </c>
      <c r="F7391">
        <f>'DATA DASH'!F7391</f>
        <v/>
      </c>
      <c r="G7391">
        <f>'DATA DASH'!G7391</f>
        <v/>
      </c>
      <c r="H7391">
        <f>'DATA DASH'!H7391</f>
        <v/>
      </c>
      <c r="I7391">
        <f>'DATA DASH'!I7391</f>
        <v/>
      </c>
      <c r="J7391">
        <f>'DATA DASH'!J7391</f>
        <v/>
      </c>
      <c r="K7391">
        <f>'DATA DASH'!K7391</f>
        <v/>
      </c>
      <c r="L7391">
        <f>'DATA DASH'!L7391</f>
        <v/>
      </c>
      <c r="M7391">
        <f>'DATA DASH'!M7391</f>
        <v/>
      </c>
    </row>
    <row r="7392">
      <c r="A7392">
        <f>'DATA DASH'!A7392</f>
        <v/>
      </c>
      <c r="B7392">
        <f>'DATA DASH'!B7392</f>
        <v/>
      </c>
      <c r="C7392">
        <f>'DATA DASH'!C7392</f>
        <v/>
      </c>
      <c r="D7392">
        <f>'DATA DASH'!D7392</f>
        <v/>
      </c>
      <c r="E7392">
        <f>'DATA DASH'!E7392</f>
        <v/>
      </c>
      <c r="F7392">
        <f>'DATA DASH'!F7392</f>
        <v/>
      </c>
      <c r="G7392">
        <f>'DATA DASH'!G7392</f>
        <v/>
      </c>
      <c r="H7392">
        <f>'DATA DASH'!H7392</f>
        <v/>
      </c>
      <c r="I7392">
        <f>'DATA DASH'!I7392</f>
        <v/>
      </c>
      <c r="J7392">
        <f>'DATA DASH'!J7392</f>
        <v/>
      </c>
      <c r="K7392">
        <f>'DATA DASH'!K7392</f>
        <v/>
      </c>
      <c r="L7392">
        <f>'DATA DASH'!L7392</f>
        <v/>
      </c>
      <c r="M7392">
        <f>'DATA DASH'!M7392</f>
        <v/>
      </c>
    </row>
    <row r="7393">
      <c r="A7393">
        <f>'DATA DASH'!A7393</f>
        <v/>
      </c>
      <c r="B7393">
        <f>'DATA DASH'!B7393</f>
        <v/>
      </c>
      <c r="C7393">
        <f>'DATA DASH'!C7393</f>
        <v/>
      </c>
      <c r="D7393">
        <f>'DATA DASH'!D7393</f>
        <v/>
      </c>
      <c r="E7393">
        <f>'DATA DASH'!E7393</f>
        <v/>
      </c>
      <c r="F7393">
        <f>'DATA DASH'!F7393</f>
        <v/>
      </c>
      <c r="G7393">
        <f>'DATA DASH'!G7393</f>
        <v/>
      </c>
      <c r="H7393">
        <f>'DATA DASH'!H7393</f>
        <v/>
      </c>
      <c r="I7393">
        <f>'DATA DASH'!I7393</f>
        <v/>
      </c>
      <c r="J7393">
        <f>'DATA DASH'!J7393</f>
        <v/>
      </c>
      <c r="K7393">
        <f>'DATA DASH'!K7393</f>
        <v/>
      </c>
      <c r="L7393">
        <f>'DATA DASH'!L7393</f>
        <v/>
      </c>
      <c r="M7393">
        <f>'DATA DASH'!M7393</f>
        <v/>
      </c>
    </row>
    <row r="7394">
      <c r="A7394">
        <f>'DATA DASH'!A7394</f>
        <v/>
      </c>
      <c r="B7394">
        <f>'DATA DASH'!B7394</f>
        <v/>
      </c>
      <c r="C7394">
        <f>'DATA DASH'!C7394</f>
        <v/>
      </c>
      <c r="D7394">
        <f>'DATA DASH'!D7394</f>
        <v/>
      </c>
      <c r="E7394">
        <f>'DATA DASH'!E7394</f>
        <v/>
      </c>
      <c r="F7394">
        <f>'DATA DASH'!F7394</f>
        <v/>
      </c>
      <c r="G7394">
        <f>'DATA DASH'!G7394</f>
        <v/>
      </c>
      <c r="H7394">
        <f>'DATA DASH'!H7394</f>
        <v/>
      </c>
      <c r="I7394">
        <f>'DATA DASH'!I7394</f>
        <v/>
      </c>
      <c r="J7394">
        <f>'DATA DASH'!J7394</f>
        <v/>
      </c>
      <c r="K7394">
        <f>'DATA DASH'!K7394</f>
        <v/>
      </c>
      <c r="L7394">
        <f>'DATA DASH'!L7394</f>
        <v/>
      </c>
      <c r="M7394">
        <f>'DATA DASH'!M7394</f>
        <v/>
      </c>
    </row>
    <row r="7395">
      <c r="A7395">
        <f>'DATA DASH'!A7395</f>
        <v/>
      </c>
      <c r="B7395">
        <f>'DATA DASH'!B7395</f>
        <v/>
      </c>
      <c r="C7395">
        <f>'DATA DASH'!C7395</f>
        <v/>
      </c>
      <c r="D7395">
        <f>'DATA DASH'!D7395</f>
        <v/>
      </c>
      <c r="E7395">
        <f>'DATA DASH'!E7395</f>
        <v/>
      </c>
      <c r="F7395">
        <f>'DATA DASH'!F7395</f>
        <v/>
      </c>
      <c r="G7395">
        <f>'DATA DASH'!G7395</f>
        <v/>
      </c>
      <c r="H7395">
        <f>'DATA DASH'!H7395</f>
        <v/>
      </c>
      <c r="I7395">
        <f>'DATA DASH'!I7395</f>
        <v/>
      </c>
      <c r="J7395">
        <f>'DATA DASH'!J7395</f>
        <v/>
      </c>
      <c r="K7395">
        <f>'DATA DASH'!K7395</f>
        <v/>
      </c>
      <c r="L7395">
        <f>'DATA DASH'!L7395</f>
        <v/>
      </c>
      <c r="M7395">
        <f>'DATA DASH'!M7395</f>
        <v/>
      </c>
    </row>
    <row r="7396">
      <c r="A7396">
        <f>'DATA DASH'!A7396</f>
        <v/>
      </c>
      <c r="B7396">
        <f>'DATA DASH'!B7396</f>
        <v/>
      </c>
      <c r="C7396">
        <f>'DATA DASH'!C7396</f>
        <v/>
      </c>
      <c r="D7396">
        <f>'DATA DASH'!D7396</f>
        <v/>
      </c>
      <c r="E7396">
        <f>'DATA DASH'!E7396</f>
        <v/>
      </c>
      <c r="F7396">
        <f>'DATA DASH'!F7396</f>
        <v/>
      </c>
      <c r="G7396">
        <f>'DATA DASH'!G7396</f>
        <v/>
      </c>
      <c r="H7396">
        <f>'DATA DASH'!H7396</f>
        <v/>
      </c>
      <c r="I7396">
        <f>'DATA DASH'!I7396</f>
        <v/>
      </c>
      <c r="J7396">
        <f>'DATA DASH'!J7396</f>
        <v/>
      </c>
      <c r="K7396">
        <f>'DATA DASH'!K7396</f>
        <v/>
      </c>
      <c r="L7396">
        <f>'DATA DASH'!L7396</f>
        <v/>
      </c>
      <c r="M7396">
        <f>'DATA DASH'!M7396</f>
        <v/>
      </c>
    </row>
    <row r="7397">
      <c r="A7397">
        <f>'DATA DASH'!A7397</f>
        <v/>
      </c>
      <c r="B7397">
        <f>'DATA DASH'!B7397</f>
        <v/>
      </c>
      <c r="C7397">
        <f>'DATA DASH'!C7397</f>
        <v/>
      </c>
      <c r="D7397">
        <f>'DATA DASH'!D7397</f>
        <v/>
      </c>
      <c r="E7397">
        <f>'DATA DASH'!E7397</f>
        <v/>
      </c>
      <c r="F7397">
        <f>'DATA DASH'!F7397</f>
        <v/>
      </c>
      <c r="G7397">
        <f>'DATA DASH'!G7397</f>
        <v/>
      </c>
      <c r="H7397">
        <f>'DATA DASH'!H7397</f>
        <v/>
      </c>
      <c r="I7397">
        <f>'DATA DASH'!I7397</f>
        <v/>
      </c>
      <c r="J7397">
        <f>'DATA DASH'!J7397</f>
        <v/>
      </c>
      <c r="K7397">
        <f>'DATA DASH'!K7397</f>
        <v/>
      </c>
      <c r="L7397">
        <f>'DATA DASH'!L7397</f>
        <v/>
      </c>
      <c r="M7397">
        <f>'DATA DASH'!M7397</f>
        <v/>
      </c>
    </row>
    <row r="7398">
      <c r="A7398">
        <f>'DATA DASH'!A7398</f>
        <v/>
      </c>
      <c r="B7398">
        <f>'DATA DASH'!B7398</f>
        <v/>
      </c>
      <c r="C7398">
        <f>'DATA DASH'!C7398</f>
        <v/>
      </c>
      <c r="D7398">
        <f>'DATA DASH'!D7398</f>
        <v/>
      </c>
      <c r="E7398">
        <f>'DATA DASH'!E7398</f>
        <v/>
      </c>
      <c r="F7398">
        <f>'DATA DASH'!F7398</f>
        <v/>
      </c>
      <c r="G7398">
        <f>'DATA DASH'!G7398</f>
        <v/>
      </c>
      <c r="H7398">
        <f>'DATA DASH'!H7398</f>
        <v/>
      </c>
      <c r="I7398">
        <f>'DATA DASH'!I7398</f>
        <v/>
      </c>
      <c r="J7398">
        <f>'DATA DASH'!J7398</f>
        <v/>
      </c>
      <c r="K7398">
        <f>'DATA DASH'!K7398</f>
        <v/>
      </c>
      <c r="L7398">
        <f>'DATA DASH'!L7398</f>
        <v/>
      </c>
      <c r="M7398">
        <f>'DATA DASH'!M7398</f>
        <v/>
      </c>
    </row>
    <row r="7399">
      <c r="A7399">
        <f>'DATA DASH'!A7399</f>
        <v/>
      </c>
      <c r="B7399">
        <f>'DATA DASH'!B7399</f>
        <v/>
      </c>
      <c r="C7399">
        <f>'DATA DASH'!C7399</f>
        <v/>
      </c>
      <c r="D7399">
        <f>'DATA DASH'!D7399</f>
        <v/>
      </c>
      <c r="E7399">
        <f>'DATA DASH'!E7399</f>
        <v/>
      </c>
      <c r="F7399">
        <f>'DATA DASH'!F7399</f>
        <v/>
      </c>
      <c r="G7399">
        <f>'DATA DASH'!G7399</f>
        <v/>
      </c>
      <c r="H7399">
        <f>'DATA DASH'!H7399</f>
        <v/>
      </c>
      <c r="I7399">
        <f>'DATA DASH'!I7399</f>
        <v/>
      </c>
      <c r="J7399">
        <f>'DATA DASH'!J7399</f>
        <v/>
      </c>
      <c r="K7399">
        <f>'DATA DASH'!K7399</f>
        <v/>
      </c>
      <c r="L7399">
        <f>'DATA DASH'!L7399</f>
        <v/>
      </c>
      <c r="M7399">
        <f>'DATA DASH'!M7399</f>
        <v/>
      </c>
    </row>
    <row r="7400">
      <c r="A7400">
        <f>'DATA DASH'!A7400</f>
        <v/>
      </c>
      <c r="B7400">
        <f>'DATA DASH'!B7400</f>
        <v/>
      </c>
      <c r="C7400">
        <f>'DATA DASH'!C7400</f>
        <v/>
      </c>
      <c r="D7400">
        <f>'DATA DASH'!D7400</f>
        <v/>
      </c>
      <c r="E7400">
        <f>'DATA DASH'!E7400</f>
        <v/>
      </c>
      <c r="F7400">
        <f>'DATA DASH'!F7400</f>
        <v/>
      </c>
      <c r="G7400">
        <f>'DATA DASH'!G7400</f>
        <v/>
      </c>
      <c r="H7400">
        <f>'DATA DASH'!H7400</f>
        <v/>
      </c>
      <c r="I7400">
        <f>'DATA DASH'!I7400</f>
        <v/>
      </c>
      <c r="J7400">
        <f>'DATA DASH'!J7400</f>
        <v/>
      </c>
      <c r="K7400">
        <f>'DATA DASH'!K7400</f>
        <v/>
      </c>
      <c r="L7400">
        <f>'DATA DASH'!L7400</f>
        <v/>
      </c>
      <c r="M7400">
        <f>'DATA DASH'!M7400</f>
        <v/>
      </c>
    </row>
    <row r="7401">
      <c r="A7401">
        <f>'DATA DASH'!A7401</f>
        <v/>
      </c>
      <c r="B7401">
        <f>'DATA DASH'!B7401</f>
        <v/>
      </c>
      <c r="C7401">
        <f>'DATA DASH'!C7401</f>
        <v/>
      </c>
      <c r="D7401">
        <f>'DATA DASH'!D7401</f>
        <v/>
      </c>
      <c r="E7401">
        <f>'DATA DASH'!E7401</f>
        <v/>
      </c>
      <c r="F7401">
        <f>'DATA DASH'!F7401</f>
        <v/>
      </c>
      <c r="G7401">
        <f>'DATA DASH'!G7401</f>
        <v/>
      </c>
      <c r="H7401">
        <f>'DATA DASH'!H7401</f>
        <v/>
      </c>
      <c r="I7401">
        <f>'DATA DASH'!I7401</f>
        <v/>
      </c>
      <c r="J7401">
        <f>'DATA DASH'!J7401</f>
        <v/>
      </c>
      <c r="K7401">
        <f>'DATA DASH'!K7401</f>
        <v/>
      </c>
      <c r="L7401">
        <f>'DATA DASH'!L7401</f>
        <v/>
      </c>
      <c r="M7401">
        <f>'DATA DASH'!M7401</f>
        <v/>
      </c>
    </row>
    <row r="7402">
      <c r="A7402">
        <f>'DATA DASH'!A7402</f>
        <v/>
      </c>
      <c r="B7402">
        <f>'DATA DASH'!B7402</f>
        <v/>
      </c>
      <c r="C7402">
        <f>'DATA DASH'!C7402</f>
        <v/>
      </c>
      <c r="D7402">
        <f>'DATA DASH'!D7402</f>
        <v/>
      </c>
      <c r="E7402">
        <f>'DATA DASH'!E7402</f>
        <v/>
      </c>
      <c r="F7402">
        <f>'DATA DASH'!F7402</f>
        <v/>
      </c>
      <c r="G7402">
        <f>'DATA DASH'!G7402</f>
        <v/>
      </c>
      <c r="H7402">
        <f>'DATA DASH'!H7402</f>
        <v/>
      </c>
      <c r="I7402">
        <f>'DATA DASH'!I7402</f>
        <v/>
      </c>
      <c r="J7402">
        <f>'DATA DASH'!J7402</f>
        <v/>
      </c>
      <c r="K7402">
        <f>'DATA DASH'!K7402</f>
        <v/>
      </c>
      <c r="L7402">
        <f>'DATA DASH'!L7402</f>
        <v/>
      </c>
      <c r="M7402">
        <f>'DATA DASH'!M7402</f>
        <v/>
      </c>
    </row>
    <row r="7403">
      <c r="A7403">
        <f>'DATA DASH'!A7403</f>
        <v/>
      </c>
      <c r="B7403">
        <f>'DATA DASH'!B7403</f>
        <v/>
      </c>
      <c r="C7403">
        <f>'DATA DASH'!C7403</f>
        <v/>
      </c>
      <c r="D7403">
        <f>'DATA DASH'!D7403</f>
        <v/>
      </c>
      <c r="E7403">
        <f>'DATA DASH'!E7403</f>
        <v/>
      </c>
      <c r="F7403">
        <f>'DATA DASH'!F7403</f>
        <v/>
      </c>
      <c r="G7403">
        <f>'DATA DASH'!G7403</f>
        <v/>
      </c>
      <c r="H7403">
        <f>'DATA DASH'!H7403</f>
        <v/>
      </c>
      <c r="I7403">
        <f>'DATA DASH'!I7403</f>
        <v/>
      </c>
      <c r="J7403">
        <f>'DATA DASH'!J7403</f>
        <v/>
      </c>
      <c r="K7403">
        <f>'DATA DASH'!K7403</f>
        <v/>
      </c>
      <c r="L7403">
        <f>'DATA DASH'!L7403</f>
        <v/>
      </c>
      <c r="M7403">
        <f>'DATA DASH'!M7403</f>
        <v/>
      </c>
    </row>
    <row r="7404">
      <c r="A7404">
        <f>'DATA DASH'!A7404</f>
        <v/>
      </c>
      <c r="B7404">
        <f>'DATA DASH'!B7404</f>
        <v/>
      </c>
      <c r="C7404">
        <f>'DATA DASH'!C7404</f>
        <v/>
      </c>
      <c r="D7404">
        <f>'DATA DASH'!D7404</f>
        <v/>
      </c>
      <c r="E7404">
        <f>'DATA DASH'!E7404</f>
        <v/>
      </c>
      <c r="F7404">
        <f>'DATA DASH'!F7404</f>
        <v/>
      </c>
      <c r="G7404">
        <f>'DATA DASH'!G7404</f>
        <v/>
      </c>
      <c r="H7404">
        <f>'DATA DASH'!H7404</f>
        <v/>
      </c>
      <c r="I7404">
        <f>'DATA DASH'!I7404</f>
        <v/>
      </c>
      <c r="J7404">
        <f>'DATA DASH'!J7404</f>
        <v/>
      </c>
      <c r="K7404">
        <f>'DATA DASH'!K7404</f>
        <v/>
      </c>
      <c r="L7404">
        <f>'DATA DASH'!L7404</f>
        <v/>
      </c>
      <c r="M7404">
        <f>'DATA DASH'!M7404</f>
        <v/>
      </c>
    </row>
    <row r="7405">
      <c r="A7405">
        <f>'DATA DASH'!A7405</f>
        <v/>
      </c>
      <c r="B7405">
        <f>'DATA DASH'!B7405</f>
        <v/>
      </c>
      <c r="C7405">
        <f>'DATA DASH'!C7405</f>
        <v/>
      </c>
      <c r="D7405">
        <f>'DATA DASH'!D7405</f>
        <v/>
      </c>
      <c r="E7405">
        <f>'DATA DASH'!E7405</f>
        <v/>
      </c>
      <c r="F7405">
        <f>'DATA DASH'!F7405</f>
        <v/>
      </c>
      <c r="G7405">
        <f>'DATA DASH'!G7405</f>
        <v/>
      </c>
      <c r="H7405">
        <f>'DATA DASH'!H7405</f>
        <v/>
      </c>
      <c r="I7405">
        <f>'DATA DASH'!I7405</f>
        <v/>
      </c>
      <c r="J7405">
        <f>'DATA DASH'!J7405</f>
        <v/>
      </c>
      <c r="K7405">
        <f>'DATA DASH'!K7405</f>
        <v/>
      </c>
      <c r="L7405">
        <f>'DATA DASH'!L7405</f>
        <v/>
      </c>
      <c r="M7405">
        <f>'DATA DASH'!M7405</f>
        <v/>
      </c>
    </row>
    <row r="7406">
      <c r="A7406">
        <f>'DATA DASH'!A7406</f>
        <v/>
      </c>
      <c r="B7406">
        <f>'DATA DASH'!B7406</f>
        <v/>
      </c>
      <c r="C7406">
        <f>'DATA DASH'!C7406</f>
        <v/>
      </c>
      <c r="D7406">
        <f>'DATA DASH'!D7406</f>
        <v/>
      </c>
      <c r="E7406">
        <f>'DATA DASH'!E7406</f>
        <v/>
      </c>
      <c r="F7406">
        <f>'DATA DASH'!F7406</f>
        <v/>
      </c>
      <c r="G7406">
        <f>'DATA DASH'!G7406</f>
        <v/>
      </c>
      <c r="H7406">
        <f>'DATA DASH'!H7406</f>
        <v/>
      </c>
      <c r="I7406">
        <f>'DATA DASH'!I7406</f>
        <v/>
      </c>
      <c r="J7406">
        <f>'DATA DASH'!J7406</f>
        <v/>
      </c>
      <c r="K7406">
        <f>'DATA DASH'!K7406</f>
        <v/>
      </c>
      <c r="L7406">
        <f>'DATA DASH'!L7406</f>
        <v/>
      </c>
      <c r="M7406">
        <f>'DATA DASH'!M7406</f>
        <v/>
      </c>
    </row>
    <row r="7407">
      <c r="A7407">
        <f>'DATA DASH'!A7407</f>
        <v/>
      </c>
      <c r="B7407">
        <f>'DATA DASH'!B7407</f>
        <v/>
      </c>
      <c r="C7407">
        <f>'DATA DASH'!C7407</f>
        <v/>
      </c>
      <c r="D7407">
        <f>'DATA DASH'!D7407</f>
        <v/>
      </c>
      <c r="E7407">
        <f>'DATA DASH'!E7407</f>
        <v/>
      </c>
      <c r="F7407">
        <f>'DATA DASH'!F7407</f>
        <v/>
      </c>
      <c r="G7407">
        <f>'DATA DASH'!G7407</f>
        <v/>
      </c>
      <c r="H7407">
        <f>'DATA DASH'!H7407</f>
        <v/>
      </c>
      <c r="I7407">
        <f>'DATA DASH'!I7407</f>
        <v/>
      </c>
      <c r="J7407">
        <f>'DATA DASH'!J7407</f>
        <v/>
      </c>
      <c r="K7407">
        <f>'DATA DASH'!K7407</f>
        <v/>
      </c>
      <c r="L7407">
        <f>'DATA DASH'!L7407</f>
        <v/>
      </c>
      <c r="M7407">
        <f>'DATA DASH'!M7407</f>
        <v/>
      </c>
    </row>
    <row r="7408">
      <c r="A7408">
        <f>'DATA DASH'!A7408</f>
        <v/>
      </c>
      <c r="B7408">
        <f>'DATA DASH'!B7408</f>
        <v/>
      </c>
      <c r="C7408">
        <f>'DATA DASH'!C7408</f>
        <v/>
      </c>
      <c r="D7408">
        <f>'DATA DASH'!D7408</f>
        <v/>
      </c>
      <c r="E7408">
        <f>'DATA DASH'!E7408</f>
        <v/>
      </c>
      <c r="F7408">
        <f>'DATA DASH'!F7408</f>
        <v/>
      </c>
      <c r="G7408">
        <f>'DATA DASH'!G7408</f>
        <v/>
      </c>
      <c r="H7408">
        <f>'DATA DASH'!H7408</f>
        <v/>
      </c>
      <c r="I7408">
        <f>'DATA DASH'!I7408</f>
        <v/>
      </c>
      <c r="J7408">
        <f>'DATA DASH'!J7408</f>
        <v/>
      </c>
      <c r="K7408">
        <f>'DATA DASH'!K7408</f>
        <v/>
      </c>
      <c r="L7408">
        <f>'DATA DASH'!L7408</f>
        <v/>
      </c>
      <c r="M7408">
        <f>'DATA DASH'!M7408</f>
        <v/>
      </c>
    </row>
    <row r="7409">
      <c r="A7409">
        <f>'DATA DASH'!A7409</f>
        <v/>
      </c>
      <c r="B7409">
        <f>'DATA DASH'!B7409</f>
        <v/>
      </c>
      <c r="C7409">
        <f>'DATA DASH'!C7409</f>
        <v/>
      </c>
      <c r="D7409">
        <f>'DATA DASH'!D7409</f>
        <v/>
      </c>
      <c r="E7409">
        <f>'DATA DASH'!E7409</f>
        <v/>
      </c>
      <c r="F7409">
        <f>'DATA DASH'!F7409</f>
        <v/>
      </c>
      <c r="G7409">
        <f>'DATA DASH'!G7409</f>
        <v/>
      </c>
      <c r="H7409">
        <f>'DATA DASH'!H7409</f>
        <v/>
      </c>
      <c r="I7409">
        <f>'DATA DASH'!I7409</f>
        <v/>
      </c>
      <c r="J7409">
        <f>'DATA DASH'!J7409</f>
        <v/>
      </c>
      <c r="K7409">
        <f>'DATA DASH'!K7409</f>
        <v/>
      </c>
      <c r="L7409">
        <f>'DATA DASH'!L7409</f>
        <v/>
      </c>
      <c r="M7409">
        <f>'DATA DASH'!M7409</f>
        <v/>
      </c>
    </row>
    <row r="7410">
      <c r="A7410">
        <f>'DATA DASH'!A7410</f>
        <v/>
      </c>
      <c r="B7410">
        <f>'DATA DASH'!B7410</f>
        <v/>
      </c>
      <c r="C7410">
        <f>'DATA DASH'!C7410</f>
        <v/>
      </c>
      <c r="D7410">
        <f>'DATA DASH'!D7410</f>
        <v/>
      </c>
      <c r="E7410">
        <f>'DATA DASH'!E7410</f>
        <v/>
      </c>
      <c r="F7410">
        <f>'DATA DASH'!F7410</f>
        <v/>
      </c>
      <c r="G7410">
        <f>'DATA DASH'!G7410</f>
        <v/>
      </c>
      <c r="H7410">
        <f>'DATA DASH'!H7410</f>
        <v/>
      </c>
      <c r="I7410">
        <f>'DATA DASH'!I7410</f>
        <v/>
      </c>
      <c r="J7410">
        <f>'DATA DASH'!J7410</f>
        <v/>
      </c>
      <c r="K7410">
        <f>'DATA DASH'!K7410</f>
        <v/>
      </c>
      <c r="L7410">
        <f>'DATA DASH'!L7410</f>
        <v/>
      </c>
      <c r="M7410">
        <f>'DATA DASH'!M7410</f>
        <v/>
      </c>
    </row>
    <row r="7411">
      <c r="A7411">
        <f>'DATA DASH'!A7411</f>
        <v/>
      </c>
      <c r="B7411">
        <f>'DATA DASH'!B7411</f>
        <v/>
      </c>
      <c r="C7411">
        <f>'DATA DASH'!C7411</f>
        <v/>
      </c>
      <c r="D7411">
        <f>'DATA DASH'!D7411</f>
        <v/>
      </c>
      <c r="E7411">
        <f>'DATA DASH'!E7411</f>
        <v/>
      </c>
      <c r="F7411">
        <f>'DATA DASH'!F7411</f>
        <v/>
      </c>
      <c r="G7411">
        <f>'DATA DASH'!G7411</f>
        <v/>
      </c>
      <c r="H7411">
        <f>'DATA DASH'!H7411</f>
        <v/>
      </c>
      <c r="I7411">
        <f>'DATA DASH'!I7411</f>
        <v/>
      </c>
      <c r="J7411">
        <f>'DATA DASH'!J7411</f>
        <v/>
      </c>
      <c r="K7411">
        <f>'DATA DASH'!K7411</f>
        <v/>
      </c>
      <c r="L7411">
        <f>'DATA DASH'!L7411</f>
        <v/>
      </c>
      <c r="M7411">
        <f>'DATA DASH'!M7411</f>
        <v/>
      </c>
    </row>
    <row r="7412">
      <c r="A7412">
        <f>'DATA DASH'!A7412</f>
        <v/>
      </c>
      <c r="B7412">
        <f>'DATA DASH'!B7412</f>
        <v/>
      </c>
      <c r="C7412">
        <f>'DATA DASH'!C7412</f>
        <v/>
      </c>
      <c r="D7412">
        <f>'DATA DASH'!D7412</f>
        <v/>
      </c>
      <c r="E7412">
        <f>'DATA DASH'!E7412</f>
        <v/>
      </c>
      <c r="F7412">
        <f>'DATA DASH'!F7412</f>
        <v/>
      </c>
      <c r="G7412">
        <f>'DATA DASH'!G7412</f>
        <v/>
      </c>
      <c r="H7412">
        <f>'DATA DASH'!H7412</f>
        <v/>
      </c>
      <c r="I7412">
        <f>'DATA DASH'!I7412</f>
        <v/>
      </c>
      <c r="J7412">
        <f>'DATA DASH'!J7412</f>
        <v/>
      </c>
      <c r="K7412">
        <f>'DATA DASH'!K7412</f>
        <v/>
      </c>
      <c r="L7412">
        <f>'DATA DASH'!L7412</f>
        <v/>
      </c>
      <c r="M7412">
        <f>'DATA DASH'!M7412</f>
        <v/>
      </c>
    </row>
    <row r="7413">
      <c r="A7413">
        <f>'DATA DASH'!A7413</f>
        <v/>
      </c>
      <c r="B7413">
        <f>'DATA DASH'!B7413</f>
        <v/>
      </c>
      <c r="C7413">
        <f>'DATA DASH'!C7413</f>
        <v/>
      </c>
      <c r="D7413">
        <f>'DATA DASH'!D7413</f>
        <v/>
      </c>
      <c r="E7413">
        <f>'DATA DASH'!E7413</f>
        <v/>
      </c>
      <c r="F7413">
        <f>'DATA DASH'!F7413</f>
        <v/>
      </c>
      <c r="G7413">
        <f>'DATA DASH'!G7413</f>
        <v/>
      </c>
      <c r="H7413">
        <f>'DATA DASH'!H7413</f>
        <v/>
      </c>
      <c r="I7413">
        <f>'DATA DASH'!I7413</f>
        <v/>
      </c>
      <c r="J7413">
        <f>'DATA DASH'!J7413</f>
        <v/>
      </c>
      <c r="K7413">
        <f>'DATA DASH'!K7413</f>
        <v/>
      </c>
      <c r="L7413">
        <f>'DATA DASH'!L7413</f>
        <v/>
      </c>
      <c r="M7413">
        <f>'DATA DASH'!M7413</f>
        <v/>
      </c>
    </row>
    <row r="7414">
      <c r="A7414">
        <f>'DATA DASH'!A7414</f>
        <v/>
      </c>
      <c r="B7414">
        <f>'DATA DASH'!B7414</f>
        <v/>
      </c>
      <c r="C7414">
        <f>'DATA DASH'!C7414</f>
        <v/>
      </c>
      <c r="D7414">
        <f>'DATA DASH'!D7414</f>
        <v/>
      </c>
      <c r="E7414">
        <f>'DATA DASH'!E7414</f>
        <v/>
      </c>
      <c r="F7414">
        <f>'DATA DASH'!F7414</f>
        <v/>
      </c>
      <c r="G7414">
        <f>'DATA DASH'!G7414</f>
        <v/>
      </c>
      <c r="H7414">
        <f>'DATA DASH'!H7414</f>
        <v/>
      </c>
      <c r="I7414">
        <f>'DATA DASH'!I7414</f>
        <v/>
      </c>
      <c r="J7414">
        <f>'DATA DASH'!J7414</f>
        <v/>
      </c>
      <c r="K7414">
        <f>'DATA DASH'!K7414</f>
        <v/>
      </c>
      <c r="L7414">
        <f>'DATA DASH'!L7414</f>
        <v/>
      </c>
      <c r="M7414">
        <f>'DATA DASH'!M7414</f>
        <v/>
      </c>
    </row>
    <row r="7415">
      <c r="A7415">
        <f>'DATA DASH'!A7415</f>
        <v/>
      </c>
      <c r="B7415">
        <f>'DATA DASH'!B7415</f>
        <v/>
      </c>
      <c r="C7415">
        <f>'DATA DASH'!C7415</f>
        <v/>
      </c>
      <c r="D7415">
        <f>'DATA DASH'!D7415</f>
        <v/>
      </c>
      <c r="E7415">
        <f>'DATA DASH'!E7415</f>
        <v/>
      </c>
      <c r="F7415">
        <f>'DATA DASH'!F7415</f>
        <v/>
      </c>
      <c r="G7415">
        <f>'DATA DASH'!G7415</f>
        <v/>
      </c>
      <c r="H7415">
        <f>'DATA DASH'!H7415</f>
        <v/>
      </c>
      <c r="I7415">
        <f>'DATA DASH'!I7415</f>
        <v/>
      </c>
      <c r="J7415">
        <f>'DATA DASH'!J7415</f>
        <v/>
      </c>
      <c r="K7415">
        <f>'DATA DASH'!K7415</f>
        <v/>
      </c>
      <c r="L7415">
        <f>'DATA DASH'!L7415</f>
        <v/>
      </c>
      <c r="M7415">
        <f>'DATA DASH'!M7415</f>
        <v/>
      </c>
    </row>
    <row r="7416">
      <c r="A7416">
        <f>'DATA DASH'!A7416</f>
        <v/>
      </c>
      <c r="B7416">
        <f>'DATA DASH'!B7416</f>
        <v/>
      </c>
      <c r="C7416">
        <f>'DATA DASH'!C7416</f>
        <v/>
      </c>
      <c r="D7416">
        <f>'DATA DASH'!D7416</f>
        <v/>
      </c>
      <c r="E7416">
        <f>'DATA DASH'!E7416</f>
        <v/>
      </c>
      <c r="F7416">
        <f>'DATA DASH'!F7416</f>
        <v/>
      </c>
      <c r="G7416">
        <f>'DATA DASH'!G7416</f>
        <v/>
      </c>
      <c r="H7416">
        <f>'DATA DASH'!H7416</f>
        <v/>
      </c>
      <c r="I7416">
        <f>'DATA DASH'!I7416</f>
        <v/>
      </c>
      <c r="J7416">
        <f>'DATA DASH'!J7416</f>
        <v/>
      </c>
      <c r="K7416">
        <f>'DATA DASH'!K7416</f>
        <v/>
      </c>
      <c r="L7416">
        <f>'DATA DASH'!L7416</f>
        <v/>
      </c>
      <c r="M7416">
        <f>'DATA DASH'!M7416</f>
        <v/>
      </c>
    </row>
    <row r="7417">
      <c r="A7417">
        <f>'DATA DASH'!A7417</f>
        <v/>
      </c>
      <c r="B7417">
        <f>'DATA DASH'!B7417</f>
        <v/>
      </c>
      <c r="C7417">
        <f>'DATA DASH'!C7417</f>
        <v/>
      </c>
      <c r="D7417">
        <f>'DATA DASH'!D7417</f>
        <v/>
      </c>
      <c r="E7417">
        <f>'DATA DASH'!E7417</f>
        <v/>
      </c>
      <c r="F7417">
        <f>'DATA DASH'!F7417</f>
        <v/>
      </c>
      <c r="G7417">
        <f>'DATA DASH'!G7417</f>
        <v/>
      </c>
      <c r="H7417">
        <f>'DATA DASH'!H7417</f>
        <v/>
      </c>
      <c r="I7417">
        <f>'DATA DASH'!I7417</f>
        <v/>
      </c>
      <c r="J7417">
        <f>'DATA DASH'!J7417</f>
        <v/>
      </c>
      <c r="K7417">
        <f>'DATA DASH'!K7417</f>
        <v/>
      </c>
      <c r="L7417">
        <f>'DATA DASH'!L7417</f>
        <v/>
      </c>
      <c r="M7417">
        <f>'DATA DASH'!M7417</f>
        <v/>
      </c>
    </row>
    <row r="7418">
      <c r="A7418">
        <f>'DATA DASH'!A7418</f>
        <v/>
      </c>
      <c r="B7418">
        <f>'DATA DASH'!B7418</f>
        <v/>
      </c>
      <c r="C7418">
        <f>'DATA DASH'!C7418</f>
        <v/>
      </c>
      <c r="D7418">
        <f>'DATA DASH'!D7418</f>
        <v/>
      </c>
      <c r="E7418">
        <f>'DATA DASH'!E7418</f>
        <v/>
      </c>
      <c r="F7418">
        <f>'DATA DASH'!F7418</f>
        <v/>
      </c>
      <c r="G7418">
        <f>'DATA DASH'!G7418</f>
        <v/>
      </c>
      <c r="H7418">
        <f>'DATA DASH'!H7418</f>
        <v/>
      </c>
      <c r="I7418">
        <f>'DATA DASH'!I7418</f>
        <v/>
      </c>
      <c r="J7418">
        <f>'DATA DASH'!J7418</f>
        <v/>
      </c>
      <c r="K7418">
        <f>'DATA DASH'!K7418</f>
        <v/>
      </c>
      <c r="L7418">
        <f>'DATA DASH'!L7418</f>
        <v/>
      </c>
      <c r="M7418">
        <f>'DATA DASH'!M7418</f>
        <v/>
      </c>
    </row>
    <row r="7419">
      <c r="A7419">
        <f>'DATA DASH'!A7419</f>
        <v/>
      </c>
      <c r="B7419">
        <f>'DATA DASH'!B7419</f>
        <v/>
      </c>
      <c r="C7419">
        <f>'DATA DASH'!C7419</f>
        <v/>
      </c>
      <c r="D7419">
        <f>'DATA DASH'!D7419</f>
        <v/>
      </c>
      <c r="E7419">
        <f>'DATA DASH'!E7419</f>
        <v/>
      </c>
      <c r="F7419">
        <f>'DATA DASH'!F7419</f>
        <v/>
      </c>
      <c r="G7419">
        <f>'DATA DASH'!G7419</f>
        <v/>
      </c>
      <c r="H7419">
        <f>'DATA DASH'!H7419</f>
        <v/>
      </c>
      <c r="I7419">
        <f>'DATA DASH'!I7419</f>
        <v/>
      </c>
      <c r="J7419">
        <f>'DATA DASH'!J7419</f>
        <v/>
      </c>
      <c r="K7419">
        <f>'DATA DASH'!K7419</f>
        <v/>
      </c>
      <c r="L7419">
        <f>'DATA DASH'!L7419</f>
        <v/>
      </c>
      <c r="M7419">
        <f>'DATA DASH'!M7419</f>
        <v/>
      </c>
    </row>
    <row r="7420">
      <c r="A7420">
        <f>'DATA DASH'!A7420</f>
        <v/>
      </c>
      <c r="B7420">
        <f>'DATA DASH'!B7420</f>
        <v/>
      </c>
      <c r="C7420">
        <f>'DATA DASH'!C7420</f>
        <v/>
      </c>
      <c r="D7420">
        <f>'DATA DASH'!D7420</f>
        <v/>
      </c>
      <c r="E7420">
        <f>'DATA DASH'!E7420</f>
        <v/>
      </c>
      <c r="F7420">
        <f>'DATA DASH'!F7420</f>
        <v/>
      </c>
      <c r="G7420">
        <f>'DATA DASH'!G7420</f>
        <v/>
      </c>
      <c r="H7420">
        <f>'DATA DASH'!H7420</f>
        <v/>
      </c>
      <c r="I7420">
        <f>'DATA DASH'!I7420</f>
        <v/>
      </c>
      <c r="J7420">
        <f>'DATA DASH'!J7420</f>
        <v/>
      </c>
      <c r="K7420">
        <f>'DATA DASH'!K7420</f>
        <v/>
      </c>
      <c r="L7420">
        <f>'DATA DASH'!L7420</f>
        <v/>
      </c>
      <c r="M7420">
        <f>'DATA DASH'!M7420</f>
        <v/>
      </c>
    </row>
    <row r="7421">
      <c r="A7421">
        <f>'DATA DASH'!A7421</f>
        <v/>
      </c>
      <c r="B7421">
        <f>'DATA DASH'!B7421</f>
        <v/>
      </c>
      <c r="C7421">
        <f>'DATA DASH'!C7421</f>
        <v/>
      </c>
      <c r="D7421">
        <f>'DATA DASH'!D7421</f>
        <v/>
      </c>
      <c r="E7421">
        <f>'DATA DASH'!E7421</f>
        <v/>
      </c>
      <c r="F7421">
        <f>'DATA DASH'!F7421</f>
        <v/>
      </c>
      <c r="G7421">
        <f>'DATA DASH'!G7421</f>
        <v/>
      </c>
      <c r="H7421">
        <f>'DATA DASH'!H7421</f>
        <v/>
      </c>
      <c r="I7421">
        <f>'DATA DASH'!I7421</f>
        <v/>
      </c>
      <c r="J7421">
        <f>'DATA DASH'!J7421</f>
        <v/>
      </c>
      <c r="K7421">
        <f>'DATA DASH'!K7421</f>
        <v/>
      </c>
      <c r="L7421">
        <f>'DATA DASH'!L7421</f>
        <v/>
      </c>
      <c r="M7421">
        <f>'DATA DASH'!M7421</f>
        <v/>
      </c>
    </row>
    <row r="7422">
      <c r="A7422">
        <f>'DATA DASH'!A7422</f>
        <v/>
      </c>
      <c r="B7422">
        <f>'DATA DASH'!B7422</f>
        <v/>
      </c>
      <c r="C7422">
        <f>'DATA DASH'!C7422</f>
        <v/>
      </c>
      <c r="D7422">
        <f>'DATA DASH'!D7422</f>
        <v/>
      </c>
      <c r="E7422">
        <f>'DATA DASH'!E7422</f>
        <v/>
      </c>
      <c r="F7422">
        <f>'DATA DASH'!F7422</f>
        <v/>
      </c>
      <c r="G7422">
        <f>'DATA DASH'!G7422</f>
        <v/>
      </c>
      <c r="H7422">
        <f>'DATA DASH'!H7422</f>
        <v/>
      </c>
      <c r="I7422">
        <f>'DATA DASH'!I7422</f>
        <v/>
      </c>
      <c r="J7422">
        <f>'DATA DASH'!J7422</f>
        <v/>
      </c>
      <c r="K7422">
        <f>'DATA DASH'!K7422</f>
        <v/>
      </c>
      <c r="L7422">
        <f>'DATA DASH'!L7422</f>
        <v/>
      </c>
      <c r="M7422">
        <f>'DATA DASH'!M7422</f>
        <v/>
      </c>
    </row>
    <row r="7423">
      <c r="A7423">
        <f>'DATA DASH'!A7423</f>
        <v/>
      </c>
      <c r="B7423">
        <f>'DATA DASH'!B7423</f>
        <v/>
      </c>
      <c r="C7423">
        <f>'DATA DASH'!C7423</f>
        <v/>
      </c>
      <c r="D7423">
        <f>'DATA DASH'!D7423</f>
        <v/>
      </c>
      <c r="E7423">
        <f>'DATA DASH'!E7423</f>
        <v/>
      </c>
      <c r="F7423">
        <f>'DATA DASH'!F7423</f>
        <v/>
      </c>
      <c r="G7423">
        <f>'DATA DASH'!G7423</f>
        <v/>
      </c>
      <c r="H7423">
        <f>'DATA DASH'!H7423</f>
        <v/>
      </c>
      <c r="I7423">
        <f>'DATA DASH'!I7423</f>
        <v/>
      </c>
      <c r="J7423">
        <f>'DATA DASH'!J7423</f>
        <v/>
      </c>
      <c r="K7423">
        <f>'DATA DASH'!K7423</f>
        <v/>
      </c>
      <c r="L7423">
        <f>'DATA DASH'!L7423</f>
        <v/>
      </c>
      <c r="M7423">
        <f>'DATA DASH'!M7423</f>
        <v/>
      </c>
    </row>
    <row r="7424">
      <c r="A7424">
        <f>'DATA DASH'!A7424</f>
        <v/>
      </c>
      <c r="B7424">
        <f>'DATA DASH'!B7424</f>
        <v/>
      </c>
      <c r="C7424">
        <f>'DATA DASH'!C7424</f>
        <v/>
      </c>
      <c r="D7424">
        <f>'DATA DASH'!D7424</f>
        <v/>
      </c>
      <c r="E7424">
        <f>'DATA DASH'!E7424</f>
        <v/>
      </c>
      <c r="F7424">
        <f>'DATA DASH'!F7424</f>
        <v/>
      </c>
      <c r="G7424">
        <f>'DATA DASH'!G7424</f>
        <v/>
      </c>
      <c r="H7424">
        <f>'DATA DASH'!H7424</f>
        <v/>
      </c>
      <c r="I7424">
        <f>'DATA DASH'!I7424</f>
        <v/>
      </c>
      <c r="J7424">
        <f>'DATA DASH'!J7424</f>
        <v/>
      </c>
      <c r="K7424">
        <f>'DATA DASH'!K7424</f>
        <v/>
      </c>
      <c r="L7424">
        <f>'DATA DASH'!L7424</f>
        <v/>
      </c>
      <c r="M7424">
        <f>'DATA DASH'!M7424</f>
        <v/>
      </c>
    </row>
    <row r="7425">
      <c r="A7425">
        <f>'DATA DASH'!A7425</f>
        <v/>
      </c>
      <c r="B7425">
        <f>'DATA DASH'!B7425</f>
        <v/>
      </c>
      <c r="C7425">
        <f>'DATA DASH'!C7425</f>
        <v/>
      </c>
      <c r="D7425">
        <f>'DATA DASH'!D7425</f>
        <v/>
      </c>
      <c r="E7425">
        <f>'DATA DASH'!E7425</f>
        <v/>
      </c>
      <c r="F7425">
        <f>'DATA DASH'!F7425</f>
        <v/>
      </c>
      <c r="G7425">
        <f>'DATA DASH'!G7425</f>
        <v/>
      </c>
      <c r="H7425">
        <f>'DATA DASH'!H7425</f>
        <v/>
      </c>
      <c r="I7425">
        <f>'DATA DASH'!I7425</f>
        <v/>
      </c>
      <c r="J7425">
        <f>'DATA DASH'!J7425</f>
        <v/>
      </c>
      <c r="K7425">
        <f>'DATA DASH'!K7425</f>
        <v/>
      </c>
      <c r="L7425">
        <f>'DATA DASH'!L7425</f>
        <v/>
      </c>
      <c r="M7425">
        <f>'DATA DASH'!M7425</f>
        <v/>
      </c>
    </row>
    <row r="7426">
      <c r="A7426">
        <f>'DATA DASH'!A7426</f>
        <v/>
      </c>
      <c r="B7426">
        <f>'DATA DASH'!B7426</f>
        <v/>
      </c>
      <c r="C7426">
        <f>'DATA DASH'!C7426</f>
        <v/>
      </c>
      <c r="D7426">
        <f>'DATA DASH'!D7426</f>
        <v/>
      </c>
      <c r="E7426">
        <f>'DATA DASH'!E7426</f>
        <v/>
      </c>
      <c r="F7426">
        <f>'DATA DASH'!F7426</f>
        <v/>
      </c>
      <c r="G7426">
        <f>'DATA DASH'!G7426</f>
        <v/>
      </c>
      <c r="H7426">
        <f>'DATA DASH'!H7426</f>
        <v/>
      </c>
      <c r="I7426">
        <f>'DATA DASH'!I7426</f>
        <v/>
      </c>
      <c r="J7426">
        <f>'DATA DASH'!J7426</f>
        <v/>
      </c>
      <c r="K7426">
        <f>'DATA DASH'!K7426</f>
        <v/>
      </c>
      <c r="L7426">
        <f>'DATA DASH'!L7426</f>
        <v/>
      </c>
      <c r="M7426">
        <f>'DATA DASH'!M7426</f>
        <v/>
      </c>
    </row>
    <row r="7427">
      <c r="A7427">
        <f>'DATA DASH'!A7427</f>
        <v/>
      </c>
      <c r="B7427">
        <f>'DATA DASH'!B7427</f>
        <v/>
      </c>
      <c r="C7427">
        <f>'DATA DASH'!C7427</f>
        <v/>
      </c>
      <c r="D7427">
        <f>'DATA DASH'!D7427</f>
        <v/>
      </c>
      <c r="E7427">
        <f>'DATA DASH'!E7427</f>
        <v/>
      </c>
      <c r="F7427">
        <f>'DATA DASH'!F7427</f>
        <v/>
      </c>
      <c r="G7427">
        <f>'DATA DASH'!G7427</f>
        <v/>
      </c>
      <c r="H7427">
        <f>'DATA DASH'!H7427</f>
        <v/>
      </c>
      <c r="I7427">
        <f>'DATA DASH'!I7427</f>
        <v/>
      </c>
      <c r="J7427">
        <f>'DATA DASH'!J7427</f>
        <v/>
      </c>
      <c r="K7427">
        <f>'DATA DASH'!K7427</f>
        <v/>
      </c>
      <c r="L7427">
        <f>'DATA DASH'!L7427</f>
        <v/>
      </c>
      <c r="M7427">
        <f>'DATA DASH'!M7427</f>
        <v/>
      </c>
    </row>
    <row r="7428">
      <c r="A7428">
        <f>'DATA DASH'!A7428</f>
        <v/>
      </c>
      <c r="B7428">
        <f>'DATA DASH'!B7428</f>
        <v/>
      </c>
      <c r="C7428">
        <f>'DATA DASH'!C7428</f>
        <v/>
      </c>
      <c r="D7428">
        <f>'DATA DASH'!D7428</f>
        <v/>
      </c>
      <c r="E7428">
        <f>'DATA DASH'!E7428</f>
        <v/>
      </c>
      <c r="F7428">
        <f>'DATA DASH'!F7428</f>
        <v/>
      </c>
      <c r="G7428">
        <f>'DATA DASH'!G7428</f>
        <v/>
      </c>
      <c r="H7428">
        <f>'DATA DASH'!H7428</f>
        <v/>
      </c>
      <c r="I7428">
        <f>'DATA DASH'!I7428</f>
        <v/>
      </c>
      <c r="J7428">
        <f>'DATA DASH'!J7428</f>
        <v/>
      </c>
      <c r="K7428">
        <f>'DATA DASH'!K7428</f>
        <v/>
      </c>
      <c r="L7428">
        <f>'DATA DASH'!L7428</f>
        <v/>
      </c>
      <c r="M7428">
        <f>'DATA DASH'!M7428</f>
        <v/>
      </c>
    </row>
    <row r="7429">
      <c r="A7429">
        <f>'DATA DASH'!A7429</f>
        <v/>
      </c>
      <c r="B7429">
        <f>'DATA DASH'!B7429</f>
        <v/>
      </c>
      <c r="C7429">
        <f>'DATA DASH'!C7429</f>
        <v/>
      </c>
      <c r="D7429">
        <f>'DATA DASH'!D7429</f>
        <v/>
      </c>
      <c r="E7429">
        <f>'DATA DASH'!E7429</f>
        <v/>
      </c>
      <c r="F7429">
        <f>'DATA DASH'!F7429</f>
        <v/>
      </c>
      <c r="G7429">
        <f>'DATA DASH'!G7429</f>
        <v/>
      </c>
      <c r="H7429">
        <f>'DATA DASH'!H7429</f>
        <v/>
      </c>
      <c r="I7429">
        <f>'DATA DASH'!I7429</f>
        <v/>
      </c>
      <c r="J7429">
        <f>'DATA DASH'!J7429</f>
        <v/>
      </c>
      <c r="K7429">
        <f>'DATA DASH'!K7429</f>
        <v/>
      </c>
      <c r="L7429">
        <f>'DATA DASH'!L7429</f>
        <v/>
      </c>
      <c r="M7429">
        <f>'DATA DASH'!M7429</f>
        <v/>
      </c>
    </row>
    <row r="7430">
      <c r="A7430">
        <f>'DATA DASH'!A7430</f>
        <v/>
      </c>
      <c r="B7430">
        <f>'DATA DASH'!B7430</f>
        <v/>
      </c>
      <c r="C7430">
        <f>'DATA DASH'!C7430</f>
        <v/>
      </c>
      <c r="D7430">
        <f>'DATA DASH'!D7430</f>
        <v/>
      </c>
      <c r="E7430">
        <f>'DATA DASH'!E7430</f>
        <v/>
      </c>
      <c r="F7430">
        <f>'DATA DASH'!F7430</f>
        <v/>
      </c>
      <c r="G7430">
        <f>'DATA DASH'!G7430</f>
        <v/>
      </c>
      <c r="H7430">
        <f>'DATA DASH'!H7430</f>
        <v/>
      </c>
      <c r="I7430">
        <f>'DATA DASH'!I7430</f>
        <v/>
      </c>
      <c r="J7430">
        <f>'DATA DASH'!J7430</f>
        <v/>
      </c>
      <c r="K7430">
        <f>'DATA DASH'!K7430</f>
        <v/>
      </c>
      <c r="L7430">
        <f>'DATA DASH'!L7430</f>
        <v/>
      </c>
      <c r="M7430">
        <f>'DATA DASH'!M7430</f>
        <v/>
      </c>
    </row>
    <row r="7431">
      <c r="A7431">
        <f>'DATA DASH'!A7431</f>
        <v/>
      </c>
      <c r="B7431">
        <f>'DATA DASH'!B7431</f>
        <v/>
      </c>
      <c r="C7431">
        <f>'DATA DASH'!C7431</f>
        <v/>
      </c>
      <c r="D7431">
        <f>'DATA DASH'!D7431</f>
        <v/>
      </c>
      <c r="E7431">
        <f>'DATA DASH'!E7431</f>
        <v/>
      </c>
      <c r="F7431">
        <f>'DATA DASH'!F7431</f>
        <v/>
      </c>
      <c r="G7431">
        <f>'DATA DASH'!G7431</f>
        <v/>
      </c>
      <c r="H7431">
        <f>'DATA DASH'!H7431</f>
        <v/>
      </c>
      <c r="I7431">
        <f>'DATA DASH'!I7431</f>
        <v/>
      </c>
      <c r="J7431">
        <f>'DATA DASH'!J7431</f>
        <v/>
      </c>
      <c r="K7431">
        <f>'DATA DASH'!K7431</f>
        <v/>
      </c>
      <c r="L7431">
        <f>'DATA DASH'!L7431</f>
        <v/>
      </c>
      <c r="M7431">
        <f>'DATA DASH'!M7431</f>
        <v/>
      </c>
    </row>
    <row r="7432">
      <c r="A7432">
        <f>'DATA DASH'!A7432</f>
        <v/>
      </c>
      <c r="B7432">
        <f>'DATA DASH'!B7432</f>
        <v/>
      </c>
      <c r="C7432">
        <f>'DATA DASH'!C7432</f>
        <v/>
      </c>
      <c r="D7432">
        <f>'DATA DASH'!D7432</f>
        <v/>
      </c>
      <c r="E7432">
        <f>'DATA DASH'!E7432</f>
        <v/>
      </c>
      <c r="F7432">
        <f>'DATA DASH'!F7432</f>
        <v/>
      </c>
      <c r="G7432">
        <f>'DATA DASH'!G7432</f>
        <v/>
      </c>
      <c r="H7432">
        <f>'DATA DASH'!H7432</f>
        <v/>
      </c>
      <c r="I7432">
        <f>'DATA DASH'!I7432</f>
        <v/>
      </c>
      <c r="J7432">
        <f>'DATA DASH'!J7432</f>
        <v/>
      </c>
      <c r="K7432">
        <f>'DATA DASH'!K7432</f>
        <v/>
      </c>
      <c r="L7432">
        <f>'DATA DASH'!L7432</f>
        <v/>
      </c>
      <c r="M7432">
        <f>'DATA DASH'!M7432</f>
        <v/>
      </c>
    </row>
    <row r="7433">
      <c r="A7433">
        <f>'DATA DASH'!A7433</f>
        <v/>
      </c>
      <c r="B7433">
        <f>'DATA DASH'!B7433</f>
        <v/>
      </c>
      <c r="C7433">
        <f>'DATA DASH'!C7433</f>
        <v/>
      </c>
      <c r="D7433">
        <f>'DATA DASH'!D7433</f>
        <v/>
      </c>
      <c r="E7433">
        <f>'DATA DASH'!E7433</f>
        <v/>
      </c>
      <c r="F7433">
        <f>'DATA DASH'!F7433</f>
        <v/>
      </c>
      <c r="G7433">
        <f>'DATA DASH'!G7433</f>
        <v/>
      </c>
      <c r="H7433">
        <f>'DATA DASH'!H7433</f>
        <v/>
      </c>
      <c r="I7433">
        <f>'DATA DASH'!I7433</f>
        <v/>
      </c>
      <c r="J7433">
        <f>'DATA DASH'!J7433</f>
        <v/>
      </c>
      <c r="K7433">
        <f>'DATA DASH'!K7433</f>
        <v/>
      </c>
      <c r="L7433">
        <f>'DATA DASH'!L7433</f>
        <v/>
      </c>
      <c r="M7433">
        <f>'DATA DASH'!M7433</f>
        <v/>
      </c>
    </row>
    <row r="7434">
      <c r="A7434">
        <f>'DATA DASH'!A7434</f>
        <v/>
      </c>
      <c r="B7434">
        <f>'DATA DASH'!B7434</f>
        <v/>
      </c>
      <c r="C7434">
        <f>'DATA DASH'!C7434</f>
        <v/>
      </c>
      <c r="D7434">
        <f>'DATA DASH'!D7434</f>
        <v/>
      </c>
      <c r="E7434">
        <f>'DATA DASH'!E7434</f>
        <v/>
      </c>
      <c r="F7434">
        <f>'DATA DASH'!F7434</f>
        <v/>
      </c>
      <c r="G7434">
        <f>'DATA DASH'!G7434</f>
        <v/>
      </c>
      <c r="H7434">
        <f>'DATA DASH'!H7434</f>
        <v/>
      </c>
      <c r="I7434">
        <f>'DATA DASH'!I7434</f>
        <v/>
      </c>
      <c r="J7434">
        <f>'DATA DASH'!J7434</f>
        <v/>
      </c>
      <c r="K7434">
        <f>'DATA DASH'!K7434</f>
        <v/>
      </c>
      <c r="L7434">
        <f>'DATA DASH'!L7434</f>
        <v/>
      </c>
      <c r="M7434">
        <f>'DATA DASH'!M7434</f>
        <v/>
      </c>
    </row>
    <row r="7435">
      <c r="A7435">
        <f>'DATA DASH'!A7435</f>
        <v/>
      </c>
      <c r="B7435">
        <f>'DATA DASH'!B7435</f>
        <v/>
      </c>
      <c r="C7435">
        <f>'DATA DASH'!C7435</f>
        <v/>
      </c>
      <c r="D7435">
        <f>'DATA DASH'!D7435</f>
        <v/>
      </c>
      <c r="E7435">
        <f>'DATA DASH'!E7435</f>
        <v/>
      </c>
      <c r="F7435">
        <f>'DATA DASH'!F7435</f>
        <v/>
      </c>
      <c r="G7435">
        <f>'DATA DASH'!G7435</f>
        <v/>
      </c>
      <c r="H7435">
        <f>'DATA DASH'!H7435</f>
        <v/>
      </c>
      <c r="I7435">
        <f>'DATA DASH'!I7435</f>
        <v/>
      </c>
      <c r="J7435">
        <f>'DATA DASH'!J7435</f>
        <v/>
      </c>
      <c r="K7435">
        <f>'DATA DASH'!K7435</f>
        <v/>
      </c>
      <c r="L7435">
        <f>'DATA DASH'!L7435</f>
        <v/>
      </c>
      <c r="M7435">
        <f>'DATA DASH'!M7435</f>
        <v/>
      </c>
    </row>
    <row r="7436">
      <c r="A7436">
        <f>'DATA DASH'!A7436</f>
        <v/>
      </c>
      <c r="B7436">
        <f>'DATA DASH'!B7436</f>
        <v/>
      </c>
      <c r="C7436">
        <f>'DATA DASH'!C7436</f>
        <v/>
      </c>
      <c r="D7436">
        <f>'DATA DASH'!D7436</f>
        <v/>
      </c>
      <c r="E7436">
        <f>'DATA DASH'!E7436</f>
        <v/>
      </c>
      <c r="F7436">
        <f>'DATA DASH'!F7436</f>
        <v/>
      </c>
      <c r="G7436">
        <f>'DATA DASH'!G7436</f>
        <v/>
      </c>
      <c r="H7436">
        <f>'DATA DASH'!H7436</f>
        <v/>
      </c>
      <c r="I7436">
        <f>'DATA DASH'!I7436</f>
        <v/>
      </c>
      <c r="J7436">
        <f>'DATA DASH'!J7436</f>
        <v/>
      </c>
      <c r="K7436">
        <f>'DATA DASH'!K7436</f>
        <v/>
      </c>
      <c r="L7436">
        <f>'DATA DASH'!L7436</f>
        <v/>
      </c>
      <c r="M7436">
        <f>'DATA DASH'!M7436</f>
        <v/>
      </c>
    </row>
    <row r="7437">
      <c r="A7437">
        <f>'DATA DASH'!A7437</f>
        <v/>
      </c>
      <c r="B7437">
        <f>'DATA DASH'!B7437</f>
        <v/>
      </c>
      <c r="C7437">
        <f>'DATA DASH'!C7437</f>
        <v/>
      </c>
      <c r="D7437">
        <f>'DATA DASH'!D7437</f>
        <v/>
      </c>
      <c r="E7437">
        <f>'DATA DASH'!E7437</f>
        <v/>
      </c>
      <c r="F7437">
        <f>'DATA DASH'!F7437</f>
        <v/>
      </c>
      <c r="G7437">
        <f>'DATA DASH'!G7437</f>
        <v/>
      </c>
      <c r="H7437">
        <f>'DATA DASH'!H7437</f>
        <v/>
      </c>
      <c r="I7437">
        <f>'DATA DASH'!I7437</f>
        <v/>
      </c>
      <c r="J7437">
        <f>'DATA DASH'!J7437</f>
        <v/>
      </c>
      <c r="K7437">
        <f>'DATA DASH'!K7437</f>
        <v/>
      </c>
      <c r="L7437">
        <f>'DATA DASH'!L7437</f>
        <v/>
      </c>
      <c r="M7437">
        <f>'DATA DASH'!M7437</f>
        <v/>
      </c>
    </row>
    <row r="7438">
      <c r="A7438">
        <f>'DATA DASH'!A7438</f>
        <v/>
      </c>
      <c r="B7438">
        <f>'DATA DASH'!B7438</f>
        <v/>
      </c>
      <c r="C7438">
        <f>'DATA DASH'!C7438</f>
        <v/>
      </c>
      <c r="D7438">
        <f>'DATA DASH'!D7438</f>
        <v/>
      </c>
      <c r="E7438">
        <f>'DATA DASH'!E7438</f>
        <v/>
      </c>
      <c r="F7438">
        <f>'DATA DASH'!F7438</f>
        <v/>
      </c>
      <c r="G7438">
        <f>'DATA DASH'!G7438</f>
        <v/>
      </c>
      <c r="H7438">
        <f>'DATA DASH'!H7438</f>
        <v/>
      </c>
      <c r="I7438">
        <f>'DATA DASH'!I7438</f>
        <v/>
      </c>
      <c r="J7438">
        <f>'DATA DASH'!J7438</f>
        <v/>
      </c>
      <c r="K7438">
        <f>'DATA DASH'!K7438</f>
        <v/>
      </c>
      <c r="L7438">
        <f>'DATA DASH'!L7438</f>
        <v/>
      </c>
      <c r="M7438">
        <f>'DATA DASH'!M7438</f>
        <v/>
      </c>
    </row>
    <row r="7439">
      <c r="A7439">
        <f>'DATA DASH'!A7439</f>
        <v/>
      </c>
      <c r="B7439">
        <f>'DATA DASH'!B7439</f>
        <v/>
      </c>
      <c r="C7439">
        <f>'DATA DASH'!C7439</f>
        <v/>
      </c>
      <c r="D7439">
        <f>'DATA DASH'!D7439</f>
        <v/>
      </c>
      <c r="E7439">
        <f>'DATA DASH'!E7439</f>
        <v/>
      </c>
      <c r="F7439">
        <f>'DATA DASH'!F7439</f>
        <v/>
      </c>
      <c r="G7439">
        <f>'DATA DASH'!G7439</f>
        <v/>
      </c>
      <c r="H7439">
        <f>'DATA DASH'!H7439</f>
        <v/>
      </c>
      <c r="I7439">
        <f>'DATA DASH'!I7439</f>
        <v/>
      </c>
      <c r="J7439">
        <f>'DATA DASH'!J7439</f>
        <v/>
      </c>
      <c r="K7439">
        <f>'DATA DASH'!K7439</f>
        <v/>
      </c>
      <c r="L7439">
        <f>'DATA DASH'!L7439</f>
        <v/>
      </c>
      <c r="M7439">
        <f>'DATA DASH'!M7439</f>
        <v/>
      </c>
    </row>
    <row r="7440">
      <c r="A7440">
        <f>'DATA DASH'!A7440</f>
        <v/>
      </c>
      <c r="B7440">
        <f>'DATA DASH'!B7440</f>
        <v/>
      </c>
      <c r="C7440">
        <f>'DATA DASH'!C7440</f>
        <v/>
      </c>
      <c r="D7440">
        <f>'DATA DASH'!D7440</f>
        <v/>
      </c>
      <c r="E7440">
        <f>'DATA DASH'!E7440</f>
        <v/>
      </c>
      <c r="F7440">
        <f>'DATA DASH'!F7440</f>
        <v/>
      </c>
      <c r="G7440">
        <f>'DATA DASH'!G7440</f>
        <v/>
      </c>
      <c r="H7440">
        <f>'DATA DASH'!H7440</f>
        <v/>
      </c>
      <c r="I7440">
        <f>'DATA DASH'!I7440</f>
        <v/>
      </c>
      <c r="J7440">
        <f>'DATA DASH'!J7440</f>
        <v/>
      </c>
      <c r="K7440">
        <f>'DATA DASH'!K7440</f>
        <v/>
      </c>
      <c r="L7440">
        <f>'DATA DASH'!L7440</f>
        <v/>
      </c>
      <c r="M7440">
        <f>'DATA DASH'!M7440</f>
        <v/>
      </c>
    </row>
    <row r="7441">
      <c r="A7441">
        <f>'DATA DASH'!A7441</f>
        <v/>
      </c>
      <c r="B7441">
        <f>'DATA DASH'!B7441</f>
        <v/>
      </c>
      <c r="C7441">
        <f>'DATA DASH'!C7441</f>
        <v/>
      </c>
      <c r="D7441">
        <f>'DATA DASH'!D7441</f>
        <v/>
      </c>
      <c r="E7441">
        <f>'DATA DASH'!E7441</f>
        <v/>
      </c>
      <c r="F7441">
        <f>'DATA DASH'!F7441</f>
        <v/>
      </c>
      <c r="G7441">
        <f>'DATA DASH'!G7441</f>
        <v/>
      </c>
      <c r="H7441">
        <f>'DATA DASH'!H7441</f>
        <v/>
      </c>
      <c r="I7441">
        <f>'DATA DASH'!I7441</f>
        <v/>
      </c>
      <c r="J7441">
        <f>'DATA DASH'!J7441</f>
        <v/>
      </c>
      <c r="K7441">
        <f>'DATA DASH'!K7441</f>
        <v/>
      </c>
      <c r="L7441">
        <f>'DATA DASH'!L7441</f>
        <v/>
      </c>
      <c r="M7441">
        <f>'DATA DASH'!M7441</f>
        <v/>
      </c>
    </row>
    <row r="7442">
      <c r="A7442">
        <f>'DATA DASH'!A7442</f>
        <v/>
      </c>
      <c r="B7442">
        <f>'DATA DASH'!B7442</f>
        <v/>
      </c>
      <c r="C7442">
        <f>'DATA DASH'!C7442</f>
        <v/>
      </c>
      <c r="D7442">
        <f>'DATA DASH'!D7442</f>
        <v/>
      </c>
      <c r="E7442">
        <f>'DATA DASH'!E7442</f>
        <v/>
      </c>
      <c r="F7442">
        <f>'DATA DASH'!F7442</f>
        <v/>
      </c>
      <c r="G7442">
        <f>'DATA DASH'!G7442</f>
        <v/>
      </c>
      <c r="H7442">
        <f>'DATA DASH'!H7442</f>
        <v/>
      </c>
      <c r="I7442">
        <f>'DATA DASH'!I7442</f>
        <v/>
      </c>
      <c r="J7442">
        <f>'DATA DASH'!J7442</f>
        <v/>
      </c>
      <c r="K7442">
        <f>'DATA DASH'!K7442</f>
        <v/>
      </c>
      <c r="L7442">
        <f>'DATA DASH'!L7442</f>
        <v/>
      </c>
      <c r="M7442">
        <f>'DATA DASH'!M7442</f>
        <v/>
      </c>
    </row>
    <row r="7443">
      <c r="A7443">
        <f>'DATA DASH'!A7443</f>
        <v/>
      </c>
      <c r="B7443">
        <f>'DATA DASH'!B7443</f>
        <v/>
      </c>
      <c r="C7443">
        <f>'DATA DASH'!C7443</f>
        <v/>
      </c>
      <c r="D7443">
        <f>'DATA DASH'!D7443</f>
        <v/>
      </c>
      <c r="E7443">
        <f>'DATA DASH'!E7443</f>
        <v/>
      </c>
      <c r="F7443">
        <f>'DATA DASH'!F7443</f>
        <v/>
      </c>
      <c r="G7443">
        <f>'DATA DASH'!G7443</f>
        <v/>
      </c>
      <c r="H7443">
        <f>'DATA DASH'!H7443</f>
        <v/>
      </c>
      <c r="I7443">
        <f>'DATA DASH'!I7443</f>
        <v/>
      </c>
      <c r="J7443">
        <f>'DATA DASH'!J7443</f>
        <v/>
      </c>
      <c r="K7443">
        <f>'DATA DASH'!K7443</f>
        <v/>
      </c>
      <c r="L7443">
        <f>'DATA DASH'!L7443</f>
        <v/>
      </c>
      <c r="M7443">
        <f>'DATA DASH'!M7443</f>
        <v/>
      </c>
    </row>
    <row r="7444">
      <c r="A7444">
        <f>'DATA DASH'!A7444</f>
        <v/>
      </c>
      <c r="B7444">
        <f>'DATA DASH'!B7444</f>
        <v/>
      </c>
      <c r="C7444">
        <f>'DATA DASH'!C7444</f>
        <v/>
      </c>
      <c r="D7444">
        <f>'DATA DASH'!D7444</f>
        <v/>
      </c>
      <c r="E7444">
        <f>'DATA DASH'!E7444</f>
        <v/>
      </c>
      <c r="F7444">
        <f>'DATA DASH'!F7444</f>
        <v/>
      </c>
      <c r="G7444">
        <f>'DATA DASH'!G7444</f>
        <v/>
      </c>
      <c r="H7444">
        <f>'DATA DASH'!H7444</f>
        <v/>
      </c>
      <c r="I7444">
        <f>'DATA DASH'!I7444</f>
        <v/>
      </c>
      <c r="J7444">
        <f>'DATA DASH'!J7444</f>
        <v/>
      </c>
      <c r="K7444">
        <f>'DATA DASH'!K7444</f>
        <v/>
      </c>
      <c r="L7444">
        <f>'DATA DASH'!L7444</f>
        <v/>
      </c>
      <c r="M7444">
        <f>'DATA DASH'!M7444</f>
        <v/>
      </c>
    </row>
    <row r="7445">
      <c r="A7445">
        <f>'DATA DASH'!A7445</f>
        <v/>
      </c>
      <c r="B7445">
        <f>'DATA DASH'!B7445</f>
        <v/>
      </c>
      <c r="C7445">
        <f>'DATA DASH'!C7445</f>
        <v/>
      </c>
      <c r="D7445">
        <f>'DATA DASH'!D7445</f>
        <v/>
      </c>
      <c r="E7445">
        <f>'DATA DASH'!E7445</f>
        <v/>
      </c>
      <c r="F7445">
        <f>'DATA DASH'!F7445</f>
        <v/>
      </c>
      <c r="G7445">
        <f>'DATA DASH'!G7445</f>
        <v/>
      </c>
      <c r="H7445">
        <f>'DATA DASH'!H7445</f>
        <v/>
      </c>
      <c r="I7445">
        <f>'DATA DASH'!I7445</f>
        <v/>
      </c>
      <c r="J7445">
        <f>'DATA DASH'!J7445</f>
        <v/>
      </c>
      <c r="K7445">
        <f>'DATA DASH'!K7445</f>
        <v/>
      </c>
      <c r="L7445">
        <f>'DATA DASH'!L7445</f>
        <v/>
      </c>
      <c r="M7445">
        <f>'DATA DASH'!M7445</f>
        <v/>
      </c>
    </row>
    <row r="7446">
      <c r="A7446">
        <f>'DATA DASH'!A7446</f>
        <v/>
      </c>
      <c r="B7446">
        <f>'DATA DASH'!B7446</f>
        <v/>
      </c>
      <c r="C7446">
        <f>'DATA DASH'!C7446</f>
        <v/>
      </c>
      <c r="D7446">
        <f>'DATA DASH'!D7446</f>
        <v/>
      </c>
      <c r="E7446">
        <f>'DATA DASH'!E7446</f>
        <v/>
      </c>
      <c r="F7446">
        <f>'DATA DASH'!F7446</f>
        <v/>
      </c>
      <c r="G7446">
        <f>'DATA DASH'!G7446</f>
        <v/>
      </c>
      <c r="H7446">
        <f>'DATA DASH'!H7446</f>
        <v/>
      </c>
      <c r="I7446">
        <f>'DATA DASH'!I7446</f>
        <v/>
      </c>
      <c r="J7446">
        <f>'DATA DASH'!J7446</f>
        <v/>
      </c>
      <c r="K7446">
        <f>'DATA DASH'!K7446</f>
        <v/>
      </c>
      <c r="L7446">
        <f>'DATA DASH'!L7446</f>
        <v/>
      </c>
      <c r="M7446">
        <f>'DATA DASH'!M7446</f>
        <v/>
      </c>
    </row>
    <row r="7447">
      <c r="A7447">
        <f>'DATA DASH'!A7447</f>
        <v/>
      </c>
      <c r="B7447">
        <f>'DATA DASH'!B7447</f>
        <v/>
      </c>
      <c r="C7447">
        <f>'DATA DASH'!C7447</f>
        <v/>
      </c>
      <c r="D7447">
        <f>'DATA DASH'!D7447</f>
        <v/>
      </c>
      <c r="E7447">
        <f>'DATA DASH'!E7447</f>
        <v/>
      </c>
      <c r="F7447">
        <f>'DATA DASH'!F7447</f>
        <v/>
      </c>
      <c r="G7447">
        <f>'DATA DASH'!G7447</f>
        <v/>
      </c>
      <c r="H7447">
        <f>'DATA DASH'!H7447</f>
        <v/>
      </c>
      <c r="I7447">
        <f>'DATA DASH'!I7447</f>
        <v/>
      </c>
      <c r="J7447">
        <f>'DATA DASH'!J7447</f>
        <v/>
      </c>
      <c r="K7447">
        <f>'DATA DASH'!K7447</f>
        <v/>
      </c>
      <c r="L7447">
        <f>'DATA DASH'!L7447</f>
        <v/>
      </c>
      <c r="M7447">
        <f>'DATA DASH'!M7447</f>
        <v/>
      </c>
    </row>
    <row r="7448">
      <c r="A7448">
        <f>'DATA DASH'!A7448</f>
        <v/>
      </c>
      <c r="B7448">
        <f>'DATA DASH'!B7448</f>
        <v/>
      </c>
      <c r="C7448">
        <f>'DATA DASH'!C7448</f>
        <v/>
      </c>
      <c r="D7448">
        <f>'DATA DASH'!D7448</f>
        <v/>
      </c>
      <c r="E7448">
        <f>'DATA DASH'!E7448</f>
        <v/>
      </c>
      <c r="F7448">
        <f>'DATA DASH'!F7448</f>
        <v/>
      </c>
      <c r="G7448">
        <f>'DATA DASH'!G7448</f>
        <v/>
      </c>
      <c r="H7448">
        <f>'DATA DASH'!H7448</f>
        <v/>
      </c>
      <c r="I7448">
        <f>'DATA DASH'!I7448</f>
        <v/>
      </c>
      <c r="J7448">
        <f>'DATA DASH'!J7448</f>
        <v/>
      </c>
      <c r="K7448">
        <f>'DATA DASH'!K7448</f>
        <v/>
      </c>
      <c r="L7448">
        <f>'DATA DASH'!L7448</f>
        <v/>
      </c>
      <c r="M7448">
        <f>'DATA DASH'!M7448</f>
        <v/>
      </c>
    </row>
    <row r="7449">
      <c r="A7449">
        <f>'DATA DASH'!A7449</f>
        <v/>
      </c>
      <c r="B7449">
        <f>'DATA DASH'!B7449</f>
        <v/>
      </c>
      <c r="C7449">
        <f>'DATA DASH'!C7449</f>
        <v/>
      </c>
      <c r="D7449">
        <f>'DATA DASH'!D7449</f>
        <v/>
      </c>
      <c r="E7449">
        <f>'DATA DASH'!E7449</f>
        <v/>
      </c>
      <c r="F7449">
        <f>'DATA DASH'!F7449</f>
        <v/>
      </c>
      <c r="G7449">
        <f>'DATA DASH'!G7449</f>
        <v/>
      </c>
      <c r="H7449">
        <f>'DATA DASH'!H7449</f>
        <v/>
      </c>
      <c r="I7449">
        <f>'DATA DASH'!I7449</f>
        <v/>
      </c>
      <c r="J7449">
        <f>'DATA DASH'!J7449</f>
        <v/>
      </c>
      <c r="K7449">
        <f>'DATA DASH'!K7449</f>
        <v/>
      </c>
      <c r="L7449">
        <f>'DATA DASH'!L7449</f>
        <v/>
      </c>
      <c r="M7449">
        <f>'DATA DASH'!M7449</f>
        <v/>
      </c>
    </row>
    <row r="7450">
      <c r="A7450">
        <f>'DATA DASH'!A7450</f>
        <v/>
      </c>
      <c r="B7450">
        <f>'DATA DASH'!B7450</f>
        <v/>
      </c>
      <c r="C7450">
        <f>'DATA DASH'!C7450</f>
        <v/>
      </c>
      <c r="D7450">
        <f>'DATA DASH'!D7450</f>
        <v/>
      </c>
      <c r="E7450">
        <f>'DATA DASH'!E7450</f>
        <v/>
      </c>
      <c r="F7450">
        <f>'DATA DASH'!F7450</f>
        <v/>
      </c>
      <c r="G7450">
        <f>'DATA DASH'!G7450</f>
        <v/>
      </c>
      <c r="H7450">
        <f>'DATA DASH'!H7450</f>
        <v/>
      </c>
      <c r="I7450">
        <f>'DATA DASH'!I7450</f>
        <v/>
      </c>
      <c r="J7450">
        <f>'DATA DASH'!J7450</f>
        <v/>
      </c>
      <c r="K7450">
        <f>'DATA DASH'!K7450</f>
        <v/>
      </c>
      <c r="L7450">
        <f>'DATA DASH'!L7450</f>
        <v/>
      </c>
      <c r="M7450">
        <f>'DATA DASH'!M7450</f>
        <v/>
      </c>
    </row>
    <row r="7451">
      <c r="A7451">
        <f>'DATA DASH'!A7451</f>
        <v/>
      </c>
      <c r="B7451">
        <f>'DATA DASH'!B7451</f>
        <v/>
      </c>
      <c r="C7451">
        <f>'DATA DASH'!C7451</f>
        <v/>
      </c>
      <c r="D7451">
        <f>'DATA DASH'!D7451</f>
        <v/>
      </c>
      <c r="E7451">
        <f>'DATA DASH'!E7451</f>
        <v/>
      </c>
      <c r="F7451">
        <f>'DATA DASH'!F7451</f>
        <v/>
      </c>
      <c r="G7451">
        <f>'DATA DASH'!G7451</f>
        <v/>
      </c>
      <c r="H7451">
        <f>'DATA DASH'!H7451</f>
        <v/>
      </c>
      <c r="I7451">
        <f>'DATA DASH'!I7451</f>
        <v/>
      </c>
      <c r="J7451">
        <f>'DATA DASH'!J7451</f>
        <v/>
      </c>
      <c r="K7451">
        <f>'DATA DASH'!K7451</f>
        <v/>
      </c>
      <c r="L7451">
        <f>'DATA DASH'!L7451</f>
        <v/>
      </c>
      <c r="M7451">
        <f>'DATA DASH'!M7451</f>
        <v/>
      </c>
    </row>
    <row r="7452">
      <c r="A7452">
        <f>'DATA DASH'!A7452</f>
        <v/>
      </c>
      <c r="B7452">
        <f>'DATA DASH'!B7452</f>
        <v/>
      </c>
      <c r="C7452">
        <f>'DATA DASH'!C7452</f>
        <v/>
      </c>
      <c r="D7452">
        <f>'DATA DASH'!D7452</f>
        <v/>
      </c>
      <c r="E7452">
        <f>'DATA DASH'!E7452</f>
        <v/>
      </c>
      <c r="F7452">
        <f>'DATA DASH'!F7452</f>
        <v/>
      </c>
      <c r="G7452">
        <f>'DATA DASH'!G7452</f>
        <v/>
      </c>
      <c r="H7452">
        <f>'DATA DASH'!H7452</f>
        <v/>
      </c>
      <c r="I7452">
        <f>'DATA DASH'!I7452</f>
        <v/>
      </c>
      <c r="J7452">
        <f>'DATA DASH'!J7452</f>
        <v/>
      </c>
      <c r="K7452">
        <f>'DATA DASH'!K7452</f>
        <v/>
      </c>
      <c r="L7452">
        <f>'DATA DASH'!L7452</f>
        <v/>
      </c>
      <c r="M7452">
        <f>'DATA DASH'!M7452</f>
        <v/>
      </c>
    </row>
    <row r="7453">
      <c r="A7453">
        <f>'DATA DASH'!A7453</f>
        <v/>
      </c>
      <c r="B7453">
        <f>'DATA DASH'!B7453</f>
        <v/>
      </c>
      <c r="C7453">
        <f>'DATA DASH'!C7453</f>
        <v/>
      </c>
      <c r="D7453">
        <f>'DATA DASH'!D7453</f>
        <v/>
      </c>
      <c r="E7453">
        <f>'DATA DASH'!E7453</f>
        <v/>
      </c>
      <c r="F7453">
        <f>'DATA DASH'!F7453</f>
        <v/>
      </c>
      <c r="G7453">
        <f>'DATA DASH'!G7453</f>
        <v/>
      </c>
      <c r="H7453">
        <f>'DATA DASH'!H7453</f>
        <v/>
      </c>
      <c r="I7453">
        <f>'DATA DASH'!I7453</f>
        <v/>
      </c>
      <c r="J7453">
        <f>'DATA DASH'!J7453</f>
        <v/>
      </c>
      <c r="K7453">
        <f>'DATA DASH'!K7453</f>
        <v/>
      </c>
      <c r="L7453">
        <f>'DATA DASH'!L7453</f>
        <v/>
      </c>
      <c r="M7453">
        <f>'DATA DASH'!M7453</f>
        <v/>
      </c>
    </row>
    <row r="7454">
      <c r="A7454">
        <f>'DATA DASH'!A7454</f>
        <v/>
      </c>
      <c r="B7454">
        <f>'DATA DASH'!B7454</f>
        <v/>
      </c>
      <c r="C7454">
        <f>'DATA DASH'!C7454</f>
        <v/>
      </c>
      <c r="D7454">
        <f>'DATA DASH'!D7454</f>
        <v/>
      </c>
      <c r="E7454">
        <f>'DATA DASH'!E7454</f>
        <v/>
      </c>
      <c r="F7454">
        <f>'DATA DASH'!F7454</f>
        <v/>
      </c>
      <c r="G7454">
        <f>'DATA DASH'!G7454</f>
        <v/>
      </c>
      <c r="H7454">
        <f>'DATA DASH'!H7454</f>
        <v/>
      </c>
      <c r="I7454">
        <f>'DATA DASH'!I7454</f>
        <v/>
      </c>
      <c r="J7454">
        <f>'DATA DASH'!J7454</f>
        <v/>
      </c>
      <c r="K7454">
        <f>'DATA DASH'!K7454</f>
        <v/>
      </c>
      <c r="L7454">
        <f>'DATA DASH'!L7454</f>
        <v/>
      </c>
      <c r="M7454">
        <f>'DATA DASH'!M7454</f>
        <v/>
      </c>
    </row>
    <row r="7455">
      <c r="A7455">
        <f>'DATA DASH'!A7455</f>
        <v/>
      </c>
      <c r="B7455">
        <f>'DATA DASH'!B7455</f>
        <v/>
      </c>
      <c r="C7455">
        <f>'DATA DASH'!C7455</f>
        <v/>
      </c>
      <c r="D7455">
        <f>'DATA DASH'!D7455</f>
        <v/>
      </c>
      <c r="E7455">
        <f>'DATA DASH'!E7455</f>
        <v/>
      </c>
      <c r="F7455">
        <f>'DATA DASH'!F7455</f>
        <v/>
      </c>
      <c r="G7455">
        <f>'DATA DASH'!G7455</f>
        <v/>
      </c>
      <c r="H7455">
        <f>'DATA DASH'!H7455</f>
        <v/>
      </c>
      <c r="I7455">
        <f>'DATA DASH'!I7455</f>
        <v/>
      </c>
      <c r="J7455">
        <f>'DATA DASH'!J7455</f>
        <v/>
      </c>
      <c r="K7455">
        <f>'DATA DASH'!K7455</f>
        <v/>
      </c>
      <c r="L7455">
        <f>'DATA DASH'!L7455</f>
        <v/>
      </c>
      <c r="M7455">
        <f>'DATA DASH'!M7455</f>
        <v/>
      </c>
    </row>
    <row r="7456">
      <c r="A7456">
        <f>'DATA DASH'!A7456</f>
        <v/>
      </c>
      <c r="B7456">
        <f>'DATA DASH'!B7456</f>
        <v/>
      </c>
      <c r="C7456">
        <f>'DATA DASH'!C7456</f>
        <v/>
      </c>
      <c r="D7456">
        <f>'DATA DASH'!D7456</f>
        <v/>
      </c>
      <c r="E7456">
        <f>'DATA DASH'!E7456</f>
        <v/>
      </c>
      <c r="F7456">
        <f>'DATA DASH'!F7456</f>
        <v/>
      </c>
      <c r="G7456">
        <f>'DATA DASH'!G7456</f>
        <v/>
      </c>
      <c r="H7456">
        <f>'DATA DASH'!H7456</f>
        <v/>
      </c>
      <c r="I7456">
        <f>'DATA DASH'!I7456</f>
        <v/>
      </c>
      <c r="J7456">
        <f>'DATA DASH'!J7456</f>
        <v/>
      </c>
      <c r="K7456">
        <f>'DATA DASH'!K7456</f>
        <v/>
      </c>
      <c r="L7456">
        <f>'DATA DASH'!L7456</f>
        <v/>
      </c>
      <c r="M7456">
        <f>'DATA DASH'!M7456</f>
        <v/>
      </c>
    </row>
    <row r="7457">
      <c r="A7457">
        <f>'DATA DASH'!A7457</f>
        <v/>
      </c>
      <c r="B7457">
        <f>'DATA DASH'!B7457</f>
        <v/>
      </c>
      <c r="C7457">
        <f>'DATA DASH'!C7457</f>
        <v/>
      </c>
      <c r="D7457">
        <f>'DATA DASH'!D7457</f>
        <v/>
      </c>
      <c r="E7457">
        <f>'DATA DASH'!E7457</f>
        <v/>
      </c>
      <c r="F7457">
        <f>'DATA DASH'!F7457</f>
        <v/>
      </c>
      <c r="G7457">
        <f>'DATA DASH'!G7457</f>
        <v/>
      </c>
      <c r="H7457">
        <f>'DATA DASH'!H7457</f>
        <v/>
      </c>
      <c r="I7457">
        <f>'DATA DASH'!I7457</f>
        <v/>
      </c>
      <c r="J7457">
        <f>'DATA DASH'!J7457</f>
        <v/>
      </c>
      <c r="K7457">
        <f>'DATA DASH'!K7457</f>
        <v/>
      </c>
      <c r="L7457">
        <f>'DATA DASH'!L7457</f>
        <v/>
      </c>
      <c r="M7457">
        <f>'DATA DASH'!M7457</f>
        <v/>
      </c>
    </row>
    <row r="7458">
      <c r="A7458">
        <f>'DATA DASH'!A7458</f>
        <v/>
      </c>
      <c r="B7458">
        <f>'DATA DASH'!B7458</f>
        <v/>
      </c>
      <c r="C7458">
        <f>'DATA DASH'!C7458</f>
        <v/>
      </c>
      <c r="D7458">
        <f>'DATA DASH'!D7458</f>
        <v/>
      </c>
      <c r="E7458">
        <f>'DATA DASH'!E7458</f>
        <v/>
      </c>
      <c r="F7458">
        <f>'DATA DASH'!F7458</f>
        <v/>
      </c>
      <c r="G7458">
        <f>'DATA DASH'!G7458</f>
        <v/>
      </c>
      <c r="H7458">
        <f>'DATA DASH'!H7458</f>
        <v/>
      </c>
      <c r="I7458">
        <f>'DATA DASH'!I7458</f>
        <v/>
      </c>
      <c r="J7458">
        <f>'DATA DASH'!J7458</f>
        <v/>
      </c>
      <c r="K7458">
        <f>'DATA DASH'!K7458</f>
        <v/>
      </c>
      <c r="L7458">
        <f>'DATA DASH'!L7458</f>
        <v/>
      </c>
      <c r="M7458">
        <f>'DATA DASH'!M7458</f>
        <v/>
      </c>
    </row>
    <row r="7459">
      <c r="A7459">
        <f>'DATA DASH'!A7459</f>
        <v/>
      </c>
      <c r="B7459">
        <f>'DATA DASH'!B7459</f>
        <v/>
      </c>
      <c r="C7459">
        <f>'DATA DASH'!C7459</f>
        <v/>
      </c>
      <c r="D7459">
        <f>'DATA DASH'!D7459</f>
        <v/>
      </c>
      <c r="E7459">
        <f>'DATA DASH'!E7459</f>
        <v/>
      </c>
      <c r="F7459">
        <f>'DATA DASH'!F7459</f>
        <v/>
      </c>
      <c r="G7459">
        <f>'DATA DASH'!G7459</f>
        <v/>
      </c>
      <c r="H7459">
        <f>'DATA DASH'!H7459</f>
        <v/>
      </c>
      <c r="I7459">
        <f>'DATA DASH'!I7459</f>
        <v/>
      </c>
      <c r="J7459">
        <f>'DATA DASH'!J7459</f>
        <v/>
      </c>
      <c r="K7459">
        <f>'DATA DASH'!K7459</f>
        <v/>
      </c>
      <c r="L7459">
        <f>'DATA DASH'!L7459</f>
        <v/>
      </c>
      <c r="M7459">
        <f>'DATA DASH'!M7459</f>
        <v/>
      </c>
    </row>
    <row r="7460">
      <c r="A7460">
        <f>'DATA DASH'!A7460</f>
        <v/>
      </c>
      <c r="B7460">
        <f>'DATA DASH'!B7460</f>
        <v/>
      </c>
      <c r="C7460">
        <f>'DATA DASH'!C7460</f>
        <v/>
      </c>
      <c r="D7460">
        <f>'DATA DASH'!D7460</f>
        <v/>
      </c>
      <c r="E7460">
        <f>'DATA DASH'!E7460</f>
        <v/>
      </c>
      <c r="F7460">
        <f>'DATA DASH'!F7460</f>
        <v/>
      </c>
      <c r="G7460">
        <f>'DATA DASH'!G7460</f>
        <v/>
      </c>
      <c r="H7460">
        <f>'DATA DASH'!H7460</f>
        <v/>
      </c>
      <c r="I7460">
        <f>'DATA DASH'!I7460</f>
        <v/>
      </c>
      <c r="J7460">
        <f>'DATA DASH'!J7460</f>
        <v/>
      </c>
      <c r="K7460">
        <f>'DATA DASH'!K7460</f>
        <v/>
      </c>
      <c r="L7460">
        <f>'DATA DASH'!L7460</f>
        <v/>
      </c>
      <c r="M7460">
        <f>'DATA DASH'!M7460</f>
        <v/>
      </c>
    </row>
    <row r="7461">
      <c r="A7461">
        <f>'DATA DASH'!A7461</f>
        <v/>
      </c>
      <c r="B7461">
        <f>'DATA DASH'!B7461</f>
        <v/>
      </c>
      <c r="C7461">
        <f>'DATA DASH'!C7461</f>
        <v/>
      </c>
      <c r="D7461">
        <f>'DATA DASH'!D7461</f>
        <v/>
      </c>
      <c r="E7461">
        <f>'DATA DASH'!E7461</f>
        <v/>
      </c>
      <c r="F7461">
        <f>'DATA DASH'!F7461</f>
        <v/>
      </c>
      <c r="G7461">
        <f>'DATA DASH'!G7461</f>
        <v/>
      </c>
      <c r="H7461">
        <f>'DATA DASH'!H7461</f>
        <v/>
      </c>
      <c r="I7461">
        <f>'DATA DASH'!I7461</f>
        <v/>
      </c>
      <c r="J7461">
        <f>'DATA DASH'!J7461</f>
        <v/>
      </c>
      <c r="K7461">
        <f>'DATA DASH'!K7461</f>
        <v/>
      </c>
      <c r="L7461">
        <f>'DATA DASH'!L7461</f>
        <v/>
      </c>
      <c r="M7461">
        <f>'DATA DASH'!M7461</f>
        <v/>
      </c>
    </row>
    <row r="7462">
      <c r="A7462">
        <f>'DATA DASH'!A7462</f>
        <v/>
      </c>
      <c r="B7462">
        <f>'DATA DASH'!B7462</f>
        <v/>
      </c>
      <c r="C7462">
        <f>'DATA DASH'!C7462</f>
        <v/>
      </c>
      <c r="D7462">
        <f>'DATA DASH'!D7462</f>
        <v/>
      </c>
      <c r="E7462">
        <f>'DATA DASH'!E7462</f>
        <v/>
      </c>
      <c r="F7462">
        <f>'DATA DASH'!F7462</f>
        <v/>
      </c>
      <c r="G7462">
        <f>'DATA DASH'!G7462</f>
        <v/>
      </c>
      <c r="H7462">
        <f>'DATA DASH'!H7462</f>
        <v/>
      </c>
      <c r="I7462">
        <f>'DATA DASH'!I7462</f>
        <v/>
      </c>
      <c r="J7462">
        <f>'DATA DASH'!J7462</f>
        <v/>
      </c>
      <c r="K7462">
        <f>'DATA DASH'!K7462</f>
        <v/>
      </c>
      <c r="L7462">
        <f>'DATA DASH'!L7462</f>
        <v/>
      </c>
      <c r="M7462">
        <f>'DATA DASH'!M7462</f>
        <v/>
      </c>
    </row>
    <row r="7463">
      <c r="A7463">
        <f>'DATA DASH'!A7463</f>
        <v/>
      </c>
      <c r="B7463">
        <f>'DATA DASH'!B7463</f>
        <v/>
      </c>
      <c r="C7463">
        <f>'DATA DASH'!C7463</f>
        <v/>
      </c>
      <c r="D7463">
        <f>'DATA DASH'!D7463</f>
        <v/>
      </c>
      <c r="E7463">
        <f>'DATA DASH'!E7463</f>
        <v/>
      </c>
      <c r="F7463">
        <f>'DATA DASH'!F7463</f>
        <v/>
      </c>
      <c r="G7463">
        <f>'DATA DASH'!G7463</f>
        <v/>
      </c>
      <c r="H7463">
        <f>'DATA DASH'!H7463</f>
        <v/>
      </c>
      <c r="I7463">
        <f>'DATA DASH'!I7463</f>
        <v/>
      </c>
      <c r="J7463">
        <f>'DATA DASH'!J7463</f>
        <v/>
      </c>
      <c r="K7463">
        <f>'DATA DASH'!K7463</f>
        <v/>
      </c>
      <c r="L7463">
        <f>'DATA DASH'!L7463</f>
        <v/>
      </c>
      <c r="M7463">
        <f>'DATA DASH'!M7463</f>
        <v/>
      </c>
    </row>
    <row r="7464">
      <c r="A7464">
        <f>'DATA DASH'!A7464</f>
        <v/>
      </c>
      <c r="B7464">
        <f>'DATA DASH'!B7464</f>
        <v/>
      </c>
      <c r="C7464">
        <f>'DATA DASH'!C7464</f>
        <v/>
      </c>
      <c r="D7464">
        <f>'DATA DASH'!D7464</f>
        <v/>
      </c>
      <c r="E7464">
        <f>'DATA DASH'!E7464</f>
        <v/>
      </c>
      <c r="F7464">
        <f>'DATA DASH'!F7464</f>
        <v/>
      </c>
      <c r="G7464">
        <f>'DATA DASH'!G7464</f>
        <v/>
      </c>
      <c r="H7464">
        <f>'DATA DASH'!H7464</f>
        <v/>
      </c>
      <c r="I7464">
        <f>'DATA DASH'!I7464</f>
        <v/>
      </c>
      <c r="J7464">
        <f>'DATA DASH'!J7464</f>
        <v/>
      </c>
      <c r="K7464">
        <f>'DATA DASH'!K7464</f>
        <v/>
      </c>
      <c r="L7464">
        <f>'DATA DASH'!L7464</f>
        <v/>
      </c>
      <c r="M7464">
        <f>'DATA DASH'!M7464</f>
        <v/>
      </c>
    </row>
    <row r="7465">
      <c r="A7465">
        <f>'DATA DASH'!A7465</f>
        <v/>
      </c>
      <c r="B7465">
        <f>'DATA DASH'!B7465</f>
        <v/>
      </c>
      <c r="C7465">
        <f>'DATA DASH'!C7465</f>
        <v/>
      </c>
      <c r="D7465">
        <f>'DATA DASH'!D7465</f>
        <v/>
      </c>
      <c r="E7465">
        <f>'DATA DASH'!E7465</f>
        <v/>
      </c>
      <c r="F7465">
        <f>'DATA DASH'!F7465</f>
        <v/>
      </c>
      <c r="G7465">
        <f>'DATA DASH'!G7465</f>
        <v/>
      </c>
      <c r="H7465">
        <f>'DATA DASH'!H7465</f>
        <v/>
      </c>
      <c r="I7465">
        <f>'DATA DASH'!I7465</f>
        <v/>
      </c>
      <c r="J7465">
        <f>'DATA DASH'!J7465</f>
        <v/>
      </c>
      <c r="K7465">
        <f>'DATA DASH'!K7465</f>
        <v/>
      </c>
      <c r="L7465">
        <f>'DATA DASH'!L7465</f>
        <v/>
      </c>
      <c r="M7465">
        <f>'DATA DASH'!M7465</f>
        <v/>
      </c>
    </row>
    <row r="7466">
      <c r="A7466">
        <f>'DATA DASH'!A7466</f>
        <v/>
      </c>
      <c r="B7466">
        <f>'DATA DASH'!B7466</f>
        <v/>
      </c>
      <c r="C7466">
        <f>'DATA DASH'!C7466</f>
        <v/>
      </c>
      <c r="D7466">
        <f>'DATA DASH'!D7466</f>
        <v/>
      </c>
      <c r="E7466">
        <f>'DATA DASH'!E7466</f>
        <v/>
      </c>
      <c r="F7466">
        <f>'DATA DASH'!F7466</f>
        <v/>
      </c>
      <c r="G7466">
        <f>'DATA DASH'!G7466</f>
        <v/>
      </c>
      <c r="H7466">
        <f>'DATA DASH'!H7466</f>
        <v/>
      </c>
      <c r="I7466">
        <f>'DATA DASH'!I7466</f>
        <v/>
      </c>
      <c r="J7466">
        <f>'DATA DASH'!J7466</f>
        <v/>
      </c>
      <c r="K7466">
        <f>'DATA DASH'!K7466</f>
        <v/>
      </c>
      <c r="L7466">
        <f>'DATA DASH'!L7466</f>
        <v/>
      </c>
      <c r="M7466">
        <f>'DATA DASH'!M7466</f>
        <v/>
      </c>
    </row>
    <row r="7467">
      <c r="A7467">
        <f>'DATA DASH'!A7467</f>
        <v/>
      </c>
      <c r="B7467">
        <f>'DATA DASH'!B7467</f>
        <v/>
      </c>
      <c r="C7467">
        <f>'DATA DASH'!C7467</f>
        <v/>
      </c>
      <c r="D7467">
        <f>'DATA DASH'!D7467</f>
        <v/>
      </c>
      <c r="E7467">
        <f>'DATA DASH'!E7467</f>
        <v/>
      </c>
      <c r="F7467">
        <f>'DATA DASH'!F7467</f>
        <v/>
      </c>
      <c r="G7467">
        <f>'DATA DASH'!G7467</f>
        <v/>
      </c>
      <c r="H7467">
        <f>'DATA DASH'!H7467</f>
        <v/>
      </c>
      <c r="I7467">
        <f>'DATA DASH'!I7467</f>
        <v/>
      </c>
      <c r="J7467">
        <f>'DATA DASH'!J7467</f>
        <v/>
      </c>
      <c r="K7467">
        <f>'DATA DASH'!K7467</f>
        <v/>
      </c>
      <c r="L7467">
        <f>'DATA DASH'!L7467</f>
        <v/>
      </c>
      <c r="M7467">
        <f>'DATA DASH'!M7467</f>
        <v/>
      </c>
    </row>
    <row r="7468">
      <c r="A7468">
        <f>'DATA DASH'!A7468</f>
        <v/>
      </c>
      <c r="B7468">
        <f>'DATA DASH'!B7468</f>
        <v/>
      </c>
      <c r="C7468">
        <f>'DATA DASH'!C7468</f>
        <v/>
      </c>
      <c r="D7468">
        <f>'DATA DASH'!D7468</f>
        <v/>
      </c>
      <c r="E7468">
        <f>'DATA DASH'!E7468</f>
        <v/>
      </c>
      <c r="F7468">
        <f>'DATA DASH'!F7468</f>
        <v/>
      </c>
      <c r="G7468">
        <f>'DATA DASH'!G7468</f>
        <v/>
      </c>
      <c r="H7468">
        <f>'DATA DASH'!H7468</f>
        <v/>
      </c>
      <c r="I7468">
        <f>'DATA DASH'!I7468</f>
        <v/>
      </c>
      <c r="J7468">
        <f>'DATA DASH'!J7468</f>
        <v/>
      </c>
      <c r="K7468">
        <f>'DATA DASH'!K7468</f>
        <v/>
      </c>
      <c r="L7468">
        <f>'DATA DASH'!L7468</f>
        <v/>
      </c>
      <c r="M7468">
        <f>'DATA DASH'!M7468</f>
        <v/>
      </c>
    </row>
    <row r="7469">
      <c r="A7469">
        <f>'DATA DASH'!A7469</f>
        <v/>
      </c>
      <c r="B7469">
        <f>'DATA DASH'!B7469</f>
        <v/>
      </c>
      <c r="C7469">
        <f>'DATA DASH'!C7469</f>
        <v/>
      </c>
      <c r="D7469">
        <f>'DATA DASH'!D7469</f>
        <v/>
      </c>
      <c r="E7469">
        <f>'DATA DASH'!E7469</f>
        <v/>
      </c>
      <c r="F7469">
        <f>'DATA DASH'!F7469</f>
        <v/>
      </c>
      <c r="G7469">
        <f>'DATA DASH'!G7469</f>
        <v/>
      </c>
      <c r="H7469">
        <f>'DATA DASH'!H7469</f>
        <v/>
      </c>
      <c r="I7469">
        <f>'DATA DASH'!I7469</f>
        <v/>
      </c>
      <c r="J7469">
        <f>'DATA DASH'!J7469</f>
        <v/>
      </c>
      <c r="K7469">
        <f>'DATA DASH'!K7469</f>
        <v/>
      </c>
      <c r="L7469">
        <f>'DATA DASH'!L7469</f>
        <v/>
      </c>
      <c r="M7469">
        <f>'DATA DASH'!M7469</f>
        <v/>
      </c>
    </row>
    <row r="7470">
      <c r="A7470">
        <f>'DATA DASH'!A7470</f>
        <v/>
      </c>
      <c r="B7470">
        <f>'DATA DASH'!B7470</f>
        <v/>
      </c>
      <c r="C7470">
        <f>'DATA DASH'!C7470</f>
        <v/>
      </c>
      <c r="D7470">
        <f>'DATA DASH'!D7470</f>
        <v/>
      </c>
      <c r="E7470">
        <f>'DATA DASH'!E7470</f>
        <v/>
      </c>
      <c r="F7470">
        <f>'DATA DASH'!F7470</f>
        <v/>
      </c>
      <c r="G7470">
        <f>'DATA DASH'!G7470</f>
        <v/>
      </c>
      <c r="H7470">
        <f>'DATA DASH'!H7470</f>
        <v/>
      </c>
      <c r="I7470">
        <f>'DATA DASH'!I7470</f>
        <v/>
      </c>
      <c r="J7470">
        <f>'DATA DASH'!J7470</f>
        <v/>
      </c>
      <c r="K7470">
        <f>'DATA DASH'!K7470</f>
        <v/>
      </c>
      <c r="L7470">
        <f>'DATA DASH'!L7470</f>
        <v/>
      </c>
      <c r="M7470">
        <f>'DATA DASH'!M7470</f>
        <v/>
      </c>
    </row>
    <row r="7471">
      <c r="A7471">
        <f>'DATA DASH'!A7471</f>
        <v/>
      </c>
      <c r="B7471">
        <f>'DATA DASH'!B7471</f>
        <v/>
      </c>
      <c r="C7471">
        <f>'DATA DASH'!C7471</f>
        <v/>
      </c>
      <c r="D7471">
        <f>'DATA DASH'!D7471</f>
        <v/>
      </c>
      <c r="E7471">
        <f>'DATA DASH'!E7471</f>
        <v/>
      </c>
      <c r="F7471">
        <f>'DATA DASH'!F7471</f>
        <v/>
      </c>
      <c r="G7471">
        <f>'DATA DASH'!G7471</f>
        <v/>
      </c>
      <c r="H7471">
        <f>'DATA DASH'!H7471</f>
        <v/>
      </c>
      <c r="I7471">
        <f>'DATA DASH'!I7471</f>
        <v/>
      </c>
      <c r="J7471">
        <f>'DATA DASH'!J7471</f>
        <v/>
      </c>
      <c r="K7471">
        <f>'DATA DASH'!K7471</f>
        <v/>
      </c>
      <c r="L7471">
        <f>'DATA DASH'!L7471</f>
        <v/>
      </c>
      <c r="M7471">
        <f>'DATA DASH'!M7471</f>
        <v/>
      </c>
    </row>
    <row r="7472">
      <c r="A7472">
        <f>'DATA DASH'!A7472</f>
        <v/>
      </c>
      <c r="B7472">
        <f>'DATA DASH'!B7472</f>
        <v/>
      </c>
      <c r="C7472">
        <f>'DATA DASH'!C7472</f>
        <v/>
      </c>
      <c r="D7472">
        <f>'DATA DASH'!D7472</f>
        <v/>
      </c>
      <c r="E7472">
        <f>'DATA DASH'!E7472</f>
        <v/>
      </c>
      <c r="F7472">
        <f>'DATA DASH'!F7472</f>
        <v/>
      </c>
      <c r="G7472">
        <f>'DATA DASH'!G7472</f>
        <v/>
      </c>
      <c r="H7472">
        <f>'DATA DASH'!H7472</f>
        <v/>
      </c>
      <c r="I7472">
        <f>'DATA DASH'!I7472</f>
        <v/>
      </c>
      <c r="J7472">
        <f>'DATA DASH'!J7472</f>
        <v/>
      </c>
      <c r="K7472">
        <f>'DATA DASH'!K7472</f>
        <v/>
      </c>
      <c r="L7472">
        <f>'DATA DASH'!L7472</f>
        <v/>
      </c>
      <c r="M7472">
        <f>'DATA DASH'!M7472</f>
        <v/>
      </c>
    </row>
    <row r="7473">
      <c r="A7473">
        <f>'DATA DASH'!A7473</f>
        <v/>
      </c>
      <c r="B7473">
        <f>'DATA DASH'!B7473</f>
        <v/>
      </c>
      <c r="C7473">
        <f>'DATA DASH'!C7473</f>
        <v/>
      </c>
      <c r="D7473">
        <f>'DATA DASH'!D7473</f>
        <v/>
      </c>
      <c r="E7473">
        <f>'DATA DASH'!E7473</f>
        <v/>
      </c>
      <c r="F7473">
        <f>'DATA DASH'!F7473</f>
        <v/>
      </c>
      <c r="G7473">
        <f>'DATA DASH'!G7473</f>
        <v/>
      </c>
      <c r="H7473">
        <f>'DATA DASH'!H7473</f>
        <v/>
      </c>
      <c r="I7473">
        <f>'DATA DASH'!I7473</f>
        <v/>
      </c>
      <c r="J7473">
        <f>'DATA DASH'!J7473</f>
        <v/>
      </c>
      <c r="K7473">
        <f>'DATA DASH'!K7473</f>
        <v/>
      </c>
      <c r="L7473">
        <f>'DATA DASH'!L7473</f>
        <v/>
      </c>
      <c r="M7473">
        <f>'DATA DASH'!M7473</f>
        <v/>
      </c>
    </row>
    <row r="7474">
      <c r="A7474">
        <f>'DATA DASH'!A7474</f>
        <v/>
      </c>
      <c r="B7474">
        <f>'DATA DASH'!B7474</f>
        <v/>
      </c>
      <c r="C7474">
        <f>'DATA DASH'!C7474</f>
        <v/>
      </c>
      <c r="D7474">
        <f>'DATA DASH'!D7474</f>
        <v/>
      </c>
      <c r="E7474">
        <f>'DATA DASH'!E7474</f>
        <v/>
      </c>
      <c r="F7474">
        <f>'DATA DASH'!F7474</f>
        <v/>
      </c>
      <c r="G7474">
        <f>'DATA DASH'!G7474</f>
        <v/>
      </c>
      <c r="H7474">
        <f>'DATA DASH'!H7474</f>
        <v/>
      </c>
      <c r="I7474">
        <f>'DATA DASH'!I7474</f>
        <v/>
      </c>
      <c r="J7474">
        <f>'DATA DASH'!J7474</f>
        <v/>
      </c>
      <c r="K7474">
        <f>'DATA DASH'!K7474</f>
        <v/>
      </c>
      <c r="L7474">
        <f>'DATA DASH'!L7474</f>
        <v/>
      </c>
      <c r="M7474">
        <f>'DATA DASH'!M7474</f>
        <v/>
      </c>
    </row>
    <row r="7475">
      <c r="A7475">
        <f>'DATA DASH'!A7475</f>
        <v/>
      </c>
      <c r="B7475">
        <f>'DATA DASH'!B7475</f>
        <v/>
      </c>
      <c r="C7475">
        <f>'DATA DASH'!C7475</f>
        <v/>
      </c>
      <c r="D7475">
        <f>'DATA DASH'!D7475</f>
        <v/>
      </c>
      <c r="E7475">
        <f>'DATA DASH'!E7475</f>
        <v/>
      </c>
      <c r="F7475">
        <f>'DATA DASH'!F7475</f>
        <v/>
      </c>
      <c r="G7475">
        <f>'DATA DASH'!G7475</f>
        <v/>
      </c>
      <c r="H7475">
        <f>'DATA DASH'!H7475</f>
        <v/>
      </c>
      <c r="I7475">
        <f>'DATA DASH'!I7475</f>
        <v/>
      </c>
      <c r="J7475">
        <f>'DATA DASH'!J7475</f>
        <v/>
      </c>
      <c r="K7475">
        <f>'DATA DASH'!K7475</f>
        <v/>
      </c>
      <c r="L7475">
        <f>'DATA DASH'!L7475</f>
        <v/>
      </c>
      <c r="M7475">
        <f>'DATA DASH'!M7475</f>
        <v/>
      </c>
    </row>
    <row r="7476">
      <c r="A7476">
        <f>'DATA DASH'!A7476</f>
        <v/>
      </c>
      <c r="B7476">
        <f>'DATA DASH'!B7476</f>
        <v/>
      </c>
      <c r="C7476">
        <f>'DATA DASH'!C7476</f>
        <v/>
      </c>
      <c r="D7476">
        <f>'DATA DASH'!D7476</f>
        <v/>
      </c>
      <c r="E7476">
        <f>'DATA DASH'!E7476</f>
        <v/>
      </c>
      <c r="F7476">
        <f>'DATA DASH'!F7476</f>
        <v/>
      </c>
      <c r="G7476">
        <f>'DATA DASH'!G7476</f>
        <v/>
      </c>
      <c r="H7476">
        <f>'DATA DASH'!H7476</f>
        <v/>
      </c>
      <c r="I7476">
        <f>'DATA DASH'!I7476</f>
        <v/>
      </c>
      <c r="J7476">
        <f>'DATA DASH'!J7476</f>
        <v/>
      </c>
      <c r="K7476">
        <f>'DATA DASH'!K7476</f>
        <v/>
      </c>
      <c r="L7476">
        <f>'DATA DASH'!L7476</f>
        <v/>
      </c>
      <c r="M7476">
        <f>'DATA DASH'!M7476</f>
        <v/>
      </c>
    </row>
    <row r="7477">
      <c r="A7477">
        <f>'DATA DASH'!A7477</f>
        <v/>
      </c>
      <c r="B7477">
        <f>'DATA DASH'!B7477</f>
        <v/>
      </c>
      <c r="C7477">
        <f>'DATA DASH'!C7477</f>
        <v/>
      </c>
      <c r="D7477">
        <f>'DATA DASH'!D7477</f>
        <v/>
      </c>
      <c r="E7477">
        <f>'DATA DASH'!E7477</f>
        <v/>
      </c>
      <c r="F7477">
        <f>'DATA DASH'!F7477</f>
        <v/>
      </c>
      <c r="G7477">
        <f>'DATA DASH'!G7477</f>
        <v/>
      </c>
      <c r="H7477">
        <f>'DATA DASH'!H7477</f>
        <v/>
      </c>
      <c r="I7477">
        <f>'DATA DASH'!I7477</f>
        <v/>
      </c>
      <c r="J7477">
        <f>'DATA DASH'!J7477</f>
        <v/>
      </c>
      <c r="K7477">
        <f>'DATA DASH'!K7477</f>
        <v/>
      </c>
      <c r="L7477">
        <f>'DATA DASH'!L7477</f>
        <v/>
      </c>
      <c r="M7477">
        <f>'DATA DASH'!M7477</f>
        <v/>
      </c>
    </row>
    <row r="7478">
      <c r="A7478">
        <f>'DATA DASH'!A7478</f>
        <v/>
      </c>
      <c r="B7478">
        <f>'DATA DASH'!B7478</f>
        <v/>
      </c>
      <c r="C7478">
        <f>'DATA DASH'!C7478</f>
        <v/>
      </c>
      <c r="D7478">
        <f>'DATA DASH'!D7478</f>
        <v/>
      </c>
      <c r="E7478">
        <f>'DATA DASH'!E7478</f>
        <v/>
      </c>
      <c r="F7478">
        <f>'DATA DASH'!F7478</f>
        <v/>
      </c>
      <c r="G7478">
        <f>'DATA DASH'!G7478</f>
        <v/>
      </c>
      <c r="H7478">
        <f>'DATA DASH'!H7478</f>
        <v/>
      </c>
      <c r="I7478">
        <f>'DATA DASH'!I7478</f>
        <v/>
      </c>
      <c r="J7478">
        <f>'DATA DASH'!J7478</f>
        <v/>
      </c>
      <c r="K7478">
        <f>'DATA DASH'!K7478</f>
        <v/>
      </c>
      <c r="L7478">
        <f>'DATA DASH'!L7478</f>
        <v/>
      </c>
      <c r="M7478">
        <f>'DATA DASH'!M7478</f>
        <v/>
      </c>
    </row>
    <row r="7479">
      <c r="A7479">
        <f>'DATA DASH'!A7479</f>
        <v/>
      </c>
      <c r="B7479">
        <f>'DATA DASH'!B7479</f>
        <v/>
      </c>
      <c r="C7479">
        <f>'DATA DASH'!C7479</f>
        <v/>
      </c>
      <c r="D7479">
        <f>'DATA DASH'!D7479</f>
        <v/>
      </c>
      <c r="E7479">
        <f>'DATA DASH'!E7479</f>
        <v/>
      </c>
      <c r="F7479">
        <f>'DATA DASH'!F7479</f>
        <v/>
      </c>
      <c r="G7479">
        <f>'DATA DASH'!G7479</f>
        <v/>
      </c>
      <c r="H7479">
        <f>'DATA DASH'!H7479</f>
        <v/>
      </c>
      <c r="I7479">
        <f>'DATA DASH'!I7479</f>
        <v/>
      </c>
      <c r="J7479">
        <f>'DATA DASH'!J7479</f>
        <v/>
      </c>
      <c r="K7479">
        <f>'DATA DASH'!K7479</f>
        <v/>
      </c>
      <c r="L7479">
        <f>'DATA DASH'!L7479</f>
        <v/>
      </c>
      <c r="M7479">
        <f>'DATA DASH'!M7479</f>
        <v/>
      </c>
    </row>
    <row r="7480">
      <c r="A7480">
        <f>'DATA DASH'!A7480</f>
        <v/>
      </c>
      <c r="B7480">
        <f>'DATA DASH'!B7480</f>
        <v/>
      </c>
      <c r="C7480">
        <f>'DATA DASH'!C7480</f>
        <v/>
      </c>
      <c r="D7480">
        <f>'DATA DASH'!D7480</f>
        <v/>
      </c>
      <c r="E7480">
        <f>'DATA DASH'!E7480</f>
        <v/>
      </c>
      <c r="F7480">
        <f>'DATA DASH'!F7480</f>
        <v/>
      </c>
      <c r="G7480">
        <f>'DATA DASH'!G7480</f>
        <v/>
      </c>
      <c r="H7480">
        <f>'DATA DASH'!H7480</f>
        <v/>
      </c>
      <c r="I7480">
        <f>'DATA DASH'!I7480</f>
        <v/>
      </c>
      <c r="J7480">
        <f>'DATA DASH'!J7480</f>
        <v/>
      </c>
      <c r="K7480">
        <f>'DATA DASH'!K7480</f>
        <v/>
      </c>
      <c r="L7480">
        <f>'DATA DASH'!L7480</f>
        <v/>
      </c>
      <c r="M7480">
        <f>'DATA DASH'!M7480</f>
        <v/>
      </c>
    </row>
    <row r="7481">
      <c r="A7481">
        <f>'DATA DASH'!A7481</f>
        <v/>
      </c>
      <c r="B7481">
        <f>'DATA DASH'!B7481</f>
        <v/>
      </c>
      <c r="C7481">
        <f>'DATA DASH'!C7481</f>
        <v/>
      </c>
      <c r="D7481">
        <f>'DATA DASH'!D7481</f>
        <v/>
      </c>
      <c r="E7481">
        <f>'DATA DASH'!E7481</f>
        <v/>
      </c>
      <c r="F7481">
        <f>'DATA DASH'!F7481</f>
        <v/>
      </c>
      <c r="G7481">
        <f>'DATA DASH'!G7481</f>
        <v/>
      </c>
      <c r="H7481">
        <f>'DATA DASH'!H7481</f>
        <v/>
      </c>
      <c r="I7481">
        <f>'DATA DASH'!I7481</f>
        <v/>
      </c>
      <c r="J7481">
        <f>'DATA DASH'!J7481</f>
        <v/>
      </c>
      <c r="K7481">
        <f>'DATA DASH'!K7481</f>
        <v/>
      </c>
      <c r="L7481">
        <f>'DATA DASH'!L7481</f>
        <v/>
      </c>
      <c r="M7481">
        <f>'DATA DASH'!M7481</f>
        <v/>
      </c>
    </row>
    <row r="7482">
      <c r="A7482">
        <f>'DATA DASH'!A7482</f>
        <v/>
      </c>
      <c r="B7482">
        <f>'DATA DASH'!B7482</f>
        <v/>
      </c>
      <c r="C7482">
        <f>'DATA DASH'!C7482</f>
        <v/>
      </c>
      <c r="D7482">
        <f>'DATA DASH'!D7482</f>
        <v/>
      </c>
      <c r="E7482">
        <f>'DATA DASH'!E7482</f>
        <v/>
      </c>
      <c r="F7482">
        <f>'DATA DASH'!F7482</f>
        <v/>
      </c>
      <c r="G7482">
        <f>'DATA DASH'!G7482</f>
        <v/>
      </c>
      <c r="H7482">
        <f>'DATA DASH'!H7482</f>
        <v/>
      </c>
      <c r="I7482">
        <f>'DATA DASH'!I7482</f>
        <v/>
      </c>
      <c r="J7482">
        <f>'DATA DASH'!J7482</f>
        <v/>
      </c>
      <c r="K7482">
        <f>'DATA DASH'!K7482</f>
        <v/>
      </c>
      <c r="L7482">
        <f>'DATA DASH'!L7482</f>
        <v/>
      </c>
      <c r="M7482">
        <f>'DATA DASH'!M7482</f>
        <v/>
      </c>
    </row>
    <row r="7483">
      <c r="A7483">
        <f>'DATA DASH'!A7483</f>
        <v/>
      </c>
      <c r="B7483">
        <f>'DATA DASH'!B7483</f>
        <v/>
      </c>
      <c r="C7483">
        <f>'DATA DASH'!C7483</f>
        <v/>
      </c>
      <c r="D7483">
        <f>'DATA DASH'!D7483</f>
        <v/>
      </c>
      <c r="E7483">
        <f>'DATA DASH'!E7483</f>
        <v/>
      </c>
      <c r="F7483">
        <f>'DATA DASH'!F7483</f>
        <v/>
      </c>
      <c r="G7483">
        <f>'DATA DASH'!G7483</f>
        <v/>
      </c>
      <c r="H7483">
        <f>'DATA DASH'!H7483</f>
        <v/>
      </c>
      <c r="I7483">
        <f>'DATA DASH'!I7483</f>
        <v/>
      </c>
      <c r="J7483">
        <f>'DATA DASH'!J7483</f>
        <v/>
      </c>
      <c r="K7483">
        <f>'DATA DASH'!K7483</f>
        <v/>
      </c>
      <c r="L7483">
        <f>'DATA DASH'!L7483</f>
        <v/>
      </c>
      <c r="M7483">
        <f>'DATA DASH'!M7483</f>
        <v/>
      </c>
    </row>
    <row r="7484">
      <c r="A7484">
        <f>'DATA DASH'!A7484</f>
        <v/>
      </c>
      <c r="B7484">
        <f>'DATA DASH'!B7484</f>
        <v/>
      </c>
      <c r="C7484">
        <f>'DATA DASH'!C7484</f>
        <v/>
      </c>
      <c r="D7484">
        <f>'DATA DASH'!D7484</f>
        <v/>
      </c>
      <c r="E7484">
        <f>'DATA DASH'!E7484</f>
        <v/>
      </c>
      <c r="F7484">
        <f>'DATA DASH'!F7484</f>
        <v/>
      </c>
      <c r="G7484">
        <f>'DATA DASH'!G7484</f>
        <v/>
      </c>
      <c r="H7484">
        <f>'DATA DASH'!H7484</f>
        <v/>
      </c>
      <c r="I7484">
        <f>'DATA DASH'!I7484</f>
        <v/>
      </c>
      <c r="J7484">
        <f>'DATA DASH'!J7484</f>
        <v/>
      </c>
      <c r="K7484">
        <f>'DATA DASH'!K7484</f>
        <v/>
      </c>
      <c r="L7484">
        <f>'DATA DASH'!L7484</f>
        <v/>
      </c>
      <c r="M7484">
        <f>'DATA DASH'!M7484</f>
        <v/>
      </c>
    </row>
    <row r="7485">
      <c r="A7485">
        <f>'DATA DASH'!A7485</f>
        <v/>
      </c>
      <c r="B7485">
        <f>'DATA DASH'!B7485</f>
        <v/>
      </c>
      <c r="C7485">
        <f>'DATA DASH'!C7485</f>
        <v/>
      </c>
      <c r="D7485">
        <f>'DATA DASH'!D7485</f>
        <v/>
      </c>
      <c r="E7485">
        <f>'DATA DASH'!E7485</f>
        <v/>
      </c>
      <c r="F7485">
        <f>'DATA DASH'!F7485</f>
        <v/>
      </c>
      <c r="G7485">
        <f>'DATA DASH'!G7485</f>
        <v/>
      </c>
      <c r="H7485">
        <f>'DATA DASH'!H7485</f>
        <v/>
      </c>
      <c r="I7485">
        <f>'DATA DASH'!I7485</f>
        <v/>
      </c>
      <c r="J7485">
        <f>'DATA DASH'!J7485</f>
        <v/>
      </c>
      <c r="K7485">
        <f>'DATA DASH'!K7485</f>
        <v/>
      </c>
      <c r="L7485">
        <f>'DATA DASH'!L7485</f>
        <v/>
      </c>
      <c r="M7485">
        <f>'DATA DASH'!M7485</f>
        <v/>
      </c>
    </row>
    <row r="7486">
      <c r="A7486">
        <f>'DATA DASH'!A7486</f>
        <v/>
      </c>
      <c r="B7486">
        <f>'DATA DASH'!B7486</f>
        <v/>
      </c>
      <c r="C7486">
        <f>'DATA DASH'!C7486</f>
        <v/>
      </c>
      <c r="D7486">
        <f>'DATA DASH'!D7486</f>
        <v/>
      </c>
      <c r="E7486">
        <f>'DATA DASH'!E7486</f>
        <v/>
      </c>
      <c r="F7486">
        <f>'DATA DASH'!F7486</f>
        <v/>
      </c>
      <c r="G7486">
        <f>'DATA DASH'!G7486</f>
        <v/>
      </c>
      <c r="H7486">
        <f>'DATA DASH'!H7486</f>
        <v/>
      </c>
      <c r="I7486">
        <f>'DATA DASH'!I7486</f>
        <v/>
      </c>
      <c r="J7486">
        <f>'DATA DASH'!J7486</f>
        <v/>
      </c>
      <c r="K7486">
        <f>'DATA DASH'!K7486</f>
        <v/>
      </c>
      <c r="L7486">
        <f>'DATA DASH'!L7486</f>
        <v/>
      </c>
      <c r="M7486">
        <f>'DATA DASH'!M7486</f>
        <v/>
      </c>
    </row>
    <row r="7487">
      <c r="A7487">
        <f>'DATA DASH'!A7487</f>
        <v/>
      </c>
      <c r="B7487">
        <f>'DATA DASH'!B7487</f>
        <v/>
      </c>
      <c r="C7487">
        <f>'DATA DASH'!C7487</f>
        <v/>
      </c>
      <c r="D7487">
        <f>'DATA DASH'!D7487</f>
        <v/>
      </c>
      <c r="E7487">
        <f>'DATA DASH'!E7487</f>
        <v/>
      </c>
      <c r="F7487">
        <f>'DATA DASH'!F7487</f>
        <v/>
      </c>
      <c r="G7487">
        <f>'DATA DASH'!G7487</f>
        <v/>
      </c>
      <c r="H7487">
        <f>'DATA DASH'!H7487</f>
        <v/>
      </c>
      <c r="I7487">
        <f>'DATA DASH'!I7487</f>
        <v/>
      </c>
      <c r="J7487">
        <f>'DATA DASH'!J7487</f>
        <v/>
      </c>
      <c r="K7487">
        <f>'DATA DASH'!K7487</f>
        <v/>
      </c>
      <c r="L7487">
        <f>'DATA DASH'!L7487</f>
        <v/>
      </c>
      <c r="M7487">
        <f>'DATA DASH'!M7487</f>
        <v/>
      </c>
    </row>
    <row r="7488">
      <c r="A7488">
        <f>'DATA DASH'!A7488</f>
        <v/>
      </c>
      <c r="B7488">
        <f>'DATA DASH'!B7488</f>
        <v/>
      </c>
      <c r="C7488">
        <f>'DATA DASH'!C7488</f>
        <v/>
      </c>
      <c r="D7488">
        <f>'DATA DASH'!D7488</f>
        <v/>
      </c>
      <c r="E7488">
        <f>'DATA DASH'!E7488</f>
        <v/>
      </c>
      <c r="F7488">
        <f>'DATA DASH'!F7488</f>
        <v/>
      </c>
      <c r="G7488">
        <f>'DATA DASH'!G7488</f>
        <v/>
      </c>
      <c r="H7488">
        <f>'DATA DASH'!H7488</f>
        <v/>
      </c>
      <c r="I7488">
        <f>'DATA DASH'!I7488</f>
        <v/>
      </c>
      <c r="J7488">
        <f>'DATA DASH'!J7488</f>
        <v/>
      </c>
      <c r="K7488">
        <f>'DATA DASH'!K7488</f>
        <v/>
      </c>
      <c r="L7488">
        <f>'DATA DASH'!L7488</f>
        <v/>
      </c>
      <c r="M7488">
        <f>'DATA DASH'!M7488</f>
        <v/>
      </c>
    </row>
    <row r="7489">
      <c r="A7489">
        <f>'DATA DASH'!A7489</f>
        <v/>
      </c>
      <c r="B7489">
        <f>'DATA DASH'!B7489</f>
        <v/>
      </c>
      <c r="C7489">
        <f>'DATA DASH'!C7489</f>
        <v/>
      </c>
      <c r="D7489">
        <f>'DATA DASH'!D7489</f>
        <v/>
      </c>
      <c r="E7489">
        <f>'DATA DASH'!E7489</f>
        <v/>
      </c>
      <c r="F7489">
        <f>'DATA DASH'!F7489</f>
        <v/>
      </c>
      <c r="G7489">
        <f>'DATA DASH'!G7489</f>
        <v/>
      </c>
      <c r="H7489">
        <f>'DATA DASH'!H7489</f>
        <v/>
      </c>
      <c r="I7489">
        <f>'DATA DASH'!I7489</f>
        <v/>
      </c>
      <c r="J7489">
        <f>'DATA DASH'!J7489</f>
        <v/>
      </c>
      <c r="K7489">
        <f>'DATA DASH'!K7489</f>
        <v/>
      </c>
      <c r="L7489">
        <f>'DATA DASH'!L7489</f>
        <v/>
      </c>
      <c r="M7489">
        <f>'DATA DASH'!M7489</f>
        <v/>
      </c>
    </row>
    <row r="7490">
      <c r="A7490">
        <f>'DATA DASH'!A7490</f>
        <v/>
      </c>
      <c r="B7490">
        <f>'DATA DASH'!B7490</f>
        <v/>
      </c>
      <c r="C7490">
        <f>'DATA DASH'!C7490</f>
        <v/>
      </c>
      <c r="D7490">
        <f>'DATA DASH'!D7490</f>
        <v/>
      </c>
      <c r="E7490">
        <f>'DATA DASH'!E7490</f>
        <v/>
      </c>
      <c r="F7490">
        <f>'DATA DASH'!F7490</f>
        <v/>
      </c>
      <c r="G7490">
        <f>'DATA DASH'!G7490</f>
        <v/>
      </c>
      <c r="H7490">
        <f>'DATA DASH'!H7490</f>
        <v/>
      </c>
      <c r="I7490">
        <f>'DATA DASH'!I7490</f>
        <v/>
      </c>
      <c r="J7490">
        <f>'DATA DASH'!J7490</f>
        <v/>
      </c>
      <c r="K7490">
        <f>'DATA DASH'!K7490</f>
        <v/>
      </c>
      <c r="L7490">
        <f>'DATA DASH'!L7490</f>
        <v/>
      </c>
      <c r="M7490">
        <f>'DATA DASH'!M7490</f>
        <v/>
      </c>
    </row>
    <row r="7491">
      <c r="A7491">
        <f>'DATA DASH'!A7491</f>
        <v/>
      </c>
      <c r="B7491">
        <f>'DATA DASH'!B7491</f>
        <v/>
      </c>
      <c r="C7491">
        <f>'DATA DASH'!C7491</f>
        <v/>
      </c>
      <c r="D7491">
        <f>'DATA DASH'!D7491</f>
        <v/>
      </c>
      <c r="E7491">
        <f>'DATA DASH'!E7491</f>
        <v/>
      </c>
      <c r="F7491">
        <f>'DATA DASH'!F7491</f>
        <v/>
      </c>
      <c r="G7491">
        <f>'DATA DASH'!G7491</f>
        <v/>
      </c>
      <c r="H7491">
        <f>'DATA DASH'!H7491</f>
        <v/>
      </c>
      <c r="I7491">
        <f>'DATA DASH'!I7491</f>
        <v/>
      </c>
      <c r="J7491">
        <f>'DATA DASH'!J7491</f>
        <v/>
      </c>
      <c r="K7491">
        <f>'DATA DASH'!K7491</f>
        <v/>
      </c>
      <c r="L7491">
        <f>'DATA DASH'!L7491</f>
        <v/>
      </c>
      <c r="M7491">
        <f>'DATA DASH'!M7491</f>
        <v/>
      </c>
    </row>
    <row r="7492">
      <c r="A7492">
        <f>'DATA DASH'!A7492</f>
        <v/>
      </c>
      <c r="B7492">
        <f>'DATA DASH'!B7492</f>
        <v/>
      </c>
      <c r="C7492">
        <f>'DATA DASH'!C7492</f>
        <v/>
      </c>
      <c r="D7492">
        <f>'DATA DASH'!D7492</f>
        <v/>
      </c>
      <c r="E7492">
        <f>'DATA DASH'!E7492</f>
        <v/>
      </c>
      <c r="F7492">
        <f>'DATA DASH'!F7492</f>
        <v/>
      </c>
      <c r="G7492">
        <f>'DATA DASH'!G7492</f>
        <v/>
      </c>
      <c r="H7492">
        <f>'DATA DASH'!H7492</f>
        <v/>
      </c>
      <c r="I7492">
        <f>'DATA DASH'!I7492</f>
        <v/>
      </c>
      <c r="J7492">
        <f>'DATA DASH'!J7492</f>
        <v/>
      </c>
      <c r="K7492">
        <f>'DATA DASH'!K7492</f>
        <v/>
      </c>
      <c r="L7492">
        <f>'DATA DASH'!L7492</f>
        <v/>
      </c>
      <c r="M7492">
        <f>'DATA DASH'!M7492</f>
        <v/>
      </c>
    </row>
    <row r="7493">
      <c r="A7493">
        <f>'DATA DASH'!A7493</f>
        <v/>
      </c>
      <c r="B7493">
        <f>'DATA DASH'!B7493</f>
        <v/>
      </c>
      <c r="C7493">
        <f>'DATA DASH'!C7493</f>
        <v/>
      </c>
      <c r="D7493">
        <f>'DATA DASH'!D7493</f>
        <v/>
      </c>
      <c r="E7493">
        <f>'DATA DASH'!E7493</f>
        <v/>
      </c>
      <c r="F7493">
        <f>'DATA DASH'!F7493</f>
        <v/>
      </c>
      <c r="G7493">
        <f>'DATA DASH'!G7493</f>
        <v/>
      </c>
      <c r="H7493">
        <f>'DATA DASH'!H7493</f>
        <v/>
      </c>
      <c r="I7493">
        <f>'DATA DASH'!I7493</f>
        <v/>
      </c>
      <c r="J7493">
        <f>'DATA DASH'!J7493</f>
        <v/>
      </c>
      <c r="K7493">
        <f>'DATA DASH'!K7493</f>
        <v/>
      </c>
      <c r="L7493">
        <f>'DATA DASH'!L7493</f>
        <v/>
      </c>
      <c r="M7493">
        <f>'DATA DASH'!M7493</f>
        <v/>
      </c>
    </row>
    <row r="7494">
      <c r="A7494">
        <f>'DATA DASH'!A7494</f>
        <v/>
      </c>
      <c r="B7494">
        <f>'DATA DASH'!B7494</f>
        <v/>
      </c>
      <c r="C7494">
        <f>'DATA DASH'!C7494</f>
        <v/>
      </c>
      <c r="D7494">
        <f>'DATA DASH'!D7494</f>
        <v/>
      </c>
      <c r="E7494">
        <f>'DATA DASH'!E7494</f>
        <v/>
      </c>
      <c r="F7494">
        <f>'DATA DASH'!F7494</f>
        <v/>
      </c>
      <c r="G7494">
        <f>'DATA DASH'!G7494</f>
        <v/>
      </c>
      <c r="H7494">
        <f>'DATA DASH'!H7494</f>
        <v/>
      </c>
      <c r="I7494">
        <f>'DATA DASH'!I7494</f>
        <v/>
      </c>
      <c r="J7494">
        <f>'DATA DASH'!J7494</f>
        <v/>
      </c>
      <c r="K7494">
        <f>'DATA DASH'!K7494</f>
        <v/>
      </c>
      <c r="L7494">
        <f>'DATA DASH'!L7494</f>
        <v/>
      </c>
      <c r="M7494">
        <f>'DATA DASH'!M7494</f>
        <v/>
      </c>
    </row>
    <row r="7495">
      <c r="A7495">
        <f>'DATA DASH'!A7495</f>
        <v/>
      </c>
      <c r="B7495">
        <f>'DATA DASH'!B7495</f>
        <v/>
      </c>
      <c r="C7495">
        <f>'DATA DASH'!C7495</f>
        <v/>
      </c>
      <c r="D7495">
        <f>'DATA DASH'!D7495</f>
        <v/>
      </c>
      <c r="E7495">
        <f>'DATA DASH'!E7495</f>
        <v/>
      </c>
      <c r="F7495">
        <f>'DATA DASH'!F7495</f>
        <v/>
      </c>
      <c r="G7495">
        <f>'DATA DASH'!G7495</f>
        <v/>
      </c>
      <c r="H7495">
        <f>'DATA DASH'!H7495</f>
        <v/>
      </c>
      <c r="I7495">
        <f>'DATA DASH'!I7495</f>
        <v/>
      </c>
      <c r="J7495">
        <f>'DATA DASH'!J7495</f>
        <v/>
      </c>
      <c r="K7495">
        <f>'DATA DASH'!K7495</f>
        <v/>
      </c>
      <c r="L7495">
        <f>'DATA DASH'!L7495</f>
        <v/>
      </c>
      <c r="M7495">
        <f>'DATA DASH'!M7495</f>
        <v/>
      </c>
    </row>
    <row r="7496">
      <c r="A7496">
        <f>'DATA DASH'!A7496</f>
        <v/>
      </c>
      <c r="B7496">
        <f>'DATA DASH'!B7496</f>
        <v/>
      </c>
      <c r="C7496">
        <f>'DATA DASH'!C7496</f>
        <v/>
      </c>
      <c r="D7496">
        <f>'DATA DASH'!D7496</f>
        <v/>
      </c>
      <c r="E7496">
        <f>'DATA DASH'!E7496</f>
        <v/>
      </c>
      <c r="F7496">
        <f>'DATA DASH'!F7496</f>
        <v/>
      </c>
      <c r="G7496">
        <f>'DATA DASH'!G7496</f>
        <v/>
      </c>
      <c r="H7496">
        <f>'DATA DASH'!H7496</f>
        <v/>
      </c>
      <c r="I7496">
        <f>'DATA DASH'!I7496</f>
        <v/>
      </c>
      <c r="J7496">
        <f>'DATA DASH'!J7496</f>
        <v/>
      </c>
      <c r="K7496">
        <f>'DATA DASH'!K7496</f>
        <v/>
      </c>
      <c r="L7496">
        <f>'DATA DASH'!L7496</f>
        <v/>
      </c>
      <c r="M7496">
        <f>'DATA DASH'!M7496</f>
        <v/>
      </c>
    </row>
    <row r="7497">
      <c r="A7497">
        <f>'DATA DASH'!A7497</f>
        <v/>
      </c>
      <c r="B7497">
        <f>'DATA DASH'!B7497</f>
        <v/>
      </c>
      <c r="C7497">
        <f>'DATA DASH'!C7497</f>
        <v/>
      </c>
      <c r="D7497">
        <f>'DATA DASH'!D7497</f>
        <v/>
      </c>
      <c r="E7497">
        <f>'DATA DASH'!E7497</f>
        <v/>
      </c>
      <c r="F7497">
        <f>'DATA DASH'!F7497</f>
        <v/>
      </c>
      <c r="G7497">
        <f>'DATA DASH'!G7497</f>
        <v/>
      </c>
      <c r="H7497">
        <f>'DATA DASH'!H7497</f>
        <v/>
      </c>
      <c r="I7497">
        <f>'DATA DASH'!I7497</f>
        <v/>
      </c>
      <c r="J7497">
        <f>'DATA DASH'!J7497</f>
        <v/>
      </c>
      <c r="K7497">
        <f>'DATA DASH'!K7497</f>
        <v/>
      </c>
      <c r="L7497">
        <f>'DATA DASH'!L7497</f>
        <v/>
      </c>
      <c r="M7497">
        <f>'DATA DASH'!M7497</f>
        <v/>
      </c>
    </row>
    <row r="7498">
      <c r="A7498">
        <f>'DATA DASH'!A7498</f>
        <v/>
      </c>
      <c r="B7498">
        <f>'DATA DASH'!B7498</f>
        <v/>
      </c>
      <c r="C7498">
        <f>'DATA DASH'!C7498</f>
        <v/>
      </c>
      <c r="D7498">
        <f>'DATA DASH'!D7498</f>
        <v/>
      </c>
      <c r="E7498">
        <f>'DATA DASH'!E7498</f>
        <v/>
      </c>
      <c r="F7498">
        <f>'DATA DASH'!F7498</f>
        <v/>
      </c>
      <c r="G7498">
        <f>'DATA DASH'!G7498</f>
        <v/>
      </c>
      <c r="H7498">
        <f>'DATA DASH'!H7498</f>
        <v/>
      </c>
      <c r="I7498">
        <f>'DATA DASH'!I7498</f>
        <v/>
      </c>
      <c r="J7498">
        <f>'DATA DASH'!J7498</f>
        <v/>
      </c>
      <c r="K7498">
        <f>'DATA DASH'!K7498</f>
        <v/>
      </c>
      <c r="L7498">
        <f>'DATA DASH'!L7498</f>
        <v/>
      </c>
      <c r="M7498">
        <f>'DATA DASH'!M7498</f>
        <v/>
      </c>
    </row>
    <row r="7499">
      <c r="A7499">
        <f>'DATA DASH'!A7499</f>
        <v/>
      </c>
      <c r="B7499">
        <f>'DATA DASH'!B7499</f>
        <v/>
      </c>
      <c r="C7499">
        <f>'DATA DASH'!C7499</f>
        <v/>
      </c>
      <c r="D7499">
        <f>'DATA DASH'!D7499</f>
        <v/>
      </c>
      <c r="E7499">
        <f>'DATA DASH'!E7499</f>
        <v/>
      </c>
      <c r="F7499">
        <f>'DATA DASH'!F7499</f>
        <v/>
      </c>
      <c r="G7499">
        <f>'DATA DASH'!G7499</f>
        <v/>
      </c>
      <c r="H7499">
        <f>'DATA DASH'!H7499</f>
        <v/>
      </c>
      <c r="I7499">
        <f>'DATA DASH'!I7499</f>
        <v/>
      </c>
      <c r="J7499">
        <f>'DATA DASH'!J7499</f>
        <v/>
      </c>
      <c r="K7499">
        <f>'DATA DASH'!K7499</f>
        <v/>
      </c>
      <c r="L7499">
        <f>'DATA DASH'!L7499</f>
        <v/>
      </c>
      <c r="M7499">
        <f>'DATA DASH'!M7499</f>
        <v/>
      </c>
    </row>
    <row r="7500">
      <c r="A7500">
        <f>'DATA DASH'!A7500</f>
        <v/>
      </c>
      <c r="B7500">
        <f>'DATA DASH'!B7500</f>
        <v/>
      </c>
      <c r="C7500">
        <f>'DATA DASH'!C7500</f>
        <v/>
      </c>
      <c r="D7500">
        <f>'DATA DASH'!D7500</f>
        <v/>
      </c>
      <c r="E7500">
        <f>'DATA DASH'!E7500</f>
        <v/>
      </c>
      <c r="F7500">
        <f>'DATA DASH'!F7500</f>
        <v/>
      </c>
      <c r="G7500">
        <f>'DATA DASH'!G7500</f>
        <v/>
      </c>
      <c r="H7500">
        <f>'DATA DASH'!H7500</f>
        <v/>
      </c>
      <c r="I7500">
        <f>'DATA DASH'!I7500</f>
        <v/>
      </c>
      <c r="J7500">
        <f>'DATA DASH'!J7500</f>
        <v/>
      </c>
      <c r="K7500">
        <f>'DATA DASH'!K7500</f>
        <v/>
      </c>
      <c r="L7500">
        <f>'DATA DASH'!L7500</f>
        <v/>
      </c>
      <c r="M7500">
        <f>'DATA DASH'!M7500</f>
        <v/>
      </c>
    </row>
    <row r="7501">
      <c r="A7501">
        <f>'DATA DASH'!A7501</f>
        <v/>
      </c>
      <c r="B7501">
        <f>'DATA DASH'!B7501</f>
        <v/>
      </c>
      <c r="C7501">
        <f>'DATA DASH'!C7501</f>
        <v/>
      </c>
      <c r="D7501">
        <f>'DATA DASH'!D7501</f>
        <v/>
      </c>
      <c r="E7501">
        <f>'DATA DASH'!E7501</f>
        <v/>
      </c>
      <c r="F7501">
        <f>'DATA DASH'!F7501</f>
        <v/>
      </c>
      <c r="G7501">
        <f>'DATA DASH'!G7501</f>
        <v/>
      </c>
      <c r="H7501">
        <f>'DATA DASH'!H7501</f>
        <v/>
      </c>
      <c r="I7501">
        <f>'DATA DASH'!I7501</f>
        <v/>
      </c>
      <c r="J7501">
        <f>'DATA DASH'!J7501</f>
        <v/>
      </c>
      <c r="K7501">
        <f>'DATA DASH'!K7501</f>
        <v/>
      </c>
      <c r="L7501">
        <f>'DATA DASH'!L7501</f>
        <v/>
      </c>
      <c r="M7501">
        <f>'DATA DASH'!M7501</f>
        <v/>
      </c>
    </row>
    <row r="7502">
      <c r="A7502">
        <f>'DATA DASH'!A7502</f>
        <v/>
      </c>
      <c r="B7502">
        <f>'DATA DASH'!B7502</f>
        <v/>
      </c>
      <c r="C7502">
        <f>'DATA DASH'!C7502</f>
        <v/>
      </c>
      <c r="D7502">
        <f>'DATA DASH'!D7502</f>
        <v/>
      </c>
      <c r="E7502">
        <f>'DATA DASH'!E7502</f>
        <v/>
      </c>
      <c r="F7502">
        <f>'DATA DASH'!F7502</f>
        <v/>
      </c>
      <c r="G7502">
        <f>'DATA DASH'!G7502</f>
        <v/>
      </c>
      <c r="H7502">
        <f>'DATA DASH'!H7502</f>
        <v/>
      </c>
      <c r="I7502">
        <f>'DATA DASH'!I7502</f>
        <v/>
      </c>
      <c r="J7502">
        <f>'DATA DASH'!J7502</f>
        <v/>
      </c>
      <c r="K7502">
        <f>'DATA DASH'!K7502</f>
        <v/>
      </c>
      <c r="L7502">
        <f>'DATA DASH'!L7502</f>
        <v/>
      </c>
      <c r="M7502">
        <f>'DATA DASH'!M7502</f>
        <v/>
      </c>
    </row>
    <row r="7503">
      <c r="A7503">
        <f>'DATA DASH'!A7503</f>
        <v/>
      </c>
      <c r="B7503">
        <f>'DATA DASH'!B7503</f>
        <v/>
      </c>
      <c r="C7503">
        <f>'DATA DASH'!C7503</f>
        <v/>
      </c>
      <c r="D7503">
        <f>'DATA DASH'!D7503</f>
        <v/>
      </c>
      <c r="E7503">
        <f>'DATA DASH'!E7503</f>
        <v/>
      </c>
      <c r="F7503">
        <f>'DATA DASH'!F7503</f>
        <v/>
      </c>
      <c r="G7503">
        <f>'DATA DASH'!G7503</f>
        <v/>
      </c>
      <c r="H7503">
        <f>'DATA DASH'!H7503</f>
        <v/>
      </c>
      <c r="I7503">
        <f>'DATA DASH'!I7503</f>
        <v/>
      </c>
      <c r="J7503">
        <f>'DATA DASH'!J7503</f>
        <v/>
      </c>
      <c r="K7503">
        <f>'DATA DASH'!K7503</f>
        <v/>
      </c>
      <c r="L7503">
        <f>'DATA DASH'!L7503</f>
        <v/>
      </c>
      <c r="M7503">
        <f>'DATA DASH'!M7503</f>
        <v/>
      </c>
    </row>
    <row r="7504">
      <c r="A7504">
        <f>'DATA DASH'!A7504</f>
        <v/>
      </c>
      <c r="B7504">
        <f>'DATA DASH'!B7504</f>
        <v/>
      </c>
      <c r="C7504">
        <f>'DATA DASH'!C7504</f>
        <v/>
      </c>
      <c r="D7504">
        <f>'DATA DASH'!D7504</f>
        <v/>
      </c>
      <c r="E7504">
        <f>'DATA DASH'!E7504</f>
        <v/>
      </c>
      <c r="F7504">
        <f>'DATA DASH'!F7504</f>
        <v/>
      </c>
      <c r="G7504">
        <f>'DATA DASH'!G7504</f>
        <v/>
      </c>
      <c r="H7504">
        <f>'DATA DASH'!H7504</f>
        <v/>
      </c>
      <c r="I7504">
        <f>'DATA DASH'!I7504</f>
        <v/>
      </c>
      <c r="J7504">
        <f>'DATA DASH'!J7504</f>
        <v/>
      </c>
      <c r="K7504">
        <f>'DATA DASH'!K7504</f>
        <v/>
      </c>
      <c r="L7504">
        <f>'DATA DASH'!L7504</f>
        <v/>
      </c>
      <c r="M7504">
        <f>'DATA DASH'!M7504</f>
        <v/>
      </c>
    </row>
    <row r="7505">
      <c r="A7505">
        <f>'DATA DASH'!A7505</f>
        <v/>
      </c>
      <c r="B7505">
        <f>'DATA DASH'!B7505</f>
        <v/>
      </c>
      <c r="C7505">
        <f>'DATA DASH'!C7505</f>
        <v/>
      </c>
      <c r="D7505">
        <f>'DATA DASH'!D7505</f>
        <v/>
      </c>
      <c r="E7505">
        <f>'DATA DASH'!E7505</f>
        <v/>
      </c>
      <c r="F7505">
        <f>'DATA DASH'!F7505</f>
        <v/>
      </c>
      <c r="G7505">
        <f>'DATA DASH'!G7505</f>
        <v/>
      </c>
      <c r="H7505">
        <f>'DATA DASH'!H7505</f>
        <v/>
      </c>
      <c r="I7505">
        <f>'DATA DASH'!I7505</f>
        <v/>
      </c>
      <c r="J7505">
        <f>'DATA DASH'!J7505</f>
        <v/>
      </c>
      <c r="K7505">
        <f>'DATA DASH'!K7505</f>
        <v/>
      </c>
      <c r="L7505">
        <f>'DATA DASH'!L7505</f>
        <v/>
      </c>
      <c r="M7505">
        <f>'DATA DASH'!M7505</f>
        <v/>
      </c>
    </row>
    <row r="7506">
      <c r="A7506">
        <f>'DATA DASH'!A7506</f>
        <v/>
      </c>
      <c r="B7506">
        <f>'DATA DASH'!B7506</f>
        <v/>
      </c>
      <c r="C7506">
        <f>'DATA DASH'!C7506</f>
        <v/>
      </c>
      <c r="D7506">
        <f>'DATA DASH'!D7506</f>
        <v/>
      </c>
      <c r="E7506">
        <f>'DATA DASH'!E7506</f>
        <v/>
      </c>
      <c r="F7506">
        <f>'DATA DASH'!F7506</f>
        <v/>
      </c>
      <c r="G7506">
        <f>'DATA DASH'!G7506</f>
        <v/>
      </c>
      <c r="H7506">
        <f>'DATA DASH'!H7506</f>
        <v/>
      </c>
      <c r="I7506">
        <f>'DATA DASH'!I7506</f>
        <v/>
      </c>
      <c r="J7506">
        <f>'DATA DASH'!J7506</f>
        <v/>
      </c>
      <c r="K7506">
        <f>'DATA DASH'!K7506</f>
        <v/>
      </c>
      <c r="L7506">
        <f>'DATA DASH'!L7506</f>
        <v/>
      </c>
      <c r="M7506">
        <f>'DATA DASH'!M7506</f>
        <v/>
      </c>
    </row>
    <row r="7507">
      <c r="A7507">
        <f>'DATA DASH'!A7507</f>
        <v/>
      </c>
      <c r="B7507">
        <f>'DATA DASH'!B7507</f>
        <v/>
      </c>
      <c r="C7507">
        <f>'DATA DASH'!C7507</f>
        <v/>
      </c>
      <c r="D7507">
        <f>'DATA DASH'!D7507</f>
        <v/>
      </c>
      <c r="E7507">
        <f>'DATA DASH'!E7507</f>
        <v/>
      </c>
      <c r="F7507">
        <f>'DATA DASH'!F7507</f>
        <v/>
      </c>
      <c r="G7507">
        <f>'DATA DASH'!G7507</f>
        <v/>
      </c>
      <c r="H7507">
        <f>'DATA DASH'!H7507</f>
        <v/>
      </c>
      <c r="I7507">
        <f>'DATA DASH'!I7507</f>
        <v/>
      </c>
      <c r="J7507">
        <f>'DATA DASH'!J7507</f>
        <v/>
      </c>
      <c r="K7507">
        <f>'DATA DASH'!K7507</f>
        <v/>
      </c>
      <c r="L7507">
        <f>'DATA DASH'!L7507</f>
        <v/>
      </c>
      <c r="M7507">
        <f>'DATA DASH'!M7507</f>
        <v/>
      </c>
    </row>
    <row r="7508">
      <c r="A7508">
        <f>'DATA DASH'!A7508</f>
        <v/>
      </c>
      <c r="B7508">
        <f>'DATA DASH'!B7508</f>
        <v/>
      </c>
      <c r="C7508">
        <f>'DATA DASH'!C7508</f>
        <v/>
      </c>
      <c r="D7508">
        <f>'DATA DASH'!D7508</f>
        <v/>
      </c>
      <c r="E7508">
        <f>'DATA DASH'!E7508</f>
        <v/>
      </c>
      <c r="F7508">
        <f>'DATA DASH'!F7508</f>
        <v/>
      </c>
      <c r="G7508">
        <f>'DATA DASH'!G7508</f>
        <v/>
      </c>
      <c r="H7508">
        <f>'DATA DASH'!H7508</f>
        <v/>
      </c>
      <c r="I7508">
        <f>'DATA DASH'!I7508</f>
        <v/>
      </c>
      <c r="J7508">
        <f>'DATA DASH'!J7508</f>
        <v/>
      </c>
      <c r="K7508">
        <f>'DATA DASH'!K7508</f>
        <v/>
      </c>
      <c r="L7508">
        <f>'DATA DASH'!L7508</f>
        <v/>
      </c>
      <c r="M7508">
        <f>'DATA DASH'!M7508</f>
        <v/>
      </c>
    </row>
    <row r="7509">
      <c r="A7509">
        <f>'DATA DASH'!A7509</f>
        <v/>
      </c>
      <c r="B7509">
        <f>'DATA DASH'!B7509</f>
        <v/>
      </c>
      <c r="C7509">
        <f>'DATA DASH'!C7509</f>
        <v/>
      </c>
      <c r="D7509">
        <f>'DATA DASH'!D7509</f>
        <v/>
      </c>
      <c r="E7509">
        <f>'DATA DASH'!E7509</f>
        <v/>
      </c>
      <c r="F7509">
        <f>'DATA DASH'!F7509</f>
        <v/>
      </c>
      <c r="G7509">
        <f>'DATA DASH'!G7509</f>
        <v/>
      </c>
      <c r="H7509">
        <f>'DATA DASH'!H7509</f>
        <v/>
      </c>
      <c r="I7509">
        <f>'DATA DASH'!I7509</f>
        <v/>
      </c>
      <c r="J7509">
        <f>'DATA DASH'!J7509</f>
        <v/>
      </c>
      <c r="K7509">
        <f>'DATA DASH'!K7509</f>
        <v/>
      </c>
      <c r="L7509">
        <f>'DATA DASH'!L7509</f>
        <v/>
      </c>
      <c r="M7509">
        <f>'DATA DASH'!M7509</f>
        <v/>
      </c>
    </row>
    <row r="7510">
      <c r="A7510">
        <f>'DATA DASH'!A7510</f>
        <v/>
      </c>
      <c r="B7510">
        <f>'DATA DASH'!B7510</f>
        <v/>
      </c>
      <c r="C7510">
        <f>'DATA DASH'!C7510</f>
        <v/>
      </c>
      <c r="D7510">
        <f>'DATA DASH'!D7510</f>
        <v/>
      </c>
      <c r="E7510">
        <f>'DATA DASH'!E7510</f>
        <v/>
      </c>
      <c r="F7510">
        <f>'DATA DASH'!F7510</f>
        <v/>
      </c>
      <c r="G7510">
        <f>'DATA DASH'!G7510</f>
        <v/>
      </c>
      <c r="H7510">
        <f>'DATA DASH'!H7510</f>
        <v/>
      </c>
      <c r="I7510">
        <f>'DATA DASH'!I7510</f>
        <v/>
      </c>
      <c r="J7510">
        <f>'DATA DASH'!J7510</f>
        <v/>
      </c>
      <c r="K7510">
        <f>'DATA DASH'!K7510</f>
        <v/>
      </c>
      <c r="L7510">
        <f>'DATA DASH'!L7510</f>
        <v/>
      </c>
      <c r="M7510">
        <f>'DATA DASH'!M7510</f>
        <v/>
      </c>
    </row>
    <row r="7511">
      <c r="A7511">
        <f>'DATA DASH'!A7511</f>
        <v/>
      </c>
      <c r="B7511">
        <f>'DATA DASH'!B7511</f>
        <v/>
      </c>
      <c r="C7511">
        <f>'DATA DASH'!C7511</f>
        <v/>
      </c>
      <c r="D7511">
        <f>'DATA DASH'!D7511</f>
        <v/>
      </c>
      <c r="E7511">
        <f>'DATA DASH'!E7511</f>
        <v/>
      </c>
      <c r="F7511">
        <f>'DATA DASH'!F7511</f>
        <v/>
      </c>
      <c r="G7511">
        <f>'DATA DASH'!G7511</f>
        <v/>
      </c>
      <c r="H7511">
        <f>'DATA DASH'!H7511</f>
        <v/>
      </c>
      <c r="I7511">
        <f>'DATA DASH'!I7511</f>
        <v/>
      </c>
      <c r="J7511">
        <f>'DATA DASH'!J7511</f>
        <v/>
      </c>
      <c r="K7511">
        <f>'DATA DASH'!K7511</f>
        <v/>
      </c>
      <c r="L7511">
        <f>'DATA DASH'!L7511</f>
        <v/>
      </c>
      <c r="M7511">
        <f>'DATA DASH'!M7511</f>
        <v/>
      </c>
    </row>
    <row r="7512">
      <c r="A7512">
        <f>'DATA DASH'!A7512</f>
        <v/>
      </c>
      <c r="B7512">
        <f>'DATA DASH'!B7512</f>
        <v/>
      </c>
      <c r="C7512">
        <f>'DATA DASH'!C7512</f>
        <v/>
      </c>
      <c r="D7512">
        <f>'DATA DASH'!D7512</f>
        <v/>
      </c>
      <c r="E7512">
        <f>'DATA DASH'!E7512</f>
        <v/>
      </c>
      <c r="F7512">
        <f>'DATA DASH'!F7512</f>
        <v/>
      </c>
      <c r="G7512">
        <f>'DATA DASH'!G7512</f>
        <v/>
      </c>
      <c r="H7512">
        <f>'DATA DASH'!H7512</f>
        <v/>
      </c>
      <c r="I7512">
        <f>'DATA DASH'!I7512</f>
        <v/>
      </c>
      <c r="J7512">
        <f>'DATA DASH'!J7512</f>
        <v/>
      </c>
      <c r="K7512">
        <f>'DATA DASH'!K7512</f>
        <v/>
      </c>
      <c r="L7512">
        <f>'DATA DASH'!L7512</f>
        <v/>
      </c>
      <c r="M7512">
        <f>'DATA DASH'!M7512</f>
        <v/>
      </c>
    </row>
    <row r="7513">
      <c r="A7513">
        <f>'DATA DASH'!A7513</f>
        <v/>
      </c>
      <c r="B7513">
        <f>'DATA DASH'!B7513</f>
        <v/>
      </c>
      <c r="C7513">
        <f>'DATA DASH'!C7513</f>
        <v/>
      </c>
      <c r="D7513">
        <f>'DATA DASH'!D7513</f>
        <v/>
      </c>
      <c r="E7513">
        <f>'DATA DASH'!E7513</f>
        <v/>
      </c>
      <c r="F7513">
        <f>'DATA DASH'!F7513</f>
        <v/>
      </c>
      <c r="G7513">
        <f>'DATA DASH'!G7513</f>
        <v/>
      </c>
      <c r="H7513">
        <f>'DATA DASH'!H7513</f>
        <v/>
      </c>
      <c r="I7513">
        <f>'DATA DASH'!I7513</f>
        <v/>
      </c>
      <c r="J7513">
        <f>'DATA DASH'!J7513</f>
        <v/>
      </c>
      <c r="K7513">
        <f>'DATA DASH'!K7513</f>
        <v/>
      </c>
      <c r="L7513">
        <f>'DATA DASH'!L7513</f>
        <v/>
      </c>
      <c r="M7513">
        <f>'DATA DASH'!M7513</f>
        <v/>
      </c>
    </row>
    <row r="7514">
      <c r="A7514">
        <f>'DATA DASH'!A7514</f>
        <v/>
      </c>
      <c r="B7514">
        <f>'DATA DASH'!B7514</f>
        <v/>
      </c>
      <c r="C7514">
        <f>'DATA DASH'!C7514</f>
        <v/>
      </c>
      <c r="D7514">
        <f>'DATA DASH'!D7514</f>
        <v/>
      </c>
      <c r="E7514">
        <f>'DATA DASH'!E7514</f>
        <v/>
      </c>
      <c r="F7514">
        <f>'DATA DASH'!F7514</f>
        <v/>
      </c>
      <c r="G7514">
        <f>'DATA DASH'!G7514</f>
        <v/>
      </c>
      <c r="H7514">
        <f>'DATA DASH'!H7514</f>
        <v/>
      </c>
      <c r="I7514">
        <f>'DATA DASH'!I7514</f>
        <v/>
      </c>
      <c r="J7514">
        <f>'DATA DASH'!J7514</f>
        <v/>
      </c>
      <c r="K7514">
        <f>'DATA DASH'!K7514</f>
        <v/>
      </c>
      <c r="L7514">
        <f>'DATA DASH'!L7514</f>
        <v/>
      </c>
      <c r="M7514">
        <f>'DATA DASH'!M7514</f>
        <v/>
      </c>
    </row>
    <row r="7515">
      <c r="A7515">
        <f>'DATA DASH'!A7515</f>
        <v/>
      </c>
      <c r="B7515">
        <f>'DATA DASH'!B7515</f>
        <v/>
      </c>
      <c r="C7515">
        <f>'DATA DASH'!C7515</f>
        <v/>
      </c>
      <c r="D7515">
        <f>'DATA DASH'!D7515</f>
        <v/>
      </c>
      <c r="E7515">
        <f>'DATA DASH'!E7515</f>
        <v/>
      </c>
      <c r="F7515">
        <f>'DATA DASH'!F7515</f>
        <v/>
      </c>
      <c r="G7515">
        <f>'DATA DASH'!G7515</f>
        <v/>
      </c>
      <c r="H7515">
        <f>'DATA DASH'!H7515</f>
        <v/>
      </c>
      <c r="I7515">
        <f>'DATA DASH'!I7515</f>
        <v/>
      </c>
      <c r="J7515">
        <f>'DATA DASH'!J7515</f>
        <v/>
      </c>
      <c r="K7515">
        <f>'DATA DASH'!K7515</f>
        <v/>
      </c>
      <c r="L7515">
        <f>'DATA DASH'!L7515</f>
        <v/>
      </c>
      <c r="M7515">
        <f>'DATA DASH'!M7515</f>
        <v/>
      </c>
    </row>
    <row r="7516">
      <c r="A7516">
        <f>'DATA DASH'!A7516</f>
        <v/>
      </c>
      <c r="B7516">
        <f>'DATA DASH'!B7516</f>
        <v/>
      </c>
      <c r="C7516">
        <f>'DATA DASH'!C7516</f>
        <v/>
      </c>
      <c r="D7516">
        <f>'DATA DASH'!D7516</f>
        <v/>
      </c>
      <c r="E7516">
        <f>'DATA DASH'!E7516</f>
        <v/>
      </c>
      <c r="F7516">
        <f>'DATA DASH'!F7516</f>
        <v/>
      </c>
      <c r="G7516">
        <f>'DATA DASH'!G7516</f>
        <v/>
      </c>
      <c r="H7516">
        <f>'DATA DASH'!H7516</f>
        <v/>
      </c>
      <c r="I7516">
        <f>'DATA DASH'!I7516</f>
        <v/>
      </c>
      <c r="J7516">
        <f>'DATA DASH'!J7516</f>
        <v/>
      </c>
      <c r="K7516">
        <f>'DATA DASH'!K7516</f>
        <v/>
      </c>
      <c r="L7516">
        <f>'DATA DASH'!L7516</f>
        <v/>
      </c>
      <c r="M7516">
        <f>'DATA DASH'!M7516</f>
        <v/>
      </c>
    </row>
    <row r="7517">
      <c r="A7517">
        <f>'DATA DASH'!A7517</f>
        <v/>
      </c>
      <c r="B7517">
        <f>'DATA DASH'!B7517</f>
        <v/>
      </c>
      <c r="C7517">
        <f>'DATA DASH'!C7517</f>
        <v/>
      </c>
      <c r="D7517">
        <f>'DATA DASH'!D7517</f>
        <v/>
      </c>
      <c r="E7517">
        <f>'DATA DASH'!E7517</f>
        <v/>
      </c>
      <c r="F7517">
        <f>'DATA DASH'!F7517</f>
        <v/>
      </c>
      <c r="G7517">
        <f>'DATA DASH'!G7517</f>
        <v/>
      </c>
      <c r="H7517">
        <f>'DATA DASH'!H7517</f>
        <v/>
      </c>
      <c r="I7517">
        <f>'DATA DASH'!I7517</f>
        <v/>
      </c>
      <c r="J7517">
        <f>'DATA DASH'!J7517</f>
        <v/>
      </c>
      <c r="K7517">
        <f>'DATA DASH'!K7517</f>
        <v/>
      </c>
      <c r="L7517">
        <f>'DATA DASH'!L7517</f>
        <v/>
      </c>
      <c r="M7517">
        <f>'DATA DASH'!M7517</f>
        <v/>
      </c>
    </row>
    <row r="7518">
      <c r="A7518">
        <f>'DATA DASH'!A7518</f>
        <v/>
      </c>
      <c r="B7518">
        <f>'DATA DASH'!B7518</f>
        <v/>
      </c>
      <c r="C7518">
        <f>'DATA DASH'!C7518</f>
        <v/>
      </c>
      <c r="D7518">
        <f>'DATA DASH'!D7518</f>
        <v/>
      </c>
      <c r="E7518">
        <f>'DATA DASH'!E7518</f>
        <v/>
      </c>
      <c r="F7518">
        <f>'DATA DASH'!F7518</f>
        <v/>
      </c>
      <c r="G7518">
        <f>'DATA DASH'!G7518</f>
        <v/>
      </c>
      <c r="H7518">
        <f>'DATA DASH'!H7518</f>
        <v/>
      </c>
      <c r="I7518">
        <f>'DATA DASH'!I7518</f>
        <v/>
      </c>
      <c r="J7518">
        <f>'DATA DASH'!J7518</f>
        <v/>
      </c>
      <c r="K7518">
        <f>'DATA DASH'!K7518</f>
        <v/>
      </c>
      <c r="L7518">
        <f>'DATA DASH'!L7518</f>
        <v/>
      </c>
      <c r="M7518">
        <f>'DATA DASH'!M7518</f>
        <v/>
      </c>
    </row>
    <row r="7519">
      <c r="A7519">
        <f>'DATA DASH'!A7519</f>
        <v/>
      </c>
      <c r="B7519">
        <f>'DATA DASH'!B7519</f>
        <v/>
      </c>
      <c r="C7519">
        <f>'DATA DASH'!C7519</f>
        <v/>
      </c>
      <c r="D7519">
        <f>'DATA DASH'!D7519</f>
        <v/>
      </c>
      <c r="E7519">
        <f>'DATA DASH'!E7519</f>
        <v/>
      </c>
      <c r="F7519">
        <f>'DATA DASH'!F7519</f>
        <v/>
      </c>
      <c r="G7519">
        <f>'DATA DASH'!G7519</f>
        <v/>
      </c>
      <c r="H7519">
        <f>'DATA DASH'!H7519</f>
        <v/>
      </c>
      <c r="I7519">
        <f>'DATA DASH'!I7519</f>
        <v/>
      </c>
      <c r="J7519">
        <f>'DATA DASH'!J7519</f>
        <v/>
      </c>
      <c r="K7519">
        <f>'DATA DASH'!K7519</f>
        <v/>
      </c>
      <c r="L7519">
        <f>'DATA DASH'!L7519</f>
        <v/>
      </c>
      <c r="M7519">
        <f>'DATA DASH'!M7519</f>
        <v/>
      </c>
    </row>
    <row r="7520">
      <c r="A7520">
        <f>'DATA DASH'!A7520</f>
        <v/>
      </c>
      <c r="B7520">
        <f>'DATA DASH'!B7520</f>
        <v/>
      </c>
      <c r="C7520">
        <f>'DATA DASH'!C7520</f>
        <v/>
      </c>
      <c r="D7520">
        <f>'DATA DASH'!D7520</f>
        <v/>
      </c>
      <c r="E7520">
        <f>'DATA DASH'!E7520</f>
        <v/>
      </c>
      <c r="F7520">
        <f>'DATA DASH'!F7520</f>
        <v/>
      </c>
      <c r="G7520">
        <f>'DATA DASH'!G7520</f>
        <v/>
      </c>
      <c r="H7520">
        <f>'DATA DASH'!H7520</f>
        <v/>
      </c>
      <c r="I7520">
        <f>'DATA DASH'!I7520</f>
        <v/>
      </c>
      <c r="J7520">
        <f>'DATA DASH'!J7520</f>
        <v/>
      </c>
      <c r="K7520">
        <f>'DATA DASH'!K7520</f>
        <v/>
      </c>
      <c r="L7520">
        <f>'DATA DASH'!L7520</f>
        <v/>
      </c>
      <c r="M7520">
        <f>'DATA DASH'!M7520</f>
        <v/>
      </c>
    </row>
    <row r="7521">
      <c r="A7521">
        <f>'DATA DASH'!A7521</f>
        <v/>
      </c>
      <c r="B7521">
        <f>'DATA DASH'!B7521</f>
        <v/>
      </c>
      <c r="C7521">
        <f>'DATA DASH'!C7521</f>
        <v/>
      </c>
      <c r="D7521">
        <f>'DATA DASH'!D7521</f>
        <v/>
      </c>
      <c r="E7521">
        <f>'DATA DASH'!E7521</f>
        <v/>
      </c>
      <c r="F7521">
        <f>'DATA DASH'!F7521</f>
        <v/>
      </c>
      <c r="G7521">
        <f>'DATA DASH'!G7521</f>
        <v/>
      </c>
      <c r="H7521">
        <f>'DATA DASH'!H7521</f>
        <v/>
      </c>
      <c r="I7521">
        <f>'DATA DASH'!I7521</f>
        <v/>
      </c>
      <c r="J7521">
        <f>'DATA DASH'!J7521</f>
        <v/>
      </c>
      <c r="K7521">
        <f>'DATA DASH'!K7521</f>
        <v/>
      </c>
      <c r="L7521">
        <f>'DATA DASH'!L7521</f>
        <v/>
      </c>
      <c r="M7521">
        <f>'DATA DASH'!M7521</f>
        <v/>
      </c>
    </row>
    <row r="7522">
      <c r="A7522">
        <f>'DATA DASH'!A7522</f>
        <v/>
      </c>
      <c r="B7522">
        <f>'DATA DASH'!B7522</f>
        <v/>
      </c>
      <c r="C7522">
        <f>'DATA DASH'!C7522</f>
        <v/>
      </c>
      <c r="D7522">
        <f>'DATA DASH'!D7522</f>
        <v/>
      </c>
      <c r="E7522">
        <f>'DATA DASH'!E7522</f>
        <v/>
      </c>
      <c r="F7522">
        <f>'DATA DASH'!F7522</f>
        <v/>
      </c>
      <c r="G7522">
        <f>'DATA DASH'!G7522</f>
        <v/>
      </c>
      <c r="H7522">
        <f>'DATA DASH'!H7522</f>
        <v/>
      </c>
      <c r="I7522">
        <f>'DATA DASH'!I7522</f>
        <v/>
      </c>
      <c r="J7522">
        <f>'DATA DASH'!J7522</f>
        <v/>
      </c>
      <c r="K7522">
        <f>'DATA DASH'!K7522</f>
        <v/>
      </c>
      <c r="L7522">
        <f>'DATA DASH'!L7522</f>
        <v/>
      </c>
      <c r="M7522">
        <f>'DATA DASH'!M7522</f>
        <v/>
      </c>
    </row>
    <row r="7523">
      <c r="A7523">
        <f>'DATA DASH'!A7523</f>
        <v/>
      </c>
      <c r="B7523">
        <f>'DATA DASH'!B7523</f>
        <v/>
      </c>
      <c r="C7523">
        <f>'DATA DASH'!C7523</f>
        <v/>
      </c>
      <c r="D7523">
        <f>'DATA DASH'!D7523</f>
        <v/>
      </c>
      <c r="E7523">
        <f>'DATA DASH'!E7523</f>
        <v/>
      </c>
      <c r="F7523">
        <f>'DATA DASH'!F7523</f>
        <v/>
      </c>
      <c r="G7523">
        <f>'DATA DASH'!G7523</f>
        <v/>
      </c>
      <c r="H7523">
        <f>'DATA DASH'!H7523</f>
        <v/>
      </c>
      <c r="I7523">
        <f>'DATA DASH'!I7523</f>
        <v/>
      </c>
      <c r="J7523">
        <f>'DATA DASH'!J7523</f>
        <v/>
      </c>
      <c r="K7523">
        <f>'DATA DASH'!K7523</f>
        <v/>
      </c>
      <c r="L7523">
        <f>'DATA DASH'!L7523</f>
        <v/>
      </c>
      <c r="M7523">
        <f>'DATA DASH'!M7523</f>
        <v/>
      </c>
    </row>
    <row r="7524">
      <c r="A7524">
        <f>'DATA DASH'!A7524</f>
        <v/>
      </c>
      <c r="B7524">
        <f>'DATA DASH'!B7524</f>
        <v/>
      </c>
      <c r="C7524">
        <f>'DATA DASH'!C7524</f>
        <v/>
      </c>
      <c r="D7524">
        <f>'DATA DASH'!D7524</f>
        <v/>
      </c>
      <c r="E7524">
        <f>'DATA DASH'!E7524</f>
        <v/>
      </c>
      <c r="F7524">
        <f>'DATA DASH'!F7524</f>
        <v/>
      </c>
      <c r="G7524">
        <f>'DATA DASH'!G7524</f>
        <v/>
      </c>
      <c r="H7524">
        <f>'DATA DASH'!H7524</f>
        <v/>
      </c>
      <c r="I7524">
        <f>'DATA DASH'!I7524</f>
        <v/>
      </c>
      <c r="J7524">
        <f>'DATA DASH'!J7524</f>
        <v/>
      </c>
      <c r="K7524">
        <f>'DATA DASH'!K7524</f>
        <v/>
      </c>
      <c r="L7524">
        <f>'DATA DASH'!L7524</f>
        <v/>
      </c>
      <c r="M7524">
        <f>'DATA DASH'!M7524</f>
        <v/>
      </c>
    </row>
    <row r="7525">
      <c r="A7525">
        <f>'DATA DASH'!A7525</f>
        <v/>
      </c>
      <c r="B7525">
        <f>'DATA DASH'!B7525</f>
        <v/>
      </c>
      <c r="C7525">
        <f>'DATA DASH'!C7525</f>
        <v/>
      </c>
      <c r="D7525">
        <f>'DATA DASH'!D7525</f>
        <v/>
      </c>
      <c r="E7525">
        <f>'DATA DASH'!E7525</f>
        <v/>
      </c>
      <c r="F7525">
        <f>'DATA DASH'!F7525</f>
        <v/>
      </c>
      <c r="G7525">
        <f>'DATA DASH'!G7525</f>
        <v/>
      </c>
      <c r="H7525">
        <f>'DATA DASH'!H7525</f>
        <v/>
      </c>
      <c r="I7525">
        <f>'DATA DASH'!I7525</f>
        <v/>
      </c>
      <c r="J7525">
        <f>'DATA DASH'!J7525</f>
        <v/>
      </c>
      <c r="K7525">
        <f>'DATA DASH'!K7525</f>
        <v/>
      </c>
      <c r="L7525">
        <f>'DATA DASH'!L7525</f>
        <v/>
      </c>
      <c r="M7525">
        <f>'DATA DASH'!M7525</f>
        <v/>
      </c>
    </row>
    <row r="7526">
      <c r="A7526">
        <f>'DATA DASH'!A7526</f>
        <v/>
      </c>
      <c r="B7526">
        <f>'DATA DASH'!B7526</f>
        <v/>
      </c>
      <c r="C7526">
        <f>'DATA DASH'!C7526</f>
        <v/>
      </c>
      <c r="D7526">
        <f>'DATA DASH'!D7526</f>
        <v/>
      </c>
      <c r="E7526">
        <f>'DATA DASH'!E7526</f>
        <v/>
      </c>
      <c r="F7526">
        <f>'DATA DASH'!F7526</f>
        <v/>
      </c>
      <c r="G7526">
        <f>'DATA DASH'!G7526</f>
        <v/>
      </c>
      <c r="H7526">
        <f>'DATA DASH'!H7526</f>
        <v/>
      </c>
      <c r="I7526">
        <f>'DATA DASH'!I7526</f>
        <v/>
      </c>
      <c r="J7526">
        <f>'DATA DASH'!J7526</f>
        <v/>
      </c>
      <c r="K7526">
        <f>'DATA DASH'!K7526</f>
        <v/>
      </c>
      <c r="L7526">
        <f>'DATA DASH'!L7526</f>
        <v/>
      </c>
      <c r="M7526">
        <f>'DATA DASH'!M7526</f>
        <v/>
      </c>
    </row>
    <row r="7527">
      <c r="A7527">
        <f>'DATA DASH'!A7527</f>
        <v/>
      </c>
      <c r="B7527">
        <f>'DATA DASH'!B7527</f>
        <v/>
      </c>
      <c r="C7527">
        <f>'DATA DASH'!C7527</f>
        <v/>
      </c>
      <c r="D7527">
        <f>'DATA DASH'!D7527</f>
        <v/>
      </c>
      <c r="E7527">
        <f>'DATA DASH'!E7527</f>
        <v/>
      </c>
      <c r="F7527">
        <f>'DATA DASH'!F7527</f>
        <v/>
      </c>
      <c r="G7527">
        <f>'DATA DASH'!G7527</f>
        <v/>
      </c>
      <c r="H7527">
        <f>'DATA DASH'!H7527</f>
        <v/>
      </c>
      <c r="I7527">
        <f>'DATA DASH'!I7527</f>
        <v/>
      </c>
      <c r="J7527">
        <f>'DATA DASH'!J7527</f>
        <v/>
      </c>
      <c r="K7527">
        <f>'DATA DASH'!K7527</f>
        <v/>
      </c>
      <c r="L7527">
        <f>'DATA DASH'!L7527</f>
        <v/>
      </c>
      <c r="M7527">
        <f>'DATA DASH'!M7527</f>
        <v/>
      </c>
    </row>
    <row r="7528">
      <c r="A7528">
        <f>'DATA DASH'!A7528</f>
        <v/>
      </c>
      <c r="B7528">
        <f>'DATA DASH'!B7528</f>
        <v/>
      </c>
      <c r="C7528">
        <f>'DATA DASH'!C7528</f>
        <v/>
      </c>
      <c r="D7528">
        <f>'DATA DASH'!D7528</f>
        <v/>
      </c>
      <c r="E7528">
        <f>'DATA DASH'!E7528</f>
        <v/>
      </c>
      <c r="F7528">
        <f>'DATA DASH'!F7528</f>
        <v/>
      </c>
      <c r="G7528">
        <f>'DATA DASH'!G7528</f>
        <v/>
      </c>
      <c r="H7528">
        <f>'DATA DASH'!H7528</f>
        <v/>
      </c>
      <c r="I7528">
        <f>'DATA DASH'!I7528</f>
        <v/>
      </c>
      <c r="J7528">
        <f>'DATA DASH'!J7528</f>
        <v/>
      </c>
      <c r="K7528">
        <f>'DATA DASH'!K7528</f>
        <v/>
      </c>
      <c r="L7528">
        <f>'DATA DASH'!L7528</f>
        <v/>
      </c>
      <c r="M7528">
        <f>'DATA DASH'!M7528</f>
        <v/>
      </c>
    </row>
    <row r="7529">
      <c r="A7529">
        <f>'DATA DASH'!A7529</f>
        <v/>
      </c>
      <c r="B7529">
        <f>'DATA DASH'!B7529</f>
        <v/>
      </c>
      <c r="C7529">
        <f>'DATA DASH'!C7529</f>
        <v/>
      </c>
      <c r="D7529">
        <f>'DATA DASH'!D7529</f>
        <v/>
      </c>
      <c r="E7529">
        <f>'DATA DASH'!E7529</f>
        <v/>
      </c>
      <c r="F7529">
        <f>'DATA DASH'!F7529</f>
        <v/>
      </c>
      <c r="G7529">
        <f>'DATA DASH'!G7529</f>
        <v/>
      </c>
      <c r="H7529">
        <f>'DATA DASH'!H7529</f>
        <v/>
      </c>
      <c r="I7529">
        <f>'DATA DASH'!I7529</f>
        <v/>
      </c>
      <c r="J7529">
        <f>'DATA DASH'!J7529</f>
        <v/>
      </c>
      <c r="K7529">
        <f>'DATA DASH'!K7529</f>
        <v/>
      </c>
      <c r="L7529">
        <f>'DATA DASH'!L7529</f>
        <v/>
      </c>
      <c r="M7529">
        <f>'DATA DASH'!M7529</f>
        <v/>
      </c>
    </row>
    <row r="7530">
      <c r="A7530">
        <f>'DATA DASH'!A7530</f>
        <v/>
      </c>
      <c r="B7530">
        <f>'DATA DASH'!B7530</f>
        <v/>
      </c>
      <c r="C7530">
        <f>'DATA DASH'!C7530</f>
        <v/>
      </c>
      <c r="D7530">
        <f>'DATA DASH'!D7530</f>
        <v/>
      </c>
      <c r="E7530">
        <f>'DATA DASH'!E7530</f>
        <v/>
      </c>
      <c r="F7530">
        <f>'DATA DASH'!F7530</f>
        <v/>
      </c>
      <c r="G7530">
        <f>'DATA DASH'!G7530</f>
        <v/>
      </c>
      <c r="H7530">
        <f>'DATA DASH'!H7530</f>
        <v/>
      </c>
      <c r="I7530">
        <f>'DATA DASH'!I7530</f>
        <v/>
      </c>
      <c r="J7530">
        <f>'DATA DASH'!J7530</f>
        <v/>
      </c>
      <c r="K7530">
        <f>'DATA DASH'!K7530</f>
        <v/>
      </c>
      <c r="L7530">
        <f>'DATA DASH'!L7530</f>
        <v/>
      </c>
      <c r="M7530">
        <f>'DATA DASH'!M7530</f>
        <v/>
      </c>
    </row>
    <row r="7531">
      <c r="A7531">
        <f>'DATA DASH'!A7531</f>
        <v/>
      </c>
      <c r="B7531">
        <f>'DATA DASH'!B7531</f>
        <v/>
      </c>
      <c r="C7531">
        <f>'DATA DASH'!C7531</f>
        <v/>
      </c>
      <c r="D7531">
        <f>'DATA DASH'!D7531</f>
        <v/>
      </c>
      <c r="E7531">
        <f>'DATA DASH'!E7531</f>
        <v/>
      </c>
      <c r="F7531">
        <f>'DATA DASH'!F7531</f>
        <v/>
      </c>
      <c r="G7531">
        <f>'DATA DASH'!G7531</f>
        <v/>
      </c>
      <c r="H7531">
        <f>'DATA DASH'!H7531</f>
        <v/>
      </c>
      <c r="I7531">
        <f>'DATA DASH'!I7531</f>
        <v/>
      </c>
      <c r="J7531">
        <f>'DATA DASH'!J7531</f>
        <v/>
      </c>
      <c r="K7531">
        <f>'DATA DASH'!K7531</f>
        <v/>
      </c>
      <c r="L7531">
        <f>'DATA DASH'!L7531</f>
        <v/>
      </c>
      <c r="M7531">
        <f>'DATA DASH'!M7531</f>
        <v/>
      </c>
    </row>
    <row r="7532">
      <c r="A7532">
        <f>'DATA DASH'!A7532</f>
        <v/>
      </c>
      <c r="B7532">
        <f>'DATA DASH'!B7532</f>
        <v/>
      </c>
      <c r="C7532">
        <f>'DATA DASH'!C7532</f>
        <v/>
      </c>
      <c r="D7532">
        <f>'DATA DASH'!D7532</f>
        <v/>
      </c>
      <c r="E7532">
        <f>'DATA DASH'!E7532</f>
        <v/>
      </c>
      <c r="F7532">
        <f>'DATA DASH'!F7532</f>
        <v/>
      </c>
      <c r="G7532">
        <f>'DATA DASH'!G7532</f>
        <v/>
      </c>
      <c r="H7532">
        <f>'DATA DASH'!H7532</f>
        <v/>
      </c>
      <c r="I7532">
        <f>'DATA DASH'!I7532</f>
        <v/>
      </c>
      <c r="J7532">
        <f>'DATA DASH'!J7532</f>
        <v/>
      </c>
      <c r="K7532">
        <f>'DATA DASH'!K7532</f>
        <v/>
      </c>
      <c r="L7532">
        <f>'DATA DASH'!L7532</f>
        <v/>
      </c>
      <c r="M7532">
        <f>'DATA DASH'!M7532</f>
        <v/>
      </c>
    </row>
    <row r="7533">
      <c r="A7533">
        <f>'DATA DASH'!A7533</f>
        <v/>
      </c>
      <c r="B7533">
        <f>'DATA DASH'!B7533</f>
        <v/>
      </c>
      <c r="C7533">
        <f>'DATA DASH'!C7533</f>
        <v/>
      </c>
      <c r="D7533">
        <f>'DATA DASH'!D7533</f>
        <v/>
      </c>
      <c r="E7533">
        <f>'DATA DASH'!E7533</f>
        <v/>
      </c>
      <c r="F7533">
        <f>'DATA DASH'!F7533</f>
        <v/>
      </c>
      <c r="G7533">
        <f>'DATA DASH'!G7533</f>
        <v/>
      </c>
      <c r="H7533">
        <f>'DATA DASH'!H7533</f>
        <v/>
      </c>
      <c r="I7533">
        <f>'DATA DASH'!I7533</f>
        <v/>
      </c>
      <c r="J7533">
        <f>'DATA DASH'!J7533</f>
        <v/>
      </c>
      <c r="K7533">
        <f>'DATA DASH'!K7533</f>
        <v/>
      </c>
      <c r="L7533">
        <f>'DATA DASH'!L7533</f>
        <v/>
      </c>
      <c r="M7533">
        <f>'DATA DASH'!M7533</f>
        <v/>
      </c>
    </row>
    <row r="7534">
      <c r="A7534">
        <f>'DATA DASH'!A7534</f>
        <v/>
      </c>
      <c r="B7534">
        <f>'DATA DASH'!B7534</f>
        <v/>
      </c>
      <c r="C7534">
        <f>'DATA DASH'!C7534</f>
        <v/>
      </c>
      <c r="D7534">
        <f>'DATA DASH'!D7534</f>
        <v/>
      </c>
      <c r="E7534">
        <f>'DATA DASH'!E7534</f>
        <v/>
      </c>
      <c r="F7534">
        <f>'DATA DASH'!F7534</f>
        <v/>
      </c>
      <c r="G7534">
        <f>'DATA DASH'!G7534</f>
        <v/>
      </c>
      <c r="H7534">
        <f>'DATA DASH'!H7534</f>
        <v/>
      </c>
      <c r="I7534">
        <f>'DATA DASH'!I7534</f>
        <v/>
      </c>
      <c r="J7534">
        <f>'DATA DASH'!J7534</f>
        <v/>
      </c>
      <c r="K7534">
        <f>'DATA DASH'!K7534</f>
        <v/>
      </c>
      <c r="L7534">
        <f>'DATA DASH'!L7534</f>
        <v/>
      </c>
      <c r="M7534">
        <f>'DATA DASH'!M7534</f>
        <v/>
      </c>
    </row>
    <row r="7535">
      <c r="A7535">
        <f>'DATA DASH'!A7535</f>
        <v/>
      </c>
      <c r="B7535">
        <f>'DATA DASH'!B7535</f>
        <v/>
      </c>
      <c r="C7535">
        <f>'DATA DASH'!C7535</f>
        <v/>
      </c>
      <c r="D7535">
        <f>'DATA DASH'!D7535</f>
        <v/>
      </c>
      <c r="E7535">
        <f>'DATA DASH'!E7535</f>
        <v/>
      </c>
      <c r="F7535">
        <f>'DATA DASH'!F7535</f>
        <v/>
      </c>
      <c r="G7535">
        <f>'DATA DASH'!G7535</f>
        <v/>
      </c>
      <c r="H7535">
        <f>'DATA DASH'!H7535</f>
        <v/>
      </c>
      <c r="I7535">
        <f>'DATA DASH'!I7535</f>
        <v/>
      </c>
      <c r="J7535">
        <f>'DATA DASH'!J7535</f>
        <v/>
      </c>
      <c r="K7535">
        <f>'DATA DASH'!K7535</f>
        <v/>
      </c>
      <c r="L7535">
        <f>'DATA DASH'!L7535</f>
        <v/>
      </c>
      <c r="M7535">
        <f>'DATA DASH'!M7535</f>
        <v/>
      </c>
    </row>
    <row r="7536">
      <c r="A7536">
        <f>'DATA DASH'!A7536</f>
        <v/>
      </c>
      <c r="B7536">
        <f>'DATA DASH'!B7536</f>
        <v/>
      </c>
      <c r="C7536">
        <f>'DATA DASH'!C7536</f>
        <v/>
      </c>
      <c r="D7536">
        <f>'DATA DASH'!D7536</f>
        <v/>
      </c>
      <c r="E7536">
        <f>'DATA DASH'!E7536</f>
        <v/>
      </c>
      <c r="F7536">
        <f>'DATA DASH'!F7536</f>
        <v/>
      </c>
      <c r="G7536">
        <f>'DATA DASH'!G7536</f>
        <v/>
      </c>
      <c r="H7536">
        <f>'DATA DASH'!H7536</f>
        <v/>
      </c>
      <c r="I7536">
        <f>'DATA DASH'!I7536</f>
        <v/>
      </c>
      <c r="J7536">
        <f>'DATA DASH'!J7536</f>
        <v/>
      </c>
      <c r="K7536">
        <f>'DATA DASH'!K7536</f>
        <v/>
      </c>
      <c r="L7536">
        <f>'DATA DASH'!L7536</f>
        <v/>
      </c>
      <c r="M7536">
        <f>'DATA DASH'!M7536</f>
        <v/>
      </c>
    </row>
    <row r="7537">
      <c r="A7537">
        <f>'DATA DASH'!A7537</f>
        <v/>
      </c>
      <c r="B7537">
        <f>'DATA DASH'!B7537</f>
        <v/>
      </c>
      <c r="C7537">
        <f>'DATA DASH'!C7537</f>
        <v/>
      </c>
      <c r="D7537">
        <f>'DATA DASH'!D7537</f>
        <v/>
      </c>
      <c r="E7537">
        <f>'DATA DASH'!E7537</f>
        <v/>
      </c>
      <c r="F7537">
        <f>'DATA DASH'!F7537</f>
        <v/>
      </c>
      <c r="G7537">
        <f>'DATA DASH'!G7537</f>
        <v/>
      </c>
      <c r="H7537">
        <f>'DATA DASH'!H7537</f>
        <v/>
      </c>
      <c r="I7537">
        <f>'DATA DASH'!I7537</f>
        <v/>
      </c>
      <c r="J7537">
        <f>'DATA DASH'!J7537</f>
        <v/>
      </c>
      <c r="K7537">
        <f>'DATA DASH'!K7537</f>
        <v/>
      </c>
      <c r="L7537">
        <f>'DATA DASH'!L7537</f>
        <v/>
      </c>
      <c r="M7537">
        <f>'DATA DASH'!M7537</f>
        <v/>
      </c>
    </row>
    <row r="7538">
      <c r="A7538">
        <f>'DATA DASH'!A7538</f>
        <v/>
      </c>
      <c r="B7538">
        <f>'DATA DASH'!B7538</f>
        <v/>
      </c>
      <c r="C7538">
        <f>'DATA DASH'!C7538</f>
        <v/>
      </c>
      <c r="D7538">
        <f>'DATA DASH'!D7538</f>
        <v/>
      </c>
      <c r="E7538">
        <f>'DATA DASH'!E7538</f>
        <v/>
      </c>
      <c r="F7538">
        <f>'DATA DASH'!F7538</f>
        <v/>
      </c>
      <c r="G7538">
        <f>'DATA DASH'!G7538</f>
        <v/>
      </c>
      <c r="H7538">
        <f>'DATA DASH'!H7538</f>
        <v/>
      </c>
      <c r="I7538">
        <f>'DATA DASH'!I7538</f>
        <v/>
      </c>
      <c r="J7538">
        <f>'DATA DASH'!J7538</f>
        <v/>
      </c>
      <c r="K7538">
        <f>'DATA DASH'!K7538</f>
        <v/>
      </c>
      <c r="L7538">
        <f>'DATA DASH'!L7538</f>
        <v/>
      </c>
      <c r="M7538">
        <f>'DATA DASH'!M7538</f>
        <v/>
      </c>
    </row>
    <row r="7539">
      <c r="A7539">
        <f>'DATA DASH'!A7539</f>
        <v/>
      </c>
      <c r="B7539">
        <f>'DATA DASH'!B7539</f>
        <v/>
      </c>
      <c r="C7539">
        <f>'DATA DASH'!C7539</f>
        <v/>
      </c>
      <c r="D7539">
        <f>'DATA DASH'!D7539</f>
        <v/>
      </c>
      <c r="E7539">
        <f>'DATA DASH'!E7539</f>
        <v/>
      </c>
      <c r="F7539">
        <f>'DATA DASH'!F7539</f>
        <v/>
      </c>
      <c r="G7539">
        <f>'DATA DASH'!G7539</f>
        <v/>
      </c>
      <c r="H7539">
        <f>'DATA DASH'!H7539</f>
        <v/>
      </c>
      <c r="I7539">
        <f>'DATA DASH'!I7539</f>
        <v/>
      </c>
      <c r="J7539">
        <f>'DATA DASH'!J7539</f>
        <v/>
      </c>
      <c r="K7539">
        <f>'DATA DASH'!K7539</f>
        <v/>
      </c>
      <c r="L7539">
        <f>'DATA DASH'!L7539</f>
        <v/>
      </c>
      <c r="M7539">
        <f>'DATA DASH'!M7539</f>
        <v/>
      </c>
    </row>
    <row r="7540">
      <c r="A7540">
        <f>'DATA DASH'!A7540</f>
        <v/>
      </c>
      <c r="B7540">
        <f>'DATA DASH'!B7540</f>
        <v/>
      </c>
      <c r="C7540">
        <f>'DATA DASH'!C7540</f>
        <v/>
      </c>
      <c r="D7540">
        <f>'DATA DASH'!D7540</f>
        <v/>
      </c>
      <c r="E7540">
        <f>'DATA DASH'!E7540</f>
        <v/>
      </c>
      <c r="F7540">
        <f>'DATA DASH'!F7540</f>
        <v/>
      </c>
      <c r="G7540">
        <f>'DATA DASH'!G7540</f>
        <v/>
      </c>
      <c r="H7540">
        <f>'DATA DASH'!H7540</f>
        <v/>
      </c>
      <c r="I7540">
        <f>'DATA DASH'!I7540</f>
        <v/>
      </c>
      <c r="J7540">
        <f>'DATA DASH'!J7540</f>
        <v/>
      </c>
      <c r="K7540">
        <f>'DATA DASH'!K7540</f>
        <v/>
      </c>
      <c r="L7540">
        <f>'DATA DASH'!L7540</f>
        <v/>
      </c>
      <c r="M7540">
        <f>'DATA DASH'!M7540</f>
        <v/>
      </c>
    </row>
    <row r="7541">
      <c r="A7541">
        <f>'DATA DASH'!A7541</f>
        <v/>
      </c>
      <c r="B7541">
        <f>'DATA DASH'!B7541</f>
        <v/>
      </c>
      <c r="C7541">
        <f>'DATA DASH'!C7541</f>
        <v/>
      </c>
      <c r="D7541">
        <f>'DATA DASH'!D7541</f>
        <v/>
      </c>
      <c r="E7541">
        <f>'DATA DASH'!E7541</f>
        <v/>
      </c>
      <c r="F7541">
        <f>'DATA DASH'!F7541</f>
        <v/>
      </c>
      <c r="G7541">
        <f>'DATA DASH'!G7541</f>
        <v/>
      </c>
      <c r="H7541">
        <f>'DATA DASH'!H7541</f>
        <v/>
      </c>
      <c r="I7541">
        <f>'DATA DASH'!I7541</f>
        <v/>
      </c>
      <c r="J7541">
        <f>'DATA DASH'!J7541</f>
        <v/>
      </c>
      <c r="K7541">
        <f>'DATA DASH'!K7541</f>
        <v/>
      </c>
      <c r="L7541">
        <f>'DATA DASH'!L7541</f>
        <v/>
      </c>
      <c r="M7541">
        <f>'DATA DASH'!M7541</f>
        <v/>
      </c>
    </row>
    <row r="7542">
      <c r="A7542">
        <f>'DATA DASH'!A7542</f>
        <v/>
      </c>
      <c r="B7542">
        <f>'DATA DASH'!B7542</f>
        <v/>
      </c>
      <c r="C7542">
        <f>'DATA DASH'!C7542</f>
        <v/>
      </c>
      <c r="D7542">
        <f>'DATA DASH'!D7542</f>
        <v/>
      </c>
      <c r="E7542">
        <f>'DATA DASH'!E7542</f>
        <v/>
      </c>
      <c r="F7542">
        <f>'DATA DASH'!F7542</f>
        <v/>
      </c>
      <c r="G7542">
        <f>'DATA DASH'!G7542</f>
        <v/>
      </c>
      <c r="H7542">
        <f>'DATA DASH'!H7542</f>
        <v/>
      </c>
      <c r="I7542">
        <f>'DATA DASH'!I7542</f>
        <v/>
      </c>
      <c r="J7542">
        <f>'DATA DASH'!J7542</f>
        <v/>
      </c>
      <c r="K7542">
        <f>'DATA DASH'!K7542</f>
        <v/>
      </c>
      <c r="L7542">
        <f>'DATA DASH'!L7542</f>
        <v/>
      </c>
      <c r="M7542">
        <f>'DATA DASH'!M7542</f>
        <v/>
      </c>
    </row>
    <row r="7543">
      <c r="A7543">
        <f>'DATA DASH'!A7543</f>
        <v/>
      </c>
      <c r="B7543">
        <f>'DATA DASH'!B7543</f>
        <v/>
      </c>
      <c r="C7543">
        <f>'DATA DASH'!C7543</f>
        <v/>
      </c>
      <c r="D7543">
        <f>'DATA DASH'!D7543</f>
        <v/>
      </c>
      <c r="E7543">
        <f>'DATA DASH'!E7543</f>
        <v/>
      </c>
      <c r="F7543">
        <f>'DATA DASH'!F7543</f>
        <v/>
      </c>
      <c r="G7543">
        <f>'DATA DASH'!G7543</f>
        <v/>
      </c>
      <c r="H7543">
        <f>'DATA DASH'!H7543</f>
        <v/>
      </c>
      <c r="I7543">
        <f>'DATA DASH'!I7543</f>
        <v/>
      </c>
      <c r="J7543">
        <f>'DATA DASH'!J7543</f>
        <v/>
      </c>
      <c r="K7543">
        <f>'DATA DASH'!K7543</f>
        <v/>
      </c>
      <c r="L7543">
        <f>'DATA DASH'!L7543</f>
        <v/>
      </c>
      <c r="M7543">
        <f>'DATA DASH'!M7543</f>
        <v/>
      </c>
    </row>
    <row r="7544">
      <c r="A7544">
        <f>'DATA DASH'!A7544</f>
        <v/>
      </c>
      <c r="B7544">
        <f>'DATA DASH'!B7544</f>
        <v/>
      </c>
      <c r="C7544">
        <f>'DATA DASH'!C7544</f>
        <v/>
      </c>
      <c r="D7544">
        <f>'DATA DASH'!D7544</f>
        <v/>
      </c>
      <c r="E7544">
        <f>'DATA DASH'!E7544</f>
        <v/>
      </c>
      <c r="F7544">
        <f>'DATA DASH'!F7544</f>
        <v/>
      </c>
      <c r="G7544">
        <f>'DATA DASH'!G7544</f>
        <v/>
      </c>
      <c r="H7544">
        <f>'DATA DASH'!H7544</f>
        <v/>
      </c>
      <c r="I7544">
        <f>'DATA DASH'!I7544</f>
        <v/>
      </c>
      <c r="J7544">
        <f>'DATA DASH'!J7544</f>
        <v/>
      </c>
      <c r="K7544">
        <f>'DATA DASH'!K7544</f>
        <v/>
      </c>
      <c r="L7544">
        <f>'DATA DASH'!L7544</f>
        <v/>
      </c>
      <c r="M7544">
        <f>'DATA DASH'!M7544</f>
        <v/>
      </c>
    </row>
    <row r="7545">
      <c r="A7545">
        <f>'DATA DASH'!A7545</f>
        <v/>
      </c>
      <c r="B7545">
        <f>'DATA DASH'!B7545</f>
        <v/>
      </c>
      <c r="C7545">
        <f>'DATA DASH'!C7545</f>
        <v/>
      </c>
      <c r="D7545">
        <f>'DATA DASH'!D7545</f>
        <v/>
      </c>
      <c r="E7545">
        <f>'DATA DASH'!E7545</f>
        <v/>
      </c>
      <c r="F7545">
        <f>'DATA DASH'!F7545</f>
        <v/>
      </c>
      <c r="G7545">
        <f>'DATA DASH'!G7545</f>
        <v/>
      </c>
      <c r="H7545">
        <f>'DATA DASH'!H7545</f>
        <v/>
      </c>
      <c r="I7545">
        <f>'DATA DASH'!I7545</f>
        <v/>
      </c>
      <c r="J7545">
        <f>'DATA DASH'!J7545</f>
        <v/>
      </c>
      <c r="K7545">
        <f>'DATA DASH'!K7545</f>
        <v/>
      </c>
      <c r="L7545">
        <f>'DATA DASH'!L7545</f>
        <v/>
      </c>
      <c r="M7545">
        <f>'DATA DASH'!M7545</f>
        <v/>
      </c>
    </row>
    <row r="7546">
      <c r="A7546">
        <f>'DATA DASH'!A7546</f>
        <v/>
      </c>
      <c r="B7546">
        <f>'DATA DASH'!B7546</f>
        <v/>
      </c>
      <c r="C7546">
        <f>'DATA DASH'!C7546</f>
        <v/>
      </c>
      <c r="D7546">
        <f>'DATA DASH'!D7546</f>
        <v/>
      </c>
      <c r="E7546">
        <f>'DATA DASH'!E7546</f>
        <v/>
      </c>
      <c r="F7546">
        <f>'DATA DASH'!F7546</f>
        <v/>
      </c>
      <c r="G7546">
        <f>'DATA DASH'!G7546</f>
        <v/>
      </c>
      <c r="H7546">
        <f>'DATA DASH'!H7546</f>
        <v/>
      </c>
      <c r="I7546">
        <f>'DATA DASH'!I7546</f>
        <v/>
      </c>
      <c r="J7546">
        <f>'DATA DASH'!J7546</f>
        <v/>
      </c>
      <c r="K7546">
        <f>'DATA DASH'!K7546</f>
        <v/>
      </c>
      <c r="L7546">
        <f>'DATA DASH'!L7546</f>
        <v/>
      </c>
      <c r="M7546">
        <f>'DATA DASH'!M7546</f>
        <v/>
      </c>
    </row>
    <row r="7547">
      <c r="A7547">
        <f>'DATA DASH'!A7547</f>
        <v/>
      </c>
      <c r="B7547">
        <f>'DATA DASH'!B7547</f>
        <v/>
      </c>
      <c r="C7547">
        <f>'DATA DASH'!C7547</f>
        <v/>
      </c>
      <c r="D7547">
        <f>'DATA DASH'!D7547</f>
        <v/>
      </c>
      <c r="E7547">
        <f>'DATA DASH'!E7547</f>
        <v/>
      </c>
      <c r="F7547">
        <f>'DATA DASH'!F7547</f>
        <v/>
      </c>
      <c r="G7547">
        <f>'DATA DASH'!G7547</f>
        <v/>
      </c>
      <c r="H7547">
        <f>'DATA DASH'!H7547</f>
        <v/>
      </c>
      <c r="I7547">
        <f>'DATA DASH'!I7547</f>
        <v/>
      </c>
      <c r="J7547">
        <f>'DATA DASH'!J7547</f>
        <v/>
      </c>
      <c r="K7547">
        <f>'DATA DASH'!K7547</f>
        <v/>
      </c>
      <c r="L7547">
        <f>'DATA DASH'!L7547</f>
        <v/>
      </c>
      <c r="M7547">
        <f>'DATA DASH'!M7547</f>
        <v/>
      </c>
    </row>
    <row r="7548">
      <c r="A7548">
        <f>'DATA DASH'!A7548</f>
        <v/>
      </c>
      <c r="B7548">
        <f>'DATA DASH'!B7548</f>
        <v/>
      </c>
      <c r="C7548">
        <f>'DATA DASH'!C7548</f>
        <v/>
      </c>
      <c r="D7548">
        <f>'DATA DASH'!D7548</f>
        <v/>
      </c>
      <c r="E7548">
        <f>'DATA DASH'!E7548</f>
        <v/>
      </c>
      <c r="F7548">
        <f>'DATA DASH'!F7548</f>
        <v/>
      </c>
      <c r="G7548">
        <f>'DATA DASH'!G7548</f>
        <v/>
      </c>
      <c r="H7548">
        <f>'DATA DASH'!H7548</f>
        <v/>
      </c>
      <c r="I7548">
        <f>'DATA DASH'!I7548</f>
        <v/>
      </c>
      <c r="J7548">
        <f>'DATA DASH'!J7548</f>
        <v/>
      </c>
      <c r="K7548">
        <f>'DATA DASH'!K7548</f>
        <v/>
      </c>
      <c r="L7548">
        <f>'DATA DASH'!L7548</f>
        <v/>
      </c>
      <c r="M7548">
        <f>'DATA DASH'!M7548</f>
        <v/>
      </c>
    </row>
    <row r="7549">
      <c r="A7549">
        <f>'DATA DASH'!A7549</f>
        <v/>
      </c>
      <c r="B7549">
        <f>'DATA DASH'!B7549</f>
        <v/>
      </c>
      <c r="C7549">
        <f>'DATA DASH'!C7549</f>
        <v/>
      </c>
      <c r="D7549">
        <f>'DATA DASH'!D7549</f>
        <v/>
      </c>
      <c r="E7549">
        <f>'DATA DASH'!E7549</f>
        <v/>
      </c>
      <c r="F7549">
        <f>'DATA DASH'!F7549</f>
        <v/>
      </c>
      <c r="G7549">
        <f>'DATA DASH'!G7549</f>
        <v/>
      </c>
      <c r="H7549">
        <f>'DATA DASH'!H7549</f>
        <v/>
      </c>
      <c r="I7549">
        <f>'DATA DASH'!I7549</f>
        <v/>
      </c>
      <c r="J7549">
        <f>'DATA DASH'!J7549</f>
        <v/>
      </c>
      <c r="K7549">
        <f>'DATA DASH'!K7549</f>
        <v/>
      </c>
      <c r="L7549">
        <f>'DATA DASH'!L7549</f>
        <v/>
      </c>
      <c r="M7549">
        <f>'DATA DASH'!M7549</f>
        <v/>
      </c>
    </row>
    <row r="7550">
      <c r="A7550">
        <f>'DATA DASH'!A7550</f>
        <v/>
      </c>
      <c r="B7550">
        <f>'DATA DASH'!B7550</f>
        <v/>
      </c>
      <c r="C7550">
        <f>'DATA DASH'!C7550</f>
        <v/>
      </c>
      <c r="D7550">
        <f>'DATA DASH'!D7550</f>
        <v/>
      </c>
      <c r="E7550">
        <f>'DATA DASH'!E7550</f>
        <v/>
      </c>
      <c r="F7550">
        <f>'DATA DASH'!F7550</f>
        <v/>
      </c>
      <c r="G7550">
        <f>'DATA DASH'!G7550</f>
        <v/>
      </c>
      <c r="H7550">
        <f>'DATA DASH'!H7550</f>
        <v/>
      </c>
      <c r="I7550">
        <f>'DATA DASH'!I7550</f>
        <v/>
      </c>
      <c r="J7550">
        <f>'DATA DASH'!J7550</f>
        <v/>
      </c>
      <c r="K7550">
        <f>'DATA DASH'!K7550</f>
        <v/>
      </c>
      <c r="L7550">
        <f>'DATA DASH'!L7550</f>
        <v/>
      </c>
      <c r="M7550">
        <f>'DATA DASH'!M7550</f>
        <v/>
      </c>
    </row>
    <row r="7551">
      <c r="A7551">
        <f>'DATA DASH'!A7551</f>
        <v/>
      </c>
      <c r="B7551">
        <f>'DATA DASH'!B7551</f>
        <v/>
      </c>
      <c r="C7551">
        <f>'DATA DASH'!C7551</f>
        <v/>
      </c>
      <c r="D7551">
        <f>'DATA DASH'!D7551</f>
        <v/>
      </c>
      <c r="E7551">
        <f>'DATA DASH'!E7551</f>
        <v/>
      </c>
      <c r="F7551">
        <f>'DATA DASH'!F7551</f>
        <v/>
      </c>
      <c r="G7551">
        <f>'DATA DASH'!G7551</f>
        <v/>
      </c>
      <c r="H7551">
        <f>'DATA DASH'!H7551</f>
        <v/>
      </c>
      <c r="I7551">
        <f>'DATA DASH'!I7551</f>
        <v/>
      </c>
      <c r="J7551">
        <f>'DATA DASH'!J7551</f>
        <v/>
      </c>
      <c r="K7551">
        <f>'DATA DASH'!K7551</f>
        <v/>
      </c>
      <c r="L7551">
        <f>'DATA DASH'!L7551</f>
        <v/>
      </c>
      <c r="M7551">
        <f>'DATA DASH'!M7551</f>
        <v/>
      </c>
    </row>
    <row r="7552">
      <c r="A7552">
        <f>'DATA DASH'!A7552</f>
        <v/>
      </c>
      <c r="B7552">
        <f>'DATA DASH'!B7552</f>
        <v/>
      </c>
      <c r="C7552">
        <f>'DATA DASH'!C7552</f>
        <v/>
      </c>
      <c r="D7552">
        <f>'DATA DASH'!D7552</f>
        <v/>
      </c>
      <c r="E7552">
        <f>'DATA DASH'!E7552</f>
        <v/>
      </c>
      <c r="F7552">
        <f>'DATA DASH'!F7552</f>
        <v/>
      </c>
      <c r="G7552">
        <f>'DATA DASH'!G7552</f>
        <v/>
      </c>
      <c r="H7552">
        <f>'DATA DASH'!H7552</f>
        <v/>
      </c>
      <c r="I7552">
        <f>'DATA DASH'!I7552</f>
        <v/>
      </c>
      <c r="J7552">
        <f>'DATA DASH'!J7552</f>
        <v/>
      </c>
      <c r="K7552">
        <f>'DATA DASH'!K7552</f>
        <v/>
      </c>
      <c r="L7552">
        <f>'DATA DASH'!L7552</f>
        <v/>
      </c>
      <c r="M7552">
        <f>'DATA DASH'!M7552</f>
        <v/>
      </c>
    </row>
    <row r="7553">
      <c r="A7553">
        <f>'DATA DASH'!A7553</f>
        <v/>
      </c>
      <c r="B7553">
        <f>'DATA DASH'!B7553</f>
        <v/>
      </c>
      <c r="C7553">
        <f>'DATA DASH'!C7553</f>
        <v/>
      </c>
      <c r="D7553">
        <f>'DATA DASH'!D7553</f>
        <v/>
      </c>
      <c r="E7553">
        <f>'DATA DASH'!E7553</f>
        <v/>
      </c>
      <c r="F7553">
        <f>'DATA DASH'!F7553</f>
        <v/>
      </c>
      <c r="G7553">
        <f>'DATA DASH'!G7553</f>
        <v/>
      </c>
      <c r="H7553">
        <f>'DATA DASH'!H7553</f>
        <v/>
      </c>
      <c r="I7553">
        <f>'DATA DASH'!I7553</f>
        <v/>
      </c>
      <c r="J7553">
        <f>'DATA DASH'!J7553</f>
        <v/>
      </c>
      <c r="K7553">
        <f>'DATA DASH'!K7553</f>
        <v/>
      </c>
      <c r="L7553">
        <f>'DATA DASH'!L7553</f>
        <v/>
      </c>
      <c r="M7553">
        <f>'DATA DASH'!M7553</f>
        <v/>
      </c>
    </row>
    <row r="7554">
      <c r="A7554">
        <f>'DATA DASH'!A7554</f>
        <v/>
      </c>
      <c r="B7554">
        <f>'DATA DASH'!B7554</f>
        <v/>
      </c>
      <c r="C7554">
        <f>'DATA DASH'!C7554</f>
        <v/>
      </c>
      <c r="D7554">
        <f>'DATA DASH'!D7554</f>
        <v/>
      </c>
      <c r="E7554">
        <f>'DATA DASH'!E7554</f>
        <v/>
      </c>
      <c r="F7554">
        <f>'DATA DASH'!F7554</f>
        <v/>
      </c>
      <c r="G7554">
        <f>'DATA DASH'!G7554</f>
        <v/>
      </c>
      <c r="H7554">
        <f>'DATA DASH'!H7554</f>
        <v/>
      </c>
      <c r="I7554">
        <f>'DATA DASH'!I7554</f>
        <v/>
      </c>
      <c r="J7554">
        <f>'DATA DASH'!J7554</f>
        <v/>
      </c>
      <c r="K7554">
        <f>'DATA DASH'!K7554</f>
        <v/>
      </c>
      <c r="L7554">
        <f>'DATA DASH'!L7554</f>
        <v/>
      </c>
      <c r="M7554">
        <f>'DATA DASH'!M7554</f>
        <v/>
      </c>
    </row>
    <row r="7555">
      <c r="A7555">
        <f>'DATA DASH'!A7555</f>
        <v/>
      </c>
      <c r="B7555">
        <f>'DATA DASH'!B7555</f>
        <v/>
      </c>
      <c r="C7555">
        <f>'DATA DASH'!C7555</f>
        <v/>
      </c>
      <c r="D7555">
        <f>'DATA DASH'!D7555</f>
        <v/>
      </c>
      <c r="E7555">
        <f>'DATA DASH'!E7555</f>
        <v/>
      </c>
      <c r="F7555">
        <f>'DATA DASH'!F7555</f>
        <v/>
      </c>
      <c r="G7555">
        <f>'DATA DASH'!G7555</f>
        <v/>
      </c>
      <c r="H7555">
        <f>'DATA DASH'!H7555</f>
        <v/>
      </c>
      <c r="I7555">
        <f>'DATA DASH'!I7555</f>
        <v/>
      </c>
      <c r="J7555">
        <f>'DATA DASH'!J7555</f>
        <v/>
      </c>
      <c r="K7555">
        <f>'DATA DASH'!K7555</f>
        <v/>
      </c>
      <c r="L7555">
        <f>'DATA DASH'!L7555</f>
        <v/>
      </c>
      <c r="M7555">
        <f>'DATA DASH'!M7555</f>
        <v/>
      </c>
    </row>
    <row r="7556">
      <c r="A7556">
        <f>'DATA DASH'!A7556</f>
        <v/>
      </c>
      <c r="B7556">
        <f>'DATA DASH'!B7556</f>
        <v/>
      </c>
      <c r="C7556">
        <f>'DATA DASH'!C7556</f>
        <v/>
      </c>
      <c r="D7556">
        <f>'DATA DASH'!D7556</f>
        <v/>
      </c>
      <c r="E7556">
        <f>'DATA DASH'!E7556</f>
        <v/>
      </c>
      <c r="F7556">
        <f>'DATA DASH'!F7556</f>
        <v/>
      </c>
      <c r="G7556">
        <f>'DATA DASH'!G7556</f>
        <v/>
      </c>
      <c r="H7556">
        <f>'DATA DASH'!H7556</f>
        <v/>
      </c>
      <c r="I7556">
        <f>'DATA DASH'!I7556</f>
        <v/>
      </c>
      <c r="J7556">
        <f>'DATA DASH'!J7556</f>
        <v/>
      </c>
      <c r="K7556">
        <f>'DATA DASH'!K7556</f>
        <v/>
      </c>
      <c r="L7556">
        <f>'DATA DASH'!L7556</f>
        <v/>
      </c>
      <c r="M7556">
        <f>'DATA DASH'!M7556</f>
        <v/>
      </c>
    </row>
    <row r="7557">
      <c r="A7557">
        <f>'DATA DASH'!A7557</f>
        <v/>
      </c>
      <c r="B7557">
        <f>'DATA DASH'!B7557</f>
        <v/>
      </c>
      <c r="C7557">
        <f>'DATA DASH'!C7557</f>
        <v/>
      </c>
      <c r="D7557">
        <f>'DATA DASH'!D7557</f>
        <v/>
      </c>
      <c r="E7557">
        <f>'DATA DASH'!E7557</f>
        <v/>
      </c>
      <c r="F7557">
        <f>'DATA DASH'!F7557</f>
        <v/>
      </c>
      <c r="G7557">
        <f>'DATA DASH'!G7557</f>
        <v/>
      </c>
      <c r="H7557">
        <f>'DATA DASH'!H7557</f>
        <v/>
      </c>
      <c r="I7557">
        <f>'DATA DASH'!I7557</f>
        <v/>
      </c>
      <c r="J7557">
        <f>'DATA DASH'!J7557</f>
        <v/>
      </c>
      <c r="K7557">
        <f>'DATA DASH'!K7557</f>
        <v/>
      </c>
      <c r="L7557">
        <f>'DATA DASH'!L7557</f>
        <v/>
      </c>
      <c r="M7557">
        <f>'DATA DASH'!M7557</f>
        <v/>
      </c>
    </row>
    <row r="7558">
      <c r="A7558">
        <f>'DATA DASH'!A7558</f>
        <v/>
      </c>
      <c r="B7558">
        <f>'DATA DASH'!B7558</f>
        <v/>
      </c>
      <c r="C7558">
        <f>'DATA DASH'!C7558</f>
        <v/>
      </c>
      <c r="D7558">
        <f>'DATA DASH'!D7558</f>
        <v/>
      </c>
      <c r="E7558">
        <f>'DATA DASH'!E7558</f>
        <v/>
      </c>
      <c r="F7558">
        <f>'DATA DASH'!F7558</f>
        <v/>
      </c>
      <c r="G7558">
        <f>'DATA DASH'!G7558</f>
        <v/>
      </c>
      <c r="H7558">
        <f>'DATA DASH'!H7558</f>
        <v/>
      </c>
      <c r="I7558">
        <f>'DATA DASH'!I7558</f>
        <v/>
      </c>
      <c r="J7558">
        <f>'DATA DASH'!J7558</f>
        <v/>
      </c>
      <c r="K7558">
        <f>'DATA DASH'!K7558</f>
        <v/>
      </c>
      <c r="L7558">
        <f>'DATA DASH'!L7558</f>
        <v/>
      </c>
      <c r="M7558">
        <f>'DATA DASH'!M7558</f>
        <v/>
      </c>
    </row>
    <row r="7559">
      <c r="A7559">
        <f>'DATA DASH'!A7559</f>
        <v/>
      </c>
      <c r="B7559">
        <f>'DATA DASH'!B7559</f>
        <v/>
      </c>
      <c r="C7559">
        <f>'DATA DASH'!C7559</f>
        <v/>
      </c>
      <c r="D7559">
        <f>'DATA DASH'!D7559</f>
        <v/>
      </c>
      <c r="E7559">
        <f>'DATA DASH'!E7559</f>
        <v/>
      </c>
      <c r="F7559">
        <f>'DATA DASH'!F7559</f>
        <v/>
      </c>
      <c r="G7559">
        <f>'DATA DASH'!G7559</f>
        <v/>
      </c>
      <c r="H7559">
        <f>'DATA DASH'!H7559</f>
        <v/>
      </c>
      <c r="I7559">
        <f>'DATA DASH'!I7559</f>
        <v/>
      </c>
      <c r="J7559">
        <f>'DATA DASH'!J7559</f>
        <v/>
      </c>
      <c r="K7559">
        <f>'DATA DASH'!K7559</f>
        <v/>
      </c>
      <c r="L7559">
        <f>'DATA DASH'!L7559</f>
        <v/>
      </c>
      <c r="M7559">
        <f>'DATA DASH'!M7559</f>
        <v/>
      </c>
    </row>
    <row r="7560">
      <c r="A7560">
        <f>'DATA DASH'!A7560</f>
        <v/>
      </c>
      <c r="B7560">
        <f>'DATA DASH'!B7560</f>
        <v/>
      </c>
      <c r="C7560">
        <f>'DATA DASH'!C7560</f>
        <v/>
      </c>
      <c r="D7560">
        <f>'DATA DASH'!D7560</f>
        <v/>
      </c>
      <c r="E7560">
        <f>'DATA DASH'!E7560</f>
        <v/>
      </c>
      <c r="F7560">
        <f>'DATA DASH'!F7560</f>
        <v/>
      </c>
      <c r="G7560">
        <f>'DATA DASH'!G7560</f>
        <v/>
      </c>
      <c r="H7560">
        <f>'DATA DASH'!H7560</f>
        <v/>
      </c>
      <c r="I7560">
        <f>'DATA DASH'!I7560</f>
        <v/>
      </c>
      <c r="J7560">
        <f>'DATA DASH'!J7560</f>
        <v/>
      </c>
      <c r="K7560">
        <f>'DATA DASH'!K7560</f>
        <v/>
      </c>
      <c r="L7560">
        <f>'DATA DASH'!L7560</f>
        <v/>
      </c>
      <c r="M7560">
        <f>'DATA DASH'!M7560</f>
        <v/>
      </c>
    </row>
    <row r="7561">
      <c r="A7561">
        <f>'DATA DASH'!A7561</f>
        <v/>
      </c>
      <c r="B7561">
        <f>'DATA DASH'!B7561</f>
        <v/>
      </c>
      <c r="C7561">
        <f>'DATA DASH'!C7561</f>
        <v/>
      </c>
      <c r="D7561">
        <f>'DATA DASH'!D7561</f>
        <v/>
      </c>
      <c r="E7561">
        <f>'DATA DASH'!E7561</f>
        <v/>
      </c>
      <c r="F7561">
        <f>'DATA DASH'!F7561</f>
        <v/>
      </c>
      <c r="G7561">
        <f>'DATA DASH'!G7561</f>
        <v/>
      </c>
      <c r="H7561">
        <f>'DATA DASH'!H7561</f>
        <v/>
      </c>
      <c r="I7561">
        <f>'DATA DASH'!I7561</f>
        <v/>
      </c>
      <c r="J7561">
        <f>'DATA DASH'!J7561</f>
        <v/>
      </c>
      <c r="K7561">
        <f>'DATA DASH'!K7561</f>
        <v/>
      </c>
      <c r="L7561">
        <f>'DATA DASH'!L7561</f>
        <v/>
      </c>
      <c r="M7561">
        <f>'DATA DASH'!M7561</f>
        <v/>
      </c>
    </row>
    <row r="7562">
      <c r="A7562">
        <f>'DATA DASH'!A7562</f>
        <v/>
      </c>
      <c r="B7562">
        <f>'DATA DASH'!B7562</f>
        <v/>
      </c>
      <c r="C7562">
        <f>'DATA DASH'!C7562</f>
        <v/>
      </c>
      <c r="D7562">
        <f>'DATA DASH'!D7562</f>
        <v/>
      </c>
      <c r="E7562">
        <f>'DATA DASH'!E7562</f>
        <v/>
      </c>
      <c r="F7562">
        <f>'DATA DASH'!F7562</f>
        <v/>
      </c>
      <c r="G7562">
        <f>'DATA DASH'!G7562</f>
        <v/>
      </c>
      <c r="H7562">
        <f>'DATA DASH'!H7562</f>
        <v/>
      </c>
      <c r="I7562">
        <f>'DATA DASH'!I7562</f>
        <v/>
      </c>
      <c r="J7562">
        <f>'DATA DASH'!J7562</f>
        <v/>
      </c>
      <c r="K7562">
        <f>'DATA DASH'!K7562</f>
        <v/>
      </c>
      <c r="L7562">
        <f>'DATA DASH'!L7562</f>
        <v/>
      </c>
      <c r="M7562">
        <f>'DATA DASH'!M7562</f>
        <v/>
      </c>
    </row>
    <row r="7563">
      <c r="A7563">
        <f>'DATA DASH'!A7563</f>
        <v/>
      </c>
      <c r="B7563">
        <f>'DATA DASH'!B7563</f>
        <v/>
      </c>
      <c r="C7563">
        <f>'DATA DASH'!C7563</f>
        <v/>
      </c>
      <c r="D7563">
        <f>'DATA DASH'!D7563</f>
        <v/>
      </c>
      <c r="E7563">
        <f>'DATA DASH'!E7563</f>
        <v/>
      </c>
      <c r="F7563">
        <f>'DATA DASH'!F7563</f>
        <v/>
      </c>
      <c r="G7563">
        <f>'DATA DASH'!G7563</f>
        <v/>
      </c>
      <c r="H7563">
        <f>'DATA DASH'!H7563</f>
        <v/>
      </c>
      <c r="I7563">
        <f>'DATA DASH'!I7563</f>
        <v/>
      </c>
      <c r="J7563">
        <f>'DATA DASH'!J7563</f>
        <v/>
      </c>
      <c r="K7563">
        <f>'DATA DASH'!K7563</f>
        <v/>
      </c>
      <c r="L7563">
        <f>'DATA DASH'!L7563</f>
        <v/>
      </c>
      <c r="M7563">
        <f>'DATA DASH'!M7563</f>
        <v/>
      </c>
    </row>
    <row r="7564">
      <c r="A7564">
        <f>'DATA DASH'!A7564</f>
        <v/>
      </c>
      <c r="B7564">
        <f>'DATA DASH'!B7564</f>
        <v/>
      </c>
      <c r="C7564">
        <f>'DATA DASH'!C7564</f>
        <v/>
      </c>
      <c r="D7564">
        <f>'DATA DASH'!D7564</f>
        <v/>
      </c>
      <c r="E7564">
        <f>'DATA DASH'!E7564</f>
        <v/>
      </c>
      <c r="F7564">
        <f>'DATA DASH'!F7564</f>
        <v/>
      </c>
      <c r="G7564">
        <f>'DATA DASH'!G7564</f>
        <v/>
      </c>
      <c r="H7564">
        <f>'DATA DASH'!H7564</f>
        <v/>
      </c>
      <c r="I7564">
        <f>'DATA DASH'!I7564</f>
        <v/>
      </c>
      <c r="J7564">
        <f>'DATA DASH'!J7564</f>
        <v/>
      </c>
      <c r="K7564">
        <f>'DATA DASH'!K7564</f>
        <v/>
      </c>
      <c r="L7564">
        <f>'DATA DASH'!L7564</f>
        <v/>
      </c>
      <c r="M7564">
        <f>'DATA DASH'!M7564</f>
        <v/>
      </c>
    </row>
    <row r="7565">
      <c r="A7565">
        <f>'DATA DASH'!A7565</f>
        <v/>
      </c>
      <c r="B7565">
        <f>'DATA DASH'!B7565</f>
        <v/>
      </c>
      <c r="C7565">
        <f>'DATA DASH'!C7565</f>
        <v/>
      </c>
      <c r="D7565">
        <f>'DATA DASH'!D7565</f>
        <v/>
      </c>
      <c r="E7565">
        <f>'DATA DASH'!E7565</f>
        <v/>
      </c>
      <c r="F7565">
        <f>'DATA DASH'!F7565</f>
        <v/>
      </c>
      <c r="G7565">
        <f>'DATA DASH'!G7565</f>
        <v/>
      </c>
      <c r="H7565">
        <f>'DATA DASH'!H7565</f>
        <v/>
      </c>
      <c r="I7565">
        <f>'DATA DASH'!I7565</f>
        <v/>
      </c>
      <c r="J7565">
        <f>'DATA DASH'!J7565</f>
        <v/>
      </c>
      <c r="K7565">
        <f>'DATA DASH'!K7565</f>
        <v/>
      </c>
      <c r="L7565">
        <f>'DATA DASH'!L7565</f>
        <v/>
      </c>
      <c r="M7565">
        <f>'DATA DASH'!M7565</f>
        <v/>
      </c>
    </row>
    <row r="7566">
      <c r="A7566">
        <f>'DATA DASH'!A7566</f>
        <v/>
      </c>
      <c r="B7566">
        <f>'DATA DASH'!B7566</f>
        <v/>
      </c>
      <c r="C7566">
        <f>'DATA DASH'!C7566</f>
        <v/>
      </c>
      <c r="D7566">
        <f>'DATA DASH'!D7566</f>
        <v/>
      </c>
      <c r="E7566">
        <f>'DATA DASH'!E7566</f>
        <v/>
      </c>
      <c r="F7566">
        <f>'DATA DASH'!F7566</f>
        <v/>
      </c>
      <c r="G7566">
        <f>'DATA DASH'!G7566</f>
        <v/>
      </c>
      <c r="H7566">
        <f>'DATA DASH'!H7566</f>
        <v/>
      </c>
      <c r="I7566">
        <f>'DATA DASH'!I7566</f>
        <v/>
      </c>
      <c r="J7566">
        <f>'DATA DASH'!J7566</f>
        <v/>
      </c>
      <c r="K7566">
        <f>'DATA DASH'!K7566</f>
        <v/>
      </c>
      <c r="L7566">
        <f>'DATA DASH'!L7566</f>
        <v/>
      </c>
      <c r="M7566">
        <f>'DATA DASH'!M7566</f>
        <v/>
      </c>
    </row>
    <row r="7567">
      <c r="A7567">
        <f>'DATA DASH'!A7567</f>
        <v/>
      </c>
      <c r="B7567">
        <f>'DATA DASH'!B7567</f>
        <v/>
      </c>
      <c r="C7567">
        <f>'DATA DASH'!C7567</f>
        <v/>
      </c>
      <c r="D7567">
        <f>'DATA DASH'!D7567</f>
        <v/>
      </c>
      <c r="E7567">
        <f>'DATA DASH'!E7567</f>
        <v/>
      </c>
      <c r="F7567">
        <f>'DATA DASH'!F7567</f>
        <v/>
      </c>
      <c r="G7567">
        <f>'DATA DASH'!G7567</f>
        <v/>
      </c>
      <c r="H7567">
        <f>'DATA DASH'!H7567</f>
        <v/>
      </c>
      <c r="I7567">
        <f>'DATA DASH'!I7567</f>
        <v/>
      </c>
      <c r="J7567">
        <f>'DATA DASH'!J7567</f>
        <v/>
      </c>
      <c r="K7567">
        <f>'DATA DASH'!K7567</f>
        <v/>
      </c>
      <c r="L7567">
        <f>'DATA DASH'!L7567</f>
        <v/>
      </c>
      <c r="M7567">
        <f>'DATA DASH'!M7567</f>
        <v/>
      </c>
    </row>
    <row r="7568">
      <c r="A7568">
        <f>'DATA DASH'!A7568</f>
        <v/>
      </c>
      <c r="B7568">
        <f>'DATA DASH'!B7568</f>
        <v/>
      </c>
      <c r="C7568">
        <f>'DATA DASH'!C7568</f>
        <v/>
      </c>
      <c r="D7568">
        <f>'DATA DASH'!D7568</f>
        <v/>
      </c>
      <c r="E7568">
        <f>'DATA DASH'!E7568</f>
        <v/>
      </c>
      <c r="F7568">
        <f>'DATA DASH'!F7568</f>
        <v/>
      </c>
      <c r="G7568">
        <f>'DATA DASH'!G7568</f>
        <v/>
      </c>
      <c r="H7568">
        <f>'DATA DASH'!H7568</f>
        <v/>
      </c>
      <c r="I7568">
        <f>'DATA DASH'!I7568</f>
        <v/>
      </c>
      <c r="J7568">
        <f>'DATA DASH'!J7568</f>
        <v/>
      </c>
      <c r="K7568">
        <f>'DATA DASH'!K7568</f>
        <v/>
      </c>
      <c r="L7568">
        <f>'DATA DASH'!L7568</f>
        <v/>
      </c>
      <c r="M7568">
        <f>'DATA DASH'!M7568</f>
        <v/>
      </c>
    </row>
    <row r="7569">
      <c r="A7569">
        <f>'DATA DASH'!A7569</f>
        <v/>
      </c>
      <c r="B7569">
        <f>'DATA DASH'!B7569</f>
        <v/>
      </c>
      <c r="C7569">
        <f>'DATA DASH'!C7569</f>
        <v/>
      </c>
      <c r="D7569">
        <f>'DATA DASH'!D7569</f>
        <v/>
      </c>
      <c r="E7569">
        <f>'DATA DASH'!E7569</f>
        <v/>
      </c>
      <c r="F7569">
        <f>'DATA DASH'!F7569</f>
        <v/>
      </c>
      <c r="G7569">
        <f>'DATA DASH'!G7569</f>
        <v/>
      </c>
      <c r="H7569">
        <f>'DATA DASH'!H7569</f>
        <v/>
      </c>
      <c r="I7569">
        <f>'DATA DASH'!I7569</f>
        <v/>
      </c>
      <c r="J7569">
        <f>'DATA DASH'!J7569</f>
        <v/>
      </c>
      <c r="K7569">
        <f>'DATA DASH'!K7569</f>
        <v/>
      </c>
      <c r="L7569">
        <f>'DATA DASH'!L7569</f>
        <v/>
      </c>
      <c r="M7569">
        <f>'DATA DASH'!M7569</f>
        <v/>
      </c>
    </row>
    <row r="7570">
      <c r="A7570">
        <f>'DATA DASH'!A7570</f>
        <v/>
      </c>
      <c r="B7570">
        <f>'DATA DASH'!B7570</f>
        <v/>
      </c>
      <c r="C7570">
        <f>'DATA DASH'!C7570</f>
        <v/>
      </c>
      <c r="D7570">
        <f>'DATA DASH'!D7570</f>
        <v/>
      </c>
      <c r="E7570">
        <f>'DATA DASH'!E7570</f>
        <v/>
      </c>
      <c r="F7570">
        <f>'DATA DASH'!F7570</f>
        <v/>
      </c>
      <c r="G7570">
        <f>'DATA DASH'!G7570</f>
        <v/>
      </c>
      <c r="H7570">
        <f>'DATA DASH'!H7570</f>
        <v/>
      </c>
      <c r="I7570">
        <f>'DATA DASH'!I7570</f>
        <v/>
      </c>
      <c r="J7570">
        <f>'DATA DASH'!J7570</f>
        <v/>
      </c>
      <c r="K7570">
        <f>'DATA DASH'!K7570</f>
        <v/>
      </c>
      <c r="L7570">
        <f>'DATA DASH'!L7570</f>
        <v/>
      </c>
      <c r="M7570">
        <f>'DATA DASH'!M7570</f>
        <v/>
      </c>
    </row>
    <row r="7571">
      <c r="A7571">
        <f>'DATA DASH'!A7571</f>
        <v/>
      </c>
      <c r="B7571">
        <f>'DATA DASH'!B7571</f>
        <v/>
      </c>
      <c r="C7571">
        <f>'DATA DASH'!C7571</f>
        <v/>
      </c>
      <c r="D7571">
        <f>'DATA DASH'!D7571</f>
        <v/>
      </c>
      <c r="E7571">
        <f>'DATA DASH'!E7571</f>
        <v/>
      </c>
      <c r="F7571">
        <f>'DATA DASH'!F7571</f>
        <v/>
      </c>
      <c r="G7571">
        <f>'DATA DASH'!G7571</f>
        <v/>
      </c>
      <c r="H7571">
        <f>'DATA DASH'!H7571</f>
        <v/>
      </c>
      <c r="I7571">
        <f>'DATA DASH'!I7571</f>
        <v/>
      </c>
      <c r="J7571">
        <f>'DATA DASH'!J7571</f>
        <v/>
      </c>
      <c r="K7571">
        <f>'DATA DASH'!K7571</f>
        <v/>
      </c>
      <c r="L7571">
        <f>'DATA DASH'!L7571</f>
        <v/>
      </c>
      <c r="M7571">
        <f>'DATA DASH'!M7571</f>
        <v/>
      </c>
    </row>
    <row r="7572">
      <c r="A7572">
        <f>'DATA DASH'!A7572</f>
        <v/>
      </c>
      <c r="B7572">
        <f>'DATA DASH'!B7572</f>
        <v/>
      </c>
      <c r="C7572">
        <f>'DATA DASH'!C7572</f>
        <v/>
      </c>
      <c r="D7572">
        <f>'DATA DASH'!D7572</f>
        <v/>
      </c>
      <c r="E7572">
        <f>'DATA DASH'!E7572</f>
        <v/>
      </c>
      <c r="F7572">
        <f>'DATA DASH'!F7572</f>
        <v/>
      </c>
      <c r="G7572">
        <f>'DATA DASH'!G7572</f>
        <v/>
      </c>
      <c r="H7572">
        <f>'DATA DASH'!H7572</f>
        <v/>
      </c>
      <c r="I7572">
        <f>'DATA DASH'!I7572</f>
        <v/>
      </c>
      <c r="J7572">
        <f>'DATA DASH'!J7572</f>
        <v/>
      </c>
      <c r="K7572">
        <f>'DATA DASH'!K7572</f>
        <v/>
      </c>
      <c r="L7572">
        <f>'DATA DASH'!L7572</f>
        <v/>
      </c>
      <c r="M7572">
        <f>'DATA DASH'!M7572</f>
        <v/>
      </c>
    </row>
    <row r="7573">
      <c r="A7573">
        <f>'DATA DASH'!A7573</f>
        <v/>
      </c>
      <c r="B7573">
        <f>'DATA DASH'!B7573</f>
        <v/>
      </c>
      <c r="C7573">
        <f>'DATA DASH'!C7573</f>
        <v/>
      </c>
      <c r="D7573">
        <f>'DATA DASH'!D7573</f>
        <v/>
      </c>
      <c r="E7573">
        <f>'DATA DASH'!E7573</f>
        <v/>
      </c>
      <c r="F7573">
        <f>'DATA DASH'!F7573</f>
        <v/>
      </c>
      <c r="G7573">
        <f>'DATA DASH'!G7573</f>
        <v/>
      </c>
      <c r="H7573">
        <f>'DATA DASH'!H7573</f>
        <v/>
      </c>
      <c r="I7573">
        <f>'DATA DASH'!I7573</f>
        <v/>
      </c>
      <c r="J7573">
        <f>'DATA DASH'!J7573</f>
        <v/>
      </c>
      <c r="K7573">
        <f>'DATA DASH'!K7573</f>
        <v/>
      </c>
      <c r="L7573">
        <f>'DATA DASH'!L7573</f>
        <v/>
      </c>
      <c r="M7573">
        <f>'DATA DASH'!M7573</f>
        <v/>
      </c>
    </row>
    <row r="7574">
      <c r="A7574">
        <f>'DATA DASH'!A7574</f>
        <v/>
      </c>
      <c r="B7574">
        <f>'DATA DASH'!B7574</f>
        <v/>
      </c>
      <c r="C7574">
        <f>'DATA DASH'!C7574</f>
        <v/>
      </c>
      <c r="D7574">
        <f>'DATA DASH'!D7574</f>
        <v/>
      </c>
      <c r="E7574">
        <f>'DATA DASH'!E7574</f>
        <v/>
      </c>
      <c r="F7574">
        <f>'DATA DASH'!F7574</f>
        <v/>
      </c>
      <c r="G7574">
        <f>'DATA DASH'!G7574</f>
        <v/>
      </c>
      <c r="H7574">
        <f>'DATA DASH'!H7574</f>
        <v/>
      </c>
      <c r="I7574">
        <f>'DATA DASH'!I7574</f>
        <v/>
      </c>
      <c r="J7574">
        <f>'DATA DASH'!J7574</f>
        <v/>
      </c>
      <c r="K7574">
        <f>'DATA DASH'!K7574</f>
        <v/>
      </c>
      <c r="L7574">
        <f>'DATA DASH'!L7574</f>
        <v/>
      </c>
      <c r="M7574">
        <f>'DATA DASH'!M7574</f>
        <v/>
      </c>
    </row>
    <row r="7575">
      <c r="A7575">
        <f>'DATA DASH'!A7575</f>
        <v/>
      </c>
      <c r="B7575">
        <f>'DATA DASH'!B7575</f>
        <v/>
      </c>
      <c r="C7575">
        <f>'DATA DASH'!C7575</f>
        <v/>
      </c>
      <c r="D7575">
        <f>'DATA DASH'!D7575</f>
        <v/>
      </c>
      <c r="E7575">
        <f>'DATA DASH'!E7575</f>
        <v/>
      </c>
      <c r="F7575">
        <f>'DATA DASH'!F7575</f>
        <v/>
      </c>
      <c r="G7575">
        <f>'DATA DASH'!G7575</f>
        <v/>
      </c>
      <c r="H7575">
        <f>'DATA DASH'!H7575</f>
        <v/>
      </c>
      <c r="I7575">
        <f>'DATA DASH'!I7575</f>
        <v/>
      </c>
      <c r="J7575">
        <f>'DATA DASH'!J7575</f>
        <v/>
      </c>
      <c r="K7575">
        <f>'DATA DASH'!K7575</f>
        <v/>
      </c>
      <c r="L7575">
        <f>'DATA DASH'!L7575</f>
        <v/>
      </c>
      <c r="M7575">
        <f>'DATA DASH'!M7575</f>
        <v/>
      </c>
    </row>
    <row r="7576">
      <c r="A7576">
        <f>'DATA DASH'!A7576</f>
        <v/>
      </c>
      <c r="B7576">
        <f>'DATA DASH'!B7576</f>
        <v/>
      </c>
      <c r="C7576">
        <f>'DATA DASH'!C7576</f>
        <v/>
      </c>
      <c r="D7576">
        <f>'DATA DASH'!D7576</f>
        <v/>
      </c>
      <c r="E7576">
        <f>'DATA DASH'!E7576</f>
        <v/>
      </c>
      <c r="F7576">
        <f>'DATA DASH'!F7576</f>
        <v/>
      </c>
      <c r="G7576">
        <f>'DATA DASH'!G7576</f>
        <v/>
      </c>
      <c r="H7576">
        <f>'DATA DASH'!H7576</f>
        <v/>
      </c>
      <c r="I7576">
        <f>'DATA DASH'!I7576</f>
        <v/>
      </c>
      <c r="J7576">
        <f>'DATA DASH'!J7576</f>
        <v/>
      </c>
      <c r="K7576">
        <f>'DATA DASH'!K7576</f>
        <v/>
      </c>
      <c r="L7576">
        <f>'DATA DASH'!L7576</f>
        <v/>
      </c>
      <c r="M7576">
        <f>'DATA DASH'!M7576</f>
        <v/>
      </c>
    </row>
    <row r="7577">
      <c r="A7577">
        <f>'DATA DASH'!A7577</f>
        <v/>
      </c>
      <c r="B7577">
        <f>'DATA DASH'!B7577</f>
        <v/>
      </c>
      <c r="C7577">
        <f>'DATA DASH'!C7577</f>
        <v/>
      </c>
      <c r="D7577">
        <f>'DATA DASH'!D7577</f>
        <v/>
      </c>
      <c r="E7577">
        <f>'DATA DASH'!E7577</f>
        <v/>
      </c>
      <c r="F7577">
        <f>'DATA DASH'!F7577</f>
        <v/>
      </c>
      <c r="G7577">
        <f>'DATA DASH'!G7577</f>
        <v/>
      </c>
      <c r="H7577">
        <f>'DATA DASH'!H7577</f>
        <v/>
      </c>
      <c r="I7577">
        <f>'DATA DASH'!I7577</f>
        <v/>
      </c>
      <c r="J7577">
        <f>'DATA DASH'!J7577</f>
        <v/>
      </c>
      <c r="K7577">
        <f>'DATA DASH'!K7577</f>
        <v/>
      </c>
      <c r="L7577">
        <f>'DATA DASH'!L7577</f>
        <v/>
      </c>
      <c r="M7577">
        <f>'DATA DASH'!M7577</f>
        <v/>
      </c>
    </row>
    <row r="7578">
      <c r="A7578">
        <f>'DATA DASH'!A7578</f>
        <v/>
      </c>
      <c r="B7578">
        <f>'DATA DASH'!B7578</f>
        <v/>
      </c>
      <c r="C7578">
        <f>'DATA DASH'!C7578</f>
        <v/>
      </c>
      <c r="D7578">
        <f>'DATA DASH'!D7578</f>
        <v/>
      </c>
      <c r="E7578">
        <f>'DATA DASH'!E7578</f>
        <v/>
      </c>
      <c r="F7578">
        <f>'DATA DASH'!F7578</f>
        <v/>
      </c>
      <c r="G7578">
        <f>'DATA DASH'!G7578</f>
        <v/>
      </c>
      <c r="H7578">
        <f>'DATA DASH'!H7578</f>
        <v/>
      </c>
      <c r="I7578">
        <f>'DATA DASH'!I7578</f>
        <v/>
      </c>
      <c r="J7578">
        <f>'DATA DASH'!J7578</f>
        <v/>
      </c>
      <c r="K7578">
        <f>'DATA DASH'!K7578</f>
        <v/>
      </c>
      <c r="L7578">
        <f>'DATA DASH'!L7578</f>
        <v/>
      </c>
      <c r="M7578">
        <f>'DATA DASH'!M7578</f>
        <v/>
      </c>
    </row>
    <row r="7579">
      <c r="A7579">
        <f>'DATA DASH'!A7579</f>
        <v/>
      </c>
      <c r="B7579">
        <f>'DATA DASH'!B7579</f>
        <v/>
      </c>
      <c r="C7579">
        <f>'DATA DASH'!C7579</f>
        <v/>
      </c>
      <c r="D7579">
        <f>'DATA DASH'!D7579</f>
        <v/>
      </c>
      <c r="E7579">
        <f>'DATA DASH'!E7579</f>
        <v/>
      </c>
      <c r="F7579">
        <f>'DATA DASH'!F7579</f>
        <v/>
      </c>
      <c r="G7579">
        <f>'DATA DASH'!G7579</f>
        <v/>
      </c>
      <c r="H7579">
        <f>'DATA DASH'!H7579</f>
        <v/>
      </c>
      <c r="I7579">
        <f>'DATA DASH'!I7579</f>
        <v/>
      </c>
      <c r="J7579">
        <f>'DATA DASH'!J7579</f>
        <v/>
      </c>
      <c r="K7579">
        <f>'DATA DASH'!K7579</f>
        <v/>
      </c>
      <c r="L7579">
        <f>'DATA DASH'!L7579</f>
        <v/>
      </c>
      <c r="M7579">
        <f>'DATA DASH'!M7579</f>
        <v/>
      </c>
    </row>
    <row r="7580">
      <c r="A7580">
        <f>'DATA DASH'!A7580</f>
        <v/>
      </c>
      <c r="B7580">
        <f>'DATA DASH'!B7580</f>
        <v/>
      </c>
      <c r="C7580">
        <f>'DATA DASH'!C7580</f>
        <v/>
      </c>
      <c r="D7580">
        <f>'DATA DASH'!D7580</f>
        <v/>
      </c>
      <c r="E7580">
        <f>'DATA DASH'!E7580</f>
        <v/>
      </c>
      <c r="F7580">
        <f>'DATA DASH'!F7580</f>
        <v/>
      </c>
      <c r="G7580">
        <f>'DATA DASH'!G7580</f>
        <v/>
      </c>
      <c r="H7580">
        <f>'DATA DASH'!H7580</f>
        <v/>
      </c>
      <c r="I7580">
        <f>'DATA DASH'!I7580</f>
        <v/>
      </c>
      <c r="J7580">
        <f>'DATA DASH'!J7580</f>
        <v/>
      </c>
      <c r="K7580">
        <f>'DATA DASH'!K7580</f>
        <v/>
      </c>
      <c r="L7580">
        <f>'DATA DASH'!L7580</f>
        <v/>
      </c>
      <c r="M7580">
        <f>'DATA DASH'!M7580</f>
        <v/>
      </c>
    </row>
    <row r="7581">
      <c r="A7581">
        <f>'DATA DASH'!A7581</f>
        <v/>
      </c>
      <c r="B7581">
        <f>'DATA DASH'!B7581</f>
        <v/>
      </c>
      <c r="C7581">
        <f>'DATA DASH'!C7581</f>
        <v/>
      </c>
      <c r="D7581">
        <f>'DATA DASH'!D7581</f>
        <v/>
      </c>
      <c r="E7581">
        <f>'DATA DASH'!E7581</f>
        <v/>
      </c>
      <c r="F7581">
        <f>'DATA DASH'!F7581</f>
        <v/>
      </c>
      <c r="G7581">
        <f>'DATA DASH'!G7581</f>
        <v/>
      </c>
      <c r="H7581">
        <f>'DATA DASH'!H7581</f>
        <v/>
      </c>
      <c r="I7581">
        <f>'DATA DASH'!I7581</f>
        <v/>
      </c>
      <c r="J7581">
        <f>'DATA DASH'!J7581</f>
        <v/>
      </c>
      <c r="K7581">
        <f>'DATA DASH'!K7581</f>
        <v/>
      </c>
      <c r="L7581">
        <f>'DATA DASH'!L7581</f>
        <v/>
      </c>
      <c r="M7581">
        <f>'DATA DASH'!M7581</f>
        <v/>
      </c>
    </row>
    <row r="7582">
      <c r="A7582">
        <f>'DATA DASH'!A7582</f>
        <v/>
      </c>
      <c r="B7582">
        <f>'DATA DASH'!B7582</f>
        <v/>
      </c>
      <c r="C7582">
        <f>'DATA DASH'!C7582</f>
        <v/>
      </c>
      <c r="D7582">
        <f>'DATA DASH'!D7582</f>
        <v/>
      </c>
      <c r="E7582">
        <f>'DATA DASH'!E7582</f>
        <v/>
      </c>
      <c r="F7582">
        <f>'DATA DASH'!F7582</f>
        <v/>
      </c>
      <c r="G7582">
        <f>'DATA DASH'!G7582</f>
        <v/>
      </c>
      <c r="H7582">
        <f>'DATA DASH'!H7582</f>
        <v/>
      </c>
      <c r="I7582">
        <f>'DATA DASH'!I7582</f>
        <v/>
      </c>
      <c r="J7582">
        <f>'DATA DASH'!J7582</f>
        <v/>
      </c>
      <c r="K7582">
        <f>'DATA DASH'!K7582</f>
        <v/>
      </c>
      <c r="L7582">
        <f>'DATA DASH'!L7582</f>
        <v/>
      </c>
      <c r="M7582">
        <f>'DATA DASH'!M7582</f>
        <v/>
      </c>
    </row>
    <row r="7583">
      <c r="A7583">
        <f>'DATA DASH'!A7583</f>
        <v/>
      </c>
      <c r="B7583">
        <f>'DATA DASH'!B7583</f>
        <v/>
      </c>
      <c r="C7583">
        <f>'DATA DASH'!C7583</f>
        <v/>
      </c>
      <c r="D7583">
        <f>'DATA DASH'!D7583</f>
        <v/>
      </c>
      <c r="E7583">
        <f>'DATA DASH'!E7583</f>
        <v/>
      </c>
      <c r="F7583">
        <f>'DATA DASH'!F7583</f>
        <v/>
      </c>
      <c r="G7583">
        <f>'DATA DASH'!G7583</f>
        <v/>
      </c>
      <c r="H7583">
        <f>'DATA DASH'!H7583</f>
        <v/>
      </c>
      <c r="I7583">
        <f>'DATA DASH'!I7583</f>
        <v/>
      </c>
      <c r="J7583">
        <f>'DATA DASH'!J7583</f>
        <v/>
      </c>
      <c r="K7583">
        <f>'DATA DASH'!K7583</f>
        <v/>
      </c>
      <c r="L7583">
        <f>'DATA DASH'!L7583</f>
        <v/>
      </c>
      <c r="M7583">
        <f>'DATA DASH'!M7583</f>
        <v/>
      </c>
    </row>
    <row r="7584">
      <c r="A7584">
        <f>'DATA DASH'!A7584</f>
        <v/>
      </c>
      <c r="B7584">
        <f>'DATA DASH'!B7584</f>
        <v/>
      </c>
      <c r="C7584">
        <f>'DATA DASH'!C7584</f>
        <v/>
      </c>
      <c r="D7584">
        <f>'DATA DASH'!D7584</f>
        <v/>
      </c>
      <c r="E7584">
        <f>'DATA DASH'!E7584</f>
        <v/>
      </c>
      <c r="F7584">
        <f>'DATA DASH'!F7584</f>
        <v/>
      </c>
      <c r="G7584">
        <f>'DATA DASH'!G7584</f>
        <v/>
      </c>
      <c r="H7584">
        <f>'DATA DASH'!H7584</f>
        <v/>
      </c>
      <c r="I7584">
        <f>'DATA DASH'!I7584</f>
        <v/>
      </c>
      <c r="J7584">
        <f>'DATA DASH'!J7584</f>
        <v/>
      </c>
      <c r="K7584">
        <f>'DATA DASH'!K7584</f>
        <v/>
      </c>
      <c r="L7584">
        <f>'DATA DASH'!L7584</f>
        <v/>
      </c>
      <c r="M7584">
        <f>'DATA DASH'!M7584</f>
        <v/>
      </c>
    </row>
    <row r="7585">
      <c r="A7585">
        <f>'DATA DASH'!A7585</f>
        <v/>
      </c>
      <c r="B7585">
        <f>'DATA DASH'!B7585</f>
        <v/>
      </c>
      <c r="C7585">
        <f>'DATA DASH'!C7585</f>
        <v/>
      </c>
      <c r="D7585">
        <f>'DATA DASH'!D7585</f>
        <v/>
      </c>
      <c r="E7585">
        <f>'DATA DASH'!E7585</f>
        <v/>
      </c>
      <c r="F7585">
        <f>'DATA DASH'!F7585</f>
        <v/>
      </c>
      <c r="G7585">
        <f>'DATA DASH'!G7585</f>
        <v/>
      </c>
      <c r="H7585">
        <f>'DATA DASH'!H7585</f>
        <v/>
      </c>
      <c r="I7585">
        <f>'DATA DASH'!I7585</f>
        <v/>
      </c>
      <c r="J7585">
        <f>'DATA DASH'!J7585</f>
        <v/>
      </c>
      <c r="K7585">
        <f>'DATA DASH'!K7585</f>
        <v/>
      </c>
      <c r="L7585">
        <f>'DATA DASH'!L7585</f>
        <v/>
      </c>
      <c r="M7585">
        <f>'DATA DASH'!M7585</f>
        <v/>
      </c>
    </row>
    <row r="7586">
      <c r="A7586">
        <f>'DATA DASH'!A7586</f>
        <v/>
      </c>
      <c r="B7586">
        <f>'DATA DASH'!B7586</f>
        <v/>
      </c>
      <c r="C7586">
        <f>'DATA DASH'!C7586</f>
        <v/>
      </c>
      <c r="D7586">
        <f>'DATA DASH'!D7586</f>
        <v/>
      </c>
      <c r="E7586">
        <f>'DATA DASH'!E7586</f>
        <v/>
      </c>
      <c r="F7586">
        <f>'DATA DASH'!F7586</f>
        <v/>
      </c>
      <c r="G7586">
        <f>'DATA DASH'!G7586</f>
        <v/>
      </c>
      <c r="H7586">
        <f>'DATA DASH'!H7586</f>
        <v/>
      </c>
      <c r="I7586">
        <f>'DATA DASH'!I7586</f>
        <v/>
      </c>
      <c r="J7586">
        <f>'DATA DASH'!J7586</f>
        <v/>
      </c>
      <c r="K7586">
        <f>'DATA DASH'!K7586</f>
        <v/>
      </c>
      <c r="L7586">
        <f>'DATA DASH'!L7586</f>
        <v/>
      </c>
      <c r="M7586">
        <f>'DATA DASH'!M7586</f>
        <v/>
      </c>
    </row>
    <row r="7587">
      <c r="A7587">
        <f>'DATA DASH'!A7587</f>
        <v/>
      </c>
      <c r="B7587">
        <f>'DATA DASH'!B7587</f>
        <v/>
      </c>
      <c r="C7587">
        <f>'DATA DASH'!C7587</f>
        <v/>
      </c>
      <c r="D7587">
        <f>'DATA DASH'!D7587</f>
        <v/>
      </c>
      <c r="E7587">
        <f>'DATA DASH'!E7587</f>
        <v/>
      </c>
      <c r="F7587">
        <f>'DATA DASH'!F7587</f>
        <v/>
      </c>
      <c r="G7587">
        <f>'DATA DASH'!G7587</f>
        <v/>
      </c>
      <c r="H7587">
        <f>'DATA DASH'!H7587</f>
        <v/>
      </c>
      <c r="I7587">
        <f>'DATA DASH'!I7587</f>
        <v/>
      </c>
      <c r="J7587">
        <f>'DATA DASH'!J7587</f>
        <v/>
      </c>
      <c r="K7587">
        <f>'DATA DASH'!K7587</f>
        <v/>
      </c>
      <c r="L7587">
        <f>'DATA DASH'!L7587</f>
        <v/>
      </c>
      <c r="M7587">
        <f>'DATA DASH'!M7587</f>
        <v/>
      </c>
    </row>
    <row r="7588">
      <c r="A7588">
        <f>'DATA DASH'!A7588</f>
        <v/>
      </c>
      <c r="B7588">
        <f>'DATA DASH'!B7588</f>
        <v/>
      </c>
      <c r="C7588">
        <f>'DATA DASH'!C7588</f>
        <v/>
      </c>
      <c r="D7588">
        <f>'DATA DASH'!D7588</f>
        <v/>
      </c>
      <c r="E7588">
        <f>'DATA DASH'!E7588</f>
        <v/>
      </c>
      <c r="F7588">
        <f>'DATA DASH'!F7588</f>
        <v/>
      </c>
      <c r="G7588">
        <f>'DATA DASH'!G7588</f>
        <v/>
      </c>
      <c r="H7588">
        <f>'DATA DASH'!H7588</f>
        <v/>
      </c>
      <c r="I7588">
        <f>'DATA DASH'!I7588</f>
        <v/>
      </c>
      <c r="J7588">
        <f>'DATA DASH'!J7588</f>
        <v/>
      </c>
      <c r="K7588">
        <f>'DATA DASH'!K7588</f>
        <v/>
      </c>
      <c r="L7588">
        <f>'DATA DASH'!L7588</f>
        <v/>
      </c>
      <c r="M7588">
        <f>'DATA DASH'!M7588</f>
        <v/>
      </c>
    </row>
    <row r="7589">
      <c r="A7589">
        <f>'DATA DASH'!A7589</f>
        <v/>
      </c>
      <c r="B7589">
        <f>'DATA DASH'!B7589</f>
        <v/>
      </c>
      <c r="C7589">
        <f>'DATA DASH'!C7589</f>
        <v/>
      </c>
      <c r="D7589">
        <f>'DATA DASH'!D7589</f>
        <v/>
      </c>
      <c r="E7589">
        <f>'DATA DASH'!E7589</f>
        <v/>
      </c>
      <c r="F7589">
        <f>'DATA DASH'!F7589</f>
        <v/>
      </c>
      <c r="G7589">
        <f>'DATA DASH'!G7589</f>
        <v/>
      </c>
      <c r="H7589">
        <f>'DATA DASH'!H7589</f>
        <v/>
      </c>
      <c r="I7589">
        <f>'DATA DASH'!I7589</f>
        <v/>
      </c>
      <c r="J7589">
        <f>'DATA DASH'!J7589</f>
        <v/>
      </c>
      <c r="K7589">
        <f>'DATA DASH'!K7589</f>
        <v/>
      </c>
      <c r="L7589">
        <f>'DATA DASH'!L7589</f>
        <v/>
      </c>
      <c r="M7589">
        <f>'DATA DASH'!M7589</f>
        <v/>
      </c>
    </row>
    <row r="7590">
      <c r="A7590">
        <f>'DATA DASH'!A7590</f>
        <v/>
      </c>
      <c r="B7590">
        <f>'DATA DASH'!B7590</f>
        <v/>
      </c>
      <c r="C7590">
        <f>'DATA DASH'!C7590</f>
        <v/>
      </c>
      <c r="D7590">
        <f>'DATA DASH'!D7590</f>
        <v/>
      </c>
      <c r="E7590">
        <f>'DATA DASH'!E7590</f>
        <v/>
      </c>
      <c r="F7590">
        <f>'DATA DASH'!F7590</f>
        <v/>
      </c>
      <c r="G7590">
        <f>'DATA DASH'!G7590</f>
        <v/>
      </c>
      <c r="H7590">
        <f>'DATA DASH'!H7590</f>
        <v/>
      </c>
      <c r="I7590">
        <f>'DATA DASH'!I7590</f>
        <v/>
      </c>
      <c r="J7590">
        <f>'DATA DASH'!J7590</f>
        <v/>
      </c>
      <c r="K7590">
        <f>'DATA DASH'!K7590</f>
        <v/>
      </c>
      <c r="L7590">
        <f>'DATA DASH'!L7590</f>
        <v/>
      </c>
      <c r="M7590">
        <f>'DATA DASH'!M7590</f>
        <v/>
      </c>
    </row>
    <row r="7591">
      <c r="A7591">
        <f>'DATA DASH'!A7591</f>
        <v/>
      </c>
      <c r="B7591">
        <f>'DATA DASH'!B7591</f>
        <v/>
      </c>
      <c r="C7591">
        <f>'DATA DASH'!C7591</f>
        <v/>
      </c>
      <c r="D7591">
        <f>'DATA DASH'!D7591</f>
        <v/>
      </c>
      <c r="E7591">
        <f>'DATA DASH'!E7591</f>
        <v/>
      </c>
      <c r="F7591">
        <f>'DATA DASH'!F7591</f>
        <v/>
      </c>
      <c r="G7591">
        <f>'DATA DASH'!G7591</f>
        <v/>
      </c>
      <c r="H7591">
        <f>'DATA DASH'!H7591</f>
        <v/>
      </c>
      <c r="I7591">
        <f>'DATA DASH'!I7591</f>
        <v/>
      </c>
      <c r="J7591">
        <f>'DATA DASH'!J7591</f>
        <v/>
      </c>
      <c r="K7591">
        <f>'DATA DASH'!K7591</f>
        <v/>
      </c>
      <c r="L7591">
        <f>'DATA DASH'!L7591</f>
        <v/>
      </c>
      <c r="M7591">
        <f>'DATA DASH'!M7591</f>
        <v/>
      </c>
    </row>
    <row r="7592">
      <c r="A7592">
        <f>'DATA DASH'!A7592</f>
        <v/>
      </c>
      <c r="B7592">
        <f>'DATA DASH'!B7592</f>
        <v/>
      </c>
      <c r="C7592">
        <f>'DATA DASH'!C7592</f>
        <v/>
      </c>
      <c r="D7592">
        <f>'DATA DASH'!D7592</f>
        <v/>
      </c>
      <c r="E7592">
        <f>'DATA DASH'!E7592</f>
        <v/>
      </c>
      <c r="F7592">
        <f>'DATA DASH'!F7592</f>
        <v/>
      </c>
      <c r="G7592">
        <f>'DATA DASH'!G7592</f>
        <v/>
      </c>
      <c r="H7592">
        <f>'DATA DASH'!H7592</f>
        <v/>
      </c>
      <c r="I7592">
        <f>'DATA DASH'!I7592</f>
        <v/>
      </c>
      <c r="J7592">
        <f>'DATA DASH'!J7592</f>
        <v/>
      </c>
      <c r="K7592">
        <f>'DATA DASH'!K7592</f>
        <v/>
      </c>
      <c r="L7592">
        <f>'DATA DASH'!L7592</f>
        <v/>
      </c>
      <c r="M7592">
        <f>'DATA DASH'!M7592</f>
        <v/>
      </c>
    </row>
    <row r="7593">
      <c r="A7593">
        <f>'DATA DASH'!A7593</f>
        <v/>
      </c>
      <c r="B7593">
        <f>'DATA DASH'!B7593</f>
        <v/>
      </c>
      <c r="C7593">
        <f>'DATA DASH'!C7593</f>
        <v/>
      </c>
      <c r="D7593">
        <f>'DATA DASH'!D7593</f>
        <v/>
      </c>
      <c r="E7593">
        <f>'DATA DASH'!E7593</f>
        <v/>
      </c>
      <c r="F7593">
        <f>'DATA DASH'!F7593</f>
        <v/>
      </c>
      <c r="G7593">
        <f>'DATA DASH'!G7593</f>
        <v/>
      </c>
      <c r="H7593">
        <f>'DATA DASH'!H7593</f>
        <v/>
      </c>
      <c r="I7593">
        <f>'DATA DASH'!I7593</f>
        <v/>
      </c>
      <c r="J7593">
        <f>'DATA DASH'!J7593</f>
        <v/>
      </c>
      <c r="K7593">
        <f>'DATA DASH'!K7593</f>
        <v/>
      </c>
      <c r="L7593">
        <f>'DATA DASH'!L7593</f>
        <v/>
      </c>
      <c r="M7593">
        <f>'DATA DASH'!M7593</f>
        <v/>
      </c>
    </row>
    <row r="7594">
      <c r="A7594">
        <f>'DATA DASH'!A7594</f>
        <v/>
      </c>
      <c r="B7594">
        <f>'DATA DASH'!B7594</f>
        <v/>
      </c>
      <c r="C7594">
        <f>'DATA DASH'!C7594</f>
        <v/>
      </c>
      <c r="D7594">
        <f>'DATA DASH'!D7594</f>
        <v/>
      </c>
      <c r="E7594">
        <f>'DATA DASH'!E7594</f>
        <v/>
      </c>
      <c r="F7594">
        <f>'DATA DASH'!F7594</f>
        <v/>
      </c>
      <c r="G7594">
        <f>'DATA DASH'!G7594</f>
        <v/>
      </c>
      <c r="H7594">
        <f>'DATA DASH'!H7594</f>
        <v/>
      </c>
      <c r="I7594">
        <f>'DATA DASH'!I7594</f>
        <v/>
      </c>
      <c r="J7594">
        <f>'DATA DASH'!J7594</f>
        <v/>
      </c>
      <c r="K7594">
        <f>'DATA DASH'!K7594</f>
        <v/>
      </c>
      <c r="L7594">
        <f>'DATA DASH'!L7594</f>
        <v/>
      </c>
      <c r="M7594">
        <f>'DATA DASH'!M7594</f>
        <v/>
      </c>
    </row>
    <row r="7595">
      <c r="A7595">
        <f>'DATA DASH'!A7595</f>
        <v/>
      </c>
      <c r="B7595">
        <f>'DATA DASH'!B7595</f>
        <v/>
      </c>
      <c r="C7595">
        <f>'DATA DASH'!C7595</f>
        <v/>
      </c>
      <c r="D7595">
        <f>'DATA DASH'!D7595</f>
        <v/>
      </c>
      <c r="E7595">
        <f>'DATA DASH'!E7595</f>
        <v/>
      </c>
      <c r="F7595">
        <f>'DATA DASH'!F7595</f>
        <v/>
      </c>
      <c r="G7595">
        <f>'DATA DASH'!G7595</f>
        <v/>
      </c>
      <c r="H7595">
        <f>'DATA DASH'!H7595</f>
        <v/>
      </c>
      <c r="I7595">
        <f>'DATA DASH'!I7595</f>
        <v/>
      </c>
      <c r="J7595">
        <f>'DATA DASH'!J7595</f>
        <v/>
      </c>
      <c r="K7595">
        <f>'DATA DASH'!K7595</f>
        <v/>
      </c>
      <c r="L7595">
        <f>'DATA DASH'!L7595</f>
        <v/>
      </c>
      <c r="M7595">
        <f>'DATA DASH'!M7595</f>
        <v/>
      </c>
    </row>
    <row r="7596">
      <c r="A7596">
        <f>'DATA DASH'!A7596</f>
        <v/>
      </c>
      <c r="B7596">
        <f>'DATA DASH'!B7596</f>
        <v/>
      </c>
      <c r="C7596">
        <f>'DATA DASH'!C7596</f>
        <v/>
      </c>
      <c r="D7596">
        <f>'DATA DASH'!D7596</f>
        <v/>
      </c>
      <c r="E7596">
        <f>'DATA DASH'!E7596</f>
        <v/>
      </c>
      <c r="F7596">
        <f>'DATA DASH'!F7596</f>
        <v/>
      </c>
      <c r="G7596">
        <f>'DATA DASH'!G7596</f>
        <v/>
      </c>
      <c r="H7596">
        <f>'DATA DASH'!H7596</f>
        <v/>
      </c>
      <c r="I7596">
        <f>'DATA DASH'!I7596</f>
        <v/>
      </c>
      <c r="J7596">
        <f>'DATA DASH'!J7596</f>
        <v/>
      </c>
      <c r="K7596">
        <f>'DATA DASH'!K7596</f>
        <v/>
      </c>
      <c r="L7596">
        <f>'DATA DASH'!L7596</f>
        <v/>
      </c>
      <c r="M7596">
        <f>'DATA DASH'!M7596</f>
        <v/>
      </c>
    </row>
    <row r="7597">
      <c r="A7597">
        <f>'DATA DASH'!A7597</f>
        <v/>
      </c>
      <c r="B7597">
        <f>'DATA DASH'!B7597</f>
        <v/>
      </c>
      <c r="C7597">
        <f>'DATA DASH'!C7597</f>
        <v/>
      </c>
      <c r="D7597">
        <f>'DATA DASH'!D7597</f>
        <v/>
      </c>
      <c r="E7597">
        <f>'DATA DASH'!E7597</f>
        <v/>
      </c>
      <c r="F7597">
        <f>'DATA DASH'!F7597</f>
        <v/>
      </c>
      <c r="G7597">
        <f>'DATA DASH'!G7597</f>
        <v/>
      </c>
      <c r="H7597">
        <f>'DATA DASH'!H7597</f>
        <v/>
      </c>
      <c r="I7597">
        <f>'DATA DASH'!I7597</f>
        <v/>
      </c>
      <c r="J7597">
        <f>'DATA DASH'!J7597</f>
        <v/>
      </c>
      <c r="K7597">
        <f>'DATA DASH'!K7597</f>
        <v/>
      </c>
      <c r="L7597">
        <f>'DATA DASH'!L7597</f>
        <v/>
      </c>
      <c r="M7597">
        <f>'DATA DASH'!M7597</f>
        <v/>
      </c>
    </row>
    <row r="7598">
      <c r="A7598">
        <f>'DATA DASH'!A7598</f>
        <v/>
      </c>
      <c r="B7598">
        <f>'DATA DASH'!B7598</f>
        <v/>
      </c>
      <c r="C7598">
        <f>'DATA DASH'!C7598</f>
        <v/>
      </c>
      <c r="D7598">
        <f>'DATA DASH'!D7598</f>
        <v/>
      </c>
      <c r="E7598">
        <f>'DATA DASH'!E7598</f>
        <v/>
      </c>
      <c r="F7598">
        <f>'DATA DASH'!F7598</f>
        <v/>
      </c>
      <c r="G7598">
        <f>'DATA DASH'!G7598</f>
        <v/>
      </c>
      <c r="H7598">
        <f>'DATA DASH'!H7598</f>
        <v/>
      </c>
      <c r="I7598">
        <f>'DATA DASH'!I7598</f>
        <v/>
      </c>
      <c r="J7598">
        <f>'DATA DASH'!J7598</f>
        <v/>
      </c>
      <c r="K7598">
        <f>'DATA DASH'!K7598</f>
        <v/>
      </c>
      <c r="L7598">
        <f>'DATA DASH'!L7598</f>
        <v/>
      </c>
      <c r="M7598">
        <f>'DATA DASH'!M7598</f>
        <v/>
      </c>
    </row>
    <row r="7599">
      <c r="A7599">
        <f>'DATA DASH'!A7599</f>
        <v/>
      </c>
      <c r="B7599">
        <f>'DATA DASH'!B7599</f>
        <v/>
      </c>
      <c r="C7599">
        <f>'DATA DASH'!C7599</f>
        <v/>
      </c>
      <c r="D7599">
        <f>'DATA DASH'!D7599</f>
        <v/>
      </c>
      <c r="E7599">
        <f>'DATA DASH'!E7599</f>
        <v/>
      </c>
      <c r="F7599">
        <f>'DATA DASH'!F7599</f>
        <v/>
      </c>
      <c r="G7599">
        <f>'DATA DASH'!G7599</f>
        <v/>
      </c>
      <c r="H7599">
        <f>'DATA DASH'!H7599</f>
        <v/>
      </c>
      <c r="I7599">
        <f>'DATA DASH'!I7599</f>
        <v/>
      </c>
      <c r="J7599">
        <f>'DATA DASH'!J7599</f>
        <v/>
      </c>
      <c r="K7599">
        <f>'DATA DASH'!K7599</f>
        <v/>
      </c>
      <c r="L7599">
        <f>'DATA DASH'!L7599</f>
        <v/>
      </c>
      <c r="M7599">
        <f>'DATA DASH'!M7599</f>
        <v/>
      </c>
    </row>
    <row r="7600">
      <c r="A7600">
        <f>'DATA DASH'!A7600</f>
        <v/>
      </c>
      <c r="B7600">
        <f>'DATA DASH'!B7600</f>
        <v/>
      </c>
      <c r="C7600">
        <f>'DATA DASH'!C7600</f>
        <v/>
      </c>
      <c r="D7600">
        <f>'DATA DASH'!D7600</f>
        <v/>
      </c>
      <c r="E7600">
        <f>'DATA DASH'!E7600</f>
        <v/>
      </c>
      <c r="F7600">
        <f>'DATA DASH'!F7600</f>
        <v/>
      </c>
      <c r="G7600">
        <f>'DATA DASH'!G7600</f>
        <v/>
      </c>
      <c r="H7600">
        <f>'DATA DASH'!H7600</f>
        <v/>
      </c>
      <c r="I7600">
        <f>'DATA DASH'!I7600</f>
        <v/>
      </c>
      <c r="J7600">
        <f>'DATA DASH'!J7600</f>
        <v/>
      </c>
      <c r="K7600">
        <f>'DATA DASH'!K7600</f>
        <v/>
      </c>
      <c r="L7600">
        <f>'DATA DASH'!L7600</f>
        <v/>
      </c>
      <c r="M7600">
        <f>'DATA DASH'!M7600</f>
        <v/>
      </c>
    </row>
    <row r="7601">
      <c r="A7601">
        <f>'DATA DASH'!A7601</f>
        <v/>
      </c>
      <c r="B7601">
        <f>'DATA DASH'!B7601</f>
        <v/>
      </c>
      <c r="C7601">
        <f>'DATA DASH'!C7601</f>
        <v/>
      </c>
      <c r="D7601">
        <f>'DATA DASH'!D7601</f>
        <v/>
      </c>
      <c r="E7601">
        <f>'DATA DASH'!E7601</f>
        <v/>
      </c>
      <c r="F7601">
        <f>'DATA DASH'!F7601</f>
        <v/>
      </c>
      <c r="G7601">
        <f>'DATA DASH'!G7601</f>
        <v/>
      </c>
      <c r="H7601">
        <f>'DATA DASH'!H7601</f>
        <v/>
      </c>
      <c r="I7601">
        <f>'DATA DASH'!I7601</f>
        <v/>
      </c>
      <c r="J7601">
        <f>'DATA DASH'!J7601</f>
        <v/>
      </c>
      <c r="K7601">
        <f>'DATA DASH'!K7601</f>
        <v/>
      </c>
      <c r="L7601">
        <f>'DATA DASH'!L7601</f>
        <v/>
      </c>
      <c r="M7601">
        <f>'DATA DASH'!M7601</f>
        <v/>
      </c>
    </row>
    <row r="7602">
      <c r="A7602">
        <f>'DATA DASH'!A7602</f>
        <v/>
      </c>
      <c r="B7602">
        <f>'DATA DASH'!B7602</f>
        <v/>
      </c>
      <c r="C7602">
        <f>'DATA DASH'!C7602</f>
        <v/>
      </c>
      <c r="D7602">
        <f>'DATA DASH'!D7602</f>
        <v/>
      </c>
      <c r="E7602">
        <f>'DATA DASH'!E7602</f>
        <v/>
      </c>
      <c r="F7602">
        <f>'DATA DASH'!F7602</f>
        <v/>
      </c>
      <c r="G7602">
        <f>'DATA DASH'!G7602</f>
        <v/>
      </c>
      <c r="H7602">
        <f>'DATA DASH'!H7602</f>
        <v/>
      </c>
      <c r="I7602">
        <f>'DATA DASH'!I7602</f>
        <v/>
      </c>
      <c r="J7602">
        <f>'DATA DASH'!J7602</f>
        <v/>
      </c>
      <c r="K7602">
        <f>'DATA DASH'!K7602</f>
        <v/>
      </c>
      <c r="L7602">
        <f>'DATA DASH'!L7602</f>
        <v/>
      </c>
      <c r="M7602">
        <f>'DATA DASH'!M7602</f>
        <v/>
      </c>
    </row>
    <row r="7603">
      <c r="A7603">
        <f>'DATA DASH'!A7603</f>
        <v/>
      </c>
      <c r="B7603">
        <f>'DATA DASH'!B7603</f>
        <v/>
      </c>
      <c r="C7603">
        <f>'DATA DASH'!C7603</f>
        <v/>
      </c>
      <c r="D7603">
        <f>'DATA DASH'!D7603</f>
        <v/>
      </c>
      <c r="E7603">
        <f>'DATA DASH'!E7603</f>
        <v/>
      </c>
      <c r="F7603">
        <f>'DATA DASH'!F7603</f>
        <v/>
      </c>
      <c r="G7603">
        <f>'DATA DASH'!G7603</f>
        <v/>
      </c>
      <c r="H7603">
        <f>'DATA DASH'!H7603</f>
        <v/>
      </c>
      <c r="I7603">
        <f>'DATA DASH'!I7603</f>
        <v/>
      </c>
      <c r="J7603">
        <f>'DATA DASH'!J7603</f>
        <v/>
      </c>
      <c r="K7603">
        <f>'DATA DASH'!K7603</f>
        <v/>
      </c>
      <c r="L7603">
        <f>'DATA DASH'!L7603</f>
        <v/>
      </c>
      <c r="M7603">
        <f>'DATA DASH'!M7603</f>
        <v/>
      </c>
    </row>
    <row r="7604">
      <c r="A7604">
        <f>'DATA DASH'!A7604</f>
        <v/>
      </c>
      <c r="B7604">
        <f>'DATA DASH'!B7604</f>
        <v/>
      </c>
      <c r="C7604">
        <f>'DATA DASH'!C7604</f>
        <v/>
      </c>
      <c r="D7604">
        <f>'DATA DASH'!D7604</f>
        <v/>
      </c>
      <c r="E7604">
        <f>'DATA DASH'!E7604</f>
        <v/>
      </c>
      <c r="F7604">
        <f>'DATA DASH'!F7604</f>
        <v/>
      </c>
      <c r="G7604">
        <f>'DATA DASH'!G7604</f>
        <v/>
      </c>
      <c r="H7604">
        <f>'DATA DASH'!H7604</f>
        <v/>
      </c>
      <c r="I7604">
        <f>'DATA DASH'!I7604</f>
        <v/>
      </c>
      <c r="J7604">
        <f>'DATA DASH'!J7604</f>
        <v/>
      </c>
      <c r="K7604">
        <f>'DATA DASH'!K7604</f>
        <v/>
      </c>
      <c r="L7604">
        <f>'DATA DASH'!L7604</f>
        <v/>
      </c>
      <c r="M7604">
        <f>'DATA DASH'!M7604</f>
        <v/>
      </c>
    </row>
    <row r="7605">
      <c r="A7605">
        <f>'DATA DASH'!A7605</f>
        <v/>
      </c>
      <c r="B7605">
        <f>'DATA DASH'!B7605</f>
        <v/>
      </c>
      <c r="C7605">
        <f>'DATA DASH'!C7605</f>
        <v/>
      </c>
      <c r="D7605">
        <f>'DATA DASH'!D7605</f>
        <v/>
      </c>
      <c r="E7605">
        <f>'DATA DASH'!E7605</f>
        <v/>
      </c>
      <c r="F7605">
        <f>'DATA DASH'!F7605</f>
        <v/>
      </c>
      <c r="G7605">
        <f>'DATA DASH'!G7605</f>
        <v/>
      </c>
      <c r="H7605">
        <f>'DATA DASH'!H7605</f>
        <v/>
      </c>
      <c r="I7605">
        <f>'DATA DASH'!I7605</f>
        <v/>
      </c>
      <c r="J7605">
        <f>'DATA DASH'!J7605</f>
        <v/>
      </c>
      <c r="K7605">
        <f>'DATA DASH'!K7605</f>
        <v/>
      </c>
      <c r="L7605">
        <f>'DATA DASH'!L7605</f>
        <v/>
      </c>
      <c r="M7605">
        <f>'DATA DASH'!M7605</f>
        <v/>
      </c>
    </row>
    <row r="7606">
      <c r="A7606">
        <f>'DATA DASH'!A7606</f>
        <v/>
      </c>
      <c r="B7606">
        <f>'DATA DASH'!B7606</f>
        <v/>
      </c>
      <c r="C7606">
        <f>'DATA DASH'!C7606</f>
        <v/>
      </c>
      <c r="D7606">
        <f>'DATA DASH'!D7606</f>
        <v/>
      </c>
      <c r="E7606">
        <f>'DATA DASH'!E7606</f>
        <v/>
      </c>
      <c r="F7606">
        <f>'DATA DASH'!F7606</f>
        <v/>
      </c>
      <c r="G7606">
        <f>'DATA DASH'!G7606</f>
        <v/>
      </c>
      <c r="H7606">
        <f>'DATA DASH'!H7606</f>
        <v/>
      </c>
      <c r="I7606">
        <f>'DATA DASH'!I7606</f>
        <v/>
      </c>
      <c r="J7606">
        <f>'DATA DASH'!J7606</f>
        <v/>
      </c>
      <c r="K7606">
        <f>'DATA DASH'!K7606</f>
        <v/>
      </c>
      <c r="L7606">
        <f>'DATA DASH'!L7606</f>
        <v/>
      </c>
      <c r="M7606">
        <f>'DATA DASH'!M7606</f>
        <v/>
      </c>
    </row>
    <row r="7607">
      <c r="A7607">
        <f>'DATA DASH'!A7607</f>
        <v/>
      </c>
      <c r="B7607">
        <f>'DATA DASH'!B7607</f>
        <v/>
      </c>
      <c r="C7607">
        <f>'DATA DASH'!C7607</f>
        <v/>
      </c>
      <c r="D7607">
        <f>'DATA DASH'!D7607</f>
        <v/>
      </c>
      <c r="E7607">
        <f>'DATA DASH'!E7607</f>
        <v/>
      </c>
      <c r="F7607">
        <f>'DATA DASH'!F7607</f>
        <v/>
      </c>
      <c r="G7607">
        <f>'DATA DASH'!G7607</f>
        <v/>
      </c>
      <c r="H7607">
        <f>'DATA DASH'!H7607</f>
        <v/>
      </c>
      <c r="I7607">
        <f>'DATA DASH'!I7607</f>
        <v/>
      </c>
      <c r="J7607">
        <f>'DATA DASH'!J7607</f>
        <v/>
      </c>
      <c r="K7607">
        <f>'DATA DASH'!K7607</f>
        <v/>
      </c>
      <c r="L7607">
        <f>'DATA DASH'!L7607</f>
        <v/>
      </c>
      <c r="M7607">
        <f>'DATA DASH'!M7607</f>
        <v/>
      </c>
    </row>
    <row r="7608">
      <c r="A7608">
        <f>'DATA DASH'!A7608</f>
        <v/>
      </c>
      <c r="B7608">
        <f>'DATA DASH'!B7608</f>
        <v/>
      </c>
      <c r="C7608">
        <f>'DATA DASH'!C7608</f>
        <v/>
      </c>
      <c r="D7608">
        <f>'DATA DASH'!D7608</f>
        <v/>
      </c>
      <c r="E7608">
        <f>'DATA DASH'!E7608</f>
        <v/>
      </c>
      <c r="F7608">
        <f>'DATA DASH'!F7608</f>
        <v/>
      </c>
      <c r="G7608">
        <f>'DATA DASH'!G7608</f>
        <v/>
      </c>
      <c r="H7608">
        <f>'DATA DASH'!H7608</f>
        <v/>
      </c>
      <c r="I7608">
        <f>'DATA DASH'!I7608</f>
        <v/>
      </c>
      <c r="J7608">
        <f>'DATA DASH'!J7608</f>
        <v/>
      </c>
      <c r="K7608">
        <f>'DATA DASH'!K7608</f>
        <v/>
      </c>
      <c r="L7608">
        <f>'DATA DASH'!L7608</f>
        <v/>
      </c>
      <c r="M7608">
        <f>'DATA DASH'!M7608</f>
        <v/>
      </c>
    </row>
    <row r="7609">
      <c r="A7609">
        <f>'DATA DASH'!A7609</f>
        <v/>
      </c>
      <c r="B7609">
        <f>'DATA DASH'!B7609</f>
        <v/>
      </c>
      <c r="C7609">
        <f>'DATA DASH'!C7609</f>
        <v/>
      </c>
      <c r="D7609">
        <f>'DATA DASH'!D7609</f>
        <v/>
      </c>
      <c r="E7609">
        <f>'DATA DASH'!E7609</f>
        <v/>
      </c>
      <c r="F7609">
        <f>'DATA DASH'!F7609</f>
        <v/>
      </c>
      <c r="G7609">
        <f>'DATA DASH'!G7609</f>
        <v/>
      </c>
      <c r="H7609">
        <f>'DATA DASH'!H7609</f>
        <v/>
      </c>
      <c r="I7609">
        <f>'DATA DASH'!I7609</f>
        <v/>
      </c>
      <c r="J7609">
        <f>'DATA DASH'!J7609</f>
        <v/>
      </c>
      <c r="K7609">
        <f>'DATA DASH'!K7609</f>
        <v/>
      </c>
      <c r="L7609">
        <f>'DATA DASH'!L7609</f>
        <v/>
      </c>
      <c r="M7609">
        <f>'DATA DASH'!M7609</f>
        <v/>
      </c>
    </row>
    <row r="7610">
      <c r="A7610">
        <f>'DATA DASH'!A7610</f>
        <v/>
      </c>
      <c r="B7610">
        <f>'DATA DASH'!B7610</f>
        <v/>
      </c>
      <c r="C7610">
        <f>'DATA DASH'!C7610</f>
        <v/>
      </c>
      <c r="D7610">
        <f>'DATA DASH'!D7610</f>
        <v/>
      </c>
      <c r="E7610">
        <f>'DATA DASH'!E7610</f>
        <v/>
      </c>
      <c r="F7610">
        <f>'DATA DASH'!F7610</f>
        <v/>
      </c>
      <c r="G7610">
        <f>'DATA DASH'!G7610</f>
        <v/>
      </c>
      <c r="H7610">
        <f>'DATA DASH'!H7610</f>
        <v/>
      </c>
      <c r="I7610">
        <f>'DATA DASH'!I7610</f>
        <v/>
      </c>
      <c r="J7610">
        <f>'DATA DASH'!J7610</f>
        <v/>
      </c>
      <c r="K7610">
        <f>'DATA DASH'!K7610</f>
        <v/>
      </c>
      <c r="L7610">
        <f>'DATA DASH'!L7610</f>
        <v/>
      </c>
      <c r="M7610">
        <f>'DATA DASH'!M7610</f>
        <v/>
      </c>
    </row>
    <row r="7611">
      <c r="A7611">
        <f>'DATA DASH'!A7611</f>
        <v/>
      </c>
      <c r="B7611">
        <f>'DATA DASH'!B7611</f>
        <v/>
      </c>
      <c r="C7611">
        <f>'DATA DASH'!C7611</f>
        <v/>
      </c>
      <c r="D7611">
        <f>'DATA DASH'!D7611</f>
        <v/>
      </c>
      <c r="E7611">
        <f>'DATA DASH'!E7611</f>
        <v/>
      </c>
      <c r="F7611">
        <f>'DATA DASH'!F7611</f>
        <v/>
      </c>
      <c r="G7611">
        <f>'DATA DASH'!G7611</f>
        <v/>
      </c>
      <c r="H7611">
        <f>'DATA DASH'!H7611</f>
        <v/>
      </c>
      <c r="I7611">
        <f>'DATA DASH'!I7611</f>
        <v/>
      </c>
      <c r="J7611">
        <f>'DATA DASH'!J7611</f>
        <v/>
      </c>
      <c r="K7611">
        <f>'DATA DASH'!K7611</f>
        <v/>
      </c>
      <c r="L7611">
        <f>'DATA DASH'!L7611</f>
        <v/>
      </c>
      <c r="M7611">
        <f>'DATA DASH'!M7611</f>
        <v/>
      </c>
    </row>
    <row r="7612">
      <c r="A7612">
        <f>'DATA DASH'!A7612</f>
        <v/>
      </c>
      <c r="B7612">
        <f>'DATA DASH'!B7612</f>
        <v/>
      </c>
      <c r="C7612">
        <f>'DATA DASH'!C7612</f>
        <v/>
      </c>
      <c r="D7612">
        <f>'DATA DASH'!D7612</f>
        <v/>
      </c>
      <c r="E7612">
        <f>'DATA DASH'!E7612</f>
        <v/>
      </c>
      <c r="F7612">
        <f>'DATA DASH'!F7612</f>
        <v/>
      </c>
      <c r="G7612">
        <f>'DATA DASH'!G7612</f>
        <v/>
      </c>
      <c r="H7612">
        <f>'DATA DASH'!H7612</f>
        <v/>
      </c>
      <c r="I7612">
        <f>'DATA DASH'!I7612</f>
        <v/>
      </c>
      <c r="J7612">
        <f>'DATA DASH'!J7612</f>
        <v/>
      </c>
      <c r="K7612">
        <f>'DATA DASH'!K7612</f>
        <v/>
      </c>
      <c r="L7612">
        <f>'DATA DASH'!L7612</f>
        <v/>
      </c>
      <c r="M7612">
        <f>'DATA DASH'!M7612</f>
        <v/>
      </c>
    </row>
    <row r="7613">
      <c r="A7613">
        <f>'DATA DASH'!A7613</f>
        <v/>
      </c>
      <c r="B7613">
        <f>'DATA DASH'!B7613</f>
        <v/>
      </c>
      <c r="C7613">
        <f>'DATA DASH'!C7613</f>
        <v/>
      </c>
      <c r="D7613">
        <f>'DATA DASH'!D7613</f>
        <v/>
      </c>
      <c r="E7613">
        <f>'DATA DASH'!E7613</f>
        <v/>
      </c>
      <c r="F7613">
        <f>'DATA DASH'!F7613</f>
        <v/>
      </c>
      <c r="G7613">
        <f>'DATA DASH'!G7613</f>
        <v/>
      </c>
      <c r="H7613">
        <f>'DATA DASH'!H7613</f>
        <v/>
      </c>
      <c r="I7613">
        <f>'DATA DASH'!I7613</f>
        <v/>
      </c>
      <c r="J7613">
        <f>'DATA DASH'!J7613</f>
        <v/>
      </c>
      <c r="K7613">
        <f>'DATA DASH'!K7613</f>
        <v/>
      </c>
      <c r="L7613">
        <f>'DATA DASH'!L7613</f>
        <v/>
      </c>
      <c r="M7613">
        <f>'DATA DASH'!M7613</f>
        <v/>
      </c>
    </row>
    <row r="7614">
      <c r="A7614">
        <f>'DATA DASH'!A7614</f>
        <v/>
      </c>
      <c r="B7614">
        <f>'DATA DASH'!B7614</f>
        <v/>
      </c>
      <c r="C7614">
        <f>'DATA DASH'!C7614</f>
        <v/>
      </c>
      <c r="D7614">
        <f>'DATA DASH'!D7614</f>
        <v/>
      </c>
      <c r="E7614">
        <f>'DATA DASH'!E7614</f>
        <v/>
      </c>
      <c r="F7614">
        <f>'DATA DASH'!F7614</f>
        <v/>
      </c>
      <c r="G7614">
        <f>'DATA DASH'!G7614</f>
        <v/>
      </c>
      <c r="H7614">
        <f>'DATA DASH'!H7614</f>
        <v/>
      </c>
      <c r="I7614">
        <f>'DATA DASH'!I7614</f>
        <v/>
      </c>
      <c r="J7614">
        <f>'DATA DASH'!J7614</f>
        <v/>
      </c>
      <c r="K7614">
        <f>'DATA DASH'!K7614</f>
        <v/>
      </c>
      <c r="L7614">
        <f>'DATA DASH'!L7614</f>
        <v/>
      </c>
      <c r="M7614">
        <f>'DATA DASH'!M7614</f>
        <v/>
      </c>
    </row>
    <row r="7615">
      <c r="A7615">
        <f>'DATA DASH'!A7615</f>
        <v/>
      </c>
      <c r="B7615">
        <f>'DATA DASH'!B7615</f>
        <v/>
      </c>
      <c r="C7615">
        <f>'DATA DASH'!C7615</f>
        <v/>
      </c>
      <c r="D7615">
        <f>'DATA DASH'!D7615</f>
        <v/>
      </c>
      <c r="E7615">
        <f>'DATA DASH'!E7615</f>
        <v/>
      </c>
      <c r="F7615">
        <f>'DATA DASH'!F7615</f>
        <v/>
      </c>
      <c r="G7615">
        <f>'DATA DASH'!G7615</f>
        <v/>
      </c>
      <c r="H7615">
        <f>'DATA DASH'!H7615</f>
        <v/>
      </c>
      <c r="I7615">
        <f>'DATA DASH'!I7615</f>
        <v/>
      </c>
      <c r="J7615">
        <f>'DATA DASH'!J7615</f>
        <v/>
      </c>
      <c r="K7615">
        <f>'DATA DASH'!K7615</f>
        <v/>
      </c>
      <c r="L7615">
        <f>'DATA DASH'!L7615</f>
        <v/>
      </c>
      <c r="M7615">
        <f>'DATA DASH'!M7615</f>
        <v/>
      </c>
    </row>
    <row r="7616">
      <c r="A7616">
        <f>'DATA DASH'!A7616</f>
        <v/>
      </c>
      <c r="B7616">
        <f>'DATA DASH'!B7616</f>
        <v/>
      </c>
      <c r="C7616">
        <f>'DATA DASH'!C7616</f>
        <v/>
      </c>
      <c r="D7616">
        <f>'DATA DASH'!D7616</f>
        <v/>
      </c>
      <c r="E7616">
        <f>'DATA DASH'!E7616</f>
        <v/>
      </c>
      <c r="F7616">
        <f>'DATA DASH'!F7616</f>
        <v/>
      </c>
      <c r="G7616">
        <f>'DATA DASH'!G7616</f>
        <v/>
      </c>
      <c r="H7616">
        <f>'DATA DASH'!H7616</f>
        <v/>
      </c>
      <c r="I7616">
        <f>'DATA DASH'!I7616</f>
        <v/>
      </c>
      <c r="J7616">
        <f>'DATA DASH'!J7616</f>
        <v/>
      </c>
      <c r="K7616">
        <f>'DATA DASH'!K7616</f>
        <v/>
      </c>
      <c r="L7616">
        <f>'DATA DASH'!L7616</f>
        <v/>
      </c>
      <c r="M7616">
        <f>'DATA DASH'!M7616</f>
        <v/>
      </c>
    </row>
    <row r="7617">
      <c r="A7617">
        <f>'DATA DASH'!A7617</f>
        <v/>
      </c>
      <c r="B7617">
        <f>'DATA DASH'!B7617</f>
        <v/>
      </c>
      <c r="C7617">
        <f>'DATA DASH'!C7617</f>
        <v/>
      </c>
      <c r="D7617">
        <f>'DATA DASH'!D7617</f>
        <v/>
      </c>
      <c r="E7617">
        <f>'DATA DASH'!E7617</f>
        <v/>
      </c>
      <c r="F7617">
        <f>'DATA DASH'!F7617</f>
        <v/>
      </c>
      <c r="G7617">
        <f>'DATA DASH'!G7617</f>
        <v/>
      </c>
      <c r="H7617">
        <f>'DATA DASH'!H7617</f>
        <v/>
      </c>
      <c r="I7617">
        <f>'DATA DASH'!I7617</f>
        <v/>
      </c>
      <c r="J7617">
        <f>'DATA DASH'!J7617</f>
        <v/>
      </c>
      <c r="K7617">
        <f>'DATA DASH'!K7617</f>
        <v/>
      </c>
      <c r="L7617">
        <f>'DATA DASH'!L7617</f>
        <v/>
      </c>
      <c r="M7617">
        <f>'DATA DASH'!M7617</f>
        <v/>
      </c>
    </row>
    <row r="7618">
      <c r="A7618">
        <f>'DATA DASH'!A7618</f>
        <v/>
      </c>
      <c r="B7618">
        <f>'DATA DASH'!B7618</f>
        <v/>
      </c>
      <c r="C7618">
        <f>'DATA DASH'!C7618</f>
        <v/>
      </c>
      <c r="D7618">
        <f>'DATA DASH'!D7618</f>
        <v/>
      </c>
      <c r="E7618">
        <f>'DATA DASH'!E7618</f>
        <v/>
      </c>
      <c r="F7618">
        <f>'DATA DASH'!F7618</f>
        <v/>
      </c>
      <c r="G7618">
        <f>'DATA DASH'!G7618</f>
        <v/>
      </c>
      <c r="H7618">
        <f>'DATA DASH'!H7618</f>
        <v/>
      </c>
      <c r="I7618">
        <f>'DATA DASH'!I7618</f>
        <v/>
      </c>
      <c r="J7618">
        <f>'DATA DASH'!J7618</f>
        <v/>
      </c>
      <c r="K7618">
        <f>'DATA DASH'!K7618</f>
        <v/>
      </c>
      <c r="L7618">
        <f>'DATA DASH'!L7618</f>
        <v/>
      </c>
      <c r="M7618">
        <f>'DATA DASH'!M7618</f>
        <v/>
      </c>
    </row>
    <row r="7619">
      <c r="A7619">
        <f>'DATA DASH'!A7619</f>
        <v/>
      </c>
      <c r="B7619">
        <f>'DATA DASH'!B7619</f>
        <v/>
      </c>
      <c r="C7619">
        <f>'DATA DASH'!C7619</f>
        <v/>
      </c>
      <c r="D7619">
        <f>'DATA DASH'!D7619</f>
        <v/>
      </c>
      <c r="E7619">
        <f>'DATA DASH'!E7619</f>
        <v/>
      </c>
      <c r="F7619">
        <f>'DATA DASH'!F7619</f>
        <v/>
      </c>
      <c r="G7619">
        <f>'DATA DASH'!G7619</f>
        <v/>
      </c>
      <c r="H7619">
        <f>'DATA DASH'!H7619</f>
        <v/>
      </c>
      <c r="I7619">
        <f>'DATA DASH'!I7619</f>
        <v/>
      </c>
      <c r="J7619">
        <f>'DATA DASH'!J7619</f>
        <v/>
      </c>
      <c r="K7619">
        <f>'DATA DASH'!K7619</f>
        <v/>
      </c>
      <c r="L7619">
        <f>'DATA DASH'!L7619</f>
        <v/>
      </c>
      <c r="M7619">
        <f>'DATA DASH'!M7619</f>
        <v/>
      </c>
    </row>
    <row r="7620">
      <c r="A7620">
        <f>'DATA DASH'!A7620</f>
        <v/>
      </c>
      <c r="B7620">
        <f>'DATA DASH'!B7620</f>
        <v/>
      </c>
      <c r="C7620">
        <f>'DATA DASH'!C7620</f>
        <v/>
      </c>
      <c r="D7620">
        <f>'DATA DASH'!D7620</f>
        <v/>
      </c>
      <c r="E7620">
        <f>'DATA DASH'!E7620</f>
        <v/>
      </c>
      <c r="F7620">
        <f>'DATA DASH'!F7620</f>
        <v/>
      </c>
      <c r="G7620">
        <f>'DATA DASH'!G7620</f>
        <v/>
      </c>
      <c r="H7620">
        <f>'DATA DASH'!H7620</f>
        <v/>
      </c>
      <c r="I7620">
        <f>'DATA DASH'!I7620</f>
        <v/>
      </c>
      <c r="J7620">
        <f>'DATA DASH'!J7620</f>
        <v/>
      </c>
      <c r="K7620">
        <f>'DATA DASH'!K7620</f>
        <v/>
      </c>
      <c r="L7620">
        <f>'DATA DASH'!L7620</f>
        <v/>
      </c>
      <c r="M7620">
        <f>'DATA DASH'!M7620</f>
        <v/>
      </c>
    </row>
    <row r="7621">
      <c r="A7621">
        <f>'DATA DASH'!A7621</f>
        <v/>
      </c>
      <c r="B7621">
        <f>'DATA DASH'!B7621</f>
        <v/>
      </c>
      <c r="C7621">
        <f>'DATA DASH'!C7621</f>
        <v/>
      </c>
      <c r="D7621">
        <f>'DATA DASH'!D7621</f>
        <v/>
      </c>
      <c r="E7621">
        <f>'DATA DASH'!E7621</f>
        <v/>
      </c>
      <c r="F7621">
        <f>'DATA DASH'!F7621</f>
        <v/>
      </c>
      <c r="G7621">
        <f>'DATA DASH'!G7621</f>
        <v/>
      </c>
      <c r="H7621">
        <f>'DATA DASH'!H7621</f>
        <v/>
      </c>
      <c r="I7621">
        <f>'DATA DASH'!I7621</f>
        <v/>
      </c>
      <c r="J7621">
        <f>'DATA DASH'!J7621</f>
        <v/>
      </c>
      <c r="K7621">
        <f>'DATA DASH'!K7621</f>
        <v/>
      </c>
      <c r="L7621">
        <f>'DATA DASH'!L7621</f>
        <v/>
      </c>
      <c r="M7621">
        <f>'DATA DASH'!M7621</f>
        <v/>
      </c>
    </row>
    <row r="7622">
      <c r="A7622">
        <f>'DATA DASH'!A7622</f>
        <v/>
      </c>
      <c r="B7622">
        <f>'DATA DASH'!B7622</f>
        <v/>
      </c>
      <c r="C7622">
        <f>'DATA DASH'!C7622</f>
        <v/>
      </c>
      <c r="D7622">
        <f>'DATA DASH'!D7622</f>
        <v/>
      </c>
      <c r="E7622">
        <f>'DATA DASH'!E7622</f>
        <v/>
      </c>
      <c r="F7622">
        <f>'DATA DASH'!F7622</f>
        <v/>
      </c>
      <c r="G7622">
        <f>'DATA DASH'!G7622</f>
        <v/>
      </c>
      <c r="H7622">
        <f>'DATA DASH'!H7622</f>
        <v/>
      </c>
      <c r="I7622">
        <f>'DATA DASH'!I7622</f>
        <v/>
      </c>
      <c r="J7622">
        <f>'DATA DASH'!J7622</f>
        <v/>
      </c>
      <c r="K7622">
        <f>'DATA DASH'!K7622</f>
        <v/>
      </c>
      <c r="L7622">
        <f>'DATA DASH'!L7622</f>
        <v/>
      </c>
      <c r="M7622">
        <f>'DATA DASH'!M7622</f>
        <v/>
      </c>
    </row>
    <row r="7623">
      <c r="A7623">
        <f>'DATA DASH'!A7623</f>
        <v/>
      </c>
      <c r="B7623">
        <f>'DATA DASH'!B7623</f>
        <v/>
      </c>
      <c r="C7623">
        <f>'DATA DASH'!C7623</f>
        <v/>
      </c>
      <c r="D7623">
        <f>'DATA DASH'!D7623</f>
        <v/>
      </c>
      <c r="E7623">
        <f>'DATA DASH'!E7623</f>
        <v/>
      </c>
      <c r="F7623">
        <f>'DATA DASH'!F7623</f>
        <v/>
      </c>
      <c r="G7623">
        <f>'DATA DASH'!G7623</f>
        <v/>
      </c>
      <c r="H7623">
        <f>'DATA DASH'!H7623</f>
        <v/>
      </c>
      <c r="I7623">
        <f>'DATA DASH'!I7623</f>
        <v/>
      </c>
      <c r="J7623">
        <f>'DATA DASH'!J7623</f>
        <v/>
      </c>
      <c r="K7623">
        <f>'DATA DASH'!K7623</f>
        <v/>
      </c>
      <c r="L7623">
        <f>'DATA DASH'!L7623</f>
        <v/>
      </c>
      <c r="M7623">
        <f>'DATA DASH'!M7623</f>
        <v/>
      </c>
    </row>
    <row r="7624">
      <c r="A7624">
        <f>'DATA DASH'!A7624</f>
        <v/>
      </c>
      <c r="B7624">
        <f>'DATA DASH'!B7624</f>
        <v/>
      </c>
      <c r="C7624">
        <f>'DATA DASH'!C7624</f>
        <v/>
      </c>
      <c r="D7624">
        <f>'DATA DASH'!D7624</f>
        <v/>
      </c>
      <c r="E7624">
        <f>'DATA DASH'!E7624</f>
        <v/>
      </c>
      <c r="F7624">
        <f>'DATA DASH'!F7624</f>
        <v/>
      </c>
      <c r="G7624">
        <f>'DATA DASH'!G7624</f>
        <v/>
      </c>
      <c r="H7624">
        <f>'DATA DASH'!H7624</f>
        <v/>
      </c>
      <c r="I7624">
        <f>'DATA DASH'!I7624</f>
        <v/>
      </c>
      <c r="J7624">
        <f>'DATA DASH'!J7624</f>
        <v/>
      </c>
      <c r="K7624">
        <f>'DATA DASH'!K7624</f>
        <v/>
      </c>
      <c r="L7624">
        <f>'DATA DASH'!L7624</f>
        <v/>
      </c>
      <c r="M7624">
        <f>'DATA DASH'!M7624</f>
        <v/>
      </c>
    </row>
    <row r="7625">
      <c r="A7625">
        <f>'DATA DASH'!A7625</f>
        <v/>
      </c>
      <c r="B7625">
        <f>'DATA DASH'!B7625</f>
        <v/>
      </c>
      <c r="C7625">
        <f>'DATA DASH'!C7625</f>
        <v/>
      </c>
      <c r="D7625">
        <f>'DATA DASH'!D7625</f>
        <v/>
      </c>
      <c r="E7625">
        <f>'DATA DASH'!E7625</f>
        <v/>
      </c>
      <c r="F7625">
        <f>'DATA DASH'!F7625</f>
        <v/>
      </c>
      <c r="G7625">
        <f>'DATA DASH'!G7625</f>
        <v/>
      </c>
      <c r="H7625">
        <f>'DATA DASH'!H7625</f>
        <v/>
      </c>
      <c r="I7625">
        <f>'DATA DASH'!I7625</f>
        <v/>
      </c>
      <c r="J7625">
        <f>'DATA DASH'!J7625</f>
        <v/>
      </c>
      <c r="K7625">
        <f>'DATA DASH'!K7625</f>
        <v/>
      </c>
      <c r="L7625">
        <f>'DATA DASH'!L7625</f>
        <v/>
      </c>
      <c r="M7625">
        <f>'DATA DASH'!M7625</f>
        <v/>
      </c>
    </row>
    <row r="7626">
      <c r="A7626">
        <f>'DATA DASH'!A7626</f>
        <v/>
      </c>
      <c r="B7626">
        <f>'DATA DASH'!B7626</f>
        <v/>
      </c>
      <c r="C7626">
        <f>'DATA DASH'!C7626</f>
        <v/>
      </c>
      <c r="D7626">
        <f>'DATA DASH'!D7626</f>
        <v/>
      </c>
      <c r="E7626">
        <f>'DATA DASH'!E7626</f>
        <v/>
      </c>
      <c r="F7626">
        <f>'DATA DASH'!F7626</f>
        <v/>
      </c>
      <c r="G7626">
        <f>'DATA DASH'!G7626</f>
        <v/>
      </c>
      <c r="H7626">
        <f>'DATA DASH'!H7626</f>
        <v/>
      </c>
      <c r="I7626">
        <f>'DATA DASH'!I7626</f>
        <v/>
      </c>
      <c r="J7626">
        <f>'DATA DASH'!J7626</f>
        <v/>
      </c>
      <c r="K7626">
        <f>'DATA DASH'!K7626</f>
        <v/>
      </c>
      <c r="L7626">
        <f>'DATA DASH'!L7626</f>
        <v/>
      </c>
      <c r="M7626">
        <f>'DATA DASH'!M7626</f>
        <v/>
      </c>
    </row>
    <row r="7627">
      <c r="A7627">
        <f>'DATA DASH'!A7627</f>
        <v/>
      </c>
      <c r="B7627">
        <f>'DATA DASH'!B7627</f>
        <v/>
      </c>
      <c r="C7627">
        <f>'DATA DASH'!C7627</f>
        <v/>
      </c>
      <c r="D7627">
        <f>'DATA DASH'!D7627</f>
        <v/>
      </c>
      <c r="E7627">
        <f>'DATA DASH'!E7627</f>
        <v/>
      </c>
      <c r="F7627">
        <f>'DATA DASH'!F7627</f>
        <v/>
      </c>
      <c r="G7627">
        <f>'DATA DASH'!G7627</f>
        <v/>
      </c>
      <c r="H7627">
        <f>'DATA DASH'!H7627</f>
        <v/>
      </c>
      <c r="I7627">
        <f>'DATA DASH'!I7627</f>
        <v/>
      </c>
      <c r="J7627">
        <f>'DATA DASH'!J7627</f>
        <v/>
      </c>
      <c r="K7627">
        <f>'DATA DASH'!K7627</f>
        <v/>
      </c>
      <c r="L7627">
        <f>'DATA DASH'!L7627</f>
        <v/>
      </c>
      <c r="M7627">
        <f>'DATA DASH'!M7627</f>
        <v/>
      </c>
    </row>
    <row r="7628">
      <c r="A7628">
        <f>'DATA DASH'!A7628</f>
        <v/>
      </c>
      <c r="B7628">
        <f>'DATA DASH'!B7628</f>
        <v/>
      </c>
      <c r="C7628">
        <f>'DATA DASH'!C7628</f>
        <v/>
      </c>
      <c r="D7628">
        <f>'DATA DASH'!D7628</f>
        <v/>
      </c>
      <c r="E7628">
        <f>'DATA DASH'!E7628</f>
        <v/>
      </c>
      <c r="F7628">
        <f>'DATA DASH'!F7628</f>
        <v/>
      </c>
      <c r="G7628">
        <f>'DATA DASH'!G7628</f>
        <v/>
      </c>
      <c r="H7628">
        <f>'DATA DASH'!H7628</f>
        <v/>
      </c>
      <c r="I7628">
        <f>'DATA DASH'!I7628</f>
        <v/>
      </c>
      <c r="J7628">
        <f>'DATA DASH'!J7628</f>
        <v/>
      </c>
      <c r="K7628">
        <f>'DATA DASH'!K7628</f>
        <v/>
      </c>
      <c r="L7628">
        <f>'DATA DASH'!L7628</f>
        <v/>
      </c>
      <c r="M7628">
        <f>'DATA DASH'!M7628</f>
        <v/>
      </c>
    </row>
    <row r="7629">
      <c r="A7629">
        <f>'DATA DASH'!A7629</f>
        <v/>
      </c>
      <c r="B7629">
        <f>'DATA DASH'!B7629</f>
        <v/>
      </c>
      <c r="C7629">
        <f>'DATA DASH'!C7629</f>
        <v/>
      </c>
      <c r="D7629">
        <f>'DATA DASH'!D7629</f>
        <v/>
      </c>
      <c r="E7629">
        <f>'DATA DASH'!E7629</f>
        <v/>
      </c>
      <c r="F7629">
        <f>'DATA DASH'!F7629</f>
        <v/>
      </c>
      <c r="G7629">
        <f>'DATA DASH'!G7629</f>
        <v/>
      </c>
      <c r="H7629">
        <f>'DATA DASH'!H7629</f>
        <v/>
      </c>
      <c r="I7629">
        <f>'DATA DASH'!I7629</f>
        <v/>
      </c>
      <c r="J7629">
        <f>'DATA DASH'!J7629</f>
        <v/>
      </c>
      <c r="K7629">
        <f>'DATA DASH'!K7629</f>
        <v/>
      </c>
      <c r="L7629">
        <f>'DATA DASH'!L7629</f>
        <v/>
      </c>
      <c r="M7629">
        <f>'DATA DASH'!M7629</f>
        <v/>
      </c>
    </row>
    <row r="7630">
      <c r="A7630">
        <f>'DATA DASH'!A7630</f>
        <v/>
      </c>
      <c r="B7630">
        <f>'DATA DASH'!B7630</f>
        <v/>
      </c>
      <c r="C7630">
        <f>'DATA DASH'!C7630</f>
        <v/>
      </c>
      <c r="D7630">
        <f>'DATA DASH'!D7630</f>
        <v/>
      </c>
      <c r="E7630">
        <f>'DATA DASH'!E7630</f>
        <v/>
      </c>
      <c r="F7630">
        <f>'DATA DASH'!F7630</f>
        <v/>
      </c>
      <c r="G7630">
        <f>'DATA DASH'!G7630</f>
        <v/>
      </c>
      <c r="H7630">
        <f>'DATA DASH'!H7630</f>
        <v/>
      </c>
      <c r="I7630">
        <f>'DATA DASH'!I7630</f>
        <v/>
      </c>
      <c r="J7630">
        <f>'DATA DASH'!J7630</f>
        <v/>
      </c>
      <c r="K7630">
        <f>'DATA DASH'!K7630</f>
        <v/>
      </c>
      <c r="L7630">
        <f>'DATA DASH'!L7630</f>
        <v/>
      </c>
      <c r="M7630">
        <f>'DATA DASH'!M7630</f>
        <v/>
      </c>
    </row>
    <row r="7631">
      <c r="A7631">
        <f>'DATA DASH'!A7631</f>
        <v/>
      </c>
      <c r="B7631">
        <f>'DATA DASH'!B7631</f>
        <v/>
      </c>
      <c r="C7631">
        <f>'DATA DASH'!C7631</f>
        <v/>
      </c>
      <c r="D7631">
        <f>'DATA DASH'!D7631</f>
        <v/>
      </c>
      <c r="E7631">
        <f>'DATA DASH'!E7631</f>
        <v/>
      </c>
      <c r="F7631">
        <f>'DATA DASH'!F7631</f>
        <v/>
      </c>
      <c r="G7631">
        <f>'DATA DASH'!G7631</f>
        <v/>
      </c>
      <c r="H7631">
        <f>'DATA DASH'!H7631</f>
        <v/>
      </c>
      <c r="I7631">
        <f>'DATA DASH'!I7631</f>
        <v/>
      </c>
      <c r="J7631">
        <f>'DATA DASH'!J7631</f>
        <v/>
      </c>
      <c r="K7631">
        <f>'DATA DASH'!K7631</f>
        <v/>
      </c>
      <c r="L7631">
        <f>'DATA DASH'!L7631</f>
        <v/>
      </c>
      <c r="M7631">
        <f>'DATA DASH'!M7631</f>
        <v/>
      </c>
    </row>
    <row r="7632">
      <c r="A7632">
        <f>'DATA DASH'!A7632</f>
        <v/>
      </c>
      <c r="B7632">
        <f>'DATA DASH'!B7632</f>
        <v/>
      </c>
      <c r="C7632">
        <f>'DATA DASH'!C7632</f>
        <v/>
      </c>
      <c r="D7632">
        <f>'DATA DASH'!D7632</f>
        <v/>
      </c>
      <c r="E7632">
        <f>'DATA DASH'!E7632</f>
        <v/>
      </c>
      <c r="F7632">
        <f>'DATA DASH'!F7632</f>
        <v/>
      </c>
      <c r="G7632">
        <f>'DATA DASH'!G7632</f>
        <v/>
      </c>
      <c r="H7632">
        <f>'DATA DASH'!H7632</f>
        <v/>
      </c>
      <c r="I7632">
        <f>'DATA DASH'!I7632</f>
        <v/>
      </c>
      <c r="J7632">
        <f>'DATA DASH'!J7632</f>
        <v/>
      </c>
      <c r="K7632">
        <f>'DATA DASH'!K7632</f>
        <v/>
      </c>
      <c r="L7632">
        <f>'DATA DASH'!L7632</f>
        <v/>
      </c>
      <c r="M7632">
        <f>'DATA DASH'!M7632</f>
        <v/>
      </c>
    </row>
    <row r="7633">
      <c r="A7633">
        <f>'DATA DASH'!A7633</f>
        <v/>
      </c>
      <c r="B7633">
        <f>'DATA DASH'!B7633</f>
        <v/>
      </c>
      <c r="C7633">
        <f>'DATA DASH'!C7633</f>
        <v/>
      </c>
      <c r="D7633">
        <f>'DATA DASH'!D7633</f>
        <v/>
      </c>
      <c r="E7633">
        <f>'DATA DASH'!E7633</f>
        <v/>
      </c>
      <c r="F7633">
        <f>'DATA DASH'!F7633</f>
        <v/>
      </c>
      <c r="G7633">
        <f>'DATA DASH'!G7633</f>
        <v/>
      </c>
      <c r="H7633">
        <f>'DATA DASH'!H7633</f>
        <v/>
      </c>
      <c r="I7633">
        <f>'DATA DASH'!I7633</f>
        <v/>
      </c>
      <c r="J7633">
        <f>'DATA DASH'!J7633</f>
        <v/>
      </c>
      <c r="K7633">
        <f>'DATA DASH'!K7633</f>
        <v/>
      </c>
      <c r="L7633">
        <f>'DATA DASH'!L7633</f>
        <v/>
      </c>
      <c r="M7633">
        <f>'DATA DASH'!M7633</f>
        <v/>
      </c>
    </row>
    <row r="7634">
      <c r="A7634">
        <f>'DATA DASH'!A7634</f>
        <v/>
      </c>
      <c r="B7634">
        <f>'DATA DASH'!B7634</f>
        <v/>
      </c>
      <c r="C7634">
        <f>'DATA DASH'!C7634</f>
        <v/>
      </c>
      <c r="D7634">
        <f>'DATA DASH'!D7634</f>
        <v/>
      </c>
      <c r="E7634">
        <f>'DATA DASH'!E7634</f>
        <v/>
      </c>
      <c r="F7634">
        <f>'DATA DASH'!F7634</f>
        <v/>
      </c>
      <c r="G7634">
        <f>'DATA DASH'!G7634</f>
        <v/>
      </c>
      <c r="H7634">
        <f>'DATA DASH'!H7634</f>
        <v/>
      </c>
      <c r="I7634">
        <f>'DATA DASH'!I7634</f>
        <v/>
      </c>
      <c r="J7634">
        <f>'DATA DASH'!J7634</f>
        <v/>
      </c>
      <c r="K7634">
        <f>'DATA DASH'!K7634</f>
        <v/>
      </c>
      <c r="L7634">
        <f>'DATA DASH'!L7634</f>
        <v/>
      </c>
      <c r="M7634">
        <f>'DATA DASH'!M7634</f>
        <v/>
      </c>
    </row>
    <row r="7635">
      <c r="A7635">
        <f>'DATA DASH'!A7635</f>
        <v/>
      </c>
      <c r="B7635">
        <f>'DATA DASH'!B7635</f>
        <v/>
      </c>
      <c r="C7635">
        <f>'DATA DASH'!C7635</f>
        <v/>
      </c>
      <c r="D7635">
        <f>'DATA DASH'!D7635</f>
        <v/>
      </c>
      <c r="E7635">
        <f>'DATA DASH'!E7635</f>
        <v/>
      </c>
      <c r="F7635">
        <f>'DATA DASH'!F7635</f>
        <v/>
      </c>
      <c r="G7635">
        <f>'DATA DASH'!G7635</f>
        <v/>
      </c>
      <c r="H7635">
        <f>'DATA DASH'!H7635</f>
        <v/>
      </c>
      <c r="I7635">
        <f>'DATA DASH'!I7635</f>
        <v/>
      </c>
      <c r="J7635">
        <f>'DATA DASH'!J7635</f>
        <v/>
      </c>
      <c r="K7635">
        <f>'DATA DASH'!K7635</f>
        <v/>
      </c>
      <c r="L7635">
        <f>'DATA DASH'!L7635</f>
        <v/>
      </c>
      <c r="M7635">
        <f>'DATA DASH'!M7635</f>
        <v/>
      </c>
    </row>
    <row r="7636">
      <c r="A7636">
        <f>'DATA DASH'!A7636</f>
        <v/>
      </c>
      <c r="B7636">
        <f>'DATA DASH'!B7636</f>
        <v/>
      </c>
      <c r="C7636">
        <f>'DATA DASH'!C7636</f>
        <v/>
      </c>
      <c r="D7636">
        <f>'DATA DASH'!D7636</f>
        <v/>
      </c>
      <c r="E7636">
        <f>'DATA DASH'!E7636</f>
        <v/>
      </c>
      <c r="F7636">
        <f>'DATA DASH'!F7636</f>
        <v/>
      </c>
      <c r="G7636">
        <f>'DATA DASH'!G7636</f>
        <v/>
      </c>
      <c r="H7636">
        <f>'DATA DASH'!H7636</f>
        <v/>
      </c>
      <c r="I7636">
        <f>'DATA DASH'!I7636</f>
        <v/>
      </c>
      <c r="J7636">
        <f>'DATA DASH'!J7636</f>
        <v/>
      </c>
      <c r="K7636">
        <f>'DATA DASH'!K7636</f>
        <v/>
      </c>
      <c r="L7636">
        <f>'DATA DASH'!L7636</f>
        <v/>
      </c>
      <c r="M7636">
        <f>'DATA DASH'!M7636</f>
        <v/>
      </c>
    </row>
    <row r="7637">
      <c r="A7637">
        <f>'DATA DASH'!A7637</f>
        <v/>
      </c>
      <c r="B7637">
        <f>'DATA DASH'!B7637</f>
        <v/>
      </c>
      <c r="C7637">
        <f>'DATA DASH'!C7637</f>
        <v/>
      </c>
      <c r="D7637">
        <f>'DATA DASH'!D7637</f>
        <v/>
      </c>
      <c r="E7637">
        <f>'DATA DASH'!E7637</f>
        <v/>
      </c>
      <c r="F7637">
        <f>'DATA DASH'!F7637</f>
        <v/>
      </c>
      <c r="G7637">
        <f>'DATA DASH'!G7637</f>
        <v/>
      </c>
      <c r="H7637">
        <f>'DATA DASH'!H7637</f>
        <v/>
      </c>
      <c r="I7637">
        <f>'DATA DASH'!I7637</f>
        <v/>
      </c>
      <c r="J7637">
        <f>'DATA DASH'!J7637</f>
        <v/>
      </c>
      <c r="K7637">
        <f>'DATA DASH'!K7637</f>
        <v/>
      </c>
      <c r="L7637">
        <f>'DATA DASH'!L7637</f>
        <v/>
      </c>
      <c r="M7637">
        <f>'DATA DASH'!M7637</f>
        <v/>
      </c>
    </row>
    <row r="7638">
      <c r="A7638">
        <f>'DATA DASH'!A7638</f>
        <v/>
      </c>
      <c r="B7638">
        <f>'DATA DASH'!B7638</f>
        <v/>
      </c>
      <c r="C7638">
        <f>'DATA DASH'!C7638</f>
        <v/>
      </c>
      <c r="D7638">
        <f>'DATA DASH'!D7638</f>
        <v/>
      </c>
      <c r="E7638">
        <f>'DATA DASH'!E7638</f>
        <v/>
      </c>
      <c r="F7638">
        <f>'DATA DASH'!F7638</f>
        <v/>
      </c>
      <c r="G7638">
        <f>'DATA DASH'!G7638</f>
        <v/>
      </c>
      <c r="H7638">
        <f>'DATA DASH'!H7638</f>
        <v/>
      </c>
      <c r="I7638">
        <f>'DATA DASH'!I7638</f>
        <v/>
      </c>
      <c r="J7638">
        <f>'DATA DASH'!J7638</f>
        <v/>
      </c>
      <c r="K7638">
        <f>'DATA DASH'!K7638</f>
        <v/>
      </c>
      <c r="L7638">
        <f>'DATA DASH'!L7638</f>
        <v/>
      </c>
      <c r="M7638">
        <f>'DATA DASH'!M7638</f>
        <v/>
      </c>
    </row>
    <row r="7639">
      <c r="A7639">
        <f>'DATA DASH'!A7639</f>
        <v/>
      </c>
      <c r="B7639">
        <f>'DATA DASH'!B7639</f>
        <v/>
      </c>
      <c r="C7639">
        <f>'DATA DASH'!C7639</f>
        <v/>
      </c>
      <c r="D7639">
        <f>'DATA DASH'!D7639</f>
        <v/>
      </c>
      <c r="E7639">
        <f>'DATA DASH'!E7639</f>
        <v/>
      </c>
      <c r="F7639">
        <f>'DATA DASH'!F7639</f>
        <v/>
      </c>
      <c r="G7639">
        <f>'DATA DASH'!G7639</f>
        <v/>
      </c>
      <c r="H7639">
        <f>'DATA DASH'!H7639</f>
        <v/>
      </c>
      <c r="I7639">
        <f>'DATA DASH'!I7639</f>
        <v/>
      </c>
      <c r="J7639">
        <f>'DATA DASH'!J7639</f>
        <v/>
      </c>
      <c r="K7639">
        <f>'DATA DASH'!K7639</f>
        <v/>
      </c>
      <c r="L7639">
        <f>'DATA DASH'!L7639</f>
        <v/>
      </c>
      <c r="M7639">
        <f>'DATA DASH'!M7639</f>
        <v/>
      </c>
    </row>
    <row r="7640">
      <c r="A7640">
        <f>'DATA DASH'!A7640</f>
        <v/>
      </c>
      <c r="B7640">
        <f>'DATA DASH'!B7640</f>
        <v/>
      </c>
      <c r="C7640">
        <f>'DATA DASH'!C7640</f>
        <v/>
      </c>
      <c r="D7640">
        <f>'DATA DASH'!D7640</f>
        <v/>
      </c>
      <c r="E7640">
        <f>'DATA DASH'!E7640</f>
        <v/>
      </c>
      <c r="F7640">
        <f>'DATA DASH'!F7640</f>
        <v/>
      </c>
      <c r="G7640">
        <f>'DATA DASH'!G7640</f>
        <v/>
      </c>
      <c r="H7640">
        <f>'DATA DASH'!H7640</f>
        <v/>
      </c>
      <c r="I7640">
        <f>'DATA DASH'!I7640</f>
        <v/>
      </c>
      <c r="J7640">
        <f>'DATA DASH'!J7640</f>
        <v/>
      </c>
      <c r="K7640">
        <f>'DATA DASH'!K7640</f>
        <v/>
      </c>
      <c r="L7640">
        <f>'DATA DASH'!L7640</f>
        <v/>
      </c>
      <c r="M7640">
        <f>'DATA DASH'!M7640</f>
        <v/>
      </c>
    </row>
    <row r="7641">
      <c r="A7641">
        <f>'DATA DASH'!A7641</f>
        <v/>
      </c>
      <c r="B7641">
        <f>'DATA DASH'!B7641</f>
        <v/>
      </c>
      <c r="C7641">
        <f>'DATA DASH'!C7641</f>
        <v/>
      </c>
      <c r="D7641">
        <f>'DATA DASH'!D7641</f>
        <v/>
      </c>
      <c r="E7641">
        <f>'DATA DASH'!E7641</f>
        <v/>
      </c>
      <c r="F7641">
        <f>'DATA DASH'!F7641</f>
        <v/>
      </c>
      <c r="G7641">
        <f>'DATA DASH'!G7641</f>
        <v/>
      </c>
      <c r="H7641">
        <f>'DATA DASH'!H7641</f>
        <v/>
      </c>
      <c r="I7641">
        <f>'DATA DASH'!I7641</f>
        <v/>
      </c>
      <c r="J7641">
        <f>'DATA DASH'!J7641</f>
        <v/>
      </c>
      <c r="K7641">
        <f>'DATA DASH'!K7641</f>
        <v/>
      </c>
      <c r="L7641">
        <f>'DATA DASH'!L7641</f>
        <v/>
      </c>
      <c r="M7641">
        <f>'DATA DASH'!M7641</f>
        <v/>
      </c>
    </row>
    <row r="7642">
      <c r="A7642">
        <f>'DATA DASH'!A7642</f>
        <v/>
      </c>
      <c r="B7642">
        <f>'DATA DASH'!B7642</f>
        <v/>
      </c>
      <c r="C7642">
        <f>'DATA DASH'!C7642</f>
        <v/>
      </c>
      <c r="D7642">
        <f>'DATA DASH'!D7642</f>
        <v/>
      </c>
      <c r="E7642">
        <f>'DATA DASH'!E7642</f>
        <v/>
      </c>
      <c r="F7642">
        <f>'DATA DASH'!F7642</f>
        <v/>
      </c>
      <c r="G7642">
        <f>'DATA DASH'!G7642</f>
        <v/>
      </c>
      <c r="H7642">
        <f>'DATA DASH'!H7642</f>
        <v/>
      </c>
      <c r="I7642">
        <f>'DATA DASH'!I7642</f>
        <v/>
      </c>
      <c r="J7642">
        <f>'DATA DASH'!J7642</f>
        <v/>
      </c>
      <c r="K7642">
        <f>'DATA DASH'!K7642</f>
        <v/>
      </c>
      <c r="L7642">
        <f>'DATA DASH'!L7642</f>
        <v/>
      </c>
      <c r="M7642">
        <f>'DATA DASH'!M7642</f>
        <v/>
      </c>
    </row>
    <row r="7643">
      <c r="A7643">
        <f>'DATA DASH'!A7643</f>
        <v/>
      </c>
      <c r="B7643">
        <f>'DATA DASH'!B7643</f>
        <v/>
      </c>
      <c r="C7643">
        <f>'DATA DASH'!C7643</f>
        <v/>
      </c>
      <c r="D7643">
        <f>'DATA DASH'!D7643</f>
        <v/>
      </c>
      <c r="E7643">
        <f>'DATA DASH'!E7643</f>
        <v/>
      </c>
      <c r="F7643">
        <f>'DATA DASH'!F7643</f>
        <v/>
      </c>
      <c r="G7643">
        <f>'DATA DASH'!G7643</f>
        <v/>
      </c>
      <c r="H7643">
        <f>'DATA DASH'!H7643</f>
        <v/>
      </c>
      <c r="I7643">
        <f>'DATA DASH'!I7643</f>
        <v/>
      </c>
      <c r="J7643">
        <f>'DATA DASH'!J7643</f>
        <v/>
      </c>
      <c r="K7643">
        <f>'DATA DASH'!K7643</f>
        <v/>
      </c>
      <c r="L7643">
        <f>'DATA DASH'!L7643</f>
        <v/>
      </c>
      <c r="M7643">
        <f>'DATA DASH'!M7643</f>
        <v/>
      </c>
    </row>
    <row r="7644">
      <c r="A7644">
        <f>'DATA DASH'!A7644</f>
        <v/>
      </c>
      <c r="B7644">
        <f>'DATA DASH'!B7644</f>
        <v/>
      </c>
      <c r="C7644">
        <f>'DATA DASH'!C7644</f>
        <v/>
      </c>
      <c r="D7644">
        <f>'DATA DASH'!D7644</f>
        <v/>
      </c>
      <c r="E7644">
        <f>'DATA DASH'!E7644</f>
        <v/>
      </c>
      <c r="F7644">
        <f>'DATA DASH'!F7644</f>
        <v/>
      </c>
      <c r="G7644">
        <f>'DATA DASH'!G7644</f>
        <v/>
      </c>
      <c r="H7644">
        <f>'DATA DASH'!H7644</f>
        <v/>
      </c>
      <c r="I7644">
        <f>'DATA DASH'!I7644</f>
        <v/>
      </c>
      <c r="J7644">
        <f>'DATA DASH'!J7644</f>
        <v/>
      </c>
      <c r="K7644">
        <f>'DATA DASH'!K7644</f>
        <v/>
      </c>
      <c r="L7644">
        <f>'DATA DASH'!L7644</f>
        <v/>
      </c>
      <c r="M7644">
        <f>'DATA DASH'!M7644</f>
        <v/>
      </c>
    </row>
    <row r="7645">
      <c r="A7645">
        <f>'DATA DASH'!A7645</f>
        <v/>
      </c>
      <c r="B7645">
        <f>'DATA DASH'!B7645</f>
        <v/>
      </c>
      <c r="C7645">
        <f>'DATA DASH'!C7645</f>
        <v/>
      </c>
      <c r="D7645">
        <f>'DATA DASH'!D7645</f>
        <v/>
      </c>
      <c r="E7645">
        <f>'DATA DASH'!E7645</f>
        <v/>
      </c>
      <c r="F7645">
        <f>'DATA DASH'!F7645</f>
        <v/>
      </c>
      <c r="G7645">
        <f>'DATA DASH'!G7645</f>
        <v/>
      </c>
      <c r="H7645">
        <f>'DATA DASH'!H7645</f>
        <v/>
      </c>
      <c r="I7645">
        <f>'DATA DASH'!I7645</f>
        <v/>
      </c>
      <c r="J7645">
        <f>'DATA DASH'!J7645</f>
        <v/>
      </c>
      <c r="K7645">
        <f>'DATA DASH'!K7645</f>
        <v/>
      </c>
      <c r="L7645">
        <f>'DATA DASH'!L7645</f>
        <v/>
      </c>
      <c r="M7645">
        <f>'DATA DASH'!M7645</f>
        <v/>
      </c>
    </row>
    <row r="7646">
      <c r="A7646">
        <f>'DATA DASH'!A7646</f>
        <v/>
      </c>
      <c r="B7646">
        <f>'DATA DASH'!B7646</f>
        <v/>
      </c>
      <c r="C7646">
        <f>'DATA DASH'!C7646</f>
        <v/>
      </c>
      <c r="D7646">
        <f>'DATA DASH'!D7646</f>
        <v/>
      </c>
      <c r="E7646">
        <f>'DATA DASH'!E7646</f>
        <v/>
      </c>
      <c r="F7646">
        <f>'DATA DASH'!F7646</f>
        <v/>
      </c>
      <c r="G7646">
        <f>'DATA DASH'!G7646</f>
        <v/>
      </c>
      <c r="H7646">
        <f>'DATA DASH'!H7646</f>
        <v/>
      </c>
      <c r="I7646">
        <f>'DATA DASH'!I7646</f>
        <v/>
      </c>
      <c r="J7646">
        <f>'DATA DASH'!J7646</f>
        <v/>
      </c>
      <c r="K7646">
        <f>'DATA DASH'!K7646</f>
        <v/>
      </c>
      <c r="L7646">
        <f>'DATA DASH'!L7646</f>
        <v/>
      </c>
      <c r="M7646">
        <f>'DATA DASH'!M7646</f>
        <v/>
      </c>
    </row>
    <row r="7647">
      <c r="A7647">
        <f>'DATA DASH'!A7647</f>
        <v/>
      </c>
      <c r="B7647">
        <f>'DATA DASH'!B7647</f>
        <v/>
      </c>
      <c r="C7647">
        <f>'DATA DASH'!C7647</f>
        <v/>
      </c>
      <c r="D7647">
        <f>'DATA DASH'!D7647</f>
        <v/>
      </c>
      <c r="E7647">
        <f>'DATA DASH'!E7647</f>
        <v/>
      </c>
      <c r="F7647">
        <f>'DATA DASH'!F7647</f>
        <v/>
      </c>
      <c r="G7647">
        <f>'DATA DASH'!G7647</f>
        <v/>
      </c>
      <c r="H7647">
        <f>'DATA DASH'!H7647</f>
        <v/>
      </c>
      <c r="I7647">
        <f>'DATA DASH'!I7647</f>
        <v/>
      </c>
      <c r="J7647">
        <f>'DATA DASH'!J7647</f>
        <v/>
      </c>
      <c r="K7647">
        <f>'DATA DASH'!K7647</f>
        <v/>
      </c>
      <c r="L7647">
        <f>'DATA DASH'!L7647</f>
        <v/>
      </c>
      <c r="M7647">
        <f>'DATA DASH'!M7647</f>
        <v/>
      </c>
    </row>
    <row r="7648">
      <c r="A7648">
        <f>'DATA DASH'!A7648</f>
        <v/>
      </c>
      <c r="B7648">
        <f>'DATA DASH'!B7648</f>
        <v/>
      </c>
      <c r="C7648">
        <f>'DATA DASH'!C7648</f>
        <v/>
      </c>
      <c r="D7648">
        <f>'DATA DASH'!D7648</f>
        <v/>
      </c>
      <c r="E7648">
        <f>'DATA DASH'!E7648</f>
        <v/>
      </c>
      <c r="F7648">
        <f>'DATA DASH'!F7648</f>
        <v/>
      </c>
      <c r="G7648">
        <f>'DATA DASH'!G7648</f>
        <v/>
      </c>
      <c r="H7648">
        <f>'DATA DASH'!H7648</f>
        <v/>
      </c>
      <c r="I7648">
        <f>'DATA DASH'!I7648</f>
        <v/>
      </c>
      <c r="J7648">
        <f>'DATA DASH'!J7648</f>
        <v/>
      </c>
      <c r="K7648">
        <f>'DATA DASH'!K7648</f>
        <v/>
      </c>
      <c r="L7648">
        <f>'DATA DASH'!L7648</f>
        <v/>
      </c>
      <c r="M7648">
        <f>'DATA DASH'!M7648</f>
        <v/>
      </c>
    </row>
    <row r="7649">
      <c r="A7649">
        <f>'DATA DASH'!A7649</f>
        <v/>
      </c>
      <c r="B7649">
        <f>'DATA DASH'!B7649</f>
        <v/>
      </c>
      <c r="C7649">
        <f>'DATA DASH'!C7649</f>
        <v/>
      </c>
      <c r="D7649">
        <f>'DATA DASH'!D7649</f>
        <v/>
      </c>
      <c r="E7649">
        <f>'DATA DASH'!E7649</f>
        <v/>
      </c>
      <c r="F7649">
        <f>'DATA DASH'!F7649</f>
        <v/>
      </c>
      <c r="G7649">
        <f>'DATA DASH'!G7649</f>
        <v/>
      </c>
      <c r="H7649">
        <f>'DATA DASH'!H7649</f>
        <v/>
      </c>
      <c r="I7649">
        <f>'DATA DASH'!I7649</f>
        <v/>
      </c>
      <c r="J7649">
        <f>'DATA DASH'!J7649</f>
        <v/>
      </c>
      <c r="K7649">
        <f>'DATA DASH'!K7649</f>
        <v/>
      </c>
      <c r="L7649">
        <f>'DATA DASH'!L7649</f>
        <v/>
      </c>
      <c r="M7649">
        <f>'DATA DASH'!M7649</f>
        <v/>
      </c>
    </row>
    <row r="7650">
      <c r="A7650">
        <f>'DATA DASH'!A7650</f>
        <v/>
      </c>
      <c r="B7650">
        <f>'DATA DASH'!B7650</f>
        <v/>
      </c>
      <c r="C7650">
        <f>'DATA DASH'!C7650</f>
        <v/>
      </c>
      <c r="D7650">
        <f>'DATA DASH'!D7650</f>
        <v/>
      </c>
      <c r="E7650">
        <f>'DATA DASH'!E7650</f>
        <v/>
      </c>
      <c r="F7650">
        <f>'DATA DASH'!F7650</f>
        <v/>
      </c>
      <c r="G7650">
        <f>'DATA DASH'!G7650</f>
        <v/>
      </c>
      <c r="H7650">
        <f>'DATA DASH'!H7650</f>
        <v/>
      </c>
      <c r="I7650">
        <f>'DATA DASH'!I7650</f>
        <v/>
      </c>
      <c r="J7650">
        <f>'DATA DASH'!J7650</f>
        <v/>
      </c>
      <c r="K7650">
        <f>'DATA DASH'!K7650</f>
        <v/>
      </c>
      <c r="L7650">
        <f>'DATA DASH'!L7650</f>
        <v/>
      </c>
      <c r="M7650">
        <f>'DATA DASH'!M7650</f>
        <v/>
      </c>
    </row>
    <row r="7651">
      <c r="A7651">
        <f>'DATA DASH'!A7651</f>
        <v/>
      </c>
      <c r="B7651">
        <f>'DATA DASH'!B7651</f>
        <v/>
      </c>
      <c r="C7651">
        <f>'DATA DASH'!C7651</f>
        <v/>
      </c>
      <c r="D7651">
        <f>'DATA DASH'!D7651</f>
        <v/>
      </c>
      <c r="E7651">
        <f>'DATA DASH'!E7651</f>
        <v/>
      </c>
      <c r="F7651">
        <f>'DATA DASH'!F7651</f>
        <v/>
      </c>
      <c r="G7651">
        <f>'DATA DASH'!G7651</f>
        <v/>
      </c>
      <c r="H7651">
        <f>'DATA DASH'!H7651</f>
        <v/>
      </c>
      <c r="I7651">
        <f>'DATA DASH'!I7651</f>
        <v/>
      </c>
      <c r="J7651">
        <f>'DATA DASH'!J7651</f>
        <v/>
      </c>
      <c r="K7651">
        <f>'DATA DASH'!K7651</f>
        <v/>
      </c>
      <c r="L7651">
        <f>'DATA DASH'!L7651</f>
        <v/>
      </c>
      <c r="M7651">
        <f>'DATA DASH'!M7651</f>
        <v/>
      </c>
    </row>
    <row r="7652">
      <c r="A7652">
        <f>'DATA DASH'!A7652</f>
        <v/>
      </c>
      <c r="B7652">
        <f>'DATA DASH'!B7652</f>
        <v/>
      </c>
      <c r="C7652">
        <f>'DATA DASH'!C7652</f>
        <v/>
      </c>
      <c r="D7652">
        <f>'DATA DASH'!D7652</f>
        <v/>
      </c>
      <c r="E7652">
        <f>'DATA DASH'!E7652</f>
        <v/>
      </c>
      <c r="F7652">
        <f>'DATA DASH'!F7652</f>
        <v/>
      </c>
      <c r="G7652">
        <f>'DATA DASH'!G7652</f>
        <v/>
      </c>
      <c r="H7652">
        <f>'DATA DASH'!H7652</f>
        <v/>
      </c>
      <c r="I7652">
        <f>'DATA DASH'!I7652</f>
        <v/>
      </c>
      <c r="J7652">
        <f>'DATA DASH'!J7652</f>
        <v/>
      </c>
      <c r="K7652">
        <f>'DATA DASH'!K7652</f>
        <v/>
      </c>
      <c r="L7652">
        <f>'DATA DASH'!L7652</f>
        <v/>
      </c>
      <c r="M7652">
        <f>'DATA DASH'!M7652</f>
        <v/>
      </c>
    </row>
    <row r="7653">
      <c r="A7653">
        <f>'DATA DASH'!A7653</f>
        <v/>
      </c>
      <c r="B7653">
        <f>'DATA DASH'!B7653</f>
        <v/>
      </c>
      <c r="C7653">
        <f>'DATA DASH'!C7653</f>
        <v/>
      </c>
      <c r="D7653">
        <f>'DATA DASH'!D7653</f>
        <v/>
      </c>
      <c r="E7653">
        <f>'DATA DASH'!E7653</f>
        <v/>
      </c>
      <c r="F7653">
        <f>'DATA DASH'!F7653</f>
        <v/>
      </c>
      <c r="G7653">
        <f>'DATA DASH'!G7653</f>
        <v/>
      </c>
      <c r="H7653">
        <f>'DATA DASH'!H7653</f>
        <v/>
      </c>
      <c r="I7653">
        <f>'DATA DASH'!I7653</f>
        <v/>
      </c>
      <c r="J7653">
        <f>'DATA DASH'!J7653</f>
        <v/>
      </c>
      <c r="K7653">
        <f>'DATA DASH'!K7653</f>
        <v/>
      </c>
      <c r="L7653">
        <f>'DATA DASH'!L7653</f>
        <v/>
      </c>
      <c r="M7653">
        <f>'DATA DASH'!M7653</f>
        <v/>
      </c>
    </row>
    <row r="7654">
      <c r="A7654">
        <f>'DATA DASH'!A7654</f>
        <v/>
      </c>
      <c r="B7654">
        <f>'DATA DASH'!B7654</f>
        <v/>
      </c>
      <c r="C7654">
        <f>'DATA DASH'!C7654</f>
        <v/>
      </c>
      <c r="D7654">
        <f>'DATA DASH'!D7654</f>
        <v/>
      </c>
      <c r="E7654">
        <f>'DATA DASH'!E7654</f>
        <v/>
      </c>
      <c r="F7654">
        <f>'DATA DASH'!F7654</f>
        <v/>
      </c>
      <c r="G7654">
        <f>'DATA DASH'!G7654</f>
        <v/>
      </c>
      <c r="H7654">
        <f>'DATA DASH'!H7654</f>
        <v/>
      </c>
      <c r="I7654">
        <f>'DATA DASH'!I7654</f>
        <v/>
      </c>
      <c r="J7654">
        <f>'DATA DASH'!J7654</f>
        <v/>
      </c>
      <c r="K7654">
        <f>'DATA DASH'!K7654</f>
        <v/>
      </c>
      <c r="L7654">
        <f>'DATA DASH'!L7654</f>
        <v/>
      </c>
      <c r="M7654">
        <f>'DATA DASH'!M7654</f>
        <v/>
      </c>
    </row>
    <row r="7655">
      <c r="A7655">
        <f>'DATA DASH'!A7655</f>
        <v/>
      </c>
      <c r="B7655">
        <f>'DATA DASH'!B7655</f>
        <v/>
      </c>
      <c r="C7655">
        <f>'DATA DASH'!C7655</f>
        <v/>
      </c>
      <c r="D7655">
        <f>'DATA DASH'!D7655</f>
        <v/>
      </c>
      <c r="E7655">
        <f>'DATA DASH'!E7655</f>
        <v/>
      </c>
      <c r="F7655">
        <f>'DATA DASH'!F7655</f>
        <v/>
      </c>
      <c r="G7655">
        <f>'DATA DASH'!G7655</f>
        <v/>
      </c>
      <c r="H7655">
        <f>'DATA DASH'!H7655</f>
        <v/>
      </c>
      <c r="I7655">
        <f>'DATA DASH'!I7655</f>
        <v/>
      </c>
      <c r="J7655">
        <f>'DATA DASH'!J7655</f>
        <v/>
      </c>
      <c r="K7655">
        <f>'DATA DASH'!K7655</f>
        <v/>
      </c>
      <c r="L7655">
        <f>'DATA DASH'!L7655</f>
        <v/>
      </c>
      <c r="M7655">
        <f>'DATA DASH'!M7655</f>
        <v/>
      </c>
    </row>
    <row r="7656">
      <c r="A7656">
        <f>'DATA DASH'!A7656</f>
        <v/>
      </c>
      <c r="B7656">
        <f>'DATA DASH'!B7656</f>
        <v/>
      </c>
      <c r="C7656">
        <f>'DATA DASH'!C7656</f>
        <v/>
      </c>
      <c r="D7656">
        <f>'DATA DASH'!D7656</f>
        <v/>
      </c>
      <c r="E7656">
        <f>'DATA DASH'!E7656</f>
        <v/>
      </c>
      <c r="F7656">
        <f>'DATA DASH'!F7656</f>
        <v/>
      </c>
      <c r="G7656">
        <f>'DATA DASH'!G7656</f>
        <v/>
      </c>
      <c r="H7656">
        <f>'DATA DASH'!H7656</f>
        <v/>
      </c>
      <c r="I7656">
        <f>'DATA DASH'!I7656</f>
        <v/>
      </c>
      <c r="J7656">
        <f>'DATA DASH'!J7656</f>
        <v/>
      </c>
      <c r="K7656">
        <f>'DATA DASH'!K7656</f>
        <v/>
      </c>
      <c r="L7656">
        <f>'DATA DASH'!L7656</f>
        <v/>
      </c>
      <c r="M7656">
        <f>'DATA DASH'!M7656</f>
        <v/>
      </c>
    </row>
    <row r="7657">
      <c r="A7657">
        <f>'DATA DASH'!A7657</f>
        <v/>
      </c>
      <c r="B7657">
        <f>'DATA DASH'!B7657</f>
        <v/>
      </c>
      <c r="C7657">
        <f>'DATA DASH'!C7657</f>
        <v/>
      </c>
      <c r="D7657">
        <f>'DATA DASH'!D7657</f>
        <v/>
      </c>
      <c r="E7657">
        <f>'DATA DASH'!E7657</f>
        <v/>
      </c>
      <c r="F7657">
        <f>'DATA DASH'!F7657</f>
        <v/>
      </c>
      <c r="G7657">
        <f>'DATA DASH'!G7657</f>
        <v/>
      </c>
      <c r="H7657">
        <f>'DATA DASH'!H7657</f>
        <v/>
      </c>
      <c r="I7657">
        <f>'DATA DASH'!I7657</f>
        <v/>
      </c>
      <c r="J7657">
        <f>'DATA DASH'!J7657</f>
        <v/>
      </c>
      <c r="K7657">
        <f>'DATA DASH'!K7657</f>
        <v/>
      </c>
      <c r="L7657">
        <f>'DATA DASH'!L7657</f>
        <v/>
      </c>
      <c r="M7657">
        <f>'DATA DASH'!M7657</f>
        <v/>
      </c>
    </row>
    <row r="7658">
      <c r="A7658">
        <f>'DATA DASH'!A7658</f>
        <v/>
      </c>
      <c r="B7658">
        <f>'DATA DASH'!B7658</f>
        <v/>
      </c>
      <c r="C7658">
        <f>'DATA DASH'!C7658</f>
        <v/>
      </c>
      <c r="D7658">
        <f>'DATA DASH'!D7658</f>
        <v/>
      </c>
      <c r="E7658">
        <f>'DATA DASH'!E7658</f>
        <v/>
      </c>
      <c r="F7658">
        <f>'DATA DASH'!F7658</f>
        <v/>
      </c>
      <c r="G7658">
        <f>'DATA DASH'!G7658</f>
        <v/>
      </c>
      <c r="H7658">
        <f>'DATA DASH'!H7658</f>
        <v/>
      </c>
      <c r="I7658">
        <f>'DATA DASH'!I7658</f>
        <v/>
      </c>
      <c r="J7658">
        <f>'DATA DASH'!J7658</f>
        <v/>
      </c>
      <c r="K7658">
        <f>'DATA DASH'!K7658</f>
        <v/>
      </c>
      <c r="L7658">
        <f>'DATA DASH'!L7658</f>
        <v/>
      </c>
      <c r="M7658">
        <f>'DATA DASH'!M7658</f>
        <v/>
      </c>
    </row>
    <row r="7659">
      <c r="A7659">
        <f>'DATA DASH'!A7659</f>
        <v/>
      </c>
      <c r="B7659">
        <f>'DATA DASH'!B7659</f>
        <v/>
      </c>
      <c r="C7659">
        <f>'DATA DASH'!C7659</f>
        <v/>
      </c>
      <c r="D7659">
        <f>'DATA DASH'!D7659</f>
        <v/>
      </c>
      <c r="E7659">
        <f>'DATA DASH'!E7659</f>
        <v/>
      </c>
      <c r="F7659">
        <f>'DATA DASH'!F7659</f>
        <v/>
      </c>
      <c r="G7659">
        <f>'DATA DASH'!G7659</f>
        <v/>
      </c>
      <c r="H7659">
        <f>'DATA DASH'!H7659</f>
        <v/>
      </c>
      <c r="I7659">
        <f>'DATA DASH'!I7659</f>
        <v/>
      </c>
      <c r="J7659">
        <f>'DATA DASH'!J7659</f>
        <v/>
      </c>
      <c r="K7659">
        <f>'DATA DASH'!K7659</f>
        <v/>
      </c>
      <c r="L7659">
        <f>'DATA DASH'!L7659</f>
        <v/>
      </c>
      <c r="M7659">
        <f>'DATA DASH'!M7659</f>
        <v/>
      </c>
    </row>
    <row r="7660">
      <c r="A7660">
        <f>'DATA DASH'!A7660</f>
        <v/>
      </c>
      <c r="B7660">
        <f>'DATA DASH'!B7660</f>
        <v/>
      </c>
      <c r="C7660">
        <f>'DATA DASH'!C7660</f>
        <v/>
      </c>
      <c r="D7660">
        <f>'DATA DASH'!D7660</f>
        <v/>
      </c>
      <c r="E7660">
        <f>'DATA DASH'!E7660</f>
        <v/>
      </c>
      <c r="F7660">
        <f>'DATA DASH'!F7660</f>
        <v/>
      </c>
      <c r="G7660">
        <f>'DATA DASH'!G7660</f>
        <v/>
      </c>
      <c r="H7660">
        <f>'DATA DASH'!H7660</f>
        <v/>
      </c>
      <c r="I7660">
        <f>'DATA DASH'!I7660</f>
        <v/>
      </c>
      <c r="J7660">
        <f>'DATA DASH'!J7660</f>
        <v/>
      </c>
      <c r="K7660">
        <f>'DATA DASH'!K7660</f>
        <v/>
      </c>
      <c r="L7660">
        <f>'DATA DASH'!L7660</f>
        <v/>
      </c>
      <c r="M7660">
        <f>'DATA DASH'!M7660</f>
        <v/>
      </c>
    </row>
    <row r="7661">
      <c r="A7661">
        <f>'DATA DASH'!A7661</f>
        <v/>
      </c>
      <c r="B7661">
        <f>'DATA DASH'!B7661</f>
        <v/>
      </c>
      <c r="C7661">
        <f>'DATA DASH'!C7661</f>
        <v/>
      </c>
      <c r="D7661">
        <f>'DATA DASH'!D7661</f>
        <v/>
      </c>
      <c r="E7661">
        <f>'DATA DASH'!E7661</f>
        <v/>
      </c>
      <c r="F7661">
        <f>'DATA DASH'!F7661</f>
        <v/>
      </c>
      <c r="G7661">
        <f>'DATA DASH'!G7661</f>
        <v/>
      </c>
      <c r="H7661">
        <f>'DATA DASH'!H7661</f>
        <v/>
      </c>
      <c r="I7661">
        <f>'DATA DASH'!I7661</f>
        <v/>
      </c>
      <c r="J7661">
        <f>'DATA DASH'!J7661</f>
        <v/>
      </c>
      <c r="K7661">
        <f>'DATA DASH'!K7661</f>
        <v/>
      </c>
      <c r="L7661">
        <f>'DATA DASH'!L7661</f>
        <v/>
      </c>
      <c r="M7661">
        <f>'DATA DASH'!M7661</f>
        <v/>
      </c>
    </row>
    <row r="7662">
      <c r="A7662">
        <f>'DATA DASH'!A7662</f>
        <v/>
      </c>
      <c r="B7662">
        <f>'DATA DASH'!B7662</f>
        <v/>
      </c>
      <c r="C7662">
        <f>'DATA DASH'!C7662</f>
        <v/>
      </c>
      <c r="D7662">
        <f>'DATA DASH'!D7662</f>
        <v/>
      </c>
      <c r="E7662">
        <f>'DATA DASH'!E7662</f>
        <v/>
      </c>
      <c r="F7662">
        <f>'DATA DASH'!F7662</f>
        <v/>
      </c>
      <c r="G7662">
        <f>'DATA DASH'!G7662</f>
        <v/>
      </c>
      <c r="H7662">
        <f>'DATA DASH'!H7662</f>
        <v/>
      </c>
      <c r="I7662">
        <f>'DATA DASH'!I7662</f>
        <v/>
      </c>
      <c r="J7662">
        <f>'DATA DASH'!J7662</f>
        <v/>
      </c>
      <c r="K7662">
        <f>'DATA DASH'!K7662</f>
        <v/>
      </c>
      <c r="L7662">
        <f>'DATA DASH'!L7662</f>
        <v/>
      </c>
      <c r="M7662">
        <f>'DATA DASH'!M7662</f>
        <v/>
      </c>
    </row>
    <row r="7663">
      <c r="A7663">
        <f>'DATA DASH'!A7663</f>
        <v/>
      </c>
      <c r="B7663">
        <f>'DATA DASH'!B7663</f>
        <v/>
      </c>
      <c r="C7663">
        <f>'DATA DASH'!C7663</f>
        <v/>
      </c>
      <c r="D7663">
        <f>'DATA DASH'!D7663</f>
        <v/>
      </c>
      <c r="E7663">
        <f>'DATA DASH'!E7663</f>
        <v/>
      </c>
      <c r="F7663">
        <f>'DATA DASH'!F7663</f>
        <v/>
      </c>
      <c r="G7663">
        <f>'DATA DASH'!G7663</f>
        <v/>
      </c>
      <c r="H7663">
        <f>'DATA DASH'!H7663</f>
        <v/>
      </c>
      <c r="I7663">
        <f>'DATA DASH'!I7663</f>
        <v/>
      </c>
      <c r="J7663">
        <f>'DATA DASH'!J7663</f>
        <v/>
      </c>
      <c r="K7663">
        <f>'DATA DASH'!K7663</f>
        <v/>
      </c>
      <c r="L7663">
        <f>'DATA DASH'!L7663</f>
        <v/>
      </c>
      <c r="M7663">
        <f>'DATA DASH'!M7663</f>
        <v/>
      </c>
    </row>
    <row r="7664">
      <c r="A7664">
        <f>'DATA DASH'!A7664</f>
        <v/>
      </c>
      <c r="B7664">
        <f>'DATA DASH'!B7664</f>
        <v/>
      </c>
      <c r="C7664">
        <f>'DATA DASH'!C7664</f>
        <v/>
      </c>
      <c r="D7664">
        <f>'DATA DASH'!D7664</f>
        <v/>
      </c>
      <c r="E7664">
        <f>'DATA DASH'!E7664</f>
        <v/>
      </c>
      <c r="F7664">
        <f>'DATA DASH'!F7664</f>
        <v/>
      </c>
      <c r="G7664">
        <f>'DATA DASH'!G7664</f>
        <v/>
      </c>
      <c r="H7664">
        <f>'DATA DASH'!H7664</f>
        <v/>
      </c>
      <c r="I7664">
        <f>'DATA DASH'!I7664</f>
        <v/>
      </c>
      <c r="J7664">
        <f>'DATA DASH'!J7664</f>
        <v/>
      </c>
      <c r="K7664">
        <f>'DATA DASH'!K7664</f>
        <v/>
      </c>
      <c r="L7664">
        <f>'DATA DASH'!L7664</f>
        <v/>
      </c>
      <c r="M7664">
        <f>'DATA DASH'!M7664</f>
        <v/>
      </c>
    </row>
    <row r="7665">
      <c r="A7665">
        <f>'DATA DASH'!A7665</f>
        <v/>
      </c>
      <c r="B7665">
        <f>'DATA DASH'!B7665</f>
        <v/>
      </c>
      <c r="C7665">
        <f>'DATA DASH'!C7665</f>
        <v/>
      </c>
      <c r="D7665">
        <f>'DATA DASH'!D7665</f>
        <v/>
      </c>
      <c r="E7665">
        <f>'DATA DASH'!E7665</f>
        <v/>
      </c>
      <c r="F7665">
        <f>'DATA DASH'!F7665</f>
        <v/>
      </c>
      <c r="G7665">
        <f>'DATA DASH'!G7665</f>
        <v/>
      </c>
      <c r="H7665">
        <f>'DATA DASH'!H7665</f>
        <v/>
      </c>
      <c r="I7665">
        <f>'DATA DASH'!I7665</f>
        <v/>
      </c>
      <c r="J7665">
        <f>'DATA DASH'!J7665</f>
        <v/>
      </c>
      <c r="K7665">
        <f>'DATA DASH'!K7665</f>
        <v/>
      </c>
      <c r="L7665">
        <f>'DATA DASH'!L7665</f>
        <v/>
      </c>
      <c r="M7665">
        <f>'DATA DASH'!M7665</f>
        <v/>
      </c>
    </row>
    <row r="7666">
      <c r="A7666">
        <f>'DATA DASH'!A7666</f>
        <v/>
      </c>
      <c r="B7666">
        <f>'DATA DASH'!B7666</f>
        <v/>
      </c>
      <c r="C7666">
        <f>'DATA DASH'!C7666</f>
        <v/>
      </c>
      <c r="D7666">
        <f>'DATA DASH'!D7666</f>
        <v/>
      </c>
      <c r="E7666">
        <f>'DATA DASH'!E7666</f>
        <v/>
      </c>
      <c r="F7666">
        <f>'DATA DASH'!F7666</f>
        <v/>
      </c>
      <c r="G7666">
        <f>'DATA DASH'!G7666</f>
        <v/>
      </c>
      <c r="H7666">
        <f>'DATA DASH'!H7666</f>
        <v/>
      </c>
      <c r="I7666">
        <f>'DATA DASH'!I7666</f>
        <v/>
      </c>
      <c r="J7666">
        <f>'DATA DASH'!J7666</f>
        <v/>
      </c>
      <c r="K7666">
        <f>'DATA DASH'!K7666</f>
        <v/>
      </c>
      <c r="L7666">
        <f>'DATA DASH'!L7666</f>
        <v/>
      </c>
      <c r="M7666">
        <f>'DATA DASH'!M7666</f>
        <v/>
      </c>
    </row>
    <row r="7667">
      <c r="A7667">
        <f>'DATA DASH'!A7667</f>
        <v/>
      </c>
      <c r="B7667">
        <f>'DATA DASH'!B7667</f>
        <v/>
      </c>
      <c r="C7667">
        <f>'DATA DASH'!C7667</f>
        <v/>
      </c>
      <c r="D7667">
        <f>'DATA DASH'!D7667</f>
        <v/>
      </c>
      <c r="E7667">
        <f>'DATA DASH'!E7667</f>
        <v/>
      </c>
      <c r="F7667">
        <f>'DATA DASH'!F7667</f>
        <v/>
      </c>
      <c r="G7667">
        <f>'DATA DASH'!G7667</f>
        <v/>
      </c>
      <c r="H7667">
        <f>'DATA DASH'!H7667</f>
        <v/>
      </c>
      <c r="I7667">
        <f>'DATA DASH'!I7667</f>
        <v/>
      </c>
      <c r="J7667">
        <f>'DATA DASH'!J7667</f>
        <v/>
      </c>
      <c r="K7667">
        <f>'DATA DASH'!K7667</f>
        <v/>
      </c>
      <c r="L7667">
        <f>'DATA DASH'!L7667</f>
        <v/>
      </c>
      <c r="M7667">
        <f>'DATA DASH'!M7667</f>
        <v/>
      </c>
    </row>
    <row r="7668">
      <c r="A7668">
        <f>'DATA DASH'!A7668</f>
        <v/>
      </c>
      <c r="B7668">
        <f>'DATA DASH'!B7668</f>
        <v/>
      </c>
      <c r="C7668">
        <f>'DATA DASH'!C7668</f>
        <v/>
      </c>
      <c r="D7668">
        <f>'DATA DASH'!D7668</f>
        <v/>
      </c>
      <c r="E7668">
        <f>'DATA DASH'!E7668</f>
        <v/>
      </c>
      <c r="F7668">
        <f>'DATA DASH'!F7668</f>
        <v/>
      </c>
      <c r="G7668">
        <f>'DATA DASH'!G7668</f>
        <v/>
      </c>
      <c r="H7668">
        <f>'DATA DASH'!H7668</f>
        <v/>
      </c>
      <c r="I7668">
        <f>'DATA DASH'!I7668</f>
        <v/>
      </c>
      <c r="J7668">
        <f>'DATA DASH'!J7668</f>
        <v/>
      </c>
      <c r="K7668">
        <f>'DATA DASH'!K7668</f>
        <v/>
      </c>
      <c r="L7668">
        <f>'DATA DASH'!L7668</f>
        <v/>
      </c>
      <c r="M7668">
        <f>'DATA DASH'!M7668</f>
        <v/>
      </c>
    </row>
    <row r="7669">
      <c r="A7669">
        <f>'DATA DASH'!A7669</f>
        <v/>
      </c>
      <c r="B7669">
        <f>'DATA DASH'!B7669</f>
        <v/>
      </c>
      <c r="C7669">
        <f>'DATA DASH'!C7669</f>
        <v/>
      </c>
      <c r="D7669">
        <f>'DATA DASH'!D7669</f>
        <v/>
      </c>
      <c r="E7669">
        <f>'DATA DASH'!E7669</f>
        <v/>
      </c>
      <c r="F7669">
        <f>'DATA DASH'!F7669</f>
        <v/>
      </c>
      <c r="G7669">
        <f>'DATA DASH'!G7669</f>
        <v/>
      </c>
      <c r="H7669">
        <f>'DATA DASH'!H7669</f>
        <v/>
      </c>
      <c r="I7669">
        <f>'DATA DASH'!I7669</f>
        <v/>
      </c>
      <c r="J7669">
        <f>'DATA DASH'!J7669</f>
        <v/>
      </c>
      <c r="K7669">
        <f>'DATA DASH'!K7669</f>
        <v/>
      </c>
      <c r="L7669">
        <f>'DATA DASH'!L7669</f>
        <v/>
      </c>
      <c r="M7669">
        <f>'DATA DASH'!M7669</f>
        <v/>
      </c>
    </row>
    <row r="7670">
      <c r="A7670">
        <f>'DATA DASH'!A7670</f>
        <v/>
      </c>
      <c r="B7670">
        <f>'DATA DASH'!B7670</f>
        <v/>
      </c>
      <c r="C7670">
        <f>'DATA DASH'!C7670</f>
        <v/>
      </c>
      <c r="D7670">
        <f>'DATA DASH'!D7670</f>
        <v/>
      </c>
      <c r="E7670">
        <f>'DATA DASH'!E7670</f>
        <v/>
      </c>
      <c r="F7670">
        <f>'DATA DASH'!F7670</f>
        <v/>
      </c>
      <c r="G7670">
        <f>'DATA DASH'!G7670</f>
        <v/>
      </c>
      <c r="H7670">
        <f>'DATA DASH'!H7670</f>
        <v/>
      </c>
      <c r="I7670">
        <f>'DATA DASH'!I7670</f>
        <v/>
      </c>
      <c r="J7670">
        <f>'DATA DASH'!J7670</f>
        <v/>
      </c>
      <c r="K7670">
        <f>'DATA DASH'!K7670</f>
        <v/>
      </c>
      <c r="L7670">
        <f>'DATA DASH'!L7670</f>
        <v/>
      </c>
      <c r="M7670">
        <f>'DATA DASH'!M7670</f>
        <v/>
      </c>
    </row>
    <row r="7671">
      <c r="A7671">
        <f>'DATA DASH'!A7671</f>
        <v/>
      </c>
      <c r="B7671">
        <f>'DATA DASH'!B7671</f>
        <v/>
      </c>
      <c r="C7671">
        <f>'DATA DASH'!C7671</f>
        <v/>
      </c>
      <c r="D7671">
        <f>'DATA DASH'!D7671</f>
        <v/>
      </c>
      <c r="E7671">
        <f>'DATA DASH'!E7671</f>
        <v/>
      </c>
      <c r="F7671">
        <f>'DATA DASH'!F7671</f>
        <v/>
      </c>
      <c r="G7671">
        <f>'DATA DASH'!G7671</f>
        <v/>
      </c>
      <c r="H7671">
        <f>'DATA DASH'!H7671</f>
        <v/>
      </c>
      <c r="I7671">
        <f>'DATA DASH'!I7671</f>
        <v/>
      </c>
      <c r="J7671">
        <f>'DATA DASH'!J7671</f>
        <v/>
      </c>
      <c r="K7671">
        <f>'DATA DASH'!K7671</f>
        <v/>
      </c>
      <c r="L7671">
        <f>'DATA DASH'!L7671</f>
        <v/>
      </c>
      <c r="M7671">
        <f>'DATA DASH'!M7671</f>
        <v/>
      </c>
    </row>
    <row r="7672">
      <c r="A7672">
        <f>'DATA DASH'!A7672</f>
        <v/>
      </c>
      <c r="B7672">
        <f>'DATA DASH'!B7672</f>
        <v/>
      </c>
      <c r="C7672">
        <f>'DATA DASH'!C7672</f>
        <v/>
      </c>
      <c r="D7672">
        <f>'DATA DASH'!D7672</f>
        <v/>
      </c>
      <c r="E7672">
        <f>'DATA DASH'!E7672</f>
        <v/>
      </c>
      <c r="F7672">
        <f>'DATA DASH'!F7672</f>
        <v/>
      </c>
      <c r="G7672">
        <f>'DATA DASH'!G7672</f>
        <v/>
      </c>
      <c r="H7672">
        <f>'DATA DASH'!H7672</f>
        <v/>
      </c>
      <c r="I7672">
        <f>'DATA DASH'!I7672</f>
        <v/>
      </c>
      <c r="J7672">
        <f>'DATA DASH'!J7672</f>
        <v/>
      </c>
      <c r="K7672">
        <f>'DATA DASH'!K7672</f>
        <v/>
      </c>
      <c r="L7672">
        <f>'DATA DASH'!L7672</f>
        <v/>
      </c>
      <c r="M7672">
        <f>'DATA DASH'!M7672</f>
        <v/>
      </c>
    </row>
    <row r="7673">
      <c r="A7673">
        <f>'DATA DASH'!A7673</f>
        <v/>
      </c>
      <c r="B7673">
        <f>'DATA DASH'!B7673</f>
        <v/>
      </c>
      <c r="C7673">
        <f>'DATA DASH'!C7673</f>
        <v/>
      </c>
      <c r="D7673">
        <f>'DATA DASH'!D7673</f>
        <v/>
      </c>
      <c r="E7673">
        <f>'DATA DASH'!E7673</f>
        <v/>
      </c>
      <c r="F7673">
        <f>'DATA DASH'!F7673</f>
        <v/>
      </c>
      <c r="G7673">
        <f>'DATA DASH'!G7673</f>
        <v/>
      </c>
      <c r="H7673">
        <f>'DATA DASH'!H7673</f>
        <v/>
      </c>
      <c r="I7673">
        <f>'DATA DASH'!I7673</f>
        <v/>
      </c>
      <c r="J7673">
        <f>'DATA DASH'!J7673</f>
        <v/>
      </c>
      <c r="K7673">
        <f>'DATA DASH'!K7673</f>
        <v/>
      </c>
      <c r="L7673">
        <f>'DATA DASH'!L7673</f>
        <v/>
      </c>
      <c r="M7673">
        <f>'DATA DASH'!M7673</f>
        <v/>
      </c>
    </row>
    <row r="7674">
      <c r="A7674">
        <f>'DATA DASH'!A7674</f>
        <v/>
      </c>
      <c r="B7674">
        <f>'DATA DASH'!B7674</f>
        <v/>
      </c>
      <c r="C7674">
        <f>'DATA DASH'!C7674</f>
        <v/>
      </c>
      <c r="D7674">
        <f>'DATA DASH'!D7674</f>
        <v/>
      </c>
      <c r="E7674">
        <f>'DATA DASH'!E7674</f>
        <v/>
      </c>
      <c r="F7674">
        <f>'DATA DASH'!F7674</f>
        <v/>
      </c>
      <c r="G7674">
        <f>'DATA DASH'!G7674</f>
        <v/>
      </c>
      <c r="H7674">
        <f>'DATA DASH'!H7674</f>
        <v/>
      </c>
      <c r="I7674">
        <f>'DATA DASH'!I7674</f>
        <v/>
      </c>
      <c r="J7674">
        <f>'DATA DASH'!J7674</f>
        <v/>
      </c>
      <c r="K7674">
        <f>'DATA DASH'!K7674</f>
        <v/>
      </c>
      <c r="L7674">
        <f>'DATA DASH'!L7674</f>
        <v/>
      </c>
      <c r="M7674">
        <f>'DATA DASH'!M7674</f>
        <v/>
      </c>
    </row>
    <row r="7675">
      <c r="A7675">
        <f>'DATA DASH'!A7675</f>
        <v/>
      </c>
      <c r="B7675">
        <f>'DATA DASH'!B7675</f>
        <v/>
      </c>
      <c r="C7675">
        <f>'DATA DASH'!C7675</f>
        <v/>
      </c>
      <c r="D7675">
        <f>'DATA DASH'!D7675</f>
        <v/>
      </c>
      <c r="E7675">
        <f>'DATA DASH'!E7675</f>
        <v/>
      </c>
      <c r="F7675">
        <f>'DATA DASH'!F7675</f>
        <v/>
      </c>
      <c r="G7675">
        <f>'DATA DASH'!G7675</f>
        <v/>
      </c>
      <c r="H7675">
        <f>'DATA DASH'!H7675</f>
        <v/>
      </c>
      <c r="I7675">
        <f>'DATA DASH'!I7675</f>
        <v/>
      </c>
      <c r="J7675">
        <f>'DATA DASH'!J7675</f>
        <v/>
      </c>
      <c r="K7675">
        <f>'DATA DASH'!K7675</f>
        <v/>
      </c>
      <c r="L7675">
        <f>'DATA DASH'!L7675</f>
        <v/>
      </c>
      <c r="M7675">
        <f>'DATA DASH'!M7675</f>
        <v/>
      </c>
    </row>
    <row r="7676">
      <c r="A7676">
        <f>'DATA DASH'!A7676</f>
        <v/>
      </c>
      <c r="B7676">
        <f>'DATA DASH'!B7676</f>
        <v/>
      </c>
      <c r="C7676">
        <f>'DATA DASH'!C7676</f>
        <v/>
      </c>
      <c r="D7676">
        <f>'DATA DASH'!D7676</f>
        <v/>
      </c>
      <c r="E7676">
        <f>'DATA DASH'!E7676</f>
        <v/>
      </c>
      <c r="F7676">
        <f>'DATA DASH'!F7676</f>
        <v/>
      </c>
      <c r="G7676">
        <f>'DATA DASH'!G7676</f>
        <v/>
      </c>
      <c r="H7676">
        <f>'DATA DASH'!H7676</f>
        <v/>
      </c>
      <c r="I7676">
        <f>'DATA DASH'!I7676</f>
        <v/>
      </c>
      <c r="J7676">
        <f>'DATA DASH'!J7676</f>
        <v/>
      </c>
      <c r="K7676">
        <f>'DATA DASH'!K7676</f>
        <v/>
      </c>
      <c r="L7676">
        <f>'DATA DASH'!L7676</f>
        <v/>
      </c>
      <c r="M7676">
        <f>'DATA DASH'!M7676</f>
        <v/>
      </c>
    </row>
    <row r="7677">
      <c r="A7677">
        <f>'DATA DASH'!A7677</f>
        <v/>
      </c>
      <c r="B7677">
        <f>'DATA DASH'!B7677</f>
        <v/>
      </c>
      <c r="C7677">
        <f>'DATA DASH'!C7677</f>
        <v/>
      </c>
      <c r="D7677">
        <f>'DATA DASH'!D7677</f>
        <v/>
      </c>
      <c r="E7677">
        <f>'DATA DASH'!E7677</f>
        <v/>
      </c>
      <c r="F7677">
        <f>'DATA DASH'!F7677</f>
        <v/>
      </c>
      <c r="G7677">
        <f>'DATA DASH'!G7677</f>
        <v/>
      </c>
      <c r="H7677">
        <f>'DATA DASH'!H7677</f>
        <v/>
      </c>
      <c r="I7677">
        <f>'DATA DASH'!I7677</f>
        <v/>
      </c>
      <c r="J7677">
        <f>'DATA DASH'!J7677</f>
        <v/>
      </c>
      <c r="K7677">
        <f>'DATA DASH'!K7677</f>
        <v/>
      </c>
      <c r="L7677">
        <f>'DATA DASH'!L7677</f>
        <v/>
      </c>
      <c r="M7677">
        <f>'DATA DASH'!M7677</f>
        <v/>
      </c>
    </row>
    <row r="7678">
      <c r="A7678">
        <f>'DATA DASH'!A7678</f>
        <v/>
      </c>
      <c r="B7678">
        <f>'DATA DASH'!B7678</f>
        <v/>
      </c>
      <c r="C7678">
        <f>'DATA DASH'!C7678</f>
        <v/>
      </c>
      <c r="D7678">
        <f>'DATA DASH'!D7678</f>
        <v/>
      </c>
      <c r="E7678">
        <f>'DATA DASH'!E7678</f>
        <v/>
      </c>
      <c r="F7678">
        <f>'DATA DASH'!F7678</f>
        <v/>
      </c>
      <c r="G7678">
        <f>'DATA DASH'!G7678</f>
        <v/>
      </c>
      <c r="H7678">
        <f>'DATA DASH'!H7678</f>
        <v/>
      </c>
      <c r="I7678">
        <f>'DATA DASH'!I7678</f>
        <v/>
      </c>
      <c r="J7678">
        <f>'DATA DASH'!J7678</f>
        <v/>
      </c>
      <c r="K7678">
        <f>'DATA DASH'!K7678</f>
        <v/>
      </c>
      <c r="L7678">
        <f>'DATA DASH'!L7678</f>
        <v/>
      </c>
      <c r="M7678">
        <f>'DATA DASH'!M7678</f>
        <v/>
      </c>
    </row>
    <row r="7679">
      <c r="A7679">
        <f>'DATA DASH'!A7679</f>
        <v/>
      </c>
      <c r="B7679">
        <f>'DATA DASH'!B7679</f>
        <v/>
      </c>
      <c r="C7679">
        <f>'DATA DASH'!C7679</f>
        <v/>
      </c>
      <c r="D7679">
        <f>'DATA DASH'!D7679</f>
        <v/>
      </c>
      <c r="E7679">
        <f>'DATA DASH'!E7679</f>
        <v/>
      </c>
      <c r="F7679">
        <f>'DATA DASH'!F7679</f>
        <v/>
      </c>
      <c r="G7679">
        <f>'DATA DASH'!G7679</f>
        <v/>
      </c>
      <c r="H7679">
        <f>'DATA DASH'!H7679</f>
        <v/>
      </c>
      <c r="I7679">
        <f>'DATA DASH'!I7679</f>
        <v/>
      </c>
      <c r="J7679">
        <f>'DATA DASH'!J7679</f>
        <v/>
      </c>
      <c r="K7679">
        <f>'DATA DASH'!K7679</f>
        <v/>
      </c>
      <c r="L7679">
        <f>'DATA DASH'!L7679</f>
        <v/>
      </c>
      <c r="M7679">
        <f>'DATA DASH'!M7679</f>
        <v/>
      </c>
    </row>
    <row r="7680">
      <c r="A7680">
        <f>'DATA DASH'!A7680</f>
        <v/>
      </c>
      <c r="B7680">
        <f>'DATA DASH'!B7680</f>
        <v/>
      </c>
      <c r="C7680">
        <f>'DATA DASH'!C7680</f>
        <v/>
      </c>
      <c r="D7680">
        <f>'DATA DASH'!D7680</f>
        <v/>
      </c>
      <c r="E7680">
        <f>'DATA DASH'!E7680</f>
        <v/>
      </c>
      <c r="F7680">
        <f>'DATA DASH'!F7680</f>
        <v/>
      </c>
      <c r="G7680">
        <f>'DATA DASH'!G7680</f>
        <v/>
      </c>
      <c r="H7680">
        <f>'DATA DASH'!H7680</f>
        <v/>
      </c>
      <c r="I7680">
        <f>'DATA DASH'!I7680</f>
        <v/>
      </c>
      <c r="J7680">
        <f>'DATA DASH'!J7680</f>
        <v/>
      </c>
      <c r="K7680">
        <f>'DATA DASH'!K7680</f>
        <v/>
      </c>
      <c r="L7680">
        <f>'DATA DASH'!L7680</f>
        <v/>
      </c>
      <c r="M7680">
        <f>'DATA DASH'!M7680</f>
        <v/>
      </c>
    </row>
    <row r="7681">
      <c r="A7681">
        <f>'DATA DASH'!A7681</f>
        <v/>
      </c>
      <c r="B7681">
        <f>'DATA DASH'!B7681</f>
        <v/>
      </c>
      <c r="C7681">
        <f>'DATA DASH'!C7681</f>
        <v/>
      </c>
      <c r="D7681">
        <f>'DATA DASH'!D7681</f>
        <v/>
      </c>
      <c r="E7681">
        <f>'DATA DASH'!E7681</f>
        <v/>
      </c>
      <c r="F7681">
        <f>'DATA DASH'!F7681</f>
        <v/>
      </c>
      <c r="G7681">
        <f>'DATA DASH'!G7681</f>
        <v/>
      </c>
      <c r="H7681">
        <f>'DATA DASH'!H7681</f>
        <v/>
      </c>
      <c r="I7681">
        <f>'DATA DASH'!I7681</f>
        <v/>
      </c>
      <c r="J7681">
        <f>'DATA DASH'!J7681</f>
        <v/>
      </c>
      <c r="K7681">
        <f>'DATA DASH'!K7681</f>
        <v/>
      </c>
      <c r="L7681">
        <f>'DATA DASH'!L7681</f>
        <v/>
      </c>
      <c r="M7681">
        <f>'DATA DASH'!M7681</f>
        <v/>
      </c>
    </row>
    <row r="7682">
      <c r="A7682">
        <f>'DATA DASH'!A7682</f>
        <v/>
      </c>
      <c r="B7682">
        <f>'DATA DASH'!B7682</f>
        <v/>
      </c>
      <c r="C7682">
        <f>'DATA DASH'!C7682</f>
        <v/>
      </c>
      <c r="D7682">
        <f>'DATA DASH'!D7682</f>
        <v/>
      </c>
      <c r="E7682">
        <f>'DATA DASH'!E7682</f>
        <v/>
      </c>
      <c r="F7682">
        <f>'DATA DASH'!F7682</f>
        <v/>
      </c>
      <c r="G7682">
        <f>'DATA DASH'!G7682</f>
        <v/>
      </c>
      <c r="H7682">
        <f>'DATA DASH'!H7682</f>
        <v/>
      </c>
      <c r="I7682">
        <f>'DATA DASH'!I7682</f>
        <v/>
      </c>
      <c r="J7682">
        <f>'DATA DASH'!J7682</f>
        <v/>
      </c>
      <c r="K7682">
        <f>'DATA DASH'!K7682</f>
        <v/>
      </c>
      <c r="L7682">
        <f>'DATA DASH'!L7682</f>
        <v/>
      </c>
      <c r="M7682">
        <f>'DATA DASH'!M7682</f>
        <v/>
      </c>
    </row>
    <row r="7683">
      <c r="A7683">
        <f>'DATA DASH'!A7683</f>
        <v/>
      </c>
      <c r="B7683">
        <f>'DATA DASH'!B7683</f>
        <v/>
      </c>
      <c r="C7683">
        <f>'DATA DASH'!C7683</f>
        <v/>
      </c>
      <c r="D7683">
        <f>'DATA DASH'!D7683</f>
        <v/>
      </c>
      <c r="E7683">
        <f>'DATA DASH'!E7683</f>
        <v/>
      </c>
      <c r="F7683">
        <f>'DATA DASH'!F7683</f>
        <v/>
      </c>
      <c r="G7683">
        <f>'DATA DASH'!G7683</f>
        <v/>
      </c>
      <c r="H7683">
        <f>'DATA DASH'!H7683</f>
        <v/>
      </c>
      <c r="I7683">
        <f>'DATA DASH'!I7683</f>
        <v/>
      </c>
      <c r="J7683">
        <f>'DATA DASH'!J7683</f>
        <v/>
      </c>
      <c r="K7683">
        <f>'DATA DASH'!K7683</f>
        <v/>
      </c>
      <c r="L7683">
        <f>'DATA DASH'!L7683</f>
        <v/>
      </c>
      <c r="M7683">
        <f>'DATA DASH'!M7683</f>
        <v/>
      </c>
    </row>
    <row r="7684">
      <c r="A7684">
        <f>'DATA DASH'!A7684</f>
        <v/>
      </c>
      <c r="B7684">
        <f>'DATA DASH'!B7684</f>
        <v/>
      </c>
      <c r="C7684">
        <f>'DATA DASH'!C7684</f>
        <v/>
      </c>
      <c r="D7684">
        <f>'DATA DASH'!D7684</f>
        <v/>
      </c>
      <c r="E7684">
        <f>'DATA DASH'!E7684</f>
        <v/>
      </c>
      <c r="F7684">
        <f>'DATA DASH'!F7684</f>
        <v/>
      </c>
      <c r="G7684">
        <f>'DATA DASH'!G7684</f>
        <v/>
      </c>
      <c r="H7684">
        <f>'DATA DASH'!H7684</f>
        <v/>
      </c>
      <c r="I7684">
        <f>'DATA DASH'!I7684</f>
        <v/>
      </c>
      <c r="J7684">
        <f>'DATA DASH'!J7684</f>
        <v/>
      </c>
      <c r="K7684">
        <f>'DATA DASH'!K7684</f>
        <v/>
      </c>
      <c r="L7684">
        <f>'DATA DASH'!L7684</f>
        <v/>
      </c>
      <c r="M7684">
        <f>'DATA DASH'!M7684</f>
        <v/>
      </c>
    </row>
    <row r="7685">
      <c r="A7685">
        <f>'DATA DASH'!A7685</f>
        <v/>
      </c>
      <c r="B7685">
        <f>'DATA DASH'!B7685</f>
        <v/>
      </c>
      <c r="C7685">
        <f>'DATA DASH'!C7685</f>
        <v/>
      </c>
      <c r="D7685">
        <f>'DATA DASH'!D7685</f>
        <v/>
      </c>
      <c r="E7685">
        <f>'DATA DASH'!E7685</f>
        <v/>
      </c>
      <c r="F7685">
        <f>'DATA DASH'!F7685</f>
        <v/>
      </c>
      <c r="G7685">
        <f>'DATA DASH'!G7685</f>
        <v/>
      </c>
      <c r="H7685">
        <f>'DATA DASH'!H7685</f>
        <v/>
      </c>
      <c r="I7685">
        <f>'DATA DASH'!I7685</f>
        <v/>
      </c>
      <c r="J7685">
        <f>'DATA DASH'!J7685</f>
        <v/>
      </c>
      <c r="K7685">
        <f>'DATA DASH'!K7685</f>
        <v/>
      </c>
      <c r="L7685">
        <f>'DATA DASH'!L7685</f>
        <v/>
      </c>
      <c r="M7685">
        <f>'DATA DASH'!M7685</f>
        <v/>
      </c>
    </row>
    <row r="7686">
      <c r="A7686">
        <f>'DATA DASH'!A7686</f>
        <v/>
      </c>
      <c r="B7686">
        <f>'DATA DASH'!B7686</f>
        <v/>
      </c>
      <c r="C7686">
        <f>'DATA DASH'!C7686</f>
        <v/>
      </c>
      <c r="D7686">
        <f>'DATA DASH'!D7686</f>
        <v/>
      </c>
      <c r="E7686">
        <f>'DATA DASH'!E7686</f>
        <v/>
      </c>
      <c r="F7686">
        <f>'DATA DASH'!F7686</f>
        <v/>
      </c>
      <c r="G7686">
        <f>'DATA DASH'!G7686</f>
        <v/>
      </c>
      <c r="H7686">
        <f>'DATA DASH'!H7686</f>
        <v/>
      </c>
      <c r="I7686">
        <f>'DATA DASH'!I7686</f>
        <v/>
      </c>
      <c r="J7686">
        <f>'DATA DASH'!J7686</f>
        <v/>
      </c>
      <c r="K7686">
        <f>'DATA DASH'!K7686</f>
        <v/>
      </c>
      <c r="L7686">
        <f>'DATA DASH'!L7686</f>
        <v/>
      </c>
      <c r="M7686">
        <f>'DATA DASH'!M7686</f>
        <v/>
      </c>
    </row>
    <row r="7687">
      <c r="A7687">
        <f>'DATA DASH'!A7687</f>
        <v/>
      </c>
      <c r="B7687">
        <f>'DATA DASH'!B7687</f>
        <v/>
      </c>
      <c r="C7687">
        <f>'DATA DASH'!C7687</f>
        <v/>
      </c>
      <c r="D7687">
        <f>'DATA DASH'!D7687</f>
        <v/>
      </c>
      <c r="E7687">
        <f>'DATA DASH'!E7687</f>
        <v/>
      </c>
      <c r="F7687">
        <f>'DATA DASH'!F7687</f>
        <v/>
      </c>
      <c r="G7687">
        <f>'DATA DASH'!G7687</f>
        <v/>
      </c>
      <c r="H7687">
        <f>'DATA DASH'!H7687</f>
        <v/>
      </c>
      <c r="I7687">
        <f>'DATA DASH'!I7687</f>
        <v/>
      </c>
      <c r="J7687">
        <f>'DATA DASH'!J7687</f>
        <v/>
      </c>
      <c r="K7687">
        <f>'DATA DASH'!K7687</f>
        <v/>
      </c>
      <c r="L7687">
        <f>'DATA DASH'!L7687</f>
        <v/>
      </c>
      <c r="M7687">
        <f>'DATA DASH'!M7687</f>
        <v/>
      </c>
    </row>
    <row r="7688">
      <c r="A7688">
        <f>'DATA DASH'!A7688</f>
        <v/>
      </c>
      <c r="B7688">
        <f>'DATA DASH'!B7688</f>
        <v/>
      </c>
      <c r="C7688">
        <f>'DATA DASH'!C7688</f>
        <v/>
      </c>
      <c r="D7688">
        <f>'DATA DASH'!D7688</f>
        <v/>
      </c>
      <c r="E7688">
        <f>'DATA DASH'!E7688</f>
        <v/>
      </c>
      <c r="F7688">
        <f>'DATA DASH'!F7688</f>
        <v/>
      </c>
      <c r="G7688">
        <f>'DATA DASH'!G7688</f>
        <v/>
      </c>
      <c r="H7688">
        <f>'DATA DASH'!H7688</f>
        <v/>
      </c>
      <c r="I7688">
        <f>'DATA DASH'!I7688</f>
        <v/>
      </c>
      <c r="J7688">
        <f>'DATA DASH'!J7688</f>
        <v/>
      </c>
      <c r="K7688">
        <f>'DATA DASH'!K7688</f>
        <v/>
      </c>
      <c r="L7688">
        <f>'DATA DASH'!L7688</f>
        <v/>
      </c>
      <c r="M7688">
        <f>'DATA DASH'!M7688</f>
        <v/>
      </c>
    </row>
    <row r="7689">
      <c r="A7689">
        <f>'DATA DASH'!A7689</f>
        <v/>
      </c>
      <c r="B7689">
        <f>'DATA DASH'!B7689</f>
        <v/>
      </c>
      <c r="C7689">
        <f>'DATA DASH'!C7689</f>
        <v/>
      </c>
      <c r="D7689">
        <f>'DATA DASH'!D7689</f>
        <v/>
      </c>
      <c r="E7689">
        <f>'DATA DASH'!E7689</f>
        <v/>
      </c>
      <c r="F7689">
        <f>'DATA DASH'!F7689</f>
        <v/>
      </c>
      <c r="G7689">
        <f>'DATA DASH'!G7689</f>
        <v/>
      </c>
      <c r="H7689">
        <f>'DATA DASH'!H7689</f>
        <v/>
      </c>
      <c r="I7689">
        <f>'DATA DASH'!I7689</f>
        <v/>
      </c>
      <c r="J7689">
        <f>'DATA DASH'!J7689</f>
        <v/>
      </c>
      <c r="K7689">
        <f>'DATA DASH'!K7689</f>
        <v/>
      </c>
      <c r="L7689">
        <f>'DATA DASH'!L7689</f>
        <v/>
      </c>
      <c r="M7689">
        <f>'DATA DASH'!M7689</f>
        <v/>
      </c>
    </row>
    <row r="7690">
      <c r="A7690">
        <f>'DATA DASH'!A7690</f>
        <v/>
      </c>
      <c r="B7690">
        <f>'DATA DASH'!B7690</f>
        <v/>
      </c>
      <c r="C7690">
        <f>'DATA DASH'!C7690</f>
        <v/>
      </c>
      <c r="D7690">
        <f>'DATA DASH'!D7690</f>
        <v/>
      </c>
      <c r="E7690">
        <f>'DATA DASH'!E7690</f>
        <v/>
      </c>
      <c r="F7690">
        <f>'DATA DASH'!F7690</f>
        <v/>
      </c>
      <c r="G7690">
        <f>'DATA DASH'!G7690</f>
        <v/>
      </c>
      <c r="H7690">
        <f>'DATA DASH'!H7690</f>
        <v/>
      </c>
      <c r="I7690">
        <f>'DATA DASH'!I7690</f>
        <v/>
      </c>
      <c r="J7690">
        <f>'DATA DASH'!J7690</f>
        <v/>
      </c>
      <c r="K7690">
        <f>'DATA DASH'!K7690</f>
        <v/>
      </c>
      <c r="L7690">
        <f>'DATA DASH'!L7690</f>
        <v/>
      </c>
      <c r="M7690">
        <f>'DATA DASH'!M7690</f>
        <v/>
      </c>
    </row>
    <row r="7691">
      <c r="A7691">
        <f>'DATA DASH'!A7691</f>
        <v/>
      </c>
      <c r="B7691">
        <f>'DATA DASH'!B7691</f>
        <v/>
      </c>
      <c r="C7691">
        <f>'DATA DASH'!C7691</f>
        <v/>
      </c>
      <c r="D7691">
        <f>'DATA DASH'!D7691</f>
        <v/>
      </c>
      <c r="E7691">
        <f>'DATA DASH'!E7691</f>
        <v/>
      </c>
      <c r="F7691">
        <f>'DATA DASH'!F7691</f>
        <v/>
      </c>
      <c r="G7691">
        <f>'DATA DASH'!G7691</f>
        <v/>
      </c>
      <c r="H7691">
        <f>'DATA DASH'!H7691</f>
        <v/>
      </c>
      <c r="I7691">
        <f>'DATA DASH'!I7691</f>
        <v/>
      </c>
      <c r="J7691">
        <f>'DATA DASH'!J7691</f>
        <v/>
      </c>
      <c r="K7691">
        <f>'DATA DASH'!K7691</f>
        <v/>
      </c>
      <c r="L7691">
        <f>'DATA DASH'!L7691</f>
        <v/>
      </c>
      <c r="M7691">
        <f>'DATA DASH'!M7691</f>
        <v/>
      </c>
    </row>
    <row r="7692">
      <c r="A7692">
        <f>'DATA DASH'!A7692</f>
        <v/>
      </c>
      <c r="B7692">
        <f>'DATA DASH'!B7692</f>
        <v/>
      </c>
      <c r="C7692">
        <f>'DATA DASH'!C7692</f>
        <v/>
      </c>
      <c r="D7692">
        <f>'DATA DASH'!D7692</f>
        <v/>
      </c>
      <c r="E7692">
        <f>'DATA DASH'!E7692</f>
        <v/>
      </c>
      <c r="F7692">
        <f>'DATA DASH'!F7692</f>
        <v/>
      </c>
      <c r="G7692">
        <f>'DATA DASH'!G7692</f>
        <v/>
      </c>
      <c r="H7692">
        <f>'DATA DASH'!H7692</f>
        <v/>
      </c>
      <c r="I7692">
        <f>'DATA DASH'!I7692</f>
        <v/>
      </c>
      <c r="J7692">
        <f>'DATA DASH'!J7692</f>
        <v/>
      </c>
      <c r="K7692">
        <f>'DATA DASH'!K7692</f>
        <v/>
      </c>
      <c r="L7692">
        <f>'DATA DASH'!L7692</f>
        <v/>
      </c>
      <c r="M7692">
        <f>'DATA DASH'!M7692</f>
        <v/>
      </c>
    </row>
    <row r="7693">
      <c r="A7693">
        <f>'DATA DASH'!A7693</f>
        <v/>
      </c>
      <c r="B7693">
        <f>'DATA DASH'!B7693</f>
        <v/>
      </c>
      <c r="C7693">
        <f>'DATA DASH'!C7693</f>
        <v/>
      </c>
      <c r="D7693">
        <f>'DATA DASH'!D7693</f>
        <v/>
      </c>
      <c r="E7693">
        <f>'DATA DASH'!E7693</f>
        <v/>
      </c>
      <c r="F7693">
        <f>'DATA DASH'!F7693</f>
        <v/>
      </c>
      <c r="G7693">
        <f>'DATA DASH'!G7693</f>
        <v/>
      </c>
      <c r="H7693">
        <f>'DATA DASH'!H7693</f>
        <v/>
      </c>
      <c r="I7693">
        <f>'DATA DASH'!I7693</f>
        <v/>
      </c>
      <c r="J7693">
        <f>'DATA DASH'!J7693</f>
        <v/>
      </c>
      <c r="K7693">
        <f>'DATA DASH'!K7693</f>
        <v/>
      </c>
      <c r="L7693">
        <f>'DATA DASH'!L7693</f>
        <v/>
      </c>
      <c r="M7693">
        <f>'DATA DASH'!M7693</f>
        <v/>
      </c>
    </row>
    <row r="7694">
      <c r="A7694">
        <f>'DATA DASH'!A7694</f>
        <v/>
      </c>
      <c r="B7694">
        <f>'DATA DASH'!B7694</f>
        <v/>
      </c>
      <c r="C7694">
        <f>'DATA DASH'!C7694</f>
        <v/>
      </c>
      <c r="D7694">
        <f>'DATA DASH'!D7694</f>
        <v/>
      </c>
      <c r="E7694">
        <f>'DATA DASH'!E7694</f>
        <v/>
      </c>
      <c r="F7694">
        <f>'DATA DASH'!F7694</f>
        <v/>
      </c>
      <c r="G7694">
        <f>'DATA DASH'!G7694</f>
        <v/>
      </c>
      <c r="H7694">
        <f>'DATA DASH'!H7694</f>
        <v/>
      </c>
      <c r="I7694">
        <f>'DATA DASH'!I7694</f>
        <v/>
      </c>
      <c r="J7694">
        <f>'DATA DASH'!J7694</f>
        <v/>
      </c>
      <c r="K7694">
        <f>'DATA DASH'!K7694</f>
        <v/>
      </c>
      <c r="L7694">
        <f>'DATA DASH'!L7694</f>
        <v/>
      </c>
      <c r="M7694">
        <f>'DATA DASH'!M7694</f>
        <v/>
      </c>
    </row>
    <row r="7695">
      <c r="A7695">
        <f>'DATA DASH'!A7695</f>
        <v/>
      </c>
      <c r="B7695">
        <f>'DATA DASH'!B7695</f>
        <v/>
      </c>
      <c r="C7695">
        <f>'DATA DASH'!C7695</f>
        <v/>
      </c>
      <c r="D7695">
        <f>'DATA DASH'!D7695</f>
        <v/>
      </c>
      <c r="E7695">
        <f>'DATA DASH'!E7695</f>
        <v/>
      </c>
      <c r="F7695">
        <f>'DATA DASH'!F7695</f>
        <v/>
      </c>
      <c r="G7695">
        <f>'DATA DASH'!G7695</f>
        <v/>
      </c>
      <c r="H7695">
        <f>'DATA DASH'!H7695</f>
        <v/>
      </c>
      <c r="I7695">
        <f>'DATA DASH'!I7695</f>
        <v/>
      </c>
      <c r="J7695">
        <f>'DATA DASH'!J7695</f>
        <v/>
      </c>
      <c r="K7695">
        <f>'DATA DASH'!K7695</f>
        <v/>
      </c>
      <c r="L7695">
        <f>'DATA DASH'!L7695</f>
        <v/>
      </c>
      <c r="M7695">
        <f>'DATA DASH'!M7695</f>
        <v/>
      </c>
    </row>
    <row r="7696">
      <c r="A7696">
        <f>'DATA DASH'!A7696</f>
        <v/>
      </c>
      <c r="B7696">
        <f>'DATA DASH'!B7696</f>
        <v/>
      </c>
      <c r="C7696">
        <f>'DATA DASH'!C7696</f>
        <v/>
      </c>
      <c r="D7696">
        <f>'DATA DASH'!D7696</f>
        <v/>
      </c>
      <c r="E7696">
        <f>'DATA DASH'!E7696</f>
        <v/>
      </c>
      <c r="F7696">
        <f>'DATA DASH'!F7696</f>
        <v/>
      </c>
      <c r="G7696">
        <f>'DATA DASH'!G7696</f>
        <v/>
      </c>
      <c r="H7696">
        <f>'DATA DASH'!H7696</f>
        <v/>
      </c>
      <c r="I7696">
        <f>'DATA DASH'!I7696</f>
        <v/>
      </c>
      <c r="J7696">
        <f>'DATA DASH'!J7696</f>
        <v/>
      </c>
      <c r="K7696">
        <f>'DATA DASH'!K7696</f>
        <v/>
      </c>
      <c r="L7696">
        <f>'DATA DASH'!L7696</f>
        <v/>
      </c>
      <c r="M7696">
        <f>'DATA DASH'!M7696</f>
        <v/>
      </c>
    </row>
    <row r="7697">
      <c r="A7697">
        <f>'DATA DASH'!A7697</f>
        <v/>
      </c>
      <c r="B7697">
        <f>'DATA DASH'!B7697</f>
        <v/>
      </c>
      <c r="C7697">
        <f>'DATA DASH'!C7697</f>
        <v/>
      </c>
      <c r="D7697">
        <f>'DATA DASH'!D7697</f>
        <v/>
      </c>
      <c r="E7697">
        <f>'DATA DASH'!E7697</f>
        <v/>
      </c>
      <c r="F7697">
        <f>'DATA DASH'!F7697</f>
        <v/>
      </c>
      <c r="G7697">
        <f>'DATA DASH'!G7697</f>
        <v/>
      </c>
      <c r="H7697">
        <f>'DATA DASH'!H7697</f>
        <v/>
      </c>
      <c r="I7697">
        <f>'DATA DASH'!I7697</f>
        <v/>
      </c>
      <c r="J7697">
        <f>'DATA DASH'!J7697</f>
        <v/>
      </c>
      <c r="K7697">
        <f>'DATA DASH'!K7697</f>
        <v/>
      </c>
      <c r="L7697">
        <f>'DATA DASH'!L7697</f>
        <v/>
      </c>
      <c r="M7697">
        <f>'DATA DASH'!M7697</f>
        <v/>
      </c>
    </row>
    <row r="7698">
      <c r="A7698">
        <f>'DATA DASH'!A7698</f>
        <v/>
      </c>
      <c r="B7698">
        <f>'DATA DASH'!B7698</f>
        <v/>
      </c>
      <c r="C7698">
        <f>'DATA DASH'!C7698</f>
        <v/>
      </c>
      <c r="D7698">
        <f>'DATA DASH'!D7698</f>
        <v/>
      </c>
      <c r="E7698">
        <f>'DATA DASH'!E7698</f>
        <v/>
      </c>
      <c r="F7698">
        <f>'DATA DASH'!F7698</f>
        <v/>
      </c>
      <c r="G7698">
        <f>'DATA DASH'!G7698</f>
        <v/>
      </c>
      <c r="H7698">
        <f>'DATA DASH'!H7698</f>
        <v/>
      </c>
      <c r="I7698">
        <f>'DATA DASH'!I7698</f>
        <v/>
      </c>
      <c r="J7698">
        <f>'DATA DASH'!J7698</f>
        <v/>
      </c>
      <c r="K7698">
        <f>'DATA DASH'!K7698</f>
        <v/>
      </c>
      <c r="L7698">
        <f>'DATA DASH'!L7698</f>
        <v/>
      </c>
      <c r="M7698">
        <f>'DATA DASH'!M7698</f>
        <v/>
      </c>
    </row>
    <row r="7699">
      <c r="A7699">
        <f>'DATA DASH'!A7699</f>
        <v/>
      </c>
      <c r="B7699">
        <f>'DATA DASH'!B7699</f>
        <v/>
      </c>
      <c r="C7699">
        <f>'DATA DASH'!C7699</f>
        <v/>
      </c>
      <c r="D7699">
        <f>'DATA DASH'!D7699</f>
        <v/>
      </c>
      <c r="E7699">
        <f>'DATA DASH'!E7699</f>
        <v/>
      </c>
      <c r="F7699">
        <f>'DATA DASH'!F7699</f>
        <v/>
      </c>
      <c r="G7699">
        <f>'DATA DASH'!G7699</f>
        <v/>
      </c>
      <c r="H7699">
        <f>'DATA DASH'!H7699</f>
        <v/>
      </c>
      <c r="I7699">
        <f>'DATA DASH'!I7699</f>
        <v/>
      </c>
      <c r="J7699">
        <f>'DATA DASH'!J7699</f>
        <v/>
      </c>
      <c r="K7699">
        <f>'DATA DASH'!K7699</f>
        <v/>
      </c>
      <c r="L7699">
        <f>'DATA DASH'!L7699</f>
        <v/>
      </c>
      <c r="M7699">
        <f>'DATA DASH'!M7699</f>
        <v/>
      </c>
    </row>
    <row r="7700">
      <c r="A7700">
        <f>'DATA DASH'!A7700</f>
        <v/>
      </c>
      <c r="B7700">
        <f>'DATA DASH'!B7700</f>
        <v/>
      </c>
      <c r="C7700">
        <f>'DATA DASH'!C7700</f>
        <v/>
      </c>
      <c r="D7700">
        <f>'DATA DASH'!D7700</f>
        <v/>
      </c>
      <c r="E7700">
        <f>'DATA DASH'!E7700</f>
        <v/>
      </c>
      <c r="F7700">
        <f>'DATA DASH'!F7700</f>
        <v/>
      </c>
      <c r="G7700">
        <f>'DATA DASH'!G7700</f>
        <v/>
      </c>
      <c r="H7700">
        <f>'DATA DASH'!H7700</f>
        <v/>
      </c>
      <c r="I7700">
        <f>'DATA DASH'!I7700</f>
        <v/>
      </c>
      <c r="J7700">
        <f>'DATA DASH'!J7700</f>
        <v/>
      </c>
      <c r="K7700">
        <f>'DATA DASH'!K7700</f>
        <v/>
      </c>
      <c r="L7700">
        <f>'DATA DASH'!L7700</f>
        <v/>
      </c>
      <c r="M7700">
        <f>'DATA DASH'!M7700</f>
        <v/>
      </c>
    </row>
    <row r="7701">
      <c r="A7701">
        <f>'DATA DASH'!A7701</f>
        <v/>
      </c>
      <c r="B7701">
        <f>'DATA DASH'!B7701</f>
        <v/>
      </c>
      <c r="C7701">
        <f>'DATA DASH'!C7701</f>
        <v/>
      </c>
      <c r="D7701">
        <f>'DATA DASH'!D7701</f>
        <v/>
      </c>
      <c r="E7701">
        <f>'DATA DASH'!E7701</f>
        <v/>
      </c>
      <c r="F7701">
        <f>'DATA DASH'!F7701</f>
        <v/>
      </c>
      <c r="G7701">
        <f>'DATA DASH'!G7701</f>
        <v/>
      </c>
      <c r="H7701">
        <f>'DATA DASH'!H7701</f>
        <v/>
      </c>
      <c r="I7701">
        <f>'DATA DASH'!I7701</f>
        <v/>
      </c>
      <c r="J7701">
        <f>'DATA DASH'!J7701</f>
        <v/>
      </c>
      <c r="K7701">
        <f>'DATA DASH'!K7701</f>
        <v/>
      </c>
      <c r="L7701">
        <f>'DATA DASH'!L7701</f>
        <v/>
      </c>
      <c r="M7701">
        <f>'DATA DASH'!M7701</f>
        <v/>
      </c>
    </row>
    <row r="7702">
      <c r="A7702">
        <f>'DATA DASH'!A7702</f>
        <v/>
      </c>
      <c r="B7702">
        <f>'DATA DASH'!B7702</f>
        <v/>
      </c>
      <c r="C7702">
        <f>'DATA DASH'!C7702</f>
        <v/>
      </c>
      <c r="D7702">
        <f>'DATA DASH'!D7702</f>
        <v/>
      </c>
      <c r="E7702">
        <f>'DATA DASH'!E7702</f>
        <v/>
      </c>
      <c r="F7702">
        <f>'DATA DASH'!F7702</f>
        <v/>
      </c>
      <c r="G7702">
        <f>'DATA DASH'!G7702</f>
        <v/>
      </c>
      <c r="H7702">
        <f>'DATA DASH'!H7702</f>
        <v/>
      </c>
      <c r="I7702">
        <f>'DATA DASH'!I7702</f>
        <v/>
      </c>
      <c r="J7702">
        <f>'DATA DASH'!J7702</f>
        <v/>
      </c>
      <c r="K7702">
        <f>'DATA DASH'!K7702</f>
        <v/>
      </c>
      <c r="L7702">
        <f>'DATA DASH'!L7702</f>
        <v/>
      </c>
      <c r="M7702">
        <f>'DATA DASH'!M7702</f>
        <v/>
      </c>
    </row>
    <row r="7703">
      <c r="A7703">
        <f>'DATA DASH'!A7703</f>
        <v/>
      </c>
      <c r="B7703">
        <f>'DATA DASH'!B7703</f>
        <v/>
      </c>
      <c r="C7703">
        <f>'DATA DASH'!C7703</f>
        <v/>
      </c>
      <c r="D7703">
        <f>'DATA DASH'!D7703</f>
        <v/>
      </c>
      <c r="E7703">
        <f>'DATA DASH'!E7703</f>
        <v/>
      </c>
      <c r="F7703">
        <f>'DATA DASH'!F7703</f>
        <v/>
      </c>
      <c r="G7703">
        <f>'DATA DASH'!G7703</f>
        <v/>
      </c>
      <c r="H7703">
        <f>'DATA DASH'!H7703</f>
        <v/>
      </c>
      <c r="I7703">
        <f>'DATA DASH'!I7703</f>
        <v/>
      </c>
      <c r="J7703">
        <f>'DATA DASH'!J7703</f>
        <v/>
      </c>
      <c r="K7703">
        <f>'DATA DASH'!K7703</f>
        <v/>
      </c>
      <c r="L7703">
        <f>'DATA DASH'!L7703</f>
        <v/>
      </c>
      <c r="M7703">
        <f>'DATA DASH'!M7703</f>
        <v/>
      </c>
    </row>
    <row r="7704">
      <c r="A7704">
        <f>'DATA DASH'!A7704</f>
        <v/>
      </c>
      <c r="B7704">
        <f>'DATA DASH'!B7704</f>
        <v/>
      </c>
      <c r="C7704">
        <f>'DATA DASH'!C7704</f>
        <v/>
      </c>
      <c r="D7704">
        <f>'DATA DASH'!D7704</f>
        <v/>
      </c>
      <c r="E7704">
        <f>'DATA DASH'!E7704</f>
        <v/>
      </c>
      <c r="F7704">
        <f>'DATA DASH'!F7704</f>
        <v/>
      </c>
      <c r="G7704">
        <f>'DATA DASH'!G7704</f>
        <v/>
      </c>
      <c r="H7704">
        <f>'DATA DASH'!H7704</f>
        <v/>
      </c>
      <c r="I7704">
        <f>'DATA DASH'!I7704</f>
        <v/>
      </c>
      <c r="J7704">
        <f>'DATA DASH'!J7704</f>
        <v/>
      </c>
      <c r="K7704">
        <f>'DATA DASH'!K7704</f>
        <v/>
      </c>
      <c r="L7704">
        <f>'DATA DASH'!L7704</f>
        <v/>
      </c>
      <c r="M7704">
        <f>'DATA DASH'!M7704</f>
        <v/>
      </c>
    </row>
    <row r="7705">
      <c r="A7705">
        <f>'DATA DASH'!A7705</f>
        <v/>
      </c>
      <c r="B7705">
        <f>'DATA DASH'!B7705</f>
        <v/>
      </c>
      <c r="C7705">
        <f>'DATA DASH'!C7705</f>
        <v/>
      </c>
      <c r="D7705">
        <f>'DATA DASH'!D7705</f>
        <v/>
      </c>
      <c r="E7705">
        <f>'DATA DASH'!E7705</f>
        <v/>
      </c>
      <c r="F7705">
        <f>'DATA DASH'!F7705</f>
        <v/>
      </c>
      <c r="G7705">
        <f>'DATA DASH'!G7705</f>
        <v/>
      </c>
      <c r="H7705">
        <f>'DATA DASH'!H7705</f>
        <v/>
      </c>
      <c r="I7705">
        <f>'DATA DASH'!I7705</f>
        <v/>
      </c>
      <c r="J7705">
        <f>'DATA DASH'!J7705</f>
        <v/>
      </c>
      <c r="K7705">
        <f>'DATA DASH'!K7705</f>
        <v/>
      </c>
      <c r="L7705">
        <f>'DATA DASH'!L7705</f>
        <v/>
      </c>
      <c r="M7705">
        <f>'DATA DASH'!M7705</f>
        <v/>
      </c>
    </row>
    <row r="7706">
      <c r="A7706">
        <f>'DATA DASH'!A7706</f>
        <v/>
      </c>
      <c r="B7706">
        <f>'DATA DASH'!B7706</f>
        <v/>
      </c>
      <c r="C7706">
        <f>'DATA DASH'!C7706</f>
        <v/>
      </c>
      <c r="D7706">
        <f>'DATA DASH'!D7706</f>
        <v/>
      </c>
      <c r="E7706">
        <f>'DATA DASH'!E7706</f>
        <v/>
      </c>
      <c r="F7706">
        <f>'DATA DASH'!F7706</f>
        <v/>
      </c>
      <c r="G7706">
        <f>'DATA DASH'!G7706</f>
        <v/>
      </c>
      <c r="H7706">
        <f>'DATA DASH'!H7706</f>
        <v/>
      </c>
      <c r="I7706">
        <f>'DATA DASH'!I7706</f>
        <v/>
      </c>
      <c r="J7706">
        <f>'DATA DASH'!J7706</f>
        <v/>
      </c>
      <c r="K7706">
        <f>'DATA DASH'!K7706</f>
        <v/>
      </c>
      <c r="L7706">
        <f>'DATA DASH'!L7706</f>
        <v/>
      </c>
      <c r="M7706">
        <f>'DATA DASH'!M7706</f>
        <v/>
      </c>
    </row>
    <row r="7707">
      <c r="A7707">
        <f>'DATA DASH'!A7707</f>
        <v/>
      </c>
      <c r="B7707">
        <f>'DATA DASH'!B7707</f>
        <v/>
      </c>
      <c r="C7707">
        <f>'DATA DASH'!C7707</f>
        <v/>
      </c>
      <c r="D7707">
        <f>'DATA DASH'!D7707</f>
        <v/>
      </c>
      <c r="E7707">
        <f>'DATA DASH'!E7707</f>
        <v/>
      </c>
      <c r="F7707">
        <f>'DATA DASH'!F7707</f>
        <v/>
      </c>
      <c r="G7707">
        <f>'DATA DASH'!G7707</f>
        <v/>
      </c>
      <c r="H7707">
        <f>'DATA DASH'!H7707</f>
        <v/>
      </c>
      <c r="I7707">
        <f>'DATA DASH'!I7707</f>
        <v/>
      </c>
      <c r="J7707">
        <f>'DATA DASH'!J7707</f>
        <v/>
      </c>
      <c r="K7707">
        <f>'DATA DASH'!K7707</f>
        <v/>
      </c>
      <c r="L7707">
        <f>'DATA DASH'!L7707</f>
        <v/>
      </c>
      <c r="M7707">
        <f>'DATA DASH'!M7707</f>
        <v/>
      </c>
    </row>
    <row r="7708">
      <c r="A7708">
        <f>'DATA DASH'!A7708</f>
        <v/>
      </c>
      <c r="B7708">
        <f>'DATA DASH'!B7708</f>
        <v/>
      </c>
      <c r="C7708">
        <f>'DATA DASH'!C7708</f>
        <v/>
      </c>
      <c r="D7708">
        <f>'DATA DASH'!D7708</f>
        <v/>
      </c>
      <c r="E7708">
        <f>'DATA DASH'!E7708</f>
        <v/>
      </c>
      <c r="F7708">
        <f>'DATA DASH'!F7708</f>
        <v/>
      </c>
      <c r="G7708">
        <f>'DATA DASH'!G7708</f>
        <v/>
      </c>
      <c r="H7708">
        <f>'DATA DASH'!H7708</f>
        <v/>
      </c>
      <c r="I7708">
        <f>'DATA DASH'!I7708</f>
        <v/>
      </c>
      <c r="J7708">
        <f>'DATA DASH'!J7708</f>
        <v/>
      </c>
      <c r="K7708">
        <f>'DATA DASH'!K7708</f>
        <v/>
      </c>
      <c r="L7708">
        <f>'DATA DASH'!L7708</f>
        <v/>
      </c>
      <c r="M7708">
        <f>'DATA DASH'!M7708</f>
        <v/>
      </c>
    </row>
    <row r="7709">
      <c r="A7709">
        <f>'DATA DASH'!A7709</f>
        <v/>
      </c>
      <c r="B7709">
        <f>'DATA DASH'!B7709</f>
        <v/>
      </c>
      <c r="C7709">
        <f>'DATA DASH'!C7709</f>
        <v/>
      </c>
      <c r="D7709">
        <f>'DATA DASH'!D7709</f>
        <v/>
      </c>
      <c r="E7709">
        <f>'DATA DASH'!E7709</f>
        <v/>
      </c>
      <c r="F7709">
        <f>'DATA DASH'!F7709</f>
        <v/>
      </c>
      <c r="G7709">
        <f>'DATA DASH'!G7709</f>
        <v/>
      </c>
      <c r="H7709">
        <f>'DATA DASH'!H7709</f>
        <v/>
      </c>
      <c r="I7709">
        <f>'DATA DASH'!I7709</f>
        <v/>
      </c>
      <c r="J7709">
        <f>'DATA DASH'!J7709</f>
        <v/>
      </c>
      <c r="K7709">
        <f>'DATA DASH'!K7709</f>
        <v/>
      </c>
      <c r="L7709">
        <f>'DATA DASH'!L7709</f>
        <v/>
      </c>
      <c r="M7709">
        <f>'DATA DASH'!M7709</f>
        <v/>
      </c>
    </row>
    <row r="7710">
      <c r="A7710">
        <f>'DATA DASH'!A7710</f>
        <v/>
      </c>
      <c r="B7710">
        <f>'DATA DASH'!B7710</f>
        <v/>
      </c>
      <c r="C7710">
        <f>'DATA DASH'!C7710</f>
        <v/>
      </c>
      <c r="D7710">
        <f>'DATA DASH'!D7710</f>
        <v/>
      </c>
      <c r="E7710">
        <f>'DATA DASH'!E7710</f>
        <v/>
      </c>
      <c r="F7710">
        <f>'DATA DASH'!F7710</f>
        <v/>
      </c>
      <c r="G7710">
        <f>'DATA DASH'!G7710</f>
        <v/>
      </c>
      <c r="H7710">
        <f>'DATA DASH'!H7710</f>
        <v/>
      </c>
      <c r="I7710">
        <f>'DATA DASH'!I7710</f>
        <v/>
      </c>
      <c r="J7710">
        <f>'DATA DASH'!J7710</f>
        <v/>
      </c>
      <c r="K7710">
        <f>'DATA DASH'!K7710</f>
        <v/>
      </c>
      <c r="L7710">
        <f>'DATA DASH'!L7710</f>
        <v/>
      </c>
      <c r="M7710">
        <f>'DATA DASH'!M7710</f>
        <v/>
      </c>
    </row>
    <row r="7711">
      <c r="A7711">
        <f>'DATA DASH'!A7711</f>
        <v/>
      </c>
      <c r="B7711">
        <f>'DATA DASH'!B7711</f>
        <v/>
      </c>
      <c r="C7711">
        <f>'DATA DASH'!C7711</f>
        <v/>
      </c>
      <c r="D7711">
        <f>'DATA DASH'!D7711</f>
        <v/>
      </c>
      <c r="E7711">
        <f>'DATA DASH'!E7711</f>
        <v/>
      </c>
      <c r="F7711">
        <f>'DATA DASH'!F7711</f>
        <v/>
      </c>
      <c r="G7711">
        <f>'DATA DASH'!G7711</f>
        <v/>
      </c>
      <c r="H7711">
        <f>'DATA DASH'!H7711</f>
        <v/>
      </c>
      <c r="I7711">
        <f>'DATA DASH'!I7711</f>
        <v/>
      </c>
      <c r="J7711">
        <f>'DATA DASH'!J7711</f>
        <v/>
      </c>
      <c r="K7711">
        <f>'DATA DASH'!K7711</f>
        <v/>
      </c>
      <c r="L7711">
        <f>'DATA DASH'!L7711</f>
        <v/>
      </c>
      <c r="M7711">
        <f>'DATA DASH'!M7711</f>
        <v/>
      </c>
    </row>
    <row r="7712">
      <c r="A7712">
        <f>'DATA DASH'!A7712</f>
        <v/>
      </c>
      <c r="B7712">
        <f>'DATA DASH'!B7712</f>
        <v/>
      </c>
      <c r="C7712">
        <f>'DATA DASH'!C7712</f>
        <v/>
      </c>
      <c r="D7712">
        <f>'DATA DASH'!D7712</f>
        <v/>
      </c>
      <c r="E7712">
        <f>'DATA DASH'!E7712</f>
        <v/>
      </c>
      <c r="F7712">
        <f>'DATA DASH'!F7712</f>
        <v/>
      </c>
      <c r="G7712">
        <f>'DATA DASH'!G7712</f>
        <v/>
      </c>
      <c r="H7712">
        <f>'DATA DASH'!H7712</f>
        <v/>
      </c>
      <c r="I7712">
        <f>'DATA DASH'!I7712</f>
        <v/>
      </c>
      <c r="J7712">
        <f>'DATA DASH'!J7712</f>
        <v/>
      </c>
      <c r="K7712">
        <f>'DATA DASH'!K7712</f>
        <v/>
      </c>
      <c r="L7712">
        <f>'DATA DASH'!L7712</f>
        <v/>
      </c>
      <c r="M7712">
        <f>'DATA DASH'!M7712</f>
        <v/>
      </c>
    </row>
    <row r="7713">
      <c r="A7713">
        <f>'DATA DASH'!A7713</f>
        <v/>
      </c>
      <c r="B7713">
        <f>'DATA DASH'!B7713</f>
        <v/>
      </c>
      <c r="C7713">
        <f>'DATA DASH'!C7713</f>
        <v/>
      </c>
      <c r="D7713">
        <f>'DATA DASH'!D7713</f>
        <v/>
      </c>
      <c r="E7713">
        <f>'DATA DASH'!E7713</f>
        <v/>
      </c>
      <c r="F7713">
        <f>'DATA DASH'!F7713</f>
        <v/>
      </c>
      <c r="G7713">
        <f>'DATA DASH'!G7713</f>
        <v/>
      </c>
      <c r="H7713">
        <f>'DATA DASH'!H7713</f>
        <v/>
      </c>
      <c r="I7713">
        <f>'DATA DASH'!I7713</f>
        <v/>
      </c>
      <c r="J7713">
        <f>'DATA DASH'!J7713</f>
        <v/>
      </c>
      <c r="K7713">
        <f>'DATA DASH'!K7713</f>
        <v/>
      </c>
      <c r="L7713">
        <f>'DATA DASH'!L7713</f>
        <v/>
      </c>
      <c r="M7713">
        <f>'DATA DASH'!M7713</f>
        <v/>
      </c>
    </row>
    <row r="7714">
      <c r="A7714">
        <f>'DATA DASH'!A7714</f>
        <v/>
      </c>
      <c r="B7714">
        <f>'DATA DASH'!B7714</f>
        <v/>
      </c>
      <c r="C7714">
        <f>'DATA DASH'!C7714</f>
        <v/>
      </c>
      <c r="D7714">
        <f>'DATA DASH'!D7714</f>
        <v/>
      </c>
      <c r="E7714">
        <f>'DATA DASH'!E7714</f>
        <v/>
      </c>
      <c r="F7714">
        <f>'DATA DASH'!F7714</f>
        <v/>
      </c>
      <c r="G7714">
        <f>'DATA DASH'!G7714</f>
        <v/>
      </c>
      <c r="H7714">
        <f>'DATA DASH'!H7714</f>
        <v/>
      </c>
      <c r="I7714">
        <f>'DATA DASH'!I7714</f>
        <v/>
      </c>
      <c r="J7714">
        <f>'DATA DASH'!J7714</f>
        <v/>
      </c>
      <c r="K7714">
        <f>'DATA DASH'!K7714</f>
        <v/>
      </c>
      <c r="L7714">
        <f>'DATA DASH'!L7714</f>
        <v/>
      </c>
      <c r="M7714">
        <f>'DATA DASH'!M7714</f>
        <v/>
      </c>
    </row>
    <row r="7715">
      <c r="A7715">
        <f>'DATA DASH'!A7715</f>
        <v/>
      </c>
      <c r="B7715">
        <f>'DATA DASH'!B7715</f>
        <v/>
      </c>
      <c r="C7715">
        <f>'DATA DASH'!C7715</f>
        <v/>
      </c>
      <c r="D7715">
        <f>'DATA DASH'!D7715</f>
        <v/>
      </c>
      <c r="E7715">
        <f>'DATA DASH'!E7715</f>
        <v/>
      </c>
      <c r="F7715">
        <f>'DATA DASH'!F7715</f>
        <v/>
      </c>
      <c r="G7715">
        <f>'DATA DASH'!G7715</f>
        <v/>
      </c>
      <c r="H7715">
        <f>'DATA DASH'!H7715</f>
        <v/>
      </c>
      <c r="I7715">
        <f>'DATA DASH'!I7715</f>
        <v/>
      </c>
      <c r="J7715">
        <f>'DATA DASH'!J7715</f>
        <v/>
      </c>
      <c r="K7715">
        <f>'DATA DASH'!K7715</f>
        <v/>
      </c>
      <c r="L7715">
        <f>'DATA DASH'!L7715</f>
        <v/>
      </c>
      <c r="M7715">
        <f>'DATA DASH'!M7715</f>
        <v/>
      </c>
    </row>
    <row r="7716">
      <c r="A7716">
        <f>'DATA DASH'!A7716</f>
        <v/>
      </c>
      <c r="B7716">
        <f>'DATA DASH'!B7716</f>
        <v/>
      </c>
      <c r="C7716">
        <f>'DATA DASH'!C7716</f>
        <v/>
      </c>
      <c r="D7716">
        <f>'DATA DASH'!D7716</f>
        <v/>
      </c>
      <c r="E7716">
        <f>'DATA DASH'!E7716</f>
        <v/>
      </c>
      <c r="F7716">
        <f>'DATA DASH'!F7716</f>
        <v/>
      </c>
      <c r="G7716">
        <f>'DATA DASH'!G7716</f>
        <v/>
      </c>
      <c r="H7716">
        <f>'DATA DASH'!H7716</f>
        <v/>
      </c>
      <c r="I7716">
        <f>'DATA DASH'!I7716</f>
        <v/>
      </c>
      <c r="J7716">
        <f>'DATA DASH'!J7716</f>
        <v/>
      </c>
      <c r="K7716">
        <f>'DATA DASH'!K7716</f>
        <v/>
      </c>
      <c r="L7716">
        <f>'DATA DASH'!L7716</f>
        <v/>
      </c>
      <c r="M7716">
        <f>'DATA DASH'!M7716</f>
        <v/>
      </c>
    </row>
    <row r="7717">
      <c r="A7717">
        <f>'DATA DASH'!A7717</f>
        <v/>
      </c>
      <c r="B7717">
        <f>'DATA DASH'!B7717</f>
        <v/>
      </c>
      <c r="C7717">
        <f>'DATA DASH'!C7717</f>
        <v/>
      </c>
      <c r="D7717">
        <f>'DATA DASH'!D7717</f>
        <v/>
      </c>
      <c r="E7717">
        <f>'DATA DASH'!E7717</f>
        <v/>
      </c>
      <c r="F7717">
        <f>'DATA DASH'!F7717</f>
        <v/>
      </c>
      <c r="G7717">
        <f>'DATA DASH'!G7717</f>
        <v/>
      </c>
      <c r="H7717">
        <f>'DATA DASH'!H7717</f>
        <v/>
      </c>
      <c r="I7717">
        <f>'DATA DASH'!I7717</f>
        <v/>
      </c>
      <c r="J7717">
        <f>'DATA DASH'!J7717</f>
        <v/>
      </c>
      <c r="K7717">
        <f>'DATA DASH'!K7717</f>
        <v/>
      </c>
      <c r="L7717">
        <f>'DATA DASH'!L7717</f>
        <v/>
      </c>
      <c r="M7717">
        <f>'DATA DASH'!M7717</f>
        <v/>
      </c>
    </row>
    <row r="7718">
      <c r="A7718">
        <f>'DATA DASH'!A7718</f>
        <v/>
      </c>
      <c r="B7718">
        <f>'DATA DASH'!B7718</f>
        <v/>
      </c>
      <c r="C7718">
        <f>'DATA DASH'!C7718</f>
        <v/>
      </c>
      <c r="D7718">
        <f>'DATA DASH'!D7718</f>
        <v/>
      </c>
      <c r="E7718">
        <f>'DATA DASH'!E7718</f>
        <v/>
      </c>
      <c r="F7718">
        <f>'DATA DASH'!F7718</f>
        <v/>
      </c>
      <c r="G7718">
        <f>'DATA DASH'!G7718</f>
        <v/>
      </c>
      <c r="H7718">
        <f>'DATA DASH'!H7718</f>
        <v/>
      </c>
      <c r="I7718">
        <f>'DATA DASH'!I7718</f>
        <v/>
      </c>
      <c r="J7718">
        <f>'DATA DASH'!J7718</f>
        <v/>
      </c>
      <c r="K7718">
        <f>'DATA DASH'!K7718</f>
        <v/>
      </c>
      <c r="L7718">
        <f>'DATA DASH'!L7718</f>
        <v/>
      </c>
      <c r="M7718">
        <f>'DATA DASH'!M7718</f>
        <v/>
      </c>
    </row>
    <row r="7719">
      <c r="A7719">
        <f>'DATA DASH'!A7719</f>
        <v/>
      </c>
      <c r="B7719">
        <f>'DATA DASH'!B7719</f>
        <v/>
      </c>
      <c r="C7719">
        <f>'DATA DASH'!C7719</f>
        <v/>
      </c>
      <c r="D7719">
        <f>'DATA DASH'!D7719</f>
        <v/>
      </c>
      <c r="E7719">
        <f>'DATA DASH'!E7719</f>
        <v/>
      </c>
      <c r="F7719">
        <f>'DATA DASH'!F7719</f>
        <v/>
      </c>
      <c r="G7719">
        <f>'DATA DASH'!G7719</f>
        <v/>
      </c>
      <c r="H7719">
        <f>'DATA DASH'!H7719</f>
        <v/>
      </c>
      <c r="I7719">
        <f>'DATA DASH'!I7719</f>
        <v/>
      </c>
      <c r="J7719">
        <f>'DATA DASH'!J7719</f>
        <v/>
      </c>
      <c r="K7719">
        <f>'DATA DASH'!K7719</f>
        <v/>
      </c>
      <c r="L7719">
        <f>'DATA DASH'!L7719</f>
        <v/>
      </c>
      <c r="M7719">
        <f>'DATA DASH'!M7719</f>
        <v/>
      </c>
    </row>
    <row r="7720">
      <c r="A7720">
        <f>'DATA DASH'!A7720</f>
        <v/>
      </c>
      <c r="B7720">
        <f>'DATA DASH'!B7720</f>
        <v/>
      </c>
      <c r="C7720">
        <f>'DATA DASH'!C7720</f>
        <v/>
      </c>
      <c r="D7720">
        <f>'DATA DASH'!D7720</f>
        <v/>
      </c>
      <c r="E7720">
        <f>'DATA DASH'!E7720</f>
        <v/>
      </c>
      <c r="F7720">
        <f>'DATA DASH'!F7720</f>
        <v/>
      </c>
      <c r="G7720">
        <f>'DATA DASH'!G7720</f>
        <v/>
      </c>
      <c r="H7720">
        <f>'DATA DASH'!H7720</f>
        <v/>
      </c>
      <c r="I7720">
        <f>'DATA DASH'!I7720</f>
        <v/>
      </c>
      <c r="J7720">
        <f>'DATA DASH'!J7720</f>
        <v/>
      </c>
      <c r="K7720">
        <f>'DATA DASH'!K7720</f>
        <v/>
      </c>
      <c r="L7720">
        <f>'DATA DASH'!L7720</f>
        <v/>
      </c>
      <c r="M7720">
        <f>'DATA DASH'!M7720</f>
        <v/>
      </c>
    </row>
    <row r="7721">
      <c r="A7721">
        <f>'DATA DASH'!A7721</f>
        <v/>
      </c>
      <c r="B7721">
        <f>'DATA DASH'!B7721</f>
        <v/>
      </c>
      <c r="C7721">
        <f>'DATA DASH'!C7721</f>
        <v/>
      </c>
      <c r="D7721">
        <f>'DATA DASH'!D7721</f>
        <v/>
      </c>
      <c r="E7721">
        <f>'DATA DASH'!E7721</f>
        <v/>
      </c>
      <c r="F7721">
        <f>'DATA DASH'!F7721</f>
        <v/>
      </c>
      <c r="G7721">
        <f>'DATA DASH'!G7721</f>
        <v/>
      </c>
      <c r="H7721">
        <f>'DATA DASH'!H7721</f>
        <v/>
      </c>
      <c r="I7721">
        <f>'DATA DASH'!I7721</f>
        <v/>
      </c>
      <c r="J7721">
        <f>'DATA DASH'!J7721</f>
        <v/>
      </c>
      <c r="K7721">
        <f>'DATA DASH'!K7721</f>
        <v/>
      </c>
      <c r="L7721">
        <f>'DATA DASH'!L7721</f>
        <v/>
      </c>
      <c r="M7721">
        <f>'DATA DASH'!M7721</f>
        <v/>
      </c>
    </row>
    <row r="7722">
      <c r="A7722">
        <f>'DATA DASH'!A7722</f>
        <v/>
      </c>
      <c r="B7722">
        <f>'DATA DASH'!B7722</f>
        <v/>
      </c>
      <c r="C7722">
        <f>'DATA DASH'!C7722</f>
        <v/>
      </c>
      <c r="D7722">
        <f>'DATA DASH'!D7722</f>
        <v/>
      </c>
      <c r="E7722">
        <f>'DATA DASH'!E7722</f>
        <v/>
      </c>
      <c r="F7722">
        <f>'DATA DASH'!F7722</f>
        <v/>
      </c>
      <c r="G7722">
        <f>'DATA DASH'!G7722</f>
        <v/>
      </c>
      <c r="H7722">
        <f>'DATA DASH'!H7722</f>
        <v/>
      </c>
      <c r="I7722">
        <f>'DATA DASH'!I7722</f>
        <v/>
      </c>
      <c r="J7722">
        <f>'DATA DASH'!J7722</f>
        <v/>
      </c>
      <c r="K7722">
        <f>'DATA DASH'!K7722</f>
        <v/>
      </c>
      <c r="L7722">
        <f>'DATA DASH'!L7722</f>
        <v/>
      </c>
      <c r="M7722">
        <f>'DATA DASH'!M7722</f>
        <v/>
      </c>
    </row>
    <row r="7723">
      <c r="A7723">
        <f>'DATA DASH'!A7723</f>
        <v/>
      </c>
      <c r="B7723">
        <f>'DATA DASH'!B7723</f>
        <v/>
      </c>
      <c r="C7723">
        <f>'DATA DASH'!C7723</f>
        <v/>
      </c>
      <c r="D7723">
        <f>'DATA DASH'!D7723</f>
        <v/>
      </c>
      <c r="E7723">
        <f>'DATA DASH'!E7723</f>
        <v/>
      </c>
      <c r="F7723">
        <f>'DATA DASH'!F7723</f>
        <v/>
      </c>
      <c r="G7723">
        <f>'DATA DASH'!G7723</f>
        <v/>
      </c>
      <c r="H7723">
        <f>'DATA DASH'!H7723</f>
        <v/>
      </c>
      <c r="I7723">
        <f>'DATA DASH'!I7723</f>
        <v/>
      </c>
      <c r="J7723">
        <f>'DATA DASH'!J7723</f>
        <v/>
      </c>
      <c r="K7723">
        <f>'DATA DASH'!K7723</f>
        <v/>
      </c>
      <c r="L7723">
        <f>'DATA DASH'!L7723</f>
        <v/>
      </c>
      <c r="M7723">
        <f>'DATA DASH'!M7723</f>
        <v/>
      </c>
    </row>
    <row r="7724">
      <c r="A7724">
        <f>'DATA DASH'!A7724</f>
        <v/>
      </c>
      <c r="B7724">
        <f>'DATA DASH'!B7724</f>
        <v/>
      </c>
      <c r="C7724">
        <f>'DATA DASH'!C7724</f>
        <v/>
      </c>
      <c r="D7724">
        <f>'DATA DASH'!D7724</f>
        <v/>
      </c>
      <c r="E7724">
        <f>'DATA DASH'!E7724</f>
        <v/>
      </c>
      <c r="F7724">
        <f>'DATA DASH'!F7724</f>
        <v/>
      </c>
      <c r="G7724">
        <f>'DATA DASH'!G7724</f>
        <v/>
      </c>
      <c r="H7724">
        <f>'DATA DASH'!H7724</f>
        <v/>
      </c>
      <c r="I7724">
        <f>'DATA DASH'!I7724</f>
        <v/>
      </c>
      <c r="J7724">
        <f>'DATA DASH'!J7724</f>
        <v/>
      </c>
      <c r="K7724">
        <f>'DATA DASH'!K7724</f>
        <v/>
      </c>
      <c r="L7724">
        <f>'DATA DASH'!L7724</f>
        <v/>
      </c>
      <c r="M7724">
        <f>'DATA DASH'!M7724</f>
        <v/>
      </c>
    </row>
    <row r="7725">
      <c r="A7725">
        <f>'DATA DASH'!A7725</f>
        <v/>
      </c>
      <c r="B7725">
        <f>'DATA DASH'!B7725</f>
        <v/>
      </c>
      <c r="C7725">
        <f>'DATA DASH'!C7725</f>
        <v/>
      </c>
      <c r="D7725">
        <f>'DATA DASH'!D7725</f>
        <v/>
      </c>
      <c r="E7725">
        <f>'DATA DASH'!E7725</f>
        <v/>
      </c>
      <c r="F7725">
        <f>'DATA DASH'!F7725</f>
        <v/>
      </c>
      <c r="G7725">
        <f>'DATA DASH'!G7725</f>
        <v/>
      </c>
      <c r="H7725">
        <f>'DATA DASH'!H7725</f>
        <v/>
      </c>
      <c r="I7725">
        <f>'DATA DASH'!I7725</f>
        <v/>
      </c>
      <c r="J7725">
        <f>'DATA DASH'!J7725</f>
        <v/>
      </c>
      <c r="K7725">
        <f>'DATA DASH'!K7725</f>
        <v/>
      </c>
      <c r="L7725">
        <f>'DATA DASH'!L7725</f>
        <v/>
      </c>
      <c r="M7725">
        <f>'DATA DASH'!M7725</f>
        <v/>
      </c>
    </row>
    <row r="7726">
      <c r="A7726">
        <f>'DATA DASH'!A7726</f>
        <v/>
      </c>
      <c r="B7726">
        <f>'DATA DASH'!B7726</f>
        <v/>
      </c>
      <c r="C7726">
        <f>'DATA DASH'!C7726</f>
        <v/>
      </c>
      <c r="D7726">
        <f>'DATA DASH'!D7726</f>
        <v/>
      </c>
      <c r="E7726">
        <f>'DATA DASH'!E7726</f>
        <v/>
      </c>
      <c r="F7726">
        <f>'DATA DASH'!F7726</f>
        <v/>
      </c>
      <c r="G7726">
        <f>'DATA DASH'!G7726</f>
        <v/>
      </c>
      <c r="H7726">
        <f>'DATA DASH'!H7726</f>
        <v/>
      </c>
      <c r="I7726">
        <f>'DATA DASH'!I7726</f>
        <v/>
      </c>
      <c r="J7726">
        <f>'DATA DASH'!J7726</f>
        <v/>
      </c>
      <c r="K7726">
        <f>'DATA DASH'!K7726</f>
        <v/>
      </c>
      <c r="L7726">
        <f>'DATA DASH'!L7726</f>
        <v/>
      </c>
      <c r="M7726">
        <f>'DATA DASH'!M7726</f>
        <v/>
      </c>
    </row>
    <row r="7727">
      <c r="A7727">
        <f>'DATA DASH'!A7727</f>
        <v/>
      </c>
      <c r="B7727">
        <f>'DATA DASH'!B7727</f>
        <v/>
      </c>
      <c r="C7727">
        <f>'DATA DASH'!C7727</f>
        <v/>
      </c>
      <c r="D7727">
        <f>'DATA DASH'!D7727</f>
        <v/>
      </c>
      <c r="E7727">
        <f>'DATA DASH'!E7727</f>
        <v/>
      </c>
      <c r="F7727">
        <f>'DATA DASH'!F7727</f>
        <v/>
      </c>
      <c r="G7727">
        <f>'DATA DASH'!G7727</f>
        <v/>
      </c>
      <c r="H7727">
        <f>'DATA DASH'!H7727</f>
        <v/>
      </c>
      <c r="I7727">
        <f>'DATA DASH'!I7727</f>
        <v/>
      </c>
      <c r="J7727">
        <f>'DATA DASH'!J7727</f>
        <v/>
      </c>
      <c r="K7727">
        <f>'DATA DASH'!K7727</f>
        <v/>
      </c>
      <c r="L7727">
        <f>'DATA DASH'!L7727</f>
        <v/>
      </c>
      <c r="M7727">
        <f>'DATA DASH'!M7727</f>
        <v/>
      </c>
    </row>
    <row r="7728">
      <c r="A7728">
        <f>'DATA DASH'!A7728</f>
        <v/>
      </c>
      <c r="B7728">
        <f>'DATA DASH'!B7728</f>
        <v/>
      </c>
      <c r="C7728">
        <f>'DATA DASH'!C7728</f>
        <v/>
      </c>
      <c r="D7728">
        <f>'DATA DASH'!D7728</f>
        <v/>
      </c>
      <c r="E7728">
        <f>'DATA DASH'!E7728</f>
        <v/>
      </c>
      <c r="F7728">
        <f>'DATA DASH'!F7728</f>
        <v/>
      </c>
      <c r="G7728">
        <f>'DATA DASH'!G7728</f>
        <v/>
      </c>
      <c r="H7728">
        <f>'DATA DASH'!H7728</f>
        <v/>
      </c>
      <c r="I7728">
        <f>'DATA DASH'!I7728</f>
        <v/>
      </c>
      <c r="J7728">
        <f>'DATA DASH'!J7728</f>
        <v/>
      </c>
      <c r="K7728">
        <f>'DATA DASH'!K7728</f>
        <v/>
      </c>
      <c r="L7728">
        <f>'DATA DASH'!L7728</f>
        <v/>
      </c>
      <c r="M7728">
        <f>'DATA DASH'!M7728</f>
        <v/>
      </c>
    </row>
    <row r="7729">
      <c r="A7729">
        <f>'DATA DASH'!A7729</f>
        <v/>
      </c>
      <c r="B7729">
        <f>'DATA DASH'!B7729</f>
        <v/>
      </c>
      <c r="C7729">
        <f>'DATA DASH'!C7729</f>
        <v/>
      </c>
      <c r="D7729">
        <f>'DATA DASH'!D7729</f>
        <v/>
      </c>
      <c r="E7729">
        <f>'DATA DASH'!E7729</f>
        <v/>
      </c>
      <c r="F7729">
        <f>'DATA DASH'!F7729</f>
        <v/>
      </c>
      <c r="G7729">
        <f>'DATA DASH'!G7729</f>
        <v/>
      </c>
      <c r="H7729">
        <f>'DATA DASH'!H7729</f>
        <v/>
      </c>
      <c r="I7729">
        <f>'DATA DASH'!I7729</f>
        <v/>
      </c>
      <c r="J7729">
        <f>'DATA DASH'!J7729</f>
        <v/>
      </c>
      <c r="K7729">
        <f>'DATA DASH'!K7729</f>
        <v/>
      </c>
      <c r="L7729">
        <f>'DATA DASH'!L7729</f>
        <v/>
      </c>
      <c r="M7729">
        <f>'DATA DASH'!M7729</f>
        <v/>
      </c>
    </row>
    <row r="7730">
      <c r="A7730">
        <f>'DATA DASH'!A7730</f>
        <v/>
      </c>
      <c r="B7730">
        <f>'DATA DASH'!B7730</f>
        <v/>
      </c>
      <c r="C7730">
        <f>'DATA DASH'!C7730</f>
        <v/>
      </c>
      <c r="D7730">
        <f>'DATA DASH'!D7730</f>
        <v/>
      </c>
      <c r="E7730">
        <f>'DATA DASH'!E7730</f>
        <v/>
      </c>
      <c r="F7730">
        <f>'DATA DASH'!F7730</f>
        <v/>
      </c>
      <c r="G7730">
        <f>'DATA DASH'!G7730</f>
        <v/>
      </c>
      <c r="H7730">
        <f>'DATA DASH'!H7730</f>
        <v/>
      </c>
      <c r="I7730">
        <f>'DATA DASH'!I7730</f>
        <v/>
      </c>
      <c r="J7730">
        <f>'DATA DASH'!J7730</f>
        <v/>
      </c>
      <c r="K7730">
        <f>'DATA DASH'!K7730</f>
        <v/>
      </c>
      <c r="L7730">
        <f>'DATA DASH'!L7730</f>
        <v/>
      </c>
      <c r="M7730">
        <f>'DATA DASH'!M7730</f>
        <v/>
      </c>
    </row>
    <row r="7731">
      <c r="A7731">
        <f>'DATA DASH'!A7731</f>
        <v/>
      </c>
      <c r="B7731">
        <f>'DATA DASH'!B7731</f>
        <v/>
      </c>
      <c r="C7731">
        <f>'DATA DASH'!C7731</f>
        <v/>
      </c>
      <c r="D7731">
        <f>'DATA DASH'!D7731</f>
        <v/>
      </c>
      <c r="E7731">
        <f>'DATA DASH'!E7731</f>
        <v/>
      </c>
      <c r="F7731">
        <f>'DATA DASH'!F7731</f>
        <v/>
      </c>
      <c r="G7731">
        <f>'DATA DASH'!G7731</f>
        <v/>
      </c>
      <c r="H7731">
        <f>'DATA DASH'!H7731</f>
        <v/>
      </c>
      <c r="I7731">
        <f>'DATA DASH'!I7731</f>
        <v/>
      </c>
      <c r="J7731">
        <f>'DATA DASH'!J7731</f>
        <v/>
      </c>
      <c r="K7731">
        <f>'DATA DASH'!K7731</f>
        <v/>
      </c>
      <c r="L7731">
        <f>'DATA DASH'!L7731</f>
        <v/>
      </c>
      <c r="M7731">
        <f>'DATA DASH'!M7731</f>
        <v/>
      </c>
    </row>
    <row r="7732">
      <c r="A7732">
        <f>'DATA DASH'!A7732</f>
        <v/>
      </c>
      <c r="B7732">
        <f>'DATA DASH'!B7732</f>
        <v/>
      </c>
      <c r="C7732">
        <f>'DATA DASH'!C7732</f>
        <v/>
      </c>
      <c r="D7732">
        <f>'DATA DASH'!D7732</f>
        <v/>
      </c>
      <c r="E7732">
        <f>'DATA DASH'!E7732</f>
        <v/>
      </c>
      <c r="F7732">
        <f>'DATA DASH'!F7732</f>
        <v/>
      </c>
      <c r="G7732">
        <f>'DATA DASH'!G7732</f>
        <v/>
      </c>
      <c r="H7732">
        <f>'DATA DASH'!H7732</f>
        <v/>
      </c>
      <c r="I7732">
        <f>'DATA DASH'!I7732</f>
        <v/>
      </c>
      <c r="J7732">
        <f>'DATA DASH'!J7732</f>
        <v/>
      </c>
      <c r="K7732">
        <f>'DATA DASH'!K7732</f>
        <v/>
      </c>
      <c r="L7732">
        <f>'DATA DASH'!L7732</f>
        <v/>
      </c>
      <c r="M7732">
        <f>'DATA DASH'!M7732</f>
        <v/>
      </c>
    </row>
    <row r="7733">
      <c r="A7733">
        <f>'DATA DASH'!A7733</f>
        <v/>
      </c>
      <c r="B7733">
        <f>'DATA DASH'!B7733</f>
        <v/>
      </c>
      <c r="C7733">
        <f>'DATA DASH'!C7733</f>
        <v/>
      </c>
      <c r="D7733">
        <f>'DATA DASH'!D7733</f>
        <v/>
      </c>
      <c r="E7733">
        <f>'DATA DASH'!E7733</f>
        <v/>
      </c>
      <c r="F7733">
        <f>'DATA DASH'!F7733</f>
        <v/>
      </c>
      <c r="G7733">
        <f>'DATA DASH'!G7733</f>
        <v/>
      </c>
      <c r="H7733">
        <f>'DATA DASH'!H7733</f>
        <v/>
      </c>
      <c r="I7733">
        <f>'DATA DASH'!I7733</f>
        <v/>
      </c>
      <c r="J7733">
        <f>'DATA DASH'!J7733</f>
        <v/>
      </c>
      <c r="K7733">
        <f>'DATA DASH'!K7733</f>
        <v/>
      </c>
      <c r="L7733">
        <f>'DATA DASH'!L7733</f>
        <v/>
      </c>
      <c r="M7733">
        <f>'DATA DASH'!M7733</f>
        <v/>
      </c>
    </row>
    <row r="7734">
      <c r="A7734">
        <f>'DATA DASH'!A7734</f>
        <v/>
      </c>
      <c r="B7734">
        <f>'DATA DASH'!B7734</f>
        <v/>
      </c>
      <c r="C7734">
        <f>'DATA DASH'!C7734</f>
        <v/>
      </c>
      <c r="D7734">
        <f>'DATA DASH'!D7734</f>
        <v/>
      </c>
      <c r="E7734">
        <f>'DATA DASH'!E7734</f>
        <v/>
      </c>
      <c r="F7734">
        <f>'DATA DASH'!F7734</f>
        <v/>
      </c>
      <c r="G7734">
        <f>'DATA DASH'!G7734</f>
        <v/>
      </c>
      <c r="H7734">
        <f>'DATA DASH'!H7734</f>
        <v/>
      </c>
      <c r="I7734">
        <f>'DATA DASH'!I7734</f>
        <v/>
      </c>
      <c r="J7734">
        <f>'DATA DASH'!J7734</f>
        <v/>
      </c>
      <c r="K7734">
        <f>'DATA DASH'!K7734</f>
        <v/>
      </c>
      <c r="L7734">
        <f>'DATA DASH'!L7734</f>
        <v/>
      </c>
      <c r="M7734">
        <f>'DATA DASH'!M7734</f>
        <v/>
      </c>
    </row>
    <row r="7735">
      <c r="A7735">
        <f>'DATA DASH'!A7735</f>
        <v/>
      </c>
      <c r="B7735">
        <f>'DATA DASH'!B7735</f>
        <v/>
      </c>
      <c r="C7735">
        <f>'DATA DASH'!C7735</f>
        <v/>
      </c>
      <c r="D7735">
        <f>'DATA DASH'!D7735</f>
        <v/>
      </c>
      <c r="E7735">
        <f>'DATA DASH'!E7735</f>
        <v/>
      </c>
      <c r="F7735">
        <f>'DATA DASH'!F7735</f>
        <v/>
      </c>
      <c r="G7735">
        <f>'DATA DASH'!G7735</f>
        <v/>
      </c>
      <c r="H7735">
        <f>'DATA DASH'!H7735</f>
        <v/>
      </c>
      <c r="I7735">
        <f>'DATA DASH'!I7735</f>
        <v/>
      </c>
      <c r="J7735">
        <f>'DATA DASH'!J7735</f>
        <v/>
      </c>
      <c r="K7735">
        <f>'DATA DASH'!K7735</f>
        <v/>
      </c>
      <c r="L7735">
        <f>'DATA DASH'!L7735</f>
        <v/>
      </c>
      <c r="M7735">
        <f>'DATA DASH'!M7735</f>
        <v/>
      </c>
    </row>
    <row r="7736">
      <c r="A7736">
        <f>'DATA DASH'!A7736</f>
        <v/>
      </c>
      <c r="B7736">
        <f>'DATA DASH'!B7736</f>
        <v/>
      </c>
      <c r="C7736">
        <f>'DATA DASH'!C7736</f>
        <v/>
      </c>
      <c r="D7736">
        <f>'DATA DASH'!D7736</f>
        <v/>
      </c>
      <c r="E7736">
        <f>'DATA DASH'!E7736</f>
        <v/>
      </c>
      <c r="F7736">
        <f>'DATA DASH'!F7736</f>
        <v/>
      </c>
      <c r="G7736">
        <f>'DATA DASH'!G7736</f>
        <v/>
      </c>
      <c r="H7736">
        <f>'DATA DASH'!H7736</f>
        <v/>
      </c>
      <c r="I7736">
        <f>'DATA DASH'!I7736</f>
        <v/>
      </c>
      <c r="J7736">
        <f>'DATA DASH'!J7736</f>
        <v/>
      </c>
      <c r="K7736">
        <f>'DATA DASH'!K7736</f>
        <v/>
      </c>
      <c r="L7736">
        <f>'DATA DASH'!L7736</f>
        <v/>
      </c>
      <c r="M7736">
        <f>'DATA DASH'!M7736</f>
        <v/>
      </c>
    </row>
    <row r="7737">
      <c r="A7737">
        <f>'DATA DASH'!A7737</f>
        <v/>
      </c>
      <c r="B7737">
        <f>'DATA DASH'!B7737</f>
        <v/>
      </c>
      <c r="C7737">
        <f>'DATA DASH'!C7737</f>
        <v/>
      </c>
      <c r="D7737">
        <f>'DATA DASH'!D7737</f>
        <v/>
      </c>
      <c r="E7737">
        <f>'DATA DASH'!E7737</f>
        <v/>
      </c>
      <c r="F7737">
        <f>'DATA DASH'!F7737</f>
        <v/>
      </c>
      <c r="G7737">
        <f>'DATA DASH'!G7737</f>
        <v/>
      </c>
      <c r="H7737">
        <f>'DATA DASH'!H7737</f>
        <v/>
      </c>
      <c r="I7737">
        <f>'DATA DASH'!I7737</f>
        <v/>
      </c>
      <c r="J7737">
        <f>'DATA DASH'!J7737</f>
        <v/>
      </c>
      <c r="K7737">
        <f>'DATA DASH'!K7737</f>
        <v/>
      </c>
      <c r="L7737">
        <f>'DATA DASH'!L7737</f>
        <v/>
      </c>
      <c r="M7737">
        <f>'DATA DASH'!M7737</f>
        <v/>
      </c>
    </row>
    <row r="7738">
      <c r="A7738">
        <f>'DATA DASH'!A7738</f>
        <v/>
      </c>
      <c r="B7738">
        <f>'DATA DASH'!B7738</f>
        <v/>
      </c>
      <c r="C7738">
        <f>'DATA DASH'!C7738</f>
        <v/>
      </c>
      <c r="D7738">
        <f>'DATA DASH'!D7738</f>
        <v/>
      </c>
      <c r="E7738">
        <f>'DATA DASH'!E7738</f>
        <v/>
      </c>
      <c r="F7738">
        <f>'DATA DASH'!F7738</f>
        <v/>
      </c>
      <c r="G7738">
        <f>'DATA DASH'!G7738</f>
        <v/>
      </c>
      <c r="H7738">
        <f>'DATA DASH'!H7738</f>
        <v/>
      </c>
      <c r="I7738">
        <f>'DATA DASH'!I7738</f>
        <v/>
      </c>
      <c r="J7738">
        <f>'DATA DASH'!J7738</f>
        <v/>
      </c>
      <c r="K7738">
        <f>'DATA DASH'!K7738</f>
        <v/>
      </c>
      <c r="L7738">
        <f>'DATA DASH'!L7738</f>
        <v/>
      </c>
      <c r="M7738">
        <f>'DATA DASH'!M7738</f>
        <v/>
      </c>
    </row>
    <row r="7739">
      <c r="A7739">
        <f>'DATA DASH'!A7739</f>
        <v/>
      </c>
      <c r="B7739">
        <f>'DATA DASH'!B7739</f>
        <v/>
      </c>
      <c r="C7739">
        <f>'DATA DASH'!C7739</f>
        <v/>
      </c>
      <c r="D7739">
        <f>'DATA DASH'!D7739</f>
        <v/>
      </c>
      <c r="E7739">
        <f>'DATA DASH'!E7739</f>
        <v/>
      </c>
      <c r="F7739">
        <f>'DATA DASH'!F7739</f>
        <v/>
      </c>
      <c r="G7739">
        <f>'DATA DASH'!G7739</f>
        <v/>
      </c>
      <c r="H7739">
        <f>'DATA DASH'!H7739</f>
        <v/>
      </c>
      <c r="I7739">
        <f>'DATA DASH'!I7739</f>
        <v/>
      </c>
      <c r="J7739">
        <f>'DATA DASH'!J7739</f>
        <v/>
      </c>
      <c r="K7739">
        <f>'DATA DASH'!K7739</f>
        <v/>
      </c>
      <c r="L7739">
        <f>'DATA DASH'!L7739</f>
        <v/>
      </c>
      <c r="M7739">
        <f>'DATA DASH'!M7739</f>
        <v/>
      </c>
    </row>
    <row r="7740">
      <c r="A7740">
        <f>'DATA DASH'!A7740</f>
        <v/>
      </c>
      <c r="B7740">
        <f>'DATA DASH'!B7740</f>
        <v/>
      </c>
      <c r="C7740">
        <f>'DATA DASH'!C7740</f>
        <v/>
      </c>
      <c r="D7740">
        <f>'DATA DASH'!D7740</f>
        <v/>
      </c>
      <c r="E7740">
        <f>'DATA DASH'!E7740</f>
        <v/>
      </c>
      <c r="F7740">
        <f>'DATA DASH'!F7740</f>
        <v/>
      </c>
      <c r="G7740">
        <f>'DATA DASH'!G7740</f>
        <v/>
      </c>
      <c r="H7740">
        <f>'DATA DASH'!H7740</f>
        <v/>
      </c>
      <c r="I7740">
        <f>'DATA DASH'!I7740</f>
        <v/>
      </c>
      <c r="J7740">
        <f>'DATA DASH'!J7740</f>
        <v/>
      </c>
      <c r="K7740">
        <f>'DATA DASH'!K7740</f>
        <v/>
      </c>
      <c r="L7740">
        <f>'DATA DASH'!L7740</f>
        <v/>
      </c>
      <c r="M7740">
        <f>'DATA DASH'!M7740</f>
        <v/>
      </c>
    </row>
    <row r="7741">
      <c r="A7741">
        <f>'DATA DASH'!A7741</f>
        <v/>
      </c>
      <c r="B7741">
        <f>'DATA DASH'!B7741</f>
        <v/>
      </c>
      <c r="C7741">
        <f>'DATA DASH'!C7741</f>
        <v/>
      </c>
      <c r="D7741">
        <f>'DATA DASH'!D7741</f>
        <v/>
      </c>
      <c r="E7741">
        <f>'DATA DASH'!E7741</f>
        <v/>
      </c>
      <c r="F7741">
        <f>'DATA DASH'!F7741</f>
        <v/>
      </c>
      <c r="G7741">
        <f>'DATA DASH'!G7741</f>
        <v/>
      </c>
      <c r="H7741">
        <f>'DATA DASH'!H7741</f>
        <v/>
      </c>
      <c r="I7741">
        <f>'DATA DASH'!I7741</f>
        <v/>
      </c>
      <c r="J7741">
        <f>'DATA DASH'!J7741</f>
        <v/>
      </c>
      <c r="K7741">
        <f>'DATA DASH'!K7741</f>
        <v/>
      </c>
      <c r="L7741">
        <f>'DATA DASH'!L7741</f>
        <v/>
      </c>
      <c r="M7741">
        <f>'DATA DASH'!M7741</f>
        <v/>
      </c>
    </row>
    <row r="7742">
      <c r="A7742">
        <f>'DATA DASH'!A7742</f>
        <v/>
      </c>
      <c r="B7742">
        <f>'DATA DASH'!B7742</f>
        <v/>
      </c>
      <c r="C7742">
        <f>'DATA DASH'!C7742</f>
        <v/>
      </c>
      <c r="D7742">
        <f>'DATA DASH'!D7742</f>
        <v/>
      </c>
      <c r="E7742">
        <f>'DATA DASH'!E7742</f>
        <v/>
      </c>
      <c r="F7742">
        <f>'DATA DASH'!F7742</f>
        <v/>
      </c>
      <c r="G7742">
        <f>'DATA DASH'!G7742</f>
        <v/>
      </c>
      <c r="H7742">
        <f>'DATA DASH'!H7742</f>
        <v/>
      </c>
      <c r="I7742">
        <f>'DATA DASH'!I7742</f>
        <v/>
      </c>
      <c r="J7742">
        <f>'DATA DASH'!J7742</f>
        <v/>
      </c>
      <c r="K7742">
        <f>'DATA DASH'!K7742</f>
        <v/>
      </c>
      <c r="L7742">
        <f>'DATA DASH'!L7742</f>
        <v/>
      </c>
      <c r="M7742">
        <f>'DATA DASH'!M7742</f>
        <v/>
      </c>
    </row>
    <row r="7743">
      <c r="A7743">
        <f>'DATA DASH'!A7743</f>
        <v/>
      </c>
      <c r="B7743">
        <f>'DATA DASH'!B7743</f>
        <v/>
      </c>
      <c r="C7743">
        <f>'DATA DASH'!C7743</f>
        <v/>
      </c>
      <c r="D7743">
        <f>'DATA DASH'!D7743</f>
        <v/>
      </c>
      <c r="E7743">
        <f>'DATA DASH'!E7743</f>
        <v/>
      </c>
      <c r="F7743">
        <f>'DATA DASH'!F7743</f>
        <v/>
      </c>
      <c r="G7743">
        <f>'DATA DASH'!G7743</f>
        <v/>
      </c>
      <c r="H7743">
        <f>'DATA DASH'!H7743</f>
        <v/>
      </c>
      <c r="I7743">
        <f>'DATA DASH'!I7743</f>
        <v/>
      </c>
      <c r="J7743">
        <f>'DATA DASH'!J7743</f>
        <v/>
      </c>
      <c r="K7743">
        <f>'DATA DASH'!K7743</f>
        <v/>
      </c>
      <c r="L7743">
        <f>'DATA DASH'!L7743</f>
        <v/>
      </c>
      <c r="M7743">
        <f>'DATA DASH'!M7743</f>
        <v/>
      </c>
    </row>
    <row r="7744">
      <c r="A7744">
        <f>'DATA DASH'!A7744</f>
        <v/>
      </c>
      <c r="B7744">
        <f>'DATA DASH'!B7744</f>
        <v/>
      </c>
      <c r="C7744">
        <f>'DATA DASH'!C7744</f>
        <v/>
      </c>
      <c r="D7744">
        <f>'DATA DASH'!D7744</f>
        <v/>
      </c>
      <c r="E7744">
        <f>'DATA DASH'!E7744</f>
        <v/>
      </c>
      <c r="F7744">
        <f>'DATA DASH'!F7744</f>
        <v/>
      </c>
      <c r="G7744">
        <f>'DATA DASH'!G7744</f>
        <v/>
      </c>
      <c r="H7744">
        <f>'DATA DASH'!H7744</f>
        <v/>
      </c>
      <c r="I7744">
        <f>'DATA DASH'!I7744</f>
        <v/>
      </c>
      <c r="J7744">
        <f>'DATA DASH'!J7744</f>
        <v/>
      </c>
      <c r="K7744">
        <f>'DATA DASH'!K7744</f>
        <v/>
      </c>
      <c r="L7744">
        <f>'DATA DASH'!L7744</f>
        <v/>
      </c>
      <c r="M7744">
        <f>'DATA DASH'!M7744</f>
        <v/>
      </c>
    </row>
    <row r="7745">
      <c r="A7745">
        <f>'DATA DASH'!A7745</f>
        <v/>
      </c>
      <c r="B7745">
        <f>'DATA DASH'!B7745</f>
        <v/>
      </c>
      <c r="C7745">
        <f>'DATA DASH'!C7745</f>
        <v/>
      </c>
      <c r="D7745">
        <f>'DATA DASH'!D7745</f>
        <v/>
      </c>
      <c r="E7745">
        <f>'DATA DASH'!E7745</f>
        <v/>
      </c>
      <c r="F7745">
        <f>'DATA DASH'!F7745</f>
        <v/>
      </c>
      <c r="G7745">
        <f>'DATA DASH'!G7745</f>
        <v/>
      </c>
      <c r="H7745">
        <f>'DATA DASH'!H7745</f>
        <v/>
      </c>
      <c r="I7745">
        <f>'DATA DASH'!I7745</f>
        <v/>
      </c>
      <c r="J7745">
        <f>'DATA DASH'!J7745</f>
        <v/>
      </c>
      <c r="K7745">
        <f>'DATA DASH'!K7745</f>
        <v/>
      </c>
      <c r="L7745">
        <f>'DATA DASH'!L7745</f>
        <v/>
      </c>
      <c r="M7745">
        <f>'DATA DASH'!M7745</f>
        <v/>
      </c>
    </row>
    <row r="7746">
      <c r="A7746">
        <f>'DATA DASH'!A7746</f>
        <v/>
      </c>
      <c r="B7746">
        <f>'DATA DASH'!B7746</f>
        <v/>
      </c>
      <c r="C7746">
        <f>'DATA DASH'!C7746</f>
        <v/>
      </c>
      <c r="D7746">
        <f>'DATA DASH'!D7746</f>
        <v/>
      </c>
      <c r="E7746">
        <f>'DATA DASH'!E7746</f>
        <v/>
      </c>
      <c r="F7746">
        <f>'DATA DASH'!F7746</f>
        <v/>
      </c>
      <c r="G7746">
        <f>'DATA DASH'!G7746</f>
        <v/>
      </c>
      <c r="H7746">
        <f>'DATA DASH'!H7746</f>
        <v/>
      </c>
      <c r="I7746">
        <f>'DATA DASH'!I7746</f>
        <v/>
      </c>
      <c r="J7746">
        <f>'DATA DASH'!J7746</f>
        <v/>
      </c>
      <c r="K7746">
        <f>'DATA DASH'!K7746</f>
        <v/>
      </c>
      <c r="L7746">
        <f>'DATA DASH'!L7746</f>
        <v/>
      </c>
      <c r="M7746">
        <f>'DATA DASH'!M7746</f>
        <v/>
      </c>
    </row>
    <row r="7747">
      <c r="A7747">
        <f>'DATA DASH'!A7747</f>
        <v/>
      </c>
      <c r="B7747">
        <f>'DATA DASH'!B7747</f>
        <v/>
      </c>
      <c r="C7747">
        <f>'DATA DASH'!C7747</f>
        <v/>
      </c>
      <c r="D7747">
        <f>'DATA DASH'!D7747</f>
        <v/>
      </c>
      <c r="E7747">
        <f>'DATA DASH'!E7747</f>
        <v/>
      </c>
      <c r="F7747">
        <f>'DATA DASH'!F7747</f>
        <v/>
      </c>
      <c r="G7747">
        <f>'DATA DASH'!G7747</f>
        <v/>
      </c>
      <c r="H7747">
        <f>'DATA DASH'!H7747</f>
        <v/>
      </c>
      <c r="I7747">
        <f>'DATA DASH'!I7747</f>
        <v/>
      </c>
      <c r="J7747">
        <f>'DATA DASH'!J7747</f>
        <v/>
      </c>
      <c r="K7747">
        <f>'DATA DASH'!K7747</f>
        <v/>
      </c>
      <c r="L7747">
        <f>'DATA DASH'!L7747</f>
        <v/>
      </c>
      <c r="M7747">
        <f>'DATA DASH'!M7747</f>
        <v/>
      </c>
    </row>
    <row r="7748">
      <c r="A7748">
        <f>'DATA DASH'!A7748</f>
        <v/>
      </c>
      <c r="B7748">
        <f>'DATA DASH'!B7748</f>
        <v/>
      </c>
      <c r="C7748">
        <f>'DATA DASH'!C7748</f>
        <v/>
      </c>
      <c r="D7748">
        <f>'DATA DASH'!D7748</f>
        <v/>
      </c>
      <c r="E7748">
        <f>'DATA DASH'!E7748</f>
        <v/>
      </c>
      <c r="F7748">
        <f>'DATA DASH'!F7748</f>
        <v/>
      </c>
      <c r="G7748">
        <f>'DATA DASH'!G7748</f>
        <v/>
      </c>
      <c r="H7748">
        <f>'DATA DASH'!H7748</f>
        <v/>
      </c>
      <c r="I7748">
        <f>'DATA DASH'!I7748</f>
        <v/>
      </c>
      <c r="J7748">
        <f>'DATA DASH'!J7748</f>
        <v/>
      </c>
      <c r="K7748">
        <f>'DATA DASH'!K7748</f>
        <v/>
      </c>
      <c r="L7748">
        <f>'DATA DASH'!L7748</f>
        <v/>
      </c>
      <c r="M7748">
        <f>'DATA DASH'!M7748</f>
        <v/>
      </c>
    </row>
    <row r="7749">
      <c r="A7749">
        <f>'DATA DASH'!A7749</f>
        <v/>
      </c>
      <c r="B7749">
        <f>'DATA DASH'!B7749</f>
        <v/>
      </c>
      <c r="C7749">
        <f>'DATA DASH'!C7749</f>
        <v/>
      </c>
      <c r="D7749">
        <f>'DATA DASH'!D7749</f>
        <v/>
      </c>
      <c r="E7749">
        <f>'DATA DASH'!E7749</f>
        <v/>
      </c>
      <c r="F7749">
        <f>'DATA DASH'!F7749</f>
        <v/>
      </c>
      <c r="G7749">
        <f>'DATA DASH'!G7749</f>
        <v/>
      </c>
      <c r="H7749">
        <f>'DATA DASH'!H7749</f>
        <v/>
      </c>
      <c r="I7749">
        <f>'DATA DASH'!I7749</f>
        <v/>
      </c>
      <c r="J7749">
        <f>'DATA DASH'!J7749</f>
        <v/>
      </c>
      <c r="K7749">
        <f>'DATA DASH'!K7749</f>
        <v/>
      </c>
      <c r="L7749">
        <f>'DATA DASH'!L7749</f>
        <v/>
      </c>
      <c r="M7749">
        <f>'DATA DASH'!M7749</f>
        <v/>
      </c>
    </row>
    <row r="7750">
      <c r="A7750">
        <f>'DATA DASH'!A7750</f>
        <v/>
      </c>
      <c r="B7750">
        <f>'DATA DASH'!B7750</f>
        <v/>
      </c>
      <c r="C7750">
        <f>'DATA DASH'!C7750</f>
        <v/>
      </c>
      <c r="D7750">
        <f>'DATA DASH'!D7750</f>
        <v/>
      </c>
      <c r="E7750">
        <f>'DATA DASH'!E7750</f>
        <v/>
      </c>
      <c r="F7750">
        <f>'DATA DASH'!F7750</f>
        <v/>
      </c>
      <c r="G7750">
        <f>'DATA DASH'!G7750</f>
        <v/>
      </c>
      <c r="H7750">
        <f>'DATA DASH'!H7750</f>
        <v/>
      </c>
      <c r="I7750">
        <f>'DATA DASH'!I7750</f>
        <v/>
      </c>
      <c r="J7750">
        <f>'DATA DASH'!J7750</f>
        <v/>
      </c>
      <c r="K7750">
        <f>'DATA DASH'!K7750</f>
        <v/>
      </c>
      <c r="L7750">
        <f>'DATA DASH'!L7750</f>
        <v/>
      </c>
      <c r="M7750">
        <f>'DATA DASH'!M7750</f>
        <v/>
      </c>
    </row>
    <row r="7751">
      <c r="A7751">
        <f>'DATA DASH'!A7751</f>
        <v/>
      </c>
      <c r="B7751">
        <f>'DATA DASH'!B7751</f>
        <v/>
      </c>
      <c r="C7751">
        <f>'DATA DASH'!C7751</f>
        <v/>
      </c>
      <c r="D7751">
        <f>'DATA DASH'!D7751</f>
        <v/>
      </c>
      <c r="E7751">
        <f>'DATA DASH'!E7751</f>
        <v/>
      </c>
      <c r="F7751">
        <f>'DATA DASH'!F7751</f>
        <v/>
      </c>
      <c r="G7751">
        <f>'DATA DASH'!G7751</f>
        <v/>
      </c>
      <c r="H7751">
        <f>'DATA DASH'!H7751</f>
        <v/>
      </c>
      <c r="I7751">
        <f>'DATA DASH'!I7751</f>
        <v/>
      </c>
      <c r="J7751">
        <f>'DATA DASH'!J7751</f>
        <v/>
      </c>
      <c r="K7751">
        <f>'DATA DASH'!K7751</f>
        <v/>
      </c>
      <c r="L7751">
        <f>'DATA DASH'!L7751</f>
        <v/>
      </c>
      <c r="M7751">
        <f>'DATA DASH'!M7751</f>
        <v/>
      </c>
    </row>
    <row r="7752">
      <c r="A7752">
        <f>'DATA DASH'!A7752</f>
        <v/>
      </c>
      <c r="B7752">
        <f>'DATA DASH'!B7752</f>
        <v/>
      </c>
      <c r="C7752">
        <f>'DATA DASH'!C7752</f>
        <v/>
      </c>
      <c r="D7752">
        <f>'DATA DASH'!D7752</f>
        <v/>
      </c>
      <c r="E7752">
        <f>'DATA DASH'!E7752</f>
        <v/>
      </c>
      <c r="F7752">
        <f>'DATA DASH'!F7752</f>
        <v/>
      </c>
      <c r="G7752">
        <f>'DATA DASH'!G7752</f>
        <v/>
      </c>
      <c r="H7752">
        <f>'DATA DASH'!H7752</f>
        <v/>
      </c>
      <c r="I7752">
        <f>'DATA DASH'!I7752</f>
        <v/>
      </c>
      <c r="J7752">
        <f>'DATA DASH'!J7752</f>
        <v/>
      </c>
      <c r="K7752">
        <f>'DATA DASH'!K7752</f>
        <v/>
      </c>
      <c r="L7752">
        <f>'DATA DASH'!L7752</f>
        <v/>
      </c>
      <c r="M7752">
        <f>'DATA DASH'!M7752</f>
        <v/>
      </c>
    </row>
    <row r="7753">
      <c r="A7753">
        <f>'DATA DASH'!A7753</f>
        <v/>
      </c>
      <c r="B7753">
        <f>'DATA DASH'!B7753</f>
        <v/>
      </c>
      <c r="C7753">
        <f>'DATA DASH'!C7753</f>
        <v/>
      </c>
      <c r="D7753">
        <f>'DATA DASH'!D7753</f>
        <v/>
      </c>
      <c r="E7753">
        <f>'DATA DASH'!E7753</f>
        <v/>
      </c>
      <c r="F7753">
        <f>'DATA DASH'!F7753</f>
        <v/>
      </c>
      <c r="G7753">
        <f>'DATA DASH'!G7753</f>
        <v/>
      </c>
      <c r="H7753">
        <f>'DATA DASH'!H7753</f>
        <v/>
      </c>
      <c r="I7753">
        <f>'DATA DASH'!I7753</f>
        <v/>
      </c>
      <c r="J7753">
        <f>'DATA DASH'!J7753</f>
        <v/>
      </c>
      <c r="K7753">
        <f>'DATA DASH'!K7753</f>
        <v/>
      </c>
      <c r="L7753">
        <f>'DATA DASH'!L7753</f>
        <v/>
      </c>
      <c r="M7753">
        <f>'DATA DASH'!M7753</f>
        <v/>
      </c>
    </row>
    <row r="7754">
      <c r="A7754">
        <f>'DATA DASH'!A7754</f>
        <v/>
      </c>
      <c r="B7754">
        <f>'DATA DASH'!B7754</f>
        <v/>
      </c>
      <c r="C7754">
        <f>'DATA DASH'!C7754</f>
        <v/>
      </c>
      <c r="D7754">
        <f>'DATA DASH'!D7754</f>
        <v/>
      </c>
      <c r="E7754">
        <f>'DATA DASH'!E7754</f>
        <v/>
      </c>
      <c r="F7754">
        <f>'DATA DASH'!F7754</f>
        <v/>
      </c>
      <c r="G7754">
        <f>'DATA DASH'!G7754</f>
        <v/>
      </c>
      <c r="H7754">
        <f>'DATA DASH'!H7754</f>
        <v/>
      </c>
      <c r="I7754">
        <f>'DATA DASH'!I7754</f>
        <v/>
      </c>
      <c r="J7754">
        <f>'DATA DASH'!J7754</f>
        <v/>
      </c>
      <c r="K7754">
        <f>'DATA DASH'!K7754</f>
        <v/>
      </c>
      <c r="L7754">
        <f>'DATA DASH'!L7754</f>
        <v/>
      </c>
      <c r="M7754">
        <f>'DATA DASH'!M7754</f>
        <v/>
      </c>
    </row>
    <row r="7755">
      <c r="A7755">
        <f>'DATA DASH'!A7755</f>
        <v/>
      </c>
      <c r="B7755">
        <f>'DATA DASH'!B7755</f>
        <v/>
      </c>
      <c r="C7755">
        <f>'DATA DASH'!C7755</f>
        <v/>
      </c>
      <c r="D7755">
        <f>'DATA DASH'!D7755</f>
        <v/>
      </c>
      <c r="E7755">
        <f>'DATA DASH'!E7755</f>
        <v/>
      </c>
      <c r="F7755">
        <f>'DATA DASH'!F7755</f>
        <v/>
      </c>
      <c r="G7755">
        <f>'DATA DASH'!G7755</f>
        <v/>
      </c>
      <c r="H7755">
        <f>'DATA DASH'!H7755</f>
        <v/>
      </c>
      <c r="I7755">
        <f>'DATA DASH'!I7755</f>
        <v/>
      </c>
      <c r="J7755">
        <f>'DATA DASH'!J7755</f>
        <v/>
      </c>
      <c r="K7755">
        <f>'DATA DASH'!K7755</f>
        <v/>
      </c>
      <c r="L7755">
        <f>'DATA DASH'!L7755</f>
        <v/>
      </c>
      <c r="M7755">
        <f>'DATA DASH'!M7755</f>
        <v/>
      </c>
    </row>
    <row r="7756">
      <c r="A7756">
        <f>'DATA DASH'!A7756</f>
        <v/>
      </c>
      <c r="B7756">
        <f>'DATA DASH'!B7756</f>
        <v/>
      </c>
      <c r="C7756">
        <f>'DATA DASH'!C7756</f>
        <v/>
      </c>
      <c r="D7756">
        <f>'DATA DASH'!D7756</f>
        <v/>
      </c>
      <c r="E7756">
        <f>'DATA DASH'!E7756</f>
        <v/>
      </c>
      <c r="F7756">
        <f>'DATA DASH'!F7756</f>
        <v/>
      </c>
      <c r="G7756">
        <f>'DATA DASH'!G7756</f>
        <v/>
      </c>
      <c r="H7756">
        <f>'DATA DASH'!H7756</f>
        <v/>
      </c>
      <c r="I7756">
        <f>'DATA DASH'!I7756</f>
        <v/>
      </c>
      <c r="J7756">
        <f>'DATA DASH'!J7756</f>
        <v/>
      </c>
      <c r="K7756">
        <f>'DATA DASH'!K7756</f>
        <v/>
      </c>
      <c r="L7756">
        <f>'DATA DASH'!L7756</f>
        <v/>
      </c>
      <c r="M7756">
        <f>'DATA DASH'!M7756</f>
        <v/>
      </c>
    </row>
    <row r="7757">
      <c r="A7757">
        <f>'DATA DASH'!A7757</f>
        <v/>
      </c>
      <c r="B7757">
        <f>'DATA DASH'!B7757</f>
        <v/>
      </c>
      <c r="C7757">
        <f>'DATA DASH'!C7757</f>
        <v/>
      </c>
      <c r="D7757">
        <f>'DATA DASH'!D7757</f>
        <v/>
      </c>
      <c r="E7757">
        <f>'DATA DASH'!E7757</f>
        <v/>
      </c>
      <c r="F7757">
        <f>'DATA DASH'!F7757</f>
        <v/>
      </c>
      <c r="G7757">
        <f>'DATA DASH'!G7757</f>
        <v/>
      </c>
      <c r="H7757">
        <f>'DATA DASH'!H7757</f>
        <v/>
      </c>
      <c r="I7757">
        <f>'DATA DASH'!I7757</f>
        <v/>
      </c>
      <c r="J7757">
        <f>'DATA DASH'!J7757</f>
        <v/>
      </c>
      <c r="K7757">
        <f>'DATA DASH'!K7757</f>
        <v/>
      </c>
      <c r="L7757">
        <f>'DATA DASH'!L7757</f>
        <v/>
      </c>
      <c r="M7757">
        <f>'DATA DASH'!M7757</f>
        <v/>
      </c>
    </row>
    <row r="7758">
      <c r="A7758">
        <f>'DATA DASH'!A7758</f>
        <v/>
      </c>
      <c r="B7758">
        <f>'DATA DASH'!B7758</f>
        <v/>
      </c>
      <c r="C7758">
        <f>'DATA DASH'!C7758</f>
        <v/>
      </c>
      <c r="D7758">
        <f>'DATA DASH'!D7758</f>
        <v/>
      </c>
      <c r="E7758">
        <f>'DATA DASH'!E7758</f>
        <v/>
      </c>
      <c r="F7758">
        <f>'DATA DASH'!F7758</f>
        <v/>
      </c>
      <c r="G7758">
        <f>'DATA DASH'!G7758</f>
        <v/>
      </c>
      <c r="H7758">
        <f>'DATA DASH'!H7758</f>
        <v/>
      </c>
      <c r="I7758">
        <f>'DATA DASH'!I7758</f>
        <v/>
      </c>
      <c r="J7758">
        <f>'DATA DASH'!J7758</f>
        <v/>
      </c>
      <c r="K7758">
        <f>'DATA DASH'!K7758</f>
        <v/>
      </c>
      <c r="L7758">
        <f>'DATA DASH'!L7758</f>
        <v/>
      </c>
      <c r="M7758">
        <f>'DATA DASH'!M7758</f>
        <v/>
      </c>
    </row>
    <row r="7759">
      <c r="A7759">
        <f>'DATA DASH'!A7759</f>
        <v/>
      </c>
      <c r="B7759">
        <f>'DATA DASH'!B7759</f>
        <v/>
      </c>
      <c r="C7759">
        <f>'DATA DASH'!C7759</f>
        <v/>
      </c>
      <c r="D7759">
        <f>'DATA DASH'!D7759</f>
        <v/>
      </c>
      <c r="E7759">
        <f>'DATA DASH'!E7759</f>
        <v/>
      </c>
      <c r="F7759">
        <f>'DATA DASH'!F7759</f>
        <v/>
      </c>
      <c r="G7759">
        <f>'DATA DASH'!G7759</f>
        <v/>
      </c>
      <c r="H7759">
        <f>'DATA DASH'!H7759</f>
        <v/>
      </c>
      <c r="I7759">
        <f>'DATA DASH'!I7759</f>
        <v/>
      </c>
      <c r="J7759">
        <f>'DATA DASH'!J7759</f>
        <v/>
      </c>
      <c r="K7759">
        <f>'DATA DASH'!K7759</f>
        <v/>
      </c>
      <c r="L7759">
        <f>'DATA DASH'!L7759</f>
        <v/>
      </c>
      <c r="M7759">
        <f>'DATA DASH'!M7759</f>
        <v/>
      </c>
    </row>
    <row r="7760">
      <c r="A7760">
        <f>'DATA DASH'!A7760</f>
        <v/>
      </c>
      <c r="B7760">
        <f>'DATA DASH'!B7760</f>
        <v/>
      </c>
      <c r="C7760">
        <f>'DATA DASH'!C7760</f>
        <v/>
      </c>
      <c r="D7760">
        <f>'DATA DASH'!D7760</f>
        <v/>
      </c>
      <c r="E7760">
        <f>'DATA DASH'!E7760</f>
        <v/>
      </c>
      <c r="F7760">
        <f>'DATA DASH'!F7760</f>
        <v/>
      </c>
      <c r="G7760">
        <f>'DATA DASH'!G7760</f>
        <v/>
      </c>
      <c r="H7760">
        <f>'DATA DASH'!H7760</f>
        <v/>
      </c>
      <c r="I7760">
        <f>'DATA DASH'!I7760</f>
        <v/>
      </c>
      <c r="J7760">
        <f>'DATA DASH'!J7760</f>
        <v/>
      </c>
      <c r="K7760">
        <f>'DATA DASH'!K7760</f>
        <v/>
      </c>
      <c r="L7760">
        <f>'DATA DASH'!L7760</f>
        <v/>
      </c>
      <c r="M7760">
        <f>'DATA DASH'!M7760</f>
        <v/>
      </c>
    </row>
    <row r="7761">
      <c r="A7761">
        <f>'DATA DASH'!A7761</f>
        <v/>
      </c>
      <c r="B7761">
        <f>'DATA DASH'!B7761</f>
        <v/>
      </c>
      <c r="C7761">
        <f>'DATA DASH'!C7761</f>
        <v/>
      </c>
      <c r="D7761">
        <f>'DATA DASH'!D7761</f>
        <v/>
      </c>
      <c r="E7761">
        <f>'DATA DASH'!E7761</f>
        <v/>
      </c>
      <c r="F7761">
        <f>'DATA DASH'!F7761</f>
        <v/>
      </c>
      <c r="G7761">
        <f>'DATA DASH'!G7761</f>
        <v/>
      </c>
      <c r="H7761">
        <f>'DATA DASH'!H7761</f>
        <v/>
      </c>
      <c r="I7761">
        <f>'DATA DASH'!I7761</f>
        <v/>
      </c>
      <c r="J7761">
        <f>'DATA DASH'!J7761</f>
        <v/>
      </c>
      <c r="K7761">
        <f>'DATA DASH'!K7761</f>
        <v/>
      </c>
      <c r="L7761">
        <f>'DATA DASH'!L7761</f>
        <v/>
      </c>
      <c r="M7761">
        <f>'DATA DASH'!M7761</f>
        <v/>
      </c>
    </row>
    <row r="7762">
      <c r="A7762">
        <f>'DATA DASH'!A7762</f>
        <v/>
      </c>
      <c r="B7762">
        <f>'DATA DASH'!B7762</f>
        <v/>
      </c>
      <c r="C7762">
        <f>'DATA DASH'!C7762</f>
        <v/>
      </c>
      <c r="D7762">
        <f>'DATA DASH'!D7762</f>
        <v/>
      </c>
      <c r="E7762">
        <f>'DATA DASH'!E7762</f>
        <v/>
      </c>
      <c r="F7762">
        <f>'DATA DASH'!F7762</f>
        <v/>
      </c>
      <c r="G7762">
        <f>'DATA DASH'!G7762</f>
        <v/>
      </c>
      <c r="H7762">
        <f>'DATA DASH'!H7762</f>
        <v/>
      </c>
      <c r="I7762">
        <f>'DATA DASH'!I7762</f>
        <v/>
      </c>
      <c r="J7762">
        <f>'DATA DASH'!J7762</f>
        <v/>
      </c>
      <c r="K7762">
        <f>'DATA DASH'!K7762</f>
        <v/>
      </c>
      <c r="L7762">
        <f>'DATA DASH'!L7762</f>
        <v/>
      </c>
      <c r="M7762">
        <f>'DATA DASH'!M7762</f>
        <v/>
      </c>
    </row>
    <row r="7763">
      <c r="A7763">
        <f>'DATA DASH'!A7763</f>
        <v/>
      </c>
      <c r="B7763">
        <f>'DATA DASH'!B7763</f>
        <v/>
      </c>
      <c r="C7763">
        <f>'DATA DASH'!C7763</f>
        <v/>
      </c>
      <c r="D7763">
        <f>'DATA DASH'!D7763</f>
        <v/>
      </c>
      <c r="E7763">
        <f>'DATA DASH'!E7763</f>
        <v/>
      </c>
      <c r="F7763">
        <f>'DATA DASH'!F7763</f>
        <v/>
      </c>
      <c r="G7763">
        <f>'DATA DASH'!G7763</f>
        <v/>
      </c>
      <c r="H7763">
        <f>'DATA DASH'!H7763</f>
        <v/>
      </c>
      <c r="I7763">
        <f>'DATA DASH'!I7763</f>
        <v/>
      </c>
      <c r="J7763">
        <f>'DATA DASH'!J7763</f>
        <v/>
      </c>
      <c r="K7763">
        <f>'DATA DASH'!K7763</f>
        <v/>
      </c>
      <c r="L7763">
        <f>'DATA DASH'!L7763</f>
        <v/>
      </c>
      <c r="M7763">
        <f>'DATA DASH'!M7763</f>
        <v/>
      </c>
    </row>
    <row r="7764">
      <c r="A7764">
        <f>'DATA DASH'!A7764</f>
        <v/>
      </c>
      <c r="B7764">
        <f>'DATA DASH'!B7764</f>
        <v/>
      </c>
      <c r="C7764">
        <f>'DATA DASH'!C7764</f>
        <v/>
      </c>
      <c r="D7764">
        <f>'DATA DASH'!D7764</f>
        <v/>
      </c>
      <c r="E7764">
        <f>'DATA DASH'!E7764</f>
        <v/>
      </c>
      <c r="F7764">
        <f>'DATA DASH'!F7764</f>
        <v/>
      </c>
      <c r="G7764">
        <f>'DATA DASH'!G7764</f>
        <v/>
      </c>
      <c r="H7764">
        <f>'DATA DASH'!H7764</f>
        <v/>
      </c>
      <c r="I7764">
        <f>'DATA DASH'!I7764</f>
        <v/>
      </c>
      <c r="J7764">
        <f>'DATA DASH'!J7764</f>
        <v/>
      </c>
      <c r="K7764">
        <f>'DATA DASH'!K7764</f>
        <v/>
      </c>
      <c r="L7764">
        <f>'DATA DASH'!L7764</f>
        <v/>
      </c>
      <c r="M7764">
        <f>'DATA DASH'!M7764</f>
        <v/>
      </c>
    </row>
    <row r="7765">
      <c r="A7765">
        <f>'DATA DASH'!A7765</f>
        <v/>
      </c>
      <c r="B7765">
        <f>'DATA DASH'!B7765</f>
        <v/>
      </c>
      <c r="C7765">
        <f>'DATA DASH'!C7765</f>
        <v/>
      </c>
      <c r="D7765">
        <f>'DATA DASH'!D7765</f>
        <v/>
      </c>
      <c r="E7765">
        <f>'DATA DASH'!E7765</f>
        <v/>
      </c>
      <c r="F7765">
        <f>'DATA DASH'!F7765</f>
        <v/>
      </c>
      <c r="G7765">
        <f>'DATA DASH'!G7765</f>
        <v/>
      </c>
      <c r="H7765">
        <f>'DATA DASH'!H7765</f>
        <v/>
      </c>
      <c r="I7765">
        <f>'DATA DASH'!I7765</f>
        <v/>
      </c>
      <c r="J7765">
        <f>'DATA DASH'!J7765</f>
        <v/>
      </c>
      <c r="K7765">
        <f>'DATA DASH'!K7765</f>
        <v/>
      </c>
      <c r="L7765">
        <f>'DATA DASH'!L7765</f>
        <v/>
      </c>
      <c r="M7765">
        <f>'DATA DASH'!M7765</f>
        <v/>
      </c>
    </row>
    <row r="7766">
      <c r="A7766">
        <f>'DATA DASH'!A7766</f>
        <v/>
      </c>
      <c r="B7766">
        <f>'DATA DASH'!B7766</f>
        <v/>
      </c>
      <c r="C7766">
        <f>'DATA DASH'!C7766</f>
        <v/>
      </c>
      <c r="D7766">
        <f>'DATA DASH'!D7766</f>
        <v/>
      </c>
      <c r="E7766">
        <f>'DATA DASH'!E7766</f>
        <v/>
      </c>
      <c r="F7766">
        <f>'DATA DASH'!F7766</f>
        <v/>
      </c>
      <c r="G7766">
        <f>'DATA DASH'!G7766</f>
        <v/>
      </c>
      <c r="H7766">
        <f>'DATA DASH'!H7766</f>
        <v/>
      </c>
      <c r="I7766">
        <f>'DATA DASH'!I7766</f>
        <v/>
      </c>
      <c r="J7766">
        <f>'DATA DASH'!J7766</f>
        <v/>
      </c>
      <c r="K7766">
        <f>'DATA DASH'!K7766</f>
        <v/>
      </c>
      <c r="L7766">
        <f>'DATA DASH'!L7766</f>
        <v/>
      </c>
      <c r="M7766">
        <f>'DATA DASH'!M7766</f>
        <v/>
      </c>
    </row>
    <row r="7767">
      <c r="A7767">
        <f>'DATA DASH'!A7767</f>
        <v/>
      </c>
      <c r="B7767">
        <f>'DATA DASH'!B7767</f>
        <v/>
      </c>
      <c r="C7767">
        <f>'DATA DASH'!C7767</f>
        <v/>
      </c>
      <c r="D7767">
        <f>'DATA DASH'!D7767</f>
        <v/>
      </c>
      <c r="E7767">
        <f>'DATA DASH'!E7767</f>
        <v/>
      </c>
      <c r="F7767">
        <f>'DATA DASH'!F7767</f>
        <v/>
      </c>
      <c r="G7767">
        <f>'DATA DASH'!G7767</f>
        <v/>
      </c>
      <c r="H7767">
        <f>'DATA DASH'!H7767</f>
        <v/>
      </c>
      <c r="I7767">
        <f>'DATA DASH'!I7767</f>
        <v/>
      </c>
      <c r="J7767">
        <f>'DATA DASH'!J7767</f>
        <v/>
      </c>
      <c r="K7767">
        <f>'DATA DASH'!K7767</f>
        <v/>
      </c>
      <c r="L7767">
        <f>'DATA DASH'!L7767</f>
        <v/>
      </c>
      <c r="M7767">
        <f>'DATA DASH'!M7767</f>
        <v/>
      </c>
    </row>
    <row r="7768">
      <c r="A7768">
        <f>'DATA DASH'!A7768</f>
        <v/>
      </c>
      <c r="B7768">
        <f>'DATA DASH'!B7768</f>
        <v/>
      </c>
      <c r="C7768">
        <f>'DATA DASH'!C7768</f>
        <v/>
      </c>
      <c r="D7768">
        <f>'DATA DASH'!D7768</f>
        <v/>
      </c>
      <c r="E7768">
        <f>'DATA DASH'!E7768</f>
        <v/>
      </c>
      <c r="F7768">
        <f>'DATA DASH'!F7768</f>
        <v/>
      </c>
      <c r="G7768">
        <f>'DATA DASH'!G7768</f>
        <v/>
      </c>
      <c r="H7768">
        <f>'DATA DASH'!H7768</f>
        <v/>
      </c>
      <c r="I7768">
        <f>'DATA DASH'!I7768</f>
        <v/>
      </c>
      <c r="J7768">
        <f>'DATA DASH'!J7768</f>
        <v/>
      </c>
      <c r="K7768">
        <f>'DATA DASH'!K7768</f>
        <v/>
      </c>
      <c r="L7768">
        <f>'DATA DASH'!L7768</f>
        <v/>
      </c>
      <c r="M7768">
        <f>'DATA DASH'!M7768</f>
        <v/>
      </c>
    </row>
    <row r="7769">
      <c r="A7769">
        <f>'DATA DASH'!A7769</f>
        <v/>
      </c>
      <c r="B7769">
        <f>'DATA DASH'!B7769</f>
        <v/>
      </c>
      <c r="C7769">
        <f>'DATA DASH'!C7769</f>
        <v/>
      </c>
      <c r="D7769">
        <f>'DATA DASH'!D7769</f>
        <v/>
      </c>
      <c r="E7769">
        <f>'DATA DASH'!E7769</f>
        <v/>
      </c>
      <c r="F7769">
        <f>'DATA DASH'!F7769</f>
        <v/>
      </c>
      <c r="G7769">
        <f>'DATA DASH'!G7769</f>
        <v/>
      </c>
      <c r="H7769">
        <f>'DATA DASH'!H7769</f>
        <v/>
      </c>
      <c r="I7769">
        <f>'DATA DASH'!I7769</f>
        <v/>
      </c>
      <c r="J7769">
        <f>'DATA DASH'!J7769</f>
        <v/>
      </c>
      <c r="K7769">
        <f>'DATA DASH'!K7769</f>
        <v/>
      </c>
      <c r="L7769">
        <f>'DATA DASH'!L7769</f>
        <v/>
      </c>
      <c r="M7769">
        <f>'DATA DASH'!M7769</f>
        <v/>
      </c>
    </row>
    <row r="7770">
      <c r="A7770">
        <f>'DATA DASH'!A7770</f>
        <v/>
      </c>
      <c r="B7770">
        <f>'DATA DASH'!B7770</f>
        <v/>
      </c>
      <c r="C7770">
        <f>'DATA DASH'!C7770</f>
        <v/>
      </c>
      <c r="D7770">
        <f>'DATA DASH'!D7770</f>
        <v/>
      </c>
      <c r="E7770">
        <f>'DATA DASH'!E7770</f>
        <v/>
      </c>
      <c r="F7770">
        <f>'DATA DASH'!F7770</f>
        <v/>
      </c>
      <c r="G7770">
        <f>'DATA DASH'!G7770</f>
        <v/>
      </c>
      <c r="H7770">
        <f>'DATA DASH'!H7770</f>
        <v/>
      </c>
      <c r="I7770">
        <f>'DATA DASH'!I7770</f>
        <v/>
      </c>
      <c r="J7770">
        <f>'DATA DASH'!J7770</f>
        <v/>
      </c>
      <c r="K7770">
        <f>'DATA DASH'!K7770</f>
        <v/>
      </c>
      <c r="L7770">
        <f>'DATA DASH'!L7770</f>
        <v/>
      </c>
      <c r="M7770">
        <f>'DATA DASH'!M7770</f>
        <v/>
      </c>
    </row>
    <row r="7771">
      <c r="A7771">
        <f>'DATA DASH'!A7771</f>
        <v/>
      </c>
      <c r="B7771">
        <f>'DATA DASH'!B7771</f>
        <v/>
      </c>
      <c r="C7771">
        <f>'DATA DASH'!C7771</f>
        <v/>
      </c>
      <c r="D7771">
        <f>'DATA DASH'!D7771</f>
        <v/>
      </c>
      <c r="E7771">
        <f>'DATA DASH'!E7771</f>
        <v/>
      </c>
      <c r="F7771">
        <f>'DATA DASH'!F7771</f>
        <v/>
      </c>
      <c r="G7771">
        <f>'DATA DASH'!G7771</f>
        <v/>
      </c>
      <c r="H7771">
        <f>'DATA DASH'!H7771</f>
        <v/>
      </c>
      <c r="I7771">
        <f>'DATA DASH'!I7771</f>
        <v/>
      </c>
      <c r="J7771">
        <f>'DATA DASH'!J7771</f>
        <v/>
      </c>
      <c r="K7771">
        <f>'DATA DASH'!K7771</f>
        <v/>
      </c>
      <c r="L7771">
        <f>'DATA DASH'!L7771</f>
        <v/>
      </c>
      <c r="M7771">
        <f>'DATA DASH'!M7771</f>
        <v/>
      </c>
    </row>
    <row r="7772">
      <c r="A7772">
        <f>'DATA DASH'!A7772</f>
        <v/>
      </c>
      <c r="B7772">
        <f>'DATA DASH'!B7772</f>
        <v/>
      </c>
      <c r="C7772">
        <f>'DATA DASH'!C7772</f>
        <v/>
      </c>
      <c r="D7772">
        <f>'DATA DASH'!D7772</f>
        <v/>
      </c>
      <c r="E7772">
        <f>'DATA DASH'!E7772</f>
        <v/>
      </c>
      <c r="F7772">
        <f>'DATA DASH'!F7772</f>
        <v/>
      </c>
      <c r="G7772">
        <f>'DATA DASH'!G7772</f>
        <v/>
      </c>
      <c r="H7772">
        <f>'DATA DASH'!H7772</f>
        <v/>
      </c>
      <c r="I7772">
        <f>'DATA DASH'!I7772</f>
        <v/>
      </c>
      <c r="J7772">
        <f>'DATA DASH'!J7772</f>
        <v/>
      </c>
      <c r="K7772">
        <f>'DATA DASH'!K7772</f>
        <v/>
      </c>
      <c r="L7772">
        <f>'DATA DASH'!L7772</f>
        <v/>
      </c>
      <c r="M7772">
        <f>'DATA DASH'!M7772</f>
        <v/>
      </c>
    </row>
    <row r="7773">
      <c r="A7773">
        <f>'DATA DASH'!A7773</f>
        <v/>
      </c>
      <c r="B7773">
        <f>'DATA DASH'!B7773</f>
        <v/>
      </c>
      <c r="C7773">
        <f>'DATA DASH'!C7773</f>
        <v/>
      </c>
      <c r="D7773">
        <f>'DATA DASH'!D7773</f>
        <v/>
      </c>
      <c r="E7773">
        <f>'DATA DASH'!E7773</f>
        <v/>
      </c>
      <c r="F7773">
        <f>'DATA DASH'!F7773</f>
        <v/>
      </c>
      <c r="G7773">
        <f>'DATA DASH'!G7773</f>
        <v/>
      </c>
      <c r="H7773">
        <f>'DATA DASH'!H7773</f>
        <v/>
      </c>
      <c r="I7773">
        <f>'DATA DASH'!I7773</f>
        <v/>
      </c>
      <c r="J7773">
        <f>'DATA DASH'!J7773</f>
        <v/>
      </c>
      <c r="K7773">
        <f>'DATA DASH'!K7773</f>
        <v/>
      </c>
      <c r="L7773">
        <f>'DATA DASH'!L7773</f>
        <v/>
      </c>
      <c r="M7773">
        <f>'DATA DASH'!M7773</f>
        <v/>
      </c>
    </row>
    <row r="7774">
      <c r="A7774">
        <f>'DATA DASH'!A7774</f>
        <v/>
      </c>
      <c r="B7774">
        <f>'DATA DASH'!B7774</f>
        <v/>
      </c>
      <c r="C7774">
        <f>'DATA DASH'!C7774</f>
        <v/>
      </c>
      <c r="D7774">
        <f>'DATA DASH'!D7774</f>
        <v/>
      </c>
      <c r="E7774">
        <f>'DATA DASH'!E7774</f>
        <v/>
      </c>
      <c r="F7774">
        <f>'DATA DASH'!F7774</f>
        <v/>
      </c>
      <c r="G7774">
        <f>'DATA DASH'!G7774</f>
        <v/>
      </c>
      <c r="H7774">
        <f>'DATA DASH'!H7774</f>
        <v/>
      </c>
      <c r="I7774">
        <f>'DATA DASH'!I7774</f>
        <v/>
      </c>
      <c r="J7774">
        <f>'DATA DASH'!J7774</f>
        <v/>
      </c>
      <c r="K7774">
        <f>'DATA DASH'!K7774</f>
        <v/>
      </c>
      <c r="L7774">
        <f>'DATA DASH'!L7774</f>
        <v/>
      </c>
      <c r="M7774">
        <f>'DATA DASH'!M7774</f>
        <v/>
      </c>
    </row>
    <row r="7775">
      <c r="A7775">
        <f>'DATA DASH'!A7775</f>
        <v/>
      </c>
      <c r="B7775">
        <f>'DATA DASH'!B7775</f>
        <v/>
      </c>
      <c r="C7775">
        <f>'DATA DASH'!C7775</f>
        <v/>
      </c>
      <c r="D7775">
        <f>'DATA DASH'!D7775</f>
        <v/>
      </c>
      <c r="E7775">
        <f>'DATA DASH'!E7775</f>
        <v/>
      </c>
      <c r="F7775">
        <f>'DATA DASH'!F7775</f>
        <v/>
      </c>
      <c r="G7775">
        <f>'DATA DASH'!G7775</f>
        <v/>
      </c>
      <c r="H7775">
        <f>'DATA DASH'!H7775</f>
        <v/>
      </c>
      <c r="I7775">
        <f>'DATA DASH'!I7775</f>
        <v/>
      </c>
      <c r="J7775">
        <f>'DATA DASH'!J7775</f>
        <v/>
      </c>
      <c r="K7775">
        <f>'DATA DASH'!K7775</f>
        <v/>
      </c>
      <c r="L7775">
        <f>'DATA DASH'!L7775</f>
        <v/>
      </c>
      <c r="M7775">
        <f>'DATA DASH'!M7775</f>
        <v/>
      </c>
    </row>
    <row r="7776">
      <c r="A7776">
        <f>'DATA DASH'!A7776</f>
        <v/>
      </c>
      <c r="B7776">
        <f>'DATA DASH'!B7776</f>
        <v/>
      </c>
      <c r="C7776">
        <f>'DATA DASH'!C7776</f>
        <v/>
      </c>
      <c r="D7776">
        <f>'DATA DASH'!D7776</f>
        <v/>
      </c>
      <c r="E7776">
        <f>'DATA DASH'!E7776</f>
        <v/>
      </c>
      <c r="F7776">
        <f>'DATA DASH'!F7776</f>
        <v/>
      </c>
      <c r="G7776">
        <f>'DATA DASH'!G7776</f>
        <v/>
      </c>
      <c r="H7776">
        <f>'DATA DASH'!H7776</f>
        <v/>
      </c>
      <c r="I7776">
        <f>'DATA DASH'!I7776</f>
        <v/>
      </c>
      <c r="J7776">
        <f>'DATA DASH'!J7776</f>
        <v/>
      </c>
      <c r="K7776">
        <f>'DATA DASH'!K7776</f>
        <v/>
      </c>
      <c r="L7776">
        <f>'DATA DASH'!L7776</f>
        <v/>
      </c>
      <c r="M7776">
        <f>'DATA DASH'!M7776</f>
        <v/>
      </c>
    </row>
    <row r="7777">
      <c r="A7777">
        <f>'DATA DASH'!A7777</f>
        <v/>
      </c>
      <c r="B7777">
        <f>'DATA DASH'!B7777</f>
        <v/>
      </c>
      <c r="C7777">
        <f>'DATA DASH'!C7777</f>
        <v/>
      </c>
      <c r="D7777">
        <f>'DATA DASH'!D7777</f>
        <v/>
      </c>
      <c r="E7777">
        <f>'DATA DASH'!E7777</f>
        <v/>
      </c>
      <c r="F7777">
        <f>'DATA DASH'!F7777</f>
        <v/>
      </c>
      <c r="G7777">
        <f>'DATA DASH'!G7777</f>
        <v/>
      </c>
      <c r="H7777">
        <f>'DATA DASH'!H7777</f>
        <v/>
      </c>
      <c r="I7777">
        <f>'DATA DASH'!I7777</f>
        <v/>
      </c>
      <c r="J7777">
        <f>'DATA DASH'!J7777</f>
        <v/>
      </c>
      <c r="K7777">
        <f>'DATA DASH'!K7777</f>
        <v/>
      </c>
      <c r="L7777">
        <f>'DATA DASH'!L7777</f>
        <v/>
      </c>
      <c r="M7777">
        <f>'DATA DASH'!M7777</f>
        <v/>
      </c>
    </row>
    <row r="7778">
      <c r="A7778">
        <f>'DATA DASH'!A7778</f>
        <v/>
      </c>
      <c r="B7778">
        <f>'DATA DASH'!B7778</f>
        <v/>
      </c>
      <c r="C7778">
        <f>'DATA DASH'!C7778</f>
        <v/>
      </c>
      <c r="D7778">
        <f>'DATA DASH'!D7778</f>
        <v/>
      </c>
      <c r="E7778">
        <f>'DATA DASH'!E7778</f>
        <v/>
      </c>
      <c r="F7778">
        <f>'DATA DASH'!F7778</f>
        <v/>
      </c>
      <c r="G7778">
        <f>'DATA DASH'!G7778</f>
        <v/>
      </c>
      <c r="H7778">
        <f>'DATA DASH'!H7778</f>
        <v/>
      </c>
      <c r="I7778">
        <f>'DATA DASH'!I7778</f>
        <v/>
      </c>
      <c r="J7778">
        <f>'DATA DASH'!J7778</f>
        <v/>
      </c>
      <c r="K7778">
        <f>'DATA DASH'!K7778</f>
        <v/>
      </c>
      <c r="L7778">
        <f>'DATA DASH'!L7778</f>
        <v/>
      </c>
      <c r="M7778">
        <f>'DATA DASH'!M7778</f>
        <v/>
      </c>
    </row>
    <row r="7779">
      <c r="A7779">
        <f>'DATA DASH'!A7779</f>
        <v/>
      </c>
      <c r="B7779">
        <f>'DATA DASH'!B7779</f>
        <v/>
      </c>
      <c r="C7779">
        <f>'DATA DASH'!C7779</f>
        <v/>
      </c>
      <c r="D7779">
        <f>'DATA DASH'!D7779</f>
        <v/>
      </c>
      <c r="E7779">
        <f>'DATA DASH'!E7779</f>
        <v/>
      </c>
      <c r="F7779">
        <f>'DATA DASH'!F7779</f>
        <v/>
      </c>
      <c r="G7779">
        <f>'DATA DASH'!G7779</f>
        <v/>
      </c>
      <c r="H7779">
        <f>'DATA DASH'!H7779</f>
        <v/>
      </c>
      <c r="I7779">
        <f>'DATA DASH'!I7779</f>
        <v/>
      </c>
      <c r="J7779">
        <f>'DATA DASH'!J7779</f>
        <v/>
      </c>
      <c r="K7779">
        <f>'DATA DASH'!K7779</f>
        <v/>
      </c>
      <c r="L7779">
        <f>'DATA DASH'!L7779</f>
        <v/>
      </c>
      <c r="M7779">
        <f>'DATA DASH'!M7779</f>
        <v/>
      </c>
    </row>
    <row r="7780">
      <c r="A7780">
        <f>'DATA DASH'!A7780</f>
        <v/>
      </c>
      <c r="B7780">
        <f>'DATA DASH'!B7780</f>
        <v/>
      </c>
      <c r="C7780">
        <f>'DATA DASH'!C7780</f>
        <v/>
      </c>
      <c r="D7780">
        <f>'DATA DASH'!D7780</f>
        <v/>
      </c>
      <c r="E7780">
        <f>'DATA DASH'!E7780</f>
        <v/>
      </c>
      <c r="F7780">
        <f>'DATA DASH'!F7780</f>
        <v/>
      </c>
      <c r="G7780">
        <f>'DATA DASH'!G7780</f>
        <v/>
      </c>
      <c r="H7780">
        <f>'DATA DASH'!H7780</f>
        <v/>
      </c>
      <c r="I7780">
        <f>'DATA DASH'!I7780</f>
        <v/>
      </c>
      <c r="J7780">
        <f>'DATA DASH'!J7780</f>
        <v/>
      </c>
      <c r="K7780">
        <f>'DATA DASH'!K7780</f>
        <v/>
      </c>
      <c r="L7780">
        <f>'DATA DASH'!L7780</f>
        <v/>
      </c>
      <c r="M7780">
        <f>'DATA DASH'!M7780</f>
        <v/>
      </c>
    </row>
    <row r="7781">
      <c r="A7781">
        <f>'DATA DASH'!A7781</f>
        <v/>
      </c>
      <c r="B7781">
        <f>'DATA DASH'!B7781</f>
        <v/>
      </c>
      <c r="C7781">
        <f>'DATA DASH'!C7781</f>
        <v/>
      </c>
      <c r="D7781">
        <f>'DATA DASH'!D7781</f>
        <v/>
      </c>
      <c r="E7781">
        <f>'DATA DASH'!E7781</f>
        <v/>
      </c>
      <c r="F7781">
        <f>'DATA DASH'!F7781</f>
        <v/>
      </c>
      <c r="G7781">
        <f>'DATA DASH'!G7781</f>
        <v/>
      </c>
      <c r="H7781">
        <f>'DATA DASH'!H7781</f>
        <v/>
      </c>
      <c r="I7781">
        <f>'DATA DASH'!I7781</f>
        <v/>
      </c>
      <c r="J7781">
        <f>'DATA DASH'!J7781</f>
        <v/>
      </c>
      <c r="K7781">
        <f>'DATA DASH'!K7781</f>
        <v/>
      </c>
      <c r="L7781">
        <f>'DATA DASH'!L7781</f>
        <v/>
      </c>
      <c r="M7781">
        <f>'DATA DASH'!M7781</f>
        <v/>
      </c>
    </row>
    <row r="7782">
      <c r="A7782">
        <f>'DATA DASH'!A7782</f>
        <v/>
      </c>
      <c r="B7782">
        <f>'DATA DASH'!B7782</f>
        <v/>
      </c>
      <c r="C7782">
        <f>'DATA DASH'!C7782</f>
        <v/>
      </c>
      <c r="D7782">
        <f>'DATA DASH'!D7782</f>
        <v/>
      </c>
      <c r="E7782">
        <f>'DATA DASH'!E7782</f>
        <v/>
      </c>
      <c r="F7782">
        <f>'DATA DASH'!F7782</f>
        <v/>
      </c>
      <c r="G7782">
        <f>'DATA DASH'!G7782</f>
        <v/>
      </c>
      <c r="H7782">
        <f>'DATA DASH'!H7782</f>
        <v/>
      </c>
      <c r="I7782">
        <f>'DATA DASH'!I7782</f>
        <v/>
      </c>
      <c r="J7782">
        <f>'DATA DASH'!J7782</f>
        <v/>
      </c>
      <c r="K7782">
        <f>'DATA DASH'!K7782</f>
        <v/>
      </c>
      <c r="L7782">
        <f>'DATA DASH'!L7782</f>
        <v/>
      </c>
      <c r="M7782">
        <f>'DATA DASH'!M7782</f>
        <v/>
      </c>
    </row>
    <row r="7783">
      <c r="A7783">
        <f>'DATA DASH'!A7783</f>
        <v/>
      </c>
      <c r="B7783">
        <f>'DATA DASH'!B7783</f>
        <v/>
      </c>
      <c r="C7783">
        <f>'DATA DASH'!C7783</f>
        <v/>
      </c>
      <c r="D7783">
        <f>'DATA DASH'!D7783</f>
        <v/>
      </c>
      <c r="E7783">
        <f>'DATA DASH'!E7783</f>
        <v/>
      </c>
      <c r="F7783">
        <f>'DATA DASH'!F7783</f>
        <v/>
      </c>
      <c r="G7783">
        <f>'DATA DASH'!G7783</f>
        <v/>
      </c>
      <c r="H7783">
        <f>'DATA DASH'!H7783</f>
        <v/>
      </c>
      <c r="I7783">
        <f>'DATA DASH'!I7783</f>
        <v/>
      </c>
      <c r="J7783">
        <f>'DATA DASH'!J7783</f>
        <v/>
      </c>
      <c r="K7783">
        <f>'DATA DASH'!K7783</f>
        <v/>
      </c>
      <c r="L7783">
        <f>'DATA DASH'!L7783</f>
        <v/>
      </c>
      <c r="M7783">
        <f>'DATA DASH'!M7783</f>
        <v/>
      </c>
    </row>
    <row r="7784">
      <c r="A7784">
        <f>'DATA DASH'!A7784</f>
        <v/>
      </c>
      <c r="B7784">
        <f>'DATA DASH'!B7784</f>
        <v/>
      </c>
      <c r="C7784">
        <f>'DATA DASH'!C7784</f>
        <v/>
      </c>
      <c r="D7784">
        <f>'DATA DASH'!D7784</f>
        <v/>
      </c>
      <c r="E7784">
        <f>'DATA DASH'!E7784</f>
        <v/>
      </c>
      <c r="F7784">
        <f>'DATA DASH'!F7784</f>
        <v/>
      </c>
      <c r="G7784">
        <f>'DATA DASH'!G7784</f>
        <v/>
      </c>
      <c r="H7784">
        <f>'DATA DASH'!H7784</f>
        <v/>
      </c>
      <c r="I7784">
        <f>'DATA DASH'!I7784</f>
        <v/>
      </c>
      <c r="J7784">
        <f>'DATA DASH'!J7784</f>
        <v/>
      </c>
      <c r="K7784">
        <f>'DATA DASH'!K7784</f>
        <v/>
      </c>
      <c r="L7784">
        <f>'DATA DASH'!L7784</f>
        <v/>
      </c>
      <c r="M7784">
        <f>'DATA DASH'!M7784</f>
        <v/>
      </c>
    </row>
    <row r="7785">
      <c r="A7785">
        <f>'DATA DASH'!A7785</f>
        <v/>
      </c>
      <c r="B7785">
        <f>'DATA DASH'!B7785</f>
        <v/>
      </c>
      <c r="C7785">
        <f>'DATA DASH'!C7785</f>
        <v/>
      </c>
      <c r="D7785">
        <f>'DATA DASH'!D7785</f>
        <v/>
      </c>
      <c r="E7785">
        <f>'DATA DASH'!E7785</f>
        <v/>
      </c>
      <c r="F7785">
        <f>'DATA DASH'!F7785</f>
        <v/>
      </c>
      <c r="G7785">
        <f>'DATA DASH'!G7785</f>
        <v/>
      </c>
      <c r="H7785">
        <f>'DATA DASH'!H7785</f>
        <v/>
      </c>
      <c r="I7785">
        <f>'DATA DASH'!I7785</f>
        <v/>
      </c>
      <c r="J7785">
        <f>'DATA DASH'!J7785</f>
        <v/>
      </c>
      <c r="K7785">
        <f>'DATA DASH'!K7785</f>
        <v/>
      </c>
      <c r="L7785">
        <f>'DATA DASH'!L7785</f>
        <v/>
      </c>
      <c r="M7785">
        <f>'DATA DASH'!M7785</f>
        <v/>
      </c>
    </row>
    <row r="7786">
      <c r="A7786">
        <f>'DATA DASH'!A7786</f>
        <v/>
      </c>
      <c r="B7786">
        <f>'DATA DASH'!B7786</f>
        <v/>
      </c>
      <c r="C7786">
        <f>'DATA DASH'!C7786</f>
        <v/>
      </c>
      <c r="D7786">
        <f>'DATA DASH'!D7786</f>
        <v/>
      </c>
      <c r="E7786">
        <f>'DATA DASH'!E7786</f>
        <v/>
      </c>
      <c r="F7786">
        <f>'DATA DASH'!F7786</f>
        <v/>
      </c>
      <c r="G7786">
        <f>'DATA DASH'!G7786</f>
        <v/>
      </c>
      <c r="H7786">
        <f>'DATA DASH'!H7786</f>
        <v/>
      </c>
      <c r="I7786">
        <f>'DATA DASH'!I7786</f>
        <v/>
      </c>
      <c r="J7786">
        <f>'DATA DASH'!J7786</f>
        <v/>
      </c>
      <c r="K7786">
        <f>'DATA DASH'!K7786</f>
        <v/>
      </c>
      <c r="L7786">
        <f>'DATA DASH'!L7786</f>
        <v/>
      </c>
      <c r="M7786">
        <f>'DATA DASH'!M7786</f>
        <v/>
      </c>
    </row>
    <row r="7787">
      <c r="A7787">
        <f>'DATA DASH'!A7787</f>
        <v/>
      </c>
      <c r="B7787">
        <f>'DATA DASH'!B7787</f>
        <v/>
      </c>
      <c r="C7787">
        <f>'DATA DASH'!C7787</f>
        <v/>
      </c>
      <c r="D7787">
        <f>'DATA DASH'!D7787</f>
        <v/>
      </c>
      <c r="E7787">
        <f>'DATA DASH'!E7787</f>
        <v/>
      </c>
      <c r="F7787">
        <f>'DATA DASH'!F7787</f>
        <v/>
      </c>
      <c r="G7787">
        <f>'DATA DASH'!G7787</f>
        <v/>
      </c>
      <c r="H7787">
        <f>'DATA DASH'!H7787</f>
        <v/>
      </c>
      <c r="I7787">
        <f>'DATA DASH'!I7787</f>
        <v/>
      </c>
      <c r="J7787">
        <f>'DATA DASH'!J7787</f>
        <v/>
      </c>
      <c r="K7787">
        <f>'DATA DASH'!K7787</f>
        <v/>
      </c>
      <c r="L7787">
        <f>'DATA DASH'!L7787</f>
        <v/>
      </c>
      <c r="M7787">
        <f>'DATA DASH'!M7787</f>
        <v/>
      </c>
    </row>
    <row r="7788">
      <c r="A7788">
        <f>'DATA DASH'!A7788</f>
        <v/>
      </c>
      <c r="B7788">
        <f>'DATA DASH'!B7788</f>
        <v/>
      </c>
      <c r="C7788">
        <f>'DATA DASH'!C7788</f>
        <v/>
      </c>
      <c r="D7788">
        <f>'DATA DASH'!D7788</f>
        <v/>
      </c>
      <c r="E7788">
        <f>'DATA DASH'!E7788</f>
        <v/>
      </c>
      <c r="F7788">
        <f>'DATA DASH'!F7788</f>
        <v/>
      </c>
      <c r="G7788">
        <f>'DATA DASH'!G7788</f>
        <v/>
      </c>
      <c r="H7788">
        <f>'DATA DASH'!H7788</f>
        <v/>
      </c>
      <c r="I7788">
        <f>'DATA DASH'!I7788</f>
        <v/>
      </c>
      <c r="J7788">
        <f>'DATA DASH'!J7788</f>
        <v/>
      </c>
      <c r="K7788">
        <f>'DATA DASH'!K7788</f>
        <v/>
      </c>
      <c r="L7788">
        <f>'DATA DASH'!L7788</f>
        <v/>
      </c>
      <c r="M7788">
        <f>'DATA DASH'!M7788</f>
        <v/>
      </c>
    </row>
    <row r="7789">
      <c r="A7789">
        <f>'DATA DASH'!A7789</f>
        <v/>
      </c>
      <c r="B7789">
        <f>'DATA DASH'!B7789</f>
        <v/>
      </c>
      <c r="C7789">
        <f>'DATA DASH'!C7789</f>
        <v/>
      </c>
      <c r="D7789">
        <f>'DATA DASH'!D7789</f>
        <v/>
      </c>
      <c r="E7789">
        <f>'DATA DASH'!E7789</f>
        <v/>
      </c>
      <c r="F7789">
        <f>'DATA DASH'!F7789</f>
        <v/>
      </c>
      <c r="G7789">
        <f>'DATA DASH'!G7789</f>
        <v/>
      </c>
      <c r="H7789">
        <f>'DATA DASH'!H7789</f>
        <v/>
      </c>
      <c r="I7789">
        <f>'DATA DASH'!I7789</f>
        <v/>
      </c>
      <c r="J7789">
        <f>'DATA DASH'!J7789</f>
        <v/>
      </c>
      <c r="K7789">
        <f>'DATA DASH'!K7789</f>
        <v/>
      </c>
      <c r="L7789">
        <f>'DATA DASH'!L7789</f>
        <v/>
      </c>
      <c r="M7789">
        <f>'DATA DASH'!M7789</f>
        <v/>
      </c>
    </row>
    <row r="7790">
      <c r="A7790">
        <f>'DATA DASH'!A7790</f>
        <v/>
      </c>
      <c r="B7790">
        <f>'DATA DASH'!B7790</f>
        <v/>
      </c>
      <c r="C7790">
        <f>'DATA DASH'!C7790</f>
        <v/>
      </c>
      <c r="D7790">
        <f>'DATA DASH'!D7790</f>
        <v/>
      </c>
      <c r="E7790">
        <f>'DATA DASH'!E7790</f>
        <v/>
      </c>
      <c r="F7790">
        <f>'DATA DASH'!F7790</f>
        <v/>
      </c>
      <c r="G7790">
        <f>'DATA DASH'!G7790</f>
        <v/>
      </c>
      <c r="H7790">
        <f>'DATA DASH'!H7790</f>
        <v/>
      </c>
      <c r="I7790">
        <f>'DATA DASH'!I7790</f>
        <v/>
      </c>
      <c r="J7790">
        <f>'DATA DASH'!J7790</f>
        <v/>
      </c>
      <c r="K7790">
        <f>'DATA DASH'!K7790</f>
        <v/>
      </c>
      <c r="L7790">
        <f>'DATA DASH'!L7790</f>
        <v/>
      </c>
      <c r="M7790">
        <f>'DATA DASH'!M7790</f>
        <v/>
      </c>
    </row>
    <row r="7791">
      <c r="A7791">
        <f>'DATA DASH'!A7791</f>
        <v/>
      </c>
      <c r="B7791">
        <f>'DATA DASH'!B7791</f>
        <v/>
      </c>
      <c r="C7791">
        <f>'DATA DASH'!C7791</f>
        <v/>
      </c>
      <c r="D7791">
        <f>'DATA DASH'!D7791</f>
        <v/>
      </c>
      <c r="E7791">
        <f>'DATA DASH'!E7791</f>
        <v/>
      </c>
      <c r="F7791">
        <f>'DATA DASH'!F7791</f>
        <v/>
      </c>
      <c r="G7791">
        <f>'DATA DASH'!G7791</f>
        <v/>
      </c>
      <c r="H7791">
        <f>'DATA DASH'!H7791</f>
        <v/>
      </c>
      <c r="I7791">
        <f>'DATA DASH'!I7791</f>
        <v/>
      </c>
      <c r="J7791">
        <f>'DATA DASH'!J7791</f>
        <v/>
      </c>
      <c r="K7791">
        <f>'DATA DASH'!K7791</f>
        <v/>
      </c>
      <c r="L7791">
        <f>'DATA DASH'!L7791</f>
        <v/>
      </c>
      <c r="M7791">
        <f>'DATA DASH'!M7791</f>
        <v/>
      </c>
    </row>
    <row r="7792">
      <c r="A7792">
        <f>'DATA DASH'!A7792</f>
        <v/>
      </c>
      <c r="B7792">
        <f>'DATA DASH'!B7792</f>
        <v/>
      </c>
      <c r="C7792">
        <f>'DATA DASH'!C7792</f>
        <v/>
      </c>
      <c r="D7792">
        <f>'DATA DASH'!D7792</f>
        <v/>
      </c>
      <c r="E7792">
        <f>'DATA DASH'!E7792</f>
        <v/>
      </c>
      <c r="F7792">
        <f>'DATA DASH'!F7792</f>
        <v/>
      </c>
      <c r="G7792">
        <f>'DATA DASH'!G7792</f>
        <v/>
      </c>
      <c r="H7792">
        <f>'DATA DASH'!H7792</f>
        <v/>
      </c>
      <c r="I7792">
        <f>'DATA DASH'!I7792</f>
        <v/>
      </c>
      <c r="J7792">
        <f>'DATA DASH'!J7792</f>
        <v/>
      </c>
      <c r="K7792">
        <f>'DATA DASH'!K7792</f>
        <v/>
      </c>
      <c r="L7792">
        <f>'DATA DASH'!L7792</f>
        <v/>
      </c>
      <c r="M7792">
        <f>'DATA DASH'!M7792</f>
        <v/>
      </c>
    </row>
    <row r="7793">
      <c r="A7793">
        <f>'DATA DASH'!A7793</f>
        <v/>
      </c>
      <c r="B7793">
        <f>'DATA DASH'!B7793</f>
        <v/>
      </c>
      <c r="C7793">
        <f>'DATA DASH'!C7793</f>
        <v/>
      </c>
      <c r="D7793">
        <f>'DATA DASH'!D7793</f>
        <v/>
      </c>
      <c r="E7793">
        <f>'DATA DASH'!E7793</f>
        <v/>
      </c>
      <c r="F7793">
        <f>'DATA DASH'!F7793</f>
        <v/>
      </c>
      <c r="G7793">
        <f>'DATA DASH'!G7793</f>
        <v/>
      </c>
      <c r="H7793">
        <f>'DATA DASH'!H7793</f>
        <v/>
      </c>
      <c r="I7793">
        <f>'DATA DASH'!I7793</f>
        <v/>
      </c>
      <c r="J7793">
        <f>'DATA DASH'!J7793</f>
        <v/>
      </c>
      <c r="K7793">
        <f>'DATA DASH'!K7793</f>
        <v/>
      </c>
      <c r="L7793">
        <f>'DATA DASH'!L7793</f>
        <v/>
      </c>
      <c r="M7793">
        <f>'DATA DASH'!M7793</f>
        <v/>
      </c>
    </row>
    <row r="7794">
      <c r="A7794">
        <f>'DATA DASH'!A7794</f>
        <v/>
      </c>
      <c r="B7794">
        <f>'DATA DASH'!B7794</f>
        <v/>
      </c>
      <c r="C7794">
        <f>'DATA DASH'!C7794</f>
        <v/>
      </c>
      <c r="D7794">
        <f>'DATA DASH'!D7794</f>
        <v/>
      </c>
      <c r="E7794">
        <f>'DATA DASH'!E7794</f>
        <v/>
      </c>
      <c r="F7794">
        <f>'DATA DASH'!F7794</f>
        <v/>
      </c>
      <c r="G7794">
        <f>'DATA DASH'!G7794</f>
        <v/>
      </c>
      <c r="H7794">
        <f>'DATA DASH'!H7794</f>
        <v/>
      </c>
      <c r="I7794">
        <f>'DATA DASH'!I7794</f>
        <v/>
      </c>
      <c r="J7794">
        <f>'DATA DASH'!J7794</f>
        <v/>
      </c>
      <c r="K7794">
        <f>'DATA DASH'!K7794</f>
        <v/>
      </c>
      <c r="L7794">
        <f>'DATA DASH'!L7794</f>
        <v/>
      </c>
      <c r="M7794">
        <f>'DATA DASH'!M7794</f>
        <v/>
      </c>
    </row>
    <row r="7795">
      <c r="A7795">
        <f>'DATA DASH'!A7795</f>
        <v/>
      </c>
      <c r="B7795">
        <f>'DATA DASH'!B7795</f>
        <v/>
      </c>
      <c r="C7795">
        <f>'DATA DASH'!C7795</f>
        <v/>
      </c>
      <c r="D7795">
        <f>'DATA DASH'!D7795</f>
        <v/>
      </c>
      <c r="E7795">
        <f>'DATA DASH'!E7795</f>
        <v/>
      </c>
      <c r="F7795">
        <f>'DATA DASH'!F7795</f>
        <v/>
      </c>
      <c r="G7795">
        <f>'DATA DASH'!G7795</f>
        <v/>
      </c>
      <c r="H7795">
        <f>'DATA DASH'!H7795</f>
        <v/>
      </c>
      <c r="I7795">
        <f>'DATA DASH'!I7795</f>
        <v/>
      </c>
      <c r="J7795">
        <f>'DATA DASH'!J7795</f>
        <v/>
      </c>
      <c r="K7795">
        <f>'DATA DASH'!K7795</f>
        <v/>
      </c>
      <c r="L7795">
        <f>'DATA DASH'!L7795</f>
        <v/>
      </c>
      <c r="M7795">
        <f>'DATA DASH'!M7795</f>
        <v/>
      </c>
    </row>
    <row r="7796">
      <c r="A7796">
        <f>'DATA DASH'!A7796</f>
        <v/>
      </c>
      <c r="B7796">
        <f>'DATA DASH'!B7796</f>
        <v/>
      </c>
      <c r="C7796">
        <f>'DATA DASH'!C7796</f>
        <v/>
      </c>
      <c r="D7796">
        <f>'DATA DASH'!D7796</f>
        <v/>
      </c>
      <c r="E7796">
        <f>'DATA DASH'!E7796</f>
        <v/>
      </c>
      <c r="F7796">
        <f>'DATA DASH'!F7796</f>
        <v/>
      </c>
      <c r="G7796">
        <f>'DATA DASH'!G7796</f>
        <v/>
      </c>
      <c r="H7796">
        <f>'DATA DASH'!H7796</f>
        <v/>
      </c>
      <c r="I7796">
        <f>'DATA DASH'!I7796</f>
        <v/>
      </c>
      <c r="J7796">
        <f>'DATA DASH'!J7796</f>
        <v/>
      </c>
      <c r="K7796">
        <f>'DATA DASH'!K7796</f>
        <v/>
      </c>
      <c r="L7796">
        <f>'DATA DASH'!L7796</f>
        <v/>
      </c>
      <c r="M7796">
        <f>'DATA DASH'!M7796</f>
        <v/>
      </c>
    </row>
    <row r="7797">
      <c r="A7797">
        <f>'DATA DASH'!A7797</f>
        <v/>
      </c>
      <c r="B7797">
        <f>'DATA DASH'!B7797</f>
        <v/>
      </c>
      <c r="C7797">
        <f>'DATA DASH'!C7797</f>
        <v/>
      </c>
      <c r="D7797">
        <f>'DATA DASH'!D7797</f>
        <v/>
      </c>
      <c r="E7797">
        <f>'DATA DASH'!E7797</f>
        <v/>
      </c>
      <c r="F7797">
        <f>'DATA DASH'!F7797</f>
        <v/>
      </c>
      <c r="G7797">
        <f>'DATA DASH'!G7797</f>
        <v/>
      </c>
      <c r="H7797">
        <f>'DATA DASH'!H7797</f>
        <v/>
      </c>
      <c r="I7797">
        <f>'DATA DASH'!I7797</f>
        <v/>
      </c>
      <c r="J7797">
        <f>'DATA DASH'!J7797</f>
        <v/>
      </c>
      <c r="K7797">
        <f>'DATA DASH'!K7797</f>
        <v/>
      </c>
      <c r="L7797">
        <f>'DATA DASH'!L7797</f>
        <v/>
      </c>
      <c r="M7797">
        <f>'DATA DASH'!M7797</f>
        <v/>
      </c>
    </row>
    <row r="7798">
      <c r="A7798">
        <f>'DATA DASH'!A7798</f>
        <v/>
      </c>
      <c r="B7798">
        <f>'DATA DASH'!B7798</f>
        <v/>
      </c>
      <c r="C7798">
        <f>'DATA DASH'!C7798</f>
        <v/>
      </c>
      <c r="D7798">
        <f>'DATA DASH'!D7798</f>
        <v/>
      </c>
      <c r="E7798">
        <f>'DATA DASH'!E7798</f>
        <v/>
      </c>
      <c r="F7798">
        <f>'DATA DASH'!F7798</f>
        <v/>
      </c>
      <c r="G7798">
        <f>'DATA DASH'!G7798</f>
        <v/>
      </c>
      <c r="H7798">
        <f>'DATA DASH'!H7798</f>
        <v/>
      </c>
      <c r="I7798">
        <f>'DATA DASH'!I7798</f>
        <v/>
      </c>
      <c r="J7798">
        <f>'DATA DASH'!J7798</f>
        <v/>
      </c>
      <c r="K7798">
        <f>'DATA DASH'!K7798</f>
        <v/>
      </c>
      <c r="L7798">
        <f>'DATA DASH'!L7798</f>
        <v/>
      </c>
      <c r="M7798">
        <f>'DATA DASH'!M7798</f>
        <v/>
      </c>
    </row>
    <row r="7799">
      <c r="A7799">
        <f>'DATA DASH'!A7799</f>
        <v/>
      </c>
      <c r="B7799">
        <f>'DATA DASH'!B7799</f>
        <v/>
      </c>
      <c r="C7799">
        <f>'DATA DASH'!C7799</f>
        <v/>
      </c>
      <c r="D7799">
        <f>'DATA DASH'!D7799</f>
        <v/>
      </c>
      <c r="E7799">
        <f>'DATA DASH'!E7799</f>
        <v/>
      </c>
      <c r="F7799">
        <f>'DATA DASH'!F7799</f>
        <v/>
      </c>
      <c r="G7799">
        <f>'DATA DASH'!G7799</f>
        <v/>
      </c>
      <c r="H7799">
        <f>'DATA DASH'!H7799</f>
        <v/>
      </c>
      <c r="I7799">
        <f>'DATA DASH'!I7799</f>
        <v/>
      </c>
      <c r="J7799">
        <f>'DATA DASH'!J7799</f>
        <v/>
      </c>
      <c r="K7799">
        <f>'DATA DASH'!K7799</f>
        <v/>
      </c>
      <c r="L7799">
        <f>'DATA DASH'!L7799</f>
        <v/>
      </c>
      <c r="M7799">
        <f>'DATA DASH'!M7799</f>
        <v/>
      </c>
    </row>
    <row r="7800">
      <c r="A7800">
        <f>'DATA DASH'!A7800</f>
        <v/>
      </c>
      <c r="B7800">
        <f>'DATA DASH'!B7800</f>
        <v/>
      </c>
      <c r="C7800">
        <f>'DATA DASH'!C7800</f>
        <v/>
      </c>
      <c r="D7800">
        <f>'DATA DASH'!D7800</f>
        <v/>
      </c>
      <c r="E7800">
        <f>'DATA DASH'!E7800</f>
        <v/>
      </c>
      <c r="F7800">
        <f>'DATA DASH'!F7800</f>
        <v/>
      </c>
      <c r="G7800">
        <f>'DATA DASH'!G7800</f>
        <v/>
      </c>
      <c r="H7800">
        <f>'DATA DASH'!H7800</f>
        <v/>
      </c>
      <c r="I7800">
        <f>'DATA DASH'!I7800</f>
        <v/>
      </c>
      <c r="J7800">
        <f>'DATA DASH'!J7800</f>
        <v/>
      </c>
      <c r="K7800">
        <f>'DATA DASH'!K7800</f>
        <v/>
      </c>
      <c r="L7800">
        <f>'DATA DASH'!L7800</f>
        <v/>
      </c>
      <c r="M7800">
        <f>'DATA DASH'!M7800</f>
        <v/>
      </c>
    </row>
    <row r="7801">
      <c r="A7801">
        <f>'DATA DASH'!A7801</f>
        <v/>
      </c>
      <c r="B7801">
        <f>'DATA DASH'!B7801</f>
        <v/>
      </c>
      <c r="C7801">
        <f>'DATA DASH'!C7801</f>
        <v/>
      </c>
      <c r="D7801">
        <f>'DATA DASH'!D7801</f>
        <v/>
      </c>
      <c r="E7801">
        <f>'DATA DASH'!E7801</f>
        <v/>
      </c>
      <c r="F7801">
        <f>'DATA DASH'!F7801</f>
        <v/>
      </c>
      <c r="G7801">
        <f>'DATA DASH'!G7801</f>
        <v/>
      </c>
      <c r="H7801">
        <f>'DATA DASH'!H7801</f>
        <v/>
      </c>
      <c r="I7801">
        <f>'DATA DASH'!I7801</f>
        <v/>
      </c>
      <c r="J7801">
        <f>'DATA DASH'!J7801</f>
        <v/>
      </c>
      <c r="K7801">
        <f>'DATA DASH'!K7801</f>
        <v/>
      </c>
      <c r="L7801">
        <f>'DATA DASH'!L7801</f>
        <v/>
      </c>
      <c r="M7801">
        <f>'DATA DASH'!M7801</f>
        <v/>
      </c>
    </row>
    <row r="7802">
      <c r="A7802">
        <f>'DATA DASH'!A7802</f>
        <v/>
      </c>
      <c r="B7802">
        <f>'DATA DASH'!B7802</f>
        <v/>
      </c>
      <c r="C7802">
        <f>'DATA DASH'!C7802</f>
        <v/>
      </c>
      <c r="D7802">
        <f>'DATA DASH'!D7802</f>
        <v/>
      </c>
      <c r="E7802">
        <f>'DATA DASH'!E7802</f>
        <v/>
      </c>
      <c r="F7802">
        <f>'DATA DASH'!F7802</f>
        <v/>
      </c>
      <c r="G7802">
        <f>'DATA DASH'!G7802</f>
        <v/>
      </c>
      <c r="H7802">
        <f>'DATA DASH'!H7802</f>
        <v/>
      </c>
      <c r="I7802">
        <f>'DATA DASH'!I7802</f>
        <v/>
      </c>
      <c r="J7802">
        <f>'DATA DASH'!J7802</f>
        <v/>
      </c>
      <c r="K7802">
        <f>'DATA DASH'!K7802</f>
        <v/>
      </c>
      <c r="L7802">
        <f>'DATA DASH'!L7802</f>
        <v/>
      </c>
      <c r="M7802">
        <f>'DATA DASH'!M7802</f>
        <v/>
      </c>
    </row>
    <row r="7803">
      <c r="A7803">
        <f>'DATA DASH'!A7803</f>
        <v/>
      </c>
      <c r="B7803">
        <f>'DATA DASH'!B7803</f>
        <v/>
      </c>
      <c r="C7803">
        <f>'DATA DASH'!C7803</f>
        <v/>
      </c>
      <c r="D7803">
        <f>'DATA DASH'!D7803</f>
        <v/>
      </c>
      <c r="E7803">
        <f>'DATA DASH'!E7803</f>
        <v/>
      </c>
      <c r="F7803">
        <f>'DATA DASH'!F7803</f>
        <v/>
      </c>
      <c r="G7803">
        <f>'DATA DASH'!G7803</f>
        <v/>
      </c>
      <c r="H7803">
        <f>'DATA DASH'!H7803</f>
        <v/>
      </c>
      <c r="I7803">
        <f>'DATA DASH'!I7803</f>
        <v/>
      </c>
      <c r="J7803">
        <f>'DATA DASH'!J7803</f>
        <v/>
      </c>
      <c r="K7803">
        <f>'DATA DASH'!K7803</f>
        <v/>
      </c>
      <c r="L7803">
        <f>'DATA DASH'!L7803</f>
        <v/>
      </c>
      <c r="M7803">
        <f>'DATA DASH'!M7803</f>
        <v/>
      </c>
    </row>
    <row r="7804">
      <c r="A7804">
        <f>'DATA DASH'!A7804</f>
        <v/>
      </c>
      <c r="B7804">
        <f>'DATA DASH'!B7804</f>
        <v/>
      </c>
      <c r="C7804">
        <f>'DATA DASH'!C7804</f>
        <v/>
      </c>
      <c r="D7804">
        <f>'DATA DASH'!D7804</f>
        <v/>
      </c>
      <c r="E7804">
        <f>'DATA DASH'!E7804</f>
        <v/>
      </c>
      <c r="F7804">
        <f>'DATA DASH'!F7804</f>
        <v/>
      </c>
      <c r="G7804">
        <f>'DATA DASH'!G7804</f>
        <v/>
      </c>
      <c r="H7804">
        <f>'DATA DASH'!H7804</f>
        <v/>
      </c>
      <c r="I7804">
        <f>'DATA DASH'!I7804</f>
        <v/>
      </c>
      <c r="J7804">
        <f>'DATA DASH'!J7804</f>
        <v/>
      </c>
      <c r="K7804">
        <f>'DATA DASH'!K7804</f>
        <v/>
      </c>
      <c r="L7804">
        <f>'DATA DASH'!L7804</f>
        <v/>
      </c>
      <c r="M7804">
        <f>'DATA DASH'!M7804</f>
        <v/>
      </c>
    </row>
    <row r="7805">
      <c r="A7805">
        <f>'DATA DASH'!A7805</f>
        <v/>
      </c>
      <c r="B7805">
        <f>'DATA DASH'!B7805</f>
        <v/>
      </c>
      <c r="C7805">
        <f>'DATA DASH'!C7805</f>
        <v/>
      </c>
      <c r="D7805">
        <f>'DATA DASH'!D7805</f>
        <v/>
      </c>
      <c r="E7805">
        <f>'DATA DASH'!E7805</f>
        <v/>
      </c>
      <c r="F7805">
        <f>'DATA DASH'!F7805</f>
        <v/>
      </c>
      <c r="G7805">
        <f>'DATA DASH'!G7805</f>
        <v/>
      </c>
      <c r="H7805">
        <f>'DATA DASH'!H7805</f>
        <v/>
      </c>
      <c r="I7805">
        <f>'DATA DASH'!I7805</f>
        <v/>
      </c>
      <c r="J7805">
        <f>'DATA DASH'!J7805</f>
        <v/>
      </c>
      <c r="K7805">
        <f>'DATA DASH'!K7805</f>
        <v/>
      </c>
      <c r="L7805">
        <f>'DATA DASH'!L7805</f>
        <v/>
      </c>
      <c r="M7805">
        <f>'DATA DASH'!M7805</f>
        <v/>
      </c>
    </row>
    <row r="7806">
      <c r="A7806">
        <f>'DATA DASH'!A7806</f>
        <v/>
      </c>
      <c r="B7806">
        <f>'DATA DASH'!B7806</f>
        <v/>
      </c>
      <c r="C7806">
        <f>'DATA DASH'!C7806</f>
        <v/>
      </c>
      <c r="D7806">
        <f>'DATA DASH'!D7806</f>
        <v/>
      </c>
      <c r="E7806">
        <f>'DATA DASH'!E7806</f>
        <v/>
      </c>
      <c r="F7806">
        <f>'DATA DASH'!F7806</f>
        <v/>
      </c>
      <c r="G7806">
        <f>'DATA DASH'!G7806</f>
        <v/>
      </c>
      <c r="H7806">
        <f>'DATA DASH'!H7806</f>
        <v/>
      </c>
      <c r="I7806">
        <f>'DATA DASH'!I7806</f>
        <v/>
      </c>
      <c r="J7806">
        <f>'DATA DASH'!J7806</f>
        <v/>
      </c>
      <c r="K7806">
        <f>'DATA DASH'!K7806</f>
        <v/>
      </c>
      <c r="L7806">
        <f>'DATA DASH'!L7806</f>
        <v/>
      </c>
      <c r="M7806">
        <f>'DATA DASH'!M7806</f>
        <v/>
      </c>
    </row>
    <row r="7807">
      <c r="A7807">
        <f>'DATA DASH'!A7807</f>
        <v/>
      </c>
      <c r="B7807">
        <f>'DATA DASH'!B7807</f>
        <v/>
      </c>
      <c r="C7807">
        <f>'DATA DASH'!C7807</f>
        <v/>
      </c>
      <c r="D7807">
        <f>'DATA DASH'!D7807</f>
        <v/>
      </c>
      <c r="E7807">
        <f>'DATA DASH'!E7807</f>
        <v/>
      </c>
      <c r="F7807">
        <f>'DATA DASH'!F7807</f>
        <v/>
      </c>
      <c r="G7807">
        <f>'DATA DASH'!G7807</f>
        <v/>
      </c>
      <c r="H7807">
        <f>'DATA DASH'!H7807</f>
        <v/>
      </c>
      <c r="I7807">
        <f>'DATA DASH'!I7807</f>
        <v/>
      </c>
      <c r="J7807">
        <f>'DATA DASH'!J7807</f>
        <v/>
      </c>
      <c r="K7807">
        <f>'DATA DASH'!K7807</f>
        <v/>
      </c>
      <c r="L7807">
        <f>'DATA DASH'!L7807</f>
        <v/>
      </c>
      <c r="M7807">
        <f>'DATA DASH'!M7807</f>
        <v/>
      </c>
    </row>
    <row r="7808">
      <c r="A7808">
        <f>'DATA DASH'!A7808</f>
        <v/>
      </c>
      <c r="B7808">
        <f>'DATA DASH'!B7808</f>
        <v/>
      </c>
      <c r="C7808">
        <f>'DATA DASH'!C7808</f>
        <v/>
      </c>
      <c r="D7808">
        <f>'DATA DASH'!D7808</f>
        <v/>
      </c>
      <c r="E7808">
        <f>'DATA DASH'!E7808</f>
        <v/>
      </c>
      <c r="F7808">
        <f>'DATA DASH'!F7808</f>
        <v/>
      </c>
      <c r="G7808">
        <f>'DATA DASH'!G7808</f>
        <v/>
      </c>
      <c r="H7808">
        <f>'DATA DASH'!H7808</f>
        <v/>
      </c>
      <c r="I7808">
        <f>'DATA DASH'!I7808</f>
        <v/>
      </c>
      <c r="J7808">
        <f>'DATA DASH'!J7808</f>
        <v/>
      </c>
      <c r="K7808">
        <f>'DATA DASH'!K7808</f>
        <v/>
      </c>
      <c r="L7808">
        <f>'DATA DASH'!L7808</f>
        <v/>
      </c>
      <c r="M7808">
        <f>'DATA DASH'!M7808</f>
        <v/>
      </c>
    </row>
    <row r="7809">
      <c r="A7809">
        <f>'DATA DASH'!A7809</f>
        <v/>
      </c>
      <c r="B7809">
        <f>'DATA DASH'!B7809</f>
        <v/>
      </c>
      <c r="C7809">
        <f>'DATA DASH'!C7809</f>
        <v/>
      </c>
      <c r="D7809">
        <f>'DATA DASH'!D7809</f>
        <v/>
      </c>
      <c r="E7809">
        <f>'DATA DASH'!E7809</f>
        <v/>
      </c>
      <c r="F7809">
        <f>'DATA DASH'!F7809</f>
        <v/>
      </c>
      <c r="G7809">
        <f>'DATA DASH'!G7809</f>
        <v/>
      </c>
      <c r="H7809">
        <f>'DATA DASH'!H7809</f>
        <v/>
      </c>
      <c r="I7809">
        <f>'DATA DASH'!I7809</f>
        <v/>
      </c>
      <c r="J7809">
        <f>'DATA DASH'!J7809</f>
        <v/>
      </c>
      <c r="K7809">
        <f>'DATA DASH'!K7809</f>
        <v/>
      </c>
      <c r="L7809">
        <f>'DATA DASH'!L7809</f>
        <v/>
      </c>
      <c r="M7809">
        <f>'DATA DASH'!M7809</f>
        <v/>
      </c>
    </row>
    <row r="7810">
      <c r="A7810">
        <f>'DATA DASH'!A7810</f>
        <v/>
      </c>
      <c r="B7810">
        <f>'DATA DASH'!B7810</f>
        <v/>
      </c>
      <c r="C7810">
        <f>'DATA DASH'!C7810</f>
        <v/>
      </c>
      <c r="D7810">
        <f>'DATA DASH'!D7810</f>
        <v/>
      </c>
      <c r="E7810">
        <f>'DATA DASH'!E7810</f>
        <v/>
      </c>
      <c r="F7810">
        <f>'DATA DASH'!F7810</f>
        <v/>
      </c>
      <c r="G7810">
        <f>'DATA DASH'!G7810</f>
        <v/>
      </c>
      <c r="H7810">
        <f>'DATA DASH'!H7810</f>
        <v/>
      </c>
      <c r="I7810">
        <f>'DATA DASH'!I7810</f>
        <v/>
      </c>
      <c r="J7810">
        <f>'DATA DASH'!J7810</f>
        <v/>
      </c>
      <c r="K7810">
        <f>'DATA DASH'!K7810</f>
        <v/>
      </c>
      <c r="L7810">
        <f>'DATA DASH'!L7810</f>
        <v/>
      </c>
      <c r="M7810">
        <f>'DATA DASH'!M7810</f>
        <v/>
      </c>
    </row>
    <row r="7811">
      <c r="A7811">
        <f>'DATA DASH'!A7811</f>
        <v/>
      </c>
      <c r="B7811">
        <f>'DATA DASH'!B7811</f>
        <v/>
      </c>
      <c r="C7811">
        <f>'DATA DASH'!C7811</f>
        <v/>
      </c>
      <c r="D7811">
        <f>'DATA DASH'!D7811</f>
        <v/>
      </c>
      <c r="E7811">
        <f>'DATA DASH'!E7811</f>
        <v/>
      </c>
      <c r="F7811">
        <f>'DATA DASH'!F7811</f>
        <v/>
      </c>
      <c r="G7811">
        <f>'DATA DASH'!G7811</f>
        <v/>
      </c>
      <c r="H7811">
        <f>'DATA DASH'!H7811</f>
        <v/>
      </c>
      <c r="I7811">
        <f>'DATA DASH'!I7811</f>
        <v/>
      </c>
      <c r="J7811">
        <f>'DATA DASH'!J7811</f>
        <v/>
      </c>
      <c r="K7811">
        <f>'DATA DASH'!K7811</f>
        <v/>
      </c>
      <c r="L7811">
        <f>'DATA DASH'!L7811</f>
        <v/>
      </c>
      <c r="M7811">
        <f>'DATA DASH'!M7811</f>
        <v/>
      </c>
    </row>
    <row r="7812">
      <c r="A7812">
        <f>'DATA DASH'!A7812</f>
        <v/>
      </c>
      <c r="B7812">
        <f>'DATA DASH'!B7812</f>
        <v/>
      </c>
      <c r="C7812">
        <f>'DATA DASH'!C7812</f>
        <v/>
      </c>
      <c r="D7812">
        <f>'DATA DASH'!D7812</f>
        <v/>
      </c>
      <c r="E7812">
        <f>'DATA DASH'!E7812</f>
        <v/>
      </c>
      <c r="F7812">
        <f>'DATA DASH'!F7812</f>
        <v/>
      </c>
      <c r="G7812">
        <f>'DATA DASH'!G7812</f>
        <v/>
      </c>
      <c r="H7812">
        <f>'DATA DASH'!H7812</f>
        <v/>
      </c>
      <c r="I7812">
        <f>'DATA DASH'!I7812</f>
        <v/>
      </c>
      <c r="J7812">
        <f>'DATA DASH'!J7812</f>
        <v/>
      </c>
      <c r="K7812">
        <f>'DATA DASH'!K7812</f>
        <v/>
      </c>
      <c r="L7812">
        <f>'DATA DASH'!L7812</f>
        <v/>
      </c>
      <c r="M7812">
        <f>'DATA DASH'!M7812</f>
        <v/>
      </c>
    </row>
    <row r="7813">
      <c r="A7813">
        <f>'DATA DASH'!A7813</f>
        <v/>
      </c>
      <c r="B7813">
        <f>'DATA DASH'!B7813</f>
        <v/>
      </c>
      <c r="C7813">
        <f>'DATA DASH'!C7813</f>
        <v/>
      </c>
      <c r="D7813">
        <f>'DATA DASH'!D7813</f>
        <v/>
      </c>
      <c r="E7813">
        <f>'DATA DASH'!E7813</f>
        <v/>
      </c>
      <c r="F7813">
        <f>'DATA DASH'!F7813</f>
        <v/>
      </c>
      <c r="G7813">
        <f>'DATA DASH'!G7813</f>
        <v/>
      </c>
      <c r="H7813">
        <f>'DATA DASH'!H7813</f>
        <v/>
      </c>
      <c r="I7813">
        <f>'DATA DASH'!I7813</f>
        <v/>
      </c>
      <c r="J7813">
        <f>'DATA DASH'!J7813</f>
        <v/>
      </c>
      <c r="K7813">
        <f>'DATA DASH'!K7813</f>
        <v/>
      </c>
      <c r="L7813">
        <f>'DATA DASH'!L7813</f>
        <v/>
      </c>
      <c r="M7813">
        <f>'DATA DASH'!M7813</f>
        <v/>
      </c>
    </row>
    <row r="7814">
      <c r="A7814">
        <f>'DATA DASH'!A7814</f>
        <v/>
      </c>
      <c r="B7814">
        <f>'DATA DASH'!B7814</f>
        <v/>
      </c>
      <c r="C7814">
        <f>'DATA DASH'!C7814</f>
        <v/>
      </c>
      <c r="D7814">
        <f>'DATA DASH'!D7814</f>
        <v/>
      </c>
      <c r="E7814">
        <f>'DATA DASH'!E7814</f>
        <v/>
      </c>
      <c r="F7814">
        <f>'DATA DASH'!F7814</f>
        <v/>
      </c>
      <c r="G7814">
        <f>'DATA DASH'!G7814</f>
        <v/>
      </c>
      <c r="H7814">
        <f>'DATA DASH'!H7814</f>
        <v/>
      </c>
      <c r="I7814">
        <f>'DATA DASH'!I7814</f>
        <v/>
      </c>
      <c r="J7814">
        <f>'DATA DASH'!J7814</f>
        <v/>
      </c>
      <c r="K7814">
        <f>'DATA DASH'!K7814</f>
        <v/>
      </c>
      <c r="L7814">
        <f>'DATA DASH'!L7814</f>
        <v/>
      </c>
      <c r="M7814">
        <f>'DATA DASH'!M7814</f>
        <v/>
      </c>
    </row>
    <row r="7815">
      <c r="A7815">
        <f>'DATA DASH'!A7815</f>
        <v/>
      </c>
      <c r="B7815">
        <f>'DATA DASH'!B7815</f>
        <v/>
      </c>
      <c r="C7815">
        <f>'DATA DASH'!C7815</f>
        <v/>
      </c>
      <c r="D7815">
        <f>'DATA DASH'!D7815</f>
        <v/>
      </c>
      <c r="E7815">
        <f>'DATA DASH'!E7815</f>
        <v/>
      </c>
      <c r="F7815">
        <f>'DATA DASH'!F7815</f>
        <v/>
      </c>
      <c r="G7815">
        <f>'DATA DASH'!G7815</f>
        <v/>
      </c>
      <c r="H7815">
        <f>'DATA DASH'!H7815</f>
        <v/>
      </c>
      <c r="I7815">
        <f>'DATA DASH'!I7815</f>
        <v/>
      </c>
      <c r="J7815">
        <f>'DATA DASH'!J7815</f>
        <v/>
      </c>
      <c r="K7815">
        <f>'DATA DASH'!K7815</f>
        <v/>
      </c>
      <c r="L7815">
        <f>'DATA DASH'!L7815</f>
        <v/>
      </c>
      <c r="M7815">
        <f>'DATA DASH'!M7815</f>
        <v/>
      </c>
    </row>
    <row r="7816">
      <c r="A7816">
        <f>'DATA DASH'!A7816</f>
        <v/>
      </c>
      <c r="B7816">
        <f>'DATA DASH'!B7816</f>
        <v/>
      </c>
      <c r="C7816">
        <f>'DATA DASH'!C7816</f>
        <v/>
      </c>
      <c r="D7816">
        <f>'DATA DASH'!D7816</f>
        <v/>
      </c>
      <c r="E7816">
        <f>'DATA DASH'!E7816</f>
        <v/>
      </c>
      <c r="F7816">
        <f>'DATA DASH'!F7816</f>
        <v/>
      </c>
      <c r="G7816">
        <f>'DATA DASH'!G7816</f>
        <v/>
      </c>
      <c r="H7816">
        <f>'DATA DASH'!H7816</f>
        <v/>
      </c>
      <c r="I7816">
        <f>'DATA DASH'!I7816</f>
        <v/>
      </c>
      <c r="J7816">
        <f>'DATA DASH'!J7816</f>
        <v/>
      </c>
      <c r="K7816">
        <f>'DATA DASH'!K7816</f>
        <v/>
      </c>
      <c r="L7816">
        <f>'DATA DASH'!L7816</f>
        <v/>
      </c>
      <c r="M7816">
        <f>'DATA DASH'!M7816</f>
        <v/>
      </c>
    </row>
    <row r="7817">
      <c r="A7817">
        <f>'DATA DASH'!A7817</f>
        <v/>
      </c>
      <c r="B7817">
        <f>'DATA DASH'!B7817</f>
        <v/>
      </c>
      <c r="C7817">
        <f>'DATA DASH'!C7817</f>
        <v/>
      </c>
      <c r="D7817">
        <f>'DATA DASH'!D7817</f>
        <v/>
      </c>
      <c r="E7817">
        <f>'DATA DASH'!E7817</f>
        <v/>
      </c>
      <c r="F7817">
        <f>'DATA DASH'!F7817</f>
        <v/>
      </c>
      <c r="G7817">
        <f>'DATA DASH'!G7817</f>
        <v/>
      </c>
      <c r="H7817">
        <f>'DATA DASH'!H7817</f>
        <v/>
      </c>
      <c r="I7817">
        <f>'DATA DASH'!I7817</f>
        <v/>
      </c>
      <c r="J7817">
        <f>'DATA DASH'!J7817</f>
        <v/>
      </c>
      <c r="K7817">
        <f>'DATA DASH'!K7817</f>
        <v/>
      </c>
      <c r="L7817">
        <f>'DATA DASH'!L7817</f>
        <v/>
      </c>
      <c r="M7817">
        <f>'DATA DASH'!M7817</f>
        <v/>
      </c>
    </row>
    <row r="7818">
      <c r="A7818">
        <f>'DATA DASH'!A7818</f>
        <v/>
      </c>
      <c r="B7818">
        <f>'DATA DASH'!B7818</f>
        <v/>
      </c>
      <c r="C7818">
        <f>'DATA DASH'!C7818</f>
        <v/>
      </c>
      <c r="D7818">
        <f>'DATA DASH'!D7818</f>
        <v/>
      </c>
      <c r="E7818">
        <f>'DATA DASH'!E7818</f>
        <v/>
      </c>
      <c r="F7818">
        <f>'DATA DASH'!F7818</f>
        <v/>
      </c>
      <c r="G7818">
        <f>'DATA DASH'!G7818</f>
        <v/>
      </c>
      <c r="H7818">
        <f>'DATA DASH'!H7818</f>
        <v/>
      </c>
      <c r="I7818">
        <f>'DATA DASH'!I7818</f>
        <v/>
      </c>
      <c r="J7818">
        <f>'DATA DASH'!J7818</f>
        <v/>
      </c>
      <c r="K7818">
        <f>'DATA DASH'!K7818</f>
        <v/>
      </c>
      <c r="L7818">
        <f>'DATA DASH'!L7818</f>
        <v/>
      </c>
      <c r="M7818">
        <f>'DATA DASH'!M7818</f>
        <v/>
      </c>
    </row>
    <row r="7819">
      <c r="A7819">
        <f>'DATA DASH'!A7819</f>
        <v/>
      </c>
      <c r="B7819">
        <f>'DATA DASH'!B7819</f>
        <v/>
      </c>
      <c r="C7819">
        <f>'DATA DASH'!C7819</f>
        <v/>
      </c>
      <c r="D7819">
        <f>'DATA DASH'!D7819</f>
        <v/>
      </c>
      <c r="E7819">
        <f>'DATA DASH'!E7819</f>
        <v/>
      </c>
      <c r="F7819">
        <f>'DATA DASH'!F7819</f>
        <v/>
      </c>
      <c r="G7819">
        <f>'DATA DASH'!G7819</f>
        <v/>
      </c>
      <c r="H7819">
        <f>'DATA DASH'!H7819</f>
        <v/>
      </c>
      <c r="I7819">
        <f>'DATA DASH'!I7819</f>
        <v/>
      </c>
      <c r="J7819">
        <f>'DATA DASH'!J7819</f>
        <v/>
      </c>
      <c r="K7819">
        <f>'DATA DASH'!K7819</f>
        <v/>
      </c>
      <c r="L7819">
        <f>'DATA DASH'!L7819</f>
        <v/>
      </c>
      <c r="M7819">
        <f>'DATA DASH'!M7819</f>
        <v/>
      </c>
    </row>
    <row r="7820">
      <c r="A7820">
        <f>'DATA DASH'!A7820</f>
        <v/>
      </c>
      <c r="B7820">
        <f>'DATA DASH'!B7820</f>
        <v/>
      </c>
      <c r="C7820">
        <f>'DATA DASH'!C7820</f>
        <v/>
      </c>
      <c r="D7820">
        <f>'DATA DASH'!D7820</f>
        <v/>
      </c>
      <c r="E7820">
        <f>'DATA DASH'!E7820</f>
        <v/>
      </c>
      <c r="F7820">
        <f>'DATA DASH'!F7820</f>
        <v/>
      </c>
      <c r="G7820">
        <f>'DATA DASH'!G7820</f>
        <v/>
      </c>
      <c r="H7820">
        <f>'DATA DASH'!H7820</f>
        <v/>
      </c>
      <c r="I7820">
        <f>'DATA DASH'!I7820</f>
        <v/>
      </c>
      <c r="J7820">
        <f>'DATA DASH'!J7820</f>
        <v/>
      </c>
      <c r="K7820">
        <f>'DATA DASH'!K7820</f>
        <v/>
      </c>
      <c r="L7820">
        <f>'DATA DASH'!L7820</f>
        <v/>
      </c>
      <c r="M7820">
        <f>'DATA DASH'!M7820</f>
        <v/>
      </c>
    </row>
    <row r="7821">
      <c r="A7821">
        <f>'DATA DASH'!A7821</f>
        <v/>
      </c>
      <c r="B7821">
        <f>'DATA DASH'!B7821</f>
        <v/>
      </c>
      <c r="C7821">
        <f>'DATA DASH'!C7821</f>
        <v/>
      </c>
      <c r="D7821">
        <f>'DATA DASH'!D7821</f>
        <v/>
      </c>
      <c r="E7821">
        <f>'DATA DASH'!E7821</f>
        <v/>
      </c>
      <c r="F7821">
        <f>'DATA DASH'!F7821</f>
        <v/>
      </c>
      <c r="G7821">
        <f>'DATA DASH'!G7821</f>
        <v/>
      </c>
      <c r="H7821">
        <f>'DATA DASH'!H7821</f>
        <v/>
      </c>
      <c r="I7821">
        <f>'DATA DASH'!I7821</f>
        <v/>
      </c>
      <c r="J7821">
        <f>'DATA DASH'!J7821</f>
        <v/>
      </c>
      <c r="K7821">
        <f>'DATA DASH'!K7821</f>
        <v/>
      </c>
      <c r="L7821">
        <f>'DATA DASH'!L7821</f>
        <v/>
      </c>
      <c r="M7821">
        <f>'DATA DASH'!M7821</f>
        <v/>
      </c>
    </row>
    <row r="7822">
      <c r="A7822">
        <f>'DATA DASH'!A7822</f>
        <v/>
      </c>
      <c r="B7822">
        <f>'DATA DASH'!B7822</f>
        <v/>
      </c>
      <c r="C7822">
        <f>'DATA DASH'!C7822</f>
        <v/>
      </c>
      <c r="D7822">
        <f>'DATA DASH'!D7822</f>
        <v/>
      </c>
      <c r="E7822">
        <f>'DATA DASH'!E7822</f>
        <v/>
      </c>
      <c r="F7822">
        <f>'DATA DASH'!F7822</f>
        <v/>
      </c>
      <c r="G7822">
        <f>'DATA DASH'!G7822</f>
        <v/>
      </c>
      <c r="H7822">
        <f>'DATA DASH'!H7822</f>
        <v/>
      </c>
      <c r="I7822">
        <f>'DATA DASH'!I7822</f>
        <v/>
      </c>
      <c r="J7822">
        <f>'DATA DASH'!J7822</f>
        <v/>
      </c>
      <c r="K7822">
        <f>'DATA DASH'!K7822</f>
        <v/>
      </c>
      <c r="L7822">
        <f>'DATA DASH'!L7822</f>
        <v/>
      </c>
      <c r="M7822">
        <f>'DATA DASH'!M7822</f>
        <v/>
      </c>
    </row>
    <row r="7823">
      <c r="A7823">
        <f>'DATA DASH'!A7823</f>
        <v/>
      </c>
      <c r="B7823">
        <f>'DATA DASH'!B7823</f>
        <v/>
      </c>
      <c r="C7823">
        <f>'DATA DASH'!C7823</f>
        <v/>
      </c>
      <c r="D7823">
        <f>'DATA DASH'!D7823</f>
        <v/>
      </c>
      <c r="E7823">
        <f>'DATA DASH'!E7823</f>
        <v/>
      </c>
      <c r="F7823">
        <f>'DATA DASH'!F7823</f>
        <v/>
      </c>
      <c r="G7823">
        <f>'DATA DASH'!G7823</f>
        <v/>
      </c>
      <c r="H7823">
        <f>'DATA DASH'!H7823</f>
        <v/>
      </c>
      <c r="I7823">
        <f>'DATA DASH'!I7823</f>
        <v/>
      </c>
      <c r="J7823">
        <f>'DATA DASH'!J7823</f>
        <v/>
      </c>
      <c r="K7823">
        <f>'DATA DASH'!K7823</f>
        <v/>
      </c>
      <c r="L7823">
        <f>'DATA DASH'!L7823</f>
        <v/>
      </c>
      <c r="M7823">
        <f>'DATA DASH'!M7823</f>
        <v/>
      </c>
    </row>
    <row r="7824">
      <c r="A7824">
        <f>'DATA DASH'!A7824</f>
        <v/>
      </c>
      <c r="B7824">
        <f>'DATA DASH'!B7824</f>
        <v/>
      </c>
      <c r="C7824">
        <f>'DATA DASH'!C7824</f>
        <v/>
      </c>
      <c r="D7824">
        <f>'DATA DASH'!D7824</f>
        <v/>
      </c>
      <c r="E7824">
        <f>'DATA DASH'!E7824</f>
        <v/>
      </c>
      <c r="F7824">
        <f>'DATA DASH'!F7824</f>
        <v/>
      </c>
      <c r="G7824">
        <f>'DATA DASH'!G7824</f>
        <v/>
      </c>
      <c r="H7824">
        <f>'DATA DASH'!H7824</f>
        <v/>
      </c>
      <c r="I7824">
        <f>'DATA DASH'!I7824</f>
        <v/>
      </c>
      <c r="J7824">
        <f>'DATA DASH'!J7824</f>
        <v/>
      </c>
      <c r="K7824">
        <f>'DATA DASH'!K7824</f>
        <v/>
      </c>
      <c r="L7824">
        <f>'DATA DASH'!L7824</f>
        <v/>
      </c>
      <c r="M7824">
        <f>'DATA DASH'!M7824</f>
        <v/>
      </c>
    </row>
    <row r="7825">
      <c r="A7825">
        <f>'DATA DASH'!A7825</f>
        <v/>
      </c>
      <c r="B7825">
        <f>'DATA DASH'!B7825</f>
        <v/>
      </c>
      <c r="C7825">
        <f>'DATA DASH'!C7825</f>
        <v/>
      </c>
      <c r="D7825">
        <f>'DATA DASH'!D7825</f>
        <v/>
      </c>
      <c r="E7825">
        <f>'DATA DASH'!E7825</f>
        <v/>
      </c>
      <c r="F7825">
        <f>'DATA DASH'!F7825</f>
        <v/>
      </c>
      <c r="G7825">
        <f>'DATA DASH'!G7825</f>
        <v/>
      </c>
      <c r="H7825">
        <f>'DATA DASH'!H7825</f>
        <v/>
      </c>
      <c r="I7825">
        <f>'DATA DASH'!I7825</f>
        <v/>
      </c>
      <c r="J7825">
        <f>'DATA DASH'!J7825</f>
        <v/>
      </c>
      <c r="K7825">
        <f>'DATA DASH'!K7825</f>
        <v/>
      </c>
      <c r="L7825">
        <f>'DATA DASH'!L7825</f>
        <v/>
      </c>
      <c r="M7825">
        <f>'DATA DASH'!M7825</f>
        <v/>
      </c>
    </row>
    <row r="7826">
      <c r="A7826">
        <f>'DATA DASH'!A7826</f>
        <v/>
      </c>
      <c r="B7826">
        <f>'DATA DASH'!B7826</f>
        <v/>
      </c>
      <c r="C7826">
        <f>'DATA DASH'!C7826</f>
        <v/>
      </c>
      <c r="D7826">
        <f>'DATA DASH'!D7826</f>
        <v/>
      </c>
      <c r="E7826">
        <f>'DATA DASH'!E7826</f>
        <v/>
      </c>
      <c r="F7826">
        <f>'DATA DASH'!F7826</f>
        <v/>
      </c>
      <c r="G7826">
        <f>'DATA DASH'!G7826</f>
        <v/>
      </c>
      <c r="H7826">
        <f>'DATA DASH'!H7826</f>
        <v/>
      </c>
      <c r="I7826">
        <f>'DATA DASH'!I7826</f>
        <v/>
      </c>
      <c r="J7826">
        <f>'DATA DASH'!J7826</f>
        <v/>
      </c>
      <c r="K7826">
        <f>'DATA DASH'!K7826</f>
        <v/>
      </c>
      <c r="L7826">
        <f>'DATA DASH'!L7826</f>
        <v/>
      </c>
      <c r="M7826">
        <f>'DATA DASH'!M7826</f>
        <v/>
      </c>
    </row>
    <row r="7827">
      <c r="A7827">
        <f>'DATA DASH'!A7827</f>
        <v/>
      </c>
      <c r="B7827">
        <f>'DATA DASH'!B7827</f>
        <v/>
      </c>
      <c r="C7827">
        <f>'DATA DASH'!C7827</f>
        <v/>
      </c>
      <c r="D7827">
        <f>'DATA DASH'!D7827</f>
        <v/>
      </c>
      <c r="E7827">
        <f>'DATA DASH'!E7827</f>
        <v/>
      </c>
      <c r="F7827">
        <f>'DATA DASH'!F7827</f>
        <v/>
      </c>
      <c r="G7827">
        <f>'DATA DASH'!G7827</f>
        <v/>
      </c>
      <c r="H7827">
        <f>'DATA DASH'!H7827</f>
        <v/>
      </c>
      <c r="I7827">
        <f>'DATA DASH'!I7827</f>
        <v/>
      </c>
      <c r="J7827">
        <f>'DATA DASH'!J7827</f>
        <v/>
      </c>
      <c r="K7827">
        <f>'DATA DASH'!K7827</f>
        <v/>
      </c>
      <c r="L7827">
        <f>'DATA DASH'!L7827</f>
        <v/>
      </c>
      <c r="M7827">
        <f>'DATA DASH'!M7827</f>
        <v/>
      </c>
    </row>
    <row r="7828">
      <c r="A7828">
        <f>'DATA DASH'!A7828</f>
        <v/>
      </c>
      <c r="B7828">
        <f>'DATA DASH'!B7828</f>
        <v/>
      </c>
      <c r="C7828">
        <f>'DATA DASH'!C7828</f>
        <v/>
      </c>
      <c r="D7828">
        <f>'DATA DASH'!D7828</f>
        <v/>
      </c>
      <c r="E7828">
        <f>'DATA DASH'!E7828</f>
        <v/>
      </c>
      <c r="F7828">
        <f>'DATA DASH'!F7828</f>
        <v/>
      </c>
      <c r="G7828">
        <f>'DATA DASH'!G7828</f>
        <v/>
      </c>
      <c r="H7828">
        <f>'DATA DASH'!H7828</f>
        <v/>
      </c>
      <c r="I7828">
        <f>'DATA DASH'!I7828</f>
        <v/>
      </c>
      <c r="J7828">
        <f>'DATA DASH'!J7828</f>
        <v/>
      </c>
      <c r="K7828">
        <f>'DATA DASH'!K7828</f>
        <v/>
      </c>
      <c r="L7828">
        <f>'DATA DASH'!L7828</f>
        <v/>
      </c>
      <c r="M7828">
        <f>'DATA DASH'!M7828</f>
        <v/>
      </c>
    </row>
    <row r="7829">
      <c r="A7829">
        <f>'DATA DASH'!A7829</f>
        <v/>
      </c>
      <c r="B7829">
        <f>'DATA DASH'!B7829</f>
        <v/>
      </c>
      <c r="C7829">
        <f>'DATA DASH'!C7829</f>
        <v/>
      </c>
      <c r="D7829">
        <f>'DATA DASH'!D7829</f>
        <v/>
      </c>
      <c r="E7829">
        <f>'DATA DASH'!E7829</f>
        <v/>
      </c>
      <c r="F7829">
        <f>'DATA DASH'!F7829</f>
        <v/>
      </c>
      <c r="G7829">
        <f>'DATA DASH'!G7829</f>
        <v/>
      </c>
      <c r="H7829">
        <f>'DATA DASH'!H7829</f>
        <v/>
      </c>
      <c r="I7829">
        <f>'DATA DASH'!I7829</f>
        <v/>
      </c>
      <c r="J7829">
        <f>'DATA DASH'!J7829</f>
        <v/>
      </c>
      <c r="K7829">
        <f>'DATA DASH'!K7829</f>
        <v/>
      </c>
      <c r="L7829">
        <f>'DATA DASH'!L7829</f>
        <v/>
      </c>
      <c r="M7829">
        <f>'DATA DASH'!M7829</f>
        <v/>
      </c>
    </row>
    <row r="7830">
      <c r="A7830">
        <f>'DATA DASH'!A7830</f>
        <v/>
      </c>
      <c r="B7830">
        <f>'DATA DASH'!B7830</f>
        <v/>
      </c>
      <c r="C7830">
        <f>'DATA DASH'!C7830</f>
        <v/>
      </c>
      <c r="D7830">
        <f>'DATA DASH'!D7830</f>
        <v/>
      </c>
      <c r="E7830">
        <f>'DATA DASH'!E7830</f>
        <v/>
      </c>
      <c r="F7830">
        <f>'DATA DASH'!F7830</f>
        <v/>
      </c>
      <c r="G7830">
        <f>'DATA DASH'!G7830</f>
        <v/>
      </c>
      <c r="H7830">
        <f>'DATA DASH'!H7830</f>
        <v/>
      </c>
      <c r="I7830">
        <f>'DATA DASH'!I7830</f>
        <v/>
      </c>
      <c r="J7830">
        <f>'DATA DASH'!J7830</f>
        <v/>
      </c>
      <c r="K7830">
        <f>'DATA DASH'!K7830</f>
        <v/>
      </c>
      <c r="L7830">
        <f>'DATA DASH'!L7830</f>
        <v/>
      </c>
      <c r="M7830">
        <f>'DATA DASH'!M7830</f>
        <v/>
      </c>
    </row>
    <row r="7831">
      <c r="A7831">
        <f>'DATA DASH'!A7831</f>
        <v/>
      </c>
      <c r="B7831">
        <f>'DATA DASH'!B7831</f>
        <v/>
      </c>
      <c r="C7831">
        <f>'DATA DASH'!C7831</f>
        <v/>
      </c>
      <c r="D7831">
        <f>'DATA DASH'!D7831</f>
        <v/>
      </c>
      <c r="E7831">
        <f>'DATA DASH'!E7831</f>
        <v/>
      </c>
      <c r="F7831">
        <f>'DATA DASH'!F7831</f>
        <v/>
      </c>
      <c r="G7831">
        <f>'DATA DASH'!G7831</f>
        <v/>
      </c>
      <c r="H7831">
        <f>'DATA DASH'!H7831</f>
        <v/>
      </c>
      <c r="I7831">
        <f>'DATA DASH'!I7831</f>
        <v/>
      </c>
      <c r="J7831">
        <f>'DATA DASH'!J7831</f>
        <v/>
      </c>
      <c r="K7831">
        <f>'DATA DASH'!K7831</f>
        <v/>
      </c>
      <c r="L7831">
        <f>'DATA DASH'!L7831</f>
        <v/>
      </c>
      <c r="M7831">
        <f>'DATA DASH'!M7831</f>
        <v/>
      </c>
    </row>
    <row r="7832">
      <c r="A7832">
        <f>'DATA DASH'!A7832</f>
        <v/>
      </c>
      <c r="B7832">
        <f>'DATA DASH'!B7832</f>
        <v/>
      </c>
      <c r="C7832">
        <f>'DATA DASH'!C7832</f>
        <v/>
      </c>
      <c r="D7832">
        <f>'DATA DASH'!D7832</f>
        <v/>
      </c>
      <c r="E7832">
        <f>'DATA DASH'!E7832</f>
        <v/>
      </c>
      <c r="F7832">
        <f>'DATA DASH'!F7832</f>
        <v/>
      </c>
      <c r="G7832">
        <f>'DATA DASH'!G7832</f>
        <v/>
      </c>
      <c r="H7832">
        <f>'DATA DASH'!H7832</f>
        <v/>
      </c>
      <c r="I7832">
        <f>'DATA DASH'!I7832</f>
        <v/>
      </c>
      <c r="J7832">
        <f>'DATA DASH'!J7832</f>
        <v/>
      </c>
      <c r="K7832">
        <f>'DATA DASH'!K7832</f>
        <v/>
      </c>
      <c r="L7832">
        <f>'DATA DASH'!L7832</f>
        <v/>
      </c>
      <c r="M7832">
        <f>'DATA DASH'!M7832</f>
        <v/>
      </c>
    </row>
    <row r="7833">
      <c r="A7833">
        <f>'DATA DASH'!A7833</f>
        <v/>
      </c>
      <c r="B7833">
        <f>'DATA DASH'!B7833</f>
        <v/>
      </c>
      <c r="C7833">
        <f>'DATA DASH'!C7833</f>
        <v/>
      </c>
      <c r="D7833">
        <f>'DATA DASH'!D7833</f>
        <v/>
      </c>
      <c r="E7833">
        <f>'DATA DASH'!E7833</f>
        <v/>
      </c>
      <c r="F7833">
        <f>'DATA DASH'!F7833</f>
        <v/>
      </c>
      <c r="G7833">
        <f>'DATA DASH'!G7833</f>
        <v/>
      </c>
      <c r="H7833">
        <f>'DATA DASH'!H7833</f>
        <v/>
      </c>
      <c r="I7833">
        <f>'DATA DASH'!I7833</f>
        <v/>
      </c>
      <c r="J7833">
        <f>'DATA DASH'!J7833</f>
        <v/>
      </c>
      <c r="K7833">
        <f>'DATA DASH'!K7833</f>
        <v/>
      </c>
      <c r="L7833">
        <f>'DATA DASH'!L7833</f>
        <v/>
      </c>
      <c r="M7833">
        <f>'DATA DASH'!M7833</f>
        <v/>
      </c>
    </row>
    <row r="7834">
      <c r="A7834">
        <f>'DATA DASH'!A7834</f>
        <v/>
      </c>
      <c r="B7834">
        <f>'DATA DASH'!B7834</f>
        <v/>
      </c>
      <c r="C7834">
        <f>'DATA DASH'!C7834</f>
        <v/>
      </c>
      <c r="D7834">
        <f>'DATA DASH'!D7834</f>
        <v/>
      </c>
      <c r="E7834">
        <f>'DATA DASH'!E7834</f>
        <v/>
      </c>
      <c r="F7834">
        <f>'DATA DASH'!F7834</f>
        <v/>
      </c>
      <c r="G7834">
        <f>'DATA DASH'!G7834</f>
        <v/>
      </c>
      <c r="H7834">
        <f>'DATA DASH'!H7834</f>
        <v/>
      </c>
      <c r="I7834">
        <f>'DATA DASH'!I7834</f>
        <v/>
      </c>
      <c r="J7834">
        <f>'DATA DASH'!J7834</f>
        <v/>
      </c>
      <c r="K7834">
        <f>'DATA DASH'!K7834</f>
        <v/>
      </c>
      <c r="L7834">
        <f>'DATA DASH'!L7834</f>
        <v/>
      </c>
      <c r="M7834">
        <f>'DATA DASH'!M7834</f>
        <v/>
      </c>
    </row>
    <row r="7835">
      <c r="A7835">
        <f>'DATA DASH'!A7835</f>
        <v/>
      </c>
      <c r="B7835">
        <f>'DATA DASH'!B7835</f>
        <v/>
      </c>
      <c r="C7835">
        <f>'DATA DASH'!C7835</f>
        <v/>
      </c>
      <c r="D7835">
        <f>'DATA DASH'!D7835</f>
        <v/>
      </c>
      <c r="E7835">
        <f>'DATA DASH'!E7835</f>
        <v/>
      </c>
      <c r="F7835">
        <f>'DATA DASH'!F7835</f>
        <v/>
      </c>
      <c r="G7835">
        <f>'DATA DASH'!G7835</f>
        <v/>
      </c>
      <c r="H7835">
        <f>'DATA DASH'!H7835</f>
        <v/>
      </c>
      <c r="I7835">
        <f>'DATA DASH'!I7835</f>
        <v/>
      </c>
      <c r="J7835">
        <f>'DATA DASH'!J7835</f>
        <v/>
      </c>
      <c r="K7835">
        <f>'DATA DASH'!K7835</f>
        <v/>
      </c>
      <c r="L7835">
        <f>'DATA DASH'!L7835</f>
        <v/>
      </c>
      <c r="M7835">
        <f>'DATA DASH'!M7835</f>
        <v/>
      </c>
    </row>
    <row r="7836">
      <c r="A7836">
        <f>'DATA DASH'!A7836</f>
        <v/>
      </c>
      <c r="B7836">
        <f>'DATA DASH'!B7836</f>
        <v/>
      </c>
      <c r="C7836">
        <f>'DATA DASH'!C7836</f>
        <v/>
      </c>
      <c r="D7836">
        <f>'DATA DASH'!D7836</f>
        <v/>
      </c>
      <c r="E7836">
        <f>'DATA DASH'!E7836</f>
        <v/>
      </c>
      <c r="F7836">
        <f>'DATA DASH'!F7836</f>
        <v/>
      </c>
      <c r="G7836">
        <f>'DATA DASH'!G7836</f>
        <v/>
      </c>
      <c r="H7836">
        <f>'DATA DASH'!H7836</f>
        <v/>
      </c>
      <c r="I7836">
        <f>'DATA DASH'!I7836</f>
        <v/>
      </c>
      <c r="J7836">
        <f>'DATA DASH'!J7836</f>
        <v/>
      </c>
      <c r="K7836">
        <f>'DATA DASH'!K7836</f>
        <v/>
      </c>
      <c r="L7836">
        <f>'DATA DASH'!L7836</f>
        <v/>
      </c>
      <c r="M7836">
        <f>'DATA DASH'!M7836</f>
        <v/>
      </c>
    </row>
    <row r="7837">
      <c r="A7837">
        <f>'DATA DASH'!A7837</f>
        <v/>
      </c>
      <c r="B7837">
        <f>'DATA DASH'!B7837</f>
        <v/>
      </c>
      <c r="C7837">
        <f>'DATA DASH'!C7837</f>
        <v/>
      </c>
      <c r="D7837">
        <f>'DATA DASH'!D7837</f>
        <v/>
      </c>
      <c r="E7837">
        <f>'DATA DASH'!E7837</f>
        <v/>
      </c>
      <c r="F7837">
        <f>'DATA DASH'!F7837</f>
        <v/>
      </c>
      <c r="G7837">
        <f>'DATA DASH'!G7837</f>
        <v/>
      </c>
      <c r="H7837">
        <f>'DATA DASH'!H7837</f>
        <v/>
      </c>
      <c r="I7837">
        <f>'DATA DASH'!I7837</f>
        <v/>
      </c>
      <c r="J7837">
        <f>'DATA DASH'!J7837</f>
        <v/>
      </c>
      <c r="K7837">
        <f>'DATA DASH'!K7837</f>
        <v/>
      </c>
      <c r="L7837">
        <f>'DATA DASH'!L7837</f>
        <v/>
      </c>
      <c r="M7837">
        <f>'DATA DASH'!M7837</f>
        <v/>
      </c>
    </row>
    <row r="7838">
      <c r="A7838">
        <f>'DATA DASH'!A7838</f>
        <v/>
      </c>
      <c r="B7838">
        <f>'DATA DASH'!B7838</f>
        <v/>
      </c>
      <c r="C7838">
        <f>'DATA DASH'!C7838</f>
        <v/>
      </c>
      <c r="D7838">
        <f>'DATA DASH'!D7838</f>
        <v/>
      </c>
      <c r="E7838">
        <f>'DATA DASH'!E7838</f>
        <v/>
      </c>
      <c r="F7838">
        <f>'DATA DASH'!F7838</f>
        <v/>
      </c>
      <c r="G7838">
        <f>'DATA DASH'!G7838</f>
        <v/>
      </c>
      <c r="H7838">
        <f>'DATA DASH'!H7838</f>
        <v/>
      </c>
      <c r="I7838">
        <f>'DATA DASH'!I7838</f>
        <v/>
      </c>
      <c r="J7838">
        <f>'DATA DASH'!J7838</f>
        <v/>
      </c>
      <c r="K7838">
        <f>'DATA DASH'!K7838</f>
        <v/>
      </c>
      <c r="L7838">
        <f>'DATA DASH'!L7838</f>
        <v/>
      </c>
      <c r="M7838">
        <f>'DATA DASH'!M7838</f>
        <v/>
      </c>
    </row>
    <row r="7839">
      <c r="A7839">
        <f>'DATA DASH'!A7839</f>
        <v/>
      </c>
      <c r="B7839">
        <f>'DATA DASH'!B7839</f>
        <v/>
      </c>
      <c r="C7839">
        <f>'DATA DASH'!C7839</f>
        <v/>
      </c>
      <c r="D7839">
        <f>'DATA DASH'!D7839</f>
        <v/>
      </c>
      <c r="E7839">
        <f>'DATA DASH'!E7839</f>
        <v/>
      </c>
      <c r="F7839">
        <f>'DATA DASH'!F7839</f>
        <v/>
      </c>
      <c r="G7839">
        <f>'DATA DASH'!G7839</f>
        <v/>
      </c>
      <c r="H7839">
        <f>'DATA DASH'!H7839</f>
        <v/>
      </c>
      <c r="I7839">
        <f>'DATA DASH'!I7839</f>
        <v/>
      </c>
      <c r="J7839">
        <f>'DATA DASH'!J7839</f>
        <v/>
      </c>
      <c r="K7839">
        <f>'DATA DASH'!K7839</f>
        <v/>
      </c>
      <c r="L7839">
        <f>'DATA DASH'!L7839</f>
        <v/>
      </c>
      <c r="M7839">
        <f>'DATA DASH'!M7839</f>
        <v/>
      </c>
    </row>
    <row r="7840">
      <c r="A7840">
        <f>'DATA DASH'!A7840</f>
        <v/>
      </c>
      <c r="B7840">
        <f>'DATA DASH'!B7840</f>
        <v/>
      </c>
      <c r="C7840">
        <f>'DATA DASH'!C7840</f>
        <v/>
      </c>
      <c r="D7840">
        <f>'DATA DASH'!D7840</f>
        <v/>
      </c>
      <c r="E7840">
        <f>'DATA DASH'!E7840</f>
        <v/>
      </c>
      <c r="F7840">
        <f>'DATA DASH'!F7840</f>
        <v/>
      </c>
      <c r="G7840">
        <f>'DATA DASH'!G7840</f>
        <v/>
      </c>
      <c r="H7840">
        <f>'DATA DASH'!H7840</f>
        <v/>
      </c>
      <c r="I7840">
        <f>'DATA DASH'!I7840</f>
        <v/>
      </c>
      <c r="J7840">
        <f>'DATA DASH'!J7840</f>
        <v/>
      </c>
      <c r="K7840">
        <f>'DATA DASH'!K7840</f>
        <v/>
      </c>
      <c r="L7840">
        <f>'DATA DASH'!L7840</f>
        <v/>
      </c>
      <c r="M7840">
        <f>'DATA DASH'!M7840</f>
        <v/>
      </c>
    </row>
    <row r="7841">
      <c r="A7841">
        <f>'DATA DASH'!A7841</f>
        <v/>
      </c>
      <c r="B7841">
        <f>'DATA DASH'!B7841</f>
        <v/>
      </c>
      <c r="C7841">
        <f>'DATA DASH'!C7841</f>
        <v/>
      </c>
      <c r="D7841">
        <f>'DATA DASH'!D7841</f>
        <v/>
      </c>
      <c r="E7841">
        <f>'DATA DASH'!E7841</f>
        <v/>
      </c>
      <c r="F7841">
        <f>'DATA DASH'!F7841</f>
        <v/>
      </c>
      <c r="G7841">
        <f>'DATA DASH'!G7841</f>
        <v/>
      </c>
      <c r="H7841">
        <f>'DATA DASH'!H7841</f>
        <v/>
      </c>
      <c r="I7841">
        <f>'DATA DASH'!I7841</f>
        <v/>
      </c>
      <c r="J7841">
        <f>'DATA DASH'!J7841</f>
        <v/>
      </c>
      <c r="K7841">
        <f>'DATA DASH'!K7841</f>
        <v/>
      </c>
      <c r="L7841">
        <f>'DATA DASH'!L7841</f>
        <v/>
      </c>
      <c r="M7841">
        <f>'DATA DASH'!M7841</f>
        <v/>
      </c>
    </row>
    <row r="7842">
      <c r="A7842">
        <f>'DATA DASH'!A7842</f>
        <v/>
      </c>
      <c r="B7842">
        <f>'DATA DASH'!B7842</f>
        <v/>
      </c>
      <c r="C7842">
        <f>'DATA DASH'!C7842</f>
        <v/>
      </c>
      <c r="D7842">
        <f>'DATA DASH'!D7842</f>
        <v/>
      </c>
      <c r="E7842">
        <f>'DATA DASH'!E7842</f>
        <v/>
      </c>
      <c r="F7842">
        <f>'DATA DASH'!F7842</f>
        <v/>
      </c>
      <c r="G7842">
        <f>'DATA DASH'!G7842</f>
        <v/>
      </c>
      <c r="H7842">
        <f>'DATA DASH'!H7842</f>
        <v/>
      </c>
      <c r="I7842">
        <f>'DATA DASH'!I7842</f>
        <v/>
      </c>
      <c r="J7842">
        <f>'DATA DASH'!J7842</f>
        <v/>
      </c>
      <c r="K7842">
        <f>'DATA DASH'!K7842</f>
        <v/>
      </c>
      <c r="L7842">
        <f>'DATA DASH'!L7842</f>
        <v/>
      </c>
      <c r="M7842">
        <f>'DATA DASH'!M7842</f>
        <v/>
      </c>
    </row>
    <row r="7843">
      <c r="A7843">
        <f>'DATA DASH'!A7843</f>
        <v/>
      </c>
      <c r="B7843">
        <f>'DATA DASH'!B7843</f>
        <v/>
      </c>
      <c r="C7843">
        <f>'DATA DASH'!C7843</f>
        <v/>
      </c>
      <c r="D7843">
        <f>'DATA DASH'!D7843</f>
        <v/>
      </c>
      <c r="E7843">
        <f>'DATA DASH'!E7843</f>
        <v/>
      </c>
      <c r="F7843">
        <f>'DATA DASH'!F7843</f>
        <v/>
      </c>
      <c r="G7843">
        <f>'DATA DASH'!G7843</f>
        <v/>
      </c>
      <c r="H7843">
        <f>'DATA DASH'!H7843</f>
        <v/>
      </c>
      <c r="I7843">
        <f>'DATA DASH'!I7843</f>
        <v/>
      </c>
      <c r="J7843">
        <f>'DATA DASH'!J7843</f>
        <v/>
      </c>
      <c r="K7843">
        <f>'DATA DASH'!K7843</f>
        <v/>
      </c>
      <c r="L7843">
        <f>'DATA DASH'!L7843</f>
        <v/>
      </c>
      <c r="M7843">
        <f>'DATA DASH'!M7843</f>
        <v/>
      </c>
    </row>
    <row r="7844">
      <c r="A7844">
        <f>'DATA DASH'!A7844</f>
        <v/>
      </c>
      <c r="B7844">
        <f>'DATA DASH'!B7844</f>
        <v/>
      </c>
      <c r="C7844">
        <f>'DATA DASH'!C7844</f>
        <v/>
      </c>
      <c r="D7844">
        <f>'DATA DASH'!D7844</f>
        <v/>
      </c>
      <c r="E7844">
        <f>'DATA DASH'!E7844</f>
        <v/>
      </c>
      <c r="F7844">
        <f>'DATA DASH'!F7844</f>
        <v/>
      </c>
      <c r="G7844">
        <f>'DATA DASH'!G7844</f>
        <v/>
      </c>
      <c r="H7844">
        <f>'DATA DASH'!H7844</f>
        <v/>
      </c>
      <c r="I7844">
        <f>'DATA DASH'!I7844</f>
        <v/>
      </c>
      <c r="J7844">
        <f>'DATA DASH'!J7844</f>
        <v/>
      </c>
      <c r="K7844">
        <f>'DATA DASH'!K7844</f>
        <v/>
      </c>
      <c r="L7844">
        <f>'DATA DASH'!L7844</f>
        <v/>
      </c>
      <c r="M7844">
        <f>'DATA DASH'!M7844</f>
        <v/>
      </c>
    </row>
    <row r="7845">
      <c r="A7845">
        <f>'DATA DASH'!A7845</f>
        <v/>
      </c>
      <c r="B7845">
        <f>'DATA DASH'!B7845</f>
        <v/>
      </c>
      <c r="C7845">
        <f>'DATA DASH'!C7845</f>
        <v/>
      </c>
      <c r="D7845">
        <f>'DATA DASH'!D7845</f>
        <v/>
      </c>
      <c r="E7845">
        <f>'DATA DASH'!E7845</f>
        <v/>
      </c>
      <c r="F7845">
        <f>'DATA DASH'!F7845</f>
        <v/>
      </c>
      <c r="G7845">
        <f>'DATA DASH'!G7845</f>
        <v/>
      </c>
      <c r="H7845">
        <f>'DATA DASH'!H7845</f>
        <v/>
      </c>
      <c r="I7845">
        <f>'DATA DASH'!I7845</f>
        <v/>
      </c>
      <c r="J7845">
        <f>'DATA DASH'!J7845</f>
        <v/>
      </c>
      <c r="K7845">
        <f>'DATA DASH'!K7845</f>
        <v/>
      </c>
      <c r="L7845">
        <f>'DATA DASH'!L7845</f>
        <v/>
      </c>
      <c r="M7845">
        <f>'DATA DASH'!M7845</f>
        <v/>
      </c>
    </row>
    <row r="7846">
      <c r="A7846">
        <f>'DATA DASH'!A7846</f>
        <v/>
      </c>
      <c r="B7846">
        <f>'DATA DASH'!B7846</f>
        <v/>
      </c>
      <c r="C7846">
        <f>'DATA DASH'!C7846</f>
        <v/>
      </c>
      <c r="D7846">
        <f>'DATA DASH'!D7846</f>
        <v/>
      </c>
      <c r="E7846">
        <f>'DATA DASH'!E7846</f>
        <v/>
      </c>
      <c r="F7846">
        <f>'DATA DASH'!F7846</f>
        <v/>
      </c>
      <c r="G7846">
        <f>'DATA DASH'!G7846</f>
        <v/>
      </c>
      <c r="H7846">
        <f>'DATA DASH'!H7846</f>
        <v/>
      </c>
      <c r="I7846">
        <f>'DATA DASH'!I7846</f>
        <v/>
      </c>
      <c r="J7846">
        <f>'DATA DASH'!J7846</f>
        <v/>
      </c>
      <c r="K7846">
        <f>'DATA DASH'!K7846</f>
        <v/>
      </c>
      <c r="L7846">
        <f>'DATA DASH'!L7846</f>
        <v/>
      </c>
      <c r="M7846">
        <f>'DATA DASH'!M7846</f>
        <v/>
      </c>
    </row>
    <row r="7847">
      <c r="A7847">
        <f>'DATA DASH'!A7847</f>
        <v/>
      </c>
      <c r="B7847">
        <f>'DATA DASH'!B7847</f>
        <v/>
      </c>
      <c r="C7847">
        <f>'DATA DASH'!C7847</f>
        <v/>
      </c>
      <c r="D7847">
        <f>'DATA DASH'!D7847</f>
        <v/>
      </c>
      <c r="E7847">
        <f>'DATA DASH'!E7847</f>
        <v/>
      </c>
      <c r="F7847">
        <f>'DATA DASH'!F7847</f>
        <v/>
      </c>
      <c r="G7847">
        <f>'DATA DASH'!G7847</f>
        <v/>
      </c>
      <c r="H7847">
        <f>'DATA DASH'!H7847</f>
        <v/>
      </c>
      <c r="I7847">
        <f>'DATA DASH'!I7847</f>
        <v/>
      </c>
      <c r="J7847">
        <f>'DATA DASH'!J7847</f>
        <v/>
      </c>
      <c r="K7847">
        <f>'DATA DASH'!K7847</f>
        <v/>
      </c>
      <c r="L7847">
        <f>'DATA DASH'!L7847</f>
        <v/>
      </c>
      <c r="M7847">
        <f>'DATA DASH'!M7847</f>
        <v/>
      </c>
    </row>
    <row r="7848">
      <c r="A7848">
        <f>'DATA DASH'!A7848</f>
        <v/>
      </c>
      <c r="B7848">
        <f>'DATA DASH'!B7848</f>
        <v/>
      </c>
      <c r="C7848">
        <f>'DATA DASH'!C7848</f>
        <v/>
      </c>
      <c r="D7848">
        <f>'DATA DASH'!D7848</f>
        <v/>
      </c>
      <c r="E7848">
        <f>'DATA DASH'!E7848</f>
        <v/>
      </c>
      <c r="F7848">
        <f>'DATA DASH'!F7848</f>
        <v/>
      </c>
      <c r="G7848">
        <f>'DATA DASH'!G7848</f>
        <v/>
      </c>
      <c r="H7848">
        <f>'DATA DASH'!H7848</f>
        <v/>
      </c>
      <c r="I7848">
        <f>'DATA DASH'!I7848</f>
        <v/>
      </c>
      <c r="J7848">
        <f>'DATA DASH'!J7848</f>
        <v/>
      </c>
      <c r="K7848">
        <f>'DATA DASH'!K7848</f>
        <v/>
      </c>
      <c r="L7848">
        <f>'DATA DASH'!L7848</f>
        <v/>
      </c>
      <c r="M7848">
        <f>'DATA DASH'!M7848</f>
        <v/>
      </c>
    </row>
    <row r="7849">
      <c r="A7849">
        <f>'DATA DASH'!A7849</f>
        <v/>
      </c>
      <c r="B7849">
        <f>'DATA DASH'!B7849</f>
        <v/>
      </c>
      <c r="C7849">
        <f>'DATA DASH'!C7849</f>
        <v/>
      </c>
      <c r="D7849">
        <f>'DATA DASH'!D7849</f>
        <v/>
      </c>
      <c r="E7849">
        <f>'DATA DASH'!E7849</f>
        <v/>
      </c>
      <c r="F7849">
        <f>'DATA DASH'!F7849</f>
        <v/>
      </c>
      <c r="G7849">
        <f>'DATA DASH'!G7849</f>
        <v/>
      </c>
      <c r="H7849">
        <f>'DATA DASH'!H7849</f>
        <v/>
      </c>
      <c r="I7849">
        <f>'DATA DASH'!I7849</f>
        <v/>
      </c>
      <c r="J7849">
        <f>'DATA DASH'!J7849</f>
        <v/>
      </c>
      <c r="K7849">
        <f>'DATA DASH'!K7849</f>
        <v/>
      </c>
      <c r="L7849">
        <f>'DATA DASH'!L7849</f>
        <v/>
      </c>
      <c r="M7849">
        <f>'DATA DASH'!M7849</f>
        <v/>
      </c>
    </row>
    <row r="7850">
      <c r="A7850">
        <f>'DATA DASH'!A7850</f>
        <v/>
      </c>
      <c r="B7850">
        <f>'DATA DASH'!B7850</f>
        <v/>
      </c>
      <c r="C7850">
        <f>'DATA DASH'!C7850</f>
        <v/>
      </c>
      <c r="D7850">
        <f>'DATA DASH'!D7850</f>
        <v/>
      </c>
      <c r="E7850">
        <f>'DATA DASH'!E7850</f>
        <v/>
      </c>
      <c r="F7850">
        <f>'DATA DASH'!F7850</f>
        <v/>
      </c>
      <c r="G7850">
        <f>'DATA DASH'!G7850</f>
        <v/>
      </c>
      <c r="H7850">
        <f>'DATA DASH'!H7850</f>
        <v/>
      </c>
      <c r="I7850">
        <f>'DATA DASH'!I7850</f>
        <v/>
      </c>
      <c r="J7850">
        <f>'DATA DASH'!J7850</f>
        <v/>
      </c>
      <c r="K7850">
        <f>'DATA DASH'!K7850</f>
        <v/>
      </c>
      <c r="L7850">
        <f>'DATA DASH'!L7850</f>
        <v/>
      </c>
      <c r="M7850">
        <f>'DATA DASH'!M7850</f>
        <v/>
      </c>
    </row>
    <row r="7851">
      <c r="A7851">
        <f>'DATA DASH'!A7851</f>
        <v/>
      </c>
      <c r="B7851">
        <f>'DATA DASH'!B7851</f>
        <v/>
      </c>
      <c r="C7851">
        <f>'DATA DASH'!C7851</f>
        <v/>
      </c>
      <c r="D7851">
        <f>'DATA DASH'!D7851</f>
        <v/>
      </c>
      <c r="E7851">
        <f>'DATA DASH'!E7851</f>
        <v/>
      </c>
      <c r="F7851">
        <f>'DATA DASH'!F7851</f>
        <v/>
      </c>
      <c r="G7851">
        <f>'DATA DASH'!G7851</f>
        <v/>
      </c>
      <c r="H7851">
        <f>'DATA DASH'!H7851</f>
        <v/>
      </c>
      <c r="I7851">
        <f>'DATA DASH'!I7851</f>
        <v/>
      </c>
      <c r="J7851">
        <f>'DATA DASH'!J7851</f>
        <v/>
      </c>
      <c r="K7851">
        <f>'DATA DASH'!K7851</f>
        <v/>
      </c>
      <c r="L7851">
        <f>'DATA DASH'!L7851</f>
        <v/>
      </c>
      <c r="M7851">
        <f>'DATA DASH'!M7851</f>
        <v/>
      </c>
    </row>
    <row r="7852">
      <c r="A7852">
        <f>'DATA DASH'!A7852</f>
        <v/>
      </c>
      <c r="B7852">
        <f>'DATA DASH'!B7852</f>
        <v/>
      </c>
      <c r="C7852">
        <f>'DATA DASH'!C7852</f>
        <v/>
      </c>
      <c r="D7852">
        <f>'DATA DASH'!D7852</f>
        <v/>
      </c>
      <c r="E7852">
        <f>'DATA DASH'!E7852</f>
        <v/>
      </c>
      <c r="F7852">
        <f>'DATA DASH'!F7852</f>
        <v/>
      </c>
      <c r="G7852">
        <f>'DATA DASH'!G7852</f>
        <v/>
      </c>
      <c r="H7852">
        <f>'DATA DASH'!H7852</f>
        <v/>
      </c>
      <c r="I7852">
        <f>'DATA DASH'!I7852</f>
        <v/>
      </c>
      <c r="J7852">
        <f>'DATA DASH'!J7852</f>
        <v/>
      </c>
      <c r="K7852">
        <f>'DATA DASH'!K7852</f>
        <v/>
      </c>
      <c r="L7852">
        <f>'DATA DASH'!L7852</f>
        <v/>
      </c>
      <c r="M7852">
        <f>'DATA DASH'!M7852</f>
        <v/>
      </c>
    </row>
    <row r="7853">
      <c r="A7853">
        <f>'DATA DASH'!A7853</f>
        <v/>
      </c>
      <c r="B7853">
        <f>'DATA DASH'!B7853</f>
        <v/>
      </c>
      <c r="C7853">
        <f>'DATA DASH'!C7853</f>
        <v/>
      </c>
      <c r="D7853">
        <f>'DATA DASH'!D7853</f>
        <v/>
      </c>
      <c r="E7853">
        <f>'DATA DASH'!E7853</f>
        <v/>
      </c>
      <c r="F7853">
        <f>'DATA DASH'!F7853</f>
        <v/>
      </c>
      <c r="G7853">
        <f>'DATA DASH'!G7853</f>
        <v/>
      </c>
      <c r="H7853">
        <f>'DATA DASH'!H7853</f>
        <v/>
      </c>
      <c r="I7853">
        <f>'DATA DASH'!I7853</f>
        <v/>
      </c>
      <c r="J7853">
        <f>'DATA DASH'!J7853</f>
        <v/>
      </c>
      <c r="K7853">
        <f>'DATA DASH'!K7853</f>
        <v/>
      </c>
      <c r="L7853">
        <f>'DATA DASH'!L7853</f>
        <v/>
      </c>
      <c r="M7853">
        <f>'DATA DASH'!M7853</f>
        <v/>
      </c>
    </row>
    <row r="7854">
      <c r="A7854">
        <f>'DATA DASH'!A7854</f>
        <v/>
      </c>
      <c r="B7854">
        <f>'DATA DASH'!B7854</f>
        <v/>
      </c>
      <c r="C7854">
        <f>'DATA DASH'!C7854</f>
        <v/>
      </c>
      <c r="D7854">
        <f>'DATA DASH'!D7854</f>
        <v/>
      </c>
      <c r="E7854">
        <f>'DATA DASH'!E7854</f>
        <v/>
      </c>
      <c r="F7854">
        <f>'DATA DASH'!F7854</f>
        <v/>
      </c>
      <c r="G7854">
        <f>'DATA DASH'!G7854</f>
        <v/>
      </c>
      <c r="H7854">
        <f>'DATA DASH'!H7854</f>
        <v/>
      </c>
      <c r="I7854">
        <f>'DATA DASH'!I7854</f>
        <v/>
      </c>
      <c r="J7854">
        <f>'DATA DASH'!J7854</f>
        <v/>
      </c>
      <c r="K7854">
        <f>'DATA DASH'!K7854</f>
        <v/>
      </c>
      <c r="L7854">
        <f>'DATA DASH'!L7854</f>
        <v/>
      </c>
      <c r="M7854">
        <f>'DATA DASH'!M7854</f>
        <v/>
      </c>
    </row>
    <row r="7855">
      <c r="A7855">
        <f>'DATA DASH'!A7855</f>
        <v/>
      </c>
      <c r="B7855">
        <f>'DATA DASH'!B7855</f>
        <v/>
      </c>
      <c r="C7855">
        <f>'DATA DASH'!C7855</f>
        <v/>
      </c>
      <c r="D7855">
        <f>'DATA DASH'!D7855</f>
        <v/>
      </c>
      <c r="E7855">
        <f>'DATA DASH'!E7855</f>
        <v/>
      </c>
      <c r="F7855">
        <f>'DATA DASH'!F7855</f>
        <v/>
      </c>
      <c r="G7855">
        <f>'DATA DASH'!G7855</f>
        <v/>
      </c>
      <c r="H7855">
        <f>'DATA DASH'!H7855</f>
        <v/>
      </c>
      <c r="I7855">
        <f>'DATA DASH'!I7855</f>
        <v/>
      </c>
      <c r="J7855">
        <f>'DATA DASH'!J7855</f>
        <v/>
      </c>
      <c r="K7855">
        <f>'DATA DASH'!K7855</f>
        <v/>
      </c>
      <c r="L7855">
        <f>'DATA DASH'!L7855</f>
        <v/>
      </c>
      <c r="M7855">
        <f>'DATA DASH'!M7855</f>
        <v/>
      </c>
    </row>
    <row r="7856">
      <c r="A7856">
        <f>'DATA DASH'!A7856</f>
        <v/>
      </c>
      <c r="B7856">
        <f>'DATA DASH'!B7856</f>
        <v/>
      </c>
      <c r="C7856">
        <f>'DATA DASH'!C7856</f>
        <v/>
      </c>
      <c r="D7856">
        <f>'DATA DASH'!D7856</f>
        <v/>
      </c>
      <c r="E7856">
        <f>'DATA DASH'!E7856</f>
        <v/>
      </c>
      <c r="F7856">
        <f>'DATA DASH'!F7856</f>
        <v/>
      </c>
      <c r="G7856">
        <f>'DATA DASH'!G7856</f>
        <v/>
      </c>
      <c r="H7856">
        <f>'DATA DASH'!H7856</f>
        <v/>
      </c>
      <c r="I7856">
        <f>'DATA DASH'!I7856</f>
        <v/>
      </c>
      <c r="J7856">
        <f>'DATA DASH'!J7856</f>
        <v/>
      </c>
      <c r="K7856">
        <f>'DATA DASH'!K7856</f>
        <v/>
      </c>
      <c r="L7856">
        <f>'DATA DASH'!L7856</f>
        <v/>
      </c>
      <c r="M7856">
        <f>'DATA DASH'!M7856</f>
        <v/>
      </c>
    </row>
    <row r="7857">
      <c r="A7857">
        <f>'DATA DASH'!A7857</f>
        <v/>
      </c>
      <c r="B7857">
        <f>'DATA DASH'!B7857</f>
        <v/>
      </c>
      <c r="C7857">
        <f>'DATA DASH'!C7857</f>
        <v/>
      </c>
      <c r="D7857">
        <f>'DATA DASH'!D7857</f>
        <v/>
      </c>
      <c r="E7857">
        <f>'DATA DASH'!E7857</f>
        <v/>
      </c>
      <c r="F7857">
        <f>'DATA DASH'!F7857</f>
        <v/>
      </c>
      <c r="G7857">
        <f>'DATA DASH'!G7857</f>
        <v/>
      </c>
      <c r="H7857">
        <f>'DATA DASH'!H7857</f>
        <v/>
      </c>
      <c r="I7857">
        <f>'DATA DASH'!I7857</f>
        <v/>
      </c>
      <c r="J7857">
        <f>'DATA DASH'!J7857</f>
        <v/>
      </c>
      <c r="K7857">
        <f>'DATA DASH'!K7857</f>
        <v/>
      </c>
      <c r="L7857">
        <f>'DATA DASH'!L7857</f>
        <v/>
      </c>
      <c r="M7857">
        <f>'DATA DASH'!M7857</f>
        <v/>
      </c>
    </row>
    <row r="7858">
      <c r="A7858">
        <f>'DATA DASH'!A7858</f>
        <v/>
      </c>
      <c r="B7858">
        <f>'DATA DASH'!B7858</f>
        <v/>
      </c>
      <c r="C7858">
        <f>'DATA DASH'!C7858</f>
        <v/>
      </c>
      <c r="D7858">
        <f>'DATA DASH'!D7858</f>
        <v/>
      </c>
      <c r="E7858">
        <f>'DATA DASH'!E7858</f>
        <v/>
      </c>
      <c r="F7858">
        <f>'DATA DASH'!F7858</f>
        <v/>
      </c>
      <c r="G7858">
        <f>'DATA DASH'!G7858</f>
        <v/>
      </c>
      <c r="H7858">
        <f>'DATA DASH'!H7858</f>
        <v/>
      </c>
      <c r="I7858">
        <f>'DATA DASH'!I7858</f>
        <v/>
      </c>
      <c r="J7858">
        <f>'DATA DASH'!J7858</f>
        <v/>
      </c>
      <c r="K7858">
        <f>'DATA DASH'!K7858</f>
        <v/>
      </c>
      <c r="L7858">
        <f>'DATA DASH'!L7858</f>
        <v/>
      </c>
      <c r="M7858">
        <f>'DATA DASH'!M7858</f>
        <v/>
      </c>
    </row>
    <row r="7859">
      <c r="A7859">
        <f>'DATA DASH'!A7859</f>
        <v/>
      </c>
      <c r="B7859">
        <f>'DATA DASH'!B7859</f>
        <v/>
      </c>
      <c r="C7859">
        <f>'DATA DASH'!C7859</f>
        <v/>
      </c>
      <c r="D7859">
        <f>'DATA DASH'!D7859</f>
        <v/>
      </c>
      <c r="E7859">
        <f>'DATA DASH'!E7859</f>
        <v/>
      </c>
      <c r="F7859">
        <f>'DATA DASH'!F7859</f>
        <v/>
      </c>
      <c r="G7859">
        <f>'DATA DASH'!G7859</f>
        <v/>
      </c>
      <c r="H7859">
        <f>'DATA DASH'!H7859</f>
        <v/>
      </c>
      <c r="I7859">
        <f>'DATA DASH'!I7859</f>
        <v/>
      </c>
      <c r="J7859">
        <f>'DATA DASH'!J7859</f>
        <v/>
      </c>
      <c r="K7859">
        <f>'DATA DASH'!K7859</f>
        <v/>
      </c>
      <c r="L7859">
        <f>'DATA DASH'!L7859</f>
        <v/>
      </c>
      <c r="M7859">
        <f>'DATA DASH'!M7859</f>
        <v/>
      </c>
    </row>
    <row r="7860">
      <c r="A7860">
        <f>'DATA DASH'!A7860</f>
        <v/>
      </c>
      <c r="B7860">
        <f>'DATA DASH'!B7860</f>
        <v/>
      </c>
      <c r="C7860">
        <f>'DATA DASH'!C7860</f>
        <v/>
      </c>
      <c r="D7860">
        <f>'DATA DASH'!D7860</f>
        <v/>
      </c>
      <c r="E7860">
        <f>'DATA DASH'!E7860</f>
        <v/>
      </c>
      <c r="F7860">
        <f>'DATA DASH'!F7860</f>
        <v/>
      </c>
      <c r="G7860">
        <f>'DATA DASH'!G7860</f>
        <v/>
      </c>
      <c r="H7860">
        <f>'DATA DASH'!H7860</f>
        <v/>
      </c>
      <c r="I7860">
        <f>'DATA DASH'!I7860</f>
        <v/>
      </c>
      <c r="J7860">
        <f>'DATA DASH'!J7860</f>
        <v/>
      </c>
      <c r="K7860">
        <f>'DATA DASH'!K7860</f>
        <v/>
      </c>
      <c r="L7860">
        <f>'DATA DASH'!L7860</f>
        <v/>
      </c>
      <c r="M7860">
        <f>'DATA DASH'!M7860</f>
        <v/>
      </c>
    </row>
    <row r="7861">
      <c r="A7861">
        <f>'DATA DASH'!A7861</f>
        <v/>
      </c>
      <c r="B7861">
        <f>'DATA DASH'!B7861</f>
        <v/>
      </c>
      <c r="C7861">
        <f>'DATA DASH'!C7861</f>
        <v/>
      </c>
      <c r="D7861">
        <f>'DATA DASH'!D7861</f>
        <v/>
      </c>
      <c r="E7861">
        <f>'DATA DASH'!E7861</f>
        <v/>
      </c>
      <c r="F7861">
        <f>'DATA DASH'!F7861</f>
        <v/>
      </c>
      <c r="G7861">
        <f>'DATA DASH'!G7861</f>
        <v/>
      </c>
      <c r="H7861">
        <f>'DATA DASH'!H7861</f>
        <v/>
      </c>
      <c r="I7861">
        <f>'DATA DASH'!I7861</f>
        <v/>
      </c>
      <c r="J7861">
        <f>'DATA DASH'!J7861</f>
        <v/>
      </c>
      <c r="K7861">
        <f>'DATA DASH'!K7861</f>
        <v/>
      </c>
      <c r="L7861">
        <f>'DATA DASH'!L7861</f>
        <v/>
      </c>
      <c r="M7861">
        <f>'DATA DASH'!M7861</f>
        <v/>
      </c>
    </row>
    <row r="7862">
      <c r="A7862">
        <f>'DATA DASH'!A7862</f>
        <v/>
      </c>
      <c r="B7862">
        <f>'DATA DASH'!B7862</f>
        <v/>
      </c>
      <c r="C7862">
        <f>'DATA DASH'!C7862</f>
        <v/>
      </c>
      <c r="D7862">
        <f>'DATA DASH'!D7862</f>
        <v/>
      </c>
      <c r="E7862">
        <f>'DATA DASH'!E7862</f>
        <v/>
      </c>
      <c r="F7862">
        <f>'DATA DASH'!F7862</f>
        <v/>
      </c>
      <c r="G7862">
        <f>'DATA DASH'!G7862</f>
        <v/>
      </c>
      <c r="H7862">
        <f>'DATA DASH'!H7862</f>
        <v/>
      </c>
      <c r="I7862">
        <f>'DATA DASH'!I7862</f>
        <v/>
      </c>
      <c r="J7862">
        <f>'DATA DASH'!J7862</f>
        <v/>
      </c>
      <c r="K7862">
        <f>'DATA DASH'!K7862</f>
        <v/>
      </c>
      <c r="L7862">
        <f>'DATA DASH'!L7862</f>
        <v/>
      </c>
      <c r="M7862">
        <f>'DATA DASH'!M7862</f>
        <v/>
      </c>
    </row>
    <row r="7863">
      <c r="A7863">
        <f>'DATA DASH'!A7863</f>
        <v/>
      </c>
      <c r="B7863">
        <f>'DATA DASH'!B7863</f>
        <v/>
      </c>
      <c r="C7863">
        <f>'DATA DASH'!C7863</f>
        <v/>
      </c>
      <c r="D7863">
        <f>'DATA DASH'!D7863</f>
        <v/>
      </c>
      <c r="E7863">
        <f>'DATA DASH'!E7863</f>
        <v/>
      </c>
      <c r="F7863">
        <f>'DATA DASH'!F7863</f>
        <v/>
      </c>
      <c r="G7863">
        <f>'DATA DASH'!G7863</f>
        <v/>
      </c>
      <c r="H7863">
        <f>'DATA DASH'!H7863</f>
        <v/>
      </c>
      <c r="I7863">
        <f>'DATA DASH'!I7863</f>
        <v/>
      </c>
      <c r="J7863">
        <f>'DATA DASH'!J7863</f>
        <v/>
      </c>
      <c r="K7863">
        <f>'DATA DASH'!K7863</f>
        <v/>
      </c>
      <c r="L7863">
        <f>'DATA DASH'!L7863</f>
        <v/>
      </c>
      <c r="M7863">
        <f>'DATA DASH'!M7863</f>
        <v/>
      </c>
    </row>
    <row r="7864">
      <c r="A7864">
        <f>'DATA DASH'!A7864</f>
        <v/>
      </c>
      <c r="B7864">
        <f>'DATA DASH'!B7864</f>
        <v/>
      </c>
      <c r="C7864">
        <f>'DATA DASH'!C7864</f>
        <v/>
      </c>
      <c r="D7864">
        <f>'DATA DASH'!D7864</f>
        <v/>
      </c>
      <c r="E7864">
        <f>'DATA DASH'!E7864</f>
        <v/>
      </c>
      <c r="F7864">
        <f>'DATA DASH'!F7864</f>
        <v/>
      </c>
      <c r="G7864">
        <f>'DATA DASH'!G7864</f>
        <v/>
      </c>
      <c r="H7864">
        <f>'DATA DASH'!H7864</f>
        <v/>
      </c>
      <c r="I7864">
        <f>'DATA DASH'!I7864</f>
        <v/>
      </c>
      <c r="J7864">
        <f>'DATA DASH'!J7864</f>
        <v/>
      </c>
      <c r="K7864">
        <f>'DATA DASH'!K7864</f>
        <v/>
      </c>
      <c r="L7864">
        <f>'DATA DASH'!L7864</f>
        <v/>
      </c>
      <c r="M7864">
        <f>'DATA DASH'!M7864</f>
        <v/>
      </c>
    </row>
    <row r="7865">
      <c r="A7865">
        <f>'DATA DASH'!A7865</f>
        <v/>
      </c>
      <c r="B7865">
        <f>'DATA DASH'!B7865</f>
        <v/>
      </c>
      <c r="C7865">
        <f>'DATA DASH'!C7865</f>
        <v/>
      </c>
      <c r="D7865">
        <f>'DATA DASH'!D7865</f>
        <v/>
      </c>
      <c r="E7865">
        <f>'DATA DASH'!E7865</f>
        <v/>
      </c>
      <c r="F7865">
        <f>'DATA DASH'!F7865</f>
        <v/>
      </c>
      <c r="G7865">
        <f>'DATA DASH'!G7865</f>
        <v/>
      </c>
      <c r="H7865">
        <f>'DATA DASH'!H7865</f>
        <v/>
      </c>
      <c r="I7865">
        <f>'DATA DASH'!I7865</f>
        <v/>
      </c>
      <c r="J7865">
        <f>'DATA DASH'!J7865</f>
        <v/>
      </c>
      <c r="K7865">
        <f>'DATA DASH'!K7865</f>
        <v/>
      </c>
      <c r="L7865">
        <f>'DATA DASH'!L7865</f>
        <v/>
      </c>
      <c r="M7865">
        <f>'DATA DASH'!M7865</f>
        <v/>
      </c>
    </row>
    <row r="7866">
      <c r="A7866">
        <f>'DATA DASH'!A7866</f>
        <v/>
      </c>
      <c r="B7866">
        <f>'DATA DASH'!B7866</f>
        <v/>
      </c>
      <c r="C7866">
        <f>'DATA DASH'!C7866</f>
        <v/>
      </c>
      <c r="D7866">
        <f>'DATA DASH'!D7866</f>
        <v/>
      </c>
      <c r="E7866">
        <f>'DATA DASH'!E7866</f>
        <v/>
      </c>
      <c r="F7866">
        <f>'DATA DASH'!F7866</f>
        <v/>
      </c>
      <c r="G7866">
        <f>'DATA DASH'!G7866</f>
        <v/>
      </c>
      <c r="H7866">
        <f>'DATA DASH'!H7866</f>
        <v/>
      </c>
      <c r="I7866">
        <f>'DATA DASH'!I7866</f>
        <v/>
      </c>
      <c r="J7866">
        <f>'DATA DASH'!J7866</f>
        <v/>
      </c>
      <c r="K7866">
        <f>'DATA DASH'!K7866</f>
        <v/>
      </c>
      <c r="L7866">
        <f>'DATA DASH'!L7866</f>
        <v/>
      </c>
      <c r="M7866">
        <f>'DATA DASH'!M7866</f>
        <v/>
      </c>
    </row>
    <row r="7867">
      <c r="A7867">
        <f>'DATA DASH'!A7867</f>
        <v/>
      </c>
      <c r="B7867">
        <f>'DATA DASH'!B7867</f>
        <v/>
      </c>
      <c r="C7867">
        <f>'DATA DASH'!C7867</f>
        <v/>
      </c>
      <c r="D7867">
        <f>'DATA DASH'!D7867</f>
        <v/>
      </c>
      <c r="E7867">
        <f>'DATA DASH'!E7867</f>
        <v/>
      </c>
      <c r="F7867">
        <f>'DATA DASH'!F7867</f>
        <v/>
      </c>
      <c r="G7867">
        <f>'DATA DASH'!G7867</f>
        <v/>
      </c>
      <c r="H7867">
        <f>'DATA DASH'!H7867</f>
        <v/>
      </c>
      <c r="I7867">
        <f>'DATA DASH'!I7867</f>
        <v/>
      </c>
      <c r="J7867">
        <f>'DATA DASH'!J7867</f>
        <v/>
      </c>
      <c r="K7867">
        <f>'DATA DASH'!K7867</f>
        <v/>
      </c>
      <c r="L7867">
        <f>'DATA DASH'!L7867</f>
        <v/>
      </c>
      <c r="M7867">
        <f>'DATA DASH'!M7867</f>
        <v/>
      </c>
    </row>
    <row r="7868">
      <c r="A7868">
        <f>'DATA DASH'!A7868</f>
        <v/>
      </c>
      <c r="B7868">
        <f>'DATA DASH'!B7868</f>
        <v/>
      </c>
      <c r="C7868">
        <f>'DATA DASH'!C7868</f>
        <v/>
      </c>
      <c r="D7868">
        <f>'DATA DASH'!D7868</f>
        <v/>
      </c>
      <c r="E7868">
        <f>'DATA DASH'!E7868</f>
        <v/>
      </c>
      <c r="F7868">
        <f>'DATA DASH'!F7868</f>
        <v/>
      </c>
      <c r="G7868">
        <f>'DATA DASH'!G7868</f>
        <v/>
      </c>
      <c r="H7868">
        <f>'DATA DASH'!H7868</f>
        <v/>
      </c>
      <c r="I7868">
        <f>'DATA DASH'!I7868</f>
        <v/>
      </c>
      <c r="J7868">
        <f>'DATA DASH'!J7868</f>
        <v/>
      </c>
      <c r="K7868">
        <f>'DATA DASH'!K7868</f>
        <v/>
      </c>
      <c r="L7868">
        <f>'DATA DASH'!L7868</f>
        <v/>
      </c>
      <c r="M7868">
        <f>'DATA DASH'!M7868</f>
        <v/>
      </c>
    </row>
    <row r="7869">
      <c r="A7869">
        <f>'DATA DASH'!A7869</f>
        <v/>
      </c>
      <c r="B7869">
        <f>'DATA DASH'!B7869</f>
        <v/>
      </c>
      <c r="C7869">
        <f>'DATA DASH'!C7869</f>
        <v/>
      </c>
      <c r="D7869">
        <f>'DATA DASH'!D7869</f>
        <v/>
      </c>
      <c r="E7869">
        <f>'DATA DASH'!E7869</f>
        <v/>
      </c>
      <c r="F7869">
        <f>'DATA DASH'!F7869</f>
        <v/>
      </c>
      <c r="G7869">
        <f>'DATA DASH'!G7869</f>
        <v/>
      </c>
      <c r="H7869">
        <f>'DATA DASH'!H7869</f>
        <v/>
      </c>
      <c r="I7869">
        <f>'DATA DASH'!I7869</f>
        <v/>
      </c>
      <c r="J7869">
        <f>'DATA DASH'!J7869</f>
        <v/>
      </c>
      <c r="K7869">
        <f>'DATA DASH'!K7869</f>
        <v/>
      </c>
      <c r="L7869">
        <f>'DATA DASH'!L7869</f>
        <v/>
      </c>
      <c r="M7869">
        <f>'DATA DASH'!M7869</f>
        <v/>
      </c>
    </row>
    <row r="7870">
      <c r="A7870">
        <f>'DATA DASH'!A7870</f>
        <v/>
      </c>
      <c r="B7870">
        <f>'DATA DASH'!B7870</f>
        <v/>
      </c>
      <c r="C7870">
        <f>'DATA DASH'!C7870</f>
        <v/>
      </c>
      <c r="D7870">
        <f>'DATA DASH'!D7870</f>
        <v/>
      </c>
      <c r="E7870">
        <f>'DATA DASH'!E7870</f>
        <v/>
      </c>
      <c r="F7870">
        <f>'DATA DASH'!F7870</f>
        <v/>
      </c>
      <c r="G7870">
        <f>'DATA DASH'!G7870</f>
        <v/>
      </c>
      <c r="H7870">
        <f>'DATA DASH'!H7870</f>
        <v/>
      </c>
      <c r="I7870">
        <f>'DATA DASH'!I7870</f>
        <v/>
      </c>
      <c r="J7870">
        <f>'DATA DASH'!J7870</f>
        <v/>
      </c>
      <c r="K7870">
        <f>'DATA DASH'!K7870</f>
        <v/>
      </c>
      <c r="L7870">
        <f>'DATA DASH'!L7870</f>
        <v/>
      </c>
      <c r="M7870">
        <f>'DATA DASH'!M7870</f>
        <v/>
      </c>
    </row>
    <row r="7871">
      <c r="A7871">
        <f>'DATA DASH'!A7871</f>
        <v/>
      </c>
      <c r="B7871">
        <f>'DATA DASH'!B7871</f>
        <v/>
      </c>
      <c r="C7871">
        <f>'DATA DASH'!C7871</f>
        <v/>
      </c>
      <c r="D7871">
        <f>'DATA DASH'!D7871</f>
        <v/>
      </c>
      <c r="E7871">
        <f>'DATA DASH'!E7871</f>
        <v/>
      </c>
      <c r="F7871">
        <f>'DATA DASH'!F7871</f>
        <v/>
      </c>
      <c r="G7871">
        <f>'DATA DASH'!G7871</f>
        <v/>
      </c>
      <c r="H7871">
        <f>'DATA DASH'!H7871</f>
        <v/>
      </c>
      <c r="I7871">
        <f>'DATA DASH'!I7871</f>
        <v/>
      </c>
      <c r="J7871">
        <f>'DATA DASH'!J7871</f>
        <v/>
      </c>
      <c r="K7871">
        <f>'DATA DASH'!K7871</f>
        <v/>
      </c>
      <c r="L7871">
        <f>'DATA DASH'!L7871</f>
        <v/>
      </c>
      <c r="M7871">
        <f>'DATA DASH'!M7871</f>
        <v/>
      </c>
    </row>
    <row r="7872">
      <c r="A7872">
        <f>'DATA DASH'!A7872</f>
        <v/>
      </c>
      <c r="B7872">
        <f>'DATA DASH'!B7872</f>
        <v/>
      </c>
      <c r="C7872">
        <f>'DATA DASH'!C7872</f>
        <v/>
      </c>
      <c r="D7872">
        <f>'DATA DASH'!D7872</f>
        <v/>
      </c>
      <c r="E7872">
        <f>'DATA DASH'!E7872</f>
        <v/>
      </c>
      <c r="F7872">
        <f>'DATA DASH'!F7872</f>
        <v/>
      </c>
      <c r="G7872">
        <f>'DATA DASH'!G7872</f>
        <v/>
      </c>
      <c r="H7872">
        <f>'DATA DASH'!H7872</f>
        <v/>
      </c>
      <c r="I7872">
        <f>'DATA DASH'!I7872</f>
        <v/>
      </c>
      <c r="J7872">
        <f>'DATA DASH'!J7872</f>
        <v/>
      </c>
      <c r="K7872">
        <f>'DATA DASH'!K7872</f>
        <v/>
      </c>
      <c r="L7872">
        <f>'DATA DASH'!L7872</f>
        <v/>
      </c>
      <c r="M7872">
        <f>'DATA DASH'!M7872</f>
        <v/>
      </c>
    </row>
    <row r="7873">
      <c r="A7873">
        <f>'DATA DASH'!A7873</f>
        <v/>
      </c>
      <c r="B7873">
        <f>'DATA DASH'!B7873</f>
        <v/>
      </c>
      <c r="C7873">
        <f>'DATA DASH'!C7873</f>
        <v/>
      </c>
      <c r="D7873">
        <f>'DATA DASH'!D7873</f>
        <v/>
      </c>
      <c r="E7873">
        <f>'DATA DASH'!E7873</f>
        <v/>
      </c>
      <c r="F7873">
        <f>'DATA DASH'!F7873</f>
        <v/>
      </c>
      <c r="G7873">
        <f>'DATA DASH'!G7873</f>
        <v/>
      </c>
      <c r="H7873">
        <f>'DATA DASH'!H7873</f>
        <v/>
      </c>
      <c r="I7873">
        <f>'DATA DASH'!I7873</f>
        <v/>
      </c>
      <c r="J7873">
        <f>'DATA DASH'!J7873</f>
        <v/>
      </c>
      <c r="K7873">
        <f>'DATA DASH'!K7873</f>
        <v/>
      </c>
      <c r="L7873">
        <f>'DATA DASH'!L7873</f>
        <v/>
      </c>
      <c r="M7873">
        <f>'DATA DASH'!M7873</f>
        <v/>
      </c>
    </row>
    <row r="7874">
      <c r="A7874">
        <f>'DATA DASH'!A7874</f>
        <v/>
      </c>
      <c r="B7874">
        <f>'DATA DASH'!B7874</f>
        <v/>
      </c>
      <c r="C7874">
        <f>'DATA DASH'!C7874</f>
        <v/>
      </c>
      <c r="D7874">
        <f>'DATA DASH'!D7874</f>
        <v/>
      </c>
      <c r="E7874">
        <f>'DATA DASH'!E7874</f>
        <v/>
      </c>
      <c r="F7874">
        <f>'DATA DASH'!F7874</f>
        <v/>
      </c>
      <c r="G7874">
        <f>'DATA DASH'!G7874</f>
        <v/>
      </c>
      <c r="H7874">
        <f>'DATA DASH'!H7874</f>
        <v/>
      </c>
      <c r="I7874">
        <f>'DATA DASH'!I7874</f>
        <v/>
      </c>
      <c r="J7874">
        <f>'DATA DASH'!J7874</f>
        <v/>
      </c>
      <c r="K7874">
        <f>'DATA DASH'!K7874</f>
        <v/>
      </c>
      <c r="L7874">
        <f>'DATA DASH'!L7874</f>
        <v/>
      </c>
      <c r="M7874">
        <f>'DATA DASH'!M7874</f>
        <v/>
      </c>
    </row>
    <row r="7875">
      <c r="A7875">
        <f>'DATA DASH'!A7875</f>
        <v/>
      </c>
      <c r="B7875">
        <f>'DATA DASH'!B7875</f>
        <v/>
      </c>
      <c r="C7875">
        <f>'DATA DASH'!C7875</f>
        <v/>
      </c>
      <c r="D7875">
        <f>'DATA DASH'!D7875</f>
        <v/>
      </c>
      <c r="E7875">
        <f>'DATA DASH'!E7875</f>
        <v/>
      </c>
      <c r="F7875">
        <f>'DATA DASH'!F7875</f>
        <v/>
      </c>
      <c r="G7875">
        <f>'DATA DASH'!G7875</f>
        <v/>
      </c>
      <c r="H7875">
        <f>'DATA DASH'!H7875</f>
        <v/>
      </c>
      <c r="I7875">
        <f>'DATA DASH'!I7875</f>
        <v/>
      </c>
      <c r="J7875">
        <f>'DATA DASH'!J7875</f>
        <v/>
      </c>
      <c r="K7875">
        <f>'DATA DASH'!K7875</f>
        <v/>
      </c>
      <c r="L7875">
        <f>'DATA DASH'!L7875</f>
        <v/>
      </c>
      <c r="M7875">
        <f>'DATA DASH'!M7875</f>
        <v/>
      </c>
    </row>
    <row r="7876">
      <c r="A7876">
        <f>'DATA DASH'!A7876</f>
        <v/>
      </c>
      <c r="B7876">
        <f>'DATA DASH'!B7876</f>
        <v/>
      </c>
      <c r="C7876">
        <f>'DATA DASH'!C7876</f>
        <v/>
      </c>
      <c r="D7876">
        <f>'DATA DASH'!D7876</f>
        <v/>
      </c>
      <c r="E7876">
        <f>'DATA DASH'!E7876</f>
        <v/>
      </c>
      <c r="F7876">
        <f>'DATA DASH'!F7876</f>
        <v/>
      </c>
      <c r="G7876">
        <f>'DATA DASH'!G7876</f>
        <v/>
      </c>
      <c r="H7876">
        <f>'DATA DASH'!H7876</f>
        <v/>
      </c>
      <c r="I7876">
        <f>'DATA DASH'!I7876</f>
        <v/>
      </c>
      <c r="J7876">
        <f>'DATA DASH'!J7876</f>
        <v/>
      </c>
      <c r="K7876">
        <f>'DATA DASH'!K7876</f>
        <v/>
      </c>
      <c r="L7876">
        <f>'DATA DASH'!L7876</f>
        <v/>
      </c>
      <c r="M7876">
        <f>'DATA DASH'!M7876</f>
        <v/>
      </c>
    </row>
    <row r="7877">
      <c r="A7877">
        <f>'DATA DASH'!A7877</f>
        <v/>
      </c>
      <c r="B7877">
        <f>'DATA DASH'!B7877</f>
        <v/>
      </c>
      <c r="C7877">
        <f>'DATA DASH'!C7877</f>
        <v/>
      </c>
      <c r="D7877">
        <f>'DATA DASH'!D7877</f>
        <v/>
      </c>
      <c r="E7877">
        <f>'DATA DASH'!E7877</f>
        <v/>
      </c>
      <c r="F7877">
        <f>'DATA DASH'!F7877</f>
        <v/>
      </c>
      <c r="G7877">
        <f>'DATA DASH'!G7877</f>
        <v/>
      </c>
      <c r="H7877">
        <f>'DATA DASH'!H7877</f>
        <v/>
      </c>
      <c r="I7877">
        <f>'DATA DASH'!I7877</f>
        <v/>
      </c>
      <c r="J7877">
        <f>'DATA DASH'!J7877</f>
        <v/>
      </c>
      <c r="K7877">
        <f>'DATA DASH'!K7877</f>
        <v/>
      </c>
      <c r="L7877">
        <f>'DATA DASH'!L7877</f>
        <v/>
      </c>
      <c r="M7877">
        <f>'DATA DASH'!M7877</f>
        <v/>
      </c>
    </row>
    <row r="7878">
      <c r="A7878">
        <f>'DATA DASH'!A7878</f>
        <v/>
      </c>
      <c r="B7878">
        <f>'DATA DASH'!B7878</f>
        <v/>
      </c>
      <c r="C7878">
        <f>'DATA DASH'!C7878</f>
        <v/>
      </c>
      <c r="D7878">
        <f>'DATA DASH'!D7878</f>
        <v/>
      </c>
      <c r="E7878">
        <f>'DATA DASH'!E7878</f>
        <v/>
      </c>
      <c r="F7878">
        <f>'DATA DASH'!F7878</f>
        <v/>
      </c>
      <c r="G7878">
        <f>'DATA DASH'!G7878</f>
        <v/>
      </c>
      <c r="H7878">
        <f>'DATA DASH'!H7878</f>
        <v/>
      </c>
      <c r="I7878">
        <f>'DATA DASH'!I7878</f>
        <v/>
      </c>
      <c r="J7878">
        <f>'DATA DASH'!J7878</f>
        <v/>
      </c>
      <c r="K7878">
        <f>'DATA DASH'!K7878</f>
        <v/>
      </c>
      <c r="L7878">
        <f>'DATA DASH'!L7878</f>
        <v/>
      </c>
      <c r="M7878">
        <f>'DATA DASH'!M7878</f>
        <v/>
      </c>
    </row>
    <row r="7879">
      <c r="A7879">
        <f>'DATA DASH'!A7879</f>
        <v/>
      </c>
      <c r="B7879">
        <f>'DATA DASH'!B7879</f>
        <v/>
      </c>
      <c r="C7879">
        <f>'DATA DASH'!C7879</f>
        <v/>
      </c>
      <c r="D7879">
        <f>'DATA DASH'!D7879</f>
        <v/>
      </c>
      <c r="E7879">
        <f>'DATA DASH'!E7879</f>
        <v/>
      </c>
      <c r="F7879">
        <f>'DATA DASH'!F7879</f>
        <v/>
      </c>
      <c r="G7879">
        <f>'DATA DASH'!G7879</f>
        <v/>
      </c>
      <c r="H7879">
        <f>'DATA DASH'!H7879</f>
        <v/>
      </c>
      <c r="I7879">
        <f>'DATA DASH'!I7879</f>
        <v/>
      </c>
      <c r="J7879">
        <f>'DATA DASH'!J7879</f>
        <v/>
      </c>
      <c r="K7879">
        <f>'DATA DASH'!K7879</f>
        <v/>
      </c>
      <c r="L7879">
        <f>'DATA DASH'!L7879</f>
        <v/>
      </c>
      <c r="M7879">
        <f>'DATA DASH'!M7879</f>
        <v/>
      </c>
    </row>
    <row r="7880">
      <c r="A7880">
        <f>'DATA DASH'!A7880</f>
        <v/>
      </c>
      <c r="B7880">
        <f>'DATA DASH'!B7880</f>
        <v/>
      </c>
      <c r="C7880">
        <f>'DATA DASH'!C7880</f>
        <v/>
      </c>
      <c r="D7880">
        <f>'DATA DASH'!D7880</f>
        <v/>
      </c>
      <c r="E7880">
        <f>'DATA DASH'!E7880</f>
        <v/>
      </c>
      <c r="F7880">
        <f>'DATA DASH'!F7880</f>
        <v/>
      </c>
      <c r="G7880">
        <f>'DATA DASH'!G7880</f>
        <v/>
      </c>
      <c r="H7880">
        <f>'DATA DASH'!H7880</f>
        <v/>
      </c>
      <c r="I7880">
        <f>'DATA DASH'!I7880</f>
        <v/>
      </c>
      <c r="J7880">
        <f>'DATA DASH'!J7880</f>
        <v/>
      </c>
      <c r="K7880">
        <f>'DATA DASH'!K7880</f>
        <v/>
      </c>
      <c r="L7880">
        <f>'DATA DASH'!L7880</f>
        <v/>
      </c>
      <c r="M7880">
        <f>'DATA DASH'!M7880</f>
        <v/>
      </c>
    </row>
    <row r="7881">
      <c r="A7881">
        <f>'DATA DASH'!A7881</f>
        <v/>
      </c>
      <c r="B7881">
        <f>'DATA DASH'!B7881</f>
        <v/>
      </c>
      <c r="C7881">
        <f>'DATA DASH'!C7881</f>
        <v/>
      </c>
      <c r="D7881">
        <f>'DATA DASH'!D7881</f>
        <v/>
      </c>
      <c r="E7881">
        <f>'DATA DASH'!E7881</f>
        <v/>
      </c>
      <c r="F7881">
        <f>'DATA DASH'!F7881</f>
        <v/>
      </c>
      <c r="G7881">
        <f>'DATA DASH'!G7881</f>
        <v/>
      </c>
      <c r="H7881">
        <f>'DATA DASH'!H7881</f>
        <v/>
      </c>
      <c r="I7881">
        <f>'DATA DASH'!I7881</f>
        <v/>
      </c>
      <c r="J7881">
        <f>'DATA DASH'!J7881</f>
        <v/>
      </c>
      <c r="K7881">
        <f>'DATA DASH'!K7881</f>
        <v/>
      </c>
      <c r="L7881">
        <f>'DATA DASH'!L7881</f>
        <v/>
      </c>
      <c r="M7881">
        <f>'DATA DASH'!M7881</f>
        <v/>
      </c>
    </row>
    <row r="7882">
      <c r="A7882">
        <f>'DATA DASH'!A7882</f>
        <v/>
      </c>
      <c r="B7882">
        <f>'DATA DASH'!B7882</f>
        <v/>
      </c>
      <c r="C7882">
        <f>'DATA DASH'!C7882</f>
        <v/>
      </c>
      <c r="D7882">
        <f>'DATA DASH'!D7882</f>
        <v/>
      </c>
      <c r="E7882">
        <f>'DATA DASH'!E7882</f>
        <v/>
      </c>
      <c r="F7882">
        <f>'DATA DASH'!F7882</f>
        <v/>
      </c>
      <c r="G7882">
        <f>'DATA DASH'!G7882</f>
        <v/>
      </c>
      <c r="H7882">
        <f>'DATA DASH'!H7882</f>
        <v/>
      </c>
      <c r="I7882">
        <f>'DATA DASH'!I7882</f>
        <v/>
      </c>
      <c r="J7882">
        <f>'DATA DASH'!J7882</f>
        <v/>
      </c>
      <c r="K7882">
        <f>'DATA DASH'!K7882</f>
        <v/>
      </c>
      <c r="L7882">
        <f>'DATA DASH'!L7882</f>
        <v/>
      </c>
      <c r="M7882">
        <f>'DATA DASH'!M7882</f>
        <v/>
      </c>
    </row>
    <row r="7883">
      <c r="A7883">
        <f>'DATA DASH'!A7883</f>
        <v/>
      </c>
      <c r="B7883">
        <f>'DATA DASH'!B7883</f>
        <v/>
      </c>
      <c r="C7883">
        <f>'DATA DASH'!C7883</f>
        <v/>
      </c>
      <c r="D7883">
        <f>'DATA DASH'!D7883</f>
        <v/>
      </c>
      <c r="E7883">
        <f>'DATA DASH'!E7883</f>
        <v/>
      </c>
      <c r="F7883">
        <f>'DATA DASH'!F7883</f>
        <v/>
      </c>
      <c r="G7883">
        <f>'DATA DASH'!G7883</f>
        <v/>
      </c>
      <c r="H7883">
        <f>'DATA DASH'!H7883</f>
        <v/>
      </c>
      <c r="I7883">
        <f>'DATA DASH'!I7883</f>
        <v/>
      </c>
      <c r="J7883">
        <f>'DATA DASH'!J7883</f>
        <v/>
      </c>
      <c r="K7883">
        <f>'DATA DASH'!K7883</f>
        <v/>
      </c>
      <c r="L7883">
        <f>'DATA DASH'!L7883</f>
        <v/>
      </c>
      <c r="M7883">
        <f>'DATA DASH'!M7883</f>
        <v/>
      </c>
    </row>
    <row r="7884">
      <c r="A7884">
        <f>'DATA DASH'!A7884</f>
        <v/>
      </c>
      <c r="B7884">
        <f>'DATA DASH'!B7884</f>
        <v/>
      </c>
      <c r="C7884">
        <f>'DATA DASH'!C7884</f>
        <v/>
      </c>
      <c r="D7884">
        <f>'DATA DASH'!D7884</f>
        <v/>
      </c>
      <c r="E7884">
        <f>'DATA DASH'!E7884</f>
        <v/>
      </c>
      <c r="F7884">
        <f>'DATA DASH'!F7884</f>
        <v/>
      </c>
      <c r="G7884">
        <f>'DATA DASH'!G7884</f>
        <v/>
      </c>
      <c r="H7884">
        <f>'DATA DASH'!H7884</f>
        <v/>
      </c>
      <c r="I7884">
        <f>'DATA DASH'!I7884</f>
        <v/>
      </c>
      <c r="J7884">
        <f>'DATA DASH'!J7884</f>
        <v/>
      </c>
      <c r="K7884">
        <f>'DATA DASH'!K7884</f>
        <v/>
      </c>
      <c r="L7884">
        <f>'DATA DASH'!L7884</f>
        <v/>
      </c>
      <c r="M7884">
        <f>'DATA DASH'!M7884</f>
        <v/>
      </c>
    </row>
    <row r="7885">
      <c r="A7885">
        <f>'DATA DASH'!A7885</f>
        <v/>
      </c>
      <c r="B7885">
        <f>'DATA DASH'!B7885</f>
        <v/>
      </c>
      <c r="C7885">
        <f>'DATA DASH'!C7885</f>
        <v/>
      </c>
      <c r="D7885">
        <f>'DATA DASH'!D7885</f>
        <v/>
      </c>
      <c r="E7885">
        <f>'DATA DASH'!E7885</f>
        <v/>
      </c>
      <c r="F7885">
        <f>'DATA DASH'!F7885</f>
        <v/>
      </c>
      <c r="G7885">
        <f>'DATA DASH'!G7885</f>
        <v/>
      </c>
      <c r="H7885">
        <f>'DATA DASH'!H7885</f>
        <v/>
      </c>
      <c r="I7885">
        <f>'DATA DASH'!I7885</f>
        <v/>
      </c>
      <c r="J7885">
        <f>'DATA DASH'!J7885</f>
        <v/>
      </c>
      <c r="K7885">
        <f>'DATA DASH'!K7885</f>
        <v/>
      </c>
      <c r="L7885">
        <f>'DATA DASH'!L7885</f>
        <v/>
      </c>
      <c r="M7885">
        <f>'DATA DASH'!M7885</f>
        <v/>
      </c>
    </row>
    <row r="7886">
      <c r="A7886">
        <f>'DATA DASH'!A7886</f>
        <v/>
      </c>
      <c r="B7886">
        <f>'DATA DASH'!B7886</f>
        <v/>
      </c>
      <c r="C7886">
        <f>'DATA DASH'!C7886</f>
        <v/>
      </c>
      <c r="D7886">
        <f>'DATA DASH'!D7886</f>
        <v/>
      </c>
      <c r="E7886">
        <f>'DATA DASH'!E7886</f>
        <v/>
      </c>
      <c r="F7886">
        <f>'DATA DASH'!F7886</f>
        <v/>
      </c>
      <c r="G7886">
        <f>'DATA DASH'!G7886</f>
        <v/>
      </c>
      <c r="H7886">
        <f>'DATA DASH'!H7886</f>
        <v/>
      </c>
      <c r="I7886">
        <f>'DATA DASH'!I7886</f>
        <v/>
      </c>
      <c r="J7886">
        <f>'DATA DASH'!J7886</f>
        <v/>
      </c>
      <c r="K7886">
        <f>'DATA DASH'!K7886</f>
        <v/>
      </c>
      <c r="L7886">
        <f>'DATA DASH'!L7886</f>
        <v/>
      </c>
      <c r="M7886">
        <f>'DATA DASH'!M7886</f>
        <v/>
      </c>
    </row>
    <row r="7887">
      <c r="A7887">
        <f>'DATA DASH'!A7887</f>
        <v/>
      </c>
      <c r="B7887">
        <f>'DATA DASH'!B7887</f>
        <v/>
      </c>
      <c r="C7887">
        <f>'DATA DASH'!C7887</f>
        <v/>
      </c>
      <c r="D7887">
        <f>'DATA DASH'!D7887</f>
        <v/>
      </c>
      <c r="E7887">
        <f>'DATA DASH'!E7887</f>
        <v/>
      </c>
      <c r="F7887">
        <f>'DATA DASH'!F7887</f>
        <v/>
      </c>
      <c r="G7887">
        <f>'DATA DASH'!G7887</f>
        <v/>
      </c>
      <c r="H7887">
        <f>'DATA DASH'!H7887</f>
        <v/>
      </c>
      <c r="I7887">
        <f>'DATA DASH'!I7887</f>
        <v/>
      </c>
      <c r="J7887">
        <f>'DATA DASH'!J7887</f>
        <v/>
      </c>
      <c r="K7887">
        <f>'DATA DASH'!K7887</f>
        <v/>
      </c>
      <c r="L7887">
        <f>'DATA DASH'!L7887</f>
        <v/>
      </c>
      <c r="M7887">
        <f>'DATA DASH'!M7887</f>
        <v/>
      </c>
    </row>
    <row r="7888">
      <c r="A7888">
        <f>'DATA DASH'!A7888</f>
        <v/>
      </c>
      <c r="B7888">
        <f>'DATA DASH'!B7888</f>
        <v/>
      </c>
      <c r="C7888">
        <f>'DATA DASH'!C7888</f>
        <v/>
      </c>
      <c r="D7888">
        <f>'DATA DASH'!D7888</f>
        <v/>
      </c>
      <c r="E7888">
        <f>'DATA DASH'!E7888</f>
        <v/>
      </c>
      <c r="F7888">
        <f>'DATA DASH'!F7888</f>
        <v/>
      </c>
      <c r="G7888">
        <f>'DATA DASH'!G7888</f>
        <v/>
      </c>
      <c r="H7888">
        <f>'DATA DASH'!H7888</f>
        <v/>
      </c>
      <c r="I7888">
        <f>'DATA DASH'!I7888</f>
        <v/>
      </c>
      <c r="J7888">
        <f>'DATA DASH'!J7888</f>
        <v/>
      </c>
      <c r="K7888">
        <f>'DATA DASH'!K7888</f>
        <v/>
      </c>
      <c r="L7888">
        <f>'DATA DASH'!L7888</f>
        <v/>
      </c>
      <c r="M7888">
        <f>'DATA DASH'!M7888</f>
        <v/>
      </c>
    </row>
    <row r="7889">
      <c r="A7889">
        <f>'DATA DASH'!A7889</f>
        <v/>
      </c>
      <c r="B7889">
        <f>'DATA DASH'!B7889</f>
        <v/>
      </c>
      <c r="C7889">
        <f>'DATA DASH'!C7889</f>
        <v/>
      </c>
      <c r="D7889">
        <f>'DATA DASH'!D7889</f>
        <v/>
      </c>
      <c r="E7889">
        <f>'DATA DASH'!E7889</f>
        <v/>
      </c>
      <c r="F7889">
        <f>'DATA DASH'!F7889</f>
        <v/>
      </c>
      <c r="G7889">
        <f>'DATA DASH'!G7889</f>
        <v/>
      </c>
      <c r="H7889">
        <f>'DATA DASH'!H7889</f>
        <v/>
      </c>
      <c r="I7889">
        <f>'DATA DASH'!I7889</f>
        <v/>
      </c>
      <c r="J7889">
        <f>'DATA DASH'!J7889</f>
        <v/>
      </c>
      <c r="K7889">
        <f>'DATA DASH'!K7889</f>
        <v/>
      </c>
      <c r="L7889">
        <f>'DATA DASH'!L7889</f>
        <v/>
      </c>
      <c r="M7889">
        <f>'DATA DASH'!M7889</f>
        <v/>
      </c>
    </row>
    <row r="7890">
      <c r="A7890">
        <f>'DATA DASH'!A7890</f>
        <v/>
      </c>
      <c r="B7890">
        <f>'DATA DASH'!B7890</f>
        <v/>
      </c>
      <c r="C7890">
        <f>'DATA DASH'!C7890</f>
        <v/>
      </c>
      <c r="D7890">
        <f>'DATA DASH'!D7890</f>
        <v/>
      </c>
      <c r="E7890">
        <f>'DATA DASH'!E7890</f>
        <v/>
      </c>
      <c r="F7890">
        <f>'DATA DASH'!F7890</f>
        <v/>
      </c>
      <c r="G7890">
        <f>'DATA DASH'!G7890</f>
        <v/>
      </c>
      <c r="H7890">
        <f>'DATA DASH'!H7890</f>
        <v/>
      </c>
      <c r="I7890">
        <f>'DATA DASH'!I7890</f>
        <v/>
      </c>
      <c r="J7890">
        <f>'DATA DASH'!J7890</f>
        <v/>
      </c>
      <c r="K7890">
        <f>'DATA DASH'!K7890</f>
        <v/>
      </c>
      <c r="L7890">
        <f>'DATA DASH'!L7890</f>
        <v/>
      </c>
      <c r="M7890">
        <f>'DATA DASH'!M7890</f>
        <v/>
      </c>
    </row>
    <row r="7891">
      <c r="A7891">
        <f>'DATA DASH'!A7891</f>
        <v/>
      </c>
      <c r="B7891">
        <f>'DATA DASH'!B7891</f>
        <v/>
      </c>
      <c r="C7891">
        <f>'DATA DASH'!C7891</f>
        <v/>
      </c>
      <c r="D7891">
        <f>'DATA DASH'!D7891</f>
        <v/>
      </c>
      <c r="E7891">
        <f>'DATA DASH'!E7891</f>
        <v/>
      </c>
      <c r="F7891">
        <f>'DATA DASH'!F7891</f>
        <v/>
      </c>
      <c r="G7891">
        <f>'DATA DASH'!G7891</f>
        <v/>
      </c>
      <c r="H7891">
        <f>'DATA DASH'!H7891</f>
        <v/>
      </c>
      <c r="I7891">
        <f>'DATA DASH'!I7891</f>
        <v/>
      </c>
      <c r="J7891">
        <f>'DATA DASH'!J7891</f>
        <v/>
      </c>
      <c r="K7891">
        <f>'DATA DASH'!K7891</f>
        <v/>
      </c>
      <c r="L7891">
        <f>'DATA DASH'!L7891</f>
        <v/>
      </c>
      <c r="M7891">
        <f>'DATA DASH'!M7891</f>
        <v/>
      </c>
    </row>
    <row r="7892">
      <c r="A7892">
        <f>'DATA DASH'!A7892</f>
        <v/>
      </c>
      <c r="B7892">
        <f>'DATA DASH'!B7892</f>
        <v/>
      </c>
      <c r="C7892">
        <f>'DATA DASH'!C7892</f>
        <v/>
      </c>
      <c r="D7892">
        <f>'DATA DASH'!D7892</f>
        <v/>
      </c>
      <c r="E7892">
        <f>'DATA DASH'!E7892</f>
        <v/>
      </c>
      <c r="F7892">
        <f>'DATA DASH'!F7892</f>
        <v/>
      </c>
      <c r="G7892">
        <f>'DATA DASH'!G7892</f>
        <v/>
      </c>
      <c r="H7892">
        <f>'DATA DASH'!H7892</f>
        <v/>
      </c>
      <c r="I7892">
        <f>'DATA DASH'!I7892</f>
        <v/>
      </c>
      <c r="J7892">
        <f>'DATA DASH'!J7892</f>
        <v/>
      </c>
      <c r="K7892">
        <f>'DATA DASH'!K7892</f>
        <v/>
      </c>
      <c r="L7892">
        <f>'DATA DASH'!L7892</f>
        <v/>
      </c>
      <c r="M7892">
        <f>'DATA DASH'!M7892</f>
        <v/>
      </c>
    </row>
    <row r="7893">
      <c r="A7893">
        <f>'DATA DASH'!A7893</f>
        <v/>
      </c>
      <c r="B7893">
        <f>'DATA DASH'!B7893</f>
        <v/>
      </c>
      <c r="C7893">
        <f>'DATA DASH'!C7893</f>
        <v/>
      </c>
      <c r="D7893">
        <f>'DATA DASH'!D7893</f>
        <v/>
      </c>
      <c r="E7893">
        <f>'DATA DASH'!E7893</f>
        <v/>
      </c>
      <c r="F7893">
        <f>'DATA DASH'!F7893</f>
        <v/>
      </c>
      <c r="G7893">
        <f>'DATA DASH'!G7893</f>
        <v/>
      </c>
      <c r="H7893">
        <f>'DATA DASH'!H7893</f>
        <v/>
      </c>
      <c r="I7893">
        <f>'DATA DASH'!I7893</f>
        <v/>
      </c>
      <c r="J7893">
        <f>'DATA DASH'!J7893</f>
        <v/>
      </c>
      <c r="K7893">
        <f>'DATA DASH'!K7893</f>
        <v/>
      </c>
      <c r="L7893">
        <f>'DATA DASH'!L7893</f>
        <v/>
      </c>
      <c r="M7893">
        <f>'DATA DASH'!M7893</f>
        <v/>
      </c>
    </row>
    <row r="7894">
      <c r="A7894">
        <f>'DATA DASH'!A7894</f>
        <v/>
      </c>
      <c r="B7894">
        <f>'DATA DASH'!B7894</f>
        <v/>
      </c>
      <c r="C7894">
        <f>'DATA DASH'!C7894</f>
        <v/>
      </c>
      <c r="D7894">
        <f>'DATA DASH'!D7894</f>
        <v/>
      </c>
      <c r="E7894">
        <f>'DATA DASH'!E7894</f>
        <v/>
      </c>
      <c r="F7894">
        <f>'DATA DASH'!F7894</f>
        <v/>
      </c>
      <c r="G7894">
        <f>'DATA DASH'!G7894</f>
        <v/>
      </c>
      <c r="H7894">
        <f>'DATA DASH'!H7894</f>
        <v/>
      </c>
      <c r="I7894">
        <f>'DATA DASH'!I7894</f>
        <v/>
      </c>
      <c r="J7894">
        <f>'DATA DASH'!J7894</f>
        <v/>
      </c>
      <c r="K7894">
        <f>'DATA DASH'!K7894</f>
        <v/>
      </c>
      <c r="L7894">
        <f>'DATA DASH'!L7894</f>
        <v/>
      </c>
      <c r="M7894">
        <f>'DATA DASH'!M7894</f>
        <v/>
      </c>
    </row>
    <row r="7895">
      <c r="A7895">
        <f>'DATA DASH'!A7895</f>
        <v/>
      </c>
      <c r="B7895">
        <f>'DATA DASH'!B7895</f>
        <v/>
      </c>
      <c r="C7895">
        <f>'DATA DASH'!C7895</f>
        <v/>
      </c>
      <c r="D7895">
        <f>'DATA DASH'!D7895</f>
        <v/>
      </c>
      <c r="E7895">
        <f>'DATA DASH'!E7895</f>
        <v/>
      </c>
      <c r="F7895">
        <f>'DATA DASH'!F7895</f>
        <v/>
      </c>
      <c r="G7895">
        <f>'DATA DASH'!G7895</f>
        <v/>
      </c>
      <c r="H7895">
        <f>'DATA DASH'!H7895</f>
        <v/>
      </c>
      <c r="I7895">
        <f>'DATA DASH'!I7895</f>
        <v/>
      </c>
      <c r="J7895">
        <f>'DATA DASH'!J7895</f>
        <v/>
      </c>
      <c r="K7895">
        <f>'DATA DASH'!K7895</f>
        <v/>
      </c>
      <c r="L7895">
        <f>'DATA DASH'!L7895</f>
        <v/>
      </c>
      <c r="M7895">
        <f>'DATA DASH'!M7895</f>
        <v/>
      </c>
    </row>
    <row r="7896">
      <c r="A7896">
        <f>'DATA DASH'!A7896</f>
        <v/>
      </c>
      <c r="B7896">
        <f>'DATA DASH'!B7896</f>
        <v/>
      </c>
      <c r="C7896">
        <f>'DATA DASH'!C7896</f>
        <v/>
      </c>
      <c r="D7896">
        <f>'DATA DASH'!D7896</f>
        <v/>
      </c>
      <c r="E7896">
        <f>'DATA DASH'!E7896</f>
        <v/>
      </c>
      <c r="F7896">
        <f>'DATA DASH'!F7896</f>
        <v/>
      </c>
      <c r="G7896">
        <f>'DATA DASH'!G7896</f>
        <v/>
      </c>
      <c r="H7896">
        <f>'DATA DASH'!H7896</f>
        <v/>
      </c>
      <c r="I7896">
        <f>'DATA DASH'!I7896</f>
        <v/>
      </c>
      <c r="J7896">
        <f>'DATA DASH'!J7896</f>
        <v/>
      </c>
      <c r="K7896">
        <f>'DATA DASH'!K7896</f>
        <v/>
      </c>
      <c r="L7896">
        <f>'DATA DASH'!L7896</f>
        <v/>
      </c>
      <c r="M7896">
        <f>'DATA DASH'!M7896</f>
        <v/>
      </c>
    </row>
    <row r="7897">
      <c r="A7897">
        <f>'DATA DASH'!A7897</f>
        <v/>
      </c>
      <c r="B7897">
        <f>'DATA DASH'!B7897</f>
        <v/>
      </c>
      <c r="C7897">
        <f>'DATA DASH'!C7897</f>
        <v/>
      </c>
      <c r="D7897">
        <f>'DATA DASH'!D7897</f>
        <v/>
      </c>
      <c r="E7897">
        <f>'DATA DASH'!E7897</f>
        <v/>
      </c>
      <c r="F7897">
        <f>'DATA DASH'!F7897</f>
        <v/>
      </c>
      <c r="G7897">
        <f>'DATA DASH'!G7897</f>
        <v/>
      </c>
      <c r="H7897">
        <f>'DATA DASH'!H7897</f>
        <v/>
      </c>
      <c r="I7897">
        <f>'DATA DASH'!I7897</f>
        <v/>
      </c>
      <c r="J7897">
        <f>'DATA DASH'!J7897</f>
        <v/>
      </c>
      <c r="K7897">
        <f>'DATA DASH'!K7897</f>
        <v/>
      </c>
      <c r="L7897">
        <f>'DATA DASH'!L7897</f>
        <v/>
      </c>
      <c r="M7897">
        <f>'DATA DASH'!M7897</f>
        <v/>
      </c>
    </row>
    <row r="7898">
      <c r="A7898">
        <f>'DATA DASH'!A7898</f>
        <v/>
      </c>
      <c r="B7898">
        <f>'DATA DASH'!B7898</f>
        <v/>
      </c>
      <c r="C7898">
        <f>'DATA DASH'!C7898</f>
        <v/>
      </c>
      <c r="D7898">
        <f>'DATA DASH'!D7898</f>
        <v/>
      </c>
      <c r="E7898">
        <f>'DATA DASH'!E7898</f>
        <v/>
      </c>
      <c r="F7898">
        <f>'DATA DASH'!F7898</f>
        <v/>
      </c>
      <c r="G7898">
        <f>'DATA DASH'!G7898</f>
        <v/>
      </c>
      <c r="H7898">
        <f>'DATA DASH'!H7898</f>
        <v/>
      </c>
      <c r="I7898">
        <f>'DATA DASH'!I7898</f>
        <v/>
      </c>
      <c r="J7898">
        <f>'DATA DASH'!J7898</f>
        <v/>
      </c>
      <c r="K7898">
        <f>'DATA DASH'!K7898</f>
        <v/>
      </c>
      <c r="L7898">
        <f>'DATA DASH'!L7898</f>
        <v/>
      </c>
      <c r="M7898">
        <f>'DATA DASH'!M7898</f>
        <v/>
      </c>
    </row>
    <row r="7899">
      <c r="A7899">
        <f>'DATA DASH'!A7899</f>
        <v/>
      </c>
      <c r="B7899">
        <f>'DATA DASH'!B7899</f>
        <v/>
      </c>
      <c r="C7899">
        <f>'DATA DASH'!C7899</f>
        <v/>
      </c>
      <c r="D7899">
        <f>'DATA DASH'!D7899</f>
        <v/>
      </c>
      <c r="E7899">
        <f>'DATA DASH'!E7899</f>
        <v/>
      </c>
      <c r="F7899">
        <f>'DATA DASH'!F7899</f>
        <v/>
      </c>
      <c r="G7899">
        <f>'DATA DASH'!G7899</f>
        <v/>
      </c>
      <c r="H7899">
        <f>'DATA DASH'!H7899</f>
        <v/>
      </c>
      <c r="I7899">
        <f>'DATA DASH'!I7899</f>
        <v/>
      </c>
      <c r="J7899">
        <f>'DATA DASH'!J7899</f>
        <v/>
      </c>
      <c r="K7899">
        <f>'DATA DASH'!K7899</f>
        <v/>
      </c>
      <c r="L7899">
        <f>'DATA DASH'!L7899</f>
        <v/>
      </c>
      <c r="M7899">
        <f>'DATA DASH'!M7899</f>
        <v/>
      </c>
    </row>
    <row r="7900">
      <c r="A7900">
        <f>'DATA DASH'!A7900</f>
        <v/>
      </c>
      <c r="B7900">
        <f>'DATA DASH'!B7900</f>
        <v/>
      </c>
      <c r="C7900">
        <f>'DATA DASH'!C7900</f>
        <v/>
      </c>
      <c r="D7900">
        <f>'DATA DASH'!D7900</f>
        <v/>
      </c>
      <c r="E7900">
        <f>'DATA DASH'!E7900</f>
        <v/>
      </c>
      <c r="F7900">
        <f>'DATA DASH'!F7900</f>
        <v/>
      </c>
      <c r="G7900">
        <f>'DATA DASH'!G7900</f>
        <v/>
      </c>
      <c r="H7900">
        <f>'DATA DASH'!H7900</f>
        <v/>
      </c>
      <c r="I7900">
        <f>'DATA DASH'!I7900</f>
        <v/>
      </c>
      <c r="J7900">
        <f>'DATA DASH'!J7900</f>
        <v/>
      </c>
      <c r="K7900">
        <f>'DATA DASH'!K7900</f>
        <v/>
      </c>
      <c r="L7900">
        <f>'DATA DASH'!L7900</f>
        <v/>
      </c>
      <c r="M7900">
        <f>'DATA DASH'!M7900</f>
        <v/>
      </c>
    </row>
    <row r="7901">
      <c r="A7901">
        <f>'DATA DASH'!A7901</f>
        <v/>
      </c>
      <c r="B7901">
        <f>'DATA DASH'!B7901</f>
        <v/>
      </c>
      <c r="C7901">
        <f>'DATA DASH'!C7901</f>
        <v/>
      </c>
      <c r="D7901">
        <f>'DATA DASH'!D7901</f>
        <v/>
      </c>
      <c r="E7901">
        <f>'DATA DASH'!E7901</f>
        <v/>
      </c>
      <c r="F7901">
        <f>'DATA DASH'!F7901</f>
        <v/>
      </c>
      <c r="G7901">
        <f>'DATA DASH'!G7901</f>
        <v/>
      </c>
      <c r="H7901">
        <f>'DATA DASH'!H7901</f>
        <v/>
      </c>
      <c r="I7901">
        <f>'DATA DASH'!I7901</f>
        <v/>
      </c>
      <c r="J7901">
        <f>'DATA DASH'!J7901</f>
        <v/>
      </c>
      <c r="K7901">
        <f>'DATA DASH'!K7901</f>
        <v/>
      </c>
      <c r="L7901">
        <f>'DATA DASH'!L7901</f>
        <v/>
      </c>
      <c r="M7901">
        <f>'DATA DASH'!M7901</f>
        <v/>
      </c>
    </row>
    <row r="7902">
      <c r="A7902">
        <f>'DATA DASH'!A7902</f>
        <v/>
      </c>
      <c r="B7902">
        <f>'DATA DASH'!B7902</f>
        <v/>
      </c>
      <c r="C7902">
        <f>'DATA DASH'!C7902</f>
        <v/>
      </c>
      <c r="D7902">
        <f>'DATA DASH'!D7902</f>
        <v/>
      </c>
      <c r="E7902">
        <f>'DATA DASH'!E7902</f>
        <v/>
      </c>
      <c r="F7902">
        <f>'DATA DASH'!F7902</f>
        <v/>
      </c>
      <c r="G7902">
        <f>'DATA DASH'!G7902</f>
        <v/>
      </c>
      <c r="H7902">
        <f>'DATA DASH'!H7902</f>
        <v/>
      </c>
      <c r="I7902">
        <f>'DATA DASH'!I7902</f>
        <v/>
      </c>
      <c r="J7902">
        <f>'DATA DASH'!J7902</f>
        <v/>
      </c>
      <c r="K7902">
        <f>'DATA DASH'!K7902</f>
        <v/>
      </c>
      <c r="L7902">
        <f>'DATA DASH'!L7902</f>
        <v/>
      </c>
      <c r="M7902">
        <f>'DATA DASH'!M7902</f>
        <v/>
      </c>
    </row>
    <row r="7903">
      <c r="A7903">
        <f>'DATA DASH'!A7903</f>
        <v/>
      </c>
      <c r="B7903">
        <f>'DATA DASH'!B7903</f>
        <v/>
      </c>
      <c r="C7903">
        <f>'DATA DASH'!C7903</f>
        <v/>
      </c>
      <c r="D7903">
        <f>'DATA DASH'!D7903</f>
        <v/>
      </c>
      <c r="E7903">
        <f>'DATA DASH'!E7903</f>
        <v/>
      </c>
      <c r="F7903">
        <f>'DATA DASH'!F7903</f>
        <v/>
      </c>
      <c r="G7903">
        <f>'DATA DASH'!G7903</f>
        <v/>
      </c>
      <c r="H7903">
        <f>'DATA DASH'!H7903</f>
        <v/>
      </c>
      <c r="I7903">
        <f>'DATA DASH'!I7903</f>
        <v/>
      </c>
      <c r="J7903">
        <f>'DATA DASH'!J7903</f>
        <v/>
      </c>
      <c r="K7903">
        <f>'DATA DASH'!K7903</f>
        <v/>
      </c>
      <c r="L7903">
        <f>'DATA DASH'!L7903</f>
        <v/>
      </c>
      <c r="M7903">
        <f>'DATA DASH'!M7903</f>
        <v/>
      </c>
    </row>
    <row r="7904">
      <c r="A7904">
        <f>'DATA DASH'!A7904</f>
        <v/>
      </c>
      <c r="B7904">
        <f>'DATA DASH'!B7904</f>
        <v/>
      </c>
      <c r="C7904">
        <f>'DATA DASH'!C7904</f>
        <v/>
      </c>
      <c r="D7904">
        <f>'DATA DASH'!D7904</f>
        <v/>
      </c>
      <c r="E7904">
        <f>'DATA DASH'!E7904</f>
        <v/>
      </c>
      <c r="F7904">
        <f>'DATA DASH'!F7904</f>
        <v/>
      </c>
      <c r="G7904">
        <f>'DATA DASH'!G7904</f>
        <v/>
      </c>
      <c r="H7904">
        <f>'DATA DASH'!H7904</f>
        <v/>
      </c>
      <c r="I7904">
        <f>'DATA DASH'!I7904</f>
        <v/>
      </c>
      <c r="J7904">
        <f>'DATA DASH'!J7904</f>
        <v/>
      </c>
      <c r="K7904">
        <f>'DATA DASH'!K7904</f>
        <v/>
      </c>
      <c r="L7904">
        <f>'DATA DASH'!L7904</f>
        <v/>
      </c>
      <c r="M7904">
        <f>'DATA DASH'!M7904</f>
        <v/>
      </c>
    </row>
    <row r="7905">
      <c r="A7905">
        <f>'DATA DASH'!A7905</f>
        <v/>
      </c>
      <c r="B7905">
        <f>'DATA DASH'!B7905</f>
        <v/>
      </c>
      <c r="C7905">
        <f>'DATA DASH'!C7905</f>
        <v/>
      </c>
      <c r="D7905">
        <f>'DATA DASH'!D7905</f>
        <v/>
      </c>
      <c r="E7905">
        <f>'DATA DASH'!E7905</f>
        <v/>
      </c>
      <c r="F7905">
        <f>'DATA DASH'!F7905</f>
        <v/>
      </c>
      <c r="G7905">
        <f>'DATA DASH'!G7905</f>
        <v/>
      </c>
      <c r="H7905">
        <f>'DATA DASH'!H7905</f>
        <v/>
      </c>
      <c r="I7905">
        <f>'DATA DASH'!I7905</f>
        <v/>
      </c>
      <c r="J7905">
        <f>'DATA DASH'!J7905</f>
        <v/>
      </c>
      <c r="K7905">
        <f>'DATA DASH'!K7905</f>
        <v/>
      </c>
      <c r="L7905">
        <f>'DATA DASH'!L7905</f>
        <v/>
      </c>
      <c r="M7905">
        <f>'DATA DASH'!M7905</f>
        <v/>
      </c>
    </row>
    <row r="7906">
      <c r="A7906">
        <f>'DATA DASH'!A7906</f>
        <v/>
      </c>
      <c r="B7906">
        <f>'DATA DASH'!B7906</f>
        <v/>
      </c>
      <c r="C7906">
        <f>'DATA DASH'!C7906</f>
        <v/>
      </c>
      <c r="D7906">
        <f>'DATA DASH'!D7906</f>
        <v/>
      </c>
      <c r="E7906">
        <f>'DATA DASH'!E7906</f>
        <v/>
      </c>
      <c r="F7906">
        <f>'DATA DASH'!F7906</f>
        <v/>
      </c>
      <c r="G7906">
        <f>'DATA DASH'!G7906</f>
        <v/>
      </c>
      <c r="H7906">
        <f>'DATA DASH'!H7906</f>
        <v/>
      </c>
      <c r="I7906">
        <f>'DATA DASH'!I7906</f>
        <v/>
      </c>
      <c r="J7906">
        <f>'DATA DASH'!J7906</f>
        <v/>
      </c>
      <c r="K7906">
        <f>'DATA DASH'!K7906</f>
        <v/>
      </c>
      <c r="L7906">
        <f>'DATA DASH'!L7906</f>
        <v/>
      </c>
      <c r="M7906">
        <f>'DATA DASH'!M7906</f>
        <v/>
      </c>
    </row>
    <row r="7907">
      <c r="A7907">
        <f>'DATA DASH'!A7907</f>
        <v/>
      </c>
      <c r="B7907">
        <f>'DATA DASH'!B7907</f>
        <v/>
      </c>
      <c r="C7907">
        <f>'DATA DASH'!C7907</f>
        <v/>
      </c>
      <c r="D7907">
        <f>'DATA DASH'!D7907</f>
        <v/>
      </c>
      <c r="E7907">
        <f>'DATA DASH'!E7907</f>
        <v/>
      </c>
      <c r="F7907">
        <f>'DATA DASH'!F7907</f>
        <v/>
      </c>
      <c r="G7907">
        <f>'DATA DASH'!G7907</f>
        <v/>
      </c>
      <c r="H7907">
        <f>'DATA DASH'!H7907</f>
        <v/>
      </c>
      <c r="I7907">
        <f>'DATA DASH'!I7907</f>
        <v/>
      </c>
      <c r="J7907">
        <f>'DATA DASH'!J7907</f>
        <v/>
      </c>
      <c r="K7907">
        <f>'DATA DASH'!K7907</f>
        <v/>
      </c>
      <c r="L7907">
        <f>'DATA DASH'!L7907</f>
        <v/>
      </c>
      <c r="M7907">
        <f>'DATA DASH'!M7907</f>
        <v/>
      </c>
    </row>
    <row r="7908">
      <c r="A7908">
        <f>'DATA DASH'!A7908</f>
        <v/>
      </c>
      <c r="B7908">
        <f>'DATA DASH'!B7908</f>
        <v/>
      </c>
      <c r="C7908">
        <f>'DATA DASH'!C7908</f>
        <v/>
      </c>
      <c r="D7908">
        <f>'DATA DASH'!D7908</f>
        <v/>
      </c>
      <c r="E7908">
        <f>'DATA DASH'!E7908</f>
        <v/>
      </c>
      <c r="F7908">
        <f>'DATA DASH'!F7908</f>
        <v/>
      </c>
      <c r="G7908">
        <f>'DATA DASH'!G7908</f>
        <v/>
      </c>
      <c r="H7908">
        <f>'DATA DASH'!H7908</f>
        <v/>
      </c>
      <c r="I7908">
        <f>'DATA DASH'!I7908</f>
        <v/>
      </c>
      <c r="J7908">
        <f>'DATA DASH'!J7908</f>
        <v/>
      </c>
      <c r="K7908">
        <f>'DATA DASH'!K7908</f>
        <v/>
      </c>
      <c r="L7908">
        <f>'DATA DASH'!L7908</f>
        <v/>
      </c>
      <c r="M7908">
        <f>'DATA DASH'!M7908</f>
        <v/>
      </c>
    </row>
    <row r="7909">
      <c r="A7909">
        <f>'DATA DASH'!A7909</f>
        <v/>
      </c>
      <c r="B7909">
        <f>'DATA DASH'!B7909</f>
        <v/>
      </c>
      <c r="C7909">
        <f>'DATA DASH'!C7909</f>
        <v/>
      </c>
      <c r="D7909">
        <f>'DATA DASH'!D7909</f>
        <v/>
      </c>
      <c r="E7909">
        <f>'DATA DASH'!E7909</f>
        <v/>
      </c>
      <c r="F7909">
        <f>'DATA DASH'!F7909</f>
        <v/>
      </c>
      <c r="G7909">
        <f>'DATA DASH'!G7909</f>
        <v/>
      </c>
      <c r="H7909">
        <f>'DATA DASH'!H7909</f>
        <v/>
      </c>
      <c r="I7909">
        <f>'DATA DASH'!I7909</f>
        <v/>
      </c>
      <c r="J7909">
        <f>'DATA DASH'!J7909</f>
        <v/>
      </c>
      <c r="K7909">
        <f>'DATA DASH'!K7909</f>
        <v/>
      </c>
      <c r="L7909">
        <f>'DATA DASH'!L7909</f>
        <v/>
      </c>
      <c r="M7909">
        <f>'DATA DASH'!M7909</f>
        <v/>
      </c>
    </row>
    <row r="7910">
      <c r="A7910">
        <f>'DATA DASH'!A7910</f>
        <v/>
      </c>
      <c r="B7910">
        <f>'DATA DASH'!B7910</f>
        <v/>
      </c>
      <c r="C7910">
        <f>'DATA DASH'!C7910</f>
        <v/>
      </c>
      <c r="D7910">
        <f>'DATA DASH'!D7910</f>
        <v/>
      </c>
      <c r="E7910">
        <f>'DATA DASH'!E7910</f>
        <v/>
      </c>
      <c r="F7910">
        <f>'DATA DASH'!F7910</f>
        <v/>
      </c>
      <c r="G7910">
        <f>'DATA DASH'!G7910</f>
        <v/>
      </c>
      <c r="H7910">
        <f>'DATA DASH'!H7910</f>
        <v/>
      </c>
      <c r="I7910">
        <f>'DATA DASH'!I7910</f>
        <v/>
      </c>
      <c r="J7910">
        <f>'DATA DASH'!J7910</f>
        <v/>
      </c>
      <c r="K7910">
        <f>'DATA DASH'!K7910</f>
        <v/>
      </c>
      <c r="L7910">
        <f>'DATA DASH'!L7910</f>
        <v/>
      </c>
      <c r="M7910">
        <f>'DATA DASH'!M7910</f>
        <v/>
      </c>
    </row>
    <row r="7911">
      <c r="A7911">
        <f>'DATA DASH'!A7911</f>
        <v/>
      </c>
      <c r="B7911">
        <f>'DATA DASH'!B7911</f>
        <v/>
      </c>
      <c r="C7911">
        <f>'DATA DASH'!C7911</f>
        <v/>
      </c>
      <c r="D7911">
        <f>'DATA DASH'!D7911</f>
        <v/>
      </c>
      <c r="E7911">
        <f>'DATA DASH'!E7911</f>
        <v/>
      </c>
      <c r="F7911">
        <f>'DATA DASH'!F7911</f>
        <v/>
      </c>
      <c r="G7911">
        <f>'DATA DASH'!G7911</f>
        <v/>
      </c>
      <c r="H7911">
        <f>'DATA DASH'!H7911</f>
        <v/>
      </c>
      <c r="I7911">
        <f>'DATA DASH'!I7911</f>
        <v/>
      </c>
      <c r="J7911">
        <f>'DATA DASH'!J7911</f>
        <v/>
      </c>
      <c r="K7911">
        <f>'DATA DASH'!K7911</f>
        <v/>
      </c>
      <c r="L7911">
        <f>'DATA DASH'!L7911</f>
        <v/>
      </c>
      <c r="M7911">
        <f>'DATA DASH'!M7911</f>
        <v/>
      </c>
    </row>
    <row r="7912">
      <c r="A7912">
        <f>'DATA DASH'!A7912</f>
        <v/>
      </c>
      <c r="B7912">
        <f>'DATA DASH'!B7912</f>
        <v/>
      </c>
      <c r="C7912">
        <f>'DATA DASH'!C7912</f>
        <v/>
      </c>
      <c r="D7912">
        <f>'DATA DASH'!D7912</f>
        <v/>
      </c>
      <c r="E7912">
        <f>'DATA DASH'!E7912</f>
        <v/>
      </c>
      <c r="F7912">
        <f>'DATA DASH'!F7912</f>
        <v/>
      </c>
      <c r="G7912">
        <f>'DATA DASH'!G7912</f>
        <v/>
      </c>
      <c r="H7912">
        <f>'DATA DASH'!H7912</f>
        <v/>
      </c>
      <c r="I7912">
        <f>'DATA DASH'!I7912</f>
        <v/>
      </c>
      <c r="J7912">
        <f>'DATA DASH'!J7912</f>
        <v/>
      </c>
      <c r="K7912">
        <f>'DATA DASH'!K7912</f>
        <v/>
      </c>
      <c r="L7912">
        <f>'DATA DASH'!L7912</f>
        <v/>
      </c>
      <c r="M7912">
        <f>'DATA DASH'!M7912</f>
        <v/>
      </c>
    </row>
    <row r="7913">
      <c r="A7913">
        <f>'DATA DASH'!A7913</f>
        <v/>
      </c>
      <c r="B7913">
        <f>'DATA DASH'!B7913</f>
        <v/>
      </c>
      <c r="C7913">
        <f>'DATA DASH'!C7913</f>
        <v/>
      </c>
      <c r="D7913">
        <f>'DATA DASH'!D7913</f>
        <v/>
      </c>
      <c r="E7913">
        <f>'DATA DASH'!E7913</f>
        <v/>
      </c>
      <c r="F7913">
        <f>'DATA DASH'!F7913</f>
        <v/>
      </c>
      <c r="G7913">
        <f>'DATA DASH'!G7913</f>
        <v/>
      </c>
      <c r="H7913">
        <f>'DATA DASH'!H7913</f>
        <v/>
      </c>
      <c r="I7913">
        <f>'DATA DASH'!I7913</f>
        <v/>
      </c>
      <c r="J7913">
        <f>'DATA DASH'!J7913</f>
        <v/>
      </c>
      <c r="K7913">
        <f>'DATA DASH'!K7913</f>
        <v/>
      </c>
      <c r="L7913">
        <f>'DATA DASH'!L7913</f>
        <v/>
      </c>
      <c r="M7913">
        <f>'DATA DASH'!M7913</f>
        <v/>
      </c>
    </row>
    <row r="7914">
      <c r="A7914">
        <f>'DATA DASH'!A7914</f>
        <v/>
      </c>
      <c r="B7914">
        <f>'DATA DASH'!B7914</f>
        <v/>
      </c>
      <c r="C7914">
        <f>'DATA DASH'!C7914</f>
        <v/>
      </c>
      <c r="D7914">
        <f>'DATA DASH'!D7914</f>
        <v/>
      </c>
      <c r="E7914">
        <f>'DATA DASH'!E7914</f>
        <v/>
      </c>
      <c r="F7914">
        <f>'DATA DASH'!F7914</f>
        <v/>
      </c>
      <c r="G7914">
        <f>'DATA DASH'!G7914</f>
        <v/>
      </c>
      <c r="H7914">
        <f>'DATA DASH'!H7914</f>
        <v/>
      </c>
      <c r="I7914">
        <f>'DATA DASH'!I7914</f>
        <v/>
      </c>
      <c r="J7914">
        <f>'DATA DASH'!J7914</f>
        <v/>
      </c>
      <c r="K7914">
        <f>'DATA DASH'!K7914</f>
        <v/>
      </c>
      <c r="L7914">
        <f>'DATA DASH'!L7914</f>
        <v/>
      </c>
      <c r="M7914">
        <f>'DATA DASH'!M7914</f>
        <v/>
      </c>
    </row>
    <row r="7915">
      <c r="A7915">
        <f>'DATA DASH'!A7915</f>
        <v/>
      </c>
      <c r="B7915">
        <f>'DATA DASH'!B7915</f>
        <v/>
      </c>
      <c r="C7915">
        <f>'DATA DASH'!C7915</f>
        <v/>
      </c>
      <c r="D7915">
        <f>'DATA DASH'!D7915</f>
        <v/>
      </c>
      <c r="E7915">
        <f>'DATA DASH'!E7915</f>
        <v/>
      </c>
      <c r="F7915">
        <f>'DATA DASH'!F7915</f>
        <v/>
      </c>
      <c r="G7915">
        <f>'DATA DASH'!G7915</f>
        <v/>
      </c>
      <c r="H7915">
        <f>'DATA DASH'!H7915</f>
        <v/>
      </c>
      <c r="I7915">
        <f>'DATA DASH'!I7915</f>
        <v/>
      </c>
      <c r="J7915">
        <f>'DATA DASH'!J7915</f>
        <v/>
      </c>
      <c r="K7915">
        <f>'DATA DASH'!K7915</f>
        <v/>
      </c>
      <c r="L7915">
        <f>'DATA DASH'!L7915</f>
        <v/>
      </c>
      <c r="M7915">
        <f>'DATA DASH'!M7915</f>
        <v/>
      </c>
    </row>
    <row r="7916">
      <c r="A7916">
        <f>'DATA DASH'!A7916</f>
        <v/>
      </c>
      <c r="B7916">
        <f>'DATA DASH'!B7916</f>
        <v/>
      </c>
      <c r="C7916">
        <f>'DATA DASH'!C7916</f>
        <v/>
      </c>
      <c r="D7916">
        <f>'DATA DASH'!D7916</f>
        <v/>
      </c>
      <c r="E7916">
        <f>'DATA DASH'!E7916</f>
        <v/>
      </c>
      <c r="F7916">
        <f>'DATA DASH'!F7916</f>
        <v/>
      </c>
      <c r="G7916">
        <f>'DATA DASH'!G7916</f>
        <v/>
      </c>
      <c r="H7916">
        <f>'DATA DASH'!H7916</f>
        <v/>
      </c>
      <c r="I7916">
        <f>'DATA DASH'!I7916</f>
        <v/>
      </c>
      <c r="J7916">
        <f>'DATA DASH'!J7916</f>
        <v/>
      </c>
      <c r="K7916">
        <f>'DATA DASH'!K7916</f>
        <v/>
      </c>
      <c r="L7916">
        <f>'DATA DASH'!L7916</f>
        <v/>
      </c>
      <c r="M7916">
        <f>'DATA DASH'!M7916</f>
        <v/>
      </c>
    </row>
    <row r="7917">
      <c r="A7917">
        <f>'DATA DASH'!A7917</f>
        <v/>
      </c>
      <c r="B7917">
        <f>'DATA DASH'!B7917</f>
        <v/>
      </c>
      <c r="C7917">
        <f>'DATA DASH'!C7917</f>
        <v/>
      </c>
      <c r="D7917">
        <f>'DATA DASH'!D7917</f>
        <v/>
      </c>
      <c r="E7917">
        <f>'DATA DASH'!E7917</f>
        <v/>
      </c>
      <c r="F7917">
        <f>'DATA DASH'!F7917</f>
        <v/>
      </c>
      <c r="G7917">
        <f>'DATA DASH'!G7917</f>
        <v/>
      </c>
      <c r="H7917">
        <f>'DATA DASH'!H7917</f>
        <v/>
      </c>
      <c r="I7917">
        <f>'DATA DASH'!I7917</f>
        <v/>
      </c>
      <c r="J7917">
        <f>'DATA DASH'!J7917</f>
        <v/>
      </c>
      <c r="K7917">
        <f>'DATA DASH'!K7917</f>
        <v/>
      </c>
      <c r="L7917">
        <f>'DATA DASH'!L7917</f>
        <v/>
      </c>
      <c r="M7917">
        <f>'DATA DASH'!M7917</f>
        <v/>
      </c>
    </row>
    <row r="7918">
      <c r="A7918">
        <f>'DATA DASH'!A7918</f>
        <v/>
      </c>
      <c r="B7918">
        <f>'DATA DASH'!B7918</f>
        <v/>
      </c>
      <c r="C7918">
        <f>'DATA DASH'!C7918</f>
        <v/>
      </c>
      <c r="D7918">
        <f>'DATA DASH'!D7918</f>
        <v/>
      </c>
      <c r="E7918">
        <f>'DATA DASH'!E7918</f>
        <v/>
      </c>
      <c r="F7918">
        <f>'DATA DASH'!F7918</f>
        <v/>
      </c>
      <c r="G7918">
        <f>'DATA DASH'!G7918</f>
        <v/>
      </c>
      <c r="H7918">
        <f>'DATA DASH'!H7918</f>
        <v/>
      </c>
      <c r="I7918">
        <f>'DATA DASH'!I7918</f>
        <v/>
      </c>
      <c r="J7918">
        <f>'DATA DASH'!J7918</f>
        <v/>
      </c>
      <c r="K7918">
        <f>'DATA DASH'!K7918</f>
        <v/>
      </c>
      <c r="L7918">
        <f>'DATA DASH'!L7918</f>
        <v/>
      </c>
      <c r="M7918">
        <f>'DATA DASH'!M7918</f>
        <v/>
      </c>
    </row>
    <row r="7919">
      <c r="A7919">
        <f>'DATA DASH'!A7919</f>
        <v/>
      </c>
      <c r="B7919">
        <f>'DATA DASH'!B7919</f>
        <v/>
      </c>
      <c r="C7919">
        <f>'DATA DASH'!C7919</f>
        <v/>
      </c>
      <c r="D7919">
        <f>'DATA DASH'!D7919</f>
        <v/>
      </c>
      <c r="E7919">
        <f>'DATA DASH'!E7919</f>
        <v/>
      </c>
      <c r="F7919">
        <f>'DATA DASH'!F7919</f>
        <v/>
      </c>
      <c r="G7919">
        <f>'DATA DASH'!G7919</f>
        <v/>
      </c>
      <c r="H7919">
        <f>'DATA DASH'!H7919</f>
        <v/>
      </c>
      <c r="I7919">
        <f>'DATA DASH'!I7919</f>
        <v/>
      </c>
      <c r="J7919">
        <f>'DATA DASH'!J7919</f>
        <v/>
      </c>
      <c r="K7919">
        <f>'DATA DASH'!K7919</f>
        <v/>
      </c>
      <c r="L7919">
        <f>'DATA DASH'!L7919</f>
        <v/>
      </c>
      <c r="M7919">
        <f>'DATA DASH'!M7919</f>
        <v/>
      </c>
    </row>
    <row r="7920">
      <c r="A7920">
        <f>'DATA DASH'!A7920</f>
        <v/>
      </c>
      <c r="B7920">
        <f>'DATA DASH'!B7920</f>
        <v/>
      </c>
      <c r="C7920">
        <f>'DATA DASH'!C7920</f>
        <v/>
      </c>
      <c r="D7920">
        <f>'DATA DASH'!D7920</f>
        <v/>
      </c>
      <c r="E7920">
        <f>'DATA DASH'!E7920</f>
        <v/>
      </c>
      <c r="F7920">
        <f>'DATA DASH'!F7920</f>
        <v/>
      </c>
      <c r="G7920">
        <f>'DATA DASH'!G7920</f>
        <v/>
      </c>
      <c r="H7920">
        <f>'DATA DASH'!H7920</f>
        <v/>
      </c>
      <c r="I7920">
        <f>'DATA DASH'!I7920</f>
        <v/>
      </c>
      <c r="J7920">
        <f>'DATA DASH'!J7920</f>
        <v/>
      </c>
      <c r="K7920">
        <f>'DATA DASH'!K7920</f>
        <v/>
      </c>
      <c r="L7920">
        <f>'DATA DASH'!L7920</f>
        <v/>
      </c>
      <c r="M7920">
        <f>'DATA DASH'!M7920</f>
        <v/>
      </c>
    </row>
    <row r="7921">
      <c r="A7921">
        <f>'DATA DASH'!A7921</f>
        <v/>
      </c>
      <c r="B7921">
        <f>'DATA DASH'!B7921</f>
        <v/>
      </c>
      <c r="C7921">
        <f>'DATA DASH'!C7921</f>
        <v/>
      </c>
      <c r="D7921">
        <f>'DATA DASH'!D7921</f>
        <v/>
      </c>
      <c r="E7921">
        <f>'DATA DASH'!E7921</f>
        <v/>
      </c>
      <c r="F7921">
        <f>'DATA DASH'!F7921</f>
        <v/>
      </c>
      <c r="G7921">
        <f>'DATA DASH'!G7921</f>
        <v/>
      </c>
      <c r="H7921">
        <f>'DATA DASH'!H7921</f>
        <v/>
      </c>
      <c r="I7921">
        <f>'DATA DASH'!I7921</f>
        <v/>
      </c>
      <c r="J7921">
        <f>'DATA DASH'!J7921</f>
        <v/>
      </c>
      <c r="K7921">
        <f>'DATA DASH'!K7921</f>
        <v/>
      </c>
      <c r="L7921">
        <f>'DATA DASH'!L7921</f>
        <v/>
      </c>
      <c r="M7921">
        <f>'DATA DASH'!M7921</f>
        <v/>
      </c>
    </row>
    <row r="7922">
      <c r="A7922">
        <f>'DATA DASH'!A7922</f>
        <v/>
      </c>
      <c r="B7922">
        <f>'DATA DASH'!B7922</f>
        <v/>
      </c>
      <c r="C7922">
        <f>'DATA DASH'!C7922</f>
        <v/>
      </c>
      <c r="D7922">
        <f>'DATA DASH'!D7922</f>
        <v/>
      </c>
      <c r="E7922">
        <f>'DATA DASH'!E7922</f>
        <v/>
      </c>
      <c r="F7922">
        <f>'DATA DASH'!F7922</f>
        <v/>
      </c>
      <c r="G7922">
        <f>'DATA DASH'!G7922</f>
        <v/>
      </c>
      <c r="H7922">
        <f>'DATA DASH'!H7922</f>
        <v/>
      </c>
      <c r="I7922">
        <f>'DATA DASH'!I7922</f>
        <v/>
      </c>
      <c r="J7922">
        <f>'DATA DASH'!J7922</f>
        <v/>
      </c>
      <c r="K7922">
        <f>'DATA DASH'!K7922</f>
        <v/>
      </c>
      <c r="L7922">
        <f>'DATA DASH'!L7922</f>
        <v/>
      </c>
      <c r="M7922">
        <f>'DATA DASH'!M7922</f>
        <v/>
      </c>
    </row>
    <row r="7923">
      <c r="A7923">
        <f>'DATA DASH'!A7923</f>
        <v/>
      </c>
      <c r="B7923">
        <f>'DATA DASH'!B7923</f>
        <v/>
      </c>
      <c r="C7923">
        <f>'DATA DASH'!C7923</f>
        <v/>
      </c>
      <c r="D7923">
        <f>'DATA DASH'!D7923</f>
        <v/>
      </c>
      <c r="E7923">
        <f>'DATA DASH'!E7923</f>
        <v/>
      </c>
      <c r="F7923">
        <f>'DATA DASH'!F7923</f>
        <v/>
      </c>
      <c r="G7923">
        <f>'DATA DASH'!G7923</f>
        <v/>
      </c>
      <c r="H7923">
        <f>'DATA DASH'!H7923</f>
        <v/>
      </c>
      <c r="I7923">
        <f>'DATA DASH'!I7923</f>
        <v/>
      </c>
      <c r="J7923">
        <f>'DATA DASH'!J7923</f>
        <v/>
      </c>
      <c r="K7923">
        <f>'DATA DASH'!K7923</f>
        <v/>
      </c>
      <c r="L7923">
        <f>'DATA DASH'!L7923</f>
        <v/>
      </c>
      <c r="M7923">
        <f>'DATA DASH'!M7923</f>
        <v/>
      </c>
    </row>
    <row r="7924">
      <c r="A7924">
        <f>'DATA DASH'!A7924</f>
        <v/>
      </c>
      <c r="B7924">
        <f>'DATA DASH'!B7924</f>
        <v/>
      </c>
      <c r="C7924">
        <f>'DATA DASH'!C7924</f>
        <v/>
      </c>
      <c r="D7924">
        <f>'DATA DASH'!D7924</f>
        <v/>
      </c>
      <c r="E7924">
        <f>'DATA DASH'!E7924</f>
        <v/>
      </c>
      <c r="F7924">
        <f>'DATA DASH'!F7924</f>
        <v/>
      </c>
      <c r="G7924">
        <f>'DATA DASH'!G7924</f>
        <v/>
      </c>
      <c r="H7924">
        <f>'DATA DASH'!H7924</f>
        <v/>
      </c>
      <c r="I7924">
        <f>'DATA DASH'!I7924</f>
        <v/>
      </c>
      <c r="J7924">
        <f>'DATA DASH'!J7924</f>
        <v/>
      </c>
      <c r="K7924">
        <f>'DATA DASH'!K7924</f>
        <v/>
      </c>
      <c r="L7924">
        <f>'DATA DASH'!L7924</f>
        <v/>
      </c>
      <c r="M7924">
        <f>'DATA DASH'!M7924</f>
        <v/>
      </c>
    </row>
    <row r="7925">
      <c r="A7925">
        <f>'DATA DASH'!A7925</f>
        <v/>
      </c>
      <c r="B7925">
        <f>'DATA DASH'!B7925</f>
        <v/>
      </c>
      <c r="C7925">
        <f>'DATA DASH'!C7925</f>
        <v/>
      </c>
      <c r="D7925">
        <f>'DATA DASH'!D7925</f>
        <v/>
      </c>
      <c r="E7925">
        <f>'DATA DASH'!E7925</f>
        <v/>
      </c>
      <c r="F7925">
        <f>'DATA DASH'!F7925</f>
        <v/>
      </c>
      <c r="G7925">
        <f>'DATA DASH'!G7925</f>
        <v/>
      </c>
      <c r="H7925">
        <f>'DATA DASH'!H7925</f>
        <v/>
      </c>
      <c r="I7925">
        <f>'DATA DASH'!I7925</f>
        <v/>
      </c>
      <c r="J7925">
        <f>'DATA DASH'!J7925</f>
        <v/>
      </c>
      <c r="K7925">
        <f>'DATA DASH'!K7925</f>
        <v/>
      </c>
      <c r="L7925">
        <f>'DATA DASH'!L7925</f>
        <v/>
      </c>
      <c r="M7925">
        <f>'DATA DASH'!M7925</f>
        <v/>
      </c>
    </row>
    <row r="7926">
      <c r="A7926">
        <f>'DATA DASH'!A7926</f>
        <v/>
      </c>
      <c r="B7926">
        <f>'DATA DASH'!B7926</f>
        <v/>
      </c>
      <c r="C7926">
        <f>'DATA DASH'!C7926</f>
        <v/>
      </c>
      <c r="D7926">
        <f>'DATA DASH'!D7926</f>
        <v/>
      </c>
      <c r="E7926">
        <f>'DATA DASH'!E7926</f>
        <v/>
      </c>
      <c r="F7926">
        <f>'DATA DASH'!F7926</f>
        <v/>
      </c>
      <c r="G7926">
        <f>'DATA DASH'!G7926</f>
        <v/>
      </c>
      <c r="H7926">
        <f>'DATA DASH'!H7926</f>
        <v/>
      </c>
      <c r="I7926">
        <f>'DATA DASH'!I7926</f>
        <v/>
      </c>
      <c r="J7926">
        <f>'DATA DASH'!J7926</f>
        <v/>
      </c>
      <c r="K7926">
        <f>'DATA DASH'!K7926</f>
        <v/>
      </c>
      <c r="L7926">
        <f>'DATA DASH'!L7926</f>
        <v/>
      </c>
      <c r="M7926">
        <f>'DATA DASH'!M7926</f>
        <v/>
      </c>
    </row>
    <row r="7927">
      <c r="A7927">
        <f>'DATA DASH'!A7927</f>
        <v/>
      </c>
      <c r="B7927">
        <f>'DATA DASH'!B7927</f>
        <v/>
      </c>
      <c r="C7927">
        <f>'DATA DASH'!C7927</f>
        <v/>
      </c>
      <c r="D7927">
        <f>'DATA DASH'!D7927</f>
        <v/>
      </c>
      <c r="E7927">
        <f>'DATA DASH'!E7927</f>
        <v/>
      </c>
      <c r="F7927">
        <f>'DATA DASH'!F7927</f>
        <v/>
      </c>
      <c r="G7927">
        <f>'DATA DASH'!G7927</f>
        <v/>
      </c>
      <c r="H7927">
        <f>'DATA DASH'!H7927</f>
        <v/>
      </c>
      <c r="I7927">
        <f>'DATA DASH'!I7927</f>
        <v/>
      </c>
      <c r="J7927">
        <f>'DATA DASH'!J7927</f>
        <v/>
      </c>
      <c r="K7927">
        <f>'DATA DASH'!K7927</f>
        <v/>
      </c>
      <c r="L7927">
        <f>'DATA DASH'!L7927</f>
        <v/>
      </c>
      <c r="M7927">
        <f>'DATA DASH'!M7927</f>
        <v/>
      </c>
    </row>
    <row r="7928">
      <c r="A7928">
        <f>'DATA DASH'!A7928</f>
        <v/>
      </c>
      <c r="B7928">
        <f>'DATA DASH'!B7928</f>
        <v/>
      </c>
      <c r="C7928">
        <f>'DATA DASH'!C7928</f>
        <v/>
      </c>
      <c r="D7928">
        <f>'DATA DASH'!D7928</f>
        <v/>
      </c>
      <c r="E7928">
        <f>'DATA DASH'!E7928</f>
        <v/>
      </c>
      <c r="F7928">
        <f>'DATA DASH'!F7928</f>
        <v/>
      </c>
      <c r="G7928">
        <f>'DATA DASH'!G7928</f>
        <v/>
      </c>
      <c r="H7928">
        <f>'DATA DASH'!H7928</f>
        <v/>
      </c>
      <c r="I7928">
        <f>'DATA DASH'!I7928</f>
        <v/>
      </c>
      <c r="J7928">
        <f>'DATA DASH'!J7928</f>
        <v/>
      </c>
      <c r="K7928">
        <f>'DATA DASH'!K7928</f>
        <v/>
      </c>
      <c r="L7928">
        <f>'DATA DASH'!L7928</f>
        <v/>
      </c>
      <c r="M7928">
        <f>'DATA DASH'!M7928</f>
        <v/>
      </c>
    </row>
    <row r="7929">
      <c r="A7929">
        <f>'DATA DASH'!A7929</f>
        <v/>
      </c>
      <c r="B7929">
        <f>'DATA DASH'!B7929</f>
        <v/>
      </c>
      <c r="C7929">
        <f>'DATA DASH'!C7929</f>
        <v/>
      </c>
      <c r="D7929">
        <f>'DATA DASH'!D7929</f>
        <v/>
      </c>
      <c r="E7929">
        <f>'DATA DASH'!E7929</f>
        <v/>
      </c>
      <c r="F7929">
        <f>'DATA DASH'!F7929</f>
        <v/>
      </c>
      <c r="G7929">
        <f>'DATA DASH'!G7929</f>
        <v/>
      </c>
      <c r="H7929">
        <f>'DATA DASH'!H7929</f>
        <v/>
      </c>
      <c r="I7929">
        <f>'DATA DASH'!I7929</f>
        <v/>
      </c>
      <c r="J7929">
        <f>'DATA DASH'!J7929</f>
        <v/>
      </c>
      <c r="K7929">
        <f>'DATA DASH'!K7929</f>
        <v/>
      </c>
      <c r="L7929">
        <f>'DATA DASH'!L7929</f>
        <v/>
      </c>
      <c r="M7929">
        <f>'DATA DASH'!M7929</f>
        <v/>
      </c>
    </row>
    <row r="7930">
      <c r="A7930">
        <f>'DATA DASH'!A7930</f>
        <v/>
      </c>
      <c r="B7930">
        <f>'DATA DASH'!B7930</f>
        <v/>
      </c>
      <c r="C7930">
        <f>'DATA DASH'!C7930</f>
        <v/>
      </c>
      <c r="D7930">
        <f>'DATA DASH'!D7930</f>
        <v/>
      </c>
      <c r="E7930">
        <f>'DATA DASH'!E7930</f>
        <v/>
      </c>
      <c r="F7930">
        <f>'DATA DASH'!F7930</f>
        <v/>
      </c>
      <c r="G7930">
        <f>'DATA DASH'!G7930</f>
        <v/>
      </c>
      <c r="H7930">
        <f>'DATA DASH'!H7930</f>
        <v/>
      </c>
      <c r="I7930">
        <f>'DATA DASH'!I7930</f>
        <v/>
      </c>
      <c r="J7930">
        <f>'DATA DASH'!J7930</f>
        <v/>
      </c>
      <c r="K7930">
        <f>'DATA DASH'!K7930</f>
        <v/>
      </c>
      <c r="L7930">
        <f>'DATA DASH'!L7930</f>
        <v/>
      </c>
      <c r="M7930">
        <f>'DATA DASH'!M7930</f>
        <v/>
      </c>
    </row>
    <row r="7931">
      <c r="A7931">
        <f>'DATA DASH'!A7931</f>
        <v/>
      </c>
      <c r="B7931">
        <f>'DATA DASH'!B7931</f>
        <v/>
      </c>
      <c r="C7931">
        <f>'DATA DASH'!C7931</f>
        <v/>
      </c>
      <c r="D7931">
        <f>'DATA DASH'!D7931</f>
        <v/>
      </c>
      <c r="E7931">
        <f>'DATA DASH'!E7931</f>
        <v/>
      </c>
      <c r="F7931">
        <f>'DATA DASH'!F7931</f>
        <v/>
      </c>
      <c r="G7931">
        <f>'DATA DASH'!G7931</f>
        <v/>
      </c>
      <c r="H7931">
        <f>'DATA DASH'!H7931</f>
        <v/>
      </c>
      <c r="I7931">
        <f>'DATA DASH'!I7931</f>
        <v/>
      </c>
      <c r="J7931">
        <f>'DATA DASH'!J7931</f>
        <v/>
      </c>
      <c r="K7931">
        <f>'DATA DASH'!K7931</f>
        <v/>
      </c>
      <c r="L7931">
        <f>'DATA DASH'!L7931</f>
        <v/>
      </c>
      <c r="M7931">
        <f>'DATA DASH'!M7931</f>
        <v/>
      </c>
    </row>
    <row r="7932">
      <c r="A7932">
        <f>'DATA DASH'!A7932</f>
        <v/>
      </c>
      <c r="B7932">
        <f>'DATA DASH'!B7932</f>
        <v/>
      </c>
      <c r="C7932">
        <f>'DATA DASH'!C7932</f>
        <v/>
      </c>
      <c r="D7932">
        <f>'DATA DASH'!D7932</f>
        <v/>
      </c>
      <c r="E7932">
        <f>'DATA DASH'!E7932</f>
        <v/>
      </c>
      <c r="F7932">
        <f>'DATA DASH'!F7932</f>
        <v/>
      </c>
      <c r="G7932">
        <f>'DATA DASH'!G7932</f>
        <v/>
      </c>
      <c r="H7932">
        <f>'DATA DASH'!H7932</f>
        <v/>
      </c>
      <c r="I7932">
        <f>'DATA DASH'!I7932</f>
        <v/>
      </c>
      <c r="J7932">
        <f>'DATA DASH'!J7932</f>
        <v/>
      </c>
      <c r="K7932">
        <f>'DATA DASH'!K7932</f>
        <v/>
      </c>
      <c r="L7932">
        <f>'DATA DASH'!L7932</f>
        <v/>
      </c>
      <c r="M7932">
        <f>'DATA DASH'!M7932</f>
        <v/>
      </c>
    </row>
    <row r="7933">
      <c r="A7933">
        <f>'DATA DASH'!A7933</f>
        <v/>
      </c>
      <c r="B7933">
        <f>'DATA DASH'!B7933</f>
        <v/>
      </c>
      <c r="C7933">
        <f>'DATA DASH'!C7933</f>
        <v/>
      </c>
      <c r="D7933">
        <f>'DATA DASH'!D7933</f>
        <v/>
      </c>
      <c r="E7933">
        <f>'DATA DASH'!E7933</f>
        <v/>
      </c>
      <c r="F7933">
        <f>'DATA DASH'!F7933</f>
        <v/>
      </c>
      <c r="G7933">
        <f>'DATA DASH'!G7933</f>
        <v/>
      </c>
      <c r="H7933">
        <f>'DATA DASH'!H7933</f>
        <v/>
      </c>
      <c r="I7933">
        <f>'DATA DASH'!I7933</f>
        <v/>
      </c>
      <c r="J7933">
        <f>'DATA DASH'!J7933</f>
        <v/>
      </c>
      <c r="K7933">
        <f>'DATA DASH'!K7933</f>
        <v/>
      </c>
      <c r="L7933">
        <f>'DATA DASH'!L7933</f>
        <v/>
      </c>
      <c r="M7933">
        <f>'DATA DASH'!M7933</f>
        <v/>
      </c>
    </row>
    <row r="7934">
      <c r="A7934">
        <f>'DATA DASH'!A7934</f>
        <v/>
      </c>
      <c r="B7934">
        <f>'DATA DASH'!B7934</f>
        <v/>
      </c>
      <c r="C7934">
        <f>'DATA DASH'!C7934</f>
        <v/>
      </c>
      <c r="D7934">
        <f>'DATA DASH'!D7934</f>
        <v/>
      </c>
      <c r="E7934">
        <f>'DATA DASH'!E7934</f>
        <v/>
      </c>
      <c r="F7934">
        <f>'DATA DASH'!F7934</f>
        <v/>
      </c>
      <c r="G7934">
        <f>'DATA DASH'!G7934</f>
        <v/>
      </c>
      <c r="H7934">
        <f>'DATA DASH'!H7934</f>
        <v/>
      </c>
      <c r="I7934">
        <f>'DATA DASH'!I7934</f>
        <v/>
      </c>
      <c r="J7934">
        <f>'DATA DASH'!J7934</f>
        <v/>
      </c>
      <c r="K7934">
        <f>'DATA DASH'!K7934</f>
        <v/>
      </c>
      <c r="L7934">
        <f>'DATA DASH'!L7934</f>
        <v/>
      </c>
      <c r="M7934">
        <f>'DATA DASH'!M7934</f>
        <v/>
      </c>
    </row>
    <row r="7935">
      <c r="A7935">
        <f>'DATA DASH'!A7935</f>
        <v/>
      </c>
      <c r="B7935">
        <f>'DATA DASH'!B7935</f>
        <v/>
      </c>
      <c r="C7935">
        <f>'DATA DASH'!C7935</f>
        <v/>
      </c>
      <c r="D7935">
        <f>'DATA DASH'!D7935</f>
        <v/>
      </c>
      <c r="E7935">
        <f>'DATA DASH'!E7935</f>
        <v/>
      </c>
      <c r="F7935">
        <f>'DATA DASH'!F7935</f>
        <v/>
      </c>
      <c r="G7935">
        <f>'DATA DASH'!G7935</f>
        <v/>
      </c>
      <c r="H7935">
        <f>'DATA DASH'!H7935</f>
        <v/>
      </c>
      <c r="I7935">
        <f>'DATA DASH'!I7935</f>
        <v/>
      </c>
      <c r="J7935">
        <f>'DATA DASH'!J7935</f>
        <v/>
      </c>
      <c r="K7935">
        <f>'DATA DASH'!K7935</f>
        <v/>
      </c>
      <c r="L7935">
        <f>'DATA DASH'!L7935</f>
        <v/>
      </c>
      <c r="M7935">
        <f>'DATA DASH'!M7935</f>
        <v/>
      </c>
    </row>
    <row r="7936">
      <c r="A7936">
        <f>'DATA DASH'!A7936</f>
        <v/>
      </c>
      <c r="B7936">
        <f>'DATA DASH'!B7936</f>
        <v/>
      </c>
      <c r="C7936">
        <f>'DATA DASH'!C7936</f>
        <v/>
      </c>
      <c r="D7936">
        <f>'DATA DASH'!D7936</f>
        <v/>
      </c>
      <c r="E7936">
        <f>'DATA DASH'!E7936</f>
        <v/>
      </c>
      <c r="F7936">
        <f>'DATA DASH'!F7936</f>
        <v/>
      </c>
      <c r="G7936">
        <f>'DATA DASH'!G7936</f>
        <v/>
      </c>
      <c r="H7936">
        <f>'DATA DASH'!H7936</f>
        <v/>
      </c>
      <c r="I7936">
        <f>'DATA DASH'!I7936</f>
        <v/>
      </c>
      <c r="J7936">
        <f>'DATA DASH'!J7936</f>
        <v/>
      </c>
      <c r="K7936">
        <f>'DATA DASH'!K7936</f>
        <v/>
      </c>
      <c r="L7936">
        <f>'DATA DASH'!L7936</f>
        <v/>
      </c>
      <c r="M7936">
        <f>'DATA DASH'!M7936</f>
        <v/>
      </c>
    </row>
    <row r="7937">
      <c r="A7937">
        <f>'DATA DASH'!A7937</f>
        <v/>
      </c>
      <c r="B7937">
        <f>'DATA DASH'!B7937</f>
        <v/>
      </c>
      <c r="C7937">
        <f>'DATA DASH'!C7937</f>
        <v/>
      </c>
      <c r="D7937">
        <f>'DATA DASH'!D7937</f>
        <v/>
      </c>
      <c r="E7937">
        <f>'DATA DASH'!E7937</f>
        <v/>
      </c>
      <c r="F7937">
        <f>'DATA DASH'!F7937</f>
        <v/>
      </c>
      <c r="G7937">
        <f>'DATA DASH'!G7937</f>
        <v/>
      </c>
      <c r="H7937">
        <f>'DATA DASH'!H7937</f>
        <v/>
      </c>
      <c r="I7937">
        <f>'DATA DASH'!I7937</f>
        <v/>
      </c>
      <c r="J7937">
        <f>'DATA DASH'!J7937</f>
        <v/>
      </c>
      <c r="K7937">
        <f>'DATA DASH'!K7937</f>
        <v/>
      </c>
      <c r="L7937">
        <f>'DATA DASH'!L7937</f>
        <v/>
      </c>
      <c r="M7937">
        <f>'DATA DASH'!M7937</f>
        <v/>
      </c>
    </row>
    <row r="7938">
      <c r="A7938">
        <f>'DATA DASH'!A7938</f>
        <v/>
      </c>
      <c r="B7938">
        <f>'DATA DASH'!B7938</f>
        <v/>
      </c>
      <c r="C7938">
        <f>'DATA DASH'!C7938</f>
        <v/>
      </c>
      <c r="D7938">
        <f>'DATA DASH'!D7938</f>
        <v/>
      </c>
      <c r="E7938">
        <f>'DATA DASH'!E7938</f>
        <v/>
      </c>
      <c r="F7938">
        <f>'DATA DASH'!F7938</f>
        <v/>
      </c>
      <c r="G7938">
        <f>'DATA DASH'!G7938</f>
        <v/>
      </c>
      <c r="H7938">
        <f>'DATA DASH'!H7938</f>
        <v/>
      </c>
      <c r="I7938">
        <f>'DATA DASH'!I7938</f>
        <v/>
      </c>
      <c r="J7938">
        <f>'DATA DASH'!J7938</f>
        <v/>
      </c>
      <c r="K7938">
        <f>'DATA DASH'!K7938</f>
        <v/>
      </c>
      <c r="L7938">
        <f>'DATA DASH'!L7938</f>
        <v/>
      </c>
      <c r="M7938">
        <f>'DATA DASH'!M7938</f>
        <v/>
      </c>
    </row>
    <row r="7939">
      <c r="A7939">
        <f>'DATA DASH'!A7939</f>
        <v/>
      </c>
      <c r="B7939">
        <f>'DATA DASH'!B7939</f>
        <v/>
      </c>
      <c r="C7939">
        <f>'DATA DASH'!C7939</f>
        <v/>
      </c>
      <c r="D7939">
        <f>'DATA DASH'!D7939</f>
        <v/>
      </c>
      <c r="E7939">
        <f>'DATA DASH'!E7939</f>
        <v/>
      </c>
      <c r="F7939">
        <f>'DATA DASH'!F7939</f>
        <v/>
      </c>
      <c r="G7939">
        <f>'DATA DASH'!G7939</f>
        <v/>
      </c>
      <c r="H7939">
        <f>'DATA DASH'!H7939</f>
        <v/>
      </c>
      <c r="I7939">
        <f>'DATA DASH'!I7939</f>
        <v/>
      </c>
      <c r="J7939">
        <f>'DATA DASH'!J7939</f>
        <v/>
      </c>
      <c r="K7939">
        <f>'DATA DASH'!K7939</f>
        <v/>
      </c>
      <c r="L7939">
        <f>'DATA DASH'!L7939</f>
        <v/>
      </c>
      <c r="M7939">
        <f>'DATA DASH'!M7939</f>
        <v/>
      </c>
    </row>
    <row r="7940">
      <c r="A7940">
        <f>'DATA DASH'!A7940</f>
        <v/>
      </c>
      <c r="B7940">
        <f>'DATA DASH'!B7940</f>
        <v/>
      </c>
      <c r="C7940">
        <f>'DATA DASH'!C7940</f>
        <v/>
      </c>
      <c r="D7940">
        <f>'DATA DASH'!D7940</f>
        <v/>
      </c>
      <c r="E7940">
        <f>'DATA DASH'!E7940</f>
        <v/>
      </c>
      <c r="F7940">
        <f>'DATA DASH'!F7940</f>
        <v/>
      </c>
      <c r="G7940">
        <f>'DATA DASH'!G7940</f>
        <v/>
      </c>
      <c r="H7940">
        <f>'DATA DASH'!H7940</f>
        <v/>
      </c>
      <c r="I7940">
        <f>'DATA DASH'!I7940</f>
        <v/>
      </c>
      <c r="J7940">
        <f>'DATA DASH'!J7940</f>
        <v/>
      </c>
      <c r="K7940">
        <f>'DATA DASH'!K7940</f>
        <v/>
      </c>
      <c r="L7940">
        <f>'DATA DASH'!L7940</f>
        <v/>
      </c>
      <c r="M7940">
        <f>'DATA DASH'!M7940</f>
        <v/>
      </c>
    </row>
    <row r="7941">
      <c r="A7941">
        <f>'DATA DASH'!A7941</f>
        <v/>
      </c>
      <c r="B7941">
        <f>'DATA DASH'!B7941</f>
        <v/>
      </c>
      <c r="C7941">
        <f>'DATA DASH'!C7941</f>
        <v/>
      </c>
      <c r="D7941">
        <f>'DATA DASH'!D7941</f>
        <v/>
      </c>
      <c r="E7941">
        <f>'DATA DASH'!E7941</f>
        <v/>
      </c>
      <c r="F7941">
        <f>'DATA DASH'!F7941</f>
        <v/>
      </c>
      <c r="G7941">
        <f>'DATA DASH'!G7941</f>
        <v/>
      </c>
      <c r="H7941">
        <f>'DATA DASH'!H7941</f>
        <v/>
      </c>
      <c r="I7941">
        <f>'DATA DASH'!I7941</f>
        <v/>
      </c>
      <c r="J7941">
        <f>'DATA DASH'!J7941</f>
        <v/>
      </c>
      <c r="K7941">
        <f>'DATA DASH'!K7941</f>
        <v/>
      </c>
      <c r="L7941">
        <f>'DATA DASH'!L7941</f>
        <v/>
      </c>
      <c r="M7941">
        <f>'DATA DASH'!M7941</f>
        <v/>
      </c>
    </row>
    <row r="7942">
      <c r="A7942">
        <f>'DATA DASH'!A7942</f>
        <v/>
      </c>
      <c r="B7942">
        <f>'DATA DASH'!B7942</f>
        <v/>
      </c>
      <c r="C7942">
        <f>'DATA DASH'!C7942</f>
        <v/>
      </c>
      <c r="D7942">
        <f>'DATA DASH'!D7942</f>
        <v/>
      </c>
      <c r="E7942">
        <f>'DATA DASH'!E7942</f>
        <v/>
      </c>
      <c r="F7942">
        <f>'DATA DASH'!F7942</f>
        <v/>
      </c>
      <c r="G7942">
        <f>'DATA DASH'!G7942</f>
        <v/>
      </c>
      <c r="H7942">
        <f>'DATA DASH'!H7942</f>
        <v/>
      </c>
      <c r="I7942">
        <f>'DATA DASH'!I7942</f>
        <v/>
      </c>
      <c r="J7942">
        <f>'DATA DASH'!J7942</f>
        <v/>
      </c>
      <c r="K7942">
        <f>'DATA DASH'!K7942</f>
        <v/>
      </c>
      <c r="L7942">
        <f>'DATA DASH'!L7942</f>
        <v/>
      </c>
      <c r="M7942">
        <f>'DATA DASH'!M7942</f>
        <v/>
      </c>
    </row>
    <row r="7943">
      <c r="A7943">
        <f>'DATA DASH'!A7943</f>
        <v/>
      </c>
      <c r="B7943">
        <f>'DATA DASH'!B7943</f>
        <v/>
      </c>
      <c r="C7943">
        <f>'DATA DASH'!C7943</f>
        <v/>
      </c>
      <c r="D7943">
        <f>'DATA DASH'!D7943</f>
        <v/>
      </c>
      <c r="E7943">
        <f>'DATA DASH'!E7943</f>
        <v/>
      </c>
      <c r="F7943">
        <f>'DATA DASH'!F7943</f>
        <v/>
      </c>
      <c r="G7943">
        <f>'DATA DASH'!G7943</f>
        <v/>
      </c>
      <c r="H7943">
        <f>'DATA DASH'!H7943</f>
        <v/>
      </c>
      <c r="I7943">
        <f>'DATA DASH'!I7943</f>
        <v/>
      </c>
      <c r="J7943">
        <f>'DATA DASH'!J7943</f>
        <v/>
      </c>
      <c r="K7943">
        <f>'DATA DASH'!K7943</f>
        <v/>
      </c>
      <c r="L7943">
        <f>'DATA DASH'!L7943</f>
        <v/>
      </c>
      <c r="M7943">
        <f>'DATA DASH'!M7943</f>
        <v/>
      </c>
    </row>
    <row r="7944">
      <c r="A7944">
        <f>'DATA DASH'!A7944</f>
        <v/>
      </c>
      <c r="B7944">
        <f>'DATA DASH'!B7944</f>
        <v/>
      </c>
      <c r="C7944">
        <f>'DATA DASH'!C7944</f>
        <v/>
      </c>
      <c r="D7944">
        <f>'DATA DASH'!D7944</f>
        <v/>
      </c>
      <c r="E7944">
        <f>'DATA DASH'!E7944</f>
        <v/>
      </c>
      <c r="F7944">
        <f>'DATA DASH'!F7944</f>
        <v/>
      </c>
      <c r="G7944">
        <f>'DATA DASH'!G7944</f>
        <v/>
      </c>
      <c r="H7944">
        <f>'DATA DASH'!H7944</f>
        <v/>
      </c>
      <c r="I7944">
        <f>'DATA DASH'!I7944</f>
        <v/>
      </c>
      <c r="J7944">
        <f>'DATA DASH'!J7944</f>
        <v/>
      </c>
      <c r="K7944">
        <f>'DATA DASH'!K7944</f>
        <v/>
      </c>
      <c r="L7944">
        <f>'DATA DASH'!L7944</f>
        <v/>
      </c>
      <c r="M7944">
        <f>'DATA DASH'!M7944</f>
        <v/>
      </c>
    </row>
    <row r="7945">
      <c r="A7945">
        <f>'DATA DASH'!A7945</f>
        <v/>
      </c>
      <c r="B7945">
        <f>'DATA DASH'!B7945</f>
        <v/>
      </c>
      <c r="C7945">
        <f>'DATA DASH'!C7945</f>
        <v/>
      </c>
      <c r="D7945">
        <f>'DATA DASH'!D7945</f>
        <v/>
      </c>
      <c r="E7945">
        <f>'DATA DASH'!E7945</f>
        <v/>
      </c>
      <c r="F7945">
        <f>'DATA DASH'!F7945</f>
        <v/>
      </c>
      <c r="G7945">
        <f>'DATA DASH'!G7945</f>
        <v/>
      </c>
      <c r="H7945">
        <f>'DATA DASH'!H7945</f>
        <v/>
      </c>
      <c r="I7945">
        <f>'DATA DASH'!I7945</f>
        <v/>
      </c>
      <c r="J7945">
        <f>'DATA DASH'!J7945</f>
        <v/>
      </c>
      <c r="K7945">
        <f>'DATA DASH'!K7945</f>
        <v/>
      </c>
      <c r="L7945">
        <f>'DATA DASH'!L7945</f>
        <v/>
      </c>
      <c r="M7945">
        <f>'DATA DASH'!M7945</f>
        <v/>
      </c>
    </row>
    <row r="7946">
      <c r="A7946">
        <f>'DATA DASH'!A7946</f>
        <v/>
      </c>
      <c r="B7946">
        <f>'DATA DASH'!B7946</f>
        <v/>
      </c>
      <c r="C7946">
        <f>'DATA DASH'!C7946</f>
        <v/>
      </c>
      <c r="D7946">
        <f>'DATA DASH'!D7946</f>
        <v/>
      </c>
      <c r="E7946">
        <f>'DATA DASH'!E7946</f>
        <v/>
      </c>
      <c r="F7946">
        <f>'DATA DASH'!F7946</f>
        <v/>
      </c>
      <c r="G7946">
        <f>'DATA DASH'!G7946</f>
        <v/>
      </c>
      <c r="H7946">
        <f>'DATA DASH'!H7946</f>
        <v/>
      </c>
      <c r="I7946">
        <f>'DATA DASH'!I7946</f>
        <v/>
      </c>
      <c r="J7946">
        <f>'DATA DASH'!J7946</f>
        <v/>
      </c>
      <c r="K7946">
        <f>'DATA DASH'!K7946</f>
        <v/>
      </c>
      <c r="L7946">
        <f>'DATA DASH'!L7946</f>
        <v/>
      </c>
      <c r="M7946">
        <f>'DATA DASH'!M7946</f>
        <v/>
      </c>
    </row>
    <row r="7947">
      <c r="A7947">
        <f>'DATA DASH'!A7947</f>
        <v/>
      </c>
      <c r="B7947">
        <f>'DATA DASH'!B7947</f>
        <v/>
      </c>
      <c r="C7947">
        <f>'DATA DASH'!C7947</f>
        <v/>
      </c>
      <c r="D7947">
        <f>'DATA DASH'!D7947</f>
        <v/>
      </c>
      <c r="E7947">
        <f>'DATA DASH'!E7947</f>
        <v/>
      </c>
      <c r="F7947">
        <f>'DATA DASH'!F7947</f>
        <v/>
      </c>
      <c r="G7947">
        <f>'DATA DASH'!G7947</f>
        <v/>
      </c>
      <c r="H7947">
        <f>'DATA DASH'!H7947</f>
        <v/>
      </c>
      <c r="I7947">
        <f>'DATA DASH'!I7947</f>
        <v/>
      </c>
      <c r="J7947">
        <f>'DATA DASH'!J7947</f>
        <v/>
      </c>
      <c r="K7947">
        <f>'DATA DASH'!K7947</f>
        <v/>
      </c>
      <c r="L7947">
        <f>'DATA DASH'!L7947</f>
        <v/>
      </c>
      <c r="M7947">
        <f>'DATA DASH'!M7947</f>
        <v/>
      </c>
    </row>
    <row r="7948">
      <c r="A7948">
        <f>'DATA DASH'!A7948</f>
        <v/>
      </c>
      <c r="B7948">
        <f>'DATA DASH'!B7948</f>
        <v/>
      </c>
      <c r="C7948">
        <f>'DATA DASH'!C7948</f>
        <v/>
      </c>
      <c r="D7948">
        <f>'DATA DASH'!D7948</f>
        <v/>
      </c>
      <c r="E7948">
        <f>'DATA DASH'!E7948</f>
        <v/>
      </c>
      <c r="F7948">
        <f>'DATA DASH'!F7948</f>
        <v/>
      </c>
      <c r="G7948">
        <f>'DATA DASH'!G7948</f>
        <v/>
      </c>
      <c r="H7948">
        <f>'DATA DASH'!H7948</f>
        <v/>
      </c>
      <c r="I7948">
        <f>'DATA DASH'!I7948</f>
        <v/>
      </c>
      <c r="J7948">
        <f>'DATA DASH'!J7948</f>
        <v/>
      </c>
      <c r="K7948">
        <f>'DATA DASH'!K7948</f>
        <v/>
      </c>
      <c r="L7948">
        <f>'DATA DASH'!L7948</f>
        <v/>
      </c>
      <c r="M7948">
        <f>'DATA DASH'!M7948</f>
        <v/>
      </c>
    </row>
    <row r="7949">
      <c r="A7949">
        <f>'DATA DASH'!A7949</f>
        <v/>
      </c>
      <c r="B7949">
        <f>'DATA DASH'!B7949</f>
        <v/>
      </c>
      <c r="C7949">
        <f>'DATA DASH'!C7949</f>
        <v/>
      </c>
      <c r="D7949">
        <f>'DATA DASH'!D7949</f>
        <v/>
      </c>
      <c r="E7949">
        <f>'DATA DASH'!E7949</f>
        <v/>
      </c>
      <c r="F7949">
        <f>'DATA DASH'!F7949</f>
        <v/>
      </c>
      <c r="G7949">
        <f>'DATA DASH'!G7949</f>
        <v/>
      </c>
      <c r="H7949">
        <f>'DATA DASH'!H7949</f>
        <v/>
      </c>
      <c r="I7949">
        <f>'DATA DASH'!I7949</f>
        <v/>
      </c>
      <c r="J7949">
        <f>'DATA DASH'!J7949</f>
        <v/>
      </c>
      <c r="K7949">
        <f>'DATA DASH'!K7949</f>
        <v/>
      </c>
      <c r="L7949">
        <f>'DATA DASH'!L7949</f>
        <v/>
      </c>
      <c r="M7949">
        <f>'DATA DASH'!M7949</f>
        <v/>
      </c>
    </row>
    <row r="7950">
      <c r="A7950">
        <f>'DATA DASH'!A7950</f>
        <v/>
      </c>
      <c r="B7950">
        <f>'DATA DASH'!B7950</f>
        <v/>
      </c>
      <c r="C7950">
        <f>'DATA DASH'!C7950</f>
        <v/>
      </c>
      <c r="D7950">
        <f>'DATA DASH'!D7950</f>
        <v/>
      </c>
      <c r="E7950">
        <f>'DATA DASH'!E7950</f>
        <v/>
      </c>
      <c r="F7950">
        <f>'DATA DASH'!F7950</f>
        <v/>
      </c>
      <c r="G7950">
        <f>'DATA DASH'!G7950</f>
        <v/>
      </c>
      <c r="H7950">
        <f>'DATA DASH'!H7950</f>
        <v/>
      </c>
      <c r="I7950">
        <f>'DATA DASH'!I7950</f>
        <v/>
      </c>
      <c r="J7950">
        <f>'DATA DASH'!J7950</f>
        <v/>
      </c>
      <c r="K7950">
        <f>'DATA DASH'!K7950</f>
        <v/>
      </c>
      <c r="L7950">
        <f>'DATA DASH'!L7950</f>
        <v/>
      </c>
      <c r="M7950">
        <f>'DATA DASH'!M7950</f>
        <v/>
      </c>
    </row>
    <row r="7951">
      <c r="A7951">
        <f>'DATA DASH'!A7951</f>
        <v/>
      </c>
      <c r="B7951">
        <f>'DATA DASH'!B7951</f>
        <v/>
      </c>
      <c r="C7951">
        <f>'DATA DASH'!C7951</f>
        <v/>
      </c>
      <c r="D7951">
        <f>'DATA DASH'!D7951</f>
        <v/>
      </c>
      <c r="E7951">
        <f>'DATA DASH'!E7951</f>
        <v/>
      </c>
      <c r="F7951">
        <f>'DATA DASH'!F7951</f>
        <v/>
      </c>
      <c r="G7951">
        <f>'DATA DASH'!G7951</f>
        <v/>
      </c>
      <c r="H7951">
        <f>'DATA DASH'!H7951</f>
        <v/>
      </c>
      <c r="I7951">
        <f>'DATA DASH'!I7951</f>
        <v/>
      </c>
      <c r="J7951">
        <f>'DATA DASH'!J7951</f>
        <v/>
      </c>
      <c r="K7951">
        <f>'DATA DASH'!K7951</f>
        <v/>
      </c>
      <c r="L7951">
        <f>'DATA DASH'!L7951</f>
        <v/>
      </c>
      <c r="M7951">
        <f>'DATA DASH'!M7951</f>
        <v/>
      </c>
    </row>
    <row r="7952">
      <c r="A7952">
        <f>'DATA DASH'!A7952</f>
        <v/>
      </c>
      <c r="B7952">
        <f>'DATA DASH'!B7952</f>
        <v/>
      </c>
      <c r="C7952">
        <f>'DATA DASH'!C7952</f>
        <v/>
      </c>
      <c r="D7952">
        <f>'DATA DASH'!D7952</f>
        <v/>
      </c>
      <c r="E7952">
        <f>'DATA DASH'!E7952</f>
        <v/>
      </c>
      <c r="F7952">
        <f>'DATA DASH'!F7952</f>
        <v/>
      </c>
      <c r="G7952">
        <f>'DATA DASH'!G7952</f>
        <v/>
      </c>
      <c r="H7952">
        <f>'DATA DASH'!H7952</f>
        <v/>
      </c>
      <c r="I7952">
        <f>'DATA DASH'!I7952</f>
        <v/>
      </c>
      <c r="J7952">
        <f>'DATA DASH'!J7952</f>
        <v/>
      </c>
      <c r="K7952">
        <f>'DATA DASH'!K7952</f>
        <v/>
      </c>
      <c r="L7952">
        <f>'DATA DASH'!L7952</f>
        <v/>
      </c>
      <c r="M7952">
        <f>'DATA DASH'!M7952</f>
        <v/>
      </c>
    </row>
    <row r="7953">
      <c r="A7953">
        <f>'DATA DASH'!A7953</f>
        <v/>
      </c>
      <c r="B7953">
        <f>'DATA DASH'!B7953</f>
        <v/>
      </c>
      <c r="C7953">
        <f>'DATA DASH'!C7953</f>
        <v/>
      </c>
      <c r="D7953">
        <f>'DATA DASH'!D7953</f>
        <v/>
      </c>
      <c r="E7953">
        <f>'DATA DASH'!E7953</f>
        <v/>
      </c>
      <c r="F7953">
        <f>'DATA DASH'!F7953</f>
        <v/>
      </c>
      <c r="G7953">
        <f>'DATA DASH'!G7953</f>
        <v/>
      </c>
      <c r="H7953">
        <f>'DATA DASH'!H7953</f>
        <v/>
      </c>
      <c r="I7953">
        <f>'DATA DASH'!I7953</f>
        <v/>
      </c>
      <c r="J7953">
        <f>'DATA DASH'!J7953</f>
        <v/>
      </c>
      <c r="K7953">
        <f>'DATA DASH'!K7953</f>
        <v/>
      </c>
      <c r="L7953">
        <f>'DATA DASH'!L7953</f>
        <v/>
      </c>
      <c r="M7953">
        <f>'DATA DASH'!M7953</f>
        <v/>
      </c>
    </row>
    <row r="7954">
      <c r="A7954">
        <f>'DATA DASH'!A7954</f>
        <v/>
      </c>
      <c r="B7954">
        <f>'DATA DASH'!B7954</f>
        <v/>
      </c>
      <c r="C7954">
        <f>'DATA DASH'!C7954</f>
        <v/>
      </c>
      <c r="D7954">
        <f>'DATA DASH'!D7954</f>
        <v/>
      </c>
      <c r="E7954">
        <f>'DATA DASH'!E7954</f>
        <v/>
      </c>
      <c r="F7954">
        <f>'DATA DASH'!F7954</f>
        <v/>
      </c>
      <c r="G7954">
        <f>'DATA DASH'!G7954</f>
        <v/>
      </c>
      <c r="H7954">
        <f>'DATA DASH'!H7954</f>
        <v/>
      </c>
      <c r="I7954">
        <f>'DATA DASH'!I7954</f>
        <v/>
      </c>
      <c r="J7954">
        <f>'DATA DASH'!J7954</f>
        <v/>
      </c>
      <c r="K7954">
        <f>'DATA DASH'!K7954</f>
        <v/>
      </c>
      <c r="L7954">
        <f>'DATA DASH'!L7954</f>
        <v/>
      </c>
      <c r="M7954">
        <f>'DATA DASH'!M7954</f>
        <v/>
      </c>
    </row>
    <row r="7955">
      <c r="A7955">
        <f>'DATA DASH'!A7955</f>
        <v/>
      </c>
      <c r="B7955">
        <f>'DATA DASH'!B7955</f>
        <v/>
      </c>
      <c r="C7955">
        <f>'DATA DASH'!C7955</f>
        <v/>
      </c>
      <c r="D7955">
        <f>'DATA DASH'!D7955</f>
        <v/>
      </c>
      <c r="E7955">
        <f>'DATA DASH'!E7955</f>
        <v/>
      </c>
      <c r="F7955">
        <f>'DATA DASH'!F7955</f>
        <v/>
      </c>
      <c r="G7955">
        <f>'DATA DASH'!G7955</f>
        <v/>
      </c>
      <c r="H7955">
        <f>'DATA DASH'!H7955</f>
        <v/>
      </c>
      <c r="I7955">
        <f>'DATA DASH'!I7955</f>
        <v/>
      </c>
      <c r="J7955">
        <f>'DATA DASH'!J7955</f>
        <v/>
      </c>
      <c r="K7955">
        <f>'DATA DASH'!K7955</f>
        <v/>
      </c>
      <c r="L7955">
        <f>'DATA DASH'!L7955</f>
        <v/>
      </c>
      <c r="M7955">
        <f>'DATA DASH'!M7955</f>
        <v/>
      </c>
    </row>
    <row r="7956">
      <c r="A7956">
        <f>'DATA DASH'!A7956</f>
        <v/>
      </c>
      <c r="B7956">
        <f>'DATA DASH'!B7956</f>
        <v/>
      </c>
      <c r="C7956">
        <f>'DATA DASH'!C7956</f>
        <v/>
      </c>
      <c r="D7956">
        <f>'DATA DASH'!D7956</f>
        <v/>
      </c>
      <c r="E7956">
        <f>'DATA DASH'!E7956</f>
        <v/>
      </c>
      <c r="F7956">
        <f>'DATA DASH'!F7956</f>
        <v/>
      </c>
      <c r="G7956">
        <f>'DATA DASH'!G7956</f>
        <v/>
      </c>
      <c r="H7956">
        <f>'DATA DASH'!H7956</f>
        <v/>
      </c>
      <c r="I7956">
        <f>'DATA DASH'!I7956</f>
        <v/>
      </c>
      <c r="J7956">
        <f>'DATA DASH'!J7956</f>
        <v/>
      </c>
      <c r="K7956">
        <f>'DATA DASH'!K7956</f>
        <v/>
      </c>
      <c r="L7956">
        <f>'DATA DASH'!L7956</f>
        <v/>
      </c>
      <c r="M7956">
        <f>'DATA DASH'!M7956</f>
        <v/>
      </c>
    </row>
    <row r="7957">
      <c r="A7957">
        <f>'DATA DASH'!A7957</f>
        <v/>
      </c>
      <c r="B7957">
        <f>'DATA DASH'!B7957</f>
        <v/>
      </c>
      <c r="C7957">
        <f>'DATA DASH'!C7957</f>
        <v/>
      </c>
      <c r="D7957">
        <f>'DATA DASH'!D7957</f>
        <v/>
      </c>
      <c r="E7957">
        <f>'DATA DASH'!E7957</f>
        <v/>
      </c>
      <c r="F7957">
        <f>'DATA DASH'!F7957</f>
        <v/>
      </c>
      <c r="G7957">
        <f>'DATA DASH'!G7957</f>
        <v/>
      </c>
      <c r="H7957">
        <f>'DATA DASH'!H7957</f>
        <v/>
      </c>
      <c r="I7957">
        <f>'DATA DASH'!I7957</f>
        <v/>
      </c>
      <c r="J7957">
        <f>'DATA DASH'!J7957</f>
        <v/>
      </c>
      <c r="K7957">
        <f>'DATA DASH'!K7957</f>
        <v/>
      </c>
      <c r="L7957">
        <f>'DATA DASH'!L7957</f>
        <v/>
      </c>
      <c r="M7957">
        <f>'DATA DASH'!M7957</f>
        <v/>
      </c>
    </row>
    <row r="7958">
      <c r="A7958">
        <f>'DATA DASH'!A7958</f>
        <v/>
      </c>
      <c r="B7958">
        <f>'DATA DASH'!B7958</f>
        <v/>
      </c>
      <c r="C7958">
        <f>'DATA DASH'!C7958</f>
        <v/>
      </c>
      <c r="D7958">
        <f>'DATA DASH'!D7958</f>
        <v/>
      </c>
      <c r="E7958">
        <f>'DATA DASH'!E7958</f>
        <v/>
      </c>
      <c r="F7958">
        <f>'DATA DASH'!F7958</f>
        <v/>
      </c>
      <c r="G7958">
        <f>'DATA DASH'!G7958</f>
        <v/>
      </c>
      <c r="H7958">
        <f>'DATA DASH'!H7958</f>
        <v/>
      </c>
      <c r="I7958">
        <f>'DATA DASH'!I7958</f>
        <v/>
      </c>
      <c r="J7958">
        <f>'DATA DASH'!J7958</f>
        <v/>
      </c>
      <c r="K7958">
        <f>'DATA DASH'!K7958</f>
        <v/>
      </c>
      <c r="L7958">
        <f>'DATA DASH'!L7958</f>
        <v/>
      </c>
      <c r="M7958">
        <f>'DATA DASH'!M7958</f>
        <v/>
      </c>
    </row>
    <row r="7959">
      <c r="A7959">
        <f>'DATA DASH'!A7959</f>
        <v/>
      </c>
      <c r="B7959">
        <f>'DATA DASH'!B7959</f>
        <v/>
      </c>
      <c r="C7959">
        <f>'DATA DASH'!C7959</f>
        <v/>
      </c>
      <c r="D7959">
        <f>'DATA DASH'!D7959</f>
        <v/>
      </c>
      <c r="E7959">
        <f>'DATA DASH'!E7959</f>
        <v/>
      </c>
      <c r="F7959">
        <f>'DATA DASH'!F7959</f>
        <v/>
      </c>
      <c r="G7959">
        <f>'DATA DASH'!G7959</f>
        <v/>
      </c>
      <c r="H7959">
        <f>'DATA DASH'!H7959</f>
        <v/>
      </c>
      <c r="I7959">
        <f>'DATA DASH'!I7959</f>
        <v/>
      </c>
      <c r="J7959">
        <f>'DATA DASH'!J7959</f>
        <v/>
      </c>
      <c r="K7959">
        <f>'DATA DASH'!K7959</f>
        <v/>
      </c>
      <c r="L7959">
        <f>'DATA DASH'!L7959</f>
        <v/>
      </c>
      <c r="M7959">
        <f>'DATA DASH'!M7959</f>
        <v/>
      </c>
    </row>
    <row r="7960">
      <c r="A7960">
        <f>'DATA DASH'!A7960</f>
        <v/>
      </c>
      <c r="B7960">
        <f>'DATA DASH'!B7960</f>
        <v/>
      </c>
      <c r="C7960">
        <f>'DATA DASH'!C7960</f>
        <v/>
      </c>
      <c r="D7960">
        <f>'DATA DASH'!D7960</f>
        <v/>
      </c>
      <c r="E7960">
        <f>'DATA DASH'!E7960</f>
        <v/>
      </c>
      <c r="F7960">
        <f>'DATA DASH'!F7960</f>
        <v/>
      </c>
      <c r="G7960">
        <f>'DATA DASH'!G7960</f>
        <v/>
      </c>
      <c r="H7960">
        <f>'DATA DASH'!H7960</f>
        <v/>
      </c>
      <c r="I7960">
        <f>'DATA DASH'!I7960</f>
        <v/>
      </c>
      <c r="J7960">
        <f>'DATA DASH'!J7960</f>
        <v/>
      </c>
      <c r="K7960">
        <f>'DATA DASH'!K7960</f>
        <v/>
      </c>
      <c r="L7960">
        <f>'DATA DASH'!L7960</f>
        <v/>
      </c>
      <c r="M7960">
        <f>'DATA DASH'!M7960</f>
        <v/>
      </c>
    </row>
    <row r="7961">
      <c r="A7961">
        <f>'DATA DASH'!A7961</f>
        <v/>
      </c>
      <c r="B7961">
        <f>'DATA DASH'!B7961</f>
        <v/>
      </c>
      <c r="C7961">
        <f>'DATA DASH'!C7961</f>
        <v/>
      </c>
      <c r="D7961">
        <f>'DATA DASH'!D7961</f>
        <v/>
      </c>
      <c r="E7961">
        <f>'DATA DASH'!E7961</f>
        <v/>
      </c>
      <c r="F7961">
        <f>'DATA DASH'!F7961</f>
        <v/>
      </c>
      <c r="G7961">
        <f>'DATA DASH'!G7961</f>
        <v/>
      </c>
      <c r="H7961">
        <f>'DATA DASH'!H7961</f>
        <v/>
      </c>
      <c r="I7961">
        <f>'DATA DASH'!I7961</f>
        <v/>
      </c>
      <c r="J7961">
        <f>'DATA DASH'!J7961</f>
        <v/>
      </c>
      <c r="K7961">
        <f>'DATA DASH'!K7961</f>
        <v/>
      </c>
      <c r="L7961">
        <f>'DATA DASH'!L7961</f>
        <v/>
      </c>
      <c r="M7961">
        <f>'DATA DASH'!M7961</f>
        <v/>
      </c>
    </row>
    <row r="7962">
      <c r="A7962">
        <f>'DATA DASH'!A7962</f>
        <v/>
      </c>
      <c r="B7962">
        <f>'DATA DASH'!B7962</f>
        <v/>
      </c>
      <c r="C7962">
        <f>'DATA DASH'!C7962</f>
        <v/>
      </c>
      <c r="D7962">
        <f>'DATA DASH'!D7962</f>
        <v/>
      </c>
      <c r="E7962">
        <f>'DATA DASH'!E7962</f>
        <v/>
      </c>
      <c r="F7962">
        <f>'DATA DASH'!F7962</f>
        <v/>
      </c>
      <c r="G7962">
        <f>'DATA DASH'!G7962</f>
        <v/>
      </c>
      <c r="H7962">
        <f>'DATA DASH'!H7962</f>
        <v/>
      </c>
      <c r="I7962">
        <f>'DATA DASH'!I7962</f>
        <v/>
      </c>
      <c r="J7962">
        <f>'DATA DASH'!J7962</f>
        <v/>
      </c>
      <c r="K7962">
        <f>'DATA DASH'!K7962</f>
        <v/>
      </c>
      <c r="L7962">
        <f>'DATA DASH'!L7962</f>
        <v/>
      </c>
      <c r="M7962">
        <f>'DATA DASH'!M7962</f>
        <v/>
      </c>
    </row>
    <row r="7963">
      <c r="A7963">
        <f>'DATA DASH'!A7963</f>
        <v/>
      </c>
      <c r="B7963">
        <f>'DATA DASH'!B7963</f>
        <v/>
      </c>
      <c r="C7963">
        <f>'DATA DASH'!C7963</f>
        <v/>
      </c>
      <c r="D7963">
        <f>'DATA DASH'!D7963</f>
        <v/>
      </c>
      <c r="E7963">
        <f>'DATA DASH'!E7963</f>
        <v/>
      </c>
      <c r="F7963">
        <f>'DATA DASH'!F7963</f>
        <v/>
      </c>
      <c r="G7963">
        <f>'DATA DASH'!G7963</f>
        <v/>
      </c>
      <c r="H7963">
        <f>'DATA DASH'!H7963</f>
        <v/>
      </c>
      <c r="I7963">
        <f>'DATA DASH'!I7963</f>
        <v/>
      </c>
      <c r="J7963">
        <f>'DATA DASH'!J7963</f>
        <v/>
      </c>
      <c r="K7963">
        <f>'DATA DASH'!K7963</f>
        <v/>
      </c>
      <c r="L7963">
        <f>'DATA DASH'!L7963</f>
        <v/>
      </c>
      <c r="M7963">
        <f>'DATA DASH'!M7963</f>
        <v/>
      </c>
    </row>
    <row r="7964">
      <c r="A7964">
        <f>'DATA DASH'!A7964</f>
        <v/>
      </c>
      <c r="B7964">
        <f>'DATA DASH'!B7964</f>
        <v/>
      </c>
      <c r="C7964">
        <f>'DATA DASH'!C7964</f>
        <v/>
      </c>
      <c r="D7964">
        <f>'DATA DASH'!D7964</f>
        <v/>
      </c>
      <c r="E7964">
        <f>'DATA DASH'!E7964</f>
        <v/>
      </c>
      <c r="F7964">
        <f>'DATA DASH'!F7964</f>
        <v/>
      </c>
      <c r="G7964">
        <f>'DATA DASH'!G7964</f>
        <v/>
      </c>
      <c r="H7964">
        <f>'DATA DASH'!H7964</f>
        <v/>
      </c>
      <c r="I7964">
        <f>'DATA DASH'!I7964</f>
        <v/>
      </c>
      <c r="J7964">
        <f>'DATA DASH'!J7964</f>
        <v/>
      </c>
      <c r="K7964">
        <f>'DATA DASH'!K7964</f>
        <v/>
      </c>
      <c r="L7964">
        <f>'DATA DASH'!L7964</f>
        <v/>
      </c>
      <c r="M7964">
        <f>'DATA DASH'!M7964</f>
        <v/>
      </c>
    </row>
    <row r="7965">
      <c r="A7965">
        <f>'DATA DASH'!A7965</f>
        <v/>
      </c>
      <c r="B7965">
        <f>'DATA DASH'!B7965</f>
        <v/>
      </c>
      <c r="C7965">
        <f>'DATA DASH'!C7965</f>
        <v/>
      </c>
      <c r="D7965">
        <f>'DATA DASH'!D7965</f>
        <v/>
      </c>
      <c r="E7965">
        <f>'DATA DASH'!E7965</f>
        <v/>
      </c>
      <c r="F7965">
        <f>'DATA DASH'!F7965</f>
        <v/>
      </c>
      <c r="G7965">
        <f>'DATA DASH'!G7965</f>
        <v/>
      </c>
      <c r="H7965">
        <f>'DATA DASH'!H7965</f>
        <v/>
      </c>
      <c r="I7965">
        <f>'DATA DASH'!I7965</f>
        <v/>
      </c>
      <c r="J7965">
        <f>'DATA DASH'!J7965</f>
        <v/>
      </c>
      <c r="K7965">
        <f>'DATA DASH'!K7965</f>
        <v/>
      </c>
      <c r="L7965">
        <f>'DATA DASH'!L7965</f>
        <v/>
      </c>
      <c r="M7965">
        <f>'DATA DASH'!M7965</f>
        <v/>
      </c>
    </row>
    <row r="7966">
      <c r="A7966">
        <f>'DATA DASH'!A7966</f>
        <v/>
      </c>
      <c r="B7966">
        <f>'DATA DASH'!B7966</f>
        <v/>
      </c>
      <c r="C7966">
        <f>'DATA DASH'!C7966</f>
        <v/>
      </c>
      <c r="D7966">
        <f>'DATA DASH'!D7966</f>
        <v/>
      </c>
      <c r="E7966">
        <f>'DATA DASH'!E7966</f>
        <v/>
      </c>
      <c r="F7966">
        <f>'DATA DASH'!F7966</f>
        <v/>
      </c>
      <c r="G7966">
        <f>'DATA DASH'!G7966</f>
        <v/>
      </c>
      <c r="H7966">
        <f>'DATA DASH'!H7966</f>
        <v/>
      </c>
      <c r="I7966">
        <f>'DATA DASH'!I7966</f>
        <v/>
      </c>
      <c r="J7966">
        <f>'DATA DASH'!J7966</f>
        <v/>
      </c>
      <c r="K7966">
        <f>'DATA DASH'!K7966</f>
        <v/>
      </c>
      <c r="L7966">
        <f>'DATA DASH'!L7966</f>
        <v/>
      </c>
      <c r="M7966">
        <f>'DATA DASH'!M7966</f>
        <v/>
      </c>
    </row>
    <row r="7967">
      <c r="A7967">
        <f>'DATA DASH'!A7967</f>
        <v/>
      </c>
      <c r="B7967">
        <f>'DATA DASH'!B7967</f>
        <v/>
      </c>
      <c r="C7967">
        <f>'DATA DASH'!C7967</f>
        <v/>
      </c>
      <c r="D7967">
        <f>'DATA DASH'!D7967</f>
        <v/>
      </c>
      <c r="E7967">
        <f>'DATA DASH'!E7967</f>
        <v/>
      </c>
      <c r="F7967">
        <f>'DATA DASH'!F7967</f>
        <v/>
      </c>
      <c r="G7967">
        <f>'DATA DASH'!G7967</f>
        <v/>
      </c>
      <c r="H7967">
        <f>'DATA DASH'!H7967</f>
        <v/>
      </c>
      <c r="I7967">
        <f>'DATA DASH'!I7967</f>
        <v/>
      </c>
      <c r="J7967">
        <f>'DATA DASH'!J7967</f>
        <v/>
      </c>
      <c r="K7967">
        <f>'DATA DASH'!K7967</f>
        <v/>
      </c>
      <c r="L7967">
        <f>'DATA DASH'!L7967</f>
        <v/>
      </c>
      <c r="M7967">
        <f>'DATA DASH'!M7967</f>
        <v/>
      </c>
    </row>
    <row r="7968">
      <c r="A7968">
        <f>'DATA DASH'!A7968</f>
        <v/>
      </c>
      <c r="B7968">
        <f>'DATA DASH'!B7968</f>
        <v/>
      </c>
      <c r="C7968">
        <f>'DATA DASH'!C7968</f>
        <v/>
      </c>
      <c r="D7968">
        <f>'DATA DASH'!D7968</f>
        <v/>
      </c>
      <c r="E7968">
        <f>'DATA DASH'!E7968</f>
        <v/>
      </c>
      <c r="F7968">
        <f>'DATA DASH'!F7968</f>
        <v/>
      </c>
      <c r="G7968">
        <f>'DATA DASH'!G7968</f>
        <v/>
      </c>
      <c r="H7968">
        <f>'DATA DASH'!H7968</f>
        <v/>
      </c>
      <c r="I7968">
        <f>'DATA DASH'!I7968</f>
        <v/>
      </c>
      <c r="J7968">
        <f>'DATA DASH'!J7968</f>
        <v/>
      </c>
      <c r="K7968">
        <f>'DATA DASH'!K7968</f>
        <v/>
      </c>
      <c r="L7968">
        <f>'DATA DASH'!L7968</f>
        <v/>
      </c>
      <c r="M7968">
        <f>'DATA DASH'!M7968</f>
        <v/>
      </c>
    </row>
    <row r="7969">
      <c r="A7969">
        <f>'DATA DASH'!A7969</f>
        <v/>
      </c>
      <c r="B7969">
        <f>'DATA DASH'!B7969</f>
        <v/>
      </c>
      <c r="C7969">
        <f>'DATA DASH'!C7969</f>
        <v/>
      </c>
      <c r="D7969">
        <f>'DATA DASH'!D7969</f>
        <v/>
      </c>
      <c r="E7969">
        <f>'DATA DASH'!E7969</f>
        <v/>
      </c>
      <c r="F7969">
        <f>'DATA DASH'!F7969</f>
        <v/>
      </c>
      <c r="G7969">
        <f>'DATA DASH'!G7969</f>
        <v/>
      </c>
      <c r="H7969">
        <f>'DATA DASH'!H7969</f>
        <v/>
      </c>
      <c r="I7969">
        <f>'DATA DASH'!I7969</f>
        <v/>
      </c>
      <c r="J7969">
        <f>'DATA DASH'!J7969</f>
        <v/>
      </c>
      <c r="K7969">
        <f>'DATA DASH'!K7969</f>
        <v/>
      </c>
      <c r="L7969">
        <f>'DATA DASH'!L7969</f>
        <v/>
      </c>
      <c r="M7969">
        <f>'DATA DASH'!M7969</f>
        <v/>
      </c>
    </row>
    <row r="7970">
      <c r="A7970">
        <f>'DATA DASH'!A7970</f>
        <v/>
      </c>
      <c r="B7970">
        <f>'DATA DASH'!B7970</f>
        <v/>
      </c>
      <c r="C7970">
        <f>'DATA DASH'!C7970</f>
        <v/>
      </c>
      <c r="D7970">
        <f>'DATA DASH'!D7970</f>
        <v/>
      </c>
      <c r="E7970">
        <f>'DATA DASH'!E7970</f>
        <v/>
      </c>
      <c r="F7970">
        <f>'DATA DASH'!F7970</f>
        <v/>
      </c>
      <c r="G7970">
        <f>'DATA DASH'!G7970</f>
        <v/>
      </c>
      <c r="H7970">
        <f>'DATA DASH'!H7970</f>
        <v/>
      </c>
      <c r="I7970">
        <f>'DATA DASH'!I7970</f>
        <v/>
      </c>
      <c r="J7970">
        <f>'DATA DASH'!J7970</f>
        <v/>
      </c>
      <c r="K7970">
        <f>'DATA DASH'!K7970</f>
        <v/>
      </c>
      <c r="L7970">
        <f>'DATA DASH'!L7970</f>
        <v/>
      </c>
      <c r="M7970">
        <f>'DATA DASH'!M7970</f>
        <v/>
      </c>
    </row>
    <row r="7971">
      <c r="A7971">
        <f>'DATA DASH'!A7971</f>
        <v/>
      </c>
      <c r="B7971">
        <f>'DATA DASH'!B7971</f>
        <v/>
      </c>
      <c r="C7971">
        <f>'DATA DASH'!C7971</f>
        <v/>
      </c>
      <c r="D7971">
        <f>'DATA DASH'!D7971</f>
        <v/>
      </c>
      <c r="E7971">
        <f>'DATA DASH'!E7971</f>
        <v/>
      </c>
      <c r="F7971">
        <f>'DATA DASH'!F7971</f>
        <v/>
      </c>
      <c r="G7971">
        <f>'DATA DASH'!G7971</f>
        <v/>
      </c>
      <c r="H7971">
        <f>'DATA DASH'!H7971</f>
        <v/>
      </c>
      <c r="I7971">
        <f>'DATA DASH'!I7971</f>
        <v/>
      </c>
      <c r="J7971">
        <f>'DATA DASH'!J7971</f>
        <v/>
      </c>
      <c r="K7971">
        <f>'DATA DASH'!K7971</f>
        <v/>
      </c>
      <c r="L7971">
        <f>'DATA DASH'!L7971</f>
        <v/>
      </c>
      <c r="M7971">
        <f>'DATA DASH'!M7971</f>
        <v/>
      </c>
    </row>
    <row r="7972">
      <c r="A7972">
        <f>'DATA DASH'!A7972</f>
        <v/>
      </c>
      <c r="B7972">
        <f>'DATA DASH'!B7972</f>
        <v/>
      </c>
      <c r="C7972">
        <f>'DATA DASH'!C7972</f>
        <v/>
      </c>
      <c r="D7972">
        <f>'DATA DASH'!D7972</f>
        <v/>
      </c>
      <c r="E7972">
        <f>'DATA DASH'!E7972</f>
        <v/>
      </c>
      <c r="F7972">
        <f>'DATA DASH'!F7972</f>
        <v/>
      </c>
      <c r="G7972">
        <f>'DATA DASH'!G7972</f>
        <v/>
      </c>
      <c r="H7972">
        <f>'DATA DASH'!H7972</f>
        <v/>
      </c>
      <c r="I7972">
        <f>'DATA DASH'!I7972</f>
        <v/>
      </c>
      <c r="J7972">
        <f>'DATA DASH'!J7972</f>
        <v/>
      </c>
      <c r="K7972">
        <f>'DATA DASH'!K7972</f>
        <v/>
      </c>
      <c r="L7972">
        <f>'DATA DASH'!L7972</f>
        <v/>
      </c>
      <c r="M7972">
        <f>'DATA DASH'!M7972</f>
        <v/>
      </c>
    </row>
    <row r="7973">
      <c r="A7973">
        <f>'DATA DASH'!A7973</f>
        <v/>
      </c>
      <c r="B7973">
        <f>'DATA DASH'!B7973</f>
        <v/>
      </c>
      <c r="C7973">
        <f>'DATA DASH'!C7973</f>
        <v/>
      </c>
      <c r="D7973">
        <f>'DATA DASH'!D7973</f>
        <v/>
      </c>
      <c r="E7973">
        <f>'DATA DASH'!E7973</f>
        <v/>
      </c>
      <c r="F7973">
        <f>'DATA DASH'!F7973</f>
        <v/>
      </c>
      <c r="G7973">
        <f>'DATA DASH'!G7973</f>
        <v/>
      </c>
      <c r="H7973">
        <f>'DATA DASH'!H7973</f>
        <v/>
      </c>
      <c r="I7973">
        <f>'DATA DASH'!I7973</f>
        <v/>
      </c>
      <c r="J7973">
        <f>'DATA DASH'!J7973</f>
        <v/>
      </c>
      <c r="K7973">
        <f>'DATA DASH'!K7973</f>
        <v/>
      </c>
      <c r="L7973">
        <f>'DATA DASH'!L7973</f>
        <v/>
      </c>
      <c r="M7973">
        <f>'DATA DASH'!M7973</f>
        <v/>
      </c>
    </row>
    <row r="7974">
      <c r="A7974">
        <f>'DATA DASH'!A7974</f>
        <v/>
      </c>
      <c r="B7974">
        <f>'DATA DASH'!B7974</f>
        <v/>
      </c>
      <c r="C7974">
        <f>'DATA DASH'!C7974</f>
        <v/>
      </c>
      <c r="D7974">
        <f>'DATA DASH'!D7974</f>
        <v/>
      </c>
      <c r="E7974">
        <f>'DATA DASH'!E7974</f>
        <v/>
      </c>
      <c r="F7974">
        <f>'DATA DASH'!F7974</f>
        <v/>
      </c>
      <c r="G7974">
        <f>'DATA DASH'!G7974</f>
        <v/>
      </c>
      <c r="H7974">
        <f>'DATA DASH'!H7974</f>
        <v/>
      </c>
      <c r="I7974">
        <f>'DATA DASH'!I7974</f>
        <v/>
      </c>
      <c r="J7974">
        <f>'DATA DASH'!J7974</f>
        <v/>
      </c>
      <c r="K7974">
        <f>'DATA DASH'!K7974</f>
        <v/>
      </c>
      <c r="L7974">
        <f>'DATA DASH'!L7974</f>
        <v/>
      </c>
      <c r="M7974">
        <f>'DATA DASH'!M7974</f>
        <v/>
      </c>
    </row>
    <row r="7975">
      <c r="A7975">
        <f>'DATA DASH'!A7975</f>
        <v/>
      </c>
      <c r="B7975">
        <f>'DATA DASH'!B7975</f>
        <v/>
      </c>
      <c r="C7975">
        <f>'DATA DASH'!C7975</f>
        <v/>
      </c>
      <c r="D7975">
        <f>'DATA DASH'!D7975</f>
        <v/>
      </c>
      <c r="E7975">
        <f>'DATA DASH'!E7975</f>
        <v/>
      </c>
      <c r="F7975">
        <f>'DATA DASH'!F7975</f>
        <v/>
      </c>
      <c r="G7975">
        <f>'DATA DASH'!G7975</f>
        <v/>
      </c>
      <c r="H7975">
        <f>'DATA DASH'!H7975</f>
        <v/>
      </c>
      <c r="I7975">
        <f>'DATA DASH'!I7975</f>
        <v/>
      </c>
      <c r="J7975">
        <f>'DATA DASH'!J7975</f>
        <v/>
      </c>
      <c r="K7975">
        <f>'DATA DASH'!K7975</f>
        <v/>
      </c>
      <c r="L7975">
        <f>'DATA DASH'!L7975</f>
        <v/>
      </c>
      <c r="M7975">
        <f>'DATA DASH'!M7975</f>
        <v/>
      </c>
    </row>
    <row r="7976">
      <c r="A7976">
        <f>'DATA DASH'!A7976</f>
        <v/>
      </c>
      <c r="B7976">
        <f>'DATA DASH'!B7976</f>
        <v/>
      </c>
      <c r="C7976">
        <f>'DATA DASH'!C7976</f>
        <v/>
      </c>
      <c r="D7976">
        <f>'DATA DASH'!D7976</f>
        <v/>
      </c>
      <c r="E7976">
        <f>'DATA DASH'!E7976</f>
        <v/>
      </c>
      <c r="F7976">
        <f>'DATA DASH'!F7976</f>
        <v/>
      </c>
      <c r="G7976">
        <f>'DATA DASH'!G7976</f>
        <v/>
      </c>
      <c r="H7976">
        <f>'DATA DASH'!H7976</f>
        <v/>
      </c>
      <c r="I7976">
        <f>'DATA DASH'!I7976</f>
        <v/>
      </c>
      <c r="J7976">
        <f>'DATA DASH'!J7976</f>
        <v/>
      </c>
      <c r="K7976">
        <f>'DATA DASH'!K7976</f>
        <v/>
      </c>
      <c r="L7976">
        <f>'DATA DASH'!L7976</f>
        <v/>
      </c>
      <c r="M7976">
        <f>'DATA DASH'!M7976</f>
        <v/>
      </c>
    </row>
    <row r="7977">
      <c r="A7977">
        <f>'DATA DASH'!A7977</f>
        <v/>
      </c>
      <c r="B7977">
        <f>'DATA DASH'!B7977</f>
        <v/>
      </c>
      <c r="C7977">
        <f>'DATA DASH'!C7977</f>
        <v/>
      </c>
      <c r="D7977">
        <f>'DATA DASH'!D7977</f>
        <v/>
      </c>
      <c r="E7977">
        <f>'DATA DASH'!E7977</f>
        <v/>
      </c>
      <c r="F7977">
        <f>'DATA DASH'!F7977</f>
        <v/>
      </c>
      <c r="G7977">
        <f>'DATA DASH'!G7977</f>
        <v/>
      </c>
      <c r="H7977">
        <f>'DATA DASH'!H7977</f>
        <v/>
      </c>
      <c r="I7977">
        <f>'DATA DASH'!I7977</f>
        <v/>
      </c>
      <c r="J7977">
        <f>'DATA DASH'!J7977</f>
        <v/>
      </c>
      <c r="K7977">
        <f>'DATA DASH'!K7977</f>
        <v/>
      </c>
      <c r="L7977">
        <f>'DATA DASH'!L7977</f>
        <v/>
      </c>
      <c r="M7977">
        <f>'DATA DASH'!M7977</f>
        <v/>
      </c>
    </row>
    <row r="7978">
      <c r="A7978">
        <f>'DATA DASH'!A7978</f>
        <v/>
      </c>
      <c r="B7978">
        <f>'DATA DASH'!B7978</f>
        <v/>
      </c>
      <c r="C7978">
        <f>'DATA DASH'!C7978</f>
        <v/>
      </c>
      <c r="D7978">
        <f>'DATA DASH'!D7978</f>
        <v/>
      </c>
      <c r="E7978">
        <f>'DATA DASH'!E7978</f>
        <v/>
      </c>
      <c r="F7978">
        <f>'DATA DASH'!F7978</f>
        <v/>
      </c>
      <c r="G7978">
        <f>'DATA DASH'!G7978</f>
        <v/>
      </c>
      <c r="H7978">
        <f>'DATA DASH'!H7978</f>
        <v/>
      </c>
      <c r="I7978">
        <f>'DATA DASH'!I7978</f>
        <v/>
      </c>
      <c r="J7978">
        <f>'DATA DASH'!J7978</f>
        <v/>
      </c>
      <c r="K7978">
        <f>'DATA DASH'!K7978</f>
        <v/>
      </c>
      <c r="L7978">
        <f>'DATA DASH'!L7978</f>
        <v/>
      </c>
      <c r="M7978">
        <f>'DATA DASH'!M7978</f>
        <v/>
      </c>
    </row>
    <row r="7979">
      <c r="A7979">
        <f>'DATA DASH'!A7979</f>
        <v/>
      </c>
      <c r="B7979">
        <f>'DATA DASH'!B7979</f>
        <v/>
      </c>
      <c r="C7979">
        <f>'DATA DASH'!C7979</f>
        <v/>
      </c>
      <c r="D7979">
        <f>'DATA DASH'!D7979</f>
        <v/>
      </c>
      <c r="E7979">
        <f>'DATA DASH'!E7979</f>
        <v/>
      </c>
      <c r="F7979">
        <f>'DATA DASH'!F7979</f>
        <v/>
      </c>
      <c r="G7979">
        <f>'DATA DASH'!G7979</f>
        <v/>
      </c>
      <c r="H7979">
        <f>'DATA DASH'!H7979</f>
        <v/>
      </c>
      <c r="I7979">
        <f>'DATA DASH'!I7979</f>
        <v/>
      </c>
      <c r="J7979">
        <f>'DATA DASH'!J7979</f>
        <v/>
      </c>
      <c r="K7979">
        <f>'DATA DASH'!K7979</f>
        <v/>
      </c>
      <c r="L7979">
        <f>'DATA DASH'!L7979</f>
        <v/>
      </c>
      <c r="M7979">
        <f>'DATA DASH'!M7979</f>
        <v/>
      </c>
    </row>
    <row r="7980">
      <c r="A7980">
        <f>'DATA DASH'!A7980</f>
        <v/>
      </c>
      <c r="B7980">
        <f>'DATA DASH'!B7980</f>
        <v/>
      </c>
      <c r="C7980">
        <f>'DATA DASH'!C7980</f>
        <v/>
      </c>
      <c r="D7980">
        <f>'DATA DASH'!D7980</f>
        <v/>
      </c>
      <c r="E7980">
        <f>'DATA DASH'!E7980</f>
        <v/>
      </c>
      <c r="F7980">
        <f>'DATA DASH'!F7980</f>
        <v/>
      </c>
      <c r="G7980">
        <f>'DATA DASH'!G7980</f>
        <v/>
      </c>
      <c r="H7980">
        <f>'DATA DASH'!H7980</f>
        <v/>
      </c>
      <c r="I7980">
        <f>'DATA DASH'!I7980</f>
        <v/>
      </c>
      <c r="J7980">
        <f>'DATA DASH'!J7980</f>
        <v/>
      </c>
      <c r="K7980">
        <f>'DATA DASH'!K7980</f>
        <v/>
      </c>
      <c r="L7980">
        <f>'DATA DASH'!L7980</f>
        <v/>
      </c>
      <c r="M7980">
        <f>'DATA DASH'!M7980</f>
        <v/>
      </c>
    </row>
    <row r="7981">
      <c r="A7981">
        <f>'DATA DASH'!A7981</f>
        <v/>
      </c>
      <c r="B7981">
        <f>'DATA DASH'!B7981</f>
        <v/>
      </c>
      <c r="C7981">
        <f>'DATA DASH'!C7981</f>
        <v/>
      </c>
      <c r="D7981">
        <f>'DATA DASH'!D7981</f>
        <v/>
      </c>
      <c r="E7981">
        <f>'DATA DASH'!E7981</f>
        <v/>
      </c>
      <c r="F7981">
        <f>'DATA DASH'!F7981</f>
        <v/>
      </c>
      <c r="G7981">
        <f>'DATA DASH'!G7981</f>
        <v/>
      </c>
      <c r="H7981">
        <f>'DATA DASH'!H7981</f>
        <v/>
      </c>
      <c r="I7981">
        <f>'DATA DASH'!I7981</f>
        <v/>
      </c>
      <c r="J7981">
        <f>'DATA DASH'!J7981</f>
        <v/>
      </c>
      <c r="K7981">
        <f>'DATA DASH'!K7981</f>
        <v/>
      </c>
      <c r="L7981">
        <f>'DATA DASH'!L7981</f>
        <v/>
      </c>
      <c r="M7981">
        <f>'DATA DASH'!M7981</f>
        <v/>
      </c>
    </row>
    <row r="7982">
      <c r="A7982">
        <f>'DATA DASH'!A7982</f>
        <v/>
      </c>
      <c r="B7982">
        <f>'DATA DASH'!B7982</f>
        <v/>
      </c>
      <c r="C7982">
        <f>'DATA DASH'!C7982</f>
        <v/>
      </c>
      <c r="D7982">
        <f>'DATA DASH'!D7982</f>
        <v/>
      </c>
      <c r="E7982">
        <f>'DATA DASH'!E7982</f>
        <v/>
      </c>
      <c r="F7982">
        <f>'DATA DASH'!F7982</f>
        <v/>
      </c>
      <c r="G7982">
        <f>'DATA DASH'!G7982</f>
        <v/>
      </c>
      <c r="H7982">
        <f>'DATA DASH'!H7982</f>
        <v/>
      </c>
      <c r="I7982">
        <f>'DATA DASH'!I7982</f>
        <v/>
      </c>
      <c r="J7982">
        <f>'DATA DASH'!J7982</f>
        <v/>
      </c>
      <c r="K7982">
        <f>'DATA DASH'!K7982</f>
        <v/>
      </c>
      <c r="L7982">
        <f>'DATA DASH'!L7982</f>
        <v/>
      </c>
      <c r="M7982">
        <f>'DATA DASH'!M7982</f>
        <v/>
      </c>
    </row>
    <row r="7983">
      <c r="A7983">
        <f>'DATA DASH'!A7983</f>
        <v/>
      </c>
      <c r="B7983">
        <f>'DATA DASH'!B7983</f>
        <v/>
      </c>
      <c r="C7983">
        <f>'DATA DASH'!C7983</f>
        <v/>
      </c>
      <c r="D7983">
        <f>'DATA DASH'!D7983</f>
        <v/>
      </c>
      <c r="E7983">
        <f>'DATA DASH'!E7983</f>
        <v/>
      </c>
      <c r="F7983">
        <f>'DATA DASH'!F7983</f>
        <v/>
      </c>
      <c r="G7983">
        <f>'DATA DASH'!G7983</f>
        <v/>
      </c>
      <c r="H7983">
        <f>'DATA DASH'!H7983</f>
        <v/>
      </c>
      <c r="I7983">
        <f>'DATA DASH'!I7983</f>
        <v/>
      </c>
      <c r="J7983">
        <f>'DATA DASH'!J7983</f>
        <v/>
      </c>
      <c r="K7983">
        <f>'DATA DASH'!K7983</f>
        <v/>
      </c>
      <c r="L7983">
        <f>'DATA DASH'!L7983</f>
        <v/>
      </c>
      <c r="M7983">
        <f>'DATA DASH'!M7983</f>
        <v/>
      </c>
    </row>
    <row r="7984">
      <c r="A7984">
        <f>'DATA DASH'!A7984</f>
        <v/>
      </c>
      <c r="B7984">
        <f>'DATA DASH'!B7984</f>
        <v/>
      </c>
      <c r="C7984">
        <f>'DATA DASH'!C7984</f>
        <v/>
      </c>
      <c r="D7984">
        <f>'DATA DASH'!D7984</f>
        <v/>
      </c>
      <c r="E7984">
        <f>'DATA DASH'!E7984</f>
        <v/>
      </c>
      <c r="F7984">
        <f>'DATA DASH'!F7984</f>
        <v/>
      </c>
      <c r="G7984">
        <f>'DATA DASH'!G7984</f>
        <v/>
      </c>
      <c r="H7984">
        <f>'DATA DASH'!H7984</f>
        <v/>
      </c>
      <c r="I7984">
        <f>'DATA DASH'!I7984</f>
        <v/>
      </c>
      <c r="J7984">
        <f>'DATA DASH'!J7984</f>
        <v/>
      </c>
      <c r="K7984">
        <f>'DATA DASH'!K7984</f>
        <v/>
      </c>
      <c r="L7984">
        <f>'DATA DASH'!L7984</f>
        <v/>
      </c>
      <c r="M7984">
        <f>'DATA DASH'!M7984</f>
        <v/>
      </c>
    </row>
    <row r="7985">
      <c r="A7985">
        <f>'DATA DASH'!A7985</f>
        <v/>
      </c>
      <c r="B7985">
        <f>'DATA DASH'!B7985</f>
        <v/>
      </c>
      <c r="C7985">
        <f>'DATA DASH'!C7985</f>
        <v/>
      </c>
      <c r="D7985">
        <f>'DATA DASH'!D7985</f>
        <v/>
      </c>
      <c r="E7985">
        <f>'DATA DASH'!E7985</f>
        <v/>
      </c>
      <c r="F7985">
        <f>'DATA DASH'!F7985</f>
        <v/>
      </c>
      <c r="G7985">
        <f>'DATA DASH'!G7985</f>
        <v/>
      </c>
      <c r="H7985">
        <f>'DATA DASH'!H7985</f>
        <v/>
      </c>
      <c r="I7985">
        <f>'DATA DASH'!I7985</f>
        <v/>
      </c>
      <c r="J7985">
        <f>'DATA DASH'!J7985</f>
        <v/>
      </c>
      <c r="K7985">
        <f>'DATA DASH'!K7985</f>
        <v/>
      </c>
      <c r="L7985">
        <f>'DATA DASH'!L7985</f>
        <v/>
      </c>
      <c r="M7985">
        <f>'DATA DASH'!M7985</f>
        <v/>
      </c>
    </row>
    <row r="7986">
      <c r="A7986">
        <f>'DATA DASH'!A7986</f>
        <v/>
      </c>
      <c r="B7986">
        <f>'DATA DASH'!B7986</f>
        <v/>
      </c>
      <c r="C7986">
        <f>'DATA DASH'!C7986</f>
        <v/>
      </c>
      <c r="D7986">
        <f>'DATA DASH'!D7986</f>
        <v/>
      </c>
      <c r="E7986">
        <f>'DATA DASH'!E7986</f>
        <v/>
      </c>
      <c r="F7986">
        <f>'DATA DASH'!F7986</f>
        <v/>
      </c>
      <c r="G7986">
        <f>'DATA DASH'!G7986</f>
        <v/>
      </c>
      <c r="H7986">
        <f>'DATA DASH'!H7986</f>
        <v/>
      </c>
      <c r="I7986">
        <f>'DATA DASH'!I7986</f>
        <v/>
      </c>
      <c r="J7986">
        <f>'DATA DASH'!J7986</f>
        <v/>
      </c>
      <c r="K7986">
        <f>'DATA DASH'!K7986</f>
        <v/>
      </c>
      <c r="L7986">
        <f>'DATA DASH'!L7986</f>
        <v/>
      </c>
      <c r="M7986">
        <f>'DATA DASH'!M7986</f>
        <v/>
      </c>
    </row>
    <row r="7987">
      <c r="A7987">
        <f>'DATA DASH'!A7987</f>
        <v/>
      </c>
      <c r="B7987">
        <f>'DATA DASH'!B7987</f>
        <v/>
      </c>
      <c r="C7987">
        <f>'DATA DASH'!C7987</f>
        <v/>
      </c>
      <c r="D7987">
        <f>'DATA DASH'!D7987</f>
        <v/>
      </c>
      <c r="E7987">
        <f>'DATA DASH'!E7987</f>
        <v/>
      </c>
      <c r="F7987">
        <f>'DATA DASH'!F7987</f>
        <v/>
      </c>
      <c r="G7987">
        <f>'DATA DASH'!G7987</f>
        <v/>
      </c>
      <c r="H7987">
        <f>'DATA DASH'!H7987</f>
        <v/>
      </c>
      <c r="I7987">
        <f>'DATA DASH'!I7987</f>
        <v/>
      </c>
      <c r="J7987">
        <f>'DATA DASH'!J7987</f>
        <v/>
      </c>
      <c r="K7987">
        <f>'DATA DASH'!K7987</f>
        <v/>
      </c>
      <c r="L7987">
        <f>'DATA DASH'!L7987</f>
        <v/>
      </c>
      <c r="M7987">
        <f>'DATA DASH'!M7987</f>
        <v/>
      </c>
    </row>
    <row r="7988">
      <c r="A7988">
        <f>'DATA DASH'!A7988</f>
        <v/>
      </c>
      <c r="B7988">
        <f>'DATA DASH'!B7988</f>
        <v/>
      </c>
      <c r="C7988">
        <f>'DATA DASH'!C7988</f>
        <v/>
      </c>
      <c r="D7988">
        <f>'DATA DASH'!D7988</f>
        <v/>
      </c>
      <c r="E7988">
        <f>'DATA DASH'!E7988</f>
        <v/>
      </c>
      <c r="F7988">
        <f>'DATA DASH'!F7988</f>
        <v/>
      </c>
      <c r="G7988">
        <f>'DATA DASH'!G7988</f>
        <v/>
      </c>
      <c r="H7988">
        <f>'DATA DASH'!H7988</f>
        <v/>
      </c>
      <c r="I7988">
        <f>'DATA DASH'!I7988</f>
        <v/>
      </c>
      <c r="J7988">
        <f>'DATA DASH'!J7988</f>
        <v/>
      </c>
      <c r="K7988">
        <f>'DATA DASH'!K7988</f>
        <v/>
      </c>
      <c r="L7988">
        <f>'DATA DASH'!L7988</f>
        <v/>
      </c>
      <c r="M7988">
        <f>'DATA DASH'!M7988</f>
        <v/>
      </c>
    </row>
    <row r="7989">
      <c r="A7989">
        <f>'DATA DASH'!A7989</f>
        <v/>
      </c>
      <c r="B7989">
        <f>'DATA DASH'!B7989</f>
        <v/>
      </c>
      <c r="C7989">
        <f>'DATA DASH'!C7989</f>
        <v/>
      </c>
      <c r="D7989">
        <f>'DATA DASH'!D7989</f>
        <v/>
      </c>
      <c r="E7989">
        <f>'DATA DASH'!E7989</f>
        <v/>
      </c>
      <c r="F7989">
        <f>'DATA DASH'!F7989</f>
        <v/>
      </c>
      <c r="G7989">
        <f>'DATA DASH'!G7989</f>
        <v/>
      </c>
      <c r="H7989">
        <f>'DATA DASH'!H7989</f>
        <v/>
      </c>
      <c r="I7989">
        <f>'DATA DASH'!I7989</f>
        <v/>
      </c>
      <c r="J7989">
        <f>'DATA DASH'!J7989</f>
        <v/>
      </c>
      <c r="K7989">
        <f>'DATA DASH'!K7989</f>
        <v/>
      </c>
      <c r="L7989">
        <f>'DATA DASH'!L7989</f>
        <v/>
      </c>
      <c r="M7989">
        <f>'DATA DASH'!M7989</f>
        <v/>
      </c>
    </row>
    <row r="7990">
      <c r="A7990">
        <f>'DATA DASH'!A7990</f>
        <v/>
      </c>
      <c r="B7990">
        <f>'DATA DASH'!B7990</f>
        <v/>
      </c>
      <c r="C7990">
        <f>'DATA DASH'!C7990</f>
        <v/>
      </c>
      <c r="D7990">
        <f>'DATA DASH'!D7990</f>
        <v/>
      </c>
      <c r="E7990">
        <f>'DATA DASH'!E7990</f>
        <v/>
      </c>
      <c r="F7990">
        <f>'DATA DASH'!F7990</f>
        <v/>
      </c>
      <c r="G7990">
        <f>'DATA DASH'!G7990</f>
        <v/>
      </c>
      <c r="H7990">
        <f>'DATA DASH'!H7990</f>
        <v/>
      </c>
      <c r="I7990">
        <f>'DATA DASH'!I7990</f>
        <v/>
      </c>
      <c r="J7990">
        <f>'DATA DASH'!J7990</f>
        <v/>
      </c>
      <c r="K7990">
        <f>'DATA DASH'!K7990</f>
        <v/>
      </c>
      <c r="L7990">
        <f>'DATA DASH'!L7990</f>
        <v/>
      </c>
      <c r="M7990">
        <f>'DATA DASH'!M7990</f>
        <v/>
      </c>
    </row>
    <row r="7991">
      <c r="A7991">
        <f>'DATA DASH'!A7991</f>
        <v/>
      </c>
      <c r="B7991">
        <f>'DATA DASH'!B7991</f>
        <v/>
      </c>
      <c r="C7991">
        <f>'DATA DASH'!C7991</f>
        <v/>
      </c>
      <c r="D7991">
        <f>'DATA DASH'!D7991</f>
        <v/>
      </c>
      <c r="E7991">
        <f>'DATA DASH'!E7991</f>
        <v/>
      </c>
      <c r="F7991">
        <f>'DATA DASH'!F7991</f>
        <v/>
      </c>
      <c r="G7991">
        <f>'DATA DASH'!G7991</f>
        <v/>
      </c>
      <c r="H7991">
        <f>'DATA DASH'!H7991</f>
        <v/>
      </c>
      <c r="I7991">
        <f>'DATA DASH'!I7991</f>
        <v/>
      </c>
      <c r="J7991">
        <f>'DATA DASH'!J7991</f>
        <v/>
      </c>
      <c r="K7991">
        <f>'DATA DASH'!K7991</f>
        <v/>
      </c>
      <c r="L7991">
        <f>'DATA DASH'!L7991</f>
        <v/>
      </c>
      <c r="M7991">
        <f>'DATA DASH'!M7991</f>
        <v/>
      </c>
    </row>
    <row r="7992">
      <c r="A7992">
        <f>'DATA DASH'!A7992</f>
        <v/>
      </c>
      <c r="B7992">
        <f>'DATA DASH'!B7992</f>
        <v/>
      </c>
      <c r="C7992">
        <f>'DATA DASH'!C7992</f>
        <v/>
      </c>
      <c r="D7992">
        <f>'DATA DASH'!D7992</f>
        <v/>
      </c>
      <c r="E7992">
        <f>'DATA DASH'!E7992</f>
        <v/>
      </c>
      <c r="F7992">
        <f>'DATA DASH'!F7992</f>
        <v/>
      </c>
      <c r="G7992">
        <f>'DATA DASH'!G7992</f>
        <v/>
      </c>
      <c r="H7992">
        <f>'DATA DASH'!H7992</f>
        <v/>
      </c>
      <c r="I7992">
        <f>'DATA DASH'!I7992</f>
        <v/>
      </c>
      <c r="J7992">
        <f>'DATA DASH'!J7992</f>
        <v/>
      </c>
      <c r="K7992">
        <f>'DATA DASH'!K7992</f>
        <v/>
      </c>
      <c r="L7992">
        <f>'DATA DASH'!L7992</f>
        <v/>
      </c>
      <c r="M7992">
        <f>'DATA DASH'!M7992</f>
        <v/>
      </c>
    </row>
    <row r="7993">
      <c r="A7993">
        <f>'DATA DASH'!A7993</f>
        <v/>
      </c>
      <c r="B7993">
        <f>'DATA DASH'!B7993</f>
        <v/>
      </c>
      <c r="C7993">
        <f>'DATA DASH'!C7993</f>
        <v/>
      </c>
      <c r="D7993">
        <f>'DATA DASH'!D7993</f>
        <v/>
      </c>
      <c r="E7993">
        <f>'DATA DASH'!E7993</f>
        <v/>
      </c>
      <c r="F7993">
        <f>'DATA DASH'!F7993</f>
        <v/>
      </c>
      <c r="G7993">
        <f>'DATA DASH'!G7993</f>
        <v/>
      </c>
      <c r="H7993">
        <f>'DATA DASH'!H7993</f>
        <v/>
      </c>
      <c r="I7993">
        <f>'DATA DASH'!I7993</f>
        <v/>
      </c>
      <c r="J7993">
        <f>'DATA DASH'!J7993</f>
        <v/>
      </c>
      <c r="K7993">
        <f>'DATA DASH'!K7993</f>
        <v/>
      </c>
      <c r="L7993">
        <f>'DATA DASH'!L7993</f>
        <v/>
      </c>
      <c r="M7993">
        <f>'DATA DASH'!M7993</f>
        <v/>
      </c>
    </row>
    <row r="7994">
      <c r="A7994">
        <f>'DATA DASH'!A7994</f>
        <v/>
      </c>
      <c r="B7994">
        <f>'DATA DASH'!B7994</f>
        <v/>
      </c>
      <c r="C7994">
        <f>'DATA DASH'!C7994</f>
        <v/>
      </c>
      <c r="D7994">
        <f>'DATA DASH'!D7994</f>
        <v/>
      </c>
      <c r="E7994">
        <f>'DATA DASH'!E7994</f>
        <v/>
      </c>
      <c r="F7994">
        <f>'DATA DASH'!F7994</f>
        <v/>
      </c>
      <c r="G7994">
        <f>'DATA DASH'!G7994</f>
        <v/>
      </c>
      <c r="H7994">
        <f>'DATA DASH'!H7994</f>
        <v/>
      </c>
      <c r="I7994">
        <f>'DATA DASH'!I7994</f>
        <v/>
      </c>
      <c r="J7994">
        <f>'DATA DASH'!J7994</f>
        <v/>
      </c>
      <c r="K7994">
        <f>'DATA DASH'!K7994</f>
        <v/>
      </c>
      <c r="L7994">
        <f>'DATA DASH'!L7994</f>
        <v/>
      </c>
      <c r="M7994">
        <f>'DATA DASH'!M7994</f>
        <v/>
      </c>
    </row>
    <row r="7995">
      <c r="A7995">
        <f>'DATA DASH'!A7995</f>
        <v/>
      </c>
      <c r="B7995">
        <f>'DATA DASH'!B7995</f>
        <v/>
      </c>
      <c r="C7995">
        <f>'DATA DASH'!C7995</f>
        <v/>
      </c>
      <c r="D7995">
        <f>'DATA DASH'!D7995</f>
        <v/>
      </c>
      <c r="E7995">
        <f>'DATA DASH'!E7995</f>
        <v/>
      </c>
      <c r="F7995">
        <f>'DATA DASH'!F7995</f>
        <v/>
      </c>
      <c r="G7995">
        <f>'DATA DASH'!G7995</f>
        <v/>
      </c>
      <c r="H7995">
        <f>'DATA DASH'!H7995</f>
        <v/>
      </c>
      <c r="I7995">
        <f>'DATA DASH'!I7995</f>
        <v/>
      </c>
      <c r="J7995">
        <f>'DATA DASH'!J7995</f>
        <v/>
      </c>
      <c r="K7995">
        <f>'DATA DASH'!K7995</f>
        <v/>
      </c>
      <c r="L7995">
        <f>'DATA DASH'!L7995</f>
        <v/>
      </c>
      <c r="M7995">
        <f>'DATA DASH'!M7995</f>
        <v/>
      </c>
    </row>
    <row r="7996">
      <c r="A7996">
        <f>'DATA DASH'!A7996</f>
        <v/>
      </c>
      <c r="B7996">
        <f>'DATA DASH'!B7996</f>
        <v/>
      </c>
      <c r="C7996">
        <f>'DATA DASH'!C7996</f>
        <v/>
      </c>
      <c r="D7996">
        <f>'DATA DASH'!D7996</f>
        <v/>
      </c>
      <c r="E7996">
        <f>'DATA DASH'!E7996</f>
        <v/>
      </c>
      <c r="F7996">
        <f>'DATA DASH'!F7996</f>
        <v/>
      </c>
      <c r="G7996">
        <f>'DATA DASH'!G7996</f>
        <v/>
      </c>
      <c r="H7996">
        <f>'DATA DASH'!H7996</f>
        <v/>
      </c>
      <c r="I7996">
        <f>'DATA DASH'!I7996</f>
        <v/>
      </c>
      <c r="J7996">
        <f>'DATA DASH'!J7996</f>
        <v/>
      </c>
      <c r="K7996">
        <f>'DATA DASH'!K7996</f>
        <v/>
      </c>
      <c r="L7996">
        <f>'DATA DASH'!L7996</f>
        <v/>
      </c>
      <c r="M7996">
        <f>'DATA DASH'!M7996</f>
        <v/>
      </c>
    </row>
    <row r="7997">
      <c r="A7997">
        <f>'DATA DASH'!A7997</f>
        <v/>
      </c>
      <c r="B7997">
        <f>'DATA DASH'!B7997</f>
        <v/>
      </c>
      <c r="C7997">
        <f>'DATA DASH'!C7997</f>
        <v/>
      </c>
      <c r="D7997">
        <f>'DATA DASH'!D7997</f>
        <v/>
      </c>
      <c r="E7997">
        <f>'DATA DASH'!E7997</f>
        <v/>
      </c>
      <c r="F7997">
        <f>'DATA DASH'!F7997</f>
        <v/>
      </c>
      <c r="G7997">
        <f>'DATA DASH'!G7997</f>
        <v/>
      </c>
      <c r="H7997">
        <f>'DATA DASH'!H7997</f>
        <v/>
      </c>
      <c r="I7997">
        <f>'DATA DASH'!I7997</f>
        <v/>
      </c>
      <c r="J7997">
        <f>'DATA DASH'!J7997</f>
        <v/>
      </c>
      <c r="K7997">
        <f>'DATA DASH'!K7997</f>
        <v/>
      </c>
      <c r="L7997">
        <f>'DATA DASH'!L7997</f>
        <v/>
      </c>
      <c r="M7997">
        <f>'DATA DASH'!M7997</f>
        <v/>
      </c>
    </row>
    <row r="7998">
      <c r="A7998">
        <f>'DATA DASH'!A7998</f>
        <v/>
      </c>
      <c r="B7998">
        <f>'DATA DASH'!B7998</f>
        <v/>
      </c>
      <c r="C7998">
        <f>'DATA DASH'!C7998</f>
        <v/>
      </c>
      <c r="D7998">
        <f>'DATA DASH'!D7998</f>
        <v/>
      </c>
      <c r="E7998">
        <f>'DATA DASH'!E7998</f>
        <v/>
      </c>
      <c r="F7998">
        <f>'DATA DASH'!F7998</f>
        <v/>
      </c>
      <c r="G7998">
        <f>'DATA DASH'!G7998</f>
        <v/>
      </c>
      <c r="H7998">
        <f>'DATA DASH'!H7998</f>
        <v/>
      </c>
      <c r="I7998">
        <f>'DATA DASH'!I7998</f>
        <v/>
      </c>
      <c r="J7998">
        <f>'DATA DASH'!J7998</f>
        <v/>
      </c>
      <c r="K7998">
        <f>'DATA DASH'!K7998</f>
        <v/>
      </c>
      <c r="L7998">
        <f>'DATA DASH'!L7998</f>
        <v/>
      </c>
      <c r="M7998">
        <f>'DATA DASH'!M7998</f>
        <v/>
      </c>
    </row>
    <row r="7999">
      <c r="A7999">
        <f>'DATA DASH'!A7999</f>
        <v/>
      </c>
      <c r="B7999">
        <f>'DATA DASH'!B7999</f>
        <v/>
      </c>
      <c r="C7999">
        <f>'DATA DASH'!C7999</f>
        <v/>
      </c>
      <c r="D7999">
        <f>'DATA DASH'!D7999</f>
        <v/>
      </c>
      <c r="E7999">
        <f>'DATA DASH'!E7999</f>
        <v/>
      </c>
      <c r="F7999">
        <f>'DATA DASH'!F7999</f>
        <v/>
      </c>
      <c r="G7999">
        <f>'DATA DASH'!G7999</f>
        <v/>
      </c>
      <c r="H7999">
        <f>'DATA DASH'!H7999</f>
        <v/>
      </c>
      <c r="I7999">
        <f>'DATA DASH'!I7999</f>
        <v/>
      </c>
      <c r="J7999">
        <f>'DATA DASH'!J7999</f>
        <v/>
      </c>
      <c r="K7999">
        <f>'DATA DASH'!K7999</f>
        <v/>
      </c>
      <c r="L7999">
        <f>'DATA DASH'!L7999</f>
        <v/>
      </c>
      <c r="M7999">
        <f>'DATA DASH'!M7999</f>
        <v/>
      </c>
    </row>
    <row r="8000">
      <c r="A8000">
        <f>'DATA DASH'!A8000</f>
        <v/>
      </c>
      <c r="B8000">
        <f>'DATA DASH'!B8000</f>
        <v/>
      </c>
      <c r="C8000">
        <f>'DATA DASH'!C8000</f>
        <v/>
      </c>
      <c r="D8000">
        <f>'DATA DASH'!D8000</f>
        <v/>
      </c>
      <c r="E8000">
        <f>'DATA DASH'!E8000</f>
        <v/>
      </c>
      <c r="F8000">
        <f>'DATA DASH'!F8000</f>
        <v/>
      </c>
      <c r="G8000">
        <f>'DATA DASH'!G8000</f>
        <v/>
      </c>
      <c r="H8000">
        <f>'DATA DASH'!H8000</f>
        <v/>
      </c>
      <c r="I8000">
        <f>'DATA DASH'!I8000</f>
        <v/>
      </c>
      <c r="J8000">
        <f>'DATA DASH'!J8000</f>
        <v/>
      </c>
      <c r="K8000">
        <f>'DATA DASH'!K8000</f>
        <v/>
      </c>
      <c r="L8000">
        <f>'DATA DASH'!L8000</f>
        <v/>
      </c>
      <c r="M8000">
        <f>'DATA DASH'!M8000</f>
        <v/>
      </c>
    </row>
    <row r="8001">
      <c r="A8001">
        <f>'DATA DASH'!A8001</f>
        <v/>
      </c>
      <c r="B8001">
        <f>'DATA DASH'!B8001</f>
        <v/>
      </c>
      <c r="C8001">
        <f>'DATA DASH'!C8001</f>
        <v/>
      </c>
      <c r="D8001">
        <f>'DATA DASH'!D8001</f>
        <v/>
      </c>
      <c r="E8001">
        <f>'DATA DASH'!E8001</f>
        <v/>
      </c>
      <c r="F8001">
        <f>'DATA DASH'!F8001</f>
        <v/>
      </c>
      <c r="G8001">
        <f>'DATA DASH'!G8001</f>
        <v/>
      </c>
      <c r="H8001">
        <f>'DATA DASH'!H8001</f>
        <v/>
      </c>
      <c r="I8001">
        <f>'DATA DASH'!I8001</f>
        <v/>
      </c>
      <c r="J8001">
        <f>'DATA DASH'!J8001</f>
        <v/>
      </c>
      <c r="K8001">
        <f>'DATA DASH'!K8001</f>
        <v/>
      </c>
      <c r="L8001">
        <f>'DATA DASH'!L8001</f>
        <v/>
      </c>
      <c r="M8001">
        <f>'DATA DASH'!M8001</f>
        <v/>
      </c>
    </row>
    <row r="8002">
      <c r="A8002">
        <f>'DATA DASH'!A8002</f>
        <v/>
      </c>
      <c r="B8002">
        <f>'DATA DASH'!B8002</f>
        <v/>
      </c>
      <c r="C8002">
        <f>'DATA DASH'!C8002</f>
        <v/>
      </c>
      <c r="D8002">
        <f>'DATA DASH'!D8002</f>
        <v/>
      </c>
      <c r="E8002">
        <f>'DATA DASH'!E8002</f>
        <v/>
      </c>
      <c r="F8002">
        <f>'DATA DASH'!F8002</f>
        <v/>
      </c>
      <c r="G8002">
        <f>'DATA DASH'!G8002</f>
        <v/>
      </c>
      <c r="H8002">
        <f>'DATA DASH'!H8002</f>
        <v/>
      </c>
      <c r="I8002">
        <f>'DATA DASH'!I8002</f>
        <v/>
      </c>
      <c r="J8002">
        <f>'DATA DASH'!J8002</f>
        <v/>
      </c>
      <c r="K8002">
        <f>'DATA DASH'!K8002</f>
        <v/>
      </c>
      <c r="L8002">
        <f>'DATA DASH'!L8002</f>
        <v/>
      </c>
      <c r="M8002">
        <f>'DATA DASH'!M8002</f>
        <v/>
      </c>
    </row>
    <row r="8003">
      <c r="A8003">
        <f>'DATA DASH'!A8003</f>
        <v/>
      </c>
      <c r="B8003">
        <f>'DATA DASH'!B8003</f>
        <v/>
      </c>
      <c r="C8003">
        <f>'DATA DASH'!C8003</f>
        <v/>
      </c>
      <c r="D8003">
        <f>'DATA DASH'!D8003</f>
        <v/>
      </c>
      <c r="E8003">
        <f>'DATA DASH'!E8003</f>
        <v/>
      </c>
      <c r="F8003">
        <f>'DATA DASH'!F8003</f>
        <v/>
      </c>
      <c r="G8003">
        <f>'DATA DASH'!G8003</f>
        <v/>
      </c>
      <c r="H8003">
        <f>'DATA DASH'!H8003</f>
        <v/>
      </c>
      <c r="I8003">
        <f>'DATA DASH'!I8003</f>
        <v/>
      </c>
      <c r="J8003">
        <f>'DATA DASH'!J8003</f>
        <v/>
      </c>
      <c r="K8003">
        <f>'DATA DASH'!K8003</f>
        <v/>
      </c>
      <c r="L8003">
        <f>'DATA DASH'!L8003</f>
        <v/>
      </c>
      <c r="M8003">
        <f>'DATA DASH'!M8003</f>
        <v/>
      </c>
    </row>
    <row r="8004">
      <c r="A8004">
        <f>'DATA DASH'!A8004</f>
        <v/>
      </c>
      <c r="B8004">
        <f>'DATA DASH'!B8004</f>
        <v/>
      </c>
      <c r="C8004">
        <f>'DATA DASH'!C8004</f>
        <v/>
      </c>
      <c r="D8004">
        <f>'DATA DASH'!D8004</f>
        <v/>
      </c>
      <c r="E8004">
        <f>'DATA DASH'!E8004</f>
        <v/>
      </c>
      <c r="F8004">
        <f>'DATA DASH'!F8004</f>
        <v/>
      </c>
      <c r="G8004">
        <f>'DATA DASH'!G8004</f>
        <v/>
      </c>
      <c r="H8004">
        <f>'DATA DASH'!H8004</f>
        <v/>
      </c>
      <c r="I8004">
        <f>'DATA DASH'!I8004</f>
        <v/>
      </c>
      <c r="J8004">
        <f>'DATA DASH'!J8004</f>
        <v/>
      </c>
      <c r="K8004">
        <f>'DATA DASH'!K8004</f>
        <v/>
      </c>
      <c r="L8004">
        <f>'DATA DASH'!L8004</f>
        <v/>
      </c>
      <c r="M8004">
        <f>'DATA DASH'!M8004</f>
        <v/>
      </c>
    </row>
    <row r="8005">
      <c r="A8005">
        <f>'DATA DASH'!A8005</f>
        <v/>
      </c>
      <c r="B8005">
        <f>'DATA DASH'!B8005</f>
        <v/>
      </c>
      <c r="C8005">
        <f>'DATA DASH'!C8005</f>
        <v/>
      </c>
      <c r="D8005">
        <f>'DATA DASH'!D8005</f>
        <v/>
      </c>
      <c r="E8005">
        <f>'DATA DASH'!E8005</f>
        <v/>
      </c>
      <c r="F8005">
        <f>'DATA DASH'!F8005</f>
        <v/>
      </c>
      <c r="G8005">
        <f>'DATA DASH'!G8005</f>
        <v/>
      </c>
      <c r="H8005">
        <f>'DATA DASH'!H8005</f>
        <v/>
      </c>
      <c r="I8005">
        <f>'DATA DASH'!I8005</f>
        <v/>
      </c>
      <c r="J8005">
        <f>'DATA DASH'!J8005</f>
        <v/>
      </c>
      <c r="K8005">
        <f>'DATA DASH'!K8005</f>
        <v/>
      </c>
      <c r="L8005">
        <f>'DATA DASH'!L8005</f>
        <v/>
      </c>
      <c r="M8005">
        <f>'DATA DASH'!M8005</f>
        <v/>
      </c>
    </row>
    <row r="8006">
      <c r="A8006">
        <f>'DATA DASH'!A8006</f>
        <v/>
      </c>
      <c r="B8006">
        <f>'DATA DASH'!B8006</f>
        <v/>
      </c>
      <c r="C8006">
        <f>'DATA DASH'!C8006</f>
        <v/>
      </c>
      <c r="D8006">
        <f>'DATA DASH'!D8006</f>
        <v/>
      </c>
      <c r="E8006">
        <f>'DATA DASH'!E8006</f>
        <v/>
      </c>
      <c r="F8006">
        <f>'DATA DASH'!F8006</f>
        <v/>
      </c>
      <c r="G8006">
        <f>'DATA DASH'!G8006</f>
        <v/>
      </c>
      <c r="H8006">
        <f>'DATA DASH'!H8006</f>
        <v/>
      </c>
      <c r="I8006">
        <f>'DATA DASH'!I8006</f>
        <v/>
      </c>
      <c r="J8006">
        <f>'DATA DASH'!J8006</f>
        <v/>
      </c>
      <c r="K8006">
        <f>'DATA DASH'!K8006</f>
        <v/>
      </c>
      <c r="L8006">
        <f>'DATA DASH'!L8006</f>
        <v/>
      </c>
      <c r="M8006">
        <f>'DATA DASH'!M8006</f>
        <v/>
      </c>
    </row>
    <row r="8007">
      <c r="A8007">
        <f>'DATA DASH'!A8007</f>
        <v/>
      </c>
      <c r="B8007">
        <f>'DATA DASH'!B8007</f>
        <v/>
      </c>
      <c r="C8007">
        <f>'DATA DASH'!C8007</f>
        <v/>
      </c>
      <c r="D8007">
        <f>'DATA DASH'!D8007</f>
        <v/>
      </c>
      <c r="E8007">
        <f>'DATA DASH'!E8007</f>
        <v/>
      </c>
      <c r="F8007">
        <f>'DATA DASH'!F8007</f>
        <v/>
      </c>
      <c r="G8007">
        <f>'DATA DASH'!G8007</f>
        <v/>
      </c>
      <c r="H8007">
        <f>'DATA DASH'!H8007</f>
        <v/>
      </c>
      <c r="I8007">
        <f>'DATA DASH'!I8007</f>
        <v/>
      </c>
      <c r="J8007">
        <f>'DATA DASH'!J8007</f>
        <v/>
      </c>
      <c r="K8007">
        <f>'DATA DASH'!K8007</f>
        <v/>
      </c>
      <c r="L8007">
        <f>'DATA DASH'!L8007</f>
        <v/>
      </c>
      <c r="M8007">
        <f>'DATA DASH'!M8007</f>
        <v/>
      </c>
    </row>
    <row r="8008">
      <c r="A8008">
        <f>'DATA DASH'!A8008</f>
        <v/>
      </c>
      <c r="B8008">
        <f>'DATA DASH'!B8008</f>
        <v/>
      </c>
      <c r="C8008">
        <f>'DATA DASH'!C8008</f>
        <v/>
      </c>
      <c r="D8008">
        <f>'DATA DASH'!D8008</f>
        <v/>
      </c>
      <c r="E8008">
        <f>'DATA DASH'!E8008</f>
        <v/>
      </c>
      <c r="F8008">
        <f>'DATA DASH'!F8008</f>
        <v/>
      </c>
      <c r="G8008">
        <f>'DATA DASH'!G8008</f>
        <v/>
      </c>
      <c r="H8008">
        <f>'DATA DASH'!H8008</f>
        <v/>
      </c>
      <c r="I8008">
        <f>'DATA DASH'!I8008</f>
        <v/>
      </c>
      <c r="J8008">
        <f>'DATA DASH'!J8008</f>
        <v/>
      </c>
      <c r="K8008">
        <f>'DATA DASH'!K8008</f>
        <v/>
      </c>
      <c r="L8008">
        <f>'DATA DASH'!L8008</f>
        <v/>
      </c>
      <c r="M8008">
        <f>'DATA DASH'!M8008</f>
        <v/>
      </c>
    </row>
    <row r="8009">
      <c r="A8009">
        <f>'DATA DASH'!A8009</f>
        <v/>
      </c>
      <c r="B8009">
        <f>'DATA DASH'!B8009</f>
        <v/>
      </c>
      <c r="C8009">
        <f>'DATA DASH'!C8009</f>
        <v/>
      </c>
      <c r="D8009">
        <f>'DATA DASH'!D8009</f>
        <v/>
      </c>
      <c r="E8009">
        <f>'DATA DASH'!E8009</f>
        <v/>
      </c>
      <c r="F8009">
        <f>'DATA DASH'!F8009</f>
        <v/>
      </c>
      <c r="G8009">
        <f>'DATA DASH'!G8009</f>
        <v/>
      </c>
      <c r="H8009">
        <f>'DATA DASH'!H8009</f>
        <v/>
      </c>
      <c r="I8009">
        <f>'DATA DASH'!I8009</f>
        <v/>
      </c>
      <c r="J8009">
        <f>'DATA DASH'!J8009</f>
        <v/>
      </c>
      <c r="K8009">
        <f>'DATA DASH'!K8009</f>
        <v/>
      </c>
      <c r="L8009">
        <f>'DATA DASH'!L8009</f>
        <v/>
      </c>
      <c r="M8009">
        <f>'DATA DASH'!M8009</f>
        <v/>
      </c>
    </row>
    <row r="8010">
      <c r="A8010">
        <f>'DATA DASH'!A8010</f>
        <v/>
      </c>
      <c r="B8010">
        <f>'DATA DASH'!B8010</f>
        <v/>
      </c>
      <c r="C8010">
        <f>'DATA DASH'!C8010</f>
        <v/>
      </c>
      <c r="D8010">
        <f>'DATA DASH'!D8010</f>
        <v/>
      </c>
      <c r="E8010">
        <f>'DATA DASH'!E8010</f>
        <v/>
      </c>
      <c r="F8010">
        <f>'DATA DASH'!F8010</f>
        <v/>
      </c>
      <c r="G8010">
        <f>'DATA DASH'!G8010</f>
        <v/>
      </c>
      <c r="H8010">
        <f>'DATA DASH'!H8010</f>
        <v/>
      </c>
      <c r="I8010">
        <f>'DATA DASH'!I8010</f>
        <v/>
      </c>
      <c r="J8010">
        <f>'DATA DASH'!J8010</f>
        <v/>
      </c>
      <c r="K8010">
        <f>'DATA DASH'!K8010</f>
        <v/>
      </c>
      <c r="L8010">
        <f>'DATA DASH'!L8010</f>
        <v/>
      </c>
      <c r="M8010">
        <f>'DATA DASH'!M8010</f>
        <v/>
      </c>
    </row>
    <row r="8011">
      <c r="A8011">
        <f>'DATA DASH'!A8011</f>
        <v/>
      </c>
      <c r="B8011">
        <f>'DATA DASH'!B8011</f>
        <v/>
      </c>
      <c r="C8011">
        <f>'DATA DASH'!C8011</f>
        <v/>
      </c>
      <c r="D8011">
        <f>'DATA DASH'!D8011</f>
        <v/>
      </c>
      <c r="E8011">
        <f>'DATA DASH'!E8011</f>
        <v/>
      </c>
      <c r="F8011">
        <f>'DATA DASH'!F8011</f>
        <v/>
      </c>
      <c r="G8011">
        <f>'DATA DASH'!G8011</f>
        <v/>
      </c>
      <c r="H8011">
        <f>'DATA DASH'!H8011</f>
        <v/>
      </c>
      <c r="I8011">
        <f>'DATA DASH'!I8011</f>
        <v/>
      </c>
      <c r="J8011">
        <f>'DATA DASH'!J8011</f>
        <v/>
      </c>
      <c r="K8011">
        <f>'DATA DASH'!K8011</f>
        <v/>
      </c>
      <c r="L8011">
        <f>'DATA DASH'!L8011</f>
        <v/>
      </c>
      <c r="M8011">
        <f>'DATA DASH'!M8011</f>
        <v/>
      </c>
    </row>
    <row r="8012">
      <c r="A8012">
        <f>'DATA DASH'!A8012</f>
        <v/>
      </c>
      <c r="B8012">
        <f>'DATA DASH'!B8012</f>
        <v/>
      </c>
      <c r="C8012">
        <f>'DATA DASH'!C8012</f>
        <v/>
      </c>
      <c r="D8012">
        <f>'DATA DASH'!D8012</f>
        <v/>
      </c>
      <c r="E8012">
        <f>'DATA DASH'!E8012</f>
        <v/>
      </c>
      <c r="F8012">
        <f>'DATA DASH'!F8012</f>
        <v/>
      </c>
      <c r="G8012">
        <f>'DATA DASH'!G8012</f>
        <v/>
      </c>
      <c r="H8012">
        <f>'DATA DASH'!H8012</f>
        <v/>
      </c>
      <c r="I8012">
        <f>'DATA DASH'!I8012</f>
        <v/>
      </c>
      <c r="J8012">
        <f>'DATA DASH'!J8012</f>
        <v/>
      </c>
      <c r="K8012">
        <f>'DATA DASH'!K8012</f>
        <v/>
      </c>
      <c r="L8012">
        <f>'DATA DASH'!L8012</f>
        <v/>
      </c>
      <c r="M8012">
        <f>'DATA DASH'!M8012</f>
        <v/>
      </c>
    </row>
    <row r="8013">
      <c r="A8013">
        <f>'DATA DASH'!A8013</f>
        <v/>
      </c>
      <c r="B8013">
        <f>'DATA DASH'!B8013</f>
        <v/>
      </c>
      <c r="C8013">
        <f>'DATA DASH'!C8013</f>
        <v/>
      </c>
      <c r="D8013">
        <f>'DATA DASH'!D8013</f>
        <v/>
      </c>
      <c r="E8013">
        <f>'DATA DASH'!E8013</f>
        <v/>
      </c>
      <c r="F8013">
        <f>'DATA DASH'!F8013</f>
        <v/>
      </c>
      <c r="G8013">
        <f>'DATA DASH'!G8013</f>
        <v/>
      </c>
      <c r="H8013">
        <f>'DATA DASH'!H8013</f>
        <v/>
      </c>
      <c r="I8013">
        <f>'DATA DASH'!I8013</f>
        <v/>
      </c>
      <c r="J8013">
        <f>'DATA DASH'!J8013</f>
        <v/>
      </c>
      <c r="K8013">
        <f>'DATA DASH'!K8013</f>
        <v/>
      </c>
      <c r="L8013">
        <f>'DATA DASH'!L8013</f>
        <v/>
      </c>
      <c r="M8013">
        <f>'DATA DASH'!M8013</f>
        <v/>
      </c>
    </row>
    <row r="8014">
      <c r="A8014">
        <f>'DATA DASH'!A8014</f>
        <v/>
      </c>
      <c r="B8014">
        <f>'DATA DASH'!B8014</f>
        <v/>
      </c>
      <c r="C8014">
        <f>'DATA DASH'!C8014</f>
        <v/>
      </c>
      <c r="D8014">
        <f>'DATA DASH'!D8014</f>
        <v/>
      </c>
      <c r="E8014">
        <f>'DATA DASH'!E8014</f>
        <v/>
      </c>
      <c r="F8014">
        <f>'DATA DASH'!F8014</f>
        <v/>
      </c>
      <c r="G8014">
        <f>'DATA DASH'!G8014</f>
        <v/>
      </c>
      <c r="H8014">
        <f>'DATA DASH'!H8014</f>
        <v/>
      </c>
      <c r="I8014">
        <f>'DATA DASH'!I8014</f>
        <v/>
      </c>
      <c r="J8014">
        <f>'DATA DASH'!J8014</f>
        <v/>
      </c>
      <c r="K8014">
        <f>'DATA DASH'!K8014</f>
        <v/>
      </c>
      <c r="L8014">
        <f>'DATA DASH'!L8014</f>
        <v/>
      </c>
      <c r="M8014">
        <f>'DATA DASH'!M8014</f>
        <v/>
      </c>
    </row>
    <row r="8015">
      <c r="A8015">
        <f>'DATA DASH'!A8015</f>
        <v/>
      </c>
      <c r="B8015">
        <f>'DATA DASH'!B8015</f>
        <v/>
      </c>
      <c r="C8015">
        <f>'DATA DASH'!C8015</f>
        <v/>
      </c>
      <c r="D8015">
        <f>'DATA DASH'!D8015</f>
        <v/>
      </c>
      <c r="E8015">
        <f>'DATA DASH'!E8015</f>
        <v/>
      </c>
      <c r="F8015">
        <f>'DATA DASH'!F8015</f>
        <v/>
      </c>
      <c r="G8015">
        <f>'DATA DASH'!G8015</f>
        <v/>
      </c>
      <c r="H8015">
        <f>'DATA DASH'!H8015</f>
        <v/>
      </c>
      <c r="I8015">
        <f>'DATA DASH'!I8015</f>
        <v/>
      </c>
      <c r="J8015">
        <f>'DATA DASH'!J8015</f>
        <v/>
      </c>
      <c r="K8015">
        <f>'DATA DASH'!K8015</f>
        <v/>
      </c>
      <c r="L8015">
        <f>'DATA DASH'!L8015</f>
        <v/>
      </c>
      <c r="M8015">
        <f>'DATA DASH'!M8015</f>
        <v/>
      </c>
    </row>
    <row r="8016">
      <c r="A8016">
        <f>'DATA DASH'!A8016</f>
        <v/>
      </c>
      <c r="B8016">
        <f>'DATA DASH'!B8016</f>
        <v/>
      </c>
      <c r="C8016">
        <f>'DATA DASH'!C8016</f>
        <v/>
      </c>
      <c r="D8016">
        <f>'DATA DASH'!D8016</f>
        <v/>
      </c>
      <c r="E8016">
        <f>'DATA DASH'!E8016</f>
        <v/>
      </c>
      <c r="F8016">
        <f>'DATA DASH'!F8016</f>
        <v/>
      </c>
      <c r="G8016">
        <f>'DATA DASH'!G8016</f>
        <v/>
      </c>
      <c r="H8016">
        <f>'DATA DASH'!H8016</f>
        <v/>
      </c>
      <c r="I8016">
        <f>'DATA DASH'!I8016</f>
        <v/>
      </c>
      <c r="J8016">
        <f>'DATA DASH'!J8016</f>
        <v/>
      </c>
      <c r="K8016">
        <f>'DATA DASH'!K8016</f>
        <v/>
      </c>
      <c r="L8016">
        <f>'DATA DASH'!L8016</f>
        <v/>
      </c>
      <c r="M8016">
        <f>'DATA DASH'!M8016</f>
        <v/>
      </c>
    </row>
    <row r="8017">
      <c r="A8017">
        <f>'DATA DASH'!A8017</f>
        <v/>
      </c>
      <c r="B8017">
        <f>'DATA DASH'!B8017</f>
        <v/>
      </c>
      <c r="C8017">
        <f>'DATA DASH'!C8017</f>
        <v/>
      </c>
      <c r="D8017">
        <f>'DATA DASH'!D8017</f>
        <v/>
      </c>
      <c r="E8017">
        <f>'DATA DASH'!E8017</f>
        <v/>
      </c>
      <c r="F8017">
        <f>'DATA DASH'!F8017</f>
        <v/>
      </c>
      <c r="G8017">
        <f>'DATA DASH'!G8017</f>
        <v/>
      </c>
      <c r="H8017">
        <f>'DATA DASH'!H8017</f>
        <v/>
      </c>
      <c r="I8017">
        <f>'DATA DASH'!I8017</f>
        <v/>
      </c>
      <c r="J8017">
        <f>'DATA DASH'!J8017</f>
        <v/>
      </c>
      <c r="K8017">
        <f>'DATA DASH'!K8017</f>
        <v/>
      </c>
      <c r="L8017">
        <f>'DATA DASH'!L8017</f>
        <v/>
      </c>
      <c r="M8017">
        <f>'DATA DASH'!M8017</f>
        <v/>
      </c>
    </row>
    <row r="8018">
      <c r="A8018">
        <f>'DATA DASH'!A8018</f>
        <v/>
      </c>
      <c r="B8018">
        <f>'DATA DASH'!B8018</f>
        <v/>
      </c>
      <c r="C8018">
        <f>'DATA DASH'!C8018</f>
        <v/>
      </c>
      <c r="D8018">
        <f>'DATA DASH'!D8018</f>
        <v/>
      </c>
      <c r="E8018">
        <f>'DATA DASH'!E8018</f>
        <v/>
      </c>
      <c r="F8018">
        <f>'DATA DASH'!F8018</f>
        <v/>
      </c>
      <c r="G8018">
        <f>'DATA DASH'!G8018</f>
        <v/>
      </c>
      <c r="H8018">
        <f>'DATA DASH'!H8018</f>
        <v/>
      </c>
      <c r="I8018">
        <f>'DATA DASH'!I8018</f>
        <v/>
      </c>
      <c r="J8018">
        <f>'DATA DASH'!J8018</f>
        <v/>
      </c>
      <c r="K8018">
        <f>'DATA DASH'!K8018</f>
        <v/>
      </c>
      <c r="L8018">
        <f>'DATA DASH'!L8018</f>
        <v/>
      </c>
      <c r="M8018">
        <f>'DATA DASH'!M8018</f>
        <v/>
      </c>
    </row>
    <row r="8019">
      <c r="A8019">
        <f>'DATA DASH'!A8019</f>
        <v/>
      </c>
      <c r="B8019">
        <f>'DATA DASH'!B8019</f>
        <v/>
      </c>
      <c r="C8019">
        <f>'DATA DASH'!C8019</f>
        <v/>
      </c>
      <c r="D8019">
        <f>'DATA DASH'!D8019</f>
        <v/>
      </c>
      <c r="E8019">
        <f>'DATA DASH'!E8019</f>
        <v/>
      </c>
      <c r="F8019">
        <f>'DATA DASH'!F8019</f>
        <v/>
      </c>
      <c r="G8019">
        <f>'DATA DASH'!G8019</f>
        <v/>
      </c>
      <c r="H8019">
        <f>'DATA DASH'!H8019</f>
        <v/>
      </c>
      <c r="I8019">
        <f>'DATA DASH'!I8019</f>
        <v/>
      </c>
      <c r="J8019">
        <f>'DATA DASH'!J8019</f>
        <v/>
      </c>
      <c r="K8019">
        <f>'DATA DASH'!K8019</f>
        <v/>
      </c>
      <c r="L8019">
        <f>'DATA DASH'!L8019</f>
        <v/>
      </c>
      <c r="M8019">
        <f>'DATA DASH'!M8019</f>
        <v/>
      </c>
    </row>
    <row r="8020">
      <c r="A8020">
        <f>'DATA DASH'!A8020</f>
        <v/>
      </c>
      <c r="B8020">
        <f>'DATA DASH'!B8020</f>
        <v/>
      </c>
      <c r="C8020">
        <f>'DATA DASH'!C8020</f>
        <v/>
      </c>
      <c r="D8020">
        <f>'DATA DASH'!D8020</f>
        <v/>
      </c>
      <c r="E8020">
        <f>'DATA DASH'!E8020</f>
        <v/>
      </c>
      <c r="F8020">
        <f>'DATA DASH'!F8020</f>
        <v/>
      </c>
      <c r="G8020">
        <f>'DATA DASH'!G8020</f>
        <v/>
      </c>
      <c r="H8020">
        <f>'DATA DASH'!H8020</f>
        <v/>
      </c>
      <c r="I8020">
        <f>'DATA DASH'!I8020</f>
        <v/>
      </c>
      <c r="J8020">
        <f>'DATA DASH'!J8020</f>
        <v/>
      </c>
      <c r="K8020">
        <f>'DATA DASH'!K8020</f>
        <v/>
      </c>
      <c r="L8020">
        <f>'DATA DASH'!L8020</f>
        <v/>
      </c>
      <c r="M8020">
        <f>'DATA DASH'!M8020</f>
        <v/>
      </c>
    </row>
    <row r="8021">
      <c r="A8021">
        <f>'DATA DASH'!A8021</f>
        <v/>
      </c>
      <c r="B8021">
        <f>'DATA DASH'!B8021</f>
        <v/>
      </c>
      <c r="C8021">
        <f>'DATA DASH'!C8021</f>
        <v/>
      </c>
      <c r="D8021">
        <f>'DATA DASH'!D8021</f>
        <v/>
      </c>
      <c r="E8021">
        <f>'DATA DASH'!E8021</f>
        <v/>
      </c>
      <c r="F8021">
        <f>'DATA DASH'!F8021</f>
        <v/>
      </c>
      <c r="G8021">
        <f>'DATA DASH'!G8021</f>
        <v/>
      </c>
      <c r="H8021">
        <f>'DATA DASH'!H8021</f>
        <v/>
      </c>
      <c r="I8021">
        <f>'DATA DASH'!I8021</f>
        <v/>
      </c>
      <c r="J8021">
        <f>'DATA DASH'!J8021</f>
        <v/>
      </c>
      <c r="K8021">
        <f>'DATA DASH'!K8021</f>
        <v/>
      </c>
      <c r="L8021">
        <f>'DATA DASH'!L8021</f>
        <v/>
      </c>
      <c r="M8021">
        <f>'DATA DASH'!M8021</f>
        <v/>
      </c>
    </row>
    <row r="8022">
      <c r="A8022">
        <f>'DATA DASH'!A8022</f>
        <v/>
      </c>
      <c r="B8022">
        <f>'DATA DASH'!B8022</f>
        <v/>
      </c>
      <c r="C8022">
        <f>'DATA DASH'!C8022</f>
        <v/>
      </c>
      <c r="D8022">
        <f>'DATA DASH'!D8022</f>
        <v/>
      </c>
      <c r="E8022">
        <f>'DATA DASH'!E8022</f>
        <v/>
      </c>
      <c r="F8022">
        <f>'DATA DASH'!F8022</f>
        <v/>
      </c>
      <c r="G8022">
        <f>'DATA DASH'!G8022</f>
        <v/>
      </c>
      <c r="H8022">
        <f>'DATA DASH'!H8022</f>
        <v/>
      </c>
      <c r="I8022">
        <f>'DATA DASH'!I8022</f>
        <v/>
      </c>
      <c r="J8022">
        <f>'DATA DASH'!J8022</f>
        <v/>
      </c>
      <c r="K8022">
        <f>'DATA DASH'!K8022</f>
        <v/>
      </c>
      <c r="L8022">
        <f>'DATA DASH'!L8022</f>
        <v/>
      </c>
      <c r="M8022">
        <f>'DATA DASH'!M8022</f>
        <v/>
      </c>
    </row>
    <row r="8023">
      <c r="A8023">
        <f>'DATA DASH'!A8023</f>
        <v/>
      </c>
      <c r="B8023">
        <f>'DATA DASH'!B8023</f>
        <v/>
      </c>
      <c r="C8023">
        <f>'DATA DASH'!C8023</f>
        <v/>
      </c>
      <c r="D8023">
        <f>'DATA DASH'!D8023</f>
        <v/>
      </c>
      <c r="E8023">
        <f>'DATA DASH'!E8023</f>
        <v/>
      </c>
      <c r="F8023">
        <f>'DATA DASH'!F8023</f>
        <v/>
      </c>
      <c r="G8023">
        <f>'DATA DASH'!G8023</f>
        <v/>
      </c>
      <c r="H8023">
        <f>'DATA DASH'!H8023</f>
        <v/>
      </c>
      <c r="I8023">
        <f>'DATA DASH'!I8023</f>
        <v/>
      </c>
      <c r="J8023">
        <f>'DATA DASH'!J8023</f>
        <v/>
      </c>
      <c r="K8023">
        <f>'DATA DASH'!K8023</f>
        <v/>
      </c>
      <c r="L8023">
        <f>'DATA DASH'!L8023</f>
        <v/>
      </c>
      <c r="M8023">
        <f>'DATA DASH'!M8023</f>
        <v/>
      </c>
    </row>
    <row r="8024">
      <c r="A8024">
        <f>'DATA DASH'!A8024</f>
        <v/>
      </c>
      <c r="B8024">
        <f>'DATA DASH'!B8024</f>
        <v/>
      </c>
      <c r="C8024">
        <f>'DATA DASH'!C8024</f>
        <v/>
      </c>
      <c r="D8024">
        <f>'DATA DASH'!D8024</f>
        <v/>
      </c>
      <c r="E8024">
        <f>'DATA DASH'!E8024</f>
        <v/>
      </c>
      <c r="F8024">
        <f>'DATA DASH'!F8024</f>
        <v/>
      </c>
      <c r="G8024">
        <f>'DATA DASH'!G8024</f>
        <v/>
      </c>
      <c r="H8024">
        <f>'DATA DASH'!H8024</f>
        <v/>
      </c>
      <c r="I8024">
        <f>'DATA DASH'!I8024</f>
        <v/>
      </c>
      <c r="J8024">
        <f>'DATA DASH'!J8024</f>
        <v/>
      </c>
      <c r="K8024">
        <f>'DATA DASH'!K8024</f>
        <v/>
      </c>
      <c r="L8024">
        <f>'DATA DASH'!L8024</f>
        <v/>
      </c>
      <c r="M8024">
        <f>'DATA DASH'!M8024</f>
        <v/>
      </c>
    </row>
    <row r="8025">
      <c r="A8025">
        <f>'DATA DASH'!A8025</f>
        <v/>
      </c>
      <c r="B8025">
        <f>'DATA DASH'!B8025</f>
        <v/>
      </c>
      <c r="C8025">
        <f>'DATA DASH'!C8025</f>
        <v/>
      </c>
      <c r="D8025">
        <f>'DATA DASH'!D8025</f>
        <v/>
      </c>
      <c r="E8025">
        <f>'DATA DASH'!E8025</f>
        <v/>
      </c>
      <c r="F8025">
        <f>'DATA DASH'!F8025</f>
        <v/>
      </c>
      <c r="G8025">
        <f>'DATA DASH'!G8025</f>
        <v/>
      </c>
      <c r="H8025">
        <f>'DATA DASH'!H8025</f>
        <v/>
      </c>
      <c r="I8025">
        <f>'DATA DASH'!I8025</f>
        <v/>
      </c>
      <c r="J8025">
        <f>'DATA DASH'!J8025</f>
        <v/>
      </c>
      <c r="K8025">
        <f>'DATA DASH'!K8025</f>
        <v/>
      </c>
      <c r="L8025">
        <f>'DATA DASH'!L8025</f>
        <v/>
      </c>
      <c r="M8025">
        <f>'DATA DASH'!M8025</f>
        <v/>
      </c>
    </row>
    <row r="8026">
      <c r="A8026">
        <f>'DATA DASH'!A8026</f>
        <v/>
      </c>
      <c r="B8026">
        <f>'DATA DASH'!B8026</f>
        <v/>
      </c>
      <c r="C8026">
        <f>'DATA DASH'!C8026</f>
        <v/>
      </c>
      <c r="D8026">
        <f>'DATA DASH'!D8026</f>
        <v/>
      </c>
      <c r="E8026">
        <f>'DATA DASH'!E8026</f>
        <v/>
      </c>
      <c r="F8026">
        <f>'DATA DASH'!F8026</f>
        <v/>
      </c>
      <c r="G8026">
        <f>'DATA DASH'!G8026</f>
        <v/>
      </c>
      <c r="H8026">
        <f>'DATA DASH'!H8026</f>
        <v/>
      </c>
      <c r="I8026">
        <f>'DATA DASH'!I8026</f>
        <v/>
      </c>
      <c r="J8026">
        <f>'DATA DASH'!J8026</f>
        <v/>
      </c>
      <c r="K8026">
        <f>'DATA DASH'!K8026</f>
        <v/>
      </c>
      <c r="L8026">
        <f>'DATA DASH'!L8026</f>
        <v/>
      </c>
      <c r="M8026">
        <f>'DATA DASH'!M8026</f>
        <v/>
      </c>
    </row>
    <row r="8027">
      <c r="A8027">
        <f>'DATA DASH'!A8027</f>
        <v/>
      </c>
      <c r="B8027">
        <f>'DATA DASH'!B8027</f>
        <v/>
      </c>
      <c r="C8027">
        <f>'DATA DASH'!C8027</f>
        <v/>
      </c>
      <c r="D8027">
        <f>'DATA DASH'!D8027</f>
        <v/>
      </c>
      <c r="E8027">
        <f>'DATA DASH'!E8027</f>
        <v/>
      </c>
      <c r="F8027">
        <f>'DATA DASH'!F8027</f>
        <v/>
      </c>
      <c r="G8027">
        <f>'DATA DASH'!G8027</f>
        <v/>
      </c>
      <c r="H8027">
        <f>'DATA DASH'!H8027</f>
        <v/>
      </c>
      <c r="I8027">
        <f>'DATA DASH'!I8027</f>
        <v/>
      </c>
      <c r="J8027">
        <f>'DATA DASH'!J8027</f>
        <v/>
      </c>
      <c r="K8027">
        <f>'DATA DASH'!K8027</f>
        <v/>
      </c>
      <c r="L8027">
        <f>'DATA DASH'!L8027</f>
        <v/>
      </c>
      <c r="M8027">
        <f>'DATA DASH'!M8027</f>
        <v/>
      </c>
    </row>
    <row r="8028">
      <c r="A8028">
        <f>'DATA DASH'!A8028</f>
        <v/>
      </c>
      <c r="B8028">
        <f>'DATA DASH'!B8028</f>
        <v/>
      </c>
      <c r="C8028">
        <f>'DATA DASH'!C8028</f>
        <v/>
      </c>
      <c r="D8028">
        <f>'DATA DASH'!D8028</f>
        <v/>
      </c>
      <c r="E8028">
        <f>'DATA DASH'!E8028</f>
        <v/>
      </c>
      <c r="F8028">
        <f>'DATA DASH'!F8028</f>
        <v/>
      </c>
      <c r="G8028">
        <f>'DATA DASH'!G8028</f>
        <v/>
      </c>
      <c r="H8028">
        <f>'DATA DASH'!H8028</f>
        <v/>
      </c>
      <c r="I8028">
        <f>'DATA DASH'!I8028</f>
        <v/>
      </c>
      <c r="J8028">
        <f>'DATA DASH'!J8028</f>
        <v/>
      </c>
      <c r="K8028">
        <f>'DATA DASH'!K8028</f>
        <v/>
      </c>
      <c r="L8028">
        <f>'DATA DASH'!L8028</f>
        <v/>
      </c>
      <c r="M8028">
        <f>'DATA DASH'!M8028</f>
        <v/>
      </c>
    </row>
    <row r="8029">
      <c r="A8029">
        <f>'DATA DASH'!A8029</f>
        <v/>
      </c>
      <c r="B8029">
        <f>'DATA DASH'!B8029</f>
        <v/>
      </c>
      <c r="C8029">
        <f>'DATA DASH'!C8029</f>
        <v/>
      </c>
      <c r="D8029">
        <f>'DATA DASH'!D8029</f>
        <v/>
      </c>
      <c r="E8029">
        <f>'DATA DASH'!E8029</f>
        <v/>
      </c>
      <c r="F8029">
        <f>'DATA DASH'!F8029</f>
        <v/>
      </c>
      <c r="G8029">
        <f>'DATA DASH'!G8029</f>
        <v/>
      </c>
      <c r="H8029">
        <f>'DATA DASH'!H8029</f>
        <v/>
      </c>
      <c r="I8029">
        <f>'DATA DASH'!I8029</f>
        <v/>
      </c>
      <c r="J8029">
        <f>'DATA DASH'!J8029</f>
        <v/>
      </c>
      <c r="K8029">
        <f>'DATA DASH'!K8029</f>
        <v/>
      </c>
      <c r="L8029">
        <f>'DATA DASH'!L8029</f>
        <v/>
      </c>
      <c r="M8029">
        <f>'DATA DASH'!M8029</f>
        <v/>
      </c>
    </row>
    <row r="8030">
      <c r="A8030">
        <f>'DATA DASH'!A8030</f>
        <v/>
      </c>
      <c r="B8030">
        <f>'DATA DASH'!B8030</f>
        <v/>
      </c>
      <c r="C8030">
        <f>'DATA DASH'!C8030</f>
        <v/>
      </c>
      <c r="D8030">
        <f>'DATA DASH'!D8030</f>
        <v/>
      </c>
      <c r="E8030">
        <f>'DATA DASH'!E8030</f>
        <v/>
      </c>
      <c r="F8030">
        <f>'DATA DASH'!F8030</f>
        <v/>
      </c>
      <c r="G8030">
        <f>'DATA DASH'!G8030</f>
        <v/>
      </c>
      <c r="H8030">
        <f>'DATA DASH'!H8030</f>
        <v/>
      </c>
      <c r="I8030">
        <f>'DATA DASH'!I8030</f>
        <v/>
      </c>
      <c r="J8030">
        <f>'DATA DASH'!J8030</f>
        <v/>
      </c>
      <c r="K8030">
        <f>'DATA DASH'!K8030</f>
        <v/>
      </c>
      <c r="L8030">
        <f>'DATA DASH'!L8030</f>
        <v/>
      </c>
      <c r="M8030">
        <f>'DATA DASH'!M8030</f>
        <v/>
      </c>
    </row>
    <row r="8031">
      <c r="A8031">
        <f>'DATA DASH'!A8031</f>
        <v/>
      </c>
      <c r="B8031">
        <f>'DATA DASH'!B8031</f>
        <v/>
      </c>
      <c r="C8031">
        <f>'DATA DASH'!C8031</f>
        <v/>
      </c>
      <c r="D8031">
        <f>'DATA DASH'!D8031</f>
        <v/>
      </c>
      <c r="E8031">
        <f>'DATA DASH'!E8031</f>
        <v/>
      </c>
      <c r="F8031">
        <f>'DATA DASH'!F8031</f>
        <v/>
      </c>
      <c r="G8031">
        <f>'DATA DASH'!G8031</f>
        <v/>
      </c>
      <c r="H8031">
        <f>'DATA DASH'!H8031</f>
        <v/>
      </c>
      <c r="I8031">
        <f>'DATA DASH'!I8031</f>
        <v/>
      </c>
      <c r="J8031">
        <f>'DATA DASH'!J8031</f>
        <v/>
      </c>
      <c r="K8031">
        <f>'DATA DASH'!K8031</f>
        <v/>
      </c>
      <c r="L8031">
        <f>'DATA DASH'!L8031</f>
        <v/>
      </c>
      <c r="M8031">
        <f>'DATA DASH'!M8031</f>
        <v/>
      </c>
    </row>
    <row r="8032">
      <c r="A8032">
        <f>'DATA DASH'!A8032</f>
        <v/>
      </c>
      <c r="B8032">
        <f>'DATA DASH'!B8032</f>
        <v/>
      </c>
      <c r="C8032">
        <f>'DATA DASH'!C8032</f>
        <v/>
      </c>
      <c r="D8032">
        <f>'DATA DASH'!D8032</f>
        <v/>
      </c>
      <c r="E8032">
        <f>'DATA DASH'!E8032</f>
        <v/>
      </c>
      <c r="F8032">
        <f>'DATA DASH'!F8032</f>
        <v/>
      </c>
      <c r="G8032">
        <f>'DATA DASH'!G8032</f>
        <v/>
      </c>
      <c r="H8032">
        <f>'DATA DASH'!H8032</f>
        <v/>
      </c>
      <c r="I8032">
        <f>'DATA DASH'!I8032</f>
        <v/>
      </c>
      <c r="J8032">
        <f>'DATA DASH'!J8032</f>
        <v/>
      </c>
      <c r="K8032">
        <f>'DATA DASH'!K8032</f>
        <v/>
      </c>
      <c r="L8032">
        <f>'DATA DASH'!L8032</f>
        <v/>
      </c>
      <c r="M8032">
        <f>'DATA DASH'!M8032</f>
        <v/>
      </c>
    </row>
    <row r="8033">
      <c r="A8033">
        <f>'DATA DASH'!A8033</f>
        <v/>
      </c>
      <c r="B8033">
        <f>'DATA DASH'!B8033</f>
        <v/>
      </c>
      <c r="C8033">
        <f>'DATA DASH'!C8033</f>
        <v/>
      </c>
      <c r="D8033">
        <f>'DATA DASH'!D8033</f>
        <v/>
      </c>
      <c r="E8033">
        <f>'DATA DASH'!E8033</f>
        <v/>
      </c>
      <c r="F8033">
        <f>'DATA DASH'!F8033</f>
        <v/>
      </c>
      <c r="G8033">
        <f>'DATA DASH'!G8033</f>
        <v/>
      </c>
      <c r="H8033">
        <f>'DATA DASH'!H8033</f>
        <v/>
      </c>
      <c r="I8033">
        <f>'DATA DASH'!I8033</f>
        <v/>
      </c>
      <c r="J8033">
        <f>'DATA DASH'!J8033</f>
        <v/>
      </c>
      <c r="K8033">
        <f>'DATA DASH'!K8033</f>
        <v/>
      </c>
      <c r="L8033">
        <f>'DATA DASH'!L8033</f>
        <v/>
      </c>
      <c r="M8033">
        <f>'DATA DASH'!M8033</f>
        <v/>
      </c>
    </row>
    <row r="8034">
      <c r="A8034">
        <f>'DATA DASH'!A8034</f>
        <v/>
      </c>
      <c r="B8034">
        <f>'DATA DASH'!B8034</f>
        <v/>
      </c>
      <c r="C8034">
        <f>'DATA DASH'!C8034</f>
        <v/>
      </c>
      <c r="D8034">
        <f>'DATA DASH'!D8034</f>
        <v/>
      </c>
      <c r="E8034">
        <f>'DATA DASH'!E8034</f>
        <v/>
      </c>
      <c r="F8034">
        <f>'DATA DASH'!F8034</f>
        <v/>
      </c>
      <c r="G8034">
        <f>'DATA DASH'!G8034</f>
        <v/>
      </c>
      <c r="H8034">
        <f>'DATA DASH'!H8034</f>
        <v/>
      </c>
      <c r="I8034">
        <f>'DATA DASH'!I8034</f>
        <v/>
      </c>
      <c r="J8034">
        <f>'DATA DASH'!J8034</f>
        <v/>
      </c>
      <c r="K8034">
        <f>'DATA DASH'!K8034</f>
        <v/>
      </c>
      <c r="L8034">
        <f>'DATA DASH'!L8034</f>
        <v/>
      </c>
      <c r="M8034">
        <f>'DATA DASH'!M8034</f>
        <v/>
      </c>
    </row>
    <row r="8035">
      <c r="A8035">
        <f>'DATA DASH'!A8035</f>
        <v/>
      </c>
      <c r="B8035">
        <f>'DATA DASH'!B8035</f>
        <v/>
      </c>
      <c r="C8035">
        <f>'DATA DASH'!C8035</f>
        <v/>
      </c>
      <c r="D8035">
        <f>'DATA DASH'!D8035</f>
        <v/>
      </c>
      <c r="E8035">
        <f>'DATA DASH'!E8035</f>
        <v/>
      </c>
      <c r="F8035">
        <f>'DATA DASH'!F8035</f>
        <v/>
      </c>
      <c r="G8035">
        <f>'DATA DASH'!G8035</f>
        <v/>
      </c>
      <c r="H8035">
        <f>'DATA DASH'!H8035</f>
        <v/>
      </c>
      <c r="I8035">
        <f>'DATA DASH'!I8035</f>
        <v/>
      </c>
      <c r="J8035">
        <f>'DATA DASH'!J8035</f>
        <v/>
      </c>
      <c r="K8035">
        <f>'DATA DASH'!K8035</f>
        <v/>
      </c>
      <c r="L8035">
        <f>'DATA DASH'!L8035</f>
        <v/>
      </c>
      <c r="M8035">
        <f>'DATA DASH'!M8035</f>
        <v/>
      </c>
    </row>
    <row r="8036">
      <c r="A8036">
        <f>'DATA DASH'!A8036</f>
        <v/>
      </c>
      <c r="B8036">
        <f>'DATA DASH'!B8036</f>
        <v/>
      </c>
      <c r="C8036">
        <f>'DATA DASH'!C8036</f>
        <v/>
      </c>
      <c r="D8036">
        <f>'DATA DASH'!D8036</f>
        <v/>
      </c>
      <c r="E8036">
        <f>'DATA DASH'!E8036</f>
        <v/>
      </c>
      <c r="F8036">
        <f>'DATA DASH'!F8036</f>
        <v/>
      </c>
      <c r="G8036">
        <f>'DATA DASH'!G8036</f>
        <v/>
      </c>
      <c r="H8036">
        <f>'DATA DASH'!H8036</f>
        <v/>
      </c>
      <c r="I8036">
        <f>'DATA DASH'!I8036</f>
        <v/>
      </c>
      <c r="J8036">
        <f>'DATA DASH'!J8036</f>
        <v/>
      </c>
      <c r="K8036">
        <f>'DATA DASH'!K8036</f>
        <v/>
      </c>
      <c r="L8036">
        <f>'DATA DASH'!L8036</f>
        <v/>
      </c>
      <c r="M8036">
        <f>'DATA DASH'!M8036</f>
        <v/>
      </c>
    </row>
    <row r="8037">
      <c r="A8037">
        <f>'DATA DASH'!A8037</f>
        <v/>
      </c>
      <c r="B8037">
        <f>'DATA DASH'!B8037</f>
        <v/>
      </c>
      <c r="C8037">
        <f>'DATA DASH'!C8037</f>
        <v/>
      </c>
      <c r="D8037">
        <f>'DATA DASH'!D8037</f>
        <v/>
      </c>
      <c r="E8037">
        <f>'DATA DASH'!E8037</f>
        <v/>
      </c>
      <c r="F8037">
        <f>'DATA DASH'!F8037</f>
        <v/>
      </c>
      <c r="G8037">
        <f>'DATA DASH'!G8037</f>
        <v/>
      </c>
      <c r="H8037">
        <f>'DATA DASH'!H8037</f>
        <v/>
      </c>
      <c r="I8037">
        <f>'DATA DASH'!I8037</f>
        <v/>
      </c>
      <c r="J8037">
        <f>'DATA DASH'!J8037</f>
        <v/>
      </c>
      <c r="K8037">
        <f>'DATA DASH'!K8037</f>
        <v/>
      </c>
      <c r="L8037">
        <f>'DATA DASH'!L8037</f>
        <v/>
      </c>
      <c r="M8037">
        <f>'DATA DASH'!M8037</f>
        <v/>
      </c>
    </row>
    <row r="8038">
      <c r="A8038">
        <f>'DATA DASH'!A8038</f>
        <v/>
      </c>
      <c r="B8038">
        <f>'DATA DASH'!B8038</f>
        <v/>
      </c>
      <c r="C8038">
        <f>'DATA DASH'!C8038</f>
        <v/>
      </c>
      <c r="D8038">
        <f>'DATA DASH'!D8038</f>
        <v/>
      </c>
      <c r="E8038">
        <f>'DATA DASH'!E8038</f>
        <v/>
      </c>
      <c r="F8038">
        <f>'DATA DASH'!F8038</f>
        <v/>
      </c>
      <c r="G8038">
        <f>'DATA DASH'!G8038</f>
        <v/>
      </c>
      <c r="H8038">
        <f>'DATA DASH'!H8038</f>
        <v/>
      </c>
      <c r="I8038">
        <f>'DATA DASH'!I8038</f>
        <v/>
      </c>
      <c r="J8038">
        <f>'DATA DASH'!J8038</f>
        <v/>
      </c>
      <c r="K8038">
        <f>'DATA DASH'!K8038</f>
        <v/>
      </c>
      <c r="L8038">
        <f>'DATA DASH'!L8038</f>
        <v/>
      </c>
      <c r="M8038">
        <f>'DATA DASH'!M8038</f>
        <v/>
      </c>
    </row>
    <row r="8039">
      <c r="A8039">
        <f>'DATA DASH'!A8039</f>
        <v/>
      </c>
      <c r="B8039">
        <f>'DATA DASH'!B8039</f>
        <v/>
      </c>
      <c r="C8039">
        <f>'DATA DASH'!C8039</f>
        <v/>
      </c>
      <c r="D8039">
        <f>'DATA DASH'!D8039</f>
        <v/>
      </c>
      <c r="E8039">
        <f>'DATA DASH'!E8039</f>
        <v/>
      </c>
      <c r="F8039">
        <f>'DATA DASH'!F8039</f>
        <v/>
      </c>
      <c r="G8039">
        <f>'DATA DASH'!G8039</f>
        <v/>
      </c>
      <c r="H8039">
        <f>'DATA DASH'!H8039</f>
        <v/>
      </c>
      <c r="I8039">
        <f>'DATA DASH'!I8039</f>
        <v/>
      </c>
      <c r="J8039">
        <f>'DATA DASH'!J8039</f>
        <v/>
      </c>
      <c r="K8039">
        <f>'DATA DASH'!K8039</f>
        <v/>
      </c>
      <c r="L8039">
        <f>'DATA DASH'!L8039</f>
        <v/>
      </c>
      <c r="M8039">
        <f>'DATA DASH'!M8039</f>
        <v/>
      </c>
    </row>
    <row r="8040">
      <c r="A8040">
        <f>'DATA DASH'!A8040</f>
        <v/>
      </c>
      <c r="B8040">
        <f>'DATA DASH'!B8040</f>
        <v/>
      </c>
      <c r="C8040">
        <f>'DATA DASH'!C8040</f>
        <v/>
      </c>
      <c r="D8040">
        <f>'DATA DASH'!D8040</f>
        <v/>
      </c>
      <c r="E8040">
        <f>'DATA DASH'!E8040</f>
        <v/>
      </c>
      <c r="F8040">
        <f>'DATA DASH'!F8040</f>
        <v/>
      </c>
      <c r="G8040">
        <f>'DATA DASH'!G8040</f>
        <v/>
      </c>
      <c r="H8040">
        <f>'DATA DASH'!H8040</f>
        <v/>
      </c>
      <c r="I8040">
        <f>'DATA DASH'!I8040</f>
        <v/>
      </c>
      <c r="J8040">
        <f>'DATA DASH'!J8040</f>
        <v/>
      </c>
      <c r="K8040">
        <f>'DATA DASH'!K8040</f>
        <v/>
      </c>
      <c r="L8040">
        <f>'DATA DASH'!L8040</f>
        <v/>
      </c>
      <c r="M8040">
        <f>'DATA DASH'!M8040</f>
        <v/>
      </c>
    </row>
    <row r="8041">
      <c r="A8041">
        <f>'DATA DASH'!A8041</f>
        <v/>
      </c>
      <c r="B8041">
        <f>'DATA DASH'!B8041</f>
        <v/>
      </c>
      <c r="C8041">
        <f>'DATA DASH'!C8041</f>
        <v/>
      </c>
      <c r="D8041">
        <f>'DATA DASH'!D8041</f>
        <v/>
      </c>
      <c r="E8041">
        <f>'DATA DASH'!E8041</f>
        <v/>
      </c>
      <c r="F8041">
        <f>'DATA DASH'!F8041</f>
        <v/>
      </c>
      <c r="G8041">
        <f>'DATA DASH'!G8041</f>
        <v/>
      </c>
      <c r="H8041">
        <f>'DATA DASH'!H8041</f>
        <v/>
      </c>
      <c r="I8041">
        <f>'DATA DASH'!I8041</f>
        <v/>
      </c>
      <c r="J8041">
        <f>'DATA DASH'!J8041</f>
        <v/>
      </c>
      <c r="K8041">
        <f>'DATA DASH'!K8041</f>
        <v/>
      </c>
      <c r="L8041">
        <f>'DATA DASH'!L8041</f>
        <v/>
      </c>
      <c r="M8041">
        <f>'DATA DASH'!M8041</f>
        <v/>
      </c>
    </row>
    <row r="8042">
      <c r="A8042">
        <f>'DATA DASH'!A8042</f>
        <v/>
      </c>
      <c r="B8042">
        <f>'DATA DASH'!B8042</f>
        <v/>
      </c>
      <c r="C8042">
        <f>'DATA DASH'!C8042</f>
        <v/>
      </c>
      <c r="D8042">
        <f>'DATA DASH'!D8042</f>
        <v/>
      </c>
      <c r="E8042">
        <f>'DATA DASH'!E8042</f>
        <v/>
      </c>
      <c r="F8042">
        <f>'DATA DASH'!F8042</f>
        <v/>
      </c>
      <c r="G8042">
        <f>'DATA DASH'!G8042</f>
        <v/>
      </c>
      <c r="H8042">
        <f>'DATA DASH'!H8042</f>
        <v/>
      </c>
      <c r="I8042">
        <f>'DATA DASH'!I8042</f>
        <v/>
      </c>
      <c r="J8042">
        <f>'DATA DASH'!J8042</f>
        <v/>
      </c>
      <c r="K8042">
        <f>'DATA DASH'!K8042</f>
        <v/>
      </c>
      <c r="L8042">
        <f>'DATA DASH'!L8042</f>
        <v/>
      </c>
      <c r="M8042">
        <f>'DATA DASH'!M8042</f>
        <v/>
      </c>
    </row>
    <row r="8043">
      <c r="A8043">
        <f>'DATA DASH'!A8043</f>
        <v/>
      </c>
      <c r="B8043">
        <f>'DATA DASH'!B8043</f>
        <v/>
      </c>
      <c r="C8043">
        <f>'DATA DASH'!C8043</f>
        <v/>
      </c>
      <c r="D8043">
        <f>'DATA DASH'!D8043</f>
        <v/>
      </c>
      <c r="E8043">
        <f>'DATA DASH'!E8043</f>
        <v/>
      </c>
      <c r="F8043">
        <f>'DATA DASH'!F8043</f>
        <v/>
      </c>
      <c r="G8043">
        <f>'DATA DASH'!G8043</f>
        <v/>
      </c>
      <c r="H8043">
        <f>'DATA DASH'!H8043</f>
        <v/>
      </c>
      <c r="I8043">
        <f>'DATA DASH'!I8043</f>
        <v/>
      </c>
      <c r="J8043">
        <f>'DATA DASH'!J8043</f>
        <v/>
      </c>
      <c r="K8043">
        <f>'DATA DASH'!K8043</f>
        <v/>
      </c>
      <c r="L8043">
        <f>'DATA DASH'!L8043</f>
        <v/>
      </c>
      <c r="M8043">
        <f>'DATA DASH'!M8043</f>
        <v/>
      </c>
    </row>
    <row r="8044">
      <c r="A8044">
        <f>'DATA DASH'!A8044</f>
        <v/>
      </c>
      <c r="B8044">
        <f>'DATA DASH'!B8044</f>
        <v/>
      </c>
      <c r="C8044">
        <f>'DATA DASH'!C8044</f>
        <v/>
      </c>
      <c r="D8044">
        <f>'DATA DASH'!D8044</f>
        <v/>
      </c>
      <c r="E8044">
        <f>'DATA DASH'!E8044</f>
        <v/>
      </c>
      <c r="F8044">
        <f>'DATA DASH'!F8044</f>
        <v/>
      </c>
      <c r="G8044">
        <f>'DATA DASH'!G8044</f>
        <v/>
      </c>
      <c r="H8044">
        <f>'DATA DASH'!H8044</f>
        <v/>
      </c>
      <c r="I8044">
        <f>'DATA DASH'!I8044</f>
        <v/>
      </c>
      <c r="J8044">
        <f>'DATA DASH'!J8044</f>
        <v/>
      </c>
      <c r="K8044">
        <f>'DATA DASH'!K8044</f>
        <v/>
      </c>
      <c r="L8044">
        <f>'DATA DASH'!L8044</f>
        <v/>
      </c>
      <c r="M8044">
        <f>'DATA DASH'!M8044</f>
        <v/>
      </c>
    </row>
    <row r="8045">
      <c r="A8045">
        <f>'DATA DASH'!A8045</f>
        <v/>
      </c>
      <c r="B8045">
        <f>'DATA DASH'!B8045</f>
        <v/>
      </c>
      <c r="C8045">
        <f>'DATA DASH'!C8045</f>
        <v/>
      </c>
      <c r="D8045">
        <f>'DATA DASH'!D8045</f>
        <v/>
      </c>
      <c r="E8045">
        <f>'DATA DASH'!E8045</f>
        <v/>
      </c>
      <c r="F8045">
        <f>'DATA DASH'!F8045</f>
        <v/>
      </c>
      <c r="G8045">
        <f>'DATA DASH'!G8045</f>
        <v/>
      </c>
      <c r="H8045">
        <f>'DATA DASH'!H8045</f>
        <v/>
      </c>
      <c r="I8045">
        <f>'DATA DASH'!I8045</f>
        <v/>
      </c>
      <c r="J8045">
        <f>'DATA DASH'!J8045</f>
        <v/>
      </c>
      <c r="K8045">
        <f>'DATA DASH'!K8045</f>
        <v/>
      </c>
      <c r="L8045">
        <f>'DATA DASH'!L8045</f>
        <v/>
      </c>
      <c r="M8045">
        <f>'DATA DASH'!M8045</f>
        <v/>
      </c>
    </row>
    <row r="8046">
      <c r="A8046">
        <f>'DATA DASH'!A8046</f>
        <v/>
      </c>
      <c r="B8046">
        <f>'DATA DASH'!B8046</f>
        <v/>
      </c>
      <c r="C8046">
        <f>'DATA DASH'!C8046</f>
        <v/>
      </c>
      <c r="D8046">
        <f>'DATA DASH'!D8046</f>
        <v/>
      </c>
      <c r="E8046">
        <f>'DATA DASH'!E8046</f>
        <v/>
      </c>
      <c r="F8046">
        <f>'DATA DASH'!F8046</f>
        <v/>
      </c>
      <c r="G8046">
        <f>'DATA DASH'!G8046</f>
        <v/>
      </c>
      <c r="H8046">
        <f>'DATA DASH'!H8046</f>
        <v/>
      </c>
      <c r="I8046">
        <f>'DATA DASH'!I8046</f>
        <v/>
      </c>
      <c r="J8046">
        <f>'DATA DASH'!J8046</f>
        <v/>
      </c>
      <c r="K8046">
        <f>'DATA DASH'!K8046</f>
        <v/>
      </c>
      <c r="L8046">
        <f>'DATA DASH'!L8046</f>
        <v/>
      </c>
      <c r="M8046">
        <f>'DATA DASH'!M8046</f>
        <v/>
      </c>
    </row>
    <row r="8047">
      <c r="A8047">
        <f>'DATA DASH'!A8047</f>
        <v/>
      </c>
      <c r="B8047">
        <f>'DATA DASH'!B8047</f>
        <v/>
      </c>
      <c r="C8047">
        <f>'DATA DASH'!C8047</f>
        <v/>
      </c>
      <c r="D8047">
        <f>'DATA DASH'!D8047</f>
        <v/>
      </c>
      <c r="E8047">
        <f>'DATA DASH'!E8047</f>
        <v/>
      </c>
      <c r="F8047">
        <f>'DATA DASH'!F8047</f>
        <v/>
      </c>
      <c r="G8047">
        <f>'DATA DASH'!G8047</f>
        <v/>
      </c>
      <c r="H8047">
        <f>'DATA DASH'!H8047</f>
        <v/>
      </c>
      <c r="I8047">
        <f>'DATA DASH'!I8047</f>
        <v/>
      </c>
      <c r="J8047">
        <f>'DATA DASH'!J8047</f>
        <v/>
      </c>
      <c r="K8047">
        <f>'DATA DASH'!K8047</f>
        <v/>
      </c>
      <c r="L8047">
        <f>'DATA DASH'!L8047</f>
        <v/>
      </c>
      <c r="M8047">
        <f>'DATA DASH'!M8047</f>
        <v/>
      </c>
    </row>
    <row r="8048">
      <c r="A8048">
        <f>'DATA DASH'!A8048</f>
        <v/>
      </c>
      <c r="B8048">
        <f>'DATA DASH'!B8048</f>
        <v/>
      </c>
      <c r="C8048">
        <f>'DATA DASH'!C8048</f>
        <v/>
      </c>
      <c r="D8048">
        <f>'DATA DASH'!D8048</f>
        <v/>
      </c>
      <c r="E8048">
        <f>'DATA DASH'!E8048</f>
        <v/>
      </c>
      <c r="F8048">
        <f>'DATA DASH'!F8048</f>
        <v/>
      </c>
      <c r="G8048">
        <f>'DATA DASH'!G8048</f>
        <v/>
      </c>
      <c r="H8048">
        <f>'DATA DASH'!H8048</f>
        <v/>
      </c>
      <c r="I8048">
        <f>'DATA DASH'!I8048</f>
        <v/>
      </c>
      <c r="J8048">
        <f>'DATA DASH'!J8048</f>
        <v/>
      </c>
      <c r="K8048">
        <f>'DATA DASH'!K8048</f>
        <v/>
      </c>
      <c r="L8048">
        <f>'DATA DASH'!L8048</f>
        <v/>
      </c>
      <c r="M8048">
        <f>'DATA DASH'!M8048</f>
        <v/>
      </c>
    </row>
    <row r="8049">
      <c r="A8049">
        <f>'DATA DASH'!A8049</f>
        <v/>
      </c>
      <c r="B8049">
        <f>'DATA DASH'!B8049</f>
        <v/>
      </c>
      <c r="C8049">
        <f>'DATA DASH'!C8049</f>
        <v/>
      </c>
      <c r="D8049">
        <f>'DATA DASH'!D8049</f>
        <v/>
      </c>
      <c r="E8049">
        <f>'DATA DASH'!E8049</f>
        <v/>
      </c>
      <c r="F8049">
        <f>'DATA DASH'!F8049</f>
        <v/>
      </c>
      <c r="G8049">
        <f>'DATA DASH'!G8049</f>
        <v/>
      </c>
      <c r="H8049">
        <f>'DATA DASH'!H8049</f>
        <v/>
      </c>
      <c r="I8049">
        <f>'DATA DASH'!I8049</f>
        <v/>
      </c>
      <c r="J8049">
        <f>'DATA DASH'!J8049</f>
        <v/>
      </c>
      <c r="K8049">
        <f>'DATA DASH'!K8049</f>
        <v/>
      </c>
      <c r="L8049">
        <f>'DATA DASH'!L8049</f>
        <v/>
      </c>
      <c r="M8049">
        <f>'DATA DASH'!M8049</f>
        <v/>
      </c>
    </row>
    <row r="8050">
      <c r="A8050">
        <f>'DATA DASH'!A8050</f>
        <v/>
      </c>
      <c r="B8050">
        <f>'DATA DASH'!B8050</f>
        <v/>
      </c>
      <c r="C8050">
        <f>'DATA DASH'!C8050</f>
        <v/>
      </c>
      <c r="D8050">
        <f>'DATA DASH'!D8050</f>
        <v/>
      </c>
      <c r="E8050">
        <f>'DATA DASH'!E8050</f>
        <v/>
      </c>
      <c r="F8050">
        <f>'DATA DASH'!F8050</f>
        <v/>
      </c>
      <c r="G8050">
        <f>'DATA DASH'!G8050</f>
        <v/>
      </c>
      <c r="H8050">
        <f>'DATA DASH'!H8050</f>
        <v/>
      </c>
      <c r="I8050">
        <f>'DATA DASH'!I8050</f>
        <v/>
      </c>
      <c r="J8050">
        <f>'DATA DASH'!J8050</f>
        <v/>
      </c>
      <c r="K8050">
        <f>'DATA DASH'!K8050</f>
        <v/>
      </c>
      <c r="L8050">
        <f>'DATA DASH'!L8050</f>
        <v/>
      </c>
      <c r="M8050">
        <f>'DATA DASH'!M8050</f>
        <v/>
      </c>
    </row>
    <row r="8051">
      <c r="A8051">
        <f>'DATA DASH'!A8051</f>
        <v/>
      </c>
      <c r="B8051">
        <f>'DATA DASH'!B8051</f>
        <v/>
      </c>
      <c r="C8051">
        <f>'DATA DASH'!C8051</f>
        <v/>
      </c>
      <c r="D8051">
        <f>'DATA DASH'!D8051</f>
        <v/>
      </c>
      <c r="E8051">
        <f>'DATA DASH'!E8051</f>
        <v/>
      </c>
      <c r="F8051">
        <f>'DATA DASH'!F8051</f>
        <v/>
      </c>
      <c r="G8051">
        <f>'DATA DASH'!G8051</f>
        <v/>
      </c>
      <c r="H8051">
        <f>'DATA DASH'!H8051</f>
        <v/>
      </c>
      <c r="I8051">
        <f>'DATA DASH'!I8051</f>
        <v/>
      </c>
      <c r="J8051">
        <f>'DATA DASH'!J8051</f>
        <v/>
      </c>
      <c r="K8051">
        <f>'DATA DASH'!K8051</f>
        <v/>
      </c>
      <c r="L8051">
        <f>'DATA DASH'!L8051</f>
        <v/>
      </c>
      <c r="M8051">
        <f>'DATA DASH'!M8051</f>
        <v/>
      </c>
    </row>
    <row r="8052">
      <c r="A8052">
        <f>'DATA DASH'!A8052</f>
        <v/>
      </c>
      <c r="B8052">
        <f>'DATA DASH'!B8052</f>
        <v/>
      </c>
      <c r="C8052">
        <f>'DATA DASH'!C8052</f>
        <v/>
      </c>
      <c r="D8052">
        <f>'DATA DASH'!D8052</f>
        <v/>
      </c>
      <c r="E8052">
        <f>'DATA DASH'!E8052</f>
        <v/>
      </c>
      <c r="F8052">
        <f>'DATA DASH'!F8052</f>
        <v/>
      </c>
      <c r="G8052">
        <f>'DATA DASH'!G8052</f>
        <v/>
      </c>
      <c r="H8052">
        <f>'DATA DASH'!H8052</f>
        <v/>
      </c>
      <c r="I8052">
        <f>'DATA DASH'!I8052</f>
        <v/>
      </c>
      <c r="J8052">
        <f>'DATA DASH'!J8052</f>
        <v/>
      </c>
      <c r="K8052">
        <f>'DATA DASH'!K8052</f>
        <v/>
      </c>
      <c r="L8052">
        <f>'DATA DASH'!L8052</f>
        <v/>
      </c>
      <c r="M8052">
        <f>'DATA DASH'!M8052</f>
        <v/>
      </c>
    </row>
    <row r="8053">
      <c r="A8053">
        <f>'DATA DASH'!A8053</f>
        <v/>
      </c>
      <c r="B8053">
        <f>'DATA DASH'!B8053</f>
        <v/>
      </c>
      <c r="C8053">
        <f>'DATA DASH'!C8053</f>
        <v/>
      </c>
      <c r="D8053">
        <f>'DATA DASH'!D8053</f>
        <v/>
      </c>
      <c r="E8053">
        <f>'DATA DASH'!E8053</f>
        <v/>
      </c>
      <c r="F8053">
        <f>'DATA DASH'!F8053</f>
        <v/>
      </c>
      <c r="G8053">
        <f>'DATA DASH'!G8053</f>
        <v/>
      </c>
      <c r="H8053">
        <f>'DATA DASH'!H8053</f>
        <v/>
      </c>
      <c r="I8053">
        <f>'DATA DASH'!I8053</f>
        <v/>
      </c>
      <c r="J8053">
        <f>'DATA DASH'!J8053</f>
        <v/>
      </c>
      <c r="K8053">
        <f>'DATA DASH'!K8053</f>
        <v/>
      </c>
      <c r="L8053">
        <f>'DATA DASH'!L8053</f>
        <v/>
      </c>
      <c r="M8053">
        <f>'DATA DASH'!M8053</f>
        <v/>
      </c>
    </row>
    <row r="8054">
      <c r="A8054">
        <f>'DATA DASH'!A8054</f>
        <v/>
      </c>
      <c r="B8054">
        <f>'DATA DASH'!B8054</f>
        <v/>
      </c>
      <c r="C8054">
        <f>'DATA DASH'!C8054</f>
        <v/>
      </c>
      <c r="D8054">
        <f>'DATA DASH'!D8054</f>
        <v/>
      </c>
      <c r="E8054">
        <f>'DATA DASH'!E8054</f>
        <v/>
      </c>
      <c r="F8054">
        <f>'DATA DASH'!F8054</f>
        <v/>
      </c>
      <c r="G8054">
        <f>'DATA DASH'!G8054</f>
        <v/>
      </c>
      <c r="H8054">
        <f>'DATA DASH'!H8054</f>
        <v/>
      </c>
      <c r="I8054">
        <f>'DATA DASH'!I8054</f>
        <v/>
      </c>
      <c r="J8054">
        <f>'DATA DASH'!J8054</f>
        <v/>
      </c>
      <c r="K8054">
        <f>'DATA DASH'!K8054</f>
        <v/>
      </c>
      <c r="L8054">
        <f>'DATA DASH'!L8054</f>
        <v/>
      </c>
      <c r="M8054">
        <f>'DATA DASH'!M8054</f>
        <v/>
      </c>
    </row>
    <row r="8055">
      <c r="A8055">
        <f>'DATA DASH'!A8055</f>
        <v/>
      </c>
      <c r="B8055">
        <f>'DATA DASH'!B8055</f>
        <v/>
      </c>
      <c r="C8055">
        <f>'DATA DASH'!C8055</f>
        <v/>
      </c>
      <c r="D8055">
        <f>'DATA DASH'!D8055</f>
        <v/>
      </c>
      <c r="E8055">
        <f>'DATA DASH'!E8055</f>
        <v/>
      </c>
      <c r="F8055">
        <f>'DATA DASH'!F8055</f>
        <v/>
      </c>
      <c r="G8055">
        <f>'DATA DASH'!G8055</f>
        <v/>
      </c>
      <c r="H8055">
        <f>'DATA DASH'!H8055</f>
        <v/>
      </c>
      <c r="I8055">
        <f>'DATA DASH'!I8055</f>
        <v/>
      </c>
      <c r="J8055">
        <f>'DATA DASH'!J8055</f>
        <v/>
      </c>
      <c r="K8055">
        <f>'DATA DASH'!K8055</f>
        <v/>
      </c>
      <c r="L8055">
        <f>'DATA DASH'!L8055</f>
        <v/>
      </c>
      <c r="M8055">
        <f>'DATA DASH'!M8055</f>
        <v/>
      </c>
    </row>
    <row r="8056">
      <c r="A8056">
        <f>'DATA DASH'!A8056</f>
        <v/>
      </c>
      <c r="B8056">
        <f>'DATA DASH'!B8056</f>
        <v/>
      </c>
      <c r="C8056">
        <f>'DATA DASH'!C8056</f>
        <v/>
      </c>
      <c r="D8056">
        <f>'DATA DASH'!D8056</f>
        <v/>
      </c>
      <c r="E8056">
        <f>'DATA DASH'!E8056</f>
        <v/>
      </c>
      <c r="F8056">
        <f>'DATA DASH'!F8056</f>
        <v/>
      </c>
      <c r="G8056">
        <f>'DATA DASH'!G8056</f>
        <v/>
      </c>
      <c r="H8056">
        <f>'DATA DASH'!H8056</f>
        <v/>
      </c>
      <c r="I8056">
        <f>'DATA DASH'!I8056</f>
        <v/>
      </c>
      <c r="J8056">
        <f>'DATA DASH'!J8056</f>
        <v/>
      </c>
      <c r="K8056">
        <f>'DATA DASH'!K8056</f>
        <v/>
      </c>
      <c r="L8056">
        <f>'DATA DASH'!L8056</f>
        <v/>
      </c>
      <c r="M8056">
        <f>'DATA DASH'!M8056</f>
        <v/>
      </c>
    </row>
    <row r="8057">
      <c r="A8057">
        <f>'DATA DASH'!A8057</f>
        <v/>
      </c>
      <c r="B8057">
        <f>'DATA DASH'!B8057</f>
        <v/>
      </c>
      <c r="C8057">
        <f>'DATA DASH'!C8057</f>
        <v/>
      </c>
      <c r="D8057">
        <f>'DATA DASH'!D8057</f>
        <v/>
      </c>
      <c r="E8057">
        <f>'DATA DASH'!E8057</f>
        <v/>
      </c>
      <c r="F8057">
        <f>'DATA DASH'!F8057</f>
        <v/>
      </c>
      <c r="G8057">
        <f>'DATA DASH'!G8057</f>
        <v/>
      </c>
      <c r="H8057">
        <f>'DATA DASH'!H8057</f>
        <v/>
      </c>
      <c r="I8057">
        <f>'DATA DASH'!I8057</f>
        <v/>
      </c>
      <c r="J8057">
        <f>'DATA DASH'!J8057</f>
        <v/>
      </c>
      <c r="K8057">
        <f>'DATA DASH'!K8057</f>
        <v/>
      </c>
      <c r="L8057">
        <f>'DATA DASH'!L8057</f>
        <v/>
      </c>
      <c r="M8057">
        <f>'DATA DASH'!M8057</f>
        <v/>
      </c>
    </row>
    <row r="8058">
      <c r="A8058">
        <f>'DATA DASH'!A8058</f>
        <v/>
      </c>
      <c r="B8058">
        <f>'DATA DASH'!B8058</f>
        <v/>
      </c>
      <c r="C8058">
        <f>'DATA DASH'!C8058</f>
        <v/>
      </c>
      <c r="D8058">
        <f>'DATA DASH'!D8058</f>
        <v/>
      </c>
      <c r="E8058">
        <f>'DATA DASH'!E8058</f>
        <v/>
      </c>
      <c r="F8058">
        <f>'DATA DASH'!F8058</f>
        <v/>
      </c>
      <c r="G8058">
        <f>'DATA DASH'!G8058</f>
        <v/>
      </c>
      <c r="H8058">
        <f>'DATA DASH'!H8058</f>
        <v/>
      </c>
      <c r="I8058">
        <f>'DATA DASH'!I8058</f>
        <v/>
      </c>
      <c r="J8058">
        <f>'DATA DASH'!J8058</f>
        <v/>
      </c>
      <c r="K8058">
        <f>'DATA DASH'!K8058</f>
        <v/>
      </c>
      <c r="L8058">
        <f>'DATA DASH'!L8058</f>
        <v/>
      </c>
      <c r="M8058">
        <f>'DATA DASH'!M8058</f>
        <v/>
      </c>
    </row>
    <row r="8059">
      <c r="A8059">
        <f>'DATA DASH'!A8059</f>
        <v/>
      </c>
      <c r="B8059">
        <f>'DATA DASH'!B8059</f>
        <v/>
      </c>
      <c r="C8059">
        <f>'DATA DASH'!C8059</f>
        <v/>
      </c>
      <c r="D8059">
        <f>'DATA DASH'!D8059</f>
        <v/>
      </c>
      <c r="E8059">
        <f>'DATA DASH'!E8059</f>
        <v/>
      </c>
      <c r="F8059">
        <f>'DATA DASH'!F8059</f>
        <v/>
      </c>
      <c r="G8059">
        <f>'DATA DASH'!G8059</f>
        <v/>
      </c>
      <c r="H8059">
        <f>'DATA DASH'!H8059</f>
        <v/>
      </c>
      <c r="I8059">
        <f>'DATA DASH'!I8059</f>
        <v/>
      </c>
      <c r="J8059">
        <f>'DATA DASH'!J8059</f>
        <v/>
      </c>
      <c r="K8059">
        <f>'DATA DASH'!K8059</f>
        <v/>
      </c>
      <c r="L8059">
        <f>'DATA DASH'!L8059</f>
        <v/>
      </c>
      <c r="M8059">
        <f>'DATA DASH'!M8059</f>
        <v/>
      </c>
    </row>
    <row r="8060">
      <c r="A8060">
        <f>'DATA DASH'!A8060</f>
        <v/>
      </c>
      <c r="B8060">
        <f>'DATA DASH'!B8060</f>
        <v/>
      </c>
      <c r="C8060">
        <f>'DATA DASH'!C8060</f>
        <v/>
      </c>
      <c r="D8060">
        <f>'DATA DASH'!D8060</f>
        <v/>
      </c>
      <c r="E8060">
        <f>'DATA DASH'!E8060</f>
        <v/>
      </c>
      <c r="F8060">
        <f>'DATA DASH'!F8060</f>
        <v/>
      </c>
      <c r="G8060">
        <f>'DATA DASH'!G8060</f>
        <v/>
      </c>
      <c r="H8060">
        <f>'DATA DASH'!H8060</f>
        <v/>
      </c>
      <c r="I8060">
        <f>'DATA DASH'!I8060</f>
        <v/>
      </c>
      <c r="J8060">
        <f>'DATA DASH'!J8060</f>
        <v/>
      </c>
      <c r="K8060">
        <f>'DATA DASH'!K8060</f>
        <v/>
      </c>
      <c r="L8060">
        <f>'DATA DASH'!L8060</f>
        <v/>
      </c>
      <c r="M8060">
        <f>'DATA DASH'!M8060</f>
        <v/>
      </c>
    </row>
    <row r="8061">
      <c r="A8061">
        <f>'DATA DASH'!A8061</f>
        <v/>
      </c>
      <c r="B8061">
        <f>'DATA DASH'!B8061</f>
        <v/>
      </c>
      <c r="C8061">
        <f>'DATA DASH'!C8061</f>
        <v/>
      </c>
      <c r="D8061">
        <f>'DATA DASH'!D8061</f>
        <v/>
      </c>
      <c r="E8061">
        <f>'DATA DASH'!E8061</f>
        <v/>
      </c>
      <c r="F8061">
        <f>'DATA DASH'!F8061</f>
        <v/>
      </c>
      <c r="G8061">
        <f>'DATA DASH'!G8061</f>
        <v/>
      </c>
      <c r="H8061">
        <f>'DATA DASH'!H8061</f>
        <v/>
      </c>
      <c r="I8061">
        <f>'DATA DASH'!I8061</f>
        <v/>
      </c>
      <c r="J8061">
        <f>'DATA DASH'!J8061</f>
        <v/>
      </c>
      <c r="K8061">
        <f>'DATA DASH'!K8061</f>
        <v/>
      </c>
      <c r="L8061">
        <f>'DATA DASH'!L8061</f>
        <v/>
      </c>
      <c r="M8061">
        <f>'DATA DASH'!M8061</f>
        <v/>
      </c>
    </row>
    <row r="8062">
      <c r="A8062">
        <f>'DATA DASH'!A8062</f>
        <v/>
      </c>
      <c r="B8062">
        <f>'DATA DASH'!B8062</f>
        <v/>
      </c>
      <c r="C8062">
        <f>'DATA DASH'!C8062</f>
        <v/>
      </c>
      <c r="D8062">
        <f>'DATA DASH'!D8062</f>
        <v/>
      </c>
      <c r="E8062">
        <f>'DATA DASH'!E8062</f>
        <v/>
      </c>
      <c r="F8062">
        <f>'DATA DASH'!F8062</f>
        <v/>
      </c>
      <c r="G8062">
        <f>'DATA DASH'!G8062</f>
        <v/>
      </c>
      <c r="H8062">
        <f>'DATA DASH'!H8062</f>
        <v/>
      </c>
      <c r="I8062">
        <f>'DATA DASH'!I8062</f>
        <v/>
      </c>
      <c r="J8062">
        <f>'DATA DASH'!J8062</f>
        <v/>
      </c>
      <c r="K8062">
        <f>'DATA DASH'!K8062</f>
        <v/>
      </c>
      <c r="L8062">
        <f>'DATA DASH'!L8062</f>
        <v/>
      </c>
      <c r="M8062">
        <f>'DATA DASH'!M8062</f>
        <v/>
      </c>
    </row>
    <row r="8063">
      <c r="A8063">
        <f>'DATA DASH'!A8063</f>
        <v/>
      </c>
      <c r="B8063">
        <f>'DATA DASH'!B8063</f>
        <v/>
      </c>
      <c r="C8063">
        <f>'DATA DASH'!C8063</f>
        <v/>
      </c>
      <c r="D8063">
        <f>'DATA DASH'!D8063</f>
        <v/>
      </c>
      <c r="E8063">
        <f>'DATA DASH'!E8063</f>
        <v/>
      </c>
      <c r="F8063">
        <f>'DATA DASH'!F8063</f>
        <v/>
      </c>
      <c r="G8063">
        <f>'DATA DASH'!G8063</f>
        <v/>
      </c>
      <c r="H8063">
        <f>'DATA DASH'!H8063</f>
        <v/>
      </c>
      <c r="I8063">
        <f>'DATA DASH'!I8063</f>
        <v/>
      </c>
      <c r="J8063">
        <f>'DATA DASH'!J8063</f>
        <v/>
      </c>
      <c r="K8063">
        <f>'DATA DASH'!K8063</f>
        <v/>
      </c>
      <c r="L8063">
        <f>'DATA DASH'!L8063</f>
        <v/>
      </c>
      <c r="M8063">
        <f>'DATA DASH'!M8063</f>
        <v/>
      </c>
    </row>
    <row r="8064">
      <c r="A8064">
        <f>'DATA DASH'!A8064</f>
        <v/>
      </c>
      <c r="B8064">
        <f>'DATA DASH'!B8064</f>
        <v/>
      </c>
      <c r="C8064">
        <f>'DATA DASH'!C8064</f>
        <v/>
      </c>
      <c r="D8064">
        <f>'DATA DASH'!D8064</f>
        <v/>
      </c>
      <c r="E8064">
        <f>'DATA DASH'!E8064</f>
        <v/>
      </c>
      <c r="F8064">
        <f>'DATA DASH'!F8064</f>
        <v/>
      </c>
      <c r="G8064">
        <f>'DATA DASH'!G8064</f>
        <v/>
      </c>
      <c r="H8064">
        <f>'DATA DASH'!H8064</f>
        <v/>
      </c>
      <c r="I8064">
        <f>'DATA DASH'!I8064</f>
        <v/>
      </c>
      <c r="J8064">
        <f>'DATA DASH'!J8064</f>
        <v/>
      </c>
      <c r="K8064">
        <f>'DATA DASH'!K8064</f>
        <v/>
      </c>
      <c r="L8064">
        <f>'DATA DASH'!L8064</f>
        <v/>
      </c>
      <c r="M8064">
        <f>'DATA DASH'!M8064</f>
        <v/>
      </c>
    </row>
    <row r="8065">
      <c r="A8065">
        <f>'DATA DASH'!A8065</f>
        <v/>
      </c>
      <c r="B8065">
        <f>'DATA DASH'!B8065</f>
        <v/>
      </c>
      <c r="C8065">
        <f>'DATA DASH'!C8065</f>
        <v/>
      </c>
      <c r="D8065">
        <f>'DATA DASH'!D8065</f>
        <v/>
      </c>
      <c r="E8065">
        <f>'DATA DASH'!E8065</f>
        <v/>
      </c>
      <c r="F8065">
        <f>'DATA DASH'!F8065</f>
        <v/>
      </c>
      <c r="G8065">
        <f>'DATA DASH'!G8065</f>
        <v/>
      </c>
      <c r="H8065">
        <f>'DATA DASH'!H8065</f>
        <v/>
      </c>
      <c r="I8065">
        <f>'DATA DASH'!I8065</f>
        <v/>
      </c>
      <c r="J8065">
        <f>'DATA DASH'!J8065</f>
        <v/>
      </c>
      <c r="K8065">
        <f>'DATA DASH'!K8065</f>
        <v/>
      </c>
      <c r="L8065">
        <f>'DATA DASH'!L8065</f>
        <v/>
      </c>
      <c r="M8065">
        <f>'DATA DASH'!M8065</f>
        <v/>
      </c>
    </row>
    <row r="8066">
      <c r="A8066">
        <f>'DATA DASH'!A8066</f>
        <v/>
      </c>
      <c r="B8066">
        <f>'DATA DASH'!B8066</f>
        <v/>
      </c>
      <c r="C8066">
        <f>'DATA DASH'!C8066</f>
        <v/>
      </c>
      <c r="D8066">
        <f>'DATA DASH'!D8066</f>
        <v/>
      </c>
      <c r="E8066">
        <f>'DATA DASH'!E8066</f>
        <v/>
      </c>
      <c r="F8066">
        <f>'DATA DASH'!F8066</f>
        <v/>
      </c>
      <c r="G8066">
        <f>'DATA DASH'!G8066</f>
        <v/>
      </c>
      <c r="H8066">
        <f>'DATA DASH'!H8066</f>
        <v/>
      </c>
      <c r="I8066">
        <f>'DATA DASH'!I8066</f>
        <v/>
      </c>
      <c r="J8066">
        <f>'DATA DASH'!J8066</f>
        <v/>
      </c>
      <c r="K8066">
        <f>'DATA DASH'!K8066</f>
        <v/>
      </c>
      <c r="L8066">
        <f>'DATA DASH'!L8066</f>
        <v/>
      </c>
      <c r="M8066">
        <f>'DATA DASH'!M8066</f>
        <v/>
      </c>
    </row>
    <row r="8067">
      <c r="A8067">
        <f>'DATA DASH'!A8067</f>
        <v/>
      </c>
      <c r="B8067">
        <f>'DATA DASH'!B8067</f>
        <v/>
      </c>
      <c r="C8067">
        <f>'DATA DASH'!C8067</f>
        <v/>
      </c>
      <c r="D8067">
        <f>'DATA DASH'!D8067</f>
        <v/>
      </c>
      <c r="E8067">
        <f>'DATA DASH'!E8067</f>
        <v/>
      </c>
      <c r="F8067">
        <f>'DATA DASH'!F8067</f>
        <v/>
      </c>
      <c r="G8067">
        <f>'DATA DASH'!G8067</f>
        <v/>
      </c>
      <c r="H8067">
        <f>'DATA DASH'!H8067</f>
        <v/>
      </c>
      <c r="I8067">
        <f>'DATA DASH'!I8067</f>
        <v/>
      </c>
      <c r="J8067">
        <f>'DATA DASH'!J8067</f>
        <v/>
      </c>
      <c r="K8067">
        <f>'DATA DASH'!K8067</f>
        <v/>
      </c>
      <c r="L8067">
        <f>'DATA DASH'!L8067</f>
        <v/>
      </c>
      <c r="M8067">
        <f>'DATA DASH'!M8067</f>
        <v/>
      </c>
    </row>
    <row r="8068">
      <c r="A8068">
        <f>'DATA DASH'!A8068</f>
        <v/>
      </c>
      <c r="B8068">
        <f>'DATA DASH'!B8068</f>
        <v/>
      </c>
      <c r="C8068">
        <f>'DATA DASH'!C8068</f>
        <v/>
      </c>
      <c r="D8068">
        <f>'DATA DASH'!D8068</f>
        <v/>
      </c>
      <c r="E8068">
        <f>'DATA DASH'!E8068</f>
        <v/>
      </c>
      <c r="F8068">
        <f>'DATA DASH'!F8068</f>
        <v/>
      </c>
      <c r="G8068">
        <f>'DATA DASH'!G8068</f>
        <v/>
      </c>
      <c r="H8068">
        <f>'DATA DASH'!H8068</f>
        <v/>
      </c>
      <c r="I8068">
        <f>'DATA DASH'!I8068</f>
        <v/>
      </c>
      <c r="J8068">
        <f>'DATA DASH'!J8068</f>
        <v/>
      </c>
      <c r="K8068">
        <f>'DATA DASH'!K8068</f>
        <v/>
      </c>
      <c r="L8068">
        <f>'DATA DASH'!L8068</f>
        <v/>
      </c>
      <c r="M8068">
        <f>'DATA DASH'!M8068</f>
        <v/>
      </c>
    </row>
    <row r="8069">
      <c r="A8069">
        <f>'DATA DASH'!A8069</f>
        <v/>
      </c>
      <c r="B8069">
        <f>'DATA DASH'!B8069</f>
        <v/>
      </c>
      <c r="C8069">
        <f>'DATA DASH'!C8069</f>
        <v/>
      </c>
      <c r="D8069">
        <f>'DATA DASH'!D8069</f>
        <v/>
      </c>
      <c r="E8069">
        <f>'DATA DASH'!E8069</f>
        <v/>
      </c>
      <c r="F8069">
        <f>'DATA DASH'!F8069</f>
        <v/>
      </c>
      <c r="G8069">
        <f>'DATA DASH'!G8069</f>
        <v/>
      </c>
      <c r="H8069">
        <f>'DATA DASH'!H8069</f>
        <v/>
      </c>
      <c r="I8069">
        <f>'DATA DASH'!I8069</f>
        <v/>
      </c>
      <c r="J8069">
        <f>'DATA DASH'!J8069</f>
        <v/>
      </c>
      <c r="K8069">
        <f>'DATA DASH'!K8069</f>
        <v/>
      </c>
      <c r="L8069">
        <f>'DATA DASH'!L8069</f>
        <v/>
      </c>
      <c r="M8069">
        <f>'DATA DASH'!M8069</f>
        <v/>
      </c>
    </row>
    <row r="8070">
      <c r="A8070">
        <f>'DATA DASH'!A8070</f>
        <v/>
      </c>
      <c r="B8070">
        <f>'DATA DASH'!B8070</f>
        <v/>
      </c>
      <c r="C8070">
        <f>'DATA DASH'!C8070</f>
        <v/>
      </c>
      <c r="D8070">
        <f>'DATA DASH'!D8070</f>
        <v/>
      </c>
      <c r="E8070">
        <f>'DATA DASH'!E8070</f>
        <v/>
      </c>
      <c r="F8070">
        <f>'DATA DASH'!F8070</f>
        <v/>
      </c>
      <c r="G8070">
        <f>'DATA DASH'!G8070</f>
        <v/>
      </c>
      <c r="H8070">
        <f>'DATA DASH'!H8070</f>
        <v/>
      </c>
      <c r="I8070">
        <f>'DATA DASH'!I8070</f>
        <v/>
      </c>
      <c r="J8070">
        <f>'DATA DASH'!J8070</f>
        <v/>
      </c>
      <c r="K8070">
        <f>'DATA DASH'!K8070</f>
        <v/>
      </c>
      <c r="L8070">
        <f>'DATA DASH'!L8070</f>
        <v/>
      </c>
      <c r="M8070">
        <f>'DATA DASH'!M8070</f>
        <v/>
      </c>
    </row>
    <row r="8071">
      <c r="A8071">
        <f>'DATA DASH'!A8071</f>
        <v/>
      </c>
      <c r="B8071">
        <f>'DATA DASH'!B8071</f>
        <v/>
      </c>
      <c r="C8071">
        <f>'DATA DASH'!C8071</f>
        <v/>
      </c>
      <c r="D8071">
        <f>'DATA DASH'!D8071</f>
        <v/>
      </c>
      <c r="E8071">
        <f>'DATA DASH'!E8071</f>
        <v/>
      </c>
      <c r="F8071">
        <f>'DATA DASH'!F8071</f>
        <v/>
      </c>
      <c r="G8071">
        <f>'DATA DASH'!G8071</f>
        <v/>
      </c>
      <c r="H8071">
        <f>'DATA DASH'!H8071</f>
        <v/>
      </c>
      <c r="I8071">
        <f>'DATA DASH'!I8071</f>
        <v/>
      </c>
      <c r="J8071">
        <f>'DATA DASH'!J8071</f>
        <v/>
      </c>
      <c r="K8071">
        <f>'DATA DASH'!K8071</f>
        <v/>
      </c>
      <c r="L8071">
        <f>'DATA DASH'!L8071</f>
        <v/>
      </c>
      <c r="M8071">
        <f>'DATA DASH'!M8071</f>
        <v/>
      </c>
    </row>
    <row r="8072">
      <c r="A8072">
        <f>'DATA DASH'!A8072</f>
        <v/>
      </c>
      <c r="B8072">
        <f>'DATA DASH'!B8072</f>
        <v/>
      </c>
      <c r="C8072">
        <f>'DATA DASH'!C8072</f>
        <v/>
      </c>
      <c r="D8072">
        <f>'DATA DASH'!D8072</f>
        <v/>
      </c>
      <c r="E8072">
        <f>'DATA DASH'!E8072</f>
        <v/>
      </c>
      <c r="F8072">
        <f>'DATA DASH'!F8072</f>
        <v/>
      </c>
      <c r="G8072">
        <f>'DATA DASH'!G8072</f>
        <v/>
      </c>
      <c r="H8072">
        <f>'DATA DASH'!H8072</f>
        <v/>
      </c>
      <c r="I8072">
        <f>'DATA DASH'!I8072</f>
        <v/>
      </c>
      <c r="J8072">
        <f>'DATA DASH'!J8072</f>
        <v/>
      </c>
      <c r="K8072">
        <f>'DATA DASH'!K8072</f>
        <v/>
      </c>
      <c r="L8072">
        <f>'DATA DASH'!L8072</f>
        <v/>
      </c>
      <c r="M8072">
        <f>'DATA DASH'!M8072</f>
        <v/>
      </c>
    </row>
    <row r="8073">
      <c r="A8073">
        <f>'DATA DASH'!A8073</f>
        <v/>
      </c>
      <c r="B8073">
        <f>'DATA DASH'!B8073</f>
        <v/>
      </c>
      <c r="C8073">
        <f>'DATA DASH'!C8073</f>
        <v/>
      </c>
      <c r="D8073">
        <f>'DATA DASH'!D8073</f>
        <v/>
      </c>
      <c r="E8073">
        <f>'DATA DASH'!E8073</f>
        <v/>
      </c>
      <c r="F8073">
        <f>'DATA DASH'!F8073</f>
        <v/>
      </c>
      <c r="G8073">
        <f>'DATA DASH'!G8073</f>
        <v/>
      </c>
      <c r="H8073">
        <f>'DATA DASH'!H8073</f>
        <v/>
      </c>
      <c r="I8073">
        <f>'DATA DASH'!I8073</f>
        <v/>
      </c>
      <c r="J8073">
        <f>'DATA DASH'!J8073</f>
        <v/>
      </c>
      <c r="K8073">
        <f>'DATA DASH'!K8073</f>
        <v/>
      </c>
      <c r="L8073">
        <f>'DATA DASH'!L8073</f>
        <v/>
      </c>
      <c r="M8073">
        <f>'DATA DASH'!M8073</f>
        <v/>
      </c>
    </row>
    <row r="8074">
      <c r="A8074">
        <f>'DATA DASH'!A8074</f>
        <v/>
      </c>
      <c r="B8074">
        <f>'DATA DASH'!B8074</f>
        <v/>
      </c>
      <c r="C8074">
        <f>'DATA DASH'!C8074</f>
        <v/>
      </c>
      <c r="D8074">
        <f>'DATA DASH'!D8074</f>
        <v/>
      </c>
      <c r="E8074">
        <f>'DATA DASH'!E8074</f>
        <v/>
      </c>
      <c r="F8074">
        <f>'DATA DASH'!F8074</f>
        <v/>
      </c>
      <c r="G8074">
        <f>'DATA DASH'!G8074</f>
        <v/>
      </c>
      <c r="H8074">
        <f>'DATA DASH'!H8074</f>
        <v/>
      </c>
      <c r="I8074">
        <f>'DATA DASH'!I8074</f>
        <v/>
      </c>
      <c r="J8074">
        <f>'DATA DASH'!J8074</f>
        <v/>
      </c>
      <c r="K8074">
        <f>'DATA DASH'!K8074</f>
        <v/>
      </c>
      <c r="L8074">
        <f>'DATA DASH'!L8074</f>
        <v/>
      </c>
      <c r="M8074">
        <f>'DATA DASH'!M8074</f>
        <v/>
      </c>
    </row>
    <row r="8075">
      <c r="A8075">
        <f>'DATA DASH'!A8075</f>
        <v/>
      </c>
      <c r="B8075">
        <f>'DATA DASH'!B8075</f>
        <v/>
      </c>
      <c r="C8075">
        <f>'DATA DASH'!C8075</f>
        <v/>
      </c>
      <c r="D8075">
        <f>'DATA DASH'!D8075</f>
        <v/>
      </c>
      <c r="E8075">
        <f>'DATA DASH'!E8075</f>
        <v/>
      </c>
      <c r="F8075">
        <f>'DATA DASH'!F8075</f>
        <v/>
      </c>
      <c r="G8075">
        <f>'DATA DASH'!G8075</f>
        <v/>
      </c>
      <c r="H8075">
        <f>'DATA DASH'!H8075</f>
        <v/>
      </c>
      <c r="I8075">
        <f>'DATA DASH'!I8075</f>
        <v/>
      </c>
      <c r="J8075">
        <f>'DATA DASH'!J8075</f>
        <v/>
      </c>
      <c r="K8075">
        <f>'DATA DASH'!K8075</f>
        <v/>
      </c>
      <c r="L8075">
        <f>'DATA DASH'!L8075</f>
        <v/>
      </c>
      <c r="M8075">
        <f>'DATA DASH'!M8075</f>
        <v/>
      </c>
    </row>
    <row r="8076">
      <c r="A8076">
        <f>'DATA DASH'!A8076</f>
        <v/>
      </c>
      <c r="B8076">
        <f>'DATA DASH'!B8076</f>
        <v/>
      </c>
      <c r="C8076">
        <f>'DATA DASH'!C8076</f>
        <v/>
      </c>
      <c r="D8076">
        <f>'DATA DASH'!D8076</f>
        <v/>
      </c>
      <c r="E8076">
        <f>'DATA DASH'!E8076</f>
        <v/>
      </c>
      <c r="F8076">
        <f>'DATA DASH'!F8076</f>
        <v/>
      </c>
      <c r="G8076">
        <f>'DATA DASH'!G8076</f>
        <v/>
      </c>
      <c r="H8076">
        <f>'DATA DASH'!H8076</f>
        <v/>
      </c>
      <c r="I8076">
        <f>'DATA DASH'!I8076</f>
        <v/>
      </c>
      <c r="J8076">
        <f>'DATA DASH'!J8076</f>
        <v/>
      </c>
      <c r="K8076">
        <f>'DATA DASH'!K8076</f>
        <v/>
      </c>
      <c r="L8076">
        <f>'DATA DASH'!L8076</f>
        <v/>
      </c>
      <c r="M8076">
        <f>'DATA DASH'!M8076</f>
        <v/>
      </c>
    </row>
    <row r="8077">
      <c r="A8077">
        <f>'DATA DASH'!A8077</f>
        <v/>
      </c>
      <c r="B8077">
        <f>'DATA DASH'!B8077</f>
        <v/>
      </c>
      <c r="C8077">
        <f>'DATA DASH'!C8077</f>
        <v/>
      </c>
      <c r="D8077">
        <f>'DATA DASH'!D8077</f>
        <v/>
      </c>
      <c r="E8077">
        <f>'DATA DASH'!E8077</f>
        <v/>
      </c>
      <c r="F8077">
        <f>'DATA DASH'!F8077</f>
        <v/>
      </c>
      <c r="G8077">
        <f>'DATA DASH'!G8077</f>
        <v/>
      </c>
      <c r="H8077">
        <f>'DATA DASH'!H8077</f>
        <v/>
      </c>
      <c r="I8077">
        <f>'DATA DASH'!I8077</f>
        <v/>
      </c>
      <c r="J8077">
        <f>'DATA DASH'!J8077</f>
        <v/>
      </c>
      <c r="K8077">
        <f>'DATA DASH'!K8077</f>
        <v/>
      </c>
      <c r="L8077">
        <f>'DATA DASH'!L8077</f>
        <v/>
      </c>
      <c r="M8077">
        <f>'DATA DASH'!M8077</f>
        <v/>
      </c>
    </row>
    <row r="8078">
      <c r="A8078">
        <f>'DATA DASH'!A8078</f>
        <v/>
      </c>
      <c r="B8078">
        <f>'DATA DASH'!B8078</f>
        <v/>
      </c>
      <c r="C8078">
        <f>'DATA DASH'!C8078</f>
        <v/>
      </c>
      <c r="D8078">
        <f>'DATA DASH'!D8078</f>
        <v/>
      </c>
      <c r="E8078">
        <f>'DATA DASH'!E8078</f>
        <v/>
      </c>
      <c r="F8078">
        <f>'DATA DASH'!F8078</f>
        <v/>
      </c>
      <c r="G8078">
        <f>'DATA DASH'!G8078</f>
        <v/>
      </c>
      <c r="H8078">
        <f>'DATA DASH'!H8078</f>
        <v/>
      </c>
      <c r="I8078">
        <f>'DATA DASH'!I8078</f>
        <v/>
      </c>
      <c r="J8078">
        <f>'DATA DASH'!J8078</f>
        <v/>
      </c>
      <c r="K8078">
        <f>'DATA DASH'!K8078</f>
        <v/>
      </c>
      <c r="L8078">
        <f>'DATA DASH'!L8078</f>
        <v/>
      </c>
      <c r="M8078">
        <f>'DATA DASH'!M8078</f>
        <v/>
      </c>
    </row>
    <row r="8079">
      <c r="A8079">
        <f>'DATA DASH'!A8079</f>
        <v/>
      </c>
      <c r="B8079">
        <f>'DATA DASH'!B8079</f>
        <v/>
      </c>
      <c r="C8079">
        <f>'DATA DASH'!C8079</f>
        <v/>
      </c>
      <c r="D8079">
        <f>'DATA DASH'!D8079</f>
        <v/>
      </c>
      <c r="E8079">
        <f>'DATA DASH'!E8079</f>
        <v/>
      </c>
      <c r="F8079">
        <f>'DATA DASH'!F8079</f>
        <v/>
      </c>
      <c r="G8079">
        <f>'DATA DASH'!G8079</f>
        <v/>
      </c>
      <c r="H8079">
        <f>'DATA DASH'!H8079</f>
        <v/>
      </c>
      <c r="I8079">
        <f>'DATA DASH'!I8079</f>
        <v/>
      </c>
      <c r="J8079">
        <f>'DATA DASH'!J8079</f>
        <v/>
      </c>
      <c r="K8079">
        <f>'DATA DASH'!K8079</f>
        <v/>
      </c>
      <c r="L8079">
        <f>'DATA DASH'!L8079</f>
        <v/>
      </c>
      <c r="M8079">
        <f>'DATA DASH'!M8079</f>
        <v/>
      </c>
    </row>
    <row r="8080">
      <c r="A8080">
        <f>'DATA DASH'!A8080</f>
        <v/>
      </c>
      <c r="B8080">
        <f>'DATA DASH'!B8080</f>
        <v/>
      </c>
      <c r="C8080">
        <f>'DATA DASH'!C8080</f>
        <v/>
      </c>
      <c r="D8080">
        <f>'DATA DASH'!D8080</f>
        <v/>
      </c>
      <c r="E8080">
        <f>'DATA DASH'!E8080</f>
        <v/>
      </c>
      <c r="F8080">
        <f>'DATA DASH'!F8080</f>
        <v/>
      </c>
      <c r="G8080">
        <f>'DATA DASH'!G8080</f>
        <v/>
      </c>
      <c r="H8080">
        <f>'DATA DASH'!H8080</f>
        <v/>
      </c>
      <c r="I8080">
        <f>'DATA DASH'!I8080</f>
        <v/>
      </c>
      <c r="J8080">
        <f>'DATA DASH'!J8080</f>
        <v/>
      </c>
      <c r="K8080">
        <f>'DATA DASH'!K8080</f>
        <v/>
      </c>
      <c r="L8080">
        <f>'DATA DASH'!L8080</f>
        <v/>
      </c>
      <c r="M8080">
        <f>'DATA DASH'!M8080</f>
        <v/>
      </c>
    </row>
    <row r="8081">
      <c r="A8081">
        <f>'DATA DASH'!A8081</f>
        <v/>
      </c>
      <c r="B8081">
        <f>'DATA DASH'!B8081</f>
        <v/>
      </c>
      <c r="C8081">
        <f>'DATA DASH'!C8081</f>
        <v/>
      </c>
      <c r="D8081">
        <f>'DATA DASH'!D8081</f>
        <v/>
      </c>
      <c r="E8081">
        <f>'DATA DASH'!E8081</f>
        <v/>
      </c>
      <c r="F8081">
        <f>'DATA DASH'!F8081</f>
        <v/>
      </c>
      <c r="G8081">
        <f>'DATA DASH'!G8081</f>
        <v/>
      </c>
      <c r="H8081">
        <f>'DATA DASH'!H8081</f>
        <v/>
      </c>
      <c r="I8081">
        <f>'DATA DASH'!I8081</f>
        <v/>
      </c>
      <c r="J8081">
        <f>'DATA DASH'!J8081</f>
        <v/>
      </c>
      <c r="K8081">
        <f>'DATA DASH'!K8081</f>
        <v/>
      </c>
      <c r="L8081">
        <f>'DATA DASH'!L8081</f>
        <v/>
      </c>
      <c r="M8081">
        <f>'DATA DASH'!M8081</f>
        <v/>
      </c>
    </row>
    <row r="8082">
      <c r="A8082">
        <f>'DATA DASH'!A8082</f>
        <v/>
      </c>
      <c r="B8082">
        <f>'DATA DASH'!B8082</f>
        <v/>
      </c>
      <c r="C8082">
        <f>'DATA DASH'!C8082</f>
        <v/>
      </c>
      <c r="D8082">
        <f>'DATA DASH'!D8082</f>
        <v/>
      </c>
      <c r="E8082">
        <f>'DATA DASH'!E8082</f>
        <v/>
      </c>
      <c r="F8082">
        <f>'DATA DASH'!F8082</f>
        <v/>
      </c>
      <c r="G8082">
        <f>'DATA DASH'!G8082</f>
        <v/>
      </c>
      <c r="H8082">
        <f>'DATA DASH'!H8082</f>
        <v/>
      </c>
      <c r="I8082">
        <f>'DATA DASH'!I8082</f>
        <v/>
      </c>
      <c r="J8082">
        <f>'DATA DASH'!J8082</f>
        <v/>
      </c>
      <c r="K8082">
        <f>'DATA DASH'!K8082</f>
        <v/>
      </c>
      <c r="L8082">
        <f>'DATA DASH'!L8082</f>
        <v/>
      </c>
      <c r="M8082">
        <f>'DATA DASH'!M8082</f>
        <v/>
      </c>
    </row>
    <row r="8083">
      <c r="A8083">
        <f>'DATA DASH'!A8083</f>
        <v/>
      </c>
      <c r="B8083">
        <f>'DATA DASH'!B8083</f>
        <v/>
      </c>
      <c r="C8083">
        <f>'DATA DASH'!C8083</f>
        <v/>
      </c>
      <c r="D8083">
        <f>'DATA DASH'!D8083</f>
        <v/>
      </c>
      <c r="E8083">
        <f>'DATA DASH'!E8083</f>
        <v/>
      </c>
      <c r="F8083">
        <f>'DATA DASH'!F8083</f>
        <v/>
      </c>
      <c r="G8083">
        <f>'DATA DASH'!G8083</f>
        <v/>
      </c>
      <c r="H8083">
        <f>'DATA DASH'!H8083</f>
        <v/>
      </c>
      <c r="I8083">
        <f>'DATA DASH'!I8083</f>
        <v/>
      </c>
      <c r="J8083">
        <f>'DATA DASH'!J8083</f>
        <v/>
      </c>
      <c r="K8083">
        <f>'DATA DASH'!K8083</f>
        <v/>
      </c>
      <c r="L8083">
        <f>'DATA DASH'!L8083</f>
        <v/>
      </c>
      <c r="M8083">
        <f>'DATA DASH'!M8083</f>
        <v/>
      </c>
    </row>
    <row r="8084">
      <c r="A8084">
        <f>'DATA DASH'!A8084</f>
        <v/>
      </c>
      <c r="B8084">
        <f>'DATA DASH'!B8084</f>
        <v/>
      </c>
      <c r="C8084">
        <f>'DATA DASH'!C8084</f>
        <v/>
      </c>
      <c r="D8084">
        <f>'DATA DASH'!D8084</f>
        <v/>
      </c>
      <c r="E8084">
        <f>'DATA DASH'!E8084</f>
        <v/>
      </c>
      <c r="F8084">
        <f>'DATA DASH'!F8084</f>
        <v/>
      </c>
      <c r="G8084">
        <f>'DATA DASH'!G8084</f>
        <v/>
      </c>
      <c r="H8084">
        <f>'DATA DASH'!H8084</f>
        <v/>
      </c>
      <c r="I8084">
        <f>'DATA DASH'!I8084</f>
        <v/>
      </c>
      <c r="J8084">
        <f>'DATA DASH'!J8084</f>
        <v/>
      </c>
      <c r="K8084">
        <f>'DATA DASH'!K8084</f>
        <v/>
      </c>
      <c r="L8084">
        <f>'DATA DASH'!L8084</f>
        <v/>
      </c>
      <c r="M8084">
        <f>'DATA DASH'!M8084</f>
        <v/>
      </c>
    </row>
    <row r="8085">
      <c r="A8085">
        <f>'DATA DASH'!A8085</f>
        <v/>
      </c>
      <c r="B8085">
        <f>'DATA DASH'!B8085</f>
        <v/>
      </c>
      <c r="C8085">
        <f>'DATA DASH'!C8085</f>
        <v/>
      </c>
      <c r="D8085">
        <f>'DATA DASH'!D8085</f>
        <v/>
      </c>
      <c r="E8085">
        <f>'DATA DASH'!E8085</f>
        <v/>
      </c>
      <c r="F8085">
        <f>'DATA DASH'!F8085</f>
        <v/>
      </c>
      <c r="G8085">
        <f>'DATA DASH'!G8085</f>
        <v/>
      </c>
      <c r="H8085">
        <f>'DATA DASH'!H8085</f>
        <v/>
      </c>
      <c r="I8085">
        <f>'DATA DASH'!I8085</f>
        <v/>
      </c>
      <c r="J8085">
        <f>'DATA DASH'!J8085</f>
        <v/>
      </c>
      <c r="K8085">
        <f>'DATA DASH'!K8085</f>
        <v/>
      </c>
      <c r="L8085">
        <f>'DATA DASH'!L8085</f>
        <v/>
      </c>
      <c r="M8085">
        <f>'DATA DASH'!M8085</f>
        <v/>
      </c>
    </row>
    <row r="8086">
      <c r="A8086">
        <f>'DATA DASH'!A8086</f>
        <v/>
      </c>
      <c r="B8086">
        <f>'DATA DASH'!B8086</f>
        <v/>
      </c>
      <c r="C8086">
        <f>'DATA DASH'!C8086</f>
        <v/>
      </c>
      <c r="D8086">
        <f>'DATA DASH'!D8086</f>
        <v/>
      </c>
      <c r="E8086">
        <f>'DATA DASH'!E8086</f>
        <v/>
      </c>
      <c r="F8086">
        <f>'DATA DASH'!F8086</f>
        <v/>
      </c>
      <c r="G8086">
        <f>'DATA DASH'!G8086</f>
        <v/>
      </c>
      <c r="H8086">
        <f>'DATA DASH'!H8086</f>
        <v/>
      </c>
      <c r="I8086">
        <f>'DATA DASH'!I8086</f>
        <v/>
      </c>
      <c r="J8086">
        <f>'DATA DASH'!J8086</f>
        <v/>
      </c>
      <c r="K8086">
        <f>'DATA DASH'!K8086</f>
        <v/>
      </c>
      <c r="L8086">
        <f>'DATA DASH'!L8086</f>
        <v/>
      </c>
      <c r="M8086">
        <f>'DATA DASH'!M8086</f>
        <v/>
      </c>
    </row>
    <row r="8087">
      <c r="A8087">
        <f>'DATA DASH'!A8087</f>
        <v/>
      </c>
      <c r="B8087">
        <f>'DATA DASH'!B8087</f>
        <v/>
      </c>
      <c r="C8087">
        <f>'DATA DASH'!C8087</f>
        <v/>
      </c>
      <c r="D8087">
        <f>'DATA DASH'!D8087</f>
        <v/>
      </c>
      <c r="E8087">
        <f>'DATA DASH'!E8087</f>
        <v/>
      </c>
      <c r="F8087">
        <f>'DATA DASH'!F8087</f>
        <v/>
      </c>
      <c r="G8087">
        <f>'DATA DASH'!G8087</f>
        <v/>
      </c>
      <c r="H8087">
        <f>'DATA DASH'!H8087</f>
        <v/>
      </c>
      <c r="I8087">
        <f>'DATA DASH'!I8087</f>
        <v/>
      </c>
      <c r="J8087">
        <f>'DATA DASH'!J8087</f>
        <v/>
      </c>
      <c r="K8087">
        <f>'DATA DASH'!K8087</f>
        <v/>
      </c>
      <c r="L8087">
        <f>'DATA DASH'!L8087</f>
        <v/>
      </c>
      <c r="M8087">
        <f>'DATA DASH'!M8087</f>
        <v/>
      </c>
    </row>
    <row r="8088">
      <c r="A8088">
        <f>'DATA DASH'!A8088</f>
        <v/>
      </c>
      <c r="B8088">
        <f>'DATA DASH'!B8088</f>
        <v/>
      </c>
      <c r="C8088">
        <f>'DATA DASH'!C8088</f>
        <v/>
      </c>
      <c r="D8088">
        <f>'DATA DASH'!D8088</f>
        <v/>
      </c>
      <c r="E8088">
        <f>'DATA DASH'!E8088</f>
        <v/>
      </c>
      <c r="F8088">
        <f>'DATA DASH'!F8088</f>
        <v/>
      </c>
      <c r="G8088">
        <f>'DATA DASH'!G8088</f>
        <v/>
      </c>
      <c r="H8088">
        <f>'DATA DASH'!H8088</f>
        <v/>
      </c>
      <c r="I8088">
        <f>'DATA DASH'!I8088</f>
        <v/>
      </c>
      <c r="J8088">
        <f>'DATA DASH'!J8088</f>
        <v/>
      </c>
      <c r="K8088">
        <f>'DATA DASH'!K8088</f>
        <v/>
      </c>
      <c r="L8088">
        <f>'DATA DASH'!L8088</f>
        <v/>
      </c>
      <c r="M8088">
        <f>'DATA DASH'!M8088</f>
        <v/>
      </c>
    </row>
    <row r="8089">
      <c r="A8089">
        <f>'DATA DASH'!A8089</f>
        <v/>
      </c>
      <c r="B8089">
        <f>'DATA DASH'!B8089</f>
        <v/>
      </c>
      <c r="C8089">
        <f>'DATA DASH'!C8089</f>
        <v/>
      </c>
      <c r="D8089">
        <f>'DATA DASH'!D8089</f>
        <v/>
      </c>
      <c r="E8089">
        <f>'DATA DASH'!E8089</f>
        <v/>
      </c>
      <c r="F8089">
        <f>'DATA DASH'!F8089</f>
        <v/>
      </c>
      <c r="G8089">
        <f>'DATA DASH'!G8089</f>
        <v/>
      </c>
      <c r="H8089">
        <f>'DATA DASH'!H8089</f>
        <v/>
      </c>
      <c r="I8089">
        <f>'DATA DASH'!I8089</f>
        <v/>
      </c>
      <c r="J8089">
        <f>'DATA DASH'!J8089</f>
        <v/>
      </c>
      <c r="K8089">
        <f>'DATA DASH'!K8089</f>
        <v/>
      </c>
      <c r="L8089">
        <f>'DATA DASH'!L8089</f>
        <v/>
      </c>
      <c r="M8089">
        <f>'DATA DASH'!M8089</f>
        <v/>
      </c>
    </row>
    <row r="8090">
      <c r="A8090">
        <f>'DATA DASH'!A8090</f>
        <v/>
      </c>
      <c r="B8090">
        <f>'DATA DASH'!B8090</f>
        <v/>
      </c>
      <c r="C8090">
        <f>'DATA DASH'!C8090</f>
        <v/>
      </c>
      <c r="D8090">
        <f>'DATA DASH'!D8090</f>
        <v/>
      </c>
      <c r="E8090">
        <f>'DATA DASH'!E8090</f>
        <v/>
      </c>
      <c r="F8090">
        <f>'DATA DASH'!F8090</f>
        <v/>
      </c>
      <c r="G8090">
        <f>'DATA DASH'!G8090</f>
        <v/>
      </c>
      <c r="H8090">
        <f>'DATA DASH'!H8090</f>
        <v/>
      </c>
      <c r="I8090">
        <f>'DATA DASH'!I8090</f>
        <v/>
      </c>
      <c r="J8090">
        <f>'DATA DASH'!J8090</f>
        <v/>
      </c>
      <c r="K8090">
        <f>'DATA DASH'!K8090</f>
        <v/>
      </c>
      <c r="L8090">
        <f>'DATA DASH'!L8090</f>
        <v/>
      </c>
      <c r="M8090">
        <f>'DATA DASH'!M8090</f>
        <v/>
      </c>
    </row>
    <row r="8091">
      <c r="A8091">
        <f>'DATA DASH'!A8091</f>
        <v/>
      </c>
      <c r="B8091">
        <f>'DATA DASH'!B8091</f>
        <v/>
      </c>
      <c r="C8091">
        <f>'DATA DASH'!C8091</f>
        <v/>
      </c>
      <c r="D8091">
        <f>'DATA DASH'!D8091</f>
        <v/>
      </c>
      <c r="E8091">
        <f>'DATA DASH'!E8091</f>
        <v/>
      </c>
      <c r="F8091">
        <f>'DATA DASH'!F8091</f>
        <v/>
      </c>
      <c r="G8091">
        <f>'DATA DASH'!G8091</f>
        <v/>
      </c>
      <c r="H8091">
        <f>'DATA DASH'!H8091</f>
        <v/>
      </c>
      <c r="I8091">
        <f>'DATA DASH'!I8091</f>
        <v/>
      </c>
      <c r="J8091">
        <f>'DATA DASH'!J8091</f>
        <v/>
      </c>
      <c r="K8091">
        <f>'DATA DASH'!K8091</f>
        <v/>
      </c>
      <c r="L8091">
        <f>'DATA DASH'!L8091</f>
        <v/>
      </c>
      <c r="M8091">
        <f>'DATA DASH'!M8091</f>
        <v/>
      </c>
    </row>
    <row r="8092">
      <c r="A8092">
        <f>'DATA DASH'!A8092</f>
        <v/>
      </c>
      <c r="B8092">
        <f>'DATA DASH'!B8092</f>
        <v/>
      </c>
      <c r="C8092">
        <f>'DATA DASH'!C8092</f>
        <v/>
      </c>
      <c r="D8092">
        <f>'DATA DASH'!D8092</f>
        <v/>
      </c>
      <c r="E8092">
        <f>'DATA DASH'!E8092</f>
        <v/>
      </c>
      <c r="F8092">
        <f>'DATA DASH'!F8092</f>
        <v/>
      </c>
      <c r="G8092">
        <f>'DATA DASH'!G8092</f>
        <v/>
      </c>
      <c r="H8092">
        <f>'DATA DASH'!H8092</f>
        <v/>
      </c>
      <c r="I8092">
        <f>'DATA DASH'!I8092</f>
        <v/>
      </c>
      <c r="J8092">
        <f>'DATA DASH'!J8092</f>
        <v/>
      </c>
      <c r="K8092">
        <f>'DATA DASH'!K8092</f>
        <v/>
      </c>
      <c r="L8092">
        <f>'DATA DASH'!L8092</f>
        <v/>
      </c>
      <c r="M8092">
        <f>'DATA DASH'!M8092</f>
        <v/>
      </c>
    </row>
    <row r="8093">
      <c r="A8093">
        <f>'DATA DASH'!A8093</f>
        <v/>
      </c>
      <c r="B8093">
        <f>'DATA DASH'!B8093</f>
        <v/>
      </c>
      <c r="C8093">
        <f>'DATA DASH'!C8093</f>
        <v/>
      </c>
      <c r="D8093">
        <f>'DATA DASH'!D8093</f>
        <v/>
      </c>
      <c r="E8093">
        <f>'DATA DASH'!E8093</f>
        <v/>
      </c>
      <c r="F8093">
        <f>'DATA DASH'!F8093</f>
        <v/>
      </c>
      <c r="G8093">
        <f>'DATA DASH'!G8093</f>
        <v/>
      </c>
      <c r="H8093">
        <f>'DATA DASH'!H8093</f>
        <v/>
      </c>
      <c r="I8093">
        <f>'DATA DASH'!I8093</f>
        <v/>
      </c>
      <c r="J8093">
        <f>'DATA DASH'!J8093</f>
        <v/>
      </c>
      <c r="K8093">
        <f>'DATA DASH'!K8093</f>
        <v/>
      </c>
      <c r="L8093">
        <f>'DATA DASH'!L8093</f>
        <v/>
      </c>
      <c r="M8093">
        <f>'DATA DASH'!M8093</f>
        <v/>
      </c>
    </row>
    <row r="8094">
      <c r="A8094">
        <f>'DATA DASH'!A8094</f>
        <v/>
      </c>
      <c r="B8094">
        <f>'DATA DASH'!B8094</f>
        <v/>
      </c>
      <c r="C8094">
        <f>'DATA DASH'!C8094</f>
        <v/>
      </c>
      <c r="D8094">
        <f>'DATA DASH'!D8094</f>
        <v/>
      </c>
      <c r="E8094">
        <f>'DATA DASH'!E8094</f>
        <v/>
      </c>
      <c r="F8094">
        <f>'DATA DASH'!F8094</f>
        <v/>
      </c>
      <c r="G8094">
        <f>'DATA DASH'!G8094</f>
        <v/>
      </c>
      <c r="H8094">
        <f>'DATA DASH'!H8094</f>
        <v/>
      </c>
      <c r="I8094">
        <f>'DATA DASH'!I8094</f>
        <v/>
      </c>
      <c r="J8094">
        <f>'DATA DASH'!J8094</f>
        <v/>
      </c>
      <c r="K8094">
        <f>'DATA DASH'!K8094</f>
        <v/>
      </c>
      <c r="L8094">
        <f>'DATA DASH'!L8094</f>
        <v/>
      </c>
      <c r="M8094">
        <f>'DATA DASH'!M8094</f>
        <v/>
      </c>
    </row>
    <row r="8095">
      <c r="A8095">
        <f>'DATA DASH'!A8095</f>
        <v/>
      </c>
      <c r="B8095">
        <f>'DATA DASH'!B8095</f>
        <v/>
      </c>
      <c r="C8095">
        <f>'DATA DASH'!C8095</f>
        <v/>
      </c>
      <c r="D8095">
        <f>'DATA DASH'!D8095</f>
        <v/>
      </c>
      <c r="E8095">
        <f>'DATA DASH'!E8095</f>
        <v/>
      </c>
      <c r="F8095">
        <f>'DATA DASH'!F8095</f>
        <v/>
      </c>
      <c r="G8095">
        <f>'DATA DASH'!G8095</f>
        <v/>
      </c>
      <c r="H8095">
        <f>'DATA DASH'!H8095</f>
        <v/>
      </c>
      <c r="I8095">
        <f>'DATA DASH'!I8095</f>
        <v/>
      </c>
      <c r="J8095">
        <f>'DATA DASH'!J8095</f>
        <v/>
      </c>
      <c r="K8095">
        <f>'DATA DASH'!K8095</f>
        <v/>
      </c>
      <c r="L8095">
        <f>'DATA DASH'!L8095</f>
        <v/>
      </c>
      <c r="M8095">
        <f>'DATA DASH'!M8095</f>
        <v/>
      </c>
    </row>
    <row r="8096">
      <c r="A8096">
        <f>'DATA DASH'!A8096</f>
        <v/>
      </c>
      <c r="B8096">
        <f>'DATA DASH'!B8096</f>
        <v/>
      </c>
      <c r="C8096">
        <f>'DATA DASH'!C8096</f>
        <v/>
      </c>
      <c r="D8096">
        <f>'DATA DASH'!D8096</f>
        <v/>
      </c>
      <c r="E8096">
        <f>'DATA DASH'!E8096</f>
        <v/>
      </c>
      <c r="F8096">
        <f>'DATA DASH'!F8096</f>
        <v/>
      </c>
      <c r="G8096">
        <f>'DATA DASH'!G8096</f>
        <v/>
      </c>
      <c r="H8096">
        <f>'DATA DASH'!H8096</f>
        <v/>
      </c>
      <c r="I8096">
        <f>'DATA DASH'!I8096</f>
        <v/>
      </c>
      <c r="J8096">
        <f>'DATA DASH'!J8096</f>
        <v/>
      </c>
      <c r="K8096">
        <f>'DATA DASH'!K8096</f>
        <v/>
      </c>
      <c r="L8096">
        <f>'DATA DASH'!L8096</f>
        <v/>
      </c>
      <c r="M8096">
        <f>'DATA DASH'!M8096</f>
        <v/>
      </c>
    </row>
    <row r="8097">
      <c r="A8097">
        <f>'DATA DASH'!A8097</f>
        <v/>
      </c>
      <c r="B8097">
        <f>'DATA DASH'!B8097</f>
        <v/>
      </c>
      <c r="C8097">
        <f>'DATA DASH'!C8097</f>
        <v/>
      </c>
      <c r="D8097">
        <f>'DATA DASH'!D8097</f>
        <v/>
      </c>
      <c r="E8097">
        <f>'DATA DASH'!E8097</f>
        <v/>
      </c>
      <c r="F8097">
        <f>'DATA DASH'!F8097</f>
        <v/>
      </c>
      <c r="G8097">
        <f>'DATA DASH'!G8097</f>
        <v/>
      </c>
      <c r="H8097">
        <f>'DATA DASH'!H8097</f>
        <v/>
      </c>
      <c r="I8097">
        <f>'DATA DASH'!I8097</f>
        <v/>
      </c>
      <c r="J8097">
        <f>'DATA DASH'!J8097</f>
        <v/>
      </c>
      <c r="K8097">
        <f>'DATA DASH'!K8097</f>
        <v/>
      </c>
      <c r="L8097">
        <f>'DATA DASH'!L8097</f>
        <v/>
      </c>
      <c r="M8097">
        <f>'DATA DASH'!M8097</f>
        <v/>
      </c>
    </row>
    <row r="8098">
      <c r="A8098">
        <f>'DATA DASH'!A8098</f>
        <v/>
      </c>
      <c r="B8098">
        <f>'DATA DASH'!B8098</f>
        <v/>
      </c>
      <c r="C8098">
        <f>'DATA DASH'!C8098</f>
        <v/>
      </c>
      <c r="D8098">
        <f>'DATA DASH'!D8098</f>
        <v/>
      </c>
      <c r="E8098">
        <f>'DATA DASH'!E8098</f>
        <v/>
      </c>
      <c r="F8098">
        <f>'DATA DASH'!F8098</f>
        <v/>
      </c>
      <c r="G8098">
        <f>'DATA DASH'!G8098</f>
        <v/>
      </c>
      <c r="H8098">
        <f>'DATA DASH'!H8098</f>
        <v/>
      </c>
      <c r="I8098">
        <f>'DATA DASH'!I8098</f>
        <v/>
      </c>
      <c r="J8098">
        <f>'DATA DASH'!J8098</f>
        <v/>
      </c>
      <c r="K8098">
        <f>'DATA DASH'!K8098</f>
        <v/>
      </c>
      <c r="L8098">
        <f>'DATA DASH'!L8098</f>
        <v/>
      </c>
      <c r="M8098">
        <f>'DATA DASH'!M8098</f>
        <v/>
      </c>
    </row>
    <row r="8099">
      <c r="A8099">
        <f>'DATA DASH'!A8099</f>
        <v/>
      </c>
      <c r="B8099">
        <f>'DATA DASH'!B8099</f>
        <v/>
      </c>
      <c r="C8099">
        <f>'DATA DASH'!C8099</f>
        <v/>
      </c>
      <c r="D8099">
        <f>'DATA DASH'!D8099</f>
        <v/>
      </c>
      <c r="E8099">
        <f>'DATA DASH'!E8099</f>
        <v/>
      </c>
      <c r="F8099">
        <f>'DATA DASH'!F8099</f>
        <v/>
      </c>
      <c r="G8099">
        <f>'DATA DASH'!G8099</f>
        <v/>
      </c>
      <c r="H8099">
        <f>'DATA DASH'!H8099</f>
        <v/>
      </c>
      <c r="I8099">
        <f>'DATA DASH'!I8099</f>
        <v/>
      </c>
      <c r="J8099">
        <f>'DATA DASH'!J8099</f>
        <v/>
      </c>
      <c r="K8099">
        <f>'DATA DASH'!K8099</f>
        <v/>
      </c>
      <c r="L8099">
        <f>'DATA DASH'!L8099</f>
        <v/>
      </c>
      <c r="M8099">
        <f>'DATA DASH'!M8099</f>
        <v/>
      </c>
    </row>
    <row r="8100">
      <c r="A8100">
        <f>'DATA DASH'!A8100</f>
        <v/>
      </c>
      <c r="B8100">
        <f>'DATA DASH'!B8100</f>
        <v/>
      </c>
      <c r="C8100">
        <f>'DATA DASH'!C8100</f>
        <v/>
      </c>
      <c r="D8100">
        <f>'DATA DASH'!D8100</f>
        <v/>
      </c>
      <c r="E8100">
        <f>'DATA DASH'!E8100</f>
        <v/>
      </c>
      <c r="F8100">
        <f>'DATA DASH'!F8100</f>
        <v/>
      </c>
      <c r="G8100">
        <f>'DATA DASH'!G8100</f>
        <v/>
      </c>
      <c r="H8100">
        <f>'DATA DASH'!H8100</f>
        <v/>
      </c>
      <c r="I8100">
        <f>'DATA DASH'!I8100</f>
        <v/>
      </c>
      <c r="J8100">
        <f>'DATA DASH'!J8100</f>
        <v/>
      </c>
      <c r="K8100">
        <f>'DATA DASH'!K8100</f>
        <v/>
      </c>
      <c r="L8100">
        <f>'DATA DASH'!L8100</f>
        <v/>
      </c>
      <c r="M8100">
        <f>'DATA DASH'!M8100</f>
        <v/>
      </c>
    </row>
    <row r="8101">
      <c r="A8101">
        <f>'DATA DASH'!A8101</f>
        <v/>
      </c>
      <c r="B8101">
        <f>'DATA DASH'!B8101</f>
        <v/>
      </c>
      <c r="C8101">
        <f>'DATA DASH'!C8101</f>
        <v/>
      </c>
      <c r="D8101">
        <f>'DATA DASH'!D8101</f>
        <v/>
      </c>
      <c r="E8101">
        <f>'DATA DASH'!E8101</f>
        <v/>
      </c>
      <c r="F8101">
        <f>'DATA DASH'!F8101</f>
        <v/>
      </c>
      <c r="G8101">
        <f>'DATA DASH'!G8101</f>
        <v/>
      </c>
      <c r="H8101">
        <f>'DATA DASH'!H8101</f>
        <v/>
      </c>
      <c r="I8101">
        <f>'DATA DASH'!I8101</f>
        <v/>
      </c>
      <c r="J8101">
        <f>'DATA DASH'!J8101</f>
        <v/>
      </c>
      <c r="K8101">
        <f>'DATA DASH'!K8101</f>
        <v/>
      </c>
      <c r="L8101">
        <f>'DATA DASH'!L8101</f>
        <v/>
      </c>
      <c r="M8101">
        <f>'DATA DASH'!M8101</f>
        <v/>
      </c>
    </row>
    <row r="8102">
      <c r="A8102">
        <f>'DATA DASH'!A8102</f>
        <v/>
      </c>
      <c r="B8102">
        <f>'DATA DASH'!B8102</f>
        <v/>
      </c>
      <c r="C8102">
        <f>'DATA DASH'!C8102</f>
        <v/>
      </c>
      <c r="D8102">
        <f>'DATA DASH'!D8102</f>
        <v/>
      </c>
      <c r="E8102">
        <f>'DATA DASH'!E8102</f>
        <v/>
      </c>
      <c r="F8102">
        <f>'DATA DASH'!F8102</f>
        <v/>
      </c>
      <c r="G8102">
        <f>'DATA DASH'!G8102</f>
        <v/>
      </c>
      <c r="H8102">
        <f>'DATA DASH'!H8102</f>
        <v/>
      </c>
      <c r="I8102">
        <f>'DATA DASH'!I8102</f>
        <v/>
      </c>
      <c r="J8102">
        <f>'DATA DASH'!J8102</f>
        <v/>
      </c>
      <c r="K8102">
        <f>'DATA DASH'!K8102</f>
        <v/>
      </c>
      <c r="L8102">
        <f>'DATA DASH'!L8102</f>
        <v/>
      </c>
      <c r="M8102">
        <f>'DATA DASH'!M8102</f>
        <v/>
      </c>
    </row>
    <row r="8103">
      <c r="A8103">
        <f>'DATA DASH'!A8103</f>
        <v/>
      </c>
      <c r="B8103">
        <f>'DATA DASH'!B8103</f>
        <v/>
      </c>
      <c r="C8103">
        <f>'DATA DASH'!C8103</f>
        <v/>
      </c>
      <c r="D8103">
        <f>'DATA DASH'!D8103</f>
        <v/>
      </c>
      <c r="E8103">
        <f>'DATA DASH'!E8103</f>
        <v/>
      </c>
      <c r="F8103">
        <f>'DATA DASH'!F8103</f>
        <v/>
      </c>
      <c r="G8103">
        <f>'DATA DASH'!G8103</f>
        <v/>
      </c>
      <c r="H8103">
        <f>'DATA DASH'!H8103</f>
        <v/>
      </c>
      <c r="I8103">
        <f>'DATA DASH'!I8103</f>
        <v/>
      </c>
      <c r="J8103">
        <f>'DATA DASH'!J8103</f>
        <v/>
      </c>
      <c r="K8103">
        <f>'DATA DASH'!K8103</f>
        <v/>
      </c>
      <c r="L8103">
        <f>'DATA DASH'!L8103</f>
        <v/>
      </c>
      <c r="M8103">
        <f>'DATA DASH'!M8103</f>
        <v/>
      </c>
    </row>
    <row r="8104">
      <c r="A8104">
        <f>'DATA DASH'!A8104</f>
        <v/>
      </c>
      <c r="B8104">
        <f>'DATA DASH'!B8104</f>
        <v/>
      </c>
      <c r="C8104">
        <f>'DATA DASH'!C8104</f>
        <v/>
      </c>
      <c r="D8104">
        <f>'DATA DASH'!D8104</f>
        <v/>
      </c>
      <c r="E8104">
        <f>'DATA DASH'!E8104</f>
        <v/>
      </c>
      <c r="F8104">
        <f>'DATA DASH'!F8104</f>
        <v/>
      </c>
      <c r="G8104">
        <f>'DATA DASH'!G8104</f>
        <v/>
      </c>
      <c r="H8104">
        <f>'DATA DASH'!H8104</f>
        <v/>
      </c>
      <c r="I8104">
        <f>'DATA DASH'!I8104</f>
        <v/>
      </c>
      <c r="J8104">
        <f>'DATA DASH'!J8104</f>
        <v/>
      </c>
      <c r="K8104">
        <f>'DATA DASH'!K8104</f>
        <v/>
      </c>
      <c r="L8104">
        <f>'DATA DASH'!L8104</f>
        <v/>
      </c>
      <c r="M8104">
        <f>'DATA DASH'!M8104</f>
        <v/>
      </c>
    </row>
    <row r="8105">
      <c r="A8105">
        <f>'DATA DASH'!A8105</f>
        <v/>
      </c>
      <c r="B8105">
        <f>'DATA DASH'!B8105</f>
        <v/>
      </c>
      <c r="C8105">
        <f>'DATA DASH'!C8105</f>
        <v/>
      </c>
      <c r="D8105">
        <f>'DATA DASH'!D8105</f>
        <v/>
      </c>
      <c r="E8105">
        <f>'DATA DASH'!E8105</f>
        <v/>
      </c>
      <c r="F8105">
        <f>'DATA DASH'!F8105</f>
        <v/>
      </c>
      <c r="G8105">
        <f>'DATA DASH'!G8105</f>
        <v/>
      </c>
      <c r="H8105">
        <f>'DATA DASH'!H8105</f>
        <v/>
      </c>
      <c r="I8105">
        <f>'DATA DASH'!I8105</f>
        <v/>
      </c>
      <c r="J8105">
        <f>'DATA DASH'!J8105</f>
        <v/>
      </c>
      <c r="K8105">
        <f>'DATA DASH'!K8105</f>
        <v/>
      </c>
      <c r="L8105">
        <f>'DATA DASH'!L8105</f>
        <v/>
      </c>
      <c r="M8105">
        <f>'DATA DASH'!M8105</f>
        <v/>
      </c>
    </row>
    <row r="8106">
      <c r="A8106">
        <f>'DATA DASH'!A8106</f>
        <v/>
      </c>
      <c r="B8106">
        <f>'DATA DASH'!B8106</f>
        <v/>
      </c>
      <c r="C8106">
        <f>'DATA DASH'!C8106</f>
        <v/>
      </c>
      <c r="D8106">
        <f>'DATA DASH'!D8106</f>
        <v/>
      </c>
      <c r="E8106">
        <f>'DATA DASH'!E8106</f>
        <v/>
      </c>
      <c r="F8106">
        <f>'DATA DASH'!F8106</f>
        <v/>
      </c>
      <c r="G8106">
        <f>'DATA DASH'!G8106</f>
        <v/>
      </c>
      <c r="H8106">
        <f>'DATA DASH'!H8106</f>
        <v/>
      </c>
      <c r="I8106">
        <f>'DATA DASH'!I8106</f>
        <v/>
      </c>
      <c r="J8106">
        <f>'DATA DASH'!J8106</f>
        <v/>
      </c>
      <c r="K8106">
        <f>'DATA DASH'!K8106</f>
        <v/>
      </c>
      <c r="L8106">
        <f>'DATA DASH'!L8106</f>
        <v/>
      </c>
      <c r="M8106">
        <f>'DATA DASH'!M8106</f>
        <v/>
      </c>
    </row>
    <row r="8107">
      <c r="A8107">
        <f>'DATA DASH'!A8107</f>
        <v/>
      </c>
      <c r="B8107">
        <f>'DATA DASH'!B8107</f>
        <v/>
      </c>
      <c r="C8107">
        <f>'DATA DASH'!C8107</f>
        <v/>
      </c>
      <c r="D8107">
        <f>'DATA DASH'!D8107</f>
        <v/>
      </c>
      <c r="E8107">
        <f>'DATA DASH'!E8107</f>
        <v/>
      </c>
      <c r="F8107">
        <f>'DATA DASH'!F8107</f>
        <v/>
      </c>
      <c r="G8107">
        <f>'DATA DASH'!G8107</f>
        <v/>
      </c>
      <c r="H8107">
        <f>'DATA DASH'!H8107</f>
        <v/>
      </c>
      <c r="I8107">
        <f>'DATA DASH'!I8107</f>
        <v/>
      </c>
      <c r="J8107">
        <f>'DATA DASH'!J8107</f>
        <v/>
      </c>
      <c r="K8107">
        <f>'DATA DASH'!K8107</f>
        <v/>
      </c>
      <c r="L8107">
        <f>'DATA DASH'!L8107</f>
        <v/>
      </c>
      <c r="M8107">
        <f>'DATA DASH'!M8107</f>
        <v/>
      </c>
    </row>
    <row r="8108">
      <c r="A8108">
        <f>'DATA DASH'!A8108</f>
        <v/>
      </c>
      <c r="B8108">
        <f>'DATA DASH'!B8108</f>
        <v/>
      </c>
      <c r="C8108">
        <f>'DATA DASH'!C8108</f>
        <v/>
      </c>
      <c r="D8108">
        <f>'DATA DASH'!D8108</f>
        <v/>
      </c>
      <c r="E8108">
        <f>'DATA DASH'!E8108</f>
        <v/>
      </c>
      <c r="F8108">
        <f>'DATA DASH'!F8108</f>
        <v/>
      </c>
      <c r="G8108">
        <f>'DATA DASH'!G8108</f>
        <v/>
      </c>
      <c r="H8108">
        <f>'DATA DASH'!H8108</f>
        <v/>
      </c>
      <c r="I8108">
        <f>'DATA DASH'!I8108</f>
        <v/>
      </c>
      <c r="J8108">
        <f>'DATA DASH'!J8108</f>
        <v/>
      </c>
      <c r="K8108">
        <f>'DATA DASH'!K8108</f>
        <v/>
      </c>
      <c r="L8108">
        <f>'DATA DASH'!L8108</f>
        <v/>
      </c>
      <c r="M8108">
        <f>'DATA DASH'!M8108</f>
        <v/>
      </c>
    </row>
    <row r="8109">
      <c r="A8109">
        <f>'DATA DASH'!A8109</f>
        <v/>
      </c>
      <c r="B8109">
        <f>'DATA DASH'!B8109</f>
        <v/>
      </c>
      <c r="C8109">
        <f>'DATA DASH'!C8109</f>
        <v/>
      </c>
      <c r="D8109">
        <f>'DATA DASH'!D8109</f>
        <v/>
      </c>
      <c r="E8109">
        <f>'DATA DASH'!E8109</f>
        <v/>
      </c>
      <c r="F8109">
        <f>'DATA DASH'!F8109</f>
        <v/>
      </c>
      <c r="G8109">
        <f>'DATA DASH'!G8109</f>
        <v/>
      </c>
      <c r="H8109">
        <f>'DATA DASH'!H8109</f>
        <v/>
      </c>
      <c r="I8109">
        <f>'DATA DASH'!I8109</f>
        <v/>
      </c>
      <c r="J8109">
        <f>'DATA DASH'!J8109</f>
        <v/>
      </c>
      <c r="K8109">
        <f>'DATA DASH'!K8109</f>
        <v/>
      </c>
      <c r="L8109">
        <f>'DATA DASH'!L8109</f>
        <v/>
      </c>
      <c r="M8109">
        <f>'DATA DASH'!M8109</f>
        <v/>
      </c>
    </row>
    <row r="8110">
      <c r="A8110">
        <f>'DATA DASH'!A8110</f>
        <v/>
      </c>
      <c r="B8110">
        <f>'DATA DASH'!B8110</f>
        <v/>
      </c>
      <c r="C8110">
        <f>'DATA DASH'!C8110</f>
        <v/>
      </c>
      <c r="D8110">
        <f>'DATA DASH'!D8110</f>
        <v/>
      </c>
      <c r="E8110">
        <f>'DATA DASH'!E8110</f>
        <v/>
      </c>
      <c r="F8110">
        <f>'DATA DASH'!F8110</f>
        <v/>
      </c>
      <c r="G8110">
        <f>'DATA DASH'!G8110</f>
        <v/>
      </c>
      <c r="H8110">
        <f>'DATA DASH'!H8110</f>
        <v/>
      </c>
      <c r="I8110">
        <f>'DATA DASH'!I8110</f>
        <v/>
      </c>
      <c r="J8110">
        <f>'DATA DASH'!J8110</f>
        <v/>
      </c>
      <c r="K8110">
        <f>'DATA DASH'!K8110</f>
        <v/>
      </c>
      <c r="L8110">
        <f>'DATA DASH'!L8110</f>
        <v/>
      </c>
      <c r="M8110">
        <f>'DATA DASH'!M8110</f>
        <v/>
      </c>
    </row>
    <row r="8111">
      <c r="A8111">
        <f>'DATA DASH'!A8111</f>
        <v/>
      </c>
      <c r="B8111">
        <f>'DATA DASH'!B8111</f>
        <v/>
      </c>
      <c r="C8111">
        <f>'DATA DASH'!C8111</f>
        <v/>
      </c>
      <c r="D8111">
        <f>'DATA DASH'!D8111</f>
        <v/>
      </c>
      <c r="E8111">
        <f>'DATA DASH'!E8111</f>
        <v/>
      </c>
      <c r="F8111">
        <f>'DATA DASH'!F8111</f>
        <v/>
      </c>
      <c r="G8111">
        <f>'DATA DASH'!G8111</f>
        <v/>
      </c>
      <c r="H8111">
        <f>'DATA DASH'!H8111</f>
        <v/>
      </c>
      <c r="I8111">
        <f>'DATA DASH'!I8111</f>
        <v/>
      </c>
      <c r="J8111">
        <f>'DATA DASH'!J8111</f>
        <v/>
      </c>
      <c r="K8111">
        <f>'DATA DASH'!K8111</f>
        <v/>
      </c>
      <c r="L8111">
        <f>'DATA DASH'!L8111</f>
        <v/>
      </c>
      <c r="M8111">
        <f>'DATA DASH'!M8111</f>
        <v/>
      </c>
    </row>
    <row r="8112">
      <c r="A8112">
        <f>'DATA DASH'!A8112</f>
        <v/>
      </c>
      <c r="B8112">
        <f>'DATA DASH'!B8112</f>
        <v/>
      </c>
      <c r="C8112">
        <f>'DATA DASH'!C8112</f>
        <v/>
      </c>
      <c r="D8112">
        <f>'DATA DASH'!D8112</f>
        <v/>
      </c>
      <c r="E8112">
        <f>'DATA DASH'!E8112</f>
        <v/>
      </c>
      <c r="F8112">
        <f>'DATA DASH'!F8112</f>
        <v/>
      </c>
      <c r="G8112">
        <f>'DATA DASH'!G8112</f>
        <v/>
      </c>
      <c r="H8112">
        <f>'DATA DASH'!H8112</f>
        <v/>
      </c>
      <c r="I8112">
        <f>'DATA DASH'!I8112</f>
        <v/>
      </c>
      <c r="J8112">
        <f>'DATA DASH'!J8112</f>
        <v/>
      </c>
      <c r="K8112">
        <f>'DATA DASH'!K8112</f>
        <v/>
      </c>
      <c r="L8112">
        <f>'DATA DASH'!L8112</f>
        <v/>
      </c>
      <c r="M8112">
        <f>'DATA DASH'!M8112</f>
        <v/>
      </c>
    </row>
    <row r="8113">
      <c r="A8113">
        <f>'DATA DASH'!A8113</f>
        <v/>
      </c>
      <c r="B8113">
        <f>'DATA DASH'!B8113</f>
        <v/>
      </c>
      <c r="C8113">
        <f>'DATA DASH'!C8113</f>
        <v/>
      </c>
      <c r="D8113">
        <f>'DATA DASH'!D8113</f>
        <v/>
      </c>
      <c r="E8113">
        <f>'DATA DASH'!E8113</f>
        <v/>
      </c>
      <c r="F8113">
        <f>'DATA DASH'!F8113</f>
        <v/>
      </c>
      <c r="G8113">
        <f>'DATA DASH'!G8113</f>
        <v/>
      </c>
      <c r="H8113">
        <f>'DATA DASH'!H8113</f>
        <v/>
      </c>
      <c r="I8113">
        <f>'DATA DASH'!I8113</f>
        <v/>
      </c>
      <c r="J8113">
        <f>'DATA DASH'!J8113</f>
        <v/>
      </c>
      <c r="K8113">
        <f>'DATA DASH'!K8113</f>
        <v/>
      </c>
      <c r="L8113">
        <f>'DATA DASH'!L8113</f>
        <v/>
      </c>
      <c r="M8113">
        <f>'DATA DASH'!M8113</f>
        <v/>
      </c>
    </row>
    <row r="8114">
      <c r="A8114">
        <f>'DATA DASH'!A8114</f>
        <v/>
      </c>
      <c r="B8114">
        <f>'DATA DASH'!B8114</f>
        <v/>
      </c>
      <c r="C8114">
        <f>'DATA DASH'!C8114</f>
        <v/>
      </c>
      <c r="D8114">
        <f>'DATA DASH'!D8114</f>
        <v/>
      </c>
      <c r="E8114">
        <f>'DATA DASH'!E8114</f>
        <v/>
      </c>
      <c r="F8114">
        <f>'DATA DASH'!F8114</f>
        <v/>
      </c>
      <c r="G8114">
        <f>'DATA DASH'!G8114</f>
        <v/>
      </c>
      <c r="H8114">
        <f>'DATA DASH'!H8114</f>
        <v/>
      </c>
      <c r="I8114">
        <f>'DATA DASH'!I8114</f>
        <v/>
      </c>
      <c r="J8114">
        <f>'DATA DASH'!J8114</f>
        <v/>
      </c>
      <c r="K8114">
        <f>'DATA DASH'!K8114</f>
        <v/>
      </c>
      <c r="L8114">
        <f>'DATA DASH'!L8114</f>
        <v/>
      </c>
      <c r="M8114">
        <f>'DATA DASH'!M8114</f>
        <v/>
      </c>
    </row>
    <row r="8115">
      <c r="A8115">
        <f>'DATA DASH'!A8115</f>
        <v/>
      </c>
      <c r="B8115">
        <f>'DATA DASH'!B8115</f>
        <v/>
      </c>
      <c r="C8115">
        <f>'DATA DASH'!C8115</f>
        <v/>
      </c>
      <c r="D8115">
        <f>'DATA DASH'!D8115</f>
        <v/>
      </c>
      <c r="E8115">
        <f>'DATA DASH'!E8115</f>
        <v/>
      </c>
      <c r="F8115">
        <f>'DATA DASH'!F8115</f>
        <v/>
      </c>
      <c r="G8115">
        <f>'DATA DASH'!G8115</f>
        <v/>
      </c>
      <c r="H8115">
        <f>'DATA DASH'!H8115</f>
        <v/>
      </c>
      <c r="I8115">
        <f>'DATA DASH'!I8115</f>
        <v/>
      </c>
      <c r="J8115">
        <f>'DATA DASH'!J8115</f>
        <v/>
      </c>
      <c r="K8115">
        <f>'DATA DASH'!K8115</f>
        <v/>
      </c>
      <c r="L8115">
        <f>'DATA DASH'!L8115</f>
        <v/>
      </c>
      <c r="M8115">
        <f>'DATA DASH'!M8115</f>
        <v/>
      </c>
    </row>
    <row r="8116">
      <c r="A8116">
        <f>'DATA DASH'!A8116</f>
        <v/>
      </c>
      <c r="B8116">
        <f>'DATA DASH'!B8116</f>
        <v/>
      </c>
      <c r="C8116">
        <f>'DATA DASH'!C8116</f>
        <v/>
      </c>
      <c r="D8116">
        <f>'DATA DASH'!D8116</f>
        <v/>
      </c>
      <c r="E8116">
        <f>'DATA DASH'!E8116</f>
        <v/>
      </c>
      <c r="F8116">
        <f>'DATA DASH'!F8116</f>
        <v/>
      </c>
      <c r="G8116">
        <f>'DATA DASH'!G8116</f>
        <v/>
      </c>
      <c r="H8116">
        <f>'DATA DASH'!H8116</f>
        <v/>
      </c>
      <c r="I8116">
        <f>'DATA DASH'!I8116</f>
        <v/>
      </c>
      <c r="J8116">
        <f>'DATA DASH'!J8116</f>
        <v/>
      </c>
      <c r="K8116">
        <f>'DATA DASH'!K8116</f>
        <v/>
      </c>
      <c r="L8116">
        <f>'DATA DASH'!L8116</f>
        <v/>
      </c>
      <c r="M8116">
        <f>'DATA DASH'!M8116</f>
        <v/>
      </c>
    </row>
    <row r="8117">
      <c r="A8117">
        <f>'DATA DASH'!A8117</f>
        <v/>
      </c>
      <c r="B8117">
        <f>'DATA DASH'!B8117</f>
        <v/>
      </c>
      <c r="C8117">
        <f>'DATA DASH'!C8117</f>
        <v/>
      </c>
      <c r="D8117">
        <f>'DATA DASH'!D8117</f>
        <v/>
      </c>
      <c r="E8117">
        <f>'DATA DASH'!E8117</f>
        <v/>
      </c>
      <c r="F8117">
        <f>'DATA DASH'!F8117</f>
        <v/>
      </c>
      <c r="G8117">
        <f>'DATA DASH'!G8117</f>
        <v/>
      </c>
      <c r="H8117">
        <f>'DATA DASH'!H8117</f>
        <v/>
      </c>
      <c r="I8117">
        <f>'DATA DASH'!I8117</f>
        <v/>
      </c>
      <c r="J8117">
        <f>'DATA DASH'!J8117</f>
        <v/>
      </c>
      <c r="K8117">
        <f>'DATA DASH'!K8117</f>
        <v/>
      </c>
      <c r="L8117">
        <f>'DATA DASH'!L8117</f>
        <v/>
      </c>
      <c r="M8117">
        <f>'DATA DASH'!M8117</f>
        <v/>
      </c>
    </row>
    <row r="8118">
      <c r="A8118">
        <f>'DATA DASH'!A8118</f>
        <v/>
      </c>
      <c r="B8118">
        <f>'DATA DASH'!B8118</f>
        <v/>
      </c>
      <c r="C8118">
        <f>'DATA DASH'!C8118</f>
        <v/>
      </c>
      <c r="D8118">
        <f>'DATA DASH'!D8118</f>
        <v/>
      </c>
      <c r="E8118">
        <f>'DATA DASH'!E8118</f>
        <v/>
      </c>
      <c r="F8118">
        <f>'DATA DASH'!F8118</f>
        <v/>
      </c>
      <c r="G8118">
        <f>'DATA DASH'!G8118</f>
        <v/>
      </c>
      <c r="H8118">
        <f>'DATA DASH'!H8118</f>
        <v/>
      </c>
      <c r="I8118">
        <f>'DATA DASH'!I8118</f>
        <v/>
      </c>
      <c r="J8118">
        <f>'DATA DASH'!J8118</f>
        <v/>
      </c>
      <c r="K8118">
        <f>'DATA DASH'!K8118</f>
        <v/>
      </c>
      <c r="L8118">
        <f>'DATA DASH'!L8118</f>
        <v/>
      </c>
      <c r="M8118">
        <f>'DATA DASH'!M8118</f>
        <v/>
      </c>
    </row>
    <row r="8119">
      <c r="A8119">
        <f>'DATA DASH'!A8119</f>
        <v/>
      </c>
      <c r="B8119">
        <f>'DATA DASH'!B8119</f>
        <v/>
      </c>
      <c r="C8119">
        <f>'DATA DASH'!C8119</f>
        <v/>
      </c>
      <c r="D8119">
        <f>'DATA DASH'!D8119</f>
        <v/>
      </c>
      <c r="E8119">
        <f>'DATA DASH'!E8119</f>
        <v/>
      </c>
      <c r="F8119">
        <f>'DATA DASH'!F8119</f>
        <v/>
      </c>
      <c r="G8119">
        <f>'DATA DASH'!G8119</f>
        <v/>
      </c>
      <c r="H8119">
        <f>'DATA DASH'!H8119</f>
        <v/>
      </c>
      <c r="I8119">
        <f>'DATA DASH'!I8119</f>
        <v/>
      </c>
      <c r="J8119">
        <f>'DATA DASH'!J8119</f>
        <v/>
      </c>
      <c r="K8119">
        <f>'DATA DASH'!K8119</f>
        <v/>
      </c>
      <c r="L8119">
        <f>'DATA DASH'!L8119</f>
        <v/>
      </c>
      <c r="M8119">
        <f>'DATA DASH'!M8119</f>
        <v/>
      </c>
    </row>
    <row r="8120">
      <c r="A8120">
        <f>'DATA DASH'!A8120</f>
        <v/>
      </c>
      <c r="B8120">
        <f>'DATA DASH'!B8120</f>
        <v/>
      </c>
      <c r="C8120">
        <f>'DATA DASH'!C8120</f>
        <v/>
      </c>
      <c r="D8120">
        <f>'DATA DASH'!D8120</f>
        <v/>
      </c>
      <c r="E8120">
        <f>'DATA DASH'!E8120</f>
        <v/>
      </c>
      <c r="F8120">
        <f>'DATA DASH'!F8120</f>
        <v/>
      </c>
      <c r="G8120">
        <f>'DATA DASH'!G8120</f>
        <v/>
      </c>
      <c r="H8120">
        <f>'DATA DASH'!H8120</f>
        <v/>
      </c>
      <c r="I8120">
        <f>'DATA DASH'!I8120</f>
        <v/>
      </c>
      <c r="J8120">
        <f>'DATA DASH'!J8120</f>
        <v/>
      </c>
      <c r="K8120">
        <f>'DATA DASH'!K8120</f>
        <v/>
      </c>
      <c r="L8120">
        <f>'DATA DASH'!L8120</f>
        <v/>
      </c>
      <c r="M8120">
        <f>'DATA DASH'!M8120</f>
        <v/>
      </c>
    </row>
    <row r="8121">
      <c r="A8121">
        <f>'DATA DASH'!A8121</f>
        <v/>
      </c>
      <c r="B8121">
        <f>'DATA DASH'!B8121</f>
        <v/>
      </c>
      <c r="C8121">
        <f>'DATA DASH'!C8121</f>
        <v/>
      </c>
      <c r="D8121">
        <f>'DATA DASH'!D8121</f>
        <v/>
      </c>
      <c r="E8121">
        <f>'DATA DASH'!E8121</f>
        <v/>
      </c>
      <c r="F8121">
        <f>'DATA DASH'!F8121</f>
        <v/>
      </c>
      <c r="G8121">
        <f>'DATA DASH'!G8121</f>
        <v/>
      </c>
      <c r="H8121">
        <f>'DATA DASH'!H8121</f>
        <v/>
      </c>
      <c r="I8121">
        <f>'DATA DASH'!I8121</f>
        <v/>
      </c>
      <c r="J8121">
        <f>'DATA DASH'!J8121</f>
        <v/>
      </c>
      <c r="K8121">
        <f>'DATA DASH'!K8121</f>
        <v/>
      </c>
      <c r="L8121">
        <f>'DATA DASH'!L8121</f>
        <v/>
      </c>
      <c r="M8121">
        <f>'DATA DASH'!M8121</f>
        <v/>
      </c>
    </row>
    <row r="8122">
      <c r="A8122">
        <f>'DATA DASH'!A8122</f>
        <v/>
      </c>
      <c r="B8122">
        <f>'DATA DASH'!B8122</f>
        <v/>
      </c>
      <c r="C8122">
        <f>'DATA DASH'!C8122</f>
        <v/>
      </c>
      <c r="D8122">
        <f>'DATA DASH'!D8122</f>
        <v/>
      </c>
      <c r="E8122">
        <f>'DATA DASH'!E8122</f>
        <v/>
      </c>
      <c r="F8122">
        <f>'DATA DASH'!F8122</f>
        <v/>
      </c>
      <c r="G8122">
        <f>'DATA DASH'!G8122</f>
        <v/>
      </c>
      <c r="H8122">
        <f>'DATA DASH'!H8122</f>
        <v/>
      </c>
      <c r="I8122">
        <f>'DATA DASH'!I8122</f>
        <v/>
      </c>
      <c r="J8122">
        <f>'DATA DASH'!J8122</f>
        <v/>
      </c>
      <c r="K8122">
        <f>'DATA DASH'!K8122</f>
        <v/>
      </c>
      <c r="L8122">
        <f>'DATA DASH'!L8122</f>
        <v/>
      </c>
      <c r="M8122">
        <f>'DATA DASH'!M8122</f>
        <v/>
      </c>
    </row>
    <row r="8123">
      <c r="A8123">
        <f>'DATA DASH'!A8123</f>
        <v/>
      </c>
      <c r="B8123">
        <f>'DATA DASH'!B8123</f>
        <v/>
      </c>
      <c r="C8123">
        <f>'DATA DASH'!C8123</f>
        <v/>
      </c>
      <c r="D8123">
        <f>'DATA DASH'!D8123</f>
        <v/>
      </c>
      <c r="E8123">
        <f>'DATA DASH'!E8123</f>
        <v/>
      </c>
      <c r="F8123">
        <f>'DATA DASH'!F8123</f>
        <v/>
      </c>
      <c r="G8123">
        <f>'DATA DASH'!G8123</f>
        <v/>
      </c>
      <c r="H8123">
        <f>'DATA DASH'!H8123</f>
        <v/>
      </c>
      <c r="I8123">
        <f>'DATA DASH'!I8123</f>
        <v/>
      </c>
      <c r="J8123">
        <f>'DATA DASH'!J8123</f>
        <v/>
      </c>
      <c r="K8123">
        <f>'DATA DASH'!K8123</f>
        <v/>
      </c>
      <c r="L8123">
        <f>'DATA DASH'!L8123</f>
        <v/>
      </c>
      <c r="M8123">
        <f>'DATA DASH'!M8123</f>
        <v/>
      </c>
    </row>
    <row r="8124">
      <c r="A8124">
        <f>'DATA DASH'!A8124</f>
        <v/>
      </c>
      <c r="B8124">
        <f>'DATA DASH'!B8124</f>
        <v/>
      </c>
      <c r="C8124">
        <f>'DATA DASH'!C8124</f>
        <v/>
      </c>
      <c r="D8124">
        <f>'DATA DASH'!D8124</f>
        <v/>
      </c>
      <c r="E8124">
        <f>'DATA DASH'!E8124</f>
        <v/>
      </c>
      <c r="F8124">
        <f>'DATA DASH'!F8124</f>
        <v/>
      </c>
      <c r="G8124">
        <f>'DATA DASH'!G8124</f>
        <v/>
      </c>
      <c r="H8124">
        <f>'DATA DASH'!H8124</f>
        <v/>
      </c>
      <c r="I8124">
        <f>'DATA DASH'!I8124</f>
        <v/>
      </c>
      <c r="J8124">
        <f>'DATA DASH'!J8124</f>
        <v/>
      </c>
      <c r="K8124">
        <f>'DATA DASH'!K8124</f>
        <v/>
      </c>
      <c r="L8124">
        <f>'DATA DASH'!L8124</f>
        <v/>
      </c>
      <c r="M8124">
        <f>'DATA DASH'!M8124</f>
        <v/>
      </c>
    </row>
    <row r="8125">
      <c r="A8125">
        <f>'DATA DASH'!A8125</f>
        <v/>
      </c>
      <c r="B8125">
        <f>'DATA DASH'!B8125</f>
        <v/>
      </c>
      <c r="C8125">
        <f>'DATA DASH'!C8125</f>
        <v/>
      </c>
      <c r="D8125">
        <f>'DATA DASH'!D8125</f>
        <v/>
      </c>
      <c r="E8125">
        <f>'DATA DASH'!E8125</f>
        <v/>
      </c>
      <c r="F8125">
        <f>'DATA DASH'!F8125</f>
        <v/>
      </c>
      <c r="G8125">
        <f>'DATA DASH'!G8125</f>
        <v/>
      </c>
      <c r="H8125">
        <f>'DATA DASH'!H8125</f>
        <v/>
      </c>
      <c r="I8125">
        <f>'DATA DASH'!I8125</f>
        <v/>
      </c>
      <c r="J8125">
        <f>'DATA DASH'!J8125</f>
        <v/>
      </c>
      <c r="K8125">
        <f>'DATA DASH'!K8125</f>
        <v/>
      </c>
      <c r="L8125">
        <f>'DATA DASH'!L8125</f>
        <v/>
      </c>
      <c r="M8125">
        <f>'DATA DASH'!M8125</f>
        <v/>
      </c>
    </row>
    <row r="8126">
      <c r="A8126">
        <f>'DATA DASH'!A8126</f>
        <v/>
      </c>
      <c r="B8126">
        <f>'DATA DASH'!B8126</f>
        <v/>
      </c>
      <c r="C8126">
        <f>'DATA DASH'!C8126</f>
        <v/>
      </c>
      <c r="D8126">
        <f>'DATA DASH'!D8126</f>
        <v/>
      </c>
      <c r="E8126">
        <f>'DATA DASH'!E8126</f>
        <v/>
      </c>
      <c r="F8126">
        <f>'DATA DASH'!F8126</f>
        <v/>
      </c>
      <c r="G8126">
        <f>'DATA DASH'!G8126</f>
        <v/>
      </c>
      <c r="H8126">
        <f>'DATA DASH'!H8126</f>
        <v/>
      </c>
      <c r="I8126">
        <f>'DATA DASH'!I8126</f>
        <v/>
      </c>
      <c r="J8126">
        <f>'DATA DASH'!J8126</f>
        <v/>
      </c>
      <c r="K8126">
        <f>'DATA DASH'!K8126</f>
        <v/>
      </c>
      <c r="L8126">
        <f>'DATA DASH'!L8126</f>
        <v/>
      </c>
      <c r="M8126">
        <f>'DATA DASH'!M8126</f>
        <v/>
      </c>
    </row>
    <row r="8127">
      <c r="A8127">
        <f>'DATA DASH'!A8127</f>
        <v/>
      </c>
      <c r="B8127">
        <f>'DATA DASH'!B8127</f>
        <v/>
      </c>
      <c r="C8127">
        <f>'DATA DASH'!C8127</f>
        <v/>
      </c>
      <c r="D8127">
        <f>'DATA DASH'!D8127</f>
        <v/>
      </c>
      <c r="E8127">
        <f>'DATA DASH'!E8127</f>
        <v/>
      </c>
      <c r="F8127">
        <f>'DATA DASH'!F8127</f>
        <v/>
      </c>
      <c r="G8127">
        <f>'DATA DASH'!G8127</f>
        <v/>
      </c>
      <c r="H8127">
        <f>'DATA DASH'!H8127</f>
        <v/>
      </c>
      <c r="I8127">
        <f>'DATA DASH'!I8127</f>
        <v/>
      </c>
      <c r="J8127">
        <f>'DATA DASH'!J8127</f>
        <v/>
      </c>
      <c r="K8127">
        <f>'DATA DASH'!K8127</f>
        <v/>
      </c>
      <c r="L8127">
        <f>'DATA DASH'!L8127</f>
        <v/>
      </c>
      <c r="M8127">
        <f>'DATA DASH'!M8127</f>
        <v/>
      </c>
    </row>
    <row r="8128">
      <c r="A8128">
        <f>'DATA DASH'!A8128</f>
        <v/>
      </c>
      <c r="B8128">
        <f>'DATA DASH'!B8128</f>
        <v/>
      </c>
      <c r="C8128">
        <f>'DATA DASH'!C8128</f>
        <v/>
      </c>
      <c r="D8128">
        <f>'DATA DASH'!D8128</f>
        <v/>
      </c>
      <c r="E8128">
        <f>'DATA DASH'!E8128</f>
        <v/>
      </c>
      <c r="F8128">
        <f>'DATA DASH'!F8128</f>
        <v/>
      </c>
      <c r="G8128">
        <f>'DATA DASH'!G8128</f>
        <v/>
      </c>
      <c r="H8128">
        <f>'DATA DASH'!H8128</f>
        <v/>
      </c>
      <c r="I8128">
        <f>'DATA DASH'!I8128</f>
        <v/>
      </c>
      <c r="J8128">
        <f>'DATA DASH'!J8128</f>
        <v/>
      </c>
      <c r="K8128">
        <f>'DATA DASH'!K8128</f>
        <v/>
      </c>
      <c r="L8128">
        <f>'DATA DASH'!L8128</f>
        <v/>
      </c>
      <c r="M8128">
        <f>'DATA DASH'!M8128</f>
        <v/>
      </c>
    </row>
    <row r="8129">
      <c r="A8129">
        <f>'DATA DASH'!A8129</f>
        <v/>
      </c>
      <c r="B8129">
        <f>'DATA DASH'!B8129</f>
        <v/>
      </c>
      <c r="C8129">
        <f>'DATA DASH'!C8129</f>
        <v/>
      </c>
      <c r="D8129">
        <f>'DATA DASH'!D8129</f>
        <v/>
      </c>
      <c r="E8129">
        <f>'DATA DASH'!E8129</f>
        <v/>
      </c>
      <c r="F8129">
        <f>'DATA DASH'!F8129</f>
        <v/>
      </c>
      <c r="G8129">
        <f>'DATA DASH'!G8129</f>
        <v/>
      </c>
      <c r="H8129">
        <f>'DATA DASH'!H8129</f>
        <v/>
      </c>
      <c r="I8129">
        <f>'DATA DASH'!I8129</f>
        <v/>
      </c>
      <c r="J8129">
        <f>'DATA DASH'!J8129</f>
        <v/>
      </c>
      <c r="K8129">
        <f>'DATA DASH'!K8129</f>
        <v/>
      </c>
      <c r="L8129">
        <f>'DATA DASH'!L8129</f>
        <v/>
      </c>
      <c r="M8129">
        <f>'DATA DASH'!M8129</f>
        <v/>
      </c>
    </row>
    <row r="8130">
      <c r="A8130">
        <f>'DATA DASH'!A8130</f>
        <v/>
      </c>
      <c r="B8130">
        <f>'DATA DASH'!B8130</f>
        <v/>
      </c>
      <c r="C8130">
        <f>'DATA DASH'!C8130</f>
        <v/>
      </c>
      <c r="D8130">
        <f>'DATA DASH'!D8130</f>
        <v/>
      </c>
      <c r="E8130">
        <f>'DATA DASH'!E8130</f>
        <v/>
      </c>
      <c r="F8130">
        <f>'DATA DASH'!F8130</f>
        <v/>
      </c>
      <c r="G8130">
        <f>'DATA DASH'!G8130</f>
        <v/>
      </c>
      <c r="H8130">
        <f>'DATA DASH'!H8130</f>
        <v/>
      </c>
      <c r="I8130">
        <f>'DATA DASH'!I8130</f>
        <v/>
      </c>
      <c r="J8130">
        <f>'DATA DASH'!J8130</f>
        <v/>
      </c>
      <c r="K8130">
        <f>'DATA DASH'!K8130</f>
        <v/>
      </c>
      <c r="L8130">
        <f>'DATA DASH'!L8130</f>
        <v/>
      </c>
      <c r="M8130">
        <f>'DATA DASH'!M8130</f>
        <v/>
      </c>
    </row>
    <row r="8131">
      <c r="A8131">
        <f>'DATA DASH'!A8131</f>
        <v/>
      </c>
      <c r="B8131">
        <f>'DATA DASH'!B8131</f>
        <v/>
      </c>
      <c r="C8131">
        <f>'DATA DASH'!C8131</f>
        <v/>
      </c>
      <c r="D8131">
        <f>'DATA DASH'!D8131</f>
        <v/>
      </c>
      <c r="E8131">
        <f>'DATA DASH'!E8131</f>
        <v/>
      </c>
      <c r="F8131">
        <f>'DATA DASH'!F8131</f>
        <v/>
      </c>
      <c r="G8131">
        <f>'DATA DASH'!G8131</f>
        <v/>
      </c>
      <c r="H8131">
        <f>'DATA DASH'!H8131</f>
        <v/>
      </c>
      <c r="I8131">
        <f>'DATA DASH'!I8131</f>
        <v/>
      </c>
      <c r="J8131">
        <f>'DATA DASH'!J8131</f>
        <v/>
      </c>
      <c r="K8131">
        <f>'DATA DASH'!K8131</f>
        <v/>
      </c>
      <c r="L8131">
        <f>'DATA DASH'!L8131</f>
        <v/>
      </c>
      <c r="M8131">
        <f>'DATA DASH'!M8131</f>
        <v/>
      </c>
    </row>
    <row r="8132">
      <c r="A8132">
        <f>'DATA DASH'!A8132</f>
        <v/>
      </c>
      <c r="B8132">
        <f>'DATA DASH'!B8132</f>
        <v/>
      </c>
      <c r="C8132">
        <f>'DATA DASH'!C8132</f>
        <v/>
      </c>
      <c r="D8132">
        <f>'DATA DASH'!D8132</f>
        <v/>
      </c>
      <c r="E8132">
        <f>'DATA DASH'!E8132</f>
        <v/>
      </c>
      <c r="F8132">
        <f>'DATA DASH'!F8132</f>
        <v/>
      </c>
      <c r="G8132">
        <f>'DATA DASH'!G8132</f>
        <v/>
      </c>
      <c r="H8132">
        <f>'DATA DASH'!H8132</f>
        <v/>
      </c>
      <c r="I8132">
        <f>'DATA DASH'!I8132</f>
        <v/>
      </c>
      <c r="J8132">
        <f>'DATA DASH'!J8132</f>
        <v/>
      </c>
      <c r="K8132">
        <f>'DATA DASH'!K8132</f>
        <v/>
      </c>
      <c r="L8132">
        <f>'DATA DASH'!L8132</f>
        <v/>
      </c>
      <c r="M8132">
        <f>'DATA DASH'!M8132</f>
        <v/>
      </c>
    </row>
    <row r="8133">
      <c r="A8133">
        <f>'DATA DASH'!A8133</f>
        <v/>
      </c>
      <c r="B8133">
        <f>'DATA DASH'!B8133</f>
        <v/>
      </c>
      <c r="C8133">
        <f>'DATA DASH'!C8133</f>
        <v/>
      </c>
      <c r="D8133">
        <f>'DATA DASH'!D8133</f>
        <v/>
      </c>
      <c r="E8133">
        <f>'DATA DASH'!E8133</f>
        <v/>
      </c>
      <c r="F8133">
        <f>'DATA DASH'!F8133</f>
        <v/>
      </c>
      <c r="G8133">
        <f>'DATA DASH'!G8133</f>
        <v/>
      </c>
      <c r="H8133">
        <f>'DATA DASH'!H8133</f>
        <v/>
      </c>
      <c r="I8133">
        <f>'DATA DASH'!I8133</f>
        <v/>
      </c>
      <c r="J8133">
        <f>'DATA DASH'!J8133</f>
        <v/>
      </c>
      <c r="K8133">
        <f>'DATA DASH'!K8133</f>
        <v/>
      </c>
      <c r="L8133">
        <f>'DATA DASH'!L8133</f>
        <v/>
      </c>
      <c r="M8133">
        <f>'DATA DASH'!M8133</f>
        <v/>
      </c>
    </row>
    <row r="8134">
      <c r="A8134">
        <f>'DATA DASH'!A8134</f>
        <v/>
      </c>
      <c r="B8134">
        <f>'DATA DASH'!B8134</f>
        <v/>
      </c>
      <c r="C8134">
        <f>'DATA DASH'!C8134</f>
        <v/>
      </c>
      <c r="D8134">
        <f>'DATA DASH'!D8134</f>
        <v/>
      </c>
      <c r="E8134">
        <f>'DATA DASH'!E8134</f>
        <v/>
      </c>
      <c r="F8134">
        <f>'DATA DASH'!F8134</f>
        <v/>
      </c>
      <c r="G8134">
        <f>'DATA DASH'!G8134</f>
        <v/>
      </c>
      <c r="H8134">
        <f>'DATA DASH'!H8134</f>
        <v/>
      </c>
      <c r="I8134">
        <f>'DATA DASH'!I8134</f>
        <v/>
      </c>
      <c r="J8134">
        <f>'DATA DASH'!J8134</f>
        <v/>
      </c>
      <c r="K8134">
        <f>'DATA DASH'!K8134</f>
        <v/>
      </c>
      <c r="L8134">
        <f>'DATA DASH'!L8134</f>
        <v/>
      </c>
      <c r="M8134">
        <f>'DATA DASH'!M8134</f>
        <v/>
      </c>
    </row>
    <row r="8135">
      <c r="A8135">
        <f>'DATA DASH'!A8135</f>
        <v/>
      </c>
      <c r="B8135">
        <f>'DATA DASH'!B8135</f>
        <v/>
      </c>
      <c r="C8135">
        <f>'DATA DASH'!C8135</f>
        <v/>
      </c>
      <c r="D8135">
        <f>'DATA DASH'!D8135</f>
        <v/>
      </c>
      <c r="E8135">
        <f>'DATA DASH'!E8135</f>
        <v/>
      </c>
      <c r="F8135">
        <f>'DATA DASH'!F8135</f>
        <v/>
      </c>
      <c r="G8135">
        <f>'DATA DASH'!G8135</f>
        <v/>
      </c>
      <c r="H8135">
        <f>'DATA DASH'!H8135</f>
        <v/>
      </c>
      <c r="I8135">
        <f>'DATA DASH'!I8135</f>
        <v/>
      </c>
      <c r="J8135">
        <f>'DATA DASH'!J8135</f>
        <v/>
      </c>
      <c r="K8135">
        <f>'DATA DASH'!K8135</f>
        <v/>
      </c>
      <c r="L8135">
        <f>'DATA DASH'!L8135</f>
        <v/>
      </c>
      <c r="M8135">
        <f>'DATA DASH'!M8135</f>
        <v/>
      </c>
    </row>
    <row r="8136">
      <c r="A8136">
        <f>'DATA DASH'!A8136</f>
        <v/>
      </c>
      <c r="B8136">
        <f>'DATA DASH'!B8136</f>
        <v/>
      </c>
      <c r="C8136">
        <f>'DATA DASH'!C8136</f>
        <v/>
      </c>
      <c r="D8136">
        <f>'DATA DASH'!D8136</f>
        <v/>
      </c>
      <c r="E8136">
        <f>'DATA DASH'!E8136</f>
        <v/>
      </c>
      <c r="F8136">
        <f>'DATA DASH'!F8136</f>
        <v/>
      </c>
      <c r="G8136">
        <f>'DATA DASH'!G8136</f>
        <v/>
      </c>
      <c r="H8136">
        <f>'DATA DASH'!H8136</f>
        <v/>
      </c>
      <c r="I8136">
        <f>'DATA DASH'!I8136</f>
        <v/>
      </c>
      <c r="J8136">
        <f>'DATA DASH'!J8136</f>
        <v/>
      </c>
      <c r="K8136">
        <f>'DATA DASH'!K8136</f>
        <v/>
      </c>
      <c r="L8136">
        <f>'DATA DASH'!L8136</f>
        <v/>
      </c>
      <c r="M8136">
        <f>'DATA DASH'!M8136</f>
        <v/>
      </c>
    </row>
    <row r="8137">
      <c r="A8137">
        <f>'DATA DASH'!A8137</f>
        <v/>
      </c>
      <c r="B8137">
        <f>'DATA DASH'!B8137</f>
        <v/>
      </c>
      <c r="C8137">
        <f>'DATA DASH'!C8137</f>
        <v/>
      </c>
      <c r="D8137">
        <f>'DATA DASH'!D8137</f>
        <v/>
      </c>
      <c r="E8137">
        <f>'DATA DASH'!E8137</f>
        <v/>
      </c>
      <c r="F8137">
        <f>'DATA DASH'!F8137</f>
        <v/>
      </c>
      <c r="G8137">
        <f>'DATA DASH'!G8137</f>
        <v/>
      </c>
      <c r="H8137">
        <f>'DATA DASH'!H8137</f>
        <v/>
      </c>
      <c r="I8137">
        <f>'DATA DASH'!I8137</f>
        <v/>
      </c>
      <c r="J8137">
        <f>'DATA DASH'!J8137</f>
        <v/>
      </c>
      <c r="K8137">
        <f>'DATA DASH'!K8137</f>
        <v/>
      </c>
      <c r="L8137">
        <f>'DATA DASH'!L8137</f>
        <v/>
      </c>
      <c r="M8137">
        <f>'DATA DASH'!M8137</f>
        <v/>
      </c>
    </row>
    <row r="8138">
      <c r="A8138">
        <f>'DATA DASH'!A8138</f>
        <v/>
      </c>
      <c r="B8138">
        <f>'DATA DASH'!B8138</f>
        <v/>
      </c>
      <c r="C8138">
        <f>'DATA DASH'!C8138</f>
        <v/>
      </c>
      <c r="D8138">
        <f>'DATA DASH'!D8138</f>
        <v/>
      </c>
      <c r="E8138">
        <f>'DATA DASH'!E8138</f>
        <v/>
      </c>
      <c r="F8138">
        <f>'DATA DASH'!F8138</f>
        <v/>
      </c>
      <c r="G8138">
        <f>'DATA DASH'!G8138</f>
        <v/>
      </c>
      <c r="H8138">
        <f>'DATA DASH'!H8138</f>
        <v/>
      </c>
      <c r="I8138">
        <f>'DATA DASH'!I8138</f>
        <v/>
      </c>
      <c r="J8138">
        <f>'DATA DASH'!J8138</f>
        <v/>
      </c>
      <c r="K8138">
        <f>'DATA DASH'!K8138</f>
        <v/>
      </c>
      <c r="L8138">
        <f>'DATA DASH'!L8138</f>
        <v/>
      </c>
      <c r="M8138">
        <f>'DATA DASH'!M8138</f>
        <v/>
      </c>
    </row>
    <row r="8139">
      <c r="A8139">
        <f>'DATA DASH'!A8139</f>
        <v/>
      </c>
      <c r="B8139">
        <f>'DATA DASH'!B8139</f>
        <v/>
      </c>
      <c r="C8139">
        <f>'DATA DASH'!C8139</f>
        <v/>
      </c>
      <c r="D8139">
        <f>'DATA DASH'!D8139</f>
        <v/>
      </c>
      <c r="E8139">
        <f>'DATA DASH'!E8139</f>
        <v/>
      </c>
      <c r="F8139">
        <f>'DATA DASH'!F8139</f>
        <v/>
      </c>
      <c r="G8139">
        <f>'DATA DASH'!G8139</f>
        <v/>
      </c>
      <c r="H8139">
        <f>'DATA DASH'!H8139</f>
        <v/>
      </c>
      <c r="I8139">
        <f>'DATA DASH'!I8139</f>
        <v/>
      </c>
      <c r="J8139">
        <f>'DATA DASH'!J8139</f>
        <v/>
      </c>
      <c r="K8139">
        <f>'DATA DASH'!K8139</f>
        <v/>
      </c>
      <c r="L8139">
        <f>'DATA DASH'!L8139</f>
        <v/>
      </c>
      <c r="M8139">
        <f>'DATA DASH'!M8139</f>
        <v/>
      </c>
    </row>
    <row r="8140">
      <c r="A8140">
        <f>'DATA DASH'!A8140</f>
        <v/>
      </c>
      <c r="B8140">
        <f>'DATA DASH'!B8140</f>
        <v/>
      </c>
      <c r="C8140">
        <f>'DATA DASH'!C8140</f>
        <v/>
      </c>
      <c r="D8140">
        <f>'DATA DASH'!D8140</f>
        <v/>
      </c>
      <c r="E8140">
        <f>'DATA DASH'!E8140</f>
        <v/>
      </c>
      <c r="F8140">
        <f>'DATA DASH'!F8140</f>
        <v/>
      </c>
      <c r="G8140">
        <f>'DATA DASH'!G8140</f>
        <v/>
      </c>
      <c r="H8140">
        <f>'DATA DASH'!H8140</f>
        <v/>
      </c>
      <c r="I8140">
        <f>'DATA DASH'!I8140</f>
        <v/>
      </c>
      <c r="J8140">
        <f>'DATA DASH'!J8140</f>
        <v/>
      </c>
      <c r="K8140">
        <f>'DATA DASH'!K8140</f>
        <v/>
      </c>
      <c r="L8140">
        <f>'DATA DASH'!L8140</f>
        <v/>
      </c>
      <c r="M8140">
        <f>'DATA DASH'!M8140</f>
        <v/>
      </c>
    </row>
    <row r="8141">
      <c r="A8141">
        <f>'DATA DASH'!A8141</f>
        <v/>
      </c>
      <c r="B8141">
        <f>'DATA DASH'!B8141</f>
        <v/>
      </c>
      <c r="C8141">
        <f>'DATA DASH'!C8141</f>
        <v/>
      </c>
      <c r="D8141">
        <f>'DATA DASH'!D8141</f>
        <v/>
      </c>
      <c r="E8141">
        <f>'DATA DASH'!E8141</f>
        <v/>
      </c>
      <c r="F8141">
        <f>'DATA DASH'!F8141</f>
        <v/>
      </c>
      <c r="G8141">
        <f>'DATA DASH'!G8141</f>
        <v/>
      </c>
      <c r="H8141">
        <f>'DATA DASH'!H8141</f>
        <v/>
      </c>
      <c r="I8141">
        <f>'DATA DASH'!I8141</f>
        <v/>
      </c>
      <c r="J8141">
        <f>'DATA DASH'!J8141</f>
        <v/>
      </c>
      <c r="K8141">
        <f>'DATA DASH'!K8141</f>
        <v/>
      </c>
      <c r="L8141">
        <f>'DATA DASH'!L8141</f>
        <v/>
      </c>
      <c r="M8141">
        <f>'DATA DASH'!M8141</f>
        <v/>
      </c>
    </row>
    <row r="8142">
      <c r="A8142">
        <f>'DATA DASH'!A8142</f>
        <v/>
      </c>
      <c r="B8142">
        <f>'DATA DASH'!B8142</f>
        <v/>
      </c>
      <c r="C8142">
        <f>'DATA DASH'!C8142</f>
        <v/>
      </c>
      <c r="D8142">
        <f>'DATA DASH'!D8142</f>
        <v/>
      </c>
      <c r="E8142">
        <f>'DATA DASH'!E8142</f>
        <v/>
      </c>
      <c r="F8142">
        <f>'DATA DASH'!F8142</f>
        <v/>
      </c>
      <c r="G8142">
        <f>'DATA DASH'!G8142</f>
        <v/>
      </c>
      <c r="H8142">
        <f>'DATA DASH'!H8142</f>
        <v/>
      </c>
      <c r="I8142">
        <f>'DATA DASH'!I8142</f>
        <v/>
      </c>
      <c r="J8142">
        <f>'DATA DASH'!J8142</f>
        <v/>
      </c>
      <c r="K8142">
        <f>'DATA DASH'!K8142</f>
        <v/>
      </c>
      <c r="L8142">
        <f>'DATA DASH'!L8142</f>
        <v/>
      </c>
      <c r="M8142">
        <f>'DATA DASH'!M8142</f>
        <v/>
      </c>
    </row>
    <row r="8143">
      <c r="A8143">
        <f>'DATA DASH'!A8143</f>
        <v/>
      </c>
      <c r="B8143">
        <f>'DATA DASH'!B8143</f>
        <v/>
      </c>
      <c r="C8143">
        <f>'DATA DASH'!C8143</f>
        <v/>
      </c>
      <c r="D8143">
        <f>'DATA DASH'!D8143</f>
        <v/>
      </c>
      <c r="E8143">
        <f>'DATA DASH'!E8143</f>
        <v/>
      </c>
      <c r="F8143">
        <f>'DATA DASH'!F8143</f>
        <v/>
      </c>
      <c r="G8143">
        <f>'DATA DASH'!G8143</f>
        <v/>
      </c>
      <c r="H8143">
        <f>'DATA DASH'!H8143</f>
        <v/>
      </c>
      <c r="I8143">
        <f>'DATA DASH'!I8143</f>
        <v/>
      </c>
      <c r="J8143">
        <f>'DATA DASH'!J8143</f>
        <v/>
      </c>
      <c r="K8143">
        <f>'DATA DASH'!K8143</f>
        <v/>
      </c>
      <c r="L8143">
        <f>'DATA DASH'!L8143</f>
        <v/>
      </c>
      <c r="M8143">
        <f>'DATA DASH'!M8143</f>
        <v/>
      </c>
    </row>
    <row r="8144">
      <c r="A8144">
        <f>'DATA DASH'!A8144</f>
        <v/>
      </c>
      <c r="B8144">
        <f>'DATA DASH'!B8144</f>
        <v/>
      </c>
      <c r="C8144">
        <f>'DATA DASH'!C8144</f>
        <v/>
      </c>
      <c r="D8144">
        <f>'DATA DASH'!D8144</f>
        <v/>
      </c>
      <c r="E8144">
        <f>'DATA DASH'!E8144</f>
        <v/>
      </c>
      <c r="F8144">
        <f>'DATA DASH'!F8144</f>
        <v/>
      </c>
      <c r="G8144">
        <f>'DATA DASH'!G8144</f>
        <v/>
      </c>
      <c r="H8144">
        <f>'DATA DASH'!H8144</f>
        <v/>
      </c>
      <c r="I8144">
        <f>'DATA DASH'!I8144</f>
        <v/>
      </c>
      <c r="J8144">
        <f>'DATA DASH'!J8144</f>
        <v/>
      </c>
      <c r="K8144">
        <f>'DATA DASH'!K8144</f>
        <v/>
      </c>
      <c r="L8144">
        <f>'DATA DASH'!L8144</f>
        <v/>
      </c>
      <c r="M8144">
        <f>'DATA DASH'!M8144</f>
        <v/>
      </c>
    </row>
    <row r="8145">
      <c r="A8145">
        <f>'DATA DASH'!A8145</f>
        <v/>
      </c>
      <c r="B8145">
        <f>'DATA DASH'!B8145</f>
        <v/>
      </c>
      <c r="C8145">
        <f>'DATA DASH'!C8145</f>
        <v/>
      </c>
      <c r="D8145">
        <f>'DATA DASH'!D8145</f>
        <v/>
      </c>
      <c r="E8145">
        <f>'DATA DASH'!E8145</f>
        <v/>
      </c>
      <c r="F8145">
        <f>'DATA DASH'!F8145</f>
        <v/>
      </c>
      <c r="G8145">
        <f>'DATA DASH'!G8145</f>
        <v/>
      </c>
      <c r="H8145">
        <f>'DATA DASH'!H8145</f>
        <v/>
      </c>
      <c r="I8145">
        <f>'DATA DASH'!I8145</f>
        <v/>
      </c>
      <c r="J8145">
        <f>'DATA DASH'!J8145</f>
        <v/>
      </c>
      <c r="K8145">
        <f>'DATA DASH'!K8145</f>
        <v/>
      </c>
      <c r="L8145">
        <f>'DATA DASH'!L8145</f>
        <v/>
      </c>
      <c r="M8145">
        <f>'DATA DASH'!M8145</f>
        <v/>
      </c>
    </row>
    <row r="8146">
      <c r="A8146">
        <f>'DATA DASH'!A8146</f>
        <v/>
      </c>
      <c r="B8146">
        <f>'DATA DASH'!B8146</f>
        <v/>
      </c>
      <c r="C8146">
        <f>'DATA DASH'!C8146</f>
        <v/>
      </c>
      <c r="D8146">
        <f>'DATA DASH'!D8146</f>
        <v/>
      </c>
      <c r="E8146">
        <f>'DATA DASH'!E8146</f>
        <v/>
      </c>
      <c r="F8146">
        <f>'DATA DASH'!F8146</f>
        <v/>
      </c>
      <c r="G8146">
        <f>'DATA DASH'!G8146</f>
        <v/>
      </c>
      <c r="H8146">
        <f>'DATA DASH'!H8146</f>
        <v/>
      </c>
      <c r="I8146">
        <f>'DATA DASH'!I8146</f>
        <v/>
      </c>
      <c r="J8146">
        <f>'DATA DASH'!J8146</f>
        <v/>
      </c>
      <c r="K8146">
        <f>'DATA DASH'!K8146</f>
        <v/>
      </c>
      <c r="L8146">
        <f>'DATA DASH'!L8146</f>
        <v/>
      </c>
      <c r="M8146">
        <f>'DATA DASH'!M8146</f>
        <v/>
      </c>
    </row>
    <row r="8147">
      <c r="A8147">
        <f>'DATA DASH'!A8147</f>
        <v/>
      </c>
      <c r="B8147">
        <f>'DATA DASH'!B8147</f>
        <v/>
      </c>
      <c r="C8147">
        <f>'DATA DASH'!C8147</f>
        <v/>
      </c>
      <c r="D8147">
        <f>'DATA DASH'!D8147</f>
        <v/>
      </c>
      <c r="E8147">
        <f>'DATA DASH'!E8147</f>
        <v/>
      </c>
      <c r="F8147">
        <f>'DATA DASH'!F8147</f>
        <v/>
      </c>
      <c r="G8147">
        <f>'DATA DASH'!G8147</f>
        <v/>
      </c>
      <c r="H8147">
        <f>'DATA DASH'!H8147</f>
        <v/>
      </c>
      <c r="I8147">
        <f>'DATA DASH'!I8147</f>
        <v/>
      </c>
      <c r="J8147">
        <f>'DATA DASH'!J8147</f>
        <v/>
      </c>
      <c r="K8147">
        <f>'DATA DASH'!K8147</f>
        <v/>
      </c>
      <c r="L8147">
        <f>'DATA DASH'!L8147</f>
        <v/>
      </c>
      <c r="M8147">
        <f>'DATA DASH'!M8147</f>
        <v/>
      </c>
    </row>
    <row r="8148">
      <c r="A8148">
        <f>'DATA DASH'!A8148</f>
        <v/>
      </c>
      <c r="B8148">
        <f>'DATA DASH'!B8148</f>
        <v/>
      </c>
      <c r="C8148">
        <f>'DATA DASH'!C8148</f>
        <v/>
      </c>
      <c r="D8148">
        <f>'DATA DASH'!D8148</f>
        <v/>
      </c>
      <c r="E8148">
        <f>'DATA DASH'!E8148</f>
        <v/>
      </c>
      <c r="F8148">
        <f>'DATA DASH'!F8148</f>
        <v/>
      </c>
      <c r="G8148">
        <f>'DATA DASH'!G8148</f>
        <v/>
      </c>
      <c r="H8148">
        <f>'DATA DASH'!H8148</f>
        <v/>
      </c>
      <c r="I8148">
        <f>'DATA DASH'!I8148</f>
        <v/>
      </c>
      <c r="J8148">
        <f>'DATA DASH'!J8148</f>
        <v/>
      </c>
      <c r="K8148">
        <f>'DATA DASH'!K8148</f>
        <v/>
      </c>
      <c r="L8148">
        <f>'DATA DASH'!L8148</f>
        <v/>
      </c>
      <c r="M8148">
        <f>'DATA DASH'!M8148</f>
        <v/>
      </c>
    </row>
    <row r="8149">
      <c r="A8149">
        <f>'DATA DASH'!A8149</f>
        <v/>
      </c>
      <c r="B8149">
        <f>'DATA DASH'!B8149</f>
        <v/>
      </c>
      <c r="C8149">
        <f>'DATA DASH'!C8149</f>
        <v/>
      </c>
      <c r="D8149">
        <f>'DATA DASH'!D8149</f>
        <v/>
      </c>
      <c r="E8149">
        <f>'DATA DASH'!E8149</f>
        <v/>
      </c>
      <c r="F8149">
        <f>'DATA DASH'!F8149</f>
        <v/>
      </c>
      <c r="G8149">
        <f>'DATA DASH'!G8149</f>
        <v/>
      </c>
      <c r="H8149">
        <f>'DATA DASH'!H8149</f>
        <v/>
      </c>
      <c r="I8149">
        <f>'DATA DASH'!I8149</f>
        <v/>
      </c>
      <c r="J8149">
        <f>'DATA DASH'!J8149</f>
        <v/>
      </c>
      <c r="K8149">
        <f>'DATA DASH'!K8149</f>
        <v/>
      </c>
      <c r="L8149">
        <f>'DATA DASH'!L8149</f>
        <v/>
      </c>
      <c r="M8149">
        <f>'DATA DASH'!M8149</f>
        <v/>
      </c>
    </row>
    <row r="8150">
      <c r="A8150">
        <f>'DATA DASH'!A8150</f>
        <v/>
      </c>
      <c r="B8150">
        <f>'DATA DASH'!B8150</f>
        <v/>
      </c>
      <c r="C8150">
        <f>'DATA DASH'!C8150</f>
        <v/>
      </c>
      <c r="D8150">
        <f>'DATA DASH'!D8150</f>
        <v/>
      </c>
      <c r="E8150">
        <f>'DATA DASH'!E8150</f>
        <v/>
      </c>
      <c r="F8150">
        <f>'DATA DASH'!F8150</f>
        <v/>
      </c>
      <c r="G8150">
        <f>'DATA DASH'!G8150</f>
        <v/>
      </c>
      <c r="H8150">
        <f>'DATA DASH'!H8150</f>
        <v/>
      </c>
      <c r="I8150">
        <f>'DATA DASH'!I8150</f>
        <v/>
      </c>
      <c r="J8150">
        <f>'DATA DASH'!J8150</f>
        <v/>
      </c>
      <c r="K8150">
        <f>'DATA DASH'!K8150</f>
        <v/>
      </c>
      <c r="L8150">
        <f>'DATA DASH'!L8150</f>
        <v/>
      </c>
      <c r="M8150">
        <f>'DATA DASH'!M8150</f>
        <v/>
      </c>
    </row>
    <row r="8151">
      <c r="A8151">
        <f>'DATA DASH'!A8151</f>
        <v/>
      </c>
      <c r="B8151">
        <f>'DATA DASH'!B8151</f>
        <v/>
      </c>
      <c r="C8151">
        <f>'DATA DASH'!C8151</f>
        <v/>
      </c>
      <c r="D8151">
        <f>'DATA DASH'!D8151</f>
        <v/>
      </c>
      <c r="E8151">
        <f>'DATA DASH'!E8151</f>
        <v/>
      </c>
      <c r="F8151">
        <f>'DATA DASH'!F8151</f>
        <v/>
      </c>
      <c r="G8151">
        <f>'DATA DASH'!G8151</f>
        <v/>
      </c>
      <c r="H8151">
        <f>'DATA DASH'!H8151</f>
        <v/>
      </c>
      <c r="I8151">
        <f>'DATA DASH'!I8151</f>
        <v/>
      </c>
      <c r="J8151">
        <f>'DATA DASH'!J8151</f>
        <v/>
      </c>
      <c r="K8151">
        <f>'DATA DASH'!K8151</f>
        <v/>
      </c>
      <c r="L8151">
        <f>'DATA DASH'!L8151</f>
        <v/>
      </c>
      <c r="M8151">
        <f>'DATA DASH'!M8151</f>
        <v/>
      </c>
    </row>
    <row r="8152">
      <c r="A8152">
        <f>'DATA DASH'!A8152</f>
        <v/>
      </c>
      <c r="B8152">
        <f>'DATA DASH'!B8152</f>
        <v/>
      </c>
      <c r="C8152">
        <f>'DATA DASH'!C8152</f>
        <v/>
      </c>
      <c r="D8152">
        <f>'DATA DASH'!D8152</f>
        <v/>
      </c>
      <c r="E8152">
        <f>'DATA DASH'!E8152</f>
        <v/>
      </c>
      <c r="F8152">
        <f>'DATA DASH'!F8152</f>
        <v/>
      </c>
      <c r="G8152">
        <f>'DATA DASH'!G8152</f>
        <v/>
      </c>
      <c r="H8152">
        <f>'DATA DASH'!H8152</f>
        <v/>
      </c>
      <c r="I8152">
        <f>'DATA DASH'!I8152</f>
        <v/>
      </c>
      <c r="J8152">
        <f>'DATA DASH'!J8152</f>
        <v/>
      </c>
      <c r="K8152">
        <f>'DATA DASH'!K8152</f>
        <v/>
      </c>
      <c r="L8152">
        <f>'DATA DASH'!L8152</f>
        <v/>
      </c>
      <c r="M8152">
        <f>'DATA DASH'!M8152</f>
        <v/>
      </c>
    </row>
    <row r="8153">
      <c r="A8153">
        <f>'DATA DASH'!A8153</f>
        <v/>
      </c>
      <c r="B8153">
        <f>'DATA DASH'!B8153</f>
        <v/>
      </c>
      <c r="C8153">
        <f>'DATA DASH'!C8153</f>
        <v/>
      </c>
      <c r="D8153">
        <f>'DATA DASH'!D8153</f>
        <v/>
      </c>
      <c r="E8153">
        <f>'DATA DASH'!E8153</f>
        <v/>
      </c>
      <c r="F8153">
        <f>'DATA DASH'!F8153</f>
        <v/>
      </c>
      <c r="G8153">
        <f>'DATA DASH'!G8153</f>
        <v/>
      </c>
      <c r="H8153">
        <f>'DATA DASH'!H8153</f>
        <v/>
      </c>
      <c r="I8153">
        <f>'DATA DASH'!I8153</f>
        <v/>
      </c>
      <c r="J8153">
        <f>'DATA DASH'!J8153</f>
        <v/>
      </c>
      <c r="K8153">
        <f>'DATA DASH'!K8153</f>
        <v/>
      </c>
      <c r="L8153">
        <f>'DATA DASH'!L8153</f>
        <v/>
      </c>
      <c r="M8153">
        <f>'DATA DASH'!M8153</f>
        <v/>
      </c>
    </row>
    <row r="8154">
      <c r="A8154">
        <f>'DATA DASH'!A8154</f>
        <v/>
      </c>
      <c r="B8154">
        <f>'DATA DASH'!B8154</f>
        <v/>
      </c>
      <c r="C8154">
        <f>'DATA DASH'!C8154</f>
        <v/>
      </c>
      <c r="D8154">
        <f>'DATA DASH'!D8154</f>
        <v/>
      </c>
      <c r="E8154">
        <f>'DATA DASH'!E8154</f>
        <v/>
      </c>
      <c r="F8154">
        <f>'DATA DASH'!F8154</f>
        <v/>
      </c>
      <c r="G8154">
        <f>'DATA DASH'!G8154</f>
        <v/>
      </c>
      <c r="H8154">
        <f>'DATA DASH'!H8154</f>
        <v/>
      </c>
      <c r="I8154">
        <f>'DATA DASH'!I8154</f>
        <v/>
      </c>
      <c r="J8154">
        <f>'DATA DASH'!J8154</f>
        <v/>
      </c>
      <c r="K8154">
        <f>'DATA DASH'!K8154</f>
        <v/>
      </c>
      <c r="L8154">
        <f>'DATA DASH'!L8154</f>
        <v/>
      </c>
      <c r="M8154">
        <f>'DATA DASH'!M8154</f>
        <v/>
      </c>
    </row>
    <row r="8155">
      <c r="A8155">
        <f>'DATA DASH'!A8155</f>
        <v/>
      </c>
      <c r="B8155">
        <f>'DATA DASH'!B8155</f>
        <v/>
      </c>
      <c r="C8155">
        <f>'DATA DASH'!C8155</f>
        <v/>
      </c>
      <c r="D8155">
        <f>'DATA DASH'!D8155</f>
        <v/>
      </c>
      <c r="E8155">
        <f>'DATA DASH'!E8155</f>
        <v/>
      </c>
      <c r="F8155">
        <f>'DATA DASH'!F8155</f>
        <v/>
      </c>
      <c r="G8155">
        <f>'DATA DASH'!G8155</f>
        <v/>
      </c>
      <c r="H8155">
        <f>'DATA DASH'!H8155</f>
        <v/>
      </c>
      <c r="I8155">
        <f>'DATA DASH'!I8155</f>
        <v/>
      </c>
      <c r="J8155">
        <f>'DATA DASH'!J8155</f>
        <v/>
      </c>
      <c r="K8155">
        <f>'DATA DASH'!K8155</f>
        <v/>
      </c>
      <c r="L8155">
        <f>'DATA DASH'!L8155</f>
        <v/>
      </c>
      <c r="M8155">
        <f>'DATA DASH'!M8155</f>
        <v/>
      </c>
    </row>
    <row r="8156">
      <c r="A8156">
        <f>'DATA DASH'!A8156</f>
        <v/>
      </c>
      <c r="B8156">
        <f>'DATA DASH'!B8156</f>
        <v/>
      </c>
      <c r="C8156">
        <f>'DATA DASH'!C8156</f>
        <v/>
      </c>
      <c r="D8156">
        <f>'DATA DASH'!D8156</f>
        <v/>
      </c>
      <c r="E8156">
        <f>'DATA DASH'!E8156</f>
        <v/>
      </c>
      <c r="F8156">
        <f>'DATA DASH'!F8156</f>
        <v/>
      </c>
      <c r="G8156">
        <f>'DATA DASH'!G8156</f>
        <v/>
      </c>
      <c r="H8156">
        <f>'DATA DASH'!H8156</f>
        <v/>
      </c>
      <c r="I8156">
        <f>'DATA DASH'!I8156</f>
        <v/>
      </c>
      <c r="J8156">
        <f>'DATA DASH'!J8156</f>
        <v/>
      </c>
      <c r="K8156">
        <f>'DATA DASH'!K8156</f>
        <v/>
      </c>
      <c r="L8156">
        <f>'DATA DASH'!L8156</f>
        <v/>
      </c>
      <c r="M8156">
        <f>'DATA DASH'!M8156</f>
        <v/>
      </c>
    </row>
    <row r="8157">
      <c r="A8157">
        <f>'DATA DASH'!A8157</f>
        <v/>
      </c>
      <c r="B8157">
        <f>'DATA DASH'!B8157</f>
        <v/>
      </c>
      <c r="C8157">
        <f>'DATA DASH'!C8157</f>
        <v/>
      </c>
      <c r="D8157">
        <f>'DATA DASH'!D8157</f>
        <v/>
      </c>
      <c r="E8157">
        <f>'DATA DASH'!E8157</f>
        <v/>
      </c>
      <c r="F8157">
        <f>'DATA DASH'!F8157</f>
        <v/>
      </c>
      <c r="G8157">
        <f>'DATA DASH'!G8157</f>
        <v/>
      </c>
      <c r="H8157">
        <f>'DATA DASH'!H8157</f>
        <v/>
      </c>
      <c r="I8157">
        <f>'DATA DASH'!I8157</f>
        <v/>
      </c>
      <c r="J8157">
        <f>'DATA DASH'!J8157</f>
        <v/>
      </c>
      <c r="K8157">
        <f>'DATA DASH'!K8157</f>
        <v/>
      </c>
      <c r="L8157">
        <f>'DATA DASH'!L8157</f>
        <v/>
      </c>
      <c r="M8157">
        <f>'DATA DASH'!M8157</f>
        <v/>
      </c>
    </row>
    <row r="8158">
      <c r="A8158">
        <f>'DATA DASH'!A8158</f>
        <v/>
      </c>
      <c r="B8158">
        <f>'DATA DASH'!B8158</f>
        <v/>
      </c>
      <c r="C8158">
        <f>'DATA DASH'!C8158</f>
        <v/>
      </c>
      <c r="D8158">
        <f>'DATA DASH'!D8158</f>
        <v/>
      </c>
      <c r="E8158">
        <f>'DATA DASH'!E8158</f>
        <v/>
      </c>
      <c r="F8158">
        <f>'DATA DASH'!F8158</f>
        <v/>
      </c>
      <c r="G8158">
        <f>'DATA DASH'!G8158</f>
        <v/>
      </c>
      <c r="H8158">
        <f>'DATA DASH'!H8158</f>
        <v/>
      </c>
      <c r="I8158">
        <f>'DATA DASH'!I8158</f>
        <v/>
      </c>
      <c r="J8158">
        <f>'DATA DASH'!J8158</f>
        <v/>
      </c>
      <c r="K8158">
        <f>'DATA DASH'!K8158</f>
        <v/>
      </c>
      <c r="L8158">
        <f>'DATA DASH'!L8158</f>
        <v/>
      </c>
      <c r="M8158">
        <f>'DATA DASH'!M8158</f>
        <v/>
      </c>
    </row>
    <row r="8159">
      <c r="A8159">
        <f>'DATA DASH'!A8159</f>
        <v/>
      </c>
      <c r="B8159">
        <f>'DATA DASH'!B8159</f>
        <v/>
      </c>
      <c r="C8159">
        <f>'DATA DASH'!C8159</f>
        <v/>
      </c>
      <c r="D8159">
        <f>'DATA DASH'!D8159</f>
        <v/>
      </c>
      <c r="E8159">
        <f>'DATA DASH'!E8159</f>
        <v/>
      </c>
      <c r="F8159">
        <f>'DATA DASH'!F8159</f>
        <v/>
      </c>
      <c r="G8159">
        <f>'DATA DASH'!G8159</f>
        <v/>
      </c>
      <c r="H8159">
        <f>'DATA DASH'!H8159</f>
        <v/>
      </c>
      <c r="I8159">
        <f>'DATA DASH'!I8159</f>
        <v/>
      </c>
      <c r="J8159">
        <f>'DATA DASH'!J8159</f>
        <v/>
      </c>
      <c r="K8159">
        <f>'DATA DASH'!K8159</f>
        <v/>
      </c>
      <c r="L8159">
        <f>'DATA DASH'!L8159</f>
        <v/>
      </c>
      <c r="M8159">
        <f>'DATA DASH'!M8159</f>
        <v/>
      </c>
    </row>
    <row r="8160">
      <c r="A8160">
        <f>'DATA DASH'!A8160</f>
        <v/>
      </c>
      <c r="B8160">
        <f>'DATA DASH'!B8160</f>
        <v/>
      </c>
      <c r="C8160">
        <f>'DATA DASH'!C8160</f>
        <v/>
      </c>
      <c r="D8160">
        <f>'DATA DASH'!D8160</f>
        <v/>
      </c>
      <c r="E8160">
        <f>'DATA DASH'!E8160</f>
        <v/>
      </c>
      <c r="F8160">
        <f>'DATA DASH'!F8160</f>
        <v/>
      </c>
      <c r="G8160">
        <f>'DATA DASH'!G8160</f>
        <v/>
      </c>
      <c r="H8160">
        <f>'DATA DASH'!H8160</f>
        <v/>
      </c>
      <c r="I8160">
        <f>'DATA DASH'!I8160</f>
        <v/>
      </c>
      <c r="J8160">
        <f>'DATA DASH'!J8160</f>
        <v/>
      </c>
      <c r="K8160">
        <f>'DATA DASH'!K8160</f>
        <v/>
      </c>
      <c r="L8160">
        <f>'DATA DASH'!L8160</f>
        <v/>
      </c>
      <c r="M8160">
        <f>'DATA DASH'!M8160</f>
        <v/>
      </c>
    </row>
    <row r="8161">
      <c r="A8161">
        <f>'DATA DASH'!A8161</f>
        <v/>
      </c>
      <c r="B8161">
        <f>'DATA DASH'!B8161</f>
        <v/>
      </c>
      <c r="C8161">
        <f>'DATA DASH'!C8161</f>
        <v/>
      </c>
      <c r="D8161">
        <f>'DATA DASH'!D8161</f>
        <v/>
      </c>
      <c r="E8161">
        <f>'DATA DASH'!E8161</f>
        <v/>
      </c>
      <c r="F8161">
        <f>'DATA DASH'!F8161</f>
        <v/>
      </c>
      <c r="G8161">
        <f>'DATA DASH'!G8161</f>
        <v/>
      </c>
      <c r="H8161">
        <f>'DATA DASH'!H8161</f>
        <v/>
      </c>
      <c r="I8161">
        <f>'DATA DASH'!I8161</f>
        <v/>
      </c>
      <c r="J8161">
        <f>'DATA DASH'!J8161</f>
        <v/>
      </c>
      <c r="K8161">
        <f>'DATA DASH'!K8161</f>
        <v/>
      </c>
      <c r="L8161">
        <f>'DATA DASH'!L8161</f>
        <v/>
      </c>
      <c r="M8161">
        <f>'DATA DASH'!M8161</f>
        <v/>
      </c>
    </row>
    <row r="8162">
      <c r="A8162">
        <f>'DATA DASH'!A8162</f>
        <v/>
      </c>
      <c r="B8162">
        <f>'DATA DASH'!B8162</f>
        <v/>
      </c>
      <c r="C8162">
        <f>'DATA DASH'!C8162</f>
        <v/>
      </c>
      <c r="D8162">
        <f>'DATA DASH'!D8162</f>
        <v/>
      </c>
      <c r="E8162">
        <f>'DATA DASH'!E8162</f>
        <v/>
      </c>
      <c r="F8162">
        <f>'DATA DASH'!F8162</f>
        <v/>
      </c>
      <c r="G8162">
        <f>'DATA DASH'!G8162</f>
        <v/>
      </c>
      <c r="H8162">
        <f>'DATA DASH'!H8162</f>
        <v/>
      </c>
      <c r="I8162">
        <f>'DATA DASH'!I8162</f>
        <v/>
      </c>
      <c r="J8162">
        <f>'DATA DASH'!J8162</f>
        <v/>
      </c>
      <c r="K8162">
        <f>'DATA DASH'!K8162</f>
        <v/>
      </c>
      <c r="L8162">
        <f>'DATA DASH'!L8162</f>
        <v/>
      </c>
      <c r="M8162">
        <f>'DATA DASH'!M8162</f>
        <v/>
      </c>
    </row>
    <row r="8163">
      <c r="A8163">
        <f>'DATA DASH'!A8163</f>
        <v/>
      </c>
      <c r="B8163">
        <f>'DATA DASH'!B8163</f>
        <v/>
      </c>
      <c r="C8163">
        <f>'DATA DASH'!C8163</f>
        <v/>
      </c>
      <c r="D8163">
        <f>'DATA DASH'!D8163</f>
        <v/>
      </c>
      <c r="E8163">
        <f>'DATA DASH'!E8163</f>
        <v/>
      </c>
      <c r="F8163">
        <f>'DATA DASH'!F8163</f>
        <v/>
      </c>
      <c r="G8163">
        <f>'DATA DASH'!G8163</f>
        <v/>
      </c>
      <c r="H8163">
        <f>'DATA DASH'!H8163</f>
        <v/>
      </c>
      <c r="I8163">
        <f>'DATA DASH'!I8163</f>
        <v/>
      </c>
      <c r="J8163">
        <f>'DATA DASH'!J8163</f>
        <v/>
      </c>
      <c r="K8163">
        <f>'DATA DASH'!K8163</f>
        <v/>
      </c>
      <c r="L8163">
        <f>'DATA DASH'!L8163</f>
        <v/>
      </c>
      <c r="M8163">
        <f>'DATA DASH'!M8163</f>
        <v/>
      </c>
    </row>
    <row r="8164">
      <c r="A8164">
        <f>'DATA DASH'!A8164</f>
        <v/>
      </c>
      <c r="B8164">
        <f>'DATA DASH'!B8164</f>
        <v/>
      </c>
      <c r="C8164">
        <f>'DATA DASH'!C8164</f>
        <v/>
      </c>
      <c r="D8164">
        <f>'DATA DASH'!D8164</f>
        <v/>
      </c>
      <c r="E8164">
        <f>'DATA DASH'!E8164</f>
        <v/>
      </c>
      <c r="F8164">
        <f>'DATA DASH'!F8164</f>
        <v/>
      </c>
      <c r="G8164">
        <f>'DATA DASH'!G8164</f>
        <v/>
      </c>
      <c r="H8164">
        <f>'DATA DASH'!H8164</f>
        <v/>
      </c>
      <c r="I8164">
        <f>'DATA DASH'!I8164</f>
        <v/>
      </c>
      <c r="J8164">
        <f>'DATA DASH'!J8164</f>
        <v/>
      </c>
      <c r="K8164">
        <f>'DATA DASH'!K8164</f>
        <v/>
      </c>
      <c r="L8164">
        <f>'DATA DASH'!L8164</f>
        <v/>
      </c>
      <c r="M8164">
        <f>'DATA DASH'!M8164</f>
        <v/>
      </c>
    </row>
    <row r="8165">
      <c r="A8165">
        <f>'DATA DASH'!A8165</f>
        <v/>
      </c>
      <c r="B8165">
        <f>'DATA DASH'!B8165</f>
        <v/>
      </c>
      <c r="C8165">
        <f>'DATA DASH'!C8165</f>
        <v/>
      </c>
      <c r="D8165">
        <f>'DATA DASH'!D8165</f>
        <v/>
      </c>
      <c r="E8165">
        <f>'DATA DASH'!E8165</f>
        <v/>
      </c>
      <c r="F8165">
        <f>'DATA DASH'!F8165</f>
        <v/>
      </c>
      <c r="G8165">
        <f>'DATA DASH'!G8165</f>
        <v/>
      </c>
      <c r="H8165">
        <f>'DATA DASH'!H8165</f>
        <v/>
      </c>
      <c r="I8165">
        <f>'DATA DASH'!I8165</f>
        <v/>
      </c>
      <c r="J8165">
        <f>'DATA DASH'!J8165</f>
        <v/>
      </c>
      <c r="K8165">
        <f>'DATA DASH'!K8165</f>
        <v/>
      </c>
      <c r="L8165">
        <f>'DATA DASH'!L8165</f>
        <v/>
      </c>
      <c r="M8165">
        <f>'DATA DASH'!M8165</f>
        <v/>
      </c>
    </row>
    <row r="8166">
      <c r="A8166">
        <f>'DATA DASH'!A8166</f>
        <v/>
      </c>
      <c r="B8166">
        <f>'DATA DASH'!B8166</f>
        <v/>
      </c>
      <c r="C8166">
        <f>'DATA DASH'!C8166</f>
        <v/>
      </c>
      <c r="D8166">
        <f>'DATA DASH'!D8166</f>
        <v/>
      </c>
      <c r="E8166">
        <f>'DATA DASH'!E8166</f>
        <v/>
      </c>
      <c r="F8166">
        <f>'DATA DASH'!F8166</f>
        <v/>
      </c>
      <c r="G8166">
        <f>'DATA DASH'!G8166</f>
        <v/>
      </c>
      <c r="H8166">
        <f>'DATA DASH'!H8166</f>
        <v/>
      </c>
      <c r="I8166">
        <f>'DATA DASH'!I8166</f>
        <v/>
      </c>
      <c r="J8166">
        <f>'DATA DASH'!J8166</f>
        <v/>
      </c>
      <c r="K8166">
        <f>'DATA DASH'!K8166</f>
        <v/>
      </c>
      <c r="L8166">
        <f>'DATA DASH'!L8166</f>
        <v/>
      </c>
      <c r="M8166">
        <f>'DATA DASH'!M8166</f>
        <v/>
      </c>
    </row>
    <row r="8167">
      <c r="A8167">
        <f>'DATA DASH'!A8167</f>
        <v/>
      </c>
      <c r="B8167">
        <f>'DATA DASH'!B8167</f>
        <v/>
      </c>
      <c r="C8167">
        <f>'DATA DASH'!C8167</f>
        <v/>
      </c>
      <c r="D8167">
        <f>'DATA DASH'!D8167</f>
        <v/>
      </c>
      <c r="E8167">
        <f>'DATA DASH'!E8167</f>
        <v/>
      </c>
      <c r="F8167">
        <f>'DATA DASH'!F8167</f>
        <v/>
      </c>
      <c r="G8167">
        <f>'DATA DASH'!G8167</f>
        <v/>
      </c>
      <c r="H8167">
        <f>'DATA DASH'!H8167</f>
        <v/>
      </c>
      <c r="I8167">
        <f>'DATA DASH'!I8167</f>
        <v/>
      </c>
      <c r="J8167">
        <f>'DATA DASH'!J8167</f>
        <v/>
      </c>
      <c r="K8167">
        <f>'DATA DASH'!K8167</f>
        <v/>
      </c>
      <c r="L8167">
        <f>'DATA DASH'!L8167</f>
        <v/>
      </c>
      <c r="M8167">
        <f>'DATA DASH'!M8167</f>
        <v/>
      </c>
    </row>
    <row r="8168">
      <c r="A8168">
        <f>'DATA DASH'!A8168</f>
        <v/>
      </c>
      <c r="B8168">
        <f>'DATA DASH'!B8168</f>
        <v/>
      </c>
      <c r="C8168">
        <f>'DATA DASH'!C8168</f>
        <v/>
      </c>
      <c r="D8168">
        <f>'DATA DASH'!D8168</f>
        <v/>
      </c>
      <c r="E8168">
        <f>'DATA DASH'!E8168</f>
        <v/>
      </c>
      <c r="F8168">
        <f>'DATA DASH'!F8168</f>
        <v/>
      </c>
      <c r="G8168">
        <f>'DATA DASH'!G8168</f>
        <v/>
      </c>
      <c r="H8168">
        <f>'DATA DASH'!H8168</f>
        <v/>
      </c>
      <c r="I8168">
        <f>'DATA DASH'!I8168</f>
        <v/>
      </c>
      <c r="J8168">
        <f>'DATA DASH'!J8168</f>
        <v/>
      </c>
      <c r="K8168">
        <f>'DATA DASH'!K8168</f>
        <v/>
      </c>
      <c r="L8168">
        <f>'DATA DASH'!L8168</f>
        <v/>
      </c>
      <c r="M8168">
        <f>'DATA DASH'!M8168</f>
        <v/>
      </c>
    </row>
    <row r="8169">
      <c r="A8169">
        <f>'DATA DASH'!A8169</f>
        <v/>
      </c>
      <c r="B8169">
        <f>'DATA DASH'!B8169</f>
        <v/>
      </c>
      <c r="C8169">
        <f>'DATA DASH'!C8169</f>
        <v/>
      </c>
      <c r="D8169">
        <f>'DATA DASH'!D8169</f>
        <v/>
      </c>
      <c r="E8169">
        <f>'DATA DASH'!E8169</f>
        <v/>
      </c>
      <c r="F8169">
        <f>'DATA DASH'!F8169</f>
        <v/>
      </c>
      <c r="G8169">
        <f>'DATA DASH'!G8169</f>
        <v/>
      </c>
      <c r="H8169">
        <f>'DATA DASH'!H8169</f>
        <v/>
      </c>
      <c r="I8169">
        <f>'DATA DASH'!I8169</f>
        <v/>
      </c>
      <c r="J8169">
        <f>'DATA DASH'!J8169</f>
        <v/>
      </c>
      <c r="K8169">
        <f>'DATA DASH'!K8169</f>
        <v/>
      </c>
      <c r="L8169">
        <f>'DATA DASH'!L8169</f>
        <v/>
      </c>
      <c r="M8169">
        <f>'DATA DASH'!M8169</f>
        <v/>
      </c>
    </row>
    <row r="8170">
      <c r="A8170">
        <f>'DATA DASH'!A8170</f>
        <v/>
      </c>
      <c r="B8170">
        <f>'DATA DASH'!B8170</f>
        <v/>
      </c>
      <c r="C8170">
        <f>'DATA DASH'!C8170</f>
        <v/>
      </c>
      <c r="D8170">
        <f>'DATA DASH'!D8170</f>
        <v/>
      </c>
      <c r="E8170">
        <f>'DATA DASH'!E8170</f>
        <v/>
      </c>
      <c r="F8170">
        <f>'DATA DASH'!F8170</f>
        <v/>
      </c>
      <c r="G8170">
        <f>'DATA DASH'!G8170</f>
        <v/>
      </c>
      <c r="H8170">
        <f>'DATA DASH'!H8170</f>
        <v/>
      </c>
      <c r="I8170">
        <f>'DATA DASH'!I8170</f>
        <v/>
      </c>
      <c r="J8170">
        <f>'DATA DASH'!J8170</f>
        <v/>
      </c>
      <c r="K8170">
        <f>'DATA DASH'!K8170</f>
        <v/>
      </c>
      <c r="L8170">
        <f>'DATA DASH'!L8170</f>
        <v/>
      </c>
      <c r="M8170">
        <f>'DATA DASH'!M8170</f>
        <v/>
      </c>
    </row>
    <row r="8171">
      <c r="A8171">
        <f>'DATA DASH'!A8171</f>
        <v/>
      </c>
      <c r="B8171">
        <f>'DATA DASH'!B8171</f>
        <v/>
      </c>
      <c r="C8171">
        <f>'DATA DASH'!C8171</f>
        <v/>
      </c>
      <c r="D8171">
        <f>'DATA DASH'!D8171</f>
        <v/>
      </c>
      <c r="E8171">
        <f>'DATA DASH'!E8171</f>
        <v/>
      </c>
      <c r="F8171">
        <f>'DATA DASH'!F8171</f>
        <v/>
      </c>
      <c r="G8171">
        <f>'DATA DASH'!G8171</f>
        <v/>
      </c>
      <c r="H8171">
        <f>'DATA DASH'!H8171</f>
        <v/>
      </c>
      <c r="I8171">
        <f>'DATA DASH'!I8171</f>
        <v/>
      </c>
      <c r="J8171">
        <f>'DATA DASH'!J8171</f>
        <v/>
      </c>
      <c r="K8171">
        <f>'DATA DASH'!K8171</f>
        <v/>
      </c>
      <c r="L8171">
        <f>'DATA DASH'!L8171</f>
        <v/>
      </c>
      <c r="M8171">
        <f>'DATA DASH'!M8171</f>
        <v/>
      </c>
    </row>
    <row r="8172">
      <c r="A8172">
        <f>'DATA DASH'!A8172</f>
        <v/>
      </c>
      <c r="B8172">
        <f>'DATA DASH'!B8172</f>
        <v/>
      </c>
      <c r="C8172">
        <f>'DATA DASH'!C8172</f>
        <v/>
      </c>
      <c r="D8172">
        <f>'DATA DASH'!D8172</f>
        <v/>
      </c>
      <c r="E8172">
        <f>'DATA DASH'!E8172</f>
        <v/>
      </c>
      <c r="F8172">
        <f>'DATA DASH'!F8172</f>
        <v/>
      </c>
      <c r="G8172">
        <f>'DATA DASH'!G8172</f>
        <v/>
      </c>
      <c r="H8172">
        <f>'DATA DASH'!H8172</f>
        <v/>
      </c>
      <c r="I8172">
        <f>'DATA DASH'!I8172</f>
        <v/>
      </c>
      <c r="J8172">
        <f>'DATA DASH'!J8172</f>
        <v/>
      </c>
      <c r="K8172">
        <f>'DATA DASH'!K8172</f>
        <v/>
      </c>
      <c r="L8172">
        <f>'DATA DASH'!L8172</f>
        <v/>
      </c>
      <c r="M8172">
        <f>'DATA DASH'!M8172</f>
        <v/>
      </c>
    </row>
    <row r="8173">
      <c r="A8173">
        <f>'DATA DASH'!A8173</f>
        <v/>
      </c>
      <c r="B8173">
        <f>'DATA DASH'!B8173</f>
        <v/>
      </c>
      <c r="C8173">
        <f>'DATA DASH'!C8173</f>
        <v/>
      </c>
      <c r="D8173">
        <f>'DATA DASH'!D8173</f>
        <v/>
      </c>
      <c r="E8173">
        <f>'DATA DASH'!E8173</f>
        <v/>
      </c>
      <c r="F8173">
        <f>'DATA DASH'!F8173</f>
        <v/>
      </c>
      <c r="G8173">
        <f>'DATA DASH'!G8173</f>
        <v/>
      </c>
      <c r="H8173">
        <f>'DATA DASH'!H8173</f>
        <v/>
      </c>
      <c r="I8173">
        <f>'DATA DASH'!I8173</f>
        <v/>
      </c>
      <c r="J8173">
        <f>'DATA DASH'!J8173</f>
        <v/>
      </c>
      <c r="K8173">
        <f>'DATA DASH'!K8173</f>
        <v/>
      </c>
      <c r="L8173">
        <f>'DATA DASH'!L8173</f>
        <v/>
      </c>
      <c r="M8173">
        <f>'DATA DASH'!M8173</f>
        <v/>
      </c>
    </row>
    <row r="8174">
      <c r="A8174">
        <f>'DATA DASH'!A8174</f>
        <v/>
      </c>
      <c r="B8174">
        <f>'DATA DASH'!B8174</f>
        <v/>
      </c>
      <c r="C8174">
        <f>'DATA DASH'!C8174</f>
        <v/>
      </c>
      <c r="D8174">
        <f>'DATA DASH'!D8174</f>
        <v/>
      </c>
      <c r="E8174">
        <f>'DATA DASH'!E8174</f>
        <v/>
      </c>
      <c r="F8174">
        <f>'DATA DASH'!F8174</f>
        <v/>
      </c>
      <c r="G8174">
        <f>'DATA DASH'!G8174</f>
        <v/>
      </c>
      <c r="H8174">
        <f>'DATA DASH'!H8174</f>
        <v/>
      </c>
      <c r="I8174">
        <f>'DATA DASH'!I8174</f>
        <v/>
      </c>
      <c r="J8174">
        <f>'DATA DASH'!J8174</f>
        <v/>
      </c>
      <c r="K8174">
        <f>'DATA DASH'!K8174</f>
        <v/>
      </c>
      <c r="L8174">
        <f>'DATA DASH'!L8174</f>
        <v/>
      </c>
      <c r="M8174">
        <f>'DATA DASH'!M8174</f>
        <v/>
      </c>
    </row>
    <row r="8175">
      <c r="A8175">
        <f>'DATA DASH'!A8175</f>
        <v/>
      </c>
      <c r="B8175">
        <f>'DATA DASH'!B8175</f>
        <v/>
      </c>
      <c r="C8175">
        <f>'DATA DASH'!C8175</f>
        <v/>
      </c>
      <c r="D8175">
        <f>'DATA DASH'!D8175</f>
        <v/>
      </c>
      <c r="E8175">
        <f>'DATA DASH'!E8175</f>
        <v/>
      </c>
      <c r="F8175">
        <f>'DATA DASH'!F8175</f>
        <v/>
      </c>
      <c r="G8175">
        <f>'DATA DASH'!G8175</f>
        <v/>
      </c>
      <c r="H8175">
        <f>'DATA DASH'!H8175</f>
        <v/>
      </c>
      <c r="I8175">
        <f>'DATA DASH'!I8175</f>
        <v/>
      </c>
      <c r="J8175">
        <f>'DATA DASH'!J8175</f>
        <v/>
      </c>
      <c r="K8175">
        <f>'DATA DASH'!K8175</f>
        <v/>
      </c>
      <c r="L8175">
        <f>'DATA DASH'!L8175</f>
        <v/>
      </c>
      <c r="M8175">
        <f>'DATA DASH'!M8175</f>
        <v/>
      </c>
    </row>
    <row r="8176">
      <c r="A8176">
        <f>'DATA DASH'!A8176</f>
        <v/>
      </c>
      <c r="B8176">
        <f>'DATA DASH'!B8176</f>
        <v/>
      </c>
      <c r="C8176">
        <f>'DATA DASH'!C8176</f>
        <v/>
      </c>
      <c r="D8176">
        <f>'DATA DASH'!D8176</f>
        <v/>
      </c>
      <c r="E8176">
        <f>'DATA DASH'!E8176</f>
        <v/>
      </c>
      <c r="F8176">
        <f>'DATA DASH'!F8176</f>
        <v/>
      </c>
      <c r="G8176">
        <f>'DATA DASH'!G8176</f>
        <v/>
      </c>
      <c r="H8176">
        <f>'DATA DASH'!H8176</f>
        <v/>
      </c>
      <c r="I8176">
        <f>'DATA DASH'!I8176</f>
        <v/>
      </c>
      <c r="J8176">
        <f>'DATA DASH'!J8176</f>
        <v/>
      </c>
      <c r="K8176">
        <f>'DATA DASH'!K8176</f>
        <v/>
      </c>
      <c r="L8176">
        <f>'DATA DASH'!L8176</f>
        <v/>
      </c>
      <c r="M8176">
        <f>'DATA DASH'!M8176</f>
        <v/>
      </c>
    </row>
    <row r="8177">
      <c r="A8177">
        <f>'DATA DASH'!A8177</f>
        <v/>
      </c>
      <c r="B8177">
        <f>'DATA DASH'!B8177</f>
        <v/>
      </c>
      <c r="C8177">
        <f>'DATA DASH'!C8177</f>
        <v/>
      </c>
      <c r="D8177">
        <f>'DATA DASH'!D8177</f>
        <v/>
      </c>
      <c r="E8177">
        <f>'DATA DASH'!E8177</f>
        <v/>
      </c>
      <c r="F8177">
        <f>'DATA DASH'!F8177</f>
        <v/>
      </c>
      <c r="G8177">
        <f>'DATA DASH'!G8177</f>
        <v/>
      </c>
      <c r="H8177">
        <f>'DATA DASH'!H8177</f>
        <v/>
      </c>
      <c r="I8177">
        <f>'DATA DASH'!I8177</f>
        <v/>
      </c>
      <c r="J8177">
        <f>'DATA DASH'!J8177</f>
        <v/>
      </c>
      <c r="K8177">
        <f>'DATA DASH'!K8177</f>
        <v/>
      </c>
      <c r="L8177">
        <f>'DATA DASH'!L8177</f>
        <v/>
      </c>
      <c r="M8177">
        <f>'DATA DASH'!M8177</f>
        <v/>
      </c>
    </row>
    <row r="8178">
      <c r="A8178">
        <f>'DATA DASH'!A8178</f>
        <v/>
      </c>
      <c r="B8178">
        <f>'DATA DASH'!B8178</f>
        <v/>
      </c>
      <c r="C8178">
        <f>'DATA DASH'!C8178</f>
        <v/>
      </c>
      <c r="D8178">
        <f>'DATA DASH'!D8178</f>
        <v/>
      </c>
      <c r="E8178">
        <f>'DATA DASH'!E8178</f>
        <v/>
      </c>
      <c r="F8178">
        <f>'DATA DASH'!F8178</f>
        <v/>
      </c>
      <c r="G8178">
        <f>'DATA DASH'!G8178</f>
        <v/>
      </c>
      <c r="H8178">
        <f>'DATA DASH'!H8178</f>
        <v/>
      </c>
      <c r="I8178">
        <f>'DATA DASH'!I8178</f>
        <v/>
      </c>
      <c r="J8178">
        <f>'DATA DASH'!J8178</f>
        <v/>
      </c>
      <c r="K8178">
        <f>'DATA DASH'!K8178</f>
        <v/>
      </c>
      <c r="L8178">
        <f>'DATA DASH'!L8178</f>
        <v/>
      </c>
      <c r="M8178">
        <f>'DATA DASH'!M8178</f>
        <v/>
      </c>
    </row>
    <row r="8179">
      <c r="A8179">
        <f>'DATA DASH'!A8179</f>
        <v/>
      </c>
      <c r="B8179">
        <f>'DATA DASH'!B8179</f>
        <v/>
      </c>
      <c r="C8179">
        <f>'DATA DASH'!C8179</f>
        <v/>
      </c>
      <c r="D8179">
        <f>'DATA DASH'!D8179</f>
        <v/>
      </c>
      <c r="E8179">
        <f>'DATA DASH'!E8179</f>
        <v/>
      </c>
      <c r="F8179">
        <f>'DATA DASH'!F8179</f>
        <v/>
      </c>
      <c r="G8179">
        <f>'DATA DASH'!G8179</f>
        <v/>
      </c>
      <c r="H8179">
        <f>'DATA DASH'!H8179</f>
        <v/>
      </c>
      <c r="I8179">
        <f>'DATA DASH'!I8179</f>
        <v/>
      </c>
      <c r="J8179">
        <f>'DATA DASH'!J8179</f>
        <v/>
      </c>
      <c r="K8179">
        <f>'DATA DASH'!K8179</f>
        <v/>
      </c>
      <c r="L8179">
        <f>'DATA DASH'!L8179</f>
        <v/>
      </c>
      <c r="M8179">
        <f>'DATA DASH'!M8179</f>
        <v/>
      </c>
    </row>
    <row r="8180">
      <c r="A8180">
        <f>'DATA DASH'!A8180</f>
        <v/>
      </c>
      <c r="B8180">
        <f>'DATA DASH'!B8180</f>
        <v/>
      </c>
      <c r="C8180">
        <f>'DATA DASH'!C8180</f>
        <v/>
      </c>
      <c r="D8180">
        <f>'DATA DASH'!D8180</f>
        <v/>
      </c>
      <c r="E8180">
        <f>'DATA DASH'!E8180</f>
        <v/>
      </c>
      <c r="F8180">
        <f>'DATA DASH'!F8180</f>
        <v/>
      </c>
      <c r="G8180">
        <f>'DATA DASH'!G8180</f>
        <v/>
      </c>
      <c r="H8180">
        <f>'DATA DASH'!H8180</f>
        <v/>
      </c>
      <c r="I8180">
        <f>'DATA DASH'!I8180</f>
        <v/>
      </c>
      <c r="J8180">
        <f>'DATA DASH'!J8180</f>
        <v/>
      </c>
      <c r="K8180">
        <f>'DATA DASH'!K8180</f>
        <v/>
      </c>
      <c r="L8180">
        <f>'DATA DASH'!L8180</f>
        <v/>
      </c>
      <c r="M8180">
        <f>'DATA DASH'!M8180</f>
        <v/>
      </c>
    </row>
    <row r="8181">
      <c r="A8181">
        <f>'DATA DASH'!A8181</f>
        <v/>
      </c>
      <c r="B8181">
        <f>'DATA DASH'!B8181</f>
        <v/>
      </c>
      <c r="C8181">
        <f>'DATA DASH'!C8181</f>
        <v/>
      </c>
      <c r="D8181">
        <f>'DATA DASH'!D8181</f>
        <v/>
      </c>
      <c r="E8181">
        <f>'DATA DASH'!E8181</f>
        <v/>
      </c>
      <c r="F8181">
        <f>'DATA DASH'!F8181</f>
        <v/>
      </c>
      <c r="G8181">
        <f>'DATA DASH'!G8181</f>
        <v/>
      </c>
      <c r="H8181">
        <f>'DATA DASH'!H8181</f>
        <v/>
      </c>
      <c r="I8181">
        <f>'DATA DASH'!I8181</f>
        <v/>
      </c>
      <c r="J8181">
        <f>'DATA DASH'!J8181</f>
        <v/>
      </c>
      <c r="K8181">
        <f>'DATA DASH'!K8181</f>
        <v/>
      </c>
      <c r="L8181">
        <f>'DATA DASH'!L8181</f>
        <v/>
      </c>
      <c r="M8181">
        <f>'DATA DASH'!M8181</f>
        <v/>
      </c>
    </row>
    <row r="8182">
      <c r="A8182">
        <f>'DATA DASH'!A8182</f>
        <v/>
      </c>
      <c r="B8182">
        <f>'DATA DASH'!B8182</f>
        <v/>
      </c>
      <c r="C8182">
        <f>'DATA DASH'!C8182</f>
        <v/>
      </c>
      <c r="D8182">
        <f>'DATA DASH'!D8182</f>
        <v/>
      </c>
      <c r="E8182">
        <f>'DATA DASH'!E8182</f>
        <v/>
      </c>
      <c r="F8182">
        <f>'DATA DASH'!F8182</f>
        <v/>
      </c>
      <c r="G8182">
        <f>'DATA DASH'!G8182</f>
        <v/>
      </c>
      <c r="H8182">
        <f>'DATA DASH'!H8182</f>
        <v/>
      </c>
      <c r="I8182">
        <f>'DATA DASH'!I8182</f>
        <v/>
      </c>
      <c r="J8182">
        <f>'DATA DASH'!J8182</f>
        <v/>
      </c>
      <c r="K8182">
        <f>'DATA DASH'!K8182</f>
        <v/>
      </c>
      <c r="L8182">
        <f>'DATA DASH'!L8182</f>
        <v/>
      </c>
      <c r="M8182">
        <f>'DATA DASH'!M8182</f>
        <v/>
      </c>
    </row>
    <row r="8183">
      <c r="A8183">
        <f>'DATA DASH'!A8183</f>
        <v/>
      </c>
      <c r="B8183">
        <f>'DATA DASH'!B8183</f>
        <v/>
      </c>
      <c r="C8183">
        <f>'DATA DASH'!C8183</f>
        <v/>
      </c>
      <c r="D8183">
        <f>'DATA DASH'!D8183</f>
        <v/>
      </c>
      <c r="E8183">
        <f>'DATA DASH'!E8183</f>
        <v/>
      </c>
      <c r="F8183">
        <f>'DATA DASH'!F8183</f>
        <v/>
      </c>
      <c r="G8183">
        <f>'DATA DASH'!G8183</f>
        <v/>
      </c>
      <c r="H8183">
        <f>'DATA DASH'!H8183</f>
        <v/>
      </c>
      <c r="I8183">
        <f>'DATA DASH'!I8183</f>
        <v/>
      </c>
      <c r="J8183">
        <f>'DATA DASH'!J8183</f>
        <v/>
      </c>
      <c r="K8183">
        <f>'DATA DASH'!K8183</f>
        <v/>
      </c>
      <c r="L8183">
        <f>'DATA DASH'!L8183</f>
        <v/>
      </c>
      <c r="M8183">
        <f>'DATA DASH'!M8183</f>
        <v/>
      </c>
    </row>
    <row r="8184">
      <c r="A8184">
        <f>'DATA DASH'!A8184</f>
        <v/>
      </c>
      <c r="B8184">
        <f>'DATA DASH'!B8184</f>
        <v/>
      </c>
      <c r="C8184">
        <f>'DATA DASH'!C8184</f>
        <v/>
      </c>
      <c r="D8184">
        <f>'DATA DASH'!D8184</f>
        <v/>
      </c>
      <c r="E8184">
        <f>'DATA DASH'!E8184</f>
        <v/>
      </c>
      <c r="F8184">
        <f>'DATA DASH'!F8184</f>
        <v/>
      </c>
      <c r="G8184">
        <f>'DATA DASH'!G8184</f>
        <v/>
      </c>
      <c r="H8184">
        <f>'DATA DASH'!H8184</f>
        <v/>
      </c>
      <c r="I8184">
        <f>'DATA DASH'!I8184</f>
        <v/>
      </c>
      <c r="J8184">
        <f>'DATA DASH'!J8184</f>
        <v/>
      </c>
      <c r="K8184">
        <f>'DATA DASH'!K8184</f>
        <v/>
      </c>
      <c r="L8184">
        <f>'DATA DASH'!L8184</f>
        <v/>
      </c>
      <c r="M8184">
        <f>'DATA DASH'!M8184</f>
        <v/>
      </c>
    </row>
    <row r="8185">
      <c r="A8185">
        <f>'DATA DASH'!A8185</f>
        <v/>
      </c>
      <c r="B8185">
        <f>'DATA DASH'!B8185</f>
        <v/>
      </c>
      <c r="C8185">
        <f>'DATA DASH'!C8185</f>
        <v/>
      </c>
      <c r="D8185">
        <f>'DATA DASH'!D8185</f>
        <v/>
      </c>
      <c r="E8185">
        <f>'DATA DASH'!E8185</f>
        <v/>
      </c>
      <c r="F8185">
        <f>'DATA DASH'!F8185</f>
        <v/>
      </c>
      <c r="G8185">
        <f>'DATA DASH'!G8185</f>
        <v/>
      </c>
      <c r="H8185">
        <f>'DATA DASH'!H8185</f>
        <v/>
      </c>
      <c r="I8185">
        <f>'DATA DASH'!I8185</f>
        <v/>
      </c>
      <c r="J8185">
        <f>'DATA DASH'!J8185</f>
        <v/>
      </c>
      <c r="K8185">
        <f>'DATA DASH'!K8185</f>
        <v/>
      </c>
      <c r="L8185">
        <f>'DATA DASH'!L8185</f>
        <v/>
      </c>
      <c r="M8185">
        <f>'DATA DASH'!M8185</f>
        <v/>
      </c>
    </row>
    <row r="8186">
      <c r="A8186">
        <f>'DATA DASH'!A8186</f>
        <v/>
      </c>
      <c r="B8186">
        <f>'DATA DASH'!B8186</f>
        <v/>
      </c>
      <c r="C8186">
        <f>'DATA DASH'!C8186</f>
        <v/>
      </c>
      <c r="D8186">
        <f>'DATA DASH'!D8186</f>
        <v/>
      </c>
      <c r="E8186">
        <f>'DATA DASH'!E8186</f>
        <v/>
      </c>
      <c r="F8186">
        <f>'DATA DASH'!F8186</f>
        <v/>
      </c>
      <c r="G8186">
        <f>'DATA DASH'!G8186</f>
        <v/>
      </c>
      <c r="H8186">
        <f>'DATA DASH'!H8186</f>
        <v/>
      </c>
      <c r="I8186">
        <f>'DATA DASH'!I8186</f>
        <v/>
      </c>
      <c r="J8186">
        <f>'DATA DASH'!J8186</f>
        <v/>
      </c>
      <c r="K8186">
        <f>'DATA DASH'!K8186</f>
        <v/>
      </c>
      <c r="L8186">
        <f>'DATA DASH'!L8186</f>
        <v/>
      </c>
      <c r="M8186">
        <f>'DATA DASH'!M8186</f>
        <v/>
      </c>
    </row>
    <row r="8187">
      <c r="A8187">
        <f>'DATA DASH'!A8187</f>
        <v/>
      </c>
      <c r="B8187">
        <f>'DATA DASH'!B8187</f>
        <v/>
      </c>
      <c r="C8187">
        <f>'DATA DASH'!C8187</f>
        <v/>
      </c>
      <c r="D8187">
        <f>'DATA DASH'!D8187</f>
        <v/>
      </c>
      <c r="E8187">
        <f>'DATA DASH'!E8187</f>
        <v/>
      </c>
      <c r="F8187">
        <f>'DATA DASH'!F8187</f>
        <v/>
      </c>
      <c r="G8187">
        <f>'DATA DASH'!G8187</f>
        <v/>
      </c>
      <c r="H8187">
        <f>'DATA DASH'!H8187</f>
        <v/>
      </c>
      <c r="I8187">
        <f>'DATA DASH'!I8187</f>
        <v/>
      </c>
      <c r="J8187">
        <f>'DATA DASH'!J8187</f>
        <v/>
      </c>
      <c r="K8187">
        <f>'DATA DASH'!K8187</f>
        <v/>
      </c>
      <c r="L8187">
        <f>'DATA DASH'!L8187</f>
        <v/>
      </c>
      <c r="M8187">
        <f>'DATA DASH'!M8187</f>
        <v/>
      </c>
    </row>
    <row r="8188">
      <c r="A8188">
        <f>'DATA DASH'!A8188</f>
        <v/>
      </c>
      <c r="B8188">
        <f>'DATA DASH'!B8188</f>
        <v/>
      </c>
      <c r="C8188">
        <f>'DATA DASH'!C8188</f>
        <v/>
      </c>
      <c r="D8188">
        <f>'DATA DASH'!D8188</f>
        <v/>
      </c>
      <c r="E8188">
        <f>'DATA DASH'!E8188</f>
        <v/>
      </c>
      <c r="F8188">
        <f>'DATA DASH'!F8188</f>
        <v/>
      </c>
      <c r="G8188">
        <f>'DATA DASH'!G8188</f>
        <v/>
      </c>
      <c r="H8188">
        <f>'DATA DASH'!H8188</f>
        <v/>
      </c>
      <c r="I8188">
        <f>'DATA DASH'!I8188</f>
        <v/>
      </c>
      <c r="J8188">
        <f>'DATA DASH'!J8188</f>
        <v/>
      </c>
      <c r="K8188">
        <f>'DATA DASH'!K8188</f>
        <v/>
      </c>
      <c r="L8188">
        <f>'DATA DASH'!L8188</f>
        <v/>
      </c>
      <c r="M8188">
        <f>'DATA DASH'!M8188</f>
        <v/>
      </c>
    </row>
    <row r="8189">
      <c r="A8189">
        <f>'DATA DASH'!A8189</f>
        <v/>
      </c>
      <c r="B8189">
        <f>'DATA DASH'!B8189</f>
        <v/>
      </c>
      <c r="C8189">
        <f>'DATA DASH'!C8189</f>
        <v/>
      </c>
      <c r="D8189">
        <f>'DATA DASH'!D8189</f>
        <v/>
      </c>
      <c r="E8189">
        <f>'DATA DASH'!E8189</f>
        <v/>
      </c>
      <c r="F8189">
        <f>'DATA DASH'!F8189</f>
        <v/>
      </c>
      <c r="G8189">
        <f>'DATA DASH'!G8189</f>
        <v/>
      </c>
      <c r="H8189">
        <f>'DATA DASH'!H8189</f>
        <v/>
      </c>
      <c r="I8189">
        <f>'DATA DASH'!I8189</f>
        <v/>
      </c>
      <c r="J8189">
        <f>'DATA DASH'!J8189</f>
        <v/>
      </c>
      <c r="K8189">
        <f>'DATA DASH'!K8189</f>
        <v/>
      </c>
      <c r="L8189">
        <f>'DATA DASH'!L8189</f>
        <v/>
      </c>
      <c r="M8189">
        <f>'DATA DASH'!M8189</f>
        <v/>
      </c>
    </row>
    <row r="8190">
      <c r="A8190">
        <f>'DATA DASH'!A8190</f>
        <v/>
      </c>
      <c r="B8190">
        <f>'DATA DASH'!B8190</f>
        <v/>
      </c>
      <c r="C8190">
        <f>'DATA DASH'!C8190</f>
        <v/>
      </c>
      <c r="D8190">
        <f>'DATA DASH'!D8190</f>
        <v/>
      </c>
      <c r="E8190">
        <f>'DATA DASH'!E8190</f>
        <v/>
      </c>
      <c r="F8190">
        <f>'DATA DASH'!F8190</f>
        <v/>
      </c>
      <c r="G8190">
        <f>'DATA DASH'!G8190</f>
        <v/>
      </c>
      <c r="H8190">
        <f>'DATA DASH'!H8190</f>
        <v/>
      </c>
      <c r="I8190">
        <f>'DATA DASH'!I8190</f>
        <v/>
      </c>
      <c r="J8190">
        <f>'DATA DASH'!J8190</f>
        <v/>
      </c>
      <c r="K8190">
        <f>'DATA DASH'!K8190</f>
        <v/>
      </c>
      <c r="L8190">
        <f>'DATA DASH'!L8190</f>
        <v/>
      </c>
      <c r="M8190">
        <f>'DATA DASH'!M8190</f>
        <v/>
      </c>
    </row>
    <row r="8191">
      <c r="A8191">
        <f>'DATA DASH'!A8191</f>
        <v/>
      </c>
      <c r="B8191">
        <f>'DATA DASH'!B8191</f>
        <v/>
      </c>
      <c r="C8191">
        <f>'DATA DASH'!C8191</f>
        <v/>
      </c>
      <c r="D8191">
        <f>'DATA DASH'!D8191</f>
        <v/>
      </c>
      <c r="E8191">
        <f>'DATA DASH'!E8191</f>
        <v/>
      </c>
      <c r="F8191">
        <f>'DATA DASH'!F8191</f>
        <v/>
      </c>
      <c r="G8191">
        <f>'DATA DASH'!G8191</f>
        <v/>
      </c>
      <c r="H8191">
        <f>'DATA DASH'!H8191</f>
        <v/>
      </c>
      <c r="I8191">
        <f>'DATA DASH'!I8191</f>
        <v/>
      </c>
      <c r="J8191">
        <f>'DATA DASH'!J8191</f>
        <v/>
      </c>
      <c r="K8191">
        <f>'DATA DASH'!K8191</f>
        <v/>
      </c>
      <c r="L8191">
        <f>'DATA DASH'!L8191</f>
        <v/>
      </c>
      <c r="M8191">
        <f>'DATA DASH'!M8191</f>
        <v/>
      </c>
    </row>
    <row r="8192">
      <c r="A8192">
        <f>'DATA DASH'!A8192</f>
        <v/>
      </c>
      <c r="B8192">
        <f>'DATA DASH'!B8192</f>
        <v/>
      </c>
      <c r="C8192">
        <f>'DATA DASH'!C8192</f>
        <v/>
      </c>
      <c r="D8192">
        <f>'DATA DASH'!D8192</f>
        <v/>
      </c>
      <c r="E8192">
        <f>'DATA DASH'!E8192</f>
        <v/>
      </c>
      <c r="F8192">
        <f>'DATA DASH'!F8192</f>
        <v/>
      </c>
      <c r="G8192">
        <f>'DATA DASH'!G8192</f>
        <v/>
      </c>
      <c r="H8192">
        <f>'DATA DASH'!H8192</f>
        <v/>
      </c>
      <c r="I8192">
        <f>'DATA DASH'!I8192</f>
        <v/>
      </c>
      <c r="J8192">
        <f>'DATA DASH'!J8192</f>
        <v/>
      </c>
      <c r="K8192">
        <f>'DATA DASH'!K8192</f>
        <v/>
      </c>
      <c r="L8192">
        <f>'DATA DASH'!L8192</f>
        <v/>
      </c>
      <c r="M8192">
        <f>'DATA DASH'!M8192</f>
        <v/>
      </c>
    </row>
    <row r="8193">
      <c r="A8193">
        <f>'DATA DASH'!A8193</f>
        <v/>
      </c>
      <c r="B8193">
        <f>'DATA DASH'!B8193</f>
        <v/>
      </c>
      <c r="C8193">
        <f>'DATA DASH'!C8193</f>
        <v/>
      </c>
      <c r="D8193">
        <f>'DATA DASH'!D8193</f>
        <v/>
      </c>
      <c r="E8193">
        <f>'DATA DASH'!E8193</f>
        <v/>
      </c>
      <c r="F8193">
        <f>'DATA DASH'!F8193</f>
        <v/>
      </c>
      <c r="G8193">
        <f>'DATA DASH'!G8193</f>
        <v/>
      </c>
      <c r="H8193">
        <f>'DATA DASH'!H8193</f>
        <v/>
      </c>
      <c r="I8193">
        <f>'DATA DASH'!I8193</f>
        <v/>
      </c>
      <c r="J8193">
        <f>'DATA DASH'!J8193</f>
        <v/>
      </c>
      <c r="K8193">
        <f>'DATA DASH'!K8193</f>
        <v/>
      </c>
      <c r="L8193">
        <f>'DATA DASH'!L8193</f>
        <v/>
      </c>
      <c r="M8193">
        <f>'DATA DASH'!M8193</f>
        <v/>
      </c>
    </row>
    <row r="8194">
      <c r="A8194">
        <f>'DATA DASH'!A8194</f>
        <v/>
      </c>
      <c r="B8194">
        <f>'DATA DASH'!B8194</f>
        <v/>
      </c>
      <c r="C8194">
        <f>'DATA DASH'!C8194</f>
        <v/>
      </c>
      <c r="D8194">
        <f>'DATA DASH'!D8194</f>
        <v/>
      </c>
      <c r="E8194">
        <f>'DATA DASH'!E8194</f>
        <v/>
      </c>
      <c r="F8194">
        <f>'DATA DASH'!F8194</f>
        <v/>
      </c>
      <c r="G8194">
        <f>'DATA DASH'!G8194</f>
        <v/>
      </c>
      <c r="H8194">
        <f>'DATA DASH'!H8194</f>
        <v/>
      </c>
      <c r="I8194">
        <f>'DATA DASH'!I8194</f>
        <v/>
      </c>
      <c r="J8194">
        <f>'DATA DASH'!J8194</f>
        <v/>
      </c>
      <c r="K8194">
        <f>'DATA DASH'!K8194</f>
        <v/>
      </c>
      <c r="L8194">
        <f>'DATA DASH'!L8194</f>
        <v/>
      </c>
      <c r="M8194">
        <f>'DATA DASH'!M8194</f>
        <v/>
      </c>
    </row>
    <row r="8195">
      <c r="A8195">
        <f>'DATA DASH'!A8195</f>
        <v/>
      </c>
      <c r="B8195">
        <f>'DATA DASH'!B8195</f>
        <v/>
      </c>
      <c r="C8195">
        <f>'DATA DASH'!C8195</f>
        <v/>
      </c>
      <c r="D8195">
        <f>'DATA DASH'!D8195</f>
        <v/>
      </c>
      <c r="E8195">
        <f>'DATA DASH'!E8195</f>
        <v/>
      </c>
      <c r="F8195">
        <f>'DATA DASH'!F8195</f>
        <v/>
      </c>
      <c r="G8195">
        <f>'DATA DASH'!G8195</f>
        <v/>
      </c>
      <c r="H8195">
        <f>'DATA DASH'!H8195</f>
        <v/>
      </c>
      <c r="I8195">
        <f>'DATA DASH'!I8195</f>
        <v/>
      </c>
      <c r="J8195">
        <f>'DATA DASH'!J8195</f>
        <v/>
      </c>
      <c r="K8195">
        <f>'DATA DASH'!K8195</f>
        <v/>
      </c>
      <c r="L8195">
        <f>'DATA DASH'!L8195</f>
        <v/>
      </c>
      <c r="M8195">
        <f>'DATA DASH'!M8195</f>
        <v/>
      </c>
    </row>
    <row r="8196">
      <c r="A8196">
        <f>'DATA DASH'!A8196</f>
        <v/>
      </c>
      <c r="B8196">
        <f>'DATA DASH'!B8196</f>
        <v/>
      </c>
      <c r="C8196">
        <f>'DATA DASH'!C8196</f>
        <v/>
      </c>
      <c r="D8196">
        <f>'DATA DASH'!D8196</f>
        <v/>
      </c>
      <c r="E8196">
        <f>'DATA DASH'!E8196</f>
        <v/>
      </c>
      <c r="F8196">
        <f>'DATA DASH'!F8196</f>
        <v/>
      </c>
      <c r="G8196">
        <f>'DATA DASH'!G8196</f>
        <v/>
      </c>
      <c r="H8196">
        <f>'DATA DASH'!H8196</f>
        <v/>
      </c>
      <c r="I8196">
        <f>'DATA DASH'!I8196</f>
        <v/>
      </c>
      <c r="J8196">
        <f>'DATA DASH'!J8196</f>
        <v/>
      </c>
      <c r="K8196">
        <f>'DATA DASH'!K8196</f>
        <v/>
      </c>
      <c r="L8196">
        <f>'DATA DASH'!L8196</f>
        <v/>
      </c>
      <c r="M8196">
        <f>'DATA DASH'!M8196</f>
        <v/>
      </c>
    </row>
    <row r="8197">
      <c r="A8197">
        <f>'DATA DASH'!A8197</f>
        <v/>
      </c>
      <c r="B8197">
        <f>'DATA DASH'!B8197</f>
        <v/>
      </c>
      <c r="C8197">
        <f>'DATA DASH'!C8197</f>
        <v/>
      </c>
      <c r="D8197">
        <f>'DATA DASH'!D8197</f>
        <v/>
      </c>
      <c r="E8197">
        <f>'DATA DASH'!E8197</f>
        <v/>
      </c>
      <c r="F8197">
        <f>'DATA DASH'!F8197</f>
        <v/>
      </c>
      <c r="G8197">
        <f>'DATA DASH'!G8197</f>
        <v/>
      </c>
      <c r="H8197">
        <f>'DATA DASH'!H8197</f>
        <v/>
      </c>
      <c r="I8197">
        <f>'DATA DASH'!I8197</f>
        <v/>
      </c>
      <c r="J8197">
        <f>'DATA DASH'!J8197</f>
        <v/>
      </c>
      <c r="K8197">
        <f>'DATA DASH'!K8197</f>
        <v/>
      </c>
      <c r="L8197">
        <f>'DATA DASH'!L8197</f>
        <v/>
      </c>
      <c r="M8197">
        <f>'DATA DASH'!M8197</f>
        <v/>
      </c>
    </row>
    <row r="8198">
      <c r="A8198">
        <f>'DATA DASH'!A8198</f>
        <v/>
      </c>
      <c r="B8198">
        <f>'DATA DASH'!B8198</f>
        <v/>
      </c>
      <c r="C8198">
        <f>'DATA DASH'!C8198</f>
        <v/>
      </c>
      <c r="D8198">
        <f>'DATA DASH'!D8198</f>
        <v/>
      </c>
      <c r="E8198">
        <f>'DATA DASH'!E8198</f>
        <v/>
      </c>
      <c r="F8198">
        <f>'DATA DASH'!F8198</f>
        <v/>
      </c>
      <c r="G8198">
        <f>'DATA DASH'!G8198</f>
        <v/>
      </c>
      <c r="H8198">
        <f>'DATA DASH'!H8198</f>
        <v/>
      </c>
      <c r="I8198">
        <f>'DATA DASH'!I8198</f>
        <v/>
      </c>
      <c r="J8198">
        <f>'DATA DASH'!J8198</f>
        <v/>
      </c>
      <c r="K8198">
        <f>'DATA DASH'!K8198</f>
        <v/>
      </c>
      <c r="L8198">
        <f>'DATA DASH'!L8198</f>
        <v/>
      </c>
      <c r="M8198">
        <f>'DATA DASH'!M8198</f>
        <v/>
      </c>
    </row>
    <row r="8199">
      <c r="A8199">
        <f>'DATA DASH'!A8199</f>
        <v/>
      </c>
      <c r="B8199">
        <f>'DATA DASH'!B8199</f>
        <v/>
      </c>
      <c r="C8199">
        <f>'DATA DASH'!C8199</f>
        <v/>
      </c>
      <c r="D8199">
        <f>'DATA DASH'!D8199</f>
        <v/>
      </c>
      <c r="E8199">
        <f>'DATA DASH'!E8199</f>
        <v/>
      </c>
      <c r="F8199">
        <f>'DATA DASH'!F8199</f>
        <v/>
      </c>
      <c r="G8199">
        <f>'DATA DASH'!G8199</f>
        <v/>
      </c>
      <c r="H8199">
        <f>'DATA DASH'!H8199</f>
        <v/>
      </c>
      <c r="I8199">
        <f>'DATA DASH'!I8199</f>
        <v/>
      </c>
      <c r="J8199">
        <f>'DATA DASH'!J8199</f>
        <v/>
      </c>
      <c r="K8199">
        <f>'DATA DASH'!K8199</f>
        <v/>
      </c>
      <c r="L8199">
        <f>'DATA DASH'!L8199</f>
        <v/>
      </c>
      <c r="M8199">
        <f>'DATA DASH'!M8199</f>
        <v/>
      </c>
    </row>
    <row r="8200">
      <c r="A8200">
        <f>'DATA DASH'!A8200</f>
        <v/>
      </c>
      <c r="B8200">
        <f>'DATA DASH'!B8200</f>
        <v/>
      </c>
      <c r="C8200">
        <f>'DATA DASH'!C8200</f>
        <v/>
      </c>
      <c r="D8200">
        <f>'DATA DASH'!D8200</f>
        <v/>
      </c>
      <c r="E8200">
        <f>'DATA DASH'!E8200</f>
        <v/>
      </c>
      <c r="F8200">
        <f>'DATA DASH'!F8200</f>
        <v/>
      </c>
      <c r="G8200">
        <f>'DATA DASH'!G8200</f>
        <v/>
      </c>
      <c r="H8200">
        <f>'DATA DASH'!H8200</f>
        <v/>
      </c>
      <c r="I8200">
        <f>'DATA DASH'!I8200</f>
        <v/>
      </c>
      <c r="J8200">
        <f>'DATA DASH'!J8200</f>
        <v/>
      </c>
      <c r="K8200">
        <f>'DATA DASH'!K8200</f>
        <v/>
      </c>
      <c r="L8200">
        <f>'DATA DASH'!L8200</f>
        <v/>
      </c>
      <c r="M8200">
        <f>'DATA DASH'!M8200</f>
        <v/>
      </c>
    </row>
    <row r="8201">
      <c r="A8201">
        <f>'DATA DASH'!A8201</f>
        <v/>
      </c>
      <c r="B8201">
        <f>'DATA DASH'!B8201</f>
        <v/>
      </c>
      <c r="C8201">
        <f>'DATA DASH'!C8201</f>
        <v/>
      </c>
      <c r="D8201">
        <f>'DATA DASH'!D8201</f>
        <v/>
      </c>
      <c r="E8201">
        <f>'DATA DASH'!E8201</f>
        <v/>
      </c>
      <c r="F8201">
        <f>'DATA DASH'!F8201</f>
        <v/>
      </c>
      <c r="G8201">
        <f>'DATA DASH'!G8201</f>
        <v/>
      </c>
      <c r="H8201">
        <f>'DATA DASH'!H8201</f>
        <v/>
      </c>
      <c r="I8201">
        <f>'DATA DASH'!I8201</f>
        <v/>
      </c>
      <c r="J8201">
        <f>'DATA DASH'!J8201</f>
        <v/>
      </c>
      <c r="K8201">
        <f>'DATA DASH'!K8201</f>
        <v/>
      </c>
      <c r="L8201">
        <f>'DATA DASH'!L8201</f>
        <v/>
      </c>
      <c r="M8201">
        <f>'DATA DASH'!M8201</f>
        <v/>
      </c>
    </row>
    <row r="8202">
      <c r="A8202">
        <f>'DATA DASH'!A8202</f>
        <v/>
      </c>
      <c r="B8202">
        <f>'DATA DASH'!B8202</f>
        <v/>
      </c>
      <c r="C8202">
        <f>'DATA DASH'!C8202</f>
        <v/>
      </c>
      <c r="D8202">
        <f>'DATA DASH'!D8202</f>
        <v/>
      </c>
      <c r="E8202">
        <f>'DATA DASH'!E8202</f>
        <v/>
      </c>
      <c r="F8202">
        <f>'DATA DASH'!F8202</f>
        <v/>
      </c>
      <c r="G8202">
        <f>'DATA DASH'!G8202</f>
        <v/>
      </c>
      <c r="H8202">
        <f>'DATA DASH'!H8202</f>
        <v/>
      </c>
      <c r="I8202">
        <f>'DATA DASH'!I8202</f>
        <v/>
      </c>
      <c r="J8202">
        <f>'DATA DASH'!J8202</f>
        <v/>
      </c>
      <c r="K8202">
        <f>'DATA DASH'!K8202</f>
        <v/>
      </c>
      <c r="L8202">
        <f>'DATA DASH'!L8202</f>
        <v/>
      </c>
      <c r="M8202">
        <f>'DATA DASH'!M8202</f>
        <v/>
      </c>
    </row>
    <row r="8203">
      <c r="A8203">
        <f>'DATA DASH'!A8203</f>
        <v/>
      </c>
      <c r="B8203">
        <f>'DATA DASH'!B8203</f>
        <v/>
      </c>
      <c r="C8203">
        <f>'DATA DASH'!C8203</f>
        <v/>
      </c>
      <c r="D8203">
        <f>'DATA DASH'!D8203</f>
        <v/>
      </c>
      <c r="E8203">
        <f>'DATA DASH'!E8203</f>
        <v/>
      </c>
      <c r="F8203">
        <f>'DATA DASH'!F8203</f>
        <v/>
      </c>
      <c r="G8203">
        <f>'DATA DASH'!G8203</f>
        <v/>
      </c>
      <c r="H8203">
        <f>'DATA DASH'!H8203</f>
        <v/>
      </c>
      <c r="I8203">
        <f>'DATA DASH'!I8203</f>
        <v/>
      </c>
      <c r="J8203">
        <f>'DATA DASH'!J8203</f>
        <v/>
      </c>
      <c r="K8203">
        <f>'DATA DASH'!K8203</f>
        <v/>
      </c>
      <c r="L8203">
        <f>'DATA DASH'!L8203</f>
        <v/>
      </c>
      <c r="M8203">
        <f>'DATA DASH'!M8203</f>
        <v/>
      </c>
    </row>
    <row r="8204">
      <c r="A8204">
        <f>'DATA DASH'!A8204</f>
        <v/>
      </c>
      <c r="B8204">
        <f>'DATA DASH'!B8204</f>
        <v/>
      </c>
      <c r="C8204">
        <f>'DATA DASH'!C8204</f>
        <v/>
      </c>
      <c r="D8204">
        <f>'DATA DASH'!D8204</f>
        <v/>
      </c>
      <c r="E8204">
        <f>'DATA DASH'!E8204</f>
        <v/>
      </c>
      <c r="F8204">
        <f>'DATA DASH'!F8204</f>
        <v/>
      </c>
      <c r="G8204">
        <f>'DATA DASH'!G8204</f>
        <v/>
      </c>
      <c r="H8204">
        <f>'DATA DASH'!H8204</f>
        <v/>
      </c>
      <c r="I8204">
        <f>'DATA DASH'!I8204</f>
        <v/>
      </c>
      <c r="J8204">
        <f>'DATA DASH'!J8204</f>
        <v/>
      </c>
      <c r="K8204">
        <f>'DATA DASH'!K8204</f>
        <v/>
      </c>
      <c r="L8204">
        <f>'DATA DASH'!L8204</f>
        <v/>
      </c>
      <c r="M8204">
        <f>'DATA DASH'!M8204</f>
        <v/>
      </c>
    </row>
    <row r="8205">
      <c r="A8205">
        <f>'DATA DASH'!A8205</f>
        <v/>
      </c>
      <c r="B8205">
        <f>'DATA DASH'!B8205</f>
        <v/>
      </c>
      <c r="C8205">
        <f>'DATA DASH'!C8205</f>
        <v/>
      </c>
      <c r="D8205">
        <f>'DATA DASH'!D8205</f>
        <v/>
      </c>
      <c r="E8205">
        <f>'DATA DASH'!E8205</f>
        <v/>
      </c>
      <c r="F8205">
        <f>'DATA DASH'!F8205</f>
        <v/>
      </c>
      <c r="G8205">
        <f>'DATA DASH'!G8205</f>
        <v/>
      </c>
      <c r="H8205">
        <f>'DATA DASH'!H8205</f>
        <v/>
      </c>
      <c r="I8205">
        <f>'DATA DASH'!I8205</f>
        <v/>
      </c>
      <c r="J8205">
        <f>'DATA DASH'!J8205</f>
        <v/>
      </c>
      <c r="K8205">
        <f>'DATA DASH'!K8205</f>
        <v/>
      </c>
      <c r="L8205">
        <f>'DATA DASH'!L8205</f>
        <v/>
      </c>
      <c r="M8205">
        <f>'DATA DASH'!M8205</f>
        <v/>
      </c>
    </row>
    <row r="8206">
      <c r="A8206">
        <f>'DATA DASH'!A8206</f>
        <v/>
      </c>
      <c r="B8206">
        <f>'DATA DASH'!B8206</f>
        <v/>
      </c>
      <c r="C8206">
        <f>'DATA DASH'!C8206</f>
        <v/>
      </c>
      <c r="D8206">
        <f>'DATA DASH'!D8206</f>
        <v/>
      </c>
      <c r="E8206">
        <f>'DATA DASH'!E8206</f>
        <v/>
      </c>
      <c r="F8206">
        <f>'DATA DASH'!F8206</f>
        <v/>
      </c>
      <c r="G8206">
        <f>'DATA DASH'!G8206</f>
        <v/>
      </c>
      <c r="H8206">
        <f>'DATA DASH'!H8206</f>
        <v/>
      </c>
      <c r="I8206">
        <f>'DATA DASH'!I8206</f>
        <v/>
      </c>
      <c r="J8206">
        <f>'DATA DASH'!J8206</f>
        <v/>
      </c>
      <c r="K8206">
        <f>'DATA DASH'!K8206</f>
        <v/>
      </c>
      <c r="L8206">
        <f>'DATA DASH'!L8206</f>
        <v/>
      </c>
      <c r="M8206">
        <f>'DATA DASH'!M8206</f>
        <v/>
      </c>
    </row>
    <row r="8207">
      <c r="A8207">
        <f>'DATA DASH'!A8207</f>
        <v/>
      </c>
      <c r="B8207">
        <f>'DATA DASH'!B8207</f>
        <v/>
      </c>
      <c r="C8207">
        <f>'DATA DASH'!C8207</f>
        <v/>
      </c>
      <c r="D8207">
        <f>'DATA DASH'!D8207</f>
        <v/>
      </c>
      <c r="E8207">
        <f>'DATA DASH'!E8207</f>
        <v/>
      </c>
      <c r="F8207">
        <f>'DATA DASH'!F8207</f>
        <v/>
      </c>
      <c r="G8207">
        <f>'DATA DASH'!G8207</f>
        <v/>
      </c>
      <c r="H8207">
        <f>'DATA DASH'!H8207</f>
        <v/>
      </c>
      <c r="I8207">
        <f>'DATA DASH'!I8207</f>
        <v/>
      </c>
      <c r="J8207">
        <f>'DATA DASH'!J8207</f>
        <v/>
      </c>
      <c r="K8207">
        <f>'DATA DASH'!K8207</f>
        <v/>
      </c>
      <c r="L8207">
        <f>'DATA DASH'!L8207</f>
        <v/>
      </c>
      <c r="M8207">
        <f>'DATA DASH'!M8207</f>
        <v/>
      </c>
    </row>
    <row r="8208">
      <c r="A8208">
        <f>'DATA DASH'!A8208</f>
        <v/>
      </c>
      <c r="B8208">
        <f>'DATA DASH'!B8208</f>
        <v/>
      </c>
      <c r="C8208">
        <f>'DATA DASH'!C8208</f>
        <v/>
      </c>
      <c r="D8208">
        <f>'DATA DASH'!D8208</f>
        <v/>
      </c>
      <c r="E8208">
        <f>'DATA DASH'!E8208</f>
        <v/>
      </c>
      <c r="F8208">
        <f>'DATA DASH'!F8208</f>
        <v/>
      </c>
      <c r="G8208">
        <f>'DATA DASH'!G8208</f>
        <v/>
      </c>
      <c r="H8208">
        <f>'DATA DASH'!H8208</f>
        <v/>
      </c>
      <c r="I8208">
        <f>'DATA DASH'!I8208</f>
        <v/>
      </c>
      <c r="J8208">
        <f>'DATA DASH'!J8208</f>
        <v/>
      </c>
      <c r="K8208">
        <f>'DATA DASH'!K8208</f>
        <v/>
      </c>
      <c r="L8208">
        <f>'DATA DASH'!L8208</f>
        <v/>
      </c>
      <c r="M8208">
        <f>'DATA DASH'!M8208</f>
        <v/>
      </c>
    </row>
    <row r="8209">
      <c r="A8209">
        <f>'DATA DASH'!A8209</f>
        <v/>
      </c>
      <c r="B8209">
        <f>'DATA DASH'!B8209</f>
        <v/>
      </c>
      <c r="C8209">
        <f>'DATA DASH'!C8209</f>
        <v/>
      </c>
      <c r="D8209">
        <f>'DATA DASH'!D8209</f>
        <v/>
      </c>
      <c r="E8209">
        <f>'DATA DASH'!E8209</f>
        <v/>
      </c>
      <c r="F8209">
        <f>'DATA DASH'!F8209</f>
        <v/>
      </c>
      <c r="G8209">
        <f>'DATA DASH'!G8209</f>
        <v/>
      </c>
      <c r="H8209">
        <f>'DATA DASH'!H8209</f>
        <v/>
      </c>
      <c r="I8209">
        <f>'DATA DASH'!I8209</f>
        <v/>
      </c>
      <c r="J8209">
        <f>'DATA DASH'!J8209</f>
        <v/>
      </c>
      <c r="K8209">
        <f>'DATA DASH'!K8209</f>
        <v/>
      </c>
      <c r="L8209">
        <f>'DATA DASH'!L8209</f>
        <v/>
      </c>
      <c r="M8209">
        <f>'DATA DASH'!M8209</f>
        <v/>
      </c>
    </row>
    <row r="8210">
      <c r="A8210">
        <f>'DATA DASH'!A8210</f>
        <v/>
      </c>
      <c r="B8210">
        <f>'DATA DASH'!B8210</f>
        <v/>
      </c>
      <c r="C8210">
        <f>'DATA DASH'!C8210</f>
        <v/>
      </c>
      <c r="D8210">
        <f>'DATA DASH'!D8210</f>
        <v/>
      </c>
      <c r="E8210">
        <f>'DATA DASH'!E8210</f>
        <v/>
      </c>
      <c r="F8210">
        <f>'DATA DASH'!F8210</f>
        <v/>
      </c>
      <c r="G8210">
        <f>'DATA DASH'!G8210</f>
        <v/>
      </c>
      <c r="H8210">
        <f>'DATA DASH'!H8210</f>
        <v/>
      </c>
      <c r="I8210">
        <f>'DATA DASH'!I8210</f>
        <v/>
      </c>
      <c r="J8210">
        <f>'DATA DASH'!J8210</f>
        <v/>
      </c>
      <c r="K8210">
        <f>'DATA DASH'!K8210</f>
        <v/>
      </c>
      <c r="L8210">
        <f>'DATA DASH'!L8210</f>
        <v/>
      </c>
      <c r="M8210">
        <f>'DATA DASH'!M8210</f>
        <v/>
      </c>
    </row>
    <row r="8211">
      <c r="A8211">
        <f>'DATA DASH'!A8211</f>
        <v/>
      </c>
      <c r="B8211">
        <f>'DATA DASH'!B8211</f>
        <v/>
      </c>
      <c r="C8211">
        <f>'DATA DASH'!C8211</f>
        <v/>
      </c>
      <c r="D8211">
        <f>'DATA DASH'!D8211</f>
        <v/>
      </c>
      <c r="E8211">
        <f>'DATA DASH'!E8211</f>
        <v/>
      </c>
      <c r="F8211">
        <f>'DATA DASH'!F8211</f>
        <v/>
      </c>
      <c r="G8211">
        <f>'DATA DASH'!G8211</f>
        <v/>
      </c>
      <c r="H8211">
        <f>'DATA DASH'!H8211</f>
        <v/>
      </c>
      <c r="I8211">
        <f>'DATA DASH'!I8211</f>
        <v/>
      </c>
      <c r="J8211">
        <f>'DATA DASH'!J8211</f>
        <v/>
      </c>
      <c r="K8211">
        <f>'DATA DASH'!K8211</f>
        <v/>
      </c>
      <c r="L8211">
        <f>'DATA DASH'!L8211</f>
        <v/>
      </c>
      <c r="M8211">
        <f>'DATA DASH'!M8211</f>
        <v/>
      </c>
    </row>
    <row r="8212">
      <c r="A8212">
        <f>'DATA DASH'!A8212</f>
        <v/>
      </c>
      <c r="B8212">
        <f>'DATA DASH'!B8212</f>
        <v/>
      </c>
      <c r="C8212">
        <f>'DATA DASH'!C8212</f>
        <v/>
      </c>
      <c r="D8212">
        <f>'DATA DASH'!D8212</f>
        <v/>
      </c>
      <c r="E8212">
        <f>'DATA DASH'!E8212</f>
        <v/>
      </c>
      <c r="F8212">
        <f>'DATA DASH'!F8212</f>
        <v/>
      </c>
      <c r="G8212">
        <f>'DATA DASH'!G8212</f>
        <v/>
      </c>
      <c r="H8212">
        <f>'DATA DASH'!H8212</f>
        <v/>
      </c>
      <c r="I8212">
        <f>'DATA DASH'!I8212</f>
        <v/>
      </c>
      <c r="J8212">
        <f>'DATA DASH'!J8212</f>
        <v/>
      </c>
      <c r="K8212">
        <f>'DATA DASH'!K8212</f>
        <v/>
      </c>
      <c r="L8212">
        <f>'DATA DASH'!L8212</f>
        <v/>
      </c>
      <c r="M8212">
        <f>'DATA DASH'!M8212</f>
        <v/>
      </c>
    </row>
    <row r="8213">
      <c r="A8213">
        <f>'DATA DASH'!A8213</f>
        <v/>
      </c>
      <c r="B8213">
        <f>'DATA DASH'!B8213</f>
        <v/>
      </c>
      <c r="C8213">
        <f>'DATA DASH'!C8213</f>
        <v/>
      </c>
      <c r="D8213">
        <f>'DATA DASH'!D8213</f>
        <v/>
      </c>
      <c r="E8213">
        <f>'DATA DASH'!E8213</f>
        <v/>
      </c>
      <c r="F8213">
        <f>'DATA DASH'!F8213</f>
        <v/>
      </c>
      <c r="G8213">
        <f>'DATA DASH'!G8213</f>
        <v/>
      </c>
      <c r="H8213">
        <f>'DATA DASH'!H8213</f>
        <v/>
      </c>
      <c r="I8213">
        <f>'DATA DASH'!I8213</f>
        <v/>
      </c>
      <c r="J8213">
        <f>'DATA DASH'!J8213</f>
        <v/>
      </c>
      <c r="K8213">
        <f>'DATA DASH'!K8213</f>
        <v/>
      </c>
      <c r="L8213">
        <f>'DATA DASH'!L8213</f>
        <v/>
      </c>
      <c r="M8213">
        <f>'DATA DASH'!M8213</f>
        <v/>
      </c>
    </row>
    <row r="8214">
      <c r="A8214">
        <f>'DATA DASH'!A8214</f>
        <v/>
      </c>
      <c r="B8214">
        <f>'DATA DASH'!B8214</f>
        <v/>
      </c>
      <c r="C8214">
        <f>'DATA DASH'!C8214</f>
        <v/>
      </c>
      <c r="D8214">
        <f>'DATA DASH'!D8214</f>
        <v/>
      </c>
      <c r="E8214">
        <f>'DATA DASH'!E8214</f>
        <v/>
      </c>
      <c r="F8214">
        <f>'DATA DASH'!F8214</f>
        <v/>
      </c>
      <c r="G8214">
        <f>'DATA DASH'!G8214</f>
        <v/>
      </c>
      <c r="H8214">
        <f>'DATA DASH'!H8214</f>
        <v/>
      </c>
      <c r="I8214">
        <f>'DATA DASH'!I8214</f>
        <v/>
      </c>
      <c r="J8214">
        <f>'DATA DASH'!J8214</f>
        <v/>
      </c>
      <c r="K8214">
        <f>'DATA DASH'!K8214</f>
        <v/>
      </c>
      <c r="L8214">
        <f>'DATA DASH'!L8214</f>
        <v/>
      </c>
      <c r="M8214">
        <f>'DATA DASH'!M8214</f>
        <v/>
      </c>
    </row>
    <row r="8215">
      <c r="A8215">
        <f>'DATA DASH'!A8215</f>
        <v/>
      </c>
      <c r="B8215">
        <f>'DATA DASH'!B8215</f>
        <v/>
      </c>
      <c r="C8215">
        <f>'DATA DASH'!C8215</f>
        <v/>
      </c>
      <c r="D8215">
        <f>'DATA DASH'!D8215</f>
        <v/>
      </c>
      <c r="E8215">
        <f>'DATA DASH'!E8215</f>
        <v/>
      </c>
      <c r="F8215">
        <f>'DATA DASH'!F8215</f>
        <v/>
      </c>
      <c r="G8215">
        <f>'DATA DASH'!G8215</f>
        <v/>
      </c>
      <c r="H8215">
        <f>'DATA DASH'!H8215</f>
        <v/>
      </c>
      <c r="I8215">
        <f>'DATA DASH'!I8215</f>
        <v/>
      </c>
      <c r="J8215">
        <f>'DATA DASH'!J8215</f>
        <v/>
      </c>
      <c r="K8215">
        <f>'DATA DASH'!K8215</f>
        <v/>
      </c>
      <c r="L8215">
        <f>'DATA DASH'!L8215</f>
        <v/>
      </c>
      <c r="M8215">
        <f>'DATA DASH'!M8215</f>
        <v/>
      </c>
    </row>
    <row r="8216">
      <c r="A8216">
        <f>'DATA DASH'!A8216</f>
        <v/>
      </c>
      <c r="B8216">
        <f>'DATA DASH'!B8216</f>
        <v/>
      </c>
      <c r="C8216">
        <f>'DATA DASH'!C8216</f>
        <v/>
      </c>
      <c r="D8216">
        <f>'DATA DASH'!D8216</f>
        <v/>
      </c>
      <c r="E8216">
        <f>'DATA DASH'!E8216</f>
        <v/>
      </c>
      <c r="F8216">
        <f>'DATA DASH'!F8216</f>
        <v/>
      </c>
      <c r="G8216">
        <f>'DATA DASH'!G8216</f>
        <v/>
      </c>
      <c r="H8216">
        <f>'DATA DASH'!H8216</f>
        <v/>
      </c>
      <c r="I8216">
        <f>'DATA DASH'!I8216</f>
        <v/>
      </c>
      <c r="J8216">
        <f>'DATA DASH'!J8216</f>
        <v/>
      </c>
      <c r="K8216">
        <f>'DATA DASH'!K8216</f>
        <v/>
      </c>
      <c r="L8216">
        <f>'DATA DASH'!L8216</f>
        <v/>
      </c>
      <c r="M8216">
        <f>'DATA DASH'!M8216</f>
        <v/>
      </c>
    </row>
    <row r="8217">
      <c r="A8217">
        <f>'DATA DASH'!A8217</f>
        <v/>
      </c>
      <c r="B8217">
        <f>'DATA DASH'!B8217</f>
        <v/>
      </c>
      <c r="C8217">
        <f>'DATA DASH'!C8217</f>
        <v/>
      </c>
      <c r="D8217">
        <f>'DATA DASH'!D8217</f>
        <v/>
      </c>
      <c r="E8217">
        <f>'DATA DASH'!E8217</f>
        <v/>
      </c>
      <c r="F8217">
        <f>'DATA DASH'!F8217</f>
        <v/>
      </c>
      <c r="G8217">
        <f>'DATA DASH'!G8217</f>
        <v/>
      </c>
      <c r="H8217">
        <f>'DATA DASH'!H8217</f>
        <v/>
      </c>
      <c r="I8217">
        <f>'DATA DASH'!I8217</f>
        <v/>
      </c>
      <c r="J8217">
        <f>'DATA DASH'!J8217</f>
        <v/>
      </c>
      <c r="K8217">
        <f>'DATA DASH'!K8217</f>
        <v/>
      </c>
      <c r="L8217">
        <f>'DATA DASH'!L8217</f>
        <v/>
      </c>
      <c r="M8217">
        <f>'DATA DASH'!M8217</f>
        <v/>
      </c>
    </row>
    <row r="8218">
      <c r="A8218">
        <f>'DATA DASH'!A8218</f>
        <v/>
      </c>
      <c r="B8218">
        <f>'DATA DASH'!B8218</f>
        <v/>
      </c>
      <c r="C8218">
        <f>'DATA DASH'!C8218</f>
        <v/>
      </c>
      <c r="D8218">
        <f>'DATA DASH'!D8218</f>
        <v/>
      </c>
      <c r="E8218">
        <f>'DATA DASH'!E8218</f>
        <v/>
      </c>
      <c r="F8218">
        <f>'DATA DASH'!F8218</f>
        <v/>
      </c>
      <c r="G8218">
        <f>'DATA DASH'!G8218</f>
        <v/>
      </c>
      <c r="H8218">
        <f>'DATA DASH'!H8218</f>
        <v/>
      </c>
      <c r="I8218">
        <f>'DATA DASH'!I8218</f>
        <v/>
      </c>
      <c r="J8218">
        <f>'DATA DASH'!J8218</f>
        <v/>
      </c>
      <c r="K8218">
        <f>'DATA DASH'!K8218</f>
        <v/>
      </c>
      <c r="L8218">
        <f>'DATA DASH'!L8218</f>
        <v/>
      </c>
      <c r="M8218">
        <f>'DATA DASH'!M8218</f>
        <v/>
      </c>
    </row>
    <row r="8219">
      <c r="A8219">
        <f>'DATA DASH'!A8219</f>
        <v/>
      </c>
      <c r="B8219">
        <f>'DATA DASH'!B8219</f>
        <v/>
      </c>
      <c r="C8219">
        <f>'DATA DASH'!C8219</f>
        <v/>
      </c>
      <c r="D8219">
        <f>'DATA DASH'!D8219</f>
        <v/>
      </c>
      <c r="E8219">
        <f>'DATA DASH'!E8219</f>
        <v/>
      </c>
      <c r="F8219">
        <f>'DATA DASH'!F8219</f>
        <v/>
      </c>
      <c r="G8219">
        <f>'DATA DASH'!G8219</f>
        <v/>
      </c>
      <c r="H8219">
        <f>'DATA DASH'!H8219</f>
        <v/>
      </c>
      <c r="I8219">
        <f>'DATA DASH'!I8219</f>
        <v/>
      </c>
      <c r="J8219">
        <f>'DATA DASH'!J8219</f>
        <v/>
      </c>
      <c r="K8219">
        <f>'DATA DASH'!K8219</f>
        <v/>
      </c>
      <c r="L8219">
        <f>'DATA DASH'!L8219</f>
        <v/>
      </c>
      <c r="M8219">
        <f>'DATA DASH'!M8219</f>
        <v/>
      </c>
    </row>
    <row r="8220">
      <c r="A8220">
        <f>'DATA DASH'!A8220</f>
        <v/>
      </c>
      <c r="B8220">
        <f>'DATA DASH'!B8220</f>
        <v/>
      </c>
      <c r="C8220">
        <f>'DATA DASH'!C8220</f>
        <v/>
      </c>
      <c r="D8220">
        <f>'DATA DASH'!D8220</f>
        <v/>
      </c>
      <c r="E8220">
        <f>'DATA DASH'!E8220</f>
        <v/>
      </c>
      <c r="F8220">
        <f>'DATA DASH'!F8220</f>
        <v/>
      </c>
      <c r="G8220">
        <f>'DATA DASH'!G8220</f>
        <v/>
      </c>
      <c r="H8220">
        <f>'DATA DASH'!H8220</f>
        <v/>
      </c>
      <c r="I8220">
        <f>'DATA DASH'!I8220</f>
        <v/>
      </c>
      <c r="J8220">
        <f>'DATA DASH'!J8220</f>
        <v/>
      </c>
      <c r="K8220">
        <f>'DATA DASH'!K8220</f>
        <v/>
      </c>
      <c r="L8220">
        <f>'DATA DASH'!L8220</f>
        <v/>
      </c>
      <c r="M8220">
        <f>'DATA DASH'!M8220</f>
        <v/>
      </c>
    </row>
    <row r="8221">
      <c r="A8221">
        <f>'DATA DASH'!A8221</f>
        <v/>
      </c>
      <c r="B8221">
        <f>'DATA DASH'!B8221</f>
        <v/>
      </c>
      <c r="C8221">
        <f>'DATA DASH'!C8221</f>
        <v/>
      </c>
      <c r="D8221">
        <f>'DATA DASH'!D8221</f>
        <v/>
      </c>
      <c r="E8221">
        <f>'DATA DASH'!E8221</f>
        <v/>
      </c>
      <c r="F8221">
        <f>'DATA DASH'!F8221</f>
        <v/>
      </c>
      <c r="G8221">
        <f>'DATA DASH'!G8221</f>
        <v/>
      </c>
      <c r="H8221">
        <f>'DATA DASH'!H8221</f>
        <v/>
      </c>
      <c r="I8221">
        <f>'DATA DASH'!I8221</f>
        <v/>
      </c>
      <c r="J8221">
        <f>'DATA DASH'!J8221</f>
        <v/>
      </c>
      <c r="K8221">
        <f>'DATA DASH'!K8221</f>
        <v/>
      </c>
      <c r="L8221">
        <f>'DATA DASH'!L8221</f>
        <v/>
      </c>
      <c r="M8221">
        <f>'DATA DASH'!M8221</f>
        <v/>
      </c>
    </row>
    <row r="8222">
      <c r="A8222">
        <f>'DATA DASH'!A8222</f>
        <v/>
      </c>
      <c r="B8222">
        <f>'DATA DASH'!B8222</f>
        <v/>
      </c>
      <c r="C8222">
        <f>'DATA DASH'!C8222</f>
        <v/>
      </c>
      <c r="D8222">
        <f>'DATA DASH'!D8222</f>
        <v/>
      </c>
      <c r="E8222">
        <f>'DATA DASH'!E8222</f>
        <v/>
      </c>
      <c r="F8222">
        <f>'DATA DASH'!F8222</f>
        <v/>
      </c>
      <c r="G8222">
        <f>'DATA DASH'!G8222</f>
        <v/>
      </c>
      <c r="H8222">
        <f>'DATA DASH'!H8222</f>
        <v/>
      </c>
      <c r="I8222">
        <f>'DATA DASH'!I8222</f>
        <v/>
      </c>
      <c r="J8222">
        <f>'DATA DASH'!J8222</f>
        <v/>
      </c>
      <c r="K8222">
        <f>'DATA DASH'!K8222</f>
        <v/>
      </c>
      <c r="L8222">
        <f>'DATA DASH'!L8222</f>
        <v/>
      </c>
      <c r="M8222">
        <f>'DATA DASH'!M8222</f>
        <v/>
      </c>
    </row>
    <row r="8223">
      <c r="A8223">
        <f>'DATA DASH'!A8223</f>
        <v/>
      </c>
      <c r="B8223">
        <f>'DATA DASH'!B8223</f>
        <v/>
      </c>
      <c r="C8223">
        <f>'DATA DASH'!C8223</f>
        <v/>
      </c>
      <c r="D8223">
        <f>'DATA DASH'!D8223</f>
        <v/>
      </c>
      <c r="E8223">
        <f>'DATA DASH'!E8223</f>
        <v/>
      </c>
      <c r="F8223">
        <f>'DATA DASH'!F8223</f>
        <v/>
      </c>
      <c r="G8223">
        <f>'DATA DASH'!G8223</f>
        <v/>
      </c>
      <c r="H8223">
        <f>'DATA DASH'!H8223</f>
        <v/>
      </c>
      <c r="I8223">
        <f>'DATA DASH'!I8223</f>
        <v/>
      </c>
      <c r="J8223">
        <f>'DATA DASH'!J8223</f>
        <v/>
      </c>
      <c r="K8223">
        <f>'DATA DASH'!K8223</f>
        <v/>
      </c>
      <c r="L8223">
        <f>'DATA DASH'!L8223</f>
        <v/>
      </c>
      <c r="M8223">
        <f>'DATA DASH'!M8223</f>
        <v/>
      </c>
    </row>
    <row r="8224">
      <c r="A8224">
        <f>'DATA DASH'!A8224</f>
        <v/>
      </c>
      <c r="B8224">
        <f>'DATA DASH'!B8224</f>
        <v/>
      </c>
      <c r="C8224">
        <f>'DATA DASH'!C8224</f>
        <v/>
      </c>
      <c r="D8224">
        <f>'DATA DASH'!D8224</f>
        <v/>
      </c>
      <c r="E8224">
        <f>'DATA DASH'!E8224</f>
        <v/>
      </c>
      <c r="F8224">
        <f>'DATA DASH'!F8224</f>
        <v/>
      </c>
      <c r="G8224">
        <f>'DATA DASH'!G8224</f>
        <v/>
      </c>
      <c r="H8224">
        <f>'DATA DASH'!H8224</f>
        <v/>
      </c>
      <c r="I8224">
        <f>'DATA DASH'!I8224</f>
        <v/>
      </c>
      <c r="J8224">
        <f>'DATA DASH'!J8224</f>
        <v/>
      </c>
      <c r="K8224">
        <f>'DATA DASH'!K8224</f>
        <v/>
      </c>
      <c r="L8224">
        <f>'DATA DASH'!L8224</f>
        <v/>
      </c>
      <c r="M8224">
        <f>'DATA DASH'!M8224</f>
        <v/>
      </c>
    </row>
    <row r="8225">
      <c r="A8225">
        <f>'DATA DASH'!A8225</f>
        <v/>
      </c>
      <c r="B8225">
        <f>'DATA DASH'!B8225</f>
        <v/>
      </c>
      <c r="C8225">
        <f>'DATA DASH'!C8225</f>
        <v/>
      </c>
      <c r="D8225">
        <f>'DATA DASH'!D8225</f>
        <v/>
      </c>
      <c r="E8225">
        <f>'DATA DASH'!E8225</f>
        <v/>
      </c>
      <c r="F8225">
        <f>'DATA DASH'!F8225</f>
        <v/>
      </c>
      <c r="G8225">
        <f>'DATA DASH'!G8225</f>
        <v/>
      </c>
      <c r="H8225">
        <f>'DATA DASH'!H8225</f>
        <v/>
      </c>
      <c r="I8225">
        <f>'DATA DASH'!I8225</f>
        <v/>
      </c>
      <c r="J8225">
        <f>'DATA DASH'!J8225</f>
        <v/>
      </c>
      <c r="K8225">
        <f>'DATA DASH'!K8225</f>
        <v/>
      </c>
      <c r="L8225">
        <f>'DATA DASH'!L8225</f>
        <v/>
      </c>
      <c r="M8225">
        <f>'DATA DASH'!M8225</f>
        <v/>
      </c>
    </row>
    <row r="8226">
      <c r="A8226">
        <f>'DATA DASH'!A8226</f>
        <v/>
      </c>
      <c r="B8226">
        <f>'DATA DASH'!B8226</f>
        <v/>
      </c>
      <c r="C8226">
        <f>'DATA DASH'!C8226</f>
        <v/>
      </c>
      <c r="D8226">
        <f>'DATA DASH'!D8226</f>
        <v/>
      </c>
      <c r="E8226">
        <f>'DATA DASH'!E8226</f>
        <v/>
      </c>
      <c r="F8226">
        <f>'DATA DASH'!F8226</f>
        <v/>
      </c>
      <c r="G8226">
        <f>'DATA DASH'!G8226</f>
        <v/>
      </c>
      <c r="H8226">
        <f>'DATA DASH'!H8226</f>
        <v/>
      </c>
      <c r="I8226">
        <f>'DATA DASH'!I8226</f>
        <v/>
      </c>
      <c r="J8226">
        <f>'DATA DASH'!J8226</f>
        <v/>
      </c>
      <c r="K8226">
        <f>'DATA DASH'!K8226</f>
        <v/>
      </c>
      <c r="L8226">
        <f>'DATA DASH'!L8226</f>
        <v/>
      </c>
      <c r="M8226">
        <f>'DATA DASH'!M8226</f>
        <v/>
      </c>
    </row>
    <row r="8227">
      <c r="A8227">
        <f>'DATA DASH'!A8227</f>
        <v/>
      </c>
      <c r="B8227">
        <f>'DATA DASH'!B8227</f>
        <v/>
      </c>
      <c r="C8227">
        <f>'DATA DASH'!C8227</f>
        <v/>
      </c>
      <c r="D8227">
        <f>'DATA DASH'!D8227</f>
        <v/>
      </c>
      <c r="E8227">
        <f>'DATA DASH'!E8227</f>
        <v/>
      </c>
      <c r="F8227">
        <f>'DATA DASH'!F8227</f>
        <v/>
      </c>
      <c r="G8227">
        <f>'DATA DASH'!G8227</f>
        <v/>
      </c>
      <c r="H8227">
        <f>'DATA DASH'!H8227</f>
        <v/>
      </c>
      <c r="I8227">
        <f>'DATA DASH'!I8227</f>
        <v/>
      </c>
      <c r="J8227">
        <f>'DATA DASH'!J8227</f>
        <v/>
      </c>
      <c r="K8227">
        <f>'DATA DASH'!K8227</f>
        <v/>
      </c>
      <c r="L8227">
        <f>'DATA DASH'!L8227</f>
        <v/>
      </c>
      <c r="M8227">
        <f>'DATA DASH'!M8227</f>
        <v/>
      </c>
    </row>
    <row r="8228">
      <c r="A8228">
        <f>'DATA DASH'!A8228</f>
        <v/>
      </c>
      <c r="B8228">
        <f>'DATA DASH'!B8228</f>
        <v/>
      </c>
      <c r="C8228">
        <f>'DATA DASH'!C8228</f>
        <v/>
      </c>
      <c r="D8228">
        <f>'DATA DASH'!D8228</f>
        <v/>
      </c>
      <c r="E8228">
        <f>'DATA DASH'!E8228</f>
        <v/>
      </c>
      <c r="F8228">
        <f>'DATA DASH'!F8228</f>
        <v/>
      </c>
      <c r="G8228">
        <f>'DATA DASH'!G8228</f>
        <v/>
      </c>
      <c r="H8228">
        <f>'DATA DASH'!H8228</f>
        <v/>
      </c>
      <c r="I8228">
        <f>'DATA DASH'!I8228</f>
        <v/>
      </c>
      <c r="J8228">
        <f>'DATA DASH'!J8228</f>
        <v/>
      </c>
      <c r="K8228">
        <f>'DATA DASH'!K8228</f>
        <v/>
      </c>
      <c r="L8228">
        <f>'DATA DASH'!L8228</f>
        <v/>
      </c>
      <c r="M8228">
        <f>'DATA DASH'!M8228</f>
        <v/>
      </c>
    </row>
    <row r="8229">
      <c r="A8229">
        <f>'DATA DASH'!A8229</f>
        <v/>
      </c>
      <c r="B8229">
        <f>'DATA DASH'!B8229</f>
        <v/>
      </c>
      <c r="C8229">
        <f>'DATA DASH'!C8229</f>
        <v/>
      </c>
      <c r="D8229">
        <f>'DATA DASH'!D8229</f>
        <v/>
      </c>
      <c r="E8229">
        <f>'DATA DASH'!E8229</f>
        <v/>
      </c>
      <c r="F8229">
        <f>'DATA DASH'!F8229</f>
        <v/>
      </c>
      <c r="G8229">
        <f>'DATA DASH'!G8229</f>
        <v/>
      </c>
      <c r="H8229">
        <f>'DATA DASH'!H8229</f>
        <v/>
      </c>
      <c r="I8229">
        <f>'DATA DASH'!I8229</f>
        <v/>
      </c>
      <c r="J8229">
        <f>'DATA DASH'!J8229</f>
        <v/>
      </c>
      <c r="K8229">
        <f>'DATA DASH'!K8229</f>
        <v/>
      </c>
      <c r="L8229">
        <f>'DATA DASH'!L8229</f>
        <v/>
      </c>
      <c r="M8229">
        <f>'DATA DASH'!M8229</f>
        <v/>
      </c>
    </row>
    <row r="8230">
      <c r="A8230">
        <f>'DATA DASH'!A8230</f>
        <v/>
      </c>
      <c r="B8230">
        <f>'DATA DASH'!B8230</f>
        <v/>
      </c>
      <c r="C8230">
        <f>'DATA DASH'!C8230</f>
        <v/>
      </c>
      <c r="D8230">
        <f>'DATA DASH'!D8230</f>
        <v/>
      </c>
      <c r="E8230">
        <f>'DATA DASH'!E8230</f>
        <v/>
      </c>
      <c r="F8230">
        <f>'DATA DASH'!F8230</f>
        <v/>
      </c>
      <c r="G8230">
        <f>'DATA DASH'!G8230</f>
        <v/>
      </c>
      <c r="H8230">
        <f>'DATA DASH'!H8230</f>
        <v/>
      </c>
      <c r="I8230">
        <f>'DATA DASH'!I8230</f>
        <v/>
      </c>
      <c r="J8230">
        <f>'DATA DASH'!J8230</f>
        <v/>
      </c>
      <c r="K8230">
        <f>'DATA DASH'!K8230</f>
        <v/>
      </c>
      <c r="L8230">
        <f>'DATA DASH'!L8230</f>
        <v/>
      </c>
      <c r="M8230">
        <f>'DATA DASH'!M8230</f>
        <v/>
      </c>
    </row>
    <row r="8231">
      <c r="A8231">
        <f>'DATA DASH'!A8231</f>
        <v/>
      </c>
      <c r="B8231">
        <f>'DATA DASH'!B8231</f>
        <v/>
      </c>
      <c r="C8231">
        <f>'DATA DASH'!C8231</f>
        <v/>
      </c>
      <c r="D8231">
        <f>'DATA DASH'!D8231</f>
        <v/>
      </c>
      <c r="E8231">
        <f>'DATA DASH'!E8231</f>
        <v/>
      </c>
      <c r="F8231">
        <f>'DATA DASH'!F8231</f>
        <v/>
      </c>
      <c r="G8231">
        <f>'DATA DASH'!G8231</f>
        <v/>
      </c>
      <c r="H8231">
        <f>'DATA DASH'!H8231</f>
        <v/>
      </c>
      <c r="I8231">
        <f>'DATA DASH'!I8231</f>
        <v/>
      </c>
      <c r="J8231">
        <f>'DATA DASH'!J8231</f>
        <v/>
      </c>
      <c r="K8231">
        <f>'DATA DASH'!K8231</f>
        <v/>
      </c>
      <c r="L8231">
        <f>'DATA DASH'!L8231</f>
        <v/>
      </c>
      <c r="M8231">
        <f>'DATA DASH'!M8231</f>
        <v/>
      </c>
    </row>
    <row r="8232">
      <c r="A8232">
        <f>'DATA DASH'!A8232</f>
        <v/>
      </c>
      <c r="B8232">
        <f>'DATA DASH'!B8232</f>
        <v/>
      </c>
      <c r="C8232">
        <f>'DATA DASH'!C8232</f>
        <v/>
      </c>
      <c r="D8232">
        <f>'DATA DASH'!D8232</f>
        <v/>
      </c>
      <c r="E8232">
        <f>'DATA DASH'!E8232</f>
        <v/>
      </c>
      <c r="F8232">
        <f>'DATA DASH'!F8232</f>
        <v/>
      </c>
      <c r="G8232">
        <f>'DATA DASH'!G8232</f>
        <v/>
      </c>
      <c r="H8232">
        <f>'DATA DASH'!H8232</f>
        <v/>
      </c>
      <c r="I8232">
        <f>'DATA DASH'!I8232</f>
        <v/>
      </c>
      <c r="J8232">
        <f>'DATA DASH'!J8232</f>
        <v/>
      </c>
      <c r="K8232">
        <f>'DATA DASH'!K8232</f>
        <v/>
      </c>
      <c r="L8232">
        <f>'DATA DASH'!L8232</f>
        <v/>
      </c>
      <c r="M8232">
        <f>'DATA DASH'!M8232</f>
        <v/>
      </c>
    </row>
    <row r="8233">
      <c r="A8233">
        <f>'DATA DASH'!A8233</f>
        <v/>
      </c>
      <c r="B8233">
        <f>'DATA DASH'!B8233</f>
        <v/>
      </c>
      <c r="C8233">
        <f>'DATA DASH'!C8233</f>
        <v/>
      </c>
      <c r="D8233">
        <f>'DATA DASH'!D8233</f>
        <v/>
      </c>
      <c r="E8233">
        <f>'DATA DASH'!E8233</f>
        <v/>
      </c>
      <c r="F8233">
        <f>'DATA DASH'!F8233</f>
        <v/>
      </c>
      <c r="G8233">
        <f>'DATA DASH'!G8233</f>
        <v/>
      </c>
      <c r="H8233">
        <f>'DATA DASH'!H8233</f>
        <v/>
      </c>
      <c r="I8233">
        <f>'DATA DASH'!I8233</f>
        <v/>
      </c>
      <c r="J8233">
        <f>'DATA DASH'!J8233</f>
        <v/>
      </c>
      <c r="K8233">
        <f>'DATA DASH'!K8233</f>
        <v/>
      </c>
      <c r="L8233">
        <f>'DATA DASH'!L8233</f>
        <v/>
      </c>
      <c r="M8233">
        <f>'DATA DASH'!M8233</f>
        <v/>
      </c>
    </row>
    <row r="8234">
      <c r="A8234">
        <f>'DATA DASH'!A8234</f>
        <v/>
      </c>
      <c r="B8234">
        <f>'DATA DASH'!B8234</f>
        <v/>
      </c>
      <c r="C8234">
        <f>'DATA DASH'!C8234</f>
        <v/>
      </c>
      <c r="D8234">
        <f>'DATA DASH'!D8234</f>
        <v/>
      </c>
      <c r="E8234">
        <f>'DATA DASH'!E8234</f>
        <v/>
      </c>
      <c r="F8234">
        <f>'DATA DASH'!F8234</f>
        <v/>
      </c>
      <c r="G8234">
        <f>'DATA DASH'!G8234</f>
        <v/>
      </c>
      <c r="H8234">
        <f>'DATA DASH'!H8234</f>
        <v/>
      </c>
      <c r="I8234">
        <f>'DATA DASH'!I8234</f>
        <v/>
      </c>
      <c r="J8234">
        <f>'DATA DASH'!J8234</f>
        <v/>
      </c>
      <c r="K8234">
        <f>'DATA DASH'!K8234</f>
        <v/>
      </c>
      <c r="L8234">
        <f>'DATA DASH'!L8234</f>
        <v/>
      </c>
      <c r="M8234">
        <f>'DATA DASH'!M8234</f>
        <v/>
      </c>
    </row>
    <row r="8235">
      <c r="A8235">
        <f>'DATA DASH'!A8235</f>
        <v/>
      </c>
      <c r="B8235">
        <f>'DATA DASH'!B8235</f>
        <v/>
      </c>
      <c r="C8235">
        <f>'DATA DASH'!C8235</f>
        <v/>
      </c>
      <c r="D8235">
        <f>'DATA DASH'!D8235</f>
        <v/>
      </c>
      <c r="E8235">
        <f>'DATA DASH'!E8235</f>
        <v/>
      </c>
      <c r="F8235">
        <f>'DATA DASH'!F8235</f>
        <v/>
      </c>
      <c r="G8235">
        <f>'DATA DASH'!G8235</f>
        <v/>
      </c>
      <c r="H8235">
        <f>'DATA DASH'!H8235</f>
        <v/>
      </c>
      <c r="I8235">
        <f>'DATA DASH'!I8235</f>
        <v/>
      </c>
      <c r="J8235">
        <f>'DATA DASH'!J8235</f>
        <v/>
      </c>
      <c r="K8235">
        <f>'DATA DASH'!K8235</f>
        <v/>
      </c>
      <c r="L8235">
        <f>'DATA DASH'!L8235</f>
        <v/>
      </c>
      <c r="M8235">
        <f>'DATA DASH'!M8235</f>
        <v/>
      </c>
    </row>
    <row r="8236">
      <c r="A8236">
        <f>'DATA DASH'!A8236</f>
        <v/>
      </c>
      <c r="B8236">
        <f>'DATA DASH'!B8236</f>
        <v/>
      </c>
      <c r="C8236">
        <f>'DATA DASH'!C8236</f>
        <v/>
      </c>
      <c r="D8236">
        <f>'DATA DASH'!D8236</f>
        <v/>
      </c>
      <c r="E8236">
        <f>'DATA DASH'!E8236</f>
        <v/>
      </c>
      <c r="F8236">
        <f>'DATA DASH'!F8236</f>
        <v/>
      </c>
      <c r="G8236">
        <f>'DATA DASH'!G8236</f>
        <v/>
      </c>
      <c r="H8236">
        <f>'DATA DASH'!H8236</f>
        <v/>
      </c>
      <c r="I8236">
        <f>'DATA DASH'!I8236</f>
        <v/>
      </c>
      <c r="J8236">
        <f>'DATA DASH'!J8236</f>
        <v/>
      </c>
      <c r="K8236">
        <f>'DATA DASH'!K8236</f>
        <v/>
      </c>
      <c r="L8236">
        <f>'DATA DASH'!L8236</f>
        <v/>
      </c>
      <c r="M8236">
        <f>'DATA DASH'!M8236</f>
        <v/>
      </c>
    </row>
    <row r="8237">
      <c r="A8237">
        <f>'DATA DASH'!A8237</f>
        <v/>
      </c>
      <c r="B8237">
        <f>'DATA DASH'!B8237</f>
        <v/>
      </c>
      <c r="C8237">
        <f>'DATA DASH'!C8237</f>
        <v/>
      </c>
      <c r="D8237">
        <f>'DATA DASH'!D8237</f>
        <v/>
      </c>
      <c r="E8237">
        <f>'DATA DASH'!E8237</f>
        <v/>
      </c>
      <c r="F8237">
        <f>'DATA DASH'!F8237</f>
        <v/>
      </c>
      <c r="G8237">
        <f>'DATA DASH'!G8237</f>
        <v/>
      </c>
      <c r="H8237">
        <f>'DATA DASH'!H8237</f>
        <v/>
      </c>
      <c r="I8237">
        <f>'DATA DASH'!I8237</f>
        <v/>
      </c>
      <c r="J8237">
        <f>'DATA DASH'!J8237</f>
        <v/>
      </c>
      <c r="K8237">
        <f>'DATA DASH'!K8237</f>
        <v/>
      </c>
      <c r="L8237">
        <f>'DATA DASH'!L8237</f>
        <v/>
      </c>
      <c r="M8237">
        <f>'DATA DASH'!M8237</f>
        <v/>
      </c>
    </row>
    <row r="8238">
      <c r="A8238">
        <f>'DATA DASH'!A8238</f>
        <v/>
      </c>
      <c r="B8238">
        <f>'DATA DASH'!B8238</f>
        <v/>
      </c>
      <c r="C8238">
        <f>'DATA DASH'!C8238</f>
        <v/>
      </c>
      <c r="D8238">
        <f>'DATA DASH'!D8238</f>
        <v/>
      </c>
      <c r="E8238">
        <f>'DATA DASH'!E8238</f>
        <v/>
      </c>
      <c r="F8238">
        <f>'DATA DASH'!F8238</f>
        <v/>
      </c>
      <c r="G8238">
        <f>'DATA DASH'!G8238</f>
        <v/>
      </c>
      <c r="H8238">
        <f>'DATA DASH'!H8238</f>
        <v/>
      </c>
      <c r="I8238">
        <f>'DATA DASH'!I8238</f>
        <v/>
      </c>
      <c r="J8238">
        <f>'DATA DASH'!J8238</f>
        <v/>
      </c>
      <c r="K8238">
        <f>'DATA DASH'!K8238</f>
        <v/>
      </c>
      <c r="L8238">
        <f>'DATA DASH'!L8238</f>
        <v/>
      </c>
      <c r="M8238">
        <f>'DATA DASH'!M8238</f>
        <v/>
      </c>
    </row>
    <row r="8239">
      <c r="A8239">
        <f>'DATA DASH'!A8239</f>
        <v/>
      </c>
      <c r="B8239">
        <f>'DATA DASH'!B8239</f>
        <v/>
      </c>
      <c r="C8239">
        <f>'DATA DASH'!C8239</f>
        <v/>
      </c>
      <c r="D8239">
        <f>'DATA DASH'!D8239</f>
        <v/>
      </c>
      <c r="E8239">
        <f>'DATA DASH'!E8239</f>
        <v/>
      </c>
      <c r="F8239">
        <f>'DATA DASH'!F8239</f>
        <v/>
      </c>
      <c r="G8239">
        <f>'DATA DASH'!G8239</f>
        <v/>
      </c>
      <c r="H8239">
        <f>'DATA DASH'!H8239</f>
        <v/>
      </c>
      <c r="I8239">
        <f>'DATA DASH'!I8239</f>
        <v/>
      </c>
      <c r="J8239">
        <f>'DATA DASH'!J8239</f>
        <v/>
      </c>
      <c r="K8239">
        <f>'DATA DASH'!K8239</f>
        <v/>
      </c>
      <c r="L8239">
        <f>'DATA DASH'!L8239</f>
        <v/>
      </c>
      <c r="M8239">
        <f>'DATA DASH'!M8239</f>
        <v/>
      </c>
    </row>
    <row r="8240">
      <c r="A8240">
        <f>'DATA DASH'!A8240</f>
        <v/>
      </c>
      <c r="B8240">
        <f>'DATA DASH'!B8240</f>
        <v/>
      </c>
      <c r="C8240">
        <f>'DATA DASH'!C8240</f>
        <v/>
      </c>
      <c r="D8240">
        <f>'DATA DASH'!D8240</f>
        <v/>
      </c>
      <c r="E8240">
        <f>'DATA DASH'!E8240</f>
        <v/>
      </c>
      <c r="F8240">
        <f>'DATA DASH'!F8240</f>
        <v/>
      </c>
      <c r="G8240">
        <f>'DATA DASH'!G8240</f>
        <v/>
      </c>
      <c r="H8240">
        <f>'DATA DASH'!H8240</f>
        <v/>
      </c>
      <c r="I8240">
        <f>'DATA DASH'!I8240</f>
        <v/>
      </c>
      <c r="J8240">
        <f>'DATA DASH'!J8240</f>
        <v/>
      </c>
      <c r="K8240">
        <f>'DATA DASH'!K8240</f>
        <v/>
      </c>
      <c r="L8240">
        <f>'DATA DASH'!L8240</f>
        <v/>
      </c>
      <c r="M8240">
        <f>'DATA DASH'!M8240</f>
        <v/>
      </c>
    </row>
    <row r="8241">
      <c r="A8241">
        <f>'DATA DASH'!A8241</f>
        <v/>
      </c>
      <c r="B8241">
        <f>'DATA DASH'!B8241</f>
        <v/>
      </c>
      <c r="C8241">
        <f>'DATA DASH'!C8241</f>
        <v/>
      </c>
      <c r="D8241">
        <f>'DATA DASH'!D8241</f>
        <v/>
      </c>
      <c r="E8241">
        <f>'DATA DASH'!E8241</f>
        <v/>
      </c>
      <c r="F8241">
        <f>'DATA DASH'!F8241</f>
        <v/>
      </c>
      <c r="G8241">
        <f>'DATA DASH'!G8241</f>
        <v/>
      </c>
      <c r="H8241">
        <f>'DATA DASH'!H8241</f>
        <v/>
      </c>
      <c r="I8241">
        <f>'DATA DASH'!I8241</f>
        <v/>
      </c>
      <c r="J8241">
        <f>'DATA DASH'!J8241</f>
        <v/>
      </c>
      <c r="K8241">
        <f>'DATA DASH'!K8241</f>
        <v/>
      </c>
      <c r="L8241">
        <f>'DATA DASH'!L8241</f>
        <v/>
      </c>
      <c r="M8241">
        <f>'DATA DASH'!M8241</f>
        <v/>
      </c>
    </row>
    <row r="8242">
      <c r="A8242">
        <f>'DATA DASH'!A8242</f>
        <v/>
      </c>
      <c r="B8242">
        <f>'DATA DASH'!B8242</f>
        <v/>
      </c>
      <c r="C8242">
        <f>'DATA DASH'!C8242</f>
        <v/>
      </c>
      <c r="D8242">
        <f>'DATA DASH'!D8242</f>
        <v/>
      </c>
      <c r="E8242">
        <f>'DATA DASH'!E8242</f>
        <v/>
      </c>
      <c r="F8242">
        <f>'DATA DASH'!F8242</f>
        <v/>
      </c>
      <c r="G8242">
        <f>'DATA DASH'!G8242</f>
        <v/>
      </c>
      <c r="H8242">
        <f>'DATA DASH'!H8242</f>
        <v/>
      </c>
      <c r="I8242">
        <f>'DATA DASH'!I8242</f>
        <v/>
      </c>
      <c r="J8242">
        <f>'DATA DASH'!J8242</f>
        <v/>
      </c>
      <c r="K8242">
        <f>'DATA DASH'!K8242</f>
        <v/>
      </c>
      <c r="L8242">
        <f>'DATA DASH'!L8242</f>
        <v/>
      </c>
      <c r="M8242">
        <f>'DATA DASH'!M8242</f>
        <v/>
      </c>
    </row>
    <row r="8243">
      <c r="A8243">
        <f>'DATA DASH'!A8243</f>
        <v/>
      </c>
      <c r="B8243">
        <f>'DATA DASH'!B8243</f>
        <v/>
      </c>
      <c r="C8243">
        <f>'DATA DASH'!C8243</f>
        <v/>
      </c>
      <c r="D8243">
        <f>'DATA DASH'!D8243</f>
        <v/>
      </c>
      <c r="E8243">
        <f>'DATA DASH'!E8243</f>
        <v/>
      </c>
      <c r="F8243">
        <f>'DATA DASH'!F8243</f>
        <v/>
      </c>
      <c r="G8243">
        <f>'DATA DASH'!G8243</f>
        <v/>
      </c>
      <c r="H8243">
        <f>'DATA DASH'!H8243</f>
        <v/>
      </c>
      <c r="I8243">
        <f>'DATA DASH'!I8243</f>
        <v/>
      </c>
      <c r="J8243">
        <f>'DATA DASH'!J8243</f>
        <v/>
      </c>
      <c r="K8243">
        <f>'DATA DASH'!K8243</f>
        <v/>
      </c>
      <c r="L8243">
        <f>'DATA DASH'!L8243</f>
        <v/>
      </c>
      <c r="M8243">
        <f>'DATA DASH'!M8243</f>
        <v/>
      </c>
    </row>
    <row r="8244">
      <c r="A8244">
        <f>'DATA DASH'!A8244</f>
        <v/>
      </c>
      <c r="B8244">
        <f>'DATA DASH'!B8244</f>
        <v/>
      </c>
      <c r="C8244">
        <f>'DATA DASH'!C8244</f>
        <v/>
      </c>
      <c r="D8244">
        <f>'DATA DASH'!D8244</f>
        <v/>
      </c>
      <c r="E8244">
        <f>'DATA DASH'!E8244</f>
        <v/>
      </c>
      <c r="F8244">
        <f>'DATA DASH'!F8244</f>
        <v/>
      </c>
      <c r="G8244">
        <f>'DATA DASH'!G8244</f>
        <v/>
      </c>
      <c r="H8244">
        <f>'DATA DASH'!H8244</f>
        <v/>
      </c>
      <c r="I8244">
        <f>'DATA DASH'!I8244</f>
        <v/>
      </c>
      <c r="J8244">
        <f>'DATA DASH'!J8244</f>
        <v/>
      </c>
      <c r="K8244">
        <f>'DATA DASH'!K8244</f>
        <v/>
      </c>
      <c r="L8244">
        <f>'DATA DASH'!L8244</f>
        <v/>
      </c>
      <c r="M8244">
        <f>'DATA DASH'!M8244</f>
        <v/>
      </c>
    </row>
    <row r="8245">
      <c r="A8245">
        <f>'DATA DASH'!A8245</f>
        <v/>
      </c>
      <c r="B8245">
        <f>'DATA DASH'!B8245</f>
        <v/>
      </c>
      <c r="C8245">
        <f>'DATA DASH'!C8245</f>
        <v/>
      </c>
      <c r="D8245">
        <f>'DATA DASH'!D8245</f>
        <v/>
      </c>
      <c r="E8245">
        <f>'DATA DASH'!E8245</f>
        <v/>
      </c>
      <c r="F8245">
        <f>'DATA DASH'!F8245</f>
        <v/>
      </c>
      <c r="G8245">
        <f>'DATA DASH'!G8245</f>
        <v/>
      </c>
      <c r="H8245">
        <f>'DATA DASH'!H8245</f>
        <v/>
      </c>
      <c r="I8245">
        <f>'DATA DASH'!I8245</f>
        <v/>
      </c>
      <c r="J8245">
        <f>'DATA DASH'!J8245</f>
        <v/>
      </c>
      <c r="K8245">
        <f>'DATA DASH'!K8245</f>
        <v/>
      </c>
      <c r="L8245">
        <f>'DATA DASH'!L8245</f>
        <v/>
      </c>
      <c r="M8245">
        <f>'DATA DASH'!M8245</f>
        <v/>
      </c>
    </row>
    <row r="8246">
      <c r="A8246">
        <f>'DATA DASH'!A8246</f>
        <v/>
      </c>
      <c r="B8246">
        <f>'DATA DASH'!B8246</f>
        <v/>
      </c>
      <c r="C8246">
        <f>'DATA DASH'!C8246</f>
        <v/>
      </c>
      <c r="D8246">
        <f>'DATA DASH'!D8246</f>
        <v/>
      </c>
      <c r="E8246">
        <f>'DATA DASH'!E8246</f>
        <v/>
      </c>
      <c r="F8246">
        <f>'DATA DASH'!F8246</f>
        <v/>
      </c>
      <c r="G8246">
        <f>'DATA DASH'!G8246</f>
        <v/>
      </c>
      <c r="H8246">
        <f>'DATA DASH'!H8246</f>
        <v/>
      </c>
      <c r="I8246">
        <f>'DATA DASH'!I8246</f>
        <v/>
      </c>
      <c r="J8246">
        <f>'DATA DASH'!J8246</f>
        <v/>
      </c>
      <c r="K8246">
        <f>'DATA DASH'!K8246</f>
        <v/>
      </c>
      <c r="L8246">
        <f>'DATA DASH'!L8246</f>
        <v/>
      </c>
      <c r="M8246">
        <f>'DATA DASH'!M8246</f>
        <v/>
      </c>
    </row>
    <row r="8247">
      <c r="A8247">
        <f>'DATA DASH'!A8247</f>
        <v/>
      </c>
      <c r="B8247">
        <f>'DATA DASH'!B8247</f>
        <v/>
      </c>
      <c r="C8247">
        <f>'DATA DASH'!C8247</f>
        <v/>
      </c>
      <c r="D8247">
        <f>'DATA DASH'!D8247</f>
        <v/>
      </c>
      <c r="E8247">
        <f>'DATA DASH'!E8247</f>
        <v/>
      </c>
      <c r="F8247">
        <f>'DATA DASH'!F8247</f>
        <v/>
      </c>
      <c r="G8247">
        <f>'DATA DASH'!G8247</f>
        <v/>
      </c>
      <c r="H8247">
        <f>'DATA DASH'!H8247</f>
        <v/>
      </c>
      <c r="I8247">
        <f>'DATA DASH'!I8247</f>
        <v/>
      </c>
      <c r="J8247">
        <f>'DATA DASH'!J8247</f>
        <v/>
      </c>
      <c r="K8247">
        <f>'DATA DASH'!K8247</f>
        <v/>
      </c>
      <c r="L8247">
        <f>'DATA DASH'!L8247</f>
        <v/>
      </c>
      <c r="M8247">
        <f>'DATA DASH'!M8247</f>
        <v/>
      </c>
    </row>
    <row r="8248">
      <c r="A8248">
        <f>'DATA DASH'!A8248</f>
        <v/>
      </c>
      <c r="B8248">
        <f>'DATA DASH'!B8248</f>
        <v/>
      </c>
      <c r="C8248">
        <f>'DATA DASH'!C8248</f>
        <v/>
      </c>
      <c r="D8248">
        <f>'DATA DASH'!D8248</f>
        <v/>
      </c>
      <c r="E8248">
        <f>'DATA DASH'!E8248</f>
        <v/>
      </c>
      <c r="F8248">
        <f>'DATA DASH'!F8248</f>
        <v/>
      </c>
      <c r="G8248">
        <f>'DATA DASH'!G8248</f>
        <v/>
      </c>
      <c r="H8248">
        <f>'DATA DASH'!H8248</f>
        <v/>
      </c>
      <c r="I8248">
        <f>'DATA DASH'!I8248</f>
        <v/>
      </c>
      <c r="J8248">
        <f>'DATA DASH'!J8248</f>
        <v/>
      </c>
      <c r="K8248">
        <f>'DATA DASH'!K8248</f>
        <v/>
      </c>
      <c r="L8248">
        <f>'DATA DASH'!L8248</f>
        <v/>
      </c>
      <c r="M8248">
        <f>'DATA DASH'!M8248</f>
        <v/>
      </c>
    </row>
    <row r="8249">
      <c r="A8249">
        <f>'DATA DASH'!A8249</f>
        <v/>
      </c>
      <c r="B8249">
        <f>'DATA DASH'!B8249</f>
        <v/>
      </c>
      <c r="C8249">
        <f>'DATA DASH'!C8249</f>
        <v/>
      </c>
      <c r="D8249">
        <f>'DATA DASH'!D8249</f>
        <v/>
      </c>
      <c r="E8249">
        <f>'DATA DASH'!E8249</f>
        <v/>
      </c>
      <c r="F8249">
        <f>'DATA DASH'!F8249</f>
        <v/>
      </c>
      <c r="G8249">
        <f>'DATA DASH'!G8249</f>
        <v/>
      </c>
      <c r="H8249">
        <f>'DATA DASH'!H8249</f>
        <v/>
      </c>
      <c r="I8249">
        <f>'DATA DASH'!I8249</f>
        <v/>
      </c>
      <c r="J8249">
        <f>'DATA DASH'!J8249</f>
        <v/>
      </c>
      <c r="K8249">
        <f>'DATA DASH'!K8249</f>
        <v/>
      </c>
      <c r="L8249">
        <f>'DATA DASH'!L8249</f>
        <v/>
      </c>
      <c r="M8249">
        <f>'DATA DASH'!M8249</f>
        <v/>
      </c>
    </row>
    <row r="8250">
      <c r="A8250">
        <f>'DATA DASH'!A8250</f>
        <v/>
      </c>
      <c r="B8250">
        <f>'DATA DASH'!B8250</f>
        <v/>
      </c>
      <c r="C8250">
        <f>'DATA DASH'!C8250</f>
        <v/>
      </c>
      <c r="D8250">
        <f>'DATA DASH'!D8250</f>
        <v/>
      </c>
      <c r="E8250">
        <f>'DATA DASH'!E8250</f>
        <v/>
      </c>
      <c r="F8250">
        <f>'DATA DASH'!F8250</f>
        <v/>
      </c>
      <c r="G8250">
        <f>'DATA DASH'!G8250</f>
        <v/>
      </c>
      <c r="H8250">
        <f>'DATA DASH'!H8250</f>
        <v/>
      </c>
      <c r="I8250">
        <f>'DATA DASH'!I8250</f>
        <v/>
      </c>
      <c r="J8250">
        <f>'DATA DASH'!J8250</f>
        <v/>
      </c>
      <c r="K8250">
        <f>'DATA DASH'!K8250</f>
        <v/>
      </c>
      <c r="L8250">
        <f>'DATA DASH'!L8250</f>
        <v/>
      </c>
      <c r="M8250">
        <f>'DATA DASH'!M8250</f>
        <v/>
      </c>
    </row>
    <row r="8251">
      <c r="A8251">
        <f>'DATA DASH'!A8251</f>
        <v/>
      </c>
      <c r="B8251">
        <f>'DATA DASH'!B8251</f>
        <v/>
      </c>
      <c r="C8251">
        <f>'DATA DASH'!C8251</f>
        <v/>
      </c>
      <c r="D8251">
        <f>'DATA DASH'!D8251</f>
        <v/>
      </c>
      <c r="E8251">
        <f>'DATA DASH'!E8251</f>
        <v/>
      </c>
      <c r="F8251">
        <f>'DATA DASH'!F8251</f>
        <v/>
      </c>
      <c r="G8251">
        <f>'DATA DASH'!G8251</f>
        <v/>
      </c>
      <c r="H8251">
        <f>'DATA DASH'!H8251</f>
        <v/>
      </c>
      <c r="I8251">
        <f>'DATA DASH'!I8251</f>
        <v/>
      </c>
      <c r="J8251">
        <f>'DATA DASH'!J8251</f>
        <v/>
      </c>
      <c r="K8251">
        <f>'DATA DASH'!K8251</f>
        <v/>
      </c>
      <c r="L8251">
        <f>'DATA DASH'!L8251</f>
        <v/>
      </c>
      <c r="M8251">
        <f>'DATA DASH'!M8251</f>
        <v/>
      </c>
    </row>
    <row r="8252">
      <c r="A8252">
        <f>'DATA DASH'!A8252</f>
        <v/>
      </c>
      <c r="B8252">
        <f>'DATA DASH'!B8252</f>
        <v/>
      </c>
      <c r="C8252">
        <f>'DATA DASH'!C8252</f>
        <v/>
      </c>
      <c r="D8252">
        <f>'DATA DASH'!D8252</f>
        <v/>
      </c>
      <c r="E8252">
        <f>'DATA DASH'!E8252</f>
        <v/>
      </c>
      <c r="F8252">
        <f>'DATA DASH'!F8252</f>
        <v/>
      </c>
      <c r="G8252">
        <f>'DATA DASH'!G8252</f>
        <v/>
      </c>
      <c r="H8252">
        <f>'DATA DASH'!H8252</f>
        <v/>
      </c>
      <c r="I8252">
        <f>'DATA DASH'!I8252</f>
        <v/>
      </c>
      <c r="J8252">
        <f>'DATA DASH'!J8252</f>
        <v/>
      </c>
      <c r="K8252">
        <f>'DATA DASH'!K8252</f>
        <v/>
      </c>
      <c r="L8252">
        <f>'DATA DASH'!L8252</f>
        <v/>
      </c>
      <c r="M8252">
        <f>'DATA DASH'!M8252</f>
        <v/>
      </c>
    </row>
    <row r="8253">
      <c r="A8253">
        <f>'DATA DASH'!A8253</f>
        <v/>
      </c>
      <c r="B8253">
        <f>'DATA DASH'!B8253</f>
        <v/>
      </c>
      <c r="C8253">
        <f>'DATA DASH'!C8253</f>
        <v/>
      </c>
      <c r="D8253">
        <f>'DATA DASH'!D8253</f>
        <v/>
      </c>
      <c r="E8253">
        <f>'DATA DASH'!E8253</f>
        <v/>
      </c>
      <c r="F8253">
        <f>'DATA DASH'!F8253</f>
        <v/>
      </c>
      <c r="G8253">
        <f>'DATA DASH'!G8253</f>
        <v/>
      </c>
      <c r="H8253">
        <f>'DATA DASH'!H8253</f>
        <v/>
      </c>
      <c r="I8253">
        <f>'DATA DASH'!I8253</f>
        <v/>
      </c>
      <c r="J8253">
        <f>'DATA DASH'!J8253</f>
        <v/>
      </c>
      <c r="K8253">
        <f>'DATA DASH'!K8253</f>
        <v/>
      </c>
      <c r="L8253">
        <f>'DATA DASH'!L8253</f>
        <v/>
      </c>
      <c r="M8253">
        <f>'DATA DASH'!M8253</f>
        <v/>
      </c>
    </row>
    <row r="8254">
      <c r="A8254">
        <f>'DATA DASH'!A8254</f>
        <v/>
      </c>
      <c r="B8254">
        <f>'DATA DASH'!B8254</f>
        <v/>
      </c>
      <c r="C8254">
        <f>'DATA DASH'!C8254</f>
        <v/>
      </c>
      <c r="D8254">
        <f>'DATA DASH'!D8254</f>
        <v/>
      </c>
      <c r="E8254">
        <f>'DATA DASH'!E8254</f>
        <v/>
      </c>
      <c r="F8254">
        <f>'DATA DASH'!F8254</f>
        <v/>
      </c>
      <c r="G8254">
        <f>'DATA DASH'!G8254</f>
        <v/>
      </c>
      <c r="H8254">
        <f>'DATA DASH'!H8254</f>
        <v/>
      </c>
      <c r="I8254">
        <f>'DATA DASH'!I8254</f>
        <v/>
      </c>
      <c r="J8254">
        <f>'DATA DASH'!J8254</f>
        <v/>
      </c>
      <c r="K8254">
        <f>'DATA DASH'!K8254</f>
        <v/>
      </c>
      <c r="L8254">
        <f>'DATA DASH'!L8254</f>
        <v/>
      </c>
      <c r="M8254">
        <f>'DATA DASH'!M8254</f>
        <v/>
      </c>
    </row>
    <row r="8255">
      <c r="A8255">
        <f>'DATA DASH'!A8255</f>
        <v/>
      </c>
      <c r="B8255">
        <f>'DATA DASH'!B8255</f>
        <v/>
      </c>
      <c r="C8255">
        <f>'DATA DASH'!C8255</f>
        <v/>
      </c>
      <c r="D8255">
        <f>'DATA DASH'!D8255</f>
        <v/>
      </c>
      <c r="E8255">
        <f>'DATA DASH'!E8255</f>
        <v/>
      </c>
      <c r="F8255">
        <f>'DATA DASH'!F8255</f>
        <v/>
      </c>
      <c r="G8255">
        <f>'DATA DASH'!G8255</f>
        <v/>
      </c>
      <c r="H8255">
        <f>'DATA DASH'!H8255</f>
        <v/>
      </c>
      <c r="I8255">
        <f>'DATA DASH'!I8255</f>
        <v/>
      </c>
      <c r="J8255">
        <f>'DATA DASH'!J8255</f>
        <v/>
      </c>
      <c r="K8255">
        <f>'DATA DASH'!K8255</f>
        <v/>
      </c>
      <c r="L8255">
        <f>'DATA DASH'!L8255</f>
        <v/>
      </c>
      <c r="M8255">
        <f>'DATA DASH'!M8255</f>
        <v/>
      </c>
    </row>
    <row r="8256">
      <c r="A8256">
        <f>'DATA DASH'!A8256</f>
        <v/>
      </c>
      <c r="B8256">
        <f>'DATA DASH'!B8256</f>
        <v/>
      </c>
      <c r="C8256">
        <f>'DATA DASH'!C8256</f>
        <v/>
      </c>
      <c r="D8256">
        <f>'DATA DASH'!D8256</f>
        <v/>
      </c>
      <c r="E8256">
        <f>'DATA DASH'!E8256</f>
        <v/>
      </c>
      <c r="F8256">
        <f>'DATA DASH'!F8256</f>
        <v/>
      </c>
      <c r="G8256">
        <f>'DATA DASH'!G8256</f>
        <v/>
      </c>
      <c r="H8256">
        <f>'DATA DASH'!H8256</f>
        <v/>
      </c>
      <c r="I8256">
        <f>'DATA DASH'!I8256</f>
        <v/>
      </c>
      <c r="J8256">
        <f>'DATA DASH'!J8256</f>
        <v/>
      </c>
      <c r="K8256">
        <f>'DATA DASH'!K8256</f>
        <v/>
      </c>
      <c r="L8256">
        <f>'DATA DASH'!L8256</f>
        <v/>
      </c>
      <c r="M8256">
        <f>'DATA DASH'!M8256</f>
        <v/>
      </c>
    </row>
    <row r="8257">
      <c r="A8257">
        <f>'DATA DASH'!A8257</f>
        <v/>
      </c>
      <c r="B8257">
        <f>'DATA DASH'!B8257</f>
        <v/>
      </c>
      <c r="C8257">
        <f>'DATA DASH'!C8257</f>
        <v/>
      </c>
      <c r="D8257">
        <f>'DATA DASH'!D8257</f>
        <v/>
      </c>
      <c r="E8257">
        <f>'DATA DASH'!E8257</f>
        <v/>
      </c>
      <c r="F8257">
        <f>'DATA DASH'!F8257</f>
        <v/>
      </c>
      <c r="G8257">
        <f>'DATA DASH'!G8257</f>
        <v/>
      </c>
      <c r="H8257">
        <f>'DATA DASH'!H8257</f>
        <v/>
      </c>
      <c r="I8257">
        <f>'DATA DASH'!I8257</f>
        <v/>
      </c>
      <c r="J8257">
        <f>'DATA DASH'!J8257</f>
        <v/>
      </c>
      <c r="K8257">
        <f>'DATA DASH'!K8257</f>
        <v/>
      </c>
      <c r="L8257">
        <f>'DATA DASH'!L8257</f>
        <v/>
      </c>
      <c r="M8257">
        <f>'DATA DASH'!M8257</f>
        <v/>
      </c>
    </row>
    <row r="8258">
      <c r="A8258">
        <f>'DATA DASH'!A8258</f>
        <v/>
      </c>
      <c r="B8258">
        <f>'DATA DASH'!B8258</f>
        <v/>
      </c>
      <c r="C8258">
        <f>'DATA DASH'!C8258</f>
        <v/>
      </c>
      <c r="D8258">
        <f>'DATA DASH'!D8258</f>
        <v/>
      </c>
      <c r="E8258">
        <f>'DATA DASH'!E8258</f>
        <v/>
      </c>
      <c r="F8258">
        <f>'DATA DASH'!F8258</f>
        <v/>
      </c>
      <c r="G8258">
        <f>'DATA DASH'!G8258</f>
        <v/>
      </c>
      <c r="H8258">
        <f>'DATA DASH'!H8258</f>
        <v/>
      </c>
      <c r="I8258">
        <f>'DATA DASH'!I8258</f>
        <v/>
      </c>
      <c r="J8258">
        <f>'DATA DASH'!J8258</f>
        <v/>
      </c>
      <c r="K8258">
        <f>'DATA DASH'!K8258</f>
        <v/>
      </c>
      <c r="L8258">
        <f>'DATA DASH'!L8258</f>
        <v/>
      </c>
      <c r="M8258">
        <f>'DATA DASH'!M8258</f>
        <v/>
      </c>
    </row>
    <row r="8259">
      <c r="A8259">
        <f>'DATA DASH'!A8259</f>
        <v/>
      </c>
      <c r="B8259">
        <f>'DATA DASH'!B8259</f>
        <v/>
      </c>
      <c r="C8259">
        <f>'DATA DASH'!C8259</f>
        <v/>
      </c>
      <c r="D8259">
        <f>'DATA DASH'!D8259</f>
        <v/>
      </c>
      <c r="E8259">
        <f>'DATA DASH'!E8259</f>
        <v/>
      </c>
      <c r="F8259">
        <f>'DATA DASH'!F8259</f>
        <v/>
      </c>
      <c r="G8259">
        <f>'DATA DASH'!G8259</f>
        <v/>
      </c>
      <c r="H8259">
        <f>'DATA DASH'!H8259</f>
        <v/>
      </c>
      <c r="I8259">
        <f>'DATA DASH'!I8259</f>
        <v/>
      </c>
      <c r="J8259">
        <f>'DATA DASH'!J8259</f>
        <v/>
      </c>
      <c r="K8259">
        <f>'DATA DASH'!K8259</f>
        <v/>
      </c>
      <c r="L8259">
        <f>'DATA DASH'!L8259</f>
        <v/>
      </c>
      <c r="M8259">
        <f>'DATA DASH'!M8259</f>
        <v/>
      </c>
    </row>
    <row r="8260">
      <c r="A8260">
        <f>'DATA DASH'!A8260</f>
        <v/>
      </c>
      <c r="B8260">
        <f>'DATA DASH'!B8260</f>
        <v/>
      </c>
      <c r="C8260">
        <f>'DATA DASH'!C8260</f>
        <v/>
      </c>
      <c r="D8260">
        <f>'DATA DASH'!D8260</f>
        <v/>
      </c>
      <c r="E8260">
        <f>'DATA DASH'!E8260</f>
        <v/>
      </c>
      <c r="F8260">
        <f>'DATA DASH'!F8260</f>
        <v/>
      </c>
      <c r="G8260">
        <f>'DATA DASH'!G8260</f>
        <v/>
      </c>
      <c r="H8260">
        <f>'DATA DASH'!H8260</f>
        <v/>
      </c>
      <c r="I8260">
        <f>'DATA DASH'!I8260</f>
        <v/>
      </c>
      <c r="J8260">
        <f>'DATA DASH'!J8260</f>
        <v/>
      </c>
      <c r="K8260">
        <f>'DATA DASH'!K8260</f>
        <v/>
      </c>
      <c r="L8260">
        <f>'DATA DASH'!L8260</f>
        <v/>
      </c>
      <c r="M8260">
        <f>'DATA DASH'!M8260</f>
        <v/>
      </c>
    </row>
    <row r="8261">
      <c r="A8261">
        <f>'DATA DASH'!A8261</f>
        <v/>
      </c>
      <c r="B8261">
        <f>'DATA DASH'!B8261</f>
        <v/>
      </c>
      <c r="C8261">
        <f>'DATA DASH'!C8261</f>
        <v/>
      </c>
      <c r="D8261">
        <f>'DATA DASH'!D8261</f>
        <v/>
      </c>
      <c r="E8261">
        <f>'DATA DASH'!E8261</f>
        <v/>
      </c>
      <c r="F8261">
        <f>'DATA DASH'!F8261</f>
        <v/>
      </c>
      <c r="G8261">
        <f>'DATA DASH'!G8261</f>
        <v/>
      </c>
      <c r="H8261">
        <f>'DATA DASH'!H8261</f>
        <v/>
      </c>
      <c r="I8261">
        <f>'DATA DASH'!I8261</f>
        <v/>
      </c>
      <c r="J8261">
        <f>'DATA DASH'!J8261</f>
        <v/>
      </c>
      <c r="K8261">
        <f>'DATA DASH'!K8261</f>
        <v/>
      </c>
      <c r="L8261">
        <f>'DATA DASH'!L8261</f>
        <v/>
      </c>
      <c r="M8261">
        <f>'DATA DASH'!M8261</f>
        <v/>
      </c>
    </row>
    <row r="8262">
      <c r="A8262">
        <f>'DATA DASH'!A8262</f>
        <v/>
      </c>
      <c r="B8262">
        <f>'DATA DASH'!B8262</f>
        <v/>
      </c>
      <c r="C8262">
        <f>'DATA DASH'!C8262</f>
        <v/>
      </c>
      <c r="D8262">
        <f>'DATA DASH'!D8262</f>
        <v/>
      </c>
      <c r="E8262">
        <f>'DATA DASH'!E8262</f>
        <v/>
      </c>
      <c r="F8262">
        <f>'DATA DASH'!F8262</f>
        <v/>
      </c>
      <c r="G8262">
        <f>'DATA DASH'!G8262</f>
        <v/>
      </c>
      <c r="H8262">
        <f>'DATA DASH'!H8262</f>
        <v/>
      </c>
      <c r="I8262">
        <f>'DATA DASH'!I8262</f>
        <v/>
      </c>
      <c r="J8262">
        <f>'DATA DASH'!J8262</f>
        <v/>
      </c>
      <c r="K8262">
        <f>'DATA DASH'!K8262</f>
        <v/>
      </c>
      <c r="L8262">
        <f>'DATA DASH'!L8262</f>
        <v/>
      </c>
      <c r="M8262">
        <f>'DATA DASH'!M8262</f>
        <v/>
      </c>
    </row>
    <row r="8263">
      <c r="A8263">
        <f>'DATA DASH'!A8263</f>
        <v/>
      </c>
      <c r="B8263">
        <f>'DATA DASH'!B8263</f>
        <v/>
      </c>
      <c r="C8263">
        <f>'DATA DASH'!C8263</f>
        <v/>
      </c>
      <c r="D8263">
        <f>'DATA DASH'!D8263</f>
        <v/>
      </c>
      <c r="E8263">
        <f>'DATA DASH'!E8263</f>
        <v/>
      </c>
      <c r="F8263">
        <f>'DATA DASH'!F8263</f>
        <v/>
      </c>
      <c r="G8263">
        <f>'DATA DASH'!G8263</f>
        <v/>
      </c>
      <c r="H8263">
        <f>'DATA DASH'!H8263</f>
        <v/>
      </c>
      <c r="I8263">
        <f>'DATA DASH'!I8263</f>
        <v/>
      </c>
      <c r="J8263">
        <f>'DATA DASH'!J8263</f>
        <v/>
      </c>
      <c r="K8263">
        <f>'DATA DASH'!K8263</f>
        <v/>
      </c>
      <c r="L8263">
        <f>'DATA DASH'!L8263</f>
        <v/>
      </c>
      <c r="M8263">
        <f>'DATA DASH'!M8263</f>
        <v/>
      </c>
    </row>
    <row r="8264">
      <c r="A8264">
        <f>'DATA DASH'!A8264</f>
        <v/>
      </c>
      <c r="B8264">
        <f>'DATA DASH'!B8264</f>
        <v/>
      </c>
      <c r="C8264">
        <f>'DATA DASH'!C8264</f>
        <v/>
      </c>
      <c r="D8264">
        <f>'DATA DASH'!D8264</f>
        <v/>
      </c>
      <c r="E8264">
        <f>'DATA DASH'!E8264</f>
        <v/>
      </c>
      <c r="F8264">
        <f>'DATA DASH'!F8264</f>
        <v/>
      </c>
      <c r="G8264">
        <f>'DATA DASH'!G8264</f>
        <v/>
      </c>
      <c r="H8264">
        <f>'DATA DASH'!H8264</f>
        <v/>
      </c>
      <c r="I8264">
        <f>'DATA DASH'!I8264</f>
        <v/>
      </c>
      <c r="J8264">
        <f>'DATA DASH'!J8264</f>
        <v/>
      </c>
      <c r="K8264">
        <f>'DATA DASH'!K8264</f>
        <v/>
      </c>
      <c r="L8264">
        <f>'DATA DASH'!L8264</f>
        <v/>
      </c>
      <c r="M8264">
        <f>'DATA DASH'!M8264</f>
        <v/>
      </c>
    </row>
    <row r="8265">
      <c r="A8265">
        <f>'DATA DASH'!A8265</f>
        <v/>
      </c>
      <c r="B8265">
        <f>'DATA DASH'!B8265</f>
        <v/>
      </c>
      <c r="C8265">
        <f>'DATA DASH'!C8265</f>
        <v/>
      </c>
      <c r="D8265">
        <f>'DATA DASH'!D8265</f>
        <v/>
      </c>
      <c r="E8265">
        <f>'DATA DASH'!E8265</f>
        <v/>
      </c>
      <c r="F8265">
        <f>'DATA DASH'!F8265</f>
        <v/>
      </c>
      <c r="G8265">
        <f>'DATA DASH'!G8265</f>
        <v/>
      </c>
      <c r="H8265">
        <f>'DATA DASH'!H8265</f>
        <v/>
      </c>
      <c r="I8265">
        <f>'DATA DASH'!I8265</f>
        <v/>
      </c>
      <c r="J8265">
        <f>'DATA DASH'!J8265</f>
        <v/>
      </c>
      <c r="K8265">
        <f>'DATA DASH'!K8265</f>
        <v/>
      </c>
      <c r="L8265">
        <f>'DATA DASH'!L8265</f>
        <v/>
      </c>
      <c r="M8265">
        <f>'DATA DASH'!M8265</f>
        <v/>
      </c>
    </row>
    <row r="8266">
      <c r="A8266">
        <f>'DATA DASH'!A8266</f>
        <v/>
      </c>
      <c r="B8266">
        <f>'DATA DASH'!B8266</f>
        <v/>
      </c>
      <c r="C8266">
        <f>'DATA DASH'!C8266</f>
        <v/>
      </c>
      <c r="D8266">
        <f>'DATA DASH'!D8266</f>
        <v/>
      </c>
      <c r="E8266">
        <f>'DATA DASH'!E8266</f>
        <v/>
      </c>
      <c r="F8266">
        <f>'DATA DASH'!F8266</f>
        <v/>
      </c>
      <c r="G8266">
        <f>'DATA DASH'!G8266</f>
        <v/>
      </c>
      <c r="H8266">
        <f>'DATA DASH'!H8266</f>
        <v/>
      </c>
      <c r="I8266">
        <f>'DATA DASH'!I8266</f>
        <v/>
      </c>
      <c r="J8266">
        <f>'DATA DASH'!J8266</f>
        <v/>
      </c>
      <c r="K8266">
        <f>'DATA DASH'!K8266</f>
        <v/>
      </c>
      <c r="L8266">
        <f>'DATA DASH'!L8266</f>
        <v/>
      </c>
      <c r="M8266">
        <f>'DATA DASH'!M8266</f>
        <v/>
      </c>
    </row>
    <row r="8267">
      <c r="A8267">
        <f>'DATA DASH'!A8267</f>
        <v/>
      </c>
      <c r="B8267">
        <f>'DATA DASH'!B8267</f>
        <v/>
      </c>
      <c r="C8267">
        <f>'DATA DASH'!C8267</f>
        <v/>
      </c>
      <c r="D8267">
        <f>'DATA DASH'!D8267</f>
        <v/>
      </c>
      <c r="E8267">
        <f>'DATA DASH'!E8267</f>
        <v/>
      </c>
      <c r="F8267">
        <f>'DATA DASH'!F8267</f>
        <v/>
      </c>
      <c r="G8267">
        <f>'DATA DASH'!G8267</f>
        <v/>
      </c>
      <c r="H8267">
        <f>'DATA DASH'!H8267</f>
        <v/>
      </c>
      <c r="I8267">
        <f>'DATA DASH'!I8267</f>
        <v/>
      </c>
      <c r="J8267">
        <f>'DATA DASH'!J8267</f>
        <v/>
      </c>
      <c r="K8267">
        <f>'DATA DASH'!K8267</f>
        <v/>
      </c>
      <c r="L8267">
        <f>'DATA DASH'!L8267</f>
        <v/>
      </c>
      <c r="M8267">
        <f>'DATA DASH'!M8267</f>
        <v/>
      </c>
    </row>
    <row r="8268">
      <c r="A8268">
        <f>'DATA DASH'!A8268</f>
        <v/>
      </c>
      <c r="B8268">
        <f>'DATA DASH'!B8268</f>
        <v/>
      </c>
      <c r="C8268">
        <f>'DATA DASH'!C8268</f>
        <v/>
      </c>
      <c r="D8268">
        <f>'DATA DASH'!D8268</f>
        <v/>
      </c>
      <c r="E8268">
        <f>'DATA DASH'!E8268</f>
        <v/>
      </c>
      <c r="F8268">
        <f>'DATA DASH'!F8268</f>
        <v/>
      </c>
      <c r="G8268">
        <f>'DATA DASH'!G8268</f>
        <v/>
      </c>
      <c r="H8268">
        <f>'DATA DASH'!H8268</f>
        <v/>
      </c>
      <c r="I8268">
        <f>'DATA DASH'!I8268</f>
        <v/>
      </c>
      <c r="J8268">
        <f>'DATA DASH'!J8268</f>
        <v/>
      </c>
      <c r="K8268">
        <f>'DATA DASH'!K8268</f>
        <v/>
      </c>
      <c r="L8268">
        <f>'DATA DASH'!L8268</f>
        <v/>
      </c>
      <c r="M8268">
        <f>'DATA DASH'!M8268</f>
        <v/>
      </c>
    </row>
    <row r="8269">
      <c r="A8269">
        <f>'DATA DASH'!A8269</f>
        <v/>
      </c>
      <c r="B8269">
        <f>'DATA DASH'!B8269</f>
        <v/>
      </c>
      <c r="C8269">
        <f>'DATA DASH'!C8269</f>
        <v/>
      </c>
      <c r="D8269">
        <f>'DATA DASH'!D8269</f>
        <v/>
      </c>
      <c r="E8269">
        <f>'DATA DASH'!E8269</f>
        <v/>
      </c>
      <c r="F8269">
        <f>'DATA DASH'!F8269</f>
        <v/>
      </c>
      <c r="G8269">
        <f>'DATA DASH'!G8269</f>
        <v/>
      </c>
      <c r="H8269">
        <f>'DATA DASH'!H8269</f>
        <v/>
      </c>
      <c r="I8269">
        <f>'DATA DASH'!I8269</f>
        <v/>
      </c>
      <c r="J8269">
        <f>'DATA DASH'!J8269</f>
        <v/>
      </c>
      <c r="K8269">
        <f>'DATA DASH'!K8269</f>
        <v/>
      </c>
      <c r="L8269">
        <f>'DATA DASH'!L8269</f>
        <v/>
      </c>
      <c r="M8269">
        <f>'DATA DASH'!M8269</f>
        <v/>
      </c>
    </row>
    <row r="8270">
      <c r="A8270">
        <f>'DATA DASH'!A8270</f>
        <v/>
      </c>
      <c r="B8270">
        <f>'DATA DASH'!B8270</f>
        <v/>
      </c>
      <c r="C8270">
        <f>'DATA DASH'!C8270</f>
        <v/>
      </c>
      <c r="D8270">
        <f>'DATA DASH'!D8270</f>
        <v/>
      </c>
      <c r="E8270">
        <f>'DATA DASH'!E8270</f>
        <v/>
      </c>
      <c r="F8270">
        <f>'DATA DASH'!F8270</f>
        <v/>
      </c>
      <c r="G8270">
        <f>'DATA DASH'!G8270</f>
        <v/>
      </c>
      <c r="H8270">
        <f>'DATA DASH'!H8270</f>
        <v/>
      </c>
      <c r="I8270">
        <f>'DATA DASH'!I8270</f>
        <v/>
      </c>
      <c r="J8270">
        <f>'DATA DASH'!J8270</f>
        <v/>
      </c>
      <c r="K8270">
        <f>'DATA DASH'!K8270</f>
        <v/>
      </c>
      <c r="L8270">
        <f>'DATA DASH'!L8270</f>
        <v/>
      </c>
      <c r="M8270">
        <f>'DATA DASH'!M8270</f>
        <v/>
      </c>
    </row>
    <row r="8271">
      <c r="A8271">
        <f>'DATA DASH'!A8271</f>
        <v/>
      </c>
      <c r="B8271">
        <f>'DATA DASH'!B8271</f>
        <v/>
      </c>
      <c r="C8271">
        <f>'DATA DASH'!C8271</f>
        <v/>
      </c>
      <c r="D8271">
        <f>'DATA DASH'!D8271</f>
        <v/>
      </c>
      <c r="E8271">
        <f>'DATA DASH'!E8271</f>
        <v/>
      </c>
      <c r="F8271">
        <f>'DATA DASH'!F8271</f>
        <v/>
      </c>
      <c r="G8271">
        <f>'DATA DASH'!G8271</f>
        <v/>
      </c>
      <c r="H8271">
        <f>'DATA DASH'!H8271</f>
        <v/>
      </c>
      <c r="I8271">
        <f>'DATA DASH'!I8271</f>
        <v/>
      </c>
      <c r="J8271">
        <f>'DATA DASH'!J8271</f>
        <v/>
      </c>
      <c r="K8271">
        <f>'DATA DASH'!K8271</f>
        <v/>
      </c>
      <c r="L8271">
        <f>'DATA DASH'!L8271</f>
        <v/>
      </c>
      <c r="M8271">
        <f>'DATA DASH'!M8271</f>
        <v/>
      </c>
    </row>
    <row r="8272">
      <c r="A8272">
        <f>'DATA DASH'!A8272</f>
        <v/>
      </c>
      <c r="B8272">
        <f>'DATA DASH'!B8272</f>
        <v/>
      </c>
      <c r="C8272">
        <f>'DATA DASH'!C8272</f>
        <v/>
      </c>
      <c r="D8272">
        <f>'DATA DASH'!D8272</f>
        <v/>
      </c>
      <c r="E8272">
        <f>'DATA DASH'!E8272</f>
        <v/>
      </c>
      <c r="F8272">
        <f>'DATA DASH'!F8272</f>
        <v/>
      </c>
      <c r="G8272">
        <f>'DATA DASH'!G8272</f>
        <v/>
      </c>
      <c r="H8272">
        <f>'DATA DASH'!H8272</f>
        <v/>
      </c>
      <c r="I8272">
        <f>'DATA DASH'!I8272</f>
        <v/>
      </c>
      <c r="J8272">
        <f>'DATA DASH'!J8272</f>
        <v/>
      </c>
      <c r="K8272">
        <f>'DATA DASH'!K8272</f>
        <v/>
      </c>
      <c r="L8272">
        <f>'DATA DASH'!L8272</f>
        <v/>
      </c>
      <c r="M8272">
        <f>'DATA DASH'!M8272</f>
        <v/>
      </c>
    </row>
    <row r="8273">
      <c r="A8273">
        <f>'DATA DASH'!A8273</f>
        <v/>
      </c>
      <c r="B8273">
        <f>'DATA DASH'!B8273</f>
        <v/>
      </c>
      <c r="C8273">
        <f>'DATA DASH'!C8273</f>
        <v/>
      </c>
      <c r="D8273">
        <f>'DATA DASH'!D8273</f>
        <v/>
      </c>
      <c r="E8273">
        <f>'DATA DASH'!E8273</f>
        <v/>
      </c>
      <c r="F8273">
        <f>'DATA DASH'!F8273</f>
        <v/>
      </c>
      <c r="G8273">
        <f>'DATA DASH'!G8273</f>
        <v/>
      </c>
      <c r="H8273">
        <f>'DATA DASH'!H8273</f>
        <v/>
      </c>
      <c r="I8273">
        <f>'DATA DASH'!I8273</f>
        <v/>
      </c>
      <c r="J8273">
        <f>'DATA DASH'!J8273</f>
        <v/>
      </c>
      <c r="K8273">
        <f>'DATA DASH'!K8273</f>
        <v/>
      </c>
      <c r="L8273">
        <f>'DATA DASH'!L8273</f>
        <v/>
      </c>
      <c r="M8273">
        <f>'DATA DASH'!M8273</f>
        <v/>
      </c>
    </row>
    <row r="8274">
      <c r="A8274">
        <f>'DATA DASH'!A8274</f>
        <v/>
      </c>
      <c r="B8274">
        <f>'DATA DASH'!B8274</f>
        <v/>
      </c>
      <c r="C8274">
        <f>'DATA DASH'!C8274</f>
        <v/>
      </c>
      <c r="D8274">
        <f>'DATA DASH'!D8274</f>
        <v/>
      </c>
      <c r="E8274">
        <f>'DATA DASH'!E8274</f>
        <v/>
      </c>
      <c r="F8274">
        <f>'DATA DASH'!F8274</f>
        <v/>
      </c>
      <c r="G8274">
        <f>'DATA DASH'!G8274</f>
        <v/>
      </c>
      <c r="H8274">
        <f>'DATA DASH'!H8274</f>
        <v/>
      </c>
      <c r="I8274">
        <f>'DATA DASH'!I8274</f>
        <v/>
      </c>
      <c r="J8274">
        <f>'DATA DASH'!J8274</f>
        <v/>
      </c>
      <c r="K8274">
        <f>'DATA DASH'!K8274</f>
        <v/>
      </c>
      <c r="L8274">
        <f>'DATA DASH'!L8274</f>
        <v/>
      </c>
      <c r="M8274">
        <f>'DATA DASH'!M8274</f>
        <v/>
      </c>
    </row>
    <row r="8275">
      <c r="A8275">
        <f>'DATA DASH'!A8275</f>
        <v/>
      </c>
      <c r="B8275">
        <f>'DATA DASH'!B8275</f>
        <v/>
      </c>
      <c r="C8275">
        <f>'DATA DASH'!C8275</f>
        <v/>
      </c>
      <c r="D8275">
        <f>'DATA DASH'!D8275</f>
        <v/>
      </c>
      <c r="E8275">
        <f>'DATA DASH'!E8275</f>
        <v/>
      </c>
      <c r="F8275">
        <f>'DATA DASH'!F8275</f>
        <v/>
      </c>
      <c r="G8275">
        <f>'DATA DASH'!G8275</f>
        <v/>
      </c>
      <c r="H8275">
        <f>'DATA DASH'!H8275</f>
        <v/>
      </c>
      <c r="I8275">
        <f>'DATA DASH'!I8275</f>
        <v/>
      </c>
      <c r="J8275">
        <f>'DATA DASH'!J8275</f>
        <v/>
      </c>
      <c r="K8275">
        <f>'DATA DASH'!K8275</f>
        <v/>
      </c>
      <c r="L8275">
        <f>'DATA DASH'!L8275</f>
        <v/>
      </c>
      <c r="M8275">
        <f>'DATA DASH'!M8275</f>
        <v/>
      </c>
    </row>
    <row r="8276">
      <c r="A8276">
        <f>'DATA DASH'!A8276</f>
        <v/>
      </c>
      <c r="B8276">
        <f>'DATA DASH'!B8276</f>
        <v/>
      </c>
      <c r="C8276">
        <f>'DATA DASH'!C8276</f>
        <v/>
      </c>
      <c r="D8276">
        <f>'DATA DASH'!D8276</f>
        <v/>
      </c>
      <c r="E8276">
        <f>'DATA DASH'!E8276</f>
        <v/>
      </c>
      <c r="F8276">
        <f>'DATA DASH'!F8276</f>
        <v/>
      </c>
      <c r="G8276">
        <f>'DATA DASH'!G8276</f>
        <v/>
      </c>
      <c r="H8276">
        <f>'DATA DASH'!H8276</f>
        <v/>
      </c>
      <c r="I8276">
        <f>'DATA DASH'!I8276</f>
        <v/>
      </c>
      <c r="J8276">
        <f>'DATA DASH'!J8276</f>
        <v/>
      </c>
      <c r="K8276">
        <f>'DATA DASH'!K8276</f>
        <v/>
      </c>
      <c r="L8276">
        <f>'DATA DASH'!L8276</f>
        <v/>
      </c>
      <c r="M8276">
        <f>'DATA DASH'!M8276</f>
        <v/>
      </c>
    </row>
    <row r="8277">
      <c r="A8277">
        <f>'DATA DASH'!A8277</f>
        <v/>
      </c>
      <c r="B8277">
        <f>'DATA DASH'!B8277</f>
        <v/>
      </c>
      <c r="C8277">
        <f>'DATA DASH'!C8277</f>
        <v/>
      </c>
      <c r="D8277">
        <f>'DATA DASH'!D8277</f>
        <v/>
      </c>
      <c r="E8277">
        <f>'DATA DASH'!E8277</f>
        <v/>
      </c>
      <c r="F8277">
        <f>'DATA DASH'!F8277</f>
        <v/>
      </c>
      <c r="G8277">
        <f>'DATA DASH'!G8277</f>
        <v/>
      </c>
      <c r="H8277">
        <f>'DATA DASH'!H8277</f>
        <v/>
      </c>
      <c r="I8277">
        <f>'DATA DASH'!I8277</f>
        <v/>
      </c>
      <c r="J8277">
        <f>'DATA DASH'!J8277</f>
        <v/>
      </c>
      <c r="K8277">
        <f>'DATA DASH'!K8277</f>
        <v/>
      </c>
      <c r="L8277">
        <f>'DATA DASH'!L8277</f>
        <v/>
      </c>
      <c r="M8277">
        <f>'DATA DASH'!M8277</f>
        <v/>
      </c>
    </row>
    <row r="8278">
      <c r="A8278">
        <f>'DATA DASH'!A8278</f>
        <v/>
      </c>
      <c r="B8278">
        <f>'DATA DASH'!B8278</f>
        <v/>
      </c>
      <c r="C8278">
        <f>'DATA DASH'!C8278</f>
        <v/>
      </c>
      <c r="D8278">
        <f>'DATA DASH'!D8278</f>
        <v/>
      </c>
      <c r="E8278">
        <f>'DATA DASH'!E8278</f>
        <v/>
      </c>
      <c r="F8278">
        <f>'DATA DASH'!F8278</f>
        <v/>
      </c>
      <c r="G8278">
        <f>'DATA DASH'!G8278</f>
        <v/>
      </c>
      <c r="H8278">
        <f>'DATA DASH'!H8278</f>
        <v/>
      </c>
      <c r="I8278">
        <f>'DATA DASH'!I8278</f>
        <v/>
      </c>
      <c r="J8278">
        <f>'DATA DASH'!J8278</f>
        <v/>
      </c>
      <c r="K8278">
        <f>'DATA DASH'!K8278</f>
        <v/>
      </c>
      <c r="L8278">
        <f>'DATA DASH'!L8278</f>
        <v/>
      </c>
      <c r="M8278">
        <f>'DATA DASH'!M8278</f>
        <v/>
      </c>
    </row>
    <row r="8279">
      <c r="A8279">
        <f>'DATA DASH'!A8279</f>
        <v/>
      </c>
      <c r="B8279">
        <f>'DATA DASH'!B8279</f>
        <v/>
      </c>
      <c r="C8279">
        <f>'DATA DASH'!C8279</f>
        <v/>
      </c>
      <c r="D8279">
        <f>'DATA DASH'!D8279</f>
        <v/>
      </c>
      <c r="E8279">
        <f>'DATA DASH'!E8279</f>
        <v/>
      </c>
      <c r="F8279">
        <f>'DATA DASH'!F8279</f>
        <v/>
      </c>
      <c r="G8279">
        <f>'DATA DASH'!G8279</f>
        <v/>
      </c>
      <c r="H8279">
        <f>'DATA DASH'!H8279</f>
        <v/>
      </c>
      <c r="I8279">
        <f>'DATA DASH'!I8279</f>
        <v/>
      </c>
      <c r="J8279">
        <f>'DATA DASH'!J8279</f>
        <v/>
      </c>
      <c r="K8279">
        <f>'DATA DASH'!K8279</f>
        <v/>
      </c>
      <c r="L8279">
        <f>'DATA DASH'!L8279</f>
        <v/>
      </c>
      <c r="M8279">
        <f>'DATA DASH'!M8279</f>
        <v/>
      </c>
    </row>
    <row r="8280">
      <c r="A8280">
        <f>'DATA DASH'!A8280</f>
        <v/>
      </c>
      <c r="B8280">
        <f>'DATA DASH'!B8280</f>
        <v/>
      </c>
      <c r="C8280">
        <f>'DATA DASH'!C8280</f>
        <v/>
      </c>
      <c r="D8280">
        <f>'DATA DASH'!D8280</f>
        <v/>
      </c>
      <c r="E8280">
        <f>'DATA DASH'!E8280</f>
        <v/>
      </c>
      <c r="F8280">
        <f>'DATA DASH'!F8280</f>
        <v/>
      </c>
      <c r="G8280">
        <f>'DATA DASH'!G8280</f>
        <v/>
      </c>
      <c r="H8280">
        <f>'DATA DASH'!H8280</f>
        <v/>
      </c>
      <c r="I8280">
        <f>'DATA DASH'!I8280</f>
        <v/>
      </c>
      <c r="J8280">
        <f>'DATA DASH'!J8280</f>
        <v/>
      </c>
      <c r="K8280">
        <f>'DATA DASH'!K8280</f>
        <v/>
      </c>
      <c r="L8280">
        <f>'DATA DASH'!L8280</f>
        <v/>
      </c>
      <c r="M8280">
        <f>'DATA DASH'!M8280</f>
        <v/>
      </c>
    </row>
    <row r="8281">
      <c r="A8281">
        <f>'DATA DASH'!A8281</f>
        <v/>
      </c>
      <c r="B8281">
        <f>'DATA DASH'!B8281</f>
        <v/>
      </c>
      <c r="C8281">
        <f>'DATA DASH'!C8281</f>
        <v/>
      </c>
      <c r="D8281">
        <f>'DATA DASH'!D8281</f>
        <v/>
      </c>
      <c r="E8281">
        <f>'DATA DASH'!E8281</f>
        <v/>
      </c>
      <c r="F8281">
        <f>'DATA DASH'!F8281</f>
        <v/>
      </c>
      <c r="G8281">
        <f>'DATA DASH'!G8281</f>
        <v/>
      </c>
      <c r="H8281">
        <f>'DATA DASH'!H8281</f>
        <v/>
      </c>
      <c r="I8281">
        <f>'DATA DASH'!I8281</f>
        <v/>
      </c>
      <c r="J8281">
        <f>'DATA DASH'!J8281</f>
        <v/>
      </c>
      <c r="K8281">
        <f>'DATA DASH'!K8281</f>
        <v/>
      </c>
      <c r="L8281">
        <f>'DATA DASH'!L8281</f>
        <v/>
      </c>
      <c r="M8281">
        <f>'DATA DASH'!M8281</f>
        <v/>
      </c>
    </row>
    <row r="8282">
      <c r="A8282">
        <f>'DATA DASH'!A8282</f>
        <v/>
      </c>
      <c r="B8282">
        <f>'DATA DASH'!B8282</f>
        <v/>
      </c>
      <c r="C8282">
        <f>'DATA DASH'!C8282</f>
        <v/>
      </c>
      <c r="D8282">
        <f>'DATA DASH'!D8282</f>
        <v/>
      </c>
      <c r="E8282">
        <f>'DATA DASH'!E8282</f>
        <v/>
      </c>
      <c r="F8282">
        <f>'DATA DASH'!F8282</f>
        <v/>
      </c>
      <c r="G8282">
        <f>'DATA DASH'!G8282</f>
        <v/>
      </c>
      <c r="H8282">
        <f>'DATA DASH'!H8282</f>
        <v/>
      </c>
      <c r="I8282">
        <f>'DATA DASH'!I8282</f>
        <v/>
      </c>
      <c r="J8282">
        <f>'DATA DASH'!J8282</f>
        <v/>
      </c>
      <c r="K8282">
        <f>'DATA DASH'!K8282</f>
        <v/>
      </c>
      <c r="L8282">
        <f>'DATA DASH'!L8282</f>
        <v/>
      </c>
      <c r="M8282">
        <f>'DATA DASH'!M8282</f>
        <v/>
      </c>
    </row>
    <row r="8283">
      <c r="A8283">
        <f>'DATA DASH'!A8283</f>
        <v/>
      </c>
      <c r="B8283">
        <f>'DATA DASH'!B8283</f>
        <v/>
      </c>
      <c r="C8283">
        <f>'DATA DASH'!C8283</f>
        <v/>
      </c>
      <c r="D8283">
        <f>'DATA DASH'!D8283</f>
        <v/>
      </c>
      <c r="E8283">
        <f>'DATA DASH'!E8283</f>
        <v/>
      </c>
      <c r="F8283">
        <f>'DATA DASH'!F8283</f>
        <v/>
      </c>
      <c r="G8283">
        <f>'DATA DASH'!G8283</f>
        <v/>
      </c>
      <c r="H8283">
        <f>'DATA DASH'!H8283</f>
        <v/>
      </c>
      <c r="I8283">
        <f>'DATA DASH'!I8283</f>
        <v/>
      </c>
      <c r="J8283">
        <f>'DATA DASH'!J8283</f>
        <v/>
      </c>
      <c r="K8283">
        <f>'DATA DASH'!K8283</f>
        <v/>
      </c>
      <c r="L8283">
        <f>'DATA DASH'!L8283</f>
        <v/>
      </c>
      <c r="M8283">
        <f>'DATA DASH'!M8283</f>
        <v/>
      </c>
    </row>
    <row r="8284">
      <c r="A8284">
        <f>'DATA DASH'!A8284</f>
        <v/>
      </c>
      <c r="B8284">
        <f>'DATA DASH'!B8284</f>
        <v/>
      </c>
      <c r="C8284">
        <f>'DATA DASH'!C8284</f>
        <v/>
      </c>
      <c r="D8284">
        <f>'DATA DASH'!D8284</f>
        <v/>
      </c>
      <c r="E8284">
        <f>'DATA DASH'!E8284</f>
        <v/>
      </c>
      <c r="F8284">
        <f>'DATA DASH'!F8284</f>
        <v/>
      </c>
      <c r="G8284">
        <f>'DATA DASH'!G8284</f>
        <v/>
      </c>
      <c r="H8284">
        <f>'DATA DASH'!H8284</f>
        <v/>
      </c>
      <c r="I8284">
        <f>'DATA DASH'!I8284</f>
        <v/>
      </c>
      <c r="J8284">
        <f>'DATA DASH'!J8284</f>
        <v/>
      </c>
      <c r="K8284">
        <f>'DATA DASH'!K8284</f>
        <v/>
      </c>
      <c r="L8284">
        <f>'DATA DASH'!L8284</f>
        <v/>
      </c>
      <c r="M8284">
        <f>'DATA DASH'!M8284</f>
        <v/>
      </c>
    </row>
    <row r="8285">
      <c r="A8285">
        <f>'DATA DASH'!A8285</f>
        <v/>
      </c>
      <c r="B8285">
        <f>'DATA DASH'!B8285</f>
        <v/>
      </c>
      <c r="C8285">
        <f>'DATA DASH'!C8285</f>
        <v/>
      </c>
      <c r="D8285">
        <f>'DATA DASH'!D8285</f>
        <v/>
      </c>
      <c r="E8285">
        <f>'DATA DASH'!E8285</f>
        <v/>
      </c>
      <c r="F8285">
        <f>'DATA DASH'!F8285</f>
        <v/>
      </c>
      <c r="G8285">
        <f>'DATA DASH'!G8285</f>
        <v/>
      </c>
      <c r="H8285">
        <f>'DATA DASH'!H8285</f>
        <v/>
      </c>
      <c r="I8285">
        <f>'DATA DASH'!I8285</f>
        <v/>
      </c>
      <c r="J8285">
        <f>'DATA DASH'!J8285</f>
        <v/>
      </c>
      <c r="K8285">
        <f>'DATA DASH'!K8285</f>
        <v/>
      </c>
      <c r="L8285">
        <f>'DATA DASH'!L8285</f>
        <v/>
      </c>
      <c r="M8285">
        <f>'DATA DASH'!M8285</f>
        <v/>
      </c>
    </row>
    <row r="8286">
      <c r="A8286">
        <f>'DATA DASH'!A8286</f>
        <v/>
      </c>
      <c r="B8286">
        <f>'DATA DASH'!B8286</f>
        <v/>
      </c>
      <c r="C8286">
        <f>'DATA DASH'!C8286</f>
        <v/>
      </c>
      <c r="D8286">
        <f>'DATA DASH'!D8286</f>
        <v/>
      </c>
      <c r="E8286">
        <f>'DATA DASH'!E8286</f>
        <v/>
      </c>
      <c r="F8286">
        <f>'DATA DASH'!F8286</f>
        <v/>
      </c>
      <c r="G8286">
        <f>'DATA DASH'!G8286</f>
        <v/>
      </c>
      <c r="H8286">
        <f>'DATA DASH'!H8286</f>
        <v/>
      </c>
      <c r="I8286">
        <f>'DATA DASH'!I8286</f>
        <v/>
      </c>
      <c r="J8286">
        <f>'DATA DASH'!J8286</f>
        <v/>
      </c>
      <c r="K8286">
        <f>'DATA DASH'!K8286</f>
        <v/>
      </c>
      <c r="L8286">
        <f>'DATA DASH'!L8286</f>
        <v/>
      </c>
      <c r="M8286">
        <f>'DATA DASH'!M8286</f>
        <v/>
      </c>
    </row>
    <row r="8287">
      <c r="A8287">
        <f>'DATA DASH'!A8287</f>
        <v/>
      </c>
      <c r="B8287">
        <f>'DATA DASH'!B8287</f>
        <v/>
      </c>
      <c r="C8287">
        <f>'DATA DASH'!C8287</f>
        <v/>
      </c>
      <c r="D8287">
        <f>'DATA DASH'!D8287</f>
        <v/>
      </c>
      <c r="E8287">
        <f>'DATA DASH'!E8287</f>
        <v/>
      </c>
      <c r="F8287">
        <f>'DATA DASH'!F8287</f>
        <v/>
      </c>
      <c r="G8287">
        <f>'DATA DASH'!G8287</f>
        <v/>
      </c>
      <c r="H8287">
        <f>'DATA DASH'!H8287</f>
        <v/>
      </c>
      <c r="I8287">
        <f>'DATA DASH'!I8287</f>
        <v/>
      </c>
      <c r="J8287">
        <f>'DATA DASH'!J8287</f>
        <v/>
      </c>
      <c r="K8287">
        <f>'DATA DASH'!K8287</f>
        <v/>
      </c>
      <c r="L8287">
        <f>'DATA DASH'!L8287</f>
        <v/>
      </c>
      <c r="M8287">
        <f>'DATA DASH'!M8287</f>
        <v/>
      </c>
    </row>
    <row r="8288">
      <c r="A8288">
        <f>'DATA DASH'!A8288</f>
        <v/>
      </c>
      <c r="B8288">
        <f>'DATA DASH'!B8288</f>
        <v/>
      </c>
      <c r="C8288">
        <f>'DATA DASH'!C8288</f>
        <v/>
      </c>
      <c r="D8288">
        <f>'DATA DASH'!D8288</f>
        <v/>
      </c>
      <c r="E8288">
        <f>'DATA DASH'!E8288</f>
        <v/>
      </c>
      <c r="F8288">
        <f>'DATA DASH'!F8288</f>
        <v/>
      </c>
      <c r="G8288">
        <f>'DATA DASH'!G8288</f>
        <v/>
      </c>
      <c r="H8288">
        <f>'DATA DASH'!H8288</f>
        <v/>
      </c>
      <c r="I8288">
        <f>'DATA DASH'!I8288</f>
        <v/>
      </c>
      <c r="J8288">
        <f>'DATA DASH'!J8288</f>
        <v/>
      </c>
      <c r="K8288">
        <f>'DATA DASH'!K8288</f>
        <v/>
      </c>
      <c r="L8288">
        <f>'DATA DASH'!L8288</f>
        <v/>
      </c>
      <c r="M8288">
        <f>'DATA DASH'!M8288</f>
        <v/>
      </c>
    </row>
    <row r="8289">
      <c r="A8289">
        <f>'DATA DASH'!A8289</f>
        <v/>
      </c>
      <c r="B8289">
        <f>'DATA DASH'!B8289</f>
        <v/>
      </c>
      <c r="C8289">
        <f>'DATA DASH'!C8289</f>
        <v/>
      </c>
      <c r="D8289">
        <f>'DATA DASH'!D8289</f>
        <v/>
      </c>
      <c r="E8289">
        <f>'DATA DASH'!E8289</f>
        <v/>
      </c>
      <c r="F8289">
        <f>'DATA DASH'!F8289</f>
        <v/>
      </c>
      <c r="G8289">
        <f>'DATA DASH'!G8289</f>
        <v/>
      </c>
      <c r="H8289">
        <f>'DATA DASH'!H8289</f>
        <v/>
      </c>
      <c r="I8289">
        <f>'DATA DASH'!I8289</f>
        <v/>
      </c>
      <c r="J8289">
        <f>'DATA DASH'!J8289</f>
        <v/>
      </c>
      <c r="K8289">
        <f>'DATA DASH'!K8289</f>
        <v/>
      </c>
      <c r="L8289">
        <f>'DATA DASH'!L8289</f>
        <v/>
      </c>
      <c r="M8289">
        <f>'DATA DASH'!M8289</f>
        <v/>
      </c>
    </row>
    <row r="8290">
      <c r="A8290">
        <f>'DATA DASH'!A8290</f>
        <v/>
      </c>
      <c r="B8290">
        <f>'DATA DASH'!B8290</f>
        <v/>
      </c>
      <c r="C8290">
        <f>'DATA DASH'!C8290</f>
        <v/>
      </c>
      <c r="D8290">
        <f>'DATA DASH'!D8290</f>
        <v/>
      </c>
      <c r="E8290">
        <f>'DATA DASH'!E8290</f>
        <v/>
      </c>
      <c r="F8290">
        <f>'DATA DASH'!F8290</f>
        <v/>
      </c>
      <c r="G8290">
        <f>'DATA DASH'!G8290</f>
        <v/>
      </c>
      <c r="H8290">
        <f>'DATA DASH'!H8290</f>
        <v/>
      </c>
      <c r="I8290">
        <f>'DATA DASH'!I8290</f>
        <v/>
      </c>
      <c r="J8290">
        <f>'DATA DASH'!J8290</f>
        <v/>
      </c>
      <c r="K8290">
        <f>'DATA DASH'!K8290</f>
        <v/>
      </c>
      <c r="L8290">
        <f>'DATA DASH'!L8290</f>
        <v/>
      </c>
      <c r="M8290">
        <f>'DATA DASH'!M8290</f>
        <v/>
      </c>
    </row>
    <row r="8291">
      <c r="A8291">
        <f>'DATA DASH'!A8291</f>
        <v/>
      </c>
      <c r="B8291">
        <f>'DATA DASH'!B8291</f>
        <v/>
      </c>
      <c r="C8291">
        <f>'DATA DASH'!C8291</f>
        <v/>
      </c>
      <c r="D8291">
        <f>'DATA DASH'!D8291</f>
        <v/>
      </c>
      <c r="E8291">
        <f>'DATA DASH'!E8291</f>
        <v/>
      </c>
      <c r="F8291">
        <f>'DATA DASH'!F8291</f>
        <v/>
      </c>
      <c r="G8291">
        <f>'DATA DASH'!G8291</f>
        <v/>
      </c>
      <c r="H8291">
        <f>'DATA DASH'!H8291</f>
        <v/>
      </c>
      <c r="I8291">
        <f>'DATA DASH'!I8291</f>
        <v/>
      </c>
      <c r="J8291">
        <f>'DATA DASH'!J8291</f>
        <v/>
      </c>
      <c r="K8291">
        <f>'DATA DASH'!K8291</f>
        <v/>
      </c>
      <c r="L8291">
        <f>'DATA DASH'!L8291</f>
        <v/>
      </c>
      <c r="M8291">
        <f>'DATA DASH'!M8291</f>
        <v/>
      </c>
    </row>
    <row r="8292">
      <c r="A8292">
        <f>'DATA DASH'!A8292</f>
        <v/>
      </c>
      <c r="B8292">
        <f>'DATA DASH'!B8292</f>
        <v/>
      </c>
      <c r="C8292">
        <f>'DATA DASH'!C8292</f>
        <v/>
      </c>
      <c r="D8292">
        <f>'DATA DASH'!D8292</f>
        <v/>
      </c>
      <c r="E8292">
        <f>'DATA DASH'!E8292</f>
        <v/>
      </c>
      <c r="F8292">
        <f>'DATA DASH'!F8292</f>
        <v/>
      </c>
      <c r="G8292">
        <f>'DATA DASH'!G8292</f>
        <v/>
      </c>
      <c r="H8292">
        <f>'DATA DASH'!H8292</f>
        <v/>
      </c>
      <c r="I8292">
        <f>'DATA DASH'!I8292</f>
        <v/>
      </c>
      <c r="J8292">
        <f>'DATA DASH'!J8292</f>
        <v/>
      </c>
      <c r="K8292">
        <f>'DATA DASH'!K8292</f>
        <v/>
      </c>
      <c r="L8292">
        <f>'DATA DASH'!L8292</f>
        <v/>
      </c>
      <c r="M8292">
        <f>'DATA DASH'!M8292</f>
        <v/>
      </c>
    </row>
    <row r="8293">
      <c r="A8293">
        <f>'DATA DASH'!A8293</f>
        <v/>
      </c>
      <c r="B8293">
        <f>'DATA DASH'!B8293</f>
        <v/>
      </c>
      <c r="C8293">
        <f>'DATA DASH'!C8293</f>
        <v/>
      </c>
      <c r="D8293">
        <f>'DATA DASH'!D8293</f>
        <v/>
      </c>
      <c r="E8293">
        <f>'DATA DASH'!E8293</f>
        <v/>
      </c>
      <c r="F8293">
        <f>'DATA DASH'!F8293</f>
        <v/>
      </c>
      <c r="G8293">
        <f>'DATA DASH'!G8293</f>
        <v/>
      </c>
      <c r="H8293">
        <f>'DATA DASH'!H8293</f>
        <v/>
      </c>
      <c r="I8293">
        <f>'DATA DASH'!I8293</f>
        <v/>
      </c>
      <c r="J8293">
        <f>'DATA DASH'!J8293</f>
        <v/>
      </c>
      <c r="K8293">
        <f>'DATA DASH'!K8293</f>
        <v/>
      </c>
      <c r="L8293">
        <f>'DATA DASH'!L8293</f>
        <v/>
      </c>
      <c r="M8293">
        <f>'DATA DASH'!M8293</f>
        <v/>
      </c>
    </row>
    <row r="8294">
      <c r="A8294">
        <f>'DATA DASH'!A8294</f>
        <v/>
      </c>
      <c r="B8294">
        <f>'DATA DASH'!B8294</f>
        <v/>
      </c>
      <c r="C8294">
        <f>'DATA DASH'!C8294</f>
        <v/>
      </c>
      <c r="D8294">
        <f>'DATA DASH'!D8294</f>
        <v/>
      </c>
      <c r="E8294">
        <f>'DATA DASH'!E8294</f>
        <v/>
      </c>
      <c r="F8294">
        <f>'DATA DASH'!F8294</f>
        <v/>
      </c>
      <c r="G8294">
        <f>'DATA DASH'!G8294</f>
        <v/>
      </c>
      <c r="H8294">
        <f>'DATA DASH'!H8294</f>
        <v/>
      </c>
      <c r="I8294">
        <f>'DATA DASH'!I8294</f>
        <v/>
      </c>
      <c r="J8294">
        <f>'DATA DASH'!J8294</f>
        <v/>
      </c>
      <c r="K8294">
        <f>'DATA DASH'!K8294</f>
        <v/>
      </c>
      <c r="L8294">
        <f>'DATA DASH'!L8294</f>
        <v/>
      </c>
      <c r="M8294">
        <f>'DATA DASH'!M8294</f>
        <v/>
      </c>
    </row>
    <row r="8295">
      <c r="A8295">
        <f>'DATA DASH'!A8295</f>
        <v/>
      </c>
      <c r="B8295">
        <f>'DATA DASH'!B8295</f>
        <v/>
      </c>
      <c r="C8295">
        <f>'DATA DASH'!C8295</f>
        <v/>
      </c>
      <c r="D8295">
        <f>'DATA DASH'!D8295</f>
        <v/>
      </c>
      <c r="E8295">
        <f>'DATA DASH'!E8295</f>
        <v/>
      </c>
      <c r="F8295">
        <f>'DATA DASH'!F8295</f>
        <v/>
      </c>
      <c r="G8295">
        <f>'DATA DASH'!G8295</f>
        <v/>
      </c>
      <c r="H8295">
        <f>'DATA DASH'!H8295</f>
        <v/>
      </c>
      <c r="I8295">
        <f>'DATA DASH'!I8295</f>
        <v/>
      </c>
      <c r="J8295">
        <f>'DATA DASH'!J8295</f>
        <v/>
      </c>
      <c r="K8295">
        <f>'DATA DASH'!K8295</f>
        <v/>
      </c>
      <c r="L8295">
        <f>'DATA DASH'!L8295</f>
        <v/>
      </c>
      <c r="M8295">
        <f>'DATA DASH'!M8295</f>
        <v/>
      </c>
    </row>
    <row r="8296">
      <c r="A8296">
        <f>'DATA DASH'!A8296</f>
        <v/>
      </c>
      <c r="B8296">
        <f>'DATA DASH'!B8296</f>
        <v/>
      </c>
      <c r="C8296">
        <f>'DATA DASH'!C8296</f>
        <v/>
      </c>
      <c r="D8296">
        <f>'DATA DASH'!D8296</f>
        <v/>
      </c>
      <c r="E8296">
        <f>'DATA DASH'!E8296</f>
        <v/>
      </c>
      <c r="F8296">
        <f>'DATA DASH'!F8296</f>
        <v/>
      </c>
      <c r="G8296">
        <f>'DATA DASH'!G8296</f>
        <v/>
      </c>
      <c r="H8296">
        <f>'DATA DASH'!H8296</f>
        <v/>
      </c>
      <c r="I8296">
        <f>'DATA DASH'!I8296</f>
        <v/>
      </c>
      <c r="J8296">
        <f>'DATA DASH'!J8296</f>
        <v/>
      </c>
      <c r="K8296">
        <f>'DATA DASH'!K8296</f>
        <v/>
      </c>
      <c r="L8296">
        <f>'DATA DASH'!L8296</f>
        <v/>
      </c>
      <c r="M8296">
        <f>'DATA DASH'!M8296</f>
        <v/>
      </c>
    </row>
    <row r="8297">
      <c r="A8297">
        <f>'DATA DASH'!A8297</f>
        <v/>
      </c>
      <c r="B8297">
        <f>'DATA DASH'!B8297</f>
        <v/>
      </c>
      <c r="C8297">
        <f>'DATA DASH'!C8297</f>
        <v/>
      </c>
      <c r="D8297">
        <f>'DATA DASH'!D8297</f>
        <v/>
      </c>
      <c r="E8297">
        <f>'DATA DASH'!E8297</f>
        <v/>
      </c>
      <c r="F8297">
        <f>'DATA DASH'!F8297</f>
        <v/>
      </c>
      <c r="G8297">
        <f>'DATA DASH'!G8297</f>
        <v/>
      </c>
      <c r="H8297">
        <f>'DATA DASH'!H8297</f>
        <v/>
      </c>
      <c r="I8297">
        <f>'DATA DASH'!I8297</f>
        <v/>
      </c>
      <c r="J8297">
        <f>'DATA DASH'!J8297</f>
        <v/>
      </c>
      <c r="K8297">
        <f>'DATA DASH'!K8297</f>
        <v/>
      </c>
      <c r="L8297">
        <f>'DATA DASH'!L8297</f>
        <v/>
      </c>
      <c r="M8297">
        <f>'DATA DASH'!M8297</f>
        <v/>
      </c>
    </row>
    <row r="8298">
      <c r="A8298">
        <f>'DATA DASH'!A8298</f>
        <v/>
      </c>
      <c r="B8298">
        <f>'DATA DASH'!B8298</f>
        <v/>
      </c>
      <c r="C8298">
        <f>'DATA DASH'!C8298</f>
        <v/>
      </c>
      <c r="D8298">
        <f>'DATA DASH'!D8298</f>
        <v/>
      </c>
      <c r="E8298">
        <f>'DATA DASH'!E8298</f>
        <v/>
      </c>
      <c r="F8298">
        <f>'DATA DASH'!F8298</f>
        <v/>
      </c>
      <c r="G8298">
        <f>'DATA DASH'!G8298</f>
        <v/>
      </c>
      <c r="H8298">
        <f>'DATA DASH'!H8298</f>
        <v/>
      </c>
      <c r="I8298">
        <f>'DATA DASH'!I8298</f>
        <v/>
      </c>
      <c r="J8298">
        <f>'DATA DASH'!J8298</f>
        <v/>
      </c>
      <c r="K8298">
        <f>'DATA DASH'!K8298</f>
        <v/>
      </c>
      <c r="L8298">
        <f>'DATA DASH'!L8298</f>
        <v/>
      </c>
      <c r="M8298">
        <f>'DATA DASH'!M8298</f>
        <v/>
      </c>
    </row>
    <row r="8299">
      <c r="A8299">
        <f>'DATA DASH'!A8299</f>
        <v/>
      </c>
      <c r="B8299">
        <f>'DATA DASH'!B8299</f>
        <v/>
      </c>
      <c r="C8299">
        <f>'DATA DASH'!C8299</f>
        <v/>
      </c>
      <c r="D8299">
        <f>'DATA DASH'!D8299</f>
        <v/>
      </c>
      <c r="E8299">
        <f>'DATA DASH'!E8299</f>
        <v/>
      </c>
      <c r="F8299">
        <f>'DATA DASH'!F8299</f>
        <v/>
      </c>
      <c r="G8299">
        <f>'DATA DASH'!G8299</f>
        <v/>
      </c>
      <c r="H8299">
        <f>'DATA DASH'!H8299</f>
        <v/>
      </c>
      <c r="I8299">
        <f>'DATA DASH'!I8299</f>
        <v/>
      </c>
      <c r="J8299">
        <f>'DATA DASH'!J8299</f>
        <v/>
      </c>
      <c r="K8299">
        <f>'DATA DASH'!K8299</f>
        <v/>
      </c>
      <c r="L8299">
        <f>'DATA DASH'!L8299</f>
        <v/>
      </c>
      <c r="M8299">
        <f>'DATA DASH'!M8299</f>
        <v/>
      </c>
    </row>
    <row r="8300">
      <c r="A8300">
        <f>'DATA DASH'!A8300</f>
        <v/>
      </c>
      <c r="B8300">
        <f>'DATA DASH'!B8300</f>
        <v/>
      </c>
      <c r="C8300">
        <f>'DATA DASH'!C8300</f>
        <v/>
      </c>
      <c r="D8300">
        <f>'DATA DASH'!D8300</f>
        <v/>
      </c>
      <c r="E8300">
        <f>'DATA DASH'!E8300</f>
        <v/>
      </c>
      <c r="F8300">
        <f>'DATA DASH'!F8300</f>
        <v/>
      </c>
      <c r="G8300">
        <f>'DATA DASH'!G8300</f>
        <v/>
      </c>
      <c r="H8300">
        <f>'DATA DASH'!H8300</f>
        <v/>
      </c>
      <c r="I8300">
        <f>'DATA DASH'!I8300</f>
        <v/>
      </c>
      <c r="J8300">
        <f>'DATA DASH'!J8300</f>
        <v/>
      </c>
      <c r="K8300">
        <f>'DATA DASH'!K8300</f>
        <v/>
      </c>
      <c r="L8300">
        <f>'DATA DASH'!L8300</f>
        <v/>
      </c>
      <c r="M8300">
        <f>'DATA DASH'!M8300</f>
        <v/>
      </c>
    </row>
    <row r="8301">
      <c r="A8301">
        <f>'DATA DASH'!A8301</f>
        <v/>
      </c>
      <c r="B8301">
        <f>'DATA DASH'!B8301</f>
        <v/>
      </c>
      <c r="C8301">
        <f>'DATA DASH'!C8301</f>
        <v/>
      </c>
      <c r="D8301">
        <f>'DATA DASH'!D8301</f>
        <v/>
      </c>
      <c r="E8301">
        <f>'DATA DASH'!E8301</f>
        <v/>
      </c>
      <c r="F8301">
        <f>'DATA DASH'!F8301</f>
        <v/>
      </c>
      <c r="G8301">
        <f>'DATA DASH'!G8301</f>
        <v/>
      </c>
      <c r="H8301">
        <f>'DATA DASH'!H8301</f>
        <v/>
      </c>
      <c r="I8301">
        <f>'DATA DASH'!I8301</f>
        <v/>
      </c>
      <c r="J8301">
        <f>'DATA DASH'!J8301</f>
        <v/>
      </c>
      <c r="K8301">
        <f>'DATA DASH'!K8301</f>
        <v/>
      </c>
      <c r="L8301">
        <f>'DATA DASH'!L8301</f>
        <v/>
      </c>
      <c r="M8301">
        <f>'DATA DASH'!M8301</f>
        <v/>
      </c>
    </row>
    <row r="8302">
      <c r="A8302">
        <f>'DATA DASH'!A8302</f>
        <v/>
      </c>
      <c r="B8302">
        <f>'DATA DASH'!B8302</f>
        <v/>
      </c>
      <c r="C8302">
        <f>'DATA DASH'!C8302</f>
        <v/>
      </c>
      <c r="D8302">
        <f>'DATA DASH'!D8302</f>
        <v/>
      </c>
      <c r="E8302">
        <f>'DATA DASH'!E8302</f>
        <v/>
      </c>
      <c r="F8302">
        <f>'DATA DASH'!F8302</f>
        <v/>
      </c>
      <c r="G8302">
        <f>'DATA DASH'!G8302</f>
        <v/>
      </c>
      <c r="H8302">
        <f>'DATA DASH'!H8302</f>
        <v/>
      </c>
      <c r="I8302">
        <f>'DATA DASH'!I8302</f>
        <v/>
      </c>
      <c r="J8302">
        <f>'DATA DASH'!J8302</f>
        <v/>
      </c>
      <c r="K8302">
        <f>'DATA DASH'!K8302</f>
        <v/>
      </c>
      <c r="L8302">
        <f>'DATA DASH'!L8302</f>
        <v/>
      </c>
      <c r="M8302">
        <f>'DATA DASH'!M8302</f>
        <v/>
      </c>
    </row>
    <row r="8303">
      <c r="A8303">
        <f>'DATA DASH'!A8303</f>
        <v/>
      </c>
      <c r="B8303">
        <f>'DATA DASH'!B8303</f>
        <v/>
      </c>
      <c r="C8303">
        <f>'DATA DASH'!C8303</f>
        <v/>
      </c>
      <c r="D8303">
        <f>'DATA DASH'!D8303</f>
        <v/>
      </c>
      <c r="E8303">
        <f>'DATA DASH'!E8303</f>
        <v/>
      </c>
      <c r="F8303">
        <f>'DATA DASH'!F8303</f>
        <v/>
      </c>
      <c r="G8303">
        <f>'DATA DASH'!G8303</f>
        <v/>
      </c>
      <c r="H8303">
        <f>'DATA DASH'!H8303</f>
        <v/>
      </c>
      <c r="I8303">
        <f>'DATA DASH'!I8303</f>
        <v/>
      </c>
      <c r="J8303">
        <f>'DATA DASH'!J8303</f>
        <v/>
      </c>
      <c r="K8303">
        <f>'DATA DASH'!K8303</f>
        <v/>
      </c>
      <c r="L8303">
        <f>'DATA DASH'!L8303</f>
        <v/>
      </c>
      <c r="M8303">
        <f>'DATA DASH'!M8303</f>
        <v/>
      </c>
    </row>
    <row r="8304">
      <c r="A8304">
        <f>'DATA DASH'!A8304</f>
        <v/>
      </c>
      <c r="B8304">
        <f>'DATA DASH'!B8304</f>
        <v/>
      </c>
      <c r="C8304">
        <f>'DATA DASH'!C8304</f>
        <v/>
      </c>
      <c r="D8304">
        <f>'DATA DASH'!D8304</f>
        <v/>
      </c>
      <c r="E8304">
        <f>'DATA DASH'!E8304</f>
        <v/>
      </c>
      <c r="F8304">
        <f>'DATA DASH'!F8304</f>
        <v/>
      </c>
      <c r="G8304">
        <f>'DATA DASH'!G8304</f>
        <v/>
      </c>
      <c r="H8304">
        <f>'DATA DASH'!H8304</f>
        <v/>
      </c>
      <c r="I8304">
        <f>'DATA DASH'!I8304</f>
        <v/>
      </c>
      <c r="J8304">
        <f>'DATA DASH'!J8304</f>
        <v/>
      </c>
      <c r="K8304">
        <f>'DATA DASH'!K8304</f>
        <v/>
      </c>
      <c r="L8304">
        <f>'DATA DASH'!L8304</f>
        <v/>
      </c>
      <c r="M8304">
        <f>'DATA DASH'!M8304</f>
        <v/>
      </c>
    </row>
    <row r="8305">
      <c r="A8305">
        <f>'DATA DASH'!A8305</f>
        <v/>
      </c>
      <c r="B8305">
        <f>'DATA DASH'!B8305</f>
        <v/>
      </c>
      <c r="C8305">
        <f>'DATA DASH'!C8305</f>
        <v/>
      </c>
      <c r="D8305">
        <f>'DATA DASH'!D8305</f>
        <v/>
      </c>
      <c r="E8305">
        <f>'DATA DASH'!E8305</f>
        <v/>
      </c>
      <c r="F8305">
        <f>'DATA DASH'!F8305</f>
        <v/>
      </c>
      <c r="G8305">
        <f>'DATA DASH'!G8305</f>
        <v/>
      </c>
      <c r="H8305">
        <f>'DATA DASH'!H8305</f>
        <v/>
      </c>
      <c r="I8305">
        <f>'DATA DASH'!I8305</f>
        <v/>
      </c>
      <c r="J8305">
        <f>'DATA DASH'!J8305</f>
        <v/>
      </c>
      <c r="K8305">
        <f>'DATA DASH'!K8305</f>
        <v/>
      </c>
      <c r="L8305">
        <f>'DATA DASH'!L8305</f>
        <v/>
      </c>
      <c r="M8305">
        <f>'DATA DASH'!M8305</f>
        <v/>
      </c>
    </row>
    <row r="8306">
      <c r="A8306">
        <f>'DATA DASH'!A8306</f>
        <v/>
      </c>
      <c r="B8306">
        <f>'DATA DASH'!B8306</f>
        <v/>
      </c>
      <c r="C8306">
        <f>'DATA DASH'!C8306</f>
        <v/>
      </c>
      <c r="D8306">
        <f>'DATA DASH'!D8306</f>
        <v/>
      </c>
      <c r="E8306">
        <f>'DATA DASH'!E8306</f>
        <v/>
      </c>
      <c r="F8306">
        <f>'DATA DASH'!F8306</f>
        <v/>
      </c>
      <c r="G8306">
        <f>'DATA DASH'!G8306</f>
        <v/>
      </c>
      <c r="H8306">
        <f>'DATA DASH'!H8306</f>
        <v/>
      </c>
      <c r="I8306">
        <f>'DATA DASH'!I8306</f>
        <v/>
      </c>
      <c r="J8306">
        <f>'DATA DASH'!J8306</f>
        <v/>
      </c>
      <c r="K8306">
        <f>'DATA DASH'!K8306</f>
        <v/>
      </c>
      <c r="L8306">
        <f>'DATA DASH'!L8306</f>
        <v/>
      </c>
      <c r="M8306">
        <f>'DATA DASH'!M8306</f>
        <v/>
      </c>
    </row>
    <row r="8307">
      <c r="A8307">
        <f>'DATA DASH'!A8307</f>
        <v/>
      </c>
      <c r="B8307">
        <f>'DATA DASH'!B8307</f>
        <v/>
      </c>
      <c r="C8307">
        <f>'DATA DASH'!C8307</f>
        <v/>
      </c>
      <c r="D8307">
        <f>'DATA DASH'!D8307</f>
        <v/>
      </c>
      <c r="E8307">
        <f>'DATA DASH'!E8307</f>
        <v/>
      </c>
      <c r="F8307">
        <f>'DATA DASH'!F8307</f>
        <v/>
      </c>
      <c r="G8307">
        <f>'DATA DASH'!G8307</f>
        <v/>
      </c>
      <c r="H8307">
        <f>'DATA DASH'!H8307</f>
        <v/>
      </c>
      <c r="I8307">
        <f>'DATA DASH'!I8307</f>
        <v/>
      </c>
      <c r="J8307">
        <f>'DATA DASH'!J8307</f>
        <v/>
      </c>
      <c r="K8307">
        <f>'DATA DASH'!K8307</f>
        <v/>
      </c>
      <c r="L8307">
        <f>'DATA DASH'!L8307</f>
        <v/>
      </c>
      <c r="M8307">
        <f>'DATA DASH'!M8307</f>
        <v/>
      </c>
    </row>
    <row r="8308">
      <c r="A8308">
        <f>'DATA DASH'!A8308</f>
        <v/>
      </c>
      <c r="B8308">
        <f>'DATA DASH'!B8308</f>
        <v/>
      </c>
      <c r="C8308">
        <f>'DATA DASH'!C8308</f>
        <v/>
      </c>
      <c r="D8308">
        <f>'DATA DASH'!D8308</f>
        <v/>
      </c>
      <c r="E8308">
        <f>'DATA DASH'!E8308</f>
        <v/>
      </c>
      <c r="F8308">
        <f>'DATA DASH'!F8308</f>
        <v/>
      </c>
      <c r="G8308">
        <f>'DATA DASH'!G8308</f>
        <v/>
      </c>
      <c r="H8308">
        <f>'DATA DASH'!H8308</f>
        <v/>
      </c>
      <c r="I8308">
        <f>'DATA DASH'!I8308</f>
        <v/>
      </c>
      <c r="J8308">
        <f>'DATA DASH'!J8308</f>
        <v/>
      </c>
      <c r="K8308">
        <f>'DATA DASH'!K8308</f>
        <v/>
      </c>
      <c r="L8308">
        <f>'DATA DASH'!L8308</f>
        <v/>
      </c>
      <c r="M8308">
        <f>'DATA DASH'!M8308</f>
        <v/>
      </c>
    </row>
    <row r="8309">
      <c r="A8309">
        <f>'DATA DASH'!A8309</f>
        <v/>
      </c>
      <c r="B8309">
        <f>'DATA DASH'!B8309</f>
        <v/>
      </c>
      <c r="C8309">
        <f>'DATA DASH'!C8309</f>
        <v/>
      </c>
      <c r="D8309">
        <f>'DATA DASH'!D8309</f>
        <v/>
      </c>
      <c r="E8309">
        <f>'DATA DASH'!E8309</f>
        <v/>
      </c>
      <c r="F8309">
        <f>'DATA DASH'!F8309</f>
        <v/>
      </c>
      <c r="G8309">
        <f>'DATA DASH'!G8309</f>
        <v/>
      </c>
      <c r="H8309">
        <f>'DATA DASH'!H8309</f>
        <v/>
      </c>
      <c r="I8309">
        <f>'DATA DASH'!I8309</f>
        <v/>
      </c>
      <c r="J8309">
        <f>'DATA DASH'!J8309</f>
        <v/>
      </c>
      <c r="K8309">
        <f>'DATA DASH'!K8309</f>
        <v/>
      </c>
      <c r="L8309">
        <f>'DATA DASH'!L8309</f>
        <v/>
      </c>
      <c r="M8309">
        <f>'DATA DASH'!M8309</f>
        <v/>
      </c>
    </row>
    <row r="8310">
      <c r="A8310">
        <f>'DATA DASH'!A8310</f>
        <v/>
      </c>
      <c r="B8310">
        <f>'DATA DASH'!B8310</f>
        <v/>
      </c>
      <c r="C8310">
        <f>'DATA DASH'!C8310</f>
        <v/>
      </c>
      <c r="D8310">
        <f>'DATA DASH'!D8310</f>
        <v/>
      </c>
      <c r="E8310">
        <f>'DATA DASH'!E8310</f>
        <v/>
      </c>
      <c r="F8310">
        <f>'DATA DASH'!F8310</f>
        <v/>
      </c>
      <c r="G8310">
        <f>'DATA DASH'!G8310</f>
        <v/>
      </c>
      <c r="H8310">
        <f>'DATA DASH'!H8310</f>
        <v/>
      </c>
      <c r="I8310">
        <f>'DATA DASH'!I8310</f>
        <v/>
      </c>
      <c r="J8310">
        <f>'DATA DASH'!J8310</f>
        <v/>
      </c>
      <c r="K8310">
        <f>'DATA DASH'!K8310</f>
        <v/>
      </c>
      <c r="L8310">
        <f>'DATA DASH'!L8310</f>
        <v/>
      </c>
      <c r="M8310">
        <f>'DATA DASH'!M8310</f>
        <v/>
      </c>
    </row>
    <row r="8311">
      <c r="A8311">
        <f>'DATA DASH'!A8311</f>
        <v/>
      </c>
      <c r="B8311">
        <f>'DATA DASH'!B8311</f>
        <v/>
      </c>
      <c r="C8311">
        <f>'DATA DASH'!C8311</f>
        <v/>
      </c>
      <c r="D8311">
        <f>'DATA DASH'!D8311</f>
        <v/>
      </c>
      <c r="E8311">
        <f>'DATA DASH'!E8311</f>
        <v/>
      </c>
      <c r="F8311">
        <f>'DATA DASH'!F8311</f>
        <v/>
      </c>
      <c r="G8311">
        <f>'DATA DASH'!G8311</f>
        <v/>
      </c>
      <c r="H8311">
        <f>'DATA DASH'!H8311</f>
        <v/>
      </c>
      <c r="I8311">
        <f>'DATA DASH'!I8311</f>
        <v/>
      </c>
      <c r="J8311">
        <f>'DATA DASH'!J8311</f>
        <v/>
      </c>
      <c r="K8311">
        <f>'DATA DASH'!K8311</f>
        <v/>
      </c>
      <c r="L8311">
        <f>'DATA DASH'!L8311</f>
        <v/>
      </c>
      <c r="M8311">
        <f>'DATA DASH'!M8311</f>
        <v/>
      </c>
    </row>
    <row r="8312">
      <c r="A8312">
        <f>'DATA DASH'!A8312</f>
        <v/>
      </c>
      <c r="B8312">
        <f>'DATA DASH'!B8312</f>
        <v/>
      </c>
      <c r="C8312">
        <f>'DATA DASH'!C8312</f>
        <v/>
      </c>
      <c r="D8312">
        <f>'DATA DASH'!D8312</f>
        <v/>
      </c>
      <c r="E8312">
        <f>'DATA DASH'!E8312</f>
        <v/>
      </c>
      <c r="F8312">
        <f>'DATA DASH'!F8312</f>
        <v/>
      </c>
      <c r="G8312">
        <f>'DATA DASH'!G8312</f>
        <v/>
      </c>
      <c r="H8312">
        <f>'DATA DASH'!H8312</f>
        <v/>
      </c>
      <c r="I8312">
        <f>'DATA DASH'!I8312</f>
        <v/>
      </c>
      <c r="J8312">
        <f>'DATA DASH'!J8312</f>
        <v/>
      </c>
      <c r="K8312">
        <f>'DATA DASH'!K8312</f>
        <v/>
      </c>
      <c r="L8312">
        <f>'DATA DASH'!L8312</f>
        <v/>
      </c>
      <c r="M8312">
        <f>'DATA DASH'!M8312</f>
        <v/>
      </c>
    </row>
    <row r="8313">
      <c r="A8313">
        <f>'DATA DASH'!A8313</f>
        <v/>
      </c>
      <c r="B8313">
        <f>'DATA DASH'!B8313</f>
        <v/>
      </c>
      <c r="C8313">
        <f>'DATA DASH'!C8313</f>
        <v/>
      </c>
      <c r="D8313">
        <f>'DATA DASH'!D8313</f>
        <v/>
      </c>
      <c r="E8313">
        <f>'DATA DASH'!E8313</f>
        <v/>
      </c>
      <c r="F8313">
        <f>'DATA DASH'!F8313</f>
        <v/>
      </c>
      <c r="G8313">
        <f>'DATA DASH'!G8313</f>
        <v/>
      </c>
      <c r="H8313">
        <f>'DATA DASH'!H8313</f>
        <v/>
      </c>
      <c r="I8313">
        <f>'DATA DASH'!I8313</f>
        <v/>
      </c>
      <c r="J8313">
        <f>'DATA DASH'!J8313</f>
        <v/>
      </c>
      <c r="K8313">
        <f>'DATA DASH'!K8313</f>
        <v/>
      </c>
      <c r="L8313">
        <f>'DATA DASH'!L8313</f>
        <v/>
      </c>
      <c r="M8313">
        <f>'DATA DASH'!M8313</f>
        <v/>
      </c>
    </row>
    <row r="8314">
      <c r="A8314">
        <f>'DATA DASH'!A8314</f>
        <v/>
      </c>
      <c r="B8314">
        <f>'DATA DASH'!B8314</f>
        <v/>
      </c>
      <c r="C8314">
        <f>'DATA DASH'!C8314</f>
        <v/>
      </c>
      <c r="D8314">
        <f>'DATA DASH'!D8314</f>
        <v/>
      </c>
      <c r="E8314">
        <f>'DATA DASH'!E8314</f>
        <v/>
      </c>
      <c r="F8314">
        <f>'DATA DASH'!F8314</f>
        <v/>
      </c>
      <c r="G8314">
        <f>'DATA DASH'!G8314</f>
        <v/>
      </c>
      <c r="H8314">
        <f>'DATA DASH'!H8314</f>
        <v/>
      </c>
      <c r="I8314">
        <f>'DATA DASH'!I8314</f>
        <v/>
      </c>
      <c r="J8314">
        <f>'DATA DASH'!J8314</f>
        <v/>
      </c>
      <c r="K8314">
        <f>'DATA DASH'!K8314</f>
        <v/>
      </c>
      <c r="L8314">
        <f>'DATA DASH'!L8314</f>
        <v/>
      </c>
      <c r="M8314">
        <f>'DATA DASH'!M8314</f>
        <v/>
      </c>
    </row>
    <row r="8315">
      <c r="A8315">
        <f>'DATA DASH'!A8315</f>
        <v/>
      </c>
      <c r="B8315">
        <f>'DATA DASH'!B8315</f>
        <v/>
      </c>
      <c r="C8315">
        <f>'DATA DASH'!C8315</f>
        <v/>
      </c>
      <c r="D8315">
        <f>'DATA DASH'!D8315</f>
        <v/>
      </c>
      <c r="E8315">
        <f>'DATA DASH'!E8315</f>
        <v/>
      </c>
      <c r="F8315">
        <f>'DATA DASH'!F8315</f>
        <v/>
      </c>
      <c r="G8315">
        <f>'DATA DASH'!G8315</f>
        <v/>
      </c>
      <c r="H8315">
        <f>'DATA DASH'!H8315</f>
        <v/>
      </c>
      <c r="I8315">
        <f>'DATA DASH'!I8315</f>
        <v/>
      </c>
      <c r="J8315">
        <f>'DATA DASH'!J8315</f>
        <v/>
      </c>
      <c r="K8315">
        <f>'DATA DASH'!K8315</f>
        <v/>
      </c>
      <c r="L8315">
        <f>'DATA DASH'!L8315</f>
        <v/>
      </c>
      <c r="M8315">
        <f>'DATA DASH'!M8315</f>
        <v/>
      </c>
    </row>
    <row r="8316">
      <c r="A8316">
        <f>'DATA DASH'!A8316</f>
        <v/>
      </c>
      <c r="B8316">
        <f>'DATA DASH'!B8316</f>
        <v/>
      </c>
      <c r="C8316">
        <f>'DATA DASH'!C8316</f>
        <v/>
      </c>
      <c r="D8316">
        <f>'DATA DASH'!D8316</f>
        <v/>
      </c>
      <c r="E8316">
        <f>'DATA DASH'!E8316</f>
        <v/>
      </c>
      <c r="F8316">
        <f>'DATA DASH'!F8316</f>
        <v/>
      </c>
      <c r="G8316">
        <f>'DATA DASH'!G8316</f>
        <v/>
      </c>
      <c r="H8316">
        <f>'DATA DASH'!H8316</f>
        <v/>
      </c>
      <c r="I8316">
        <f>'DATA DASH'!I8316</f>
        <v/>
      </c>
      <c r="J8316">
        <f>'DATA DASH'!J8316</f>
        <v/>
      </c>
      <c r="K8316">
        <f>'DATA DASH'!K8316</f>
        <v/>
      </c>
      <c r="L8316">
        <f>'DATA DASH'!L8316</f>
        <v/>
      </c>
      <c r="M8316">
        <f>'DATA DASH'!M8316</f>
        <v/>
      </c>
    </row>
    <row r="8317">
      <c r="A8317">
        <f>'DATA DASH'!A8317</f>
        <v/>
      </c>
      <c r="B8317">
        <f>'DATA DASH'!B8317</f>
        <v/>
      </c>
      <c r="C8317">
        <f>'DATA DASH'!C8317</f>
        <v/>
      </c>
      <c r="D8317">
        <f>'DATA DASH'!D8317</f>
        <v/>
      </c>
      <c r="E8317">
        <f>'DATA DASH'!E8317</f>
        <v/>
      </c>
      <c r="F8317">
        <f>'DATA DASH'!F8317</f>
        <v/>
      </c>
      <c r="G8317">
        <f>'DATA DASH'!G8317</f>
        <v/>
      </c>
      <c r="H8317">
        <f>'DATA DASH'!H8317</f>
        <v/>
      </c>
      <c r="I8317">
        <f>'DATA DASH'!I8317</f>
        <v/>
      </c>
      <c r="J8317">
        <f>'DATA DASH'!J8317</f>
        <v/>
      </c>
      <c r="K8317">
        <f>'DATA DASH'!K8317</f>
        <v/>
      </c>
      <c r="L8317">
        <f>'DATA DASH'!L8317</f>
        <v/>
      </c>
      <c r="M8317">
        <f>'DATA DASH'!M8317</f>
        <v/>
      </c>
    </row>
    <row r="8318">
      <c r="A8318">
        <f>'DATA DASH'!A8318</f>
        <v/>
      </c>
      <c r="B8318">
        <f>'DATA DASH'!B8318</f>
        <v/>
      </c>
      <c r="C8318">
        <f>'DATA DASH'!C8318</f>
        <v/>
      </c>
      <c r="D8318">
        <f>'DATA DASH'!D8318</f>
        <v/>
      </c>
      <c r="E8318">
        <f>'DATA DASH'!E8318</f>
        <v/>
      </c>
      <c r="F8318">
        <f>'DATA DASH'!F8318</f>
        <v/>
      </c>
      <c r="G8318">
        <f>'DATA DASH'!G8318</f>
        <v/>
      </c>
      <c r="H8318">
        <f>'DATA DASH'!H8318</f>
        <v/>
      </c>
      <c r="I8318">
        <f>'DATA DASH'!I8318</f>
        <v/>
      </c>
      <c r="J8318">
        <f>'DATA DASH'!J8318</f>
        <v/>
      </c>
      <c r="K8318">
        <f>'DATA DASH'!K8318</f>
        <v/>
      </c>
      <c r="L8318">
        <f>'DATA DASH'!L8318</f>
        <v/>
      </c>
      <c r="M8318">
        <f>'DATA DASH'!M8318</f>
        <v/>
      </c>
    </row>
    <row r="8319">
      <c r="A8319">
        <f>'DATA DASH'!A8319</f>
        <v/>
      </c>
      <c r="B8319">
        <f>'DATA DASH'!B8319</f>
        <v/>
      </c>
      <c r="C8319">
        <f>'DATA DASH'!C8319</f>
        <v/>
      </c>
      <c r="D8319">
        <f>'DATA DASH'!D8319</f>
        <v/>
      </c>
      <c r="E8319">
        <f>'DATA DASH'!E8319</f>
        <v/>
      </c>
      <c r="F8319">
        <f>'DATA DASH'!F8319</f>
        <v/>
      </c>
      <c r="G8319">
        <f>'DATA DASH'!G8319</f>
        <v/>
      </c>
      <c r="H8319">
        <f>'DATA DASH'!H8319</f>
        <v/>
      </c>
      <c r="I8319">
        <f>'DATA DASH'!I8319</f>
        <v/>
      </c>
      <c r="J8319">
        <f>'DATA DASH'!J8319</f>
        <v/>
      </c>
      <c r="K8319">
        <f>'DATA DASH'!K8319</f>
        <v/>
      </c>
      <c r="L8319">
        <f>'DATA DASH'!L8319</f>
        <v/>
      </c>
      <c r="M8319">
        <f>'DATA DASH'!M8319</f>
        <v/>
      </c>
    </row>
    <row r="8320">
      <c r="A8320">
        <f>'DATA DASH'!A8320</f>
        <v/>
      </c>
      <c r="B8320">
        <f>'DATA DASH'!B8320</f>
        <v/>
      </c>
      <c r="C8320">
        <f>'DATA DASH'!C8320</f>
        <v/>
      </c>
      <c r="D8320">
        <f>'DATA DASH'!D8320</f>
        <v/>
      </c>
      <c r="E8320">
        <f>'DATA DASH'!E8320</f>
        <v/>
      </c>
      <c r="F8320">
        <f>'DATA DASH'!F8320</f>
        <v/>
      </c>
      <c r="G8320">
        <f>'DATA DASH'!G8320</f>
        <v/>
      </c>
      <c r="H8320">
        <f>'DATA DASH'!H8320</f>
        <v/>
      </c>
      <c r="I8320">
        <f>'DATA DASH'!I8320</f>
        <v/>
      </c>
      <c r="J8320">
        <f>'DATA DASH'!J8320</f>
        <v/>
      </c>
      <c r="K8320">
        <f>'DATA DASH'!K8320</f>
        <v/>
      </c>
      <c r="L8320">
        <f>'DATA DASH'!L8320</f>
        <v/>
      </c>
      <c r="M8320">
        <f>'DATA DASH'!M8320</f>
        <v/>
      </c>
    </row>
    <row r="8321">
      <c r="A8321">
        <f>'DATA DASH'!A8321</f>
        <v/>
      </c>
      <c r="B8321">
        <f>'DATA DASH'!B8321</f>
        <v/>
      </c>
      <c r="C8321">
        <f>'DATA DASH'!C8321</f>
        <v/>
      </c>
      <c r="D8321">
        <f>'DATA DASH'!D8321</f>
        <v/>
      </c>
      <c r="E8321">
        <f>'DATA DASH'!E8321</f>
        <v/>
      </c>
      <c r="F8321">
        <f>'DATA DASH'!F8321</f>
        <v/>
      </c>
      <c r="G8321">
        <f>'DATA DASH'!G8321</f>
        <v/>
      </c>
      <c r="H8321">
        <f>'DATA DASH'!H8321</f>
        <v/>
      </c>
      <c r="I8321">
        <f>'DATA DASH'!I8321</f>
        <v/>
      </c>
      <c r="J8321">
        <f>'DATA DASH'!J8321</f>
        <v/>
      </c>
      <c r="K8321">
        <f>'DATA DASH'!K8321</f>
        <v/>
      </c>
      <c r="L8321">
        <f>'DATA DASH'!L8321</f>
        <v/>
      </c>
      <c r="M8321">
        <f>'DATA DASH'!M8321</f>
        <v/>
      </c>
    </row>
    <row r="8322">
      <c r="A8322">
        <f>'DATA DASH'!A8322</f>
        <v/>
      </c>
      <c r="B8322">
        <f>'DATA DASH'!B8322</f>
        <v/>
      </c>
      <c r="C8322">
        <f>'DATA DASH'!C8322</f>
        <v/>
      </c>
      <c r="D8322">
        <f>'DATA DASH'!D8322</f>
        <v/>
      </c>
      <c r="E8322">
        <f>'DATA DASH'!E8322</f>
        <v/>
      </c>
      <c r="F8322">
        <f>'DATA DASH'!F8322</f>
        <v/>
      </c>
      <c r="G8322">
        <f>'DATA DASH'!G8322</f>
        <v/>
      </c>
      <c r="H8322">
        <f>'DATA DASH'!H8322</f>
        <v/>
      </c>
      <c r="I8322">
        <f>'DATA DASH'!I8322</f>
        <v/>
      </c>
      <c r="J8322">
        <f>'DATA DASH'!J8322</f>
        <v/>
      </c>
      <c r="K8322">
        <f>'DATA DASH'!K8322</f>
        <v/>
      </c>
      <c r="L8322">
        <f>'DATA DASH'!L8322</f>
        <v/>
      </c>
      <c r="M8322">
        <f>'DATA DASH'!M8322</f>
        <v/>
      </c>
    </row>
    <row r="8323">
      <c r="A8323">
        <f>'DATA DASH'!A8323</f>
        <v/>
      </c>
      <c r="B8323">
        <f>'DATA DASH'!B8323</f>
        <v/>
      </c>
      <c r="C8323">
        <f>'DATA DASH'!C8323</f>
        <v/>
      </c>
      <c r="D8323">
        <f>'DATA DASH'!D8323</f>
        <v/>
      </c>
      <c r="E8323">
        <f>'DATA DASH'!E8323</f>
        <v/>
      </c>
      <c r="F8323">
        <f>'DATA DASH'!F8323</f>
        <v/>
      </c>
      <c r="G8323">
        <f>'DATA DASH'!G8323</f>
        <v/>
      </c>
      <c r="H8323">
        <f>'DATA DASH'!H8323</f>
        <v/>
      </c>
      <c r="I8323">
        <f>'DATA DASH'!I8323</f>
        <v/>
      </c>
      <c r="J8323">
        <f>'DATA DASH'!J8323</f>
        <v/>
      </c>
      <c r="K8323">
        <f>'DATA DASH'!K8323</f>
        <v/>
      </c>
      <c r="L8323">
        <f>'DATA DASH'!L8323</f>
        <v/>
      </c>
      <c r="M8323">
        <f>'DATA DASH'!M8323</f>
        <v/>
      </c>
    </row>
    <row r="8324">
      <c r="A8324">
        <f>'DATA DASH'!A8324</f>
        <v/>
      </c>
      <c r="B8324">
        <f>'DATA DASH'!B8324</f>
        <v/>
      </c>
      <c r="C8324">
        <f>'DATA DASH'!C8324</f>
        <v/>
      </c>
      <c r="D8324">
        <f>'DATA DASH'!D8324</f>
        <v/>
      </c>
      <c r="E8324">
        <f>'DATA DASH'!E8324</f>
        <v/>
      </c>
      <c r="F8324">
        <f>'DATA DASH'!F8324</f>
        <v/>
      </c>
      <c r="G8324">
        <f>'DATA DASH'!G8324</f>
        <v/>
      </c>
      <c r="H8324">
        <f>'DATA DASH'!H8324</f>
        <v/>
      </c>
      <c r="I8324">
        <f>'DATA DASH'!I8324</f>
        <v/>
      </c>
      <c r="J8324">
        <f>'DATA DASH'!J8324</f>
        <v/>
      </c>
      <c r="K8324">
        <f>'DATA DASH'!K8324</f>
        <v/>
      </c>
      <c r="L8324">
        <f>'DATA DASH'!L8324</f>
        <v/>
      </c>
      <c r="M8324">
        <f>'DATA DASH'!M8324</f>
        <v/>
      </c>
    </row>
    <row r="8325">
      <c r="A8325">
        <f>'DATA DASH'!A8325</f>
        <v/>
      </c>
      <c r="B8325">
        <f>'DATA DASH'!B8325</f>
        <v/>
      </c>
      <c r="C8325">
        <f>'DATA DASH'!C8325</f>
        <v/>
      </c>
      <c r="D8325">
        <f>'DATA DASH'!D8325</f>
        <v/>
      </c>
      <c r="E8325">
        <f>'DATA DASH'!E8325</f>
        <v/>
      </c>
      <c r="F8325">
        <f>'DATA DASH'!F8325</f>
        <v/>
      </c>
      <c r="G8325">
        <f>'DATA DASH'!G8325</f>
        <v/>
      </c>
      <c r="H8325">
        <f>'DATA DASH'!H8325</f>
        <v/>
      </c>
      <c r="I8325">
        <f>'DATA DASH'!I8325</f>
        <v/>
      </c>
      <c r="J8325">
        <f>'DATA DASH'!J8325</f>
        <v/>
      </c>
      <c r="K8325">
        <f>'DATA DASH'!K8325</f>
        <v/>
      </c>
      <c r="L8325">
        <f>'DATA DASH'!L8325</f>
        <v/>
      </c>
      <c r="M8325">
        <f>'DATA DASH'!M8325</f>
        <v/>
      </c>
    </row>
    <row r="8326">
      <c r="A8326">
        <f>'DATA DASH'!A8326</f>
        <v/>
      </c>
      <c r="B8326">
        <f>'DATA DASH'!B8326</f>
        <v/>
      </c>
      <c r="C8326">
        <f>'DATA DASH'!C8326</f>
        <v/>
      </c>
      <c r="D8326">
        <f>'DATA DASH'!D8326</f>
        <v/>
      </c>
      <c r="E8326">
        <f>'DATA DASH'!E8326</f>
        <v/>
      </c>
      <c r="F8326">
        <f>'DATA DASH'!F8326</f>
        <v/>
      </c>
      <c r="G8326">
        <f>'DATA DASH'!G8326</f>
        <v/>
      </c>
      <c r="H8326">
        <f>'DATA DASH'!H8326</f>
        <v/>
      </c>
      <c r="I8326">
        <f>'DATA DASH'!I8326</f>
        <v/>
      </c>
      <c r="J8326">
        <f>'DATA DASH'!J8326</f>
        <v/>
      </c>
      <c r="K8326">
        <f>'DATA DASH'!K8326</f>
        <v/>
      </c>
      <c r="L8326">
        <f>'DATA DASH'!L8326</f>
        <v/>
      </c>
      <c r="M8326">
        <f>'DATA DASH'!M8326</f>
        <v/>
      </c>
    </row>
    <row r="8327">
      <c r="A8327">
        <f>'DATA DASH'!A8327</f>
        <v/>
      </c>
      <c r="B8327">
        <f>'DATA DASH'!B8327</f>
        <v/>
      </c>
      <c r="C8327">
        <f>'DATA DASH'!C8327</f>
        <v/>
      </c>
      <c r="D8327">
        <f>'DATA DASH'!D8327</f>
        <v/>
      </c>
      <c r="E8327">
        <f>'DATA DASH'!E8327</f>
        <v/>
      </c>
      <c r="F8327">
        <f>'DATA DASH'!F8327</f>
        <v/>
      </c>
      <c r="G8327">
        <f>'DATA DASH'!G8327</f>
        <v/>
      </c>
      <c r="H8327">
        <f>'DATA DASH'!H8327</f>
        <v/>
      </c>
      <c r="I8327">
        <f>'DATA DASH'!I8327</f>
        <v/>
      </c>
      <c r="J8327">
        <f>'DATA DASH'!J8327</f>
        <v/>
      </c>
      <c r="K8327">
        <f>'DATA DASH'!K8327</f>
        <v/>
      </c>
      <c r="L8327">
        <f>'DATA DASH'!L8327</f>
        <v/>
      </c>
      <c r="M8327">
        <f>'DATA DASH'!M8327</f>
        <v/>
      </c>
    </row>
    <row r="8328">
      <c r="A8328">
        <f>'DATA DASH'!A8328</f>
        <v/>
      </c>
      <c r="B8328">
        <f>'DATA DASH'!B8328</f>
        <v/>
      </c>
      <c r="C8328">
        <f>'DATA DASH'!C8328</f>
        <v/>
      </c>
      <c r="D8328">
        <f>'DATA DASH'!D8328</f>
        <v/>
      </c>
      <c r="E8328">
        <f>'DATA DASH'!E8328</f>
        <v/>
      </c>
      <c r="F8328">
        <f>'DATA DASH'!F8328</f>
        <v/>
      </c>
      <c r="G8328">
        <f>'DATA DASH'!G8328</f>
        <v/>
      </c>
      <c r="H8328">
        <f>'DATA DASH'!H8328</f>
        <v/>
      </c>
      <c r="I8328">
        <f>'DATA DASH'!I8328</f>
        <v/>
      </c>
      <c r="J8328">
        <f>'DATA DASH'!J8328</f>
        <v/>
      </c>
      <c r="K8328">
        <f>'DATA DASH'!K8328</f>
        <v/>
      </c>
      <c r="L8328">
        <f>'DATA DASH'!L8328</f>
        <v/>
      </c>
      <c r="M8328">
        <f>'DATA DASH'!M8328</f>
        <v/>
      </c>
    </row>
    <row r="8329">
      <c r="A8329">
        <f>'DATA DASH'!A8329</f>
        <v/>
      </c>
      <c r="B8329">
        <f>'DATA DASH'!B8329</f>
        <v/>
      </c>
      <c r="C8329">
        <f>'DATA DASH'!C8329</f>
        <v/>
      </c>
      <c r="D8329">
        <f>'DATA DASH'!D8329</f>
        <v/>
      </c>
      <c r="E8329">
        <f>'DATA DASH'!E8329</f>
        <v/>
      </c>
      <c r="F8329">
        <f>'DATA DASH'!F8329</f>
        <v/>
      </c>
      <c r="G8329">
        <f>'DATA DASH'!G8329</f>
        <v/>
      </c>
      <c r="H8329">
        <f>'DATA DASH'!H8329</f>
        <v/>
      </c>
      <c r="I8329">
        <f>'DATA DASH'!I8329</f>
        <v/>
      </c>
      <c r="J8329">
        <f>'DATA DASH'!J8329</f>
        <v/>
      </c>
      <c r="K8329">
        <f>'DATA DASH'!K8329</f>
        <v/>
      </c>
      <c r="L8329">
        <f>'DATA DASH'!L8329</f>
        <v/>
      </c>
      <c r="M8329">
        <f>'DATA DASH'!M8329</f>
        <v/>
      </c>
    </row>
    <row r="8330">
      <c r="A8330">
        <f>'DATA DASH'!A8330</f>
        <v/>
      </c>
      <c r="B8330">
        <f>'DATA DASH'!B8330</f>
        <v/>
      </c>
      <c r="C8330">
        <f>'DATA DASH'!C8330</f>
        <v/>
      </c>
      <c r="D8330">
        <f>'DATA DASH'!D8330</f>
        <v/>
      </c>
      <c r="E8330">
        <f>'DATA DASH'!E8330</f>
        <v/>
      </c>
      <c r="F8330">
        <f>'DATA DASH'!F8330</f>
        <v/>
      </c>
      <c r="G8330">
        <f>'DATA DASH'!G8330</f>
        <v/>
      </c>
      <c r="H8330">
        <f>'DATA DASH'!H8330</f>
        <v/>
      </c>
      <c r="I8330">
        <f>'DATA DASH'!I8330</f>
        <v/>
      </c>
      <c r="J8330">
        <f>'DATA DASH'!J8330</f>
        <v/>
      </c>
      <c r="K8330">
        <f>'DATA DASH'!K8330</f>
        <v/>
      </c>
      <c r="L8330">
        <f>'DATA DASH'!L8330</f>
        <v/>
      </c>
      <c r="M8330">
        <f>'DATA DASH'!M8330</f>
        <v/>
      </c>
    </row>
    <row r="8331">
      <c r="A8331">
        <f>'DATA DASH'!A8331</f>
        <v/>
      </c>
      <c r="B8331">
        <f>'DATA DASH'!B8331</f>
        <v/>
      </c>
      <c r="C8331">
        <f>'DATA DASH'!C8331</f>
        <v/>
      </c>
      <c r="D8331">
        <f>'DATA DASH'!D8331</f>
        <v/>
      </c>
      <c r="E8331">
        <f>'DATA DASH'!E8331</f>
        <v/>
      </c>
      <c r="F8331">
        <f>'DATA DASH'!F8331</f>
        <v/>
      </c>
      <c r="G8331">
        <f>'DATA DASH'!G8331</f>
        <v/>
      </c>
      <c r="H8331">
        <f>'DATA DASH'!H8331</f>
        <v/>
      </c>
      <c r="I8331">
        <f>'DATA DASH'!I8331</f>
        <v/>
      </c>
      <c r="J8331">
        <f>'DATA DASH'!J8331</f>
        <v/>
      </c>
      <c r="K8331">
        <f>'DATA DASH'!K8331</f>
        <v/>
      </c>
      <c r="L8331">
        <f>'DATA DASH'!L8331</f>
        <v/>
      </c>
      <c r="M8331">
        <f>'DATA DASH'!M8331</f>
        <v/>
      </c>
    </row>
    <row r="8332">
      <c r="A8332">
        <f>'DATA DASH'!A8332</f>
        <v/>
      </c>
      <c r="B8332">
        <f>'DATA DASH'!B8332</f>
        <v/>
      </c>
      <c r="C8332">
        <f>'DATA DASH'!C8332</f>
        <v/>
      </c>
      <c r="D8332">
        <f>'DATA DASH'!D8332</f>
        <v/>
      </c>
      <c r="E8332">
        <f>'DATA DASH'!E8332</f>
        <v/>
      </c>
      <c r="F8332">
        <f>'DATA DASH'!F8332</f>
        <v/>
      </c>
      <c r="G8332">
        <f>'DATA DASH'!G8332</f>
        <v/>
      </c>
      <c r="H8332">
        <f>'DATA DASH'!H8332</f>
        <v/>
      </c>
      <c r="I8332">
        <f>'DATA DASH'!I8332</f>
        <v/>
      </c>
      <c r="J8332">
        <f>'DATA DASH'!J8332</f>
        <v/>
      </c>
      <c r="K8332">
        <f>'DATA DASH'!K8332</f>
        <v/>
      </c>
      <c r="L8332">
        <f>'DATA DASH'!L8332</f>
        <v/>
      </c>
      <c r="M8332">
        <f>'DATA DASH'!M8332</f>
        <v/>
      </c>
    </row>
    <row r="8333">
      <c r="A8333">
        <f>'DATA DASH'!A8333</f>
        <v/>
      </c>
      <c r="B8333">
        <f>'DATA DASH'!B8333</f>
        <v/>
      </c>
      <c r="C8333">
        <f>'DATA DASH'!C8333</f>
        <v/>
      </c>
      <c r="D8333">
        <f>'DATA DASH'!D8333</f>
        <v/>
      </c>
      <c r="E8333">
        <f>'DATA DASH'!E8333</f>
        <v/>
      </c>
      <c r="F8333">
        <f>'DATA DASH'!F8333</f>
        <v/>
      </c>
      <c r="G8333">
        <f>'DATA DASH'!G8333</f>
        <v/>
      </c>
      <c r="H8333">
        <f>'DATA DASH'!H8333</f>
        <v/>
      </c>
      <c r="I8333">
        <f>'DATA DASH'!I8333</f>
        <v/>
      </c>
      <c r="J8333">
        <f>'DATA DASH'!J8333</f>
        <v/>
      </c>
      <c r="K8333">
        <f>'DATA DASH'!K8333</f>
        <v/>
      </c>
      <c r="L8333">
        <f>'DATA DASH'!L8333</f>
        <v/>
      </c>
      <c r="M8333">
        <f>'DATA DASH'!M8333</f>
        <v/>
      </c>
    </row>
    <row r="8334">
      <c r="A8334">
        <f>'DATA DASH'!A8334</f>
        <v/>
      </c>
      <c r="B8334">
        <f>'DATA DASH'!B8334</f>
        <v/>
      </c>
      <c r="C8334">
        <f>'DATA DASH'!C8334</f>
        <v/>
      </c>
      <c r="D8334">
        <f>'DATA DASH'!D8334</f>
        <v/>
      </c>
      <c r="E8334">
        <f>'DATA DASH'!E8334</f>
        <v/>
      </c>
      <c r="F8334">
        <f>'DATA DASH'!F8334</f>
        <v/>
      </c>
      <c r="G8334">
        <f>'DATA DASH'!G8334</f>
        <v/>
      </c>
      <c r="H8334">
        <f>'DATA DASH'!H8334</f>
        <v/>
      </c>
      <c r="I8334">
        <f>'DATA DASH'!I8334</f>
        <v/>
      </c>
      <c r="J8334">
        <f>'DATA DASH'!J8334</f>
        <v/>
      </c>
      <c r="K8334">
        <f>'DATA DASH'!K8334</f>
        <v/>
      </c>
      <c r="L8334">
        <f>'DATA DASH'!L8334</f>
        <v/>
      </c>
      <c r="M8334">
        <f>'DATA DASH'!M8334</f>
        <v/>
      </c>
    </row>
    <row r="8335">
      <c r="A8335">
        <f>'DATA DASH'!A8335</f>
        <v/>
      </c>
      <c r="B8335">
        <f>'DATA DASH'!B8335</f>
        <v/>
      </c>
      <c r="C8335">
        <f>'DATA DASH'!C8335</f>
        <v/>
      </c>
      <c r="D8335">
        <f>'DATA DASH'!D8335</f>
        <v/>
      </c>
      <c r="E8335">
        <f>'DATA DASH'!E8335</f>
        <v/>
      </c>
      <c r="F8335">
        <f>'DATA DASH'!F8335</f>
        <v/>
      </c>
      <c r="G8335">
        <f>'DATA DASH'!G8335</f>
        <v/>
      </c>
      <c r="H8335">
        <f>'DATA DASH'!H8335</f>
        <v/>
      </c>
      <c r="I8335">
        <f>'DATA DASH'!I8335</f>
        <v/>
      </c>
      <c r="J8335">
        <f>'DATA DASH'!J8335</f>
        <v/>
      </c>
      <c r="K8335">
        <f>'DATA DASH'!K8335</f>
        <v/>
      </c>
      <c r="L8335">
        <f>'DATA DASH'!L8335</f>
        <v/>
      </c>
      <c r="M8335">
        <f>'DATA DASH'!M8335</f>
        <v/>
      </c>
    </row>
    <row r="8336">
      <c r="A8336">
        <f>'DATA DASH'!A8336</f>
        <v/>
      </c>
      <c r="B8336">
        <f>'DATA DASH'!B8336</f>
        <v/>
      </c>
      <c r="C8336">
        <f>'DATA DASH'!C8336</f>
        <v/>
      </c>
      <c r="D8336">
        <f>'DATA DASH'!D8336</f>
        <v/>
      </c>
      <c r="E8336">
        <f>'DATA DASH'!E8336</f>
        <v/>
      </c>
      <c r="F8336">
        <f>'DATA DASH'!F8336</f>
        <v/>
      </c>
      <c r="G8336">
        <f>'DATA DASH'!G8336</f>
        <v/>
      </c>
      <c r="H8336">
        <f>'DATA DASH'!H8336</f>
        <v/>
      </c>
      <c r="I8336">
        <f>'DATA DASH'!I8336</f>
        <v/>
      </c>
      <c r="J8336">
        <f>'DATA DASH'!J8336</f>
        <v/>
      </c>
      <c r="K8336">
        <f>'DATA DASH'!K8336</f>
        <v/>
      </c>
      <c r="L8336">
        <f>'DATA DASH'!L8336</f>
        <v/>
      </c>
      <c r="M8336">
        <f>'DATA DASH'!M8336</f>
        <v/>
      </c>
    </row>
    <row r="8337">
      <c r="A8337">
        <f>'DATA DASH'!A8337</f>
        <v/>
      </c>
      <c r="B8337">
        <f>'DATA DASH'!B8337</f>
        <v/>
      </c>
      <c r="C8337">
        <f>'DATA DASH'!C8337</f>
        <v/>
      </c>
      <c r="D8337">
        <f>'DATA DASH'!D8337</f>
        <v/>
      </c>
      <c r="E8337">
        <f>'DATA DASH'!E8337</f>
        <v/>
      </c>
      <c r="F8337">
        <f>'DATA DASH'!F8337</f>
        <v/>
      </c>
      <c r="G8337">
        <f>'DATA DASH'!G8337</f>
        <v/>
      </c>
      <c r="H8337">
        <f>'DATA DASH'!H8337</f>
        <v/>
      </c>
      <c r="I8337">
        <f>'DATA DASH'!I8337</f>
        <v/>
      </c>
      <c r="J8337">
        <f>'DATA DASH'!J8337</f>
        <v/>
      </c>
      <c r="K8337">
        <f>'DATA DASH'!K8337</f>
        <v/>
      </c>
      <c r="L8337">
        <f>'DATA DASH'!L8337</f>
        <v/>
      </c>
      <c r="M8337">
        <f>'DATA DASH'!M8337</f>
        <v/>
      </c>
    </row>
    <row r="8338">
      <c r="A8338">
        <f>'DATA DASH'!A8338</f>
        <v/>
      </c>
      <c r="B8338">
        <f>'DATA DASH'!B8338</f>
        <v/>
      </c>
      <c r="C8338">
        <f>'DATA DASH'!C8338</f>
        <v/>
      </c>
      <c r="D8338">
        <f>'DATA DASH'!D8338</f>
        <v/>
      </c>
      <c r="E8338">
        <f>'DATA DASH'!E8338</f>
        <v/>
      </c>
      <c r="F8338">
        <f>'DATA DASH'!F8338</f>
        <v/>
      </c>
      <c r="G8338">
        <f>'DATA DASH'!G8338</f>
        <v/>
      </c>
      <c r="H8338">
        <f>'DATA DASH'!H8338</f>
        <v/>
      </c>
      <c r="I8338">
        <f>'DATA DASH'!I8338</f>
        <v/>
      </c>
      <c r="J8338">
        <f>'DATA DASH'!J8338</f>
        <v/>
      </c>
      <c r="K8338">
        <f>'DATA DASH'!K8338</f>
        <v/>
      </c>
      <c r="L8338">
        <f>'DATA DASH'!L8338</f>
        <v/>
      </c>
      <c r="M8338">
        <f>'DATA DASH'!M8338</f>
        <v/>
      </c>
    </row>
    <row r="8339">
      <c r="A8339">
        <f>'DATA DASH'!A8339</f>
        <v/>
      </c>
      <c r="B8339">
        <f>'DATA DASH'!B8339</f>
        <v/>
      </c>
      <c r="C8339">
        <f>'DATA DASH'!C8339</f>
        <v/>
      </c>
      <c r="D8339">
        <f>'DATA DASH'!D8339</f>
        <v/>
      </c>
      <c r="E8339">
        <f>'DATA DASH'!E8339</f>
        <v/>
      </c>
      <c r="F8339">
        <f>'DATA DASH'!F8339</f>
        <v/>
      </c>
      <c r="G8339">
        <f>'DATA DASH'!G8339</f>
        <v/>
      </c>
      <c r="H8339">
        <f>'DATA DASH'!H8339</f>
        <v/>
      </c>
      <c r="I8339">
        <f>'DATA DASH'!I8339</f>
        <v/>
      </c>
      <c r="J8339">
        <f>'DATA DASH'!J8339</f>
        <v/>
      </c>
      <c r="K8339">
        <f>'DATA DASH'!K8339</f>
        <v/>
      </c>
      <c r="L8339">
        <f>'DATA DASH'!L8339</f>
        <v/>
      </c>
      <c r="M8339">
        <f>'DATA DASH'!M8339</f>
        <v/>
      </c>
    </row>
    <row r="8340">
      <c r="A8340">
        <f>'DATA DASH'!A8340</f>
        <v/>
      </c>
      <c r="B8340">
        <f>'DATA DASH'!B8340</f>
        <v/>
      </c>
      <c r="C8340">
        <f>'DATA DASH'!C8340</f>
        <v/>
      </c>
      <c r="D8340">
        <f>'DATA DASH'!D8340</f>
        <v/>
      </c>
      <c r="E8340">
        <f>'DATA DASH'!E8340</f>
        <v/>
      </c>
      <c r="F8340">
        <f>'DATA DASH'!F8340</f>
        <v/>
      </c>
      <c r="G8340">
        <f>'DATA DASH'!G8340</f>
        <v/>
      </c>
      <c r="H8340">
        <f>'DATA DASH'!H8340</f>
        <v/>
      </c>
      <c r="I8340">
        <f>'DATA DASH'!I8340</f>
        <v/>
      </c>
      <c r="J8340">
        <f>'DATA DASH'!J8340</f>
        <v/>
      </c>
      <c r="K8340">
        <f>'DATA DASH'!K8340</f>
        <v/>
      </c>
      <c r="L8340">
        <f>'DATA DASH'!L8340</f>
        <v/>
      </c>
      <c r="M8340">
        <f>'DATA DASH'!M8340</f>
        <v/>
      </c>
    </row>
    <row r="8341">
      <c r="A8341">
        <f>'DATA DASH'!A8341</f>
        <v/>
      </c>
      <c r="B8341">
        <f>'DATA DASH'!B8341</f>
        <v/>
      </c>
      <c r="C8341">
        <f>'DATA DASH'!C8341</f>
        <v/>
      </c>
      <c r="D8341">
        <f>'DATA DASH'!D8341</f>
        <v/>
      </c>
      <c r="E8341">
        <f>'DATA DASH'!E8341</f>
        <v/>
      </c>
      <c r="F8341">
        <f>'DATA DASH'!F8341</f>
        <v/>
      </c>
      <c r="G8341">
        <f>'DATA DASH'!G8341</f>
        <v/>
      </c>
      <c r="H8341">
        <f>'DATA DASH'!H8341</f>
        <v/>
      </c>
      <c r="I8341">
        <f>'DATA DASH'!I8341</f>
        <v/>
      </c>
      <c r="J8341">
        <f>'DATA DASH'!J8341</f>
        <v/>
      </c>
      <c r="K8341">
        <f>'DATA DASH'!K8341</f>
        <v/>
      </c>
      <c r="L8341">
        <f>'DATA DASH'!L8341</f>
        <v/>
      </c>
      <c r="M8341">
        <f>'DATA DASH'!M8341</f>
        <v/>
      </c>
    </row>
    <row r="8342">
      <c r="A8342">
        <f>'DATA DASH'!A8342</f>
        <v/>
      </c>
      <c r="B8342">
        <f>'DATA DASH'!B8342</f>
        <v/>
      </c>
      <c r="C8342">
        <f>'DATA DASH'!C8342</f>
        <v/>
      </c>
      <c r="D8342">
        <f>'DATA DASH'!D8342</f>
        <v/>
      </c>
      <c r="E8342">
        <f>'DATA DASH'!E8342</f>
        <v/>
      </c>
      <c r="F8342">
        <f>'DATA DASH'!F8342</f>
        <v/>
      </c>
      <c r="G8342">
        <f>'DATA DASH'!G8342</f>
        <v/>
      </c>
      <c r="H8342">
        <f>'DATA DASH'!H8342</f>
        <v/>
      </c>
      <c r="I8342">
        <f>'DATA DASH'!I8342</f>
        <v/>
      </c>
      <c r="J8342">
        <f>'DATA DASH'!J8342</f>
        <v/>
      </c>
      <c r="K8342">
        <f>'DATA DASH'!K8342</f>
        <v/>
      </c>
      <c r="L8342">
        <f>'DATA DASH'!L8342</f>
        <v/>
      </c>
      <c r="M8342">
        <f>'DATA DASH'!M8342</f>
        <v/>
      </c>
    </row>
    <row r="8343">
      <c r="A8343">
        <f>'DATA DASH'!A8343</f>
        <v/>
      </c>
      <c r="B8343">
        <f>'DATA DASH'!B8343</f>
        <v/>
      </c>
      <c r="C8343">
        <f>'DATA DASH'!C8343</f>
        <v/>
      </c>
      <c r="D8343">
        <f>'DATA DASH'!D8343</f>
        <v/>
      </c>
      <c r="E8343">
        <f>'DATA DASH'!E8343</f>
        <v/>
      </c>
      <c r="F8343">
        <f>'DATA DASH'!F8343</f>
        <v/>
      </c>
      <c r="G8343">
        <f>'DATA DASH'!G8343</f>
        <v/>
      </c>
      <c r="H8343">
        <f>'DATA DASH'!H8343</f>
        <v/>
      </c>
      <c r="I8343">
        <f>'DATA DASH'!I8343</f>
        <v/>
      </c>
      <c r="J8343">
        <f>'DATA DASH'!J8343</f>
        <v/>
      </c>
      <c r="K8343">
        <f>'DATA DASH'!K8343</f>
        <v/>
      </c>
      <c r="L8343">
        <f>'DATA DASH'!L8343</f>
        <v/>
      </c>
      <c r="M8343">
        <f>'DATA DASH'!M8343</f>
        <v/>
      </c>
    </row>
    <row r="8344">
      <c r="A8344">
        <f>'DATA DASH'!A8344</f>
        <v/>
      </c>
      <c r="B8344">
        <f>'DATA DASH'!B8344</f>
        <v/>
      </c>
      <c r="C8344">
        <f>'DATA DASH'!C8344</f>
        <v/>
      </c>
      <c r="D8344">
        <f>'DATA DASH'!D8344</f>
        <v/>
      </c>
      <c r="E8344">
        <f>'DATA DASH'!E8344</f>
        <v/>
      </c>
      <c r="F8344">
        <f>'DATA DASH'!F8344</f>
        <v/>
      </c>
      <c r="G8344">
        <f>'DATA DASH'!G8344</f>
        <v/>
      </c>
      <c r="H8344">
        <f>'DATA DASH'!H8344</f>
        <v/>
      </c>
      <c r="I8344">
        <f>'DATA DASH'!I8344</f>
        <v/>
      </c>
      <c r="J8344">
        <f>'DATA DASH'!J8344</f>
        <v/>
      </c>
      <c r="K8344">
        <f>'DATA DASH'!K8344</f>
        <v/>
      </c>
      <c r="L8344">
        <f>'DATA DASH'!L8344</f>
        <v/>
      </c>
      <c r="M8344">
        <f>'DATA DASH'!M8344</f>
        <v/>
      </c>
    </row>
    <row r="8345">
      <c r="A8345">
        <f>'DATA DASH'!A8345</f>
        <v/>
      </c>
      <c r="B8345">
        <f>'DATA DASH'!B8345</f>
        <v/>
      </c>
      <c r="C8345">
        <f>'DATA DASH'!C8345</f>
        <v/>
      </c>
      <c r="D8345">
        <f>'DATA DASH'!D8345</f>
        <v/>
      </c>
      <c r="E8345">
        <f>'DATA DASH'!E8345</f>
        <v/>
      </c>
      <c r="F8345">
        <f>'DATA DASH'!F8345</f>
        <v/>
      </c>
      <c r="G8345">
        <f>'DATA DASH'!G8345</f>
        <v/>
      </c>
      <c r="H8345">
        <f>'DATA DASH'!H8345</f>
        <v/>
      </c>
      <c r="I8345">
        <f>'DATA DASH'!I8345</f>
        <v/>
      </c>
      <c r="J8345">
        <f>'DATA DASH'!J8345</f>
        <v/>
      </c>
      <c r="K8345">
        <f>'DATA DASH'!K8345</f>
        <v/>
      </c>
      <c r="L8345">
        <f>'DATA DASH'!L8345</f>
        <v/>
      </c>
      <c r="M8345">
        <f>'DATA DASH'!M8345</f>
        <v/>
      </c>
    </row>
    <row r="8346">
      <c r="A8346">
        <f>'DATA DASH'!A8346</f>
        <v/>
      </c>
      <c r="B8346">
        <f>'DATA DASH'!B8346</f>
        <v/>
      </c>
      <c r="C8346">
        <f>'DATA DASH'!C8346</f>
        <v/>
      </c>
      <c r="D8346">
        <f>'DATA DASH'!D8346</f>
        <v/>
      </c>
      <c r="E8346">
        <f>'DATA DASH'!E8346</f>
        <v/>
      </c>
      <c r="F8346">
        <f>'DATA DASH'!F8346</f>
        <v/>
      </c>
      <c r="G8346">
        <f>'DATA DASH'!G8346</f>
        <v/>
      </c>
      <c r="H8346">
        <f>'DATA DASH'!H8346</f>
        <v/>
      </c>
      <c r="I8346">
        <f>'DATA DASH'!I8346</f>
        <v/>
      </c>
      <c r="J8346">
        <f>'DATA DASH'!J8346</f>
        <v/>
      </c>
      <c r="K8346">
        <f>'DATA DASH'!K8346</f>
        <v/>
      </c>
      <c r="L8346">
        <f>'DATA DASH'!L8346</f>
        <v/>
      </c>
      <c r="M8346">
        <f>'DATA DASH'!M8346</f>
        <v/>
      </c>
    </row>
    <row r="8347">
      <c r="A8347">
        <f>'DATA DASH'!A8347</f>
        <v/>
      </c>
      <c r="B8347">
        <f>'DATA DASH'!B8347</f>
        <v/>
      </c>
      <c r="C8347">
        <f>'DATA DASH'!C8347</f>
        <v/>
      </c>
      <c r="D8347">
        <f>'DATA DASH'!D8347</f>
        <v/>
      </c>
      <c r="E8347">
        <f>'DATA DASH'!E8347</f>
        <v/>
      </c>
      <c r="F8347">
        <f>'DATA DASH'!F8347</f>
        <v/>
      </c>
      <c r="G8347">
        <f>'DATA DASH'!G8347</f>
        <v/>
      </c>
      <c r="H8347">
        <f>'DATA DASH'!H8347</f>
        <v/>
      </c>
      <c r="I8347">
        <f>'DATA DASH'!I8347</f>
        <v/>
      </c>
      <c r="J8347">
        <f>'DATA DASH'!J8347</f>
        <v/>
      </c>
      <c r="K8347">
        <f>'DATA DASH'!K8347</f>
        <v/>
      </c>
      <c r="L8347">
        <f>'DATA DASH'!L8347</f>
        <v/>
      </c>
      <c r="M8347">
        <f>'DATA DASH'!M8347</f>
        <v/>
      </c>
    </row>
    <row r="8348">
      <c r="A8348">
        <f>'DATA DASH'!A8348</f>
        <v/>
      </c>
      <c r="B8348">
        <f>'DATA DASH'!B8348</f>
        <v/>
      </c>
      <c r="C8348">
        <f>'DATA DASH'!C8348</f>
        <v/>
      </c>
      <c r="D8348">
        <f>'DATA DASH'!D8348</f>
        <v/>
      </c>
      <c r="E8348">
        <f>'DATA DASH'!E8348</f>
        <v/>
      </c>
      <c r="F8348">
        <f>'DATA DASH'!F8348</f>
        <v/>
      </c>
      <c r="G8348">
        <f>'DATA DASH'!G8348</f>
        <v/>
      </c>
      <c r="H8348">
        <f>'DATA DASH'!H8348</f>
        <v/>
      </c>
      <c r="I8348">
        <f>'DATA DASH'!I8348</f>
        <v/>
      </c>
      <c r="J8348">
        <f>'DATA DASH'!J8348</f>
        <v/>
      </c>
      <c r="K8348">
        <f>'DATA DASH'!K8348</f>
        <v/>
      </c>
      <c r="L8348">
        <f>'DATA DASH'!L8348</f>
        <v/>
      </c>
      <c r="M8348">
        <f>'DATA DASH'!M8348</f>
        <v/>
      </c>
    </row>
    <row r="8349">
      <c r="A8349">
        <f>'DATA DASH'!A8349</f>
        <v/>
      </c>
      <c r="B8349">
        <f>'DATA DASH'!B8349</f>
        <v/>
      </c>
      <c r="C8349">
        <f>'DATA DASH'!C8349</f>
        <v/>
      </c>
      <c r="D8349">
        <f>'DATA DASH'!D8349</f>
        <v/>
      </c>
      <c r="E8349">
        <f>'DATA DASH'!E8349</f>
        <v/>
      </c>
      <c r="F8349">
        <f>'DATA DASH'!F8349</f>
        <v/>
      </c>
      <c r="G8349">
        <f>'DATA DASH'!G8349</f>
        <v/>
      </c>
      <c r="H8349">
        <f>'DATA DASH'!H8349</f>
        <v/>
      </c>
      <c r="I8349">
        <f>'DATA DASH'!I8349</f>
        <v/>
      </c>
      <c r="J8349">
        <f>'DATA DASH'!J8349</f>
        <v/>
      </c>
      <c r="K8349">
        <f>'DATA DASH'!K8349</f>
        <v/>
      </c>
      <c r="L8349">
        <f>'DATA DASH'!L8349</f>
        <v/>
      </c>
      <c r="M8349">
        <f>'DATA DASH'!M8349</f>
        <v/>
      </c>
    </row>
    <row r="8350">
      <c r="A8350">
        <f>'DATA DASH'!A8350</f>
        <v/>
      </c>
      <c r="B8350">
        <f>'DATA DASH'!B8350</f>
        <v/>
      </c>
      <c r="C8350">
        <f>'DATA DASH'!C8350</f>
        <v/>
      </c>
      <c r="D8350">
        <f>'DATA DASH'!D8350</f>
        <v/>
      </c>
      <c r="E8350">
        <f>'DATA DASH'!E8350</f>
        <v/>
      </c>
      <c r="F8350">
        <f>'DATA DASH'!F8350</f>
        <v/>
      </c>
      <c r="G8350">
        <f>'DATA DASH'!G8350</f>
        <v/>
      </c>
      <c r="H8350">
        <f>'DATA DASH'!H8350</f>
        <v/>
      </c>
      <c r="I8350">
        <f>'DATA DASH'!I8350</f>
        <v/>
      </c>
      <c r="J8350">
        <f>'DATA DASH'!J8350</f>
        <v/>
      </c>
      <c r="K8350">
        <f>'DATA DASH'!K8350</f>
        <v/>
      </c>
      <c r="L8350">
        <f>'DATA DASH'!L8350</f>
        <v/>
      </c>
      <c r="M8350">
        <f>'DATA DASH'!M8350</f>
        <v/>
      </c>
    </row>
    <row r="8351">
      <c r="A8351">
        <f>'DATA DASH'!A8351</f>
        <v/>
      </c>
      <c r="B8351">
        <f>'DATA DASH'!B8351</f>
        <v/>
      </c>
      <c r="C8351">
        <f>'DATA DASH'!C8351</f>
        <v/>
      </c>
      <c r="D8351">
        <f>'DATA DASH'!D8351</f>
        <v/>
      </c>
      <c r="E8351">
        <f>'DATA DASH'!E8351</f>
        <v/>
      </c>
      <c r="F8351">
        <f>'DATA DASH'!F8351</f>
        <v/>
      </c>
      <c r="G8351">
        <f>'DATA DASH'!G8351</f>
        <v/>
      </c>
      <c r="H8351">
        <f>'DATA DASH'!H8351</f>
        <v/>
      </c>
      <c r="I8351">
        <f>'DATA DASH'!I8351</f>
        <v/>
      </c>
      <c r="J8351">
        <f>'DATA DASH'!J8351</f>
        <v/>
      </c>
      <c r="K8351">
        <f>'DATA DASH'!K8351</f>
        <v/>
      </c>
      <c r="L8351">
        <f>'DATA DASH'!L8351</f>
        <v/>
      </c>
      <c r="M8351">
        <f>'DATA DASH'!M8351</f>
        <v/>
      </c>
    </row>
    <row r="8352">
      <c r="A8352">
        <f>'DATA DASH'!A8352</f>
        <v/>
      </c>
      <c r="B8352">
        <f>'DATA DASH'!B8352</f>
        <v/>
      </c>
      <c r="C8352">
        <f>'DATA DASH'!C8352</f>
        <v/>
      </c>
      <c r="D8352">
        <f>'DATA DASH'!D8352</f>
        <v/>
      </c>
      <c r="E8352">
        <f>'DATA DASH'!E8352</f>
        <v/>
      </c>
      <c r="F8352">
        <f>'DATA DASH'!F8352</f>
        <v/>
      </c>
      <c r="G8352">
        <f>'DATA DASH'!G8352</f>
        <v/>
      </c>
      <c r="H8352">
        <f>'DATA DASH'!H8352</f>
        <v/>
      </c>
      <c r="I8352">
        <f>'DATA DASH'!I8352</f>
        <v/>
      </c>
      <c r="J8352">
        <f>'DATA DASH'!J8352</f>
        <v/>
      </c>
      <c r="K8352">
        <f>'DATA DASH'!K8352</f>
        <v/>
      </c>
      <c r="L8352">
        <f>'DATA DASH'!L8352</f>
        <v/>
      </c>
      <c r="M8352">
        <f>'DATA DASH'!M8352</f>
        <v/>
      </c>
    </row>
    <row r="8353">
      <c r="A8353">
        <f>'DATA DASH'!A8353</f>
        <v/>
      </c>
      <c r="B8353">
        <f>'DATA DASH'!B8353</f>
        <v/>
      </c>
      <c r="C8353">
        <f>'DATA DASH'!C8353</f>
        <v/>
      </c>
      <c r="D8353">
        <f>'DATA DASH'!D8353</f>
        <v/>
      </c>
      <c r="E8353">
        <f>'DATA DASH'!E8353</f>
        <v/>
      </c>
      <c r="F8353">
        <f>'DATA DASH'!F8353</f>
        <v/>
      </c>
      <c r="G8353">
        <f>'DATA DASH'!G8353</f>
        <v/>
      </c>
      <c r="H8353">
        <f>'DATA DASH'!H8353</f>
        <v/>
      </c>
      <c r="I8353">
        <f>'DATA DASH'!I8353</f>
        <v/>
      </c>
      <c r="J8353">
        <f>'DATA DASH'!J8353</f>
        <v/>
      </c>
      <c r="K8353">
        <f>'DATA DASH'!K8353</f>
        <v/>
      </c>
      <c r="L8353">
        <f>'DATA DASH'!L8353</f>
        <v/>
      </c>
      <c r="M8353">
        <f>'DATA DASH'!M8353</f>
        <v/>
      </c>
    </row>
    <row r="8354">
      <c r="A8354">
        <f>'DATA DASH'!A8354</f>
        <v/>
      </c>
      <c r="B8354">
        <f>'DATA DASH'!B8354</f>
        <v/>
      </c>
      <c r="C8354">
        <f>'DATA DASH'!C8354</f>
        <v/>
      </c>
      <c r="D8354">
        <f>'DATA DASH'!D8354</f>
        <v/>
      </c>
      <c r="E8354">
        <f>'DATA DASH'!E8354</f>
        <v/>
      </c>
      <c r="F8354">
        <f>'DATA DASH'!F8354</f>
        <v/>
      </c>
      <c r="G8354">
        <f>'DATA DASH'!G8354</f>
        <v/>
      </c>
      <c r="H8354">
        <f>'DATA DASH'!H8354</f>
        <v/>
      </c>
      <c r="I8354">
        <f>'DATA DASH'!I8354</f>
        <v/>
      </c>
      <c r="J8354">
        <f>'DATA DASH'!J8354</f>
        <v/>
      </c>
      <c r="K8354">
        <f>'DATA DASH'!K8354</f>
        <v/>
      </c>
      <c r="L8354">
        <f>'DATA DASH'!L8354</f>
        <v/>
      </c>
      <c r="M8354">
        <f>'DATA DASH'!M8354</f>
        <v/>
      </c>
    </row>
    <row r="8355">
      <c r="A8355">
        <f>'DATA DASH'!A8355</f>
        <v/>
      </c>
      <c r="B8355">
        <f>'DATA DASH'!B8355</f>
        <v/>
      </c>
      <c r="C8355">
        <f>'DATA DASH'!C8355</f>
        <v/>
      </c>
      <c r="D8355">
        <f>'DATA DASH'!D8355</f>
        <v/>
      </c>
      <c r="E8355">
        <f>'DATA DASH'!E8355</f>
        <v/>
      </c>
      <c r="F8355">
        <f>'DATA DASH'!F8355</f>
        <v/>
      </c>
      <c r="G8355">
        <f>'DATA DASH'!G8355</f>
        <v/>
      </c>
      <c r="H8355">
        <f>'DATA DASH'!H8355</f>
        <v/>
      </c>
      <c r="I8355">
        <f>'DATA DASH'!I8355</f>
        <v/>
      </c>
      <c r="J8355">
        <f>'DATA DASH'!J8355</f>
        <v/>
      </c>
      <c r="K8355">
        <f>'DATA DASH'!K8355</f>
        <v/>
      </c>
      <c r="L8355">
        <f>'DATA DASH'!L8355</f>
        <v/>
      </c>
      <c r="M8355">
        <f>'DATA DASH'!M8355</f>
        <v/>
      </c>
    </row>
    <row r="8356">
      <c r="A8356">
        <f>'DATA DASH'!A8356</f>
        <v/>
      </c>
      <c r="B8356">
        <f>'DATA DASH'!B8356</f>
        <v/>
      </c>
      <c r="C8356">
        <f>'DATA DASH'!C8356</f>
        <v/>
      </c>
      <c r="D8356">
        <f>'DATA DASH'!D8356</f>
        <v/>
      </c>
      <c r="E8356">
        <f>'DATA DASH'!E8356</f>
        <v/>
      </c>
      <c r="F8356">
        <f>'DATA DASH'!F8356</f>
        <v/>
      </c>
      <c r="G8356">
        <f>'DATA DASH'!G8356</f>
        <v/>
      </c>
      <c r="H8356">
        <f>'DATA DASH'!H8356</f>
        <v/>
      </c>
      <c r="I8356">
        <f>'DATA DASH'!I8356</f>
        <v/>
      </c>
      <c r="J8356">
        <f>'DATA DASH'!J8356</f>
        <v/>
      </c>
      <c r="K8356">
        <f>'DATA DASH'!K8356</f>
        <v/>
      </c>
      <c r="L8356">
        <f>'DATA DASH'!L8356</f>
        <v/>
      </c>
      <c r="M8356">
        <f>'DATA DASH'!M8356</f>
        <v/>
      </c>
    </row>
    <row r="8357">
      <c r="A8357">
        <f>'DATA DASH'!A8357</f>
        <v/>
      </c>
      <c r="B8357">
        <f>'DATA DASH'!B8357</f>
        <v/>
      </c>
      <c r="C8357">
        <f>'DATA DASH'!C8357</f>
        <v/>
      </c>
      <c r="D8357">
        <f>'DATA DASH'!D8357</f>
        <v/>
      </c>
      <c r="E8357">
        <f>'DATA DASH'!E8357</f>
        <v/>
      </c>
      <c r="F8357">
        <f>'DATA DASH'!F8357</f>
        <v/>
      </c>
      <c r="G8357">
        <f>'DATA DASH'!G8357</f>
        <v/>
      </c>
      <c r="H8357">
        <f>'DATA DASH'!H8357</f>
        <v/>
      </c>
      <c r="I8357">
        <f>'DATA DASH'!I8357</f>
        <v/>
      </c>
      <c r="J8357">
        <f>'DATA DASH'!J8357</f>
        <v/>
      </c>
      <c r="K8357">
        <f>'DATA DASH'!K8357</f>
        <v/>
      </c>
      <c r="L8357">
        <f>'DATA DASH'!L8357</f>
        <v/>
      </c>
      <c r="M8357">
        <f>'DATA DASH'!M8357</f>
        <v/>
      </c>
    </row>
    <row r="8358">
      <c r="A8358">
        <f>'DATA DASH'!A8358</f>
        <v/>
      </c>
      <c r="B8358">
        <f>'DATA DASH'!B8358</f>
        <v/>
      </c>
      <c r="C8358">
        <f>'DATA DASH'!C8358</f>
        <v/>
      </c>
      <c r="D8358">
        <f>'DATA DASH'!D8358</f>
        <v/>
      </c>
      <c r="E8358">
        <f>'DATA DASH'!E8358</f>
        <v/>
      </c>
      <c r="F8358">
        <f>'DATA DASH'!F8358</f>
        <v/>
      </c>
      <c r="G8358">
        <f>'DATA DASH'!G8358</f>
        <v/>
      </c>
      <c r="H8358">
        <f>'DATA DASH'!H8358</f>
        <v/>
      </c>
      <c r="I8358">
        <f>'DATA DASH'!I8358</f>
        <v/>
      </c>
      <c r="J8358">
        <f>'DATA DASH'!J8358</f>
        <v/>
      </c>
      <c r="K8358">
        <f>'DATA DASH'!K8358</f>
        <v/>
      </c>
      <c r="L8358">
        <f>'DATA DASH'!L8358</f>
        <v/>
      </c>
      <c r="M8358">
        <f>'DATA DASH'!M8358</f>
        <v/>
      </c>
    </row>
    <row r="8359">
      <c r="A8359">
        <f>'DATA DASH'!A8359</f>
        <v/>
      </c>
      <c r="B8359">
        <f>'DATA DASH'!B8359</f>
        <v/>
      </c>
      <c r="C8359">
        <f>'DATA DASH'!C8359</f>
        <v/>
      </c>
      <c r="D8359">
        <f>'DATA DASH'!D8359</f>
        <v/>
      </c>
      <c r="E8359">
        <f>'DATA DASH'!E8359</f>
        <v/>
      </c>
      <c r="F8359">
        <f>'DATA DASH'!F8359</f>
        <v/>
      </c>
      <c r="G8359">
        <f>'DATA DASH'!G8359</f>
        <v/>
      </c>
      <c r="H8359">
        <f>'DATA DASH'!H8359</f>
        <v/>
      </c>
      <c r="I8359">
        <f>'DATA DASH'!I8359</f>
        <v/>
      </c>
      <c r="J8359">
        <f>'DATA DASH'!J8359</f>
        <v/>
      </c>
      <c r="K8359">
        <f>'DATA DASH'!K8359</f>
        <v/>
      </c>
      <c r="L8359">
        <f>'DATA DASH'!L8359</f>
        <v/>
      </c>
      <c r="M8359">
        <f>'DATA DASH'!M8359</f>
        <v/>
      </c>
    </row>
    <row r="8360">
      <c r="A8360">
        <f>'DATA DASH'!A8360</f>
        <v/>
      </c>
      <c r="B8360">
        <f>'DATA DASH'!B8360</f>
        <v/>
      </c>
      <c r="C8360">
        <f>'DATA DASH'!C8360</f>
        <v/>
      </c>
      <c r="D8360">
        <f>'DATA DASH'!D8360</f>
        <v/>
      </c>
      <c r="E8360">
        <f>'DATA DASH'!E8360</f>
        <v/>
      </c>
      <c r="F8360">
        <f>'DATA DASH'!F8360</f>
        <v/>
      </c>
      <c r="G8360">
        <f>'DATA DASH'!G8360</f>
        <v/>
      </c>
      <c r="H8360">
        <f>'DATA DASH'!H8360</f>
        <v/>
      </c>
      <c r="I8360">
        <f>'DATA DASH'!I8360</f>
        <v/>
      </c>
      <c r="J8360">
        <f>'DATA DASH'!J8360</f>
        <v/>
      </c>
      <c r="K8360">
        <f>'DATA DASH'!K8360</f>
        <v/>
      </c>
      <c r="L8360">
        <f>'DATA DASH'!L8360</f>
        <v/>
      </c>
      <c r="M8360">
        <f>'DATA DASH'!M8360</f>
        <v/>
      </c>
    </row>
    <row r="8361">
      <c r="A8361">
        <f>'DATA DASH'!A8361</f>
        <v/>
      </c>
      <c r="B8361">
        <f>'DATA DASH'!B8361</f>
        <v/>
      </c>
      <c r="C8361">
        <f>'DATA DASH'!C8361</f>
        <v/>
      </c>
      <c r="D8361">
        <f>'DATA DASH'!D8361</f>
        <v/>
      </c>
      <c r="E8361">
        <f>'DATA DASH'!E8361</f>
        <v/>
      </c>
      <c r="F8361">
        <f>'DATA DASH'!F8361</f>
        <v/>
      </c>
      <c r="G8361">
        <f>'DATA DASH'!G8361</f>
        <v/>
      </c>
      <c r="H8361">
        <f>'DATA DASH'!H8361</f>
        <v/>
      </c>
      <c r="I8361">
        <f>'DATA DASH'!I8361</f>
        <v/>
      </c>
      <c r="J8361">
        <f>'DATA DASH'!J8361</f>
        <v/>
      </c>
      <c r="K8361">
        <f>'DATA DASH'!K8361</f>
        <v/>
      </c>
      <c r="L8361">
        <f>'DATA DASH'!L8361</f>
        <v/>
      </c>
      <c r="M8361">
        <f>'DATA DASH'!M8361</f>
        <v/>
      </c>
    </row>
    <row r="8362">
      <c r="A8362">
        <f>'DATA DASH'!A8362</f>
        <v/>
      </c>
      <c r="B8362">
        <f>'DATA DASH'!B8362</f>
        <v/>
      </c>
      <c r="C8362">
        <f>'DATA DASH'!C8362</f>
        <v/>
      </c>
      <c r="D8362">
        <f>'DATA DASH'!D8362</f>
        <v/>
      </c>
      <c r="E8362">
        <f>'DATA DASH'!E8362</f>
        <v/>
      </c>
      <c r="F8362">
        <f>'DATA DASH'!F8362</f>
        <v/>
      </c>
      <c r="G8362">
        <f>'DATA DASH'!G8362</f>
        <v/>
      </c>
      <c r="H8362">
        <f>'DATA DASH'!H8362</f>
        <v/>
      </c>
      <c r="I8362">
        <f>'DATA DASH'!I8362</f>
        <v/>
      </c>
      <c r="J8362">
        <f>'DATA DASH'!J8362</f>
        <v/>
      </c>
      <c r="K8362">
        <f>'DATA DASH'!K8362</f>
        <v/>
      </c>
      <c r="L8362">
        <f>'DATA DASH'!L8362</f>
        <v/>
      </c>
      <c r="M8362">
        <f>'DATA DASH'!M8362</f>
        <v/>
      </c>
    </row>
    <row r="8363">
      <c r="A8363">
        <f>'DATA DASH'!A8363</f>
        <v/>
      </c>
      <c r="B8363">
        <f>'DATA DASH'!B8363</f>
        <v/>
      </c>
      <c r="C8363">
        <f>'DATA DASH'!C8363</f>
        <v/>
      </c>
      <c r="D8363">
        <f>'DATA DASH'!D8363</f>
        <v/>
      </c>
      <c r="E8363">
        <f>'DATA DASH'!E8363</f>
        <v/>
      </c>
      <c r="F8363">
        <f>'DATA DASH'!F8363</f>
        <v/>
      </c>
      <c r="G8363">
        <f>'DATA DASH'!G8363</f>
        <v/>
      </c>
      <c r="H8363">
        <f>'DATA DASH'!H8363</f>
        <v/>
      </c>
      <c r="I8363">
        <f>'DATA DASH'!I8363</f>
        <v/>
      </c>
      <c r="J8363">
        <f>'DATA DASH'!J8363</f>
        <v/>
      </c>
      <c r="K8363">
        <f>'DATA DASH'!K8363</f>
        <v/>
      </c>
      <c r="L8363">
        <f>'DATA DASH'!L8363</f>
        <v/>
      </c>
      <c r="M8363">
        <f>'DATA DASH'!M8363</f>
        <v/>
      </c>
    </row>
    <row r="8364">
      <c r="A8364">
        <f>'DATA DASH'!A8364</f>
        <v/>
      </c>
      <c r="B8364">
        <f>'DATA DASH'!B8364</f>
        <v/>
      </c>
      <c r="C8364">
        <f>'DATA DASH'!C8364</f>
        <v/>
      </c>
      <c r="D8364">
        <f>'DATA DASH'!D8364</f>
        <v/>
      </c>
      <c r="E8364">
        <f>'DATA DASH'!E8364</f>
        <v/>
      </c>
      <c r="F8364">
        <f>'DATA DASH'!F8364</f>
        <v/>
      </c>
      <c r="G8364">
        <f>'DATA DASH'!G8364</f>
        <v/>
      </c>
      <c r="H8364">
        <f>'DATA DASH'!H8364</f>
        <v/>
      </c>
      <c r="I8364">
        <f>'DATA DASH'!I8364</f>
        <v/>
      </c>
      <c r="J8364">
        <f>'DATA DASH'!J8364</f>
        <v/>
      </c>
      <c r="K8364">
        <f>'DATA DASH'!K8364</f>
        <v/>
      </c>
      <c r="L8364">
        <f>'DATA DASH'!L8364</f>
        <v/>
      </c>
      <c r="M8364">
        <f>'DATA DASH'!M8364</f>
        <v/>
      </c>
    </row>
    <row r="8365">
      <c r="A8365">
        <f>'DATA DASH'!A8365</f>
        <v/>
      </c>
      <c r="B8365">
        <f>'DATA DASH'!B8365</f>
        <v/>
      </c>
      <c r="C8365">
        <f>'DATA DASH'!C8365</f>
        <v/>
      </c>
      <c r="D8365">
        <f>'DATA DASH'!D8365</f>
        <v/>
      </c>
      <c r="E8365">
        <f>'DATA DASH'!E8365</f>
        <v/>
      </c>
      <c r="F8365">
        <f>'DATA DASH'!F8365</f>
        <v/>
      </c>
      <c r="G8365">
        <f>'DATA DASH'!G8365</f>
        <v/>
      </c>
      <c r="H8365">
        <f>'DATA DASH'!H8365</f>
        <v/>
      </c>
      <c r="I8365">
        <f>'DATA DASH'!I8365</f>
        <v/>
      </c>
      <c r="J8365">
        <f>'DATA DASH'!J8365</f>
        <v/>
      </c>
      <c r="K8365">
        <f>'DATA DASH'!K8365</f>
        <v/>
      </c>
      <c r="L8365">
        <f>'DATA DASH'!L8365</f>
        <v/>
      </c>
      <c r="M8365">
        <f>'DATA DASH'!M8365</f>
        <v/>
      </c>
    </row>
    <row r="8366">
      <c r="A8366">
        <f>'DATA DASH'!A8366</f>
        <v/>
      </c>
      <c r="B8366">
        <f>'DATA DASH'!B8366</f>
        <v/>
      </c>
      <c r="C8366">
        <f>'DATA DASH'!C8366</f>
        <v/>
      </c>
      <c r="D8366">
        <f>'DATA DASH'!D8366</f>
        <v/>
      </c>
      <c r="E8366">
        <f>'DATA DASH'!E8366</f>
        <v/>
      </c>
      <c r="F8366">
        <f>'DATA DASH'!F8366</f>
        <v/>
      </c>
      <c r="G8366">
        <f>'DATA DASH'!G8366</f>
        <v/>
      </c>
      <c r="H8366">
        <f>'DATA DASH'!H8366</f>
        <v/>
      </c>
      <c r="I8366">
        <f>'DATA DASH'!I8366</f>
        <v/>
      </c>
      <c r="J8366">
        <f>'DATA DASH'!J8366</f>
        <v/>
      </c>
      <c r="K8366">
        <f>'DATA DASH'!K8366</f>
        <v/>
      </c>
      <c r="L8366">
        <f>'DATA DASH'!L8366</f>
        <v/>
      </c>
      <c r="M8366">
        <f>'DATA DASH'!M8366</f>
        <v/>
      </c>
    </row>
    <row r="8367">
      <c r="A8367">
        <f>'DATA DASH'!A8367</f>
        <v/>
      </c>
      <c r="B8367">
        <f>'DATA DASH'!B8367</f>
        <v/>
      </c>
      <c r="C8367">
        <f>'DATA DASH'!C8367</f>
        <v/>
      </c>
      <c r="D8367">
        <f>'DATA DASH'!D8367</f>
        <v/>
      </c>
      <c r="E8367">
        <f>'DATA DASH'!E8367</f>
        <v/>
      </c>
      <c r="F8367">
        <f>'DATA DASH'!F8367</f>
        <v/>
      </c>
      <c r="G8367">
        <f>'DATA DASH'!G8367</f>
        <v/>
      </c>
      <c r="H8367">
        <f>'DATA DASH'!H8367</f>
        <v/>
      </c>
      <c r="I8367">
        <f>'DATA DASH'!I8367</f>
        <v/>
      </c>
      <c r="J8367">
        <f>'DATA DASH'!J8367</f>
        <v/>
      </c>
      <c r="K8367">
        <f>'DATA DASH'!K8367</f>
        <v/>
      </c>
      <c r="L8367">
        <f>'DATA DASH'!L8367</f>
        <v/>
      </c>
      <c r="M8367">
        <f>'DATA DASH'!M8367</f>
        <v/>
      </c>
    </row>
    <row r="8368">
      <c r="A8368">
        <f>'DATA DASH'!A8368</f>
        <v/>
      </c>
      <c r="B8368">
        <f>'DATA DASH'!B8368</f>
        <v/>
      </c>
      <c r="C8368">
        <f>'DATA DASH'!C8368</f>
        <v/>
      </c>
      <c r="D8368">
        <f>'DATA DASH'!D8368</f>
        <v/>
      </c>
      <c r="E8368">
        <f>'DATA DASH'!E8368</f>
        <v/>
      </c>
      <c r="F8368">
        <f>'DATA DASH'!F8368</f>
        <v/>
      </c>
      <c r="G8368">
        <f>'DATA DASH'!G8368</f>
        <v/>
      </c>
      <c r="H8368">
        <f>'DATA DASH'!H8368</f>
        <v/>
      </c>
      <c r="I8368">
        <f>'DATA DASH'!I8368</f>
        <v/>
      </c>
      <c r="J8368">
        <f>'DATA DASH'!J8368</f>
        <v/>
      </c>
      <c r="K8368">
        <f>'DATA DASH'!K8368</f>
        <v/>
      </c>
      <c r="L8368">
        <f>'DATA DASH'!L8368</f>
        <v/>
      </c>
      <c r="M8368">
        <f>'DATA DASH'!M8368</f>
        <v/>
      </c>
    </row>
    <row r="8369">
      <c r="A8369">
        <f>'DATA DASH'!A8369</f>
        <v/>
      </c>
      <c r="B8369">
        <f>'DATA DASH'!B8369</f>
        <v/>
      </c>
      <c r="C8369">
        <f>'DATA DASH'!C8369</f>
        <v/>
      </c>
      <c r="D8369">
        <f>'DATA DASH'!D8369</f>
        <v/>
      </c>
      <c r="E8369">
        <f>'DATA DASH'!E8369</f>
        <v/>
      </c>
      <c r="F8369">
        <f>'DATA DASH'!F8369</f>
        <v/>
      </c>
      <c r="G8369">
        <f>'DATA DASH'!G8369</f>
        <v/>
      </c>
      <c r="H8369">
        <f>'DATA DASH'!H8369</f>
        <v/>
      </c>
      <c r="I8369">
        <f>'DATA DASH'!I8369</f>
        <v/>
      </c>
      <c r="J8369">
        <f>'DATA DASH'!J8369</f>
        <v/>
      </c>
      <c r="K8369">
        <f>'DATA DASH'!K8369</f>
        <v/>
      </c>
      <c r="L8369">
        <f>'DATA DASH'!L8369</f>
        <v/>
      </c>
      <c r="M8369">
        <f>'DATA DASH'!M8369</f>
        <v/>
      </c>
    </row>
    <row r="8370">
      <c r="A8370">
        <f>'DATA DASH'!A8370</f>
        <v/>
      </c>
      <c r="B8370">
        <f>'DATA DASH'!B8370</f>
        <v/>
      </c>
      <c r="C8370">
        <f>'DATA DASH'!C8370</f>
        <v/>
      </c>
      <c r="D8370">
        <f>'DATA DASH'!D8370</f>
        <v/>
      </c>
      <c r="E8370">
        <f>'DATA DASH'!E8370</f>
        <v/>
      </c>
      <c r="F8370">
        <f>'DATA DASH'!F8370</f>
        <v/>
      </c>
      <c r="G8370">
        <f>'DATA DASH'!G8370</f>
        <v/>
      </c>
      <c r="H8370">
        <f>'DATA DASH'!H8370</f>
        <v/>
      </c>
      <c r="I8370">
        <f>'DATA DASH'!I8370</f>
        <v/>
      </c>
      <c r="J8370">
        <f>'DATA DASH'!J8370</f>
        <v/>
      </c>
      <c r="K8370">
        <f>'DATA DASH'!K8370</f>
        <v/>
      </c>
      <c r="L8370">
        <f>'DATA DASH'!L8370</f>
        <v/>
      </c>
      <c r="M8370">
        <f>'DATA DASH'!M8370</f>
        <v/>
      </c>
    </row>
    <row r="8371">
      <c r="A8371">
        <f>'DATA DASH'!A8371</f>
        <v/>
      </c>
      <c r="B8371">
        <f>'DATA DASH'!B8371</f>
        <v/>
      </c>
      <c r="C8371">
        <f>'DATA DASH'!C8371</f>
        <v/>
      </c>
      <c r="D8371">
        <f>'DATA DASH'!D8371</f>
        <v/>
      </c>
      <c r="E8371">
        <f>'DATA DASH'!E8371</f>
        <v/>
      </c>
      <c r="F8371">
        <f>'DATA DASH'!F8371</f>
        <v/>
      </c>
      <c r="G8371">
        <f>'DATA DASH'!G8371</f>
        <v/>
      </c>
      <c r="H8371">
        <f>'DATA DASH'!H8371</f>
        <v/>
      </c>
      <c r="I8371">
        <f>'DATA DASH'!I8371</f>
        <v/>
      </c>
      <c r="J8371">
        <f>'DATA DASH'!J8371</f>
        <v/>
      </c>
      <c r="K8371">
        <f>'DATA DASH'!K8371</f>
        <v/>
      </c>
      <c r="L8371">
        <f>'DATA DASH'!L8371</f>
        <v/>
      </c>
      <c r="M8371">
        <f>'DATA DASH'!M8371</f>
        <v/>
      </c>
    </row>
    <row r="8372">
      <c r="A8372">
        <f>'DATA DASH'!A8372</f>
        <v/>
      </c>
      <c r="B8372">
        <f>'DATA DASH'!B8372</f>
        <v/>
      </c>
      <c r="C8372">
        <f>'DATA DASH'!C8372</f>
        <v/>
      </c>
      <c r="D8372">
        <f>'DATA DASH'!D8372</f>
        <v/>
      </c>
      <c r="E8372">
        <f>'DATA DASH'!E8372</f>
        <v/>
      </c>
      <c r="F8372">
        <f>'DATA DASH'!F8372</f>
        <v/>
      </c>
      <c r="G8372">
        <f>'DATA DASH'!G8372</f>
        <v/>
      </c>
      <c r="H8372">
        <f>'DATA DASH'!H8372</f>
        <v/>
      </c>
      <c r="I8372">
        <f>'DATA DASH'!I8372</f>
        <v/>
      </c>
      <c r="J8372">
        <f>'DATA DASH'!J8372</f>
        <v/>
      </c>
      <c r="K8372">
        <f>'DATA DASH'!K8372</f>
        <v/>
      </c>
      <c r="L8372">
        <f>'DATA DASH'!L8372</f>
        <v/>
      </c>
      <c r="M8372">
        <f>'DATA DASH'!M8372</f>
        <v/>
      </c>
    </row>
    <row r="8373">
      <c r="A8373">
        <f>'DATA DASH'!A8373</f>
        <v/>
      </c>
      <c r="B8373">
        <f>'DATA DASH'!B8373</f>
        <v/>
      </c>
      <c r="C8373">
        <f>'DATA DASH'!C8373</f>
        <v/>
      </c>
      <c r="D8373">
        <f>'DATA DASH'!D8373</f>
        <v/>
      </c>
      <c r="E8373">
        <f>'DATA DASH'!E8373</f>
        <v/>
      </c>
      <c r="F8373">
        <f>'DATA DASH'!F8373</f>
        <v/>
      </c>
      <c r="G8373">
        <f>'DATA DASH'!G8373</f>
        <v/>
      </c>
      <c r="H8373">
        <f>'DATA DASH'!H8373</f>
        <v/>
      </c>
      <c r="I8373">
        <f>'DATA DASH'!I8373</f>
        <v/>
      </c>
      <c r="J8373">
        <f>'DATA DASH'!J8373</f>
        <v/>
      </c>
      <c r="K8373">
        <f>'DATA DASH'!K8373</f>
        <v/>
      </c>
      <c r="L8373">
        <f>'DATA DASH'!L8373</f>
        <v/>
      </c>
      <c r="M8373">
        <f>'DATA DASH'!M8373</f>
        <v/>
      </c>
    </row>
    <row r="8374">
      <c r="A8374">
        <f>'DATA DASH'!A8374</f>
        <v/>
      </c>
      <c r="B8374">
        <f>'DATA DASH'!B8374</f>
        <v/>
      </c>
      <c r="C8374">
        <f>'DATA DASH'!C8374</f>
        <v/>
      </c>
      <c r="D8374">
        <f>'DATA DASH'!D8374</f>
        <v/>
      </c>
      <c r="E8374">
        <f>'DATA DASH'!E8374</f>
        <v/>
      </c>
      <c r="F8374">
        <f>'DATA DASH'!F8374</f>
        <v/>
      </c>
      <c r="G8374">
        <f>'DATA DASH'!G8374</f>
        <v/>
      </c>
      <c r="H8374">
        <f>'DATA DASH'!H8374</f>
        <v/>
      </c>
      <c r="I8374">
        <f>'DATA DASH'!I8374</f>
        <v/>
      </c>
      <c r="J8374">
        <f>'DATA DASH'!J8374</f>
        <v/>
      </c>
      <c r="K8374">
        <f>'DATA DASH'!K8374</f>
        <v/>
      </c>
      <c r="L8374">
        <f>'DATA DASH'!L8374</f>
        <v/>
      </c>
      <c r="M8374">
        <f>'DATA DASH'!M8374</f>
        <v/>
      </c>
    </row>
    <row r="8375">
      <c r="A8375">
        <f>'DATA DASH'!A8375</f>
        <v/>
      </c>
      <c r="B8375">
        <f>'DATA DASH'!B8375</f>
        <v/>
      </c>
      <c r="C8375">
        <f>'DATA DASH'!C8375</f>
        <v/>
      </c>
      <c r="D8375">
        <f>'DATA DASH'!D8375</f>
        <v/>
      </c>
      <c r="E8375">
        <f>'DATA DASH'!E8375</f>
        <v/>
      </c>
      <c r="F8375">
        <f>'DATA DASH'!F8375</f>
        <v/>
      </c>
      <c r="G8375">
        <f>'DATA DASH'!G8375</f>
        <v/>
      </c>
      <c r="H8375">
        <f>'DATA DASH'!H8375</f>
        <v/>
      </c>
      <c r="I8375">
        <f>'DATA DASH'!I8375</f>
        <v/>
      </c>
      <c r="J8375">
        <f>'DATA DASH'!J8375</f>
        <v/>
      </c>
      <c r="K8375">
        <f>'DATA DASH'!K8375</f>
        <v/>
      </c>
      <c r="L8375">
        <f>'DATA DASH'!L8375</f>
        <v/>
      </c>
      <c r="M8375">
        <f>'DATA DASH'!M8375</f>
        <v/>
      </c>
    </row>
    <row r="8376">
      <c r="A8376">
        <f>'DATA DASH'!A8376</f>
        <v/>
      </c>
      <c r="B8376">
        <f>'DATA DASH'!B8376</f>
        <v/>
      </c>
      <c r="C8376">
        <f>'DATA DASH'!C8376</f>
        <v/>
      </c>
      <c r="D8376">
        <f>'DATA DASH'!D8376</f>
        <v/>
      </c>
      <c r="E8376">
        <f>'DATA DASH'!E8376</f>
        <v/>
      </c>
      <c r="F8376">
        <f>'DATA DASH'!F8376</f>
        <v/>
      </c>
      <c r="G8376">
        <f>'DATA DASH'!G8376</f>
        <v/>
      </c>
      <c r="H8376">
        <f>'DATA DASH'!H8376</f>
        <v/>
      </c>
      <c r="I8376">
        <f>'DATA DASH'!I8376</f>
        <v/>
      </c>
      <c r="J8376">
        <f>'DATA DASH'!J8376</f>
        <v/>
      </c>
      <c r="K8376">
        <f>'DATA DASH'!K8376</f>
        <v/>
      </c>
      <c r="L8376">
        <f>'DATA DASH'!L8376</f>
        <v/>
      </c>
      <c r="M8376">
        <f>'DATA DASH'!M8376</f>
        <v/>
      </c>
    </row>
    <row r="8377">
      <c r="A8377">
        <f>'DATA DASH'!A8377</f>
        <v/>
      </c>
      <c r="B8377">
        <f>'DATA DASH'!B8377</f>
        <v/>
      </c>
      <c r="C8377">
        <f>'DATA DASH'!C8377</f>
        <v/>
      </c>
      <c r="D8377">
        <f>'DATA DASH'!D8377</f>
        <v/>
      </c>
      <c r="E8377">
        <f>'DATA DASH'!E8377</f>
        <v/>
      </c>
      <c r="F8377">
        <f>'DATA DASH'!F8377</f>
        <v/>
      </c>
      <c r="G8377">
        <f>'DATA DASH'!G8377</f>
        <v/>
      </c>
      <c r="H8377">
        <f>'DATA DASH'!H8377</f>
        <v/>
      </c>
      <c r="I8377">
        <f>'DATA DASH'!I8377</f>
        <v/>
      </c>
      <c r="J8377">
        <f>'DATA DASH'!J8377</f>
        <v/>
      </c>
      <c r="K8377">
        <f>'DATA DASH'!K8377</f>
        <v/>
      </c>
      <c r="L8377">
        <f>'DATA DASH'!L8377</f>
        <v/>
      </c>
      <c r="M8377">
        <f>'DATA DASH'!M8377</f>
        <v/>
      </c>
    </row>
    <row r="8378">
      <c r="A8378">
        <f>'DATA DASH'!A8378</f>
        <v/>
      </c>
      <c r="B8378">
        <f>'DATA DASH'!B8378</f>
        <v/>
      </c>
      <c r="C8378">
        <f>'DATA DASH'!C8378</f>
        <v/>
      </c>
      <c r="D8378">
        <f>'DATA DASH'!D8378</f>
        <v/>
      </c>
      <c r="E8378">
        <f>'DATA DASH'!E8378</f>
        <v/>
      </c>
      <c r="F8378">
        <f>'DATA DASH'!F8378</f>
        <v/>
      </c>
      <c r="G8378">
        <f>'DATA DASH'!G8378</f>
        <v/>
      </c>
      <c r="H8378">
        <f>'DATA DASH'!H8378</f>
        <v/>
      </c>
      <c r="I8378">
        <f>'DATA DASH'!I8378</f>
        <v/>
      </c>
      <c r="J8378">
        <f>'DATA DASH'!J8378</f>
        <v/>
      </c>
      <c r="K8378">
        <f>'DATA DASH'!K8378</f>
        <v/>
      </c>
      <c r="L8378">
        <f>'DATA DASH'!L8378</f>
        <v/>
      </c>
      <c r="M8378">
        <f>'DATA DASH'!M8378</f>
        <v/>
      </c>
    </row>
    <row r="8379">
      <c r="A8379">
        <f>'DATA DASH'!A8379</f>
        <v/>
      </c>
      <c r="B8379">
        <f>'DATA DASH'!B8379</f>
        <v/>
      </c>
      <c r="C8379">
        <f>'DATA DASH'!C8379</f>
        <v/>
      </c>
      <c r="D8379">
        <f>'DATA DASH'!D8379</f>
        <v/>
      </c>
      <c r="E8379">
        <f>'DATA DASH'!E8379</f>
        <v/>
      </c>
      <c r="F8379">
        <f>'DATA DASH'!F8379</f>
        <v/>
      </c>
      <c r="G8379">
        <f>'DATA DASH'!G8379</f>
        <v/>
      </c>
      <c r="H8379">
        <f>'DATA DASH'!H8379</f>
        <v/>
      </c>
      <c r="I8379">
        <f>'DATA DASH'!I8379</f>
        <v/>
      </c>
      <c r="J8379">
        <f>'DATA DASH'!J8379</f>
        <v/>
      </c>
      <c r="K8379">
        <f>'DATA DASH'!K8379</f>
        <v/>
      </c>
      <c r="L8379">
        <f>'DATA DASH'!L8379</f>
        <v/>
      </c>
      <c r="M8379">
        <f>'DATA DASH'!M8379</f>
        <v/>
      </c>
    </row>
    <row r="8380">
      <c r="A8380">
        <f>'DATA DASH'!A8380</f>
        <v/>
      </c>
      <c r="B8380">
        <f>'DATA DASH'!B8380</f>
        <v/>
      </c>
      <c r="C8380">
        <f>'DATA DASH'!C8380</f>
        <v/>
      </c>
      <c r="D8380">
        <f>'DATA DASH'!D8380</f>
        <v/>
      </c>
      <c r="E8380">
        <f>'DATA DASH'!E8380</f>
        <v/>
      </c>
      <c r="F8380">
        <f>'DATA DASH'!F8380</f>
        <v/>
      </c>
      <c r="G8380">
        <f>'DATA DASH'!G8380</f>
        <v/>
      </c>
      <c r="H8380">
        <f>'DATA DASH'!H8380</f>
        <v/>
      </c>
      <c r="I8380">
        <f>'DATA DASH'!I8380</f>
        <v/>
      </c>
      <c r="J8380">
        <f>'DATA DASH'!J8380</f>
        <v/>
      </c>
      <c r="K8380">
        <f>'DATA DASH'!K8380</f>
        <v/>
      </c>
      <c r="L8380">
        <f>'DATA DASH'!L8380</f>
        <v/>
      </c>
      <c r="M8380">
        <f>'DATA DASH'!M8380</f>
        <v/>
      </c>
    </row>
    <row r="8381">
      <c r="A8381">
        <f>'DATA DASH'!A8381</f>
        <v/>
      </c>
      <c r="B8381">
        <f>'DATA DASH'!B8381</f>
        <v/>
      </c>
      <c r="C8381">
        <f>'DATA DASH'!C8381</f>
        <v/>
      </c>
      <c r="D8381">
        <f>'DATA DASH'!D8381</f>
        <v/>
      </c>
      <c r="E8381">
        <f>'DATA DASH'!E8381</f>
        <v/>
      </c>
      <c r="F8381">
        <f>'DATA DASH'!F8381</f>
        <v/>
      </c>
      <c r="G8381">
        <f>'DATA DASH'!G8381</f>
        <v/>
      </c>
      <c r="H8381">
        <f>'DATA DASH'!H8381</f>
        <v/>
      </c>
      <c r="I8381">
        <f>'DATA DASH'!I8381</f>
        <v/>
      </c>
      <c r="J8381">
        <f>'DATA DASH'!J8381</f>
        <v/>
      </c>
      <c r="K8381">
        <f>'DATA DASH'!K8381</f>
        <v/>
      </c>
      <c r="L8381">
        <f>'DATA DASH'!L8381</f>
        <v/>
      </c>
      <c r="M8381">
        <f>'DATA DASH'!M8381</f>
        <v/>
      </c>
    </row>
    <row r="8382">
      <c r="A8382">
        <f>'DATA DASH'!A8382</f>
        <v/>
      </c>
      <c r="B8382">
        <f>'DATA DASH'!B8382</f>
        <v/>
      </c>
      <c r="C8382">
        <f>'DATA DASH'!C8382</f>
        <v/>
      </c>
      <c r="D8382">
        <f>'DATA DASH'!D8382</f>
        <v/>
      </c>
      <c r="E8382">
        <f>'DATA DASH'!E8382</f>
        <v/>
      </c>
      <c r="F8382">
        <f>'DATA DASH'!F8382</f>
        <v/>
      </c>
      <c r="G8382">
        <f>'DATA DASH'!G8382</f>
        <v/>
      </c>
      <c r="H8382">
        <f>'DATA DASH'!H8382</f>
        <v/>
      </c>
      <c r="I8382">
        <f>'DATA DASH'!I8382</f>
        <v/>
      </c>
      <c r="J8382">
        <f>'DATA DASH'!J8382</f>
        <v/>
      </c>
      <c r="K8382">
        <f>'DATA DASH'!K8382</f>
        <v/>
      </c>
      <c r="L8382">
        <f>'DATA DASH'!L8382</f>
        <v/>
      </c>
      <c r="M8382">
        <f>'DATA DASH'!M8382</f>
        <v/>
      </c>
    </row>
    <row r="8383">
      <c r="A8383">
        <f>'DATA DASH'!A8383</f>
        <v/>
      </c>
      <c r="B8383">
        <f>'DATA DASH'!B8383</f>
        <v/>
      </c>
      <c r="C8383">
        <f>'DATA DASH'!C8383</f>
        <v/>
      </c>
      <c r="D8383">
        <f>'DATA DASH'!D8383</f>
        <v/>
      </c>
      <c r="E8383">
        <f>'DATA DASH'!E8383</f>
        <v/>
      </c>
      <c r="F8383">
        <f>'DATA DASH'!F8383</f>
        <v/>
      </c>
      <c r="G8383">
        <f>'DATA DASH'!G8383</f>
        <v/>
      </c>
      <c r="H8383">
        <f>'DATA DASH'!H8383</f>
        <v/>
      </c>
      <c r="I8383">
        <f>'DATA DASH'!I8383</f>
        <v/>
      </c>
      <c r="J8383">
        <f>'DATA DASH'!J8383</f>
        <v/>
      </c>
      <c r="K8383">
        <f>'DATA DASH'!K8383</f>
        <v/>
      </c>
      <c r="L8383">
        <f>'DATA DASH'!L8383</f>
        <v/>
      </c>
      <c r="M8383">
        <f>'DATA DASH'!M8383</f>
        <v/>
      </c>
    </row>
    <row r="8384">
      <c r="A8384">
        <f>'DATA DASH'!A8384</f>
        <v/>
      </c>
      <c r="B8384">
        <f>'DATA DASH'!B8384</f>
        <v/>
      </c>
      <c r="C8384">
        <f>'DATA DASH'!C8384</f>
        <v/>
      </c>
      <c r="D8384">
        <f>'DATA DASH'!D8384</f>
        <v/>
      </c>
      <c r="E8384">
        <f>'DATA DASH'!E8384</f>
        <v/>
      </c>
      <c r="F8384">
        <f>'DATA DASH'!F8384</f>
        <v/>
      </c>
      <c r="G8384">
        <f>'DATA DASH'!G8384</f>
        <v/>
      </c>
      <c r="H8384">
        <f>'DATA DASH'!H8384</f>
        <v/>
      </c>
      <c r="I8384">
        <f>'DATA DASH'!I8384</f>
        <v/>
      </c>
      <c r="J8384">
        <f>'DATA DASH'!J8384</f>
        <v/>
      </c>
      <c r="K8384">
        <f>'DATA DASH'!K8384</f>
        <v/>
      </c>
      <c r="L8384">
        <f>'DATA DASH'!L8384</f>
        <v/>
      </c>
      <c r="M8384">
        <f>'DATA DASH'!M8384</f>
        <v/>
      </c>
    </row>
    <row r="8385">
      <c r="A8385">
        <f>'DATA DASH'!A8385</f>
        <v/>
      </c>
      <c r="B8385">
        <f>'DATA DASH'!B8385</f>
        <v/>
      </c>
      <c r="C8385">
        <f>'DATA DASH'!C8385</f>
        <v/>
      </c>
      <c r="D8385">
        <f>'DATA DASH'!D8385</f>
        <v/>
      </c>
      <c r="E8385">
        <f>'DATA DASH'!E8385</f>
        <v/>
      </c>
      <c r="F8385">
        <f>'DATA DASH'!F8385</f>
        <v/>
      </c>
      <c r="G8385">
        <f>'DATA DASH'!G8385</f>
        <v/>
      </c>
      <c r="H8385">
        <f>'DATA DASH'!H8385</f>
        <v/>
      </c>
      <c r="I8385">
        <f>'DATA DASH'!I8385</f>
        <v/>
      </c>
      <c r="J8385">
        <f>'DATA DASH'!J8385</f>
        <v/>
      </c>
      <c r="K8385">
        <f>'DATA DASH'!K8385</f>
        <v/>
      </c>
      <c r="L8385">
        <f>'DATA DASH'!L8385</f>
        <v/>
      </c>
      <c r="M8385">
        <f>'DATA DASH'!M8385</f>
        <v/>
      </c>
    </row>
    <row r="8386">
      <c r="A8386">
        <f>'DATA DASH'!A8386</f>
        <v/>
      </c>
      <c r="B8386">
        <f>'DATA DASH'!B8386</f>
        <v/>
      </c>
      <c r="C8386">
        <f>'DATA DASH'!C8386</f>
        <v/>
      </c>
      <c r="D8386">
        <f>'DATA DASH'!D8386</f>
        <v/>
      </c>
      <c r="E8386">
        <f>'DATA DASH'!E8386</f>
        <v/>
      </c>
      <c r="F8386">
        <f>'DATA DASH'!F8386</f>
        <v/>
      </c>
      <c r="G8386">
        <f>'DATA DASH'!G8386</f>
        <v/>
      </c>
      <c r="H8386">
        <f>'DATA DASH'!H8386</f>
        <v/>
      </c>
      <c r="I8386">
        <f>'DATA DASH'!I8386</f>
        <v/>
      </c>
      <c r="J8386">
        <f>'DATA DASH'!J8386</f>
        <v/>
      </c>
      <c r="K8386">
        <f>'DATA DASH'!K8386</f>
        <v/>
      </c>
      <c r="L8386">
        <f>'DATA DASH'!L8386</f>
        <v/>
      </c>
      <c r="M8386">
        <f>'DATA DASH'!M8386</f>
        <v/>
      </c>
    </row>
    <row r="8387">
      <c r="A8387">
        <f>'DATA DASH'!A8387</f>
        <v/>
      </c>
      <c r="B8387">
        <f>'DATA DASH'!B8387</f>
        <v/>
      </c>
      <c r="C8387">
        <f>'DATA DASH'!C8387</f>
        <v/>
      </c>
      <c r="D8387">
        <f>'DATA DASH'!D8387</f>
        <v/>
      </c>
      <c r="E8387">
        <f>'DATA DASH'!E8387</f>
        <v/>
      </c>
      <c r="F8387">
        <f>'DATA DASH'!F8387</f>
        <v/>
      </c>
      <c r="G8387">
        <f>'DATA DASH'!G8387</f>
        <v/>
      </c>
      <c r="H8387">
        <f>'DATA DASH'!H8387</f>
        <v/>
      </c>
      <c r="I8387">
        <f>'DATA DASH'!I8387</f>
        <v/>
      </c>
      <c r="J8387">
        <f>'DATA DASH'!J8387</f>
        <v/>
      </c>
      <c r="K8387">
        <f>'DATA DASH'!K8387</f>
        <v/>
      </c>
      <c r="L8387">
        <f>'DATA DASH'!L8387</f>
        <v/>
      </c>
      <c r="M8387">
        <f>'DATA DASH'!M8387</f>
        <v/>
      </c>
    </row>
    <row r="8388">
      <c r="A8388">
        <f>'DATA DASH'!A8388</f>
        <v/>
      </c>
      <c r="B8388">
        <f>'DATA DASH'!B8388</f>
        <v/>
      </c>
      <c r="C8388">
        <f>'DATA DASH'!C8388</f>
        <v/>
      </c>
      <c r="D8388">
        <f>'DATA DASH'!D8388</f>
        <v/>
      </c>
      <c r="E8388">
        <f>'DATA DASH'!E8388</f>
        <v/>
      </c>
      <c r="F8388">
        <f>'DATA DASH'!F8388</f>
        <v/>
      </c>
      <c r="G8388">
        <f>'DATA DASH'!G8388</f>
        <v/>
      </c>
      <c r="H8388">
        <f>'DATA DASH'!H8388</f>
        <v/>
      </c>
      <c r="I8388">
        <f>'DATA DASH'!I8388</f>
        <v/>
      </c>
      <c r="J8388">
        <f>'DATA DASH'!J8388</f>
        <v/>
      </c>
      <c r="K8388">
        <f>'DATA DASH'!K8388</f>
        <v/>
      </c>
      <c r="L8388">
        <f>'DATA DASH'!L8388</f>
        <v/>
      </c>
      <c r="M8388">
        <f>'DATA DASH'!M8388</f>
        <v/>
      </c>
    </row>
    <row r="8389">
      <c r="A8389">
        <f>'DATA DASH'!A8389</f>
        <v/>
      </c>
      <c r="B8389">
        <f>'DATA DASH'!B8389</f>
        <v/>
      </c>
      <c r="C8389">
        <f>'DATA DASH'!C8389</f>
        <v/>
      </c>
      <c r="D8389">
        <f>'DATA DASH'!D8389</f>
        <v/>
      </c>
      <c r="E8389">
        <f>'DATA DASH'!E8389</f>
        <v/>
      </c>
      <c r="F8389">
        <f>'DATA DASH'!F8389</f>
        <v/>
      </c>
      <c r="G8389">
        <f>'DATA DASH'!G8389</f>
        <v/>
      </c>
      <c r="H8389">
        <f>'DATA DASH'!H8389</f>
        <v/>
      </c>
      <c r="I8389">
        <f>'DATA DASH'!I8389</f>
        <v/>
      </c>
      <c r="J8389">
        <f>'DATA DASH'!J8389</f>
        <v/>
      </c>
      <c r="K8389">
        <f>'DATA DASH'!K8389</f>
        <v/>
      </c>
      <c r="L8389">
        <f>'DATA DASH'!L8389</f>
        <v/>
      </c>
      <c r="M8389">
        <f>'DATA DASH'!M8389</f>
        <v/>
      </c>
    </row>
    <row r="8390">
      <c r="A8390">
        <f>'DATA DASH'!A8390</f>
        <v/>
      </c>
      <c r="B8390">
        <f>'DATA DASH'!B8390</f>
        <v/>
      </c>
      <c r="C8390">
        <f>'DATA DASH'!C8390</f>
        <v/>
      </c>
      <c r="D8390">
        <f>'DATA DASH'!D8390</f>
        <v/>
      </c>
      <c r="E8390">
        <f>'DATA DASH'!E8390</f>
        <v/>
      </c>
      <c r="F8390">
        <f>'DATA DASH'!F8390</f>
        <v/>
      </c>
      <c r="G8390">
        <f>'DATA DASH'!G8390</f>
        <v/>
      </c>
      <c r="H8390">
        <f>'DATA DASH'!H8390</f>
        <v/>
      </c>
      <c r="I8390">
        <f>'DATA DASH'!I8390</f>
        <v/>
      </c>
      <c r="J8390">
        <f>'DATA DASH'!J8390</f>
        <v/>
      </c>
      <c r="K8390">
        <f>'DATA DASH'!K8390</f>
        <v/>
      </c>
      <c r="L8390">
        <f>'DATA DASH'!L8390</f>
        <v/>
      </c>
      <c r="M8390">
        <f>'DATA DASH'!M8390</f>
        <v/>
      </c>
    </row>
    <row r="8391">
      <c r="A8391">
        <f>'DATA DASH'!A8391</f>
        <v/>
      </c>
      <c r="B8391">
        <f>'DATA DASH'!B8391</f>
        <v/>
      </c>
      <c r="C8391">
        <f>'DATA DASH'!C8391</f>
        <v/>
      </c>
      <c r="D8391">
        <f>'DATA DASH'!D8391</f>
        <v/>
      </c>
      <c r="E8391">
        <f>'DATA DASH'!E8391</f>
        <v/>
      </c>
      <c r="F8391">
        <f>'DATA DASH'!F8391</f>
        <v/>
      </c>
      <c r="G8391">
        <f>'DATA DASH'!G8391</f>
        <v/>
      </c>
      <c r="H8391">
        <f>'DATA DASH'!H8391</f>
        <v/>
      </c>
      <c r="I8391">
        <f>'DATA DASH'!I8391</f>
        <v/>
      </c>
      <c r="J8391">
        <f>'DATA DASH'!J8391</f>
        <v/>
      </c>
      <c r="K8391">
        <f>'DATA DASH'!K8391</f>
        <v/>
      </c>
      <c r="L8391">
        <f>'DATA DASH'!L8391</f>
        <v/>
      </c>
      <c r="M8391">
        <f>'DATA DASH'!M8391</f>
        <v/>
      </c>
    </row>
    <row r="8392">
      <c r="A8392">
        <f>'DATA DASH'!A8392</f>
        <v/>
      </c>
      <c r="B8392">
        <f>'DATA DASH'!B8392</f>
        <v/>
      </c>
      <c r="C8392">
        <f>'DATA DASH'!C8392</f>
        <v/>
      </c>
      <c r="D8392">
        <f>'DATA DASH'!D8392</f>
        <v/>
      </c>
      <c r="E8392">
        <f>'DATA DASH'!E8392</f>
        <v/>
      </c>
      <c r="F8392">
        <f>'DATA DASH'!F8392</f>
        <v/>
      </c>
      <c r="G8392">
        <f>'DATA DASH'!G8392</f>
        <v/>
      </c>
      <c r="H8392">
        <f>'DATA DASH'!H8392</f>
        <v/>
      </c>
      <c r="I8392">
        <f>'DATA DASH'!I8392</f>
        <v/>
      </c>
      <c r="J8392">
        <f>'DATA DASH'!J8392</f>
        <v/>
      </c>
      <c r="K8392">
        <f>'DATA DASH'!K8392</f>
        <v/>
      </c>
      <c r="L8392">
        <f>'DATA DASH'!L8392</f>
        <v/>
      </c>
      <c r="M8392">
        <f>'DATA DASH'!M8392</f>
        <v/>
      </c>
    </row>
    <row r="8393">
      <c r="A8393">
        <f>'DATA DASH'!A8393</f>
        <v/>
      </c>
      <c r="B8393">
        <f>'DATA DASH'!B8393</f>
        <v/>
      </c>
      <c r="C8393">
        <f>'DATA DASH'!C8393</f>
        <v/>
      </c>
      <c r="D8393">
        <f>'DATA DASH'!D8393</f>
        <v/>
      </c>
      <c r="E8393">
        <f>'DATA DASH'!E8393</f>
        <v/>
      </c>
      <c r="F8393">
        <f>'DATA DASH'!F8393</f>
        <v/>
      </c>
      <c r="G8393">
        <f>'DATA DASH'!G8393</f>
        <v/>
      </c>
      <c r="H8393">
        <f>'DATA DASH'!H8393</f>
        <v/>
      </c>
      <c r="I8393">
        <f>'DATA DASH'!I8393</f>
        <v/>
      </c>
      <c r="J8393">
        <f>'DATA DASH'!J8393</f>
        <v/>
      </c>
      <c r="K8393">
        <f>'DATA DASH'!K8393</f>
        <v/>
      </c>
      <c r="L8393">
        <f>'DATA DASH'!L8393</f>
        <v/>
      </c>
      <c r="M8393">
        <f>'DATA DASH'!M8393</f>
        <v/>
      </c>
    </row>
    <row r="8394">
      <c r="A8394">
        <f>'DATA DASH'!A8394</f>
        <v/>
      </c>
      <c r="B8394">
        <f>'DATA DASH'!B8394</f>
        <v/>
      </c>
      <c r="C8394">
        <f>'DATA DASH'!C8394</f>
        <v/>
      </c>
      <c r="D8394">
        <f>'DATA DASH'!D8394</f>
        <v/>
      </c>
      <c r="E8394">
        <f>'DATA DASH'!E8394</f>
        <v/>
      </c>
      <c r="F8394">
        <f>'DATA DASH'!F8394</f>
        <v/>
      </c>
      <c r="G8394">
        <f>'DATA DASH'!G8394</f>
        <v/>
      </c>
      <c r="H8394">
        <f>'DATA DASH'!H8394</f>
        <v/>
      </c>
      <c r="I8394">
        <f>'DATA DASH'!I8394</f>
        <v/>
      </c>
      <c r="J8394">
        <f>'DATA DASH'!J8394</f>
        <v/>
      </c>
      <c r="K8394">
        <f>'DATA DASH'!K8394</f>
        <v/>
      </c>
      <c r="L8394">
        <f>'DATA DASH'!L8394</f>
        <v/>
      </c>
      <c r="M8394">
        <f>'DATA DASH'!M8394</f>
        <v/>
      </c>
    </row>
    <row r="8395">
      <c r="A8395">
        <f>'DATA DASH'!A8395</f>
        <v/>
      </c>
      <c r="B8395">
        <f>'DATA DASH'!B8395</f>
        <v/>
      </c>
      <c r="C8395">
        <f>'DATA DASH'!C8395</f>
        <v/>
      </c>
      <c r="D8395">
        <f>'DATA DASH'!D8395</f>
        <v/>
      </c>
      <c r="E8395">
        <f>'DATA DASH'!E8395</f>
        <v/>
      </c>
      <c r="F8395">
        <f>'DATA DASH'!F8395</f>
        <v/>
      </c>
      <c r="G8395">
        <f>'DATA DASH'!G8395</f>
        <v/>
      </c>
      <c r="H8395">
        <f>'DATA DASH'!H8395</f>
        <v/>
      </c>
      <c r="I8395">
        <f>'DATA DASH'!I8395</f>
        <v/>
      </c>
      <c r="J8395">
        <f>'DATA DASH'!J8395</f>
        <v/>
      </c>
      <c r="K8395">
        <f>'DATA DASH'!K8395</f>
        <v/>
      </c>
      <c r="L8395">
        <f>'DATA DASH'!L8395</f>
        <v/>
      </c>
      <c r="M8395">
        <f>'DATA DASH'!M8395</f>
        <v/>
      </c>
    </row>
    <row r="8396">
      <c r="A8396">
        <f>'DATA DASH'!A8396</f>
        <v/>
      </c>
      <c r="B8396">
        <f>'DATA DASH'!B8396</f>
        <v/>
      </c>
      <c r="C8396">
        <f>'DATA DASH'!C8396</f>
        <v/>
      </c>
      <c r="D8396">
        <f>'DATA DASH'!D8396</f>
        <v/>
      </c>
      <c r="E8396">
        <f>'DATA DASH'!E8396</f>
        <v/>
      </c>
      <c r="F8396">
        <f>'DATA DASH'!F8396</f>
        <v/>
      </c>
      <c r="G8396">
        <f>'DATA DASH'!G8396</f>
        <v/>
      </c>
      <c r="H8396">
        <f>'DATA DASH'!H8396</f>
        <v/>
      </c>
      <c r="I8396">
        <f>'DATA DASH'!I8396</f>
        <v/>
      </c>
      <c r="J8396">
        <f>'DATA DASH'!J8396</f>
        <v/>
      </c>
      <c r="K8396">
        <f>'DATA DASH'!K8396</f>
        <v/>
      </c>
      <c r="L8396">
        <f>'DATA DASH'!L8396</f>
        <v/>
      </c>
      <c r="M8396">
        <f>'DATA DASH'!M8396</f>
        <v/>
      </c>
    </row>
    <row r="8397">
      <c r="A8397">
        <f>'DATA DASH'!A8397</f>
        <v/>
      </c>
      <c r="B8397">
        <f>'DATA DASH'!B8397</f>
        <v/>
      </c>
      <c r="C8397">
        <f>'DATA DASH'!C8397</f>
        <v/>
      </c>
      <c r="D8397">
        <f>'DATA DASH'!D8397</f>
        <v/>
      </c>
      <c r="E8397">
        <f>'DATA DASH'!E8397</f>
        <v/>
      </c>
      <c r="F8397">
        <f>'DATA DASH'!F8397</f>
        <v/>
      </c>
      <c r="G8397">
        <f>'DATA DASH'!G8397</f>
        <v/>
      </c>
      <c r="H8397">
        <f>'DATA DASH'!H8397</f>
        <v/>
      </c>
      <c r="I8397">
        <f>'DATA DASH'!I8397</f>
        <v/>
      </c>
      <c r="J8397">
        <f>'DATA DASH'!J8397</f>
        <v/>
      </c>
      <c r="K8397">
        <f>'DATA DASH'!K8397</f>
        <v/>
      </c>
      <c r="L8397">
        <f>'DATA DASH'!L8397</f>
        <v/>
      </c>
      <c r="M8397">
        <f>'DATA DASH'!M8397</f>
        <v/>
      </c>
    </row>
    <row r="8398">
      <c r="A8398">
        <f>'DATA DASH'!A8398</f>
        <v/>
      </c>
      <c r="B8398">
        <f>'DATA DASH'!B8398</f>
        <v/>
      </c>
      <c r="C8398">
        <f>'DATA DASH'!C8398</f>
        <v/>
      </c>
      <c r="D8398">
        <f>'DATA DASH'!D8398</f>
        <v/>
      </c>
      <c r="E8398">
        <f>'DATA DASH'!E8398</f>
        <v/>
      </c>
      <c r="F8398">
        <f>'DATA DASH'!F8398</f>
        <v/>
      </c>
      <c r="G8398">
        <f>'DATA DASH'!G8398</f>
        <v/>
      </c>
      <c r="H8398">
        <f>'DATA DASH'!H8398</f>
        <v/>
      </c>
      <c r="I8398">
        <f>'DATA DASH'!I8398</f>
        <v/>
      </c>
      <c r="J8398">
        <f>'DATA DASH'!J8398</f>
        <v/>
      </c>
      <c r="K8398">
        <f>'DATA DASH'!K8398</f>
        <v/>
      </c>
      <c r="L8398">
        <f>'DATA DASH'!L8398</f>
        <v/>
      </c>
      <c r="M8398">
        <f>'DATA DASH'!M8398</f>
        <v/>
      </c>
    </row>
    <row r="8399">
      <c r="A8399">
        <f>'DATA DASH'!A8399</f>
        <v/>
      </c>
      <c r="B8399">
        <f>'DATA DASH'!B8399</f>
        <v/>
      </c>
      <c r="C8399">
        <f>'DATA DASH'!C8399</f>
        <v/>
      </c>
      <c r="D8399">
        <f>'DATA DASH'!D8399</f>
        <v/>
      </c>
      <c r="E8399">
        <f>'DATA DASH'!E8399</f>
        <v/>
      </c>
      <c r="F8399">
        <f>'DATA DASH'!F8399</f>
        <v/>
      </c>
      <c r="G8399">
        <f>'DATA DASH'!G8399</f>
        <v/>
      </c>
      <c r="H8399">
        <f>'DATA DASH'!H8399</f>
        <v/>
      </c>
      <c r="I8399">
        <f>'DATA DASH'!I8399</f>
        <v/>
      </c>
      <c r="J8399">
        <f>'DATA DASH'!J8399</f>
        <v/>
      </c>
      <c r="K8399">
        <f>'DATA DASH'!K8399</f>
        <v/>
      </c>
      <c r="L8399">
        <f>'DATA DASH'!L8399</f>
        <v/>
      </c>
      <c r="M8399">
        <f>'DATA DASH'!M8399</f>
        <v/>
      </c>
    </row>
    <row r="8400">
      <c r="A8400">
        <f>'DATA DASH'!A8400</f>
        <v/>
      </c>
      <c r="B8400">
        <f>'DATA DASH'!B8400</f>
        <v/>
      </c>
      <c r="C8400">
        <f>'DATA DASH'!C8400</f>
        <v/>
      </c>
      <c r="D8400">
        <f>'DATA DASH'!D8400</f>
        <v/>
      </c>
      <c r="E8400">
        <f>'DATA DASH'!E8400</f>
        <v/>
      </c>
      <c r="F8400">
        <f>'DATA DASH'!F8400</f>
        <v/>
      </c>
      <c r="G8400">
        <f>'DATA DASH'!G8400</f>
        <v/>
      </c>
      <c r="H8400">
        <f>'DATA DASH'!H8400</f>
        <v/>
      </c>
      <c r="I8400">
        <f>'DATA DASH'!I8400</f>
        <v/>
      </c>
      <c r="J8400">
        <f>'DATA DASH'!J8400</f>
        <v/>
      </c>
      <c r="K8400">
        <f>'DATA DASH'!K8400</f>
        <v/>
      </c>
      <c r="L8400">
        <f>'DATA DASH'!L8400</f>
        <v/>
      </c>
      <c r="M8400">
        <f>'DATA DASH'!M8400</f>
        <v/>
      </c>
    </row>
    <row r="8401">
      <c r="A8401">
        <f>'DATA DASH'!A8401</f>
        <v/>
      </c>
      <c r="B8401">
        <f>'DATA DASH'!B8401</f>
        <v/>
      </c>
      <c r="C8401">
        <f>'DATA DASH'!C8401</f>
        <v/>
      </c>
      <c r="D8401">
        <f>'DATA DASH'!D8401</f>
        <v/>
      </c>
      <c r="E8401">
        <f>'DATA DASH'!E8401</f>
        <v/>
      </c>
      <c r="F8401">
        <f>'DATA DASH'!F8401</f>
        <v/>
      </c>
      <c r="G8401">
        <f>'DATA DASH'!G8401</f>
        <v/>
      </c>
      <c r="H8401">
        <f>'DATA DASH'!H8401</f>
        <v/>
      </c>
      <c r="I8401">
        <f>'DATA DASH'!I8401</f>
        <v/>
      </c>
      <c r="J8401">
        <f>'DATA DASH'!J8401</f>
        <v/>
      </c>
      <c r="K8401">
        <f>'DATA DASH'!K8401</f>
        <v/>
      </c>
      <c r="L8401">
        <f>'DATA DASH'!L8401</f>
        <v/>
      </c>
      <c r="M8401">
        <f>'DATA DASH'!M8401</f>
        <v/>
      </c>
    </row>
    <row r="8402">
      <c r="A8402">
        <f>'DATA DASH'!A8402</f>
        <v/>
      </c>
      <c r="B8402">
        <f>'DATA DASH'!B8402</f>
        <v/>
      </c>
      <c r="C8402">
        <f>'DATA DASH'!C8402</f>
        <v/>
      </c>
      <c r="D8402">
        <f>'DATA DASH'!D8402</f>
        <v/>
      </c>
      <c r="E8402">
        <f>'DATA DASH'!E8402</f>
        <v/>
      </c>
      <c r="F8402">
        <f>'DATA DASH'!F8402</f>
        <v/>
      </c>
      <c r="G8402">
        <f>'DATA DASH'!G8402</f>
        <v/>
      </c>
      <c r="H8402">
        <f>'DATA DASH'!H8402</f>
        <v/>
      </c>
      <c r="I8402">
        <f>'DATA DASH'!I8402</f>
        <v/>
      </c>
      <c r="J8402">
        <f>'DATA DASH'!J8402</f>
        <v/>
      </c>
      <c r="K8402">
        <f>'DATA DASH'!K8402</f>
        <v/>
      </c>
      <c r="L8402">
        <f>'DATA DASH'!L8402</f>
        <v/>
      </c>
      <c r="M8402">
        <f>'DATA DASH'!M8402</f>
        <v/>
      </c>
    </row>
    <row r="8403">
      <c r="A8403">
        <f>'DATA DASH'!A8403</f>
        <v/>
      </c>
      <c r="B8403">
        <f>'DATA DASH'!B8403</f>
        <v/>
      </c>
      <c r="C8403">
        <f>'DATA DASH'!C8403</f>
        <v/>
      </c>
      <c r="D8403">
        <f>'DATA DASH'!D8403</f>
        <v/>
      </c>
      <c r="E8403">
        <f>'DATA DASH'!E8403</f>
        <v/>
      </c>
      <c r="F8403">
        <f>'DATA DASH'!F8403</f>
        <v/>
      </c>
      <c r="G8403">
        <f>'DATA DASH'!G8403</f>
        <v/>
      </c>
      <c r="H8403">
        <f>'DATA DASH'!H8403</f>
        <v/>
      </c>
      <c r="I8403">
        <f>'DATA DASH'!I8403</f>
        <v/>
      </c>
      <c r="J8403">
        <f>'DATA DASH'!J8403</f>
        <v/>
      </c>
      <c r="K8403">
        <f>'DATA DASH'!K8403</f>
        <v/>
      </c>
      <c r="L8403">
        <f>'DATA DASH'!L8403</f>
        <v/>
      </c>
      <c r="M8403">
        <f>'DATA DASH'!M8403</f>
        <v/>
      </c>
    </row>
    <row r="8404">
      <c r="A8404">
        <f>'DATA DASH'!A8404</f>
        <v/>
      </c>
      <c r="B8404">
        <f>'DATA DASH'!B8404</f>
        <v/>
      </c>
      <c r="C8404">
        <f>'DATA DASH'!C8404</f>
        <v/>
      </c>
      <c r="D8404">
        <f>'DATA DASH'!D8404</f>
        <v/>
      </c>
      <c r="E8404">
        <f>'DATA DASH'!E8404</f>
        <v/>
      </c>
      <c r="F8404">
        <f>'DATA DASH'!F8404</f>
        <v/>
      </c>
      <c r="G8404">
        <f>'DATA DASH'!G8404</f>
        <v/>
      </c>
      <c r="H8404">
        <f>'DATA DASH'!H8404</f>
        <v/>
      </c>
      <c r="I8404">
        <f>'DATA DASH'!I8404</f>
        <v/>
      </c>
      <c r="J8404">
        <f>'DATA DASH'!J8404</f>
        <v/>
      </c>
      <c r="K8404">
        <f>'DATA DASH'!K8404</f>
        <v/>
      </c>
      <c r="L8404">
        <f>'DATA DASH'!L8404</f>
        <v/>
      </c>
      <c r="M8404">
        <f>'DATA DASH'!M8404</f>
        <v/>
      </c>
    </row>
    <row r="8405">
      <c r="A8405">
        <f>'DATA DASH'!A8405</f>
        <v/>
      </c>
      <c r="B8405">
        <f>'DATA DASH'!B8405</f>
        <v/>
      </c>
      <c r="C8405">
        <f>'DATA DASH'!C8405</f>
        <v/>
      </c>
      <c r="D8405">
        <f>'DATA DASH'!D8405</f>
        <v/>
      </c>
      <c r="E8405">
        <f>'DATA DASH'!E8405</f>
        <v/>
      </c>
      <c r="F8405">
        <f>'DATA DASH'!F8405</f>
        <v/>
      </c>
      <c r="G8405">
        <f>'DATA DASH'!G8405</f>
        <v/>
      </c>
      <c r="H8405">
        <f>'DATA DASH'!H8405</f>
        <v/>
      </c>
      <c r="I8405">
        <f>'DATA DASH'!I8405</f>
        <v/>
      </c>
      <c r="J8405">
        <f>'DATA DASH'!J8405</f>
        <v/>
      </c>
      <c r="K8405">
        <f>'DATA DASH'!K8405</f>
        <v/>
      </c>
      <c r="L8405">
        <f>'DATA DASH'!L8405</f>
        <v/>
      </c>
      <c r="M8405">
        <f>'DATA DASH'!M8405</f>
        <v/>
      </c>
    </row>
    <row r="8406">
      <c r="A8406">
        <f>'DATA DASH'!A8406</f>
        <v/>
      </c>
      <c r="B8406">
        <f>'DATA DASH'!B8406</f>
        <v/>
      </c>
      <c r="C8406">
        <f>'DATA DASH'!C8406</f>
        <v/>
      </c>
      <c r="D8406">
        <f>'DATA DASH'!D8406</f>
        <v/>
      </c>
      <c r="E8406">
        <f>'DATA DASH'!E8406</f>
        <v/>
      </c>
      <c r="F8406">
        <f>'DATA DASH'!F8406</f>
        <v/>
      </c>
      <c r="G8406">
        <f>'DATA DASH'!G8406</f>
        <v/>
      </c>
      <c r="H8406">
        <f>'DATA DASH'!H8406</f>
        <v/>
      </c>
      <c r="I8406">
        <f>'DATA DASH'!I8406</f>
        <v/>
      </c>
      <c r="J8406">
        <f>'DATA DASH'!J8406</f>
        <v/>
      </c>
      <c r="K8406">
        <f>'DATA DASH'!K8406</f>
        <v/>
      </c>
      <c r="L8406">
        <f>'DATA DASH'!L8406</f>
        <v/>
      </c>
      <c r="M8406">
        <f>'DATA DASH'!M8406</f>
        <v/>
      </c>
    </row>
    <row r="8407">
      <c r="A8407">
        <f>'DATA DASH'!A8407</f>
        <v/>
      </c>
      <c r="B8407">
        <f>'DATA DASH'!B8407</f>
        <v/>
      </c>
      <c r="C8407">
        <f>'DATA DASH'!C8407</f>
        <v/>
      </c>
      <c r="D8407">
        <f>'DATA DASH'!D8407</f>
        <v/>
      </c>
      <c r="E8407">
        <f>'DATA DASH'!E8407</f>
        <v/>
      </c>
      <c r="F8407">
        <f>'DATA DASH'!F8407</f>
        <v/>
      </c>
      <c r="G8407">
        <f>'DATA DASH'!G8407</f>
        <v/>
      </c>
      <c r="H8407">
        <f>'DATA DASH'!H8407</f>
        <v/>
      </c>
      <c r="I8407">
        <f>'DATA DASH'!I8407</f>
        <v/>
      </c>
      <c r="J8407">
        <f>'DATA DASH'!J8407</f>
        <v/>
      </c>
      <c r="K8407">
        <f>'DATA DASH'!K8407</f>
        <v/>
      </c>
      <c r="L8407">
        <f>'DATA DASH'!L8407</f>
        <v/>
      </c>
      <c r="M8407">
        <f>'DATA DASH'!M8407</f>
        <v/>
      </c>
    </row>
    <row r="8408">
      <c r="A8408">
        <f>'DATA DASH'!A8408</f>
        <v/>
      </c>
      <c r="B8408">
        <f>'DATA DASH'!B8408</f>
        <v/>
      </c>
      <c r="C8408">
        <f>'DATA DASH'!C8408</f>
        <v/>
      </c>
      <c r="D8408">
        <f>'DATA DASH'!D8408</f>
        <v/>
      </c>
      <c r="E8408">
        <f>'DATA DASH'!E8408</f>
        <v/>
      </c>
      <c r="F8408">
        <f>'DATA DASH'!F8408</f>
        <v/>
      </c>
      <c r="G8408">
        <f>'DATA DASH'!G8408</f>
        <v/>
      </c>
      <c r="H8408">
        <f>'DATA DASH'!H8408</f>
        <v/>
      </c>
      <c r="I8408">
        <f>'DATA DASH'!I8408</f>
        <v/>
      </c>
      <c r="J8408">
        <f>'DATA DASH'!J8408</f>
        <v/>
      </c>
      <c r="K8408">
        <f>'DATA DASH'!K8408</f>
        <v/>
      </c>
      <c r="L8408">
        <f>'DATA DASH'!L8408</f>
        <v/>
      </c>
      <c r="M8408">
        <f>'DATA DASH'!M8408</f>
        <v/>
      </c>
    </row>
    <row r="8409">
      <c r="A8409">
        <f>'DATA DASH'!A8409</f>
        <v/>
      </c>
      <c r="B8409">
        <f>'DATA DASH'!B8409</f>
        <v/>
      </c>
      <c r="C8409">
        <f>'DATA DASH'!C8409</f>
        <v/>
      </c>
      <c r="D8409">
        <f>'DATA DASH'!D8409</f>
        <v/>
      </c>
      <c r="E8409">
        <f>'DATA DASH'!E8409</f>
        <v/>
      </c>
      <c r="F8409">
        <f>'DATA DASH'!F8409</f>
        <v/>
      </c>
      <c r="G8409">
        <f>'DATA DASH'!G8409</f>
        <v/>
      </c>
      <c r="H8409">
        <f>'DATA DASH'!H8409</f>
        <v/>
      </c>
      <c r="I8409">
        <f>'DATA DASH'!I8409</f>
        <v/>
      </c>
      <c r="J8409">
        <f>'DATA DASH'!J8409</f>
        <v/>
      </c>
      <c r="K8409">
        <f>'DATA DASH'!K8409</f>
        <v/>
      </c>
      <c r="L8409">
        <f>'DATA DASH'!L8409</f>
        <v/>
      </c>
      <c r="M8409">
        <f>'DATA DASH'!M8409</f>
        <v/>
      </c>
    </row>
    <row r="8410">
      <c r="A8410">
        <f>'DATA DASH'!A8410</f>
        <v/>
      </c>
      <c r="B8410">
        <f>'DATA DASH'!B8410</f>
        <v/>
      </c>
      <c r="C8410">
        <f>'DATA DASH'!C8410</f>
        <v/>
      </c>
      <c r="D8410">
        <f>'DATA DASH'!D8410</f>
        <v/>
      </c>
      <c r="E8410">
        <f>'DATA DASH'!E8410</f>
        <v/>
      </c>
      <c r="F8410">
        <f>'DATA DASH'!F8410</f>
        <v/>
      </c>
      <c r="G8410">
        <f>'DATA DASH'!G8410</f>
        <v/>
      </c>
      <c r="H8410">
        <f>'DATA DASH'!H8410</f>
        <v/>
      </c>
      <c r="I8410">
        <f>'DATA DASH'!I8410</f>
        <v/>
      </c>
      <c r="J8410">
        <f>'DATA DASH'!J8410</f>
        <v/>
      </c>
      <c r="K8410">
        <f>'DATA DASH'!K8410</f>
        <v/>
      </c>
      <c r="L8410">
        <f>'DATA DASH'!L8410</f>
        <v/>
      </c>
      <c r="M8410">
        <f>'DATA DASH'!M8410</f>
        <v/>
      </c>
    </row>
    <row r="8411">
      <c r="A8411">
        <f>'DATA DASH'!A8411</f>
        <v/>
      </c>
      <c r="B8411">
        <f>'DATA DASH'!B8411</f>
        <v/>
      </c>
      <c r="C8411">
        <f>'DATA DASH'!C8411</f>
        <v/>
      </c>
      <c r="D8411">
        <f>'DATA DASH'!D8411</f>
        <v/>
      </c>
      <c r="E8411">
        <f>'DATA DASH'!E8411</f>
        <v/>
      </c>
      <c r="F8411">
        <f>'DATA DASH'!F8411</f>
        <v/>
      </c>
      <c r="G8411">
        <f>'DATA DASH'!G8411</f>
        <v/>
      </c>
      <c r="H8411">
        <f>'DATA DASH'!H8411</f>
        <v/>
      </c>
      <c r="I8411">
        <f>'DATA DASH'!I8411</f>
        <v/>
      </c>
      <c r="J8411">
        <f>'DATA DASH'!J8411</f>
        <v/>
      </c>
      <c r="K8411">
        <f>'DATA DASH'!K8411</f>
        <v/>
      </c>
      <c r="L8411">
        <f>'DATA DASH'!L8411</f>
        <v/>
      </c>
      <c r="M8411">
        <f>'DATA DASH'!M8411</f>
        <v/>
      </c>
    </row>
    <row r="8412">
      <c r="A8412">
        <f>'DATA DASH'!A8412</f>
        <v/>
      </c>
      <c r="B8412">
        <f>'DATA DASH'!B8412</f>
        <v/>
      </c>
      <c r="C8412">
        <f>'DATA DASH'!C8412</f>
        <v/>
      </c>
      <c r="D8412">
        <f>'DATA DASH'!D8412</f>
        <v/>
      </c>
      <c r="E8412">
        <f>'DATA DASH'!E8412</f>
        <v/>
      </c>
      <c r="F8412">
        <f>'DATA DASH'!F8412</f>
        <v/>
      </c>
      <c r="G8412">
        <f>'DATA DASH'!G8412</f>
        <v/>
      </c>
      <c r="H8412">
        <f>'DATA DASH'!H8412</f>
        <v/>
      </c>
      <c r="I8412">
        <f>'DATA DASH'!I8412</f>
        <v/>
      </c>
      <c r="J8412">
        <f>'DATA DASH'!J8412</f>
        <v/>
      </c>
      <c r="K8412">
        <f>'DATA DASH'!K8412</f>
        <v/>
      </c>
      <c r="L8412">
        <f>'DATA DASH'!L8412</f>
        <v/>
      </c>
      <c r="M8412">
        <f>'DATA DASH'!M8412</f>
        <v/>
      </c>
    </row>
    <row r="8413">
      <c r="A8413">
        <f>'DATA DASH'!A8413</f>
        <v/>
      </c>
      <c r="B8413">
        <f>'DATA DASH'!B8413</f>
        <v/>
      </c>
      <c r="C8413">
        <f>'DATA DASH'!C8413</f>
        <v/>
      </c>
      <c r="D8413">
        <f>'DATA DASH'!D8413</f>
        <v/>
      </c>
      <c r="E8413">
        <f>'DATA DASH'!E8413</f>
        <v/>
      </c>
      <c r="F8413">
        <f>'DATA DASH'!F8413</f>
        <v/>
      </c>
      <c r="G8413">
        <f>'DATA DASH'!G8413</f>
        <v/>
      </c>
      <c r="H8413">
        <f>'DATA DASH'!H8413</f>
        <v/>
      </c>
      <c r="I8413">
        <f>'DATA DASH'!I8413</f>
        <v/>
      </c>
      <c r="J8413">
        <f>'DATA DASH'!J8413</f>
        <v/>
      </c>
      <c r="K8413">
        <f>'DATA DASH'!K8413</f>
        <v/>
      </c>
      <c r="L8413">
        <f>'DATA DASH'!L8413</f>
        <v/>
      </c>
      <c r="M8413">
        <f>'DATA DASH'!M8413</f>
        <v/>
      </c>
    </row>
    <row r="8414">
      <c r="A8414">
        <f>'DATA DASH'!A8414</f>
        <v/>
      </c>
      <c r="B8414">
        <f>'DATA DASH'!B8414</f>
        <v/>
      </c>
      <c r="C8414">
        <f>'DATA DASH'!C8414</f>
        <v/>
      </c>
      <c r="D8414">
        <f>'DATA DASH'!D8414</f>
        <v/>
      </c>
      <c r="E8414">
        <f>'DATA DASH'!E8414</f>
        <v/>
      </c>
      <c r="F8414">
        <f>'DATA DASH'!F8414</f>
        <v/>
      </c>
      <c r="G8414">
        <f>'DATA DASH'!G8414</f>
        <v/>
      </c>
      <c r="H8414">
        <f>'DATA DASH'!H8414</f>
        <v/>
      </c>
      <c r="I8414">
        <f>'DATA DASH'!I8414</f>
        <v/>
      </c>
      <c r="J8414">
        <f>'DATA DASH'!J8414</f>
        <v/>
      </c>
      <c r="K8414">
        <f>'DATA DASH'!K8414</f>
        <v/>
      </c>
      <c r="L8414">
        <f>'DATA DASH'!L8414</f>
        <v/>
      </c>
      <c r="M8414">
        <f>'DATA DASH'!M8414</f>
        <v/>
      </c>
    </row>
    <row r="8415">
      <c r="A8415">
        <f>'DATA DASH'!A8415</f>
        <v/>
      </c>
      <c r="B8415">
        <f>'DATA DASH'!B8415</f>
        <v/>
      </c>
      <c r="C8415">
        <f>'DATA DASH'!C8415</f>
        <v/>
      </c>
      <c r="D8415">
        <f>'DATA DASH'!D8415</f>
        <v/>
      </c>
      <c r="E8415">
        <f>'DATA DASH'!E8415</f>
        <v/>
      </c>
      <c r="F8415">
        <f>'DATA DASH'!F8415</f>
        <v/>
      </c>
      <c r="G8415">
        <f>'DATA DASH'!G8415</f>
        <v/>
      </c>
      <c r="H8415">
        <f>'DATA DASH'!H8415</f>
        <v/>
      </c>
      <c r="I8415">
        <f>'DATA DASH'!I8415</f>
        <v/>
      </c>
      <c r="J8415">
        <f>'DATA DASH'!J8415</f>
        <v/>
      </c>
      <c r="K8415">
        <f>'DATA DASH'!K8415</f>
        <v/>
      </c>
      <c r="L8415">
        <f>'DATA DASH'!L8415</f>
        <v/>
      </c>
      <c r="M8415">
        <f>'DATA DASH'!M8415</f>
        <v/>
      </c>
    </row>
    <row r="8416">
      <c r="A8416">
        <f>'DATA DASH'!A8416</f>
        <v/>
      </c>
      <c r="B8416">
        <f>'DATA DASH'!B8416</f>
        <v/>
      </c>
      <c r="C8416">
        <f>'DATA DASH'!C8416</f>
        <v/>
      </c>
      <c r="D8416">
        <f>'DATA DASH'!D8416</f>
        <v/>
      </c>
      <c r="E8416">
        <f>'DATA DASH'!E8416</f>
        <v/>
      </c>
      <c r="F8416">
        <f>'DATA DASH'!F8416</f>
        <v/>
      </c>
      <c r="G8416">
        <f>'DATA DASH'!G8416</f>
        <v/>
      </c>
      <c r="H8416">
        <f>'DATA DASH'!H8416</f>
        <v/>
      </c>
      <c r="I8416">
        <f>'DATA DASH'!I8416</f>
        <v/>
      </c>
      <c r="J8416">
        <f>'DATA DASH'!J8416</f>
        <v/>
      </c>
      <c r="K8416">
        <f>'DATA DASH'!K8416</f>
        <v/>
      </c>
      <c r="L8416">
        <f>'DATA DASH'!L8416</f>
        <v/>
      </c>
      <c r="M8416">
        <f>'DATA DASH'!M8416</f>
        <v/>
      </c>
    </row>
    <row r="8417">
      <c r="A8417">
        <f>'DATA DASH'!A8417</f>
        <v/>
      </c>
      <c r="B8417">
        <f>'DATA DASH'!B8417</f>
        <v/>
      </c>
      <c r="C8417">
        <f>'DATA DASH'!C8417</f>
        <v/>
      </c>
      <c r="D8417">
        <f>'DATA DASH'!D8417</f>
        <v/>
      </c>
      <c r="E8417">
        <f>'DATA DASH'!E8417</f>
        <v/>
      </c>
      <c r="F8417">
        <f>'DATA DASH'!F8417</f>
        <v/>
      </c>
      <c r="G8417">
        <f>'DATA DASH'!G8417</f>
        <v/>
      </c>
      <c r="H8417">
        <f>'DATA DASH'!H8417</f>
        <v/>
      </c>
      <c r="I8417">
        <f>'DATA DASH'!I8417</f>
        <v/>
      </c>
      <c r="J8417">
        <f>'DATA DASH'!J8417</f>
        <v/>
      </c>
      <c r="K8417">
        <f>'DATA DASH'!K8417</f>
        <v/>
      </c>
      <c r="L8417">
        <f>'DATA DASH'!L8417</f>
        <v/>
      </c>
      <c r="M8417">
        <f>'DATA DASH'!M8417</f>
        <v/>
      </c>
    </row>
    <row r="8418">
      <c r="A8418">
        <f>'DATA DASH'!A8418</f>
        <v/>
      </c>
      <c r="B8418">
        <f>'DATA DASH'!B8418</f>
        <v/>
      </c>
      <c r="C8418">
        <f>'DATA DASH'!C8418</f>
        <v/>
      </c>
      <c r="D8418">
        <f>'DATA DASH'!D8418</f>
        <v/>
      </c>
      <c r="E8418">
        <f>'DATA DASH'!E8418</f>
        <v/>
      </c>
      <c r="F8418">
        <f>'DATA DASH'!F8418</f>
        <v/>
      </c>
      <c r="G8418">
        <f>'DATA DASH'!G8418</f>
        <v/>
      </c>
      <c r="H8418">
        <f>'DATA DASH'!H8418</f>
        <v/>
      </c>
      <c r="I8418">
        <f>'DATA DASH'!I8418</f>
        <v/>
      </c>
      <c r="J8418">
        <f>'DATA DASH'!J8418</f>
        <v/>
      </c>
      <c r="K8418">
        <f>'DATA DASH'!K8418</f>
        <v/>
      </c>
      <c r="L8418">
        <f>'DATA DASH'!L8418</f>
        <v/>
      </c>
      <c r="M8418">
        <f>'DATA DASH'!M8418</f>
        <v/>
      </c>
    </row>
    <row r="8419">
      <c r="A8419">
        <f>'DATA DASH'!A8419</f>
        <v/>
      </c>
      <c r="B8419">
        <f>'DATA DASH'!B8419</f>
        <v/>
      </c>
      <c r="C8419">
        <f>'DATA DASH'!C8419</f>
        <v/>
      </c>
      <c r="D8419">
        <f>'DATA DASH'!D8419</f>
        <v/>
      </c>
      <c r="E8419">
        <f>'DATA DASH'!E8419</f>
        <v/>
      </c>
      <c r="F8419">
        <f>'DATA DASH'!F8419</f>
        <v/>
      </c>
      <c r="G8419">
        <f>'DATA DASH'!G8419</f>
        <v/>
      </c>
      <c r="H8419">
        <f>'DATA DASH'!H8419</f>
        <v/>
      </c>
      <c r="I8419">
        <f>'DATA DASH'!I8419</f>
        <v/>
      </c>
      <c r="J8419">
        <f>'DATA DASH'!J8419</f>
        <v/>
      </c>
      <c r="K8419">
        <f>'DATA DASH'!K8419</f>
        <v/>
      </c>
      <c r="L8419">
        <f>'DATA DASH'!L8419</f>
        <v/>
      </c>
      <c r="M8419">
        <f>'DATA DASH'!M8419</f>
        <v/>
      </c>
    </row>
    <row r="8420">
      <c r="A8420">
        <f>'DATA DASH'!A8420</f>
        <v/>
      </c>
      <c r="B8420">
        <f>'DATA DASH'!B8420</f>
        <v/>
      </c>
      <c r="C8420">
        <f>'DATA DASH'!C8420</f>
        <v/>
      </c>
      <c r="D8420">
        <f>'DATA DASH'!D8420</f>
        <v/>
      </c>
      <c r="E8420">
        <f>'DATA DASH'!E8420</f>
        <v/>
      </c>
      <c r="F8420">
        <f>'DATA DASH'!F8420</f>
        <v/>
      </c>
      <c r="G8420">
        <f>'DATA DASH'!G8420</f>
        <v/>
      </c>
      <c r="H8420">
        <f>'DATA DASH'!H8420</f>
        <v/>
      </c>
      <c r="I8420">
        <f>'DATA DASH'!I8420</f>
        <v/>
      </c>
      <c r="J8420">
        <f>'DATA DASH'!J8420</f>
        <v/>
      </c>
      <c r="K8420">
        <f>'DATA DASH'!K8420</f>
        <v/>
      </c>
      <c r="L8420">
        <f>'DATA DASH'!L8420</f>
        <v/>
      </c>
      <c r="M8420">
        <f>'DATA DASH'!M8420</f>
        <v/>
      </c>
    </row>
    <row r="8421">
      <c r="A8421">
        <f>'DATA DASH'!A8421</f>
        <v/>
      </c>
      <c r="B8421">
        <f>'DATA DASH'!B8421</f>
        <v/>
      </c>
      <c r="C8421">
        <f>'DATA DASH'!C8421</f>
        <v/>
      </c>
      <c r="D8421">
        <f>'DATA DASH'!D8421</f>
        <v/>
      </c>
      <c r="E8421">
        <f>'DATA DASH'!E8421</f>
        <v/>
      </c>
      <c r="F8421">
        <f>'DATA DASH'!F8421</f>
        <v/>
      </c>
      <c r="G8421">
        <f>'DATA DASH'!G8421</f>
        <v/>
      </c>
      <c r="H8421">
        <f>'DATA DASH'!H8421</f>
        <v/>
      </c>
      <c r="I8421">
        <f>'DATA DASH'!I8421</f>
        <v/>
      </c>
      <c r="J8421">
        <f>'DATA DASH'!J8421</f>
        <v/>
      </c>
      <c r="K8421">
        <f>'DATA DASH'!K8421</f>
        <v/>
      </c>
      <c r="L8421">
        <f>'DATA DASH'!L8421</f>
        <v/>
      </c>
      <c r="M8421">
        <f>'DATA DASH'!M8421</f>
        <v/>
      </c>
    </row>
    <row r="8422">
      <c r="A8422">
        <f>'DATA DASH'!A8422</f>
        <v/>
      </c>
      <c r="B8422">
        <f>'DATA DASH'!B8422</f>
        <v/>
      </c>
      <c r="C8422">
        <f>'DATA DASH'!C8422</f>
        <v/>
      </c>
      <c r="D8422">
        <f>'DATA DASH'!D8422</f>
        <v/>
      </c>
      <c r="E8422">
        <f>'DATA DASH'!E8422</f>
        <v/>
      </c>
      <c r="F8422">
        <f>'DATA DASH'!F8422</f>
        <v/>
      </c>
      <c r="G8422">
        <f>'DATA DASH'!G8422</f>
        <v/>
      </c>
      <c r="H8422">
        <f>'DATA DASH'!H8422</f>
        <v/>
      </c>
      <c r="I8422">
        <f>'DATA DASH'!I8422</f>
        <v/>
      </c>
      <c r="J8422">
        <f>'DATA DASH'!J8422</f>
        <v/>
      </c>
      <c r="K8422">
        <f>'DATA DASH'!K8422</f>
        <v/>
      </c>
      <c r="L8422">
        <f>'DATA DASH'!L8422</f>
        <v/>
      </c>
      <c r="M8422">
        <f>'DATA DASH'!M8422</f>
        <v/>
      </c>
    </row>
    <row r="8423">
      <c r="A8423">
        <f>'DATA DASH'!A8423</f>
        <v/>
      </c>
      <c r="B8423">
        <f>'DATA DASH'!B8423</f>
        <v/>
      </c>
      <c r="C8423">
        <f>'DATA DASH'!C8423</f>
        <v/>
      </c>
      <c r="D8423">
        <f>'DATA DASH'!D8423</f>
        <v/>
      </c>
      <c r="E8423">
        <f>'DATA DASH'!E8423</f>
        <v/>
      </c>
      <c r="F8423">
        <f>'DATA DASH'!F8423</f>
        <v/>
      </c>
      <c r="G8423">
        <f>'DATA DASH'!G8423</f>
        <v/>
      </c>
      <c r="H8423">
        <f>'DATA DASH'!H8423</f>
        <v/>
      </c>
      <c r="I8423">
        <f>'DATA DASH'!I8423</f>
        <v/>
      </c>
      <c r="J8423">
        <f>'DATA DASH'!J8423</f>
        <v/>
      </c>
      <c r="K8423">
        <f>'DATA DASH'!K8423</f>
        <v/>
      </c>
      <c r="L8423">
        <f>'DATA DASH'!L8423</f>
        <v/>
      </c>
      <c r="M8423">
        <f>'DATA DASH'!M8423</f>
        <v/>
      </c>
    </row>
    <row r="8424">
      <c r="A8424">
        <f>'DATA DASH'!A8424</f>
        <v/>
      </c>
      <c r="B8424">
        <f>'DATA DASH'!B8424</f>
        <v/>
      </c>
      <c r="C8424">
        <f>'DATA DASH'!C8424</f>
        <v/>
      </c>
      <c r="D8424">
        <f>'DATA DASH'!D8424</f>
        <v/>
      </c>
      <c r="E8424">
        <f>'DATA DASH'!E8424</f>
        <v/>
      </c>
      <c r="F8424">
        <f>'DATA DASH'!F8424</f>
        <v/>
      </c>
      <c r="G8424">
        <f>'DATA DASH'!G8424</f>
        <v/>
      </c>
      <c r="H8424">
        <f>'DATA DASH'!H8424</f>
        <v/>
      </c>
      <c r="I8424">
        <f>'DATA DASH'!I8424</f>
        <v/>
      </c>
      <c r="J8424">
        <f>'DATA DASH'!J8424</f>
        <v/>
      </c>
      <c r="K8424">
        <f>'DATA DASH'!K8424</f>
        <v/>
      </c>
      <c r="L8424">
        <f>'DATA DASH'!L8424</f>
        <v/>
      </c>
      <c r="M8424">
        <f>'DATA DASH'!M8424</f>
        <v/>
      </c>
    </row>
    <row r="8425">
      <c r="A8425">
        <f>'DATA DASH'!A8425</f>
        <v/>
      </c>
      <c r="B8425">
        <f>'DATA DASH'!B8425</f>
        <v/>
      </c>
      <c r="C8425">
        <f>'DATA DASH'!C8425</f>
        <v/>
      </c>
      <c r="D8425">
        <f>'DATA DASH'!D8425</f>
        <v/>
      </c>
      <c r="E8425">
        <f>'DATA DASH'!E8425</f>
        <v/>
      </c>
      <c r="F8425">
        <f>'DATA DASH'!F8425</f>
        <v/>
      </c>
      <c r="G8425">
        <f>'DATA DASH'!G8425</f>
        <v/>
      </c>
      <c r="H8425">
        <f>'DATA DASH'!H8425</f>
        <v/>
      </c>
      <c r="I8425">
        <f>'DATA DASH'!I8425</f>
        <v/>
      </c>
      <c r="J8425">
        <f>'DATA DASH'!J8425</f>
        <v/>
      </c>
      <c r="K8425">
        <f>'DATA DASH'!K8425</f>
        <v/>
      </c>
      <c r="L8425">
        <f>'DATA DASH'!L8425</f>
        <v/>
      </c>
      <c r="M8425">
        <f>'DATA DASH'!M8425</f>
        <v/>
      </c>
    </row>
    <row r="8426">
      <c r="A8426">
        <f>'DATA DASH'!A8426</f>
        <v/>
      </c>
      <c r="B8426">
        <f>'DATA DASH'!B8426</f>
        <v/>
      </c>
      <c r="C8426">
        <f>'DATA DASH'!C8426</f>
        <v/>
      </c>
      <c r="D8426">
        <f>'DATA DASH'!D8426</f>
        <v/>
      </c>
      <c r="E8426">
        <f>'DATA DASH'!E8426</f>
        <v/>
      </c>
      <c r="F8426">
        <f>'DATA DASH'!F8426</f>
        <v/>
      </c>
      <c r="G8426">
        <f>'DATA DASH'!G8426</f>
        <v/>
      </c>
      <c r="H8426">
        <f>'DATA DASH'!H8426</f>
        <v/>
      </c>
      <c r="I8426">
        <f>'DATA DASH'!I8426</f>
        <v/>
      </c>
      <c r="J8426">
        <f>'DATA DASH'!J8426</f>
        <v/>
      </c>
      <c r="K8426">
        <f>'DATA DASH'!K8426</f>
        <v/>
      </c>
      <c r="L8426">
        <f>'DATA DASH'!L8426</f>
        <v/>
      </c>
      <c r="M8426">
        <f>'DATA DASH'!M8426</f>
        <v/>
      </c>
    </row>
    <row r="8427">
      <c r="A8427">
        <f>'DATA DASH'!A8427</f>
        <v/>
      </c>
      <c r="B8427">
        <f>'DATA DASH'!B8427</f>
        <v/>
      </c>
      <c r="C8427">
        <f>'DATA DASH'!C8427</f>
        <v/>
      </c>
      <c r="D8427">
        <f>'DATA DASH'!D8427</f>
        <v/>
      </c>
      <c r="E8427">
        <f>'DATA DASH'!E8427</f>
        <v/>
      </c>
      <c r="F8427">
        <f>'DATA DASH'!F8427</f>
        <v/>
      </c>
      <c r="G8427">
        <f>'DATA DASH'!G8427</f>
        <v/>
      </c>
      <c r="H8427">
        <f>'DATA DASH'!H8427</f>
        <v/>
      </c>
      <c r="I8427">
        <f>'DATA DASH'!I8427</f>
        <v/>
      </c>
      <c r="J8427">
        <f>'DATA DASH'!J8427</f>
        <v/>
      </c>
      <c r="K8427">
        <f>'DATA DASH'!K8427</f>
        <v/>
      </c>
      <c r="L8427">
        <f>'DATA DASH'!L8427</f>
        <v/>
      </c>
      <c r="M8427">
        <f>'DATA DASH'!M8427</f>
        <v/>
      </c>
    </row>
    <row r="8428">
      <c r="A8428">
        <f>'DATA DASH'!A8428</f>
        <v/>
      </c>
      <c r="B8428">
        <f>'DATA DASH'!B8428</f>
        <v/>
      </c>
      <c r="C8428">
        <f>'DATA DASH'!C8428</f>
        <v/>
      </c>
      <c r="D8428">
        <f>'DATA DASH'!D8428</f>
        <v/>
      </c>
      <c r="E8428">
        <f>'DATA DASH'!E8428</f>
        <v/>
      </c>
      <c r="F8428">
        <f>'DATA DASH'!F8428</f>
        <v/>
      </c>
      <c r="G8428">
        <f>'DATA DASH'!G8428</f>
        <v/>
      </c>
      <c r="H8428">
        <f>'DATA DASH'!H8428</f>
        <v/>
      </c>
      <c r="I8428">
        <f>'DATA DASH'!I8428</f>
        <v/>
      </c>
      <c r="J8428">
        <f>'DATA DASH'!J8428</f>
        <v/>
      </c>
      <c r="K8428">
        <f>'DATA DASH'!K8428</f>
        <v/>
      </c>
      <c r="L8428">
        <f>'DATA DASH'!L8428</f>
        <v/>
      </c>
      <c r="M8428">
        <f>'DATA DASH'!M8428</f>
        <v/>
      </c>
    </row>
    <row r="8429">
      <c r="A8429">
        <f>'DATA DASH'!A8429</f>
        <v/>
      </c>
      <c r="B8429">
        <f>'DATA DASH'!B8429</f>
        <v/>
      </c>
      <c r="C8429">
        <f>'DATA DASH'!C8429</f>
        <v/>
      </c>
      <c r="D8429">
        <f>'DATA DASH'!D8429</f>
        <v/>
      </c>
      <c r="E8429">
        <f>'DATA DASH'!E8429</f>
        <v/>
      </c>
      <c r="F8429">
        <f>'DATA DASH'!F8429</f>
        <v/>
      </c>
      <c r="G8429">
        <f>'DATA DASH'!G8429</f>
        <v/>
      </c>
      <c r="H8429">
        <f>'DATA DASH'!H8429</f>
        <v/>
      </c>
      <c r="I8429">
        <f>'DATA DASH'!I8429</f>
        <v/>
      </c>
      <c r="J8429">
        <f>'DATA DASH'!J8429</f>
        <v/>
      </c>
      <c r="K8429">
        <f>'DATA DASH'!K8429</f>
        <v/>
      </c>
      <c r="L8429">
        <f>'DATA DASH'!L8429</f>
        <v/>
      </c>
      <c r="M8429">
        <f>'DATA DASH'!M8429</f>
        <v/>
      </c>
    </row>
    <row r="8430">
      <c r="A8430">
        <f>'DATA DASH'!A8430</f>
        <v/>
      </c>
      <c r="B8430">
        <f>'DATA DASH'!B8430</f>
        <v/>
      </c>
      <c r="C8430">
        <f>'DATA DASH'!C8430</f>
        <v/>
      </c>
      <c r="D8430">
        <f>'DATA DASH'!D8430</f>
        <v/>
      </c>
      <c r="E8430">
        <f>'DATA DASH'!E8430</f>
        <v/>
      </c>
      <c r="F8430">
        <f>'DATA DASH'!F8430</f>
        <v/>
      </c>
      <c r="G8430">
        <f>'DATA DASH'!G8430</f>
        <v/>
      </c>
      <c r="H8430">
        <f>'DATA DASH'!H8430</f>
        <v/>
      </c>
      <c r="I8430">
        <f>'DATA DASH'!I8430</f>
        <v/>
      </c>
      <c r="J8430">
        <f>'DATA DASH'!J8430</f>
        <v/>
      </c>
      <c r="K8430">
        <f>'DATA DASH'!K8430</f>
        <v/>
      </c>
      <c r="L8430">
        <f>'DATA DASH'!L8430</f>
        <v/>
      </c>
      <c r="M8430">
        <f>'DATA DASH'!M8430</f>
        <v/>
      </c>
    </row>
    <row r="8431">
      <c r="A8431">
        <f>'DATA DASH'!A8431</f>
        <v/>
      </c>
      <c r="B8431">
        <f>'DATA DASH'!B8431</f>
        <v/>
      </c>
      <c r="C8431">
        <f>'DATA DASH'!C8431</f>
        <v/>
      </c>
      <c r="D8431">
        <f>'DATA DASH'!D8431</f>
        <v/>
      </c>
      <c r="E8431">
        <f>'DATA DASH'!E8431</f>
        <v/>
      </c>
      <c r="F8431">
        <f>'DATA DASH'!F8431</f>
        <v/>
      </c>
      <c r="G8431">
        <f>'DATA DASH'!G8431</f>
        <v/>
      </c>
      <c r="H8431">
        <f>'DATA DASH'!H8431</f>
        <v/>
      </c>
      <c r="I8431">
        <f>'DATA DASH'!I8431</f>
        <v/>
      </c>
      <c r="J8431">
        <f>'DATA DASH'!J8431</f>
        <v/>
      </c>
      <c r="K8431">
        <f>'DATA DASH'!K8431</f>
        <v/>
      </c>
      <c r="L8431">
        <f>'DATA DASH'!L8431</f>
        <v/>
      </c>
      <c r="M8431">
        <f>'DATA DASH'!M8431</f>
        <v/>
      </c>
    </row>
    <row r="8432">
      <c r="A8432">
        <f>'DATA DASH'!A8432</f>
        <v/>
      </c>
      <c r="B8432">
        <f>'DATA DASH'!B8432</f>
        <v/>
      </c>
      <c r="C8432">
        <f>'DATA DASH'!C8432</f>
        <v/>
      </c>
      <c r="D8432">
        <f>'DATA DASH'!D8432</f>
        <v/>
      </c>
      <c r="E8432">
        <f>'DATA DASH'!E8432</f>
        <v/>
      </c>
      <c r="F8432">
        <f>'DATA DASH'!F8432</f>
        <v/>
      </c>
      <c r="G8432">
        <f>'DATA DASH'!G8432</f>
        <v/>
      </c>
      <c r="H8432">
        <f>'DATA DASH'!H8432</f>
        <v/>
      </c>
      <c r="I8432">
        <f>'DATA DASH'!I8432</f>
        <v/>
      </c>
      <c r="J8432">
        <f>'DATA DASH'!J8432</f>
        <v/>
      </c>
      <c r="K8432">
        <f>'DATA DASH'!K8432</f>
        <v/>
      </c>
      <c r="L8432">
        <f>'DATA DASH'!L8432</f>
        <v/>
      </c>
      <c r="M8432">
        <f>'DATA DASH'!M8432</f>
        <v/>
      </c>
    </row>
    <row r="8433">
      <c r="A8433">
        <f>'DATA DASH'!A8433</f>
        <v/>
      </c>
      <c r="B8433">
        <f>'DATA DASH'!B8433</f>
        <v/>
      </c>
      <c r="C8433">
        <f>'DATA DASH'!C8433</f>
        <v/>
      </c>
      <c r="D8433">
        <f>'DATA DASH'!D8433</f>
        <v/>
      </c>
      <c r="E8433">
        <f>'DATA DASH'!E8433</f>
        <v/>
      </c>
      <c r="F8433">
        <f>'DATA DASH'!F8433</f>
        <v/>
      </c>
      <c r="G8433">
        <f>'DATA DASH'!G8433</f>
        <v/>
      </c>
      <c r="H8433">
        <f>'DATA DASH'!H8433</f>
        <v/>
      </c>
      <c r="I8433">
        <f>'DATA DASH'!I8433</f>
        <v/>
      </c>
      <c r="J8433">
        <f>'DATA DASH'!J8433</f>
        <v/>
      </c>
      <c r="K8433">
        <f>'DATA DASH'!K8433</f>
        <v/>
      </c>
      <c r="L8433">
        <f>'DATA DASH'!L8433</f>
        <v/>
      </c>
      <c r="M8433">
        <f>'DATA DASH'!M8433</f>
        <v/>
      </c>
    </row>
    <row r="8434">
      <c r="A8434">
        <f>'DATA DASH'!A8434</f>
        <v/>
      </c>
      <c r="B8434">
        <f>'DATA DASH'!B8434</f>
        <v/>
      </c>
      <c r="C8434">
        <f>'DATA DASH'!C8434</f>
        <v/>
      </c>
      <c r="D8434">
        <f>'DATA DASH'!D8434</f>
        <v/>
      </c>
      <c r="E8434">
        <f>'DATA DASH'!E8434</f>
        <v/>
      </c>
      <c r="F8434">
        <f>'DATA DASH'!F8434</f>
        <v/>
      </c>
      <c r="G8434">
        <f>'DATA DASH'!G8434</f>
        <v/>
      </c>
      <c r="H8434">
        <f>'DATA DASH'!H8434</f>
        <v/>
      </c>
      <c r="I8434">
        <f>'DATA DASH'!I8434</f>
        <v/>
      </c>
      <c r="J8434">
        <f>'DATA DASH'!J8434</f>
        <v/>
      </c>
      <c r="K8434">
        <f>'DATA DASH'!K8434</f>
        <v/>
      </c>
      <c r="L8434">
        <f>'DATA DASH'!L8434</f>
        <v/>
      </c>
      <c r="M8434">
        <f>'DATA DASH'!M8434</f>
        <v/>
      </c>
    </row>
    <row r="8435">
      <c r="A8435">
        <f>'DATA DASH'!A8435</f>
        <v/>
      </c>
      <c r="B8435">
        <f>'DATA DASH'!B8435</f>
        <v/>
      </c>
      <c r="C8435">
        <f>'DATA DASH'!C8435</f>
        <v/>
      </c>
      <c r="D8435">
        <f>'DATA DASH'!D8435</f>
        <v/>
      </c>
      <c r="E8435">
        <f>'DATA DASH'!E8435</f>
        <v/>
      </c>
      <c r="F8435">
        <f>'DATA DASH'!F8435</f>
        <v/>
      </c>
      <c r="G8435">
        <f>'DATA DASH'!G8435</f>
        <v/>
      </c>
      <c r="H8435">
        <f>'DATA DASH'!H8435</f>
        <v/>
      </c>
      <c r="I8435">
        <f>'DATA DASH'!I8435</f>
        <v/>
      </c>
      <c r="J8435">
        <f>'DATA DASH'!J8435</f>
        <v/>
      </c>
      <c r="K8435">
        <f>'DATA DASH'!K8435</f>
        <v/>
      </c>
      <c r="L8435">
        <f>'DATA DASH'!L8435</f>
        <v/>
      </c>
      <c r="M8435">
        <f>'DATA DASH'!M8435</f>
        <v/>
      </c>
    </row>
    <row r="8436">
      <c r="A8436">
        <f>'DATA DASH'!A8436</f>
        <v/>
      </c>
      <c r="B8436">
        <f>'DATA DASH'!B8436</f>
        <v/>
      </c>
      <c r="C8436">
        <f>'DATA DASH'!C8436</f>
        <v/>
      </c>
      <c r="D8436">
        <f>'DATA DASH'!D8436</f>
        <v/>
      </c>
      <c r="E8436">
        <f>'DATA DASH'!E8436</f>
        <v/>
      </c>
      <c r="F8436">
        <f>'DATA DASH'!F8436</f>
        <v/>
      </c>
      <c r="G8436">
        <f>'DATA DASH'!G8436</f>
        <v/>
      </c>
      <c r="H8436">
        <f>'DATA DASH'!H8436</f>
        <v/>
      </c>
      <c r="I8436">
        <f>'DATA DASH'!I8436</f>
        <v/>
      </c>
      <c r="J8436">
        <f>'DATA DASH'!J8436</f>
        <v/>
      </c>
      <c r="K8436">
        <f>'DATA DASH'!K8436</f>
        <v/>
      </c>
      <c r="L8436">
        <f>'DATA DASH'!L8436</f>
        <v/>
      </c>
      <c r="M8436">
        <f>'DATA DASH'!M8436</f>
        <v/>
      </c>
    </row>
    <row r="8437">
      <c r="A8437">
        <f>'DATA DASH'!A8437</f>
        <v/>
      </c>
      <c r="B8437">
        <f>'DATA DASH'!B8437</f>
        <v/>
      </c>
      <c r="C8437">
        <f>'DATA DASH'!C8437</f>
        <v/>
      </c>
      <c r="D8437">
        <f>'DATA DASH'!D8437</f>
        <v/>
      </c>
      <c r="E8437">
        <f>'DATA DASH'!E8437</f>
        <v/>
      </c>
      <c r="F8437">
        <f>'DATA DASH'!F8437</f>
        <v/>
      </c>
      <c r="G8437">
        <f>'DATA DASH'!G8437</f>
        <v/>
      </c>
      <c r="H8437">
        <f>'DATA DASH'!H8437</f>
        <v/>
      </c>
      <c r="I8437">
        <f>'DATA DASH'!I8437</f>
        <v/>
      </c>
      <c r="J8437">
        <f>'DATA DASH'!J8437</f>
        <v/>
      </c>
      <c r="K8437">
        <f>'DATA DASH'!K8437</f>
        <v/>
      </c>
      <c r="L8437">
        <f>'DATA DASH'!L8437</f>
        <v/>
      </c>
      <c r="M8437">
        <f>'DATA DASH'!M8437</f>
        <v/>
      </c>
    </row>
    <row r="8438">
      <c r="A8438">
        <f>'DATA DASH'!A8438</f>
        <v/>
      </c>
      <c r="B8438">
        <f>'DATA DASH'!B8438</f>
        <v/>
      </c>
      <c r="C8438">
        <f>'DATA DASH'!C8438</f>
        <v/>
      </c>
      <c r="D8438">
        <f>'DATA DASH'!D8438</f>
        <v/>
      </c>
      <c r="E8438">
        <f>'DATA DASH'!E8438</f>
        <v/>
      </c>
      <c r="F8438">
        <f>'DATA DASH'!F8438</f>
        <v/>
      </c>
      <c r="G8438">
        <f>'DATA DASH'!G8438</f>
        <v/>
      </c>
      <c r="H8438">
        <f>'DATA DASH'!H8438</f>
        <v/>
      </c>
      <c r="I8438">
        <f>'DATA DASH'!I8438</f>
        <v/>
      </c>
      <c r="J8438">
        <f>'DATA DASH'!J8438</f>
        <v/>
      </c>
      <c r="K8438">
        <f>'DATA DASH'!K8438</f>
        <v/>
      </c>
      <c r="L8438">
        <f>'DATA DASH'!L8438</f>
        <v/>
      </c>
      <c r="M8438">
        <f>'DATA DASH'!M8438</f>
        <v/>
      </c>
    </row>
    <row r="8439">
      <c r="A8439">
        <f>'DATA DASH'!A8439</f>
        <v/>
      </c>
      <c r="B8439">
        <f>'DATA DASH'!B8439</f>
        <v/>
      </c>
      <c r="C8439">
        <f>'DATA DASH'!C8439</f>
        <v/>
      </c>
      <c r="D8439">
        <f>'DATA DASH'!D8439</f>
        <v/>
      </c>
      <c r="E8439">
        <f>'DATA DASH'!E8439</f>
        <v/>
      </c>
      <c r="F8439">
        <f>'DATA DASH'!F8439</f>
        <v/>
      </c>
      <c r="G8439">
        <f>'DATA DASH'!G8439</f>
        <v/>
      </c>
      <c r="H8439">
        <f>'DATA DASH'!H8439</f>
        <v/>
      </c>
      <c r="I8439">
        <f>'DATA DASH'!I8439</f>
        <v/>
      </c>
      <c r="J8439">
        <f>'DATA DASH'!J8439</f>
        <v/>
      </c>
      <c r="K8439">
        <f>'DATA DASH'!K8439</f>
        <v/>
      </c>
      <c r="L8439">
        <f>'DATA DASH'!L8439</f>
        <v/>
      </c>
      <c r="M8439">
        <f>'DATA DASH'!M8439</f>
        <v/>
      </c>
    </row>
    <row r="8440">
      <c r="A8440">
        <f>'DATA DASH'!A8440</f>
        <v/>
      </c>
      <c r="B8440">
        <f>'DATA DASH'!B8440</f>
        <v/>
      </c>
      <c r="C8440">
        <f>'DATA DASH'!C8440</f>
        <v/>
      </c>
      <c r="D8440">
        <f>'DATA DASH'!D8440</f>
        <v/>
      </c>
      <c r="E8440">
        <f>'DATA DASH'!E8440</f>
        <v/>
      </c>
      <c r="F8440">
        <f>'DATA DASH'!F8440</f>
        <v/>
      </c>
      <c r="G8440">
        <f>'DATA DASH'!G8440</f>
        <v/>
      </c>
      <c r="H8440">
        <f>'DATA DASH'!H8440</f>
        <v/>
      </c>
      <c r="I8440">
        <f>'DATA DASH'!I8440</f>
        <v/>
      </c>
      <c r="J8440">
        <f>'DATA DASH'!J8440</f>
        <v/>
      </c>
      <c r="K8440">
        <f>'DATA DASH'!K8440</f>
        <v/>
      </c>
      <c r="L8440">
        <f>'DATA DASH'!L8440</f>
        <v/>
      </c>
      <c r="M8440">
        <f>'DATA DASH'!M8440</f>
        <v/>
      </c>
    </row>
    <row r="8441">
      <c r="A8441">
        <f>'DATA DASH'!A8441</f>
        <v/>
      </c>
      <c r="B8441">
        <f>'DATA DASH'!B8441</f>
        <v/>
      </c>
      <c r="C8441">
        <f>'DATA DASH'!C8441</f>
        <v/>
      </c>
      <c r="D8441">
        <f>'DATA DASH'!D8441</f>
        <v/>
      </c>
      <c r="E8441">
        <f>'DATA DASH'!E8441</f>
        <v/>
      </c>
      <c r="F8441">
        <f>'DATA DASH'!F8441</f>
        <v/>
      </c>
      <c r="G8441">
        <f>'DATA DASH'!G8441</f>
        <v/>
      </c>
      <c r="H8441">
        <f>'DATA DASH'!H8441</f>
        <v/>
      </c>
      <c r="I8441">
        <f>'DATA DASH'!I8441</f>
        <v/>
      </c>
      <c r="J8441">
        <f>'DATA DASH'!J8441</f>
        <v/>
      </c>
      <c r="K8441">
        <f>'DATA DASH'!K8441</f>
        <v/>
      </c>
      <c r="L8441">
        <f>'DATA DASH'!L8441</f>
        <v/>
      </c>
      <c r="M8441">
        <f>'DATA DASH'!M8441</f>
        <v/>
      </c>
    </row>
    <row r="8442">
      <c r="A8442">
        <f>'DATA DASH'!A8442</f>
        <v/>
      </c>
      <c r="B8442">
        <f>'DATA DASH'!B8442</f>
        <v/>
      </c>
      <c r="C8442">
        <f>'DATA DASH'!C8442</f>
        <v/>
      </c>
      <c r="D8442">
        <f>'DATA DASH'!D8442</f>
        <v/>
      </c>
      <c r="E8442">
        <f>'DATA DASH'!E8442</f>
        <v/>
      </c>
      <c r="F8442">
        <f>'DATA DASH'!F8442</f>
        <v/>
      </c>
      <c r="G8442">
        <f>'DATA DASH'!G8442</f>
        <v/>
      </c>
      <c r="H8442">
        <f>'DATA DASH'!H8442</f>
        <v/>
      </c>
      <c r="I8442">
        <f>'DATA DASH'!I8442</f>
        <v/>
      </c>
      <c r="J8442">
        <f>'DATA DASH'!J8442</f>
        <v/>
      </c>
      <c r="K8442">
        <f>'DATA DASH'!K8442</f>
        <v/>
      </c>
      <c r="L8442">
        <f>'DATA DASH'!L8442</f>
        <v/>
      </c>
      <c r="M8442">
        <f>'DATA DASH'!M8442</f>
        <v/>
      </c>
    </row>
    <row r="8443">
      <c r="A8443">
        <f>'DATA DASH'!A8443</f>
        <v/>
      </c>
      <c r="B8443">
        <f>'DATA DASH'!B8443</f>
        <v/>
      </c>
      <c r="C8443">
        <f>'DATA DASH'!C8443</f>
        <v/>
      </c>
      <c r="D8443">
        <f>'DATA DASH'!D8443</f>
        <v/>
      </c>
      <c r="E8443">
        <f>'DATA DASH'!E8443</f>
        <v/>
      </c>
      <c r="F8443">
        <f>'DATA DASH'!F8443</f>
        <v/>
      </c>
      <c r="G8443">
        <f>'DATA DASH'!G8443</f>
        <v/>
      </c>
      <c r="H8443">
        <f>'DATA DASH'!H8443</f>
        <v/>
      </c>
      <c r="I8443">
        <f>'DATA DASH'!I8443</f>
        <v/>
      </c>
      <c r="J8443">
        <f>'DATA DASH'!J8443</f>
        <v/>
      </c>
      <c r="K8443">
        <f>'DATA DASH'!K8443</f>
        <v/>
      </c>
      <c r="L8443">
        <f>'DATA DASH'!L8443</f>
        <v/>
      </c>
      <c r="M8443">
        <f>'DATA DASH'!M8443</f>
        <v/>
      </c>
    </row>
    <row r="8444">
      <c r="A8444">
        <f>'DATA DASH'!A8444</f>
        <v/>
      </c>
      <c r="B8444">
        <f>'DATA DASH'!B8444</f>
        <v/>
      </c>
      <c r="C8444">
        <f>'DATA DASH'!C8444</f>
        <v/>
      </c>
      <c r="D8444">
        <f>'DATA DASH'!D8444</f>
        <v/>
      </c>
      <c r="E8444">
        <f>'DATA DASH'!E8444</f>
        <v/>
      </c>
      <c r="F8444">
        <f>'DATA DASH'!F8444</f>
        <v/>
      </c>
      <c r="G8444">
        <f>'DATA DASH'!G8444</f>
        <v/>
      </c>
      <c r="H8444">
        <f>'DATA DASH'!H8444</f>
        <v/>
      </c>
      <c r="I8444">
        <f>'DATA DASH'!I8444</f>
        <v/>
      </c>
      <c r="J8444">
        <f>'DATA DASH'!J8444</f>
        <v/>
      </c>
      <c r="K8444">
        <f>'DATA DASH'!K8444</f>
        <v/>
      </c>
      <c r="L8444">
        <f>'DATA DASH'!L8444</f>
        <v/>
      </c>
      <c r="M8444">
        <f>'DATA DASH'!M8444</f>
        <v/>
      </c>
    </row>
    <row r="8445">
      <c r="A8445">
        <f>'DATA DASH'!A8445</f>
        <v/>
      </c>
      <c r="B8445">
        <f>'DATA DASH'!B8445</f>
        <v/>
      </c>
      <c r="C8445">
        <f>'DATA DASH'!C8445</f>
        <v/>
      </c>
      <c r="D8445">
        <f>'DATA DASH'!D8445</f>
        <v/>
      </c>
      <c r="E8445">
        <f>'DATA DASH'!E8445</f>
        <v/>
      </c>
      <c r="F8445">
        <f>'DATA DASH'!F8445</f>
        <v/>
      </c>
      <c r="G8445">
        <f>'DATA DASH'!G8445</f>
        <v/>
      </c>
      <c r="H8445">
        <f>'DATA DASH'!H8445</f>
        <v/>
      </c>
      <c r="I8445">
        <f>'DATA DASH'!I8445</f>
        <v/>
      </c>
      <c r="J8445">
        <f>'DATA DASH'!J8445</f>
        <v/>
      </c>
      <c r="K8445">
        <f>'DATA DASH'!K8445</f>
        <v/>
      </c>
      <c r="L8445">
        <f>'DATA DASH'!L8445</f>
        <v/>
      </c>
      <c r="M8445">
        <f>'DATA DASH'!M8445</f>
        <v/>
      </c>
    </row>
    <row r="8446">
      <c r="A8446">
        <f>'DATA DASH'!A8446</f>
        <v/>
      </c>
      <c r="B8446">
        <f>'DATA DASH'!B8446</f>
        <v/>
      </c>
      <c r="C8446">
        <f>'DATA DASH'!C8446</f>
        <v/>
      </c>
      <c r="D8446">
        <f>'DATA DASH'!D8446</f>
        <v/>
      </c>
      <c r="E8446">
        <f>'DATA DASH'!E8446</f>
        <v/>
      </c>
      <c r="F8446">
        <f>'DATA DASH'!F8446</f>
        <v/>
      </c>
      <c r="G8446">
        <f>'DATA DASH'!G8446</f>
        <v/>
      </c>
      <c r="H8446">
        <f>'DATA DASH'!H8446</f>
        <v/>
      </c>
      <c r="I8446">
        <f>'DATA DASH'!I8446</f>
        <v/>
      </c>
      <c r="J8446">
        <f>'DATA DASH'!J8446</f>
        <v/>
      </c>
      <c r="K8446">
        <f>'DATA DASH'!K8446</f>
        <v/>
      </c>
      <c r="L8446">
        <f>'DATA DASH'!L8446</f>
        <v/>
      </c>
      <c r="M8446">
        <f>'DATA DASH'!M8446</f>
        <v/>
      </c>
    </row>
    <row r="8447">
      <c r="A8447">
        <f>'DATA DASH'!A8447</f>
        <v/>
      </c>
      <c r="B8447">
        <f>'DATA DASH'!B8447</f>
        <v/>
      </c>
      <c r="C8447">
        <f>'DATA DASH'!C8447</f>
        <v/>
      </c>
      <c r="D8447">
        <f>'DATA DASH'!D8447</f>
        <v/>
      </c>
      <c r="E8447">
        <f>'DATA DASH'!E8447</f>
        <v/>
      </c>
      <c r="F8447">
        <f>'DATA DASH'!F8447</f>
        <v/>
      </c>
      <c r="G8447">
        <f>'DATA DASH'!G8447</f>
        <v/>
      </c>
      <c r="H8447">
        <f>'DATA DASH'!H8447</f>
        <v/>
      </c>
      <c r="I8447">
        <f>'DATA DASH'!I8447</f>
        <v/>
      </c>
      <c r="J8447">
        <f>'DATA DASH'!J8447</f>
        <v/>
      </c>
      <c r="K8447">
        <f>'DATA DASH'!K8447</f>
        <v/>
      </c>
      <c r="L8447">
        <f>'DATA DASH'!L8447</f>
        <v/>
      </c>
      <c r="M8447">
        <f>'DATA DASH'!M8447</f>
        <v/>
      </c>
    </row>
    <row r="8448">
      <c r="A8448">
        <f>'DATA DASH'!A8448</f>
        <v/>
      </c>
      <c r="B8448">
        <f>'DATA DASH'!B8448</f>
        <v/>
      </c>
      <c r="C8448">
        <f>'DATA DASH'!C8448</f>
        <v/>
      </c>
      <c r="D8448">
        <f>'DATA DASH'!D8448</f>
        <v/>
      </c>
      <c r="E8448">
        <f>'DATA DASH'!E8448</f>
        <v/>
      </c>
      <c r="F8448">
        <f>'DATA DASH'!F8448</f>
        <v/>
      </c>
      <c r="G8448">
        <f>'DATA DASH'!G8448</f>
        <v/>
      </c>
      <c r="H8448">
        <f>'DATA DASH'!H8448</f>
        <v/>
      </c>
      <c r="I8448">
        <f>'DATA DASH'!I8448</f>
        <v/>
      </c>
      <c r="J8448">
        <f>'DATA DASH'!J8448</f>
        <v/>
      </c>
      <c r="K8448">
        <f>'DATA DASH'!K8448</f>
        <v/>
      </c>
      <c r="L8448">
        <f>'DATA DASH'!L8448</f>
        <v/>
      </c>
      <c r="M8448">
        <f>'DATA DASH'!M8448</f>
        <v/>
      </c>
    </row>
    <row r="8449">
      <c r="A8449">
        <f>'DATA DASH'!A8449</f>
        <v/>
      </c>
      <c r="B8449">
        <f>'DATA DASH'!B8449</f>
        <v/>
      </c>
      <c r="C8449">
        <f>'DATA DASH'!C8449</f>
        <v/>
      </c>
      <c r="D8449">
        <f>'DATA DASH'!D8449</f>
        <v/>
      </c>
      <c r="E8449">
        <f>'DATA DASH'!E8449</f>
        <v/>
      </c>
      <c r="F8449">
        <f>'DATA DASH'!F8449</f>
        <v/>
      </c>
      <c r="G8449">
        <f>'DATA DASH'!G8449</f>
        <v/>
      </c>
      <c r="H8449">
        <f>'DATA DASH'!H8449</f>
        <v/>
      </c>
      <c r="I8449">
        <f>'DATA DASH'!I8449</f>
        <v/>
      </c>
      <c r="J8449">
        <f>'DATA DASH'!J8449</f>
        <v/>
      </c>
      <c r="K8449">
        <f>'DATA DASH'!K8449</f>
        <v/>
      </c>
      <c r="L8449">
        <f>'DATA DASH'!L8449</f>
        <v/>
      </c>
      <c r="M8449">
        <f>'DATA DASH'!M8449</f>
        <v/>
      </c>
    </row>
    <row r="8450">
      <c r="A8450">
        <f>'DATA DASH'!A8450</f>
        <v/>
      </c>
      <c r="B8450">
        <f>'DATA DASH'!B8450</f>
        <v/>
      </c>
      <c r="C8450">
        <f>'DATA DASH'!C8450</f>
        <v/>
      </c>
      <c r="D8450">
        <f>'DATA DASH'!D8450</f>
        <v/>
      </c>
      <c r="E8450">
        <f>'DATA DASH'!E8450</f>
        <v/>
      </c>
      <c r="F8450">
        <f>'DATA DASH'!F8450</f>
        <v/>
      </c>
      <c r="G8450">
        <f>'DATA DASH'!G8450</f>
        <v/>
      </c>
      <c r="H8450">
        <f>'DATA DASH'!H8450</f>
        <v/>
      </c>
      <c r="I8450">
        <f>'DATA DASH'!I8450</f>
        <v/>
      </c>
      <c r="J8450">
        <f>'DATA DASH'!J8450</f>
        <v/>
      </c>
      <c r="K8450">
        <f>'DATA DASH'!K8450</f>
        <v/>
      </c>
      <c r="L8450">
        <f>'DATA DASH'!L8450</f>
        <v/>
      </c>
      <c r="M8450">
        <f>'DATA DASH'!M8450</f>
        <v/>
      </c>
    </row>
    <row r="8451">
      <c r="A8451">
        <f>'DATA DASH'!A8451</f>
        <v/>
      </c>
      <c r="B8451">
        <f>'DATA DASH'!B8451</f>
        <v/>
      </c>
      <c r="C8451">
        <f>'DATA DASH'!C8451</f>
        <v/>
      </c>
      <c r="D8451">
        <f>'DATA DASH'!D8451</f>
        <v/>
      </c>
      <c r="E8451">
        <f>'DATA DASH'!E8451</f>
        <v/>
      </c>
      <c r="F8451">
        <f>'DATA DASH'!F8451</f>
        <v/>
      </c>
      <c r="G8451">
        <f>'DATA DASH'!G8451</f>
        <v/>
      </c>
      <c r="H8451">
        <f>'DATA DASH'!H8451</f>
        <v/>
      </c>
      <c r="I8451">
        <f>'DATA DASH'!I8451</f>
        <v/>
      </c>
      <c r="J8451">
        <f>'DATA DASH'!J8451</f>
        <v/>
      </c>
      <c r="K8451">
        <f>'DATA DASH'!K8451</f>
        <v/>
      </c>
      <c r="L8451">
        <f>'DATA DASH'!L8451</f>
        <v/>
      </c>
      <c r="M8451">
        <f>'DATA DASH'!M8451</f>
        <v/>
      </c>
    </row>
    <row r="8452">
      <c r="A8452">
        <f>'DATA DASH'!A8452</f>
        <v/>
      </c>
      <c r="B8452">
        <f>'DATA DASH'!B8452</f>
        <v/>
      </c>
      <c r="C8452">
        <f>'DATA DASH'!C8452</f>
        <v/>
      </c>
      <c r="D8452">
        <f>'DATA DASH'!D8452</f>
        <v/>
      </c>
      <c r="E8452">
        <f>'DATA DASH'!E8452</f>
        <v/>
      </c>
      <c r="F8452">
        <f>'DATA DASH'!F8452</f>
        <v/>
      </c>
      <c r="G8452">
        <f>'DATA DASH'!G8452</f>
        <v/>
      </c>
      <c r="H8452">
        <f>'DATA DASH'!H8452</f>
        <v/>
      </c>
      <c r="I8452">
        <f>'DATA DASH'!I8452</f>
        <v/>
      </c>
      <c r="J8452">
        <f>'DATA DASH'!J8452</f>
        <v/>
      </c>
      <c r="K8452">
        <f>'DATA DASH'!K8452</f>
        <v/>
      </c>
      <c r="L8452">
        <f>'DATA DASH'!L8452</f>
        <v/>
      </c>
      <c r="M8452">
        <f>'DATA DASH'!M8452</f>
        <v/>
      </c>
    </row>
    <row r="8453">
      <c r="A8453">
        <f>'DATA DASH'!A8453</f>
        <v/>
      </c>
      <c r="B8453">
        <f>'DATA DASH'!B8453</f>
        <v/>
      </c>
      <c r="C8453">
        <f>'DATA DASH'!C8453</f>
        <v/>
      </c>
      <c r="D8453">
        <f>'DATA DASH'!D8453</f>
        <v/>
      </c>
      <c r="E8453">
        <f>'DATA DASH'!E8453</f>
        <v/>
      </c>
      <c r="F8453">
        <f>'DATA DASH'!F8453</f>
        <v/>
      </c>
      <c r="G8453">
        <f>'DATA DASH'!G8453</f>
        <v/>
      </c>
      <c r="H8453">
        <f>'DATA DASH'!H8453</f>
        <v/>
      </c>
      <c r="I8453">
        <f>'DATA DASH'!I8453</f>
        <v/>
      </c>
      <c r="J8453">
        <f>'DATA DASH'!J8453</f>
        <v/>
      </c>
      <c r="K8453">
        <f>'DATA DASH'!K8453</f>
        <v/>
      </c>
      <c r="L8453">
        <f>'DATA DASH'!L8453</f>
        <v/>
      </c>
      <c r="M8453">
        <f>'DATA DASH'!M8453</f>
        <v/>
      </c>
    </row>
    <row r="8454">
      <c r="A8454">
        <f>'DATA DASH'!A8454</f>
        <v/>
      </c>
      <c r="B8454">
        <f>'DATA DASH'!B8454</f>
        <v/>
      </c>
      <c r="C8454">
        <f>'DATA DASH'!C8454</f>
        <v/>
      </c>
      <c r="D8454">
        <f>'DATA DASH'!D8454</f>
        <v/>
      </c>
      <c r="E8454">
        <f>'DATA DASH'!E8454</f>
        <v/>
      </c>
      <c r="F8454">
        <f>'DATA DASH'!F8454</f>
        <v/>
      </c>
      <c r="G8454">
        <f>'DATA DASH'!G8454</f>
        <v/>
      </c>
      <c r="H8454">
        <f>'DATA DASH'!H8454</f>
        <v/>
      </c>
      <c r="I8454">
        <f>'DATA DASH'!I8454</f>
        <v/>
      </c>
      <c r="J8454">
        <f>'DATA DASH'!J8454</f>
        <v/>
      </c>
      <c r="K8454">
        <f>'DATA DASH'!K8454</f>
        <v/>
      </c>
      <c r="L8454">
        <f>'DATA DASH'!L8454</f>
        <v/>
      </c>
      <c r="M8454">
        <f>'DATA DASH'!M8454</f>
        <v/>
      </c>
    </row>
    <row r="8455">
      <c r="A8455">
        <f>'DATA DASH'!A8455</f>
        <v/>
      </c>
      <c r="B8455">
        <f>'DATA DASH'!B8455</f>
        <v/>
      </c>
      <c r="C8455">
        <f>'DATA DASH'!C8455</f>
        <v/>
      </c>
      <c r="D8455">
        <f>'DATA DASH'!D8455</f>
        <v/>
      </c>
      <c r="E8455">
        <f>'DATA DASH'!E8455</f>
        <v/>
      </c>
      <c r="F8455">
        <f>'DATA DASH'!F8455</f>
        <v/>
      </c>
      <c r="G8455">
        <f>'DATA DASH'!G8455</f>
        <v/>
      </c>
      <c r="H8455">
        <f>'DATA DASH'!H8455</f>
        <v/>
      </c>
      <c r="I8455">
        <f>'DATA DASH'!I8455</f>
        <v/>
      </c>
      <c r="J8455">
        <f>'DATA DASH'!J8455</f>
        <v/>
      </c>
      <c r="K8455">
        <f>'DATA DASH'!K8455</f>
        <v/>
      </c>
      <c r="L8455">
        <f>'DATA DASH'!L8455</f>
        <v/>
      </c>
      <c r="M8455">
        <f>'DATA DASH'!M8455</f>
        <v/>
      </c>
    </row>
    <row r="8456">
      <c r="A8456">
        <f>'DATA DASH'!A8456</f>
        <v/>
      </c>
      <c r="B8456">
        <f>'DATA DASH'!B8456</f>
        <v/>
      </c>
      <c r="C8456">
        <f>'DATA DASH'!C8456</f>
        <v/>
      </c>
      <c r="D8456">
        <f>'DATA DASH'!D8456</f>
        <v/>
      </c>
      <c r="E8456">
        <f>'DATA DASH'!E8456</f>
        <v/>
      </c>
      <c r="F8456">
        <f>'DATA DASH'!F8456</f>
        <v/>
      </c>
      <c r="G8456">
        <f>'DATA DASH'!G8456</f>
        <v/>
      </c>
      <c r="H8456">
        <f>'DATA DASH'!H8456</f>
        <v/>
      </c>
      <c r="I8456">
        <f>'DATA DASH'!I8456</f>
        <v/>
      </c>
      <c r="J8456">
        <f>'DATA DASH'!J8456</f>
        <v/>
      </c>
      <c r="K8456">
        <f>'DATA DASH'!K8456</f>
        <v/>
      </c>
      <c r="L8456">
        <f>'DATA DASH'!L8456</f>
        <v/>
      </c>
      <c r="M8456">
        <f>'DATA DASH'!M8456</f>
        <v/>
      </c>
    </row>
    <row r="8457">
      <c r="A8457">
        <f>'DATA DASH'!A8457</f>
        <v/>
      </c>
      <c r="B8457">
        <f>'DATA DASH'!B8457</f>
        <v/>
      </c>
      <c r="C8457">
        <f>'DATA DASH'!C8457</f>
        <v/>
      </c>
      <c r="D8457">
        <f>'DATA DASH'!D8457</f>
        <v/>
      </c>
      <c r="E8457">
        <f>'DATA DASH'!E8457</f>
        <v/>
      </c>
      <c r="F8457">
        <f>'DATA DASH'!F8457</f>
        <v/>
      </c>
      <c r="G8457">
        <f>'DATA DASH'!G8457</f>
        <v/>
      </c>
      <c r="H8457">
        <f>'DATA DASH'!H8457</f>
        <v/>
      </c>
      <c r="I8457">
        <f>'DATA DASH'!I8457</f>
        <v/>
      </c>
      <c r="J8457">
        <f>'DATA DASH'!J8457</f>
        <v/>
      </c>
      <c r="K8457">
        <f>'DATA DASH'!K8457</f>
        <v/>
      </c>
      <c r="L8457">
        <f>'DATA DASH'!L8457</f>
        <v/>
      </c>
      <c r="M8457">
        <f>'DATA DASH'!M8457</f>
        <v/>
      </c>
    </row>
    <row r="8458">
      <c r="A8458">
        <f>'DATA DASH'!A8458</f>
        <v/>
      </c>
      <c r="B8458">
        <f>'DATA DASH'!B8458</f>
        <v/>
      </c>
      <c r="C8458">
        <f>'DATA DASH'!C8458</f>
        <v/>
      </c>
      <c r="D8458">
        <f>'DATA DASH'!D8458</f>
        <v/>
      </c>
      <c r="E8458">
        <f>'DATA DASH'!E8458</f>
        <v/>
      </c>
      <c r="F8458">
        <f>'DATA DASH'!F8458</f>
        <v/>
      </c>
      <c r="G8458">
        <f>'DATA DASH'!G8458</f>
        <v/>
      </c>
      <c r="H8458">
        <f>'DATA DASH'!H8458</f>
        <v/>
      </c>
      <c r="I8458">
        <f>'DATA DASH'!I8458</f>
        <v/>
      </c>
      <c r="J8458">
        <f>'DATA DASH'!J8458</f>
        <v/>
      </c>
      <c r="K8458">
        <f>'DATA DASH'!K8458</f>
        <v/>
      </c>
      <c r="L8458">
        <f>'DATA DASH'!L8458</f>
        <v/>
      </c>
      <c r="M8458">
        <f>'DATA DASH'!M8458</f>
        <v/>
      </c>
    </row>
    <row r="8459">
      <c r="A8459">
        <f>'DATA DASH'!A8459</f>
        <v/>
      </c>
      <c r="B8459">
        <f>'DATA DASH'!B8459</f>
        <v/>
      </c>
      <c r="C8459">
        <f>'DATA DASH'!C8459</f>
        <v/>
      </c>
      <c r="D8459">
        <f>'DATA DASH'!D8459</f>
        <v/>
      </c>
      <c r="E8459">
        <f>'DATA DASH'!E8459</f>
        <v/>
      </c>
      <c r="F8459">
        <f>'DATA DASH'!F8459</f>
        <v/>
      </c>
      <c r="G8459">
        <f>'DATA DASH'!G8459</f>
        <v/>
      </c>
      <c r="H8459">
        <f>'DATA DASH'!H8459</f>
        <v/>
      </c>
      <c r="I8459">
        <f>'DATA DASH'!I8459</f>
        <v/>
      </c>
      <c r="J8459">
        <f>'DATA DASH'!J8459</f>
        <v/>
      </c>
      <c r="K8459">
        <f>'DATA DASH'!K8459</f>
        <v/>
      </c>
      <c r="L8459">
        <f>'DATA DASH'!L8459</f>
        <v/>
      </c>
      <c r="M8459">
        <f>'DATA DASH'!M8459</f>
        <v/>
      </c>
    </row>
    <row r="8460">
      <c r="A8460">
        <f>'DATA DASH'!A8460</f>
        <v/>
      </c>
      <c r="B8460">
        <f>'DATA DASH'!B8460</f>
        <v/>
      </c>
      <c r="C8460">
        <f>'DATA DASH'!C8460</f>
        <v/>
      </c>
      <c r="D8460">
        <f>'DATA DASH'!D8460</f>
        <v/>
      </c>
      <c r="E8460">
        <f>'DATA DASH'!E8460</f>
        <v/>
      </c>
      <c r="F8460">
        <f>'DATA DASH'!F8460</f>
        <v/>
      </c>
      <c r="G8460">
        <f>'DATA DASH'!G8460</f>
        <v/>
      </c>
      <c r="H8460">
        <f>'DATA DASH'!H8460</f>
        <v/>
      </c>
      <c r="I8460">
        <f>'DATA DASH'!I8460</f>
        <v/>
      </c>
      <c r="J8460">
        <f>'DATA DASH'!J8460</f>
        <v/>
      </c>
      <c r="K8460">
        <f>'DATA DASH'!K8460</f>
        <v/>
      </c>
      <c r="L8460">
        <f>'DATA DASH'!L8460</f>
        <v/>
      </c>
      <c r="M8460">
        <f>'DATA DASH'!M8460</f>
        <v/>
      </c>
    </row>
    <row r="8461">
      <c r="A8461">
        <f>'DATA DASH'!A8461</f>
        <v/>
      </c>
      <c r="B8461">
        <f>'DATA DASH'!B8461</f>
        <v/>
      </c>
      <c r="C8461">
        <f>'DATA DASH'!C8461</f>
        <v/>
      </c>
      <c r="D8461">
        <f>'DATA DASH'!D8461</f>
        <v/>
      </c>
      <c r="E8461">
        <f>'DATA DASH'!E8461</f>
        <v/>
      </c>
      <c r="F8461">
        <f>'DATA DASH'!F8461</f>
        <v/>
      </c>
      <c r="G8461">
        <f>'DATA DASH'!G8461</f>
        <v/>
      </c>
      <c r="H8461">
        <f>'DATA DASH'!H8461</f>
        <v/>
      </c>
      <c r="I8461">
        <f>'DATA DASH'!I8461</f>
        <v/>
      </c>
      <c r="J8461">
        <f>'DATA DASH'!J8461</f>
        <v/>
      </c>
      <c r="K8461">
        <f>'DATA DASH'!K8461</f>
        <v/>
      </c>
      <c r="L8461">
        <f>'DATA DASH'!L8461</f>
        <v/>
      </c>
      <c r="M8461">
        <f>'DATA DASH'!M8461</f>
        <v/>
      </c>
    </row>
    <row r="8462">
      <c r="A8462">
        <f>'DATA DASH'!A8462</f>
        <v/>
      </c>
      <c r="B8462">
        <f>'DATA DASH'!B8462</f>
        <v/>
      </c>
      <c r="C8462">
        <f>'DATA DASH'!C8462</f>
        <v/>
      </c>
      <c r="D8462">
        <f>'DATA DASH'!D8462</f>
        <v/>
      </c>
      <c r="E8462">
        <f>'DATA DASH'!E8462</f>
        <v/>
      </c>
      <c r="F8462">
        <f>'DATA DASH'!F8462</f>
        <v/>
      </c>
      <c r="G8462">
        <f>'DATA DASH'!G8462</f>
        <v/>
      </c>
      <c r="H8462">
        <f>'DATA DASH'!H8462</f>
        <v/>
      </c>
      <c r="I8462">
        <f>'DATA DASH'!I8462</f>
        <v/>
      </c>
      <c r="J8462">
        <f>'DATA DASH'!J8462</f>
        <v/>
      </c>
      <c r="K8462">
        <f>'DATA DASH'!K8462</f>
        <v/>
      </c>
      <c r="L8462">
        <f>'DATA DASH'!L8462</f>
        <v/>
      </c>
      <c r="M8462">
        <f>'DATA DASH'!M8462</f>
        <v/>
      </c>
    </row>
    <row r="8463">
      <c r="A8463">
        <f>'DATA DASH'!A8463</f>
        <v/>
      </c>
      <c r="B8463">
        <f>'DATA DASH'!B8463</f>
        <v/>
      </c>
      <c r="C8463">
        <f>'DATA DASH'!C8463</f>
        <v/>
      </c>
      <c r="D8463">
        <f>'DATA DASH'!D8463</f>
        <v/>
      </c>
      <c r="E8463">
        <f>'DATA DASH'!E8463</f>
        <v/>
      </c>
      <c r="F8463">
        <f>'DATA DASH'!F8463</f>
        <v/>
      </c>
      <c r="G8463">
        <f>'DATA DASH'!G8463</f>
        <v/>
      </c>
      <c r="H8463">
        <f>'DATA DASH'!H8463</f>
        <v/>
      </c>
      <c r="I8463">
        <f>'DATA DASH'!I8463</f>
        <v/>
      </c>
      <c r="J8463">
        <f>'DATA DASH'!J8463</f>
        <v/>
      </c>
      <c r="K8463">
        <f>'DATA DASH'!K8463</f>
        <v/>
      </c>
      <c r="L8463">
        <f>'DATA DASH'!L8463</f>
        <v/>
      </c>
      <c r="M8463">
        <f>'DATA DASH'!M8463</f>
        <v/>
      </c>
    </row>
    <row r="8464">
      <c r="A8464">
        <f>'DATA DASH'!A8464</f>
        <v/>
      </c>
      <c r="B8464">
        <f>'DATA DASH'!B8464</f>
        <v/>
      </c>
      <c r="C8464">
        <f>'DATA DASH'!C8464</f>
        <v/>
      </c>
      <c r="D8464">
        <f>'DATA DASH'!D8464</f>
        <v/>
      </c>
      <c r="E8464">
        <f>'DATA DASH'!E8464</f>
        <v/>
      </c>
      <c r="F8464">
        <f>'DATA DASH'!F8464</f>
        <v/>
      </c>
      <c r="G8464">
        <f>'DATA DASH'!G8464</f>
        <v/>
      </c>
      <c r="H8464">
        <f>'DATA DASH'!H8464</f>
        <v/>
      </c>
      <c r="I8464">
        <f>'DATA DASH'!I8464</f>
        <v/>
      </c>
      <c r="J8464">
        <f>'DATA DASH'!J8464</f>
        <v/>
      </c>
      <c r="K8464">
        <f>'DATA DASH'!K8464</f>
        <v/>
      </c>
      <c r="L8464">
        <f>'DATA DASH'!L8464</f>
        <v/>
      </c>
      <c r="M8464">
        <f>'DATA DASH'!M8464</f>
        <v/>
      </c>
    </row>
    <row r="8465">
      <c r="A8465">
        <f>'DATA DASH'!A8465</f>
        <v/>
      </c>
      <c r="B8465">
        <f>'DATA DASH'!B8465</f>
        <v/>
      </c>
      <c r="C8465">
        <f>'DATA DASH'!C8465</f>
        <v/>
      </c>
      <c r="D8465">
        <f>'DATA DASH'!D8465</f>
        <v/>
      </c>
      <c r="E8465">
        <f>'DATA DASH'!E8465</f>
        <v/>
      </c>
      <c r="F8465">
        <f>'DATA DASH'!F8465</f>
        <v/>
      </c>
      <c r="G8465">
        <f>'DATA DASH'!G8465</f>
        <v/>
      </c>
      <c r="H8465">
        <f>'DATA DASH'!H8465</f>
        <v/>
      </c>
      <c r="I8465">
        <f>'DATA DASH'!I8465</f>
        <v/>
      </c>
      <c r="J8465">
        <f>'DATA DASH'!J8465</f>
        <v/>
      </c>
      <c r="K8465">
        <f>'DATA DASH'!K8465</f>
        <v/>
      </c>
      <c r="L8465">
        <f>'DATA DASH'!L8465</f>
        <v/>
      </c>
      <c r="M8465">
        <f>'DATA DASH'!M8465</f>
        <v/>
      </c>
    </row>
    <row r="8466">
      <c r="A8466">
        <f>'DATA DASH'!A8466</f>
        <v/>
      </c>
      <c r="B8466">
        <f>'DATA DASH'!B8466</f>
        <v/>
      </c>
      <c r="C8466">
        <f>'DATA DASH'!C8466</f>
        <v/>
      </c>
      <c r="D8466">
        <f>'DATA DASH'!D8466</f>
        <v/>
      </c>
      <c r="E8466">
        <f>'DATA DASH'!E8466</f>
        <v/>
      </c>
      <c r="F8466">
        <f>'DATA DASH'!F8466</f>
        <v/>
      </c>
      <c r="G8466">
        <f>'DATA DASH'!G8466</f>
        <v/>
      </c>
      <c r="H8466">
        <f>'DATA DASH'!H8466</f>
        <v/>
      </c>
      <c r="I8466">
        <f>'DATA DASH'!I8466</f>
        <v/>
      </c>
      <c r="J8466">
        <f>'DATA DASH'!J8466</f>
        <v/>
      </c>
      <c r="K8466">
        <f>'DATA DASH'!K8466</f>
        <v/>
      </c>
      <c r="L8466">
        <f>'DATA DASH'!L8466</f>
        <v/>
      </c>
      <c r="M8466">
        <f>'DATA DASH'!M8466</f>
        <v/>
      </c>
    </row>
    <row r="8467">
      <c r="A8467">
        <f>'DATA DASH'!A8467</f>
        <v/>
      </c>
      <c r="B8467">
        <f>'DATA DASH'!B8467</f>
        <v/>
      </c>
      <c r="C8467">
        <f>'DATA DASH'!C8467</f>
        <v/>
      </c>
      <c r="D8467">
        <f>'DATA DASH'!D8467</f>
        <v/>
      </c>
      <c r="E8467">
        <f>'DATA DASH'!E8467</f>
        <v/>
      </c>
      <c r="F8467">
        <f>'DATA DASH'!F8467</f>
        <v/>
      </c>
      <c r="G8467">
        <f>'DATA DASH'!G8467</f>
        <v/>
      </c>
      <c r="H8467">
        <f>'DATA DASH'!H8467</f>
        <v/>
      </c>
      <c r="I8467">
        <f>'DATA DASH'!I8467</f>
        <v/>
      </c>
      <c r="J8467">
        <f>'DATA DASH'!J8467</f>
        <v/>
      </c>
      <c r="K8467">
        <f>'DATA DASH'!K8467</f>
        <v/>
      </c>
      <c r="L8467">
        <f>'DATA DASH'!L8467</f>
        <v/>
      </c>
      <c r="M8467">
        <f>'DATA DASH'!M8467</f>
        <v/>
      </c>
    </row>
    <row r="8468">
      <c r="A8468">
        <f>'DATA DASH'!A8468</f>
        <v/>
      </c>
      <c r="B8468">
        <f>'DATA DASH'!B8468</f>
        <v/>
      </c>
      <c r="C8468">
        <f>'DATA DASH'!C8468</f>
        <v/>
      </c>
      <c r="D8468">
        <f>'DATA DASH'!D8468</f>
        <v/>
      </c>
      <c r="E8468">
        <f>'DATA DASH'!E8468</f>
        <v/>
      </c>
      <c r="F8468">
        <f>'DATA DASH'!F8468</f>
        <v/>
      </c>
      <c r="G8468">
        <f>'DATA DASH'!G8468</f>
        <v/>
      </c>
      <c r="H8468">
        <f>'DATA DASH'!H8468</f>
        <v/>
      </c>
      <c r="I8468">
        <f>'DATA DASH'!I8468</f>
        <v/>
      </c>
      <c r="J8468">
        <f>'DATA DASH'!J8468</f>
        <v/>
      </c>
      <c r="K8468">
        <f>'DATA DASH'!K8468</f>
        <v/>
      </c>
      <c r="L8468">
        <f>'DATA DASH'!L8468</f>
        <v/>
      </c>
      <c r="M8468">
        <f>'DATA DASH'!M8468</f>
        <v/>
      </c>
    </row>
    <row r="8469">
      <c r="A8469">
        <f>'DATA DASH'!A8469</f>
        <v/>
      </c>
      <c r="B8469">
        <f>'DATA DASH'!B8469</f>
        <v/>
      </c>
      <c r="C8469">
        <f>'DATA DASH'!C8469</f>
        <v/>
      </c>
      <c r="D8469">
        <f>'DATA DASH'!D8469</f>
        <v/>
      </c>
      <c r="E8469">
        <f>'DATA DASH'!E8469</f>
        <v/>
      </c>
      <c r="F8469">
        <f>'DATA DASH'!F8469</f>
        <v/>
      </c>
      <c r="G8469">
        <f>'DATA DASH'!G8469</f>
        <v/>
      </c>
      <c r="H8469">
        <f>'DATA DASH'!H8469</f>
        <v/>
      </c>
      <c r="I8469">
        <f>'DATA DASH'!I8469</f>
        <v/>
      </c>
      <c r="J8469">
        <f>'DATA DASH'!J8469</f>
        <v/>
      </c>
      <c r="K8469">
        <f>'DATA DASH'!K8469</f>
        <v/>
      </c>
      <c r="L8469">
        <f>'DATA DASH'!L8469</f>
        <v/>
      </c>
      <c r="M8469">
        <f>'DATA DASH'!M8469</f>
        <v/>
      </c>
    </row>
    <row r="8470">
      <c r="A8470">
        <f>'DATA DASH'!A8470</f>
        <v/>
      </c>
      <c r="B8470">
        <f>'DATA DASH'!B8470</f>
        <v/>
      </c>
      <c r="C8470">
        <f>'DATA DASH'!C8470</f>
        <v/>
      </c>
      <c r="D8470">
        <f>'DATA DASH'!D8470</f>
        <v/>
      </c>
      <c r="E8470">
        <f>'DATA DASH'!E8470</f>
        <v/>
      </c>
      <c r="F8470">
        <f>'DATA DASH'!F8470</f>
        <v/>
      </c>
      <c r="G8470">
        <f>'DATA DASH'!G8470</f>
        <v/>
      </c>
      <c r="H8470">
        <f>'DATA DASH'!H8470</f>
        <v/>
      </c>
      <c r="I8470">
        <f>'DATA DASH'!I8470</f>
        <v/>
      </c>
      <c r="J8470">
        <f>'DATA DASH'!J8470</f>
        <v/>
      </c>
      <c r="K8470">
        <f>'DATA DASH'!K8470</f>
        <v/>
      </c>
      <c r="L8470">
        <f>'DATA DASH'!L8470</f>
        <v/>
      </c>
      <c r="M8470">
        <f>'DATA DASH'!M8470</f>
        <v/>
      </c>
    </row>
    <row r="8471">
      <c r="A8471">
        <f>'DATA DASH'!A8471</f>
        <v/>
      </c>
      <c r="B8471">
        <f>'DATA DASH'!B8471</f>
        <v/>
      </c>
      <c r="C8471">
        <f>'DATA DASH'!C8471</f>
        <v/>
      </c>
      <c r="D8471">
        <f>'DATA DASH'!D8471</f>
        <v/>
      </c>
      <c r="E8471">
        <f>'DATA DASH'!E8471</f>
        <v/>
      </c>
      <c r="F8471">
        <f>'DATA DASH'!F8471</f>
        <v/>
      </c>
      <c r="G8471">
        <f>'DATA DASH'!G8471</f>
        <v/>
      </c>
      <c r="H8471">
        <f>'DATA DASH'!H8471</f>
        <v/>
      </c>
      <c r="I8471">
        <f>'DATA DASH'!I8471</f>
        <v/>
      </c>
      <c r="J8471">
        <f>'DATA DASH'!J8471</f>
        <v/>
      </c>
      <c r="K8471">
        <f>'DATA DASH'!K8471</f>
        <v/>
      </c>
      <c r="L8471">
        <f>'DATA DASH'!L8471</f>
        <v/>
      </c>
      <c r="M8471">
        <f>'DATA DASH'!M8471</f>
        <v/>
      </c>
    </row>
    <row r="8472">
      <c r="A8472">
        <f>'DATA DASH'!A8472</f>
        <v/>
      </c>
      <c r="B8472">
        <f>'DATA DASH'!B8472</f>
        <v/>
      </c>
      <c r="C8472">
        <f>'DATA DASH'!C8472</f>
        <v/>
      </c>
      <c r="D8472">
        <f>'DATA DASH'!D8472</f>
        <v/>
      </c>
      <c r="E8472">
        <f>'DATA DASH'!E8472</f>
        <v/>
      </c>
      <c r="F8472">
        <f>'DATA DASH'!F8472</f>
        <v/>
      </c>
      <c r="G8472">
        <f>'DATA DASH'!G8472</f>
        <v/>
      </c>
      <c r="H8472">
        <f>'DATA DASH'!H8472</f>
        <v/>
      </c>
      <c r="I8472">
        <f>'DATA DASH'!I8472</f>
        <v/>
      </c>
      <c r="J8472">
        <f>'DATA DASH'!J8472</f>
        <v/>
      </c>
      <c r="K8472">
        <f>'DATA DASH'!K8472</f>
        <v/>
      </c>
      <c r="L8472">
        <f>'DATA DASH'!L8472</f>
        <v/>
      </c>
      <c r="M8472">
        <f>'DATA DASH'!M8472</f>
        <v/>
      </c>
    </row>
    <row r="8473">
      <c r="A8473">
        <f>'DATA DASH'!A8473</f>
        <v/>
      </c>
      <c r="B8473">
        <f>'DATA DASH'!B8473</f>
        <v/>
      </c>
      <c r="C8473">
        <f>'DATA DASH'!C8473</f>
        <v/>
      </c>
      <c r="D8473">
        <f>'DATA DASH'!D8473</f>
        <v/>
      </c>
      <c r="E8473">
        <f>'DATA DASH'!E8473</f>
        <v/>
      </c>
      <c r="F8473">
        <f>'DATA DASH'!F8473</f>
        <v/>
      </c>
      <c r="G8473">
        <f>'DATA DASH'!G8473</f>
        <v/>
      </c>
      <c r="H8473">
        <f>'DATA DASH'!H8473</f>
        <v/>
      </c>
      <c r="I8473">
        <f>'DATA DASH'!I8473</f>
        <v/>
      </c>
      <c r="J8473">
        <f>'DATA DASH'!J8473</f>
        <v/>
      </c>
      <c r="K8473">
        <f>'DATA DASH'!K8473</f>
        <v/>
      </c>
      <c r="L8473">
        <f>'DATA DASH'!L8473</f>
        <v/>
      </c>
      <c r="M8473">
        <f>'DATA DASH'!M8473</f>
        <v/>
      </c>
    </row>
    <row r="8474">
      <c r="A8474">
        <f>'DATA DASH'!A8474</f>
        <v/>
      </c>
      <c r="B8474">
        <f>'DATA DASH'!B8474</f>
        <v/>
      </c>
      <c r="C8474">
        <f>'DATA DASH'!C8474</f>
        <v/>
      </c>
      <c r="D8474">
        <f>'DATA DASH'!D8474</f>
        <v/>
      </c>
      <c r="E8474">
        <f>'DATA DASH'!E8474</f>
        <v/>
      </c>
      <c r="F8474">
        <f>'DATA DASH'!F8474</f>
        <v/>
      </c>
      <c r="G8474">
        <f>'DATA DASH'!G8474</f>
        <v/>
      </c>
      <c r="H8474">
        <f>'DATA DASH'!H8474</f>
        <v/>
      </c>
      <c r="I8474">
        <f>'DATA DASH'!I8474</f>
        <v/>
      </c>
      <c r="J8474">
        <f>'DATA DASH'!J8474</f>
        <v/>
      </c>
      <c r="K8474">
        <f>'DATA DASH'!K8474</f>
        <v/>
      </c>
      <c r="L8474">
        <f>'DATA DASH'!L8474</f>
        <v/>
      </c>
      <c r="M8474">
        <f>'DATA DASH'!M8474</f>
        <v/>
      </c>
    </row>
    <row r="8475">
      <c r="A8475">
        <f>'DATA DASH'!A8475</f>
        <v/>
      </c>
      <c r="B8475">
        <f>'DATA DASH'!B8475</f>
        <v/>
      </c>
      <c r="C8475">
        <f>'DATA DASH'!C8475</f>
        <v/>
      </c>
      <c r="D8475">
        <f>'DATA DASH'!D8475</f>
        <v/>
      </c>
      <c r="E8475">
        <f>'DATA DASH'!E8475</f>
        <v/>
      </c>
      <c r="F8475">
        <f>'DATA DASH'!F8475</f>
        <v/>
      </c>
      <c r="G8475">
        <f>'DATA DASH'!G8475</f>
        <v/>
      </c>
      <c r="H8475">
        <f>'DATA DASH'!H8475</f>
        <v/>
      </c>
      <c r="I8475">
        <f>'DATA DASH'!I8475</f>
        <v/>
      </c>
      <c r="J8475">
        <f>'DATA DASH'!J8475</f>
        <v/>
      </c>
      <c r="K8475">
        <f>'DATA DASH'!K8475</f>
        <v/>
      </c>
      <c r="L8475">
        <f>'DATA DASH'!L8475</f>
        <v/>
      </c>
      <c r="M8475">
        <f>'DATA DASH'!M8475</f>
        <v/>
      </c>
    </row>
    <row r="8476">
      <c r="A8476">
        <f>'DATA DASH'!A8476</f>
        <v/>
      </c>
      <c r="B8476">
        <f>'DATA DASH'!B8476</f>
        <v/>
      </c>
      <c r="C8476">
        <f>'DATA DASH'!C8476</f>
        <v/>
      </c>
      <c r="D8476">
        <f>'DATA DASH'!D8476</f>
        <v/>
      </c>
      <c r="E8476">
        <f>'DATA DASH'!E8476</f>
        <v/>
      </c>
      <c r="F8476">
        <f>'DATA DASH'!F8476</f>
        <v/>
      </c>
      <c r="G8476">
        <f>'DATA DASH'!G8476</f>
        <v/>
      </c>
      <c r="H8476">
        <f>'DATA DASH'!H8476</f>
        <v/>
      </c>
      <c r="I8476">
        <f>'DATA DASH'!I8476</f>
        <v/>
      </c>
      <c r="J8476">
        <f>'DATA DASH'!J8476</f>
        <v/>
      </c>
      <c r="K8476">
        <f>'DATA DASH'!K8476</f>
        <v/>
      </c>
      <c r="L8476">
        <f>'DATA DASH'!L8476</f>
        <v/>
      </c>
      <c r="M8476">
        <f>'DATA DASH'!M8476</f>
        <v/>
      </c>
    </row>
    <row r="8477">
      <c r="A8477">
        <f>'DATA DASH'!A8477</f>
        <v/>
      </c>
      <c r="B8477">
        <f>'DATA DASH'!B8477</f>
        <v/>
      </c>
      <c r="C8477">
        <f>'DATA DASH'!C8477</f>
        <v/>
      </c>
      <c r="D8477">
        <f>'DATA DASH'!D8477</f>
        <v/>
      </c>
      <c r="E8477">
        <f>'DATA DASH'!E8477</f>
        <v/>
      </c>
      <c r="F8477">
        <f>'DATA DASH'!F8477</f>
        <v/>
      </c>
      <c r="G8477">
        <f>'DATA DASH'!G8477</f>
        <v/>
      </c>
      <c r="H8477">
        <f>'DATA DASH'!H8477</f>
        <v/>
      </c>
      <c r="I8477">
        <f>'DATA DASH'!I8477</f>
        <v/>
      </c>
      <c r="J8477">
        <f>'DATA DASH'!J8477</f>
        <v/>
      </c>
      <c r="K8477">
        <f>'DATA DASH'!K8477</f>
        <v/>
      </c>
      <c r="L8477">
        <f>'DATA DASH'!L8477</f>
        <v/>
      </c>
      <c r="M8477">
        <f>'DATA DASH'!M8477</f>
        <v/>
      </c>
    </row>
    <row r="8478">
      <c r="A8478">
        <f>'DATA DASH'!A8478</f>
        <v/>
      </c>
      <c r="B8478">
        <f>'DATA DASH'!B8478</f>
        <v/>
      </c>
      <c r="C8478">
        <f>'DATA DASH'!C8478</f>
        <v/>
      </c>
      <c r="D8478">
        <f>'DATA DASH'!D8478</f>
        <v/>
      </c>
      <c r="E8478">
        <f>'DATA DASH'!E8478</f>
        <v/>
      </c>
      <c r="F8478">
        <f>'DATA DASH'!F8478</f>
        <v/>
      </c>
      <c r="G8478">
        <f>'DATA DASH'!G8478</f>
        <v/>
      </c>
      <c r="H8478">
        <f>'DATA DASH'!H8478</f>
        <v/>
      </c>
      <c r="I8478">
        <f>'DATA DASH'!I8478</f>
        <v/>
      </c>
      <c r="J8478">
        <f>'DATA DASH'!J8478</f>
        <v/>
      </c>
      <c r="K8478">
        <f>'DATA DASH'!K8478</f>
        <v/>
      </c>
      <c r="L8478">
        <f>'DATA DASH'!L8478</f>
        <v/>
      </c>
      <c r="M8478">
        <f>'DATA DASH'!M8478</f>
        <v/>
      </c>
    </row>
    <row r="8479">
      <c r="A8479">
        <f>'DATA DASH'!A8479</f>
        <v/>
      </c>
      <c r="B8479">
        <f>'DATA DASH'!B8479</f>
        <v/>
      </c>
      <c r="C8479">
        <f>'DATA DASH'!C8479</f>
        <v/>
      </c>
      <c r="D8479">
        <f>'DATA DASH'!D8479</f>
        <v/>
      </c>
      <c r="E8479">
        <f>'DATA DASH'!E8479</f>
        <v/>
      </c>
      <c r="F8479">
        <f>'DATA DASH'!F8479</f>
        <v/>
      </c>
      <c r="G8479">
        <f>'DATA DASH'!G8479</f>
        <v/>
      </c>
      <c r="H8479">
        <f>'DATA DASH'!H8479</f>
        <v/>
      </c>
      <c r="I8479">
        <f>'DATA DASH'!I8479</f>
        <v/>
      </c>
      <c r="J8479">
        <f>'DATA DASH'!J8479</f>
        <v/>
      </c>
      <c r="K8479">
        <f>'DATA DASH'!K8479</f>
        <v/>
      </c>
      <c r="L8479">
        <f>'DATA DASH'!L8479</f>
        <v/>
      </c>
      <c r="M8479">
        <f>'DATA DASH'!M8479</f>
        <v/>
      </c>
    </row>
    <row r="8480">
      <c r="A8480">
        <f>'DATA DASH'!A8480</f>
        <v/>
      </c>
      <c r="B8480">
        <f>'DATA DASH'!B8480</f>
        <v/>
      </c>
      <c r="C8480">
        <f>'DATA DASH'!C8480</f>
        <v/>
      </c>
      <c r="D8480">
        <f>'DATA DASH'!D8480</f>
        <v/>
      </c>
      <c r="E8480">
        <f>'DATA DASH'!E8480</f>
        <v/>
      </c>
      <c r="F8480">
        <f>'DATA DASH'!F8480</f>
        <v/>
      </c>
      <c r="G8480">
        <f>'DATA DASH'!G8480</f>
        <v/>
      </c>
      <c r="H8480">
        <f>'DATA DASH'!H8480</f>
        <v/>
      </c>
      <c r="I8480">
        <f>'DATA DASH'!I8480</f>
        <v/>
      </c>
      <c r="J8480">
        <f>'DATA DASH'!J8480</f>
        <v/>
      </c>
      <c r="K8480">
        <f>'DATA DASH'!K8480</f>
        <v/>
      </c>
      <c r="L8480">
        <f>'DATA DASH'!L8480</f>
        <v/>
      </c>
      <c r="M8480">
        <f>'DATA DASH'!M8480</f>
        <v/>
      </c>
    </row>
    <row r="8481">
      <c r="A8481">
        <f>'DATA DASH'!A8481</f>
        <v/>
      </c>
      <c r="B8481">
        <f>'DATA DASH'!B8481</f>
        <v/>
      </c>
      <c r="C8481">
        <f>'DATA DASH'!C8481</f>
        <v/>
      </c>
      <c r="D8481">
        <f>'DATA DASH'!D8481</f>
        <v/>
      </c>
      <c r="E8481">
        <f>'DATA DASH'!E8481</f>
        <v/>
      </c>
      <c r="F8481">
        <f>'DATA DASH'!F8481</f>
        <v/>
      </c>
      <c r="G8481">
        <f>'DATA DASH'!G8481</f>
        <v/>
      </c>
      <c r="H8481">
        <f>'DATA DASH'!H8481</f>
        <v/>
      </c>
      <c r="I8481">
        <f>'DATA DASH'!I8481</f>
        <v/>
      </c>
      <c r="J8481">
        <f>'DATA DASH'!J8481</f>
        <v/>
      </c>
      <c r="K8481">
        <f>'DATA DASH'!K8481</f>
        <v/>
      </c>
      <c r="L8481">
        <f>'DATA DASH'!L8481</f>
        <v/>
      </c>
      <c r="M8481">
        <f>'DATA DASH'!M8481</f>
        <v/>
      </c>
    </row>
    <row r="8482">
      <c r="A8482">
        <f>'DATA DASH'!A8482</f>
        <v/>
      </c>
      <c r="B8482">
        <f>'DATA DASH'!B8482</f>
        <v/>
      </c>
      <c r="C8482">
        <f>'DATA DASH'!C8482</f>
        <v/>
      </c>
      <c r="D8482">
        <f>'DATA DASH'!D8482</f>
        <v/>
      </c>
      <c r="E8482">
        <f>'DATA DASH'!E8482</f>
        <v/>
      </c>
      <c r="F8482">
        <f>'DATA DASH'!F8482</f>
        <v/>
      </c>
      <c r="G8482">
        <f>'DATA DASH'!G8482</f>
        <v/>
      </c>
      <c r="H8482">
        <f>'DATA DASH'!H8482</f>
        <v/>
      </c>
      <c r="I8482">
        <f>'DATA DASH'!I8482</f>
        <v/>
      </c>
      <c r="J8482">
        <f>'DATA DASH'!J8482</f>
        <v/>
      </c>
      <c r="K8482">
        <f>'DATA DASH'!K8482</f>
        <v/>
      </c>
      <c r="L8482">
        <f>'DATA DASH'!L8482</f>
        <v/>
      </c>
      <c r="M8482">
        <f>'DATA DASH'!M8482</f>
        <v/>
      </c>
    </row>
    <row r="8483">
      <c r="A8483">
        <f>'DATA DASH'!A8483</f>
        <v/>
      </c>
      <c r="B8483">
        <f>'DATA DASH'!B8483</f>
        <v/>
      </c>
      <c r="C8483">
        <f>'DATA DASH'!C8483</f>
        <v/>
      </c>
      <c r="D8483">
        <f>'DATA DASH'!D8483</f>
        <v/>
      </c>
      <c r="E8483">
        <f>'DATA DASH'!E8483</f>
        <v/>
      </c>
      <c r="F8483">
        <f>'DATA DASH'!F8483</f>
        <v/>
      </c>
      <c r="G8483">
        <f>'DATA DASH'!G8483</f>
        <v/>
      </c>
      <c r="H8483">
        <f>'DATA DASH'!H8483</f>
        <v/>
      </c>
      <c r="I8483">
        <f>'DATA DASH'!I8483</f>
        <v/>
      </c>
      <c r="J8483">
        <f>'DATA DASH'!J8483</f>
        <v/>
      </c>
      <c r="K8483">
        <f>'DATA DASH'!K8483</f>
        <v/>
      </c>
      <c r="L8483">
        <f>'DATA DASH'!L8483</f>
        <v/>
      </c>
      <c r="M8483">
        <f>'DATA DASH'!M8483</f>
        <v/>
      </c>
    </row>
    <row r="8484">
      <c r="A8484">
        <f>'DATA DASH'!A8484</f>
        <v/>
      </c>
      <c r="B8484">
        <f>'DATA DASH'!B8484</f>
        <v/>
      </c>
      <c r="C8484">
        <f>'DATA DASH'!C8484</f>
        <v/>
      </c>
      <c r="D8484">
        <f>'DATA DASH'!D8484</f>
        <v/>
      </c>
      <c r="E8484">
        <f>'DATA DASH'!E8484</f>
        <v/>
      </c>
      <c r="F8484">
        <f>'DATA DASH'!F8484</f>
        <v/>
      </c>
      <c r="G8484">
        <f>'DATA DASH'!G8484</f>
        <v/>
      </c>
      <c r="H8484">
        <f>'DATA DASH'!H8484</f>
        <v/>
      </c>
      <c r="I8484">
        <f>'DATA DASH'!I8484</f>
        <v/>
      </c>
      <c r="J8484">
        <f>'DATA DASH'!J8484</f>
        <v/>
      </c>
      <c r="K8484">
        <f>'DATA DASH'!K8484</f>
        <v/>
      </c>
      <c r="L8484">
        <f>'DATA DASH'!L8484</f>
        <v/>
      </c>
      <c r="M8484">
        <f>'DATA DASH'!M8484</f>
        <v/>
      </c>
    </row>
    <row r="8485">
      <c r="A8485">
        <f>'DATA DASH'!A8485</f>
        <v/>
      </c>
      <c r="B8485">
        <f>'DATA DASH'!B8485</f>
        <v/>
      </c>
      <c r="C8485">
        <f>'DATA DASH'!C8485</f>
        <v/>
      </c>
      <c r="D8485">
        <f>'DATA DASH'!D8485</f>
        <v/>
      </c>
      <c r="E8485">
        <f>'DATA DASH'!E8485</f>
        <v/>
      </c>
      <c r="F8485">
        <f>'DATA DASH'!F8485</f>
        <v/>
      </c>
      <c r="G8485">
        <f>'DATA DASH'!G8485</f>
        <v/>
      </c>
      <c r="H8485">
        <f>'DATA DASH'!H8485</f>
        <v/>
      </c>
      <c r="I8485">
        <f>'DATA DASH'!I8485</f>
        <v/>
      </c>
      <c r="J8485">
        <f>'DATA DASH'!J8485</f>
        <v/>
      </c>
      <c r="K8485">
        <f>'DATA DASH'!K8485</f>
        <v/>
      </c>
      <c r="L8485">
        <f>'DATA DASH'!L8485</f>
        <v/>
      </c>
      <c r="M8485">
        <f>'DATA DASH'!M8485</f>
        <v/>
      </c>
    </row>
    <row r="8486">
      <c r="A8486">
        <f>'DATA DASH'!A8486</f>
        <v/>
      </c>
      <c r="B8486">
        <f>'DATA DASH'!B8486</f>
        <v/>
      </c>
      <c r="C8486">
        <f>'DATA DASH'!C8486</f>
        <v/>
      </c>
      <c r="D8486">
        <f>'DATA DASH'!D8486</f>
        <v/>
      </c>
      <c r="E8486">
        <f>'DATA DASH'!E8486</f>
        <v/>
      </c>
      <c r="F8486">
        <f>'DATA DASH'!F8486</f>
        <v/>
      </c>
      <c r="G8486">
        <f>'DATA DASH'!G8486</f>
        <v/>
      </c>
      <c r="H8486">
        <f>'DATA DASH'!H8486</f>
        <v/>
      </c>
      <c r="I8486">
        <f>'DATA DASH'!I8486</f>
        <v/>
      </c>
      <c r="J8486">
        <f>'DATA DASH'!J8486</f>
        <v/>
      </c>
      <c r="K8486">
        <f>'DATA DASH'!K8486</f>
        <v/>
      </c>
      <c r="L8486">
        <f>'DATA DASH'!L8486</f>
        <v/>
      </c>
      <c r="M8486">
        <f>'DATA DASH'!M8486</f>
        <v/>
      </c>
    </row>
    <row r="8487">
      <c r="A8487">
        <f>'DATA DASH'!A8487</f>
        <v/>
      </c>
      <c r="B8487">
        <f>'DATA DASH'!B8487</f>
        <v/>
      </c>
      <c r="C8487">
        <f>'DATA DASH'!C8487</f>
        <v/>
      </c>
      <c r="D8487">
        <f>'DATA DASH'!D8487</f>
        <v/>
      </c>
      <c r="E8487">
        <f>'DATA DASH'!E8487</f>
        <v/>
      </c>
      <c r="F8487">
        <f>'DATA DASH'!F8487</f>
        <v/>
      </c>
      <c r="G8487">
        <f>'DATA DASH'!G8487</f>
        <v/>
      </c>
      <c r="H8487">
        <f>'DATA DASH'!H8487</f>
        <v/>
      </c>
      <c r="I8487">
        <f>'DATA DASH'!I8487</f>
        <v/>
      </c>
      <c r="J8487">
        <f>'DATA DASH'!J8487</f>
        <v/>
      </c>
      <c r="K8487">
        <f>'DATA DASH'!K8487</f>
        <v/>
      </c>
      <c r="L8487">
        <f>'DATA DASH'!L8487</f>
        <v/>
      </c>
      <c r="M8487">
        <f>'DATA DASH'!M8487</f>
        <v/>
      </c>
    </row>
    <row r="8488">
      <c r="A8488">
        <f>'DATA DASH'!A8488</f>
        <v/>
      </c>
      <c r="B8488">
        <f>'DATA DASH'!B8488</f>
        <v/>
      </c>
      <c r="C8488">
        <f>'DATA DASH'!C8488</f>
        <v/>
      </c>
      <c r="D8488">
        <f>'DATA DASH'!D8488</f>
        <v/>
      </c>
      <c r="E8488">
        <f>'DATA DASH'!E8488</f>
        <v/>
      </c>
      <c r="F8488">
        <f>'DATA DASH'!F8488</f>
        <v/>
      </c>
      <c r="G8488">
        <f>'DATA DASH'!G8488</f>
        <v/>
      </c>
      <c r="H8488">
        <f>'DATA DASH'!H8488</f>
        <v/>
      </c>
      <c r="I8488">
        <f>'DATA DASH'!I8488</f>
        <v/>
      </c>
      <c r="J8488">
        <f>'DATA DASH'!J8488</f>
        <v/>
      </c>
      <c r="K8488">
        <f>'DATA DASH'!K8488</f>
        <v/>
      </c>
      <c r="L8488">
        <f>'DATA DASH'!L8488</f>
        <v/>
      </c>
      <c r="M8488">
        <f>'DATA DASH'!M8488</f>
        <v/>
      </c>
    </row>
    <row r="8489">
      <c r="A8489">
        <f>'DATA DASH'!A8489</f>
        <v/>
      </c>
      <c r="B8489">
        <f>'DATA DASH'!B8489</f>
        <v/>
      </c>
      <c r="C8489">
        <f>'DATA DASH'!C8489</f>
        <v/>
      </c>
      <c r="D8489">
        <f>'DATA DASH'!D8489</f>
        <v/>
      </c>
      <c r="E8489">
        <f>'DATA DASH'!E8489</f>
        <v/>
      </c>
      <c r="F8489">
        <f>'DATA DASH'!F8489</f>
        <v/>
      </c>
      <c r="G8489">
        <f>'DATA DASH'!G8489</f>
        <v/>
      </c>
      <c r="H8489">
        <f>'DATA DASH'!H8489</f>
        <v/>
      </c>
      <c r="I8489">
        <f>'DATA DASH'!I8489</f>
        <v/>
      </c>
      <c r="J8489">
        <f>'DATA DASH'!J8489</f>
        <v/>
      </c>
      <c r="K8489">
        <f>'DATA DASH'!K8489</f>
        <v/>
      </c>
      <c r="L8489">
        <f>'DATA DASH'!L8489</f>
        <v/>
      </c>
      <c r="M8489">
        <f>'DATA DASH'!M8489</f>
        <v/>
      </c>
    </row>
    <row r="8490">
      <c r="A8490">
        <f>'DATA DASH'!A8490</f>
        <v/>
      </c>
      <c r="B8490">
        <f>'DATA DASH'!B8490</f>
        <v/>
      </c>
      <c r="C8490">
        <f>'DATA DASH'!C8490</f>
        <v/>
      </c>
      <c r="D8490">
        <f>'DATA DASH'!D8490</f>
        <v/>
      </c>
      <c r="E8490">
        <f>'DATA DASH'!E8490</f>
        <v/>
      </c>
      <c r="F8490">
        <f>'DATA DASH'!F8490</f>
        <v/>
      </c>
      <c r="G8490">
        <f>'DATA DASH'!G8490</f>
        <v/>
      </c>
      <c r="H8490">
        <f>'DATA DASH'!H8490</f>
        <v/>
      </c>
      <c r="I8490">
        <f>'DATA DASH'!I8490</f>
        <v/>
      </c>
      <c r="J8490">
        <f>'DATA DASH'!J8490</f>
        <v/>
      </c>
      <c r="K8490">
        <f>'DATA DASH'!K8490</f>
        <v/>
      </c>
      <c r="L8490">
        <f>'DATA DASH'!L8490</f>
        <v/>
      </c>
      <c r="M8490">
        <f>'DATA DASH'!M8490</f>
        <v/>
      </c>
    </row>
    <row r="8491">
      <c r="A8491">
        <f>'DATA DASH'!A8491</f>
        <v/>
      </c>
      <c r="B8491">
        <f>'DATA DASH'!B8491</f>
        <v/>
      </c>
      <c r="C8491">
        <f>'DATA DASH'!C8491</f>
        <v/>
      </c>
      <c r="D8491">
        <f>'DATA DASH'!D8491</f>
        <v/>
      </c>
      <c r="E8491">
        <f>'DATA DASH'!E8491</f>
        <v/>
      </c>
      <c r="F8491">
        <f>'DATA DASH'!F8491</f>
        <v/>
      </c>
      <c r="G8491">
        <f>'DATA DASH'!G8491</f>
        <v/>
      </c>
      <c r="H8491">
        <f>'DATA DASH'!H8491</f>
        <v/>
      </c>
      <c r="I8491">
        <f>'DATA DASH'!I8491</f>
        <v/>
      </c>
      <c r="J8491">
        <f>'DATA DASH'!J8491</f>
        <v/>
      </c>
      <c r="K8491">
        <f>'DATA DASH'!K8491</f>
        <v/>
      </c>
      <c r="L8491">
        <f>'DATA DASH'!L8491</f>
        <v/>
      </c>
      <c r="M8491">
        <f>'DATA DASH'!M8491</f>
        <v/>
      </c>
    </row>
    <row r="8492">
      <c r="A8492">
        <f>'DATA DASH'!A8492</f>
        <v/>
      </c>
      <c r="B8492">
        <f>'DATA DASH'!B8492</f>
        <v/>
      </c>
      <c r="C8492">
        <f>'DATA DASH'!C8492</f>
        <v/>
      </c>
      <c r="D8492">
        <f>'DATA DASH'!D8492</f>
        <v/>
      </c>
      <c r="E8492">
        <f>'DATA DASH'!E8492</f>
        <v/>
      </c>
      <c r="F8492">
        <f>'DATA DASH'!F8492</f>
        <v/>
      </c>
      <c r="G8492">
        <f>'DATA DASH'!G8492</f>
        <v/>
      </c>
      <c r="H8492">
        <f>'DATA DASH'!H8492</f>
        <v/>
      </c>
      <c r="I8492">
        <f>'DATA DASH'!I8492</f>
        <v/>
      </c>
      <c r="J8492">
        <f>'DATA DASH'!J8492</f>
        <v/>
      </c>
      <c r="K8492">
        <f>'DATA DASH'!K8492</f>
        <v/>
      </c>
      <c r="L8492">
        <f>'DATA DASH'!L8492</f>
        <v/>
      </c>
      <c r="M8492">
        <f>'DATA DASH'!M8492</f>
        <v/>
      </c>
    </row>
    <row r="8493">
      <c r="A8493">
        <f>'DATA DASH'!A8493</f>
        <v/>
      </c>
      <c r="B8493">
        <f>'DATA DASH'!B8493</f>
        <v/>
      </c>
      <c r="C8493">
        <f>'DATA DASH'!C8493</f>
        <v/>
      </c>
      <c r="D8493">
        <f>'DATA DASH'!D8493</f>
        <v/>
      </c>
      <c r="E8493">
        <f>'DATA DASH'!E8493</f>
        <v/>
      </c>
      <c r="F8493">
        <f>'DATA DASH'!F8493</f>
        <v/>
      </c>
      <c r="G8493">
        <f>'DATA DASH'!G8493</f>
        <v/>
      </c>
      <c r="H8493">
        <f>'DATA DASH'!H8493</f>
        <v/>
      </c>
      <c r="I8493">
        <f>'DATA DASH'!I8493</f>
        <v/>
      </c>
      <c r="J8493">
        <f>'DATA DASH'!J8493</f>
        <v/>
      </c>
      <c r="K8493">
        <f>'DATA DASH'!K8493</f>
        <v/>
      </c>
      <c r="L8493">
        <f>'DATA DASH'!L8493</f>
        <v/>
      </c>
      <c r="M8493">
        <f>'DATA DASH'!M8493</f>
        <v/>
      </c>
    </row>
    <row r="8494">
      <c r="A8494">
        <f>'DATA DASH'!A8494</f>
        <v/>
      </c>
      <c r="B8494">
        <f>'DATA DASH'!B8494</f>
        <v/>
      </c>
      <c r="C8494">
        <f>'DATA DASH'!C8494</f>
        <v/>
      </c>
      <c r="D8494">
        <f>'DATA DASH'!D8494</f>
        <v/>
      </c>
      <c r="E8494">
        <f>'DATA DASH'!E8494</f>
        <v/>
      </c>
      <c r="F8494">
        <f>'DATA DASH'!F8494</f>
        <v/>
      </c>
      <c r="G8494">
        <f>'DATA DASH'!G8494</f>
        <v/>
      </c>
      <c r="H8494">
        <f>'DATA DASH'!H8494</f>
        <v/>
      </c>
      <c r="I8494">
        <f>'DATA DASH'!I8494</f>
        <v/>
      </c>
      <c r="J8494">
        <f>'DATA DASH'!J8494</f>
        <v/>
      </c>
      <c r="K8494">
        <f>'DATA DASH'!K8494</f>
        <v/>
      </c>
      <c r="L8494">
        <f>'DATA DASH'!L8494</f>
        <v/>
      </c>
      <c r="M8494">
        <f>'DATA DASH'!M8494</f>
        <v/>
      </c>
    </row>
    <row r="8495">
      <c r="A8495">
        <f>'DATA DASH'!A8495</f>
        <v/>
      </c>
      <c r="B8495">
        <f>'DATA DASH'!B8495</f>
        <v/>
      </c>
      <c r="C8495">
        <f>'DATA DASH'!C8495</f>
        <v/>
      </c>
      <c r="D8495">
        <f>'DATA DASH'!D8495</f>
        <v/>
      </c>
      <c r="E8495">
        <f>'DATA DASH'!E8495</f>
        <v/>
      </c>
      <c r="F8495">
        <f>'DATA DASH'!F8495</f>
        <v/>
      </c>
      <c r="G8495">
        <f>'DATA DASH'!G8495</f>
        <v/>
      </c>
      <c r="H8495">
        <f>'DATA DASH'!H8495</f>
        <v/>
      </c>
      <c r="I8495">
        <f>'DATA DASH'!I8495</f>
        <v/>
      </c>
      <c r="J8495">
        <f>'DATA DASH'!J8495</f>
        <v/>
      </c>
      <c r="K8495">
        <f>'DATA DASH'!K8495</f>
        <v/>
      </c>
      <c r="L8495">
        <f>'DATA DASH'!L8495</f>
        <v/>
      </c>
      <c r="M8495">
        <f>'DATA DASH'!M8495</f>
        <v/>
      </c>
    </row>
    <row r="8496">
      <c r="A8496">
        <f>'DATA DASH'!A8496</f>
        <v/>
      </c>
      <c r="B8496">
        <f>'DATA DASH'!B8496</f>
        <v/>
      </c>
      <c r="C8496">
        <f>'DATA DASH'!C8496</f>
        <v/>
      </c>
      <c r="D8496">
        <f>'DATA DASH'!D8496</f>
        <v/>
      </c>
      <c r="E8496">
        <f>'DATA DASH'!E8496</f>
        <v/>
      </c>
      <c r="F8496">
        <f>'DATA DASH'!F8496</f>
        <v/>
      </c>
      <c r="G8496">
        <f>'DATA DASH'!G8496</f>
        <v/>
      </c>
      <c r="H8496">
        <f>'DATA DASH'!H8496</f>
        <v/>
      </c>
      <c r="I8496">
        <f>'DATA DASH'!I8496</f>
        <v/>
      </c>
      <c r="J8496">
        <f>'DATA DASH'!J8496</f>
        <v/>
      </c>
      <c r="K8496">
        <f>'DATA DASH'!K8496</f>
        <v/>
      </c>
      <c r="L8496">
        <f>'DATA DASH'!L8496</f>
        <v/>
      </c>
      <c r="M8496">
        <f>'DATA DASH'!M8496</f>
        <v/>
      </c>
    </row>
    <row r="8497">
      <c r="A8497">
        <f>'DATA DASH'!A8497</f>
        <v/>
      </c>
      <c r="B8497">
        <f>'DATA DASH'!B8497</f>
        <v/>
      </c>
      <c r="C8497">
        <f>'DATA DASH'!C8497</f>
        <v/>
      </c>
      <c r="D8497">
        <f>'DATA DASH'!D8497</f>
        <v/>
      </c>
      <c r="E8497">
        <f>'DATA DASH'!E8497</f>
        <v/>
      </c>
      <c r="F8497">
        <f>'DATA DASH'!F8497</f>
        <v/>
      </c>
      <c r="G8497">
        <f>'DATA DASH'!G8497</f>
        <v/>
      </c>
      <c r="H8497">
        <f>'DATA DASH'!H8497</f>
        <v/>
      </c>
      <c r="I8497">
        <f>'DATA DASH'!I8497</f>
        <v/>
      </c>
      <c r="J8497">
        <f>'DATA DASH'!J8497</f>
        <v/>
      </c>
      <c r="K8497">
        <f>'DATA DASH'!K8497</f>
        <v/>
      </c>
      <c r="L8497">
        <f>'DATA DASH'!L8497</f>
        <v/>
      </c>
      <c r="M8497">
        <f>'DATA DASH'!M8497</f>
        <v/>
      </c>
    </row>
    <row r="8498">
      <c r="A8498">
        <f>'DATA DASH'!A8498</f>
        <v/>
      </c>
      <c r="B8498">
        <f>'DATA DASH'!B8498</f>
        <v/>
      </c>
      <c r="C8498">
        <f>'DATA DASH'!C8498</f>
        <v/>
      </c>
      <c r="D8498">
        <f>'DATA DASH'!D8498</f>
        <v/>
      </c>
      <c r="E8498">
        <f>'DATA DASH'!E8498</f>
        <v/>
      </c>
      <c r="F8498">
        <f>'DATA DASH'!F8498</f>
        <v/>
      </c>
      <c r="G8498">
        <f>'DATA DASH'!G8498</f>
        <v/>
      </c>
      <c r="H8498">
        <f>'DATA DASH'!H8498</f>
        <v/>
      </c>
      <c r="I8498">
        <f>'DATA DASH'!I8498</f>
        <v/>
      </c>
      <c r="J8498">
        <f>'DATA DASH'!J8498</f>
        <v/>
      </c>
      <c r="K8498">
        <f>'DATA DASH'!K8498</f>
        <v/>
      </c>
      <c r="L8498">
        <f>'DATA DASH'!L8498</f>
        <v/>
      </c>
      <c r="M8498">
        <f>'DATA DASH'!M8498</f>
        <v/>
      </c>
    </row>
    <row r="8499">
      <c r="A8499">
        <f>'DATA DASH'!A8499</f>
        <v/>
      </c>
      <c r="B8499">
        <f>'DATA DASH'!B8499</f>
        <v/>
      </c>
      <c r="C8499">
        <f>'DATA DASH'!C8499</f>
        <v/>
      </c>
      <c r="D8499">
        <f>'DATA DASH'!D8499</f>
        <v/>
      </c>
      <c r="E8499">
        <f>'DATA DASH'!E8499</f>
        <v/>
      </c>
      <c r="F8499">
        <f>'DATA DASH'!F8499</f>
        <v/>
      </c>
      <c r="G8499">
        <f>'DATA DASH'!G8499</f>
        <v/>
      </c>
      <c r="H8499">
        <f>'DATA DASH'!H8499</f>
        <v/>
      </c>
      <c r="I8499">
        <f>'DATA DASH'!I8499</f>
        <v/>
      </c>
      <c r="J8499">
        <f>'DATA DASH'!J8499</f>
        <v/>
      </c>
      <c r="K8499">
        <f>'DATA DASH'!K8499</f>
        <v/>
      </c>
      <c r="L8499">
        <f>'DATA DASH'!L8499</f>
        <v/>
      </c>
      <c r="M8499">
        <f>'DATA DASH'!M8499</f>
        <v/>
      </c>
    </row>
    <row r="8500">
      <c r="A8500">
        <f>'DATA DASH'!A8500</f>
        <v/>
      </c>
      <c r="B8500">
        <f>'DATA DASH'!B8500</f>
        <v/>
      </c>
      <c r="C8500">
        <f>'DATA DASH'!C8500</f>
        <v/>
      </c>
      <c r="D8500">
        <f>'DATA DASH'!D8500</f>
        <v/>
      </c>
      <c r="E8500">
        <f>'DATA DASH'!E8500</f>
        <v/>
      </c>
      <c r="F8500">
        <f>'DATA DASH'!F8500</f>
        <v/>
      </c>
      <c r="G8500">
        <f>'DATA DASH'!G8500</f>
        <v/>
      </c>
      <c r="H8500">
        <f>'DATA DASH'!H8500</f>
        <v/>
      </c>
      <c r="I8500">
        <f>'DATA DASH'!I8500</f>
        <v/>
      </c>
      <c r="J8500">
        <f>'DATA DASH'!J8500</f>
        <v/>
      </c>
      <c r="K8500">
        <f>'DATA DASH'!K8500</f>
        <v/>
      </c>
      <c r="L8500">
        <f>'DATA DASH'!L8500</f>
        <v/>
      </c>
      <c r="M8500">
        <f>'DATA DASH'!M8500</f>
        <v/>
      </c>
    </row>
    <row r="8501">
      <c r="A8501">
        <f>'DATA DASH'!A8501</f>
        <v/>
      </c>
      <c r="B8501">
        <f>'DATA DASH'!B8501</f>
        <v/>
      </c>
      <c r="C8501">
        <f>'DATA DASH'!C8501</f>
        <v/>
      </c>
      <c r="D8501">
        <f>'DATA DASH'!D8501</f>
        <v/>
      </c>
      <c r="E8501">
        <f>'DATA DASH'!E8501</f>
        <v/>
      </c>
      <c r="F8501">
        <f>'DATA DASH'!F8501</f>
        <v/>
      </c>
      <c r="G8501">
        <f>'DATA DASH'!G8501</f>
        <v/>
      </c>
      <c r="H8501">
        <f>'DATA DASH'!H8501</f>
        <v/>
      </c>
      <c r="I8501">
        <f>'DATA DASH'!I8501</f>
        <v/>
      </c>
      <c r="J8501">
        <f>'DATA DASH'!J8501</f>
        <v/>
      </c>
      <c r="K8501">
        <f>'DATA DASH'!K8501</f>
        <v/>
      </c>
      <c r="L8501">
        <f>'DATA DASH'!L8501</f>
        <v/>
      </c>
      <c r="M8501">
        <f>'DATA DASH'!M8501</f>
        <v/>
      </c>
    </row>
    <row r="8502">
      <c r="A8502">
        <f>'DATA DASH'!A8502</f>
        <v/>
      </c>
      <c r="B8502">
        <f>'DATA DASH'!B8502</f>
        <v/>
      </c>
      <c r="C8502">
        <f>'DATA DASH'!C8502</f>
        <v/>
      </c>
      <c r="D8502">
        <f>'DATA DASH'!D8502</f>
        <v/>
      </c>
      <c r="E8502">
        <f>'DATA DASH'!E8502</f>
        <v/>
      </c>
      <c r="F8502">
        <f>'DATA DASH'!F8502</f>
        <v/>
      </c>
      <c r="G8502">
        <f>'DATA DASH'!G8502</f>
        <v/>
      </c>
      <c r="H8502">
        <f>'DATA DASH'!H8502</f>
        <v/>
      </c>
      <c r="I8502">
        <f>'DATA DASH'!I8502</f>
        <v/>
      </c>
      <c r="J8502">
        <f>'DATA DASH'!J8502</f>
        <v/>
      </c>
      <c r="K8502">
        <f>'DATA DASH'!K8502</f>
        <v/>
      </c>
      <c r="L8502">
        <f>'DATA DASH'!L8502</f>
        <v/>
      </c>
      <c r="M8502">
        <f>'DATA DASH'!M8502</f>
        <v/>
      </c>
    </row>
    <row r="8503">
      <c r="A8503">
        <f>'DATA DASH'!A8503</f>
        <v/>
      </c>
      <c r="B8503">
        <f>'DATA DASH'!B8503</f>
        <v/>
      </c>
      <c r="C8503">
        <f>'DATA DASH'!C8503</f>
        <v/>
      </c>
      <c r="D8503">
        <f>'DATA DASH'!D8503</f>
        <v/>
      </c>
      <c r="E8503">
        <f>'DATA DASH'!E8503</f>
        <v/>
      </c>
      <c r="F8503">
        <f>'DATA DASH'!F8503</f>
        <v/>
      </c>
      <c r="G8503">
        <f>'DATA DASH'!G8503</f>
        <v/>
      </c>
      <c r="H8503">
        <f>'DATA DASH'!H8503</f>
        <v/>
      </c>
      <c r="I8503">
        <f>'DATA DASH'!I8503</f>
        <v/>
      </c>
      <c r="J8503">
        <f>'DATA DASH'!J8503</f>
        <v/>
      </c>
      <c r="K8503">
        <f>'DATA DASH'!K8503</f>
        <v/>
      </c>
      <c r="L8503">
        <f>'DATA DASH'!L8503</f>
        <v/>
      </c>
      <c r="M8503">
        <f>'DATA DASH'!M8503</f>
        <v/>
      </c>
    </row>
    <row r="8504">
      <c r="A8504">
        <f>'DATA DASH'!A8504</f>
        <v/>
      </c>
      <c r="B8504">
        <f>'DATA DASH'!B8504</f>
        <v/>
      </c>
      <c r="C8504">
        <f>'DATA DASH'!C8504</f>
        <v/>
      </c>
      <c r="D8504">
        <f>'DATA DASH'!D8504</f>
        <v/>
      </c>
      <c r="E8504">
        <f>'DATA DASH'!E8504</f>
        <v/>
      </c>
      <c r="F8504">
        <f>'DATA DASH'!F8504</f>
        <v/>
      </c>
      <c r="G8504">
        <f>'DATA DASH'!G8504</f>
        <v/>
      </c>
      <c r="H8504">
        <f>'DATA DASH'!H8504</f>
        <v/>
      </c>
      <c r="I8504">
        <f>'DATA DASH'!I8504</f>
        <v/>
      </c>
      <c r="J8504">
        <f>'DATA DASH'!J8504</f>
        <v/>
      </c>
      <c r="K8504">
        <f>'DATA DASH'!K8504</f>
        <v/>
      </c>
      <c r="L8504">
        <f>'DATA DASH'!L8504</f>
        <v/>
      </c>
      <c r="M8504">
        <f>'DATA DASH'!M8504</f>
        <v/>
      </c>
    </row>
    <row r="8505">
      <c r="A8505">
        <f>'DATA DASH'!A8505</f>
        <v/>
      </c>
      <c r="B8505">
        <f>'DATA DASH'!B8505</f>
        <v/>
      </c>
      <c r="C8505">
        <f>'DATA DASH'!C8505</f>
        <v/>
      </c>
      <c r="D8505">
        <f>'DATA DASH'!D8505</f>
        <v/>
      </c>
      <c r="E8505">
        <f>'DATA DASH'!E8505</f>
        <v/>
      </c>
      <c r="F8505">
        <f>'DATA DASH'!F8505</f>
        <v/>
      </c>
      <c r="G8505">
        <f>'DATA DASH'!G8505</f>
        <v/>
      </c>
      <c r="H8505">
        <f>'DATA DASH'!H8505</f>
        <v/>
      </c>
      <c r="I8505">
        <f>'DATA DASH'!I8505</f>
        <v/>
      </c>
      <c r="J8505">
        <f>'DATA DASH'!J8505</f>
        <v/>
      </c>
      <c r="K8505">
        <f>'DATA DASH'!K8505</f>
        <v/>
      </c>
      <c r="L8505">
        <f>'DATA DASH'!L8505</f>
        <v/>
      </c>
      <c r="M8505">
        <f>'DATA DASH'!M8505</f>
        <v/>
      </c>
    </row>
    <row r="8506">
      <c r="A8506">
        <f>'DATA DASH'!A8506</f>
        <v/>
      </c>
      <c r="B8506">
        <f>'DATA DASH'!B8506</f>
        <v/>
      </c>
      <c r="C8506">
        <f>'DATA DASH'!C8506</f>
        <v/>
      </c>
      <c r="D8506">
        <f>'DATA DASH'!D8506</f>
        <v/>
      </c>
      <c r="E8506">
        <f>'DATA DASH'!E8506</f>
        <v/>
      </c>
      <c r="F8506">
        <f>'DATA DASH'!F8506</f>
        <v/>
      </c>
      <c r="G8506">
        <f>'DATA DASH'!G8506</f>
        <v/>
      </c>
      <c r="H8506">
        <f>'DATA DASH'!H8506</f>
        <v/>
      </c>
      <c r="I8506">
        <f>'DATA DASH'!I8506</f>
        <v/>
      </c>
      <c r="J8506">
        <f>'DATA DASH'!J8506</f>
        <v/>
      </c>
      <c r="K8506">
        <f>'DATA DASH'!K8506</f>
        <v/>
      </c>
      <c r="L8506">
        <f>'DATA DASH'!L8506</f>
        <v/>
      </c>
      <c r="M8506">
        <f>'DATA DASH'!M8506</f>
        <v/>
      </c>
    </row>
    <row r="8507">
      <c r="A8507">
        <f>'DATA DASH'!A8507</f>
        <v/>
      </c>
      <c r="B8507">
        <f>'DATA DASH'!B8507</f>
        <v/>
      </c>
      <c r="C8507">
        <f>'DATA DASH'!C8507</f>
        <v/>
      </c>
      <c r="D8507">
        <f>'DATA DASH'!D8507</f>
        <v/>
      </c>
      <c r="E8507">
        <f>'DATA DASH'!E8507</f>
        <v/>
      </c>
      <c r="F8507">
        <f>'DATA DASH'!F8507</f>
        <v/>
      </c>
      <c r="G8507">
        <f>'DATA DASH'!G8507</f>
        <v/>
      </c>
      <c r="H8507">
        <f>'DATA DASH'!H8507</f>
        <v/>
      </c>
      <c r="I8507">
        <f>'DATA DASH'!I8507</f>
        <v/>
      </c>
      <c r="J8507">
        <f>'DATA DASH'!J8507</f>
        <v/>
      </c>
      <c r="K8507">
        <f>'DATA DASH'!K8507</f>
        <v/>
      </c>
      <c r="L8507">
        <f>'DATA DASH'!L8507</f>
        <v/>
      </c>
      <c r="M8507">
        <f>'DATA DASH'!M8507</f>
        <v/>
      </c>
    </row>
    <row r="8508">
      <c r="A8508">
        <f>'DATA DASH'!A8508</f>
        <v/>
      </c>
      <c r="B8508">
        <f>'DATA DASH'!B8508</f>
        <v/>
      </c>
      <c r="C8508">
        <f>'DATA DASH'!C8508</f>
        <v/>
      </c>
      <c r="D8508">
        <f>'DATA DASH'!D8508</f>
        <v/>
      </c>
      <c r="E8508">
        <f>'DATA DASH'!E8508</f>
        <v/>
      </c>
      <c r="F8508">
        <f>'DATA DASH'!F8508</f>
        <v/>
      </c>
      <c r="G8508">
        <f>'DATA DASH'!G8508</f>
        <v/>
      </c>
      <c r="H8508">
        <f>'DATA DASH'!H8508</f>
        <v/>
      </c>
      <c r="I8508">
        <f>'DATA DASH'!I8508</f>
        <v/>
      </c>
      <c r="J8508">
        <f>'DATA DASH'!J8508</f>
        <v/>
      </c>
      <c r="K8508">
        <f>'DATA DASH'!K8508</f>
        <v/>
      </c>
      <c r="L8508">
        <f>'DATA DASH'!L8508</f>
        <v/>
      </c>
      <c r="M8508">
        <f>'DATA DASH'!M8508</f>
        <v/>
      </c>
    </row>
    <row r="8509">
      <c r="A8509">
        <f>'DATA DASH'!A8509</f>
        <v/>
      </c>
      <c r="B8509">
        <f>'DATA DASH'!B8509</f>
        <v/>
      </c>
      <c r="C8509">
        <f>'DATA DASH'!C8509</f>
        <v/>
      </c>
      <c r="D8509">
        <f>'DATA DASH'!D8509</f>
        <v/>
      </c>
      <c r="E8509">
        <f>'DATA DASH'!E8509</f>
        <v/>
      </c>
      <c r="F8509">
        <f>'DATA DASH'!F8509</f>
        <v/>
      </c>
      <c r="G8509">
        <f>'DATA DASH'!G8509</f>
        <v/>
      </c>
      <c r="H8509">
        <f>'DATA DASH'!H8509</f>
        <v/>
      </c>
      <c r="I8509">
        <f>'DATA DASH'!I8509</f>
        <v/>
      </c>
      <c r="J8509">
        <f>'DATA DASH'!J8509</f>
        <v/>
      </c>
      <c r="K8509">
        <f>'DATA DASH'!K8509</f>
        <v/>
      </c>
      <c r="L8509">
        <f>'DATA DASH'!L8509</f>
        <v/>
      </c>
      <c r="M8509">
        <f>'DATA DASH'!M8509</f>
        <v/>
      </c>
    </row>
    <row r="8510">
      <c r="A8510">
        <f>'DATA DASH'!A8510</f>
        <v/>
      </c>
      <c r="B8510">
        <f>'DATA DASH'!B8510</f>
        <v/>
      </c>
      <c r="C8510">
        <f>'DATA DASH'!C8510</f>
        <v/>
      </c>
      <c r="D8510">
        <f>'DATA DASH'!D8510</f>
        <v/>
      </c>
      <c r="E8510">
        <f>'DATA DASH'!E8510</f>
        <v/>
      </c>
      <c r="F8510">
        <f>'DATA DASH'!F8510</f>
        <v/>
      </c>
      <c r="G8510">
        <f>'DATA DASH'!G8510</f>
        <v/>
      </c>
      <c r="H8510">
        <f>'DATA DASH'!H8510</f>
        <v/>
      </c>
      <c r="I8510">
        <f>'DATA DASH'!I8510</f>
        <v/>
      </c>
      <c r="J8510">
        <f>'DATA DASH'!J8510</f>
        <v/>
      </c>
      <c r="K8510">
        <f>'DATA DASH'!K8510</f>
        <v/>
      </c>
      <c r="L8510">
        <f>'DATA DASH'!L8510</f>
        <v/>
      </c>
      <c r="M8510">
        <f>'DATA DASH'!M8510</f>
        <v/>
      </c>
    </row>
    <row r="8511">
      <c r="A8511">
        <f>'DATA DASH'!A8511</f>
        <v/>
      </c>
      <c r="B8511">
        <f>'DATA DASH'!B8511</f>
        <v/>
      </c>
      <c r="C8511">
        <f>'DATA DASH'!C8511</f>
        <v/>
      </c>
      <c r="D8511">
        <f>'DATA DASH'!D8511</f>
        <v/>
      </c>
      <c r="E8511">
        <f>'DATA DASH'!E8511</f>
        <v/>
      </c>
      <c r="F8511">
        <f>'DATA DASH'!F8511</f>
        <v/>
      </c>
      <c r="G8511">
        <f>'DATA DASH'!G8511</f>
        <v/>
      </c>
      <c r="H8511">
        <f>'DATA DASH'!H8511</f>
        <v/>
      </c>
      <c r="I8511">
        <f>'DATA DASH'!I8511</f>
        <v/>
      </c>
      <c r="J8511">
        <f>'DATA DASH'!J8511</f>
        <v/>
      </c>
      <c r="K8511">
        <f>'DATA DASH'!K8511</f>
        <v/>
      </c>
      <c r="L8511">
        <f>'DATA DASH'!L8511</f>
        <v/>
      </c>
      <c r="M8511">
        <f>'DATA DASH'!M8511</f>
        <v/>
      </c>
    </row>
    <row r="8512">
      <c r="A8512">
        <f>'DATA DASH'!A8512</f>
        <v/>
      </c>
      <c r="B8512">
        <f>'DATA DASH'!B8512</f>
        <v/>
      </c>
      <c r="C8512">
        <f>'DATA DASH'!C8512</f>
        <v/>
      </c>
      <c r="D8512">
        <f>'DATA DASH'!D8512</f>
        <v/>
      </c>
      <c r="E8512">
        <f>'DATA DASH'!E8512</f>
        <v/>
      </c>
      <c r="F8512">
        <f>'DATA DASH'!F8512</f>
        <v/>
      </c>
      <c r="G8512">
        <f>'DATA DASH'!G8512</f>
        <v/>
      </c>
      <c r="H8512">
        <f>'DATA DASH'!H8512</f>
        <v/>
      </c>
      <c r="I8512">
        <f>'DATA DASH'!I8512</f>
        <v/>
      </c>
      <c r="J8512">
        <f>'DATA DASH'!J8512</f>
        <v/>
      </c>
      <c r="K8512">
        <f>'DATA DASH'!K8512</f>
        <v/>
      </c>
      <c r="L8512">
        <f>'DATA DASH'!L8512</f>
        <v/>
      </c>
      <c r="M8512">
        <f>'DATA DASH'!M8512</f>
        <v/>
      </c>
    </row>
    <row r="8513">
      <c r="A8513">
        <f>'DATA DASH'!A8513</f>
        <v/>
      </c>
      <c r="B8513">
        <f>'DATA DASH'!B8513</f>
        <v/>
      </c>
      <c r="C8513">
        <f>'DATA DASH'!C8513</f>
        <v/>
      </c>
      <c r="D8513">
        <f>'DATA DASH'!D8513</f>
        <v/>
      </c>
      <c r="E8513">
        <f>'DATA DASH'!E8513</f>
        <v/>
      </c>
      <c r="F8513">
        <f>'DATA DASH'!F8513</f>
        <v/>
      </c>
      <c r="G8513">
        <f>'DATA DASH'!G8513</f>
        <v/>
      </c>
      <c r="H8513">
        <f>'DATA DASH'!H8513</f>
        <v/>
      </c>
      <c r="I8513">
        <f>'DATA DASH'!I8513</f>
        <v/>
      </c>
      <c r="J8513">
        <f>'DATA DASH'!J8513</f>
        <v/>
      </c>
      <c r="K8513">
        <f>'DATA DASH'!K8513</f>
        <v/>
      </c>
      <c r="L8513">
        <f>'DATA DASH'!L8513</f>
        <v/>
      </c>
      <c r="M8513">
        <f>'DATA DASH'!M8513</f>
        <v/>
      </c>
    </row>
    <row r="8514">
      <c r="A8514">
        <f>'DATA DASH'!A8514</f>
        <v/>
      </c>
      <c r="B8514">
        <f>'DATA DASH'!B8514</f>
        <v/>
      </c>
      <c r="C8514">
        <f>'DATA DASH'!C8514</f>
        <v/>
      </c>
      <c r="D8514">
        <f>'DATA DASH'!D8514</f>
        <v/>
      </c>
      <c r="E8514">
        <f>'DATA DASH'!E8514</f>
        <v/>
      </c>
      <c r="F8514">
        <f>'DATA DASH'!F8514</f>
        <v/>
      </c>
      <c r="G8514">
        <f>'DATA DASH'!G8514</f>
        <v/>
      </c>
      <c r="H8514">
        <f>'DATA DASH'!H8514</f>
        <v/>
      </c>
      <c r="I8514">
        <f>'DATA DASH'!I8514</f>
        <v/>
      </c>
      <c r="J8514">
        <f>'DATA DASH'!J8514</f>
        <v/>
      </c>
      <c r="K8514">
        <f>'DATA DASH'!K8514</f>
        <v/>
      </c>
      <c r="L8514">
        <f>'DATA DASH'!L8514</f>
        <v/>
      </c>
      <c r="M8514">
        <f>'DATA DASH'!M8514</f>
        <v/>
      </c>
    </row>
    <row r="8515">
      <c r="A8515">
        <f>'DATA DASH'!A8515</f>
        <v/>
      </c>
      <c r="B8515">
        <f>'DATA DASH'!B8515</f>
        <v/>
      </c>
      <c r="C8515">
        <f>'DATA DASH'!C8515</f>
        <v/>
      </c>
      <c r="D8515">
        <f>'DATA DASH'!D8515</f>
        <v/>
      </c>
      <c r="E8515">
        <f>'DATA DASH'!E8515</f>
        <v/>
      </c>
      <c r="F8515">
        <f>'DATA DASH'!F8515</f>
        <v/>
      </c>
      <c r="G8515">
        <f>'DATA DASH'!G8515</f>
        <v/>
      </c>
      <c r="H8515">
        <f>'DATA DASH'!H8515</f>
        <v/>
      </c>
      <c r="I8515">
        <f>'DATA DASH'!I8515</f>
        <v/>
      </c>
      <c r="J8515">
        <f>'DATA DASH'!J8515</f>
        <v/>
      </c>
      <c r="K8515">
        <f>'DATA DASH'!K8515</f>
        <v/>
      </c>
      <c r="L8515">
        <f>'DATA DASH'!L8515</f>
        <v/>
      </c>
      <c r="M8515">
        <f>'DATA DASH'!M8515</f>
        <v/>
      </c>
    </row>
    <row r="8516">
      <c r="A8516">
        <f>'DATA DASH'!A8516</f>
        <v/>
      </c>
      <c r="B8516">
        <f>'DATA DASH'!B8516</f>
        <v/>
      </c>
      <c r="C8516">
        <f>'DATA DASH'!C8516</f>
        <v/>
      </c>
      <c r="D8516">
        <f>'DATA DASH'!D8516</f>
        <v/>
      </c>
      <c r="E8516">
        <f>'DATA DASH'!E8516</f>
        <v/>
      </c>
      <c r="F8516">
        <f>'DATA DASH'!F8516</f>
        <v/>
      </c>
      <c r="G8516">
        <f>'DATA DASH'!G8516</f>
        <v/>
      </c>
      <c r="H8516">
        <f>'DATA DASH'!H8516</f>
        <v/>
      </c>
      <c r="I8516">
        <f>'DATA DASH'!I8516</f>
        <v/>
      </c>
      <c r="J8516">
        <f>'DATA DASH'!J8516</f>
        <v/>
      </c>
      <c r="K8516">
        <f>'DATA DASH'!K8516</f>
        <v/>
      </c>
      <c r="L8516">
        <f>'DATA DASH'!L8516</f>
        <v/>
      </c>
      <c r="M8516">
        <f>'DATA DASH'!M8516</f>
        <v/>
      </c>
    </row>
    <row r="8517">
      <c r="A8517">
        <f>'DATA DASH'!A8517</f>
        <v/>
      </c>
      <c r="B8517">
        <f>'DATA DASH'!B8517</f>
        <v/>
      </c>
      <c r="C8517">
        <f>'DATA DASH'!C8517</f>
        <v/>
      </c>
      <c r="D8517">
        <f>'DATA DASH'!D8517</f>
        <v/>
      </c>
      <c r="E8517">
        <f>'DATA DASH'!E8517</f>
        <v/>
      </c>
      <c r="F8517">
        <f>'DATA DASH'!F8517</f>
        <v/>
      </c>
      <c r="G8517">
        <f>'DATA DASH'!G8517</f>
        <v/>
      </c>
      <c r="H8517">
        <f>'DATA DASH'!H8517</f>
        <v/>
      </c>
      <c r="I8517">
        <f>'DATA DASH'!I8517</f>
        <v/>
      </c>
      <c r="J8517">
        <f>'DATA DASH'!J8517</f>
        <v/>
      </c>
      <c r="K8517">
        <f>'DATA DASH'!K8517</f>
        <v/>
      </c>
      <c r="L8517">
        <f>'DATA DASH'!L8517</f>
        <v/>
      </c>
      <c r="M8517">
        <f>'DATA DASH'!M8517</f>
        <v/>
      </c>
    </row>
    <row r="8518">
      <c r="A8518">
        <f>'DATA DASH'!A8518</f>
        <v/>
      </c>
      <c r="B8518">
        <f>'DATA DASH'!B8518</f>
        <v/>
      </c>
      <c r="C8518">
        <f>'DATA DASH'!C8518</f>
        <v/>
      </c>
      <c r="D8518">
        <f>'DATA DASH'!D8518</f>
        <v/>
      </c>
      <c r="E8518">
        <f>'DATA DASH'!E8518</f>
        <v/>
      </c>
      <c r="F8518">
        <f>'DATA DASH'!F8518</f>
        <v/>
      </c>
      <c r="G8518">
        <f>'DATA DASH'!G8518</f>
        <v/>
      </c>
      <c r="H8518">
        <f>'DATA DASH'!H8518</f>
        <v/>
      </c>
      <c r="I8518">
        <f>'DATA DASH'!I8518</f>
        <v/>
      </c>
      <c r="J8518">
        <f>'DATA DASH'!J8518</f>
        <v/>
      </c>
      <c r="K8518">
        <f>'DATA DASH'!K8518</f>
        <v/>
      </c>
      <c r="L8518">
        <f>'DATA DASH'!L8518</f>
        <v/>
      </c>
      <c r="M8518">
        <f>'DATA DASH'!M8518</f>
        <v/>
      </c>
    </row>
    <row r="8519">
      <c r="A8519">
        <f>'DATA DASH'!A8519</f>
        <v/>
      </c>
      <c r="B8519">
        <f>'DATA DASH'!B8519</f>
        <v/>
      </c>
      <c r="C8519">
        <f>'DATA DASH'!C8519</f>
        <v/>
      </c>
      <c r="D8519">
        <f>'DATA DASH'!D8519</f>
        <v/>
      </c>
      <c r="E8519">
        <f>'DATA DASH'!E8519</f>
        <v/>
      </c>
      <c r="F8519">
        <f>'DATA DASH'!F8519</f>
        <v/>
      </c>
      <c r="G8519">
        <f>'DATA DASH'!G8519</f>
        <v/>
      </c>
      <c r="H8519">
        <f>'DATA DASH'!H8519</f>
        <v/>
      </c>
      <c r="I8519">
        <f>'DATA DASH'!I8519</f>
        <v/>
      </c>
      <c r="J8519">
        <f>'DATA DASH'!J8519</f>
        <v/>
      </c>
      <c r="K8519">
        <f>'DATA DASH'!K8519</f>
        <v/>
      </c>
      <c r="L8519">
        <f>'DATA DASH'!L8519</f>
        <v/>
      </c>
      <c r="M8519">
        <f>'DATA DASH'!M8519</f>
        <v/>
      </c>
    </row>
    <row r="8520">
      <c r="A8520">
        <f>'DATA DASH'!A8520</f>
        <v/>
      </c>
      <c r="B8520">
        <f>'DATA DASH'!B8520</f>
        <v/>
      </c>
      <c r="C8520">
        <f>'DATA DASH'!C8520</f>
        <v/>
      </c>
      <c r="D8520">
        <f>'DATA DASH'!D8520</f>
        <v/>
      </c>
      <c r="E8520">
        <f>'DATA DASH'!E8520</f>
        <v/>
      </c>
      <c r="F8520">
        <f>'DATA DASH'!F8520</f>
        <v/>
      </c>
      <c r="G8520">
        <f>'DATA DASH'!G8520</f>
        <v/>
      </c>
      <c r="H8520">
        <f>'DATA DASH'!H8520</f>
        <v/>
      </c>
      <c r="I8520">
        <f>'DATA DASH'!I8520</f>
        <v/>
      </c>
      <c r="J8520">
        <f>'DATA DASH'!J8520</f>
        <v/>
      </c>
      <c r="K8520">
        <f>'DATA DASH'!K8520</f>
        <v/>
      </c>
      <c r="L8520">
        <f>'DATA DASH'!L8520</f>
        <v/>
      </c>
      <c r="M8520">
        <f>'DATA DASH'!M8520</f>
        <v/>
      </c>
    </row>
    <row r="8521">
      <c r="A8521">
        <f>'DATA DASH'!A8521</f>
        <v/>
      </c>
      <c r="B8521">
        <f>'DATA DASH'!B8521</f>
        <v/>
      </c>
      <c r="C8521">
        <f>'DATA DASH'!C8521</f>
        <v/>
      </c>
      <c r="D8521">
        <f>'DATA DASH'!D8521</f>
        <v/>
      </c>
      <c r="E8521">
        <f>'DATA DASH'!E8521</f>
        <v/>
      </c>
      <c r="F8521">
        <f>'DATA DASH'!F8521</f>
        <v/>
      </c>
      <c r="G8521">
        <f>'DATA DASH'!G8521</f>
        <v/>
      </c>
      <c r="H8521">
        <f>'DATA DASH'!H8521</f>
        <v/>
      </c>
      <c r="I8521">
        <f>'DATA DASH'!I8521</f>
        <v/>
      </c>
      <c r="J8521">
        <f>'DATA DASH'!J8521</f>
        <v/>
      </c>
      <c r="K8521">
        <f>'DATA DASH'!K8521</f>
        <v/>
      </c>
      <c r="L8521">
        <f>'DATA DASH'!L8521</f>
        <v/>
      </c>
      <c r="M8521">
        <f>'DATA DASH'!M8521</f>
        <v/>
      </c>
    </row>
    <row r="8522">
      <c r="A8522">
        <f>'DATA DASH'!A8522</f>
        <v/>
      </c>
      <c r="B8522">
        <f>'DATA DASH'!B8522</f>
        <v/>
      </c>
      <c r="C8522">
        <f>'DATA DASH'!C8522</f>
        <v/>
      </c>
      <c r="D8522">
        <f>'DATA DASH'!D8522</f>
        <v/>
      </c>
      <c r="E8522">
        <f>'DATA DASH'!E8522</f>
        <v/>
      </c>
      <c r="F8522">
        <f>'DATA DASH'!F8522</f>
        <v/>
      </c>
      <c r="G8522">
        <f>'DATA DASH'!G8522</f>
        <v/>
      </c>
      <c r="H8522">
        <f>'DATA DASH'!H8522</f>
        <v/>
      </c>
      <c r="I8522">
        <f>'DATA DASH'!I8522</f>
        <v/>
      </c>
      <c r="J8522">
        <f>'DATA DASH'!J8522</f>
        <v/>
      </c>
      <c r="K8522">
        <f>'DATA DASH'!K8522</f>
        <v/>
      </c>
      <c r="L8522">
        <f>'DATA DASH'!L8522</f>
        <v/>
      </c>
      <c r="M8522">
        <f>'DATA DASH'!M8522</f>
        <v/>
      </c>
    </row>
    <row r="8523">
      <c r="A8523">
        <f>'DATA DASH'!A8523</f>
        <v/>
      </c>
      <c r="B8523">
        <f>'DATA DASH'!B8523</f>
        <v/>
      </c>
      <c r="C8523">
        <f>'DATA DASH'!C8523</f>
        <v/>
      </c>
      <c r="D8523">
        <f>'DATA DASH'!D8523</f>
        <v/>
      </c>
      <c r="E8523">
        <f>'DATA DASH'!E8523</f>
        <v/>
      </c>
      <c r="F8523">
        <f>'DATA DASH'!F8523</f>
        <v/>
      </c>
      <c r="G8523">
        <f>'DATA DASH'!G8523</f>
        <v/>
      </c>
      <c r="H8523">
        <f>'DATA DASH'!H8523</f>
        <v/>
      </c>
      <c r="I8523">
        <f>'DATA DASH'!I8523</f>
        <v/>
      </c>
      <c r="J8523">
        <f>'DATA DASH'!J8523</f>
        <v/>
      </c>
      <c r="K8523">
        <f>'DATA DASH'!K8523</f>
        <v/>
      </c>
      <c r="L8523">
        <f>'DATA DASH'!L8523</f>
        <v/>
      </c>
      <c r="M8523">
        <f>'DATA DASH'!M8523</f>
        <v/>
      </c>
    </row>
    <row r="8524">
      <c r="A8524">
        <f>'DATA DASH'!A8524</f>
        <v/>
      </c>
      <c r="B8524">
        <f>'DATA DASH'!B8524</f>
        <v/>
      </c>
      <c r="C8524">
        <f>'DATA DASH'!C8524</f>
        <v/>
      </c>
      <c r="D8524">
        <f>'DATA DASH'!D8524</f>
        <v/>
      </c>
      <c r="E8524">
        <f>'DATA DASH'!E8524</f>
        <v/>
      </c>
      <c r="F8524">
        <f>'DATA DASH'!F8524</f>
        <v/>
      </c>
      <c r="G8524">
        <f>'DATA DASH'!G8524</f>
        <v/>
      </c>
      <c r="H8524">
        <f>'DATA DASH'!H8524</f>
        <v/>
      </c>
      <c r="I8524">
        <f>'DATA DASH'!I8524</f>
        <v/>
      </c>
      <c r="J8524">
        <f>'DATA DASH'!J8524</f>
        <v/>
      </c>
      <c r="K8524">
        <f>'DATA DASH'!K8524</f>
        <v/>
      </c>
      <c r="L8524">
        <f>'DATA DASH'!L8524</f>
        <v/>
      </c>
      <c r="M8524">
        <f>'DATA DASH'!M8524</f>
        <v/>
      </c>
    </row>
    <row r="8525">
      <c r="A8525">
        <f>'DATA DASH'!A8525</f>
        <v/>
      </c>
      <c r="B8525">
        <f>'DATA DASH'!B8525</f>
        <v/>
      </c>
      <c r="C8525">
        <f>'DATA DASH'!C8525</f>
        <v/>
      </c>
      <c r="D8525">
        <f>'DATA DASH'!D8525</f>
        <v/>
      </c>
      <c r="E8525">
        <f>'DATA DASH'!E8525</f>
        <v/>
      </c>
      <c r="F8525">
        <f>'DATA DASH'!F8525</f>
        <v/>
      </c>
      <c r="G8525">
        <f>'DATA DASH'!G8525</f>
        <v/>
      </c>
      <c r="H8525">
        <f>'DATA DASH'!H8525</f>
        <v/>
      </c>
      <c r="I8525">
        <f>'DATA DASH'!I8525</f>
        <v/>
      </c>
      <c r="J8525">
        <f>'DATA DASH'!J8525</f>
        <v/>
      </c>
      <c r="K8525">
        <f>'DATA DASH'!K8525</f>
        <v/>
      </c>
      <c r="L8525">
        <f>'DATA DASH'!L8525</f>
        <v/>
      </c>
      <c r="M8525">
        <f>'DATA DASH'!M8525</f>
        <v/>
      </c>
    </row>
    <row r="8526">
      <c r="A8526">
        <f>'DATA DASH'!A8526</f>
        <v/>
      </c>
      <c r="B8526">
        <f>'DATA DASH'!B8526</f>
        <v/>
      </c>
      <c r="C8526">
        <f>'DATA DASH'!C8526</f>
        <v/>
      </c>
      <c r="D8526">
        <f>'DATA DASH'!D8526</f>
        <v/>
      </c>
      <c r="E8526">
        <f>'DATA DASH'!E8526</f>
        <v/>
      </c>
      <c r="F8526">
        <f>'DATA DASH'!F8526</f>
        <v/>
      </c>
      <c r="G8526">
        <f>'DATA DASH'!G8526</f>
        <v/>
      </c>
      <c r="H8526">
        <f>'DATA DASH'!H8526</f>
        <v/>
      </c>
      <c r="I8526">
        <f>'DATA DASH'!I8526</f>
        <v/>
      </c>
      <c r="J8526">
        <f>'DATA DASH'!J8526</f>
        <v/>
      </c>
      <c r="K8526">
        <f>'DATA DASH'!K8526</f>
        <v/>
      </c>
      <c r="L8526">
        <f>'DATA DASH'!L8526</f>
        <v/>
      </c>
      <c r="M8526">
        <f>'DATA DASH'!M8526</f>
        <v/>
      </c>
    </row>
    <row r="8527">
      <c r="A8527">
        <f>'DATA DASH'!A8527</f>
        <v/>
      </c>
      <c r="B8527">
        <f>'DATA DASH'!B8527</f>
        <v/>
      </c>
      <c r="C8527">
        <f>'DATA DASH'!C8527</f>
        <v/>
      </c>
      <c r="D8527">
        <f>'DATA DASH'!D8527</f>
        <v/>
      </c>
      <c r="E8527">
        <f>'DATA DASH'!E8527</f>
        <v/>
      </c>
      <c r="F8527">
        <f>'DATA DASH'!F8527</f>
        <v/>
      </c>
      <c r="G8527">
        <f>'DATA DASH'!G8527</f>
        <v/>
      </c>
      <c r="H8527">
        <f>'DATA DASH'!H8527</f>
        <v/>
      </c>
      <c r="I8527">
        <f>'DATA DASH'!I8527</f>
        <v/>
      </c>
      <c r="J8527">
        <f>'DATA DASH'!J8527</f>
        <v/>
      </c>
      <c r="K8527">
        <f>'DATA DASH'!K8527</f>
        <v/>
      </c>
      <c r="L8527">
        <f>'DATA DASH'!L8527</f>
        <v/>
      </c>
      <c r="M8527">
        <f>'DATA DASH'!M8527</f>
        <v/>
      </c>
    </row>
    <row r="8528">
      <c r="A8528">
        <f>'DATA DASH'!A8528</f>
        <v/>
      </c>
      <c r="B8528">
        <f>'DATA DASH'!B8528</f>
        <v/>
      </c>
      <c r="C8528">
        <f>'DATA DASH'!C8528</f>
        <v/>
      </c>
      <c r="D8528">
        <f>'DATA DASH'!D8528</f>
        <v/>
      </c>
      <c r="E8528">
        <f>'DATA DASH'!E8528</f>
        <v/>
      </c>
      <c r="F8528">
        <f>'DATA DASH'!F8528</f>
        <v/>
      </c>
      <c r="G8528">
        <f>'DATA DASH'!G8528</f>
        <v/>
      </c>
      <c r="H8528">
        <f>'DATA DASH'!H8528</f>
        <v/>
      </c>
      <c r="I8528">
        <f>'DATA DASH'!I8528</f>
        <v/>
      </c>
      <c r="J8528">
        <f>'DATA DASH'!J8528</f>
        <v/>
      </c>
      <c r="K8528">
        <f>'DATA DASH'!K8528</f>
        <v/>
      </c>
      <c r="L8528">
        <f>'DATA DASH'!L8528</f>
        <v/>
      </c>
      <c r="M8528">
        <f>'DATA DASH'!M8528</f>
        <v/>
      </c>
    </row>
    <row r="8529">
      <c r="A8529">
        <f>'DATA DASH'!A8529</f>
        <v/>
      </c>
      <c r="B8529">
        <f>'DATA DASH'!B8529</f>
        <v/>
      </c>
      <c r="C8529">
        <f>'DATA DASH'!C8529</f>
        <v/>
      </c>
      <c r="D8529">
        <f>'DATA DASH'!D8529</f>
        <v/>
      </c>
      <c r="E8529">
        <f>'DATA DASH'!E8529</f>
        <v/>
      </c>
      <c r="F8529">
        <f>'DATA DASH'!F8529</f>
        <v/>
      </c>
      <c r="G8529">
        <f>'DATA DASH'!G8529</f>
        <v/>
      </c>
      <c r="H8529">
        <f>'DATA DASH'!H8529</f>
        <v/>
      </c>
      <c r="I8529">
        <f>'DATA DASH'!I8529</f>
        <v/>
      </c>
      <c r="J8529">
        <f>'DATA DASH'!J8529</f>
        <v/>
      </c>
      <c r="K8529">
        <f>'DATA DASH'!K8529</f>
        <v/>
      </c>
      <c r="L8529">
        <f>'DATA DASH'!L8529</f>
        <v/>
      </c>
      <c r="M8529">
        <f>'DATA DASH'!M8529</f>
        <v/>
      </c>
    </row>
    <row r="8530">
      <c r="A8530">
        <f>'DATA DASH'!A8530</f>
        <v/>
      </c>
      <c r="B8530">
        <f>'DATA DASH'!B8530</f>
        <v/>
      </c>
      <c r="C8530">
        <f>'DATA DASH'!C8530</f>
        <v/>
      </c>
      <c r="D8530">
        <f>'DATA DASH'!D8530</f>
        <v/>
      </c>
      <c r="E8530">
        <f>'DATA DASH'!E8530</f>
        <v/>
      </c>
      <c r="F8530">
        <f>'DATA DASH'!F8530</f>
        <v/>
      </c>
      <c r="G8530">
        <f>'DATA DASH'!G8530</f>
        <v/>
      </c>
      <c r="H8530">
        <f>'DATA DASH'!H8530</f>
        <v/>
      </c>
      <c r="I8530">
        <f>'DATA DASH'!I8530</f>
        <v/>
      </c>
      <c r="J8530">
        <f>'DATA DASH'!J8530</f>
        <v/>
      </c>
      <c r="K8530">
        <f>'DATA DASH'!K8530</f>
        <v/>
      </c>
      <c r="L8530">
        <f>'DATA DASH'!L8530</f>
        <v/>
      </c>
      <c r="M8530">
        <f>'DATA DASH'!M8530</f>
        <v/>
      </c>
    </row>
    <row r="8531">
      <c r="A8531">
        <f>'DATA DASH'!A8531</f>
        <v/>
      </c>
      <c r="B8531">
        <f>'DATA DASH'!B8531</f>
        <v/>
      </c>
      <c r="C8531">
        <f>'DATA DASH'!C8531</f>
        <v/>
      </c>
      <c r="D8531">
        <f>'DATA DASH'!D8531</f>
        <v/>
      </c>
      <c r="E8531">
        <f>'DATA DASH'!E8531</f>
        <v/>
      </c>
      <c r="F8531">
        <f>'DATA DASH'!F8531</f>
        <v/>
      </c>
      <c r="G8531">
        <f>'DATA DASH'!G8531</f>
        <v/>
      </c>
      <c r="H8531">
        <f>'DATA DASH'!H8531</f>
        <v/>
      </c>
      <c r="I8531">
        <f>'DATA DASH'!I8531</f>
        <v/>
      </c>
      <c r="J8531">
        <f>'DATA DASH'!J8531</f>
        <v/>
      </c>
      <c r="K8531">
        <f>'DATA DASH'!K8531</f>
        <v/>
      </c>
      <c r="L8531">
        <f>'DATA DASH'!L8531</f>
        <v/>
      </c>
      <c r="M8531">
        <f>'DATA DASH'!M8531</f>
        <v/>
      </c>
    </row>
    <row r="8532">
      <c r="A8532">
        <f>'DATA DASH'!A8532</f>
        <v/>
      </c>
      <c r="B8532">
        <f>'DATA DASH'!B8532</f>
        <v/>
      </c>
      <c r="C8532">
        <f>'DATA DASH'!C8532</f>
        <v/>
      </c>
      <c r="D8532">
        <f>'DATA DASH'!D8532</f>
        <v/>
      </c>
      <c r="E8532">
        <f>'DATA DASH'!E8532</f>
        <v/>
      </c>
      <c r="F8532">
        <f>'DATA DASH'!F8532</f>
        <v/>
      </c>
      <c r="G8532">
        <f>'DATA DASH'!G8532</f>
        <v/>
      </c>
      <c r="H8532">
        <f>'DATA DASH'!H8532</f>
        <v/>
      </c>
      <c r="I8532">
        <f>'DATA DASH'!I8532</f>
        <v/>
      </c>
      <c r="J8532">
        <f>'DATA DASH'!J8532</f>
        <v/>
      </c>
      <c r="K8532">
        <f>'DATA DASH'!K8532</f>
        <v/>
      </c>
      <c r="L8532">
        <f>'DATA DASH'!L8532</f>
        <v/>
      </c>
      <c r="M8532">
        <f>'DATA DASH'!M8532</f>
        <v/>
      </c>
    </row>
    <row r="8533">
      <c r="A8533">
        <f>'DATA DASH'!A8533</f>
        <v/>
      </c>
      <c r="B8533">
        <f>'DATA DASH'!B8533</f>
        <v/>
      </c>
      <c r="C8533">
        <f>'DATA DASH'!C8533</f>
        <v/>
      </c>
      <c r="D8533">
        <f>'DATA DASH'!D8533</f>
        <v/>
      </c>
      <c r="E8533">
        <f>'DATA DASH'!E8533</f>
        <v/>
      </c>
      <c r="F8533">
        <f>'DATA DASH'!F8533</f>
        <v/>
      </c>
      <c r="G8533">
        <f>'DATA DASH'!G8533</f>
        <v/>
      </c>
      <c r="H8533">
        <f>'DATA DASH'!H8533</f>
        <v/>
      </c>
      <c r="I8533">
        <f>'DATA DASH'!I8533</f>
        <v/>
      </c>
      <c r="J8533">
        <f>'DATA DASH'!J8533</f>
        <v/>
      </c>
      <c r="K8533">
        <f>'DATA DASH'!K8533</f>
        <v/>
      </c>
      <c r="L8533">
        <f>'DATA DASH'!L8533</f>
        <v/>
      </c>
      <c r="M8533">
        <f>'DATA DASH'!M8533</f>
        <v/>
      </c>
    </row>
    <row r="8534">
      <c r="A8534">
        <f>'DATA DASH'!A8534</f>
        <v/>
      </c>
      <c r="B8534">
        <f>'DATA DASH'!B8534</f>
        <v/>
      </c>
      <c r="C8534">
        <f>'DATA DASH'!C8534</f>
        <v/>
      </c>
      <c r="D8534">
        <f>'DATA DASH'!D8534</f>
        <v/>
      </c>
      <c r="E8534">
        <f>'DATA DASH'!E8534</f>
        <v/>
      </c>
      <c r="F8534">
        <f>'DATA DASH'!F8534</f>
        <v/>
      </c>
      <c r="G8534">
        <f>'DATA DASH'!G8534</f>
        <v/>
      </c>
      <c r="H8534">
        <f>'DATA DASH'!H8534</f>
        <v/>
      </c>
      <c r="I8534">
        <f>'DATA DASH'!I8534</f>
        <v/>
      </c>
      <c r="J8534">
        <f>'DATA DASH'!J8534</f>
        <v/>
      </c>
      <c r="K8534">
        <f>'DATA DASH'!K8534</f>
        <v/>
      </c>
      <c r="L8534">
        <f>'DATA DASH'!L8534</f>
        <v/>
      </c>
      <c r="M8534">
        <f>'DATA DASH'!M8534</f>
        <v/>
      </c>
    </row>
    <row r="8535">
      <c r="A8535">
        <f>'DATA DASH'!A8535</f>
        <v/>
      </c>
      <c r="B8535">
        <f>'DATA DASH'!B8535</f>
        <v/>
      </c>
      <c r="C8535">
        <f>'DATA DASH'!C8535</f>
        <v/>
      </c>
      <c r="D8535">
        <f>'DATA DASH'!D8535</f>
        <v/>
      </c>
      <c r="E8535">
        <f>'DATA DASH'!E8535</f>
        <v/>
      </c>
      <c r="F8535">
        <f>'DATA DASH'!F8535</f>
        <v/>
      </c>
      <c r="G8535">
        <f>'DATA DASH'!G8535</f>
        <v/>
      </c>
      <c r="H8535">
        <f>'DATA DASH'!H8535</f>
        <v/>
      </c>
      <c r="I8535">
        <f>'DATA DASH'!I8535</f>
        <v/>
      </c>
      <c r="J8535">
        <f>'DATA DASH'!J8535</f>
        <v/>
      </c>
      <c r="K8535">
        <f>'DATA DASH'!K8535</f>
        <v/>
      </c>
      <c r="L8535">
        <f>'DATA DASH'!L8535</f>
        <v/>
      </c>
      <c r="M8535">
        <f>'DATA DASH'!M8535</f>
        <v/>
      </c>
    </row>
    <row r="8536">
      <c r="A8536">
        <f>'DATA DASH'!A8536</f>
        <v/>
      </c>
      <c r="B8536">
        <f>'DATA DASH'!B8536</f>
        <v/>
      </c>
      <c r="C8536">
        <f>'DATA DASH'!C8536</f>
        <v/>
      </c>
      <c r="D8536">
        <f>'DATA DASH'!D8536</f>
        <v/>
      </c>
      <c r="E8536">
        <f>'DATA DASH'!E8536</f>
        <v/>
      </c>
      <c r="F8536">
        <f>'DATA DASH'!F8536</f>
        <v/>
      </c>
      <c r="G8536">
        <f>'DATA DASH'!G8536</f>
        <v/>
      </c>
      <c r="H8536">
        <f>'DATA DASH'!H8536</f>
        <v/>
      </c>
      <c r="I8536">
        <f>'DATA DASH'!I8536</f>
        <v/>
      </c>
      <c r="J8536">
        <f>'DATA DASH'!J8536</f>
        <v/>
      </c>
      <c r="K8536">
        <f>'DATA DASH'!K8536</f>
        <v/>
      </c>
      <c r="L8536">
        <f>'DATA DASH'!L8536</f>
        <v/>
      </c>
      <c r="M8536">
        <f>'DATA DASH'!M8536</f>
        <v/>
      </c>
    </row>
    <row r="8537">
      <c r="A8537">
        <f>'DATA DASH'!A8537</f>
        <v/>
      </c>
      <c r="B8537">
        <f>'DATA DASH'!B8537</f>
        <v/>
      </c>
      <c r="C8537">
        <f>'DATA DASH'!C8537</f>
        <v/>
      </c>
      <c r="D8537">
        <f>'DATA DASH'!D8537</f>
        <v/>
      </c>
      <c r="E8537">
        <f>'DATA DASH'!E8537</f>
        <v/>
      </c>
      <c r="F8537">
        <f>'DATA DASH'!F8537</f>
        <v/>
      </c>
      <c r="G8537">
        <f>'DATA DASH'!G8537</f>
        <v/>
      </c>
      <c r="H8537">
        <f>'DATA DASH'!H8537</f>
        <v/>
      </c>
      <c r="I8537">
        <f>'DATA DASH'!I8537</f>
        <v/>
      </c>
      <c r="J8537">
        <f>'DATA DASH'!J8537</f>
        <v/>
      </c>
      <c r="K8537">
        <f>'DATA DASH'!K8537</f>
        <v/>
      </c>
      <c r="L8537">
        <f>'DATA DASH'!L8537</f>
        <v/>
      </c>
      <c r="M8537">
        <f>'DATA DASH'!M8537</f>
        <v/>
      </c>
    </row>
    <row r="8538">
      <c r="A8538">
        <f>'DATA DASH'!A8538</f>
        <v/>
      </c>
      <c r="B8538">
        <f>'DATA DASH'!B8538</f>
        <v/>
      </c>
      <c r="C8538">
        <f>'DATA DASH'!C8538</f>
        <v/>
      </c>
      <c r="D8538">
        <f>'DATA DASH'!D8538</f>
        <v/>
      </c>
      <c r="E8538">
        <f>'DATA DASH'!E8538</f>
        <v/>
      </c>
      <c r="F8538">
        <f>'DATA DASH'!F8538</f>
        <v/>
      </c>
      <c r="G8538">
        <f>'DATA DASH'!G8538</f>
        <v/>
      </c>
      <c r="H8538">
        <f>'DATA DASH'!H8538</f>
        <v/>
      </c>
      <c r="I8538">
        <f>'DATA DASH'!I8538</f>
        <v/>
      </c>
      <c r="J8538">
        <f>'DATA DASH'!J8538</f>
        <v/>
      </c>
      <c r="K8538">
        <f>'DATA DASH'!K8538</f>
        <v/>
      </c>
      <c r="L8538">
        <f>'DATA DASH'!L8538</f>
        <v/>
      </c>
      <c r="M8538">
        <f>'DATA DASH'!M8538</f>
        <v/>
      </c>
    </row>
    <row r="8539">
      <c r="A8539">
        <f>'DATA DASH'!A8539</f>
        <v/>
      </c>
      <c r="B8539">
        <f>'DATA DASH'!B8539</f>
        <v/>
      </c>
      <c r="C8539">
        <f>'DATA DASH'!C8539</f>
        <v/>
      </c>
      <c r="D8539">
        <f>'DATA DASH'!D8539</f>
        <v/>
      </c>
      <c r="E8539">
        <f>'DATA DASH'!E8539</f>
        <v/>
      </c>
      <c r="F8539">
        <f>'DATA DASH'!F8539</f>
        <v/>
      </c>
      <c r="G8539">
        <f>'DATA DASH'!G8539</f>
        <v/>
      </c>
      <c r="H8539">
        <f>'DATA DASH'!H8539</f>
        <v/>
      </c>
      <c r="I8539">
        <f>'DATA DASH'!I8539</f>
        <v/>
      </c>
      <c r="J8539">
        <f>'DATA DASH'!J8539</f>
        <v/>
      </c>
      <c r="K8539">
        <f>'DATA DASH'!K8539</f>
        <v/>
      </c>
      <c r="L8539">
        <f>'DATA DASH'!L8539</f>
        <v/>
      </c>
      <c r="M8539">
        <f>'DATA DASH'!M8539</f>
        <v/>
      </c>
    </row>
    <row r="8540">
      <c r="A8540">
        <f>'DATA DASH'!A8540</f>
        <v/>
      </c>
      <c r="B8540">
        <f>'DATA DASH'!B8540</f>
        <v/>
      </c>
      <c r="C8540">
        <f>'DATA DASH'!C8540</f>
        <v/>
      </c>
      <c r="D8540">
        <f>'DATA DASH'!D8540</f>
        <v/>
      </c>
      <c r="E8540">
        <f>'DATA DASH'!E8540</f>
        <v/>
      </c>
      <c r="F8540">
        <f>'DATA DASH'!F8540</f>
        <v/>
      </c>
      <c r="G8540">
        <f>'DATA DASH'!G8540</f>
        <v/>
      </c>
      <c r="H8540">
        <f>'DATA DASH'!H8540</f>
        <v/>
      </c>
      <c r="I8540">
        <f>'DATA DASH'!I8540</f>
        <v/>
      </c>
      <c r="J8540">
        <f>'DATA DASH'!J8540</f>
        <v/>
      </c>
      <c r="K8540">
        <f>'DATA DASH'!K8540</f>
        <v/>
      </c>
      <c r="L8540">
        <f>'DATA DASH'!L8540</f>
        <v/>
      </c>
      <c r="M8540">
        <f>'DATA DASH'!M8540</f>
        <v/>
      </c>
    </row>
    <row r="8541">
      <c r="A8541">
        <f>'DATA DASH'!A8541</f>
        <v/>
      </c>
      <c r="B8541">
        <f>'DATA DASH'!B8541</f>
        <v/>
      </c>
      <c r="C8541">
        <f>'DATA DASH'!C8541</f>
        <v/>
      </c>
      <c r="D8541">
        <f>'DATA DASH'!D8541</f>
        <v/>
      </c>
      <c r="E8541">
        <f>'DATA DASH'!E8541</f>
        <v/>
      </c>
      <c r="F8541">
        <f>'DATA DASH'!F8541</f>
        <v/>
      </c>
      <c r="G8541">
        <f>'DATA DASH'!G8541</f>
        <v/>
      </c>
      <c r="H8541">
        <f>'DATA DASH'!H8541</f>
        <v/>
      </c>
      <c r="I8541">
        <f>'DATA DASH'!I8541</f>
        <v/>
      </c>
      <c r="J8541">
        <f>'DATA DASH'!J8541</f>
        <v/>
      </c>
      <c r="K8541">
        <f>'DATA DASH'!K8541</f>
        <v/>
      </c>
      <c r="L8541">
        <f>'DATA DASH'!L8541</f>
        <v/>
      </c>
      <c r="M8541">
        <f>'DATA DASH'!M8541</f>
        <v/>
      </c>
    </row>
    <row r="8542">
      <c r="A8542">
        <f>'DATA DASH'!A8542</f>
        <v/>
      </c>
      <c r="B8542">
        <f>'DATA DASH'!B8542</f>
        <v/>
      </c>
      <c r="C8542">
        <f>'DATA DASH'!C8542</f>
        <v/>
      </c>
      <c r="D8542">
        <f>'DATA DASH'!D8542</f>
        <v/>
      </c>
      <c r="E8542">
        <f>'DATA DASH'!E8542</f>
        <v/>
      </c>
      <c r="F8542">
        <f>'DATA DASH'!F8542</f>
        <v/>
      </c>
      <c r="G8542">
        <f>'DATA DASH'!G8542</f>
        <v/>
      </c>
      <c r="H8542">
        <f>'DATA DASH'!H8542</f>
        <v/>
      </c>
      <c r="I8542">
        <f>'DATA DASH'!I8542</f>
        <v/>
      </c>
      <c r="J8542">
        <f>'DATA DASH'!J8542</f>
        <v/>
      </c>
      <c r="K8542">
        <f>'DATA DASH'!K8542</f>
        <v/>
      </c>
      <c r="L8542">
        <f>'DATA DASH'!L8542</f>
        <v/>
      </c>
      <c r="M8542">
        <f>'DATA DASH'!M8542</f>
        <v/>
      </c>
    </row>
    <row r="8543">
      <c r="A8543">
        <f>'DATA DASH'!A8543</f>
        <v/>
      </c>
      <c r="B8543">
        <f>'DATA DASH'!B8543</f>
        <v/>
      </c>
      <c r="C8543">
        <f>'DATA DASH'!C8543</f>
        <v/>
      </c>
      <c r="D8543">
        <f>'DATA DASH'!D8543</f>
        <v/>
      </c>
      <c r="E8543">
        <f>'DATA DASH'!E8543</f>
        <v/>
      </c>
      <c r="F8543">
        <f>'DATA DASH'!F8543</f>
        <v/>
      </c>
      <c r="G8543">
        <f>'DATA DASH'!G8543</f>
        <v/>
      </c>
      <c r="H8543">
        <f>'DATA DASH'!H8543</f>
        <v/>
      </c>
      <c r="I8543">
        <f>'DATA DASH'!I8543</f>
        <v/>
      </c>
      <c r="J8543">
        <f>'DATA DASH'!J8543</f>
        <v/>
      </c>
      <c r="K8543">
        <f>'DATA DASH'!K8543</f>
        <v/>
      </c>
      <c r="L8543">
        <f>'DATA DASH'!L8543</f>
        <v/>
      </c>
      <c r="M8543">
        <f>'DATA DASH'!M8543</f>
        <v/>
      </c>
    </row>
    <row r="8544">
      <c r="A8544">
        <f>'DATA DASH'!A8544</f>
        <v/>
      </c>
      <c r="B8544">
        <f>'DATA DASH'!B8544</f>
        <v/>
      </c>
      <c r="C8544">
        <f>'DATA DASH'!C8544</f>
        <v/>
      </c>
      <c r="D8544">
        <f>'DATA DASH'!D8544</f>
        <v/>
      </c>
      <c r="E8544">
        <f>'DATA DASH'!E8544</f>
        <v/>
      </c>
      <c r="F8544">
        <f>'DATA DASH'!F8544</f>
        <v/>
      </c>
      <c r="G8544">
        <f>'DATA DASH'!G8544</f>
        <v/>
      </c>
      <c r="H8544">
        <f>'DATA DASH'!H8544</f>
        <v/>
      </c>
      <c r="I8544">
        <f>'DATA DASH'!I8544</f>
        <v/>
      </c>
      <c r="J8544">
        <f>'DATA DASH'!J8544</f>
        <v/>
      </c>
      <c r="K8544">
        <f>'DATA DASH'!K8544</f>
        <v/>
      </c>
      <c r="L8544">
        <f>'DATA DASH'!L8544</f>
        <v/>
      </c>
      <c r="M8544">
        <f>'DATA DASH'!M8544</f>
        <v/>
      </c>
    </row>
    <row r="8545">
      <c r="A8545">
        <f>'DATA DASH'!A8545</f>
        <v/>
      </c>
      <c r="B8545">
        <f>'DATA DASH'!B8545</f>
        <v/>
      </c>
      <c r="C8545">
        <f>'DATA DASH'!C8545</f>
        <v/>
      </c>
      <c r="D8545">
        <f>'DATA DASH'!D8545</f>
        <v/>
      </c>
      <c r="E8545">
        <f>'DATA DASH'!E8545</f>
        <v/>
      </c>
      <c r="F8545">
        <f>'DATA DASH'!F8545</f>
        <v/>
      </c>
      <c r="G8545">
        <f>'DATA DASH'!G8545</f>
        <v/>
      </c>
      <c r="H8545">
        <f>'DATA DASH'!H8545</f>
        <v/>
      </c>
      <c r="I8545">
        <f>'DATA DASH'!I8545</f>
        <v/>
      </c>
      <c r="J8545">
        <f>'DATA DASH'!J8545</f>
        <v/>
      </c>
      <c r="K8545">
        <f>'DATA DASH'!K8545</f>
        <v/>
      </c>
      <c r="L8545">
        <f>'DATA DASH'!L8545</f>
        <v/>
      </c>
      <c r="M8545">
        <f>'DATA DASH'!M8545</f>
        <v/>
      </c>
    </row>
    <row r="8546">
      <c r="A8546">
        <f>'DATA DASH'!A8546</f>
        <v/>
      </c>
      <c r="B8546">
        <f>'DATA DASH'!B8546</f>
        <v/>
      </c>
      <c r="C8546">
        <f>'DATA DASH'!C8546</f>
        <v/>
      </c>
      <c r="D8546">
        <f>'DATA DASH'!D8546</f>
        <v/>
      </c>
      <c r="E8546">
        <f>'DATA DASH'!E8546</f>
        <v/>
      </c>
      <c r="F8546">
        <f>'DATA DASH'!F8546</f>
        <v/>
      </c>
      <c r="G8546">
        <f>'DATA DASH'!G8546</f>
        <v/>
      </c>
      <c r="H8546">
        <f>'DATA DASH'!H8546</f>
        <v/>
      </c>
      <c r="I8546">
        <f>'DATA DASH'!I8546</f>
        <v/>
      </c>
      <c r="J8546">
        <f>'DATA DASH'!J8546</f>
        <v/>
      </c>
      <c r="K8546">
        <f>'DATA DASH'!K8546</f>
        <v/>
      </c>
      <c r="L8546">
        <f>'DATA DASH'!L8546</f>
        <v/>
      </c>
      <c r="M8546">
        <f>'DATA DASH'!M8546</f>
        <v/>
      </c>
    </row>
    <row r="8547">
      <c r="A8547">
        <f>'DATA DASH'!A8547</f>
        <v/>
      </c>
      <c r="B8547">
        <f>'DATA DASH'!B8547</f>
        <v/>
      </c>
      <c r="C8547">
        <f>'DATA DASH'!C8547</f>
        <v/>
      </c>
      <c r="D8547">
        <f>'DATA DASH'!D8547</f>
        <v/>
      </c>
      <c r="E8547">
        <f>'DATA DASH'!E8547</f>
        <v/>
      </c>
      <c r="F8547">
        <f>'DATA DASH'!F8547</f>
        <v/>
      </c>
      <c r="G8547">
        <f>'DATA DASH'!G8547</f>
        <v/>
      </c>
      <c r="H8547">
        <f>'DATA DASH'!H8547</f>
        <v/>
      </c>
      <c r="I8547">
        <f>'DATA DASH'!I8547</f>
        <v/>
      </c>
      <c r="J8547">
        <f>'DATA DASH'!J8547</f>
        <v/>
      </c>
      <c r="K8547">
        <f>'DATA DASH'!K8547</f>
        <v/>
      </c>
      <c r="L8547">
        <f>'DATA DASH'!L8547</f>
        <v/>
      </c>
      <c r="M8547">
        <f>'DATA DASH'!M8547</f>
        <v/>
      </c>
    </row>
    <row r="8548">
      <c r="A8548">
        <f>'DATA DASH'!A8548</f>
        <v/>
      </c>
      <c r="B8548">
        <f>'DATA DASH'!B8548</f>
        <v/>
      </c>
      <c r="C8548">
        <f>'DATA DASH'!C8548</f>
        <v/>
      </c>
      <c r="D8548">
        <f>'DATA DASH'!D8548</f>
        <v/>
      </c>
      <c r="E8548">
        <f>'DATA DASH'!E8548</f>
        <v/>
      </c>
      <c r="F8548">
        <f>'DATA DASH'!F8548</f>
        <v/>
      </c>
      <c r="G8548">
        <f>'DATA DASH'!G8548</f>
        <v/>
      </c>
      <c r="H8548">
        <f>'DATA DASH'!H8548</f>
        <v/>
      </c>
      <c r="I8548">
        <f>'DATA DASH'!I8548</f>
        <v/>
      </c>
      <c r="J8548">
        <f>'DATA DASH'!J8548</f>
        <v/>
      </c>
      <c r="K8548">
        <f>'DATA DASH'!K8548</f>
        <v/>
      </c>
      <c r="L8548">
        <f>'DATA DASH'!L8548</f>
        <v/>
      </c>
      <c r="M8548">
        <f>'DATA DASH'!M8548</f>
        <v/>
      </c>
    </row>
    <row r="8549">
      <c r="A8549">
        <f>'DATA DASH'!A8549</f>
        <v/>
      </c>
      <c r="B8549">
        <f>'DATA DASH'!B8549</f>
        <v/>
      </c>
      <c r="C8549">
        <f>'DATA DASH'!C8549</f>
        <v/>
      </c>
      <c r="D8549">
        <f>'DATA DASH'!D8549</f>
        <v/>
      </c>
      <c r="E8549">
        <f>'DATA DASH'!E8549</f>
        <v/>
      </c>
      <c r="F8549">
        <f>'DATA DASH'!F8549</f>
        <v/>
      </c>
      <c r="G8549">
        <f>'DATA DASH'!G8549</f>
        <v/>
      </c>
      <c r="H8549">
        <f>'DATA DASH'!H8549</f>
        <v/>
      </c>
      <c r="I8549">
        <f>'DATA DASH'!I8549</f>
        <v/>
      </c>
      <c r="J8549">
        <f>'DATA DASH'!J8549</f>
        <v/>
      </c>
      <c r="K8549">
        <f>'DATA DASH'!K8549</f>
        <v/>
      </c>
      <c r="L8549">
        <f>'DATA DASH'!L8549</f>
        <v/>
      </c>
      <c r="M8549">
        <f>'DATA DASH'!M8549</f>
        <v/>
      </c>
    </row>
    <row r="8550">
      <c r="A8550">
        <f>'DATA DASH'!A8550</f>
        <v/>
      </c>
      <c r="B8550">
        <f>'DATA DASH'!B8550</f>
        <v/>
      </c>
      <c r="C8550">
        <f>'DATA DASH'!C8550</f>
        <v/>
      </c>
      <c r="D8550">
        <f>'DATA DASH'!D8550</f>
        <v/>
      </c>
      <c r="E8550">
        <f>'DATA DASH'!E8550</f>
        <v/>
      </c>
      <c r="F8550">
        <f>'DATA DASH'!F8550</f>
        <v/>
      </c>
      <c r="G8550">
        <f>'DATA DASH'!G8550</f>
        <v/>
      </c>
      <c r="H8550">
        <f>'DATA DASH'!H8550</f>
        <v/>
      </c>
      <c r="I8550">
        <f>'DATA DASH'!I8550</f>
        <v/>
      </c>
      <c r="J8550">
        <f>'DATA DASH'!J8550</f>
        <v/>
      </c>
      <c r="K8550">
        <f>'DATA DASH'!K8550</f>
        <v/>
      </c>
      <c r="L8550">
        <f>'DATA DASH'!L8550</f>
        <v/>
      </c>
      <c r="M8550">
        <f>'DATA DASH'!M8550</f>
        <v/>
      </c>
    </row>
    <row r="8551">
      <c r="A8551">
        <f>'DATA DASH'!A8551</f>
        <v/>
      </c>
      <c r="B8551">
        <f>'DATA DASH'!B8551</f>
        <v/>
      </c>
      <c r="C8551">
        <f>'DATA DASH'!C8551</f>
        <v/>
      </c>
      <c r="D8551">
        <f>'DATA DASH'!D8551</f>
        <v/>
      </c>
      <c r="E8551">
        <f>'DATA DASH'!E8551</f>
        <v/>
      </c>
      <c r="F8551">
        <f>'DATA DASH'!F8551</f>
        <v/>
      </c>
      <c r="G8551">
        <f>'DATA DASH'!G8551</f>
        <v/>
      </c>
      <c r="H8551">
        <f>'DATA DASH'!H8551</f>
        <v/>
      </c>
      <c r="I8551">
        <f>'DATA DASH'!I8551</f>
        <v/>
      </c>
      <c r="J8551">
        <f>'DATA DASH'!J8551</f>
        <v/>
      </c>
      <c r="K8551">
        <f>'DATA DASH'!K8551</f>
        <v/>
      </c>
      <c r="L8551">
        <f>'DATA DASH'!L8551</f>
        <v/>
      </c>
      <c r="M8551">
        <f>'DATA DASH'!M8551</f>
        <v/>
      </c>
    </row>
    <row r="8552">
      <c r="A8552">
        <f>'DATA DASH'!A8552</f>
        <v/>
      </c>
      <c r="B8552">
        <f>'DATA DASH'!B8552</f>
        <v/>
      </c>
      <c r="C8552">
        <f>'DATA DASH'!C8552</f>
        <v/>
      </c>
      <c r="D8552">
        <f>'DATA DASH'!D8552</f>
        <v/>
      </c>
      <c r="E8552">
        <f>'DATA DASH'!E8552</f>
        <v/>
      </c>
      <c r="F8552">
        <f>'DATA DASH'!F8552</f>
        <v/>
      </c>
      <c r="G8552">
        <f>'DATA DASH'!G8552</f>
        <v/>
      </c>
      <c r="H8552">
        <f>'DATA DASH'!H8552</f>
        <v/>
      </c>
      <c r="I8552">
        <f>'DATA DASH'!I8552</f>
        <v/>
      </c>
      <c r="J8552">
        <f>'DATA DASH'!J8552</f>
        <v/>
      </c>
      <c r="K8552">
        <f>'DATA DASH'!K8552</f>
        <v/>
      </c>
      <c r="L8552">
        <f>'DATA DASH'!L8552</f>
        <v/>
      </c>
      <c r="M8552">
        <f>'DATA DASH'!M8552</f>
        <v/>
      </c>
    </row>
    <row r="8553">
      <c r="A8553">
        <f>'DATA DASH'!A8553</f>
        <v/>
      </c>
      <c r="B8553">
        <f>'DATA DASH'!B8553</f>
        <v/>
      </c>
      <c r="C8553">
        <f>'DATA DASH'!C8553</f>
        <v/>
      </c>
      <c r="D8553">
        <f>'DATA DASH'!D8553</f>
        <v/>
      </c>
      <c r="E8553">
        <f>'DATA DASH'!E8553</f>
        <v/>
      </c>
      <c r="F8553">
        <f>'DATA DASH'!F8553</f>
        <v/>
      </c>
      <c r="G8553">
        <f>'DATA DASH'!G8553</f>
        <v/>
      </c>
      <c r="H8553">
        <f>'DATA DASH'!H8553</f>
        <v/>
      </c>
      <c r="I8553">
        <f>'DATA DASH'!I8553</f>
        <v/>
      </c>
      <c r="J8553">
        <f>'DATA DASH'!J8553</f>
        <v/>
      </c>
      <c r="K8553">
        <f>'DATA DASH'!K8553</f>
        <v/>
      </c>
      <c r="L8553">
        <f>'DATA DASH'!L8553</f>
        <v/>
      </c>
      <c r="M8553">
        <f>'DATA DASH'!M8553</f>
        <v/>
      </c>
    </row>
    <row r="8554">
      <c r="A8554">
        <f>'DATA DASH'!A8554</f>
        <v/>
      </c>
      <c r="B8554">
        <f>'DATA DASH'!B8554</f>
        <v/>
      </c>
      <c r="C8554">
        <f>'DATA DASH'!C8554</f>
        <v/>
      </c>
      <c r="D8554">
        <f>'DATA DASH'!D8554</f>
        <v/>
      </c>
      <c r="E8554">
        <f>'DATA DASH'!E8554</f>
        <v/>
      </c>
      <c r="F8554">
        <f>'DATA DASH'!F8554</f>
        <v/>
      </c>
      <c r="G8554">
        <f>'DATA DASH'!G8554</f>
        <v/>
      </c>
      <c r="H8554">
        <f>'DATA DASH'!H8554</f>
        <v/>
      </c>
      <c r="I8554">
        <f>'DATA DASH'!I8554</f>
        <v/>
      </c>
      <c r="J8554">
        <f>'DATA DASH'!J8554</f>
        <v/>
      </c>
      <c r="K8554">
        <f>'DATA DASH'!K8554</f>
        <v/>
      </c>
      <c r="L8554">
        <f>'DATA DASH'!L8554</f>
        <v/>
      </c>
      <c r="M8554">
        <f>'DATA DASH'!M8554</f>
        <v/>
      </c>
    </row>
    <row r="8555">
      <c r="A8555">
        <f>'DATA DASH'!A8555</f>
        <v/>
      </c>
      <c r="B8555">
        <f>'DATA DASH'!B8555</f>
        <v/>
      </c>
      <c r="C8555">
        <f>'DATA DASH'!C8555</f>
        <v/>
      </c>
      <c r="D8555">
        <f>'DATA DASH'!D8555</f>
        <v/>
      </c>
      <c r="E8555">
        <f>'DATA DASH'!E8555</f>
        <v/>
      </c>
      <c r="F8555">
        <f>'DATA DASH'!F8555</f>
        <v/>
      </c>
      <c r="G8555">
        <f>'DATA DASH'!G8555</f>
        <v/>
      </c>
      <c r="H8555">
        <f>'DATA DASH'!H8555</f>
        <v/>
      </c>
      <c r="I8555">
        <f>'DATA DASH'!I8555</f>
        <v/>
      </c>
      <c r="J8555">
        <f>'DATA DASH'!J8555</f>
        <v/>
      </c>
      <c r="K8555">
        <f>'DATA DASH'!K8555</f>
        <v/>
      </c>
      <c r="L8555">
        <f>'DATA DASH'!L8555</f>
        <v/>
      </c>
      <c r="M8555">
        <f>'DATA DASH'!M8555</f>
        <v/>
      </c>
    </row>
    <row r="8556">
      <c r="A8556">
        <f>'DATA DASH'!A8556</f>
        <v/>
      </c>
      <c r="B8556">
        <f>'DATA DASH'!B8556</f>
        <v/>
      </c>
      <c r="C8556">
        <f>'DATA DASH'!C8556</f>
        <v/>
      </c>
      <c r="D8556">
        <f>'DATA DASH'!D8556</f>
        <v/>
      </c>
      <c r="E8556">
        <f>'DATA DASH'!E8556</f>
        <v/>
      </c>
      <c r="F8556">
        <f>'DATA DASH'!F8556</f>
        <v/>
      </c>
      <c r="G8556">
        <f>'DATA DASH'!G8556</f>
        <v/>
      </c>
      <c r="H8556">
        <f>'DATA DASH'!H8556</f>
        <v/>
      </c>
      <c r="I8556">
        <f>'DATA DASH'!I8556</f>
        <v/>
      </c>
      <c r="J8556">
        <f>'DATA DASH'!J8556</f>
        <v/>
      </c>
      <c r="K8556">
        <f>'DATA DASH'!K8556</f>
        <v/>
      </c>
      <c r="L8556">
        <f>'DATA DASH'!L8556</f>
        <v/>
      </c>
      <c r="M8556">
        <f>'DATA DASH'!M8556</f>
        <v/>
      </c>
    </row>
    <row r="8557">
      <c r="A8557">
        <f>'DATA DASH'!A8557</f>
        <v/>
      </c>
      <c r="B8557">
        <f>'DATA DASH'!B8557</f>
        <v/>
      </c>
      <c r="C8557">
        <f>'DATA DASH'!C8557</f>
        <v/>
      </c>
      <c r="D8557">
        <f>'DATA DASH'!D8557</f>
        <v/>
      </c>
      <c r="E8557">
        <f>'DATA DASH'!E8557</f>
        <v/>
      </c>
      <c r="F8557">
        <f>'DATA DASH'!F8557</f>
        <v/>
      </c>
      <c r="G8557">
        <f>'DATA DASH'!G8557</f>
        <v/>
      </c>
      <c r="H8557">
        <f>'DATA DASH'!H8557</f>
        <v/>
      </c>
      <c r="I8557">
        <f>'DATA DASH'!I8557</f>
        <v/>
      </c>
      <c r="J8557">
        <f>'DATA DASH'!J8557</f>
        <v/>
      </c>
      <c r="K8557">
        <f>'DATA DASH'!K8557</f>
        <v/>
      </c>
      <c r="L8557">
        <f>'DATA DASH'!L8557</f>
        <v/>
      </c>
      <c r="M8557">
        <f>'DATA DASH'!M8557</f>
        <v/>
      </c>
    </row>
    <row r="8558">
      <c r="A8558">
        <f>'DATA DASH'!A8558</f>
        <v/>
      </c>
      <c r="B8558">
        <f>'DATA DASH'!B8558</f>
        <v/>
      </c>
      <c r="C8558">
        <f>'DATA DASH'!C8558</f>
        <v/>
      </c>
      <c r="D8558">
        <f>'DATA DASH'!D8558</f>
        <v/>
      </c>
      <c r="E8558">
        <f>'DATA DASH'!E8558</f>
        <v/>
      </c>
      <c r="F8558">
        <f>'DATA DASH'!F8558</f>
        <v/>
      </c>
      <c r="G8558">
        <f>'DATA DASH'!G8558</f>
        <v/>
      </c>
      <c r="H8558">
        <f>'DATA DASH'!H8558</f>
        <v/>
      </c>
      <c r="I8558">
        <f>'DATA DASH'!I8558</f>
        <v/>
      </c>
      <c r="J8558">
        <f>'DATA DASH'!J8558</f>
        <v/>
      </c>
      <c r="K8558">
        <f>'DATA DASH'!K8558</f>
        <v/>
      </c>
      <c r="L8558">
        <f>'DATA DASH'!L8558</f>
        <v/>
      </c>
      <c r="M8558">
        <f>'DATA DASH'!M8558</f>
        <v/>
      </c>
    </row>
    <row r="8559">
      <c r="A8559">
        <f>'DATA DASH'!A8559</f>
        <v/>
      </c>
      <c r="B8559">
        <f>'DATA DASH'!B8559</f>
        <v/>
      </c>
      <c r="C8559">
        <f>'DATA DASH'!C8559</f>
        <v/>
      </c>
      <c r="D8559">
        <f>'DATA DASH'!D8559</f>
        <v/>
      </c>
      <c r="E8559">
        <f>'DATA DASH'!E8559</f>
        <v/>
      </c>
      <c r="F8559">
        <f>'DATA DASH'!F8559</f>
        <v/>
      </c>
      <c r="G8559">
        <f>'DATA DASH'!G8559</f>
        <v/>
      </c>
      <c r="H8559">
        <f>'DATA DASH'!H8559</f>
        <v/>
      </c>
      <c r="I8559">
        <f>'DATA DASH'!I8559</f>
        <v/>
      </c>
      <c r="J8559">
        <f>'DATA DASH'!J8559</f>
        <v/>
      </c>
      <c r="K8559">
        <f>'DATA DASH'!K8559</f>
        <v/>
      </c>
      <c r="L8559">
        <f>'DATA DASH'!L8559</f>
        <v/>
      </c>
      <c r="M8559">
        <f>'DATA DASH'!M8559</f>
        <v/>
      </c>
    </row>
    <row r="8560">
      <c r="A8560">
        <f>'DATA DASH'!A8560</f>
        <v/>
      </c>
      <c r="B8560">
        <f>'DATA DASH'!B8560</f>
        <v/>
      </c>
      <c r="C8560">
        <f>'DATA DASH'!C8560</f>
        <v/>
      </c>
      <c r="D8560">
        <f>'DATA DASH'!D8560</f>
        <v/>
      </c>
      <c r="E8560">
        <f>'DATA DASH'!E8560</f>
        <v/>
      </c>
      <c r="F8560">
        <f>'DATA DASH'!F8560</f>
        <v/>
      </c>
      <c r="G8560">
        <f>'DATA DASH'!G8560</f>
        <v/>
      </c>
      <c r="H8560">
        <f>'DATA DASH'!H8560</f>
        <v/>
      </c>
      <c r="I8560">
        <f>'DATA DASH'!I8560</f>
        <v/>
      </c>
      <c r="J8560">
        <f>'DATA DASH'!J8560</f>
        <v/>
      </c>
      <c r="K8560">
        <f>'DATA DASH'!K8560</f>
        <v/>
      </c>
      <c r="L8560">
        <f>'DATA DASH'!L8560</f>
        <v/>
      </c>
      <c r="M8560">
        <f>'DATA DASH'!M8560</f>
        <v/>
      </c>
    </row>
    <row r="8561">
      <c r="A8561">
        <f>'DATA DASH'!A8561</f>
        <v/>
      </c>
      <c r="B8561">
        <f>'DATA DASH'!B8561</f>
        <v/>
      </c>
      <c r="C8561">
        <f>'DATA DASH'!C8561</f>
        <v/>
      </c>
      <c r="D8561">
        <f>'DATA DASH'!D8561</f>
        <v/>
      </c>
      <c r="E8561">
        <f>'DATA DASH'!E8561</f>
        <v/>
      </c>
      <c r="F8561">
        <f>'DATA DASH'!F8561</f>
        <v/>
      </c>
      <c r="G8561">
        <f>'DATA DASH'!G8561</f>
        <v/>
      </c>
      <c r="H8561">
        <f>'DATA DASH'!H8561</f>
        <v/>
      </c>
      <c r="I8561">
        <f>'DATA DASH'!I8561</f>
        <v/>
      </c>
      <c r="J8561">
        <f>'DATA DASH'!J8561</f>
        <v/>
      </c>
      <c r="K8561">
        <f>'DATA DASH'!K8561</f>
        <v/>
      </c>
      <c r="L8561">
        <f>'DATA DASH'!L8561</f>
        <v/>
      </c>
      <c r="M8561">
        <f>'DATA DASH'!M8561</f>
        <v/>
      </c>
    </row>
    <row r="8562">
      <c r="A8562">
        <f>'DATA DASH'!A8562</f>
        <v/>
      </c>
      <c r="B8562">
        <f>'DATA DASH'!B8562</f>
        <v/>
      </c>
      <c r="C8562">
        <f>'DATA DASH'!C8562</f>
        <v/>
      </c>
      <c r="D8562">
        <f>'DATA DASH'!D8562</f>
        <v/>
      </c>
      <c r="E8562">
        <f>'DATA DASH'!E8562</f>
        <v/>
      </c>
      <c r="F8562">
        <f>'DATA DASH'!F8562</f>
        <v/>
      </c>
      <c r="G8562">
        <f>'DATA DASH'!G8562</f>
        <v/>
      </c>
      <c r="H8562">
        <f>'DATA DASH'!H8562</f>
        <v/>
      </c>
      <c r="I8562">
        <f>'DATA DASH'!I8562</f>
        <v/>
      </c>
      <c r="J8562">
        <f>'DATA DASH'!J8562</f>
        <v/>
      </c>
      <c r="K8562">
        <f>'DATA DASH'!K8562</f>
        <v/>
      </c>
      <c r="L8562">
        <f>'DATA DASH'!L8562</f>
        <v/>
      </c>
      <c r="M8562">
        <f>'DATA DASH'!M8562</f>
        <v/>
      </c>
    </row>
    <row r="8563">
      <c r="A8563">
        <f>'DATA DASH'!A8563</f>
        <v/>
      </c>
      <c r="B8563">
        <f>'DATA DASH'!B8563</f>
        <v/>
      </c>
      <c r="C8563">
        <f>'DATA DASH'!C8563</f>
        <v/>
      </c>
      <c r="D8563">
        <f>'DATA DASH'!D8563</f>
        <v/>
      </c>
      <c r="E8563">
        <f>'DATA DASH'!E8563</f>
        <v/>
      </c>
      <c r="F8563">
        <f>'DATA DASH'!F8563</f>
        <v/>
      </c>
      <c r="G8563">
        <f>'DATA DASH'!G8563</f>
        <v/>
      </c>
      <c r="H8563">
        <f>'DATA DASH'!H8563</f>
        <v/>
      </c>
      <c r="I8563">
        <f>'DATA DASH'!I8563</f>
        <v/>
      </c>
      <c r="J8563">
        <f>'DATA DASH'!J8563</f>
        <v/>
      </c>
      <c r="K8563">
        <f>'DATA DASH'!K8563</f>
        <v/>
      </c>
      <c r="L8563">
        <f>'DATA DASH'!L8563</f>
        <v/>
      </c>
      <c r="M8563">
        <f>'DATA DASH'!M8563</f>
        <v/>
      </c>
    </row>
    <row r="8564">
      <c r="A8564">
        <f>'DATA DASH'!A8564</f>
        <v/>
      </c>
      <c r="B8564">
        <f>'DATA DASH'!B8564</f>
        <v/>
      </c>
      <c r="C8564">
        <f>'DATA DASH'!C8564</f>
        <v/>
      </c>
      <c r="D8564">
        <f>'DATA DASH'!D8564</f>
        <v/>
      </c>
      <c r="E8564">
        <f>'DATA DASH'!E8564</f>
        <v/>
      </c>
      <c r="F8564">
        <f>'DATA DASH'!F8564</f>
        <v/>
      </c>
      <c r="G8564">
        <f>'DATA DASH'!G8564</f>
        <v/>
      </c>
      <c r="H8564">
        <f>'DATA DASH'!H8564</f>
        <v/>
      </c>
      <c r="I8564">
        <f>'DATA DASH'!I8564</f>
        <v/>
      </c>
      <c r="J8564">
        <f>'DATA DASH'!J8564</f>
        <v/>
      </c>
      <c r="K8564">
        <f>'DATA DASH'!K8564</f>
        <v/>
      </c>
      <c r="L8564">
        <f>'DATA DASH'!L8564</f>
        <v/>
      </c>
      <c r="M8564">
        <f>'DATA DASH'!M8564</f>
        <v/>
      </c>
    </row>
    <row r="8565">
      <c r="A8565">
        <f>'DATA DASH'!A8565</f>
        <v/>
      </c>
      <c r="B8565">
        <f>'DATA DASH'!B8565</f>
        <v/>
      </c>
      <c r="C8565">
        <f>'DATA DASH'!C8565</f>
        <v/>
      </c>
      <c r="D8565">
        <f>'DATA DASH'!D8565</f>
        <v/>
      </c>
      <c r="E8565">
        <f>'DATA DASH'!E8565</f>
        <v/>
      </c>
      <c r="F8565">
        <f>'DATA DASH'!F8565</f>
        <v/>
      </c>
      <c r="G8565">
        <f>'DATA DASH'!G8565</f>
        <v/>
      </c>
      <c r="H8565">
        <f>'DATA DASH'!H8565</f>
        <v/>
      </c>
      <c r="I8565">
        <f>'DATA DASH'!I8565</f>
        <v/>
      </c>
      <c r="J8565">
        <f>'DATA DASH'!J8565</f>
        <v/>
      </c>
      <c r="K8565">
        <f>'DATA DASH'!K8565</f>
        <v/>
      </c>
      <c r="L8565">
        <f>'DATA DASH'!L8565</f>
        <v/>
      </c>
      <c r="M8565">
        <f>'DATA DASH'!M8565</f>
        <v/>
      </c>
    </row>
    <row r="8566">
      <c r="A8566">
        <f>'DATA DASH'!A8566</f>
        <v/>
      </c>
      <c r="B8566">
        <f>'DATA DASH'!B8566</f>
        <v/>
      </c>
      <c r="C8566">
        <f>'DATA DASH'!C8566</f>
        <v/>
      </c>
      <c r="D8566">
        <f>'DATA DASH'!D8566</f>
        <v/>
      </c>
      <c r="E8566">
        <f>'DATA DASH'!E8566</f>
        <v/>
      </c>
      <c r="F8566">
        <f>'DATA DASH'!F8566</f>
        <v/>
      </c>
      <c r="G8566">
        <f>'DATA DASH'!G8566</f>
        <v/>
      </c>
      <c r="H8566">
        <f>'DATA DASH'!H8566</f>
        <v/>
      </c>
      <c r="I8566">
        <f>'DATA DASH'!I8566</f>
        <v/>
      </c>
      <c r="J8566">
        <f>'DATA DASH'!J8566</f>
        <v/>
      </c>
      <c r="K8566">
        <f>'DATA DASH'!K8566</f>
        <v/>
      </c>
      <c r="L8566">
        <f>'DATA DASH'!L8566</f>
        <v/>
      </c>
      <c r="M8566">
        <f>'DATA DASH'!M8566</f>
        <v/>
      </c>
    </row>
    <row r="8567">
      <c r="A8567">
        <f>'DATA DASH'!A8567</f>
        <v/>
      </c>
      <c r="B8567">
        <f>'DATA DASH'!B8567</f>
        <v/>
      </c>
      <c r="C8567">
        <f>'DATA DASH'!C8567</f>
        <v/>
      </c>
      <c r="D8567">
        <f>'DATA DASH'!D8567</f>
        <v/>
      </c>
      <c r="E8567">
        <f>'DATA DASH'!E8567</f>
        <v/>
      </c>
      <c r="F8567">
        <f>'DATA DASH'!F8567</f>
        <v/>
      </c>
      <c r="G8567">
        <f>'DATA DASH'!G8567</f>
        <v/>
      </c>
      <c r="H8567">
        <f>'DATA DASH'!H8567</f>
        <v/>
      </c>
      <c r="I8567">
        <f>'DATA DASH'!I8567</f>
        <v/>
      </c>
      <c r="J8567">
        <f>'DATA DASH'!J8567</f>
        <v/>
      </c>
      <c r="K8567">
        <f>'DATA DASH'!K8567</f>
        <v/>
      </c>
      <c r="L8567">
        <f>'DATA DASH'!L8567</f>
        <v/>
      </c>
      <c r="M8567">
        <f>'DATA DASH'!M8567</f>
        <v/>
      </c>
    </row>
    <row r="8568">
      <c r="A8568">
        <f>'DATA DASH'!A8568</f>
        <v/>
      </c>
      <c r="B8568">
        <f>'DATA DASH'!B8568</f>
        <v/>
      </c>
      <c r="C8568">
        <f>'DATA DASH'!C8568</f>
        <v/>
      </c>
      <c r="D8568">
        <f>'DATA DASH'!D8568</f>
        <v/>
      </c>
      <c r="E8568">
        <f>'DATA DASH'!E8568</f>
        <v/>
      </c>
      <c r="F8568">
        <f>'DATA DASH'!F8568</f>
        <v/>
      </c>
      <c r="G8568">
        <f>'DATA DASH'!G8568</f>
        <v/>
      </c>
      <c r="H8568">
        <f>'DATA DASH'!H8568</f>
        <v/>
      </c>
      <c r="I8568">
        <f>'DATA DASH'!I8568</f>
        <v/>
      </c>
      <c r="J8568">
        <f>'DATA DASH'!J8568</f>
        <v/>
      </c>
      <c r="K8568">
        <f>'DATA DASH'!K8568</f>
        <v/>
      </c>
      <c r="L8568">
        <f>'DATA DASH'!L8568</f>
        <v/>
      </c>
      <c r="M8568">
        <f>'DATA DASH'!M8568</f>
        <v/>
      </c>
    </row>
    <row r="8569">
      <c r="A8569">
        <f>'DATA DASH'!A8569</f>
        <v/>
      </c>
      <c r="B8569">
        <f>'DATA DASH'!B8569</f>
        <v/>
      </c>
      <c r="C8569">
        <f>'DATA DASH'!C8569</f>
        <v/>
      </c>
      <c r="D8569">
        <f>'DATA DASH'!D8569</f>
        <v/>
      </c>
      <c r="E8569">
        <f>'DATA DASH'!E8569</f>
        <v/>
      </c>
      <c r="F8569">
        <f>'DATA DASH'!F8569</f>
        <v/>
      </c>
      <c r="G8569">
        <f>'DATA DASH'!G8569</f>
        <v/>
      </c>
      <c r="H8569">
        <f>'DATA DASH'!H8569</f>
        <v/>
      </c>
      <c r="I8569">
        <f>'DATA DASH'!I8569</f>
        <v/>
      </c>
      <c r="J8569">
        <f>'DATA DASH'!J8569</f>
        <v/>
      </c>
      <c r="K8569">
        <f>'DATA DASH'!K8569</f>
        <v/>
      </c>
      <c r="L8569">
        <f>'DATA DASH'!L8569</f>
        <v/>
      </c>
      <c r="M8569">
        <f>'DATA DASH'!M8569</f>
        <v/>
      </c>
    </row>
    <row r="8570">
      <c r="A8570">
        <f>'DATA DASH'!A8570</f>
        <v/>
      </c>
      <c r="B8570">
        <f>'DATA DASH'!B8570</f>
        <v/>
      </c>
      <c r="C8570">
        <f>'DATA DASH'!C8570</f>
        <v/>
      </c>
      <c r="D8570">
        <f>'DATA DASH'!D8570</f>
        <v/>
      </c>
      <c r="E8570">
        <f>'DATA DASH'!E8570</f>
        <v/>
      </c>
      <c r="F8570">
        <f>'DATA DASH'!F8570</f>
        <v/>
      </c>
      <c r="G8570">
        <f>'DATA DASH'!G8570</f>
        <v/>
      </c>
      <c r="H8570">
        <f>'DATA DASH'!H8570</f>
        <v/>
      </c>
      <c r="I8570">
        <f>'DATA DASH'!I8570</f>
        <v/>
      </c>
      <c r="J8570">
        <f>'DATA DASH'!J8570</f>
        <v/>
      </c>
      <c r="K8570">
        <f>'DATA DASH'!K8570</f>
        <v/>
      </c>
      <c r="L8570">
        <f>'DATA DASH'!L8570</f>
        <v/>
      </c>
      <c r="M8570">
        <f>'DATA DASH'!M8570</f>
        <v/>
      </c>
    </row>
    <row r="8571">
      <c r="A8571">
        <f>'DATA DASH'!A8571</f>
        <v/>
      </c>
      <c r="B8571">
        <f>'DATA DASH'!B8571</f>
        <v/>
      </c>
      <c r="C8571">
        <f>'DATA DASH'!C8571</f>
        <v/>
      </c>
      <c r="D8571">
        <f>'DATA DASH'!D8571</f>
        <v/>
      </c>
      <c r="E8571">
        <f>'DATA DASH'!E8571</f>
        <v/>
      </c>
      <c r="F8571">
        <f>'DATA DASH'!F8571</f>
        <v/>
      </c>
      <c r="G8571">
        <f>'DATA DASH'!G8571</f>
        <v/>
      </c>
      <c r="H8571">
        <f>'DATA DASH'!H8571</f>
        <v/>
      </c>
      <c r="I8571">
        <f>'DATA DASH'!I8571</f>
        <v/>
      </c>
      <c r="J8571">
        <f>'DATA DASH'!J8571</f>
        <v/>
      </c>
      <c r="K8571">
        <f>'DATA DASH'!K8571</f>
        <v/>
      </c>
      <c r="L8571">
        <f>'DATA DASH'!L8571</f>
        <v/>
      </c>
      <c r="M8571">
        <f>'DATA DASH'!M8571</f>
        <v/>
      </c>
    </row>
    <row r="8572">
      <c r="A8572">
        <f>'DATA DASH'!A8572</f>
        <v/>
      </c>
      <c r="B8572">
        <f>'DATA DASH'!B8572</f>
        <v/>
      </c>
      <c r="C8572">
        <f>'DATA DASH'!C8572</f>
        <v/>
      </c>
      <c r="D8572">
        <f>'DATA DASH'!D8572</f>
        <v/>
      </c>
      <c r="E8572">
        <f>'DATA DASH'!E8572</f>
        <v/>
      </c>
      <c r="F8572">
        <f>'DATA DASH'!F8572</f>
        <v/>
      </c>
      <c r="G8572">
        <f>'DATA DASH'!G8572</f>
        <v/>
      </c>
      <c r="H8572">
        <f>'DATA DASH'!H8572</f>
        <v/>
      </c>
      <c r="I8572">
        <f>'DATA DASH'!I8572</f>
        <v/>
      </c>
      <c r="J8572">
        <f>'DATA DASH'!J8572</f>
        <v/>
      </c>
      <c r="K8572">
        <f>'DATA DASH'!K8572</f>
        <v/>
      </c>
      <c r="L8572">
        <f>'DATA DASH'!L8572</f>
        <v/>
      </c>
      <c r="M8572">
        <f>'DATA DASH'!M8572</f>
        <v/>
      </c>
    </row>
    <row r="8573">
      <c r="A8573">
        <f>'DATA DASH'!A8573</f>
        <v/>
      </c>
      <c r="B8573">
        <f>'DATA DASH'!B8573</f>
        <v/>
      </c>
      <c r="C8573">
        <f>'DATA DASH'!C8573</f>
        <v/>
      </c>
      <c r="D8573">
        <f>'DATA DASH'!D8573</f>
        <v/>
      </c>
      <c r="E8573">
        <f>'DATA DASH'!E8573</f>
        <v/>
      </c>
      <c r="F8573">
        <f>'DATA DASH'!F8573</f>
        <v/>
      </c>
      <c r="G8573">
        <f>'DATA DASH'!G8573</f>
        <v/>
      </c>
      <c r="H8573">
        <f>'DATA DASH'!H8573</f>
        <v/>
      </c>
      <c r="I8573">
        <f>'DATA DASH'!I8573</f>
        <v/>
      </c>
      <c r="J8573">
        <f>'DATA DASH'!J8573</f>
        <v/>
      </c>
      <c r="K8573">
        <f>'DATA DASH'!K8573</f>
        <v/>
      </c>
      <c r="L8573">
        <f>'DATA DASH'!L8573</f>
        <v/>
      </c>
      <c r="M8573">
        <f>'DATA DASH'!M8573</f>
        <v/>
      </c>
    </row>
    <row r="8574">
      <c r="A8574">
        <f>'DATA DASH'!A8574</f>
        <v/>
      </c>
      <c r="B8574">
        <f>'DATA DASH'!B8574</f>
        <v/>
      </c>
      <c r="C8574">
        <f>'DATA DASH'!C8574</f>
        <v/>
      </c>
      <c r="D8574">
        <f>'DATA DASH'!D8574</f>
        <v/>
      </c>
      <c r="E8574">
        <f>'DATA DASH'!E8574</f>
        <v/>
      </c>
      <c r="F8574">
        <f>'DATA DASH'!F8574</f>
        <v/>
      </c>
      <c r="G8574">
        <f>'DATA DASH'!G8574</f>
        <v/>
      </c>
      <c r="H8574">
        <f>'DATA DASH'!H8574</f>
        <v/>
      </c>
      <c r="I8574">
        <f>'DATA DASH'!I8574</f>
        <v/>
      </c>
      <c r="J8574">
        <f>'DATA DASH'!J8574</f>
        <v/>
      </c>
      <c r="K8574">
        <f>'DATA DASH'!K8574</f>
        <v/>
      </c>
      <c r="L8574">
        <f>'DATA DASH'!L8574</f>
        <v/>
      </c>
      <c r="M8574">
        <f>'DATA DASH'!M8574</f>
        <v/>
      </c>
    </row>
    <row r="8575">
      <c r="A8575">
        <f>'DATA DASH'!A8575</f>
        <v/>
      </c>
      <c r="B8575">
        <f>'DATA DASH'!B8575</f>
        <v/>
      </c>
      <c r="C8575">
        <f>'DATA DASH'!C8575</f>
        <v/>
      </c>
      <c r="D8575">
        <f>'DATA DASH'!D8575</f>
        <v/>
      </c>
      <c r="E8575">
        <f>'DATA DASH'!E8575</f>
        <v/>
      </c>
      <c r="F8575">
        <f>'DATA DASH'!F8575</f>
        <v/>
      </c>
      <c r="G8575">
        <f>'DATA DASH'!G8575</f>
        <v/>
      </c>
      <c r="H8575">
        <f>'DATA DASH'!H8575</f>
        <v/>
      </c>
      <c r="I8575">
        <f>'DATA DASH'!I8575</f>
        <v/>
      </c>
      <c r="J8575">
        <f>'DATA DASH'!J8575</f>
        <v/>
      </c>
      <c r="K8575">
        <f>'DATA DASH'!K8575</f>
        <v/>
      </c>
      <c r="L8575">
        <f>'DATA DASH'!L8575</f>
        <v/>
      </c>
      <c r="M8575">
        <f>'DATA DASH'!M8575</f>
        <v/>
      </c>
    </row>
    <row r="8576">
      <c r="A8576">
        <f>'DATA DASH'!A8576</f>
        <v/>
      </c>
      <c r="B8576">
        <f>'DATA DASH'!B8576</f>
        <v/>
      </c>
      <c r="C8576">
        <f>'DATA DASH'!C8576</f>
        <v/>
      </c>
      <c r="D8576">
        <f>'DATA DASH'!D8576</f>
        <v/>
      </c>
      <c r="E8576">
        <f>'DATA DASH'!E8576</f>
        <v/>
      </c>
      <c r="F8576">
        <f>'DATA DASH'!F8576</f>
        <v/>
      </c>
      <c r="G8576">
        <f>'DATA DASH'!G8576</f>
        <v/>
      </c>
      <c r="H8576">
        <f>'DATA DASH'!H8576</f>
        <v/>
      </c>
      <c r="I8576">
        <f>'DATA DASH'!I8576</f>
        <v/>
      </c>
      <c r="J8576">
        <f>'DATA DASH'!J8576</f>
        <v/>
      </c>
      <c r="K8576">
        <f>'DATA DASH'!K8576</f>
        <v/>
      </c>
      <c r="L8576">
        <f>'DATA DASH'!L8576</f>
        <v/>
      </c>
      <c r="M8576">
        <f>'DATA DASH'!M8576</f>
        <v/>
      </c>
    </row>
    <row r="8577">
      <c r="A8577">
        <f>'DATA DASH'!A8577</f>
        <v/>
      </c>
      <c r="B8577">
        <f>'DATA DASH'!B8577</f>
        <v/>
      </c>
      <c r="C8577">
        <f>'DATA DASH'!C8577</f>
        <v/>
      </c>
      <c r="D8577">
        <f>'DATA DASH'!D8577</f>
        <v/>
      </c>
      <c r="E8577">
        <f>'DATA DASH'!E8577</f>
        <v/>
      </c>
      <c r="F8577">
        <f>'DATA DASH'!F8577</f>
        <v/>
      </c>
      <c r="G8577">
        <f>'DATA DASH'!G8577</f>
        <v/>
      </c>
      <c r="H8577">
        <f>'DATA DASH'!H8577</f>
        <v/>
      </c>
      <c r="I8577">
        <f>'DATA DASH'!I8577</f>
        <v/>
      </c>
      <c r="J8577">
        <f>'DATA DASH'!J8577</f>
        <v/>
      </c>
      <c r="K8577">
        <f>'DATA DASH'!K8577</f>
        <v/>
      </c>
      <c r="L8577">
        <f>'DATA DASH'!L8577</f>
        <v/>
      </c>
      <c r="M8577">
        <f>'DATA DASH'!M8577</f>
        <v/>
      </c>
    </row>
    <row r="8578">
      <c r="A8578">
        <f>'DATA DASH'!A8578</f>
        <v/>
      </c>
      <c r="B8578">
        <f>'DATA DASH'!B8578</f>
        <v/>
      </c>
      <c r="C8578">
        <f>'DATA DASH'!C8578</f>
        <v/>
      </c>
      <c r="D8578">
        <f>'DATA DASH'!D8578</f>
        <v/>
      </c>
      <c r="E8578">
        <f>'DATA DASH'!E8578</f>
        <v/>
      </c>
      <c r="F8578">
        <f>'DATA DASH'!F8578</f>
        <v/>
      </c>
      <c r="G8578">
        <f>'DATA DASH'!G8578</f>
        <v/>
      </c>
      <c r="H8578">
        <f>'DATA DASH'!H8578</f>
        <v/>
      </c>
      <c r="I8578">
        <f>'DATA DASH'!I8578</f>
        <v/>
      </c>
      <c r="J8578">
        <f>'DATA DASH'!J8578</f>
        <v/>
      </c>
      <c r="K8578">
        <f>'DATA DASH'!K8578</f>
        <v/>
      </c>
      <c r="L8578">
        <f>'DATA DASH'!L8578</f>
        <v/>
      </c>
      <c r="M8578">
        <f>'DATA DASH'!M8578</f>
        <v/>
      </c>
    </row>
    <row r="8579">
      <c r="A8579">
        <f>'DATA DASH'!A8579</f>
        <v/>
      </c>
      <c r="B8579">
        <f>'DATA DASH'!B8579</f>
        <v/>
      </c>
      <c r="C8579">
        <f>'DATA DASH'!C8579</f>
        <v/>
      </c>
      <c r="D8579">
        <f>'DATA DASH'!D8579</f>
        <v/>
      </c>
      <c r="E8579">
        <f>'DATA DASH'!E8579</f>
        <v/>
      </c>
      <c r="F8579">
        <f>'DATA DASH'!F8579</f>
        <v/>
      </c>
      <c r="G8579">
        <f>'DATA DASH'!G8579</f>
        <v/>
      </c>
      <c r="H8579">
        <f>'DATA DASH'!H8579</f>
        <v/>
      </c>
      <c r="I8579">
        <f>'DATA DASH'!I8579</f>
        <v/>
      </c>
      <c r="J8579">
        <f>'DATA DASH'!J8579</f>
        <v/>
      </c>
      <c r="K8579">
        <f>'DATA DASH'!K8579</f>
        <v/>
      </c>
      <c r="L8579">
        <f>'DATA DASH'!L8579</f>
        <v/>
      </c>
      <c r="M8579">
        <f>'DATA DASH'!M8579</f>
        <v/>
      </c>
    </row>
    <row r="8580">
      <c r="A8580">
        <f>'DATA DASH'!A8580</f>
        <v/>
      </c>
      <c r="B8580">
        <f>'DATA DASH'!B8580</f>
        <v/>
      </c>
      <c r="C8580">
        <f>'DATA DASH'!C8580</f>
        <v/>
      </c>
      <c r="D8580">
        <f>'DATA DASH'!D8580</f>
        <v/>
      </c>
      <c r="E8580">
        <f>'DATA DASH'!E8580</f>
        <v/>
      </c>
      <c r="F8580">
        <f>'DATA DASH'!F8580</f>
        <v/>
      </c>
      <c r="G8580">
        <f>'DATA DASH'!G8580</f>
        <v/>
      </c>
      <c r="H8580">
        <f>'DATA DASH'!H8580</f>
        <v/>
      </c>
      <c r="I8580">
        <f>'DATA DASH'!I8580</f>
        <v/>
      </c>
      <c r="J8580">
        <f>'DATA DASH'!J8580</f>
        <v/>
      </c>
      <c r="K8580">
        <f>'DATA DASH'!K8580</f>
        <v/>
      </c>
      <c r="L8580">
        <f>'DATA DASH'!L8580</f>
        <v/>
      </c>
      <c r="M8580">
        <f>'DATA DASH'!M8580</f>
        <v/>
      </c>
    </row>
    <row r="8581">
      <c r="A8581">
        <f>'DATA DASH'!A8581</f>
        <v/>
      </c>
      <c r="B8581">
        <f>'DATA DASH'!B8581</f>
        <v/>
      </c>
      <c r="C8581">
        <f>'DATA DASH'!C8581</f>
        <v/>
      </c>
      <c r="D8581">
        <f>'DATA DASH'!D8581</f>
        <v/>
      </c>
      <c r="E8581">
        <f>'DATA DASH'!E8581</f>
        <v/>
      </c>
      <c r="F8581">
        <f>'DATA DASH'!F8581</f>
        <v/>
      </c>
      <c r="G8581">
        <f>'DATA DASH'!G8581</f>
        <v/>
      </c>
      <c r="H8581">
        <f>'DATA DASH'!H8581</f>
        <v/>
      </c>
      <c r="I8581">
        <f>'DATA DASH'!I8581</f>
        <v/>
      </c>
      <c r="J8581">
        <f>'DATA DASH'!J8581</f>
        <v/>
      </c>
      <c r="K8581">
        <f>'DATA DASH'!K8581</f>
        <v/>
      </c>
      <c r="L8581">
        <f>'DATA DASH'!L8581</f>
        <v/>
      </c>
      <c r="M8581">
        <f>'DATA DASH'!M8581</f>
        <v/>
      </c>
    </row>
    <row r="8582">
      <c r="A8582">
        <f>'DATA DASH'!A8582</f>
        <v/>
      </c>
      <c r="B8582">
        <f>'DATA DASH'!B8582</f>
        <v/>
      </c>
      <c r="C8582">
        <f>'DATA DASH'!C8582</f>
        <v/>
      </c>
      <c r="D8582">
        <f>'DATA DASH'!D8582</f>
        <v/>
      </c>
      <c r="E8582">
        <f>'DATA DASH'!E8582</f>
        <v/>
      </c>
      <c r="F8582">
        <f>'DATA DASH'!F8582</f>
        <v/>
      </c>
      <c r="G8582">
        <f>'DATA DASH'!G8582</f>
        <v/>
      </c>
      <c r="H8582">
        <f>'DATA DASH'!H8582</f>
        <v/>
      </c>
      <c r="I8582">
        <f>'DATA DASH'!I8582</f>
        <v/>
      </c>
      <c r="J8582">
        <f>'DATA DASH'!J8582</f>
        <v/>
      </c>
      <c r="K8582">
        <f>'DATA DASH'!K8582</f>
        <v/>
      </c>
      <c r="L8582">
        <f>'DATA DASH'!L8582</f>
        <v/>
      </c>
      <c r="M8582">
        <f>'DATA DASH'!M8582</f>
        <v/>
      </c>
    </row>
    <row r="8583">
      <c r="A8583">
        <f>'DATA DASH'!A8583</f>
        <v/>
      </c>
      <c r="B8583">
        <f>'DATA DASH'!B8583</f>
        <v/>
      </c>
      <c r="C8583">
        <f>'DATA DASH'!C8583</f>
        <v/>
      </c>
      <c r="D8583">
        <f>'DATA DASH'!D8583</f>
        <v/>
      </c>
      <c r="E8583">
        <f>'DATA DASH'!E8583</f>
        <v/>
      </c>
      <c r="F8583">
        <f>'DATA DASH'!F8583</f>
        <v/>
      </c>
      <c r="G8583">
        <f>'DATA DASH'!G8583</f>
        <v/>
      </c>
      <c r="H8583">
        <f>'DATA DASH'!H8583</f>
        <v/>
      </c>
      <c r="I8583">
        <f>'DATA DASH'!I8583</f>
        <v/>
      </c>
      <c r="J8583">
        <f>'DATA DASH'!J8583</f>
        <v/>
      </c>
      <c r="K8583">
        <f>'DATA DASH'!K8583</f>
        <v/>
      </c>
      <c r="L8583">
        <f>'DATA DASH'!L8583</f>
        <v/>
      </c>
      <c r="M8583">
        <f>'DATA DASH'!M8583</f>
        <v/>
      </c>
    </row>
    <row r="8584">
      <c r="A8584">
        <f>'DATA DASH'!A8584</f>
        <v/>
      </c>
      <c r="B8584">
        <f>'DATA DASH'!B8584</f>
        <v/>
      </c>
      <c r="C8584">
        <f>'DATA DASH'!C8584</f>
        <v/>
      </c>
      <c r="D8584">
        <f>'DATA DASH'!D8584</f>
        <v/>
      </c>
      <c r="E8584">
        <f>'DATA DASH'!E8584</f>
        <v/>
      </c>
      <c r="F8584">
        <f>'DATA DASH'!F8584</f>
        <v/>
      </c>
      <c r="G8584">
        <f>'DATA DASH'!G8584</f>
        <v/>
      </c>
      <c r="H8584">
        <f>'DATA DASH'!H8584</f>
        <v/>
      </c>
      <c r="I8584">
        <f>'DATA DASH'!I8584</f>
        <v/>
      </c>
      <c r="J8584">
        <f>'DATA DASH'!J8584</f>
        <v/>
      </c>
      <c r="K8584">
        <f>'DATA DASH'!K8584</f>
        <v/>
      </c>
      <c r="L8584">
        <f>'DATA DASH'!L8584</f>
        <v/>
      </c>
      <c r="M8584">
        <f>'DATA DASH'!M8584</f>
        <v/>
      </c>
    </row>
    <row r="8585">
      <c r="A8585">
        <f>'DATA DASH'!A8585</f>
        <v/>
      </c>
      <c r="B8585">
        <f>'DATA DASH'!B8585</f>
        <v/>
      </c>
      <c r="C8585">
        <f>'DATA DASH'!C8585</f>
        <v/>
      </c>
      <c r="D8585">
        <f>'DATA DASH'!D8585</f>
        <v/>
      </c>
      <c r="E8585">
        <f>'DATA DASH'!E8585</f>
        <v/>
      </c>
      <c r="F8585">
        <f>'DATA DASH'!F8585</f>
        <v/>
      </c>
      <c r="G8585">
        <f>'DATA DASH'!G8585</f>
        <v/>
      </c>
      <c r="H8585">
        <f>'DATA DASH'!H8585</f>
        <v/>
      </c>
      <c r="I8585">
        <f>'DATA DASH'!I8585</f>
        <v/>
      </c>
      <c r="J8585">
        <f>'DATA DASH'!J8585</f>
        <v/>
      </c>
      <c r="K8585">
        <f>'DATA DASH'!K8585</f>
        <v/>
      </c>
      <c r="L8585">
        <f>'DATA DASH'!L8585</f>
        <v/>
      </c>
      <c r="M8585">
        <f>'DATA DASH'!M8585</f>
        <v/>
      </c>
    </row>
    <row r="8586">
      <c r="A8586">
        <f>'DATA DASH'!A8586</f>
        <v/>
      </c>
      <c r="B8586">
        <f>'DATA DASH'!B8586</f>
        <v/>
      </c>
      <c r="C8586">
        <f>'DATA DASH'!C8586</f>
        <v/>
      </c>
      <c r="D8586">
        <f>'DATA DASH'!D8586</f>
        <v/>
      </c>
      <c r="E8586">
        <f>'DATA DASH'!E8586</f>
        <v/>
      </c>
      <c r="F8586">
        <f>'DATA DASH'!F8586</f>
        <v/>
      </c>
      <c r="G8586">
        <f>'DATA DASH'!G8586</f>
        <v/>
      </c>
      <c r="H8586">
        <f>'DATA DASH'!H8586</f>
        <v/>
      </c>
      <c r="I8586">
        <f>'DATA DASH'!I8586</f>
        <v/>
      </c>
      <c r="J8586">
        <f>'DATA DASH'!J8586</f>
        <v/>
      </c>
      <c r="K8586">
        <f>'DATA DASH'!K8586</f>
        <v/>
      </c>
      <c r="L8586">
        <f>'DATA DASH'!L8586</f>
        <v/>
      </c>
      <c r="M8586">
        <f>'DATA DASH'!M8586</f>
        <v/>
      </c>
    </row>
    <row r="8587">
      <c r="A8587">
        <f>'DATA DASH'!A8587</f>
        <v/>
      </c>
      <c r="B8587">
        <f>'DATA DASH'!B8587</f>
        <v/>
      </c>
      <c r="C8587">
        <f>'DATA DASH'!C8587</f>
        <v/>
      </c>
      <c r="D8587">
        <f>'DATA DASH'!D8587</f>
        <v/>
      </c>
      <c r="E8587">
        <f>'DATA DASH'!E8587</f>
        <v/>
      </c>
      <c r="F8587">
        <f>'DATA DASH'!F8587</f>
        <v/>
      </c>
      <c r="G8587">
        <f>'DATA DASH'!G8587</f>
        <v/>
      </c>
      <c r="H8587">
        <f>'DATA DASH'!H8587</f>
        <v/>
      </c>
      <c r="I8587">
        <f>'DATA DASH'!I8587</f>
        <v/>
      </c>
      <c r="J8587">
        <f>'DATA DASH'!J8587</f>
        <v/>
      </c>
      <c r="K8587">
        <f>'DATA DASH'!K8587</f>
        <v/>
      </c>
      <c r="L8587">
        <f>'DATA DASH'!L8587</f>
        <v/>
      </c>
      <c r="M8587">
        <f>'DATA DASH'!M8587</f>
        <v/>
      </c>
    </row>
    <row r="8588">
      <c r="A8588">
        <f>'DATA DASH'!A8588</f>
        <v/>
      </c>
      <c r="B8588">
        <f>'DATA DASH'!B8588</f>
        <v/>
      </c>
      <c r="C8588">
        <f>'DATA DASH'!C8588</f>
        <v/>
      </c>
      <c r="D8588">
        <f>'DATA DASH'!D8588</f>
        <v/>
      </c>
      <c r="E8588">
        <f>'DATA DASH'!E8588</f>
        <v/>
      </c>
      <c r="F8588">
        <f>'DATA DASH'!F8588</f>
        <v/>
      </c>
      <c r="G8588">
        <f>'DATA DASH'!G8588</f>
        <v/>
      </c>
      <c r="H8588">
        <f>'DATA DASH'!H8588</f>
        <v/>
      </c>
      <c r="I8588">
        <f>'DATA DASH'!I8588</f>
        <v/>
      </c>
      <c r="J8588">
        <f>'DATA DASH'!J8588</f>
        <v/>
      </c>
      <c r="K8588">
        <f>'DATA DASH'!K8588</f>
        <v/>
      </c>
      <c r="L8588">
        <f>'DATA DASH'!L8588</f>
        <v/>
      </c>
      <c r="M8588">
        <f>'DATA DASH'!M8588</f>
        <v/>
      </c>
    </row>
    <row r="8589">
      <c r="A8589">
        <f>'DATA DASH'!A8589</f>
        <v/>
      </c>
      <c r="B8589">
        <f>'DATA DASH'!B8589</f>
        <v/>
      </c>
      <c r="C8589">
        <f>'DATA DASH'!C8589</f>
        <v/>
      </c>
      <c r="D8589">
        <f>'DATA DASH'!D8589</f>
        <v/>
      </c>
      <c r="E8589">
        <f>'DATA DASH'!E8589</f>
        <v/>
      </c>
      <c r="F8589">
        <f>'DATA DASH'!F8589</f>
        <v/>
      </c>
      <c r="G8589">
        <f>'DATA DASH'!G8589</f>
        <v/>
      </c>
      <c r="H8589">
        <f>'DATA DASH'!H8589</f>
        <v/>
      </c>
      <c r="I8589">
        <f>'DATA DASH'!I8589</f>
        <v/>
      </c>
      <c r="J8589">
        <f>'DATA DASH'!J8589</f>
        <v/>
      </c>
      <c r="K8589">
        <f>'DATA DASH'!K8589</f>
        <v/>
      </c>
      <c r="L8589">
        <f>'DATA DASH'!L8589</f>
        <v/>
      </c>
      <c r="M8589">
        <f>'DATA DASH'!M8589</f>
        <v/>
      </c>
    </row>
    <row r="8590">
      <c r="A8590">
        <f>'DATA DASH'!A8590</f>
        <v/>
      </c>
      <c r="B8590">
        <f>'DATA DASH'!B8590</f>
        <v/>
      </c>
      <c r="C8590">
        <f>'DATA DASH'!C8590</f>
        <v/>
      </c>
      <c r="D8590">
        <f>'DATA DASH'!D8590</f>
        <v/>
      </c>
      <c r="E8590">
        <f>'DATA DASH'!E8590</f>
        <v/>
      </c>
      <c r="F8590">
        <f>'DATA DASH'!F8590</f>
        <v/>
      </c>
      <c r="G8590">
        <f>'DATA DASH'!G8590</f>
        <v/>
      </c>
      <c r="H8590">
        <f>'DATA DASH'!H8590</f>
        <v/>
      </c>
      <c r="I8590">
        <f>'DATA DASH'!I8590</f>
        <v/>
      </c>
      <c r="J8590">
        <f>'DATA DASH'!J8590</f>
        <v/>
      </c>
      <c r="K8590">
        <f>'DATA DASH'!K8590</f>
        <v/>
      </c>
      <c r="L8590">
        <f>'DATA DASH'!L8590</f>
        <v/>
      </c>
      <c r="M8590">
        <f>'DATA DASH'!M8590</f>
        <v/>
      </c>
    </row>
    <row r="8591">
      <c r="A8591">
        <f>'DATA DASH'!A8591</f>
        <v/>
      </c>
      <c r="B8591">
        <f>'DATA DASH'!B8591</f>
        <v/>
      </c>
      <c r="C8591">
        <f>'DATA DASH'!C8591</f>
        <v/>
      </c>
      <c r="D8591">
        <f>'DATA DASH'!D8591</f>
        <v/>
      </c>
      <c r="E8591">
        <f>'DATA DASH'!E8591</f>
        <v/>
      </c>
      <c r="F8591">
        <f>'DATA DASH'!F8591</f>
        <v/>
      </c>
      <c r="G8591">
        <f>'DATA DASH'!G8591</f>
        <v/>
      </c>
      <c r="H8591">
        <f>'DATA DASH'!H8591</f>
        <v/>
      </c>
      <c r="I8591">
        <f>'DATA DASH'!I8591</f>
        <v/>
      </c>
      <c r="J8591">
        <f>'DATA DASH'!J8591</f>
        <v/>
      </c>
      <c r="K8591">
        <f>'DATA DASH'!K8591</f>
        <v/>
      </c>
      <c r="L8591">
        <f>'DATA DASH'!L8591</f>
        <v/>
      </c>
      <c r="M8591">
        <f>'DATA DASH'!M8591</f>
        <v/>
      </c>
    </row>
    <row r="8592">
      <c r="A8592">
        <f>'DATA DASH'!A8592</f>
        <v/>
      </c>
      <c r="B8592">
        <f>'DATA DASH'!B8592</f>
        <v/>
      </c>
      <c r="C8592">
        <f>'DATA DASH'!C8592</f>
        <v/>
      </c>
      <c r="D8592">
        <f>'DATA DASH'!D8592</f>
        <v/>
      </c>
      <c r="E8592">
        <f>'DATA DASH'!E8592</f>
        <v/>
      </c>
      <c r="F8592">
        <f>'DATA DASH'!F8592</f>
        <v/>
      </c>
      <c r="G8592">
        <f>'DATA DASH'!G8592</f>
        <v/>
      </c>
      <c r="H8592">
        <f>'DATA DASH'!H8592</f>
        <v/>
      </c>
      <c r="I8592">
        <f>'DATA DASH'!I8592</f>
        <v/>
      </c>
      <c r="J8592">
        <f>'DATA DASH'!J8592</f>
        <v/>
      </c>
      <c r="K8592">
        <f>'DATA DASH'!K8592</f>
        <v/>
      </c>
      <c r="L8592">
        <f>'DATA DASH'!L8592</f>
        <v/>
      </c>
      <c r="M8592">
        <f>'DATA DASH'!M8592</f>
        <v/>
      </c>
    </row>
    <row r="8593">
      <c r="A8593">
        <f>'DATA DASH'!A8593</f>
        <v/>
      </c>
      <c r="B8593">
        <f>'DATA DASH'!B8593</f>
        <v/>
      </c>
      <c r="C8593">
        <f>'DATA DASH'!C8593</f>
        <v/>
      </c>
      <c r="D8593">
        <f>'DATA DASH'!D8593</f>
        <v/>
      </c>
      <c r="E8593">
        <f>'DATA DASH'!E8593</f>
        <v/>
      </c>
      <c r="F8593">
        <f>'DATA DASH'!F8593</f>
        <v/>
      </c>
      <c r="G8593">
        <f>'DATA DASH'!G8593</f>
        <v/>
      </c>
      <c r="H8593">
        <f>'DATA DASH'!H8593</f>
        <v/>
      </c>
      <c r="I8593">
        <f>'DATA DASH'!I8593</f>
        <v/>
      </c>
      <c r="J8593">
        <f>'DATA DASH'!J8593</f>
        <v/>
      </c>
      <c r="K8593">
        <f>'DATA DASH'!K8593</f>
        <v/>
      </c>
      <c r="L8593">
        <f>'DATA DASH'!L8593</f>
        <v/>
      </c>
      <c r="M8593">
        <f>'DATA DASH'!M8593</f>
        <v/>
      </c>
    </row>
    <row r="8594">
      <c r="A8594">
        <f>'DATA DASH'!A8594</f>
        <v/>
      </c>
      <c r="B8594">
        <f>'DATA DASH'!B8594</f>
        <v/>
      </c>
      <c r="C8594">
        <f>'DATA DASH'!C8594</f>
        <v/>
      </c>
      <c r="D8594">
        <f>'DATA DASH'!D8594</f>
        <v/>
      </c>
      <c r="E8594">
        <f>'DATA DASH'!E8594</f>
        <v/>
      </c>
      <c r="F8594">
        <f>'DATA DASH'!F8594</f>
        <v/>
      </c>
      <c r="G8594">
        <f>'DATA DASH'!G8594</f>
        <v/>
      </c>
      <c r="H8594">
        <f>'DATA DASH'!H8594</f>
        <v/>
      </c>
      <c r="I8594">
        <f>'DATA DASH'!I8594</f>
        <v/>
      </c>
      <c r="J8594">
        <f>'DATA DASH'!J8594</f>
        <v/>
      </c>
      <c r="K8594">
        <f>'DATA DASH'!K8594</f>
        <v/>
      </c>
      <c r="L8594">
        <f>'DATA DASH'!L8594</f>
        <v/>
      </c>
      <c r="M8594">
        <f>'DATA DASH'!M8594</f>
        <v/>
      </c>
    </row>
    <row r="8595">
      <c r="A8595">
        <f>'DATA DASH'!A8595</f>
        <v/>
      </c>
      <c r="B8595">
        <f>'DATA DASH'!B8595</f>
        <v/>
      </c>
      <c r="C8595">
        <f>'DATA DASH'!C8595</f>
        <v/>
      </c>
      <c r="D8595">
        <f>'DATA DASH'!D8595</f>
        <v/>
      </c>
      <c r="E8595">
        <f>'DATA DASH'!E8595</f>
        <v/>
      </c>
      <c r="F8595">
        <f>'DATA DASH'!F8595</f>
        <v/>
      </c>
      <c r="G8595">
        <f>'DATA DASH'!G8595</f>
        <v/>
      </c>
      <c r="H8595">
        <f>'DATA DASH'!H8595</f>
        <v/>
      </c>
      <c r="I8595">
        <f>'DATA DASH'!I8595</f>
        <v/>
      </c>
      <c r="J8595">
        <f>'DATA DASH'!J8595</f>
        <v/>
      </c>
      <c r="K8595">
        <f>'DATA DASH'!K8595</f>
        <v/>
      </c>
      <c r="L8595">
        <f>'DATA DASH'!L8595</f>
        <v/>
      </c>
      <c r="M8595">
        <f>'DATA DASH'!M8595</f>
        <v/>
      </c>
    </row>
    <row r="8596">
      <c r="A8596">
        <f>'DATA DASH'!A8596</f>
        <v/>
      </c>
      <c r="B8596">
        <f>'DATA DASH'!B8596</f>
        <v/>
      </c>
      <c r="C8596">
        <f>'DATA DASH'!C8596</f>
        <v/>
      </c>
      <c r="D8596">
        <f>'DATA DASH'!D8596</f>
        <v/>
      </c>
      <c r="E8596">
        <f>'DATA DASH'!E8596</f>
        <v/>
      </c>
      <c r="F8596">
        <f>'DATA DASH'!F8596</f>
        <v/>
      </c>
      <c r="G8596">
        <f>'DATA DASH'!G8596</f>
        <v/>
      </c>
      <c r="H8596">
        <f>'DATA DASH'!H8596</f>
        <v/>
      </c>
      <c r="I8596">
        <f>'DATA DASH'!I8596</f>
        <v/>
      </c>
      <c r="J8596">
        <f>'DATA DASH'!J8596</f>
        <v/>
      </c>
      <c r="K8596">
        <f>'DATA DASH'!K8596</f>
        <v/>
      </c>
      <c r="L8596">
        <f>'DATA DASH'!L8596</f>
        <v/>
      </c>
      <c r="M8596">
        <f>'DATA DASH'!M8596</f>
        <v/>
      </c>
    </row>
    <row r="8597">
      <c r="A8597">
        <f>'DATA DASH'!A8597</f>
        <v/>
      </c>
      <c r="B8597">
        <f>'DATA DASH'!B8597</f>
        <v/>
      </c>
      <c r="C8597">
        <f>'DATA DASH'!C8597</f>
        <v/>
      </c>
      <c r="D8597">
        <f>'DATA DASH'!D8597</f>
        <v/>
      </c>
      <c r="E8597">
        <f>'DATA DASH'!E8597</f>
        <v/>
      </c>
      <c r="F8597">
        <f>'DATA DASH'!F8597</f>
        <v/>
      </c>
      <c r="G8597">
        <f>'DATA DASH'!G8597</f>
        <v/>
      </c>
      <c r="H8597">
        <f>'DATA DASH'!H8597</f>
        <v/>
      </c>
      <c r="I8597">
        <f>'DATA DASH'!I8597</f>
        <v/>
      </c>
      <c r="J8597">
        <f>'DATA DASH'!J8597</f>
        <v/>
      </c>
      <c r="K8597">
        <f>'DATA DASH'!K8597</f>
        <v/>
      </c>
      <c r="L8597">
        <f>'DATA DASH'!L8597</f>
        <v/>
      </c>
      <c r="M8597">
        <f>'DATA DASH'!M8597</f>
        <v/>
      </c>
    </row>
    <row r="8598">
      <c r="A8598">
        <f>'DATA DASH'!A8598</f>
        <v/>
      </c>
      <c r="B8598">
        <f>'DATA DASH'!B8598</f>
        <v/>
      </c>
      <c r="C8598">
        <f>'DATA DASH'!C8598</f>
        <v/>
      </c>
      <c r="D8598">
        <f>'DATA DASH'!D8598</f>
        <v/>
      </c>
      <c r="E8598">
        <f>'DATA DASH'!E8598</f>
        <v/>
      </c>
      <c r="F8598">
        <f>'DATA DASH'!F8598</f>
        <v/>
      </c>
      <c r="G8598">
        <f>'DATA DASH'!G8598</f>
        <v/>
      </c>
      <c r="H8598">
        <f>'DATA DASH'!H8598</f>
        <v/>
      </c>
      <c r="I8598">
        <f>'DATA DASH'!I8598</f>
        <v/>
      </c>
      <c r="J8598">
        <f>'DATA DASH'!J8598</f>
        <v/>
      </c>
      <c r="K8598">
        <f>'DATA DASH'!K8598</f>
        <v/>
      </c>
      <c r="L8598">
        <f>'DATA DASH'!L8598</f>
        <v/>
      </c>
      <c r="M8598">
        <f>'DATA DASH'!M8598</f>
        <v/>
      </c>
    </row>
    <row r="8599">
      <c r="A8599">
        <f>'DATA DASH'!A8599</f>
        <v/>
      </c>
      <c r="B8599">
        <f>'DATA DASH'!B8599</f>
        <v/>
      </c>
      <c r="C8599">
        <f>'DATA DASH'!C8599</f>
        <v/>
      </c>
      <c r="D8599">
        <f>'DATA DASH'!D8599</f>
        <v/>
      </c>
      <c r="E8599">
        <f>'DATA DASH'!E8599</f>
        <v/>
      </c>
      <c r="F8599">
        <f>'DATA DASH'!F8599</f>
        <v/>
      </c>
      <c r="G8599">
        <f>'DATA DASH'!G8599</f>
        <v/>
      </c>
      <c r="H8599">
        <f>'DATA DASH'!H8599</f>
        <v/>
      </c>
      <c r="I8599">
        <f>'DATA DASH'!I8599</f>
        <v/>
      </c>
      <c r="J8599">
        <f>'DATA DASH'!J8599</f>
        <v/>
      </c>
      <c r="K8599">
        <f>'DATA DASH'!K8599</f>
        <v/>
      </c>
      <c r="L8599">
        <f>'DATA DASH'!L8599</f>
        <v/>
      </c>
      <c r="M8599">
        <f>'DATA DASH'!M8599</f>
        <v/>
      </c>
    </row>
    <row r="8600">
      <c r="A8600">
        <f>'DATA DASH'!A8600</f>
        <v/>
      </c>
      <c r="B8600">
        <f>'DATA DASH'!B8600</f>
        <v/>
      </c>
      <c r="C8600">
        <f>'DATA DASH'!C8600</f>
        <v/>
      </c>
      <c r="D8600">
        <f>'DATA DASH'!D8600</f>
        <v/>
      </c>
      <c r="E8600">
        <f>'DATA DASH'!E8600</f>
        <v/>
      </c>
      <c r="F8600">
        <f>'DATA DASH'!F8600</f>
        <v/>
      </c>
      <c r="G8600">
        <f>'DATA DASH'!G8600</f>
        <v/>
      </c>
      <c r="H8600">
        <f>'DATA DASH'!H8600</f>
        <v/>
      </c>
      <c r="I8600">
        <f>'DATA DASH'!I8600</f>
        <v/>
      </c>
      <c r="J8600">
        <f>'DATA DASH'!J8600</f>
        <v/>
      </c>
      <c r="K8600">
        <f>'DATA DASH'!K8600</f>
        <v/>
      </c>
      <c r="L8600">
        <f>'DATA DASH'!L8600</f>
        <v/>
      </c>
      <c r="M8600">
        <f>'DATA DASH'!M8600</f>
        <v/>
      </c>
    </row>
    <row r="8601">
      <c r="A8601">
        <f>'DATA DASH'!A8601</f>
        <v/>
      </c>
      <c r="B8601">
        <f>'DATA DASH'!B8601</f>
        <v/>
      </c>
      <c r="C8601">
        <f>'DATA DASH'!C8601</f>
        <v/>
      </c>
      <c r="D8601">
        <f>'DATA DASH'!D8601</f>
        <v/>
      </c>
      <c r="E8601">
        <f>'DATA DASH'!E8601</f>
        <v/>
      </c>
      <c r="F8601">
        <f>'DATA DASH'!F8601</f>
        <v/>
      </c>
      <c r="G8601">
        <f>'DATA DASH'!G8601</f>
        <v/>
      </c>
      <c r="H8601">
        <f>'DATA DASH'!H8601</f>
        <v/>
      </c>
      <c r="I8601">
        <f>'DATA DASH'!I8601</f>
        <v/>
      </c>
      <c r="J8601">
        <f>'DATA DASH'!J8601</f>
        <v/>
      </c>
      <c r="K8601">
        <f>'DATA DASH'!K8601</f>
        <v/>
      </c>
      <c r="L8601">
        <f>'DATA DASH'!L8601</f>
        <v/>
      </c>
      <c r="M8601">
        <f>'DATA DASH'!M8601</f>
        <v/>
      </c>
    </row>
    <row r="8602">
      <c r="A8602">
        <f>'DATA DASH'!A8602</f>
        <v/>
      </c>
      <c r="B8602">
        <f>'DATA DASH'!B8602</f>
        <v/>
      </c>
      <c r="C8602">
        <f>'DATA DASH'!C8602</f>
        <v/>
      </c>
      <c r="D8602">
        <f>'DATA DASH'!D8602</f>
        <v/>
      </c>
      <c r="E8602">
        <f>'DATA DASH'!E8602</f>
        <v/>
      </c>
      <c r="F8602">
        <f>'DATA DASH'!F8602</f>
        <v/>
      </c>
      <c r="G8602">
        <f>'DATA DASH'!G8602</f>
        <v/>
      </c>
      <c r="H8602">
        <f>'DATA DASH'!H8602</f>
        <v/>
      </c>
      <c r="I8602">
        <f>'DATA DASH'!I8602</f>
        <v/>
      </c>
      <c r="J8602">
        <f>'DATA DASH'!J8602</f>
        <v/>
      </c>
      <c r="K8602">
        <f>'DATA DASH'!K8602</f>
        <v/>
      </c>
      <c r="L8602">
        <f>'DATA DASH'!L8602</f>
        <v/>
      </c>
      <c r="M8602">
        <f>'DATA DASH'!M8602</f>
        <v/>
      </c>
    </row>
    <row r="8603">
      <c r="A8603">
        <f>'DATA DASH'!A8603</f>
        <v/>
      </c>
      <c r="B8603">
        <f>'DATA DASH'!B8603</f>
        <v/>
      </c>
      <c r="C8603">
        <f>'DATA DASH'!C8603</f>
        <v/>
      </c>
      <c r="D8603">
        <f>'DATA DASH'!D8603</f>
        <v/>
      </c>
      <c r="E8603">
        <f>'DATA DASH'!E8603</f>
        <v/>
      </c>
      <c r="F8603">
        <f>'DATA DASH'!F8603</f>
        <v/>
      </c>
      <c r="G8603">
        <f>'DATA DASH'!G8603</f>
        <v/>
      </c>
      <c r="H8603">
        <f>'DATA DASH'!H8603</f>
        <v/>
      </c>
      <c r="I8603">
        <f>'DATA DASH'!I8603</f>
        <v/>
      </c>
      <c r="J8603">
        <f>'DATA DASH'!J8603</f>
        <v/>
      </c>
      <c r="K8603">
        <f>'DATA DASH'!K8603</f>
        <v/>
      </c>
      <c r="L8603">
        <f>'DATA DASH'!L8603</f>
        <v/>
      </c>
      <c r="M8603">
        <f>'DATA DASH'!M8603</f>
        <v/>
      </c>
    </row>
    <row r="8604">
      <c r="A8604">
        <f>'DATA DASH'!A8604</f>
        <v/>
      </c>
      <c r="B8604">
        <f>'DATA DASH'!B8604</f>
        <v/>
      </c>
      <c r="C8604">
        <f>'DATA DASH'!C8604</f>
        <v/>
      </c>
      <c r="D8604">
        <f>'DATA DASH'!D8604</f>
        <v/>
      </c>
      <c r="E8604">
        <f>'DATA DASH'!E8604</f>
        <v/>
      </c>
      <c r="F8604">
        <f>'DATA DASH'!F8604</f>
        <v/>
      </c>
      <c r="G8604">
        <f>'DATA DASH'!G8604</f>
        <v/>
      </c>
      <c r="H8604">
        <f>'DATA DASH'!H8604</f>
        <v/>
      </c>
      <c r="I8604">
        <f>'DATA DASH'!I8604</f>
        <v/>
      </c>
      <c r="J8604">
        <f>'DATA DASH'!J8604</f>
        <v/>
      </c>
      <c r="K8604">
        <f>'DATA DASH'!K8604</f>
        <v/>
      </c>
      <c r="L8604">
        <f>'DATA DASH'!L8604</f>
        <v/>
      </c>
      <c r="M8604">
        <f>'DATA DASH'!M8604</f>
        <v/>
      </c>
    </row>
    <row r="8605">
      <c r="A8605">
        <f>'DATA DASH'!A8605</f>
        <v/>
      </c>
      <c r="B8605">
        <f>'DATA DASH'!B8605</f>
        <v/>
      </c>
      <c r="C8605">
        <f>'DATA DASH'!C8605</f>
        <v/>
      </c>
      <c r="D8605">
        <f>'DATA DASH'!D8605</f>
        <v/>
      </c>
      <c r="E8605">
        <f>'DATA DASH'!E8605</f>
        <v/>
      </c>
      <c r="F8605">
        <f>'DATA DASH'!F8605</f>
        <v/>
      </c>
      <c r="G8605">
        <f>'DATA DASH'!G8605</f>
        <v/>
      </c>
      <c r="H8605">
        <f>'DATA DASH'!H8605</f>
        <v/>
      </c>
      <c r="I8605">
        <f>'DATA DASH'!I8605</f>
        <v/>
      </c>
      <c r="J8605">
        <f>'DATA DASH'!J8605</f>
        <v/>
      </c>
      <c r="K8605">
        <f>'DATA DASH'!K8605</f>
        <v/>
      </c>
      <c r="L8605">
        <f>'DATA DASH'!L8605</f>
        <v/>
      </c>
      <c r="M8605">
        <f>'DATA DASH'!M8605</f>
        <v/>
      </c>
    </row>
    <row r="8606">
      <c r="A8606">
        <f>'DATA DASH'!A8606</f>
        <v/>
      </c>
      <c r="B8606">
        <f>'DATA DASH'!B8606</f>
        <v/>
      </c>
      <c r="C8606">
        <f>'DATA DASH'!C8606</f>
        <v/>
      </c>
      <c r="D8606">
        <f>'DATA DASH'!D8606</f>
        <v/>
      </c>
      <c r="E8606">
        <f>'DATA DASH'!E8606</f>
        <v/>
      </c>
      <c r="F8606">
        <f>'DATA DASH'!F8606</f>
        <v/>
      </c>
      <c r="G8606">
        <f>'DATA DASH'!G8606</f>
        <v/>
      </c>
      <c r="H8606">
        <f>'DATA DASH'!H8606</f>
        <v/>
      </c>
      <c r="I8606">
        <f>'DATA DASH'!I8606</f>
        <v/>
      </c>
      <c r="J8606">
        <f>'DATA DASH'!J8606</f>
        <v/>
      </c>
      <c r="K8606">
        <f>'DATA DASH'!K8606</f>
        <v/>
      </c>
      <c r="L8606">
        <f>'DATA DASH'!L8606</f>
        <v/>
      </c>
      <c r="M8606">
        <f>'DATA DASH'!M8606</f>
        <v/>
      </c>
    </row>
    <row r="8607">
      <c r="A8607">
        <f>'DATA DASH'!A8607</f>
        <v/>
      </c>
      <c r="B8607">
        <f>'DATA DASH'!B8607</f>
        <v/>
      </c>
      <c r="C8607">
        <f>'DATA DASH'!C8607</f>
        <v/>
      </c>
      <c r="D8607">
        <f>'DATA DASH'!D8607</f>
        <v/>
      </c>
      <c r="E8607">
        <f>'DATA DASH'!E8607</f>
        <v/>
      </c>
      <c r="F8607">
        <f>'DATA DASH'!F8607</f>
        <v/>
      </c>
      <c r="G8607">
        <f>'DATA DASH'!G8607</f>
        <v/>
      </c>
      <c r="H8607">
        <f>'DATA DASH'!H8607</f>
        <v/>
      </c>
      <c r="I8607">
        <f>'DATA DASH'!I8607</f>
        <v/>
      </c>
      <c r="J8607">
        <f>'DATA DASH'!J8607</f>
        <v/>
      </c>
      <c r="K8607">
        <f>'DATA DASH'!K8607</f>
        <v/>
      </c>
      <c r="L8607">
        <f>'DATA DASH'!L8607</f>
        <v/>
      </c>
      <c r="M8607">
        <f>'DATA DASH'!M8607</f>
        <v/>
      </c>
    </row>
    <row r="8608">
      <c r="A8608">
        <f>'DATA DASH'!A8608</f>
        <v/>
      </c>
      <c r="B8608">
        <f>'DATA DASH'!B8608</f>
        <v/>
      </c>
      <c r="C8608">
        <f>'DATA DASH'!C8608</f>
        <v/>
      </c>
      <c r="D8608">
        <f>'DATA DASH'!D8608</f>
        <v/>
      </c>
      <c r="E8608">
        <f>'DATA DASH'!E8608</f>
        <v/>
      </c>
      <c r="F8608">
        <f>'DATA DASH'!F8608</f>
        <v/>
      </c>
      <c r="G8608">
        <f>'DATA DASH'!G8608</f>
        <v/>
      </c>
      <c r="H8608">
        <f>'DATA DASH'!H8608</f>
        <v/>
      </c>
      <c r="I8608">
        <f>'DATA DASH'!I8608</f>
        <v/>
      </c>
      <c r="J8608">
        <f>'DATA DASH'!J8608</f>
        <v/>
      </c>
      <c r="K8608">
        <f>'DATA DASH'!K8608</f>
        <v/>
      </c>
      <c r="L8608">
        <f>'DATA DASH'!L8608</f>
        <v/>
      </c>
      <c r="M8608">
        <f>'DATA DASH'!M8608</f>
        <v/>
      </c>
    </row>
    <row r="8609">
      <c r="A8609">
        <f>'DATA DASH'!A8609</f>
        <v/>
      </c>
      <c r="B8609">
        <f>'DATA DASH'!B8609</f>
        <v/>
      </c>
      <c r="C8609">
        <f>'DATA DASH'!C8609</f>
        <v/>
      </c>
      <c r="D8609">
        <f>'DATA DASH'!D8609</f>
        <v/>
      </c>
      <c r="E8609">
        <f>'DATA DASH'!E8609</f>
        <v/>
      </c>
      <c r="F8609">
        <f>'DATA DASH'!F8609</f>
        <v/>
      </c>
      <c r="G8609">
        <f>'DATA DASH'!G8609</f>
        <v/>
      </c>
      <c r="H8609">
        <f>'DATA DASH'!H8609</f>
        <v/>
      </c>
      <c r="I8609">
        <f>'DATA DASH'!I8609</f>
        <v/>
      </c>
      <c r="J8609">
        <f>'DATA DASH'!J8609</f>
        <v/>
      </c>
      <c r="K8609">
        <f>'DATA DASH'!K8609</f>
        <v/>
      </c>
      <c r="L8609">
        <f>'DATA DASH'!L8609</f>
        <v/>
      </c>
      <c r="M8609">
        <f>'DATA DASH'!M8609</f>
        <v/>
      </c>
    </row>
    <row r="8610">
      <c r="A8610">
        <f>'DATA DASH'!A8610</f>
        <v/>
      </c>
      <c r="B8610">
        <f>'DATA DASH'!B8610</f>
        <v/>
      </c>
      <c r="C8610">
        <f>'DATA DASH'!C8610</f>
        <v/>
      </c>
      <c r="D8610">
        <f>'DATA DASH'!D8610</f>
        <v/>
      </c>
      <c r="E8610">
        <f>'DATA DASH'!E8610</f>
        <v/>
      </c>
      <c r="F8610">
        <f>'DATA DASH'!F8610</f>
        <v/>
      </c>
      <c r="G8610">
        <f>'DATA DASH'!G8610</f>
        <v/>
      </c>
      <c r="H8610">
        <f>'DATA DASH'!H8610</f>
        <v/>
      </c>
      <c r="I8610">
        <f>'DATA DASH'!I8610</f>
        <v/>
      </c>
      <c r="J8610">
        <f>'DATA DASH'!J8610</f>
        <v/>
      </c>
      <c r="K8610">
        <f>'DATA DASH'!K8610</f>
        <v/>
      </c>
      <c r="L8610">
        <f>'DATA DASH'!L8610</f>
        <v/>
      </c>
      <c r="M8610">
        <f>'DATA DASH'!M8610</f>
        <v/>
      </c>
    </row>
    <row r="8611">
      <c r="A8611">
        <f>'DATA DASH'!A8611</f>
        <v/>
      </c>
      <c r="B8611">
        <f>'DATA DASH'!B8611</f>
        <v/>
      </c>
      <c r="C8611">
        <f>'DATA DASH'!C8611</f>
        <v/>
      </c>
      <c r="D8611">
        <f>'DATA DASH'!D8611</f>
        <v/>
      </c>
      <c r="E8611">
        <f>'DATA DASH'!E8611</f>
        <v/>
      </c>
      <c r="F8611">
        <f>'DATA DASH'!F8611</f>
        <v/>
      </c>
      <c r="G8611">
        <f>'DATA DASH'!G8611</f>
        <v/>
      </c>
      <c r="H8611">
        <f>'DATA DASH'!H8611</f>
        <v/>
      </c>
      <c r="I8611">
        <f>'DATA DASH'!I8611</f>
        <v/>
      </c>
      <c r="J8611">
        <f>'DATA DASH'!J8611</f>
        <v/>
      </c>
      <c r="K8611">
        <f>'DATA DASH'!K8611</f>
        <v/>
      </c>
      <c r="L8611">
        <f>'DATA DASH'!L8611</f>
        <v/>
      </c>
      <c r="M8611">
        <f>'DATA DASH'!M8611</f>
        <v/>
      </c>
    </row>
    <row r="8612">
      <c r="A8612">
        <f>'DATA DASH'!A8612</f>
        <v/>
      </c>
      <c r="B8612">
        <f>'DATA DASH'!B8612</f>
        <v/>
      </c>
      <c r="C8612">
        <f>'DATA DASH'!C8612</f>
        <v/>
      </c>
      <c r="D8612">
        <f>'DATA DASH'!D8612</f>
        <v/>
      </c>
      <c r="E8612">
        <f>'DATA DASH'!E8612</f>
        <v/>
      </c>
      <c r="F8612">
        <f>'DATA DASH'!F8612</f>
        <v/>
      </c>
      <c r="G8612">
        <f>'DATA DASH'!G8612</f>
        <v/>
      </c>
      <c r="H8612">
        <f>'DATA DASH'!H8612</f>
        <v/>
      </c>
      <c r="I8612">
        <f>'DATA DASH'!I8612</f>
        <v/>
      </c>
      <c r="J8612">
        <f>'DATA DASH'!J8612</f>
        <v/>
      </c>
      <c r="K8612">
        <f>'DATA DASH'!K8612</f>
        <v/>
      </c>
      <c r="L8612">
        <f>'DATA DASH'!L8612</f>
        <v/>
      </c>
      <c r="M8612">
        <f>'DATA DASH'!M8612</f>
        <v/>
      </c>
    </row>
    <row r="8613">
      <c r="A8613">
        <f>'DATA DASH'!A8613</f>
        <v/>
      </c>
      <c r="B8613">
        <f>'DATA DASH'!B8613</f>
        <v/>
      </c>
      <c r="C8613">
        <f>'DATA DASH'!C8613</f>
        <v/>
      </c>
      <c r="D8613">
        <f>'DATA DASH'!D8613</f>
        <v/>
      </c>
      <c r="E8613">
        <f>'DATA DASH'!E8613</f>
        <v/>
      </c>
      <c r="F8613">
        <f>'DATA DASH'!F8613</f>
        <v/>
      </c>
      <c r="G8613">
        <f>'DATA DASH'!G8613</f>
        <v/>
      </c>
      <c r="H8613">
        <f>'DATA DASH'!H8613</f>
        <v/>
      </c>
      <c r="I8613">
        <f>'DATA DASH'!I8613</f>
        <v/>
      </c>
      <c r="J8613">
        <f>'DATA DASH'!J8613</f>
        <v/>
      </c>
      <c r="K8613">
        <f>'DATA DASH'!K8613</f>
        <v/>
      </c>
      <c r="L8613">
        <f>'DATA DASH'!L8613</f>
        <v/>
      </c>
      <c r="M8613">
        <f>'DATA DASH'!M8613</f>
        <v/>
      </c>
    </row>
    <row r="8614">
      <c r="A8614">
        <f>'DATA DASH'!A8614</f>
        <v/>
      </c>
      <c r="B8614">
        <f>'DATA DASH'!B8614</f>
        <v/>
      </c>
      <c r="C8614">
        <f>'DATA DASH'!C8614</f>
        <v/>
      </c>
      <c r="D8614">
        <f>'DATA DASH'!D8614</f>
        <v/>
      </c>
      <c r="E8614">
        <f>'DATA DASH'!E8614</f>
        <v/>
      </c>
      <c r="F8614">
        <f>'DATA DASH'!F8614</f>
        <v/>
      </c>
      <c r="G8614">
        <f>'DATA DASH'!G8614</f>
        <v/>
      </c>
      <c r="H8614">
        <f>'DATA DASH'!H8614</f>
        <v/>
      </c>
      <c r="I8614">
        <f>'DATA DASH'!I8614</f>
        <v/>
      </c>
      <c r="J8614">
        <f>'DATA DASH'!J8614</f>
        <v/>
      </c>
      <c r="K8614">
        <f>'DATA DASH'!K8614</f>
        <v/>
      </c>
      <c r="L8614">
        <f>'DATA DASH'!L8614</f>
        <v/>
      </c>
      <c r="M8614">
        <f>'DATA DASH'!M8614</f>
        <v/>
      </c>
    </row>
    <row r="8615">
      <c r="A8615">
        <f>'DATA DASH'!A8615</f>
        <v/>
      </c>
      <c r="B8615">
        <f>'DATA DASH'!B8615</f>
        <v/>
      </c>
      <c r="C8615">
        <f>'DATA DASH'!C8615</f>
        <v/>
      </c>
      <c r="D8615">
        <f>'DATA DASH'!D8615</f>
        <v/>
      </c>
      <c r="E8615">
        <f>'DATA DASH'!E8615</f>
        <v/>
      </c>
      <c r="F8615">
        <f>'DATA DASH'!F8615</f>
        <v/>
      </c>
      <c r="G8615">
        <f>'DATA DASH'!G8615</f>
        <v/>
      </c>
      <c r="H8615">
        <f>'DATA DASH'!H8615</f>
        <v/>
      </c>
      <c r="I8615">
        <f>'DATA DASH'!I8615</f>
        <v/>
      </c>
      <c r="J8615">
        <f>'DATA DASH'!J8615</f>
        <v/>
      </c>
      <c r="K8615">
        <f>'DATA DASH'!K8615</f>
        <v/>
      </c>
      <c r="L8615">
        <f>'DATA DASH'!L8615</f>
        <v/>
      </c>
      <c r="M8615">
        <f>'DATA DASH'!M8615</f>
        <v/>
      </c>
    </row>
    <row r="8616">
      <c r="A8616">
        <f>'DATA DASH'!A8616</f>
        <v/>
      </c>
      <c r="B8616">
        <f>'DATA DASH'!B8616</f>
        <v/>
      </c>
      <c r="C8616">
        <f>'DATA DASH'!C8616</f>
        <v/>
      </c>
      <c r="D8616">
        <f>'DATA DASH'!D8616</f>
        <v/>
      </c>
      <c r="E8616">
        <f>'DATA DASH'!E8616</f>
        <v/>
      </c>
      <c r="F8616">
        <f>'DATA DASH'!F8616</f>
        <v/>
      </c>
      <c r="G8616">
        <f>'DATA DASH'!G8616</f>
        <v/>
      </c>
      <c r="H8616">
        <f>'DATA DASH'!H8616</f>
        <v/>
      </c>
      <c r="I8616">
        <f>'DATA DASH'!I8616</f>
        <v/>
      </c>
      <c r="J8616">
        <f>'DATA DASH'!J8616</f>
        <v/>
      </c>
      <c r="K8616">
        <f>'DATA DASH'!K8616</f>
        <v/>
      </c>
      <c r="L8616">
        <f>'DATA DASH'!L8616</f>
        <v/>
      </c>
      <c r="M8616">
        <f>'DATA DASH'!M8616</f>
        <v/>
      </c>
    </row>
    <row r="8617">
      <c r="A8617">
        <f>'DATA DASH'!A8617</f>
        <v/>
      </c>
      <c r="B8617">
        <f>'DATA DASH'!B8617</f>
        <v/>
      </c>
      <c r="C8617">
        <f>'DATA DASH'!C8617</f>
        <v/>
      </c>
      <c r="D8617">
        <f>'DATA DASH'!D8617</f>
        <v/>
      </c>
      <c r="E8617">
        <f>'DATA DASH'!E8617</f>
        <v/>
      </c>
      <c r="F8617">
        <f>'DATA DASH'!F8617</f>
        <v/>
      </c>
      <c r="G8617">
        <f>'DATA DASH'!G8617</f>
        <v/>
      </c>
      <c r="H8617">
        <f>'DATA DASH'!H8617</f>
        <v/>
      </c>
      <c r="I8617">
        <f>'DATA DASH'!I8617</f>
        <v/>
      </c>
      <c r="J8617">
        <f>'DATA DASH'!J8617</f>
        <v/>
      </c>
      <c r="K8617">
        <f>'DATA DASH'!K8617</f>
        <v/>
      </c>
      <c r="L8617">
        <f>'DATA DASH'!L8617</f>
        <v/>
      </c>
      <c r="M8617">
        <f>'DATA DASH'!M8617</f>
        <v/>
      </c>
    </row>
    <row r="8618">
      <c r="A8618">
        <f>'DATA DASH'!A8618</f>
        <v/>
      </c>
      <c r="B8618">
        <f>'DATA DASH'!B8618</f>
        <v/>
      </c>
      <c r="C8618">
        <f>'DATA DASH'!C8618</f>
        <v/>
      </c>
      <c r="D8618">
        <f>'DATA DASH'!D8618</f>
        <v/>
      </c>
      <c r="E8618">
        <f>'DATA DASH'!E8618</f>
        <v/>
      </c>
      <c r="F8618">
        <f>'DATA DASH'!F8618</f>
        <v/>
      </c>
      <c r="G8618">
        <f>'DATA DASH'!G8618</f>
        <v/>
      </c>
      <c r="H8618">
        <f>'DATA DASH'!H8618</f>
        <v/>
      </c>
      <c r="I8618">
        <f>'DATA DASH'!I8618</f>
        <v/>
      </c>
      <c r="J8618">
        <f>'DATA DASH'!J8618</f>
        <v/>
      </c>
      <c r="K8618">
        <f>'DATA DASH'!K8618</f>
        <v/>
      </c>
      <c r="L8618">
        <f>'DATA DASH'!L8618</f>
        <v/>
      </c>
      <c r="M8618">
        <f>'DATA DASH'!M8618</f>
        <v/>
      </c>
    </row>
    <row r="8619">
      <c r="A8619">
        <f>'DATA DASH'!A8619</f>
        <v/>
      </c>
      <c r="B8619">
        <f>'DATA DASH'!B8619</f>
        <v/>
      </c>
      <c r="C8619">
        <f>'DATA DASH'!C8619</f>
        <v/>
      </c>
      <c r="D8619">
        <f>'DATA DASH'!D8619</f>
        <v/>
      </c>
      <c r="E8619">
        <f>'DATA DASH'!E8619</f>
        <v/>
      </c>
      <c r="F8619">
        <f>'DATA DASH'!F8619</f>
        <v/>
      </c>
      <c r="G8619">
        <f>'DATA DASH'!G8619</f>
        <v/>
      </c>
      <c r="H8619">
        <f>'DATA DASH'!H8619</f>
        <v/>
      </c>
      <c r="I8619">
        <f>'DATA DASH'!I8619</f>
        <v/>
      </c>
      <c r="J8619">
        <f>'DATA DASH'!J8619</f>
        <v/>
      </c>
      <c r="K8619">
        <f>'DATA DASH'!K8619</f>
        <v/>
      </c>
      <c r="L8619">
        <f>'DATA DASH'!L8619</f>
        <v/>
      </c>
      <c r="M8619">
        <f>'DATA DASH'!M8619</f>
        <v/>
      </c>
    </row>
    <row r="8620">
      <c r="A8620">
        <f>'DATA DASH'!A8620</f>
        <v/>
      </c>
      <c r="B8620">
        <f>'DATA DASH'!B8620</f>
        <v/>
      </c>
      <c r="C8620">
        <f>'DATA DASH'!C8620</f>
        <v/>
      </c>
      <c r="D8620">
        <f>'DATA DASH'!D8620</f>
        <v/>
      </c>
      <c r="E8620">
        <f>'DATA DASH'!E8620</f>
        <v/>
      </c>
      <c r="F8620">
        <f>'DATA DASH'!F8620</f>
        <v/>
      </c>
      <c r="G8620">
        <f>'DATA DASH'!G8620</f>
        <v/>
      </c>
      <c r="H8620">
        <f>'DATA DASH'!H8620</f>
        <v/>
      </c>
      <c r="I8620">
        <f>'DATA DASH'!I8620</f>
        <v/>
      </c>
      <c r="J8620">
        <f>'DATA DASH'!J8620</f>
        <v/>
      </c>
      <c r="K8620">
        <f>'DATA DASH'!K8620</f>
        <v/>
      </c>
      <c r="L8620">
        <f>'DATA DASH'!L8620</f>
        <v/>
      </c>
      <c r="M8620">
        <f>'DATA DASH'!M8620</f>
        <v/>
      </c>
    </row>
    <row r="8621">
      <c r="A8621">
        <f>'DATA DASH'!A8621</f>
        <v/>
      </c>
      <c r="B8621">
        <f>'DATA DASH'!B8621</f>
        <v/>
      </c>
      <c r="C8621">
        <f>'DATA DASH'!C8621</f>
        <v/>
      </c>
      <c r="D8621">
        <f>'DATA DASH'!D8621</f>
        <v/>
      </c>
      <c r="E8621">
        <f>'DATA DASH'!E8621</f>
        <v/>
      </c>
      <c r="F8621">
        <f>'DATA DASH'!F8621</f>
        <v/>
      </c>
      <c r="G8621">
        <f>'DATA DASH'!G8621</f>
        <v/>
      </c>
      <c r="H8621">
        <f>'DATA DASH'!H8621</f>
        <v/>
      </c>
      <c r="I8621">
        <f>'DATA DASH'!I8621</f>
        <v/>
      </c>
      <c r="J8621">
        <f>'DATA DASH'!J8621</f>
        <v/>
      </c>
      <c r="K8621">
        <f>'DATA DASH'!K8621</f>
        <v/>
      </c>
      <c r="L8621">
        <f>'DATA DASH'!L8621</f>
        <v/>
      </c>
      <c r="M8621">
        <f>'DATA DASH'!M8621</f>
        <v/>
      </c>
    </row>
    <row r="8622">
      <c r="A8622">
        <f>'DATA DASH'!A8622</f>
        <v/>
      </c>
      <c r="B8622">
        <f>'DATA DASH'!B8622</f>
        <v/>
      </c>
      <c r="C8622">
        <f>'DATA DASH'!C8622</f>
        <v/>
      </c>
      <c r="D8622">
        <f>'DATA DASH'!D8622</f>
        <v/>
      </c>
      <c r="E8622">
        <f>'DATA DASH'!E8622</f>
        <v/>
      </c>
      <c r="F8622">
        <f>'DATA DASH'!F8622</f>
        <v/>
      </c>
      <c r="G8622">
        <f>'DATA DASH'!G8622</f>
        <v/>
      </c>
      <c r="H8622">
        <f>'DATA DASH'!H8622</f>
        <v/>
      </c>
      <c r="I8622">
        <f>'DATA DASH'!I8622</f>
        <v/>
      </c>
      <c r="J8622">
        <f>'DATA DASH'!J8622</f>
        <v/>
      </c>
      <c r="K8622">
        <f>'DATA DASH'!K8622</f>
        <v/>
      </c>
      <c r="L8622">
        <f>'DATA DASH'!L8622</f>
        <v/>
      </c>
      <c r="M8622">
        <f>'DATA DASH'!M8622</f>
        <v/>
      </c>
    </row>
    <row r="8623">
      <c r="A8623">
        <f>'DATA DASH'!A8623</f>
        <v/>
      </c>
      <c r="B8623">
        <f>'DATA DASH'!B8623</f>
        <v/>
      </c>
      <c r="C8623">
        <f>'DATA DASH'!C8623</f>
        <v/>
      </c>
      <c r="D8623">
        <f>'DATA DASH'!D8623</f>
        <v/>
      </c>
      <c r="E8623">
        <f>'DATA DASH'!E8623</f>
        <v/>
      </c>
      <c r="F8623">
        <f>'DATA DASH'!F8623</f>
        <v/>
      </c>
      <c r="G8623">
        <f>'DATA DASH'!G8623</f>
        <v/>
      </c>
      <c r="H8623">
        <f>'DATA DASH'!H8623</f>
        <v/>
      </c>
      <c r="I8623">
        <f>'DATA DASH'!I8623</f>
        <v/>
      </c>
      <c r="J8623">
        <f>'DATA DASH'!J8623</f>
        <v/>
      </c>
      <c r="K8623">
        <f>'DATA DASH'!K8623</f>
        <v/>
      </c>
      <c r="L8623">
        <f>'DATA DASH'!L8623</f>
        <v/>
      </c>
      <c r="M8623">
        <f>'DATA DASH'!M8623</f>
        <v/>
      </c>
    </row>
    <row r="8624">
      <c r="A8624">
        <f>'DATA DASH'!A8624</f>
        <v/>
      </c>
      <c r="B8624">
        <f>'DATA DASH'!B8624</f>
        <v/>
      </c>
      <c r="C8624">
        <f>'DATA DASH'!C8624</f>
        <v/>
      </c>
      <c r="D8624">
        <f>'DATA DASH'!D8624</f>
        <v/>
      </c>
      <c r="E8624">
        <f>'DATA DASH'!E8624</f>
        <v/>
      </c>
      <c r="F8624">
        <f>'DATA DASH'!F8624</f>
        <v/>
      </c>
      <c r="G8624">
        <f>'DATA DASH'!G8624</f>
        <v/>
      </c>
      <c r="H8624">
        <f>'DATA DASH'!H8624</f>
        <v/>
      </c>
      <c r="I8624">
        <f>'DATA DASH'!I8624</f>
        <v/>
      </c>
      <c r="J8624">
        <f>'DATA DASH'!J8624</f>
        <v/>
      </c>
      <c r="K8624">
        <f>'DATA DASH'!K8624</f>
        <v/>
      </c>
      <c r="L8624">
        <f>'DATA DASH'!L8624</f>
        <v/>
      </c>
      <c r="M8624">
        <f>'DATA DASH'!M8624</f>
        <v/>
      </c>
    </row>
    <row r="8625">
      <c r="A8625">
        <f>'DATA DASH'!A8625</f>
        <v/>
      </c>
      <c r="B8625">
        <f>'DATA DASH'!B8625</f>
        <v/>
      </c>
      <c r="C8625">
        <f>'DATA DASH'!C8625</f>
        <v/>
      </c>
      <c r="D8625">
        <f>'DATA DASH'!D8625</f>
        <v/>
      </c>
      <c r="E8625">
        <f>'DATA DASH'!E8625</f>
        <v/>
      </c>
      <c r="F8625">
        <f>'DATA DASH'!F8625</f>
        <v/>
      </c>
      <c r="G8625">
        <f>'DATA DASH'!G8625</f>
        <v/>
      </c>
      <c r="H8625">
        <f>'DATA DASH'!H8625</f>
        <v/>
      </c>
      <c r="I8625">
        <f>'DATA DASH'!I8625</f>
        <v/>
      </c>
      <c r="J8625">
        <f>'DATA DASH'!J8625</f>
        <v/>
      </c>
      <c r="K8625">
        <f>'DATA DASH'!K8625</f>
        <v/>
      </c>
      <c r="L8625">
        <f>'DATA DASH'!L8625</f>
        <v/>
      </c>
      <c r="M8625">
        <f>'DATA DASH'!M8625</f>
        <v/>
      </c>
    </row>
    <row r="8626">
      <c r="A8626">
        <f>'DATA DASH'!A8626</f>
        <v/>
      </c>
      <c r="B8626">
        <f>'DATA DASH'!B8626</f>
        <v/>
      </c>
      <c r="C8626">
        <f>'DATA DASH'!C8626</f>
        <v/>
      </c>
      <c r="D8626">
        <f>'DATA DASH'!D8626</f>
        <v/>
      </c>
      <c r="E8626">
        <f>'DATA DASH'!E8626</f>
        <v/>
      </c>
      <c r="F8626">
        <f>'DATA DASH'!F8626</f>
        <v/>
      </c>
      <c r="G8626">
        <f>'DATA DASH'!G8626</f>
        <v/>
      </c>
      <c r="H8626">
        <f>'DATA DASH'!H8626</f>
        <v/>
      </c>
      <c r="I8626">
        <f>'DATA DASH'!I8626</f>
        <v/>
      </c>
      <c r="J8626">
        <f>'DATA DASH'!J8626</f>
        <v/>
      </c>
      <c r="K8626">
        <f>'DATA DASH'!K8626</f>
        <v/>
      </c>
      <c r="L8626">
        <f>'DATA DASH'!L8626</f>
        <v/>
      </c>
      <c r="M8626">
        <f>'DATA DASH'!M8626</f>
        <v/>
      </c>
    </row>
    <row r="8627">
      <c r="A8627">
        <f>'DATA DASH'!A8627</f>
        <v/>
      </c>
      <c r="B8627">
        <f>'DATA DASH'!B8627</f>
        <v/>
      </c>
      <c r="C8627">
        <f>'DATA DASH'!C8627</f>
        <v/>
      </c>
      <c r="D8627">
        <f>'DATA DASH'!D8627</f>
        <v/>
      </c>
      <c r="E8627">
        <f>'DATA DASH'!E8627</f>
        <v/>
      </c>
      <c r="F8627">
        <f>'DATA DASH'!F8627</f>
        <v/>
      </c>
      <c r="G8627">
        <f>'DATA DASH'!G8627</f>
        <v/>
      </c>
      <c r="H8627">
        <f>'DATA DASH'!H8627</f>
        <v/>
      </c>
      <c r="I8627">
        <f>'DATA DASH'!I8627</f>
        <v/>
      </c>
      <c r="J8627">
        <f>'DATA DASH'!J8627</f>
        <v/>
      </c>
      <c r="K8627">
        <f>'DATA DASH'!K8627</f>
        <v/>
      </c>
      <c r="L8627">
        <f>'DATA DASH'!L8627</f>
        <v/>
      </c>
      <c r="M8627">
        <f>'DATA DASH'!M8627</f>
        <v/>
      </c>
    </row>
    <row r="8628">
      <c r="A8628">
        <f>'DATA DASH'!A8628</f>
        <v/>
      </c>
      <c r="B8628">
        <f>'DATA DASH'!B8628</f>
        <v/>
      </c>
      <c r="C8628">
        <f>'DATA DASH'!C8628</f>
        <v/>
      </c>
      <c r="D8628">
        <f>'DATA DASH'!D8628</f>
        <v/>
      </c>
      <c r="E8628">
        <f>'DATA DASH'!E8628</f>
        <v/>
      </c>
      <c r="F8628">
        <f>'DATA DASH'!F8628</f>
        <v/>
      </c>
      <c r="G8628">
        <f>'DATA DASH'!G8628</f>
        <v/>
      </c>
      <c r="H8628">
        <f>'DATA DASH'!H8628</f>
        <v/>
      </c>
      <c r="I8628">
        <f>'DATA DASH'!I8628</f>
        <v/>
      </c>
      <c r="J8628">
        <f>'DATA DASH'!J8628</f>
        <v/>
      </c>
      <c r="K8628">
        <f>'DATA DASH'!K8628</f>
        <v/>
      </c>
      <c r="L8628">
        <f>'DATA DASH'!L8628</f>
        <v/>
      </c>
      <c r="M8628">
        <f>'DATA DASH'!M8628</f>
        <v/>
      </c>
    </row>
    <row r="8629">
      <c r="A8629">
        <f>'DATA DASH'!A8629</f>
        <v/>
      </c>
      <c r="B8629">
        <f>'DATA DASH'!B8629</f>
        <v/>
      </c>
      <c r="C8629">
        <f>'DATA DASH'!C8629</f>
        <v/>
      </c>
      <c r="D8629">
        <f>'DATA DASH'!D8629</f>
        <v/>
      </c>
      <c r="E8629">
        <f>'DATA DASH'!E8629</f>
        <v/>
      </c>
      <c r="F8629">
        <f>'DATA DASH'!F8629</f>
        <v/>
      </c>
      <c r="G8629">
        <f>'DATA DASH'!G8629</f>
        <v/>
      </c>
      <c r="H8629">
        <f>'DATA DASH'!H8629</f>
        <v/>
      </c>
      <c r="I8629">
        <f>'DATA DASH'!I8629</f>
        <v/>
      </c>
      <c r="J8629">
        <f>'DATA DASH'!J8629</f>
        <v/>
      </c>
      <c r="K8629">
        <f>'DATA DASH'!K8629</f>
        <v/>
      </c>
      <c r="L8629">
        <f>'DATA DASH'!L8629</f>
        <v/>
      </c>
      <c r="M8629">
        <f>'DATA DASH'!M8629</f>
        <v/>
      </c>
    </row>
    <row r="8630">
      <c r="A8630">
        <f>'DATA DASH'!A8630</f>
        <v/>
      </c>
      <c r="B8630">
        <f>'DATA DASH'!B8630</f>
        <v/>
      </c>
      <c r="C8630">
        <f>'DATA DASH'!C8630</f>
        <v/>
      </c>
      <c r="D8630">
        <f>'DATA DASH'!D8630</f>
        <v/>
      </c>
      <c r="E8630">
        <f>'DATA DASH'!E8630</f>
        <v/>
      </c>
      <c r="F8630">
        <f>'DATA DASH'!F8630</f>
        <v/>
      </c>
      <c r="G8630">
        <f>'DATA DASH'!G8630</f>
        <v/>
      </c>
      <c r="H8630">
        <f>'DATA DASH'!H8630</f>
        <v/>
      </c>
      <c r="I8630">
        <f>'DATA DASH'!I8630</f>
        <v/>
      </c>
      <c r="J8630">
        <f>'DATA DASH'!J8630</f>
        <v/>
      </c>
      <c r="K8630">
        <f>'DATA DASH'!K8630</f>
        <v/>
      </c>
      <c r="L8630">
        <f>'DATA DASH'!L8630</f>
        <v/>
      </c>
      <c r="M8630">
        <f>'DATA DASH'!M8630</f>
        <v/>
      </c>
    </row>
    <row r="8631">
      <c r="A8631">
        <f>'DATA DASH'!A8631</f>
        <v/>
      </c>
      <c r="B8631">
        <f>'DATA DASH'!B8631</f>
        <v/>
      </c>
      <c r="C8631">
        <f>'DATA DASH'!C8631</f>
        <v/>
      </c>
      <c r="D8631">
        <f>'DATA DASH'!D8631</f>
        <v/>
      </c>
      <c r="E8631">
        <f>'DATA DASH'!E8631</f>
        <v/>
      </c>
      <c r="F8631">
        <f>'DATA DASH'!F8631</f>
        <v/>
      </c>
      <c r="G8631">
        <f>'DATA DASH'!G8631</f>
        <v/>
      </c>
      <c r="H8631">
        <f>'DATA DASH'!H8631</f>
        <v/>
      </c>
      <c r="I8631">
        <f>'DATA DASH'!I8631</f>
        <v/>
      </c>
      <c r="J8631">
        <f>'DATA DASH'!J8631</f>
        <v/>
      </c>
      <c r="K8631">
        <f>'DATA DASH'!K8631</f>
        <v/>
      </c>
      <c r="L8631">
        <f>'DATA DASH'!L8631</f>
        <v/>
      </c>
      <c r="M8631">
        <f>'DATA DASH'!M8631</f>
        <v/>
      </c>
    </row>
    <row r="8632">
      <c r="A8632">
        <f>'DATA DASH'!A8632</f>
        <v/>
      </c>
      <c r="B8632">
        <f>'DATA DASH'!B8632</f>
        <v/>
      </c>
      <c r="C8632">
        <f>'DATA DASH'!C8632</f>
        <v/>
      </c>
      <c r="D8632">
        <f>'DATA DASH'!D8632</f>
        <v/>
      </c>
      <c r="E8632">
        <f>'DATA DASH'!E8632</f>
        <v/>
      </c>
      <c r="F8632">
        <f>'DATA DASH'!F8632</f>
        <v/>
      </c>
      <c r="G8632">
        <f>'DATA DASH'!G8632</f>
        <v/>
      </c>
      <c r="H8632">
        <f>'DATA DASH'!H8632</f>
        <v/>
      </c>
      <c r="I8632">
        <f>'DATA DASH'!I8632</f>
        <v/>
      </c>
      <c r="J8632">
        <f>'DATA DASH'!J8632</f>
        <v/>
      </c>
      <c r="K8632">
        <f>'DATA DASH'!K8632</f>
        <v/>
      </c>
      <c r="L8632">
        <f>'DATA DASH'!L8632</f>
        <v/>
      </c>
      <c r="M8632">
        <f>'DATA DASH'!M8632</f>
        <v/>
      </c>
    </row>
    <row r="8633">
      <c r="A8633">
        <f>'DATA DASH'!A8633</f>
        <v/>
      </c>
      <c r="B8633">
        <f>'DATA DASH'!B8633</f>
        <v/>
      </c>
      <c r="C8633">
        <f>'DATA DASH'!C8633</f>
        <v/>
      </c>
      <c r="D8633">
        <f>'DATA DASH'!D8633</f>
        <v/>
      </c>
      <c r="E8633">
        <f>'DATA DASH'!E8633</f>
        <v/>
      </c>
      <c r="F8633">
        <f>'DATA DASH'!F8633</f>
        <v/>
      </c>
      <c r="G8633">
        <f>'DATA DASH'!G8633</f>
        <v/>
      </c>
      <c r="H8633">
        <f>'DATA DASH'!H8633</f>
        <v/>
      </c>
      <c r="I8633">
        <f>'DATA DASH'!I8633</f>
        <v/>
      </c>
      <c r="J8633">
        <f>'DATA DASH'!J8633</f>
        <v/>
      </c>
      <c r="K8633">
        <f>'DATA DASH'!K8633</f>
        <v/>
      </c>
      <c r="L8633">
        <f>'DATA DASH'!L8633</f>
        <v/>
      </c>
      <c r="M8633">
        <f>'DATA DASH'!M8633</f>
        <v/>
      </c>
    </row>
    <row r="8634">
      <c r="A8634">
        <f>'DATA DASH'!A8634</f>
        <v/>
      </c>
      <c r="B8634">
        <f>'DATA DASH'!B8634</f>
        <v/>
      </c>
      <c r="C8634">
        <f>'DATA DASH'!C8634</f>
        <v/>
      </c>
      <c r="D8634">
        <f>'DATA DASH'!D8634</f>
        <v/>
      </c>
      <c r="E8634">
        <f>'DATA DASH'!E8634</f>
        <v/>
      </c>
      <c r="F8634">
        <f>'DATA DASH'!F8634</f>
        <v/>
      </c>
      <c r="G8634">
        <f>'DATA DASH'!G8634</f>
        <v/>
      </c>
      <c r="H8634">
        <f>'DATA DASH'!H8634</f>
        <v/>
      </c>
      <c r="I8634">
        <f>'DATA DASH'!I8634</f>
        <v/>
      </c>
      <c r="J8634">
        <f>'DATA DASH'!J8634</f>
        <v/>
      </c>
      <c r="K8634">
        <f>'DATA DASH'!K8634</f>
        <v/>
      </c>
      <c r="L8634">
        <f>'DATA DASH'!L8634</f>
        <v/>
      </c>
      <c r="M8634">
        <f>'DATA DASH'!M8634</f>
        <v/>
      </c>
    </row>
    <row r="8635">
      <c r="A8635">
        <f>'DATA DASH'!A8635</f>
        <v/>
      </c>
      <c r="B8635">
        <f>'DATA DASH'!B8635</f>
        <v/>
      </c>
      <c r="C8635">
        <f>'DATA DASH'!C8635</f>
        <v/>
      </c>
      <c r="D8635">
        <f>'DATA DASH'!D8635</f>
        <v/>
      </c>
      <c r="E8635">
        <f>'DATA DASH'!E8635</f>
        <v/>
      </c>
      <c r="F8635">
        <f>'DATA DASH'!F8635</f>
        <v/>
      </c>
      <c r="G8635">
        <f>'DATA DASH'!G8635</f>
        <v/>
      </c>
      <c r="H8635">
        <f>'DATA DASH'!H8635</f>
        <v/>
      </c>
      <c r="I8635">
        <f>'DATA DASH'!I8635</f>
        <v/>
      </c>
      <c r="J8635">
        <f>'DATA DASH'!J8635</f>
        <v/>
      </c>
      <c r="K8635">
        <f>'DATA DASH'!K8635</f>
        <v/>
      </c>
      <c r="L8635">
        <f>'DATA DASH'!L8635</f>
        <v/>
      </c>
      <c r="M8635">
        <f>'DATA DASH'!M8635</f>
        <v/>
      </c>
    </row>
    <row r="8636">
      <c r="A8636">
        <f>'DATA DASH'!A8636</f>
        <v/>
      </c>
      <c r="B8636">
        <f>'DATA DASH'!B8636</f>
        <v/>
      </c>
      <c r="C8636">
        <f>'DATA DASH'!C8636</f>
        <v/>
      </c>
      <c r="D8636">
        <f>'DATA DASH'!D8636</f>
        <v/>
      </c>
      <c r="E8636">
        <f>'DATA DASH'!E8636</f>
        <v/>
      </c>
      <c r="F8636">
        <f>'DATA DASH'!F8636</f>
        <v/>
      </c>
      <c r="G8636">
        <f>'DATA DASH'!G8636</f>
        <v/>
      </c>
      <c r="H8636">
        <f>'DATA DASH'!H8636</f>
        <v/>
      </c>
      <c r="I8636">
        <f>'DATA DASH'!I8636</f>
        <v/>
      </c>
      <c r="J8636">
        <f>'DATA DASH'!J8636</f>
        <v/>
      </c>
      <c r="K8636">
        <f>'DATA DASH'!K8636</f>
        <v/>
      </c>
      <c r="L8636">
        <f>'DATA DASH'!L8636</f>
        <v/>
      </c>
      <c r="M8636">
        <f>'DATA DASH'!M8636</f>
        <v/>
      </c>
    </row>
    <row r="8637">
      <c r="A8637">
        <f>'DATA DASH'!A8637</f>
        <v/>
      </c>
      <c r="B8637">
        <f>'DATA DASH'!B8637</f>
        <v/>
      </c>
      <c r="C8637">
        <f>'DATA DASH'!C8637</f>
        <v/>
      </c>
      <c r="D8637">
        <f>'DATA DASH'!D8637</f>
        <v/>
      </c>
      <c r="E8637">
        <f>'DATA DASH'!E8637</f>
        <v/>
      </c>
      <c r="F8637">
        <f>'DATA DASH'!F8637</f>
        <v/>
      </c>
      <c r="G8637">
        <f>'DATA DASH'!G8637</f>
        <v/>
      </c>
      <c r="H8637">
        <f>'DATA DASH'!H8637</f>
        <v/>
      </c>
      <c r="I8637">
        <f>'DATA DASH'!I8637</f>
        <v/>
      </c>
      <c r="J8637">
        <f>'DATA DASH'!J8637</f>
        <v/>
      </c>
      <c r="K8637">
        <f>'DATA DASH'!K8637</f>
        <v/>
      </c>
      <c r="L8637">
        <f>'DATA DASH'!L8637</f>
        <v/>
      </c>
      <c r="M8637">
        <f>'DATA DASH'!M8637</f>
        <v/>
      </c>
    </row>
    <row r="8638">
      <c r="A8638">
        <f>'DATA DASH'!A8638</f>
        <v/>
      </c>
      <c r="B8638">
        <f>'DATA DASH'!B8638</f>
        <v/>
      </c>
      <c r="C8638">
        <f>'DATA DASH'!C8638</f>
        <v/>
      </c>
      <c r="D8638">
        <f>'DATA DASH'!D8638</f>
        <v/>
      </c>
      <c r="E8638">
        <f>'DATA DASH'!E8638</f>
        <v/>
      </c>
      <c r="F8638">
        <f>'DATA DASH'!F8638</f>
        <v/>
      </c>
      <c r="G8638">
        <f>'DATA DASH'!G8638</f>
        <v/>
      </c>
      <c r="H8638">
        <f>'DATA DASH'!H8638</f>
        <v/>
      </c>
      <c r="I8638">
        <f>'DATA DASH'!I8638</f>
        <v/>
      </c>
      <c r="J8638">
        <f>'DATA DASH'!J8638</f>
        <v/>
      </c>
      <c r="K8638">
        <f>'DATA DASH'!K8638</f>
        <v/>
      </c>
      <c r="L8638">
        <f>'DATA DASH'!L8638</f>
        <v/>
      </c>
      <c r="M8638">
        <f>'DATA DASH'!M8638</f>
        <v/>
      </c>
    </row>
    <row r="8639">
      <c r="A8639">
        <f>'DATA DASH'!A8639</f>
        <v/>
      </c>
      <c r="B8639">
        <f>'DATA DASH'!B8639</f>
        <v/>
      </c>
      <c r="C8639">
        <f>'DATA DASH'!C8639</f>
        <v/>
      </c>
      <c r="D8639">
        <f>'DATA DASH'!D8639</f>
        <v/>
      </c>
      <c r="E8639">
        <f>'DATA DASH'!E8639</f>
        <v/>
      </c>
      <c r="F8639">
        <f>'DATA DASH'!F8639</f>
        <v/>
      </c>
      <c r="G8639">
        <f>'DATA DASH'!G8639</f>
        <v/>
      </c>
      <c r="H8639">
        <f>'DATA DASH'!H8639</f>
        <v/>
      </c>
      <c r="I8639">
        <f>'DATA DASH'!I8639</f>
        <v/>
      </c>
      <c r="J8639">
        <f>'DATA DASH'!J8639</f>
        <v/>
      </c>
      <c r="K8639">
        <f>'DATA DASH'!K8639</f>
        <v/>
      </c>
      <c r="L8639">
        <f>'DATA DASH'!L8639</f>
        <v/>
      </c>
      <c r="M8639">
        <f>'DATA DASH'!M8639</f>
        <v/>
      </c>
    </row>
    <row r="8640">
      <c r="A8640">
        <f>'DATA DASH'!A8640</f>
        <v/>
      </c>
      <c r="B8640">
        <f>'DATA DASH'!B8640</f>
        <v/>
      </c>
      <c r="C8640">
        <f>'DATA DASH'!C8640</f>
        <v/>
      </c>
      <c r="D8640">
        <f>'DATA DASH'!D8640</f>
        <v/>
      </c>
      <c r="E8640">
        <f>'DATA DASH'!E8640</f>
        <v/>
      </c>
      <c r="F8640">
        <f>'DATA DASH'!F8640</f>
        <v/>
      </c>
      <c r="G8640">
        <f>'DATA DASH'!G8640</f>
        <v/>
      </c>
      <c r="H8640">
        <f>'DATA DASH'!H8640</f>
        <v/>
      </c>
      <c r="I8640">
        <f>'DATA DASH'!I8640</f>
        <v/>
      </c>
      <c r="J8640">
        <f>'DATA DASH'!J8640</f>
        <v/>
      </c>
      <c r="K8640">
        <f>'DATA DASH'!K8640</f>
        <v/>
      </c>
      <c r="L8640">
        <f>'DATA DASH'!L8640</f>
        <v/>
      </c>
      <c r="M8640">
        <f>'DATA DASH'!M8640</f>
        <v/>
      </c>
    </row>
    <row r="8641">
      <c r="A8641">
        <f>'DATA DASH'!A8641</f>
        <v/>
      </c>
      <c r="B8641">
        <f>'DATA DASH'!B8641</f>
        <v/>
      </c>
      <c r="C8641">
        <f>'DATA DASH'!C8641</f>
        <v/>
      </c>
      <c r="D8641">
        <f>'DATA DASH'!D8641</f>
        <v/>
      </c>
      <c r="E8641">
        <f>'DATA DASH'!E8641</f>
        <v/>
      </c>
      <c r="F8641">
        <f>'DATA DASH'!F8641</f>
        <v/>
      </c>
      <c r="G8641">
        <f>'DATA DASH'!G8641</f>
        <v/>
      </c>
      <c r="H8641">
        <f>'DATA DASH'!H8641</f>
        <v/>
      </c>
      <c r="I8641">
        <f>'DATA DASH'!I8641</f>
        <v/>
      </c>
      <c r="J8641">
        <f>'DATA DASH'!J8641</f>
        <v/>
      </c>
      <c r="K8641">
        <f>'DATA DASH'!K8641</f>
        <v/>
      </c>
      <c r="L8641">
        <f>'DATA DASH'!L8641</f>
        <v/>
      </c>
      <c r="M8641">
        <f>'DATA DASH'!M8641</f>
        <v/>
      </c>
    </row>
    <row r="8642">
      <c r="A8642">
        <f>'DATA DASH'!A8642</f>
        <v/>
      </c>
      <c r="B8642">
        <f>'DATA DASH'!B8642</f>
        <v/>
      </c>
      <c r="C8642">
        <f>'DATA DASH'!C8642</f>
        <v/>
      </c>
      <c r="D8642">
        <f>'DATA DASH'!D8642</f>
        <v/>
      </c>
      <c r="E8642">
        <f>'DATA DASH'!E8642</f>
        <v/>
      </c>
      <c r="F8642">
        <f>'DATA DASH'!F8642</f>
        <v/>
      </c>
      <c r="G8642">
        <f>'DATA DASH'!G8642</f>
        <v/>
      </c>
      <c r="H8642">
        <f>'DATA DASH'!H8642</f>
        <v/>
      </c>
      <c r="I8642">
        <f>'DATA DASH'!I8642</f>
        <v/>
      </c>
      <c r="J8642">
        <f>'DATA DASH'!J8642</f>
        <v/>
      </c>
      <c r="K8642">
        <f>'DATA DASH'!K8642</f>
        <v/>
      </c>
      <c r="L8642">
        <f>'DATA DASH'!L8642</f>
        <v/>
      </c>
      <c r="M8642">
        <f>'DATA DASH'!M8642</f>
        <v/>
      </c>
    </row>
    <row r="8643">
      <c r="A8643">
        <f>'DATA DASH'!A8643</f>
        <v/>
      </c>
      <c r="B8643">
        <f>'DATA DASH'!B8643</f>
        <v/>
      </c>
      <c r="C8643">
        <f>'DATA DASH'!C8643</f>
        <v/>
      </c>
      <c r="D8643">
        <f>'DATA DASH'!D8643</f>
        <v/>
      </c>
      <c r="E8643">
        <f>'DATA DASH'!E8643</f>
        <v/>
      </c>
      <c r="F8643">
        <f>'DATA DASH'!F8643</f>
        <v/>
      </c>
      <c r="G8643">
        <f>'DATA DASH'!G8643</f>
        <v/>
      </c>
      <c r="H8643">
        <f>'DATA DASH'!H8643</f>
        <v/>
      </c>
      <c r="I8643">
        <f>'DATA DASH'!I8643</f>
        <v/>
      </c>
      <c r="J8643">
        <f>'DATA DASH'!J8643</f>
        <v/>
      </c>
      <c r="K8643">
        <f>'DATA DASH'!K8643</f>
        <v/>
      </c>
      <c r="L8643">
        <f>'DATA DASH'!L8643</f>
        <v/>
      </c>
      <c r="M8643">
        <f>'DATA DASH'!M8643</f>
        <v/>
      </c>
    </row>
    <row r="8644">
      <c r="A8644">
        <f>'DATA DASH'!A8644</f>
        <v/>
      </c>
      <c r="B8644">
        <f>'DATA DASH'!B8644</f>
        <v/>
      </c>
      <c r="C8644">
        <f>'DATA DASH'!C8644</f>
        <v/>
      </c>
      <c r="D8644">
        <f>'DATA DASH'!D8644</f>
        <v/>
      </c>
      <c r="E8644">
        <f>'DATA DASH'!E8644</f>
        <v/>
      </c>
      <c r="F8644">
        <f>'DATA DASH'!F8644</f>
        <v/>
      </c>
      <c r="G8644">
        <f>'DATA DASH'!G8644</f>
        <v/>
      </c>
      <c r="H8644">
        <f>'DATA DASH'!H8644</f>
        <v/>
      </c>
      <c r="I8644">
        <f>'DATA DASH'!I8644</f>
        <v/>
      </c>
      <c r="J8644">
        <f>'DATA DASH'!J8644</f>
        <v/>
      </c>
      <c r="K8644">
        <f>'DATA DASH'!K8644</f>
        <v/>
      </c>
      <c r="L8644">
        <f>'DATA DASH'!L8644</f>
        <v/>
      </c>
      <c r="M8644">
        <f>'DATA DASH'!M8644</f>
        <v/>
      </c>
    </row>
    <row r="8645">
      <c r="A8645">
        <f>'DATA DASH'!A8645</f>
        <v/>
      </c>
      <c r="B8645">
        <f>'DATA DASH'!B8645</f>
        <v/>
      </c>
      <c r="C8645">
        <f>'DATA DASH'!C8645</f>
        <v/>
      </c>
      <c r="D8645">
        <f>'DATA DASH'!D8645</f>
        <v/>
      </c>
      <c r="E8645">
        <f>'DATA DASH'!E8645</f>
        <v/>
      </c>
      <c r="F8645">
        <f>'DATA DASH'!F8645</f>
        <v/>
      </c>
      <c r="G8645">
        <f>'DATA DASH'!G8645</f>
        <v/>
      </c>
      <c r="H8645">
        <f>'DATA DASH'!H8645</f>
        <v/>
      </c>
      <c r="I8645">
        <f>'DATA DASH'!I8645</f>
        <v/>
      </c>
      <c r="J8645">
        <f>'DATA DASH'!J8645</f>
        <v/>
      </c>
      <c r="K8645">
        <f>'DATA DASH'!K8645</f>
        <v/>
      </c>
      <c r="L8645">
        <f>'DATA DASH'!L8645</f>
        <v/>
      </c>
      <c r="M8645">
        <f>'DATA DASH'!M8645</f>
        <v/>
      </c>
    </row>
    <row r="8646">
      <c r="A8646">
        <f>'DATA DASH'!A8646</f>
        <v/>
      </c>
      <c r="B8646">
        <f>'DATA DASH'!B8646</f>
        <v/>
      </c>
      <c r="C8646">
        <f>'DATA DASH'!C8646</f>
        <v/>
      </c>
      <c r="D8646">
        <f>'DATA DASH'!D8646</f>
        <v/>
      </c>
      <c r="E8646">
        <f>'DATA DASH'!E8646</f>
        <v/>
      </c>
      <c r="F8646">
        <f>'DATA DASH'!F8646</f>
        <v/>
      </c>
      <c r="G8646">
        <f>'DATA DASH'!G8646</f>
        <v/>
      </c>
      <c r="H8646">
        <f>'DATA DASH'!H8646</f>
        <v/>
      </c>
      <c r="I8646">
        <f>'DATA DASH'!I8646</f>
        <v/>
      </c>
      <c r="J8646">
        <f>'DATA DASH'!J8646</f>
        <v/>
      </c>
      <c r="K8646">
        <f>'DATA DASH'!K8646</f>
        <v/>
      </c>
      <c r="L8646">
        <f>'DATA DASH'!L8646</f>
        <v/>
      </c>
      <c r="M8646">
        <f>'DATA DASH'!M8646</f>
        <v/>
      </c>
    </row>
    <row r="8647">
      <c r="A8647">
        <f>'DATA DASH'!A8647</f>
        <v/>
      </c>
      <c r="B8647">
        <f>'DATA DASH'!B8647</f>
        <v/>
      </c>
      <c r="C8647">
        <f>'DATA DASH'!C8647</f>
        <v/>
      </c>
      <c r="D8647">
        <f>'DATA DASH'!D8647</f>
        <v/>
      </c>
      <c r="E8647">
        <f>'DATA DASH'!E8647</f>
        <v/>
      </c>
      <c r="F8647">
        <f>'DATA DASH'!F8647</f>
        <v/>
      </c>
      <c r="G8647">
        <f>'DATA DASH'!G8647</f>
        <v/>
      </c>
      <c r="H8647">
        <f>'DATA DASH'!H8647</f>
        <v/>
      </c>
      <c r="I8647">
        <f>'DATA DASH'!I8647</f>
        <v/>
      </c>
      <c r="J8647">
        <f>'DATA DASH'!J8647</f>
        <v/>
      </c>
      <c r="K8647">
        <f>'DATA DASH'!K8647</f>
        <v/>
      </c>
      <c r="L8647">
        <f>'DATA DASH'!L8647</f>
        <v/>
      </c>
      <c r="M8647">
        <f>'DATA DASH'!M8647</f>
        <v/>
      </c>
    </row>
    <row r="8648">
      <c r="A8648">
        <f>'DATA DASH'!A8648</f>
        <v/>
      </c>
      <c r="B8648">
        <f>'DATA DASH'!B8648</f>
        <v/>
      </c>
      <c r="C8648">
        <f>'DATA DASH'!C8648</f>
        <v/>
      </c>
      <c r="D8648">
        <f>'DATA DASH'!D8648</f>
        <v/>
      </c>
      <c r="E8648">
        <f>'DATA DASH'!E8648</f>
        <v/>
      </c>
      <c r="F8648">
        <f>'DATA DASH'!F8648</f>
        <v/>
      </c>
      <c r="G8648">
        <f>'DATA DASH'!G8648</f>
        <v/>
      </c>
      <c r="H8648">
        <f>'DATA DASH'!H8648</f>
        <v/>
      </c>
      <c r="I8648">
        <f>'DATA DASH'!I8648</f>
        <v/>
      </c>
      <c r="J8648">
        <f>'DATA DASH'!J8648</f>
        <v/>
      </c>
      <c r="K8648">
        <f>'DATA DASH'!K8648</f>
        <v/>
      </c>
      <c r="L8648">
        <f>'DATA DASH'!L8648</f>
        <v/>
      </c>
      <c r="M8648">
        <f>'DATA DASH'!M8648</f>
        <v/>
      </c>
    </row>
    <row r="8649">
      <c r="A8649">
        <f>'DATA DASH'!A8649</f>
        <v/>
      </c>
      <c r="B8649">
        <f>'DATA DASH'!B8649</f>
        <v/>
      </c>
      <c r="C8649">
        <f>'DATA DASH'!C8649</f>
        <v/>
      </c>
      <c r="D8649">
        <f>'DATA DASH'!D8649</f>
        <v/>
      </c>
      <c r="E8649">
        <f>'DATA DASH'!E8649</f>
        <v/>
      </c>
      <c r="F8649">
        <f>'DATA DASH'!F8649</f>
        <v/>
      </c>
      <c r="G8649">
        <f>'DATA DASH'!G8649</f>
        <v/>
      </c>
      <c r="H8649">
        <f>'DATA DASH'!H8649</f>
        <v/>
      </c>
      <c r="I8649">
        <f>'DATA DASH'!I8649</f>
        <v/>
      </c>
      <c r="J8649">
        <f>'DATA DASH'!J8649</f>
        <v/>
      </c>
      <c r="K8649">
        <f>'DATA DASH'!K8649</f>
        <v/>
      </c>
      <c r="L8649">
        <f>'DATA DASH'!L8649</f>
        <v/>
      </c>
      <c r="M8649">
        <f>'DATA DASH'!M8649</f>
        <v/>
      </c>
    </row>
    <row r="8650">
      <c r="A8650">
        <f>'DATA DASH'!A8650</f>
        <v/>
      </c>
      <c r="B8650">
        <f>'DATA DASH'!B8650</f>
        <v/>
      </c>
      <c r="C8650">
        <f>'DATA DASH'!C8650</f>
        <v/>
      </c>
      <c r="D8650">
        <f>'DATA DASH'!D8650</f>
        <v/>
      </c>
      <c r="E8650">
        <f>'DATA DASH'!E8650</f>
        <v/>
      </c>
      <c r="F8650">
        <f>'DATA DASH'!F8650</f>
        <v/>
      </c>
      <c r="G8650">
        <f>'DATA DASH'!G8650</f>
        <v/>
      </c>
      <c r="H8650">
        <f>'DATA DASH'!H8650</f>
        <v/>
      </c>
      <c r="I8650">
        <f>'DATA DASH'!I8650</f>
        <v/>
      </c>
      <c r="J8650">
        <f>'DATA DASH'!J8650</f>
        <v/>
      </c>
      <c r="K8650">
        <f>'DATA DASH'!K8650</f>
        <v/>
      </c>
      <c r="L8650">
        <f>'DATA DASH'!L8650</f>
        <v/>
      </c>
      <c r="M8650">
        <f>'DATA DASH'!M8650</f>
        <v/>
      </c>
    </row>
    <row r="8651">
      <c r="A8651">
        <f>'DATA DASH'!A8651</f>
        <v/>
      </c>
      <c r="B8651">
        <f>'DATA DASH'!B8651</f>
        <v/>
      </c>
      <c r="C8651">
        <f>'DATA DASH'!C8651</f>
        <v/>
      </c>
      <c r="D8651">
        <f>'DATA DASH'!D8651</f>
        <v/>
      </c>
      <c r="E8651">
        <f>'DATA DASH'!E8651</f>
        <v/>
      </c>
      <c r="F8651">
        <f>'DATA DASH'!F8651</f>
        <v/>
      </c>
      <c r="G8651">
        <f>'DATA DASH'!G8651</f>
        <v/>
      </c>
      <c r="H8651">
        <f>'DATA DASH'!H8651</f>
        <v/>
      </c>
      <c r="I8651">
        <f>'DATA DASH'!I8651</f>
        <v/>
      </c>
      <c r="J8651">
        <f>'DATA DASH'!J8651</f>
        <v/>
      </c>
      <c r="K8651">
        <f>'DATA DASH'!K8651</f>
        <v/>
      </c>
      <c r="L8651">
        <f>'DATA DASH'!L8651</f>
        <v/>
      </c>
      <c r="M8651">
        <f>'DATA DASH'!M8651</f>
        <v/>
      </c>
    </row>
    <row r="8652">
      <c r="A8652">
        <f>'DATA DASH'!A8652</f>
        <v/>
      </c>
      <c r="B8652">
        <f>'DATA DASH'!B8652</f>
        <v/>
      </c>
      <c r="C8652">
        <f>'DATA DASH'!C8652</f>
        <v/>
      </c>
      <c r="D8652">
        <f>'DATA DASH'!D8652</f>
        <v/>
      </c>
      <c r="E8652">
        <f>'DATA DASH'!E8652</f>
        <v/>
      </c>
      <c r="F8652">
        <f>'DATA DASH'!F8652</f>
        <v/>
      </c>
      <c r="G8652">
        <f>'DATA DASH'!G8652</f>
        <v/>
      </c>
      <c r="H8652">
        <f>'DATA DASH'!H8652</f>
        <v/>
      </c>
      <c r="I8652">
        <f>'DATA DASH'!I8652</f>
        <v/>
      </c>
      <c r="J8652">
        <f>'DATA DASH'!J8652</f>
        <v/>
      </c>
      <c r="K8652">
        <f>'DATA DASH'!K8652</f>
        <v/>
      </c>
      <c r="L8652">
        <f>'DATA DASH'!L8652</f>
        <v/>
      </c>
      <c r="M8652">
        <f>'DATA DASH'!M8652</f>
        <v/>
      </c>
    </row>
    <row r="8653">
      <c r="A8653">
        <f>'DATA DASH'!A8653</f>
        <v/>
      </c>
      <c r="B8653">
        <f>'DATA DASH'!B8653</f>
        <v/>
      </c>
      <c r="C8653">
        <f>'DATA DASH'!C8653</f>
        <v/>
      </c>
      <c r="D8653">
        <f>'DATA DASH'!D8653</f>
        <v/>
      </c>
      <c r="E8653">
        <f>'DATA DASH'!E8653</f>
        <v/>
      </c>
      <c r="F8653">
        <f>'DATA DASH'!F8653</f>
        <v/>
      </c>
      <c r="G8653">
        <f>'DATA DASH'!G8653</f>
        <v/>
      </c>
      <c r="H8653">
        <f>'DATA DASH'!H8653</f>
        <v/>
      </c>
      <c r="I8653">
        <f>'DATA DASH'!I8653</f>
        <v/>
      </c>
      <c r="J8653">
        <f>'DATA DASH'!J8653</f>
        <v/>
      </c>
      <c r="K8653">
        <f>'DATA DASH'!K8653</f>
        <v/>
      </c>
      <c r="L8653">
        <f>'DATA DASH'!L8653</f>
        <v/>
      </c>
      <c r="M8653">
        <f>'DATA DASH'!M8653</f>
        <v/>
      </c>
    </row>
    <row r="8654">
      <c r="A8654">
        <f>'DATA DASH'!A8654</f>
        <v/>
      </c>
      <c r="B8654">
        <f>'DATA DASH'!B8654</f>
        <v/>
      </c>
      <c r="C8654">
        <f>'DATA DASH'!C8654</f>
        <v/>
      </c>
      <c r="D8654">
        <f>'DATA DASH'!D8654</f>
        <v/>
      </c>
      <c r="E8654">
        <f>'DATA DASH'!E8654</f>
        <v/>
      </c>
      <c r="F8654">
        <f>'DATA DASH'!F8654</f>
        <v/>
      </c>
      <c r="G8654">
        <f>'DATA DASH'!G8654</f>
        <v/>
      </c>
      <c r="H8654">
        <f>'DATA DASH'!H8654</f>
        <v/>
      </c>
      <c r="I8654">
        <f>'DATA DASH'!I8654</f>
        <v/>
      </c>
      <c r="J8654">
        <f>'DATA DASH'!J8654</f>
        <v/>
      </c>
      <c r="K8654">
        <f>'DATA DASH'!K8654</f>
        <v/>
      </c>
      <c r="L8654">
        <f>'DATA DASH'!L8654</f>
        <v/>
      </c>
      <c r="M8654">
        <f>'DATA DASH'!M8654</f>
        <v/>
      </c>
    </row>
    <row r="8655">
      <c r="A8655">
        <f>'DATA DASH'!A8655</f>
        <v/>
      </c>
      <c r="B8655">
        <f>'DATA DASH'!B8655</f>
        <v/>
      </c>
      <c r="C8655">
        <f>'DATA DASH'!C8655</f>
        <v/>
      </c>
      <c r="D8655">
        <f>'DATA DASH'!D8655</f>
        <v/>
      </c>
      <c r="E8655">
        <f>'DATA DASH'!E8655</f>
        <v/>
      </c>
      <c r="F8655">
        <f>'DATA DASH'!F8655</f>
        <v/>
      </c>
      <c r="G8655">
        <f>'DATA DASH'!G8655</f>
        <v/>
      </c>
      <c r="H8655">
        <f>'DATA DASH'!H8655</f>
        <v/>
      </c>
      <c r="I8655">
        <f>'DATA DASH'!I8655</f>
        <v/>
      </c>
      <c r="J8655">
        <f>'DATA DASH'!J8655</f>
        <v/>
      </c>
      <c r="K8655">
        <f>'DATA DASH'!K8655</f>
        <v/>
      </c>
      <c r="L8655">
        <f>'DATA DASH'!L8655</f>
        <v/>
      </c>
      <c r="M8655">
        <f>'DATA DASH'!M8655</f>
        <v/>
      </c>
    </row>
    <row r="8656">
      <c r="A8656">
        <f>'DATA DASH'!A8656</f>
        <v/>
      </c>
      <c r="B8656">
        <f>'DATA DASH'!B8656</f>
        <v/>
      </c>
      <c r="C8656">
        <f>'DATA DASH'!C8656</f>
        <v/>
      </c>
      <c r="D8656">
        <f>'DATA DASH'!D8656</f>
        <v/>
      </c>
      <c r="E8656">
        <f>'DATA DASH'!E8656</f>
        <v/>
      </c>
      <c r="F8656">
        <f>'DATA DASH'!F8656</f>
        <v/>
      </c>
      <c r="G8656">
        <f>'DATA DASH'!G8656</f>
        <v/>
      </c>
      <c r="H8656">
        <f>'DATA DASH'!H8656</f>
        <v/>
      </c>
      <c r="I8656">
        <f>'DATA DASH'!I8656</f>
        <v/>
      </c>
      <c r="J8656">
        <f>'DATA DASH'!J8656</f>
        <v/>
      </c>
      <c r="K8656">
        <f>'DATA DASH'!K8656</f>
        <v/>
      </c>
      <c r="L8656">
        <f>'DATA DASH'!L8656</f>
        <v/>
      </c>
      <c r="M8656">
        <f>'DATA DASH'!M8656</f>
        <v/>
      </c>
    </row>
    <row r="8657">
      <c r="A8657">
        <f>'DATA DASH'!A8657</f>
        <v/>
      </c>
      <c r="B8657">
        <f>'DATA DASH'!B8657</f>
        <v/>
      </c>
      <c r="C8657">
        <f>'DATA DASH'!C8657</f>
        <v/>
      </c>
      <c r="D8657">
        <f>'DATA DASH'!D8657</f>
        <v/>
      </c>
      <c r="E8657">
        <f>'DATA DASH'!E8657</f>
        <v/>
      </c>
      <c r="F8657">
        <f>'DATA DASH'!F8657</f>
        <v/>
      </c>
      <c r="G8657">
        <f>'DATA DASH'!G8657</f>
        <v/>
      </c>
      <c r="H8657">
        <f>'DATA DASH'!H8657</f>
        <v/>
      </c>
      <c r="I8657">
        <f>'DATA DASH'!I8657</f>
        <v/>
      </c>
      <c r="J8657">
        <f>'DATA DASH'!J8657</f>
        <v/>
      </c>
      <c r="K8657">
        <f>'DATA DASH'!K8657</f>
        <v/>
      </c>
      <c r="L8657">
        <f>'DATA DASH'!L8657</f>
        <v/>
      </c>
      <c r="M8657">
        <f>'DATA DASH'!M8657</f>
        <v/>
      </c>
    </row>
    <row r="8658">
      <c r="A8658">
        <f>'DATA DASH'!A8658</f>
        <v/>
      </c>
      <c r="B8658">
        <f>'DATA DASH'!B8658</f>
        <v/>
      </c>
      <c r="C8658">
        <f>'DATA DASH'!C8658</f>
        <v/>
      </c>
      <c r="D8658">
        <f>'DATA DASH'!D8658</f>
        <v/>
      </c>
      <c r="E8658">
        <f>'DATA DASH'!E8658</f>
        <v/>
      </c>
      <c r="F8658">
        <f>'DATA DASH'!F8658</f>
        <v/>
      </c>
      <c r="G8658">
        <f>'DATA DASH'!G8658</f>
        <v/>
      </c>
      <c r="H8658">
        <f>'DATA DASH'!H8658</f>
        <v/>
      </c>
      <c r="I8658">
        <f>'DATA DASH'!I8658</f>
        <v/>
      </c>
      <c r="J8658">
        <f>'DATA DASH'!J8658</f>
        <v/>
      </c>
      <c r="K8658">
        <f>'DATA DASH'!K8658</f>
        <v/>
      </c>
      <c r="L8658">
        <f>'DATA DASH'!L8658</f>
        <v/>
      </c>
      <c r="M8658">
        <f>'DATA DASH'!M8658</f>
        <v/>
      </c>
    </row>
    <row r="8659">
      <c r="A8659">
        <f>'DATA DASH'!A8659</f>
        <v/>
      </c>
      <c r="B8659">
        <f>'DATA DASH'!B8659</f>
        <v/>
      </c>
      <c r="C8659">
        <f>'DATA DASH'!C8659</f>
        <v/>
      </c>
      <c r="D8659">
        <f>'DATA DASH'!D8659</f>
        <v/>
      </c>
      <c r="E8659">
        <f>'DATA DASH'!E8659</f>
        <v/>
      </c>
      <c r="F8659">
        <f>'DATA DASH'!F8659</f>
        <v/>
      </c>
      <c r="G8659">
        <f>'DATA DASH'!G8659</f>
        <v/>
      </c>
      <c r="H8659">
        <f>'DATA DASH'!H8659</f>
        <v/>
      </c>
      <c r="I8659">
        <f>'DATA DASH'!I8659</f>
        <v/>
      </c>
      <c r="J8659">
        <f>'DATA DASH'!J8659</f>
        <v/>
      </c>
      <c r="K8659">
        <f>'DATA DASH'!K8659</f>
        <v/>
      </c>
      <c r="L8659">
        <f>'DATA DASH'!L8659</f>
        <v/>
      </c>
      <c r="M8659">
        <f>'DATA DASH'!M8659</f>
        <v/>
      </c>
    </row>
    <row r="8660">
      <c r="A8660">
        <f>'DATA DASH'!A8660</f>
        <v/>
      </c>
      <c r="B8660">
        <f>'DATA DASH'!B8660</f>
        <v/>
      </c>
      <c r="C8660">
        <f>'DATA DASH'!C8660</f>
        <v/>
      </c>
      <c r="D8660">
        <f>'DATA DASH'!D8660</f>
        <v/>
      </c>
      <c r="E8660">
        <f>'DATA DASH'!E8660</f>
        <v/>
      </c>
      <c r="F8660">
        <f>'DATA DASH'!F8660</f>
        <v/>
      </c>
      <c r="G8660">
        <f>'DATA DASH'!G8660</f>
        <v/>
      </c>
      <c r="H8660">
        <f>'DATA DASH'!H8660</f>
        <v/>
      </c>
      <c r="I8660">
        <f>'DATA DASH'!I8660</f>
        <v/>
      </c>
      <c r="J8660">
        <f>'DATA DASH'!J8660</f>
        <v/>
      </c>
      <c r="K8660">
        <f>'DATA DASH'!K8660</f>
        <v/>
      </c>
      <c r="L8660">
        <f>'DATA DASH'!L8660</f>
        <v/>
      </c>
      <c r="M8660">
        <f>'DATA DASH'!M8660</f>
        <v/>
      </c>
    </row>
    <row r="8661">
      <c r="A8661">
        <f>'DATA DASH'!A8661</f>
        <v/>
      </c>
      <c r="B8661">
        <f>'DATA DASH'!B8661</f>
        <v/>
      </c>
      <c r="C8661">
        <f>'DATA DASH'!C8661</f>
        <v/>
      </c>
      <c r="D8661">
        <f>'DATA DASH'!D8661</f>
        <v/>
      </c>
      <c r="E8661">
        <f>'DATA DASH'!E8661</f>
        <v/>
      </c>
      <c r="F8661">
        <f>'DATA DASH'!F8661</f>
        <v/>
      </c>
      <c r="G8661">
        <f>'DATA DASH'!G8661</f>
        <v/>
      </c>
      <c r="H8661">
        <f>'DATA DASH'!H8661</f>
        <v/>
      </c>
      <c r="I8661">
        <f>'DATA DASH'!I8661</f>
        <v/>
      </c>
      <c r="J8661">
        <f>'DATA DASH'!J8661</f>
        <v/>
      </c>
      <c r="K8661">
        <f>'DATA DASH'!K8661</f>
        <v/>
      </c>
      <c r="L8661">
        <f>'DATA DASH'!L8661</f>
        <v/>
      </c>
      <c r="M8661">
        <f>'DATA DASH'!M8661</f>
        <v/>
      </c>
    </row>
    <row r="8662">
      <c r="A8662">
        <f>'DATA DASH'!A8662</f>
        <v/>
      </c>
      <c r="B8662">
        <f>'DATA DASH'!B8662</f>
        <v/>
      </c>
      <c r="C8662">
        <f>'DATA DASH'!C8662</f>
        <v/>
      </c>
      <c r="D8662">
        <f>'DATA DASH'!D8662</f>
        <v/>
      </c>
      <c r="E8662">
        <f>'DATA DASH'!E8662</f>
        <v/>
      </c>
      <c r="F8662">
        <f>'DATA DASH'!F8662</f>
        <v/>
      </c>
      <c r="G8662">
        <f>'DATA DASH'!G8662</f>
        <v/>
      </c>
      <c r="H8662">
        <f>'DATA DASH'!H8662</f>
        <v/>
      </c>
      <c r="I8662">
        <f>'DATA DASH'!I8662</f>
        <v/>
      </c>
      <c r="J8662">
        <f>'DATA DASH'!J8662</f>
        <v/>
      </c>
      <c r="K8662">
        <f>'DATA DASH'!K8662</f>
        <v/>
      </c>
      <c r="L8662">
        <f>'DATA DASH'!L8662</f>
        <v/>
      </c>
      <c r="M8662">
        <f>'DATA DASH'!M8662</f>
        <v/>
      </c>
    </row>
    <row r="8663">
      <c r="A8663">
        <f>'DATA DASH'!A8663</f>
        <v/>
      </c>
      <c r="B8663">
        <f>'DATA DASH'!B8663</f>
        <v/>
      </c>
      <c r="C8663">
        <f>'DATA DASH'!C8663</f>
        <v/>
      </c>
      <c r="D8663">
        <f>'DATA DASH'!D8663</f>
        <v/>
      </c>
      <c r="E8663">
        <f>'DATA DASH'!E8663</f>
        <v/>
      </c>
      <c r="F8663">
        <f>'DATA DASH'!F8663</f>
        <v/>
      </c>
      <c r="G8663">
        <f>'DATA DASH'!G8663</f>
        <v/>
      </c>
      <c r="H8663">
        <f>'DATA DASH'!H8663</f>
        <v/>
      </c>
      <c r="I8663">
        <f>'DATA DASH'!I8663</f>
        <v/>
      </c>
      <c r="J8663">
        <f>'DATA DASH'!J8663</f>
        <v/>
      </c>
      <c r="K8663">
        <f>'DATA DASH'!K8663</f>
        <v/>
      </c>
      <c r="L8663">
        <f>'DATA DASH'!L8663</f>
        <v/>
      </c>
      <c r="M8663">
        <f>'DATA DASH'!M8663</f>
        <v/>
      </c>
    </row>
    <row r="8664">
      <c r="A8664">
        <f>'DATA DASH'!A8664</f>
        <v/>
      </c>
      <c r="B8664">
        <f>'DATA DASH'!B8664</f>
        <v/>
      </c>
      <c r="C8664">
        <f>'DATA DASH'!C8664</f>
        <v/>
      </c>
      <c r="D8664">
        <f>'DATA DASH'!D8664</f>
        <v/>
      </c>
      <c r="E8664">
        <f>'DATA DASH'!E8664</f>
        <v/>
      </c>
      <c r="F8664">
        <f>'DATA DASH'!F8664</f>
        <v/>
      </c>
      <c r="G8664">
        <f>'DATA DASH'!G8664</f>
        <v/>
      </c>
      <c r="H8664">
        <f>'DATA DASH'!H8664</f>
        <v/>
      </c>
      <c r="I8664">
        <f>'DATA DASH'!I8664</f>
        <v/>
      </c>
      <c r="J8664">
        <f>'DATA DASH'!J8664</f>
        <v/>
      </c>
      <c r="K8664">
        <f>'DATA DASH'!K8664</f>
        <v/>
      </c>
      <c r="L8664">
        <f>'DATA DASH'!L8664</f>
        <v/>
      </c>
      <c r="M8664">
        <f>'DATA DASH'!M8664</f>
        <v/>
      </c>
    </row>
    <row r="8665">
      <c r="A8665">
        <f>'DATA DASH'!A8665</f>
        <v/>
      </c>
      <c r="B8665">
        <f>'DATA DASH'!B8665</f>
        <v/>
      </c>
      <c r="C8665">
        <f>'DATA DASH'!C8665</f>
        <v/>
      </c>
      <c r="D8665">
        <f>'DATA DASH'!D8665</f>
        <v/>
      </c>
      <c r="E8665">
        <f>'DATA DASH'!E8665</f>
        <v/>
      </c>
      <c r="F8665">
        <f>'DATA DASH'!F8665</f>
        <v/>
      </c>
      <c r="G8665">
        <f>'DATA DASH'!G8665</f>
        <v/>
      </c>
      <c r="H8665">
        <f>'DATA DASH'!H8665</f>
        <v/>
      </c>
      <c r="I8665">
        <f>'DATA DASH'!I8665</f>
        <v/>
      </c>
      <c r="J8665">
        <f>'DATA DASH'!J8665</f>
        <v/>
      </c>
      <c r="K8665">
        <f>'DATA DASH'!K8665</f>
        <v/>
      </c>
      <c r="L8665">
        <f>'DATA DASH'!L8665</f>
        <v/>
      </c>
      <c r="M8665">
        <f>'DATA DASH'!M8665</f>
        <v/>
      </c>
    </row>
    <row r="8666">
      <c r="A8666">
        <f>'DATA DASH'!A8666</f>
        <v/>
      </c>
      <c r="B8666">
        <f>'DATA DASH'!B8666</f>
        <v/>
      </c>
      <c r="C8666">
        <f>'DATA DASH'!C8666</f>
        <v/>
      </c>
      <c r="D8666">
        <f>'DATA DASH'!D8666</f>
        <v/>
      </c>
      <c r="E8666">
        <f>'DATA DASH'!E8666</f>
        <v/>
      </c>
      <c r="F8666">
        <f>'DATA DASH'!F8666</f>
        <v/>
      </c>
      <c r="G8666">
        <f>'DATA DASH'!G8666</f>
        <v/>
      </c>
      <c r="H8666">
        <f>'DATA DASH'!H8666</f>
        <v/>
      </c>
      <c r="I8666">
        <f>'DATA DASH'!I8666</f>
        <v/>
      </c>
      <c r="J8666">
        <f>'DATA DASH'!J8666</f>
        <v/>
      </c>
      <c r="K8666">
        <f>'DATA DASH'!K8666</f>
        <v/>
      </c>
      <c r="L8666">
        <f>'DATA DASH'!L8666</f>
        <v/>
      </c>
      <c r="M8666">
        <f>'DATA DASH'!M8666</f>
        <v/>
      </c>
    </row>
    <row r="8667">
      <c r="A8667">
        <f>'DATA DASH'!A8667</f>
        <v/>
      </c>
      <c r="B8667">
        <f>'DATA DASH'!B8667</f>
        <v/>
      </c>
      <c r="C8667">
        <f>'DATA DASH'!C8667</f>
        <v/>
      </c>
      <c r="D8667">
        <f>'DATA DASH'!D8667</f>
        <v/>
      </c>
      <c r="E8667">
        <f>'DATA DASH'!E8667</f>
        <v/>
      </c>
      <c r="F8667">
        <f>'DATA DASH'!F8667</f>
        <v/>
      </c>
      <c r="G8667">
        <f>'DATA DASH'!G8667</f>
        <v/>
      </c>
      <c r="H8667">
        <f>'DATA DASH'!H8667</f>
        <v/>
      </c>
      <c r="I8667">
        <f>'DATA DASH'!I8667</f>
        <v/>
      </c>
      <c r="J8667">
        <f>'DATA DASH'!J8667</f>
        <v/>
      </c>
      <c r="K8667">
        <f>'DATA DASH'!K8667</f>
        <v/>
      </c>
      <c r="L8667">
        <f>'DATA DASH'!L8667</f>
        <v/>
      </c>
      <c r="M8667">
        <f>'DATA DASH'!M8667</f>
        <v/>
      </c>
    </row>
    <row r="8668">
      <c r="A8668">
        <f>'DATA DASH'!A8668</f>
        <v/>
      </c>
      <c r="B8668">
        <f>'DATA DASH'!B8668</f>
        <v/>
      </c>
      <c r="C8668">
        <f>'DATA DASH'!C8668</f>
        <v/>
      </c>
      <c r="D8668">
        <f>'DATA DASH'!D8668</f>
        <v/>
      </c>
      <c r="E8668">
        <f>'DATA DASH'!E8668</f>
        <v/>
      </c>
      <c r="F8668">
        <f>'DATA DASH'!F8668</f>
        <v/>
      </c>
      <c r="G8668">
        <f>'DATA DASH'!G8668</f>
        <v/>
      </c>
      <c r="H8668">
        <f>'DATA DASH'!H8668</f>
        <v/>
      </c>
      <c r="I8668">
        <f>'DATA DASH'!I8668</f>
        <v/>
      </c>
      <c r="J8668">
        <f>'DATA DASH'!J8668</f>
        <v/>
      </c>
      <c r="K8668">
        <f>'DATA DASH'!K8668</f>
        <v/>
      </c>
      <c r="L8668">
        <f>'DATA DASH'!L8668</f>
        <v/>
      </c>
      <c r="M8668">
        <f>'DATA DASH'!M8668</f>
        <v/>
      </c>
    </row>
    <row r="8669">
      <c r="A8669">
        <f>'DATA DASH'!A8669</f>
        <v/>
      </c>
      <c r="B8669">
        <f>'DATA DASH'!B8669</f>
        <v/>
      </c>
      <c r="C8669">
        <f>'DATA DASH'!C8669</f>
        <v/>
      </c>
      <c r="D8669">
        <f>'DATA DASH'!D8669</f>
        <v/>
      </c>
      <c r="E8669">
        <f>'DATA DASH'!E8669</f>
        <v/>
      </c>
      <c r="F8669">
        <f>'DATA DASH'!F8669</f>
        <v/>
      </c>
      <c r="G8669">
        <f>'DATA DASH'!G8669</f>
        <v/>
      </c>
      <c r="H8669">
        <f>'DATA DASH'!H8669</f>
        <v/>
      </c>
      <c r="I8669">
        <f>'DATA DASH'!I8669</f>
        <v/>
      </c>
      <c r="J8669">
        <f>'DATA DASH'!J8669</f>
        <v/>
      </c>
      <c r="K8669">
        <f>'DATA DASH'!K8669</f>
        <v/>
      </c>
      <c r="L8669">
        <f>'DATA DASH'!L8669</f>
        <v/>
      </c>
      <c r="M8669">
        <f>'DATA DASH'!M8669</f>
        <v/>
      </c>
    </row>
    <row r="8670">
      <c r="A8670">
        <f>'DATA DASH'!A8670</f>
        <v/>
      </c>
      <c r="B8670">
        <f>'DATA DASH'!B8670</f>
        <v/>
      </c>
      <c r="C8670">
        <f>'DATA DASH'!C8670</f>
        <v/>
      </c>
      <c r="D8670">
        <f>'DATA DASH'!D8670</f>
        <v/>
      </c>
      <c r="E8670">
        <f>'DATA DASH'!E8670</f>
        <v/>
      </c>
      <c r="F8670">
        <f>'DATA DASH'!F8670</f>
        <v/>
      </c>
      <c r="G8670">
        <f>'DATA DASH'!G8670</f>
        <v/>
      </c>
      <c r="H8670">
        <f>'DATA DASH'!H8670</f>
        <v/>
      </c>
      <c r="I8670">
        <f>'DATA DASH'!I8670</f>
        <v/>
      </c>
      <c r="J8670">
        <f>'DATA DASH'!J8670</f>
        <v/>
      </c>
      <c r="K8670">
        <f>'DATA DASH'!K8670</f>
        <v/>
      </c>
      <c r="L8670">
        <f>'DATA DASH'!L8670</f>
        <v/>
      </c>
      <c r="M8670">
        <f>'DATA DASH'!M8670</f>
        <v/>
      </c>
    </row>
    <row r="8671">
      <c r="A8671">
        <f>'DATA DASH'!A8671</f>
        <v/>
      </c>
      <c r="B8671">
        <f>'DATA DASH'!B8671</f>
        <v/>
      </c>
      <c r="C8671">
        <f>'DATA DASH'!C8671</f>
        <v/>
      </c>
      <c r="D8671">
        <f>'DATA DASH'!D8671</f>
        <v/>
      </c>
      <c r="E8671">
        <f>'DATA DASH'!E8671</f>
        <v/>
      </c>
      <c r="F8671">
        <f>'DATA DASH'!F8671</f>
        <v/>
      </c>
      <c r="G8671">
        <f>'DATA DASH'!G8671</f>
        <v/>
      </c>
      <c r="H8671">
        <f>'DATA DASH'!H8671</f>
        <v/>
      </c>
      <c r="I8671">
        <f>'DATA DASH'!I8671</f>
        <v/>
      </c>
      <c r="J8671">
        <f>'DATA DASH'!J8671</f>
        <v/>
      </c>
      <c r="K8671">
        <f>'DATA DASH'!K8671</f>
        <v/>
      </c>
      <c r="L8671">
        <f>'DATA DASH'!L8671</f>
        <v/>
      </c>
      <c r="M8671">
        <f>'DATA DASH'!M8671</f>
        <v/>
      </c>
    </row>
    <row r="8672">
      <c r="A8672">
        <f>'DATA DASH'!A8672</f>
        <v/>
      </c>
      <c r="B8672">
        <f>'DATA DASH'!B8672</f>
        <v/>
      </c>
      <c r="C8672">
        <f>'DATA DASH'!C8672</f>
        <v/>
      </c>
      <c r="D8672">
        <f>'DATA DASH'!D8672</f>
        <v/>
      </c>
      <c r="E8672">
        <f>'DATA DASH'!E8672</f>
        <v/>
      </c>
      <c r="F8672">
        <f>'DATA DASH'!F8672</f>
        <v/>
      </c>
      <c r="G8672">
        <f>'DATA DASH'!G8672</f>
        <v/>
      </c>
      <c r="H8672">
        <f>'DATA DASH'!H8672</f>
        <v/>
      </c>
      <c r="I8672">
        <f>'DATA DASH'!I8672</f>
        <v/>
      </c>
      <c r="J8672">
        <f>'DATA DASH'!J8672</f>
        <v/>
      </c>
      <c r="K8672">
        <f>'DATA DASH'!K8672</f>
        <v/>
      </c>
      <c r="L8672">
        <f>'DATA DASH'!L8672</f>
        <v/>
      </c>
      <c r="M8672">
        <f>'DATA DASH'!M8672</f>
        <v/>
      </c>
    </row>
    <row r="8673">
      <c r="A8673">
        <f>'DATA DASH'!A8673</f>
        <v/>
      </c>
      <c r="B8673">
        <f>'DATA DASH'!B8673</f>
        <v/>
      </c>
      <c r="C8673">
        <f>'DATA DASH'!C8673</f>
        <v/>
      </c>
      <c r="D8673">
        <f>'DATA DASH'!D8673</f>
        <v/>
      </c>
      <c r="E8673">
        <f>'DATA DASH'!E8673</f>
        <v/>
      </c>
      <c r="F8673">
        <f>'DATA DASH'!F8673</f>
        <v/>
      </c>
      <c r="G8673">
        <f>'DATA DASH'!G8673</f>
        <v/>
      </c>
      <c r="H8673">
        <f>'DATA DASH'!H8673</f>
        <v/>
      </c>
      <c r="I8673">
        <f>'DATA DASH'!I8673</f>
        <v/>
      </c>
      <c r="J8673">
        <f>'DATA DASH'!J8673</f>
        <v/>
      </c>
      <c r="K8673">
        <f>'DATA DASH'!K8673</f>
        <v/>
      </c>
      <c r="L8673">
        <f>'DATA DASH'!L8673</f>
        <v/>
      </c>
      <c r="M8673">
        <f>'DATA DASH'!M8673</f>
        <v/>
      </c>
    </row>
    <row r="8674">
      <c r="A8674">
        <f>'DATA DASH'!A8674</f>
        <v/>
      </c>
      <c r="B8674">
        <f>'DATA DASH'!B8674</f>
        <v/>
      </c>
      <c r="C8674">
        <f>'DATA DASH'!C8674</f>
        <v/>
      </c>
      <c r="D8674">
        <f>'DATA DASH'!D8674</f>
        <v/>
      </c>
      <c r="E8674">
        <f>'DATA DASH'!E8674</f>
        <v/>
      </c>
      <c r="F8674">
        <f>'DATA DASH'!F8674</f>
        <v/>
      </c>
      <c r="G8674">
        <f>'DATA DASH'!G8674</f>
        <v/>
      </c>
      <c r="H8674">
        <f>'DATA DASH'!H8674</f>
        <v/>
      </c>
      <c r="I8674">
        <f>'DATA DASH'!I8674</f>
        <v/>
      </c>
      <c r="J8674">
        <f>'DATA DASH'!J8674</f>
        <v/>
      </c>
      <c r="K8674">
        <f>'DATA DASH'!K8674</f>
        <v/>
      </c>
      <c r="L8674">
        <f>'DATA DASH'!L8674</f>
        <v/>
      </c>
      <c r="M8674">
        <f>'DATA DASH'!M8674</f>
        <v/>
      </c>
    </row>
    <row r="8675">
      <c r="A8675">
        <f>'DATA DASH'!A8675</f>
        <v/>
      </c>
      <c r="B8675">
        <f>'DATA DASH'!B8675</f>
        <v/>
      </c>
      <c r="C8675">
        <f>'DATA DASH'!C8675</f>
        <v/>
      </c>
      <c r="D8675">
        <f>'DATA DASH'!D8675</f>
        <v/>
      </c>
      <c r="E8675">
        <f>'DATA DASH'!E8675</f>
        <v/>
      </c>
      <c r="F8675">
        <f>'DATA DASH'!F8675</f>
        <v/>
      </c>
      <c r="G8675">
        <f>'DATA DASH'!G8675</f>
        <v/>
      </c>
      <c r="H8675">
        <f>'DATA DASH'!H8675</f>
        <v/>
      </c>
      <c r="I8675">
        <f>'DATA DASH'!I8675</f>
        <v/>
      </c>
      <c r="J8675">
        <f>'DATA DASH'!J8675</f>
        <v/>
      </c>
      <c r="K8675">
        <f>'DATA DASH'!K8675</f>
        <v/>
      </c>
      <c r="L8675">
        <f>'DATA DASH'!L8675</f>
        <v/>
      </c>
      <c r="M8675">
        <f>'DATA DASH'!M8675</f>
        <v/>
      </c>
    </row>
    <row r="8676">
      <c r="A8676">
        <f>'DATA DASH'!A8676</f>
        <v/>
      </c>
      <c r="B8676">
        <f>'DATA DASH'!B8676</f>
        <v/>
      </c>
      <c r="C8676">
        <f>'DATA DASH'!C8676</f>
        <v/>
      </c>
      <c r="D8676">
        <f>'DATA DASH'!D8676</f>
        <v/>
      </c>
      <c r="E8676">
        <f>'DATA DASH'!E8676</f>
        <v/>
      </c>
      <c r="F8676">
        <f>'DATA DASH'!F8676</f>
        <v/>
      </c>
      <c r="G8676">
        <f>'DATA DASH'!G8676</f>
        <v/>
      </c>
      <c r="H8676">
        <f>'DATA DASH'!H8676</f>
        <v/>
      </c>
      <c r="I8676">
        <f>'DATA DASH'!I8676</f>
        <v/>
      </c>
      <c r="J8676">
        <f>'DATA DASH'!J8676</f>
        <v/>
      </c>
      <c r="K8676">
        <f>'DATA DASH'!K8676</f>
        <v/>
      </c>
      <c r="L8676">
        <f>'DATA DASH'!L8676</f>
        <v/>
      </c>
      <c r="M8676">
        <f>'DATA DASH'!M8676</f>
        <v/>
      </c>
    </row>
    <row r="8677">
      <c r="A8677">
        <f>'DATA DASH'!A8677</f>
        <v/>
      </c>
      <c r="B8677">
        <f>'DATA DASH'!B8677</f>
        <v/>
      </c>
      <c r="C8677">
        <f>'DATA DASH'!C8677</f>
        <v/>
      </c>
      <c r="D8677">
        <f>'DATA DASH'!D8677</f>
        <v/>
      </c>
      <c r="E8677">
        <f>'DATA DASH'!E8677</f>
        <v/>
      </c>
      <c r="F8677">
        <f>'DATA DASH'!F8677</f>
        <v/>
      </c>
      <c r="G8677">
        <f>'DATA DASH'!G8677</f>
        <v/>
      </c>
      <c r="H8677">
        <f>'DATA DASH'!H8677</f>
        <v/>
      </c>
      <c r="I8677">
        <f>'DATA DASH'!I8677</f>
        <v/>
      </c>
      <c r="J8677">
        <f>'DATA DASH'!J8677</f>
        <v/>
      </c>
      <c r="K8677">
        <f>'DATA DASH'!K8677</f>
        <v/>
      </c>
      <c r="L8677">
        <f>'DATA DASH'!L8677</f>
        <v/>
      </c>
      <c r="M8677">
        <f>'DATA DASH'!M8677</f>
        <v/>
      </c>
    </row>
    <row r="8678">
      <c r="A8678">
        <f>'DATA DASH'!A8678</f>
        <v/>
      </c>
      <c r="B8678">
        <f>'DATA DASH'!B8678</f>
        <v/>
      </c>
      <c r="C8678">
        <f>'DATA DASH'!C8678</f>
        <v/>
      </c>
      <c r="D8678">
        <f>'DATA DASH'!D8678</f>
        <v/>
      </c>
      <c r="E8678">
        <f>'DATA DASH'!E8678</f>
        <v/>
      </c>
      <c r="F8678">
        <f>'DATA DASH'!F8678</f>
        <v/>
      </c>
      <c r="G8678">
        <f>'DATA DASH'!G8678</f>
        <v/>
      </c>
      <c r="H8678">
        <f>'DATA DASH'!H8678</f>
        <v/>
      </c>
      <c r="I8678">
        <f>'DATA DASH'!I8678</f>
        <v/>
      </c>
      <c r="J8678">
        <f>'DATA DASH'!J8678</f>
        <v/>
      </c>
      <c r="K8678">
        <f>'DATA DASH'!K8678</f>
        <v/>
      </c>
      <c r="L8678">
        <f>'DATA DASH'!L8678</f>
        <v/>
      </c>
      <c r="M8678">
        <f>'DATA DASH'!M8678</f>
        <v/>
      </c>
    </row>
    <row r="8679">
      <c r="A8679">
        <f>'DATA DASH'!A8679</f>
        <v/>
      </c>
      <c r="B8679">
        <f>'DATA DASH'!B8679</f>
        <v/>
      </c>
      <c r="C8679">
        <f>'DATA DASH'!C8679</f>
        <v/>
      </c>
      <c r="D8679">
        <f>'DATA DASH'!D8679</f>
        <v/>
      </c>
      <c r="E8679">
        <f>'DATA DASH'!E8679</f>
        <v/>
      </c>
      <c r="F8679">
        <f>'DATA DASH'!F8679</f>
        <v/>
      </c>
      <c r="G8679">
        <f>'DATA DASH'!G8679</f>
        <v/>
      </c>
      <c r="H8679">
        <f>'DATA DASH'!H8679</f>
        <v/>
      </c>
      <c r="I8679">
        <f>'DATA DASH'!I8679</f>
        <v/>
      </c>
      <c r="J8679">
        <f>'DATA DASH'!J8679</f>
        <v/>
      </c>
      <c r="K8679">
        <f>'DATA DASH'!K8679</f>
        <v/>
      </c>
      <c r="L8679">
        <f>'DATA DASH'!L8679</f>
        <v/>
      </c>
      <c r="M8679">
        <f>'DATA DASH'!M8679</f>
        <v/>
      </c>
    </row>
    <row r="8680">
      <c r="A8680">
        <f>'DATA DASH'!A8680</f>
        <v/>
      </c>
      <c r="B8680">
        <f>'DATA DASH'!B8680</f>
        <v/>
      </c>
      <c r="C8680">
        <f>'DATA DASH'!C8680</f>
        <v/>
      </c>
      <c r="D8680">
        <f>'DATA DASH'!D8680</f>
        <v/>
      </c>
      <c r="E8680">
        <f>'DATA DASH'!E8680</f>
        <v/>
      </c>
      <c r="F8680">
        <f>'DATA DASH'!F8680</f>
        <v/>
      </c>
      <c r="G8680">
        <f>'DATA DASH'!G8680</f>
        <v/>
      </c>
      <c r="H8680">
        <f>'DATA DASH'!H8680</f>
        <v/>
      </c>
      <c r="I8680">
        <f>'DATA DASH'!I8680</f>
        <v/>
      </c>
      <c r="J8680">
        <f>'DATA DASH'!J8680</f>
        <v/>
      </c>
      <c r="K8680">
        <f>'DATA DASH'!K8680</f>
        <v/>
      </c>
      <c r="L8680">
        <f>'DATA DASH'!L8680</f>
        <v/>
      </c>
      <c r="M8680">
        <f>'DATA DASH'!M8680</f>
        <v/>
      </c>
    </row>
    <row r="8681">
      <c r="A8681">
        <f>'DATA DASH'!A8681</f>
        <v/>
      </c>
      <c r="B8681">
        <f>'DATA DASH'!B8681</f>
        <v/>
      </c>
      <c r="C8681">
        <f>'DATA DASH'!C8681</f>
        <v/>
      </c>
      <c r="D8681">
        <f>'DATA DASH'!D8681</f>
        <v/>
      </c>
      <c r="E8681">
        <f>'DATA DASH'!E8681</f>
        <v/>
      </c>
      <c r="F8681">
        <f>'DATA DASH'!F8681</f>
        <v/>
      </c>
      <c r="G8681">
        <f>'DATA DASH'!G8681</f>
        <v/>
      </c>
      <c r="H8681">
        <f>'DATA DASH'!H8681</f>
        <v/>
      </c>
      <c r="I8681">
        <f>'DATA DASH'!I8681</f>
        <v/>
      </c>
      <c r="J8681">
        <f>'DATA DASH'!J8681</f>
        <v/>
      </c>
      <c r="K8681">
        <f>'DATA DASH'!K8681</f>
        <v/>
      </c>
      <c r="L8681">
        <f>'DATA DASH'!L8681</f>
        <v/>
      </c>
      <c r="M8681">
        <f>'DATA DASH'!M8681</f>
        <v/>
      </c>
    </row>
    <row r="8682">
      <c r="A8682">
        <f>'DATA DASH'!A8682</f>
        <v/>
      </c>
      <c r="B8682">
        <f>'DATA DASH'!B8682</f>
        <v/>
      </c>
      <c r="C8682">
        <f>'DATA DASH'!C8682</f>
        <v/>
      </c>
      <c r="D8682">
        <f>'DATA DASH'!D8682</f>
        <v/>
      </c>
      <c r="E8682">
        <f>'DATA DASH'!E8682</f>
        <v/>
      </c>
      <c r="F8682">
        <f>'DATA DASH'!F8682</f>
        <v/>
      </c>
      <c r="G8682">
        <f>'DATA DASH'!G8682</f>
        <v/>
      </c>
      <c r="H8682">
        <f>'DATA DASH'!H8682</f>
        <v/>
      </c>
      <c r="I8682">
        <f>'DATA DASH'!I8682</f>
        <v/>
      </c>
      <c r="J8682">
        <f>'DATA DASH'!J8682</f>
        <v/>
      </c>
      <c r="K8682">
        <f>'DATA DASH'!K8682</f>
        <v/>
      </c>
      <c r="L8682">
        <f>'DATA DASH'!L8682</f>
        <v/>
      </c>
      <c r="M8682">
        <f>'DATA DASH'!M8682</f>
        <v/>
      </c>
    </row>
    <row r="8683">
      <c r="A8683">
        <f>'DATA DASH'!A8683</f>
        <v/>
      </c>
      <c r="B8683">
        <f>'DATA DASH'!B8683</f>
        <v/>
      </c>
      <c r="C8683">
        <f>'DATA DASH'!C8683</f>
        <v/>
      </c>
      <c r="D8683">
        <f>'DATA DASH'!D8683</f>
        <v/>
      </c>
      <c r="E8683">
        <f>'DATA DASH'!E8683</f>
        <v/>
      </c>
      <c r="F8683">
        <f>'DATA DASH'!F8683</f>
        <v/>
      </c>
      <c r="G8683">
        <f>'DATA DASH'!G8683</f>
        <v/>
      </c>
      <c r="H8683">
        <f>'DATA DASH'!H8683</f>
        <v/>
      </c>
      <c r="I8683">
        <f>'DATA DASH'!I8683</f>
        <v/>
      </c>
      <c r="J8683">
        <f>'DATA DASH'!J8683</f>
        <v/>
      </c>
      <c r="K8683">
        <f>'DATA DASH'!K8683</f>
        <v/>
      </c>
      <c r="L8683">
        <f>'DATA DASH'!L8683</f>
        <v/>
      </c>
      <c r="M8683">
        <f>'DATA DASH'!M8683</f>
        <v/>
      </c>
    </row>
    <row r="8684">
      <c r="A8684">
        <f>'DATA DASH'!A8684</f>
        <v/>
      </c>
      <c r="B8684">
        <f>'DATA DASH'!B8684</f>
        <v/>
      </c>
      <c r="C8684">
        <f>'DATA DASH'!C8684</f>
        <v/>
      </c>
      <c r="D8684">
        <f>'DATA DASH'!D8684</f>
        <v/>
      </c>
      <c r="E8684">
        <f>'DATA DASH'!E8684</f>
        <v/>
      </c>
      <c r="F8684">
        <f>'DATA DASH'!F8684</f>
        <v/>
      </c>
      <c r="G8684">
        <f>'DATA DASH'!G8684</f>
        <v/>
      </c>
      <c r="H8684">
        <f>'DATA DASH'!H8684</f>
        <v/>
      </c>
      <c r="I8684">
        <f>'DATA DASH'!I8684</f>
        <v/>
      </c>
      <c r="J8684">
        <f>'DATA DASH'!J8684</f>
        <v/>
      </c>
      <c r="K8684">
        <f>'DATA DASH'!K8684</f>
        <v/>
      </c>
      <c r="L8684">
        <f>'DATA DASH'!L8684</f>
        <v/>
      </c>
      <c r="M8684">
        <f>'DATA DASH'!M8684</f>
        <v/>
      </c>
    </row>
    <row r="8685">
      <c r="A8685">
        <f>'DATA DASH'!A8685</f>
        <v/>
      </c>
      <c r="B8685">
        <f>'DATA DASH'!B8685</f>
        <v/>
      </c>
      <c r="C8685">
        <f>'DATA DASH'!C8685</f>
        <v/>
      </c>
      <c r="D8685">
        <f>'DATA DASH'!D8685</f>
        <v/>
      </c>
      <c r="E8685">
        <f>'DATA DASH'!E8685</f>
        <v/>
      </c>
      <c r="F8685">
        <f>'DATA DASH'!F8685</f>
        <v/>
      </c>
      <c r="G8685">
        <f>'DATA DASH'!G8685</f>
        <v/>
      </c>
      <c r="H8685">
        <f>'DATA DASH'!H8685</f>
        <v/>
      </c>
      <c r="I8685">
        <f>'DATA DASH'!I8685</f>
        <v/>
      </c>
      <c r="J8685">
        <f>'DATA DASH'!J8685</f>
        <v/>
      </c>
      <c r="K8685">
        <f>'DATA DASH'!K8685</f>
        <v/>
      </c>
      <c r="L8685">
        <f>'DATA DASH'!L8685</f>
        <v/>
      </c>
      <c r="M8685">
        <f>'DATA DASH'!M8685</f>
        <v/>
      </c>
    </row>
    <row r="8686">
      <c r="A8686">
        <f>'DATA DASH'!A8686</f>
        <v/>
      </c>
      <c r="B8686">
        <f>'DATA DASH'!B8686</f>
        <v/>
      </c>
      <c r="C8686">
        <f>'DATA DASH'!C8686</f>
        <v/>
      </c>
      <c r="D8686">
        <f>'DATA DASH'!D8686</f>
        <v/>
      </c>
      <c r="E8686">
        <f>'DATA DASH'!E8686</f>
        <v/>
      </c>
      <c r="F8686">
        <f>'DATA DASH'!F8686</f>
        <v/>
      </c>
      <c r="G8686">
        <f>'DATA DASH'!G8686</f>
        <v/>
      </c>
      <c r="H8686">
        <f>'DATA DASH'!H8686</f>
        <v/>
      </c>
      <c r="I8686">
        <f>'DATA DASH'!I8686</f>
        <v/>
      </c>
      <c r="J8686">
        <f>'DATA DASH'!J8686</f>
        <v/>
      </c>
      <c r="K8686">
        <f>'DATA DASH'!K8686</f>
        <v/>
      </c>
      <c r="L8686">
        <f>'DATA DASH'!L8686</f>
        <v/>
      </c>
      <c r="M8686">
        <f>'DATA DASH'!M8686</f>
        <v/>
      </c>
    </row>
    <row r="8687">
      <c r="A8687">
        <f>'DATA DASH'!A8687</f>
        <v/>
      </c>
      <c r="B8687">
        <f>'DATA DASH'!B8687</f>
        <v/>
      </c>
      <c r="C8687">
        <f>'DATA DASH'!C8687</f>
        <v/>
      </c>
      <c r="D8687">
        <f>'DATA DASH'!D8687</f>
        <v/>
      </c>
      <c r="E8687">
        <f>'DATA DASH'!E8687</f>
        <v/>
      </c>
      <c r="F8687">
        <f>'DATA DASH'!F8687</f>
        <v/>
      </c>
      <c r="G8687">
        <f>'DATA DASH'!G8687</f>
        <v/>
      </c>
      <c r="H8687">
        <f>'DATA DASH'!H8687</f>
        <v/>
      </c>
      <c r="I8687">
        <f>'DATA DASH'!I8687</f>
        <v/>
      </c>
      <c r="J8687">
        <f>'DATA DASH'!J8687</f>
        <v/>
      </c>
      <c r="K8687">
        <f>'DATA DASH'!K8687</f>
        <v/>
      </c>
      <c r="L8687">
        <f>'DATA DASH'!L8687</f>
        <v/>
      </c>
      <c r="M8687">
        <f>'DATA DASH'!M8687</f>
        <v/>
      </c>
    </row>
    <row r="8688">
      <c r="A8688">
        <f>'DATA DASH'!A8688</f>
        <v/>
      </c>
      <c r="B8688">
        <f>'DATA DASH'!B8688</f>
        <v/>
      </c>
      <c r="C8688">
        <f>'DATA DASH'!C8688</f>
        <v/>
      </c>
      <c r="D8688">
        <f>'DATA DASH'!D8688</f>
        <v/>
      </c>
      <c r="E8688">
        <f>'DATA DASH'!E8688</f>
        <v/>
      </c>
      <c r="F8688">
        <f>'DATA DASH'!F8688</f>
        <v/>
      </c>
      <c r="G8688">
        <f>'DATA DASH'!G8688</f>
        <v/>
      </c>
      <c r="H8688">
        <f>'DATA DASH'!H8688</f>
        <v/>
      </c>
      <c r="I8688">
        <f>'DATA DASH'!I8688</f>
        <v/>
      </c>
      <c r="J8688">
        <f>'DATA DASH'!J8688</f>
        <v/>
      </c>
      <c r="K8688">
        <f>'DATA DASH'!K8688</f>
        <v/>
      </c>
      <c r="L8688">
        <f>'DATA DASH'!L8688</f>
        <v/>
      </c>
      <c r="M8688">
        <f>'DATA DASH'!M8688</f>
        <v/>
      </c>
    </row>
    <row r="8689">
      <c r="A8689">
        <f>'DATA DASH'!A8689</f>
        <v/>
      </c>
      <c r="B8689">
        <f>'DATA DASH'!B8689</f>
        <v/>
      </c>
      <c r="C8689">
        <f>'DATA DASH'!C8689</f>
        <v/>
      </c>
      <c r="D8689">
        <f>'DATA DASH'!D8689</f>
        <v/>
      </c>
      <c r="E8689">
        <f>'DATA DASH'!E8689</f>
        <v/>
      </c>
      <c r="F8689">
        <f>'DATA DASH'!F8689</f>
        <v/>
      </c>
      <c r="G8689">
        <f>'DATA DASH'!G8689</f>
        <v/>
      </c>
      <c r="H8689">
        <f>'DATA DASH'!H8689</f>
        <v/>
      </c>
      <c r="I8689">
        <f>'DATA DASH'!I8689</f>
        <v/>
      </c>
      <c r="J8689">
        <f>'DATA DASH'!J8689</f>
        <v/>
      </c>
      <c r="K8689">
        <f>'DATA DASH'!K8689</f>
        <v/>
      </c>
      <c r="L8689">
        <f>'DATA DASH'!L8689</f>
        <v/>
      </c>
      <c r="M8689">
        <f>'DATA DASH'!M8689</f>
        <v/>
      </c>
    </row>
    <row r="8690">
      <c r="A8690">
        <f>'DATA DASH'!A8690</f>
        <v/>
      </c>
      <c r="B8690">
        <f>'DATA DASH'!B8690</f>
        <v/>
      </c>
      <c r="C8690">
        <f>'DATA DASH'!C8690</f>
        <v/>
      </c>
      <c r="D8690">
        <f>'DATA DASH'!D8690</f>
        <v/>
      </c>
      <c r="E8690">
        <f>'DATA DASH'!E8690</f>
        <v/>
      </c>
      <c r="F8690">
        <f>'DATA DASH'!F8690</f>
        <v/>
      </c>
      <c r="G8690">
        <f>'DATA DASH'!G8690</f>
        <v/>
      </c>
      <c r="H8690">
        <f>'DATA DASH'!H8690</f>
        <v/>
      </c>
      <c r="I8690">
        <f>'DATA DASH'!I8690</f>
        <v/>
      </c>
      <c r="J8690">
        <f>'DATA DASH'!J8690</f>
        <v/>
      </c>
      <c r="K8690">
        <f>'DATA DASH'!K8690</f>
        <v/>
      </c>
      <c r="L8690">
        <f>'DATA DASH'!L8690</f>
        <v/>
      </c>
      <c r="M8690">
        <f>'DATA DASH'!M8690</f>
        <v/>
      </c>
    </row>
    <row r="8691">
      <c r="A8691">
        <f>'DATA DASH'!A8691</f>
        <v/>
      </c>
      <c r="B8691">
        <f>'DATA DASH'!B8691</f>
        <v/>
      </c>
      <c r="C8691">
        <f>'DATA DASH'!C8691</f>
        <v/>
      </c>
      <c r="D8691">
        <f>'DATA DASH'!D8691</f>
        <v/>
      </c>
      <c r="E8691">
        <f>'DATA DASH'!E8691</f>
        <v/>
      </c>
      <c r="F8691">
        <f>'DATA DASH'!F8691</f>
        <v/>
      </c>
      <c r="G8691">
        <f>'DATA DASH'!G8691</f>
        <v/>
      </c>
      <c r="H8691">
        <f>'DATA DASH'!H8691</f>
        <v/>
      </c>
      <c r="I8691">
        <f>'DATA DASH'!I8691</f>
        <v/>
      </c>
      <c r="J8691">
        <f>'DATA DASH'!J8691</f>
        <v/>
      </c>
      <c r="K8691">
        <f>'DATA DASH'!K8691</f>
        <v/>
      </c>
      <c r="L8691">
        <f>'DATA DASH'!L8691</f>
        <v/>
      </c>
      <c r="M8691">
        <f>'DATA DASH'!M8691</f>
        <v/>
      </c>
    </row>
    <row r="8692">
      <c r="A8692">
        <f>'DATA DASH'!A8692</f>
        <v/>
      </c>
      <c r="B8692">
        <f>'DATA DASH'!B8692</f>
        <v/>
      </c>
      <c r="C8692">
        <f>'DATA DASH'!C8692</f>
        <v/>
      </c>
      <c r="D8692">
        <f>'DATA DASH'!D8692</f>
        <v/>
      </c>
      <c r="E8692">
        <f>'DATA DASH'!E8692</f>
        <v/>
      </c>
      <c r="F8692">
        <f>'DATA DASH'!F8692</f>
        <v/>
      </c>
      <c r="G8692">
        <f>'DATA DASH'!G8692</f>
        <v/>
      </c>
      <c r="H8692">
        <f>'DATA DASH'!H8692</f>
        <v/>
      </c>
      <c r="I8692">
        <f>'DATA DASH'!I8692</f>
        <v/>
      </c>
      <c r="J8692">
        <f>'DATA DASH'!J8692</f>
        <v/>
      </c>
      <c r="K8692">
        <f>'DATA DASH'!K8692</f>
        <v/>
      </c>
      <c r="L8692">
        <f>'DATA DASH'!L8692</f>
        <v/>
      </c>
      <c r="M8692">
        <f>'DATA DASH'!M8692</f>
        <v/>
      </c>
    </row>
    <row r="8693">
      <c r="A8693">
        <f>'DATA DASH'!A8693</f>
        <v/>
      </c>
      <c r="B8693">
        <f>'DATA DASH'!B8693</f>
        <v/>
      </c>
      <c r="C8693">
        <f>'DATA DASH'!C8693</f>
        <v/>
      </c>
      <c r="D8693">
        <f>'DATA DASH'!D8693</f>
        <v/>
      </c>
      <c r="E8693">
        <f>'DATA DASH'!E8693</f>
        <v/>
      </c>
      <c r="F8693">
        <f>'DATA DASH'!F8693</f>
        <v/>
      </c>
      <c r="G8693">
        <f>'DATA DASH'!G8693</f>
        <v/>
      </c>
      <c r="H8693">
        <f>'DATA DASH'!H8693</f>
        <v/>
      </c>
      <c r="I8693">
        <f>'DATA DASH'!I8693</f>
        <v/>
      </c>
      <c r="J8693">
        <f>'DATA DASH'!J8693</f>
        <v/>
      </c>
      <c r="K8693">
        <f>'DATA DASH'!K8693</f>
        <v/>
      </c>
      <c r="L8693">
        <f>'DATA DASH'!L8693</f>
        <v/>
      </c>
      <c r="M8693">
        <f>'DATA DASH'!M8693</f>
        <v/>
      </c>
    </row>
    <row r="8694">
      <c r="A8694">
        <f>'DATA DASH'!A8694</f>
        <v/>
      </c>
      <c r="B8694">
        <f>'DATA DASH'!B8694</f>
        <v/>
      </c>
      <c r="C8694">
        <f>'DATA DASH'!C8694</f>
        <v/>
      </c>
      <c r="D8694">
        <f>'DATA DASH'!D8694</f>
        <v/>
      </c>
      <c r="E8694">
        <f>'DATA DASH'!E8694</f>
        <v/>
      </c>
      <c r="F8694">
        <f>'DATA DASH'!F8694</f>
        <v/>
      </c>
      <c r="G8694">
        <f>'DATA DASH'!G8694</f>
        <v/>
      </c>
      <c r="H8694">
        <f>'DATA DASH'!H8694</f>
        <v/>
      </c>
      <c r="I8694">
        <f>'DATA DASH'!I8694</f>
        <v/>
      </c>
      <c r="J8694">
        <f>'DATA DASH'!J8694</f>
        <v/>
      </c>
      <c r="K8694">
        <f>'DATA DASH'!K8694</f>
        <v/>
      </c>
      <c r="L8694">
        <f>'DATA DASH'!L8694</f>
        <v/>
      </c>
      <c r="M8694">
        <f>'DATA DASH'!M8694</f>
        <v/>
      </c>
    </row>
    <row r="8695">
      <c r="A8695">
        <f>'DATA DASH'!A8695</f>
        <v/>
      </c>
      <c r="B8695">
        <f>'DATA DASH'!B8695</f>
        <v/>
      </c>
      <c r="C8695">
        <f>'DATA DASH'!C8695</f>
        <v/>
      </c>
      <c r="D8695">
        <f>'DATA DASH'!D8695</f>
        <v/>
      </c>
      <c r="E8695">
        <f>'DATA DASH'!E8695</f>
        <v/>
      </c>
      <c r="F8695">
        <f>'DATA DASH'!F8695</f>
        <v/>
      </c>
      <c r="G8695">
        <f>'DATA DASH'!G8695</f>
        <v/>
      </c>
      <c r="H8695">
        <f>'DATA DASH'!H8695</f>
        <v/>
      </c>
      <c r="I8695">
        <f>'DATA DASH'!I8695</f>
        <v/>
      </c>
      <c r="J8695">
        <f>'DATA DASH'!J8695</f>
        <v/>
      </c>
      <c r="K8695">
        <f>'DATA DASH'!K8695</f>
        <v/>
      </c>
      <c r="L8695">
        <f>'DATA DASH'!L8695</f>
        <v/>
      </c>
      <c r="M8695">
        <f>'DATA DASH'!M8695</f>
        <v/>
      </c>
    </row>
    <row r="8696">
      <c r="A8696">
        <f>'DATA DASH'!A8696</f>
        <v/>
      </c>
      <c r="B8696">
        <f>'DATA DASH'!B8696</f>
        <v/>
      </c>
      <c r="C8696">
        <f>'DATA DASH'!C8696</f>
        <v/>
      </c>
      <c r="D8696">
        <f>'DATA DASH'!D8696</f>
        <v/>
      </c>
      <c r="E8696">
        <f>'DATA DASH'!E8696</f>
        <v/>
      </c>
      <c r="F8696">
        <f>'DATA DASH'!F8696</f>
        <v/>
      </c>
      <c r="G8696">
        <f>'DATA DASH'!G8696</f>
        <v/>
      </c>
      <c r="H8696">
        <f>'DATA DASH'!H8696</f>
        <v/>
      </c>
      <c r="I8696">
        <f>'DATA DASH'!I8696</f>
        <v/>
      </c>
      <c r="J8696">
        <f>'DATA DASH'!J8696</f>
        <v/>
      </c>
      <c r="K8696">
        <f>'DATA DASH'!K8696</f>
        <v/>
      </c>
      <c r="L8696">
        <f>'DATA DASH'!L8696</f>
        <v/>
      </c>
      <c r="M8696">
        <f>'DATA DASH'!M8696</f>
        <v/>
      </c>
    </row>
    <row r="8697">
      <c r="A8697">
        <f>'DATA DASH'!A8697</f>
        <v/>
      </c>
      <c r="B8697">
        <f>'DATA DASH'!B8697</f>
        <v/>
      </c>
      <c r="C8697">
        <f>'DATA DASH'!C8697</f>
        <v/>
      </c>
      <c r="D8697">
        <f>'DATA DASH'!D8697</f>
        <v/>
      </c>
      <c r="E8697">
        <f>'DATA DASH'!E8697</f>
        <v/>
      </c>
      <c r="F8697">
        <f>'DATA DASH'!F8697</f>
        <v/>
      </c>
      <c r="G8697">
        <f>'DATA DASH'!G8697</f>
        <v/>
      </c>
      <c r="H8697">
        <f>'DATA DASH'!H8697</f>
        <v/>
      </c>
      <c r="I8697">
        <f>'DATA DASH'!I8697</f>
        <v/>
      </c>
      <c r="J8697">
        <f>'DATA DASH'!J8697</f>
        <v/>
      </c>
      <c r="K8697">
        <f>'DATA DASH'!K8697</f>
        <v/>
      </c>
      <c r="L8697">
        <f>'DATA DASH'!L8697</f>
        <v/>
      </c>
      <c r="M8697">
        <f>'DATA DASH'!M8697</f>
        <v/>
      </c>
    </row>
    <row r="8698">
      <c r="A8698">
        <f>'DATA DASH'!A8698</f>
        <v/>
      </c>
      <c r="B8698">
        <f>'DATA DASH'!B8698</f>
        <v/>
      </c>
      <c r="C8698">
        <f>'DATA DASH'!C8698</f>
        <v/>
      </c>
      <c r="D8698">
        <f>'DATA DASH'!D8698</f>
        <v/>
      </c>
      <c r="E8698">
        <f>'DATA DASH'!E8698</f>
        <v/>
      </c>
      <c r="F8698">
        <f>'DATA DASH'!F8698</f>
        <v/>
      </c>
      <c r="G8698">
        <f>'DATA DASH'!G8698</f>
        <v/>
      </c>
      <c r="H8698">
        <f>'DATA DASH'!H8698</f>
        <v/>
      </c>
      <c r="I8698">
        <f>'DATA DASH'!I8698</f>
        <v/>
      </c>
      <c r="J8698">
        <f>'DATA DASH'!J8698</f>
        <v/>
      </c>
      <c r="K8698">
        <f>'DATA DASH'!K8698</f>
        <v/>
      </c>
      <c r="L8698">
        <f>'DATA DASH'!L8698</f>
        <v/>
      </c>
      <c r="M8698">
        <f>'DATA DASH'!M8698</f>
        <v/>
      </c>
    </row>
    <row r="8699">
      <c r="A8699">
        <f>'DATA DASH'!A8699</f>
        <v/>
      </c>
      <c r="B8699">
        <f>'DATA DASH'!B8699</f>
        <v/>
      </c>
      <c r="C8699">
        <f>'DATA DASH'!C8699</f>
        <v/>
      </c>
      <c r="D8699">
        <f>'DATA DASH'!D8699</f>
        <v/>
      </c>
      <c r="E8699">
        <f>'DATA DASH'!E8699</f>
        <v/>
      </c>
      <c r="F8699">
        <f>'DATA DASH'!F8699</f>
        <v/>
      </c>
      <c r="G8699">
        <f>'DATA DASH'!G8699</f>
        <v/>
      </c>
      <c r="H8699">
        <f>'DATA DASH'!H8699</f>
        <v/>
      </c>
      <c r="I8699">
        <f>'DATA DASH'!I8699</f>
        <v/>
      </c>
      <c r="J8699">
        <f>'DATA DASH'!J8699</f>
        <v/>
      </c>
      <c r="K8699">
        <f>'DATA DASH'!K8699</f>
        <v/>
      </c>
      <c r="L8699">
        <f>'DATA DASH'!L8699</f>
        <v/>
      </c>
      <c r="M8699">
        <f>'DATA DASH'!M8699</f>
        <v/>
      </c>
    </row>
    <row r="8700">
      <c r="A8700">
        <f>'DATA DASH'!A8700</f>
        <v/>
      </c>
      <c r="B8700">
        <f>'DATA DASH'!B8700</f>
        <v/>
      </c>
      <c r="C8700">
        <f>'DATA DASH'!C8700</f>
        <v/>
      </c>
      <c r="D8700">
        <f>'DATA DASH'!D8700</f>
        <v/>
      </c>
      <c r="E8700">
        <f>'DATA DASH'!E8700</f>
        <v/>
      </c>
      <c r="F8700">
        <f>'DATA DASH'!F8700</f>
        <v/>
      </c>
      <c r="G8700">
        <f>'DATA DASH'!G8700</f>
        <v/>
      </c>
      <c r="H8700">
        <f>'DATA DASH'!H8700</f>
        <v/>
      </c>
      <c r="I8700">
        <f>'DATA DASH'!I8700</f>
        <v/>
      </c>
      <c r="J8700">
        <f>'DATA DASH'!J8700</f>
        <v/>
      </c>
      <c r="K8700">
        <f>'DATA DASH'!K8700</f>
        <v/>
      </c>
      <c r="L8700">
        <f>'DATA DASH'!L8700</f>
        <v/>
      </c>
      <c r="M8700">
        <f>'DATA DASH'!M8700</f>
        <v/>
      </c>
    </row>
    <row r="8701">
      <c r="A8701">
        <f>'DATA DASH'!A8701</f>
        <v/>
      </c>
      <c r="B8701">
        <f>'DATA DASH'!B8701</f>
        <v/>
      </c>
      <c r="C8701">
        <f>'DATA DASH'!C8701</f>
        <v/>
      </c>
      <c r="D8701">
        <f>'DATA DASH'!D8701</f>
        <v/>
      </c>
      <c r="E8701">
        <f>'DATA DASH'!E8701</f>
        <v/>
      </c>
      <c r="F8701">
        <f>'DATA DASH'!F8701</f>
        <v/>
      </c>
      <c r="G8701">
        <f>'DATA DASH'!G8701</f>
        <v/>
      </c>
      <c r="H8701">
        <f>'DATA DASH'!H8701</f>
        <v/>
      </c>
      <c r="I8701">
        <f>'DATA DASH'!I8701</f>
        <v/>
      </c>
      <c r="J8701">
        <f>'DATA DASH'!J8701</f>
        <v/>
      </c>
      <c r="K8701">
        <f>'DATA DASH'!K8701</f>
        <v/>
      </c>
      <c r="L8701">
        <f>'DATA DASH'!L8701</f>
        <v/>
      </c>
      <c r="M8701">
        <f>'DATA DASH'!M8701</f>
        <v/>
      </c>
    </row>
    <row r="8702">
      <c r="A8702">
        <f>'DATA DASH'!A8702</f>
        <v/>
      </c>
      <c r="B8702">
        <f>'DATA DASH'!B8702</f>
        <v/>
      </c>
      <c r="C8702">
        <f>'DATA DASH'!C8702</f>
        <v/>
      </c>
      <c r="D8702">
        <f>'DATA DASH'!D8702</f>
        <v/>
      </c>
      <c r="E8702">
        <f>'DATA DASH'!E8702</f>
        <v/>
      </c>
      <c r="F8702">
        <f>'DATA DASH'!F8702</f>
        <v/>
      </c>
      <c r="G8702">
        <f>'DATA DASH'!G8702</f>
        <v/>
      </c>
      <c r="H8702">
        <f>'DATA DASH'!H8702</f>
        <v/>
      </c>
      <c r="I8702">
        <f>'DATA DASH'!I8702</f>
        <v/>
      </c>
      <c r="J8702">
        <f>'DATA DASH'!J8702</f>
        <v/>
      </c>
      <c r="K8702">
        <f>'DATA DASH'!K8702</f>
        <v/>
      </c>
      <c r="L8702">
        <f>'DATA DASH'!L8702</f>
        <v/>
      </c>
      <c r="M8702">
        <f>'DATA DASH'!M8702</f>
        <v/>
      </c>
    </row>
    <row r="8703">
      <c r="A8703">
        <f>'DATA DASH'!A8703</f>
        <v/>
      </c>
      <c r="B8703">
        <f>'DATA DASH'!B8703</f>
        <v/>
      </c>
      <c r="C8703">
        <f>'DATA DASH'!C8703</f>
        <v/>
      </c>
      <c r="D8703">
        <f>'DATA DASH'!D8703</f>
        <v/>
      </c>
      <c r="E8703">
        <f>'DATA DASH'!E8703</f>
        <v/>
      </c>
      <c r="F8703">
        <f>'DATA DASH'!F8703</f>
        <v/>
      </c>
      <c r="G8703">
        <f>'DATA DASH'!G8703</f>
        <v/>
      </c>
      <c r="H8703">
        <f>'DATA DASH'!H8703</f>
        <v/>
      </c>
      <c r="I8703">
        <f>'DATA DASH'!I8703</f>
        <v/>
      </c>
      <c r="J8703">
        <f>'DATA DASH'!J8703</f>
        <v/>
      </c>
      <c r="K8703">
        <f>'DATA DASH'!K8703</f>
        <v/>
      </c>
      <c r="L8703">
        <f>'DATA DASH'!L8703</f>
        <v/>
      </c>
      <c r="M8703">
        <f>'DATA DASH'!M8703</f>
        <v/>
      </c>
    </row>
    <row r="8704">
      <c r="A8704">
        <f>'DATA DASH'!A8704</f>
        <v/>
      </c>
      <c r="B8704">
        <f>'DATA DASH'!B8704</f>
        <v/>
      </c>
      <c r="C8704">
        <f>'DATA DASH'!C8704</f>
        <v/>
      </c>
      <c r="D8704">
        <f>'DATA DASH'!D8704</f>
        <v/>
      </c>
      <c r="E8704">
        <f>'DATA DASH'!E8704</f>
        <v/>
      </c>
      <c r="F8704">
        <f>'DATA DASH'!F8704</f>
        <v/>
      </c>
      <c r="G8704">
        <f>'DATA DASH'!G8704</f>
        <v/>
      </c>
      <c r="H8704">
        <f>'DATA DASH'!H8704</f>
        <v/>
      </c>
      <c r="I8704">
        <f>'DATA DASH'!I8704</f>
        <v/>
      </c>
      <c r="J8704">
        <f>'DATA DASH'!J8704</f>
        <v/>
      </c>
      <c r="K8704">
        <f>'DATA DASH'!K8704</f>
        <v/>
      </c>
      <c r="L8704">
        <f>'DATA DASH'!L8704</f>
        <v/>
      </c>
      <c r="M8704">
        <f>'DATA DASH'!M8704</f>
        <v/>
      </c>
    </row>
    <row r="8705">
      <c r="A8705">
        <f>'DATA DASH'!A8705</f>
        <v/>
      </c>
      <c r="B8705">
        <f>'DATA DASH'!B8705</f>
        <v/>
      </c>
      <c r="C8705">
        <f>'DATA DASH'!C8705</f>
        <v/>
      </c>
      <c r="D8705">
        <f>'DATA DASH'!D8705</f>
        <v/>
      </c>
      <c r="E8705">
        <f>'DATA DASH'!E8705</f>
        <v/>
      </c>
      <c r="F8705">
        <f>'DATA DASH'!F8705</f>
        <v/>
      </c>
      <c r="G8705">
        <f>'DATA DASH'!G8705</f>
        <v/>
      </c>
      <c r="H8705">
        <f>'DATA DASH'!H8705</f>
        <v/>
      </c>
      <c r="I8705">
        <f>'DATA DASH'!I8705</f>
        <v/>
      </c>
      <c r="J8705">
        <f>'DATA DASH'!J8705</f>
        <v/>
      </c>
      <c r="K8705">
        <f>'DATA DASH'!K8705</f>
        <v/>
      </c>
      <c r="L8705">
        <f>'DATA DASH'!L8705</f>
        <v/>
      </c>
      <c r="M8705">
        <f>'DATA DASH'!M8705</f>
        <v/>
      </c>
    </row>
    <row r="8706">
      <c r="A8706">
        <f>'DATA DASH'!A8706</f>
        <v/>
      </c>
      <c r="B8706">
        <f>'DATA DASH'!B8706</f>
        <v/>
      </c>
      <c r="C8706">
        <f>'DATA DASH'!C8706</f>
        <v/>
      </c>
      <c r="D8706">
        <f>'DATA DASH'!D8706</f>
        <v/>
      </c>
      <c r="E8706">
        <f>'DATA DASH'!E8706</f>
        <v/>
      </c>
      <c r="F8706">
        <f>'DATA DASH'!F8706</f>
        <v/>
      </c>
      <c r="G8706">
        <f>'DATA DASH'!G8706</f>
        <v/>
      </c>
      <c r="H8706">
        <f>'DATA DASH'!H8706</f>
        <v/>
      </c>
      <c r="I8706">
        <f>'DATA DASH'!I8706</f>
        <v/>
      </c>
      <c r="J8706">
        <f>'DATA DASH'!J8706</f>
        <v/>
      </c>
      <c r="K8706">
        <f>'DATA DASH'!K8706</f>
        <v/>
      </c>
      <c r="L8706">
        <f>'DATA DASH'!L8706</f>
        <v/>
      </c>
      <c r="M8706">
        <f>'DATA DASH'!M8706</f>
        <v/>
      </c>
    </row>
    <row r="8707">
      <c r="A8707">
        <f>'DATA DASH'!A8707</f>
        <v/>
      </c>
      <c r="B8707">
        <f>'DATA DASH'!B8707</f>
        <v/>
      </c>
      <c r="C8707">
        <f>'DATA DASH'!C8707</f>
        <v/>
      </c>
      <c r="D8707">
        <f>'DATA DASH'!D8707</f>
        <v/>
      </c>
      <c r="E8707">
        <f>'DATA DASH'!E8707</f>
        <v/>
      </c>
      <c r="F8707">
        <f>'DATA DASH'!F8707</f>
        <v/>
      </c>
      <c r="G8707">
        <f>'DATA DASH'!G8707</f>
        <v/>
      </c>
      <c r="H8707">
        <f>'DATA DASH'!H8707</f>
        <v/>
      </c>
      <c r="I8707">
        <f>'DATA DASH'!I8707</f>
        <v/>
      </c>
      <c r="J8707">
        <f>'DATA DASH'!J8707</f>
        <v/>
      </c>
      <c r="K8707">
        <f>'DATA DASH'!K8707</f>
        <v/>
      </c>
      <c r="L8707">
        <f>'DATA DASH'!L8707</f>
        <v/>
      </c>
      <c r="M8707">
        <f>'DATA DASH'!M8707</f>
        <v/>
      </c>
    </row>
    <row r="8708">
      <c r="A8708">
        <f>'DATA DASH'!A8708</f>
        <v/>
      </c>
      <c r="B8708">
        <f>'DATA DASH'!B8708</f>
        <v/>
      </c>
      <c r="C8708">
        <f>'DATA DASH'!C8708</f>
        <v/>
      </c>
      <c r="D8708">
        <f>'DATA DASH'!D8708</f>
        <v/>
      </c>
      <c r="E8708">
        <f>'DATA DASH'!E8708</f>
        <v/>
      </c>
      <c r="F8708">
        <f>'DATA DASH'!F8708</f>
        <v/>
      </c>
      <c r="G8708">
        <f>'DATA DASH'!G8708</f>
        <v/>
      </c>
      <c r="H8708">
        <f>'DATA DASH'!H8708</f>
        <v/>
      </c>
      <c r="I8708">
        <f>'DATA DASH'!I8708</f>
        <v/>
      </c>
      <c r="J8708">
        <f>'DATA DASH'!J8708</f>
        <v/>
      </c>
      <c r="K8708">
        <f>'DATA DASH'!K8708</f>
        <v/>
      </c>
      <c r="L8708">
        <f>'DATA DASH'!L8708</f>
        <v/>
      </c>
      <c r="M8708">
        <f>'DATA DASH'!M8708</f>
        <v/>
      </c>
    </row>
    <row r="8709">
      <c r="A8709">
        <f>'DATA DASH'!A8709</f>
        <v/>
      </c>
      <c r="B8709">
        <f>'DATA DASH'!B8709</f>
        <v/>
      </c>
      <c r="C8709">
        <f>'DATA DASH'!C8709</f>
        <v/>
      </c>
      <c r="D8709">
        <f>'DATA DASH'!D8709</f>
        <v/>
      </c>
      <c r="E8709">
        <f>'DATA DASH'!E8709</f>
        <v/>
      </c>
      <c r="F8709">
        <f>'DATA DASH'!F8709</f>
        <v/>
      </c>
      <c r="G8709">
        <f>'DATA DASH'!G8709</f>
        <v/>
      </c>
      <c r="H8709">
        <f>'DATA DASH'!H8709</f>
        <v/>
      </c>
      <c r="I8709">
        <f>'DATA DASH'!I8709</f>
        <v/>
      </c>
      <c r="J8709">
        <f>'DATA DASH'!J8709</f>
        <v/>
      </c>
      <c r="K8709">
        <f>'DATA DASH'!K8709</f>
        <v/>
      </c>
      <c r="L8709">
        <f>'DATA DASH'!L8709</f>
        <v/>
      </c>
      <c r="M8709">
        <f>'DATA DASH'!M8709</f>
        <v/>
      </c>
    </row>
    <row r="8710">
      <c r="A8710">
        <f>'DATA DASH'!A8710</f>
        <v/>
      </c>
      <c r="B8710">
        <f>'DATA DASH'!B8710</f>
        <v/>
      </c>
      <c r="C8710">
        <f>'DATA DASH'!C8710</f>
        <v/>
      </c>
      <c r="D8710">
        <f>'DATA DASH'!D8710</f>
        <v/>
      </c>
      <c r="E8710">
        <f>'DATA DASH'!E8710</f>
        <v/>
      </c>
      <c r="F8710">
        <f>'DATA DASH'!F8710</f>
        <v/>
      </c>
      <c r="G8710">
        <f>'DATA DASH'!G8710</f>
        <v/>
      </c>
      <c r="H8710">
        <f>'DATA DASH'!H8710</f>
        <v/>
      </c>
      <c r="I8710">
        <f>'DATA DASH'!I8710</f>
        <v/>
      </c>
      <c r="J8710">
        <f>'DATA DASH'!J8710</f>
        <v/>
      </c>
      <c r="K8710">
        <f>'DATA DASH'!K8710</f>
        <v/>
      </c>
      <c r="L8710">
        <f>'DATA DASH'!L8710</f>
        <v/>
      </c>
      <c r="M8710">
        <f>'DATA DASH'!M8710</f>
        <v/>
      </c>
    </row>
    <row r="8711">
      <c r="A8711">
        <f>'DATA DASH'!A8711</f>
        <v/>
      </c>
      <c r="B8711">
        <f>'DATA DASH'!B8711</f>
        <v/>
      </c>
      <c r="C8711">
        <f>'DATA DASH'!C8711</f>
        <v/>
      </c>
      <c r="D8711">
        <f>'DATA DASH'!D8711</f>
        <v/>
      </c>
      <c r="E8711">
        <f>'DATA DASH'!E8711</f>
        <v/>
      </c>
      <c r="F8711">
        <f>'DATA DASH'!F8711</f>
        <v/>
      </c>
      <c r="G8711">
        <f>'DATA DASH'!G8711</f>
        <v/>
      </c>
      <c r="H8711">
        <f>'DATA DASH'!H8711</f>
        <v/>
      </c>
      <c r="I8711">
        <f>'DATA DASH'!I8711</f>
        <v/>
      </c>
      <c r="J8711">
        <f>'DATA DASH'!J8711</f>
        <v/>
      </c>
      <c r="K8711">
        <f>'DATA DASH'!K8711</f>
        <v/>
      </c>
      <c r="L8711">
        <f>'DATA DASH'!L8711</f>
        <v/>
      </c>
      <c r="M8711">
        <f>'DATA DASH'!M8711</f>
        <v/>
      </c>
    </row>
    <row r="8712">
      <c r="A8712">
        <f>'DATA DASH'!A8712</f>
        <v/>
      </c>
      <c r="B8712">
        <f>'DATA DASH'!B8712</f>
        <v/>
      </c>
      <c r="C8712">
        <f>'DATA DASH'!C8712</f>
        <v/>
      </c>
      <c r="D8712">
        <f>'DATA DASH'!D8712</f>
        <v/>
      </c>
      <c r="E8712">
        <f>'DATA DASH'!E8712</f>
        <v/>
      </c>
      <c r="F8712">
        <f>'DATA DASH'!F8712</f>
        <v/>
      </c>
      <c r="G8712">
        <f>'DATA DASH'!G8712</f>
        <v/>
      </c>
      <c r="H8712">
        <f>'DATA DASH'!H8712</f>
        <v/>
      </c>
      <c r="I8712">
        <f>'DATA DASH'!I8712</f>
        <v/>
      </c>
      <c r="J8712">
        <f>'DATA DASH'!J8712</f>
        <v/>
      </c>
      <c r="K8712">
        <f>'DATA DASH'!K8712</f>
        <v/>
      </c>
      <c r="L8712">
        <f>'DATA DASH'!L8712</f>
        <v/>
      </c>
      <c r="M8712">
        <f>'DATA DASH'!M8712</f>
        <v/>
      </c>
    </row>
    <row r="8713">
      <c r="A8713">
        <f>'DATA DASH'!A8713</f>
        <v/>
      </c>
      <c r="B8713">
        <f>'DATA DASH'!B8713</f>
        <v/>
      </c>
      <c r="C8713">
        <f>'DATA DASH'!C8713</f>
        <v/>
      </c>
      <c r="D8713">
        <f>'DATA DASH'!D8713</f>
        <v/>
      </c>
      <c r="E8713">
        <f>'DATA DASH'!E8713</f>
        <v/>
      </c>
      <c r="F8713">
        <f>'DATA DASH'!F8713</f>
        <v/>
      </c>
      <c r="G8713">
        <f>'DATA DASH'!G8713</f>
        <v/>
      </c>
      <c r="H8713">
        <f>'DATA DASH'!H8713</f>
        <v/>
      </c>
      <c r="I8713">
        <f>'DATA DASH'!I8713</f>
        <v/>
      </c>
      <c r="J8713">
        <f>'DATA DASH'!J8713</f>
        <v/>
      </c>
      <c r="K8713">
        <f>'DATA DASH'!K8713</f>
        <v/>
      </c>
      <c r="L8713">
        <f>'DATA DASH'!L8713</f>
        <v/>
      </c>
      <c r="M8713">
        <f>'DATA DASH'!M8713</f>
        <v/>
      </c>
    </row>
    <row r="8714">
      <c r="A8714">
        <f>'DATA DASH'!A8714</f>
        <v/>
      </c>
      <c r="B8714">
        <f>'DATA DASH'!B8714</f>
        <v/>
      </c>
      <c r="C8714">
        <f>'DATA DASH'!C8714</f>
        <v/>
      </c>
      <c r="D8714">
        <f>'DATA DASH'!D8714</f>
        <v/>
      </c>
      <c r="E8714">
        <f>'DATA DASH'!E8714</f>
        <v/>
      </c>
      <c r="F8714">
        <f>'DATA DASH'!F8714</f>
        <v/>
      </c>
      <c r="G8714">
        <f>'DATA DASH'!G8714</f>
        <v/>
      </c>
      <c r="H8714">
        <f>'DATA DASH'!H8714</f>
        <v/>
      </c>
      <c r="I8714">
        <f>'DATA DASH'!I8714</f>
        <v/>
      </c>
      <c r="J8714">
        <f>'DATA DASH'!J8714</f>
        <v/>
      </c>
      <c r="K8714">
        <f>'DATA DASH'!K8714</f>
        <v/>
      </c>
      <c r="L8714">
        <f>'DATA DASH'!L8714</f>
        <v/>
      </c>
      <c r="M8714">
        <f>'DATA DASH'!M8714</f>
        <v/>
      </c>
    </row>
    <row r="8715">
      <c r="A8715">
        <f>'DATA DASH'!A8715</f>
        <v/>
      </c>
      <c r="B8715">
        <f>'DATA DASH'!B8715</f>
        <v/>
      </c>
      <c r="C8715">
        <f>'DATA DASH'!C8715</f>
        <v/>
      </c>
      <c r="D8715">
        <f>'DATA DASH'!D8715</f>
        <v/>
      </c>
      <c r="E8715">
        <f>'DATA DASH'!E8715</f>
        <v/>
      </c>
      <c r="F8715">
        <f>'DATA DASH'!F8715</f>
        <v/>
      </c>
      <c r="G8715">
        <f>'DATA DASH'!G8715</f>
        <v/>
      </c>
      <c r="H8715">
        <f>'DATA DASH'!H8715</f>
        <v/>
      </c>
      <c r="I8715">
        <f>'DATA DASH'!I8715</f>
        <v/>
      </c>
      <c r="J8715">
        <f>'DATA DASH'!J8715</f>
        <v/>
      </c>
      <c r="K8715">
        <f>'DATA DASH'!K8715</f>
        <v/>
      </c>
      <c r="L8715">
        <f>'DATA DASH'!L8715</f>
        <v/>
      </c>
      <c r="M8715">
        <f>'DATA DASH'!M8715</f>
        <v/>
      </c>
    </row>
    <row r="8716">
      <c r="A8716">
        <f>'DATA DASH'!A8716</f>
        <v/>
      </c>
      <c r="B8716">
        <f>'DATA DASH'!B8716</f>
        <v/>
      </c>
      <c r="C8716">
        <f>'DATA DASH'!C8716</f>
        <v/>
      </c>
      <c r="D8716">
        <f>'DATA DASH'!D8716</f>
        <v/>
      </c>
      <c r="E8716">
        <f>'DATA DASH'!E8716</f>
        <v/>
      </c>
      <c r="F8716">
        <f>'DATA DASH'!F8716</f>
        <v/>
      </c>
      <c r="G8716">
        <f>'DATA DASH'!G8716</f>
        <v/>
      </c>
      <c r="H8716">
        <f>'DATA DASH'!H8716</f>
        <v/>
      </c>
      <c r="I8716">
        <f>'DATA DASH'!I8716</f>
        <v/>
      </c>
      <c r="J8716">
        <f>'DATA DASH'!J8716</f>
        <v/>
      </c>
      <c r="K8716">
        <f>'DATA DASH'!K8716</f>
        <v/>
      </c>
      <c r="L8716">
        <f>'DATA DASH'!L8716</f>
        <v/>
      </c>
      <c r="M8716">
        <f>'DATA DASH'!M8716</f>
        <v/>
      </c>
    </row>
    <row r="8717">
      <c r="A8717">
        <f>'DATA DASH'!A8717</f>
        <v/>
      </c>
      <c r="B8717">
        <f>'DATA DASH'!B8717</f>
        <v/>
      </c>
      <c r="C8717">
        <f>'DATA DASH'!C8717</f>
        <v/>
      </c>
      <c r="D8717">
        <f>'DATA DASH'!D8717</f>
        <v/>
      </c>
      <c r="E8717">
        <f>'DATA DASH'!E8717</f>
        <v/>
      </c>
      <c r="F8717">
        <f>'DATA DASH'!F8717</f>
        <v/>
      </c>
      <c r="G8717">
        <f>'DATA DASH'!G8717</f>
        <v/>
      </c>
      <c r="H8717">
        <f>'DATA DASH'!H8717</f>
        <v/>
      </c>
      <c r="I8717">
        <f>'DATA DASH'!I8717</f>
        <v/>
      </c>
      <c r="J8717">
        <f>'DATA DASH'!J8717</f>
        <v/>
      </c>
      <c r="K8717">
        <f>'DATA DASH'!K8717</f>
        <v/>
      </c>
      <c r="L8717">
        <f>'DATA DASH'!L8717</f>
        <v/>
      </c>
      <c r="M8717">
        <f>'DATA DASH'!M8717</f>
        <v/>
      </c>
    </row>
    <row r="8718">
      <c r="A8718">
        <f>'DATA DASH'!A8718</f>
        <v/>
      </c>
      <c r="B8718">
        <f>'DATA DASH'!B8718</f>
        <v/>
      </c>
      <c r="C8718">
        <f>'DATA DASH'!C8718</f>
        <v/>
      </c>
      <c r="D8718">
        <f>'DATA DASH'!D8718</f>
        <v/>
      </c>
      <c r="E8718">
        <f>'DATA DASH'!E8718</f>
        <v/>
      </c>
      <c r="F8718">
        <f>'DATA DASH'!F8718</f>
        <v/>
      </c>
      <c r="G8718">
        <f>'DATA DASH'!G8718</f>
        <v/>
      </c>
      <c r="H8718">
        <f>'DATA DASH'!H8718</f>
        <v/>
      </c>
      <c r="I8718">
        <f>'DATA DASH'!I8718</f>
        <v/>
      </c>
      <c r="J8718">
        <f>'DATA DASH'!J8718</f>
        <v/>
      </c>
      <c r="K8718">
        <f>'DATA DASH'!K8718</f>
        <v/>
      </c>
      <c r="L8718">
        <f>'DATA DASH'!L8718</f>
        <v/>
      </c>
      <c r="M8718">
        <f>'DATA DASH'!M8718</f>
        <v/>
      </c>
    </row>
    <row r="8719">
      <c r="A8719">
        <f>'DATA DASH'!A8719</f>
        <v/>
      </c>
      <c r="B8719">
        <f>'DATA DASH'!B8719</f>
        <v/>
      </c>
      <c r="C8719">
        <f>'DATA DASH'!C8719</f>
        <v/>
      </c>
      <c r="D8719">
        <f>'DATA DASH'!D8719</f>
        <v/>
      </c>
      <c r="E8719">
        <f>'DATA DASH'!E8719</f>
        <v/>
      </c>
      <c r="F8719">
        <f>'DATA DASH'!F8719</f>
        <v/>
      </c>
      <c r="G8719">
        <f>'DATA DASH'!G8719</f>
        <v/>
      </c>
      <c r="H8719">
        <f>'DATA DASH'!H8719</f>
        <v/>
      </c>
      <c r="I8719">
        <f>'DATA DASH'!I8719</f>
        <v/>
      </c>
      <c r="J8719">
        <f>'DATA DASH'!J8719</f>
        <v/>
      </c>
      <c r="K8719">
        <f>'DATA DASH'!K8719</f>
        <v/>
      </c>
      <c r="L8719">
        <f>'DATA DASH'!L8719</f>
        <v/>
      </c>
      <c r="M8719">
        <f>'DATA DASH'!M8719</f>
        <v/>
      </c>
    </row>
    <row r="8720">
      <c r="A8720">
        <f>'DATA DASH'!A8720</f>
        <v/>
      </c>
      <c r="B8720">
        <f>'DATA DASH'!B8720</f>
        <v/>
      </c>
      <c r="C8720">
        <f>'DATA DASH'!C8720</f>
        <v/>
      </c>
      <c r="D8720">
        <f>'DATA DASH'!D8720</f>
        <v/>
      </c>
      <c r="E8720">
        <f>'DATA DASH'!E8720</f>
        <v/>
      </c>
      <c r="F8720">
        <f>'DATA DASH'!F8720</f>
        <v/>
      </c>
      <c r="G8720">
        <f>'DATA DASH'!G8720</f>
        <v/>
      </c>
      <c r="H8720">
        <f>'DATA DASH'!H8720</f>
        <v/>
      </c>
      <c r="I8720">
        <f>'DATA DASH'!I8720</f>
        <v/>
      </c>
      <c r="J8720">
        <f>'DATA DASH'!J8720</f>
        <v/>
      </c>
      <c r="K8720">
        <f>'DATA DASH'!K8720</f>
        <v/>
      </c>
      <c r="L8720">
        <f>'DATA DASH'!L8720</f>
        <v/>
      </c>
      <c r="M8720">
        <f>'DATA DASH'!M8720</f>
        <v/>
      </c>
    </row>
    <row r="8721">
      <c r="A8721">
        <f>'DATA DASH'!A8721</f>
        <v/>
      </c>
      <c r="B8721">
        <f>'DATA DASH'!B8721</f>
        <v/>
      </c>
      <c r="C8721">
        <f>'DATA DASH'!C8721</f>
        <v/>
      </c>
      <c r="D8721">
        <f>'DATA DASH'!D8721</f>
        <v/>
      </c>
      <c r="E8721">
        <f>'DATA DASH'!E8721</f>
        <v/>
      </c>
      <c r="F8721">
        <f>'DATA DASH'!F8721</f>
        <v/>
      </c>
      <c r="G8721">
        <f>'DATA DASH'!G8721</f>
        <v/>
      </c>
      <c r="H8721">
        <f>'DATA DASH'!H8721</f>
        <v/>
      </c>
      <c r="I8721">
        <f>'DATA DASH'!I8721</f>
        <v/>
      </c>
      <c r="J8721">
        <f>'DATA DASH'!J8721</f>
        <v/>
      </c>
      <c r="K8721">
        <f>'DATA DASH'!K8721</f>
        <v/>
      </c>
      <c r="L8721">
        <f>'DATA DASH'!L8721</f>
        <v/>
      </c>
      <c r="M8721">
        <f>'DATA DASH'!M8721</f>
        <v/>
      </c>
    </row>
    <row r="8722">
      <c r="A8722">
        <f>'DATA DASH'!A8722</f>
        <v/>
      </c>
      <c r="B8722">
        <f>'DATA DASH'!B8722</f>
        <v/>
      </c>
      <c r="C8722">
        <f>'DATA DASH'!C8722</f>
        <v/>
      </c>
      <c r="D8722">
        <f>'DATA DASH'!D8722</f>
        <v/>
      </c>
      <c r="E8722">
        <f>'DATA DASH'!E8722</f>
        <v/>
      </c>
      <c r="F8722">
        <f>'DATA DASH'!F8722</f>
        <v/>
      </c>
      <c r="G8722">
        <f>'DATA DASH'!G8722</f>
        <v/>
      </c>
      <c r="H8722">
        <f>'DATA DASH'!H8722</f>
        <v/>
      </c>
      <c r="I8722">
        <f>'DATA DASH'!I8722</f>
        <v/>
      </c>
      <c r="J8722">
        <f>'DATA DASH'!J8722</f>
        <v/>
      </c>
      <c r="K8722">
        <f>'DATA DASH'!K8722</f>
        <v/>
      </c>
      <c r="L8722">
        <f>'DATA DASH'!L8722</f>
        <v/>
      </c>
      <c r="M8722">
        <f>'DATA DASH'!M8722</f>
        <v/>
      </c>
    </row>
    <row r="8723">
      <c r="A8723">
        <f>'DATA DASH'!A8723</f>
        <v/>
      </c>
      <c r="B8723">
        <f>'DATA DASH'!B8723</f>
        <v/>
      </c>
      <c r="C8723">
        <f>'DATA DASH'!C8723</f>
        <v/>
      </c>
      <c r="D8723">
        <f>'DATA DASH'!D8723</f>
        <v/>
      </c>
      <c r="E8723">
        <f>'DATA DASH'!E8723</f>
        <v/>
      </c>
      <c r="F8723">
        <f>'DATA DASH'!F8723</f>
        <v/>
      </c>
      <c r="G8723">
        <f>'DATA DASH'!G8723</f>
        <v/>
      </c>
      <c r="H8723">
        <f>'DATA DASH'!H8723</f>
        <v/>
      </c>
      <c r="I8723">
        <f>'DATA DASH'!I8723</f>
        <v/>
      </c>
      <c r="J8723">
        <f>'DATA DASH'!J8723</f>
        <v/>
      </c>
      <c r="K8723">
        <f>'DATA DASH'!K8723</f>
        <v/>
      </c>
      <c r="L8723">
        <f>'DATA DASH'!L8723</f>
        <v/>
      </c>
      <c r="M8723">
        <f>'DATA DASH'!M8723</f>
        <v/>
      </c>
    </row>
    <row r="8724">
      <c r="A8724">
        <f>'DATA DASH'!A8724</f>
        <v/>
      </c>
      <c r="B8724">
        <f>'DATA DASH'!B8724</f>
        <v/>
      </c>
      <c r="C8724">
        <f>'DATA DASH'!C8724</f>
        <v/>
      </c>
      <c r="D8724">
        <f>'DATA DASH'!D8724</f>
        <v/>
      </c>
      <c r="E8724">
        <f>'DATA DASH'!E8724</f>
        <v/>
      </c>
      <c r="F8724">
        <f>'DATA DASH'!F8724</f>
        <v/>
      </c>
      <c r="G8724">
        <f>'DATA DASH'!G8724</f>
        <v/>
      </c>
      <c r="H8724">
        <f>'DATA DASH'!H8724</f>
        <v/>
      </c>
      <c r="I8724">
        <f>'DATA DASH'!I8724</f>
        <v/>
      </c>
      <c r="J8724">
        <f>'DATA DASH'!J8724</f>
        <v/>
      </c>
      <c r="K8724">
        <f>'DATA DASH'!K8724</f>
        <v/>
      </c>
      <c r="L8724">
        <f>'DATA DASH'!L8724</f>
        <v/>
      </c>
      <c r="M8724">
        <f>'DATA DASH'!M8724</f>
        <v/>
      </c>
    </row>
    <row r="8725">
      <c r="A8725">
        <f>'DATA DASH'!A8725</f>
        <v/>
      </c>
      <c r="B8725">
        <f>'DATA DASH'!B8725</f>
        <v/>
      </c>
      <c r="C8725">
        <f>'DATA DASH'!C8725</f>
        <v/>
      </c>
      <c r="D8725">
        <f>'DATA DASH'!D8725</f>
        <v/>
      </c>
      <c r="E8725">
        <f>'DATA DASH'!E8725</f>
        <v/>
      </c>
      <c r="F8725">
        <f>'DATA DASH'!F8725</f>
        <v/>
      </c>
      <c r="G8725">
        <f>'DATA DASH'!G8725</f>
        <v/>
      </c>
      <c r="H8725">
        <f>'DATA DASH'!H8725</f>
        <v/>
      </c>
      <c r="I8725">
        <f>'DATA DASH'!I8725</f>
        <v/>
      </c>
      <c r="J8725">
        <f>'DATA DASH'!J8725</f>
        <v/>
      </c>
      <c r="K8725">
        <f>'DATA DASH'!K8725</f>
        <v/>
      </c>
      <c r="L8725">
        <f>'DATA DASH'!L8725</f>
        <v/>
      </c>
      <c r="M8725">
        <f>'DATA DASH'!M8725</f>
        <v/>
      </c>
    </row>
    <row r="8726">
      <c r="A8726">
        <f>'DATA DASH'!A8726</f>
        <v/>
      </c>
      <c r="B8726">
        <f>'DATA DASH'!B8726</f>
        <v/>
      </c>
      <c r="C8726">
        <f>'DATA DASH'!C8726</f>
        <v/>
      </c>
      <c r="D8726">
        <f>'DATA DASH'!D8726</f>
        <v/>
      </c>
      <c r="E8726">
        <f>'DATA DASH'!E8726</f>
        <v/>
      </c>
      <c r="F8726">
        <f>'DATA DASH'!F8726</f>
        <v/>
      </c>
      <c r="G8726">
        <f>'DATA DASH'!G8726</f>
        <v/>
      </c>
      <c r="H8726">
        <f>'DATA DASH'!H8726</f>
        <v/>
      </c>
      <c r="I8726">
        <f>'DATA DASH'!I8726</f>
        <v/>
      </c>
      <c r="J8726">
        <f>'DATA DASH'!J8726</f>
        <v/>
      </c>
      <c r="K8726">
        <f>'DATA DASH'!K8726</f>
        <v/>
      </c>
      <c r="L8726">
        <f>'DATA DASH'!L8726</f>
        <v/>
      </c>
      <c r="M8726">
        <f>'DATA DASH'!M8726</f>
        <v/>
      </c>
    </row>
    <row r="8727">
      <c r="A8727">
        <f>'DATA DASH'!A8727</f>
        <v/>
      </c>
      <c r="B8727">
        <f>'DATA DASH'!B8727</f>
        <v/>
      </c>
      <c r="C8727">
        <f>'DATA DASH'!C8727</f>
        <v/>
      </c>
      <c r="D8727">
        <f>'DATA DASH'!D8727</f>
        <v/>
      </c>
      <c r="E8727">
        <f>'DATA DASH'!E8727</f>
        <v/>
      </c>
      <c r="F8727">
        <f>'DATA DASH'!F8727</f>
        <v/>
      </c>
      <c r="G8727">
        <f>'DATA DASH'!G8727</f>
        <v/>
      </c>
      <c r="H8727">
        <f>'DATA DASH'!H8727</f>
        <v/>
      </c>
      <c r="I8727">
        <f>'DATA DASH'!I8727</f>
        <v/>
      </c>
      <c r="J8727">
        <f>'DATA DASH'!J8727</f>
        <v/>
      </c>
      <c r="K8727">
        <f>'DATA DASH'!K8727</f>
        <v/>
      </c>
      <c r="L8727">
        <f>'DATA DASH'!L8727</f>
        <v/>
      </c>
      <c r="M8727">
        <f>'DATA DASH'!M8727</f>
        <v/>
      </c>
    </row>
    <row r="8728">
      <c r="A8728">
        <f>'DATA DASH'!A8728</f>
        <v/>
      </c>
      <c r="B8728">
        <f>'DATA DASH'!B8728</f>
        <v/>
      </c>
      <c r="C8728">
        <f>'DATA DASH'!C8728</f>
        <v/>
      </c>
      <c r="D8728">
        <f>'DATA DASH'!D8728</f>
        <v/>
      </c>
      <c r="E8728">
        <f>'DATA DASH'!E8728</f>
        <v/>
      </c>
      <c r="F8728">
        <f>'DATA DASH'!F8728</f>
        <v/>
      </c>
      <c r="G8728">
        <f>'DATA DASH'!G8728</f>
        <v/>
      </c>
      <c r="H8728">
        <f>'DATA DASH'!H8728</f>
        <v/>
      </c>
      <c r="I8728">
        <f>'DATA DASH'!I8728</f>
        <v/>
      </c>
      <c r="J8728">
        <f>'DATA DASH'!J8728</f>
        <v/>
      </c>
      <c r="K8728">
        <f>'DATA DASH'!K8728</f>
        <v/>
      </c>
      <c r="L8728">
        <f>'DATA DASH'!L8728</f>
        <v/>
      </c>
      <c r="M8728">
        <f>'DATA DASH'!M8728</f>
        <v/>
      </c>
    </row>
    <row r="8729">
      <c r="A8729">
        <f>'DATA DASH'!A8729</f>
        <v/>
      </c>
      <c r="B8729">
        <f>'DATA DASH'!B8729</f>
        <v/>
      </c>
      <c r="C8729">
        <f>'DATA DASH'!C8729</f>
        <v/>
      </c>
      <c r="D8729">
        <f>'DATA DASH'!D8729</f>
        <v/>
      </c>
      <c r="E8729">
        <f>'DATA DASH'!E8729</f>
        <v/>
      </c>
      <c r="F8729">
        <f>'DATA DASH'!F8729</f>
        <v/>
      </c>
      <c r="G8729">
        <f>'DATA DASH'!G8729</f>
        <v/>
      </c>
      <c r="H8729">
        <f>'DATA DASH'!H8729</f>
        <v/>
      </c>
      <c r="I8729">
        <f>'DATA DASH'!I8729</f>
        <v/>
      </c>
      <c r="J8729">
        <f>'DATA DASH'!J8729</f>
        <v/>
      </c>
      <c r="K8729">
        <f>'DATA DASH'!K8729</f>
        <v/>
      </c>
      <c r="L8729">
        <f>'DATA DASH'!L8729</f>
        <v/>
      </c>
      <c r="M8729">
        <f>'DATA DASH'!M8729</f>
        <v/>
      </c>
    </row>
    <row r="8730">
      <c r="A8730">
        <f>'DATA DASH'!A8730</f>
        <v/>
      </c>
      <c r="B8730">
        <f>'DATA DASH'!B8730</f>
        <v/>
      </c>
      <c r="C8730">
        <f>'DATA DASH'!C8730</f>
        <v/>
      </c>
      <c r="D8730">
        <f>'DATA DASH'!D8730</f>
        <v/>
      </c>
      <c r="E8730">
        <f>'DATA DASH'!E8730</f>
        <v/>
      </c>
      <c r="F8730">
        <f>'DATA DASH'!F8730</f>
        <v/>
      </c>
      <c r="G8730">
        <f>'DATA DASH'!G8730</f>
        <v/>
      </c>
      <c r="H8730">
        <f>'DATA DASH'!H8730</f>
        <v/>
      </c>
      <c r="I8730">
        <f>'DATA DASH'!I8730</f>
        <v/>
      </c>
      <c r="J8730">
        <f>'DATA DASH'!J8730</f>
        <v/>
      </c>
      <c r="K8730">
        <f>'DATA DASH'!K8730</f>
        <v/>
      </c>
      <c r="L8730">
        <f>'DATA DASH'!L8730</f>
        <v/>
      </c>
      <c r="M8730">
        <f>'DATA DASH'!M8730</f>
        <v/>
      </c>
    </row>
    <row r="8731">
      <c r="A8731">
        <f>'DATA DASH'!A8731</f>
        <v/>
      </c>
      <c r="B8731">
        <f>'DATA DASH'!B8731</f>
        <v/>
      </c>
      <c r="C8731">
        <f>'DATA DASH'!C8731</f>
        <v/>
      </c>
      <c r="D8731">
        <f>'DATA DASH'!D8731</f>
        <v/>
      </c>
      <c r="E8731">
        <f>'DATA DASH'!E8731</f>
        <v/>
      </c>
      <c r="F8731">
        <f>'DATA DASH'!F8731</f>
        <v/>
      </c>
      <c r="G8731">
        <f>'DATA DASH'!G8731</f>
        <v/>
      </c>
      <c r="H8731">
        <f>'DATA DASH'!H8731</f>
        <v/>
      </c>
      <c r="I8731">
        <f>'DATA DASH'!I8731</f>
        <v/>
      </c>
      <c r="J8731">
        <f>'DATA DASH'!J8731</f>
        <v/>
      </c>
      <c r="K8731">
        <f>'DATA DASH'!K8731</f>
        <v/>
      </c>
      <c r="L8731">
        <f>'DATA DASH'!L8731</f>
        <v/>
      </c>
      <c r="M8731">
        <f>'DATA DASH'!M8731</f>
        <v/>
      </c>
    </row>
    <row r="8732">
      <c r="A8732">
        <f>'DATA DASH'!A8732</f>
        <v/>
      </c>
      <c r="B8732">
        <f>'DATA DASH'!B8732</f>
        <v/>
      </c>
      <c r="C8732">
        <f>'DATA DASH'!C8732</f>
        <v/>
      </c>
      <c r="D8732">
        <f>'DATA DASH'!D8732</f>
        <v/>
      </c>
      <c r="E8732">
        <f>'DATA DASH'!E8732</f>
        <v/>
      </c>
      <c r="F8732">
        <f>'DATA DASH'!F8732</f>
        <v/>
      </c>
      <c r="G8732">
        <f>'DATA DASH'!G8732</f>
        <v/>
      </c>
      <c r="H8732">
        <f>'DATA DASH'!H8732</f>
        <v/>
      </c>
      <c r="I8732">
        <f>'DATA DASH'!I8732</f>
        <v/>
      </c>
      <c r="J8732">
        <f>'DATA DASH'!J8732</f>
        <v/>
      </c>
      <c r="K8732">
        <f>'DATA DASH'!K8732</f>
        <v/>
      </c>
      <c r="L8732">
        <f>'DATA DASH'!L8732</f>
        <v/>
      </c>
      <c r="M8732">
        <f>'DATA DASH'!M8732</f>
        <v/>
      </c>
    </row>
    <row r="8733">
      <c r="A8733">
        <f>'DATA DASH'!A8733</f>
        <v/>
      </c>
      <c r="B8733">
        <f>'DATA DASH'!B8733</f>
        <v/>
      </c>
      <c r="C8733">
        <f>'DATA DASH'!C8733</f>
        <v/>
      </c>
      <c r="D8733">
        <f>'DATA DASH'!D8733</f>
        <v/>
      </c>
      <c r="E8733">
        <f>'DATA DASH'!E8733</f>
        <v/>
      </c>
      <c r="F8733">
        <f>'DATA DASH'!F8733</f>
        <v/>
      </c>
      <c r="G8733">
        <f>'DATA DASH'!G8733</f>
        <v/>
      </c>
      <c r="H8733">
        <f>'DATA DASH'!H8733</f>
        <v/>
      </c>
      <c r="I8733">
        <f>'DATA DASH'!I8733</f>
        <v/>
      </c>
      <c r="J8733">
        <f>'DATA DASH'!J8733</f>
        <v/>
      </c>
      <c r="K8733">
        <f>'DATA DASH'!K8733</f>
        <v/>
      </c>
      <c r="L8733">
        <f>'DATA DASH'!L8733</f>
        <v/>
      </c>
      <c r="M8733">
        <f>'DATA DASH'!M8733</f>
        <v/>
      </c>
    </row>
    <row r="8734">
      <c r="A8734">
        <f>'DATA DASH'!A8734</f>
        <v/>
      </c>
      <c r="B8734">
        <f>'DATA DASH'!B8734</f>
        <v/>
      </c>
      <c r="C8734">
        <f>'DATA DASH'!C8734</f>
        <v/>
      </c>
      <c r="D8734">
        <f>'DATA DASH'!D8734</f>
        <v/>
      </c>
      <c r="E8734">
        <f>'DATA DASH'!E8734</f>
        <v/>
      </c>
      <c r="F8734">
        <f>'DATA DASH'!F8734</f>
        <v/>
      </c>
      <c r="G8734">
        <f>'DATA DASH'!G8734</f>
        <v/>
      </c>
      <c r="H8734">
        <f>'DATA DASH'!H8734</f>
        <v/>
      </c>
      <c r="I8734">
        <f>'DATA DASH'!I8734</f>
        <v/>
      </c>
      <c r="J8734">
        <f>'DATA DASH'!J8734</f>
        <v/>
      </c>
      <c r="K8734">
        <f>'DATA DASH'!K8734</f>
        <v/>
      </c>
      <c r="L8734">
        <f>'DATA DASH'!L8734</f>
        <v/>
      </c>
      <c r="M8734">
        <f>'DATA DASH'!M8734</f>
        <v/>
      </c>
    </row>
    <row r="8735">
      <c r="A8735">
        <f>'DATA DASH'!A8735</f>
        <v/>
      </c>
      <c r="B8735">
        <f>'DATA DASH'!B8735</f>
        <v/>
      </c>
      <c r="C8735">
        <f>'DATA DASH'!C8735</f>
        <v/>
      </c>
      <c r="D8735">
        <f>'DATA DASH'!D8735</f>
        <v/>
      </c>
      <c r="E8735">
        <f>'DATA DASH'!E8735</f>
        <v/>
      </c>
      <c r="F8735">
        <f>'DATA DASH'!F8735</f>
        <v/>
      </c>
      <c r="G8735">
        <f>'DATA DASH'!G8735</f>
        <v/>
      </c>
      <c r="H8735">
        <f>'DATA DASH'!H8735</f>
        <v/>
      </c>
      <c r="I8735">
        <f>'DATA DASH'!I8735</f>
        <v/>
      </c>
      <c r="J8735">
        <f>'DATA DASH'!J8735</f>
        <v/>
      </c>
      <c r="K8735">
        <f>'DATA DASH'!K8735</f>
        <v/>
      </c>
      <c r="L8735">
        <f>'DATA DASH'!L8735</f>
        <v/>
      </c>
      <c r="M8735">
        <f>'DATA DASH'!M8735</f>
        <v/>
      </c>
    </row>
    <row r="8736">
      <c r="A8736">
        <f>'DATA DASH'!A8736</f>
        <v/>
      </c>
      <c r="B8736">
        <f>'DATA DASH'!B8736</f>
        <v/>
      </c>
      <c r="C8736">
        <f>'DATA DASH'!C8736</f>
        <v/>
      </c>
      <c r="D8736">
        <f>'DATA DASH'!D8736</f>
        <v/>
      </c>
      <c r="E8736">
        <f>'DATA DASH'!E8736</f>
        <v/>
      </c>
      <c r="F8736">
        <f>'DATA DASH'!F8736</f>
        <v/>
      </c>
      <c r="G8736">
        <f>'DATA DASH'!G8736</f>
        <v/>
      </c>
      <c r="H8736">
        <f>'DATA DASH'!H8736</f>
        <v/>
      </c>
      <c r="I8736">
        <f>'DATA DASH'!I8736</f>
        <v/>
      </c>
      <c r="J8736">
        <f>'DATA DASH'!J8736</f>
        <v/>
      </c>
      <c r="K8736">
        <f>'DATA DASH'!K8736</f>
        <v/>
      </c>
      <c r="L8736">
        <f>'DATA DASH'!L8736</f>
        <v/>
      </c>
      <c r="M8736">
        <f>'DATA DASH'!M8736</f>
        <v/>
      </c>
    </row>
    <row r="8737">
      <c r="A8737">
        <f>'DATA DASH'!A8737</f>
        <v/>
      </c>
      <c r="B8737">
        <f>'DATA DASH'!B8737</f>
        <v/>
      </c>
      <c r="C8737">
        <f>'DATA DASH'!C8737</f>
        <v/>
      </c>
      <c r="D8737">
        <f>'DATA DASH'!D8737</f>
        <v/>
      </c>
      <c r="E8737">
        <f>'DATA DASH'!E8737</f>
        <v/>
      </c>
      <c r="F8737">
        <f>'DATA DASH'!F8737</f>
        <v/>
      </c>
      <c r="G8737">
        <f>'DATA DASH'!G8737</f>
        <v/>
      </c>
      <c r="H8737">
        <f>'DATA DASH'!H8737</f>
        <v/>
      </c>
      <c r="I8737">
        <f>'DATA DASH'!I8737</f>
        <v/>
      </c>
      <c r="J8737">
        <f>'DATA DASH'!J8737</f>
        <v/>
      </c>
      <c r="K8737">
        <f>'DATA DASH'!K8737</f>
        <v/>
      </c>
      <c r="L8737">
        <f>'DATA DASH'!L8737</f>
        <v/>
      </c>
      <c r="M8737">
        <f>'DATA DASH'!M8737</f>
        <v/>
      </c>
    </row>
    <row r="8738">
      <c r="A8738">
        <f>'DATA DASH'!A8738</f>
        <v/>
      </c>
      <c r="B8738">
        <f>'DATA DASH'!B8738</f>
        <v/>
      </c>
      <c r="C8738">
        <f>'DATA DASH'!C8738</f>
        <v/>
      </c>
      <c r="D8738">
        <f>'DATA DASH'!D8738</f>
        <v/>
      </c>
      <c r="E8738">
        <f>'DATA DASH'!E8738</f>
        <v/>
      </c>
      <c r="F8738">
        <f>'DATA DASH'!F8738</f>
        <v/>
      </c>
      <c r="G8738">
        <f>'DATA DASH'!G8738</f>
        <v/>
      </c>
      <c r="H8738">
        <f>'DATA DASH'!H8738</f>
        <v/>
      </c>
      <c r="I8738">
        <f>'DATA DASH'!I8738</f>
        <v/>
      </c>
      <c r="J8738">
        <f>'DATA DASH'!J8738</f>
        <v/>
      </c>
      <c r="K8738">
        <f>'DATA DASH'!K8738</f>
        <v/>
      </c>
      <c r="L8738">
        <f>'DATA DASH'!L8738</f>
        <v/>
      </c>
      <c r="M8738">
        <f>'DATA DASH'!M8738</f>
        <v/>
      </c>
    </row>
    <row r="8739">
      <c r="A8739">
        <f>'DATA DASH'!A8739</f>
        <v/>
      </c>
      <c r="B8739">
        <f>'DATA DASH'!B8739</f>
        <v/>
      </c>
      <c r="C8739">
        <f>'DATA DASH'!C8739</f>
        <v/>
      </c>
      <c r="D8739">
        <f>'DATA DASH'!D8739</f>
        <v/>
      </c>
      <c r="E8739">
        <f>'DATA DASH'!E8739</f>
        <v/>
      </c>
      <c r="F8739">
        <f>'DATA DASH'!F8739</f>
        <v/>
      </c>
      <c r="G8739">
        <f>'DATA DASH'!G8739</f>
        <v/>
      </c>
      <c r="H8739">
        <f>'DATA DASH'!H8739</f>
        <v/>
      </c>
      <c r="I8739">
        <f>'DATA DASH'!I8739</f>
        <v/>
      </c>
      <c r="J8739">
        <f>'DATA DASH'!J8739</f>
        <v/>
      </c>
      <c r="K8739">
        <f>'DATA DASH'!K8739</f>
        <v/>
      </c>
      <c r="L8739">
        <f>'DATA DASH'!L8739</f>
        <v/>
      </c>
      <c r="M8739">
        <f>'DATA DASH'!M8739</f>
        <v/>
      </c>
    </row>
    <row r="8740">
      <c r="A8740">
        <f>'DATA DASH'!A8740</f>
        <v/>
      </c>
      <c r="B8740">
        <f>'DATA DASH'!B8740</f>
        <v/>
      </c>
      <c r="C8740">
        <f>'DATA DASH'!C8740</f>
        <v/>
      </c>
      <c r="D8740">
        <f>'DATA DASH'!D8740</f>
        <v/>
      </c>
      <c r="E8740">
        <f>'DATA DASH'!E8740</f>
        <v/>
      </c>
      <c r="F8740">
        <f>'DATA DASH'!F8740</f>
        <v/>
      </c>
      <c r="G8740">
        <f>'DATA DASH'!G8740</f>
        <v/>
      </c>
      <c r="H8740">
        <f>'DATA DASH'!H8740</f>
        <v/>
      </c>
      <c r="I8740">
        <f>'DATA DASH'!I8740</f>
        <v/>
      </c>
      <c r="J8740">
        <f>'DATA DASH'!J8740</f>
        <v/>
      </c>
      <c r="K8740">
        <f>'DATA DASH'!K8740</f>
        <v/>
      </c>
      <c r="L8740">
        <f>'DATA DASH'!L8740</f>
        <v/>
      </c>
      <c r="M8740">
        <f>'DATA DASH'!M8740</f>
        <v/>
      </c>
    </row>
    <row r="8741">
      <c r="A8741">
        <f>'DATA DASH'!A8741</f>
        <v/>
      </c>
      <c r="B8741">
        <f>'DATA DASH'!B8741</f>
        <v/>
      </c>
      <c r="C8741">
        <f>'DATA DASH'!C8741</f>
        <v/>
      </c>
      <c r="D8741">
        <f>'DATA DASH'!D8741</f>
        <v/>
      </c>
      <c r="E8741">
        <f>'DATA DASH'!E8741</f>
        <v/>
      </c>
      <c r="F8741">
        <f>'DATA DASH'!F8741</f>
        <v/>
      </c>
      <c r="G8741">
        <f>'DATA DASH'!G8741</f>
        <v/>
      </c>
      <c r="H8741">
        <f>'DATA DASH'!H8741</f>
        <v/>
      </c>
      <c r="I8741">
        <f>'DATA DASH'!I8741</f>
        <v/>
      </c>
      <c r="J8741">
        <f>'DATA DASH'!J8741</f>
        <v/>
      </c>
      <c r="K8741">
        <f>'DATA DASH'!K8741</f>
        <v/>
      </c>
      <c r="L8741">
        <f>'DATA DASH'!L8741</f>
        <v/>
      </c>
      <c r="M8741">
        <f>'DATA DASH'!M8741</f>
        <v/>
      </c>
    </row>
    <row r="8742">
      <c r="A8742">
        <f>'DATA DASH'!A8742</f>
        <v/>
      </c>
      <c r="B8742">
        <f>'DATA DASH'!B8742</f>
        <v/>
      </c>
      <c r="C8742">
        <f>'DATA DASH'!C8742</f>
        <v/>
      </c>
      <c r="D8742">
        <f>'DATA DASH'!D8742</f>
        <v/>
      </c>
      <c r="E8742">
        <f>'DATA DASH'!E8742</f>
        <v/>
      </c>
      <c r="F8742">
        <f>'DATA DASH'!F8742</f>
        <v/>
      </c>
      <c r="G8742">
        <f>'DATA DASH'!G8742</f>
        <v/>
      </c>
      <c r="H8742">
        <f>'DATA DASH'!H8742</f>
        <v/>
      </c>
      <c r="I8742">
        <f>'DATA DASH'!I8742</f>
        <v/>
      </c>
      <c r="J8742">
        <f>'DATA DASH'!J8742</f>
        <v/>
      </c>
      <c r="K8742">
        <f>'DATA DASH'!K8742</f>
        <v/>
      </c>
      <c r="L8742">
        <f>'DATA DASH'!L8742</f>
        <v/>
      </c>
      <c r="M8742">
        <f>'DATA DASH'!M8742</f>
        <v/>
      </c>
    </row>
    <row r="8743">
      <c r="A8743">
        <f>'DATA DASH'!A8743</f>
        <v/>
      </c>
      <c r="B8743">
        <f>'DATA DASH'!B8743</f>
        <v/>
      </c>
      <c r="C8743">
        <f>'DATA DASH'!C8743</f>
        <v/>
      </c>
      <c r="D8743">
        <f>'DATA DASH'!D8743</f>
        <v/>
      </c>
      <c r="E8743">
        <f>'DATA DASH'!E8743</f>
        <v/>
      </c>
      <c r="F8743">
        <f>'DATA DASH'!F8743</f>
        <v/>
      </c>
      <c r="G8743">
        <f>'DATA DASH'!G8743</f>
        <v/>
      </c>
      <c r="H8743">
        <f>'DATA DASH'!H8743</f>
        <v/>
      </c>
      <c r="I8743">
        <f>'DATA DASH'!I8743</f>
        <v/>
      </c>
      <c r="J8743">
        <f>'DATA DASH'!J8743</f>
        <v/>
      </c>
      <c r="K8743">
        <f>'DATA DASH'!K8743</f>
        <v/>
      </c>
      <c r="L8743">
        <f>'DATA DASH'!L8743</f>
        <v/>
      </c>
      <c r="M8743">
        <f>'DATA DASH'!M8743</f>
        <v/>
      </c>
    </row>
    <row r="8744">
      <c r="A8744">
        <f>'DATA DASH'!A8744</f>
        <v/>
      </c>
      <c r="B8744">
        <f>'DATA DASH'!B8744</f>
        <v/>
      </c>
      <c r="C8744">
        <f>'DATA DASH'!C8744</f>
        <v/>
      </c>
      <c r="D8744">
        <f>'DATA DASH'!D8744</f>
        <v/>
      </c>
      <c r="E8744">
        <f>'DATA DASH'!E8744</f>
        <v/>
      </c>
      <c r="F8744">
        <f>'DATA DASH'!F8744</f>
        <v/>
      </c>
      <c r="G8744">
        <f>'DATA DASH'!G8744</f>
        <v/>
      </c>
      <c r="H8744">
        <f>'DATA DASH'!H8744</f>
        <v/>
      </c>
      <c r="I8744">
        <f>'DATA DASH'!I8744</f>
        <v/>
      </c>
      <c r="J8744">
        <f>'DATA DASH'!J8744</f>
        <v/>
      </c>
      <c r="K8744">
        <f>'DATA DASH'!K8744</f>
        <v/>
      </c>
      <c r="L8744">
        <f>'DATA DASH'!L8744</f>
        <v/>
      </c>
      <c r="M8744">
        <f>'DATA DASH'!M8744</f>
        <v/>
      </c>
    </row>
    <row r="8745">
      <c r="A8745">
        <f>'DATA DASH'!A8745</f>
        <v/>
      </c>
      <c r="B8745">
        <f>'DATA DASH'!B8745</f>
        <v/>
      </c>
      <c r="C8745">
        <f>'DATA DASH'!C8745</f>
        <v/>
      </c>
      <c r="D8745">
        <f>'DATA DASH'!D8745</f>
        <v/>
      </c>
      <c r="E8745">
        <f>'DATA DASH'!E8745</f>
        <v/>
      </c>
      <c r="F8745">
        <f>'DATA DASH'!F8745</f>
        <v/>
      </c>
      <c r="G8745">
        <f>'DATA DASH'!G8745</f>
        <v/>
      </c>
      <c r="H8745">
        <f>'DATA DASH'!H8745</f>
        <v/>
      </c>
      <c r="I8745">
        <f>'DATA DASH'!I8745</f>
        <v/>
      </c>
      <c r="J8745">
        <f>'DATA DASH'!J8745</f>
        <v/>
      </c>
      <c r="K8745">
        <f>'DATA DASH'!K8745</f>
        <v/>
      </c>
      <c r="L8745">
        <f>'DATA DASH'!L8745</f>
        <v/>
      </c>
      <c r="M8745">
        <f>'DATA DASH'!M8745</f>
        <v/>
      </c>
    </row>
    <row r="8746">
      <c r="A8746">
        <f>'DATA DASH'!A8746</f>
        <v/>
      </c>
      <c r="B8746">
        <f>'DATA DASH'!B8746</f>
        <v/>
      </c>
      <c r="C8746">
        <f>'DATA DASH'!C8746</f>
        <v/>
      </c>
      <c r="D8746">
        <f>'DATA DASH'!D8746</f>
        <v/>
      </c>
      <c r="E8746">
        <f>'DATA DASH'!E8746</f>
        <v/>
      </c>
      <c r="F8746">
        <f>'DATA DASH'!F8746</f>
        <v/>
      </c>
      <c r="G8746">
        <f>'DATA DASH'!G8746</f>
        <v/>
      </c>
      <c r="H8746">
        <f>'DATA DASH'!H8746</f>
        <v/>
      </c>
      <c r="I8746">
        <f>'DATA DASH'!I8746</f>
        <v/>
      </c>
      <c r="J8746">
        <f>'DATA DASH'!J8746</f>
        <v/>
      </c>
      <c r="K8746">
        <f>'DATA DASH'!K8746</f>
        <v/>
      </c>
      <c r="L8746">
        <f>'DATA DASH'!L8746</f>
        <v/>
      </c>
      <c r="M8746">
        <f>'DATA DASH'!M8746</f>
        <v/>
      </c>
    </row>
    <row r="8747">
      <c r="A8747">
        <f>'DATA DASH'!A8747</f>
        <v/>
      </c>
      <c r="B8747">
        <f>'DATA DASH'!B8747</f>
        <v/>
      </c>
      <c r="C8747">
        <f>'DATA DASH'!C8747</f>
        <v/>
      </c>
      <c r="D8747">
        <f>'DATA DASH'!D8747</f>
        <v/>
      </c>
      <c r="E8747">
        <f>'DATA DASH'!E8747</f>
        <v/>
      </c>
      <c r="F8747">
        <f>'DATA DASH'!F8747</f>
        <v/>
      </c>
      <c r="G8747">
        <f>'DATA DASH'!G8747</f>
        <v/>
      </c>
      <c r="H8747">
        <f>'DATA DASH'!H8747</f>
        <v/>
      </c>
      <c r="I8747">
        <f>'DATA DASH'!I8747</f>
        <v/>
      </c>
      <c r="J8747">
        <f>'DATA DASH'!J8747</f>
        <v/>
      </c>
      <c r="K8747">
        <f>'DATA DASH'!K8747</f>
        <v/>
      </c>
      <c r="L8747">
        <f>'DATA DASH'!L8747</f>
        <v/>
      </c>
      <c r="M8747">
        <f>'DATA DASH'!M8747</f>
        <v/>
      </c>
    </row>
    <row r="8748">
      <c r="A8748">
        <f>'DATA DASH'!A8748</f>
        <v/>
      </c>
      <c r="B8748">
        <f>'DATA DASH'!B8748</f>
        <v/>
      </c>
      <c r="C8748">
        <f>'DATA DASH'!C8748</f>
        <v/>
      </c>
      <c r="D8748">
        <f>'DATA DASH'!D8748</f>
        <v/>
      </c>
      <c r="E8748">
        <f>'DATA DASH'!E8748</f>
        <v/>
      </c>
      <c r="F8748">
        <f>'DATA DASH'!F8748</f>
        <v/>
      </c>
      <c r="G8748">
        <f>'DATA DASH'!G8748</f>
        <v/>
      </c>
      <c r="H8748">
        <f>'DATA DASH'!H8748</f>
        <v/>
      </c>
      <c r="I8748">
        <f>'DATA DASH'!I8748</f>
        <v/>
      </c>
      <c r="J8748">
        <f>'DATA DASH'!J8748</f>
        <v/>
      </c>
      <c r="K8748">
        <f>'DATA DASH'!K8748</f>
        <v/>
      </c>
      <c r="L8748">
        <f>'DATA DASH'!L8748</f>
        <v/>
      </c>
      <c r="M8748">
        <f>'DATA DASH'!M8748</f>
        <v/>
      </c>
    </row>
    <row r="8749">
      <c r="A8749">
        <f>'DATA DASH'!A8749</f>
        <v/>
      </c>
      <c r="B8749">
        <f>'DATA DASH'!B8749</f>
        <v/>
      </c>
      <c r="C8749">
        <f>'DATA DASH'!C8749</f>
        <v/>
      </c>
      <c r="D8749">
        <f>'DATA DASH'!D8749</f>
        <v/>
      </c>
      <c r="E8749">
        <f>'DATA DASH'!E8749</f>
        <v/>
      </c>
      <c r="F8749">
        <f>'DATA DASH'!F8749</f>
        <v/>
      </c>
      <c r="G8749">
        <f>'DATA DASH'!G8749</f>
        <v/>
      </c>
      <c r="H8749">
        <f>'DATA DASH'!H8749</f>
        <v/>
      </c>
      <c r="I8749">
        <f>'DATA DASH'!I8749</f>
        <v/>
      </c>
      <c r="J8749">
        <f>'DATA DASH'!J8749</f>
        <v/>
      </c>
      <c r="K8749">
        <f>'DATA DASH'!K8749</f>
        <v/>
      </c>
      <c r="L8749">
        <f>'DATA DASH'!L8749</f>
        <v/>
      </c>
      <c r="M8749">
        <f>'DATA DASH'!M8749</f>
        <v/>
      </c>
    </row>
    <row r="8750">
      <c r="A8750">
        <f>'DATA DASH'!A8750</f>
        <v/>
      </c>
      <c r="B8750">
        <f>'DATA DASH'!B8750</f>
        <v/>
      </c>
      <c r="C8750">
        <f>'DATA DASH'!C8750</f>
        <v/>
      </c>
      <c r="D8750">
        <f>'DATA DASH'!D8750</f>
        <v/>
      </c>
      <c r="E8750">
        <f>'DATA DASH'!E8750</f>
        <v/>
      </c>
      <c r="F8750">
        <f>'DATA DASH'!F8750</f>
        <v/>
      </c>
      <c r="G8750">
        <f>'DATA DASH'!G8750</f>
        <v/>
      </c>
      <c r="H8750">
        <f>'DATA DASH'!H8750</f>
        <v/>
      </c>
      <c r="I8750">
        <f>'DATA DASH'!I8750</f>
        <v/>
      </c>
      <c r="J8750">
        <f>'DATA DASH'!J8750</f>
        <v/>
      </c>
      <c r="K8750">
        <f>'DATA DASH'!K8750</f>
        <v/>
      </c>
      <c r="L8750">
        <f>'DATA DASH'!L8750</f>
        <v/>
      </c>
      <c r="M8750">
        <f>'DATA DASH'!M8750</f>
        <v/>
      </c>
    </row>
    <row r="8751">
      <c r="A8751">
        <f>'DATA DASH'!A8751</f>
        <v/>
      </c>
      <c r="B8751">
        <f>'DATA DASH'!B8751</f>
        <v/>
      </c>
      <c r="C8751">
        <f>'DATA DASH'!C8751</f>
        <v/>
      </c>
      <c r="D8751">
        <f>'DATA DASH'!D8751</f>
        <v/>
      </c>
      <c r="E8751">
        <f>'DATA DASH'!E8751</f>
        <v/>
      </c>
      <c r="F8751">
        <f>'DATA DASH'!F8751</f>
        <v/>
      </c>
      <c r="G8751">
        <f>'DATA DASH'!G8751</f>
        <v/>
      </c>
      <c r="H8751">
        <f>'DATA DASH'!H8751</f>
        <v/>
      </c>
      <c r="I8751">
        <f>'DATA DASH'!I8751</f>
        <v/>
      </c>
      <c r="J8751">
        <f>'DATA DASH'!J8751</f>
        <v/>
      </c>
      <c r="K8751">
        <f>'DATA DASH'!K8751</f>
        <v/>
      </c>
      <c r="L8751">
        <f>'DATA DASH'!L8751</f>
        <v/>
      </c>
      <c r="M8751">
        <f>'DATA DASH'!M8751</f>
        <v/>
      </c>
    </row>
    <row r="8752">
      <c r="A8752">
        <f>'DATA DASH'!A8752</f>
        <v/>
      </c>
      <c r="B8752">
        <f>'DATA DASH'!B8752</f>
        <v/>
      </c>
      <c r="C8752">
        <f>'DATA DASH'!C8752</f>
        <v/>
      </c>
      <c r="D8752">
        <f>'DATA DASH'!D8752</f>
        <v/>
      </c>
      <c r="E8752">
        <f>'DATA DASH'!E8752</f>
        <v/>
      </c>
      <c r="F8752">
        <f>'DATA DASH'!F8752</f>
        <v/>
      </c>
      <c r="G8752">
        <f>'DATA DASH'!G8752</f>
        <v/>
      </c>
      <c r="H8752">
        <f>'DATA DASH'!H8752</f>
        <v/>
      </c>
      <c r="I8752">
        <f>'DATA DASH'!I8752</f>
        <v/>
      </c>
      <c r="J8752">
        <f>'DATA DASH'!J8752</f>
        <v/>
      </c>
      <c r="K8752">
        <f>'DATA DASH'!K8752</f>
        <v/>
      </c>
      <c r="L8752">
        <f>'DATA DASH'!L8752</f>
        <v/>
      </c>
      <c r="M8752">
        <f>'DATA DASH'!M8752</f>
        <v/>
      </c>
    </row>
    <row r="8753">
      <c r="A8753">
        <f>'DATA DASH'!A8753</f>
        <v/>
      </c>
      <c r="B8753">
        <f>'DATA DASH'!B8753</f>
        <v/>
      </c>
      <c r="C8753">
        <f>'DATA DASH'!C8753</f>
        <v/>
      </c>
      <c r="D8753">
        <f>'DATA DASH'!D8753</f>
        <v/>
      </c>
      <c r="E8753">
        <f>'DATA DASH'!E8753</f>
        <v/>
      </c>
      <c r="F8753">
        <f>'DATA DASH'!F8753</f>
        <v/>
      </c>
      <c r="G8753">
        <f>'DATA DASH'!G8753</f>
        <v/>
      </c>
      <c r="H8753">
        <f>'DATA DASH'!H8753</f>
        <v/>
      </c>
      <c r="I8753">
        <f>'DATA DASH'!I8753</f>
        <v/>
      </c>
      <c r="J8753">
        <f>'DATA DASH'!J8753</f>
        <v/>
      </c>
      <c r="K8753">
        <f>'DATA DASH'!K8753</f>
        <v/>
      </c>
      <c r="L8753">
        <f>'DATA DASH'!L8753</f>
        <v/>
      </c>
      <c r="M8753">
        <f>'DATA DASH'!M8753</f>
        <v/>
      </c>
    </row>
    <row r="8754">
      <c r="A8754">
        <f>'DATA DASH'!A8754</f>
        <v/>
      </c>
      <c r="B8754">
        <f>'DATA DASH'!B8754</f>
        <v/>
      </c>
      <c r="C8754">
        <f>'DATA DASH'!C8754</f>
        <v/>
      </c>
      <c r="D8754">
        <f>'DATA DASH'!D8754</f>
        <v/>
      </c>
      <c r="E8754">
        <f>'DATA DASH'!E8754</f>
        <v/>
      </c>
      <c r="F8754">
        <f>'DATA DASH'!F8754</f>
        <v/>
      </c>
      <c r="G8754">
        <f>'DATA DASH'!G8754</f>
        <v/>
      </c>
      <c r="H8754">
        <f>'DATA DASH'!H8754</f>
        <v/>
      </c>
      <c r="I8754">
        <f>'DATA DASH'!I8754</f>
        <v/>
      </c>
      <c r="J8754">
        <f>'DATA DASH'!J8754</f>
        <v/>
      </c>
      <c r="K8754">
        <f>'DATA DASH'!K8754</f>
        <v/>
      </c>
      <c r="L8754">
        <f>'DATA DASH'!L8754</f>
        <v/>
      </c>
      <c r="M8754">
        <f>'DATA DASH'!M8754</f>
        <v/>
      </c>
    </row>
    <row r="8755">
      <c r="A8755">
        <f>'DATA DASH'!A8755</f>
        <v/>
      </c>
      <c r="B8755">
        <f>'DATA DASH'!B8755</f>
        <v/>
      </c>
      <c r="C8755">
        <f>'DATA DASH'!C8755</f>
        <v/>
      </c>
      <c r="D8755">
        <f>'DATA DASH'!D8755</f>
        <v/>
      </c>
      <c r="E8755">
        <f>'DATA DASH'!E8755</f>
        <v/>
      </c>
      <c r="F8755">
        <f>'DATA DASH'!F8755</f>
        <v/>
      </c>
      <c r="G8755">
        <f>'DATA DASH'!G8755</f>
        <v/>
      </c>
      <c r="H8755">
        <f>'DATA DASH'!H8755</f>
        <v/>
      </c>
      <c r="I8755">
        <f>'DATA DASH'!I8755</f>
        <v/>
      </c>
      <c r="J8755">
        <f>'DATA DASH'!J8755</f>
        <v/>
      </c>
      <c r="K8755">
        <f>'DATA DASH'!K8755</f>
        <v/>
      </c>
      <c r="L8755">
        <f>'DATA DASH'!L8755</f>
        <v/>
      </c>
      <c r="M8755">
        <f>'DATA DASH'!M8755</f>
        <v/>
      </c>
    </row>
    <row r="8756">
      <c r="A8756">
        <f>'DATA DASH'!A8756</f>
        <v/>
      </c>
      <c r="B8756">
        <f>'DATA DASH'!B8756</f>
        <v/>
      </c>
      <c r="C8756">
        <f>'DATA DASH'!C8756</f>
        <v/>
      </c>
      <c r="D8756">
        <f>'DATA DASH'!D8756</f>
        <v/>
      </c>
      <c r="E8756">
        <f>'DATA DASH'!E8756</f>
        <v/>
      </c>
      <c r="F8756">
        <f>'DATA DASH'!F8756</f>
        <v/>
      </c>
      <c r="G8756">
        <f>'DATA DASH'!G8756</f>
        <v/>
      </c>
      <c r="H8756">
        <f>'DATA DASH'!H8756</f>
        <v/>
      </c>
      <c r="I8756">
        <f>'DATA DASH'!I8756</f>
        <v/>
      </c>
      <c r="J8756">
        <f>'DATA DASH'!J8756</f>
        <v/>
      </c>
      <c r="K8756">
        <f>'DATA DASH'!K8756</f>
        <v/>
      </c>
      <c r="L8756">
        <f>'DATA DASH'!L8756</f>
        <v/>
      </c>
      <c r="M8756">
        <f>'DATA DASH'!M8756</f>
        <v/>
      </c>
    </row>
    <row r="8757">
      <c r="A8757">
        <f>'DATA DASH'!A8757</f>
        <v/>
      </c>
      <c r="B8757">
        <f>'DATA DASH'!B8757</f>
        <v/>
      </c>
      <c r="C8757">
        <f>'DATA DASH'!C8757</f>
        <v/>
      </c>
      <c r="D8757">
        <f>'DATA DASH'!D8757</f>
        <v/>
      </c>
      <c r="E8757">
        <f>'DATA DASH'!E8757</f>
        <v/>
      </c>
      <c r="F8757">
        <f>'DATA DASH'!F8757</f>
        <v/>
      </c>
      <c r="G8757">
        <f>'DATA DASH'!G8757</f>
        <v/>
      </c>
      <c r="H8757">
        <f>'DATA DASH'!H8757</f>
        <v/>
      </c>
      <c r="I8757">
        <f>'DATA DASH'!I8757</f>
        <v/>
      </c>
      <c r="J8757">
        <f>'DATA DASH'!J8757</f>
        <v/>
      </c>
      <c r="K8757">
        <f>'DATA DASH'!K8757</f>
        <v/>
      </c>
      <c r="L8757">
        <f>'DATA DASH'!L8757</f>
        <v/>
      </c>
      <c r="M8757">
        <f>'DATA DASH'!M8757</f>
        <v/>
      </c>
    </row>
    <row r="8758">
      <c r="A8758">
        <f>'DATA DASH'!A8758</f>
        <v/>
      </c>
      <c r="B8758">
        <f>'DATA DASH'!B8758</f>
        <v/>
      </c>
      <c r="C8758">
        <f>'DATA DASH'!C8758</f>
        <v/>
      </c>
      <c r="D8758">
        <f>'DATA DASH'!D8758</f>
        <v/>
      </c>
      <c r="E8758">
        <f>'DATA DASH'!E8758</f>
        <v/>
      </c>
      <c r="F8758">
        <f>'DATA DASH'!F8758</f>
        <v/>
      </c>
      <c r="G8758">
        <f>'DATA DASH'!G8758</f>
        <v/>
      </c>
      <c r="H8758">
        <f>'DATA DASH'!H8758</f>
        <v/>
      </c>
      <c r="I8758">
        <f>'DATA DASH'!I8758</f>
        <v/>
      </c>
      <c r="J8758">
        <f>'DATA DASH'!J8758</f>
        <v/>
      </c>
      <c r="K8758">
        <f>'DATA DASH'!K8758</f>
        <v/>
      </c>
      <c r="L8758">
        <f>'DATA DASH'!L8758</f>
        <v/>
      </c>
      <c r="M8758">
        <f>'DATA DASH'!M8758</f>
        <v/>
      </c>
    </row>
    <row r="8759">
      <c r="A8759">
        <f>'DATA DASH'!A8759</f>
        <v/>
      </c>
      <c r="B8759">
        <f>'DATA DASH'!B8759</f>
        <v/>
      </c>
      <c r="C8759">
        <f>'DATA DASH'!C8759</f>
        <v/>
      </c>
      <c r="D8759">
        <f>'DATA DASH'!D8759</f>
        <v/>
      </c>
      <c r="E8759">
        <f>'DATA DASH'!E8759</f>
        <v/>
      </c>
      <c r="F8759">
        <f>'DATA DASH'!F8759</f>
        <v/>
      </c>
      <c r="G8759">
        <f>'DATA DASH'!G8759</f>
        <v/>
      </c>
      <c r="H8759">
        <f>'DATA DASH'!H8759</f>
        <v/>
      </c>
      <c r="I8759">
        <f>'DATA DASH'!I8759</f>
        <v/>
      </c>
      <c r="J8759">
        <f>'DATA DASH'!J8759</f>
        <v/>
      </c>
      <c r="K8759">
        <f>'DATA DASH'!K8759</f>
        <v/>
      </c>
      <c r="L8759">
        <f>'DATA DASH'!L8759</f>
        <v/>
      </c>
      <c r="M8759">
        <f>'DATA DASH'!M8759</f>
        <v/>
      </c>
    </row>
    <row r="8760">
      <c r="A8760">
        <f>'DATA DASH'!A8760</f>
        <v/>
      </c>
      <c r="B8760">
        <f>'DATA DASH'!B8760</f>
        <v/>
      </c>
      <c r="C8760">
        <f>'DATA DASH'!C8760</f>
        <v/>
      </c>
      <c r="D8760">
        <f>'DATA DASH'!D8760</f>
        <v/>
      </c>
      <c r="E8760">
        <f>'DATA DASH'!E8760</f>
        <v/>
      </c>
      <c r="F8760">
        <f>'DATA DASH'!F8760</f>
        <v/>
      </c>
      <c r="G8760">
        <f>'DATA DASH'!G8760</f>
        <v/>
      </c>
      <c r="H8760">
        <f>'DATA DASH'!H8760</f>
        <v/>
      </c>
      <c r="I8760">
        <f>'DATA DASH'!I8760</f>
        <v/>
      </c>
      <c r="J8760">
        <f>'DATA DASH'!J8760</f>
        <v/>
      </c>
      <c r="K8760">
        <f>'DATA DASH'!K8760</f>
        <v/>
      </c>
      <c r="L8760">
        <f>'DATA DASH'!L8760</f>
        <v/>
      </c>
      <c r="M8760">
        <f>'DATA DASH'!M8760</f>
        <v/>
      </c>
    </row>
    <row r="8761">
      <c r="A8761">
        <f>'DATA DASH'!A8761</f>
        <v/>
      </c>
      <c r="B8761">
        <f>'DATA DASH'!B8761</f>
        <v/>
      </c>
      <c r="C8761">
        <f>'DATA DASH'!C8761</f>
        <v/>
      </c>
      <c r="D8761">
        <f>'DATA DASH'!D8761</f>
        <v/>
      </c>
      <c r="E8761">
        <f>'DATA DASH'!E8761</f>
        <v/>
      </c>
      <c r="F8761">
        <f>'DATA DASH'!F8761</f>
        <v/>
      </c>
      <c r="G8761">
        <f>'DATA DASH'!G8761</f>
        <v/>
      </c>
      <c r="H8761">
        <f>'DATA DASH'!H8761</f>
        <v/>
      </c>
      <c r="I8761">
        <f>'DATA DASH'!I8761</f>
        <v/>
      </c>
      <c r="J8761">
        <f>'DATA DASH'!J8761</f>
        <v/>
      </c>
      <c r="K8761">
        <f>'DATA DASH'!K8761</f>
        <v/>
      </c>
      <c r="L8761">
        <f>'DATA DASH'!L8761</f>
        <v/>
      </c>
      <c r="M8761">
        <f>'DATA DASH'!M8761</f>
        <v/>
      </c>
    </row>
    <row r="8762">
      <c r="A8762">
        <f>'DATA DASH'!A8762</f>
        <v/>
      </c>
      <c r="B8762">
        <f>'DATA DASH'!B8762</f>
        <v/>
      </c>
      <c r="C8762">
        <f>'DATA DASH'!C8762</f>
        <v/>
      </c>
      <c r="D8762">
        <f>'DATA DASH'!D8762</f>
        <v/>
      </c>
      <c r="E8762">
        <f>'DATA DASH'!E8762</f>
        <v/>
      </c>
      <c r="F8762">
        <f>'DATA DASH'!F8762</f>
        <v/>
      </c>
      <c r="G8762">
        <f>'DATA DASH'!G8762</f>
        <v/>
      </c>
      <c r="H8762">
        <f>'DATA DASH'!H8762</f>
        <v/>
      </c>
      <c r="I8762">
        <f>'DATA DASH'!I8762</f>
        <v/>
      </c>
      <c r="J8762">
        <f>'DATA DASH'!J8762</f>
        <v/>
      </c>
      <c r="K8762">
        <f>'DATA DASH'!K8762</f>
        <v/>
      </c>
      <c r="L8762">
        <f>'DATA DASH'!L8762</f>
        <v/>
      </c>
      <c r="M8762">
        <f>'DATA DASH'!M8762</f>
        <v/>
      </c>
    </row>
    <row r="8763">
      <c r="A8763">
        <f>'DATA DASH'!A8763</f>
        <v/>
      </c>
      <c r="B8763">
        <f>'DATA DASH'!B8763</f>
        <v/>
      </c>
      <c r="C8763">
        <f>'DATA DASH'!C8763</f>
        <v/>
      </c>
      <c r="D8763">
        <f>'DATA DASH'!D8763</f>
        <v/>
      </c>
      <c r="E8763">
        <f>'DATA DASH'!E8763</f>
        <v/>
      </c>
      <c r="F8763">
        <f>'DATA DASH'!F8763</f>
        <v/>
      </c>
      <c r="G8763">
        <f>'DATA DASH'!G8763</f>
        <v/>
      </c>
      <c r="H8763">
        <f>'DATA DASH'!H8763</f>
        <v/>
      </c>
      <c r="I8763">
        <f>'DATA DASH'!I8763</f>
        <v/>
      </c>
      <c r="J8763">
        <f>'DATA DASH'!J8763</f>
        <v/>
      </c>
      <c r="K8763">
        <f>'DATA DASH'!K8763</f>
        <v/>
      </c>
      <c r="L8763">
        <f>'DATA DASH'!L8763</f>
        <v/>
      </c>
      <c r="M8763">
        <f>'DATA DASH'!M8763</f>
        <v/>
      </c>
    </row>
    <row r="8764">
      <c r="A8764">
        <f>'DATA DASH'!A8764</f>
        <v/>
      </c>
      <c r="B8764">
        <f>'DATA DASH'!B8764</f>
        <v/>
      </c>
      <c r="C8764">
        <f>'DATA DASH'!C8764</f>
        <v/>
      </c>
      <c r="D8764">
        <f>'DATA DASH'!D8764</f>
        <v/>
      </c>
      <c r="E8764">
        <f>'DATA DASH'!E8764</f>
        <v/>
      </c>
      <c r="F8764">
        <f>'DATA DASH'!F8764</f>
        <v/>
      </c>
      <c r="G8764">
        <f>'DATA DASH'!G8764</f>
        <v/>
      </c>
      <c r="H8764">
        <f>'DATA DASH'!H8764</f>
        <v/>
      </c>
      <c r="I8764">
        <f>'DATA DASH'!I8764</f>
        <v/>
      </c>
      <c r="J8764">
        <f>'DATA DASH'!J8764</f>
        <v/>
      </c>
      <c r="K8764">
        <f>'DATA DASH'!K8764</f>
        <v/>
      </c>
      <c r="L8764">
        <f>'DATA DASH'!L8764</f>
        <v/>
      </c>
      <c r="M8764">
        <f>'DATA DASH'!M8764</f>
        <v/>
      </c>
    </row>
    <row r="8765">
      <c r="A8765">
        <f>'DATA DASH'!A8765</f>
        <v/>
      </c>
      <c r="B8765">
        <f>'DATA DASH'!B8765</f>
        <v/>
      </c>
      <c r="C8765">
        <f>'DATA DASH'!C8765</f>
        <v/>
      </c>
      <c r="D8765">
        <f>'DATA DASH'!D8765</f>
        <v/>
      </c>
      <c r="E8765">
        <f>'DATA DASH'!E8765</f>
        <v/>
      </c>
      <c r="F8765">
        <f>'DATA DASH'!F8765</f>
        <v/>
      </c>
      <c r="G8765">
        <f>'DATA DASH'!G8765</f>
        <v/>
      </c>
      <c r="H8765">
        <f>'DATA DASH'!H8765</f>
        <v/>
      </c>
      <c r="I8765">
        <f>'DATA DASH'!I8765</f>
        <v/>
      </c>
      <c r="J8765">
        <f>'DATA DASH'!J8765</f>
        <v/>
      </c>
      <c r="K8765">
        <f>'DATA DASH'!K8765</f>
        <v/>
      </c>
      <c r="L8765">
        <f>'DATA DASH'!L8765</f>
        <v/>
      </c>
      <c r="M8765">
        <f>'DATA DASH'!M8765</f>
        <v/>
      </c>
    </row>
    <row r="8766">
      <c r="A8766">
        <f>'DATA DASH'!A8766</f>
        <v/>
      </c>
      <c r="B8766">
        <f>'DATA DASH'!B8766</f>
        <v/>
      </c>
      <c r="C8766">
        <f>'DATA DASH'!C8766</f>
        <v/>
      </c>
      <c r="D8766">
        <f>'DATA DASH'!D8766</f>
        <v/>
      </c>
      <c r="E8766">
        <f>'DATA DASH'!E8766</f>
        <v/>
      </c>
      <c r="F8766">
        <f>'DATA DASH'!F8766</f>
        <v/>
      </c>
      <c r="G8766">
        <f>'DATA DASH'!G8766</f>
        <v/>
      </c>
      <c r="H8766">
        <f>'DATA DASH'!H8766</f>
        <v/>
      </c>
      <c r="I8766">
        <f>'DATA DASH'!I8766</f>
        <v/>
      </c>
      <c r="J8766">
        <f>'DATA DASH'!J8766</f>
        <v/>
      </c>
      <c r="K8766">
        <f>'DATA DASH'!K8766</f>
        <v/>
      </c>
      <c r="L8766">
        <f>'DATA DASH'!L8766</f>
        <v/>
      </c>
      <c r="M8766">
        <f>'DATA DASH'!M8766</f>
        <v/>
      </c>
    </row>
    <row r="8767">
      <c r="A8767">
        <f>'DATA DASH'!A8767</f>
        <v/>
      </c>
      <c r="B8767">
        <f>'DATA DASH'!B8767</f>
        <v/>
      </c>
      <c r="C8767">
        <f>'DATA DASH'!C8767</f>
        <v/>
      </c>
      <c r="D8767">
        <f>'DATA DASH'!D8767</f>
        <v/>
      </c>
      <c r="E8767">
        <f>'DATA DASH'!E8767</f>
        <v/>
      </c>
      <c r="F8767">
        <f>'DATA DASH'!F8767</f>
        <v/>
      </c>
      <c r="G8767">
        <f>'DATA DASH'!G8767</f>
        <v/>
      </c>
      <c r="H8767">
        <f>'DATA DASH'!H8767</f>
        <v/>
      </c>
      <c r="I8767">
        <f>'DATA DASH'!I8767</f>
        <v/>
      </c>
      <c r="J8767">
        <f>'DATA DASH'!J8767</f>
        <v/>
      </c>
      <c r="K8767">
        <f>'DATA DASH'!K8767</f>
        <v/>
      </c>
      <c r="L8767">
        <f>'DATA DASH'!L8767</f>
        <v/>
      </c>
      <c r="M8767">
        <f>'DATA DASH'!M8767</f>
        <v/>
      </c>
    </row>
    <row r="8768">
      <c r="A8768">
        <f>'DATA DASH'!A8768</f>
        <v/>
      </c>
      <c r="B8768">
        <f>'DATA DASH'!B8768</f>
        <v/>
      </c>
      <c r="C8768">
        <f>'DATA DASH'!C8768</f>
        <v/>
      </c>
      <c r="D8768">
        <f>'DATA DASH'!D8768</f>
        <v/>
      </c>
      <c r="E8768">
        <f>'DATA DASH'!E8768</f>
        <v/>
      </c>
      <c r="F8768">
        <f>'DATA DASH'!F8768</f>
        <v/>
      </c>
      <c r="G8768">
        <f>'DATA DASH'!G8768</f>
        <v/>
      </c>
      <c r="H8768">
        <f>'DATA DASH'!H8768</f>
        <v/>
      </c>
      <c r="I8768">
        <f>'DATA DASH'!I8768</f>
        <v/>
      </c>
      <c r="J8768">
        <f>'DATA DASH'!J8768</f>
        <v/>
      </c>
      <c r="K8768">
        <f>'DATA DASH'!K8768</f>
        <v/>
      </c>
      <c r="L8768">
        <f>'DATA DASH'!L8768</f>
        <v/>
      </c>
      <c r="M8768">
        <f>'DATA DASH'!M8768</f>
        <v/>
      </c>
    </row>
    <row r="8769">
      <c r="A8769">
        <f>'DATA DASH'!A8769</f>
        <v/>
      </c>
      <c r="B8769">
        <f>'DATA DASH'!B8769</f>
        <v/>
      </c>
      <c r="C8769">
        <f>'DATA DASH'!C8769</f>
        <v/>
      </c>
      <c r="D8769">
        <f>'DATA DASH'!D8769</f>
        <v/>
      </c>
      <c r="E8769">
        <f>'DATA DASH'!E8769</f>
        <v/>
      </c>
      <c r="F8769">
        <f>'DATA DASH'!F8769</f>
        <v/>
      </c>
      <c r="G8769">
        <f>'DATA DASH'!G8769</f>
        <v/>
      </c>
      <c r="H8769">
        <f>'DATA DASH'!H8769</f>
        <v/>
      </c>
      <c r="I8769">
        <f>'DATA DASH'!I8769</f>
        <v/>
      </c>
      <c r="J8769">
        <f>'DATA DASH'!J8769</f>
        <v/>
      </c>
      <c r="K8769">
        <f>'DATA DASH'!K8769</f>
        <v/>
      </c>
      <c r="L8769">
        <f>'DATA DASH'!L8769</f>
        <v/>
      </c>
      <c r="M8769">
        <f>'DATA DASH'!M8769</f>
        <v/>
      </c>
    </row>
    <row r="8770">
      <c r="A8770">
        <f>'DATA DASH'!A8770</f>
        <v/>
      </c>
      <c r="B8770">
        <f>'DATA DASH'!B8770</f>
        <v/>
      </c>
      <c r="C8770">
        <f>'DATA DASH'!C8770</f>
        <v/>
      </c>
      <c r="D8770">
        <f>'DATA DASH'!D8770</f>
        <v/>
      </c>
      <c r="E8770">
        <f>'DATA DASH'!E8770</f>
        <v/>
      </c>
      <c r="F8770">
        <f>'DATA DASH'!F8770</f>
        <v/>
      </c>
      <c r="G8770">
        <f>'DATA DASH'!G8770</f>
        <v/>
      </c>
      <c r="H8770">
        <f>'DATA DASH'!H8770</f>
        <v/>
      </c>
      <c r="I8770">
        <f>'DATA DASH'!I8770</f>
        <v/>
      </c>
      <c r="J8770">
        <f>'DATA DASH'!J8770</f>
        <v/>
      </c>
      <c r="K8770">
        <f>'DATA DASH'!K8770</f>
        <v/>
      </c>
      <c r="L8770">
        <f>'DATA DASH'!L8770</f>
        <v/>
      </c>
      <c r="M8770">
        <f>'DATA DASH'!M8770</f>
        <v/>
      </c>
    </row>
    <row r="8771">
      <c r="A8771">
        <f>'DATA DASH'!A8771</f>
        <v/>
      </c>
      <c r="B8771">
        <f>'DATA DASH'!B8771</f>
        <v/>
      </c>
      <c r="C8771">
        <f>'DATA DASH'!C8771</f>
        <v/>
      </c>
      <c r="D8771">
        <f>'DATA DASH'!D8771</f>
        <v/>
      </c>
      <c r="E8771">
        <f>'DATA DASH'!E8771</f>
        <v/>
      </c>
      <c r="F8771">
        <f>'DATA DASH'!F8771</f>
        <v/>
      </c>
      <c r="G8771">
        <f>'DATA DASH'!G8771</f>
        <v/>
      </c>
      <c r="H8771">
        <f>'DATA DASH'!H8771</f>
        <v/>
      </c>
      <c r="I8771">
        <f>'DATA DASH'!I8771</f>
        <v/>
      </c>
      <c r="J8771">
        <f>'DATA DASH'!J8771</f>
        <v/>
      </c>
      <c r="K8771">
        <f>'DATA DASH'!K8771</f>
        <v/>
      </c>
      <c r="L8771">
        <f>'DATA DASH'!L8771</f>
        <v/>
      </c>
      <c r="M8771">
        <f>'DATA DASH'!M8771</f>
        <v/>
      </c>
    </row>
    <row r="8772">
      <c r="A8772">
        <f>'DATA DASH'!A8772</f>
        <v/>
      </c>
      <c r="B8772">
        <f>'DATA DASH'!B8772</f>
        <v/>
      </c>
      <c r="C8772">
        <f>'DATA DASH'!C8772</f>
        <v/>
      </c>
      <c r="D8772">
        <f>'DATA DASH'!D8772</f>
        <v/>
      </c>
      <c r="E8772">
        <f>'DATA DASH'!E8772</f>
        <v/>
      </c>
      <c r="F8772">
        <f>'DATA DASH'!F8772</f>
        <v/>
      </c>
      <c r="G8772">
        <f>'DATA DASH'!G8772</f>
        <v/>
      </c>
      <c r="H8772">
        <f>'DATA DASH'!H8772</f>
        <v/>
      </c>
      <c r="I8772">
        <f>'DATA DASH'!I8772</f>
        <v/>
      </c>
      <c r="J8772">
        <f>'DATA DASH'!J8772</f>
        <v/>
      </c>
      <c r="K8772">
        <f>'DATA DASH'!K8772</f>
        <v/>
      </c>
      <c r="L8772">
        <f>'DATA DASH'!L8772</f>
        <v/>
      </c>
      <c r="M8772">
        <f>'DATA DASH'!M8772</f>
        <v/>
      </c>
    </row>
    <row r="8773">
      <c r="A8773">
        <f>'DATA DASH'!A8773</f>
        <v/>
      </c>
      <c r="B8773">
        <f>'DATA DASH'!B8773</f>
        <v/>
      </c>
      <c r="C8773">
        <f>'DATA DASH'!C8773</f>
        <v/>
      </c>
      <c r="D8773">
        <f>'DATA DASH'!D8773</f>
        <v/>
      </c>
      <c r="E8773">
        <f>'DATA DASH'!E8773</f>
        <v/>
      </c>
      <c r="F8773">
        <f>'DATA DASH'!F8773</f>
        <v/>
      </c>
      <c r="G8773">
        <f>'DATA DASH'!G8773</f>
        <v/>
      </c>
      <c r="H8773">
        <f>'DATA DASH'!H8773</f>
        <v/>
      </c>
      <c r="I8773">
        <f>'DATA DASH'!I8773</f>
        <v/>
      </c>
      <c r="J8773">
        <f>'DATA DASH'!J8773</f>
        <v/>
      </c>
      <c r="K8773">
        <f>'DATA DASH'!K8773</f>
        <v/>
      </c>
      <c r="L8773">
        <f>'DATA DASH'!L8773</f>
        <v/>
      </c>
      <c r="M8773">
        <f>'DATA DASH'!M8773</f>
        <v/>
      </c>
    </row>
    <row r="8774">
      <c r="A8774">
        <f>'DATA DASH'!A8774</f>
        <v/>
      </c>
      <c r="B8774">
        <f>'DATA DASH'!B8774</f>
        <v/>
      </c>
      <c r="C8774">
        <f>'DATA DASH'!C8774</f>
        <v/>
      </c>
      <c r="D8774">
        <f>'DATA DASH'!D8774</f>
        <v/>
      </c>
      <c r="E8774">
        <f>'DATA DASH'!E8774</f>
        <v/>
      </c>
      <c r="F8774">
        <f>'DATA DASH'!F8774</f>
        <v/>
      </c>
      <c r="G8774">
        <f>'DATA DASH'!G8774</f>
        <v/>
      </c>
      <c r="H8774">
        <f>'DATA DASH'!H8774</f>
        <v/>
      </c>
      <c r="I8774">
        <f>'DATA DASH'!I8774</f>
        <v/>
      </c>
      <c r="J8774">
        <f>'DATA DASH'!J8774</f>
        <v/>
      </c>
      <c r="K8774">
        <f>'DATA DASH'!K8774</f>
        <v/>
      </c>
      <c r="L8774">
        <f>'DATA DASH'!L8774</f>
        <v/>
      </c>
      <c r="M8774">
        <f>'DATA DASH'!M8774</f>
        <v/>
      </c>
    </row>
    <row r="8775">
      <c r="A8775">
        <f>'DATA DASH'!A8775</f>
        <v/>
      </c>
      <c r="B8775">
        <f>'DATA DASH'!B8775</f>
        <v/>
      </c>
      <c r="C8775">
        <f>'DATA DASH'!C8775</f>
        <v/>
      </c>
      <c r="D8775">
        <f>'DATA DASH'!D8775</f>
        <v/>
      </c>
      <c r="E8775">
        <f>'DATA DASH'!E8775</f>
        <v/>
      </c>
      <c r="F8775">
        <f>'DATA DASH'!F8775</f>
        <v/>
      </c>
      <c r="G8775">
        <f>'DATA DASH'!G8775</f>
        <v/>
      </c>
      <c r="H8775">
        <f>'DATA DASH'!H8775</f>
        <v/>
      </c>
      <c r="I8775">
        <f>'DATA DASH'!I8775</f>
        <v/>
      </c>
      <c r="J8775">
        <f>'DATA DASH'!J8775</f>
        <v/>
      </c>
      <c r="K8775">
        <f>'DATA DASH'!K8775</f>
        <v/>
      </c>
      <c r="L8775">
        <f>'DATA DASH'!L8775</f>
        <v/>
      </c>
      <c r="M8775">
        <f>'DATA DASH'!M8775</f>
        <v/>
      </c>
    </row>
    <row r="8776">
      <c r="A8776">
        <f>'DATA DASH'!A8776</f>
        <v/>
      </c>
      <c r="B8776">
        <f>'DATA DASH'!B8776</f>
        <v/>
      </c>
      <c r="C8776">
        <f>'DATA DASH'!C8776</f>
        <v/>
      </c>
      <c r="D8776">
        <f>'DATA DASH'!D8776</f>
        <v/>
      </c>
      <c r="E8776">
        <f>'DATA DASH'!E8776</f>
        <v/>
      </c>
      <c r="F8776">
        <f>'DATA DASH'!F8776</f>
        <v/>
      </c>
      <c r="G8776">
        <f>'DATA DASH'!G8776</f>
        <v/>
      </c>
      <c r="H8776">
        <f>'DATA DASH'!H8776</f>
        <v/>
      </c>
      <c r="I8776">
        <f>'DATA DASH'!I8776</f>
        <v/>
      </c>
      <c r="J8776">
        <f>'DATA DASH'!J8776</f>
        <v/>
      </c>
      <c r="K8776">
        <f>'DATA DASH'!K8776</f>
        <v/>
      </c>
      <c r="L8776">
        <f>'DATA DASH'!L8776</f>
        <v/>
      </c>
      <c r="M8776">
        <f>'DATA DASH'!M8776</f>
        <v/>
      </c>
    </row>
    <row r="8777">
      <c r="A8777">
        <f>'DATA DASH'!A8777</f>
        <v/>
      </c>
      <c r="B8777">
        <f>'DATA DASH'!B8777</f>
        <v/>
      </c>
      <c r="C8777">
        <f>'DATA DASH'!C8777</f>
        <v/>
      </c>
      <c r="D8777">
        <f>'DATA DASH'!D8777</f>
        <v/>
      </c>
      <c r="E8777">
        <f>'DATA DASH'!E8777</f>
        <v/>
      </c>
      <c r="F8777">
        <f>'DATA DASH'!F8777</f>
        <v/>
      </c>
      <c r="G8777">
        <f>'DATA DASH'!G8777</f>
        <v/>
      </c>
      <c r="H8777">
        <f>'DATA DASH'!H8777</f>
        <v/>
      </c>
      <c r="I8777">
        <f>'DATA DASH'!I8777</f>
        <v/>
      </c>
      <c r="J8777">
        <f>'DATA DASH'!J8777</f>
        <v/>
      </c>
      <c r="K8777">
        <f>'DATA DASH'!K8777</f>
        <v/>
      </c>
      <c r="L8777">
        <f>'DATA DASH'!L8777</f>
        <v/>
      </c>
      <c r="M8777">
        <f>'DATA DASH'!M8777</f>
        <v/>
      </c>
    </row>
    <row r="8778">
      <c r="A8778">
        <f>'DATA DASH'!A8778</f>
        <v/>
      </c>
      <c r="B8778">
        <f>'DATA DASH'!B8778</f>
        <v/>
      </c>
      <c r="C8778">
        <f>'DATA DASH'!C8778</f>
        <v/>
      </c>
      <c r="D8778">
        <f>'DATA DASH'!D8778</f>
        <v/>
      </c>
      <c r="E8778">
        <f>'DATA DASH'!E8778</f>
        <v/>
      </c>
      <c r="F8778">
        <f>'DATA DASH'!F8778</f>
        <v/>
      </c>
      <c r="G8778">
        <f>'DATA DASH'!G8778</f>
        <v/>
      </c>
      <c r="H8778">
        <f>'DATA DASH'!H8778</f>
        <v/>
      </c>
      <c r="I8778">
        <f>'DATA DASH'!I8778</f>
        <v/>
      </c>
      <c r="J8778">
        <f>'DATA DASH'!J8778</f>
        <v/>
      </c>
      <c r="K8778">
        <f>'DATA DASH'!K8778</f>
        <v/>
      </c>
      <c r="L8778">
        <f>'DATA DASH'!L8778</f>
        <v/>
      </c>
      <c r="M8778">
        <f>'DATA DASH'!M8778</f>
        <v/>
      </c>
    </row>
    <row r="8779">
      <c r="A8779">
        <f>'DATA DASH'!A8779</f>
        <v/>
      </c>
      <c r="B8779">
        <f>'DATA DASH'!B8779</f>
        <v/>
      </c>
      <c r="C8779">
        <f>'DATA DASH'!C8779</f>
        <v/>
      </c>
      <c r="D8779">
        <f>'DATA DASH'!D8779</f>
        <v/>
      </c>
      <c r="E8779">
        <f>'DATA DASH'!E8779</f>
        <v/>
      </c>
      <c r="F8779">
        <f>'DATA DASH'!F8779</f>
        <v/>
      </c>
      <c r="G8779">
        <f>'DATA DASH'!G8779</f>
        <v/>
      </c>
      <c r="H8779">
        <f>'DATA DASH'!H8779</f>
        <v/>
      </c>
      <c r="I8779">
        <f>'DATA DASH'!I8779</f>
        <v/>
      </c>
      <c r="J8779">
        <f>'DATA DASH'!J8779</f>
        <v/>
      </c>
      <c r="K8779">
        <f>'DATA DASH'!K8779</f>
        <v/>
      </c>
      <c r="L8779">
        <f>'DATA DASH'!L8779</f>
        <v/>
      </c>
      <c r="M8779">
        <f>'DATA DASH'!M8779</f>
        <v/>
      </c>
    </row>
    <row r="8780">
      <c r="A8780">
        <f>'DATA DASH'!A8780</f>
        <v/>
      </c>
      <c r="B8780">
        <f>'DATA DASH'!B8780</f>
        <v/>
      </c>
      <c r="C8780">
        <f>'DATA DASH'!C8780</f>
        <v/>
      </c>
      <c r="D8780">
        <f>'DATA DASH'!D8780</f>
        <v/>
      </c>
      <c r="E8780">
        <f>'DATA DASH'!E8780</f>
        <v/>
      </c>
      <c r="F8780">
        <f>'DATA DASH'!F8780</f>
        <v/>
      </c>
      <c r="G8780">
        <f>'DATA DASH'!G8780</f>
        <v/>
      </c>
      <c r="H8780">
        <f>'DATA DASH'!H8780</f>
        <v/>
      </c>
      <c r="I8780">
        <f>'DATA DASH'!I8780</f>
        <v/>
      </c>
      <c r="J8780">
        <f>'DATA DASH'!J8780</f>
        <v/>
      </c>
      <c r="K8780">
        <f>'DATA DASH'!K8780</f>
        <v/>
      </c>
      <c r="L8780">
        <f>'DATA DASH'!L8780</f>
        <v/>
      </c>
      <c r="M8780">
        <f>'DATA DASH'!M8780</f>
        <v/>
      </c>
    </row>
    <row r="8781">
      <c r="A8781">
        <f>'DATA DASH'!A8781</f>
        <v/>
      </c>
      <c r="B8781">
        <f>'DATA DASH'!B8781</f>
        <v/>
      </c>
      <c r="C8781">
        <f>'DATA DASH'!C8781</f>
        <v/>
      </c>
      <c r="D8781">
        <f>'DATA DASH'!D8781</f>
        <v/>
      </c>
      <c r="E8781">
        <f>'DATA DASH'!E8781</f>
        <v/>
      </c>
      <c r="F8781">
        <f>'DATA DASH'!F8781</f>
        <v/>
      </c>
      <c r="G8781">
        <f>'DATA DASH'!G8781</f>
        <v/>
      </c>
      <c r="H8781">
        <f>'DATA DASH'!H8781</f>
        <v/>
      </c>
      <c r="I8781">
        <f>'DATA DASH'!I8781</f>
        <v/>
      </c>
      <c r="J8781">
        <f>'DATA DASH'!J8781</f>
        <v/>
      </c>
      <c r="K8781">
        <f>'DATA DASH'!K8781</f>
        <v/>
      </c>
      <c r="L8781">
        <f>'DATA DASH'!L8781</f>
        <v/>
      </c>
      <c r="M8781">
        <f>'DATA DASH'!M8781</f>
        <v/>
      </c>
    </row>
    <row r="8782">
      <c r="A8782">
        <f>'DATA DASH'!A8782</f>
        <v/>
      </c>
      <c r="B8782">
        <f>'DATA DASH'!B8782</f>
        <v/>
      </c>
      <c r="C8782">
        <f>'DATA DASH'!C8782</f>
        <v/>
      </c>
      <c r="D8782">
        <f>'DATA DASH'!D8782</f>
        <v/>
      </c>
      <c r="E8782">
        <f>'DATA DASH'!E8782</f>
        <v/>
      </c>
      <c r="F8782">
        <f>'DATA DASH'!F8782</f>
        <v/>
      </c>
      <c r="G8782">
        <f>'DATA DASH'!G8782</f>
        <v/>
      </c>
      <c r="H8782">
        <f>'DATA DASH'!H8782</f>
        <v/>
      </c>
      <c r="I8782">
        <f>'DATA DASH'!I8782</f>
        <v/>
      </c>
      <c r="J8782">
        <f>'DATA DASH'!J8782</f>
        <v/>
      </c>
      <c r="K8782">
        <f>'DATA DASH'!K8782</f>
        <v/>
      </c>
      <c r="L8782">
        <f>'DATA DASH'!L8782</f>
        <v/>
      </c>
      <c r="M8782">
        <f>'DATA DASH'!M8782</f>
        <v/>
      </c>
    </row>
    <row r="8783">
      <c r="A8783">
        <f>'DATA DASH'!A8783</f>
        <v/>
      </c>
      <c r="B8783">
        <f>'DATA DASH'!B8783</f>
        <v/>
      </c>
      <c r="C8783">
        <f>'DATA DASH'!C8783</f>
        <v/>
      </c>
      <c r="D8783">
        <f>'DATA DASH'!D8783</f>
        <v/>
      </c>
      <c r="E8783">
        <f>'DATA DASH'!E8783</f>
        <v/>
      </c>
      <c r="F8783">
        <f>'DATA DASH'!F8783</f>
        <v/>
      </c>
      <c r="G8783">
        <f>'DATA DASH'!G8783</f>
        <v/>
      </c>
      <c r="H8783">
        <f>'DATA DASH'!H8783</f>
        <v/>
      </c>
      <c r="I8783">
        <f>'DATA DASH'!I8783</f>
        <v/>
      </c>
      <c r="J8783">
        <f>'DATA DASH'!J8783</f>
        <v/>
      </c>
      <c r="K8783">
        <f>'DATA DASH'!K8783</f>
        <v/>
      </c>
      <c r="L8783">
        <f>'DATA DASH'!L8783</f>
        <v/>
      </c>
      <c r="M8783">
        <f>'DATA DASH'!M8783</f>
        <v/>
      </c>
    </row>
    <row r="8784">
      <c r="A8784">
        <f>'DATA DASH'!A8784</f>
        <v/>
      </c>
      <c r="B8784">
        <f>'DATA DASH'!B8784</f>
        <v/>
      </c>
      <c r="C8784">
        <f>'DATA DASH'!C8784</f>
        <v/>
      </c>
      <c r="D8784">
        <f>'DATA DASH'!D8784</f>
        <v/>
      </c>
      <c r="E8784">
        <f>'DATA DASH'!E8784</f>
        <v/>
      </c>
      <c r="F8784">
        <f>'DATA DASH'!F8784</f>
        <v/>
      </c>
      <c r="G8784">
        <f>'DATA DASH'!G8784</f>
        <v/>
      </c>
      <c r="H8784">
        <f>'DATA DASH'!H8784</f>
        <v/>
      </c>
      <c r="I8784">
        <f>'DATA DASH'!I8784</f>
        <v/>
      </c>
      <c r="J8784">
        <f>'DATA DASH'!J8784</f>
        <v/>
      </c>
      <c r="K8784">
        <f>'DATA DASH'!K8784</f>
        <v/>
      </c>
      <c r="L8784">
        <f>'DATA DASH'!L8784</f>
        <v/>
      </c>
      <c r="M8784">
        <f>'DATA DASH'!M8784</f>
        <v/>
      </c>
    </row>
    <row r="8785">
      <c r="A8785">
        <f>'DATA DASH'!A8785</f>
        <v/>
      </c>
      <c r="B8785">
        <f>'DATA DASH'!B8785</f>
        <v/>
      </c>
      <c r="C8785">
        <f>'DATA DASH'!C8785</f>
        <v/>
      </c>
      <c r="D8785">
        <f>'DATA DASH'!D8785</f>
        <v/>
      </c>
      <c r="E8785">
        <f>'DATA DASH'!E8785</f>
        <v/>
      </c>
      <c r="F8785">
        <f>'DATA DASH'!F8785</f>
        <v/>
      </c>
      <c r="G8785">
        <f>'DATA DASH'!G8785</f>
        <v/>
      </c>
      <c r="H8785">
        <f>'DATA DASH'!H8785</f>
        <v/>
      </c>
      <c r="I8785">
        <f>'DATA DASH'!I8785</f>
        <v/>
      </c>
      <c r="J8785">
        <f>'DATA DASH'!J8785</f>
        <v/>
      </c>
      <c r="K8785">
        <f>'DATA DASH'!K8785</f>
        <v/>
      </c>
      <c r="L8785">
        <f>'DATA DASH'!L8785</f>
        <v/>
      </c>
      <c r="M8785">
        <f>'DATA DASH'!M8785</f>
        <v/>
      </c>
    </row>
    <row r="8786">
      <c r="A8786">
        <f>'DATA DASH'!A8786</f>
        <v/>
      </c>
      <c r="B8786">
        <f>'DATA DASH'!B8786</f>
        <v/>
      </c>
      <c r="C8786">
        <f>'DATA DASH'!C8786</f>
        <v/>
      </c>
      <c r="D8786">
        <f>'DATA DASH'!D8786</f>
        <v/>
      </c>
      <c r="E8786">
        <f>'DATA DASH'!E8786</f>
        <v/>
      </c>
      <c r="F8786">
        <f>'DATA DASH'!F8786</f>
        <v/>
      </c>
      <c r="G8786">
        <f>'DATA DASH'!G8786</f>
        <v/>
      </c>
      <c r="H8786">
        <f>'DATA DASH'!H8786</f>
        <v/>
      </c>
      <c r="I8786">
        <f>'DATA DASH'!I8786</f>
        <v/>
      </c>
      <c r="J8786">
        <f>'DATA DASH'!J8786</f>
        <v/>
      </c>
      <c r="K8786">
        <f>'DATA DASH'!K8786</f>
        <v/>
      </c>
      <c r="L8786">
        <f>'DATA DASH'!L8786</f>
        <v/>
      </c>
      <c r="M8786">
        <f>'DATA DASH'!M8786</f>
        <v/>
      </c>
    </row>
    <row r="8787">
      <c r="A8787">
        <f>'DATA DASH'!A8787</f>
        <v/>
      </c>
      <c r="B8787">
        <f>'DATA DASH'!B8787</f>
        <v/>
      </c>
      <c r="C8787">
        <f>'DATA DASH'!C8787</f>
        <v/>
      </c>
      <c r="D8787">
        <f>'DATA DASH'!D8787</f>
        <v/>
      </c>
      <c r="E8787">
        <f>'DATA DASH'!E8787</f>
        <v/>
      </c>
      <c r="F8787">
        <f>'DATA DASH'!F8787</f>
        <v/>
      </c>
      <c r="G8787">
        <f>'DATA DASH'!G8787</f>
        <v/>
      </c>
      <c r="H8787">
        <f>'DATA DASH'!H8787</f>
        <v/>
      </c>
      <c r="I8787">
        <f>'DATA DASH'!I8787</f>
        <v/>
      </c>
      <c r="J8787">
        <f>'DATA DASH'!J8787</f>
        <v/>
      </c>
      <c r="K8787">
        <f>'DATA DASH'!K8787</f>
        <v/>
      </c>
      <c r="L8787">
        <f>'DATA DASH'!L8787</f>
        <v/>
      </c>
      <c r="M8787">
        <f>'DATA DASH'!M8787</f>
        <v/>
      </c>
    </row>
    <row r="8788">
      <c r="A8788">
        <f>'DATA DASH'!A8788</f>
        <v/>
      </c>
      <c r="B8788">
        <f>'DATA DASH'!B8788</f>
        <v/>
      </c>
      <c r="C8788">
        <f>'DATA DASH'!C8788</f>
        <v/>
      </c>
      <c r="D8788">
        <f>'DATA DASH'!D8788</f>
        <v/>
      </c>
      <c r="E8788">
        <f>'DATA DASH'!E8788</f>
        <v/>
      </c>
      <c r="F8788">
        <f>'DATA DASH'!F8788</f>
        <v/>
      </c>
      <c r="G8788">
        <f>'DATA DASH'!G8788</f>
        <v/>
      </c>
      <c r="H8788">
        <f>'DATA DASH'!H8788</f>
        <v/>
      </c>
      <c r="I8788">
        <f>'DATA DASH'!I8788</f>
        <v/>
      </c>
      <c r="J8788">
        <f>'DATA DASH'!J8788</f>
        <v/>
      </c>
      <c r="K8788">
        <f>'DATA DASH'!K8788</f>
        <v/>
      </c>
      <c r="L8788">
        <f>'DATA DASH'!L8788</f>
        <v/>
      </c>
      <c r="M8788">
        <f>'DATA DASH'!M8788</f>
        <v/>
      </c>
    </row>
    <row r="8789">
      <c r="A8789">
        <f>'DATA DASH'!A8789</f>
        <v/>
      </c>
      <c r="B8789">
        <f>'DATA DASH'!B8789</f>
        <v/>
      </c>
      <c r="C8789">
        <f>'DATA DASH'!C8789</f>
        <v/>
      </c>
      <c r="D8789">
        <f>'DATA DASH'!D8789</f>
        <v/>
      </c>
      <c r="E8789">
        <f>'DATA DASH'!E8789</f>
        <v/>
      </c>
      <c r="F8789">
        <f>'DATA DASH'!F8789</f>
        <v/>
      </c>
      <c r="G8789">
        <f>'DATA DASH'!G8789</f>
        <v/>
      </c>
      <c r="H8789">
        <f>'DATA DASH'!H8789</f>
        <v/>
      </c>
      <c r="I8789">
        <f>'DATA DASH'!I8789</f>
        <v/>
      </c>
      <c r="J8789">
        <f>'DATA DASH'!J8789</f>
        <v/>
      </c>
      <c r="K8789">
        <f>'DATA DASH'!K8789</f>
        <v/>
      </c>
      <c r="L8789">
        <f>'DATA DASH'!L8789</f>
        <v/>
      </c>
      <c r="M8789">
        <f>'DATA DASH'!M8789</f>
        <v/>
      </c>
    </row>
    <row r="8790">
      <c r="A8790">
        <f>'DATA DASH'!A8790</f>
        <v/>
      </c>
      <c r="B8790">
        <f>'DATA DASH'!B8790</f>
        <v/>
      </c>
      <c r="C8790">
        <f>'DATA DASH'!C8790</f>
        <v/>
      </c>
      <c r="D8790">
        <f>'DATA DASH'!D8790</f>
        <v/>
      </c>
      <c r="E8790">
        <f>'DATA DASH'!E8790</f>
        <v/>
      </c>
      <c r="F8790">
        <f>'DATA DASH'!F8790</f>
        <v/>
      </c>
      <c r="G8790">
        <f>'DATA DASH'!G8790</f>
        <v/>
      </c>
      <c r="H8790">
        <f>'DATA DASH'!H8790</f>
        <v/>
      </c>
      <c r="I8790">
        <f>'DATA DASH'!I8790</f>
        <v/>
      </c>
      <c r="J8790">
        <f>'DATA DASH'!J8790</f>
        <v/>
      </c>
      <c r="K8790">
        <f>'DATA DASH'!K8790</f>
        <v/>
      </c>
      <c r="L8790">
        <f>'DATA DASH'!L8790</f>
        <v/>
      </c>
      <c r="M8790">
        <f>'DATA DASH'!M8790</f>
        <v/>
      </c>
    </row>
    <row r="8791">
      <c r="A8791">
        <f>'DATA DASH'!A8791</f>
        <v/>
      </c>
      <c r="B8791">
        <f>'DATA DASH'!B8791</f>
        <v/>
      </c>
      <c r="C8791">
        <f>'DATA DASH'!C8791</f>
        <v/>
      </c>
      <c r="D8791">
        <f>'DATA DASH'!D8791</f>
        <v/>
      </c>
      <c r="E8791">
        <f>'DATA DASH'!E8791</f>
        <v/>
      </c>
      <c r="F8791">
        <f>'DATA DASH'!F8791</f>
        <v/>
      </c>
      <c r="G8791">
        <f>'DATA DASH'!G8791</f>
        <v/>
      </c>
      <c r="H8791">
        <f>'DATA DASH'!H8791</f>
        <v/>
      </c>
      <c r="I8791">
        <f>'DATA DASH'!I8791</f>
        <v/>
      </c>
      <c r="J8791">
        <f>'DATA DASH'!J8791</f>
        <v/>
      </c>
      <c r="K8791">
        <f>'DATA DASH'!K8791</f>
        <v/>
      </c>
      <c r="L8791">
        <f>'DATA DASH'!L8791</f>
        <v/>
      </c>
      <c r="M8791">
        <f>'DATA DASH'!M8791</f>
        <v/>
      </c>
    </row>
    <row r="8792">
      <c r="A8792">
        <f>'DATA DASH'!A8792</f>
        <v/>
      </c>
      <c r="B8792">
        <f>'DATA DASH'!B8792</f>
        <v/>
      </c>
      <c r="C8792">
        <f>'DATA DASH'!C8792</f>
        <v/>
      </c>
      <c r="D8792">
        <f>'DATA DASH'!D8792</f>
        <v/>
      </c>
      <c r="E8792">
        <f>'DATA DASH'!E8792</f>
        <v/>
      </c>
      <c r="F8792">
        <f>'DATA DASH'!F8792</f>
        <v/>
      </c>
      <c r="G8792">
        <f>'DATA DASH'!G8792</f>
        <v/>
      </c>
      <c r="H8792">
        <f>'DATA DASH'!H8792</f>
        <v/>
      </c>
      <c r="I8792">
        <f>'DATA DASH'!I8792</f>
        <v/>
      </c>
      <c r="J8792">
        <f>'DATA DASH'!J8792</f>
        <v/>
      </c>
      <c r="K8792">
        <f>'DATA DASH'!K8792</f>
        <v/>
      </c>
      <c r="L8792">
        <f>'DATA DASH'!L8792</f>
        <v/>
      </c>
      <c r="M8792">
        <f>'DATA DASH'!M8792</f>
        <v/>
      </c>
    </row>
    <row r="8793">
      <c r="A8793">
        <f>'DATA DASH'!A8793</f>
        <v/>
      </c>
      <c r="B8793">
        <f>'DATA DASH'!B8793</f>
        <v/>
      </c>
      <c r="C8793">
        <f>'DATA DASH'!C8793</f>
        <v/>
      </c>
      <c r="D8793">
        <f>'DATA DASH'!D8793</f>
        <v/>
      </c>
      <c r="E8793">
        <f>'DATA DASH'!E8793</f>
        <v/>
      </c>
      <c r="F8793">
        <f>'DATA DASH'!F8793</f>
        <v/>
      </c>
      <c r="G8793">
        <f>'DATA DASH'!G8793</f>
        <v/>
      </c>
      <c r="H8793">
        <f>'DATA DASH'!H8793</f>
        <v/>
      </c>
      <c r="I8793">
        <f>'DATA DASH'!I8793</f>
        <v/>
      </c>
      <c r="J8793">
        <f>'DATA DASH'!J8793</f>
        <v/>
      </c>
      <c r="K8793">
        <f>'DATA DASH'!K8793</f>
        <v/>
      </c>
      <c r="L8793">
        <f>'DATA DASH'!L8793</f>
        <v/>
      </c>
      <c r="M8793">
        <f>'DATA DASH'!M8793</f>
        <v/>
      </c>
    </row>
    <row r="8794">
      <c r="A8794">
        <f>'DATA DASH'!A8794</f>
        <v/>
      </c>
      <c r="B8794">
        <f>'DATA DASH'!B8794</f>
        <v/>
      </c>
      <c r="C8794">
        <f>'DATA DASH'!C8794</f>
        <v/>
      </c>
      <c r="D8794">
        <f>'DATA DASH'!D8794</f>
        <v/>
      </c>
      <c r="E8794">
        <f>'DATA DASH'!E8794</f>
        <v/>
      </c>
      <c r="F8794">
        <f>'DATA DASH'!F8794</f>
        <v/>
      </c>
      <c r="G8794">
        <f>'DATA DASH'!G8794</f>
        <v/>
      </c>
      <c r="H8794">
        <f>'DATA DASH'!H8794</f>
        <v/>
      </c>
      <c r="I8794">
        <f>'DATA DASH'!I8794</f>
        <v/>
      </c>
      <c r="J8794">
        <f>'DATA DASH'!J8794</f>
        <v/>
      </c>
      <c r="K8794">
        <f>'DATA DASH'!K8794</f>
        <v/>
      </c>
      <c r="L8794">
        <f>'DATA DASH'!L8794</f>
        <v/>
      </c>
      <c r="M8794">
        <f>'DATA DASH'!M8794</f>
        <v/>
      </c>
    </row>
    <row r="8795">
      <c r="A8795">
        <f>'DATA DASH'!A8795</f>
        <v/>
      </c>
      <c r="B8795">
        <f>'DATA DASH'!B8795</f>
        <v/>
      </c>
      <c r="C8795">
        <f>'DATA DASH'!C8795</f>
        <v/>
      </c>
      <c r="D8795">
        <f>'DATA DASH'!D8795</f>
        <v/>
      </c>
      <c r="E8795">
        <f>'DATA DASH'!E8795</f>
        <v/>
      </c>
      <c r="F8795">
        <f>'DATA DASH'!F8795</f>
        <v/>
      </c>
      <c r="G8795">
        <f>'DATA DASH'!G8795</f>
        <v/>
      </c>
      <c r="H8795">
        <f>'DATA DASH'!H8795</f>
        <v/>
      </c>
      <c r="I8795">
        <f>'DATA DASH'!I8795</f>
        <v/>
      </c>
      <c r="J8795">
        <f>'DATA DASH'!J8795</f>
        <v/>
      </c>
      <c r="K8795">
        <f>'DATA DASH'!K8795</f>
        <v/>
      </c>
      <c r="L8795">
        <f>'DATA DASH'!L8795</f>
        <v/>
      </c>
      <c r="M8795">
        <f>'DATA DASH'!M8795</f>
        <v/>
      </c>
    </row>
    <row r="8796">
      <c r="A8796">
        <f>'DATA DASH'!A8796</f>
        <v/>
      </c>
      <c r="B8796">
        <f>'DATA DASH'!B8796</f>
        <v/>
      </c>
      <c r="C8796">
        <f>'DATA DASH'!C8796</f>
        <v/>
      </c>
      <c r="D8796">
        <f>'DATA DASH'!D8796</f>
        <v/>
      </c>
      <c r="E8796">
        <f>'DATA DASH'!E8796</f>
        <v/>
      </c>
      <c r="F8796">
        <f>'DATA DASH'!F8796</f>
        <v/>
      </c>
      <c r="G8796">
        <f>'DATA DASH'!G8796</f>
        <v/>
      </c>
      <c r="H8796">
        <f>'DATA DASH'!H8796</f>
        <v/>
      </c>
      <c r="I8796">
        <f>'DATA DASH'!I8796</f>
        <v/>
      </c>
      <c r="J8796">
        <f>'DATA DASH'!J8796</f>
        <v/>
      </c>
      <c r="K8796">
        <f>'DATA DASH'!K8796</f>
        <v/>
      </c>
      <c r="L8796">
        <f>'DATA DASH'!L8796</f>
        <v/>
      </c>
      <c r="M8796">
        <f>'DATA DASH'!M8796</f>
        <v/>
      </c>
    </row>
    <row r="8797">
      <c r="A8797">
        <f>'DATA DASH'!A8797</f>
        <v/>
      </c>
      <c r="B8797">
        <f>'DATA DASH'!B8797</f>
        <v/>
      </c>
      <c r="C8797">
        <f>'DATA DASH'!C8797</f>
        <v/>
      </c>
      <c r="D8797">
        <f>'DATA DASH'!D8797</f>
        <v/>
      </c>
      <c r="E8797">
        <f>'DATA DASH'!E8797</f>
        <v/>
      </c>
      <c r="F8797">
        <f>'DATA DASH'!F8797</f>
        <v/>
      </c>
      <c r="G8797">
        <f>'DATA DASH'!G8797</f>
        <v/>
      </c>
      <c r="H8797">
        <f>'DATA DASH'!H8797</f>
        <v/>
      </c>
      <c r="I8797">
        <f>'DATA DASH'!I8797</f>
        <v/>
      </c>
      <c r="J8797">
        <f>'DATA DASH'!J8797</f>
        <v/>
      </c>
      <c r="K8797">
        <f>'DATA DASH'!K8797</f>
        <v/>
      </c>
      <c r="L8797">
        <f>'DATA DASH'!L8797</f>
        <v/>
      </c>
      <c r="M8797">
        <f>'DATA DASH'!M8797</f>
        <v/>
      </c>
    </row>
    <row r="8798">
      <c r="A8798">
        <f>'DATA DASH'!A8798</f>
        <v/>
      </c>
      <c r="B8798">
        <f>'DATA DASH'!B8798</f>
        <v/>
      </c>
      <c r="C8798">
        <f>'DATA DASH'!C8798</f>
        <v/>
      </c>
      <c r="D8798">
        <f>'DATA DASH'!D8798</f>
        <v/>
      </c>
      <c r="E8798">
        <f>'DATA DASH'!E8798</f>
        <v/>
      </c>
      <c r="F8798">
        <f>'DATA DASH'!F8798</f>
        <v/>
      </c>
      <c r="G8798">
        <f>'DATA DASH'!G8798</f>
        <v/>
      </c>
      <c r="H8798">
        <f>'DATA DASH'!H8798</f>
        <v/>
      </c>
      <c r="I8798">
        <f>'DATA DASH'!I8798</f>
        <v/>
      </c>
      <c r="J8798">
        <f>'DATA DASH'!J8798</f>
        <v/>
      </c>
      <c r="K8798">
        <f>'DATA DASH'!K8798</f>
        <v/>
      </c>
      <c r="L8798">
        <f>'DATA DASH'!L8798</f>
        <v/>
      </c>
      <c r="M8798">
        <f>'DATA DASH'!M8798</f>
        <v/>
      </c>
    </row>
    <row r="8799">
      <c r="A8799">
        <f>'DATA DASH'!A8799</f>
        <v/>
      </c>
      <c r="B8799">
        <f>'DATA DASH'!B8799</f>
        <v/>
      </c>
      <c r="C8799">
        <f>'DATA DASH'!C8799</f>
        <v/>
      </c>
      <c r="D8799">
        <f>'DATA DASH'!D8799</f>
        <v/>
      </c>
      <c r="E8799">
        <f>'DATA DASH'!E8799</f>
        <v/>
      </c>
      <c r="F8799">
        <f>'DATA DASH'!F8799</f>
        <v/>
      </c>
      <c r="G8799">
        <f>'DATA DASH'!G8799</f>
        <v/>
      </c>
      <c r="H8799">
        <f>'DATA DASH'!H8799</f>
        <v/>
      </c>
      <c r="I8799">
        <f>'DATA DASH'!I8799</f>
        <v/>
      </c>
      <c r="J8799">
        <f>'DATA DASH'!J8799</f>
        <v/>
      </c>
      <c r="K8799">
        <f>'DATA DASH'!K8799</f>
        <v/>
      </c>
      <c r="L8799">
        <f>'DATA DASH'!L8799</f>
        <v/>
      </c>
      <c r="M8799">
        <f>'DATA DASH'!M8799</f>
        <v/>
      </c>
    </row>
    <row r="8800">
      <c r="A8800">
        <f>'DATA DASH'!A8800</f>
        <v/>
      </c>
      <c r="B8800">
        <f>'DATA DASH'!B8800</f>
        <v/>
      </c>
      <c r="C8800">
        <f>'DATA DASH'!C8800</f>
        <v/>
      </c>
      <c r="D8800">
        <f>'DATA DASH'!D8800</f>
        <v/>
      </c>
      <c r="E8800">
        <f>'DATA DASH'!E8800</f>
        <v/>
      </c>
      <c r="F8800">
        <f>'DATA DASH'!F8800</f>
        <v/>
      </c>
      <c r="G8800">
        <f>'DATA DASH'!G8800</f>
        <v/>
      </c>
      <c r="H8800">
        <f>'DATA DASH'!H8800</f>
        <v/>
      </c>
      <c r="I8800">
        <f>'DATA DASH'!I8800</f>
        <v/>
      </c>
      <c r="J8800">
        <f>'DATA DASH'!J8800</f>
        <v/>
      </c>
      <c r="K8800">
        <f>'DATA DASH'!K8800</f>
        <v/>
      </c>
      <c r="L8800">
        <f>'DATA DASH'!L8800</f>
        <v/>
      </c>
      <c r="M8800">
        <f>'DATA DASH'!M8800</f>
        <v/>
      </c>
    </row>
    <row r="8801">
      <c r="A8801">
        <f>'DATA DASH'!A8801</f>
        <v/>
      </c>
      <c r="B8801">
        <f>'DATA DASH'!B8801</f>
        <v/>
      </c>
      <c r="C8801">
        <f>'DATA DASH'!C8801</f>
        <v/>
      </c>
      <c r="D8801">
        <f>'DATA DASH'!D8801</f>
        <v/>
      </c>
      <c r="E8801">
        <f>'DATA DASH'!E8801</f>
        <v/>
      </c>
      <c r="F8801">
        <f>'DATA DASH'!F8801</f>
        <v/>
      </c>
      <c r="G8801">
        <f>'DATA DASH'!G8801</f>
        <v/>
      </c>
      <c r="H8801">
        <f>'DATA DASH'!H8801</f>
        <v/>
      </c>
      <c r="I8801">
        <f>'DATA DASH'!I8801</f>
        <v/>
      </c>
      <c r="J8801">
        <f>'DATA DASH'!J8801</f>
        <v/>
      </c>
      <c r="K8801">
        <f>'DATA DASH'!K8801</f>
        <v/>
      </c>
      <c r="L8801">
        <f>'DATA DASH'!L8801</f>
        <v/>
      </c>
      <c r="M8801">
        <f>'DATA DASH'!M8801</f>
        <v/>
      </c>
    </row>
    <row r="8802">
      <c r="A8802">
        <f>'DATA DASH'!A8802</f>
        <v/>
      </c>
      <c r="B8802">
        <f>'DATA DASH'!B8802</f>
        <v/>
      </c>
      <c r="C8802">
        <f>'DATA DASH'!C8802</f>
        <v/>
      </c>
      <c r="D8802">
        <f>'DATA DASH'!D8802</f>
        <v/>
      </c>
      <c r="E8802">
        <f>'DATA DASH'!E8802</f>
        <v/>
      </c>
      <c r="F8802">
        <f>'DATA DASH'!F8802</f>
        <v/>
      </c>
      <c r="G8802">
        <f>'DATA DASH'!G8802</f>
        <v/>
      </c>
      <c r="H8802">
        <f>'DATA DASH'!H8802</f>
        <v/>
      </c>
      <c r="I8802">
        <f>'DATA DASH'!I8802</f>
        <v/>
      </c>
      <c r="J8802">
        <f>'DATA DASH'!J8802</f>
        <v/>
      </c>
      <c r="K8802">
        <f>'DATA DASH'!K8802</f>
        <v/>
      </c>
      <c r="L8802">
        <f>'DATA DASH'!L8802</f>
        <v/>
      </c>
      <c r="M8802">
        <f>'DATA DASH'!M8802</f>
        <v/>
      </c>
    </row>
    <row r="8803">
      <c r="A8803">
        <f>'DATA DASH'!A8803</f>
        <v/>
      </c>
      <c r="B8803">
        <f>'DATA DASH'!B8803</f>
        <v/>
      </c>
      <c r="C8803">
        <f>'DATA DASH'!C8803</f>
        <v/>
      </c>
      <c r="D8803">
        <f>'DATA DASH'!D8803</f>
        <v/>
      </c>
      <c r="E8803">
        <f>'DATA DASH'!E8803</f>
        <v/>
      </c>
      <c r="F8803">
        <f>'DATA DASH'!F8803</f>
        <v/>
      </c>
      <c r="G8803">
        <f>'DATA DASH'!G8803</f>
        <v/>
      </c>
      <c r="H8803">
        <f>'DATA DASH'!H8803</f>
        <v/>
      </c>
      <c r="I8803">
        <f>'DATA DASH'!I8803</f>
        <v/>
      </c>
      <c r="J8803">
        <f>'DATA DASH'!J8803</f>
        <v/>
      </c>
      <c r="K8803">
        <f>'DATA DASH'!K8803</f>
        <v/>
      </c>
      <c r="L8803">
        <f>'DATA DASH'!L8803</f>
        <v/>
      </c>
      <c r="M8803">
        <f>'DATA DASH'!M8803</f>
        <v/>
      </c>
    </row>
    <row r="8804">
      <c r="A8804">
        <f>'DATA DASH'!A8804</f>
        <v/>
      </c>
      <c r="B8804">
        <f>'DATA DASH'!B8804</f>
        <v/>
      </c>
      <c r="C8804">
        <f>'DATA DASH'!C8804</f>
        <v/>
      </c>
      <c r="D8804">
        <f>'DATA DASH'!D8804</f>
        <v/>
      </c>
      <c r="E8804">
        <f>'DATA DASH'!E8804</f>
        <v/>
      </c>
      <c r="F8804">
        <f>'DATA DASH'!F8804</f>
        <v/>
      </c>
      <c r="G8804">
        <f>'DATA DASH'!G8804</f>
        <v/>
      </c>
      <c r="H8804">
        <f>'DATA DASH'!H8804</f>
        <v/>
      </c>
      <c r="I8804">
        <f>'DATA DASH'!I8804</f>
        <v/>
      </c>
      <c r="J8804">
        <f>'DATA DASH'!J8804</f>
        <v/>
      </c>
      <c r="K8804">
        <f>'DATA DASH'!K8804</f>
        <v/>
      </c>
      <c r="L8804">
        <f>'DATA DASH'!L8804</f>
        <v/>
      </c>
      <c r="M8804">
        <f>'DATA DASH'!M8804</f>
        <v/>
      </c>
    </row>
    <row r="8805">
      <c r="A8805">
        <f>'DATA DASH'!A8805</f>
        <v/>
      </c>
      <c r="B8805">
        <f>'DATA DASH'!B8805</f>
        <v/>
      </c>
      <c r="C8805">
        <f>'DATA DASH'!C8805</f>
        <v/>
      </c>
      <c r="D8805">
        <f>'DATA DASH'!D8805</f>
        <v/>
      </c>
      <c r="E8805">
        <f>'DATA DASH'!E8805</f>
        <v/>
      </c>
      <c r="F8805">
        <f>'DATA DASH'!F8805</f>
        <v/>
      </c>
      <c r="G8805">
        <f>'DATA DASH'!G8805</f>
        <v/>
      </c>
      <c r="H8805">
        <f>'DATA DASH'!H8805</f>
        <v/>
      </c>
      <c r="I8805">
        <f>'DATA DASH'!I8805</f>
        <v/>
      </c>
      <c r="J8805">
        <f>'DATA DASH'!J8805</f>
        <v/>
      </c>
      <c r="K8805">
        <f>'DATA DASH'!K8805</f>
        <v/>
      </c>
      <c r="L8805">
        <f>'DATA DASH'!L8805</f>
        <v/>
      </c>
      <c r="M8805">
        <f>'DATA DASH'!M8805</f>
        <v/>
      </c>
    </row>
    <row r="8806">
      <c r="A8806">
        <f>'DATA DASH'!A8806</f>
        <v/>
      </c>
      <c r="B8806">
        <f>'DATA DASH'!B8806</f>
        <v/>
      </c>
      <c r="C8806">
        <f>'DATA DASH'!C8806</f>
        <v/>
      </c>
      <c r="D8806">
        <f>'DATA DASH'!D8806</f>
        <v/>
      </c>
      <c r="E8806">
        <f>'DATA DASH'!E8806</f>
        <v/>
      </c>
      <c r="F8806">
        <f>'DATA DASH'!F8806</f>
        <v/>
      </c>
      <c r="G8806">
        <f>'DATA DASH'!G8806</f>
        <v/>
      </c>
      <c r="H8806">
        <f>'DATA DASH'!H8806</f>
        <v/>
      </c>
      <c r="I8806">
        <f>'DATA DASH'!I8806</f>
        <v/>
      </c>
      <c r="J8806">
        <f>'DATA DASH'!J8806</f>
        <v/>
      </c>
      <c r="K8806">
        <f>'DATA DASH'!K8806</f>
        <v/>
      </c>
      <c r="L8806">
        <f>'DATA DASH'!L8806</f>
        <v/>
      </c>
      <c r="M8806">
        <f>'DATA DASH'!M8806</f>
        <v/>
      </c>
    </row>
    <row r="8807">
      <c r="A8807">
        <f>'DATA DASH'!A8807</f>
        <v/>
      </c>
      <c r="B8807">
        <f>'DATA DASH'!B8807</f>
        <v/>
      </c>
      <c r="C8807">
        <f>'DATA DASH'!C8807</f>
        <v/>
      </c>
      <c r="D8807">
        <f>'DATA DASH'!D8807</f>
        <v/>
      </c>
      <c r="E8807">
        <f>'DATA DASH'!E8807</f>
        <v/>
      </c>
      <c r="F8807">
        <f>'DATA DASH'!F8807</f>
        <v/>
      </c>
      <c r="G8807">
        <f>'DATA DASH'!G8807</f>
        <v/>
      </c>
      <c r="H8807">
        <f>'DATA DASH'!H8807</f>
        <v/>
      </c>
      <c r="I8807">
        <f>'DATA DASH'!I8807</f>
        <v/>
      </c>
      <c r="J8807">
        <f>'DATA DASH'!J8807</f>
        <v/>
      </c>
      <c r="K8807">
        <f>'DATA DASH'!K8807</f>
        <v/>
      </c>
      <c r="L8807">
        <f>'DATA DASH'!L8807</f>
        <v/>
      </c>
      <c r="M8807">
        <f>'DATA DASH'!M8807</f>
        <v/>
      </c>
    </row>
    <row r="8808">
      <c r="A8808">
        <f>'DATA DASH'!A8808</f>
        <v/>
      </c>
      <c r="B8808">
        <f>'DATA DASH'!B8808</f>
        <v/>
      </c>
      <c r="C8808">
        <f>'DATA DASH'!C8808</f>
        <v/>
      </c>
      <c r="D8808">
        <f>'DATA DASH'!D8808</f>
        <v/>
      </c>
      <c r="E8808">
        <f>'DATA DASH'!E8808</f>
        <v/>
      </c>
      <c r="F8808">
        <f>'DATA DASH'!F8808</f>
        <v/>
      </c>
      <c r="G8808">
        <f>'DATA DASH'!G8808</f>
        <v/>
      </c>
      <c r="H8808">
        <f>'DATA DASH'!H8808</f>
        <v/>
      </c>
      <c r="I8808">
        <f>'DATA DASH'!I8808</f>
        <v/>
      </c>
      <c r="J8808">
        <f>'DATA DASH'!J8808</f>
        <v/>
      </c>
      <c r="K8808">
        <f>'DATA DASH'!K8808</f>
        <v/>
      </c>
      <c r="L8808">
        <f>'DATA DASH'!L8808</f>
        <v/>
      </c>
      <c r="M8808">
        <f>'DATA DASH'!M8808</f>
        <v/>
      </c>
    </row>
    <row r="8809">
      <c r="A8809">
        <f>'DATA DASH'!A8809</f>
        <v/>
      </c>
      <c r="B8809">
        <f>'DATA DASH'!B8809</f>
        <v/>
      </c>
      <c r="C8809">
        <f>'DATA DASH'!C8809</f>
        <v/>
      </c>
      <c r="D8809">
        <f>'DATA DASH'!D8809</f>
        <v/>
      </c>
      <c r="E8809">
        <f>'DATA DASH'!E8809</f>
        <v/>
      </c>
      <c r="F8809">
        <f>'DATA DASH'!F8809</f>
        <v/>
      </c>
      <c r="G8809">
        <f>'DATA DASH'!G8809</f>
        <v/>
      </c>
      <c r="H8809">
        <f>'DATA DASH'!H8809</f>
        <v/>
      </c>
      <c r="I8809">
        <f>'DATA DASH'!I8809</f>
        <v/>
      </c>
      <c r="J8809">
        <f>'DATA DASH'!J8809</f>
        <v/>
      </c>
      <c r="K8809">
        <f>'DATA DASH'!K8809</f>
        <v/>
      </c>
      <c r="L8809">
        <f>'DATA DASH'!L8809</f>
        <v/>
      </c>
      <c r="M8809">
        <f>'DATA DASH'!M8809</f>
        <v/>
      </c>
    </row>
    <row r="8810">
      <c r="A8810">
        <f>'DATA DASH'!A8810</f>
        <v/>
      </c>
      <c r="B8810">
        <f>'DATA DASH'!B8810</f>
        <v/>
      </c>
      <c r="C8810">
        <f>'DATA DASH'!C8810</f>
        <v/>
      </c>
      <c r="D8810">
        <f>'DATA DASH'!D8810</f>
        <v/>
      </c>
      <c r="E8810">
        <f>'DATA DASH'!E8810</f>
        <v/>
      </c>
      <c r="F8810">
        <f>'DATA DASH'!F8810</f>
        <v/>
      </c>
      <c r="G8810">
        <f>'DATA DASH'!G8810</f>
        <v/>
      </c>
      <c r="H8810">
        <f>'DATA DASH'!H8810</f>
        <v/>
      </c>
      <c r="I8810">
        <f>'DATA DASH'!I8810</f>
        <v/>
      </c>
      <c r="J8810">
        <f>'DATA DASH'!J8810</f>
        <v/>
      </c>
      <c r="K8810">
        <f>'DATA DASH'!K8810</f>
        <v/>
      </c>
      <c r="L8810">
        <f>'DATA DASH'!L8810</f>
        <v/>
      </c>
      <c r="M8810">
        <f>'DATA DASH'!M8810</f>
        <v/>
      </c>
    </row>
    <row r="8811">
      <c r="A8811">
        <f>'DATA DASH'!A8811</f>
        <v/>
      </c>
      <c r="B8811">
        <f>'DATA DASH'!B8811</f>
        <v/>
      </c>
      <c r="C8811">
        <f>'DATA DASH'!C8811</f>
        <v/>
      </c>
      <c r="D8811">
        <f>'DATA DASH'!D8811</f>
        <v/>
      </c>
      <c r="E8811">
        <f>'DATA DASH'!E8811</f>
        <v/>
      </c>
      <c r="F8811">
        <f>'DATA DASH'!F8811</f>
        <v/>
      </c>
      <c r="G8811">
        <f>'DATA DASH'!G8811</f>
        <v/>
      </c>
      <c r="H8811">
        <f>'DATA DASH'!H8811</f>
        <v/>
      </c>
      <c r="I8811">
        <f>'DATA DASH'!I8811</f>
        <v/>
      </c>
      <c r="J8811">
        <f>'DATA DASH'!J8811</f>
        <v/>
      </c>
      <c r="K8811">
        <f>'DATA DASH'!K8811</f>
        <v/>
      </c>
      <c r="L8811">
        <f>'DATA DASH'!L8811</f>
        <v/>
      </c>
      <c r="M8811">
        <f>'DATA DASH'!M8811</f>
        <v/>
      </c>
    </row>
    <row r="8812">
      <c r="A8812">
        <f>'DATA DASH'!A8812</f>
        <v/>
      </c>
      <c r="B8812">
        <f>'DATA DASH'!B8812</f>
        <v/>
      </c>
      <c r="C8812">
        <f>'DATA DASH'!C8812</f>
        <v/>
      </c>
      <c r="D8812">
        <f>'DATA DASH'!D8812</f>
        <v/>
      </c>
      <c r="E8812">
        <f>'DATA DASH'!E8812</f>
        <v/>
      </c>
      <c r="F8812">
        <f>'DATA DASH'!F8812</f>
        <v/>
      </c>
      <c r="G8812">
        <f>'DATA DASH'!G8812</f>
        <v/>
      </c>
      <c r="H8812">
        <f>'DATA DASH'!H8812</f>
        <v/>
      </c>
      <c r="I8812">
        <f>'DATA DASH'!I8812</f>
        <v/>
      </c>
      <c r="J8812">
        <f>'DATA DASH'!J8812</f>
        <v/>
      </c>
      <c r="K8812">
        <f>'DATA DASH'!K8812</f>
        <v/>
      </c>
      <c r="L8812">
        <f>'DATA DASH'!L8812</f>
        <v/>
      </c>
      <c r="M8812">
        <f>'DATA DASH'!M8812</f>
        <v/>
      </c>
    </row>
    <row r="8813">
      <c r="A8813">
        <f>'DATA DASH'!A8813</f>
        <v/>
      </c>
      <c r="B8813">
        <f>'DATA DASH'!B8813</f>
        <v/>
      </c>
      <c r="C8813">
        <f>'DATA DASH'!C8813</f>
        <v/>
      </c>
      <c r="D8813">
        <f>'DATA DASH'!D8813</f>
        <v/>
      </c>
      <c r="E8813">
        <f>'DATA DASH'!E8813</f>
        <v/>
      </c>
      <c r="F8813">
        <f>'DATA DASH'!F8813</f>
        <v/>
      </c>
      <c r="G8813">
        <f>'DATA DASH'!G8813</f>
        <v/>
      </c>
      <c r="H8813">
        <f>'DATA DASH'!H8813</f>
        <v/>
      </c>
      <c r="I8813">
        <f>'DATA DASH'!I8813</f>
        <v/>
      </c>
      <c r="J8813">
        <f>'DATA DASH'!J8813</f>
        <v/>
      </c>
      <c r="K8813">
        <f>'DATA DASH'!K8813</f>
        <v/>
      </c>
      <c r="L8813">
        <f>'DATA DASH'!L8813</f>
        <v/>
      </c>
      <c r="M8813">
        <f>'DATA DASH'!M8813</f>
        <v/>
      </c>
    </row>
    <row r="8814">
      <c r="A8814">
        <f>'DATA DASH'!A8814</f>
        <v/>
      </c>
      <c r="B8814">
        <f>'DATA DASH'!B8814</f>
        <v/>
      </c>
      <c r="C8814">
        <f>'DATA DASH'!C8814</f>
        <v/>
      </c>
      <c r="D8814">
        <f>'DATA DASH'!D8814</f>
        <v/>
      </c>
      <c r="E8814">
        <f>'DATA DASH'!E8814</f>
        <v/>
      </c>
      <c r="F8814">
        <f>'DATA DASH'!F8814</f>
        <v/>
      </c>
      <c r="G8814">
        <f>'DATA DASH'!G8814</f>
        <v/>
      </c>
      <c r="H8814">
        <f>'DATA DASH'!H8814</f>
        <v/>
      </c>
      <c r="I8814">
        <f>'DATA DASH'!I8814</f>
        <v/>
      </c>
      <c r="J8814">
        <f>'DATA DASH'!J8814</f>
        <v/>
      </c>
      <c r="K8814">
        <f>'DATA DASH'!K8814</f>
        <v/>
      </c>
      <c r="L8814">
        <f>'DATA DASH'!L8814</f>
        <v/>
      </c>
      <c r="M8814">
        <f>'DATA DASH'!M8814</f>
        <v/>
      </c>
    </row>
    <row r="8815">
      <c r="A8815">
        <f>'DATA DASH'!A8815</f>
        <v/>
      </c>
      <c r="B8815">
        <f>'DATA DASH'!B8815</f>
        <v/>
      </c>
      <c r="C8815">
        <f>'DATA DASH'!C8815</f>
        <v/>
      </c>
      <c r="D8815">
        <f>'DATA DASH'!D8815</f>
        <v/>
      </c>
      <c r="E8815">
        <f>'DATA DASH'!E8815</f>
        <v/>
      </c>
      <c r="F8815">
        <f>'DATA DASH'!F8815</f>
        <v/>
      </c>
      <c r="G8815">
        <f>'DATA DASH'!G8815</f>
        <v/>
      </c>
      <c r="H8815">
        <f>'DATA DASH'!H8815</f>
        <v/>
      </c>
      <c r="I8815">
        <f>'DATA DASH'!I8815</f>
        <v/>
      </c>
      <c r="J8815">
        <f>'DATA DASH'!J8815</f>
        <v/>
      </c>
      <c r="K8815">
        <f>'DATA DASH'!K8815</f>
        <v/>
      </c>
      <c r="L8815">
        <f>'DATA DASH'!L8815</f>
        <v/>
      </c>
      <c r="M8815">
        <f>'DATA DASH'!M8815</f>
        <v/>
      </c>
    </row>
    <row r="8816">
      <c r="A8816">
        <f>'DATA DASH'!A8816</f>
        <v/>
      </c>
      <c r="B8816">
        <f>'DATA DASH'!B8816</f>
        <v/>
      </c>
      <c r="C8816">
        <f>'DATA DASH'!C8816</f>
        <v/>
      </c>
      <c r="D8816">
        <f>'DATA DASH'!D8816</f>
        <v/>
      </c>
      <c r="E8816">
        <f>'DATA DASH'!E8816</f>
        <v/>
      </c>
      <c r="F8816">
        <f>'DATA DASH'!F8816</f>
        <v/>
      </c>
      <c r="G8816">
        <f>'DATA DASH'!G8816</f>
        <v/>
      </c>
      <c r="H8816">
        <f>'DATA DASH'!H8816</f>
        <v/>
      </c>
      <c r="I8816">
        <f>'DATA DASH'!I8816</f>
        <v/>
      </c>
      <c r="J8816">
        <f>'DATA DASH'!J8816</f>
        <v/>
      </c>
      <c r="K8816">
        <f>'DATA DASH'!K8816</f>
        <v/>
      </c>
      <c r="L8816">
        <f>'DATA DASH'!L8816</f>
        <v/>
      </c>
      <c r="M8816">
        <f>'DATA DASH'!M8816</f>
        <v/>
      </c>
    </row>
    <row r="8817">
      <c r="A8817">
        <f>'DATA DASH'!A8817</f>
        <v/>
      </c>
      <c r="B8817">
        <f>'DATA DASH'!B8817</f>
        <v/>
      </c>
      <c r="C8817">
        <f>'DATA DASH'!C8817</f>
        <v/>
      </c>
      <c r="D8817">
        <f>'DATA DASH'!D8817</f>
        <v/>
      </c>
      <c r="E8817">
        <f>'DATA DASH'!E8817</f>
        <v/>
      </c>
      <c r="F8817">
        <f>'DATA DASH'!F8817</f>
        <v/>
      </c>
      <c r="G8817">
        <f>'DATA DASH'!G8817</f>
        <v/>
      </c>
      <c r="H8817">
        <f>'DATA DASH'!H8817</f>
        <v/>
      </c>
      <c r="I8817">
        <f>'DATA DASH'!I8817</f>
        <v/>
      </c>
      <c r="J8817">
        <f>'DATA DASH'!J8817</f>
        <v/>
      </c>
      <c r="K8817">
        <f>'DATA DASH'!K8817</f>
        <v/>
      </c>
      <c r="L8817">
        <f>'DATA DASH'!L8817</f>
        <v/>
      </c>
      <c r="M8817">
        <f>'DATA DASH'!M8817</f>
        <v/>
      </c>
    </row>
    <row r="8818">
      <c r="A8818">
        <f>'DATA DASH'!A8818</f>
        <v/>
      </c>
      <c r="B8818">
        <f>'DATA DASH'!B8818</f>
        <v/>
      </c>
      <c r="C8818">
        <f>'DATA DASH'!C8818</f>
        <v/>
      </c>
      <c r="D8818">
        <f>'DATA DASH'!D8818</f>
        <v/>
      </c>
      <c r="E8818">
        <f>'DATA DASH'!E8818</f>
        <v/>
      </c>
      <c r="F8818">
        <f>'DATA DASH'!F8818</f>
        <v/>
      </c>
      <c r="G8818">
        <f>'DATA DASH'!G8818</f>
        <v/>
      </c>
      <c r="H8818">
        <f>'DATA DASH'!H8818</f>
        <v/>
      </c>
      <c r="I8818">
        <f>'DATA DASH'!I8818</f>
        <v/>
      </c>
      <c r="J8818">
        <f>'DATA DASH'!J8818</f>
        <v/>
      </c>
      <c r="K8818">
        <f>'DATA DASH'!K8818</f>
        <v/>
      </c>
      <c r="L8818">
        <f>'DATA DASH'!L8818</f>
        <v/>
      </c>
      <c r="M8818">
        <f>'DATA DASH'!M8818</f>
        <v/>
      </c>
    </row>
    <row r="8819">
      <c r="A8819">
        <f>'DATA DASH'!A8819</f>
        <v/>
      </c>
      <c r="B8819">
        <f>'DATA DASH'!B8819</f>
        <v/>
      </c>
      <c r="C8819">
        <f>'DATA DASH'!C8819</f>
        <v/>
      </c>
      <c r="D8819">
        <f>'DATA DASH'!D8819</f>
        <v/>
      </c>
      <c r="E8819">
        <f>'DATA DASH'!E8819</f>
        <v/>
      </c>
      <c r="F8819">
        <f>'DATA DASH'!F8819</f>
        <v/>
      </c>
      <c r="G8819">
        <f>'DATA DASH'!G8819</f>
        <v/>
      </c>
      <c r="H8819">
        <f>'DATA DASH'!H8819</f>
        <v/>
      </c>
      <c r="I8819">
        <f>'DATA DASH'!I8819</f>
        <v/>
      </c>
      <c r="J8819">
        <f>'DATA DASH'!J8819</f>
        <v/>
      </c>
      <c r="K8819">
        <f>'DATA DASH'!K8819</f>
        <v/>
      </c>
      <c r="L8819">
        <f>'DATA DASH'!L8819</f>
        <v/>
      </c>
      <c r="M8819">
        <f>'DATA DASH'!M8819</f>
        <v/>
      </c>
    </row>
    <row r="8820">
      <c r="A8820">
        <f>'DATA DASH'!A8820</f>
        <v/>
      </c>
      <c r="B8820">
        <f>'DATA DASH'!B8820</f>
        <v/>
      </c>
      <c r="C8820">
        <f>'DATA DASH'!C8820</f>
        <v/>
      </c>
      <c r="D8820">
        <f>'DATA DASH'!D8820</f>
        <v/>
      </c>
      <c r="E8820">
        <f>'DATA DASH'!E8820</f>
        <v/>
      </c>
      <c r="F8820">
        <f>'DATA DASH'!F8820</f>
        <v/>
      </c>
      <c r="G8820">
        <f>'DATA DASH'!G8820</f>
        <v/>
      </c>
      <c r="H8820">
        <f>'DATA DASH'!H8820</f>
        <v/>
      </c>
      <c r="I8820">
        <f>'DATA DASH'!I8820</f>
        <v/>
      </c>
      <c r="J8820">
        <f>'DATA DASH'!J8820</f>
        <v/>
      </c>
      <c r="K8820">
        <f>'DATA DASH'!K8820</f>
        <v/>
      </c>
      <c r="L8820">
        <f>'DATA DASH'!L8820</f>
        <v/>
      </c>
      <c r="M8820">
        <f>'DATA DASH'!M8820</f>
        <v/>
      </c>
    </row>
    <row r="8821">
      <c r="A8821">
        <f>'DATA DASH'!A8821</f>
        <v/>
      </c>
      <c r="B8821">
        <f>'DATA DASH'!B8821</f>
        <v/>
      </c>
      <c r="C8821">
        <f>'DATA DASH'!C8821</f>
        <v/>
      </c>
      <c r="D8821">
        <f>'DATA DASH'!D8821</f>
        <v/>
      </c>
      <c r="E8821">
        <f>'DATA DASH'!E8821</f>
        <v/>
      </c>
      <c r="F8821">
        <f>'DATA DASH'!F8821</f>
        <v/>
      </c>
      <c r="G8821">
        <f>'DATA DASH'!G8821</f>
        <v/>
      </c>
      <c r="H8821">
        <f>'DATA DASH'!H8821</f>
        <v/>
      </c>
      <c r="I8821">
        <f>'DATA DASH'!I8821</f>
        <v/>
      </c>
      <c r="J8821">
        <f>'DATA DASH'!J8821</f>
        <v/>
      </c>
      <c r="K8821">
        <f>'DATA DASH'!K8821</f>
        <v/>
      </c>
      <c r="L8821">
        <f>'DATA DASH'!L8821</f>
        <v/>
      </c>
      <c r="M8821">
        <f>'DATA DASH'!M8821</f>
        <v/>
      </c>
    </row>
    <row r="8822">
      <c r="A8822">
        <f>'DATA DASH'!A8822</f>
        <v/>
      </c>
      <c r="B8822">
        <f>'DATA DASH'!B8822</f>
        <v/>
      </c>
      <c r="C8822">
        <f>'DATA DASH'!C8822</f>
        <v/>
      </c>
      <c r="D8822">
        <f>'DATA DASH'!D8822</f>
        <v/>
      </c>
      <c r="E8822">
        <f>'DATA DASH'!E8822</f>
        <v/>
      </c>
      <c r="F8822">
        <f>'DATA DASH'!F8822</f>
        <v/>
      </c>
      <c r="G8822">
        <f>'DATA DASH'!G8822</f>
        <v/>
      </c>
      <c r="H8822">
        <f>'DATA DASH'!H8822</f>
        <v/>
      </c>
      <c r="I8822">
        <f>'DATA DASH'!I8822</f>
        <v/>
      </c>
      <c r="J8822">
        <f>'DATA DASH'!J8822</f>
        <v/>
      </c>
      <c r="K8822">
        <f>'DATA DASH'!K8822</f>
        <v/>
      </c>
      <c r="L8822">
        <f>'DATA DASH'!L8822</f>
        <v/>
      </c>
      <c r="M8822">
        <f>'DATA DASH'!M8822</f>
        <v/>
      </c>
    </row>
    <row r="8823">
      <c r="A8823">
        <f>'DATA DASH'!A8823</f>
        <v/>
      </c>
      <c r="B8823">
        <f>'DATA DASH'!B8823</f>
        <v/>
      </c>
      <c r="C8823">
        <f>'DATA DASH'!C8823</f>
        <v/>
      </c>
      <c r="D8823">
        <f>'DATA DASH'!D8823</f>
        <v/>
      </c>
      <c r="E8823">
        <f>'DATA DASH'!E8823</f>
        <v/>
      </c>
      <c r="F8823">
        <f>'DATA DASH'!F8823</f>
        <v/>
      </c>
      <c r="G8823">
        <f>'DATA DASH'!G8823</f>
        <v/>
      </c>
      <c r="H8823">
        <f>'DATA DASH'!H8823</f>
        <v/>
      </c>
      <c r="I8823">
        <f>'DATA DASH'!I8823</f>
        <v/>
      </c>
      <c r="J8823">
        <f>'DATA DASH'!J8823</f>
        <v/>
      </c>
      <c r="K8823">
        <f>'DATA DASH'!K8823</f>
        <v/>
      </c>
      <c r="L8823">
        <f>'DATA DASH'!L8823</f>
        <v/>
      </c>
      <c r="M8823">
        <f>'DATA DASH'!M8823</f>
        <v/>
      </c>
    </row>
    <row r="8824">
      <c r="A8824">
        <f>'DATA DASH'!A8824</f>
        <v/>
      </c>
      <c r="B8824">
        <f>'DATA DASH'!B8824</f>
        <v/>
      </c>
      <c r="C8824">
        <f>'DATA DASH'!C8824</f>
        <v/>
      </c>
      <c r="D8824">
        <f>'DATA DASH'!D8824</f>
        <v/>
      </c>
      <c r="E8824">
        <f>'DATA DASH'!E8824</f>
        <v/>
      </c>
      <c r="F8824">
        <f>'DATA DASH'!F8824</f>
        <v/>
      </c>
      <c r="G8824">
        <f>'DATA DASH'!G8824</f>
        <v/>
      </c>
      <c r="H8824">
        <f>'DATA DASH'!H8824</f>
        <v/>
      </c>
      <c r="I8824">
        <f>'DATA DASH'!I8824</f>
        <v/>
      </c>
      <c r="J8824">
        <f>'DATA DASH'!J8824</f>
        <v/>
      </c>
      <c r="K8824">
        <f>'DATA DASH'!K8824</f>
        <v/>
      </c>
      <c r="L8824">
        <f>'DATA DASH'!L8824</f>
        <v/>
      </c>
      <c r="M8824">
        <f>'DATA DASH'!M8824</f>
        <v/>
      </c>
    </row>
    <row r="8825">
      <c r="A8825">
        <f>'DATA DASH'!A8825</f>
        <v/>
      </c>
      <c r="B8825">
        <f>'DATA DASH'!B8825</f>
        <v/>
      </c>
      <c r="C8825">
        <f>'DATA DASH'!C8825</f>
        <v/>
      </c>
      <c r="D8825">
        <f>'DATA DASH'!D8825</f>
        <v/>
      </c>
      <c r="E8825">
        <f>'DATA DASH'!E8825</f>
        <v/>
      </c>
      <c r="F8825">
        <f>'DATA DASH'!F8825</f>
        <v/>
      </c>
      <c r="G8825">
        <f>'DATA DASH'!G8825</f>
        <v/>
      </c>
      <c r="H8825">
        <f>'DATA DASH'!H8825</f>
        <v/>
      </c>
      <c r="I8825">
        <f>'DATA DASH'!I8825</f>
        <v/>
      </c>
      <c r="J8825">
        <f>'DATA DASH'!J8825</f>
        <v/>
      </c>
      <c r="K8825">
        <f>'DATA DASH'!K8825</f>
        <v/>
      </c>
      <c r="L8825">
        <f>'DATA DASH'!L8825</f>
        <v/>
      </c>
      <c r="M8825">
        <f>'DATA DASH'!M8825</f>
        <v/>
      </c>
    </row>
    <row r="8826">
      <c r="A8826">
        <f>'DATA DASH'!A8826</f>
        <v/>
      </c>
      <c r="B8826">
        <f>'DATA DASH'!B8826</f>
        <v/>
      </c>
      <c r="C8826">
        <f>'DATA DASH'!C8826</f>
        <v/>
      </c>
      <c r="D8826">
        <f>'DATA DASH'!D8826</f>
        <v/>
      </c>
      <c r="E8826">
        <f>'DATA DASH'!E8826</f>
        <v/>
      </c>
      <c r="F8826">
        <f>'DATA DASH'!F8826</f>
        <v/>
      </c>
      <c r="G8826">
        <f>'DATA DASH'!G8826</f>
        <v/>
      </c>
      <c r="H8826">
        <f>'DATA DASH'!H8826</f>
        <v/>
      </c>
      <c r="I8826">
        <f>'DATA DASH'!I8826</f>
        <v/>
      </c>
      <c r="J8826">
        <f>'DATA DASH'!J8826</f>
        <v/>
      </c>
      <c r="K8826">
        <f>'DATA DASH'!K8826</f>
        <v/>
      </c>
      <c r="L8826">
        <f>'DATA DASH'!L8826</f>
        <v/>
      </c>
      <c r="M8826">
        <f>'DATA DASH'!M8826</f>
        <v/>
      </c>
    </row>
    <row r="8827">
      <c r="A8827">
        <f>'DATA DASH'!A8827</f>
        <v/>
      </c>
      <c r="B8827">
        <f>'DATA DASH'!B8827</f>
        <v/>
      </c>
      <c r="C8827">
        <f>'DATA DASH'!C8827</f>
        <v/>
      </c>
      <c r="D8827">
        <f>'DATA DASH'!D8827</f>
        <v/>
      </c>
      <c r="E8827">
        <f>'DATA DASH'!E8827</f>
        <v/>
      </c>
      <c r="F8827">
        <f>'DATA DASH'!F8827</f>
        <v/>
      </c>
      <c r="G8827">
        <f>'DATA DASH'!G8827</f>
        <v/>
      </c>
      <c r="H8827">
        <f>'DATA DASH'!H8827</f>
        <v/>
      </c>
      <c r="I8827">
        <f>'DATA DASH'!I8827</f>
        <v/>
      </c>
      <c r="J8827">
        <f>'DATA DASH'!J8827</f>
        <v/>
      </c>
      <c r="K8827">
        <f>'DATA DASH'!K8827</f>
        <v/>
      </c>
      <c r="L8827">
        <f>'DATA DASH'!L8827</f>
        <v/>
      </c>
      <c r="M8827">
        <f>'DATA DASH'!M8827</f>
        <v/>
      </c>
    </row>
    <row r="8828">
      <c r="A8828">
        <f>'DATA DASH'!A8828</f>
        <v/>
      </c>
      <c r="B8828">
        <f>'DATA DASH'!B8828</f>
        <v/>
      </c>
      <c r="C8828">
        <f>'DATA DASH'!C8828</f>
        <v/>
      </c>
      <c r="D8828">
        <f>'DATA DASH'!D8828</f>
        <v/>
      </c>
      <c r="E8828">
        <f>'DATA DASH'!E8828</f>
        <v/>
      </c>
      <c r="F8828">
        <f>'DATA DASH'!F8828</f>
        <v/>
      </c>
      <c r="G8828">
        <f>'DATA DASH'!G8828</f>
        <v/>
      </c>
      <c r="H8828">
        <f>'DATA DASH'!H8828</f>
        <v/>
      </c>
      <c r="I8828">
        <f>'DATA DASH'!I8828</f>
        <v/>
      </c>
      <c r="J8828">
        <f>'DATA DASH'!J8828</f>
        <v/>
      </c>
      <c r="K8828">
        <f>'DATA DASH'!K8828</f>
        <v/>
      </c>
      <c r="L8828">
        <f>'DATA DASH'!L8828</f>
        <v/>
      </c>
      <c r="M8828">
        <f>'DATA DASH'!M8828</f>
        <v/>
      </c>
    </row>
    <row r="8829">
      <c r="A8829">
        <f>'DATA DASH'!A8829</f>
        <v/>
      </c>
      <c r="B8829">
        <f>'DATA DASH'!B8829</f>
        <v/>
      </c>
      <c r="C8829">
        <f>'DATA DASH'!C8829</f>
        <v/>
      </c>
      <c r="D8829">
        <f>'DATA DASH'!D8829</f>
        <v/>
      </c>
      <c r="E8829">
        <f>'DATA DASH'!E8829</f>
        <v/>
      </c>
      <c r="F8829">
        <f>'DATA DASH'!F8829</f>
        <v/>
      </c>
      <c r="G8829">
        <f>'DATA DASH'!G8829</f>
        <v/>
      </c>
      <c r="H8829">
        <f>'DATA DASH'!H8829</f>
        <v/>
      </c>
      <c r="I8829">
        <f>'DATA DASH'!I8829</f>
        <v/>
      </c>
      <c r="J8829">
        <f>'DATA DASH'!J8829</f>
        <v/>
      </c>
      <c r="K8829">
        <f>'DATA DASH'!K8829</f>
        <v/>
      </c>
      <c r="L8829">
        <f>'DATA DASH'!L8829</f>
        <v/>
      </c>
      <c r="M8829">
        <f>'DATA DASH'!M8829</f>
        <v/>
      </c>
    </row>
    <row r="8830">
      <c r="A8830">
        <f>'DATA DASH'!A8830</f>
        <v/>
      </c>
      <c r="B8830">
        <f>'DATA DASH'!B8830</f>
        <v/>
      </c>
      <c r="C8830">
        <f>'DATA DASH'!C8830</f>
        <v/>
      </c>
      <c r="D8830">
        <f>'DATA DASH'!D8830</f>
        <v/>
      </c>
      <c r="E8830">
        <f>'DATA DASH'!E8830</f>
        <v/>
      </c>
      <c r="F8830">
        <f>'DATA DASH'!F8830</f>
        <v/>
      </c>
      <c r="G8830">
        <f>'DATA DASH'!G8830</f>
        <v/>
      </c>
      <c r="H8830">
        <f>'DATA DASH'!H8830</f>
        <v/>
      </c>
      <c r="I8830">
        <f>'DATA DASH'!I8830</f>
        <v/>
      </c>
      <c r="J8830">
        <f>'DATA DASH'!J8830</f>
        <v/>
      </c>
      <c r="K8830">
        <f>'DATA DASH'!K8830</f>
        <v/>
      </c>
      <c r="L8830">
        <f>'DATA DASH'!L8830</f>
        <v/>
      </c>
      <c r="M8830">
        <f>'DATA DASH'!M8830</f>
        <v/>
      </c>
    </row>
    <row r="8831">
      <c r="A8831">
        <f>'DATA DASH'!A8831</f>
        <v/>
      </c>
      <c r="B8831">
        <f>'DATA DASH'!B8831</f>
        <v/>
      </c>
      <c r="C8831">
        <f>'DATA DASH'!C8831</f>
        <v/>
      </c>
      <c r="D8831">
        <f>'DATA DASH'!D8831</f>
        <v/>
      </c>
      <c r="E8831">
        <f>'DATA DASH'!E8831</f>
        <v/>
      </c>
      <c r="F8831">
        <f>'DATA DASH'!F8831</f>
        <v/>
      </c>
      <c r="G8831">
        <f>'DATA DASH'!G8831</f>
        <v/>
      </c>
      <c r="H8831">
        <f>'DATA DASH'!H8831</f>
        <v/>
      </c>
      <c r="I8831">
        <f>'DATA DASH'!I8831</f>
        <v/>
      </c>
      <c r="J8831">
        <f>'DATA DASH'!J8831</f>
        <v/>
      </c>
      <c r="K8831">
        <f>'DATA DASH'!K8831</f>
        <v/>
      </c>
      <c r="L8831">
        <f>'DATA DASH'!L8831</f>
        <v/>
      </c>
      <c r="M8831">
        <f>'DATA DASH'!M8831</f>
        <v/>
      </c>
    </row>
    <row r="8832">
      <c r="A8832">
        <f>'DATA DASH'!A8832</f>
        <v/>
      </c>
      <c r="B8832">
        <f>'DATA DASH'!B8832</f>
        <v/>
      </c>
      <c r="C8832">
        <f>'DATA DASH'!C8832</f>
        <v/>
      </c>
      <c r="D8832">
        <f>'DATA DASH'!D8832</f>
        <v/>
      </c>
      <c r="E8832">
        <f>'DATA DASH'!E8832</f>
        <v/>
      </c>
      <c r="F8832">
        <f>'DATA DASH'!F8832</f>
        <v/>
      </c>
      <c r="G8832">
        <f>'DATA DASH'!G8832</f>
        <v/>
      </c>
      <c r="H8832">
        <f>'DATA DASH'!H8832</f>
        <v/>
      </c>
      <c r="I8832">
        <f>'DATA DASH'!I8832</f>
        <v/>
      </c>
      <c r="J8832">
        <f>'DATA DASH'!J8832</f>
        <v/>
      </c>
      <c r="K8832">
        <f>'DATA DASH'!K8832</f>
        <v/>
      </c>
      <c r="L8832">
        <f>'DATA DASH'!L8832</f>
        <v/>
      </c>
      <c r="M8832">
        <f>'DATA DASH'!M8832</f>
        <v/>
      </c>
    </row>
    <row r="8833">
      <c r="A8833">
        <f>'DATA DASH'!A8833</f>
        <v/>
      </c>
      <c r="B8833">
        <f>'DATA DASH'!B8833</f>
        <v/>
      </c>
      <c r="C8833">
        <f>'DATA DASH'!C8833</f>
        <v/>
      </c>
      <c r="D8833">
        <f>'DATA DASH'!D8833</f>
        <v/>
      </c>
      <c r="E8833">
        <f>'DATA DASH'!E8833</f>
        <v/>
      </c>
      <c r="F8833">
        <f>'DATA DASH'!F8833</f>
        <v/>
      </c>
      <c r="G8833">
        <f>'DATA DASH'!G8833</f>
        <v/>
      </c>
      <c r="H8833">
        <f>'DATA DASH'!H8833</f>
        <v/>
      </c>
      <c r="I8833">
        <f>'DATA DASH'!I8833</f>
        <v/>
      </c>
      <c r="J8833">
        <f>'DATA DASH'!J8833</f>
        <v/>
      </c>
      <c r="K8833">
        <f>'DATA DASH'!K8833</f>
        <v/>
      </c>
      <c r="L8833">
        <f>'DATA DASH'!L8833</f>
        <v/>
      </c>
      <c r="M8833">
        <f>'DATA DASH'!M8833</f>
        <v/>
      </c>
    </row>
    <row r="8834">
      <c r="A8834">
        <f>'DATA DASH'!A8834</f>
        <v/>
      </c>
      <c r="B8834">
        <f>'DATA DASH'!B8834</f>
        <v/>
      </c>
      <c r="C8834">
        <f>'DATA DASH'!C8834</f>
        <v/>
      </c>
      <c r="D8834">
        <f>'DATA DASH'!D8834</f>
        <v/>
      </c>
      <c r="E8834">
        <f>'DATA DASH'!E8834</f>
        <v/>
      </c>
      <c r="F8834">
        <f>'DATA DASH'!F8834</f>
        <v/>
      </c>
      <c r="G8834">
        <f>'DATA DASH'!G8834</f>
        <v/>
      </c>
      <c r="H8834">
        <f>'DATA DASH'!H8834</f>
        <v/>
      </c>
      <c r="I8834">
        <f>'DATA DASH'!I8834</f>
        <v/>
      </c>
      <c r="J8834">
        <f>'DATA DASH'!J8834</f>
        <v/>
      </c>
      <c r="K8834">
        <f>'DATA DASH'!K8834</f>
        <v/>
      </c>
      <c r="L8834">
        <f>'DATA DASH'!L8834</f>
        <v/>
      </c>
      <c r="M8834">
        <f>'DATA DASH'!M8834</f>
        <v/>
      </c>
    </row>
    <row r="8835">
      <c r="A8835">
        <f>'DATA DASH'!A8835</f>
        <v/>
      </c>
      <c r="B8835">
        <f>'DATA DASH'!B8835</f>
        <v/>
      </c>
      <c r="C8835">
        <f>'DATA DASH'!C8835</f>
        <v/>
      </c>
      <c r="D8835">
        <f>'DATA DASH'!D8835</f>
        <v/>
      </c>
      <c r="E8835">
        <f>'DATA DASH'!E8835</f>
        <v/>
      </c>
      <c r="F8835">
        <f>'DATA DASH'!F8835</f>
        <v/>
      </c>
      <c r="G8835">
        <f>'DATA DASH'!G8835</f>
        <v/>
      </c>
      <c r="H8835">
        <f>'DATA DASH'!H8835</f>
        <v/>
      </c>
      <c r="I8835">
        <f>'DATA DASH'!I8835</f>
        <v/>
      </c>
      <c r="J8835">
        <f>'DATA DASH'!J8835</f>
        <v/>
      </c>
      <c r="K8835">
        <f>'DATA DASH'!K8835</f>
        <v/>
      </c>
      <c r="L8835">
        <f>'DATA DASH'!L8835</f>
        <v/>
      </c>
      <c r="M8835">
        <f>'DATA DASH'!M8835</f>
        <v/>
      </c>
    </row>
    <row r="8836">
      <c r="A8836">
        <f>'DATA DASH'!A8836</f>
        <v/>
      </c>
      <c r="B8836">
        <f>'DATA DASH'!B8836</f>
        <v/>
      </c>
      <c r="C8836">
        <f>'DATA DASH'!C8836</f>
        <v/>
      </c>
      <c r="D8836">
        <f>'DATA DASH'!D8836</f>
        <v/>
      </c>
      <c r="E8836">
        <f>'DATA DASH'!E8836</f>
        <v/>
      </c>
      <c r="F8836">
        <f>'DATA DASH'!F8836</f>
        <v/>
      </c>
      <c r="G8836">
        <f>'DATA DASH'!G8836</f>
        <v/>
      </c>
      <c r="H8836">
        <f>'DATA DASH'!H8836</f>
        <v/>
      </c>
      <c r="I8836">
        <f>'DATA DASH'!I8836</f>
        <v/>
      </c>
      <c r="J8836">
        <f>'DATA DASH'!J8836</f>
        <v/>
      </c>
      <c r="K8836">
        <f>'DATA DASH'!K8836</f>
        <v/>
      </c>
      <c r="L8836">
        <f>'DATA DASH'!L8836</f>
        <v/>
      </c>
      <c r="M8836">
        <f>'DATA DASH'!M8836</f>
        <v/>
      </c>
    </row>
    <row r="8837">
      <c r="A8837">
        <f>'DATA DASH'!A8837</f>
        <v/>
      </c>
      <c r="B8837">
        <f>'DATA DASH'!B8837</f>
        <v/>
      </c>
      <c r="C8837">
        <f>'DATA DASH'!C8837</f>
        <v/>
      </c>
      <c r="D8837">
        <f>'DATA DASH'!D8837</f>
        <v/>
      </c>
      <c r="E8837">
        <f>'DATA DASH'!E8837</f>
        <v/>
      </c>
      <c r="F8837">
        <f>'DATA DASH'!F8837</f>
        <v/>
      </c>
      <c r="G8837">
        <f>'DATA DASH'!G8837</f>
        <v/>
      </c>
      <c r="H8837">
        <f>'DATA DASH'!H8837</f>
        <v/>
      </c>
      <c r="I8837">
        <f>'DATA DASH'!I8837</f>
        <v/>
      </c>
      <c r="J8837">
        <f>'DATA DASH'!J8837</f>
        <v/>
      </c>
      <c r="K8837">
        <f>'DATA DASH'!K8837</f>
        <v/>
      </c>
      <c r="L8837">
        <f>'DATA DASH'!L8837</f>
        <v/>
      </c>
      <c r="M8837">
        <f>'DATA DASH'!M8837</f>
        <v/>
      </c>
    </row>
    <row r="8838">
      <c r="A8838">
        <f>'DATA DASH'!A8838</f>
        <v/>
      </c>
      <c r="B8838">
        <f>'DATA DASH'!B8838</f>
        <v/>
      </c>
      <c r="C8838">
        <f>'DATA DASH'!C8838</f>
        <v/>
      </c>
      <c r="D8838">
        <f>'DATA DASH'!D8838</f>
        <v/>
      </c>
      <c r="E8838">
        <f>'DATA DASH'!E8838</f>
        <v/>
      </c>
      <c r="F8838">
        <f>'DATA DASH'!F8838</f>
        <v/>
      </c>
      <c r="G8838">
        <f>'DATA DASH'!G8838</f>
        <v/>
      </c>
      <c r="H8838">
        <f>'DATA DASH'!H8838</f>
        <v/>
      </c>
      <c r="I8838">
        <f>'DATA DASH'!I8838</f>
        <v/>
      </c>
      <c r="J8838">
        <f>'DATA DASH'!J8838</f>
        <v/>
      </c>
      <c r="K8838">
        <f>'DATA DASH'!K8838</f>
        <v/>
      </c>
      <c r="L8838">
        <f>'DATA DASH'!L8838</f>
        <v/>
      </c>
      <c r="M8838">
        <f>'DATA DASH'!M8838</f>
        <v/>
      </c>
    </row>
    <row r="8839">
      <c r="A8839">
        <f>'DATA DASH'!A8839</f>
        <v/>
      </c>
      <c r="B8839">
        <f>'DATA DASH'!B8839</f>
        <v/>
      </c>
      <c r="C8839">
        <f>'DATA DASH'!C8839</f>
        <v/>
      </c>
      <c r="D8839">
        <f>'DATA DASH'!D8839</f>
        <v/>
      </c>
      <c r="E8839">
        <f>'DATA DASH'!E8839</f>
        <v/>
      </c>
      <c r="F8839">
        <f>'DATA DASH'!F8839</f>
        <v/>
      </c>
      <c r="G8839">
        <f>'DATA DASH'!G8839</f>
        <v/>
      </c>
      <c r="H8839">
        <f>'DATA DASH'!H8839</f>
        <v/>
      </c>
      <c r="I8839">
        <f>'DATA DASH'!I8839</f>
        <v/>
      </c>
      <c r="J8839">
        <f>'DATA DASH'!J8839</f>
        <v/>
      </c>
      <c r="K8839">
        <f>'DATA DASH'!K8839</f>
        <v/>
      </c>
      <c r="L8839">
        <f>'DATA DASH'!L8839</f>
        <v/>
      </c>
      <c r="M8839">
        <f>'DATA DASH'!M8839</f>
        <v/>
      </c>
    </row>
    <row r="8840">
      <c r="A8840">
        <f>'DATA DASH'!A8840</f>
        <v/>
      </c>
      <c r="B8840">
        <f>'DATA DASH'!B8840</f>
        <v/>
      </c>
      <c r="C8840">
        <f>'DATA DASH'!C8840</f>
        <v/>
      </c>
      <c r="D8840">
        <f>'DATA DASH'!D8840</f>
        <v/>
      </c>
      <c r="E8840">
        <f>'DATA DASH'!E8840</f>
        <v/>
      </c>
      <c r="F8840">
        <f>'DATA DASH'!F8840</f>
        <v/>
      </c>
      <c r="G8840">
        <f>'DATA DASH'!G8840</f>
        <v/>
      </c>
      <c r="H8840">
        <f>'DATA DASH'!H8840</f>
        <v/>
      </c>
      <c r="I8840">
        <f>'DATA DASH'!I8840</f>
        <v/>
      </c>
      <c r="J8840">
        <f>'DATA DASH'!J8840</f>
        <v/>
      </c>
      <c r="K8840">
        <f>'DATA DASH'!K8840</f>
        <v/>
      </c>
      <c r="L8840">
        <f>'DATA DASH'!L8840</f>
        <v/>
      </c>
      <c r="M8840">
        <f>'DATA DASH'!M8840</f>
        <v/>
      </c>
    </row>
    <row r="8841">
      <c r="A8841">
        <f>'DATA DASH'!A8841</f>
        <v/>
      </c>
      <c r="B8841">
        <f>'DATA DASH'!B8841</f>
        <v/>
      </c>
      <c r="C8841">
        <f>'DATA DASH'!C8841</f>
        <v/>
      </c>
      <c r="D8841">
        <f>'DATA DASH'!D8841</f>
        <v/>
      </c>
      <c r="E8841">
        <f>'DATA DASH'!E8841</f>
        <v/>
      </c>
      <c r="F8841">
        <f>'DATA DASH'!F8841</f>
        <v/>
      </c>
      <c r="G8841">
        <f>'DATA DASH'!G8841</f>
        <v/>
      </c>
      <c r="H8841">
        <f>'DATA DASH'!H8841</f>
        <v/>
      </c>
      <c r="I8841">
        <f>'DATA DASH'!I8841</f>
        <v/>
      </c>
      <c r="J8841">
        <f>'DATA DASH'!J8841</f>
        <v/>
      </c>
      <c r="K8841">
        <f>'DATA DASH'!K8841</f>
        <v/>
      </c>
      <c r="L8841">
        <f>'DATA DASH'!L8841</f>
        <v/>
      </c>
      <c r="M8841">
        <f>'DATA DASH'!M8841</f>
        <v/>
      </c>
    </row>
    <row r="8842">
      <c r="A8842">
        <f>'DATA DASH'!A8842</f>
        <v/>
      </c>
      <c r="B8842">
        <f>'DATA DASH'!B8842</f>
        <v/>
      </c>
      <c r="C8842">
        <f>'DATA DASH'!C8842</f>
        <v/>
      </c>
      <c r="D8842">
        <f>'DATA DASH'!D8842</f>
        <v/>
      </c>
      <c r="E8842">
        <f>'DATA DASH'!E8842</f>
        <v/>
      </c>
      <c r="F8842">
        <f>'DATA DASH'!F8842</f>
        <v/>
      </c>
      <c r="G8842">
        <f>'DATA DASH'!G8842</f>
        <v/>
      </c>
      <c r="H8842">
        <f>'DATA DASH'!H8842</f>
        <v/>
      </c>
      <c r="I8842">
        <f>'DATA DASH'!I8842</f>
        <v/>
      </c>
      <c r="J8842">
        <f>'DATA DASH'!J8842</f>
        <v/>
      </c>
      <c r="K8842">
        <f>'DATA DASH'!K8842</f>
        <v/>
      </c>
      <c r="L8842">
        <f>'DATA DASH'!L8842</f>
        <v/>
      </c>
      <c r="M8842">
        <f>'DATA DASH'!M8842</f>
        <v/>
      </c>
    </row>
    <row r="8843">
      <c r="A8843">
        <f>'DATA DASH'!A8843</f>
        <v/>
      </c>
      <c r="B8843">
        <f>'DATA DASH'!B8843</f>
        <v/>
      </c>
      <c r="C8843">
        <f>'DATA DASH'!C8843</f>
        <v/>
      </c>
      <c r="D8843">
        <f>'DATA DASH'!D8843</f>
        <v/>
      </c>
      <c r="E8843">
        <f>'DATA DASH'!E8843</f>
        <v/>
      </c>
      <c r="F8843">
        <f>'DATA DASH'!F8843</f>
        <v/>
      </c>
      <c r="G8843">
        <f>'DATA DASH'!G8843</f>
        <v/>
      </c>
      <c r="H8843">
        <f>'DATA DASH'!H8843</f>
        <v/>
      </c>
      <c r="I8843">
        <f>'DATA DASH'!I8843</f>
        <v/>
      </c>
      <c r="J8843">
        <f>'DATA DASH'!J8843</f>
        <v/>
      </c>
      <c r="K8843">
        <f>'DATA DASH'!K8843</f>
        <v/>
      </c>
      <c r="L8843">
        <f>'DATA DASH'!L8843</f>
        <v/>
      </c>
      <c r="M8843">
        <f>'DATA DASH'!M8843</f>
        <v/>
      </c>
    </row>
    <row r="8844">
      <c r="A8844">
        <f>'DATA DASH'!A8844</f>
        <v/>
      </c>
      <c r="B8844">
        <f>'DATA DASH'!B8844</f>
        <v/>
      </c>
      <c r="C8844">
        <f>'DATA DASH'!C8844</f>
        <v/>
      </c>
      <c r="D8844">
        <f>'DATA DASH'!D8844</f>
        <v/>
      </c>
      <c r="E8844">
        <f>'DATA DASH'!E8844</f>
        <v/>
      </c>
      <c r="F8844">
        <f>'DATA DASH'!F8844</f>
        <v/>
      </c>
      <c r="G8844">
        <f>'DATA DASH'!G8844</f>
        <v/>
      </c>
      <c r="H8844">
        <f>'DATA DASH'!H8844</f>
        <v/>
      </c>
      <c r="I8844">
        <f>'DATA DASH'!I8844</f>
        <v/>
      </c>
      <c r="J8844">
        <f>'DATA DASH'!J8844</f>
        <v/>
      </c>
      <c r="K8844">
        <f>'DATA DASH'!K8844</f>
        <v/>
      </c>
      <c r="L8844">
        <f>'DATA DASH'!L8844</f>
        <v/>
      </c>
      <c r="M8844">
        <f>'DATA DASH'!M8844</f>
        <v/>
      </c>
    </row>
    <row r="8845">
      <c r="A8845">
        <f>'DATA DASH'!A8845</f>
        <v/>
      </c>
      <c r="B8845">
        <f>'DATA DASH'!B8845</f>
        <v/>
      </c>
      <c r="C8845">
        <f>'DATA DASH'!C8845</f>
        <v/>
      </c>
      <c r="D8845">
        <f>'DATA DASH'!D8845</f>
        <v/>
      </c>
      <c r="E8845">
        <f>'DATA DASH'!E8845</f>
        <v/>
      </c>
      <c r="F8845">
        <f>'DATA DASH'!F8845</f>
        <v/>
      </c>
      <c r="G8845">
        <f>'DATA DASH'!G8845</f>
        <v/>
      </c>
      <c r="H8845">
        <f>'DATA DASH'!H8845</f>
        <v/>
      </c>
      <c r="I8845">
        <f>'DATA DASH'!I8845</f>
        <v/>
      </c>
      <c r="J8845">
        <f>'DATA DASH'!J8845</f>
        <v/>
      </c>
      <c r="K8845">
        <f>'DATA DASH'!K8845</f>
        <v/>
      </c>
      <c r="L8845">
        <f>'DATA DASH'!L8845</f>
        <v/>
      </c>
      <c r="M8845">
        <f>'DATA DASH'!M8845</f>
        <v/>
      </c>
    </row>
    <row r="8846">
      <c r="A8846">
        <f>'DATA DASH'!A8846</f>
        <v/>
      </c>
      <c r="B8846">
        <f>'DATA DASH'!B8846</f>
        <v/>
      </c>
      <c r="C8846">
        <f>'DATA DASH'!C8846</f>
        <v/>
      </c>
      <c r="D8846">
        <f>'DATA DASH'!D8846</f>
        <v/>
      </c>
      <c r="E8846">
        <f>'DATA DASH'!E8846</f>
        <v/>
      </c>
      <c r="F8846">
        <f>'DATA DASH'!F8846</f>
        <v/>
      </c>
      <c r="G8846">
        <f>'DATA DASH'!G8846</f>
        <v/>
      </c>
      <c r="H8846">
        <f>'DATA DASH'!H8846</f>
        <v/>
      </c>
      <c r="I8846">
        <f>'DATA DASH'!I8846</f>
        <v/>
      </c>
      <c r="J8846">
        <f>'DATA DASH'!J8846</f>
        <v/>
      </c>
      <c r="K8846">
        <f>'DATA DASH'!K8846</f>
        <v/>
      </c>
      <c r="L8846">
        <f>'DATA DASH'!L8846</f>
        <v/>
      </c>
      <c r="M8846">
        <f>'DATA DASH'!M8846</f>
        <v/>
      </c>
    </row>
    <row r="8847">
      <c r="A8847">
        <f>'DATA DASH'!A8847</f>
        <v/>
      </c>
      <c r="B8847">
        <f>'DATA DASH'!B8847</f>
        <v/>
      </c>
      <c r="C8847">
        <f>'DATA DASH'!C8847</f>
        <v/>
      </c>
      <c r="D8847">
        <f>'DATA DASH'!D8847</f>
        <v/>
      </c>
      <c r="E8847">
        <f>'DATA DASH'!E8847</f>
        <v/>
      </c>
      <c r="F8847">
        <f>'DATA DASH'!F8847</f>
        <v/>
      </c>
      <c r="G8847">
        <f>'DATA DASH'!G8847</f>
        <v/>
      </c>
      <c r="H8847">
        <f>'DATA DASH'!H8847</f>
        <v/>
      </c>
      <c r="I8847">
        <f>'DATA DASH'!I8847</f>
        <v/>
      </c>
      <c r="J8847">
        <f>'DATA DASH'!J8847</f>
        <v/>
      </c>
      <c r="K8847">
        <f>'DATA DASH'!K8847</f>
        <v/>
      </c>
      <c r="L8847">
        <f>'DATA DASH'!L8847</f>
        <v/>
      </c>
      <c r="M8847">
        <f>'DATA DASH'!M8847</f>
        <v/>
      </c>
    </row>
    <row r="8848">
      <c r="A8848">
        <f>'DATA DASH'!A8848</f>
        <v/>
      </c>
      <c r="B8848">
        <f>'DATA DASH'!B8848</f>
        <v/>
      </c>
      <c r="C8848">
        <f>'DATA DASH'!C8848</f>
        <v/>
      </c>
      <c r="D8848">
        <f>'DATA DASH'!D8848</f>
        <v/>
      </c>
      <c r="E8848">
        <f>'DATA DASH'!E8848</f>
        <v/>
      </c>
      <c r="F8848">
        <f>'DATA DASH'!F8848</f>
        <v/>
      </c>
      <c r="G8848">
        <f>'DATA DASH'!G8848</f>
        <v/>
      </c>
      <c r="H8848">
        <f>'DATA DASH'!H8848</f>
        <v/>
      </c>
      <c r="I8848">
        <f>'DATA DASH'!I8848</f>
        <v/>
      </c>
      <c r="J8848">
        <f>'DATA DASH'!J8848</f>
        <v/>
      </c>
      <c r="K8848">
        <f>'DATA DASH'!K8848</f>
        <v/>
      </c>
      <c r="L8848">
        <f>'DATA DASH'!L8848</f>
        <v/>
      </c>
      <c r="M8848">
        <f>'DATA DASH'!M8848</f>
        <v/>
      </c>
    </row>
    <row r="8849">
      <c r="A8849">
        <f>'DATA DASH'!A8849</f>
        <v/>
      </c>
      <c r="B8849">
        <f>'DATA DASH'!B8849</f>
        <v/>
      </c>
      <c r="C8849">
        <f>'DATA DASH'!C8849</f>
        <v/>
      </c>
      <c r="D8849">
        <f>'DATA DASH'!D8849</f>
        <v/>
      </c>
      <c r="E8849">
        <f>'DATA DASH'!E8849</f>
        <v/>
      </c>
      <c r="F8849">
        <f>'DATA DASH'!F8849</f>
        <v/>
      </c>
      <c r="G8849">
        <f>'DATA DASH'!G8849</f>
        <v/>
      </c>
      <c r="H8849">
        <f>'DATA DASH'!H8849</f>
        <v/>
      </c>
      <c r="I8849">
        <f>'DATA DASH'!I8849</f>
        <v/>
      </c>
      <c r="J8849">
        <f>'DATA DASH'!J8849</f>
        <v/>
      </c>
      <c r="K8849">
        <f>'DATA DASH'!K8849</f>
        <v/>
      </c>
      <c r="L8849">
        <f>'DATA DASH'!L8849</f>
        <v/>
      </c>
      <c r="M8849">
        <f>'DATA DASH'!M8849</f>
        <v/>
      </c>
    </row>
    <row r="8850">
      <c r="A8850">
        <f>'DATA DASH'!A8850</f>
        <v/>
      </c>
      <c r="B8850">
        <f>'DATA DASH'!B8850</f>
        <v/>
      </c>
      <c r="C8850">
        <f>'DATA DASH'!C8850</f>
        <v/>
      </c>
      <c r="D8850">
        <f>'DATA DASH'!D8850</f>
        <v/>
      </c>
      <c r="E8850">
        <f>'DATA DASH'!E8850</f>
        <v/>
      </c>
      <c r="F8850">
        <f>'DATA DASH'!F8850</f>
        <v/>
      </c>
      <c r="G8850">
        <f>'DATA DASH'!G8850</f>
        <v/>
      </c>
      <c r="H8850">
        <f>'DATA DASH'!H8850</f>
        <v/>
      </c>
      <c r="I8850">
        <f>'DATA DASH'!I8850</f>
        <v/>
      </c>
      <c r="J8850">
        <f>'DATA DASH'!J8850</f>
        <v/>
      </c>
      <c r="K8850">
        <f>'DATA DASH'!K8850</f>
        <v/>
      </c>
      <c r="L8850">
        <f>'DATA DASH'!L8850</f>
        <v/>
      </c>
      <c r="M8850">
        <f>'DATA DASH'!M8850</f>
        <v/>
      </c>
    </row>
    <row r="8851">
      <c r="A8851">
        <f>'DATA DASH'!A8851</f>
        <v/>
      </c>
      <c r="B8851">
        <f>'DATA DASH'!B8851</f>
        <v/>
      </c>
      <c r="C8851">
        <f>'DATA DASH'!C8851</f>
        <v/>
      </c>
      <c r="D8851">
        <f>'DATA DASH'!D8851</f>
        <v/>
      </c>
      <c r="E8851">
        <f>'DATA DASH'!E8851</f>
        <v/>
      </c>
      <c r="F8851">
        <f>'DATA DASH'!F8851</f>
        <v/>
      </c>
      <c r="G8851">
        <f>'DATA DASH'!G8851</f>
        <v/>
      </c>
      <c r="H8851">
        <f>'DATA DASH'!H8851</f>
        <v/>
      </c>
      <c r="I8851">
        <f>'DATA DASH'!I8851</f>
        <v/>
      </c>
      <c r="J8851">
        <f>'DATA DASH'!J8851</f>
        <v/>
      </c>
      <c r="K8851">
        <f>'DATA DASH'!K8851</f>
        <v/>
      </c>
      <c r="L8851">
        <f>'DATA DASH'!L8851</f>
        <v/>
      </c>
      <c r="M8851">
        <f>'DATA DASH'!M8851</f>
        <v/>
      </c>
    </row>
    <row r="8852">
      <c r="A8852">
        <f>'DATA DASH'!A8852</f>
        <v/>
      </c>
      <c r="B8852">
        <f>'DATA DASH'!B8852</f>
        <v/>
      </c>
      <c r="C8852">
        <f>'DATA DASH'!C8852</f>
        <v/>
      </c>
      <c r="D8852">
        <f>'DATA DASH'!D8852</f>
        <v/>
      </c>
      <c r="E8852">
        <f>'DATA DASH'!E8852</f>
        <v/>
      </c>
      <c r="F8852">
        <f>'DATA DASH'!F8852</f>
        <v/>
      </c>
      <c r="G8852">
        <f>'DATA DASH'!G8852</f>
        <v/>
      </c>
      <c r="H8852">
        <f>'DATA DASH'!H8852</f>
        <v/>
      </c>
      <c r="I8852">
        <f>'DATA DASH'!I8852</f>
        <v/>
      </c>
      <c r="J8852">
        <f>'DATA DASH'!J8852</f>
        <v/>
      </c>
      <c r="K8852">
        <f>'DATA DASH'!K8852</f>
        <v/>
      </c>
      <c r="L8852">
        <f>'DATA DASH'!L8852</f>
        <v/>
      </c>
      <c r="M8852">
        <f>'DATA DASH'!M8852</f>
        <v/>
      </c>
    </row>
    <row r="8853">
      <c r="A8853">
        <f>'DATA DASH'!A8853</f>
        <v/>
      </c>
      <c r="B8853">
        <f>'DATA DASH'!B8853</f>
        <v/>
      </c>
      <c r="C8853">
        <f>'DATA DASH'!C8853</f>
        <v/>
      </c>
      <c r="D8853">
        <f>'DATA DASH'!D8853</f>
        <v/>
      </c>
      <c r="E8853">
        <f>'DATA DASH'!E8853</f>
        <v/>
      </c>
      <c r="F8853">
        <f>'DATA DASH'!F8853</f>
        <v/>
      </c>
      <c r="G8853">
        <f>'DATA DASH'!G8853</f>
        <v/>
      </c>
      <c r="H8853">
        <f>'DATA DASH'!H8853</f>
        <v/>
      </c>
      <c r="I8853">
        <f>'DATA DASH'!I8853</f>
        <v/>
      </c>
      <c r="J8853">
        <f>'DATA DASH'!J8853</f>
        <v/>
      </c>
      <c r="K8853">
        <f>'DATA DASH'!K8853</f>
        <v/>
      </c>
      <c r="L8853">
        <f>'DATA DASH'!L8853</f>
        <v/>
      </c>
      <c r="M8853">
        <f>'DATA DASH'!M8853</f>
        <v/>
      </c>
    </row>
    <row r="8854">
      <c r="A8854">
        <f>'DATA DASH'!A8854</f>
        <v/>
      </c>
      <c r="B8854">
        <f>'DATA DASH'!B8854</f>
        <v/>
      </c>
      <c r="C8854">
        <f>'DATA DASH'!C8854</f>
        <v/>
      </c>
      <c r="D8854">
        <f>'DATA DASH'!D8854</f>
        <v/>
      </c>
      <c r="E8854">
        <f>'DATA DASH'!E8854</f>
        <v/>
      </c>
      <c r="F8854">
        <f>'DATA DASH'!F8854</f>
        <v/>
      </c>
      <c r="G8854">
        <f>'DATA DASH'!G8854</f>
        <v/>
      </c>
      <c r="H8854">
        <f>'DATA DASH'!H8854</f>
        <v/>
      </c>
      <c r="I8854">
        <f>'DATA DASH'!I8854</f>
        <v/>
      </c>
      <c r="J8854">
        <f>'DATA DASH'!J8854</f>
        <v/>
      </c>
      <c r="K8854">
        <f>'DATA DASH'!K8854</f>
        <v/>
      </c>
      <c r="L8854">
        <f>'DATA DASH'!L8854</f>
        <v/>
      </c>
      <c r="M8854">
        <f>'DATA DASH'!M8854</f>
        <v/>
      </c>
    </row>
    <row r="8855">
      <c r="A8855">
        <f>'DATA DASH'!A8855</f>
        <v/>
      </c>
      <c r="B8855">
        <f>'DATA DASH'!B8855</f>
        <v/>
      </c>
      <c r="C8855">
        <f>'DATA DASH'!C8855</f>
        <v/>
      </c>
      <c r="D8855">
        <f>'DATA DASH'!D8855</f>
        <v/>
      </c>
      <c r="E8855">
        <f>'DATA DASH'!E8855</f>
        <v/>
      </c>
      <c r="F8855">
        <f>'DATA DASH'!F8855</f>
        <v/>
      </c>
      <c r="G8855">
        <f>'DATA DASH'!G8855</f>
        <v/>
      </c>
      <c r="H8855">
        <f>'DATA DASH'!H8855</f>
        <v/>
      </c>
      <c r="I8855">
        <f>'DATA DASH'!I8855</f>
        <v/>
      </c>
      <c r="J8855">
        <f>'DATA DASH'!J8855</f>
        <v/>
      </c>
      <c r="K8855">
        <f>'DATA DASH'!K8855</f>
        <v/>
      </c>
      <c r="L8855">
        <f>'DATA DASH'!L8855</f>
        <v/>
      </c>
      <c r="M8855">
        <f>'DATA DASH'!M8855</f>
        <v/>
      </c>
    </row>
    <row r="8856">
      <c r="A8856">
        <f>'DATA DASH'!A8856</f>
        <v/>
      </c>
      <c r="B8856">
        <f>'DATA DASH'!B8856</f>
        <v/>
      </c>
      <c r="C8856">
        <f>'DATA DASH'!C8856</f>
        <v/>
      </c>
      <c r="D8856">
        <f>'DATA DASH'!D8856</f>
        <v/>
      </c>
      <c r="E8856">
        <f>'DATA DASH'!E8856</f>
        <v/>
      </c>
      <c r="F8856">
        <f>'DATA DASH'!F8856</f>
        <v/>
      </c>
      <c r="G8856">
        <f>'DATA DASH'!G8856</f>
        <v/>
      </c>
      <c r="H8856">
        <f>'DATA DASH'!H8856</f>
        <v/>
      </c>
      <c r="I8856">
        <f>'DATA DASH'!I8856</f>
        <v/>
      </c>
      <c r="J8856">
        <f>'DATA DASH'!J8856</f>
        <v/>
      </c>
      <c r="K8856">
        <f>'DATA DASH'!K8856</f>
        <v/>
      </c>
      <c r="L8856">
        <f>'DATA DASH'!L8856</f>
        <v/>
      </c>
      <c r="M8856">
        <f>'DATA DASH'!M8856</f>
        <v/>
      </c>
    </row>
    <row r="8857">
      <c r="A8857">
        <f>'DATA DASH'!A8857</f>
        <v/>
      </c>
      <c r="B8857">
        <f>'DATA DASH'!B8857</f>
        <v/>
      </c>
      <c r="C8857">
        <f>'DATA DASH'!C8857</f>
        <v/>
      </c>
      <c r="D8857">
        <f>'DATA DASH'!D8857</f>
        <v/>
      </c>
      <c r="E8857">
        <f>'DATA DASH'!E8857</f>
        <v/>
      </c>
      <c r="F8857">
        <f>'DATA DASH'!F8857</f>
        <v/>
      </c>
      <c r="G8857">
        <f>'DATA DASH'!G8857</f>
        <v/>
      </c>
      <c r="H8857">
        <f>'DATA DASH'!H8857</f>
        <v/>
      </c>
      <c r="I8857">
        <f>'DATA DASH'!I8857</f>
        <v/>
      </c>
      <c r="J8857">
        <f>'DATA DASH'!J8857</f>
        <v/>
      </c>
      <c r="K8857">
        <f>'DATA DASH'!K8857</f>
        <v/>
      </c>
      <c r="L8857">
        <f>'DATA DASH'!L8857</f>
        <v/>
      </c>
      <c r="M8857">
        <f>'DATA DASH'!M8857</f>
        <v/>
      </c>
    </row>
    <row r="8858">
      <c r="A8858">
        <f>'DATA DASH'!A8858</f>
        <v/>
      </c>
      <c r="B8858">
        <f>'DATA DASH'!B8858</f>
        <v/>
      </c>
      <c r="C8858">
        <f>'DATA DASH'!C8858</f>
        <v/>
      </c>
      <c r="D8858">
        <f>'DATA DASH'!D8858</f>
        <v/>
      </c>
      <c r="E8858">
        <f>'DATA DASH'!E8858</f>
        <v/>
      </c>
      <c r="F8858">
        <f>'DATA DASH'!F8858</f>
        <v/>
      </c>
      <c r="G8858">
        <f>'DATA DASH'!G8858</f>
        <v/>
      </c>
      <c r="H8858">
        <f>'DATA DASH'!H8858</f>
        <v/>
      </c>
      <c r="I8858">
        <f>'DATA DASH'!I8858</f>
        <v/>
      </c>
      <c r="J8858">
        <f>'DATA DASH'!J8858</f>
        <v/>
      </c>
      <c r="K8858">
        <f>'DATA DASH'!K8858</f>
        <v/>
      </c>
      <c r="L8858">
        <f>'DATA DASH'!L8858</f>
        <v/>
      </c>
      <c r="M8858">
        <f>'DATA DASH'!M8858</f>
        <v/>
      </c>
    </row>
    <row r="8859">
      <c r="A8859">
        <f>'DATA DASH'!A8859</f>
        <v/>
      </c>
      <c r="B8859">
        <f>'DATA DASH'!B8859</f>
        <v/>
      </c>
      <c r="C8859">
        <f>'DATA DASH'!C8859</f>
        <v/>
      </c>
      <c r="D8859">
        <f>'DATA DASH'!D8859</f>
        <v/>
      </c>
      <c r="E8859">
        <f>'DATA DASH'!E8859</f>
        <v/>
      </c>
      <c r="F8859">
        <f>'DATA DASH'!F8859</f>
        <v/>
      </c>
      <c r="G8859">
        <f>'DATA DASH'!G8859</f>
        <v/>
      </c>
      <c r="H8859">
        <f>'DATA DASH'!H8859</f>
        <v/>
      </c>
      <c r="I8859">
        <f>'DATA DASH'!I8859</f>
        <v/>
      </c>
      <c r="J8859">
        <f>'DATA DASH'!J8859</f>
        <v/>
      </c>
      <c r="K8859">
        <f>'DATA DASH'!K8859</f>
        <v/>
      </c>
      <c r="L8859">
        <f>'DATA DASH'!L8859</f>
        <v/>
      </c>
      <c r="M8859">
        <f>'DATA DASH'!M8859</f>
        <v/>
      </c>
    </row>
    <row r="8860">
      <c r="A8860">
        <f>'DATA DASH'!A8860</f>
        <v/>
      </c>
      <c r="B8860">
        <f>'DATA DASH'!B8860</f>
        <v/>
      </c>
      <c r="C8860">
        <f>'DATA DASH'!C8860</f>
        <v/>
      </c>
      <c r="D8860">
        <f>'DATA DASH'!D8860</f>
        <v/>
      </c>
      <c r="E8860">
        <f>'DATA DASH'!E8860</f>
        <v/>
      </c>
      <c r="F8860">
        <f>'DATA DASH'!F8860</f>
        <v/>
      </c>
      <c r="G8860">
        <f>'DATA DASH'!G8860</f>
        <v/>
      </c>
      <c r="H8860">
        <f>'DATA DASH'!H8860</f>
        <v/>
      </c>
      <c r="I8860">
        <f>'DATA DASH'!I8860</f>
        <v/>
      </c>
      <c r="J8860">
        <f>'DATA DASH'!J8860</f>
        <v/>
      </c>
      <c r="K8860">
        <f>'DATA DASH'!K8860</f>
        <v/>
      </c>
      <c r="L8860">
        <f>'DATA DASH'!L8860</f>
        <v/>
      </c>
      <c r="M8860">
        <f>'DATA DASH'!M8860</f>
        <v/>
      </c>
    </row>
    <row r="8861">
      <c r="A8861">
        <f>'DATA DASH'!A8861</f>
        <v/>
      </c>
      <c r="B8861">
        <f>'DATA DASH'!B8861</f>
        <v/>
      </c>
      <c r="C8861">
        <f>'DATA DASH'!C8861</f>
        <v/>
      </c>
      <c r="D8861">
        <f>'DATA DASH'!D8861</f>
        <v/>
      </c>
      <c r="E8861">
        <f>'DATA DASH'!E8861</f>
        <v/>
      </c>
      <c r="F8861">
        <f>'DATA DASH'!F8861</f>
        <v/>
      </c>
      <c r="G8861">
        <f>'DATA DASH'!G8861</f>
        <v/>
      </c>
      <c r="H8861">
        <f>'DATA DASH'!H8861</f>
        <v/>
      </c>
      <c r="I8861">
        <f>'DATA DASH'!I8861</f>
        <v/>
      </c>
      <c r="J8861">
        <f>'DATA DASH'!J8861</f>
        <v/>
      </c>
      <c r="K8861">
        <f>'DATA DASH'!K8861</f>
        <v/>
      </c>
      <c r="L8861">
        <f>'DATA DASH'!L8861</f>
        <v/>
      </c>
      <c r="M8861">
        <f>'DATA DASH'!M8861</f>
        <v/>
      </c>
    </row>
    <row r="8862">
      <c r="A8862">
        <f>'DATA DASH'!A8862</f>
        <v/>
      </c>
      <c r="B8862">
        <f>'DATA DASH'!B8862</f>
        <v/>
      </c>
      <c r="C8862">
        <f>'DATA DASH'!C8862</f>
        <v/>
      </c>
      <c r="D8862">
        <f>'DATA DASH'!D8862</f>
        <v/>
      </c>
      <c r="E8862">
        <f>'DATA DASH'!E8862</f>
        <v/>
      </c>
      <c r="F8862">
        <f>'DATA DASH'!F8862</f>
        <v/>
      </c>
      <c r="G8862">
        <f>'DATA DASH'!G8862</f>
        <v/>
      </c>
      <c r="H8862">
        <f>'DATA DASH'!H8862</f>
        <v/>
      </c>
      <c r="I8862">
        <f>'DATA DASH'!I8862</f>
        <v/>
      </c>
      <c r="J8862">
        <f>'DATA DASH'!J8862</f>
        <v/>
      </c>
      <c r="K8862">
        <f>'DATA DASH'!K8862</f>
        <v/>
      </c>
      <c r="L8862">
        <f>'DATA DASH'!L8862</f>
        <v/>
      </c>
      <c r="M8862">
        <f>'DATA DASH'!M8862</f>
        <v/>
      </c>
    </row>
    <row r="8863">
      <c r="A8863">
        <f>'DATA DASH'!A8863</f>
        <v/>
      </c>
      <c r="B8863">
        <f>'DATA DASH'!B8863</f>
        <v/>
      </c>
      <c r="C8863">
        <f>'DATA DASH'!C8863</f>
        <v/>
      </c>
      <c r="D8863">
        <f>'DATA DASH'!D8863</f>
        <v/>
      </c>
      <c r="E8863">
        <f>'DATA DASH'!E8863</f>
        <v/>
      </c>
      <c r="F8863">
        <f>'DATA DASH'!F8863</f>
        <v/>
      </c>
      <c r="G8863">
        <f>'DATA DASH'!G8863</f>
        <v/>
      </c>
      <c r="H8863">
        <f>'DATA DASH'!H8863</f>
        <v/>
      </c>
      <c r="I8863">
        <f>'DATA DASH'!I8863</f>
        <v/>
      </c>
      <c r="J8863">
        <f>'DATA DASH'!J8863</f>
        <v/>
      </c>
      <c r="K8863">
        <f>'DATA DASH'!K8863</f>
        <v/>
      </c>
      <c r="L8863">
        <f>'DATA DASH'!L8863</f>
        <v/>
      </c>
      <c r="M8863">
        <f>'DATA DASH'!M8863</f>
        <v/>
      </c>
    </row>
    <row r="8864">
      <c r="A8864">
        <f>'DATA DASH'!A8864</f>
        <v/>
      </c>
      <c r="B8864">
        <f>'DATA DASH'!B8864</f>
        <v/>
      </c>
      <c r="C8864">
        <f>'DATA DASH'!C8864</f>
        <v/>
      </c>
      <c r="D8864">
        <f>'DATA DASH'!D8864</f>
        <v/>
      </c>
      <c r="E8864">
        <f>'DATA DASH'!E8864</f>
        <v/>
      </c>
      <c r="F8864">
        <f>'DATA DASH'!F8864</f>
        <v/>
      </c>
      <c r="G8864">
        <f>'DATA DASH'!G8864</f>
        <v/>
      </c>
      <c r="H8864">
        <f>'DATA DASH'!H8864</f>
        <v/>
      </c>
      <c r="I8864">
        <f>'DATA DASH'!I8864</f>
        <v/>
      </c>
      <c r="J8864">
        <f>'DATA DASH'!J8864</f>
        <v/>
      </c>
      <c r="K8864">
        <f>'DATA DASH'!K8864</f>
        <v/>
      </c>
      <c r="L8864">
        <f>'DATA DASH'!L8864</f>
        <v/>
      </c>
      <c r="M8864">
        <f>'DATA DASH'!M8864</f>
        <v/>
      </c>
    </row>
    <row r="8865">
      <c r="A8865">
        <f>'DATA DASH'!A8865</f>
        <v/>
      </c>
      <c r="B8865">
        <f>'DATA DASH'!B8865</f>
        <v/>
      </c>
      <c r="C8865">
        <f>'DATA DASH'!C8865</f>
        <v/>
      </c>
      <c r="D8865">
        <f>'DATA DASH'!D8865</f>
        <v/>
      </c>
      <c r="E8865">
        <f>'DATA DASH'!E8865</f>
        <v/>
      </c>
      <c r="F8865">
        <f>'DATA DASH'!F8865</f>
        <v/>
      </c>
      <c r="G8865">
        <f>'DATA DASH'!G8865</f>
        <v/>
      </c>
      <c r="H8865">
        <f>'DATA DASH'!H8865</f>
        <v/>
      </c>
      <c r="I8865">
        <f>'DATA DASH'!I8865</f>
        <v/>
      </c>
      <c r="J8865">
        <f>'DATA DASH'!J8865</f>
        <v/>
      </c>
      <c r="K8865">
        <f>'DATA DASH'!K8865</f>
        <v/>
      </c>
      <c r="L8865">
        <f>'DATA DASH'!L8865</f>
        <v/>
      </c>
      <c r="M8865">
        <f>'DATA DASH'!M8865</f>
        <v/>
      </c>
    </row>
    <row r="8866">
      <c r="A8866">
        <f>'DATA DASH'!A8866</f>
        <v/>
      </c>
      <c r="B8866">
        <f>'DATA DASH'!B8866</f>
        <v/>
      </c>
      <c r="C8866">
        <f>'DATA DASH'!C8866</f>
        <v/>
      </c>
      <c r="D8866">
        <f>'DATA DASH'!D8866</f>
        <v/>
      </c>
      <c r="E8866">
        <f>'DATA DASH'!E8866</f>
        <v/>
      </c>
      <c r="F8866">
        <f>'DATA DASH'!F8866</f>
        <v/>
      </c>
      <c r="G8866">
        <f>'DATA DASH'!G8866</f>
        <v/>
      </c>
      <c r="H8866">
        <f>'DATA DASH'!H8866</f>
        <v/>
      </c>
      <c r="I8866">
        <f>'DATA DASH'!I8866</f>
        <v/>
      </c>
      <c r="J8866">
        <f>'DATA DASH'!J8866</f>
        <v/>
      </c>
      <c r="K8866">
        <f>'DATA DASH'!K8866</f>
        <v/>
      </c>
      <c r="L8866">
        <f>'DATA DASH'!L8866</f>
        <v/>
      </c>
      <c r="M8866">
        <f>'DATA DASH'!M8866</f>
        <v/>
      </c>
    </row>
    <row r="8867">
      <c r="A8867">
        <f>'DATA DASH'!A8867</f>
        <v/>
      </c>
      <c r="B8867">
        <f>'DATA DASH'!B8867</f>
        <v/>
      </c>
      <c r="C8867">
        <f>'DATA DASH'!C8867</f>
        <v/>
      </c>
      <c r="D8867">
        <f>'DATA DASH'!D8867</f>
        <v/>
      </c>
      <c r="E8867">
        <f>'DATA DASH'!E8867</f>
        <v/>
      </c>
      <c r="F8867">
        <f>'DATA DASH'!F8867</f>
        <v/>
      </c>
      <c r="G8867">
        <f>'DATA DASH'!G8867</f>
        <v/>
      </c>
      <c r="H8867">
        <f>'DATA DASH'!H8867</f>
        <v/>
      </c>
      <c r="I8867">
        <f>'DATA DASH'!I8867</f>
        <v/>
      </c>
      <c r="J8867">
        <f>'DATA DASH'!J8867</f>
        <v/>
      </c>
      <c r="K8867">
        <f>'DATA DASH'!K8867</f>
        <v/>
      </c>
      <c r="L8867">
        <f>'DATA DASH'!L8867</f>
        <v/>
      </c>
      <c r="M8867">
        <f>'DATA DASH'!M8867</f>
        <v/>
      </c>
    </row>
    <row r="8868">
      <c r="A8868">
        <f>'DATA DASH'!A8868</f>
        <v/>
      </c>
      <c r="B8868">
        <f>'DATA DASH'!B8868</f>
        <v/>
      </c>
      <c r="C8868">
        <f>'DATA DASH'!C8868</f>
        <v/>
      </c>
      <c r="D8868">
        <f>'DATA DASH'!D8868</f>
        <v/>
      </c>
      <c r="E8868">
        <f>'DATA DASH'!E8868</f>
        <v/>
      </c>
      <c r="F8868">
        <f>'DATA DASH'!F8868</f>
        <v/>
      </c>
      <c r="G8868">
        <f>'DATA DASH'!G8868</f>
        <v/>
      </c>
      <c r="H8868">
        <f>'DATA DASH'!H8868</f>
        <v/>
      </c>
      <c r="I8868">
        <f>'DATA DASH'!I8868</f>
        <v/>
      </c>
      <c r="J8868">
        <f>'DATA DASH'!J8868</f>
        <v/>
      </c>
      <c r="K8868">
        <f>'DATA DASH'!K8868</f>
        <v/>
      </c>
      <c r="L8868">
        <f>'DATA DASH'!L8868</f>
        <v/>
      </c>
      <c r="M8868">
        <f>'DATA DASH'!M8868</f>
        <v/>
      </c>
    </row>
    <row r="8869">
      <c r="A8869">
        <f>'DATA DASH'!A8869</f>
        <v/>
      </c>
      <c r="B8869">
        <f>'DATA DASH'!B8869</f>
        <v/>
      </c>
      <c r="C8869">
        <f>'DATA DASH'!C8869</f>
        <v/>
      </c>
      <c r="D8869">
        <f>'DATA DASH'!D8869</f>
        <v/>
      </c>
      <c r="E8869">
        <f>'DATA DASH'!E8869</f>
        <v/>
      </c>
      <c r="F8869">
        <f>'DATA DASH'!F8869</f>
        <v/>
      </c>
      <c r="G8869">
        <f>'DATA DASH'!G8869</f>
        <v/>
      </c>
      <c r="H8869">
        <f>'DATA DASH'!H8869</f>
        <v/>
      </c>
      <c r="I8869">
        <f>'DATA DASH'!I8869</f>
        <v/>
      </c>
      <c r="J8869">
        <f>'DATA DASH'!J8869</f>
        <v/>
      </c>
      <c r="K8869">
        <f>'DATA DASH'!K8869</f>
        <v/>
      </c>
      <c r="L8869">
        <f>'DATA DASH'!L8869</f>
        <v/>
      </c>
      <c r="M8869">
        <f>'DATA DASH'!M8869</f>
        <v/>
      </c>
    </row>
    <row r="8870">
      <c r="A8870">
        <f>'DATA DASH'!A8870</f>
        <v/>
      </c>
      <c r="B8870">
        <f>'DATA DASH'!B8870</f>
        <v/>
      </c>
      <c r="C8870">
        <f>'DATA DASH'!C8870</f>
        <v/>
      </c>
      <c r="D8870">
        <f>'DATA DASH'!D8870</f>
        <v/>
      </c>
      <c r="E8870">
        <f>'DATA DASH'!E8870</f>
        <v/>
      </c>
      <c r="F8870">
        <f>'DATA DASH'!F8870</f>
        <v/>
      </c>
      <c r="G8870">
        <f>'DATA DASH'!G8870</f>
        <v/>
      </c>
      <c r="H8870">
        <f>'DATA DASH'!H8870</f>
        <v/>
      </c>
      <c r="I8870">
        <f>'DATA DASH'!I8870</f>
        <v/>
      </c>
      <c r="J8870">
        <f>'DATA DASH'!J8870</f>
        <v/>
      </c>
      <c r="K8870">
        <f>'DATA DASH'!K8870</f>
        <v/>
      </c>
      <c r="L8870">
        <f>'DATA DASH'!L8870</f>
        <v/>
      </c>
      <c r="M8870">
        <f>'DATA DASH'!M8870</f>
        <v/>
      </c>
    </row>
    <row r="8871">
      <c r="A8871">
        <f>'DATA DASH'!A8871</f>
        <v/>
      </c>
      <c r="B8871">
        <f>'DATA DASH'!B8871</f>
        <v/>
      </c>
      <c r="C8871">
        <f>'DATA DASH'!C8871</f>
        <v/>
      </c>
      <c r="D8871">
        <f>'DATA DASH'!D8871</f>
        <v/>
      </c>
      <c r="E8871">
        <f>'DATA DASH'!E8871</f>
        <v/>
      </c>
      <c r="F8871">
        <f>'DATA DASH'!F8871</f>
        <v/>
      </c>
      <c r="G8871">
        <f>'DATA DASH'!G8871</f>
        <v/>
      </c>
      <c r="H8871">
        <f>'DATA DASH'!H8871</f>
        <v/>
      </c>
      <c r="I8871">
        <f>'DATA DASH'!I8871</f>
        <v/>
      </c>
      <c r="J8871">
        <f>'DATA DASH'!J8871</f>
        <v/>
      </c>
      <c r="K8871">
        <f>'DATA DASH'!K8871</f>
        <v/>
      </c>
      <c r="L8871">
        <f>'DATA DASH'!L8871</f>
        <v/>
      </c>
      <c r="M8871">
        <f>'DATA DASH'!M8871</f>
        <v/>
      </c>
    </row>
    <row r="8872">
      <c r="A8872">
        <f>'DATA DASH'!A8872</f>
        <v/>
      </c>
      <c r="B8872">
        <f>'DATA DASH'!B8872</f>
        <v/>
      </c>
      <c r="C8872">
        <f>'DATA DASH'!C8872</f>
        <v/>
      </c>
      <c r="D8872">
        <f>'DATA DASH'!D8872</f>
        <v/>
      </c>
      <c r="E8872">
        <f>'DATA DASH'!E8872</f>
        <v/>
      </c>
      <c r="F8872">
        <f>'DATA DASH'!F8872</f>
        <v/>
      </c>
      <c r="G8872">
        <f>'DATA DASH'!G8872</f>
        <v/>
      </c>
      <c r="H8872">
        <f>'DATA DASH'!H8872</f>
        <v/>
      </c>
      <c r="I8872">
        <f>'DATA DASH'!I8872</f>
        <v/>
      </c>
      <c r="J8872">
        <f>'DATA DASH'!J8872</f>
        <v/>
      </c>
      <c r="K8872">
        <f>'DATA DASH'!K8872</f>
        <v/>
      </c>
      <c r="L8872">
        <f>'DATA DASH'!L8872</f>
        <v/>
      </c>
      <c r="M8872">
        <f>'DATA DASH'!M8872</f>
        <v/>
      </c>
    </row>
    <row r="8873">
      <c r="A8873">
        <f>'DATA DASH'!A8873</f>
        <v/>
      </c>
      <c r="B8873">
        <f>'DATA DASH'!B8873</f>
        <v/>
      </c>
      <c r="C8873">
        <f>'DATA DASH'!C8873</f>
        <v/>
      </c>
      <c r="D8873">
        <f>'DATA DASH'!D8873</f>
        <v/>
      </c>
      <c r="E8873">
        <f>'DATA DASH'!E8873</f>
        <v/>
      </c>
      <c r="F8873">
        <f>'DATA DASH'!F8873</f>
        <v/>
      </c>
      <c r="G8873">
        <f>'DATA DASH'!G8873</f>
        <v/>
      </c>
      <c r="H8873">
        <f>'DATA DASH'!H8873</f>
        <v/>
      </c>
      <c r="I8873">
        <f>'DATA DASH'!I8873</f>
        <v/>
      </c>
      <c r="J8873">
        <f>'DATA DASH'!J8873</f>
        <v/>
      </c>
      <c r="K8873">
        <f>'DATA DASH'!K8873</f>
        <v/>
      </c>
      <c r="L8873">
        <f>'DATA DASH'!L8873</f>
        <v/>
      </c>
      <c r="M8873">
        <f>'DATA DASH'!M8873</f>
        <v/>
      </c>
    </row>
    <row r="8874">
      <c r="A8874">
        <f>'DATA DASH'!A8874</f>
        <v/>
      </c>
      <c r="B8874">
        <f>'DATA DASH'!B8874</f>
        <v/>
      </c>
      <c r="C8874">
        <f>'DATA DASH'!C8874</f>
        <v/>
      </c>
      <c r="D8874">
        <f>'DATA DASH'!D8874</f>
        <v/>
      </c>
      <c r="E8874">
        <f>'DATA DASH'!E8874</f>
        <v/>
      </c>
      <c r="F8874">
        <f>'DATA DASH'!F8874</f>
        <v/>
      </c>
      <c r="G8874">
        <f>'DATA DASH'!G8874</f>
        <v/>
      </c>
      <c r="H8874">
        <f>'DATA DASH'!H8874</f>
        <v/>
      </c>
      <c r="I8874">
        <f>'DATA DASH'!I8874</f>
        <v/>
      </c>
      <c r="J8874">
        <f>'DATA DASH'!J8874</f>
        <v/>
      </c>
      <c r="K8874">
        <f>'DATA DASH'!K8874</f>
        <v/>
      </c>
      <c r="L8874">
        <f>'DATA DASH'!L8874</f>
        <v/>
      </c>
      <c r="M8874">
        <f>'DATA DASH'!M8874</f>
        <v/>
      </c>
    </row>
    <row r="8875">
      <c r="A8875">
        <f>'DATA DASH'!A8875</f>
        <v/>
      </c>
      <c r="B8875">
        <f>'DATA DASH'!B8875</f>
        <v/>
      </c>
      <c r="C8875">
        <f>'DATA DASH'!C8875</f>
        <v/>
      </c>
      <c r="D8875">
        <f>'DATA DASH'!D8875</f>
        <v/>
      </c>
      <c r="E8875">
        <f>'DATA DASH'!E8875</f>
        <v/>
      </c>
      <c r="F8875">
        <f>'DATA DASH'!F8875</f>
        <v/>
      </c>
      <c r="G8875">
        <f>'DATA DASH'!G8875</f>
        <v/>
      </c>
      <c r="H8875">
        <f>'DATA DASH'!H8875</f>
        <v/>
      </c>
      <c r="I8875">
        <f>'DATA DASH'!I8875</f>
        <v/>
      </c>
      <c r="J8875">
        <f>'DATA DASH'!J8875</f>
        <v/>
      </c>
      <c r="K8875">
        <f>'DATA DASH'!K8875</f>
        <v/>
      </c>
      <c r="L8875">
        <f>'DATA DASH'!L8875</f>
        <v/>
      </c>
      <c r="M8875">
        <f>'DATA DASH'!M8875</f>
        <v/>
      </c>
    </row>
    <row r="8876">
      <c r="A8876">
        <f>'DATA DASH'!A8876</f>
        <v/>
      </c>
      <c r="B8876">
        <f>'DATA DASH'!B8876</f>
        <v/>
      </c>
      <c r="C8876">
        <f>'DATA DASH'!C8876</f>
        <v/>
      </c>
      <c r="D8876">
        <f>'DATA DASH'!D8876</f>
        <v/>
      </c>
      <c r="E8876">
        <f>'DATA DASH'!E8876</f>
        <v/>
      </c>
      <c r="F8876">
        <f>'DATA DASH'!F8876</f>
        <v/>
      </c>
      <c r="G8876">
        <f>'DATA DASH'!G8876</f>
        <v/>
      </c>
      <c r="H8876">
        <f>'DATA DASH'!H8876</f>
        <v/>
      </c>
      <c r="I8876">
        <f>'DATA DASH'!I8876</f>
        <v/>
      </c>
      <c r="J8876">
        <f>'DATA DASH'!J8876</f>
        <v/>
      </c>
      <c r="K8876">
        <f>'DATA DASH'!K8876</f>
        <v/>
      </c>
      <c r="L8876">
        <f>'DATA DASH'!L8876</f>
        <v/>
      </c>
      <c r="M8876">
        <f>'DATA DASH'!M8876</f>
        <v/>
      </c>
    </row>
    <row r="8877">
      <c r="A8877">
        <f>'DATA DASH'!A8877</f>
        <v/>
      </c>
      <c r="B8877">
        <f>'DATA DASH'!B8877</f>
        <v/>
      </c>
      <c r="C8877">
        <f>'DATA DASH'!C8877</f>
        <v/>
      </c>
      <c r="D8877">
        <f>'DATA DASH'!D8877</f>
        <v/>
      </c>
      <c r="E8877">
        <f>'DATA DASH'!E8877</f>
        <v/>
      </c>
      <c r="F8877">
        <f>'DATA DASH'!F8877</f>
        <v/>
      </c>
      <c r="G8877">
        <f>'DATA DASH'!G8877</f>
        <v/>
      </c>
      <c r="H8877">
        <f>'DATA DASH'!H8877</f>
        <v/>
      </c>
      <c r="I8877">
        <f>'DATA DASH'!I8877</f>
        <v/>
      </c>
      <c r="J8877">
        <f>'DATA DASH'!J8877</f>
        <v/>
      </c>
      <c r="K8877">
        <f>'DATA DASH'!K8877</f>
        <v/>
      </c>
      <c r="L8877">
        <f>'DATA DASH'!L8877</f>
        <v/>
      </c>
      <c r="M8877">
        <f>'DATA DASH'!M8877</f>
        <v/>
      </c>
    </row>
    <row r="8878">
      <c r="A8878">
        <f>'DATA DASH'!A8878</f>
        <v/>
      </c>
      <c r="B8878">
        <f>'DATA DASH'!B8878</f>
        <v/>
      </c>
      <c r="C8878">
        <f>'DATA DASH'!C8878</f>
        <v/>
      </c>
      <c r="D8878">
        <f>'DATA DASH'!D8878</f>
        <v/>
      </c>
      <c r="E8878">
        <f>'DATA DASH'!E8878</f>
        <v/>
      </c>
      <c r="F8878">
        <f>'DATA DASH'!F8878</f>
        <v/>
      </c>
      <c r="G8878">
        <f>'DATA DASH'!G8878</f>
        <v/>
      </c>
      <c r="H8878">
        <f>'DATA DASH'!H8878</f>
        <v/>
      </c>
      <c r="I8878">
        <f>'DATA DASH'!I8878</f>
        <v/>
      </c>
      <c r="J8878">
        <f>'DATA DASH'!J8878</f>
        <v/>
      </c>
      <c r="K8878">
        <f>'DATA DASH'!K8878</f>
        <v/>
      </c>
      <c r="L8878">
        <f>'DATA DASH'!L8878</f>
        <v/>
      </c>
      <c r="M8878">
        <f>'DATA DASH'!M8878</f>
        <v/>
      </c>
    </row>
    <row r="8879">
      <c r="A8879">
        <f>'DATA DASH'!A8879</f>
        <v/>
      </c>
      <c r="B8879">
        <f>'DATA DASH'!B8879</f>
        <v/>
      </c>
      <c r="C8879">
        <f>'DATA DASH'!C8879</f>
        <v/>
      </c>
      <c r="D8879">
        <f>'DATA DASH'!D8879</f>
        <v/>
      </c>
      <c r="E8879">
        <f>'DATA DASH'!E8879</f>
        <v/>
      </c>
      <c r="F8879">
        <f>'DATA DASH'!F8879</f>
        <v/>
      </c>
      <c r="G8879">
        <f>'DATA DASH'!G8879</f>
        <v/>
      </c>
      <c r="H8879">
        <f>'DATA DASH'!H8879</f>
        <v/>
      </c>
      <c r="I8879">
        <f>'DATA DASH'!I8879</f>
        <v/>
      </c>
      <c r="J8879">
        <f>'DATA DASH'!J8879</f>
        <v/>
      </c>
      <c r="K8879">
        <f>'DATA DASH'!K8879</f>
        <v/>
      </c>
      <c r="L8879">
        <f>'DATA DASH'!L8879</f>
        <v/>
      </c>
      <c r="M8879">
        <f>'DATA DASH'!M8879</f>
        <v/>
      </c>
    </row>
    <row r="8880">
      <c r="A8880">
        <f>'DATA DASH'!A8880</f>
        <v/>
      </c>
      <c r="B8880">
        <f>'DATA DASH'!B8880</f>
        <v/>
      </c>
      <c r="C8880">
        <f>'DATA DASH'!C8880</f>
        <v/>
      </c>
      <c r="D8880">
        <f>'DATA DASH'!D8880</f>
        <v/>
      </c>
      <c r="E8880">
        <f>'DATA DASH'!E8880</f>
        <v/>
      </c>
      <c r="F8880">
        <f>'DATA DASH'!F8880</f>
        <v/>
      </c>
      <c r="G8880">
        <f>'DATA DASH'!G8880</f>
        <v/>
      </c>
      <c r="H8880">
        <f>'DATA DASH'!H8880</f>
        <v/>
      </c>
      <c r="I8880">
        <f>'DATA DASH'!I8880</f>
        <v/>
      </c>
      <c r="J8880">
        <f>'DATA DASH'!J8880</f>
        <v/>
      </c>
      <c r="K8880">
        <f>'DATA DASH'!K8880</f>
        <v/>
      </c>
      <c r="L8880">
        <f>'DATA DASH'!L8880</f>
        <v/>
      </c>
      <c r="M8880">
        <f>'DATA DASH'!M8880</f>
        <v/>
      </c>
    </row>
    <row r="8881">
      <c r="A8881">
        <f>'DATA DASH'!A8881</f>
        <v/>
      </c>
      <c r="B8881">
        <f>'DATA DASH'!B8881</f>
        <v/>
      </c>
      <c r="C8881">
        <f>'DATA DASH'!C8881</f>
        <v/>
      </c>
      <c r="D8881">
        <f>'DATA DASH'!D8881</f>
        <v/>
      </c>
      <c r="E8881">
        <f>'DATA DASH'!E8881</f>
        <v/>
      </c>
      <c r="F8881">
        <f>'DATA DASH'!F8881</f>
        <v/>
      </c>
      <c r="G8881">
        <f>'DATA DASH'!G8881</f>
        <v/>
      </c>
      <c r="H8881">
        <f>'DATA DASH'!H8881</f>
        <v/>
      </c>
      <c r="I8881">
        <f>'DATA DASH'!I8881</f>
        <v/>
      </c>
      <c r="J8881">
        <f>'DATA DASH'!J8881</f>
        <v/>
      </c>
      <c r="K8881">
        <f>'DATA DASH'!K8881</f>
        <v/>
      </c>
      <c r="L8881">
        <f>'DATA DASH'!L8881</f>
        <v/>
      </c>
      <c r="M8881">
        <f>'DATA DASH'!M8881</f>
        <v/>
      </c>
    </row>
    <row r="8882">
      <c r="A8882">
        <f>'DATA DASH'!A8882</f>
        <v/>
      </c>
      <c r="B8882">
        <f>'DATA DASH'!B8882</f>
        <v/>
      </c>
      <c r="C8882">
        <f>'DATA DASH'!C8882</f>
        <v/>
      </c>
      <c r="D8882">
        <f>'DATA DASH'!D8882</f>
        <v/>
      </c>
      <c r="E8882">
        <f>'DATA DASH'!E8882</f>
        <v/>
      </c>
      <c r="F8882">
        <f>'DATA DASH'!F8882</f>
        <v/>
      </c>
      <c r="G8882">
        <f>'DATA DASH'!G8882</f>
        <v/>
      </c>
      <c r="H8882">
        <f>'DATA DASH'!H8882</f>
        <v/>
      </c>
      <c r="I8882">
        <f>'DATA DASH'!I8882</f>
        <v/>
      </c>
      <c r="J8882">
        <f>'DATA DASH'!J8882</f>
        <v/>
      </c>
      <c r="K8882">
        <f>'DATA DASH'!K8882</f>
        <v/>
      </c>
      <c r="L8882">
        <f>'DATA DASH'!L8882</f>
        <v/>
      </c>
      <c r="M8882">
        <f>'DATA DASH'!M8882</f>
        <v/>
      </c>
    </row>
    <row r="8883">
      <c r="A8883">
        <f>'DATA DASH'!A8883</f>
        <v/>
      </c>
      <c r="B8883">
        <f>'DATA DASH'!B8883</f>
        <v/>
      </c>
      <c r="C8883">
        <f>'DATA DASH'!C8883</f>
        <v/>
      </c>
      <c r="D8883">
        <f>'DATA DASH'!D8883</f>
        <v/>
      </c>
      <c r="E8883">
        <f>'DATA DASH'!E8883</f>
        <v/>
      </c>
      <c r="F8883">
        <f>'DATA DASH'!F8883</f>
        <v/>
      </c>
      <c r="G8883">
        <f>'DATA DASH'!G8883</f>
        <v/>
      </c>
      <c r="H8883">
        <f>'DATA DASH'!H8883</f>
        <v/>
      </c>
      <c r="I8883">
        <f>'DATA DASH'!I8883</f>
        <v/>
      </c>
      <c r="J8883">
        <f>'DATA DASH'!J8883</f>
        <v/>
      </c>
      <c r="K8883">
        <f>'DATA DASH'!K8883</f>
        <v/>
      </c>
      <c r="L8883">
        <f>'DATA DASH'!L8883</f>
        <v/>
      </c>
      <c r="M8883">
        <f>'DATA DASH'!M8883</f>
        <v/>
      </c>
    </row>
    <row r="8884">
      <c r="A8884">
        <f>'DATA DASH'!A8884</f>
        <v/>
      </c>
      <c r="B8884">
        <f>'DATA DASH'!B8884</f>
        <v/>
      </c>
      <c r="C8884">
        <f>'DATA DASH'!C8884</f>
        <v/>
      </c>
      <c r="D8884">
        <f>'DATA DASH'!D8884</f>
        <v/>
      </c>
      <c r="E8884">
        <f>'DATA DASH'!E8884</f>
        <v/>
      </c>
      <c r="F8884">
        <f>'DATA DASH'!F8884</f>
        <v/>
      </c>
      <c r="G8884">
        <f>'DATA DASH'!G8884</f>
        <v/>
      </c>
      <c r="H8884">
        <f>'DATA DASH'!H8884</f>
        <v/>
      </c>
      <c r="I8884">
        <f>'DATA DASH'!I8884</f>
        <v/>
      </c>
      <c r="J8884">
        <f>'DATA DASH'!J8884</f>
        <v/>
      </c>
      <c r="K8884">
        <f>'DATA DASH'!K8884</f>
        <v/>
      </c>
      <c r="L8884">
        <f>'DATA DASH'!L8884</f>
        <v/>
      </c>
      <c r="M8884">
        <f>'DATA DASH'!M8884</f>
        <v/>
      </c>
    </row>
    <row r="8885">
      <c r="A8885">
        <f>'DATA DASH'!A8885</f>
        <v/>
      </c>
      <c r="B8885">
        <f>'DATA DASH'!B8885</f>
        <v/>
      </c>
      <c r="C8885">
        <f>'DATA DASH'!C8885</f>
        <v/>
      </c>
      <c r="D8885">
        <f>'DATA DASH'!D8885</f>
        <v/>
      </c>
      <c r="E8885">
        <f>'DATA DASH'!E8885</f>
        <v/>
      </c>
      <c r="F8885">
        <f>'DATA DASH'!F8885</f>
        <v/>
      </c>
      <c r="G8885">
        <f>'DATA DASH'!G8885</f>
        <v/>
      </c>
      <c r="H8885">
        <f>'DATA DASH'!H8885</f>
        <v/>
      </c>
      <c r="I8885">
        <f>'DATA DASH'!I8885</f>
        <v/>
      </c>
      <c r="J8885">
        <f>'DATA DASH'!J8885</f>
        <v/>
      </c>
      <c r="K8885">
        <f>'DATA DASH'!K8885</f>
        <v/>
      </c>
      <c r="L8885">
        <f>'DATA DASH'!L8885</f>
        <v/>
      </c>
      <c r="M8885">
        <f>'DATA DASH'!M8885</f>
        <v/>
      </c>
    </row>
    <row r="8886">
      <c r="A8886">
        <f>'DATA DASH'!A8886</f>
        <v/>
      </c>
      <c r="B8886">
        <f>'DATA DASH'!B8886</f>
        <v/>
      </c>
      <c r="C8886">
        <f>'DATA DASH'!C8886</f>
        <v/>
      </c>
      <c r="D8886">
        <f>'DATA DASH'!D8886</f>
        <v/>
      </c>
      <c r="E8886">
        <f>'DATA DASH'!E8886</f>
        <v/>
      </c>
      <c r="F8886">
        <f>'DATA DASH'!F8886</f>
        <v/>
      </c>
      <c r="G8886">
        <f>'DATA DASH'!G8886</f>
        <v/>
      </c>
      <c r="H8886">
        <f>'DATA DASH'!H8886</f>
        <v/>
      </c>
      <c r="I8886">
        <f>'DATA DASH'!I8886</f>
        <v/>
      </c>
      <c r="J8886">
        <f>'DATA DASH'!J8886</f>
        <v/>
      </c>
      <c r="K8886">
        <f>'DATA DASH'!K8886</f>
        <v/>
      </c>
      <c r="L8886">
        <f>'DATA DASH'!L8886</f>
        <v/>
      </c>
      <c r="M8886">
        <f>'DATA DASH'!M8886</f>
        <v/>
      </c>
    </row>
    <row r="8887">
      <c r="A8887">
        <f>'DATA DASH'!A8887</f>
        <v/>
      </c>
      <c r="B8887">
        <f>'DATA DASH'!B8887</f>
        <v/>
      </c>
      <c r="C8887">
        <f>'DATA DASH'!C8887</f>
        <v/>
      </c>
      <c r="D8887">
        <f>'DATA DASH'!D8887</f>
        <v/>
      </c>
      <c r="E8887">
        <f>'DATA DASH'!E8887</f>
        <v/>
      </c>
      <c r="F8887">
        <f>'DATA DASH'!F8887</f>
        <v/>
      </c>
      <c r="G8887">
        <f>'DATA DASH'!G8887</f>
        <v/>
      </c>
      <c r="H8887">
        <f>'DATA DASH'!H8887</f>
        <v/>
      </c>
      <c r="I8887">
        <f>'DATA DASH'!I8887</f>
        <v/>
      </c>
      <c r="J8887">
        <f>'DATA DASH'!J8887</f>
        <v/>
      </c>
      <c r="K8887">
        <f>'DATA DASH'!K8887</f>
        <v/>
      </c>
      <c r="L8887">
        <f>'DATA DASH'!L8887</f>
        <v/>
      </c>
      <c r="M8887">
        <f>'DATA DASH'!M8887</f>
        <v/>
      </c>
    </row>
    <row r="8888">
      <c r="A8888">
        <f>'DATA DASH'!A8888</f>
        <v/>
      </c>
      <c r="B8888">
        <f>'DATA DASH'!B8888</f>
        <v/>
      </c>
      <c r="C8888">
        <f>'DATA DASH'!C8888</f>
        <v/>
      </c>
      <c r="D8888">
        <f>'DATA DASH'!D8888</f>
        <v/>
      </c>
      <c r="E8888">
        <f>'DATA DASH'!E8888</f>
        <v/>
      </c>
      <c r="F8888">
        <f>'DATA DASH'!F8888</f>
        <v/>
      </c>
      <c r="G8888">
        <f>'DATA DASH'!G8888</f>
        <v/>
      </c>
      <c r="H8888">
        <f>'DATA DASH'!H8888</f>
        <v/>
      </c>
      <c r="I8888">
        <f>'DATA DASH'!I8888</f>
        <v/>
      </c>
      <c r="J8888">
        <f>'DATA DASH'!J8888</f>
        <v/>
      </c>
      <c r="K8888">
        <f>'DATA DASH'!K8888</f>
        <v/>
      </c>
      <c r="L8888">
        <f>'DATA DASH'!L8888</f>
        <v/>
      </c>
      <c r="M8888">
        <f>'DATA DASH'!M8888</f>
        <v/>
      </c>
    </row>
    <row r="8889">
      <c r="A8889">
        <f>'DATA DASH'!A8889</f>
        <v/>
      </c>
      <c r="B8889">
        <f>'DATA DASH'!B8889</f>
        <v/>
      </c>
      <c r="C8889">
        <f>'DATA DASH'!C8889</f>
        <v/>
      </c>
      <c r="D8889">
        <f>'DATA DASH'!D8889</f>
        <v/>
      </c>
      <c r="E8889">
        <f>'DATA DASH'!E8889</f>
        <v/>
      </c>
      <c r="F8889">
        <f>'DATA DASH'!F8889</f>
        <v/>
      </c>
      <c r="G8889">
        <f>'DATA DASH'!G8889</f>
        <v/>
      </c>
      <c r="H8889">
        <f>'DATA DASH'!H8889</f>
        <v/>
      </c>
      <c r="I8889">
        <f>'DATA DASH'!I8889</f>
        <v/>
      </c>
      <c r="J8889">
        <f>'DATA DASH'!J8889</f>
        <v/>
      </c>
      <c r="K8889">
        <f>'DATA DASH'!K8889</f>
        <v/>
      </c>
      <c r="L8889">
        <f>'DATA DASH'!L8889</f>
        <v/>
      </c>
      <c r="M8889">
        <f>'DATA DASH'!M8889</f>
        <v/>
      </c>
    </row>
    <row r="8890">
      <c r="A8890">
        <f>'DATA DASH'!A8890</f>
        <v/>
      </c>
      <c r="B8890">
        <f>'DATA DASH'!B8890</f>
        <v/>
      </c>
      <c r="C8890">
        <f>'DATA DASH'!C8890</f>
        <v/>
      </c>
      <c r="D8890">
        <f>'DATA DASH'!D8890</f>
        <v/>
      </c>
      <c r="E8890">
        <f>'DATA DASH'!E8890</f>
        <v/>
      </c>
      <c r="F8890">
        <f>'DATA DASH'!F8890</f>
        <v/>
      </c>
      <c r="G8890">
        <f>'DATA DASH'!G8890</f>
        <v/>
      </c>
      <c r="H8890">
        <f>'DATA DASH'!H8890</f>
        <v/>
      </c>
      <c r="I8890">
        <f>'DATA DASH'!I8890</f>
        <v/>
      </c>
      <c r="J8890">
        <f>'DATA DASH'!J8890</f>
        <v/>
      </c>
      <c r="K8890">
        <f>'DATA DASH'!K8890</f>
        <v/>
      </c>
      <c r="L8890">
        <f>'DATA DASH'!L8890</f>
        <v/>
      </c>
      <c r="M8890">
        <f>'DATA DASH'!M8890</f>
        <v/>
      </c>
    </row>
    <row r="8891">
      <c r="A8891">
        <f>'DATA DASH'!A8891</f>
        <v/>
      </c>
      <c r="B8891">
        <f>'DATA DASH'!B8891</f>
        <v/>
      </c>
      <c r="C8891">
        <f>'DATA DASH'!C8891</f>
        <v/>
      </c>
      <c r="D8891">
        <f>'DATA DASH'!D8891</f>
        <v/>
      </c>
      <c r="E8891">
        <f>'DATA DASH'!E8891</f>
        <v/>
      </c>
      <c r="F8891">
        <f>'DATA DASH'!F8891</f>
        <v/>
      </c>
      <c r="G8891">
        <f>'DATA DASH'!G8891</f>
        <v/>
      </c>
      <c r="H8891">
        <f>'DATA DASH'!H8891</f>
        <v/>
      </c>
      <c r="I8891">
        <f>'DATA DASH'!I8891</f>
        <v/>
      </c>
      <c r="J8891">
        <f>'DATA DASH'!J8891</f>
        <v/>
      </c>
      <c r="K8891">
        <f>'DATA DASH'!K8891</f>
        <v/>
      </c>
      <c r="L8891">
        <f>'DATA DASH'!L8891</f>
        <v/>
      </c>
      <c r="M8891">
        <f>'DATA DASH'!M8891</f>
        <v/>
      </c>
    </row>
    <row r="8892">
      <c r="A8892">
        <f>'DATA DASH'!A8892</f>
        <v/>
      </c>
      <c r="B8892">
        <f>'DATA DASH'!B8892</f>
        <v/>
      </c>
      <c r="C8892">
        <f>'DATA DASH'!C8892</f>
        <v/>
      </c>
      <c r="D8892">
        <f>'DATA DASH'!D8892</f>
        <v/>
      </c>
      <c r="E8892">
        <f>'DATA DASH'!E8892</f>
        <v/>
      </c>
      <c r="F8892">
        <f>'DATA DASH'!F8892</f>
        <v/>
      </c>
      <c r="G8892">
        <f>'DATA DASH'!G8892</f>
        <v/>
      </c>
      <c r="H8892">
        <f>'DATA DASH'!H8892</f>
        <v/>
      </c>
      <c r="I8892">
        <f>'DATA DASH'!I8892</f>
        <v/>
      </c>
      <c r="J8892">
        <f>'DATA DASH'!J8892</f>
        <v/>
      </c>
      <c r="K8892">
        <f>'DATA DASH'!K8892</f>
        <v/>
      </c>
      <c r="L8892">
        <f>'DATA DASH'!L8892</f>
        <v/>
      </c>
      <c r="M8892">
        <f>'DATA DASH'!M8892</f>
        <v/>
      </c>
    </row>
    <row r="8893">
      <c r="A8893">
        <f>'DATA DASH'!A8893</f>
        <v/>
      </c>
      <c r="B8893">
        <f>'DATA DASH'!B8893</f>
        <v/>
      </c>
      <c r="C8893">
        <f>'DATA DASH'!C8893</f>
        <v/>
      </c>
      <c r="D8893">
        <f>'DATA DASH'!D8893</f>
        <v/>
      </c>
      <c r="E8893">
        <f>'DATA DASH'!E8893</f>
        <v/>
      </c>
      <c r="F8893">
        <f>'DATA DASH'!F8893</f>
        <v/>
      </c>
      <c r="G8893">
        <f>'DATA DASH'!G8893</f>
        <v/>
      </c>
      <c r="H8893">
        <f>'DATA DASH'!H8893</f>
        <v/>
      </c>
      <c r="I8893">
        <f>'DATA DASH'!I8893</f>
        <v/>
      </c>
      <c r="J8893">
        <f>'DATA DASH'!J8893</f>
        <v/>
      </c>
      <c r="K8893">
        <f>'DATA DASH'!K8893</f>
        <v/>
      </c>
      <c r="L8893">
        <f>'DATA DASH'!L8893</f>
        <v/>
      </c>
      <c r="M8893">
        <f>'DATA DASH'!M8893</f>
        <v/>
      </c>
    </row>
    <row r="8894">
      <c r="A8894">
        <f>'DATA DASH'!A8894</f>
        <v/>
      </c>
      <c r="B8894">
        <f>'DATA DASH'!B8894</f>
        <v/>
      </c>
      <c r="C8894">
        <f>'DATA DASH'!C8894</f>
        <v/>
      </c>
      <c r="D8894">
        <f>'DATA DASH'!D8894</f>
        <v/>
      </c>
      <c r="E8894">
        <f>'DATA DASH'!E8894</f>
        <v/>
      </c>
      <c r="F8894">
        <f>'DATA DASH'!F8894</f>
        <v/>
      </c>
      <c r="G8894">
        <f>'DATA DASH'!G8894</f>
        <v/>
      </c>
      <c r="H8894">
        <f>'DATA DASH'!H8894</f>
        <v/>
      </c>
      <c r="I8894">
        <f>'DATA DASH'!I8894</f>
        <v/>
      </c>
      <c r="J8894">
        <f>'DATA DASH'!J8894</f>
        <v/>
      </c>
      <c r="K8894">
        <f>'DATA DASH'!K8894</f>
        <v/>
      </c>
      <c r="L8894">
        <f>'DATA DASH'!L8894</f>
        <v/>
      </c>
      <c r="M8894">
        <f>'DATA DASH'!M8894</f>
        <v/>
      </c>
    </row>
    <row r="8895">
      <c r="A8895">
        <f>'DATA DASH'!A8895</f>
        <v/>
      </c>
      <c r="B8895">
        <f>'DATA DASH'!B8895</f>
        <v/>
      </c>
      <c r="C8895">
        <f>'DATA DASH'!C8895</f>
        <v/>
      </c>
      <c r="D8895">
        <f>'DATA DASH'!D8895</f>
        <v/>
      </c>
      <c r="E8895">
        <f>'DATA DASH'!E8895</f>
        <v/>
      </c>
      <c r="F8895">
        <f>'DATA DASH'!F8895</f>
        <v/>
      </c>
      <c r="G8895">
        <f>'DATA DASH'!G8895</f>
        <v/>
      </c>
      <c r="H8895">
        <f>'DATA DASH'!H8895</f>
        <v/>
      </c>
      <c r="I8895">
        <f>'DATA DASH'!I8895</f>
        <v/>
      </c>
      <c r="J8895">
        <f>'DATA DASH'!J8895</f>
        <v/>
      </c>
      <c r="K8895">
        <f>'DATA DASH'!K8895</f>
        <v/>
      </c>
      <c r="L8895">
        <f>'DATA DASH'!L8895</f>
        <v/>
      </c>
      <c r="M8895">
        <f>'DATA DASH'!M8895</f>
        <v/>
      </c>
    </row>
    <row r="8896">
      <c r="A8896">
        <f>'DATA DASH'!A8896</f>
        <v/>
      </c>
      <c r="B8896">
        <f>'DATA DASH'!B8896</f>
        <v/>
      </c>
      <c r="C8896">
        <f>'DATA DASH'!C8896</f>
        <v/>
      </c>
      <c r="D8896">
        <f>'DATA DASH'!D8896</f>
        <v/>
      </c>
      <c r="E8896">
        <f>'DATA DASH'!E8896</f>
        <v/>
      </c>
      <c r="F8896">
        <f>'DATA DASH'!F8896</f>
        <v/>
      </c>
      <c r="G8896">
        <f>'DATA DASH'!G8896</f>
        <v/>
      </c>
      <c r="H8896">
        <f>'DATA DASH'!H8896</f>
        <v/>
      </c>
      <c r="I8896">
        <f>'DATA DASH'!I8896</f>
        <v/>
      </c>
      <c r="J8896">
        <f>'DATA DASH'!J8896</f>
        <v/>
      </c>
      <c r="K8896">
        <f>'DATA DASH'!K8896</f>
        <v/>
      </c>
      <c r="L8896">
        <f>'DATA DASH'!L8896</f>
        <v/>
      </c>
      <c r="M8896">
        <f>'DATA DASH'!M8896</f>
        <v/>
      </c>
    </row>
    <row r="8897">
      <c r="A8897">
        <f>'DATA DASH'!A8897</f>
        <v/>
      </c>
      <c r="B8897">
        <f>'DATA DASH'!B8897</f>
        <v/>
      </c>
      <c r="C8897">
        <f>'DATA DASH'!C8897</f>
        <v/>
      </c>
      <c r="D8897">
        <f>'DATA DASH'!D8897</f>
        <v/>
      </c>
      <c r="E8897">
        <f>'DATA DASH'!E8897</f>
        <v/>
      </c>
      <c r="F8897">
        <f>'DATA DASH'!F8897</f>
        <v/>
      </c>
      <c r="G8897">
        <f>'DATA DASH'!G8897</f>
        <v/>
      </c>
      <c r="H8897">
        <f>'DATA DASH'!H8897</f>
        <v/>
      </c>
      <c r="I8897">
        <f>'DATA DASH'!I8897</f>
        <v/>
      </c>
      <c r="J8897">
        <f>'DATA DASH'!J8897</f>
        <v/>
      </c>
      <c r="K8897">
        <f>'DATA DASH'!K8897</f>
        <v/>
      </c>
      <c r="L8897">
        <f>'DATA DASH'!L8897</f>
        <v/>
      </c>
      <c r="M8897">
        <f>'DATA DASH'!M8897</f>
        <v/>
      </c>
    </row>
    <row r="8898">
      <c r="A8898">
        <f>'DATA DASH'!A8898</f>
        <v/>
      </c>
      <c r="B8898">
        <f>'DATA DASH'!B8898</f>
        <v/>
      </c>
      <c r="C8898">
        <f>'DATA DASH'!C8898</f>
        <v/>
      </c>
      <c r="D8898">
        <f>'DATA DASH'!D8898</f>
        <v/>
      </c>
      <c r="E8898">
        <f>'DATA DASH'!E8898</f>
        <v/>
      </c>
      <c r="F8898">
        <f>'DATA DASH'!F8898</f>
        <v/>
      </c>
      <c r="G8898">
        <f>'DATA DASH'!G8898</f>
        <v/>
      </c>
      <c r="H8898">
        <f>'DATA DASH'!H8898</f>
        <v/>
      </c>
      <c r="I8898">
        <f>'DATA DASH'!I8898</f>
        <v/>
      </c>
      <c r="J8898">
        <f>'DATA DASH'!J8898</f>
        <v/>
      </c>
      <c r="K8898">
        <f>'DATA DASH'!K8898</f>
        <v/>
      </c>
      <c r="L8898">
        <f>'DATA DASH'!L8898</f>
        <v/>
      </c>
      <c r="M8898">
        <f>'DATA DASH'!M8898</f>
        <v/>
      </c>
    </row>
    <row r="8899">
      <c r="A8899">
        <f>'DATA DASH'!A8899</f>
        <v/>
      </c>
      <c r="B8899">
        <f>'DATA DASH'!B8899</f>
        <v/>
      </c>
      <c r="C8899">
        <f>'DATA DASH'!C8899</f>
        <v/>
      </c>
      <c r="D8899">
        <f>'DATA DASH'!D8899</f>
        <v/>
      </c>
      <c r="E8899">
        <f>'DATA DASH'!E8899</f>
        <v/>
      </c>
      <c r="F8899">
        <f>'DATA DASH'!F8899</f>
        <v/>
      </c>
      <c r="G8899">
        <f>'DATA DASH'!G8899</f>
        <v/>
      </c>
      <c r="H8899">
        <f>'DATA DASH'!H8899</f>
        <v/>
      </c>
      <c r="I8899">
        <f>'DATA DASH'!I8899</f>
        <v/>
      </c>
      <c r="J8899">
        <f>'DATA DASH'!J8899</f>
        <v/>
      </c>
      <c r="K8899">
        <f>'DATA DASH'!K8899</f>
        <v/>
      </c>
      <c r="L8899">
        <f>'DATA DASH'!L8899</f>
        <v/>
      </c>
      <c r="M8899">
        <f>'DATA DASH'!M8899</f>
        <v/>
      </c>
    </row>
    <row r="8900">
      <c r="A8900">
        <f>'DATA DASH'!A8900</f>
        <v/>
      </c>
      <c r="B8900">
        <f>'DATA DASH'!B8900</f>
        <v/>
      </c>
      <c r="C8900">
        <f>'DATA DASH'!C8900</f>
        <v/>
      </c>
      <c r="D8900">
        <f>'DATA DASH'!D8900</f>
        <v/>
      </c>
      <c r="E8900">
        <f>'DATA DASH'!E8900</f>
        <v/>
      </c>
      <c r="F8900">
        <f>'DATA DASH'!F8900</f>
        <v/>
      </c>
      <c r="G8900">
        <f>'DATA DASH'!G8900</f>
        <v/>
      </c>
      <c r="H8900">
        <f>'DATA DASH'!H8900</f>
        <v/>
      </c>
      <c r="I8900">
        <f>'DATA DASH'!I8900</f>
        <v/>
      </c>
      <c r="J8900">
        <f>'DATA DASH'!J8900</f>
        <v/>
      </c>
      <c r="K8900">
        <f>'DATA DASH'!K8900</f>
        <v/>
      </c>
      <c r="L8900">
        <f>'DATA DASH'!L8900</f>
        <v/>
      </c>
      <c r="M8900">
        <f>'DATA DASH'!M8900</f>
        <v/>
      </c>
    </row>
    <row r="8901">
      <c r="A8901">
        <f>'DATA DASH'!A8901</f>
        <v/>
      </c>
      <c r="B8901">
        <f>'DATA DASH'!B8901</f>
        <v/>
      </c>
      <c r="C8901">
        <f>'DATA DASH'!C8901</f>
        <v/>
      </c>
      <c r="D8901">
        <f>'DATA DASH'!D8901</f>
        <v/>
      </c>
      <c r="E8901">
        <f>'DATA DASH'!E8901</f>
        <v/>
      </c>
      <c r="F8901">
        <f>'DATA DASH'!F8901</f>
        <v/>
      </c>
      <c r="G8901">
        <f>'DATA DASH'!G8901</f>
        <v/>
      </c>
      <c r="H8901">
        <f>'DATA DASH'!H8901</f>
        <v/>
      </c>
      <c r="I8901">
        <f>'DATA DASH'!I8901</f>
        <v/>
      </c>
      <c r="J8901">
        <f>'DATA DASH'!J8901</f>
        <v/>
      </c>
      <c r="K8901">
        <f>'DATA DASH'!K8901</f>
        <v/>
      </c>
      <c r="L8901">
        <f>'DATA DASH'!L8901</f>
        <v/>
      </c>
      <c r="M8901">
        <f>'DATA DASH'!M8901</f>
        <v/>
      </c>
    </row>
    <row r="8902">
      <c r="A8902">
        <f>'DATA DASH'!A8902</f>
        <v/>
      </c>
      <c r="B8902">
        <f>'DATA DASH'!B8902</f>
        <v/>
      </c>
      <c r="C8902">
        <f>'DATA DASH'!C8902</f>
        <v/>
      </c>
      <c r="D8902">
        <f>'DATA DASH'!D8902</f>
        <v/>
      </c>
      <c r="E8902">
        <f>'DATA DASH'!E8902</f>
        <v/>
      </c>
      <c r="F8902">
        <f>'DATA DASH'!F8902</f>
        <v/>
      </c>
      <c r="G8902">
        <f>'DATA DASH'!G8902</f>
        <v/>
      </c>
      <c r="H8902">
        <f>'DATA DASH'!H8902</f>
        <v/>
      </c>
      <c r="I8902">
        <f>'DATA DASH'!I8902</f>
        <v/>
      </c>
      <c r="J8902">
        <f>'DATA DASH'!J8902</f>
        <v/>
      </c>
      <c r="K8902">
        <f>'DATA DASH'!K8902</f>
        <v/>
      </c>
      <c r="L8902">
        <f>'DATA DASH'!L8902</f>
        <v/>
      </c>
      <c r="M8902">
        <f>'DATA DASH'!M8902</f>
        <v/>
      </c>
    </row>
    <row r="8903">
      <c r="A8903">
        <f>'DATA DASH'!A8903</f>
        <v/>
      </c>
      <c r="B8903">
        <f>'DATA DASH'!B8903</f>
        <v/>
      </c>
      <c r="C8903">
        <f>'DATA DASH'!C8903</f>
        <v/>
      </c>
      <c r="D8903">
        <f>'DATA DASH'!D8903</f>
        <v/>
      </c>
      <c r="E8903">
        <f>'DATA DASH'!E8903</f>
        <v/>
      </c>
      <c r="F8903">
        <f>'DATA DASH'!F8903</f>
        <v/>
      </c>
      <c r="G8903">
        <f>'DATA DASH'!G8903</f>
        <v/>
      </c>
      <c r="H8903">
        <f>'DATA DASH'!H8903</f>
        <v/>
      </c>
      <c r="I8903">
        <f>'DATA DASH'!I8903</f>
        <v/>
      </c>
      <c r="J8903">
        <f>'DATA DASH'!J8903</f>
        <v/>
      </c>
      <c r="K8903">
        <f>'DATA DASH'!K8903</f>
        <v/>
      </c>
      <c r="L8903">
        <f>'DATA DASH'!L8903</f>
        <v/>
      </c>
      <c r="M8903">
        <f>'DATA DASH'!M8903</f>
        <v/>
      </c>
    </row>
    <row r="8904">
      <c r="A8904">
        <f>'DATA DASH'!A8904</f>
        <v/>
      </c>
      <c r="B8904">
        <f>'DATA DASH'!B8904</f>
        <v/>
      </c>
      <c r="C8904">
        <f>'DATA DASH'!C8904</f>
        <v/>
      </c>
      <c r="D8904">
        <f>'DATA DASH'!D8904</f>
        <v/>
      </c>
      <c r="E8904">
        <f>'DATA DASH'!E8904</f>
        <v/>
      </c>
      <c r="F8904">
        <f>'DATA DASH'!F8904</f>
        <v/>
      </c>
      <c r="G8904">
        <f>'DATA DASH'!G8904</f>
        <v/>
      </c>
      <c r="H8904">
        <f>'DATA DASH'!H8904</f>
        <v/>
      </c>
      <c r="I8904">
        <f>'DATA DASH'!I8904</f>
        <v/>
      </c>
      <c r="J8904">
        <f>'DATA DASH'!J8904</f>
        <v/>
      </c>
      <c r="K8904">
        <f>'DATA DASH'!K8904</f>
        <v/>
      </c>
      <c r="L8904">
        <f>'DATA DASH'!L8904</f>
        <v/>
      </c>
      <c r="M8904">
        <f>'DATA DASH'!M8904</f>
        <v/>
      </c>
    </row>
    <row r="8905">
      <c r="A8905">
        <f>'DATA DASH'!A8905</f>
        <v/>
      </c>
      <c r="B8905">
        <f>'DATA DASH'!B8905</f>
        <v/>
      </c>
      <c r="C8905">
        <f>'DATA DASH'!C8905</f>
        <v/>
      </c>
      <c r="D8905">
        <f>'DATA DASH'!D8905</f>
        <v/>
      </c>
      <c r="E8905">
        <f>'DATA DASH'!E8905</f>
        <v/>
      </c>
      <c r="F8905">
        <f>'DATA DASH'!F8905</f>
        <v/>
      </c>
      <c r="G8905">
        <f>'DATA DASH'!G8905</f>
        <v/>
      </c>
      <c r="H8905">
        <f>'DATA DASH'!H8905</f>
        <v/>
      </c>
      <c r="I8905">
        <f>'DATA DASH'!I8905</f>
        <v/>
      </c>
      <c r="J8905">
        <f>'DATA DASH'!J8905</f>
        <v/>
      </c>
      <c r="K8905">
        <f>'DATA DASH'!K8905</f>
        <v/>
      </c>
      <c r="L8905">
        <f>'DATA DASH'!L8905</f>
        <v/>
      </c>
      <c r="M8905">
        <f>'DATA DASH'!M8905</f>
        <v/>
      </c>
    </row>
    <row r="8906">
      <c r="A8906">
        <f>'DATA DASH'!A8906</f>
        <v/>
      </c>
      <c r="B8906">
        <f>'DATA DASH'!B8906</f>
        <v/>
      </c>
      <c r="C8906">
        <f>'DATA DASH'!C8906</f>
        <v/>
      </c>
      <c r="D8906">
        <f>'DATA DASH'!D8906</f>
        <v/>
      </c>
      <c r="E8906">
        <f>'DATA DASH'!E8906</f>
        <v/>
      </c>
      <c r="F8906">
        <f>'DATA DASH'!F8906</f>
        <v/>
      </c>
      <c r="G8906">
        <f>'DATA DASH'!G8906</f>
        <v/>
      </c>
      <c r="H8906">
        <f>'DATA DASH'!H8906</f>
        <v/>
      </c>
      <c r="I8906">
        <f>'DATA DASH'!I8906</f>
        <v/>
      </c>
      <c r="J8906">
        <f>'DATA DASH'!J8906</f>
        <v/>
      </c>
      <c r="K8906">
        <f>'DATA DASH'!K8906</f>
        <v/>
      </c>
      <c r="L8906">
        <f>'DATA DASH'!L8906</f>
        <v/>
      </c>
      <c r="M8906">
        <f>'DATA DASH'!M8906</f>
        <v/>
      </c>
    </row>
    <row r="8907">
      <c r="A8907">
        <f>'DATA DASH'!A8907</f>
        <v/>
      </c>
      <c r="B8907">
        <f>'DATA DASH'!B8907</f>
        <v/>
      </c>
      <c r="C8907">
        <f>'DATA DASH'!C8907</f>
        <v/>
      </c>
      <c r="D8907">
        <f>'DATA DASH'!D8907</f>
        <v/>
      </c>
      <c r="E8907">
        <f>'DATA DASH'!E8907</f>
        <v/>
      </c>
      <c r="F8907">
        <f>'DATA DASH'!F8907</f>
        <v/>
      </c>
      <c r="G8907">
        <f>'DATA DASH'!G8907</f>
        <v/>
      </c>
      <c r="H8907">
        <f>'DATA DASH'!H8907</f>
        <v/>
      </c>
      <c r="I8907">
        <f>'DATA DASH'!I8907</f>
        <v/>
      </c>
      <c r="J8907">
        <f>'DATA DASH'!J8907</f>
        <v/>
      </c>
      <c r="K8907">
        <f>'DATA DASH'!K8907</f>
        <v/>
      </c>
      <c r="L8907">
        <f>'DATA DASH'!L8907</f>
        <v/>
      </c>
      <c r="M8907">
        <f>'DATA DASH'!M8907</f>
        <v/>
      </c>
    </row>
    <row r="8908">
      <c r="A8908">
        <f>'DATA DASH'!A8908</f>
        <v/>
      </c>
      <c r="B8908">
        <f>'DATA DASH'!B8908</f>
        <v/>
      </c>
      <c r="C8908">
        <f>'DATA DASH'!C8908</f>
        <v/>
      </c>
      <c r="D8908">
        <f>'DATA DASH'!D8908</f>
        <v/>
      </c>
      <c r="E8908">
        <f>'DATA DASH'!E8908</f>
        <v/>
      </c>
      <c r="F8908">
        <f>'DATA DASH'!F8908</f>
        <v/>
      </c>
      <c r="G8908">
        <f>'DATA DASH'!G8908</f>
        <v/>
      </c>
      <c r="H8908">
        <f>'DATA DASH'!H8908</f>
        <v/>
      </c>
      <c r="I8908">
        <f>'DATA DASH'!I8908</f>
        <v/>
      </c>
      <c r="J8908">
        <f>'DATA DASH'!J8908</f>
        <v/>
      </c>
      <c r="K8908">
        <f>'DATA DASH'!K8908</f>
        <v/>
      </c>
      <c r="L8908">
        <f>'DATA DASH'!L8908</f>
        <v/>
      </c>
      <c r="M8908">
        <f>'DATA DASH'!M8908</f>
        <v/>
      </c>
    </row>
    <row r="8909">
      <c r="A8909">
        <f>'DATA DASH'!A8909</f>
        <v/>
      </c>
      <c r="B8909">
        <f>'DATA DASH'!B8909</f>
        <v/>
      </c>
      <c r="C8909">
        <f>'DATA DASH'!C8909</f>
        <v/>
      </c>
      <c r="D8909">
        <f>'DATA DASH'!D8909</f>
        <v/>
      </c>
      <c r="E8909">
        <f>'DATA DASH'!E8909</f>
        <v/>
      </c>
      <c r="F8909">
        <f>'DATA DASH'!F8909</f>
        <v/>
      </c>
      <c r="G8909">
        <f>'DATA DASH'!G8909</f>
        <v/>
      </c>
      <c r="H8909">
        <f>'DATA DASH'!H8909</f>
        <v/>
      </c>
      <c r="I8909">
        <f>'DATA DASH'!I8909</f>
        <v/>
      </c>
      <c r="J8909">
        <f>'DATA DASH'!J8909</f>
        <v/>
      </c>
      <c r="K8909">
        <f>'DATA DASH'!K8909</f>
        <v/>
      </c>
      <c r="L8909">
        <f>'DATA DASH'!L8909</f>
        <v/>
      </c>
      <c r="M8909">
        <f>'DATA DASH'!M8909</f>
        <v/>
      </c>
    </row>
    <row r="8910">
      <c r="A8910">
        <f>'DATA DASH'!A8910</f>
        <v/>
      </c>
      <c r="B8910">
        <f>'DATA DASH'!B8910</f>
        <v/>
      </c>
      <c r="C8910">
        <f>'DATA DASH'!C8910</f>
        <v/>
      </c>
      <c r="D8910">
        <f>'DATA DASH'!D8910</f>
        <v/>
      </c>
      <c r="E8910">
        <f>'DATA DASH'!E8910</f>
        <v/>
      </c>
      <c r="F8910">
        <f>'DATA DASH'!F8910</f>
        <v/>
      </c>
      <c r="G8910">
        <f>'DATA DASH'!G8910</f>
        <v/>
      </c>
      <c r="H8910">
        <f>'DATA DASH'!H8910</f>
        <v/>
      </c>
      <c r="I8910">
        <f>'DATA DASH'!I8910</f>
        <v/>
      </c>
      <c r="J8910">
        <f>'DATA DASH'!J8910</f>
        <v/>
      </c>
      <c r="K8910">
        <f>'DATA DASH'!K8910</f>
        <v/>
      </c>
      <c r="L8910">
        <f>'DATA DASH'!L8910</f>
        <v/>
      </c>
      <c r="M8910">
        <f>'DATA DASH'!M8910</f>
        <v/>
      </c>
    </row>
    <row r="8911">
      <c r="A8911">
        <f>'DATA DASH'!A8911</f>
        <v/>
      </c>
      <c r="B8911">
        <f>'DATA DASH'!B8911</f>
        <v/>
      </c>
      <c r="C8911">
        <f>'DATA DASH'!C8911</f>
        <v/>
      </c>
      <c r="D8911">
        <f>'DATA DASH'!D8911</f>
        <v/>
      </c>
      <c r="E8911">
        <f>'DATA DASH'!E8911</f>
        <v/>
      </c>
      <c r="F8911">
        <f>'DATA DASH'!F8911</f>
        <v/>
      </c>
      <c r="G8911">
        <f>'DATA DASH'!G8911</f>
        <v/>
      </c>
      <c r="H8911">
        <f>'DATA DASH'!H8911</f>
        <v/>
      </c>
      <c r="I8911">
        <f>'DATA DASH'!I8911</f>
        <v/>
      </c>
      <c r="J8911">
        <f>'DATA DASH'!J8911</f>
        <v/>
      </c>
      <c r="K8911">
        <f>'DATA DASH'!K8911</f>
        <v/>
      </c>
      <c r="L8911">
        <f>'DATA DASH'!L8911</f>
        <v/>
      </c>
      <c r="M8911">
        <f>'DATA DASH'!M8911</f>
        <v/>
      </c>
    </row>
    <row r="8912">
      <c r="A8912">
        <f>'DATA DASH'!A8912</f>
        <v/>
      </c>
      <c r="B8912">
        <f>'DATA DASH'!B8912</f>
        <v/>
      </c>
      <c r="C8912">
        <f>'DATA DASH'!C8912</f>
        <v/>
      </c>
      <c r="D8912">
        <f>'DATA DASH'!D8912</f>
        <v/>
      </c>
      <c r="E8912">
        <f>'DATA DASH'!E8912</f>
        <v/>
      </c>
      <c r="F8912">
        <f>'DATA DASH'!F8912</f>
        <v/>
      </c>
      <c r="G8912">
        <f>'DATA DASH'!G8912</f>
        <v/>
      </c>
      <c r="H8912">
        <f>'DATA DASH'!H8912</f>
        <v/>
      </c>
      <c r="I8912">
        <f>'DATA DASH'!I8912</f>
        <v/>
      </c>
      <c r="J8912">
        <f>'DATA DASH'!J8912</f>
        <v/>
      </c>
      <c r="K8912">
        <f>'DATA DASH'!K8912</f>
        <v/>
      </c>
      <c r="L8912">
        <f>'DATA DASH'!L8912</f>
        <v/>
      </c>
      <c r="M8912">
        <f>'DATA DASH'!M8912</f>
        <v/>
      </c>
    </row>
    <row r="8913">
      <c r="A8913">
        <f>'DATA DASH'!A8913</f>
        <v/>
      </c>
      <c r="B8913">
        <f>'DATA DASH'!B8913</f>
        <v/>
      </c>
      <c r="C8913">
        <f>'DATA DASH'!C8913</f>
        <v/>
      </c>
      <c r="D8913">
        <f>'DATA DASH'!D8913</f>
        <v/>
      </c>
      <c r="E8913">
        <f>'DATA DASH'!E8913</f>
        <v/>
      </c>
      <c r="F8913">
        <f>'DATA DASH'!F8913</f>
        <v/>
      </c>
      <c r="G8913">
        <f>'DATA DASH'!G8913</f>
        <v/>
      </c>
      <c r="H8913">
        <f>'DATA DASH'!H8913</f>
        <v/>
      </c>
      <c r="I8913">
        <f>'DATA DASH'!I8913</f>
        <v/>
      </c>
      <c r="J8913">
        <f>'DATA DASH'!J8913</f>
        <v/>
      </c>
      <c r="K8913">
        <f>'DATA DASH'!K8913</f>
        <v/>
      </c>
      <c r="L8913">
        <f>'DATA DASH'!L8913</f>
        <v/>
      </c>
      <c r="M8913">
        <f>'DATA DASH'!M8913</f>
        <v/>
      </c>
    </row>
    <row r="8914">
      <c r="A8914">
        <f>'DATA DASH'!A8914</f>
        <v/>
      </c>
      <c r="B8914">
        <f>'DATA DASH'!B8914</f>
        <v/>
      </c>
      <c r="C8914">
        <f>'DATA DASH'!C8914</f>
        <v/>
      </c>
      <c r="D8914">
        <f>'DATA DASH'!D8914</f>
        <v/>
      </c>
      <c r="E8914">
        <f>'DATA DASH'!E8914</f>
        <v/>
      </c>
      <c r="F8914">
        <f>'DATA DASH'!F8914</f>
        <v/>
      </c>
      <c r="G8914">
        <f>'DATA DASH'!G8914</f>
        <v/>
      </c>
      <c r="H8914">
        <f>'DATA DASH'!H8914</f>
        <v/>
      </c>
      <c r="I8914">
        <f>'DATA DASH'!I8914</f>
        <v/>
      </c>
      <c r="J8914">
        <f>'DATA DASH'!J8914</f>
        <v/>
      </c>
      <c r="K8914">
        <f>'DATA DASH'!K8914</f>
        <v/>
      </c>
      <c r="L8914">
        <f>'DATA DASH'!L8914</f>
        <v/>
      </c>
      <c r="M8914">
        <f>'DATA DASH'!M8914</f>
        <v/>
      </c>
    </row>
    <row r="8915">
      <c r="A8915">
        <f>'DATA DASH'!A8915</f>
        <v/>
      </c>
      <c r="B8915">
        <f>'DATA DASH'!B8915</f>
        <v/>
      </c>
      <c r="C8915">
        <f>'DATA DASH'!C8915</f>
        <v/>
      </c>
      <c r="D8915">
        <f>'DATA DASH'!D8915</f>
        <v/>
      </c>
      <c r="E8915">
        <f>'DATA DASH'!E8915</f>
        <v/>
      </c>
      <c r="F8915">
        <f>'DATA DASH'!F8915</f>
        <v/>
      </c>
      <c r="G8915">
        <f>'DATA DASH'!G8915</f>
        <v/>
      </c>
      <c r="H8915">
        <f>'DATA DASH'!H8915</f>
        <v/>
      </c>
      <c r="I8915">
        <f>'DATA DASH'!I8915</f>
        <v/>
      </c>
      <c r="J8915">
        <f>'DATA DASH'!J8915</f>
        <v/>
      </c>
      <c r="K8915">
        <f>'DATA DASH'!K8915</f>
        <v/>
      </c>
      <c r="L8915">
        <f>'DATA DASH'!L8915</f>
        <v/>
      </c>
      <c r="M8915">
        <f>'DATA DASH'!M8915</f>
        <v/>
      </c>
    </row>
    <row r="8916">
      <c r="A8916">
        <f>'DATA DASH'!A8916</f>
        <v/>
      </c>
      <c r="B8916">
        <f>'DATA DASH'!B8916</f>
        <v/>
      </c>
      <c r="C8916">
        <f>'DATA DASH'!C8916</f>
        <v/>
      </c>
      <c r="D8916">
        <f>'DATA DASH'!D8916</f>
        <v/>
      </c>
      <c r="E8916">
        <f>'DATA DASH'!E8916</f>
        <v/>
      </c>
      <c r="F8916">
        <f>'DATA DASH'!F8916</f>
        <v/>
      </c>
      <c r="G8916">
        <f>'DATA DASH'!G8916</f>
        <v/>
      </c>
      <c r="H8916">
        <f>'DATA DASH'!H8916</f>
        <v/>
      </c>
      <c r="I8916">
        <f>'DATA DASH'!I8916</f>
        <v/>
      </c>
      <c r="J8916">
        <f>'DATA DASH'!J8916</f>
        <v/>
      </c>
      <c r="K8916">
        <f>'DATA DASH'!K8916</f>
        <v/>
      </c>
      <c r="L8916">
        <f>'DATA DASH'!L8916</f>
        <v/>
      </c>
      <c r="M8916">
        <f>'DATA DASH'!M8916</f>
        <v/>
      </c>
    </row>
    <row r="8917">
      <c r="A8917">
        <f>'DATA DASH'!A8917</f>
        <v/>
      </c>
      <c r="B8917">
        <f>'DATA DASH'!B8917</f>
        <v/>
      </c>
      <c r="C8917">
        <f>'DATA DASH'!C8917</f>
        <v/>
      </c>
      <c r="D8917">
        <f>'DATA DASH'!D8917</f>
        <v/>
      </c>
      <c r="E8917">
        <f>'DATA DASH'!E8917</f>
        <v/>
      </c>
      <c r="F8917">
        <f>'DATA DASH'!F8917</f>
        <v/>
      </c>
      <c r="G8917">
        <f>'DATA DASH'!G8917</f>
        <v/>
      </c>
      <c r="H8917">
        <f>'DATA DASH'!H8917</f>
        <v/>
      </c>
      <c r="I8917">
        <f>'DATA DASH'!I8917</f>
        <v/>
      </c>
      <c r="J8917">
        <f>'DATA DASH'!J8917</f>
        <v/>
      </c>
      <c r="K8917">
        <f>'DATA DASH'!K8917</f>
        <v/>
      </c>
      <c r="L8917">
        <f>'DATA DASH'!L8917</f>
        <v/>
      </c>
      <c r="M8917">
        <f>'DATA DASH'!M8917</f>
        <v/>
      </c>
    </row>
    <row r="8918">
      <c r="A8918">
        <f>'DATA DASH'!A8918</f>
        <v/>
      </c>
      <c r="B8918">
        <f>'DATA DASH'!B8918</f>
        <v/>
      </c>
      <c r="C8918">
        <f>'DATA DASH'!C8918</f>
        <v/>
      </c>
      <c r="D8918">
        <f>'DATA DASH'!D8918</f>
        <v/>
      </c>
      <c r="E8918">
        <f>'DATA DASH'!E8918</f>
        <v/>
      </c>
      <c r="F8918">
        <f>'DATA DASH'!F8918</f>
        <v/>
      </c>
      <c r="G8918">
        <f>'DATA DASH'!G8918</f>
        <v/>
      </c>
      <c r="H8918">
        <f>'DATA DASH'!H8918</f>
        <v/>
      </c>
      <c r="I8918">
        <f>'DATA DASH'!I8918</f>
        <v/>
      </c>
      <c r="J8918">
        <f>'DATA DASH'!J8918</f>
        <v/>
      </c>
      <c r="K8918">
        <f>'DATA DASH'!K8918</f>
        <v/>
      </c>
      <c r="L8918">
        <f>'DATA DASH'!L8918</f>
        <v/>
      </c>
      <c r="M8918">
        <f>'DATA DASH'!M8918</f>
        <v/>
      </c>
    </row>
    <row r="8919">
      <c r="A8919">
        <f>'DATA DASH'!A8919</f>
        <v/>
      </c>
      <c r="B8919">
        <f>'DATA DASH'!B8919</f>
        <v/>
      </c>
      <c r="C8919">
        <f>'DATA DASH'!C8919</f>
        <v/>
      </c>
      <c r="D8919">
        <f>'DATA DASH'!D8919</f>
        <v/>
      </c>
      <c r="E8919">
        <f>'DATA DASH'!E8919</f>
        <v/>
      </c>
      <c r="F8919">
        <f>'DATA DASH'!F8919</f>
        <v/>
      </c>
      <c r="G8919">
        <f>'DATA DASH'!G8919</f>
        <v/>
      </c>
      <c r="H8919">
        <f>'DATA DASH'!H8919</f>
        <v/>
      </c>
      <c r="I8919">
        <f>'DATA DASH'!I8919</f>
        <v/>
      </c>
      <c r="J8919">
        <f>'DATA DASH'!J8919</f>
        <v/>
      </c>
      <c r="K8919">
        <f>'DATA DASH'!K8919</f>
        <v/>
      </c>
      <c r="L8919">
        <f>'DATA DASH'!L8919</f>
        <v/>
      </c>
      <c r="M8919">
        <f>'DATA DASH'!M8919</f>
        <v/>
      </c>
    </row>
    <row r="8920">
      <c r="A8920">
        <f>'DATA DASH'!A8920</f>
        <v/>
      </c>
      <c r="B8920">
        <f>'DATA DASH'!B8920</f>
        <v/>
      </c>
      <c r="C8920">
        <f>'DATA DASH'!C8920</f>
        <v/>
      </c>
      <c r="D8920">
        <f>'DATA DASH'!D8920</f>
        <v/>
      </c>
      <c r="E8920">
        <f>'DATA DASH'!E8920</f>
        <v/>
      </c>
      <c r="F8920">
        <f>'DATA DASH'!F8920</f>
        <v/>
      </c>
      <c r="G8920">
        <f>'DATA DASH'!G8920</f>
        <v/>
      </c>
      <c r="H8920">
        <f>'DATA DASH'!H8920</f>
        <v/>
      </c>
      <c r="I8920">
        <f>'DATA DASH'!I8920</f>
        <v/>
      </c>
      <c r="J8920">
        <f>'DATA DASH'!J8920</f>
        <v/>
      </c>
      <c r="K8920">
        <f>'DATA DASH'!K8920</f>
        <v/>
      </c>
      <c r="L8920">
        <f>'DATA DASH'!L8920</f>
        <v/>
      </c>
      <c r="M8920">
        <f>'DATA DASH'!M8920</f>
        <v/>
      </c>
    </row>
    <row r="8921">
      <c r="A8921">
        <f>'DATA DASH'!A8921</f>
        <v/>
      </c>
      <c r="B8921">
        <f>'DATA DASH'!B8921</f>
        <v/>
      </c>
      <c r="C8921">
        <f>'DATA DASH'!C8921</f>
        <v/>
      </c>
      <c r="D8921">
        <f>'DATA DASH'!D8921</f>
        <v/>
      </c>
      <c r="E8921">
        <f>'DATA DASH'!E8921</f>
        <v/>
      </c>
      <c r="F8921">
        <f>'DATA DASH'!F8921</f>
        <v/>
      </c>
      <c r="G8921">
        <f>'DATA DASH'!G8921</f>
        <v/>
      </c>
      <c r="H8921">
        <f>'DATA DASH'!H8921</f>
        <v/>
      </c>
      <c r="I8921">
        <f>'DATA DASH'!I8921</f>
        <v/>
      </c>
      <c r="J8921">
        <f>'DATA DASH'!J8921</f>
        <v/>
      </c>
      <c r="K8921">
        <f>'DATA DASH'!K8921</f>
        <v/>
      </c>
      <c r="L8921">
        <f>'DATA DASH'!L8921</f>
        <v/>
      </c>
      <c r="M8921">
        <f>'DATA DASH'!M8921</f>
        <v/>
      </c>
    </row>
    <row r="8922">
      <c r="A8922">
        <f>'DATA DASH'!A8922</f>
        <v/>
      </c>
      <c r="B8922">
        <f>'DATA DASH'!B8922</f>
        <v/>
      </c>
      <c r="C8922">
        <f>'DATA DASH'!C8922</f>
        <v/>
      </c>
      <c r="D8922">
        <f>'DATA DASH'!D8922</f>
        <v/>
      </c>
      <c r="E8922">
        <f>'DATA DASH'!E8922</f>
        <v/>
      </c>
      <c r="F8922">
        <f>'DATA DASH'!F8922</f>
        <v/>
      </c>
      <c r="G8922">
        <f>'DATA DASH'!G8922</f>
        <v/>
      </c>
      <c r="H8922">
        <f>'DATA DASH'!H8922</f>
        <v/>
      </c>
      <c r="I8922">
        <f>'DATA DASH'!I8922</f>
        <v/>
      </c>
      <c r="J8922">
        <f>'DATA DASH'!J8922</f>
        <v/>
      </c>
      <c r="K8922">
        <f>'DATA DASH'!K8922</f>
        <v/>
      </c>
      <c r="L8922">
        <f>'DATA DASH'!L8922</f>
        <v/>
      </c>
      <c r="M8922">
        <f>'DATA DASH'!M8922</f>
        <v/>
      </c>
    </row>
    <row r="8923">
      <c r="A8923">
        <f>'DATA DASH'!A8923</f>
        <v/>
      </c>
      <c r="B8923">
        <f>'DATA DASH'!B8923</f>
        <v/>
      </c>
      <c r="C8923">
        <f>'DATA DASH'!C8923</f>
        <v/>
      </c>
      <c r="D8923">
        <f>'DATA DASH'!D8923</f>
        <v/>
      </c>
      <c r="E8923">
        <f>'DATA DASH'!E8923</f>
        <v/>
      </c>
      <c r="F8923">
        <f>'DATA DASH'!F8923</f>
        <v/>
      </c>
      <c r="G8923">
        <f>'DATA DASH'!G8923</f>
        <v/>
      </c>
      <c r="H8923">
        <f>'DATA DASH'!H8923</f>
        <v/>
      </c>
      <c r="I8923">
        <f>'DATA DASH'!I8923</f>
        <v/>
      </c>
      <c r="J8923">
        <f>'DATA DASH'!J8923</f>
        <v/>
      </c>
      <c r="K8923">
        <f>'DATA DASH'!K8923</f>
        <v/>
      </c>
      <c r="L8923">
        <f>'DATA DASH'!L8923</f>
        <v/>
      </c>
      <c r="M8923">
        <f>'DATA DASH'!M8923</f>
        <v/>
      </c>
    </row>
    <row r="8924">
      <c r="A8924">
        <f>'DATA DASH'!A8924</f>
        <v/>
      </c>
      <c r="B8924">
        <f>'DATA DASH'!B8924</f>
        <v/>
      </c>
      <c r="C8924">
        <f>'DATA DASH'!C8924</f>
        <v/>
      </c>
      <c r="D8924">
        <f>'DATA DASH'!D8924</f>
        <v/>
      </c>
      <c r="E8924">
        <f>'DATA DASH'!E8924</f>
        <v/>
      </c>
      <c r="F8924">
        <f>'DATA DASH'!F8924</f>
        <v/>
      </c>
      <c r="G8924">
        <f>'DATA DASH'!G8924</f>
        <v/>
      </c>
      <c r="H8924">
        <f>'DATA DASH'!H8924</f>
        <v/>
      </c>
      <c r="I8924">
        <f>'DATA DASH'!I8924</f>
        <v/>
      </c>
      <c r="J8924">
        <f>'DATA DASH'!J8924</f>
        <v/>
      </c>
      <c r="K8924">
        <f>'DATA DASH'!K8924</f>
        <v/>
      </c>
      <c r="L8924">
        <f>'DATA DASH'!L8924</f>
        <v/>
      </c>
      <c r="M8924">
        <f>'DATA DASH'!M8924</f>
        <v/>
      </c>
    </row>
    <row r="8925">
      <c r="A8925">
        <f>'DATA DASH'!A8925</f>
        <v/>
      </c>
      <c r="B8925">
        <f>'DATA DASH'!B8925</f>
        <v/>
      </c>
      <c r="C8925">
        <f>'DATA DASH'!C8925</f>
        <v/>
      </c>
      <c r="D8925">
        <f>'DATA DASH'!D8925</f>
        <v/>
      </c>
      <c r="E8925">
        <f>'DATA DASH'!E8925</f>
        <v/>
      </c>
      <c r="F8925">
        <f>'DATA DASH'!F8925</f>
        <v/>
      </c>
      <c r="G8925">
        <f>'DATA DASH'!G8925</f>
        <v/>
      </c>
      <c r="H8925">
        <f>'DATA DASH'!H8925</f>
        <v/>
      </c>
      <c r="I8925">
        <f>'DATA DASH'!I8925</f>
        <v/>
      </c>
      <c r="J8925">
        <f>'DATA DASH'!J8925</f>
        <v/>
      </c>
      <c r="K8925">
        <f>'DATA DASH'!K8925</f>
        <v/>
      </c>
      <c r="L8925">
        <f>'DATA DASH'!L8925</f>
        <v/>
      </c>
      <c r="M8925">
        <f>'DATA DASH'!M8925</f>
        <v/>
      </c>
    </row>
    <row r="8926">
      <c r="A8926">
        <f>'DATA DASH'!A8926</f>
        <v/>
      </c>
      <c r="B8926">
        <f>'DATA DASH'!B8926</f>
        <v/>
      </c>
      <c r="C8926">
        <f>'DATA DASH'!C8926</f>
        <v/>
      </c>
      <c r="D8926">
        <f>'DATA DASH'!D8926</f>
        <v/>
      </c>
      <c r="E8926">
        <f>'DATA DASH'!E8926</f>
        <v/>
      </c>
      <c r="F8926">
        <f>'DATA DASH'!F8926</f>
        <v/>
      </c>
      <c r="G8926">
        <f>'DATA DASH'!G8926</f>
        <v/>
      </c>
      <c r="H8926">
        <f>'DATA DASH'!H8926</f>
        <v/>
      </c>
      <c r="I8926">
        <f>'DATA DASH'!I8926</f>
        <v/>
      </c>
      <c r="J8926">
        <f>'DATA DASH'!J8926</f>
        <v/>
      </c>
      <c r="K8926">
        <f>'DATA DASH'!K8926</f>
        <v/>
      </c>
      <c r="L8926">
        <f>'DATA DASH'!L8926</f>
        <v/>
      </c>
      <c r="M8926">
        <f>'DATA DASH'!M8926</f>
        <v/>
      </c>
    </row>
    <row r="8927">
      <c r="A8927">
        <f>'DATA DASH'!A8927</f>
        <v/>
      </c>
      <c r="B8927">
        <f>'DATA DASH'!B8927</f>
        <v/>
      </c>
      <c r="C8927">
        <f>'DATA DASH'!C8927</f>
        <v/>
      </c>
      <c r="D8927">
        <f>'DATA DASH'!D8927</f>
        <v/>
      </c>
      <c r="E8927">
        <f>'DATA DASH'!E8927</f>
        <v/>
      </c>
      <c r="F8927">
        <f>'DATA DASH'!F8927</f>
        <v/>
      </c>
      <c r="G8927">
        <f>'DATA DASH'!G8927</f>
        <v/>
      </c>
      <c r="H8927">
        <f>'DATA DASH'!H8927</f>
        <v/>
      </c>
      <c r="I8927">
        <f>'DATA DASH'!I8927</f>
        <v/>
      </c>
      <c r="J8927">
        <f>'DATA DASH'!J8927</f>
        <v/>
      </c>
      <c r="K8927">
        <f>'DATA DASH'!K8927</f>
        <v/>
      </c>
      <c r="L8927">
        <f>'DATA DASH'!L8927</f>
        <v/>
      </c>
      <c r="M8927">
        <f>'DATA DASH'!M8927</f>
        <v/>
      </c>
    </row>
    <row r="8928">
      <c r="A8928">
        <f>'DATA DASH'!A8928</f>
        <v/>
      </c>
      <c r="B8928">
        <f>'DATA DASH'!B8928</f>
        <v/>
      </c>
      <c r="C8928">
        <f>'DATA DASH'!C8928</f>
        <v/>
      </c>
      <c r="D8928">
        <f>'DATA DASH'!D8928</f>
        <v/>
      </c>
      <c r="E8928">
        <f>'DATA DASH'!E8928</f>
        <v/>
      </c>
      <c r="F8928">
        <f>'DATA DASH'!F8928</f>
        <v/>
      </c>
      <c r="G8928">
        <f>'DATA DASH'!G8928</f>
        <v/>
      </c>
      <c r="H8928">
        <f>'DATA DASH'!H8928</f>
        <v/>
      </c>
      <c r="I8928">
        <f>'DATA DASH'!I8928</f>
        <v/>
      </c>
      <c r="J8928">
        <f>'DATA DASH'!J8928</f>
        <v/>
      </c>
      <c r="K8928">
        <f>'DATA DASH'!K8928</f>
        <v/>
      </c>
      <c r="L8928">
        <f>'DATA DASH'!L8928</f>
        <v/>
      </c>
      <c r="M8928">
        <f>'DATA DASH'!M8928</f>
        <v/>
      </c>
    </row>
    <row r="8929">
      <c r="A8929">
        <f>'DATA DASH'!A8929</f>
        <v/>
      </c>
      <c r="B8929">
        <f>'DATA DASH'!B8929</f>
        <v/>
      </c>
      <c r="C8929">
        <f>'DATA DASH'!C8929</f>
        <v/>
      </c>
      <c r="D8929">
        <f>'DATA DASH'!D8929</f>
        <v/>
      </c>
      <c r="E8929">
        <f>'DATA DASH'!E8929</f>
        <v/>
      </c>
      <c r="F8929">
        <f>'DATA DASH'!F8929</f>
        <v/>
      </c>
      <c r="G8929">
        <f>'DATA DASH'!G8929</f>
        <v/>
      </c>
      <c r="H8929">
        <f>'DATA DASH'!H8929</f>
        <v/>
      </c>
      <c r="I8929">
        <f>'DATA DASH'!I8929</f>
        <v/>
      </c>
      <c r="J8929">
        <f>'DATA DASH'!J8929</f>
        <v/>
      </c>
      <c r="K8929">
        <f>'DATA DASH'!K8929</f>
        <v/>
      </c>
      <c r="L8929">
        <f>'DATA DASH'!L8929</f>
        <v/>
      </c>
      <c r="M8929">
        <f>'DATA DASH'!M8929</f>
        <v/>
      </c>
    </row>
    <row r="8930">
      <c r="A8930">
        <f>'DATA DASH'!A8930</f>
        <v/>
      </c>
      <c r="B8930">
        <f>'DATA DASH'!B8930</f>
        <v/>
      </c>
      <c r="C8930">
        <f>'DATA DASH'!C8930</f>
        <v/>
      </c>
      <c r="D8930">
        <f>'DATA DASH'!D8930</f>
        <v/>
      </c>
      <c r="E8930">
        <f>'DATA DASH'!E8930</f>
        <v/>
      </c>
      <c r="F8930">
        <f>'DATA DASH'!F8930</f>
        <v/>
      </c>
      <c r="G8930">
        <f>'DATA DASH'!G8930</f>
        <v/>
      </c>
      <c r="H8930">
        <f>'DATA DASH'!H8930</f>
        <v/>
      </c>
      <c r="I8930">
        <f>'DATA DASH'!I8930</f>
        <v/>
      </c>
      <c r="J8930">
        <f>'DATA DASH'!J8930</f>
        <v/>
      </c>
      <c r="K8930">
        <f>'DATA DASH'!K8930</f>
        <v/>
      </c>
      <c r="L8930">
        <f>'DATA DASH'!L8930</f>
        <v/>
      </c>
      <c r="M8930">
        <f>'DATA DASH'!M8930</f>
        <v/>
      </c>
    </row>
    <row r="8931">
      <c r="A8931">
        <f>'DATA DASH'!A8931</f>
        <v/>
      </c>
      <c r="B8931">
        <f>'DATA DASH'!B8931</f>
        <v/>
      </c>
      <c r="C8931">
        <f>'DATA DASH'!C8931</f>
        <v/>
      </c>
      <c r="D8931">
        <f>'DATA DASH'!D8931</f>
        <v/>
      </c>
      <c r="E8931">
        <f>'DATA DASH'!E8931</f>
        <v/>
      </c>
      <c r="F8931">
        <f>'DATA DASH'!F8931</f>
        <v/>
      </c>
      <c r="G8931">
        <f>'DATA DASH'!G8931</f>
        <v/>
      </c>
      <c r="H8931">
        <f>'DATA DASH'!H8931</f>
        <v/>
      </c>
      <c r="I8931">
        <f>'DATA DASH'!I8931</f>
        <v/>
      </c>
      <c r="J8931">
        <f>'DATA DASH'!J8931</f>
        <v/>
      </c>
      <c r="K8931">
        <f>'DATA DASH'!K8931</f>
        <v/>
      </c>
      <c r="L8931">
        <f>'DATA DASH'!L8931</f>
        <v/>
      </c>
      <c r="M8931">
        <f>'DATA DASH'!M8931</f>
        <v/>
      </c>
    </row>
    <row r="8932">
      <c r="A8932">
        <f>'DATA DASH'!A8932</f>
        <v/>
      </c>
      <c r="B8932">
        <f>'DATA DASH'!B8932</f>
        <v/>
      </c>
      <c r="C8932">
        <f>'DATA DASH'!C8932</f>
        <v/>
      </c>
      <c r="D8932">
        <f>'DATA DASH'!D8932</f>
        <v/>
      </c>
      <c r="E8932">
        <f>'DATA DASH'!E8932</f>
        <v/>
      </c>
      <c r="F8932">
        <f>'DATA DASH'!F8932</f>
        <v/>
      </c>
      <c r="G8932">
        <f>'DATA DASH'!G8932</f>
        <v/>
      </c>
      <c r="H8932">
        <f>'DATA DASH'!H8932</f>
        <v/>
      </c>
      <c r="I8932">
        <f>'DATA DASH'!I8932</f>
        <v/>
      </c>
      <c r="J8932">
        <f>'DATA DASH'!J8932</f>
        <v/>
      </c>
      <c r="K8932">
        <f>'DATA DASH'!K8932</f>
        <v/>
      </c>
      <c r="L8932">
        <f>'DATA DASH'!L8932</f>
        <v/>
      </c>
      <c r="M8932">
        <f>'DATA DASH'!M8932</f>
        <v/>
      </c>
    </row>
    <row r="8933">
      <c r="A8933">
        <f>'DATA DASH'!A8933</f>
        <v/>
      </c>
      <c r="B8933">
        <f>'DATA DASH'!B8933</f>
        <v/>
      </c>
      <c r="C8933">
        <f>'DATA DASH'!C8933</f>
        <v/>
      </c>
      <c r="D8933">
        <f>'DATA DASH'!D8933</f>
        <v/>
      </c>
      <c r="E8933">
        <f>'DATA DASH'!E8933</f>
        <v/>
      </c>
      <c r="F8933">
        <f>'DATA DASH'!F8933</f>
        <v/>
      </c>
      <c r="G8933">
        <f>'DATA DASH'!G8933</f>
        <v/>
      </c>
      <c r="H8933">
        <f>'DATA DASH'!H8933</f>
        <v/>
      </c>
      <c r="I8933">
        <f>'DATA DASH'!I8933</f>
        <v/>
      </c>
      <c r="J8933">
        <f>'DATA DASH'!J8933</f>
        <v/>
      </c>
      <c r="K8933">
        <f>'DATA DASH'!K8933</f>
        <v/>
      </c>
      <c r="L8933">
        <f>'DATA DASH'!L8933</f>
        <v/>
      </c>
      <c r="M8933">
        <f>'DATA DASH'!M8933</f>
        <v/>
      </c>
    </row>
    <row r="8934">
      <c r="A8934">
        <f>'DATA DASH'!A8934</f>
        <v/>
      </c>
      <c r="B8934">
        <f>'DATA DASH'!B8934</f>
        <v/>
      </c>
      <c r="C8934">
        <f>'DATA DASH'!C8934</f>
        <v/>
      </c>
      <c r="D8934">
        <f>'DATA DASH'!D8934</f>
        <v/>
      </c>
      <c r="E8934">
        <f>'DATA DASH'!E8934</f>
        <v/>
      </c>
      <c r="F8934">
        <f>'DATA DASH'!F8934</f>
        <v/>
      </c>
      <c r="G8934">
        <f>'DATA DASH'!G8934</f>
        <v/>
      </c>
      <c r="H8934">
        <f>'DATA DASH'!H8934</f>
        <v/>
      </c>
      <c r="I8934">
        <f>'DATA DASH'!I8934</f>
        <v/>
      </c>
      <c r="J8934">
        <f>'DATA DASH'!J8934</f>
        <v/>
      </c>
      <c r="K8934">
        <f>'DATA DASH'!K8934</f>
        <v/>
      </c>
      <c r="L8934">
        <f>'DATA DASH'!L8934</f>
        <v/>
      </c>
      <c r="M8934">
        <f>'DATA DASH'!M8934</f>
        <v/>
      </c>
    </row>
    <row r="8935">
      <c r="A8935">
        <f>'DATA DASH'!A8935</f>
        <v/>
      </c>
      <c r="B8935">
        <f>'DATA DASH'!B8935</f>
        <v/>
      </c>
      <c r="C8935">
        <f>'DATA DASH'!C8935</f>
        <v/>
      </c>
      <c r="D8935">
        <f>'DATA DASH'!D8935</f>
        <v/>
      </c>
      <c r="E8935">
        <f>'DATA DASH'!E8935</f>
        <v/>
      </c>
      <c r="F8935">
        <f>'DATA DASH'!F8935</f>
        <v/>
      </c>
      <c r="G8935">
        <f>'DATA DASH'!G8935</f>
        <v/>
      </c>
      <c r="H8935">
        <f>'DATA DASH'!H8935</f>
        <v/>
      </c>
      <c r="I8935">
        <f>'DATA DASH'!I8935</f>
        <v/>
      </c>
      <c r="J8935">
        <f>'DATA DASH'!J8935</f>
        <v/>
      </c>
      <c r="K8935">
        <f>'DATA DASH'!K8935</f>
        <v/>
      </c>
      <c r="L8935">
        <f>'DATA DASH'!L8935</f>
        <v/>
      </c>
      <c r="M8935">
        <f>'DATA DASH'!M8935</f>
        <v/>
      </c>
    </row>
    <row r="8936">
      <c r="A8936">
        <f>'DATA DASH'!A8936</f>
        <v/>
      </c>
      <c r="B8936">
        <f>'DATA DASH'!B8936</f>
        <v/>
      </c>
      <c r="C8936">
        <f>'DATA DASH'!C8936</f>
        <v/>
      </c>
      <c r="D8936">
        <f>'DATA DASH'!D8936</f>
        <v/>
      </c>
      <c r="E8936">
        <f>'DATA DASH'!E8936</f>
        <v/>
      </c>
      <c r="F8936">
        <f>'DATA DASH'!F8936</f>
        <v/>
      </c>
      <c r="G8936">
        <f>'DATA DASH'!G8936</f>
        <v/>
      </c>
      <c r="H8936">
        <f>'DATA DASH'!H8936</f>
        <v/>
      </c>
      <c r="I8936">
        <f>'DATA DASH'!I8936</f>
        <v/>
      </c>
      <c r="J8936">
        <f>'DATA DASH'!J8936</f>
        <v/>
      </c>
      <c r="K8936">
        <f>'DATA DASH'!K8936</f>
        <v/>
      </c>
      <c r="L8936">
        <f>'DATA DASH'!L8936</f>
        <v/>
      </c>
      <c r="M8936">
        <f>'DATA DASH'!M8936</f>
        <v/>
      </c>
    </row>
    <row r="8937">
      <c r="A8937">
        <f>'DATA DASH'!A8937</f>
        <v/>
      </c>
      <c r="B8937">
        <f>'DATA DASH'!B8937</f>
        <v/>
      </c>
      <c r="C8937">
        <f>'DATA DASH'!C8937</f>
        <v/>
      </c>
      <c r="D8937">
        <f>'DATA DASH'!D8937</f>
        <v/>
      </c>
      <c r="E8937">
        <f>'DATA DASH'!E8937</f>
        <v/>
      </c>
      <c r="F8937">
        <f>'DATA DASH'!F8937</f>
        <v/>
      </c>
      <c r="G8937">
        <f>'DATA DASH'!G8937</f>
        <v/>
      </c>
      <c r="H8937">
        <f>'DATA DASH'!H8937</f>
        <v/>
      </c>
      <c r="I8937">
        <f>'DATA DASH'!I8937</f>
        <v/>
      </c>
      <c r="J8937">
        <f>'DATA DASH'!J8937</f>
        <v/>
      </c>
      <c r="K8937">
        <f>'DATA DASH'!K8937</f>
        <v/>
      </c>
      <c r="L8937">
        <f>'DATA DASH'!L8937</f>
        <v/>
      </c>
      <c r="M8937">
        <f>'DATA DASH'!M8937</f>
        <v/>
      </c>
    </row>
    <row r="8938">
      <c r="A8938">
        <f>'DATA DASH'!A8938</f>
        <v/>
      </c>
      <c r="B8938">
        <f>'DATA DASH'!B8938</f>
        <v/>
      </c>
      <c r="C8938">
        <f>'DATA DASH'!C8938</f>
        <v/>
      </c>
      <c r="D8938">
        <f>'DATA DASH'!D8938</f>
        <v/>
      </c>
      <c r="E8938">
        <f>'DATA DASH'!E8938</f>
        <v/>
      </c>
      <c r="F8938">
        <f>'DATA DASH'!F8938</f>
        <v/>
      </c>
      <c r="G8938">
        <f>'DATA DASH'!G8938</f>
        <v/>
      </c>
      <c r="H8938">
        <f>'DATA DASH'!H8938</f>
        <v/>
      </c>
      <c r="I8938">
        <f>'DATA DASH'!I8938</f>
        <v/>
      </c>
      <c r="J8938">
        <f>'DATA DASH'!J8938</f>
        <v/>
      </c>
      <c r="K8938">
        <f>'DATA DASH'!K8938</f>
        <v/>
      </c>
      <c r="L8938">
        <f>'DATA DASH'!L8938</f>
        <v/>
      </c>
      <c r="M8938">
        <f>'DATA DASH'!M8938</f>
        <v/>
      </c>
    </row>
    <row r="8939">
      <c r="A8939">
        <f>'DATA DASH'!A8939</f>
        <v/>
      </c>
      <c r="B8939">
        <f>'DATA DASH'!B8939</f>
        <v/>
      </c>
      <c r="C8939">
        <f>'DATA DASH'!C8939</f>
        <v/>
      </c>
      <c r="D8939">
        <f>'DATA DASH'!D8939</f>
        <v/>
      </c>
      <c r="E8939">
        <f>'DATA DASH'!E8939</f>
        <v/>
      </c>
      <c r="F8939">
        <f>'DATA DASH'!F8939</f>
        <v/>
      </c>
      <c r="G8939">
        <f>'DATA DASH'!G8939</f>
        <v/>
      </c>
      <c r="H8939">
        <f>'DATA DASH'!H8939</f>
        <v/>
      </c>
      <c r="I8939">
        <f>'DATA DASH'!I8939</f>
        <v/>
      </c>
      <c r="J8939">
        <f>'DATA DASH'!J8939</f>
        <v/>
      </c>
      <c r="K8939">
        <f>'DATA DASH'!K8939</f>
        <v/>
      </c>
      <c r="L8939">
        <f>'DATA DASH'!L8939</f>
        <v/>
      </c>
      <c r="M8939">
        <f>'DATA DASH'!M8939</f>
        <v/>
      </c>
    </row>
    <row r="8940">
      <c r="A8940">
        <f>'DATA DASH'!A8940</f>
        <v/>
      </c>
      <c r="B8940">
        <f>'DATA DASH'!B8940</f>
        <v/>
      </c>
      <c r="C8940">
        <f>'DATA DASH'!C8940</f>
        <v/>
      </c>
      <c r="D8940">
        <f>'DATA DASH'!D8940</f>
        <v/>
      </c>
      <c r="E8940">
        <f>'DATA DASH'!E8940</f>
        <v/>
      </c>
      <c r="F8940">
        <f>'DATA DASH'!F8940</f>
        <v/>
      </c>
      <c r="G8940">
        <f>'DATA DASH'!G8940</f>
        <v/>
      </c>
      <c r="H8940">
        <f>'DATA DASH'!H8940</f>
        <v/>
      </c>
      <c r="I8940">
        <f>'DATA DASH'!I8940</f>
        <v/>
      </c>
      <c r="J8940">
        <f>'DATA DASH'!J8940</f>
        <v/>
      </c>
      <c r="K8940">
        <f>'DATA DASH'!K8940</f>
        <v/>
      </c>
      <c r="L8940">
        <f>'DATA DASH'!L8940</f>
        <v/>
      </c>
      <c r="M8940">
        <f>'DATA DASH'!M8940</f>
        <v/>
      </c>
    </row>
    <row r="8941">
      <c r="A8941">
        <f>'DATA DASH'!A8941</f>
        <v/>
      </c>
      <c r="B8941">
        <f>'DATA DASH'!B8941</f>
        <v/>
      </c>
      <c r="C8941">
        <f>'DATA DASH'!C8941</f>
        <v/>
      </c>
      <c r="D8941">
        <f>'DATA DASH'!D8941</f>
        <v/>
      </c>
      <c r="E8941">
        <f>'DATA DASH'!E8941</f>
        <v/>
      </c>
      <c r="F8941">
        <f>'DATA DASH'!F8941</f>
        <v/>
      </c>
      <c r="G8941">
        <f>'DATA DASH'!G8941</f>
        <v/>
      </c>
      <c r="H8941">
        <f>'DATA DASH'!H8941</f>
        <v/>
      </c>
      <c r="I8941">
        <f>'DATA DASH'!I8941</f>
        <v/>
      </c>
      <c r="J8941">
        <f>'DATA DASH'!J8941</f>
        <v/>
      </c>
      <c r="K8941">
        <f>'DATA DASH'!K8941</f>
        <v/>
      </c>
      <c r="L8941">
        <f>'DATA DASH'!L8941</f>
        <v/>
      </c>
      <c r="M8941">
        <f>'DATA DASH'!M8941</f>
        <v/>
      </c>
    </row>
    <row r="8942">
      <c r="A8942">
        <f>'DATA DASH'!A8942</f>
        <v/>
      </c>
      <c r="B8942">
        <f>'DATA DASH'!B8942</f>
        <v/>
      </c>
      <c r="C8942">
        <f>'DATA DASH'!C8942</f>
        <v/>
      </c>
      <c r="D8942">
        <f>'DATA DASH'!D8942</f>
        <v/>
      </c>
      <c r="E8942">
        <f>'DATA DASH'!E8942</f>
        <v/>
      </c>
      <c r="F8942">
        <f>'DATA DASH'!F8942</f>
        <v/>
      </c>
      <c r="G8942">
        <f>'DATA DASH'!G8942</f>
        <v/>
      </c>
      <c r="H8942">
        <f>'DATA DASH'!H8942</f>
        <v/>
      </c>
      <c r="I8942">
        <f>'DATA DASH'!I8942</f>
        <v/>
      </c>
      <c r="J8942">
        <f>'DATA DASH'!J8942</f>
        <v/>
      </c>
      <c r="K8942">
        <f>'DATA DASH'!K8942</f>
        <v/>
      </c>
      <c r="L8942">
        <f>'DATA DASH'!L8942</f>
        <v/>
      </c>
      <c r="M8942">
        <f>'DATA DASH'!M8942</f>
        <v/>
      </c>
    </row>
    <row r="8943">
      <c r="A8943">
        <f>'DATA DASH'!A8943</f>
        <v/>
      </c>
      <c r="B8943">
        <f>'DATA DASH'!B8943</f>
        <v/>
      </c>
      <c r="C8943">
        <f>'DATA DASH'!C8943</f>
        <v/>
      </c>
      <c r="D8943">
        <f>'DATA DASH'!D8943</f>
        <v/>
      </c>
      <c r="E8943">
        <f>'DATA DASH'!E8943</f>
        <v/>
      </c>
      <c r="F8943">
        <f>'DATA DASH'!F8943</f>
        <v/>
      </c>
      <c r="G8943">
        <f>'DATA DASH'!G8943</f>
        <v/>
      </c>
      <c r="H8943">
        <f>'DATA DASH'!H8943</f>
        <v/>
      </c>
      <c r="I8943">
        <f>'DATA DASH'!I8943</f>
        <v/>
      </c>
      <c r="J8943">
        <f>'DATA DASH'!J8943</f>
        <v/>
      </c>
      <c r="K8943">
        <f>'DATA DASH'!K8943</f>
        <v/>
      </c>
      <c r="L8943">
        <f>'DATA DASH'!L8943</f>
        <v/>
      </c>
      <c r="M8943">
        <f>'DATA DASH'!M8943</f>
        <v/>
      </c>
    </row>
    <row r="8944">
      <c r="A8944">
        <f>'DATA DASH'!A8944</f>
        <v/>
      </c>
      <c r="B8944">
        <f>'DATA DASH'!B8944</f>
        <v/>
      </c>
      <c r="C8944">
        <f>'DATA DASH'!C8944</f>
        <v/>
      </c>
      <c r="D8944">
        <f>'DATA DASH'!D8944</f>
        <v/>
      </c>
      <c r="E8944">
        <f>'DATA DASH'!E8944</f>
        <v/>
      </c>
      <c r="F8944">
        <f>'DATA DASH'!F8944</f>
        <v/>
      </c>
      <c r="G8944">
        <f>'DATA DASH'!G8944</f>
        <v/>
      </c>
      <c r="H8944">
        <f>'DATA DASH'!H8944</f>
        <v/>
      </c>
      <c r="I8944">
        <f>'DATA DASH'!I8944</f>
        <v/>
      </c>
      <c r="J8944">
        <f>'DATA DASH'!J8944</f>
        <v/>
      </c>
      <c r="K8944">
        <f>'DATA DASH'!K8944</f>
        <v/>
      </c>
      <c r="L8944">
        <f>'DATA DASH'!L8944</f>
        <v/>
      </c>
      <c r="M8944">
        <f>'DATA DASH'!M8944</f>
        <v/>
      </c>
    </row>
    <row r="8945">
      <c r="A8945">
        <f>'DATA DASH'!A8945</f>
        <v/>
      </c>
      <c r="B8945">
        <f>'DATA DASH'!B8945</f>
        <v/>
      </c>
      <c r="C8945">
        <f>'DATA DASH'!C8945</f>
        <v/>
      </c>
      <c r="D8945">
        <f>'DATA DASH'!D8945</f>
        <v/>
      </c>
      <c r="E8945">
        <f>'DATA DASH'!E8945</f>
        <v/>
      </c>
      <c r="F8945">
        <f>'DATA DASH'!F8945</f>
        <v/>
      </c>
      <c r="G8945">
        <f>'DATA DASH'!G8945</f>
        <v/>
      </c>
      <c r="H8945">
        <f>'DATA DASH'!H8945</f>
        <v/>
      </c>
      <c r="I8945">
        <f>'DATA DASH'!I8945</f>
        <v/>
      </c>
      <c r="J8945">
        <f>'DATA DASH'!J8945</f>
        <v/>
      </c>
      <c r="K8945">
        <f>'DATA DASH'!K8945</f>
        <v/>
      </c>
      <c r="L8945">
        <f>'DATA DASH'!L8945</f>
        <v/>
      </c>
      <c r="M8945">
        <f>'DATA DASH'!M8945</f>
        <v/>
      </c>
    </row>
    <row r="8946">
      <c r="A8946">
        <f>'DATA DASH'!A8946</f>
        <v/>
      </c>
      <c r="B8946">
        <f>'DATA DASH'!B8946</f>
        <v/>
      </c>
      <c r="C8946">
        <f>'DATA DASH'!C8946</f>
        <v/>
      </c>
      <c r="D8946">
        <f>'DATA DASH'!D8946</f>
        <v/>
      </c>
      <c r="E8946">
        <f>'DATA DASH'!E8946</f>
        <v/>
      </c>
      <c r="F8946">
        <f>'DATA DASH'!F8946</f>
        <v/>
      </c>
      <c r="G8946">
        <f>'DATA DASH'!G8946</f>
        <v/>
      </c>
      <c r="H8946">
        <f>'DATA DASH'!H8946</f>
        <v/>
      </c>
      <c r="I8946">
        <f>'DATA DASH'!I8946</f>
        <v/>
      </c>
      <c r="J8946">
        <f>'DATA DASH'!J8946</f>
        <v/>
      </c>
      <c r="K8946">
        <f>'DATA DASH'!K8946</f>
        <v/>
      </c>
      <c r="L8946">
        <f>'DATA DASH'!L8946</f>
        <v/>
      </c>
      <c r="M8946">
        <f>'DATA DASH'!M8946</f>
        <v/>
      </c>
    </row>
    <row r="8947">
      <c r="A8947">
        <f>'DATA DASH'!A8947</f>
        <v/>
      </c>
      <c r="B8947">
        <f>'DATA DASH'!B8947</f>
        <v/>
      </c>
      <c r="C8947">
        <f>'DATA DASH'!C8947</f>
        <v/>
      </c>
      <c r="D8947">
        <f>'DATA DASH'!D8947</f>
        <v/>
      </c>
      <c r="E8947">
        <f>'DATA DASH'!E8947</f>
        <v/>
      </c>
      <c r="F8947">
        <f>'DATA DASH'!F8947</f>
        <v/>
      </c>
      <c r="G8947">
        <f>'DATA DASH'!G8947</f>
        <v/>
      </c>
      <c r="H8947">
        <f>'DATA DASH'!H8947</f>
        <v/>
      </c>
      <c r="I8947">
        <f>'DATA DASH'!I8947</f>
        <v/>
      </c>
      <c r="J8947">
        <f>'DATA DASH'!J8947</f>
        <v/>
      </c>
      <c r="K8947">
        <f>'DATA DASH'!K8947</f>
        <v/>
      </c>
      <c r="L8947">
        <f>'DATA DASH'!L8947</f>
        <v/>
      </c>
      <c r="M8947">
        <f>'DATA DASH'!M8947</f>
        <v/>
      </c>
    </row>
    <row r="8948">
      <c r="A8948">
        <f>'DATA DASH'!A8948</f>
        <v/>
      </c>
      <c r="B8948">
        <f>'DATA DASH'!B8948</f>
        <v/>
      </c>
      <c r="C8948">
        <f>'DATA DASH'!C8948</f>
        <v/>
      </c>
      <c r="D8948">
        <f>'DATA DASH'!D8948</f>
        <v/>
      </c>
      <c r="E8948">
        <f>'DATA DASH'!E8948</f>
        <v/>
      </c>
      <c r="F8948">
        <f>'DATA DASH'!F8948</f>
        <v/>
      </c>
      <c r="G8948">
        <f>'DATA DASH'!G8948</f>
        <v/>
      </c>
      <c r="H8948">
        <f>'DATA DASH'!H8948</f>
        <v/>
      </c>
      <c r="I8948">
        <f>'DATA DASH'!I8948</f>
        <v/>
      </c>
      <c r="J8948">
        <f>'DATA DASH'!J8948</f>
        <v/>
      </c>
      <c r="K8948">
        <f>'DATA DASH'!K8948</f>
        <v/>
      </c>
      <c r="L8948">
        <f>'DATA DASH'!L8948</f>
        <v/>
      </c>
      <c r="M8948">
        <f>'DATA DASH'!M8948</f>
        <v/>
      </c>
    </row>
    <row r="8949">
      <c r="A8949">
        <f>'DATA DASH'!A8949</f>
        <v/>
      </c>
      <c r="B8949">
        <f>'DATA DASH'!B8949</f>
        <v/>
      </c>
      <c r="C8949">
        <f>'DATA DASH'!C8949</f>
        <v/>
      </c>
      <c r="D8949">
        <f>'DATA DASH'!D8949</f>
        <v/>
      </c>
      <c r="E8949">
        <f>'DATA DASH'!E8949</f>
        <v/>
      </c>
      <c r="F8949">
        <f>'DATA DASH'!F8949</f>
        <v/>
      </c>
      <c r="G8949">
        <f>'DATA DASH'!G8949</f>
        <v/>
      </c>
      <c r="H8949">
        <f>'DATA DASH'!H8949</f>
        <v/>
      </c>
      <c r="I8949">
        <f>'DATA DASH'!I8949</f>
        <v/>
      </c>
      <c r="J8949">
        <f>'DATA DASH'!J8949</f>
        <v/>
      </c>
      <c r="K8949">
        <f>'DATA DASH'!K8949</f>
        <v/>
      </c>
      <c r="L8949">
        <f>'DATA DASH'!L8949</f>
        <v/>
      </c>
      <c r="M8949">
        <f>'DATA DASH'!M8949</f>
        <v/>
      </c>
    </row>
    <row r="8950">
      <c r="A8950">
        <f>'DATA DASH'!A8950</f>
        <v/>
      </c>
      <c r="B8950">
        <f>'DATA DASH'!B8950</f>
        <v/>
      </c>
      <c r="C8950">
        <f>'DATA DASH'!C8950</f>
        <v/>
      </c>
      <c r="D8950">
        <f>'DATA DASH'!D8950</f>
        <v/>
      </c>
      <c r="E8950">
        <f>'DATA DASH'!E8950</f>
        <v/>
      </c>
      <c r="F8950">
        <f>'DATA DASH'!F8950</f>
        <v/>
      </c>
      <c r="G8950">
        <f>'DATA DASH'!G8950</f>
        <v/>
      </c>
      <c r="H8950">
        <f>'DATA DASH'!H8950</f>
        <v/>
      </c>
      <c r="I8950">
        <f>'DATA DASH'!I8950</f>
        <v/>
      </c>
      <c r="J8950">
        <f>'DATA DASH'!J8950</f>
        <v/>
      </c>
      <c r="K8950">
        <f>'DATA DASH'!K8950</f>
        <v/>
      </c>
      <c r="L8950">
        <f>'DATA DASH'!L8950</f>
        <v/>
      </c>
      <c r="M8950">
        <f>'DATA DASH'!M8950</f>
        <v/>
      </c>
    </row>
    <row r="8951">
      <c r="A8951">
        <f>'DATA DASH'!A8951</f>
        <v/>
      </c>
      <c r="B8951">
        <f>'DATA DASH'!B8951</f>
        <v/>
      </c>
      <c r="C8951">
        <f>'DATA DASH'!C8951</f>
        <v/>
      </c>
      <c r="D8951">
        <f>'DATA DASH'!D8951</f>
        <v/>
      </c>
      <c r="E8951">
        <f>'DATA DASH'!E8951</f>
        <v/>
      </c>
      <c r="F8951">
        <f>'DATA DASH'!F8951</f>
        <v/>
      </c>
      <c r="G8951">
        <f>'DATA DASH'!G8951</f>
        <v/>
      </c>
      <c r="H8951">
        <f>'DATA DASH'!H8951</f>
        <v/>
      </c>
      <c r="I8951">
        <f>'DATA DASH'!I8951</f>
        <v/>
      </c>
      <c r="J8951">
        <f>'DATA DASH'!J8951</f>
        <v/>
      </c>
      <c r="K8951">
        <f>'DATA DASH'!K8951</f>
        <v/>
      </c>
      <c r="L8951">
        <f>'DATA DASH'!L8951</f>
        <v/>
      </c>
      <c r="M8951">
        <f>'DATA DASH'!M8951</f>
        <v/>
      </c>
    </row>
    <row r="8952">
      <c r="A8952">
        <f>'DATA DASH'!A8952</f>
        <v/>
      </c>
      <c r="B8952">
        <f>'DATA DASH'!B8952</f>
        <v/>
      </c>
      <c r="C8952">
        <f>'DATA DASH'!C8952</f>
        <v/>
      </c>
      <c r="D8952">
        <f>'DATA DASH'!D8952</f>
        <v/>
      </c>
      <c r="E8952">
        <f>'DATA DASH'!E8952</f>
        <v/>
      </c>
      <c r="F8952">
        <f>'DATA DASH'!F8952</f>
        <v/>
      </c>
      <c r="G8952">
        <f>'DATA DASH'!G8952</f>
        <v/>
      </c>
      <c r="H8952">
        <f>'DATA DASH'!H8952</f>
        <v/>
      </c>
      <c r="I8952">
        <f>'DATA DASH'!I8952</f>
        <v/>
      </c>
      <c r="J8952">
        <f>'DATA DASH'!J8952</f>
        <v/>
      </c>
      <c r="K8952">
        <f>'DATA DASH'!K8952</f>
        <v/>
      </c>
      <c r="L8952">
        <f>'DATA DASH'!L8952</f>
        <v/>
      </c>
      <c r="M8952">
        <f>'DATA DASH'!M8952</f>
        <v/>
      </c>
    </row>
    <row r="8953">
      <c r="A8953">
        <f>'DATA DASH'!A8953</f>
        <v/>
      </c>
      <c r="B8953">
        <f>'DATA DASH'!B8953</f>
        <v/>
      </c>
      <c r="C8953">
        <f>'DATA DASH'!C8953</f>
        <v/>
      </c>
      <c r="D8953">
        <f>'DATA DASH'!D8953</f>
        <v/>
      </c>
      <c r="E8953">
        <f>'DATA DASH'!E8953</f>
        <v/>
      </c>
      <c r="F8953">
        <f>'DATA DASH'!F8953</f>
        <v/>
      </c>
      <c r="G8953">
        <f>'DATA DASH'!G8953</f>
        <v/>
      </c>
      <c r="H8953">
        <f>'DATA DASH'!H8953</f>
        <v/>
      </c>
      <c r="I8953">
        <f>'DATA DASH'!I8953</f>
        <v/>
      </c>
      <c r="J8953">
        <f>'DATA DASH'!J8953</f>
        <v/>
      </c>
      <c r="K8953">
        <f>'DATA DASH'!K8953</f>
        <v/>
      </c>
      <c r="L8953">
        <f>'DATA DASH'!L8953</f>
        <v/>
      </c>
      <c r="M8953">
        <f>'DATA DASH'!M8953</f>
        <v/>
      </c>
    </row>
    <row r="8954">
      <c r="A8954">
        <f>'DATA DASH'!A8954</f>
        <v/>
      </c>
      <c r="B8954">
        <f>'DATA DASH'!B8954</f>
        <v/>
      </c>
      <c r="C8954">
        <f>'DATA DASH'!C8954</f>
        <v/>
      </c>
      <c r="D8954">
        <f>'DATA DASH'!D8954</f>
        <v/>
      </c>
      <c r="E8954">
        <f>'DATA DASH'!E8954</f>
        <v/>
      </c>
      <c r="F8954">
        <f>'DATA DASH'!F8954</f>
        <v/>
      </c>
      <c r="G8954">
        <f>'DATA DASH'!G8954</f>
        <v/>
      </c>
      <c r="H8954">
        <f>'DATA DASH'!H8954</f>
        <v/>
      </c>
      <c r="I8954">
        <f>'DATA DASH'!I8954</f>
        <v/>
      </c>
      <c r="J8954">
        <f>'DATA DASH'!J8954</f>
        <v/>
      </c>
      <c r="K8954">
        <f>'DATA DASH'!K8954</f>
        <v/>
      </c>
      <c r="L8954">
        <f>'DATA DASH'!L8954</f>
        <v/>
      </c>
      <c r="M8954">
        <f>'DATA DASH'!M8954</f>
        <v/>
      </c>
    </row>
    <row r="8955">
      <c r="A8955">
        <f>'DATA DASH'!A8955</f>
        <v/>
      </c>
      <c r="B8955">
        <f>'DATA DASH'!B8955</f>
        <v/>
      </c>
      <c r="C8955">
        <f>'DATA DASH'!C8955</f>
        <v/>
      </c>
      <c r="D8955">
        <f>'DATA DASH'!D8955</f>
        <v/>
      </c>
      <c r="E8955">
        <f>'DATA DASH'!E8955</f>
        <v/>
      </c>
      <c r="F8955">
        <f>'DATA DASH'!F8955</f>
        <v/>
      </c>
      <c r="G8955">
        <f>'DATA DASH'!G8955</f>
        <v/>
      </c>
      <c r="H8955">
        <f>'DATA DASH'!H8955</f>
        <v/>
      </c>
      <c r="I8955">
        <f>'DATA DASH'!I8955</f>
        <v/>
      </c>
      <c r="J8955">
        <f>'DATA DASH'!J8955</f>
        <v/>
      </c>
      <c r="K8955">
        <f>'DATA DASH'!K8955</f>
        <v/>
      </c>
      <c r="L8955">
        <f>'DATA DASH'!L8955</f>
        <v/>
      </c>
      <c r="M8955">
        <f>'DATA DASH'!M8955</f>
        <v/>
      </c>
    </row>
    <row r="8956">
      <c r="A8956">
        <f>'DATA DASH'!A8956</f>
        <v/>
      </c>
      <c r="B8956">
        <f>'DATA DASH'!B8956</f>
        <v/>
      </c>
      <c r="C8956">
        <f>'DATA DASH'!C8956</f>
        <v/>
      </c>
      <c r="D8956">
        <f>'DATA DASH'!D8956</f>
        <v/>
      </c>
      <c r="E8956">
        <f>'DATA DASH'!E8956</f>
        <v/>
      </c>
      <c r="F8956">
        <f>'DATA DASH'!F8956</f>
        <v/>
      </c>
      <c r="G8956">
        <f>'DATA DASH'!G8956</f>
        <v/>
      </c>
      <c r="H8956">
        <f>'DATA DASH'!H8956</f>
        <v/>
      </c>
      <c r="I8956">
        <f>'DATA DASH'!I8956</f>
        <v/>
      </c>
      <c r="J8956">
        <f>'DATA DASH'!J8956</f>
        <v/>
      </c>
      <c r="K8956">
        <f>'DATA DASH'!K8956</f>
        <v/>
      </c>
      <c r="L8956">
        <f>'DATA DASH'!L8956</f>
        <v/>
      </c>
      <c r="M8956">
        <f>'DATA DASH'!M8956</f>
        <v/>
      </c>
    </row>
    <row r="8957">
      <c r="A8957">
        <f>'DATA DASH'!A8957</f>
        <v/>
      </c>
      <c r="B8957">
        <f>'DATA DASH'!B8957</f>
        <v/>
      </c>
      <c r="C8957">
        <f>'DATA DASH'!C8957</f>
        <v/>
      </c>
      <c r="D8957">
        <f>'DATA DASH'!D8957</f>
        <v/>
      </c>
      <c r="E8957">
        <f>'DATA DASH'!E8957</f>
        <v/>
      </c>
      <c r="F8957">
        <f>'DATA DASH'!F8957</f>
        <v/>
      </c>
      <c r="G8957">
        <f>'DATA DASH'!G8957</f>
        <v/>
      </c>
      <c r="H8957">
        <f>'DATA DASH'!H8957</f>
        <v/>
      </c>
      <c r="I8957">
        <f>'DATA DASH'!I8957</f>
        <v/>
      </c>
      <c r="J8957">
        <f>'DATA DASH'!J8957</f>
        <v/>
      </c>
      <c r="K8957">
        <f>'DATA DASH'!K8957</f>
        <v/>
      </c>
      <c r="L8957">
        <f>'DATA DASH'!L8957</f>
        <v/>
      </c>
      <c r="M8957">
        <f>'DATA DASH'!M8957</f>
        <v/>
      </c>
    </row>
    <row r="8958">
      <c r="A8958">
        <f>'DATA DASH'!A8958</f>
        <v/>
      </c>
      <c r="B8958">
        <f>'DATA DASH'!B8958</f>
        <v/>
      </c>
      <c r="C8958">
        <f>'DATA DASH'!C8958</f>
        <v/>
      </c>
      <c r="D8958">
        <f>'DATA DASH'!D8958</f>
        <v/>
      </c>
      <c r="E8958">
        <f>'DATA DASH'!E8958</f>
        <v/>
      </c>
      <c r="F8958">
        <f>'DATA DASH'!F8958</f>
        <v/>
      </c>
      <c r="G8958">
        <f>'DATA DASH'!G8958</f>
        <v/>
      </c>
      <c r="H8958">
        <f>'DATA DASH'!H8958</f>
        <v/>
      </c>
      <c r="I8958">
        <f>'DATA DASH'!I8958</f>
        <v/>
      </c>
      <c r="J8958">
        <f>'DATA DASH'!J8958</f>
        <v/>
      </c>
      <c r="K8958">
        <f>'DATA DASH'!K8958</f>
        <v/>
      </c>
      <c r="L8958">
        <f>'DATA DASH'!L8958</f>
        <v/>
      </c>
      <c r="M8958">
        <f>'DATA DASH'!M8958</f>
        <v/>
      </c>
    </row>
    <row r="8959">
      <c r="A8959">
        <f>'DATA DASH'!A8959</f>
        <v/>
      </c>
      <c r="B8959">
        <f>'DATA DASH'!B8959</f>
        <v/>
      </c>
      <c r="C8959">
        <f>'DATA DASH'!C8959</f>
        <v/>
      </c>
      <c r="D8959">
        <f>'DATA DASH'!D8959</f>
        <v/>
      </c>
      <c r="E8959">
        <f>'DATA DASH'!E8959</f>
        <v/>
      </c>
      <c r="F8959">
        <f>'DATA DASH'!F8959</f>
        <v/>
      </c>
      <c r="G8959">
        <f>'DATA DASH'!G8959</f>
        <v/>
      </c>
      <c r="H8959">
        <f>'DATA DASH'!H8959</f>
        <v/>
      </c>
      <c r="I8959">
        <f>'DATA DASH'!I8959</f>
        <v/>
      </c>
      <c r="J8959">
        <f>'DATA DASH'!J8959</f>
        <v/>
      </c>
      <c r="K8959">
        <f>'DATA DASH'!K8959</f>
        <v/>
      </c>
      <c r="L8959">
        <f>'DATA DASH'!L8959</f>
        <v/>
      </c>
      <c r="M8959">
        <f>'DATA DASH'!M8959</f>
        <v/>
      </c>
    </row>
    <row r="8960">
      <c r="A8960">
        <f>'DATA DASH'!A8960</f>
        <v/>
      </c>
      <c r="B8960">
        <f>'DATA DASH'!B8960</f>
        <v/>
      </c>
      <c r="C8960">
        <f>'DATA DASH'!C8960</f>
        <v/>
      </c>
      <c r="D8960">
        <f>'DATA DASH'!D8960</f>
        <v/>
      </c>
      <c r="E8960">
        <f>'DATA DASH'!E8960</f>
        <v/>
      </c>
      <c r="F8960">
        <f>'DATA DASH'!F8960</f>
        <v/>
      </c>
      <c r="G8960">
        <f>'DATA DASH'!G8960</f>
        <v/>
      </c>
      <c r="H8960">
        <f>'DATA DASH'!H8960</f>
        <v/>
      </c>
      <c r="I8960">
        <f>'DATA DASH'!I8960</f>
        <v/>
      </c>
      <c r="J8960">
        <f>'DATA DASH'!J8960</f>
        <v/>
      </c>
      <c r="K8960">
        <f>'DATA DASH'!K8960</f>
        <v/>
      </c>
      <c r="L8960">
        <f>'DATA DASH'!L8960</f>
        <v/>
      </c>
      <c r="M8960">
        <f>'DATA DASH'!M8960</f>
        <v/>
      </c>
    </row>
    <row r="8961">
      <c r="A8961">
        <f>'DATA DASH'!A8961</f>
        <v/>
      </c>
      <c r="B8961">
        <f>'DATA DASH'!B8961</f>
        <v/>
      </c>
      <c r="C8961">
        <f>'DATA DASH'!C8961</f>
        <v/>
      </c>
      <c r="D8961">
        <f>'DATA DASH'!D8961</f>
        <v/>
      </c>
      <c r="E8961">
        <f>'DATA DASH'!E8961</f>
        <v/>
      </c>
      <c r="F8961">
        <f>'DATA DASH'!F8961</f>
        <v/>
      </c>
      <c r="G8961">
        <f>'DATA DASH'!G8961</f>
        <v/>
      </c>
      <c r="H8961">
        <f>'DATA DASH'!H8961</f>
        <v/>
      </c>
      <c r="I8961">
        <f>'DATA DASH'!I8961</f>
        <v/>
      </c>
      <c r="J8961">
        <f>'DATA DASH'!J8961</f>
        <v/>
      </c>
      <c r="K8961">
        <f>'DATA DASH'!K8961</f>
        <v/>
      </c>
      <c r="L8961">
        <f>'DATA DASH'!L8961</f>
        <v/>
      </c>
      <c r="M8961">
        <f>'DATA DASH'!M8961</f>
        <v/>
      </c>
    </row>
    <row r="8962">
      <c r="A8962">
        <f>'DATA DASH'!A8962</f>
        <v/>
      </c>
      <c r="B8962">
        <f>'DATA DASH'!B8962</f>
        <v/>
      </c>
      <c r="C8962">
        <f>'DATA DASH'!C8962</f>
        <v/>
      </c>
      <c r="D8962">
        <f>'DATA DASH'!D8962</f>
        <v/>
      </c>
      <c r="E8962">
        <f>'DATA DASH'!E8962</f>
        <v/>
      </c>
      <c r="F8962">
        <f>'DATA DASH'!F8962</f>
        <v/>
      </c>
      <c r="G8962">
        <f>'DATA DASH'!G8962</f>
        <v/>
      </c>
      <c r="H8962">
        <f>'DATA DASH'!H8962</f>
        <v/>
      </c>
      <c r="I8962">
        <f>'DATA DASH'!I8962</f>
        <v/>
      </c>
      <c r="J8962">
        <f>'DATA DASH'!J8962</f>
        <v/>
      </c>
      <c r="K8962">
        <f>'DATA DASH'!K8962</f>
        <v/>
      </c>
      <c r="L8962">
        <f>'DATA DASH'!L8962</f>
        <v/>
      </c>
      <c r="M8962">
        <f>'DATA DASH'!M8962</f>
        <v/>
      </c>
    </row>
    <row r="8963">
      <c r="A8963">
        <f>'DATA DASH'!A8963</f>
        <v/>
      </c>
      <c r="B8963">
        <f>'DATA DASH'!B8963</f>
        <v/>
      </c>
      <c r="C8963">
        <f>'DATA DASH'!C8963</f>
        <v/>
      </c>
      <c r="D8963">
        <f>'DATA DASH'!D8963</f>
        <v/>
      </c>
      <c r="E8963">
        <f>'DATA DASH'!E8963</f>
        <v/>
      </c>
      <c r="F8963">
        <f>'DATA DASH'!F8963</f>
        <v/>
      </c>
      <c r="G8963">
        <f>'DATA DASH'!G8963</f>
        <v/>
      </c>
      <c r="H8963">
        <f>'DATA DASH'!H8963</f>
        <v/>
      </c>
      <c r="I8963">
        <f>'DATA DASH'!I8963</f>
        <v/>
      </c>
      <c r="J8963">
        <f>'DATA DASH'!J8963</f>
        <v/>
      </c>
      <c r="K8963">
        <f>'DATA DASH'!K8963</f>
        <v/>
      </c>
      <c r="L8963">
        <f>'DATA DASH'!L8963</f>
        <v/>
      </c>
      <c r="M8963">
        <f>'DATA DASH'!M8963</f>
        <v/>
      </c>
    </row>
    <row r="8964">
      <c r="A8964">
        <f>'DATA DASH'!A8964</f>
        <v/>
      </c>
      <c r="B8964">
        <f>'DATA DASH'!B8964</f>
        <v/>
      </c>
      <c r="C8964">
        <f>'DATA DASH'!C8964</f>
        <v/>
      </c>
      <c r="D8964">
        <f>'DATA DASH'!D8964</f>
        <v/>
      </c>
      <c r="E8964">
        <f>'DATA DASH'!E8964</f>
        <v/>
      </c>
      <c r="F8964">
        <f>'DATA DASH'!F8964</f>
        <v/>
      </c>
      <c r="G8964">
        <f>'DATA DASH'!G8964</f>
        <v/>
      </c>
      <c r="H8964">
        <f>'DATA DASH'!H8964</f>
        <v/>
      </c>
      <c r="I8964">
        <f>'DATA DASH'!I8964</f>
        <v/>
      </c>
      <c r="J8964">
        <f>'DATA DASH'!J8964</f>
        <v/>
      </c>
      <c r="K8964">
        <f>'DATA DASH'!K8964</f>
        <v/>
      </c>
      <c r="L8964">
        <f>'DATA DASH'!L8964</f>
        <v/>
      </c>
      <c r="M8964">
        <f>'DATA DASH'!M8964</f>
        <v/>
      </c>
    </row>
    <row r="8965">
      <c r="A8965">
        <f>'DATA DASH'!A8965</f>
        <v/>
      </c>
      <c r="B8965">
        <f>'DATA DASH'!B8965</f>
        <v/>
      </c>
      <c r="C8965">
        <f>'DATA DASH'!C8965</f>
        <v/>
      </c>
      <c r="D8965">
        <f>'DATA DASH'!D8965</f>
        <v/>
      </c>
      <c r="E8965">
        <f>'DATA DASH'!E8965</f>
        <v/>
      </c>
      <c r="F8965">
        <f>'DATA DASH'!F8965</f>
        <v/>
      </c>
      <c r="G8965">
        <f>'DATA DASH'!G8965</f>
        <v/>
      </c>
      <c r="H8965">
        <f>'DATA DASH'!H8965</f>
        <v/>
      </c>
      <c r="I8965">
        <f>'DATA DASH'!I8965</f>
        <v/>
      </c>
      <c r="J8965">
        <f>'DATA DASH'!J8965</f>
        <v/>
      </c>
      <c r="K8965">
        <f>'DATA DASH'!K8965</f>
        <v/>
      </c>
      <c r="L8965">
        <f>'DATA DASH'!L8965</f>
        <v/>
      </c>
      <c r="M8965">
        <f>'DATA DASH'!M8965</f>
        <v/>
      </c>
    </row>
    <row r="8966">
      <c r="A8966">
        <f>'DATA DASH'!A8966</f>
        <v/>
      </c>
      <c r="B8966">
        <f>'DATA DASH'!B8966</f>
        <v/>
      </c>
      <c r="C8966">
        <f>'DATA DASH'!C8966</f>
        <v/>
      </c>
      <c r="D8966">
        <f>'DATA DASH'!D8966</f>
        <v/>
      </c>
      <c r="E8966">
        <f>'DATA DASH'!E8966</f>
        <v/>
      </c>
      <c r="F8966">
        <f>'DATA DASH'!F8966</f>
        <v/>
      </c>
      <c r="G8966">
        <f>'DATA DASH'!G8966</f>
        <v/>
      </c>
      <c r="H8966">
        <f>'DATA DASH'!H8966</f>
        <v/>
      </c>
      <c r="I8966">
        <f>'DATA DASH'!I8966</f>
        <v/>
      </c>
      <c r="J8966">
        <f>'DATA DASH'!J8966</f>
        <v/>
      </c>
      <c r="K8966">
        <f>'DATA DASH'!K8966</f>
        <v/>
      </c>
      <c r="L8966">
        <f>'DATA DASH'!L8966</f>
        <v/>
      </c>
      <c r="M8966">
        <f>'DATA DASH'!M8966</f>
        <v/>
      </c>
    </row>
    <row r="8967">
      <c r="A8967">
        <f>'DATA DASH'!A8967</f>
        <v/>
      </c>
      <c r="B8967">
        <f>'DATA DASH'!B8967</f>
        <v/>
      </c>
      <c r="C8967">
        <f>'DATA DASH'!C8967</f>
        <v/>
      </c>
      <c r="D8967">
        <f>'DATA DASH'!D8967</f>
        <v/>
      </c>
      <c r="E8967">
        <f>'DATA DASH'!E8967</f>
        <v/>
      </c>
      <c r="F8967">
        <f>'DATA DASH'!F8967</f>
        <v/>
      </c>
      <c r="G8967">
        <f>'DATA DASH'!G8967</f>
        <v/>
      </c>
      <c r="H8967">
        <f>'DATA DASH'!H8967</f>
        <v/>
      </c>
      <c r="I8967">
        <f>'DATA DASH'!I8967</f>
        <v/>
      </c>
      <c r="J8967">
        <f>'DATA DASH'!J8967</f>
        <v/>
      </c>
      <c r="K8967">
        <f>'DATA DASH'!K8967</f>
        <v/>
      </c>
      <c r="L8967">
        <f>'DATA DASH'!L8967</f>
        <v/>
      </c>
      <c r="M8967">
        <f>'DATA DASH'!M8967</f>
        <v/>
      </c>
    </row>
    <row r="8968">
      <c r="A8968">
        <f>'DATA DASH'!A8968</f>
        <v/>
      </c>
      <c r="B8968">
        <f>'DATA DASH'!B8968</f>
        <v/>
      </c>
      <c r="C8968">
        <f>'DATA DASH'!C8968</f>
        <v/>
      </c>
      <c r="D8968">
        <f>'DATA DASH'!D8968</f>
        <v/>
      </c>
      <c r="E8968">
        <f>'DATA DASH'!E8968</f>
        <v/>
      </c>
      <c r="F8968">
        <f>'DATA DASH'!F8968</f>
        <v/>
      </c>
      <c r="G8968">
        <f>'DATA DASH'!G8968</f>
        <v/>
      </c>
      <c r="H8968">
        <f>'DATA DASH'!H8968</f>
        <v/>
      </c>
      <c r="I8968">
        <f>'DATA DASH'!I8968</f>
        <v/>
      </c>
      <c r="J8968">
        <f>'DATA DASH'!J8968</f>
        <v/>
      </c>
      <c r="K8968">
        <f>'DATA DASH'!K8968</f>
        <v/>
      </c>
      <c r="L8968">
        <f>'DATA DASH'!L8968</f>
        <v/>
      </c>
      <c r="M8968">
        <f>'DATA DASH'!M8968</f>
        <v/>
      </c>
    </row>
    <row r="8969">
      <c r="A8969">
        <f>'DATA DASH'!A8969</f>
        <v/>
      </c>
      <c r="B8969">
        <f>'DATA DASH'!B8969</f>
        <v/>
      </c>
      <c r="C8969">
        <f>'DATA DASH'!C8969</f>
        <v/>
      </c>
      <c r="D8969">
        <f>'DATA DASH'!D8969</f>
        <v/>
      </c>
      <c r="E8969">
        <f>'DATA DASH'!E8969</f>
        <v/>
      </c>
      <c r="F8969">
        <f>'DATA DASH'!F8969</f>
        <v/>
      </c>
      <c r="G8969">
        <f>'DATA DASH'!G8969</f>
        <v/>
      </c>
      <c r="H8969">
        <f>'DATA DASH'!H8969</f>
        <v/>
      </c>
      <c r="I8969">
        <f>'DATA DASH'!I8969</f>
        <v/>
      </c>
      <c r="J8969">
        <f>'DATA DASH'!J8969</f>
        <v/>
      </c>
      <c r="K8969">
        <f>'DATA DASH'!K8969</f>
        <v/>
      </c>
      <c r="L8969">
        <f>'DATA DASH'!L8969</f>
        <v/>
      </c>
      <c r="M8969">
        <f>'DATA DASH'!M8969</f>
        <v/>
      </c>
    </row>
    <row r="8970">
      <c r="A8970">
        <f>'DATA DASH'!A8970</f>
        <v/>
      </c>
      <c r="B8970">
        <f>'DATA DASH'!B8970</f>
        <v/>
      </c>
      <c r="C8970">
        <f>'DATA DASH'!C8970</f>
        <v/>
      </c>
      <c r="D8970">
        <f>'DATA DASH'!D8970</f>
        <v/>
      </c>
      <c r="E8970">
        <f>'DATA DASH'!E8970</f>
        <v/>
      </c>
      <c r="F8970">
        <f>'DATA DASH'!F8970</f>
        <v/>
      </c>
      <c r="G8970">
        <f>'DATA DASH'!G8970</f>
        <v/>
      </c>
      <c r="H8970">
        <f>'DATA DASH'!H8970</f>
        <v/>
      </c>
      <c r="I8970">
        <f>'DATA DASH'!I8970</f>
        <v/>
      </c>
      <c r="J8970">
        <f>'DATA DASH'!J8970</f>
        <v/>
      </c>
      <c r="K8970">
        <f>'DATA DASH'!K8970</f>
        <v/>
      </c>
      <c r="L8970">
        <f>'DATA DASH'!L8970</f>
        <v/>
      </c>
      <c r="M8970">
        <f>'DATA DASH'!M8970</f>
        <v/>
      </c>
    </row>
    <row r="8971">
      <c r="A8971">
        <f>'DATA DASH'!A8971</f>
        <v/>
      </c>
      <c r="B8971">
        <f>'DATA DASH'!B8971</f>
        <v/>
      </c>
      <c r="C8971">
        <f>'DATA DASH'!C8971</f>
        <v/>
      </c>
      <c r="D8971">
        <f>'DATA DASH'!D8971</f>
        <v/>
      </c>
      <c r="E8971">
        <f>'DATA DASH'!E8971</f>
        <v/>
      </c>
      <c r="F8971">
        <f>'DATA DASH'!F8971</f>
        <v/>
      </c>
      <c r="G8971">
        <f>'DATA DASH'!G8971</f>
        <v/>
      </c>
      <c r="H8971">
        <f>'DATA DASH'!H8971</f>
        <v/>
      </c>
      <c r="I8971">
        <f>'DATA DASH'!I8971</f>
        <v/>
      </c>
      <c r="J8971">
        <f>'DATA DASH'!J8971</f>
        <v/>
      </c>
      <c r="K8971">
        <f>'DATA DASH'!K8971</f>
        <v/>
      </c>
      <c r="L8971">
        <f>'DATA DASH'!L8971</f>
        <v/>
      </c>
      <c r="M8971">
        <f>'DATA DASH'!M8971</f>
        <v/>
      </c>
    </row>
    <row r="8972">
      <c r="A8972">
        <f>'DATA DASH'!A8972</f>
        <v/>
      </c>
      <c r="B8972">
        <f>'DATA DASH'!B8972</f>
        <v/>
      </c>
      <c r="C8972">
        <f>'DATA DASH'!C8972</f>
        <v/>
      </c>
      <c r="D8972">
        <f>'DATA DASH'!D8972</f>
        <v/>
      </c>
      <c r="E8972">
        <f>'DATA DASH'!E8972</f>
        <v/>
      </c>
      <c r="F8972">
        <f>'DATA DASH'!F8972</f>
        <v/>
      </c>
      <c r="G8972">
        <f>'DATA DASH'!G8972</f>
        <v/>
      </c>
      <c r="H8972">
        <f>'DATA DASH'!H8972</f>
        <v/>
      </c>
      <c r="I8972">
        <f>'DATA DASH'!I8972</f>
        <v/>
      </c>
      <c r="J8972">
        <f>'DATA DASH'!J8972</f>
        <v/>
      </c>
      <c r="K8972">
        <f>'DATA DASH'!K8972</f>
        <v/>
      </c>
      <c r="L8972">
        <f>'DATA DASH'!L8972</f>
        <v/>
      </c>
      <c r="M8972">
        <f>'DATA DASH'!M8972</f>
        <v/>
      </c>
    </row>
    <row r="8973">
      <c r="A8973">
        <f>'DATA DASH'!A8973</f>
        <v/>
      </c>
      <c r="B8973">
        <f>'DATA DASH'!B8973</f>
        <v/>
      </c>
      <c r="C8973">
        <f>'DATA DASH'!C8973</f>
        <v/>
      </c>
      <c r="D8973">
        <f>'DATA DASH'!D8973</f>
        <v/>
      </c>
      <c r="E8973">
        <f>'DATA DASH'!E8973</f>
        <v/>
      </c>
      <c r="F8973">
        <f>'DATA DASH'!F8973</f>
        <v/>
      </c>
      <c r="G8973">
        <f>'DATA DASH'!G8973</f>
        <v/>
      </c>
      <c r="H8973">
        <f>'DATA DASH'!H8973</f>
        <v/>
      </c>
      <c r="I8973">
        <f>'DATA DASH'!I8973</f>
        <v/>
      </c>
      <c r="J8973">
        <f>'DATA DASH'!J8973</f>
        <v/>
      </c>
      <c r="K8973">
        <f>'DATA DASH'!K8973</f>
        <v/>
      </c>
      <c r="L8973">
        <f>'DATA DASH'!L8973</f>
        <v/>
      </c>
      <c r="M8973">
        <f>'DATA DASH'!M8973</f>
        <v/>
      </c>
    </row>
    <row r="8974">
      <c r="A8974">
        <f>'DATA DASH'!A8974</f>
        <v/>
      </c>
      <c r="B8974">
        <f>'DATA DASH'!B8974</f>
        <v/>
      </c>
      <c r="C8974">
        <f>'DATA DASH'!C8974</f>
        <v/>
      </c>
      <c r="D8974">
        <f>'DATA DASH'!D8974</f>
        <v/>
      </c>
      <c r="E8974">
        <f>'DATA DASH'!E8974</f>
        <v/>
      </c>
      <c r="F8974">
        <f>'DATA DASH'!F8974</f>
        <v/>
      </c>
      <c r="G8974">
        <f>'DATA DASH'!G8974</f>
        <v/>
      </c>
      <c r="H8974">
        <f>'DATA DASH'!H8974</f>
        <v/>
      </c>
      <c r="I8974">
        <f>'DATA DASH'!I8974</f>
        <v/>
      </c>
      <c r="J8974">
        <f>'DATA DASH'!J8974</f>
        <v/>
      </c>
      <c r="K8974">
        <f>'DATA DASH'!K8974</f>
        <v/>
      </c>
      <c r="L8974">
        <f>'DATA DASH'!L8974</f>
        <v/>
      </c>
      <c r="M8974">
        <f>'DATA DASH'!M8974</f>
        <v/>
      </c>
    </row>
    <row r="8975">
      <c r="A8975">
        <f>'DATA DASH'!A8975</f>
        <v/>
      </c>
      <c r="B8975">
        <f>'DATA DASH'!B8975</f>
        <v/>
      </c>
      <c r="C8975">
        <f>'DATA DASH'!C8975</f>
        <v/>
      </c>
      <c r="D8975">
        <f>'DATA DASH'!D8975</f>
        <v/>
      </c>
      <c r="E8975">
        <f>'DATA DASH'!E8975</f>
        <v/>
      </c>
      <c r="F8975">
        <f>'DATA DASH'!F8975</f>
        <v/>
      </c>
      <c r="G8975">
        <f>'DATA DASH'!G8975</f>
        <v/>
      </c>
      <c r="H8975">
        <f>'DATA DASH'!H8975</f>
        <v/>
      </c>
      <c r="I8975">
        <f>'DATA DASH'!I8975</f>
        <v/>
      </c>
      <c r="J8975">
        <f>'DATA DASH'!J8975</f>
        <v/>
      </c>
      <c r="K8975">
        <f>'DATA DASH'!K8975</f>
        <v/>
      </c>
      <c r="L8975">
        <f>'DATA DASH'!L8975</f>
        <v/>
      </c>
      <c r="M8975">
        <f>'DATA DASH'!M8975</f>
        <v/>
      </c>
    </row>
    <row r="8976">
      <c r="A8976">
        <f>'DATA DASH'!A8976</f>
        <v/>
      </c>
      <c r="B8976">
        <f>'DATA DASH'!B8976</f>
        <v/>
      </c>
      <c r="C8976">
        <f>'DATA DASH'!C8976</f>
        <v/>
      </c>
      <c r="D8976">
        <f>'DATA DASH'!D8976</f>
        <v/>
      </c>
      <c r="E8976">
        <f>'DATA DASH'!E8976</f>
        <v/>
      </c>
      <c r="F8976">
        <f>'DATA DASH'!F8976</f>
        <v/>
      </c>
      <c r="G8976">
        <f>'DATA DASH'!G8976</f>
        <v/>
      </c>
      <c r="H8976">
        <f>'DATA DASH'!H8976</f>
        <v/>
      </c>
      <c r="I8976">
        <f>'DATA DASH'!I8976</f>
        <v/>
      </c>
      <c r="J8976">
        <f>'DATA DASH'!J8976</f>
        <v/>
      </c>
      <c r="K8976">
        <f>'DATA DASH'!K8976</f>
        <v/>
      </c>
      <c r="L8976">
        <f>'DATA DASH'!L8976</f>
        <v/>
      </c>
      <c r="M8976">
        <f>'DATA DASH'!M8976</f>
        <v/>
      </c>
    </row>
    <row r="8977">
      <c r="A8977">
        <f>'DATA DASH'!A8977</f>
        <v/>
      </c>
      <c r="B8977">
        <f>'DATA DASH'!B8977</f>
        <v/>
      </c>
      <c r="C8977">
        <f>'DATA DASH'!C8977</f>
        <v/>
      </c>
      <c r="D8977">
        <f>'DATA DASH'!D8977</f>
        <v/>
      </c>
      <c r="E8977">
        <f>'DATA DASH'!E8977</f>
        <v/>
      </c>
      <c r="F8977">
        <f>'DATA DASH'!F8977</f>
        <v/>
      </c>
      <c r="G8977">
        <f>'DATA DASH'!G8977</f>
        <v/>
      </c>
      <c r="H8977">
        <f>'DATA DASH'!H8977</f>
        <v/>
      </c>
      <c r="I8977">
        <f>'DATA DASH'!I8977</f>
        <v/>
      </c>
      <c r="J8977">
        <f>'DATA DASH'!J8977</f>
        <v/>
      </c>
      <c r="K8977">
        <f>'DATA DASH'!K8977</f>
        <v/>
      </c>
      <c r="L8977">
        <f>'DATA DASH'!L8977</f>
        <v/>
      </c>
      <c r="M8977">
        <f>'DATA DASH'!M8977</f>
        <v/>
      </c>
    </row>
    <row r="8978">
      <c r="A8978">
        <f>'DATA DASH'!A8978</f>
        <v/>
      </c>
      <c r="B8978">
        <f>'DATA DASH'!B8978</f>
        <v/>
      </c>
      <c r="C8978">
        <f>'DATA DASH'!C8978</f>
        <v/>
      </c>
      <c r="D8978">
        <f>'DATA DASH'!D8978</f>
        <v/>
      </c>
      <c r="E8978">
        <f>'DATA DASH'!E8978</f>
        <v/>
      </c>
      <c r="F8978">
        <f>'DATA DASH'!F8978</f>
        <v/>
      </c>
      <c r="G8978">
        <f>'DATA DASH'!G8978</f>
        <v/>
      </c>
      <c r="H8978">
        <f>'DATA DASH'!H8978</f>
        <v/>
      </c>
      <c r="I8978">
        <f>'DATA DASH'!I8978</f>
        <v/>
      </c>
      <c r="J8978">
        <f>'DATA DASH'!J8978</f>
        <v/>
      </c>
      <c r="K8978">
        <f>'DATA DASH'!K8978</f>
        <v/>
      </c>
      <c r="L8978">
        <f>'DATA DASH'!L8978</f>
        <v/>
      </c>
      <c r="M8978">
        <f>'DATA DASH'!M8978</f>
        <v/>
      </c>
    </row>
    <row r="8979">
      <c r="A8979">
        <f>'DATA DASH'!A8979</f>
        <v/>
      </c>
      <c r="B8979">
        <f>'DATA DASH'!B8979</f>
        <v/>
      </c>
      <c r="C8979">
        <f>'DATA DASH'!C8979</f>
        <v/>
      </c>
      <c r="D8979">
        <f>'DATA DASH'!D8979</f>
        <v/>
      </c>
      <c r="E8979">
        <f>'DATA DASH'!E8979</f>
        <v/>
      </c>
      <c r="F8979">
        <f>'DATA DASH'!F8979</f>
        <v/>
      </c>
      <c r="G8979">
        <f>'DATA DASH'!G8979</f>
        <v/>
      </c>
      <c r="H8979">
        <f>'DATA DASH'!H8979</f>
        <v/>
      </c>
      <c r="I8979">
        <f>'DATA DASH'!I8979</f>
        <v/>
      </c>
      <c r="J8979">
        <f>'DATA DASH'!J8979</f>
        <v/>
      </c>
      <c r="K8979">
        <f>'DATA DASH'!K8979</f>
        <v/>
      </c>
      <c r="L8979">
        <f>'DATA DASH'!L8979</f>
        <v/>
      </c>
      <c r="M8979">
        <f>'DATA DASH'!M8979</f>
        <v/>
      </c>
    </row>
    <row r="8980">
      <c r="A8980">
        <f>'DATA DASH'!A8980</f>
        <v/>
      </c>
      <c r="B8980">
        <f>'DATA DASH'!B8980</f>
        <v/>
      </c>
      <c r="C8980">
        <f>'DATA DASH'!C8980</f>
        <v/>
      </c>
      <c r="D8980">
        <f>'DATA DASH'!D8980</f>
        <v/>
      </c>
      <c r="E8980">
        <f>'DATA DASH'!E8980</f>
        <v/>
      </c>
      <c r="F8980">
        <f>'DATA DASH'!F8980</f>
        <v/>
      </c>
      <c r="G8980">
        <f>'DATA DASH'!G8980</f>
        <v/>
      </c>
      <c r="H8980">
        <f>'DATA DASH'!H8980</f>
        <v/>
      </c>
      <c r="I8980">
        <f>'DATA DASH'!I8980</f>
        <v/>
      </c>
      <c r="J8980">
        <f>'DATA DASH'!J8980</f>
        <v/>
      </c>
      <c r="K8980">
        <f>'DATA DASH'!K8980</f>
        <v/>
      </c>
      <c r="L8980">
        <f>'DATA DASH'!L8980</f>
        <v/>
      </c>
      <c r="M8980">
        <f>'DATA DASH'!M8980</f>
        <v/>
      </c>
    </row>
    <row r="8981">
      <c r="A8981">
        <f>'DATA DASH'!A8981</f>
        <v/>
      </c>
      <c r="B8981">
        <f>'DATA DASH'!B8981</f>
        <v/>
      </c>
      <c r="C8981">
        <f>'DATA DASH'!C8981</f>
        <v/>
      </c>
      <c r="D8981">
        <f>'DATA DASH'!D8981</f>
        <v/>
      </c>
      <c r="E8981">
        <f>'DATA DASH'!E8981</f>
        <v/>
      </c>
      <c r="F8981">
        <f>'DATA DASH'!F8981</f>
        <v/>
      </c>
      <c r="G8981">
        <f>'DATA DASH'!G8981</f>
        <v/>
      </c>
      <c r="H8981">
        <f>'DATA DASH'!H8981</f>
        <v/>
      </c>
      <c r="I8981">
        <f>'DATA DASH'!I8981</f>
        <v/>
      </c>
      <c r="J8981">
        <f>'DATA DASH'!J8981</f>
        <v/>
      </c>
      <c r="K8981">
        <f>'DATA DASH'!K8981</f>
        <v/>
      </c>
      <c r="L8981">
        <f>'DATA DASH'!L8981</f>
        <v/>
      </c>
      <c r="M8981">
        <f>'DATA DASH'!M8981</f>
        <v/>
      </c>
    </row>
    <row r="8982">
      <c r="A8982">
        <f>'DATA DASH'!A8982</f>
        <v/>
      </c>
      <c r="B8982">
        <f>'DATA DASH'!B8982</f>
        <v/>
      </c>
      <c r="C8982">
        <f>'DATA DASH'!C8982</f>
        <v/>
      </c>
      <c r="D8982">
        <f>'DATA DASH'!D8982</f>
        <v/>
      </c>
      <c r="E8982">
        <f>'DATA DASH'!E8982</f>
        <v/>
      </c>
      <c r="F8982">
        <f>'DATA DASH'!F8982</f>
        <v/>
      </c>
      <c r="G8982">
        <f>'DATA DASH'!G8982</f>
        <v/>
      </c>
      <c r="H8982">
        <f>'DATA DASH'!H8982</f>
        <v/>
      </c>
      <c r="I8982">
        <f>'DATA DASH'!I8982</f>
        <v/>
      </c>
      <c r="J8982">
        <f>'DATA DASH'!J8982</f>
        <v/>
      </c>
      <c r="K8982">
        <f>'DATA DASH'!K8982</f>
        <v/>
      </c>
      <c r="L8982">
        <f>'DATA DASH'!L8982</f>
        <v/>
      </c>
      <c r="M8982">
        <f>'DATA DASH'!M8982</f>
        <v/>
      </c>
    </row>
    <row r="8983">
      <c r="A8983">
        <f>'DATA DASH'!A8983</f>
        <v/>
      </c>
      <c r="B8983">
        <f>'DATA DASH'!B8983</f>
        <v/>
      </c>
      <c r="C8983">
        <f>'DATA DASH'!C8983</f>
        <v/>
      </c>
      <c r="D8983">
        <f>'DATA DASH'!D8983</f>
        <v/>
      </c>
      <c r="E8983">
        <f>'DATA DASH'!E8983</f>
        <v/>
      </c>
      <c r="F8983">
        <f>'DATA DASH'!F8983</f>
        <v/>
      </c>
      <c r="G8983">
        <f>'DATA DASH'!G8983</f>
        <v/>
      </c>
      <c r="H8983">
        <f>'DATA DASH'!H8983</f>
        <v/>
      </c>
      <c r="I8983">
        <f>'DATA DASH'!I8983</f>
        <v/>
      </c>
      <c r="J8983">
        <f>'DATA DASH'!J8983</f>
        <v/>
      </c>
      <c r="K8983">
        <f>'DATA DASH'!K8983</f>
        <v/>
      </c>
      <c r="L8983">
        <f>'DATA DASH'!L8983</f>
        <v/>
      </c>
      <c r="M8983">
        <f>'DATA DASH'!M8983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2026-09-02T03:39:44Z</dcterms:created>
  <dcterms:modified xsi:type="dcterms:W3CDTF">2026-09-04T04:02:42Z</dcterms:modified>
  <cp:lastModifiedBy>Muslim Nugraha</cp:lastModifiedBy>
</cp:coreProperties>
</file>